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lkm1.km.gov.lv\RoamDocu$\lasmaK\Desktop\Lāsma_KM\Liepā 2027\08.07.2024_IZ_versija\"/>
    </mc:Choice>
  </mc:AlternateContent>
  <xr:revisionPtr revIDLastSave="0" documentId="8_{8525ED77-2486-403A-9F6C-DF905485396E}" xr6:coauthVersionLast="47" xr6:coauthVersionMax="47" xr10:uidLastSave="{00000000-0000-0000-0000-000000000000}"/>
  <bookViews>
    <workbookView xWindow="408" yWindow="432" windowWidth="11136" windowHeight="11724" xr2:uid="{00000000-000D-0000-FFFF-FFFF00000000}"/>
  </bookViews>
  <sheets>
    <sheet name="Valsts finansējuma sadalījums 2" sheetId="1" r:id="rId1"/>
    <sheet name="0.1. Atklāšana" sheetId="2" r:id="rId2"/>
    <sheet name="1.1. Pavējā pretvējā" sheetId="3" r:id="rId3"/>
    <sheet name="1.2. Locus Mundi " sheetId="4" r:id="rId4"/>
    <sheet name="1.3. Nemiera zeme, stāsti!" sheetId="5" r:id="rId5"/>
    <sheet name="1.4. Bibliotēkas gars" sheetId="6" r:id="rId6"/>
    <sheet name="1.5. Karosta-Radosta" sheetId="7" r:id="rId7"/>
    <sheet name="1.6. Rokam Roku" sheetId="8" r:id="rId8"/>
    <sheet name="2.1. Vērtību agora" sheetId="9" r:id="rId9"/>
    <sheet name="2.2. Sapņa teritorija" sheetId="10" r:id="rId10"/>
    <sheet name="2.3. Dzintara nākotne" sheetId="11" r:id="rId11"/>
    <sheet name="2.4. Eiropa dzied Liepāju" sheetId="12" r:id="rId12"/>
    <sheet name="2.5. Dižie Lielajā dzintarā" sheetId="13" r:id="rId13"/>
    <sheet name="2.6. Ziemeļu saulgrieži" sheetId="14" r:id="rId14"/>
    <sheet name="2.7. Kino sapnis" sheetId="15" r:id="rId15"/>
    <sheet name="3.1. Kaimiņu būšana" sheetId="16" r:id="rId16"/>
    <sheet name="3.2. Atvērtā teātra kvartāls" sheetId="17" r:id="rId17"/>
    <sheet name="3.3. Torņu atgriešanās" sheetId="18" r:id="rId18"/>
    <sheet name="3.4. Izgaismotā Liepāja" sheetId="19" r:id="rId19"/>
    <sheet name="3.5. Viena dzīves diena" sheetId="20" r:id="rId20"/>
    <sheet name="4.1. Ardievas smagajam metālam" sheetId="21" r:id="rId21"/>
    <sheet name="4.2. Aci pret aci ar dabisko" sheetId="22" r:id="rId22"/>
    <sheet name="4.3. Citādi jūras svētki" sheetId="23" r:id="rId23"/>
    <sheet name="4.4. Piedzīvojumu sala" sheetId="24" r:id="rId24"/>
    <sheet name="5.1. Liepājas mākslas forums" sheetId="25" r:id="rId25"/>
    <sheet name="5.2. UPDATE" sheetId="26" r:id="rId26"/>
    <sheet name="5.3. Atpakaļ nākotnē" sheetId="27" r:id="rId27"/>
    <sheet name="5.4. Ukstiņš. Mūžu mācies" sheetId="28" r:id="rId28"/>
    <sheet name="5.5. Jauniešu forums" sheetId="29" r:id="rId29"/>
    <sheet name="Latvijas tēla stiprināšana un s" sheetId="30" r:id="rId30"/>
    <sheet name="Programmas administrēšana" sheetId="31" r:id="rId31"/>
    <sheet name="Monitorings un izpēte" sheetId="32" r:id="rId32"/>
    <sheet name="Valsts organizatoriskās izmaksa" sheetId="33" r:id="rId3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37" roundtripDataChecksum="JbX4ON3hR+j9/mb802GpyOfiposi8eM7RakMtYktrGg="/>
    </ext>
  </extLst>
</workbook>
</file>

<file path=xl/calcChain.xml><?xml version="1.0" encoding="utf-8"?>
<calcChain xmlns="http://schemas.openxmlformats.org/spreadsheetml/2006/main">
  <c r="G73" i="33" l="1"/>
  <c r="F73" i="33"/>
  <c r="G72" i="33"/>
  <c r="F72" i="33"/>
  <c r="G71" i="33"/>
  <c r="F71" i="33"/>
  <c r="G70" i="33"/>
  <c r="F70" i="33"/>
  <c r="G69" i="33"/>
  <c r="F69" i="33"/>
  <c r="F68" i="33" s="1"/>
  <c r="H68" i="33"/>
  <c r="A65" i="33"/>
  <c r="G62" i="33"/>
  <c r="G61" i="33" s="1"/>
  <c r="F62" i="33"/>
  <c r="F61" i="33" s="1"/>
  <c r="H61" i="33"/>
  <c r="A58" i="33"/>
  <c r="G55" i="33"/>
  <c r="G54" i="33" s="1"/>
  <c r="F55" i="33"/>
  <c r="F54" i="33" s="1"/>
  <c r="H54" i="33"/>
  <c r="A51" i="33"/>
  <c r="F49" i="33"/>
  <c r="G48" i="33"/>
  <c r="F48" i="33"/>
  <c r="G47" i="33"/>
  <c r="F47" i="33"/>
  <c r="G46" i="33"/>
  <c r="G45" i="33" s="1"/>
  <c r="F46" i="33"/>
  <c r="J45" i="33"/>
  <c r="I45" i="33"/>
  <c r="A42" i="33"/>
  <c r="F34" i="33"/>
  <c r="F33" i="33"/>
  <c r="F32" i="33"/>
  <c r="F31" i="33"/>
  <c r="E31" i="33"/>
  <c r="J68" i="33" s="1"/>
  <c r="D31" i="33"/>
  <c r="I68" i="33" s="1"/>
  <c r="C31" i="33"/>
  <c r="F28" i="33"/>
  <c r="F27" i="33"/>
  <c r="F26" i="33"/>
  <c r="F25" i="33"/>
  <c r="E25" i="33"/>
  <c r="J61" i="33" s="1"/>
  <c r="D25" i="33"/>
  <c r="I61" i="33" s="1"/>
  <c r="C25" i="33"/>
  <c r="F22" i="33"/>
  <c r="F21" i="33"/>
  <c r="F19" i="33" s="1"/>
  <c r="F20" i="33"/>
  <c r="E19" i="33"/>
  <c r="J54" i="33" s="1"/>
  <c r="D19" i="33"/>
  <c r="I54" i="33" s="1"/>
  <c r="C19" i="33"/>
  <c r="F16" i="33"/>
  <c r="F15" i="33"/>
  <c r="F14" i="33"/>
  <c r="F13" i="33"/>
  <c r="E13" i="33"/>
  <c r="D13" i="33"/>
  <c r="C13" i="33"/>
  <c r="H45" i="33" s="1"/>
  <c r="G32" i="32"/>
  <c r="F30" i="32"/>
  <c r="E30" i="32"/>
  <c r="G30" i="32" s="1"/>
  <c r="G29" i="32"/>
  <c r="F29" i="32"/>
  <c r="G28" i="32"/>
  <c r="G27" i="32" s="1"/>
  <c r="G26" i="32" s="1"/>
  <c r="F28" i="32"/>
  <c r="F27" i="32" s="1"/>
  <c r="F31" i="32" s="1"/>
  <c r="F26" i="32" s="1"/>
  <c r="F16" i="32"/>
  <c r="F15" i="32"/>
  <c r="F14" i="32"/>
  <c r="F13" i="32" s="1"/>
  <c r="E13" i="32"/>
  <c r="D13" i="32"/>
  <c r="C13" i="32"/>
  <c r="K43" i="31"/>
  <c r="K42" i="31" s="1"/>
  <c r="I43" i="31"/>
  <c r="H43" i="31"/>
  <c r="H42" i="31" s="1"/>
  <c r="G43" i="31"/>
  <c r="J43" i="31" s="1"/>
  <c r="E43" i="31"/>
  <c r="J42" i="31"/>
  <c r="I42" i="31"/>
  <c r="G42" i="31"/>
  <c r="J41" i="31"/>
  <c r="I41" i="31"/>
  <c r="H41" i="31"/>
  <c r="G41" i="31"/>
  <c r="H40" i="31"/>
  <c r="G40" i="31"/>
  <c r="H39" i="31"/>
  <c r="H38" i="31" s="1"/>
  <c r="G39" i="31"/>
  <c r="K39" i="31" s="1"/>
  <c r="K37" i="31"/>
  <c r="J37" i="31"/>
  <c r="I37" i="31"/>
  <c r="H37" i="31"/>
  <c r="G37" i="31"/>
  <c r="K36" i="31"/>
  <c r="H36" i="31"/>
  <c r="G36" i="31"/>
  <c r="K35" i="31"/>
  <c r="I35" i="31"/>
  <c r="H35" i="31"/>
  <c r="H34" i="31" s="1"/>
  <c r="G35" i="31"/>
  <c r="J35" i="31" s="1"/>
  <c r="H33" i="31"/>
  <c r="G33" i="31"/>
  <c r="G28" i="31" s="1"/>
  <c r="H32" i="31"/>
  <c r="G32" i="31"/>
  <c r="K32" i="31" s="1"/>
  <c r="J31" i="31"/>
  <c r="I31" i="31"/>
  <c r="H31" i="31"/>
  <c r="G31" i="31"/>
  <c r="K31" i="31" s="1"/>
  <c r="H30" i="31"/>
  <c r="G30" i="31"/>
  <c r="K30" i="31" s="1"/>
  <c r="J29" i="31"/>
  <c r="I29" i="31"/>
  <c r="H29" i="31"/>
  <c r="G29" i="31"/>
  <c r="K29" i="31" s="1"/>
  <c r="I23" i="31"/>
  <c r="F16" i="31"/>
  <c r="F15" i="31"/>
  <c r="F14" i="31"/>
  <c r="E13" i="31"/>
  <c r="D13" i="31"/>
  <c r="C13" i="31"/>
  <c r="F13" i="31" s="1"/>
  <c r="G51" i="30"/>
  <c r="G50" i="30"/>
  <c r="F50" i="30"/>
  <c r="G49" i="30"/>
  <c r="F49" i="30"/>
  <c r="G48" i="30"/>
  <c r="F48" i="30"/>
  <c r="G47" i="30"/>
  <c r="F47" i="30"/>
  <c r="G46" i="30"/>
  <c r="F46" i="30"/>
  <c r="G45" i="30"/>
  <c r="F45" i="30"/>
  <c r="G44" i="30"/>
  <c r="F44" i="30"/>
  <c r="G43" i="30"/>
  <c r="F43" i="30"/>
  <c r="G42" i="30"/>
  <c r="F42" i="30"/>
  <c r="G41" i="30"/>
  <c r="F41" i="30"/>
  <c r="G40" i="30"/>
  <c r="F40" i="30"/>
  <c r="G39" i="30"/>
  <c r="F39" i="30"/>
  <c r="G38" i="30"/>
  <c r="F38" i="30"/>
  <c r="G37" i="30"/>
  <c r="F37" i="30"/>
  <c r="G36" i="30"/>
  <c r="F36" i="30"/>
  <c r="G35" i="30"/>
  <c r="F35" i="30"/>
  <c r="G34" i="30"/>
  <c r="F34" i="30"/>
  <c r="G33" i="30"/>
  <c r="F33" i="30"/>
  <c r="G32" i="30"/>
  <c r="F32" i="30"/>
  <c r="G31" i="30"/>
  <c r="F31" i="30"/>
  <c r="F21" i="30"/>
  <c r="F20" i="30"/>
  <c r="F19" i="30"/>
  <c r="F18" i="30" s="1"/>
  <c r="E18" i="30"/>
  <c r="D18" i="30"/>
  <c r="C18" i="30"/>
  <c r="F15" i="30"/>
  <c r="F14" i="30"/>
  <c r="F13" i="30"/>
  <c r="F12" i="30"/>
  <c r="E12" i="30"/>
  <c r="D12" i="30"/>
  <c r="C12" i="30"/>
  <c r="G79" i="29"/>
  <c r="G78" i="29"/>
  <c r="G77" i="29" s="1"/>
  <c r="F78" i="29"/>
  <c r="F77" i="29"/>
  <c r="G76" i="29"/>
  <c r="F76" i="29"/>
  <c r="G75" i="29"/>
  <c r="F75" i="29"/>
  <c r="G74" i="29"/>
  <c r="G73" i="29" s="1"/>
  <c r="F74" i="29"/>
  <c r="F73" i="29"/>
  <c r="G70" i="29"/>
  <c r="F70" i="29"/>
  <c r="F68" i="29" s="1"/>
  <c r="G69" i="29"/>
  <c r="G68" i="29" s="1"/>
  <c r="F69" i="29"/>
  <c r="G67" i="29"/>
  <c r="F67" i="29"/>
  <c r="G66" i="29"/>
  <c r="F66" i="29"/>
  <c r="G65" i="29"/>
  <c r="F65" i="29"/>
  <c r="G64" i="29"/>
  <c r="G63" i="29" s="1"/>
  <c r="F64" i="29"/>
  <c r="G62" i="29"/>
  <c r="F62" i="29"/>
  <c r="G61" i="29"/>
  <c r="F61" i="29"/>
  <c r="G60" i="29"/>
  <c r="F60" i="29"/>
  <c r="G59" i="29"/>
  <c r="G58" i="29" s="1"/>
  <c r="F59" i="29"/>
  <c r="F58" i="29"/>
  <c r="G51" i="29"/>
  <c r="G50" i="29"/>
  <c r="G49" i="29" s="1"/>
  <c r="F50" i="29"/>
  <c r="F49" i="29" s="1"/>
  <c r="G48" i="29"/>
  <c r="F48" i="29"/>
  <c r="G47" i="29"/>
  <c r="F47" i="29"/>
  <c r="G46" i="29"/>
  <c r="G44" i="29" s="1"/>
  <c r="F46" i="29"/>
  <c r="G45" i="29"/>
  <c r="F45" i="29"/>
  <c r="F44" i="29"/>
  <c r="G41" i="29"/>
  <c r="F41" i="29"/>
  <c r="G40" i="29"/>
  <c r="F40" i="29"/>
  <c r="G39" i="29"/>
  <c r="G37" i="29" s="1"/>
  <c r="F39" i="29"/>
  <c r="G38" i="29"/>
  <c r="F38" i="29"/>
  <c r="F37" i="29" s="1"/>
  <c r="G36" i="29"/>
  <c r="F36" i="29"/>
  <c r="G35" i="29"/>
  <c r="G33" i="29" s="1"/>
  <c r="F35" i="29"/>
  <c r="G34" i="29"/>
  <c r="F34" i="29"/>
  <c r="F33" i="29" s="1"/>
  <c r="G32" i="29"/>
  <c r="F32" i="29"/>
  <c r="G31" i="29"/>
  <c r="F31" i="29"/>
  <c r="G30" i="29"/>
  <c r="F30" i="29"/>
  <c r="G29" i="29"/>
  <c r="F29" i="29"/>
  <c r="G28" i="29"/>
  <c r="F28" i="29"/>
  <c r="G27" i="29"/>
  <c r="F27" i="29"/>
  <c r="F15" i="29"/>
  <c r="F14" i="29"/>
  <c r="F13" i="29"/>
  <c r="E12" i="29"/>
  <c r="D12" i="29"/>
  <c r="F12" i="29" s="1"/>
  <c r="C12" i="29"/>
  <c r="G87" i="28"/>
  <c r="G86" i="28"/>
  <c r="G84" i="28" s="1"/>
  <c r="F86" i="28"/>
  <c r="G85" i="28"/>
  <c r="F85" i="28"/>
  <c r="F84" i="28"/>
  <c r="G83" i="28"/>
  <c r="F83" i="28"/>
  <c r="G82" i="28"/>
  <c r="F82" i="28"/>
  <c r="G81" i="28"/>
  <c r="F81" i="28"/>
  <c r="G80" i="28"/>
  <c r="F80" i="28"/>
  <c r="F79" i="28" s="1"/>
  <c r="G76" i="28"/>
  <c r="F76" i="28"/>
  <c r="G75" i="28"/>
  <c r="G74" i="28" s="1"/>
  <c r="F75" i="28"/>
  <c r="F74" i="28" s="1"/>
  <c r="G73" i="28"/>
  <c r="F73" i="28"/>
  <c r="G72" i="28"/>
  <c r="F72" i="28"/>
  <c r="G71" i="28"/>
  <c r="G70" i="28" s="1"/>
  <c r="F71" i="28"/>
  <c r="F70" i="28" s="1"/>
  <c r="G69" i="28"/>
  <c r="F69" i="28"/>
  <c r="G68" i="28"/>
  <c r="F68" i="28"/>
  <c r="G67" i="28"/>
  <c r="F67" i="28"/>
  <c r="G66" i="28"/>
  <c r="F66" i="28"/>
  <c r="G65" i="28"/>
  <c r="G63" i="28" s="1"/>
  <c r="F65" i="28"/>
  <c r="G64" i="28"/>
  <c r="F64" i="28"/>
  <c r="F63" i="28"/>
  <c r="G56" i="28"/>
  <c r="G55" i="28"/>
  <c r="G54" i="28" s="1"/>
  <c r="F55" i="28"/>
  <c r="F54" i="28"/>
  <c r="G53" i="28"/>
  <c r="F53" i="28"/>
  <c r="G52" i="28"/>
  <c r="F52" i="28"/>
  <c r="G51" i="28"/>
  <c r="F51" i="28"/>
  <c r="G50" i="28"/>
  <c r="F50" i="28"/>
  <c r="F48" i="28" s="1"/>
  <c r="G49" i="28"/>
  <c r="G48" i="28" s="1"/>
  <c r="F49" i="28"/>
  <c r="G45" i="28"/>
  <c r="F45" i="28"/>
  <c r="G44" i="28"/>
  <c r="F44" i="28"/>
  <c r="G43" i="28"/>
  <c r="F43" i="28"/>
  <c r="G42" i="28"/>
  <c r="G41" i="28" s="1"/>
  <c r="F42" i="28"/>
  <c r="G40" i="28"/>
  <c r="F40" i="28"/>
  <c r="G39" i="28"/>
  <c r="F39" i="28"/>
  <c r="F37" i="28" s="1"/>
  <c r="G38" i="28"/>
  <c r="G37" i="28" s="1"/>
  <c r="F38" i="28"/>
  <c r="G36" i="28"/>
  <c r="F36" i="28"/>
  <c r="G35" i="28"/>
  <c r="F35" i="28"/>
  <c r="G34" i="28"/>
  <c r="F34" i="28"/>
  <c r="G33" i="28"/>
  <c r="F33" i="28"/>
  <c r="G32" i="28"/>
  <c r="F32" i="28"/>
  <c r="G31" i="28"/>
  <c r="F31" i="28"/>
  <c r="G30" i="28"/>
  <c r="F30" i="28"/>
  <c r="G29" i="28"/>
  <c r="F29" i="28"/>
  <c r="G28" i="28"/>
  <c r="F16" i="28"/>
  <c r="F15" i="28"/>
  <c r="F14" i="28"/>
  <c r="F13" i="28"/>
  <c r="E13" i="28"/>
  <c r="D13" i="28"/>
  <c r="C13" i="28"/>
  <c r="G56" i="27"/>
  <c r="G55" i="27"/>
  <c r="G54" i="27" s="1"/>
  <c r="F55" i="27"/>
  <c r="F54" i="27"/>
  <c r="G53" i="27"/>
  <c r="F53" i="27"/>
  <c r="G52" i="27"/>
  <c r="F52" i="27"/>
  <c r="G51" i="27"/>
  <c r="F51" i="27"/>
  <c r="G50" i="27"/>
  <c r="F50" i="27"/>
  <c r="F48" i="27" s="1"/>
  <c r="G49" i="27"/>
  <c r="G48" i="27" s="1"/>
  <c r="F49" i="27"/>
  <c r="G45" i="27"/>
  <c r="F45" i="27"/>
  <c r="F44" i="27" s="1"/>
  <c r="G44" i="27"/>
  <c r="G43" i="27"/>
  <c r="F43" i="27"/>
  <c r="G42" i="27"/>
  <c r="F42" i="27"/>
  <c r="G41" i="27"/>
  <c r="F41" i="27"/>
  <c r="G40" i="27"/>
  <c r="F40" i="27"/>
  <c r="G39" i="27"/>
  <c r="F39" i="27"/>
  <c r="F37" i="27" s="1"/>
  <c r="G38" i="27"/>
  <c r="G37" i="27" s="1"/>
  <c r="F38" i="27"/>
  <c r="G36" i="27"/>
  <c r="F36" i="27"/>
  <c r="G35" i="27"/>
  <c r="F35" i="27"/>
  <c r="G34" i="27"/>
  <c r="F34" i="27"/>
  <c r="G33" i="27"/>
  <c r="F33" i="27"/>
  <c r="G32" i="27"/>
  <c r="F32" i="27"/>
  <c r="G31" i="27"/>
  <c r="F31" i="27"/>
  <c r="G30" i="27"/>
  <c r="F30" i="27"/>
  <c r="G29" i="27"/>
  <c r="F29" i="27"/>
  <c r="G28" i="27"/>
  <c r="G27" i="27" s="1"/>
  <c r="F28" i="27"/>
  <c r="J26" i="27"/>
  <c r="G26" i="27"/>
  <c r="F15" i="27"/>
  <c r="F14" i="27"/>
  <c r="F13" i="27"/>
  <c r="E12" i="27"/>
  <c r="D12" i="27"/>
  <c r="I26" i="27" s="1"/>
  <c r="C12" i="27"/>
  <c r="G60" i="26"/>
  <c r="G59" i="26"/>
  <c r="F59" i="26"/>
  <c r="F58" i="26" s="1"/>
  <c r="G58" i="26"/>
  <c r="G57" i="26"/>
  <c r="F57" i="26"/>
  <c r="G56" i="26"/>
  <c r="F56" i="26"/>
  <c r="G55" i="26"/>
  <c r="F55" i="26"/>
  <c r="G54" i="26"/>
  <c r="F54" i="26"/>
  <c r="F53" i="26" s="1"/>
  <c r="G50" i="26"/>
  <c r="F50" i="26"/>
  <c r="G49" i="26"/>
  <c r="F49" i="26"/>
  <c r="G48" i="26"/>
  <c r="F48" i="26"/>
  <c r="G47" i="26"/>
  <c r="F47" i="26"/>
  <c r="G46" i="26"/>
  <c r="F46" i="26"/>
  <c r="F45" i="26" s="1"/>
  <c r="G45" i="26"/>
  <c r="G44" i="26"/>
  <c r="F44" i="26"/>
  <c r="G43" i="26"/>
  <c r="F43" i="26"/>
  <c r="G42" i="26"/>
  <c r="F42" i="26"/>
  <c r="G41" i="26"/>
  <c r="F41" i="26"/>
  <c r="G40" i="26"/>
  <c r="F40" i="26"/>
  <c r="G39" i="26"/>
  <c r="F39" i="26"/>
  <c r="F38" i="26" s="1"/>
  <c r="G37" i="26"/>
  <c r="F37" i="26"/>
  <c r="G36" i="26"/>
  <c r="F36" i="26"/>
  <c r="G35" i="26"/>
  <c r="F35" i="26"/>
  <c r="G34" i="26"/>
  <c r="F34" i="26"/>
  <c r="G33" i="26"/>
  <c r="F33" i="26"/>
  <c r="G32" i="26"/>
  <c r="F32" i="26"/>
  <c r="G31" i="26"/>
  <c r="F31" i="26"/>
  <c r="G30" i="26"/>
  <c r="F30" i="26"/>
  <c r="G29" i="26"/>
  <c r="F29" i="26"/>
  <c r="G28" i="26"/>
  <c r="F28" i="26"/>
  <c r="G27" i="26"/>
  <c r="F27" i="26"/>
  <c r="H26" i="26"/>
  <c r="F15" i="26"/>
  <c r="F14" i="26"/>
  <c r="F13" i="26"/>
  <c r="E12" i="26"/>
  <c r="J26" i="26" s="1"/>
  <c r="D12" i="26"/>
  <c r="I26" i="26" s="1"/>
  <c r="C12" i="26"/>
  <c r="F12" i="26" s="1"/>
  <c r="G50" i="25"/>
  <c r="G49" i="25"/>
  <c r="F49" i="25"/>
  <c r="F48" i="25" s="1"/>
  <c r="G48" i="25"/>
  <c r="G47" i="25"/>
  <c r="F47" i="25"/>
  <c r="G46" i="25"/>
  <c r="F46" i="25"/>
  <c r="G45" i="25"/>
  <c r="F45" i="25"/>
  <c r="G44" i="25"/>
  <c r="F44" i="25"/>
  <c r="G43" i="25"/>
  <c r="F43" i="25"/>
  <c r="F41" i="25" s="1"/>
  <c r="G42" i="25"/>
  <c r="G41" i="25" s="1"/>
  <c r="F42" i="25"/>
  <c r="G38" i="25"/>
  <c r="F38" i="25"/>
  <c r="G37" i="25"/>
  <c r="G36" i="25" s="1"/>
  <c r="F37" i="25"/>
  <c r="F36" i="25"/>
  <c r="G35" i="25"/>
  <c r="F35" i="25"/>
  <c r="G34" i="25"/>
  <c r="F34" i="25"/>
  <c r="G33" i="25"/>
  <c r="F33" i="25"/>
  <c r="G32" i="25"/>
  <c r="F32" i="25"/>
  <c r="F31" i="25" s="1"/>
  <c r="G31" i="25"/>
  <c r="G30" i="25"/>
  <c r="F30" i="25"/>
  <c r="G29" i="25"/>
  <c r="F29" i="25"/>
  <c r="G28" i="25"/>
  <c r="F28" i="25"/>
  <c r="G27" i="25"/>
  <c r="G26" i="25" s="1"/>
  <c r="I26" i="25"/>
  <c r="H26" i="25"/>
  <c r="F15" i="25"/>
  <c r="F14" i="25"/>
  <c r="F13" i="25"/>
  <c r="E12" i="25"/>
  <c r="D12" i="25"/>
  <c r="C12" i="25"/>
  <c r="G72" i="24"/>
  <c r="G71" i="24"/>
  <c r="G70" i="24" s="1"/>
  <c r="F71" i="24"/>
  <c r="F70" i="24" s="1"/>
  <c r="G69" i="24"/>
  <c r="F69" i="24"/>
  <c r="G68" i="24"/>
  <c r="F68" i="24"/>
  <c r="G67" i="24"/>
  <c r="G66" i="24" s="1"/>
  <c r="G58" i="24" s="1"/>
  <c r="F67" i="24"/>
  <c r="F66" i="24" s="1"/>
  <c r="G64" i="24"/>
  <c r="G63" i="24"/>
  <c r="F63" i="24"/>
  <c r="G62" i="24"/>
  <c r="F62" i="24"/>
  <c r="G61" i="24"/>
  <c r="F61" i="24"/>
  <c r="F59" i="24" s="1"/>
  <c r="F64" i="24" s="1"/>
  <c r="F58" i="24" s="1"/>
  <c r="G60" i="24"/>
  <c r="G59" i="24" s="1"/>
  <c r="F60" i="24"/>
  <c r="G52" i="24"/>
  <c r="G51" i="24"/>
  <c r="G50" i="24" s="1"/>
  <c r="F51" i="24"/>
  <c r="F50" i="24" s="1"/>
  <c r="G49" i="24"/>
  <c r="F49" i="24"/>
  <c r="G48" i="24"/>
  <c r="F48" i="24"/>
  <c r="G47" i="24"/>
  <c r="G45" i="24" s="1"/>
  <c r="F47" i="24"/>
  <c r="F45" i="24" s="1"/>
  <c r="G46" i="24"/>
  <c r="F46" i="24"/>
  <c r="G42" i="24"/>
  <c r="F42" i="24"/>
  <c r="E41" i="24"/>
  <c r="G41" i="24" s="1"/>
  <c r="G40" i="24"/>
  <c r="G38" i="24" s="1"/>
  <c r="F40" i="24"/>
  <c r="G39" i="24"/>
  <c r="F39" i="24"/>
  <c r="G37" i="24"/>
  <c r="F37" i="24"/>
  <c r="G36" i="24"/>
  <c r="F36" i="24"/>
  <c r="G35" i="24"/>
  <c r="F35" i="24"/>
  <c r="F33" i="24" s="1"/>
  <c r="G34" i="24"/>
  <c r="F34" i="24"/>
  <c r="G32" i="24"/>
  <c r="F32" i="24"/>
  <c r="G31" i="24"/>
  <c r="F31" i="24"/>
  <c r="G30" i="24"/>
  <c r="F30" i="24"/>
  <c r="G29" i="24"/>
  <c r="F29" i="24"/>
  <c r="G28" i="24"/>
  <c r="G27" i="24" s="1"/>
  <c r="F28" i="24"/>
  <c r="F27" i="24" s="1"/>
  <c r="F15" i="24"/>
  <c r="F14" i="24"/>
  <c r="F13" i="24"/>
  <c r="E12" i="24"/>
  <c r="D12" i="24"/>
  <c r="C12" i="24"/>
  <c r="F12" i="24" s="1"/>
  <c r="G98" i="23"/>
  <c r="G97" i="23"/>
  <c r="F97" i="23"/>
  <c r="G96" i="23"/>
  <c r="F96" i="23"/>
  <c r="G95" i="23"/>
  <c r="F95" i="23"/>
  <c r="F94" i="23" s="1"/>
  <c r="G94" i="23"/>
  <c r="G91" i="23"/>
  <c r="G90" i="23" s="1"/>
  <c r="F91" i="23"/>
  <c r="F90" i="23" s="1"/>
  <c r="G89" i="23"/>
  <c r="G87" i="23" s="1"/>
  <c r="F89" i="23"/>
  <c r="G88" i="23"/>
  <c r="F88" i="23"/>
  <c r="F87" i="23"/>
  <c r="G86" i="23"/>
  <c r="F86" i="23"/>
  <c r="G85" i="23"/>
  <c r="G83" i="23" s="1"/>
  <c r="F85" i="23"/>
  <c r="G84" i="23"/>
  <c r="F84" i="23"/>
  <c r="F83" i="23"/>
  <c r="F92" i="23" s="1"/>
  <c r="F82" i="23" s="1"/>
  <c r="G76" i="23"/>
  <c r="G75" i="23"/>
  <c r="G74" i="23" s="1"/>
  <c r="F75" i="23"/>
  <c r="F74" i="23"/>
  <c r="G73" i="23"/>
  <c r="G72" i="23" s="1"/>
  <c r="F73" i="23"/>
  <c r="F72" i="23"/>
  <c r="G69" i="23"/>
  <c r="F69" i="23"/>
  <c r="F67" i="23" s="1"/>
  <c r="G68" i="23"/>
  <c r="G67" i="23" s="1"/>
  <c r="F68" i="23"/>
  <c r="G66" i="23"/>
  <c r="G65" i="23" s="1"/>
  <c r="F66" i="23"/>
  <c r="F65" i="23"/>
  <c r="G64" i="23"/>
  <c r="F64" i="23"/>
  <c r="G63" i="23"/>
  <c r="F63" i="23"/>
  <c r="F61" i="23" s="1"/>
  <c r="F70" i="23" s="1"/>
  <c r="F60" i="23" s="1"/>
  <c r="G62" i="23"/>
  <c r="G61" i="23" s="1"/>
  <c r="F62" i="23"/>
  <c r="G54" i="23"/>
  <c r="G53" i="23"/>
  <c r="G51" i="23" s="1"/>
  <c r="F53" i="23"/>
  <c r="G52" i="23"/>
  <c r="F52" i="23"/>
  <c r="F51" i="23"/>
  <c r="G50" i="23"/>
  <c r="F50" i="23"/>
  <c r="G49" i="23"/>
  <c r="F49" i="23"/>
  <c r="G48" i="23"/>
  <c r="F48" i="23"/>
  <c r="G47" i="23"/>
  <c r="F47" i="23"/>
  <c r="G46" i="23"/>
  <c r="F46" i="23"/>
  <c r="G45" i="23"/>
  <c r="G44" i="23" s="1"/>
  <c r="F45" i="23"/>
  <c r="F44" i="23" s="1"/>
  <c r="G41" i="23"/>
  <c r="F41" i="23"/>
  <c r="G40" i="23"/>
  <c r="G38" i="23" s="1"/>
  <c r="F40" i="23"/>
  <c r="E40" i="23"/>
  <c r="G39" i="23"/>
  <c r="F39" i="23"/>
  <c r="F38" i="23" s="1"/>
  <c r="G37" i="23"/>
  <c r="F37" i="23"/>
  <c r="G36" i="23"/>
  <c r="F36" i="23"/>
  <c r="G35" i="23"/>
  <c r="F35" i="23"/>
  <c r="G34" i="23"/>
  <c r="F34" i="23"/>
  <c r="G33" i="23"/>
  <c r="G32" i="23" s="1"/>
  <c r="F33" i="23"/>
  <c r="F32" i="23" s="1"/>
  <c r="G31" i="23"/>
  <c r="F31" i="23"/>
  <c r="G30" i="23"/>
  <c r="F30" i="23"/>
  <c r="G29" i="23"/>
  <c r="F29" i="23"/>
  <c r="F27" i="23" s="1"/>
  <c r="G28" i="23"/>
  <c r="G27" i="23" s="1"/>
  <c r="G26" i="23" s="1"/>
  <c r="F28" i="23"/>
  <c r="F15" i="23"/>
  <c r="F14" i="23"/>
  <c r="F13" i="23"/>
  <c r="E12" i="23"/>
  <c r="D12" i="23"/>
  <c r="C12" i="23"/>
  <c r="F12" i="23" s="1"/>
  <c r="G74" i="22"/>
  <c r="G73" i="22"/>
  <c r="G72" i="22" s="1"/>
  <c r="F73" i="22"/>
  <c r="F72" i="22" s="1"/>
  <c r="G71" i="22"/>
  <c r="F71" i="22"/>
  <c r="G70" i="22"/>
  <c r="G69" i="22" s="1"/>
  <c r="F70" i="22"/>
  <c r="F69" i="22"/>
  <c r="G66" i="22"/>
  <c r="F66" i="22"/>
  <c r="F64" i="22" s="1"/>
  <c r="G65" i="22"/>
  <c r="G64" i="22" s="1"/>
  <c r="F65" i="22"/>
  <c r="G63" i="22"/>
  <c r="F63" i="22"/>
  <c r="G62" i="22"/>
  <c r="F62" i="22"/>
  <c r="G61" i="22"/>
  <c r="F61" i="22"/>
  <c r="G60" i="22"/>
  <c r="G59" i="22" s="1"/>
  <c r="F60" i="22"/>
  <c r="G58" i="22"/>
  <c r="F58" i="22"/>
  <c r="G57" i="22"/>
  <c r="F57" i="22"/>
  <c r="G56" i="22"/>
  <c r="G55" i="22" s="1"/>
  <c r="F56" i="22"/>
  <c r="G48" i="22"/>
  <c r="G47" i="22"/>
  <c r="F47" i="22"/>
  <c r="F46" i="22" s="1"/>
  <c r="G46" i="22"/>
  <c r="G45" i="22"/>
  <c r="F45" i="22"/>
  <c r="G44" i="22"/>
  <c r="F44" i="22"/>
  <c r="G43" i="22"/>
  <c r="F43" i="22"/>
  <c r="G42" i="22"/>
  <c r="G40" i="22" s="1"/>
  <c r="F42" i="22"/>
  <c r="G41" i="22"/>
  <c r="F41" i="22"/>
  <c r="F40" i="22"/>
  <c r="G37" i="22"/>
  <c r="G35" i="22" s="1"/>
  <c r="F37" i="22"/>
  <c r="E37" i="22"/>
  <c r="G36" i="22"/>
  <c r="F36" i="22"/>
  <c r="F35" i="22" s="1"/>
  <c r="G34" i="22"/>
  <c r="G32" i="22" s="1"/>
  <c r="F34" i="22"/>
  <c r="G33" i="22"/>
  <c r="F33" i="22"/>
  <c r="F32" i="22"/>
  <c r="G31" i="22"/>
  <c r="F31" i="22"/>
  <c r="G30" i="22"/>
  <c r="F30" i="22"/>
  <c r="G29" i="22"/>
  <c r="F29" i="22"/>
  <c r="G28" i="22"/>
  <c r="F28" i="22"/>
  <c r="F27" i="22" s="1"/>
  <c r="F38" i="22" s="1"/>
  <c r="F26" i="22" s="1"/>
  <c r="G27" i="22"/>
  <c r="G38" i="22" s="1"/>
  <c r="F15" i="22"/>
  <c r="F14" i="22"/>
  <c r="F13" i="22"/>
  <c r="F12" i="22"/>
  <c r="E12" i="22"/>
  <c r="D12" i="22"/>
  <c r="C12" i="22"/>
  <c r="G77" i="21"/>
  <c r="G76" i="21"/>
  <c r="G75" i="21" s="1"/>
  <c r="F76" i="21"/>
  <c r="F75" i="21"/>
  <c r="G74" i="21"/>
  <c r="F74" i="21"/>
  <c r="G73" i="21"/>
  <c r="G72" i="21" s="1"/>
  <c r="F73" i="21"/>
  <c r="F72" i="21" s="1"/>
  <c r="G69" i="21"/>
  <c r="F69" i="21"/>
  <c r="G68" i="21"/>
  <c r="G67" i="21" s="1"/>
  <c r="F68" i="21"/>
  <c r="F67" i="21" s="1"/>
  <c r="G66" i="21"/>
  <c r="F66" i="21"/>
  <c r="G65" i="21"/>
  <c r="F65" i="21"/>
  <c r="G64" i="21"/>
  <c r="F64" i="21"/>
  <c r="G63" i="21"/>
  <c r="F63" i="21"/>
  <c r="G62" i="21"/>
  <c r="F62" i="21"/>
  <c r="F60" i="21" s="1"/>
  <c r="F70" i="21" s="1"/>
  <c r="F59" i="21" s="1"/>
  <c r="G61" i="21"/>
  <c r="G60" i="21" s="1"/>
  <c r="F61" i="21"/>
  <c r="G53" i="21"/>
  <c r="G52" i="21"/>
  <c r="G51" i="21" s="1"/>
  <c r="F52" i="21"/>
  <c r="F51" i="21" s="1"/>
  <c r="G50" i="21"/>
  <c r="F50" i="21"/>
  <c r="G49" i="21"/>
  <c r="F49" i="21"/>
  <c r="G48" i="21"/>
  <c r="F48" i="21"/>
  <c r="G47" i="21"/>
  <c r="F47" i="21"/>
  <c r="G46" i="21"/>
  <c r="G45" i="21" s="1"/>
  <c r="F46" i="21"/>
  <c r="F45" i="21"/>
  <c r="F43" i="21"/>
  <c r="G42" i="21"/>
  <c r="F42" i="21"/>
  <c r="F40" i="21" s="1"/>
  <c r="G41" i="21"/>
  <c r="F41" i="21"/>
  <c r="E41" i="21"/>
  <c r="G40" i="21"/>
  <c r="G39" i="21"/>
  <c r="F39" i="21"/>
  <c r="G38" i="21"/>
  <c r="F38" i="21"/>
  <c r="G37" i="21"/>
  <c r="F37" i="21"/>
  <c r="G36" i="21"/>
  <c r="F36" i="21"/>
  <c r="G35" i="21"/>
  <c r="F35" i="21"/>
  <c r="G34" i="21"/>
  <c r="F34" i="21"/>
  <c r="F33" i="21" s="1"/>
  <c r="G32" i="21"/>
  <c r="F32" i="21"/>
  <c r="G31" i="21"/>
  <c r="F31" i="21"/>
  <c r="G30" i="21"/>
  <c r="G27" i="21" s="1"/>
  <c r="F30" i="21"/>
  <c r="G29" i="21"/>
  <c r="F29" i="21"/>
  <c r="G28" i="21"/>
  <c r="F28" i="21"/>
  <c r="F27" i="21" s="1"/>
  <c r="F15" i="21"/>
  <c r="F14" i="21"/>
  <c r="F13" i="21"/>
  <c r="E12" i="21"/>
  <c r="D12" i="21"/>
  <c r="C12" i="21"/>
  <c r="F12" i="21" s="1"/>
  <c r="G47" i="20"/>
  <c r="G46" i="20"/>
  <c r="F46" i="20"/>
  <c r="G45" i="20"/>
  <c r="F45" i="20"/>
  <c r="G44" i="20"/>
  <c r="F44" i="20"/>
  <c r="F43" i="20" s="1"/>
  <c r="G43" i="20"/>
  <c r="G40" i="20"/>
  <c r="F40" i="20"/>
  <c r="G39" i="20"/>
  <c r="F39" i="20"/>
  <c r="G38" i="20"/>
  <c r="F38" i="20"/>
  <c r="F37" i="20" s="1"/>
  <c r="G36" i="20"/>
  <c r="F36" i="20"/>
  <c r="G35" i="20"/>
  <c r="F35" i="20"/>
  <c r="G34" i="20"/>
  <c r="G31" i="20" s="1"/>
  <c r="F34" i="20"/>
  <c r="G33" i="20"/>
  <c r="F33" i="20"/>
  <c r="G32" i="20"/>
  <c r="F32" i="20"/>
  <c r="F31" i="20" s="1"/>
  <c r="G30" i="20"/>
  <c r="G27" i="20" s="1"/>
  <c r="F30" i="20"/>
  <c r="G29" i="20"/>
  <c r="F29" i="20"/>
  <c r="G28" i="20"/>
  <c r="F28" i="20"/>
  <c r="F27" i="20" s="1"/>
  <c r="F41" i="20" s="1"/>
  <c r="J26" i="20"/>
  <c r="I26" i="20"/>
  <c r="F26" i="20"/>
  <c r="F15" i="20"/>
  <c r="F14" i="20"/>
  <c r="F13" i="20"/>
  <c r="F12" i="20"/>
  <c r="E12" i="20"/>
  <c r="D12" i="20"/>
  <c r="C12" i="20"/>
  <c r="H26" i="20" s="1"/>
  <c r="G46" i="19"/>
  <c r="G45" i="19" s="1"/>
  <c r="F46" i="19"/>
  <c r="F45" i="19" s="1"/>
  <c r="G44" i="19"/>
  <c r="F44" i="19"/>
  <c r="G43" i="19"/>
  <c r="F43" i="19"/>
  <c r="G42" i="19"/>
  <c r="F42" i="19"/>
  <c r="G41" i="19"/>
  <c r="F41" i="19"/>
  <c r="F39" i="19" s="1"/>
  <c r="G40" i="19"/>
  <c r="F40" i="19"/>
  <c r="G36" i="19"/>
  <c r="G35" i="19" s="1"/>
  <c r="F36" i="19"/>
  <c r="F35" i="19" s="1"/>
  <c r="G34" i="19"/>
  <c r="F34" i="19"/>
  <c r="G33" i="19"/>
  <c r="F33" i="19"/>
  <c r="G32" i="19"/>
  <c r="G31" i="19"/>
  <c r="F31" i="19"/>
  <c r="G29" i="19"/>
  <c r="F29" i="19"/>
  <c r="F27" i="19" s="1"/>
  <c r="G28" i="19"/>
  <c r="G27" i="19" s="1"/>
  <c r="F28" i="19"/>
  <c r="F15" i="19"/>
  <c r="F14" i="19"/>
  <c r="F13" i="19"/>
  <c r="E12" i="19"/>
  <c r="J26" i="19" s="1"/>
  <c r="D12" i="19"/>
  <c r="I26" i="19" s="1"/>
  <c r="C12" i="19"/>
  <c r="G56" i="18"/>
  <c r="G55" i="18" s="1"/>
  <c r="F56" i="18"/>
  <c r="F55" i="18"/>
  <c r="G54" i="18"/>
  <c r="F54" i="18"/>
  <c r="G53" i="18"/>
  <c r="F53" i="18"/>
  <c r="G52" i="18"/>
  <c r="F52" i="18"/>
  <c r="G51" i="18"/>
  <c r="F51" i="18"/>
  <c r="F49" i="18" s="1"/>
  <c r="G50" i="18"/>
  <c r="G49" i="18" s="1"/>
  <c r="F50" i="18"/>
  <c r="G46" i="18"/>
  <c r="F46" i="18"/>
  <c r="G45" i="18"/>
  <c r="F45" i="18"/>
  <c r="G44" i="18"/>
  <c r="F44" i="18"/>
  <c r="G43" i="18"/>
  <c r="F43" i="18"/>
  <c r="G42" i="18"/>
  <c r="G41" i="18" s="1"/>
  <c r="F42" i="18"/>
  <c r="G40" i="18"/>
  <c r="F40" i="18"/>
  <c r="G39" i="18"/>
  <c r="F39" i="18"/>
  <c r="G38" i="18"/>
  <c r="G37" i="18" s="1"/>
  <c r="F38" i="18"/>
  <c r="G36" i="18"/>
  <c r="F36" i="18"/>
  <c r="G35" i="18"/>
  <c r="F35" i="18"/>
  <c r="G34" i="18"/>
  <c r="F34" i="18"/>
  <c r="G33" i="18"/>
  <c r="F33" i="18"/>
  <c r="G32" i="18"/>
  <c r="F32" i="18"/>
  <c r="G31" i="18"/>
  <c r="F31" i="18"/>
  <c r="G30" i="18"/>
  <c r="G27" i="18" s="1"/>
  <c r="F30" i="18"/>
  <c r="G29" i="18"/>
  <c r="F29" i="18"/>
  <c r="G28" i="18"/>
  <c r="F28" i="18"/>
  <c r="I26" i="18"/>
  <c r="F15" i="18"/>
  <c r="F14" i="18"/>
  <c r="F13" i="18"/>
  <c r="E12" i="18"/>
  <c r="D12" i="18"/>
  <c r="C12" i="18"/>
  <c r="H26" i="18" s="1"/>
  <c r="G144" i="17"/>
  <c r="G143" i="17"/>
  <c r="F143" i="17"/>
  <c r="G142" i="17"/>
  <c r="F142" i="17"/>
  <c r="G141" i="17"/>
  <c r="F141" i="17"/>
  <c r="G140" i="17"/>
  <c r="F140" i="17"/>
  <c r="G139" i="17"/>
  <c r="F139" i="17"/>
  <c r="G138" i="17"/>
  <c r="F138" i="17"/>
  <c r="G135" i="17"/>
  <c r="F135" i="17"/>
  <c r="G134" i="17"/>
  <c r="F134" i="17"/>
  <c r="G133" i="17"/>
  <c r="F133" i="17"/>
  <c r="G132" i="17"/>
  <c r="G129" i="17" s="1"/>
  <c r="G136" i="17" s="1"/>
  <c r="F132" i="17"/>
  <c r="G131" i="17"/>
  <c r="F131" i="17"/>
  <c r="G130" i="17"/>
  <c r="F130" i="17"/>
  <c r="F129" i="17"/>
  <c r="F136" i="17" s="1"/>
  <c r="F128" i="17" s="1"/>
  <c r="G122" i="17"/>
  <c r="G121" i="17"/>
  <c r="F121" i="17"/>
  <c r="G120" i="17"/>
  <c r="F120" i="17"/>
  <c r="G119" i="17"/>
  <c r="F119" i="17"/>
  <c r="F116" i="17" s="1"/>
  <c r="G118" i="17"/>
  <c r="F118" i="17"/>
  <c r="G117" i="17"/>
  <c r="F117" i="17"/>
  <c r="G116" i="17"/>
  <c r="G113" i="17"/>
  <c r="F113" i="17"/>
  <c r="G112" i="17"/>
  <c r="F112" i="17"/>
  <c r="G111" i="17"/>
  <c r="G110" i="17" s="1"/>
  <c r="F111" i="17"/>
  <c r="F110" i="17"/>
  <c r="G109" i="17"/>
  <c r="F109" i="17"/>
  <c r="G108" i="17"/>
  <c r="F108" i="17"/>
  <c r="G107" i="17"/>
  <c r="F107" i="17"/>
  <c r="G106" i="17"/>
  <c r="G105" i="17" s="1"/>
  <c r="F106" i="17"/>
  <c r="F105" i="17" s="1"/>
  <c r="F114" i="17" s="1"/>
  <c r="G98" i="17"/>
  <c r="G97" i="17"/>
  <c r="G96" i="17" s="1"/>
  <c r="F97" i="17"/>
  <c r="F96" i="17" s="1"/>
  <c r="G95" i="17"/>
  <c r="F95" i="17"/>
  <c r="G94" i="17"/>
  <c r="G93" i="17" s="1"/>
  <c r="F94" i="17"/>
  <c r="F93" i="17" s="1"/>
  <c r="G90" i="17"/>
  <c r="F90" i="17"/>
  <c r="G89" i="17"/>
  <c r="F89" i="17"/>
  <c r="G88" i="17"/>
  <c r="F88" i="17"/>
  <c r="F86" i="17" s="1"/>
  <c r="G87" i="17"/>
  <c r="F87" i="17"/>
  <c r="G85" i="17"/>
  <c r="F85" i="17"/>
  <c r="G84" i="17"/>
  <c r="F84" i="17"/>
  <c r="F83" i="17" s="1"/>
  <c r="G83" i="17"/>
  <c r="G82" i="17"/>
  <c r="F82" i="17"/>
  <c r="G81" i="17"/>
  <c r="F81" i="17"/>
  <c r="G80" i="17"/>
  <c r="F80" i="17"/>
  <c r="F78" i="17" s="1"/>
  <c r="F91" i="17" s="1"/>
  <c r="F77" i="17" s="1"/>
  <c r="G79" i="17"/>
  <c r="F79" i="17"/>
  <c r="G71" i="17"/>
  <c r="G70" i="17"/>
  <c r="G69" i="17" s="1"/>
  <c r="F70" i="17"/>
  <c r="F69" i="17" s="1"/>
  <c r="G68" i="17"/>
  <c r="F68" i="17"/>
  <c r="G67" i="17"/>
  <c r="F67" i="17"/>
  <c r="F63" i="17" s="1"/>
  <c r="G66" i="17"/>
  <c r="F66" i="17"/>
  <c r="G65" i="17"/>
  <c r="F65" i="17"/>
  <c r="G64" i="17"/>
  <c r="F64" i="17"/>
  <c r="G63" i="17"/>
  <c r="G60" i="17"/>
  <c r="F60" i="17"/>
  <c r="G59" i="17"/>
  <c r="F59" i="17"/>
  <c r="F58" i="17" s="1"/>
  <c r="G58" i="17"/>
  <c r="G57" i="17"/>
  <c r="G54" i="17" s="1"/>
  <c r="F57" i="17"/>
  <c r="G56" i="17"/>
  <c r="F56" i="17"/>
  <c r="G55" i="17"/>
  <c r="F55" i="17"/>
  <c r="F54" i="17"/>
  <c r="G53" i="17"/>
  <c r="G50" i="17" s="1"/>
  <c r="F53" i="17"/>
  <c r="G52" i="17"/>
  <c r="F52" i="17"/>
  <c r="G51" i="17"/>
  <c r="F51" i="17"/>
  <c r="G43" i="17"/>
  <c r="G42" i="17"/>
  <c r="F42" i="17"/>
  <c r="G41" i="17"/>
  <c r="F41" i="17"/>
  <c r="G40" i="17"/>
  <c r="F40" i="17"/>
  <c r="G39" i="17"/>
  <c r="F39" i="17"/>
  <c r="G38" i="17"/>
  <c r="F38" i="17"/>
  <c r="G37" i="17"/>
  <c r="G35" i="17" s="1"/>
  <c r="F37" i="17"/>
  <c r="G36" i="17"/>
  <c r="F36" i="17"/>
  <c r="F35" i="17" s="1"/>
  <c r="G32" i="17"/>
  <c r="F32" i="17"/>
  <c r="G31" i="17"/>
  <c r="F31" i="17"/>
  <c r="G30" i="17"/>
  <c r="G29" i="17" s="1"/>
  <c r="F30" i="17"/>
  <c r="F29" i="17" s="1"/>
  <c r="G28" i="17"/>
  <c r="G27" i="17" s="1"/>
  <c r="F28" i="17"/>
  <c r="F27" i="17" s="1"/>
  <c r="F33" i="17" s="1"/>
  <c r="F26" i="17" s="1"/>
  <c r="F15" i="17"/>
  <c r="F14" i="17"/>
  <c r="F13" i="17"/>
  <c r="E12" i="17"/>
  <c r="D12" i="17"/>
  <c r="C12" i="17"/>
  <c r="F12" i="17" s="1"/>
  <c r="G239" i="16"/>
  <c r="G238" i="16"/>
  <c r="F238" i="16"/>
  <c r="G237" i="16"/>
  <c r="F237" i="16"/>
  <c r="G236" i="16"/>
  <c r="G235" i="16" s="1"/>
  <c r="F235" i="16"/>
  <c r="G232" i="16"/>
  <c r="F232" i="16"/>
  <c r="G231" i="16"/>
  <c r="F231" i="16"/>
  <c r="G230" i="16"/>
  <c r="F230" i="16"/>
  <c r="G229" i="16"/>
  <c r="F229" i="16"/>
  <c r="G228" i="16"/>
  <c r="F228" i="16"/>
  <c r="G227" i="16"/>
  <c r="G226" i="16" s="1"/>
  <c r="F227" i="16"/>
  <c r="F226" i="16"/>
  <c r="F233" i="16" s="1"/>
  <c r="F225" i="16" s="1"/>
  <c r="G219" i="16"/>
  <c r="G218" i="16"/>
  <c r="G217" i="16" s="1"/>
  <c r="F218" i="16"/>
  <c r="F217" i="16"/>
  <c r="G216" i="16"/>
  <c r="G215" i="16" s="1"/>
  <c r="F215" i="16"/>
  <c r="G212" i="16"/>
  <c r="F212" i="16"/>
  <c r="G211" i="16"/>
  <c r="G210" i="16" s="1"/>
  <c r="F211" i="16"/>
  <c r="G209" i="16"/>
  <c r="F209" i="16"/>
  <c r="G208" i="16"/>
  <c r="F208" i="16"/>
  <c r="G207" i="16"/>
  <c r="F207" i="16"/>
  <c r="I205" i="16"/>
  <c r="G199" i="16"/>
  <c r="G198" i="16"/>
  <c r="G196" i="16" s="1"/>
  <c r="F198" i="16"/>
  <c r="F196" i="16" s="1"/>
  <c r="G197" i="16"/>
  <c r="F197" i="16"/>
  <c r="G195" i="16"/>
  <c r="F195" i="16"/>
  <c r="G194" i="16"/>
  <c r="G193" i="16" s="1"/>
  <c r="F194" i="16"/>
  <c r="G190" i="16"/>
  <c r="F190" i="16"/>
  <c r="G189" i="16"/>
  <c r="F189" i="16"/>
  <c r="G188" i="16"/>
  <c r="F188" i="16"/>
  <c r="G187" i="16"/>
  <c r="F187" i="16"/>
  <c r="G186" i="16"/>
  <c r="F186" i="16"/>
  <c r="G185" i="16"/>
  <c r="G184" i="16" s="1"/>
  <c r="F185" i="16"/>
  <c r="G183" i="16"/>
  <c r="F183" i="16"/>
  <c r="G182" i="16"/>
  <c r="F182" i="16"/>
  <c r="G181" i="16"/>
  <c r="F181" i="16"/>
  <c r="G180" i="16"/>
  <c r="F180" i="16"/>
  <c r="G179" i="16"/>
  <c r="F179" i="16"/>
  <c r="G178" i="16"/>
  <c r="F178" i="16"/>
  <c r="G177" i="16"/>
  <c r="F177" i="16"/>
  <c r="G176" i="16"/>
  <c r="F176" i="16"/>
  <c r="G175" i="16"/>
  <c r="F175" i="16"/>
  <c r="G174" i="16"/>
  <c r="F174" i="16"/>
  <c r="G173" i="16"/>
  <c r="F173" i="16"/>
  <c r="G172" i="16"/>
  <c r="F172" i="16"/>
  <c r="G171" i="16"/>
  <c r="F171" i="16"/>
  <c r="G170" i="16"/>
  <c r="F170" i="16"/>
  <c r="G169" i="16"/>
  <c r="F169" i="16"/>
  <c r="G168" i="16"/>
  <c r="F168" i="16"/>
  <c r="F167" i="16"/>
  <c r="G159" i="16"/>
  <c r="G158" i="16"/>
  <c r="F158" i="16"/>
  <c r="G157" i="16"/>
  <c r="F157" i="16"/>
  <c r="G156" i="16"/>
  <c r="F156" i="16"/>
  <c r="G155" i="16"/>
  <c r="F155" i="16"/>
  <c r="F153" i="16" s="1"/>
  <c r="G154" i="16"/>
  <c r="F154" i="16"/>
  <c r="G150" i="16"/>
  <c r="F150" i="16"/>
  <c r="G149" i="16"/>
  <c r="F149" i="16"/>
  <c r="G148" i="16"/>
  <c r="F148" i="16"/>
  <c r="G147" i="16"/>
  <c r="F147" i="16"/>
  <c r="G146" i="16"/>
  <c r="F146" i="16"/>
  <c r="G145" i="16"/>
  <c r="G142" i="16" s="1"/>
  <c r="F145" i="16"/>
  <c r="G144" i="16"/>
  <c r="F144" i="16"/>
  <c r="G143" i="16"/>
  <c r="F143" i="16"/>
  <c r="F142" i="16"/>
  <c r="G141" i="16"/>
  <c r="G138" i="16" s="1"/>
  <c r="F141" i="16"/>
  <c r="G140" i="16"/>
  <c r="F140" i="16"/>
  <c r="G139" i="16"/>
  <c r="F139" i="16"/>
  <c r="F138" i="16"/>
  <c r="G137" i="16"/>
  <c r="F137" i="16"/>
  <c r="G136" i="16"/>
  <c r="F136" i="16"/>
  <c r="G135" i="16"/>
  <c r="F135" i="16"/>
  <c r="G134" i="16"/>
  <c r="F134" i="16"/>
  <c r="F131" i="16" s="1"/>
  <c r="F151" i="16" s="1"/>
  <c r="F130" i="16" s="1"/>
  <c r="G133" i="16"/>
  <c r="G131" i="16" s="1"/>
  <c r="F133" i="16"/>
  <c r="G132" i="16"/>
  <c r="F132" i="16"/>
  <c r="J130" i="16"/>
  <c r="I130" i="16"/>
  <c r="G124" i="16"/>
  <c r="G123" i="16"/>
  <c r="F123" i="16"/>
  <c r="G122" i="16"/>
  <c r="F122" i="16"/>
  <c r="G121" i="16"/>
  <c r="F121" i="16"/>
  <c r="G120" i="16"/>
  <c r="G119" i="16" s="1"/>
  <c r="F120" i="16"/>
  <c r="F119" i="16"/>
  <c r="G116" i="16"/>
  <c r="F116" i="16"/>
  <c r="F114" i="16" s="1"/>
  <c r="G115" i="16"/>
  <c r="G114" i="16" s="1"/>
  <c r="F115" i="16"/>
  <c r="G113" i="16"/>
  <c r="F113" i="16"/>
  <c r="G112" i="16"/>
  <c r="F112" i="16"/>
  <c r="G111" i="16"/>
  <c r="F111" i="16"/>
  <c r="G110" i="16"/>
  <c r="F110" i="16"/>
  <c r="G109" i="16"/>
  <c r="F109" i="16"/>
  <c r="G108" i="16"/>
  <c r="G107" i="16" s="1"/>
  <c r="F108" i="16"/>
  <c r="G106" i="16"/>
  <c r="F106" i="16"/>
  <c r="G105" i="16"/>
  <c r="F105" i="16"/>
  <c r="G104" i="16"/>
  <c r="F104" i="16"/>
  <c r="G103" i="16"/>
  <c r="F103" i="16"/>
  <c r="F102" i="16"/>
  <c r="G95" i="16"/>
  <c r="G94" i="16"/>
  <c r="G93" i="16" s="1"/>
  <c r="F94" i="16"/>
  <c r="F93" i="16" s="1"/>
  <c r="G92" i="16"/>
  <c r="F92" i="16"/>
  <c r="G91" i="16"/>
  <c r="F91" i="16"/>
  <c r="G88" i="16"/>
  <c r="F88" i="16"/>
  <c r="G87" i="16"/>
  <c r="F87" i="16"/>
  <c r="G86" i="16"/>
  <c r="F86" i="16"/>
  <c r="G85" i="16"/>
  <c r="G84" i="16" s="1"/>
  <c r="F85" i="16"/>
  <c r="G83" i="16"/>
  <c r="F83" i="16"/>
  <c r="G82" i="16"/>
  <c r="F82" i="16"/>
  <c r="G81" i="16"/>
  <c r="F81" i="16"/>
  <c r="G80" i="16"/>
  <c r="F80" i="16"/>
  <c r="G79" i="16"/>
  <c r="G78" i="16" s="1"/>
  <c r="F79" i="16"/>
  <c r="F78" i="16"/>
  <c r="G77" i="16"/>
  <c r="F77" i="16"/>
  <c r="G76" i="16"/>
  <c r="F76" i="16"/>
  <c r="G75" i="16"/>
  <c r="F75" i="16"/>
  <c r="G74" i="16"/>
  <c r="F74" i="16"/>
  <c r="G73" i="16"/>
  <c r="F73" i="16"/>
  <c r="G72" i="16"/>
  <c r="F72" i="16"/>
  <c r="G71" i="16"/>
  <c r="F71" i="16"/>
  <c r="G70" i="16"/>
  <c r="F70" i="16"/>
  <c r="G69" i="16"/>
  <c r="F69" i="16"/>
  <c r="G68" i="16"/>
  <c r="F68" i="16"/>
  <c r="G67" i="16"/>
  <c r="G66" i="16" s="1"/>
  <c r="F67" i="16"/>
  <c r="F66" i="16"/>
  <c r="J65" i="16"/>
  <c r="I65" i="16"/>
  <c r="G58" i="16"/>
  <c r="G57" i="16"/>
  <c r="G56" i="16" s="1"/>
  <c r="F57" i="16"/>
  <c r="F56" i="16" s="1"/>
  <c r="E57" i="16"/>
  <c r="F55" i="16"/>
  <c r="G55" i="16" s="1"/>
  <c r="G54" i="16" s="1"/>
  <c r="F54" i="16"/>
  <c r="G51" i="16"/>
  <c r="F51" i="16"/>
  <c r="G50" i="16"/>
  <c r="F50" i="16"/>
  <c r="F49" i="16"/>
  <c r="E49" i="16"/>
  <c r="G49" i="16" s="1"/>
  <c r="G48" i="16"/>
  <c r="F48" i="16"/>
  <c r="G47" i="16"/>
  <c r="F47" i="16"/>
  <c r="G46" i="16"/>
  <c r="F46" i="16"/>
  <c r="G45" i="16"/>
  <c r="G44" i="16" s="1"/>
  <c r="F45" i="16"/>
  <c r="F44" i="16"/>
  <c r="G43" i="16"/>
  <c r="F43" i="16"/>
  <c r="G42" i="16"/>
  <c r="F42" i="16"/>
  <c r="G41" i="16"/>
  <c r="G40" i="16" s="1"/>
  <c r="F41" i="16"/>
  <c r="F40" i="16"/>
  <c r="G39" i="16"/>
  <c r="F39" i="16"/>
  <c r="G38" i="16"/>
  <c r="F38" i="16"/>
  <c r="G37" i="16"/>
  <c r="F37" i="16"/>
  <c r="G36" i="16"/>
  <c r="F36" i="16"/>
  <c r="G35" i="16"/>
  <c r="F35" i="16"/>
  <c r="G34" i="16"/>
  <c r="F34" i="16"/>
  <c r="G33" i="16"/>
  <c r="F33" i="16"/>
  <c r="G32" i="16"/>
  <c r="F32" i="16"/>
  <c r="G31" i="16"/>
  <c r="F31" i="16"/>
  <c r="G30" i="16"/>
  <c r="F30" i="16"/>
  <c r="G29" i="16"/>
  <c r="F29" i="16"/>
  <c r="G28" i="16"/>
  <c r="F28" i="16"/>
  <c r="F26" i="16" s="1"/>
  <c r="F52" i="16" s="1"/>
  <c r="F25" i="16" s="1"/>
  <c r="G27" i="16"/>
  <c r="F27" i="16"/>
  <c r="I25" i="16"/>
  <c r="F15" i="16"/>
  <c r="F14" i="16"/>
  <c r="F13" i="16"/>
  <c r="E12" i="16"/>
  <c r="D12" i="16"/>
  <c r="C12" i="16"/>
  <c r="G62" i="15"/>
  <c r="G61" i="15"/>
  <c r="G60" i="15" s="1"/>
  <c r="F61" i="15"/>
  <c r="F60" i="15" s="1"/>
  <c r="G59" i="15"/>
  <c r="F59" i="15"/>
  <c r="G58" i="15"/>
  <c r="F58" i="15"/>
  <c r="G57" i="15"/>
  <c r="F57" i="15"/>
  <c r="G56" i="15"/>
  <c r="F56" i="15"/>
  <c r="G55" i="15"/>
  <c r="G54" i="15" s="1"/>
  <c r="F55" i="15"/>
  <c r="F54" i="15"/>
  <c r="G51" i="15"/>
  <c r="F51" i="15"/>
  <c r="G50" i="15"/>
  <c r="F50" i="15"/>
  <c r="G49" i="15"/>
  <c r="F49" i="15"/>
  <c r="G48" i="15"/>
  <c r="F48" i="15"/>
  <c r="G46" i="15"/>
  <c r="F46" i="15"/>
  <c r="G45" i="15"/>
  <c r="F45" i="15"/>
  <c r="G44" i="15"/>
  <c r="F44" i="15"/>
  <c r="G43" i="15"/>
  <c r="F43" i="15"/>
  <c r="G42" i="15"/>
  <c r="F42" i="15"/>
  <c r="G41" i="15"/>
  <c r="F41" i="15"/>
  <c r="G40" i="15"/>
  <c r="F40" i="15"/>
  <c r="G39" i="15"/>
  <c r="F39" i="15"/>
  <c r="G38" i="15"/>
  <c r="F38" i="15"/>
  <c r="G37" i="15"/>
  <c r="G36" i="15" s="1"/>
  <c r="F37" i="15"/>
  <c r="F36" i="15" s="1"/>
  <c r="G35" i="15"/>
  <c r="F35" i="15"/>
  <c r="G34" i="15"/>
  <c r="F34" i="15"/>
  <c r="G33" i="15"/>
  <c r="F33" i="15"/>
  <c r="G32" i="15"/>
  <c r="F32" i="15"/>
  <c r="G31" i="15"/>
  <c r="F31" i="15"/>
  <c r="G30" i="15"/>
  <c r="F30" i="15"/>
  <c r="G29" i="15"/>
  <c r="F29" i="15"/>
  <c r="G28" i="15"/>
  <c r="G27" i="15" s="1"/>
  <c r="F28" i="15"/>
  <c r="I26" i="15"/>
  <c r="F15" i="15"/>
  <c r="F14" i="15"/>
  <c r="F13" i="15"/>
  <c r="E12" i="15"/>
  <c r="J26" i="15" s="1"/>
  <c r="D12" i="15"/>
  <c r="C12" i="15"/>
  <c r="G62" i="14"/>
  <c r="G61" i="14"/>
  <c r="F61" i="14"/>
  <c r="G60" i="14"/>
  <c r="F60" i="14"/>
  <c r="G59" i="14"/>
  <c r="F59" i="14"/>
  <c r="G58" i="14"/>
  <c r="F58" i="14"/>
  <c r="G57" i="14"/>
  <c r="F57" i="14"/>
  <c r="G56" i="14"/>
  <c r="F56" i="14"/>
  <c r="G55" i="14"/>
  <c r="F55" i="14"/>
  <c r="G54" i="14"/>
  <c r="G53" i="14" s="1"/>
  <c r="F54" i="14"/>
  <c r="F53" i="14" s="1"/>
  <c r="G50" i="14"/>
  <c r="G49" i="14" s="1"/>
  <c r="F50" i="14"/>
  <c r="F49" i="14"/>
  <c r="G48" i="14"/>
  <c r="F48" i="14"/>
  <c r="G47" i="14"/>
  <c r="F47" i="14"/>
  <c r="G46" i="14"/>
  <c r="F46" i="14"/>
  <c r="G45" i="14"/>
  <c r="F45" i="14"/>
  <c r="G44" i="14"/>
  <c r="F44" i="14"/>
  <c r="G43" i="14"/>
  <c r="F43" i="14"/>
  <c r="G42" i="14"/>
  <c r="F42" i="14"/>
  <c r="G41" i="14"/>
  <c r="F41" i="14"/>
  <c r="G40" i="14"/>
  <c r="F40" i="14"/>
  <c r="G39" i="14"/>
  <c r="F39" i="14"/>
  <c r="F37" i="14" s="1"/>
  <c r="G38" i="14"/>
  <c r="G37" i="14" s="1"/>
  <c r="F38" i="14"/>
  <c r="G36" i="14"/>
  <c r="F36" i="14"/>
  <c r="G35" i="14"/>
  <c r="F35" i="14"/>
  <c r="G34" i="14"/>
  <c r="F34" i="14"/>
  <c r="G33" i="14"/>
  <c r="F33" i="14"/>
  <c r="G32" i="14"/>
  <c r="F32" i="14"/>
  <c r="G31" i="14"/>
  <c r="F31" i="14"/>
  <c r="G30" i="14"/>
  <c r="F30" i="14"/>
  <c r="G29" i="14"/>
  <c r="F29" i="14"/>
  <c r="G28" i="14"/>
  <c r="F28" i="14"/>
  <c r="J26" i="14"/>
  <c r="I26" i="14"/>
  <c r="F15" i="14"/>
  <c r="F14" i="14"/>
  <c r="F13" i="14"/>
  <c r="E12" i="14"/>
  <c r="D12" i="14"/>
  <c r="F12" i="14" s="1"/>
  <c r="C12" i="14"/>
  <c r="H26" i="14" s="1"/>
  <c r="G80" i="13"/>
  <c r="G79" i="13"/>
  <c r="F79" i="13"/>
  <c r="G78" i="13"/>
  <c r="G77" i="13" s="1"/>
  <c r="F78" i="13"/>
  <c r="F77" i="13"/>
  <c r="G76" i="13"/>
  <c r="F76" i="13"/>
  <c r="G75" i="13"/>
  <c r="F75" i="13"/>
  <c r="G74" i="13"/>
  <c r="F74" i="13"/>
  <c r="G73" i="13"/>
  <c r="F73" i="13"/>
  <c r="G72" i="13"/>
  <c r="F72" i="13"/>
  <c r="G71" i="13"/>
  <c r="F71" i="13"/>
  <c r="G70" i="13"/>
  <c r="G69" i="13" s="1"/>
  <c r="F70" i="13"/>
  <c r="F69" i="13"/>
  <c r="G66" i="13"/>
  <c r="F66" i="13"/>
  <c r="G65" i="13"/>
  <c r="F65" i="13"/>
  <c r="G64" i="13"/>
  <c r="F64" i="13"/>
  <c r="G63" i="13"/>
  <c r="G62" i="13"/>
  <c r="F62" i="13"/>
  <c r="G61" i="13"/>
  <c r="F61" i="13"/>
  <c r="G60" i="13"/>
  <c r="F60" i="13"/>
  <c r="G59" i="13"/>
  <c r="F59" i="13"/>
  <c r="F58" i="13" s="1"/>
  <c r="G57" i="13"/>
  <c r="F57" i="13"/>
  <c r="E56" i="13"/>
  <c r="E55" i="13"/>
  <c r="G55" i="13" s="1"/>
  <c r="G54" i="13"/>
  <c r="F54" i="13"/>
  <c r="G53" i="13"/>
  <c r="F53" i="13"/>
  <c r="G45" i="13"/>
  <c r="G44" i="13"/>
  <c r="F44" i="13"/>
  <c r="G43" i="13"/>
  <c r="G42" i="13" s="1"/>
  <c r="F43" i="13"/>
  <c r="F42" i="13" s="1"/>
  <c r="G41" i="13"/>
  <c r="F41" i="13"/>
  <c r="G40" i="13"/>
  <c r="F40" i="13"/>
  <c r="G39" i="13"/>
  <c r="G36" i="13" s="1"/>
  <c r="F39" i="13"/>
  <c r="F36" i="13" s="1"/>
  <c r="G38" i="13"/>
  <c r="F38" i="13"/>
  <c r="G37" i="13"/>
  <c r="F37" i="13"/>
  <c r="G33" i="13"/>
  <c r="F33" i="13"/>
  <c r="G32" i="13"/>
  <c r="F32" i="13"/>
  <c r="G31" i="13"/>
  <c r="F31" i="13"/>
  <c r="G30" i="13"/>
  <c r="F30" i="13"/>
  <c r="G29" i="13"/>
  <c r="G28" i="13" s="1"/>
  <c r="F29" i="13"/>
  <c r="F28" i="13"/>
  <c r="G27" i="13"/>
  <c r="G26" i="13" s="1"/>
  <c r="F27" i="13"/>
  <c r="F26" i="13"/>
  <c r="F34" i="13" s="1"/>
  <c r="J25" i="13"/>
  <c r="I25" i="13"/>
  <c r="H25" i="13"/>
  <c r="F15" i="13"/>
  <c r="F14" i="13"/>
  <c r="F13" i="13"/>
  <c r="E12" i="13"/>
  <c r="D12" i="13"/>
  <c r="C12" i="13"/>
  <c r="F12" i="13" s="1"/>
  <c r="G96" i="12"/>
  <c r="F96" i="12"/>
  <c r="G95" i="12"/>
  <c r="F95" i="12"/>
  <c r="G94" i="12"/>
  <c r="F94" i="12"/>
  <c r="G93" i="12"/>
  <c r="F93" i="12"/>
  <c r="F89" i="12" s="1"/>
  <c r="G92" i="12"/>
  <c r="F92" i="12"/>
  <c r="G91" i="12"/>
  <c r="F91" i="12"/>
  <c r="G90" i="12"/>
  <c r="G89" i="12" s="1"/>
  <c r="F90" i="12"/>
  <c r="G86" i="12"/>
  <c r="G85" i="12" s="1"/>
  <c r="F86" i="12"/>
  <c r="F85" i="12" s="1"/>
  <c r="G84" i="12"/>
  <c r="F84" i="12"/>
  <c r="G83" i="12"/>
  <c r="F83" i="12"/>
  <c r="G82" i="12"/>
  <c r="F82" i="12"/>
  <c r="G81" i="12"/>
  <c r="F81" i="12"/>
  <c r="G79" i="12"/>
  <c r="F79" i="12"/>
  <c r="G78" i="12"/>
  <c r="F78" i="12"/>
  <c r="G77" i="12"/>
  <c r="F77" i="12"/>
  <c r="G76" i="12"/>
  <c r="F76" i="12"/>
  <c r="G75" i="12"/>
  <c r="F75" i="12"/>
  <c r="G74" i="12"/>
  <c r="F74" i="12"/>
  <c r="G73" i="12"/>
  <c r="F73" i="12"/>
  <c r="G72" i="12"/>
  <c r="F72" i="12"/>
  <c r="G71" i="12"/>
  <c r="F71" i="12"/>
  <c r="G70" i="12"/>
  <c r="F70" i="12"/>
  <c r="F68" i="12" s="1"/>
  <c r="G69" i="12"/>
  <c r="F69" i="12"/>
  <c r="J67" i="12"/>
  <c r="I67" i="12"/>
  <c r="G61" i="12"/>
  <c r="F61" i="12"/>
  <c r="G60" i="12"/>
  <c r="F60" i="12"/>
  <c r="G59" i="12"/>
  <c r="F59" i="12"/>
  <c r="G58" i="12"/>
  <c r="F58" i="12"/>
  <c r="G57" i="12"/>
  <c r="F57" i="12"/>
  <c r="G56" i="12"/>
  <c r="F56" i="12"/>
  <c r="G55" i="12"/>
  <c r="F55" i="12"/>
  <c r="G54" i="12"/>
  <c r="G51" i="12" s="1"/>
  <c r="G26" i="12" s="1"/>
  <c r="F54" i="12"/>
  <c r="G53" i="12"/>
  <c r="F53" i="12"/>
  <c r="G52" i="12"/>
  <c r="F52" i="12"/>
  <c r="F51" i="12"/>
  <c r="G48" i="12"/>
  <c r="F48" i="12"/>
  <c r="G47" i="12"/>
  <c r="F47" i="12"/>
  <c r="G46" i="12"/>
  <c r="F46" i="12"/>
  <c r="G45" i="12"/>
  <c r="F45" i="12"/>
  <c r="G44" i="12"/>
  <c r="F44" i="12"/>
  <c r="G43" i="12"/>
  <c r="F43" i="12"/>
  <c r="E42" i="12"/>
  <c r="F42" i="12" s="1"/>
  <c r="G41" i="12"/>
  <c r="F41" i="12"/>
  <c r="G40" i="12"/>
  <c r="F40" i="12"/>
  <c r="G39" i="12"/>
  <c r="F39" i="12"/>
  <c r="G38" i="12"/>
  <c r="F38" i="12"/>
  <c r="G37" i="12"/>
  <c r="G36" i="12" s="1"/>
  <c r="F37" i="12"/>
  <c r="G35" i="12"/>
  <c r="F35" i="12"/>
  <c r="G34" i="12"/>
  <c r="F34" i="12"/>
  <c r="G33" i="12"/>
  <c r="F33" i="12"/>
  <c r="G32" i="12"/>
  <c r="F32" i="12"/>
  <c r="G31" i="12"/>
  <c r="F31" i="12"/>
  <c r="G30" i="12"/>
  <c r="F30" i="12"/>
  <c r="G29" i="12"/>
  <c r="F29" i="12"/>
  <c r="F27" i="12" s="1"/>
  <c r="G28" i="12"/>
  <c r="G27" i="12" s="1"/>
  <c r="G49" i="12" s="1"/>
  <c r="F28" i="12"/>
  <c r="J26" i="12"/>
  <c r="I26" i="12"/>
  <c r="F15" i="12"/>
  <c r="F14" i="12"/>
  <c r="F13" i="12"/>
  <c r="F12" i="12"/>
  <c r="E12" i="12"/>
  <c r="D12" i="12"/>
  <c r="C12" i="12"/>
  <c r="G74" i="11"/>
  <c r="G73" i="11" s="1"/>
  <c r="F74" i="11"/>
  <c r="F73" i="11" s="1"/>
  <c r="G72" i="11"/>
  <c r="F72" i="11"/>
  <c r="F71" i="11" s="1"/>
  <c r="G71" i="11"/>
  <c r="G68" i="11"/>
  <c r="F68" i="11"/>
  <c r="G67" i="11"/>
  <c r="F67" i="11"/>
  <c r="G66" i="11"/>
  <c r="F66" i="11"/>
  <c r="G65" i="11"/>
  <c r="F65" i="11"/>
  <c r="G64" i="11"/>
  <c r="F64" i="11"/>
  <c r="G63" i="11"/>
  <c r="F63" i="11"/>
  <c r="G62" i="11"/>
  <c r="F62" i="11"/>
  <c r="F69" i="11" s="1"/>
  <c r="J61" i="11"/>
  <c r="I61" i="11"/>
  <c r="G55" i="11"/>
  <c r="F55" i="11"/>
  <c r="G54" i="11"/>
  <c r="F54" i="11"/>
  <c r="G53" i="11"/>
  <c r="F53" i="11"/>
  <c r="G52" i="11"/>
  <c r="F52" i="11"/>
  <c r="G51" i="11"/>
  <c r="F51" i="11"/>
  <c r="G50" i="11"/>
  <c r="F50" i="11"/>
  <c r="F48" i="11" s="1"/>
  <c r="G49" i="11"/>
  <c r="G48" i="11" s="1"/>
  <c r="F49" i="11"/>
  <c r="G45" i="11"/>
  <c r="F45" i="11"/>
  <c r="G44" i="11"/>
  <c r="G43" i="11" s="1"/>
  <c r="F44" i="11"/>
  <c r="F43" i="11" s="1"/>
  <c r="G42" i="11"/>
  <c r="F42" i="11"/>
  <c r="G41" i="11"/>
  <c r="F41" i="11"/>
  <c r="G40" i="11"/>
  <c r="F40" i="11"/>
  <c r="G39" i="11"/>
  <c r="F39" i="11"/>
  <c r="G38" i="11"/>
  <c r="F38" i="11"/>
  <c r="G37" i="11"/>
  <c r="F37" i="11"/>
  <c r="G36" i="11"/>
  <c r="F36" i="11"/>
  <c r="G35" i="11"/>
  <c r="F35" i="11"/>
  <c r="G34" i="11"/>
  <c r="F34" i="11"/>
  <c r="G33" i="11"/>
  <c r="F33" i="11"/>
  <c r="G32" i="11"/>
  <c r="F32" i="11"/>
  <c r="G31" i="11"/>
  <c r="F31" i="11"/>
  <c r="G30" i="11"/>
  <c r="G28" i="11" s="1"/>
  <c r="F30" i="11"/>
  <c r="G29" i="11"/>
  <c r="F29" i="11"/>
  <c r="J27" i="11"/>
  <c r="I27" i="11"/>
  <c r="F16" i="11"/>
  <c r="F15" i="11"/>
  <c r="F14" i="11"/>
  <c r="E13" i="11"/>
  <c r="D13" i="11"/>
  <c r="C13" i="11"/>
  <c r="F13" i="11" s="1"/>
  <c r="G64" i="10"/>
  <c r="F64" i="10"/>
  <c r="F63" i="10" s="1"/>
  <c r="G63" i="10"/>
  <c r="G62" i="10"/>
  <c r="F62" i="10"/>
  <c r="G61" i="10"/>
  <c r="F61" i="10"/>
  <c r="G60" i="10"/>
  <c r="F60" i="10"/>
  <c r="G59" i="10"/>
  <c r="G56" i="10"/>
  <c r="F56" i="10"/>
  <c r="G55" i="10"/>
  <c r="F55" i="10"/>
  <c r="G54" i="10"/>
  <c r="G53" i="10" s="1"/>
  <c r="G57" i="10" s="1"/>
  <c r="F54" i="10"/>
  <c r="F53" i="10" s="1"/>
  <c r="F57" i="10" s="1"/>
  <c r="J52" i="10"/>
  <c r="I52" i="10"/>
  <c r="G45" i="10"/>
  <c r="G44" i="10" s="1"/>
  <c r="F45" i="10"/>
  <c r="F44" i="10" s="1"/>
  <c r="G43" i="10"/>
  <c r="F43" i="10"/>
  <c r="G42" i="10"/>
  <c r="F42" i="10"/>
  <c r="G41" i="10"/>
  <c r="F41" i="10"/>
  <c r="G40" i="10"/>
  <c r="F40" i="10"/>
  <c r="G39" i="10"/>
  <c r="F39" i="10"/>
  <c r="F38" i="10" s="1"/>
  <c r="G38" i="10"/>
  <c r="G34" i="10"/>
  <c r="F34" i="10"/>
  <c r="G33" i="10"/>
  <c r="F33" i="10"/>
  <c r="F32" i="10" s="1"/>
  <c r="G32" i="10"/>
  <c r="G31" i="10"/>
  <c r="F31" i="10"/>
  <c r="G30" i="10"/>
  <c r="F30" i="10"/>
  <c r="G29" i="10"/>
  <c r="F29" i="10"/>
  <c r="G28" i="10"/>
  <c r="F28" i="10"/>
  <c r="G27" i="10"/>
  <c r="F27" i="10"/>
  <c r="J25" i="10"/>
  <c r="I25" i="10"/>
  <c r="F15" i="10"/>
  <c r="F14" i="10"/>
  <c r="F13" i="10"/>
  <c r="E12" i="10"/>
  <c r="D12" i="10"/>
  <c r="C12" i="10"/>
  <c r="F12" i="10" s="1"/>
  <c r="G53" i="9"/>
  <c r="F53" i="9"/>
  <c r="F52" i="9" s="1"/>
  <c r="G52" i="9"/>
  <c r="G51" i="9"/>
  <c r="F51" i="9"/>
  <c r="G50" i="9"/>
  <c r="F50" i="9"/>
  <c r="G49" i="9"/>
  <c r="F49" i="9"/>
  <c r="G48" i="9"/>
  <c r="F48" i="9"/>
  <c r="F47" i="9" s="1"/>
  <c r="G44" i="9"/>
  <c r="F44" i="9"/>
  <c r="G43" i="9"/>
  <c r="F43" i="9"/>
  <c r="F42" i="9" s="1"/>
  <c r="G42" i="9"/>
  <c r="G41" i="9"/>
  <c r="F41" i="9"/>
  <c r="G40" i="9"/>
  <c r="F40" i="9"/>
  <c r="G39" i="9"/>
  <c r="F39" i="9"/>
  <c r="G38" i="9"/>
  <c r="G37" i="9"/>
  <c r="F37" i="9"/>
  <c r="G36" i="9"/>
  <c r="F36" i="9"/>
  <c r="G35" i="9"/>
  <c r="F35" i="9"/>
  <c r="G34" i="9"/>
  <c r="F34" i="9"/>
  <c r="F31" i="9" s="1"/>
  <c r="G33" i="9"/>
  <c r="F33" i="9"/>
  <c r="G32" i="9"/>
  <c r="G30" i="9"/>
  <c r="G29" i="9"/>
  <c r="G28" i="9"/>
  <c r="F28" i="9"/>
  <c r="G27" i="9"/>
  <c r="G26" i="9" s="1"/>
  <c r="F27" i="9"/>
  <c r="F26" i="9"/>
  <c r="F15" i="9"/>
  <c r="F14" i="9"/>
  <c r="F13" i="9"/>
  <c r="E12" i="9"/>
  <c r="D12" i="9"/>
  <c r="C12" i="9"/>
  <c r="F12" i="9" s="1"/>
  <c r="G53" i="8"/>
  <c r="G52" i="8" s="1"/>
  <c r="F53" i="8"/>
  <c r="F52" i="8" s="1"/>
  <c r="G51" i="8"/>
  <c r="F51" i="8"/>
  <c r="G50" i="8"/>
  <c r="F50" i="8"/>
  <c r="G49" i="8"/>
  <c r="G47" i="8" s="1"/>
  <c r="F49" i="8"/>
  <c r="G48" i="8"/>
  <c r="F48" i="8"/>
  <c r="G44" i="8"/>
  <c r="F44" i="8"/>
  <c r="F41" i="8" s="1"/>
  <c r="G43" i="8"/>
  <c r="F43" i="8"/>
  <c r="G42" i="8"/>
  <c r="F42" i="8"/>
  <c r="G41" i="8"/>
  <c r="G40" i="8"/>
  <c r="G38" i="8" s="1"/>
  <c r="F40" i="8"/>
  <c r="G39" i="8"/>
  <c r="F39" i="8"/>
  <c r="F38" i="8" s="1"/>
  <c r="G37" i="8"/>
  <c r="F37" i="8"/>
  <c r="G36" i="8"/>
  <c r="F36" i="8"/>
  <c r="G35" i="8"/>
  <c r="F35" i="8"/>
  <c r="G34" i="8"/>
  <c r="F34" i="8"/>
  <c r="G33" i="8"/>
  <c r="G27" i="8" s="1"/>
  <c r="F33" i="8"/>
  <c r="G32" i="8"/>
  <c r="F32" i="8"/>
  <c r="G31" i="8"/>
  <c r="G30" i="8"/>
  <c r="F30" i="8"/>
  <c r="G29" i="8"/>
  <c r="F29" i="8"/>
  <c r="G28" i="8"/>
  <c r="F28" i="8"/>
  <c r="I26" i="8"/>
  <c r="F15" i="8"/>
  <c r="F14" i="8"/>
  <c r="F13" i="8"/>
  <c r="E12" i="8"/>
  <c r="J26" i="8" s="1"/>
  <c r="D12" i="8"/>
  <c r="C12" i="8"/>
  <c r="G46" i="7"/>
  <c r="F46" i="7"/>
  <c r="F45" i="7" s="1"/>
  <c r="G45" i="7"/>
  <c r="G44" i="7"/>
  <c r="F44" i="7"/>
  <c r="G43" i="7"/>
  <c r="F43" i="7"/>
  <c r="G42" i="7"/>
  <c r="F42" i="7"/>
  <c r="G41" i="7"/>
  <c r="F41" i="7"/>
  <c r="G40" i="7"/>
  <c r="G39" i="7" s="1"/>
  <c r="F40" i="7"/>
  <c r="F39" i="7"/>
  <c r="G36" i="7"/>
  <c r="F36" i="7"/>
  <c r="G35" i="7"/>
  <c r="F35" i="7"/>
  <c r="F34" i="7"/>
  <c r="G33" i="7"/>
  <c r="F33" i="7"/>
  <c r="F31" i="7" s="1"/>
  <c r="G32" i="7"/>
  <c r="G31" i="7" s="1"/>
  <c r="F32" i="7"/>
  <c r="G30" i="7"/>
  <c r="F30" i="7"/>
  <c r="G29" i="7"/>
  <c r="F29" i="7"/>
  <c r="F27" i="7" s="1"/>
  <c r="G28" i="7"/>
  <c r="G27" i="7" s="1"/>
  <c r="F28" i="7"/>
  <c r="F15" i="7"/>
  <c r="F14" i="7"/>
  <c r="F13" i="7"/>
  <c r="E12" i="7"/>
  <c r="D12" i="7"/>
  <c r="C12" i="7"/>
  <c r="F12" i="7" s="1"/>
  <c r="G105" i="6"/>
  <c r="G104" i="6" s="1"/>
  <c r="F105" i="6"/>
  <c r="F104" i="6"/>
  <c r="G103" i="6"/>
  <c r="F103" i="6"/>
  <c r="G102" i="6"/>
  <c r="F102" i="6"/>
  <c r="G101" i="6"/>
  <c r="F101" i="6"/>
  <c r="G100" i="6"/>
  <c r="F100" i="6"/>
  <c r="F99" i="6" s="1"/>
  <c r="G96" i="6"/>
  <c r="F96" i="6"/>
  <c r="G95" i="6"/>
  <c r="G94" i="6" s="1"/>
  <c r="F95" i="6"/>
  <c r="F94" i="6" s="1"/>
  <c r="G93" i="6"/>
  <c r="F93" i="6"/>
  <c r="G92" i="6"/>
  <c r="G91" i="6" s="1"/>
  <c r="F92" i="6"/>
  <c r="F91" i="6"/>
  <c r="G90" i="6"/>
  <c r="F90" i="6"/>
  <c r="G89" i="6"/>
  <c r="F89" i="6"/>
  <c r="G88" i="6"/>
  <c r="F88" i="6"/>
  <c r="G87" i="6"/>
  <c r="F87" i="6"/>
  <c r="F86" i="6" s="1"/>
  <c r="G79" i="6"/>
  <c r="F79" i="6"/>
  <c r="G78" i="6"/>
  <c r="F78" i="6"/>
  <c r="G77" i="6"/>
  <c r="F77" i="6"/>
  <c r="G76" i="6"/>
  <c r="F76" i="6"/>
  <c r="G75" i="6"/>
  <c r="F75" i="6"/>
  <c r="G74" i="6"/>
  <c r="G72" i="6" s="1"/>
  <c r="F74" i="6"/>
  <c r="G73" i="6"/>
  <c r="F73" i="6"/>
  <c r="G69" i="6"/>
  <c r="G66" i="6" s="1"/>
  <c r="F69" i="6"/>
  <c r="F66" i="6" s="1"/>
  <c r="G68" i="6"/>
  <c r="F68" i="6"/>
  <c r="G67" i="6"/>
  <c r="F67" i="6"/>
  <c r="G65" i="6"/>
  <c r="F65" i="6"/>
  <c r="F62" i="6" s="1"/>
  <c r="G64" i="6"/>
  <c r="F64" i="6"/>
  <c r="G63" i="6"/>
  <c r="F63" i="6"/>
  <c r="G62" i="6"/>
  <c r="G61" i="6"/>
  <c r="F61" i="6"/>
  <c r="G60" i="6"/>
  <c r="F60" i="6"/>
  <c r="G59" i="6"/>
  <c r="F59" i="6"/>
  <c r="G58" i="6"/>
  <c r="F58" i="6"/>
  <c r="G57" i="6"/>
  <c r="F57" i="6"/>
  <c r="G56" i="6"/>
  <c r="F56" i="6"/>
  <c r="G55" i="6"/>
  <c r="F55" i="6"/>
  <c r="G54" i="6"/>
  <c r="F54" i="6"/>
  <c r="G53" i="6"/>
  <c r="F53" i="6"/>
  <c r="G52" i="6"/>
  <c r="F52" i="6"/>
  <c r="F51" i="6" s="1"/>
  <c r="G44" i="6"/>
  <c r="G43" i="6" s="1"/>
  <c r="F44" i="6"/>
  <c r="F43" i="6" s="1"/>
  <c r="G42" i="6"/>
  <c r="F42" i="6"/>
  <c r="G41" i="6"/>
  <c r="F41" i="6"/>
  <c r="G38" i="6"/>
  <c r="F38" i="6"/>
  <c r="G37" i="6"/>
  <c r="F37" i="6"/>
  <c r="G36" i="6"/>
  <c r="F36" i="6"/>
  <c r="G35" i="6"/>
  <c r="G32" i="6" s="1"/>
  <c r="F35" i="6"/>
  <c r="F32" i="6" s="1"/>
  <c r="G34" i="6"/>
  <c r="F34" i="6"/>
  <c r="G33" i="6"/>
  <c r="F33" i="6"/>
  <c r="G31" i="6"/>
  <c r="G28" i="6" s="1"/>
  <c r="F31" i="6"/>
  <c r="F28" i="6" s="1"/>
  <c r="F39" i="6" s="1"/>
  <c r="F27" i="6" s="1"/>
  <c r="G30" i="6"/>
  <c r="F30" i="6"/>
  <c r="G29" i="6"/>
  <c r="F29" i="6"/>
  <c r="F15" i="6"/>
  <c r="F14" i="6"/>
  <c r="F13" i="6"/>
  <c r="E12" i="6"/>
  <c r="D12" i="6"/>
  <c r="C12" i="6"/>
  <c r="G104" i="5"/>
  <c r="G103" i="5" s="1"/>
  <c r="F104" i="5"/>
  <c r="F103" i="5" s="1"/>
  <c r="G102" i="5"/>
  <c r="F102" i="5"/>
  <c r="G101" i="5"/>
  <c r="F101" i="5"/>
  <c r="G100" i="5"/>
  <c r="G97" i="5" s="1"/>
  <c r="F100" i="5"/>
  <c r="G99" i="5"/>
  <c r="F99" i="5"/>
  <c r="G98" i="5"/>
  <c r="F98" i="5"/>
  <c r="F97" i="5"/>
  <c r="G94" i="5"/>
  <c r="G93" i="5" s="1"/>
  <c r="F94" i="5"/>
  <c r="F93" i="5"/>
  <c r="G92" i="5"/>
  <c r="F92" i="5"/>
  <c r="G91" i="5"/>
  <c r="F91" i="5"/>
  <c r="G90" i="5"/>
  <c r="F90" i="5"/>
  <c r="G89" i="5"/>
  <c r="F89" i="5"/>
  <c r="G88" i="5"/>
  <c r="F88" i="5"/>
  <c r="F84" i="5" s="1"/>
  <c r="F95" i="5" s="1"/>
  <c r="G87" i="5"/>
  <c r="G84" i="5" s="1"/>
  <c r="G95" i="5" s="1"/>
  <c r="F87" i="5"/>
  <c r="G86" i="5"/>
  <c r="F86" i="5"/>
  <c r="G85" i="5"/>
  <c r="F85" i="5"/>
  <c r="G77" i="5"/>
  <c r="G76" i="5" s="1"/>
  <c r="F77" i="5"/>
  <c r="F76" i="5"/>
  <c r="G75" i="5"/>
  <c r="F75" i="5"/>
  <c r="G74" i="5"/>
  <c r="G73" i="5" s="1"/>
  <c r="F74" i="5"/>
  <c r="F73" i="5" s="1"/>
  <c r="G70" i="5"/>
  <c r="F70" i="5"/>
  <c r="G69" i="5"/>
  <c r="F69" i="5"/>
  <c r="E69" i="5"/>
  <c r="G68" i="5"/>
  <c r="F68" i="5"/>
  <c r="G67" i="5"/>
  <c r="F67" i="5"/>
  <c r="G66" i="5"/>
  <c r="F66" i="5"/>
  <c r="G65" i="5"/>
  <c r="F65" i="5"/>
  <c r="G63" i="5"/>
  <c r="F63" i="5"/>
  <c r="G62" i="5"/>
  <c r="G59" i="5" s="1"/>
  <c r="F62" i="5"/>
  <c r="G61" i="5"/>
  <c r="F61" i="5"/>
  <c r="G60" i="5"/>
  <c r="F60" i="5"/>
  <c r="G58" i="5"/>
  <c r="F58" i="5"/>
  <c r="G57" i="5"/>
  <c r="F57" i="5"/>
  <c r="G56" i="5"/>
  <c r="F56" i="5"/>
  <c r="G55" i="5"/>
  <c r="F55" i="5"/>
  <c r="G54" i="5"/>
  <c r="G51" i="5" s="1"/>
  <c r="F54" i="5"/>
  <c r="F51" i="5" s="1"/>
  <c r="G53" i="5"/>
  <c r="F53" i="5"/>
  <c r="G52" i="5"/>
  <c r="F52" i="5"/>
  <c r="G45" i="5"/>
  <c r="G44" i="5" s="1"/>
  <c r="F45" i="5"/>
  <c r="F44" i="5" s="1"/>
  <c r="G43" i="5"/>
  <c r="F43" i="5"/>
  <c r="G42" i="5"/>
  <c r="F42" i="5"/>
  <c r="F41" i="5" s="1"/>
  <c r="G38" i="5"/>
  <c r="F38" i="5"/>
  <c r="G37" i="5"/>
  <c r="F37" i="5"/>
  <c r="G36" i="5"/>
  <c r="F36" i="5"/>
  <c r="F35" i="5" s="1"/>
  <c r="G35" i="5"/>
  <c r="G34" i="5"/>
  <c r="F34" i="5"/>
  <c r="G33" i="5"/>
  <c r="F33" i="5"/>
  <c r="G32" i="5"/>
  <c r="F32" i="5"/>
  <c r="G31" i="5"/>
  <c r="F31" i="5"/>
  <c r="G30" i="5"/>
  <c r="F30" i="5"/>
  <c r="G29" i="5"/>
  <c r="F29" i="5"/>
  <c r="G28" i="5"/>
  <c r="G27" i="5" s="1"/>
  <c r="F28" i="5"/>
  <c r="F15" i="5"/>
  <c r="F14" i="5"/>
  <c r="F13" i="5"/>
  <c r="E12" i="5"/>
  <c r="D12" i="5"/>
  <c r="C12" i="5"/>
  <c r="F12" i="5" s="1"/>
  <c r="H128" i="4"/>
  <c r="G128" i="4"/>
  <c r="H127" i="4"/>
  <c r="G127" i="4"/>
  <c r="H126" i="4"/>
  <c r="G126" i="4"/>
  <c r="G125" i="4"/>
  <c r="H124" i="4"/>
  <c r="G124" i="4"/>
  <c r="H123" i="4"/>
  <c r="G123" i="4"/>
  <c r="H122" i="4"/>
  <c r="G122" i="4"/>
  <c r="H121" i="4"/>
  <c r="G121" i="4"/>
  <c r="H120" i="4"/>
  <c r="G120" i="4"/>
  <c r="H119" i="4"/>
  <c r="F119" i="4"/>
  <c r="G119" i="4" s="1"/>
  <c r="H118" i="4"/>
  <c r="G118" i="4"/>
  <c r="H117" i="4"/>
  <c r="H114" i="4"/>
  <c r="H113" i="4" s="1"/>
  <c r="G114" i="4"/>
  <c r="G113" i="4" s="1"/>
  <c r="H112" i="4"/>
  <c r="G112" i="4"/>
  <c r="H111" i="4"/>
  <c r="G111" i="4"/>
  <c r="H110" i="4"/>
  <c r="H109" i="4" s="1"/>
  <c r="G110" i="4"/>
  <c r="G109" i="4" s="1"/>
  <c r="G115" i="4" s="1"/>
  <c r="H108" i="4"/>
  <c r="G108" i="4"/>
  <c r="H107" i="4"/>
  <c r="G107" i="4"/>
  <c r="H106" i="4"/>
  <c r="G106" i="4"/>
  <c r="H105" i="4"/>
  <c r="G105" i="4"/>
  <c r="H104" i="4"/>
  <c r="H103" i="4" s="1"/>
  <c r="G104" i="4"/>
  <c r="G103" i="4"/>
  <c r="H102" i="4"/>
  <c r="G102" i="4"/>
  <c r="H101" i="4"/>
  <c r="G101" i="4"/>
  <c r="H100" i="4"/>
  <c r="H99" i="4" s="1"/>
  <c r="G100" i="4"/>
  <c r="G99" i="4"/>
  <c r="H98" i="4"/>
  <c r="G98" i="4"/>
  <c r="H97" i="4"/>
  <c r="G97" i="4"/>
  <c r="H96" i="4"/>
  <c r="G96" i="4"/>
  <c r="H95" i="4"/>
  <c r="G95" i="4"/>
  <c r="H94" i="4"/>
  <c r="G94" i="4"/>
  <c r="H93" i="4"/>
  <c r="G93" i="4"/>
  <c r="H92" i="4"/>
  <c r="G92" i="4"/>
  <c r="H91" i="4"/>
  <c r="G91" i="4"/>
  <c r="H90" i="4"/>
  <c r="G90" i="4"/>
  <c r="H89" i="4"/>
  <c r="G89" i="4"/>
  <c r="H88" i="4"/>
  <c r="G88" i="4"/>
  <c r="H87" i="4"/>
  <c r="G87" i="4"/>
  <c r="H86" i="4"/>
  <c r="G86" i="4"/>
  <c r="H85" i="4"/>
  <c r="G85" i="4"/>
  <c r="H84" i="4"/>
  <c r="G84" i="4"/>
  <c r="H83" i="4"/>
  <c r="G83" i="4"/>
  <c r="H82" i="4"/>
  <c r="G82" i="4"/>
  <c r="H81" i="4"/>
  <c r="G81" i="4"/>
  <c r="H80" i="4"/>
  <c r="G80" i="4"/>
  <c r="H79" i="4"/>
  <c r="G79" i="4"/>
  <c r="H78" i="4"/>
  <c r="G78" i="4"/>
  <c r="H77" i="4"/>
  <c r="G77" i="4"/>
  <c r="H76" i="4"/>
  <c r="G76" i="4"/>
  <c r="H75" i="4"/>
  <c r="G75" i="4"/>
  <c r="G73" i="4" s="1"/>
  <c r="H74" i="4"/>
  <c r="G74" i="4"/>
  <c r="H72" i="4"/>
  <c r="G72" i="4"/>
  <c r="H71" i="4"/>
  <c r="G71" i="4"/>
  <c r="H70" i="4"/>
  <c r="G70" i="4"/>
  <c r="H69" i="4"/>
  <c r="G69" i="4"/>
  <c r="H68" i="4"/>
  <c r="G68" i="4"/>
  <c r="H67" i="4"/>
  <c r="G67" i="4"/>
  <c r="H66" i="4"/>
  <c r="G66" i="4"/>
  <c r="H65" i="4"/>
  <c r="G65" i="4"/>
  <c r="H64" i="4"/>
  <c r="G64" i="4"/>
  <c r="H63" i="4"/>
  <c r="H61" i="4" s="1"/>
  <c r="G63" i="4"/>
  <c r="G61" i="4" s="1"/>
  <c r="H62" i="4"/>
  <c r="G62" i="4"/>
  <c r="H54" i="4"/>
  <c r="H53" i="4"/>
  <c r="G53" i="4"/>
  <c r="H52" i="4"/>
  <c r="G52" i="4"/>
  <c r="H51" i="4"/>
  <c r="G51" i="4"/>
  <c r="H50" i="4"/>
  <c r="G50" i="4"/>
  <c r="G46" i="4" s="1"/>
  <c r="H49" i="4"/>
  <c r="H46" i="4" s="1"/>
  <c r="G49" i="4"/>
  <c r="H48" i="4"/>
  <c r="G48" i="4"/>
  <c r="H47" i="4"/>
  <c r="G47" i="4"/>
  <c r="H43" i="4"/>
  <c r="G43" i="4"/>
  <c r="H42" i="4"/>
  <c r="G42" i="4"/>
  <c r="G41" i="4" s="1"/>
  <c r="H41" i="4"/>
  <c r="H40" i="4"/>
  <c r="G40" i="4"/>
  <c r="H39" i="4"/>
  <c r="G39" i="4"/>
  <c r="H38" i="4"/>
  <c r="G38" i="4"/>
  <c r="H37" i="4"/>
  <c r="G37" i="4"/>
  <c r="H36" i="4"/>
  <c r="G36" i="4"/>
  <c r="H35" i="4"/>
  <c r="H34" i="4" s="1"/>
  <c r="H44" i="4" s="1"/>
  <c r="G35" i="4"/>
  <c r="G34" i="4"/>
  <c r="H33" i="4"/>
  <c r="G33" i="4"/>
  <c r="H32" i="4"/>
  <c r="G32" i="4"/>
  <c r="H31" i="4"/>
  <c r="G31" i="4"/>
  <c r="H30" i="4"/>
  <c r="G30" i="4"/>
  <c r="H29" i="4"/>
  <c r="G29" i="4"/>
  <c r="H28" i="4"/>
  <c r="H27" i="4" s="1"/>
  <c r="G28" i="4"/>
  <c r="G15" i="4"/>
  <c r="G14" i="4"/>
  <c r="G13" i="4"/>
  <c r="F12" i="4"/>
  <c r="E12" i="4"/>
  <c r="D12" i="4"/>
  <c r="G12" i="4" s="1"/>
  <c r="G76" i="3"/>
  <c r="F76" i="3"/>
  <c r="G75" i="3"/>
  <c r="G74" i="3" s="1"/>
  <c r="F75" i="3"/>
  <c r="F74" i="3" s="1"/>
  <c r="G73" i="3"/>
  <c r="F73" i="3"/>
  <c r="G72" i="3"/>
  <c r="F72" i="3"/>
  <c r="G71" i="3"/>
  <c r="F71" i="3"/>
  <c r="F70" i="3" s="1"/>
  <c r="G67" i="3"/>
  <c r="G66" i="3" s="1"/>
  <c r="F67" i="3"/>
  <c r="F66" i="3"/>
  <c r="G65" i="3"/>
  <c r="F65" i="3"/>
  <c r="G64" i="3"/>
  <c r="F64" i="3"/>
  <c r="G63" i="3"/>
  <c r="F63" i="3"/>
  <c r="G62" i="3"/>
  <c r="F62" i="3"/>
  <c r="F61" i="3" s="1"/>
  <c r="G60" i="3"/>
  <c r="F60" i="3"/>
  <c r="G59" i="3"/>
  <c r="F59" i="3"/>
  <c r="G58" i="3"/>
  <c r="G55" i="3" s="1"/>
  <c r="F58" i="3"/>
  <c r="F55" i="3" s="1"/>
  <c r="F68" i="3" s="1"/>
  <c r="G57" i="3"/>
  <c r="F57" i="3"/>
  <c r="G56" i="3"/>
  <c r="F56" i="3"/>
  <c r="G48" i="3"/>
  <c r="F48" i="3"/>
  <c r="G47" i="3"/>
  <c r="F47" i="3"/>
  <c r="G46" i="3"/>
  <c r="F46" i="3"/>
  <c r="G45" i="3"/>
  <c r="F45" i="3"/>
  <c r="G44" i="3"/>
  <c r="F44" i="3"/>
  <c r="G43" i="3"/>
  <c r="F43" i="3"/>
  <c r="G42" i="3"/>
  <c r="F42" i="3"/>
  <c r="G41" i="3"/>
  <c r="F41" i="3"/>
  <c r="G38" i="3"/>
  <c r="F38" i="3"/>
  <c r="G37" i="3"/>
  <c r="G36" i="3" s="1"/>
  <c r="F37" i="3"/>
  <c r="F36" i="3"/>
  <c r="G35" i="3"/>
  <c r="F35" i="3"/>
  <c r="G34" i="3"/>
  <c r="F34" i="3"/>
  <c r="G33" i="3"/>
  <c r="G32" i="3" s="1"/>
  <c r="F33" i="3"/>
  <c r="F32" i="3"/>
  <c r="G31" i="3"/>
  <c r="F31" i="3"/>
  <c r="G30" i="3"/>
  <c r="F30" i="3"/>
  <c r="G29" i="3"/>
  <c r="F29" i="3"/>
  <c r="G28" i="3"/>
  <c r="F28" i="3"/>
  <c r="G27" i="3"/>
  <c r="F27" i="3"/>
  <c r="F26" i="3" s="1"/>
  <c r="F39" i="3" s="1"/>
  <c r="F15" i="3"/>
  <c r="F14" i="3"/>
  <c r="F13" i="3"/>
  <c r="E12" i="3"/>
  <c r="D12" i="3"/>
  <c r="C12" i="3"/>
  <c r="F12" i="3" s="1"/>
  <c r="G91" i="2"/>
  <c r="F91" i="2"/>
  <c r="F89" i="2" s="1"/>
  <c r="G90" i="2"/>
  <c r="G89" i="2" s="1"/>
  <c r="F90" i="2"/>
  <c r="G88" i="2"/>
  <c r="F88" i="2"/>
  <c r="G87" i="2"/>
  <c r="F87" i="2"/>
  <c r="G86" i="2"/>
  <c r="F86" i="2"/>
  <c r="G85" i="2"/>
  <c r="F85" i="2"/>
  <c r="G84" i="2"/>
  <c r="F84" i="2"/>
  <c r="G80" i="2"/>
  <c r="G77" i="2" s="1"/>
  <c r="F80" i="2"/>
  <c r="G79" i="2"/>
  <c r="F79" i="2"/>
  <c r="G78" i="2"/>
  <c r="F78" i="2"/>
  <c r="F77" i="2" s="1"/>
  <c r="G76" i="2"/>
  <c r="F76" i="2"/>
  <c r="G75" i="2"/>
  <c r="F75" i="2"/>
  <c r="G74" i="2"/>
  <c r="F74" i="2"/>
  <c r="G73" i="2" s="1"/>
  <c r="F73" i="2"/>
  <c r="G72" i="2"/>
  <c r="F72" i="2"/>
  <c r="G71" i="2"/>
  <c r="F71" i="2"/>
  <c r="G70" i="2"/>
  <c r="F70" i="2"/>
  <c r="G69" i="2"/>
  <c r="F69" i="2"/>
  <c r="G68" i="2"/>
  <c r="F68" i="2"/>
  <c r="G67" i="2"/>
  <c r="G66" i="2" s="1"/>
  <c r="F67" i="2"/>
  <c r="F66" i="2"/>
  <c r="G59" i="2"/>
  <c r="F59" i="2"/>
  <c r="G58" i="2"/>
  <c r="F58" i="2"/>
  <c r="F57" i="2" s="1"/>
  <c r="G56" i="2"/>
  <c r="F56" i="2"/>
  <c r="G55" i="2"/>
  <c r="F55" i="2"/>
  <c r="G54" i="2"/>
  <c r="F54" i="2"/>
  <c r="G53" i="2"/>
  <c r="F53" i="2"/>
  <c r="G52" i="2"/>
  <c r="F52" i="2"/>
  <c r="G51" i="2"/>
  <c r="G50" i="2" s="1"/>
  <c r="F51" i="2"/>
  <c r="F50" i="2" s="1"/>
  <c r="E47" i="2"/>
  <c r="F47" i="2" s="1"/>
  <c r="F46" i="2" s="1"/>
  <c r="G45" i="2"/>
  <c r="F45" i="2"/>
  <c r="G44" i="2"/>
  <c r="F44" i="2"/>
  <c r="G43" i="2"/>
  <c r="F43" i="2"/>
  <c r="G42" i="2"/>
  <c r="F42" i="2"/>
  <c r="G41" i="2"/>
  <c r="F41" i="2"/>
  <c r="F40" i="2"/>
  <c r="G39" i="2"/>
  <c r="F39" i="2"/>
  <c r="G38" i="2"/>
  <c r="F38" i="2"/>
  <c r="G37" i="2"/>
  <c r="F37" i="2"/>
  <c r="G36" i="2"/>
  <c r="F36" i="2"/>
  <c r="G35" i="2"/>
  <c r="F35" i="2"/>
  <c r="G34" i="2"/>
  <c r="F34" i="2"/>
  <c r="G33" i="2"/>
  <c r="F33" i="2"/>
  <c r="G32" i="2"/>
  <c r="F32" i="2"/>
  <c r="G31" i="2"/>
  <c r="F31" i="2"/>
  <c r="G30" i="2"/>
  <c r="G27" i="2" s="1"/>
  <c r="F30" i="2"/>
  <c r="G29" i="2"/>
  <c r="F29" i="2"/>
  <c r="G28" i="2"/>
  <c r="F28" i="2"/>
  <c r="F27" i="2" s="1"/>
  <c r="F48" i="2" s="1"/>
  <c r="F26" i="2" s="1"/>
  <c r="F15" i="2"/>
  <c r="F14" i="2"/>
  <c r="E14" i="2"/>
  <c r="F13" i="2"/>
  <c r="E12" i="2"/>
  <c r="D12" i="2"/>
  <c r="F12" i="2" s="1"/>
  <c r="C12" i="2"/>
  <c r="S195" i="1"/>
  <c r="O195" i="1"/>
  <c r="O193" i="1" s="1"/>
  <c r="K195" i="1"/>
  <c r="K193" i="1" s="1"/>
  <c r="G195" i="1"/>
  <c r="F195" i="1"/>
  <c r="E195" i="1"/>
  <c r="E193" i="1" s="1"/>
  <c r="D195" i="1"/>
  <c r="W193" i="1"/>
  <c r="V193" i="1"/>
  <c r="U193" i="1"/>
  <c r="T193" i="1"/>
  <c r="S193" i="1"/>
  <c r="R193" i="1"/>
  <c r="R180" i="1" s="1"/>
  <c r="Q193" i="1"/>
  <c r="P193" i="1"/>
  <c r="N193" i="1"/>
  <c r="M193" i="1"/>
  <c r="L193" i="1"/>
  <c r="J193" i="1"/>
  <c r="J180" i="1" s="1"/>
  <c r="I193" i="1"/>
  <c r="H193" i="1"/>
  <c r="F193" i="1"/>
  <c r="D193" i="1"/>
  <c r="S191" i="1"/>
  <c r="S189" i="1" s="1"/>
  <c r="O191" i="1"/>
  <c r="K191" i="1"/>
  <c r="G191" i="1"/>
  <c r="F191" i="1"/>
  <c r="E191" i="1"/>
  <c r="E189" i="1" s="1"/>
  <c r="E180" i="1" s="1"/>
  <c r="D191" i="1"/>
  <c r="D189" i="1" s="1"/>
  <c r="W189" i="1"/>
  <c r="W180" i="1" s="1"/>
  <c r="V189" i="1"/>
  <c r="U189" i="1"/>
  <c r="T189" i="1"/>
  <c r="R189" i="1"/>
  <c r="Q189" i="1"/>
  <c r="P189" i="1"/>
  <c r="N189" i="1"/>
  <c r="M189" i="1"/>
  <c r="L189" i="1"/>
  <c r="K189" i="1"/>
  <c r="J189" i="1"/>
  <c r="I189" i="1"/>
  <c r="H189" i="1"/>
  <c r="G189" i="1"/>
  <c r="F189" i="1"/>
  <c r="F180" i="1" s="1"/>
  <c r="S187" i="1"/>
  <c r="O187" i="1"/>
  <c r="O185" i="1" s="1"/>
  <c r="K187" i="1"/>
  <c r="G187" i="1"/>
  <c r="F187" i="1"/>
  <c r="E187" i="1"/>
  <c r="D187" i="1"/>
  <c r="W185" i="1"/>
  <c r="V185" i="1"/>
  <c r="V180" i="1" s="1"/>
  <c r="U185" i="1"/>
  <c r="T185" i="1"/>
  <c r="S185" i="1"/>
  <c r="R185" i="1"/>
  <c r="Q185" i="1"/>
  <c r="P185" i="1"/>
  <c r="N185" i="1"/>
  <c r="N180" i="1" s="1"/>
  <c r="M185" i="1"/>
  <c r="L185" i="1"/>
  <c r="L180" i="1" s="1"/>
  <c r="K185" i="1"/>
  <c r="J185" i="1"/>
  <c r="I185" i="1"/>
  <c r="H185" i="1"/>
  <c r="F185" i="1"/>
  <c r="E185" i="1"/>
  <c r="D185" i="1"/>
  <c r="S183" i="1"/>
  <c r="O183" i="1"/>
  <c r="K183" i="1"/>
  <c r="G183" i="1"/>
  <c r="F183" i="1"/>
  <c r="F181" i="1" s="1"/>
  <c r="E183" i="1"/>
  <c r="D183" i="1"/>
  <c r="D181" i="1" s="1"/>
  <c r="D180" i="1" s="1"/>
  <c r="C183" i="1"/>
  <c r="C181" i="1" s="1"/>
  <c r="W181" i="1"/>
  <c r="V181" i="1"/>
  <c r="U181" i="1"/>
  <c r="T181" i="1"/>
  <c r="S181" i="1"/>
  <c r="R181" i="1"/>
  <c r="Q181" i="1"/>
  <c r="Q180" i="1" s="1"/>
  <c r="P181" i="1"/>
  <c r="P180" i="1" s="1"/>
  <c r="O181" i="1"/>
  <c r="N181" i="1"/>
  <c r="M181" i="1"/>
  <c r="L181" i="1"/>
  <c r="K181" i="1"/>
  <c r="J181" i="1"/>
  <c r="I181" i="1"/>
  <c r="I180" i="1" s="1"/>
  <c r="H181" i="1"/>
  <c r="H180" i="1" s="1"/>
  <c r="G181" i="1"/>
  <c r="E181" i="1"/>
  <c r="U180" i="1"/>
  <c r="M180" i="1"/>
  <c r="O179" i="1"/>
  <c r="K179" i="1"/>
  <c r="S178" i="1"/>
  <c r="O178" i="1"/>
  <c r="K178" i="1"/>
  <c r="G178" i="1"/>
  <c r="F178" i="1"/>
  <c r="E178" i="1"/>
  <c r="D178" i="1"/>
  <c r="O177" i="1"/>
  <c r="K177" i="1"/>
  <c r="V176" i="1"/>
  <c r="U176" i="1"/>
  <c r="U175" i="1" s="1"/>
  <c r="T176" i="1"/>
  <c r="R176" i="1"/>
  <c r="Q176" i="1"/>
  <c r="P176" i="1"/>
  <c r="O176" i="1"/>
  <c r="O175" i="1" s="1"/>
  <c r="N176" i="1"/>
  <c r="M176" i="1"/>
  <c r="M175" i="1" s="1"/>
  <c r="L176" i="1"/>
  <c r="J176" i="1"/>
  <c r="I176" i="1"/>
  <c r="G176" i="1" s="1"/>
  <c r="H176" i="1"/>
  <c r="F176" i="1"/>
  <c r="E176" i="1"/>
  <c r="E175" i="1" s="1"/>
  <c r="D176" i="1"/>
  <c r="D175" i="1" s="1"/>
  <c r="W175" i="1"/>
  <c r="V175" i="1"/>
  <c r="T175" i="1"/>
  <c r="R175" i="1"/>
  <c r="Q175" i="1"/>
  <c r="P175" i="1"/>
  <c r="N175" i="1"/>
  <c r="J175" i="1"/>
  <c r="H175" i="1"/>
  <c r="G175" i="1"/>
  <c r="F175" i="1"/>
  <c r="S173" i="1"/>
  <c r="O173" i="1"/>
  <c r="K173" i="1"/>
  <c r="K171" i="1" s="1"/>
  <c r="G173" i="1"/>
  <c r="G171" i="1" s="1"/>
  <c r="F173" i="1"/>
  <c r="E173" i="1"/>
  <c r="C173" i="1" s="1"/>
  <c r="D173" i="1"/>
  <c r="G172" i="1"/>
  <c r="F172" i="1"/>
  <c r="E172" i="1"/>
  <c r="D172" i="1"/>
  <c r="C172" i="1"/>
  <c r="V171" i="1"/>
  <c r="V170" i="1" s="1"/>
  <c r="U171" i="1"/>
  <c r="T171" i="1"/>
  <c r="S171" i="1"/>
  <c r="R171" i="1"/>
  <c r="R170" i="1" s="1"/>
  <c r="Q171" i="1"/>
  <c r="P171" i="1"/>
  <c r="P170" i="1" s="1"/>
  <c r="O171" i="1"/>
  <c r="O170" i="1" s="1"/>
  <c r="N171" i="1"/>
  <c r="N170" i="1" s="1"/>
  <c r="M171" i="1"/>
  <c r="L171" i="1"/>
  <c r="J171" i="1"/>
  <c r="J170" i="1" s="1"/>
  <c r="I171" i="1"/>
  <c r="E171" i="1" s="1"/>
  <c r="E170" i="1" s="1"/>
  <c r="H171" i="1"/>
  <c r="F171" i="1"/>
  <c r="F170" i="1" s="1"/>
  <c r="W170" i="1"/>
  <c r="U170" i="1"/>
  <c r="T170" i="1"/>
  <c r="S170" i="1"/>
  <c r="Q170" i="1"/>
  <c r="M170" i="1"/>
  <c r="L170" i="1"/>
  <c r="K170" i="1"/>
  <c r="I170" i="1"/>
  <c r="S168" i="1"/>
  <c r="O168" i="1"/>
  <c r="K168" i="1"/>
  <c r="G168" i="1"/>
  <c r="F168" i="1"/>
  <c r="E168" i="1"/>
  <c r="D168" i="1"/>
  <c r="C168" i="1"/>
  <c r="O167" i="1"/>
  <c r="K167" i="1"/>
  <c r="G167" i="1"/>
  <c r="F167" i="1"/>
  <c r="E167" i="1"/>
  <c r="D167" i="1"/>
  <c r="C167" i="1" s="1"/>
  <c r="V166" i="1"/>
  <c r="U166" i="1"/>
  <c r="S167" i="1" s="1"/>
  <c r="S166" i="1" s="1"/>
  <c r="T166" i="1"/>
  <c r="R166" i="1"/>
  <c r="Q166" i="1"/>
  <c r="P166" i="1"/>
  <c r="O166" i="1"/>
  <c r="N166" i="1"/>
  <c r="M166" i="1"/>
  <c r="L166" i="1"/>
  <c r="K166" i="1"/>
  <c r="J166" i="1"/>
  <c r="F166" i="1" s="1"/>
  <c r="F161" i="1" s="1"/>
  <c r="I166" i="1"/>
  <c r="E166" i="1" s="1"/>
  <c r="H166" i="1"/>
  <c r="D166" i="1" s="1"/>
  <c r="G166" i="1"/>
  <c r="S164" i="1"/>
  <c r="O164" i="1"/>
  <c r="K164" i="1"/>
  <c r="K162" i="1" s="1"/>
  <c r="K161" i="1" s="1"/>
  <c r="G164" i="1"/>
  <c r="F164" i="1"/>
  <c r="E164" i="1"/>
  <c r="C164" i="1" s="1"/>
  <c r="D164" i="1"/>
  <c r="O163" i="1"/>
  <c r="K163" i="1"/>
  <c r="G163" i="1"/>
  <c r="F163" i="1"/>
  <c r="E163" i="1"/>
  <c r="C163" i="1" s="1"/>
  <c r="C162" i="1" s="1"/>
  <c r="D163" i="1"/>
  <c r="V162" i="1"/>
  <c r="U162" i="1"/>
  <c r="U161" i="1" s="1"/>
  <c r="T162" i="1"/>
  <c r="R162" i="1"/>
  <c r="Q162" i="1"/>
  <c r="P162" i="1"/>
  <c r="N162" i="1"/>
  <c r="M162" i="1"/>
  <c r="M161" i="1" s="1"/>
  <c r="L162" i="1"/>
  <c r="L161" i="1" s="1"/>
  <c r="J162" i="1"/>
  <c r="I162" i="1"/>
  <c r="H162" i="1"/>
  <c r="F162" i="1"/>
  <c r="E162" i="1"/>
  <c r="D162" i="1"/>
  <c r="D161" i="1" s="1"/>
  <c r="W161" i="1"/>
  <c r="V161" i="1"/>
  <c r="R161" i="1"/>
  <c r="Q161" i="1"/>
  <c r="P161" i="1"/>
  <c r="N161" i="1"/>
  <c r="J161" i="1"/>
  <c r="H161" i="1"/>
  <c r="S160" i="1"/>
  <c r="O160" i="1"/>
  <c r="K160" i="1"/>
  <c r="C160" i="1" s="1"/>
  <c r="G160" i="1"/>
  <c r="F160" i="1"/>
  <c r="E160" i="1"/>
  <c r="D160" i="1"/>
  <c r="S159" i="1"/>
  <c r="O159" i="1"/>
  <c r="K159" i="1"/>
  <c r="C159" i="1" s="1"/>
  <c r="G159" i="1"/>
  <c r="F159" i="1"/>
  <c r="E159" i="1"/>
  <c r="D159" i="1"/>
  <c r="S158" i="1"/>
  <c r="O158" i="1"/>
  <c r="K158" i="1"/>
  <c r="G158" i="1"/>
  <c r="F158" i="1"/>
  <c r="E158" i="1"/>
  <c r="D158" i="1"/>
  <c r="V157" i="1"/>
  <c r="U157" i="1"/>
  <c r="T157" i="1"/>
  <c r="S157" i="1" s="1"/>
  <c r="R157" i="1"/>
  <c r="O157" i="1" s="1"/>
  <c r="Q157" i="1"/>
  <c r="P157" i="1"/>
  <c r="N157" i="1"/>
  <c r="M157" i="1"/>
  <c r="L157" i="1"/>
  <c r="J157" i="1"/>
  <c r="G157" i="1" s="1"/>
  <c r="I157" i="1"/>
  <c r="H157" i="1"/>
  <c r="F157" i="1"/>
  <c r="E157" i="1"/>
  <c r="D157" i="1"/>
  <c r="S156" i="1"/>
  <c r="O156" i="1"/>
  <c r="K156" i="1"/>
  <c r="G156" i="1"/>
  <c r="C156" i="1" s="1"/>
  <c r="F156" i="1"/>
  <c r="E156" i="1"/>
  <c r="D156" i="1"/>
  <c r="S155" i="1"/>
  <c r="O155" i="1"/>
  <c r="K155" i="1"/>
  <c r="G155" i="1"/>
  <c r="C155" i="1" s="1"/>
  <c r="F155" i="1"/>
  <c r="E155" i="1"/>
  <c r="D155" i="1"/>
  <c r="S154" i="1"/>
  <c r="O154" i="1"/>
  <c r="K154" i="1"/>
  <c r="G154" i="1"/>
  <c r="C154" i="1" s="1"/>
  <c r="F154" i="1"/>
  <c r="E154" i="1"/>
  <c r="D154" i="1"/>
  <c r="V153" i="1"/>
  <c r="S153" i="1" s="1"/>
  <c r="U153" i="1"/>
  <c r="T153" i="1"/>
  <c r="R153" i="1"/>
  <c r="Q153" i="1"/>
  <c r="P153" i="1"/>
  <c r="N153" i="1"/>
  <c r="K153" i="1" s="1"/>
  <c r="M153" i="1"/>
  <c r="L153" i="1"/>
  <c r="J153" i="1"/>
  <c r="I153" i="1"/>
  <c r="H153" i="1"/>
  <c r="S152" i="1"/>
  <c r="O152" i="1"/>
  <c r="K152" i="1"/>
  <c r="C152" i="1" s="1"/>
  <c r="G152" i="1"/>
  <c r="F152" i="1"/>
  <c r="E152" i="1"/>
  <c r="D152" i="1"/>
  <c r="S151" i="1"/>
  <c r="O151" i="1"/>
  <c r="K151" i="1"/>
  <c r="G151" i="1"/>
  <c r="F151" i="1"/>
  <c r="E151" i="1"/>
  <c r="D151" i="1"/>
  <c r="S150" i="1"/>
  <c r="O150" i="1"/>
  <c r="K150" i="1"/>
  <c r="G150" i="1"/>
  <c r="F150" i="1"/>
  <c r="E150" i="1"/>
  <c r="D150" i="1"/>
  <c r="V149" i="1"/>
  <c r="U149" i="1"/>
  <c r="T149" i="1"/>
  <c r="R149" i="1"/>
  <c r="O149" i="1" s="1"/>
  <c r="Q149" i="1"/>
  <c r="P149" i="1"/>
  <c r="N149" i="1"/>
  <c r="M149" i="1"/>
  <c r="L149" i="1"/>
  <c r="K149" i="1" s="1"/>
  <c r="J149" i="1"/>
  <c r="G149" i="1" s="1"/>
  <c r="I149" i="1"/>
  <c r="H149" i="1"/>
  <c r="F149" i="1"/>
  <c r="E149" i="1"/>
  <c r="D149" i="1"/>
  <c r="S148" i="1"/>
  <c r="O148" i="1"/>
  <c r="K148" i="1"/>
  <c r="G148" i="1"/>
  <c r="C148" i="1" s="1"/>
  <c r="F148" i="1"/>
  <c r="E148" i="1"/>
  <c r="D148" i="1"/>
  <c r="S147" i="1"/>
  <c r="O147" i="1"/>
  <c r="K147" i="1"/>
  <c r="G147" i="1"/>
  <c r="C147" i="1" s="1"/>
  <c r="F147" i="1"/>
  <c r="E147" i="1"/>
  <c r="D147" i="1"/>
  <c r="S146" i="1"/>
  <c r="O146" i="1"/>
  <c r="K146" i="1"/>
  <c r="G146" i="1"/>
  <c r="C146" i="1" s="1"/>
  <c r="F146" i="1"/>
  <c r="F145" i="1" s="1"/>
  <c r="E146" i="1"/>
  <c r="D146" i="1"/>
  <c r="V145" i="1"/>
  <c r="S145" i="1" s="1"/>
  <c r="U145" i="1"/>
  <c r="T145" i="1"/>
  <c r="R145" i="1"/>
  <c r="Q145" i="1"/>
  <c r="P145" i="1"/>
  <c r="O145" i="1" s="1"/>
  <c r="N145" i="1"/>
  <c r="K145" i="1" s="1"/>
  <c r="M145" i="1"/>
  <c r="L145" i="1"/>
  <c r="J145" i="1"/>
  <c r="I145" i="1"/>
  <c r="H145" i="1"/>
  <c r="G145" i="1" s="1"/>
  <c r="S144" i="1"/>
  <c r="O144" i="1"/>
  <c r="K144" i="1"/>
  <c r="G144" i="1"/>
  <c r="F144" i="1"/>
  <c r="E144" i="1"/>
  <c r="D144" i="1"/>
  <c r="S143" i="1"/>
  <c r="O143" i="1"/>
  <c r="K143" i="1"/>
  <c r="C143" i="1" s="1"/>
  <c r="G143" i="1"/>
  <c r="F143" i="1"/>
  <c r="E143" i="1"/>
  <c r="D143" i="1"/>
  <c r="S142" i="1"/>
  <c r="O142" i="1"/>
  <c r="K142" i="1"/>
  <c r="C142" i="1" s="1"/>
  <c r="G142" i="1"/>
  <c r="F142" i="1"/>
  <c r="E142" i="1"/>
  <c r="D142" i="1"/>
  <c r="V141" i="1"/>
  <c r="U141" i="1"/>
  <c r="T141" i="1"/>
  <c r="S141" i="1" s="1"/>
  <c r="R141" i="1"/>
  <c r="O141" i="1" s="1"/>
  <c r="Q141" i="1"/>
  <c r="P141" i="1"/>
  <c r="N141" i="1"/>
  <c r="M141" i="1"/>
  <c r="L141" i="1"/>
  <c r="K141" i="1" s="1"/>
  <c r="J141" i="1"/>
  <c r="G141" i="1" s="1"/>
  <c r="I141" i="1"/>
  <c r="H141" i="1"/>
  <c r="F141" i="1"/>
  <c r="E141" i="1"/>
  <c r="D141" i="1"/>
  <c r="V140" i="1"/>
  <c r="S140" i="1" s="1"/>
  <c r="U140" i="1"/>
  <c r="T140" i="1"/>
  <c r="R140" i="1"/>
  <c r="Q140" i="1"/>
  <c r="P140" i="1"/>
  <c r="O140" i="1" s="1"/>
  <c r="N140" i="1"/>
  <c r="K140" i="1" s="1"/>
  <c r="M140" i="1"/>
  <c r="L140" i="1"/>
  <c r="J140" i="1"/>
  <c r="I140" i="1"/>
  <c r="H140" i="1"/>
  <c r="V139" i="1"/>
  <c r="U139" i="1"/>
  <c r="U137" i="1" s="1"/>
  <c r="T139" i="1"/>
  <c r="R139" i="1"/>
  <c r="O139" i="1" s="1"/>
  <c r="Q139" i="1"/>
  <c r="P139" i="1"/>
  <c r="N139" i="1"/>
  <c r="M139" i="1"/>
  <c r="L139" i="1"/>
  <c r="J139" i="1"/>
  <c r="I139" i="1"/>
  <c r="H139" i="1"/>
  <c r="V138" i="1"/>
  <c r="S138" i="1" s="1"/>
  <c r="U138" i="1"/>
  <c r="T138" i="1"/>
  <c r="R138" i="1"/>
  <c r="Q138" i="1"/>
  <c r="P138" i="1"/>
  <c r="N138" i="1"/>
  <c r="K138" i="1" s="1"/>
  <c r="M138" i="1"/>
  <c r="L138" i="1"/>
  <c r="J138" i="1"/>
  <c r="I138" i="1"/>
  <c r="H138" i="1"/>
  <c r="T137" i="1"/>
  <c r="R137" i="1"/>
  <c r="N137" i="1"/>
  <c r="M137" i="1"/>
  <c r="S136" i="1"/>
  <c r="O136" i="1"/>
  <c r="K136" i="1"/>
  <c r="G136" i="1"/>
  <c r="F136" i="1"/>
  <c r="E136" i="1"/>
  <c r="D136" i="1"/>
  <c r="S135" i="1"/>
  <c r="O135" i="1"/>
  <c r="K135" i="1"/>
  <c r="G135" i="1"/>
  <c r="C135" i="1" s="1"/>
  <c r="F135" i="1"/>
  <c r="E135" i="1"/>
  <c r="D135" i="1"/>
  <c r="S134" i="1"/>
  <c r="O134" i="1"/>
  <c r="K134" i="1"/>
  <c r="G134" i="1"/>
  <c r="C134" i="1" s="1"/>
  <c r="F134" i="1"/>
  <c r="E134" i="1"/>
  <c r="D134" i="1"/>
  <c r="V133" i="1"/>
  <c r="S133" i="1" s="1"/>
  <c r="U133" i="1"/>
  <c r="T133" i="1"/>
  <c r="R133" i="1"/>
  <c r="Q133" i="1"/>
  <c r="P133" i="1"/>
  <c r="N133" i="1"/>
  <c r="K133" i="1" s="1"/>
  <c r="M133" i="1"/>
  <c r="L133" i="1"/>
  <c r="J133" i="1"/>
  <c r="I133" i="1"/>
  <c r="H133" i="1"/>
  <c r="G133" i="1" s="1"/>
  <c r="F133" i="1"/>
  <c r="S132" i="1"/>
  <c r="O132" i="1"/>
  <c r="K132" i="1"/>
  <c r="J132" i="1"/>
  <c r="I132" i="1"/>
  <c r="G132" i="1" s="1"/>
  <c r="C132" i="1" s="1"/>
  <c r="H132" i="1"/>
  <c r="F132" i="1"/>
  <c r="E132" i="1"/>
  <c r="D132" i="1"/>
  <c r="S131" i="1"/>
  <c r="O131" i="1"/>
  <c r="K131" i="1"/>
  <c r="J131" i="1"/>
  <c r="I131" i="1"/>
  <c r="E131" i="1" s="1"/>
  <c r="H131" i="1"/>
  <c r="G131" i="1" s="1"/>
  <c r="C131" i="1" s="1"/>
  <c r="F131" i="1"/>
  <c r="S130" i="1"/>
  <c r="O130" i="1"/>
  <c r="K130" i="1"/>
  <c r="J130" i="1"/>
  <c r="I130" i="1"/>
  <c r="H130" i="1"/>
  <c r="D130" i="1"/>
  <c r="V129" i="1"/>
  <c r="U129" i="1"/>
  <c r="T129" i="1"/>
  <c r="S129" i="1"/>
  <c r="R129" i="1"/>
  <c r="Q129" i="1"/>
  <c r="P129" i="1"/>
  <c r="O129" i="1"/>
  <c r="N129" i="1"/>
  <c r="M129" i="1"/>
  <c r="L129" i="1"/>
  <c r="K129" i="1"/>
  <c r="S128" i="1"/>
  <c r="O128" i="1"/>
  <c r="K128" i="1"/>
  <c r="J128" i="1"/>
  <c r="I128" i="1"/>
  <c r="H128" i="1"/>
  <c r="S127" i="1"/>
  <c r="O127" i="1"/>
  <c r="K127" i="1"/>
  <c r="J127" i="1"/>
  <c r="I127" i="1"/>
  <c r="H127" i="1"/>
  <c r="F127" i="1"/>
  <c r="D127" i="1"/>
  <c r="S126" i="1"/>
  <c r="O126" i="1"/>
  <c r="K126" i="1"/>
  <c r="J126" i="1"/>
  <c r="I126" i="1"/>
  <c r="E126" i="1" s="1"/>
  <c r="H126" i="1"/>
  <c r="G126" i="1" s="1"/>
  <c r="C126" i="1" s="1"/>
  <c r="F126" i="1"/>
  <c r="V125" i="1"/>
  <c r="U125" i="1"/>
  <c r="T125" i="1"/>
  <c r="S125" i="1" s="1"/>
  <c r="R125" i="1"/>
  <c r="Q125" i="1"/>
  <c r="P125" i="1"/>
  <c r="O125" i="1" s="1"/>
  <c r="N125" i="1"/>
  <c r="M125" i="1"/>
  <c r="L125" i="1"/>
  <c r="K125" i="1"/>
  <c r="H125" i="1"/>
  <c r="S124" i="1"/>
  <c r="O124" i="1"/>
  <c r="K124" i="1"/>
  <c r="C124" i="1" s="1"/>
  <c r="G124" i="1"/>
  <c r="F124" i="1"/>
  <c r="E124" i="1"/>
  <c r="D124" i="1"/>
  <c r="S123" i="1"/>
  <c r="O123" i="1"/>
  <c r="K123" i="1"/>
  <c r="C123" i="1" s="1"/>
  <c r="G123" i="1"/>
  <c r="F123" i="1"/>
  <c r="E123" i="1"/>
  <c r="D123" i="1"/>
  <c r="S122" i="1"/>
  <c r="O122" i="1"/>
  <c r="K122" i="1"/>
  <c r="C122" i="1" s="1"/>
  <c r="G122" i="1"/>
  <c r="F122" i="1"/>
  <c r="E122" i="1"/>
  <c r="E121" i="1" s="1"/>
  <c r="D122" i="1"/>
  <c r="V121" i="1"/>
  <c r="U121" i="1"/>
  <c r="T121" i="1"/>
  <c r="S121" i="1" s="1"/>
  <c r="R121" i="1"/>
  <c r="Q121" i="1"/>
  <c r="P121" i="1"/>
  <c r="O121" i="1" s="1"/>
  <c r="N121" i="1"/>
  <c r="M121" i="1"/>
  <c r="L121" i="1"/>
  <c r="K121" i="1" s="1"/>
  <c r="J121" i="1"/>
  <c r="I121" i="1"/>
  <c r="H121" i="1"/>
  <c r="G121" i="1"/>
  <c r="F121" i="1"/>
  <c r="D121" i="1"/>
  <c r="V120" i="1"/>
  <c r="U120" i="1"/>
  <c r="T120" i="1"/>
  <c r="S120" i="1" s="1"/>
  <c r="R120" i="1"/>
  <c r="Q120" i="1"/>
  <c r="P120" i="1"/>
  <c r="O120" i="1" s="1"/>
  <c r="N120" i="1"/>
  <c r="M120" i="1"/>
  <c r="L120" i="1"/>
  <c r="K120" i="1"/>
  <c r="J120" i="1"/>
  <c r="F120" i="1" s="1"/>
  <c r="H120" i="1"/>
  <c r="V119" i="1"/>
  <c r="F119" i="1" s="1"/>
  <c r="U119" i="1"/>
  <c r="T119" i="1"/>
  <c r="S119" i="1" s="1"/>
  <c r="R119" i="1"/>
  <c r="Q119" i="1"/>
  <c r="P119" i="1"/>
  <c r="O119" i="1"/>
  <c r="N119" i="1"/>
  <c r="M119" i="1"/>
  <c r="L119" i="1"/>
  <c r="K119" i="1" s="1"/>
  <c r="J119" i="1"/>
  <c r="V118" i="1"/>
  <c r="U118" i="1"/>
  <c r="U117" i="1" s="1"/>
  <c r="T118" i="1"/>
  <c r="T117" i="1" s="1"/>
  <c r="S118" i="1"/>
  <c r="R118" i="1"/>
  <c r="R117" i="1" s="1"/>
  <c r="O117" i="1" s="1"/>
  <c r="Q118" i="1"/>
  <c r="P118" i="1"/>
  <c r="N118" i="1"/>
  <c r="M118" i="1"/>
  <c r="M117" i="1" s="1"/>
  <c r="L118" i="1"/>
  <c r="K118" i="1" s="1"/>
  <c r="J118" i="1"/>
  <c r="H118" i="1"/>
  <c r="D118" i="1" s="1"/>
  <c r="Q117" i="1"/>
  <c r="P117" i="1"/>
  <c r="N117" i="1"/>
  <c r="L117" i="1"/>
  <c r="K117" i="1" s="1"/>
  <c r="S116" i="1"/>
  <c r="O116" i="1"/>
  <c r="K116" i="1"/>
  <c r="G116" i="1"/>
  <c r="F116" i="1"/>
  <c r="E116" i="1"/>
  <c r="D116" i="1"/>
  <c r="S115" i="1"/>
  <c r="O115" i="1"/>
  <c r="K115" i="1"/>
  <c r="G115" i="1"/>
  <c r="C115" i="1" s="1"/>
  <c r="F115" i="1"/>
  <c r="E115" i="1"/>
  <c r="D115" i="1"/>
  <c r="S114" i="1"/>
  <c r="O114" i="1"/>
  <c r="K114" i="1"/>
  <c r="G114" i="1"/>
  <c r="C114" i="1" s="1"/>
  <c r="F114" i="1"/>
  <c r="E114" i="1"/>
  <c r="D114" i="1"/>
  <c r="V113" i="1"/>
  <c r="U113" i="1"/>
  <c r="T113" i="1"/>
  <c r="S113" i="1" s="1"/>
  <c r="R113" i="1"/>
  <c r="Q113" i="1"/>
  <c r="P113" i="1"/>
  <c r="O113" i="1" s="1"/>
  <c r="N113" i="1"/>
  <c r="M113" i="1"/>
  <c r="L113" i="1"/>
  <c r="K113" i="1"/>
  <c r="J113" i="1"/>
  <c r="I113" i="1"/>
  <c r="H113" i="1"/>
  <c r="G113" i="1" s="1"/>
  <c r="F113" i="1"/>
  <c r="E113" i="1"/>
  <c r="D113" i="1"/>
  <c r="S112" i="1"/>
  <c r="O112" i="1"/>
  <c r="K112" i="1"/>
  <c r="J112" i="1"/>
  <c r="I112" i="1"/>
  <c r="I96" i="1" s="1"/>
  <c r="E96" i="1" s="1"/>
  <c r="H112" i="1"/>
  <c r="D112" i="1" s="1"/>
  <c r="F112" i="1"/>
  <c r="S111" i="1"/>
  <c r="O111" i="1"/>
  <c r="K111" i="1"/>
  <c r="J111" i="1"/>
  <c r="I111" i="1"/>
  <c r="E111" i="1" s="1"/>
  <c r="H111" i="1"/>
  <c r="F111" i="1"/>
  <c r="D111" i="1"/>
  <c r="S110" i="1"/>
  <c r="O110" i="1"/>
  <c r="K110" i="1"/>
  <c r="J110" i="1"/>
  <c r="G110" i="1" s="1"/>
  <c r="C110" i="1" s="1"/>
  <c r="I110" i="1"/>
  <c r="H110" i="1"/>
  <c r="F110" i="1"/>
  <c r="F109" i="1" s="1"/>
  <c r="E110" i="1"/>
  <c r="D110" i="1"/>
  <c r="D109" i="1" s="1"/>
  <c r="V109" i="1"/>
  <c r="S109" i="1" s="1"/>
  <c r="U109" i="1"/>
  <c r="T109" i="1"/>
  <c r="R109" i="1"/>
  <c r="Q109" i="1"/>
  <c r="P109" i="1"/>
  <c r="O109" i="1" s="1"/>
  <c r="N109" i="1"/>
  <c r="K109" i="1" s="1"/>
  <c r="M109" i="1"/>
  <c r="L109" i="1"/>
  <c r="J109" i="1"/>
  <c r="H109" i="1"/>
  <c r="S108" i="1"/>
  <c r="O108" i="1"/>
  <c r="K108" i="1"/>
  <c r="J108" i="1"/>
  <c r="F108" i="1" s="1"/>
  <c r="I108" i="1"/>
  <c r="H108" i="1"/>
  <c r="D108" i="1" s="1"/>
  <c r="E108" i="1"/>
  <c r="S107" i="1"/>
  <c r="O107" i="1"/>
  <c r="K107" i="1"/>
  <c r="J107" i="1"/>
  <c r="I107" i="1"/>
  <c r="H107" i="1"/>
  <c r="G107" i="1" s="1"/>
  <c r="F107" i="1"/>
  <c r="E107" i="1"/>
  <c r="D107" i="1"/>
  <c r="S106" i="1"/>
  <c r="O106" i="1"/>
  <c r="K106" i="1"/>
  <c r="J106" i="1"/>
  <c r="F106" i="1" s="1"/>
  <c r="F105" i="1" s="1"/>
  <c r="I106" i="1"/>
  <c r="I105" i="1" s="1"/>
  <c r="H106" i="1"/>
  <c r="G106" i="1"/>
  <c r="C106" i="1" s="1"/>
  <c r="V105" i="1"/>
  <c r="U105" i="1"/>
  <c r="T105" i="1"/>
  <c r="S105" i="1" s="1"/>
  <c r="R105" i="1"/>
  <c r="Q105" i="1"/>
  <c r="P105" i="1"/>
  <c r="O105" i="1"/>
  <c r="N105" i="1"/>
  <c r="M105" i="1"/>
  <c r="L105" i="1"/>
  <c r="K105" i="1" s="1"/>
  <c r="S104" i="1"/>
  <c r="O104" i="1"/>
  <c r="K104" i="1"/>
  <c r="J104" i="1"/>
  <c r="I104" i="1"/>
  <c r="E104" i="1" s="1"/>
  <c r="H104" i="1"/>
  <c r="H96" i="1" s="1"/>
  <c r="G104" i="1"/>
  <c r="C104" i="1" s="1"/>
  <c r="F104" i="1"/>
  <c r="S103" i="1"/>
  <c r="O103" i="1"/>
  <c r="K103" i="1"/>
  <c r="J103" i="1"/>
  <c r="I103" i="1"/>
  <c r="H103" i="1"/>
  <c r="D103" i="1"/>
  <c r="S102" i="1"/>
  <c r="O102" i="1"/>
  <c r="K102" i="1"/>
  <c r="J102" i="1"/>
  <c r="I102" i="1"/>
  <c r="H102" i="1"/>
  <c r="H94" i="1" s="1"/>
  <c r="F102" i="1"/>
  <c r="E102" i="1"/>
  <c r="D102" i="1"/>
  <c r="V101" i="1"/>
  <c r="U101" i="1"/>
  <c r="T101" i="1"/>
  <c r="S101" i="1" s="1"/>
  <c r="R101" i="1"/>
  <c r="Q101" i="1"/>
  <c r="P101" i="1"/>
  <c r="N101" i="1"/>
  <c r="M101" i="1"/>
  <c r="L101" i="1"/>
  <c r="K101" i="1" s="1"/>
  <c r="H101" i="1"/>
  <c r="S100" i="1"/>
  <c r="O100" i="1"/>
  <c r="C100" i="1" s="1"/>
  <c r="K100" i="1"/>
  <c r="J100" i="1"/>
  <c r="I100" i="1"/>
  <c r="H100" i="1"/>
  <c r="G100" i="1"/>
  <c r="F100" i="1"/>
  <c r="E100" i="1"/>
  <c r="D100" i="1"/>
  <c r="S99" i="1"/>
  <c r="O99" i="1"/>
  <c r="K99" i="1"/>
  <c r="J99" i="1"/>
  <c r="I99" i="1"/>
  <c r="E99" i="1" s="1"/>
  <c r="H99" i="1"/>
  <c r="D99" i="1" s="1"/>
  <c r="G99" i="1"/>
  <c r="C99" i="1" s="1"/>
  <c r="F99" i="1"/>
  <c r="S98" i="1"/>
  <c r="O98" i="1"/>
  <c r="K98" i="1"/>
  <c r="J98" i="1"/>
  <c r="J94" i="1" s="1"/>
  <c r="I98" i="1"/>
  <c r="H98" i="1"/>
  <c r="D98" i="1"/>
  <c r="D97" i="1" s="1"/>
  <c r="V97" i="1"/>
  <c r="U97" i="1"/>
  <c r="T97" i="1"/>
  <c r="R97" i="1"/>
  <c r="Q97" i="1"/>
  <c r="P97" i="1"/>
  <c r="O97" i="1"/>
  <c r="N97" i="1"/>
  <c r="M97" i="1"/>
  <c r="L97" i="1"/>
  <c r="V96" i="1"/>
  <c r="U96" i="1"/>
  <c r="T96" i="1"/>
  <c r="S96" i="1"/>
  <c r="R96" i="1"/>
  <c r="Q96" i="1"/>
  <c r="P96" i="1"/>
  <c r="N96" i="1"/>
  <c r="M96" i="1"/>
  <c r="L96" i="1"/>
  <c r="K96" i="1"/>
  <c r="J96" i="1"/>
  <c r="F96" i="1" s="1"/>
  <c r="V95" i="1"/>
  <c r="V93" i="1" s="1"/>
  <c r="U95" i="1"/>
  <c r="T95" i="1"/>
  <c r="R95" i="1"/>
  <c r="Q95" i="1"/>
  <c r="P95" i="1"/>
  <c r="O95" i="1"/>
  <c r="N95" i="1"/>
  <c r="M95" i="1"/>
  <c r="L95" i="1"/>
  <c r="V94" i="1"/>
  <c r="U94" i="1"/>
  <c r="T94" i="1"/>
  <c r="T93" i="1" s="1"/>
  <c r="S94" i="1"/>
  <c r="R94" i="1"/>
  <c r="Q94" i="1"/>
  <c r="P94" i="1"/>
  <c r="N94" i="1"/>
  <c r="M94" i="1"/>
  <c r="L94" i="1"/>
  <c r="L93" i="1" s="1"/>
  <c r="K93" i="1" s="1"/>
  <c r="K94" i="1"/>
  <c r="U93" i="1"/>
  <c r="P93" i="1"/>
  <c r="N93" i="1"/>
  <c r="M93" i="1"/>
  <c r="S92" i="1"/>
  <c r="O92" i="1"/>
  <c r="K92" i="1"/>
  <c r="G92" i="1"/>
  <c r="C92" i="1" s="1"/>
  <c r="F92" i="1"/>
  <c r="E92" i="1"/>
  <c r="D92" i="1"/>
  <c r="S91" i="1"/>
  <c r="O91" i="1"/>
  <c r="K91" i="1"/>
  <c r="G91" i="1"/>
  <c r="C91" i="1" s="1"/>
  <c r="F91" i="1"/>
  <c r="E91" i="1"/>
  <c r="D91" i="1"/>
  <c r="S90" i="1"/>
  <c r="O90" i="1"/>
  <c r="K90" i="1"/>
  <c r="G90" i="1"/>
  <c r="C90" i="1" s="1"/>
  <c r="F90" i="1"/>
  <c r="E90" i="1"/>
  <c r="D90" i="1"/>
  <c r="V89" i="1"/>
  <c r="U89" i="1"/>
  <c r="T89" i="1"/>
  <c r="S89" i="1"/>
  <c r="R89" i="1"/>
  <c r="Q89" i="1"/>
  <c r="O89" i="1" s="1"/>
  <c r="P89" i="1"/>
  <c r="N89" i="1"/>
  <c r="M89" i="1"/>
  <c r="L89" i="1"/>
  <c r="K89" i="1"/>
  <c r="J89" i="1"/>
  <c r="I89" i="1"/>
  <c r="H89" i="1"/>
  <c r="D89" i="1"/>
  <c r="S88" i="1"/>
  <c r="O88" i="1"/>
  <c r="K88" i="1"/>
  <c r="J88" i="1"/>
  <c r="I88" i="1"/>
  <c r="H88" i="1"/>
  <c r="G88" i="1" s="1"/>
  <c r="F88" i="1"/>
  <c r="E88" i="1"/>
  <c r="D88" i="1"/>
  <c r="S87" i="1"/>
  <c r="O87" i="1"/>
  <c r="K87" i="1"/>
  <c r="J87" i="1"/>
  <c r="F87" i="1" s="1"/>
  <c r="I87" i="1"/>
  <c r="E87" i="1" s="1"/>
  <c r="H87" i="1"/>
  <c r="G87" i="1"/>
  <c r="C87" i="1" s="1"/>
  <c r="S86" i="1"/>
  <c r="O86" i="1"/>
  <c r="K86" i="1"/>
  <c r="J86" i="1"/>
  <c r="I86" i="1"/>
  <c r="H86" i="1"/>
  <c r="E86" i="1"/>
  <c r="D86" i="1"/>
  <c r="V85" i="1"/>
  <c r="U85" i="1"/>
  <c r="T85" i="1"/>
  <c r="R85" i="1"/>
  <c r="Q85" i="1"/>
  <c r="P85" i="1"/>
  <c r="O85" i="1"/>
  <c r="N85" i="1"/>
  <c r="M85" i="1"/>
  <c r="L85" i="1"/>
  <c r="K85" i="1" s="1"/>
  <c r="S84" i="1"/>
  <c r="O84" i="1"/>
  <c r="K84" i="1"/>
  <c r="G84" i="1"/>
  <c r="C84" i="1" s="1"/>
  <c r="F84" i="1"/>
  <c r="E84" i="1"/>
  <c r="D84" i="1"/>
  <c r="S83" i="1"/>
  <c r="O83" i="1"/>
  <c r="K83" i="1"/>
  <c r="J83" i="1"/>
  <c r="F83" i="1" s="1"/>
  <c r="F81" i="1" s="1"/>
  <c r="I83" i="1"/>
  <c r="H83" i="1"/>
  <c r="D83" i="1"/>
  <c r="S82" i="1"/>
  <c r="O82" i="1"/>
  <c r="K82" i="1"/>
  <c r="J82" i="1"/>
  <c r="I82" i="1"/>
  <c r="H82" i="1"/>
  <c r="G82" i="1" s="1"/>
  <c r="C82" i="1" s="1"/>
  <c r="F82" i="1"/>
  <c r="E82" i="1"/>
  <c r="D82" i="1"/>
  <c r="D81" i="1" s="1"/>
  <c r="S81" i="1"/>
  <c r="R81" i="1"/>
  <c r="Q81" i="1"/>
  <c r="P81" i="1"/>
  <c r="O81" i="1"/>
  <c r="N81" i="1"/>
  <c r="M81" i="1"/>
  <c r="K81" i="1" s="1"/>
  <c r="L81" i="1"/>
  <c r="S80" i="1"/>
  <c r="O80" i="1"/>
  <c r="K80" i="1"/>
  <c r="J80" i="1"/>
  <c r="F80" i="1" s="1"/>
  <c r="I80" i="1"/>
  <c r="E80" i="1" s="1"/>
  <c r="H80" i="1"/>
  <c r="S79" i="1"/>
  <c r="O79" i="1"/>
  <c r="K79" i="1"/>
  <c r="J79" i="1"/>
  <c r="I79" i="1"/>
  <c r="H79" i="1"/>
  <c r="G79" i="1"/>
  <c r="F79" i="1"/>
  <c r="E79" i="1"/>
  <c r="D79" i="1"/>
  <c r="C79" i="1"/>
  <c r="S78" i="1"/>
  <c r="O78" i="1"/>
  <c r="K78" i="1"/>
  <c r="J78" i="1"/>
  <c r="I78" i="1"/>
  <c r="E78" i="1" s="1"/>
  <c r="H78" i="1"/>
  <c r="D78" i="1" s="1"/>
  <c r="G78" i="1"/>
  <c r="C78" i="1" s="1"/>
  <c r="F78" i="1"/>
  <c r="V77" i="1"/>
  <c r="U77" i="1"/>
  <c r="T77" i="1"/>
  <c r="S77" i="1"/>
  <c r="R77" i="1"/>
  <c r="Q77" i="1"/>
  <c r="P77" i="1"/>
  <c r="N77" i="1"/>
  <c r="M77" i="1"/>
  <c r="L77" i="1"/>
  <c r="K77" i="1"/>
  <c r="J77" i="1"/>
  <c r="S76" i="1"/>
  <c r="O76" i="1"/>
  <c r="K76" i="1"/>
  <c r="J76" i="1"/>
  <c r="I76" i="1"/>
  <c r="H76" i="1"/>
  <c r="D76" i="1" s="1"/>
  <c r="G76" i="1"/>
  <c r="C76" i="1" s="1"/>
  <c r="F76" i="1"/>
  <c r="E76" i="1"/>
  <c r="S75" i="1"/>
  <c r="O75" i="1"/>
  <c r="K75" i="1"/>
  <c r="J75" i="1"/>
  <c r="F75" i="1" s="1"/>
  <c r="I75" i="1"/>
  <c r="H75" i="1"/>
  <c r="S74" i="1"/>
  <c r="O74" i="1"/>
  <c r="C74" i="1" s="1"/>
  <c r="K74" i="1"/>
  <c r="J74" i="1"/>
  <c r="I74" i="1"/>
  <c r="H74" i="1"/>
  <c r="G74" i="1"/>
  <c r="F74" i="1"/>
  <c r="F73" i="1" s="1"/>
  <c r="E74" i="1"/>
  <c r="D74" i="1"/>
  <c r="V73" i="1"/>
  <c r="U73" i="1"/>
  <c r="T73" i="1"/>
  <c r="S73" i="1"/>
  <c r="R73" i="1"/>
  <c r="Q73" i="1"/>
  <c r="P73" i="1"/>
  <c r="O73" i="1" s="1"/>
  <c r="N73" i="1"/>
  <c r="M73" i="1"/>
  <c r="L73" i="1"/>
  <c r="K73" i="1"/>
  <c r="H73" i="1"/>
  <c r="S72" i="1"/>
  <c r="O72" i="1"/>
  <c r="K72" i="1"/>
  <c r="J72" i="1"/>
  <c r="F72" i="1" s="1"/>
  <c r="I72" i="1"/>
  <c r="H72" i="1"/>
  <c r="G72" i="1" s="1"/>
  <c r="C72" i="1" s="1"/>
  <c r="E72" i="1"/>
  <c r="D72" i="1"/>
  <c r="S71" i="1"/>
  <c r="O71" i="1"/>
  <c r="K71" i="1"/>
  <c r="J71" i="1"/>
  <c r="I71" i="1"/>
  <c r="H71" i="1"/>
  <c r="D71" i="1" s="1"/>
  <c r="G71" i="1"/>
  <c r="C71" i="1" s="1"/>
  <c r="F71" i="1"/>
  <c r="E71" i="1"/>
  <c r="S70" i="1"/>
  <c r="O70" i="1"/>
  <c r="K70" i="1"/>
  <c r="J70" i="1"/>
  <c r="F70" i="1" s="1"/>
  <c r="F69" i="1" s="1"/>
  <c r="I70" i="1"/>
  <c r="H70" i="1"/>
  <c r="V69" i="1"/>
  <c r="U69" i="1"/>
  <c r="T69" i="1"/>
  <c r="S69" i="1" s="1"/>
  <c r="R69" i="1"/>
  <c r="Q69" i="1"/>
  <c r="P69" i="1"/>
  <c r="O69" i="1" s="1"/>
  <c r="N69" i="1"/>
  <c r="M69" i="1"/>
  <c r="L69" i="1"/>
  <c r="S68" i="1"/>
  <c r="O68" i="1"/>
  <c r="K68" i="1"/>
  <c r="J68" i="1"/>
  <c r="F68" i="1" s="1"/>
  <c r="I68" i="1"/>
  <c r="E68" i="1" s="1"/>
  <c r="H68" i="1"/>
  <c r="G68" i="1" s="1"/>
  <c r="C68" i="1" s="1"/>
  <c r="S67" i="1"/>
  <c r="O67" i="1"/>
  <c r="K67" i="1"/>
  <c r="J67" i="1"/>
  <c r="J65" i="1" s="1"/>
  <c r="I67" i="1"/>
  <c r="H67" i="1"/>
  <c r="E67" i="1"/>
  <c r="D67" i="1"/>
  <c r="S66" i="1"/>
  <c r="O66" i="1"/>
  <c r="K66" i="1"/>
  <c r="J66" i="1"/>
  <c r="I66" i="1"/>
  <c r="H66" i="1"/>
  <c r="D66" i="1" s="1"/>
  <c r="G66" i="1"/>
  <c r="F66" i="1"/>
  <c r="E66" i="1"/>
  <c r="E65" i="1" s="1"/>
  <c r="V65" i="1"/>
  <c r="U65" i="1"/>
  <c r="T65" i="1"/>
  <c r="S65" i="1"/>
  <c r="R65" i="1"/>
  <c r="Q65" i="1"/>
  <c r="P65" i="1"/>
  <c r="N65" i="1"/>
  <c r="M65" i="1"/>
  <c r="L65" i="1"/>
  <c r="K65" i="1"/>
  <c r="I65" i="1"/>
  <c r="V64" i="1"/>
  <c r="U64" i="1"/>
  <c r="S64" i="1" s="1"/>
  <c r="T64" i="1"/>
  <c r="R64" i="1"/>
  <c r="Q64" i="1"/>
  <c r="P64" i="1"/>
  <c r="O64" i="1"/>
  <c r="N64" i="1"/>
  <c r="M64" i="1"/>
  <c r="L64" i="1"/>
  <c r="V63" i="1"/>
  <c r="U63" i="1"/>
  <c r="T63" i="1"/>
  <c r="S63" i="1"/>
  <c r="R63" i="1"/>
  <c r="Q63" i="1"/>
  <c r="O63" i="1" s="1"/>
  <c r="P63" i="1"/>
  <c r="N63" i="1"/>
  <c r="M63" i="1"/>
  <c r="L63" i="1"/>
  <c r="K63" i="1"/>
  <c r="V62" i="1"/>
  <c r="V61" i="1" s="1"/>
  <c r="U62" i="1"/>
  <c r="T62" i="1"/>
  <c r="R62" i="1"/>
  <c r="Q62" i="1"/>
  <c r="P62" i="1"/>
  <c r="P61" i="1" s="1"/>
  <c r="O62" i="1"/>
  <c r="N62" i="1"/>
  <c r="M62" i="1"/>
  <c r="L62" i="1"/>
  <c r="T61" i="1"/>
  <c r="R61" i="1"/>
  <c r="L61" i="1"/>
  <c r="S60" i="1"/>
  <c r="O60" i="1"/>
  <c r="K60" i="1"/>
  <c r="G60" i="1"/>
  <c r="F60" i="1"/>
  <c r="E60" i="1"/>
  <c r="D60" i="1"/>
  <c r="C60" i="1"/>
  <c r="S59" i="1"/>
  <c r="O59" i="1"/>
  <c r="K59" i="1"/>
  <c r="G59" i="1"/>
  <c r="F59" i="1"/>
  <c r="E59" i="1"/>
  <c r="D59" i="1"/>
  <c r="C59" i="1"/>
  <c r="S58" i="1"/>
  <c r="O58" i="1"/>
  <c r="K58" i="1"/>
  <c r="G58" i="1"/>
  <c r="F58" i="1"/>
  <c r="E58" i="1"/>
  <c r="D58" i="1"/>
  <c r="D57" i="1" s="1"/>
  <c r="C58" i="1"/>
  <c r="V57" i="1"/>
  <c r="U57" i="1"/>
  <c r="T57" i="1"/>
  <c r="R57" i="1"/>
  <c r="Q57" i="1"/>
  <c r="P57" i="1"/>
  <c r="O57" i="1"/>
  <c r="N57" i="1"/>
  <c r="M57" i="1"/>
  <c r="L57" i="1"/>
  <c r="J57" i="1"/>
  <c r="I57" i="1"/>
  <c r="H57" i="1"/>
  <c r="G57" i="1"/>
  <c r="F57" i="1"/>
  <c r="E57" i="1"/>
  <c r="S56" i="1"/>
  <c r="O56" i="1"/>
  <c r="K56" i="1"/>
  <c r="G56" i="1"/>
  <c r="C56" i="1" s="1"/>
  <c r="F56" i="1"/>
  <c r="E56" i="1"/>
  <c r="D56" i="1"/>
  <c r="S55" i="1"/>
  <c r="O55" i="1"/>
  <c r="K55" i="1"/>
  <c r="G55" i="1"/>
  <c r="C55" i="1" s="1"/>
  <c r="F55" i="1"/>
  <c r="E55" i="1"/>
  <c r="D55" i="1"/>
  <c r="S54" i="1"/>
  <c r="O54" i="1"/>
  <c r="K54" i="1"/>
  <c r="G54" i="1"/>
  <c r="C54" i="1" s="1"/>
  <c r="F54" i="1"/>
  <c r="E54" i="1"/>
  <c r="D54" i="1"/>
  <c r="V53" i="1"/>
  <c r="U53" i="1"/>
  <c r="T53" i="1"/>
  <c r="S53" i="1"/>
  <c r="R53" i="1"/>
  <c r="Q53" i="1"/>
  <c r="P53" i="1"/>
  <c r="N53" i="1"/>
  <c r="M53" i="1"/>
  <c r="L53" i="1"/>
  <c r="K53" i="1"/>
  <c r="J53" i="1"/>
  <c r="I53" i="1"/>
  <c r="H53" i="1"/>
  <c r="D53" i="1"/>
  <c r="S52" i="1"/>
  <c r="O52" i="1"/>
  <c r="C52" i="1" s="1"/>
  <c r="K52" i="1"/>
  <c r="J52" i="1"/>
  <c r="F52" i="1" s="1"/>
  <c r="I52" i="1"/>
  <c r="G52" i="1"/>
  <c r="E52" i="1"/>
  <c r="D52" i="1"/>
  <c r="S51" i="1"/>
  <c r="O51" i="1"/>
  <c r="K51" i="1"/>
  <c r="J51" i="1"/>
  <c r="I51" i="1"/>
  <c r="E51" i="1" s="1"/>
  <c r="H51" i="1"/>
  <c r="G51" i="1"/>
  <c r="C51" i="1" s="1"/>
  <c r="F51" i="1"/>
  <c r="S50" i="1"/>
  <c r="O50" i="1"/>
  <c r="K50" i="1"/>
  <c r="J50" i="1"/>
  <c r="I50" i="1"/>
  <c r="H50" i="1"/>
  <c r="D50" i="1"/>
  <c r="V49" i="1"/>
  <c r="V4" i="1" s="1"/>
  <c r="V24" i="1" s="1"/>
  <c r="U49" i="1"/>
  <c r="S49" i="1" s="1"/>
  <c r="T49" i="1"/>
  <c r="R49" i="1"/>
  <c r="Q49" i="1"/>
  <c r="P49" i="1"/>
  <c r="O49" i="1"/>
  <c r="N49" i="1"/>
  <c r="M49" i="1"/>
  <c r="K49" i="1" s="1"/>
  <c r="L49" i="1"/>
  <c r="S48" i="1"/>
  <c r="O48" i="1"/>
  <c r="K48" i="1"/>
  <c r="J48" i="1"/>
  <c r="F48" i="1" s="1"/>
  <c r="I48" i="1"/>
  <c r="E48" i="1" s="1"/>
  <c r="H48" i="1"/>
  <c r="S47" i="1"/>
  <c r="O47" i="1"/>
  <c r="K47" i="1"/>
  <c r="J47" i="1"/>
  <c r="I47" i="1"/>
  <c r="H47" i="1"/>
  <c r="G47" i="1"/>
  <c r="F47" i="1"/>
  <c r="E47" i="1"/>
  <c r="D47" i="1"/>
  <c r="C47" i="1"/>
  <c r="S46" i="1"/>
  <c r="O46" i="1"/>
  <c r="K46" i="1"/>
  <c r="J46" i="1"/>
  <c r="J34" i="1" s="1"/>
  <c r="I46" i="1"/>
  <c r="E46" i="1" s="1"/>
  <c r="H46" i="1"/>
  <c r="G46" i="1" s="1"/>
  <c r="C46" i="1" s="1"/>
  <c r="F46" i="1"/>
  <c r="V45" i="1"/>
  <c r="U45" i="1"/>
  <c r="T45" i="1"/>
  <c r="T4" i="1" s="1"/>
  <c r="S45" i="1"/>
  <c r="R45" i="1"/>
  <c r="R4" i="1" s="1"/>
  <c r="R24" i="1" s="1"/>
  <c r="Q45" i="1"/>
  <c r="P45" i="1"/>
  <c r="N45" i="1"/>
  <c r="M45" i="1"/>
  <c r="L45" i="1"/>
  <c r="L4" i="1" s="1"/>
  <c r="K45" i="1"/>
  <c r="J45" i="1"/>
  <c r="S44" i="1"/>
  <c r="O44" i="1"/>
  <c r="K44" i="1"/>
  <c r="G44" i="1"/>
  <c r="F44" i="1"/>
  <c r="E44" i="1"/>
  <c r="D44" i="1"/>
  <c r="C44" i="1"/>
  <c r="S43" i="1"/>
  <c r="O43" i="1"/>
  <c r="K43" i="1"/>
  <c r="G43" i="1"/>
  <c r="F43" i="1"/>
  <c r="E43" i="1"/>
  <c r="D43" i="1"/>
  <c r="C43" i="1"/>
  <c r="S42" i="1"/>
  <c r="O42" i="1"/>
  <c r="K42" i="1"/>
  <c r="G42" i="1"/>
  <c r="F42" i="1"/>
  <c r="E42" i="1"/>
  <c r="E41" i="1" s="1"/>
  <c r="D42" i="1"/>
  <c r="D41" i="1" s="1"/>
  <c r="C42" i="1"/>
  <c r="V41" i="1"/>
  <c r="U41" i="1"/>
  <c r="T41" i="1"/>
  <c r="S41" i="1" s="1"/>
  <c r="R41" i="1"/>
  <c r="Q41" i="1"/>
  <c r="P41" i="1"/>
  <c r="O41" i="1" s="1"/>
  <c r="N41" i="1"/>
  <c r="M41" i="1"/>
  <c r="L41" i="1"/>
  <c r="K41" i="1" s="1"/>
  <c r="J41" i="1"/>
  <c r="I41" i="1"/>
  <c r="H41" i="1"/>
  <c r="G41" i="1"/>
  <c r="F41" i="1"/>
  <c r="S40" i="1"/>
  <c r="O40" i="1"/>
  <c r="K40" i="1"/>
  <c r="J40" i="1"/>
  <c r="I40" i="1"/>
  <c r="H40" i="1"/>
  <c r="D40" i="1"/>
  <c r="S39" i="1"/>
  <c r="O39" i="1"/>
  <c r="K39" i="1"/>
  <c r="J39" i="1"/>
  <c r="J35" i="1" s="1"/>
  <c r="I39" i="1"/>
  <c r="H39" i="1"/>
  <c r="H35" i="1" s="1"/>
  <c r="G35" i="1" s="1"/>
  <c r="F39" i="1"/>
  <c r="F35" i="1" s="1"/>
  <c r="E39" i="1"/>
  <c r="D39" i="1"/>
  <c r="S38" i="1"/>
  <c r="O38" i="1"/>
  <c r="K38" i="1"/>
  <c r="J38" i="1"/>
  <c r="F38" i="1" s="1"/>
  <c r="I38" i="1"/>
  <c r="I5" i="1" s="1"/>
  <c r="E5" i="1" s="1"/>
  <c r="H38" i="1"/>
  <c r="G38" i="1" s="1"/>
  <c r="C38" i="1" s="1"/>
  <c r="V37" i="1"/>
  <c r="U37" i="1"/>
  <c r="T37" i="1"/>
  <c r="S37" i="1"/>
  <c r="R37" i="1"/>
  <c r="Q37" i="1"/>
  <c r="P37" i="1"/>
  <c r="O37" i="1"/>
  <c r="N37" i="1"/>
  <c r="M37" i="1"/>
  <c r="L37" i="1"/>
  <c r="K37" i="1"/>
  <c r="V36" i="1"/>
  <c r="U36" i="1"/>
  <c r="T36" i="1"/>
  <c r="S36" i="1"/>
  <c r="R36" i="1"/>
  <c r="Q36" i="1"/>
  <c r="P36" i="1"/>
  <c r="O36" i="1"/>
  <c r="N36" i="1"/>
  <c r="M36" i="1"/>
  <c r="L36" i="1"/>
  <c r="K36" i="1"/>
  <c r="H36" i="1"/>
  <c r="V35" i="1"/>
  <c r="U35" i="1"/>
  <c r="T35" i="1"/>
  <c r="S35" i="1" s="1"/>
  <c r="R35" i="1"/>
  <c r="Q35" i="1"/>
  <c r="P35" i="1"/>
  <c r="O35" i="1"/>
  <c r="N35" i="1"/>
  <c r="M35" i="1"/>
  <c r="M33" i="1" s="1"/>
  <c r="K33" i="1" s="1"/>
  <c r="L35" i="1"/>
  <c r="K35" i="1" s="1"/>
  <c r="I35" i="1"/>
  <c r="E35" i="1"/>
  <c r="V34" i="1"/>
  <c r="U34" i="1"/>
  <c r="T34" i="1"/>
  <c r="S34" i="1"/>
  <c r="R34" i="1"/>
  <c r="R33" i="1" s="1"/>
  <c r="Q34" i="1"/>
  <c r="P34" i="1"/>
  <c r="O34" i="1"/>
  <c r="N34" i="1"/>
  <c r="M34" i="1"/>
  <c r="L34" i="1"/>
  <c r="K34" i="1"/>
  <c r="V33" i="1"/>
  <c r="U33" i="1"/>
  <c r="T33" i="1"/>
  <c r="S33" i="1" s="1"/>
  <c r="N33" i="1"/>
  <c r="L33" i="1"/>
  <c r="S32" i="1"/>
  <c r="O32" i="1"/>
  <c r="K32" i="1"/>
  <c r="G32" i="1"/>
  <c r="F32" i="1"/>
  <c r="E32" i="1"/>
  <c r="D32" i="1"/>
  <c r="C32" i="1"/>
  <c r="S31" i="1"/>
  <c r="O31" i="1"/>
  <c r="K31" i="1"/>
  <c r="G31" i="1"/>
  <c r="F31" i="1"/>
  <c r="E31" i="1"/>
  <c r="D31" i="1"/>
  <c r="C31" i="1"/>
  <c r="S30" i="1"/>
  <c r="O30" i="1"/>
  <c r="K30" i="1"/>
  <c r="G30" i="1"/>
  <c r="F30" i="1"/>
  <c r="F29" i="1" s="1"/>
  <c r="E30" i="1"/>
  <c r="D30" i="1"/>
  <c r="D29" i="1" s="1"/>
  <c r="C30" i="1"/>
  <c r="V29" i="1"/>
  <c r="U29" i="1"/>
  <c r="T29" i="1"/>
  <c r="S29" i="1"/>
  <c r="R29" i="1"/>
  <c r="Q29" i="1"/>
  <c r="P29" i="1"/>
  <c r="P4" i="1" s="1"/>
  <c r="N29" i="1"/>
  <c r="M29" i="1"/>
  <c r="L29" i="1"/>
  <c r="K29" i="1"/>
  <c r="J29" i="1"/>
  <c r="I29" i="1"/>
  <c r="H29" i="1"/>
  <c r="R23" i="1"/>
  <c r="N23" i="1"/>
  <c r="F23" i="1" s="1"/>
  <c r="J23" i="1"/>
  <c r="G23" i="1"/>
  <c r="E23" i="1"/>
  <c r="D23" i="1"/>
  <c r="C23" i="1" s="1"/>
  <c r="V22" i="1"/>
  <c r="U22" i="1"/>
  <c r="T22" i="1"/>
  <c r="S22" i="1"/>
  <c r="R22" i="1"/>
  <c r="Q22" i="1"/>
  <c r="P22" i="1"/>
  <c r="O22" i="1" s="1"/>
  <c r="N22" i="1"/>
  <c r="M22" i="1"/>
  <c r="L22" i="1"/>
  <c r="K22" i="1"/>
  <c r="J22" i="1"/>
  <c r="F22" i="1" s="1"/>
  <c r="I22" i="1"/>
  <c r="E22" i="1" s="1"/>
  <c r="H22" i="1"/>
  <c r="D22" i="1" s="1"/>
  <c r="C22" i="1" s="1"/>
  <c r="V21" i="1"/>
  <c r="U21" i="1"/>
  <c r="T21" i="1"/>
  <c r="S21" i="1"/>
  <c r="R21" i="1"/>
  <c r="Q21" i="1"/>
  <c r="P21" i="1"/>
  <c r="O21" i="1"/>
  <c r="N21" i="1"/>
  <c r="M21" i="1"/>
  <c r="L21" i="1"/>
  <c r="K21" i="1"/>
  <c r="J21" i="1"/>
  <c r="I21" i="1"/>
  <c r="H21" i="1"/>
  <c r="G21" i="1"/>
  <c r="F21" i="1"/>
  <c r="E21" i="1"/>
  <c r="D21" i="1"/>
  <c r="C21" i="1"/>
  <c r="S20" i="1"/>
  <c r="O20" i="1"/>
  <c r="K20" i="1"/>
  <c r="G20" i="1"/>
  <c r="F20" i="1"/>
  <c r="E20" i="1"/>
  <c r="D20" i="1"/>
  <c r="C20" i="1"/>
  <c r="R19" i="1"/>
  <c r="N19" i="1"/>
  <c r="F19" i="1" s="1"/>
  <c r="C19" i="1" s="1"/>
  <c r="J19" i="1"/>
  <c r="G19" i="1"/>
  <c r="E19" i="1"/>
  <c r="D19" i="1"/>
  <c r="S18" i="1"/>
  <c r="O18" i="1"/>
  <c r="K18" i="1"/>
  <c r="G18" i="1"/>
  <c r="F18" i="1"/>
  <c r="E18" i="1"/>
  <c r="D18" i="1"/>
  <c r="C18" i="1"/>
  <c r="S17" i="1"/>
  <c r="O17" i="1"/>
  <c r="K17" i="1"/>
  <c r="G17" i="1"/>
  <c r="F17" i="1"/>
  <c r="E17" i="1"/>
  <c r="D17" i="1"/>
  <c r="C17" i="1"/>
  <c r="V16" i="1"/>
  <c r="U16" i="1"/>
  <c r="T16" i="1"/>
  <c r="S16" i="1"/>
  <c r="R16" i="1"/>
  <c r="Q16" i="1"/>
  <c r="P16" i="1"/>
  <c r="O16" i="1"/>
  <c r="N16" i="1"/>
  <c r="M16" i="1"/>
  <c r="L16" i="1"/>
  <c r="K16" i="1"/>
  <c r="J16" i="1"/>
  <c r="F16" i="1" s="1"/>
  <c r="I16" i="1"/>
  <c r="E16" i="1" s="1"/>
  <c r="H16" i="1"/>
  <c r="D16" i="1" s="1"/>
  <c r="G16" i="1"/>
  <c r="C16" i="1" s="1"/>
  <c r="R15" i="1"/>
  <c r="N15" i="1"/>
  <c r="J15" i="1"/>
  <c r="F15" i="1" s="1"/>
  <c r="C15" i="1" s="1"/>
  <c r="G15" i="1"/>
  <c r="E15" i="1"/>
  <c r="D15" i="1"/>
  <c r="S14" i="1"/>
  <c r="O14" i="1"/>
  <c r="K14" i="1"/>
  <c r="G14" i="1"/>
  <c r="F14" i="1"/>
  <c r="E14" i="1"/>
  <c r="D14" i="1"/>
  <c r="C14" i="1"/>
  <c r="G13" i="1"/>
  <c r="F13" i="1"/>
  <c r="E13" i="1"/>
  <c r="D13" i="1"/>
  <c r="C13" i="1" s="1"/>
  <c r="V12" i="1"/>
  <c r="U12" i="1"/>
  <c r="T12" i="1"/>
  <c r="S12" i="1" s="1"/>
  <c r="R12" i="1"/>
  <c r="Q12" i="1"/>
  <c r="P12" i="1"/>
  <c r="O12" i="1" s="1"/>
  <c r="N12" i="1"/>
  <c r="M12" i="1"/>
  <c r="L12" i="1"/>
  <c r="K12" i="1" s="1"/>
  <c r="J12" i="1"/>
  <c r="F12" i="1" s="1"/>
  <c r="I12" i="1"/>
  <c r="E12" i="1" s="1"/>
  <c r="H12" i="1"/>
  <c r="R11" i="1"/>
  <c r="N11" i="1"/>
  <c r="J11" i="1"/>
  <c r="E11" i="1"/>
  <c r="D11" i="1"/>
  <c r="S10" i="1"/>
  <c r="O10" i="1"/>
  <c r="K10" i="1"/>
  <c r="G10" i="1"/>
  <c r="F10" i="1"/>
  <c r="E10" i="1"/>
  <c r="D10" i="1"/>
  <c r="C10" i="1" s="1"/>
  <c r="S9" i="1"/>
  <c r="O9" i="1"/>
  <c r="K9" i="1"/>
  <c r="G9" i="1"/>
  <c r="F9" i="1"/>
  <c r="E9" i="1"/>
  <c r="D9" i="1"/>
  <c r="C9" i="1" s="1"/>
  <c r="V8" i="1"/>
  <c r="U8" i="1"/>
  <c r="T8" i="1"/>
  <c r="S8" i="1" s="1"/>
  <c r="R8" i="1"/>
  <c r="Q8" i="1"/>
  <c r="P8" i="1"/>
  <c r="O8" i="1" s="1"/>
  <c r="N8" i="1"/>
  <c r="F8" i="1" s="1"/>
  <c r="M8" i="1"/>
  <c r="E8" i="1" s="1"/>
  <c r="L8" i="1"/>
  <c r="K8" i="1" s="1"/>
  <c r="J8" i="1"/>
  <c r="I8" i="1"/>
  <c r="H8" i="1"/>
  <c r="G8" i="1" s="1"/>
  <c r="V7" i="1"/>
  <c r="U7" i="1"/>
  <c r="T7" i="1"/>
  <c r="S7" i="1" s="1"/>
  <c r="R7" i="1"/>
  <c r="Q7" i="1"/>
  <c r="P7" i="1"/>
  <c r="N7" i="1"/>
  <c r="M7" i="1"/>
  <c r="L7" i="1"/>
  <c r="K7" i="1" s="1"/>
  <c r="H7" i="1"/>
  <c r="D7" i="1" s="1"/>
  <c r="V6" i="1"/>
  <c r="U6" i="1"/>
  <c r="T6" i="1"/>
  <c r="S6" i="1" s="1"/>
  <c r="R6" i="1"/>
  <c r="Q6" i="1"/>
  <c r="P6" i="1"/>
  <c r="O6" i="1" s="1"/>
  <c r="N6" i="1"/>
  <c r="M6" i="1"/>
  <c r="L6" i="1"/>
  <c r="V5" i="1"/>
  <c r="U5" i="1"/>
  <c r="T5" i="1"/>
  <c r="S5" i="1" s="1"/>
  <c r="R5" i="1"/>
  <c r="Q5" i="1"/>
  <c r="P5" i="1"/>
  <c r="N5" i="1"/>
  <c r="M5" i="1"/>
  <c r="L5" i="1"/>
  <c r="K5" i="1" s="1"/>
  <c r="J5" i="1"/>
  <c r="F5" i="1" s="1"/>
  <c r="N4" i="1"/>
  <c r="N24" i="1" s="1"/>
  <c r="L24" i="1" l="1"/>
  <c r="S4" i="1"/>
  <c r="S24" i="1" s="1"/>
  <c r="T24" i="1"/>
  <c r="C35" i="1"/>
  <c r="F94" i="1"/>
  <c r="P24" i="1"/>
  <c r="I7" i="1"/>
  <c r="E7" i="1" s="1"/>
  <c r="C7" i="1" s="1"/>
  <c r="F103" i="1"/>
  <c r="J101" i="1"/>
  <c r="U4" i="1"/>
  <c r="U24" i="1" s="1"/>
  <c r="G11" i="1"/>
  <c r="F11" i="1"/>
  <c r="C11" i="1" s="1"/>
  <c r="M4" i="1"/>
  <c r="M24" i="1" s="1"/>
  <c r="C8" i="1"/>
  <c r="G22" i="1"/>
  <c r="G29" i="1"/>
  <c r="C29" i="1" s="1"/>
  <c r="O29" i="1"/>
  <c r="E45" i="1"/>
  <c r="G48" i="1"/>
  <c r="C48" i="1" s="1"/>
  <c r="D48" i="1"/>
  <c r="D36" i="1" s="1"/>
  <c r="K57" i="1"/>
  <c r="O61" i="1"/>
  <c r="H63" i="1"/>
  <c r="G70" i="1"/>
  <c r="C70" i="1" s="1"/>
  <c r="D70" i="1"/>
  <c r="D69" i="1" s="1"/>
  <c r="H69" i="1"/>
  <c r="H62" i="1"/>
  <c r="E77" i="1"/>
  <c r="G80" i="1"/>
  <c r="C80" i="1" s="1"/>
  <c r="D80" i="1"/>
  <c r="S85" i="1"/>
  <c r="F86" i="1"/>
  <c r="F85" i="1" s="1"/>
  <c r="J85" i="1"/>
  <c r="K97" i="1"/>
  <c r="O101" i="1"/>
  <c r="F101" i="1"/>
  <c r="G96" i="1"/>
  <c r="C96" i="1" s="1"/>
  <c r="D96" i="1"/>
  <c r="C116" i="1"/>
  <c r="G127" i="1"/>
  <c r="C127" i="1" s="1"/>
  <c r="I119" i="1"/>
  <c r="E119" i="1" s="1"/>
  <c r="E127" i="1"/>
  <c r="E125" i="1" s="1"/>
  <c r="F138" i="1"/>
  <c r="J137" i="1"/>
  <c r="G27" i="6"/>
  <c r="G39" i="6"/>
  <c r="D94" i="1"/>
  <c r="H93" i="1"/>
  <c r="H117" i="1"/>
  <c r="C171" i="1"/>
  <c r="C170" i="1" s="1"/>
  <c r="G170" i="1"/>
  <c r="E75" i="1"/>
  <c r="E73" i="1" s="1"/>
  <c r="I73" i="1"/>
  <c r="G73" i="1" s="1"/>
  <c r="C73" i="1" s="1"/>
  <c r="P33" i="1"/>
  <c r="F34" i="1"/>
  <c r="F33" i="1" s="1"/>
  <c r="G40" i="1"/>
  <c r="C40" i="1" s="1"/>
  <c r="E40" i="1"/>
  <c r="E36" i="1" s="1"/>
  <c r="G83" i="1"/>
  <c r="C83" i="1" s="1"/>
  <c r="E83" i="1"/>
  <c r="E81" i="1" s="1"/>
  <c r="I81" i="1"/>
  <c r="G98" i="1"/>
  <c r="C98" i="1" s="1"/>
  <c r="E98" i="1"/>
  <c r="E97" i="1" s="1"/>
  <c r="I97" i="1"/>
  <c r="D171" i="1"/>
  <c r="D170" i="1" s="1"/>
  <c r="H170" i="1"/>
  <c r="F54" i="3"/>
  <c r="D38" i="1"/>
  <c r="H37" i="1"/>
  <c r="H4" i="1" s="1"/>
  <c r="G75" i="1"/>
  <c r="C75" i="1" s="1"/>
  <c r="D75" i="1"/>
  <c r="G103" i="1"/>
  <c r="C103" i="1" s="1"/>
  <c r="E103" i="1"/>
  <c r="E101" i="1" s="1"/>
  <c r="I95" i="1"/>
  <c r="E95" i="1" s="1"/>
  <c r="G233" i="16"/>
  <c r="G225" i="16"/>
  <c r="E38" i="1"/>
  <c r="I37" i="1"/>
  <c r="J6" i="1"/>
  <c r="F6" i="1" s="1"/>
  <c r="F67" i="1"/>
  <c r="I118" i="1"/>
  <c r="E130" i="1"/>
  <c r="E129" i="1" s="1"/>
  <c r="I129" i="1"/>
  <c r="G130" i="1"/>
  <c r="C130" i="1" s="1"/>
  <c r="F98" i="1"/>
  <c r="F97" i="1" s="1"/>
  <c r="J97" i="1"/>
  <c r="I101" i="1"/>
  <c r="G101" i="1" s="1"/>
  <c r="C101" i="1" s="1"/>
  <c r="G139" i="1"/>
  <c r="F139" i="1"/>
  <c r="C149" i="1"/>
  <c r="G151" i="16"/>
  <c r="C41" i="1"/>
  <c r="E70" i="1"/>
  <c r="E69" i="1" s="1"/>
  <c r="I69" i="1"/>
  <c r="I62" i="1"/>
  <c r="G39" i="5"/>
  <c r="G112" i="1"/>
  <c r="C112" i="1" s="1"/>
  <c r="E112" i="1"/>
  <c r="E109" i="1" s="1"/>
  <c r="G33" i="17"/>
  <c r="G26" i="17"/>
  <c r="J7" i="1"/>
  <c r="F7" i="1" s="1"/>
  <c r="I6" i="1"/>
  <c r="E6" i="1" s="1"/>
  <c r="Q33" i="1"/>
  <c r="F40" i="1"/>
  <c r="F36" i="1" s="1"/>
  <c r="J36" i="1"/>
  <c r="J33" i="1" s="1"/>
  <c r="I109" i="1"/>
  <c r="G109" i="1" s="1"/>
  <c r="C109" i="1" s="1"/>
  <c r="D8" i="1"/>
  <c r="F45" i="1"/>
  <c r="D51" i="1"/>
  <c r="D35" i="1" s="1"/>
  <c r="H49" i="1"/>
  <c r="E53" i="1"/>
  <c r="K62" i="1"/>
  <c r="M61" i="1"/>
  <c r="K61" i="1" s="1"/>
  <c r="F65" i="1"/>
  <c r="F77" i="1"/>
  <c r="J81" i="1"/>
  <c r="E85" i="1"/>
  <c r="D87" i="1"/>
  <c r="H85" i="1"/>
  <c r="F89" i="1"/>
  <c r="D106" i="1"/>
  <c r="D105" i="1" s="1"/>
  <c r="H105" i="1"/>
  <c r="G105" i="1" s="1"/>
  <c r="C105" i="1" s="1"/>
  <c r="D120" i="1"/>
  <c r="K139" i="1"/>
  <c r="L137" i="1"/>
  <c r="K137" i="1" s="1"/>
  <c r="D139" i="1"/>
  <c r="F61" i="11"/>
  <c r="S93" i="1"/>
  <c r="H129" i="1"/>
  <c r="D131" i="1"/>
  <c r="E29" i="1"/>
  <c r="C113" i="1"/>
  <c r="S62" i="1"/>
  <c r="U61" i="1"/>
  <c r="S61" i="1" s="1"/>
  <c r="E89" i="1"/>
  <c r="J95" i="1"/>
  <c r="F95" i="1" s="1"/>
  <c r="O5" i="1"/>
  <c r="I34" i="1"/>
  <c r="H6" i="1"/>
  <c r="O45" i="1"/>
  <c r="G50" i="1"/>
  <c r="C50" i="1" s="1"/>
  <c r="E50" i="1"/>
  <c r="E49" i="1" s="1"/>
  <c r="I49" i="1"/>
  <c r="O53" i="1"/>
  <c r="F53" i="1"/>
  <c r="Q61" i="1"/>
  <c r="N61" i="1"/>
  <c r="I63" i="1"/>
  <c r="E63" i="1" s="1"/>
  <c r="K64" i="1"/>
  <c r="O65" i="1"/>
  <c r="C66" i="1"/>
  <c r="O77" i="1"/>
  <c r="G86" i="1"/>
  <c r="C86" i="1" s="1"/>
  <c r="C88" i="1"/>
  <c r="G89" i="1"/>
  <c r="C89" i="1" s="1"/>
  <c r="O94" i="1"/>
  <c r="Q93" i="1"/>
  <c r="S95" i="1"/>
  <c r="C107" i="1"/>
  <c r="H119" i="1"/>
  <c r="I120" i="1"/>
  <c r="E120" i="1" s="1"/>
  <c r="E128" i="1"/>
  <c r="E139" i="1"/>
  <c r="Q4" i="1"/>
  <c r="Q24" i="1" s="1"/>
  <c r="H34" i="1"/>
  <c r="I36" i="1"/>
  <c r="D49" i="1"/>
  <c r="D85" i="1"/>
  <c r="H5" i="1"/>
  <c r="K6" i="1"/>
  <c r="O7" i="1"/>
  <c r="G12" i="1"/>
  <c r="C12" i="1" s="1"/>
  <c r="D12" i="1"/>
  <c r="D46" i="1"/>
  <c r="H45" i="1"/>
  <c r="G45" i="1" s="1"/>
  <c r="C45" i="1" s="1"/>
  <c r="F50" i="1"/>
  <c r="F49" i="1" s="1"/>
  <c r="J49" i="1"/>
  <c r="G53" i="1"/>
  <c r="S57" i="1"/>
  <c r="C57" i="1" s="1"/>
  <c r="J63" i="1"/>
  <c r="F63" i="1" s="1"/>
  <c r="D65" i="1"/>
  <c r="D68" i="1"/>
  <c r="H64" i="1"/>
  <c r="K69" i="1"/>
  <c r="D73" i="1"/>
  <c r="D77" i="1"/>
  <c r="I94" i="1"/>
  <c r="R93" i="1"/>
  <c r="K95" i="1"/>
  <c r="O96" i="1"/>
  <c r="S97" i="1"/>
  <c r="J125" i="1"/>
  <c r="F128" i="1"/>
  <c r="O133" i="1"/>
  <c r="E138" i="1"/>
  <c r="E137" i="1" s="1"/>
  <c r="I137" i="1"/>
  <c r="O180" i="1"/>
  <c r="F118" i="1"/>
  <c r="F117" i="1" s="1"/>
  <c r="J117" i="1"/>
  <c r="F130" i="1"/>
  <c r="F129" i="1" s="1"/>
  <c r="J129" i="1"/>
  <c r="C133" i="1"/>
  <c r="G140" i="1"/>
  <c r="C140" i="1" s="1"/>
  <c r="D140" i="1"/>
  <c r="C145" i="1"/>
  <c r="G162" i="1"/>
  <c r="G161" i="1" s="1"/>
  <c r="F37" i="7"/>
  <c r="F26" i="7" s="1"/>
  <c r="G61" i="11"/>
  <c r="G69" i="11"/>
  <c r="G52" i="13"/>
  <c r="G39" i="1"/>
  <c r="C39" i="1" s="1"/>
  <c r="J73" i="1"/>
  <c r="H81" i="1"/>
  <c r="I85" i="1"/>
  <c r="H95" i="1"/>
  <c r="H97" i="1"/>
  <c r="G97" i="1" s="1"/>
  <c r="C97" i="1" s="1"/>
  <c r="G102" i="1"/>
  <c r="C102" i="1" s="1"/>
  <c r="D126" i="1"/>
  <c r="E140" i="1"/>
  <c r="C141" i="1"/>
  <c r="D153" i="1"/>
  <c r="C158" i="1"/>
  <c r="C176" i="1"/>
  <c r="C175" i="1" s="1"/>
  <c r="I64" i="1"/>
  <c r="E64" i="1" s="1"/>
  <c r="F125" i="1"/>
  <c r="F140" i="1"/>
  <c r="E153" i="1"/>
  <c r="T161" i="1"/>
  <c r="S163" i="1"/>
  <c r="S162" i="1" s="1"/>
  <c r="S161" i="1" s="1"/>
  <c r="O162" i="1"/>
  <c r="O161" i="1" s="1"/>
  <c r="C166" i="1"/>
  <c r="C161" i="1" s="1"/>
  <c r="F83" i="5"/>
  <c r="G25" i="13"/>
  <c r="G34" i="13"/>
  <c r="G56" i="13"/>
  <c r="F56" i="13"/>
  <c r="F52" i="13" s="1"/>
  <c r="F67" i="13" s="1"/>
  <c r="F51" i="13" s="1"/>
  <c r="J62" i="1"/>
  <c r="J64" i="1"/>
  <c r="F64" i="1" s="1"/>
  <c r="G67" i="1"/>
  <c r="C67" i="1" s="1"/>
  <c r="G111" i="1"/>
  <c r="C111" i="1" s="1"/>
  <c r="V137" i="1"/>
  <c r="S137" i="1" s="1"/>
  <c r="O138" i="1"/>
  <c r="P137" i="1"/>
  <c r="C151" i="1"/>
  <c r="O153" i="1"/>
  <c r="F153" i="1"/>
  <c r="I161" i="1"/>
  <c r="K176" i="1"/>
  <c r="K175" i="1" s="1"/>
  <c r="L175" i="1"/>
  <c r="F25" i="3"/>
  <c r="G83" i="5"/>
  <c r="H77" i="1"/>
  <c r="E106" i="1"/>
  <c r="E105" i="1" s="1"/>
  <c r="V117" i="1"/>
  <c r="S117" i="1" s="1"/>
  <c r="C121" i="1"/>
  <c r="D129" i="1"/>
  <c r="D133" i="1"/>
  <c r="Q137" i="1"/>
  <c r="D145" i="1"/>
  <c r="C150" i="1"/>
  <c r="K157" i="1"/>
  <c r="C157" i="1" s="1"/>
  <c r="F81" i="2"/>
  <c r="F65" i="2" s="1"/>
  <c r="G45" i="8"/>
  <c r="G26" i="8"/>
  <c r="J69" i="1"/>
  <c r="D104" i="1"/>
  <c r="D101" i="1" s="1"/>
  <c r="G108" i="1"/>
  <c r="C108" i="1" s="1"/>
  <c r="J37" i="1"/>
  <c r="I45" i="1"/>
  <c r="I4" i="1" s="1"/>
  <c r="H65" i="1"/>
  <c r="G65" i="1" s="1"/>
  <c r="I77" i="1"/>
  <c r="J105" i="1"/>
  <c r="O118" i="1"/>
  <c r="G120" i="1"/>
  <c r="C120" i="1" s="1"/>
  <c r="G128" i="1"/>
  <c r="C128" i="1" s="1"/>
  <c r="D128" i="1"/>
  <c r="E133" i="1"/>
  <c r="C136" i="1"/>
  <c r="G138" i="1"/>
  <c r="D138" i="1"/>
  <c r="H137" i="1"/>
  <c r="S139" i="1"/>
  <c r="C144" i="1"/>
  <c r="E145" i="1"/>
  <c r="S149" i="1"/>
  <c r="G153" i="1"/>
  <c r="C153" i="1" s="1"/>
  <c r="E161" i="1"/>
  <c r="C191" i="1"/>
  <c r="C189" i="1" s="1"/>
  <c r="O189" i="1"/>
  <c r="G61" i="3"/>
  <c r="G68" i="3" s="1"/>
  <c r="F27" i="5"/>
  <c r="F39" i="5" s="1"/>
  <c r="F26" i="5" s="1"/>
  <c r="F70" i="6"/>
  <c r="F50" i="6" s="1"/>
  <c r="F49" i="12"/>
  <c r="F26" i="12" s="1"/>
  <c r="F12" i="15"/>
  <c r="H26" i="15"/>
  <c r="G128" i="17"/>
  <c r="K180" i="1"/>
  <c r="S180" i="1"/>
  <c r="G81" i="2"/>
  <c r="G65" i="2"/>
  <c r="F97" i="6"/>
  <c r="F85" i="6" s="1"/>
  <c r="F27" i="18"/>
  <c r="F47" i="18" s="1"/>
  <c r="F26" i="18" s="1"/>
  <c r="G42" i="23"/>
  <c r="F51" i="26"/>
  <c r="F26" i="26" s="1"/>
  <c r="I175" i="1"/>
  <c r="G40" i="2"/>
  <c r="G70" i="3"/>
  <c r="H125" i="4"/>
  <c r="G86" i="6"/>
  <c r="G34" i="7"/>
  <c r="G26" i="7" s="1"/>
  <c r="G46" i="11"/>
  <c r="G27" i="11"/>
  <c r="F42" i="23"/>
  <c r="F26" i="23" s="1"/>
  <c r="F41" i="28"/>
  <c r="G62" i="28"/>
  <c r="G77" i="28"/>
  <c r="G42" i="29"/>
  <c r="G26" i="29"/>
  <c r="C195" i="1"/>
  <c r="C193" i="1" s="1"/>
  <c r="G193" i="1"/>
  <c r="G26" i="3"/>
  <c r="H26" i="4"/>
  <c r="F12" i="6"/>
  <c r="G51" i="6"/>
  <c r="F72" i="6"/>
  <c r="F27" i="14"/>
  <c r="F51" i="14" s="1"/>
  <c r="F26" i="14" s="1"/>
  <c r="G26" i="16"/>
  <c r="G86" i="17"/>
  <c r="F104" i="17"/>
  <c r="C187" i="1"/>
  <c r="C185" i="1" s="1"/>
  <c r="C180" i="1" s="1"/>
  <c r="G185" i="1"/>
  <c r="G27" i="4"/>
  <c r="G44" i="4" s="1"/>
  <c r="G26" i="4" s="1"/>
  <c r="H73" i="4"/>
  <c r="H60" i="4" s="1"/>
  <c r="G117" i="4"/>
  <c r="G60" i="4" s="1"/>
  <c r="G41" i="5"/>
  <c r="G26" i="5" s="1"/>
  <c r="G64" i="5"/>
  <c r="G71" i="5" s="1"/>
  <c r="G99" i="6"/>
  <c r="F12" i="8"/>
  <c r="H26" i="8"/>
  <c r="F47" i="8"/>
  <c r="F36" i="12"/>
  <c r="F80" i="12"/>
  <c r="F87" i="12" s="1"/>
  <c r="F67" i="12" s="1"/>
  <c r="G58" i="13"/>
  <c r="F63" i="13"/>
  <c r="F50" i="17"/>
  <c r="F61" i="17" s="1"/>
  <c r="F49" i="17" s="1"/>
  <c r="G92" i="23"/>
  <c r="G82" i="23"/>
  <c r="F27" i="27"/>
  <c r="F46" i="27" s="1"/>
  <c r="F26" i="27" s="1"/>
  <c r="I125" i="1"/>
  <c r="G125" i="1" s="1"/>
  <c r="C125" i="1" s="1"/>
  <c r="S176" i="1"/>
  <c r="S175" i="1" s="1"/>
  <c r="T180" i="1"/>
  <c r="G47" i="2"/>
  <c r="G46" i="2" s="1"/>
  <c r="G48" i="2" s="1"/>
  <c r="F59" i="5"/>
  <c r="F71" i="5" s="1"/>
  <c r="F50" i="5" s="1"/>
  <c r="F64" i="5"/>
  <c r="F27" i="8"/>
  <c r="F45" i="8" s="1"/>
  <c r="F45" i="9"/>
  <c r="F25" i="9" s="1"/>
  <c r="G31" i="9"/>
  <c r="G45" i="9" s="1"/>
  <c r="G47" i="9"/>
  <c r="F59" i="10"/>
  <c r="F52" i="10" s="1"/>
  <c r="F25" i="13"/>
  <c r="G65" i="16"/>
  <c r="F84" i="16"/>
  <c r="G89" i="16"/>
  <c r="F193" i="16"/>
  <c r="F26" i="21"/>
  <c r="G26" i="18"/>
  <c r="G47" i="18"/>
  <c r="G30" i="19"/>
  <c r="G26" i="19" s="1"/>
  <c r="F30" i="19"/>
  <c r="F37" i="19" s="1"/>
  <c r="F26" i="19" s="1"/>
  <c r="G59" i="21"/>
  <c r="K59" i="21" s="1"/>
  <c r="G70" i="21"/>
  <c r="F12" i="27"/>
  <c r="H26" i="27"/>
  <c r="F42" i="29"/>
  <c r="F26" i="29" s="1"/>
  <c r="J40" i="31"/>
  <c r="I40" i="31"/>
  <c r="F47" i="15"/>
  <c r="F12" i="16"/>
  <c r="F107" i="16"/>
  <c r="F117" i="16" s="1"/>
  <c r="F101" i="16" s="1"/>
  <c r="F184" i="16"/>
  <c r="F191" i="16" s="1"/>
  <c r="F166" i="16" s="1"/>
  <c r="F210" i="16"/>
  <c r="G61" i="17"/>
  <c r="G49" i="17"/>
  <c r="G78" i="17"/>
  <c r="G104" i="17"/>
  <c r="G114" i="17"/>
  <c r="F59" i="22"/>
  <c r="F27" i="25"/>
  <c r="F39" i="25" s="1"/>
  <c r="F26" i="25" s="1"/>
  <c r="G46" i="27"/>
  <c r="G46" i="28"/>
  <c r="F77" i="28"/>
  <c r="F62" i="28" s="1"/>
  <c r="F63" i="29"/>
  <c r="F71" i="29" s="1"/>
  <c r="F57" i="29" s="1"/>
  <c r="K40" i="31"/>
  <c r="K38" i="31" s="1"/>
  <c r="K27" i="31" s="1"/>
  <c r="F26" i="10"/>
  <c r="F36" i="10" s="1"/>
  <c r="F25" i="10" s="1"/>
  <c r="G47" i="15"/>
  <c r="G26" i="15" s="1"/>
  <c r="F89" i="16"/>
  <c r="F65" i="16" s="1"/>
  <c r="G102" i="16"/>
  <c r="F41" i="18"/>
  <c r="G33" i="24"/>
  <c r="G26" i="24" s="1"/>
  <c r="J26" i="25"/>
  <c r="F12" i="25"/>
  <c r="F28" i="28"/>
  <c r="G71" i="29"/>
  <c r="G57" i="29"/>
  <c r="H28" i="31"/>
  <c r="H27" i="31" s="1"/>
  <c r="G26" i="10"/>
  <c r="G52" i="10"/>
  <c r="F28" i="11"/>
  <c r="F46" i="11" s="1"/>
  <c r="F27" i="11" s="1"/>
  <c r="G80" i="12"/>
  <c r="G27" i="14"/>
  <c r="F206" i="16"/>
  <c r="F213" i="16" s="1"/>
  <c r="F205" i="16" s="1"/>
  <c r="F12" i="19"/>
  <c r="H26" i="19"/>
  <c r="G39" i="19"/>
  <c r="F55" i="22"/>
  <c r="G79" i="28"/>
  <c r="K28" i="31"/>
  <c r="K34" i="31"/>
  <c r="G68" i="12"/>
  <c r="F27" i="15"/>
  <c r="F52" i="15" s="1"/>
  <c r="F26" i="15" s="1"/>
  <c r="G153" i="16"/>
  <c r="G130" i="16" s="1"/>
  <c r="G167" i="16"/>
  <c r="G206" i="16"/>
  <c r="J26" i="18"/>
  <c r="F12" i="18"/>
  <c r="F37" i="18"/>
  <c r="G37" i="20"/>
  <c r="G26" i="20" s="1"/>
  <c r="G33" i="21"/>
  <c r="G43" i="21" s="1"/>
  <c r="G67" i="22"/>
  <c r="G54" i="22"/>
  <c r="G70" i="23"/>
  <c r="G60" i="23"/>
  <c r="G38" i="26"/>
  <c r="G26" i="26" s="1"/>
  <c r="G53" i="26"/>
  <c r="J36" i="31"/>
  <c r="J34" i="31" s="1"/>
  <c r="I36" i="31"/>
  <c r="I34" i="31" s="1"/>
  <c r="F45" i="33"/>
  <c r="G68" i="33"/>
  <c r="G26" i="22"/>
  <c r="G27" i="28"/>
  <c r="G34" i="31"/>
  <c r="G39" i="25"/>
  <c r="I32" i="31"/>
  <c r="I28" i="31" s="1"/>
  <c r="I39" i="31"/>
  <c r="I38" i="31" s="1"/>
  <c r="I27" i="31" s="1"/>
  <c r="F55" i="13"/>
  <c r="F41" i="24"/>
  <c r="F38" i="24" s="1"/>
  <c r="F43" i="24" s="1"/>
  <c r="J32" i="31"/>
  <c r="J28" i="31" s="1"/>
  <c r="G38" i="31"/>
  <c r="J39" i="31"/>
  <c r="I24" i="1" l="1"/>
  <c r="E24" i="1" s="1"/>
  <c r="E4" i="1"/>
  <c r="F26" i="24"/>
  <c r="G43" i="24"/>
  <c r="H24" i="1"/>
  <c r="D24" i="1" s="1"/>
  <c r="D4" i="1"/>
  <c r="G37" i="19"/>
  <c r="G50" i="5"/>
  <c r="C65" i="1"/>
  <c r="O137" i="1"/>
  <c r="D95" i="1"/>
  <c r="D93" i="1" s="1"/>
  <c r="G95" i="1"/>
  <c r="C95" i="1" s="1"/>
  <c r="D45" i="1"/>
  <c r="G36" i="1"/>
  <c r="C36" i="1" s="1"/>
  <c r="E118" i="1"/>
  <c r="E117" i="1" s="1"/>
  <c r="I117" i="1"/>
  <c r="O33" i="1"/>
  <c r="G118" i="1"/>
  <c r="C118" i="1" s="1"/>
  <c r="F137" i="1"/>
  <c r="G117" i="16"/>
  <c r="G101" i="16"/>
  <c r="G7" i="1"/>
  <c r="G117" i="1"/>
  <c r="C117" i="1" s="1"/>
  <c r="G51" i="26"/>
  <c r="H33" i="1"/>
  <c r="G34" i="1"/>
  <c r="C34" i="1" s="1"/>
  <c r="C139" i="1"/>
  <c r="O4" i="1"/>
  <c r="O24" i="1" s="1"/>
  <c r="G97" i="6"/>
  <c r="G85" i="6"/>
  <c r="D64" i="1"/>
  <c r="G64" i="1"/>
  <c r="C64" i="1" s="1"/>
  <c r="G51" i="14"/>
  <c r="G26" i="14"/>
  <c r="J38" i="31"/>
  <c r="J27" i="31" s="1"/>
  <c r="J4" i="1"/>
  <c r="G81" i="1"/>
  <c r="C81" i="1" s="1"/>
  <c r="O93" i="1"/>
  <c r="D62" i="1"/>
  <c r="D61" i="1" s="1"/>
  <c r="H61" i="1"/>
  <c r="G61" i="1" s="1"/>
  <c r="C61" i="1" s="1"/>
  <c r="G62" i="1"/>
  <c r="C62" i="1" s="1"/>
  <c r="G67" i="12"/>
  <c r="G87" i="12"/>
  <c r="F67" i="22"/>
  <c r="F54" i="22" s="1"/>
  <c r="G52" i="15"/>
  <c r="G25" i="9"/>
  <c r="H115" i="4"/>
  <c r="I93" i="1"/>
  <c r="G93" i="1" s="1"/>
  <c r="C93" i="1" s="1"/>
  <c r="E94" i="1"/>
  <c r="E93" i="1" s="1"/>
  <c r="G37" i="7"/>
  <c r="G94" i="1"/>
  <c r="C94" i="1" s="1"/>
  <c r="G69" i="1"/>
  <c r="C69" i="1" s="1"/>
  <c r="G52" i="16"/>
  <c r="G25" i="16"/>
  <c r="G191" i="16"/>
  <c r="G166" i="16"/>
  <c r="F26" i="8"/>
  <c r="G137" i="1"/>
  <c r="G77" i="1"/>
  <c r="C77" i="1" s="1"/>
  <c r="C53" i="1"/>
  <c r="G6" i="1"/>
  <c r="D6" i="1"/>
  <c r="C6" i="1" s="1"/>
  <c r="G85" i="1"/>
  <c r="C85" i="1" s="1"/>
  <c r="J93" i="1"/>
  <c r="G51" i="13"/>
  <c r="G67" i="13"/>
  <c r="F46" i="28"/>
  <c r="F27" i="28" s="1"/>
  <c r="G27" i="31"/>
  <c r="G36" i="10"/>
  <c r="G25" i="10"/>
  <c r="G77" i="17"/>
  <c r="G91" i="17"/>
  <c r="G70" i="6"/>
  <c r="G50" i="6"/>
  <c r="D137" i="1"/>
  <c r="D125" i="1"/>
  <c r="G26" i="21"/>
  <c r="G5" i="1"/>
  <c r="D5" i="1"/>
  <c r="C5" i="1" s="1"/>
  <c r="I33" i="1"/>
  <c r="G49" i="1"/>
  <c r="C49" i="1" s="1"/>
  <c r="E62" i="1"/>
  <c r="E61" i="1" s="1"/>
  <c r="I61" i="1"/>
  <c r="G54" i="3"/>
  <c r="E34" i="1"/>
  <c r="E33" i="1" s="1"/>
  <c r="E37" i="1"/>
  <c r="G37" i="1"/>
  <c r="C37" i="1" s="1"/>
  <c r="F93" i="1"/>
  <c r="K4" i="1"/>
  <c r="K24" i="1" s="1"/>
  <c r="G41" i="20"/>
  <c r="G39" i="3"/>
  <c r="G25" i="3"/>
  <c r="G26" i="2"/>
  <c r="G213" i="16"/>
  <c r="G205" i="16"/>
  <c r="G180" i="1"/>
  <c r="C138" i="1"/>
  <c r="F62" i="1"/>
  <c r="F61" i="1" s="1"/>
  <c r="J61" i="1"/>
  <c r="D119" i="1"/>
  <c r="D117" i="1" s="1"/>
  <c r="G119" i="1"/>
  <c r="C119" i="1" s="1"/>
  <c r="G129" i="1"/>
  <c r="C129" i="1" s="1"/>
  <c r="D34" i="1"/>
  <c r="D33" i="1" s="1"/>
  <c r="D37" i="1"/>
  <c r="F37" i="1"/>
  <c r="G63" i="1"/>
  <c r="C63" i="1" s="1"/>
  <c r="D63" i="1"/>
  <c r="J24" i="1" l="1"/>
  <c r="F24" i="1" s="1"/>
  <c r="F4" i="1"/>
  <c r="G4" i="1"/>
  <c r="C137" i="1"/>
  <c r="G33" i="1"/>
  <c r="C33" i="1" s="1"/>
  <c r="C4" i="1" l="1"/>
  <c r="C24" i="1" s="1"/>
  <c r="G24" i="1"/>
</calcChain>
</file>

<file path=xl/sharedStrings.xml><?xml version="1.0" encoding="utf-8"?>
<sst xmlns="http://schemas.openxmlformats.org/spreadsheetml/2006/main" count="4568" uniqueCount="1146">
  <si>
    <t>Valsts budžeta sadalījums</t>
  </si>
  <si>
    <t>Valsts budžets kopā</t>
  </si>
  <si>
    <t>Valsts Kuldīgas novada projektiem</t>
  </si>
  <si>
    <t>Valsts DKN projektiem</t>
  </si>
  <si>
    <t>Valsts Valsts iestādēm</t>
  </si>
  <si>
    <t>Kopā Liepāja2027 programmas īstenošanas izdevumi</t>
  </si>
  <si>
    <t>Satura programmas īstenošana (28 projektu kopumu izmaksas un (ne)miera programmas attīstība)</t>
  </si>
  <si>
    <t xml:space="preserve">1000 / Atlīdzība, tajā skaitā autorhonorāri        </t>
  </si>
  <si>
    <t xml:space="preserve">2000 / Preces un pakalpojumi, tajā skaitā autorhonorāri	</t>
  </si>
  <si>
    <t xml:space="preserve">5000 / Kapitālie izdevumi </t>
  </si>
  <si>
    <t>Latvijas tēla stiprināšana un starptautiskās kampaņas</t>
  </si>
  <si>
    <t>Programmas administrēšana</t>
  </si>
  <si>
    <t>Monitorings un izpēte</t>
  </si>
  <si>
    <t>Valsts organizatoriskās izmaksas, tajā skaitā operatīvie dienesti, sabiedriskie mediji, u.c.</t>
  </si>
  <si>
    <t xml:space="preserve"> </t>
  </si>
  <si>
    <t>SUMMA KOPĀ</t>
  </si>
  <si>
    <t>1. Satura programmas īstenošana (28 projektu kopumu izmaksas un (ne)miera programmas attīstība)</t>
  </si>
  <si>
    <t>Valsts Liepājas projektiem</t>
  </si>
  <si>
    <t>Valsts Kuldīgas projektiem</t>
  </si>
  <si>
    <t xml:space="preserve">0.1. Atklāšana </t>
  </si>
  <si>
    <t>1000 / Atlīdzība, tajā skaitā autorhonorāri</t>
  </si>
  <si>
    <t>1. Programmas līnija "Pilsēta - Paradokss"</t>
  </si>
  <si>
    <t>1.1. “Pavējā – pretvējā”</t>
  </si>
  <si>
    <t>1.2. “Locus Mundi”</t>
  </si>
  <si>
    <t>1.3. "(ne)miera zeme, stāsti!"</t>
  </si>
  <si>
    <t>1.4. “Bibliotēkas gars”</t>
  </si>
  <si>
    <t>1.5. “Karosta–Radosta”</t>
  </si>
  <si>
    <t>1.6. “Rokam roku”</t>
  </si>
  <si>
    <t>2. Programmas līnija "Eiropas sapnis"</t>
  </si>
  <si>
    <t>2.1. “Vērtību agora”</t>
  </si>
  <si>
    <t>2.2. “Sapņa teritorija”</t>
  </si>
  <si>
    <t>2.3. “Dzintara nākotne”</t>
  </si>
  <si>
    <t>2.4. “Eiropa dzied Liepāju”</t>
  </si>
  <si>
    <t xml:space="preserve">2.5. “Dižie “Lielajā dzintarā””
</t>
  </si>
  <si>
    <t>2.6. “Ziemeļu saulgrieži”</t>
  </si>
  <si>
    <t>2.7. “Kino sapnis”</t>
  </si>
  <si>
    <t>3. Programmas līnija "Jaunatklāj vietējo"</t>
  </si>
  <si>
    <t>3.1. “Kaimiņu būšana”</t>
  </si>
  <si>
    <t>3.2. “Atvērtā teātra kvartāls”</t>
  </si>
  <si>
    <t xml:space="preserve">3.3. “Torņu atgriešanās” </t>
  </si>
  <si>
    <t>3.4. “Izgaismotā Liepāja”</t>
  </si>
  <si>
    <t>3.5. “Viena dzīves diena”</t>
  </si>
  <si>
    <t>4. Programmas līnija "Apzinātā mērenība"</t>
  </si>
  <si>
    <t>4.1. “Ardievas smagajam metālam”</t>
  </si>
  <si>
    <t>4.2. “Aci pret aci ar dabisko”</t>
  </si>
  <si>
    <t>4.3. “Citādi jūras svētki”</t>
  </si>
  <si>
    <t>4.4. “Piedzīvojumu sala”</t>
  </si>
  <si>
    <t>5. Programmas līnija "Radošā tālnojauta"</t>
  </si>
  <si>
    <t>5.1. “Liepājas mākslas forums”</t>
  </si>
  <si>
    <t>5.2. “UPDATE”</t>
  </si>
  <si>
    <t>5.3. “Atpakaļ nākotnē”</t>
  </si>
  <si>
    <t xml:space="preserve">5.4. “Ukstiņš. Mūžu mācies!” </t>
  </si>
  <si>
    <t>5.5. “Jauniešu forums”</t>
  </si>
  <si>
    <t>2. Latvijas tēla stiprināšana un starptautiskās kampaņas</t>
  </si>
  <si>
    <t>REKLĀMA: (kampaņas - tai skaitā reģionālas, nacionālas un straptautiskas, digitālās kampaņas, maketēšanas un dizaina darbi, foto, video, reklāmas laukumu iegāde, vides reklāma, akcijas, dizaina darbi, maketēšanas pakalpojumi, prezentmateriāli u.c. reklāmas aktivitātes)</t>
  </si>
  <si>
    <t>KOMUNIKĀCIJA: (mājaslapas uzturēšana, sociālo mediju kontu izveide/uzturēšana, publiskā pārstāvniecība pasākumos, notikumos (tai skaitā starptautiskos), sabiedrisko attiecību aktivitātes, mediju sadarbības projekti u.c.)</t>
  </si>
  <si>
    <t>3. Programmas administrēšana</t>
  </si>
  <si>
    <t>Programmas administrēšanas izmaksas, tai skaitā, atlīdzība, administratīvie izdevumi, komandējumu izdevumi birojam un programmas projektu vadībai</t>
  </si>
  <si>
    <t>4. Monitorings un izpēte</t>
  </si>
  <si>
    <t>Gala pētījums, datu apkopojums visā programmas periodā, pētījuma izdevums</t>
  </si>
  <si>
    <t>5. Valsts organizatoriskās izmaksas, tajā skaitā operatīvie dienesti, sabiedriskie mediji, u.c.</t>
  </si>
  <si>
    <t>Publiskās diplomātijas pasākumi (sadarbība ar Ārlietu un Ekonomikas ministrijām)</t>
  </si>
  <si>
    <t>Iekšlietu ministrijas dienesti</t>
  </si>
  <si>
    <t>Veselības ministrijas dienesti</t>
  </si>
  <si>
    <t>Sabiedriskie elektroniskie plašsaziņas līdzekļi</t>
  </si>
  <si>
    <t>PROJEKTA TĀME NR.:</t>
  </si>
  <si>
    <t>0.1.</t>
  </si>
  <si>
    <t>Pasākuma nosaukums</t>
  </si>
  <si>
    <t>Atklāšanas pasākumu kopums</t>
  </si>
  <si>
    <t>Pasākuma apraksts</t>
  </si>
  <si>
    <t>Atklāšanas pasākumu sērija būs kultūras odiseja - ceļojums, kurā ar dziesmas palīdzību izaicināsim un vienosim mūsu Eiropas tautu kopīgo un atšķirīgo, ļaujot ceļotājiem satikties ar saviem līdzgaitniekiem, bagātināties, mācīties citam no cita un mijiedarboties ar Eiropas dažādo tautu kultūras mantojumu.  “Eiropas kultūras galvaspilsētas 2027” atklāšanas pasākumā mēs simboliski un kulturāli vienosimies, dziedot dažādu Eiropas tautu tradicionālās dziesmas. Kanāla krastos uzstāsies tie, kurus satiksim savā (ne)miera ceļā. “Eiropas kultūras galvaspilsētas 2027” atklāšanas pasākumi būs svētki ne tikai Liepājā, bet visā Kurzemes reģionā. Pilsētā un tās apkārtnē notiks dažādu žanru mazāki pasākumi, ikviena kafejnīca, skvērs un parks, kultūras vieta un, protams, arī ielas aicinās atklāt, bagātināties un vienot.
Atklāšanas pasākumu sērija - nedēļas nogale 2027. gada janvāra beigās vai februāra sākumā:
- Koncerti koncertzālē "Lielais dzintars";
- Izstādes, izrādes, performances no citiem programmas projektu kopumiem;
- Atklāšanas notikums un saistītās aktivitātes.</t>
  </si>
  <si>
    <t>Pasākuma īstenotājs</t>
  </si>
  <si>
    <t>"Nodibinājums Liepāja 2027"</t>
  </si>
  <si>
    <t>Finansējuma saņēmējs</t>
  </si>
  <si>
    <t>"Nodibinājums Liepāja 2027".
Publiska iepirkuma procedūrā izvēlēti pakalpojuma sniedzēji.</t>
  </si>
  <si>
    <t>Pasākuma raksturojošākie rezultāti un rezultatīvie rādītāji</t>
  </si>
  <si>
    <t xml:space="preserve">Monitoringa metodoloģijā tiek identificēti izmērāmie rezultāti un rādītāji (2024.gada laikā)
</t>
  </si>
  <si>
    <t>2025.gads</t>
  </si>
  <si>
    <t>2026.gads</t>
  </si>
  <si>
    <t>2027.gads</t>
  </si>
  <si>
    <t>Kopā:</t>
  </si>
  <si>
    <t>Izdevumi kopā, euro</t>
  </si>
  <si>
    <t>1.</t>
  </si>
  <si>
    <t>2.</t>
  </si>
  <si>
    <t xml:space="preserve">2000 / Preces un pakalpojumi, tajā skaitā autorhonorāri </t>
  </si>
  <si>
    <t>3.</t>
  </si>
  <si>
    <t>Projekta nosaukums</t>
  </si>
  <si>
    <t>2 projekti</t>
  </si>
  <si>
    <t>Projekta kopējās izmaksas*, euro</t>
  </si>
  <si>
    <t>Valsts daļas izmaksas*, euro</t>
  </si>
  <si>
    <t>* Norādītās projektu summas ir indikatīvas un var mainīties programmas ietvaros, saglabājot nemainīgu finansējuma sadalījumu pa gadiem.</t>
  </si>
  <si>
    <t>"Liepāja 2027 atklāšanas koncerts  - Lielais Dzintars"</t>
  </si>
  <si>
    <t>Valsts finansējums projekta īstenošanai, euro</t>
  </si>
  <si>
    <t>Valsts finansējums pa gadiem</t>
  </si>
  <si>
    <t>Nr.p.k.</t>
  </si>
  <si>
    <t>Finansējuma pozīcijas</t>
  </si>
  <si>
    <t>Vienību skaits</t>
  </si>
  <si>
    <t>Vienība</t>
  </si>
  <si>
    <t>Vienības izmaksas (euro)</t>
  </si>
  <si>
    <t>Kopējās izmaksas (euro)</t>
  </si>
  <si>
    <t>Pārbaude</t>
  </si>
  <si>
    <t>2025</t>
  </si>
  <si>
    <t>2026</t>
  </si>
  <si>
    <t>2027</t>
  </si>
  <si>
    <t xml:space="preserve">Pavisam kopā </t>
  </si>
  <si>
    <t>Satura izdevumi</t>
  </si>
  <si>
    <t>Mākslinieciskā koncepcija</t>
  </si>
  <si>
    <t>honorārs</t>
  </si>
  <si>
    <t>Scenārija autors</t>
  </si>
  <si>
    <t>Scenogrāfijas autors</t>
  </si>
  <si>
    <t>Režisors</t>
  </si>
  <si>
    <t>Komponists- jaundarbi</t>
  </si>
  <si>
    <t xml:space="preserve">Orķestris </t>
  </si>
  <si>
    <t>pakalpojums</t>
  </si>
  <si>
    <t>Mūzikas apvienība</t>
  </si>
  <si>
    <t>Solisti un diriģents</t>
  </si>
  <si>
    <t>Vakara vadītājs</t>
  </si>
  <si>
    <t>Gaismu mākslinieks</t>
  </si>
  <si>
    <t>Video projekcijas</t>
  </si>
  <si>
    <t>Tērpu noma un stilista pakalpojumi</t>
  </si>
  <si>
    <t>Tehniskie izdevumi</t>
  </si>
  <si>
    <t>Ziedi</t>
  </si>
  <si>
    <t xml:space="preserve">Papildus gaisma, skaņa aparatūra </t>
  </si>
  <si>
    <t>Telpu noma</t>
  </si>
  <si>
    <t>Notikumi kultūrvietās</t>
  </si>
  <si>
    <t>Viesu delegāciju uzņemšana</t>
  </si>
  <si>
    <t>Citi izdevumi</t>
  </si>
  <si>
    <t>Viesnīcas (5 naktis x 60eur naktī 12 cilvēki)</t>
  </si>
  <si>
    <t>Tiešās izmaksas kopā</t>
  </si>
  <si>
    <t>4.</t>
  </si>
  <si>
    <t>Projekta mārketinga izdevumi</t>
  </si>
  <si>
    <t>Komunikācijas materiālu izveide</t>
  </si>
  <si>
    <t>Digitālās kampaņas realizācija</t>
  </si>
  <si>
    <t>Foto pakalpojumi</t>
  </si>
  <si>
    <t>Video pakalpojumi</t>
  </si>
  <si>
    <t>Prezentmateriālu kopums</t>
  </si>
  <si>
    <t>komplekts/pakalpojums</t>
  </si>
  <si>
    <t>5.</t>
  </si>
  <si>
    <t>Projekta vadības izdevumi</t>
  </si>
  <si>
    <t>Kopā</t>
  </si>
  <si>
    <t>Projekta vadītājs</t>
  </si>
  <si>
    <t>mēneši</t>
  </si>
  <si>
    <t>Projekta vadītāja asistents</t>
  </si>
  <si>
    <t>"Liepāja 2027 atklāšana āra koncerts"</t>
  </si>
  <si>
    <t xml:space="preserve">Svinīgais atklāšanas pasākums </t>
  </si>
  <si>
    <t>Mākslinieciskā koncepcija, radošie risinājumi</t>
  </si>
  <si>
    <t>Satura konsultants</t>
  </si>
  <si>
    <t>Muzikālais noformējums, programma, aranžijas, izpildītāji</t>
  </si>
  <si>
    <t>Pasākuma vadīšana</t>
  </si>
  <si>
    <t>Scenogrāfijas dizains, risinājumi</t>
  </si>
  <si>
    <t xml:space="preserve">skatuves, skaņas, gaismas nodrošinājums </t>
  </si>
  <si>
    <t>scenogrāfijas elementu nodrošinājums, to montāža</t>
  </si>
  <si>
    <t>norobežojumu nodrošinājums pasākuma teritorijai</t>
  </si>
  <si>
    <t>Viesnīcas māksliniekiem</t>
  </si>
  <si>
    <t>AKKA/LAA - LAIpa</t>
  </si>
  <si>
    <t>Mākslinieku ceļa izdevumi (lidojumi)</t>
  </si>
  <si>
    <t>Producents</t>
  </si>
  <si>
    <t>Producenta asistents</t>
  </si>
  <si>
    <t>1.1.</t>
  </si>
  <si>
    <t xml:space="preserve">“Pavējā – pretvējā” </t>
  </si>
  <si>
    <t>“Pavējā – pretvējā" atvērts projektu konkurss dažādām ar, pret un par vēju saistītām sporta, izklaides, izglītojošām, vēja godināšanas svētku aktivitātēm, piemēram, vēja, neolimpisko sporta spēļu, kliegšanas sacensības, vēja pūķu darbnīcas bērniem un pieaugušajiem u.c. 
“Atmosfēras viļņi” Starptautisks simpozijs un vēja darbināmu skaņas instalāciju izstāde - mākslinieku rezidences; Starptautisks simpozijs par klausīšanos, vēju, viļņiem un antropocēnu; Kinētisku vēja skulptūru un instalāciju izstāde pilsētvidē un reģionā.</t>
  </si>
  <si>
    <t>"Nodibinājums Liepāja 2027".
Liepāja 2027 Eiropas kultūras galvaspilsēta pieteikumā paredzētais pamata partneris: biedrība "ASTE. Art, Science, Technology, Education" un pamata partneri, kas tiks aicināti precizēt pieteikumā iekļauto projektu ieceres 2024. gada rudenī.
Atklātā projektu konkursā atlasīti pamata partneri.
Publiska iepirkuma procedūrā izvēlēti pakalpojuma sniedzēji.</t>
  </si>
  <si>
    <t>* Norādītās projektu summas ir indikatīvas un var mainīties programmas ietvaros, saglabājot nemainīgu finansējuma sadalījumu pa gadiem.</t>
  </si>
  <si>
    <t>"Atmosfēras viļņi"</t>
  </si>
  <si>
    <t xml:space="preserve">Kuratori </t>
  </si>
  <si>
    <t xml:space="preserve">Lektori </t>
  </si>
  <si>
    <t xml:space="preserve">Moderatori </t>
  </si>
  <si>
    <t>Mākslinieki instalācijām</t>
  </si>
  <si>
    <t xml:space="preserve">Raksta autori </t>
  </si>
  <si>
    <t xml:space="preserve">Producents </t>
  </si>
  <si>
    <t xml:space="preserve">Permanenta skaņas instalācija - izstrāde un uzstādīšana </t>
  </si>
  <si>
    <t xml:space="preserve">Īslaicīga skaņas instalācija - izstrāde un uzstādīšana </t>
  </si>
  <si>
    <t>Darbu apdrošināšana</t>
  </si>
  <si>
    <t xml:space="preserve">Rezidenču izdevumi </t>
  </si>
  <si>
    <t xml:space="preserve">Komunikācijas materiālu izveide </t>
  </si>
  <si>
    <t xml:space="preserve">Foto pakalpojumi </t>
  </si>
  <si>
    <t xml:space="preserve">Video filmēšana </t>
  </si>
  <si>
    <t>Digitālā reklāma</t>
  </si>
  <si>
    <t>Projekta vadība</t>
  </si>
  <si>
    <t>Eksperts</t>
  </si>
  <si>
    <t>"Vēja festivāls"</t>
  </si>
  <si>
    <t xml:space="preserve">Tūrisma festivāla producēšana </t>
  </si>
  <si>
    <t>Kaitotāju festivāla producēšana un realizēšana (DKN, Vēja festivāls)</t>
  </si>
  <si>
    <t>Open call vēja aktivitāšu un spēļu projektu realizēšana, producēšana</t>
  </si>
  <si>
    <t>Pūtēju orķestra parādes producēšana (Vēja festivāls)</t>
  </si>
  <si>
    <t>Vēja saukšanas pasākums, producēšana</t>
  </si>
  <si>
    <t xml:space="preserve">Audiogidi </t>
  </si>
  <si>
    <t>cena/gab</t>
  </si>
  <si>
    <t>Kaitotāju festivāla apskaņošana</t>
  </si>
  <si>
    <t xml:space="preserve">Pūtēju orķestra parādes tehniskais nodrošinājums </t>
  </si>
  <si>
    <t>Open Call Vēja aktivitāšu un spēļu projekti, pasākumu tehniskais nodrošinājums</t>
  </si>
  <si>
    <t>Transporta izdevumi</t>
  </si>
  <si>
    <t xml:space="preserve">Digitālā reklāma </t>
  </si>
  <si>
    <t xml:space="preserve">Foto </t>
  </si>
  <si>
    <t>Projektu konkursa izdevumi (eksperti)</t>
  </si>
  <si>
    <t>PROJEKTA TĀME NR,:</t>
  </si>
  <si>
    <t>1.2.</t>
  </si>
  <si>
    <t xml:space="preserve">“Locus Mundi” </t>
  </si>
  <si>
    <t>Vērienīga starptautiska mākslas izstāde - Liepājas muzejā un bijušajā Metalurga teritorijā, Izstādē muzejā piedalās galvenokārt mākslinieki, kuru saknes meklējamas Liepājā, Metalurga teritorijā citi ar Liepāju vai Latviju saistīti starptautiski mākslinieki, kuri uzturoties pilsētas izpētes rezidencē veido jaundarbus, Galvenā ideja - no mūsdienu skatu punkta izgaismot Liepāju caur vēstures prizmu kā starptautiski nozīmīgu pieturas punktu Eiropas un pasaules kontekstā, Potenciāli ar pasaulslavenu mākslinieku dalību, Projekta īstenošanas ietvaros - metalurga angāra iekārtošana, starptautisku rezidenču īstenošana un Liepājas un reģiona mākslinieku darbu veidošana - mazformātu izstādes netradicionālās vietās pilsētvidē, lielveikalu skatlogos un mākslas galerijās,
Mākslas mediatoru programmas attīstība Liepājā, Dienvidkurzemē un Kuldīgā,</t>
  </si>
  <si>
    <t>"Nodibinājums Liepāja 2027",
Liepāja 2027 Eiropas kultūras galvaspilsētas pieteikumā paredzētie pamata partneri: Liepājas valstspilsētas pašvaldības iestāde "Liepājas muzejs", biedrība "Latvijas Laikmetīgās mākslas centrs", 
Publiska iepirkuma procedūrā izvēlēti pakalpojuma sniedzēji (metu konkurss),</t>
  </si>
  <si>
    <t xml:space="preserve">Monitoringa metodoloģijā tiek identificēti izmērāmie rezultāti un rādītāji (2024,gada laikā)
</t>
  </si>
  <si>
    <t>2025,gads</t>
  </si>
  <si>
    <t>2026,gads</t>
  </si>
  <si>
    <t>2027,gads</t>
  </si>
  <si>
    <t>1,</t>
  </si>
  <si>
    <t>2,</t>
  </si>
  <si>
    <t>3,</t>
  </si>
  <si>
    <t>"LOCUS MUNDI classic"</t>
  </si>
  <si>
    <t>Nr,p,k,</t>
  </si>
  <si>
    <t>Izstādes starptautiskais kurators</t>
  </si>
  <si>
    <t>Izstādes vietējais kurators</t>
  </si>
  <si>
    <t>Izstādes scenogrāfs</t>
  </si>
  <si>
    <t>Mākslinieku honorārs</t>
  </si>
  <si>
    <t>Mākslas darbu izstrādes un deponēšanas izdevumi</t>
  </si>
  <si>
    <t>Izglītības programmas izstrāde un norise</t>
  </si>
  <si>
    <t>Iekārtojums, scenogrāfijas izstrāde</t>
  </si>
  <si>
    <t>Izstādes apgaismojums</t>
  </si>
  <si>
    <t>Materiālu un krāsu izmaksas izstādes telpas sagatavošanai</t>
  </si>
  <si>
    <t>Mākslas darbu apdrošināšana</t>
  </si>
  <si>
    <t>Mākslas darbu transportēšana</t>
  </si>
  <si>
    <t>Materiāls mākslas darbu sagatavošanai transportēšanai</t>
  </si>
  <si>
    <t>Izstādes atklāšanas pasākuma izdevumi</t>
  </si>
  <si>
    <t>Ceļa un viesnīcu izdevumi māksliniekam un kuratoram</t>
  </si>
  <si>
    <t>Prezentmateriālu komplekts</t>
  </si>
  <si>
    <t>Vides un drukas reklāma</t>
  </si>
  <si>
    <t>"LOCUS MUNDI mūsdienas"</t>
  </si>
  <si>
    <t>Liepājas izcelsmes mākslinieki</t>
  </si>
  <si>
    <t>Vēsturiskie mākslinieki</t>
  </si>
  <si>
    <t>autortiesības, deponējuma izmaksas</t>
  </si>
  <si>
    <t>Ārvalstu mākslinieki (jaunie darbi)</t>
  </si>
  <si>
    <t>honorāri</t>
  </si>
  <si>
    <t>Ārvalstu mākslinieki (esošie darbi)</t>
  </si>
  <si>
    <t>deponējuma izmaksas</t>
  </si>
  <si>
    <t>Kuratoru atalgojums</t>
  </si>
  <si>
    <t>Scenogrāfs</t>
  </si>
  <si>
    <t>Izstādes arhitekts</t>
  </si>
  <si>
    <t>Paneļu eksperti, publiskās programmas dalībnieki</t>
  </si>
  <si>
    <t>Izglītības programmas kurators</t>
  </si>
  <si>
    <t>Atklāšanas performanču honorāri</t>
  </si>
  <si>
    <t>Transporta un viesnīcu izdevumi</t>
  </si>
  <si>
    <t>Pētnieciskie braucieni: Izpētes brauciens kuratoriem uz ASV</t>
  </si>
  <si>
    <t>biļetes</t>
  </si>
  <si>
    <t>Pētnieciskie braucieni: Latvijas Mākslinieku ceļa izmaksas</t>
  </si>
  <si>
    <t>Pētnieciskie braucieni: Komandas gatavošanas braucieni (arhitekts 2x braucieni, producents 2x brauciens, kuratori 2x braucieni, dizainers 1x brauciens, izglītības kurators, pasākumu kurators)</t>
  </si>
  <si>
    <t>Pētnieciskie braucieni: Ārvalstu mākslinieku vizītes jauno darbu pētījumiem</t>
  </si>
  <si>
    <t>Pētnieciskie braucieni: Izmitināšana kuratoriem ASV</t>
  </si>
  <si>
    <t>Pētnieciskie braucieni: Latvijas mākslinieku viesnīcas izmaksas Liepājā</t>
  </si>
  <si>
    <t>Pētnieciskie braucieni: Komandas gatavošanas braucieni</t>
  </si>
  <si>
    <t>Pētnieciskie braucieni: Ārvalstu mākslinieku viesnīcas izmaksas</t>
  </si>
  <si>
    <t>Iekārtošanas un atklāšanas braucieni: Latvijas mākslinieku ceļa izmaksas Rīga-Liepāja-Rīga (10 x mākslinieki)</t>
  </si>
  <si>
    <t>Iekārtošanas un atklāšanas braucieni: Komandas braucieni (arhitekts, 2x kuratori, dizainers, producents, izglītības kurators, publiskās programmas kurators)</t>
  </si>
  <si>
    <t>Iekārtošanas un atklāšanas braucieni: Ārvalstu mākslinieku aviobiļetes</t>
  </si>
  <si>
    <t>Latvijas mākslinieku viesnīcas izmaksas</t>
  </si>
  <si>
    <t>Iekārtošanas un atklāšanas braucieni: Komanda</t>
  </si>
  <si>
    <t>Iekārtošana/Novākšana: Tehniskās komandas izmitināšanas izmaksas</t>
  </si>
  <si>
    <t>Iekārtošanas un atklāšanas braucieni: Ārvalstu mākslinieku izmitināšanas izmaksas izstādes iekārtošanas laikā</t>
  </si>
  <si>
    <t>Publiskā programma/ Izglītības programma: 3x eksperti x 8 pasākumi</t>
  </si>
  <si>
    <t>Publiskā programma/ Izglītības programma: 1x producents x 8 pasākumi</t>
  </si>
  <si>
    <t>Publiskā programma/ Izglītības programma: 3x mākslinieki uz rad, Darbn, x 3 pasākumi</t>
  </si>
  <si>
    <t>Publiskā programma/ Izglītības programma: 1x izglītības k, x 3 pasākumi</t>
  </si>
  <si>
    <t>Publiskā programma/ Izglītības programma: Izmitināšana</t>
  </si>
  <si>
    <t>Telpa</t>
  </si>
  <si>
    <t>Telpu uzkopšana, ārpakalpojums</t>
  </si>
  <si>
    <t>Izstādes uzturēšanas izmaksas</t>
  </si>
  <si>
    <t>Transporta izdevumi, apdrošināna</t>
  </si>
  <si>
    <t>Vietējais transports pārvadājumiem (braucieni)</t>
  </si>
  <si>
    <t>Mākslas darbu transportēšana (starptautiski)</t>
  </si>
  <si>
    <t>Tehnikas īre un izstādes producēšana</t>
  </si>
  <si>
    <t>AV tehnika video un audio darbiem - monitoru, projektoru, austiņu, mediju pleijeru uzstādīšana un noma</t>
  </si>
  <si>
    <t>Skaņas aparatūras īre pasākumiem, uzstādīšana</t>
  </si>
  <si>
    <t>Skaņas aparatūras īre atklāšanai, preses konferencei, uzstādīšana</t>
  </si>
  <si>
    <t>Gaismu tehnikas īre</t>
  </si>
  <si>
    <t>Izstādes iekārtošana, novākšana - sienu izbūve, krāsošana, pielāgotu ekrānu uzbūve, white cube/black box izveide</t>
  </si>
  <si>
    <t>6.</t>
  </si>
  <si>
    <t>Materiālu izmaksas</t>
  </si>
  <si>
    <t>Materiāli festivāla telpu iekārtošanai</t>
  </si>
  <si>
    <t>Materiālu izmaksas darbu producēšanai</t>
  </si>
  <si>
    <t>Apmācību materiāli (mākslinieciskie materiāli)</t>
  </si>
  <si>
    <t>7.</t>
  </si>
  <si>
    <t>Reprezentatīvās izmaksas (atklāšanai)</t>
  </si>
  <si>
    <t>8.</t>
  </si>
  <si>
    <t>Mediju projektu realizācija</t>
  </si>
  <si>
    <t>9.</t>
  </si>
  <si>
    <t>pakalpojums/ mēneši</t>
  </si>
  <si>
    <t>11</t>
  </si>
  <si>
    <t>Biroja izdevumi</t>
  </si>
  <si>
    <t>1.3.</t>
  </si>
  <si>
    <t>"(ne)miera zeme, stāsti!”</t>
  </si>
  <si>
    <t>Kultūrvēsturisks pētījums divās daļās par Liepājas kultūras vēstures attīstību no 19.gs beigām līdz 21.gs sākumam. Iespiesta latviešu un angļu valodās. 
Digitālas pastaigas un stāsti, gan audio gidi, gan paplašinātās realitātes, gan virtuāli ARTplus platformā radīti stāsti. Teiku katalogs, stāstniecības sarīkojumi. Papildinātās realitātes spēle par militārā mantojuma tēmu. Atvērts konkurss dažādām aktivitātēm un paliekoši pastaigu maršruti pa senajām muižām ar priekšnesumiem un stāstiem, pastaigu maršruti par arhitektūru, dizainu, vēsturi, kas stāsta par cilvēkiem.</t>
  </si>
  <si>
    <t>"Nodibinājums Liepāja 2027".
Liepāja 2027 Eiropas kultūras galvaspilsētas pieteikumā paredzētais pamata partneris: biedrība „Kurzemes kultūras mantojuma centrs „Kūrava” un pamata partneri, kas tiks aicināti precizēt pieteikumā iekļauto projektu ieceres 2024. gada rudenī.
Atklātā projektu konkursā atlasīti pamata partneri.
Publiska iepirkuma procedūrā izvēlēti pakalpojuma sniedzēji.</t>
  </si>
  <si>
    <t>3 projekti</t>
  </si>
  <si>
    <t>Grāmata "Liepāja. Kultūra. Atmiņa"</t>
  </si>
  <si>
    <t>Zinātniskais redaktors</t>
  </si>
  <si>
    <t>Redaktors</t>
  </si>
  <si>
    <t>Nodaļu autori (noslēguma nodaļa)</t>
  </si>
  <si>
    <t>Literārais redaktors</t>
  </si>
  <si>
    <t>Korektūra</t>
  </si>
  <si>
    <t>Maketa un dizaina izstrāde - noslēguma posms</t>
  </si>
  <si>
    <t>Foto uzņemšana un apstrāde (noslēguma nodaļām)</t>
  </si>
  <si>
    <t>Materiālu iegāde, testa druka tipogrāfijā</t>
  </si>
  <si>
    <t>Reprezentatīvās izmaksas (grāmatas atvēršanas pasākums)</t>
  </si>
  <si>
    <t>Foto atskata nodrošināšana</t>
  </si>
  <si>
    <t>1</t>
  </si>
  <si>
    <t>projekts</t>
  </si>
  <si>
    <t>"Zelta riti" - pilsētas stāstu takas</t>
  </si>
  <si>
    <t>Stāstnīcas satura izstrāde</t>
  </si>
  <si>
    <t>Stāstnieka atalgojums</t>
  </si>
  <si>
    <t>Stāstu takas satura izstāde</t>
  </si>
  <si>
    <t>Stāstu klases un Stāstnīcas/Storyum noformējuma izmaksas, tai skaitā eksponātu izveide</t>
  </si>
  <si>
    <t>Vasaras skolas Meistarklašu vadītāju atalgojums</t>
  </si>
  <si>
    <t>Meistarklašu vadītāja asistents atalgojums</t>
  </si>
  <si>
    <t>Festivāla ZIV ZUP norises vadīšanas izmaksas</t>
  </si>
  <si>
    <t>Vasaras skolas materiālu izmaksas</t>
  </si>
  <si>
    <t>preces</t>
  </si>
  <si>
    <t>Stāstu takas noformējuma izmaksas, tai skaitā digitālie risinājumi</t>
  </si>
  <si>
    <t>Stāstu taku ieviešana pilsētvidē</t>
  </si>
  <si>
    <t>Festivāla ZIV ZUP noformējums, tai skaitā digitālo materiālu izstrāde</t>
  </si>
  <si>
    <t>Viesnīca, vasaras skolas īstenošanai</t>
  </si>
  <si>
    <t>Transporta izdevumi vasaras skolas īstenošanai</t>
  </si>
  <si>
    <t>Kafijas pauze vasaras skolai</t>
  </si>
  <si>
    <t>Transporta pakalpojumi festivāla ZIV ZUP nodrošināšanai</t>
  </si>
  <si>
    <t>Viesnīca 15 stāstniekiem</t>
  </si>
  <si>
    <t>Ēdināšana festivāla ZIV ZUP laikā</t>
  </si>
  <si>
    <t>Komunikācijas materiālu izstrāde</t>
  </si>
  <si>
    <t>pakalpojumi</t>
  </si>
  <si>
    <t>Vides reklāmas nodrošināšana</t>
  </si>
  <si>
    <t>programmas</t>
  </si>
  <si>
    <t>"Pastaigas mākoņos: ikdienas cilvēku stāsti digitālās vietnēs"</t>
  </si>
  <si>
    <t>Muižu pastaiga</t>
  </si>
  <si>
    <t>Tūrisma maršrutu izveide pa Dienvidkurzemes muižām</t>
  </si>
  <si>
    <t>Honorāri literāru lasījumu autoriem</t>
  </si>
  <si>
    <t>Paplašinātās realitātes (XR) risinājumu izstrāde</t>
  </si>
  <si>
    <t>Amatniecības un kulinārijas meistarklases</t>
  </si>
  <si>
    <t>Māksliniecisku priekšnesumu atlīdzības</t>
  </si>
  <si>
    <t>Militāro teritoriju Dienvidkurzemē labiekārtošana</t>
  </si>
  <si>
    <t>Audio gidi</t>
  </si>
  <si>
    <t>interaktīvas miksētās realitātes (XR) pieredzes "(ne)miera zemes stāsti" koncepcijas un stāsta izstrāde</t>
  </si>
  <si>
    <t>interaktīvas miksētās realitātes XR pieredzes "(ne)miera zemes stāsti" tehniskā realizācija</t>
  </si>
  <si>
    <t>Vides reklāmas izvietošana</t>
  </si>
  <si>
    <t>1.4.</t>
  </si>
  <si>
    <t>“Bibliotēkas gars”</t>
  </si>
  <si>
    <t xml:space="preserve">Seniespiedumu katalogs, kas papildināts ar zinātniski pētnieciskiem rakstiem par attiecīgo laika periodu bibliotēkas, grāmatniecības un Liepājas vēsturē, seno grāmatu saglabāšanu. Liepājas centrālās zinātniskās bibliotēkas 250. jubilejas konference. Rezidences rakstniekiem / literātiem - rezidences rakstniekiem, radošām personībām ar funkcionāliem traucējumiem, jauno literātu nometne, pasākums.
Liepājas, Latvijas un starptautisku literātu tikšanās. </t>
  </si>
  <si>
    <t>"Nodibinājums Liepāja 2027".
Liepāja 2027 Eiropas kultūras galvaspilsētas pieteikumā paredzētais pamata partneris: Liepājas Centrālā zinātniskā bibliotēka un pamata partneri, kas tiks aicināti precizēt pieteikumā iekļauto projektu ieceres 2024. gada rudenī.
Atklātā projektu konkursā atlasīti pamata partneri.
Publiska iepirkuma procedūrā izvēlēti pakalpojuma sniedzēji.</t>
  </si>
  <si>
    <t>Monitoringa metodoloģijā tiek identificēti izmērāmie rezultāti un rādītāji (2024.gada laikā)</t>
  </si>
  <si>
    <t>"Bibliotēkas gars"</t>
  </si>
  <si>
    <t>"Bibliotēkas senās kolekcijas izpēte"</t>
  </si>
  <si>
    <t>Kataloga sastādīšana</t>
  </si>
  <si>
    <t>Konferences raksta sagatavošana un priekšlasījums</t>
  </si>
  <si>
    <t>Bibliotēkas kolekcijas autoru daiļrades interpretācija multimediālā mākslā, satura izstrāde</t>
  </si>
  <si>
    <t>Konferences telpu īre</t>
  </si>
  <si>
    <t>Ceļa izdevumu segšana</t>
  </si>
  <si>
    <t>Bibliotēkas kolekcijas autoru daiļrades interpretācija multimediālā mākslā, tehniskā izstrāde un nodrošinājums</t>
  </si>
  <si>
    <t>Pakalpojums</t>
  </si>
  <si>
    <t>Kataloga maketēšana</t>
  </si>
  <si>
    <t>Kataloga iespiešana</t>
  </si>
  <si>
    <t>"Bibliotēkas gars . Literatūra un rakstniecība"</t>
  </si>
  <si>
    <t>Mākslinieciskās koncepcijas izstrāde</t>
  </si>
  <si>
    <t>Satura konsultanti</t>
  </si>
  <si>
    <t>Literāti no Eiropas valstīm (Igaunija, Portugāle, Norvēģija, u.c.)</t>
  </si>
  <si>
    <t>Tulkotāji</t>
  </si>
  <si>
    <t>Meistarklašu vadīšana</t>
  </si>
  <si>
    <t>Literārā redakcija, korektūra darbiem</t>
  </si>
  <si>
    <t>Dizaina izveide darbiem</t>
  </si>
  <si>
    <t>Lasījumu vadītājs</t>
  </si>
  <si>
    <t>Muzikālais noformējums</t>
  </si>
  <si>
    <t>Autortiesības</t>
  </si>
  <si>
    <t>atlīdzība</t>
  </si>
  <si>
    <t>Rezidences telpu īre</t>
  </si>
  <si>
    <t>Lasījumu telpu īres</t>
  </si>
  <si>
    <t>Lasījumiem tehniskais nodrošinājums (skaņa, gaisma)</t>
  </si>
  <si>
    <t>Ceļošanas izdevumi literātiem</t>
  </si>
  <si>
    <t>Naktsmītnes autoriem</t>
  </si>
  <si>
    <t>Iekšējais transports Liepāja - reģions, īre dienā</t>
  </si>
  <si>
    <t>Foto atskats</t>
  </si>
  <si>
    <t>Video atskata veidošana</t>
  </si>
  <si>
    <t>Digitālā kampaņa</t>
  </si>
  <si>
    <t>"Zentas Mauriņas vasaras skola"</t>
  </si>
  <si>
    <t>Zentas Mauriņas jauno literātu nometnes organizēšana</t>
  </si>
  <si>
    <t>Zentas Mauriņas jauno literātu nometnes lektoru honorāri</t>
  </si>
  <si>
    <t>Zentas Mauriņas jauno literātu nometnes meistarklašu vadītāju honorāri</t>
  </si>
  <si>
    <t>Zentas Mauriņas jauno literātu nometnes skulptūras maketa izveide</t>
  </si>
  <si>
    <t>Zentas Mauriņas jauno literātu nometnes pasākumu un lasījumu apskaņošana</t>
  </si>
  <si>
    <t>Tehniskais nodrošinājums cilvēkiem ar īpašām vajadzībām Zentas Mauriņas jauno literātu nometnē</t>
  </si>
  <si>
    <t>Transporta un naktsmītņu izdevumi</t>
  </si>
  <si>
    <t>personas</t>
  </si>
  <si>
    <t>Zentas Mauriņas jauno literātu nometnei nepieciešamie materiāli.</t>
  </si>
  <si>
    <t>komplekts</t>
  </si>
  <si>
    <t>Video atskats</t>
  </si>
  <si>
    <t>1.5.</t>
  </si>
  <si>
    <t>“Karosta–Radosta”</t>
  </si>
  <si>
    <t xml:space="preserve">Starptautisku projektu konkursu, kurā kuratora vadībā bijušo militāro teritorijā vietā tiks izveidots un stiprināts radošais kvartāls ar starpdisciplināriem kultūras notikumiem. Sadarbība un atbalsts esošajām kultūras iniciatīvām Karostā - piemēram, "Karostas festivāls", radošā mākslinieku rezidence Karostas ūdenstornī (kur vietējie un ārvalstu mākslinieki sadarbosies ar vietējām kopienām), kultūrtelpa "Atmodas dārzs". </t>
  </si>
  <si>
    <t>"Nodibinājums Liepāja 2027".
Liepāja 2027 Eiropas kultūras galvaspilsētas pieteikumā paredzētie pamata partneri, kas tiks aicināti precizēt pieteikumā iekļauto projektu ieceres 2024. gada rudenī.
Atklātā projektu konkursā atlasīti pamata partneri.
Publiska iepirkuma procedūrā izvēlēti pakalpojuma sniedzēji.</t>
  </si>
  <si>
    <t>1 projekts</t>
  </si>
  <si>
    <t>Kopienu projekti "Karosta - Radosta"</t>
  </si>
  <si>
    <t>Koncepta izveide</t>
  </si>
  <si>
    <t>Kopienu projektu kuratori (iekļaujošā teātra, vizuālās mākslas, pilsētvides maršrutu, mūzikas, kulinārie,  sporta u.c. sociāli iesaistoši projekti)</t>
  </si>
  <si>
    <t>Mākslinieku atlīdzības</t>
  </si>
  <si>
    <t>Materiāli un uzbūve mākslas un kultūras pasākumiem</t>
  </si>
  <si>
    <t>pasākumi</t>
  </si>
  <si>
    <t>Tehniskais un telpu nodrošinājums mākslas un kultūras pasākumiem</t>
  </si>
  <si>
    <t>Viesnīcas</t>
  </si>
  <si>
    <t>diennaktis</t>
  </si>
  <si>
    <t>Transporta izmaksas (t.sk.avio)</t>
  </si>
  <si>
    <t>Mediju kampaņa</t>
  </si>
  <si>
    <t>1.6.</t>
  </si>
  <si>
    <t>“Rokam roku”</t>
  </si>
  <si>
    <t>Mūzikas festivāls - kas atskatīsies gan uz Liepājas rokmūzikas vēstures lappaspusēm, kas "iedarbināja" Latvijas neatkarības kustību, gan veidos saikni un draudzības ar līdzīgām pieredzēm/ pilsētām Eiropā. Koncertu sērija ar starptautiskām rokmūzikas zvaigznēm. Atvērtā skatuve jaunām iniciatīvām, sadarbībām un eksperimentiem. Vieta dažādiem mūzikas notikumiem jaunajiem mūziķiem.
Izstāde, diskursīvas sarunas, tikšanās, domapmaiņas, pieredzes stāsti ar dažādiem starptautiskiem partneriem par subkultūru, alternatīvo mūziku kā brīvas domas virzītājspēku.</t>
  </si>
  <si>
    <t>"Nodibinājums Liepāja 2027".
Liepāja 2027 Eiropas kultūras galvaspilsētas pieteikumā paredzētais pamata partneris, kas tiks aicināts precizēt pieteikumā iekļauto projektu ieceres 2024.gada rudenī.
Atklātā projektu konkursā atlasīti pamata partneri.
Publiska iepirkuma procedūrā izvēlēti pakalpojuma sniedzēji.</t>
  </si>
  <si>
    <t>Valsts daļas izmaksas*, euro*</t>
  </si>
  <si>
    <t>Festivāls "Rokam roku"</t>
  </si>
  <si>
    <t>Ekspozīcijas par Liepājas Rokmūzikas vēsturi un Protesta mākslu satura izstrāde (kurators, satura izstrāde)</t>
  </si>
  <si>
    <t>Ekspozīcijas par Liepājas Rokmūzikas vēsturi un Protesta mākslu satura izstrāde (vēsturnieki, rakstnieki)</t>
  </si>
  <si>
    <t>4</t>
  </si>
  <si>
    <t>Ekspozīcijas par Liepājas Rokmūzikas vēsturi un Protesta mākslu satura izstrāde (mākslinieciskā jaunrade un atlīdzības par autortiesībām, vidēji)</t>
  </si>
  <si>
    <t>Ekspozīcijas par Liepājas Rokmūzikas vēsturi un Protesta mākslu satura izstrāde (redakcija un tulkošana</t>
  </si>
  <si>
    <t>Ekspozīcijas par Liepājas Rokmūzikas vēsturi un Protesta mākslu satura izstrāde (arhitekts/dizainers)</t>
  </si>
  <si>
    <t>Starptautiski avangarda rokmūzikas koncerti Liepājas kultūrvietās producēšana</t>
  </si>
  <si>
    <t>3</t>
  </si>
  <si>
    <t>Pasākuma vadītājs</t>
  </si>
  <si>
    <t>Mūziķu grupas honorārs</t>
  </si>
  <si>
    <t>Vieskoletīvi</t>
  </si>
  <si>
    <t>2</t>
  </si>
  <si>
    <t>Ekspozīcijas par Liepājas Rokmūzikas vēsturi un Protesta mākslu satura izveide (materiāli un uzbūve)</t>
  </si>
  <si>
    <t>Skaņas un gaismas tehnikas noma</t>
  </si>
  <si>
    <t>Transporta pakalpojumi</t>
  </si>
  <si>
    <t>Naktsmītnes</t>
  </si>
  <si>
    <t>20</t>
  </si>
  <si>
    <t>Autortiesību izdevumi</t>
  </si>
  <si>
    <t>autortiesības</t>
  </si>
  <si>
    <t>5</t>
  </si>
  <si>
    <t>6</t>
  </si>
  <si>
    <t>2.1.</t>
  </si>
  <si>
    <t>“Vērtību agora”</t>
  </si>
  <si>
    <t>Piecu diskursīvu notikumu cikls. Konferences, diskusijas, semināri, debates par mākslīgo intelektu un demokrātiju, lielajiem datiem un brīvību, gēnu inženieriju un vienlīdzību, sociālajiem medijiem un privātumu, par attieksmi pret dzīvību un nāvi, cilvēku ciešanām un eitanāziju, demokrātiju un medijpratību.</t>
  </si>
  <si>
    <t>"Nodibinājums Liepāja 2027".
Liepāja 2027 Eiropas kultūras galvaspilsētas pieteikumā paredzētie pamata partneri: nodibinājums "Demokrātijas fonds", SIA "Bold Solution" un pamata partneri, kas tiks aicināti precizēt pieteikumā iekļauto projektu ieceres 2024. gada rudenī. 
Atklātā projektu konkursā atlasīti pamata partneri.
Publiska iepirkuma procedūrā izvēlēti pakalpojuma sniedzēji.</t>
  </si>
  <si>
    <t>"Vertību agora"</t>
  </si>
  <si>
    <t>Demokrātijas rezidences kurators (Demokrātijas agora)</t>
  </si>
  <si>
    <t>Demokrātijas rezidences autori un mākslinieki (Demokrātijas agora)</t>
  </si>
  <si>
    <t xml:space="preserve">Konferenču kuratori (satura izstrāde) </t>
  </si>
  <si>
    <t>Konferenču lektoru, performanču un meistarklašu mākslinieki, vidēji</t>
  </si>
  <si>
    <t>Konferenču producēšana</t>
  </si>
  <si>
    <t>Konferenču tehniskie darbinieki</t>
  </si>
  <si>
    <t>pakalpojums, 4 pasākumi</t>
  </si>
  <si>
    <t>Konferenču telpu noma</t>
  </si>
  <si>
    <t>Konferenču tehniskais nodrošinājums</t>
  </si>
  <si>
    <t>Konferenču apskaņošana</t>
  </si>
  <si>
    <t>Konferenču gaismošana</t>
  </si>
  <si>
    <t>Konferenču scenogrāfijas izveide</t>
  </si>
  <si>
    <t>Demokrātijas rezidences telpu un tehnikas nodrošinājums (Demokrātijas agora)</t>
  </si>
  <si>
    <t>rezidence</t>
  </si>
  <si>
    <t>Demokrātijas rezidences mākslas darbu izgatavošana (Demokrātijas agora)</t>
  </si>
  <si>
    <t xml:space="preserve">Demokrātijas rezidences dalībnieku transporta izdevumi </t>
  </si>
  <si>
    <t>Konferences atklāšanas pasākums</t>
  </si>
  <si>
    <t>Konferences vieslektoru ceļa un uzturēšanās izdevumi</t>
  </si>
  <si>
    <t>Konferenču projektu vadība</t>
  </si>
  <si>
    <t>2.2.</t>
  </si>
  <si>
    <t>“Sapņa teritorija”</t>
  </si>
  <si>
    <t>Tēlniecības festivāls - Starptautiska tēlniecības izstāde, sadarbojoties ar vietējām kopienām publiskā pilsētvidē, starptautiskas mākslinieku rezidences, publiskā programma, sarunas, meistarklases.
Starptautiskais čuguna mākslas simpozijs (DKN) - Čuguna liešanas tehnoloģiskās iespējas radošā procesa iepazīšana un vietējo kultūru izzinoši pasākumi, tikšanās ar auditoriju. Simpozija noslēguma šovs plašai auditorijai.</t>
  </si>
  <si>
    <t xml:space="preserve">"Nodibinājums Liepāja 2027"
Liepāja 2027 Eiropas kultūras galvaspilsētas pieteikumā paredzētie pamata partneri: biedrība "Mākslas menedžmenta un informācijas centrs", biedrība "Starpnozaru mākslas grupa "SERDE"". </t>
  </si>
  <si>
    <t xml:space="preserve">Tēlniecības kvadriennāle "Kā kopt kopienu?" </t>
  </si>
  <si>
    <t>Mākslinieku atlīdzības izpētes rezidenču laikā</t>
  </si>
  <si>
    <t>Mākslinieku honorāri</t>
  </si>
  <si>
    <t>Kuratoru honorārs</t>
  </si>
  <si>
    <t>Meistarklases rezidenču laikā</t>
  </si>
  <si>
    <t>Programma ekspozīcijas laikā</t>
  </si>
  <si>
    <t>Materiāli un tehniskās izmaksas</t>
  </si>
  <si>
    <t>mākslas objekts</t>
  </si>
  <si>
    <t>Rezidenču uzturēšanās izdevumi</t>
  </si>
  <si>
    <t>Čuguna simpozija skulptūras</t>
  </si>
  <si>
    <t>Atlīdzība māksliniekiem čuguna simpozijā</t>
  </si>
  <si>
    <t>Skulpturālās grupas čuguna simpozijā</t>
  </si>
  <si>
    <t>skulpturālā grupa</t>
  </si>
  <si>
    <t>2.3.</t>
  </si>
  <si>
    <t>“Dzintara nākotne”</t>
  </si>
  <si>
    <r>
      <rPr>
        <sz val="11"/>
        <color theme="1"/>
        <rFont val="Arial"/>
      </rPr>
      <t>Starptautiska izstāde Liepājas muzejā par Baltijas dzintara vēsturi, parādot Baltijas dzintara ceļus pasaules kultūrās kopā ar jauno mediju mākslas pētniecības laboratorijas</t>
    </r>
    <r>
      <rPr>
        <b/>
        <sz val="11"/>
        <color theme="1"/>
        <rFont val="Arial"/>
      </rPr>
      <t xml:space="preserve"> </t>
    </r>
    <r>
      <rPr>
        <sz val="11"/>
        <color theme="1"/>
        <rFont val="Arial"/>
      </rPr>
      <t>audio-vizuālās mākslas meistariem veidotu ekspozīciju par dzintaram piemītošām elektromagnētiskajām īpašībām. Simpozijs ar zinātniekiem un studentiem par kultūras ģeoloģiju, mākslinieku rezidences un radošās darbnīcas. Dzintara pētniecības rezidence Pāvilostā.</t>
    </r>
  </si>
  <si>
    <t>"Nodibinājums Liepāja 2027"
Liepāja 2027 Eiropas kultūras galvaspilsētas pieteikumā paredzētie pamata partneri: Liepājas valstspilsētas pašvaldības iestāde "Liepājas muzejs", biedrība "ASTE. Art, Science, Technology, Education", biedrība "VV Foundation".</t>
  </si>
  <si>
    <t>2000 / Preces un pakalpojumi, tajā skaitā autorhonorāri</t>
  </si>
  <si>
    <t>5000 / Kapitālie izdevumi</t>
  </si>
  <si>
    <t>Stardisciplinārā izstāde "Dzintara nākotne"</t>
  </si>
  <si>
    <t>Elektron izstādes kurators</t>
  </si>
  <si>
    <t>eur/h</t>
  </si>
  <si>
    <t>Elektron izstādes scenogrāfs</t>
  </si>
  <si>
    <t>Elektron izstādes mākslinieki</t>
  </si>
  <si>
    <t>par mākslas darbu</t>
  </si>
  <si>
    <t>Elektron zinātniskie konsultanti un dzintara speciālisti</t>
  </si>
  <si>
    <t>Vēsturiskās izstādes daļas kurators</t>
  </si>
  <si>
    <t>Vēsturiskās izstādes scenogrāfs un dizainers</t>
  </si>
  <si>
    <t>Tekstu un anotāciju tulkošana</t>
  </si>
  <si>
    <t>Izstādes kataloga satura izstrāde</t>
  </si>
  <si>
    <t>Foto uzņemšana un apstrāde katalogam</t>
  </si>
  <si>
    <t>Elektron izstādes producents</t>
  </si>
  <si>
    <t xml:space="preserve">Elektron tehnikas īre </t>
  </si>
  <si>
    <t>mēnesis</t>
  </si>
  <si>
    <t>Elektron scenogrāfijas izstrāde un uzbūve</t>
  </si>
  <si>
    <t>pakalpojums, ieskaitot materiālus</t>
  </si>
  <si>
    <t>Vēsturiskās izstādes iekārtojums</t>
  </si>
  <si>
    <t>Elektron mākslas darbu materiāli un izgatavošanas pakalpojumi</t>
  </si>
  <si>
    <t>kompl.</t>
  </si>
  <si>
    <t>Mākslinieku ceļošanas un uzturēšanās izdevumi</t>
  </si>
  <si>
    <t>1 mēn/mākslinieks</t>
  </si>
  <si>
    <t>Kataloga maketēšanas darbi</t>
  </si>
  <si>
    <t>Izstāžu projekta vadība</t>
  </si>
  <si>
    <t xml:space="preserve">"PAIR dzintara rezidences" </t>
  </si>
  <si>
    <t xml:space="preserve">PAiR kuratora atlīdzība par izstādes temata pētniecību, izstādes kūrēšanu </t>
  </si>
  <si>
    <t>PAiR izstādes mākslinieku autoratlīdzības par izstādēm</t>
  </si>
  <si>
    <t>PAiR izstāžu meistarklašu vadītāju honorāri</t>
  </si>
  <si>
    <t>Tehnikas noma izstādēm PAir rezidencē</t>
  </si>
  <si>
    <t>Ēkas un zemes nomas maksa PAir rezidencei</t>
  </si>
  <si>
    <t>PAiR rezidenču projekta vadība</t>
  </si>
  <si>
    <t>stundas</t>
  </si>
  <si>
    <t>2.4.</t>
  </si>
  <si>
    <t>“Eiropa dzied Liepāju”</t>
  </si>
  <si>
    <t>Starptautisks kormūzikas festivāls - "Eiropas koru asociācijas" rīkots festivāls “Eiropa Cantat” ar tūkstošiem dziedātāju no visas Eiropas, Ērika Ešenvalda jubilejas lielkoncerts Priekulē un Pētera Vaska jubilejas koncerts Aizputē.</t>
  </si>
  <si>
    <t>"Nodibinājums Liepāja 2027"
Liepāja 2027 Eiropas kultūras galvaspilsētas pieteikumā paredzētais pamata partneris, kas tiks aicināts precizēt pieteikumā iekļautā projekta ieceri 2024.gada rudenī.
Publiska iepirkuma procedūrā izvēlēti pakalpojuma sniedzēji.</t>
  </si>
  <si>
    <t>Starptautisks kora mūzikas festivāls "Europa Cantat"</t>
  </si>
  <si>
    <t>Mākslinieciskais vadītājs</t>
  </si>
  <si>
    <t>Mākslinieciskās vadības asistents</t>
  </si>
  <si>
    <t>Video mākslinieks</t>
  </si>
  <si>
    <t>Telpu koordinators</t>
  </si>
  <si>
    <t>Kolektīvu loģistikas koordinators</t>
  </si>
  <si>
    <t>Brīvprātīgo koordinators</t>
  </si>
  <si>
    <t>A kategorijas Telpu nodrošinājums (4 lielie pasākumi)</t>
  </si>
  <si>
    <t>B kategorijas telpu nodrošinājums (koncertu vietas līdz 1000 cilvēkiem)</t>
  </si>
  <si>
    <t>C kategorijas telpu nodošinājums (mēģinājumiem)</t>
  </si>
  <si>
    <t>Koncertu un mēģinājumu telpu papildus apskaņošana</t>
  </si>
  <si>
    <t>Pasākuma papildus tehniskais aprīkojums</t>
  </si>
  <si>
    <t>Atklāšanas pasākuma papildus tehniskais aprīkojums</t>
  </si>
  <si>
    <t>Transporta pakalpojumi kolektīvu vadāšanai (dienas)</t>
  </si>
  <si>
    <t>Tehniskais nodrošinājums koordinējoša komandai</t>
  </si>
  <si>
    <t>Papildus ekrānu īre</t>
  </si>
  <si>
    <t>Viesnīcas producējošai komandai (7 cilvēki 30 dienas)</t>
  </si>
  <si>
    <t xml:space="preserve">AKKA/LAA </t>
  </si>
  <si>
    <t>Prezentmateriālu komplekti</t>
  </si>
  <si>
    <t>Asistents-koordinators</t>
  </si>
  <si>
    <t>Ērika Ešenvalda un Pētera Vaska jubileju koncerti</t>
  </si>
  <si>
    <t>Atlīdzība producentam P.Vaska koncertam</t>
  </si>
  <si>
    <t>Atlīdzība producentam Ē.Ešenvalda koncertam</t>
  </si>
  <si>
    <t>Atlīdzība P.Vaska koncerta mākslinieciskajam vadītājam</t>
  </si>
  <si>
    <t>Atlīdzība Ē.Ešenvalda koncerta mākslinieciskajam vadītājam</t>
  </si>
  <si>
    <t>Atlīdzība VAK Latvija par dalību koncertā</t>
  </si>
  <si>
    <t>Atlīdzība profesionāliem koriem</t>
  </si>
  <si>
    <t>Atlīdzība autoriem Ē.Ešenvaldam un P.Vaskam</t>
  </si>
  <si>
    <t>Atlīdzības diriģentiem P.Vaska un Ē.Ešenvalda koncertos</t>
  </si>
  <si>
    <t>Atlīdzība solistiem P.Vaska un Ē.Ešenvalda koncertos</t>
  </si>
  <si>
    <t>Atlīdzība kamerorķestrim P.Vaska koncertā</t>
  </si>
  <si>
    <t>Atlīdzība pavadošajai mūziķu grupai Ē.Ešenvalda koncertā</t>
  </si>
  <si>
    <t>P.Vaska koncerta apskaņošana</t>
  </si>
  <si>
    <t>P.Vaska koncerta mākslinieciskā apgaismojuma nodrošināšana</t>
  </si>
  <si>
    <t>Ē.Ešenvalda koncerta apskaņošana</t>
  </si>
  <si>
    <t>Ē.Ešenvalda mākslinieciskā apgaismojuma nodrošināšana</t>
  </si>
  <si>
    <t>Apsardze</t>
  </si>
  <si>
    <t>2.5.</t>
  </si>
  <si>
    <t>“Dižie “Lielajā dzintarā””</t>
  </si>
  <si>
    <t>Koncerti koncertzālē "Lielais dzintars"- visa gada garumā tiks aicināti latviešu mūzikas grandi un labākie izpildītājmāksliniekus no visas pasaules.
Liepājas Simfoniskais orķestirs radīs, atskaņs un popularizēs divas jaunas latviešu operas ar spēcīgu vēstījumu, galā koncerts brīvdabas koncertzālē "Pūt, vējiņi!". Liepājas opermūzikas un rokmūzikas tradīcijas uzmirdzēs un tiks veidotas jaunas mākslinieciskas sadarbības.</t>
  </si>
  <si>
    <t>"Nodibinājums Liepāja 2027"
Liepāja 2027 Eiropas kultūras galvaspilsētas pieteikumā paredzētie pamata partneri: SIA "Lielais Dzintars", VSIA "Liepājas simfoniskais orķestris", Dienvidkurzemes novada pašvaldība.</t>
  </si>
  <si>
    <t>Projektu kopuma nosaukums</t>
  </si>
  <si>
    <t>Izcilību koncertu sērija Lielajā Dzintarā un kamerkoncerti Liepājas apkaimēs un novados</t>
  </si>
  <si>
    <t>Honorāri māksliniekiem (4 koncerti)</t>
  </si>
  <si>
    <t>Gaismu/skaņas aparatūras noma (4 koncerti)</t>
  </si>
  <si>
    <t>Transporta pakalpojumi (4 koncerti)</t>
  </si>
  <si>
    <t>Naktsmītnes (māklisniekiem 4 koncertiem</t>
  </si>
  <si>
    <t>Autortiesības (4 koncerti)</t>
  </si>
  <si>
    <t>Tehniskais producents</t>
  </si>
  <si>
    <t>"Opera jūras krastā"</t>
  </si>
  <si>
    <t>Solisti un diriģenti (18 cilvēki)</t>
  </si>
  <si>
    <t>Ārštata mākslinieki (25 cilvēki)</t>
  </si>
  <si>
    <t>Vieskolektīvi (2 kolektīvi)</t>
  </si>
  <si>
    <t>Libreta autori</t>
  </si>
  <si>
    <t>Komponisti</t>
  </si>
  <si>
    <t>Skatuves tehniskai nodrošinājums</t>
  </si>
  <si>
    <t>Notis (skaņdarbi)</t>
  </si>
  <si>
    <t>Instrumentu apkope</t>
  </si>
  <si>
    <t>Skaņu, gaismas, video tehnikas un podestūras noma, u.c.</t>
  </si>
  <si>
    <t>Ceļa izmakas</t>
  </si>
  <si>
    <t>Naktsmītņu izmaksas</t>
  </si>
  <si>
    <t>Foto pakalpojumi (gatavošanās, atskats)</t>
  </si>
  <si>
    <t>Video pakalpojumi (gatavošanās, atskats)</t>
  </si>
  <si>
    <t>Vides reklāmas pakalpojumi</t>
  </si>
  <si>
    <t>Mediju pakalpojumi</t>
  </si>
  <si>
    <t>Prezentmateriāu komplekts</t>
  </si>
  <si>
    <t>2.6.</t>
  </si>
  <si>
    <t>“Ziemeļu saulgrieži”</t>
  </si>
  <si>
    <r>
      <rPr>
        <sz val="11"/>
        <color theme="1"/>
        <rFont val="Arial"/>
      </rPr>
      <t>Saulgrieži tiks svinēti dažādās vietās un dzīvo tradīciju seminārosDienvidkurzemē, Kuldīgā un Alsungā par vasaras saulgriežu tēmu, kuros latviešu tradīcijas savīsies ar mūsu kaimiņvalstu tradīcijām. Pētot un sadarbojoties ar vietējiem tradicionālās kultūras kopējiem, veidosim jaunas saulgriežu rituālu un tradīciju laikmetīgas interpretācijas un formas. Baltijas jūras krastā notiks starptautisks pirts festivāls.</t>
    </r>
    <r>
      <rPr>
        <b/>
        <sz val="11"/>
        <color theme="1"/>
        <rFont val="Arial"/>
      </rPr>
      <t xml:space="preserve">
</t>
    </r>
    <r>
      <rPr>
        <sz val="11"/>
        <color theme="1"/>
        <rFont val="Arial"/>
      </rPr>
      <t>Jāņu vakara svētku svinībām ar tradicionālo amatiermākslas kolektīvu piedalīšanos pievienosies Baltijas un ziemeļvalstu kaimiņi, kas piedāvās īpašu saulgriežu tradīciju un izrāžu parādi.</t>
    </r>
  </si>
  <si>
    <t>"Nodibinājums Liepāja 2027".
Liepāja 2027 Eiropas kultūras galvaspilsētas pieteikumā paredzētie pamata partneri, kas tiks aicināti precizēt pieteikumā iekļauto projektu ieceres 2024.gada rudenī.
Atklātā projektu konkursā atlasīti pamata partneri.
Publiska iepirkuma procedūrā izvēlēti pakalpojuma sniedzēji.</t>
  </si>
  <si>
    <t>Saulgrieži lauku sētās, laikmetīgie saulgrieži</t>
  </si>
  <si>
    <t>Projekta kuratori</t>
  </si>
  <si>
    <t>Pirts svētku producenti</t>
  </si>
  <si>
    <t>Mākslinieku honorāri koncertos, izrādēs, performancēs)</t>
  </si>
  <si>
    <t>Meistarklašu vadītāju honorāri</t>
  </si>
  <si>
    <t>Pirtnieku honorāri</t>
  </si>
  <si>
    <t>Semināru satura veidotāju honorāri</t>
  </si>
  <si>
    <t>Uguns performanču izpildītāju honorāri</t>
  </si>
  <si>
    <t>Gaismu mākslinieku honorāri</t>
  </si>
  <si>
    <t>Projekciju/animāciju mākslinieka honorārs</t>
  </si>
  <si>
    <t>Ugunskuru vietu nodrošināšana</t>
  </si>
  <si>
    <t>Pudēļu izveidošana/ uzstādīšana</t>
  </si>
  <si>
    <t>Skatuves noma</t>
  </si>
  <si>
    <t>Pasākumu apskaņošana</t>
  </si>
  <si>
    <t>Pasākumu gaismošana</t>
  </si>
  <si>
    <t>Tualešu noma</t>
  </si>
  <si>
    <t>Nomas cena/1gb</t>
  </si>
  <si>
    <t>Ģeneratoru noma</t>
  </si>
  <si>
    <t>Telšu noma</t>
  </si>
  <si>
    <t>Elektriķu pakalpojumi</t>
  </si>
  <si>
    <t>Malka ugunskuriem un pirtīm</t>
  </si>
  <si>
    <t>Producēšana</t>
  </si>
  <si>
    <t>Apdrošināšana</t>
  </si>
  <si>
    <t>polise</t>
  </si>
  <si>
    <t>2.7.</t>
  </si>
  <si>
    <t>“Kino sapnis”</t>
  </si>
  <si>
    <t>RĪGA IFF festivāla programmas daļa Liepājā. Pirmā festivāla nedēļas nogale notiks Liepājā, pārnesot visas aktivitātes - regulāros seansus un  svinīgo atklāšanu, kurā piedalīsies starptautiski viesi, pazīstami filmu veidotāji un aktieri. 
Festivāla izlase – iespaidīgākie kino darbi no Eiropas un pasaules, Ziemeļvalstu izlase – filmas un Bērnu programma – Eiropas jaunāko filmu izlase. 
Līdztekus seansiem plānotas tikšanās ar festivāla veidotājiem un filmu autoriem. Kino industrijas profesionāļu simpozijs.
Īpaši Liepājai veltīta retrospektīva programma, iekļaujot Liepājā dzimušā, ievērojamā kinooperatora Eduarda Tisē darbus un liekot uzsvaru uz filmām, kas uzņemtas Liepājā. 
Papildus filmu seansiem īstenot kino vietu ekskursijas.</t>
  </si>
  <si>
    <t>"Nodibinājums Liepāja 2027"
Liepāja 2027 Eiropas kultūras galvaspilsētas pieteikumā paredzētais pamata partneris: biedrība "Rīgas Starptautiskais kino festivāls".</t>
  </si>
  <si>
    <t>Filmu festivāla "Riga IFF" atklāšana, filmu programma</t>
  </si>
  <si>
    <t>Filmu programmas veidošanas izmaksas</t>
  </si>
  <si>
    <t>Auditorijas servisa, akreditāciju un info centra darba nodrošināšana</t>
  </si>
  <si>
    <t>Tulki, tulkojumu vadība</t>
  </si>
  <si>
    <t>Festivāla apbalvošanas ceremonijas scenārijs, režija, producēšana</t>
  </si>
  <si>
    <t>Tehniskā norises producēšana</t>
  </si>
  <si>
    <t>Filmu bāzes menedžments -  filmu kopiju sagatavošana izrādīšanai, subtitru pievienošana, nogāde uz kinoteātriem un tiešsaistes platformu, 3 mēneši</t>
  </si>
  <si>
    <t>Piesaistītie mākslinieki uz pasākumiem</t>
  </si>
  <si>
    <t>Filmu programmu departamenta darbības nodrošināšana un vadība</t>
  </si>
  <si>
    <t>skaņas un gaismu apratūras noma, podestūra, austiņu sistēmu vai titru aparatūras noma, papildus tehniskais nodrošinājums tulku kabīnēs, mikrofoni uzrunām, rācijas, tehniskais personāls.</t>
  </si>
  <si>
    <t>Filmu transporta pakalpojumi, komunikācija ar kopiju turētājiem, kopiju transports - kurjerpasts, digitāla failu sūtīšana, failu pārbaude u.c., 4 mēneši</t>
  </si>
  <si>
    <t>Eventival sistēmas lietošanas nomas maksa</t>
  </si>
  <si>
    <t>Scenogrāfija, galdniecības pakalpojumi, lielizmēra druka, u.c.</t>
  </si>
  <si>
    <t>Info centra un festivāla biroja tehniskais aprīkojums</t>
  </si>
  <si>
    <t>Filmu izrādīšanas tiešsaistes platformas nomas maksa par sezonu</t>
  </si>
  <si>
    <t>Akreditācijas kartes un lentes</t>
  </si>
  <si>
    <t>gb</t>
  </si>
  <si>
    <t>Servera noma filmu glabāšanai</t>
  </si>
  <si>
    <t>Starptautiskais transports</t>
  </si>
  <si>
    <t>Filmu demonstrēšanas tiesības un kopiju īre</t>
  </si>
  <si>
    <t>Filma</t>
  </si>
  <si>
    <t>Viesu servisa pakalpojumu nodrošināšana: viesnīcu, ceļojumu un lokālā transporta plānošana un rezervēšana, pavadošo personu nodrošināšana, viesu grafiku sastādīšana, ikdienas komunikācija; 2 pers x 4 mēneši</t>
  </si>
  <si>
    <t>Vides reklāma</t>
  </si>
  <si>
    <t>Festivāla vadība</t>
  </si>
  <si>
    <t>3.1.</t>
  </si>
  <si>
    <t>“Kaimiņu būšana”</t>
  </si>
  <si>
    <r>
      <rPr>
        <sz val="11"/>
        <color theme="1"/>
        <rFont val="Arial"/>
      </rPr>
      <t>Sabiedrības iesaistes projektu kopums.</t>
    </r>
    <r>
      <rPr>
        <b/>
        <sz val="11"/>
        <color theme="1"/>
        <rFont val="Arial"/>
      </rPr>
      <t xml:space="preserve"> 
</t>
    </r>
    <r>
      <rPr>
        <sz val="11"/>
        <color theme="1"/>
        <rFont val="Arial"/>
      </rPr>
      <t xml:space="preserve">
To skaitā Dzīvās vēstures festivāls "Seeburg", apskatot Grobiņas vēsturisko mantojumu. Etno festivāls Alsungā - festivāls ar daudzveidīgu programmu vairākās koncertvietās, pulcēs kopā Latvijas etnomūziķus un etnomūzikas veterānus un dažādu Eiropas reģionu etnomūziķus. 
Veicināta sadarbība starp Kurzemes kultūrtelpām - suitu, lībiešu, ķoniņu un Rucavas. Projekta mērķis ir aktivizēt kopienu darbam ar savu kultūras mantojumu un smelties spēku un iedvesmu no partneriem, kas savas kultūrtelpas vērtības nostiprinājuši starptautiskajā vai vietējā NKM sarakstā. Tās būtu kā Kultūrtelpu dienas, pieredzes apmaiņas braucieni,  apmācības, sadarbības veidošana ar institūcijām, lai  veidotu reālu sadarbības praksi kultūrtelpu ietvaros.
Reģionālās mākslinieku rezidences Kuldīgas un Dienvidkurzemes novados. 
Restaurācijas dienas, meistarklases, iespēja iepazīt Kurzemes mazpilsētu kultūrvēsturisko vidi, sarīkojot konferences, radošās un praktiskās darbnīcas, diskusijas un sabiedrības iesaisti. 
Atvērts konkurss dažādiem pasākumiem Liepājas apkaimēs – koncertus, tirdziņus, izstādes, kaimiņu saietus un citas pašu iedzīvotāju organizētas aktivitātes. Konkursā tiks atbalstītas aktivitātes, kas paredzētas ārpus Liepājas aktīvajām kultūras telpām, arī neparastās un vēl neapgūtās iekštelpās.
Ar kulināro mantojumu un ēšanas tradīcijām saistīti projekti, to skaitā atvērts projektu konkurss. </t>
    </r>
  </si>
  <si>
    <t>"Nodibinājums Liepāja 2027".
Liepāja 2027 Eiropas kultūras galvaspilsētas pieteikumā paredzētais pamata partneris: Liepājas valstspilsētas pašvaldības iestāde "Liepājas Tautas mākslas un kultūras centrs", Kuldīgas novada pašvaldība, pašvaldības aģentūra "Dienvidkurzemes novada tūrisma centrs", biedrība  "Kultūras projektu koordinācijas centrs", biedrība "Etniskās kultūras centrs "Suiti"".
Atklātā projektu konkursā atlasīti pamata partneri.
Publiska iepirkuma procedūrā izvēlēti pakalpojuma sniedzēji.</t>
  </si>
  <si>
    <t>7 projekti</t>
  </si>
  <si>
    <t>"Prasmju birža"</t>
  </si>
  <si>
    <t xml:space="preserve">Autoratlīdzība ekspertam </t>
  </si>
  <si>
    <t>Nemateriālais kultūras mantojums: "Amata prasmju biržas" satura izveide un realizācija</t>
  </si>
  <si>
    <t>Autoratlīdzība māksliniekam: balvu dizaina izveide</t>
  </si>
  <si>
    <t>Mūzikas grupu uzstāšanās</t>
  </si>
  <si>
    <t>Pasākuma muzikālās programmas sagatavošana</t>
  </si>
  <si>
    <t>Pasākuma horeogrāfs</t>
  </si>
  <si>
    <t>Svētku tematiskās sadaļas "Spēļu sēta" nodrošinājums</t>
  </si>
  <si>
    <t xml:space="preserve">Mazo skatuvju mākslinieciskās programmas producēšana </t>
  </si>
  <si>
    <t xml:space="preserve">Skatuves mākslinieciskās programmas bērniem nodrošināšana </t>
  </si>
  <si>
    <t>Pūtēju orķestra programmas nodrošinājums Svētku dalībnieku gājienā,</t>
  </si>
  <si>
    <t>Muzikālā noformējuma nodrošināšana "Spēļu sētai"</t>
  </si>
  <si>
    <t>Jaundeju horeogrāfiju sagatavošana</t>
  </si>
  <si>
    <t>Dalībnieku elektroniskās pieteikuma anketas izstrāde</t>
  </si>
  <si>
    <t>Krēslu noma</t>
  </si>
  <si>
    <t>Autoratlīdzība par mūzikas publisku atskaņošanu</t>
  </si>
  <si>
    <t>Transports māksliniekim</t>
  </si>
  <si>
    <t>Transporta pakalpojumi inventāra nogādāšanai</t>
  </si>
  <si>
    <t>Pasākuma apdrošināšana</t>
  </si>
  <si>
    <t>Tirgus sektoru administrēšana</t>
  </si>
  <si>
    <t xml:space="preserve">Vides dekorāciju, objektu izvietošana, montāža, demontāža, pārvietošana </t>
  </si>
  <si>
    <t>Tērpu noma</t>
  </si>
  <si>
    <t>"GENIUS LOCI"</t>
  </si>
  <si>
    <t>Tulkošanas pakalpojumi ar tehnisko aprīkojumu konferencei un restaurācijas darbnīcai</t>
  </si>
  <si>
    <t>Starptautiskā konferences lektori</t>
  </si>
  <si>
    <t xml:space="preserve">Restaurācijas darbnīcas praktisko nodarbību vadītāji </t>
  </si>
  <si>
    <t>Konferences moderators un diskusiju vadītājs</t>
  </si>
  <si>
    <t>Restaurācijas darbnīcas koordinators</t>
  </si>
  <si>
    <t>Autoratlīdzības vietējo lekciju un praktisko nodarbību  vadītājiem</t>
  </si>
  <si>
    <t>Autoratlīdzības starptautisko lekciju vadītājiem</t>
  </si>
  <si>
    <t>Autoratlīdzības darbnīcu  vadītājiem dārza svētkiem, iekļautas materiālu izmaksas un transports</t>
  </si>
  <si>
    <t>Autoratlīdzības mūziķiem un aktieriem</t>
  </si>
  <si>
    <t>Autoratlīdzības stikla mākslas izstāžu autoriem</t>
  </si>
  <si>
    <t>Atlīdzība dārzu maršruta izstrādātajiem</t>
  </si>
  <si>
    <t>Materiālu nodrošināšana darbnīcu īstenošanai</t>
  </si>
  <si>
    <t>5 Dārza piemēru izveide izveide Kuldīgas vecpilsētā</t>
  </si>
  <si>
    <t>Vēsturisko dārzu pētījums, Izstrādes un tipogrāfijas pakalpojumi dārza maršruta info materiālu dizainam, drukai, korektoram, tulkošanai 1000 eks.</t>
  </si>
  <si>
    <t>Avio biļetes</t>
  </si>
  <si>
    <t>Iekšzemes transports</t>
  </si>
  <si>
    <t>Naktsmītņu izdevumi</t>
  </si>
  <si>
    <t>Seno logu akcijas vadītāju izmaksas pasākumiem ārpus Kuldīgas (Liepāja, Pāvilosta)
Transports, ēdināšana, naktsmītnes)</t>
  </si>
  <si>
    <t>Rezidence radošajiem autoriem "Notes from the Margins"</t>
  </si>
  <si>
    <t>Projekta kuratora atlīdzība</t>
  </si>
  <si>
    <t>Atlīdzība rezidences autoriem</t>
  </si>
  <si>
    <t>Tulks</t>
  </si>
  <si>
    <t>Lekcija/pastaiga Kuldīgā vai citā pilsētā</t>
  </si>
  <si>
    <t>Tehnikas īre (skaņas un gaismas tehnika)</t>
  </si>
  <si>
    <t>Mākslas darbu transports</t>
  </si>
  <si>
    <t>Mākslas darbu adprošināšana</t>
  </si>
  <si>
    <t>Apmešanās izdevumi (Iepazīšanās un tīklošanās Kuldīgā)</t>
  </si>
  <si>
    <t>Izdales materiālu sagatavošana (Iepazīšanās un tīklošanās Kuldīgā)</t>
  </si>
  <si>
    <t>Ceļa izmaksas (latviešu autoriem)</t>
  </si>
  <si>
    <t>Ceļa izmaksas (Ārzemju autori un partneri)</t>
  </si>
  <si>
    <t>Rezidenču koordinēšana</t>
  </si>
  <si>
    <t>Kultūrtelpu svētki "5K - Kurzemē!"</t>
  </si>
  <si>
    <t>Mākslinieciskā koncepta izstrāde</t>
  </si>
  <si>
    <t>Honorārs</t>
  </si>
  <si>
    <t>Pasākumu norises vadīšanas izmaksas (pasākuma vadītāji, darbs koncerta/ pasākuma laikā) Alsunga, Rucava, Turlava, Nīca, Bārta</t>
  </si>
  <si>
    <t>Fotogrāfs Alsunga, Rucava, Turlava, Nīca, Bārta</t>
  </si>
  <si>
    <t>Meistarklašu organizēšana/nodrošināšana Alsunga, Rucava, Turlava, Nīca, Bārta</t>
  </si>
  <si>
    <t>Atlīdzība lektoriem/ māksliniekiem Alsunga, Rucava, Turlava, Nīca, Bārta</t>
  </si>
  <si>
    <t>Lektoru honorāri Dienvidkurzemes norisēs</t>
  </si>
  <si>
    <t>Telpu aprīkojums katrā norises vietā:  Alsunga, Rucava, Turlava, Nīca, Bārta</t>
  </si>
  <si>
    <t>Gaismas /Skaņas tehnikas uzstādīšanas un skaņošanas izmaksas Alsunga, Rucava, Turlava, Nīca, Bārta</t>
  </si>
  <si>
    <t>Skatuves noformējuma izmaksas Alsunga, Rucava, Turlava, Nīca, Bārta</t>
  </si>
  <si>
    <t>Autobuss, auto Alsunga, Rucava, Turlava, Nīca, Bārta</t>
  </si>
  <si>
    <t>Vietējais transports katras vietas pasākuma nodrošināšanā</t>
  </si>
  <si>
    <t>Viesnīcas pakalpojums lektoriem</t>
  </si>
  <si>
    <t>Ekspozīcijas "Prūšu ceļš" kurators</t>
  </si>
  <si>
    <t>Ekspozīcijas scenogrāfs</t>
  </si>
  <si>
    <t>Vēsturiskās izpētes eksperti</t>
  </si>
  <si>
    <t>Ekspozīcijas scenogrāfijas izveide</t>
  </si>
  <si>
    <t>ekspozīcija</t>
  </si>
  <si>
    <t>Nepieciešamās tehnikas īre vai iegāde atbilstoši ekspozīcijas scenogrāfijai</t>
  </si>
  <si>
    <t>vienības</t>
  </si>
  <si>
    <t>Etnomūzikas festivāls Alsungā</t>
  </si>
  <si>
    <t>Mākslinieciskā koncepta  izveidošana</t>
  </si>
  <si>
    <t>Honorārs 3 ārzemju grupām</t>
  </si>
  <si>
    <t>Honorārs 3 latviešu grupām</t>
  </si>
  <si>
    <t>Honorārs 2 danču grupām</t>
  </si>
  <si>
    <t>Mākslinieciskais vadītājs/režisors</t>
  </si>
  <si>
    <t>pakalpojums/mēn</t>
  </si>
  <si>
    <t>Koordinatori</t>
  </si>
  <si>
    <t>pakalpojums/pers</t>
  </si>
  <si>
    <t>Tehniskais direktors</t>
  </si>
  <si>
    <t>Tulkošana</t>
  </si>
  <si>
    <t>Programmu moderatori</t>
  </si>
  <si>
    <t>Pakalpojums/pers</t>
  </si>
  <si>
    <t>Dizains/vizuālā identitāte</t>
  </si>
  <si>
    <t>autorhonorārs/pers</t>
  </si>
  <si>
    <t>Skatuves būve</t>
  </si>
  <si>
    <t>pakalpojums/preces</t>
  </si>
  <si>
    <t>Gaismas /Skaņas tehnikas uzstādīšanas un skaņošanas izmaksas 2 skatuves</t>
  </si>
  <si>
    <t>Scenogrāfija / vides objektu būve 3 vietas</t>
  </si>
  <si>
    <t>Pasākuma vietas labiekārtošana</t>
  </si>
  <si>
    <t>Meistardarbnīcu tehniskais nodrošinājums</t>
  </si>
  <si>
    <t>Scenogrāfija / vides objektu būve</t>
  </si>
  <si>
    <t>Lidmašīnu biļešu iegāde</t>
  </si>
  <si>
    <t>Naktsmītnes ar brokastīm ārvalstu dalībniekiem</t>
  </si>
  <si>
    <t>Vietējā transporta izdevumi ārvalstu dalībniekiem</t>
  </si>
  <si>
    <t>Naktsmītnes ar brokastīm Latvijas dalībniekiem un darba grupa, viesi.</t>
  </si>
  <si>
    <t>Telšu, galdu un solu, WC noma un uzstādīšana/novākšana</t>
  </si>
  <si>
    <t>pakalpojums/vietas</t>
  </si>
  <si>
    <t>Senās uguns nakts Dienvidkurzemes novada piekrastē</t>
  </si>
  <si>
    <t>Senās uguns nakts kurators</t>
  </si>
  <si>
    <t>Senās uguns nakts producents</t>
  </si>
  <si>
    <t>Senās uguns nakts mākslinieciskās programmas realizētāji</t>
  </si>
  <si>
    <t>Senās uguns nakts tehniskias (skaņa/gaisma) nodrošinājums</t>
  </si>
  <si>
    <t>Komunikācijas materiālu veidošana</t>
  </si>
  <si>
    <t>Dzīvās vēstures festivāls "Seeburg"</t>
  </si>
  <si>
    <t>Starptautiski zinātniskas konferences "Grobiņa. Atslēga uz vikingu laikmetu" lektoru honorārs</t>
  </si>
  <si>
    <t>Dzīvās vēstures festivāla "Seeburg" senās apmetnes dalībnieku - meistarklašu, seno arodprasmju veicēju, vēsturisko darbnīcu vadītāju honorārs</t>
  </si>
  <si>
    <t>Seno cīņu paraugdemonstrējumu nodrošināšana</t>
  </si>
  <si>
    <t>Mākslinieku ( dūdas, bungas, stabules, kokles, vokāls) honorāri</t>
  </si>
  <si>
    <t>Seno liellaivu noma un transportēšana</t>
  </si>
  <si>
    <t>Projekts</t>
  </si>
  <si>
    <t>3.2.</t>
  </si>
  <si>
    <t>“Atvērtā teātra kvartāls”</t>
  </si>
  <si>
    <t>Liepājas teātra veidota platforma, ar starptautiskām darbnīcām un rezidencēm viesrežisoriem un dramaturgiem, arī starptautisks monoizrāžu festivāls, leļļu teātra festivāls “Šurpu - turpu”, interaktīvu un jautru pasākumu sērija bērniem. 
Kuldīgā norisināsies "Mobilais defilē" - sadarbībā ar ielu teātra trupām no Eiropas un starptautiskais iekļaujošā teātra festivāls - iesaistot vietējās kopienas, cilvēkus ar īpašām vajadzībām un invaliditāti, plašu sabiedrību, amatierteātra aktierus, arī meistarklases teātra profesionāļiem.</t>
  </si>
  <si>
    <t>"Nodibinājums Liepāja 2027".
Liepāja 2027 Eiropas kultūras galvaspilsētas pieteikumā paredzētie pamata partneri: SIA "Liepājas teātris", pašvaldības aģentūra "Kuldīgas kultūras centrs", nodibinājums "Demokrātijas fonds" un pamata partneri, kas tiks aicināti precizēt pieteikumā iekļauto projektu ieceres 2024.gada rudenī.
Atklātā projektu konkursā atlasīti pamata partneri.
Publiska iepirkuma procedūrā izvēlēti pakalpojuma sniedzēji.</t>
  </si>
  <si>
    <t>5 projekti</t>
  </si>
  <si>
    <t>"Jauna vieta jaunas lugas"</t>
  </si>
  <si>
    <t>Ārvalstu teātru viesizrādes Liepājā</t>
  </si>
  <si>
    <t>8</t>
  </si>
  <si>
    <t>izrāde</t>
  </si>
  <si>
    <t>Tehnikas īre</t>
  </si>
  <si>
    <t>Teātra mākslinieku mobilitāte</t>
  </si>
  <si>
    <t>Izrāde "Eiropas Sapnis"</t>
  </si>
  <si>
    <t>Kostīmu mākslinieks</t>
  </si>
  <si>
    <t>Scenogrāfijas veidošana</t>
  </si>
  <si>
    <t>Kostīmu veidošana</t>
  </si>
  <si>
    <t>Papildus tehniskā aprīkojuma īre</t>
  </si>
  <si>
    <t>Transporta izmaksas</t>
  </si>
  <si>
    <t>Izmitināšanas izmaskas</t>
  </si>
  <si>
    <t>"Vizuālā teātra attīstības programma"</t>
  </si>
  <si>
    <t>Kuratora darbs</t>
  </si>
  <si>
    <t>Viesizrādes</t>
  </si>
  <si>
    <t>Meistarklašu mākslinieki, vadītāji</t>
  </si>
  <si>
    <t>Vizuālā/leļļu teātra izrādes iestudējums 2027. gadā</t>
  </si>
  <si>
    <t>Telpu noma un tehniskais nodrošinājums meistarklasēm</t>
  </si>
  <si>
    <t>Viesizrāžu mākslinieku lidojumi</t>
  </si>
  <si>
    <t>Nakšņošana</t>
  </si>
  <si>
    <t>Atklāšanas pasākuma telpu īre</t>
  </si>
  <si>
    <t>Atklāšanas pasākuma noformējums</t>
  </si>
  <si>
    <t>programma</t>
  </si>
  <si>
    <t>"Kuldīgas mobilais defilē"</t>
  </si>
  <si>
    <t>Trupas honorārs</t>
  </si>
  <si>
    <t>Skaņas un gaismas tehnika. Uzstādīšana, demontāža, apkalpošana (iepirkums)</t>
  </si>
  <si>
    <t>Avio biļetes un bagāžas izdevumi</t>
  </si>
  <si>
    <t>Viesnīcas pakalpojumi</t>
  </si>
  <si>
    <t>AKKA/LAA</t>
  </si>
  <si>
    <t>Reklāmas materiālu izgatavošana</t>
  </si>
  <si>
    <t>"Kuldīgas Imersīvā teātra festivāls"</t>
  </si>
  <si>
    <t>Meistarklase teātra
profesionāļiem</t>
  </si>
  <si>
    <t>Meistarklase vietējai kopienai, amatierteātriem</t>
  </si>
  <si>
    <t>Apmācības projekta komandai</t>
  </si>
  <si>
    <t>Tehniskais nodrošinājums teātra festivālam - skatuve, apskaņošana</t>
  </si>
  <si>
    <t>3.3.</t>
  </si>
  <si>
    <t>“Torņu atgriešanās”</t>
  </si>
  <si>
    <t>Mūzika dievnamos - Koncerti, gan Liepājā, gan novados -  apvienot vairāk nekā 20 Liepājas un reģiona dievnamus mūzikas koncertu un priekšnesumu sērijās, ko sniegs spilgti Latvijas un Eiropas mūziķi, ļaujot iepazīt un izgaismot ne tikai Liepājas un reģiona sakrālās arhitektūras aizraujošākos piemērus, bet arī baudīt mūzikas skaņas to sienās, tai skaitā sadarbībā ar ilggadējo festivālu "Zemlika".</t>
  </si>
  <si>
    <t>"Nodibinājums Liepāja 2027".
Liepāja 2027 Eiropas kultūras galvaspilsētas pieteikumā paredzētais pamata partneris, kas tiks aicināts precizēt pieteikumā iekļautā projekta ieceri 2024. gada rudenī.
Publiska iepirkuma procedūrā izvēlēti pakalpojuma sniedzēji.</t>
  </si>
  <si>
    <t>“Torņu atgriešanās” koncerti dievnamos</t>
  </si>
  <si>
    <t>Kuratora darbs, mākslinieciskās koncepcijas izveide</t>
  </si>
  <si>
    <t>Gaismu mākslinieks koncertiem</t>
  </si>
  <si>
    <t>Solo mākslinieku honorāri pasākumiem Dienvidkurzemes dievnamos.</t>
  </si>
  <si>
    <t>Nošu sagatavošana un īre</t>
  </si>
  <si>
    <t>Tulkojuma nodrošinājums</t>
  </si>
  <si>
    <t>Koncertu vadītājs</t>
  </si>
  <si>
    <t>Video sagatavošana</t>
  </si>
  <si>
    <t>Jaundarbu radīšana</t>
  </si>
  <si>
    <t>Tehniskais nodrošinājums baznīcām (skaņa, gaisma)</t>
  </si>
  <si>
    <t>Scenogrāfija</t>
  </si>
  <si>
    <t>Transports māksliniekiem</t>
  </si>
  <si>
    <t>Mākslinieku lidojumi</t>
  </si>
  <si>
    <t>Ēdināšana</t>
  </si>
  <si>
    <t>notikumi</t>
  </si>
  <si>
    <t>Iekšējais transports</t>
  </si>
  <si>
    <t>degviela</t>
  </si>
  <si>
    <t>3.4.</t>
  </si>
  <si>
    <t>“Izgaismotā Liepāja”</t>
  </si>
  <si>
    <t>Gaismas festivāls, kas tiek svinēts Liepājas dzimšanas dienā, 18. martā. Izgaismosim ne tikai māju fasādes, ielas, sētas un skaistas formas, bet arī iekšējo saturu- noklusētas vai neērtas vai problemātiskas sabiedriskas tēmas. Rosināsim Liepājas profesionāļus un iedzīvotājus izgaismot savas mājas, pagalmus, ielas un apkaimes no citiem skatpunktiem, “jaunām acīm”.</t>
  </si>
  <si>
    <t xml:space="preserve"> Liepāja 2027 programma festivālā “Izgaismotā Liepāja” </t>
  </si>
  <si>
    <t>Pasākuma kopējā koncepta izveide</t>
  </si>
  <si>
    <t>Objektu mākslinieciskās izmaksas</t>
  </si>
  <si>
    <t>aurorlīgums/ pakalpojums</t>
  </si>
  <si>
    <t>Producēšanas izmaksas</t>
  </si>
  <si>
    <t>Gaismas tehnikas noma</t>
  </si>
  <si>
    <t>Objektu apskaņošana</t>
  </si>
  <si>
    <t>Video tehnikas noma</t>
  </si>
  <si>
    <t>LAIPA atlīdzība</t>
  </si>
  <si>
    <t>līgums/rēķins</t>
  </si>
  <si>
    <t>Video atskata filmēšana</t>
  </si>
  <si>
    <t>3.5.</t>
  </si>
  <si>
    <t>“Viena dzīves diena”</t>
  </si>
  <si>
    <t>2027. gada 27. jūlijs – būs tikai vēl viena otrdiena cilvēku dzīvē, kura tiks fiksēta fotoakcijā. Projekta ietvaros plānots plenērs, fotogrāfu meistarklases,  izstāde, uzsaukums sabiedrībai - Liepājas vēsturisko fotogrāfiju iesūtīšana, atlase un arhivēšana.</t>
  </si>
  <si>
    <t>"Nodibinājums Liepāja 2027"
Liepāja 2027 Eiropas kultūras galvaspilsētas pieteikumā paredzētais pamata partneris: biedrība "Viena Diena.lv".</t>
  </si>
  <si>
    <t>Fotogrāfijas programma "Viena dzīves diena"</t>
  </si>
  <si>
    <t xml:space="preserve">Fotoakcija, plenērs </t>
  </si>
  <si>
    <t>Transporta nodrošināšana fotogrāfiem plenēram (aviobiļetes)</t>
  </si>
  <si>
    <t>Fotoakcija, plenērs - viesnīcas un ēdināšanas izdevumi</t>
  </si>
  <si>
    <t>Fotoakcija, plenērs - honorāri fotogrāfiem</t>
  </si>
  <si>
    <t>Profesionālo fotogrāfu piesaiste, honorāri, transporta izdevumi</t>
  </si>
  <si>
    <t>Profesionālo fotogrāfu piesaiste, honorāri akcijas laikā</t>
  </si>
  <si>
    <t>Transporta nodrošināšana fotogrāfiem- aviobiļetes</t>
  </si>
  <si>
    <t>Profesionālo fotogrāfu viesnīcas un ēdināšanas izdevumi- 2 dienas</t>
  </si>
  <si>
    <t>Transporta nodrošināšana fotogrāfiem akcijas laikā</t>
  </si>
  <si>
    <t>Brīvprātīgo piesaiste, ēdināšana- (2 dienas), dāvanas</t>
  </si>
  <si>
    <t>Studijas noma akcijas norises posmos</t>
  </si>
  <si>
    <t>Papildus apgaismojuma īre</t>
  </si>
  <si>
    <t>Izstādes tehniskā sagatavošana</t>
  </si>
  <si>
    <t>4.1.</t>
  </si>
  <si>
    <t>“Ardievas smagajam metālam”</t>
  </si>
  <si>
    <t>Visa gada garumā bijušās rūpnīcas "Liepājas Metalurgs" teritorijā notiks īpaši veidota mākslas un kultūras notikumu programma. Īpaši šai vietai veidoti mākslas darbi/objektu punkti būs eksponēti visa gada garumā, kur pastaigas veidā apmeklētāji varēs iepazīties gan ar teritoriju, tās vēsturi, gan mākslas darbiem. 
“Baltā nakts” tipa festivāla norises un aktivitātes - "Skaņu mežs" - oriģinālas un spilgtas izteiksmes jaunajā un eksperimentālajā mūzikā un skaņu mākslā, arī cirks un ielu māksla, sadarbībā ar starptautiskiem partneriem.  Atvērts ideju konkurss starptautisku mākslinieku piedāvājumiem īstenot lielformāta aktivitātes festivālā.
"Arsēns un zaļās mežģīnes" - ilgtermiņa, alternatīvu/ dabai draudzīgu materiālu modes skate neierastā vietā, sadarbībā ar LMMD vidusskolas modes katedras audzēkņiem un starptautiskiem modes industrijas ekspertiem.</t>
  </si>
  <si>
    <t>"Nodibinājums Liepāja 2027".
Liepāja 2027 Eiropas kultūras galvaspilsētas pieteikumā paredzētais pamata partneris: biedrība "Nepieradinātās mūzikas un filmu mākslas biedrība "Skaņu mežs"" un pamata partneri, kas tiks aicināti precizēt pieteikumā iekļauto projektu ieceres 2024.gada rudenī.
Atklātā projektu konkursā atlasīti pamata partneri.
Publiska iepirkuma procedūrā izvēlēti pakalpojuma sniedzēji.</t>
  </si>
  <si>
    <t>"Nedēļas nogale Metalurga teritorijā"</t>
  </si>
  <si>
    <t>Koncertmākslinieki, Skaņu meža koncertā</t>
  </si>
  <si>
    <t>Skaņas mākslas instalāciju mākslinieki</t>
  </si>
  <si>
    <t>Kurators skaņu mākslas programmai</t>
  </si>
  <si>
    <t>DDA Telpiskās skaņas satura izstrāde - kuratora darbs, autordarbi</t>
  </si>
  <si>
    <t>Cirka un ielu mākslas programmas satura izstrāde – performanču, radošo darbnīcu kuratora un mākslinieku darbs</t>
  </si>
  <si>
    <t>Producenta asistenti</t>
  </si>
  <si>
    <t>Skaņu un video tehnikas īre ārtelpu risinājums</t>
  </si>
  <si>
    <t>DDA Telpiskās skaņas koncerta realizācija - tehnikas īre</t>
  </si>
  <si>
    <t>Skatuve, apskaņošana, tehniskā nodrošināšana</t>
  </si>
  <si>
    <t>Metalurga teritorijas iekštelpu tehniskie risinājumis</t>
  </si>
  <si>
    <t>Nakšņošanas nodrošinājums (10 cilvēki, 7 naktis)</t>
  </si>
  <si>
    <t>10</t>
  </si>
  <si>
    <t>Lidojumi māksliniekiem</t>
  </si>
  <si>
    <t>Projektu vadība</t>
  </si>
  <si>
    <t>14</t>
  </si>
  <si>
    <t>"Parkūrs Liepājas Metalurgā"</t>
  </si>
  <si>
    <t>Koncepcijas izstrāde</t>
  </si>
  <si>
    <t>Vides un XR instalāciju satura izstrāde</t>
  </si>
  <si>
    <t>Maršruta vēsturiskā izpēte</t>
  </si>
  <si>
    <t>Programmēšanas darbs</t>
  </si>
  <si>
    <t>Gidu sagatavošana</t>
  </si>
  <si>
    <t>Performanču mākslinieki atklāšanas pasākumā</t>
  </si>
  <si>
    <t>Parkūra instalāciju izveide, uzstādīšana, izgaismošana, iekļaujot materiālus un atļauju saskaņošanu</t>
  </si>
  <si>
    <t>Maršruta navigācijas izveide</t>
  </si>
  <si>
    <t>12</t>
  </si>
  <si>
    <t>4.2.</t>
  </si>
  <si>
    <t>“Aci pret aci ar dabisko”</t>
  </si>
  <si>
    <t>“Aci pret aci ar dabisko”- notikumu sērija, kur starpdisciplināros mākslas un kultūras projektos iesaistot gan sabiedrību, gan ekspertus, veidosim vienotu izpratni par ilgtspējīgu dzīvesveidu, ekoloģiski gudru saimniekošanu, bioloģisko daudzveidību, empātiju pret vidi un instrumentus ikdienas paradumu maiņai. Programmu papildinās projektu konkurss par tēmu “Uzrunājoši vides empātijas projekti”, “Klusējošais mirdzums” meklēt atpūtu dabā un baudīt dziedinošas pastaigas Liepājas, Dienvidkurzemes un Kuldīgas novadu takās un tūrisma maršrutos
"Lašu sargāšanas naktis" (Kuldīga) - vasarā darbnīcas un radošās nometnes, kurās piedalīsies komponisti, mūziķi, vizuālo mediju speciālisti, biologi, jaunieši. Rudenī trīs koncertu sērija iedzīvotāju piesaistīšanai un iesaistei lašu aizsardzībā Latvijas upēs un nelikumīgās malu zvejniecības mazināšanu. 
Projektu kopumā īpašu uzmanību veltīsim tūrisma uzņēmēju un darbinieku kapacitātes stiprināšanai, piedāvājot kursus un meistarklases dažādu jaunu produktu izveidē, verificēšanā, kā arī pakalpojumu dizainam, lai veidotu šim tūrisma maršrutu tīklam vienotu izpratni un izpildījumu ar mērķi kļūt par labās prakses piemēru arī citiem.</t>
  </si>
  <si>
    <t>"Nodibinājums Liepāja 2027".
Liepāja 2027 Eiropas kultūras galvaspilsētas pieteikumā paredzētais pamata partneris: biedrība "Sansusī" un pamata partneri, kas tiks aicināti precizēt pieteikumā iekļauto projektu ieceres 2024. gada rudenī.
Atklātā projektu konkursā atlasīti pamata partneri.
Publiska iepirkuma procedūrā izvēlēti pakalpojuma sniedzēji.</t>
  </si>
  <si>
    <t>"Detokss pastaigas un māksla dabā"</t>
  </si>
  <si>
    <t>Detokss pastaigu taku satura izstrāde</t>
  </si>
  <si>
    <t>Taku mākslas darbu sagatavišana</t>
  </si>
  <si>
    <t>Performatīvas mākslinieciskas akcijas dabā satura izstrāde, kuratora darbs</t>
  </si>
  <si>
    <t>Izpildītājmākslinieku performanču sagatavošana</t>
  </si>
  <si>
    <t>Tehniskais nodrošinājums kultūras pasākumiem brīvdabā - tehnikas, skatuve, apskaņošana, u.c.</t>
  </si>
  <si>
    <t>nakšnošana (10 cilvēki)</t>
  </si>
  <si>
    <t>"Lašu sargāšanas naktis"</t>
  </si>
  <si>
    <t>Pētniecības atlīdzības</t>
  </si>
  <si>
    <t>Honorārs, stundas</t>
  </si>
  <si>
    <t>Izglītošanas atlīdzības</t>
  </si>
  <si>
    <t>Izpildītājmākslinieki</t>
  </si>
  <si>
    <t>Izglītojošo materiālu tehniskās izmaksas</t>
  </si>
  <si>
    <t>Pētniecības tehniskās izmaksas</t>
  </si>
  <si>
    <t>Pasākuma vietas labiekārtošana (telts īre, inventārs)</t>
  </si>
  <si>
    <t>Pasākuma apskaņošana un skatuve</t>
  </si>
  <si>
    <t>Izmitināšana (naktis)</t>
  </si>
  <si>
    <t>Transporta izdevumi (cilvēki)</t>
  </si>
  <si>
    <t>4.3.</t>
  </si>
  <si>
    <t>“Citādi jūras svētki”</t>
  </si>
  <si>
    <t>“Citādi jūras svētki” 2027. gadā būs pasākumu nedēļa, kas veltīta sabiedrības izglītošanai par kritisko stāvokli Baltijas jūrā, piedāvājot dažādas kultūras aktivitātes, kā jauniešu radošā nometne, kurā tiks radīts un atskaņots skaņdarbs, sadarbībā ar Baltijas jūras pētniekiem un zinātniekiem, reģiona amatierteātru (Liepājas, Aizputes, Grobiņas, Kuldīgas u. c.) iesaistīšanās pastaigu izrādes sagatavošanā, izmantojot kopienas teātra metodiku un Baltijas jūrai draudzīgu ēdienu recepšu radīšana un ēšanas paradumu maiņa.</t>
  </si>
  <si>
    <t>212 707</t>
  </si>
  <si>
    <t>Notikumi "Ūdens ekoloģija"</t>
  </si>
  <si>
    <t>Interaktīvas mākslas instalācijas koncepcijas un meta izveide</t>
  </si>
  <si>
    <t>Kulinārijas meistarklašu par/ar invazīvām sugām satura sagatavošana</t>
  </si>
  <si>
    <t>Lektori Baltijas jūras ilgtspējas un aizsardzības dienas pasākumā "Jūr'Nīca" Dienvidkurzemē</t>
  </si>
  <si>
    <t>Izglītojoši performatīvas akcijas par dabas un cilvēku daudzveidību, atkritumu reciklēšanu satura sagatavošana</t>
  </si>
  <si>
    <t>Tehniskais nodrošinājums</t>
  </si>
  <si>
    <t>Interaktīvas mākslas instalāciju veidošana</t>
  </si>
  <si>
    <t>Kulinārijas meistarklases nodrošinājums</t>
  </si>
  <si>
    <t>Izglītojoši performatīvas akcijas par dabas un cilvēku daudzveidību, atkritumu reciklēšanu īstenošana</t>
  </si>
  <si>
    <t>Vietu iekārtošana - skatuve, apskaņošana</t>
  </si>
  <si>
    <t>Teritorijas iekārtošana (telšu īre, galdi, krēsli, norādes)</t>
  </si>
  <si>
    <t>Citas izmaksas</t>
  </si>
  <si>
    <t>Māksliniekiem lidojumu nodrošinājums</t>
  </si>
  <si>
    <t>Nakšņošana (10 cilvēki, 5 naktis)</t>
  </si>
  <si>
    <t>Ekspertu darbs projektu konkursā</t>
  </si>
  <si>
    <t>"Kopienas izrāde ar amatierteātriem"</t>
  </si>
  <si>
    <t>Dramaturga darbs - piejūras cilvēkstāstu apkopošana un mākslinieciska interpretācija</t>
  </si>
  <si>
    <t>Režisora darbs</t>
  </si>
  <si>
    <t>Scenogrāfa darbs</t>
  </si>
  <si>
    <t>Producenta un dalībnieku koordinatora darbs</t>
  </si>
  <si>
    <t>Dalībnieku ēdināšana mēģinājumu procesā</t>
  </si>
  <si>
    <t>Ceļa un viesnīcas izdevumi radošajai komandai</t>
  </si>
  <si>
    <t>"Baltijas jūras simfonija"</t>
  </si>
  <si>
    <t>Mākslinieciskā vadītāja darbs</t>
  </si>
  <si>
    <t>Meistarklašu vadītāji, mentori</t>
  </si>
  <si>
    <t>Nometnes telpu noma un tehniskais nodrošinājums (komplekts</t>
  </si>
  <si>
    <t>Koncerta telpu noma un tehniskais nodrošinājums (komplekts)</t>
  </si>
  <si>
    <t>Ēdināšanas, ūdens nometnes dalībniekiem</t>
  </si>
  <si>
    <t>4.4.</t>
  </si>
  <si>
    <t>“Piedzīvojumu sala”</t>
  </si>
  <si>
    <t xml:space="preserve">Zirgu salā ir Zinātnes un izglītības inovāciju centrs “Dabas māja”, kas piedāvās dažādas STEAM un vides izglītības programmas, darbnīcas, radošās dienas un citas aktivitātes. Pateicoties tehnoloģijām un mūsdienīgām komunikācijām, tās vēl vairāk būs pieejamas bērniem un jauniešiem no visas Latvijas. 
“Daba un zinātne” - festivāls pulcēs gan vietējos, gan starptautiskos pētniekus, zinātniekus un ekspertus, lai diskutētu par zinātni dabā, tās veicināšanu un sekmēšanu.  
Multimediāls piedzīvojums "Dabas ritmi" – mūzika, māksla un tehnoloģijas, pievērsīs uzmanību vides vērtībām. </t>
  </si>
  <si>
    <t>"Nodibinājums Liepāja 2027"
Liepāja 2027 Eiropas kultūras galvaspilsētas pieteikumā paredzētais pamata partneris, kas tiks aicināts precizēt pieteikumā iekļautā projekta ieceri 2024. gada rudenī.</t>
  </si>
  <si>
    <t>129 938</t>
  </si>
  <si>
    <t>Festivāls "Daba un zinātne"</t>
  </si>
  <si>
    <t>Festivāla "Daba un zinātne" koncepcijas, autoruzraudzība</t>
  </si>
  <si>
    <t xml:space="preserve">Satura izstrāde </t>
  </si>
  <si>
    <t>Izpildītāju honorāri (mūziķi, mākslinieki</t>
  </si>
  <si>
    <t>Producēšanas pakalpojumi</t>
  </si>
  <si>
    <t>Video performances sagatavošana (koncepcija, satura izveide, datorgrafikas risinājums)</t>
  </si>
  <si>
    <t>Festivāla "Daba un zinātne" tehniskais nodrošinājums, instalāciju uzbūve</t>
  </si>
  <si>
    <t>Video intalācijas tehnikas īre</t>
  </si>
  <si>
    <t>Tehniskais nodrošinājums - skatuves uzbūve, apskaņošana, skaņas ierakstu tehnika (komplekts)</t>
  </si>
  <si>
    <t>Gaismu tehnikas nodrošinājums</t>
  </si>
  <si>
    <t>Transporta izdevumi māksliniekiem</t>
  </si>
  <si>
    <t>Nakšņošana 4 cilvēkiem 5 naktis</t>
  </si>
  <si>
    <t>projekti</t>
  </si>
  <si>
    <t>"Programma bērniem"</t>
  </si>
  <si>
    <t>Zinātnes teātra tipa, iesaistoši kultūras projektu STEM+ARTS vides izglītībā (3 notikumi), koncepcijas un satura izstrāde</t>
  </si>
  <si>
    <t>Speciālisti, kas vada mazāka formāta izglītojošas intervences bērniem</t>
  </si>
  <si>
    <t>Tehniskais nodrošinājums STEM+ARTS projektu norisei (komplekts)</t>
  </si>
  <si>
    <t>Ekspertu darbs konkursa procesā</t>
  </si>
  <si>
    <t>eksperti</t>
  </si>
  <si>
    <t>5.1.</t>
  </si>
  <si>
    <t xml:space="preserve">“Liepājas mākslas forums” </t>
  </si>
  <si>
    <t xml:space="preserve">Laikmetīgās mākslas festivāls pētīs tehnoloģiju un cilvēku sadarbību, iezīmējot vēlamo nākotnes perspektīvu. Piesaistot izcilus mūsdienu māksliniekus un domātājus, kuri īsteno mākslu kā sava veida sociālo aktīvismu, runāsim par tādām tēmām kā dzimumu līdztiesība, vides izaicinājumi, digitālā un zaļā pāreja, izpratne par mūsdienu pasaules izaicinājumiem. Tehnoloģiskās mākslas pētniecība turpināsies reāllaika audiovizuālās deju mūzikas programmēšanas (live coding) reivā, kurā satiksies mākslinieki no dažādām valstīm, lai ar koda palīdzību radītu neprātīgus algoritmus un trokšņu mūziku. </t>
  </si>
  <si>
    <t>"Nodibinājums Liepāja 2027".
Liepāja 2027 Eiropas kultūras galvaspilsētas pieteikumā paredzētais pamata partneris: SIA "Lielais Dzintars".</t>
  </si>
  <si>
    <t>153 212</t>
  </si>
  <si>
    <t>Mākslinieki</t>
  </si>
  <si>
    <t>Paneļdiskusiju dalībnieki</t>
  </si>
  <si>
    <t>Rezidenču dalībnieki</t>
  </si>
  <si>
    <t>Papildus tehniskie risinājumi mākslas darbu atskaņošanai</t>
  </si>
  <si>
    <t>Video instalāciajas</t>
  </si>
  <si>
    <t>Mediju projekti</t>
  </si>
  <si>
    <t>5.2.</t>
  </si>
  <si>
    <t xml:space="preserve">“UPDATE” </t>
  </si>
  <si>
    <t>Jauno mediju mākslas nedēļa. Katru gadu festivāls sastāv no programmas ar izglītojošu daļu - darbnīcas, meistarklases, ģimenes dienas, mākslinieku darbnīcas. Šie pasākumi paredzēti mērķauditorijas aktīvai iesaistei. Katra festivāla programmā ir arī izstādes, konferences un audiovizuālu performanču koncerti. UPDATE darbnīcas un meistarklases vada vietējie un starptautiskie mākslinieki, pētnieki, kādas specifiskas mediju vai tehnoloģiju jomas speciālisti.</t>
  </si>
  <si>
    <t>"Nodibinājums Liepāja 2027".
Liepāja 2027 Eiropas kultūras galvaspilsētas pieteikumā paredzētais pamata partneris: biedrība "ASTE. Art, Science, Technology, Education".</t>
  </si>
  <si>
    <t>68 353</t>
  </si>
  <si>
    <t>Izstādes mākslas darbu izstrāde</t>
  </si>
  <si>
    <t>Izstādes kurators</t>
  </si>
  <si>
    <t>Performanču mākslinieki</t>
  </si>
  <si>
    <t>Performanču pasākuma kurators</t>
  </si>
  <si>
    <t>Darbnīcu vadītāji</t>
  </si>
  <si>
    <t>Meistarklašu vadītāji</t>
  </si>
  <si>
    <t>Ģimenes un bērnu programmas kurators</t>
  </si>
  <si>
    <t>Keynote lektors</t>
  </si>
  <si>
    <t>Festivāla producents</t>
  </si>
  <si>
    <t>Festivāla tehniskie speciālisti</t>
  </si>
  <si>
    <t>Starptautiskais koordinators</t>
  </si>
  <si>
    <t>Izstādes uzbūves speciālisti</t>
  </si>
  <si>
    <t>Izstādes tehniskais direktors</t>
  </si>
  <si>
    <t>Web risinājumi un tehnika tiešsaistes notikumiem (konferencēm, darbnīcām)</t>
  </si>
  <si>
    <t>Festivāla telpu īre</t>
  </si>
  <si>
    <t>Izstādes scenogrāfijas, mākslas darbu un darbnīcu norises materiāli un izgatavošana</t>
  </si>
  <si>
    <t>Naktsmītnes festivāla dalībniekiem, darbnīcu vadītājiem u.tml.</t>
  </si>
  <si>
    <t>pakalpojums, par nakti</t>
  </si>
  <si>
    <t>Transports ārzemju un nacionālajiem māksliniekiem, darbnīcu vadītājiem u.tml.</t>
  </si>
  <si>
    <t xml:space="preserve">Materiāli un pakalpojumi mākslas darbu izstrādei </t>
  </si>
  <si>
    <t>komplekti</t>
  </si>
  <si>
    <t>Projekta vadība un lietvedība</t>
  </si>
  <si>
    <t>5.3.</t>
  </si>
  <si>
    <t>“Atpakaļ nākotnē”</t>
  </si>
  <si>
    <t>Pasākumu cikls, kas veltīts animācijai un tās dažādajiem formātiem – kino, audiovizuālajai mākslai un papildinātajai realitātei. Festivālā skatītājiem būs iespēja iepazīt un izbaudīt jaunākās animācijas filmas un mākslas darbus ar papildinātās realitātes pieredzi, notiks jaunu kontaktu dibināšana un starptautisko partneru tīkla paplašināšana.
Animācijas un ilustrācijas tēlu ceļojošā izstāde.</t>
  </si>
  <si>
    <t>"Nodibinājums Liepāja 2027".
Liepāja 2027 Eiropas kultūras galvaspilsētas pieteikumā paredzētais pamata partneris, kas tiks aicināts precizēt pieteikumā iekļautā projekta ieceri 2024. gada rudenī.</t>
  </si>
  <si>
    <t>106 443</t>
  </si>
  <si>
    <t>Animācijas festivāls “Atpakaļ nākotnē”</t>
  </si>
  <si>
    <t>Starptautiska animācijas tēlu ilustrāciju izstādes izveide - kuratora darbs</t>
  </si>
  <si>
    <t>Starptautiska animācijas tēlu ilustrāciju izstādes izveide - mākslas darbu deponējumi, autoratiesības</t>
  </si>
  <si>
    <t>Starptautiska animācijas tēlu ilustrāciju izstādes izveide - tekstu, anotāciju redakcija, tulkošana</t>
  </si>
  <si>
    <t>Starptautiska animācijas tēlu ilustrāciju izstādes izveide -scenogrāfijas izveide</t>
  </si>
  <si>
    <t>Animācijas filmu seansi - kuratora darbs</t>
  </si>
  <si>
    <t>Animācijas filmu seansi - autortiesības, translēšanas tiesības</t>
  </si>
  <si>
    <t>Animācijas filmu seansi - filmu sagatavošana translācijai, tostarp tulkošana, titru izveide</t>
  </si>
  <si>
    <t>Animācijas meistarklases - kuratora darbs</t>
  </si>
  <si>
    <t>Animācijas meistarklases - atlīdzības vadītājiem</t>
  </si>
  <si>
    <t>Starptautiska animācijas tēlu ilustrāciju izstādes izveide - loģistika un apdrošināšana, vidēji</t>
  </si>
  <si>
    <t>Starptautiska animācijas tēlu ilustrāciju izstādes izveide - izstādes scenogrāfijas materiāltehniskā izstrāde, tostarp gaismu režija</t>
  </si>
  <si>
    <t>Starptautiska animācijas tēlu ilustrāciju izstādes izveide - producēšana un tehniskie darbinieki</t>
  </si>
  <si>
    <t>Starptautiska animācijas tēlu ilustrāciju izstādes izveide - telpu noma</t>
  </si>
  <si>
    <t>Animācijas filmu seansi - telpu un tehniskais nodrošinājums</t>
  </si>
  <si>
    <t>Animācijas meistarklases - telpu un tehniskais nodrošinājums</t>
  </si>
  <si>
    <t>Mākslinieku un darba grupas ceļa un naktsmītņu izdevumi</t>
  </si>
  <si>
    <t>5.4.</t>
  </si>
  <si>
    <t>“Ukstiņš. Mūžu mācies!”</t>
  </si>
  <si>
    <t>Kultūrizglītības un mūžizglītības programma.
Tehnoloģiju koprades telpas iedzīvināšana, kurā varēs spēlēties, mācīties, izgudrot, iemācīties radīt inovācijas un talantu mentoringa programma. Programmas ietvaros tiks veicināta zināšanu, prasmju un inovāciju attīstība digitālās radīšanas jomā. Notiks senioru programmas nodarbības un līdzdalības veicināšana. Dažādas aktivitātes, kas veicinās koprades telpas idejas nostiprināšanos un centra pozicionēšanu pilsētas izglītības telpā. Notiks izgudrojumu un zinātnes gadatirgus.
"Prasmju birža" - kopienu iesaistošas praktiskas, izzinošas aktivitātes.
Liepājas un reģiona kultūras darbinieku kapacitātes celšanas un prasmju attīstības programma. Nozares konferences un semināri.</t>
  </si>
  <si>
    <t>"Nodibinājums Liepāja 2027"
Liepāja 2027 Eiropas kultūras galvaspilsētas pieteikumā paredzētie pamata partneri, kas tiks aicināti precizēt pieteikumā iekļautās projektu ieceres 2024. gada rudenī.</t>
  </si>
  <si>
    <t>Kultūraizglītības programma - FAB Lab</t>
  </si>
  <si>
    <t>MakerFair izgudrotāju ciema kuratora darbs</t>
  </si>
  <si>
    <t>Vieslekcijas un paraugdemonstrējumi MakerFair izgudrotāju ciemā</t>
  </si>
  <si>
    <t>Radošās darbnīcas MakerFair izgudrotāju ciemā</t>
  </si>
  <si>
    <t>Senioru iekļaušanas programma - nodarbību izstrāde, kuratora darbs</t>
  </si>
  <si>
    <t>Senioru iekļaušanas programma - nodarbību izstrāde,nodarbību vadītāju darbs</t>
  </si>
  <si>
    <t>MakerFair izgudrotāju ciema scenogrāfijas</t>
  </si>
  <si>
    <t>MakerFair producenta un koordinatoru darbs</t>
  </si>
  <si>
    <t>Senioru iekļaušanas programma -producenta darbs</t>
  </si>
  <si>
    <t>MakerFair izgudrotāju ciema telpu un tehniskais nodrošinājums, tostarp radošajām darbnīcām un paraugdemonstrējumiem</t>
  </si>
  <si>
    <t>MakerFair tehniskie darbinieki</t>
  </si>
  <si>
    <t>Senioru iekļaušanas programma -telpu un tehniskā nodrošinājuma īre, programmatūras iegāde piekļūstamības risinājumiem</t>
  </si>
  <si>
    <t>MakerFair izgudrotāju ciema franšīzes licences maksa (aptuveni)</t>
  </si>
  <si>
    <t>MakerFair izgudrotāju ciema dalībnieku transporta un uzturēšanās izdevumi</t>
  </si>
  <si>
    <t>MakerFair izgudrotāju ciema recepcijas izdevumi, ēdināšana</t>
  </si>
  <si>
    <t>Senioru iekļaušanas programma - ceļa un uzturēšanās izdevumi nodarbību vadītājiem</t>
  </si>
  <si>
    <t>preces, pakalpojumi</t>
  </si>
  <si>
    <t>Kultūras kapacitātes stiprināšana "Kultūras renovācija"</t>
  </si>
  <si>
    <r>
      <rPr>
        <sz val="11"/>
        <color rgb="FF000000"/>
        <rFont val="Arial"/>
      </rPr>
      <t xml:space="preserve">Starpautiskie lektori </t>
    </r>
    <r>
      <rPr>
        <i/>
        <sz val="11"/>
        <color rgb="FF000000"/>
        <rFont val="Arial"/>
      </rPr>
      <t>(key speaker)</t>
    </r>
  </si>
  <si>
    <t>Lektori, darbnīcu vadītāji</t>
  </si>
  <si>
    <t>Satura un tematiskā ietvara konsultanti</t>
  </si>
  <si>
    <t>Moderatori, diskusiju vadītāji</t>
  </si>
  <si>
    <t>Videomākslinieks</t>
  </si>
  <si>
    <t>Tehniskais nodrošinājums (3 konferences)</t>
  </si>
  <si>
    <t>Tehniskais nodrošinājums, projekcijas(3 konferences)</t>
  </si>
  <si>
    <t>Transporta izdevumi (personas)</t>
  </si>
  <si>
    <t>Naktsmītnes (personas)</t>
  </si>
  <si>
    <t>konferences</t>
  </si>
  <si>
    <t>5.5.</t>
  </si>
  <si>
    <t>“Jauniešu forums”</t>
  </si>
  <si>
    <t xml:space="preserve">Jauniešu mācību programma - trīs mācību gadi, piedaloties starptautiskiem lektoriem, kopīgi komandas veidošanas pasākumi, jauniešiem iespēja organizēt savu pasākumu Liepāja 2027 gada noslēgumā.
Jauniešu klubs - vieta, ar mentoriem un aktivitātēm, kur jaunieši var turpināt darboties pēc mācību programmas beigšanas, lai līdz 2027. gadam justos piederīgi un iesaistītos noslēguma pasākuma rīkošanā. 
Noslēguma pasākums - jauniešu rīkots pasākumu kopums/festivāls.
</t>
  </si>
  <si>
    <t>139 696</t>
  </si>
  <si>
    <t>"Jauniešu programma"</t>
  </si>
  <si>
    <t>Programmas izstrāde</t>
  </si>
  <si>
    <t>Izglītības un kultūrizglītīvas ekspertu piesaiste</t>
  </si>
  <si>
    <t xml:space="preserve">Jauniešu mācību sesiju lektori </t>
  </si>
  <si>
    <t>Absolventu programmas aktivitātes, meistardarbnīcas</t>
  </si>
  <si>
    <t>Ārvalstu lektori</t>
  </si>
  <si>
    <t>Jauniešu mācību sesiju tehniskais nodrošinājums</t>
  </si>
  <si>
    <t>Jauniešu mācību sesiju telpu noma</t>
  </si>
  <si>
    <t>Viesnīcu nodrošinājums vieslektoriem</t>
  </si>
  <si>
    <t>Ēdināšana mācību sesijās un noslēguma pasākumā</t>
  </si>
  <si>
    <t>Transports reģionu jauniešu nokļūšanai Liepājā</t>
  </si>
  <si>
    <t>Transports Liepājas jauniešu vizītes reģionā</t>
  </si>
  <si>
    <t>Ārvalstu lektoru lidojumi</t>
  </si>
  <si>
    <t>Jauniešu festivāls "Nākotnes institūts"</t>
  </si>
  <si>
    <t>Pasākuma kurators</t>
  </si>
  <si>
    <t>9 diskusiju norise, paneļdiskusijas dalībnieki un moderators</t>
  </si>
  <si>
    <t>9 radošo darbnīcu norise, meistarklašu vadītāji</t>
  </si>
  <si>
    <t>Koncertprogrammas satura un dramaturģijas izstrāde, eksperts-konsultants</t>
  </si>
  <si>
    <t>Darbnīcu un koncerta telpu un tehniskais nodrošinājums, scenogrāfija, apdrošināšana</t>
  </si>
  <si>
    <t>Mākslas darbu izstrāde</t>
  </si>
  <si>
    <t>Transports</t>
  </si>
  <si>
    <t>Digitālā kampaņas realizācija</t>
  </si>
  <si>
    <t xml:space="preserve">Ar dažādu reklāmas un komunikācijas aktivitāšu realizēšanu paredzēts stiprināt ne tikai Liepājas un reģiona, bet visas Latvijas tēlu kopumā, tai skaitā starptautiskā līmenī kā nebijušu un unikālu aktivitāšu norises vietu ar bagātām tradīcijām un mūsdienīgu nākotnes redzējumu. Komunikācijā un mārketingā tiks izmantotas pilna spektra integrētā mārketinga komunikācijas iespējas, mērķu sasniegšanā lietoti daudzveidīgi informācijas kanāli gan Liepājā un Latvijā, gan arī Eiropā. Paredzēts veidot dažādās starptautiskas sadarbības, ar ārvalstīs dzīvojošajiem latviešiem, medijiem, starptautiskām reklāmas un mediju aģentūrām. Paredzēts organizēt dažādus publicitātes, mediju pasākumus un pārstāvēt Liepāju un Latviju dažādos pasākumos gan citās Latvijas pilsētās, gan ārvalstīs. Plānotas vides, digitālās, mediju reklāmas kampaņas. Paredzētas dažādas mārketinga un komunikācijas aktivitātes ar viesmīlības sektoru. Plānots realizēt dažādus radošus risinājumus kā uzrunāt mērķauditoriju. Sadarbības nodrošināšana ar tūroperatoriem, aviokompānijām, dalība starptautiskās izstādēs, citām Eiropas kultūras galvaspilsētām, vēstniecībām u.c. </t>
  </si>
  <si>
    <t>"Nodibinājums Liepāja 2027"
Publiska iepirkuma procedūrā izvēlēti pakalpojuma sniedzēji.</t>
  </si>
  <si>
    <t>Realizētas 5 liela mēroga reklāmas kampaņas - starptautiskā un nacionālā līmenī
Par ~10 % palielinājies tūristu skaits reģionā kopumā
Vismaz 1,3 milj. sasniegtā auditorija Latvijā
Vismaz 30 milj. sasniegtā starptautiskā auditorija
Par ~20% palielinājies kultūras pasākumu apmeklētāju skaits reģionā
Par ~15 % palielinājusies sabiedrības līdziesaiste dažādos notikumos reģionā</t>
  </si>
  <si>
    <r>
      <rPr>
        <b/>
        <sz val="11"/>
        <color theme="1"/>
        <rFont val="Arial"/>
      </rPr>
      <t xml:space="preserve">REKLĀMA: </t>
    </r>
    <r>
      <rPr>
        <sz val="11"/>
        <color theme="1"/>
        <rFont val="Arial"/>
      </rPr>
      <t>(kampaņas - tai skaitā reģionālas, nacionālas un straptautiskas, digitālās kampaņas, maketēšanas un dizaina darbi, foto, video, reklāmas laukumu iegāde, vides reklāma, akcijas, dizaina darbi, maketēšanas pakalpojumi, prezentmateriāli u.c. reklāmas aktivitātes)</t>
    </r>
  </si>
  <si>
    <r>
      <rPr>
        <b/>
        <sz val="11"/>
        <color theme="1"/>
        <rFont val="Arial"/>
      </rPr>
      <t xml:space="preserve">KOMUNIKĀCIJA:  </t>
    </r>
    <r>
      <rPr>
        <sz val="11"/>
        <color theme="1"/>
        <rFont val="Arial"/>
      </rPr>
      <t>(mājaslapas uzturēšana, sociālo mediju kontu izveide/uzturēšana, publiskā pārstāvniecība pasākumos, notikumos (tai skaitā starptautiskos), sabiedrisko attiecību aktivitātes, mediju sadarbības projekti u.c.)</t>
    </r>
  </si>
  <si>
    <t>Latvijas tēla stiprināšana un starpt. kampaņas</t>
  </si>
  <si>
    <t>1 229 832</t>
  </si>
  <si>
    <t>Digitālās kampaņas kopējam tēlam (starptautisks, nacionāls līmenis) gada garumā digitālo kanālu sekotāju un apmeklētāju pieauguma veicināšanai</t>
  </si>
  <si>
    <t>Vizuālo materiālu izstrāde kopējam tēlam (ikdienas maketēšana, tēla reklāmas izveide dažādiem informācijas kanāliem)</t>
  </si>
  <si>
    <t>Foto pakalpojumi (publicitātes pasākumiem, tēla foto, aktuālo norišu fotogrāfēšana)</t>
  </si>
  <si>
    <t>Video pakalpojumi (publicitātes video veidošana, aktuālo pasākumu filmēšana) kopējā tēla stiprināšanai</t>
  </si>
  <si>
    <t>Dizaina darbi (tajā skaitā dažādu vizuālo materiālu dizaina izstrāde)</t>
  </si>
  <si>
    <t>Starptautiskā kampaņa (īpaši veidota tēla kampaņa gada garumā starptautiskai auditorijai)</t>
  </si>
  <si>
    <t>Poligrāfijas pakalpojumi (dažādu materiālu drukas darbi)</t>
  </si>
  <si>
    <t>Vides reklāma tēla stiprināšanai, informēšanai par Liepaja2027 aktivitātēm pilsētvidē (nac.līmenis)</t>
  </si>
  <si>
    <t>Tulkošanas pakalpojumi</t>
  </si>
  <si>
    <t>Prezentmateriālu komplekts (Liepājas prezentmateriālu kataloga papildināšana ar Liepāja2027 prezentmateriāliem, suvenīri dāvināšanai partneriem, pasniegšanai pasākumos, Liepājas 400 gades piemiņas atribūtika u.c.)</t>
  </si>
  <si>
    <t>Biļešu tirdzniecības izdevumi</t>
  </si>
  <si>
    <t>KOMUNIKĀCIJA:  (mājaslapas uzturēšana, sociālo mediju kontu izveide/uzturēšana, publiskā pārstāvniecība pasākumos, notikumos (tai skaitā starptautiskos), sabiedrisko attiecību aktivitātes, mediju sadarbības projekti u.c.)</t>
  </si>
  <si>
    <t>Mājaslapas uzturēšana</t>
  </si>
  <si>
    <t>Mediju projekti (tai skaitā reklāma drukātajos medijos, sadarbības projekti ar vietējiem medijiem)</t>
  </si>
  <si>
    <t>Sabiedrības līdziesaistes/kapacitātes pasākumu komunikācija</t>
  </si>
  <si>
    <t>Pārstāvniecība lielajos pasākumos (Rīgas svētki, Orientēšanās spēles "Pēdas", Jūras svētki, Līvas ciema svētki, sarunu festivāls "Lampa" Cēsīs u.c.)</t>
  </si>
  <si>
    <t>Dažādu radošo risinājumu izstrāde (sabiedrības līdziesaistes veicināšanai, lojalitātes stiprināšanai)</t>
  </si>
  <si>
    <t>Liepājas vēstnešu programma</t>
  </si>
  <si>
    <t xml:space="preserve">Starptautiskās komunikācijas aktivitātes </t>
  </si>
  <si>
    <t>"Nodibinājums Liepāja 2027" un programmas partneri</t>
  </si>
  <si>
    <t>Programmu "Liepāja - Eiropas Kultūras galvaspilsēta 2027" veido 28 projektu kopumi, kuri laika periodā no 2023.gada tiek attīstīti, veidoti un iedzīvināti, lai radītu neaizmirstamu pasākumu un īpašu notikumu virknējumu 2027. gadā. Programmas izstrāde un īstenošana ietver arī programmas administrēšanas darbu gan projektu līmenī, gan programmai kopumā, tajā skaitā, programmas vadība, mākslinieciskā komanda, sabiedrības iesaistes projektu vadība, mārketings un finanšu vadība. Pasākuma rezultātā tiks īstenota 1 programma, pie kuras īstenošanas centralizēti strādās aptuveni 60 speciālisti un kas uz visiem programmas notikumiem kopā pulcēs vismaz 1 500 000 apmeklētāju.</t>
  </si>
  <si>
    <t>Programmas administrēšanas izmaksas, tajā skaitā, atlīdzība, administratīvie izdevumi, komandējumu izdevumi birojam un programmas projektu vadībai</t>
  </si>
  <si>
    <t>2 090 007</t>
  </si>
  <si>
    <t>Apjoms (mēneši vidēji)</t>
  </si>
  <si>
    <t>Atlīdzības</t>
  </si>
  <si>
    <t>Programmas attīstība</t>
  </si>
  <si>
    <t xml:space="preserve">atlīdzība </t>
  </si>
  <si>
    <t>Programmas īstenošana</t>
  </si>
  <si>
    <t>Mārketinga nodrošināšana</t>
  </si>
  <si>
    <t>Sabiedrības iesaistes programma</t>
  </si>
  <si>
    <t>Monitorings</t>
  </si>
  <si>
    <t>Administratīvie izdevumi</t>
  </si>
  <si>
    <t>Reprezetācijas izdevumi</t>
  </si>
  <si>
    <t>Komandējumu izdevumi</t>
  </si>
  <si>
    <t>Vietējie komandējumi</t>
  </si>
  <si>
    <t>Ārvalstu komandējumi</t>
  </si>
  <si>
    <t>Citi transporta pakalpojumi (programmas izpētei)</t>
  </si>
  <si>
    <t>Civiltiesiskās atbildības apdrošināšana</t>
  </si>
  <si>
    <t>gadi</t>
  </si>
  <si>
    <t>Atbilstoši Eiropas Komisijas nosacījumiem realizēts izpētes projekts, titula un programmas ietekmes novērtēšanai</t>
  </si>
  <si>
    <t>"Nodibinājums Liepāja 2027".
Publiska iepirkuma procedūrā izvēlēti pakalpojuma sniedzēji. Pakalpojumu izmaksas par datu apkopošanu, datu iegāde pēc nepieciešamības.</t>
  </si>
  <si>
    <t>1 bāzes pētījums, 1 gala pētījums, datu apkopojums visā programmas periodā, pētījuma izdevums</t>
  </si>
  <si>
    <t>161 111</t>
  </si>
  <si>
    <t>Bāzes pētījums</t>
  </si>
  <si>
    <t>Datu apkopošana un iegāde (mēneši)</t>
  </si>
  <si>
    <t>Gala novērtējums</t>
  </si>
  <si>
    <t>Sabiedriskās kārtības un drošības pasākumi saskaņā ar normatīvo aktu prasībām publiskajos pasākumos. Nozīmīgāko pasākumu tiešraides translācija, audiovizuāla ieraksta nodrošināšana</t>
  </si>
  <si>
    <t>Latvijas sabiedriskie mediji, sabiedriskās kārtības un drošības iestādes (t.sk.valsts policija, NMPD u.c.)</t>
  </si>
  <si>
    <t>Sabiedriskās kārtības un drošības pasākumi 100 pasākumos // tiešraides translācija vai audiovizuāla ieraksts 20 pasākumos</t>
  </si>
  <si>
    <t>Valsts organizatoriskās izmaksas</t>
  </si>
  <si>
    <t>Valsts daļas izmaksas, euro*</t>
  </si>
  <si>
    <t>* Norādītās summas ir indikatīvas un var mainīties, saglabājot nemainīgu finansējuma sadalījumu pa gadiem.</t>
  </si>
  <si>
    <t>Sadarbības pasākumu nodrošināšana ar vēstniecībām</t>
  </si>
  <si>
    <t>Sadarbības veicināšanas projektu realizācija ar ārvalstīs esošajām latviešu diasporām</t>
  </si>
  <si>
    <t>Oficiālas augstu amatpersonu pieņemšanas, pasākumu nodrošināšana</t>
  </si>
  <si>
    <t>Dalība pasākumu drošības nodrošināšanā</t>
  </si>
  <si>
    <t>Medicīnas personāla dežūras (pasākumi)</t>
  </si>
  <si>
    <t>Dažādu pasākumu TV tiešraides nodrošinājums (fiksēšana ierakstā)</t>
  </si>
  <si>
    <t>Atklāšanas un noslēguma pasākuma tiešraides nodrošinājums (fiksēšana ierakstā)</t>
  </si>
  <si>
    <t>Satura nodrošinājums regulārajos raidījumos (LTV, Latvijas radio)</t>
  </si>
  <si>
    <t>Satura nodrošināšana digitālajos medijos (LSM.LV)</t>
  </si>
  <si>
    <t>Speciālo tematisko raidījumu veidošana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</si>
</sst>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0"/>
    <numFmt numFmtId="165" formatCode="#\ ##0.00"/>
    <numFmt numFmtId="166" formatCode="#\ ##0"/>
    <numFmt numFmtId="167" formatCode="#,##0.0"/>
    <numFmt numFmtId="168" formatCode="0.0000"/>
    <numFmt numFmtId="169" formatCode="#\ ##0.000"/>
  </numFmts>
  <fonts count="37" x14ac:knownFonts="1">
    <font>
      <sz val="10"/>
      <color rgb="FF000000"/>
      <name val="Arial"/>
      <scheme val="minor"/>
    </font>
    <font>
      <sz val="10"/>
      <color rgb="FF000000"/>
      <name val="Arial"/>
    </font>
    <font>
      <b/>
      <sz val="10"/>
      <color rgb="FF000000"/>
      <name val="Arial"/>
    </font>
    <font>
      <sz val="10"/>
      <name val="Arial"/>
    </font>
    <font>
      <b/>
      <sz val="11"/>
      <color rgb="FF000000"/>
      <name val="Arial"/>
    </font>
    <font>
      <b/>
      <sz val="10"/>
      <color rgb="FFFF0000"/>
      <name val="Arial"/>
    </font>
    <font>
      <sz val="10"/>
      <color rgb="FFFF0000"/>
      <name val="Arial"/>
    </font>
    <font>
      <sz val="10"/>
      <color rgb="FF6AA84F"/>
      <name val="Arial"/>
    </font>
    <font>
      <sz val="10"/>
      <color theme="1"/>
      <name val="Arial"/>
    </font>
    <font>
      <b/>
      <sz val="10"/>
      <color theme="1"/>
      <name val="Arial"/>
    </font>
    <font>
      <sz val="11"/>
      <color theme="1"/>
      <name val="Arial"/>
    </font>
    <font>
      <b/>
      <sz val="11"/>
      <color theme="1"/>
      <name val="Arial"/>
    </font>
    <font>
      <sz val="11"/>
      <color rgb="FF000000"/>
      <name val="Arial"/>
    </font>
    <font>
      <i/>
      <sz val="11"/>
      <color theme="1"/>
      <name val="Arial"/>
    </font>
    <font>
      <b/>
      <sz val="11"/>
      <color rgb="FFFF0000"/>
      <name val="Arial"/>
    </font>
    <font>
      <sz val="11"/>
      <color rgb="FFB6D7A8"/>
      <name val="Arial"/>
    </font>
    <font>
      <i/>
      <sz val="10"/>
      <color theme="1"/>
      <name val="Arial"/>
    </font>
    <font>
      <sz val="11"/>
      <color rgb="FF434343"/>
      <name val="Arial"/>
    </font>
    <font>
      <b/>
      <sz val="11"/>
      <color rgb="FF434343"/>
      <name val="Arial"/>
    </font>
    <font>
      <sz val="11"/>
      <color rgb="FFFF0000"/>
      <name val="Arial"/>
    </font>
    <font>
      <b/>
      <sz val="11"/>
      <color rgb="FF6AA84F"/>
      <name val="Arial"/>
    </font>
    <font>
      <b/>
      <sz val="11"/>
      <color rgb="FF38761D"/>
      <name val="Arial"/>
    </font>
    <font>
      <sz val="11"/>
      <color rgb="FF93C47D"/>
      <name val="Arial"/>
    </font>
    <font>
      <i/>
      <sz val="10"/>
      <color rgb="FF000000"/>
      <name val="Arial"/>
    </font>
    <font>
      <sz val="11"/>
      <color rgb="FF6AA84F"/>
      <name val="Arial"/>
    </font>
    <font>
      <sz val="11"/>
      <color rgb="FFCC0000"/>
      <name val="Arial"/>
    </font>
    <font>
      <sz val="11"/>
      <color rgb="FF38761D"/>
      <name val="Arial"/>
    </font>
    <font>
      <i/>
      <sz val="11"/>
      <color rgb="FF000000"/>
      <name val="Arial"/>
    </font>
    <font>
      <sz val="10"/>
      <color rgb="FF0000FF"/>
      <name val="Arial"/>
    </font>
    <font>
      <sz val="12"/>
      <color rgb="FF000000"/>
      <name val="Arial"/>
    </font>
    <font>
      <i/>
      <sz val="11"/>
      <color rgb="FFFF0000"/>
      <name val="Arial"/>
    </font>
    <font>
      <b/>
      <i/>
      <sz val="11"/>
      <color rgb="FF000000"/>
      <name val="Arial"/>
    </font>
    <font>
      <sz val="11"/>
      <color rgb="FF1F1F1F"/>
      <name val="Arial"/>
    </font>
    <font>
      <i/>
      <sz val="10"/>
      <color rgb="FFFF0000"/>
      <name val="Arial"/>
    </font>
    <font>
      <sz val="10"/>
      <color rgb="FF38761D"/>
      <name val="Arial"/>
    </font>
    <font>
      <b/>
      <sz val="11"/>
      <color rgb="FF1F1F1F"/>
      <name val="Arial"/>
    </font>
    <font>
      <sz val="12"/>
      <color theme="1"/>
      <name val="Arial"/>
    </font>
  </fonts>
  <fills count="24">
    <fill>
      <patternFill patternType="none"/>
    </fill>
    <fill>
      <patternFill patternType="gray125"/>
    </fill>
    <fill>
      <patternFill patternType="solid">
        <fgColor rgb="FFF4CCCC"/>
        <bgColor rgb="FFF4CCCC"/>
      </patternFill>
    </fill>
    <fill>
      <patternFill patternType="solid">
        <fgColor rgb="FF46BDC6"/>
        <bgColor rgb="FF46BDC6"/>
      </patternFill>
    </fill>
    <fill>
      <patternFill patternType="solid">
        <fgColor theme="9"/>
        <bgColor theme="9"/>
      </patternFill>
    </fill>
    <fill>
      <patternFill patternType="solid">
        <fgColor rgb="FFFFFFFF"/>
        <bgColor rgb="FFFFFFFF"/>
      </patternFill>
    </fill>
    <fill>
      <patternFill patternType="solid">
        <fgColor rgb="FFFFFF00"/>
        <bgColor rgb="FFFFFF00"/>
      </patternFill>
    </fill>
    <fill>
      <patternFill patternType="solid">
        <fgColor rgb="FFB7B7B7"/>
        <bgColor rgb="FFB7B7B7"/>
      </patternFill>
    </fill>
    <fill>
      <patternFill patternType="solid">
        <fgColor rgb="FFEFEFEF"/>
        <bgColor rgb="FFEFEFEF"/>
      </patternFill>
    </fill>
    <fill>
      <patternFill patternType="solid">
        <fgColor rgb="FFE06666"/>
        <bgColor rgb="FFE06666"/>
      </patternFill>
    </fill>
    <fill>
      <patternFill patternType="solid">
        <fgColor rgb="FFA4C2F4"/>
        <bgColor rgb="FFA4C2F4"/>
      </patternFill>
    </fill>
    <fill>
      <patternFill patternType="solid">
        <fgColor rgb="FFC9DAF8"/>
        <bgColor rgb="FFC9DAF8"/>
      </patternFill>
    </fill>
    <fill>
      <patternFill patternType="solid">
        <fgColor rgb="FFB4A7D6"/>
        <bgColor rgb="FFB4A7D6"/>
      </patternFill>
    </fill>
    <fill>
      <patternFill patternType="solid">
        <fgColor rgb="FFD9D2E9"/>
        <bgColor rgb="FFD9D2E9"/>
      </patternFill>
    </fill>
    <fill>
      <patternFill patternType="solid">
        <fgColor rgb="FFB6D7A8"/>
        <bgColor rgb="FFB6D7A8"/>
      </patternFill>
    </fill>
    <fill>
      <patternFill patternType="solid">
        <fgColor rgb="FFD9EAD3"/>
        <bgColor rgb="FFD9EAD3"/>
      </patternFill>
    </fill>
    <fill>
      <patternFill patternType="solid">
        <fgColor rgb="FFFFE599"/>
        <bgColor rgb="FFFFE599"/>
      </patternFill>
    </fill>
    <fill>
      <patternFill patternType="solid">
        <fgColor rgb="FFFFF2CC"/>
        <bgColor rgb="FFFFF2CC"/>
      </patternFill>
    </fill>
    <fill>
      <patternFill patternType="solid">
        <fgColor rgb="FFE2EFD9"/>
        <bgColor rgb="FFE2EFD9"/>
      </patternFill>
    </fill>
    <fill>
      <patternFill patternType="solid">
        <fgColor rgb="FFEAD1DC"/>
        <bgColor rgb="FFEAD1DC"/>
      </patternFill>
    </fill>
    <fill>
      <patternFill patternType="solid">
        <fgColor rgb="FFCFE2F3"/>
        <bgColor rgb="FFCFE2F3"/>
      </patternFill>
    </fill>
    <fill>
      <patternFill patternType="solid">
        <fgColor rgb="FF9FC5E8"/>
        <bgColor rgb="FF9FC5E8"/>
      </patternFill>
    </fill>
    <fill>
      <patternFill patternType="solid">
        <fgColor rgb="FFD9D9D9"/>
        <bgColor rgb="FFD9D9D9"/>
      </patternFill>
    </fill>
    <fill>
      <patternFill patternType="solid">
        <fgColor rgb="FFCCCCCC"/>
        <bgColor rgb="FFCCCCCC"/>
      </patternFill>
    </fill>
  </fills>
  <borders count="66">
    <border>
      <left/>
      <right/>
      <top/>
      <bottom/>
      <diagonal/>
    </border>
    <border>
      <left/>
      <right/>
      <top/>
      <bottom style="thin">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666666"/>
      </right>
      <top style="thin">
        <color rgb="FF666666"/>
      </top>
      <bottom style="thin">
        <color rgb="FF666666"/>
      </bottom>
      <diagonal/>
    </border>
    <border>
      <left/>
      <right/>
      <top style="thin">
        <color rgb="FF666666"/>
      </top>
      <bottom style="thin">
        <color rgb="FF666666"/>
      </bottom>
      <diagonal/>
    </border>
    <border>
      <left style="thin">
        <color rgb="FF666666"/>
      </left>
      <right style="thin">
        <color rgb="FF666666"/>
      </right>
      <top style="thin">
        <color rgb="FF666666"/>
      </top>
      <bottom style="thin">
        <color rgb="FF666666"/>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666666"/>
      </right>
      <top/>
      <bottom style="thin">
        <color rgb="FF666666"/>
      </bottom>
      <diagonal/>
    </border>
    <border>
      <left/>
      <right/>
      <top/>
      <bottom style="thin">
        <color rgb="FF666666"/>
      </bottom>
      <diagonal/>
    </border>
    <border>
      <left style="thin">
        <color rgb="FF666666"/>
      </left>
      <right style="thin">
        <color rgb="FF666666"/>
      </right>
      <top/>
      <bottom style="thin">
        <color rgb="FF666666"/>
      </bottom>
      <diagonal/>
    </border>
    <border>
      <left style="thin">
        <color rgb="FF000000"/>
      </left>
      <right style="thin">
        <color rgb="FF666666"/>
      </right>
      <top style="thin">
        <color rgb="FF666666"/>
      </top>
      <bottom style="thin">
        <color rgb="FF000000"/>
      </bottom>
      <diagonal/>
    </border>
    <border>
      <left/>
      <right style="thin">
        <color rgb="FF666666"/>
      </right>
      <top style="thin">
        <color rgb="FF666666"/>
      </top>
      <bottom style="thin">
        <color rgb="FF000000"/>
      </bottom>
      <diagonal/>
    </border>
    <border>
      <left/>
      <right style="thin">
        <color rgb="FF000000"/>
      </right>
      <top style="thin">
        <color rgb="FF666666"/>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666666"/>
      </right>
      <top style="thin">
        <color rgb="FF666666"/>
      </top>
      <bottom style="thin">
        <color rgb="FF666666"/>
      </bottom>
      <diagonal/>
    </border>
    <border>
      <left/>
      <right/>
      <top style="thin">
        <color rgb="FF666666"/>
      </top>
      <bottom style="thin">
        <color rgb="FF666666"/>
      </bottom>
      <diagonal/>
    </border>
    <border>
      <left/>
      <right style="thin">
        <color rgb="FF666666"/>
      </right>
      <top/>
      <bottom style="thin">
        <color rgb="FF666666"/>
      </bottom>
      <diagonal/>
    </border>
    <border>
      <left/>
      <right/>
      <top/>
      <bottom style="thin">
        <color rgb="FF666666"/>
      </bottom>
      <diagonal/>
    </border>
    <border>
      <left style="thin">
        <color rgb="FF666666"/>
      </left>
      <right style="thin">
        <color rgb="FF666666"/>
      </right>
      <top/>
      <bottom style="thin">
        <color rgb="FF666666"/>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rgb="FF000000"/>
      </left>
      <right/>
      <top/>
      <bottom/>
      <diagonal/>
    </border>
    <border>
      <left style="thin">
        <color rgb="FF000000"/>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bottom style="thin">
        <color rgb="FF000000"/>
      </bottom>
      <diagonal/>
    </border>
    <border>
      <left/>
      <right style="medium">
        <color rgb="FF000000"/>
      </right>
      <top/>
      <bottom style="medium">
        <color rgb="FF000000"/>
      </bottom>
      <diagonal/>
    </border>
    <border>
      <left/>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bottom/>
      <diagonal/>
    </border>
    <border>
      <left/>
      <right/>
      <top/>
      <bottom/>
      <diagonal/>
    </border>
    <border>
      <left/>
      <right/>
      <top/>
      <bottom/>
      <diagonal/>
    </border>
    <border>
      <left style="thin">
        <color rgb="FF000000"/>
      </left>
      <right/>
      <top/>
      <bottom style="thin">
        <color rgb="FF000000"/>
      </bottom>
      <diagonal/>
    </border>
    <border>
      <left style="thin">
        <color rgb="FF000000"/>
      </left>
      <right/>
      <top/>
      <bottom/>
      <diagonal/>
    </border>
    <border>
      <left style="thin">
        <color rgb="FF000000"/>
      </left>
      <right style="medium">
        <color rgb="FF000000"/>
      </right>
      <top/>
      <bottom style="thin">
        <color rgb="FF000000"/>
      </bottom>
      <diagonal/>
    </border>
    <border>
      <left/>
      <right style="medium">
        <color rgb="FF000000"/>
      </right>
      <top/>
      <bottom/>
      <diagonal/>
    </border>
    <border>
      <left/>
      <right/>
      <top style="thin">
        <color rgb="FF000000"/>
      </top>
      <bottom/>
      <diagonal/>
    </border>
    <border>
      <left/>
      <right/>
      <top style="thin">
        <color rgb="FF000000"/>
      </top>
      <bottom style="thin">
        <color rgb="FF000000"/>
      </bottom>
      <diagonal/>
    </border>
    <border>
      <left style="medium">
        <color rgb="FF000000"/>
      </left>
      <right style="medium">
        <color rgb="FF000000"/>
      </right>
      <top/>
      <bottom style="medium">
        <color rgb="FF000000"/>
      </bottom>
      <diagonal/>
    </border>
    <border>
      <left style="thin">
        <color rgb="FF000000"/>
      </left>
      <right/>
      <top style="thin">
        <color rgb="FF000000"/>
      </top>
      <bottom/>
      <diagonal/>
    </border>
    <border>
      <left/>
      <right/>
      <top style="thin">
        <color rgb="FF000000"/>
      </top>
      <bottom style="thin">
        <color rgb="FF000000"/>
      </bottom>
      <diagonal/>
    </border>
  </borders>
  <cellStyleXfs count="1">
    <xf numFmtId="0" fontId="0" fillId="0" borderId="0"/>
  </cellStyleXfs>
  <cellXfs count="1126">
    <xf numFmtId="0" fontId="0" fillId="0" borderId="0" xfId="0" applyFont="1" applyAlignment="1"/>
    <xf numFmtId="1" fontId="1" fillId="0" borderId="1" xfId="0" applyNumberFormat="1" applyFont="1" applyBorder="1" applyAlignment="1">
      <alignment horizontal="center"/>
    </xf>
    <xf numFmtId="1" fontId="1" fillId="0" borderId="1" xfId="0" applyNumberFormat="1" applyFont="1" applyBorder="1"/>
    <xf numFmtId="1" fontId="1" fillId="0" borderId="0" xfId="0" applyNumberFormat="1" applyFont="1"/>
    <xf numFmtId="1" fontId="2" fillId="2" borderId="2" xfId="0" applyNumberFormat="1" applyFont="1" applyFill="1" applyBorder="1" applyAlignment="1">
      <alignment horizontal="center"/>
    </xf>
    <xf numFmtId="1" fontId="2" fillId="2" borderId="6" xfId="0" applyNumberFormat="1" applyFont="1" applyFill="1" applyBorder="1" applyAlignment="1">
      <alignment horizontal="center"/>
    </xf>
    <xf numFmtId="1" fontId="4" fillId="2" borderId="7" xfId="0" applyNumberFormat="1" applyFont="1" applyFill="1" applyBorder="1" applyAlignment="1">
      <alignment horizontal="center"/>
    </xf>
    <xf numFmtId="1" fontId="1" fillId="2" borderId="8" xfId="0" applyNumberFormat="1" applyFont="1" applyFill="1" applyBorder="1"/>
    <xf numFmtId="1" fontId="2" fillId="2" borderId="6" xfId="0" applyNumberFormat="1" applyFont="1" applyFill="1" applyBorder="1" applyAlignment="1">
      <alignment horizontal="center" wrapText="1"/>
    </xf>
    <xf numFmtId="1" fontId="1" fillId="2" borderId="6" xfId="0" applyNumberFormat="1" applyFont="1" applyFill="1" applyBorder="1" applyAlignment="1">
      <alignment horizontal="center" wrapText="1"/>
    </xf>
    <xf numFmtId="1" fontId="2" fillId="3" borderId="7" xfId="0" applyNumberFormat="1" applyFont="1" applyFill="1" applyBorder="1" applyAlignment="1">
      <alignment horizontal="center"/>
    </xf>
    <xf numFmtId="1" fontId="2" fillId="4" borderId="6" xfId="0" applyNumberFormat="1" applyFont="1" applyFill="1" applyBorder="1" applyAlignment="1">
      <alignment vertical="center"/>
    </xf>
    <xf numFmtId="1" fontId="1" fillId="3" borderId="6" xfId="0" applyNumberFormat="1" applyFont="1" applyFill="1" applyBorder="1"/>
    <xf numFmtId="1" fontId="2" fillId="3" borderId="6" xfId="0" applyNumberFormat="1" applyFont="1" applyFill="1" applyBorder="1"/>
    <xf numFmtId="1" fontId="1" fillId="0" borderId="9" xfId="0" applyNumberFormat="1" applyFont="1" applyBorder="1" applyAlignment="1">
      <alignment horizontal="center"/>
    </xf>
    <xf numFmtId="1" fontId="1" fillId="0" borderId="6" xfId="0" applyNumberFormat="1" applyFont="1" applyBorder="1" applyAlignment="1">
      <alignment vertical="center" wrapText="1"/>
    </xf>
    <xf numFmtId="1" fontId="2" fillId="0" borderId="6" xfId="0" applyNumberFormat="1" applyFont="1" applyBorder="1" applyAlignment="1">
      <alignment horizontal="right"/>
    </xf>
    <xf numFmtId="1" fontId="1" fillId="0" borderId="6" xfId="0" applyNumberFormat="1" applyFont="1" applyBorder="1"/>
    <xf numFmtId="1" fontId="2" fillId="0" borderId="6" xfId="0" applyNumberFormat="1" applyFont="1" applyBorder="1"/>
    <xf numFmtId="1" fontId="1" fillId="5" borderId="6" xfId="0" applyNumberFormat="1" applyFont="1" applyFill="1" applyBorder="1" applyAlignment="1">
      <alignment horizontal="right" wrapText="1"/>
    </xf>
    <xf numFmtId="1" fontId="2" fillId="0" borderId="1" xfId="0" applyNumberFormat="1" applyFont="1" applyBorder="1" applyAlignment="1">
      <alignment horizontal="center"/>
    </xf>
    <xf numFmtId="1" fontId="1" fillId="5" borderId="10" xfId="0" applyNumberFormat="1" applyFont="1" applyFill="1" applyBorder="1" applyAlignment="1">
      <alignment horizontal="right" wrapText="1"/>
    </xf>
    <xf numFmtId="1" fontId="1" fillId="0" borderId="10" xfId="0" applyNumberFormat="1" applyFont="1" applyBorder="1" applyAlignment="1">
      <alignment horizontal="center"/>
    </xf>
    <xf numFmtId="1" fontId="1" fillId="0" borderId="6" xfId="0" applyNumberFormat="1" applyFont="1" applyBorder="1" applyAlignment="1">
      <alignment horizontal="right"/>
    </xf>
    <xf numFmtId="1" fontId="1" fillId="0" borderId="2" xfId="0" applyNumberFormat="1" applyFont="1" applyBorder="1"/>
    <xf numFmtId="1" fontId="1" fillId="0" borderId="6" xfId="0" applyNumberFormat="1" applyFont="1" applyBorder="1" applyAlignment="1">
      <alignment horizontal="right" wrapText="1"/>
    </xf>
    <xf numFmtId="1" fontId="1" fillId="0" borderId="10" xfId="0" applyNumberFormat="1" applyFont="1" applyBorder="1" applyAlignment="1">
      <alignment horizontal="right" wrapText="1"/>
    </xf>
    <xf numFmtId="1" fontId="1" fillId="0" borderId="11" xfId="0" applyNumberFormat="1" applyFont="1" applyBorder="1" applyAlignment="1">
      <alignment horizontal="right"/>
    </xf>
    <xf numFmtId="1" fontId="1" fillId="0" borderId="12" xfId="0" applyNumberFormat="1" applyFont="1" applyBorder="1" applyAlignment="1">
      <alignment horizontal="right"/>
    </xf>
    <xf numFmtId="1" fontId="1" fillId="0" borderId="13" xfId="0" applyNumberFormat="1" applyFont="1" applyBorder="1" applyAlignment="1">
      <alignment horizontal="right"/>
    </xf>
    <xf numFmtId="1" fontId="1" fillId="0" borderId="6" xfId="0" applyNumberFormat="1" applyFont="1" applyBorder="1" applyAlignment="1">
      <alignment horizontal="center"/>
    </xf>
    <xf numFmtId="1" fontId="1" fillId="0" borderId="6" xfId="0" applyNumberFormat="1" applyFont="1" applyBorder="1" applyAlignment="1">
      <alignment horizontal="left" vertical="center"/>
    </xf>
    <xf numFmtId="1" fontId="1" fillId="0" borderId="14" xfId="0" applyNumberFormat="1" applyFont="1" applyBorder="1" applyAlignment="1">
      <alignment horizontal="right"/>
    </xf>
    <xf numFmtId="1" fontId="2" fillId="0" borderId="15" xfId="0" applyNumberFormat="1" applyFont="1" applyBorder="1" applyAlignment="1">
      <alignment horizontal="right"/>
    </xf>
    <xf numFmtId="1" fontId="1" fillId="0" borderId="15" xfId="0" applyNumberFormat="1" applyFont="1" applyBorder="1" applyAlignment="1">
      <alignment horizontal="right"/>
    </xf>
    <xf numFmtId="1" fontId="1" fillId="0" borderId="16" xfId="0" applyNumberFormat="1" applyFont="1" applyBorder="1" applyAlignment="1">
      <alignment horizontal="right"/>
    </xf>
    <xf numFmtId="1" fontId="1" fillId="0" borderId="17" xfId="0" applyNumberFormat="1" applyFont="1" applyBorder="1" applyAlignment="1">
      <alignment horizontal="right"/>
    </xf>
    <xf numFmtId="1" fontId="1" fillId="0" borderId="18" xfId="0" applyNumberFormat="1" applyFont="1" applyBorder="1" applyAlignment="1">
      <alignment horizontal="right"/>
    </xf>
    <xf numFmtId="1" fontId="1" fillId="0" borderId="6" xfId="0" applyNumberFormat="1" applyFont="1" applyBorder="1" applyAlignment="1">
      <alignment horizontal="left" vertical="center" wrapText="1"/>
    </xf>
    <xf numFmtId="1" fontId="1" fillId="0" borderId="19" xfId="0" applyNumberFormat="1" applyFont="1" applyBorder="1" applyAlignment="1">
      <alignment horizontal="right"/>
    </xf>
    <xf numFmtId="1" fontId="1" fillId="0" borderId="20" xfId="0" applyNumberFormat="1" applyFont="1" applyBorder="1" applyAlignment="1">
      <alignment horizontal="right"/>
    </xf>
    <xf numFmtId="1" fontId="1" fillId="0" borderId="21" xfId="0" applyNumberFormat="1" applyFont="1" applyBorder="1" applyAlignment="1">
      <alignment horizontal="right"/>
    </xf>
    <xf numFmtId="1" fontId="2" fillId="0" borderId="6" xfId="0" applyNumberFormat="1" applyFont="1" applyBorder="1" applyAlignment="1">
      <alignment vertical="center" wrapText="1"/>
    </xf>
    <xf numFmtId="1" fontId="2" fillId="0" borderId="0" xfId="0" applyNumberFormat="1" applyFont="1" applyAlignment="1">
      <alignment horizontal="center"/>
    </xf>
    <xf numFmtId="1" fontId="2" fillId="0" borderId="0" xfId="0" applyNumberFormat="1" applyFont="1" applyAlignment="1">
      <alignment wrapText="1"/>
    </xf>
    <xf numFmtId="1" fontId="2" fillId="0" borderId="0" xfId="0" applyNumberFormat="1" applyFont="1" applyAlignment="1">
      <alignment horizontal="right"/>
    </xf>
    <xf numFmtId="1" fontId="2" fillId="0" borderId="0" xfId="0" applyNumberFormat="1" applyFont="1"/>
    <xf numFmtId="1" fontId="1" fillId="0" borderId="0" xfId="0" applyNumberFormat="1" applyFont="1" applyAlignment="1">
      <alignment horizontal="right"/>
    </xf>
    <xf numFmtId="1" fontId="5" fillId="0" borderId="0" xfId="0" applyNumberFormat="1" applyFont="1"/>
    <xf numFmtId="1" fontId="6" fillId="0" borderId="0" xfId="0" applyNumberFormat="1" applyFont="1"/>
    <xf numFmtId="1" fontId="7" fillId="0" borderId="0" xfId="0" applyNumberFormat="1" applyFont="1"/>
    <xf numFmtId="1" fontId="2" fillId="7" borderId="6" xfId="0" applyNumberFormat="1" applyFont="1" applyFill="1" applyBorder="1" applyAlignment="1">
      <alignment horizontal="center" vertical="center" wrapText="1"/>
    </xf>
    <xf numFmtId="1" fontId="2" fillId="7" borderId="6" xfId="0" applyNumberFormat="1" applyFont="1" applyFill="1" applyBorder="1" applyAlignment="1">
      <alignment horizontal="center" wrapText="1"/>
    </xf>
    <xf numFmtId="1" fontId="1" fillId="0" borderId="0" xfId="0" applyNumberFormat="1" applyFont="1" applyAlignment="1">
      <alignment horizontal="right" vertical="center"/>
    </xf>
    <xf numFmtId="1" fontId="1" fillId="0" borderId="0" xfId="0" applyNumberFormat="1" applyFont="1" applyAlignment="1">
      <alignment vertical="center"/>
    </xf>
    <xf numFmtId="1" fontId="2" fillId="8" borderId="22" xfId="0" applyNumberFormat="1" applyFont="1" applyFill="1" applyBorder="1" applyAlignment="1">
      <alignment horizontal="center"/>
    </xf>
    <xf numFmtId="1" fontId="1" fillId="8" borderId="8" xfId="0" applyNumberFormat="1" applyFont="1" applyFill="1" applyBorder="1" applyAlignment="1">
      <alignment wrapText="1"/>
    </xf>
    <xf numFmtId="1" fontId="1" fillId="8" borderId="6" xfId="0" applyNumberFormat="1" applyFont="1" applyFill="1" applyBorder="1" applyAlignment="1">
      <alignment horizontal="right"/>
    </xf>
    <xf numFmtId="1" fontId="1" fillId="8" borderId="6" xfId="0" applyNumberFormat="1" applyFont="1" applyFill="1" applyBorder="1"/>
    <xf numFmtId="1" fontId="2" fillId="8" borderId="6" xfId="0" applyNumberFormat="1" applyFont="1" applyFill="1" applyBorder="1"/>
    <xf numFmtId="1" fontId="2" fillId="0" borderId="23" xfId="0" applyNumberFormat="1" applyFont="1" applyBorder="1" applyAlignment="1">
      <alignment horizontal="center"/>
    </xf>
    <xf numFmtId="1" fontId="1" fillId="5" borderId="15" xfId="0" applyNumberFormat="1" applyFont="1" applyFill="1" applyBorder="1" applyAlignment="1">
      <alignment horizontal="right" wrapText="1"/>
    </xf>
    <xf numFmtId="1" fontId="1" fillId="0" borderId="5" xfId="0" applyNumberFormat="1" applyFont="1" applyBorder="1" applyAlignment="1">
      <alignment horizontal="right"/>
    </xf>
    <xf numFmtId="1" fontId="1" fillId="5" borderId="15" xfId="0" applyNumberFormat="1" applyFont="1" applyFill="1" applyBorder="1" applyAlignment="1">
      <alignment horizontal="right"/>
    </xf>
    <xf numFmtId="1" fontId="2" fillId="0" borderId="24" xfId="0" applyNumberFormat="1" applyFont="1" applyBorder="1" applyAlignment="1">
      <alignment horizontal="center"/>
    </xf>
    <xf numFmtId="1" fontId="1" fillId="5" borderId="8" xfId="0" applyNumberFormat="1" applyFont="1" applyFill="1" applyBorder="1" applyAlignment="1">
      <alignment horizontal="right" wrapText="1"/>
    </xf>
    <xf numFmtId="1" fontId="1" fillId="0" borderId="9" xfId="0" applyNumberFormat="1" applyFont="1" applyBorder="1" applyAlignment="1">
      <alignment horizontal="right"/>
    </xf>
    <xf numFmtId="1" fontId="1" fillId="0" borderId="25" xfId="0" applyNumberFormat="1" applyFont="1" applyBorder="1" applyAlignment="1">
      <alignment horizontal="right"/>
    </xf>
    <xf numFmtId="1" fontId="1" fillId="5" borderId="8" xfId="0" applyNumberFormat="1" applyFont="1" applyFill="1" applyBorder="1" applyAlignment="1">
      <alignment horizontal="right"/>
    </xf>
    <xf numFmtId="1" fontId="2" fillId="0" borderId="9" xfId="0" applyNumberFormat="1" applyFont="1" applyBorder="1" applyAlignment="1">
      <alignment horizontal="center"/>
    </xf>
    <xf numFmtId="1" fontId="2" fillId="9" borderId="26" xfId="0" applyNumberFormat="1" applyFont="1" applyFill="1" applyBorder="1" applyAlignment="1">
      <alignment horizontal="left"/>
    </xf>
    <xf numFmtId="1" fontId="1" fillId="9" borderId="15" xfId="0" applyNumberFormat="1" applyFont="1" applyFill="1" applyBorder="1"/>
    <xf numFmtId="1" fontId="2" fillId="9" borderId="6" xfId="0" applyNumberFormat="1" applyFont="1" applyFill="1" applyBorder="1" applyAlignment="1">
      <alignment horizontal="right"/>
    </xf>
    <xf numFmtId="1" fontId="2" fillId="9" borderId="6" xfId="0" applyNumberFormat="1" applyFont="1" applyFill="1" applyBorder="1"/>
    <xf numFmtId="1" fontId="2" fillId="2" borderId="14" xfId="0" applyNumberFormat="1" applyFont="1" applyFill="1" applyBorder="1" applyAlignment="1">
      <alignment horizontal="center"/>
    </xf>
    <xf numFmtId="1" fontId="1" fillId="2" borderId="15" xfId="0" applyNumberFormat="1" applyFont="1" applyFill="1" applyBorder="1" applyAlignment="1">
      <alignment horizontal="right" wrapText="1"/>
    </xf>
    <xf numFmtId="1" fontId="1" fillId="2" borderId="6" xfId="0" applyNumberFormat="1" applyFont="1" applyFill="1" applyBorder="1" applyAlignment="1">
      <alignment horizontal="right"/>
    </xf>
    <xf numFmtId="1" fontId="1" fillId="2" borderId="6" xfId="0" applyNumberFormat="1" applyFont="1" applyFill="1" applyBorder="1"/>
    <xf numFmtId="1" fontId="2" fillId="2" borderId="6" xfId="0" applyNumberFormat="1" applyFont="1" applyFill="1" applyBorder="1"/>
    <xf numFmtId="1" fontId="2" fillId="2" borderId="22" xfId="0" applyNumberFormat="1" applyFont="1" applyFill="1" applyBorder="1" applyAlignment="1">
      <alignment horizontal="center"/>
    </xf>
    <xf numFmtId="1" fontId="1" fillId="2" borderId="8" xfId="0" applyNumberFormat="1" applyFont="1" applyFill="1" applyBorder="1" applyAlignment="1">
      <alignment horizontal="right" wrapText="1"/>
    </xf>
    <xf numFmtId="1" fontId="2" fillId="2" borderId="10" xfId="0" applyNumberFormat="1" applyFont="1" applyFill="1" applyBorder="1" applyAlignment="1">
      <alignment horizontal="center"/>
    </xf>
    <xf numFmtId="1" fontId="2" fillId="8" borderId="10" xfId="0" applyNumberFormat="1" applyFont="1" applyFill="1" applyBorder="1" applyAlignment="1">
      <alignment horizontal="center"/>
    </xf>
    <xf numFmtId="1" fontId="1" fillId="0" borderId="23" xfId="0" applyNumberFormat="1" applyFont="1" applyBorder="1" applyAlignment="1">
      <alignment horizontal="center"/>
    </xf>
    <xf numFmtId="1" fontId="1" fillId="0" borderId="24" xfId="0" applyNumberFormat="1" applyFont="1" applyBorder="1" applyAlignment="1">
      <alignment horizontal="center"/>
    </xf>
    <xf numFmtId="1" fontId="2" fillId="0" borderId="9" xfId="0" applyNumberFormat="1" applyFont="1" applyBorder="1" applyAlignment="1">
      <alignment horizontal="right"/>
    </xf>
    <xf numFmtId="1" fontId="2" fillId="10" borderId="26" xfId="0" applyNumberFormat="1" applyFont="1" applyFill="1" applyBorder="1" applyAlignment="1">
      <alignment horizontal="left"/>
    </xf>
    <xf numFmtId="1" fontId="1" fillId="10" borderId="15" xfId="0" applyNumberFormat="1" applyFont="1" applyFill="1" applyBorder="1" applyAlignment="1">
      <alignment horizontal="left"/>
    </xf>
    <xf numFmtId="1" fontId="2" fillId="10" borderId="6" xfId="0" applyNumberFormat="1" applyFont="1" applyFill="1" applyBorder="1" applyAlignment="1">
      <alignment horizontal="right"/>
    </xf>
    <xf numFmtId="1" fontId="2" fillId="10" borderId="6" xfId="0" applyNumberFormat="1" applyFont="1" applyFill="1" applyBorder="1"/>
    <xf numFmtId="1" fontId="1" fillId="0" borderId="0" xfId="0" applyNumberFormat="1" applyFont="1" applyAlignment="1">
      <alignment horizontal="left"/>
    </xf>
    <xf numFmtId="1" fontId="2" fillId="11" borderId="14" xfId="0" applyNumberFormat="1" applyFont="1" applyFill="1" applyBorder="1" applyAlignment="1">
      <alignment horizontal="center"/>
    </xf>
    <xf numFmtId="1" fontId="1" fillId="11" borderId="15" xfId="0" applyNumberFormat="1" applyFont="1" applyFill="1" applyBorder="1" applyAlignment="1">
      <alignment horizontal="right" wrapText="1"/>
    </xf>
    <xf numFmtId="1" fontId="1" fillId="11" borderId="6" xfId="0" applyNumberFormat="1" applyFont="1" applyFill="1" applyBorder="1" applyAlignment="1">
      <alignment horizontal="right"/>
    </xf>
    <xf numFmtId="1" fontId="1" fillId="11" borderId="6" xfId="0" applyNumberFormat="1" applyFont="1" applyFill="1" applyBorder="1"/>
    <xf numFmtId="1" fontId="2" fillId="11" borderId="6" xfId="0" applyNumberFormat="1" applyFont="1" applyFill="1" applyBorder="1"/>
    <xf numFmtId="1" fontId="2" fillId="11" borderId="22" xfId="0" applyNumberFormat="1" applyFont="1" applyFill="1" applyBorder="1" applyAlignment="1">
      <alignment horizontal="center"/>
    </xf>
    <xf numFmtId="1" fontId="1" fillId="11" borderId="8" xfId="0" applyNumberFormat="1" applyFont="1" applyFill="1" applyBorder="1" applyAlignment="1">
      <alignment horizontal="right" wrapText="1"/>
    </xf>
    <xf numFmtId="1" fontId="2" fillId="11" borderId="10" xfId="0" applyNumberFormat="1" applyFont="1" applyFill="1" applyBorder="1" applyAlignment="1">
      <alignment horizontal="center"/>
    </xf>
    <xf numFmtId="1" fontId="1" fillId="0" borderId="25" xfId="0" applyNumberFormat="1" applyFont="1" applyBorder="1" applyAlignment="1">
      <alignment wrapText="1"/>
    </xf>
    <xf numFmtId="1" fontId="1" fillId="0" borderId="9" xfId="0" applyNumberFormat="1" applyFont="1" applyBorder="1" applyAlignment="1">
      <alignment horizontal="right" wrapText="1"/>
    </xf>
    <xf numFmtId="1" fontId="2" fillId="12" borderId="26" xfId="0" applyNumberFormat="1" applyFont="1" applyFill="1" applyBorder="1" applyAlignment="1">
      <alignment horizontal="left"/>
    </xf>
    <xf numFmtId="1" fontId="1" fillId="12" borderId="15" xfId="0" applyNumberFormat="1" applyFont="1" applyFill="1" applyBorder="1"/>
    <xf numFmtId="1" fontId="2" fillId="12" borderId="6" xfId="0" applyNumberFormat="1" applyFont="1" applyFill="1" applyBorder="1" applyAlignment="1">
      <alignment horizontal="right"/>
    </xf>
    <xf numFmtId="1" fontId="2" fillId="12" borderId="6" xfId="0" applyNumberFormat="1" applyFont="1" applyFill="1" applyBorder="1"/>
    <xf numFmtId="1" fontId="2" fillId="13" borderId="14" xfId="0" applyNumberFormat="1" applyFont="1" applyFill="1" applyBorder="1" applyAlignment="1">
      <alignment horizontal="center"/>
    </xf>
    <xf numFmtId="1" fontId="1" fillId="13" borderId="15" xfId="0" applyNumberFormat="1" applyFont="1" applyFill="1" applyBorder="1" applyAlignment="1">
      <alignment horizontal="right" wrapText="1"/>
    </xf>
    <xf numFmtId="1" fontId="1" fillId="13" borderId="6" xfId="0" applyNumberFormat="1" applyFont="1" applyFill="1" applyBorder="1" applyAlignment="1">
      <alignment horizontal="right"/>
    </xf>
    <xf numFmtId="1" fontId="1" fillId="13" borderId="6" xfId="0" applyNumberFormat="1" applyFont="1" applyFill="1" applyBorder="1"/>
    <xf numFmtId="1" fontId="2" fillId="13" borderId="6" xfId="0" applyNumberFormat="1" applyFont="1" applyFill="1" applyBorder="1"/>
    <xf numFmtId="1" fontId="2" fillId="13" borderId="22" xfId="0" applyNumberFormat="1" applyFont="1" applyFill="1" applyBorder="1" applyAlignment="1">
      <alignment horizontal="center"/>
    </xf>
    <xf numFmtId="1" fontId="1" fillId="13" borderId="8" xfId="0" applyNumberFormat="1" applyFont="1" applyFill="1" applyBorder="1" applyAlignment="1">
      <alignment horizontal="right" wrapText="1"/>
    </xf>
    <xf numFmtId="1" fontId="2" fillId="13" borderId="10" xfId="0" applyNumberFormat="1" applyFont="1" applyFill="1" applyBorder="1" applyAlignment="1">
      <alignment horizontal="center"/>
    </xf>
    <xf numFmtId="1" fontId="2" fillId="14" borderId="26" xfId="0" applyNumberFormat="1" applyFont="1" applyFill="1" applyBorder="1" applyAlignment="1">
      <alignment horizontal="left"/>
    </xf>
    <xf numFmtId="1" fontId="1" fillId="14" borderId="15" xfId="0" applyNumberFormat="1" applyFont="1" applyFill="1" applyBorder="1"/>
    <xf numFmtId="1" fontId="2" fillId="14" borderId="6" xfId="0" applyNumberFormat="1" applyFont="1" applyFill="1" applyBorder="1" applyAlignment="1">
      <alignment horizontal="right"/>
    </xf>
    <xf numFmtId="1" fontId="2" fillId="14" borderId="6" xfId="0" applyNumberFormat="1" applyFont="1" applyFill="1" applyBorder="1"/>
    <xf numFmtId="1" fontId="2" fillId="15" borderId="14" xfId="0" applyNumberFormat="1" applyFont="1" applyFill="1" applyBorder="1" applyAlignment="1">
      <alignment horizontal="center"/>
    </xf>
    <xf numFmtId="1" fontId="1" fillId="15" borderId="15" xfId="0" applyNumberFormat="1" applyFont="1" applyFill="1" applyBorder="1" applyAlignment="1">
      <alignment horizontal="right" wrapText="1"/>
    </xf>
    <xf numFmtId="1" fontId="1" fillId="15" borderId="6" xfId="0" applyNumberFormat="1" applyFont="1" applyFill="1" applyBorder="1" applyAlignment="1">
      <alignment horizontal="right"/>
    </xf>
    <xf numFmtId="1" fontId="1" fillId="15" borderId="6" xfId="0" applyNumberFormat="1" applyFont="1" applyFill="1" applyBorder="1"/>
    <xf numFmtId="1" fontId="2" fillId="15" borderId="6" xfId="0" applyNumberFormat="1" applyFont="1" applyFill="1" applyBorder="1"/>
    <xf numFmtId="1" fontId="2" fillId="15" borderId="22" xfId="0" applyNumberFormat="1" applyFont="1" applyFill="1" applyBorder="1" applyAlignment="1">
      <alignment horizontal="center"/>
    </xf>
    <xf numFmtId="1" fontId="1" fillId="15" borderId="8" xfId="0" applyNumberFormat="1" applyFont="1" applyFill="1" applyBorder="1" applyAlignment="1">
      <alignment horizontal="right" wrapText="1"/>
    </xf>
    <xf numFmtId="1" fontId="2" fillId="15" borderId="10" xfId="0" applyNumberFormat="1" applyFont="1" applyFill="1" applyBorder="1" applyAlignment="1">
      <alignment horizontal="center"/>
    </xf>
    <xf numFmtId="1" fontId="2" fillId="16" borderId="26" xfId="0" applyNumberFormat="1" applyFont="1" applyFill="1" applyBorder="1" applyAlignment="1">
      <alignment horizontal="left"/>
    </xf>
    <xf numFmtId="1" fontId="1" fillId="16" borderId="15" xfId="0" applyNumberFormat="1" applyFont="1" applyFill="1" applyBorder="1"/>
    <xf numFmtId="1" fontId="2" fillId="16" borderId="6" xfId="0" applyNumberFormat="1" applyFont="1" applyFill="1" applyBorder="1" applyAlignment="1">
      <alignment horizontal="right"/>
    </xf>
    <xf numFmtId="1" fontId="2" fillId="16" borderId="6" xfId="0" applyNumberFormat="1" applyFont="1" applyFill="1" applyBorder="1"/>
    <xf numFmtId="1" fontId="2" fillId="17" borderId="14" xfId="0" applyNumberFormat="1" applyFont="1" applyFill="1" applyBorder="1" applyAlignment="1">
      <alignment horizontal="center"/>
    </xf>
    <xf numFmtId="1" fontId="1" fillId="17" borderId="15" xfId="0" applyNumberFormat="1" applyFont="1" applyFill="1" applyBorder="1" applyAlignment="1">
      <alignment horizontal="right" wrapText="1"/>
    </xf>
    <xf numFmtId="1" fontId="1" fillId="17" borderId="6" xfId="0" applyNumberFormat="1" applyFont="1" applyFill="1" applyBorder="1" applyAlignment="1">
      <alignment horizontal="right"/>
    </xf>
    <xf numFmtId="1" fontId="1" fillId="17" borderId="6" xfId="0" applyNumberFormat="1" applyFont="1" applyFill="1" applyBorder="1"/>
    <xf numFmtId="1" fontId="2" fillId="17" borderId="6" xfId="0" applyNumberFormat="1" applyFont="1" applyFill="1" applyBorder="1"/>
    <xf numFmtId="1" fontId="2" fillId="17" borderId="22" xfId="0" applyNumberFormat="1" applyFont="1" applyFill="1" applyBorder="1" applyAlignment="1">
      <alignment horizontal="center"/>
    </xf>
    <xf numFmtId="1" fontId="1" fillId="17" borderId="8" xfId="0" applyNumberFormat="1" applyFont="1" applyFill="1" applyBorder="1" applyAlignment="1">
      <alignment horizontal="right" wrapText="1"/>
    </xf>
    <xf numFmtId="1" fontId="2" fillId="17" borderId="10" xfId="0" applyNumberFormat="1" applyFont="1" applyFill="1" applyBorder="1" applyAlignment="1">
      <alignment horizontal="center"/>
    </xf>
    <xf numFmtId="1" fontId="1" fillId="8" borderId="6" xfId="0" applyNumberFormat="1" applyFont="1" applyFill="1" applyBorder="1" applyAlignment="1">
      <alignment vertical="center"/>
    </xf>
    <xf numFmtId="1" fontId="2" fillId="8" borderId="6" xfId="0" applyNumberFormat="1" applyFont="1" applyFill="1" applyBorder="1" applyAlignment="1">
      <alignment vertical="center"/>
    </xf>
    <xf numFmtId="1" fontId="1" fillId="0" borderId="27" xfId="0" applyNumberFormat="1" applyFont="1" applyBorder="1" applyAlignment="1">
      <alignment horizontal="right"/>
    </xf>
    <xf numFmtId="1" fontId="1" fillId="0" borderId="28" xfId="0" applyNumberFormat="1" applyFont="1" applyBorder="1" applyAlignment="1">
      <alignment horizontal="right"/>
    </xf>
    <xf numFmtId="1" fontId="2" fillId="0" borderId="5" xfId="0" applyNumberFormat="1" applyFont="1" applyBorder="1" applyAlignment="1">
      <alignment horizontal="right"/>
    </xf>
    <xf numFmtId="1" fontId="1" fillId="5" borderId="6" xfId="0" applyNumberFormat="1" applyFont="1" applyFill="1" applyBorder="1" applyAlignment="1">
      <alignment vertical="center"/>
    </xf>
    <xf numFmtId="1" fontId="1" fillId="0" borderId="29" xfId="0" applyNumberFormat="1" applyFont="1" applyBorder="1" applyAlignment="1">
      <alignment horizontal="right"/>
    </xf>
    <xf numFmtId="1" fontId="1" fillId="0" borderId="30" xfId="0" applyNumberFormat="1" applyFont="1" applyBorder="1" applyAlignment="1">
      <alignment horizontal="right"/>
    </xf>
    <xf numFmtId="1" fontId="1" fillId="0" borderId="31" xfId="0" applyNumberFormat="1" applyFont="1" applyBorder="1" applyAlignment="1">
      <alignment horizontal="right"/>
    </xf>
    <xf numFmtId="1" fontId="1" fillId="0" borderId="23" xfId="0" applyNumberFormat="1" applyFont="1" applyBorder="1" applyAlignment="1">
      <alignment horizontal="right"/>
    </xf>
    <xf numFmtId="1" fontId="1" fillId="0" borderId="0" xfId="0" applyNumberFormat="1" applyFont="1" applyAlignment="1">
      <alignment horizontal="center"/>
    </xf>
    <xf numFmtId="1" fontId="8" fillId="0" borderId="0" xfId="0" applyNumberFormat="1" applyFont="1"/>
    <xf numFmtId="1" fontId="9" fillId="0" borderId="0" xfId="0" applyNumberFormat="1" applyFont="1"/>
    <xf numFmtId="3" fontId="4" fillId="0" borderId="0" xfId="0" applyNumberFormat="1" applyFont="1" applyAlignment="1">
      <alignment horizontal="left"/>
    </xf>
    <xf numFmtId="3" fontId="10" fillId="0" borderId="0" xfId="0" applyNumberFormat="1" applyFont="1" applyAlignment="1">
      <alignment wrapText="1"/>
    </xf>
    <xf numFmtId="3" fontId="10" fillId="0" borderId="0" xfId="0" applyNumberFormat="1" applyFont="1"/>
    <xf numFmtId="3" fontId="10" fillId="6" borderId="2" xfId="0" applyNumberFormat="1" applyFont="1" applyFill="1" applyBorder="1"/>
    <xf numFmtId="3" fontId="4" fillId="0" borderId="0" xfId="0" applyNumberFormat="1" applyFont="1" applyAlignment="1">
      <alignment horizontal="left" wrapText="1"/>
    </xf>
    <xf numFmtId="3" fontId="8" fillId="6" borderId="2" xfId="0" applyNumberFormat="1" applyFont="1" applyFill="1" applyBorder="1"/>
    <xf numFmtId="3" fontId="13" fillId="0" borderId="0" xfId="0" applyNumberFormat="1" applyFont="1" applyAlignment="1">
      <alignment horizontal="center"/>
    </xf>
    <xf numFmtId="3" fontId="10" fillId="0" borderId="1" xfId="0" applyNumberFormat="1" applyFont="1" applyBorder="1"/>
    <xf numFmtId="3" fontId="10" fillId="0" borderId="25" xfId="0" applyNumberFormat="1" applyFont="1" applyBorder="1" applyAlignment="1">
      <alignment wrapText="1"/>
    </xf>
    <xf numFmtId="3" fontId="11" fillId="0" borderId="5" xfId="0" applyNumberFormat="1" applyFont="1" applyBorder="1" applyAlignment="1">
      <alignment horizontal="center"/>
    </xf>
    <xf numFmtId="3" fontId="11" fillId="6" borderId="2" xfId="0" applyNumberFormat="1" applyFont="1" applyFill="1" applyBorder="1" applyAlignment="1">
      <alignment horizontal="center"/>
    </xf>
    <xf numFmtId="3" fontId="10" fillId="18" borderId="10" xfId="0" applyNumberFormat="1" applyFont="1" applyFill="1" applyBorder="1"/>
    <xf numFmtId="3" fontId="11" fillId="18" borderId="8" xfId="0" applyNumberFormat="1" applyFont="1" applyFill="1" applyBorder="1" applyAlignment="1">
      <alignment wrapText="1"/>
    </xf>
    <xf numFmtId="3" fontId="11" fillId="18" borderId="8" xfId="0" applyNumberFormat="1" applyFont="1" applyFill="1" applyBorder="1" applyAlignment="1">
      <alignment horizontal="right"/>
    </xf>
    <xf numFmtId="3" fontId="15" fillId="0" borderId="0" xfId="0" applyNumberFormat="1" applyFont="1" applyAlignment="1">
      <alignment wrapText="1"/>
    </xf>
    <xf numFmtId="3" fontId="10" fillId="18" borderId="10" xfId="0" applyNumberFormat="1" applyFont="1" applyFill="1" applyBorder="1" applyAlignment="1">
      <alignment vertical="center"/>
    </xf>
    <xf numFmtId="3" fontId="10" fillId="18" borderId="8" xfId="0" applyNumberFormat="1" applyFont="1" applyFill="1" applyBorder="1" applyAlignment="1">
      <alignment vertical="center" wrapText="1"/>
    </xf>
    <xf numFmtId="3" fontId="10" fillId="18" borderId="8" xfId="0" applyNumberFormat="1" applyFont="1" applyFill="1" applyBorder="1" applyAlignment="1"/>
    <xf numFmtId="3" fontId="10" fillId="18" borderId="8" xfId="0" applyNumberFormat="1" applyFont="1" applyFill="1" applyBorder="1" applyAlignment="1">
      <alignment horizontal="right"/>
    </xf>
    <xf numFmtId="3" fontId="10" fillId="18" borderId="8" xfId="0" applyNumberFormat="1" applyFont="1" applyFill="1" applyBorder="1"/>
    <xf numFmtId="3" fontId="12" fillId="0" borderId="0" xfId="0" applyNumberFormat="1" applyFont="1"/>
    <xf numFmtId="3" fontId="10" fillId="0" borderId="6" xfId="0" applyNumberFormat="1" applyFont="1" applyBorder="1"/>
    <xf numFmtId="3" fontId="10" fillId="0" borderId="3" xfId="0" applyNumberFormat="1" applyFont="1" applyBorder="1" applyAlignment="1">
      <alignment wrapText="1"/>
    </xf>
    <xf numFmtId="3" fontId="11" fillId="19" borderId="42" xfId="0" applyNumberFormat="1" applyFont="1" applyFill="1" applyBorder="1" applyAlignment="1">
      <alignment horizontal="center"/>
    </xf>
    <xf numFmtId="3" fontId="12" fillId="0" borderId="6" xfId="0" applyNumberFormat="1" applyFont="1" applyBorder="1"/>
    <xf numFmtId="3" fontId="10" fillId="0" borderId="43" xfId="0" applyNumberFormat="1" applyFont="1" applyBorder="1" applyAlignment="1">
      <alignment wrapText="1"/>
    </xf>
    <xf numFmtId="3" fontId="11" fillId="17" borderId="44" xfId="0" applyNumberFormat="1" applyFont="1" applyFill="1" applyBorder="1" applyAlignment="1">
      <alignment horizontal="center"/>
    </xf>
    <xf numFmtId="3" fontId="10" fillId="0" borderId="45" xfId="0" applyNumberFormat="1" applyFont="1" applyBorder="1" applyAlignment="1">
      <alignment wrapText="1"/>
    </xf>
    <xf numFmtId="3" fontId="4" fillId="17" borderId="46" xfId="0" applyNumberFormat="1" applyFont="1" applyFill="1" applyBorder="1" applyAlignment="1">
      <alignment horizontal="center"/>
    </xf>
    <xf numFmtId="3" fontId="9" fillId="0" borderId="0" xfId="0" applyNumberFormat="1" applyFont="1"/>
    <xf numFmtId="3" fontId="16" fillId="0" borderId="0" xfId="0" applyNumberFormat="1" applyFont="1"/>
    <xf numFmtId="3" fontId="8" fillId="6" borderId="47" xfId="0" applyNumberFormat="1" applyFont="1" applyFill="1" applyBorder="1"/>
    <xf numFmtId="3" fontId="12" fillId="20" borderId="6" xfId="0" applyNumberFormat="1" applyFont="1" applyFill="1" applyBorder="1" applyAlignment="1">
      <alignment horizontal="center" wrapText="1"/>
    </xf>
    <xf numFmtId="3" fontId="12" fillId="20" borderId="51" xfId="0" applyNumberFormat="1" applyFont="1" applyFill="1" applyBorder="1" applyAlignment="1">
      <alignment horizontal="center" wrapText="1"/>
    </xf>
    <xf numFmtId="3" fontId="14" fillId="6" borderId="52" xfId="0" applyNumberFormat="1" applyFont="1" applyFill="1" applyBorder="1" applyAlignment="1">
      <alignment horizontal="center" wrapText="1"/>
    </xf>
    <xf numFmtId="3" fontId="12" fillId="20" borderId="42" xfId="0" applyNumberFormat="1" applyFont="1" applyFill="1" applyBorder="1" applyAlignment="1">
      <alignment horizontal="center" wrapText="1"/>
    </xf>
    <xf numFmtId="3" fontId="10" fillId="19" borderId="6" xfId="0" applyNumberFormat="1" applyFont="1" applyFill="1" applyBorder="1"/>
    <xf numFmtId="3" fontId="11" fillId="19" borderId="6" xfId="0" applyNumberFormat="1" applyFont="1" applyFill="1" applyBorder="1" applyAlignment="1">
      <alignment horizontal="center" wrapText="1"/>
    </xf>
    <xf numFmtId="3" fontId="10" fillId="19" borderId="26" xfId="0" applyNumberFormat="1" applyFont="1" applyFill="1" applyBorder="1"/>
    <xf numFmtId="3" fontId="12" fillId="19" borderId="53" xfId="0" applyNumberFormat="1" applyFont="1" applyFill="1" applyBorder="1" applyAlignment="1">
      <alignment horizontal="center"/>
    </xf>
    <xf numFmtId="3" fontId="8" fillId="6" borderId="6" xfId="0" applyNumberFormat="1" applyFont="1" applyFill="1" applyBorder="1"/>
    <xf numFmtId="3" fontId="10" fillId="19" borderId="44" xfId="0" applyNumberFormat="1" applyFont="1" applyFill="1" applyBorder="1" applyAlignment="1">
      <alignment horizontal="center" wrapText="1"/>
    </xf>
    <xf numFmtId="3" fontId="10" fillId="19" borderId="42" xfId="0" applyNumberFormat="1" applyFont="1" applyFill="1" applyBorder="1" applyAlignment="1">
      <alignment horizontal="center"/>
    </xf>
    <xf numFmtId="3" fontId="4" fillId="21" borderId="6" xfId="0" applyNumberFormat="1" applyFont="1" applyFill="1" applyBorder="1"/>
    <xf numFmtId="3" fontId="4" fillId="21" borderId="6" xfId="0" applyNumberFormat="1" applyFont="1" applyFill="1" applyBorder="1" applyAlignment="1">
      <alignment wrapText="1"/>
    </xf>
    <xf numFmtId="3" fontId="4" fillId="21" borderId="10" xfId="0" applyNumberFormat="1" applyFont="1" applyFill="1" applyBorder="1"/>
    <xf numFmtId="3" fontId="11" fillId="6" borderId="2" xfId="0" applyNumberFormat="1" applyFont="1" applyFill="1" applyBorder="1"/>
    <xf numFmtId="3" fontId="12" fillId="0" borderId="0" xfId="0" applyNumberFormat="1" applyFont="1" applyAlignment="1">
      <alignment wrapText="1"/>
    </xf>
    <xf numFmtId="3" fontId="12" fillId="0" borderId="6" xfId="0" applyNumberFormat="1" applyFont="1" applyBorder="1" applyAlignment="1">
      <alignment wrapText="1"/>
    </xf>
    <xf numFmtId="3" fontId="12" fillId="0" borderId="6" xfId="0" applyNumberFormat="1" applyFont="1" applyBorder="1" applyAlignment="1">
      <alignment horizontal="center"/>
    </xf>
    <xf numFmtId="3" fontId="12" fillId="6" borderId="2" xfId="0" applyNumberFormat="1" applyFont="1" applyFill="1" applyBorder="1"/>
    <xf numFmtId="3" fontId="10" fillId="0" borderId="6" xfId="0" applyNumberFormat="1" applyFont="1" applyBorder="1" applyAlignment="1">
      <alignment wrapText="1"/>
    </xf>
    <xf numFmtId="3" fontId="8" fillId="0" borderId="6" xfId="0" applyNumberFormat="1" applyFont="1" applyBorder="1" applyAlignment="1">
      <alignment horizontal="center"/>
    </xf>
    <xf numFmtId="3" fontId="4" fillId="6" borderId="2" xfId="0" applyNumberFormat="1" applyFont="1" applyFill="1" applyBorder="1"/>
    <xf numFmtId="3" fontId="4" fillId="21" borderId="6" xfId="0" applyNumberFormat="1" applyFont="1" applyFill="1" applyBorder="1" applyAlignment="1">
      <alignment horizontal="center"/>
    </xf>
    <xf numFmtId="3" fontId="4" fillId="19" borderId="6" xfId="0" applyNumberFormat="1" applyFont="1" applyFill="1" applyBorder="1"/>
    <xf numFmtId="3" fontId="4" fillId="19" borderId="6" xfId="0" applyNumberFormat="1" applyFont="1" applyFill="1" applyBorder="1" applyAlignment="1">
      <alignment horizontal="center" wrapText="1"/>
    </xf>
    <xf numFmtId="3" fontId="12" fillId="22" borderId="6" xfId="0" applyNumberFormat="1" applyFont="1" applyFill="1" applyBorder="1"/>
    <xf numFmtId="3" fontId="4" fillId="22" borderId="6" xfId="0" applyNumberFormat="1" applyFont="1" applyFill="1" applyBorder="1" applyAlignment="1">
      <alignment horizontal="right" wrapText="1"/>
    </xf>
    <xf numFmtId="3" fontId="17" fillId="22" borderId="6" xfId="0" applyNumberFormat="1" applyFont="1" applyFill="1" applyBorder="1"/>
    <xf numFmtId="3" fontId="17" fillId="6" borderId="2" xfId="0" applyNumberFormat="1" applyFont="1" applyFill="1" applyBorder="1"/>
    <xf numFmtId="3" fontId="18" fillId="21" borderId="6" xfId="0" applyNumberFormat="1" applyFont="1" applyFill="1" applyBorder="1"/>
    <xf numFmtId="3" fontId="18" fillId="6" borderId="2" xfId="0" applyNumberFormat="1" applyFont="1" applyFill="1" applyBorder="1"/>
    <xf numFmtId="3" fontId="19" fillId="0" borderId="0" xfId="0" applyNumberFormat="1" applyFont="1"/>
    <xf numFmtId="3" fontId="19" fillId="5" borderId="6" xfId="0" applyNumberFormat="1" applyFont="1" applyFill="1" applyBorder="1"/>
    <xf numFmtId="3" fontId="12" fillId="5" borderId="6" xfId="0" applyNumberFormat="1" applyFont="1" applyFill="1" applyBorder="1" applyAlignment="1">
      <alignment horizontal="left" wrapText="1"/>
    </xf>
    <xf numFmtId="3" fontId="17" fillId="5" borderId="6" xfId="0" applyNumberFormat="1" applyFont="1" applyFill="1" applyBorder="1" applyAlignment="1">
      <alignment horizontal="center"/>
    </xf>
    <xf numFmtId="3" fontId="17" fillId="5" borderId="6" xfId="0" applyNumberFormat="1" applyFont="1" applyFill="1" applyBorder="1"/>
    <xf numFmtId="3" fontId="17" fillId="0" borderId="6" xfId="0" applyNumberFormat="1" applyFont="1" applyBorder="1"/>
    <xf numFmtId="3" fontId="19" fillId="0" borderId="0" xfId="0" applyNumberFormat="1" applyFont="1" applyAlignment="1">
      <alignment wrapText="1"/>
    </xf>
    <xf numFmtId="3" fontId="17" fillId="5" borderId="6" xfId="0" applyNumberFormat="1" applyFont="1" applyFill="1" applyBorder="1" applyAlignment="1">
      <alignment wrapText="1"/>
    </xf>
    <xf numFmtId="3" fontId="12" fillId="20" borderId="6" xfId="0" applyNumberFormat="1" applyFont="1" applyFill="1" applyBorder="1"/>
    <xf numFmtId="3" fontId="4" fillId="20" borderId="6" xfId="0" applyNumberFormat="1" applyFont="1" applyFill="1" applyBorder="1" applyAlignment="1">
      <alignment horizontal="right" wrapText="1"/>
    </xf>
    <xf numFmtId="3" fontId="12" fillId="5" borderId="6" xfId="0" applyNumberFormat="1" applyFont="1" applyFill="1" applyBorder="1"/>
    <xf numFmtId="3" fontId="12" fillId="5" borderId="6" xfId="0" applyNumberFormat="1" applyFont="1" applyFill="1" applyBorder="1" applyAlignment="1">
      <alignment horizontal="center"/>
    </xf>
    <xf numFmtId="3" fontId="12" fillId="20" borderId="6" xfId="0" applyNumberFormat="1" applyFont="1" applyFill="1" applyBorder="1" applyAlignment="1">
      <alignment horizontal="center"/>
    </xf>
    <xf numFmtId="3" fontId="12" fillId="20" borderId="51" xfId="0" applyNumberFormat="1" applyFont="1" applyFill="1" applyBorder="1" applyAlignment="1">
      <alignment horizontal="center"/>
    </xf>
    <xf numFmtId="3" fontId="12" fillId="6" borderId="2" xfId="0" applyNumberFormat="1" applyFont="1" applyFill="1" applyBorder="1" applyAlignment="1">
      <alignment horizontal="center"/>
    </xf>
    <xf numFmtId="3" fontId="12" fillId="20" borderId="42" xfId="0" applyNumberFormat="1" applyFont="1" applyFill="1" applyBorder="1" applyAlignment="1">
      <alignment horizontal="center"/>
    </xf>
    <xf numFmtId="3" fontId="12" fillId="19" borderId="42" xfId="0" applyNumberFormat="1" applyFont="1" applyFill="1" applyBorder="1" applyAlignment="1">
      <alignment horizontal="center"/>
    </xf>
    <xf numFmtId="3" fontId="11" fillId="6" borderId="42" xfId="0" applyNumberFormat="1" applyFont="1" applyFill="1" applyBorder="1" applyAlignment="1">
      <alignment horizontal="center"/>
    </xf>
    <xf numFmtId="3" fontId="10" fillId="19" borderId="42" xfId="0" applyNumberFormat="1" applyFont="1" applyFill="1" applyBorder="1" applyAlignment="1">
      <alignment horizontal="center" wrapText="1"/>
    </xf>
    <xf numFmtId="3" fontId="10" fillId="19" borderId="42" xfId="0" applyNumberFormat="1" applyFont="1" applyFill="1" applyBorder="1" applyAlignment="1">
      <alignment horizontal="center"/>
    </xf>
    <xf numFmtId="3" fontId="10" fillId="5" borderId="6" xfId="0" applyNumberFormat="1" applyFont="1" applyFill="1" applyBorder="1" applyAlignment="1">
      <alignment horizontal="left" wrapText="1"/>
    </xf>
    <xf numFmtId="3" fontId="10" fillId="5" borderId="6" xfId="0" applyNumberFormat="1" applyFont="1" applyFill="1" applyBorder="1" applyAlignment="1">
      <alignment wrapText="1"/>
    </xf>
    <xf numFmtId="3" fontId="12" fillId="5" borderId="6" xfId="0" applyNumberFormat="1" applyFont="1" applyFill="1" applyBorder="1" applyAlignment="1">
      <alignment horizontal="left"/>
    </xf>
    <xf numFmtId="3" fontId="8" fillId="0" borderId="0" xfId="0" applyNumberFormat="1" applyFont="1"/>
    <xf numFmtId="3" fontId="1" fillId="6" borderId="2" xfId="0" applyNumberFormat="1" applyFont="1" applyFill="1" applyBorder="1"/>
    <xf numFmtId="49" fontId="4" fillId="0" borderId="0" xfId="0" applyNumberFormat="1" applyFont="1" applyAlignment="1">
      <alignment horizontal="left"/>
    </xf>
    <xf numFmtId="2" fontId="10" fillId="0" borderId="0" xfId="0" applyNumberFormat="1" applyFont="1"/>
    <xf numFmtId="2" fontId="10" fillId="6" borderId="2" xfId="0" applyNumberFormat="1" applyFont="1" applyFill="1" applyBorder="1"/>
    <xf numFmtId="49" fontId="10" fillId="0" borderId="0" xfId="0" applyNumberFormat="1" applyFont="1"/>
    <xf numFmtId="0" fontId="8" fillId="6" borderId="2" xfId="0" applyFont="1" applyFill="1" applyBorder="1"/>
    <xf numFmtId="2" fontId="10" fillId="0" borderId="0" xfId="0" applyNumberFormat="1" applyFont="1" applyAlignment="1">
      <alignment vertical="center"/>
    </xf>
    <xf numFmtId="0" fontId="8" fillId="0" borderId="0" xfId="0" applyFont="1"/>
    <xf numFmtId="49" fontId="10" fillId="0" borderId="1" xfId="0" applyNumberFormat="1" applyFont="1" applyBorder="1"/>
    <xf numFmtId="2" fontId="10" fillId="0" borderId="25" xfId="0" applyNumberFormat="1" applyFont="1" applyBorder="1"/>
    <xf numFmtId="2" fontId="11" fillId="0" borderId="5" xfId="0" applyNumberFormat="1" applyFont="1" applyBorder="1" applyAlignment="1">
      <alignment horizontal="center"/>
    </xf>
    <xf numFmtId="2" fontId="11" fillId="6" borderId="2" xfId="0" applyNumberFormat="1" applyFont="1" applyFill="1" applyBorder="1" applyAlignment="1">
      <alignment horizontal="center"/>
    </xf>
    <xf numFmtId="49" fontId="10" fillId="18" borderId="10" xfId="0" applyNumberFormat="1" applyFont="1" applyFill="1" applyBorder="1"/>
    <xf numFmtId="2" fontId="11" fillId="18" borderId="8" xfId="0" applyNumberFormat="1" applyFont="1" applyFill="1" applyBorder="1"/>
    <xf numFmtId="3" fontId="11" fillId="18" borderId="6" xfId="0" applyNumberFormat="1" applyFont="1" applyFill="1" applyBorder="1" applyAlignment="1">
      <alignment horizontal="right"/>
    </xf>
    <xf numFmtId="3" fontId="11" fillId="18" borderId="15" xfId="0" applyNumberFormat="1" applyFont="1" applyFill="1" applyBorder="1" applyAlignment="1">
      <alignment horizontal="right"/>
    </xf>
    <xf numFmtId="3" fontId="11" fillId="6" borderId="2" xfId="0" applyNumberFormat="1" applyFont="1" applyFill="1" applyBorder="1" applyAlignment="1">
      <alignment horizontal="right"/>
    </xf>
    <xf numFmtId="1" fontId="15" fillId="0" borderId="0" xfId="0" applyNumberFormat="1" applyFont="1"/>
    <xf numFmtId="1" fontId="19" fillId="0" borderId="0" xfId="0" applyNumberFormat="1" applyFont="1"/>
    <xf numFmtId="49" fontId="10" fillId="18" borderId="6" xfId="0" applyNumberFormat="1" applyFont="1" applyFill="1" applyBorder="1"/>
    <xf numFmtId="2" fontId="10" fillId="18" borderId="15" xfId="0" applyNumberFormat="1" applyFont="1" applyFill="1" applyBorder="1" applyAlignment="1">
      <alignment wrapText="1"/>
    </xf>
    <xf numFmtId="3" fontId="10" fillId="6" borderId="2" xfId="0" applyNumberFormat="1" applyFont="1" applyFill="1" applyBorder="1" applyAlignment="1">
      <alignment horizontal="right"/>
    </xf>
    <xf numFmtId="2" fontId="10" fillId="18" borderId="8" xfId="0" applyNumberFormat="1" applyFont="1" applyFill="1" applyBorder="1" applyAlignment="1">
      <alignment wrapText="1"/>
    </xf>
    <xf numFmtId="3" fontId="10" fillId="18" borderId="6" xfId="0" applyNumberFormat="1" applyFont="1" applyFill="1" applyBorder="1" applyAlignment="1">
      <alignment horizontal="right"/>
    </xf>
    <xf numFmtId="3" fontId="10" fillId="18" borderId="15" xfId="0" applyNumberFormat="1" applyFont="1" applyFill="1" applyBorder="1" applyAlignment="1">
      <alignment horizontal="right"/>
    </xf>
    <xf numFmtId="49" fontId="10" fillId="18" borderId="10" xfId="0" applyNumberFormat="1" applyFont="1" applyFill="1" applyBorder="1" applyAlignment="1">
      <alignment vertical="center"/>
    </xf>
    <xf numFmtId="2" fontId="10" fillId="18" borderId="8" xfId="0" applyNumberFormat="1" applyFont="1" applyFill="1" applyBorder="1" applyAlignment="1">
      <alignment vertical="center"/>
    </xf>
    <xf numFmtId="0" fontId="10" fillId="0" borderId="6" xfId="0" applyFont="1" applyBorder="1"/>
    <xf numFmtId="0" fontId="10" fillId="0" borderId="3" xfId="0" applyFont="1" applyBorder="1"/>
    <xf numFmtId="0" fontId="11" fillId="19" borderId="42" xfId="0" applyFont="1" applyFill="1" applyBorder="1" applyAlignment="1">
      <alignment horizontal="center"/>
    </xf>
    <xf numFmtId="0" fontId="11" fillId="6" borderId="2" xfId="0" applyFont="1" applyFill="1" applyBorder="1" applyAlignment="1">
      <alignment horizontal="center"/>
    </xf>
    <xf numFmtId="0" fontId="10" fillId="0" borderId="0" xfId="0" applyFont="1"/>
    <xf numFmtId="49" fontId="12" fillId="0" borderId="6" xfId="0" applyNumberFormat="1" applyFont="1" applyBorder="1"/>
    <xf numFmtId="2" fontId="12" fillId="0" borderId="3" xfId="0" applyNumberFormat="1" applyFont="1" applyBorder="1"/>
    <xf numFmtId="3" fontId="4" fillId="17" borderId="42" xfId="0" applyNumberFormat="1" applyFont="1" applyFill="1" applyBorder="1" applyAlignment="1">
      <alignment horizontal="center"/>
    </xf>
    <xf numFmtId="0" fontId="10" fillId="6" borderId="2" xfId="0" applyFont="1" applyFill="1" applyBorder="1"/>
    <xf numFmtId="2" fontId="10" fillId="0" borderId="45" xfId="0" applyNumberFormat="1" applyFont="1" applyBorder="1"/>
    <xf numFmtId="3" fontId="11" fillId="17" borderId="46" xfId="0" applyNumberFormat="1" applyFont="1" applyFill="1" applyBorder="1" applyAlignment="1">
      <alignment horizontal="center"/>
    </xf>
    <xf numFmtId="4" fontId="14" fillId="0" borderId="0" xfId="0" applyNumberFormat="1" applyFont="1"/>
    <xf numFmtId="0" fontId="19" fillId="0" borderId="0" xfId="0" applyFont="1"/>
    <xf numFmtId="2" fontId="16" fillId="0" borderId="0" xfId="0" applyNumberFormat="1" applyFont="1"/>
    <xf numFmtId="0" fontId="8" fillId="6" borderId="47" xfId="0" applyFont="1" applyFill="1" applyBorder="1"/>
    <xf numFmtId="49" fontId="12" fillId="20" borderId="6" xfId="0" applyNumberFormat="1" applyFont="1" applyFill="1" applyBorder="1" applyAlignment="1">
      <alignment horizontal="center"/>
    </xf>
    <xf numFmtId="2" fontId="12" fillId="20" borderId="6" xfId="0" applyNumberFormat="1" applyFont="1" applyFill="1" applyBorder="1" applyAlignment="1">
      <alignment horizontal="center"/>
    </xf>
    <xf numFmtId="2" fontId="12" fillId="20" borderId="51" xfId="0" applyNumberFormat="1" applyFont="1" applyFill="1" applyBorder="1" applyAlignment="1">
      <alignment horizontal="center"/>
    </xf>
    <xf numFmtId="2" fontId="14" fillId="6" borderId="2" xfId="0" applyNumberFormat="1" applyFont="1" applyFill="1" applyBorder="1" applyAlignment="1">
      <alignment horizontal="center"/>
    </xf>
    <xf numFmtId="49" fontId="12" fillId="20" borderId="42" xfId="0" applyNumberFormat="1" applyFont="1" applyFill="1" applyBorder="1" applyAlignment="1">
      <alignment horizontal="center"/>
    </xf>
    <xf numFmtId="49" fontId="10" fillId="19" borderId="6" xfId="0" applyNumberFormat="1" applyFont="1" applyFill="1" applyBorder="1"/>
    <xf numFmtId="2" fontId="11" fillId="19" borderId="6" xfId="0" applyNumberFormat="1" applyFont="1" applyFill="1" applyBorder="1" applyAlignment="1">
      <alignment horizontal="right"/>
    </xf>
    <xf numFmtId="2" fontId="10" fillId="19" borderId="6" xfId="0" applyNumberFormat="1" applyFont="1" applyFill="1" applyBorder="1"/>
    <xf numFmtId="4" fontId="10" fillId="19" borderId="26" xfId="0" applyNumberFormat="1" applyFont="1" applyFill="1" applyBorder="1"/>
    <xf numFmtId="3" fontId="19" fillId="6" borderId="42" xfId="0" applyNumberFormat="1" applyFont="1" applyFill="1" applyBorder="1" applyAlignment="1">
      <alignment horizontal="center"/>
    </xf>
    <xf numFmtId="49" fontId="4" fillId="21" borderId="6" xfId="0" applyNumberFormat="1" applyFont="1" applyFill="1" applyBorder="1"/>
    <xf numFmtId="2" fontId="4" fillId="21" borderId="6" xfId="0" applyNumberFormat="1" applyFont="1" applyFill="1" applyBorder="1"/>
    <xf numFmtId="4" fontId="4" fillId="21" borderId="6" xfId="0" applyNumberFormat="1" applyFont="1" applyFill="1" applyBorder="1"/>
    <xf numFmtId="4" fontId="4" fillId="21" borderId="10" xfId="0" applyNumberFormat="1" applyFont="1" applyFill="1" applyBorder="1"/>
    <xf numFmtId="4" fontId="4" fillId="6" borderId="2" xfId="0" applyNumberFormat="1" applyFont="1" applyFill="1" applyBorder="1"/>
    <xf numFmtId="4" fontId="12" fillId="0" borderId="0" xfId="0" applyNumberFormat="1" applyFont="1"/>
    <xf numFmtId="2" fontId="12" fillId="0" borderId="6" xfId="0" applyNumberFormat="1" applyFont="1" applyBorder="1"/>
    <xf numFmtId="1" fontId="12" fillId="0" borderId="6" xfId="0" applyNumberFormat="1" applyFont="1" applyBorder="1" applyAlignment="1">
      <alignment horizontal="center"/>
    </xf>
    <xf numFmtId="4" fontId="12" fillId="0" borderId="6" xfId="0" applyNumberFormat="1" applyFont="1" applyBorder="1"/>
    <xf numFmtId="4" fontId="12" fillId="6" borderId="2" xfId="0" applyNumberFormat="1" applyFont="1" applyFill="1" applyBorder="1"/>
    <xf numFmtId="4" fontId="12" fillId="0" borderId="0" xfId="0" applyNumberFormat="1" applyFont="1" applyAlignment="1"/>
    <xf numFmtId="1" fontId="4" fillId="21" borderId="6" xfId="0" applyNumberFormat="1" applyFont="1" applyFill="1" applyBorder="1" applyAlignment="1">
      <alignment horizontal="center"/>
    </xf>
    <xf numFmtId="2" fontId="12" fillId="5" borderId="6" xfId="0" applyNumberFormat="1" applyFont="1" applyFill="1" applyBorder="1"/>
    <xf numFmtId="2" fontId="12" fillId="0" borderId="6" xfId="0" applyNumberFormat="1" applyFont="1" applyBorder="1" applyAlignment="1">
      <alignment wrapText="1"/>
    </xf>
    <xf numFmtId="49" fontId="4" fillId="19" borderId="6" xfId="0" applyNumberFormat="1" applyFont="1" applyFill="1" applyBorder="1"/>
    <xf numFmtId="2" fontId="4" fillId="19" borderId="6" xfId="0" applyNumberFormat="1" applyFont="1" applyFill="1" applyBorder="1" applyAlignment="1">
      <alignment horizontal="right"/>
    </xf>
    <xf numFmtId="1" fontId="4" fillId="19" borderId="6" xfId="0" applyNumberFormat="1" applyFont="1" applyFill="1" applyBorder="1" applyAlignment="1">
      <alignment horizontal="center"/>
    </xf>
    <xf numFmtId="2" fontId="4" fillId="19" borderId="6" xfId="0" applyNumberFormat="1" applyFont="1" applyFill="1" applyBorder="1"/>
    <xf numFmtId="4" fontId="4" fillId="19" borderId="6" xfId="0" applyNumberFormat="1" applyFont="1" applyFill="1" applyBorder="1"/>
    <xf numFmtId="49" fontId="12" fillId="22" borderId="6" xfId="0" applyNumberFormat="1" applyFont="1" applyFill="1" applyBorder="1"/>
    <xf numFmtId="2" fontId="4" fillId="22" borderId="6" xfId="0" applyNumberFormat="1" applyFont="1" applyFill="1" applyBorder="1" applyAlignment="1">
      <alignment horizontal="right"/>
    </xf>
    <xf numFmtId="1" fontId="12" fillId="22" borderId="6" xfId="0" applyNumberFormat="1" applyFont="1" applyFill="1" applyBorder="1" applyAlignment="1">
      <alignment horizontal="center"/>
    </xf>
    <xf numFmtId="2" fontId="12" fillId="22" borderId="6" xfId="0" applyNumberFormat="1" applyFont="1" applyFill="1" applyBorder="1"/>
    <xf numFmtId="4" fontId="12" fillId="22" borderId="6" xfId="0" applyNumberFormat="1" applyFont="1" applyFill="1" applyBorder="1"/>
    <xf numFmtId="49" fontId="12" fillId="5" borderId="6" xfId="0" applyNumberFormat="1" applyFont="1" applyFill="1" applyBorder="1"/>
    <xf numFmtId="2" fontId="12" fillId="5" borderId="6" xfId="0" applyNumberFormat="1" applyFont="1" applyFill="1" applyBorder="1" applyAlignment="1">
      <alignment horizontal="left" wrapText="1"/>
    </xf>
    <xf numFmtId="1" fontId="12" fillId="5" borderId="6" xfId="0" applyNumberFormat="1" applyFont="1" applyFill="1" applyBorder="1" applyAlignment="1">
      <alignment horizontal="center"/>
    </xf>
    <xf numFmtId="4" fontId="12" fillId="5" borderId="6" xfId="0" applyNumberFormat="1" applyFont="1" applyFill="1" applyBorder="1"/>
    <xf numFmtId="4" fontId="12" fillId="5" borderId="6" xfId="0" applyNumberFormat="1" applyFont="1" applyFill="1" applyBorder="1" applyAlignment="1"/>
    <xf numFmtId="4" fontId="19" fillId="0" borderId="0" xfId="0" applyNumberFormat="1" applyFont="1"/>
    <xf numFmtId="2" fontId="12" fillId="5" borderId="6" xfId="0" applyNumberFormat="1" applyFont="1" applyFill="1" applyBorder="1" applyAlignment="1">
      <alignment horizontal="left"/>
    </xf>
    <xf numFmtId="2" fontId="12" fillId="6" borderId="2" xfId="0" applyNumberFormat="1" applyFont="1" applyFill="1" applyBorder="1" applyAlignment="1">
      <alignment horizontal="center"/>
    </xf>
    <xf numFmtId="3" fontId="10" fillId="6" borderId="42" xfId="0" applyNumberFormat="1" applyFont="1" applyFill="1" applyBorder="1" applyAlignment="1">
      <alignment horizontal="center"/>
    </xf>
    <xf numFmtId="1" fontId="4" fillId="21" borderId="6" xfId="0" applyNumberFormat="1" applyFont="1" applyFill="1" applyBorder="1"/>
    <xf numFmtId="2" fontId="4" fillId="19" borderId="6" xfId="0" applyNumberFormat="1" applyFont="1" applyFill="1" applyBorder="1" applyAlignment="1">
      <alignment horizontal="center"/>
    </xf>
    <xf numFmtId="2" fontId="12" fillId="22" borderId="6" xfId="0" applyNumberFormat="1" applyFont="1" applyFill="1" applyBorder="1" applyAlignment="1">
      <alignment horizontal="center"/>
    </xf>
    <xf numFmtId="2" fontId="4" fillId="21" borderId="6" xfId="0" applyNumberFormat="1" applyFont="1" applyFill="1" applyBorder="1" applyAlignment="1">
      <alignment horizontal="center"/>
    </xf>
    <xf numFmtId="4" fontId="10" fillId="0" borderId="0" xfId="0" applyNumberFormat="1" applyFont="1"/>
    <xf numFmtId="4" fontId="8" fillId="0" borderId="0" xfId="0" applyNumberFormat="1" applyFont="1"/>
    <xf numFmtId="0" fontId="1" fillId="6" borderId="2" xfId="0" applyFont="1" applyFill="1" applyBorder="1"/>
    <xf numFmtId="4" fontId="4" fillId="0" borderId="0" xfId="0" applyNumberFormat="1" applyFont="1" applyAlignment="1">
      <alignment horizontal="left"/>
    </xf>
    <xf numFmtId="4" fontId="10" fillId="0" borderId="0" xfId="0" applyNumberFormat="1" applyFont="1" applyAlignment="1">
      <alignment horizontal="center"/>
    </xf>
    <xf numFmtId="4" fontId="10" fillId="6" borderId="2" xfId="0" applyNumberFormat="1" applyFont="1" applyFill="1" applyBorder="1" applyAlignment="1">
      <alignment horizontal="center"/>
    </xf>
    <xf numFmtId="4" fontId="4" fillId="0" borderId="0" xfId="0" applyNumberFormat="1" applyFont="1" applyAlignment="1">
      <alignment horizontal="center"/>
    </xf>
    <xf numFmtId="4" fontId="12" fillId="0" borderId="0" xfId="0" applyNumberFormat="1" applyFont="1" applyAlignment="1">
      <alignment horizontal="left"/>
    </xf>
    <xf numFmtId="4" fontId="11" fillId="0" borderId="0" xfId="0" applyNumberFormat="1" applyFont="1" applyAlignment="1">
      <alignment vertical="center"/>
    </xf>
    <xf numFmtId="4" fontId="8" fillId="6" borderId="2" xfId="0" applyNumberFormat="1" applyFont="1" applyFill="1" applyBorder="1"/>
    <xf numFmtId="4" fontId="11" fillId="0" borderId="0" xfId="0" applyNumberFormat="1" applyFont="1" applyAlignment="1">
      <alignment vertical="center" wrapText="1"/>
    </xf>
    <xf numFmtId="4" fontId="10" fillId="0" borderId="1" xfId="0" applyNumberFormat="1" applyFont="1" applyBorder="1"/>
    <xf numFmtId="4" fontId="10" fillId="0" borderId="25" xfId="0" applyNumberFormat="1" applyFont="1" applyBorder="1"/>
    <xf numFmtId="4" fontId="11" fillId="0" borderId="5" xfId="0" applyNumberFormat="1" applyFont="1" applyBorder="1" applyAlignment="1">
      <alignment horizontal="center"/>
    </xf>
    <xf numFmtId="4" fontId="11" fillId="6" borderId="2" xfId="0" applyNumberFormat="1" applyFont="1" applyFill="1" applyBorder="1" applyAlignment="1">
      <alignment horizontal="center"/>
    </xf>
    <xf numFmtId="4" fontId="10" fillId="18" borderId="10" xfId="0" applyNumberFormat="1" applyFont="1" applyFill="1" applyBorder="1"/>
    <xf numFmtId="4" fontId="11" fillId="18" borderId="8" xfId="0" applyNumberFormat="1" applyFont="1" applyFill="1" applyBorder="1"/>
    <xf numFmtId="3" fontId="11" fillId="18" borderId="6" xfId="0" applyNumberFormat="1" applyFont="1" applyFill="1" applyBorder="1" applyAlignment="1">
      <alignment horizontal="center"/>
    </xf>
    <xf numFmtId="3" fontId="11" fillId="18" borderId="15" xfId="0" applyNumberFormat="1" applyFont="1" applyFill="1" applyBorder="1" applyAlignment="1">
      <alignment horizontal="center"/>
    </xf>
    <xf numFmtId="3" fontId="11" fillId="18" borderId="8" xfId="0" applyNumberFormat="1" applyFont="1" applyFill="1" applyBorder="1" applyAlignment="1">
      <alignment horizontal="center"/>
    </xf>
    <xf numFmtId="4" fontId="19" fillId="0" borderId="0" xfId="0" applyNumberFormat="1" applyFont="1" applyAlignment="1">
      <alignment horizontal="right"/>
    </xf>
    <xf numFmtId="4" fontId="10" fillId="18" borderId="6" xfId="0" applyNumberFormat="1" applyFont="1" applyFill="1" applyBorder="1"/>
    <xf numFmtId="4" fontId="10" fillId="18" borderId="15" xfId="0" applyNumberFormat="1" applyFont="1" applyFill="1" applyBorder="1" applyAlignment="1">
      <alignment wrapText="1"/>
    </xf>
    <xf numFmtId="3" fontId="10" fillId="18" borderId="8" xfId="0" applyNumberFormat="1" applyFont="1" applyFill="1" applyBorder="1" applyAlignment="1">
      <alignment horizontal="center"/>
    </xf>
    <xf numFmtId="4" fontId="10" fillId="18" borderId="8" xfId="0" applyNumberFormat="1" applyFont="1" applyFill="1" applyBorder="1" applyAlignment="1">
      <alignment wrapText="1"/>
    </xf>
    <xf numFmtId="3" fontId="10" fillId="18" borderId="6" xfId="0" applyNumberFormat="1" applyFont="1" applyFill="1" applyBorder="1" applyAlignment="1">
      <alignment horizontal="center"/>
    </xf>
    <xf numFmtId="3" fontId="10" fillId="18" borderId="15" xfId="0" applyNumberFormat="1" applyFont="1" applyFill="1" applyBorder="1" applyAlignment="1">
      <alignment horizontal="center"/>
    </xf>
    <xf numFmtId="4" fontId="10" fillId="18" borderId="8" xfId="0" applyNumberFormat="1" applyFont="1" applyFill="1" applyBorder="1"/>
    <xf numFmtId="3" fontId="10" fillId="18" borderId="8" xfId="0" applyNumberFormat="1" applyFont="1" applyFill="1" applyBorder="1" applyAlignment="1">
      <alignment horizontal="center"/>
    </xf>
    <xf numFmtId="4" fontId="10" fillId="0" borderId="6" xfId="0" applyNumberFormat="1" applyFont="1" applyBorder="1"/>
    <xf numFmtId="4" fontId="10" fillId="0" borderId="3" xfId="0" applyNumberFormat="1" applyFont="1" applyBorder="1"/>
    <xf numFmtId="4" fontId="11" fillId="19" borderId="42" xfId="0" applyNumberFormat="1" applyFont="1" applyFill="1" applyBorder="1" applyAlignment="1">
      <alignment horizontal="center"/>
    </xf>
    <xf numFmtId="4" fontId="12" fillId="0" borderId="3" xfId="0" applyNumberFormat="1" applyFont="1" applyBorder="1" applyAlignment="1">
      <alignment wrapText="1"/>
    </xf>
    <xf numFmtId="4" fontId="10" fillId="0" borderId="45" xfId="0" applyNumberFormat="1" applyFont="1" applyBorder="1" applyAlignment="1">
      <alignment wrapText="1"/>
    </xf>
    <xf numFmtId="3" fontId="11" fillId="17" borderId="46" xfId="0" applyNumberFormat="1" applyFont="1" applyFill="1" applyBorder="1" applyAlignment="1">
      <alignment horizontal="center"/>
    </xf>
    <xf numFmtId="3" fontId="10" fillId="0" borderId="0" xfId="0" applyNumberFormat="1" applyFont="1" applyAlignment="1">
      <alignment horizontal="center"/>
    </xf>
    <xf numFmtId="4" fontId="11" fillId="0" borderId="0" xfId="0" applyNumberFormat="1" applyFont="1" applyAlignment="1">
      <alignment horizontal="left"/>
    </xf>
    <xf numFmtId="4" fontId="16" fillId="0" borderId="0" xfId="0" applyNumberFormat="1" applyFont="1" applyAlignment="1">
      <alignment horizontal="left"/>
    </xf>
    <xf numFmtId="4" fontId="4" fillId="0" borderId="0" xfId="0" applyNumberFormat="1" applyFont="1" applyAlignment="1">
      <alignment horizontal="center" wrapText="1"/>
    </xf>
    <xf numFmtId="4" fontId="8" fillId="6" borderId="47" xfId="0" applyNumberFormat="1" applyFont="1" applyFill="1" applyBorder="1"/>
    <xf numFmtId="4" fontId="12" fillId="0" borderId="0" xfId="0" applyNumberFormat="1" applyFont="1" applyAlignment="1">
      <alignment horizontal="center"/>
    </xf>
    <xf numFmtId="4" fontId="12" fillId="20" borderId="6" xfId="0" applyNumberFormat="1" applyFont="1" applyFill="1" applyBorder="1" applyAlignment="1">
      <alignment horizontal="center"/>
    </xf>
    <xf numFmtId="4" fontId="12" fillId="20" borderId="51" xfId="0" applyNumberFormat="1" applyFont="1" applyFill="1" applyBorder="1" applyAlignment="1">
      <alignment horizontal="center"/>
    </xf>
    <xf numFmtId="4" fontId="12" fillId="6" borderId="2" xfId="0" applyNumberFormat="1" applyFont="1" applyFill="1" applyBorder="1" applyAlignment="1">
      <alignment horizontal="center"/>
    </xf>
    <xf numFmtId="4" fontId="12" fillId="20" borderId="42" xfId="0" applyNumberFormat="1" applyFont="1" applyFill="1" applyBorder="1" applyAlignment="1">
      <alignment horizontal="center"/>
    </xf>
    <xf numFmtId="4" fontId="10" fillId="19" borderId="6" xfId="0" applyNumberFormat="1" applyFont="1" applyFill="1" applyBorder="1"/>
    <xf numFmtId="4" fontId="11" fillId="19" borderId="6" xfId="0" applyNumberFormat="1" applyFont="1" applyFill="1" applyBorder="1" applyAlignment="1">
      <alignment horizontal="right"/>
    </xf>
    <xf numFmtId="4" fontId="10" fillId="19" borderId="6" xfId="0" applyNumberFormat="1" applyFont="1" applyFill="1" applyBorder="1" applyAlignment="1">
      <alignment horizontal="center"/>
    </xf>
    <xf numFmtId="4" fontId="10" fillId="19" borderId="26" xfId="0" applyNumberFormat="1" applyFont="1" applyFill="1" applyBorder="1" applyAlignment="1">
      <alignment horizontal="center"/>
    </xf>
    <xf numFmtId="4" fontId="4" fillId="0" borderId="0" xfId="0" applyNumberFormat="1" applyFont="1"/>
    <xf numFmtId="4" fontId="4" fillId="21" borderId="6" xfId="0" applyNumberFormat="1" applyFont="1" applyFill="1" applyBorder="1" applyAlignment="1">
      <alignment horizontal="center"/>
    </xf>
    <xf numFmtId="4" fontId="4" fillId="21" borderId="10" xfId="0" applyNumberFormat="1" applyFont="1" applyFill="1" applyBorder="1" applyAlignment="1">
      <alignment horizontal="center"/>
    </xf>
    <xf numFmtId="4" fontId="4" fillId="6" borderId="2" xfId="0" applyNumberFormat="1" applyFont="1" applyFill="1" applyBorder="1" applyAlignment="1">
      <alignment horizontal="center"/>
    </xf>
    <xf numFmtId="4" fontId="10" fillId="0" borderId="6" xfId="0" applyNumberFormat="1" applyFont="1" applyBorder="1" applyAlignment="1">
      <alignment wrapText="1"/>
    </xf>
    <xf numFmtId="4" fontId="10" fillId="0" borderId="6" xfId="0" applyNumberFormat="1" applyFont="1" applyBorder="1" applyAlignment="1">
      <alignment horizontal="center" wrapText="1"/>
    </xf>
    <xf numFmtId="4" fontId="12" fillId="0" borderId="6" xfId="0" applyNumberFormat="1" applyFont="1" applyBorder="1" applyAlignment="1">
      <alignment horizontal="center" wrapText="1"/>
    </xf>
    <xf numFmtId="4" fontId="10" fillId="6" borderId="2" xfId="0" applyNumberFormat="1" applyFont="1" applyFill="1" applyBorder="1" applyAlignment="1">
      <alignment horizontal="center" wrapText="1"/>
    </xf>
    <xf numFmtId="4" fontId="10" fillId="5" borderId="6" xfId="0" applyNumberFormat="1" applyFont="1" applyFill="1" applyBorder="1" applyAlignment="1">
      <alignment wrapText="1"/>
    </xf>
    <xf numFmtId="4" fontId="10" fillId="0" borderId="6" xfId="0" applyNumberFormat="1" applyFont="1" applyBorder="1" applyAlignment="1">
      <alignment horizontal="center" wrapText="1"/>
    </xf>
    <xf numFmtId="4" fontId="4" fillId="19" borderId="6" xfId="0" applyNumberFormat="1" applyFont="1" applyFill="1" applyBorder="1" applyAlignment="1">
      <alignment horizontal="right"/>
    </xf>
    <xf numFmtId="4" fontId="4" fillId="19" borderId="6" xfId="0" applyNumberFormat="1" applyFont="1" applyFill="1" applyBorder="1" applyAlignment="1">
      <alignment horizontal="center"/>
    </xf>
    <xf numFmtId="4" fontId="4" fillId="22" borderId="6" xfId="0" applyNumberFormat="1" applyFont="1" applyFill="1" applyBorder="1" applyAlignment="1">
      <alignment horizontal="right"/>
    </xf>
    <xf numFmtId="4" fontId="12" fillId="22" borderId="6" xfId="0" applyNumberFormat="1" applyFont="1" applyFill="1" applyBorder="1" applyAlignment="1">
      <alignment horizontal="center"/>
    </xf>
    <xf numFmtId="4" fontId="20" fillId="0" borderId="0" xfId="0" applyNumberFormat="1" applyFont="1"/>
    <xf numFmtId="4" fontId="12" fillId="5" borderId="6" xfId="0" applyNumberFormat="1" applyFont="1" applyFill="1" applyBorder="1" applyAlignment="1">
      <alignment horizontal="left" wrapText="1"/>
    </xf>
    <xf numFmtId="4" fontId="12" fillId="5" borderId="6" xfId="0" applyNumberFormat="1" applyFont="1" applyFill="1" applyBorder="1" applyAlignment="1">
      <alignment horizontal="center"/>
    </xf>
    <xf numFmtId="4" fontId="12" fillId="0" borderId="6" xfId="0" applyNumberFormat="1" applyFont="1" applyBorder="1" applyAlignment="1">
      <alignment horizontal="center"/>
    </xf>
    <xf numFmtId="4" fontId="12" fillId="5" borderId="6" xfId="0" applyNumberFormat="1" applyFont="1" applyFill="1" applyBorder="1" applyAlignment="1">
      <alignment horizontal="left"/>
    </xf>
    <xf numFmtId="4" fontId="4" fillId="0" borderId="6" xfId="0" applyNumberFormat="1" applyFont="1" applyBorder="1"/>
    <xf numFmtId="4" fontId="10" fillId="0" borderId="6" xfId="0" applyNumberFormat="1" applyFont="1" applyBorder="1" applyAlignment="1">
      <alignment horizontal="center"/>
    </xf>
    <xf numFmtId="4" fontId="12" fillId="0" borderId="6" xfId="0" applyNumberFormat="1" applyFont="1" applyBorder="1" applyAlignment="1">
      <alignment wrapText="1"/>
    </xf>
    <xf numFmtId="4" fontId="21" fillId="0" borderId="0" xfId="0" applyNumberFormat="1" applyFont="1"/>
    <xf numFmtId="4" fontId="12" fillId="0" borderId="6" xfId="0" applyNumberFormat="1" applyFont="1" applyBorder="1" applyAlignment="1">
      <alignment horizontal="center" vertical="center" wrapText="1"/>
    </xf>
    <xf numFmtId="4" fontId="1" fillId="6" borderId="2" xfId="0" applyNumberFormat="1" applyFont="1" applyFill="1" applyBorder="1"/>
    <xf numFmtId="2" fontId="10" fillId="0" borderId="0" xfId="0" applyNumberFormat="1" applyFont="1" applyAlignment="1">
      <alignment horizontal="left"/>
    </xf>
    <xf numFmtId="2" fontId="19" fillId="0" borderId="0" xfId="0" applyNumberFormat="1" applyFont="1"/>
    <xf numFmtId="164" fontId="10" fillId="0" borderId="0" xfId="0" applyNumberFormat="1" applyFont="1" applyAlignment="1">
      <alignment horizontal="right"/>
    </xf>
    <xf numFmtId="164" fontId="19" fillId="0" borderId="0" xfId="0" applyNumberFormat="1" applyFont="1" applyAlignment="1">
      <alignment horizontal="right"/>
    </xf>
    <xf numFmtId="2" fontId="10" fillId="18" borderId="8" xfId="0" applyNumberFormat="1" applyFont="1" applyFill="1" applyBorder="1"/>
    <xf numFmtId="0" fontId="10" fillId="0" borderId="0" xfId="0" applyFont="1" applyAlignment="1">
      <alignment horizontal="left"/>
    </xf>
    <xf numFmtId="3" fontId="11" fillId="0" borderId="0" xfId="0" applyNumberFormat="1" applyFont="1"/>
    <xf numFmtId="0" fontId="11" fillId="0" borderId="0" xfId="0" applyFont="1"/>
    <xf numFmtId="0" fontId="16" fillId="0" borderId="0" xfId="0" applyFont="1"/>
    <xf numFmtId="0" fontId="8" fillId="6" borderId="15" xfId="0" applyFont="1" applyFill="1" applyBorder="1"/>
    <xf numFmtId="2" fontId="10" fillId="9" borderId="6" xfId="0" applyNumberFormat="1" applyFont="1" applyFill="1" applyBorder="1"/>
    <xf numFmtId="2" fontId="12" fillId="20" borderId="6" xfId="0" applyNumberFormat="1" applyFont="1" applyFill="1" applyBorder="1" applyAlignment="1">
      <alignment horizontal="center" wrapText="1"/>
    </xf>
    <xf numFmtId="2" fontId="12" fillId="20" borderId="51" xfId="0" applyNumberFormat="1" applyFont="1" applyFill="1" applyBorder="1" applyAlignment="1">
      <alignment horizontal="center" wrapText="1"/>
    </xf>
    <xf numFmtId="49" fontId="13" fillId="0" borderId="0" xfId="0" applyNumberFormat="1" applyFont="1" applyAlignment="1">
      <alignment horizontal="left"/>
    </xf>
    <xf numFmtId="2" fontId="10" fillId="19" borderId="6" xfId="0" applyNumberFormat="1" applyFont="1" applyFill="1" applyBorder="1" applyAlignment="1">
      <alignment horizontal="center"/>
    </xf>
    <xf numFmtId="3" fontId="10" fillId="0" borderId="0" xfId="0" applyNumberFormat="1" applyFont="1" applyAlignment="1">
      <alignment horizontal="left"/>
    </xf>
    <xf numFmtId="4" fontId="10" fillId="0" borderId="0" xfId="0" applyNumberFormat="1" applyFont="1" applyAlignment="1">
      <alignment horizontal="left"/>
    </xf>
    <xf numFmtId="2" fontId="10" fillId="0" borderId="6" xfId="0" applyNumberFormat="1" applyFont="1" applyBorder="1" applyAlignment="1">
      <alignment horizontal="left" wrapText="1"/>
    </xf>
    <xf numFmtId="2" fontId="4" fillId="21" borderId="6" xfId="0" applyNumberFormat="1" applyFont="1" applyFill="1" applyBorder="1" applyAlignment="1">
      <alignment horizontal="left"/>
    </xf>
    <xf numFmtId="2" fontId="10" fillId="0" borderId="6" xfId="0" applyNumberFormat="1" applyFont="1" applyBorder="1" applyAlignment="1">
      <alignment wrapText="1"/>
    </xf>
    <xf numFmtId="49" fontId="12" fillId="5" borderId="6" xfId="0" applyNumberFormat="1" applyFont="1" applyFill="1" applyBorder="1" applyAlignment="1">
      <alignment horizontal="center"/>
    </xf>
    <xf numFmtId="2" fontId="22" fillId="0" borderId="0" xfId="0" applyNumberFormat="1" applyFont="1"/>
    <xf numFmtId="2" fontId="22" fillId="6" borderId="2" xfId="0" applyNumberFormat="1" applyFont="1" applyFill="1" applyBorder="1"/>
    <xf numFmtId="2" fontId="4" fillId="21" borderId="6" xfId="0" applyNumberFormat="1" applyFont="1" applyFill="1" applyBorder="1" applyAlignment="1">
      <alignment wrapText="1"/>
    </xf>
    <xf numFmtId="2" fontId="12" fillId="5" borderId="6" xfId="0" applyNumberFormat="1" applyFont="1" applyFill="1" applyBorder="1" applyAlignment="1">
      <alignment wrapText="1"/>
    </xf>
    <xf numFmtId="2" fontId="4" fillId="19" borderId="6" xfId="0" applyNumberFormat="1" applyFont="1" applyFill="1" applyBorder="1" applyAlignment="1">
      <alignment horizontal="right" wrapText="1"/>
    </xf>
    <xf numFmtId="2" fontId="4" fillId="22" borderId="6" xfId="0" applyNumberFormat="1" applyFont="1" applyFill="1" applyBorder="1" applyAlignment="1">
      <alignment horizontal="right" wrapText="1"/>
    </xf>
    <xf numFmtId="4" fontId="11" fillId="6" borderId="2" xfId="0" applyNumberFormat="1" applyFont="1" applyFill="1" applyBorder="1"/>
    <xf numFmtId="0" fontId="10" fillId="0" borderId="6" xfId="0" applyFont="1" applyBorder="1" applyAlignment="1">
      <alignment wrapText="1"/>
    </xf>
    <xf numFmtId="0" fontId="10" fillId="0" borderId="6" xfId="0" applyFont="1" applyBorder="1" applyAlignment="1">
      <alignment horizontal="center"/>
    </xf>
    <xf numFmtId="2" fontId="12" fillId="0" borderId="0" xfId="0" applyNumberFormat="1" applyFont="1" applyAlignment="1">
      <alignment wrapText="1"/>
    </xf>
    <xf numFmtId="2" fontId="12" fillId="0" borderId="0" xfId="0" applyNumberFormat="1" applyFont="1"/>
    <xf numFmtId="2" fontId="12" fillId="6" borderId="2" xfId="0" applyNumberFormat="1" applyFont="1" applyFill="1" applyBorder="1"/>
    <xf numFmtId="49" fontId="12" fillId="0" borderId="0" xfId="0" applyNumberFormat="1" applyFont="1"/>
    <xf numFmtId="49" fontId="4" fillId="0" borderId="0" xfId="0" applyNumberFormat="1" applyFont="1" applyAlignment="1">
      <alignment horizontal="left" wrapText="1"/>
    </xf>
    <xf numFmtId="0" fontId="12" fillId="0" borderId="0" xfId="0" applyFont="1" applyAlignment="1">
      <alignment horizontal="left" wrapText="1"/>
    </xf>
    <xf numFmtId="0" fontId="1" fillId="0" borderId="0" xfId="0" applyFont="1"/>
    <xf numFmtId="49" fontId="12" fillId="0" borderId="1" xfId="0" applyNumberFormat="1" applyFont="1" applyBorder="1"/>
    <xf numFmtId="2" fontId="12" fillId="0" borderId="25" xfId="0" applyNumberFormat="1" applyFont="1" applyBorder="1" applyAlignment="1">
      <alignment wrapText="1"/>
    </xf>
    <xf numFmtId="2" fontId="4" fillId="0" borderId="5" xfId="0" applyNumberFormat="1" applyFont="1" applyBorder="1" applyAlignment="1">
      <alignment horizontal="center"/>
    </xf>
    <xf numFmtId="2" fontId="4" fillId="6" borderId="2" xfId="0" applyNumberFormat="1" applyFont="1" applyFill="1" applyBorder="1" applyAlignment="1">
      <alignment horizontal="center"/>
    </xf>
    <xf numFmtId="49" fontId="12" fillId="18" borderId="10" xfId="0" applyNumberFormat="1" applyFont="1" applyFill="1" applyBorder="1"/>
    <xf numFmtId="2" fontId="4" fillId="18" borderId="8" xfId="0" applyNumberFormat="1" applyFont="1" applyFill="1" applyBorder="1" applyAlignment="1">
      <alignment wrapText="1"/>
    </xf>
    <xf numFmtId="3" fontId="4" fillId="18" borderId="6" xfId="0" applyNumberFormat="1" applyFont="1" applyFill="1" applyBorder="1" applyAlignment="1">
      <alignment horizontal="right"/>
    </xf>
    <xf numFmtId="3" fontId="4" fillId="18" borderId="15" xfId="0" applyNumberFormat="1" applyFont="1" applyFill="1" applyBorder="1" applyAlignment="1">
      <alignment horizontal="right"/>
    </xf>
    <xf numFmtId="3" fontId="4" fillId="18" borderId="8" xfId="0" applyNumberFormat="1" applyFont="1" applyFill="1" applyBorder="1" applyAlignment="1">
      <alignment horizontal="right"/>
    </xf>
    <xf numFmtId="3" fontId="4" fillId="6" borderId="2" xfId="0" applyNumberFormat="1" applyFont="1" applyFill="1" applyBorder="1" applyAlignment="1">
      <alignment horizontal="right"/>
    </xf>
    <xf numFmtId="49" fontId="12" fillId="18" borderId="6" xfId="0" applyNumberFormat="1" applyFont="1" applyFill="1" applyBorder="1"/>
    <xf numFmtId="2" fontId="12" fillId="18" borderId="15" xfId="0" applyNumberFormat="1" applyFont="1" applyFill="1" applyBorder="1" applyAlignment="1">
      <alignment wrapText="1"/>
    </xf>
    <xf numFmtId="3" fontId="12" fillId="18" borderId="8" xfId="0" applyNumberFormat="1" applyFont="1" applyFill="1" applyBorder="1"/>
    <xf numFmtId="3" fontId="12" fillId="18" borderId="8" xfId="0" applyNumberFormat="1" applyFont="1" applyFill="1" applyBorder="1" applyAlignment="1">
      <alignment horizontal="right"/>
    </xf>
    <xf numFmtId="3" fontId="12" fillId="6" borderId="2" xfId="0" applyNumberFormat="1" applyFont="1" applyFill="1" applyBorder="1" applyAlignment="1">
      <alignment horizontal="right"/>
    </xf>
    <xf numFmtId="2" fontId="12" fillId="18" borderId="8" xfId="0" applyNumberFormat="1" applyFont="1" applyFill="1" applyBorder="1" applyAlignment="1">
      <alignment wrapText="1"/>
    </xf>
    <xf numFmtId="3" fontId="12" fillId="18" borderId="6" xfId="0" applyNumberFormat="1" applyFont="1" applyFill="1" applyBorder="1" applyAlignment="1">
      <alignment horizontal="right"/>
    </xf>
    <xf numFmtId="3" fontId="12" fillId="18" borderId="15" xfId="0" applyNumberFormat="1" applyFont="1" applyFill="1" applyBorder="1" applyAlignment="1">
      <alignment horizontal="right"/>
    </xf>
    <xf numFmtId="164" fontId="12" fillId="0" borderId="0" xfId="0" applyNumberFormat="1" applyFont="1"/>
    <xf numFmtId="164" fontId="12" fillId="0" borderId="0" xfId="0" applyNumberFormat="1" applyFont="1" applyAlignment="1">
      <alignment horizontal="right"/>
    </xf>
    <xf numFmtId="0" fontId="12" fillId="0" borderId="6" xfId="0" applyFont="1" applyBorder="1"/>
    <xf numFmtId="0" fontId="12" fillId="0" borderId="3" xfId="0" applyFont="1" applyBorder="1" applyAlignment="1">
      <alignment wrapText="1"/>
    </xf>
    <xf numFmtId="0" fontId="4" fillId="19" borderId="42" xfId="0" applyFont="1" applyFill="1" applyBorder="1" applyAlignment="1">
      <alignment horizontal="center"/>
    </xf>
    <xf numFmtId="0" fontId="4" fillId="6" borderId="2" xfId="0" applyFont="1" applyFill="1" applyBorder="1" applyAlignment="1">
      <alignment horizontal="center"/>
    </xf>
    <xf numFmtId="2" fontId="12" fillId="0" borderId="3" xfId="0" applyNumberFormat="1" applyFont="1" applyBorder="1" applyAlignment="1">
      <alignment wrapText="1"/>
    </xf>
    <xf numFmtId="0" fontId="12" fillId="0" borderId="0" xfId="0" applyFont="1"/>
    <xf numFmtId="0" fontId="12" fillId="6" borderId="2" xfId="0" applyFont="1" applyFill="1" applyBorder="1"/>
    <xf numFmtId="2" fontId="12" fillId="0" borderId="45" xfId="0" applyNumberFormat="1" applyFont="1" applyBorder="1" applyAlignment="1">
      <alignment wrapText="1"/>
    </xf>
    <xf numFmtId="0" fontId="4" fillId="0" borderId="0" xfId="0" applyFont="1"/>
    <xf numFmtId="2" fontId="23" fillId="0" borderId="0" xfId="0" applyNumberFormat="1" applyFont="1"/>
    <xf numFmtId="0" fontId="1" fillId="6" borderId="47" xfId="0" applyFont="1" applyFill="1" applyBorder="1"/>
    <xf numFmtId="49" fontId="12" fillId="19" borderId="6" xfId="0" applyNumberFormat="1" applyFont="1" applyFill="1" applyBorder="1"/>
    <xf numFmtId="2" fontId="12" fillId="19" borderId="6" xfId="0" applyNumberFormat="1" applyFont="1" applyFill="1" applyBorder="1"/>
    <xf numFmtId="4" fontId="12" fillId="19" borderId="26" xfId="0" applyNumberFormat="1" applyFont="1" applyFill="1" applyBorder="1"/>
    <xf numFmtId="3" fontId="12" fillId="6" borderId="42" xfId="0" applyNumberFormat="1" applyFont="1" applyFill="1" applyBorder="1" applyAlignment="1">
      <alignment horizontal="center"/>
    </xf>
    <xf numFmtId="0" fontId="12" fillId="0" borderId="6" xfId="0" applyFont="1" applyBorder="1" applyAlignment="1">
      <alignment wrapText="1"/>
    </xf>
    <xf numFmtId="0" fontId="1" fillId="0" borderId="6" xfId="0" applyFont="1" applyBorder="1"/>
    <xf numFmtId="0" fontId="12" fillId="0" borderId="6" xfId="0" applyFont="1" applyBorder="1" applyAlignment="1">
      <alignment horizontal="center"/>
    </xf>
    <xf numFmtId="0" fontId="1" fillId="0" borderId="6" xfId="0" applyFont="1" applyBorder="1" applyAlignment="1">
      <alignment horizontal="center"/>
    </xf>
    <xf numFmtId="3" fontId="1" fillId="0" borderId="0" xfId="0" applyNumberFormat="1" applyFont="1" applyAlignment="1">
      <alignment horizontal="right"/>
    </xf>
    <xf numFmtId="2" fontId="15" fillId="0" borderId="0" xfId="0" applyNumberFormat="1" applyFont="1"/>
    <xf numFmtId="2" fontId="10" fillId="0" borderId="0" xfId="0" applyNumberFormat="1" applyFont="1" applyAlignment="1">
      <alignment horizontal="right"/>
    </xf>
    <xf numFmtId="1" fontId="10" fillId="0" borderId="0" xfId="0" applyNumberFormat="1" applyFont="1"/>
    <xf numFmtId="2" fontId="15" fillId="6" borderId="2" xfId="0" applyNumberFormat="1" applyFont="1" applyFill="1" applyBorder="1"/>
    <xf numFmtId="2" fontId="19" fillId="6" borderId="2" xfId="0" applyNumberFormat="1" applyFont="1" applyFill="1" applyBorder="1" applyAlignment="1">
      <alignment horizontal="center"/>
    </xf>
    <xf numFmtId="4" fontId="10" fillId="6" borderId="2" xfId="0" applyNumberFormat="1" applyFont="1" applyFill="1" applyBorder="1"/>
    <xf numFmtId="0" fontId="12" fillId="0" borderId="0" xfId="0" applyFont="1" applyAlignment="1">
      <alignment horizontal="left"/>
    </xf>
    <xf numFmtId="165" fontId="10" fillId="18" borderId="6" xfId="0" applyNumberFormat="1" applyFont="1" applyFill="1" applyBorder="1"/>
    <xf numFmtId="165" fontId="10" fillId="18" borderId="15" xfId="0" applyNumberFormat="1" applyFont="1" applyFill="1" applyBorder="1" applyAlignment="1">
      <alignment wrapText="1"/>
    </xf>
    <xf numFmtId="165" fontId="10" fillId="6" borderId="2" xfId="0" applyNumberFormat="1" applyFont="1" applyFill="1" applyBorder="1" applyAlignment="1">
      <alignment horizontal="right"/>
    </xf>
    <xf numFmtId="165" fontId="19" fillId="0" borderId="0" xfId="0" applyNumberFormat="1" applyFont="1"/>
    <xf numFmtId="165" fontId="10" fillId="18" borderId="10" xfId="0" applyNumberFormat="1" applyFont="1" applyFill="1" applyBorder="1"/>
    <xf numFmtId="165" fontId="10" fillId="18" borderId="8" xfId="0" applyNumberFormat="1" applyFont="1" applyFill="1" applyBorder="1" applyAlignment="1">
      <alignment wrapText="1"/>
    </xf>
    <xf numFmtId="165" fontId="10" fillId="18" borderId="8" xfId="0" applyNumberFormat="1" applyFont="1" applyFill="1" applyBorder="1"/>
    <xf numFmtId="165" fontId="10" fillId="0" borderId="0" xfId="0" applyNumberFormat="1" applyFont="1"/>
    <xf numFmtId="165" fontId="10" fillId="6" borderId="2" xfId="0" applyNumberFormat="1" applyFont="1" applyFill="1" applyBorder="1"/>
    <xf numFmtId="165" fontId="10" fillId="0" borderId="6" xfId="0" applyNumberFormat="1" applyFont="1" applyBorder="1"/>
    <xf numFmtId="165" fontId="10" fillId="0" borderId="3" xfId="0" applyNumberFormat="1" applyFont="1" applyBorder="1"/>
    <xf numFmtId="165" fontId="11" fillId="19" borderId="42" xfId="0" applyNumberFormat="1" applyFont="1" applyFill="1" applyBorder="1" applyAlignment="1">
      <alignment horizontal="center"/>
    </xf>
    <xf numFmtId="165" fontId="11" fillId="6" borderId="2" xfId="0" applyNumberFormat="1" applyFont="1" applyFill="1" applyBorder="1" applyAlignment="1">
      <alignment horizontal="center"/>
    </xf>
    <xf numFmtId="165" fontId="12" fillId="0" borderId="6" xfId="0" applyNumberFormat="1" applyFont="1" applyBorder="1"/>
    <xf numFmtId="165" fontId="12" fillId="0" borderId="3" xfId="0" applyNumberFormat="1" applyFont="1" applyBorder="1"/>
    <xf numFmtId="166" fontId="4" fillId="17" borderId="42" xfId="0" applyNumberFormat="1" applyFont="1" applyFill="1" applyBorder="1" applyAlignment="1">
      <alignment horizontal="center"/>
    </xf>
    <xf numFmtId="165" fontId="10" fillId="0" borderId="45" xfId="0" applyNumberFormat="1" applyFont="1" applyBorder="1"/>
    <xf numFmtId="166" fontId="11" fillId="17" borderId="46" xfId="0" applyNumberFormat="1" applyFont="1" applyFill="1" applyBorder="1" applyAlignment="1">
      <alignment horizontal="center"/>
    </xf>
    <xf numFmtId="165" fontId="16" fillId="0" borderId="0" xfId="0" applyNumberFormat="1" applyFont="1"/>
    <xf numFmtId="165" fontId="8" fillId="6" borderId="47" xfId="0" applyNumberFormat="1" applyFont="1" applyFill="1" applyBorder="1"/>
    <xf numFmtId="165" fontId="12" fillId="20" borderId="6" xfId="0" applyNumberFormat="1" applyFont="1" applyFill="1" applyBorder="1" applyAlignment="1">
      <alignment horizontal="center"/>
    </xf>
    <xf numFmtId="165" fontId="12" fillId="20" borderId="6" xfId="0" applyNumberFormat="1" applyFont="1" applyFill="1" applyBorder="1" applyAlignment="1">
      <alignment horizontal="center" wrapText="1"/>
    </xf>
    <xf numFmtId="165" fontId="12" fillId="20" borderId="51" xfId="0" applyNumberFormat="1" applyFont="1" applyFill="1" applyBorder="1" applyAlignment="1">
      <alignment horizontal="center"/>
    </xf>
    <xf numFmtId="165" fontId="19" fillId="6" borderId="2" xfId="0" applyNumberFormat="1" applyFont="1" applyFill="1" applyBorder="1" applyAlignment="1">
      <alignment horizontal="center"/>
    </xf>
    <xf numFmtId="165" fontId="10" fillId="19" borderId="6" xfId="0" applyNumberFormat="1" applyFont="1" applyFill="1" applyBorder="1"/>
    <xf numFmtId="165" fontId="11" fillId="19" borderId="6" xfId="0" applyNumberFormat="1" applyFont="1" applyFill="1" applyBorder="1" applyAlignment="1">
      <alignment horizontal="right" wrapText="1"/>
    </xf>
    <xf numFmtId="165" fontId="10" fillId="19" borderId="6" xfId="0" applyNumberFormat="1" applyFont="1" applyFill="1" applyBorder="1" applyAlignment="1">
      <alignment horizontal="center"/>
    </xf>
    <xf numFmtId="165" fontId="10" fillId="19" borderId="26" xfId="0" applyNumberFormat="1" applyFont="1" applyFill="1" applyBorder="1"/>
    <xf numFmtId="166" fontId="10" fillId="19" borderId="42" xfId="0" applyNumberFormat="1" applyFont="1" applyFill="1" applyBorder="1" applyAlignment="1">
      <alignment horizontal="center"/>
    </xf>
    <xf numFmtId="166" fontId="10" fillId="6" borderId="42" xfId="0" applyNumberFormat="1" applyFont="1" applyFill="1" applyBorder="1" applyAlignment="1">
      <alignment horizontal="center"/>
    </xf>
    <xf numFmtId="165" fontId="4" fillId="21" borderId="6" xfId="0" applyNumberFormat="1" applyFont="1" applyFill="1" applyBorder="1"/>
    <xf numFmtId="165" fontId="4" fillId="21" borderId="6" xfId="0" applyNumberFormat="1" applyFont="1" applyFill="1" applyBorder="1" applyAlignment="1">
      <alignment wrapText="1"/>
    </xf>
    <xf numFmtId="165" fontId="4" fillId="21" borderId="6" xfId="0" applyNumberFormat="1" applyFont="1" applyFill="1" applyBorder="1" applyAlignment="1">
      <alignment horizontal="center"/>
    </xf>
    <xf numFmtId="165" fontId="4" fillId="21" borderId="10" xfId="0" applyNumberFormat="1" applyFont="1" applyFill="1" applyBorder="1"/>
    <xf numFmtId="165" fontId="4" fillId="6" borderId="2" xfId="0" applyNumberFormat="1" applyFont="1" applyFill="1" applyBorder="1"/>
    <xf numFmtId="165" fontId="12" fillId="0" borderId="0" xfId="0" applyNumberFormat="1" applyFont="1"/>
    <xf numFmtId="165" fontId="12" fillId="0" borderId="6" xfId="0" applyNumberFormat="1" applyFont="1" applyBorder="1" applyAlignment="1">
      <alignment wrapText="1"/>
    </xf>
    <xf numFmtId="49" fontId="12" fillId="0" borderId="6" xfId="0" applyNumberFormat="1" applyFont="1" applyBorder="1" applyAlignment="1">
      <alignment horizontal="center"/>
    </xf>
    <xf numFmtId="49" fontId="10" fillId="0" borderId="6" xfId="0" applyNumberFormat="1" applyFont="1" applyBorder="1" applyAlignment="1">
      <alignment horizontal="center"/>
    </xf>
    <xf numFmtId="165" fontId="10" fillId="0" borderId="6" xfId="0" applyNumberFormat="1" applyFont="1" applyBorder="1" applyAlignment="1">
      <alignment wrapText="1"/>
    </xf>
    <xf numFmtId="165" fontId="12" fillId="6" borderId="2" xfId="0" applyNumberFormat="1" applyFont="1" applyFill="1" applyBorder="1"/>
    <xf numFmtId="49" fontId="4" fillId="21" borderId="6" xfId="0" applyNumberFormat="1" applyFont="1" applyFill="1" applyBorder="1" applyAlignment="1">
      <alignment horizontal="center"/>
    </xf>
    <xf numFmtId="165" fontId="4" fillId="19" borderId="6" xfId="0" applyNumberFormat="1" applyFont="1" applyFill="1" applyBorder="1"/>
    <xf numFmtId="165" fontId="4" fillId="19" borderId="6" xfId="0" applyNumberFormat="1" applyFont="1" applyFill="1" applyBorder="1" applyAlignment="1">
      <alignment horizontal="right" wrapText="1"/>
    </xf>
    <xf numFmtId="49" fontId="4" fillId="19" borderId="6" xfId="0" applyNumberFormat="1" applyFont="1" applyFill="1" applyBorder="1" applyAlignment="1">
      <alignment horizontal="center"/>
    </xf>
    <xf numFmtId="165" fontId="12" fillId="22" borderId="6" xfId="0" applyNumberFormat="1" applyFont="1" applyFill="1" applyBorder="1"/>
    <xf numFmtId="165" fontId="4" fillId="22" borderId="6" xfId="0" applyNumberFormat="1" applyFont="1" applyFill="1" applyBorder="1" applyAlignment="1">
      <alignment horizontal="right" wrapText="1"/>
    </xf>
    <xf numFmtId="49" fontId="12" fillId="22" borderId="6" xfId="0" applyNumberFormat="1" applyFont="1" applyFill="1" applyBorder="1" applyAlignment="1">
      <alignment horizontal="center"/>
    </xf>
    <xf numFmtId="165" fontId="12" fillId="5" borderId="6" xfId="0" applyNumberFormat="1" applyFont="1" applyFill="1" applyBorder="1"/>
    <xf numFmtId="165" fontId="12" fillId="5" borderId="6" xfId="0" applyNumberFormat="1" applyFont="1" applyFill="1" applyBorder="1" applyAlignment="1">
      <alignment horizontal="left" wrapText="1"/>
    </xf>
    <xf numFmtId="165" fontId="24" fillId="0" borderId="0" xfId="0" applyNumberFormat="1" applyFont="1"/>
    <xf numFmtId="165" fontId="24" fillId="6" borderId="2" xfId="0" applyNumberFormat="1" applyFont="1" applyFill="1" applyBorder="1"/>
    <xf numFmtId="2" fontId="24" fillId="0" borderId="0" xfId="0" applyNumberFormat="1" applyFont="1"/>
    <xf numFmtId="2" fontId="24" fillId="6" borderId="2" xfId="0" applyNumberFormat="1" applyFont="1" applyFill="1" applyBorder="1"/>
    <xf numFmtId="2" fontId="25" fillId="0" borderId="0" xfId="0" applyNumberFormat="1" applyFont="1"/>
    <xf numFmtId="1" fontId="10" fillId="6" borderId="2" xfId="0" applyNumberFormat="1" applyFont="1" applyFill="1" applyBorder="1"/>
    <xf numFmtId="2" fontId="19" fillId="0" borderId="0" xfId="0" applyNumberFormat="1" applyFont="1" applyAlignment="1">
      <alignment horizontal="center"/>
    </xf>
    <xf numFmtId="1" fontId="14" fillId="0" borderId="0" xfId="0" applyNumberFormat="1" applyFont="1"/>
    <xf numFmtId="2" fontId="19" fillId="0" borderId="0" xfId="0" applyNumberFormat="1" applyFont="1" applyAlignment="1">
      <alignment horizontal="right"/>
    </xf>
    <xf numFmtId="2" fontId="10" fillId="0" borderId="45" xfId="0" applyNumberFormat="1" applyFont="1" applyBorder="1" applyAlignment="1">
      <alignment wrapText="1"/>
    </xf>
    <xf numFmtId="3" fontId="10" fillId="19" borderId="42" xfId="0" applyNumberFormat="1" applyFont="1" applyFill="1" applyBorder="1"/>
    <xf numFmtId="3" fontId="11" fillId="6" borderId="42" xfId="0" applyNumberFormat="1" applyFont="1" applyFill="1" applyBorder="1"/>
    <xf numFmtId="3" fontId="12" fillId="19" borderId="42" xfId="0" applyNumberFormat="1" applyFont="1" applyFill="1" applyBorder="1" applyAlignment="1">
      <alignment horizontal="center"/>
    </xf>
    <xf numFmtId="4" fontId="4" fillId="21" borderId="57" xfId="0" applyNumberFormat="1" applyFont="1" applyFill="1" applyBorder="1"/>
    <xf numFmtId="4" fontId="11" fillId="6" borderId="58" xfId="0" applyNumberFormat="1" applyFont="1" applyFill="1" applyBorder="1"/>
    <xf numFmtId="4" fontId="10" fillId="5" borderId="58" xfId="0" applyNumberFormat="1" applyFont="1" applyFill="1" applyBorder="1"/>
    <xf numFmtId="4" fontId="12" fillId="5" borderId="2" xfId="0" applyNumberFormat="1" applyFont="1" applyFill="1" applyBorder="1"/>
    <xf numFmtId="4" fontId="12" fillId="0" borderId="3" xfId="0" applyNumberFormat="1" applyFont="1" applyBorder="1"/>
    <xf numFmtId="4" fontId="10" fillId="6" borderId="58" xfId="0" applyNumberFormat="1" applyFont="1" applyFill="1" applyBorder="1"/>
    <xf numFmtId="4" fontId="4" fillId="21" borderId="26" xfId="0" applyNumberFormat="1" applyFont="1" applyFill="1" applyBorder="1"/>
    <xf numFmtId="4" fontId="4" fillId="19" borderId="26" xfId="0" applyNumberFormat="1" applyFont="1" applyFill="1" applyBorder="1"/>
    <xf numFmtId="4" fontId="12" fillId="22" borderId="26" xfId="0" applyNumberFormat="1" applyFont="1" applyFill="1" applyBorder="1"/>
    <xf numFmtId="2" fontId="10" fillId="5" borderId="2" xfId="0" applyNumberFormat="1" applyFont="1" applyFill="1" applyBorder="1"/>
    <xf numFmtId="3" fontId="10" fillId="0" borderId="0" xfId="0" applyNumberFormat="1" applyFont="1" applyAlignment="1">
      <alignment vertical="center"/>
    </xf>
    <xf numFmtId="3" fontId="10" fillId="0" borderId="25" xfId="0" applyNumberFormat="1" applyFont="1" applyBorder="1"/>
    <xf numFmtId="3" fontId="11" fillId="18" borderId="8" xfId="0" applyNumberFormat="1" applyFont="1" applyFill="1" applyBorder="1"/>
    <xf numFmtId="3" fontId="10" fillId="18" borderId="6" xfId="0" applyNumberFormat="1" applyFont="1" applyFill="1" applyBorder="1"/>
    <xf numFmtId="3" fontId="10" fillId="18" borderId="15" xfId="0" applyNumberFormat="1" applyFont="1" applyFill="1" applyBorder="1" applyAlignment="1">
      <alignment wrapText="1"/>
    </xf>
    <xf numFmtId="3" fontId="10" fillId="18" borderId="8" xfId="0" applyNumberFormat="1" applyFont="1" applyFill="1" applyBorder="1" applyAlignment="1">
      <alignment wrapText="1"/>
    </xf>
    <xf numFmtId="3" fontId="10" fillId="0" borderId="3" xfId="0" applyNumberFormat="1" applyFont="1" applyBorder="1"/>
    <xf numFmtId="3" fontId="12" fillId="0" borderId="3" xfId="0" applyNumberFormat="1" applyFont="1" applyBorder="1"/>
    <xf numFmtId="3" fontId="10" fillId="0" borderId="45" xfId="0" applyNumberFormat="1" applyFont="1" applyBorder="1"/>
    <xf numFmtId="3" fontId="12" fillId="20" borderId="26" xfId="0" applyNumberFormat="1" applyFont="1" applyFill="1" applyBorder="1" applyAlignment="1">
      <alignment horizontal="center"/>
    </xf>
    <xf numFmtId="3" fontId="19" fillId="6" borderId="2" xfId="0" applyNumberFormat="1" applyFont="1" applyFill="1" applyBorder="1" applyAlignment="1">
      <alignment horizontal="center"/>
    </xf>
    <xf numFmtId="3" fontId="11" fillId="19" borderId="6" xfId="0" applyNumberFormat="1" applyFont="1" applyFill="1" applyBorder="1" applyAlignment="1">
      <alignment horizontal="right"/>
    </xf>
    <xf numFmtId="3" fontId="12" fillId="19" borderId="59" xfId="0" applyNumberFormat="1" applyFont="1" applyFill="1" applyBorder="1"/>
    <xf numFmtId="3" fontId="19" fillId="6" borderId="60" xfId="0" applyNumberFormat="1" applyFont="1" applyFill="1" applyBorder="1"/>
    <xf numFmtId="3" fontId="4" fillId="21" borderId="26" xfId="0" applyNumberFormat="1" applyFont="1" applyFill="1" applyBorder="1"/>
    <xf numFmtId="3" fontId="4" fillId="6" borderId="58" xfId="0" applyNumberFormat="1" applyFont="1" applyFill="1" applyBorder="1"/>
    <xf numFmtId="3" fontId="12" fillId="5" borderId="58" xfId="0" applyNumberFormat="1" applyFont="1" applyFill="1" applyBorder="1"/>
    <xf numFmtId="3" fontId="12" fillId="5" borderId="2" xfId="0" applyNumberFormat="1" applyFont="1" applyFill="1" applyBorder="1"/>
    <xf numFmtId="3" fontId="10" fillId="0" borderId="6" xfId="0" applyNumberFormat="1" applyFont="1" applyBorder="1" applyAlignment="1">
      <alignment horizontal="center" wrapText="1"/>
    </xf>
    <xf numFmtId="3" fontId="10" fillId="0" borderId="6" xfId="0" applyNumberFormat="1" applyFont="1" applyBorder="1" applyAlignment="1">
      <alignment horizontal="right" wrapText="1"/>
    </xf>
    <xf numFmtId="3" fontId="12" fillId="0" borderId="3" xfId="0" applyNumberFormat="1" applyFont="1" applyBorder="1" applyAlignment="1">
      <alignment horizontal="right"/>
    </xf>
    <xf numFmtId="3" fontId="12" fillId="6" borderId="58" xfId="0" applyNumberFormat="1" applyFont="1" applyFill="1" applyBorder="1" applyAlignment="1">
      <alignment horizontal="right"/>
    </xf>
    <xf numFmtId="3" fontId="12" fillId="0" borderId="6" xfId="0" applyNumberFormat="1" applyFont="1" applyBorder="1" applyAlignment="1">
      <alignment horizontal="right"/>
    </xf>
    <xf numFmtId="3" fontId="10" fillId="6" borderId="58" xfId="0" applyNumberFormat="1" applyFont="1" applyFill="1" applyBorder="1" applyAlignment="1">
      <alignment horizontal="right"/>
    </xf>
    <xf numFmtId="3" fontId="4" fillId="21" borderId="6" xfId="0" applyNumberFormat="1" applyFont="1" applyFill="1" applyBorder="1" applyAlignment="1">
      <alignment horizontal="right"/>
    </xf>
    <xf numFmtId="3" fontId="4" fillId="21" borderId="26" xfId="0" applyNumberFormat="1" applyFont="1" applyFill="1" applyBorder="1" applyAlignment="1">
      <alignment horizontal="right"/>
    </xf>
    <xf numFmtId="3" fontId="4" fillId="6" borderId="58" xfId="0" applyNumberFormat="1" applyFont="1" applyFill="1" applyBorder="1" applyAlignment="1">
      <alignment horizontal="right"/>
    </xf>
    <xf numFmtId="3" fontId="4" fillId="19" borderId="6" xfId="0" applyNumberFormat="1" applyFont="1" applyFill="1" applyBorder="1" applyAlignment="1">
      <alignment horizontal="right"/>
    </xf>
    <xf numFmtId="3" fontId="4" fillId="19" borderId="26" xfId="0" applyNumberFormat="1" applyFont="1" applyFill="1" applyBorder="1"/>
    <xf numFmtId="3" fontId="4" fillId="22" borderId="6" xfId="0" applyNumberFormat="1" applyFont="1" applyFill="1" applyBorder="1" applyAlignment="1">
      <alignment horizontal="right"/>
    </xf>
    <xf numFmtId="3" fontId="12" fillId="22" borderId="26" xfId="0" applyNumberFormat="1" applyFont="1" applyFill="1" applyBorder="1"/>
    <xf numFmtId="3" fontId="12" fillId="6" borderId="58" xfId="0" applyNumberFormat="1" applyFont="1" applyFill="1" applyBorder="1"/>
    <xf numFmtId="3" fontId="26" fillId="5" borderId="58" xfId="0" applyNumberFormat="1" applyFont="1" applyFill="1" applyBorder="1"/>
    <xf numFmtId="3" fontId="11" fillId="6" borderId="58" xfId="0" applyNumberFormat="1" applyFont="1" applyFill="1" applyBorder="1"/>
    <xf numFmtId="3" fontId="10" fillId="6" borderId="42" xfId="0" applyNumberFormat="1" applyFont="1" applyFill="1" applyBorder="1"/>
    <xf numFmtId="3" fontId="4" fillId="21" borderId="57" xfId="0" applyNumberFormat="1" applyFont="1" applyFill="1" applyBorder="1"/>
    <xf numFmtId="2" fontId="10" fillId="18" borderId="8" xfId="0" applyNumberFormat="1" applyFont="1" applyFill="1" applyBorder="1" applyAlignment="1">
      <alignment vertical="center" wrapText="1"/>
    </xf>
    <xf numFmtId="0" fontId="14" fillId="0" borderId="0" xfId="0" applyFont="1"/>
    <xf numFmtId="49" fontId="4" fillId="0" borderId="6" xfId="0" applyNumberFormat="1" applyFont="1" applyBorder="1"/>
    <xf numFmtId="49" fontId="10" fillId="9" borderId="6" xfId="0" applyNumberFormat="1" applyFont="1" applyFill="1" applyBorder="1"/>
    <xf numFmtId="2" fontId="10" fillId="5" borderId="6" xfId="0" applyNumberFormat="1" applyFont="1" applyFill="1" applyBorder="1" applyAlignment="1">
      <alignment horizontal="left" wrapText="1"/>
    </xf>
    <xf numFmtId="1" fontId="8" fillId="5" borderId="6" xfId="0" applyNumberFormat="1" applyFont="1" applyFill="1" applyBorder="1" applyAlignment="1">
      <alignment horizontal="center"/>
    </xf>
    <xf numFmtId="2" fontId="8" fillId="5" borderId="6" xfId="0" applyNumberFormat="1" applyFont="1" applyFill="1" applyBorder="1"/>
    <xf numFmtId="4" fontId="8" fillId="5" borderId="6" xfId="0" applyNumberFormat="1" applyFont="1" applyFill="1" applyBorder="1"/>
    <xf numFmtId="4" fontId="10" fillId="0" borderId="6" xfId="0" applyNumberFormat="1" applyFont="1" applyBorder="1" applyAlignment="1">
      <alignment horizontal="right"/>
    </xf>
    <xf numFmtId="4" fontId="10" fillId="6" borderId="2" xfId="0" applyNumberFormat="1" applyFont="1" applyFill="1" applyBorder="1" applyAlignment="1">
      <alignment horizontal="right"/>
    </xf>
    <xf numFmtId="2" fontId="10" fillId="0" borderId="0" xfId="0" applyNumberFormat="1" applyFont="1" applyAlignment="1">
      <alignment wrapText="1"/>
    </xf>
    <xf numFmtId="2" fontId="10" fillId="0" borderId="25" xfId="0" applyNumberFormat="1" applyFont="1" applyBorder="1" applyAlignment="1">
      <alignment wrapText="1"/>
    </xf>
    <xf numFmtId="2" fontId="11" fillId="18" borderId="8" xfId="0" applyNumberFormat="1" applyFont="1" applyFill="1" applyBorder="1" applyAlignment="1">
      <alignment wrapText="1"/>
    </xf>
    <xf numFmtId="0" fontId="10" fillId="0" borderId="3" xfId="0" applyFont="1" applyBorder="1" applyAlignment="1">
      <alignment wrapText="1"/>
    </xf>
    <xf numFmtId="166" fontId="12" fillId="0" borderId="3" xfId="0" applyNumberFormat="1" applyFont="1" applyBorder="1"/>
    <xf numFmtId="166" fontId="10" fillId="0" borderId="45" xfId="0" applyNumberFormat="1" applyFont="1" applyBorder="1"/>
    <xf numFmtId="2" fontId="12" fillId="20" borderId="26" xfId="0" applyNumberFormat="1" applyFont="1" applyFill="1" applyBorder="1" applyAlignment="1">
      <alignment horizontal="center"/>
    </xf>
    <xf numFmtId="2" fontId="11" fillId="19" borderId="6" xfId="0" applyNumberFormat="1" applyFont="1" applyFill="1" applyBorder="1" applyAlignment="1">
      <alignment horizontal="right" wrapText="1"/>
    </xf>
    <xf numFmtId="1" fontId="12" fillId="0" borderId="6" xfId="0" applyNumberFormat="1" applyFont="1" applyBorder="1" applyAlignment="1">
      <alignment horizontal="center"/>
    </xf>
    <xf numFmtId="2" fontId="12" fillId="0" borderId="6" xfId="0" applyNumberFormat="1" applyFont="1" applyBorder="1" applyAlignment="1">
      <alignment wrapText="1"/>
    </xf>
    <xf numFmtId="4" fontId="12" fillId="0" borderId="6" xfId="0" applyNumberFormat="1" applyFont="1" applyBorder="1" applyAlignment="1"/>
    <xf numFmtId="2" fontId="12" fillId="5" borderId="6" xfId="0" applyNumberFormat="1" applyFont="1" applyFill="1" applyBorder="1" applyAlignment="1">
      <alignment horizontal="right" wrapText="1"/>
    </xf>
    <xf numFmtId="1" fontId="12" fillId="5" borderId="6" xfId="0" applyNumberFormat="1" applyFont="1" applyFill="1" applyBorder="1" applyAlignment="1">
      <alignment horizontal="center"/>
    </xf>
    <xf numFmtId="49" fontId="12" fillId="20" borderId="6" xfId="0" applyNumberFormat="1" applyFont="1" applyFill="1" applyBorder="1" applyAlignment="1">
      <alignment horizontal="center" wrapText="1"/>
    </xf>
    <xf numFmtId="2" fontId="12" fillId="20" borderId="26" xfId="0" applyNumberFormat="1" applyFont="1" applyFill="1" applyBorder="1" applyAlignment="1">
      <alignment horizontal="center" wrapText="1"/>
    </xf>
    <xf numFmtId="2" fontId="12" fillId="6" borderId="2" xfId="0" applyNumberFormat="1" applyFont="1" applyFill="1" applyBorder="1" applyAlignment="1">
      <alignment horizontal="center" wrapText="1"/>
    </xf>
    <xf numFmtId="49" fontId="12" fillId="20" borderId="42" xfId="0" applyNumberFormat="1" applyFont="1" applyFill="1" applyBorder="1" applyAlignment="1">
      <alignment horizontal="center" wrapText="1"/>
    </xf>
    <xf numFmtId="3" fontId="14" fillId="6" borderId="2" xfId="0" applyNumberFormat="1" applyFont="1" applyFill="1" applyBorder="1"/>
    <xf numFmtId="2" fontId="11" fillId="0" borderId="5" xfId="0" applyNumberFormat="1" applyFont="1" applyBorder="1" applyAlignment="1">
      <alignment horizontal="center" wrapText="1"/>
    </xf>
    <xf numFmtId="3" fontId="11" fillId="18" borderId="6" xfId="0" applyNumberFormat="1" applyFont="1" applyFill="1" applyBorder="1" applyAlignment="1">
      <alignment horizontal="right" wrapText="1"/>
    </xf>
    <xf numFmtId="3" fontId="10" fillId="18" borderId="6" xfId="0" applyNumberFormat="1" applyFont="1" applyFill="1" applyBorder="1" applyAlignment="1">
      <alignment horizontal="right" wrapText="1"/>
    </xf>
    <xf numFmtId="166" fontId="12" fillId="0" borderId="3" xfId="0" applyNumberFormat="1" applyFont="1" applyBorder="1" applyAlignment="1">
      <alignment wrapText="1"/>
    </xf>
    <xf numFmtId="166" fontId="10" fillId="0" borderId="45" xfId="0" applyNumberFormat="1" applyFont="1" applyBorder="1" applyAlignment="1">
      <alignment wrapText="1"/>
    </xf>
    <xf numFmtId="2" fontId="19" fillId="6" borderId="2" xfId="0" applyNumberFormat="1" applyFont="1" applyFill="1" applyBorder="1" applyAlignment="1">
      <alignment horizontal="center" wrapText="1"/>
    </xf>
    <xf numFmtId="49" fontId="12" fillId="20" borderId="52" xfId="0" applyNumberFormat="1" applyFont="1" applyFill="1" applyBorder="1" applyAlignment="1">
      <alignment horizontal="center" wrapText="1"/>
    </xf>
    <xf numFmtId="49" fontId="13" fillId="0" borderId="0" xfId="0" applyNumberFormat="1" applyFont="1" applyAlignment="1">
      <alignment wrapText="1"/>
    </xf>
    <xf numFmtId="3" fontId="10" fillId="19" borderId="53" xfId="0" applyNumberFormat="1" applyFont="1" applyFill="1" applyBorder="1"/>
    <xf numFmtId="3" fontId="10" fillId="6" borderId="53" xfId="0" applyNumberFormat="1" applyFont="1" applyFill="1" applyBorder="1"/>
    <xf numFmtId="4" fontId="12" fillId="5" borderId="26" xfId="0" applyNumberFormat="1" applyFont="1" applyFill="1" applyBorder="1"/>
    <xf numFmtId="2" fontId="13" fillId="0" borderId="0" xfId="0" applyNumberFormat="1" applyFont="1"/>
    <xf numFmtId="2" fontId="27" fillId="0" borderId="0" xfId="0" applyNumberFormat="1" applyFont="1"/>
    <xf numFmtId="49" fontId="12" fillId="5" borderId="14" xfId="0" applyNumberFormat="1" applyFont="1" applyFill="1" applyBorder="1"/>
    <xf numFmtId="2" fontId="12" fillId="5" borderId="14" xfId="0" applyNumberFormat="1" applyFont="1" applyFill="1" applyBorder="1" applyAlignment="1">
      <alignment horizontal="left"/>
    </xf>
    <xf numFmtId="1" fontId="12" fillId="5" borderId="14" xfId="0" applyNumberFormat="1" applyFont="1" applyFill="1" applyBorder="1" applyAlignment="1">
      <alignment horizontal="center"/>
    </xf>
    <xf numFmtId="2" fontId="12" fillId="5" borderId="14" xfId="0" applyNumberFormat="1" applyFont="1" applyFill="1" applyBorder="1"/>
    <xf numFmtId="4" fontId="12" fillId="5" borderId="51" xfId="0" applyNumberFormat="1" applyFont="1" applyFill="1" applyBorder="1"/>
    <xf numFmtId="4" fontId="12" fillId="0" borderId="23" xfId="0" applyNumberFormat="1" applyFont="1" applyBorder="1"/>
    <xf numFmtId="49" fontId="4" fillId="0" borderId="61" xfId="0" applyNumberFormat="1" applyFont="1" applyBorder="1"/>
    <xf numFmtId="2" fontId="4" fillId="0" borderId="61" xfId="0" applyNumberFormat="1" applyFont="1" applyBorder="1"/>
    <xf numFmtId="4" fontId="4" fillId="0" borderId="61" xfId="0" applyNumberFormat="1" applyFont="1" applyBorder="1"/>
    <xf numFmtId="4" fontId="14" fillId="0" borderId="61" xfId="0" applyNumberFormat="1" applyFont="1" applyBorder="1"/>
    <xf numFmtId="4" fontId="14" fillId="6" borderId="2" xfId="0" applyNumberFormat="1" applyFont="1" applyFill="1" applyBorder="1"/>
    <xf numFmtId="49" fontId="13" fillId="0" borderId="0" xfId="0" applyNumberFormat="1" applyFont="1"/>
    <xf numFmtId="49" fontId="12" fillId="20" borderId="52" xfId="0" applyNumberFormat="1" applyFont="1" applyFill="1" applyBorder="1" applyAlignment="1">
      <alignment horizontal="center"/>
    </xf>
    <xf numFmtId="3" fontId="11" fillId="6" borderId="53" xfId="0" applyNumberFormat="1" applyFont="1" applyFill="1" applyBorder="1"/>
    <xf numFmtId="3" fontId="26" fillId="0" borderId="0" xfId="0" applyNumberFormat="1" applyFont="1"/>
    <xf numFmtId="4" fontId="27" fillId="0" borderId="0" xfId="0" applyNumberFormat="1" applyFont="1"/>
    <xf numFmtId="167" fontId="4" fillId="21" borderId="6" xfId="0" applyNumberFormat="1" applyFont="1" applyFill="1" applyBorder="1"/>
    <xf numFmtId="167" fontId="4" fillId="6" borderId="2" xfId="0" applyNumberFormat="1" applyFont="1" applyFill="1" applyBorder="1"/>
    <xf numFmtId="3" fontId="27" fillId="0" borderId="0" xfId="0" applyNumberFormat="1" applyFont="1"/>
    <xf numFmtId="1" fontId="4" fillId="0" borderId="0" xfId="0" applyNumberFormat="1" applyFont="1" applyAlignment="1">
      <alignment horizontal="left"/>
    </xf>
    <xf numFmtId="1" fontId="12" fillId="0" borderId="0" xfId="0" applyNumberFormat="1" applyFont="1" applyAlignment="1">
      <alignment horizontal="left"/>
    </xf>
    <xf numFmtId="1" fontId="8" fillId="6" borderId="2" xfId="0" applyNumberFormat="1" applyFont="1" applyFill="1" applyBorder="1"/>
    <xf numFmtId="1" fontId="10" fillId="0" borderId="0" xfId="0" applyNumberFormat="1" applyFont="1" applyAlignment="1">
      <alignment vertical="center"/>
    </xf>
    <xf numFmtId="1" fontId="19" fillId="0" borderId="0" xfId="0" applyNumberFormat="1" applyFont="1" applyAlignment="1">
      <alignment vertical="center"/>
    </xf>
    <xf numFmtId="1" fontId="19" fillId="0" borderId="0" xfId="0" applyNumberFormat="1" applyFont="1" applyAlignment="1">
      <alignment horizontal="right"/>
    </xf>
    <xf numFmtId="1" fontId="10" fillId="0" borderId="1" xfId="0" applyNumberFormat="1" applyFont="1" applyBorder="1"/>
    <xf numFmtId="1" fontId="10" fillId="0" borderId="25" xfId="0" applyNumberFormat="1" applyFont="1" applyBorder="1"/>
    <xf numFmtId="1" fontId="11" fillId="0" borderId="5" xfId="0" applyNumberFormat="1" applyFont="1" applyBorder="1" applyAlignment="1">
      <alignment horizontal="center"/>
    </xf>
    <xf numFmtId="1" fontId="11" fillId="6" borderId="2" xfId="0" applyNumberFormat="1" applyFont="1" applyFill="1" applyBorder="1" applyAlignment="1">
      <alignment horizontal="center"/>
    </xf>
    <xf numFmtId="1" fontId="10" fillId="18" borderId="10" xfId="0" applyNumberFormat="1" applyFont="1" applyFill="1" applyBorder="1"/>
    <xf numFmtId="1" fontId="11" fillId="18" borderId="8" xfId="0" applyNumberFormat="1" applyFont="1" applyFill="1" applyBorder="1"/>
    <xf numFmtId="1" fontId="11" fillId="18" borderId="6" xfId="0" applyNumberFormat="1" applyFont="1" applyFill="1" applyBorder="1" applyAlignment="1">
      <alignment horizontal="right"/>
    </xf>
    <xf numFmtId="1" fontId="11" fillId="18" borderId="15" xfId="0" applyNumberFormat="1" applyFont="1" applyFill="1" applyBorder="1" applyAlignment="1">
      <alignment horizontal="right"/>
    </xf>
    <xf numFmtId="1" fontId="11" fillId="18" borderId="8" xfId="0" applyNumberFormat="1" applyFont="1" applyFill="1" applyBorder="1" applyAlignment="1">
      <alignment horizontal="right"/>
    </xf>
    <xf numFmtId="1" fontId="11" fillId="6" borderId="2" xfId="0" applyNumberFormat="1" applyFont="1" applyFill="1" applyBorder="1" applyAlignment="1">
      <alignment horizontal="right"/>
    </xf>
    <xf numFmtId="1" fontId="10" fillId="18" borderId="6" xfId="0" applyNumberFormat="1" applyFont="1" applyFill="1" applyBorder="1"/>
    <xf numFmtId="1" fontId="10" fillId="18" borderId="15" xfId="0" applyNumberFormat="1" applyFont="1" applyFill="1" applyBorder="1" applyAlignment="1">
      <alignment wrapText="1"/>
    </xf>
    <xf numFmtId="1" fontId="10" fillId="18" borderId="8" xfId="0" applyNumberFormat="1" applyFont="1" applyFill="1" applyBorder="1"/>
    <xf numFmtId="1" fontId="10" fillId="18" borderId="8" xfId="0" applyNumberFormat="1" applyFont="1" applyFill="1" applyBorder="1" applyAlignment="1">
      <alignment horizontal="right"/>
    </xf>
    <xf numFmtId="1" fontId="10" fillId="6" borderId="2" xfId="0" applyNumberFormat="1" applyFont="1" applyFill="1" applyBorder="1" applyAlignment="1">
      <alignment horizontal="right"/>
    </xf>
    <xf numFmtId="1" fontId="10" fillId="18" borderId="8" xfId="0" applyNumberFormat="1" applyFont="1" applyFill="1" applyBorder="1" applyAlignment="1">
      <alignment wrapText="1"/>
    </xf>
    <xf numFmtId="1" fontId="10" fillId="18" borderId="6" xfId="0" applyNumberFormat="1" applyFont="1" applyFill="1" applyBorder="1" applyAlignment="1">
      <alignment horizontal="right"/>
    </xf>
    <xf numFmtId="1" fontId="10" fillId="18" borderId="15" xfId="0" applyNumberFormat="1" applyFont="1" applyFill="1" applyBorder="1" applyAlignment="1">
      <alignment horizontal="right"/>
    </xf>
    <xf numFmtId="1" fontId="10" fillId="0" borderId="6" xfId="0" applyNumberFormat="1" applyFont="1" applyBorder="1"/>
    <xf numFmtId="1" fontId="10" fillId="0" borderId="3" xfId="0" applyNumberFormat="1" applyFont="1" applyBorder="1"/>
    <xf numFmtId="1" fontId="11" fillId="19" borderId="42" xfId="0" applyNumberFormat="1" applyFont="1" applyFill="1" applyBorder="1" applyAlignment="1">
      <alignment horizontal="center"/>
    </xf>
    <xf numFmtId="1" fontId="12" fillId="0" borderId="6" xfId="0" applyNumberFormat="1" applyFont="1" applyBorder="1"/>
    <xf numFmtId="3" fontId="4" fillId="17" borderId="46" xfId="0" applyNumberFormat="1" applyFont="1" applyFill="1" applyBorder="1" applyAlignment="1">
      <alignment horizontal="center"/>
    </xf>
    <xf numFmtId="1" fontId="16" fillId="0" borderId="0" xfId="0" applyNumberFormat="1" applyFont="1"/>
    <xf numFmtId="1" fontId="8" fillId="6" borderId="47" xfId="0" applyNumberFormat="1" applyFont="1" applyFill="1" applyBorder="1"/>
    <xf numFmtId="1" fontId="12" fillId="20" borderId="6" xfId="0" applyNumberFormat="1" applyFont="1" applyFill="1" applyBorder="1" applyAlignment="1">
      <alignment horizontal="center" wrapText="1"/>
    </xf>
    <xf numFmtId="1" fontId="12" fillId="20" borderId="51" xfId="0" applyNumberFormat="1" applyFont="1" applyFill="1" applyBorder="1" applyAlignment="1">
      <alignment horizontal="center" wrapText="1"/>
    </xf>
    <xf numFmtId="1" fontId="19" fillId="6" borderId="2" xfId="0" applyNumberFormat="1" applyFont="1" applyFill="1" applyBorder="1" applyAlignment="1">
      <alignment horizontal="center" wrapText="1"/>
    </xf>
    <xf numFmtId="1" fontId="12" fillId="20" borderId="52" xfId="0" applyNumberFormat="1" applyFont="1" applyFill="1" applyBorder="1" applyAlignment="1">
      <alignment horizontal="center" wrapText="1"/>
    </xf>
    <xf numFmtId="1" fontId="13" fillId="0" borderId="0" xfId="0" applyNumberFormat="1" applyFont="1" applyAlignment="1">
      <alignment wrapText="1"/>
    </xf>
    <xf numFmtId="1" fontId="10" fillId="0" borderId="0" xfId="0" applyNumberFormat="1" applyFont="1" applyAlignment="1">
      <alignment wrapText="1"/>
    </xf>
    <xf numFmtId="1" fontId="10" fillId="19" borderId="6" xfId="0" applyNumberFormat="1" applyFont="1" applyFill="1" applyBorder="1"/>
    <xf numFmtId="1" fontId="11" fillId="19" borderId="6" xfId="0" applyNumberFormat="1" applyFont="1" applyFill="1" applyBorder="1" applyAlignment="1">
      <alignment horizontal="right"/>
    </xf>
    <xf numFmtId="1" fontId="10" fillId="19" borderId="26" xfId="0" applyNumberFormat="1" applyFont="1" applyFill="1" applyBorder="1"/>
    <xf numFmtId="1" fontId="10" fillId="19" borderId="53" xfId="0" applyNumberFormat="1" applyFont="1" applyFill="1" applyBorder="1"/>
    <xf numFmtId="1" fontId="10" fillId="6" borderId="53" xfId="0" applyNumberFormat="1" applyFont="1" applyFill="1" applyBorder="1"/>
    <xf numFmtId="1" fontId="12" fillId="19" borderId="42" xfId="0" applyNumberFormat="1" applyFont="1" applyFill="1" applyBorder="1" applyAlignment="1">
      <alignment horizontal="center"/>
    </xf>
    <xf numFmtId="1" fontId="4" fillId="21" borderId="26" xfId="0" applyNumberFormat="1" applyFont="1" applyFill="1" applyBorder="1"/>
    <xf numFmtId="1" fontId="4" fillId="21" borderId="10" xfId="0" applyNumberFormat="1" applyFont="1" applyFill="1" applyBorder="1"/>
    <xf numFmtId="1" fontId="4" fillId="6" borderId="2" xfId="0" applyNumberFormat="1" applyFont="1" applyFill="1" applyBorder="1"/>
    <xf numFmtId="1" fontId="12" fillId="0" borderId="0" xfId="0" applyNumberFormat="1" applyFont="1"/>
    <xf numFmtId="1" fontId="12" fillId="0" borderId="3" xfId="0" applyNumberFormat="1" applyFont="1" applyBorder="1"/>
    <xf numFmtId="1" fontId="12" fillId="6" borderId="2" xfId="0" applyNumberFormat="1" applyFont="1" applyFill="1" applyBorder="1"/>
    <xf numFmtId="1" fontId="12" fillId="0" borderId="6" xfId="0" applyNumberFormat="1" applyFont="1" applyBorder="1" applyAlignment="1">
      <alignment wrapText="1"/>
    </xf>
    <xf numFmtId="1" fontId="4" fillId="19" borderId="6" xfId="0" applyNumberFormat="1" applyFont="1" applyFill="1" applyBorder="1"/>
    <xf numFmtId="1" fontId="4" fillId="19" borderId="6" xfId="0" applyNumberFormat="1" applyFont="1" applyFill="1" applyBorder="1" applyAlignment="1">
      <alignment horizontal="right"/>
    </xf>
    <xf numFmtId="1" fontId="4" fillId="19" borderId="26" xfId="0" applyNumberFormat="1" applyFont="1" applyFill="1" applyBorder="1"/>
    <xf numFmtId="1" fontId="12" fillId="22" borderId="6" xfId="0" applyNumberFormat="1" applyFont="1" applyFill="1" applyBorder="1"/>
    <xf numFmtId="1" fontId="4" fillId="22" borderId="6" xfId="0" applyNumberFormat="1" applyFont="1" applyFill="1" applyBorder="1" applyAlignment="1">
      <alignment horizontal="right"/>
    </xf>
    <xf numFmtId="1" fontId="12" fillId="22" borderId="26" xfId="0" applyNumberFormat="1" applyFont="1" applyFill="1" applyBorder="1"/>
    <xf numFmtId="1" fontId="12" fillId="5" borderId="6" xfId="0" applyNumberFormat="1" applyFont="1" applyFill="1" applyBorder="1"/>
    <xf numFmtId="1" fontId="12" fillId="5" borderId="6" xfId="0" applyNumberFormat="1" applyFont="1" applyFill="1" applyBorder="1" applyAlignment="1">
      <alignment horizontal="left"/>
    </xf>
    <xf numFmtId="1" fontId="12" fillId="5" borderId="26" xfId="0" applyNumberFormat="1" applyFont="1" applyFill="1" applyBorder="1"/>
    <xf numFmtId="1" fontId="12" fillId="5" borderId="14" xfId="0" applyNumberFormat="1" applyFont="1" applyFill="1" applyBorder="1"/>
    <xf numFmtId="1" fontId="12" fillId="5" borderId="14" xfId="0" applyNumberFormat="1" applyFont="1" applyFill="1" applyBorder="1" applyAlignment="1">
      <alignment horizontal="left"/>
    </xf>
    <xf numFmtId="1" fontId="12" fillId="5" borderId="51" xfId="0" applyNumberFormat="1" applyFont="1" applyFill="1" applyBorder="1"/>
    <xf numFmtId="1" fontId="12" fillId="0" borderId="23" xfId="0" applyNumberFormat="1" applyFont="1" applyBorder="1"/>
    <xf numFmtId="1" fontId="4" fillId="0" borderId="61" xfId="0" applyNumberFormat="1" applyFont="1" applyBorder="1"/>
    <xf numFmtId="1" fontId="14" fillId="0" borderId="61" xfId="0" applyNumberFormat="1" applyFont="1" applyBorder="1"/>
    <xf numFmtId="1" fontId="14" fillId="6" borderId="2" xfId="0" applyNumberFormat="1" applyFont="1" applyFill="1" applyBorder="1"/>
    <xf numFmtId="1" fontId="13" fillId="0" borderId="0" xfId="0" applyNumberFormat="1" applyFont="1"/>
    <xf numFmtId="1" fontId="15" fillId="6" borderId="2" xfId="0" applyNumberFormat="1" applyFont="1" applyFill="1" applyBorder="1"/>
    <xf numFmtId="1" fontId="24" fillId="0" borderId="0" xfId="0" applyNumberFormat="1" applyFont="1"/>
    <xf numFmtId="1" fontId="7" fillId="0" borderId="0" xfId="0" applyNumberFormat="1" applyFont="1" applyAlignment="1">
      <alignment horizontal="right" wrapText="1"/>
    </xf>
    <xf numFmtId="1" fontId="1" fillId="6" borderId="2" xfId="0" applyNumberFormat="1" applyFont="1" applyFill="1" applyBorder="1"/>
    <xf numFmtId="3" fontId="12" fillId="0" borderId="0" xfId="0" applyNumberFormat="1" applyFont="1" applyAlignment="1">
      <alignment horizontal="left"/>
    </xf>
    <xf numFmtId="3" fontId="19" fillId="0" borderId="0" xfId="0" applyNumberFormat="1" applyFont="1" applyAlignment="1">
      <alignment horizontal="right"/>
    </xf>
    <xf numFmtId="3" fontId="12" fillId="20" borderId="52" xfId="0" applyNumberFormat="1" applyFont="1" applyFill="1" applyBorder="1" applyAlignment="1">
      <alignment horizontal="center"/>
    </xf>
    <xf numFmtId="3" fontId="13" fillId="0" borderId="0" xfId="0" applyNumberFormat="1" applyFont="1"/>
    <xf numFmtId="3" fontId="4" fillId="19" borderId="6" xfId="0" applyNumberFormat="1" applyFont="1" applyFill="1" applyBorder="1" applyAlignment="1">
      <alignment horizontal="center"/>
    </xf>
    <xf numFmtId="3" fontId="12" fillId="22" borderId="6" xfId="0" applyNumberFormat="1" applyFont="1" applyFill="1" applyBorder="1" applyAlignment="1">
      <alignment horizontal="center"/>
    </xf>
    <xf numFmtId="3" fontId="12" fillId="5" borderId="26" xfId="0" applyNumberFormat="1" applyFont="1" applyFill="1" applyBorder="1"/>
    <xf numFmtId="3" fontId="12" fillId="5" borderId="14" xfId="0" applyNumberFormat="1" applyFont="1" applyFill="1" applyBorder="1"/>
    <xf numFmtId="3" fontId="12" fillId="5" borderId="14" xfId="0" applyNumberFormat="1" applyFont="1" applyFill="1" applyBorder="1" applyAlignment="1">
      <alignment horizontal="left"/>
    </xf>
    <xf numFmtId="3" fontId="12" fillId="5" borderId="14" xfId="0" applyNumberFormat="1" applyFont="1" applyFill="1" applyBorder="1" applyAlignment="1">
      <alignment horizontal="center"/>
    </xf>
    <xf numFmtId="3" fontId="12" fillId="5" borderId="51" xfId="0" applyNumberFormat="1" applyFont="1" applyFill="1" applyBorder="1"/>
    <xf numFmtId="3" fontId="12" fillId="0" borderId="23" xfId="0" applyNumberFormat="1" applyFont="1" applyBorder="1"/>
    <xf numFmtId="3" fontId="4" fillId="0" borderId="61" xfId="0" applyNumberFormat="1" applyFont="1" applyBorder="1"/>
    <xf numFmtId="3" fontId="14" fillId="0" borderId="61" xfId="0" applyNumberFormat="1" applyFont="1" applyBorder="1"/>
    <xf numFmtId="3" fontId="28" fillId="0" borderId="0" xfId="0" applyNumberFormat="1" applyFont="1" applyAlignment="1">
      <alignment horizontal="right" wrapText="1"/>
    </xf>
    <xf numFmtId="3" fontId="24" fillId="0" borderId="0" xfId="0" applyNumberFormat="1" applyFont="1"/>
    <xf numFmtId="1" fontId="14" fillId="0" borderId="0" xfId="0" applyNumberFormat="1" applyFont="1" applyAlignment="1">
      <alignment horizontal="right"/>
    </xf>
    <xf numFmtId="1" fontId="11" fillId="0" borderId="0" xfId="0" applyNumberFormat="1" applyFont="1"/>
    <xf numFmtId="3" fontId="8" fillId="6" borderId="62" xfId="0" applyNumberFormat="1" applyFont="1" applyFill="1" applyBorder="1"/>
    <xf numFmtId="3" fontId="12" fillId="20" borderId="14" xfId="0" applyNumberFormat="1" applyFont="1" applyFill="1" applyBorder="1" applyAlignment="1">
      <alignment horizontal="center" wrapText="1"/>
    </xf>
    <xf numFmtId="3" fontId="19" fillId="6" borderId="14" xfId="0" applyNumberFormat="1" applyFont="1" applyFill="1" applyBorder="1" applyAlignment="1">
      <alignment horizontal="center" wrapText="1"/>
    </xf>
    <xf numFmtId="3" fontId="24" fillId="6" borderId="2" xfId="0" applyNumberFormat="1" applyFont="1" applyFill="1" applyBorder="1"/>
    <xf numFmtId="3" fontId="12" fillId="20" borderId="14" xfId="0" applyNumberFormat="1" applyFont="1" applyFill="1" applyBorder="1" applyAlignment="1">
      <alignment horizontal="center"/>
    </xf>
    <xf numFmtId="3" fontId="12" fillId="6" borderId="14" xfId="0" applyNumberFormat="1" applyFont="1" applyFill="1" applyBorder="1" applyAlignment="1">
      <alignment horizontal="center"/>
    </xf>
    <xf numFmtId="3" fontId="4" fillId="19" borderId="6" xfId="0" applyNumberFormat="1" applyFont="1" applyFill="1" applyBorder="1" applyAlignment="1">
      <alignment horizontal="right" wrapText="1"/>
    </xf>
    <xf numFmtId="3" fontId="12" fillId="5" borderId="14" xfId="0" applyNumberFormat="1" applyFont="1" applyFill="1" applyBorder="1" applyAlignment="1">
      <alignment horizontal="left" wrapText="1"/>
    </xf>
    <xf numFmtId="3" fontId="4" fillId="0" borderId="61" xfId="0" applyNumberFormat="1" applyFont="1" applyBorder="1" applyAlignment="1">
      <alignment wrapText="1"/>
    </xf>
    <xf numFmtId="3" fontId="12" fillId="5" borderId="6" xfId="0" applyNumberFormat="1" applyFont="1" applyFill="1" applyBorder="1" applyAlignment="1">
      <alignment wrapText="1"/>
    </xf>
    <xf numFmtId="3" fontId="29" fillId="0" borderId="6" xfId="0" applyNumberFormat="1" applyFont="1" applyBorder="1" applyAlignment="1">
      <alignment horizontal="center"/>
    </xf>
    <xf numFmtId="3" fontId="1" fillId="5" borderId="6" xfId="0" applyNumberFormat="1" applyFont="1" applyFill="1" applyBorder="1" applyAlignment="1">
      <alignment wrapText="1"/>
    </xf>
    <xf numFmtId="3" fontId="12" fillId="0" borderId="6" xfId="0" applyNumberFormat="1" applyFont="1" applyBorder="1" applyAlignment="1">
      <alignment wrapText="1"/>
    </xf>
    <xf numFmtId="3" fontId="12" fillId="0" borderId="6" xfId="0" applyNumberFormat="1" applyFont="1" applyBorder="1" applyAlignment="1">
      <alignment horizontal="center"/>
    </xf>
    <xf numFmtId="3" fontId="12" fillId="0" borderId="6" xfId="0" applyNumberFormat="1" applyFont="1" applyBorder="1" applyAlignment="1"/>
    <xf numFmtId="3" fontId="19" fillId="0" borderId="0" xfId="0" applyNumberFormat="1" applyFont="1" applyAlignment="1">
      <alignment horizontal="center" wrapText="1"/>
    </xf>
    <xf numFmtId="3" fontId="12" fillId="5" borderId="6" xfId="0" applyNumberFormat="1" applyFont="1" applyFill="1" applyBorder="1" applyAlignment="1">
      <alignment horizontal="right"/>
    </xf>
    <xf numFmtId="3" fontId="12" fillId="5" borderId="14" xfId="0" applyNumberFormat="1" applyFont="1" applyFill="1" applyBorder="1" applyAlignment="1">
      <alignment horizontal="right"/>
    </xf>
    <xf numFmtId="3" fontId="29" fillId="5" borderId="6" xfId="0" applyNumberFormat="1" applyFont="1" applyFill="1" applyBorder="1" applyAlignment="1">
      <alignment horizontal="center"/>
    </xf>
    <xf numFmtId="3" fontId="29" fillId="5" borderId="6" xfId="0" applyNumberFormat="1" applyFont="1" applyFill="1" applyBorder="1" applyAlignment="1">
      <alignment horizontal="right"/>
    </xf>
    <xf numFmtId="3" fontId="13" fillId="6" borderId="2" xfId="0" applyNumberFormat="1" applyFont="1" applyFill="1" applyBorder="1"/>
    <xf numFmtId="3" fontId="30" fillId="0" borderId="0" xfId="0" applyNumberFormat="1" applyFont="1"/>
    <xf numFmtId="3" fontId="12" fillId="0" borderId="3" xfId="0" applyNumberFormat="1" applyFont="1" applyBorder="1" applyAlignment="1">
      <alignment wrapText="1"/>
    </xf>
    <xf numFmtId="3" fontId="14" fillId="0" borderId="0" xfId="0" applyNumberFormat="1" applyFont="1"/>
    <xf numFmtId="3" fontId="10" fillId="19" borderId="6" xfId="0" applyNumberFormat="1" applyFont="1" applyFill="1" applyBorder="1" applyAlignment="1">
      <alignment horizontal="center"/>
    </xf>
    <xf numFmtId="3" fontId="4" fillId="0" borderId="61" xfId="0" applyNumberFormat="1" applyFont="1" applyBorder="1" applyAlignment="1">
      <alignment horizontal="center"/>
    </xf>
    <xf numFmtId="3" fontId="26" fillId="6" borderId="2" xfId="0" applyNumberFormat="1" applyFont="1" applyFill="1" applyBorder="1"/>
    <xf numFmtId="3" fontId="11" fillId="19" borderId="6" xfId="0" applyNumberFormat="1" applyFont="1" applyFill="1" applyBorder="1" applyAlignment="1">
      <alignment horizontal="right" wrapText="1"/>
    </xf>
    <xf numFmtId="3" fontId="10" fillId="0" borderId="6" xfId="0" applyNumberFormat="1" applyFont="1" applyBorder="1" applyAlignment="1">
      <alignment horizontal="left" wrapText="1"/>
    </xf>
    <xf numFmtId="3" fontId="10" fillId="0" borderId="6" xfId="0" applyNumberFormat="1" applyFont="1" applyBorder="1" applyAlignment="1">
      <alignment horizontal="right"/>
    </xf>
    <xf numFmtId="3" fontId="15" fillId="0" borderId="0" xfId="0" applyNumberFormat="1" applyFont="1"/>
    <xf numFmtId="3" fontId="22" fillId="0" borderId="0" xfId="0" applyNumberFormat="1" applyFont="1"/>
    <xf numFmtId="3" fontId="22" fillId="6" borderId="2" xfId="0" applyNumberFormat="1" applyFont="1" applyFill="1" applyBorder="1"/>
    <xf numFmtId="3" fontId="7" fillId="0" borderId="0" xfId="0" applyNumberFormat="1" applyFont="1" applyAlignment="1">
      <alignment horizontal="right"/>
    </xf>
    <xf numFmtId="168" fontId="19" fillId="0" borderId="0" xfId="0" applyNumberFormat="1" applyFont="1"/>
    <xf numFmtId="49" fontId="31" fillId="0" borderId="0" xfId="0" applyNumberFormat="1" applyFont="1"/>
    <xf numFmtId="1" fontId="22" fillId="0" borderId="0" xfId="0" applyNumberFormat="1" applyFont="1"/>
    <xf numFmtId="1" fontId="22" fillId="6" borderId="2" xfId="0" applyNumberFormat="1" applyFont="1" applyFill="1" applyBorder="1"/>
    <xf numFmtId="3" fontId="4" fillId="0" borderId="0" xfId="0" applyNumberFormat="1" applyFont="1" applyAlignment="1">
      <alignment horizontal="center"/>
    </xf>
    <xf numFmtId="3" fontId="10" fillId="6" borderId="63" xfId="0" applyNumberFormat="1" applyFont="1" applyFill="1" applyBorder="1"/>
    <xf numFmtId="3" fontId="10" fillId="19" borderId="63" xfId="0" applyNumberFormat="1" applyFont="1" applyFill="1" applyBorder="1"/>
    <xf numFmtId="3" fontId="10" fillId="0" borderId="3" xfId="0" applyNumberFormat="1" applyFont="1" applyBorder="1" applyAlignment="1">
      <alignment horizontal="right" wrapText="1"/>
    </xf>
    <xf numFmtId="3" fontId="4" fillId="0" borderId="6" xfId="0" applyNumberFormat="1" applyFont="1" applyBorder="1"/>
    <xf numFmtId="3" fontId="32" fillId="5" borderId="6" xfId="0" applyNumberFormat="1" applyFont="1" applyFill="1" applyBorder="1"/>
    <xf numFmtId="3" fontId="32" fillId="5" borderId="6" xfId="0" applyNumberFormat="1" applyFont="1" applyFill="1" applyBorder="1" applyAlignment="1">
      <alignment horizontal="center"/>
    </xf>
    <xf numFmtId="3" fontId="4" fillId="19" borderId="26" xfId="0" applyNumberFormat="1" applyFont="1" applyFill="1" applyBorder="1" applyAlignment="1">
      <alignment horizontal="right"/>
    </xf>
    <xf numFmtId="3" fontId="12" fillId="22" borderId="26" xfId="0" applyNumberFormat="1" applyFont="1" applyFill="1" applyBorder="1" applyAlignment="1">
      <alignment horizontal="right"/>
    </xf>
    <xf numFmtId="3" fontId="12" fillId="5" borderId="26" xfId="0" applyNumberFormat="1" applyFont="1" applyFill="1" applyBorder="1" applyAlignment="1">
      <alignment horizontal="right"/>
    </xf>
    <xf numFmtId="3" fontId="10" fillId="0" borderId="23" xfId="0" applyNumberFormat="1" applyFont="1" applyBorder="1" applyAlignment="1">
      <alignment wrapText="1"/>
    </xf>
    <xf numFmtId="3" fontId="12" fillId="0" borderId="23" xfId="0" applyNumberFormat="1" applyFont="1" applyBorder="1" applyAlignment="1">
      <alignment horizontal="center"/>
    </xf>
    <xf numFmtId="3" fontId="10" fillId="0" borderId="23" xfId="0" applyNumberFormat="1" applyFont="1" applyBorder="1" applyAlignment="1">
      <alignment horizontal="center" wrapText="1"/>
    </xf>
    <xf numFmtId="3" fontId="12" fillId="0" borderId="64" xfId="0" applyNumberFormat="1" applyFont="1" applyBorder="1" applyAlignment="1">
      <alignment horizontal="right"/>
    </xf>
    <xf numFmtId="3" fontId="10" fillId="0" borderId="23" xfId="0" applyNumberFormat="1" applyFont="1" applyBorder="1"/>
    <xf numFmtId="3" fontId="15" fillId="6" borderId="2" xfId="0" applyNumberFormat="1" applyFont="1" applyFill="1" applyBorder="1"/>
    <xf numFmtId="3" fontId="8" fillId="0" borderId="0" xfId="0" applyNumberFormat="1" applyFont="1" applyAlignment="1">
      <alignment horizontal="center"/>
    </xf>
    <xf numFmtId="3" fontId="30" fillId="0" borderId="0" xfId="0" applyNumberFormat="1" applyFont="1" applyAlignment="1">
      <alignment vertical="center"/>
    </xf>
    <xf numFmtId="3" fontId="25" fillId="0" borderId="0" xfId="0" applyNumberFormat="1" applyFont="1"/>
    <xf numFmtId="166" fontId="4" fillId="0" borderId="0" xfId="0" applyNumberFormat="1" applyFont="1" applyAlignment="1">
      <alignment horizontal="left"/>
    </xf>
    <xf numFmtId="166" fontId="10" fillId="0" borderId="0" xfId="0" applyNumberFormat="1" applyFont="1"/>
    <xf numFmtId="166" fontId="10" fillId="6" borderId="2" xfId="0" applyNumberFormat="1" applyFont="1" applyFill="1" applyBorder="1"/>
    <xf numFmtId="166" fontId="12" fillId="0" borderId="0" xfId="0" applyNumberFormat="1" applyFont="1" applyAlignment="1">
      <alignment horizontal="left"/>
    </xf>
    <xf numFmtId="166" fontId="8" fillId="6" borderId="2" xfId="0" applyNumberFormat="1" applyFont="1" applyFill="1" applyBorder="1"/>
    <xf numFmtId="166" fontId="12" fillId="0" borderId="0" xfId="0" applyNumberFormat="1" applyFont="1"/>
    <xf numFmtId="166" fontId="10" fillId="0" borderId="0" xfId="0" applyNumberFormat="1" applyFont="1" applyAlignment="1">
      <alignment vertical="center"/>
    </xf>
    <xf numFmtId="166" fontId="10" fillId="6" borderId="2" xfId="0" applyNumberFormat="1" applyFont="1" applyFill="1" applyBorder="1" applyAlignment="1">
      <alignment vertical="center"/>
    </xf>
    <xf numFmtId="166" fontId="19" fillId="0" borderId="0" xfId="0" applyNumberFormat="1" applyFont="1"/>
    <xf numFmtId="166" fontId="10" fillId="0" borderId="1" xfId="0" applyNumberFormat="1" applyFont="1" applyBorder="1"/>
    <xf numFmtId="166" fontId="10" fillId="0" borderId="25" xfId="0" applyNumberFormat="1" applyFont="1" applyBorder="1"/>
    <xf numFmtId="166" fontId="11" fillId="0" borderId="5" xfId="0" applyNumberFormat="1" applyFont="1" applyBorder="1" applyAlignment="1">
      <alignment horizontal="center"/>
    </xf>
    <xf numFmtId="166" fontId="11" fillId="6" borderId="2" xfId="0" applyNumberFormat="1" applyFont="1" applyFill="1" applyBorder="1" applyAlignment="1">
      <alignment horizontal="center"/>
    </xf>
    <xf numFmtId="166" fontId="10" fillId="18" borderId="10" xfId="0" applyNumberFormat="1" applyFont="1" applyFill="1" applyBorder="1"/>
    <xf numFmtId="166" fontId="11" fillId="18" borderId="8" xfId="0" applyNumberFormat="1" applyFont="1" applyFill="1" applyBorder="1"/>
    <xf numFmtId="166" fontId="11" fillId="18" borderId="6" xfId="0" applyNumberFormat="1" applyFont="1" applyFill="1" applyBorder="1" applyAlignment="1">
      <alignment horizontal="right"/>
    </xf>
    <xf numFmtId="166" fontId="11" fillId="18" borderId="15" xfId="0" applyNumberFormat="1" applyFont="1" applyFill="1" applyBorder="1" applyAlignment="1">
      <alignment horizontal="right"/>
    </xf>
    <xf numFmtId="166" fontId="11" fillId="18" borderId="8" xfId="0" applyNumberFormat="1" applyFont="1" applyFill="1" applyBorder="1" applyAlignment="1">
      <alignment horizontal="right"/>
    </xf>
    <xf numFmtId="166" fontId="11" fillId="6" borderId="2" xfId="0" applyNumberFormat="1" applyFont="1" applyFill="1" applyBorder="1" applyAlignment="1">
      <alignment horizontal="right"/>
    </xf>
    <xf numFmtId="166" fontId="10" fillId="18" borderId="6" xfId="0" applyNumberFormat="1" applyFont="1" applyFill="1" applyBorder="1"/>
    <xf numFmtId="166" fontId="10" fillId="18" borderId="15" xfId="0" applyNumberFormat="1" applyFont="1" applyFill="1" applyBorder="1" applyAlignment="1">
      <alignment wrapText="1"/>
    </xf>
    <xf numFmtId="166" fontId="10" fillId="18" borderId="8" xfId="0" applyNumberFormat="1" applyFont="1" applyFill="1" applyBorder="1"/>
    <xf numFmtId="166" fontId="10" fillId="18" borderId="8" xfId="0" applyNumberFormat="1" applyFont="1" applyFill="1" applyBorder="1" applyAlignment="1">
      <alignment horizontal="right"/>
    </xf>
    <xf numFmtId="166" fontId="10" fillId="6" borderId="2" xfId="0" applyNumberFormat="1" applyFont="1" applyFill="1" applyBorder="1" applyAlignment="1">
      <alignment horizontal="right"/>
    </xf>
    <xf numFmtId="166" fontId="10" fillId="18" borderId="8" xfId="0" applyNumberFormat="1" applyFont="1" applyFill="1" applyBorder="1" applyAlignment="1">
      <alignment wrapText="1"/>
    </xf>
    <xf numFmtId="166" fontId="10" fillId="18" borderId="6" xfId="0" applyNumberFormat="1" applyFont="1" applyFill="1" applyBorder="1" applyAlignment="1">
      <alignment horizontal="right"/>
    </xf>
    <xf numFmtId="166" fontId="10" fillId="18" borderId="15" xfId="0" applyNumberFormat="1" applyFont="1" applyFill="1" applyBorder="1" applyAlignment="1">
      <alignment horizontal="right"/>
    </xf>
    <xf numFmtId="166" fontId="10" fillId="0" borderId="6" xfId="0" applyNumberFormat="1" applyFont="1" applyBorder="1"/>
    <xf numFmtId="166" fontId="10" fillId="0" borderId="3" xfId="0" applyNumberFormat="1" applyFont="1" applyBorder="1"/>
    <xf numFmtId="166" fontId="11" fillId="19" borderId="42" xfId="0" applyNumberFormat="1" applyFont="1" applyFill="1" applyBorder="1" applyAlignment="1">
      <alignment horizontal="center"/>
    </xf>
    <xf numFmtId="166" fontId="12" fillId="0" borderId="6" xfId="0" applyNumberFormat="1" applyFont="1" applyBorder="1"/>
    <xf numFmtId="166" fontId="16" fillId="0" borderId="0" xfId="0" applyNumberFormat="1" applyFont="1"/>
    <xf numFmtId="166" fontId="8" fillId="6" borderId="62" xfId="0" applyNumberFormat="1" applyFont="1" applyFill="1" applyBorder="1"/>
    <xf numFmtId="166" fontId="12" fillId="20" borderId="6" xfId="0" applyNumberFormat="1" applyFont="1" applyFill="1" applyBorder="1" applyAlignment="1">
      <alignment horizontal="center"/>
    </xf>
    <xf numFmtId="166" fontId="12" fillId="20" borderId="14" xfId="0" applyNumberFormat="1" applyFont="1" applyFill="1" applyBorder="1" applyAlignment="1">
      <alignment horizontal="center"/>
    </xf>
    <xf numFmtId="166" fontId="19" fillId="6" borderId="14" xfId="0" applyNumberFormat="1" applyFont="1" applyFill="1" applyBorder="1" applyAlignment="1">
      <alignment horizontal="center"/>
    </xf>
    <xf numFmtId="166" fontId="13" fillId="0" borderId="0" xfId="0" applyNumberFormat="1" applyFont="1"/>
    <xf numFmtId="166" fontId="10" fillId="19" borderId="6" xfId="0" applyNumberFormat="1" applyFont="1" applyFill="1" applyBorder="1"/>
    <xf numFmtId="166" fontId="11" fillId="19" borderId="6" xfId="0" applyNumberFormat="1" applyFont="1" applyFill="1" applyBorder="1" applyAlignment="1">
      <alignment horizontal="right"/>
    </xf>
    <xf numFmtId="166" fontId="10" fillId="19" borderId="26" xfId="0" applyNumberFormat="1" applyFont="1" applyFill="1" applyBorder="1"/>
    <xf numFmtId="166" fontId="4" fillId="21" borderId="6" xfId="0" applyNumberFormat="1" applyFont="1" applyFill="1" applyBorder="1"/>
    <xf numFmtId="166" fontId="4" fillId="21" borderId="10" xfId="0" applyNumberFormat="1" applyFont="1" applyFill="1" applyBorder="1"/>
    <xf numFmtId="166" fontId="4" fillId="6" borderId="2" xfId="0" applyNumberFormat="1" applyFont="1" applyFill="1" applyBorder="1"/>
    <xf numFmtId="166" fontId="12" fillId="0" borderId="6" xfId="0" applyNumberFormat="1" applyFont="1" applyBorder="1" applyAlignment="1">
      <alignment wrapText="1"/>
    </xf>
    <xf numFmtId="166" fontId="12" fillId="0" borderId="6" xfId="0" applyNumberFormat="1" applyFont="1" applyBorder="1" applyAlignment="1">
      <alignment horizontal="center"/>
    </xf>
    <xf numFmtId="166" fontId="4" fillId="21" borderId="6" xfId="0" applyNumberFormat="1" applyFont="1" applyFill="1" applyBorder="1" applyAlignment="1">
      <alignment horizontal="center"/>
    </xf>
    <xf numFmtId="166" fontId="4" fillId="19" borderId="6" xfId="0" applyNumberFormat="1" applyFont="1" applyFill="1" applyBorder="1"/>
    <xf numFmtId="166" fontId="4" fillId="19" borderId="6" xfId="0" applyNumberFormat="1" applyFont="1" applyFill="1" applyBorder="1" applyAlignment="1">
      <alignment horizontal="right"/>
    </xf>
    <xf numFmtId="166" fontId="12" fillId="22" borderId="6" xfId="0" applyNumberFormat="1" applyFont="1" applyFill="1" applyBorder="1"/>
    <xf numFmtId="166" fontId="4" fillId="22" borderId="6" xfId="0" applyNumberFormat="1" applyFont="1" applyFill="1" applyBorder="1" applyAlignment="1">
      <alignment horizontal="right"/>
    </xf>
    <xf numFmtId="166" fontId="12" fillId="6" borderId="2" xfId="0" applyNumberFormat="1" applyFont="1" applyFill="1" applyBorder="1"/>
    <xf numFmtId="166" fontId="12" fillId="5" borderId="6" xfId="0" applyNumberFormat="1" applyFont="1" applyFill="1" applyBorder="1"/>
    <xf numFmtId="166" fontId="12" fillId="5" borderId="6" xfId="0" applyNumberFormat="1" applyFont="1" applyFill="1" applyBorder="1" applyAlignment="1">
      <alignment horizontal="left"/>
    </xf>
    <xf numFmtId="166" fontId="12" fillId="5" borderId="6" xfId="0" applyNumberFormat="1" applyFont="1" applyFill="1" applyBorder="1" applyAlignment="1">
      <alignment horizontal="center"/>
    </xf>
    <xf numFmtId="166" fontId="12" fillId="5" borderId="14" xfId="0" applyNumberFormat="1" applyFont="1" applyFill="1" applyBorder="1"/>
    <xf numFmtId="166" fontId="12" fillId="5" borderId="14" xfId="0" applyNumberFormat="1" applyFont="1" applyFill="1" applyBorder="1" applyAlignment="1">
      <alignment horizontal="right"/>
    </xf>
    <xf numFmtId="166" fontId="12" fillId="5" borderId="14" xfId="0" applyNumberFormat="1" applyFont="1" applyFill="1" applyBorder="1" applyAlignment="1">
      <alignment horizontal="center"/>
    </xf>
    <xf numFmtId="166" fontId="12" fillId="0" borderId="23" xfId="0" applyNumberFormat="1" applyFont="1" applyBorder="1"/>
    <xf numFmtId="166" fontId="4" fillId="0" borderId="61" xfId="0" applyNumberFormat="1" applyFont="1" applyBorder="1"/>
    <xf numFmtId="166" fontId="14" fillId="0" borderId="61" xfId="0" applyNumberFormat="1" applyFont="1" applyBorder="1"/>
    <xf numFmtId="166" fontId="14" fillId="6" borderId="2" xfId="0" applyNumberFormat="1" applyFont="1" applyFill="1" applyBorder="1"/>
    <xf numFmtId="166" fontId="8" fillId="0" borderId="0" xfId="0" applyNumberFormat="1" applyFont="1"/>
    <xf numFmtId="166" fontId="24" fillId="0" borderId="0" xfId="0" applyNumberFormat="1" applyFont="1"/>
    <xf numFmtId="166" fontId="24" fillId="6" borderId="2" xfId="0" applyNumberFormat="1" applyFont="1" applyFill="1" applyBorder="1"/>
    <xf numFmtId="166" fontId="11" fillId="9" borderId="6" xfId="0" applyNumberFormat="1" applyFont="1" applyFill="1" applyBorder="1" applyAlignment="1">
      <alignment horizontal="center"/>
    </xf>
    <xf numFmtId="166" fontId="28" fillId="0" borderId="0" xfId="0" applyNumberFormat="1" applyFont="1" applyAlignment="1">
      <alignment horizontal="right" wrapText="1"/>
    </xf>
    <xf numFmtId="166" fontId="12" fillId="6" borderId="14" xfId="0" applyNumberFormat="1" applyFont="1" applyFill="1" applyBorder="1" applyAlignment="1">
      <alignment horizontal="center"/>
    </xf>
    <xf numFmtId="166" fontId="30" fillId="0" borderId="0" xfId="0" applyNumberFormat="1" applyFont="1"/>
    <xf numFmtId="166" fontId="12" fillId="5" borderId="14" xfId="0" applyNumberFormat="1" applyFont="1" applyFill="1" applyBorder="1" applyAlignment="1">
      <alignment horizontal="left"/>
    </xf>
    <xf numFmtId="166" fontId="1" fillId="6" borderId="2" xfId="0" applyNumberFormat="1" applyFont="1" applyFill="1" applyBorder="1"/>
    <xf numFmtId="166" fontId="10" fillId="0" borderId="0" xfId="0" applyNumberFormat="1" applyFont="1" applyAlignment="1">
      <alignment wrapText="1"/>
    </xf>
    <xf numFmtId="166" fontId="4" fillId="0" borderId="0" xfId="0" applyNumberFormat="1" applyFont="1" applyAlignment="1">
      <alignment horizontal="left" wrapText="1"/>
    </xf>
    <xf numFmtId="166" fontId="12" fillId="0" borderId="0" xfId="0" applyNumberFormat="1" applyFont="1" applyAlignment="1">
      <alignment horizontal="left" wrapText="1"/>
    </xf>
    <xf numFmtId="166" fontId="30" fillId="0" borderId="0" xfId="0" applyNumberFormat="1" applyFont="1" applyAlignment="1">
      <alignment vertical="center"/>
    </xf>
    <xf numFmtId="166" fontId="10" fillId="0" borderId="25" xfId="0" applyNumberFormat="1" applyFont="1" applyBorder="1" applyAlignment="1">
      <alignment wrapText="1"/>
    </xf>
    <xf numFmtId="166" fontId="11" fillId="18" borderId="8" xfId="0" applyNumberFormat="1" applyFont="1" applyFill="1" applyBorder="1" applyAlignment="1">
      <alignment wrapText="1"/>
    </xf>
    <xf numFmtId="166" fontId="10" fillId="0" borderId="3" xfId="0" applyNumberFormat="1" applyFont="1" applyBorder="1" applyAlignment="1">
      <alignment wrapText="1"/>
    </xf>
    <xf numFmtId="166" fontId="14" fillId="0" borderId="0" xfId="0" applyNumberFormat="1" applyFont="1"/>
    <xf numFmtId="166" fontId="8" fillId="6" borderId="47" xfId="0" applyNumberFormat="1" applyFont="1" applyFill="1" applyBorder="1"/>
    <xf numFmtId="166" fontId="12" fillId="20" borderId="6" xfId="0" applyNumberFormat="1" applyFont="1" applyFill="1" applyBorder="1" applyAlignment="1">
      <alignment horizontal="center" wrapText="1"/>
    </xf>
    <xf numFmtId="166" fontId="12" fillId="20" borderId="51" xfId="0" applyNumberFormat="1" applyFont="1" applyFill="1" applyBorder="1" applyAlignment="1">
      <alignment horizontal="center" wrapText="1"/>
    </xf>
    <xf numFmtId="166" fontId="12" fillId="6" borderId="2" xfId="0" applyNumberFormat="1" applyFont="1" applyFill="1" applyBorder="1" applyAlignment="1">
      <alignment horizontal="center"/>
    </xf>
    <xf numFmtId="166" fontId="12" fillId="20" borderId="42" xfId="0" applyNumberFormat="1" applyFont="1" applyFill="1" applyBorder="1" applyAlignment="1">
      <alignment horizontal="center"/>
    </xf>
    <xf numFmtId="166" fontId="11" fillId="19" borderId="6" xfId="0" applyNumberFormat="1" applyFont="1" applyFill="1" applyBorder="1" applyAlignment="1">
      <alignment horizontal="right" wrapText="1"/>
    </xf>
    <xf numFmtId="166" fontId="4" fillId="21" borderId="6" xfId="0" applyNumberFormat="1" applyFont="1" applyFill="1" applyBorder="1" applyAlignment="1">
      <alignment wrapText="1"/>
    </xf>
    <xf numFmtId="166" fontId="4" fillId="19" borderId="6" xfId="0" applyNumberFormat="1" applyFont="1" applyFill="1" applyBorder="1" applyAlignment="1">
      <alignment horizontal="right" wrapText="1"/>
    </xf>
    <xf numFmtId="166" fontId="4" fillId="22" borderId="6" xfId="0" applyNumberFormat="1" applyFont="1" applyFill="1" applyBorder="1" applyAlignment="1">
      <alignment horizontal="right" wrapText="1"/>
    </xf>
    <xf numFmtId="166" fontId="12" fillId="5" borderId="6" xfId="0" applyNumberFormat="1" applyFont="1" applyFill="1" applyBorder="1" applyAlignment="1">
      <alignment horizontal="left" wrapText="1"/>
    </xf>
    <xf numFmtId="166" fontId="12" fillId="5" borderId="14" xfId="0" applyNumberFormat="1" applyFont="1" applyFill="1" applyBorder="1" applyAlignment="1">
      <alignment horizontal="left" wrapText="1"/>
    </xf>
    <xf numFmtId="166" fontId="4" fillId="0" borderId="61" xfId="0" applyNumberFormat="1" applyFont="1" applyBorder="1" applyAlignment="1">
      <alignment wrapText="1"/>
    </xf>
    <xf numFmtId="166" fontId="4" fillId="0" borderId="61" xfId="0" applyNumberFormat="1" applyFont="1" applyBorder="1" applyAlignment="1">
      <alignment horizontal="center"/>
    </xf>
    <xf numFmtId="166" fontId="15" fillId="0" borderId="0" xfId="0" applyNumberFormat="1" applyFont="1"/>
    <xf numFmtId="166" fontId="15" fillId="6" borderId="2" xfId="0" applyNumberFormat="1" applyFont="1" applyFill="1" applyBorder="1"/>
    <xf numFmtId="166" fontId="12" fillId="20" borderId="51" xfId="0" applyNumberFormat="1" applyFont="1" applyFill="1" applyBorder="1" applyAlignment="1">
      <alignment horizontal="center"/>
    </xf>
    <xf numFmtId="166" fontId="4" fillId="19" borderId="6" xfId="0" applyNumberFormat="1" applyFont="1" applyFill="1" applyBorder="1" applyAlignment="1">
      <alignment horizontal="center"/>
    </xf>
    <xf numFmtId="166" fontId="12" fillId="22" borderId="6" xfId="0" applyNumberFormat="1" applyFont="1" applyFill="1" applyBorder="1" applyAlignment="1">
      <alignment horizontal="center"/>
    </xf>
    <xf numFmtId="166" fontId="10" fillId="19" borderId="6" xfId="0" applyNumberFormat="1" applyFont="1" applyFill="1" applyBorder="1" applyAlignment="1">
      <alignment horizontal="center"/>
    </xf>
    <xf numFmtId="166" fontId="19" fillId="0" borderId="0" xfId="0" applyNumberFormat="1" applyFont="1" applyAlignment="1">
      <alignment horizontal="right"/>
    </xf>
    <xf numFmtId="166" fontId="22" fillId="0" borderId="0" xfId="0" applyNumberFormat="1" applyFont="1"/>
    <xf numFmtId="166" fontId="22" fillId="6" borderId="2" xfId="0" applyNumberFormat="1" applyFont="1" applyFill="1" applyBorder="1"/>
    <xf numFmtId="166" fontId="11" fillId="6" borderId="2" xfId="0" applyNumberFormat="1" applyFont="1" applyFill="1" applyBorder="1"/>
    <xf numFmtId="166" fontId="12" fillId="0" borderId="23" xfId="0" applyNumberFormat="1" applyFont="1" applyBorder="1" applyAlignment="1">
      <alignment horizontal="center"/>
    </xf>
    <xf numFmtId="166" fontId="4" fillId="0" borderId="0" xfId="0" applyNumberFormat="1" applyFont="1" applyAlignment="1">
      <alignment horizontal="center"/>
    </xf>
    <xf numFmtId="166" fontId="10" fillId="0" borderId="0" xfId="0" applyNumberFormat="1" applyFont="1" applyAlignment="1">
      <alignment horizontal="center"/>
    </xf>
    <xf numFmtId="166" fontId="10" fillId="0" borderId="1" xfId="0" applyNumberFormat="1" applyFont="1" applyBorder="1" applyAlignment="1">
      <alignment horizontal="center"/>
    </xf>
    <xf numFmtId="166" fontId="10" fillId="18" borderId="10" xfId="0" applyNumberFormat="1" applyFont="1" applyFill="1" applyBorder="1" applyAlignment="1">
      <alignment horizontal="center"/>
    </xf>
    <xf numFmtId="166" fontId="10" fillId="18" borderId="6" xfId="0" applyNumberFormat="1" applyFont="1" applyFill="1" applyBorder="1" applyAlignment="1">
      <alignment horizontal="center"/>
    </xf>
    <xf numFmtId="166" fontId="10" fillId="0" borderId="6" xfId="0" applyNumberFormat="1" applyFont="1" applyBorder="1" applyAlignment="1">
      <alignment horizontal="center"/>
    </xf>
    <xf numFmtId="166" fontId="10" fillId="19" borderId="42" xfId="0" applyNumberFormat="1" applyFont="1" applyFill="1" applyBorder="1"/>
    <xf numFmtId="166" fontId="10" fillId="6" borderId="42" xfId="0" applyNumberFormat="1" applyFont="1" applyFill="1" applyBorder="1"/>
    <xf numFmtId="166" fontId="12" fillId="19" borderId="42" xfId="0" applyNumberFormat="1" applyFont="1" applyFill="1" applyBorder="1" applyAlignment="1">
      <alignment horizontal="center"/>
    </xf>
    <xf numFmtId="166" fontId="12" fillId="0" borderId="6" xfId="0" applyNumberFormat="1" applyFont="1" applyBorder="1" applyAlignment="1">
      <alignment vertical="center" wrapText="1"/>
    </xf>
    <xf numFmtId="166" fontId="8" fillId="0" borderId="0" xfId="0" applyNumberFormat="1" applyFont="1" applyAlignment="1">
      <alignment horizontal="center"/>
    </xf>
    <xf numFmtId="166" fontId="26" fillId="0" borderId="0" xfId="0" applyNumberFormat="1" applyFont="1"/>
    <xf numFmtId="166" fontId="26" fillId="6" borderId="2" xfId="0" applyNumberFormat="1" applyFont="1" applyFill="1" applyBorder="1"/>
    <xf numFmtId="166" fontId="14" fillId="0" borderId="42" xfId="0" applyNumberFormat="1" applyFont="1" applyBorder="1" applyAlignment="1">
      <alignment horizontal="left"/>
    </xf>
    <xf numFmtId="166" fontId="12" fillId="19" borderId="6" xfId="0" applyNumberFormat="1" applyFont="1" applyFill="1" applyBorder="1"/>
    <xf numFmtId="166" fontId="12" fillId="19" borderId="26" xfId="0" applyNumberFormat="1" applyFont="1" applyFill="1" applyBorder="1"/>
    <xf numFmtId="166" fontId="11" fillId="6" borderId="42" xfId="0" applyNumberFormat="1" applyFont="1" applyFill="1" applyBorder="1" applyAlignment="1">
      <alignment horizontal="center"/>
    </xf>
    <xf numFmtId="166" fontId="4" fillId="0" borderId="6" xfId="0" applyNumberFormat="1" applyFont="1" applyBorder="1"/>
    <xf numFmtId="166" fontId="12" fillId="5" borderId="6" xfId="0" applyNumberFormat="1" applyFont="1" applyFill="1" applyBorder="1" applyAlignment="1">
      <alignment wrapText="1"/>
    </xf>
    <xf numFmtId="166" fontId="12" fillId="20" borderId="10" xfId="0" applyNumberFormat="1" applyFont="1" applyFill="1" applyBorder="1" applyAlignment="1">
      <alignment horizontal="center"/>
    </xf>
    <xf numFmtId="166" fontId="12" fillId="20" borderId="58" xfId="0" applyNumberFormat="1" applyFont="1" applyFill="1" applyBorder="1" applyAlignment="1">
      <alignment horizontal="center"/>
    </xf>
    <xf numFmtId="166" fontId="33" fillId="0" borderId="0" xfId="0" applyNumberFormat="1" applyFont="1"/>
    <xf numFmtId="166" fontId="10" fillId="18" borderId="7" xfId="0" applyNumberFormat="1" applyFont="1" applyFill="1" applyBorder="1"/>
    <xf numFmtId="166" fontId="11" fillId="6" borderId="42" xfId="0" applyNumberFormat="1" applyFont="1" applyFill="1" applyBorder="1"/>
    <xf numFmtId="166" fontId="4" fillId="21" borderId="6" xfId="0" applyNumberFormat="1" applyFont="1" applyFill="1" applyBorder="1" applyAlignment="1">
      <alignment horizontal="left"/>
    </xf>
    <xf numFmtId="166" fontId="12" fillId="0" borderId="6" xfId="0" applyNumberFormat="1" applyFont="1" applyBorder="1" applyAlignment="1">
      <alignment horizontal="left" wrapText="1"/>
    </xf>
    <xf numFmtId="166" fontId="12" fillId="0" borderId="6" xfId="0" applyNumberFormat="1" applyFont="1" applyBorder="1" applyAlignment="1">
      <alignment horizontal="left"/>
    </xf>
    <xf numFmtId="166" fontId="34" fillId="0" borderId="0" xfId="0" applyNumberFormat="1" applyFont="1" applyAlignment="1">
      <alignment horizontal="right"/>
    </xf>
    <xf numFmtId="166" fontId="4" fillId="0" borderId="0" xfId="0" applyNumberFormat="1" applyFont="1"/>
    <xf numFmtId="169" fontId="19" fillId="0" borderId="0" xfId="0" applyNumberFormat="1" applyFont="1"/>
    <xf numFmtId="166" fontId="4" fillId="20" borderId="42" xfId="0" applyNumberFormat="1" applyFont="1" applyFill="1" applyBorder="1" applyAlignment="1">
      <alignment horizontal="center"/>
    </xf>
    <xf numFmtId="166" fontId="25" fillId="0" borderId="0" xfId="0" applyNumberFormat="1" applyFont="1"/>
    <xf numFmtId="166" fontId="11" fillId="0" borderId="0" xfId="0" applyNumberFormat="1" applyFont="1"/>
    <xf numFmtId="166" fontId="11" fillId="0" borderId="25" xfId="0" applyNumberFormat="1" applyFont="1" applyBorder="1" applyAlignment="1">
      <alignment horizontal="center"/>
    </xf>
    <xf numFmtId="166" fontId="11" fillId="15" borderId="6" xfId="0" applyNumberFormat="1" applyFont="1" applyFill="1" applyBorder="1" applyAlignment="1">
      <alignment horizontal="right"/>
    </xf>
    <xf numFmtId="166" fontId="4" fillId="17" borderId="42" xfId="0" applyNumberFormat="1" applyFont="1" applyFill="1" applyBorder="1" applyAlignment="1"/>
    <xf numFmtId="166" fontId="11" fillId="17" borderId="46" xfId="0" applyNumberFormat="1" applyFont="1" applyFill="1" applyBorder="1" applyAlignment="1">
      <alignment horizontal="right"/>
    </xf>
    <xf numFmtId="166" fontId="6" fillId="0" borderId="0" xfId="0" applyNumberFormat="1" applyFont="1"/>
    <xf numFmtId="166" fontId="12" fillId="6" borderId="2" xfId="0" applyNumberFormat="1" applyFont="1" applyFill="1" applyBorder="1" applyAlignment="1">
      <alignment horizontal="center" wrapText="1"/>
    </xf>
    <xf numFmtId="166" fontId="12" fillId="20" borderId="52" xfId="0" applyNumberFormat="1" applyFont="1" applyFill="1" applyBorder="1" applyAlignment="1">
      <alignment horizontal="center"/>
    </xf>
    <xf numFmtId="166" fontId="4" fillId="21" borderId="6" xfId="0" applyNumberFormat="1" applyFont="1" applyFill="1" applyBorder="1" applyAlignment="1">
      <alignment horizontal="center" vertical="center"/>
    </xf>
    <xf numFmtId="166" fontId="9" fillId="21" borderId="42" xfId="0" applyNumberFormat="1" applyFont="1" applyFill="1" applyBorder="1" applyAlignment="1">
      <alignment vertical="center"/>
    </xf>
    <xf numFmtId="166" fontId="9" fillId="6" borderId="42" xfId="0" applyNumberFormat="1" applyFont="1" applyFill="1" applyBorder="1" applyAlignment="1">
      <alignment vertical="center"/>
    </xf>
    <xf numFmtId="166" fontId="11" fillId="23" borderId="42" xfId="0" applyNumberFormat="1" applyFont="1" applyFill="1" applyBorder="1" applyAlignment="1">
      <alignment vertical="center"/>
    </xf>
    <xf numFmtId="166" fontId="11" fillId="0" borderId="6" xfId="0" applyNumberFormat="1" applyFont="1" applyBorder="1" applyAlignment="1">
      <alignment horizontal="center"/>
    </xf>
    <xf numFmtId="166" fontId="10" fillId="0" borderId="6" xfId="0" applyNumberFormat="1" applyFont="1" applyBorder="1" applyAlignment="1">
      <alignment wrapText="1"/>
    </xf>
    <xf numFmtId="166" fontId="10" fillId="0" borderId="9" xfId="0" applyNumberFormat="1" applyFont="1" applyBorder="1"/>
    <xf numFmtId="166" fontId="11" fillId="0" borderId="0" xfId="0" applyNumberFormat="1" applyFont="1" applyAlignment="1">
      <alignment horizontal="center"/>
    </xf>
    <xf numFmtId="166" fontId="9" fillId="21" borderId="2" xfId="0" applyNumberFormat="1" applyFont="1" applyFill="1" applyBorder="1" applyAlignment="1">
      <alignment horizontal="center" vertical="center"/>
    </xf>
    <xf numFmtId="166" fontId="9" fillId="21" borderId="6" xfId="0" applyNumberFormat="1" applyFont="1" applyFill="1" applyBorder="1" applyAlignment="1">
      <alignment horizontal="center" vertical="center"/>
    </xf>
    <xf numFmtId="166" fontId="9" fillId="6" borderId="6" xfId="0" applyNumberFormat="1" applyFont="1" applyFill="1" applyBorder="1" applyAlignment="1">
      <alignment horizontal="center" vertical="center"/>
    </xf>
    <xf numFmtId="166" fontId="4" fillId="23" borderId="6" xfId="0" applyNumberFormat="1" applyFont="1" applyFill="1" applyBorder="1" applyAlignment="1">
      <alignment horizontal="center" vertical="center"/>
    </xf>
    <xf numFmtId="1" fontId="10" fillId="0" borderId="0" xfId="0" applyNumberFormat="1" applyFont="1" applyAlignment="1">
      <alignment horizontal="center"/>
    </xf>
    <xf numFmtId="1" fontId="4" fillId="0" borderId="0" xfId="0" applyNumberFormat="1" applyFont="1" applyAlignment="1">
      <alignment horizontal="center"/>
    </xf>
    <xf numFmtId="49" fontId="10" fillId="0" borderId="0" xfId="0" applyNumberFormat="1" applyFont="1" applyAlignment="1">
      <alignment wrapText="1"/>
    </xf>
    <xf numFmtId="1" fontId="11" fillId="18" borderId="6" xfId="0" applyNumberFormat="1" applyFont="1" applyFill="1" applyBorder="1" applyAlignment="1">
      <alignment horizontal="center"/>
    </xf>
    <xf numFmtId="1" fontId="10" fillId="18" borderId="8" xfId="0" applyNumberFormat="1" applyFont="1" applyFill="1" applyBorder="1" applyAlignment="1">
      <alignment horizontal="center"/>
    </xf>
    <xf numFmtId="1" fontId="10" fillId="18" borderId="6" xfId="0" applyNumberFormat="1" applyFont="1" applyFill="1" applyBorder="1" applyAlignment="1">
      <alignment horizontal="center"/>
    </xf>
    <xf numFmtId="1" fontId="8" fillId="0" borderId="0" xfId="0" applyNumberFormat="1" applyFont="1" applyAlignment="1">
      <alignment horizontal="center"/>
    </xf>
    <xf numFmtId="0" fontId="6" fillId="0" borderId="0" xfId="0" applyFont="1"/>
    <xf numFmtId="0" fontId="6" fillId="6" borderId="2" xfId="0" applyFont="1" applyFill="1" applyBorder="1"/>
    <xf numFmtId="1" fontId="12" fillId="20" borderId="6" xfId="0" applyNumberFormat="1" applyFont="1" applyFill="1" applyBorder="1" applyAlignment="1">
      <alignment horizontal="center"/>
    </xf>
    <xf numFmtId="2" fontId="12" fillId="6" borderId="6" xfId="0" applyNumberFormat="1" applyFont="1" applyFill="1" applyBorder="1" applyAlignment="1">
      <alignment horizontal="center"/>
    </xf>
    <xf numFmtId="2" fontId="35" fillId="19" borderId="6" xfId="0" applyNumberFormat="1" applyFont="1" applyFill="1" applyBorder="1"/>
    <xf numFmtId="166" fontId="4" fillId="6" borderId="6" xfId="0" applyNumberFormat="1" applyFont="1" applyFill="1" applyBorder="1" applyAlignment="1">
      <alignment horizontal="center"/>
    </xf>
    <xf numFmtId="3" fontId="6" fillId="0" borderId="0" xfId="0" applyNumberFormat="1" applyFont="1"/>
    <xf numFmtId="2" fontId="35" fillId="10" borderId="6" xfId="0" applyNumberFormat="1" applyFont="1" applyFill="1" applyBorder="1"/>
    <xf numFmtId="166" fontId="12" fillId="6" borderId="6" xfId="0" applyNumberFormat="1" applyFont="1" applyFill="1" applyBorder="1" applyAlignment="1">
      <alignment horizontal="center"/>
    </xf>
    <xf numFmtId="2" fontId="14" fillId="0" borderId="0" xfId="0" applyNumberFormat="1" applyFont="1" applyAlignment="1">
      <alignment horizontal="center"/>
    </xf>
    <xf numFmtId="2" fontId="11" fillId="0" borderId="0" xfId="0" applyNumberFormat="1" applyFont="1" applyAlignment="1">
      <alignment horizontal="center"/>
    </xf>
    <xf numFmtId="2" fontId="11" fillId="0" borderId="0" xfId="0" applyNumberFormat="1" applyFont="1"/>
    <xf numFmtId="49" fontId="10" fillId="0" borderId="6" xfId="0" applyNumberFormat="1" applyFont="1" applyBorder="1"/>
    <xf numFmtId="3" fontId="10" fillId="0" borderId="6" xfId="0" applyNumberFormat="1" applyFont="1" applyBorder="1" applyAlignment="1">
      <alignment horizontal="center"/>
    </xf>
    <xf numFmtId="0" fontId="8" fillId="0" borderId="6" xfId="0" applyFont="1" applyBorder="1"/>
    <xf numFmtId="166" fontId="10" fillId="6" borderId="6" xfId="0" applyNumberFormat="1" applyFont="1" applyFill="1" applyBorder="1" applyAlignment="1">
      <alignment horizontal="center"/>
    </xf>
    <xf numFmtId="166" fontId="8" fillId="0" borderId="6" xfId="0" applyNumberFormat="1" applyFont="1" applyBorder="1" applyAlignment="1">
      <alignment horizontal="center"/>
    </xf>
    <xf numFmtId="166" fontId="10" fillId="6" borderId="2" xfId="0" applyNumberFormat="1" applyFont="1" applyFill="1" applyBorder="1" applyAlignment="1">
      <alignment horizontal="center"/>
    </xf>
    <xf numFmtId="2" fontId="10" fillId="0" borderId="0" xfId="0" applyNumberFormat="1" applyFont="1" applyAlignment="1">
      <alignment horizontal="center"/>
    </xf>
    <xf numFmtId="2" fontId="10" fillId="6" borderId="2" xfId="0" applyNumberFormat="1" applyFont="1" applyFill="1" applyBorder="1" applyAlignment="1">
      <alignment horizontal="center"/>
    </xf>
    <xf numFmtId="166" fontId="19" fillId="6" borderId="2" xfId="0" applyNumberFormat="1" applyFont="1" applyFill="1" applyBorder="1" applyAlignment="1">
      <alignment horizontal="center" wrapText="1"/>
    </xf>
    <xf numFmtId="166" fontId="12" fillId="19" borderId="42" xfId="0" applyNumberFormat="1" applyFont="1" applyFill="1" applyBorder="1"/>
    <xf numFmtId="1" fontId="2" fillId="0" borderId="6" xfId="0" applyNumberFormat="1" applyFont="1" applyFill="1" applyBorder="1"/>
    <xf numFmtId="3" fontId="4" fillId="0" borderId="0" xfId="0" applyNumberFormat="1" applyFont="1" applyAlignment="1"/>
    <xf numFmtId="1" fontId="2" fillId="7" borderId="3" xfId="0" applyNumberFormat="1" applyFont="1" applyFill="1" applyBorder="1" applyAlignment="1">
      <alignment horizontal="left" vertical="center" wrapText="1"/>
    </xf>
    <xf numFmtId="0" fontId="3" fillId="0" borderId="5" xfId="0" applyFont="1" applyBorder="1"/>
    <xf numFmtId="1" fontId="2" fillId="2" borderId="3" xfId="0" applyNumberFormat="1" applyFont="1" applyFill="1" applyBorder="1" applyAlignment="1">
      <alignment horizontal="center"/>
    </xf>
    <xf numFmtId="0" fontId="3" fillId="0" borderId="4" xfId="0" applyFont="1" applyBorder="1"/>
    <xf numFmtId="3" fontId="4" fillId="15" borderId="3" xfId="0" applyNumberFormat="1" applyFont="1" applyFill="1" applyBorder="1" applyAlignment="1">
      <alignment horizontal="center" wrapText="1"/>
    </xf>
    <xf numFmtId="3" fontId="4" fillId="15" borderId="48" xfId="0" applyNumberFormat="1" applyFont="1" applyFill="1" applyBorder="1" applyAlignment="1">
      <alignment horizontal="center" wrapText="1"/>
    </xf>
    <xf numFmtId="0" fontId="3" fillId="0" borderId="49" xfId="0" applyFont="1" applyBorder="1"/>
    <xf numFmtId="0" fontId="3" fillId="0" borderId="50" xfId="0" applyFont="1" applyBorder="1"/>
    <xf numFmtId="3" fontId="12" fillId="5" borderId="33" xfId="0" applyNumberFormat="1" applyFont="1" applyFill="1" applyBorder="1" applyAlignment="1">
      <alignment horizontal="left" wrapText="1"/>
    </xf>
    <xf numFmtId="0" fontId="3" fillId="0" borderId="34" xfId="0" applyFont="1" applyBorder="1"/>
    <xf numFmtId="0" fontId="3" fillId="0" borderId="35" xfId="0" applyFont="1" applyBorder="1"/>
    <xf numFmtId="3" fontId="14" fillId="6" borderId="36" xfId="0" applyNumberFormat="1" applyFont="1" applyFill="1" applyBorder="1" applyAlignment="1">
      <alignment horizontal="center" wrapText="1"/>
    </xf>
    <xf numFmtId="0" fontId="3" fillId="0" borderId="37" xfId="0" applyFont="1" applyBorder="1"/>
    <xf numFmtId="0" fontId="3" fillId="0" borderId="38" xfId="0" applyFont="1" applyBorder="1"/>
    <xf numFmtId="3" fontId="11" fillId="15" borderId="39" xfId="0" applyNumberFormat="1" applyFont="1" applyFill="1" applyBorder="1"/>
    <xf numFmtId="0" fontId="3" fillId="0" borderId="40" xfId="0" applyFont="1" applyBorder="1"/>
    <xf numFmtId="0" fontId="3" fillId="0" borderId="41" xfId="0" applyFont="1" applyBorder="1"/>
    <xf numFmtId="3" fontId="11" fillId="9" borderId="3" xfId="0" applyNumberFormat="1" applyFont="1" applyFill="1" applyBorder="1" applyAlignment="1">
      <alignment horizontal="center" wrapText="1"/>
    </xf>
    <xf numFmtId="3" fontId="11" fillId="0" borderId="32" xfId="0" applyNumberFormat="1" applyFont="1" applyBorder="1" applyAlignment="1">
      <alignment vertical="center"/>
    </xf>
    <xf numFmtId="0" fontId="3" fillId="0" borderId="25" xfId="0" applyFont="1" applyBorder="1"/>
    <xf numFmtId="3" fontId="11" fillId="0" borderId="32" xfId="0" applyNumberFormat="1" applyFont="1" applyBorder="1" applyAlignment="1">
      <alignment vertical="center" wrapText="1"/>
    </xf>
    <xf numFmtId="3" fontId="11" fillId="0" borderId="3" xfId="0" applyNumberFormat="1" applyFont="1" applyBorder="1" applyAlignment="1">
      <alignment vertical="center"/>
    </xf>
    <xf numFmtId="3" fontId="11" fillId="0" borderId="4" xfId="0" applyNumberFormat="1" applyFont="1" applyBorder="1" applyAlignment="1">
      <alignment horizontal="center" vertical="center"/>
    </xf>
    <xf numFmtId="3" fontId="10" fillId="0" borderId="1" xfId="0" applyNumberFormat="1" applyFont="1" applyBorder="1" applyAlignment="1">
      <alignment vertical="center" wrapText="1"/>
    </xf>
    <xf numFmtId="0" fontId="3" fillId="0" borderId="1" xfId="0" applyFont="1" applyBorder="1"/>
    <xf numFmtId="3" fontId="10" fillId="0" borderId="1" xfId="0" applyNumberFormat="1" applyFont="1" applyBorder="1" applyAlignment="1">
      <alignment vertical="center"/>
    </xf>
    <xf numFmtId="2" fontId="10" fillId="0" borderId="1" xfId="0" applyNumberFormat="1" applyFont="1" applyBorder="1" applyAlignment="1">
      <alignment vertical="center" wrapText="1"/>
    </xf>
    <xf numFmtId="2" fontId="4" fillId="15" borderId="3" xfId="0" applyNumberFormat="1" applyFont="1" applyFill="1" applyBorder="1" applyAlignment="1">
      <alignment horizontal="center" wrapText="1"/>
    </xf>
    <xf numFmtId="2" fontId="4" fillId="15" borderId="48" xfId="0" applyNumberFormat="1" applyFont="1" applyFill="1" applyBorder="1" applyAlignment="1">
      <alignment horizontal="center"/>
    </xf>
    <xf numFmtId="49" fontId="11" fillId="0" borderId="32" xfId="0" applyNumberFormat="1" applyFont="1" applyBorder="1" applyAlignment="1">
      <alignment vertical="center"/>
    </xf>
    <xf numFmtId="49" fontId="11" fillId="0" borderId="32" xfId="0" applyNumberFormat="1" applyFont="1" applyBorder="1" applyAlignment="1">
      <alignment vertical="center" wrapText="1"/>
    </xf>
    <xf numFmtId="0" fontId="11" fillId="15" borderId="39" xfId="0" applyFont="1" applyFill="1" applyBorder="1"/>
    <xf numFmtId="2" fontId="11" fillId="9" borderId="3" xfId="0" applyNumberFormat="1" applyFont="1" applyFill="1" applyBorder="1" applyAlignment="1">
      <alignment horizontal="center"/>
    </xf>
    <xf numFmtId="49" fontId="11" fillId="0" borderId="3" xfId="0" applyNumberFormat="1" applyFont="1" applyBorder="1" applyAlignment="1">
      <alignment vertical="center"/>
    </xf>
    <xf numFmtId="2" fontId="11" fillId="0" borderId="4" xfId="0" applyNumberFormat="1" applyFont="1" applyBorder="1" applyAlignment="1">
      <alignment horizontal="center" vertical="center"/>
    </xf>
    <xf numFmtId="2" fontId="10" fillId="0" borderId="1" xfId="0" applyNumberFormat="1" applyFont="1" applyBorder="1" applyAlignment="1">
      <alignment vertical="center"/>
    </xf>
    <xf numFmtId="4" fontId="10" fillId="0" borderId="1" xfId="0" applyNumberFormat="1" applyFont="1" applyBorder="1" applyAlignment="1">
      <alignment horizontal="center" vertical="center" wrapText="1"/>
    </xf>
    <xf numFmtId="4" fontId="4" fillId="15" borderId="3" xfId="0" applyNumberFormat="1" applyFont="1" applyFill="1" applyBorder="1" applyAlignment="1">
      <alignment horizontal="center" wrapText="1"/>
    </xf>
    <xf numFmtId="4" fontId="4" fillId="15" borderId="48" xfId="0" applyNumberFormat="1" applyFont="1" applyFill="1" applyBorder="1" applyAlignment="1">
      <alignment horizontal="center"/>
    </xf>
    <xf numFmtId="4" fontId="11" fillId="0" borderId="32" xfId="0" applyNumberFormat="1" applyFont="1" applyBorder="1" applyAlignment="1">
      <alignment vertical="center"/>
    </xf>
    <xf numFmtId="4" fontId="11" fillId="0" borderId="32" xfId="0" applyNumberFormat="1" applyFont="1" applyBorder="1" applyAlignment="1">
      <alignment vertical="center" wrapText="1"/>
    </xf>
    <xf numFmtId="4" fontId="11" fillId="15" borderId="39" xfId="0" applyNumberFormat="1" applyFont="1" applyFill="1" applyBorder="1" applyAlignment="1">
      <alignment horizontal="center"/>
    </xf>
    <xf numFmtId="4" fontId="11" fillId="9" borderId="3" xfId="0" applyNumberFormat="1" applyFont="1" applyFill="1" applyBorder="1" applyAlignment="1">
      <alignment horizontal="center"/>
    </xf>
    <xf numFmtId="4" fontId="11" fillId="0" borderId="3" xfId="0" applyNumberFormat="1" applyFont="1" applyBorder="1" applyAlignment="1">
      <alignment vertical="center"/>
    </xf>
    <xf numFmtId="4" fontId="11" fillId="0" borderId="4" xfId="0" applyNumberFormat="1" applyFont="1" applyBorder="1" applyAlignment="1">
      <alignment horizontal="center" vertical="center"/>
    </xf>
    <xf numFmtId="4" fontId="10" fillId="0" borderId="1" xfId="0" applyNumberFormat="1" applyFont="1" applyBorder="1" applyAlignment="1">
      <alignment horizontal="center" vertical="center"/>
    </xf>
    <xf numFmtId="49" fontId="4" fillId="0" borderId="32" xfId="0" applyNumberFormat="1" applyFont="1" applyBorder="1" applyAlignment="1">
      <alignment vertical="center"/>
    </xf>
    <xf numFmtId="49" fontId="4" fillId="0" borderId="32" xfId="0" applyNumberFormat="1" applyFont="1" applyBorder="1" applyAlignment="1">
      <alignment vertical="center" wrapText="1"/>
    </xf>
    <xf numFmtId="0" fontId="4" fillId="15" borderId="39" xfId="0" applyFont="1" applyFill="1" applyBorder="1"/>
    <xf numFmtId="2" fontId="4" fillId="9" borderId="3" xfId="0" applyNumberFormat="1" applyFont="1" applyFill="1" applyBorder="1" applyAlignment="1">
      <alignment horizontal="center" wrapText="1"/>
    </xf>
    <xf numFmtId="2" fontId="12" fillId="0" borderId="1" xfId="0" applyNumberFormat="1" applyFont="1" applyBorder="1" applyAlignment="1">
      <alignment vertical="center" wrapText="1"/>
    </xf>
    <xf numFmtId="49" fontId="4" fillId="0" borderId="3" xfId="0" applyNumberFormat="1" applyFont="1" applyBorder="1" applyAlignment="1">
      <alignment vertical="center"/>
    </xf>
    <xf numFmtId="2" fontId="4" fillId="0" borderId="4" xfId="0" applyNumberFormat="1" applyFont="1" applyBorder="1" applyAlignment="1">
      <alignment horizontal="center" vertical="center"/>
    </xf>
    <xf numFmtId="2" fontId="12" fillId="0" borderId="1" xfId="0" applyNumberFormat="1" applyFont="1" applyBorder="1" applyAlignment="1">
      <alignment vertical="center"/>
    </xf>
    <xf numFmtId="2" fontId="11" fillId="9" borderId="3" xfId="0" applyNumberFormat="1" applyFont="1" applyFill="1" applyBorder="1" applyAlignment="1">
      <alignment horizontal="center" wrapText="1"/>
    </xf>
    <xf numFmtId="165" fontId="11" fillId="15" borderId="39" xfId="0" applyNumberFormat="1" applyFont="1" applyFill="1" applyBorder="1"/>
    <xf numFmtId="165" fontId="11" fillId="9" borderId="3" xfId="0" applyNumberFormat="1" applyFont="1" applyFill="1" applyBorder="1" applyAlignment="1">
      <alignment horizontal="center" wrapText="1"/>
    </xf>
    <xf numFmtId="165" fontId="4" fillId="15" borderId="3" xfId="0" applyNumberFormat="1" applyFont="1" applyFill="1" applyBorder="1" applyAlignment="1">
      <alignment horizontal="center" wrapText="1"/>
    </xf>
    <xf numFmtId="165" fontId="4" fillId="15" borderId="48" xfId="0" applyNumberFormat="1" applyFont="1" applyFill="1" applyBorder="1" applyAlignment="1">
      <alignment horizontal="center"/>
    </xf>
    <xf numFmtId="2" fontId="11" fillId="9" borderId="54" xfId="0" applyNumberFormat="1" applyFont="1" applyFill="1" applyBorder="1" applyAlignment="1">
      <alignment horizontal="center" wrapText="1"/>
    </xf>
    <xf numFmtId="0" fontId="3" fillId="0" borderId="55" xfId="0" applyFont="1" applyBorder="1"/>
    <xf numFmtId="0" fontId="3" fillId="0" borderId="56" xfId="0" applyFont="1" applyBorder="1"/>
    <xf numFmtId="3" fontId="4" fillId="15" borderId="48" xfId="0" applyNumberFormat="1" applyFont="1" applyFill="1" applyBorder="1" applyAlignment="1">
      <alignment horizontal="center"/>
    </xf>
    <xf numFmtId="3" fontId="11" fillId="9" borderId="54" xfId="0" applyNumberFormat="1" applyFont="1" applyFill="1" applyBorder="1" applyAlignment="1">
      <alignment horizontal="center"/>
    </xf>
    <xf numFmtId="2" fontId="10" fillId="0" borderId="1" xfId="0" applyNumberFormat="1" applyFont="1" applyBorder="1" applyAlignment="1">
      <alignment wrapText="1"/>
    </xf>
    <xf numFmtId="49" fontId="11" fillId="0" borderId="32" xfId="0" applyNumberFormat="1" applyFont="1" applyBorder="1"/>
    <xf numFmtId="49" fontId="11" fillId="0" borderId="32" xfId="0" applyNumberFormat="1" applyFont="1" applyBorder="1" applyAlignment="1">
      <alignment wrapText="1"/>
    </xf>
    <xf numFmtId="49" fontId="11" fillId="0" borderId="3" xfId="0" applyNumberFormat="1" applyFont="1" applyBorder="1"/>
    <xf numFmtId="2" fontId="11" fillId="0" borderId="4" xfId="0" applyNumberFormat="1" applyFont="1" applyBorder="1" applyAlignment="1">
      <alignment horizontal="center"/>
    </xf>
    <xf numFmtId="2" fontId="10" fillId="0" borderId="1" xfId="0" applyNumberFormat="1" applyFont="1" applyBorder="1"/>
    <xf numFmtId="0" fontId="3" fillId="0" borderId="1" xfId="0" applyFont="1" applyBorder="1" applyAlignment="1">
      <alignment vertical="center"/>
    </xf>
    <xf numFmtId="0" fontId="3" fillId="0" borderId="25" xfId="0" applyFont="1" applyBorder="1" applyAlignment="1">
      <alignment vertical="center"/>
    </xf>
    <xf numFmtId="0" fontId="11" fillId="9" borderId="3" xfId="0" applyFont="1" applyFill="1" applyBorder="1" applyAlignment="1">
      <alignment horizontal="center"/>
    </xf>
    <xf numFmtId="2" fontId="11" fillId="0" borderId="3" xfId="0" applyNumberFormat="1" applyFont="1" applyBorder="1" applyAlignment="1">
      <alignment horizontal="center" wrapText="1"/>
    </xf>
    <xf numFmtId="1" fontId="11" fillId="0" borderId="3" xfId="0" applyNumberFormat="1" applyFont="1" applyBorder="1" applyAlignment="1">
      <alignment vertical="center"/>
    </xf>
    <xf numFmtId="1" fontId="11" fillId="0" borderId="3" xfId="0" applyNumberFormat="1" applyFont="1" applyBorder="1" applyAlignment="1">
      <alignment horizontal="center" vertical="center"/>
    </xf>
    <xf numFmtId="1" fontId="11" fillId="0" borderId="32" xfId="0" applyNumberFormat="1" applyFont="1" applyBorder="1" applyAlignment="1">
      <alignment vertical="center"/>
    </xf>
    <xf numFmtId="1" fontId="10" fillId="0" borderId="1" xfId="0" applyNumberFormat="1" applyFont="1" applyBorder="1" applyAlignment="1">
      <alignment vertical="center" wrapText="1"/>
    </xf>
    <xf numFmtId="1" fontId="10" fillId="0" borderId="1" xfId="0" applyNumberFormat="1" applyFont="1" applyBorder="1" applyAlignment="1">
      <alignment vertical="center"/>
    </xf>
    <xf numFmtId="1" fontId="11" fillId="0" borderId="32" xfId="0" applyNumberFormat="1" applyFont="1" applyBorder="1" applyAlignment="1">
      <alignment vertical="center" wrapText="1"/>
    </xf>
    <xf numFmtId="1" fontId="11" fillId="15" borderId="39" xfId="0" applyNumberFormat="1" applyFont="1" applyFill="1" applyBorder="1"/>
    <xf numFmtId="1" fontId="11" fillId="9" borderId="3" xfId="0" applyNumberFormat="1" applyFont="1" applyFill="1" applyBorder="1" applyAlignment="1">
      <alignment horizontal="center"/>
    </xf>
    <xf numFmtId="1" fontId="4" fillId="15" borderId="3" xfId="0" applyNumberFormat="1" applyFont="1" applyFill="1" applyBorder="1" applyAlignment="1">
      <alignment horizontal="center" wrapText="1"/>
    </xf>
    <xf numFmtId="1" fontId="4" fillId="15" borderId="48" xfId="0" applyNumberFormat="1" applyFont="1" applyFill="1" applyBorder="1" applyAlignment="1">
      <alignment horizontal="center"/>
    </xf>
    <xf numFmtId="3" fontId="11" fillId="0" borderId="3" xfId="0" applyNumberFormat="1" applyFont="1" applyBorder="1" applyAlignment="1">
      <alignment horizontal="center" vertical="center"/>
    </xf>
    <xf numFmtId="3" fontId="11" fillId="9" borderId="3" xfId="0" applyNumberFormat="1" applyFont="1" applyFill="1" applyBorder="1" applyAlignment="1">
      <alignment horizontal="center"/>
    </xf>
    <xf numFmtId="3" fontId="2" fillId="9" borderId="3" xfId="0" applyNumberFormat="1" applyFont="1" applyFill="1" applyBorder="1" applyAlignment="1">
      <alignment horizontal="center"/>
    </xf>
    <xf numFmtId="3" fontId="4" fillId="15" borderId="3" xfId="0" applyNumberFormat="1" applyFont="1" applyFill="1" applyBorder="1" applyAlignment="1">
      <alignment horizontal="center"/>
    </xf>
    <xf numFmtId="3" fontId="10" fillId="5" borderId="33" xfId="0" applyNumberFormat="1" applyFont="1" applyFill="1" applyBorder="1" applyAlignment="1">
      <alignment vertical="center" wrapText="1"/>
    </xf>
    <xf numFmtId="0" fontId="3" fillId="0" borderId="34" xfId="0" applyFont="1" applyBorder="1" applyAlignment="1">
      <alignment vertical="center"/>
    </xf>
    <xf numFmtId="0" fontId="3" fillId="0" borderId="35" xfId="0" applyFont="1" applyBorder="1" applyAlignment="1">
      <alignment vertical="center"/>
    </xf>
    <xf numFmtId="3" fontId="10" fillId="0" borderId="1" xfId="0" applyNumberFormat="1" applyFont="1" applyBorder="1" applyAlignment="1"/>
    <xf numFmtId="0" fontId="3" fillId="0" borderId="1" xfId="0" applyFont="1" applyBorder="1" applyAlignment="1"/>
    <xf numFmtId="0" fontId="3" fillId="0" borderId="25" xfId="0" applyFont="1" applyBorder="1" applyAlignment="1"/>
    <xf numFmtId="2" fontId="11" fillId="0" borderId="3" xfId="0" applyNumberFormat="1" applyFont="1" applyBorder="1" applyAlignment="1">
      <alignment horizontal="center" vertical="center"/>
    </xf>
    <xf numFmtId="2" fontId="10" fillId="5" borderId="33" xfId="0" applyNumberFormat="1" applyFont="1" applyFill="1" applyBorder="1" applyAlignment="1">
      <alignment vertical="center" wrapText="1"/>
    </xf>
    <xf numFmtId="3" fontId="10" fillId="5" borderId="33" xfId="0" applyNumberFormat="1" applyFont="1" applyFill="1" applyBorder="1" applyAlignment="1">
      <alignment horizontal="left" vertical="center" wrapText="1"/>
    </xf>
    <xf numFmtId="0" fontId="3" fillId="0" borderId="34" xfId="0" applyFont="1" applyBorder="1" applyAlignment="1">
      <alignment horizontal="left"/>
    </xf>
    <xf numFmtId="0" fontId="3" fillId="0" borderId="35" xfId="0" applyFont="1" applyBorder="1" applyAlignment="1">
      <alignment horizontal="left"/>
    </xf>
    <xf numFmtId="3" fontId="10" fillId="0" borderId="1" xfId="0" applyNumberFormat="1" applyFont="1" applyBorder="1" applyAlignment="1">
      <alignment horizontal="left" vertical="center"/>
    </xf>
    <xf numFmtId="0" fontId="3" fillId="0" borderId="1" xfId="0" applyFont="1" applyBorder="1" applyAlignment="1">
      <alignment horizontal="left"/>
    </xf>
    <xf numFmtId="0" fontId="3" fillId="0" borderId="25" xfId="0" applyFont="1" applyBorder="1" applyAlignment="1">
      <alignment horizontal="left"/>
    </xf>
    <xf numFmtId="3" fontId="11" fillId="15" borderId="39" xfId="0" applyNumberFormat="1" applyFont="1" applyFill="1" applyBorder="1" applyAlignment="1">
      <alignment horizontal="center"/>
    </xf>
    <xf numFmtId="3" fontId="10" fillId="0" borderId="1" xfId="0" applyNumberFormat="1" applyFont="1" applyBorder="1" applyAlignment="1">
      <alignment horizontal="left" vertical="center" wrapText="1"/>
    </xf>
    <xf numFmtId="166" fontId="10" fillId="0" borderId="1" xfId="0" applyNumberFormat="1" applyFont="1" applyBorder="1" applyAlignment="1">
      <alignment vertical="center" wrapText="1"/>
    </xf>
    <xf numFmtId="166" fontId="4" fillId="15" borderId="3" xfId="0" applyNumberFormat="1" applyFont="1" applyFill="1" applyBorder="1" applyAlignment="1">
      <alignment horizontal="center" wrapText="1"/>
    </xf>
    <xf numFmtId="166" fontId="4" fillId="15" borderId="3" xfId="0" applyNumberFormat="1" applyFont="1" applyFill="1" applyBorder="1" applyAlignment="1">
      <alignment horizontal="center"/>
    </xf>
    <xf numFmtId="166" fontId="11" fillId="0" borderId="32" xfId="0" applyNumberFormat="1" applyFont="1" applyBorder="1" applyAlignment="1">
      <alignment vertical="center"/>
    </xf>
    <xf numFmtId="166" fontId="11" fillId="0" borderId="32" xfId="0" applyNumberFormat="1" applyFont="1" applyBorder="1" applyAlignment="1">
      <alignment vertical="center" wrapText="1"/>
    </xf>
    <xf numFmtId="166" fontId="11" fillId="15" borderId="39" xfId="0" applyNumberFormat="1" applyFont="1" applyFill="1" applyBorder="1"/>
    <xf numFmtId="166" fontId="11" fillId="9" borderId="3" xfId="0" applyNumberFormat="1" applyFont="1" applyFill="1" applyBorder="1" applyAlignment="1">
      <alignment horizontal="center"/>
    </xf>
    <xf numFmtId="166" fontId="11" fillId="0" borderId="3" xfId="0" applyNumberFormat="1" applyFont="1" applyBorder="1" applyAlignment="1">
      <alignment vertical="center"/>
    </xf>
    <xf numFmtId="166" fontId="11" fillId="0" borderId="3" xfId="0" applyNumberFormat="1" applyFont="1" applyBorder="1" applyAlignment="1">
      <alignment horizontal="center" vertical="center"/>
    </xf>
    <xf numFmtId="166" fontId="10" fillId="5" borderId="33" xfId="0" applyNumberFormat="1" applyFont="1" applyFill="1" applyBorder="1" applyAlignment="1">
      <alignment vertical="center" wrapText="1"/>
    </xf>
    <xf numFmtId="166" fontId="10" fillId="0" borderId="1" xfId="0" applyNumberFormat="1" applyFont="1" applyBorder="1" applyAlignment="1">
      <alignment vertical="center"/>
    </xf>
    <xf numFmtId="166" fontId="4" fillId="15" borderId="48" xfId="0" applyNumberFormat="1" applyFont="1" applyFill="1" applyBorder="1" applyAlignment="1">
      <alignment horizontal="center"/>
    </xf>
    <xf numFmtId="166" fontId="11" fillId="0" borderId="4" xfId="0" applyNumberFormat="1" applyFont="1" applyBorder="1" applyAlignment="1">
      <alignment horizontal="center" vertical="center"/>
    </xf>
    <xf numFmtId="166" fontId="11" fillId="0" borderId="32" xfId="0" applyNumberFormat="1" applyFont="1" applyBorder="1" applyAlignment="1">
      <alignment horizontal="center" vertical="center"/>
    </xf>
    <xf numFmtId="166" fontId="11" fillId="0" borderId="32" xfId="0" applyNumberFormat="1" applyFont="1" applyBorder="1" applyAlignment="1">
      <alignment horizontal="center" vertical="center" wrapText="1"/>
    </xf>
    <xf numFmtId="166" fontId="11" fillId="9" borderId="65" xfId="0" applyNumberFormat="1" applyFont="1" applyFill="1" applyBorder="1" applyAlignment="1">
      <alignment horizontal="center"/>
    </xf>
    <xf numFmtId="166" fontId="11" fillId="9" borderId="48" xfId="0" applyNumberFormat="1" applyFont="1" applyFill="1" applyBorder="1" applyAlignment="1">
      <alignment horizontal="center"/>
    </xf>
    <xf numFmtId="166" fontId="4" fillId="21" borderId="3" xfId="0" applyNumberFormat="1" applyFont="1" applyFill="1" applyBorder="1" applyAlignment="1">
      <alignment vertical="center" wrapText="1"/>
    </xf>
    <xf numFmtId="166" fontId="11" fillId="21" borderId="3" xfId="0" applyNumberFormat="1" applyFont="1" applyFill="1" applyBorder="1" applyAlignment="1">
      <alignment vertical="center" wrapText="1"/>
    </xf>
    <xf numFmtId="166" fontId="10" fillId="0" borderId="1" xfId="0" applyNumberFormat="1" applyFont="1" applyBorder="1" applyAlignment="1">
      <alignment wrapText="1"/>
    </xf>
    <xf numFmtId="166" fontId="11" fillId="0" borderId="1" xfId="0" applyNumberFormat="1" applyFont="1" applyBorder="1" applyAlignment="1">
      <alignment horizontal="center" wrapText="1"/>
    </xf>
    <xf numFmtId="166" fontId="11" fillId="0" borderId="3" xfId="0" applyNumberFormat="1" applyFont="1" applyBorder="1" applyAlignment="1">
      <alignment horizontal="center" wrapText="1"/>
    </xf>
    <xf numFmtId="166" fontId="11" fillId="0" borderId="32" xfId="0" applyNumberFormat="1" applyFont="1" applyBorder="1" applyAlignment="1">
      <alignment horizontal="center"/>
    </xf>
    <xf numFmtId="166" fontId="11" fillId="0" borderId="32" xfId="0" applyNumberFormat="1" applyFont="1" applyBorder="1" applyAlignment="1">
      <alignment horizontal="center" wrapText="1"/>
    </xf>
    <xf numFmtId="166" fontId="11" fillId="0" borderId="1" xfId="0" applyNumberFormat="1" applyFont="1" applyBorder="1" applyAlignment="1">
      <alignment horizontal="center"/>
    </xf>
    <xf numFmtId="166" fontId="10" fillId="0" borderId="1" xfId="0" applyNumberFormat="1" applyFont="1" applyBorder="1"/>
    <xf numFmtId="0" fontId="3" fillId="0" borderId="1" xfId="0" applyFont="1" applyBorder="1" applyAlignment="1">
      <alignment wrapText="1"/>
    </xf>
    <xf numFmtId="0" fontId="3" fillId="0" borderId="25" xfId="0" applyFont="1" applyBorder="1" applyAlignment="1">
      <alignment wrapText="1"/>
    </xf>
    <xf numFmtId="1" fontId="11" fillId="0" borderId="4" xfId="0" applyNumberFormat="1" applyFont="1" applyBorder="1" applyAlignment="1">
      <alignment horizontal="center" vertical="center"/>
    </xf>
    <xf numFmtId="1" fontId="10" fillId="0" borderId="1" xfId="0" applyNumberFormat="1" applyFont="1" applyBorder="1" applyAlignment="1">
      <alignment horizontal="left" vertical="center" wrapText="1"/>
    </xf>
    <xf numFmtId="1" fontId="10" fillId="0" borderId="1" xfId="0" applyNumberFormat="1" applyFont="1" applyBorder="1" applyAlignment="1">
      <alignment horizontal="left" vertical="center"/>
    </xf>
    <xf numFmtId="1" fontId="12" fillId="0" borderId="1" xfId="0" applyNumberFormat="1" applyFont="1" applyBorder="1" applyAlignment="1">
      <alignment horizontal="left" vertical="center" wrapText="1"/>
    </xf>
    <xf numFmtId="49" fontId="10" fillId="0" borderId="3" xfId="0" applyNumberFormat="1" applyFont="1" applyBorder="1" applyAlignment="1">
      <alignment wrapText="1"/>
    </xf>
    <xf numFmtId="166" fontId="36" fillId="0" borderId="3" xfId="0" applyNumberFormat="1" applyFont="1" applyBorder="1"/>
    <xf numFmtId="166" fontId="36" fillId="0" borderId="1" xfId="0" applyNumberFormat="1" applyFont="1" applyBorder="1"/>
    <xf numFmtId="166" fontId="29" fillId="5" borderId="3" xfId="0" applyNumberFormat="1" applyFont="1" applyFill="1" applyBorder="1" applyAlignment="1">
      <alignment horizontal="left"/>
    </xf>
    <xf numFmtId="166" fontId="11" fillId="0" borderId="4" xfId="0" applyNumberFormat="1" applyFont="1" applyBorder="1" applyAlignment="1">
      <alignment horizontal="center" vertical="center" wrapText="1"/>
    </xf>
    <xf numFmtId="166" fontId="12" fillId="0" borderId="1" xfId="0" applyNumberFormat="1" applyFont="1" applyBorder="1" applyAlignment="1">
      <alignment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customschemas.google.com/relationships/workbookmetadata" Target="metadata"/><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AH997"/>
  <sheetViews>
    <sheetView tabSelected="1" workbookViewId="0">
      <pane xSplit="2" topLeftCell="C1" activePane="topRight" state="frozen"/>
      <selection pane="topRight" activeCell="F4" sqref="F4"/>
    </sheetView>
  </sheetViews>
  <sheetFormatPr defaultColWidth="12.6640625" defaultRowHeight="15" customHeight="1" outlineLevelRow="2" outlineLevelCol="1" x14ac:dyDescent="0.25"/>
  <cols>
    <col min="1" max="1" width="6.21875" customWidth="1"/>
    <col min="2" max="2" width="33.21875" customWidth="1"/>
    <col min="3" max="3" width="14" customWidth="1"/>
    <col min="4" max="6" width="11" customWidth="1" outlineLevel="1"/>
    <col min="7" max="7" width="11" customWidth="1" collapsed="1"/>
    <col min="8" max="10" width="11" hidden="1" customWidth="1" outlineLevel="1"/>
    <col min="11" max="11" width="11" customWidth="1" collapsed="1"/>
    <col min="12" max="14" width="11" hidden="1" customWidth="1" outlineLevel="1"/>
    <col min="15" max="15" width="11" customWidth="1" collapsed="1"/>
    <col min="16" max="18" width="11" hidden="1" customWidth="1" outlineLevel="1"/>
    <col min="19" max="19" width="11" customWidth="1" collapsed="1"/>
    <col min="20" max="22" width="11" hidden="1" customWidth="1" outlineLevel="1"/>
    <col min="23" max="34" width="11" customWidth="1"/>
  </cols>
  <sheetData>
    <row r="1" spans="1:34" ht="13.2" x14ac:dyDescent="0.25">
      <c r="A1" s="1"/>
      <c r="B1" s="2"/>
      <c r="C1" s="3"/>
      <c r="D1" s="4"/>
      <c r="E1" s="4"/>
      <c r="F1" s="4"/>
      <c r="G1" s="986" t="s">
        <v>0</v>
      </c>
      <c r="H1" s="987"/>
      <c r="I1" s="987"/>
      <c r="J1" s="987"/>
      <c r="K1" s="987"/>
      <c r="L1" s="987"/>
      <c r="M1" s="987"/>
      <c r="N1" s="987"/>
      <c r="O1" s="987"/>
      <c r="P1" s="987"/>
      <c r="Q1" s="987"/>
      <c r="R1" s="987"/>
      <c r="S1" s="987"/>
      <c r="T1" s="987"/>
      <c r="U1" s="987"/>
      <c r="V1" s="985"/>
      <c r="W1" s="5"/>
      <c r="X1" s="3"/>
      <c r="Y1" s="3"/>
      <c r="Z1" s="3"/>
      <c r="AA1" s="3"/>
      <c r="AB1" s="3"/>
      <c r="AC1" s="3"/>
      <c r="AD1" s="3"/>
      <c r="AE1" s="3"/>
      <c r="AF1" s="3"/>
      <c r="AG1" s="3"/>
      <c r="AH1" s="3"/>
    </row>
    <row r="2" spans="1:34" ht="52.8" x14ac:dyDescent="0.25">
      <c r="A2" s="6"/>
      <c r="B2" s="7"/>
      <c r="C2" s="8" t="s">
        <v>1</v>
      </c>
      <c r="D2" s="9">
        <v>2025</v>
      </c>
      <c r="E2" s="9">
        <v>2026</v>
      </c>
      <c r="F2" s="9">
        <v>2027</v>
      </c>
      <c r="G2" s="8"/>
      <c r="H2" s="9">
        <v>2025</v>
      </c>
      <c r="I2" s="9">
        <v>2026</v>
      </c>
      <c r="J2" s="9">
        <v>2027</v>
      </c>
      <c r="K2" s="8" t="s">
        <v>2</v>
      </c>
      <c r="L2" s="9">
        <v>2025</v>
      </c>
      <c r="M2" s="9">
        <v>2026</v>
      </c>
      <c r="N2" s="9">
        <v>2027</v>
      </c>
      <c r="O2" s="8" t="s">
        <v>3</v>
      </c>
      <c r="P2" s="9">
        <v>2025</v>
      </c>
      <c r="Q2" s="9">
        <v>2026</v>
      </c>
      <c r="R2" s="9">
        <v>2027</v>
      </c>
      <c r="S2" s="8" t="s">
        <v>4</v>
      </c>
      <c r="T2" s="9">
        <v>2025</v>
      </c>
      <c r="U2" s="9">
        <v>2026</v>
      </c>
      <c r="V2" s="9">
        <v>2027</v>
      </c>
      <c r="W2" s="8"/>
      <c r="X2" s="3"/>
      <c r="Y2" s="3"/>
      <c r="Z2" s="3"/>
      <c r="AA2" s="3"/>
      <c r="AB2" s="3"/>
      <c r="AC2" s="3"/>
      <c r="AD2" s="3"/>
      <c r="AE2" s="3"/>
      <c r="AF2" s="3"/>
      <c r="AG2" s="3"/>
      <c r="AH2" s="3"/>
    </row>
    <row r="3" spans="1:34" ht="13.2" x14ac:dyDescent="0.25">
      <c r="A3" s="10"/>
      <c r="B3" s="11" t="s">
        <v>5</v>
      </c>
      <c r="C3" s="12"/>
      <c r="D3" s="13"/>
      <c r="E3" s="13"/>
      <c r="F3" s="13"/>
      <c r="G3" s="13"/>
      <c r="H3" s="12"/>
      <c r="I3" s="12"/>
      <c r="J3" s="12"/>
      <c r="K3" s="13"/>
      <c r="L3" s="12"/>
      <c r="M3" s="12"/>
      <c r="N3" s="12"/>
      <c r="O3" s="13"/>
      <c r="P3" s="12"/>
      <c r="Q3" s="12"/>
      <c r="R3" s="12"/>
      <c r="S3" s="13"/>
      <c r="T3" s="12"/>
      <c r="U3" s="12"/>
      <c r="V3" s="12"/>
      <c r="W3" s="13"/>
      <c r="X3" s="3"/>
      <c r="Y3" s="3"/>
      <c r="Z3" s="3"/>
      <c r="AA3" s="3"/>
      <c r="AB3" s="3"/>
      <c r="AC3" s="3"/>
      <c r="AD3" s="3"/>
      <c r="AE3" s="3"/>
      <c r="AF3" s="3"/>
      <c r="AG3" s="3"/>
      <c r="AH3" s="3"/>
    </row>
    <row r="4" spans="1:34" ht="39.6" x14ac:dyDescent="0.25">
      <c r="A4" s="14">
        <v>1</v>
      </c>
      <c r="B4" s="15" t="s">
        <v>6</v>
      </c>
      <c r="C4" s="16">
        <f t="shared" ref="C4:F4" si="0">G4+K4+O4+S4</f>
        <v>5519050</v>
      </c>
      <c r="D4" s="17">
        <f t="shared" si="0"/>
        <v>1100638</v>
      </c>
      <c r="E4" s="17">
        <f t="shared" si="0"/>
        <v>2161643</v>
      </c>
      <c r="F4" s="17">
        <f t="shared" si="0"/>
        <v>2256769</v>
      </c>
      <c r="G4" s="18">
        <f t="shared" ref="G4:G23" si="1">SUM(H4:J4)</f>
        <v>4534050</v>
      </c>
      <c r="H4" s="17">
        <f t="shared" ref="H4:J4" si="2">H29+H37+H41+H45+H49+H53+H57+H65+H69+H73+H77+H81+H85+H89+H97+H101+H105+H109+H113+H121+H125+H129+H133+H141+H145+H149+H153+H157</f>
        <v>903638</v>
      </c>
      <c r="I4" s="17">
        <f t="shared" si="2"/>
        <v>1767643</v>
      </c>
      <c r="J4" s="17">
        <f t="shared" si="2"/>
        <v>1862769</v>
      </c>
      <c r="K4" s="18">
        <f t="shared" ref="K4:K10" si="3">SUM(L4:N4)</f>
        <v>360000</v>
      </c>
      <c r="L4" s="17">
        <f t="shared" ref="L4:N4" si="4">L29+L37+L41+L45+L49+L53+L57+L65+L69+L73+L77+L81+L85+L89+L97+L101+L105+L109+L113+L121+L125+L129+L133+L141+L145+L149+L153+L157</f>
        <v>72000</v>
      </c>
      <c r="M4" s="17">
        <f t="shared" si="4"/>
        <v>144000</v>
      </c>
      <c r="N4" s="17">
        <f t="shared" si="4"/>
        <v>144000</v>
      </c>
      <c r="O4" s="18">
        <f t="shared" ref="O4:O10" si="5">SUM(P4:R4)</f>
        <v>360000</v>
      </c>
      <c r="P4" s="17">
        <f t="shared" ref="P4:R4" si="6">P29+P37+P41+P45+P49+P53+P57+P65+P69+P73+P77+P81+P85+P89+P97+P101+P105+P109+P113+P121+P125+P129+P133+P141+P145+P149+P153+P157</f>
        <v>72000</v>
      </c>
      <c r="Q4" s="17">
        <f t="shared" si="6"/>
        <v>144000</v>
      </c>
      <c r="R4" s="17">
        <f t="shared" si="6"/>
        <v>144000</v>
      </c>
      <c r="S4" s="18">
        <f t="shared" ref="S4:S10" si="7">SUM(T4:V4)</f>
        <v>265000</v>
      </c>
      <c r="T4" s="17">
        <f t="shared" ref="T4:V4" si="8">T29+T37+T41+T45+T49+T53+T57+T65+T69+T73+T77+T81+T85+T89+T97+T101+T105+T109+T113+T121+T125+T129+T133+T141+T145+T149+T153+T157</f>
        <v>53000</v>
      </c>
      <c r="U4" s="17">
        <f t="shared" si="8"/>
        <v>106000</v>
      </c>
      <c r="V4" s="17">
        <f t="shared" si="8"/>
        <v>106000</v>
      </c>
      <c r="W4" s="18"/>
      <c r="X4" s="3"/>
      <c r="Y4" s="3"/>
      <c r="Z4" s="3"/>
      <c r="AA4" s="3"/>
      <c r="AB4" s="3"/>
      <c r="AC4" s="3"/>
      <c r="AD4" s="3"/>
      <c r="AE4" s="3"/>
      <c r="AF4" s="3"/>
      <c r="AG4" s="3"/>
      <c r="AH4" s="3"/>
    </row>
    <row r="5" spans="1:34" ht="26.4" outlineLevel="1" x14ac:dyDescent="0.25">
      <c r="A5" s="14"/>
      <c r="B5" s="19" t="s">
        <v>7</v>
      </c>
      <c r="C5" s="18">
        <f t="shared" ref="C5:C7" si="9">SUM(D5:F5)</f>
        <v>890834</v>
      </c>
      <c r="D5" s="17">
        <f t="shared" ref="D5:F5" si="10">H5+L5+P5+T5</f>
        <v>183888</v>
      </c>
      <c r="E5" s="17">
        <f t="shared" si="10"/>
        <v>352925</v>
      </c>
      <c r="F5" s="17">
        <f t="shared" si="10"/>
        <v>354021</v>
      </c>
      <c r="G5" s="18">
        <f t="shared" si="1"/>
        <v>728780</v>
      </c>
      <c r="H5" s="17">
        <f t="shared" ref="H5:J5" si="11">H30+H38+H42+H46+H50+H54+H58+H66+H70+H74+H78+H82+H86+H90+H98+H102+H106+H110+H114+H122+H126+H130+H134+H142+H146+H150+H154+H158</f>
        <v>151476</v>
      </c>
      <c r="I5" s="17">
        <f t="shared" si="11"/>
        <v>288104</v>
      </c>
      <c r="J5" s="17">
        <f t="shared" si="11"/>
        <v>289200</v>
      </c>
      <c r="K5" s="18">
        <f t="shared" si="3"/>
        <v>59246</v>
      </c>
      <c r="L5" s="17">
        <f t="shared" ref="L5:N5" si="12">L30+L38+L42+L46+L50+L54+L58+L66+L70+L74+L78+L82+L86+L90+L98+L102+L106+L110+L114+L122+L126+L130+L134+L142+L146+L150+L154+L158</f>
        <v>11850</v>
      </c>
      <c r="M5" s="17">
        <f t="shared" si="12"/>
        <v>23698</v>
      </c>
      <c r="N5" s="17">
        <f t="shared" si="12"/>
        <v>23698</v>
      </c>
      <c r="O5" s="18">
        <f t="shared" si="5"/>
        <v>59198</v>
      </c>
      <c r="P5" s="17">
        <f t="shared" ref="P5:R5" si="13">P30+P38+P42+P46+P50+P54+P58+P66+P70+P74+P78+P82+P86+P90+P98+P102+P106+P110+P114+P122+P126+P130+P134+P142+P146+P150+P154+P158</f>
        <v>11840</v>
      </c>
      <c r="Q5" s="17">
        <f t="shared" si="13"/>
        <v>23679</v>
      </c>
      <c r="R5" s="17">
        <f t="shared" si="13"/>
        <v>23679</v>
      </c>
      <c r="S5" s="18">
        <f t="shared" si="7"/>
        <v>43610</v>
      </c>
      <c r="T5" s="17">
        <f t="shared" ref="T5:V5" si="14">T30+T38+T42+T46+T50+T54+T58+T66+T70+T74+T78+T82+T86+T90+T98+T102+T106+T110+T114+T122+T126+T130+T134+T142+T146+T150+T154+T158</f>
        <v>8722</v>
      </c>
      <c r="U5" s="17">
        <f t="shared" si="14"/>
        <v>17444</v>
      </c>
      <c r="V5" s="17">
        <f t="shared" si="14"/>
        <v>17444</v>
      </c>
      <c r="W5" s="18"/>
      <c r="X5" s="3"/>
      <c r="Y5" s="3"/>
      <c r="Z5" s="3"/>
      <c r="AA5" s="3"/>
      <c r="AB5" s="3"/>
      <c r="AC5" s="3"/>
      <c r="AD5" s="3"/>
      <c r="AE5" s="3"/>
      <c r="AF5" s="3"/>
      <c r="AG5" s="3"/>
      <c r="AH5" s="3"/>
    </row>
    <row r="6" spans="1:34" ht="26.4" outlineLevel="1" x14ac:dyDescent="0.25">
      <c r="A6" s="20"/>
      <c r="B6" s="21" t="s">
        <v>8</v>
      </c>
      <c r="C6" s="18">
        <f t="shared" si="9"/>
        <v>4474094</v>
      </c>
      <c r="D6" s="17">
        <f t="shared" ref="D6:F6" si="15">H6+L6+P6+T6</f>
        <v>885925</v>
      </c>
      <c r="E6" s="17">
        <f t="shared" si="15"/>
        <v>1747166</v>
      </c>
      <c r="F6" s="17">
        <f t="shared" si="15"/>
        <v>1841003</v>
      </c>
      <c r="G6" s="18">
        <f t="shared" si="1"/>
        <v>3683100</v>
      </c>
      <c r="H6" s="17">
        <f t="shared" ref="H6:J6" si="16">H31+H39+H43+H47+H51+H55+H59+H67+H71+H75+H79+H83+H87+H91+H99+H103+H107+H111+H115+H123+H127+H131+H135+H143+H147+H151+H155+H159</f>
        <v>727725</v>
      </c>
      <c r="I6" s="17">
        <f t="shared" si="16"/>
        <v>1430769</v>
      </c>
      <c r="J6" s="17">
        <f t="shared" si="16"/>
        <v>1524606</v>
      </c>
      <c r="K6" s="18">
        <f t="shared" si="3"/>
        <v>289055</v>
      </c>
      <c r="L6" s="17">
        <f t="shared" ref="L6:N6" si="17">L31+L39+L43+L47+L51+L55+L59+L67+L71+L75+L79+L83+L87+L91+L99+L103+L107+L111+L115+L123+L127+L131+L135+L143+L147+L151+L155+L159</f>
        <v>57811</v>
      </c>
      <c r="M6" s="17">
        <f t="shared" si="17"/>
        <v>115622</v>
      </c>
      <c r="N6" s="17">
        <f t="shared" si="17"/>
        <v>115622</v>
      </c>
      <c r="O6" s="18">
        <f t="shared" si="5"/>
        <v>289162</v>
      </c>
      <c r="P6" s="17">
        <f t="shared" ref="P6:R6" si="18">P31+P39+P43+P47+P51+P55+P59+P67+P71+P75+P79+P83+P87+P91+P99+P103+P107+P111+P115+P123+P127+P131+P135+P143+P147+P151+P155+P159</f>
        <v>57834</v>
      </c>
      <c r="Q6" s="17">
        <f t="shared" si="18"/>
        <v>115664</v>
      </c>
      <c r="R6" s="17">
        <f t="shared" si="18"/>
        <v>115664</v>
      </c>
      <c r="S6" s="16">
        <f t="shared" si="7"/>
        <v>212777</v>
      </c>
      <c r="T6" s="17">
        <f t="shared" ref="T6:V6" si="19">T31+T39+T43+T47+T51+T55+T59+T67+T71+T75+T79+T83+T87+T91+T99+T103+T107+T111+T115+T123+T127+T131+T135+T143+T147+T151+T155+T159</f>
        <v>42555</v>
      </c>
      <c r="U6" s="17">
        <f t="shared" si="19"/>
        <v>85111</v>
      </c>
      <c r="V6" s="17">
        <f t="shared" si="19"/>
        <v>85111</v>
      </c>
      <c r="W6" s="18"/>
      <c r="X6" s="3"/>
      <c r="Y6" s="3"/>
      <c r="Z6" s="3"/>
      <c r="AA6" s="3"/>
      <c r="AB6" s="3"/>
      <c r="AC6" s="3"/>
      <c r="AD6" s="3"/>
      <c r="AE6" s="3"/>
      <c r="AF6" s="3"/>
      <c r="AG6" s="3"/>
      <c r="AH6" s="3"/>
    </row>
    <row r="7" spans="1:34" ht="13.2" outlineLevel="1" x14ac:dyDescent="0.25">
      <c r="A7" s="14"/>
      <c r="B7" s="21" t="s">
        <v>9</v>
      </c>
      <c r="C7" s="18">
        <f t="shared" si="9"/>
        <v>154122</v>
      </c>
      <c r="D7" s="17">
        <f t="shared" ref="D7:F7" si="20">H7+L7+P7+T7</f>
        <v>30825</v>
      </c>
      <c r="E7" s="17">
        <f t="shared" si="20"/>
        <v>61552</v>
      </c>
      <c r="F7" s="17">
        <f t="shared" si="20"/>
        <v>61745</v>
      </c>
      <c r="G7" s="18">
        <f t="shared" si="1"/>
        <v>122170</v>
      </c>
      <c r="H7" s="17">
        <f t="shared" ref="H7:J7" si="21">H32+H40+H44+H48+H52+H56+H60+H68+H72+H76+H80+H84+H88+H92+H100+H104+H108+H112+H116+H124+H128+H132+H136+H144+H148+H152+H156+H160</f>
        <v>24437</v>
      </c>
      <c r="I7" s="17">
        <f t="shared" si="21"/>
        <v>48770</v>
      </c>
      <c r="J7" s="17">
        <f t="shared" si="21"/>
        <v>48963</v>
      </c>
      <c r="K7" s="18">
        <f t="shared" si="3"/>
        <v>11699</v>
      </c>
      <c r="L7" s="17">
        <f t="shared" ref="L7:N7" si="22">L32+L40+L44+L48+L52+L56+L60+L68+L72+L76+L80+L84+L88+L92+L100+L104+L108+L112+L116+L124+L128+L132+L136+L144+L148+L152+L156+L160</f>
        <v>2339</v>
      </c>
      <c r="M7" s="17">
        <f t="shared" si="22"/>
        <v>4680</v>
      </c>
      <c r="N7" s="17">
        <f t="shared" si="22"/>
        <v>4680</v>
      </c>
      <c r="O7" s="18">
        <f t="shared" si="5"/>
        <v>11640</v>
      </c>
      <c r="P7" s="17">
        <f t="shared" ref="P7:R7" si="23">P32+P40+P44+P48+P52+P56+P60+P68+P72+P76+P80+P84+P88+P92+P100+P104+P108+P112+P116+P124+P128+P132+P136+P144+P148+P152+P156+P160</f>
        <v>2326</v>
      </c>
      <c r="Q7" s="17">
        <f t="shared" si="23"/>
        <v>4657</v>
      </c>
      <c r="R7" s="17">
        <f t="shared" si="23"/>
        <v>4657</v>
      </c>
      <c r="S7" s="18">
        <f t="shared" si="7"/>
        <v>8613</v>
      </c>
      <c r="T7" s="17">
        <f t="shared" ref="T7:V7" si="24">T32+T40+T44+T48+T52+T56+T60+T68+T72+T76+T80+T84+T88+T92+T100+T104+T108+T112+T116+T124+T128+T132+T136+T144+T148+T152+T156+T160</f>
        <v>1723</v>
      </c>
      <c r="U7" s="17">
        <f t="shared" si="24"/>
        <v>3445</v>
      </c>
      <c r="V7" s="17">
        <f t="shared" si="24"/>
        <v>3445</v>
      </c>
      <c r="W7" s="18"/>
      <c r="X7" s="3"/>
      <c r="Y7" s="3"/>
      <c r="Z7" s="3"/>
      <c r="AA7" s="3"/>
      <c r="AB7" s="3"/>
      <c r="AC7" s="3"/>
      <c r="AD7" s="3"/>
      <c r="AE7" s="3"/>
      <c r="AF7" s="3"/>
      <c r="AG7" s="3"/>
      <c r="AH7" s="3"/>
    </row>
    <row r="8" spans="1:34" ht="26.4" x14ac:dyDescent="0.25">
      <c r="A8" s="22">
        <v>2</v>
      </c>
      <c r="B8" s="15" t="s">
        <v>10</v>
      </c>
      <c r="C8" s="16">
        <f t="shared" ref="C8:F8" si="25">G8+K8+O8+S8</f>
        <v>1229832</v>
      </c>
      <c r="D8" s="17">
        <f t="shared" si="25"/>
        <v>245967</v>
      </c>
      <c r="E8" s="17">
        <f t="shared" si="25"/>
        <v>368949</v>
      </c>
      <c r="F8" s="17">
        <f t="shared" si="25"/>
        <v>614916</v>
      </c>
      <c r="G8" s="18">
        <f t="shared" si="1"/>
        <v>1109832</v>
      </c>
      <c r="H8" s="23">
        <f t="shared" ref="H8:J8" si="26">H9+H10</f>
        <v>221967</v>
      </c>
      <c r="I8" s="23">
        <f t="shared" si="26"/>
        <v>332949</v>
      </c>
      <c r="J8" s="23">
        <f t="shared" si="26"/>
        <v>554916</v>
      </c>
      <c r="K8" s="18">
        <f t="shared" si="3"/>
        <v>60000</v>
      </c>
      <c r="L8" s="23">
        <f t="shared" ref="L8:N8" si="27">L9+L10</f>
        <v>12000</v>
      </c>
      <c r="M8" s="23">
        <f t="shared" si="27"/>
        <v>18000</v>
      </c>
      <c r="N8" s="23">
        <f t="shared" si="27"/>
        <v>30000</v>
      </c>
      <c r="O8" s="18">
        <f t="shared" si="5"/>
        <v>60000</v>
      </c>
      <c r="P8" s="23">
        <f t="shared" ref="P8:R8" si="28">P9+P10</f>
        <v>12000</v>
      </c>
      <c r="Q8" s="23">
        <f t="shared" si="28"/>
        <v>18000</v>
      </c>
      <c r="R8" s="23">
        <f t="shared" si="28"/>
        <v>30000</v>
      </c>
      <c r="S8" s="18">
        <f t="shared" si="7"/>
        <v>0</v>
      </c>
      <c r="T8" s="23">
        <f t="shared" ref="T8:V8" si="29">T9+T10</f>
        <v>0</v>
      </c>
      <c r="U8" s="23">
        <f t="shared" si="29"/>
        <v>0</v>
      </c>
      <c r="V8" s="23">
        <f t="shared" si="29"/>
        <v>0</v>
      </c>
      <c r="W8" s="18"/>
      <c r="X8" s="24"/>
      <c r="Y8" s="24"/>
      <c r="Z8" s="24"/>
      <c r="AA8" s="24"/>
      <c r="AB8" s="24"/>
      <c r="AC8" s="24"/>
      <c r="AD8" s="24"/>
      <c r="AE8" s="24"/>
      <c r="AF8" s="24"/>
      <c r="AG8" s="24"/>
      <c r="AH8" s="24"/>
    </row>
    <row r="9" spans="1:34" ht="26.4" outlineLevel="1" x14ac:dyDescent="0.25">
      <c r="A9" s="22"/>
      <c r="B9" s="25" t="s">
        <v>7</v>
      </c>
      <c r="C9" s="18">
        <f t="shared" ref="C9:C11" si="30">SUM(D9:F9)</f>
        <v>163978</v>
      </c>
      <c r="D9" s="17">
        <f t="shared" ref="D9:F9" si="31">H9+L9+P9+T9</f>
        <v>32796</v>
      </c>
      <c r="E9" s="17">
        <f t="shared" si="31"/>
        <v>49193</v>
      </c>
      <c r="F9" s="17">
        <f t="shared" si="31"/>
        <v>81989</v>
      </c>
      <c r="G9" s="18">
        <f t="shared" si="1"/>
        <v>147978</v>
      </c>
      <c r="H9" s="23">
        <v>29596</v>
      </c>
      <c r="I9" s="23">
        <v>44393</v>
      </c>
      <c r="J9" s="23">
        <v>73989</v>
      </c>
      <c r="K9" s="17">
        <f t="shared" si="3"/>
        <v>8000</v>
      </c>
      <c r="L9" s="23">
        <v>1600</v>
      </c>
      <c r="M9" s="23">
        <v>2400</v>
      </c>
      <c r="N9" s="23">
        <v>4000</v>
      </c>
      <c r="O9" s="17">
        <f t="shared" si="5"/>
        <v>8000</v>
      </c>
      <c r="P9" s="23">
        <v>1600</v>
      </c>
      <c r="Q9" s="23">
        <v>2400</v>
      </c>
      <c r="R9" s="23">
        <v>4000</v>
      </c>
      <c r="S9" s="17">
        <f t="shared" si="7"/>
        <v>0</v>
      </c>
      <c r="T9" s="23">
        <v>0</v>
      </c>
      <c r="U9" s="23">
        <v>0</v>
      </c>
      <c r="V9" s="23">
        <v>0</v>
      </c>
      <c r="W9" s="18"/>
      <c r="X9" s="24"/>
      <c r="Y9" s="24"/>
      <c r="Z9" s="24"/>
      <c r="AA9" s="24"/>
      <c r="AB9" s="24"/>
      <c r="AC9" s="24"/>
      <c r="AD9" s="24"/>
      <c r="AE9" s="24"/>
      <c r="AF9" s="24"/>
      <c r="AG9" s="24"/>
      <c r="AH9" s="24"/>
    </row>
    <row r="10" spans="1:34" ht="26.4" outlineLevel="1" x14ac:dyDescent="0.25">
      <c r="A10" s="22"/>
      <c r="B10" s="26" t="s">
        <v>8</v>
      </c>
      <c r="C10" s="18">
        <f t="shared" si="30"/>
        <v>1065854</v>
      </c>
      <c r="D10" s="17">
        <f t="shared" ref="D10:F10" si="32">H10+L10+P10+T10</f>
        <v>213171</v>
      </c>
      <c r="E10" s="17">
        <f t="shared" si="32"/>
        <v>319756</v>
      </c>
      <c r="F10" s="17">
        <f t="shared" si="32"/>
        <v>532927</v>
      </c>
      <c r="G10" s="18">
        <f t="shared" si="1"/>
        <v>961854</v>
      </c>
      <c r="H10" s="23">
        <v>192371</v>
      </c>
      <c r="I10" s="23">
        <v>288556</v>
      </c>
      <c r="J10" s="23">
        <v>480927</v>
      </c>
      <c r="K10" s="18">
        <f t="shared" si="3"/>
        <v>52000</v>
      </c>
      <c r="L10" s="17">
        <v>10400</v>
      </c>
      <c r="M10" s="17">
        <v>15600</v>
      </c>
      <c r="N10" s="17">
        <v>26000</v>
      </c>
      <c r="O10" s="18">
        <f t="shared" si="5"/>
        <v>52000</v>
      </c>
      <c r="P10" s="17">
        <v>10400</v>
      </c>
      <c r="Q10" s="17">
        <v>15600</v>
      </c>
      <c r="R10" s="17">
        <v>26000</v>
      </c>
      <c r="S10" s="16">
        <f t="shared" si="7"/>
        <v>0</v>
      </c>
      <c r="T10" s="17">
        <v>0</v>
      </c>
      <c r="U10" s="17">
        <v>0</v>
      </c>
      <c r="V10" s="17">
        <v>0</v>
      </c>
      <c r="W10" s="18"/>
      <c r="X10" s="24"/>
      <c r="Y10" s="24"/>
      <c r="Z10" s="24"/>
      <c r="AA10" s="24"/>
      <c r="AB10" s="24"/>
      <c r="AC10" s="24"/>
      <c r="AD10" s="24"/>
      <c r="AE10" s="24"/>
      <c r="AF10" s="24"/>
      <c r="AG10" s="24"/>
      <c r="AH10" s="24"/>
    </row>
    <row r="11" spans="1:34" ht="13.2" outlineLevel="1" x14ac:dyDescent="0.25">
      <c r="A11" s="22"/>
      <c r="B11" s="26" t="s">
        <v>9</v>
      </c>
      <c r="C11" s="18">
        <f t="shared" si="30"/>
        <v>0</v>
      </c>
      <c r="D11" s="17">
        <f t="shared" ref="D11:F11" si="33">H11+L11+P11+T11</f>
        <v>0</v>
      </c>
      <c r="E11" s="17">
        <f t="shared" si="33"/>
        <v>0</v>
      </c>
      <c r="F11" s="17">
        <f t="shared" si="33"/>
        <v>0</v>
      </c>
      <c r="G11" s="18">
        <f t="shared" si="1"/>
        <v>0</v>
      </c>
      <c r="H11" s="27">
        <v>0</v>
      </c>
      <c r="I11" s="28">
        <v>0</v>
      </c>
      <c r="J11" s="18">
        <f>SUM(K11:M11)</f>
        <v>0</v>
      </c>
      <c r="K11" s="29">
        <v>0</v>
      </c>
      <c r="L11" s="27">
        <v>0</v>
      </c>
      <c r="M11" s="28">
        <v>0</v>
      </c>
      <c r="N11" s="18">
        <f>SUM(O11:Q11)</f>
        <v>0</v>
      </c>
      <c r="O11" s="29">
        <v>0</v>
      </c>
      <c r="P11" s="27">
        <v>0</v>
      </c>
      <c r="Q11" s="28">
        <v>0</v>
      </c>
      <c r="R11" s="18">
        <f>SUM(S11:U11)</f>
        <v>0</v>
      </c>
      <c r="S11" s="17">
        <v>0</v>
      </c>
      <c r="T11" s="17">
        <v>0</v>
      </c>
      <c r="U11" s="17">
        <v>0</v>
      </c>
      <c r="V11" s="17">
        <v>0</v>
      </c>
      <c r="W11" s="27"/>
      <c r="X11" s="24"/>
      <c r="Y11" s="24"/>
      <c r="Z11" s="24"/>
      <c r="AA11" s="24"/>
      <c r="AB11" s="24"/>
      <c r="AC11" s="24"/>
      <c r="AD11" s="24"/>
      <c r="AE11" s="24"/>
      <c r="AF11" s="24"/>
      <c r="AG11" s="24"/>
      <c r="AH11" s="24"/>
    </row>
    <row r="12" spans="1:34" ht="13.2" x14ac:dyDescent="0.25">
      <c r="A12" s="30">
        <v>3</v>
      </c>
      <c r="B12" s="31" t="s">
        <v>11</v>
      </c>
      <c r="C12" s="16">
        <f t="shared" ref="C12:F12" si="34">G12+K12+O12+S12</f>
        <v>2090007</v>
      </c>
      <c r="D12" s="17">
        <f t="shared" si="34"/>
        <v>418001</v>
      </c>
      <c r="E12" s="17">
        <f t="shared" si="34"/>
        <v>836003</v>
      </c>
      <c r="F12" s="17">
        <f t="shared" si="34"/>
        <v>836003</v>
      </c>
      <c r="G12" s="18">
        <f t="shared" si="1"/>
        <v>1930007</v>
      </c>
      <c r="H12" s="23">
        <f t="shared" ref="H12:J12" si="35">H13+H14</f>
        <v>386001</v>
      </c>
      <c r="I12" s="23">
        <f t="shared" si="35"/>
        <v>772003</v>
      </c>
      <c r="J12" s="23">
        <f t="shared" si="35"/>
        <v>772003</v>
      </c>
      <c r="K12" s="18">
        <f>SUM(L12:N12)</f>
        <v>80000</v>
      </c>
      <c r="L12" s="23">
        <f t="shared" ref="L12:N12" si="36">L13+L14</f>
        <v>16000</v>
      </c>
      <c r="M12" s="23">
        <f t="shared" si="36"/>
        <v>32000</v>
      </c>
      <c r="N12" s="23">
        <f t="shared" si="36"/>
        <v>32000</v>
      </c>
      <c r="O12" s="18">
        <f>SUM(P12:R12)</f>
        <v>80000</v>
      </c>
      <c r="P12" s="23">
        <f t="shared" ref="P12:R12" si="37">P13+P14</f>
        <v>16000</v>
      </c>
      <c r="Q12" s="23">
        <f t="shared" si="37"/>
        <v>32000</v>
      </c>
      <c r="R12" s="23">
        <f t="shared" si="37"/>
        <v>32000</v>
      </c>
      <c r="S12" s="18">
        <f>SUM(T12:V12)</f>
        <v>0</v>
      </c>
      <c r="T12" s="23">
        <f t="shared" ref="T12:V12" si="38">T13+T14</f>
        <v>0</v>
      </c>
      <c r="U12" s="23">
        <f t="shared" si="38"/>
        <v>0</v>
      </c>
      <c r="V12" s="23">
        <f t="shared" si="38"/>
        <v>0</v>
      </c>
      <c r="W12" s="18"/>
      <c r="X12" s="24"/>
      <c r="Y12" s="24"/>
      <c r="Z12" s="24"/>
      <c r="AA12" s="24"/>
      <c r="AB12" s="24"/>
      <c r="AC12" s="24"/>
      <c r="AD12" s="24"/>
      <c r="AE12" s="24"/>
      <c r="AF12" s="24"/>
      <c r="AG12" s="24"/>
      <c r="AH12" s="24"/>
    </row>
    <row r="13" spans="1:34" ht="26.4" outlineLevel="1" x14ac:dyDescent="0.25">
      <c r="A13" s="22"/>
      <c r="B13" s="25" t="s">
        <v>7</v>
      </c>
      <c r="C13" s="18">
        <f t="shared" ref="C13:C15" si="39">SUM(D13:F13)</f>
        <v>627002</v>
      </c>
      <c r="D13" s="17">
        <f t="shared" ref="D13:F13" si="40">H13+L13+P13+T13</f>
        <v>125400</v>
      </c>
      <c r="E13" s="17">
        <f t="shared" si="40"/>
        <v>250801</v>
      </c>
      <c r="F13" s="17">
        <f t="shared" si="40"/>
        <v>250801</v>
      </c>
      <c r="G13" s="18">
        <f t="shared" si="1"/>
        <v>579002</v>
      </c>
      <c r="H13" s="27">
        <v>115800</v>
      </c>
      <c r="I13" s="27">
        <v>231601</v>
      </c>
      <c r="J13" s="28">
        <v>231601</v>
      </c>
      <c r="K13" s="18">
        <v>24000</v>
      </c>
      <c r="L13" s="29">
        <v>4800</v>
      </c>
      <c r="M13" s="27">
        <v>9600</v>
      </c>
      <c r="N13" s="28">
        <v>9600</v>
      </c>
      <c r="O13" s="18">
        <v>24000</v>
      </c>
      <c r="P13" s="29">
        <v>4800</v>
      </c>
      <c r="Q13" s="27">
        <v>9600</v>
      </c>
      <c r="R13" s="28">
        <v>9600</v>
      </c>
      <c r="S13" s="18">
        <v>0</v>
      </c>
      <c r="T13" s="32">
        <v>0</v>
      </c>
      <c r="U13" s="32">
        <v>0</v>
      </c>
      <c r="V13" s="32">
        <v>0</v>
      </c>
      <c r="W13" s="18"/>
      <c r="X13" s="24"/>
      <c r="Y13" s="24"/>
      <c r="Z13" s="24"/>
      <c r="AA13" s="24"/>
      <c r="AB13" s="24"/>
      <c r="AC13" s="24"/>
      <c r="AD13" s="24"/>
      <c r="AE13" s="24"/>
      <c r="AF13" s="24"/>
      <c r="AG13" s="24"/>
      <c r="AH13" s="24"/>
    </row>
    <row r="14" spans="1:34" ht="26.4" outlineLevel="1" x14ac:dyDescent="0.25">
      <c r="A14" s="22"/>
      <c r="B14" s="25" t="s">
        <v>8</v>
      </c>
      <c r="C14" s="18">
        <f t="shared" si="39"/>
        <v>1463005</v>
      </c>
      <c r="D14" s="17">
        <f t="shared" ref="D14:F14" si="41">H14+L14+P14+T14</f>
        <v>292601</v>
      </c>
      <c r="E14" s="17">
        <f t="shared" si="41"/>
        <v>585202</v>
      </c>
      <c r="F14" s="17">
        <f t="shared" si="41"/>
        <v>585202</v>
      </c>
      <c r="G14" s="33">
        <f t="shared" si="1"/>
        <v>1351005</v>
      </c>
      <c r="H14" s="34">
        <v>270201</v>
      </c>
      <c r="I14" s="34">
        <v>540402</v>
      </c>
      <c r="J14" s="34">
        <v>540402</v>
      </c>
      <c r="K14" s="33">
        <f>SUM(L14:N14)</f>
        <v>56000</v>
      </c>
      <c r="L14" s="34">
        <v>11200</v>
      </c>
      <c r="M14" s="34">
        <v>22400</v>
      </c>
      <c r="N14" s="34">
        <v>22400</v>
      </c>
      <c r="O14" s="33">
        <f>SUM(P14:R14)</f>
        <v>56000</v>
      </c>
      <c r="P14" s="34">
        <v>11200</v>
      </c>
      <c r="Q14" s="34">
        <v>22400</v>
      </c>
      <c r="R14" s="34">
        <v>22400</v>
      </c>
      <c r="S14" s="33">
        <f>SUM(T14:V14)</f>
        <v>0</v>
      </c>
      <c r="T14" s="34">
        <v>0</v>
      </c>
      <c r="U14" s="34">
        <v>0</v>
      </c>
      <c r="V14" s="34">
        <v>0</v>
      </c>
      <c r="W14" s="33"/>
      <c r="X14" s="24"/>
      <c r="Y14" s="24"/>
      <c r="Z14" s="24"/>
      <c r="AA14" s="24"/>
      <c r="AB14" s="24"/>
      <c r="AC14" s="24"/>
      <c r="AD14" s="24"/>
      <c r="AE14" s="24"/>
      <c r="AF14" s="24"/>
      <c r="AG14" s="24"/>
      <c r="AH14" s="24"/>
    </row>
    <row r="15" spans="1:34" ht="13.2" outlineLevel="1" x14ac:dyDescent="0.25">
      <c r="A15" s="22"/>
      <c r="B15" s="26" t="s">
        <v>9</v>
      </c>
      <c r="C15" s="18">
        <f t="shared" si="39"/>
        <v>0</v>
      </c>
      <c r="D15" s="17">
        <f t="shared" ref="D15:F15" si="42">H15+L15+P15+T15</f>
        <v>0</v>
      </c>
      <c r="E15" s="17">
        <f t="shared" si="42"/>
        <v>0</v>
      </c>
      <c r="F15" s="17">
        <f t="shared" si="42"/>
        <v>0</v>
      </c>
      <c r="G15" s="33">
        <f t="shared" si="1"/>
        <v>0</v>
      </c>
      <c r="H15" s="27">
        <v>0</v>
      </c>
      <c r="I15" s="28">
        <v>0</v>
      </c>
      <c r="J15" s="18">
        <f>SUM(K15:M15)</f>
        <v>0</v>
      </c>
      <c r="K15" s="29">
        <v>0</v>
      </c>
      <c r="L15" s="27">
        <v>0</v>
      </c>
      <c r="M15" s="28">
        <v>0</v>
      </c>
      <c r="N15" s="18">
        <f>SUM(O15:Q15)</f>
        <v>0</v>
      </c>
      <c r="O15" s="29">
        <v>0</v>
      </c>
      <c r="P15" s="27">
        <v>0</v>
      </c>
      <c r="Q15" s="28">
        <v>0</v>
      </c>
      <c r="R15" s="18">
        <f>SUM(S15:U15)</f>
        <v>0</v>
      </c>
      <c r="S15" s="17">
        <v>0</v>
      </c>
      <c r="T15" s="17">
        <v>0</v>
      </c>
      <c r="U15" s="17">
        <v>0</v>
      </c>
      <c r="V15" s="17">
        <v>0</v>
      </c>
      <c r="W15" s="27"/>
      <c r="X15" s="24"/>
      <c r="Y15" s="24"/>
      <c r="Z15" s="24"/>
      <c r="AA15" s="24"/>
      <c r="AB15" s="24"/>
      <c r="AC15" s="24"/>
      <c r="AD15" s="24"/>
      <c r="AE15" s="24"/>
      <c r="AF15" s="24"/>
      <c r="AG15" s="24"/>
      <c r="AH15" s="24"/>
    </row>
    <row r="16" spans="1:34" ht="13.2" x14ac:dyDescent="0.25">
      <c r="A16" s="30">
        <v>4</v>
      </c>
      <c r="B16" s="31" t="s">
        <v>12</v>
      </c>
      <c r="C16" s="16">
        <f t="shared" ref="C16:F16" si="43">G16+K16+O16+S16</f>
        <v>161111</v>
      </c>
      <c r="D16" s="17">
        <f t="shared" si="43"/>
        <v>64444</v>
      </c>
      <c r="E16" s="17">
        <f t="shared" si="43"/>
        <v>32222</v>
      </c>
      <c r="F16" s="17">
        <f t="shared" si="43"/>
        <v>64445</v>
      </c>
      <c r="G16" s="33">
        <f t="shared" si="1"/>
        <v>161111</v>
      </c>
      <c r="H16" s="23">
        <f t="shared" ref="H16:J16" si="44">H17+H18</f>
        <v>64444</v>
      </c>
      <c r="I16" s="23">
        <f t="shared" si="44"/>
        <v>32222</v>
      </c>
      <c r="J16" s="23">
        <f t="shared" si="44"/>
        <v>64445</v>
      </c>
      <c r="K16" s="18">
        <f t="shared" ref="K16:K18" si="45">SUM(L16:N16)</f>
        <v>0</v>
      </c>
      <c r="L16" s="23">
        <f t="shared" ref="L16:N16" si="46">L17+L18</f>
        <v>0</v>
      </c>
      <c r="M16" s="23">
        <f t="shared" si="46"/>
        <v>0</v>
      </c>
      <c r="N16" s="23">
        <f t="shared" si="46"/>
        <v>0</v>
      </c>
      <c r="O16" s="18">
        <f t="shared" ref="O16:O18" si="47">SUM(P16:R16)</f>
        <v>0</v>
      </c>
      <c r="P16" s="23">
        <f t="shared" ref="P16:R16" si="48">P17+P18</f>
        <v>0</v>
      </c>
      <c r="Q16" s="23">
        <f t="shared" si="48"/>
        <v>0</v>
      </c>
      <c r="R16" s="23">
        <f t="shared" si="48"/>
        <v>0</v>
      </c>
      <c r="S16" s="18">
        <f t="shared" ref="S16:S18" si="49">SUM(T16:V16)</f>
        <v>0</v>
      </c>
      <c r="T16" s="23">
        <f t="shared" ref="T16:V16" si="50">T17+T18</f>
        <v>0</v>
      </c>
      <c r="U16" s="23">
        <f t="shared" si="50"/>
        <v>0</v>
      </c>
      <c r="V16" s="23">
        <f t="shared" si="50"/>
        <v>0</v>
      </c>
      <c r="W16" s="18"/>
      <c r="X16" s="24"/>
      <c r="Y16" s="24"/>
      <c r="Z16" s="24"/>
      <c r="AA16" s="24"/>
      <c r="AB16" s="24"/>
      <c r="AC16" s="24"/>
      <c r="AD16" s="24"/>
      <c r="AE16" s="24"/>
      <c r="AF16" s="24"/>
      <c r="AG16" s="24"/>
      <c r="AH16" s="24"/>
    </row>
    <row r="17" spans="1:34" ht="26.4" outlineLevel="1" x14ac:dyDescent="0.25">
      <c r="A17" s="22"/>
      <c r="B17" s="25" t="s">
        <v>7</v>
      </c>
      <c r="C17" s="18">
        <f t="shared" ref="C17:C19" si="51">SUM(D17:F17)</f>
        <v>0</v>
      </c>
      <c r="D17" s="17">
        <f t="shared" ref="D17:F17" si="52">H17+L17+P17+T17</f>
        <v>0</v>
      </c>
      <c r="E17" s="17">
        <f t="shared" si="52"/>
        <v>0</v>
      </c>
      <c r="F17" s="17">
        <f t="shared" si="52"/>
        <v>0</v>
      </c>
      <c r="G17" s="33">
        <f t="shared" si="1"/>
        <v>0</v>
      </c>
      <c r="H17" s="27">
        <v>0</v>
      </c>
      <c r="I17" s="27">
        <v>0</v>
      </c>
      <c r="J17" s="28">
        <v>0</v>
      </c>
      <c r="K17" s="18">
        <f t="shared" si="45"/>
        <v>0</v>
      </c>
      <c r="L17" s="29">
        <v>0</v>
      </c>
      <c r="M17" s="27">
        <v>0</v>
      </c>
      <c r="N17" s="28">
        <v>0</v>
      </c>
      <c r="O17" s="18">
        <f t="shared" si="47"/>
        <v>0</v>
      </c>
      <c r="P17" s="29">
        <v>0</v>
      </c>
      <c r="Q17" s="27">
        <v>0</v>
      </c>
      <c r="R17" s="28">
        <v>0</v>
      </c>
      <c r="S17" s="18">
        <f t="shared" si="49"/>
        <v>0</v>
      </c>
      <c r="T17" s="17">
        <v>0</v>
      </c>
      <c r="U17" s="17">
        <v>0</v>
      </c>
      <c r="V17" s="17">
        <v>0</v>
      </c>
      <c r="W17" s="18"/>
      <c r="X17" s="24"/>
      <c r="Y17" s="24"/>
      <c r="Z17" s="24"/>
      <c r="AA17" s="24"/>
      <c r="AB17" s="24"/>
      <c r="AC17" s="24"/>
      <c r="AD17" s="24"/>
      <c r="AE17" s="24"/>
      <c r="AF17" s="24"/>
      <c r="AG17" s="24"/>
      <c r="AH17" s="24"/>
    </row>
    <row r="18" spans="1:34" ht="26.4" outlineLevel="1" x14ac:dyDescent="0.25">
      <c r="A18" s="22"/>
      <c r="B18" s="25" t="s">
        <v>8</v>
      </c>
      <c r="C18" s="18">
        <f t="shared" si="51"/>
        <v>161111</v>
      </c>
      <c r="D18" s="17">
        <f t="shared" ref="D18:F18" si="53">H18+L18+P18+T18</f>
        <v>64444</v>
      </c>
      <c r="E18" s="17">
        <f t="shared" si="53"/>
        <v>32222</v>
      </c>
      <c r="F18" s="17">
        <f t="shared" si="53"/>
        <v>64445</v>
      </c>
      <c r="G18" s="33">
        <f t="shared" si="1"/>
        <v>161111</v>
      </c>
      <c r="H18" s="35">
        <v>64444</v>
      </c>
      <c r="I18" s="35">
        <v>32222</v>
      </c>
      <c r="J18" s="36">
        <v>64445</v>
      </c>
      <c r="K18" s="18">
        <f t="shared" si="45"/>
        <v>0</v>
      </c>
      <c r="L18" s="37">
        <v>0</v>
      </c>
      <c r="M18" s="35">
        <v>0</v>
      </c>
      <c r="N18" s="36">
        <v>0</v>
      </c>
      <c r="O18" s="18">
        <f t="shared" si="47"/>
        <v>0</v>
      </c>
      <c r="P18" s="37">
        <v>0</v>
      </c>
      <c r="Q18" s="35">
        <v>0</v>
      </c>
      <c r="R18" s="36">
        <v>0</v>
      </c>
      <c r="S18" s="18">
        <f t="shared" si="49"/>
        <v>0</v>
      </c>
      <c r="T18" s="17">
        <v>0</v>
      </c>
      <c r="U18" s="17">
        <v>0</v>
      </c>
      <c r="V18" s="17">
        <v>0</v>
      </c>
      <c r="W18" s="18"/>
      <c r="X18" s="24"/>
      <c r="Y18" s="24"/>
      <c r="Z18" s="24"/>
      <c r="AA18" s="24"/>
      <c r="AB18" s="24"/>
      <c r="AC18" s="24"/>
      <c r="AD18" s="24"/>
      <c r="AE18" s="24"/>
      <c r="AF18" s="24"/>
      <c r="AG18" s="24"/>
      <c r="AH18" s="24"/>
    </row>
    <row r="19" spans="1:34" ht="13.2" outlineLevel="1" x14ac:dyDescent="0.25">
      <c r="A19" s="22"/>
      <c r="B19" s="26" t="s">
        <v>9</v>
      </c>
      <c r="C19" s="18">
        <f t="shared" si="51"/>
        <v>0</v>
      </c>
      <c r="D19" s="17">
        <f t="shared" ref="D19:F19" si="54">H19+L19+P19+T19</f>
        <v>0</v>
      </c>
      <c r="E19" s="17">
        <f t="shared" si="54"/>
        <v>0</v>
      </c>
      <c r="F19" s="17">
        <f t="shared" si="54"/>
        <v>0</v>
      </c>
      <c r="G19" s="33">
        <f t="shared" si="1"/>
        <v>0</v>
      </c>
      <c r="H19" s="27">
        <v>0</v>
      </c>
      <c r="I19" s="28">
        <v>0</v>
      </c>
      <c r="J19" s="18">
        <f>SUM(K19:M19)</f>
        <v>0</v>
      </c>
      <c r="K19" s="29">
        <v>0</v>
      </c>
      <c r="L19" s="27">
        <v>0</v>
      </c>
      <c r="M19" s="28">
        <v>0</v>
      </c>
      <c r="N19" s="18">
        <f>SUM(O19:Q19)</f>
        <v>0</v>
      </c>
      <c r="O19" s="29">
        <v>0</v>
      </c>
      <c r="P19" s="27">
        <v>0</v>
      </c>
      <c r="Q19" s="28">
        <v>0</v>
      </c>
      <c r="R19" s="18">
        <f>SUM(S19:U19)</f>
        <v>0</v>
      </c>
      <c r="S19" s="17">
        <v>0</v>
      </c>
      <c r="T19" s="17">
        <v>0</v>
      </c>
      <c r="U19" s="17">
        <v>0</v>
      </c>
      <c r="V19" s="17">
        <v>0</v>
      </c>
      <c r="W19" s="27"/>
      <c r="X19" s="24"/>
      <c r="Y19" s="24"/>
      <c r="Z19" s="24"/>
      <c r="AA19" s="24"/>
      <c r="AB19" s="24"/>
      <c r="AC19" s="24"/>
      <c r="AD19" s="24"/>
      <c r="AE19" s="24"/>
      <c r="AF19" s="24"/>
      <c r="AG19" s="24"/>
      <c r="AH19" s="24"/>
    </row>
    <row r="20" spans="1:34" ht="39.6" x14ac:dyDescent="0.25">
      <c r="A20" s="30">
        <v>5</v>
      </c>
      <c r="B20" s="38" t="s">
        <v>13</v>
      </c>
      <c r="C20" s="16">
        <f t="shared" ref="C20:F20" si="55">G20+K20+O20+S20</f>
        <v>1000000</v>
      </c>
      <c r="D20" s="17">
        <f t="shared" si="55"/>
        <v>0</v>
      </c>
      <c r="E20" s="17">
        <f t="shared" si="55"/>
        <v>100000</v>
      </c>
      <c r="F20" s="17">
        <f t="shared" si="55"/>
        <v>900000</v>
      </c>
      <c r="G20" s="33">
        <f t="shared" si="1"/>
        <v>0</v>
      </c>
      <c r="H20" s="23">
        <v>0</v>
      </c>
      <c r="I20" s="34">
        <v>0</v>
      </c>
      <c r="J20" s="23">
        <v>0</v>
      </c>
      <c r="K20" s="18">
        <f t="shared" ref="K20:K22" si="56">SUM(L20:N20)</f>
        <v>0</v>
      </c>
      <c r="L20" s="23">
        <v>0</v>
      </c>
      <c r="M20" s="34">
        <v>0</v>
      </c>
      <c r="N20" s="23">
        <v>0</v>
      </c>
      <c r="O20" s="18">
        <f t="shared" ref="O20:O22" si="57">SUM(P20:R20)</f>
        <v>0</v>
      </c>
      <c r="P20" s="39">
        <v>0</v>
      </c>
      <c r="Q20" s="40">
        <v>0</v>
      </c>
      <c r="R20" s="41">
        <v>0</v>
      </c>
      <c r="S20" s="18">
        <f t="shared" ref="S20:S22" si="58">SUM(T20:V20)</f>
        <v>1000000</v>
      </c>
      <c r="T20" s="32">
        <v>0</v>
      </c>
      <c r="U20" s="32">
        <v>100000</v>
      </c>
      <c r="V20" s="23">
        <v>900000</v>
      </c>
      <c r="W20" s="18"/>
      <c r="X20" s="24"/>
      <c r="Y20" s="24"/>
      <c r="Z20" s="24"/>
      <c r="AA20" s="24"/>
      <c r="AB20" s="24"/>
      <c r="AC20" s="24"/>
      <c r="AD20" s="24"/>
      <c r="AE20" s="24"/>
      <c r="AF20" s="24"/>
      <c r="AG20" s="24"/>
      <c r="AH20" s="24"/>
    </row>
    <row r="21" spans="1:34" ht="26.4" outlineLevel="1" x14ac:dyDescent="0.25">
      <c r="A21" s="22" t="s">
        <v>14</v>
      </c>
      <c r="B21" s="25" t="s">
        <v>7</v>
      </c>
      <c r="C21" s="18">
        <f t="shared" ref="C21:C23" si="59">SUM(D21:F21)</f>
        <v>0</v>
      </c>
      <c r="D21" s="17">
        <f t="shared" ref="D21:F21" si="60">H21+L21+P21+T21</f>
        <v>0</v>
      </c>
      <c r="E21" s="17">
        <f t="shared" si="60"/>
        <v>0</v>
      </c>
      <c r="F21" s="17">
        <f t="shared" si="60"/>
        <v>0</v>
      </c>
      <c r="G21" s="33">
        <f t="shared" si="1"/>
        <v>0</v>
      </c>
      <c r="H21" s="27">
        <f>H20*50%</f>
        <v>0</v>
      </c>
      <c r="I21" s="27">
        <f t="shared" ref="I21:J21" si="61">I20*0%</f>
        <v>0</v>
      </c>
      <c r="J21" s="28">
        <f t="shared" si="61"/>
        <v>0</v>
      </c>
      <c r="K21" s="18">
        <f t="shared" si="56"/>
        <v>0</v>
      </c>
      <c r="L21" s="29">
        <f t="shared" ref="L21:N21" si="62">L20*49.37%</f>
        <v>0</v>
      </c>
      <c r="M21" s="27">
        <f t="shared" si="62"/>
        <v>0</v>
      </c>
      <c r="N21" s="28">
        <f t="shared" si="62"/>
        <v>0</v>
      </c>
      <c r="O21" s="18">
        <f t="shared" si="57"/>
        <v>0</v>
      </c>
      <c r="P21" s="29">
        <f t="shared" ref="P21:R21" si="63">P20*49.37%</f>
        <v>0</v>
      </c>
      <c r="Q21" s="27">
        <f t="shared" si="63"/>
        <v>0</v>
      </c>
      <c r="R21" s="28">
        <f t="shared" si="63"/>
        <v>0</v>
      </c>
      <c r="S21" s="18">
        <f t="shared" si="58"/>
        <v>0</v>
      </c>
      <c r="T21" s="27">
        <f>T20*50%</f>
        <v>0</v>
      </c>
      <c r="U21" s="28">
        <f t="shared" ref="U21:V21" si="64">U20*0%</f>
        <v>0</v>
      </c>
      <c r="V21" s="23">
        <f t="shared" si="64"/>
        <v>0</v>
      </c>
      <c r="W21" s="18"/>
      <c r="X21" s="24"/>
      <c r="Y21" s="24"/>
      <c r="Z21" s="24"/>
      <c r="AA21" s="24"/>
      <c r="AB21" s="24"/>
      <c r="AC21" s="24"/>
      <c r="AD21" s="24"/>
      <c r="AE21" s="24"/>
      <c r="AF21" s="24"/>
      <c r="AG21" s="24"/>
      <c r="AH21" s="24"/>
    </row>
    <row r="22" spans="1:34" ht="26.4" outlineLevel="1" x14ac:dyDescent="0.25">
      <c r="A22" s="22"/>
      <c r="B22" s="25" t="s">
        <v>8</v>
      </c>
      <c r="C22" s="18">
        <f t="shared" si="59"/>
        <v>1000000</v>
      </c>
      <c r="D22" s="17">
        <f t="shared" ref="D22:F22" si="65">H22+L22+P22+T22</f>
        <v>0</v>
      </c>
      <c r="E22" s="17">
        <f t="shared" si="65"/>
        <v>100000</v>
      </c>
      <c r="F22" s="17">
        <f t="shared" si="65"/>
        <v>900000</v>
      </c>
      <c r="G22" s="33">
        <f t="shared" si="1"/>
        <v>0</v>
      </c>
      <c r="H22" s="35">
        <f>H20*50%</f>
        <v>0</v>
      </c>
      <c r="I22" s="35">
        <f t="shared" ref="I22:J22" si="66">I20*100%</f>
        <v>0</v>
      </c>
      <c r="J22" s="36">
        <f t="shared" si="66"/>
        <v>0</v>
      </c>
      <c r="K22" s="18">
        <f t="shared" si="56"/>
        <v>0</v>
      </c>
      <c r="L22" s="37">
        <f t="shared" ref="L22:N22" si="67">L20*47.38%</f>
        <v>0</v>
      </c>
      <c r="M22" s="35">
        <f t="shared" si="67"/>
        <v>0</v>
      </c>
      <c r="N22" s="36">
        <f t="shared" si="67"/>
        <v>0</v>
      </c>
      <c r="O22" s="18">
        <f t="shared" si="57"/>
        <v>0</v>
      </c>
      <c r="P22" s="37">
        <f t="shared" ref="P22:R22" si="68">P20*47.38%</f>
        <v>0</v>
      </c>
      <c r="Q22" s="35">
        <f t="shared" si="68"/>
        <v>0</v>
      </c>
      <c r="R22" s="36">
        <f t="shared" si="68"/>
        <v>0</v>
      </c>
      <c r="S22" s="18">
        <f t="shared" si="58"/>
        <v>1000000</v>
      </c>
      <c r="T22" s="35">
        <f>T20*50%</f>
        <v>0</v>
      </c>
      <c r="U22" s="36">
        <f t="shared" ref="U22:V22" si="69">U20*100%</f>
        <v>100000</v>
      </c>
      <c r="V22" s="23">
        <f t="shared" si="69"/>
        <v>900000</v>
      </c>
      <c r="W22" s="18"/>
      <c r="X22" s="24"/>
      <c r="Y22" s="24"/>
      <c r="Z22" s="24"/>
      <c r="AA22" s="24"/>
      <c r="AB22" s="24"/>
      <c r="AC22" s="24"/>
      <c r="AD22" s="24"/>
      <c r="AE22" s="24"/>
      <c r="AF22" s="24"/>
      <c r="AG22" s="24"/>
      <c r="AH22" s="24"/>
    </row>
    <row r="23" spans="1:34" ht="13.2" outlineLevel="1" x14ac:dyDescent="0.25">
      <c r="A23" s="22"/>
      <c r="B23" s="26" t="s">
        <v>9</v>
      </c>
      <c r="C23" s="18">
        <f t="shared" si="59"/>
        <v>0</v>
      </c>
      <c r="D23" s="17">
        <f t="shared" ref="D23:F23" si="70">H23+L23+P23+T23</f>
        <v>0</v>
      </c>
      <c r="E23" s="17">
        <f t="shared" si="70"/>
        <v>0</v>
      </c>
      <c r="F23" s="17">
        <f t="shared" si="70"/>
        <v>0</v>
      </c>
      <c r="G23" s="33">
        <f t="shared" si="1"/>
        <v>0</v>
      </c>
      <c r="H23" s="27">
        <v>0</v>
      </c>
      <c r="I23" s="28">
        <v>0</v>
      </c>
      <c r="J23" s="18">
        <f>SUM(K23:M23)</f>
        <v>0</v>
      </c>
      <c r="K23" s="29">
        <v>0</v>
      </c>
      <c r="L23" s="27">
        <v>0</v>
      </c>
      <c r="M23" s="28">
        <v>0</v>
      </c>
      <c r="N23" s="18">
        <f>SUM(O23:Q23)</f>
        <v>0</v>
      </c>
      <c r="O23" s="29">
        <v>0</v>
      </c>
      <c r="P23" s="27">
        <v>0</v>
      </c>
      <c r="Q23" s="28">
        <v>0</v>
      </c>
      <c r="R23" s="18">
        <f>SUM(S23:U23)</f>
        <v>0</v>
      </c>
      <c r="S23" s="17">
        <v>0</v>
      </c>
      <c r="T23" s="17">
        <v>0</v>
      </c>
      <c r="U23" s="17">
        <v>0</v>
      </c>
      <c r="V23" s="17">
        <v>0</v>
      </c>
      <c r="W23" s="27"/>
      <c r="X23" s="24"/>
      <c r="Y23" s="24"/>
      <c r="Z23" s="24"/>
      <c r="AA23" s="24"/>
      <c r="AB23" s="24"/>
      <c r="AC23" s="24"/>
      <c r="AD23" s="24"/>
      <c r="AE23" s="24"/>
      <c r="AF23" s="24"/>
      <c r="AG23" s="24"/>
      <c r="AH23" s="24"/>
    </row>
    <row r="24" spans="1:34" ht="13.2" x14ac:dyDescent="0.25">
      <c r="A24" s="30"/>
      <c r="B24" s="42" t="s">
        <v>15</v>
      </c>
      <c r="C24" s="18">
        <f>C4+C8+C12+C16+C20</f>
        <v>10000000</v>
      </c>
      <c r="D24" s="982">
        <f t="shared" ref="D24:F24" si="71">H24+L24+P24+T24</f>
        <v>1829050</v>
      </c>
      <c r="E24" s="982">
        <f t="shared" si="71"/>
        <v>3498817</v>
      </c>
      <c r="F24" s="982">
        <f t="shared" si="71"/>
        <v>4672133</v>
      </c>
      <c r="G24" s="18">
        <f t="shared" ref="G24:V24" si="72">G4+G8+G12+G16+G20</f>
        <v>7735000</v>
      </c>
      <c r="H24" s="18">
        <f t="shared" si="72"/>
        <v>1576050</v>
      </c>
      <c r="I24" s="18">
        <f t="shared" si="72"/>
        <v>2904817</v>
      </c>
      <c r="J24" s="18">
        <f t="shared" si="72"/>
        <v>3254133</v>
      </c>
      <c r="K24" s="18">
        <f t="shared" si="72"/>
        <v>500000</v>
      </c>
      <c r="L24" s="16">
        <f t="shared" si="72"/>
        <v>100000</v>
      </c>
      <c r="M24" s="16">
        <f t="shared" si="72"/>
        <v>194000</v>
      </c>
      <c r="N24" s="16">
        <f t="shared" si="72"/>
        <v>206000</v>
      </c>
      <c r="O24" s="18">
        <f t="shared" si="72"/>
        <v>500000</v>
      </c>
      <c r="P24" s="16">
        <f t="shared" si="72"/>
        <v>100000</v>
      </c>
      <c r="Q24" s="16">
        <f t="shared" si="72"/>
        <v>194000</v>
      </c>
      <c r="R24" s="16">
        <f t="shared" si="72"/>
        <v>206000</v>
      </c>
      <c r="S24" s="18">
        <f t="shared" si="72"/>
        <v>1265000</v>
      </c>
      <c r="T24" s="16">
        <f t="shared" si="72"/>
        <v>53000</v>
      </c>
      <c r="U24" s="16">
        <f t="shared" si="72"/>
        <v>206000</v>
      </c>
      <c r="V24" s="16">
        <f t="shared" si="72"/>
        <v>1006000</v>
      </c>
      <c r="W24" s="18"/>
      <c r="X24" s="3"/>
      <c r="Y24" s="3"/>
      <c r="Z24" s="3"/>
      <c r="AA24" s="3"/>
      <c r="AB24" s="3"/>
      <c r="AC24" s="3"/>
      <c r="AD24" s="3"/>
      <c r="AE24" s="3"/>
      <c r="AF24" s="3"/>
      <c r="AG24" s="3"/>
      <c r="AH24" s="3"/>
    </row>
    <row r="25" spans="1:34" ht="13.2" x14ac:dyDescent="0.25">
      <c r="A25" s="43"/>
      <c r="B25" s="44"/>
      <c r="C25" s="45"/>
      <c r="D25" s="3"/>
      <c r="E25" s="3"/>
      <c r="F25" s="3"/>
      <c r="G25" s="46"/>
      <c r="H25" s="3"/>
      <c r="I25" s="3"/>
      <c r="J25" s="3"/>
      <c r="K25" s="3"/>
      <c r="L25" s="3"/>
      <c r="M25" s="3"/>
      <c r="N25" s="3"/>
      <c r="O25" s="3"/>
      <c r="P25" s="47"/>
      <c r="Q25" s="47"/>
      <c r="R25" s="47"/>
      <c r="S25" s="3"/>
      <c r="T25" s="3"/>
      <c r="U25" s="3"/>
      <c r="V25" s="3"/>
      <c r="W25" s="3"/>
      <c r="X25" s="3"/>
      <c r="Y25" s="3"/>
      <c r="Z25" s="3"/>
      <c r="AA25" s="3"/>
      <c r="AB25" s="3"/>
      <c r="AC25" s="3"/>
      <c r="AD25" s="3"/>
      <c r="AE25" s="3"/>
      <c r="AF25" s="3"/>
      <c r="AG25" s="3"/>
      <c r="AH25" s="3"/>
    </row>
    <row r="26" spans="1:34" ht="13.2" x14ac:dyDescent="0.25">
      <c r="A26" s="43"/>
      <c r="B26" s="44"/>
      <c r="C26" s="45"/>
      <c r="D26" s="3"/>
      <c r="E26" s="3"/>
      <c r="F26" s="3"/>
      <c r="G26" s="48"/>
      <c r="H26" s="49"/>
      <c r="I26" s="49"/>
      <c r="J26" s="49"/>
      <c r="K26" s="3"/>
      <c r="L26" s="3"/>
      <c r="M26" s="3"/>
      <c r="N26" s="3"/>
      <c r="O26" s="49"/>
      <c r="P26" s="49"/>
      <c r="Q26" s="49"/>
      <c r="R26" s="49"/>
      <c r="S26" s="3"/>
      <c r="T26" s="3"/>
      <c r="U26" s="3"/>
      <c r="V26" s="3"/>
      <c r="W26" s="3"/>
      <c r="X26" s="3"/>
      <c r="Y26" s="3"/>
      <c r="Z26" s="3"/>
      <c r="AA26" s="3"/>
      <c r="AB26" s="3"/>
      <c r="AC26" s="3"/>
      <c r="AD26" s="3"/>
      <c r="AE26" s="3"/>
      <c r="AF26" s="3"/>
      <c r="AG26" s="3"/>
      <c r="AH26" s="3"/>
    </row>
    <row r="27" spans="1:34" ht="13.2" x14ac:dyDescent="0.25">
      <c r="A27" s="43"/>
      <c r="B27" s="44"/>
      <c r="C27" s="45"/>
      <c r="D27" s="3"/>
      <c r="E27" s="3"/>
      <c r="F27" s="3"/>
      <c r="G27" s="46"/>
      <c r="H27" s="3"/>
      <c r="I27" s="3"/>
      <c r="J27" s="3"/>
      <c r="K27" s="3"/>
      <c r="L27" s="3"/>
      <c r="M27" s="3"/>
      <c r="N27" s="3"/>
      <c r="O27" s="3"/>
      <c r="P27" s="3"/>
      <c r="Q27" s="3"/>
      <c r="R27" s="50"/>
      <c r="S27" s="3"/>
      <c r="T27" s="3"/>
      <c r="U27" s="3"/>
      <c r="V27" s="3"/>
      <c r="W27" s="3"/>
      <c r="X27" s="3"/>
      <c r="Y27" s="3"/>
      <c r="Z27" s="3"/>
      <c r="AA27" s="3"/>
      <c r="AB27" s="3"/>
      <c r="AC27" s="3"/>
      <c r="AD27" s="3"/>
      <c r="AE27" s="3"/>
      <c r="AF27" s="3"/>
      <c r="AG27" s="3"/>
      <c r="AH27" s="3"/>
    </row>
    <row r="28" spans="1:34" ht="39.6" x14ac:dyDescent="0.25">
      <c r="A28" s="984" t="s">
        <v>16</v>
      </c>
      <c r="B28" s="985"/>
      <c r="C28" s="51" t="s">
        <v>1</v>
      </c>
      <c r="D28" s="52">
        <v>2025</v>
      </c>
      <c r="E28" s="52">
        <v>2026</v>
      </c>
      <c r="F28" s="52">
        <v>2027</v>
      </c>
      <c r="G28" s="51" t="s">
        <v>17</v>
      </c>
      <c r="H28" s="52">
        <v>2025</v>
      </c>
      <c r="I28" s="52">
        <v>2026</v>
      </c>
      <c r="J28" s="52">
        <v>2027</v>
      </c>
      <c r="K28" s="51" t="s">
        <v>18</v>
      </c>
      <c r="L28" s="52">
        <v>2025</v>
      </c>
      <c r="M28" s="52">
        <v>2026</v>
      </c>
      <c r="N28" s="52">
        <v>2027</v>
      </c>
      <c r="O28" s="51" t="s">
        <v>3</v>
      </c>
      <c r="P28" s="52">
        <v>2025</v>
      </c>
      <c r="Q28" s="52">
        <v>2026</v>
      </c>
      <c r="R28" s="52">
        <v>2027</v>
      </c>
      <c r="S28" s="52" t="s">
        <v>4</v>
      </c>
      <c r="T28" s="52">
        <v>2025</v>
      </c>
      <c r="U28" s="52">
        <v>2026</v>
      </c>
      <c r="V28" s="52">
        <v>2027</v>
      </c>
      <c r="W28" s="51" t="s">
        <v>17</v>
      </c>
      <c r="X28" s="53"/>
      <c r="Y28" s="54"/>
      <c r="Z28" s="54"/>
      <c r="AA28" s="54"/>
      <c r="AB28" s="54"/>
      <c r="AC28" s="54"/>
      <c r="AD28" s="54"/>
      <c r="AE28" s="54"/>
      <c r="AF28" s="54"/>
      <c r="AG28" s="54"/>
      <c r="AH28" s="54"/>
    </row>
    <row r="29" spans="1:34" ht="13.2" collapsed="1" x14ac:dyDescent="0.25">
      <c r="A29" s="55">
        <v>1</v>
      </c>
      <c r="B29" s="56" t="s">
        <v>19</v>
      </c>
      <c r="C29" s="57">
        <f t="shared" ref="C29:C160" si="73">G29+K29+O29+S29</f>
        <v>378433</v>
      </c>
      <c r="D29" s="58">
        <f t="shared" ref="D29:F29" si="74">D30+D31+D32</f>
        <v>23675</v>
      </c>
      <c r="E29" s="58">
        <f t="shared" si="74"/>
        <v>129816</v>
      </c>
      <c r="F29" s="58">
        <f t="shared" si="74"/>
        <v>224942</v>
      </c>
      <c r="G29" s="59">
        <f t="shared" ref="G29:G160" si="75">SUM(H29:J29)</f>
        <v>378433</v>
      </c>
      <c r="H29" s="58">
        <f t="shared" ref="H29:J29" si="76">H30+H31+H32</f>
        <v>23675</v>
      </c>
      <c r="I29" s="58">
        <f t="shared" si="76"/>
        <v>129816</v>
      </c>
      <c r="J29" s="58">
        <f t="shared" si="76"/>
        <v>224942</v>
      </c>
      <c r="K29" s="58">
        <f t="shared" ref="K29:K160" si="77">SUM(L29:N29)</f>
        <v>0</v>
      </c>
      <c r="L29" s="58">
        <f t="shared" ref="L29:N29" si="78">L30+L31+L32</f>
        <v>0</v>
      </c>
      <c r="M29" s="58">
        <f t="shared" si="78"/>
        <v>0</v>
      </c>
      <c r="N29" s="58">
        <f t="shared" si="78"/>
        <v>0</v>
      </c>
      <c r="O29" s="58">
        <f t="shared" ref="O29:O160" si="79">SUM(P29:R29)</f>
        <v>0</v>
      </c>
      <c r="P29" s="58">
        <f t="shared" ref="P29:R29" si="80">P30+P31+P32</f>
        <v>0</v>
      </c>
      <c r="Q29" s="58">
        <f t="shared" si="80"/>
        <v>0</v>
      </c>
      <c r="R29" s="58">
        <f t="shared" si="80"/>
        <v>0</v>
      </c>
      <c r="S29" s="58">
        <f t="shared" ref="S29:S160" si="81">SUM(T29:V29)</f>
        <v>0</v>
      </c>
      <c r="T29" s="58">
        <f t="shared" ref="T29:V29" si="82">T30+T31+T32</f>
        <v>0</v>
      </c>
      <c r="U29" s="58">
        <f t="shared" si="82"/>
        <v>0</v>
      </c>
      <c r="V29" s="58">
        <f t="shared" si="82"/>
        <v>0</v>
      </c>
      <c r="W29" s="58">
        <v>378433</v>
      </c>
      <c r="X29" s="3"/>
      <c r="Y29" s="3"/>
      <c r="Z29" s="3"/>
      <c r="AA29" s="3"/>
      <c r="AB29" s="3"/>
      <c r="AC29" s="3"/>
      <c r="AD29" s="3"/>
      <c r="AE29" s="3"/>
      <c r="AF29" s="3"/>
      <c r="AG29" s="3"/>
      <c r="AH29" s="3"/>
    </row>
    <row r="30" spans="1:34" ht="26.4" hidden="1" outlineLevel="1" x14ac:dyDescent="0.25">
      <c r="A30" s="60"/>
      <c r="B30" s="61" t="s">
        <v>20</v>
      </c>
      <c r="C30" s="23">
        <f t="shared" si="73"/>
        <v>61770</v>
      </c>
      <c r="D30" s="17">
        <f t="shared" ref="D30:F30" si="83">H30+L30+P30+T30</f>
        <v>12564</v>
      </c>
      <c r="E30" s="17">
        <f t="shared" si="83"/>
        <v>24055</v>
      </c>
      <c r="F30" s="17">
        <f t="shared" si="83"/>
        <v>25151</v>
      </c>
      <c r="G30" s="18">
        <f t="shared" si="75"/>
        <v>61770</v>
      </c>
      <c r="H30" s="23">
        <v>12564</v>
      </c>
      <c r="I30" s="62">
        <v>24055</v>
      </c>
      <c r="J30" s="63">
        <v>25151</v>
      </c>
      <c r="K30" s="17">
        <f t="shared" si="77"/>
        <v>0</v>
      </c>
      <c r="L30" s="23">
        <v>0</v>
      </c>
      <c r="M30" s="23">
        <v>0</v>
      </c>
      <c r="N30" s="23">
        <v>0</v>
      </c>
      <c r="O30" s="17">
        <f t="shared" si="79"/>
        <v>0</v>
      </c>
      <c r="P30" s="23">
        <v>0</v>
      </c>
      <c r="Q30" s="23">
        <v>0</v>
      </c>
      <c r="R30" s="23">
        <v>0</v>
      </c>
      <c r="S30" s="17">
        <f t="shared" si="81"/>
        <v>0</v>
      </c>
      <c r="T30" s="23">
        <v>0</v>
      </c>
      <c r="U30" s="23">
        <v>0</v>
      </c>
      <c r="V30" s="23">
        <v>0</v>
      </c>
      <c r="W30" s="17">
        <v>61770</v>
      </c>
      <c r="X30" s="3"/>
      <c r="Y30" s="3"/>
      <c r="Z30" s="3"/>
      <c r="AA30" s="3"/>
      <c r="AB30" s="3"/>
      <c r="AC30" s="3"/>
      <c r="AD30" s="3"/>
      <c r="AE30" s="3"/>
      <c r="AF30" s="3"/>
      <c r="AG30" s="3"/>
      <c r="AH30" s="3"/>
    </row>
    <row r="31" spans="1:34" ht="26.4" hidden="1" outlineLevel="1" x14ac:dyDescent="0.25">
      <c r="A31" s="64"/>
      <c r="B31" s="65" t="s">
        <v>8</v>
      </c>
      <c r="C31" s="23">
        <f t="shared" si="73"/>
        <v>305931</v>
      </c>
      <c r="D31" s="17">
        <f>H31+L31+P31</f>
        <v>8965</v>
      </c>
      <c r="E31" s="17">
        <f t="shared" ref="E31:F31" si="84">I31+M31+Q31+U31</f>
        <v>101565</v>
      </c>
      <c r="F31" s="17">
        <f t="shared" si="84"/>
        <v>195401</v>
      </c>
      <c r="G31" s="18">
        <f t="shared" si="75"/>
        <v>305931</v>
      </c>
      <c r="H31" s="66">
        <v>8965</v>
      </c>
      <c r="I31" s="67">
        <v>101565</v>
      </c>
      <c r="J31" s="68">
        <v>195401</v>
      </c>
      <c r="K31" s="17">
        <f t="shared" si="77"/>
        <v>0</v>
      </c>
      <c r="L31" s="17">
        <v>0</v>
      </c>
      <c r="M31" s="17">
        <v>0</v>
      </c>
      <c r="N31" s="17">
        <v>0</v>
      </c>
      <c r="O31" s="17">
        <f t="shared" si="79"/>
        <v>0</v>
      </c>
      <c r="P31" s="17">
        <v>0</v>
      </c>
      <c r="Q31" s="17">
        <v>0</v>
      </c>
      <c r="R31" s="17">
        <v>0</v>
      </c>
      <c r="S31" s="23">
        <f t="shared" si="81"/>
        <v>0</v>
      </c>
      <c r="T31" s="17">
        <v>0</v>
      </c>
      <c r="U31" s="17">
        <v>0</v>
      </c>
      <c r="V31" s="17">
        <v>0</v>
      </c>
      <c r="W31" s="17">
        <v>305938</v>
      </c>
      <c r="X31" s="3"/>
      <c r="Y31" s="3"/>
      <c r="Z31" s="3"/>
      <c r="AA31" s="3"/>
      <c r="AB31" s="3"/>
      <c r="AC31" s="3"/>
      <c r="AD31" s="3"/>
      <c r="AE31" s="3"/>
      <c r="AF31" s="3"/>
      <c r="AG31" s="3"/>
      <c r="AH31" s="3"/>
    </row>
    <row r="32" spans="1:34" ht="13.2" hidden="1" outlineLevel="1" x14ac:dyDescent="0.25">
      <c r="A32" s="69"/>
      <c r="B32" s="65" t="s">
        <v>9</v>
      </c>
      <c r="C32" s="23">
        <f t="shared" si="73"/>
        <v>10732</v>
      </c>
      <c r="D32" s="17">
        <f t="shared" ref="D32:F32" si="85">H32+L32+P32+T32</f>
        <v>2146</v>
      </c>
      <c r="E32" s="17">
        <f t="shared" si="85"/>
        <v>4196</v>
      </c>
      <c r="F32" s="17">
        <f t="shared" si="85"/>
        <v>4390</v>
      </c>
      <c r="G32" s="18">
        <f t="shared" si="75"/>
        <v>10732</v>
      </c>
      <c r="H32" s="66">
        <v>2146</v>
      </c>
      <c r="I32" s="67">
        <v>4196</v>
      </c>
      <c r="J32" s="67">
        <v>4390</v>
      </c>
      <c r="K32" s="17">
        <f t="shared" si="77"/>
        <v>0</v>
      </c>
      <c r="L32" s="17">
        <v>0</v>
      </c>
      <c r="M32" s="17">
        <v>0</v>
      </c>
      <c r="N32" s="17">
        <v>0</v>
      </c>
      <c r="O32" s="17">
        <f t="shared" si="79"/>
        <v>0</v>
      </c>
      <c r="P32" s="17">
        <v>0</v>
      </c>
      <c r="Q32" s="17">
        <v>0</v>
      </c>
      <c r="R32" s="17">
        <v>0</v>
      </c>
      <c r="S32" s="17">
        <f t="shared" si="81"/>
        <v>0</v>
      </c>
      <c r="T32" s="17">
        <v>0</v>
      </c>
      <c r="U32" s="17">
        <v>0</v>
      </c>
      <c r="V32" s="17">
        <v>0</v>
      </c>
      <c r="W32" s="17">
        <v>10725</v>
      </c>
      <c r="X32" s="3"/>
      <c r="Y32" s="3"/>
      <c r="Z32" s="3"/>
      <c r="AA32" s="3"/>
      <c r="AB32" s="3"/>
      <c r="AC32" s="3"/>
      <c r="AD32" s="3"/>
      <c r="AE32" s="3"/>
      <c r="AF32" s="3"/>
      <c r="AG32" s="3"/>
      <c r="AH32" s="3"/>
    </row>
    <row r="33" spans="1:34" ht="13.2" collapsed="1" x14ac:dyDescent="0.25">
      <c r="A33" s="70" t="s">
        <v>21</v>
      </c>
      <c r="B33" s="71"/>
      <c r="C33" s="72">
        <f t="shared" si="73"/>
        <v>1191688</v>
      </c>
      <c r="D33" s="73">
        <f t="shared" ref="D33:F33" si="86">D34+D35+D36</f>
        <v>249190</v>
      </c>
      <c r="E33" s="73">
        <f t="shared" si="86"/>
        <v>471249</v>
      </c>
      <c r="F33" s="73">
        <f t="shared" si="86"/>
        <v>471249</v>
      </c>
      <c r="G33" s="73">
        <f t="shared" si="75"/>
        <v>1091688</v>
      </c>
      <c r="H33" s="73">
        <f t="shared" ref="H33:J33" si="87">H34+H35+H36</f>
        <v>229190</v>
      </c>
      <c r="I33" s="73">
        <f t="shared" si="87"/>
        <v>431249</v>
      </c>
      <c r="J33" s="73">
        <f t="shared" si="87"/>
        <v>431249</v>
      </c>
      <c r="K33" s="73">
        <f t="shared" si="77"/>
        <v>30000</v>
      </c>
      <c r="L33" s="73">
        <f t="shared" ref="L33:N33" si="88">L34+L35+L36</f>
        <v>6000</v>
      </c>
      <c r="M33" s="73">
        <f t="shared" si="88"/>
        <v>12000</v>
      </c>
      <c r="N33" s="73">
        <f t="shared" si="88"/>
        <v>12000</v>
      </c>
      <c r="O33" s="73">
        <f t="shared" si="79"/>
        <v>70000</v>
      </c>
      <c r="P33" s="73">
        <f t="shared" ref="P33:R33" si="89">P34+P35+P36</f>
        <v>14000</v>
      </c>
      <c r="Q33" s="73">
        <f t="shared" si="89"/>
        <v>28000</v>
      </c>
      <c r="R33" s="73">
        <f t="shared" si="89"/>
        <v>28000</v>
      </c>
      <c r="S33" s="73">
        <f t="shared" si="81"/>
        <v>0</v>
      </c>
      <c r="T33" s="73">
        <f t="shared" ref="T33:V33" si="90">T34+T35+T36</f>
        <v>0</v>
      </c>
      <c r="U33" s="73">
        <f t="shared" si="90"/>
        <v>0</v>
      </c>
      <c r="V33" s="73">
        <f t="shared" si="90"/>
        <v>0</v>
      </c>
      <c r="W33" s="73">
        <v>1091687</v>
      </c>
      <c r="X33" s="3"/>
      <c r="Y33" s="3"/>
      <c r="Z33" s="3"/>
      <c r="AA33" s="3"/>
      <c r="AB33" s="3"/>
      <c r="AC33" s="3"/>
      <c r="AD33" s="3"/>
      <c r="AE33" s="3"/>
      <c r="AF33" s="3"/>
      <c r="AG33" s="3"/>
      <c r="AH33" s="3"/>
    </row>
    <row r="34" spans="1:34" ht="26.4" hidden="1" outlineLevel="2" x14ac:dyDescent="0.25">
      <c r="A34" s="74"/>
      <c r="B34" s="75" t="s">
        <v>20</v>
      </c>
      <c r="C34" s="76">
        <f t="shared" si="73"/>
        <v>192444</v>
      </c>
      <c r="D34" s="77">
        <f t="shared" ref="D34:F34" si="91">D38+D42+D46+D50+D54+D58</f>
        <v>39712</v>
      </c>
      <c r="E34" s="77">
        <f t="shared" si="91"/>
        <v>76366</v>
      </c>
      <c r="F34" s="77">
        <f t="shared" si="91"/>
        <v>76366</v>
      </c>
      <c r="G34" s="78">
        <f t="shared" si="75"/>
        <v>176031</v>
      </c>
      <c r="H34" s="77">
        <f t="shared" ref="H34:J34" si="92">H38+H42+H46+H50+H54+H58</f>
        <v>36431</v>
      </c>
      <c r="I34" s="77">
        <f t="shared" si="92"/>
        <v>69800</v>
      </c>
      <c r="J34" s="77">
        <f t="shared" si="92"/>
        <v>69800</v>
      </c>
      <c r="K34" s="77">
        <f t="shared" si="77"/>
        <v>4937</v>
      </c>
      <c r="L34" s="77">
        <f t="shared" ref="L34:N34" si="93">L38+L42+L46+L50+L54+L58</f>
        <v>987</v>
      </c>
      <c r="M34" s="77">
        <f t="shared" si="93"/>
        <v>1975</v>
      </c>
      <c r="N34" s="77">
        <f t="shared" si="93"/>
        <v>1975</v>
      </c>
      <c r="O34" s="77">
        <f t="shared" si="79"/>
        <v>11476</v>
      </c>
      <c r="P34" s="77">
        <f t="shared" ref="P34:R34" si="94">P38+P42+P46+P50+P54+P58</f>
        <v>2294</v>
      </c>
      <c r="Q34" s="77">
        <f t="shared" si="94"/>
        <v>4591</v>
      </c>
      <c r="R34" s="77">
        <f t="shared" si="94"/>
        <v>4591</v>
      </c>
      <c r="S34" s="77">
        <f t="shared" si="81"/>
        <v>0</v>
      </c>
      <c r="T34" s="77">
        <f t="shared" ref="T34:V34" si="95">T38+T42+T46+T50+T54+T58</f>
        <v>0</v>
      </c>
      <c r="U34" s="77">
        <f t="shared" si="95"/>
        <v>0</v>
      </c>
      <c r="V34" s="77">
        <f t="shared" si="95"/>
        <v>0</v>
      </c>
      <c r="W34" s="77">
        <v>175986</v>
      </c>
      <c r="X34" s="3"/>
      <c r="Y34" s="3"/>
      <c r="Z34" s="3"/>
      <c r="AA34" s="3"/>
      <c r="AB34" s="3"/>
      <c r="AC34" s="3"/>
      <c r="AD34" s="3"/>
      <c r="AE34" s="3"/>
      <c r="AF34" s="3"/>
      <c r="AG34" s="3"/>
      <c r="AH34" s="3"/>
    </row>
    <row r="35" spans="1:34" ht="26.4" hidden="1" outlineLevel="2" x14ac:dyDescent="0.25">
      <c r="A35" s="79"/>
      <c r="B35" s="80" t="s">
        <v>8</v>
      </c>
      <c r="C35" s="76">
        <f t="shared" si="73"/>
        <v>966299</v>
      </c>
      <c r="D35" s="77">
        <f t="shared" ref="D35:F35" si="96">D39+D43+D47+D51+D55+D59</f>
        <v>202889</v>
      </c>
      <c r="E35" s="77">
        <f t="shared" si="96"/>
        <v>381705</v>
      </c>
      <c r="F35" s="77">
        <f t="shared" si="96"/>
        <v>381705</v>
      </c>
      <c r="G35" s="78">
        <f t="shared" si="75"/>
        <v>885904</v>
      </c>
      <c r="H35" s="77">
        <f t="shared" ref="H35:J35" si="97">H39+H43+H47+H51+H55+H59</f>
        <v>186808</v>
      </c>
      <c r="I35" s="77">
        <f t="shared" si="97"/>
        <v>349548</v>
      </c>
      <c r="J35" s="77">
        <f t="shared" si="97"/>
        <v>349548</v>
      </c>
      <c r="K35" s="77">
        <f t="shared" si="77"/>
        <v>24088</v>
      </c>
      <c r="L35" s="77">
        <f t="shared" ref="L35:N35" si="98">L39+L43+L47+L51+L55+L59</f>
        <v>4818</v>
      </c>
      <c r="M35" s="77">
        <f t="shared" si="98"/>
        <v>9635</v>
      </c>
      <c r="N35" s="77">
        <f t="shared" si="98"/>
        <v>9635</v>
      </c>
      <c r="O35" s="77">
        <f t="shared" si="79"/>
        <v>56307</v>
      </c>
      <c r="P35" s="77">
        <f t="shared" ref="P35:R35" si="99">P39+P43+P47+P51+P55+P59</f>
        <v>11263</v>
      </c>
      <c r="Q35" s="77">
        <f t="shared" si="99"/>
        <v>22522</v>
      </c>
      <c r="R35" s="77">
        <f t="shared" si="99"/>
        <v>22522</v>
      </c>
      <c r="S35" s="77">
        <f t="shared" si="81"/>
        <v>0</v>
      </c>
      <c r="T35" s="77">
        <f t="shared" ref="T35:V35" si="100">T39+T43+T47+T51+T55+T59</f>
        <v>0</v>
      </c>
      <c r="U35" s="77">
        <f t="shared" si="100"/>
        <v>0</v>
      </c>
      <c r="V35" s="77">
        <f t="shared" si="100"/>
        <v>0</v>
      </c>
      <c r="W35" s="77">
        <v>886004</v>
      </c>
      <c r="X35" s="3"/>
      <c r="Y35" s="3"/>
      <c r="Z35" s="3"/>
      <c r="AA35" s="3"/>
      <c r="AB35" s="3"/>
      <c r="AC35" s="3"/>
      <c r="AD35" s="3"/>
      <c r="AE35" s="3"/>
      <c r="AF35" s="3"/>
      <c r="AG35" s="3"/>
      <c r="AH35" s="3"/>
    </row>
    <row r="36" spans="1:34" ht="13.2" hidden="1" outlineLevel="2" x14ac:dyDescent="0.25">
      <c r="A36" s="81"/>
      <c r="B36" s="80" t="s">
        <v>9</v>
      </c>
      <c r="C36" s="76">
        <f t="shared" si="73"/>
        <v>32945</v>
      </c>
      <c r="D36" s="77">
        <f t="shared" ref="D36:F36" si="101">D40+D44+D48+D52+D56+D60</f>
        <v>6589</v>
      </c>
      <c r="E36" s="77">
        <f t="shared" si="101"/>
        <v>13178</v>
      </c>
      <c r="F36" s="77">
        <f t="shared" si="101"/>
        <v>13178</v>
      </c>
      <c r="G36" s="78">
        <f t="shared" si="75"/>
        <v>29753</v>
      </c>
      <c r="H36" s="77">
        <f t="shared" ref="H36:J36" si="102">H40+H44+H48+H52+H56+H60</f>
        <v>5951</v>
      </c>
      <c r="I36" s="77">
        <f t="shared" si="102"/>
        <v>11901</v>
      </c>
      <c r="J36" s="77">
        <f t="shared" si="102"/>
        <v>11901</v>
      </c>
      <c r="K36" s="77">
        <f t="shared" si="77"/>
        <v>975</v>
      </c>
      <c r="L36" s="77">
        <f t="shared" ref="L36:N36" si="103">L40+L44+L48+L52+L56+L60</f>
        <v>195</v>
      </c>
      <c r="M36" s="77">
        <f t="shared" si="103"/>
        <v>390</v>
      </c>
      <c r="N36" s="77">
        <f t="shared" si="103"/>
        <v>390</v>
      </c>
      <c r="O36" s="77">
        <f t="shared" si="79"/>
        <v>2217</v>
      </c>
      <c r="P36" s="77">
        <f t="shared" ref="P36:R36" si="104">P40+P44+P48+P52+P56+P60</f>
        <v>443</v>
      </c>
      <c r="Q36" s="77">
        <f t="shared" si="104"/>
        <v>887</v>
      </c>
      <c r="R36" s="77">
        <f t="shared" si="104"/>
        <v>887</v>
      </c>
      <c r="S36" s="77">
        <f t="shared" si="81"/>
        <v>0</v>
      </c>
      <c r="T36" s="77">
        <f t="shared" ref="T36:V36" si="105">T40+T44+T48+T52+T56+T60</f>
        <v>0</v>
      </c>
      <c r="U36" s="77">
        <f t="shared" si="105"/>
        <v>0</v>
      </c>
      <c r="V36" s="77">
        <f t="shared" si="105"/>
        <v>0</v>
      </c>
      <c r="W36" s="77">
        <v>29697</v>
      </c>
      <c r="X36" s="3"/>
      <c r="Y36" s="3"/>
      <c r="Z36" s="3"/>
      <c r="AA36" s="3"/>
      <c r="AB36" s="3"/>
      <c r="AC36" s="3"/>
      <c r="AD36" s="3"/>
      <c r="AE36" s="3"/>
      <c r="AF36" s="3"/>
      <c r="AG36" s="3"/>
      <c r="AH36" s="3"/>
    </row>
    <row r="37" spans="1:34" ht="13.2" hidden="1" outlineLevel="1" collapsed="1" x14ac:dyDescent="0.25">
      <c r="A37" s="82">
        <v>2</v>
      </c>
      <c r="B37" s="56" t="s">
        <v>22</v>
      </c>
      <c r="C37" s="57">
        <f t="shared" si="73"/>
        <v>142841</v>
      </c>
      <c r="D37" s="58">
        <f t="shared" ref="D37:F37" si="106">D38+D39+D40</f>
        <v>30377</v>
      </c>
      <c r="E37" s="58">
        <f t="shared" si="106"/>
        <v>56232</v>
      </c>
      <c r="F37" s="58">
        <f t="shared" si="106"/>
        <v>56232</v>
      </c>
      <c r="G37" s="59">
        <f t="shared" si="75"/>
        <v>132841</v>
      </c>
      <c r="H37" s="58">
        <f t="shared" ref="H37:J37" si="107">H38+H39+H40</f>
        <v>28377</v>
      </c>
      <c r="I37" s="58">
        <f t="shared" si="107"/>
        <v>52232</v>
      </c>
      <c r="J37" s="58">
        <f t="shared" si="107"/>
        <v>52232</v>
      </c>
      <c r="K37" s="58">
        <f t="shared" si="77"/>
        <v>0</v>
      </c>
      <c r="L37" s="58">
        <f t="shared" ref="L37:N37" si="108">L38+L39+L40</f>
        <v>0</v>
      </c>
      <c r="M37" s="58">
        <f t="shared" si="108"/>
        <v>0</v>
      </c>
      <c r="N37" s="58">
        <f t="shared" si="108"/>
        <v>0</v>
      </c>
      <c r="O37" s="17">
        <f t="shared" si="79"/>
        <v>10000</v>
      </c>
      <c r="P37" s="17">
        <f t="shared" ref="P37:R37" si="109">P38+P39+P40</f>
        <v>2000</v>
      </c>
      <c r="Q37" s="17">
        <f t="shared" si="109"/>
        <v>4000</v>
      </c>
      <c r="R37" s="17">
        <f t="shared" si="109"/>
        <v>4000</v>
      </c>
      <c r="S37" s="58">
        <f t="shared" si="81"/>
        <v>0</v>
      </c>
      <c r="T37" s="58">
        <f t="shared" ref="T37:V37" si="110">T38+T39+T40</f>
        <v>0</v>
      </c>
      <c r="U37" s="58">
        <f t="shared" si="110"/>
        <v>0</v>
      </c>
      <c r="V37" s="58">
        <f t="shared" si="110"/>
        <v>0</v>
      </c>
      <c r="W37" s="58">
        <v>132841</v>
      </c>
      <c r="X37" s="3"/>
      <c r="Y37" s="3"/>
      <c r="Z37" s="3"/>
      <c r="AA37" s="3"/>
      <c r="AB37" s="3"/>
      <c r="AC37" s="3"/>
      <c r="AD37" s="3"/>
      <c r="AE37" s="3"/>
      <c r="AF37" s="3"/>
      <c r="AG37" s="3"/>
      <c r="AH37" s="3"/>
    </row>
    <row r="38" spans="1:34" ht="26.4" hidden="1" outlineLevel="2" x14ac:dyDescent="0.25">
      <c r="A38" s="83"/>
      <c r="B38" s="19" t="s">
        <v>20</v>
      </c>
      <c r="C38" s="23">
        <f t="shared" si="73"/>
        <v>22870</v>
      </c>
      <c r="D38" s="17">
        <f t="shared" ref="D38:F38" si="111">H38+L38+P38+T38</f>
        <v>4778</v>
      </c>
      <c r="E38" s="17">
        <f t="shared" si="111"/>
        <v>9046</v>
      </c>
      <c r="F38" s="17">
        <f t="shared" si="111"/>
        <v>9046</v>
      </c>
      <c r="G38" s="18">
        <f t="shared" si="75"/>
        <v>21268</v>
      </c>
      <c r="H38" s="23">
        <f>4465-7</f>
        <v>4458</v>
      </c>
      <c r="I38" s="62">
        <f t="shared" ref="I38:J38" si="112">8454-49</f>
        <v>8405</v>
      </c>
      <c r="J38" s="62">
        <f t="shared" si="112"/>
        <v>8405</v>
      </c>
      <c r="K38" s="17">
        <f t="shared" si="77"/>
        <v>0</v>
      </c>
      <c r="L38" s="23">
        <v>0</v>
      </c>
      <c r="M38" s="23">
        <v>0</v>
      </c>
      <c r="N38" s="23">
        <v>0</v>
      </c>
      <c r="O38" s="17">
        <f t="shared" si="79"/>
        <v>1602</v>
      </c>
      <c r="P38" s="23">
        <v>320</v>
      </c>
      <c r="Q38" s="23">
        <v>641</v>
      </c>
      <c r="R38" s="23">
        <v>641</v>
      </c>
      <c r="S38" s="66">
        <f t="shared" si="81"/>
        <v>0</v>
      </c>
      <c r="T38" s="23">
        <v>0</v>
      </c>
      <c r="U38" s="23">
        <v>0</v>
      </c>
      <c r="V38" s="23">
        <v>0</v>
      </c>
      <c r="W38" s="17">
        <v>21224</v>
      </c>
      <c r="X38" s="3"/>
      <c r="Y38" s="47"/>
      <c r="Z38" s="47"/>
      <c r="AA38" s="47"/>
      <c r="AB38" s="47"/>
      <c r="AC38" s="47"/>
      <c r="AD38" s="47"/>
      <c r="AE38" s="47"/>
      <c r="AF38" s="47"/>
      <c r="AG38" s="47"/>
      <c r="AH38" s="47"/>
    </row>
    <row r="39" spans="1:34" ht="26.4" hidden="1" outlineLevel="2" x14ac:dyDescent="0.25">
      <c r="A39" s="84"/>
      <c r="B39" s="21" t="s">
        <v>8</v>
      </c>
      <c r="C39" s="23">
        <f t="shared" si="73"/>
        <v>116141</v>
      </c>
      <c r="D39" s="17">
        <f t="shared" ref="D39:F39" si="113">H39+L39+P39+T39</f>
        <v>24833</v>
      </c>
      <c r="E39" s="17">
        <f t="shared" si="113"/>
        <v>45654</v>
      </c>
      <c r="F39" s="17">
        <f t="shared" si="113"/>
        <v>45654</v>
      </c>
      <c r="G39" s="18">
        <f t="shared" si="75"/>
        <v>108010</v>
      </c>
      <c r="H39" s="66">
        <f>23208-2</f>
        <v>23206</v>
      </c>
      <c r="I39" s="67">
        <f t="shared" ref="I39:J39" si="114">42667-265</f>
        <v>42402</v>
      </c>
      <c r="J39" s="67">
        <f t="shared" si="114"/>
        <v>42402</v>
      </c>
      <c r="K39" s="17">
        <f t="shared" si="77"/>
        <v>0</v>
      </c>
      <c r="L39" s="17">
        <v>0</v>
      </c>
      <c r="M39" s="17">
        <v>0</v>
      </c>
      <c r="N39" s="17">
        <v>0</v>
      </c>
      <c r="O39" s="17">
        <f t="shared" si="79"/>
        <v>8131</v>
      </c>
      <c r="P39" s="17">
        <v>1627</v>
      </c>
      <c r="Q39" s="17">
        <v>3252</v>
      </c>
      <c r="R39" s="17">
        <v>3252</v>
      </c>
      <c r="S39" s="17">
        <f t="shared" si="81"/>
        <v>0</v>
      </c>
      <c r="T39" s="17">
        <v>0</v>
      </c>
      <c r="U39" s="17">
        <v>0</v>
      </c>
      <c r="V39" s="17">
        <v>0</v>
      </c>
      <c r="W39" s="17">
        <v>108111</v>
      </c>
      <c r="X39" s="3"/>
      <c r="Y39" s="47"/>
      <c r="Z39" s="47"/>
      <c r="AA39" s="47"/>
      <c r="AB39" s="47"/>
      <c r="AC39" s="47"/>
      <c r="AD39" s="47"/>
      <c r="AE39" s="47"/>
      <c r="AF39" s="47"/>
      <c r="AG39" s="47"/>
      <c r="AH39" s="47"/>
    </row>
    <row r="40" spans="1:34" ht="13.2" hidden="1" outlineLevel="2" x14ac:dyDescent="0.25">
      <c r="A40" s="14"/>
      <c r="B40" s="21" t="s">
        <v>9</v>
      </c>
      <c r="C40" s="23">
        <f t="shared" si="73"/>
        <v>3830</v>
      </c>
      <c r="D40" s="17">
        <f t="shared" ref="D40:F40" si="115">H40+L40+P40+T40</f>
        <v>766</v>
      </c>
      <c r="E40" s="17">
        <f t="shared" si="115"/>
        <v>1532</v>
      </c>
      <c r="F40" s="17">
        <f t="shared" si="115"/>
        <v>1532</v>
      </c>
      <c r="G40" s="18">
        <f t="shared" si="75"/>
        <v>3563</v>
      </c>
      <c r="H40" s="66">
        <f>716-3</f>
        <v>713</v>
      </c>
      <c r="I40" s="67">
        <f t="shared" ref="I40:J40" si="116">1432-7</f>
        <v>1425</v>
      </c>
      <c r="J40" s="67">
        <f t="shared" si="116"/>
        <v>1425</v>
      </c>
      <c r="K40" s="17">
        <f t="shared" si="77"/>
        <v>0</v>
      </c>
      <c r="L40" s="17">
        <v>0</v>
      </c>
      <c r="M40" s="17">
        <v>0</v>
      </c>
      <c r="N40" s="17">
        <v>0</v>
      </c>
      <c r="O40" s="17">
        <f t="shared" si="79"/>
        <v>267</v>
      </c>
      <c r="P40" s="17">
        <v>53</v>
      </c>
      <c r="Q40" s="17">
        <v>107</v>
      </c>
      <c r="R40" s="17">
        <v>107</v>
      </c>
      <c r="S40" s="66">
        <f t="shared" si="81"/>
        <v>0</v>
      </c>
      <c r="T40" s="17">
        <v>0</v>
      </c>
      <c r="U40" s="17">
        <v>0</v>
      </c>
      <c r="V40" s="17">
        <v>0</v>
      </c>
      <c r="W40" s="17">
        <v>3506</v>
      </c>
      <c r="X40" s="3"/>
      <c r="Y40" s="47"/>
      <c r="Z40" s="47"/>
      <c r="AA40" s="47"/>
      <c r="AB40" s="47"/>
      <c r="AC40" s="47"/>
      <c r="AD40" s="47"/>
      <c r="AE40" s="47"/>
      <c r="AF40" s="47"/>
      <c r="AG40" s="47"/>
      <c r="AH40" s="47"/>
    </row>
    <row r="41" spans="1:34" ht="13.2" hidden="1" outlineLevel="1" collapsed="1" x14ac:dyDescent="0.25">
      <c r="A41" s="82">
        <v>3</v>
      </c>
      <c r="B41" s="56" t="s">
        <v>23</v>
      </c>
      <c r="C41" s="57">
        <f t="shared" si="73"/>
        <v>462536</v>
      </c>
      <c r="D41" s="58">
        <f t="shared" ref="D41:F41" si="117">D42+D43+D44</f>
        <v>94316</v>
      </c>
      <c r="E41" s="58">
        <f t="shared" si="117"/>
        <v>184110</v>
      </c>
      <c r="F41" s="58">
        <f t="shared" si="117"/>
        <v>184110</v>
      </c>
      <c r="G41" s="59">
        <f t="shared" si="75"/>
        <v>462536</v>
      </c>
      <c r="H41" s="58">
        <f t="shared" ref="H41:J41" si="118">H42+H43+H44</f>
        <v>94316</v>
      </c>
      <c r="I41" s="58">
        <f t="shared" si="118"/>
        <v>184110</v>
      </c>
      <c r="J41" s="58">
        <f t="shared" si="118"/>
        <v>184110</v>
      </c>
      <c r="K41" s="58">
        <f t="shared" si="77"/>
        <v>0</v>
      </c>
      <c r="L41" s="58">
        <f t="shared" ref="L41:N41" si="119">L42+L43+L44</f>
        <v>0</v>
      </c>
      <c r="M41" s="58">
        <f t="shared" si="119"/>
        <v>0</v>
      </c>
      <c r="N41" s="58">
        <f t="shared" si="119"/>
        <v>0</v>
      </c>
      <c r="O41" s="58">
        <f t="shared" si="79"/>
        <v>0</v>
      </c>
      <c r="P41" s="58">
        <f t="shared" ref="P41:R41" si="120">P42+P43+P44</f>
        <v>0</v>
      </c>
      <c r="Q41" s="58">
        <f t="shared" si="120"/>
        <v>0</v>
      </c>
      <c r="R41" s="58">
        <f t="shared" si="120"/>
        <v>0</v>
      </c>
      <c r="S41" s="58">
        <f t="shared" si="81"/>
        <v>0</v>
      </c>
      <c r="T41" s="58">
        <f t="shared" ref="T41:V41" si="121">T42+T43+T44</f>
        <v>0</v>
      </c>
      <c r="U41" s="58">
        <f t="shared" si="121"/>
        <v>0</v>
      </c>
      <c r="V41" s="58">
        <f t="shared" si="121"/>
        <v>0</v>
      </c>
      <c r="W41" s="58">
        <v>462537</v>
      </c>
      <c r="X41" s="3"/>
      <c r="Y41" s="3"/>
      <c r="Z41" s="3"/>
      <c r="AA41" s="3"/>
      <c r="AB41" s="3"/>
      <c r="AC41" s="3"/>
      <c r="AD41" s="3"/>
      <c r="AE41" s="3"/>
      <c r="AF41" s="3"/>
      <c r="AG41" s="3"/>
      <c r="AH41" s="3"/>
    </row>
    <row r="42" spans="1:34" ht="26.4" hidden="1" outlineLevel="2" x14ac:dyDescent="0.25">
      <c r="A42" s="83"/>
      <c r="B42" s="19" t="s">
        <v>20</v>
      </c>
      <c r="C42" s="23">
        <f t="shared" si="73"/>
        <v>75655</v>
      </c>
      <c r="D42" s="17">
        <f t="shared" ref="D42:F42" si="122">H42+L42+P42+T42</f>
        <v>15335</v>
      </c>
      <c r="E42" s="17">
        <f t="shared" si="122"/>
        <v>30160</v>
      </c>
      <c r="F42" s="17">
        <f t="shared" si="122"/>
        <v>30160</v>
      </c>
      <c r="G42" s="16">
        <f t="shared" si="75"/>
        <v>75655</v>
      </c>
      <c r="H42" s="23">
        <v>15335</v>
      </c>
      <c r="I42" s="62">
        <v>30160</v>
      </c>
      <c r="J42" s="62">
        <v>30160</v>
      </c>
      <c r="K42" s="66">
        <f t="shared" si="77"/>
        <v>0</v>
      </c>
      <c r="L42" s="23">
        <v>0</v>
      </c>
      <c r="M42" s="23">
        <v>0</v>
      </c>
      <c r="N42" s="23">
        <v>0</v>
      </c>
      <c r="O42" s="66">
        <f t="shared" si="79"/>
        <v>0</v>
      </c>
      <c r="P42" s="23">
        <v>0</v>
      </c>
      <c r="Q42" s="23">
        <v>0</v>
      </c>
      <c r="R42" s="23">
        <v>0</v>
      </c>
      <c r="S42" s="66">
        <f t="shared" si="81"/>
        <v>0</v>
      </c>
      <c r="T42" s="23">
        <v>0</v>
      </c>
      <c r="U42" s="23">
        <v>0</v>
      </c>
      <c r="V42" s="23">
        <v>0</v>
      </c>
      <c r="W42" s="23">
        <v>75655</v>
      </c>
      <c r="X42" s="3"/>
      <c r="Y42" s="3"/>
      <c r="Z42" s="3"/>
      <c r="AA42" s="3"/>
      <c r="AB42" s="3"/>
      <c r="AC42" s="3"/>
      <c r="AD42" s="3"/>
      <c r="AE42" s="3"/>
      <c r="AF42" s="3"/>
      <c r="AG42" s="3"/>
      <c r="AH42" s="3"/>
    </row>
    <row r="43" spans="1:34" ht="26.4" hidden="1" outlineLevel="2" x14ac:dyDescent="0.25">
      <c r="A43" s="84"/>
      <c r="B43" s="21" t="s">
        <v>8</v>
      </c>
      <c r="C43" s="23">
        <f t="shared" si="73"/>
        <v>373686</v>
      </c>
      <c r="D43" s="17">
        <f t="shared" ref="D43:F43" si="123">H43+L43+P43+T43</f>
        <v>76342</v>
      </c>
      <c r="E43" s="17">
        <f t="shared" si="123"/>
        <v>148672</v>
      </c>
      <c r="F43" s="17">
        <f t="shared" si="123"/>
        <v>148672</v>
      </c>
      <c r="G43" s="18">
        <f t="shared" si="75"/>
        <v>373686</v>
      </c>
      <c r="H43" s="66">
        <v>76342</v>
      </c>
      <c r="I43" s="67">
        <v>148672</v>
      </c>
      <c r="J43" s="67">
        <v>148672</v>
      </c>
      <c r="K43" s="23">
        <f t="shared" si="77"/>
        <v>0</v>
      </c>
      <c r="L43" s="62">
        <v>0</v>
      </c>
      <c r="M43" s="62">
        <v>0</v>
      </c>
      <c r="N43" s="62">
        <v>0</v>
      </c>
      <c r="O43" s="62">
        <f t="shared" si="79"/>
        <v>0</v>
      </c>
      <c r="P43" s="62">
        <v>0</v>
      </c>
      <c r="Q43" s="62">
        <v>0</v>
      </c>
      <c r="R43" s="62">
        <v>0</v>
      </c>
      <c r="S43" s="62">
        <f t="shared" si="81"/>
        <v>0</v>
      </c>
      <c r="T43" s="62">
        <v>0</v>
      </c>
      <c r="U43" s="62">
        <v>0</v>
      </c>
      <c r="V43" s="62">
        <v>0</v>
      </c>
      <c r="W43" s="17">
        <v>373685</v>
      </c>
      <c r="X43" s="3"/>
      <c r="Y43" s="3"/>
      <c r="Z43" s="3"/>
      <c r="AA43" s="3"/>
      <c r="AB43" s="3"/>
      <c r="AC43" s="3"/>
      <c r="AD43" s="3"/>
      <c r="AE43" s="3"/>
      <c r="AF43" s="3"/>
      <c r="AG43" s="3"/>
      <c r="AH43" s="3"/>
    </row>
    <row r="44" spans="1:34" ht="13.2" hidden="1" outlineLevel="2" x14ac:dyDescent="0.25">
      <c r="A44" s="14"/>
      <c r="B44" s="21" t="s">
        <v>9</v>
      </c>
      <c r="C44" s="23">
        <f t="shared" si="73"/>
        <v>13195</v>
      </c>
      <c r="D44" s="17">
        <f t="shared" ref="D44:F44" si="124">H44+L44+P44+T44</f>
        <v>2639</v>
      </c>
      <c r="E44" s="17">
        <f t="shared" si="124"/>
        <v>5278</v>
      </c>
      <c r="F44" s="17">
        <f t="shared" si="124"/>
        <v>5278</v>
      </c>
      <c r="G44" s="85">
        <f t="shared" si="75"/>
        <v>13195</v>
      </c>
      <c r="H44" s="66">
        <v>2639</v>
      </c>
      <c r="I44" s="67">
        <v>5278</v>
      </c>
      <c r="J44" s="67">
        <v>5278</v>
      </c>
      <c r="K44" s="66">
        <f t="shared" si="77"/>
        <v>0</v>
      </c>
      <c r="L44" s="17">
        <v>0</v>
      </c>
      <c r="M44" s="17">
        <v>0</v>
      </c>
      <c r="N44" s="17">
        <v>0</v>
      </c>
      <c r="O44" s="66">
        <f t="shared" si="79"/>
        <v>0</v>
      </c>
      <c r="P44" s="17">
        <v>0</v>
      </c>
      <c r="Q44" s="17">
        <v>0</v>
      </c>
      <c r="R44" s="17">
        <v>0</v>
      </c>
      <c r="S44" s="66">
        <f t="shared" si="81"/>
        <v>0</v>
      </c>
      <c r="T44" s="17">
        <v>0</v>
      </c>
      <c r="U44" s="17">
        <v>0</v>
      </c>
      <c r="V44" s="17">
        <v>0</v>
      </c>
      <c r="W44" s="66">
        <v>13197</v>
      </c>
      <c r="X44" s="3"/>
      <c r="Y44" s="3"/>
      <c r="Z44" s="3"/>
      <c r="AA44" s="3"/>
      <c r="AB44" s="3"/>
      <c r="AC44" s="3"/>
      <c r="AD44" s="3"/>
      <c r="AE44" s="3"/>
      <c r="AF44" s="3"/>
      <c r="AG44" s="3"/>
      <c r="AH44" s="3"/>
    </row>
    <row r="45" spans="1:34" ht="13.2" hidden="1" outlineLevel="1" collapsed="1" x14ac:dyDescent="0.25">
      <c r="A45" s="82">
        <v>4</v>
      </c>
      <c r="B45" s="56" t="s">
        <v>24</v>
      </c>
      <c r="C45" s="57">
        <f t="shared" si="73"/>
        <v>182641</v>
      </c>
      <c r="D45" s="58">
        <f t="shared" ref="D45:F45" si="125">D46+D47+D48</f>
        <v>38337</v>
      </c>
      <c r="E45" s="58">
        <f t="shared" si="125"/>
        <v>72152</v>
      </c>
      <c r="F45" s="58">
        <f t="shared" si="125"/>
        <v>72152</v>
      </c>
      <c r="G45" s="59">
        <f t="shared" si="75"/>
        <v>122641</v>
      </c>
      <c r="H45" s="58">
        <f t="shared" ref="H45:J45" si="126">H46+H47+H48</f>
        <v>26337</v>
      </c>
      <c r="I45" s="58">
        <f t="shared" si="126"/>
        <v>48152</v>
      </c>
      <c r="J45" s="58">
        <f t="shared" si="126"/>
        <v>48152</v>
      </c>
      <c r="K45" s="58">
        <f t="shared" si="77"/>
        <v>30000</v>
      </c>
      <c r="L45" s="58">
        <f t="shared" ref="L45:N45" si="127">L46+L47+L48</f>
        <v>6000</v>
      </c>
      <c r="M45" s="58">
        <f t="shared" si="127"/>
        <v>12000</v>
      </c>
      <c r="N45" s="58">
        <f t="shared" si="127"/>
        <v>12000</v>
      </c>
      <c r="O45" s="58">
        <f t="shared" si="79"/>
        <v>30000</v>
      </c>
      <c r="P45" s="58">
        <f t="shared" ref="P45:R45" si="128">P46+P47+P48</f>
        <v>6000</v>
      </c>
      <c r="Q45" s="58">
        <f t="shared" si="128"/>
        <v>12000</v>
      </c>
      <c r="R45" s="58">
        <f t="shared" si="128"/>
        <v>12000</v>
      </c>
      <c r="S45" s="58">
        <f t="shared" si="81"/>
        <v>0</v>
      </c>
      <c r="T45" s="58">
        <f t="shared" ref="T45:V45" si="129">T46+T47+T48</f>
        <v>0</v>
      </c>
      <c r="U45" s="58">
        <f t="shared" si="129"/>
        <v>0</v>
      </c>
      <c r="V45" s="58">
        <f t="shared" si="129"/>
        <v>0</v>
      </c>
      <c r="W45" s="58">
        <v>122641</v>
      </c>
      <c r="X45" s="3"/>
      <c r="Y45" s="3"/>
      <c r="Z45" s="3"/>
      <c r="AA45" s="3"/>
      <c r="AB45" s="3"/>
      <c r="AC45" s="3"/>
      <c r="AD45" s="3"/>
      <c r="AE45" s="3"/>
      <c r="AF45" s="3"/>
      <c r="AG45" s="3"/>
      <c r="AH45" s="3"/>
    </row>
    <row r="46" spans="1:34" ht="26.4" hidden="1" outlineLevel="2" x14ac:dyDescent="0.25">
      <c r="A46" s="83"/>
      <c r="B46" s="19" t="s">
        <v>20</v>
      </c>
      <c r="C46" s="23">
        <f t="shared" si="73"/>
        <v>29413</v>
      </c>
      <c r="D46" s="17">
        <f t="shared" ref="D46:F46" si="130">H46+L46+P46+T46</f>
        <v>6087</v>
      </c>
      <c r="E46" s="17">
        <f t="shared" si="130"/>
        <v>11663</v>
      </c>
      <c r="F46" s="17">
        <f t="shared" si="130"/>
        <v>11663</v>
      </c>
      <c r="G46" s="16">
        <f t="shared" si="75"/>
        <v>19539</v>
      </c>
      <c r="H46" s="23">
        <f>4089+24</f>
        <v>4113</v>
      </c>
      <c r="I46" s="62">
        <f t="shared" ref="I46:J46" si="131">7831-118</f>
        <v>7713</v>
      </c>
      <c r="J46" s="62">
        <f t="shared" si="131"/>
        <v>7713</v>
      </c>
      <c r="K46" s="66">
        <f t="shared" si="77"/>
        <v>4937</v>
      </c>
      <c r="L46" s="23">
        <v>987</v>
      </c>
      <c r="M46" s="23">
        <v>1975</v>
      </c>
      <c r="N46" s="23">
        <v>1975</v>
      </c>
      <c r="O46" s="66">
        <f t="shared" si="79"/>
        <v>4937</v>
      </c>
      <c r="P46" s="23">
        <v>987</v>
      </c>
      <c r="Q46" s="23">
        <v>1975</v>
      </c>
      <c r="R46" s="23">
        <v>1975</v>
      </c>
      <c r="S46" s="66">
        <f t="shared" si="81"/>
        <v>0</v>
      </c>
      <c r="T46" s="23">
        <v>0</v>
      </c>
      <c r="U46" s="23">
        <v>0</v>
      </c>
      <c r="V46" s="23">
        <v>0</v>
      </c>
      <c r="W46" s="23">
        <v>19540</v>
      </c>
      <c r="X46" s="3"/>
      <c r="Y46" s="47"/>
      <c r="Z46" s="47"/>
      <c r="AA46" s="47"/>
      <c r="AB46" s="47"/>
      <c r="AC46" s="47"/>
      <c r="AD46" s="47"/>
      <c r="AE46" s="47"/>
      <c r="AF46" s="47"/>
      <c r="AG46" s="47"/>
      <c r="AH46" s="47"/>
    </row>
    <row r="47" spans="1:34" ht="26.4" hidden="1" outlineLevel="2" x14ac:dyDescent="0.25">
      <c r="A47" s="84"/>
      <c r="B47" s="21" t="s">
        <v>8</v>
      </c>
      <c r="C47" s="23">
        <f t="shared" si="73"/>
        <v>148071</v>
      </c>
      <c r="D47" s="17">
        <f t="shared" ref="D47:F47" si="132">H47+L47+P47+T47</f>
        <v>31219</v>
      </c>
      <c r="E47" s="17">
        <f t="shared" si="132"/>
        <v>58426</v>
      </c>
      <c r="F47" s="17">
        <f t="shared" si="132"/>
        <v>58426</v>
      </c>
      <c r="G47" s="18">
        <f t="shared" si="75"/>
        <v>99895</v>
      </c>
      <c r="H47" s="66">
        <f>20964+619</f>
        <v>21583</v>
      </c>
      <c r="I47" s="67">
        <f t="shared" ref="I47:J47" si="133">39232-76</f>
        <v>39156</v>
      </c>
      <c r="J47" s="67">
        <f t="shared" si="133"/>
        <v>39156</v>
      </c>
      <c r="K47" s="17">
        <f t="shared" si="77"/>
        <v>24088</v>
      </c>
      <c r="L47" s="17">
        <v>4818</v>
      </c>
      <c r="M47" s="17">
        <v>9635</v>
      </c>
      <c r="N47" s="17">
        <v>9635</v>
      </c>
      <c r="O47" s="17">
        <f t="shared" si="79"/>
        <v>24088</v>
      </c>
      <c r="P47" s="17">
        <v>4818</v>
      </c>
      <c r="Q47" s="17">
        <v>9635</v>
      </c>
      <c r="R47" s="17">
        <v>9635</v>
      </c>
      <c r="S47" s="17">
        <f t="shared" si="81"/>
        <v>0</v>
      </c>
      <c r="T47" s="17">
        <v>0</v>
      </c>
      <c r="U47" s="17">
        <v>0</v>
      </c>
      <c r="V47" s="17">
        <v>0</v>
      </c>
      <c r="W47" s="17">
        <v>99895</v>
      </c>
      <c r="X47" s="3"/>
      <c r="Y47" s="47"/>
      <c r="Z47" s="47"/>
      <c r="AA47" s="47"/>
      <c r="AB47" s="47"/>
      <c r="AC47" s="47"/>
      <c r="AD47" s="47"/>
      <c r="AE47" s="47"/>
      <c r="AF47" s="47"/>
      <c r="AG47" s="47"/>
      <c r="AH47" s="47"/>
    </row>
    <row r="48" spans="1:34" ht="13.2" hidden="1" outlineLevel="2" x14ac:dyDescent="0.25">
      <c r="A48" s="14"/>
      <c r="B48" s="21" t="s">
        <v>9</v>
      </c>
      <c r="C48" s="23">
        <f t="shared" si="73"/>
        <v>5157</v>
      </c>
      <c r="D48" s="17">
        <f t="shared" ref="D48:F48" si="134">H48+L48+P48+T48</f>
        <v>1031</v>
      </c>
      <c r="E48" s="17">
        <f t="shared" si="134"/>
        <v>2063</v>
      </c>
      <c r="F48" s="17">
        <f t="shared" si="134"/>
        <v>2063</v>
      </c>
      <c r="G48" s="85">
        <f t="shared" si="75"/>
        <v>3207</v>
      </c>
      <c r="H48" s="66">
        <f>692-51</f>
        <v>641</v>
      </c>
      <c r="I48" s="67">
        <f t="shared" ref="I48:J48" si="135">1385-102</f>
        <v>1283</v>
      </c>
      <c r="J48" s="67">
        <f t="shared" si="135"/>
        <v>1283</v>
      </c>
      <c r="K48" s="66">
        <f t="shared" si="77"/>
        <v>975</v>
      </c>
      <c r="L48" s="17">
        <v>195</v>
      </c>
      <c r="M48" s="17">
        <v>390</v>
      </c>
      <c r="N48" s="17">
        <v>390</v>
      </c>
      <c r="O48" s="66">
        <f t="shared" si="79"/>
        <v>975</v>
      </c>
      <c r="P48" s="17">
        <v>195</v>
      </c>
      <c r="Q48" s="17">
        <v>390</v>
      </c>
      <c r="R48" s="17">
        <v>390</v>
      </c>
      <c r="S48" s="66">
        <f t="shared" si="81"/>
        <v>0</v>
      </c>
      <c r="T48" s="17">
        <v>0</v>
      </c>
      <c r="U48" s="17">
        <v>0</v>
      </c>
      <c r="V48" s="17">
        <v>0</v>
      </c>
      <c r="W48" s="66">
        <v>3206</v>
      </c>
      <c r="X48" s="3"/>
      <c r="Y48" s="47"/>
      <c r="Z48" s="47"/>
      <c r="AA48" s="47"/>
      <c r="AB48" s="47"/>
      <c r="AC48" s="47"/>
      <c r="AD48" s="47"/>
      <c r="AE48" s="47"/>
      <c r="AF48" s="47"/>
      <c r="AG48" s="47"/>
      <c r="AH48" s="47"/>
    </row>
    <row r="49" spans="1:34" ht="13.2" hidden="1" outlineLevel="1" collapsed="1" x14ac:dyDescent="0.25">
      <c r="A49" s="82">
        <v>5</v>
      </c>
      <c r="B49" s="56" t="s">
        <v>25</v>
      </c>
      <c r="C49" s="57">
        <f t="shared" si="73"/>
        <v>138983</v>
      </c>
      <c r="D49" s="58">
        <f t="shared" ref="D49:F49" si="136">D50+D51+D52</f>
        <v>29605</v>
      </c>
      <c r="E49" s="58">
        <f t="shared" si="136"/>
        <v>54689</v>
      </c>
      <c r="F49" s="58">
        <f t="shared" si="136"/>
        <v>54689</v>
      </c>
      <c r="G49" s="59">
        <f t="shared" si="75"/>
        <v>108983</v>
      </c>
      <c r="H49" s="58">
        <f t="shared" ref="H49:J49" si="137">H50+H51+H52</f>
        <v>23605</v>
      </c>
      <c r="I49" s="58">
        <f t="shared" si="137"/>
        <v>42689</v>
      </c>
      <c r="J49" s="58">
        <f t="shared" si="137"/>
        <v>42689</v>
      </c>
      <c r="K49" s="58">
        <f t="shared" si="77"/>
        <v>0</v>
      </c>
      <c r="L49" s="58">
        <f t="shared" ref="L49:N49" si="138">L50+L51+L52</f>
        <v>0</v>
      </c>
      <c r="M49" s="58">
        <f t="shared" si="138"/>
        <v>0</v>
      </c>
      <c r="N49" s="58">
        <f t="shared" si="138"/>
        <v>0</v>
      </c>
      <c r="O49" s="58">
        <f t="shared" si="79"/>
        <v>30000</v>
      </c>
      <c r="P49" s="58">
        <f t="shared" ref="P49:R49" si="139">P50+P51+P52</f>
        <v>6000</v>
      </c>
      <c r="Q49" s="58">
        <f t="shared" si="139"/>
        <v>12000</v>
      </c>
      <c r="R49" s="58">
        <f t="shared" si="139"/>
        <v>12000</v>
      </c>
      <c r="S49" s="58">
        <f t="shared" si="81"/>
        <v>0</v>
      </c>
      <c r="T49" s="58">
        <f t="shared" ref="T49:V49" si="140">T50+T51+T52</f>
        <v>0</v>
      </c>
      <c r="U49" s="58">
        <f t="shared" si="140"/>
        <v>0</v>
      </c>
      <c r="V49" s="58">
        <f t="shared" si="140"/>
        <v>0</v>
      </c>
      <c r="W49" s="58">
        <v>108983</v>
      </c>
      <c r="X49" s="3"/>
      <c r="Y49" s="3"/>
      <c r="Z49" s="3"/>
      <c r="AA49" s="3"/>
      <c r="AB49" s="3"/>
      <c r="AC49" s="3"/>
      <c r="AD49" s="3"/>
      <c r="AE49" s="3"/>
      <c r="AF49" s="3"/>
      <c r="AG49" s="3"/>
      <c r="AH49" s="3"/>
    </row>
    <row r="50" spans="1:34" ht="26.4" hidden="1" outlineLevel="2" x14ac:dyDescent="0.25">
      <c r="A50" s="83"/>
      <c r="B50" s="19" t="s">
        <v>20</v>
      </c>
      <c r="C50" s="23">
        <f t="shared" si="73"/>
        <v>22222</v>
      </c>
      <c r="D50" s="17">
        <f t="shared" ref="D50:F50" si="141">H50+L50+P50+T50</f>
        <v>4648</v>
      </c>
      <c r="E50" s="17">
        <f t="shared" si="141"/>
        <v>8787</v>
      </c>
      <c r="F50" s="17">
        <f t="shared" si="141"/>
        <v>8787</v>
      </c>
      <c r="G50" s="16">
        <f t="shared" si="75"/>
        <v>17285</v>
      </c>
      <c r="H50" s="23">
        <f>3505+156</f>
        <v>3661</v>
      </c>
      <c r="I50" s="62">
        <f t="shared" ref="I50:J50" si="142">6890-78</f>
        <v>6812</v>
      </c>
      <c r="J50" s="62">
        <f t="shared" si="142"/>
        <v>6812</v>
      </c>
      <c r="K50" s="66">
        <f t="shared" si="77"/>
        <v>0</v>
      </c>
      <c r="L50" s="23">
        <v>0</v>
      </c>
      <c r="M50" s="23">
        <v>0</v>
      </c>
      <c r="N50" s="23">
        <v>0</v>
      </c>
      <c r="O50" s="66">
        <f t="shared" si="79"/>
        <v>4937</v>
      </c>
      <c r="P50" s="23">
        <v>987</v>
      </c>
      <c r="Q50" s="23">
        <v>1975</v>
      </c>
      <c r="R50" s="23">
        <v>1975</v>
      </c>
      <c r="S50" s="66">
        <f t="shared" si="81"/>
        <v>0</v>
      </c>
      <c r="T50" s="23">
        <v>0</v>
      </c>
      <c r="U50" s="23">
        <v>0</v>
      </c>
      <c r="V50" s="23">
        <v>0</v>
      </c>
      <c r="W50" s="23">
        <v>17285</v>
      </c>
      <c r="X50" s="3"/>
      <c r="Y50" s="47"/>
      <c r="Z50" s="47"/>
      <c r="AA50" s="47"/>
      <c r="AB50" s="47"/>
      <c r="AC50" s="47"/>
      <c r="AD50" s="47"/>
      <c r="AE50" s="47"/>
      <c r="AF50" s="47"/>
      <c r="AG50" s="47"/>
      <c r="AH50" s="47"/>
    </row>
    <row r="51" spans="1:34" ht="26.4" hidden="1" outlineLevel="2" x14ac:dyDescent="0.25">
      <c r="A51" s="84"/>
      <c r="B51" s="21" t="s">
        <v>8</v>
      </c>
      <c r="C51" s="23">
        <f t="shared" si="73"/>
        <v>112981</v>
      </c>
      <c r="D51" s="17">
        <f t="shared" ref="D51:F51" si="143">H51+L51+P51+T51</f>
        <v>24201</v>
      </c>
      <c r="E51" s="17">
        <f t="shared" si="143"/>
        <v>44390</v>
      </c>
      <c r="F51" s="17">
        <f t="shared" si="143"/>
        <v>44390</v>
      </c>
      <c r="G51" s="18">
        <f t="shared" si="75"/>
        <v>88893</v>
      </c>
      <c r="H51" s="66">
        <f>18977+406</f>
        <v>19383</v>
      </c>
      <c r="I51" s="67">
        <f t="shared" ref="I51:J51" si="144">34808-53</f>
        <v>34755</v>
      </c>
      <c r="J51" s="67">
        <f t="shared" si="144"/>
        <v>34755</v>
      </c>
      <c r="K51" s="17">
        <f t="shared" si="77"/>
        <v>0</v>
      </c>
      <c r="L51" s="17">
        <v>0</v>
      </c>
      <c r="M51" s="17">
        <v>0</v>
      </c>
      <c r="N51" s="17">
        <v>0</v>
      </c>
      <c r="O51" s="17">
        <f t="shared" si="79"/>
        <v>24088</v>
      </c>
      <c r="P51" s="17">
        <v>4818</v>
      </c>
      <c r="Q51" s="17">
        <v>9635</v>
      </c>
      <c r="R51" s="17">
        <v>9635</v>
      </c>
      <c r="S51" s="17">
        <f t="shared" si="81"/>
        <v>0</v>
      </c>
      <c r="T51" s="17">
        <v>0</v>
      </c>
      <c r="U51" s="17">
        <v>0</v>
      </c>
      <c r="V51" s="17">
        <v>0</v>
      </c>
      <c r="W51" s="17">
        <v>88893</v>
      </c>
      <c r="X51" s="3"/>
      <c r="Y51" s="47"/>
      <c r="Z51" s="47"/>
      <c r="AA51" s="47"/>
      <c r="AB51" s="47"/>
      <c r="AC51" s="47"/>
      <c r="AD51" s="47"/>
      <c r="AE51" s="47"/>
      <c r="AF51" s="47"/>
      <c r="AG51" s="47"/>
      <c r="AH51" s="47"/>
    </row>
    <row r="52" spans="1:34" ht="13.2" hidden="1" outlineLevel="2" x14ac:dyDescent="0.25">
      <c r="A52" s="14"/>
      <c r="B52" s="21" t="s">
        <v>9</v>
      </c>
      <c r="C52" s="23">
        <f t="shared" si="73"/>
        <v>3780</v>
      </c>
      <c r="D52" s="17">
        <f t="shared" ref="D52:F52" si="145">H52+L52+P52+T52</f>
        <v>756</v>
      </c>
      <c r="E52" s="17">
        <f t="shared" si="145"/>
        <v>1512</v>
      </c>
      <c r="F52" s="17">
        <f t="shared" si="145"/>
        <v>1512</v>
      </c>
      <c r="G52" s="85">
        <f t="shared" si="75"/>
        <v>2805</v>
      </c>
      <c r="H52" s="66">
        <v>561</v>
      </c>
      <c r="I52" s="67">
        <f t="shared" ref="I52:J52" si="146">1186-64</f>
        <v>1122</v>
      </c>
      <c r="J52" s="67">
        <f t="shared" si="146"/>
        <v>1122</v>
      </c>
      <c r="K52" s="66">
        <f t="shared" si="77"/>
        <v>0</v>
      </c>
      <c r="L52" s="17">
        <v>0</v>
      </c>
      <c r="M52" s="17">
        <v>0</v>
      </c>
      <c r="N52" s="17">
        <v>0</v>
      </c>
      <c r="O52" s="66">
        <f t="shared" si="79"/>
        <v>975</v>
      </c>
      <c r="P52" s="17">
        <v>195</v>
      </c>
      <c r="Q52" s="17">
        <v>390</v>
      </c>
      <c r="R52" s="17">
        <v>390</v>
      </c>
      <c r="S52" s="66">
        <f t="shared" si="81"/>
        <v>0</v>
      </c>
      <c r="T52" s="17">
        <v>0</v>
      </c>
      <c r="U52" s="17">
        <v>0</v>
      </c>
      <c r="V52" s="17">
        <v>0</v>
      </c>
      <c r="W52" s="66">
        <v>2805</v>
      </c>
      <c r="X52" s="3"/>
      <c r="Y52" s="47"/>
      <c r="Z52" s="47"/>
      <c r="AA52" s="47"/>
      <c r="AB52" s="47"/>
      <c r="AC52" s="47"/>
      <c r="AD52" s="47"/>
      <c r="AE52" s="47"/>
      <c r="AF52" s="47"/>
      <c r="AG52" s="47"/>
      <c r="AH52" s="47"/>
    </row>
    <row r="53" spans="1:34" ht="13.2" hidden="1" outlineLevel="1" collapsed="1" x14ac:dyDescent="0.25">
      <c r="A53" s="82">
        <v>6</v>
      </c>
      <c r="B53" s="56" t="s">
        <v>26</v>
      </c>
      <c r="C53" s="57">
        <f t="shared" si="73"/>
        <v>169024</v>
      </c>
      <c r="D53" s="58">
        <f>D54++D55+D56</f>
        <v>35614</v>
      </c>
      <c r="E53" s="58">
        <f t="shared" ref="E53:F53" si="147">E54+E55+E56</f>
        <v>66705</v>
      </c>
      <c r="F53" s="58">
        <f t="shared" si="147"/>
        <v>66705</v>
      </c>
      <c r="G53" s="59">
        <f t="shared" si="75"/>
        <v>169024</v>
      </c>
      <c r="H53" s="58">
        <f t="shared" ref="H53:J53" si="148">H54+H55+H56</f>
        <v>35614</v>
      </c>
      <c r="I53" s="58">
        <f t="shared" si="148"/>
        <v>66705</v>
      </c>
      <c r="J53" s="58">
        <f t="shared" si="148"/>
        <v>66705</v>
      </c>
      <c r="K53" s="58">
        <f t="shared" si="77"/>
        <v>0</v>
      </c>
      <c r="L53" s="58">
        <f t="shared" ref="L53:N53" si="149">L54+L55+L56</f>
        <v>0</v>
      </c>
      <c r="M53" s="58">
        <f t="shared" si="149"/>
        <v>0</v>
      </c>
      <c r="N53" s="58">
        <f t="shared" si="149"/>
        <v>0</v>
      </c>
      <c r="O53" s="58">
        <f t="shared" si="79"/>
        <v>0</v>
      </c>
      <c r="P53" s="58">
        <f t="shared" ref="P53:R53" si="150">P54+P55+P56</f>
        <v>0</v>
      </c>
      <c r="Q53" s="58">
        <f t="shared" si="150"/>
        <v>0</v>
      </c>
      <c r="R53" s="58">
        <f t="shared" si="150"/>
        <v>0</v>
      </c>
      <c r="S53" s="58">
        <f t="shared" si="81"/>
        <v>0</v>
      </c>
      <c r="T53" s="58">
        <f t="shared" ref="T53:V53" si="151">T54+T55+T56</f>
        <v>0</v>
      </c>
      <c r="U53" s="58">
        <f t="shared" si="151"/>
        <v>0</v>
      </c>
      <c r="V53" s="58">
        <f t="shared" si="151"/>
        <v>0</v>
      </c>
      <c r="W53" s="58">
        <v>169023</v>
      </c>
      <c r="X53" s="3"/>
      <c r="Y53" s="3"/>
      <c r="Z53" s="3"/>
      <c r="AA53" s="3"/>
      <c r="AB53" s="3"/>
      <c r="AC53" s="3"/>
      <c r="AD53" s="3"/>
      <c r="AE53" s="3"/>
      <c r="AF53" s="3"/>
      <c r="AG53" s="3"/>
      <c r="AH53" s="3"/>
    </row>
    <row r="54" spans="1:34" ht="26.4" hidden="1" outlineLevel="2" x14ac:dyDescent="0.25">
      <c r="A54" s="83"/>
      <c r="B54" s="19" t="s">
        <v>20</v>
      </c>
      <c r="C54" s="23">
        <f t="shared" si="73"/>
        <v>27198</v>
      </c>
      <c r="D54" s="17">
        <f t="shared" ref="D54:F54" si="152">H54+L54+P54+T54</f>
        <v>5644</v>
      </c>
      <c r="E54" s="17">
        <f t="shared" si="152"/>
        <v>10777</v>
      </c>
      <c r="F54" s="17">
        <f t="shared" si="152"/>
        <v>10777</v>
      </c>
      <c r="G54" s="16">
        <f t="shared" si="75"/>
        <v>27198</v>
      </c>
      <c r="H54" s="23">
        <v>5644</v>
      </c>
      <c r="I54" s="62">
        <v>10777</v>
      </c>
      <c r="J54" s="62">
        <v>10777</v>
      </c>
      <c r="K54" s="66">
        <f t="shared" si="77"/>
        <v>0</v>
      </c>
      <c r="L54" s="23">
        <v>0</v>
      </c>
      <c r="M54" s="23">
        <v>0</v>
      </c>
      <c r="N54" s="23">
        <v>0</v>
      </c>
      <c r="O54" s="66">
        <f t="shared" si="79"/>
        <v>0</v>
      </c>
      <c r="P54" s="23">
        <v>0</v>
      </c>
      <c r="Q54" s="23">
        <v>0</v>
      </c>
      <c r="R54" s="23">
        <v>0</v>
      </c>
      <c r="S54" s="66">
        <f t="shared" si="81"/>
        <v>0</v>
      </c>
      <c r="T54" s="23">
        <v>0</v>
      </c>
      <c r="U54" s="23">
        <v>0</v>
      </c>
      <c r="V54" s="23">
        <v>0</v>
      </c>
      <c r="W54" s="23">
        <v>27197</v>
      </c>
      <c r="X54" s="3"/>
      <c r="Y54" s="3"/>
      <c r="Z54" s="3"/>
      <c r="AA54" s="3"/>
      <c r="AB54" s="3"/>
      <c r="AC54" s="3"/>
      <c r="AD54" s="3"/>
      <c r="AE54" s="3"/>
      <c r="AF54" s="3"/>
      <c r="AG54" s="3"/>
      <c r="AH54" s="3"/>
    </row>
    <row r="55" spans="1:34" ht="26.4" hidden="1" outlineLevel="2" x14ac:dyDescent="0.25">
      <c r="A55" s="84"/>
      <c r="B55" s="21" t="s">
        <v>8</v>
      </c>
      <c r="C55" s="23">
        <f t="shared" si="73"/>
        <v>137256</v>
      </c>
      <c r="D55" s="17">
        <f t="shared" ref="D55:F55" si="153">H55+L55+P55+T55</f>
        <v>29056</v>
      </c>
      <c r="E55" s="17">
        <f t="shared" si="153"/>
        <v>54100</v>
      </c>
      <c r="F55" s="17">
        <f t="shared" si="153"/>
        <v>54100</v>
      </c>
      <c r="G55" s="18">
        <f t="shared" si="75"/>
        <v>137256</v>
      </c>
      <c r="H55" s="66">
        <v>29056</v>
      </c>
      <c r="I55" s="67">
        <v>54100</v>
      </c>
      <c r="J55" s="67">
        <v>54100</v>
      </c>
      <c r="K55" s="23">
        <f t="shared" si="77"/>
        <v>0</v>
      </c>
      <c r="L55" s="62">
        <v>0</v>
      </c>
      <c r="M55" s="62">
        <v>0</v>
      </c>
      <c r="N55" s="62">
        <v>0</v>
      </c>
      <c r="O55" s="62">
        <f t="shared" si="79"/>
        <v>0</v>
      </c>
      <c r="P55" s="62">
        <v>0</v>
      </c>
      <c r="Q55" s="62">
        <v>0</v>
      </c>
      <c r="R55" s="62">
        <v>0</v>
      </c>
      <c r="S55" s="62">
        <f t="shared" si="81"/>
        <v>0</v>
      </c>
      <c r="T55" s="62">
        <v>0</v>
      </c>
      <c r="U55" s="62">
        <v>0</v>
      </c>
      <c r="V55" s="62">
        <v>0</v>
      </c>
      <c r="W55" s="17">
        <v>137256</v>
      </c>
      <c r="X55" s="3"/>
      <c r="Y55" s="3"/>
      <c r="Z55" s="3"/>
      <c r="AA55" s="3"/>
      <c r="AB55" s="3"/>
      <c r="AC55" s="3"/>
      <c r="AD55" s="3"/>
      <c r="AE55" s="3"/>
      <c r="AF55" s="3"/>
      <c r="AG55" s="3"/>
      <c r="AH55" s="3"/>
    </row>
    <row r="56" spans="1:34" ht="13.2" hidden="1" outlineLevel="2" x14ac:dyDescent="0.25">
      <c r="A56" s="14"/>
      <c r="B56" s="21" t="s">
        <v>9</v>
      </c>
      <c r="C56" s="23">
        <f t="shared" si="73"/>
        <v>4570</v>
      </c>
      <c r="D56" s="17">
        <f t="shared" ref="D56:F56" si="154">H56+L56+P56+T56</f>
        <v>914</v>
      </c>
      <c r="E56" s="17">
        <f t="shared" si="154"/>
        <v>1828</v>
      </c>
      <c r="F56" s="17">
        <f t="shared" si="154"/>
        <v>1828</v>
      </c>
      <c r="G56" s="85">
        <f t="shared" si="75"/>
        <v>4570</v>
      </c>
      <c r="H56" s="66">
        <v>914</v>
      </c>
      <c r="I56" s="67">
        <v>1828</v>
      </c>
      <c r="J56" s="67">
        <v>1828</v>
      </c>
      <c r="K56" s="66">
        <f t="shared" si="77"/>
        <v>0</v>
      </c>
      <c r="L56" s="17">
        <v>0</v>
      </c>
      <c r="M56" s="17">
        <v>0</v>
      </c>
      <c r="N56" s="17">
        <v>0</v>
      </c>
      <c r="O56" s="66">
        <f t="shared" si="79"/>
        <v>0</v>
      </c>
      <c r="P56" s="17">
        <v>0</v>
      </c>
      <c r="Q56" s="17">
        <v>0</v>
      </c>
      <c r="R56" s="17">
        <v>0</v>
      </c>
      <c r="S56" s="66">
        <f t="shared" si="81"/>
        <v>0</v>
      </c>
      <c r="T56" s="17">
        <v>0</v>
      </c>
      <c r="U56" s="17">
        <v>0</v>
      </c>
      <c r="V56" s="17">
        <v>0</v>
      </c>
      <c r="W56" s="66">
        <v>4570</v>
      </c>
      <c r="X56" s="3"/>
      <c r="Y56" s="3"/>
      <c r="Z56" s="3"/>
      <c r="AA56" s="3"/>
      <c r="AB56" s="3"/>
      <c r="AC56" s="3"/>
      <c r="AD56" s="3"/>
      <c r="AE56" s="3"/>
      <c r="AF56" s="3"/>
      <c r="AG56" s="3"/>
      <c r="AH56" s="3"/>
    </row>
    <row r="57" spans="1:34" ht="13.2" hidden="1" outlineLevel="1" collapsed="1" x14ac:dyDescent="0.25">
      <c r="A57" s="82">
        <v>7</v>
      </c>
      <c r="B57" s="56" t="s">
        <v>27</v>
      </c>
      <c r="C57" s="57">
        <f t="shared" si="73"/>
        <v>95663</v>
      </c>
      <c r="D57" s="58">
        <f t="shared" ref="D57:F57" si="155">D58+D59+D60</f>
        <v>20941</v>
      </c>
      <c r="E57" s="58">
        <f t="shared" si="155"/>
        <v>37361</v>
      </c>
      <c r="F57" s="58">
        <f t="shared" si="155"/>
        <v>37361</v>
      </c>
      <c r="G57" s="59">
        <f t="shared" si="75"/>
        <v>95663</v>
      </c>
      <c r="H57" s="58">
        <f t="shared" ref="H57:J57" si="156">H58+H59+H60</f>
        <v>20941</v>
      </c>
      <c r="I57" s="58">
        <f t="shared" si="156"/>
        <v>37361</v>
      </c>
      <c r="J57" s="58">
        <f t="shared" si="156"/>
        <v>37361</v>
      </c>
      <c r="K57" s="58">
        <f t="shared" si="77"/>
        <v>0</v>
      </c>
      <c r="L57" s="58">
        <f t="shared" ref="L57:N57" si="157">L58+L59+L60</f>
        <v>0</v>
      </c>
      <c r="M57" s="58">
        <f t="shared" si="157"/>
        <v>0</v>
      </c>
      <c r="N57" s="58">
        <f t="shared" si="157"/>
        <v>0</v>
      </c>
      <c r="O57" s="58">
        <f t="shared" si="79"/>
        <v>0</v>
      </c>
      <c r="P57" s="58">
        <f t="shared" ref="P57:R57" si="158">P58+P59+P60</f>
        <v>0</v>
      </c>
      <c r="Q57" s="58">
        <f t="shared" si="158"/>
        <v>0</v>
      </c>
      <c r="R57" s="58">
        <f t="shared" si="158"/>
        <v>0</v>
      </c>
      <c r="S57" s="58">
        <f t="shared" si="81"/>
        <v>0</v>
      </c>
      <c r="T57" s="58">
        <f t="shared" ref="T57:V57" si="159">T58+T59+T60</f>
        <v>0</v>
      </c>
      <c r="U57" s="58">
        <f t="shared" si="159"/>
        <v>0</v>
      </c>
      <c r="V57" s="58">
        <f t="shared" si="159"/>
        <v>0</v>
      </c>
      <c r="W57" s="58">
        <v>95663</v>
      </c>
      <c r="X57" s="3"/>
      <c r="Y57" s="3"/>
      <c r="Z57" s="3"/>
      <c r="AA57" s="3"/>
      <c r="AB57" s="3"/>
      <c r="AC57" s="3"/>
      <c r="AD57" s="3"/>
      <c r="AE57" s="3"/>
      <c r="AF57" s="3"/>
      <c r="AG57" s="3"/>
      <c r="AH57" s="3"/>
    </row>
    <row r="58" spans="1:34" ht="26.4" hidden="1" outlineLevel="2" x14ac:dyDescent="0.25">
      <c r="A58" s="83"/>
      <c r="B58" s="19" t="s">
        <v>20</v>
      </c>
      <c r="C58" s="23">
        <f t="shared" si="73"/>
        <v>15086</v>
      </c>
      <c r="D58" s="17">
        <f t="shared" ref="D58:F58" si="160">H58+L58+P58+T58</f>
        <v>3220</v>
      </c>
      <c r="E58" s="17">
        <f t="shared" si="160"/>
        <v>5933</v>
      </c>
      <c r="F58" s="17">
        <f t="shared" si="160"/>
        <v>5933</v>
      </c>
      <c r="G58" s="16">
        <f t="shared" si="75"/>
        <v>15086</v>
      </c>
      <c r="H58" s="23">
        <v>3220</v>
      </c>
      <c r="I58" s="62">
        <v>5933</v>
      </c>
      <c r="J58" s="62">
        <v>5933</v>
      </c>
      <c r="K58" s="66">
        <f t="shared" si="77"/>
        <v>0</v>
      </c>
      <c r="L58" s="23">
        <v>0</v>
      </c>
      <c r="M58" s="23">
        <v>0</v>
      </c>
      <c r="N58" s="23">
        <v>0</v>
      </c>
      <c r="O58" s="66">
        <f t="shared" si="79"/>
        <v>0</v>
      </c>
      <c r="P58" s="23">
        <v>0</v>
      </c>
      <c r="Q58" s="23">
        <v>0</v>
      </c>
      <c r="R58" s="23">
        <v>0</v>
      </c>
      <c r="S58" s="66">
        <f t="shared" si="81"/>
        <v>0</v>
      </c>
      <c r="T58" s="23">
        <v>0</v>
      </c>
      <c r="U58" s="23">
        <v>0</v>
      </c>
      <c r="V58" s="23">
        <v>0</v>
      </c>
      <c r="W58" s="23">
        <v>15086</v>
      </c>
      <c r="X58" s="3"/>
      <c r="Y58" s="3"/>
      <c r="Z58" s="3"/>
      <c r="AA58" s="3"/>
      <c r="AB58" s="3"/>
      <c r="AC58" s="3"/>
      <c r="AD58" s="3"/>
      <c r="AE58" s="3"/>
      <c r="AF58" s="3"/>
      <c r="AG58" s="3"/>
      <c r="AH58" s="3"/>
    </row>
    <row r="59" spans="1:34" ht="26.4" hidden="1" outlineLevel="2" x14ac:dyDescent="0.25">
      <c r="A59" s="84"/>
      <c r="B59" s="21" t="s">
        <v>8</v>
      </c>
      <c r="C59" s="23">
        <f t="shared" si="73"/>
        <v>78164</v>
      </c>
      <c r="D59" s="17">
        <f t="shared" ref="D59:F59" si="161">H59+L59+P59+T59</f>
        <v>17238</v>
      </c>
      <c r="E59" s="17">
        <f t="shared" si="161"/>
        <v>30463</v>
      </c>
      <c r="F59" s="17">
        <f t="shared" si="161"/>
        <v>30463</v>
      </c>
      <c r="G59" s="18">
        <f t="shared" si="75"/>
        <v>78164</v>
      </c>
      <c r="H59" s="66">
        <v>17238</v>
      </c>
      <c r="I59" s="67">
        <v>30463</v>
      </c>
      <c r="J59" s="67">
        <v>30463</v>
      </c>
      <c r="K59" s="23">
        <f t="shared" si="77"/>
        <v>0</v>
      </c>
      <c r="L59" s="62">
        <v>0</v>
      </c>
      <c r="M59" s="62">
        <v>0</v>
      </c>
      <c r="N59" s="62">
        <v>0</v>
      </c>
      <c r="O59" s="62">
        <f t="shared" si="79"/>
        <v>0</v>
      </c>
      <c r="P59" s="62">
        <v>0</v>
      </c>
      <c r="Q59" s="62">
        <v>0</v>
      </c>
      <c r="R59" s="62">
        <v>0</v>
      </c>
      <c r="S59" s="62">
        <f t="shared" si="81"/>
        <v>0</v>
      </c>
      <c r="T59" s="62">
        <v>0</v>
      </c>
      <c r="U59" s="62">
        <v>0</v>
      </c>
      <c r="V59" s="62">
        <v>0</v>
      </c>
      <c r="W59" s="17">
        <v>78164</v>
      </c>
      <c r="X59" s="3"/>
      <c r="Y59" s="3"/>
      <c r="Z59" s="3"/>
      <c r="AA59" s="3"/>
      <c r="AB59" s="3"/>
      <c r="AC59" s="3"/>
      <c r="AD59" s="3"/>
      <c r="AE59" s="3"/>
      <c r="AF59" s="3"/>
      <c r="AG59" s="3"/>
      <c r="AH59" s="3"/>
    </row>
    <row r="60" spans="1:34" ht="13.2" hidden="1" outlineLevel="2" x14ac:dyDescent="0.25">
      <c r="A60" s="14"/>
      <c r="B60" s="21" t="s">
        <v>9</v>
      </c>
      <c r="C60" s="23">
        <f t="shared" si="73"/>
        <v>2413</v>
      </c>
      <c r="D60" s="17">
        <f t="shared" ref="D60:F60" si="162">H60+L60+P60+T60</f>
        <v>483</v>
      </c>
      <c r="E60" s="17">
        <f t="shared" si="162"/>
        <v>965</v>
      </c>
      <c r="F60" s="17">
        <f t="shared" si="162"/>
        <v>965</v>
      </c>
      <c r="G60" s="85">
        <f t="shared" si="75"/>
        <v>2413</v>
      </c>
      <c r="H60" s="66">
        <v>483</v>
      </c>
      <c r="I60" s="67">
        <v>965</v>
      </c>
      <c r="J60" s="67">
        <v>965</v>
      </c>
      <c r="K60" s="66">
        <f t="shared" si="77"/>
        <v>0</v>
      </c>
      <c r="L60" s="17">
        <v>0</v>
      </c>
      <c r="M60" s="17">
        <v>0</v>
      </c>
      <c r="N60" s="17">
        <v>0</v>
      </c>
      <c r="O60" s="66">
        <f t="shared" si="79"/>
        <v>0</v>
      </c>
      <c r="P60" s="17">
        <v>0</v>
      </c>
      <c r="Q60" s="17">
        <v>0</v>
      </c>
      <c r="R60" s="17">
        <v>0</v>
      </c>
      <c r="S60" s="66">
        <f t="shared" si="81"/>
        <v>0</v>
      </c>
      <c r="T60" s="17">
        <v>0</v>
      </c>
      <c r="U60" s="17">
        <v>0</v>
      </c>
      <c r="V60" s="17">
        <v>0</v>
      </c>
      <c r="W60" s="66">
        <v>2413</v>
      </c>
      <c r="X60" s="3"/>
      <c r="Y60" s="3"/>
      <c r="Z60" s="3"/>
      <c r="AA60" s="3"/>
      <c r="AB60" s="3"/>
      <c r="AC60" s="3"/>
      <c r="AD60" s="3"/>
      <c r="AE60" s="3"/>
      <c r="AF60" s="3"/>
      <c r="AG60" s="3"/>
      <c r="AH60" s="3"/>
    </row>
    <row r="61" spans="1:34" ht="13.2" collapsed="1" x14ac:dyDescent="0.25">
      <c r="A61" s="86" t="s">
        <v>28</v>
      </c>
      <c r="B61" s="87"/>
      <c r="C61" s="88">
        <f t="shared" si="73"/>
        <v>1628392</v>
      </c>
      <c r="D61" s="89">
        <f t="shared" ref="D61:F61" si="163">D62+D63+D64</f>
        <v>338337</v>
      </c>
      <c r="E61" s="89">
        <f t="shared" si="163"/>
        <v>645028</v>
      </c>
      <c r="F61" s="89">
        <f t="shared" si="163"/>
        <v>645027</v>
      </c>
      <c r="G61" s="89">
        <f t="shared" si="75"/>
        <v>1143392</v>
      </c>
      <c r="H61" s="89">
        <f t="shared" ref="H61:J61" si="164">H62+H63+H64</f>
        <v>241337</v>
      </c>
      <c r="I61" s="89">
        <f t="shared" si="164"/>
        <v>451028</v>
      </c>
      <c r="J61" s="89">
        <f t="shared" si="164"/>
        <v>451027</v>
      </c>
      <c r="K61" s="89">
        <f t="shared" si="77"/>
        <v>55000</v>
      </c>
      <c r="L61" s="89">
        <f t="shared" ref="L61:N61" si="165">L62+L63+L64</f>
        <v>11000</v>
      </c>
      <c r="M61" s="89">
        <f t="shared" si="165"/>
        <v>22000</v>
      </c>
      <c r="N61" s="89">
        <f t="shared" si="165"/>
        <v>22000</v>
      </c>
      <c r="O61" s="89">
        <f t="shared" si="79"/>
        <v>165000</v>
      </c>
      <c r="P61" s="89">
        <f t="shared" ref="P61:R61" si="166">P62+P63+P64</f>
        <v>33000</v>
      </c>
      <c r="Q61" s="89">
        <f t="shared" si="166"/>
        <v>66000</v>
      </c>
      <c r="R61" s="89">
        <f t="shared" si="166"/>
        <v>66000</v>
      </c>
      <c r="S61" s="89">
        <f t="shared" si="81"/>
        <v>265000</v>
      </c>
      <c r="T61" s="89">
        <f t="shared" ref="T61:V61" si="167">T62+T63+T64</f>
        <v>53000</v>
      </c>
      <c r="U61" s="89">
        <f t="shared" si="167"/>
        <v>106000</v>
      </c>
      <c r="V61" s="89">
        <f t="shared" si="167"/>
        <v>106000</v>
      </c>
      <c r="W61" s="89">
        <v>1143392</v>
      </c>
      <c r="X61" s="90"/>
      <c r="Y61" s="90"/>
      <c r="Z61" s="90"/>
      <c r="AA61" s="90"/>
      <c r="AB61" s="90"/>
      <c r="AC61" s="90"/>
      <c r="AD61" s="90"/>
      <c r="AE61" s="90"/>
      <c r="AF61" s="90"/>
      <c r="AG61" s="90"/>
      <c r="AH61" s="90"/>
    </row>
    <row r="62" spans="1:34" ht="26.4" hidden="1" outlineLevel="2" x14ac:dyDescent="0.25">
      <c r="A62" s="91"/>
      <c r="B62" s="92" t="s">
        <v>20</v>
      </c>
      <c r="C62" s="93">
        <f t="shared" si="73"/>
        <v>263627</v>
      </c>
      <c r="D62" s="94">
        <f t="shared" ref="D62:F62" si="168">H62+L62+P62+T62</f>
        <v>54153</v>
      </c>
      <c r="E62" s="94">
        <f t="shared" si="168"/>
        <v>104737</v>
      </c>
      <c r="F62" s="94">
        <f t="shared" si="168"/>
        <v>104737</v>
      </c>
      <c r="G62" s="95">
        <f t="shared" si="75"/>
        <v>183813</v>
      </c>
      <c r="H62" s="94">
        <f t="shared" ref="H62:J62" si="169">H66+H70+H74+H78+H82+H86+H90</f>
        <v>38189</v>
      </c>
      <c r="I62" s="94">
        <f t="shared" si="169"/>
        <v>72812</v>
      </c>
      <c r="J62" s="94">
        <f t="shared" si="169"/>
        <v>72812</v>
      </c>
      <c r="K62" s="94">
        <f t="shared" si="77"/>
        <v>9052</v>
      </c>
      <c r="L62" s="94">
        <f t="shared" ref="L62:N62" si="170">L66+L70+L74+L78+L82+L86+L90</f>
        <v>1810</v>
      </c>
      <c r="M62" s="94">
        <f t="shared" si="170"/>
        <v>3621</v>
      </c>
      <c r="N62" s="94">
        <f t="shared" si="170"/>
        <v>3621</v>
      </c>
      <c r="O62" s="94">
        <f t="shared" si="79"/>
        <v>27152</v>
      </c>
      <c r="P62" s="94">
        <f t="shared" ref="P62:R62" si="171">P66+P70+P74+P78+P82+P86+P90</f>
        <v>5432</v>
      </c>
      <c r="Q62" s="94">
        <f t="shared" si="171"/>
        <v>10860</v>
      </c>
      <c r="R62" s="94">
        <f t="shared" si="171"/>
        <v>10860</v>
      </c>
      <c r="S62" s="94">
        <f t="shared" si="81"/>
        <v>43610</v>
      </c>
      <c r="T62" s="94">
        <f t="shared" ref="T62:V62" si="172">T66+T70+T74+T78+T82+T86+T90</f>
        <v>8722</v>
      </c>
      <c r="U62" s="94">
        <f t="shared" si="172"/>
        <v>17444</v>
      </c>
      <c r="V62" s="94">
        <f t="shared" si="172"/>
        <v>17444</v>
      </c>
      <c r="W62" s="94">
        <v>183815</v>
      </c>
      <c r="X62" s="3"/>
      <c r="Y62" s="3"/>
      <c r="Z62" s="3"/>
      <c r="AA62" s="3"/>
      <c r="AB62" s="3"/>
      <c r="AC62" s="3"/>
      <c r="AD62" s="3"/>
      <c r="AE62" s="3"/>
      <c r="AF62" s="3"/>
      <c r="AG62" s="3"/>
      <c r="AH62" s="3"/>
    </row>
    <row r="63" spans="1:34" ht="26.4" hidden="1" outlineLevel="2" x14ac:dyDescent="0.25">
      <c r="A63" s="96"/>
      <c r="B63" s="97" t="s">
        <v>8</v>
      </c>
      <c r="C63" s="93">
        <f t="shared" si="73"/>
        <v>1318184</v>
      </c>
      <c r="D63" s="94">
        <f t="shared" ref="D63:F63" si="173">H63+L63+P63+T63</f>
        <v>274868</v>
      </c>
      <c r="E63" s="94">
        <f t="shared" si="173"/>
        <v>521658</v>
      </c>
      <c r="F63" s="94">
        <f t="shared" si="173"/>
        <v>521658</v>
      </c>
      <c r="G63" s="95">
        <f t="shared" si="75"/>
        <v>928759</v>
      </c>
      <c r="H63" s="94">
        <f t="shared" ref="H63:J63" si="174">H67+H71+H75+H79+H83+H87+H91</f>
        <v>196983</v>
      </c>
      <c r="I63" s="94">
        <f t="shared" si="174"/>
        <v>365888</v>
      </c>
      <c r="J63" s="94">
        <f t="shared" si="174"/>
        <v>365888</v>
      </c>
      <c r="K63" s="94">
        <f t="shared" si="77"/>
        <v>44161</v>
      </c>
      <c r="L63" s="94">
        <f t="shared" ref="L63:N63" si="175">L67+L71+L75+L79+L83+L87+L91</f>
        <v>8833</v>
      </c>
      <c r="M63" s="94">
        <f t="shared" si="175"/>
        <v>17664</v>
      </c>
      <c r="N63" s="94">
        <f t="shared" si="175"/>
        <v>17664</v>
      </c>
      <c r="O63" s="94">
        <f t="shared" si="79"/>
        <v>132487</v>
      </c>
      <c r="P63" s="94">
        <f t="shared" ref="P63:R63" si="176">P67+P71+P75+P79+P83+P87+P91</f>
        <v>26497</v>
      </c>
      <c r="Q63" s="94">
        <f t="shared" si="176"/>
        <v>52995</v>
      </c>
      <c r="R63" s="94">
        <f t="shared" si="176"/>
        <v>52995</v>
      </c>
      <c r="S63" s="94">
        <f t="shared" si="81"/>
        <v>212777</v>
      </c>
      <c r="T63" s="94">
        <f t="shared" ref="T63:V63" si="177">T67+T71+T75+T79+T83+T87+T91</f>
        <v>42555</v>
      </c>
      <c r="U63" s="94">
        <f t="shared" si="177"/>
        <v>85111</v>
      </c>
      <c r="V63" s="94">
        <f t="shared" si="177"/>
        <v>85111</v>
      </c>
      <c r="W63" s="94">
        <v>928759</v>
      </c>
      <c r="X63" s="3"/>
      <c r="Y63" s="3"/>
      <c r="Z63" s="3"/>
      <c r="AA63" s="3"/>
      <c r="AB63" s="3"/>
      <c r="AC63" s="3"/>
      <c r="AD63" s="3"/>
      <c r="AE63" s="3"/>
      <c r="AF63" s="3"/>
      <c r="AG63" s="3"/>
      <c r="AH63" s="3"/>
    </row>
    <row r="64" spans="1:34" ht="13.2" hidden="1" outlineLevel="2" x14ac:dyDescent="0.25">
      <c r="A64" s="98"/>
      <c r="B64" s="97" t="s">
        <v>9</v>
      </c>
      <c r="C64" s="93">
        <f t="shared" si="73"/>
        <v>46581</v>
      </c>
      <c r="D64" s="94">
        <f t="shared" ref="D64:F64" si="178">H64+L64+P64+T64</f>
        <v>9316</v>
      </c>
      <c r="E64" s="94">
        <f t="shared" si="178"/>
        <v>18633</v>
      </c>
      <c r="F64" s="94">
        <f t="shared" si="178"/>
        <v>18632</v>
      </c>
      <c r="G64" s="95">
        <f t="shared" si="75"/>
        <v>30820</v>
      </c>
      <c r="H64" s="94">
        <f t="shared" ref="H64:J64" si="179">H68+H72+H76+H80+H84+H88+H92</f>
        <v>6165</v>
      </c>
      <c r="I64" s="94">
        <f t="shared" si="179"/>
        <v>12328</v>
      </c>
      <c r="J64" s="94">
        <f t="shared" si="179"/>
        <v>12327</v>
      </c>
      <c r="K64" s="94">
        <f t="shared" si="77"/>
        <v>1787</v>
      </c>
      <c r="L64" s="94">
        <f t="shared" ref="L64:N64" si="180">L68+L72+L76+L80+L84+L88+L92</f>
        <v>357</v>
      </c>
      <c r="M64" s="94">
        <f t="shared" si="180"/>
        <v>715</v>
      </c>
      <c r="N64" s="94">
        <f t="shared" si="180"/>
        <v>715</v>
      </c>
      <c r="O64" s="94">
        <f t="shared" si="79"/>
        <v>5361</v>
      </c>
      <c r="P64" s="94">
        <f t="shared" ref="P64:R64" si="181">P68+P72+P76+P80+P84+P88+P92</f>
        <v>1071</v>
      </c>
      <c r="Q64" s="94">
        <f t="shared" si="181"/>
        <v>2145</v>
      </c>
      <c r="R64" s="94">
        <f t="shared" si="181"/>
        <v>2145</v>
      </c>
      <c r="S64" s="94">
        <f t="shared" si="81"/>
        <v>8613</v>
      </c>
      <c r="T64" s="94">
        <f t="shared" ref="T64:V64" si="182">T68+T72+T76+T80+T84+T88+T92</f>
        <v>1723</v>
      </c>
      <c r="U64" s="94">
        <f t="shared" si="182"/>
        <v>3445</v>
      </c>
      <c r="V64" s="94">
        <f t="shared" si="182"/>
        <v>3445</v>
      </c>
      <c r="W64" s="94">
        <v>30818</v>
      </c>
      <c r="X64" s="3"/>
      <c r="Y64" s="3"/>
      <c r="Z64" s="3"/>
      <c r="AA64" s="3"/>
      <c r="AB64" s="3"/>
      <c r="AC64" s="3"/>
      <c r="AD64" s="3"/>
      <c r="AE64" s="3"/>
      <c r="AF64" s="3"/>
      <c r="AG64" s="3"/>
      <c r="AH64" s="3"/>
    </row>
    <row r="65" spans="1:34" ht="13.2" hidden="1" outlineLevel="1" collapsed="1" x14ac:dyDescent="0.25">
      <c r="A65" s="55">
        <v>8</v>
      </c>
      <c r="B65" s="56" t="s">
        <v>29</v>
      </c>
      <c r="C65" s="57">
        <f t="shared" si="73"/>
        <v>186747</v>
      </c>
      <c r="D65" s="58">
        <f t="shared" ref="D65:F65" si="183">D66+D67+D68</f>
        <v>39157</v>
      </c>
      <c r="E65" s="58">
        <f t="shared" si="183"/>
        <v>73795</v>
      </c>
      <c r="F65" s="58">
        <f t="shared" si="183"/>
        <v>73795</v>
      </c>
      <c r="G65" s="59">
        <f t="shared" si="75"/>
        <v>151747</v>
      </c>
      <c r="H65" s="58">
        <f t="shared" ref="H65:J65" si="184">H66+H67+H68</f>
        <v>32157</v>
      </c>
      <c r="I65" s="58">
        <f t="shared" si="184"/>
        <v>59795</v>
      </c>
      <c r="J65" s="58">
        <f t="shared" si="184"/>
        <v>59795</v>
      </c>
      <c r="K65" s="58">
        <f t="shared" si="77"/>
        <v>35000</v>
      </c>
      <c r="L65" s="58">
        <f t="shared" ref="L65:N65" si="185">L66+L67+L68</f>
        <v>7000</v>
      </c>
      <c r="M65" s="58">
        <f t="shared" si="185"/>
        <v>14000</v>
      </c>
      <c r="N65" s="58">
        <f t="shared" si="185"/>
        <v>14000</v>
      </c>
      <c r="O65" s="58">
        <f t="shared" si="79"/>
        <v>0</v>
      </c>
      <c r="P65" s="58">
        <f t="shared" ref="P65:R65" si="186">P66+P67+P68</f>
        <v>0</v>
      </c>
      <c r="Q65" s="58">
        <f t="shared" si="186"/>
        <v>0</v>
      </c>
      <c r="R65" s="58">
        <f t="shared" si="186"/>
        <v>0</v>
      </c>
      <c r="S65" s="58">
        <f t="shared" si="81"/>
        <v>0</v>
      </c>
      <c r="T65" s="58">
        <f t="shared" ref="T65:V65" si="187">T66+T67+T68</f>
        <v>0</v>
      </c>
      <c r="U65" s="58">
        <f t="shared" si="187"/>
        <v>0</v>
      </c>
      <c r="V65" s="58">
        <f t="shared" si="187"/>
        <v>0</v>
      </c>
      <c r="W65" s="58">
        <v>151747</v>
      </c>
      <c r="X65" s="3"/>
      <c r="Y65" s="3"/>
      <c r="Z65" s="3"/>
      <c r="AA65" s="3"/>
      <c r="AB65" s="3"/>
      <c r="AC65" s="3"/>
      <c r="AD65" s="3"/>
      <c r="AE65" s="3"/>
      <c r="AF65" s="3"/>
      <c r="AG65" s="3"/>
      <c r="AH65" s="3"/>
    </row>
    <row r="66" spans="1:34" ht="26.4" hidden="1" outlineLevel="2" x14ac:dyDescent="0.25">
      <c r="A66" s="60"/>
      <c r="B66" s="61" t="s">
        <v>20</v>
      </c>
      <c r="C66" s="23">
        <f t="shared" si="73"/>
        <v>30104</v>
      </c>
      <c r="D66" s="17">
        <f t="shared" ref="D66:F66" si="188">H66+L66+P66+T66</f>
        <v>6224</v>
      </c>
      <c r="E66" s="17">
        <f t="shared" si="188"/>
        <v>11940</v>
      </c>
      <c r="F66" s="17">
        <f t="shared" si="188"/>
        <v>11940</v>
      </c>
      <c r="G66" s="16">
        <f t="shared" si="75"/>
        <v>24344</v>
      </c>
      <c r="H66" s="23">
        <f>5058+14</f>
        <v>5072</v>
      </c>
      <c r="I66" s="62">
        <f t="shared" ref="I66:J66" si="189">9702-66</f>
        <v>9636</v>
      </c>
      <c r="J66" s="62">
        <f t="shared" si="189"/>
        <v>9636</v>
      </c>
      <c r="K66" s="66">
        <f t="shared" si="77"/>
        <v>5760</v>
      </c>
      <c r="L66" s="23">
        <v>1152</v>
      </c>
      <c r="M66" s="23">
        <v>2304</v>
      </c>
      <c r="N66" s="23">
        <v>2304</v>
      </c>
      <c r="O66" s="66">
        <f t="shared" si="79"/>
        <v>0</v>
      </c>
      <c r="P66" s="23">
        <v>0</v>
      </c>
      <c r="Q66" s="23">
        <v>0</v>
      </c>
      <c r="R66" s="23">
        <v>0</v>
      </c>
      <c r="S66" s="66">
        <f t="shared" si="81"/>
        <v>0</v>
      </c>
      <c r="T66" s="23">
        <v>0</v>
      </c>
      <c r="U66" s="23">
        <v>0</v>
      </c>
      <c r="V66" s="23">
        <v>0</v>
      </c>
      <c r="W66" s="23">
        <v>24345</v>
      </c>
      <c r="X66" s="3"/>
      <c r="Y66" s="47"/>
      <c r="Z66" s="47"/>
      <c r="AA66" s="47"/>
      <c r="AB66" s="47"/>
      <c r="AC66" s="47"/>
      <c r="AD66" s="47"/>
      <c r="AE66" s="47"/>
      <c r="AF66" s="47"/>
      <c r="AG66" s="47"/>
      <c r="AH66" s="47"/>
    </row>
    <row r="67" spans="1:34" ht="26.4" hidden="1" outlineLevel="2" x14ac:dyDescent="0.25">
      <c r="A67" s="64"/>
      <c r="B67" s="65" t="s">
        <v>8</v>
      </c>
      <c r="C67" s="23">
        <f t="shared" si="73"/>
        <v>151443</v>
      </c>
      <c r="D67" s="17">
        <f t="shared" ref="D67:F67" si="190">H67+L67+P67+T67</f>
        <v>31893</v>
      </c>
      <c r="E67" s="17">
        <f t="shared" si="190"/>
        <v>59775</v>
      </c>
      <c r="F67" s="17">
        <f t="shared" si="190"/>
        <v>59775</v>
      </c>
      <c r="G67" s="18">
        <f t="shared" si="75"/>
        <v>123340</v>
      </c>
      <c r="H67" s="66">
        <f>25916+356</f>
        <v>26272</v>
      </c>
      <c r="I67" s="67">
        <f t="shared" ref="I67:J67" si="191">48572-38</f>
        <v>48534</v>
      </c>
      <c r="J67" s="67">
        <f t="shared" si="191"/>
        <v>48534</v>
      </c>
      <c r="K67" s="17">
        <f t="shared" si="77"/>
        <v>28103</v>
      </c>
      <c r="L67" s="17">
        <v>5621</v>
      </c>
      <c r="M67" s="17">
        <v>11241</v>
      </c>
      <c r="N67" s="17">
        <v>11241</v>
      </c>
      <c r="O67" s="17">
        <f t="shared" si="79"/>
        <v>0</v>
      </c>
      <c r="P67" s="17">
        <v>0</v>
      </c>
      <c r="Q67" s="17">
        <v>0</v>
      </c>
      <c r="R67" s="17">
        <v>0</v>
      </c>
      <c r="S67" s="17">
        <f t="shared" si="81"/>
        <v>0</v>
      </c>
      <c r="T67" s="17">
        <v>0</v>
      </c>
      <c r="U67" s="17">
        <v>0</v>
      </c>
      <c r="V67" s="17">
        <v>0</v>
      </c>
      <c r="W67" s="17">
        <v>123340</v>
      </c>
      <c r="X67" s="3"/>
      <c r="Y67" s="47"/>
      <c r="Z67" s="47"/>
      <c r="AA67" s="47"/>
      <c r="AB67" s="47"/>
      <c r="AC67" s="47"/>
      <c r="AD67" s="47"/>
      <c r="AE67" s="47"/>
      <c r="AF67" s="47"/>
      <c r="AG67" s="47"/>
      <c r="AH67" s="47"/>
    </row>
    <row r="68" spans="1:34" ht="13.2" hidden="1" outlineLevel="2" x14ac:dyDescent="0.25">
      <c r="A68" s="69"/>
      <c r="B68" s="65" t="s">
        <v>9</v>
      </c>
      <c r="C68" s="23">
        <f t="shared" si="73"/>
        <v>5200</v>
      </c>
      <c r="D68" s="17">
        <f t="shared" ref="D68:F68" si="192">H68+L68+P68+T68</f>
        <v>1040</v>
      </c>
      <c r="E68" s="17">
        <f t="shared" si="192"/>
        <v>2080</v>
      </c>
      <c r="F68" s="17">
        <f t="shared" si="192"/>
        <v>2080</v>
      </c>
      <c r="G68" s="85">
        <f t="shared" si="75"/>
        <v>4063</v>
      </c>
      <c r="H68" s="66">
        <f>845-32</f>
        <v>813</v>
      </c>
      <c r="I68" s="67">
        <f t="shared" ref="I68:J68" si="193">1690-65</f>
        <v>1625</v>
      </c>
      <c r="J68" s="67">
        <f t="shared" si="193"/>
        <v>1625</v>
      </c>
      <c r="K68" s="66">
        <f t="shared" si="77"/>
        <v>1137</v>
      </c>
      <c r="L68" s="17">
        <v>227</v>
      </c>
      <c r="M68" s="17">
        <v>455</v>
      </c>
      <c r="N68" s="17">
        <v>455</v>
      </c>
      <c r="O68" s="66">
        <f t="shared" si="79"/>
        <v>0</v>
      </c>
      <c r="P68" s="17">
        <v>0</v>
      </c>
      <c r="Q68" s="17">
        <v>0</v>
      </c>
      <c r="R68" s="17">
        <v>0</v>
      </c>
      <c r="S68" s="66">
        <f t="shared" si="81"/>
        <v>0</v>
      </c>
      <c r="T68" s="17">
        <v>0</v>
      </c>
      <c r="U68" s="17">
        <v>0</v>
      </c>
      <c r="V68" s="17">
        <v>0</v>
      </c>
      <c r="W68" s="66">
        <v>4062</v>
      </c>
      <c r="X68" s="3"/>
      <c r="Y68" s="47"/>
      <c r="Z68" s="47"/>
      <c r="AA68" s="47"/>
      <c r="AB68" s="47"/>
      <c r="AC68" s="47"/>
      <c r="AD68" s="47"/>
      <c r="AE68" s="47"/>
      <c r="AF68" s="47"/>
      <c r="AG68" s="47"/>
      <c r="AH68" s="47"/>
    </row>
    <row r="69" spans="1:34" ht="13.2" hidden="1" outlineLevel="1" collapsed="1" x14ac:dyDescent="0.25">
      <c r="A69" s="82">
        <v>9</v>
      </c>
      <c r="B69" s="56" t="s">
        <v>30</v>
      </c>
      <c r="C69" s="57">
        <f t="shared" si="73"/>
        <v>113704</v>
      </c>
      <c r="D69" s="58">
        <f t="shared" ref="D69:F69" si="194">D70+D71+D72</f>
        <v>24550</v>
      </c>
      <c r="E69" s="58">
        <f t="shared" si="194"/>
        <v>44577</v>
      </c>
      <c r="F69" s="58">
        <f t="shared" si="194"/>
        <v>44577</v>
      </c>
      <c r="G69" s="59">
        <f t="shared" si="75"/>
        <v>98704</v>
      </c>
      <c r="H69" s="58">
        <f t="shared" ref="H69:J69" si="195">H70+H71+H72</f>
        <v>21550</v>
      </c>
      <c r="I69" s="58">
        <f t="shared" si="195"/>
        <v>38577</v>
      </c>
      <c r="J69" s="58">
        <f t="shared" si="195"/>
        <v>38577</v>
      </c>
      <c r="K69" s="58">
        <f t="shared" si="77"/>
        <v>0</v>
      </c>
      <c r="L69" s="58">
        <f t="shared" ref="L69:N69" si="196">L70+L71+L72</f>
        <v>0</v>
      </c>
      <c r="M69" s="58">
        <f t="shared" si="196"/>
        <v>0</v>
      </c>
      <c r="N69" s="58">
        <f t="shared" si="196"/>
        <v>0</v>
      </c>
      <c r="O69" s="58">
        <f t="shared" si="79"/>
        <v>15000</v>
      </c>
      <c r="P69" s="58">
        <f t="shared" ref="P69:R69" si="197">P70+P71+P72</f>
        <v>3000</v>
      </c>
      <c r="Q69" s="58">
        <f t="shared" si="197"/>
        <v>6000</v>
      </c>
      <c r="R69" s="58">
        <f t="shared" si="197"/>
        <v>6000</v>
      </c>
      <c r="S69" s="58">
        <f t="shared" si="81"/>
        <v>0</v>
      </c>
      <c r="T69" s="58">
        <f t="shared" ref="T69:V69" si="198">T70+T71+T72</f>
        <v>0</v>
      </c>
      <c r="U69" s="58">
        <f t="shared" si="198"/>
        <v>0</v>
      </c>
      <c r="V69" s="58">
        <f t="shared" si="198"/>
        <v>0</v>
      </c>
      <c r="W69" s="58">
        <v>98704</v>
      </c>
      <c r="X69" s="3"/>
      <c r="Y69" s="3"/>
      <c r="Z69" s="3"/>
      <c r="AA69" s="3"/>
      <c r="AB69" s="3"/>
      <c r="AC69" s="3"/>
      <c r="AD69" s="3"/>
      <c r="AE69" s="3"/>
      <c r="AF69" s="3"/>
      <c r="AG69" s="3"/>
      <c r="AH69" s="3"/>
    </row>
    <row r="70" spans="1:34" ht="26.4" hidden="1" outlineLevel="2" x14ac:dyDescent="0.25">
      <c r="A70" s="60"/>
      <c r="B70" s="19" t="s">
        <v>20</v>
      </c>
      <c r="C70" s="23">
        <f t="shared" si="73"/>
        <v>18056</v>
      </c>
      <c r="D70" s="17">
        <f t="shared" ref="D70:F70" si="199">H70+L70+P70+T70</f>
        <v>3816</v>
      </c>
      <c r="E70" s="17">
        <f t="shared" si="199"/>
        <v>7120</v>
      </c>
      <c r="F70" s="17">
        <f t="shared" si="199"/>
        <v>7120</v>
      </c>
      <c r="G70" s="16">
        <f t="shared" si="75"/>
        <v>15588</v>
      </c>
      <c r="H70" s="23">
        <f>3313+9</f>
        <v>3322</v>
      </c>
      <c r="I70" s="62">
        <f t="shared" ref="I70:J70" si="200">6181-48</f>
        <v>6133</v>
      </c>
      <c r="J70" s="62">
        <f t="shared" si="200"/>
        <v>6133</v>
      </c>
      <c r="K70" s="66">
        <f t="shared" si="77"/>
        <v>0</v>
      </c>
      <c r="L70" s="23">
        <v>0</v>
      </c>
      <c r="M70" s="23">
        <v>0</v>
      </c>
      <c r="N70" s="23">
        <v>0</v>
      </c>
      <c r="O70" s="66">
        <f t="shared" si="79"/>
        <v>2468</v>
      </c>
      <c r="P70" s="23">
        <v>494</v>
      </c>
      <c r="Q70" s="23">
        <v>987</v>
      </c>
      <c r="R70" s="23">
        <v>987</v>
      </c>
      <c r="S70" s="66">
        <f t="shared" si="81"/>
        <v>0</v>
      </c>
      <c r="T70" s="23">
        <v>0</v>
      </c>
      <c r="U70" s="23">
        <v>0</v>
      </c>
      <c r="V70" s="23">
        <v>0</v>
      </c>
      <c r="W70" s="23">
        <v>15588</v>
      </c>
      <c r="X70" s="3"/>
      <c r="Y70" s="47"/>
      <c r="Z70" s="47"/>
      <c r="AA70" s="47"/>
      <c r="AB70" s="47"/>
      <c r="AC70" s="47"/>
      <c r="AD70" s="47"/>
      <c r="AE70" s="47"/>
      <c r="AF70" s="47"/>
      <c r="AG70" s="47"/>
      <c r="AH70" s="47"/>
    </row>
    <row r="71" spans="1:34" ht="26.4" hidden="1" outlineLevel="2" x14ac:dyDescent="0.25">
      <c r="A71" s="64"/>
      <c r="B71" s="21" t="s">
        <v>8</v>
      </c>
      <c r="C71" s="23">
        <f t="shared" si="73"/>
        <v>92658</v>
      </c>
      <c r="D71" s="17">
        <f t="shared" ref="D71:F71" si="201">H71+L71+P71+T71</f>
        <v>20136</v>
      </c>
      <c r="E71" s="17">
        <f t="shared" si="201"/>
        <v>36261</v>
      </c>
      <c r="F71" s="17">
        <f t="shared" si="201"/>
        <v>36261</v>
      </c>
      <c r="G71" s="18">
        <f t="shared" si="75"/>
        <v>80613</v>
      </c>
      <c r="H71" s="66">
        <f>17480+247</f>
        <v>17727</v>
      </c>
      <c r="I71" s="67">
        <f t="shared" ref="I71:J71" si="202">31477-34</f>
        <v>31443</v>
      </c>
      <c r="J71" s="67">
        <f t="shared" si="202"/>
        <v>31443</v>
      </c>
      <c r="K71" s="17">
        <f t="shared" si="77"/>
        <v>0</v>
      </c>
      <c r="L71" s="17">
        <v>0</v>
      </c>
      <c r="M71" s="17">
        <v>0</v>
      </c>
      <c r="N71" s="17">
        <v>0</v>
      </c>
      <c r="O71" s="17">
        <f t="shared" si="79"/>
        <v>12045</v>
      </c>
      <c r="P71" s="17">
        <v>2409</v>
      </c>
      <c r="Q71" s="17">
        <v>4818</v>
      </c>
      <c r="R71" s="17">
        <v>4818</v>
      </c>
      <c r="S71" s="17">
        <f t="shared" si="81"/>
        <v>0</v>
      </c>
      <c r="T71" s="17">
        <v>0</v>
      </c>
      <c r="U71" s="17">
        <v>0</v>
      </c>
      <c r="V71" s="17">
        <v>0</v>
      </c>
      <c r="W71" s="17">
        <v>80613</v>
      </c>
      <c r="X71" s="3"/>
      <c r="Y71" s="47"/>
      <c r="Z71" s="47"/>
      <c r="AA71" s="47"/>
      <c r="AB71" s="47"/>
      <c r="AC71" s="47"/>
      <c r="AD71" s="47"/>
      <c r="AE71" s="47"/>
      <c r="AF71" s="47"/>
      <c r="AG71" s="47"/>
      <c r="AH71" s="47"/>
    </row>
    <row r="72" spans="1:34" ht="13.2" hidden="1" outlineLevel="2" x14ac:dyDescent="0.25">
      <c r="A72" s="69"/>
      <c r="B72" s="21" t="s">
        <v>9</v>
      </c>
      <c r="C72" s="23">
        <f t="shared" si="73"/>
        <v>2990</v>
      </c>
      <c r="D72" s="17">
        <f t="shared" ref="D72:F72" si="203">H72+L72+P72+T72</f>
        <v>598</v>
      </c>
      <c r="E72" s="17">
        <f t="shared" si="203"/>
        <v>1196</v>
      </c>
      <c r="F72" s="17">
        <f t="shared" si="203"/>
        <v>1196</v>
      </c>
      <c r="G72" s="85">
        <f t="shared" si="75"/>
        <v>2503</v>
      </c>
      <c r="H72" s="66">
        <f>519-18</f>
        <v>501</v>
      </c>
      <c r="I72" s="67">
        <f t="shared" ref="I72:J72" si="204">1038-37</f>
        <v>1001</v>
      </c>
      <c r="J72" s="67">
        <f t="shared" si="204"/>
        <v>1001</v>
      </c>
      <c r="K72" s="66">
        <f t="shared" si="77"/>
        <v>0</v>
      </c>
      <c r="L72" s="17">
        <v>0</v>
      </c>
      <c r="M72" s="17">
        <v>0</v>
      </c>
      <c r="N72" s="17">
        <v>0</v>
      </c>
      <c r="O72" s="66">
        <f t="shared" si="79"/>
        <v>487</v>
      </c>
      <c r="P72" s="17">
        <v>97</v>
      </c>
      <c r="Q72" s="17">
        <v>195</v>
      </c>
      <c r="R72" s="17">
        <v>195</v>
      </c>
      <c r="S72" s="66">
        <f t="shared" si="81"/>
        <v>0</v>
      </c>
      <c r="T72" s="17">
        <v>0</v>
      </c>
      <c r="U72" s="17">
        <v>0</v>
      </c>
      <c r="V72" s="17">
        <v>0</v>
      </c>
      <c r="W72" s="66">
        <v>2503</v>
      </c>
      <c r="X72" s="3"/>
      <c r="Y72" s="47"/>
      <c r="Z72" s="47"/>
      <c r="AA72" s="47"/>
      <c r="AB72" s="47"/>
      <c r="AC72" s="47"/>
      <c r="AD72" s="47"/>
      <c r="AE72" s="47"/>
      <c r="AF72" s="47"/>
      <c r="AG72" s="47"/>
      <c r="AH72" s="47"/>
    </row>
    <row r="73" spans="1:34" ht="13.2" hidden="1" outlineLevel="1" collapsed="1" x14ac:dyDescent="0.25">
      <c r="A73" s="69">
        <v>10</v>
      </c>
      <c r="B73" s="99" t="s">
        <v>31</v>
      </c>
      <c r="C73" s="57">
        <f t="shared" si="73"/>
        <v>160113</v>
      </c>
      <c r="D73" s="58">
        <f t="shared" ref="D73:F73" si="205">D74+D75+D76</f>
        <v>33831</v>
      </c>
      <c r="E73" s="58">
        <f t="shared" si="205"/>
        <v>63141</v>
      </c>
      <c r="F73" s="58">
        <f t="shared" si="205"/>
        <v>63141</v>
      </c>
      <c r="G73" s="59">
        <f t="shared" si="75"/>
        <v>145113</v>
      </c>
      <c r="H73" s="58">
        <f t="shared" ref="H73:J73" si="206">H74+H75+H76</f>
        <v>30831</v>
      </c>
      <c r="I73" s="58">
        <f t="shared" si="206"/>
        <v>57141</v>
      </c>
      <c r="J73" s="58">
        <f t="shared" si="206"/>
        <v>57141</v>
      </c>
      <c r="K73" s="58">
        <f t="shared" si="77"/>
        <v>0</v>
      </c>
      <c r="L73" s="58">
        <f t="shared" ref="L73:N73" si="207">L74+L75+L76</f>
        <v>0</v>
      </c>
      <c r="M73" s="58">
        <f t="shared" si="207"/>
        <v>0</v>
      </c>
      <c r="N73" s="58">
        <f t="shared" si="207"/>
        <v>0</v>
      </c>
      <c r="O73" s="58">
        <f t="shared" si="79"/>
        <v>15000</v>
      </c>
      <c r="P73" s="58">
        <f t="shared" ref="P73:R73" si="208">P74+P75+P76</f>
        <v>3000</v>
      </c>
      <c r="Q73" s="58">
        <f t="shared" si="208"/>
        <v>6000</v>
      </c>
      <c r="R73" s="58">
        <f t="shared" si="208"/>
        <v>6000</v>
      </c>
      <c r="S73" s="58">
        <f t="shared" si="81"/>
        <v>0</v>
      </c>
      <c r="T73" s="58">
        <f t="shared" ref="T73:V73" si="209">T74+T75+T76</f>
        <v>0</v>
      </c>
      <c r="U73" s="58">
        <f t="shared" si="209"/>
        <v>0</v>
      </c>
      <c r="V73" s="58">
        <f t="shared" si="209"/>
        <v>0</v>
      </c>
      <c r="W73" s="58">
        <v>145113</v>
      </c>
      <c r="X73" s="3"/>
      <c r="Y73" s="3"/>
      <c r="Z73" s="3"/>
      <c r="AA73" s="3"/>
      <c r="AB73" s="3"/>
      <c r="AC73" s="3"/>
      <c r="AD73" s="3"/>
      <c r="AE73" s="3"/>
      <c r="AF73" s="3"/>
      <c r="AG73" s="3"/>
      <c r="AH73" s="3"/>
    </row>
    <row r="74" spans="1:34" ht="26.4" hidden="1" outlineLevel="2" x14ac:dyDescent="0.25">
      <c r="A74" s="60"/>
      <c r="B74" s="25" t="s">
        <v>20</v>
      </c>
      <c r="C74" s="23">
        <f t="shared" si="73"/>
        <v>25718</v>
      </c>
      <c r="D74" s="17">
        <f t="shared" ref="D74:F74" si="210">H74+L74+P74+T74</f>
        <v>5348</v>
      </c>
      <c r="E74" s="17">
        <f t="shared" si="210"/>
        <v>10185</v>
      </c>
      <c r="F74" s="17">
        <f t="shared" si="210"/>
        <v>10185</v>
      </c>
      <c r="G74" s="16">
        <f t="shared" si="75"/>
        <v>23250</v>
      </c>
      <c r="H74" s="23">
        <f>4847+7</f>
        <v>4854</v>
      </c>
      <c r="I74" s="62">
        <f t="shared" ref="I74:J74" si="211">9231-33</f>
        <v>9198</v>
      </c>
      <c r="J74" s="62">
        <f t="shared" si="211"/>
        <v>9198</v>
      </c>
      <c r="K74" s="66">
        <f t="shared" si="77"/>
        <v>0</v>
      </c>
      <c r="L74" s="23">
        <v>0</v>
      </c>
      <c r="M74" s="23">
        <v>0</v>
      </c>
      <c r="N74" s="23">
        <v>0</v>
      </c>
      <c r="O74" s="66">
        <f t="shared" si="79"/>
        <v>2468</v>
      </c>
      <c r="P74" s="23">
        <v>494</v>
      </c>
      <c r="Q74" s="23">
        <v>987</v>
      </c>
      <c r="R74" s="23">
        <v>987</v>
      </c>
      <c r="S74" s="66">
        <f t="shared" si="81"/>
        <v>0</v>
      </c>
      <c r="T74" s="23">
        <v>0</v>
      </c>
      <c r="U74" s="23">
        <v>0</v>
      </c>
      <c r="V74" s="23">
        <v>0</v>
      </c>
      <c r="W74" s="23">
        <v>23250</v>
      </c>
      <c r="X74" s="3"/>
      <c r="Y74" s="47"/>
      <c r="Z74" s="47"/>
      <c r="AA74" s="47"/>
      <c r="AB74" s="47"/>
      <c r="AC74" s="47"/>
      <c r="AD74" s="47"/>
      <c r="AE74" s="47"/>
      <c r="AF74" s="47"/>
      <c r="AG74" s="47"/>
      <c r="AH74" s="47"/>
    </row>
    <row r="75" spans="1:34" ht="26.4" hidden="1" outlineLevel="2" x14ac:dyDescent="0.25">
      <c r="A75" s="64"/>
      <c r="B75" s="100" t="s">
        <v>8</v>
      </c>
      <c r="C75" s="23">
        <f t="shared" si="73"/>
        <v>130041</v>
      </c>
      <c r="D75" s="17">
        <f t="shared" ref="D75:F75" si="212">H75+L75+P75+T75</f>
        <v>27613</v>
      </c>
      <c r="E75" s="17">
        <f t="shared" si="212"/>
        <v>51214</v>
      </c>
      <c r="F75" s="17">
        <f t="shared" si="212"/>
        <v>51214</v>
      </c>
      <c r="G75" s="18">
        <f t="shared" si="75"/>
        <v>117996</v>
      </c>
      <c r="H75" s="66">
        <f>25026+178</f>
        <v>25204</v>
      </c>
      <c r="I75" s="67">
        <f t="shared" ref="I75:J75" si="213">46416-20</f>
        <v>46396</v>
      </c>
      <c r="J75" s="67">
        <f t="shared" si="213"/>
        <v>46396</v>
      </c>
      <c r="K75" s="17">
        <f t="shared" si="77"/>
        <v>0</v>
      </c>
      <c r="L75" s="17">
        <v>0</v>
      </c>
      <c r="M75" s="17">
        <v>0</v>
      </c>
      <c r="N75" s="17">
        <v>0</v>
      </c>
      <c r="O75" s="17">
        <f t="shared" si="79"/>
        <v>12045</v>
      </c>
      <c r="P75" s="17">
        <v>2409</v>
      </c>
      <c r="Q75" s="17">
        <v>4818</v>
      </c>
      <c r="R75" s="17">
        <v>4818</v>
      </c>
      <c r="S75" s="17">
        <f t="shared" si="81"/>
        <v>0</v>
      </c>
      <c r="T75" s="17">
        <v>0</v>
      </c>
      <c r="U75" s="17">
        <v>0</v>
      </c>
      <c r="V75" s="17">
        <v>0</v>
      </c>
      <c r="W75" s="17">
        <v>117997</v>
      </c>
      <c r="X75" s="3"/>
      <c r="Y75" s="47"/>
      <c r="Z75" s="47"/>
      <c r="AA75" s="47"/>
      <c r="AB75" s="47"/>
      <c r="AC75" s="47"/>
      <c r="AD75" s="47"/>
      <c r="AE75" s="47"/>
      <c r="AF75" s="47"/>
      <c r="AG75" s="47"/>
      <c r="AH75" s="47"/>
    </row>
    <row r="76" spans="1:34" ht="13.2" hidden="1" outlineLevel="2" x14ac:dyDescent="0.25">
      <c r="A76" s="69"/>
      <c r="B76" s="100" t="s">
        <v>9</v>
      </c>
      <c r="C76" s="23">
        <f t="shared" si="73"/>
        <v>4354</v>
      </c>
      <c r="D76" s="17">
        <f t="shared" ref="D76:F76" si="214">H76+L76+P76+T76</f>
        <v>870</v>
      </c>
      <c r="E76" s="17">
        <f t="shared" si="214"/>
        <v>1742</v>
      </c>
      <c r="F76" s="17">
        <f t="shared" si="214"/>
        <v>1742</v>
      </c>
      <c r="G76" s="85">
        <f t="shared" si="75"/>
        <v>3867</v>
      </c>
      <c r="H76" s="66">
        <f>788-15</f>
        <v>773</v>
      </c>
      <c r="I76" s="67">
        <f t="shared" ref="I76:J76" si="215">1579-32</f>
        <v>1547</v>
      </c>
      <c r="J76" s="67">
        <f t="shared" si="215"/>
        <v>1547</v>
      </c>
      <c r="K76" s="66">
        <f t="shared" si="77"/>
        <v>0</v>
      </c>
      <c r="L76" s="17">
        <v>0</v>
      </c>
      <c r="M76" s="17">
        <v>0</v>
      </c>
      <c r="N76" s="17">
        <v>0</v>
      </c>
      <c r="O76" s="66">
        <f t="shared" si="79"/>
        <v>487</v>
      </c>
      <c r="P76" s="17">
        <v>97</v>
      </c>
      <c r="Q76" s="17">
        <v>195</v>
      </c>
      <c r="R76" s="17">
        <v>195</v>
      </c>
      <c r="S76" s="66">
        <f t="shared" si="81"/>
        <v>0</v>
      </c>
      <c r="T76" s="17">
        <v>0</v>
      </c>
      <c r="U76" s="17">
        <v>0</v>
      </c>
      <c r="V76" s="17">
        <v>0</v>
      </c>
      <c r="W76" s="66">
        <v>3867</v>
      </c>
      <c r="X76" s="3"/>
      <c r="Y76" s="47"/>
      <c r="Z76" s="47"/>
      <c r="AA76" s="47"/>
      <c r="AB76" s="47"/>
      <c r="AC76" s="47"/>
      <c r="AD76" s="47"/>
      <c r="AE76" s="47"/>
      <c r="AF76" s="47"/>
      <c r="AG76" s="47"/>
      <c r="AH76" s="47"/>
    </row>
    <row r="77" spans="1:34" ht="13.2" hidden="1" outlineLevel="1" collapsed="1" x14ac:dyDescent="0.25">
      <c r="A77" s="82">
        <v>11</v>
      </c>
      <c r="B77" s="56" t="s">
        <v>32</v>
      </c>
      <c r="C77" s="57">
        <f t="shared" si="73"/>
        <v>482402</v>
      </c>
      <c r="D77" s="58">
        <f t="shared" ref="D77:F77" si="216">D78+D79+D80</f>
        <v>98289</v>
      </c>
      <c r="E77" s="58">
        <f t="shared" si="216"/>
        <v>192057</v>
      </c>
      <c r="F77" s="58">
        <f t="shared" si="216"/>
        <v>192056</v>
      </c>
      <c r="G77" s="59">
        <f t="shared" si="75"/>
        <v>397402</v>
      </c>
      <c r="H77" s="58">
        <f t="shared" ref="H77:J77" si="217">H78+H79+H80</f>
        <v>81289</v>
      </c>
      <c r="I77" s="58">
        <f t="shared" si="217"/>
        <v>158057</v>
      </c>
      <c r="J77" s="58">
        <f t="shared" si="217"/>
        <v>158056</v>
      </c>
      <c r="K77" s="58">
        <f t="shared" si="77"/>
        <v>0</v>
      </c>
      <c r="L77" s="58">
        <f t="shared" ref="L77:N77" si="218">L78+L79+L80</f>
        <v>0</v>
      </c>
      <c r="M77" s="58">
        <f t="shared" si="218"/>
        <v>0</v>
      </c>
      <c r="N77" s="58">
        <f t="shared" si="218"/>
        <v>0</v>
      </c>
      <c r="O77" s="58">
        <f t="shared" si="79"/>
        <v>85000</v>
      </c>
      <c r="P77" s="58">
        <f t="shared" ref="P77:R77" si="219">P78+P79+P80</f>
        <v>17000</v>
      </c>
      <c r="Q77" s="58">
        <f t="shared" si="219"/>
        <v>34000</v>
      </c>
      <c r="R77" s="58">
        <f t="shared" si="219"/>
        <v>34000</v>
      </c>
      <c r="S77" s="58">
        <f t="shared" si="81"/>
        <v>0</v>
      </c>
      <c r="T77" s="58">
        <f t="shared" ref="T77:V77" si="220">T78+T79+T80</f>
        <v>0</v>
      </c>
      <c r="U77" s="58">
        <f t="shared" si="220"/>
        <v>0</v>
      </c>
      <c r="V77" s="58">
        <f t="shared" si="220"/>
        <v>0</v>
      </c>
      <c r="W77" s="58">
        <v>397402</v>
      </c>
      <c r="X77" s="3"/>
      <c r="Y77" s="3"/>
      <c r="Z77" s="3"/>
      <c r="AA77" s="3"/>
      <c r="AB77" s="3"/>
      <c r="AC77" s="3"/>
      <c r="AD77" s="3"/>
      <c r="AE77" s="3"/>
      <c r="AF77" s="3"/>
      <c r="AG77" s="3"/>
      <c r="AH77" s="3"/>
    </row>
    <row r="78" spans="1:34" ht="26.4" hidden="1" outlineLevel="2" x14ac:dyDescent="0.25">
      <c r="A78" s="60"/>
      <c r="B78" s="19" t="s">
        <v>20</v>
      </c>
      <c r="C78" s="23">
        <f t="shared" si="73"/>
        <v>78890</v>
      </c>
      <c r="D78" s="17">
        <f t="shared" ref="D78:F78" si="221">H78+L78+P78+T78</f>
        <v>15982</v>
      </c>
      <c r="E78" s="17">
        <f t="shared" si="221"/>
        <v>31454</v>
      </c>
      <c r="F78" s="17">
        <f t="shared" si="221"/>
        <v>31454</v>
      </c>
      <c r="G78" s="16">
        <f t="shared" si="75"/>
        <v>64902</v>
      </c>
      <c r="H78" s="23">
        <f>13166+18</f>
        <v>13184</v>
      </c>
      <c r="I78" s="62">
        <f t="shared" ref="I78:J78" si="222">25912-53</f>
        <v>25859</v>
      </c>
      <c r="J78" s="62">
        <f t="shared" si="222"/>
        <v>25859</v>
      </c>
      <c r="K78" s="66">
        <f t="shared" si="77"/>
        <v>0</v>
      </c>
      <c r="L78" s="23">
        <v>0</v>
      </c>
      <c r="M78" s="23">
        <v>0</v>
      </c>
      <c r="N78" s="23">
        <v>0</v>
      </c>
      <c r="O78" s="66">
        <f t="shared" si="79"/>
        <v>13988</v>
      </c>
      <c r="P78" s="23">
        <v>2798</v>
      </c>
      <c r="Q78" s="23">
        <v>5595</v>
      </c>
      <c r="R78" s="23">
        <v>5595</v>
      </c>
      <c r="S78" s="66">
        <f t="shared" si="81"/>
        <v>0</v>
      </c>
      <c r="T78" s="23">
        <v>0</v>
      </c>
      <c r="U78" s="23">
        <v>0</v>
      </c>
      <c r="V78" s="23">
        <v>0</v>
      </c>
      <c r="W78" s="23">
        <v>64901</v>
      </c>
      <c r="X78" s="3"/>
      <c r="Y78" s="47"/>
      <c r="Z78" s="47"/>
      <c r="AA78" s="47"/>
      <c r="AB78" s="47"/>
      <c r="AC78" s="47"/>
      <c r="AD78" s="47"/>
      <c r="AE78" s="47"/>
      <c r="AF78" s="47"/>
      <c r="AG78" s="47"/>
      <c r="AH78" s="47"/>
    </row>
    <row r="79" spans="1:34" ht="26.4" hidden="1" outlineLevel="2" x14ac:dyDescent="0.25">
      <c r="A79" s="64"/>
      <c r="B79" s="21" t="s">
        <v>8</v>
      </c>
      <c r="C79" s="23">
        <f t="shared" si="73"/>
        <v>389467</v>
      </c>
      <c r="D79" s="17">
        <f t="shared" ref="D79:F79" si="223">H79+L79+P79+T79</f>
        <v>79497</v>
      </c>
      <c r="E79" s="17">
        <f t="shared" si="223"/>
        <v>154985</v>
      </c>
      <c r="F79" s="17">
        <f t="shared" si="223"/>
        <v>154985</v>
      </c>
      <c r="G79" s="18">
        <f t="shared" si="75"/>
        <v>321217</v>
      </c>
      <c r="H79" s="66">
        <f>65491+356</f>
        <v>65847</v>
      </c>
      <c r="I79" s="67">
        <f t="shared" ref="I79:J79" si="224">127676+9</f>
        <v>127685</v>
      </c>
      <c r="J79" s="67">
        <f t="shared" si="224"/>
        <v>127685</v>
      </c>
      <c r="K79" s="17">
        <f t="shared" si="77"/>
        <v>0</v>
      </c>
      <c r="L79" s="17">
        <v>0</v>
      </c>
      <c r="M79" s="17">
        <v>0</v>
      </c>
      <c r="N79" s="17">
        <v>0</v>
      </c>
      <c r="O79" s="17">
        <f t="shared" si="79"/>
        <v>68250</v>
      </c>
      <c r="P79" s="17">
        <v>13650</v>
      </c>
      <c r="Q79" s="17">
        <v>27300</v>
      </c>
      <c r="R79" s="17">
        <v>27300</v>
      </c>
      <c r="S79" s="17">
        <f t="shared" si="81"/>
        <v>0</v>
      </c>
      <c r="T79" s="17">
        <v>0</v>
      </c>
      <c r="U79" s="17">
        <v>0</v>
      </c>
      <c r="V79" s="17">
        <v>0</v>
      </c>
      <c r="W79" s="17">
        <v>321218</v>
      </c>
      <c r="X79" s="3"/>
      <c r="Y79" s="47"/>
      <c r="Z79" s="47"/>
      <c r="AA79" s="47"/>
      <c r="AB79" s="47"/>
      <c r="AC79" s="47"/>
      <c r="AD79" s="47"/>
      <c r="AE79" s="47"/>
      <c r="AF79" s="47"/>
      <c r="AG79" s="47"/>
      <c r="AH79" s="47"/>
    </row>
    <row r="80" spans="1:34" ht="13.2" hidden="1" outlineLevel="2" x14ac:dyDescent="0.25">
      <c r="A80" s="69"/>
      <c r="B80" s="21" t="s">
        <v>9</v>
      </c>
      <c r="C80" s="23">
        <f t="shared" si="73"/>
        <v>14045</v>
      </c>
      <c r="D80" s="17">
        <f t="shared" ref="D80:F80" si="225">H80+L80+P80+T80</f>
        <v>2810</v>
      </c>
      <c r="E80" s="17">
        <f t="shared" si="225"/>
        <v>5618</v>
      </c>
      <c r="F80" s="17">
        <f t="shared" si="225"/>
        <v>5617</v>
      </c>
      <c r="G80" s="85">
        <f t="shared" si="75"/>
        <v>11283</v>
      </c>
      <c r="H80" s="66">
        <f>2314-56</f>
        <v>2258</v>
      </c>
      <c r="I80" s="67">
        <f>4628-115</f>
        <v>4513</v>
      </c>
      <c r="J80" s="67">
        <f>4627-115</f>
        <v>4512</v>
      </c>
      <c r="K80" s="66">
        <f t="shared" si="77"/>
        <v>0</v>
      </c>
      <c r="L80" s="17">
        <v>0</v>
      </c>
      <c r="M80" s="17">
        <v>0</v>
      </c>
      <c r="N80" s="17">
        <v>0</v>
      </c>
      <c r="O80" s="66">
        <f t="shared" si="79"/>
        <v>2762</v>
      </c>
      <c r="P80" s="23">
        <v>552</v>
      </c>
      <c r="Q80" s="23">
        <v>1105</v>
      </c>
      <c r="R80" s="23">
        <v>1105</v>
      </c>
      <c r="S80" s="66">
        <f t="shared" si="81"/>
        <v>0</v>
      </c>
      <c r="T80" s="17">
        <v>0</v>
      </c>
      <c r="U80" s="17">
        <v>0</v>
      </c>
      <c r="V80" s="17">
        <v>0</v>
      </c>
      <c r="W80" s="66">
        <v>11283</v>
      </c>
      <c r="X80" s="3"/>
      <c r="Y80" s="47"/>
      <c r="Z80" s="47"/>
      <c r="AA80" s="47"/>
      <c r="AB80" s="47"/>
      <c r="AC80" s="47"/>
      <c r="AD80" s="47"/>
      <c r="AE80" s="47"/>
      <c r="AF80" s="47"/>
      <c r="AG80" s="47"/>
      <c r="AH80" s="47"/>
    </row>
    <row r="81" spans="1:34" ht="26.4" hidden="1" outlineLevel="1" collapsed="1" x14ac:dyDescent="0.25">
      <c r="A81" s="82">
        <v>12</v>
      </c>
      <c r="B81" s="56" t="s">
        <v>33</v>
      </c>
      <c r="C81" s="57">
        <f t="shared" si="73"/>
        <v>388442</v>
      </c>
      <c r="D81" s="58">
        <f t="shared" ref="D81:F81" si="226">D82+D83+D84</f>
        <v>79496</v>
      </c>
      <c r="E81" s="58">
        <f t="shared" si="226"/>
        <v>154473</v>
      </c>
      <c r="F81" s="58">
        <f t="shared" si="226"/>
        <v>154473</v>
      </c>
      <c r="G81" s="59">
        <f t="shared" si="75"/>
        <v>123442</v>
      </c>
      <c r="H81" s="58">
        <f t="shared" ref="H81:J81" si="227">H82+H83+H84</f>
        <v>26496</v>
      </c>
      <c r="I81" s="58">
        <f t="shared" si="227"/>
        <v>48473</v>
      </c>
      <c r="J81" s="58">
        <f t="shared" si="227"/>
        <v>48473</v>
      </c>
      <c r="K81" s="58">
        <f t="shared" si="77"/>
        <v>0</v>
      </c>
      <c r="L81" s="58">
        <f t="shared" ref="L81:N81" si="228">L82+L83+L84</f>
        <v>0</v>
      </c>
      <c r="M81" s="58">
        <f t="shared" si="228"/>
        <v>0</v>
      </c>
      <c r="N81" s="58">
        <f t="shared" si="228"/>
        <v>0</v>
      </c>
      <c r="O81" s="58">
        <f t="shared" si="79"/>
        <v>0</v>
      </c>
      <c r="P81" s="58">
        <f t="shared" ref="P81:R81" si="229">P82+P83+P84</f>
        <v>0</v>
      </c>
      <c r="Q81" s="58">
        <f t="shared" si="229"/>
        <v>0</v>
      </c>
      <c r="R81" s="58">
        <f t="shared" si="229"/>
        <v>0</v>
      </c>
      <c r="S81" s="58">
        <f t="shared" si="81"/>
        <v>265000</v>
      </c>
      <c r="T81" s="58">
        <v>53000</v>
      </c>
      <c r="U81" s="58">
        <v>106000</v>
      </c>
      <c r="V81" s="58">
        <v>106000</v>
      </c>
      <c r="W81" s="58">
        <v>123442</v>
      </c>
      <c r="X81" s="3"/>
      <c r="Y81" s="3"/>
      <c r="Z81" s="3"/>
      <c r="AA81" s="3"/>
      <c r="AB81" s="3"/>
      <c r="AC81" s="3"/>
      <c r="AD81" s="3"/>
      <c r="AE81" s="3"/>
      <c r="AF81" s="3"/>
      <c r="AG81" s="3"/>
      <c r="AH81" s="3"/>
    </row>
    <row r="82" spans="1:34" ht="26.4" hidden="1" outlineLevel="2" x14ac:dyDescent="0.25">
      <c r="A82" s="60"/>
      <c r="B82" s="19" t="s">
        <v>20</v>
      </c>
      <c r="C82" s="23">
        <f t="shared" si="73"/>
        <v>63282</v>
      </c>
      <c r="D82" s="17">
        <f t="shared" ref="D82:F82" si="230">H82+L82+P82+T82</f>
        <v>12860</v>
      </c>
      <c r="E82" s="17">
        <f t="shared" si="230"/>
        <v>25211</v>
      </c>
      <c r="F82" s="17">
        <f t="shared" si="230"/>
        <v>25211</v>
      </c>
      <c r="G82" s="16">
        <f t="shared" si="75"/>
        <v>19672</v>
      </c>
      <c r="H82" s="23">
        <f>4086+52</f>
        <v>4138</v>
      </c>
      <c r="I82" s="62">
        <f t="shared" ref="I82:J82" si="231">8012-245</f>
        <v>7767</v>
      </c>
      <c r="J82" s="62">
        <f t="shared" si="231"/>
        <v>7767</v>
      </c>
      <c r="K82" s="66">
        <f t="shared" si="77"/>
        <v>0</v>
      </c>
      <c r="L82" s="23">
        <v>0</v>
      </c>
      <c r="M82" s="23">
        <v>0</v>
      </c>
      <c r="N82" s="23">
        <v>0</v>
      </c>
      <c r="O82" s="66">
        <f t="shared" si="79"/>
        <v>0</v>
      </c>
      <c r="P82" s="23">
        <v>0</v>
      </c>
      <c r="Q82" s="23">
        <v>0</v>
      </c>
      <c r="R82" s="23">
        <v>0</v>
      </c>
      <c r="S82" s="66">
        <f t="shared" si="81"/>
        <v>43610</v>
      </c>
      <c r="T82" s="23">
        <v>8722</v>
      </c>
      <c r="U82" s="23">
        <v>17444</v>
      </c>
      <c r="V82" s="23">
        <v>17444</v>
      </c>
      <c r="W82" s="23">
        <v>19672</v>
      </c>
      <c r="X82" s="3"/>
      <c r="Y82" s="3"/>
      <c r="Z82" s="3"/>
      <c r="AA82" s="3"/>
      <c r="AB82" s="3"/>
      <c r="AC82" s="3"/>
      <c r="AD82" s="3"/>
      <c r="AE82" s="3"/>
      <c r="AF82" s="3"/>
      <c r="AG82" s="3"/>
      <c r="AH82" s="3"/>
    </row>
    <row r="83" spans="1:34" ht="26.4" hidden="1" outlineLevel="2" x14ac:dyDescent="0.25">
      <c r="A83" s="64"/>
      <c r="B83" s="21" t="s">
        <v>8</v>
      </c>
      <c r="C83" s="23">
        <f t="shared" si="73"/>
        <v>313318</v>
      </c>
      <c r="D83" s="17">
        <f t="shared" ref="D83:F83" si="232">H83+L83+P83+T83</f>
        <v>64268</v>
      </c>
      <c r="E83" s="17">
        <f t="shared" si="232"/>
        <v>124525</v>
      </c>
      <c r="F83" s="17">
        <f t="shared" si="232"/>
        <v>124525</v>
      </c>
      <c r="G83" s="18">
        <f t="shared" si="75"/>
        <v>100541</v>
      </c>
      <c r="H83" s="66">
        <f>20424+1289</f>
        <v>21713</v>
      </c>
      <c r="I83" s="67">
        <f t="shared" ref="I83:J83" si="233">39573-159</f>
        <v>39414</v>
      </c>
      <c r="J83" s="67">
        <f t="shared" si="233"/>
        <v>39414</v>
      </c>
      <c r="K83" s="17">
        <f t="shared" si="77"/>
        <v>0</v>
      </c>
      <c r="L83" s="17">
        <v>0</v>
      </c>
      <c r="M83" s="17">
        <v>0</v>
      </c>
      <c r="N83" s="17">
        <v>0</v>
      </c>
      <c r="O83" s="17">
        <f t="shared" si="79"/>
        <v>0</v>
      </c>
      <c r="P83" s="17">
        <v>0</v>
      </c>
      <c r="Q83" s="17">
        <v>0</v>
      </c>
      <c r="R83" s="17">
        <v>0</v>
      </c>
      <c r="S83" s="23">
        <f t="shared" si="81"/>
        <v>212777</v>
      </c>
      <c r="T83" s="17">
        <v>42555</v>
      </c>
      <c r="U83" s="17">
        <v>85111</v>
      </c>
      <c r="V83" s="17">
        <v>85111</v>
      </c>
      <c r="W83" s="17">
        <v>100541</v>
      </c>
      <c r="X83" s="3"/>
      <c r="Y83" s="3"/>
      <c r="Z83" s="3"/>
      <c r="AA83" s="3"/>
      <c r="AB83" s="3"/>
      <c r="AC83" s="3"/>
      <c r="AD83" s="3"/>
      <c r="AE83" s="3"/>
      <c r="AF83" s="3"/>
      <c r="AG83" s="3"/>
      <c r="AH83" s="3"/>
    </row>
    <row r="84" spans="1:34" ht="13.2" hidden="1" outlineLevel="2" x14ac:dyDescent="0.25">
      <c r="A84" s="69"/>
      <c r="B84" s="21" t="s">
        <v>9</v>
      </c>
      <c r="C84" s="23">
        <f t="shared" si="73"/>
        <v>11842</v>
      </c>
      <c r="D84" s="17">
        <f t="shared" ref="D84:F84" si="234">H84+L84+P84+T84</f>
        <v>2368</v>
      </c>
      <c r="E84" s="17">
        <f t="shared" si="234"/>
        <v>4737</v>
      </c>
      <c r="F84" s="17">
        <f t="shared" si="234"/>
        <v>4737</v>
      </c>
      <c r="G84" s="85">
        <f t="shared" si="75"/>
        <v>3229</v>
      </c>
      <c r="H84" s="66">
        <v>645</v>
      </c>
      <c r="I84" s="67">
        <v>1292</v>
      </c>
      <c r="J84" s="67">
        <v>1292</v>
      </c>
      <c r="K84" s="66">
        <f t="shared" si="77"/>
        <v>0</v>
      </c>
      <c r="L84" s="17">
        <v>0</v>
      </c>
      <c r="M84" s="17">
        <v>0</v>
      </c>
      <c r="N84" s="17">
        <v>0</v>
      </c>
      <c r="O84" s="66">
        <f t="shared" si="79"/>
        <v>0</v>
      </c>
      <c r="P84" s="17">
        <v>0</v>
      </c>
      <c r="Q84" s="17">
        <v>0</v>
      </c>
      <c r="R84" s="17">
        <v>0</v>
      </c>
      <c r="S84" s="66">
        <f t="shared" si="81"/>
        <v>8613</v>
      </c>
      <c r="T84" s="17">
        <v>1723</v>
      </c>
      <c r="U84" s="17">
        <v>3445</v>
      </c>
      <c r="V84" s="17">
        <v>3445</v>
      </c>
      <c r="W84" s="66">
        <v>3230</v>
      </c>
      <c r="X84" s="3"/>
      <c r="Y84" s="3"/>
      <c r="Z84" s="3"/>
      <c r="AA84" s="3"/>
      <c r="AB84" s="3"/>
      <c r="AC84" s="3"/>
      <c r="AD84" s="3"/>
      <c r="AE84" s="3"/>
      <c r="AF84" s="3"/>
      <c r="AG84" s="3"/>
      <c r="AH84" s="3"/>
    </row>
    <row r="85" spans="1:34" ht="13.2" hidden="1" outlineLevel="1" collapsed="1" x14ac:dyDescent="0.25">
      <c r="A85" s="82">
        <v>13</v>
      </c>
      <c r="B85" s="56" t="s">
        <v>34</v>
      </c>
      <c r="C85" s="57">
        <f t="shared" si="73"/>
        <v>171468</v>
      </c>
      <c r="D85" s="58">
        <f t="shared" ref="D85:F85" si="235">D86+D87+D88</f>
        <v>36102</v>
      </c>
      <c r="E85" s="58">
        <f t="shared" si="235"/>
        <v>67683</v>
      </c>
      <c r="F85" s="58">
        <f t="shared" si="235"/>
        <v>67683</v>
      </c>
      <c r="G85" s="59">
        <f t="shared" si="75"/>
        <v>101468</v>
      </c>
      <c r="H85" s="58">
        <f t="shared" ref="H85:J85" si="236">H86+H87+H88</f>
        <v>22102</v>
      </c>
      <c r="I85" s="58">
        <f t="shared" si="236"/>
        <v>39683</v>
      </c>
      <c r="J85" s="58">
        <f t="shared" si="236"/>
        <v>39683</v>
      </c>
      <c r="K85" s="58">
        <f t="shared" si="77"/>
        <v>20000</v>
      </c>
      <c r="L85" s="58">
        <f t="shared" ref="L85:N85" si="237">L86+L87+L88</f>
        <v>4000</v>
      </c>
      <c r="M85" s="58">
        <f t="shared" si="237"/>
        <v>8000</v>
      </c>
      <c r="N85" s="58">
        <f t="shared" si="237"/>
        <v>8000</v>
      </c>
      <c r="O85" s="58">
        <f t="shared" si="79"/>
        <v>50000</v>
      </c>
      <c r="P85" s="58">
        <f t="shared" ref="P85:R85" si="238">P86+P87+P88</f>
        <v>10000</v>
      </c>
      <c r="Q85" s="58">
        <f t="shared" si="238"/>
        <v>20000</v>
      </c>
      <c r="R85" s="58">
        <f t="shared" si="238"/>
        <v>20000</v>
      </c>
      <c r="S85" s="58">
        <f t="shared" si="81"/>
        <v>0</v>
      </c>
      <c r="T85" s="58">
        <f t="shared" ref="T85:V85" si="239">T86+T87+T88</f>
        <v>0</v>
      </c>
      <c r="U85" s="58">
        <f t="shared" si="239"/>
        <v>0</v>
      </c>
      <c r="V85" s="58">
        <f t="shared" si="239"/>
        <v>0</v>
      </c>
      <c r="W85" s="58">
        <v>101468</v>
      </c>
      <c r="X85" s="3"/>
      <c r="Y85" s="3"/>
      <c r="Z85" s="3"/>
      <c r="AA85" s="3"/>
      <c r="AB85" s="3"/>
      <c r="AC85" s="3"/>
      <c r="AD85" s="3"/>
      <c r="AE85" s="3"/>
      <c r="AF85" s="3"/>
      <c r="AG85" s="3"/>
      <c r="AH85" s="3"/>
    </row>
    <row r="86" spans="1:34" ht="26.4" hidden="1" outlineLevel="2" x14ac:dyDescent="0.25">
      <c r="A86" s="60"/>
      <c r="B86" s="19" t="s">
        <v>20</v>
      </c>
      <c r="C86" s="23">
        <f t="shared" si="73"/>
        <v>27562</v>
      </c>
      <c r="D86" s="17">
        <f t="shared" ref="D86:F86" si="240">H86+L86+P86+T86</f>
        <v>5716</v>
      </c>
      <c r="E86" s="17">
        <f t="shared" si="240"/>
        <v>10923</v>
      </c>
      <c r="F86" s="17">
        <f t="shared" si="240"/>
        <v>10923</v>
      </c>
      <c r="G86" s="16">
        <f t="shared" si="75"/>
        <v>16042</v>
      </c>
      <c r="H86" s="23">
        <f>3383+29</f>
        <v>3412</v>
      </c>
      <c r="I86" s="62">
        <f>6463-148</f>
        <v>6315</v>
      </c>
      <c r="J86" s="62">
        <f>6464-149</f>
        <v>6315</v>
      </c>
      <c r="K86" s="66">
        <f t="shared" si="77"/>
        <v>3292</v>
      </c>
      <c r="L86" s="23">
        <v>658</v>
      </c>
      <c r="M86" s="23">
        <v>1317</v>
      </c>
      <c r="N86" s="23">
        <v>1317</v>
      </c>
      <c r="O86" s="66">
        <f t="shared" si="79"/>
        <v>8228</v>
      </c>
      <c r="P86" s="23">
        <v>1646</v>
      </c>
      <c r="Q86" s="23">
        <v>3291</v>
      </c>
      <c r="R86" s="23">
        <v>3291</v>
      </c>
      <c r="S86" s="66">
        <f t="shared" si="81"/>
        <v>0</v>
      </c>
      <c r="T86" s="23">
        <v>0</v>
      </c>
      <c r="U86" s="23">
        <v>0</v>
      </c>
      <c r="V86" s="23">
        <v>0</v>
      </c>
      <c r="W86" s="23">
        <v>16044</v>
      </c>
      <c r="X86" s="3"/>
      <c r="Y86" s="47"/>
      <c r="Z86" s="47"/>
      <c r="AA86" s="47"/>
      <c r="AB86" s="47"/>
      <c r="AC86" s="47"/>
      <c r="AD86" s="47"/>
      <c r="AE86" s="47"/>
      <c r="AF86" s="47"/>
      <c r="AG86" s="47"/>
      <c r="AH86" s="47"/>
    </row>
    <row r="87" spans="1:34" ht="26.4" hidden="1" outlineLevel="2" x14ac:dyDescent="0.25">
      <c r="A87" s="64"/>
      <c r="B87" s="21" t="s">
        <v>8</v>
      </c>
      <c r="C87" s="23">
        <f t="shared" si="73"/>
        <v>139046</v>
      </c>
      <c r="D87" s="17">
        <f t="shared" ref="D87:F87" si="241">H87+L87+P87+T87</f>
        <v>29414</v>
      </c>
      <c r="E87" s="17">
        <f t="shared" si="241"/>
        <v>54816</v>
      </c>
      <c r="F87" s="17">
        <f t="shared" si="241"/>
        <v>54816</v>
      </c>
      <c r="G87" s="18">
        <f t="shared" si="75"/>
        <v>82841</v>
      </c>
      <c r="H87" s="66">
        <f>17406+767</f>
        <v>18173</v>
      </c>
      <c r="I87" s="67">
        <f t="shared" ref="I87:J87" si="242">32438-104</f>
        <v>32334</v>
      </c>
      <c r="J87" s="67">
        <f t="shared" si="242"/>
        <v>32334</v>
      </c>
      <c r="K87" s="17">
        <f t="shared" si="77"/>
        <v>16058</v>
      </c>
      <c r="L87" s="17">
        <v>3212</v>
      </c>
      <c r="M87" s="17">
        <v>6423</v>
      </c>
      <c r="N87" s="17">
        <v>6423</v>
      </c>
      <c r="O87" s="17">
        <f t="shared" si="79"/>
        <v>40147</v>
      </c>
      <c r="P87" s="17">
        <v>8029</v>
      </c>
      <c r="Q87" s="17">
        <v>16059</v>
      </c>
      <c r="R87" s="17">
        <v>16059</v>
      </c>
      <c r="S87" s="17">
        <f t="shared" si="81"/>
        <v>0</v>
      </c>
      <c r="T87" s="17">
        <v>0</v>
      </c>
      <c r="U87" s="17">
        <v>0</v>
      </c>
      <c r="V87" s="17">
        <v>0</v>
      </c>
      <c r="W87" s="17">
        <v>82840</v>
      </c>
      <c r="X87" s="3"/>
      <c r="Y87" s="47"/>
      <c r="Z87" s="47"/>
      <c r="AA87" s="47"/>
      <c r="AB87" s="47"/>
      <c r="AC87" s="47"/>
      <c r="AD87" s="47"/>
      <c r="AE87" s="47"/>
      <c r="AF87" s="47"/>
      <c r="AG87" s="47"/>
      <c r="AH87" s="47"/>
    </row>
    <row r="88" spans="1:34" ht="13.2" hidden="1" outlineLevel="2" x14ac:dyDescent="0.25">
      <c r="A88" s="69"/>
      <c r="B88" s="21" t="s">
        <v>9</v>
      </c>
      <c r="C88" s="23">
        <f t="shared" si="73"/>
        <v>4860</v>
      </c>
      <c r="D88" s="17">
        <f t="shared" ref="D88:F88" si="243">H88+L88+P88+T88</f>
        <v>972</v>
      </c>
      <c r="E88" s="17">
        <f t="shared" si="243"/>
        <v>1944</v>
      </c>
      <c r="F88" s="17">
        <f t="shared" si="243"/>
        <v>1944</v>
      </c>
      <c r="G88" s="85">
        <f t="shared" si="75"/>
        <v>2585</v>
      </c>
      <c r="H88" s="66">
        <f>576-59</f>
        <v>517</v>
      </c>
      <c r="I88" s="67">
        <f t="shared" ref="I88:J88" si="244">1150-116</f>
        <v>1034</v>
      </c>
      <c r="J88" s="67">
        <f t="shared" si="244"/>
        <v>1034</v>
      </c>
      <c r="K88" s="66">
        <f t="shared" si="77"/>
        <v>650</v>
      </c>
      <c r="L88" s="17">
        <v>130</v>
      </c>
      <c r="M88" s="17">
        <v>260</v>
      </c>
      <c r="N88" s="17">
        <v>260</v>
      </c>
      <c r="O88" s="66">
        <f t="shared" si="79"/>
        <v>1625</v>
      </c>
      <c r="P88" s="17">
        <v>325</v>
      </c>
      <c r="Q88" s="17">
        <v>650</v>
      </c>
      <c r="R88" s="17">
        <v>650</v>
      </c>
      <c r="S88" s="66">
        <f t="shared" si="81"/>
        <v>0</v>
      </c>
      <c r="T88" s="17">
        <v>0</v>
      </c>
      <c r="U88" s="17">
        <v>0</v>
      </c>
      <c r="V88" s="17">
        <v>0</v>
      </c>
      <c r="W88" s="66">
        <v>2584</v>
      </c>
      <c r="X88" s="3"/>
      <c r="Y88" s="47"/>
      <c r="Z88" s="47"/>
      <c r="AA88" s="47"/>
      <c r="AB88" s="47"/>
      <c r="AC88" s="47"/>
      <c r="AD88" s="47"/>
      <c r="AE88" s="47"/>
      <c r="AF88" s="47"/>
      <c r="AG88" s="47"/>
      <c r="AH88" s="47"/>
    </row>
    <row r="89" spans="1:34" ht="13.2" hidden="1" outlineLevel="1" collapsed="1" x14ac:dyDescent="0.25">
      <c r="A89" s="82">
        <v>14</v>
      </c>
      <c r="B89" s="56" t="s">
        <v>35</v>
      </c>
      <c r="C89" s="57">
        <f t="shared" si="73"/>
        <v>125516</v>
      </c>
      <c r="D89" s="58">
        <f t="shared" ref="D89:F89" si="245">D90+D91+D92</f>
        <v>26912</v>
      </c>
      <c r="E89" s="58">
        <f t="shared" si="245"/>
        <v>49302</v>
      </c>
      <c r="F89" s="58">
        <f t="shared" si="245"/>
        <v>49302</v>
      </c>
      <c r="G89" s="59">
        <f t="shared" si="75"/>
        <v>125516</v>
      </c>
      <c r="H89" s="58">
        <f t="shared" ref="H89:J89" si="246">H90+H91+H92</f>
        <v>26912</v>
      </c>
      <c r="I89" s="58">
        <f t="shared" si="246"/>
        <v>49302</v>
      </c>
      <c r="J89" s="58">
        <f t="shared" si="246"/>
        <v>49302</v>
      </c>
      <c r="K89" s="58">
        <f t="shared" si="77"/>
        <v>0</v>
      </c>
      <c r="L89" s="58">
        <f t="shared" ref="L89:N89" si="247">L90+L91+L92</f>
        <v>0</v>
      </c>
      <c r="M89" s="58">
        <f t="shared" si="247"/>
        <v>0</v>
      </c>
      <c r="N89" s="58">
        <f t="shared" si="247"/>
        <v>0</v>
      </c>
      <c r="O89" s="58">
        <f t="shared" si="79"/>
        <v>0</v>
      </c>
      <c r="P89" s="58">
        <f t="shared" ref="P89:R89" si="248">P90+P91+P92</f>
        <v>0</v>
      </c>
      <c r="Q89" s="58">
        <f t="shared" si="248"/>
        <v>0</v>
      </c>
      <c r="R89" s="58">
        <f t="shared" si="248"/>
        <v>0</v>
      </c>
      <c r="S89" s="58">
        <f t="shared" si="81"/>
        <v>0</v>
      </c>
      <c r="T89" s="58">
        <f t="shared" ref="T89:V89" si="249">T90+T91+T92</f>
        <v>0</v>
      </c>
      <c r="U89" s="58">
        <f t="shared" si="249"/>
        <v>0</v>
      </c>
      <c r="V89" s="58">
        <f t="shared" si="249"/>
        <v>0</v>
      </c>
      <c r="W89" s="58">
        <v>125516</v>
      </c>
      <c r="X89" s="3"/>
      <c r="Y89" s="3"/>
      <c r="Z89" s="3"/>
      <c r="AA89" s="3"/>
      <c r="AB89" s="3"/>
      <c r="AC89" s="3"/>
      <c r="AD89" s="3"/>
      <c r="AE89" s="3"/>
      <c r="AF89" s="3"/>
      <c r="AG89" s="3"/>
      <c r="AH89" s="3"/>
    </row>
    <row r="90" spans="1:34" ht="26.4" hidden="1" outlineLevel="2" x14ac:dyDescent="0.25">
      <c r="A90" s="60"/>
      <c r="B90" s="19" t="s">
        <v>20</v>
      </c>
      <c r="C90" s="23">
        <f t="shared" si="73"/>
        <v>20015</v>
      </c>
      <c r="D90" s="17">
        <f t="shared" ref="D90:F90" si="250">H90+L90+P90+T90</f>
        <v>4207</v>
      </c>
      <c r="E90" s="17">
        <f t="shared" si="250"/>
        <v>7904</v>
      </c>
      <c r="F90" s="17">
        <f t="shared" si="250"/>
        <v>7904</v>
      </c>
      <c r="G90" s="16">
        <f t="shared" si="75"/>
        <v>20015</v>
      </c>
      <c r="H90" s="23">
        <v>4207</v>
      </c>
      <c r="I90" s="62">
        <v>7904</v>
      </c>
      <c r="J90" s="62">
        <v>7904</v>
      </c>
      <c r="K90" s="66">
        <f t="shared" si="77"/>
        <v>0</v>
      </c>
      <c r="L90" s="23">
        <v>0</v>
      </c>
      <c r="M90" s="23">
        <v>0</v>
      </c>
      <c r="N90" s="23">
        <v>0</v>
      </c>
      <c r="O90" s="66">
        <f t="shared" si="79"/>
        <v>0</v>
      </c>
      <c r="P90" s="23">
        <v>0</v>
      </c>
      <c r="Q90" s="23">
        <v>0</v>
      </c>
      <c r="R90" s="23">
        <v>0</v>
      </c>
      <c r="S90" s="66">
        <f t="shared" si="81"/>
        <v>0</v>
      </c>
      <c r="T90" s="23">
        <v>0</v>
      </c>
      <c r="U90" s="23">
        <v>0</v>
      </c>
      <c r="V90" s="23">
        <v>0</v>
      </c>
      <c r="W90" s="23">
        <v>20014</v>
      </c>
      <c r="X90" s="3"/>
      <c r="Y90" s="3"/>
      <c r="Z90" s="3"/>
      <c r="AA90" s="3"/>
      <c r="AB90" s="3"/>
      <c r="AC90" s="3"/>
      <c r="AD90" s="3"/>
      <c r="AE90" s="3"/>
      <c r="AF90" s="3"/>
      <c r="AG90" s="3"/>
      <c r="AH90" s="3"/>
    </row>
    <row r="91" spans="1:34" ht="26.4" hidden="1" outlineLevel="2" x14ac:dyDescent="0.25">
      <c r="A91" s="64"/>
      <c r="B91" s="21" t="s">
        <v>8</v>
      </c>
      <c r="C91" s="23">
        <f t="shared" si="73"/>
        <v>102211</v>
      </c>
      <c r="D91" s="17">
        <f t="shared" ref="D91:F91" si="251">H91+L91+P91+T91</f>
        <v>22047</v>
      </c>
      <c r="E91" s="17">
        <f t="shared" si="251"/>
        <v>40082</v>
      </c>
      <c r="F91" s="17">
        <f t="shared" si="251"/>
        <v>40082</v>
      </c>
      <c r="G91" s="18">
        <f t="shared" si="75"/>
        <v>102211</v>
      </c>
      <c r="H91" s="66">
        <v>22047</v>
      </c>
      <c r="I91" s="67">
        <v>40082</v>
      </c>
      <c r="J91" s="67">
        <v>40082</v>
      </c>
      <c r="K91" s="23">
        <f t="shared" si="77"/>
        <v>0</v>
      </c>
      <c r="L91" s="62">
        <v>0</v>
      </c>
      <c r="M91" s="62">
        <v>0</v>
      </c>
      <c r="N91" s="62">
        <v>0</v>
      </c>
      <c r="O91" s="62">
        <f t="shared" si="79"/>
        <v>0</v>
      </c>
      <c r="P91" s="62">
        <v>0</v>
      </c>
      <c r="Q91" s="62">
        <v>0</v>
      </c>
      <c r="R91" s="62">
        <v>0</v>
      </c>
      <c r="S91" s="62">
        <f t="shared" si="81"/>
        <v>0</v>
      </c>
      <c r="T91" s="62">
        <v>0</v>
      </c>
      <c r="U91" s="62">
        <v>0</v>
      </c>
      <c r="V91" s="62">
        <v>0</v>
      </c>
      <c r="W91" s="17">
        <v>102211</v>
      </c>
      <c r="X91" s="3"/>
      <c r="Y91" s="3"/>
      <c r="Z91" s="3"/>
      <c r="AA91" s="3"/>
      <c r="AB91" s="3"/>
      <c r="AC91" s="3"/>
      <c r="AD91" s="3"/>
      <c r="AE91" s="3"/>
      <c r="AF91" s="3"/>
      <c r="AG91" s="3"/>
      <c r="AH91" s="3"/>
    </row>
    <row r="92" spans="1:34" ht="13.2" hidden="1" outlineLevel="2" x14ac:dyDescent="0.25">
      <c r="A92" s="69"/>
      <c r="B92" s="21" t="s">
        <v>9</v>
      </c>
      <c r="C92" s="23">
        <f t="shared" si="73"/>
        <v>3290</v>
      </c>
      <c r="D92" s="17">
        <f t="shared" ref="D92:F92" si="252">H92+L92+P92+T92</f>
        <v>658</v>
      </c>
      <c r="E92" s="17">
        <f t="shared" si="252"/>
        <v>1316</v>
      </c>
      <c r="F92" s="17">
        <f t="shared" si="252"/>
        <v>1316</v>
      </c>
      <c r="G92" s="85">
        <f t="shared" si="75"/>
        <v>3290</v>
      </c>
      <c r="H92" s="66">
        <v>658</v>
      </c>
      <c r="I92" s="67">
        <v>1316</v>
      </c>
      <c r="J92" s="67">
        <v>1316</v>
      </c>
      <c r="K92" s="66">
        <f t="shared" si="77"/>
        <v>0</v>
      </c>
      <c r="L92" s="17">
        <v>0</v>
      </c>
      <c r="M92" s="17">
        <v>0</v>
      </c>
      <c r="N92" s="17">
        <v>0</v>
      </c>
      <c r="O92" s="66">
        <f t="shared" si="79"/>
        <v>0</v>
      </c>
      <c r="P92" s="17">
        <v>0</v>
      </c>
      <c r="Q92" s="17">
        <v>0</v>
      </c>
      <c r="R92" s="17">
        <v>0</v>
      </c>
      <c r="S92" s="66">
        <f t="shared" si="81"/>
        <v>0</v>
      </c>
      <c r="T92" s="17">
        <v>0</v>
      </c>
      <c r="U92" s="17">
        <v>0</v>
      </c>
      <c r="V92" s="17">
        <v>0</v>
      </c>
      <c r="W92" s="66">
        <v>3291</v>
      </c>
      <c r="X92" s="3"/>
      <c r="Y92" s="3"/>
      <c r="Z92" s="3"/>
      <c r="AA92" s="3"/>
      <c r="AB92" s="3"/>
      <c r="AC92" s="3"/>
      <c r="AD92" s="3"/>
      <c r="AE92" s="3"/>
      <c r="AF92" s="3"/>
      <c r="AG92" s="3"/>
      <c r="AH92" s="3"/>
    </row>
    <row r="93" spans="1:34" ht="13.2" collapsed="1" x14ac:dyDescent="0.25">
      <c r="A93" s="101" t="s">
        <v>36</v>
      </c>
      <c r="B93" s="102"/>
      <c r="C93" s="103">
        <f t="shared" si="73"/>
        <v>1021353</v>
      </c>
      <c r="D93" s="104">
        <f t="shared" ref="D93:F93" si="253">D94+D95+D96</f>
        <v>213317</v>
      </c>
      <c r="E93" s="104">
        <f t="shared" si="253"/>
        <v>404018</v>
      </c>
      <c r="F93" s="104">
        <f t="shared" si="253"/>
        <v>404018</v>
      </c>
      <c r="G93" s="104">
        <f t="shared" si="75"/>
        <v>686353</v>
      </c>
      <c r="H93" s="104">
        <f t="shared" ref="H93:J93" si="254">H94+H95+H96</f>
        <v>146317</v>
      </c>
      <c r="I93" s="104">
        <f t="shared" si="254"/>
        <v>270018</v>
      </c>
      <c r="J93" s="104">
        <f t="shared" si="254"/>
        <v>270018</v>
      </c>
      <c r="K93" s="104">
        <f t="shared" si="77"/>
        <v>240000</v>
      </c>
      <c r="L93" s="104">
        <f t="shared" ref="L93:N93" si="255">L94+L95+L96</f>
        <v>48000</v>
      </c>
      <c r="M93" s="104">
        <f t="shared" si="255"/>
        <v>96000</v>
      </c>
      <c r="N93" s="104">
        <f t="shared" si="255"/>
        <v>96000</v>
      </c>
      <c r="O93" s="104">
        <f t="shared" si="79"/>
        <v>95000</v>
      </c>
      <c r="P93" s="104">
        <f t="shared" ref="P93:R93" si="256">P94+P95+P96</f>
        <v>19000</v>
      </c>
      <c r="Q93" s="104">
        <f t="shared" si="256"/>
        <v>38000</v>
      </c>
      <c r="R93" s="104">
        <f t="shared" si="256"/>
        <v>38000</v>
      </c>
      <c r="S93" s="104">
        <f t="shared" si="81"/>
        <v>0</v>
      </c>
      <c r="T93" s="104">
        <f t="shared" ref="T93:V93" si="257">T94+T95+T96</f>
        <v>0</v>
      </c>
      <c r="U93" s="104">
        <f t="shared" si="257"/>
        <v>0</v>
      </c>
      <c r="V93" s="104">
        <f t="shared" si="257"/>
        <v>0</v>
      </c>
      <c r="W93" s="104">
        <v>686353</v>
      </c>
      <c r="X93" s="3"/>
      <c r="Y93" s="3"/>
      <c r="Z93" s="3"/>
      <c r="AA93" s="3"/>
      <c r="AB93" s="3"/>
      <c r="AC93" s="3"/>
      <c r="AD93" s="3"/>
      <c r="AE93" s="3"/>
      <c r="AF93" s="3"/>
      <c r="AG93" s="3"/>
      <c r="AH93" s="3"/>
    </row>
    <row r="94" spans="1:34" ht="26.4" hidden="1" outlineLevel="2" x14ac:dyDescent="0.25">
      <c r="A94" s="105"/>
      <c r="B94" s="106" t="s">
        <v>20</v>
      </c>
      <c r="C94" s="107">
        <f t="shared" si="73"/>
        <v>164910</v>
      </c>
      <c r="D94" s="108">
        <f t="shared" ref="D94:F94" si="258">H94+L94+P94+T94</f>
        <v>34004</v>
      </c>
      <c r="E94" s="108">
        <f t="shared" si="258"/>
        <v>65453</v>
      </c>
      <c r="F94" s="108">
        <f t="shared" si="258"/>
        <v>65453</v>
      </c>
      <c r="G94" s="109">
        <f t="shared" si="75"/>
        <v>109780</v>
      </c>
      <c r="H94" s="108">
        <f t="shared" ref="H94:J94" si="259">H98+H102+H106+H110+H114</f>
        <v>22976</v>
      </c>
      <c r="I94" s="108">
        <f t="shared" si="259"/>
        <v>43402</v>
      </c>
      <c r="J94" s="108">
        <f t="shared" si="259"/>
        <v>43402</v>
      </c>
      <c r="K94" s="108">
        <f t="shared" si="77"/>
        <v>39497</v>
      </c>
      <c r="L94" s="108">
        <f t="shared" ref="L94:N94" si="260">L98+L102+L106+L110+L114</f>
        <v>7901</v>
      </c>
      <c r="M94" s="108">
        <f t="shared" si="260"/>
        <v>15798</v>
      </c>
      <c r="N94" s="108">
        <f t="shared" si="260"/>
        <v>15798</v>
      </c>
      <c r="O94" s="108">
        <f t="shared" si="79"/>
        <v>15633</v>
      </c>
      <c r="P94" s="108">
        <f t="shared" ref="P94:R94" si="261">P98+P102+P106+P110+P114</f>
        <v>3127</v>
      </c>
      <c r="Q94" s="108">
        <f t="shared" si="261"/>
        <v>6253</v>
      </c>
      <c r="R94" s="108">
        <f t="shared" si="261"/>
        <v>6253</v>
      </c>
      <c r="S94" s="108">
        <f t="shared" si="81"/>
        <v>0</v>
      </c>
      <c r="T94" s="108">
        <f t="shared" ref="T94:V94" si="262">T98+T102+T106+T110+T114</f>
        <v>0</v>
      </c>
      <c r="U94" s="108">
        <f t="shared" si="262"/>
        <v>0</v>
      </c>
      <c r="V94" s="108">
        <f t="shared" si="262"/>
        <v>0</v>
      </c>
      <c r="W94" s="108">
        <v>109775</v>
      </c>
      <c r="X94" s="3"/>
      <c r="Y94" s="3"/>
      <c r="Z94" s="3"/>
      <c r="AA94" s="3"/>
      <c r="AB94" s="3"/>
      <c r="AC94" s="3"/>
      <c r="AD94" s="3"/>
      <c r="AE94" s="3"/>
      <c r="AF94" s="3"/>
      <c r="AG94" s="3"/>
      <c r="AH94" s="3"/>
    </row>
    <row r="95" spans="1:34" ht="26.4" hidden="1" outlineLevel="2" x14ac:dyDescent="0.25">
      <c r="A95" s="110"/>
      <c r="B95" s="111" t="s">
        <v>8</v>
      </c>
      <c r="C95" s="107">
        <f t="shared" si="73"/>
        <v>827377</v>
      </c>
      <c r="D95" s="108">
        <f t="shared" ref="D95:F95" si="263">H95+L95+P95+T95</f>
        <v>173499</v>
      </c>
      <c r="E95" s="108">
        <f t="shared" si="263"/>
        <v>326939</v>
      </c>
      <c r="F95" s="108">
        <f t="shared" si="263"/>
        <v>326939</v>
      </c>
      <c r="G95" s="109">
        <f t="shared" si="75"/>
        <v>558394</v>
      </c>
      <c r="H95" s="108">
        <f t="shared" ref="H95:J95" si="264">H99+H103+H107+H111+H115</f>
        <v>119704</v>
      </c>
      <c r="I95" s="108">
        <f t="shared" si="264"/>
        <v>219345</v>
      </c>
      <c r="J95" s="108">
        <f t="shared" si="264"/>
        <v>219345</v>
      </c>
      <c r="K95" s="108">
        <f t="shared" si="77"/>
        <v>192703</v>
      </c>
      <c r="L95" s="108">
        <f t="shared" ref="L95:N95" si="265">L99+L103+L107+L111+L115</f>
        <v>38539</v>
      </c>
      <c r="M95" s="108">
        <f t="shared" si="265"/>
        <v>77082</v>
      </c>
      <c r="N95" s="108">
        <f t="shared" si="265"/>
        <v>77082</v>
      </c>
      <c r="O95" s="108">
        <f t="shared" si="79"/>
        <v>76280</v>
      </c>
      <c r="P95" s="108">
        <f t="shared" ref="P95:R95" si="266">P99+P103+P107+P111+P115</f>
        <v>15256</v>
      </c>
      <c r="Q95" s="108">
        <f t="shared" si="266"/>
        <v>30512</v>
      </c>
      <c r="R95" s="108">
        <f t="shared" si="266"/>
        <v>30512</v>
      </c>
      <c r="S95" s="108">
        <f t="shared" si="81"/>
        <v>0</v>
      </c>
      <c r="T95" s="108">
        <f t="shared" ref="T95:V95" si="267">T99+T103+T107+T111+T115</f>
        <v>0</v>
      </c>
      <c r="U95" s="108">
        <f t="shared" si="267"/>
        <v>0</v>
      </c>
      <c r="V95" s="108">
        <f t="shared" si="267"/>
        <v>0</v>
      </c>
      <c r="W95" s="108">
        <v>558397</v>
      </c>
      <c r="X95" s="3"/>
      <c r="Y95" s="3"/>
      <c r="Z95" s="3"/>
      <c r="AA95" s="3"/>
      <c r="AB95" s="3"/>
      <c r="AC95" s="3"/>
      <c r="AD95" s="3"/>
      <c r="AE95" s="3"/>
      <c r="AF95" s="3"/>
      <c r="AG95" s="3"/>
      <c r="AH95" s="3"/>
    </row>
    <row r="96" spans="1:34" ht="13.2" hidden="1" outlineLevel="2" x14ac:dyDescent="0.25">
      <c r="A96" s="112"/>
      <c r="B96" s="111" t="s">
        <v>9</v>
      </c>
      <c r="C96" s="107">
        <f t="shared" si="73"/>
        <v>29066</v>
      </c>
      <c r="D96" s="108">
        <f t="shared" ref="D96:F96" si="268">H96+L96+P96+T96</f>
        <v>5814</v>
      </c>
      <c r="E96" s="108">
        <f t="shared" si="268"/>
        <v>11626</v>
      </c>
      <c r="F96" s="108">
        <f t="shared" si="268"/>
        <v>11626</v>
      </c>
      <c r="G96" s="109">
        <f t="shared" si="75"/>
        <v>18179</v>
      </c>
      <c r="H96" s="108">
        <f t="shared" ref="H96:J96" si="269">H100+H104+H108+H112+H116</f>
        <v>3637</v>
      </c>
      <c r="I96" s="108">
        <f t="shared" si="269"/>
        <v>7271</v>
      </c>
      <c r="J96" s="108">
        <f t="shared" si="269"/>
        <v>7271</v>
      </c>
      <c r="K96" s="108">
        <f t="shared" si="77"/>
        <v>7800</v>
      </c>
      <c r="L96" s="108">
        <f t="shared" ref="L96:N96" si="270">L100+L104+L108+L112+L116</f>
        <v>1560</v>
      </c>
      <c r="M96" s="108">
        <f t="shared" si="270"/>
        <v>3120</v>
      </c>
      <c r="N96" s="108">
        <f t="shared" si="270"/>
        <v>3120</v>
      </c>
      <c r="O96" s="108">
        <f t="shared" si="79"/>
        <v>3087</v>
      </c>
      <c r="P96" s="108">
        <f t="shared" ref="P96:R96" si="271">P100+P104+P108+P112+P116</f>
        <v>617</v>
      </c>
      <c r="Q96" s="108">
        <f t="shared" si="271"/>
        <v>1235</v>
      </c>
      <c r="R96" s="108">
        <f t="shared" si="271"/>
        <v>1235</v>
      </c>
      <c r="S96" s="108">
        <f t="shared" si="81"/>
        <v>0</v>
      </c>
      <c r="T96" s="108">
        <f t="shared" ref="T96:V96" si="272">T100+T104+T108+T112+T116</f>
        <v>0</v>
      </c>
      <c r="U96" s="108">
        <f t="shared" si="272"/>
        <v>0</v>
      </c>
      <c r="V96" s="108">
        <f t="shared" si="272"/>
        <v>0</v>
      </c>
      <c r="W96" s="108">
        <v>18181</v>
      </c>
      <c r="X96" s="3"/>
      <c r="Y96" s="3"/>
      <c r="Z96" s="3"/>
      <c r="AA96" s="3"/>
      <c r="AB96" s="3"/>
      <c r="AC96" s="3"/>
      <c r="AD96" s="3"/>
      <c r="AE96" s="3"/>
      <c r="AF96" s="3"/>
      <c r="AG96" s="3"/>
      <c r="AH96" s="3"/>
    </row>
    <row r="97" spans="1:34" ht="13.2" hidden="1" outlineLevel="1" collapsed="1" x14ac:dyDescent="0.25">
      <c r="A97" s="82">
        <v>15</v>
      </c>
      <c r="B97" s="56" t="s">
        <v>37</v>
      </c>
      <c r="C97" s="57">
        <f t="shared" si="73"/>
        <v>445589</v>
      </c>
      <c r="D97" s="58">
        <f t="shared" ref="D97:F97" si="273">D98+D99+D100</f>
        <v>90927</v>
      </c>
      <c r="E97" s="58">
        <f t="shared" si="273"/>
        <v>177331</v>
      </c>
      <c r="F97" s="58">
        <f t="shared" si="273"/>
        <v>177331</v>
      </c>
      <c r="G97" s="59">
        <f t="shared" si="75"/>
        <v>220589</v>
      </c>
      <c r="H97" s="58">
        <f t="shared" ref="H97:J97" si="274">H98+H99+H100</f>
        <v>45927</v>
      </c>
      <c r="I97" s="58">
        <f t="shared" si="274"/>
        <v>87331</v>
      </c>
      <c r="J97" s="58">
        <f t="shared" si="274"/>
        <v>87331</v>
      </c>
      <c r="K97" s="58">
        <f t="shared" si="77"/>
        <v>140000</v>
      </c>
      <c r="L97" s="58">
        <f t="shared" ref="L97:N97" si="275">L98+L99+L100</f>
        <v>28000</v>
      </c>
      <c r="M97" s="58">
        <f t="shared" si="275"/>
        <v>56000</v>
      </c>
      <c r="N97" s="58">
        <f t="shared" si="275"/>
        <v>56000</v>
      </c>
      <c r="O97" s="58">
        <f t="shared" si="79"/>
        <v>85000</v>
      </c>
      <c r="P97" s="58">
        <f t="shared" ref="P97:R97" si="276">P98+P99+P100</f>
        <v>17000</v>
      </c>
      <c r="Q97" s="58">
        <f t="shared" si="276"/>
        <v>34000</v>
      </c>
      <c r="R97" s="58">
        <f t="shared" si="276"/>
        <v>34000</v>
      </c>
      <c r="S97" s="58">
        <f t="shared" si="81"/>
        <v>0</v>
      </c>
      <c r="T97" s="58">
        <f t="shared" ref="T97:V97" si="277">T98+T99+T100</f>
        <v>0</v>
      </c>
      <c r="U97" s="58">
        <f t="shared" si="277"/>
        <v>0</v>
      </c>
      <c r="V97" s="58">
        <f t="shared" si="277"/>
        <v>0</v>
      </c>
      <c r="W97" s="58">
        <v>220589</v>
      </c>
      <c r="X97" s="3"/>
      <c r="Y97" s="3"/>
      <c r="Z97" s="3"/>
      <c r="AA97" s="3"/>
      <c r="AB97" s="3"/>
      <c r="AC97" s="3"/>
      <c r="AD97" s="3"/>
      <c r="AE97" s="3"/>
      <c r="AF97" s="3"/>
      <c r="AG97" s="3"/>
      <c r="AH97" s="3"/>
    </row>
    <row r="98" spans="1:34" ht="26.4" hidden="1" outlineLevel="2" x14ac:dyDescent="0.25">
      <c r="A98" s="60"/>
      <c r="B98" s="19" t="s">
        <v>20</v>
      </c>
      <c r="C98" s="23">
        <f t="shared" si="73"/>
        <v>72738</v>
      </c>
      <c r="D98" s="17">
        <f t="shared" ref="D98:F98" si="278">H98+L98+P98+T98</f>
        <v>14752</v>
      </c>
      <c r="E98" s="17">
        <f t="shared" si="278"/>
        <v>28993</v>
      </c>
      <c r="F98" s="17">
        <f t="shared" si="278"/>
        <v>28993</v>
      </c>
      <c r="G98" s="16">
        <f t="shared" si="75"/>
        <v>35710</v>
      </c>
      <c r="H98" s="23">
        <f>7303+43</f>
        <v>7346</v>
      </c>
      <c r="I98" s="62">
        <f>14353-171</f>
        <v>14182</v>
      </c>
      <c r="J98" s="62">
        <f>14352-170</f>
        <v>14182</v>
      </c>
      <c r="K98" s="66">
        <f t="shared" si="77"/>
        <v>23040</v>
      </c>
      <c r="L98" s="23">
        <v>4608</v>
      </c>
      <c r="M98" s="23">
        <v>9216</v>
      </c>
      <c r="N98" s="23">
        <v>9216</v>
      </c>
      <c r="O98" s="66">
        <f t="shared" si="79"/>
        <v>13988</v>
      </c>
      <c r="P98" s="23">
        <v>2798</v>
      </c>
      <c r="Q98" s="23">
        <v>5595</v>
      </c>
      <c r="R98" s="23">
        <v>5595</v>
      </c>
      <c r="S98" s="66">
        <f t="shared" si="81"/>
        <v>0</v>
      </c>
      <c r="T98" s="23">
        <v>0</v>
      </c>
      <c r="U98" s="23">
        <v>0</v>
      </c>
      <c r="V98" s="23">
        <v>0</v>
      </c>
      <c r="W98" s="23">
        <v>35711</v>
      </c>
      <c r="X98" s="3"/>
      <c r="Y98" s="47"/>
      <c r="Z98" s="47"/>
      <c r="AA98" s="47"/>
      <c r="AB98" s="47"/>
      <c r="AC98" s="47"/>
      <c r="AD98" s="47"/>
      <c r="AE98" s="47"/>
      <c r="AF98" s="47"/>
      <c r="AG98" s="47"/>
      <c r="AH98" s="47"/>
    </row>
    <row r="99" spans="1:34" ht="26.4" hidden="1" outlineLevel="2" x14ac:dyDescent="0.25">
      <c r="A99" s="64"/>
      <c r="B99" s="21" t="s">
        <v>8</v>
      </c>
      <c r="C99" s="23">
        <f t="shared" si="73"/>
        <v>359453</v>
      </c>
      <c r="D99" s="17">
        <f t="shared" ref="D99:F99" si="279">H99+L99+P99+T99</f>
        <v>73495</v>
      </c>
      <c r="E99" s="17">
        <f t="shared" si="279"/>
        <v>142979</v>
      </c>
      <c r="F99" s="17">
        <f t="shared" si="279"/>
        <v>142979</v>
      </c>
      <c r="G99" s="18">
        <f t="shared" si="75"/>
        <v>178793</v>
      </c>
      <c r="H99" s="66">
        <f>36384+979</f>
        <v>37363</v>
      </c>
      <c r="I99" s="67">
        <f t="shared" ref="I99:J99" si="280">70782-67</f>
        <v>70715</v>
      </c>
      <c r="J99" s="67">
        <f t="shared" si="280"/>
        <v>70715</v>
      </c>
      <c r="K99" s="17">
        <f t="shared" si="77"/>
        <v>112410</v>
      </c>
      <c r="L99" s="17">
        <v>22482</v>
      </c>
      <c r="M99" s="17">
        <v>44964</v>
      </c>
      <c r="N99" s="17">
        <v>44964</v>
      </c>
      <c r="O99" s="17">
        <f t="shared" si="79"/>
        <v>68250</v>
      </c>
      <c r="P99" s="17">
        <v>13650</v>
      </c>
      <c r="Q99" s="17">
        <v>27300</v>
      </c>
      <c r="R99" s="17">
        <v>27300</v>
      </c>
      <c r="S99" s="17">
        <f t="shared" si="81"/>
        <v>0</v>
      </c>
      <c r="T99" s="17">
        <v>0</v>
      </c>
      <c r="U99" s="17">
        <v>0</v>
      </c>
      <c r="V99" s="17">
        <v>0</v>
      </c>
      <c r="W99" s="17">
        <v>178793</v>
      </c>
      <c r="X99" s="3"/>
      <c r="Y99" s="47"/>
      <c r="Z99" s="47"/>
      <c r="AA99" s="47"/>
      <c r="AB99" s="47"/>
      <c r="AC99" s="47"/>
      <c r="AD99" s="47"/>
      <c r="AE99" s="47"/>
      <c r="AF99" s="47"/>
      <c r="AG99" s="47"/>
      <c r="AH99" s="47"/>
    </row>
    <row r="100" spans="1:34" ht="13.2" hidden="1" outlineLevel="2" x14ac:dyDescent="0.25">
      <c r="A100" s="69"/>
      <c r="B100" s="21" t="s">
        <v>9</v>
      </c>
      <c r="C100" s="23">
        <f t="shared" si="73"/>
        <v>13398</v>
      </c>
      <c r="D100" s="17">
        <f t="shared" ref="D100:F100" si="281">H100+L100+P100+T100</f>
        <v>2680</v>
      </c>
      <c r="E100" s="17">
        <f t="shared" si="281"/>
        <v>5359</v>
      </c>
      <c r="F100" s="17">
        <f t="shared" si="281"/>
        <v>5359</v>
      </c>
      <c r="G100" s="85">
        <f t="shared" si="75"/>
        <v>6086</v>
      </c>
      <c r="H100" s="66">
        <f>1326-108</f>
        <v>1218</v>
      </c>
      <c r="I100" s="67">
        <f t="shared" ref="I100:J100" si="282">2653-219</f>
        <v>2434</v>
      </c>
      <c r="J100" s="67">
        <f t="shared" si="282"/>
        <v>2434</v>
      </c>
      <c r="K100" s="66">
        <f t="shared" si="77"/>
        <v>4550</v>
      </c>
      <c r="L100" s="17">
        <v>910</v>
      </c>
      <c r="M100" s="17">
        <v>1820</v>
      </c>
      <c r="N100" s="17">
        <v>1820</v>
      </c>
      <c r="O100" s="66">
        <f t="shared" si="79"/>
        <v>2762</v>
      </c>
      <c r="P100" s="17">
        <v>552</v>
      </c>
      <c r="Q100" s="17">
        <v>1105</v>
      </c>
      <c r="R100" s="17">
        <v>1105</v>
      </c>
      <c r="S100" s="66">
        <f t="shared" si="81"/>
        <v>0</v>
      </c>
      <c r="T100" s="17">
        <v>0</v>
      </c>
      <c r="U100" s="17">
        <v>0</v>
      </c>
      <c r="V100" s="17">
        <v>0</v>
      </c>
      <c r="W100" s="66">
        <v>6085</v>
      </c>
      <c r="X100" s="3"/>
      <c r="Y100" s="47"/>
      <c r="Z100" s="47"/>
      <c r="AA100" s="47"/>
      <c r="AB100" s="47"/>
      <c r="AC100" s="47"/>
      <c r="AD100" s="47"/>
      <c r="AE100" s="47"/>
      <c r="AF100" s="47"/>
      <c r="AG100" s="47"/>
      <c r="AH100" s="47"/>
    </row>
    <row r="101" spans="1:34" ht="13.2" hidden="1" outlineLevel="1" collapsed="1" x14ac:dyDescent="0.25">
      <c r="A101" s="82">
        <v>16</v>
      </c>
      <c r="B101" s="56" t="s">
        <v>38</v>
      </c>
      <c r="C101" s="57">
        <f t="shared" si="73"/>
        <v>341057</v>
      </c>
      <c r="D101" s="58">
        <f t="shared" ref="D101:F101" si="283">D102+D103+D104</f>
        <v>70020</v>
      </c>
      <c r="E101" s="58">
        <f t="shared" si="283"/>
        <v>135519</v>
      </c>
      <c r="F101" s="58">
        <f t="shared" si="283"/>
        <v>135518</v>
      </c>
      <c r="G101" s="59">
        <f t="shared" si="75"/>
        <v>251057</v>
      </c>
      <c r="H101" s="58">
        <f t="shared" ref="H101:J101" si="284">H102+H103+H104</f>
        <v>52020</v>
      </c>
      <c r="I101" s="58">
        <f t="shared" si="284"/>
        <v>99519</v>
      </c>
      <c r="J101" s="58">
        <f t="shared" si="284"/>
        <v>99518</v>
      </c>
      <c r="K101" s="58">
        <f t="shared" si="77"/>
        <v>90000</v>
      </c>
      <c r="L101" s="58">
        <f t="shared" ref="L101:N101" si="285">L102+L103+L104</f>
        <v>18000</v>
      </c>
      <c r="M101" s="58">
        <f t="shared" si="285"/>
        <v>36000</v>
      </c>
      <c r="N101" s="58">
        <f t="shared" si="285"/>
        <v>36000</v>
      </c>
      <c r="O101" s="58">
        <f t="shared" si="79"/>
        <v>0</v>
      </c>
      <c r="P101" s="58">
        <f t="shared" ref="P101:R101" si="286">P102+P103+P104</f>
        <v>0</v>
      </c>
      <c r="Q101" s="58">
        <f t="shared" si="286"/>
        <v>0</v>
      </c>
      <c r="R101" s="58">
        <f t="shared" si="286"/>
        <v>0</v>
      </c>
      <c r="S101" s="58">
        <f t="shared" si="81"/>
        <v>0</v>
      </c>
      <c r="T101" s="58">
        <f t="shared" ref="T101:V101" si="287">T102+T103+T104</f>
        <v>0</v>
      </c>
      <c r="U101" s="58">
        <f t="shared" si="287"/>
        <v>0</v>
      </c>
      <c r="V101" s="58">
        <f t="shared" si="287"/>
        <v>0</v>
      </c>
      <c r="W101" s="58">
        <v>251057</v>
      </c>
      <c r="X101" s="3"/>
      <c r="Y101" s="3"/>
      <c r="Z101" s="3"/>
      <c r="AA101" s="3"/>
      <c r="AB101" s="3"/>
      <c r="AC101" s="3"/>
      <c r="AD101" s="3"/>
      <c r="AE101" s="3"/>
      <c r="AF101" s="3"/>
      <c r="AG101" s="3"/>
      <c r="AH101" s="3"/>
    </row>
    <row r="102" spans="1:34" ht="26.4" hidden="1" outlineLevel="2" x14ac:dyDescent="0.25">
      <c r="A102" s="60"/>
      <c r="B102" s="19" t="s">
        <v>20</v>
      </c>
      <c r="C102" s="23">
        <f t="shared" si="73"/>
        <v>55554</v>
      </c>
      <c r="D102" s="17">
        <f t="shared" ref="D102:F102" si="288">H102+L102+P102+T102</f>
        <v>11315</v>
      </c>
      <c r="E102" s="17">
        <f t="shared" si="288"/>
        <v>22120</v>
      </c>
      <c r="F102" s="17">
        <f t="shared" si="288"/>
        <v>22119</v>
      </c>
      <c r="G102" s="16">
        <f t="shared" si="75"/>
        <v>40743</v>
      </c>
      <c r="H102" s="23">
        <f>8329+23</f>
        <v>8352</v>
      </c>
      <c r="I102" s="62">
        <f>16283-87</f>
        <v>16196</v>
      </c>
      <c r="J102" s="62">
        <f>16283-88</f>
        <v>16195</v>
      </c>
      <c r="K102" s="66">
        <f t="shared" si="77"/>
        <v>14811</v>
      </c>
      <c r="L102" s="23">
        <v>2963</v>
      </c>
      <c r="M102" s="23">
        <v>5924</v>
      </c>
      <c r="N102" s="23">
        <v>5924</v>
      </c>
      <c r="O102" s="66">
        <f t="shared" si="79"/>
        <v>0</v>
      </c>
      <c r="P102" s="23">
        <v>0</v>
      </c>
      <c r="Q102" s="23">
        <v>0</v>
      </c>
      <c r="R102" s="23">
        <v>0</v>
      </c>
      <c r="S102" s="66">
        <f t="shared" si="81"/>
        <v>0</v>
      </c>
      <c r="T102" s="23">
        <v>0</v>
      </c>
      <c r="U102" s="23">
        <v>0</v>
      </c>
      <c r="V102" s="23">
        <v>0</v>
      </c>
      <c r="W102" s="23">
        <v>40741</v>
      </c>
      <c r="X102" s="3"/>
      <c r="Y102" s="47"/>
      <c r="Z102" s="47"/>
      <c r="AA102" s="47"/>
      <c r="AB102" s="47"/>
      <c r="AC102" s="47"/>
      <c r="AD102" s="47"/>
      <c r="AE102" s="47"/>
      <c r="AF102" s="47"/>
      <c r="AG102" s="47"/>
      <c r="AH102" s="47"/>
    </row>
    <row r="103" spans="1:34" ht="26.4" hidden="1" outlineLevel="2" x14ac:dyDescent="0.25">
      <c r="A103" s="64"/>
      <c r="B103" s="21" t="s">
        <v>8</v>
      </c>
      <c r="C103" s="23">
        <f t="shared" si="73"/>
        <v>275598</v>
      </c>
      <c r="D103" s="17">
        <f t="shared" ref="D103:F103" si="289">H103+L103+P103+T103</f>
        <v>56724</v>
      </c>
      <c r="E103" s="17">
        <f t="shared" si="289"/>
        <v>109437</v>
      </c>
      <c r="F103" s="17">
        <f t="shared" si="289"/>
        <v>109437</v>
      </c>
      <c r="G103" s="18">
        <f t="shared" si="75"/>
        <v>203334</v>
      </c>
      <c r="H103" s="66">
        <f>41755+517</f>
        <v>42272</v>
      </c>
      <c r="I103" s="67">
        <f t="shared" ref="I103:J103" si="290">80558-27</f>
        <v>80531</v>
      </c>
      <c r="J103" s="67">
        <f t="shared" si="290"/>
        <v>80531</v>
      </c>
      <c r="K103" s="17">
        <f t="shared" si="77"/>
        <v>72264</v>
      </c>
      <c r="L103" s="17">
        <v>14452</v>
      </c>
      <c r="M103" s="17">
        <v>28906</v>
      </c>
      <c r="N103" s="17">
        <v>28906</v>
      </c>
      <c r="O103" s="17">
        <f t="shared" si="79"/>
        <v>0</v>
      </c>
      <c r="P103" s="17">
        <v>0</v>
      </c>
      <c r="Q103" s="17">
        <v>0</v>
      </c>
      <c r="R103" s="17">
        <v>0</v>
      </c>
      <c r="S103" s="17">
        <f t="shared" si="81"/>
        <v>0</v>
      </c>
      <c r="T103" s="17">
        <v>0</v>
      </c>
      <c r="U103" s="17">
        <v>0</v>
      </c>
      <c r="V103" s="17">
        <v>0</v>
      </c>
      <c r="W103" s="17">
        <v>203335</v>
      </c>
      <c r="X103" s="3"/>
      <c r="Y103" s="47"/>
      <c r="Z103" s="47"/>
      <c r="AA103" s="47"/>
      <c r="AB103" s="47"/>
      <c r="AC103" s="47"/>
      <c r="AD103" s="47"/>
      <c r="AE103" s="47"/>
      <c r="AF103" s="47"/>
      <c r="AG103" s="47"/>
      <c r="AH103" s="47"/>
    </row>
    <row r="104" spans="1:34" ht="13.2" hidden="1" outlineLevel="2" x14ac:dyDescent="0.25">
      <c r="A104" s="69"/>
      <c r="B104" s="21" t="s">
        <v>9</v>
      </c>
      <c r="C104" s="23">
        <f t="shared" si="73"/>
        <v>9905</v>
      </c>
      <c r="D104" s="17">
        <f t="shared" ref="D104:F104" si="291">H104+L104+P104+T104</f>
        <v>1981</v>
      </c>
      <c r="E104" s="17">
        <f t="shared" si="291"/>
        <v>3962</v>
      </c>
      <c r="F104" s="17">
        <f t="shared" si="291"/>
        <v>3962</v>
      </c>
      <c r="G104" s="85">
        <f t="shared" si="75"/>
        <v>6980</v>
      </c>
      <c r="H104" s="66">
        <f>1459-63</f>
        <v>1396</v>
      </c>
      <c r="I104" s="67">
        <f t="shared" ref="I104:J104" si="292">2916-124</f>
        <v>2792</v>
      </c>
      <c r="J104" s="67">
        <f t="shared" si="292"/>
        <v>2792</v>
      </c>
      <c r="K104" s="66">
        <f t="shared" si="77"/>
        <v>2925</v>
      </c>
      <c r="L104" s="23">
        <v>585</v>
      </c>
      <c r="M104" s="23">
        <v>1170</v>
      </c>
      <c r="N104" s="23">
        <v>1170</v>
      </c>
      <c r="O104" s="66">
        <f t="shared" si="79"/>
        <v>0</v>
      </c>
      <c r="P104" s="17">
        <v>0</v>
      </c>
      <c r="Q104" s="17">
        <v>0</v>
      </c>
      <c r="R104" s="17">
        <v>0</v>
      </c>
      <c r="S104" s="66">
        <f t="shared" si="81"/>
        <v>0</v>
      </c>
      <c r="T104" s="17">
        <v>0</v>
      </c>
      <c r="U104" s="17">
        <v>0</v>
      </c>
      <c r="V104" s="17">
        <v>0</v>
      </c>
      <c r="W104" s="66">
        <v>6981</v>
      </c>
      <c r="X104" s="3"/>
      <c r="Y104" s="47"/>
      <c r="Z104" s="47"/>
      <c r="AA104" s="47"/>
      <c r="AB104" s="47"/>
      <c r="AC104" s="47"/>
      <c r="AD104" s="47"/>
      <c r="AE104" s="47"/>
      <c r="AF104" s="47"/>
      <c r="AG104" s="47"/>
      <c r="AH104" s="47"/>
    </row>
    <row r="105" spans="1:34" ht="13.2" hidden="1" outlineLevel="1" collapsed="1" x14ac:dyDescent="0.25">
      <c r="A105" s="82">
        <v>17</v>
      </c>
      <c r="B105" s="56" t="s">
        <v>39</v>
      </c>
      <c r="C105" s="57">
        <f t="shared" si="73"/>
        <v>88802</v>
      </c>
      <c r="D105" s="58">
        <f t="shared" ref="D105:F105" si="293">D106+D107+D108</f>
        <v>19570</v>
      </c>
      <c r="E105" s="58">
        <f t="shared" si="293"/>
        <v>34616</v>
      </c>
      <c r="F105" s="58">
        <f t="shared" si="293"/>
        <v>34616</v>
      </c>
      <c r="G105" s="59">
        <f t="shared" si="75"/>
        <v>78802</v>
      </c>
      <c r="H105" s="58">
        <f t="shared" ref="H105:J105" si="294">H106+H107+H108</f>
        <v>17570</v>
      </c>
      <c r="I105" s="58">
        <f t="shared" si="294"/>
        <v>30616</v>
      </c>
      <c r="J105" s="58">
        <f t="shared" si="294"/>
        <v>30616</v>
      </c>
      <c r="K105" s="58">
        <f t="shared" si="77"/>
        <v>0</v>
      </c>
      <c r="L105" s="58">
        <f t="shared" ref="L105:N105" si="295">L106+L107+L108</f>
        <v>0</v>
      </c>
      <c r="M105" s="58">
        <f t="shared" si="295"/>
        <v>0</v>
      </c>
      <c r="N105" s="58">
        <f t="shared" si="295"/>
        <v>0</v>
      </c>
      <c r="O105" s="58">
        <f t="shared" si="79"/>
        <v>10000</v>
      </c>
      <c r="P105" s="58">
        <f t="shared" ref="P105:R105" si="296">P106+P107+P108</f>
        <v>2000</v>
      </c>
      <c r="Q105" s="58">
        <f t="shared" si="296"/>
        <v>4000</v>
      </c>
      <c r="R105" s="58">
        <f t="shared" si="296"/>
        <v>4000</v>
      </c>
      <c r="S105" s="58">
        <f t="shared" si="81"/>
        <v>0</v>
      </c>
      <c r="T105" s="58">
        <f t="shared" ref="T105:V105" si="297">T106+T107+T108</f>
        <v>0</v>
      </c>
      <c r="U105" s="58">
        <f t="shared" si="297"/>
        <v>0</v>
      </c>
      <c r="V105" s="58">
        <f t="shared" si="297"/>
        <v>0</v>
      </c>
      <c r="W105" s="58">
        <v>78802</v>
      </c>
      <c r="X105" s="3"/>
      <c r="Y105" s="3"/>
      <c r="Z105" s="3"/>
      <c r="AA105" s="3"/>
      <c r="AB105" s="3"/>
      <c r="AC105" s="3"/>
      <c r="AD105" s="3"/>
      <c r="AE105" s="3"/>
      <c r="AF105" s="3"/>
      <c r="AG105" s="3"/>
      <c r="AH105" s="3"/>
    </row>
    <row r="106" spans="1:34" ht="26.4" hidden="1" outlineLevel="2" x14ac:dyDescent="0.25">
      <c r="A106" s="60"/>
      <c r="B106" s="19" t="s">
        <v>20</v>
      </c>
      <c r="C106" s="23">
        <f t="shared" si="73"/>
        <v>13948</v>
      </c>
      <c r="D106" s="17">
        <f t="shared" ref="D106:F106" si="298">H106+L106+P106+T106</f>
        <v>2994</v>
      </c>
      <c r="E106" s="17">
        <f t="shared" si="298"/>
        <v>5477</v>
      </c>
      <c r="F106" s="17">
        <f t="shared" si="298"/>
        <v>5477</v>
      </c>
      <c r="G106" s="16">
        <f t="shared" si="75"/>
        <v>12303</v>
      </c>
      <c r="H106" s="23">
        <f>2656+9</f>
        <v>2665</v>
      </c>
      <c r="I106" s="62">
        <f t="shared" ref="I106:J106" si="299">4860-41</f>
        <v>4819</v>
      </c>
      <c r="J106" s="62">
        <f t="shared" si="299"/>
        <v>4819</v>
      </c>
      <c r="K106" s="66">
        <f t="shared" si="77"/>
        <v>0</v>
      </c>
      <c r="L106" s="23">
        <v>0</v>
      </c>
      <c r="M106" s="23">
        <v>0</v>
      </c>
      <c r="N106" s="23">
        <v>0</v>
      </c>
      <c r="O106" s="66">
        <f t="shared" si="79"/>
        <v>1645</v>
      </c>
      <c r="P106" s="23">
        <v>329</v>
      </c>
      <c r="Q106" s="23">
        <v>658</v>
      </c>
      <c r="R106" s="23">
        <v>658</v>
      </c>
      <c r="S106" s="66">
        <f t="shared" si="81"/>
        <v>0</v>
      </c>
      <c r="T106" s="23">
        <v>0</v>
      </c>
      <c r="U106" s="23">
        <v>0</v>
      </c>
      <c r="V106" s="23">
        <v>0</v>
      </c>
      <c r="W106" s="23">
        <v>12302</v>
      </c>
      <c r="X106" s="3"/>
      <c r="Y106" s="47"/>
      <c r="Z106" s="47"/>
      <c r="AA106" s="47"/>
      <c r="AB106" s="47"/>
      <c r="AC106" s="47"/>
      <c r="AD106" s="47"/>
      <c r="AE106" s="47"/>
      <c r="AF106" s="47"/>
      <c r="AG106" s="47"/>
      <c r="AH106" s="47"/>
    </row>
    <row r="107" spans="1:34" ht="26.4" hidden="1" outlineLevel="2" x14ac:dyDescent="0.25">
      <c r="A107" s="64"/>
      <c r="B107" s="21" t="s">
        <v>8</v>
      </c>
      <c r="C107" s="23">
        <f t="shared" si="73"/>
        <v>72612</v>
      </c>
      <c r="D107" s="17">
        <f t="shared" ref="D107:F107" si="300">H107+L107+P107+T107</f>
        <v>16128</v>
      </c>
      <c r="E107" s="17">
        <f t="shared" si="300"/>
        <v>28242</v>
      </c>
      <c r="F107" s="17">
        <f t="shared" si="300"/>
        <v>28242</v>
      </c>
      <c r="G107" s="18">
        <f t="shared" si="75"/>
        <v>64582</v>
      </c>
      <c r="H107" s="66">
        <f>14312+210</f>
        <v>14522</v>
      </c>
      <c r="I107" s="67">
        <f t="shared" ref="I107:J107" si="301">25062-32</f>
        <v>25030</v>
      </c>
      <c r="J107" s="67">
        <f t="shared" si="301"/>
        <v>25030</v>
      </c>
      <c r="K107" s="17">
        <f t="shared" si="77"/>
        <v>0</v>
      </c>
      <c r="L107" s="17">
        <v>0</v>
      </c>
      <c r="M107" s="17">
        <v>0</v>
      </c>
      <c r="N107" s="17">
        <v>0</v>
      </c>
      <c r="O107" s="17">
        <f t="shared" si="79"/>
        <v>8030</v>
      </c>
      <c r="P107" s="17">
        <v>1606</v>
      </c>
      <c r="Q107" s="17">
        <v>3212</v>
      </c>
      <c r="R107" s="17">
        <v>3212</v>
      </c>
      <c r="S107" s="17">
        <f t="shared" si="81"/>
        <v>0</v>
      </c>
      <c r="T107" s="17">
        <v>0</v>
      </c>
      <c r="U107" s="17">
        <v>0</v>
      </c>
      <c r="V107" s="17">
        <v>0</v>
      </c>
      <c r="W107" s="17">
        <v>64582</v>
      </c>
      <c r="X107" s="3"/>
      <c r="Y107" s="47"/>
      <c r="Z107" s="47"/>
      <c r="AA107" s="47"/>
      <c r="AB107" s="47"/>
      <c r="AC107" s="47"/>
      <c r="AD107" s="47"/>
      <c r="AE107" s="47"/>
      <c r="AF107" s="47"/>
      <c r="AG107" s="47"/>
      <c r="AH107" s="47"/>
    </row>
    <row r="108" spans="1:34" ht="13.2" hidden="1" outlineLevel="2" x14ac:dyDescent="0.25">
      <c r="A108" s="69"/>
      <c r="B108" s="21" t="s">
        <v>9</v>
      </c>
      <c r="C108" s="23">
        <f t="shared" si="73"/>
        <v>2242</v>
      </c>
      <c r="D108" s="17">
        <f t="shared" ref="D108:F108" si="302">H108+L108+P108+T108</f>
        <v>448</v>
      </c>
      <c r="E108" s="17">
        <f t="shared" si="302"/>
        <v>897</v>
      </c>
      <c r="F108" s="17">
        <f t="shared" si="302"/>
        <v>897</v>
      </c>
      <c r="G108" s="85">
        <f t="shared" si="75"/>
        <v>1917</v>
      </c>
      <c r="H108" s="66">
        <f>396-13</f>
        <v>383</v>
      </c>
      <c r="I108" s="67">
        <f t="shared" ref="I108:J108" si="303">797-30</f>
        <v>767</v>
      </c>
      <c r="J108" s="67">
        <f t="shared" si="303"/>
        <v>767</v>
      </c>
      <c r="K108" s="66">
        <f t="shared" si="77"/>
        <v>0</v>
      </c>
      <c r="L108" s="17">
        <v>0</v>
      </c>
      <c r="M108" s="17">
        <v>0</v>
      </c>
      <c r="N108" s="17">
        <v>0</v>
      </c>
      <c r="O108" s="66">
        <f t="shared" si="79"/>
        <v>325</v>
      </c>
      <c r="P108" s="17">
        <v>65</v>
      </c>
      <c r="Q108" s="17">
        <v>130</v>
      </c>
      <c r="R108" s="17">
        <v>130</v>
      </c>
      <c r="S108" s="66">
        <f t="shared" si="81"/>
        <v>0</v>
      </c>
      <c r="T108" s="17">
        <v>0</v>
      </c>
      <c r="U108" s="17">
        <v>0</v>
      </c>
      <c r="V108" s="17">
        <v>0</v>
      </c>
      <c r="W108" s="66">
        <v>1918</v>
      </c>
      <c r="X108" s="3"/>
      <c r="Y108" s="47"/>
      <c r="Z108" s="47"/>
      <c r="AA108" s="47"/>
      <c r="AB108" s="47"/>
      <c r="AC108" s="47"/>
      <c r="AD108" s="47"/>
      <c r="AE108" s="47"/>
      <c r="AF108" s="47"/>
      <c r="AG108" s="47"/>
      <c r="AH108" s="47"/>
    </row>
    <row r="109" spans="1:34" ht="13.2" hidden="1" outlineLevel="1" collapsed="1" x14ac:dyDescent="0.25">
      <c r="A109" s="82">
        <v>18</v>
      </c>
      <c r="B109" s="56" t="s">
        <v>40</v>
      </c>
      <c r="C109" s="57">
        <f t="shared" si="73"/>
        <v>101185</v>
      </c>
      <c r="D109" s="58">
        <f t="shared" ref="D109:F109" si="304">D110+D111+D112</f>
        <v>22047</v>
      </c>
      <c r="E109" s="58">
        <f t="shared" si="304"/>
        <v>39569</v>
      </c>
      <c r="F109" s="58">
        <f t="shared" si="304"/>
        <v>39569</v>
      </c>
      <c r="G109" s="59">
        <f t="shared" si="75"/>
        <v>91185</v>
      </c>
      <c r="H109" s="58">
        <f t="shared" ref="H109:J109" si="305">H110+H111+H112</f>
        <v>20047</v>
      </c>
      <c r="I109" s="58">
        <f t="shared" si="305"/>
        <v>35569</v>
      </c>
      <c r="J109" s="58">
        <f t="shared" si="305"/>
        <v>35569</v>
      </c>
      <c r="K109" s="58">
        <f t="shared" si="77"/>
        <v>10000</v>
      </c>
      <c r="L109" s="58">
        <f t="shared" ref="L109:N109" si="306">L110+L111+L112</f>
        <v>2000</v>
      </c>
      <c r="M109" s="58">
        <f t="shared" si="306"/>
        <v>4000</v>
      </c>
      <c r="N109" s="58">
        <f t="shared" si="306"/>
        <v>4000</v>
      </c>
      <c r="O109" s="58">
        <f t="shared" si="79"/>
        <v>0</v>
      </c>
      <c r="P109" s="58">
        <f t="shared" ref="P109:R109" si="307">P110+P111+P112</f>
        <v>0</v>
      </c>
      <c r="Q109" s="58">
        <f t="shared" si="307"/>
        <v>0</v>
      </c>
      <c r="R109" s="58">
        <f t="shared" si="307"/>
        <v>0</v>
      </c>
      <c r="S109" s="58">
        <f t="shared" si="81"/>
        <v>0</v>
      </c>
      <c r="T109" s="58">
        <f t="shared" ref="T109:V109" si="308">T110+T111+T112</f>
        <v>0</v>
      </c>
      <c r="U109" s="58">
        <f t="shared" si="308"/>
        <v>0</v>
      </c>
      <c r="V109" s="58">
        <f t="shared" si="308"/>
        <v>0</v>
      </c>
      <c r="W109" s="58">
        <v>91185</v>
      </c>
      <c r="X109" s="3"/>
      <c r="Y109" s="3"/>
      <c r="Z109" s="3"/>
      <c r="AA109" s="3"/>
      <c r="AB109" s="3"/>
      <c r="AC109" s="3"/>
      <c r="AD109" s="3"/>
      <c r="AE109" s="3"/>
      <c r="AF109" s="3"/>
      <c r="AG109" s="3"/>
      <c r="AH109" s="3"/>
    </row>
    <row r="110" spans="1:34" ht="26.4" hidden="1" outlineLevel="2" x14ac:dyDescent="0.25">
      <c r="A110" s="60"/>
      <c r="B110" s="19" t="s">
        <v>20</v>
      </c>
      <c r="C110" s="23">
        <f t="shared" si="73"/>
        <v>15993</v>
      </c>
      <c r="D110" s="17">
        <f t="shared" ref="D110:F110" si="309">H110+L110+P110+T110</f>
        <v>3403</v>
      </c>
      <c r="E110" s="17">
        <f t="shared" si="309"/>
        <v>6295</v>
      </c>
      <c r="F110" s="17">
        <f t="shared" si="309"/>
        <v>6295</v>
      </c>
      <c r="G110" s="16">
        <f t="shared" si="75"/>
        <v>14347</v>
      </c>
      <c r="H110" s="23">
        <f>3067+6</f>
        <v>3073</v>
      </c>
      <c r="I110" s="62">
        <f t="shared" ref="I110:J110" si="310">5673-36</f>
        <v>5637</v>
      </c>
      <c r="J110" s="62">
        <f t="shared" si="310"/>
        <v>5637</v>
      </c>
      <c r="K110" s="66">
        <f t="shared" si="77"/>
        <v>1646</v>
      </c>
      <c r="L110" s="23">
        <v>330</v>
      </c>
      <c r="M110" s="23">
        <v>658</v>
      </c>
      <c r="N110" s="23">
        <v>658</v>
      </c>
      <c r="O110" s="66">
        <f t="shared" si="79"/>
        <v>0</v>
      </c>
      <c r="P110" s="23">
        <v>0</v>
      </c>
      <c r="Q110" s="23">
        <v>0</v>
      </c>
      <c r="R110" s="23">
        <v>0</v>
      </c>
      <c r="S110" s="66">
        <f t="shared" si="81"/>
        <v>0</v>
      </c>
      <c r="T110" s="23">
        <v>0</v>
      </c>
      <c r="U110" s="23">
        <v>0</v>
      </c>
      <c r="V110" s="23">
        <v>0</v>
      </c>
      <c r="W110" s="23">
        <v>14347</v>
      </c>
      <c r="X110" s="3"/>
      <c r="Y110" s="47"/>
      <c r="Z110" s="47"/>
      <c r="AA110" s="47"/>
      <c r="AB110" s="47"/>
      <c r="AC110" s="47"/>
      <c r="AD110" s="47"/>
      <c r="AE110" s="47"/>
      <c r="AF110" s="47"/>
      <c r="AG110" s="47"/>
      <c r="AH110" s="47"/>
    </row>
    <row r="111" spans="1:34" ht="26.4" hidden="1" outlineLevel="2" x14ac:dyDescent="0.25">
      <c r="A111" s="64"/>
      <c r="B111" s="21" t="s">
        <v>8</v>
      </c>
      <c r="C111" s="23">
        <f t="shared" si="73"/>
        <v>82586</v>
      </c>
      <c r="D111" s="17">
        <f t="shared" ref="D111:F111" si="311">H111+L111+P111+T111</f>
        <v>18122</v>
      </c>
      <c r="E111" s="17">
        <f t="shared" si="311"/>
        <v>32232</v>
      </c>
      <c r="F111" s="17">
        <f t="shared" si="311"/>
        <v>32232</v>
      </c>
      <c r="G111" s="18">
        <f t="shared" si="75"/>
        <v>74557</v>
      </c>
      <c r="H111" s="66">
        <f>16331+186</f>
        <v>16517</v>
      </c>
      <c r="I111" s="67">
        <f t="shared" ref="I111:J111" si="312">29046-26</f>
        <v>29020</v>
      </c>
      <c r="J111" s="67">
        <f t="shared" si="312"/>
        <v>29020</v>
      </c>
      <c r="K111" s="17">
        <f t="shared" si="77"/>
        <v>8029</v>
      </c>
      <c r="L111" s="17">
        <v>1605</v>
      </c>
      <c r="M111" s="17">
        <v>3212</v>
      </c>
      <c r="N111" s="17">
        <v>3212</v>
      </c>
      <c r="O111" s="17">
        <f t="shared" si="79"/>
        <v>0</v>
      </c>
      <c r="P111" s="17">
        <v>0</v>
      </c>
      <c r="Q111" s="17">
        <v>0</v>
      </c>
      <c r="R111" s="17">
        <v>0</v>
      </c>
      <c r="S111" s="17">
        <f t="shared" si="81"/>
        <v>0</v>
      </c>
      <c r="T111" s="17">
        <v>0</v>
      </c>
      <c r="U111" s="17">
        <v>0</v>
      </c>
      <c r="V111" s="17">
        <v>0</v>
      </c>
      <c r="W111" s="17">
        <v>74557</v>
      </c>
      <c r="X111" s="3"/>
      <c r="Y111" s="47"/>
      <c r="Z111" s="47"/>
      <c r="AA111" s="47"/>
      <c r="AB111" s="47"/>
      <c r="AC111" s="47"/>
      <c r="AD111" s="47"/>
      <c r="AE111" s="47"/>
      <c r="AF111" s="47"/>
      <c r="AG111" s="47"/>
      <c r="AH111" s="47"/>
    </row>
    <row r="112" spans="1:34" ht="13.2" hidden="1" outlineLevel="2" x14ac:dyDescent="0.25">
      <c r="A112" s="69"/>
      <c r="B112" s="21" t="s">
        <v>9</v>
      </c>
      <c r="C112" s="23">
        <f t="shared" si="73"/>
        <v>2606</v>
      </c>
      <c r="D112" s="17">
        <f t="shared" ref="D112:F112" si="313">H112+L112+P112+T112</f>
        <v>522</v>
      </c>
      <c r="E112" s="17">
        <f t="shared" si="313"/>
        <v>1042</v>
      </c>
      <c r="F112" s="17">
        <f t="shared" si="313"/>
        <v>1042</v>
      </c>
      <c r="G112" s="85">
        <f t="shared" si="75"/>
        <v>2281</v>
      </c>
      <c r="H112" s="66">
        <f>471-14</f>
        <v>457</v>
      </c>
      <c r="I112" s="67">
        <f t="shared" ref="I112:J112" si="314">939-27</f>
        <v>912</v>
      </c>
      <c r="J112" s="67">
        <f t="shared" si="314"/>
        <v>912</v>
      </c>
      <c r="K112" s="66">
        <f t="shared" si="77"/>
        <v>325</v>
      </c>
      <c r="L112" s="17">
        <v>65</v>
      </c>
      <c r="M112" s="17">
        <v>130</v>
      </c>
      <c r="N112" s="17">
        <v>130</v>
      </c>
      <c r="O112" s="66">
        <f t="shared" si="79"/>
        <v>0</v>
      </c>
      <c r="P112" s="17">
        <v>0</v>
      </c>
      <c r="Q112" s="17">
        <v>0</v>
      </c>
      <c r="R112" s="17">
        <v>0</v>
      </c>
      <c r="S112" s="66">
        <f t="shared" si="81"/>
        <v>0</v>
      </c>
      <c r="T112" s="17">
        <v>0</v>
      </c>
      <c r="U112" s="17">
        <v>0</v>
      </c>
      <c r="V112" s="17">
        <v>0</v>
      </c>
      <c r="W112" s="66">
        <v>2282</v>
      </c>
      <c r="X112" s="3"/>
      <c r="Y112" s="47"/>
      <c r="Z112" s="47"/>
      <c r="AA112" s="47"/>
      <c r="AB112" s="47"/>
      <c r="AC112" s="47"/>
      <c r="AD112" s="47"/>
      <c r="AE112" s="47"/>
      <c r="AF112" s="47"/>
      <c r="AG112" s="47"/>
      <c r="AH112" s="47"/>
    </row>
    <row r="113" spans="1:34" ht="13.2" hidden="1" outlineLevel="1" collapsed="1" x14ac:dyDescent="0.25">
      <c r="A113" s="82">
        <v>19</v>
      </c>
      <c r="B113" s="56" t="s">
        <v>41</v>
      </c>
      <c r="C113" s="57">
        <f t="shared" si="73"/>
        <v>44720</v>
      </c>
      <c r="D113" s="58">
        <f t="shared" ref="D113:F113" si="315">D114+D115+D116</f>
        <v>10753</v>
      </c>
      <c r="E113" s="58">
        <f t="shared" si="315"/>
        <v>16983</v>
      </c>
      <c r="F113" s="58">
        <f t="shared" si="315"/>
        <v>16984</v>
      </c>
      <c r="G113" s="59">
        <f t="shared" si="75"/>
        <v>44720</v>
      </c>
      <c r="H113" s="58">
        <f t="shared" ref="H113:J113" si="316">H114+H115+H116</f>
        <v>10753</v>
      </c>
      <c r="I113" s="58">
        <f t="shared" si="316"/>
        <v>16983</v>
      </c>
      <c r="J113" s="58">
        <f t="shared" si="316"/>
        <v>16984</v>
      </c>
      <c r="K113" s="58">
        <f t="shared" si="77"/>
        <v>0</v>
      </c>
      <c r="L113" s="58">
        <f t="shared" ref="L113:N113" si="317">L114+L115+L116</f>
        <v>0</v>
      </c>
      <c r="M113" s="58">
        <f t="shared" si="317"/>
        <v>0</v>
      </c>
      <c r="N113" s="58">
        <f t="shared" si="317"/>
        <v>0</v>
      </c>
      <c r="O113" s="58">
        <f t="shared" si="79"/>
        <v>0</v>
      </c>
      <c r="P113" s="58">
        <f t="shared" ref="P113:R113" si="318">P114+P115+P116</f>
        <v>0</v>
      </c>
      <c r="Q113" s="58">
        <f t="shared" si="318"/>
        <v>0</v>
      </c>
      <c r="R113" s="58">
        <f t="shared" si="318"/>
        <v>0</v>
      </c>
      <c r="S113" s="58">
        <f t="shared" si="81"/>
        <v>0</v>
      </c>
      <c r="T113" s="58">
        <f t="shared" ref="T113:V113" si="319">T114+T115+T116</f>
        <v>0</v>
      </c>
      <c r="U113" s="58">
        <f t="shared" si="319"/>
        <v>0</v>
      </c>
      <c r="V113" s="58">
        <f t="shared" si="319"/>
        <v>0</v>
      </c>
      <c r="W113" s="58">
        <v>44720</v>
      </c>
      <c r="X113" s="3"/>
      <c r="Y113" s="3"/>
      <c r="Z113" s="3"/>
      <c r="AA113" s="3"/>
      <c r="AB113" s="3"/>
      <c r="AC113" s="3"/>
      <c r="AD113" s="3"/>
      <c r="AE113" s="3"/>
      <c r="AF113" s="3"/>
      <c r="AG113" s="3"/>
      <c r="AH113" s="3"/>
    </row>
    <row r="114" spans="1:34" ht="26.4" hidden="1" outlineLevel="2" x14ac:dyDescent="0.25">
      <c r="A114" s="60"/>
      <c r="B114" s="19" t="s">
        <v>20</v>
      </c>
      <c r="C114" s="23">
        <f t="shared" si="73"/>
        <v>6677</v>
      </c>
      <c r="D114" s="17">
        <f t="shared" ref="D114:F114" si="320">H114+L114+P114+T114</f>
        <v>1540</v>
      </c>
      <c r="E114" s="17">
        <f t="shared" si="320"/>
        <v>2568</v>
      </c>
      <c r="F114" s="17">
        <f t="shared" si="320"/>
        <v>2569</v>
      </c>
      <c r="G114" s="16">
        <f t="shared" si="75"/>
        <v>6677</v>
      </c>
      <c r="H114" s="23">
        <v>1540</v>
      </c>
      <c r="I114" s="62">
        <v>2568</v>
      </c>
      <c r="J114" s="62">
        <v>2569</v>
      </c>
      <c r="K114" s="66">
        <f t="shared" si="77"/>
        <v>0</v>
      </c>
      <c r="L114" s="23">
        <v>0</v>
      </c>
      <c r="M114" s="23">
        <v>0</v>
      </c>
      <c r="N114" s="23">
        <v>0</v>
      </c>
      <c r="O114" s="66">
        <f t="shared" si="79"/>
        <v>0</v>
      </c>
      <c r="P114" s="23">
        <v>0</v>
      </c>
      <c r="Q114" s="23">
        <v>0</v>
      </c>
      <c r="R114" s="23">
        <v>0</v>
      </c>
      <c r="S114" s="66">
        <f t="shared" si="81"/>
        <v>0</v>
      </c>
      <c r="T114" s="23">
        <v>0</v>
      </c>
      <c r="U114" s="23">
        <v>0</v>
      </c>
      <c r="V114" s="23">
        <v>0</v>
      </c>
      <c r="W114" s="23">
        <v>6675</v>
      </c>
      <c r="X114" s="3"/>
      <c r="Y114" s="3"/>
      <c r="Z114" s="3"/>
      <c r="AA114" s="3"/>
      <c r="AB114" s="3"/>
      <c r="AC114" s="3"/>
      <c r="AD114" s="3"/>
      <c r="AE114" s="3"/>
      <c r="AF114" s="3"/>
      <c r="AG114" s="3"/>
      <c r="AH114" s="3"/>
    </row>
    <row r="115" spans="1:34" ht="26.4" hidden="1" outlineLevel="2" x14ac:dyDescent="0.25">
      <c r="A115" s="64"/>
      <c r="B115" s="21" t="s">
        <v>8</v>
      </c>
      <c r="C115" s="23">
        <f t="shared" si="73"/>
        <v>37128</v>
      </c>
      <c r="D115" s="17">
        <f t="shared" ref="D115:F115" si="321">H115+L115+P115+T115</f>
        <v>9030</v>
      </c>
      <c r="E115" s="17">
        <f t="shared" si="321"/>
        <v>14049</v>
      </c>
      <c r="F115" s="17">
        <f t="shared" si="321"/>
        <v>14049</v>
      </c>
      <c r="G115" s="18">
        <f t="shared" si="75"/>
        <v>37128</v>
      </c>
      <c r="H115" s="66">
        <v>9030</v>
      </c>
      <c r="I115" s="67">
        <v>14049</v>
      </c>
      <c r="J115" s="67">
        <v>14049</v>
      </c>
      <c r="K115" s="23">
        <f t="shared" si="77"/>
        <v>0</v>
      </c>
      <c r="L115" s="62">
        <v>0</v>
      </c>
      <c r="M115" s="62">
        <v>0</v>
      </c>
      <c r="N115" s="62">
        <v>0</v>
      </c>
      <c r="O115" s="62">
        <f t="shared" si="79"/>
        <v>0</v>
      </c>
      <c r="P115" s="62">
        <v>0</v>
      </c>
      <c r="Q115" s="62">
        <v>0</v>
      </c>
      <c r="R115" s="62">
        <v>0</v>
      </c>
      <c r="S115" s="62">
        <f t="shared" si="81"/>
        <v>0</v>
      </c>
      <c r="T115" s="62">
        <v>0</v>
      </c>
      <c r="U115" s="62">
        <v>0</v>
      </c>
      <c r="V115" s="62">
        <v>0</v>
      </c>
      <c r="W115" s="17">
        <v>37129</v>
      </c>
      <c r="X115" s="3"/>
      <c r="Y115" s="3"/>
      <c r="Z115" s="3"/>
      <c r="AA115" s="3"/>
      <c r="AB115" s="3"/>
      <c r="AC115" s="3"/>
      <c r="AD115" s="3"/>
      <c r="AE115" s="3"/>
      <c r="AF115" s="3"/>
      <c r="AG115" s="3"/>
      <c r="AH115" s="3"/>
    </row>
    <row r="116" spans="1:34" ht="13.2" hidden="1" outlineLevel="2" x14ac:dyDescent="0.25">
      <c r="A116" s="69"/>
      <c r="B116" s="21" t="s">
        <v>9</v>
      </c>
      <c r="C116" s="23">
        <f t="shared" si="73"/>
        <v>915</v>
      </c>
      <c r="D116" s="17">
        <f t="shared" ref="D116:F116" si="322">H116+L116+P116+T116</f>
        <v>183</v>
      </c>
      <c r="E116" s="17">
        <f t="shared" si="322"/>
        <v>366</v>
      </c>
      <c r="F116" s="17">
        <f t="shared" si="322"/>
        <v>366</v>
      </c>
      <c r="G116" s="85">
        <f t="shared" si="75"/>
        <v>915</v>
      </c>
      <c r="H116" s="66">
        <v>183</v>
      </c>
      <c r="I116" s="67">
        <v>366</v>
      </c>
      <c r="J116" s="67">
        <v>366</v>
      </c>
      <c r="K116" s="66">
        <f t="shared" si="77"/>
        <v>0</v>
      </c>
      <c r="L116" s="17">
        <v>0</v>
      </c>
      <c r="M116" s="17">
        <v>0</v>
      </c>
      <c r="N116" s="17">
        <v>0</v>
      </c>
      <c r="O116" s="66">
        <f t="shared" si="79"/>
        <v>0</v>
      </c>
      <c r="P116" s="17">
        <v>0</v>
      </c>
      <c r="Q116" s="17">
        <v>0</v>
      </c>
      <c r="R116" s="17">
        <v>0</v>
      </c>
      <c r="S116" s="66">
        <f t="shared" si="81"/>
        <v>0</v>
      </c>
      <c r="T116" s="17">
        <v>0</v>
      </c>
      <c r="U116" s="17">
        <v>0</v>
      </c>
      <c r="V116" s="17">
        <v>0</v>
      </c>
      <c r="W116" s="66">
        <v>916</v>
      </c>
      <c r="X116" s="3"/>
      <c r="Y116" s="3"/>
      <c r="Z116" s="3"/>
      <c r="AA116" s="3"/>
      <c r="AB116" s="3"/>
      <c r="AC116" s="3"/>
      <c r="AD116" s="3"/>
      <c r="AE116" s="3"/>
      <c r="AF116" s="3"/>
      <c r="AG116" s="3"/>
      <c r="AH116" s="3"/>
    </row>
    <row r="117" spans="1:34" ht="13.2" collapsed="1" x14ac:dyDescent="0.25">
      <c r="A117" s="113" t="s">
        <v>42</v>
      </c>
      <c r="B117" s="114"/>
      <c r="C117" s="115">
        <f t="shared" si="73"/>
        <v>650000</v>
      </c>
      <c r="D117" s="116">
        <f t="shared" ref="D117:F117" si="323">D118+D119+D120</f>
        <v>137236</v>
      </c>
      <c r="E117" s="116">
        <f t="shared" si="323"/>
        <v>256382</v>
      </c>
      <c r="F117" s="116">
        <f t="shared" si="323"/>
        <v>256382</v>
      </c>
      <c r="G117" s="116">
        <f t="shared" si="75"/>
        <v>585000</v>
      </c>
      <c r="H117" s="116">
        <f t="shared" ref="H117:J117" si="324">H118+H119+H120</f>
        <v>124236</v>
      </c>
      <c r="I117" s="116">
        <f t="shared" si="324"/>
        <v>230382</v>
      </c>
      <c r="J117" s="116">
        <f t="shared" si="324"/>
        <v>230382</v>
      </c>
      <c r="K117" s="116">
        <f t="shared" si="77"/>
        <v>35000</v>
      </c>
      <c r="L117" s="116">
        <f t="shared" ref="L117:N117" si="325">L118+L119+L120</f>
        <v>7000</v>
      </c>
      <c r="M117" s="116">
        <f t="shared" si="325"/>
        <v>14000</v>
      </c>
      <c r="N117" s="116">
        <f t="shared" si="325"/>
        <v>14000</v>
      </c>
      <c r="O117" s="116">
        <f t="shared" si="79"/>
        <v>30000</v>
      </c>
      <c r="P117" s="116">
        <f t="shared" ref="P117:R117" si="326">P118+P119+P120</f>
        <v>6000</v>
      </c>
      <c r="Q117" s="116">
        <f t="shared" si="326"/>
        <v>12000</v>
      </c>
      <c r="R117" s="116">
        <f t="shared" si="326"/>
        <v>12000</v>
      </c>
      <c r="S117" s="116">
        <f t="shared" si="81"/>
        <v>0</v>
      </c>
      <c r="T117" s="116">
        <f t="shared" ref="T117:V117" si="327">T118+T119+T120</f>
        <v>0</v>
      </c>
      <c r="U117" s="116">
        <f t="shared" si="327"/>
        <v>0</v>
      </c>
      <c r="V117" s="116">
        <f t="shared" si="327"/>
        <v>0</v>
      </c>
      <c r="W117" s="116">
        <v>585000</v>
      </c>
      <c r="X117" s="3"/>
      <c r="Y117" s="3"/>
      <c r="Z117" s="3"/>
      <c r="AA117" s="3"/>
      <c r="AB117" s="3"/>
      <c r="AC117" s="3"/>
      <c r="AD117" s="3"/>
      <c r="AE117" s="3"/>
      <c r="AF117" s="3"/>
      <c r="AG117" s="3"/>
      <c r="AH117" s="3"/>
    </row>
    <row r="118" spans="1:34" ht="26.4" hidden="1" outlineLevel="2" x14ac:dyDescent="0.25">
      <c r="A118" s="117"/>
      <c r="B118" s="118" t="s">
        <v>20</v>
      </c>
      <c r="C118" s="119">
        <f t="shared" si="73"/>
        <v>104447</v>
      </c>
      <c r="D118" s="120">
        <f t="shared" ref="D118:F118" si="328">H118+L118+P118+T118</f>
        <v>21707</v>
      </c>
      <c r="E118" s="120">
        <f t="shared" si="328"/>
        <v>41370</v>
      </c>
      <c r="F118" s="120">
        <f t="shared" si="328"/>
        <v>41370</v>
      </c>
      <c r="G118" s="121">
        <f t="shared" si="75"/>
        <v>93750</v>
      </c>
      <c r="H118" s="120">
        <f t="shared" ref="H118:J118" si="329">H122+H126+H130+H134</f>
        <v>19568</v>
      </c>
      <c r="I118" s="120">
        <f t="shared" si="329"/>
        <v>37091</v>
      </c>
      <c r="J118" s="120">
        <f t="shared" si="329"/>
        <v>37091</v>
      </c>
      <c r="K118" s="120">
        <f t="shared" si="77"/>
        <v>5760</v>
      </c>
      <c r="L118" s="120">
        <f t="shared" ref="L118:N118" si="330">L122+L126+L130+L134</f>
        <v>1152</v>
      </c>
      <c r="M118" s="120">
        <f t="shared" si="330"/>
        <v>2304</v>
      </c>
      <c r="N118" s="120">
        <f t="shared" si="330"/>
        <v>2304</v>
      </c>
      <c r="O118" s="120">
        <f t="shared" si="79"/>
        <v>4937</v>
      </c>
      <c r="P118" s="120">
        <f t="shared" ref="P118:R118" si="331">P122+P126+P130+P134</f>
        <v>987</v>
      </c>
      <c r="Q118" s="120">
        <f t="shared" si="331"/>
        <v>1975</v>
      </c>
      <c r="R118" s="120">
        <f t="shared" si="331"/>
        <v>1975</v>
      </c>
      <c r="S118" s="120">
        <f t="shared" si="81"/>
        <v>0</v>
      </c>
      <c r="T118" s="120">
        <f t="shared" ref="T118:V118" si="332">T122+T126+T130+T134</f>
        <v>0</v>
      </c>
      <c r="U118" s="120">
        <f t="shared" si="332"/>
        <v>0</v>
      </c>
      <c r="V118" s="120">
        <f t="shared" si="332"/>
        <v>0</v>
      </c>
      <c r="W118" s="120">
        <v>93750</v>
      </c>
      <c r="X118" s="3"/>
      <c r="Y118" s="3"/>
      <c r="Z118" s="3"/>
      <c r="AA118" s="3"/>
      <c r="AB118" s="3"/>
      <c r="AC118" s="3"/>
      <c r="AD118" s="3"/>
      <c r="AE118" s="3"/>
      <c r="AF118" s="3"/>
      <c r="AG118" s="3"/>
      <c r="AH118" s="3"/>
    </row>
    <row r="119" spans="1:34" ht="26.4" hidden="1" outlineLevel="2" x14ac:dyDescent="0.25">
      <c r="A119" s="122"/>
      <c r="B119" s="123" t="s">
        <v>8</v>
      </c>
      <c r="C119" s="119">
        <f t="shared" si="73"/>
        <v>527841</v>
      </c>
      <c r="D119" s="120">
        <f t="shared" ref="D119:F119" si="333">H119+L119+P119+T119</f>
        <v>111987</v>
      </c>
      <c r="E119" s="120">
        <f t="shared" si="333"/>
        <v>207927</v>
      </c>
      <c r="F119" s="120">
        <f t="shared" si="333"/>
        <v>207927</v>
      </c>
      <c r="G119" s="121">
        <f t="shared" si="75"/>
        <v>475650</v>
      </c>
      <c r="H119" s="120">
        <f t="shared" ref="H119:J119" si="334">H123+H127+H131+H135</f>
        <v>101548</v>
      </c>
      <c r="I119" s="120">
        <f t="shared" si="334"/>
        <v>187051</v>
      </c>
      <c r="J119" s="120">
        <f t="shared" si="334"/>
        <v>187051</v>
      </c>
      <c r="K119" s="120">
        <f t="shared" si="77"/>
        <v>28103</v>
      </c>
      <c r="L119" s="120">
        <f t="shared" ref="L119:N119" si="335">L123+L127+L131+L135</f>
        <v>5621</v>
      </c>
      <c r="M119" s="120">
        <f t="shared" si="335"/>
        <v>11241</v>
      </c>
      <c r="N119" s="120">
        <f t="shared" si="335"/>
        <v>11241</v>
      </c>
      <c r="O119" s="120">
        <f t="shared" si="79"/>
        <v>24088</v>
      </c>
      <c r="P119" s="120">
        <f t="shared" ref="P119:R119" si="336">P123+P127+P131+P135</f>
        <v>4818</v>
      </c>
      <c r="Q119" s="120">
        <f t="shared" si="336"/>
        <v>9635</v>
      </c>
      <c r="R119" s="120">
        <f t="shared" si="336"/>
        <v>9635</v>
      </c>
      <c r="S119" s="120">
        <f t="shared" si="81"/>
        <v>0</v>
      </c>
      <c r="T119" s="120">
        <f t="shared" ref="T119:V119" si="337">T123+T127+T131+T135</f>
        <v>0</v>
      </c>
      <c r="U119" s="120">
        <f t="shared" si="337"/>
        <v>0</v>
      </c>
      <c r="V119" s="120">
        <f t="shared" si="337"/>
        <v>0</v>
      </c>
      <c r="W119" s="120">
        <v>475649</v>
      </c>
      <c r="X119" s="3"/>
      <c r="Y119" s="3"/>
      <c r="Z119" s="3"/>
      <c r="AA119" s="3"/>
      <c r="AB119" s="3"/>
      <c r="AC119" s="3"/>
      <c r="AD119" s="3"/>
      <c r="AE119" s="3"/>
      <c r="AF119" s="3"/>
      <c r="AG119" s="3"/>
      <c r="AH119" s="3"/>
    </row>
    <row r="120" spans="1:34" ht="13.2" hidden="1" outlineLevel="2" x14ac:dyDescent="0.25">
      <c r="A120" s="124"/>
      <c r="B120" s="123" t="s">
        <v>9</v>
      </c>
      <c r="C120" s="119">
        <f t="shared" si="73"/>
        <v>17712</v>
      </c>
      <c r="D120" s="120">
        <f t="shared" ref="D120:F120" si="338">H120+L120+P120+T120</f>
        <v>3542</v>
      </c>
      <c r="E120" s="120">
        <f t="shared" si="338"/>
        <v>7085</v>
      </c>
      <c r="F120" s="120">
        <f t="shared" si="338"/>
        <v>7085</v>
      </c>
      <c r="G120" s="121">
        <f t="shared" si="75"/>
        <v>15600</v>
      </c>
      <c r="H120" s="120">
        <f t="shared" ref="H120:J120" si="339">H124+H128+H132+H136</f>
        <v>3120</v>
      </c>
      <c r="I120" s="120">
        <f t="shared" si="339"/>
        <v>6240</v>
      </c>
      <c r="J120" s="120">
        <f t="shared" si="339"/>
        <v>6240</v>
      </c>
      <c r="K120" s="120">
        <f t="shared" si="77"/>
        <v>1137</v>
      </c>
      <c r="L120" s="120">
        <f t="shared" ref="L120:N120" si="340">L124+L128+L132+L136</f>
        <v>227</v>
      </c>
      <c r="M120" s="120">
        <f t="shared" si="340"/>
        <v>455</v>
      </c>
      <c r="N120" s="120">
        <f t="shared" si="340"/>
        <v>455</v>
      </c>
      <c r="O120" s="120">
        <f t="shared" si="79"/>
        <v>975</v>
      </c>
      <c r="P120" s="120">
        <f t="shared" ref="P120:R120" si="341">P124+P128+P132+P136</f>
        <v>195</v>
      </c>
      <c r="Q120" s="120">
        <f t="shared" si="341"/>
        <v>390</v>
      </c>
      <c r="R120" s="120">
        <f t="shared" si="341"/>
        <v>390</v>
      </c>
      <c r="S120" s="120">
        <f t="shared" si="81"/>
        <v>0</v>
      </c>
      <c r="T120" s="120">
        <f t="shared" ref="T120:V120" si="342">T124+T128+T132+T136</f>
        <v>0</v>
      </c>
      <c r="U120" s="120">
        <f t="shared" si="342"/>
        <v>0</v>
      </c>
      <c r="V120" s="120">
        <f t="shared" si="342"/>
        <v>0</v>
      </c>
      <c r="W120" s="120">
        <v>15600</v>
      </c>
      <c r="X120" s="3"/>
      <c r="Y120" s="3"/>
      <c r="Z120" s="3"/>
      <c r="AA120" s="3"/>
      <c r="AB120" s="3"/>
      <c r="AC120" s="3"/>
      <c r="AD120" s="3"/>
      <c r="AE120" s="3"/>
      <c r="AF120" s="3"/>
      <c r="AG120" s="3"/>
      <c r="AH120" s="3"/>
    </row>
    <row r="121" spans="1:34" ht="13.2" hidden="1" outlineLevel="1" collapsed="1" x14ac:dyDescent="0.25">
      <c r="A121" s="82">
        <v>20</v>
      </c>
      <c r="B121" s="56" t="s">
        <v>43</v>
      </c>
      <c r="C121" s="57">
        <f t="shared" si="73"/>
        <v>169244</v>
      </c>
      <c r="D121" s="58">
        <f t="shared" ref="D121:F121" si="343">D122+D123+D124</f>
        <v>35658</v>
      </c>
      <c r="E121" s="58">
        <f t="shared" si="343"/>
        <v>66793</v>
      </c>
      <c r="F121" s="58">
        <f t="shared" si="343"/>
        <v>66793</v>
      </c>
      <c r="G121" s="59">
        <f t="shared" si="75"/>
        <v>169244</v>
      </c>
      <c r="H121" s="58">
        <f t="shared" ref="H121:J121" si="344">H122+H123+H124</f>
        <v>35658</v>
      </c>
      <c r="I121" s="58">
        <f t="shared" si="344"/>
        <v>66793</v>
      </c>
      <c r="J121" s="58">
        <f t="shared" si="344"/>
        <v>66793</v>
      </c>
      <c r="K121" s="58">
        <f t="shared" si="77"/>
        <v>0</v>
      </c>
      <c r="L121" s="58">
        <f t="shared" ref="L121:N121" si="345">L122+L123+L124</f>
        <v>0</v>
      </c>
      <c r="M121" s="58">
        <f t="shared" si="345"/>
        <v>0</v>
      </c>
      <c r="N121" s="58">
        <f t="shared" si="345"/>
        <v>0</v>
      </c>
      <c r="O121" s="58">
        <f t="shared" si="79"/>
        <v>0</v>
      </c>
      <c r="P121" s="58">
        <f t="shared" ref="P121:R121" si="346">P122+P123+P124</f>
        <v>0</v>
      </c>
      <c r="Q121" s="58">
        <f t="shared" si="346"/>
        <v>0</v>
      </c>
      <c r="R121" s="58">
        <f t="shared" si="346"/>
        <v>0</v>
      </c>
      <c r="S121" s="58">
        <f t="shared" si="81"/>
        <v>0</v>
      </c>
      <c r="T121" s="58">
        <f t="shared" ref="T121:V121" si="347">T122+T123+T124</f>
        <v>0</v>
      </c>
      <c r="U121" s="58">
        <f t="shared" si="347"/>
        <v>0</v>
      </c>
      <c r="V121" s="58">
        <f t="shared" si="347"/>
        <v>0</v>
      </c>
      <c r="W121" s="58">
        <v>169244</v>
      </c>
      <c r="X121" s="3"/>
      <c r="Y121" s="3"/>
      <c r="Z121" s="3"/>
      <c r="AA121" s="3"/>
      <c r="AB121" s="3"/>
      <c r="AC121" s="3"/>
      <c r="AD121" s="3"/>
      <c r="AE121" s="3"/>
      <c r="AF121" s="3"/>
      <c r="AG121" s="3"/>
      <c r="AH121" s="3"/>
    </row>
    <row r="122" spans="1:34" ht="26.4" hidden="1" outlineLevel="2" x14ac:dyDescent="0.25">
      <c r="A122" s="60"/>
      <c r="B122" s="19" t="s">
        <v>20</v>
      </c>
      <c r="C122" s="23">
        <f t="shared" si="73"/>
        <v>27233</v>
      </c>
      <c r="D122" s="17">
        <f t="shared" ref="D122:F122" si="348">H122+L122+P122+T122</f>
        <v>5651</v>
      </c>
      <c r="E122" s="17">
        <f t="shared" si="348"/>
        <v>10791</v>
      </c>
      <c r="F122" s="17">
        <f t="shared" si="348"/>
        <v>10791</v>
      </c>
      <c r="G122" s="16">
        <f t="shared" si="75"/>
        <v>27233</v>
      </c>
      <c r="H122" s="23">
        <v>5651</v>
      </c>
      <c r="I122" s="62">
        <v>10791</v>
      </c>
      <c r="J122" s="62">
        <v>10791</v>
      </c>
      <c r="K122" s="66">
        <f t="shared" si="77"/>
        <v>0</v>
      </c>
      <c r="L122" s="23">
        <v>0</v>
      </c>
      <c r="M122" s="23">
        <v>0</v>
      </c>
      <c r="N122" s="23">
        <v>0</v>
      </c>
      <c r="O122" s="66">
        <f t="shared" si="79"/>
        <v>0</v>
      </c>
      <c r="P122" s="23">
        <v>0</v>
      </c>
      <c r="Q122" s="23">
        <v>0</v>
      </c>
      <c r="R122" s="23">
        <v>0</v>
      </c>
      <c r="S122" s="66">
        <f t="shared" si="81"/>
        <v>0</v>
      </c>
      <c r="T122" s="23">
        <v>0</v>
      </c>
      <c r="U122" s="23">
        <v>0</v>
      </c>
      <c r="V122" s="23">
        <v>0</v>
      </c>
      <c r="W122" s="23">
        <v>27234</v>
      </c>
      <c r="X122" s="3"/>
      <c r="Y122" s="3"/>
      <c r="Z122" s="3"/>
      <c r="AA122" s="3"/>
      <c r="AB122" s="3"/>
      <c r="AC122" s="3"/>
      <c r="AD122" s="3"/>
      <c r="AE122" s="3"/>
      <c r="AF122" s="3"/>
      <c r="AG122" s="3"/>
      <c r="AH122" s="3"/>
    </row>
    <row r="123" spans="1:34" ht="26.4" hidden="1" outlineLevel="2" x14ac:dyDescent="0.25">
      <c r="A123" s="64"/>
      <c r="B123" s="21" t="s">
        <v>8</v>
      </c>
      <c r="C123" s="23">
        <f t="shared" si="73"/>
        <v>137436</v>
      </c>
      <c r="D123" s="17">
        <f t="shared" ref="D123:F123" si="349">H123+L123+P123+T123</f>
        <v>29092</v>
      </c>
      <c r="E123" s="17">
        <f t="shared" si="349"/>
        <v>54172</v>
      </c>
      <c r="F123" s="17">
        <f t="shared" si="349"/>
        <v>54172</v>
      </c>
      <c r="G123" s="18">
        <f t="shared" si="75"/>
        <v>137436</v>
      </c>
      <c r="H123" s="66">
        <v>29092</v>
      </c>
      <c r="I123" s="67">
        <v>54172</v>
      </c>
      <c r="J123" s="67">
        <v>54172</v>
      </c>
      <c r="K123" s="23">
        <f t="shared" si="77"/>
        <v>0</v>
      </c>
      <c r="L123" s="62">
        <v>0</v>
      </c>
      <c r="M123" s="62">
        <v>0</v>
      </c>
      <c r="N123" s="62">
        <v>0</v>
      </c>
      <c r="O123" s="62">
        <f t="shared" si="79"/>
        <v>0</v>
      </c>
      <c r="P123" s="62">
        <v>0</v>
      </c>
      <c r="Q123" s="62">
        <v>0</v>
      </c>
      <c r="R123" s="62">
        <v>0</v>
      </c>
      <c r="S123" s="62">
        <f t="shared" si="81"/>
        <v>0</v>
      </c>
      <c r="T123" s="62">
        <v>0</v>
      </c>
      <c r="U123" s="62">
        <v>0</v>
      </c>
      <c r="V123" s="62">
        <v>0</v>
      </c>
      <c r="W123" s="17">
        <v>137434</v>
      </c>
      <c r="X123" s="3"/>
      <c r="Y123" s="3"/>
      <c r="Z123" s="3"/>
      <c r="AA123" s="3"/>
      <c r="AB123" s="3"/>
      <c r="AC123" s="3"/>
      <c r="AD123" s="3"/>
      <c r="AE123" s="3"/>
      <c r="AF123" s="3"/>
      <c r="AG123" s="3"/>
      <c r="AH123" s="3"/>
    </row>
    <row r="124" spans="1:34" ht="13.2" hidden="1" outlineLevel="2" x14ac:dyDescent="0.25">
      <c r="A124" s="69"/>
      <c r="B124" s="21" t="s">
        <v>9</v>
      </c>
      <c r="C124" s="23">
        <f t="shared" si="73"/>
        <v>4575</v>
      </c>
      <c r="D124" s="17">
        <f t="shared" ref="D124:F124" si="350">H124+L124+P124+T124</f>
        <v>915</v>
      </c>
      <c r="E124" s="17">
        <f t="shared" si="350"/>
        <v>1830</v>
      </c>
      <c r="F124" s="17">
        <f t="shared" si="350"/>
        <v>1830</v>
      </c>
      <c r="G124" s="85">
        <f t="shared" si="75"/>
        <v>4575</v>
      </c>
      <c r="H124" s="66">
        <v>915</v>
      </c>
      <c r="I124" s="67">
        <v>1830</v>
      </c>
      <c r="J124" s="67">
        <v>1830</v>
      </c>
      <c r="K124" s="66">
        <f t="shared" si="77"/>
        <v>0</v>
      </c>
      <c r="L124" s="17">
        <v>0</v>
      </c>
      <c r="M124" s="17">
        <v>0</v>
      </c>
      <c r="N124" s="17">
        <v>0</v>
      </c>
      <c r="O124" s="66">
        <f t="shared" si="79"/>
        <v>0</v>
      </c>
      <c r="P124" s="17">
        <v>0</v>
      </c>
      <c r="Q124" s="17">
        <v>0</v>
      </c>
      <c r="R124" s="17">
        <v>0</v>
      </c>
      <c r="S124" s="66">
        <f t="shared" si="81"/>
        <v>0</v>
      </c>
      <c r="T124" s="17">
        <v>0</v>
      </c>
      <c r="U124" s="17">
        <v>0</v>
      </c>
      <c r="V124" s="17">
        <v>0</v>
      </c>
      <c r="W124" s="66">
        <v>4576</v>
      </c>
      <c r="X124" s="3"/>
      <c r="Y124" s="3"/>
      <c r="Z124" s="3"/>
      <c r="AA124" s="3"/>
      <c r="AB124" s="3"/>
      <c r="AC124" s="3"/>
      <c r="AD124" s="3"/>
      <c r="AE124" s="3"/>
      <c r="AF124" s="3"/>
      <c r="AG124" s="3"/>
      <c r="AH124" s="3"/>
    </row>
    <row r="125" spans="1:34" ht="13.2" hidden="1" outlineLevel="1" collapsed="1" x14ac:dyDescent="0.25">
      <c r="A125" s="82">
        <v>21</v>
      </c>
      <c r="B125" s="56" t="s">
        <v>44</v>
      </c>
      <c r="C125" s="57">
        <f t="shared" si="73"/>
        <v>138111</v>
      </c>
      <c r="D125" s="58">
        <f t="shared" ref="D125:F125" si="351">D126+D127+D128</f>
        <v>29431</v>
      </c>
      <c r="E125" s="58">
        <f t="shared" si="351"/>
        <v>54340</v>
      </c>
      <c r="F125" s="58">
        <f t="shared" si="351"/>
        <v>54340</v>
      </c>
      <c r="G125" s="59">
        <f t="shared" si="75"/>
        <v>78111</v>
      </c>
      <c r="H125" s="58">
        <f t="shared" ref="H125:J125" si="352">H126+H127+H128</f>
        <v>17431</v>
      </c>
      <c r="I125" s="58">
        <f t="shared" si="352"/>
        <v>30340</v>
      </c>
      <c r="J125" s="58">
        <f t="shared" si="352"/>
        <v>30340</v>
      </c>
      <c r="K125" s="58">
        <f t="shared" si="77"/>
        <v>35000</v>
      </c>
      <c r="L125" s="58">
        <f t="shared" ref="L125:N125" si="353">L126+L127+L128</f>
        <v>7000</v>
      </c>
      <c r="M125" s="58">
        <f t="shared" si="353"/>
        <v>14000</v>
      </c>
      <c r="N125" s="58">
        <f t="shared" si="353"/>
        <v>14000</v>
      </c>
      <c r="O125" s="58">
        <f t="shared" si="79"/>
        <v>25000</v>
      </c>
      <c r="P125" s="58">
        <f t="shared" ref="P125:R125" si="354">P126+P127+P128</f>
        <v>5000</v>
      </c>
      <c r="Q125" s="58">
        <f t="shared" si="354"/>
        <v>10000</v>
      </c>
      <c r="R125" s="58">
        <f t="shared" si="354"/>
        <v>10000</v>
      </c>
      <c r="S125" s="58">
        <f t="shared" si="81"/>
        <v>0</v>
      </c>
      <c r="T125" s="58">
        <f t="shared" ref="T125:V125" si="355">T126+T127+T128</f>
        <v>0</v>
      </c>
      <c r="U125" s="58">
        <f t="shared" si="355"/>
        <v>0</v>
      </c>
      <c r="V125" s="58">
        <f t="shared" si="355"/>
        <v>0</v>
      </c>
      <c r="W125" s="58">
        <v>78111</v>
      </c>
      <c r="X125" s="3"/>
      <c r="Y125" s="3"/>
      <c r="Z125" s="3"/>
      <c r="AA125" s="3"/>
      <c r="AB125" s="3"/>
      <c r="AC125" s="3"/>
      <c r="AD125" s="3"/>
      <c r="AE125" s="3"/>
      <c r="AF125" s="3"/>
      <c r="AG125" s="3"/>
      <c r="AH125" s="3"/>
    </row>
    <row r="126" spans="1:34" ht="26.4" hidden="1" outlineLevel="2" x14ac:dyDescent="0.25">
      <c r="A126" s="60"/>
      <c r="B126" s="19" t="s">
        <v>20</v>
      </c>
      <c r="C126" s="23">
        <f t="shared" si="73"/>
        <v>22063</v>
      </c>
      <c r="D126" s="17">
        <f t="shared" ref="D126:F126" si="356">H126+L126+P126+T126</f>
        <v>4617</v>
      </c>
      <c r="E126" s="17">
        <f t="shared" si="356"/>
        <v>8723</v>
      </c>
      <c r="F126" s="17">
        <f t="shared" si="356"/>
        <v>8723</v>
      </c>
      <c r="G126" s="16">
        <f t="shared" si="75"/>
        <v>12189</v>
      </c>
      <c r="H126" s="23">
        <f>2611+32</f>
        <v>2643</v>
      </c>
      <c r="I126" s="62">
        <f t="shared" ref="I126:J126" si="357">4934-161</f>
        <v>4773</v>
      </c>
      <c r="J126" s="62">
        <f t="shared" si="357"/>
        <v>4773</v>
      </c>
      <c r="K126" s="66">
        <f t="shared" si="77"/>
        <v>5760</v>
      </c>
      <c r="L126" s="23">
        <v>1152</v>
      </c>
      <c r="M126" s="23">
        <v>2304</v>
      </c>
      <c r="N126" s="23">
        <v>2304</v>
      </c>
      <c r="O126" s="66">
        <f t="shared" si="79"/>
        <v>4114</v>
      </c>
      <c r="P126" s="23">
        <v>822</v>
      </c>
      <c r="Q126" s="23">
        <v>1646</v>
      </c>
      <c r="R126" s="23">
        <v>1646</v>
      </c>
      <c r="S126" s="66">
        <f t="shared" si="81"/>
        <v>0</v>
      </c>
      <c r="T126" s="23">
        <v>0</v>
      </c>
      <c r="U126" s="23">
        <v>0</v>
      </c>
      <c r="V126" s="23">
        <v>0</v>
      </c>
      <c r="W126" s="23">
        <v>12188</v>
      </c>
      <c r="X126" s="3"/>
      <c r="Y126" s="47"/>
      <c r="Z126" s="47"/>
      <c r="AA126" s="47"/>
      <c r="AB126" s="47"/>
      <c r="AC126" s="47"/>
      <c r="AD126" s="47"/>
      <c r="AE126" s="47"/>
      <c r="AF126" s="47"/>
      <c r="AG126" s="47"/>
      <c r="AH126" s="47"/>
    </row>
    <row r="127" spans="1:34" ht="26.4" hidden="1" outlineLevel="2" x14ac:dyDescent="0.25">
      <c r="A127" s="64"/>
      <c r="B127" s="21" t="s">
        <v>8</v>
      </c>
      <c r="C127" s="23">
        <f t="shared" si="73"/>
        <v>112201</v>
      </c>
      <c r="D127" s="17">
        <f t="shared" ref="D127:F127" si="358">H127+L127+P127+T127</f>
        <v>24045</v>
      </c>
      <c r="E127" s="17">
        <f t="shared" si="358"/>
        <v>44078</v>
      </c>
      <c r="F127" s="17">
        <f t="shared" si="358"/>
        <v>44078</v>
      </c>
      <c r="G127" s="18">
        <f t="shared" si="75"/>
        <v>64025</v>
      </c>
      <c r="H127" s="66">
        <f>13600+809</f>
        <v>14409</v>
      </c>
      <c r="I127" s="67">
        <f t="shared" ref="I127:J127" si="359">24928-120</f>
        <v>24808</v>
      </c>
      <c r="J127" s="67">
        <f t="shared" si="359"/>
        <v>24808</v>
      </c>
      <c r="K127" s="17">
        <f t="shared" si="77"/>
        <v>28103</v>
      </c>
      <c r="L127" s="17">
        <v>5621</v>
      </c>
      <c r="M127" s="17">
        <v>11241</v>
      </c>
      <c r="N127" s="17">
        <v>11241</v>
      </c>
      <c r="O127" s="17">
        <f t="shared" si="79"/>
        <v>20073</v>
      </c>
      <c r="P127" s="17">
        <v>4015</v>
      </c>
      <c r="Q127" s="17">
        <v>8029</v>
      </c>
      <c r="R127" s="17">
        <v>8029</v>
      </c>
      <c r="S127" s="17">
        <f t="shared" si="81"/>
        <v>0</v>
      </c>
      <c r="T127" s="17">
        <v>0</v>
      </c>
      <c r="U127" s="17">
        <v>0</v>
      </c>
      <c r="V127" s="17">
        <v>0</v>
      </c>
      <c r="W127" s="17">
        <v>64026</v>
      </c>
      <c r="X127" s="3"/>
      <c r="Y127" s="47"/>
      <c r="Z127" s="47"/>
      <c r="AA127" s="47"/>
      <c r="AB127" s="47"/>
      <c r="AC127" s="47"/>
      <c r="AD127" s="47"/>
      <c r="AE127" s="47"/>
      <c r="AF127" s="47"/>
      <c r="AG127" s="47"/>
      <c r="AH127" s="47"/>
    </row>
    <row r="128" spans="1:34" ht="13.2" hidden="1" outlineLevel="2" x14ac:dyDescent="0.25">
      <c r="A128" s="69"/>
      <c r="B128" s="21" t="s">
        <v>9</v>
      </c>
      <c r="C128" s="23">
        <f t="shared" si="73"/>
        <v>3847</v>
      </c>
      <c r="D128" s="17">
        <f t="shared" ref="D128:F128" si="360">H128+L128+P128+T128</f>
        <v>769</v>
      </c>
      <c r="E128" s="17">
        <f t="shared" si="360"/>
        <v>1539</v>
      </c>
      <c r="F128" s="17">
        <f t="shared" si="360"/>
        <v>1539</v>
      </c>
      <c r="G128" s="85">
        <f t="shared" si="75"/>
        <v>1897</v>
      </c>
      <c r="H128" s="66">
        <f>434-55</f>
        <v>379</v>
      </c>
      <c r="I128" s="67">
        <f t="shared" ref="I128:J128" si="361">871-112</f>
        <v>759</v>
      </c>
      <c r="J128" s="67">
        <f t="shared" si="361"/>
        <v>759</v>
      </c>
      <c r="K128" s="66">
        <f t="shared" si="77"/>
        <v>1137</v>
      </c>
      <c r="L128" s="17">
        <v>227</v>
      </c>
      <c r="M128" s="17">
        <v>455</v>
      </c>
      <c r="N128" s="17">
        <v>455</v>
      </c>
      <c r="O128" s="66">
        <f t="shared" si="79"/>
        <v>813</v>
      </c>
      <c r="P128" s="17">
        <v>163</v>
      </c>
      <c r="Q128" s="17">
        <v>325</v>
      </c>
      <c r="R128" s="17">
        <v>325</v>
      </c>
      <c r="S128" s="66">
        <f t="shared" si="81"/>
        <v>0</v>
      </c>
      <c r="T128" s="17">
        <v>0</v>
      </c>
      <c r="U128" s="17">
        <v>0</v>
      </c>
      <c r="V128" s="17">
        <v>0</v>
      </c>
      <c r="W128" s="66">
        <v>1897</v>
      </c>
      <c r="X128" s="3"/>
      <c r="Y128" s="47"/>
      <c r="Z128" s="47"/>
      <c r="AA128" s="47"/>
      <c r="AB128" s="47"/>
      <c r="AC128" s="47"/>
      <c r="AD128" s="47"/>
      <c r="AE128" s="47"/>
      <c r="AF128" s="47"/>
      <c r="AG128" s="47"/>
      <c r="AH128" s="47"/>
    </row>
    <row r="129" spans="1:34" ht="13.2" hidden="1" outlineLevel="1" collapsed="1" x14ac:dyDescent="0.25">
      <c r="A129" s="82">
        <v>22</v>
      </c>
      <c r="B129" s="56" t="s">
        <v>45</v>
      </c>
      <c r="C129" s="57">
        <f t="shared" si="73"/>
        <v>212707</v>
      </c>
      <c r="D129" s="58">
        <f t="shared" ref="D129:F129" si="362">D130+D131+D132</f>
        <v>44351</v>
      </c>
      <c r="E129" s="58">
        <f t="shared" si="362"/>
        <v>84178</v>
      </c>
      <c r="F129" s="58">
        <f t="shared" si="362"/>
        <v>84178</v>
      </c>
      <c r="G129" s="59">
        <f t="shared" si="75"/>
        <v>207707</v>
      </c>
      <c r="H129" s="58">
        <f t="shared" ref="H129:J129" si="363">H130+H131+H132</f>
        <v>43351</v>
      </c>
      <c r="I129" s="58">
        <f t="shared" si="363"/>
        <v>82178</v>
      </c>
      <c r="J129" s="58">
        <f t="shared" si="363"/>
        <v>82178</v>
      </c>
      <c r="K129" s="58">
        <f t="shared" si="77"/>
        <v>0</v>
      </c>
      <c r="L129" s="58">
        <f t="shared" ref="L129:N129" si="364">L130+L131+L132</f>
        <v>0</v>
      </c>
      <c r="M129" s="58">
        <f t="shared" si="364"/>
        <v>0</v>
      </c>
      <c r="N129" s="58">
        <f t="shared" si="364"/>
        <v>0</v>
      </c>
      <c r="O129" s="58">
        <f t="shared" si="79"/>
        <v>5000</v>
      </c>
      <c r="P129" s="58">
        <f t="shared" ref="P129:R129" si="365">P130+P131+P132</f>
        <v>1000</v>
      </c>
      <c r="Q129" s="58">
        <f t="shared" si="365"/>
        <v>2000</v>
      </c>
      <c r="R129" s="58">
        <f t="shared" si="365"/>
        <v>2000</v>
      </c>
      <c r="S129" s="58">
        <f t="shared" si="81"/>
        <v>0</v>
      </c>
      <c r="T129" s="58">
        <f t="shared" ref="T129:V129" si="366">T130+T131+T132</f>
        <v>0</v>
      </c>
      <c r="U129" s="58">
        <f t="shared" si="366"/>
        <v>0</v>
      </c>
      <c r="V129" s="58">
        <f t="shared" si="366"/>
        <v>0</v>
      </c>
      <c r="W129" s="58">
        <v>207707</v>
      </c>
      <c r="X129" s="3"/>
      <c r="Y129" s="3"/>
      <c r="Z129" s="3"/>
      <c r="AA129" s="3"/>
      <c r="AB129" s="3"/>
      <c r="AC129" s="3"/>
      <c r="AD129" s="3"/>
      <c r="AE129" s="3"/>
      <c r="AF129" s="3"/>
      <c r="AG129" s="3"/>
      <c r="AH129" s="3"/>
    </row>
    <row r="130" spans="1:34" ht="26.4" hidden="1" outlineLevel="2" x14ac:dyDescent="0.25">
      <c r="A130" s="60"/>
      <c r="B130" s="19" t="s">
        <v>20</v>
      </c>
      <c r="C130" s="23">
        <f t="shared" si="73"/>
        <v>34406</v>
      </c>
      <c r="D130" s="17">
        <f t="shared" ref="D130:F130" si="367">H130+L130+P130+T130</f>
        <v>7086</v>
      </c>
      <c r="E130" s="17">
        <f t="shared" si="367"/>
        <v>13660</v>
      </c>
      <c r="F130" s="17">
        <f t="shared" si="367"/>
        <v>13660</v>
      </c>
      <c r="G130" s="16">
        <f t="shared" si="75"/>
        <v>33583</v>
      </c>
      <c r="H130" s="23">
        <f>6919+2</f>
        <v>6921</v>
      </c>
      <c r="I130" s="62">
        <f t="shared" ref="I130:J130" si="368">13339-8</f>
        <v>13331</v>
      </c>
      <c r="J130" s="62">
        <f t="shared" si="368"/>
        <v>13331</v>
      </c>
      <c r="K130" s="66">
        <f t="shared" si="77"/>
        <v>0</v>
      </c>
      <c r="L130" s="23">
        <v>0</v>
      </c>
      <c r="M130" s="23">
        <v>0</v>
      </c>
      <c r="N130" s="23">
        <v>0</v>
      </c>
      <c r="O130" s="66">
        <f t="shared" si="79"/>
        <v>823</v>
      </c>
      <c r="P130" s="23">
        <v>165</v>
      </c>
      <c r="Q130" s="23">
        <v>329</v>
      </c>
      <c r="R130" s="23">
        <v>329</v>
      </c>
      <c r="S130" s="66">
        <f t="shared" si="81"/>
        <v>0</v>
      </c>
      <c r="T130" s="23">
        <v>0</v>
      </c>
      <c r="U130" s="23">
        <v>0</v>
      </c>
      <c r="V130" s="23">
        <v>0</v>
      </c>
      <c r="W130" s="23">
        <v>33584</v>
      </c>
      <c r="X130" s="3"/>
      <c r="Y130" s="47"/>
      <c r="Z130" s="47"/>
      <c r="AA130" s="47"/>
      <c r="AB130" s="47"/>
      <c r="AC130" s="47"/>
      <c r="AD130" s="47"/>
      <c r="AE130" s="47"/>
      <c r="AF130" s="47"/>
      <c r="AG130" s="47"/>
      <c r="AH130" s="47"/>
    </row>
    <row r="131" spans="1:34" ht="26.4" hidden="1" outlineLevel="2" x14ac:dyDescent="0.25">
      <c r="A131" s="64"/>
      <c r="B131" s="21" t="s">
        <v>8</v>
      </c>
      <c r="C131" s="23">
        <f t="shared" si="73"/>
        <v>172431</v>
      </c>
      <c r="D131" s="17">
        <f t="shared" ref="D131:F131" si="369">H131+L131+P131+T131</f>
        <v>36091</v>
      </c>
      <c r="E131" s="17">
        <f t="shared" si="369"/>
        <v>68170</v>
      </c>
      <c r="F131" s="17">
        <f t="shared" si="369"/>
        <v>68170</v>
      </c>
      <c r="G131" s="18">
        <f t="shared" si="75"/>
        <v>168416</v>
      </c>
      <c r="H131" s="66">
        <f>35243+45</f>
        <v>35288</v>
      </c>
      <c r="I131" s="67">
        <f>66567-3</f>
        <v>66564</v>
      </c>
      <c r="J131" s="67">
        <f>66568-4</f>
        <v>66564</v>
      </c>
      <c r="K131" s="17">
        <f t="shared" si="77"/>
        <v>0</v>
      </c>
      <c r="L131" s="17">
        <v>0</v>
      </c>
      <c r="M131" s="17">
        <v>0</v>
      </c>
      <c r="N131" s="17">
        <v>0</v>
      </c>
      <c r="O131" s="17">
        <f t="shared" si="79"/>
        <v>4015</v>
      </c>
      <c r="P131" s="17">
        <v>803</v>
      </c>
      <c r="Q131" s="17">
        <v>1606</v>
      </c>
      <c r="R131" s="17">
        <v>1606</v>
      </c>
      <c r="S131" s="17">
        <f t="shared" si="81"/>
        <v>0</v>
      </c>
      <c r="T131" s="17">
        <v>0</v>
      </c>
      <c r="U131" s="17">
        <v>0</v>
      </c>
      <c r="V131" s="17">
        <v>0</v>
      </c>
      <c r="W131" s="17">
        <v>168416</v>
      </c>
      <c r="X131" s="3"/>
      <c r="Y131" s="47"/>
      <c r="Z131" s="47"/>
      <c r="AA131" s="47"/>
      <c r="AB131" s="47"/>
      <c r="AC131" s="47"/>
      <c r="AD131" s="47"/>
      <c r="AE131" s="47"/>
      <c r="AF131" s="47"/>
      <c r="AG131" s="47"/>
      <c r="AH131" s="47"/>
    </row>
    <row r="132" spans="1:34" ht="13.2" hidden="1" outlineLevel="2" x14ac:dyDescent="0.25">
      <c r="A132" s="69"/>
      <c r="B132" s="21" t="s">
        <v>9</v>
      </c>
      <c r="C132" s="23">
        <f t="shared" si="73"/>
        <v>5870</v>
      </c>
      <c r="D132" s="17">
        <f t="shared" ref="D132:F132" si="370">H132+L132+P132+T132</f>
        <v>1174</v>
      </c>
      <c r="E132" s="17">
        <f t="shared" si="370"/>
        <v>2348</v>
      </c>
      <c r="F132" s="17">
        <f t="shared" si="370"/>
        <v>2348</v>
      </c>
      <c r="G132" s="85">
        <f t="shared" si="75"/>
        <v>5708</v>
      </c>
      <c r="H132" s="66">
        <f>1146-4</f>
        <v>1142</v>
      </c>
      <c r="I132" s="67">
        <f t="shared" ref="I132:J132" si="371">2293-10</f>
        <v>2283</v>
      </c>
      <c r="J132" s="67">
        <f t="shared" si="371"/>
        <v>2283</v>
      </c>
      <c r="K132" s="66">
        <f t="shared" si="77"/>
        <v>0</v>
      </c>
      <c r="L132" s="17">
        <v>0</v>
      </c>
      <c r="M132" s="17">
        <v>0</v>
      </c>
      <c r="N132" s="17">
        <v>0</v>
      </c>
      <c r="O132" s="66">
        <f t="shared" si="79"/>
        <v>162</v>
      </c>
      <c r="P132" s="17">
        <v>32</v>
      </c>
      <c r="Q132" s="17">
        <v>65</v>
      </c>
      <c r="R132" s="17">
        <v>65</v>
      </c>
      <c r="S132" s="66">
        <f t="shared" si="81"/>
        <v>0</v>
      </c>
      <c r="T132" s="17">
        <v>0</v>
      </c>
      <c r="U132" s="17">
        <v>0</v>
      </c>
      <c r="V132" s="17">
        <v>0</v>
      </c>
      <c r="W132" s="66">
        <v>5707</v>
      </c>
      <c r="X132" s="3"/>
      <c r="Y132" s="47"/>
      <c r="Z132" s="47"/>
      <c r="AA132" s="47"/>
      <c r="AB132" s="47"/>
      <c r="AC132" s="47"/>
      <c r="AD132" s="47"/>
      <c r="AE132" s="47"/>
      <c r="AF132" s="47"/>
      <c r="AG132" s="47"/>
      <c r="AH132" s="47"/>
    </row>
    <row r="133" spans="1:34" ht="13.2" hidden="1" outlineLevel="1" collapsed="1" x14ac:dyDescent="0.25">
      <c r="A133" s="82">
        <v>23</v>
      </c>
      <c r="B133" s="56" t="s">
        <v>46</v>
      </c>
      <c r="C133" s="57">
        <f t="shared" si="73"/>
        <v>129938</v>
      </c>
      <c r="D133" s="58">
        <f t="shared" ref="D133:F133" si="372">D134+D135+D136</f>
        <v>27796</v>
      </c>
      <c r="E133" s="58">
        <f t="shared" si="372"/>
        <v>51071</v>
      </c>
      <c r="F133" s="58">
        <f t="shared" si="372"/>
        <v>51071</v>
      </c>
      <c r="G133" s="59">
        <f t="shared" si="75"/>
        <v>129938</v>
      </c>
      <c r="H133" s="58">
        <f t="shared" ref="H133:J133" si="373">H134+H135+H136</f>
        <v>27796</v>
      </c>
      <c r="I133" s="58">
        <f t="shared" si="373"/>
        <v>51071</v>
      </c>
      <c r="J133" s="58">
        <f t="shared" si="373"/>
        <v>51071</v>
      </c>
      <c r="K133" s="58">
        <f t="shared" si="77"/>
        <v>0</v>
      </c>
      <c r="L133" s="58">
        <f t="shared" ref="L133:N133" si="374">L134+L135+L136</f>
        <v>0</v>
      </c>
      <c r="M133" s="58">
        <f t="shared" si="374"/>
        <v>0</v>
      </c>
      <c r="N133" s="58">
        <f t="shared" si="374"/>
        <v>0</v>
      </c>
      <c r="O133" s="58">
        <f t="shared" si="79"/>
        <v>0</v>
      </c>
      <c r="P133" s="58">
        <f t="shared" ref="P133:R133" si="375">P134+P135+P136</f>
        <v>0</v>
      </c>
      <c r="Q133" s="58">
        <f t="shared" si="375"/>
        <v>0</v>
      </c>
      <c r="R133" s="58">
        <f t="shared" si="375"/>
        <v>0</v>
      </c>
      <c r="S133" s="58">
        <f t="shared" si="81"/>
        <v>0</v>
      </c>
      <c r="T133" s="58">
        <f t="shared" ref="T133:V133" si="376">T134+T135+T136</f>
        <v>0</v>
      </c>
      <c r="U133" s="58">
        <f t="shared" si="376"/>
        <v>0</v>
      </c>
      <c r="V133" s="58">
        <f t="shared" si="376"/>
        <v>0</v>
      </c>
      <c r="W133" s="58">
        <v>129938</v>
      </c>
      <c r="X133" s="3"/>
      <c r="Y133" s="3"/>
      <c r="Z133" s="3"/>
      <c r="AA133" s="3"/>
      <c r="AB133" s="3"/>
      <c r="AC133" s="3"/>
      <c r="AD133" s="3"/>
      <c r="AE133" s="3"/>
      <c r="AF133" s="3"/>
      <c r="AG133" s="3"/>
      <c r="AH133" s="3"/>
    </row>
    <row r="134" spans="1:34" ht="26.4" hidden="1" outlineLevel="2" x14ac:dyDescent="0.25">
      <c r="A134" s="60"/>
      <c r="B134" s="19" t="s">
        <v>20</v>
      </c>
      <c r="C134" s="23">
        <f t="shared" si="73"/>
        <v>20745</v>
      </c>
      <c r="D134" s="17">
        <f t="shared" ref="D134:F134" si="377">H134+L134+P134+T134</f>
        <v>4353</v>
      </c>
      <c r="E134" s="17">
        <f t="shared" si="377"/>
        <v>8196</v>
      </c>
      <c r="F134" s="17">
        <f t="shared" si="377"/>
        <v>8196</v>
      </c>
      <c r="G134" s="16">
        <f t="shared" si="75"/>
        <v>20745</v>
      </c>
      <c r="H134" s="23">
        <v>4353</v>
      </c>
      <c r="I134" s="62">
        <v>8196</v>
      </c>
      <c r="J134" s="62">
        <v>8196</v>
      </c>
      <c r="K134" s="66">
        <f t="shared" si="77"/>
        <v>0</v>
      </c>
      <c r="L134" s="23">
        <v>0</v>
      </c>
      <c r="M134" s="23">
        <v>0</v>
      </c>
      <c r="N134" s="23">
        <v>0</v>
      </c>
      <c r="O134" s="66">
        <f t="shared" si="79"/>
        <v>0</v>
      </c>
      <c r="P134" s="23">
        <v>0</v>
      </c>
      <c r="Q134" s="23">
        <v>0</v>
      </c>
      <c r="R134" s="23">
        <v>0</v>
      </c>
      <c r="S134" s="66">
        <f t="shared" si="81"/>
        <v>0</v>
      </c>
      <c r="T134" s="23">
        <v>0</v>
      </c>
      <c r="U134" s="23">
        <v>0</v>
      </c>
      <c r="V134" s="23">
        <v>0</v>
      </c>
      <c r="W134" s="23">
        <v>20745</v>
      </c>
      <c r="X134" s="3"/>
      <c r="Y134" s="3"/>
      <c r="Z134" s="3"/>
      <c r="AA134" s="3"/>
      <c r="AB134" s="3"/>
      <c r="AC134" s="3"/>
      <c r="AD134" s="3"/>
      <c r="AE134" s="3"/>
      <c r="AF134" s="3"/>
      <c r="AG134" s="3"/>
      <c r="AH134" s="3"/>
    </row>
    <row r="135" spans="1:34" ht="26.4" hidden="1" outlineLevel="2" x14ac:dyDescent="0.25">
      <c r="A135" s="64"/>
      <c r="B135" s="21" t="s">
        <v>8</v>
      </c>
      <c r="C135" s="23">
        <f t="shared" si="73"/>
        <v>105773</v>
      </c>
      <c r="D135" s="17">
        <f t="shared" ref="D135:F135" si="378">H135+L135+P135+T135</f>
        <v>22759</v>
      </c>
      <c r="E135" s="17">
        <f t="shared" si="378"/>
        <v>41507</v>
      </c>
      <c r="F135" s="17">
        <f t="shared" si="378"/>
        <v>41507</v>
      </c>
      <c r="G135" s="18">
        <f t="shared" si="75"/>
        <v>105773</v>
      </c>
      <c r="H135" s="66">
        <v>22759</v>
      </c>
      <c r="I135" s="67">
        <v>41507</v>
      </c>
      <c r="J135" s="67">
        <v>41507</v>
      </c>
      <c r="K135" s="23">
        <f t="shared" si="77"/>
        <v>0</v>
      </c>
      <c r="L135" s="62">
        <v>0</v>
      </c>
      <c r="M135" s="62">
        <v>0</v>
      </c>
      <c r="N135" s="62">
        <v>0</v>
      </c>
      <c r="O135" s="62">
        <f t="shared" si="79"/>
        <v>0</v>
      </c>
      <c r="P135" s="62">
        <v>0</v>
      </c>
      <c r="Q135" s="62">
        <v>0</v>
      </c>
      <c r="R135" s="62">
        <v>0</v>
      </c>
      <c r="S135" s="62">
        <f t="shared" si="81"/>
        <v>0</v>
      </c>
      <c r="T135" s="62">
        <v>0</v>
      </c>
      <c r="U135" s="62">
        <v>0</v>
      </c>
      <c r="V135" s="62">
        <v>0</v>
      </c>
      <c r="W135" s="17">
        <v>105773</v>
      </c>
      <c r="X135" s="3"/>
      <c r="Y135" s="3"/>
      <c r="Z135" s="3"/>
      <c r="AA135" s="3"/>
      <c r="AB135" s="3"/>
      <c r="AC135" s="3"/>
      <c r="AD135" s="3"/>
      <c r="AE135" s="3"/>
      <c r="AF135" s="3"/>
      <c r="AG135" s="3"/>
      <c r="AH135" s="3"/>
    </row>
    <row r="136" spans="1:34" ht="13.2" hidden="1" outlineLevel="2" x14ac:dyDescent="0.25">
      <c r="A136" s="69"/>
      <c r="B136" s="21" t="s">
        <v>9</v>
      </c>
      <c r="C136" s="23">
        <f t="shared" si="73"/>
        <v>3420</v>
      </c>
      <c r="D136" s="17">
        <f t="shared" ref="D136:F136" si="379">H136+L136+P136+T136</f>
        <v>684</v>
      </c>
      <c r="E136" s="17">
        <f t="shared" si="379"/>
        <v>1368</v>
      </c>
      <c r="F136" s="17">
        <f t="shared" si="379"/>
        <v>1368</v>
      </c>
      <c r="G136" s="85">
        <f t="shared" si="75"/>
        <v>3420</v>
      </c>
      <c r="H136" s="66">
        <v>684</v>
      </c>
      <c r="I136" s="67">
        <v>1368</v>
      </c>
      <c r="J136" s="67">
        <v>1368</v>
      </c>
      <c r="K136" s="66">
        <f t="shared" si="77"/>
        <v>0</v>
      </c>
      <c r="L136" s="17">
        <v>0</v>
      </c>
      <c r="M136" s="17">
        <v>0</v>
      </c>
      <c r="N136" s="17">
        <v>0</v>
      </c>
      <c r="O136" s="66">
        <f t="shared" si="79"/>
        <v>0</v>
      </c>
      <c r="P136" s="17">
        <v>0</v>
      </c>
      <c r="Q136" s="17">
        <v>0</v>
      </c>
      <c r="R136" s="17">
        <v>0</v>
      </c>
      <c r="S136" s="66">
        <f t="shared" si="81"/>
        <v>0</v>
      </c>
      <c r="T136" s="17">
        <v>0</v>
      </c>
      <c r="U136" s="17">
        <v>0</v>
      </c>
      <c r="V136" s="17">
        <v>0</v>
      </c>
      <c r="W136" s="66">
        <v>3421</v>
      </c>
      <c r="X136" s="3"/>
      <c r="Y136" s="3"/>
      <c r="Z136" s="3"/>
      <c r="AA136" s="3"/>
      <c r="AB136" s="3"/>
      <c r="AC136" s="3"/>
      <c r="AD136" s="3"/>
      <c r="AE136" s="3"/>
      <c r="AF136" s="3"/>
      <c r="AG136" s="3"/>
      <c r="AH136" s="3"/>
    </row>
    <row r="137" spans="1:34" ht="13.2" collapsed="1" x14ac:dyDescent="0.25">
      <c r="A137" s="125" t="s">
        <v>47</v>
      </c>
      <c r="B137" s="126"/>
      <c r="C137" s="127">
        <f t="shared" si="73"/>
        <v>649184</v>
      </c>
      <c r="D137" s="128">
        <f t="shared" ref="D137:F137" si="380">D138+D139+D140</f>
        <v>138883</v>
      </c>
      <c r="E137" s="128">
        <f t="shared" si="380"/>
        <v>255150</v>
      </c>
      <c r="F137" s="128">
        <f t="shared" si="380"/>
        <v>255151</v>
      </c>
      <c r="G137" s="128">
        <f t="shared" si="75"/>
        <v>649184</v>
      </c>
      <c r="H137" s="128">
        <f t="shared" ref="H137:J137" si="381">H138+H139+H140</f>
        <v>138883</v>
      </c>
      <c r="I137" s="128">
        <f t="shared" si="381"/>
        <v>255150</v>
      </c>
      <c r="J137" s="128">
        <f t="shared" si="381"/>
        <v>255151</v>
      </c>
      <c r="K137" s="128">
        <f t="shared" si="77"/>
        <v>0</v>
      </c>
      <c r="L137" s="128">
        <f t="shared" ref="L137:N137" si="382">L138+L139+L140</f>
        <v>0</v>
      </c>
      <c r="M137" s="128">
        <f t="shared" si="382"/>
        <v>0</v>
      </c>
      <c r="N137" s="128">
        <f t="shared" si="382"/>
        <v>0</v>
      </c>
      <c r="O137" s="128">
        <f t="shared" si="79"/>
        <v>0</v>
      </c>
      <c r="P137" s="128">
        <f t="shared" ref="P137:R137" si="383">P138+P139+P140</f>
        <v>0</v>
      </c>
      <c r="Q137" s="128">
        <f t="shared" si="383"/>
        <v>0</v>
      </c>
      <c r="R137" s="128">
        <f t="shared" si="383"/>
        <v>0</v>
      </c>
      <c r="S137" s="128">
        <f t="shared" si="81"/>
        <v>0</v>
      </c>
      <c r="T137" s="128">
        <f t="shared" ref="T137:V137" si="384">T138+T139+T140</f>
        <v>0</v>
      </c>
      <c r="U137" s="128">
        <f t="shared" si="384"/>
        <v>0</v>
      </c>
      <c r="V137" s="128">
        <f t="shared" si="384"/>
        <v>0</v>
      </c>
      <c r="W137" s="128">
        <v>649184</v>
      </c>
      <c r="X137" s="3"/>
      <c r="Y137" s="3"/>
      <c r="Z137" s="3"/>
      <c r="AA137" s="3"/>
      <c r="AB137" s="3"/>
      <c r="AC137" s="3"/>
      <c r="AD137" s="3"/>
      <c r="AE137" s="3"/>
      <c r="AF137" s="3"/>
      <c r="AG137" s="3"/>
      <c r="AH137" s="3"/>
    </row>
    <row r="138" spans="1:34" ht="26.4" hidden="1" outlineLevel="2" x14ac:dyDescent="0.25">
      <c r="A138" s="129"/>
      <c r="B138" s="130" t="s">
        <v>20</v>
      </c>
      <c r="C138" s="131">
        <f t="shared" si="73"/>
        <v>103636</v>
      </c>
      <c r="D138" s="132">
        <f t="shared" ref="D138:F138" si="385">H138+L138+P138+T138</f>
        <v>21748</v>
      </c>
      <c r="E138" s="132">
        <f t="shared" si="385"/>
        <v>40944</v>
      </c>
      <c r="F138" s="132">
        <f t="shared" si="385"/>
        <v>40944</v>
      </c>
      <c r="G138" s="133">
        <f t="shared" si="75"/>
        <v>103636</v>
      </c>
      <c r="H138" s="132">
        <f t="shared" ref="H138:J138" si="386">H142+H146+H150+H154+H158</f>
        <v>21748</v>
      </c>
      <c r="I138" s="132">
        <f t="shared" si="386"/>
        <v>40944</v>
      </c>
      <c r="J138" s="132">
        <f t="shared" si="386"/>
        <v>40944</v>
      </c>
      <c r="K138" s="132">
        <f t="shared" si="77"/>
        <v>0</v>
      </c>
      <c r="L138" s="132">
        <f t="shared" ref="L138:N138" si="387">L142+L146+L150+L154+L158</f>
        <v>0</v>
      </c>
      <c r="M138" s="132">
        <f t="shared" si="387"/>
        <v>0</v>
      </c>
      <c r="N138" s="132">
        <f t="shared" si="387"/>
        <v>0</v>
      </c>
      <c r="O138" s="132">
        <f t="shared" si="79"/>
        <v>0</v>
      </c>
      <c r="P138" s="132">
        <f t="shared" ref="P138:R138" si="388">P142+P146+P150+P154+P158</f>
        <v>0</v>
      </c>
      <c r="Q138" s="132">
        <f t="shared" si="388"/>
        <v>0</v>
      </c>
      <c r="R138" s="132">
        <f t="shared" si="388"/>
        <v>0</v>
      </c>
      <c r="S138" s="132">
        <f t="shared" si="81"/>
        <v>0</v>
      </c>
      <c r="T138" s="132">
        <f t="shared" ref="T138:V138" si="389">T142+T146+T150+T154+T158</f>
        <v>0</v>
      </c>
      <c r="U138" s="132">
        <f t="shared" si="389"/>
        <v>0</v>
      </c>
      <c r="V138" s="132">
        <f t="shared" si="389"/>
        <v>0</v>
      </c>
      <c r="W138" s="132">
        <v>103639</v>
      </c>
      <c r="X138" s="3"/>
      <c r="Y138" s="3"/>
      <c r="Z138" s="3"/>
      <c r="AA138" s="3"/>
      <c r="AB138" s="3"/>
      <c r="AC138" s="3"/>
      <c r="AD138" s="3"/>
      <c r="AE138" s="3"/>
      <c r="AF138" s="3"/>
      <c r="AG138" s="3"/>
      <c r="AH138" s="3"/>
    </row>
    <row r="139" spans="1:34" ht="26.4" hidden="1" outlineLevel="2" x14ac:dyDescent="0.25">
      <c r="A139" s="134"/>
      <c r="B139" s="135" t="s">
        <v>8</v>
      </c>
      <c r="C139" s="131">
        <f t="shared" si="73"/>
        <v>528462</v>
      </c>
      <c r="D139" s="132">
        <f t="shared" ref="D139:F139" si="390">H139+L139+P139+T139</f>
        <v>113717</v>
      </c>
      <c r="E139" s="132">
        <f t="shared" si="390"/>
        <v>207372</v>
      </c>
      <c r="F139" s="132">
        <f t="shared" si="390"/>
        <v>207373</v>
      </c>
      <c r="G139" s="133">
        <f t="shared" si="75"/>
        <v>528462</v>
      </c>
      <c r="H139" s="132">
        <f t="shared" ref="H139:J139" si="391">H143+H147+H151+H155+H159</f>
        <v>113717</v>
      </c>
      <c r="I139" s="132">
        <f t="shared" si="391"/>
        <v>207372</v>
      </c>
      <c r="J139" s="132">
        <f t="shared" si="391"/>
        <v>207373</v>
      </c>
      <c r="K139" s="132">
        <f t="shared" si="77"/>
        <v>0</v>
      </c>
      <c r="L139" s="132">
        <f t="shared" ref="L139:N139" si="392">L143+L147+L151+L155+L159</f>
        <v>0</v>
      </c>
      <c r="M139" s="132">
        <f t="shared" si="392"/>
        <v>0</v>
      </c>
      <c r="N139" s="132">
        <f t="shared" si="392"/>
        <v>0</v>
      </c>
      <c r="O139" s="132">
        <f t="shared" si="79"/>
        <v>0</v>
      </c>
      <c r="P139" s="132">
        <f t="shared" ref="P139:R139" si="393">P143+P147+P151+P155+P159</f>
        <v>0</v>
      </c>
      <c r="Q139" s="132">
        <f t="shared" si="393"/>
        <v>0</v>
      </c>
      <c r="R139" s="132">
        <f t="shared" si="393"/>
        <v>0</v>
      </c>
      <c r="S139" s="132">
        <f t="shared" si="81"/>
        <v>0</v>
      </c>
      <c r="T139" s="132">
        <f t="shared" ref="T139:V139" si="394">T143+T147+T151+T155+T159</f>
        <v>0</v>
      </c>
      <c r="U139" s="132">
        <f t="shared" si="394"/>
        <v>0</v>
      </c>
      <c r="V139" s="132">
        <f t="shared" si="394"/>
        <v>0</v>
      </c>
      <c r="W139" s="132">
        <v>528457</v>
      </c>
      <c r="X139" s="3"/>
      <c r="Y139" s="3"/>
      <c r="Z139" s="3"/>
      <c r="AA139" s="3"/>
      <c r="AB139" s="3"/>
      <c r="AC139" s="3"/>
      <c r="AD139" s="3"/>
      <c r="AE139" s="3"/>
      <c r="AF139" s="3"/>
      <c r="AG139" s="3"/>
      <c r="AH139" s="3"/>
    </row>
    <row r="140" spans="1:34" ht="13.2" hidden="1" outlineLevel="2" x14ac:dyDescent="0.25">
      <c r="A140" s="136"/>
      <c r="B140" s="135" t="s">
        <v>9</v>
      </c>
      <c r="C140" s="131">
        <f t="shared" si="73"/>
        <v>17086</v>
      </c>
      <c r="D140" s="132">
        <f t="shared" ref="D140:F140" si="395">H140+L140+P140+T140</f>
        <v>3418</v>
      </c>
      <c r="E140" s="132">
        <f t="shared" si="395"/>
        <v>6834</v>
      </c>
      <c r="F140" s="132">
        <f t="shared" si="395"/>
        <v>6834</v>
      </c>
      <c r="G140" s="133">
        <f t="shared" si="75"/>
        <v>17086</v>
      </c>
      <c r="H140" s="132">
        <f t="shared" ref="H140:J140" si="396">H144+H148+H152+H156+H160</f>
        <v>3418</v>
      </c>
      <c r="I140" s="132">
        <f t="shared" si="396"/>
        <v>6834</v>
      </c>
      <c r="J140" s="132">
        <f t="shared" si="396"/>
        <v>6834</v>
      </c>
      <c r="K140" s="132">
        <f t="shared" si="77"/>
        <v>0</v>
      </c>
      <c r="L140" s="132">
        <f t="shared" ref="L140:N140" si="397">L144+L148+L152+L156+L160</f>
        <v>0</v>
      </c>
      <c r="M140" s="132">
        <f t="shared" si="397"/>
        <v>0</v>
      </c>
      <c r="N140" s="132">
        <f t="shared" si="397"/>
        <v>0</v>
      </c>
      <c r="O140" s="132">
        <f t="shared" si="79"/>
        <v>0</v>
      </c>
      <c r="P140" s="132">
        <f t="shared" ref="P140:R140" si="398">P144+P148+P152+P156+P160</f>
        <v>0</v>
      </c>
      <c r="Q140" s="132">
        <f t="shared" si="398"/>
        <v>0</v>
      </c>
      <c r="R140" s="132">
        <f t="shared" si="398"/>
        <v>0</v>
      </c>
      <c r="S140" s="132">
        <f t="shared" si="81"/>
        <v>0</v>
      </c>
      <c r="T140" s="132">
        <f t="shared" ref="T140:V140" si="399">T144+T148+T152+T156+T160</f>
        <v>0</v>
      </c>
      <c r="U140" s="132">
        <f t="shared" si="399"/>
        <v>0</v>
      </c>
      <c r="V140" s="132">
        <f t="shared" si="399"/>
        <v>0</v>
      </c>
      <c r="W140" s="132">
        <v>17088</v>
      </c>
      <c r="X140" s="3"/>
      <c r="Y140" s="3"/>
      <c r="Z140" s="3"/>
      <c r="AA140" s="3"/>
      <c r="AB140" s="3"/>
      <c r="AC140" s="3"/>
      <c r="AD140" s="3"/>
      <c r="AE140" s="3"/>
      <c r="AF140" s="3"/>
      <c r="AG140" s="3"/>
      <c r="AH140" s="3"/>
    </row>
    <row r="141" spans="1:34" ht="13.2" hidden="1" outlineLevel="1" collapsed="1" x14ac:dyDescent="0.25">
      <c r="A141" s="55">
        <v>24</v>
      </c>
      <c r="B141" s="56" t="s">
        <v>48</v>
      </c>
      <c r="C141" s="57">
        <f t="shared" si="73"/>
        <v>153212</v>
      </c>
      <c r="D141" s="58">
        <f t="shared" ref="D141:F141" si="400">D142+D143+D144</f>
        <v>32452</v>
      </c>
      <c r="E141" s="58">
        <f t="shared" si="400"/>
        <v>60380</v>
      </c>
      <c r="F141" s="58">
        <f t="shared" si="400"/>
        <v>60380</v>
      </c>
      <c r="G141" s="59">
        <f t="shared" si="75"/>
        <v>153212</v>
      </c>
      <c r="H141" s="58">
        <f t="shared" ref="H141:J141" si="401">H142+H143+H144</f>
        <v>32452</v>
      </c>
      <c r="I141" s="58">
        <f t="shared" si="401"/>
        <v>60380</v>
      </c>
      <c r="J141" s="58">
        <f t="shared" si="401"/>
        <v>60380</v>
      </c>
      <c r="K141" s="58">
        <f t="shared" si="77"/>
        <v>0</v>
      </c>
      <c r="L141" s="58">
        <f t="shared" ref="L141:N141" si="402">L142+L143+L144</f>
        <v>0</v>
      </c>
      <c r="M141" s="58">
        <f t="shared" si="402"/>
        <v>0</v>
      </c>
      <c r="N141" s="58">
        <f t="shared" si="402"/>
        <v>0</v>
      </c>
      <c r="O141" s="58">
        <f t="shared" si="79"/>
        <v>0</v>
      </c>
      <c r="P141" s="58">
        <f t="shared" ref="P141:R141" si="403">P142+P143+P144</f>
        <v>0</v>
      </c>
      <c r="Q141" s="58">
        <f t="shared" si="403"/>
        <v>0</v>
      </c>
      <c r="R141" s="58">
        <f t="shared" si="403"/>
        <v>0</v>
      </c>
      <c r="S141" s="58">
        <f t="shared" si="81"/>
        <v>0</v>
      </c>
      <c r="T141" s="58">
        <f t="shared" ref="T141:V141" si="404">T142+T143+T144</f>
        <v>0</v>
      </c>
      <c r="U141" s="58">
        <f t="shared" si="404"/>
        <v>0</v>
      </c>
      <c r="V141" s="58">
        <f t="shared" si="404"/>
        <v>0</v>
      </c>
      <c r="W141" s="58">
        <v>153212</v>
      </c>
      <c r="X141" s="3"/>
      <c r="Y141" s="3"/>
      <c r="Z141" s="3"/>
      <c r="AA141" s="3"/>
      <c r="AB141" s="3"/>
      <c r="AC141" s="3"/>
      <c r="AD141" s="3"/>
      <c r="AE141" s="3"/>
      <c r="AF141" s="3"/>
      <c r="AG141" s="3"/>
      <c r="AH141" s="3"/>
    </row>
    <row r="142" spans="1:34" ht="26.4" hidden="1" outlineLevel="2" x14ac:dyDescent="0.25">
      <c r="A142" s="60"/>
      <c r="B142" s="61" t="s">
        <v>20</v>
      </c>
      <c r="C142" s="23">
        <f t="shared" si="73"/>
        <v>24586</v>
      </c>
      <c r="D142" s="17">
        <f t="shared" ref="D142:F142" si="405">H142+L142+P142+T142</f>
        <v>5122</v>
      </c>
      <c r="E142" s="17">
        <f t="shared" si="405"/>
        <v>9732</v>
      </c>
      <c r="F142" s="17">
        <f t="shared" si="405"/>
        <v>9732</v>
      </c>
      <c r="G142" s="16">
        <f t="shared" si="75"/>
        <v>24586</v>
      </c>
      <c r="H142" s="23">
        <v>5122</v>
      </c>
      <c r="I142" s="62">
        <v>9732</v>
      </c>
      <c r="J142" s="62">
        <v>9732</v>
      </c>
      <c r="K142" s="66">
        <f t="shared" si="77"/>
        <v>0</v>
      </c>
      <c r="L142" s="23">
        <v>0</v>
      </c>
      <c r="M142" s="23">
        <v>0</v>
      </c>
      <c r="N142" s="23">
        <v>0</v>
      </c>
      <c r="O142" s="66">
        <f t="shared" si="79"/>
        <v>0</v>
      </c>
      <c r="P142" s="23">
        <v>0</v>
      </c>
      <c r="Q142" s="23">
        <v>0</v>
      </c>
      <c r="R142" s="23">
        <v>0</v>
      </c>
      <c r="S142" s="66">
        <f t="shared" si="81"/>
        <v>0</v>
      </c>
      <c r="T142" s="23">
        <v>0</v>
      </c>
      <c r="U142" s="23">
        <v>0</v>
      </c>
      <c r="V142" s="23">
        <v>0</v>
      </c>
      <c r="W142" s="23">
        <v>24587</v>
      </c>
      <c r="X142" s="3"/>
      <c r="Y142" s="3"/>
      <c r="Z142" s="3"/>
      <c r="AA142" s="3"/>
      <c r="AB142" s="3"/>
      <c r="AC142" s="3"/>
      <c r="AD142" s="3"/>
      <c r="AE142" s="3"/>
      <c r="AF142" s="3"/>
      <c r="AG142" s="3"/>
      <c r="AH142" s="3"/>
    </row>
    <row r="143" spans="1:34" ht="26.4" hidden="1" outlineLevel="2" x14ac:dyDescent="0.25">
      <c r="A143" s="64"/>
      <c r="B143" s="65" t="s">
        <v>8</v>
      </c>
      <c r="C143" s="23">
        <f t="shared" si="73"/>
        <v>124521</v>
      </c>
      <c r="D143" s="17">
        <f t="shared" ref="D143:F143" si="406">H143+L143+P143+T143</f>
        <v>26509</v>
      </c>
      <c r="E143" s="17">
        <f t="shared" si="406"/>
        <v>49006</v>
      </c>
      <c r="F143" s="17">
        <f t="shared" si="406"/>
        <v>49006</v>
      </c>
      <c r="G143" s="18">
        <f t="shared" si="75"/>
        <v>124521</v>
      </c>
      <c r="H143" s="66">
        <v>26509</v>
      </c>
      <c r="I143" s="67">
        <v>49006</v>
      </c>
      <c r="J143" s="67">
        <v>49006</v>
      </c>
      <c r="K143" s="23">
        <f t="shared" si="77"/>
        <v>0</v>
      </c>
      <c r="L143" s="62">
        <v>0</v>
      </c>
      <c r="M143" s="62">
        <v>0</v>
      </c>
      <c r="N143" s="62">
        <v>0</v>
      </c>
      <c r="O143" s="62">
        <f t="shared" si="79"/>
        <v>0</v>
      </c>
      <c r="P143" s="62">
        <v>0</v>
      </c>
      <c r="Q143" s="62">
        <v>0</v>
      </c>
      <c r="R143" s="62">
        <v>0</v>
      </c>
      <c r="S143" s="62">
        <f t="shared" si="81"/>
        <v>0</v>
      </c>
      <c r="T143" s="62">
        <v>0</v>
      </c>
      <c r="U143" s="62">
        <v>0</v>
      </c>
      <c r="V143" s="62">
        <v>0</v>
      </c>
      <c r="W143" s="17">
        <v>124520</v>
      </c>
      <c r="X143" s="3"/>
      <c r="Y143" s="3"/>
      <c r="Z143" s="3"/>
      <c r="AA143" s="3"/>
      <c r="AB143" s="3"/>
      <c r="AC143" s="3"/>
      <c r="AD143" s="3"/>
      <c r="AE143" s="3"/>
      <c r="AF143" s="3"/>
      <c r="AG143" s="3"/>
      <c r="AH143" s="3"/>
    </row>
    <row r="144" spans="1:34" ht="13.2" hidden="1" outlineLevel="2" x14ac:dyDescent="0.25">
      <c r="A144" s="69"/>
      <c r="B144" s="65" t="s">
        <v>9</v>
      </c>
      <c r="C144" s="23">
        <f t="shared" si="73"/>
        <v>4105</v>
      </c>
      <c r="D144" s="17">
        <f t="shared" ref="D144:F144" si="407">H144+L144+P144+T144</f>
        <v>821</v>
      </c>
      <c r="E144" s="17">
        <f t="shared" si="407"/>
        <v>1642</v>
      </c>
      <c r="F144" s="17">
        <f t="shared" si="407"/>
        <v>1642</v>
      </c>
      <c r="G144" s="85">
        <f t="shared" si="75"/>
        <v>4105</v>
      </c>
      <c r="H144" s="66">
        <v>821</v>
      </c>
      <c r="I144" s="67">
        <v>1642</v>
      </c>
      <c r="J144" s="67">
        <v>1642</v>
      </c>
      <c r="K144" s="66">
        <f t="shared" si="77"/>
        <v>0</v>
      </c>
      <c r="L144" s="17">
        <v>0</v>
      </c>
      <c r="M144" s="17">
        <v>0</v>
      </c>
      <c r="N144" s="17">
        <v>0</v>
      </c>
      <c r="O144" s="66">
        <f t="shared" si="79"/>
        <v>0</v>
      </c>
      <c r="P144" s="17">
        <v>0</v>
      </c>
      <c r="Q144" s="17">
        <v>0</v>
      </c>
      <c r="R144" s="17">
        <v>0</v>
      </c>
      <c r="S144" s="66">
        <f t="shared" si="81"/>
        <v>0</v>
      </c>
      <c r="T144" s="17">
        <v>0</v>
      </c>
      <c r="U144" s="17">
        <v>0</v>
      </c>
      <c r="V144" s="17">
        <v>0</v>
      </c>
      <c r="W144" s="66">
        <v>4105</v>
      </c>
      <c r="X144" s="3"/>
      <c r="Y144" s="3"/>
      <c r="Z144" s="3"/>
      <c r="AA144" s="3"/>
      <c r="AB144" s="3"/>
      <c r="AC144" s="3"/>
      <c r="AD144" s="3"/>
      <c r="AE144" s="3"/>
      <c r="AF144" s="3"/>
      <c r="AG144" s="3"/>
      <c r="AH144" s="3"/>
    </row>
    <row r="145" spans="1:34" ht="13.2" hidden="1" outlineLevel="1" collapsed="1" x14ac:dyDescent="0.25">
      <c r="A145" s="82">
        <v>25</v>
      </c>
      <c r="B145" s="56" t="s">
        <v>49</v>
      </c>
      <c r="C145" s="57">
        <f t="shared" si="73"/>
        <v>68353</v>
      </c>
      <c r="D145" s="58">
        <f t="shared" ref="D145:F145" si="408">D146+D147+D148</f>
        <v>15479</v>
      </c>
      <c r="E145" s="58">
        <f t="shared" si="408"/>
        <v>26437</v>
      </c>
      <c r="F145" s="58">
        <f t="shared" si="408"/>
        <v>26437</v>
      </c>
      <c r="G145" s="59">
        <f t="shared" si="75"/>
        <v>68353</v>
      </c>
      <c r="H145" s="58">
        <f t="shared" ref="H145:J145" si="409">H146+H147+H148</f>
        <v>15479</v>
      </c>
      <c r="I145" s="58">
        <f t="shared" si="409"/>
        <v>26437</v>
      </c>
      <c r="J145" s="58">
        <f t="shared" si="409"/>
        <v>26437</v>
      </c>
      <c r="K145" s="58">
        <f t="shared" si="77"/>
        <v>0</v>
      </c>
      <c r="L145" s="58">
        <f t="shared" ref="L145:N145" si="410">L146+L147+L148</f>
        <v>0</v>
      </c>
      <c r="M145" s="58">
        <f t="shared" si="410"/>
        <v>0</v>
      </c>
      <c r="N145" s="58">
        <f t="shared" si="410"/>
        <v>0</v>
      </c>
      <c r="O145" s="58">
        <f t="shared" si="79"/>
        <v>0</v>
      </c>
      <c r="P145" s="58">
        <f t="shared" ref="P145:R145" si="411">P146+P147+P148</f>
        <v>0</v>
      </c>
      <c r="Q145" s="58">
        <f t="shared" si="411"/>
        <v>0</v>
      </c>
      <c r="R145" s="58">
        <f t="shared" si="411"/>
        <v>0</v>
      </c>
      <c r="S145" s="58">
        <f t="shared" si="81"/>
        <v>0</v>
      </c>
      <c r="T145" s="58">
        <f t="shared" ref="T145:V145" si="412">T146+T147+T148</f>
        <v>0</v>
      </c>
      <c r="U145" s="58">
        <f t="shared" si="412"/>
        <v>0</v>
      </c>
      <c r="V145" s="58">
        <f t="shared" si="412"/>
        <v>0</v>
      </c>
      <c r="W145" s="58">
        <v>68353</v>
      </c>
      <c r="X145" s="3"/>
      <c r="Y145" s="3"/>
      <c r="Z145" s="3"/>
      <c r="AA145" s="3"/>
      <c r="AB145" s="3"/>
      <c r="AC145" s="3"/>
      <c r="AD145" s="3"/>
      <c r="AE145" s="3"/>
      <c r="AF145" s="3"/>
      <c r="AG145" s="3"/>
      <c r="AH145" s="3"/>
    </row>
    <row r="146" spans="1:34" ht="26.4" hidden="1" outlineLevel="2" x14ac:dyDescent="0.25">
      <c r="A146" s="60"/>
      <c r="B146" s="19" t="s">
        <v>20</v>
      </c>
      <c r="C146" s="23">
        <f t="shared" si="73"/>
        <v>10577</v>
      </c>
      <c r="D146" s="17">
        <f t="shared" ref="D146:F146" si="413">H146+L146+P146+T146</f>
        <v>2319</v>
      </c>
      <c r="E146" s="17">
        <f t="shared" si="413"/>
        <v>4129</v>
      </c>
      <c r="F146" s="17">
        <f t="shared" si="413"/>
        <v>4129</v>
      </c>
      <c r="G146" s="16">
        <f t="shared" si="75"/>
        <v>10577</v>
      </c>
      <c r="H146" s="23">
        <v>2319</v>
      </c>
      <c r="I146" s="62">
        <v>4129</v>
      </c>
      <c r="J146" s="62">
        <v>4129</v>
      </c>
      <c r="K146" s="66">
        <f t="shared" si="77"/>
        <v>0</v>
      </c>
      <c r="L146" s="23">
        <v>0</v>
      </c>
      <c r="M146" s="23">
        <v>0</v>
      </c>
      <c r="N146" s="23">
        <v>0</v>
      </c>
      <c r="O146" s="66">
        <f t="shared" si="79"/>
        <v>0</v>
      </c>
      <c r="P146" s="23">
        <v>0</v>
      </c>
      <c r="Q146" s="23">
        <v>0</v>
      </c>
      <c r="R146" s="23">
        <v>0</v>
      </c>
      <c r="S146" s="66">
        <f t="shared" si="81"/>
        <v>0</v>
      </c>
      <c r="T146" s="23">
        <v>0</v>
      </c>
      <c r="U146" s="23">
        <v>0</v>
      </c>
      <c r="V146" s="23">
        <v>0</v>
      </c>
      <c r="W146" s="23">
        <v>10577</v>
      </c>
      <c r="X146" s="3"/>
      <c r="Y146" s="3"/>
      <c r="Z146" s="3"/>
      <c r="AA146" s="3"/>
      <c r="AB146" s="3"/>
      <c r="AC146" s="3"/>
      <c r="AD146" s="3"/>
      <c r="AE146" s="3"/>
      <c r="AF146" s="3"/>
      <c r="AG146" s="3"/>
      <c r="AH146" s="3"/>
    </row>
    <row r="147" spans="1:34" ht="26.4" hidden="1" outlineLevel="2" x14ac:dyDescent="0.25">
      <c r="A147" s="64"/>
      <c r="B147" s="21" t="s">
        <v>8</v>
      </c>
      <c r="C147" s="23">
        <f t="shared" si="73"/>
        <v>56166</v>
      </c>
      <c r="D147" s="17">
        <f t="shared" ref="D147:F147" si="414">H147+L147+P147+T147</f>
        <v>12838</v>
      </c>
      <c r="E147" s="17">
        <f t="shared" si="414"/>
        <v>21664</v>
      </c>
      <c r="F147" s="17">
        <f t="shared" si="414"/>
        <v>21664</v>
      </c>
      <c r="G147" s="18">
        <f t="shared" si="75"/>
        <v>56166</v>
      </c>
      <c r="H147" s="66">
        <v>12838</v>
      </c>
      <c r="I147" s="67">
        <v>21664</v>
      </c>
      <c r="J147" s="67">
        <v>21664</v>
      </c>
      <c r="K147" s="23">
        <f t="shared" si="77"/>
        <v>0</v>
      </c>
      <c r="L147" s="62">
        <v>0</v>
      </c>
      <c r="M147" s="62">
        <v>0</v>
      </c>
      <c r="N147" s="62">
        <v>0</v>
      </c>
      <c r="O147" s="62">
        <f t="shared" si="79"/>
        <v>0</v>
      </c>
      <c r="P147" s="62">
        <v>0</v>
      </c>
      <c r="Q147" s="62">
        <v>0</v>
      </c>
      <c r="R147" s="62">
        <v>0</v>
      </c>
      <c r="S147" s="62">
        <f t="shared" si="81"/>
        <v>0</v>
      </c>
      <c r="T147" s="62">
        <v>0</v>
      </c>
      <c r="U147" s="62">
        <v>0</v>
      </c>
      <c r="V147" s="62">
        <v>0</v>
      </c>
      <c r="W147" s="17">
        <v>56166</v>
      </c>
      <c r="X147" s="3"/>
      <c r="Y147" s="3"/>
      <c r="Z147" s="3"/>
      <c r="AA147" s="3"/>
      <c r="AB147" s="3"/>
      <c r="AC147" s="3"/>
      <c r="AD147" s="3"/>
      <c r="AE147" s="3"/>
      <c r="AF147" s="3"/>
      <c r="AG147" s="3"/>
      <c r="AH147" s="3"/>
    </row>
    <row r="148" spans="1:34" ht="13.2" hidden="1" outlineLevel="2" x14ac:dyDescent="0.25">
      <c r="A148" s="69"/>
      <c r="B148" s="21" t="s">
        <v>9</v>
      </c>
      <c r="C148" s="23">
        <f t="shared" si="73"/>
        <v>1610</v>
      </c>
      <c r="D148" s="17">
        <f t="shared" ref="D148:F148" si="415">H148+L148+P148+T148</f>
        <v>322</v>
      </c>
      <c r="E148" s="17">
        <f t="shared" si="415"/>
        <v>644</v>
      </c>
      <c r="F148" s="17">
        <f t="shared" si="415"/>
        <v>644</v>
      </c>
      <c r="G148" s="85">
        <f t="shared" si="75"/>
        <v>1610</v>
      </c>
      <c r="H148" s="66">
        <v>322</v>
      </c>
      <c r="I148" s="67">
        <v>644</v>
      </c>
      <c r="J148" s="67">
        <v>644</v>
      </c>
      <c r="K148" s="66">
        <f t="shared" si="77"/>
        <v>0</v>
      </c>
      <c r="L148" s="17">
        <v>0</v>
      </c>
      <c r="M148" s="17">
        <v>0</v>
      </c>
      <c r="N148" s="17">
        <v>0</v>
      </c>
      <c r="O148" s="66">
        <f t="shared" si="79"/>
        <v>0</v>
      </c>
      <c r="P148" s="17">
        <v>0</v>
      </c>
      <c r="Q148" s="17">
        <v>0</v>
      </c>
      <c r="R148" s="17">
        <v>0</v>
      </c>
      <c r="S148" s="66">
        <f t="shared" si="81"/>
        <v>0</v>
      </c>
      <c r="T148" s="17">
        <v>0</v>
      </c>
      <c r="U148" s="17">
        <v>0</v>
      </c>
      <c r="V148" s="17">
        <v>0</v>
      </c>
      <c r="W148" s="66">
        <v>1610</v>
      </c>
      <c r="X148" s="3"/>
      <c r="Y148" s="3"/>
      <c r="Z148" s="3"/>
      <c r="AA148" s="3"/>
      <c r="AB148" s="3"/>
      <c r="AC148" s="3"/>
      <c r="AD148" s="3"/>
      <c r="AE148" s="3"/>
      <c r="AF148" s="3"/>
      <c r="AG148" s="3"/>
      <c r="AH148" s="3"/>
    </row>
    <row r="149" spans="1:34" ht="13.2" hidden="1" outlineLevel="1" collapsed="1" x14ac:dyDescent="0.25">
      <c r="A149" s="82">
        <v>26</v>
      </c>
      <c r="B149" s="56" t="s">
        <v>50</v>
      </c>
      <c r="C149" s="57">
        <f t="shared" si="73"/>
        <v>106443</v>
      </c>
      <c r="D149" s="58">
        <f t="shared" ref="D149:F149" si="416">D150+D151+D152</f>
        <v>23098</v>
      </c>
      <c r="E149" s="58">
        <f t="shared" si="416"/>
        <v>41672</v>
      </c>
      <c r="F149" s="58">
        <f t="shared" si="416"/>
        <v>41673</v>
      </c>
      <c r="G149" s="59">
        <f t="shared" si="75"/>
        <v>106443</v>
      </c>
      <c r="H149" s="58">
        <f t="shared" ref="H149:J149" si="417">H150+H151+H152</f>
        <v>23098</v>
      </c>
      <c r="I149" s="58">
        <f t="shared" si="417"/>
        <v>41672</v>
      </c>
      <c r="J149" s="58">
        <f t="shared" si="417"/>
        <v>41673</v>
      </c>
      <c r="K149" s="58">
        <f t="shared" si="77"/>
        <v>0</v>
      </c>
      <c r="L149" s="58">
        <f t="shared" ref="L149:N149" si="418">L150+L151+L152</f>
        <v>0</v>
      </c>
      <c r="M149" s="58">
        <f t="shared" si="418"/>
        <v>0</v>
      </c>
      <c r="N149" s="58">
        <f t="shared" si="418"/>
        <v>0</v>
      </c>
      <c r="O149" s="58">
        <f t="shared" si="79"/>
        <v>0</v>
      </c>
      <c r="P149" s="58">
        <f t="shared" ref="P149:R149" si="419">P150+P151+P152</f>
        <v>0</v>
      </c>
      <c r="Q149" s="58">
        <f t="shared" si="419"/>
        <v>0</v>
      </c>
      <c r="R149" s="58">
        <f t="shared" si="419"/>
        <v>0</v>
      </c>
      <c r="S149" s="58">
        <f t="shared" si="81"/>
        <v>0</v>
      </c>
      <c r="T149" s="58">
        <f t="shared" ref="T149:V149" si="420">T150+T151+T152</f>
        <v>0</v>
      </c>
      <c r="U149" s="58">
        <f t="shared" si="420"/>
        <v>0</v>
      </c>
      <c r="V149" s="58">
        <f t="shared" si="420"/>
        <v>0</v>
      </c>
      <c r="W149" s="58">
        <v>106443</v>
      </c>
      <c r="X149" s="3"/>
      <c r="Y149" s="3"/>
      <c r="Z149" s="3"/>
      <c r="AA149" s="3"/>
      <c r="AB149" s="3"/>
      <c r="AC149" s="3"/>
      <c r="AD149" s="3"/>
      <c r="AE149" s="3"/>
      <c r="AF149" s="3"/>
      <c r="AG149" s="3"/>
      <c r="AH149" s="3"/>
    </row>
    <row r="150" spans="1:34" ht="26.4" hidden="1" outlineLevel="2" x14ac:dyDescent="0.25">
      <c r="A150" s="60"/>
      <c r="B150" s="19" t="s">
        <v>20</v>
      </c>
      <c r="C150" s="23">
        <f t="shared" si="73"/>
        <v>16865</v>
      </c>
      <c r="D150" s="17">
        <f t="shared" ref="D150:F150" si="421">H150+L150+P150+T150</f>
        <v>3577</v>
      </c>
      <c r="E150" s="17">
        <f t="shared" si="421"/>
        <v>6644</v>
      </c>
      <c r="F150" s="17">
        <f t="shared" si="421"/>
        <v>6644</v>
      </c>
      <c r="G150" s="16">
        <f t="shared" si="75"/>
        <v>16865</v>
      </c>
      <c r="H150" s="23">
        <v>3577</v>
      </c>
      <c r="I150" s="62">
        <v>6644</v>
      </c>
      <c r="J150" s="62">
        <v>6644</v>
      </c>
      <c r="K150" s="66">
        <f t="shared" si="77"/>
        <v>0</v>
      </c>
      <c r="L150" s="23">
        <v>0</v>
      </c>
      <c r="M150" s="23">
        <v>0</v>
      </c>
      <c r="N150" s="23">
        <v>0</v>
      </c>
      <c r="O150" s="66">
        <f t="shared" si="79"/>
        <v>0</v>
      </c>
      <c r="P150" s="23">
        <v>0</v>
      </c>
      <c r="Q150" s="23">
        <v>0</v>
      </c>
      <c r="R150" s="23">
        <v>0</v>
      </c>
      <c r="S150" s="66">
        <f t="shared" si="81"/>
        <v>0</v>
      </c>
      <c r="T150" s="23">
        <v>0</v>
      </c>
      <c r="U150" s="23">
        <v>0</v>
      </c>
      <c r="V150" s="23">
        <v>0</v>
      </c>
      <c r="W150" s="23">
        <v>16866</v>
      </c>
      <c r="X150" s="3"/>
      <c r="Y150" s="3"/>
      <c r="Z150" s="3"/>
      <c r="AA150" s="3"/>
      <c r="AB150" s="3"/>
      <c r="AC150" s="3"/>
      <c r="AD150" s="3"/>
      <c r="AE150" s="3"/>
      <c r="AF150" s="3"/>
      <c r="AG150" s="3"/>
      <c r="AH150" s="3"/>
    </row>
    <row r="151" spans="1:34" ht="26.4" hidden="1" outlineLevel="2" x14ac:dyDescent="0.25">
      <c r="A151" s="64"/>
      <c r="B151" s="21" t="s">
        <v>8</v>
      </c>
      <c r="C151" s="23">
        <f t="shared" si="73"/>
        <v>86848</v>
      </c>
      <c r="D151" s="17">
        <f t="shared" ref="D151:F151" si="422">H151+L151+P151+T151</f>
        <v>18975</v>
      </c>
      <c r="E151" s="17">
        <f t="shared" si="422"/>
        <v>33936</v>
      </c>
      <c r="F151" s="17">
        <f t="shared" si="422"/>
        <v>33937</v>
      </c>
      <c r="G151" s="18">
        <f t="shared" si="75"/>
        <v>86848</v>
      </c>
      <c r="H151" s="66">
        <v>18975</v>
      </c>
      <c r="I151" s="67">
        <v>33936</v>
      </c>
      <c r="J151" s="67">
        <v>33937</v>
      </c>
      <c r="K151" s="23">
        <f t="shared" si="77"/>
        <v>0</v>
      </c>
      <c r="L151" s="62">
        <v>0</v>
      </c>
      <c r="M151" s="62">
        <v>0</v>
      </c>
      <c r="N151" s="62">
        <v>0</v>
      </c>
      <c r="O151" s="62">
        <f t="shared" si="79"/>
        <v>0</v>
      </c>
      <c r="P151" s="62">
        <v>0</v>
      </c>
      <c r="Q151" s="62">
        <v>0</v>
      </c>
      <c r="R151" s="62">
        <v>0</v>
      </c>
      <c r="S151" s="62">
        <f t="shared" si="81"/>
        <v>0</v>
      </c>
      <c r="T151" s="62">
        <v>0</v>
      </c>
      <c r="U151" s="62">
        <v>0</v>
      </c>
      <c r="V151" s="62">
        <v>0</v>
      </c>
      <c r="W151" s="17">
        <v>86847</v>
      </c>
      <c r="X151" s="3"/>
      <c r="Y151" s="3"/>
      <c r="Z151" s="3"/>
      <c r="AA151" s="3"/>
      <c r="AB151" s="3"/>
      <c r="AC151" s="3"/>
      <c r="AD151" s="3"/>
      <c r="AE151" s="3"/>
      <c r="AF151" s="3"/>
      <c r="AG151" s="3"/>
      <c r="AH151" s="3"/>
    </row>
    <row r="152" spans="1:34" ht="13.2" hidden="1" outlineLevel="2" x14ac:dyDescent="0.25">
      <c r="A152" s="69"/>
      <c r="B152" s="21" t="s">
        <v>9</v>
      </c>
      <c r="C152" s="23">
        <f t="shared" si="73"/>
        <v>2730</v>
      </c>
      <c r="D152" s="17">
        <f t="shared" ref="D152:F152" si="423">H152+L152+P152+T152</f>
        <v>546</v>
      </c>
      <c r="E152" s="17">
        <f t="shared" si="423"/>
        <v>1092</v>
      </c>
      <c r="F152" s="17">
        <f t="shared" si="423"/>
        <v>1092</v>
      </c>
      <c r="G152" s="85">
        <f t="shared" si="75"/>
        <v>2730</v>
      </c>
      <c r="H152" s="66">
        <v>546</v>
      </c>
      <c r="I152" s="67">
        <v>1092</v>
      </c>
      <c r="J152" s="67">
        <v>1092</v>
      </c>
      <c r="K152" s="66">
        <f t="shared" si="77"/>
        <v>0</v>
      </c>
      <c r="L152" s="17">
        <v>0</v>
      </c>
      <c r="M152" s="17">
        <v>0</v>
      </c>
      <c r="N152" s="17">
        <v>0</v>
      </c>
      <c r="O152" s="66">
        <f t="shared" si="79"/>
        <v>0</v>
      </c>
      <c r="P152" s="17">
        <v>0</v>
      </c>
      <c r="Q152" s="17">
        <v>0</v>
      </c>
      <c r="R152" s="17">
        <v>0</v>
      </c>
      <c r="S152" s="66">
        <f t="shared" si="81"/>
        <v>0</v>
      </c>
      <c r="T152" s="17">
        <v>0</v>
      </c>
      <c r="U152" s="17">
        <v>0</v>
      </c>
      <c r="V152" s="17">
        <v>0</v>
      </c>
      <c r="W152" s="66">
        <v>2730</v>
      </c>
      <c r="X152" s="3"/>
      <c r="Y152" s="3"/>
      <c r="Z152" s="3"/>
      <c r="AA152" s="3"/>
      <c r="AB152" s="3"/>
      <c r="AC152" s="3"/>
      <c r="AD152" s="3"/>
      <c r="AE152" s="3"/>
      <c r="AF152" s="3"/>
      <c r="AG152" s="3"/>
      <c r="AH152" s="3"/>
    </row>
    <row r="153" spans="1:34" ht="13.2" hidden="1" outlineLevel="1" collapsed="1" x14ac:dyDescent="0.25">
      <c r="A153" s="82">
        <v>27</v>
      </c>
      <c r="B153" s="56" t="s">
        <v>51</v>
      </c>
      <c r="C153" s="57">
        <f t="shared" si="73"/>
        <v>181480</v>
      </c>
      <c r="D153" s="58">
        <f t="shared" ref="D153:F153" si="424">D154+D155+D156</f>
        <v>38106</v>
      </c>
      <c r="E153" s="58">
        <f t="shared" si="424"/>
        <v>71687</v>
      </c>
      <c r="F153" s="58">
        <f t="shared" si="424"/>
        <v>71687</v>
      </c>
      <c r="G153" s="59">
        <f t="shared" si="75"/>
        <v>181480</v>
      </c>
      <c r="H153" s="58">
        <f t="shared" ref="H153:J153" si="425">H154+H155+H156</f>
        <v>38106</v>
      </c>
      <c r="I153" s="58">
        <f t="shared" si="425"/>
        <v>71687</v>
      </c>
      <c r="J153" s="58">
        <f t="shared" si="425"/>
        <v>71687</v>
      </c>
      <c r="K153" s="58">
        <f t="shared" si="77"/>
        <v>0</v>
      </c>
      <c r="L153" s="58">
        <f t="shared" ref="L153:N153" si="426">L154+L155+L156</f>
        <v>0</v>
      </c>
      <c r="M153" s="58">
        <f t="shared" si="426"/>
        <v>0</v>
      </c>
      <c r="N153" s="58">
        <f t="shared" si="426"/>
        <v>0</v>
      </c>
      <c r="O153" s="58">
        <f t="shared" si="79"/>
        <v>0</v>
      </c>
      <c r="P153" s="58">
        <f t="shared" ref="P153:R153" si="427">P154+P155+P156</f>
        <v>0</v>
      </c>
      <c r="Q153" s="58">
        <f t="shared" si="427"/>
        <v>0</v>
      </c>
      <c r="R153" s="58">
        <f t="shared" si="427"/>
        <v>0</v>
      </c>
      <c r="S153" s="58">
        <f t="shared" si="81"/>
        <v>0</v>
      </c>
      <c r="T153" s="58">
        <f t="shared" ref="T153:V153" si="428">T154+T155+T156</f>
        <v>0</v>
      </c>
      <c r="U153" s="58">
        <f t="shared" si="428"/>
        <v>0</v>
      </c>
      <c r="V153" s="58">
        <f t="shared" si="428"/>
        <v>0</v>
      </c>
      <c r="W153" s="58">
        <v>181480</v>
      </c>
      <c r="X153" s="3"/>
      <c r="Y153" s="3"/>
      <c r="Z153" s="3"/>
      <c r="AA153" s="3"/>
      <c r="AB153" s="3"/>
      <c r="AC153" s="3"/>
      <c r="AD153" s="3"/>
      <c r="AE153" s="3"/>
      <c r="AF153" s="3"/>
      <c r="AG153" s="3"/>
      <c r="AH153" s="3"/>
    </row>
    <row r="154" spans="1:34" ht="26.4" hidden="1" outlineLevel="2" x14ac:dyDescent="0.25">
      <c r="A154" s="60"/>
      <c r="B154" s="19" t="s">
        <v>20</v>
      </c>
      <c r="C154" s="23">
        <f t="shared" si="73"/>
        <v>29253</v>
      </c>
      <c r="D154" s="17">
        <f t="shared" ref="D154:F154" si="429">H154+L154+P154+T154</f>
        <v>6055</v>
      </c>
      <c r="E154" s="17">
        <f t="shared" si="429"/>
        <v>11599</v>
      </c>
      <c r="F154" s="17">
        <f t="shared" si="429"/>
        <v>11599</v>
      </c>
      <c r="G154" s="16">
        <f t="shared" si="75"/>
        <v>29253</v>
      </c>
      <c r="H154" s="23">
        <v>6055</v>
      </c>
      <c r="I154" s="62">
        <v>11599</v>
      </c>
      <c r="J154" s="62">
        <v>11599</v>
      </c>
      <c r="K154" s="66">
        <f t="shared" si="77"/>
        <v>0</v>
      </c>
      <c r="L154" s="23">
        <v>0</v>
      </c>
      <c r="M154" s="23">
        <v>0</v>
      </c>
      <c r="N154" s="23">
        <v>0</v>
      </c>
      <c r="O154" s="66">
        <f t="shared" si="79"/>
        <v>0</v>
      </c>
      <c r="P154" s="23">
        <v>0</v>
      </c>
      <c r="Q154" s="23">
        <v>0</v>
      </c>
      <c r="R154" s="23">
        <v>0</v>
      </c>
      <c r="S154" s="66">
        <f t="shared" si="81"/>
        <v>0</v>
      </c>
      <c r="T154" s="23">
        <v>0</v>
      </c>
      <c r="U154" s="23">
        <v>0</v>
      </c>
      <c r="V154" s="23">
        <v>0</v>
      </c>
      <c r="W154" s="23">
        <v>29254</v>
      </c>
      <c r="X154" s="3"/>
      <c r="Y154" s="3"/>
      <c r="Z154" s="3"/>
      <c r="AA154" s="3"/>
      <c r="AB154" s="3"/>
      <c r="AC154" s="3"/>
      <c r="AD154" s="3"/>
      <c r="AE154" s="3"/>
      <c r="AF154" s="3"/>
      <c r="AG154" s="3"/>
      <c r="AH154" s="3"/>
    </row>
    <row r="155" spans="1:34" ht="26.4" hidden="1" outlineLevel="2" x14ac:dyDescent="0.25">
      <c r="A155" s="64"/>
      <c r="B155" s="21" t="s">
        <v>8</v>
      </c>
      <c r="C155" s="23">
        <f t="shared" si="73"/>
        <v>147291</v>
      </c>
      <c r="D155" s="17">
        <f t="shared" ref="D155:F155" si="430">H155+L155+P155+T155</f>
        <v>31063</v>
      </c>
      <c r="E155" s="17">
        <f t="shared" si="430"/>
        <v>58114</v>
      </c>
      <c r="F155" s="17">
        <f t="shared" si="430"/>
        <v>58114</v>
      </c>
      <c r="G155" s="18">
        <f t="shared" si="75"/>
        <v>147291</v>
      </c>
      <c r="H155" s="66">
        <v>31063</v>
      </c>
      <c r="I155" s="67">
        <v>58114</v>
      </c>
      <c r="J155" s="67">
        <v>58114</v>
      </c>
      <c r="K155" s="23">
        <f t="shared" si="77"/>
        <v>0</v>
      </c>
      <c r="L155" s="62">
        <v>0</v>
      </c>
      <c r="M155" s="62">
        <v>0</v>
      </c>
      <c r="N155" s="62">
        <v>0</v>
      </c>
      <c r="O155" s="62">
        <f t="shared" si="79"/>
        <v>0</v>
      </c>
      <c r="P155" s="62">
        <v>0</v>
      </c>
      <c r="Q155" s="62">
        <v>0</v>
      </c>
      <c r="R155" s="62">
        <v>0</v>
      </c>
      <c r="S155" s="62">
        <f t="shared" si="81"/>
        <v>0</v>
      </c>
      <c r="T155" s="62">
        <v>0</v>
      </c>
      <c r="U155" s="62">
        <v>0</v>
      </c>
      <c r="V155" s="62">
        <v>0</v>
      </c>
      <c r="W155" s="17">
        <v>147290</v>
      </c>
      <c r="X155" s="3"/>
      <c r="Y155" s="3"/>
      <c r="Z155" s="3"/>
      <c r="AA155" s="3"/>
      <c r="AB155" s="3"/>
      <c r="AC155" s="3"/>
      <c r="AD155" s="3"/>
      <c r="AE155" s="3"/>
      <c r="AF155" s="3"/>
      <c r="AG155" s="3"/>
      <c r="AH155" s="3"/>
    </row>
    <row r="156" spans="1:34" ht="13.2" hidden="1" outlineLevel="2" x14ac:dyDescent="0.25">
      <c r="A156" s="69"/>
      <c r="B156" s="21" t="s">
        <v>9</v>
      </c>
      <c r="C156" s="23">
        <f t="shared" si="73"/>
        <v>4936</v>
      </c>
      <c r="D156" s="17">
        <f t="shared" ref="D156:F156" si="431">H156+L156+P156+T156</f>
        <v>988</v>
      </c>
      <c r="E156" s="17">
        <f t="shared" si="431"/>
        <v>1974</v>
      </c>
      <c r="F156" s="17">
        <f t="shared" si="431"/>
        <v>1974</v>
      </c>
      <c r="G156" s="85">
        <f t="shared" si="75"/>
        <v>4936</v>
      </c>
      <c r="H156" s="66">
        <v>988</v>
      </c>
      <c r="I156" s="67">
        <v>1974</v>
      </c>
      <c r="J156" s="67">
        <v>1974</v>
      </c>
      <c r="K156" s="66">
        <f t="shared" si="77"/>
        <v>0</v>
      </c>
      <c r="L156" s="17">
        <v>0</v>
      </c>
      <c r="M156" s="17">
        <v>0</v>
      </c>
      <c r="N156" s="17">
        <v>0</v>
      </c>
      <c r="O156" s="66">
        <f t="shared" si="79"/>
        <v>0</v>
      </c>
      <c r="P156" s="17">
        <v>0</v>
      </c>
      <c r="Q156" s="17">
        <v>0</v>
      </c>
      <c r="R156" s="17">
        <v>0</v>
      </c>
      <c r="S156" s="66">
        <f t="shared" si="81"/>
        <v>0</v>
      </c>
      <c r="T156" s="17">
        <v>0</v>
      </c>
      <c r="U156" s="17">
        <v>0</v>
      </c>
      <c r="V156" s="17">
        <v>0</v>
      </c>
      <c r="W156" s="66">
        <v>4936</v>
      </c>
      <c r="X156" s="3"/>
      <c r="Y156" s="3"/>
      <c r="Z156" s="3"/>
      <c r="AA156" s="3"/>
      <c r="AB156" s="3"/>
      <c r="AC156" s="3"/>
      <c r="AD156" s="3"/>
      <c r="AE156" s="3"/>
      <c r="AF156" s="3"/>
      <c r="AG156" s="3"/>
      <c r="AH156" s="3"/>
    </row>
    <row r="157" spans="1:34" ht="13.2" hidden="1" outlineLevel="1" collapsed="1" x14ac:dyDescent="0.25">
      <c r="A157" s="82">
        <v>28</v>
      </c>
      <c r="B157" s="56" t="s">
        <v>52</v>
      </c>
      <c r="C157" s="57">
        <f t="shared" si="73"/>
        <v>139696</v>
      </c>
      <c r="D157" s="58">
        <f t="shared" ref="D157:F157" si="432">D158+D159+D160</f>
        <v>29748</v>
      </c>
      <c r="E157" s="58">
        <f t="shared" si="432"/>
        <v>54974</v>
      </c>
      <c r="F157" s="58">
        <f t="shared" si="432"/>
        <v>54974</v>
      </c>
      <c r="G157" s="59">
        <f t="shared" si="75"/>
        <v>139696</v>
      </c>
      <c r="H157" s="58">
        <f t="shared" ref="H157:J157" si="433">H158+H159+H160</f>
        <v>29748</v>
      </c>
      <c r="I157" s="58">
        <f t="shared" si="433"/>
        <v>54974</v>
      </c>
      <c r="J157" s="58">
        <f t="shared" si="433"/>
        <v>54974</v>
      </c>
      <c r="K157" s="58">
        <f t="shared" si="77"/>
        <v>0</v>
      </c>
      <c r="L157" s="58">
        <f t="shared" ref="L157:N157" si="434">L158+L159+L160</f>
        <v>0</v>
      </c>
      <c r="M157" s="58">
        <f t="shared" si="434"/>
        <v>0</v>
      </c>
      <c r="N157" s="58">
        <f t="shared" si="434"/>
        <v>0</v>
      </c>
      <c r="O157" s="58">
        <f t="shared" si="79"/>
        <v>0</v>
      </c>
      <c r="P157" s="58">
        <f t="shared" ref="P157:R157" si="435">P158+P159+P160</f>
        <v>0</v>
      </c>
      <c r="Q157" s="58">
        <f t="shared" si="435"/>
        <v>0</v>
      </c>
      <c r="R157" s="58">
        <f t="shared" si="435"/>
        <v>0</v>
      </c>
      <c r="S157" s="58">
        <f t="shared" si="81"/>
        <v>0</v>
      </c>
      <c r="T157" s="58">
        <f t="shared" ref="T157:V157" si="436">T158+T159+T160</f>
        <v>0</v>
      </c>
      <c r="U157" s="58">
        <f t="shared" si="436"/>
        <v>0</v>
      </c>
      <c r="V157" s="58">
        <f t="shared" si="436"/>
        <v>0</v>
      </c>
      <c r="W157" s="58">
        <v>139696</v>
      </c>
      <c r="X157" s="3"/>
      <c r="Y157" s="3"/>
      <c r="Z157" s="3"/>
      <c r="AA157" s="3"/>
      <c r="AB157" s="3"/>
      <c r="AC157" s="3"/>
      <c r="AD157" s="3"/>
      <c r="AE157" s="3"/>
      <c r="AF157" s="3"/>
      <c r="AG157" s="3"/>
      <c r="AH157" s="3"/>
    </row>
    <row r="158" spans="1:34" ht="26.4" hidden="1" outlineLevel="2" x14ac:dyDescent="0.25">
      <c r="A158" s="60"/>
      <c r="B158" s="19" t="s">
        <v>20</v>
      </c>
      <c r="C158" s="23">
        <f t="shared" si="73"/>
        <v>22355</v>
      </c>
      <c r="D158" s="17">
        <f t="shared" ref="D158:F158" si="437">H158+L158+P158+T158</f>
        <v>4675</v>
      </c>
      <c r="E158" s="17">
        <f t="shared" si="437"/>
        <v>8840</v>
      </c>
      <c r="F158" s="17">
        <f t="shared" si="437"/>
        <v>8840</v>
      </c>
      <c r="G158" s="16">
        <f t="shared" si="75"/>
        <v>22355</v>
      </c>
      <c r="H158" s="23">
        <v>4675</v>
      </c>
      <c r="I158" s="62">
        <v>8840</v>
      </c>
      <c r="J158" s="62">
        <v>8840</v>
      </c>
      <c r="K158" s="66">
        <f t="shared" si="77"/>
        <v>0</v>
      </c>
      <c r="L158" s="23">
        <v>0</v>
      </c>
      <c r="M158" s="23">
        <v>0</v>
      </c>
      <c r="N158" s="23">
        <v>0</v>
      </c>
      <c r="O158" s="66">
        <f t="shared" si="79"/>
        <v>0</v>
      </c>
      <c r="P158" s="23">
        <v>0</v>
      </c>
      <c r="Q158" s="23">
        <v>0</v>
      </c>
      <c r="R158" s="23">
        <v>0</v>
      </c>
      <c r="S158" s="66">
        <f t="shared" si="81"/>
        <v>0</v>
      </c>
      <c r="T158" s="23">
        <v>0</v>
      </c>
      <c r="U158" s="23">
        <v>0</v>
      </c>
      <c r="V158" s="23">
        <v>0</v>
      </c>
      <c r="W158" s="23">
        <v>22355</v>
      </c>
      <c r="X158" s="3"/>
      <c r="Y158" s="3"/>
      <c r="Z158" s="3"/>
      <c r="AA158" s="3"/>
      <c r="AB158" s="3"/>
      <c r="AC158" s="3"/>
      <c r="AD158" s="3"/>
      <c r="AE158" s="3"/>
      <c r="AF158" s="3"/>
      <c r="AG158" s="3"/>
      <c r="AH158" s="3"/>
    </row>
    <row r="159" spans="1:34" ht="26.4" hidden="1" outlineLevel="2" x14ac:dyDescent="0.25">
      <c r="A159" s="64"/>
      <c r="B159" s="21" t="s">
        <v>8</v>
      </c>
      <c r="C159" s="23">
        <f t="shared" si="73"/>
        <v>113636</v>
      </c>
      <c r="D159" s="17">
        <f t="shared" ref="D159:F159" si="438">H159+L159+P159+T159</f>
        <v>24332</v>
      </c>
      <c r="E159" s="17">
        <f t="shared" si="438"/>
        <v>44652</v>
      </c>
      <c r="F159" s="17">
        <f t="shared" si="438"/>
        <v>44652</v>
      </c>
      <c r="G159" s="18">
        <f t="shared" si="75"/>
        <v>113636</v>
      </c>
      <c r="H159" s="66">
        <v>24332</v>
      </c>
      <c r="I159" s="67">
        <v>44652</v>
      </c>
      <c r="J159" s="67">
        <v>44652</v>
      </c>
      <c r="K159" s="23">
        <f t="shared" si="77"/>
        <v>0</v>
      </c>
      <c r="L159" s="62">
        <v>0</v>
      </c>
      <c r="M159" s="62">
        <v>0</v>
      </c>
      <c r="N159" s="62">
        <v>0</v>
      </c>
      <c r="O159" s="62">
        <f t="shared" si="79"/>
        <v>0</v>
      </c>
      <c r="P159" s="62">
        <v>0</v>
      </c>
      <c r="Q159" s="62">
        <v>0</v>
      </c>
      <c r="R159" s="62">
        <v>0</v>
      </c>
      <c r="S159" s="62">
        <f t="shared" si="81"/>
        <v>0</v>
      </c>
      <c r="T159" s="62">
        <v>0</v>
      </c>
      <c r="U159" s="62">
        <v>0</v>
      </c>
      <c r="V159" s="62">
        <v>0</v>
      </c>
      <c r="W159" s="17">
        <v>113633</v>
      </c>
      <c r="X159" s="3"/>
      <c r="Y159" s="3"/>
      <c r="Z159" s="3"/>
      <c r="AA159" s="3"/>
      <c r="AB159" s="3"/>
      <c r="AC159" s="3"/>
      <c r="AD159" s="3"/>
      <c r="AE159" s="3"/>
      <c r="AF159" s="3"/>
      <c r="AG159" s="3"/>
      <c r="AH159" s="3"/>
    </row>
    <row r="160" spans="1:34" ht="13.2" hidden="1" outlineLevel="2" x14ac:dyDescent="0.25">
      <c r="A160" s="69"/>
      <c r="B160" s="21" t="s">
        <v>9</v>
      </c>
      <c r="C160" s="23">
        <f t="shared" si="73"/>
        <v>3705</v>
      </c>
      <c r="D160" s="17">
        <f t="shared" ref="D160:F160" si="439">H160+L160+P160+T160</f>
        <v>741</v>
      </c>
      <c r="E160" s="17">
        <f t="shared" si="439"/>
        <v>1482</v>
      </c>
      <c r="F160" s="17">
        <f t="shared" si="439"/>
        <v>1482</v>
      </c>
      <c r="G160" s="85">
        <f t="shared" si="75"/>
        <v>3705</v>
      </c>
      <c r="H160" s="66">
        <v>741</v>
      </c>
      <c r="I160" s="67">
        <v>1482</v>
      </c>
      <c r="J160" s="67">
        <v>1482</v>
      </c>
      <c r="K160" s="66">
        <f t="shared" si="77"/>
        <v>0</v>
      </c>
      <c r="L160" s="17">
        <v>0</v>
      </c>
      <c r="M160" s="17">
        <v>0</v>
      </c>
      <c r="N160" s="17">
        <v>0</v>
      </c>
      <c r="O160" s="66">
        <f t="shared" si="79"/>
        <v>0</v>
      </c>
      <c r="P160" s="17">
        <v>0</v>
      </c>
      <c r="Q160" s="17">
        <v>0</v>
      </c>
      <c r="R160" s="17">
        <v>0</v>
      </c>
      <c r="S160" s="66">
        <f t="shared" si="81"/>
        <v>0</v>
      </c>
      <c r="T160" s="17">
        <v>0</v>
      </c>
      <c r="U160" s="17">
        <v>0</v>
      </c>
      <c r="V160" s="17">
        <v>0</v>
      </c>
      <c r="W160" s="66">
        <v>3707</v>
      </c>
      <c r="X160" s="3"/>
      <c r="Y160" s="3"/>
      <c r="Z160" s="3"/>
      <c r="AA160" s="3"/>
      <c r="AB160" s="3"/>
      <c r="AC160" s="3"/>
      <c r="AD160" s="3"/>
      <c r="AE160" s="3"/>
      <c r="AF160" s="3"/>
      <c r="AG160" s="3"/>
      <c r="AH160" s="3"/>
    </row>
    <row r="161" spans="1:34" ht="13.2" x14ac:dyDescent="0.25">
      <c r="A161" s="984" t="s">
        <v>53</v>
      </c>
      <c r="B161" s="985"/>
      <c r="C161" s="51">
        <f t="shared" ref="C161:W161" si="440">C162+C166</f>
        <v>1229832</v>
      </c>
      <c r="D161" s="51">
        <f t="shared" si="440"/>
        <v>245967</v>
      </c>
      <c r="E161" s="51">
        <f t="shared" si="440"/>
        <v>368949</v>
      </c>
      <c r="F161" s="51">
        <f t="shared" si="440"/>
        <v>614916</v>
      </c>
      <c r="G161" s="51">
        <f t="shared" si="440"/>
        <v>1109832</v>
      </c>
      <c r="H161" s="51">
        <f t="shared" si="440"/>
        <v>221967</v>
      </c>
      <c r="I161" s="51">
        <f t="shared" si="440"/>
        <v>332949</v>
      </c>
      <c r="J161" s="51">
        <f t="shared" si="440"/>
        <v>554916</v>
      </c>
      <c r="K161" s="51">
        <f t="shared" si="440"/>
        <v>60000</v>
      </c>
      <c r="L161" s="51">
        <f t="shared" si="440"/>
        <v>12000</v>
      </c>
      <c r="M161" s="51">
        <f t="shared" si="440"/>
        <v>18000</v>
      </c>
      <c r="N161" s="51">
        <f t="shared" si="440"/>
        <v>30000</v>
      </c>
      <c r="O161" s="51">
        <f t="shared" si="440"/>
        <v>60000</v>
      </c>
      <c r="P161" s="51">
        <f t="shared" si="440"/>
        <v>12000</v>
      </c>
      <c r="Q161" s="51">
        <f t="shared" si="440"/>
        <v>18000</v>
      </c>
      <c r="R161" s="51">
        <f t="shared" si="440"/>
        <v>30000</v>
      </c>
      <c r="S161" s="51">
        <f t="shared" si="440"/>
        <v>0</v>
      </c>
      <c r="T161" s="51">
        <f t="shared" si="440"/>
        <v>0</v>
      </c>
      <c r="U161" s="51">
        <f t="shared" si="440"/>
        <v>0</v>
      </c>
      <c r="V161" s="51">
        <f t="shared" si="440"/>
        <v>0</v>
      </c>
      <c r="W161" s="51">
        <f t="shared" si="440"/>
        <v>1109832</v>
      </c>
      <c r="X161" s="53"/>
      <c r="Y161" s="54"/>
      <c r="Z161" s="54"/>
      <c r="AA161" s="54"/>
      <c r="AB161" s="54"/>
      <c r="AC161" s="54"/>
      <c r="AD161" s="54"/>
      <c r="AE161" s="54"/>
      <c r="AF161" s="54"/>
      <c r="AG161" s="54"/>
      <c r="AH161" s="54"/>
    </row>
    <row r="162" spans="1:34" ht="118.8" collapsed="1" x14ac:dyDescent="0.25">
      <c r="A162" s="82"/>
      <c r="B162" s="56" t="s">
        <v>54</v>
      </c>
      <c r="C162" s="137">
        <f t="shared" ref="C162:V162" si="441">C163+C164</f>
        <v>751426</v>
      </c>
      <c r="D162" s="137">
        <f t="shared" si="441"/>
        <v>145120</v>
      </c>
      <c r="E162" s="137">
        <f t="shared" si="441"/>
        <v>188164</v>
      </c>
      <c r="F162" s="137">
        <f t="shared" si="441"/>
        <v>418142</v>
      </c>
      <c r="G162" s="138">
        <f t="shared" si="441"/>
        <v>678106</v>
      </c>
      <c r="H162" s="137">
        <f t="shared" si="441"/>
        <v>130960</v>
      </c>
      <c r="I162" s="137">
        <f t="shared" si="441"/>
        <v>169804</v>
      </c>
      <c r="J162" s="137">
        <f t="shared" si="441"/>
        <v>377342</v>
      </c>
      <c r="K162" s="137">
        <f t="shared" si="441"/>
        <v>36660</v>
      </c>
      <c r="L162" s="137">
        <f t="shared" si="441"/>
        <v>7080</v>
      </c>
      <c r="M162" s="137">
        <f t="shared" si="441"/>
        <v>9180</v>
      </c>
      <c r="N162" s="137">
        <f t="shared" si="441"/>
        <v>20400</v>
      </c>
      <c r="O162" s="137">
        <f t="shared" si="441"/>
        <v>36660</v>
      </c>
      <c r="P162" s="137">
        <f t="shared" si="441"/>
        <v>7080</v>
      </c>
      <c r="Q162" s="137">
        <f t="shared" si="441"/>
        <v>9180</v>
      </c>
      <c r="R162" s="137">
        <f t="shared" si="441"/>
        <v>20400</v>
      </c>
      <c r="S162" s="137">
        <f t="shared" si="441"/>
        <v>0</v>
      </c>
      <c r="T162" s="137">
        <f t="shared" si="441"/>
        <v>0</v>
      </c>
      <c r="U162" s="137">
        <f t="shared" si="441"/>
        <v>0</v>
      </c>
      <c r="V162" s="137">
        <f t="shared" si="441"/>
        <v>0</v>
      </c>
      <c r="W162" s="137">
        <v>678107</v>
      </c>
      <c r="X162" s="3"/>
      <c r="Y162" s="3"/>
      <c r="Z162" s="3"/>
      <c r="AA162" s="3"/>
      <c r="AB162" s="3"/>
      <c r="AC162" s="3"/>
      <c r="AD162" s="3"/>
      <c r="AE162" s="3"/>
      <c r="AF162" s="3"/>
      <c r="AG162" s="3"/>
      <c r="AH162" s="3"/>
    </row>
    <row r="163" spans="1:34" ht="26.4" hidden="1" outlineLevel="1" x14ac:dyDescent="0.25">
      <c r="A163" s="83"/>
      <c r="B163" s="19" t="s">
        <v>7</v>
      </c>
      <c r="C163" s="17">
        <f t="shared" ref="C163:C164" si="442">SUM(D163:F163)</f>
        <v>100189</v>
      </c>
      <c r="D163" s="17">
        <f t="shared" ref="D163:F163" si="443">H163+L163+P163+T163</f>
        <v>19349</v>
      </c>
      <c r="E163" s="17">
        <f t="shared" si="443"/>
        <v>25088</v>
      </c>
      <c r="F163" s="17">
        <f t="shared" si="443"/>
        <v>55752</v>
      </c>
      <c r="G163" s="18">
        <f t="shared" ref="G163:G164" si="444">SUM(H163:J163)</f>
        <v>90413</v>
      </c>
      <c r="H163" s="23">
        <v>17461</v>
      </c>
      <c r="I163" s="23">
        <v>22640</v>
      </c>
      <c r="J163" s="23">
        <v>50312</v>
      </c>
      <c r="K163" s="17">
        <f t="shared" ref="K163:K164" si="445">SUM(L163:N163)</f>
        <v>4888</v>
      </c>
      <c r="L163" s="23">
        <v>944</v>
      </c>
      <c r="M163" s="23">
        <v>1224</v>
      </c>
      <c r="N163" s="23">
        <v>2720</v>
      </c>
      <c r="O163" s="17">
        <f t="shared" ref="O163:O164" si="446">SUM(P163:R163)</f>
        <v>4888</v>
      </c>
      <c r="P163" s="23">
        <v>944</v>
      </c>
      <c r="Q163" s="23">
        <v>1224</v>
      </c>
      <c r="R163" s="23">
        <v>2720</v>
      </c>
      <c r="S163" s="17">
        <f t="shared" ref="S163:S164" si="447">SUM(T162:V162)</f>
        <v>0</v>
      </c>
      <c r="T163" s="17">
        <v>0</v>
      </c>
      <c r="U163" s="17">
        <v>0</v>
      </c>
      <c r="V163" s="17">
        <v>0</v>
      </c>
      <c r="W163" s="17">
        <v>90414</v>
      </c>
      <c r="X163" s="3"/>
      <c r="Y163" s="3"/>
      <c r="Z163" s="3"/>
      <c r="AA163" s="3"/>
      <c r="AB163" s="3"/>
      <c r="AC163" s="3"/>
      <c r="AD163" s="3"/>
      <c r="AE163" s="3"/>
      <c r="AF163" s="3"/>
      <c r="AG163" s="3"/>
      <c r="AH163" s="3"/>
    </row>
    <row r="164" spans="1:34" ht="26.4" hidden="1" outlineLevel="1" x14ac:dyDescent="0.25">
      <c r="A164" s="84"/>
      <c r="B164" s="21" t="s">
        <v>8</v>
      </c>
      <c r="C164" s="17">
        <f t="shared" si="442"/>
        <v>651237</v>
      </c>
      <c r="D164" s="17">
        <f t="shared" ref="D164:F164" si="448">H164+L164+P164+T164</f>
        <v>125771</v>
      </c>
      <c r="E164" s="17">
        <f t="shared" si="448"/>
        <v>163076</v>
      </c>
      <c r="F164" s="17">
        <f t="shared" si="448"/>
        <v>362390</v>
      </c>
      <c r="G164" s="18">
        <f t="shared" si="444"/>
        <v>587693</v>
      </c>
      <c r="H164" s="23">
        <v>113499</v>
      </c>
      <c r="I164" s="23">
        <v>147164</v>
      </c>
      <c r="J164" s="23">
        <v>327030</v>
      </c>
      <c r="K164" s="17">
        <f t="shared" si="445"/>
        <v>31772</v>
      </c>
      <c r="L164" s="17">
        <v>6136</v>
      </c>
      <c r="M164" s="17">
        <v>7956</v>
      </c>
      <c r="N164" s="17">
        <v>17680</v>
      </c>
      <c r="O164" s="17">
        <f t="shared" si="446"/>
        <v>31772</v>
      </c>
      <c r="P164" s="17">
        <v>6136</v>
      </c>
      <c r="Q164" s="17">
        <v>7956</v>
      </c>
      <c r="R164" s="17">
        <v>17680</v>
      </c>
      <c r="S164" s="23">
        <f t="shared" si="447"/>
        <v>0</v>
      </c>
      <c r="T164" s="17">
        <v>0</v>
      </c>
      <c r="U164" s="17">
        <v>0</v>
      </c>
      <c r="V164" s="17">
        <v>0</v>
      </c>
      <c r="W164" s="17">
        <v>587693</v>
      </c>
      <c r="X164" s="3"/>
      <c r="Y164" s="3"/>
      <c r="Z164" s="3"/>
      <c r="AA164" s="3"/>
      <c r="AB164" s="3"/>
      <c r="AC164" s="3"/>
      <c r="AD164" s="3"/>
      <c r="AE164" s="3"/>
      <c r="AF164" s="3"/>
      <c r="AG164" s="3"/>
      <c r="AH164" s="3"/>
    </row>
    <row r="165" spans="1:34" ht="13.2" hidden="1" outlineLevel="1" x14ac:dyDescent="0.25">
      <c r="A165" s="14"/>
      <c r="B165" s="65" t="s">
        <v>9</v>
      </c>
      <c r="C165" s="17">
        <v>0</v>
      </c>
      <c r="D165" s="17"/>
      <c r="E165" s="17"/>
      <c r="F165" s="17"/>
      <c r="G165" s="18">
        <v>0</v>
      </c>
      <c r="H165" s="23"/>
      <c r="I165" s="23"/>
      <c r="J165" s="23"/>
      <c r="K165" s="17">
        <v>0</v>
      </c>
      <c r="L165" s="17"/>
      <c r="M165" s="17"/>
      <c r="N165" s="17"/>
      <c r="O165" s="17">
        <v>0</v>
      </c>
      <c r="P165" s="17"/>
      <c r="Q165" s="17"/>
      <c r="R165" s="17"/>
      <c r="S165" s="23">
        <v>0</v>
      </c>
      <c r="T165" s="17"/>
      <c r="U165" s="17"/>
      <c r="V165" s="17"/>
      <c r="W165" s="17">
        <v>0</v>
      </c>
      <c r="X165" s="3"/>
      <c r="Y165" s="3"/>
      <c r="Z165" s="3"/>
      <c r="AA165" s="3"/>
      <c r="AB165" s="3"/>
      <c r="AC165" s="3"/>
      <c r="AD165" s="3"/>
      <c r="AE165" s="3"/>
      <c r="AF165" s="3"/>
      <c r="AG165" s="3"/>
      <c r="AH165" s="3"/>
    </row>
    <row r="166" spans="1:34" ht="92.4" collapsed="1" x14ac:dyDescent="0.25">
      <c r="A166" s="55"/>
      <c r="B166" s="56" t="s">
        <v>55</v>
      </c>
      <c r="C166" s="137">
        <f t="shared" ref="C166:F166" si="449">G166+K166+O166+S166</f>
        <v>478406</v>
      </c>
      <c r="D166" s="137">
        <f t="shared" si="449"/>
        <v>100847</v>
      </c>
      <c r="E166" s="137">
        <f t="shared" si="449"/>
        <v>180785</v>
      </c>
      <c r="F166" s="137">
        <f t="shared" si="449"/>
        <v>196774</v>
      </c>
      <c r="G166" s="138">
        <f t="shared" ref="G166:V166" si="450">G167+G168</f>
        <v>431726</v>
      </c>
      <c r="H166" s="137">
        <f t="shared" si="450"/>
        <v>91007</v>
      </c>
      <c r="I166" s="137">
        <f t="shared" si="450"/>
        <v>163145</v>
      </c>
      <c r="J166" s="137">
        <f t="shared" si="450"/>
        <v>177574</v>
      </c>
      <c r="K166" s="137">
        <f t="shared" si="450"/>
        <v>23340</v>
      </c>
      <c r="L166" s="137">
        <f t="shared" si="450"/>
        <v>4920</v>
      </c>
      <c r="M166" s="137">
        <f t="shared" si="450"/>
        <v>8820</v>
      </c>
      <c r="N166" s="137">
        <f t="shared" si="450"/>
        <v>9600</v>
      </c>
      <c r="O166" s="137">
        <f t="shared" si="450"/>
        <v>23340</v>
      </c>
      <c r="P166" s="137">
        <f t="shared" si="450"/>
        <v>4920</v>
      </c>
      <c r="Q166" s="137">
        <f t="shared" si="450"/>
        <v>8820</v>
      </c>
      <c r="R166" s="137">
        <f t="shared" si="450"/>
        <v>9600</v>
      </c>
      <c r="S166" s="137">
        <f t="shared" si="450"/>
        <v>0</v>
      </c>
      <c r="T166" s="137">
        <f t="shared" si="450"/>
        <v>0</v>
      </c>
      <c r="U166" s="137">
        <f t="shared" si="450"/>
        <v>0</v>
      </c>
      <c r="V166" s="137">
        <f t="shared" si="450"/>
        <v>0</v>
      </c>
      <c r="W166" s="137">
        <v>431725</v>
      </c>
      <c r="X166" s="3"/>
      <c r="Y166" s="3"/>
      <c r="Z166" s="3"/>
      <c r="AA166" s="3"/>
      <c r="AB166" s="3"/>
      <c r="AC166" s="3"/>
      <c r="AD166" s="3"/>
      <c r="AE166" s="3"/>
      <c r="AF166" s="3"/>
      <c r="AG166" s="3"/>
      <c r="AH166" s="3"/>
    </row>
    <row r="167" spans="1:34" ht="26.4" hidden="1" outlineLevel="1" x14ac:dyDescent="0.25">
      <c r="A167" s="83"/>
      <c r="B167" s="61" t="s">
        <v>7</v>
      </c>
      <c r="C167" s="17">
        <f t="shared" ref="C167:C168" si="451">SUM(D167:F167)</f>
        <v>63789</v>
      </c>
      <c r="D167" s="17">
        <f t="shared" ref="D167:F167" si="452">H167+L167+P167+T167</f>
        <v>13447</v>
      </c>
      <c r="E167" s="17">
        <f t="shared" si="452"/>
        <v>24105</v>
      </c>
      <c r="F167" s="17">
        <f t="shared" si="452"/>
        <v>26237</v>
      </c>
      <c r="G167" s="18">
        <f t="shared" ref="G167:G168" si="453">SUM(H167:J167)</f>
        <v>57565</v>
      </c>
      <c r="H167" s="23">
        <v>12135</v>
      </c>
      <c r="I167" s="23">
        <v>21753</v>
      </c>
      <c r="J167" s="23">
        <v>23677</v>
      </c>
      <c r="K167" s="17">
        <f t="shared" ref="K167:K168" si="454">SUM(L167:N167)</f>
        <v>3112</v>
      </c>
      <c r="L167" s="23">
        <v>656</v>
      </c>
      <c r="M167" s="23">
        <v>1176</v>
      </c>
      <c r="N167" s="23">
        <v>1280</v>
      </c>
      <c r="O167" s="17">
        <f t="shared" ref="O167:O168" si="455">SUM(P167:R167)</f>
        <v>3112</v>
      </c>
      <c r="P167" s="23">
        <v>656</v>
      </c>
      <c r="Q167" s="23">
        <v>1176</v>
      </c>
      <c r="R167" s="23">
        <v>1280</v>
      </c>
      <c r="S167" s="17">
        <f t="shared" ref="S167:S168" si="456">SUM(T166:V166)</f>
        <v>0</v>
      </c>
      <c r="T167" s="17">
        <v>0</v>
      </c>
      <c r="U167" s="17">
        <v>0</v>
      </c>
      <c r="V167" s="17">
        <v>0</v>
      </c>
      <c r="W167" s="17">
        <v>57563</v>
      </c>
      <c r="X167" s="3"/>
      <c r="Y167" s="3"/>
      <c r="Z167" s="3"/>
      <c r="AA167" s="3"/>
      <c r="AB167" s="3"/>
      <c r="AC167" s="3"/>
      <c r="AD167" s="3"/>
      <c r="AE167" s="3"/>
      <c r="AF167" s="3"/>
      <c r="AG167" s="3"/>
      <c r="AH167" s="3"/>
    </row>
    <row r="168" spans="1:34" ht="26.4" hidden="1" outlineLevel="1" x14ac:dyDescent="0.25">
      <c r="A168" s="84"/>
      <c r="B168" s="65" t="s">
        <v>8</v>
      </c>
      <c r="C168" s="17">
        <f t="shared" si="451"/>
        <v>414617</v>
      </c>
      <c r="D168" s="17">
        <f t="shared" ref="D168:F168" si="457">H168+L168+P168+T168</f>
        <v>87400</v>
      </c>
      <c r="E168" s="17">
        <f t="shared" si="457"/>
        <v>156680</v>
      </c>
      <c r="F168" s="17">
        <f t="shared" si="457"/>
        <v>170537</v>
      </c>
      <c r="G168" s="18">
        <f t="shared" si="453"/>
        <v>374161</v>
      </c>
      <c r="H168" s="23">
        <v>78872</v>
      </c>
      <c r="I168" s="23">
        <v>141392</v>
      </c>
      <c r="J168" s="23">
        <v>153897</v>
      </c>
      <c r="K168" s="17">
        <f t="shared" si="454"/>
        <v>20228</v>
      </c>
      <c r="L168" s="17">
        <v>4264</v>
      </c>
      <c r="M168" s="17">
        <v>7644</v>
      </c>
      <c r="N168" s="17">
        <v>8320</v>
      </c>
      <c r="O168" s="17">
        <f t="shared" si="455"/>
        <v>20228</v>
      </c>
      <c r="P168" s="17">
        <v>4264</v>
      </c>
      <c r="Q168" s="17">
        <v>7644</v>
      </c>
      <c r="R168" s="17">
        <v>8320</v>
      </c>
      <c r="S168" s="23">
        <f t="shared" si="456"/>
        <v>0</v>
      </c>
      <c r="T168" s="17">
        <v>0</v>
      </c>
      <c r="U168" s="17">
        <v>0</v>
      </c>
      <c r="V168" s="17">
        <v>0</v>
      </c>
      <c r="W168" s="17">
        <v>374161</v>
      </c>
      <c r="X168" s="3"/>
      <c r="Y168" s="3"/>
      <c r="Z168" s="3"/>
      <c r="AA168" s="3"/>
      <c r="AB168" s="3"/>
      <c r="AC168" s="3"/>
      <c r="AD168" s="3"/>
      <c r="AE168" s="3"/>
      <c r="AF168" s="3"/>
      <c r="AG168" s="3"/>
      <c r="AH168" s="3"/>
    </row>
    <row r="169" spans="1:34" ht="13.2" hidden="1" outlineLevel="1" x14ac:dyDescent="0.25">
      <c r="A169" s="14"/>
      <c r="B169" s="65" t="s">
        <v>9</v>
      </c>
      <c r="C169" s="17">
        <v>0</v>
      </c>
      <c r="D169" s="17"/>
      <c r="E169" s="17"/>
      <c r="F169" s="17"/>
      <c r="G169" s="18">
        <v>0</v>
      </c>
      <c r="H169" s="23"/>
      <c r="I169" s="23"/>
      <c r="J169" s="23"/>
      <c r="K169" s="17">
        <v>0</v>
      </c>
      <c r="L169" s="17"/>
      <c r="M169" s="17"/>
      <c r="N169" s="17"/>
      <c r="O169" s="17">
        <v>0</v>
      </c>
      <c r="P169" s="17"/>
      <c r="Q169" s="17"/>
      <c r="R169" s="17"/>
      <c r="S169" s="23">
        <v>0</v>
      </c>
      <c r="T169" s="17"/>
      <c r="U169" s="17"/>
      <c r="V169" s="17"/>
      <c r="W169" s="17">
        <v>0</v>
      </c>
      <c r="X169" s="3"/>
      <c r="Y169" s="3"/>
      <c r="Z169" s="3"/>
      <c r="AA169" s="3"/>
      <c r="AB169" s="3"/>
      <c r="AC169" s="3"/>
      <c r="AD169" s="3"/>
      <c r="AE169" s="3"/>
      <c r="AF169" s="3"/>
      <c r="AG169" s="3"/>
      <c r="AH169" s="3"/>
    </row>
    <row r="170" spans="1:34" ht="13.2" x14ac:dyDescent="0.25">
      <c r="A170" s="984" t="s">
        <v>56</v>
      </c>
      <c r="B170" s="985"/>
      <c r="C170" s="51">
        <f t="shared" ref="C170:W170" si="458">C171</f>
        <v>2090007</v>
      </c>
      <c r="D170" s="51">
        <f t="shared" si="458"/>
        <v>418001</v>
      </c>
      <c r="E170" s="51">
        <f t="shared" si="458"/>
        <v>836003</v>
      </c>
      <c r="F170" s="51">
        <f t="shared" si="458"/>
        <v>836003</v>
      </c>
      <c r="G170" s="51">
        <f t="shared" si="458"/>
        <v>1930007</v>
      </c>
      <c r="H170" s="51">
        <f t="shared" si="458"/>
        <v>386001</v>
      </c>
      <c r="I170" s="51">
        <f t="shared" si="458"/>
        <v>772003</v>
      </c>
      <c r="J170" s="51">
        <f t="shared" si="458"/>
        <v>772003</v>
      </c>
      <c r="K170" s="51">
        <f t="shared" si="458"/>
        <v>80000</v>
      </c>
      <c r="L170" s="51">
        <f t="shared" si="458"/>
        <v>16000</v>
      </c>
      <c r="M170" s="51">
        <f t="shared" si="458"/>
        <v>32000</v>
      </c>
      <c r="N170" s="51">
        <f t="shared" si="458"/>
        <v>32000</v>
      </c>
      <c r="O170" s="51">
        <f t="shared" si="458"/>
        <v>80000</v>
      </c>
      <c r="P170" s="51">
        <f t="shared" si="458"/>
        <v>16000</v>
      </c>
      <c r="Q170" s="51">
        <f t="shared" si="458"/>
        <v>32000</v>
      </c>
      <c r="R170" s="51">
        <f t="shared" si="458"/>
        <v>32000</v>
      </c>
      <c r="S170" s="51">
        <f t="shared" si="458"/>
        <v>0</v>
      </c>
      <c r="T170" s="51">
        <f t="shared" si="458"/>
        <v>0</v>
      </c>
      <c r="U170" s="51">
        <f t="shared" si="458"/>
        <v>0</v>
      </c>
      <c r="V170" s="51">
        <f t="shared" si="458"/>
        <v>0</v>
      </c>
      <c r="W170" s="51">
        <f t="shared" si="458"/>
        <v>1930007</v>
      </c>
      <c r="X170" s="53"/>
      <c r="Y170" s="54"/>
      <c r="Z170" s="54"/>
      <c r="AA170" s="54"/>
      <c r="AB170" s="54"/>
      <c r="AC170" s="54"/>
      <c r="AD170" s="54"/>
      <c r="AE170" s="54"/>
      <c r="AF170" s="54"/>
      <c r="AG170" s="54"/>
      <c r="AH170" s="54"/>
    </row>
    <row r="171" spans="1:34" ht="66" collapsed="1" x14ac:dyDescent="0.25">
      <c r="A171" s="82"/>
      <c r="B171" s="56" t="s">
        <v>57</v>
      </c>
      <c r="C171" s="137">
        <f t="shared" ref="C171:F171" si="459">G171+K171+O171+S171</f>
        <v>2090007</v>
      </c>
      <c r="D171" s="137">
        <f t="shared" si="459"/>
        <v>418001</v>
      </c>
      <c r="E171" s="137">
        <f t="shared" si="459"/>
        <v>836003</v>
      </c>
      <c r="F171" s="137">
        <f t="shared" si="459"/>
        <v>836003</v>
      </c>
      <c r="G171" s="138">
        <f t="shared" ref="G171:V171" si="460">SUM(G172:G174)</f>
        <v>1930007</v>
      </c>
      <c r="H171" s="137">
        <f t="shared" si="460"/>
        <v>386001</v>
      </c>
      <c r="I171" s="137">
        <f t="shared" si="460"/>
        <v>772003</v>
      </c>
      <c r="J171" s="137">
        <f t="shared" si="460"/>
        <v>772003</v>
      </c>
      <c r="K171" s="137">
        <f t="shared" si="460"/>
        <v>80000</v>
      </c>
      <c r="L171" s="137">
        <f t="shared" si="460"/>
        <v>16000</v>
      </c>
      <c r="M171" s="137">
        <f t="shared" si="460"/>
        <v>32000</v>
      </c>
      <c r="N171" s="137">
        <f t="shared" si="460"/>
        <v>32000</v>
      </c>
      <c r="O171" s="137">
        <f t="shared" si="460"/>
        <v>80000</v>
      </c>
      <c r="P171" s="137">
        <f t="shared" si="460"/>
        <v>16000</v>
      </c>
      <c r="Q171" s="137">
        <f t="shared" si="460"/>
        <v>32000</v>
      </c>
      <c r="R171" s="137">
        <f t="shared" si="460"/>
        <v>32000</v>
      </c>
      <c r="S171" s="137">
        <f t="shared" si="460"/>
        <v>0</v>
      </c>
      <c r="T171" s="137">
        <f t="shared" si="460"/>
        <v>0</v>
      </c>
      <c r="U171" s="137">
        <f t="shared" si="460"/>
        <v>0</v>
      </c>
      <c r="V171" s="137">
        <f t="shared" si="460"/>
        <v>0</v>
      </c>
      <c r="W171" s="137">
        <v>1930007</v>
      </c>
      <c r="X171" s="3"/>
      <c r="Y171" s="3"/>
      <c r="Z171" s="3"/>
      <c r="AA171" s="3"/>
      <c r="AB171" s="3"/>
      <c r="AC171" s="3"/>
      <c r="AD171" s="3"/>
      <c r="AE171" s="3"/>
      <c r="AF171" s="3"/>
      <c r="AG171" s="3"/>
      <c r="AH171" s="3"/>
    </row>
    <row r="172" spans="1:34" ht="26.4" hidden="1" outlineLevel="1" x14ac:dyDescent="0.25">
      <c r="A172" s="83"/>
      <c r="B172" s="19" t="s">
        <v>7</v>
      </c>
      <c r="C172" s="17">
        <f t="shared" ref="C172:C173" si="461">SUM(D172:F172)</f>
        <v>627002</v>
      </c>
      <c r="D172" s="17">
        <f t="shared" ref="D172:F172" si="462">H172+L172+P172+T172</f>
        <v>125400</v>
      </c>
      <c r="E172" s="17">
        <f t="shared" si="462"/>
        <v>250801</v>
      </c>
      <c r="F172" s="17">
        <f t="shared" si="462"/>
        <v>250801</v>
      </c>
      <c r="G172" s="18">
        <f t="shared" ref="G172:G173" si="463">SUM(H172:J172)</f>
        <v>579002</v>
      </c>
      <c r="H172" s="139">
        <v>115800</v>
      </c>
      <c r="I172" s="139">
        <v>231601</v>
      </c>
      <c r="J172" s="140">
        <v>231601</v>
      </c>
      <c r="K172" s="17">
        <v>24000</v>
      </c>
      <c r="L172" s="29">
        <v>4800</v>
      </c>
      <c r="M172" s="139">
        <v>9600</v>
      </c>
      <c r="N172" s="140">
        <v>9600</v>
      </c>
      <c r="O172" s="18">
        <v>24000</v>
      </c>
      <c r="P172" s="29">
        <v>4800</v>
      </c>
      <c r="Q172" s="139">
        <v>9600</v>
      </c>
      <c r="R172" s="140">
        <v>9600</v>
      </c>
      <c r="S172" s="18">
        <v>0</v>
      </c>
      <c r="T172" s="17">
        <v>0</v>
      </c>
      <c r="U172" s="17">
        <v>0</v>
      </c>
      <c r="V172" s="17">
        <v>0</v>
      </c>
      <c r="W172" s="17">
        <v>579002</v>
      </c>
      <c r="X172" s="3"/>
      <c r="Y172" s="3"/>
      <c r="Z172" s="3"/>
      <c r="AA172" s="3"/>
      <c r="AB172" s="3"/>
      <c r="AC172" s="3"/>
      <c r="AD172" s="3"/>
      <c r="AE172" s="3"/>
      <c r="AF172" s="3"/>
      <c r="AG172" s="3"/>
      <c r="AH172" s="3"/>
    </row>
    <row r="173" spans="1:34" ht="26.4" hidden="1" outlineLevel="1" x14ac:dyDescent="0.25">
      <c r="A173" s="84"/>
      <c r="B173" s="19" t="s">
        <v>8</v>
      </c>
      <c r="C173" s="17">
        <f t="shared" si="461"/>
        <v>1463005</v>
      </c>
      <c r="D173" s="17">
        <f t="shared" ref="D173:F173" si="464">H173+L173+P173+T173</f>
        <v>292601</v>
      </c>
      <c r="E173" s="17">
        <f t="shared" si="464"/>
        <v>585202</v>
      </c>
      <c r="F173" s="17">
        <f t="shared" si="464"/>
        <v>585202</v>
      </c>
      <c r="G173" s="141">
        <f t="shared" si="463"/>
        <v>1351005</v>
      </c>
      <c r="H173" s="62">
        <v>270201</v>
      </c>
      <c r="I173" s="62">
        <v>540402</v>
      </c>
      <c r="J173" s="62">
        <v>540402</v>
      </c>
      <c r="K173" s="62">
        <f>SUM(L173:N173)</f>
        <v>56000</v>
      </c>
      <c r="L173" s="62">
        <v>11200</v>
      </c>
      <c r="M173" s="62">
        <v>22400</v>
      </c>
      <c r="N173" s="62">
        <v>22400</v>
      </c>
      <c r="O173" s="141">
        <f>SUM(P173:R173)</f>
        <v>56000</v>
      </c>
      <c r="P173" s="62">
        <v>11200</v>
      </c>
      <c r="Q173" s="62">
        <v>22400</v>
      </c>
      <c r="R173" s="62">
        <v>22400</v>
      </c>
      <c r="S173" s="141">
        <f>SUM(T173:V173)</f>
        <v>0</v>
      </c>
      <c r="T173" s="17">
        <v>0</v>
      </c>
      <c r="U173" s="17">
        <v>0</v>
      </c>
      <c r="V173" s="17">
        <v>0</v>
      </c>
      <c r="W173" s="62">
        <v>1351005</v>
      </c>
      <c r="X173" s="3"/>
      <c r="Y173" s="3"/>
      <c r="Z173" s="3"/>
      <c r="AA173" s="3"/>
      <c r="AB173" s="3"/>
      <c r="AC173" s="3"/>
      <c r="AD173" s="3"/>
      <c r="AE173" s="3"/>
      <c r="AF173" s="3"/>
      <c r="AG173" s="3"/>
      <c r="AH173" s="3"/>
    </row>
    <row r="174" spans="1:34" ht="13.2" hidden="1" outlineLevel="1" x14ac:dyDescent="0.25">
      <c r="A174" s="14"/>
      <c r="B174" s="65" t="s">
        <v>9</v>
      </c>
      <c r="C174" s="17">
        <v>0</v>
      </c>
      <c r="D174" s="17">
        <v>0</v>
      </c>
      <c r="E174" s="17">
        <v>0</v>
      </c>
      <c r="F174" s="17">
        <v>0</v>
      </c>
      <c r="G174" s="18">
        <v>0</v>
      </c>
      <c r="H174" s="17">
        <v>0</v>
      </c>
      <c r="I174" s="17">
        <v>0</v>
      </c>
      <c r="J174" s="17">
        <v>0</v>
      </c>
      <c r="K174" s="17">
        <v>0</v>
      </c>
      <c r="L174" s="17">
        <v>0</v>
      </c>
      <c r="M174" s="17">
        <v>0</v>
      </c>
      <c r="N174" s="17">
        <v>0</v>
      </c>
      <c r="O174" s="17">
        <v>0</v>
      </c>
      <c r="P174" s="17">
        <v>0</v>
      </c>
      <c r="Q174" s="17">
        <v>0</v>
      </c>
      <c r="R174" s="17">
        <v>0</v>
      </c>
      <c r="S174" s="23">
        <v>0</v>
      </c>
      <c r="T174" s="17">
        <v>0</v>
      </c>
      <c r="U174" s="17">
        <v>0</v>
      </c>
      <c r="V174" s="17">
        <v>0</v>
      </c>
      <c r="W174" s="17">
        <v>0</v>
      </c>
      <c r="X174" s="3"/>
      <c r="Y174" s="3"/>
      <c r="Z174" s="3"/>
      <c r="AA174" s="3"/>
      <c r="AB174" s="3"/>
      <c r="AC174" s="3"/>
      <c r="AD174" s="3"/>
      <c r="AE174" s="3"/>
      <c r="AF174" s="3"/>
      <c r="AG174" s="3"/>
      <c r="AH174" s="3"/>
    </row>
    <row r="175" spans="1:34" ht="13.2" x14ac:dyDescent="0.25">
      <c r="A175" s="984" t="s">
        <v>58</v>
      </c>
      <c r="B175" s="985"/>
      <c r="C175" s="51">
        <f t="shared" ref="C175:W175" si="465">C176</f>
        <v>161111</v>
      </c>
      <c r="D175" s="51">
        <f t="shared" si="465"/>
        <v>64444</v>
      </c>
      <c r="E175" s="51">
        <f t="shared" si="465"/>
        <v>32222</v>
      </c>
      <c r="F175" s="51">
        <f t="shared" si="465"/>
        <v>64445</v>
      </c>
      <c r="G175" s="51">
        <f t="shared" si="465"/>
        <v>161111</v>
      </c>
      <c r="H175" s="51">
        <f t="shared" si="465"/>
        <v>64444</v>
      </c>
      <c r="I175" s="51">
        <f t="shared" si="465"/>
        <v>32222</v>
      </c>
      <c r="J175" s="51">
        <f t="shared" si="465"/>
        <v>64445</v>
      </c>
      <c r="K175" s="51">
        <f t="shared" si="465"/>
        <v>0</v>
      </c>
      <c r="L175" s="51">
        <f t="shared" si="465"/>
        <v>0</v>
      </c>
      <c r="M175" s="51">
        <f t="shared" si="465"/>
        <v>0</v>
      </c>
      <c r="N175" s="51">
        <f t="shared" si="465"/>
        <v>0</v>
      </c>
      <c r="O175" s="51">
        <f t="shared" si="465"/>
        <v>0</v>
      </c>
      <c r="P175" s="51">
        <f t="shared" si="465"/>
        <v>0</v>
      </c>
      <c r="Q175" s="51">
        <f t="shared" si="465"/>
        <v>0</v>
      </c>
      <c r="R175" s="51">
        <f t="shared" si="465"/>
        <v>0</v>
      </c>
      <c r="S175" s="51">
        <f t="shared" si="465"/>
        <v>0</v>
      </c>
      <c r="T175" s="51">
        <f t="shared" si="465"/>
        <v>0</v>
      </c>
      <c r="U175" s="51">
        <f t="shared" si="465"/>
        <v>0</v>
      </c>
      <c r="V175" s="51">
        <f t="shared" si="465"/>
        <v>0</v>
      </c>
      <c r="W175" s="51">
        <f t="shared" si="465"/>
        <v>161111</v>
      </c>
      <c r="X175" s="53"/>
      <c r="Y175" s="54"/>
      <c r="Z175" s="54"/>
      <c r="AA175" s="54"/>
      <c r="AB175" s="54"/>
      <c r="AC175" s="54"/>
      <c r="AD175" s="54"/>
      <c r="AE175" s="54"/>
      <c r="AF175" s="54"/>
      <c r="AG175" s="54"/>
      <c r="AH175" s="54"/>
    </row>
    <row r="176" spans="1:34" ht="39.6" collapsed="1" x14ac:dyDescent="0.25">
      <c r="A176" s="82"/>
      <c r="B176" s="56" t="s">
        <v>59</v>
      </c>
      <c r="C176" s="137">
        <f t="shared" ref="C176:F176" si="466">G176+K176+O176+S176</f>
        <v>161111</v>
      </c>
      <c r="D176" s="137">
        <f t="shared" si="466"/>
        <v>64444</v>
      </c>
      <c r="E176" s="137">
        <f t="shared" si="466"/>
        <v>32222</v>
      </c>
      <c r="F176" s="137">
        <f t="shared" si="466"/>
        <v>64445</v>
      </c>
      <c r="G176" s="138">
        <f>SUM(H176:J176)</f>
        <v>161111</v>
      </c>
      <c r="H176" s="137">
        <f t="shared" ref="H176:J176" si="467">SUM(H177:H179)</f>
        <v>64444</v>
      </c>
      <c r="I176" s="137">
        <f t="shared" si="467"/>
        <v>32222</v>
      </c>
      <c r="J176" s="137">
        <f t="shared" si="467"/>
        <v>64445</v>
      </c>
      <c r="K176" s="137">
        <f t="shared" ref="K176:K179" si="468">SUM(L176:N176)</f>
        <v>0</v>
      </c>
      <c r="L176" s="137">
        <f t="shared" ref="L176:N176" si="469">SUM(L177:L179)</f>
        <v>0</v>
      </c>
      <c r="M176" s="137">
        <f t="shared" si="469"/>
        <v>0</v>
      </c>
      <c r="N176" s="137">
        <f t="shared" si="469"/>
        <v>0</v>
      </c>
      <c r="O176" s="137">
        <f t="shared" ref="O176:O179" si="470">SUM(P176:R176)</f>
        <v>0</v>
      </c>
      <c r="P176" s="137">
        <f t="shared" ref="P176:R176" si="471">SUM(P177:P179)</f>
        <v>0</v>
      </c>
      <c r="Q176" s="137">
        <f t="shared" si="471"/>
        <v>0</v>
      </c>
      <c r="R176" s="137">
        <f t="shared" si="471"/>
        <v>0</v>
      </c>
      <c r="S176" s="137">
        <f>SUM(T176:V176)</f>
        <v>0</v>
      </c>
      <c r="T176" s="137">
        <f t="shared" ref="T176:V176" si="472">T178</f>
        <v>0</v>
      </c>
      <c r="U176" s="137">
        <f t="shared" si="472"/>
        <v>0</v>
      </c>
      <c r="V176" s="137">
        <f t="shared" si="472"/>
        <v>0</v>
      </c>
      <c r="W176" s="137">
        <v>161111</v>
      </c>
      <c r="X176" s="3"/>
      <c r="Y176" s="3"/>
      <c r="Z176" s="3"/>
      <c r="AA176" s="3"/>
      <c r="AB176" s="3"/>
      <c r="AC176" s="3"/>
      <c r="AD176" s="3"/>
      <c r="AE176" s="3"/>
      <c r="AF176" s="3"/>
      <c r="AG176" s="3"/>
      <c r="AH176" s="3"/>
    </row>
    <row r="177" spans="1:34" ht="26.4" hidden="1" outlineLevel="1" x14ac:dyDescent="0.25">
      <c r="A177" s="83"/>
      <c r="B177" s="19" t="s">
        <v>7</v>
      </c>
      <c r="C177" s="17">
        <v>0</v>
      </c>
      <c r="D177" s="17">
        <v>0</v>
      </c>
      <c r="E177" s="17">
        <v>0</v>
      </c>
      <c r="F177" s="17">
        <v>0</v>
      </c>
      <c r="G177" s="18">
        <v>0</v>
      </c>
      <c r="H177" s="17">
        <v>0</v>
      </c>
      <c r="I177" s="17">
        <v>0</v>
      </c>
      <c r="J177" s="17">
        <v>0</v>
      </c>
      <c r="K177" s="142">
        <f t="shared" si="468"/>
        <v>0</v>
      </c>
      <c r="L177" s="17">
        <v>0</v>
      </c>
      <c r="M177" s="17">
        <v>0</v>
      </c>
      <c r="N177" s="17">
        <v>0</v>
      </c>
      <c r="O177" s="142">
        <f t="shared" si="470"/>
        <v>0</v>
      </c>
      <c r="P177" s="17">
        <v>0</v>
      </c>
      <c r="Q177" s="17">
        <v>0</v>
      </c>
      <c r="R177" s="17">
        <v>0</v>
      </c>
      <c r="S177" s="23">
        <v>0</v>
      </c>
      <c r="T177" s="17">
        <v>0</v>
      </c>
      <c r="U177" s="17">
        <v>0</v>
      </c>
      <c r="V177" s="17">
        <v>0</v>
      </c>
      <c r="W177" s="17">
        <v>0</v>
      </c>
      <c r="X177" s="3"/>
      <c r="Y177" s="3"/>
      <c r="Z177" s="3"/>
      <c r="AA177" s="3"/>
      <c r="AB177" s="3"/>
      <c r="AC177" s="3"/>
      <c r="AD177" s="3"/>
      <c r="AE177" s="3"/>
      <c r="AF177" s="3"/>
      <c r="AG177" s="3"/>
      <c r="AH177" s="3"/>
    </row>
    <row r="178" spans="1:34" ht="26.4" hidden="1" outlineLevel="1" x14ac:dyDescent="0.25">
      <c r="A178" s="84"/>
      <c r="B178" s="19" t="s">
        <v>8</v>
      </c>
      <c r="C178" s="23"/>
      <c r="D178" s="17">
        <f t="shared" ref="D178:F178" si="473">H178+L178+P178+T178</f>
        <v>64444</v>
      </c>
      <c r="E178" s="17">
        <f t="shared" si="473"/>
        <v>32222</v>
      </c>
      <c r="F178" s="17">
        <f t="shared" si="473"/>
        <v>64445</v>
      </c>
      <c r="G178" s="18">
        <f>SUM(H178:J178)</f>
        <v>161111</v>
      </c>
      <c r="H178" s="143">
        <v>64444</v>
      </c>
      <c r="I178" s="143">
        <v>32222</v>
      </c>
      <c r="J178" s="144">
        <v>64445</v>
      </c>
      <c r="K178" s="142">
        <f t="shared" si="468"/>
        <v>0</v>
      </c>
      <c r="L178" s="145">
        <v>0</v>
      </c>
      <c r="M178" s="143">
        <v>0</v>
      </c>
      <c r="N178" s="144">
        <v>0</v>
      </c>
      <c r="O178" s="142">
        <f t="shared" si="470"/>
        <v>0</v>
      </c>
      <c r="P178" s="145">
        <v>0</v>
      </c>
      <c r="Q178" s="143">
        <v>0</v>
      </c>
      <c r="R178" s="144">
        <v>0</v>
      </c>
      <c r="S178" s="17">
        <f>SUM(T178:V178)</f>
        <v>0</v>
      </c>
      <c r="T178" s="17">
        <v>0</v>
      </c>
      <c r="U178" s="17">
        <v>0</v>
      </c>
      <c r="V178" s="17">
        <v>0</v>
      </c>
      <c r="W178" s="17">
        <v>161111</v>
      </c>
      <c r="X178" s="3"/>
      <c r="Y178" s="3"/>
      <c r="Z178" s="3"/>
      <c r="AA178" s="3"/>
      <c r="AB178" s="3"/>
      <c r="AC178" s="3"/>
      <c r="AD178" s="3"/>
      <c r="AE178" s="3"/>
      <c r="AF178" s="3"/>
      <c r="AG178" s="3"/>
      <c r="AH178" s="3"/>
    </row>
    <row r="179" spans="1:34" ht="13.2" hidden="1" outlineLevel="1" x14ac:dyDescent="0.25">
      <c r="A179" s="14"/>
      <c r="B179" s="65" t="s">
        <v>9</v>
      </c>
      <c r="C179" s="17">
        <v>0</v>
      </c>
      <c r="D179" s="17">
        <v>0</v>
      </c>
      <c r="E179" s="17">
        <v>0</v>
      </c>
      <c r="F179" s="17">
        <v>0</v>
      </c>
      <c r="G179" s="18">
        <v>0</v>
      </c>
      <c r="H179" s="17">
        <v>0</v>
      </c>
      <c r="I179" s="17">
        <v>0</v>
      </c>
      <c r="J179" s="17">
        <v>0</v>
      </c>
      <c r="K179" s="142">
        <f t="shared" si="468"/>
        <v>0</v>
      </c>
      <c r="L179" s="17">
        <v>0</v>
      </c>
      <c r="M179" s="17">
        <v>0</v>
      </c>
      <c r="N179" s="17">
        <v>0</v>
      </c>
      <c r="O179" s="142">
        <f t="shared" si="470"/>
        <v>0</v>
      </c>
      <c r="P179" s="17">
        <v>0</v>
      </c>
      <c r="Q179" s="17">
        <v>0</v>
      </c>
      <c r="R179" s="17">
        <v>0</v>
      </c>
      <c r="S179" s="23">
        <v>0</v>
      </c>
      <c r="T179" s="17">
        <v>0</v>
      </c>
      <c r="U179" s="17">
        <v>0</v>
      </c>
      <c r="V179" s="17">
        <v>0</v>
      </c>
      <c r="W179" s="17">
        <v>0</v>
      </c>
      <c r="X179" s="3"/>
      <c r="Y179" s="3"/>
      <c r="Z179" s="3"/>
      <c r="AA179" s="3"/>
      <c r="AB179" s="3"/>
      <c r="AC179" s="3"/>
      <c r="AD179" s="3"/>
      <c r="AE179" s="3"/>
      <c r="AF179" s="3"/>
      <c r="AG179" s="3"/>
      <c r="AH179" s="3"/>
    </row>
    <row r="180" spans="1:34" ht="13.2" x14ac:dyDescent="0.25">
      <c r="A180" s="984" t="s">
        <v>60</v>
      </c>
      <c r="B180" s="985"/>
      <c r="C180" s="51">
        <f t="shared" ref="C180:W180" si="474">C181+C185+C189+C193</f>
        <v>1000000</v>
      </c>
      <c r="D180" s="51">
        <f t="shared" si="474"/>
        <v>0</v>
      </c>
      <c r="E180" s="51">
        <f t="shared" si="474"/>
        <v>100000</v>
      </c>
      <c r="F180" s="51">
        <f t="shared" si="474"/>
        <v>900000</v>
      </c>
      <c r="G180" s="51">
        <f t="shared" si="474"/>
        <v>0</v>
      </c>
      <c r="H180" s="51">
        <f t="shared" si="474"/>
        <v>0</v>
      </c>
      <c r="I180" s="51">
        <f t="shared" si="474"/>
        <v>0</v>
      </c>
      <c r="J180" s="51">
        <f t="shared" si="474"/>
        <v>0</v>
      </c>
      <c r="K180" s="51">
        <f t="shared" si="474"/>
        <v>0</v>
      </c>
      <c r="L180" s="51">
        <f t="shared" si="474"/>
        <v>0</v>
      </c>
      <c r="M180" s="51">
        <f t="shared" si="474"/>
        <v>0</v>
      </c>
      <c r="N180" s="51">
        <f t="shared" si="474"/>
        <v>0</v>
      </c>
      <c r="O180" s="51">
        <f t="shared" si="474"/>
        <v>0</v>
      </c>
      <c r="P180" s="51">
        <f t="shared" si="474"/>
        <v>0</v>
      </c>
      <c r="Q180" s="51">
        <f t="shared" si="474"/>
        <v>0</v>
      </c>
      <c r="R180" s="51">
        <f t="shared" si="474"/>
        <v>0</v>
      </c>
      <c r="S180" s="51">
        <f t="shared" si="474"/>
        <v>1000000</v>
      </c>
      <c r="T180" s="51">
        <f t="shared" si="474"/>
        <v>0</v>
      </c>
      <c r="U180" s="51">
        <f t="shared" si="474"/>
        <v>100000</v>
      </c>
      <c r="V180" s="51">
        <f t="shared" si="474"/>
        <v>900000</v>
      </c>
      <c r="W180" s="51">
        <f t="shared" si="474"/>
        <v>0</v>
      </c>
      <c r="X180" s="53"/>
      <c r="Y180" s="54"/>
      <c r="Z180" s="54"/>
      <c r="AA180" s="54"/>
      <c r="AB180" s="54"/>
      <c r="AC180" s="54"/>
      <c r="AD180" s="54"/>
      <c r="AE180" s="54"/>
      <c r="AF180" s="54"/>
      <c r="AG180" s="54"/>
      <c r="AH180" s="54"/>
    </row>
    <row r="181" spans="1:34" ht="39.6" collapsed="1" x14ac:dyDescent="0.25">
      <c r="A181" s="82"/>
      <c r="B181" s="56" t="s">
        <v>61</v>
      </c>
      <c r="C181" s="137">
        <f t="shared" ref="C181:W181" si="475">SUM(C182:C184)</f>
        <v>305000</v>
      </c>
      <c r="D181" s="137">
        <f t="shared" si="475"/>
        <v>0</v>
      </c>
      <c r="E181" s="137">
        <f t="shared" si="475"/>
        <v>80000</v>
      </c>
      <c r="F181" s="137">
        <f t="shared" si="475"/>
        <v>225000</v>
      </c>
      <c r="G181" s="138">
        <f t="shared" si="475"/>
        <v>0</v>
      </c>
      <c r="H181" s="137">
        <f t="shared" si="475"/>
        <v>0</v>
      </c>
      <c r="I181" s="137">
        <f t="shared" si="475"/>
        <v>0</v>
      </c>
      <c r="J181" s="137">
        <f t="shared" si="475"/>
        <v>0</v>
      </c>
      <c r="K181" s="137">
        <f t="shared" si="475"/>
        <v>0</v>
      </c>
      <c r="L181" s="137">
        <f t="shared" si="475"/>
        <v>0</v>
      </c>
      <c r="M181" s="137">
        <f t="shared" si="475"/>
        <v>0</v>
      </c>
      <c r="N181" s="137">
        <f t="shared" si="475"/>
        <v>0</v>
      </c>
      <c r="O181" s="137">
        <f t="shared" si="475"/>
        <v>0</v>
      </c>
      <c r="P181" s="137">
        <f t="shared" si="475"/>
        <v>0</v>
      </c>
      <c r="Q181" s="137">
        <f t="shared" si="475"/>
        <v>0</v>
      </c>
      <c r="R181" s="137">
        <f t="shared" si="475"/>
        <v>0</v>
      </c>
      <c r="S181" s="137">
        <f t="shared" si="475"/>
        <v>305000</v>
      </c>
      <c r="T181" s="137">
        <f t="shared" si="475"/>
        <v>0</v>
      </c>
      <c r="U181" s="137">
        <f t="shared" si="475"/>
        <v>80000</v>
      </c>
      <c r="V181" s="137">
        <f t="shared" si="475"/>
        <v>225000</v>
      </c>
      <c r="W181" s="137">
        <f t="shared" si="475"/>
        <v>0</v>
      </c>
      <c r="X181" s="3"/>
      <c r="Y181" s="3"/>
      <c r="Z181" s="3"/>
      <c r="AA181" s="3"/>
      <c r="AB181" s="3"/>
      <c r="AC181" s="3"/>
      <c r="AD181" s="3"/>
      <c r="AE181" s="3"/>
      <c r="AF181" s="3"/>
      <c r="AG181" s="3"/>
      <c r="AH181" s="3"/>
    </row>
    <row r="182" spans="1:34" ht="26.4" hidden="1" outlineLevel="1" x14ac:dyDescent="0.25">
      <c r="A182" s="83"/>
      <c r="B182" s="19" t="s">
        <v>7</v>
      </c>
      <c r="C182" s="17">
        <v>0</v>
      </c>
      <c r="D182" s="17">
        <v>0</v>
      </c>
      <c r="E182" s="17">
        <v>0</v>
      </c>
      <c r="F182" s="17">
        <v>0</v>
      </c>
      <c r="G182" s="18">
        <v>0</v>
      </c>
      <c r="H182" s="17">
        <v>0</v>
      </c>
      <c r="I182" s="17">
        <v>0</v>
      </c>
      <c r="J182" s="17">
        <v>0</v>
      </c>
      <c r="K182" s="17">
        <v>0</v>
      </c>
      <c r="L182" s="17">
        <v>0</v>
      </c>
      <c r="M182" s="17">
        <v>0</v>
      </c>
      <c r="N182" s="17">
        <v>0</v>
      </c>
      <c r="O182" s="17">
        <v>0</v>
      </c>
      <c r="P182" s="17">
        <v>0</v>
      </c>
      <c r="Q182" s="17">
        <v>0</v>
      </c>
      <c r="R182" s="17">
        <v>0</v>
      </c>
      <c r="S182" s="23">
        <v>0</v>
      </c>
      <c r="T182" s="17">
        <v>0</v>
      </c>
      <c r="U182" s="17">
        <v>0</v>
      </c>
      <c r="V182" s="17">
        <v>0</v>
      </c>
      <c r="W182" s="17">
        <v>0</v>
      </c>
      <c r="X182" s="3"/>
      <c r="Y182" s="3"/>
      <c r="Z182" s="3"/>
      <c r="AA182" s="3"/>
      <c r="AB182" s="3"/>
      <c r="AC182" s="3"/>
      <c r="AD182" s="3"/>
      <c r="AE182" s="3"/>
      <c r="AF182" s="3"/>
      <c r="AG182" s="3"/>
      <c r="AH182" s="3"/>
    </row>
    <row r="183" spans="1:34" ht="26.4" hidden="1" outlineLevel="1" x14ac:dyDescent="0.25">
      <c r="A183" s="84"/>
      <c r="B183" s="19" t="s">
        <v>8</v>
      </c>
      <c r="C183" s="23">
        <f t="shared" ref="C183:F183" si="476">G183+K183+O183+S183</f>
        <v>305000</v>
      </c>
      <c r="D183" s="17">
        <f t="shared" si="476"/>
        <v>0</v>
      </c>
      <c r="E183" s="17">
        <f t="shared" si="476"/>
        <v>80000</v>
      </c>
      <c r="F183" s="17">
        <f t="shared" si="476"/>
        <v>225000</v>
      </c>
      <c r="G183" s="18">
        <f>SUM(H183:J183)</f>
        <v>0</v>
      </c>
      <c r="H183" s="23">
        <v>0</v>
      </c>
      <c r="I183" s="23">
        <v>0</v>
      </c>
      <c r="J183" s="23">
        <v>0</v>
      </c>
      <c r="K183" s="17">
        <f>SUM(L183:N183)</f>
        <v>0</v>
      </c>
      <c r="L183" s="23">
        <v>0</v>
      </c>
      <c r="M183" s="23">
        <v>0</v>
      </c>
      <c r="N183" s="23">
        <v>0</v>
      </c>
      <c r="O183" s="17">
        <f>SUM(P183:R183)</f>
        <v>0</v>
      </c>
      <c r="P183" s="23">
        <v>0</v>
      </c>
      <c r="Q183" s="23">
        <v>0</v>
      </c>
      <c r="R183" s="23">
        <v>0</v>
      </c>
      <c r="S183" s="17">
        <f>SUM(T183:V183)</f>
        <v>305000</v>
      </c>
      <c r="T183" s="23">
        <v>0</v>
      </c>
      <c r="U183" s="146">
        <v>80000</v>
      </c>
      <c r="V183" s="23">
        <v>225000</v>
      </c>
      <c r="W183" s="17">
        <v>0</v>
      </c>
      <c r="X183" s="3"/>
      <c r="Y183" s="3"/>
      <c r="Z183" s="3"/>
      <c r="AA183" s="3"/>
      <c r="AB183" s="3"/>
      <c r="AC183" s="3"/>
      <c r="AD183" s="3"/>
      <c r="AE183" s="3"/>
      <c r="AF183" s="3"/>
      <c r="AG183" s="3"/>
      <c r="AH183" s="3"/>
    </row>
    <row r="184" spans="1:34" ht="13.2" hidden="1" outlineLevel="1" x14ac:dyDescent="0.25">
      <c r="A184" s="14"/>
      <c r="B184" s="65" t="s">
        <v>9</v>
      </c>
      <c r="C184" s="17">
        <v>0</v>
      </c>
      <c r="D184" s="17">
        <v>0</v>
      </c>
      <c r="E184" s="17">
        <v>0</v>
      </c>
      <c r="F184" s="17">
        <v>0</v>
      </c>
      <c r="G184" s="18">
        <v>0</v>
      </c>
      <c r="H184" s="17">
        <v>0</v>
      </c>
      <c r="I184" s="17">
        <v>0</v>
      </c>
      <c r="J184" s="17">
        <v>0</v>
      </c>
      <c r="K184" s="17">
        <v>0</v>
      </c>
      <c r="L184" s="17">
        <v>0</v>
      </c>
      <c r="M184" s="17">
        <v>0</v>
      </c>
      <c r="N184" s="17">
        <v>0</v>
      </c>
      <c r="O184" s="17">
        <v>0</v>
      </c>
      <c r="P184" s="17">
        <v>0</v>
      </c>
      <c r="Q184" s="17">
        <v>0</v>
      </c>
      <c r="R184" s="17">
        <v>0</v>
      </c>
      <c r="S184" s="23">
        <v>0</v>
      </c>
      <c r="T184" s="17">
        <v>0</v>
      </c>
      <c r="U184" s="17">
        <v>0</v>
      </c>
      <c r="V184" s="17">
        <v>0</v>
      </c>
      <c r="W184" s="17">
        <v>0</v>
      </c>
      <c r="X184" s="3"/>
      <c r="Y184" s="3"/>
      <c r="Z184" s="3"/>
      <c r="AA184" s="3"/>
      <c r="AB184" s="3"/>
      <c r="AC184" s="3"/>
      <c r="AD184" s="3"/>
      <c r="AE184" s="3"/>
      <c r="AF184" s="3"/>
      <c r="AG184" s="3"/>
      <c r="AH184" s="3"/>
    </row>
    <row r="185" spans="1:34" ht="13.2" collapsed="1" x14ac:dyDescent="0.25">
      <c r="A185" s="82"/>
      <c r="B185" s="56" t="s">
        <v>62</v>
      </c>
      <c r="C185" s="137">
        <f t="shared" ref="C185:W185" si="477">SUM(C186:C188)</f>
        <v>153000</v>
      </c>
      <c r="D185" s="137">
        <f t="shared" si="477"/>
        <v>0</v>
      </c>
      <c r="E185" s="137">
        <f t="shared" si="477"/>
        <v>0</v>
      </c>
      <c r="F185" s="137">
        <f t="shared" si="477"/>
        <v>153000</v>
      </c>
      <c r="G185" s="138">
        <f t="shared" si="477"/>
        <v>0</v>
      </c>
      <c r="H185" s="137">
        <f t="shared" si="477"/>
        <v>0</v>
      </c>
      <c r="I185" s="137">
        <f t="shared" si="477"/>
        <v>0</v>
      </c>
      <c r="J185" s="137">
        <f t="shared" si="477"/>
        <v>0</v>
      </c>
      <c r="K185" s="137">
        <f t="shared" si="477"/>
        <v>0</v>
      </c>
      <c r="L185" s="137">
        <f t="shared" si="477"/>
        <v>0</v>
      </c>
      <c r="M185" s="137">
        <f t="shared" si="477"/>
        <v>0</v>
      </c>
      <c r="N185" s="137">
        <f t="shared" si="477"/>
        <v>0</v>
      </c>
      <c r="O185" s="137">
        <f t="shared" si="477"/>
        <v>0</v>
      </c>
      <c r="P185" s="137">
        <f t="shared" si="477"/>
        <v>0</v>
      </c>
      <c r="Q185" s="137">
        <f t="shared" si="477"/>
        <v>0</v>
      </c>
      <c r="R185" s="137">
        <f t="shared" si="477"/>
        <v>0</v>
      </c>
      <c r="S185" s="137">
        <f t="shared" si="477"/>
        <v>153000</v>
      </c>
      <c r="T185" s="137">
        <f t="shared" si="477"/>
        <v>0</v>
      </c>
      <c r="U185" s="137">
        <f t="shared" si="477"/>
        <v>0</v>
      </c>
      <c r="V185" s="137">
        <f t="shared" si="477"/>
        <v>153000</v>
      </c>
      <c r="W185" s="137">
        <f t="shared" si="477"/>
        <v>0</v>
      </c>
      <c r="X185" s="3"/>
      <c r="Y185" s="3"/>
      <c r="Z185" s="3"/>
      <c r="AA185" s="3"/>
      <c r="AB185" s="3"/>
      <c r="AC185" s="3"/>
      <c r="AD185" s="3"/>
      <c r="AE185" s="3"/>
      <c r="AF185" s="3"/>
      <c r="AG185" s="3"/>
      <c r="AH185" s="3"/>
    </row>
    <row r="186" spans="1:34" ht="26.4" hidden="1" outlineLevel="1" x14ac:dyDescent="0.25">
      <c r="A186" s="83"/>
      <c r="B186" s="19" t="s">
        <v>7</v>
      </c>
      <c r="C186" s="17">
        <v>0</v>
      </c>
      <c r="D186" s="17">
        <v>0</v>
      </c>
      <c r="E186" s="17">
        <v>0</v>
      </c>
      <c r="F186" s="17">
        <v>0</v>
      </c>
      <c r="G186" s="18">
        <v>0</v>
      </c>
      <c r="H186" s="17">
        <v>0</v>
      </c>
      <c r="I186" s="17">
        <v>0</v>
      </c>
      <c r="J186" s="17">
        <v>0</v>
      </c>
      <c r="K186" s="17">
        <v>0</v>
      </c>
      <c r="L186" s="17">
        <v>0</v>
      </c>
      <c r="M186" s="17">
        <v>0</v>
      </c>
      <c r="N186" s="17">
        <v>0</v>
      </c>
      <c r="O186" s="17">
        <v>0</v>
      </c>
      <c r="P186" s="17">
        <v>0</v>
      </c>
      <c r="Q186" s="17">
        <v>0</v>
      </c>
      <c r="R186" s="17">
        <v>0</v>
      </c>
      <c r="S186" s="23">
        <v>0</v>
      </c>
      <c r="T186" s="17">
        <v>0</v>
      </c>
      <c r="U186" s="17">
        <v>0</v>
      </c>
      <c r="V186" s="17">
        <v>0</v>
      </c>
      <c r="W186" s="17">
        <v>0</v>
      </c>
      <c r="X186" s="3"/>
      <c r="Y186" s="3"/>
      <c r="Z186" s="3"/>
      <c r="AA186" s="3"/>
      <c r="AB186" s="3"/>
      <c r="AC186" s="3"/>
      <c r="AD186" s="3"/>
      <c r="AE186" s="3"/>
      <c r="AF186" s="3"/>
      <c r="AG186" s="3"/>
      <c r="AH186" s="3"/>
    </row>
    <row r="187" spans="1:34" ht="26.4" hidden="1" outlineLevel="1" x14ac:dyDescent="0.25">
      <c r="A187" s="84"/>
      <c r="B187" s="19" t="s">
        <v>8</v>
      </c>
      <c r="C187" s="23">
        <f t="shared" ref="C187:F187" si="478">G187+K187+O187+S187</f>
        <v>153000</v>
      </c>
      <c r="D187" s="17">
        <f t="shared" si="478"/>
        <v>0</v>
      </c>
      <c r="E187" s="17">
        <f t="shared" si="478"/>
        <v>0</v>
      </c>
      <c r="F187" s="17">
        <f t="shared" si="478"/>
        <v>153000</v>
      </c>
      <c r="G187" s="18">
        <f>SUM(H187:J187)</f>
        <v>0</v>
      </c>
      <c r="H187" s="23">
        <v>0</v>
      </c>
      <c r="I187" s="23">
        <v>0</v>
      </c>
      <c r="J187" s="23">
        <v>0</v>
      </c>
      <c r="K187" s="17">
        <f>SUM(L187:N187)</f>
        <v>0</v>
      </c>
      <c r="L187" s="23">
        <v>0</v>
      </c>
      <c r="M187" s="23">
        <v>0</v>
      </c>
      <c r="N187" s="23">
        <v>0</v>
      </c>
      <c r="O187" s="17">
        <f>SUM(P187:R187)</f>
        <v>0</v>
      </c>
      <c r="P187" s="23">
        <v>0</v>
      </c>
      <c r="Q187" s="23">
        <v>0</v>
      </c>
      <c r="R187" s="23">
        <v>0</v>
      </c>
      <c r="S187" s="17">
        <f>SUM(T187:V187)</f>
        <v>153000</v>
      </c>
      <c r="T187" s="23">
        <v>0</v>
      </c>
      <c r="U187" s="146">
        <v>0</v>
      </c>
      <c r="V187" s="23">
        <v>153000</v>
      </c>
      <c r="W187" s="17">
        <v>0</v>
      </c>
      <c r="X187" s="3"/>
      <c r="Y187" s="3"/>
      <c r="Z187" s="3"/>
      <c r="AA187" s="3"/>
      <c r="AB187" s="3"/>
      <c r="AC187" s="3"/>
      <c r="AD187" s="3"/>
      <c r="AE187" s="3"/>
      <c r="AF187" s="3"/>
      <c r="AG187" s="3"/>
      <c r="AH187" s="3"/>
    </row>
    <row r="188" spans="1:34" ht="13.2" hidden="1" outlineLevel="1" x14ac:dyDescent="0.25">
      <c r="A188" s="14"/>
      <c r="B188" s="65" t="s">
        <v>9</v>
      </c>
      <c r="C188" s="17">
        <v>0</v>
      </c>
      <c r="D188" s="17">
        <v>0</v>
      </c>
      <c r="E188" s="17">
        <v>0</v>
      </c>
      <c r="F188" s="17">
        <v>0</v>
      </c>
      <c r="G188" s="18">
        <v>0</v>
      </c>
      <c r="H188" s="17">
        <v>0</v>
      </c>
      <c r="I188" s="17">
        <v>0</v>
      </c>
      <c r="J188" s="17">
        <v>0</v>
      </c>
      <c r="K188" s="17">
        <v>0</v>
      </c>
      <c r="L188" s="17">
        <v>0</v>
      </c>
      <c r="M188" s="17">
        <v>0</v>
      </c>
      <c r="N188" s="17">
        <v>0</v>
      </c>
      <c r="O188" s="17">
        <v>0</v>
      </c>
      <c r="P188" s="17">
        <v>0</v>
      </c>
      <c r="Q188" s="17">
        <v>0</v>
      </c>
      <c r="R188" s="17">
        <v>0</v>
      </c>
      <c r="S188" s="23">
        <v>0</v>
      </c>
      <c r="T188" s="17">
        <v>0</v>
      </c>
      <c r="U188" s="17">
        <v>0</v>
      </c>
      <c r="V188" s="17">
        <v>0</v>
      </c>
      <c r="W188" s="17">
        <v>0</v>
      </c>
      <c r="X188" s="3"/>
      <c r="Y188" s="3"/>
      <c r="Z188" s="3"/>
      <c r="AA188" s="3"/>
      <c r="AB188" s="3"/>
      <c r="AC188" s="3"/>
      <c r="AD188" s="3"/>
      <c r="AE188" s="3"/>
      <c r="AF188" s="3"/>
      <c r="AG188" s="3"/>
      <c r="AH188" s="3"/>
    </row>
    <row r="189" spans="1:34" ht="13.2" collapsed="1" x14ac:dyDescent="0.25">
      <c r="A189" s="82"/>
      <c r="B189" s="56" t="s">
        <v>63</v>
      </c>
      <c r="C189" s="137">
        <f t="shared" ref="C189:W189" si="479">SUM(C190:C192)</f>
        <v>153000</v>
      </c>
      <c r="D189" s="137">
        <f t="shared" si="479"/>
        <v>0</v>
      </c>
      <c r="E189" s="137">
        <f t="shared" si="479"/>
        <v>0</v>
      </c>
      <c r="F189" s="137">
        <f t="shared" si="479"/>
        <v>153000</v>
      </c>
      <c r="G189" s="138">
        <f t="shared" si="479"/>
        <v>0</v>
      </c>
      <c r="H189" s="137">
        <f t="shared" si="479"/>
        <v>0</v>
      </c>
      <c r="I189" s="137">
        <f t="shared" si="479"/>
        <v>0</v>
      </c>
      <c r="J189" s="137">
        <f t="shared" si="479"/>
        <v>0</v>
      </c>
      <c r="K189" s="137">
        <f t="shared" si="479"/>
        <v>0</v>
      </c>
      <c r="L189" s="137">
        <f t="shared" si="479"/>
        <v>0</v>
      </c>
      <c r="M189" s="137">
        <f t="shared" si="479"/>
        <v>0</v>
      </c>
      <c r="N189" s="137">
        <f t="shared" si="479"/>
        <v>0</v>
      </c>
      <c r="O189" s="137">
        <f t="shared" si="479"/>
        <v>0</v>
      </c>
      <c r="P189" s="137">
        <f t="shared" si="479"/>
        <v>0</v>
      </c>
      <c r="Q189" s="137">
        <f t="shared" si="479"/>
        <v>0</v>
      </c>
      <c r="R189" s="137">
        <f t="shared" si="479"/>
        <v>0</v>
      </c>
      <c r="S189" s="137">
        <f t="shared" si="479"/>
        <v>153000</v>
      </c>
      <c r="T189" s="137">
        <f t="shared" si="479"/>
        <v>0</v>
      </c>
      <c r="U189" s="137">
        <f t="shared" si="479"/>
        <v>0</v>
      </c>
      <c r="V189" s="137">
        <f t="shared" si="479"/>
        <v>153000</v>
      </c>
      <c r="W189" s="137">
        <f t="shared" si="479"/>
        <v>0</v>
      </c>
      <c r="X189" s="3"/>
      <c r="Y189" s="3"/>
      <c r="Z189" s="3"/>
      <c r="AA189" s="3"/>
      <c r="AB189" s="3"/>
      <c r="AC189" s="3"/>
      <c r="AD189" s="3"/>
      <c r="AE189" s="3"/>
      <c r="AF189" s="3"/>
      <c r="AG189" s="3"/>
      <c r="AH189" s="3"/>
    </row>
    <row r="190" spans="1:34" ht="26.4" hidden="1" outlineLevel="1" x14ac:dyDescent="0.25">
      <c r="A190" s="83"/>
      <c r="B190" s="19" t="s">
        <v>7</v>
      </c>
      <c r="C190" s="17">
        <v>0</v>
      </c>
      <c r="D190" s="17">
        <v>0</v>
      </c>
      <c r="E190" s="17">
        <v>0</v>
      </c>
      <c r="F190" s="17">
        <v>0</v>
      </c>
      <c r="G190" s="18">
        <v>0</v>
      </c>
      <c r="H190" s="17">
        <v>0</v>
      </c>
      <c r="I190" s="17">
        <v>0</v>
      </c>
      <c r="J190" s="17">
        <v>0</v>
      </c>
      <c r="K190" s="17">
        <v>0</v>
      </c>
      <c r="L190" s="17">
        <v>0</v>
      </c>
      <c r="M190" s="17">
        <v>0</v>
      </c>
      <c r="N190" s="17">
        <v>0</v>
      </c>
      <c r="O190" s="17">
        <v>0</v>
      </c>
      <c r="P190" s="17">
        <v>0</v>
      </c>
      <c r="Q190" s="17">
        <v>0</v>
      </c>
      <c r="R190" s="17">
        <v>0</v>
      </c>
      <c r="S190" s="23">
        <v>0</v>
      </c>
      <c r="T190" s="17">
        <v>0</v>
      </c>
      <c r="U190" s="17">
        <v>0</v>
      </c>
      <c r="V190" s="17">
        <v>0</v>
      </c>
      <c r="W190" s="17">
        <v>0</v>
      </c>
      <c r="X190" s="3"/>
      <c r="Y190" s="3"/>
      <c r="Z190" s="3"/>
      <c r="AA190" s="3"/>
      <c r="AB190" s="3"/>
      <c r="AC190" s="3"/>
      <c r="AD190" s="3"/>
      <c r="AE190" s="3"/>
      <c r="AF190" s="3"/>
      <c r="AG190" s="3"/>
      <c r="AH190" s="3"/>
    </row>
    <row r="191" spans="1:34" ht="26.4" hidden="1" outlineLevel="1" x14ac:dyDescent="0.25">
      <c r="A191" s="84"/>
      <c r="B191" s="19" t="s">
        <v>8</v>
      </c>
      <c r="C191" s="23">
        <f t="shared" ref="C191:F191" si="480">G191+K191+O191+S191</f>
        <v>153000</v>
      </c>
      <c r="D191" s="17">
        <f t="shared" si="480"/>
        <v>0</v>
      </c>
      <c r="E191" s="17">
        <f t="shared" si="480"/>
        <v>0</v>
      </c>
      <c r="F191" s="17">
        <f t="shared" si="480"/>
        <v>153000</v>
      </c>
      <c r="G191" s="18">
        <f>SUM(H191:J191)</f>
        <v>0</v>
      </c>
      <c r="H191" s="23">
        <v>0</v>
      </c>
      <c r="I191" s="23">
        <v>0</v>
      </c>
      <c r="J191" s="23">
        <v>0</v>
      </c>
      <c r="K191" s="17">
        <f>SUM(L191:N191)</f>
        <v>0</v>
      </c>
      <c r="L191" s="23">
        <v>0</v>
      </c>
      <c r="M191" s="23">
        <v>0</v>
      </c>
      <c r="N191" s="23">
        <v>0</v>
      </c>
      <c r="O191" s="17">
        <f>SUM(P191:R191)</f>
        <v>0</v>
      </c>
      <c r="P191" s="23">
        <v>0</v>
      </c>
      <c r="Q191" s="23">
        <v>0</v>
      </c>
      <c r="R191" s="23">
        <v>0</v>
      </c>
      <c r="S191" s="17">
        <f>SUM(T191:V191)</f>
        <v>153000</v>
      </c>
      <c r="T191" s="23">
        <v>0</v>
      </c>
      <c r="U191" s="146">
        <v>0</v>
      </c>
      <c r="V191" s="23">
        <v>153000</v>
      </c>
      <c r="W191" s="17">
        <v>0</v>
      </c>
      <c r="X191" s="3"/>
      <c r="Y191" s="3"/>
      <c r="Z191" s="3"/>
      <c r="AA191" s="3"/>
      <c r="AB191" s="3"/>
      <c r="AC191" s="3"/>
      <c r="AD191" s="3"/>
      <c r="AE191" s="3"/>
      <c r="AF191" s="3"/>
      <c r="AG191" s="3"/>
      <c r="AH191" s="3"/>
    </row>
    <row r="192" spans="1:34" ht="13.2" hidden="1" outlineLevel="1" x14ac:dyDescent="0.25">
      <c r="A192" s="14"/>
      <c r="B192" s="65" t="s">
        <v>9</v>
      </c>
      <c r="C192" s="17">
        <v>0</v>
      </c>
      <c r="D192" s="17">
        <v>0</v>
      </c>
      <c r="E192" s="17">
        <v>0</v>
      </c>
      <c r="F192" s="17">
        <v>0</v>
      </c>
      <c r="G192" s="18">
        <v>0</v>
      </c>
      <c r="H192" s="17">
        <v>0</v>
      </c>
      <c r="I192" s="17">
        <v>0</v>
      </c>
      <c r="J192" s="17">
        <v>0</v>
      </c>
      <c r="K192" s="17">
        <v>0</v>
      </c>
      <c r="L192" s="17">
        <v>0</v>
      </c>
      <c r="M192" s="17">
        <v>0</v>
      </c>
      <c r="N192" s="17">
        <v>0</v>
      </c>
      <c r="O192" s="17">
        <v>0</v>
      </c>
      <c r="P192" s="17">
        <v>0</v>
      </c>
      <c r="Q192" s="17">
        <v>0</v>
      </c>
      <c r="R192" s="17">
        <v>0</v>
      </c>
      <c r="S192" s="23">
        <v>0</v>
      </c>
      <c r="T192" s="17">
        <v>0</v>
      </c>
      <c r="U192" s="17">
        <v>0</v>
      </c>
      <c r="V192" s="17">
        <v>0</v>
      </c>
      <c r="W192" s="17">
        <v>0</v>
      </c>
      <c r="X192" s="3"/>
      <c r="Y192" s="3"/>
      <c r="Z192" s="3"/>
      <c r="AA192" s="3"/>
      <c r="AB192" s="3"/>
      <c r="AC192" s="3"/>
      <c r="AD192" s="3"/>
      <c r="AE192" s="3"/>
      <c r="AF192" s="3"/>
      <c r="AG192" s="3"/>
      <c r="AH192" s="3"/>
    </row>
    <row r="193" spans="1:34" ht="26.4" collapsed="1" x14ac:dyDescent="0.25">
      <c r="A193" s="82"/>
      <c r="B193" s="56" t="s">
        <v>64</v>
      </c>
      <c r="C193" s="137">
        <f t="shared" ref="C193:W193" si="481">SUM(C194:C196)</f>
        <v>389000</v>
      </c>
      <c r="D193" s="137">
        <f t="shared" si="481"/>
        <v>0</v>
      </c>
      <c r="E193" s="137">
        <f t="shared" si="481"/>
        <v>20000</v>
      </c>
      <c r="F193" s="137">
        <f t="shared" si="481"/>
        <v>369000</v>
      </c>
      <c r="G193" s="138">
        <f t="shared" si="481"/>
        <v>0</v>
      </c>
      <c r="H193" s="137">
        <f t="shared" si="481"/>
        <v>0</v>
      </c>
      <c r="I193" s="137">
        <f t="shared" si="481"/>
        <v>0</v>
      </c>
      <c r="J193" s="137">
        <f t="shared" si="481"/>
        <v>0</v>
      </c>
      <c r="K193" s="137">
        <f t="shared" si="481"/>
        <v>0</v>
      </c>
      <c r="L193" s="137">
        <f t="shared" si="481"/>
        <v>0</v>
      </c>
      <c r="M193" s="137">
        <f t="shared" si="481"/>
        <v>0</v>
      </c>
      <c r="N193" s="137">
        <f t="shared" si="481"/>
        <v>0</v>
      </c>
      <c r="O193" s="137">
        <f t="shared" si="481"/>
        <v>0</v>
      </c>
      <c r="P193" s="137">
        <f t="shared" si="481"/>
        <v>0</v>
      </c>
      <c r="Q193" s="137">
        <f t="shared" si="481"/>
        <v>0</v>
      </c>
      <c r="R193" s="137">
        <f t="shared" si="481"/>
        <v>0</v>
      </c>
      <c r="S193" s="137">
        <f t="shared" si="481"/>
        <v>389000</v>
      </c>
      <c r="T193" s="137">
        <f t="shared" si="481"/>
        <v>0</v>
      </c>
      <c r="U193" s="137">
        <f t="shared" si="481"/>
        <v>20000</v>
      </c>
      <c r="V193" s="137">
        <f t="shared" si="481"/>
        <v>369000</v>
      </c>
      <c r="W193" s="137">
        <f t="shared" si="481"/>
        <v>0</v>
      </c>
      <c r="X193" s="3"/>
      <c r="Y193" s="3"/>
      <c r="Z193" s="3"/>
      <c r="AA193" s="3"/>
      <c r="AB193" s="3"/>
      <c r="AC193" s="3"/>
      <c r="AD193" s="3"/>
      <c r="AE193" s="3"/>
      <c r="AF193" s="3"/>
      <c r="AG193" s="3"/>
      <c r="AH193" s="3"/>
    </row>
    <row r="194" spans="1:34" ht="26.4" hidden="1" outlineLevel="1" x14ac:dyDescent="0.25">
      <c r="A194" s="83"/>
      <c r="B194" s="19" t="s">
        <v>7</v>
      </c>
      <c r="C194" s="17">
        <v>0</v>
      </c>
      <c r="D194" s="17">
        <v>0</v>
      </c>
      <c r="E194" s="17">
        <v>0</v>
      </c>
      <c r="F194" s="17">
        <v>0</v>
      </c>
      <c r="G194" s="18">
        <v>0</v>
      </c>
      <c r="H194" s="17">
        <v>0</v>
      </c>
      <c r="I194" s="17">
        <v>0</v>
      </c>
      <c r="J194" s="17">
        <v>0</v>
      </c>
      <c r="K194" s="17">
        <v>0</v>
      </c>
      <c r="L194" s="17">
        <v>0</v>
      </c>
      <c r="M194" s="17">
        <v>0</v>
      </c>
      <c r="N194" s="17">
        <v>0</v>
      </c>
      <c r="O194" s="17">
        <v>0</v>
      </c>
      <c r="P194" s="17">
        <v>0</v>
      </c>
      <c r="Q194" s="17">
        <v>0</v>
      </c>
      <c r="R194" s="17">
        <v>0</v>
      </c>
      <c r="S194" s="23">
        <v>0</v>
      </c>
      <c r="T194" s="17">
        <v>0</v>
      </c>
      <c r="U194" s="17">
        <v>0</v>
      </c>
      <c r="V194" s="17">
        <v>0</v>
      </c>
      <c r="W194" s="17">
        <v>0</v>
      </c>
      <c r="X194" s="3"/>
      <c r="Y194" s="3"/>
      <c r="Z194" s="3"/>
      <c r="AA194" s="3"/>
      <c r="AB194" s="3"/>
      <c r="AC194" s="3"/>
      <c r="AD194" s="3"/>
      <c r="AE194" s="3"/>
      <c r="AF194" s="3"/>
      <c r="AG194" s="3"/>
      <c r="AH194" s="3"/>
    </row>
    <row r="195" spans="1:34" ht="26.4" hidden="1" outlineLevel="1" x14ac:dyDescent="0.25">
      <c r="A195" s="84"/>
      <c r="B195" s="19" t="s">
        <v>8</v>
      </c>
      <c r="C195" s="23">
        <f t="shared" ref="C195:F195" si="482">G195+K195+O195+S195</f>
        <v>389000</v>
      </c>
      <c r="D195" s="17">
        <f t="shared" si="482"/>
        <v>0</v>
      </c>
      <c r="E195" s="17">
        <f t="shared" si="482"/>
        <v>20000</v>
      </c>
      <c r="F195" s="17">
        <f t="shared" si="482"/>
        <v>369000</v>
      </c>
      <c r="G195" s="18">
        <f>SUM(H195:J195)</f>
        <v>0</v>
      </c>
      <c r="H195" s="23">
        <v>0</v>
      </c>
      <c r="I195" s="23">
        <v>0</v>
      </c>
      <c r="J195" s="23">
        <v>0</v>
      </c>
      <c r="K195" s="17">
        <f>SUM(L195:N195)</f>
        <v>0</v>
      </c>
      <c r="L195" s="23">
        <v>0</v>
      </c>
      <c r="M195" s="23">
        <v>0</v>
      </c>
      <c r="N195" s="23">
        <v>0</v>
      </c>
      <c r="O195" s="17">
        <f>SUM(P195:R195)</f>
        <v>0</v>
      </c>
      <c r="P195" s="23">
        <v>0</v>
      </c>
      <c r="Q195" s="23">
        <v>0</v>
      </c>
      <c r="R195" s="23">
        <v>0</v>
      </c>
      <c r="S195" s="17">
        <f>SUM(T195:V195)</f>
        <v>389000</v>
      </c>
      <c r="T195" s="23">
        <v>0</v>
      </c>
      <c r="U195" s="23">
        <v>20000</v>
      </c>
      <c r="V195" s="23">
        <v>369000</v>
      </c>
      <c r="W195" s="17">
        <v>0</v>
      </c>
      <c r="X195" s="3"/>
      <c r="Y195" s="3"/>
      <c r="Z195" s="3"/>
      <c r="AA195" s="3"/>
      <c r="AB195" s="3"/>
      <c r="AC195" s="3"/>
      <c r="AD195" s="3"/>
      <c r="AE195" s="3"/>
      <c r="AF195" s="3"/>
      <c r="AG195" s="3"/>
      <c r="AH195" s="3"/>
    </row>
    <row r="196" spans="1:34" ht="13.2" hidden="1" outlineLevel="1" x14ac:dyDescent="0.25">
      <c r="A196" s="14"/>
      <c r="B196" s="65" t="s">
        <v>9</v>
      </c>
      <c r="C196" s="17">
        <v>0</v>
      </c>
      <c r="D196" s="17">
        <v>0</v>
      </c>
      <c r="E196" s="17">
        <v>0</v>
      </c>
      <c r="F196" s="17">
        <v>0</v>
      </c>
      <c r="G196" s="18">
        <v>0</v>
      </c>
      <c r="H196" s="17">
        <v>0</v>
      </c>
      <c r="I196" s="17">
        <v>0</v>
      </c>
      <c r="J196" s="17">
        <v>0</v>
      </c>
      <c r="K196" s="17">
        <v>0</v>
      </c>
      <c r="L196" s="17">
        <v>0</v>
      </c>
      <c r="M196" s="17">
        <v>0</v>
      </c>
      <c r="N196" s="17">
        <v>0</v>
      </c>
      <c r="O196" s="17">
        <v>0</v>
      </c>
      <c r="P196" s="17">
        <v>0</v>
      </c>
      <c r="Q196" s="17">
        <v>0</v>
      </c>
      <c r="R196" s="17">
        <v>0</v>
      </c>
      <c r="S196" s="23">
        <v>0</v>
      </c>
      <c r="T196" s="17">
        <v>0</v>
      </c>
      <c r="U196" s="17">
        <v>0</v>
      </c>
      <c r="V196" s="17">
        <v>0</v>
      </c>
      <c r="W196" s="17">
        <v>0</v>
      </c>
      <c r="X196" s="3"/>
      <c r="Y196" s="3"/>
      <c r="Z196" s="3"/>
      <c r="AA196" s="3"/>
      <c r="AB196" s="3"/>
      <c r="AC196" s="3"/>
      <c r="AD196" s="3"/>
      <c r="AE196" s="3"/>
      <c r="AF196" s="3"/>
      <c r="AG196" s="3"/>
      <c r="AH196" s="3"/>
    </row>
    <row r="197" spans="1:34" ht="13.2" x14ac:dyDescent="0.25">
      <c r="A197" s="147"/>
      <c r="B197" s="3"/>
      <c r="C197" s="45"/>
      <c r="D197" s="45"/>
      <c r="E197" s="45"/>
      <c r="F197" s="45"/>
      <c r="G197" s="45"/>
      <c r="H197" s="3"/>
      <c r="I197" s="3"/>
      <c r="J197" s="3"/>
      <c r="K197" s="3"/>
      <c r="L197" s="3"/>
      <c r="M197" s="3"/>
      <c r="N197" s="3"/>
      <c r="O197" s="3"/>
      <c r="P197" s="3"/>
      <c r="Q197" s="3"/>
      <c r="R197" s="3"/>
      <c r="S197" s="3"/>
      <c r="T197" s="3"/>
      <c r="U197" s="3"/>
      <c r="V197" s="3"/>
      <c r="W197" s="45"/>
      <c r="X197" s="3"/>
      <c r="Y197" s="3"/>
      <c r="Z197" s="3"/>
      <c r="AA197" s="3"/>
      <c r="AB197" s="3"/>
      <c r="AC197" s="3"/>
      <c r="AD197" s="3"/>
      <c r="AE197" s="3"/>
      <c r="AF197" s="3"/>
      <c r="AG197" s="3"/>
      <c r="AH197" s="3"/>
    </row>
    <row r="198" spans="1:34" ht="13.2" x14ac:dyDescent="0.25">
      <c r="A198" s="147"/>
      <c r="B198" s="3"/>
      <c r="C198" s="47"/>
      <c r="D198" s="47"/>
      <c r="E198" s="47"/>
      <c r="F198" s="47"/>
      <c r="G198" s="45"/>
      <c r="H198" s="3"/>
      <c r="I198" s="3"/>
      <c r="J198" s="3"/>
      <c r="K198" s="3"/>
      <c r="L198" s="3"/>
      <c r="M198" s="3"/>
      <c r="N198" s="3"/>
      <c r="O198" s="3"/>
      <c r="P198" s="3"/>
      <c r="Q198" s="3"/>
      <c r="R198" s="3"/>
      <c r="S198" s="3"/>
      <c r="T198" s="3"/>
      <c r="U198" s="3"/>
      <c r="V198" s="3"/>
      <c r="W198" s="47"/>
      <c r="X198" s="3"/>
      <c r="Y198" s="3"/>
      <c r="Z198" s="3"/>
      <c r="AA198" s="3"/>
      <c r="AB198" s="3"/>
      <c r="AC198" s="3"/>
      <c r="AD198" s="3"/>
      <c r="AE198" s="3"/>
      <c r="AF198" s="3"/>
      <c r="AG198" s="3"/>
      <c r="AH198" s="3"/>
    </row>
    <row r="199" spans="1:34" ht="13.2" x14ac:dyDescent="0.25">
      <c r="A199" s="147"/>
      <c r="B199" s="3"/>
      <c r="C199" s="47"/>
      <c r="D199" s="47"/>
      <c r="E199" s="47"/>
      <c r="F199" s="47"/>
      <c r="G199" s="45"/>
      <c r="H199" s="3"/>
      <c r="I199" s="3"/>
      <c r="J199" s="3"/>
      <c r="K199" s="3"/>
      <c r="L199" s="3"/>
      <c r="M199" s="3"/>
      <c r="N199" s="3"/>
      <c r="O199" s="3"/>
      <c r="P199" s="3"/>
      <c r="Q199" s="3"/>
      <c r="R199" s="3"/>
      <c r="S199" s="3"/>
      <c r="T199" s="3"/>
      <c r="U199" s="3"/>
      <c r="V199" s="3"/>
      <c r="W199" s="47"/>
      <c r="X199" s="3"/>
      <c r="Y199" s="3"/>
      <c r="Z199" s="3"/>
      <c r="AA199" s="3"/>
      <c r="AB199" s="3"/>
      <c r="AC199" s="3"/>
      <c r="AD199" s="3"/>
      <c r="AE199" s="3"/>
      <c r="AF199" s="3"/>
      <c r="AG199" s="3"/>
      <c r="AH199" s="3"/>
    </row>
    <row r="200" spans="1:34" ht="13.2" x14ac:dyDescent="0.25">
      <c r="A200" s="147"/>
      <c r="B200" s="3"/>
      <c r="C200" s="3"/>
      <c r="D200" s="3"/>
      <c r="E200" s="3"/>
      <c r="F200" s="3"/>
      <c r="G200" s="46"/>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row>
    <row r="201" spans="1:34" ht="13.2" x14ac:dyDescent="0.25">
      <c r="A201" s="147"/>
      <c r="B201" s="3"/>
      <c r="C201" s="3"/>
      <c r="D201" s="3"/>
      <c r="E201" s="3"/>
      <c r="F201" s="3"/>
      <c r="G201" s="46"/>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row>
    <row r="202" spans="1:34" ht="13.2" x14ac:dyDescent="0.25">
      <c r="A202" s="147"/>
      <c r="B202" s="3"/>
      <c r="C202" s="3"/>
      <c r="D202" s="3"/>
      <c r="E202" s="3"/>
      <c r="F202" s="3"/>
      <c r="G202" s="46"/>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row>
    <row r="203" spans="1:34" ht="13.2" x14ac:dyDescent="0.25">
      <c r="A203" s="147"/>
      <c r="B203" s="3"/>
      <c r="C203" s="3"/>
      <c r="D203" s="3"/>
      <c r="E203" s="3"/>
      <c r="F203" s="3"/>
      <c r="G203" s="46"/>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row>
    <row r="204" spans="1:34" ht="13.2" x14ac:dyDescent="0.25">
      <c r="A204" s="147"/>
      <c r="B204" s="3"/>
      <c r="C204" s="3"/>
      <c r="D204" s="3"/>
      <c r="E204" s="3"/>
      <c r="F204" s="3"/>
      <c r="G204" s="46"/>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row>
    <row r="205" spans="1:34" ht="13.2" x14ac:dyDescent="0.25">
      <c r="A205" s="147"/>
      <c r="B205" s="3"/>
      <c r="C205" s="3"/>
      <c r="D205" s="3"/>
      <c r="E205" s="3"/>
      <c r="F205" s="3"/>
      <c r="G205" s="46"/>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row>
    <row r="206" spans="1:34" ht="13.2" x14ac:dyDescent="0.25">
      <c r="A206" s="147"/>
      <c r="B206" s="3"/>
      <c r="C206" s="3"/>
      <c r="D206" s="3"/>
      <c r="E206" s="3"/>
      <c r="F206" s="3"/>
      <c r="G206" s="46"/>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row>
    <row r="207" spans="1:34" ht="13.2" x14ac:dyDescent="0.25">
      <c r="A207" s="147"/>
      <c r="B207" s="3"/>
      <c r="C207" s="3"/>
      <c r="D207" s="3"/>
      <c r="E207" s="3"/>
      <c r="F207" s="3"/>
      <c r="G207" s="46"/>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row>
    <row r="208" spans="1:34" ht="13.2" x14ac:dyDescent="0.25">
      <c r="A208" s="147"/>
      <c r="B208" s="3"/>
      <c r="C208" s="3"/>
      <c r="D208" s="3"/>
      <c r="E208" s="3"/>
      <c r="F208" s="3"/>
      <c r="G208" s="46"/>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row>
    <row r="209" spans="1:34" ht="13.2" x14ac:dyDescent="0.25">
      <c r="A209" s="147"/>
      <c r="B209" s="3"/>
      <c r="C209" s="3"/>
      <c r="D209" s="3"/>
      <c r="E209" s="3"/>
      <c r="F209" s="3"/>
      <c r="G209" s="46"/>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row>
    <row r="210" spans="1:34" ht="13.2" x14ac:dyDescent="0.25">
      <c r="A210" s="147"/>
      <c r="B210" s="3"/>
      <c r="C210" s="3"/>
      <c r="D210" s="3"/>
      <c r="E210" s="3"/>
      <c r="F210" s="3"/>
      <c r="G210" s="46"/>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row>
    <row r="211" spans="1:34" ht="13.2" x14ac:dyDescent="0.25">
      <c r="A211" s="147"/>
      <c r="B211" s="3"/>
      <c r="C211" s="3"/>
      <c r="D211" s="3"/>
      <c r="E211" s="3"/>
      <c r="F211" s="3"/>
      <c r="G211" s="46"/>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row>
    <row r="212" spans="1:34" ht="13.2" x14ac:dyDescent="0.25">
      <c r="A212" s="147"/>
      <c r="B212" s="3"/>
      <c r="C212" s="3"/>
      <c r="D212" s="3"/>
      <c r="E212" s="3"/>
      <c r="F212" s="3"/>
      <c r="G212" s="46"/>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row>
    <row r="213" spans="1:34" ht="13.2" x14ac:dyDescent="0.25">
      <c r="A213" s="147"/>
      <c r="B213" s="3"/>
      <c r="C213" s="3"/>
      <c r="D213" s="3"/>
      <c r="E213" s="3"/>
      <c r="F213" s="3"/>
      <c r="G213" s="46"/>
      <c r="H213" s="3"/>
      <c r="I213" s="3"/>
      <c r="J213" s="3"/>
      <c r="K213" s="3"/>
      <c r="L213" s="3"/>
      <c r="M213" s="3"/>
      <c r="N213" s="3"/>
      <c r="O213" s="3"/>
      <c r="P213" s="3"/>
      <c r="Q213" s="3"/>
      <c r="R213" s="50"/>
      <c r="S213" s="3"/>
      <c r="T213" s="3"/>
      <c r="U213" s="3"/>
      <c r="V213" s="3"/>
      <c r="W213" s="3"/>
      <c r="X213" s="3"/>
      <c r="Y213" s="3"/>
      <c r="Z213" s="3"/>
      <c r="AA213" s="3"/>
      <c r="AB213" s="3"/>
      <c r="AC213" s="3"/>
      <c r="AD213" s="3"/>
      <c r="AE213" s="3"/>
      <c r="AF213" s="3"/>
      <c r="AG213" s="3"/>
      <c r="AH213" s="3"/>
    </row>
    <row r="214" spans="1:34" ht="13.2" x14ac:dyDescent="0.25">
      <c r="A214" s="147"/>
      <c r="B214" s="3"/>
      <c r="C214" s="3"/>
      <c r="D214" s="3"/>
      <c r="E214" s="3"/>
      <c r="F214" s="3"/>
      <c r="G214" s="46"/>
      <c r="H214" s="3"/>
      <c r="I214" s="3"/>
      <c r="J214" s="3"/>
      <c r="K214" s="3"/>
      <c r="L214" s="3"/>
      <c r="M214" s="3"/>
      <c r="N214" s="3"/>
      <c r="O214" s="3"/>
      <c r="P214" s="3"/>
      <c r="Q214" s="3"/>
      <c r="R214" s="50"/>
      <c r="S214" s="3"/>
      <c r="T214" s="3"/>
      <c r="U214" s="3"/>
      <c r="V214" s="3"/>
      <c r="W214" s="3"/>
      <c r="X214" s="3"/>
      <c r="Y214" s="3"/>
      <c r="Z214" s="3"/>
      <c r="AA214" s="3"/>
      <c r="AB214" s="3"/>
      <c r="AC214" s="3"/>
      <c r="AD214" s="3"/>
      <c r="AE214" s="3"/>
      <c r="AF214" s="3"/>
      <c r="AG214" s="3"/>
      <c r="AH214" s="3"/>
    </row>
    <row r="215" spans="1:34" ht="13.2" x14ac:dyDescent="0.25">
      <c r="A215" s="147"/>
      <c r="B215" s="3"/>
      <c r="C215" s="3"/>
      <c r="D215" s="3"/>
      <c r="E215" s="3"/>
      <c r="F215" s="3"/>
      <c r="G215" s="46"/>
      <c r="H215" s="3"/>
      <c r="I215" s="3"/>
      <c r="J215" s="3"/>
      <c r="K215" s="3"/>
      <c r="L215" s="3"/>
      <c r="M215" s="3"/>
      <c r="N215" s="3"/>
      <c r="O215" s="3"/>
      <c r="P215" s="3"/>
      <c r="Q215" s="3"/>
      <c r="R215" s="50"/>
      <c r="S215" s="3"/>
      <c r="T215" s="3"/>
      <c r="U215" s="3"/>
      <c r="V215" s="3"/>
      <c r="W215" s="3"/>
      <c r="X215" s="3"/>
      <c r="Y215" s="3"/>
      <c r="Z215" s="3"/>
      <c r="AA215" s="3"/>
      <c r="AB215" s="3"/>
      <c r="AC215" s="3"/>
      <c r="AD215" s="3"/>
      <c r="AE215" s="3"/>
      <c r="AF215" s="3"/>
      <c r="AG215" s="3"/>
      <c r="AH215" s="3"/>
    </row>
    <row r="216" spans="1:34" ht="13.2" x14ac:dyDescent="0.25">
      <c r="A216" s="147"/>
      <c r="B216" s="3"/>
      <c r="C216" s="3"/>
      <c r="D216" s="3"/>
      <c r="E216" s="3"/>
      <c r="F216" s="3"/>
      <c r="G216" s="46"/>
      <c r="H216" s="3"/>
      <c r="I216" s="3"/>
      <c r="J216" s="3"/>
      <c r="K216" s="3"/>
      <c r="L216" s="3"/>
      <c r="M216" s="3"/>
      <c r="N216" s="3"/>
      <c r="O216" s="3"/>
      <c r="P216" s="3"/>
      <c r="Q216" s="3"/>
      <c r="R216" s="50"/>
      <c r="S216" s="3"/>
      <c r="T216" s="3"/>
      <c r="U216" s="3"/>
      <c r="V216" s="3"/>
      <c r="W216" s="3"/>
      <c r="X216" s="3"/>
      <c r="Y216" s="3"/>
      <c r="Z216" s="3"/>
      <c r="AA216" s="3"/>
      <c r="AB216" s="3"/>
      <c r="AC216" s="3"/>
      <c r="AD216" s="3"/>
      <c r="AE216" s="3"/>
      <c r="AF216" s="3"/>
      <c r="AG216" s="3"/>
      <c r="AH216" s="3"/>
    </row>
    <row r="217" spans="1:34" ht="13.2" x14ac:dyDescent="0.25">
      <c r="A217" s="147"/>
      <c r="B217" s="3"/>
      <c r="C217" s="3"/>
      <c r="D217" s="3"/>
      <c r="E217" s="3"/>
      <c r="F217" s="3"/>
      <c r="G217" s="46"/>
      <c r="H217" s="3"/>
      <c r="I217" s="3"/>
      <c r="J217" s="3"/>
      <c r="K217" s="3"/>
      <c r="L217" s="3"/>
      <c r="M217" s="3"/>
      <c r="N217" s="3"/>
      <c r="O217" s="3"/>
      <c r="P217" s="3"/>
      <c r="Q217" s="3"/>
      <c r="R217" s="50"/>
      <c r="S217" s="3"/>
      <c r="T217" s="3"/>
      <c r="U217" s="3"/>
      <c r="V217" s="3"/>
      <c r="W217" s="3"/>
      <c r="X217" s="3"/>
      <c r="Y217" s="3"/>
      <c r="Z217" s="3"/>
      <c r="AA217" s="3"/>
      <c r="AB217" s="3"/>
      <c r="AC217" s="3"/>
      <c r="AD217" s="3"/>
      <c r="AE217" s="3"/>
      <c r="AF217" s="3"/>
      <c r="AG217" s="3"/>
      <c r="AH217" s="3"/>
    </row>
    <row r="218" spans="1:34" ht="13.2" x14ac:dyDescent="0.25">
      <c r="A218" s="147"/>
      <c r="B218" s="3"/>
      <c r="C218" s="3"/>
      <c r="D218" s="3"/>
      <c r="E218" s="3"/>
      <c r="F218" s="3"/>
      <c r="G218" s="46"/>
      <c r="H218" s="3"/>
      <c r="I218" s="3"/>
      <c r="J218" s="3"/>
      <c r="K218" s="3"/>
      <c r="L218" s="3"/>
      <c r="M218" s="3"/>
      <c r="N218" s="3"/>
      <c r="O218" s="3"/>
      <c r="P218" s="3"/>
      <c r="Q218" s="3"/>
      <c r="R218" s="50"/>
      <c r="S218" s="3"/>
      <c r="T218" s="3"/>
      <c r="U218" s="3"/>
      <c r="V218" s="3"/>
      <c r="W218" s="3"/>
      <c r="X218" s="3"/>
      <c r="Y218" s="3"/>
      <c r="Z218" s="3"/>
      <c r="AA218" s="3"/>
      <c r="AB218" s="3"/>
      <c r="AC218" s="3"/>
      <c r="AD218" s="3"/>
      <c r="AE218" s="3"/>
      <c r="AF218" s="3"/>
      <c r="AG218" s="3"/>
      <c r="AH218" s="3"/>
    </row>
    <row r="219" spans="1:34" ht="13.2" x14ac:dyDescent="0.25">
      <c r="A219" s="147"/>
      <c r="B219" s="3"/>
      <c r="C219" s="3"/>
      <c r="D219" s="3"/>
      <c r="E219" s="3"/>
      <c r="F219" s="3"/>
      <c r="G219" s="46"/>
      <c r="H219" s="3"/>
      <c r="I219" s="3"/>
      <c r="J219" s="3"/>
      <c r="K219" s="3"/>
      <c r="L219" s="3"/>
      <c r="M219" s="3"/>
      <c r="N219" s="3"/>
      <c r="O219" s="3"/>
      <c r="P219" s="3"/>
      <c r="Q219" s="3"/>
      <c r="R219" s="50"/>
      <c r="S219" s="3"/>
      <c r="T219" s="3"/>
      <c r="U219" s="3"/>
      <c r="V219" s="3"/>
      <c r="W219" s="3"/>
      <c r="X219" s="3"/>
      <c r="Y219" s="3"/>
      <c r="Z219" s="3"/>
      <c r="AA219" s="3"/>
      <c r="AB219" s="3"/>
      <c r="AC219" s="3"/>
      <c r="AD219" s="3"/>
      <c r="AE219" s="3"/>
      <c r="AF219" s="3"/>
      <c r="AG219" s="3"/>
      <c r="AH219" s="3"/>
    </row>
    <row r="220" spans="1:34" ht="13.2" x14ac:dyDescent="0.25">
      <c r="A220" s="147"/>
      <c r="B220" s="3"/>
      <c r="C220" s="3"/>
      <c r="D220" s="3"/>
      <c r="E220" s="3"/>
      <c r="F220" s="3"/>
      <c r="G220" s="46"/>
      <c r="H220" s="3"/>
      <c r="I220" s="3"/>
      <c r="J220" s="3"/>
      <c r="K220" s="3"/>
      <c r="L220" s="3"/>
      <c r="M220" s="3"/>
      <c r="N220" s="3"/>
      <c r="O220" s="3"/>
      <c r="P220" s="3"/>
      <c r="Q220" s="3"/>
      <c r="R220" s="50"/>
      <c r="S220" s="3"/>
      <c r="T220" s="3"/>
      <c r="U220" s="3"/>
      <c r="V220" s="3"/>
      <c r="W220" s="3"/>
      <c r="X220" s="3"/>
      <c r="Y220" s="3"/>
      <c r="Z220" s="3"/>
      <c r="AA220" s="3"/>
      <c r="AB220" s="3"/>
      <c r="AC220" s="3"/>
      <c r="AD220" s="3"/>
      <c r="AE220" s="3"/>
      <c r="AF220" s="3"/>
      <c r="AG220" s="3"/>
      <c r="AH220" s="3"/>
    </row>
    <row r="221" spans="1:34" ht="13.2" x14ac:dyDescent="0.25">
      <c r="A221" s="147"/>
      <c r="B221" s="3"/>
      <c r="C221" s="3"/>
      <c r="D221" s="3"/>
      <c r="E221" s="3"/>
      <c r="F221" s="3"/>
      <c r="G221" s="46"/>
      <c r="H221" s="3"/>
      <c r="I221" s="3"/>
      <c r="J221" s="3"/>
      <c r="K221" s="3"/>
      <c r="L221" s="3"/>
      <c r="M221" s="3"/>
      <c r="N221" s="3"/>
      <c r="O221" s="3"/>
      <c r="P221" s="3"/>
      <c r="Q221" s="3"/>
      <c r="R221" s="50"/>
      <c r="S221" s="3"/>
      <c r="T221" s="3"/>
      <c r="U221" s="3"/>
      <c r="V221" s="3"/>
      <c r="W221" s="3"/>
      <c r="X221" s="3"/>
      <c r="Y221" s="3"/>
      <c r="Z221" s="3"/>
      <c r="AA221" s="3"/>
      <c r="AB221" s="3"/>
      <c r="AC221" s="3"/>
      <c r="AD221" s="3"/>
      <c r="AE221" s="3"/>
      <c r="AF221" s="3"/>
      <c r="AG221" s="3"/>
      <c r="AH221" s="3"/>
    </row>
    <row r="222" spans="1:34" ht="13.2" x14ac:dyDescent="0.25">
      <c r="A222" s="147"/>
      <c r="B222" s="3"/>
      <c r="C222" s="3"/>
      <c r="D222" s="3"/>
      <c r="E222" s="3"/>
      <c r="F222" s="3"/>
      <c r="G222" s="46"/>
      <c r="H222" s="3"/>
      <c r="I222" s="3"/>
      <c r="J222" s="3"/>
      <c r="K222" s="3"/>
      <c r="L222" s="3"/>
      <c r="M222" s="3"/>
      <c r="N222" s="3"/>
      <c r="O222" s="3"/>
      <c r="P222" s="3"/>
      <c r="Q222" s="3"/>
      <c r="R222" s="50"/>
      <c r="S222" s="3"/>
      <c r="T222" s="3"/>
      <c r="U222" s="3"/>
      <c r="V222" s="3"/>
      <c r="W222" s="3"/>
      <c r="X222" s="3"/>
      <c r="Y222" s="3"/>
      <c r="Z222" s="3"/>
      <c r="AA222" s="3"/>
      <c r="AB222" s="3"/>
      <c r="AC222" s="3"/>
      <c r="AD222" s="3"/>
      <c r="AE222" s="3"/>
      <c r="AF222" s="3"/>
      <c r="AG222" s="3"/>
      <c r="AH222" s="3"/>
    </row>
    <row r="223" spans="1:34" ht="13.2" x14ac:dyDescent="0.25">
      <c r="A223" s="147"/>
      <c r="B223" s="3"/>
      <c r="C223" s="3"/>
      <c r="D223" s="3"/>
      <c r="E223" s="3"/>
      <c r="F223" s="3"/>
      <c r="G223" s="46"/>
      <c r="H223" s="3"/>
      <c r="I223" s="3"/>
      <c r="J223" s="3"/>
      <c r="K223" s="3"/>
      <c r="L223" s="3"/>
      <c r="M223" s="3"/>
      <c r="N223" s="3"/>
      <c r="O223" s="3"/>
      <c r="P223" s="3"/>
      <c r="Q223" s="3"/>
      <c r="R223" s="50"/>
      <c r="S223" s="3"/>
      <c r="T223" s="3"/>
      <c r="U223" s="3"/>
      <c r="V223" s="3"/>
      <c r="W223" s="3"/>
      <c r="X223" s="3"/>
      <c r="Y223" s="3"/>
      <c r="Z223" s="3"/>
      <c r="AA223" s="3"/>
      <c r="AB223" s="3"/>
      <c r="AC223" s="3"/>
      <c r="AD223" s="3"/>
      <c r="AE223" s="3"/>
      <c r="AF223" s="3"/>
      <c r="AG223" s="3"/>
      <c r="AH223" s="3"/>
    </row>
    <row r="224" spans="1:34" ht="13.2" x14ac:dyDescent="0.25">
      <c r="A224" s="147"/>
      <c r="B224" s="3"/>
      <c r="C224" s="3"/>
      <c r="D224" s="3"/>
      <c r="E224" s="3"/>
      <c r="F224" s="3"/>
      <c r="G224" s="46"/>
      <c r="H224" s="3"/>
      <c r="I224" s="3"/>
      <c r="J224" s="3"/>
      <c r="K224" s="3"/>
      <c r="L224" s="3"/>
      <c r="M224" s="3"/>
      <c r="N224" s="3"/>
      <c r="O224" s="3"/>
      <c r="P224" s="3"/>
      <c r="Q224" s="3"/>
      <c r="R224" s="50"/>
      <c r="S224" s="3"/>
      <c r="T224" s="3"/>
      <c r="U224" s="3"/>
      <c r="V224" s="3"/>
      <c r="W224" s="3"/>
      <c r="X224" s="3"/>
      <c r="Y224" s="3"/>
      <c r="Z224" s="3"/>
      <c r="AA224" s="3"/>
      <c r="AB224" s="3"/>
      <c r="AC224" s="3"/>
      <c r="AD224" s="3"/>
      <c r="AE224" s="3"/>
      <c r="AF224" s="3"/>
      <c r="AG224" s="3"/>
      <c r="AH224" s="3"/>
    </row>
    <row r="225" spans="1:34" ht="13.2" x14ac:dyDescent="0.25">
      <c r="A225" s="147"/>
      <c r="B225" s="3"/>
      <c r="C225" s="3"/>
      <c r="D225" s="3"/>
      <c r="E225" s="3"/>
      <c r="F225" s="3"/>
      <c r="G225" s="46"/>
      <c r="H225" s="3"/>
      <c r="I225" s="3"/>
      <c r="J225" s="3"/>
      <c r="K225" s="3"/>
      <c r="L225" s="3"/>
      <c r="M225" s="3"/>
      <c r="N225" s="3"/>
      <c r="O225" s="3"/>
      <c r="P225" s="3"/>
      <c r="Q225" s="3"/>
      <c r="R225" s="50"/>
      <c r="S225" s="3"/>
      <c r="T225" s="3"/>
      <c r="U225" s="3"/>
      <c r="V225" s="3"/>
      <c r="W225" s="3"/>
      <c r="X225" s="3"/>
      <c r="Y225" s="3"/>
      <c r="Z225" s="3"/>
      <c r="AA225" s="3"/>
      <c r="AB225" s="3"/>
      <c r="AC225" s="3"/>
      <c r="AD225" s="3"/>
      <c r="AE225" s="3"/>
      <c r="AF225" s="3"/>
      <c r="AG225" s="3"/>
      <c r="AH225" s="3"/>
    </row>
    <row r="226" spans="1:34" ht="13.2" x14ac:dyDescent="0.25">
      <c r="A226" s="147"/>
      <c r="B226" s="3"/>
      <c r="C226" s="3"/>
      <c r="D226" s="3"/>
      <c r="E226" s="3"/>
      <c r="F226" s="3"/>
      <c r="G226" s="46"/>
      <c r="H226" s="3"/>
      <c r="I226" s="3"/>
      <c r="J226" s="3"/>
      <c r="K226" s="3"/>
      <c r="L226" s="3"/>
      <c r="M226" s="3"/>
      <c r="N226" s="3"/>
      <c r="O226" s="3"/>
      <c r="P226" s="3"/>
      <c r="Q226" s="3"/>
      <c r="R226" s="50"/>
      <c r="S226" s="3"/>
      <c r="T226" s="3"/>
      <c r="U226" s="3"/>
      <c r="V226" s="3"/>
      <c r="W226" s="3"/>
      <c r="X226" s="3"/>
      <c r="Y226" s="3"/>
      <c r="Z226" s="3"/>
      <c r="AA226" s="3"/>
      <c r="AB226" s="3"/>
      <c r="AC226" s="3"/>
      <c r="AD226" s="3"/>
      <c r="AE226" s="3"/>
      <c r="AF226" s="3"/>
      <c r="AG226" s="3"/>
      <c r="AH226" s="3"/>
    </row>
    <row r="227" spans="1:34" ht="13.2" x14ac:dyDescent="0.25">
      <c r="A227" s="147"/>
      <c r="B227" s="3"/>
      <c r="C227" s="3"/>
      <c r="D227" s="3"/>
      <c r="E227" s="3"/>
      <c r="F227" s="3"/>
      <c r="G227" s="46"/>
      <c r="H227" s="3"/>
      <c r="I227" s="3"/>
      <c r="J227" s="3"/>
      <c r="K227" s="3"/>
      <c r="L227" s="3"/>
      <c r="M227" s="3"/>
      <c r="N227" s="3"/>
      <c r="O227" s="3"/>
      <c r="P227" s="3"/>
      <c r="Q227" s="3"/>
      <c r="R227" s="50"/>
      <c r="S227" s="3"/>
      <c r="T227" s="3"/>
      <c r="U227" s="3"/>
      <c r="V227" s="3"/>
      <c r="W227" s="3"/>
      <c r="X227" s="3"/>
      <c r="Y227" s="3"/>
      <c r="Z227" s="3"/>
      <c r="AA227" s="3"/>
      <c r="AB227" s="3"/>
      <c r="AC227" s="3"/>
      <c r="AD227" s="3"/>
      <c r="AE227" s="3"/>
      <c r="AF227" s="3"/>
      <c r="AG227" s="3"/>
      <c r="AH227" s="3"/>
    </row>
    <row r="228" spans="1:34" ht="13.2" x14ac:dyDescent="0.25">
      <c r="A228" s="147"/>
      <c r="B228" s="3"/>
      <c r="C228" s="3"/>
      <c r="D228" s="3"/>
      <c r="E228" s="3"/>
      <c r="F228" s="3"/>
      <c r="G228" s="46"/>
      <c r="H228" s="3"/>
      <c r="I228" s="3"/>
      <c r="J228" s="3"/>
      <c r="K228" s="3"/>
      <c r="L228" s="3"/>
      <c r="M228" s="3"/>
      <c r="N228" s="3"/>
      <c r="O228" s="3"/>
      <c r="P228" s="3"/>
      <c r="Q228" s="3"/>
      <c r="R228" s="50"/>
      <c r="S228" s="3"/>
      <c r="T228" s="3"/>
      <c r="U228" s="3"/>
      <c r="V228" s="3"/>
      <c r="W228" s="3"/>
      <c r="X228" s="3"/>
      <c r="Y228" s="3"/>
      <c r="Z228" s="3"/>
      <c r="AA228" s="3"/>
      <c r="AB228" s="3"/>
      <c r="AC228" s="3"/>
      <c r="AD228" s="3"/>
      <c r="AE228" s="3"/>
      <c r="AF228" s="3"/>
      <c r="AG228" s="3"/>
      <c r="AH228" s="3"/>
    </row>
    <row r="229" spans="1:34" ht="13.2" x14ac:dyDescent="0.25">
      <c r="A229" s="147"/>
      <c r="B229" s="3"/>
      <c r="C229" s="3"/>
      <c r="D229" s="3"/>
      <c r="E229" s="3"/>
      <c r="F229" s="3"/>
      <c r="G229" s="46"/>
      <c r="H229" s="3"/>
      <c r="I229" s="3"/>
      <c r="J229" s="3"/>
      <c r="K229" s="3"/>
      <c r="L229" s="3"/>
      <c r="M229" s="3"/>
      <c r="N229" s="3"/>
      <c r="O229" s="3"/>
      <c r="P229" s="3"/>
      <c r="Q229" s="3"/>
      <c r="R229" s="50"/>
      <c r="S229" s="3"/>
      <c r="T229" s="3"/>
      <c r="U229" s="3"/>
      <c r="V229" s="3"/>
      <c r="W229" s="3"/>
      <c r="X229" s="3"/>
      <c r="Y229" s="3"/>
      <c r="Z229" s="3"/>
      <c r="AA229" s="3"/>
      <c r="AB229" s="3"/>
      <c r="AC229" s="3"/>
      <c r="AD229" s="3"/>
      <c r="AE229" s="3"/>
      <c r="AF229" s="3"/>
      <c r="AG229" s="3"/>
      <c r="AH229" s="3"/>
    </row>
    <row r="230" spans="1:34" ht="13.2" x14ac:dyDescent="0.25">
      <c r="A230" s="147"/>
      <c r="B230" s="3"/>
      <c r="C230" s="3"/>
      <c r="D230" s="3"/>
      <c r="E230" s="3"/>
      <c r="F230" s="3"/>
      <c r="G230" s="46"/>
      <c r="H230" s="3"/>
      <c r="I230" s="3"/>
      <c r="J230" s="3"/>
      <c r="K230" s="3"/>
      <c r="L230" s="3"/>
      <c r="M230" s="3"/>
      <c r="N230" s="3"/>
      <c r="O230" s="3"/>
      <c r="P230" s="3"/>
      <c r="Q230" s="3"/>
      <c r="R230" s="50"/>
      <c r="S230" s="3"/>
      <c r="T230" s="3"/>
      <c r="U230" s="3"/>
      <c r="V230" s="3"/>
      <c r="W230" s="3"/>
      <c r="X230" s="3"/>
      <c r="Y230" s="3"/>
      <c r="Z230" s="3"/>
      <c r="AA230" s="3"/>
      <c r="AB230" s="3"/>
      <c r="AC230" s="3"/>
      <c r="AD230" s="3"/>
      <c r="AE230" s="3"/>
      <c r="AF230" s="3"/>
      <c r="AG230" s="3"/>
      <c r="AH230" s="3"/>
    </row>
    <row r="231" spans="1:34" ht="13.2" x14ac:dyDescent="0.25">
      <c r="A231" s="147"/>
      <c r="B231" s="3"/>
      <c r="C231" s="3"/>
      <c r="D231" s="3"/>
      <c r="E231" s="3"/>
      <c r="F231" s="3"/>
      <c r="G231" s="46"/>
      <c r="H231" s="3"/>
      <c r="I231" s="3"/>
      <c r="J231" s="3"/>
      <c r="K231" s="3"/>
      <c r="L231" s="3"/>
      <c r="M231" s="3"/>
      <c r="N231" s="3"/>
      <c r="O231" s="3"/>
      <c r="P231" s="3"/>
      <c r="Q231" s="3"/>
      <c r="R231" s="50"/>
      <c r="S231" s="3"/>
      <c r="T231" s="3"/>
      <c r="U231" s="3"/>
      <c r="V231" s="3"/>
      <c r="W231" s="3"/>
      <c r="X231" s="3"/>
      <c r="Y231" s="3"/>
      <c r="Z231" s="3"/>
      <c r="AA231" s="3"/>
      <c r="AB231" s="3"/>
      <c r="AC231" s="3"/>
      <c r="AD231" s="3"/>
      <c r="AE231" s="3"/>
      <c r="AF231" s="3"/>
      <c r="AG231" s="3"/>
      <c r="AH231" s="3"/>
    </row>
    <row r="232" spans="1:34" ht="13.2" x14ac:dyDescent="0.25">
      <c r="A232" s="147"/>
      <c r="B232" s="3"/>
      <c r="C232" s="3"/>
      <c r="D232" s="3"/>
      <c r="E232" s="3"/>
      <c r="F232" s="3"/>
      <c r="G232" s="46"/>
      <c r="H232" s="3"/>
      <c r="I232" s="3"/>
      <c r="J232" s="3"/>
      <c r="K232" s="3"/>
      <c r="L232" s="3"/>
      <c r="M232" s="3"/>
      <c r="N232" s="3"/>
      <c r="O232" s="3"/>
      <c r="P232" s="3"/>
      <c r="Q232" s="3"/>
      <c r="R232" s="50"/>
      <c r="S232" s="3"/>
      <c r="T232" s="3"/>
      <c r="U232" s="3"/>
      <c r="V232" s="3"/>
      <c r="W232" s="3"/>
      <c r="X232" s="3"/>
      <c r="Y232" s="3"/>
      <c r="Z232" s="3"/>
      <c r="AA232" s="3"/>
      <c r="AB232" s="3"/>
      <c r="AC232" s="3"/>
      <c r="AD232" s="3"/>
      <c r="AE232" s="3"/>
      <c r="AF232" s="3"/>
      <c r="AG232" s="3"/>
      <c r="AH232" s="3"/>
    </row>
    <row r="233" spans="1:34" ht="13.2" x14ac:dyDescent="0.25">
      <c r="A233" s="147"/>
      <c r="B233" s="3"/>
      <c r="C233" s="3"/>
      <c r="D233" s="3"/>
      <c r="E233" s="3"/>
      <c r="F233" s="3"/>
      <c r="G233" s="46"/>
      <c r="H233" s="3"/>
      <c r="I233" s="3"/>
      <c r="J233" s="3"/>
      <c r="K233" s="3"/>
      <c r="L233" s="3"/>
      <c r="M233" s="3"/>
      <c r="N233" s="3"/>
      <c r="O233" s="3"/>
      <c r="P233" s="3"/>
      <c r="Q233" s="3"/>
      <c r="R233" s="50"/>
      <c r="S233" s="3"/>
      <c r="T233" s="3"/>
      <c r="U233" s="3"/>
      <c r="V233" s="3"/>
      <c r="W233" s="3"/>
      <c r="X233" s="3"/>
      <c r="Y233" s="3"/>
      <c r="Z233" s="3"/>
      <c r="AA233" s="3"/>
      <c r="AB233" s="3"/>
      <c r="AC233" s="3"/>
      <c r="AD233" s="3"/>
      <c r="AE233" s="3"/>
      <c r="AF233" s="3"/>
      <c r="AG233" s="3"/>
      <c r="AH233" s="3"/>
    </row>
    <row r="234" spans="1:34" ht="13.2" x14ac:dyDescent="0.25">
      <c r="A234" s="147"/>
      <c r="B234" s="3"/>
      <c r="C234" s="3"/>
      <c r="D234" s="3"/>
      <c r="E234" s="3"/>
      <c r="F234" s="3"/>
      <c r="G234" s="46"/>
      <c r="H234" s="3"/>
      <c r="I234" s="3"/>
      <c r="J234" s="3"/>
      <c r="K234" s="3"/>
      <c r="L234" s="3"/>
      <c r="M234" s="3"/>
      <c r="N234" s="3"/>
      <c r="O234" s="3"/>
      <c r="P234" s="3"/>
      <c r="Q234" s="3"/>
      <c r="R234" s="50"/>
      <c r="S234" s="3"/>
      <c r="T234" s="3"/>
      <c r="U234" s="3"/>
      <c r="V234" s="3"/>
      <c r="W234" s="3"/>
      <c r="X234" s="3"/>
      <c r="Y234" s="3"/>
      <c r="Z234" s="3"/>
      <c r="AA234" s="3"/>
      <c r="AB234" s="3"/>
      <c r="AC234" s="3"/>
      <c r="AD234" s="3"/>
      <c r="AE234" s="3"/>
      <c r="AF234" s="3"/>
      <c r="AG234" s="3"/>
      <c r="AH234" s="3"/>
    </row>
    <row r="235" spans="1:34" ht="13.2" x14ac:dyDescent="0.25">
      <c r="A235" s="147"/>
      <c r="B235" s="3"/>
      <c r="C235" s="3"/>
      <c r="D235" s="3"/>
      <c r="E235" s="3"/>
      <c r="F235" s="3"/>
      <c r="G235" s="46"/>
      <c r="H235" s="3"/>
      <c r="I235" s="3"/>
      <c r="J235" s="3"/>
      <c r="K235" s="3"/>
      <c r="L235" s="3"/>
      <c r="M235" s="3"/>
      <c r="N235" s="3"/>
      <c r="O235" s="3"/>
      <c r="P235" s="3"/>
      <c r="Q235" s="3"/>
      <c r="R235" s="50"/>
      <c r="S235" s="3"/>
      <c r="T235" s="3"/>
      <c r="U235" s="3"/>
      <c r="V235" s="3"/>
      <c r="W235" s="3"/>
      <c r="X235" s="3"/>
      <c r="Y235" s="3"/>
      <c r="Z235" s="3"/>
      <c r="AA235" s="3"/>
      <c r="AB235" s="3"/>
      <c r="AC235" s="3"/>
      <c r="AD235" s="3"/>
      <c r="AE235" s="3"/>
      <c r="AF235" s="3"/>
      <c r="AG235" s="3"/>
      <c r="AH235" s="3"/>
    </row>
    <row r="236" spans="1:34" ht="13.2" x14ac:dyDescent="0.25">
      <c r="A236" s="147"/>
      <c r="B236" s="3"/>
      <c r="C236" s="3"/>
      <c r="D236" s="3"/>
      <c r="E236" s="3"/>
      <c r="F236" s="3"/>
      <c r="G236" s="46"/>
      <c r="H236" s="3"/>
      <c r="I236" s="3"/>
      <c r="J236" s="3"/>
      <c r="K236" s="3"/>
      <c r="L236" s="3"/>
      <c r="M236" s="3"/>
      <c r="N236" s="3"/>
      <c r="O236" s="3"/>
      <c r="P236" s="3"/>
      <c r="Q236" s="3"/>
      <c r="R236" s="50"/>
      <c r="S236" s="3"/>
      <c r="T236" s="3"/>
      <c r="U236" s="3"/>
      <c r="V236" s="3"/>
      <c r="W236" s="3"/>
      <c r="X236" s="3"/>
      <c r="Y236" s="3"/>
      <c r="Z236" s="3"/>
      <c r="AA236" s="3"/>
      <c r="AB236" s="3"/>
      <c r="AC236" s="3"/>
      <c r="AD236" s="3"/>
      <c r="AE236" s="3"/>
      <c r="AF236" s="3"/>
      <c r="AG236" s="3"/>
      <c r="AH236" s="3"/>
    </row>
    <row r="237" spans="1:34" ht="13.2" x14ac:dyDescent="0.25">
      <c r="A237" s="147"/>
      <c r="B237" s="3"/>
      <c r="C237" s="3"/>
      <c r="D237" s="3"/>
      <c r="E237" s="3"/>
      <c r="F237" s="3"/>
      <c r="G237" s="46"/>
      <c r="H237" s="3"/>
      <c r="I237" s="3"/>
      <c r="J237" s="3"/>
      <c r="K237" s="3"/>
      <c r="L237" s="3"/>
      <c r="M237" s="3"/>
      <c r="N237" s="3"/>
      <c r="O237" s="3"/>
      <c r="P237" s="3"/>
      <c r="Q237" s="3"/>
      <c r="R237" s="50"/>
      <c r="S237" s="3"/>
      <c r="T237" s="3"/>
      <c r="U237" s="3"/>
      <c r="V237" s="3"/>
      <c r="W237" s="3"/>
      <c r="X237" s="3"/>
      <c r="Y237" s="3"/>
      <c r="Z237" s="3"/>
      <c r="AA237" s="3"/>
      <c r="AB237" s="3"/>
      <c r="AC237" s="3"/>
      <c r="AD237" s="3"/>
      <c r="AE237" s="3"/>
      <c r="AF237" s="3"/>
      <c r="AG237" s="3"/>
      <c r="AH237" s="3"/>
    </row>
    <row r="238" spans="1:34" ht="13.2" x14ac:dyDescent="0.25">
      <c r="A238" s="147"/>
      <c r="B238" s="3"/>
      <c r="C238" s="3"/>
      <c r="D238" s="3"/>
      <c r="E238" s="3"/>
      <c r="F238" s="3"/>
      <c r="G238" s="46"/>
      <c r="H238" s="3"/>
      <c r="I238" s="3"/>
      <c r="J238" s="3"/>
      <c r="K238" s="3"/>
      <c r="L238" s="3"/>
      <c r="M238" s="3"/>
      <c r="N238" s="3"/>
      <c r="O238" s="3"/>
      <c r="P238" s="3"/>
      <c r="Q238" s="3"/>
      <c r="R238" s="50"/>
      <c r="S238" s="3"/>
      <c r="T238" s="3"/>
      <c r="U238" s="3"/>
      <c r="V238" s="3"/>
      <c r="W238" s="3"/>
      <c r="X238" s="3"/>
      <c r="Y238" s="3"/>
      <c r="Z238" s="3"/>
      <c r="AA238" s="3"/>
      <c r="AB238" s="3"/>
      <c r="AC238" s="3"/>
      <c r="AD238" s="3"/>
      <c r="AE238" s="3"/>
      <c r="AF238" s="3"/>
      <c r="AG238" s="3"/>
      <c r="AH238" s="3"/>
    </row>
    <row r="239" spans="1:34" ht="13.2" x14ac:dyDescent="0.25">
      <c r="A239" s="147"/>
      <c r="B239" s="3"/>
      <c r="C239" s="3"/>
      <c r="D239" s="3"/>
      <c r="E239" s="3"/>
      <c r="F239" s="3"/>
      <c r="G239" s="46"/>
      <c r="H239" s="3"/>
      <c r="I239" s="3"/>
      <c r="J239" s="3"/>
      <c r="K239" s="3"/>
      <c r="L239" s="3"/>
      <c r="M239" s="3"/>
      <c r="N239" s="3"/>
      <c r="O239" s="3"/>
      <c r="P239" s="3"/>
      <c r="Q239" s="3"/>
      <c r="R239" s="50"/>
      <c r="S239" s="3"/>
      <c r="T239" s="3"/>
      <c r="U239" s="3"/>
      <c r="V239" s="3"/>
      <c r="W239" s="3"/>
      <c r="X239" s="3"/>
      <c r="Y239" s="3"/>
      <c r="Z239" s="3"/>
      <c r="AA239" s="3"/>
      <c r="AB239" s="3"/>
      <c r="AC239" s="3"/>
      <c r="AD239" s="3"/>
      <c r="AE239" s="3"/>
      <c r="AF239" s="3"/>
      <c r="AG239" s="3"/>
      <c r="AH239" s="3"/>
    </row>
    <row r="240" spans="1:34" ht="13.2" x14ac:dyDescent="0.25">
      <c r="A240" s="147"/>
      <c r="B240" s="3"/>
      <c r="C240" s="3"/>
      <c r="D240" s="3"/>
      <c r="E240" s="3"/>
      <c r="F240" s="3"/>
      <c r="G240" s="46"/>
      <c r="H240" s="3"/>
      <c r="I240" s="3"/>
      <c r="J240" s="3"/>
      <c r="K240" s="3"/>
      <c r="L240" s="3"/>
      <c r="M240" s="3"/>
      <c r="N240" s="3"/>
      <c r="O240" s="3"/>
      <c r="P240" s="3"/>
      <c r="Q240" s="3"/>
      <c r="R240" s="50"/>
      <c r="S240" s="3"/>
      <c r="T240" s="3"/>
      <c r="U240" s="3"/>
      <c r="V240" s="3"/>
      <c r="W240" s="3"/>
      <c r="X240" s="3"/>
      <c r="Y240" s="3"/>
      <c r="Z240" s="3"/>
      <c r="AA240" s="3"/>
      <c r="AB240" s="3"/>
      <c r="AC240" s="3"/>
      <c r="AD240" s="3"/>
      <c r="AE240" s="3"/>
      <c r="AF240" s="3"/>
      <c r="AG240" s="3"/>
      <c r="AH240" s="3"/>
    </row>
    <row r="241" spans="1:34" ht="13.2" x14ac:dyDescent="0.25">
      <c r="A241" s="147"/>
      <c r="B241" s="3"/>
      <c r="C241" s="3"/>
      <c r="D241" s="3"/>
      <c r="E241" s="3"/>
      <c r="F241" s="3"/>
      <c r="G241" s="46"/>
      <c r="H241" s="3"/>
      <c r="I241" s="3"/>
      <c r="J241" s="3"/>
      <c r="K241" s="3"/>
      <c r="L241" s="3"/>
      <c r="M241" s="3"/>
      <c r="N241" s="3"/>
      <c r="O241" s="3"/>
      <c r="P241" s="3"/>
      <c r="Q241" s="3"/>
      <c r="R241" s="50"/>
      <c r="S241" s="3"/>
      <c r="T241" s="3"/>
      <c r="U241" s="3"/>
      <c r="V241" s="3"/>
      <c r="W241" s="3"/>
      <c r="X241" s="3"/>
      <c r="Y241" s="3"/>
      <c r="Z241" s="3"/>
      <c r="AA241" s="3"/>
      <c r="AB241" s="3"/>
      <c r="AC241" s="3"/>
      <c r="AD241" s="3"/>
      <c r="AE241" s="3"/>
      <c r="AF241" s="3"/>
      <c r="AG241" s="3"/>
      <c r="AH241" s="3"/>
    </row>
    <row r="242" spans="1:34" ht="13.2" x14ac:dyDescent="0.25">
      <c r="A242" s="147"/>
      <c r="B242" s="3"/>
      <c r="C242" s="3"/>
      <c r="D242" s="3"/>
      <c r="E242" s="3"/>
      <c r="F242" s="3"/>
      <c r="G242" s="46"/>
      <c r="H242" s="3"/>
      <c r="I242" s="3"/>
      <c r="J242" s="3"/>
      <c r="K242" s="3"/>
      <c r="L242" s="3"/>
      <c r="M242" s="3"/>
      <c r="N242" s="3"/>
      <c r="O242" s="3"/>
      <c r="P242" s="3"/>
      <c r="Q242" s="3"/>
      <c r="R242" s="50"/>
      <c r="S242" s="3"/>
      <c r="T242" s="3"/>
      <c r="U242" s="3"/>
      <c r="V242" s="3"/>
      <c r="W242" s="3"/>
      <c r="X242" s="3"/>
      <c r="Y242" s="3"/>
      <c r="Z242" s="3"/>
      <c r="AA242" s="3"/>
      <c r="AB242" s="3"/>
      <c r="AC242" s="3"/>
      <c r="AD242" s="3"/>
      <c r="AE242" s="3"/>
      <c r="AF242" s="3"/>
      <c r="AG242" s="3"/>
      <c r="AH242" s="3"/>
    </row>
    <row r="243" spans="1:34" ht="13.2" x14ac:dyDescent="0.25">
      <c r="A243" s="147"/>
      <c r="B243" s="3"/>
      <c r="C243" s="3"/>
      <c r="D243" s="3"/>
      <c r="E243" s="3"/>
      <c r="F243" s="3"/>
      <c r="G243" s="46"/>
      <c r="H243" s="3"/>
      <c r="I243" s="3"/>
      <c r="J243" s="3"/>
      <c r="K243" s="3"/>
      <c r="L243" s="3"/>
      <c r="M243" s="3"/>
      <c r="N243" s="3"/>
      <c r="O243" s="3"/>
      <c r="P243" s="3"/>
      <c r="Q243" s="3"/>
      <c r="R243" s="50"/>
      <c r="S243" s="3"/>
      <c r="T243" s="3"/>
      <c r="U243" s="3"/>
      <c r="V243" s="3"/>
      <c r="W243" s="3"/>
      <c r="X243" s="3"/>
      <c r="Y243" s="3"/>
      <c r="Z243" s="3"/>
      <c r="AA243" s="3"/>
      <c r="AB243" s="3"/>
      <c r="AC243" s="3"/>
      <c r="AD243" s="3"/>
      <c r="AE243" s="3"/>
      <c r="AF243" s="3"/>
      <c r="AG243" s="3"/>
      <c r="AH243" s="3"/>
    </row>
    <row r="244" spans="1:34" ht="13.2" x14ac:dyDescent="0.25">
      <c r="A244" s="147"/>
      <c r="B244" s="3"/>
      <c r="C244" s="3"/>
      <c r="D244" s="3"/>
      <c r="E244" s="3"/>
      <c r="F244" s="3"/>
      <c r="G244" s="46"/>
      <c r="H244" s="3"/>
      <c r="I244" s="3"/>
      <c r="J244" s="3"/>
      <c r="K244" s="3"/>
      <c r="L244" s="3"/>
      <c r="M244" s="3"/>
      <c r="N244" s="3"/>
      <c r="O244" s="3"/>
      <c r="P244" s="3"/>
      <c r="Q244" s="3"/>
      <c r="R244" s="50"/>
      <c r="S244" s="3"/>
      <c r="T244" s="3"/>
      <c r="U244" s="3"/>
      <c r="V244" s="3"/>
      <c r="W244" s="3"/>
      <c r="X244" s="3"/>
      <c r="Y244" s="3"/>
      <c r="Z244" s="3"/>
      <c r="AA244" s="3"/>
      <c r="AB244" s="3"/>
      <c r="AC244" s="3"/>
      <c r="AD244" s="3"/>
      <c r="AE244" s="3"/>
      <c r="AF244" s="3"/>
      <c r="AG244" s="3"/>
      <c r="AH244" s="3"/>
    </row>
    <row r="245" spans="1:34" ht="13.2" x14ac:dyDescent="0.25">
      <c r="A245" s="147"/>
      <c r="B245" s="3"/>
      <c r="C245" s="3"/>
      <c r="D245" s="3"/>
      <c r="E245" s="3"/>
      <c r="F245" s="3"/>
      <c r="G245" s="46"/>
      <c r="H245" s="3"/>
      <c r="I245" s="3"/>
      <c r="J245" s="3"/>
      <c r="K245" s="3"/>
      <c r="L245" s="3"/>
      <c r="M245" s="3"/>
      <c r="N245" s="3"/>
      <c r="O245" s="3"/>
      <c r="P245" s="3"/>
      <c r="Q245" s="3"/>
      <c r="R245" s="50"/>
      <c r="S245" s="3"/>
      <c r="T245" s="3"/>
      <c r="U245" s="3"/>
      <c r="V245" s="3"/>
      <c r="W245" s="3"/>
      <c r="X245" s="3"/>
      <c r="Y245" s="3"/>
      <c r="Z245" s="3"/>
      <c r="AA245" s="3"/>
      <c r="AB245" s="3"/>
      <c r="AC245" s="3"/>
      <c r="AD245" s="3"/>
      <c r="AE245" s="3"/>
      <c r="AF245" s="3"/>
      <c r="AG245" s="3"/>
      <c r="AH245" s="3"/>
    </row>
    <row r="246" spans="1:34" ht="13.2" x14ac:dyDescent="0.25">
      <c r="A246" s="147"/>
      <c r="B246" s="3"/>
      <c r="C246" s="3"/>
      <c r="D246" s="3"/>
      <c r="E246" s="3"/>
      <c r="F246" s="3"/>
      <c r="G246" s="46"/>
      <c r="H246" s="3"/>
      <c r="I246" s="3"/>
      <c r="J246" s="3"/>
      <c r="K246" s="3"/>
      <c r="L246" s="3"/>
      <c r="M246" s="3"/>
      <c r="N246" s="3"/>
      <c r="O246" s="3"/>
      <c r="P246" s="3"/>
      <c r="Q246" s="3"/>
      <c r="R246" s="50"/>
      <c r="S246" s="3"/>
      <c r="T246" s="3"/>
      <c r="U246" s="3"/>
      <c r="V246" s="3"/>
      <c r="W246" s="3"/>
      <c r="X246" s="3"/>
      <c r="Y246" s="3"/>
      <c r="Z246" s="3"/>
      <c r="AA246" s="3"/>
      <c r="AB246" s="3"/>
      <c r="AC246" s="3"/>
      <c r="AD246" s="3"/>
      <c r="AE246" s="3"/>
      <c r="AF246" s="3"/>
      <c r="AG246" s="3"/>
      <c r="AH246" s="3"/>
    </row>
    <row r="247" spans="1:34" ht="13.2" x14ac:dyDescent="0.25">
      <c r="A247" s="147"/>
      <c r="B247" s="3"/>
      <c r="C247" s="3"/>
      <c r="D247" s="3"/>
      <c r="E247" s="3"/>
      <c r="F247" s="3"/>
      <c r="G247" s="46"/>
      <c r="H247" s="3"/>
      <c r="I247" s="3"/>
      <c r="J247" s="3"/>
      <c r="K247" s="3"/>
      <c r="L247" s="3"/>
      <c r="M247" s="3"/>
      <c r="N247" s="3"/>
      <c r="O247" s="3"/>
      <c r="P247" s="3"/>
      <c r="Q247" s="3"/>
      <c r="R247" s="50"/>
      <c r="S247" s="3"/>
      <c r="T247" s="3"/>
      <c r="U247" s="3"/>
      <c r="V247" s="3"/>
      <c r="W247" s="3"/>
      <c r="X247" s="3"/>
      <c r="Y247" s="3"/>
      <c r="Z247" s="3"/>
      <c r="AA247" s="3"/>
      <c r="AB247" s="3"/>
      <c r="AC247" s="3"/>
      <c r="AD247" s="3"/>
      <c r="AE247" s="3"/>
      <c r="AF247" s="3"/>
      <c r="AG247" s="3"/>
      <c r="AH247" s="3"/>
    </row>
    <row r="248" spans="1:34" ht="13.2" x14ac:dyDescent="0.25">
      <c r="A248" s="147"/>
      <c r="B248" s="3"/>
      <c r="C248" s="3"/>
      <c r="D248" s="3"/>
      <c r="E248" s="3"/>
      <c r="F248" s="3"/>
      <c r="G248" s="46"/>
      <c r="H248" s="3"/>
      <c r="I248" s="3"/>
      <c r="J248" s="3"/>
      <c r="K248" s="3"/>
      <c r="L248" s="3"/>
      <c r="M248" s="3"/>
      <c r="N248" s="3"/>
      <c r="O248" s="3"/>
      <c r="P248" s="3"/>
      <c r="Q248" s="3"/>
      <c r="R248" s="50"/>
      <c r="S248" s="3"/>
      <c r="T248" s="3"/>
      <c r="U248" s="3"/>
      <c r="V248" s="3"/>
      <c r="W248" s="3"/>
      <c r="X248" s="3"/>
      <c r="Y248" s="3"/>
      <c r="Z248" s="3"/>
      <c r="AA248" s="3"/>
      <c r="AB248" s="3"/>
      <c r="AC248" s="3"/>
      <c r="AD248" s="3"/>
      <c r="AE248" s="3"/>
      <c r="AF248" s="3"/>
      <c r="AG248" s="3"/>
      <c r="AH248" s="3"/>
    </row>
    <row r="249" spans="1:34" ht="13.2" x14ac:dyDescent="0.25">
      <c r="A249" s="147"/>
      <c r="B249" s="3"/>
      <c r="C249" s="3"/>
      <c r="D249" s="3"/>
      <c r="E249" s="3"/>
      <c r="F249" s="3"/>
      <c r="G249" s="46"/>
      <c r="H249" s="3"/>
      <c r="I249" s="3"/>
      <c r="J249" s="3"/>
      <c r="K249" s="3"/>
      <c r="L249" s="3"/>
      <c r="M249" s="3"/>
      <c r="N249" s="3"/>
      <c r="O249" s="3"/>
      <c r="P249" s="3"/>
      <c r="Q249" s="3"/>
      <c r="R249" s="50"/>
      <c r="S249" s="3"/>
      <c r="T249" s="3"/>
      <c r="U249" s="3"/>
      <c r="V249" s="3"/>
      <c r="W249" s="3"/>
      <c r="X249" s="3"/>
      <c r="Y249" s="3"/>
      <c r="Z249" s="3"/>
      <c r="AA249" s="3"/>
      <c r="AB249" s="3"/>
      <c r="AC249" s="3"/>
      <c r="AD249" s="3"/>
      <c r="AE249" s="3"/>
      <c r="AF249" s="3"/>
      <c r="AG249" s="3"/>
      <c r="AH249" s="3"/>
    </row>
    <row r="250" spans="1:34" ht="13.2" x14ac:dyDescent="0.25">
      <c r="A250" s="147"/>
      <c r="B250" s="3"/>
      <c r="C250" s="3"/>
      <c r="D250" s="3"/>
      <c r="E250" s="3"/>
      <c r="F250" s="3"/>
      <c r="G250" s="46"/>
      <c r="H250" s="3"/>
      <c r="I250" s="3"/>
      <c r="J250" s="3"/>
      <c r="K250" s="3"/>
      <c r="L250" s="3"/>
      <c r="M250" s="3"/>
      <c r="N250" s="3"/>
      <c r="O250" s="3"/>
      <c r="P250" s="3"/>
      <c r="Q250" s="3"/>
      <c r="R250" s="50"/>
      <c r="S250" s="3"/>
      <c r="T250" s="3"/>
      <c r="U250" s="3"/>
      <c r="V250" s="3"/>
      <c r="W250" s="3"/>
      <c r="X250" s="3"/>
      <c r="Y250" s="3"/>
      <c r="Z250" s="3"/>
      <c r="AA250" s="3"/>
      <c r="AB250" s="3"/>
      <c r="AC250" s="3"/>
      <c r="AD250" s="3"/>
      <c r="AE250" s="3"/>
      <c r="AF250" s="3"/>
      <c r="AG250" s="3"/>
      <c r="AH250" s="3"/>
    </row>
    <row r="251" spans="1:34" ht="13.2" x14ac:dyDescent="0.25">
      <c r="A251" s="147"/>
      <c r="B251" s="3"/>
      <c r="C251" s="3"/>
      <c r="D251" s="3"/>
      <c r="E251" s="3"/>
      <c r="F251" s="3"/>
      <c r="G251" s="46"/>
      <c r="H251" s="3"/>
      <c r="I251" s="3"/>
      <c r="J251" s="3"/>
      <c r="K251" s="3"/>
      <c r="L251" s="3"/>
      <c r="M251" s="3"/>
      <c r="N251" s="3"/>
      <c r="O251" s="3"/>
      <c r="P251" s="3"/>
      <c r="Q251" s="3"/>
      <c r="R251" s="50"/>
      <c r="S251" s="3"/>
      <c r="T251" s="3"/>
      <c r="U251" s="3"/>
      <c r="V251" s="3"/>
      <c r="W251" s="3"/>
      <c r="X251" s="3"/>
      <c r="Y251" s="3"/>
      <c r="Z251" s="3"/>
      <c r="AA251" s="3"/>
      <c r="AB251" s="3"/>
      <c r="AC251" s="3"/>
      <c r="AD251" s="3"/>
      <c r="AE251" s="3"/>
      <c r="AF251" s="3"/>
      <c r="AG251" s="3"/>
      <c r="AH251" s="3"/>
    </row>
    <row r="252" spans="1:34" ht="13.2" x14ac:dyDescent="0.25">
      <c r="A252" s="147"/>
      <c r="B252" s="3"/>
      <c r="C252" s="3"/>
      <c r="D252" s="3"/>
      <c r="E252" s="3"/>
      <c r="F252" s="3"/>
      <c r="G252" s="46"/>
      <c r="H252" s="3"/>
      <c r="I252" s="3"/>
      <c r="J252" s="3"/>
      <c r="K252" s="3"/>
      <c r="L252" s="3"/>
      <c r="M252" s="3"/>
      <c r="N252" s="3"/>
      <c r="O252" s="3"/>
      <c r="P252" s="3"/>
      <c r="Q252" s="3"/>
      <c r="R252" s="50"/>
      <c r="S252" s="3"/>
      <c r="T252" s="3"/>
      <c r="U252" s="3"/>
      <c r="V252" s="3"/>
      <c r="W252" s="3"/>
      <c r="X252" s="3"/>
      <c r="Y252" s="3"/>
      <c r="Z252" s="3"/>
      <c r="AA252" s="3"/>
      <c r="AB252" s="3"/>
      <c r="AC252" s="3"/>
      <c r="AD252" s="3"/>
      <c r="AE252" s="3"/>
      <c r="AF252" s="3"/>
      <c r="AG252" s="3"/>
      <c r="AH252" s="3"/>
    </row>
    <row r="253" spans="1:34" ht="13.2" x14ac:dyDescent="0.25">
      <c r="A253" s="147"/>
      <c r="B253" s="3"/>
      <c r="C253" s="3"/>
      <c r="D253" s="3"/>
      <c r="E253" s="3"/>
      <c r="F253" s="3"/>
      <c r="G253" s="46"/>
      <c r="H253" s="3"/>
      <c r="I253" s="3"/>
      <c r="J253" s="3"/>
      <c r="K253" s="3"/>
      <c r="L253" s="3"/>
      <c r="M253" s="3"/>
      <c r="N253" s="3"/>
      <c r="O253" s="3"/>
      <c r="P253" s="3"/>
      <c r="Q253" s="3"/>
      <c r="R253" s="50"/>
      <c r="S253" s="3"/>
      <c r="T253" s="3"/>
      <c r="U253" s="3"/>
      <c r="V253" s="3"/>
      <c r="W253" s="3"/>
      <c r="X253" s="3"/>
      <c r="Y253" s="3"/>
      <c r="Z253" s="3"/>
      <c r="AA253" s="3"/>
      <c r="AB253" s="3"/>
      <c r="AC253" s="3"/>
      <c r="AD253" s="3"/>
      <c r="AE253" s="3"/>
      <c r="AF253" s="3"/>
      <c r="AG253" s="3"/>
      <c r="AH253" s="3"/>
    </row>
    <row r="254" spans="1:34" ht="13.2" x14ac:dyDescent="0.25">
      <c r="A254" s="147"/>
      <c r="B254" s="3"/>
      <c r="C254" s="3"/>
      <c r="D254" s="3"/>
      <c r="E254" s="3"/>
      <c r="F254" s="3"/>
      <c r="G254" s="46"/>
      <c r="H254" s="3"/>
      <c r="I254" s="3"/>
      <c r="J254" s="3"/>
      <c r="K254" s="3"/>
      <c r="L254" s="3"/>
      <c r="M254" s="3"/>
      <c r="N254" s="3"/>
      <c r="O254" s="3"/>
      <c r="P254" s="3"/>
      <c r="Q254" s="3"/>
      <c r="R254" s="50"/>
      <c r="S254" s="3"/>
      <c r="T254" s="3"/>
      <c r="U254" s="3"/>
      <c r="V254" s="3"/>
      <c r="W254" s="3"/>
      <c r="X254" s="3"/>
      <c r="Y254" s="3"/>
      <c r="Z254" s="3"/>
      <c r="AA254" s="3"/>
      <c r="AB254" s="3"/>
      <c r="AC254" s="3"/>
      <c r="AD254" s="3"/>
      <c r="AE254" s="3"/>
      <c r="AF254" s="3"/>
      <c r="AG254" s="3"/>
      <c r="AH254" s="3"/>
    </row>
    <row r="255" spans="1:34" ht="13.2" x14ac:dyDescent="0.25">
      <c r="A255" s="147"/>
      <c r="B255" s="3"/>
      <c r="C255" s="3"/>
      <c r="D255" s="3"/>
      <c r="E255" s="3"/>
      <c r="F255" s="3"/>
      <c r="G255" s="46"/>
      <c r="H255" s="3"/>
      <c r="I255" s="3"/>
      <c r="J255" s="3"/>
      <c r="K255" s="3"/>
      <c r="L255" s="3"/>
      <c r="M255" s="3"/>
      <c r="N255" s="3"/>
      <c r="O255" s="3"/>
      <c r="P255" s="3"/>
      <c r="Q255" s="3"/>
      <c r="R255" s="50"/>
      <c r="S255" s="3"/>
      <c r="T255" s="3"/>
      <c r="U255" s="3"/>
      <c r="V255" s="3"/>
      <c r="W255" s="3"/>
      <c r="X255" s="3"/>
      <c r="Y255" s="3"/>
      <c r="Z255" s="3"/>
      <c r="AA255" s="3"/>
      <c r="AB255" s="3"/>
      <c r="AC255" s="3"/>
      <c r="AD255" s="3"/>
      <c r="AE255" s="3"/>
      <c r="AF255" s="3"/>
      <c r="AG255" s="3"/>
      <c r="AH255" s="3"/>
    </row>
    <row r="256" spans="1:34" ht="13.2" x14ac:dyDescent="0.25">
      <c r="A256" s="147"/>
      <c r="B256" s="3"/>
      <c r="C256" s="3"/>
      <c r="D256" s="3"/>
      <c r="E256" s="3"/>
      <c r="F256" s="3"/>
      <c r="G256" s="46"/>
      <c r="H256" s="3"/>
      <c r="I256" s="3"/>
      <c r="J256" s="3"/>
      <c r="K256" s="3"/>
      <c r="L256" s="3"/>
      <c r="M256" s="3"/>
      <c r="N256" s="3"/>
      <c r="O256" s="3"/>
      <c r="P256" s="3"/>
      <c r="Q256" s="3"/>
      <c r="R256" s="50"/>
      <c r="S256" s="3"/>
      <c r="T256" s="3"/>
      <c r="U256" s="3"/>
      <c r="V256" s="3"/>
      <c r="W256" s="3"/>
      <c r="X256" s="3"/>
      <c r="Y256" s="3"/>
      <c r="Z256" s="3"/>
      <c r="AA256" s="3"/>
      <c r="AB256" s="3"/>
      <c r="AC256" s="3"/>
      <c r="AD256" s="3"/>
      <c r="AE256" s="3"/>
      <c r="AF256" s="3"/>
      <c r="AG256" s="3"/>
      <c r="AH256" s="3"/>
    </row>
    <row r="257" spans="1:34" ht="13.2" x14ac:dyDescent="0.25">
      <c r="A257" s="147"/>
      <c r="B257" s="3"/>
      <c r="C257" s="3"/>
      <c r="D257" s="3"/>
      <c r="E257" s="3"/>
      <c r="F257" s="3"/>
      <c r="G257" s="46"/>
      <c r="H257" s="3"/>
      <c r="I257" s="3"/>
      <c r="J257" s="3"/>
      <c r="K257" s="3"/>
      <c r="L257" s="3"/>
      <c r="M257" s="3"/>
      <c r="N257" s="3"/>
      <c r="O257" s="3"/>
      <c r="P257" s="3"/>
      <c r="Q257" s="3"/>
      <c r="R257" s="50"/>
      <c r="S257" s="3"/>
      <c r="T257" s="3"/>
      <c r="U257" s="3"/>
      <c r="V257" s="3"/>
      <c r="W257" s="3"/>
      <c r="X257" s="3"/>
      <c r="Y257" s="3"/>
      <c r="Z257" s="3"/>
      <c r="AA257" s="3"/>
      <c r="AB257" s="3"/>
      <c r="AC257" s="3"/>
      <c r="AD257" s="3"/>
      <c r="AE257" s="3"/>
      <c r="AF257" s="3"/>
      <c r="AG257" s="3"/>
      <c r="AH257" s="3"/>
    </row>
    <row r="258" spans="1:34" ht="13.2" x14ac:dyDescent="0.25">
      <c r="A258" s="147"/>
      <c r="B258" s="3"/>
      <c r="C258" s="3"/>
      <c r="D258" s="3"/>
      <c r="E258" s="3"/>
      <c r="F258" s="3"/>
      <c r="G258" s="46"/>
      <c r="H258" s="3"/>
      <c r="I258" s="3"/>
      <c r="J258" s="3"/>
      <c r="K258" s="3"/>
      <c r="L258" s="3"/>
      <c r="M258" s="3"/>
      <c r="N258" s="3"/>
      <c r="O258" s="3"/>
      <c r="P258" s="3"/>
      <c r="Q258" s="3"/>
      <c r="R258" s="50"/>
      <c r="S258" s="3"/>
      <c r="T258" s="3"/>
      <c r="U258" s="3"/>
      <c r="V258" s="3"/>
      <c r="W258" s="3"/>
      <c r="X258" s="3"/>
      <c r="Y258" s="3"/>
      <c r="Z258" s="3"/>
      <c r="AA258" s="3"/>
      <c r="AB258" s="3"/>
      <c r="AC258" s="3"/>
      <c r="AD258" s="3"/>
      <c r="AE258" s="3"/>
      <c r="AF258" s="3"/>
      <c r="AG258" s="3"/>
      <c r="AH258" s="3"/>
    </row>
    <row r="259" spans="1:34" ht="13.2" x14ac:dyDescent="0.25">
      <c r="A259" s="147"/>
      <c r="B259" s="3"/>
      <c r="C259" s="3"/>
      <c r="D259" s="3"/>
      <c r="E259" s="3"/>
      <c r="F259" s="3"/>
      <c r="G259" s="46"/>
      <c r="H259" s="3"/>
      <c r="I259" s="3"/>
      <c r="J259" s="3"/>
      <c r="K259" s="3"/>
      <c r="L259" s="3"/>
      <c r="M259" s="3"/>
      <c r="N259" s="3"/>
      <c r="O259" s="3"/>
      <c r="P259" s="3"/>
      <c r="Q259" s="3"/>
      <c r="R259" s="50"/>
      <c r="S259" s="3"/>
      <c r="T259" s="3"/>
      <c r="U259" s="3"/>
      <c r="V259" s="3"/>
      <c r="W259" s="3"/>
      <c r="X259" s="3"/>
      <c r="Y259" s="3"/>
      <c r="Z259" s="3"/>
      <c r="AA259" s="3"/>
      <c r="AB259" s="3"/>
      <c r="AC259" s="3"/>
      <c r="AD259" s="3"/>
      <c r="AE259" s="3"/>
      <c r="AF259" s="3"/>
      <c r="AG259" s="3"/>
      <c r="AH259" s="3"/>
    </row>
    <row r="260" spans="1:34" ht="13.2" x14ac:dyDescent="0.25">
      <c r="A260" s="147"/>
      <c r="B260" s="3"/>
      <c r="C260" s="3"/>
      <c r="D260" s="3"/>
      <c r="E260" s="3"/>
      <c r="F260" s="3"/>
      <c r="G260" s="46"/>
      <c r="H260" s="3"/>
      <c r="I260" s="3"/>
      <c r="J260" s="3"/>
      <c r="K260" s="3"/>
      <c r="L260" s="3"/>
      <c r="M260" s="3"/>
      <c r="N260" s="3"/>
      <c r="O260" s="3"/>
      <c r="P260" s="3"/>
      <c r="Q260" s="3"/>
      <c r="R260" s="50"/>
      <c r="S260" s="3"/>
      <c r="T260" s="3"/>
      <c r="U260" s="3"/>
      <c r="V260" s="3"/>
      <c r="W260" s="3"/>
      <c r="X260" s="3"/>
      <c r="Y260" s="3"/>
      <c r="Z260" s="3"/>
      <c r="AA260" s="3"/>
      <c r="AB260" s="3"/>
      <c r="AC260" s="3"/>
      <c r="AD260" s="3"/>
      <c r="AE260" s="3"/>
      <c r="AF260" s="3"/>
      <c r="AG260" s="3"/>
      <c r="AH260" s="3"/>
    </row>
    <row r="261" spans="1:34" ht="13.2" x14ac:dyDescent="0.25">
      <c r="A261" s="147"/>
      <c r="B261" s="3"/>
      <c r="C261" s="3"/>
      <c r="D261" s="3"/>
      <c r="E261" s="3"/>
      <c r="F261" s="3"/>
      <c r="G261" s="46"/>
      <c r="H261" s="3"/>
      <c r="I261" s="3"/>
      <c r="J261" s="3"/>
      <c r="K261" s="3"/>
      <c r="L261" s="3"/>
      <c r="M261" s="3"/>
      <c r="N261" s="3"/>
      <c r="O261" s="3"/>
      <c r="P261" s="3"/>
      <c r="Q261" s="3"/>
      <c r="R261" s="50"/>
      <c r="S261" s="3"/>
      <c r="T261" s="3"/>
      <c r="U261" s="3"/>
      <c r="V261" s="3"/>
      <c r="W261" s="3"/>
      <c r="X261" s="3"/>
      <c r="Y261" s="3"/>
      <c r="Z261" s="3"/>
      <c r="AA261" s="3"/>
      <c r="AB261" s="3"/>
      <c r="AC261" s="3"/>
      <c r="AD261" s="3"/>
      <c r="AE261" s="3"/>
      <c r="AF261" s="3"/>
      <c r="AG261" s="3"/>
      <c r="AH261" s="3"/>
    </row>
    <row r="262" spans="1:34" ht="13.2" x14ac:dyDescent="0.25">
      <c r="A262" s="147"/>
      <c r="B262" s="3"/>
      <c r="C262" s="3"/>
      <c r="D262" s="3"/>
      <c r="E262" s="3"/>
      <c r="F262" s="3"/>
      <c r="G262" s="46"/>
      <c r="H262" s="3"/>
      <c r="I262" s="3"/>
      <c r="J262" s="3"/>
      <c r="K262" s="3"/>
      <c r="L262" s="3"/>
      <c r="M262" s="3"/>
      <c r="N262" s="3"/>
      <c r="O262" s="3"/>
      <c r="P262" s="3"/>
      <c r="Q262" s="3"/>
      <c r="R262" s="50"/>
      <c r="S262" s="3"/>
      <c r="T262" s="3"/>
      <c r="U262" s="3"/>
      <c r="V262" s="3"/>
      <c r="W262" s="3"/>
      <c r="X262" s="3"/>
      <c r="Y262" s="3"/>
      <c r="Z262" s="3"/>
      <c r="AA262" s="3"/>
      <c r="AB262" s="3"/>
      <c r="AC262" s="3"/>
      <c r="AD262" s="3"/>
      <c r="AE262" s="3"/>
      <c r="AF262" s="3"/>
      <c r="AG262" s="3"/>
      <c r="AH262" s="3"/>
    </row>
    <row r="263" spans="1:34" ht="13.2" x14ac:dyDescent="0.25">
      <c r="A263" s="147"/>
      <c r="B263" s="3"/>
      <c r="C263" s="3"/>
      <c r="D263" s="3"/>
      <c r="E263" s="3"/>
      <c r="F263" s="3"/>
      <c r="G263" s="46"/>
      <c r="H263" s="3"/>
      <c r="I263" s="3"/>
      <c r="J263" s="3"/>
      <c r="K263" s="3"/>
      <c r="L263" s="3"/>
      <c r="M263" s="3"/>
      <c r="N263" s="3"/>
      <c r="O263" s="3"/>
      <c r="P263" s="3"/>
      <c r="Q263" s="3"/>
      <c r="R263" s="50"/>
      <c r="S263" s="3"/>
      <c r="T263" s="3"/>
      <c r="U263" s="3"/>
      <c r="V263" s="3"/>
      <c r="W263" s="3"/>
      <c r="X263" s="3"/>
      <c r="Y263" s="3"/>
      <c r="Z263" s="3"/>
      <c r="AA263" s="3"/>
      <c r="AB263" s="3"/>
      <c r="AC263" s="3"/>
      <c r="AD263" s="3"/>
      <c r="AE263" s="3"/>
      <c r="AF263" s="3"/>
      <c r="AG263" s="3"/>
      <c r="AH263" s="3"/>
    </row>
    <row r="264" spans="1:34" ht="13.2" x14ac:dyDescent="0.25">
      <c r="A264" s="147"/>
      <c r="B264" s="3"/>
      <c r="C264" s="3"/>
      <c r="D264" s="3"/>
      <c r="E264" s="3"/>
      <c r="F264" s="3"/>
      <c r="G264" s="46"/>
      <c r="H264" s="3"/>
      <c r="I264" s="3"/>
      <c r="J264" s="3"/>
      <c r="K264" s="3"/>
      <c r="L264" s="3"/>
      <c r="M264" s="3"/>
      <c r="N264" s="3"/>
      <c r="O264" s="3"/>
      <c r="P264" s="3"/>
      <c r="Q264" s="3"/>
      <c r="R264" s="50"/>
      <c r="S264" s="3"/>
      <c r="T264" s="3"/>
      <c r="U264" s="3"/>
      <c r="V264" s="3"/>
      <c r="W264" s="3"/>
      <c r="X264" s="3"/>
      <c r="Y264" s="3"/>
      <c r="Z264" s="3"/>
      <c r="AA264" s="3"/>
      <c r="AB264" s="3"/>
      <c r="AC264" s="3"/>
      <c r="AD264" s="3"/>
      <c r="AE264" s="3"/>
      <c r="AF264" s="3"/>
      <c r="AG264" s="3"/>
      <c r="AH264" s="3"/>
    </row>
    <row r="265" spans="1:34" ht="13.2" x14ac:dyDescent="0.25">
      <c r="A265" s="147"/>
      <c r="B265" s="3"/>
      <c r="C265" s="3"/>
      <c r="D265" s="3"/>
      <c r="E265" s="3"/>
      <c r="F265" s="3"/>
      <c r="G265" s="46"/>
      <c r="H265" s="3"/>
      <c r="I265" s="3"/>
      <c r="J265" s="3"/>
      <c r="K265" s="3"/>
      <c r="L265" s="3"/>
      <c r="M265" s="3"/>
      <c r="N265" s="3"/>
      <c r="O265" s="3"/>
      <c r="P265" s="3"/>
      <c r="Q265" s="3"/>
      <c r="R265" s="50"/>
      <c r="S265" s="3"/>
      <c r="T265" s="3"/>
      <c r="U265" s="3"/>
      <c r="V265" s="3"/>
      <c r="W265" s="3"/>
      <c r="X265" s="3"/>
      <c r="Y265" s="3"/>
      <c r="Z265" s="3"/>
      <c r="AA265" s="3"/>
      <c r="AB265" s="3"/>
      <c r="AC265" s="3"/>
      <c r="AD265" s="3"/>
      <c r="AE265" s="3"/>
      <c r="AF265" s="3"/>
      <c r="AG265" s="3"/>
      <c r="AH265" s="3"/>
    </row>
    <row r="266" spans="1:34" ht="13.2" x14ac:dyDescent="0.25">
      <c r="A266" s="147"/>
      <c r="B266" s="3"/>
      <c r="C266" s="3"/>
      <c r="D266" s="3"/>
      <c r="E266" s="3"/>
      <c r="F266" s="3"/>
      <c r="G266" s="46"/>
      <c r="H266" s="3"/>
      <c r="I266" s="3"/>
      <c r="J266" s="3"/>
      <c r="K266" s="3"/>
      <c r="L266" s="3"/>
      <c r="M266" s="3"/>
      <c r="N266" s="3"/>
      <c r="O266" s="3"/>
      <c r="P266" s="3"/>
      <c r="Q266" s="3"/>
      <c r="R266" s="50"/>
      <c r="S266" s="3"/>
      <c r="T266" s="3"/>
      <c r="U266" s="3"/>
      <c r="V266" s="3"/>
      <c r="W266" s="3"/>
      <c r="X266" s="3"/>
      <c r="Y266" s="3"/>
      <c r="Z266" s="3"/>
      <c r="AA266" s="3"/>
      <c r="AB266" s="3"/>
      <c r="AC266" s="3"/>
      <c r="AD266" s="3"/>
      <c r="AE266" s="3"/>
      <c r="AF266" s="3"/>
      <c r="AG266" s="3"/>
      <c r="AH266" s="3"/>
    </row>
    <row r="267" spans="1:34" ht="13.2" x14ac:dyDescent="0.25">
      <c r="A267" s="147"/>
      <c r="B267" s="3"/>
      <c r="C267" s="3"/>
      <c r="D267" s="3"/>
      <c r="E267" s="3"/>
      <c r="F267" s="3"/>
      <c r="G267" s="46"/>
      <c r="H267" s="3"/>
      <c r="I267" s="3"/>
      <c r="J267" s="3"/>
      <c r="K267" s="3"/>
      <c r="L267" s="3"/>
      <c r="M267" s="3"/>
      <c r="N267" s="3"/>
      <c r="O267" s="3"/>
      <c r="P267" s="3"/>
      <c r="Q267" s="3"/>
      <c r="R267" s="50"/>
      <c r="S267" s="3"/>
      <c r="T267" s="3"/>
      <c r="U267" s="3"/>
      <c r="V267" s="3"/>
      <c r="W267" s="3"/>
      <c r="X267" s="3"/>
      <c r="Y267" s="3"/>
      <c r="Z267" s="3"/>
      <c r="AA267" s="3"/>
      <c r="AB267" s="3"/>
      <c r="AC267" s="3"/>
      <c r="AD267" s="3"/>
      <c r="AE267" s="3"/>
      <c r="AF267" s="3"/>
      <c r="AG267" s="3"/>
      <c r="AH267" s="3"/>
    </row>
    <row r="268" spans="1:34" ht="13.2" x14ac:dyDescent="0.25">
      <c r="A268" s="147"/>
      <c r="B268" s="3"/>
      <c r="C268" s="3"/>
      <c r="D268" s="3"/>
      <c r="E268" s="3"/>
      <c r="F268" s="3"/>
      <c r="G268" s="46"/>
      <c r="H268" s="3"/>
      <c r="I268" s="3"/>
      <c r="J268" s="3"/>
      <c r="K268" s="3"/>
      <c r="L268" s="3"/>
      <c r="M268" s="3"/>
      <c r="N268" s="3"/>
      <c r="O268" s="3"/>
      <c r="P268" s="3"/>
      <c r="Q268" s="3"/>
      <c r="R268" s="50"/>
      <c r="S268" s="3"/>
      <c r="T268" s="3"/>
      <c r="U268" s="3"/>
      <c r="V268" s="3"/>
      <c r="W268" s="3"/>
      <c r="X268" s="3"/>
      <c r="Y268" s="3"/>
      <c r="Z268" s="3"/>
      <c r="AA268" s="3"/>
      <c r="AB268" s="3"/>
      <c r="AC268" s="3"/>
      <c r="AD268" s="3"/>
      <c r="AE268" s="3"/>
      <c r="AF268" s="3"/>
      <c r="AG268" s="3"/>
      <c r="AH268" s="3"/>
    </row>
    <row r="269" spans="1:34" ht="13.2" x14ac:dyDescent="0.25">
      <c r="A269" s="147"/>
      <c r="B269" s="3"/>
      <c r="C269" s="3"/>
      <c r="D269" s="3"/>
      <c r="E269" s="3"/>
      <c r="F269" s="3"/>
      <c r="G269" s="46"/>
      <c r="H269" s="3"/>
      <c r="I269" s="3"/>
      <c r="J269" s="3"/>
      <c r="K269" s="3"/>
      <c r="L269" s="3"/>
      <c r="M269" s="3"/>
      <c r="N269" s="3"/>
      <c r="O269" s="3"/>
      <c r="P269" s="3"/>
      <c r="Q269" s="3"/>
      <c r="R269" s="50"/>
      <c r="S269" s="3"/>
      <c r="T269" s="3"/>
      <c r="U269" s="3"/>
      <c r="V269" s="3"/>
      <c r="W269" s="3"/>
      <c r="X269" s="3"/>
      <c r="Y269" s="3"/>
      <c r="Z269" s="3"/>
      <c r="AA269" s="3"/>
      <c r="AB269" s="3"/>
      <c r="AC269" s="3"/>
      <c r="AD269" s="3"/>
      <c r="AE269" s="3"/>
      <c r="AF269" s="3"/>
      <c r="AG269" s="3"/>
      <c r="AH269" s="3"/>
    </row>
    <row r="270" spans="1:34" ht="13.2" x14ac:dyDescent="0.25">
      <c r="A270" s="147"/>
      <c r="B270" s="3"/>
      <c r="C270" s="3"/>
      <c r="D270" s="3"/>
      <c r="E270" s="3"/>
      <c r="F270" s="3"/>
      <c r="G270" s="46"/>
      <c r="H270" s="3"/>
      <c r="I270" s="3"/>
      <c r="J270" s="3"/>
      <c r="K270" s="3"/>
      <c r="L270" s="3"/>
      <c r="M270" s="3"/>
      <c r="N270" s="3"/>
      <c r="O270" s="3"/>
      <c r="P270" s="3"/>
      <c r="Q270" s="3"/>
      <c r="R270" s="50"/>
      <c r="S270" s="3"/>
      <c r="T270" s="3"/>
      <c r="U270" s="3"/>
      <c r="V270" s="3"/>
      <c r="W270" s="3"/>
      <c r="X270" s="3"/>
      <c r="Y270" s="3"/>
      <c r="Z270" s="3"/>
      <c r="AA270" s="3"/>
      <c r="AB270" s="3"/>
      <c r="AC270" s="3"/>
      <c r="AD270" s="3"/>
      <c r="AE270" s="3"/>
      <c r="AF270" s="3"/>
      <c r="AG270" s="3"/>
      <c r="AH270" s="3"/>
    </row>
    <row r="271" spans="1:34" ht="13.2" x14ac:dyDescent="0.25">
      <c r="A271" s="147"/>
      <c r="B271" s="3"/>
      <c r="C271" s="3"/>
      <c r="D271" s="3"/>
      <c r="E271" s="3"/>
      <c r="F271" s="3"/>
      <c r="G271" s="46"/>
      <c r="H271" s="3"/>
      <c r="I271" s="3"/>
      <c r="J271" s="3"/>
      <c r="K271" s="3"/>
      <c r="L271" s="3"/>
      <c r="M271" s="3"/>
      <c r="N271" s="3"/>
      <c r="O271" s="3"/>
      <c r="P271" s="3"/>
      <c r="Q271" s="3"/>
      <c r="R271" s="50"/>
      <c r="S271" s="3"/>
      <c r="T271" s="3"/>
      <c r="U271" s="3"/>
      <c r="V271" s="3"/>
      <c r="W271" s="3"/>
      <c r="X271" s="3"/>
      <c r="Y271" s="3"/>
      <c r="Z271" s="3"/>
      <c r="AA271" s="3"/>
      <c r="AB271" s="3"/>
      <c r="AC271" s="3"/>
      <c r="AD271" s="3"/>
      <c r="AE271" s="3"/>
      <c r="AF271" s="3"/>
      <c r="AG271" s="3"/>
      <c r="AH271" s="3"/>
    </row>
    <row r="272" spans="1:34" ht="13.2" x14ac:dyDescent="0.25">
      <c r="A272" s="147"/>
      <c r="B272" s="3"/>
      <c r="C272" s="3"/>
      <c r="D272" s="3"/>
      <c r="E272" s="3"/>
      <c r="F272" s="3"/>
      <c r="G272" s="46"/>
      <c r="H272" s="3"/>
      <c r="I272" s="3"/>
      <c r="J272" s="3"/>
      <c r="K272" s="3"/>
      <c r="L272" s="3"/>
      <c r="M272" s="3"/>
      <c r="N272" s="3"/>
      <c r="O272" s="3"/>
      <c r="P272" s="3"/>
      <c r="Q272" s="3"/>
      <c r="R272" s="50"/>
      <c r="S272" s="3"/>
      <c r="T272" s="3"/>
      <c r="U272" s="3"/>
      <c r="V272" s="3"/>
      <c r="W272" s="3"/>
      <c r="X272" s="3"/>
      <c r="Y272" s="3"/>
      <c r="Z272" s="3"/>
      <c r="AA272" s="3"/>
      <c r="AB272" s="3"/>
      <c r="AC272" s="3"/>
      <c r="AD272" s="3"/>
      <c r="AE272" s="3"/>
      <c r="AF272" s="3"/>
      <c r="AG272" s="3"/>
      <c r="AH272" s="3"/>
    </row>
    <row r="273" spans="1:34" ht="13.2" x14ac:dyDescent="0.25">
      <c r="A273" s="147"/>
      <c r="B273" s="3"/>
      <c r="C273" s="3"/>
      <c r="D273" s="3"/>
      <c r="E273" s="3"/>
      <c r="F273" s="3"/>
      <c r="G273" s="46"/>
      <c r="H273" s="3"/>
      <c r="I273" s="3"/>
      <c r="J273" s="3"/>
      <c r="K273" s="3"/>
      <c r="L273" s="3"/>
      <c r="M273" s="3"/>
      <c r="N273" s="3"/>
      <c r="O273" s="3"/>
      <c r="P273" s="3"/>
      <c r="Q273" s="3"/>
      <c r="R273" s="50"/>
      <c r="S273" s="3"/>
      <c r="T273" s="3"/>
      <c r="U273" s="3"/>
      <c r="V273" s="3"/>
      <c r="W273" s="3"/>
      <c r="X273" s="3"/>
      <c r="Y273" s="3"/>
      <c r="Z273" s="3"/>
      <c r="AA273" s="3"/>
      <c r="AB273" s="3"/>
      <c r="AC273" s="3"/>
      <c r="AD273" s="3"/>
      <c r="AE273" s="3"/>
      <c r="AF273" s="3"/>
      <c r="AG273" s="3"/>
      <c r="AH273" s="3"/>
    </row>
    <row r="274" spans="1:34" ht="13.2" x14ac:dyDescent="0.25">
      <c r="A274" s="147"/>
      <c r="B274" s="3"/>
      <c r="C274" s="3"/>
      <c r="D274" s="3"/>
      <c r="E274" s="3"/>
      <c r="F274" s="3"/>
      <c r="G274" s="46"/>
      <c r="H274" s="3"/>
      <c r="I274" s="3"/>
      <c r="J274" s="3"/>
      <c r="K274" s="3"/>
      <c r="L274" s="3"/>
      <c r="M274" s="3"/>
      <c r="N274" s="3"/>
      <c r="O274" s="3"/>
      <c r="P274" s="3"/>
      <c r="Q274" s="3"/>
      <c r="R274" s="50"/>
      <c r="S274" s="3"/>
      <c r="T274" s="3"/>
      <c r="U274" s="3"/>
      <c r="V274" s="3"/>
      <c r="W274" s="3"/>
      <c r="X274" s="3"/>
      <c r="Y274" s="3"/>
      <c r="Z274" s="3"/>
      <c r="AA274" s="3"/>
      <c r="AB274" s="3"/>
      <c r="AC274" s="3"/>
      <c r="AD274" s="3"/>
      <c r="AE274" s="3"/>
      <c r="AF274" s="3"/>
      <c r="AG274" s="3"/>
      <c r="AH274" s="3"/>
    </row>
    <row r="275" spans="1:34" ht="13.2" x14ac:dyDescent="0.25">
      <c r="A275" s="147"/>
      <c r="B275" s="3"/>
      <c r="C275" s="3"/>
      <c r="D275" s="3"/>
      <c r="E275" s="3"/>
      <c r="F275" s="3"/>
      <c r="G275" s="46"/>
      <c r="H275" s="3"/>
      <c r="I275" s="3"/>
      <c r="J275" s="3"/>
      <c r="K275" s="3"/>
      <c r="L275" s="3"/>
      <c r="M275" s="3"/>
      <c r="N275" s="3"/>
      <c r="O275" s="3"/>
      <c r="P275" s="3"/>
      <c r="Q275" s="3"/>
      <c r="R275" s="50"/>
      <c r="S275" s="3"/>
      <c r="T275" s="3"/>
      <c r="U275" s="3"/>
      <c r="V275" s="3"/>
      <c r="W275" s="3"/>
      <c r="X275" s="3"/>
      <c r="Y275" s="3"/>
      <c r="Z275" s="3"/>
      <c r="AA275" s="3"/>
      <c r="AB275" s="3"/>
      <c r="AC275" s="3"/>
      <c r="AD275" s="3"/>
      <c r="AE275" s="3"/>
      <c r="AF275" s="3"/>
      <c r="AG275" s="3"/>
      <c r="AH275" s="3"/>
    </row>
    <row r="276" spans="1:34" ht="13.2" x14ac:dyDescent="0.25">
      <c r="A276" s="147"/>
      <c r="B276" s="3"/>
      <c r="C276" s="3"/>
      <c r="D276" s="3"/>
      <c r="E276" s="3"/>
      <c r="F276" s="3"/>
      <c r="G276" s="46"/>
      <c r="H276" s="3"/>
      <c r="I276" s="3"/>
      <c r="J276" s="3"/>
      <c r="K276" s="3"/>
      <c r="L276" s="3"/>
      <c r="M276" s="3"/>
      <c r="N276" s="3"/>
      <c r="O276" s="3"/>
      <c r="P276" s="3"/>
      <c r="Q276" s="3"/>
      <c r="R276" s="50"/>
      <c r="S276" s="3"/>
      <c r="T276" s="3"/>
      <c r="U276" s="3"/>
      <c r="V276" s="3"/>
      <c r="W276" s="3"/>
      <c r="X276" s="3"/>
      <c r="Y276" s="3"/>
      <c r="Z276" s="3"/>
      <c r="AA276" s="3"/>
      <c r="AB276" s="3"/>
      <c r="AC276" s="3"/>
      <c r="AD276" s="3"/>
      <c r="AE276" s="3"/>
      <c r="AF276" s="3"/>
      <c r="AG276" s="3"/>
      <c r="AH276" s="3"/>
    </row>
    <row r="277" spans="1:34" ht="13.2" x14ac:dyDescent="0.25">
      <c r="A277" s="147"/>
      <c r="B277" s="3"/>
      <c r="C277" s="3"/>
      <c r="D277" s="3"/>
      <c r="E277" s="3"/>
      <c r="F277" s="3"/>
      <c r="G277" s="46"/>
      <c r="H277" s="3"/>
      <c r="I277" s="3"/>
      <c r="J277" s="3"/>
      <c r="K277" s="3"/>
      <c r="L277" s="3"/>
      <c r="M277" s="3"/>
      <c r="N277" s="3"/>
      <c r="O277" s="3"/>
      <c r="P277" s="3"/>
      <c r="Q277" s="3"/>
      <c r="R277" s="50"/>
      <c r="S277" s="3"/>
      <c r="T277" s="3"/>
      <c r="U277" s="3"/>
      <c r="V277" s="3"/>
      <c r="W277" s="3"/>
      <c r="X277" s="3"/>
      <c r="Y277" s="3"/>
      <c r="Z277" s="3"/>
      <c r="AA277" s="3"/>
      <c r="AB277" s="3"/>
      <c r="AC277" s="3"/>
      <c r="AD277" s="3"/>
      <c r="AE277" s="3"/>
      <c r="AF277" s="3"/>
      <c r="AG277" s="3"/>
      <c r="AH277" s="3"/>
    </row>
    <row r="278" spans="1:34" ht="13.2" x14ac:dyDescent="0.25">
      <c r="A278" s="147"/>
      <c r="B278" s="3"/>
      <c r="C278" s="3"/>
      <c r="D278" s="3"/>
      <c r="E278" s="3"/>
      <c r="F278" s="3"/>
      <c r="G278" s="46"/>
      <c r="H278" s="3"/>
      <c r="I278" s="3"/>
      <c r="J278" s="3"/>
      <c r="K278" s="3"/>
      <c r="L278" s="3"/>
      <c r="M278" s="3"/>
      <c r="N278" s="3"/>
      <c r="O278" s="3"/>
      <c r="P278" s="3"/>
      <c r="Q278" s="3"/>
      <c r="R278" s="50"/>
      <c r="S278" s="3"/>
      <c r="T278" s="3"/>
      <c r="U278" s="3"/>
      <c r="V278" s="3"/>
      <c r="W278" s="3"/>
      <c r="X278" s="3"/>
      <c r="Y278" s="3"/>
      <c r="Z278" s="3"/>
      <c r="AA278" s="3"/>
      <c r="AB278" s="3"/>
      <c r="AC278" s="3"/>
      <c r="AD278" s="3"/>
      <c r="AE278" s="3"/>
      <c r="AF278" s="3"/>
      <c r="AG278" s="3"/>
      <c r="AH278" s="3"/>
    </row>
    <row r="279" spans="1:34" ht="13.2" x14ac:dyDescent="0.25">
      <c r="A279" s="147"/>
      <c r="B279" s="3"/>
      <c r="C279" s="3"/>
      <c r="D279" s="3"/>
      <c r="E279" s="3"/>
      <c r="F279" s="3"/>
      <c r="G279" s="46"/>
      <c r="H279" s="3"/>
      <c r="I279" s="3"/>
      <c r="J279" s="3"/>
      <c r="K279" s="3"/>
      <c r="L279" s="3"/>
      <c r="M279" s="3"/>
      <c r="N279" s="3"/>
      <c r="O279" s="3"/>
      <c r="P279" s="3"/>
      <c r="Q279" s="3"/>
      <c r="R279" s="50"/>
      <c r="S279" s="3"/>
      <c r="T279" s="3"/>
      <c r="U279" s="3"/>
      <c r="V279" s="3"/>
      <c r="W279" s="3"/>
      <c r="X279" s="3"/>
      <c r="Y279" s="3"/>
      <c r="Z279" s="3"/>
      <c r="AA279" s="3"/>
      <c r="AB279" s="3"/>
      <c r="AC279" s="3"/>
      <c r="AD279" s="3"/>
      <c r="AE279" s="3"/>
      <c r="AF279" s="3"/>
      <c r="AG279" s="3"/>
      <c r="AH279" s="3"/>
    </row>
    <row r="280" spans="1:34" ht="13.2" x14ac:dyDescent="0.25">
      <c r="A280" s="147"/>
      <c r="B280" s="3"/>
      <c r="C280" s="3"/>
      <c r="D280" s="3"/>
      <c r="E280" s="3"/>
      <c r="F280" s="3"/>
      <c r="G280" s="46"/>
      <c r="H280" s="3"/>
      <c r="I280" s="3"/>
      <c r="J280" s="3"/>
      <c r="K280" s="3"/>
      <c r="L280" s="3"/>
      <c r="M280" s="3"/>
      <c r="N280" s="3"/>
      <c r="O280" s="3"/>
      <c r="P280" s="3"/>
      <c r="Q280" s="3"/>
      <c r="R280" s="50"/>
      <c r="S280" s="3"/>
      <c r="T280" s="3"/>
      <c r="U280" s="3"/>
      <c r="V280" s="3"/>
      <c r="W280" s="3"/>
      <c r="X280" s="3"/>
      <c r="Y280" s="3"/>
      <c r="Z280" s="3"/>
      <c r="AA280" s="3"/>
      <c r="AB280" s="3"/>
      <c r="AC280" s="3"/>
      <c r="AD280" s="3"/>
      <c r="AE280" s="3"/>
      <c r="AF280" s="3"/>
      <c r="AG280" s="3"/>
      <c r="AH280" s="3"/>
    </row>
    <row r="281" spans="1:34" ht="13.2" x14ac:dyDescent="0.25">
      <c r="A281" s="147"/>
      <c r="B281" s="3"/>
      <c r="C281" s="3"/>
      <c r="D281" s="3"/>
      <c r="E281" s="3"/>
      <c r="F281" s="3"/>
      <c r="G281" s="46"/>
      <c r="H281" s="3"/>
      <c r="I281" s="3"/>
      <c r="J281" s="3"/>
      <c r="K281" s="3"/>
      <c r="L281" s="3"/>
      <c r="M281" s="3"/>
      <c r="N281" s="3"/>
      <c r="O281" s="3"/>
      <c r="P281" s="3"/>
      <c r="Q281" s="3"/>
      <c r="R281" s="50"/>
      <c r="S281" s="3"/>
      <c r="T281" s="3"/>
      <c r="U281" s="3"/>
      <c r="V281" s="3"/>
      <c r="W281" s="3"/>
      <c r="X281" s="3"/>
      <c r="Y281" s="3"/>
      <c r="Z281" s="3"/>
      <c r="AA281" s="3"/>
      <c r="AB281" s="3"/>
      <c r="AC281" s="3"/>
      <c r="AD281" s="3"/>
      <c r="AE281" s="3"/>
      <c r="AF281" s="3"/>
      <c r="AG281" s="3"/>
      <c r="AH281" s="3"/>
    </row>
    <row r="282" spans="1:34" ht="13.2" x14ac:dyDescent="0.25">
      <c r="A282" s="147"/>
      <c r="B282" s="3"/>
      <c r="C282" s="3"/>
      <c r="D282" s="3"/>
      <c r="E282" s="3"/>
      <c r="F282" s="3"/>
      <c r="G282" s="46"/>
      <c r="H282" s="3"/>
      <c r="I282" s="3"/>
      <c r="J282" s="3"/>
      <c r="K282" s="3"/>
      <c r="L282" s="3"/>
      <c r="M282" s="3"/>
      <c r="N282" s="3"/>
      <c r="O282" s="3"/>
      <c r="P282" s="3"/>
      <c r="Q282" s="3"/>
      <c r="R282" s="50"/>
      <c r="S282" s="3"/>
      <c r="T282" s="3"/>
      <c r="U282" s="3"/>
      <c r="V282" s="3"/>
      <c r="W282" s="3"/>
      <c r="X282" s="3"/>
      <c r="Y282" s="3"/>
      <c r="Z282" s="3"/>
      <c r="AA282" s="3"/>
      <c r="AB282" s="3"/>
      <c r="AC282" s="3"/>
      <c r="AD282" s="3"/>
      <c r="AE282" s="3"/>
      <c r="AF282" s="3"/>
      <c r="AG282" s="3"/>
      <c r="AH282" s="3"/>
    </row>
    <row r="283" spans="1:34" ht="13.2" x14ac:dyDescent="0.25">
      <c r="A283" s="147"/>
      <c r="B283" s="3"/>
      <c r="C283" s="3"/>
      <c r="D283" s="3"/>
      <c r="E283" s="3"/>
      <c r="F283" s="3"/>
      <c r="G283" s="46"/>
      <c r="H283" s="3"/>
      <c r="I283" s="3"/>
      <c r="J283" s="3"/>
      <c r="K283" s="3"/>
      <c r="L283" s="3"/>
      <c r="M283" s="3"/>
      <c r="N283" s="3"/>
      <c r="O283" s="3"/>
      <c r="P283" s="3"/>
      <c r="Q283" s="3"/>
      <c r="R283" s="50"/>
      <c r="S283" s="3"/>
      <c r="T283" s="3"/>
      <c r="U283" s="3"/>
      <c r="V283" s="3"/>
      <c r="W283" s="3"/>
      <c r="X283" s="3"/>
      <c r="Y283" s="3"/>
      <c r="Z283" s="3"/>
      <c r="AA283" s="3"/>
      <c r="AB283" s="3"/>
      <c r="AC283" s="3"/>
      <c r="AD283" s="3"/>
      <c r="AE283" s="3"/>
      <c r="AF283" s="3"/>
      <c r="AG283" s="3"/>
      <c r="AH283" s="3"/>
    </row>
    <row r="284" spans="1:34" ht="13.2" x14ac:dyDescent="0.25">
      <c r="A284" s="147"/>
      <c r="B284" s="3"/>
      <c r="C284" s="3"/>
      <c r="D284" s="3"/>
      <c r="E284" s="3"/>
      <c r="F284" s="3"/>
      <c r="G284" s="46"/>
      <c r="H284" s="3"/>
      <c r="I284" s="3"/>
      <c r="J284" s="3"/>
      <c r="K284" s="3"/>
      <c r="L284" s="3"/>
      <c r="M284" s="3"/>
      <c r="N284" s="3"/>
      <c r="O284" s="3"/>
      <c r="P284" s="3"/>
      <c r="Q284" s="3"/>
      <c r="R284" s="50"/>
      <c r="S284" s="3"/>
      <c r="T284" s="3"/>
      <c r="U284" s="3"/>
      <c r="V284" s="3"/>
      <c r="W284" s="3"/>
      <c r="X284" s="3"/>
      <c r="Y284" s="3"/>
      <c r="Z284" s="3"/>
      <c r="AA284" s="3"/>
      <c r="AB284" s="3"/>
      <c r="AC284" s="3"/>
      <c r="AD284" s="3"/>
      <c r="AE284" s="3"/>
      <c r="AF284" s="3"/>
      <c r="AG284" s="3"/>
      <c r="AH284" s="3"/>
    </row>
    <row r="285" spans="1:34" ht="13.2" x14ac:dyDescent="0.25">
      <c r="A285" s="147"/>
      <c r="B285" s="3"/>
      <c r="C285" s="3"/>
      <c r="D285" s="3"/>
      <c r="E285" s="3"/>
      <c r="F285" s="3"/>
      <c r="G285" s="46"/>
      <c r="H285" s="3"/>
      <c r="I285" s="3"/>
      <c r="J285" s="3"/>
      <c r="K285" s="3"/>
      <c r="L285" s="3"/>
      <c r="M285" s="3"/>
      <c r="N285" s="3"/>
      <c r="O285" s="3"/>
      <c r="P285" s="3"/>
      <c r="Q285" s="3"/>
      <c r="R285" s="50"/>
      <c r="S285" s="3"/>
      <c r="T285" s="3"/>
      <c r="U285" s="3"/>
      <c r="V285" s="3"/>
      <c r="W285" s="3"/>
      <c r="X285" s="3"/>
      <c r="Y285" s="3"/>
      <c r="Z285" s="3"/>
      <c r="AA285" s="3"/>
      <c r="AB285" s="3"/>
      <c r="AC285" s="3"/>
      <c r="AD285" s="3"/>
      <c r="AE285" s="3"/>
      <c r="AF285" s="3"/>
      <c r="AG285" s="3"/>
      <c r="AH285" s="3"/>
    </row>
    <row r="286" spans="1:34" ht="13.2" x14ac:dyDescent="0.25">
      <c r="A286" s="147"/>
      <c r="B286" s="3"/>
      <c r="C286" s="3"/>
      <c r="D286" s="3"/>
      <c r="E286" s="3"/>
      <c r="F286" s="3"/>
      <c r="G286" s="46"/>
      <c r="H286" s="3"/>
      <c r="I286" s="3"/>
      <c r="J286" s="3"/>
      <c r="K286" s="3"/>
      <c r="L286" s="3"/>
      <c r="M286" s="3"/>
      <c r="N286" s="3"/>
      <c r="O286" s="3"/>
      <c r="P286" s="3"/>
      <c r="Q286" s="3"/>
      <c r="R286" s="50"/>
      <c r="S286" s="3"/>
      <c r="T286" s="3"/>
      <c r="U286" s="3"/>
      <c r="V286" s="3"/>
      <c r="W286" s="3"/>
      <c r="X286" s="3"/>
      <c r="Y286" s="3"/>
      <c r="Z286" s="3"/>
      <c r="AA286" s="3"/>
      <c r="AB286" s="3"/>
      <c r="AC286" s="3"/>
      <c r="AD286" s="3"/>
      <c r="AE286" s="3"/>
      <c r="AF286" s="3"/>
      <c r="AG286" s="3"/>
      <c r="AH286" s="3"/>
    </row>
    <row r="287" spans="1:34" ht="13.2" x14ac:dyDescent="0.25">
      <c r="A287" s="147"/>
      <c r="B287" s="3"/>
      <c r="C287" s="3"/>
      <c r="D287" s="3"/>
      <c r="E287" s="3"/>
      <c r="F287" s="3"/>
      <c r="G287" s="46"/>
      <c r="H287" s="3"/>
      <c r="I287" s="3"/>
      <c r="J287" s="3"/>
      <c r="K287" s="3"/>
      <c r="L287" s="3"/>
      <c r="M287" s="3"/>
      <c r="N287" s="3"/>
      <c r="O287" s="3"/>
      <c r="P287" s="3"/>
      <c r="Q287" s="3"/>
      <c r="R287" s="50"/>
      <c r="S287" s="3"/>
      <c r="T287" s="3"/>
      <c r="U287" s="3"/>
      <c r="V287" s="3"/>
      <c r="W287" s="3"/>
      <c r="X287" s="3"/>
      <c r="Y287" s="3"/>
      <c r="Z287" s="3"/>
      <c r="AA287" s="3"/>
      <c r="AB287" s="3"/>
      <c r="AC287" s="3"/>
      <c r="AD287" s="3"/>
      <c r="AE287" s="3"/>
      <c r="AF287" s="3"/>
      <c r="AG287" s="3"/>
      <c r="AH287" s="3"/>
    </row>
    <row r="288" spans="1:34" ht="13.2" x14ac:dyDescent="0.25">
      <c r="A288" s="147"/>
      <c r="B288" s="3"/>
      <c r="C288" s="3"/>
      <c r="D288" s="3"/>
      <c r="E288" s="3"/>
      <c r="F288" s="3"/>
      <c r="G288" s="46"/>
      <c r="H288" s="3"/>
      <c r="I288" s="3"/>
      <c r="J288" s="3"/>
      <c r="K288" s="3"/>
      <c r="L288" s="3"/>
      <c r="M288" s="3"/>
      <c r="N288" s="3"/>
      <c r="O288" s="3"/>
      <c r="P288" s="3"/>
      <c r="Q288" s="3"/>
      <c r="R288" s="50"/>
      <c r="S288" s="3"/>
      <c r="T288" s="3"/>
      <c r="U288" s="3"/>
      <c r="V288" s="3"/>
      <c r="W288" s="3"/>
      <c r="X288" s="3"/>
      <c r="Y288" s="3"/>
      <c r="Z288" s="3"/>
      <c r="AA288" s="3"/>
      <c r="AB288" s="3"/>
      <c r="AC288" s="3"/>
      <c r="AD288" s="3"/>
      <c r="AE288" s="3"/>
      <c r="AF288" s="3"/>
      <c r="AG288" s="3"/>
      <c r="AH288" s="3"/>
    </row>
    <row r="289" spans="1:34" ht="13.2" x14ac:dyDescent="0.25">
      <c r="A289" s="147"/>
      <c r="B289" s="3"/>
      <c r="C289" s="3"/>
      <c r="D289" s="3"/>
      <c r="E289" s="3"/>
      <c r="F289" s="3"/>
      <c r="G289" s="46"/>
      <c r="H289" s="3"/>
      <c r="I289" s="3"/>
      <c r="J289" s="3"/>
      <c r="K289" s="3"/>
      <c r="L289" s="3"/>
      <c r="M289" s="3"/>
      <c r="N289" s="3"/>
      <c r="O289" s="3"/>
      <c r="P289" s="3"/>
      <c r="Q289" s="3"/>
      <c r="R289" s="50"/>
      <c r="S289" s="3"/>
      <c r="T289" s="3"/>
      <c r="U289" s="3"/>
      <c r="V289" s="3"/>
      <c r="W289" s="3"/>
      <c r="X289" s="3"/>
      <c r="Y289" s="3"/>
      <c r="Z289" s="3"/>
      <c r="AA289" s="3"/>
      <c r="AB289" s="3"/>
      <c r="AC289" s="3"/>
      <c r="AD289" s="3"/>
      <c r="AE289" s="3"/>
      <c r="AF289" s="3"/>
      <c r="AG289" s="3"/>
      <c r="AH289" s="3"/>
    </row>
    <row r="290" spans="1:34" ht="13.2" x14ac:dyDescent="0.25">
      <c r="A290" s="147"/>
      <c r="B290" s="3"/>
      <c r="C290" s="3"/>
      <c r="D290" s="3"/>
      <c r="E290" s="3"/>
      <c r="F290" s="3"/>
      <c r="G290" s="46"/>
      <c r="H290" s="3"/>
      <c r="I290" s="3"/>
      <c r="J290" s="3"/>
      <c r="K290" s="3"/>
      <c r="L290" s="3"/>
      <c r="M290" s="3"/>
      <c r="N290" s="3"/>
      <c r="O290" s="3"/>
      <c r="P290" s="3"/>
      <c r="Q290" s="3"/>
      <c r="R290" s="50"/>
      <c r="S290" s="3"/>
      <c r="T290" s="3"/>
      <c r="U290" s="3"/>
      <c r="V290" s="3"/>
      <c r="W290" s="3"/>
      <c r="X290" s="3"/>
      <c r="Y290" s="3"/>
      <c r="Z290" s="3"/>
      <c r="AA290" s="3"/>
      <c r="AB290" s="3"/>
      <c r="AC290" s="3"/>
      <c r="AD290" s="3"/>
      <c r="AE290" s="3"/>
      <c r="AF290" s="3"/>
      <c r="AG290" s="3"/>
      <c r="AH290" s="3"/>
    </row>
    <row r="291" spans="1:34" ht="13.2" x14ac:dyDescent="0.25">
      <c r="A291" s="147"/>
      <c r="B291" s="3"/>
      <c r="C291" s="3"/>
      <c r="D291" s="3"/>
      <c r="E291" s="3"/>
      <c r="F291" s="3"/>
      <c r="G291" s="46"/>
      <c r="H291" s="3"/>
      <c r="I291" s="3"/>
      <c r="J291" s="3"/>
      <c r="K291" s="3"/>
      <c r="L291" s="3"/>
      <c r="M291" s="3"/>
      <c r="N291" s="3"/>
      <c r="O291" s="3"/>
      <c r="P291" s="3"/>
      <c r="Q291" s="3"/>
      <c r="R291" s="50"/>
      <c r="S291" s="3"/>
      <c r="T291" s="3"/>
      <c r="U291" s="3"/>
      <c r="V291" s="3"/>
      <c r="W291" s="3"/>
      <c r="X291" s="3"/>
      <c r="Y291" s="3"/>
      <c r="Z291" s="3"/>
      <c r="AA291" s="3"/>
      <c r="AB291" s="3"/>
      <c r="AC291" s="3"/>
      <c r="AD291" s="3"/>
      <c r="AE291" s="3"/>
      <c r="AF291" s="3"/>
      <c r="AG291" s="3"/>
      <c r="AH291" s="3"/>
    </row>
    <row r="292" spans="1:34" ht="13.2" x14ac:dyDescent="0.25">
      <c r="A292" s="147"/>
      <c r="B292" s="3"/>
      <c r="C292" s="3"/>
      <c r="D292" s="3"/>
      <c r="E292" s="3"/>
      <c r="F292" s="3"/>
      <c r="G292" s="46"/>
      <c r="H292" s="3"/>
      <c r="I292" s="3"/>
      <c r="J292" s="3"/>
      <c r="K292" s="3"/>
      <c r="L292" s="3"/>
      <c r="M292" s="3"/>
      <c r="N292" s="3"/>
      <c r="O292" s="3"/>
      <c r="P292" s="3"/>
      <c r="Q292" s="3"/>
      <c r="R292" s="50"/>
      <c r="S292" s="3"/>
      <c r="T292" s="3"/>
      <c r="U292" s="3"/>
      <c r="V292" s="3"/>
      <c r="W292" s="3"/>
      <c r="X292" s="3"/>
      <c r="Y292" s="3"/>
      <c r="Z292" s="3"/>
      <c r="AA292" s="3"/>
      <c r="AB292" s="3"/>
      <c r="AC292" s="3"/>
      <c r="AD292" s="3"/>
      <c r="AE292" s="3"/>
      <c r="AF292" s="3"/>
      <c r="AG292" s="3"/>
      <c r="AH292" s="3"/>
    </row>
    <row r="293" spans="1:34" ht="13.2" x14ac:dyDescent="0.25">
      <c r="A293" s="147"/>
      <c r="B293" s="3"/>
      <c r="C293" s="3"/>
      <c r="D293" s="3"/>
      <c r="E293" s="3"/>
      <c r="F293" s="3"/>
      <c r="G293" s="46"/>
      <c r="H293" s="3"/>
      <c r="I293" s="3"/>
      <c r="J293" s="3"/>
      <c r="K293" s="3"/>
      <c r="L293" s="3"/>
      <c r="M293" s="3"/>
      <c r="N293" s="3"/>
      <c r="O293" s="3"/>
      <c r="P293" s="3"/>
      <c r="Q293" s="3"/>
      <c r="R293" s="50"/>
      <c r="S293" s="3"/>
      <c r="T293" s="3"/>
      <c r="U293" s="3"/>
      <c r="V293" s="3"/>
      <c r="W293" s="3"/>
      <c r="X293" s="3"/>
      <c r="Y293" s="3"/>
      <c r="Z293" s="3"/>
      <c r="AA293" s="3"/>
      <c r="AB293" s="3"/>
      <c r="AC293" s="3"/>
      <c r="AD293" s="3"/>
      <c r="AE293" s="3"/>
      <c r="AF293" s="3"/>
      <c r="AG293" s="3"/>
      <c r="AH293" s="3"/>
    </row>
    <row r="294" spans="1:34" ht="13.2" x14ac:dyDescent="0.25">
      <c r="A294" s="147"/>
      <c r="B294" s="3"/>
      <c r="C294" s="3"/>
      <c r="D294" s="3"/>
      <c r="E294" s="3"/>
      <c r="F294" s="3"/>
      <c r="G294" s="46"/>
      <c r="H294" s="3"/>
      <c r="I294" s="3"/>
      <c r="J294" s="3"/>
      <c r="K294" s="3"/>
      <c r="L294" s="3"/>
      <c r="M294" s="3"/>
      <c r="N294" s="3"/>
      <c r="O294" s="3"/>
      <c r="P294" s="3"/>
      <c r="Q294" s="3"/>
      <c r="R294" s="50"/>
      <c r="S294" s="3"/>
      <c r="T294" s="3"/>
      <c r="U294" s="3"/>
      <c r="V294" s="3"/>
      <c r="W294" s="3"/>
      <c r="X294" s="3"/>
      <c r="Y294" s="3"/>
      <c r="Z294" s="3"/>
      <c r="AA294" s="3"/>
      <c r="AB294" s="3"/>
      <c r="AC294" s="3"/>
      <c r="AD294" s="3"/>
      <c r="AE294" s="3"/>
      <c r="AF294" s="3"/>
      <c r="AG294" s="3"/>
      <c r="AH294" s="3"/>
    </row>
    <row r="295" spans="1:34" ht="13.2" x14ac:dyDescent="0.25">
      <c r="A295" s="147"/>
      <c r="B295" s="3"/>
      <c r="C295" s="3"/>
      <c r="D295" s="3"/>
      <c r="E295" s="3"/>
      <c r="F295" s="3"/>
      <c r="G295" s="46"/>
      <c r="H295" s="3"/>
      <c r="I295" s="3"/>
      <c r="J295" s="3"/>
      <c r="K295" s="3"/>
      <c r="L295" s="3"/>
      <c r="M295" s="3"/>
      <c r="N295" s="3"/>
      <c r="O295" s="3"/>
      <c r="P295" s="3"/>
      <c r="Q295" s="3"/>
      <c r="R295" s="50"/>
      <c r="S295" s="3"/>
      <c r="T295" s="3"/>
      <c r="U295" s="3"/>
      <c r="V295" s="3"/>
      <c r="W295" s="3"/>
      <c r="X295" s="3"/>
      <c r="Y295" s="3"/>
      <c r="Z295" s="3"/>
      <c r="AA295" s="3"/>
      <c r="AB295" s="3"/>
      <c r="AC295" s="3"/>
      <c r="AD295" s="3"/>
      <c r="AE295" s="3"/>
      <c r="AF295" s="3"/>
      <c r="AG295" s="3"/>
      <c r="AH295" s="3"/>
    </row>
    <row r="296" spans="1:34" ht="13.2" x14ac:dyDescent="0.25">
      <c r="A296" s="147"/>
      <c r="B296" s="3"/>
      <c r="C296" s="3"/>
      <c r="D296" s="3"/>
      <c r="E296" s="3"/>
      <c r="F296" s="3"/>
      <c r="G296" s="46"/>
      <c r="H296" s="3"/>
      <c r="I296" s="3"/>
      <c r="J296" s="3"/>
      <c r="K296" s="3"/>
      <c r="L296" s="3"/>
      <c r="M296" s="3"/>
      <c r="N296" s="3"/>
      <c r="O296" s="3"/>
      <c r="P296" s="3"/>
      <c r="Q296" s="3"/>
      <c r="R296" s="50"/>
      <c r="S296" s="3"/>
      <c r="T296" s="3"/>
      <c r="U296" s="3"/>
      <c r="V296" s="3"/>
      <c r="W296" s="3"/>
      <c r="X296" s="3"/>
      <c r="Y296" s="3"/>
      <c r="Z296" s="3"/>
      <c r="AA296" s="3"/>
      <c r="AB296" s="3"/>
      <c r="AC296" s="3"/>
      <c r="AD296" s="3"/>
      <c r="AE296" s="3"/>
      <c r="AF296" s="3"/>
      <c r="AG296" s="3"/>
      <c r="AH296" s="3"/>
    </row>
    <row r="297" spans="1:34" ht="13.2" x14ac:dyDescent="0.25">
      <c r="A297" s="147"/>
      <c r="B297" s="3"/>
      <c r="C297" s="3"/>
      <c r="D297" s="3"/>
      <c r="E297" s="3"/>
      <c r="F297" s="3"/>
      <c r="G297" s="46"/>
      <c r="H297" s="3"/>
      <c r="I297" s="3"/>
      <c r="J297" s="3"/>
      <c r="K297" s="3"/>
      <c r="L297" s="3"/>
      <c r="M297" s="3"/>
      <c r="N297" s="3"/>
      <c r="O297" s="3"/>
      <c r="P297" s="3"/>
      <c r="Q297" s="3"/>
      <c r="R297" s="50"/>
      <c r="S297" s="3"/>
      <c r="T297" s="3"/>
      <c r="U297" s="3"/>
      <c r="V297" s="3"/>
      <c r="W297" s="3"/>
      <c r="X297" s="3"/>
      <c r="Y297" s="3"/>
      <c r="Z297" s="3"/>
      <c r="AA297" s="3"/>
      <c r="AB297" s="3"/>
      <c r="AC297" s="3"/>
      <c r="AD297" s="3"/>
      <c r="AE297" s="3"/>
      <c r="AF297" s="3"/>
      <c r="AG297" s="3"/>
      <c r="AH297" s="3"/>
    </row>
    <row r="298" spans="1:34" ht="13.2" x14ac:dyDescent="0.25">
      <c r="A298" s="147"/>
      <c r="B298" s="3"/>
      <c r="C298" s="3"/>
      <c r="D298" s="3"/>
      <c r="E298" s="3"/>
      <c r="F298" s="3"/>
      <c r="G298" s="46"/>
      <c r="H298" s="3"/>
      <c r="I298" s="3"/>
      <c r="J298" s="3"/>
      <c r="K298" s="3"/>
      <c r="L298" s="3"/>
      <c r="M298" s="3"/>
      <c r="N298" s="3"/>
      <c r="O298" s="3"/>
      <c r="P298" s="3"/>
      <c r="Q298" s="3"/>
      <c r="R298" s="50"/>
      <c r="S298" s="3"/>
      <c r="T298" s="3"/>
      <c r="U298" s="3"/>
      <c r="V298" s="3"/>
      <c r="W298" s="3"/>
      <c r="X298" s="3"/>
      <c r="Y298" s="3"/>
      <c r="Z298" s="3"/>
      <c r="AA298" s="3"/>
      <c r="AB298" s="3"/>
      <c r="AC298" s="3"/>
      <c r="AD298" s="3"/>
      <c r="AE298" s="3"/>
      <c r="AF298" s="3"/>
      <c r="AG298" s="3"/>
      <c r="AH298" s="3"/>
    </row>
    <row r="299" spans="1:34" ht="13.2" x14ac:dyDescent="0.25">
      <c r="A299" s="147"/>
      <c r="B299" s="3"/>
      <c r="C299" s="3"/>
      <c r="D299" s="3"/>
      <c r="E299" s="3"/>
      <c r="F299" s="3"/>
      <c r="G299" s="46"/>
      <c r="H299" s="3"/>
      <c r="I299" s="3"/>
      <c r="J299" s="3"/>
      <c r="K299" s="3"/>
      <c r="L299" s="3"/>
      <c r="M299" s="3"/>
      <c r="N299" s="3"/>
      <c r="O299" s="3"/>
      <c r="P299" s="3"/>
      <c r="Q299" s="3"/>
      <c r="R299" s="50"/>
      <c r="S299" s="3"/>
      <c r="T299" s="3"/>
      <c r="U299" s="3"/>
      <c r="V299" s="3"/>
      <c r="W299" s="3"/>
      <c r="X299" s="3"/>
      <c r="Y299" s="3"/>
      <c r="Z299" s="3"/>
      <c r="AA299" s="3"/>
      <c r="AB299" s="3"/>
      <c r="AC299" s="3"/>
      <c r="AD299" s="3"/>
      <c r="AE299" s="3"/>
      <c r="AF299" s="3"/>
      <c r="AG299" s="3"/>
      <c r="AH299" s="3"/>
    </row>
    <row r="300" spans="1:34" ht="13.2" x14ac:dyDescent="0.25">
      <c r="A300" s="147"/>
      <c r="B300" s="3"/>
      <c r="C300" s="3"/>
      <c r="D300" s="3"/>
      <c r="E300" s="3"/>
      <c r="F300" s="3"/>
      <c r="G300" s="46"/>
      <c r="H300" s="3"/>
      <c r="I300" s="3"/>
      <c r="J300" s="3"/>
      <c r="K300" s="3"/>
      <c r="L300" s="3"/>
      <c r="M300" s="3"/>
      <c r="N300" s="3"/>
      <c r="O300" s="3"/>
      <c r="P300" s="3"/>
      <c r="Q300" s="3"/>
      <c r="R300" s="50"/>
      <c r="S300" s="3"/>
      <c r="T300" s="3"/>
      <c r="U300" s="3"/>
      <c r="V300" s="3"/>
      <c r="W300" s="3"/>
      <c r="X300" s="3"/>
      <c r="Y300" s="3"/>
      <c r="Z300" s="3"/>
      <c r="AA300" s="3"/>
      <c r="AB300" s="3"/>
      <c r="AC300" s="3"/>
      <c r="AD300" s="3"/>
      <c r="AE300" s="3"/>
      <c r="AF300" s="3"/>
      <c r="AG300" s="3"/>
      <c r="AH300" s="3"/>
    </row>
    <row r="301" spans="1:34" ht="13.2" x14ac:dyDescent="0.25">
      <c r="A301" s="147"/>
      <c r="B301" s="3"/>
      <c r="C301" s="3"/>
      <c r="D301" s="3"/>
      <c r="E301" s="3"/>
      <c r="F301" s="3"/>
      <c r="G301" s="46"/>
      <c r="H301" s="3"/>
      <c r="I301" s="3"/>
      <c r="J301" s="3"/>
      <c r="K301" s="3"/>
      <c r="L301" s="3"/>
      <c r="M301" s="3"/>
      <c r="N301" s="3"/>
      <c r="O301" s="3"/>
      <c r="P301" s="3"/>
      <c r="Q301" s="3"/>
      <c r="R301" s="50"/>
      <c r="S301" s="3"/>
      <c r="T301" s="3"/>
      <c r="U301" s="3"/>
      <c r="V301" s="3"/>
      <c r="W301" s="3"/>
      <c r="X301" s="3"/>
      <c r="Y301" s="3"/>
      <c r="Z301" s="3"/>
      <c r="AA301" s="3"/>
      <c r="AB301" s="3"/>
      <c r="AC301" s="3"/>
      <c r="AD301" s="3"/>
      <c r="AE301" s="3"/>
      <c r="AF301" s="3"/>
      <c r="AG301" s="3"/>
      <c r="AH301" s="3"/>
    </row>
    <row r="302" spans="1:34" ht="13.2" x14ac:dyDescent="0.25">
      <c r="A302" s="147"/>
      <c r="B302" s="3"/>
      <c r="C302" s="3"/>
      <c r="D302" s="3"/>
      <c r="E302" s="3"/>
      <c r="F302" s="3"/>
      <c r="G302" s="46"/>
      <c r="H302" s="3"/>
      <c r="I302" s="3"/>
      <c r="J302" s="3"/>
      <c r="K302" s="3"/>
      <c r="L302" s="3"/>
      <c r="M302" s="3"/>
      <c r="N302" s="3"/>
      <c r="O302" s="3"/>
      <c r="P302" s="3"/>
      <c r="Q302" s="3"/>
      <c r="R302" s="50"/>
      <c r="S302" s="3"/>
      <c r="T302" s="3"/>
      <c r="U302" s="3"/>
      <c r="V302" s="3"/>
      <c r="W302" s="3"/>
      <c r="X302" s="3"/>
      <c r="Y302" s="3"/>
      <c r="Z302" s="3"/>
      <c r="AA302" s="3"/>
      <c r="AB302" s="3"/>
      <c r="AC302" s="3"/>
      <c r="AD302" s="3"/>
      <c r="AE302" s="3"/>
      <c r="AF302" s="3"/>
      <c r="AG302" s="3"/>
      <c r="AH302" s="3"/>
    </row>
    <row r="303" spans="1:34" ht="13.2" x14ac:dyDescent="0.25">
      <c r="A303" s="147"/>
      <c r="B303" s="3"/>
      <c r="C303" s="3"/>
      <c r="D303" s="3"/>
      <c r="E303" s="3"/>
      <c r="F303" s="3"/>
      <c r="G303" s="46"/>
      <c r="H303" s="3"/>
      <c r="I303" s="3"/>
      <c r="J303" s="3"/>
      <c r="K303" s="3"/>
      <c r="L303" s="3"/>
      <c r="M303" s="3"/>
      <c r="N303" s="3"/>
      <c r="O303" s="3"/>
      <c r="P303" s="3"/>
      <c r="Q303" s="3"/>
      <c r="R303" s="50"/>
      <c r="S303" s="3"/>
      <c r="T303" s="3"/>
      <c r="U303" s="3"/>
      <c r="V303" s="3"/>
      <c r="W303" s="3"/>
      <c r="X303" s="3"/>
      <c r="Y303" s="3"/>
      <c r="Z303" s="3"/>
      <c r="AA303" s="3"/>
      <c r="AB303" s="3"/>
      <c r="AC303" s="3"/>
      <c r="AD303" s="3"/>
      <c r="AE303" s="3"/>
      <c r="AF303" s="3"/>
      <c r="AG303" s="3"/>
      <c r="AH303" s="3"/>
    </row>
    <row r="304" spans="1:34" ht="13.2" x14ac:dyDescent="0.25">
      <c r="A304" s="147"/>
      <c r="B304" s="3"/>
      <c r="C304" s="3"/>
      <c r="D304" s="3"/>
      <c r="E304" s="3"/>
      <c r="F304" s="3"/>
      <c r="G304" s="46"/>
      <c r="H304" s="3"/>
      <c r="I304" s="3"/>
      <c r="J304" s="3"/>
      <c r="K304" s="3"/>
      <c r="L304" s="3"/>
      <c r="M304" s="3"/>
      <c r="N304" s="3"/>
      <c r="O304" s="3"/>
      <c r="P304" s="3"/>
      <c r="Q304" s="3"/>
      <c r="R304" s="50"/>
      <c r="S304" s="3"/>
      <c r="T304" s="3"/>
      <c r="U304" s="3"/>
      <c r="V304" s="3"/>
      <c r="W304" s="3"/>
      <c r="X304" s="3"/>
      <c r="Y304" s="3"/>
      <c r="Z304" s="3"/>
      <c r="AA304" s="3"/>
      <c r="AB304" s="3"/>
      <c r="AC304" s="3"/>
      <c r="AD304" s="3"/>
      <c r="AE304" s="3"/>
      <c r="AF304" s="3"/>
      <c r="AG304" s="3"/>
      <c r="AH304" s="3"/>
    </row>
    <row r="305" spans="1:34" ht="13.2" x14ac:dyDescent="0.25">
      <c r="A305" s="147"/>
      <c r="B305" s="3"/>
      <c r="C305" s="3"/>
      <c r="D305" s="3"/>
      <c r="E305" s="3"/>
      <c r="F305" s="3"/>
      <c r="G305" s="46"/>
      <c r="H305" s="3"/>
      <c r="I305" s="3"/>
      <c r="J305" s="3"/>
      <c r="K305" s="3"/>
      <c r="L305" s="3"/>
      <c r="M305" s="3"/>
      <c r="N305" s="3"/>
      <c r="O305" s="3"/>
      <c r="P305" s="3"/>
      <c r="Q305" s="3"/>
      <c r="R305" s="50"/>
      <c r="S305" s="3"/>
      <c r="T305" s="3"/>
      <c r="U305" s="3"/>
      <c r="V305" s="3"/>
      <c r="W305" s="3"/>
      <c r="X305" s="3"/>
      <c r="Y305" s="3"/>
      <c r="Z305" s="3"/>
      <c r="AA305" s="3"/>
      <c r="AB305" s="3"/>
      <c r="AC305" s="3"/>
      <c r="AD305" s="3"/>
      <c r="AE305" s="3"/>
      <c r="AF305" s="3"/>
      <c r="AG305" s="3"/>
      <c r="AH305" s="3"/>
    </row>
    <row r="306" spans="1:34" ht="13.2" x14ac:dyDescent="0.25">
      <c r="A306" s="147"/>
      <c r="B306" s="3"/>
      <c r="C306" s="3"/>
      <c r="D306" s="3"/>
      <c r="E306" s="3"/>
      <c r="F306" s="3"/>
      <c r="G306" s="46"/>
      <c r="H306" s="3"/>
      <c r="I306" s="3"/>
      <c r="J306" s="3"/>
      <c r="K306" s="3"/>
      <c r="L306" s="3"/>
      <c r="M306" s="3"/>
      <c r="N306" s="3"/>
      <c r="O306" s="3"/>
      <c r="P306" s="3"/>
      <c r="Q306" s="3"/>
      <c r="R306" s="50"/>
      <c r="S306" s="3"/>
      <c r="T306" s="3"/>
      <c r="U306" s="3"/>
      <c r="V306" s="3"/>
      <c r="W306" s="3"/>
      <c r="X306" s="3"/>
      <c r="Y306" s="3"/>
      <c r="Z306" s="3"/>
      <c r="AA306" s="3"/>
      <c r="AB306" s="3"/>
      <c r="AC306" s="3"/>
      <c r="AD306" s="3"/>
      <c r="AE306" s="3"/>
      <c r="AF306" s="3"/>
      <c r="AG306" s="3"/>
      <c r="AH306" s="3"/>
    </row>
    <row r="307" spans="1:34" ht="13.2" x14ac:dyDescent="0.25">
      <c r="A307" s="147"/>
      <c r="B307" s="3"/>
      <c r="C307" s="3"/>
      <c r="D307" s="3"/>
      <c r="E307" s="3"/>
      <c r="F307" s="3"/>
      <c r="G307" s="46"/>
      <c r="H307" s="3"/>
      <c r="I307" s="3"/>
      <c r="J307" s="3"/>
      <c r="K307" s="3"/>
      <c r="L307" s="3"/>
      <c r="M307" s="3"/>
      <c r="N307" s="3"/>
      <c r="O307" s="3"/>
      <c r="P307" s="3"/>
      <c r="Q307" s="3"/>
      <c r="R307" s="50"/>
      <c r="S307" s="3"/>
      <c r="T307" s="3"/>
      <c r="U307" s="3"/>
      <c r="V307" s="3"/>
      <c r="W307" s="3"/>
      <c r="X307" s="3"/>
      <c r="Y307" s="3"/>
      <c r="Z307" s="3"/>
      <c r="AA307" s="3"/>
      <c r="AB307" s="3"/>
      <c r="AC307" s="3"/>
      <c r="AD307" s="3"/>
      <c r="AE307" s="3"/>
      <c r="AF307" s="3"/>
      <c r="AG307" s="3"/>
      <c r="AH307" s="3"/>
    </row>
    <row r="308" spans="1:34" ht="13.2" x14ac:dyDescent="0.25">
      <c r="A308" s="147"/>
      <c r="B308" s="3"/>
      <c r="C308" s="3"/>
      <c r="D308" s="3"/>
      <c r="E308" s="3"/>
      <c r="F308" s="3"/>
      <c r="G308" s="46"/>
      <c r="H308" s="3"/>
      <c r="I308" s="3"/>
      <c r="J308" s="3"/>
      <c r="K308" s="3"/>
      <c r="L308" s="3"/>
      <c r="M308" s="3"/>
      <c r="N308" s="3"/>
      <c r="O308" s="3"/>
      <c r="P308" s="3"/>
      <c r="Q308" s="3"/>
      <c r="R308" s="50"/>
      <c r="S308" s="3"/>
      <c r="T308" s="3"/>
      <c r="U308" s="3"/>
      <c r="V308" s="3"/>
      <c r="W308" s="3"/>
      <c r="X308" s="3"/>
      <c r="Y308" s="3"/>
      <c r="Z308" s="3"/>
      <c r="AA308" s="3"/>
      <c r="AB308" s="3"/>
      <c r="AC308" s="3"/>
      <c r="AD308" s="3"/>
      <c r="AE308" s="3"/>
      <c r="AF308" s="3"/>
      <c r="AG308" s="3"/>
      <c r="AH308" s="3"/>
    </row>
    <row r="309" spans="1:34" ht="13.2" x14ac:dyDescent="0.25">
      <c r="A309" s="147"/>
      <c r="B309" s="3"/>
      <c r="C309" s="3"/>
      <c r="D309" s="3"/>
      <c r="E309" s="3"/>
      <c r="F309" s="3"/>
      <c r="G309" s="46"/>
      <c r="H309" s="3"/>
      <c r="I309" s="3"/>
      <c r="J309" s="3"/>
      <c r="K309" s="3"/>
      <c r="L309" s="3"/>
      <c r="M309" s="3"/>
      <c r="N309" s="3"/>
      <c r="O309" s="3"/>
      <c r="P309" s="3"/>
      <c r="Q309" s="3"/>
      <c r="R309" s="50"/>
      <c r="S309" s="3"/>
      <c r="T309" s="3"/>
      <c r="U309" s="3"/>
      <c r="V309" s="3"/>
      <c r="W309" s="3"/>
      <c r="X309" s="3"/>
      <c r="Y309" s="3"/>
      <c r="Z309" s="3"/>
      <c r="AA309" s="3"/>
      <c r="AB309" s="3"/>
      <c r="AC309" s="3"/>
      <c r="AD309" s="3"/>
      <c r="AE309" s="3"/>
      <c r="AF309" s="3"/>
      <c r="AG309" s="3"/>
      <c r="AH309" s="3"/>
    </row>
    <row r="310" spans="1:34" ht="13.2" x14ac:dyDescent="0.25">
      <c r="A310" s="147"/>
      <c r="B310" s="3"/>
      <c r="C310" s="3"/>
      <c r="D310" s="3"/>
      <c r="E310" s="3"/>
      <c r="F310" s="3"/>
      <c r="G310" s="46"/>
      <c r="H310" s="3"/>
      <c r="I310" s="3"/>
      <c r="J310" s="3"/>
      <c r="K310" s="3"/>
      <c r="L310" s="3"/>
      <c r="M310" s="3"/>
      <c r="N310" s="3"/>
      <c r="O310" s="3"/>
      <c r="P310" s="3"/>
      <c r="Q310" s="3"/>
      <c r="R310" s="50"/>
      <c r="S310" s="3"/>
      <c r="T310" s="3"/>
      <c r="U310" s="3"/>
      <c r="V310" s="3"/>
      <c r="W310" s="3"/>
      <c r="X310" s="3"/>
      <c r="Y310" s="3"/>
      <c r="Z310" s="3"/>
      <c r="AA310" s="3"/>
      <c r="AB310" s="3"/>
      <c r="AC310" s="3"/>
      <c r="AD310" s="3"/>
      <c r="AE310" s="3"/>
      <c r="AF310" s="3"/>
      <c r="AG310" s="3"/>
      <c r="AH310" s="3"/>
    </row>
    <row r="311" spans="1:34" ht="13.2" x14ac:dyDescent="0.25">
      <c r="A311" s="147"/>
      <c r="B311" s="3"/>
      <c r="C311" s="3"/>
      <c r="D311" s="3"/>
      <c r="E311" s="3"/>
      <c r="F311" s="3"/>
      <c r="G311" s="46"/>
      <c r="H311" s="3"/>
      <c r="I311" s="3"/>
      <c r="J311" s="3"/>
      <c r="K311" s="3"/>
      <c r="L311" s="3"/>
      <c r="M311" s="3"/>
      <c r="N311" s="3"/>
      <c r="O311" s="3"/>
      <c r="P311" s="3"/>
      <c r="Q311" s="3"/>
      <c r="R311" s="50"/>
      <c r="S311" s="3"/>
      <c r="T311" s="3"/>
      <c r="U311" s="3"/>
      <c r="V311" s="3"/>
      <c r="W311" s="3"/>
      <c r="X311" s="3"/>
      <c r="Y311" s="3"/>
      <c r="Z311" s="3"/>
      <c r="AA311" s="3"/>
      <c r="AB311" s="3"/>
      <c r="AC311" s="3"/>
      <c r="AD311" s="3"/>
      <c r="AE311" s="3"/>
      <c r="AF311" s="3"/>
      <c r="AG311" s="3"/>
      <c r="AH311" s="3"/>
    </row>
    <row r="312" spans="1:34" ht="13.2" x14ac:dyDescent="0.25">
      <c r="A312" s="147"/>
      <c r="B312" s="3"/>
      <c r="C312" s="3"/>
      <c r="D312" s="3"/>
      <c r="E312" s="3"/>
      <c r="F312" s="3"/>
      <c r="G312" s="46"/>
      <c r="H312" s="3"/>
      <c r="I312" s="3"/>
      <c r="J312" s="3"/>
      <c r="K312" s="3"/>
      <c r="L312" s="3"/>
      <c r="M312" s="3"/>
      <c r="N312" s="3"/>
      <c r="O312" s="3"/>
      <c r="P312" s="3"/>
      <c r="Q312" s="3"/>
      <c r="R312" s="50"/>
      <c r="S312" s="3"/>
      <c r="T312" s="3"/>
      <c r="U312" s="3"/>
      <c r="V312" s="3"/>
      <c r="W312" s="3"/>
      <c r="X312" s="3"/>
      <c r="Y312" s="3"/>
      <c r="Z312" s="3"/>
      <c r="AA312" s="3"/>
      <c r="AB312" s="3"/>
      <c r="AC312" s="3"/>
      <c r="AD312" s="3"/>
      <c r="AE312" s="3"/>
      <c r="AF312" s="3"/>
      <c r="AG312" s="3"/>
      <c r="AH312" s="3"/>
    </row>
    <row r="313" spans="1:34" ht="13.2" x14ac:dyDescent="0.25">
      <c r="A313" s="147"/>
      <c r="B313" s="3"/>
      <c r="C313" s="3"/>
      <c r="D313" s="3"/>
      <c r="E313" s="3"/>
      <c r="F313" s="3"/>
      <c r="G313" s="46"/>
      <c r="H313" s="3"/>
      <c r="I313" s="3"/>
      <c r="J313" s="3"/>
      <c r="K313" s="3"/>
      <c r="L313" s="3"/>
      <c r="M313" s="3"/>
      <c r="N313" s="3"/>
      <c r="O313" s="3"/>
      <c r="P313" s="3"/>
      <c r="Q313" s="3"/>
      <c r="R313" s="50"/>
      <c r="S313" s="3"/>
      <c r="T313" s="3"/>
      <c r="U313" s="3"/>
      <c r="V313" s="3"/>
      <c r="W313" s="3"/>
      <c r="X313" s="3"/>
      <c r="Y313" s="3"/>
      <c r="Z313" s="3"/>
      <c r="AA313" s="3"/>
      <c r="AB313" s="3"/>
      <c r="AC313" s="3"/>
      <c r="AD313" s="3"/>
      <c r="AE313" s="3"/>
      <c r="AF313" s="3"/>
      <c r="AG313" s="3"/>
      <c r="AH313" s="3"/>
    </row>
    <row r="314" spans="1:34" ht="13.2" x14ac:dyDescent="0.25">
      <c r="A314" s="147"/>
      <c r="B314" s="3"/>
      <c r="C314" s="3"/>
      <c r="D314" s="3"/>
      <c r="E314" s="3"/>
      <c r="F314" s="3"/>
      <c r="G314" s="46"/>
      <c r="H314" s="3"/>
      <c r="I314" s="3"/>
      <c r="J314" s="3"/>
      <c r="K314" s="3"/>
      <c r="L314" s="3"/>
      <c r="M314" s="3"/>
      <c r="N314" s="3"/>
      <c r="O314" s="3"/>
      <c r="P314" s="3"/>
      <c r="Q314" s="3"/>
      <c r="R314" s="50"/>
      <c r="S314" s="3"/>
      <c r="T314" s="3"/>
      <c r="U314" s="3"/>
      <c r="V314" s="3"/>
      <c r="W314" s="3"/>
      <c r="X314" s="3"/>
      <c r="Y314" s="3"/>
      <c r="Z314" s="3"/>
      <c r="AA314" s="3"/>
      <c r="AB314" s="3"/>
      <c r="AC314" s="3"/>
      <c r="AD314" s="3"/>
      <c r="AE314" s="3"/>
      <c r="AF314" s="3"/>
      <c r="AG314" s="3"/>
      <c r="AH314" s="3"/>
    </row>
    <row r="315" spans="1:34" ht="13.2" x14ac:dyDescent="0.25">
      <c r="A315" s="147"/>
      <c r="B315" s="3"/>
      <c r="C315" s="3"/>
      <c r="D315" s="3"/>
      <c r="E315" s="3"/>
      <c r="F315" s="3"/>
      <c r="G315" s="46"/>
      <c r="H315" s="3"/>
      <c r="I315" s="3"/>
      <c r="J315" s="3"/>
      <c r="K315" s="3"/>
      <c r="L315" s="3"/>
      <c r="M315" s="3"/>
      <c r="N315" s="3"/>
      <c r="O315" s="3"/>
      <c r="P315" s="3"/>
      <c r="Q315" s="3"/>
      <c r="R315" s="50"/>
      <c r="S315" s="3"/>
      <c r="T315" s="3"/>
      <c r="U315" s="3"/>
      <c r="V315" s="3"/>
      <c r="W315" s="3"/>
      <c r="X315" s="3"/>
      <c r="Y315" s="3"/>
      <c r="Z315" s="3"/>
      <c r="AA315" s="3"/>
      <c r="AB315" s="3"/>
      <c r="AC315" s="3"/>
      <c r="AD315" s="3"/>
      <c r="AE315" s="3"/>
      <c r="AF315" s="3"/>
      <c r="AG315" s="3"/>
      <c r="AH315" s="3"/>
    </row>
    <row r="316" spans="1:34" ht="13.2" x14ac:dyDescent="0.25">
      <c r="A316" s="147"/>
      <c r="B316" s="3"/>
      <c r="C316" s="3"/>
      <c r="D316" s="3"/>
      <c r="E316" s="3"/>
      <c r="F316" s="3"/>
      <c r="G316" s="46"/>
      <c r="H316" s="3"/>
      <c r="I316" s="3"/>
      <c r="J316" s="3"/>
      <c r="K316" s="3"/>
      <c r="L316" s="3"/>
      <c r="M316" s="3"/>
      <c r="N316" s="3"/>
      <c r="O316" s="3"/>
      <c r="P316" s="3"/>
      <c r="Q316" s="3"/>
      <c r="R316" s="50"/>
      <c r="S316" s="3"/>
      <c r="T316" s="3"/>
      <c r="U316" s="3"/>
      <c r="V316" s="3"/>
      <c r="W316" s="3"/>
      <c r="X316" s="3"/>
      <c r="Y316" s="3"/>
      <c r="Z316" s="3"/>
      <c r="AA316" s="3"/>
      <c r="AB316" s="3"/>
      <c r="AC316" s="3"/>
      <c r="AD316" s="3"/>
      <c r="AE316" s="3"/>
      <c r="AF316" s="3"/>
      <c r="AG316" s="3"/>
      <c r="AH316" s="3"/>
    </row>
    <row r="317" spans="1:34" ht="13.2" x14ac:dyDescent="0.25">
      <c r="A317" s="147"/>
      <c r="B317" s="3"/>
      <c r="C317" s="3"/>
      <c r="D317" s="3"/>
      <c r="E317" s="3"/>
      <c r="F317" s="3"/>
      <c r="G317" s="46"/>
      <c r="H317" s="3"/>
      <c r="I317" s="3"/>
      <c r="J317" s="3"/>
      <c r="K317" s="3"/>
      <c r="L317" s="3"/>
      <c r="M317" s="3"/>
      <c r="N317" s="3"/>
      <c r="O317" s="3"/>
      <c r="P317" s="3"/>
      <c r="Q317" s="3"/>
      <c r="R317" s="50"/>
      <c r="S317" s="3"/>
      <c r="T317" s="3"/>
      <c r="U317" s="3"/>
      <c r="V317" s="3"/>
      <c r="W317" s="3"/>
      <c r="X317" s="3"/>
      <c r="Y317" s="3"/>
      <c r="Z317" s="3"/>
      <c r="AA317" s="3"/>
      <c r="AB317" s="3"/>
      <c r="AC317" s="3"/>
      <c r="AD317" s="3"/>
      <c r="AE317" s="3"/>
      <c r="AF317" s="3"/>
      <c r="AG317" s="3"/>
      <c r="AH317" s="3"/>
    </row>
    <row r="318" spans="1:34" ht="13.2" x14ac:dyDescent="0.25">
      <c r="A318" s="147"/>
      <c r="B318" s="3"/>
      <c r="C318" s="3"/>
      <c r="D318" s="3"/>
      <c r="E318" s="3"/>
      <c r="F318" s="3"/>
      <c r="G318" s="46"/>
      <c r="H318" s="3"/>
      <c r="I318" s="3"/>
      <c r="J318" s="3"/>
      <c r="K318" s="3"/>
      <c r="L318" s="3"/>
      <c r="M318" s="3"/>
      <c r="N318" s="3"/>
      <c r="O318" s="3"/>
      <c r="P318" s="3"/>
      <c r="Q318" s="3"/>
      <c r="R318" s="50"/>
      <c r="S318" s="3"/>
      <c r="T318" s="3"/>
      <c r="U318" s="3"/>
      <c r="V318" s="3"/>
      <c r="W318" s="3"/>
      <c r="X318" s="3"/>
      <c r="Y318" s="3"/>
      <c r="Z318" s="3"/>
      <c r="AA318" s="3"/>
      <c r="AB318" s="3"/>
      <c r="AC318" s="3"/>
      <c r="AD318" s="3"/>
      <c r="AE318" s="3"/>
      <c r="AF318" s="3"/>
      <c r="AG318" s="3"/>
      <c r="AH318" s="3"/>
    </row>
    <row r="319" spans="1:34" ht="13.2" x14ac:dyDescent="0.25">
      <c r="A319" s="147"/>
      <c r="B319" s="3"/>
      <c r="C319" s="3"/>
      <c r="D319" s="3"/>
      <c r="E319" s="3"/>
      <c r="F319" s="3"/>
      <c r="G319" s="46"/>
      <c r="H319" s="3"/>
      <c r="I319" s="3"/>
      <c r="J319" s="3"/>
      <c r="K319" s="3"/>
      <c r="L319" s="3"/>
      <c r="M319" s="3"/>
      <c r="N319" s="3"/>
      <c r="O319" s="3"/>
      <c r="P319" s="3"/>
      <c r="Q319" s="3"/>
      <c r="R319" s="50"/>
      <c r="S319" s="3"/>
      <c r="T319" s="3"/>
      <c r="U319" s="3"/>
      <c r="V319" s="3"/>
      <c r="W319" s="3"/>
      <c r="X319" s="3"/>
      <c r="Y319" s="3"/>
      <c r="Z319" s="3"/>
      <c r="AA319" s="3"/>
      <c r="AB319" s="3"/>
      <c r="AC319" s="3"/>
      <c r="AD319" s="3"/>
      <c r="AE319" s="3"/>
      <c r="AF319" s="3"/>
      <c r="AG319" s="3"/>
      <c r="AH319" s="3"/>
    </row>
    <row r="320" spans="1:34" ht="13.2" x14ac:dyDescent="0.25">
      <c r="A320" s="147"/>
      <c r="B320" s="3"/>
      <c r="C320" s="3"/>
      <c r="D320" s="3"/>
      <c r="E320" s="3"/>
      <c r="F320" s="3"/>
      <c r="G320" s="46"/>
      <c r="H320" s="3"/>
      <c r="I320" s="3"/>
      <c r="J320" s="3"/>
      <c r="K320" s="3"/>
      <c r="L320" s="3"/>
      <c r="M320" s="3"/>
      <c r="N320" s="3"/>
      <c r="O320" s="3"/>
      <c r="P320" s="3"/>
      <c r="Q320" s="3"/>
      <c r="R320" s="50"/>
      <c r="S320" s="3"/>
      <c r="T320" s="3"/>
      <c r="U320" s="3"/>
      <c r="V320" s="3"/>
      <c r="W320" s="3"/>
      <c r="X320" s="3"/>
      <c r="Y320" s="3"/>
      <c r="Z320" s="3"/>
      <c r="AA320" s="3"/>
      <c r="AB320" s="3"/>
      <c r="AC320" s="3"/>
      <c r="AD320" s="3"/>
      <c r="AE320" s="3"/>
      <c r="AF320" s="3"/>
      <c r="AG320" s="3"/>
      <c r="AH320" s="3"/>
    </row>
    <row r="321" spans="1:34" ht="13.2" x14ac:dyDescent="0.25">
      <c r="A321" s="147"/>
      <c r="B321" s="3"/>
      <c r="C321" s="3"/>
      <c r="D321" s="3"/>
      <c r="E321" s="3"/>
      <c r="F321" s="3"/>
      <c r="G321" s="46"/>
      <c r="H321" s="3"/>
      <c r="I321" s="3"/>
      <c r="J321" s="3"/>
      <c r="K321" s="3"/>
      <c r="L321" s="3"/>
      <c r="M321" s="3"/>
      <c r="N321" s="3"/>
      <c r="O321" s="3"/>
      <c r="P321" s="3"/>
      <c r="Q321" s="3"/>
      <c r="R321" s="50"/>
      <c r="S321" s="3"/>
      <c r="T321" s="3"/>
      <c r="U321" s="3"/>
      <c r="V321" s="3"/>
      <c r="W321" s="3"/>
      <c r="X321" s="3"/>
      <c r="Y321" s="3"/>
      <c r="Z321" s="3"/>
      <c r="AA321" s="3"/>
      <c r="AB321" s="3"/>
      <c r="AC321" s="3"/>
      <c r="AD321" s="3"/>
      <c r="AE321" s="3"/>
      <c r="AF321" s="3"/>
      <c r="AG321" s="3"/>
      <c r="AH321" s="3"/>
    </row>
    <row r="322" spans="1:34" ht="13.2" x14ac:dyDescent="0.25">
      <c r="A322" s="147"/>
      <c r="B322" s="3"/>
      <c r="C322" s="3"/>
      <c r="D322" s="3"/>
      <c r="E322" s="3"/>
      <c r="F322" s="3"/>
      <c r="G322" s="46"/>
      <c r="H322" s="3"/>
      <c r="I322" s="3"/>
      <c r="J322" s="3"/>
      <c r="K322" s="3"/>
      <c r="L322" s="3"/>
      <c r="M322" s="3"/>
      <c r="N322" s="3"/>
      <c r="O322" s="3"/>
      <c r="P322" s="3"/>
      <c r="Q322" s="3"/>
      <c r="R322" s="50"/>
      <c r="S322" s="3"/>
      <c r="T322" s="3"/>
      <c r="U322" s="3"/>
      <c r="V322" s="3"/>
      <c r="W322" s="3"/>
      <c r="X322" s="3"/>
      <c r="Y322" s="3"/>
      <c r="Z322" s="3"/>
      <c r="AA322" s="3"/>
      <c r="AB322" s="3"/>
      <c r="AC322" s="3"/>
      <c r="AD322" s="3"/>
      <c r="AE322" s="3"/>
      <c r="AF322" s="3"/>
      <c r="AG322" s="3"/>
      <c r="AH322" s="3"/>
    </row>
    <row r="323" spans="1:34" ht="13.2" x14ac:dyDescent="0.25">
      <c r="A323" s="147"/>
      <c r="B323" s="3"/>
      <c r="C323" s="3"/>
      <c r="D323" s="3"/>
      <c r="E323" s="3"/>
      <c r="F323" s="3"/>
      <c r="G323" s="46"/>
      <c r="H323" s="3"/>
      <c r="I323" s="3"/>
      <c r="J323" s="3"/>
      <c r="K323" s="3"/>
      <c r="L323" s="3"/>
      <c r="M323" s="3"/>
      <c r="N323" s="3"/>
      <c r="O323" s="3"/>
      <c r="P323" s="3"/>
      <c r="Q323" s="3"/>
      <c r="R323" s="50"/>
      <c r="S323" s="3"/>
      <c r="T323" s="3"/>
      <c r="U323" s="3"/>
      <c r="V323" s="3"/>
      <c r="W323" s="3"/>
      <c r="X323" s="3"/>
      <c r="Y323" s="3"/>
      <c r="Z323" s="3"/>
      <c r="AA323" s="3"/>
      <c r="AB323" s="3"/>
      <c r="AC323" s="3"/>
      <c r="AD323" s="3"/>
      <c r="AE323" s="3"/>
      <c r="AF323" s="3"/>
      <c r="AG323" s="3"/>
      <c r="AH323" s="3"/>
    </row>
    <row r="324" spans="1:34" ht="13.2" x14ac:dyDescent="0.25">
      <c r="A324" s="147"/>
      <c r="B324" s="3"/>
      <c r="C324" s="3"/>
      <c r="D324" s="3"/>
      <c r="E324" s="3"/>
      <c r="F324" s="3"/>
      <c r="G324" s="46"/>
      <c r="H324" s="3"/>
      <c r="I324" s="3"/>
      <c r="J324" s="3"/>
      <c r="K324" s="3"/>
      <c r="L324" s="3"/>
      <c r="M324" s="3"/>
      <c r="N324" s="3"/>
      <c r="O324" s="3"/>
      <c r="P324" s="3"/>
      <c r="Q324" s="3"/>
      <c r="R324" s="50"/>
      <c r="S324" s="3"/>
      <c r="T324" s="3"/>
      <c r="U324" s="3"/>
      <c r="V324" s="3"/>
      <c r="W324" s="3"/>
      <c r="X324" s="3"/>
      <c r="Y324" s="3"/>
      <c r="Z324" s="3"/>
      <c r="AA324" s="3"/>
      <c r="AB324" s="3"/>
      <c r="AC324" s="3"/>
      <c r="AD324" s="3"/>
      <c r="AE324" s="3"/>
      <c r="AF324" s="3"/>
      <c r="AG324" s="3"/>
      <c r="AH324" s="3"/>
    </row>
    <row r="325" spans="1:34" ht="13.2" x14ac:dyDescent="0.25">
      <c r="A325" s="147"/>
      <c r="B325" s="3"/>
      <c r="C325" s="3"/>
      <c r="D325" s="3"/>
      <c r="E325" s="3"/>
      <c r="F325" s="3"/>
      <c r="G325" s="46"/>
      <c r="H325" s="3"/>
      <c r="I325" s="3"/>
      <c r="J325" s="3"/>
      <c r="K325" s="3"/>
      <c r="L325" s="3"/>
      <c r="M325" s="3"/>
      <c r="N325" s="3"/>
      <c r="O325" s="3"/>
      <c r="P325" s="3"/>
      <c r="Q325" s="3"/>
      <c r="R325" s="50"/>
      <c r="S325" s="3"/>
      <c r="T325" s="3"/>
      <c r="U325" s="3"/>
      <c r="V325" s="3"/>
      <c r="W325" s="3"/>
      <c r="X325" s="3"/>
      <c r="Y325" s="3"/>
      <c r="Z325" s="3"/>
      <c r="AA325" s="3"/>
      <c r="AB325" s="3"/>
      <c r="AC325" s="3"/>
      <c r="AD325" s="3"/>
      <c r="AE325" s="3"/>
      <c r="AF325" s="3"/>
      <c r="AG325" s="3"/>
      <c r="AH325" s="3"/>
    </row>
    <row r="326" spans="1:34" ht="13.2" x14ac:dyDescent="0.25">
      <c r="A326" s="147"/>
      <c r="B326" s="3"/>
      <c r="C326" s="3"/>
      <c r="D326" s="3"/>
      <c r="E326" s="3"/>
      <c r="F326" s="3"/>
      <c r="G326" s="46"/>
      <c r="H326" s="3"/>
      <c r="I326" s="3"/>
      <c r="J326" s="3"/>
      <c r="K326" s="3"/>
      <c r="L326" s="3"/>
      <c r="M326" s="3"/>
      <c r="N326" s="3"/>
      <c r="O326" s="3"/>
      <c r="P326" s="3"/>
      <c r="Q326" s="3"/>
      <c r="R326" s="50"/>
      <c r="S326" s="3"/>
      <c r="T326" s="3"/>
      <c r="U326" s="3"/>
      <c r="V326" s="3"/>
      <c r="W326" s="3"/>
      <c r="X326" s="3"/>
      <c r="Y326" s="3"/>
      <c r="Z326" s="3"/>
      <c r="AA326" s="3"/>
      <c r="AB326" s="3"/>
      <c r="AC326" s="3"/>
      <c r="AD326" s="3"/>
      <c r="AE326" s="3"/>
      <c r="AF326" s="3"/>
      <c r="AG326" s="3"/>
      <c r="AH326" s="3"/>
    </row>
    <row r="327" spans="1:34" ht="13.2" x14ac:dyDescent="0.25">
      <c r="A327" s="147"/>
      <c r="B327" s="3"/>
      <c r="C327" s="3"/>
      <c r="D327" s="3"/>
      <c r="E327" s="3"/>
      <c r="F327" s="3"/>
      <c r="G327" s="46"/>
      <c r="H327" s="3"/>
      <c r="I327" s="3"/>
      <c r="J327" s="3"/>
      <c r="K327" s="3"/>
      <c r="L327" s="3"/>
      <c r="M327" s="3"/>
      <c r="N327" s="3"/>
      <c r="O327" s="3"/>
      <c r="P327" s="3"/>
      <c r="Q327" s="3"/>
      <c r="R327" s="50"/>
      <c r="S327" s="3"/>
      <c r="T327" s="3"/>
      <c r="U327" s="3"/>
      <c r="V327" s="3"/>
      <c r="W327" s="3"/>
      <c r="X327" s="3"/>
      <c r="Y327" s="3"/>
      <c r="Z327" s="3"/>
      <c r="AA327" s="3"/>
      <c r="AB327" s="3"/>
      <c r="AC327" s="3"/>
      <c r="AD327" s="3"/>
      <c r="AE327" s="3"/>
      <c r="AF327" s="3"/>
      <c r="AG327" s="3"/>
      <c r="AH327" s="3"/>
    </row>
    <row r="328" spans="1:34" ht="13.2" x14ac:dyDescent="0.25">
      <c r="A328" s="147"/>
      <c r="B328" s="3"/>
      <c r="C328" s="3"/>
      <c r="D328" s="3"/>
      <c r="E328" s="3"/>
      <c r="F328" s="3"/>
      <c r="G328" s="46"/>
      <c r="H328" s="3"/>
      <c r="I328" s="3"/>
      <c r="J328" s="3"/>
      <c r="K328" s="3"/>
      <c r="L328" s="3"/>
      <c r="M328" s="3"/>
      <c r="N328" s="3"/>
      <c r="O328" s="3"/>
      <c r="P328" s="3"/>
      <c r="Q328" s="3"/>
      <c r="R328" s="50"/>
      <c r="S328" s="3"/>
      <c r="T328" s="3"/>
      <c r="U328" s="3"/>
      <c r="V328" s="3"/>
      <c r="W328" s="3"/>
      <c r="X328" s="3"/>
      <c r="Y328" s="3"/>
      <c r="Z328" s="3"/>
      <c r="AA328" s="3"/>
      <c r="AB328" s="3"/>
      <c r="AC328" s="3"/>
      <c r="AD328" s="3"/>
      <c r="AE328" s="3"/>
      <c r="AF328" s="3"/>
      <c r="AG328" s="3"/>
      <c r="AH328" s="3"/>
    </row>
    <row r="329" spans="1:34" ht="13.2" x14ac:dyDescent="0.25">
      <c r="A329" s="147"/>
      <c r="B329" s="3"/>
      <c r="C329" s="3"/>
      <c r="D329" s="3"/>
      <c r="E329" s="3"/>
      <c r="F329" s="3"/>
      <c r="G329" s="46"/>
      <c r="H329" s="3"/>
      <c r="I329" s="3"/>
      <c r="J329" s="3"/>
      <c r="K329" s="3"/>
      <c r="L329" s="3"/>
      <c r="M329" s="3"/>
      <c r="N329" s="3"/>
      <c r="O329" s="3"/>
      <c r="P329" s="3"/>
      <c r="Q329" s="3"/>
      <c r="R329" s="50"/>
      <c r="S329" s="3"/>
      <c r="T329" s="3"/>
      <c r="U329" s="3"/>
      <c r="V329" s="3"/>
      <c r="W329" s="3"/>
      <c r="X329" s="3"/>
      <c r="Y329" s="3"/>
      <c r="Z329" s="3"/>
      <c r="AA329" s="3"/>
      <c r="AB329" s="3"/>
      <c r="AC329" s="3"/>
      <c r="AD329" s="3"/>
      <c r="AE329" s="3"/>
      <c r="AF329" s="3"/>
      <c r="AG329" s="3"/>
      <c r="AH329" s="3"/>
    </row>
    <row r="330" spans="1:34" ht="13.2" x14ac:dyDescent="0.25">
      <c r="A330" s="147"/>
      <c r="B330" s="3"/>
      <c r="C330" s="3"/>
      <c r="D330" s="3"/>
      <c r="E330" s="3"/>
      <c r="F330" s="3"/>
      <c r="G330" s="46"/>
      <c r="H330" s="3"/>
      <c r="I330" s="3"/>
      <c r="J330" s="3"/>
      <c r="K330" s="3"/>
      <c r="L330" s="3"/>
      <c r="M330" s="3"/>
      <c r="N330" s="3"/>
      <c r="O330" s="3"/>
      <c r="P330" s="3"/>
      <c r="Q330" s="3"/>
      <c r="R330" s="50"/>
      <c r="S330" s="3"/>
      <c r="T330" s="3"/>
      <c r="U330" s="3"/>
      <c r="V330" s="3"/>
      <c r="W330" s="3"/>
      <c r="X330" s="3"/>
      <c r="Y330" s="3"/>
      <c r="Z330" s="3"/>
      <c r="AA330" s="3"/>
      <c r="AB330" s="3"/>
      <c r="AC330" s="3"/>
      <c r="AD330" s="3"/>
      <c r="AE330" s="3"/>
      <c r="AF330" s="3"/>
      <c r="AG330" s="3"/>
      <c r="AH330" s="3"/>
    </row>
    <row r="331" spans="1:34" ht="13.2" x14ac:dyDescent="0.25">
      <c r="A331" s="147"/>
      <c r="B331" s="3"/>
      <c r="C331" s="3"/>
      <c r="D331" s="3"/>
      <c r="E331" s="3"/>
      <c r="F331" s="3"/>
      <c r="G331" s="46"/>
      <c r="H331" s="3"/>
      <c r="I331" s="3"/>
      <c r="J331" s="3"/>
      <c r="K331" s="3"/>
      <c r="L331" s="3"/>
      <c r="M331" s="3"/>
      <c r="N331" s="3"/>
      <c r="O331" s="3"/>
      <c r="P331" s="3"/>
      <c r="Q331" s="3"/>
      <c r="R331" s="50"/>
      <c r="S331" s="3"/>
      <c r="T331" s="3"/>
      <c r="U331" s="3"/>
      <c r="V331" s="3"/>
      <c r="W331" s="3"/>
      <c r="X331" s="3"/>
      <c r="Y331" s="3"/>
      <c r="Z331" s="3"/>
      <c r="AA331" s="3"/>
      <c r="AB331" s="3"/>
      <c r="AC331" s="3"/>
      <c r="AD331" s="3"/>
      <c r="AE331" s="3"/>
      <c r="AF331" s="3"/>
      <c r="AG331" s="3"/>
      <c r="AH331" s="3"/>
    </row>
    <row r="332" spans="1:34" ht="13.2" x14ac:dyDescent="0.25">
      <c r="A332" s="147"/>
      <c r="B332" s="3"/>
      <c r="C332" s="3"/>
      <c r="D332" s="3"/>
      <c r="E332" s="3"/>
      <c r="F332" s="3"/>
      <c r="G332" s="46"/>
      <c r="H332" s="3"/>
      <c r="I332" s="3"/>
      <c r="J332" s="3"/>
      <c r="K332" s="3"/>
      <c r="L332" s="3"/>
      <c r="M332" s="3"/>
      <c r="N332" s="3"/>
      <c r="O332" s="3"/>
      <c r="P332" s="3"/>
      <c r="Q332" s="3"/>
      <c r="R332" s="50"/>
      <c r="S332" s="3"/>
      <c r="T332" s="3"/>
      <c r="U332" s="3"/>
      <c r="V332" s="3"/>
      <c r="W332" s="3"/>
      <c r="X332" s="3"/>
      <c r="Y332" s="3"/>
      <c r="Z332" s="3"/>
      <c r="AA332" s="3"/>
      <c r="AB332" s="3"/>
      <c r="AC332" s="3"/>
      <c r="AD332" s="3"/>
      <c r="AE332" s="3"/>
      <c r="AF332" s="3"/>
      <c r="AG332" s="3"/>
      <c r="AH332" s="3"/>
    </row>
    <row r="333" spans="1:34" ht="13.2" x14ac:dyDescent="0.25">
      <c r="A333" s="147"/>
      <c r="B333" s="3"/>
      <c r="C333" s="3"/>
      <c r="D333" s="3"/>
      <c r="E333" s="3"/>
      <c r="F333" s="3"/>
      <c r="G333" s="46"/>
      <c r="H333" s="3"/>
      <c r="I333" s="3"/>
      <c r="J333" s="3"/>
      <c r="K333" s="3"/>
      <c r="L333" s="3"/>
      <c r="M333" s="3"/>
      <c r="N333" s="3"/>
      <c r="O333" s="3"/>
      <c r="P333" s="3"/>
      <c r="Q333" s="3"/>
      <c r="R333" s="50"/>
      <c r="S333" s="3"/>
      <c r="T333" s="3"/>
      <c r="U333" s="3"/>
      <c r="V333" s="3"/>
      <c r="W333" s="3"/>
      <c r="X333" s="3"/>
      <c r="Y333" s="3"/>
      <c r="Z333" s="3"/>
      <c r="AA333" s="3"/>
      <c r="AB333" s="3"/>
      <c r="AC333" s="3"/>
      <c r="AD333" s="3"/>
      <c r="AE333" s="3"/>
      <c r="AF333" s="3"/>
      <c r="AG333" s="3"/>
      <c r="AH333" s="3"/>
    </row>
    <row r="334" spans="1:34" ht="13.2" x14ac:dyDescent="0.25">
      <c r="A334" s="147"/>
      <c r="B334" s="3"/>
      <c r="C334" s="3"/>
      <c r="D334" s="3"/>
      <c r="E334" s="3"/>
      <c r="F334" s="3"/>
      <c r="G334" s="46"/>
      <c r="H334" s="3"/>
      <c r="I334" s="3"/>
      <c r="J334" s="3"/>
      <c r="K334" s="3"/>
      <c r="L334" s="3"/>
      <c r="M334" s="3"/>
      <c r="N334" s="3"/>
      <c r="O334" s="3"/>
      <c r="P334" s="3"/>
      <c r="Q334" s="3"/>
      <c r="R334" s="50"/>
      <c r="S334" s="3"/>
      <c r="T334" s="3"/>
      <c r="U334" s="3"/>
      <c r="V334" s="3"/>
      <c r="W334" s="3"/>
      <c r="X334" s="3"/>
      <c r="Y334" s="3"/>
      <c r="Z334" s="3"/>
      <c r="AA334" s="3"/>
      <c r="AB334" s="3"/>
      <c r="AC334" s="3"/>
      <c r="AD334" s="3"/>
      <c r="AE334" s="3"/>
      <c r="AF334" s="3"/>
      <c r="AG334" s="3"/>
      <c r="AH334" s="3"/>
    </row>
    <row r="335" spans="1:34" ht="13.2" x14ac:dyDescent="0.25">
      <c r="A335" s="147"/>
      <c r="B335" s="3"/>
      <c r="C335" s="3"/>
      <c r="D335" s="3"/>
      <c r="E335" s="3"/>
      <c r="F335" s="3"/>
      <c r="G335" s="46"/>
      <c r="H335" s="3"/>
      <c r="I335" s="3"/>
      <c r="J335" s="3"/>
      <c r="K335" s="3"/>
      <c r="L335" s="3"/>
      <c r="M335" s="3"/>
      <c r="N335" s="3"/>
      <c r="O335" s="3"/>
      <c r="P335" s="3"/>
      <c r="Q335" s="3"/>
      <c r="R335" s="50"/>
      <c r="S335" s="3"/>
      <c r="T335" s="3"/>
      <c r="U335" s="3"/>
      <c r="V335" s="3"/>
      <c r="W335" s="3"/>
      <c r="X335" s="3"/>
      <c r="Y335" s="3"/>
      <c r="Z335" s="3"/>
      <c r="AA335" s="3"/>
      <c r="AB335" s="3"/>
      <c r="AC335" s="3"/>
      <c r="AD335" s="3"/>
      <c r="AE335" s="3"/>
      <c r="AF335" s="3"/>
      <c r="AG335" s="3"/>
      <c r="AH335" s="3"/>
    </row>
    <row r="336" spans="1:34" ht="13.2" x14ac:dyDescent="0.25">
      <c r="A336" s="147"/>
      <c r="B336" s="3"/>
      <c r="C336" s="3"/>
      <c r="D336" s="3"/>
      <c r="E336" s="3"/>
      <c r="F336" s="3"/>
      <c r="G336" s="46"/>
      <c r="H336" s="3"/>
      <c r="I336" s="3"/>
      <c r="J336" s="3"/>
      <c r="K336" s="3"/>
      <c r="L336" s="3"/>
      <c r="M336" s="3"/>
      <c r="N336" s="3"/>
      <c r="O336" s="3"/>
      <c r="P336" s="3"/>
      <c r="Q336" s="3"/>
      <c r="R336" s="50"/>
      <c r="S336" s="3"/>
      <c r="T336" s="3"/>
      <c r="U336" s="3"/>
      <c r="V336" s="3"/>
      <c r="W336" s="3"/>
      <c r="X336" s="3"/>
      <c r="Y336" s="3"/>
      <c r="Z336" s="3"/>
      <c r="AA336" s="3"/>
      <c r="AB336" s="3"/>
      <c r="AC336" s="3"/>
      <c r="AD336" s="3"/>
      <c r="AE336" s="3"/>
      <c r="AF336" s="3"/>
      <c r="AG336" s="3"/>
      <c r="AH336" s="3"/>
    </row>
    <row r="337" spans="1:34" ht="13.2" x14ac:dyDescent="0.25">
      <c r="A337" s="147"/>
      <c r="B337" s="3"/>
      <c r="C337" s="3"/>
      <c r="D337" s="3"/>
      <c r="E337" s="3"/>
      <c r="F337" s="3"/>
      <c r="G337" s="46"/>
      <c r="H337" s="3"/>
      <c r="I337" s="3"/>
      <c r="J337" s="3"/>
      <c r="K337" s="3"/>
      <c r="L337" s="3"/>
      <c r="M337" s="3"/>
      <c r="N337" s="3"/>
      <c r="O337" s="3"/>
      <c r="P337" s="3"/>
      <c r="Q337" s="3"/>
      <c r="R337" s="50"/>
      <c r="S337" s="3"/>
      <c r="T337" s="3"/>
      <c r="U337" s="3"/>
      <c r="V337" s="3"/>
      <c r="W337" s="3"/>
      <c r="X337" s="3"/>
      <c r="Y337" s="3"/>
      <c r="Z337" s="3"/>
      <c r="AA337" s="3"/>
      <c r="AB337" s="3"/>
      <c r="AC337" s="3"/>
      <c r="AD337" s="3"/>
      <c r="AE337" s="3"/>
      <c r="AF337" s="3"/>
      <c r="AG337" s="3"/>
      <c r="AH337" s="3"/>
    </row>
    <row r="338" spans="1:34" ht="13.2" x14ac:dyDescent="0.25">
      <c r="A338" s="147"/>
      <c r="B338" s="3"/>
      <c r="C338" s="3"/>
      <c r="D338" s="3"/>
      <c r="E338" s="3"/>
      <c r="F338" s="3"/>
      <c r="G338" s="46"/>
      <c r="H338" s="3"/>
      <c r="I338" s="3"/>
      <c r="J338" s="3"/>
      <c r="K338" s="3"/>
      <c r="L338" s="3"/>
      <c r="M338" s="3"/>
      <c r="N338" s="3"/>
      <c r="O338" s="3"/>
      <c r="P338" s="3"/>
      <c r="Q338" s="3"/>
      <c r="R338" s="50"/>
      <c r="S338" s="3"/>
      <c r="T338" s="3"/>
      <c r="U338" s="3"/>
      <c r="V338" s="3"/>
      <c r="W338" s="3"/>
      <c r="X338" s="3"/>
      <c r="Y338" s="3"/>
      <c r="Z338" s="3"/>
      <c r="AA338" s="3"/>
      <c r="AB338" s="3"/>
      <c r="AC338" s="3"/>
      <c r="AD338" s="3"/>
      <c r="AE338" s="3"/>
      <c r="AF338" s="3"/>
      <c r="AG338" s="3"/>
      <c r="AH338" s="3"/>
    </row>
    <row r="339" spans="1:34" ht="13.2" x14ac:dyDescent="0.25">
      <c r="A339" s="147"/>
      <c r="B339" s="3"/>
      <c r="C339" s="3"/>
      <c r="D339" s="3"/>
      <c r="E339" s="3"/>
      <c r="F339" s="3"/>
      <c r="G339" s="46"/>
      <c r="H339" s="3"/>
      <c r="I339" s="3"/>
      <c r="J339" s="3"/>
      <c r="K339" s="3"/>
      <c r="L339" s="3"/>
      <c r="M339" s="3"/>
      <c r="N339" s="3"/>
      <c r="O339" s="3"/>
      <c r="P339" s="3"/>
      <c r="Q339" s="3"/>
      <c r="R339" s="50"/>
      <c r="S339" s="3"/>
      <c r="T339" s="3"/>
      <c r="U339" s="3"/>
      <c r="V339" s="3"/>
      <c r="W339" s="3"/>
      <c r="X339" s="3"/>
      <c r="Y339" s="3"/>
      <c r="Z339" s="3"/>
      <c r="AA339" s="3"/>
      <c r="AB339" s="3"/>
      <c r="AC339" s="3"/>
      <c r="AD339" s="3"/>
      <c r="AE339" s="3"/>
      <c r="AF339" s="3"/>
      <c r="AG339" s="3"/>
      <c r="AH339" s="3"/>
    </row>
    <row r="340" spans="1:34" ht="13.2" x14ac:dyDescent="0.25">
      <c r="A340" s="147"/>
      <c r="B340" s="3"/>
      <c r="C340" s="3"/>
      <c r="D340" s="3"/>
      <c r="E340" s="3"/>
      <c r="F340" s="3"/>
      <c r="G340" s="46"/>
      <c r="H340" s="3"/>
      <c r="I340" s="3"/>
      <c r="J340" s="3"/>
      <c r="K340" s="3"/>
      <c r="L340" s="3"/>
      <c r="M340" s="3"/>
      <c r="N340" s="3"/>
      <c r="O340" s="3"/>
      <c r="P340" s="3"/>
      <c r="Q340" s="3"/>
      <c r="R340" s="50"/>
      <c r="S340" s="3"/>
      <c r="T340" s="3"/>
      <c r="U340" s="3"/>
      <c r="V340" s="3"/>
      <c r="W340" s="3"/>
      <c r="X340" s="3"/>
      <c r="Y340" s="3"/>
      <c r="Z340" s="3"/>
      <c r="AA340" s="3"/>
      <c r="AB340" s="3"/>
      <c r="AC340" s="3"/>
      <c r="AD340" s="3"/>
      <c r="AE340" s="3"/>
      <c r="AF340" s="3"/>
      <c r="AG340" s="3"/>
      <c r="AH340" s="3"/>
    </row>
    <row r="341" spans="1:34" ht="13.2" x14ac:dyDescent="0.25">
      <c r="A341" s="147"/>
      <c r="B341" s="3"/>
      <c r="C341" s="3"/>
      <c r="D341" s="3"/>
      <c r="E341" s="3"/>
      <c r="F341" s="3"/>
      <c r="G341" s="46"/>
      <c r="H341" s="3"/>
      <c r="I341" s="3"/>
      <c r="J341" s="3"/>
      <c r="K341" s="3"/>
      <c r="L341" s="3"/>
      <c r="M341" s="3"/>
      <c r="N341" s="3"/>
      <c r="O341" s="3"/>
      <c r="P341" s="3"/>
      <c r="Q341" s="3"/>
      <c r="R341" s="50"/>
      <c r="S341" s="3"/>
      <c r="T341" s="3"/>
      <c r="U341" s="3"/>
      <c r="V341" s="3"/>
      <c r="W341" s="3"/>
      <c r="X341" s="3"/>
      <c r="Y341" s="3"/>
      <c r="Z341" s="3"/>
      <c r="AA341" s="3"/>
      <c r="AB341" s="3"/>
      <c r="AC341" s="3"/>
      <c r="AD341" s="3"/>
      <c r="AE341" s="3"/>
      <c r="AF341" s="3"/>
      <c r="AG341" s="3"/>
      <c r="AH341" s="3"/>
    </row>
    <row r="342" spans="1:34" ht="13.2" x14ac:dyDescent="0.25">
      <c r="A342" s="147"/>
      <c r="B342" s="3"/>
      <c r="C342" s="3"/>
      <c r="D342" s="3"/>
      <c r="E342" s="3"/>
      <c r="F342" s="3"/>
      <c r="G342" s="46"/>
      <c r="H342" s="3"/>
      <c r="I342" s="3"/>
      <c r="J342" s="3"/>
      <c r="K342" s="3"/>
      <c r="L342" s="3"/>
      <c r="M342" s="3"/>
      <c r="N342" s="3"/>
      <c r="O342" s="3"/>
      <c r="P342" s="3"/>
      <c r="Q342" s="3"/>
      <c r="R342" s="50"/>
      <c r="S342" s="3"/>
      <c r="T342" s="3"/>
      <c r="U342" s="3"/>
      <c r="V342" s="3"/>
      <c r="W342" s="3"/>
      <c r="X342" s="3"/>
      <c r="Y342" s="3"/>
      <c r="Z342" s="3"/>
      <c r="AA342" s="3"/>
      <c r="AB342" s="3"/>
      <c r="AC342" s="3"/>
      <c r="AD342" s="3"/>
      <c r="AE342" s="3"/>
      <c r="AF342" s="3"/>
      <c r="AG342" s="3"/>
      <c r="AH342" s="3"/>
    </row>
    <row r="343" spans="1:34" ht="13.2" x14ac:dyDescent="0.25">
      <c r="A343" s="147"/>
      <c r="B343" s="3"/>
      <c r="C343" s="3"/>
      <c r="D343" s="3"/>
      <c r="E343" s="3"/>
      <c r="F343" s="3"/>
      <c r="G343" s="46"/>
      <c r="H343" s="3"/>
      <c r="I343" s="3"/>
      <c r="J343" s="3"/>
      <c r="K343" s="3"/>
      <c r="L343" s="3"/>
      <c r="M343" s="3"/>
      <c r="N343" s="3"/>
      <c r="O343" s="3"/>
      <c r="P343" s="3"/>
      <c r="Q343" s="3"/>
      <c r="R343" s="50"/>
      <c r="S343" s="3"/>
      <c r="T343" s="3"/>
      <c r="U343" s="3"/>
      <c r="V343" s="3"/>
      <c r="W343" s="3"/>
      <c r="X343" s="3"/>
      <c r="Y343" s="3"/>
      <c r="Z343" s="3"/>
      <c r="AA343" s="3"/>
      <c r="AB343" s="3"/>
      <c r="AC343" s="3"/>
      <c r="AD343" s="3"/>
      <c r="AE343" s="3"/>
      <c r="AF343" s="3"/>
      <c r="AG343" s="3"/>
      <c r="AH343" s="3"/>
    </row>
    <row r="344" spans="1:34" ht="13.2" x14ac:dyDescent="0.25">
      <c r="A344" s="147"/>
      <c r="B344" s="3"/>
      <c r="C344" s="3"/>
      <c r="D344" s="3"/>
      <c r="E344" s="3"/>
      <c r="F344" s="3"/>
      <c r="G344" s="46"/>
      <c r="H344" s="3"/>
      <c r="I344" s="3"/>
      <c r="J344" s="3"/>
      <c r="K344" s="3"/>
      <c r="L344" s="3"/>
      <c r="M344" s="3"/>
      <c r="N344" s="3"/>
      <c r="O344" s="3"/>
      <c r="P344" s="3"/>
      <c r="Q344" s="3"/>
      <c r="R344" s="50"/>
      <c r="S344" s="3"/>
      <c r="T344" s="3"/>
      <c r="U344" s="3"/>
      <c r="V344" s="3"/>
      <c r="W344" s="3"/>
      <c r="X344" s="3"/>
      <c r="Y344" s="3"/>
      <c r="Z344" s="3"/>
      <c r="AA344" s="3"/>
      <c r="AB344" s="3"/>
      <c r="AC344" s="3"/>
      <c r="AD344" s="3"/>
      <c r="AE344" s="3"/>
      <c r="AF344" s="3"/>
      <c r="AG344" s="3"/>
      <c r="AH344" s="3"/>
    </row>
    <row r="345" spans="1:34" ht="13.2" x14ac:dyDescent="0.25">
      <c r="A345" s="147"/>
      <c r="B345" s="3"/>
      <c r="C345" s="3"/>
      <c r="D345" s="3"/>
      <c r="E345" s="3"/>
      <c r="F345" s="3"/>
      <c r="G345" s="46"/>
      <c r="H345" s="3"/>
      <c r="I345" s="3"/>
      <c r="J345" s="3"/>
      <c r="K345" s="3"/>
      <c r="L345" s="3"/>
      <c r="M345" s="3"/>
      <c r="N345" s="3"/>
      <c r="O345" s="3"/>
      <c r="P345" s="3"/>
      <c r="Q345" s="3"/>
      <c r="R345" s="50"/>
      <c r="S345" s="3"/>
      <c r="T345" s="3"/>
      <c r="U345" s="3"/>
      <c r="V345" s="3"/>
      <c r="W345" s="3"/>
      <c r="X345" s="3"/>
      <c r="Y345" s="3"/>
      <c r="Z345" s="3"/>
      <c r="AA345" s="3"/>
      <c r="AB345" s="3"/>
      <c r="AC345" s="3"/>
      <c r="AD345" s="3"/>
      <c r="AE345" s="3"/>
      <c r="AF345" s="3"/>
      <c r="AG345" s="3"/>
      <c r="AH345" s="3"/>
    </row>
    <row r="346" spans="1:34" ht="15.75" customHeight="1" x14ac:dyDescent="0.25">
      <c r="A346" s="147"/>
      <c r="B346" s="3"/>
      <c r="C346" s="3"/>
      <c r="D346" s="3"/>
      <c r="E346" s="3"/>
      <c r="F346" s="3"/>
      <c r="G346" s="46"/>
      <c r="H346" s="3"/>
      <c r="I346" s="3"/>
      <c r="J346" s="3"/>
      <c r="K346" s="3"/>
      <c r="L346" s="3"/>
      <c r="M346" s="3"/>
      <c r="N346" s="3"/>
      <c r="O346" s="3"/>
      <c r="P346" s="3"/>
      <c r="Q346" s="3"/>
      <c r="R346" s="50"/>
      <c r="S346" s="3"/>
      <c r="T346" s="3"/>
      <c r="U346" s="3"/>
      <c r="V346" s="3"/>
      <c r="W346" s="3"/>
      <c r="X346" s="3"/>
      <c r="Y346" s="3"/>
      <c r="Z346" s="3"/>
      <c r="AA346" s="3"/>
      <c r="AB346" s="3"/>
      <c r="AC346" s="3"/>
      <c r="AD346" s="3"/>
      <c r="AE346" s="3"/>
      <c r="AF346" s="3"/>
      <c r="AG346" s="3"/>
      <c r="AH346" s="3"/>
    </row>
    <row r="347" spans="1:34" ht="15.75" customHeight="1" x14ac:dyDescent="0.25">
      <c r="A347" s="147"/>
      <c r="B347" s="3"/>
      <c r="C347" s="3"/>
      <c r="D347" s="3"/>
      <c r="E347" s="3"/>
      <c r="F347" s="3"/>
      <c r="G347" s="46"/>
      <c r="H347" s="3"/>
      <c r="I347" s="3"/>
      <c r="J347" s="3"/>
      <c r="K347" s="3"/>
      <c r="L347" s="3"/>
      <c r="M347" s="3"/>
      <c r="N347" s="3"/>
      <c r="O347" s="3"/>
      <c r="P347" s="3"/>
      <c r="Q347" s="3"/>
      <c r="R347" s="50"/>
      <c r="S347" s="3"/>
      <c r="T347" s="3"/>
      <c r="U347" s="3"/>
      <c r="V347" s="3"/>
      <c r="W347" s="3"/>
      <c r="X347" s="3"/>
      <c r="Y347" s="3"/>
      <c r="Z347" s="3"/>
      <c r="AA347" s="3"/>
      <c r="AB347" s="3"/>
      <c r="AC347" s="3"/>
      <c r="AD347" s="3"/>
      <c r="AE347" s="3"/>
      <c r="AF347" s="3"/>
      <c r="AG347" s="3"/>
      <c r="AH347" s="3"/>
    </row>
    <row r="348" spans="1:34" ht="15.75" customHeight="1" x14ac:dyDescent="0.25">
      <c r="A348" s="147"/>
      <c r="B348" s="3"/>
      <c r="C348" s="3"/>
      <c r="D348" s="3"/>
      <c r="E348" s="3"/>
      <c r="F348" s="3"/>
      <c r="G348" s="46"/>
      <c r="H348" s="3"/>
      <c r="I348" s="3"/>
      <c r="J348" s="3"/>
      <c r="K348" s="3"/>
      <c r="L348" s="3"/>
      <c r="M348" s="3"/>
      <c r="N348" s="3"/>
      <c r="O348" s="3"/>
      <c r="P348" s="3"/>
      <c r="Q348" s="3"/>
      <c r="R348" s="50"/>
      <c r="S348" s="3"/>
      <c r="T348" s="3"/>
      <c r="U348" s="3"/>
      <c r="V348" s="3"/>
      <c r="W348" s="3"/>
      <c r="X348" s="3"/>
      <c r="Y348" s="3"/>
      <c r="Z348" s="3"/>
      <c r="AA348" s="3"/>
      <c r="AB348" s="3"/>
      <c r="AC348" s="3"/>
      <c r="AD348" s="3"/>
      <c r="AE348" s="3"/>
      <c r="AF348" s="3"/>
      <c r="AG348" s="3"/>
      <c r="AH348" s="3"/>
    </row>
    <row r="349" spans="1:34" ht="15.75" customHeight="1" x14ac:dyDescent="0.25">
      <c r="A349" s="147"/>
      <c r="B349" s="3"/>
      <c r="C349" s="3"/>
      <c r="D349" s="3"/>
      <c r="E349" s="3"/>
      <c r="F349" s="3"/>
      <c r="G349" s="46"/>
      <c r="H349" s="3"/>
      <c r="I349" s="3"/>
      <c r="J349" s="3"/>
      <c r="K349" s="3"/>
      <c r="L349" s="3"/>
      <c r="M349" s="3"/>
      <c r="N349" s="3"/>
      <c r="O349" s="3"/>
      <c r="P349" s="3"/>
      <c r="Q349" s="3"/>
      <c r="R349" s="50"/>
      <c r="S349" s="3"/>
      <c r="T349" s="3"/>
      <c r="U349" s="3"/>
      <c r="V349" s="3"/>
      <c r="W349" s="3"/>
      <c r="X349" s="3"/>
      <c r="Y349" s="3"/>
      <c r="Z349" s="3"/>
      <c r="AA349" s="3"/>
      <c r="AB349" s="3"/>
      <c r="AC349" s="3"/>
      <c r="AD349" s="3"/>
      <c r="AE349" s="3"/>
      <c r="AF349" s="3"/>
      <c r="AG349" s="3"/>
      <c r="AH349" s="3"/>
    </row>
    <row r="350" spans="1:34" ht="15.75" customHeight="1" x14ac:dyDescent="0.25">
      <c r="A350" s="147"/>
      <c r="B350" s="3"/>
      <c r="C350" s="3"/>
      <c r="D350" s="3"/>
      <c r="E350" s="3"/>
      <c r="F350" s="3"/>
      <c r="G350" s="46"/>
      <c r="H350" s="3"/>
      <c r="I350" s="3"/>
      <c r="J350" s="3"/>
      <c r="K350" s="3"/>
      <c r="L350" s="3"/>
      <c r="M350" s="3"/>
      <c r="N350" s="3"/>
      <c r="O350" s="3"/>
      <c r="P350" s="3"/>
      <c r="Q350" s="3"/>
      <c r="R350" s="50"/>
      <c r="S350" s="3"/>
      <c r="T350" s="3"/>
      <c r="U350" s="3"/>
      <c r="V350" s="3"/>
      <c r="W350" s="3"/>
      <c r="X350" s="3"/>
      <c r="Y350" s="3"/>
      <c r="Z350" s="3"/>
      <c r="AA350" s="3"/>
      <c r="AB350" s="3"/>
      <c r="AC350" s="3"/>
      <c r="AD350" s="3"/>
      <c r="AE350" s="3"/>
      <c r="AF350" s="3"/>
      <c r="AG350" s="3"/>
      <c r="AH350" s="3"/>
    </row>
    <row r="351" spans="1:34" ht="15.75" customHeight="1" x14ac:dyDescent="0.25">
      <c r="A351" s="147"/>
      <c r="B351" s="3"/>
      <c r="C351" s="3"/>
      <c r="D351" s="3"/>
      <c r="E351" s="3"/>
      <c r="F351" s="3"/>
      <c r="G351" s="46"/>
      <c r="H351" s="3"/>
      <c r="I351" s="3"/>
      <c r="J351" s="3"/>
      <c r="K351" s="3"/>
      <c r="L351" s="3"/>
      <c r="M351" s="3"/>
      <c r="N351" s="3"/>
      <c r="O351" s="3"/>
      <c r="P351" s="3"/>
      <c r="Q351" s="3"/>
      <c r="R351" s="50"/>
      <c r="S351" s="3"/>
      <c r="T351" s="3"/>
      <c r="U351" s="3"/>
      <c r="V351" s="3"/>
      <c r="W351" s="3"/>
      <c r="X351" s="3"/>
      <c r="Y351" s="3"/>
      <c r="Z351" s="3"/>
      <c r="AA351" s="3"/>
      <c r="AB351" s="3"/>
      <c r="AC351" s="3"/>
      <c r="AD351" s="3"/>
      <c r="AE351" s="3"/>
      <c r="AF351" s="3"/>
      <c r="AG351" s="3"/>
      <c r="AH351" s="3"/>
    </row>
    <row r="352" spans="1:34" ht="15.75" customHeight="1" x14ac:dyDescent="0.25">
      <c r="A352" s="147"/>
      <c r="B352" s="3"/>
      <c r="C352" s="3"/>
      <c r="D352" s="3"/>
      <c r="E352" s="3"/>
      <c r="F352" s="3"/>
      <c r="G352" s="46"/>
      <c r="H352" s="3"/>
      <c r="I352" s="3"/>
      <c r="J352" s="3"/>
      <c r="K352" s="3"/>
      <c r="L352" s="3"/>
      <c r="M352" s="3"/>
      <c r="N352" s="3"/>
      <c r="O352" s="3"/>
      <c r="P352" s="3"/>
      <c r="Q352" s="3"/>
      <c r="R352" s="50"/>
      <c r="S352" s="3"/>
      <c r="T352" s="3"/>
      <c r="U352" s="3"/>
      <c r="V352" s="3"/>
      <c r="W352" s="3"/>
      <c r="X352" s="3"/>
      <c r="Y352" s="3"/>
      <c r="Z352" s="3"/>
      <c r="AA352" s="3"/>
      <c r="AB352" s="3"/>
      <c r="AC352" s="3"/>
      <c r="AD352" s="3"/>
      <c r="AE352" s="3"/>
      <c r="AF352" s="3"/>
      <c r="AG352" s="3"/>
      <c r="AH352" s="3"/>
    </row>
    <row r="353" spans="1:34" ht="15.75" customHeight="1" x14ac:dyDescent="0.25">
      <c r="A353" s="147"/>
      <c r="B353" s="3"/>
      <c r="C353" s="3"/>
      <c r="D353" s="3"/>
      <c r="E353" s="3"/>
      <c r="F353" s="3"/>
      <c r="G353" s="46"/>
      <c r="H353" s="3"/>
      <c r="I353" s="3"/>
      <c r="J353" s="3"/>
      <c r="K353" s="3"/>
      <c r="L353" s="3"/>
      <c r="M353" s="3"/>
      <c r="N353" s="3"/>
      <c r="O353" s="3"/>
      <c r="P353" s="3"/>
      <c r="Q353" s="3"/>
      <c r="R353" s="50"/>
      <c r="S353" s="3"/>
      <c r="T353" s="3"/>
      <c r="U353" s="3"/>
      <c r="V353" s="3"/>
      <c r="W353" s="3"/>
      <c r="X353" s="3"/>
      <c r="Y353" s="3"/>
      <c r="Z353" s="3"/>
      <c r="AA353" s="3"/>
      <c r="AB353" s="3"/>
      <c r="AC353" s="3"/>
      <c r="AD353" s="3"/>
      <c r="AE353" s="3"/>
      <c r="AF353" s="3"/>
      <c r="AG353" s="3"/>
      <c r="AH353" s="3"/>
    </row>
    <row r="354" spans="1:34" ht="15.75" customHeight="1" x14ac:dyDescent="0.25">
      <c r="A354" s="147"/>
      <c r="B354" s="3"/>
      <c r="C354" s="3"/>
      <c r="D354" s="3"/>
      <c r="E354" s="3"/>
      <c r="F354" s="3"/>
      <c r="G354" s="46"/>
      <c r="H354" s="3"/>
      <c r="I354" s="3"/>
      <c r="J354" s="3"/>
      <c r="K354" s="3"/>
      <c r="L354" s="3"/>
      <c r="M354" s="3"/>
      <c r="N354" s="3"/>
      <c r="O354" s="3"/>
      <c r="P354" s="3"/>
      <c r="Q354" s="3"/>
      <c r="R354" s="50"/>
      <c r="S354" s="3"/>
      <c r="T354" s="3"/>
      <c r="U354" s="3"/>
      <c r="V354" s="3"/>
      <c r="W354" s="3"/>
      <c r="X354" s="3"/>
      <c r="Y354" s="3"/>
      <c r="Z354" s="3"/>
      <c r="AA354" s="3"/>
      <c r="AB354" s="3"/>
      <c r="AC354" s="3"/>
      <c r="AD354" s="3"/>
      <c r="AE354" s="3"/>
      <c r="AF354" s="3"/>
      <c r="AG354" s="3"/>
      <c r="AH354" s="3"/>
    </row>
    <row r="355" spans="1:34" ht="15.75" customHeight="1" x14ac:dyDescent="0.25">
      <c r="A355" s="147"/>
      <c r="B355" s="3"/>
      <c r="C355" s="3"/>
      <c r="D355" s="3"/>
      <c r="E355" s="3"/>
      <c r="F355" s="3"/>
      <c r="G355" s="46"/>
      <c r="H355" s="3"/>
      <c r="I355" s="3"/>
      <c r="J355" s="3"/>
      <c r="K355" s="3"/>
      <c r="L355" s="3"/>
      <c r="M355" s="3"/>
      <c r="N355" s="3"/>
      <c r="O355" s="3"/>
      <c r="P355" s="3"/>
      <c r="Q355" s="3"/>
      <c r="R355" s="50"/>
      <c r="S355" s="3"/>
      <c r="T355" s="3"/>
      <c r="U355" s="3"/>
      <c r="V355" s="3"/>
      <c r="W355" s="3"/>
      <c r="X355" s="3"/>
      <c r="Y355" s="3"/>
      <c r="Z355" s="3"/>
      <c r="AA355" s="3"/>
      <c r="AB355" s="3"/>
      <c r="AC355" s="3"/>
      <c r="AD355" s="3"/>
      <c r="AE355" s="3"/>
      <c r="AF355" s="3"/>
      <c r="AG355" s="3"/>
      <c r="AH355" s="3"/>
    </row>
    <row r="356" spans="1:34" ht="15.75" customHeight="1" x14ac:dyDescent="0.25">
      <c r="A356" s="147"/>
      <c r="B356" s="3"/>
      <c r="C356" s="3"/>
      <c r="D356" s="3"/>
      <c r="E356" s="3"/>
      <c r="F356" s="3"/>
      <c r="G356" s="46"/>
      <c r="H356" s="3"/>
      <c r="I356" s="3"/>
      <c r="J356" s="3"/>
      <c r="K356" s="3"/>
      <c r="L356" s="3"/>
      <c r="M356" s="3"/>
      <c r="N356" s="3"/>
      <c r="O356" s="3"/>
      <c r="P356" s="3"/>
      <c r="Q356" s="3"/>
      <c r="R356" s="50"/>
      <c r="S356" s="3"/>
      <c r="T356" s="3"/>
      <c r="U356" s="3"/>
      <c r="V356" s="3"/>
      <c r="W356" s="3"/>
      <c r="X356" s="3"/>
      <c r="Y356" s="3"/>
      <c r="Z356" s="3"/>
      <c r="AA356" s="3"/>
      <c r="AB356" s="3"/>
      <c r="AC356" s="3"/>
      <c r="AD356" s="3"/>
      <c r="AE356" s="3"/>
      <c r="AF356" s="3"/>
      <c r="AG356" s="3"/>
      <c r="AH356" s="3"/>
    </row>
    <row r="357" spans="1:34" ht="15.75" customHeight="1" x14ac:dyDescent="0.25">
      <c r="A357" s="147"/>
      <c r="B357" s="3"/>
      <c r="C357" s="3"/>
      <c r="D357" s="3"/>
      <c r="E357" s="3"/>
      <c r="F357" s="3"/>
      <c r="G357" s="46"/>
      <c r="H357" s="3"/>
      <c r="I357" s="3"/>
      <c r="J357" s="3"/>
      <c r="K357" s="3"/>
      <c r="L357" s="3"/>
      <c r="M357" s="3"/>
      <c r="N357" s="3"/>
      <c r="O357" s="3"/>
      <c r="P357" s="3"/>
      <c r="Q357" s="3"/>
      <c r="R357" s="50"/>
      <c r="S357" s="3"/>
      <c r="T357" s="3"/>
      <c r="U357" s="3"/>
      <c r="V357" s="3"/>
      <c r="W357" s="3"/>
      <c r="X357" s="3"/>
      <c r="Y357" s="3"/>
      <c r="Z357" s="3"/>
      <c r="AA357" s="3"/>
      <c r="AB357" s="3"/>
      <c r="AC357" s="3"/>
      <c r="AD357" s="3"/>
      <c r="AE357" s="3"/>
      <c r="AF357" s="3"/>
      <c r="AG357" s="3"/>
      <c r="AH357" s="3"/>
    </row>
    <row r="358" spans="1:34" ht="15.75" customHeight="1" x14ac:dyDescent="0.25">
      <c r="A358" s="147"/>
      <c r="B358" s="3"/>
      <c r="C358" s="3"/>
      <c r="D358" s="3"/>
      <c r="E358" s="3"/>
      <c r="F358" s="3"/>
      <c r="G358" s="46"/>
      <c r="H358" s="3"/>
      <c r="I358" s="3"/>
      <c r="J358" s="3"/>
      <c r="K358" s="3"/>
      <c r="L358" s="3"/>
      <c r="M358" s="3"/>
      <c r="N358" s="3"/>
      <c r="O358" s="3"/>
      <c r="P358" s="3"/>
      <c r="Q358" s="3"/>
      <c r="R358" s="50"/>
      <c r="S358" s="3"/>
      <c r="T358" s="3"/>
      <c r="U358" s="3"/>
      <c r="V358" s="3"/>
      <c r="W358" s="3"/>
      <c r="X358" s="3"/>
      <c r="Y358" s="3"/>
      <c r="Z358" s="3"/>
      <c r="AA358" s="3"/>
      <c r="AB358" s="3"/>
      <c r="AC358" s="3"/>
      <c r="AD358" s="3"/>
      <c r="AE358" s="3"/>
      <c r="AF358" s="3"/>
      <c r="AG358" s="3"/>
      <c r="AH358" s="3"/>
    </row>
    <row r="359" spans="1:34" ht="15.75" customHeight="1" x14ac:dyDescent="0.25">
      <c r="A359" s="147"/>
      <c r="B359" s="3"/>
      <c r="C359" s="3"/>
      <c r="D359" s="3"/>
      <c r="E359" s="3"/>
      <c r="F359" s="3"/>
      <c r="G359" s="46"/>
      <c r="H359" s="3"/>
      <c r="I359" s="3"/>
      <c r="J359" s="3"/>
      <c r="K359" s="3"/>
      <c r="L359" s="3"/>
      <c r="M359" s="3"/>
      <c r="N359" s="3"/>
      <c r="O359" s="3"/>
      <c r="P359" s="3"/>
      <c r="Q359" s="3"/>
      <c r="R359" s="50"/>
      <c r="S359" s="3"/>
      <c r="T359" s="3"/>
      <c r="U359" s="3"/>
      <c r="V359" s="3"/>
      <c r="W359" s="3"/>
      <c r="X359" s="3"/>
      <c r="Y359" s="3"/>
      <c r="Z359" s="3"/>
      <c r="AA359" s="3"/>
      <c r="AB359" s="3"/>
      <c r="AC359" s="3"/>
      <c r="AD359" s="3"/>
      <c r="AE359" s="3"/>
      <c r="AF359" s="3"/>
      <c r="AG359" s="3"/>
      <c r="AH359" s="3"/>
    </row>
    <row r="360" spans="1:34" ht="15.75" customHeight="1" x14ac:dyDescent="0.25">
      <c r="A360" s="147"/>
      <c r="B360" s="3"/>
      <c r="C360" s="3"/>
      <c r="D360" s="3"/>
      <c r="E360" s="3"/>
      <c r="F360" s="3"/>
      <c r="G360" s="46"/>
      <c r="H360" s="3"/>
      <c r="I360" s="3"/>
      <c r="J360" s="3"/>
      <c r="K360" s="3"/>
      <c r="L360" s="3"/>
      <c r="M360" s="3"/>
      <c r="N360" s="3"/>
      <c r="O360" s="3"/>
      <c r="P360" s="3"/>
      <c r="Q360" s="3"/>
      <c r="R360" s="50"/>
      <c r="S360" s="3"/>
      <c r="T360" s="3"/>
      <c r="U360" s="3"/>
      <c r="V360" s="3"/>
      <c r="W360" s="3"/>
      <c r="X360" s="3"/>
      <c r="Y360" s="3"/>
      <c r="Z360" s="3"/>
      <c r="AA360" s="3"/>
      <c r="AB360" s="3"/>
      <c r="AC360" s="3"/>
      <c r="AD360" s="3"/>
      <c r="AE360" s="3"/>
      <c r="AF360" s="3"/>
      <c r="AG360" s="3"/>
      <c r="AH360" s="3"/>
    </row>
    <row r="361" spans="1:34" ht="15.75" customHeight="1" x14ac:dyDescent="0.25">
      <c r="A361" s="147"/>
      <c r="B361" s="3"/>
      <c r="C361" s="3"/>
      <c r="D361" s="3"/>
      <c r="E361" s="3"/>
      <c r="F361" s="3"/>
      <c r="G361" s="46"/>
      <c r="H361" s="3"/>
      <c r="I361" s="3"/>
      <c r="J361" s="3"/>
      <c r="K361" s="3"/>
      <c r="L361" s="3"/>
      <c r="M361" s="3"/>
      <c r="N361" s="3"/>
      <c r="O361" s="3"/>
      <c r="P361" s="3"/>
      <c r="Q361" s="3"/>
      <c r="R361" s="50"/>
      <c r="S361" s="3"/>
      <c r="T361" s="3"/>
      <c r="U361" s="3"/>
      <c r="V361" s="3"/>
      <c r="W361" s="3"/>
      <c r="X361" s="3"/>
      <c r="Y361" s="3"/>
      <c r="Z361" s="3"/>
      <c r="AA361" s="3"/>
      <c r="AB361" s="3"/>
      <c r="AC361" s="3"/>
      <c r="AD361" s="3"/>
      <c r="AE361" s="3"/>
      <c r="AF361" s="3"/>
      <c r="AG361" s="3"/>
      <c r="AH361" s="3"/>
    </row>
    <row r="362" spans="1:34" ht="15.75" customHeight="1" x14ac:dyDescent="0.25">
      <c r="A362" s="147"/>
      <c r="B362" s="3"/>
      <c r="C362" s="3"/>
      <c r="D362" s="3"/>
      <c r="E362" s="3"/>
      <c r="F362" s="3"/>
      <c r="G362" s="46"/>
      <c r="H362" s="3"/>
      <c r="I362" s="3"/>
      <c r="J362" s="3"/>
      <c r="K362" s="3"/>
      <c r="L362" s="3"/>
      <c r="M362" s="3"/>
      <c r="N362" s="3"/>
      <c r="O362" s="3"/>
      <c r="P362" s="3"/>
      <c r="Q362" s="3"/>
      <c r="R362" s="50"/>
      <c r="S362" s="3"/>
      <c r="T362" s="3"/>
      <c r="U362" s="3"/>
      <c r="V362" s="3"/>
      <c r="W362" s="3"/>
      <c r="X362" s="3"/>
      <c r="Y362" s="3"/>
      <c r="Z362" s="3"/>
      <c r="AA362" s="3"/>
      <c r="AB362" s="3"/>
      <c r="AC362" s="3"/>
      <c r="AD362" s="3"/>
      <c r="AE362" s="3"/>
      <c r="AF362" s="3"/>
      <c r="AG362" s="3"/>
      <c r="AH362" s="3"/>
    </row>
    <row r="363" spans="1:34" ht="15.75" customHeight="1" x14ac:dyDescent="0.25">
      <c r="A363" s="147"/>
      <c r="B363" s="3"/>
      <c r="C363" s="3"/>
      <c r="D363" s="3"/>
      <c r="E363" s="3"/>
      <c r="F363" s="3"/>
      <c r="G363" s="46"/>
      <c r="H363" s="3"/>
      <c r="I363" s="3"/>
      <c r="J363" s="3"/>
      <c r="K363" s="3"/>
      <c r="L363" s="3"/>
      <c r="M363" s="3"/>
      <c r="N363" s="3"/>
      <c r="O363" s="3"/>
      <c r="P363" s="3"/>
      <c r="Q363" s="3"/>
      <c r="R363" s="50"/>
      <c r="S363" s="3"/>
      <c r="T363" s="3"/>
      <c r="U363" s="3"/>
      <c r="V363" s="3"/>
      <c r="W363" s="3"/>
      <c r="X363" s="3"/>
      <c r="Y363" s="3"/>
      <c r="Z363" s="3"/>
      <c r="AA363" s="3"/>
      <c r="AB363" s="3"/>
      <c r="AC363" s="3"/>
      <c r="AD363" s="3"/>
      <c r="AE363" s="3"/>
      <c r="AF363" s="3"/>
      <c r="AG363" s="3"/>
      <c r="AH363" s="3"/>
    </row>
    <row r="364" spans="1:34" ht="15.75" customHeight="1" x14ac:dyDescent="0.25">
      <c r="A364" s="147"/>
      <c r="B364" s="3"/>
      <c r="C364" s="3"/>
      <c r="D364" s="3"/>
      <c r="E364" s="3"/>
      <c r="F364" s="3"/>
      <c r="G364" s="46"/>
      <c r="H364" s="3"/>
      <c r="I364" s="3"/>
      <c r="J364" s="3"/>
      <c r="K364" s="3"/>
      <c r="L364" s="3"/>
      <c r="M364" s="3"/>
      <c r="N364" s="3"/>
      <c r="O364" s="3"/>
      <c r="P364" s="3"/>
      <c r="Q364" s="3"/>
      <c r="R364" s="50"/>
      <c r="S364" s="3"/>
      <c r="T364" s="3"/>
      <c r="U364" s="3"/>
      <c r="V364" s="3"/>
      <c r="W364" s="3"/>
      <c r="X364" s="3"/>
      <c r="Y364" s="3"/>
      <c r="Z364" s="3"/>
      <c r="AA364" s="3"/>
      <c r="AB364" s="3"/>
      <c r="AC364" s="3"/>
      <c r="AD364" s="3"/>
      <c r="AE364" s="3"/>
      <c r="AF364" s="3"/>
      <c r="AG364" s="3"/>
      <c r="AH364" s="3"/>
    </row>
    <row r="365" spans="1:34" ht="15.75" customHeight="1" x14ac:dyDescent="0.25">
      <c r="A365" s="147"/>
      <c r="B365" s="3"/>
      <c r="C365" s="3"/>
      <c r="D365" s="3"/>
      <c r="E365" s="3"/>
      <c r="F365" s="3"/>
      <c r="G365" s="46"/>
      <c r="H365" s="3"/>
      <c r="I365" s="3"/>
      <c r="J365" s="3"/>
      <c r="K365" s="3"/>
      <c r="L365" s="3"/>
      <c r="M365" s="3"/>
      <c r="N365" s="3"/>
      <c r="O365" s="3"/>
      <c r="P365" s="3"/>
      <c r="Q365" s="3"/>
      <c r="R365" s="50"/>
      <c r="S365" s="3"/>
      <c r="T365" s="3"/>
      <c r="U365" s="3"/>
      <c r="V365" s="3"/>
      <c r="W365" s="3"/>
      <c r="X365" s="3"/>
      <c r="Y365" s="3"/>
      <c r="Z365" s="3"/>
      <c r="AA365" s="3"/>
      <c r="AB365" s="3"/>
      <c r="AC365" s="3"/>
      <c r="AD365" s="3"/>
      <c r="AE365" s="3"/>
      <c r="AF365" s="3"/>
      <c r="AG365" s="3"/>
      <c r="AH365" s="3"/>
    </row>
    <row r="366" spans="1:34" ht="15.75" customHeight="1" x14ac:dyDescent="0.25">
      <c r="A366" s="147"/>
      <c r="B366" s="3"/>
      <c r="C366" s="3"/>
      <c r="D366" s="3"/>
      <c r="E366" s="3"/>
      <c r="F366" s="3"/>
      <c r="G366" s="46"/>
      <c r="H366" s="3"/>
      <c r="I366" s="3"/>
      <c r="J366" s="3"/>
      <c r="K366" s="3"/>
      <c r="L366" s="3"/>
      <c r="M366" s="3"/>
      <c r="N366" s="3"/>
      <c r="O366" s="3"/>
      <c r="P366" s="3"/>
      <c r="Q366" s="3"/>
      <c r="R366" s="50"/>
      <c r="S366" s="3"/>
      <c r="T366" s="3"/>
      <c r="U366" s="3"/>
      <c r="V366" s="3"/>
      <c r="W366" s="3"/>
      <c r="X366" s="3"/>
      <c r="Y366" s="3"/>
      <c r="Z366" s="3"/>
      <c r="AA366" s="3"/>
      <c r="AB366" s="3"/>
      <c r="AC366" s="3"/>
      <c r="AD366" s="3"/>
      <c r="AE366" s="3"/>
      <c r="AF366" s="3"/>
      <c r="AG366" s="3"/>
      <c r="AH366" s="3"/>
    </row>
    <row r="367" spans="1:34" ht="15.75" customHeight="1" x14ac:dyDescent="0.25">
      <c r="A367" s="147"/>
      <c r="B367" s="3"/>
      <c r="C367" s="3"/>
      <c r="D367" s="3"/>
      <c r="E367" s="3"/>
      <c r="F367" s="3"/>
      <c r="G367" s="46"/>
      <c r="H367" s="3"/>
      <c r="I367" s="3"/>
      <c r="J367" s="3"/>
      <c r="K367" s="3"/>
      <c r="L367" s="3"/>
      <c r="M367" s="3"/>
      <c r="N367" s="3"/>
      <c r="O367" s="3"/>
      <c r="P367" s="3"/>
      <c r="Q367" s="3"/>
      <c r="R367" s="50"/>
      <c r="S367" s="3"/>
      <c r="T367" s="3"/>
      <c r="U367" s="3"/>
      <c r="V367" s="3"/>
      <c r="W367" s="3"/>
      <c r="X367" s="3"/>
      <c r="Y367" s="3"/>
      <c r="Z367" s="3"/>
      <c r="AA367" s="3"/>
      <c r="AB367" s="3"/>
      <c r="AC367" s="3"/>
      <c r="AD367" s="3"/>
      <c r="AE367" s="3"/>
      <c r="AF367" s="3"/>
      <c r="AG367" s="3"/>
      <c r="AH367" s="3"/>
    </row>
    <row r="368" spans="1:34" ht="15.75" customHeight="1" x14ac:dyDescent="0.25">
      <c r="A368" s="147"/>
      <c r="B368" s="3"/>
      <c r="C368" s="3"/>
      <c r="D368" s="3"/>
      <c r="E368" s="3"/>
      <c r="F368" s="3"/>
      <c r="G368" s="46"/>
      <c r="H368" s="3"/>
      <c r="I368" s="3"/>
      <c r="J368" s="3"/>
      <c r="K368" s="3"/>
      <c r="L368" s="3"/>
      <c r="M368" s="3"/>
      <c r="N368" s="3"/>
      <c r="O368" s="3"/>
      <c r="P368" s="3"/>
      <c r="Q368" s="3"/>
      <c r="R368" s="50"/>
      <c r="S368" s="3"/>
      <c r="T368" s="3"/>
      <c r="U368" s="3"/>
      <c r="V368" s="3"/>
      <c r="W368" s="3"/>
      <c r="X368" s="3"/>
      <c r="Y368" s="3"/>
      <c r="Z368" s="3"/>
      <c r="AA368" s="3"/>
      <c r="AB368" s="3"/>
      <c r="AC368" s="3"/>
      <c r="AD368" s="3"/>
      <c r="AE368" s="3"/>
      <c r="AF368" s="3"/>
      <c r="AG368" s="3"/>
      <c r="AH368" s="3"/>
    </row>
    <row r="369" spans="1:34" ht="15.75" customHeight="1" x14ac:dyDescent="0.25">
      <c r="A369" s="147"/>
      <c r="B369" s="3"/>
      <c r="C369" s="3"/>
      <c r="D369" s="3"/>
      <c r="E369" s="3"/>
      <c r="F369" s="3"/>
      <c r="G369" s="46"/>
      <c r="H369" s="3"/>
      <c r="I369" s="3"/>
      <c r="J369" s="3"/>
      <c r="K369" s="3"/>
      <c r="L369" s="3"/>
      <c r="M369" s="3"/>
      <c r="N369" s="3"/>
      <c r="O369" s="3"/>
      <c r="P369" s="3"/>
      <c r="Q369" s="3"/>
      <c r="R369" s="50"/>
      <c r="S369" s="3"/>
      <c r="T369" s="3"/>
      <c r="U369" s="3"/>
      <c r="V369" s="3"/>
      <c r="W369" s="3"/>
      <c r="X369" s="3"/>
      <c r="Y369" s="3"/>
      <c r="Z369" s="3"/>
      <c r="AA369" s="3"/>
      <c r="AB369" s="3"/>
      <c r="AC369" s="3"/>
      <c r="AD369" s="3"/>
      <c r="AE369" s="3"/>
      <c r="AF369" s="3"/>
      <c r="AG369" s="3"/>
      <c r="AH369" s="3"/>
    </row>
    <row r="370" spans="1:34" ht="15.75" customHeight="1" x14ac:dyDescent="0.25">
      <c r="A370" s="147"/>
      <c r="B370" s="3"/>
      <c r="C370" s="3"/>
      <c r="D370" s="3"/>
      <c r="E370" s="3"/>
      <c r="F370" s="3"/>
      <c r="G370" s="46"/>
      <c r="H370" s="3"/>
      <c r="I370" s="3"/>
      <c r="J370" s="3"/>
      <c r="K370" s="3"/>
      <c r="L370" s="3"/>
      <c r="M370" s="3"/>
      <c r="N370" s="3"/>
      <c r="O370" s="3"/>
      <c r="P370" s="3"/>
      <c r="Q370" s="3"/>
      <c r="R370" s="50"/>
      <c r="S370" s="3"/>
      <c r="T370" s="3"/>
      <c r="U370" s="3"/>
      <c r="V370" s="3"/>
      <c r="W370" s="3"/>
      <c r="X370" s="3"/>
      <c r="Y370" s="3"/>
      <c r="Z370" s="3"/>
      <c r="AA370" s="3"/>
      <c r="AB370" s="3"/>
      <c r="AC370" s="3"/>
      <c r="AD370" s="3"/>
      <c r="AE370" s="3"/>
      <c r="AF370" s="3"/>
      <c r="AG370" s="3"/>
      <c r="AH370" s="3"/>
    </row>
    <row r="371" spans="1:34" ht="15.75" customHeight="1" x14ac:dyDescent="0.25">
      <c r="A371" s="147"/>
      <c r="B371" s="3"/>
      <c r="C371" s="3"/>
      <c r="D371" s="3"/>
      <c r="E371" s="3"/>
      <c r="F371" s="3"/>
      <c r="G371" s="46"/>
      <c r="H371" s="3"/>
      <c r="I371" s="3"/>
      <c r="J371" s="3"/>
      <c r="K371" s="3"/>
      <c r="L371" s="3"/>
      <c r="M371" s="3"/>
      <c r="N371" s="3"/>
      <c r="O371" s="3"/>
      <c r="P371" s="3"/>
      <c r="Q371" s="3"/>
      <c r="R371" s="50"/>
      <c r="S371" s="3"/>
      <c r="T371" s="3"/>
      <c r="U371" s="3"/>
      <c r="V371" s="3"/>
      <c r="W371" s="3"/>
      <c r="X371" s="3"/>
      <c r="Y371" s="3"/>
      <c r="Z371" s="3"/>
      <c r="AA371" s="3"/>
      <c r="AB371" s="3"/>
      <c r="AC371" s="3"/>
      <c r="AD371" s="3"/>
      <c r="AE371" s="3"/>
      <c r="AF371" s="3"/>
      <c r="AG371" s="3"/>
      <c r="AH371" s="3"/>
    </row>
    <row r="372" spans="1:34" ht="15.75" customHeight="1" x14ac:dyDescent="0.25">
      <c r="A372" s="147"/>
      <c r="B372" s="3"/>
      <c r="C372" s="3"/>
      <c r="D372" s="3"/>
      <c r="E372" s="3"/>
      <c r="F372" s="3"/>
      <c r="G372" s="46"/>
      <c r="H372" s="3"/>
      <c r="I372" s="3"/>
      <c r="J372" s="3"/>
      <c r="K372" s="3"/>
      <c r="L372" s="3"/>
      <c r="M372" s="3"/>
      <c r="N372" s="3"/>
      <c r="O372" s="3"/>
      <c r="P372" s="3"/>
      <c r="Q372" s="3"/>
      <c r="R372" s="50"/>
      <c r="S372" s="3"/>
      <c r="T372" s="3"/>
      <c r="U372" s="3"/>
      <c r="V372" s="3"/>
      <c r="W372" s="3"/>
      <c r="X372" s="3"/>
      <c r="Y372" s="3"/>
      <c r="Z372" s="3"/>
      <c r="AA372" s="3"/>
      <c r="AB372" s="3"/>
      <c r="AC372" s="3"/>
      <c r="AD372" s="3"/>
      <c r="AE372" s="3"/>
      <c r="AF372" s="3"/>
      <c r="AG372" s="3"/>
      <c r="AH372" s="3"/>
    </row>
    <row r="373" spans="1:34" ht="15.75" customHeight="1" x14ac:dyDescent="0.25">
      <c r="A373" s="147"/>
      <c r="B373" s="3"/>
      <c r="C373" s="3"/>
      <c r="D373" s="3"/>
      <c r="E373" s="3"/>
      <c r="F373" s="3"/>
      <c r="G373" s="46"/>
      <c r="H373" s="3"/>
      <c r="I373" s="3"/>
      <c r="J373" s="3"/>
      <c r="K373" s="3"/>
      <c r="L373" s="3"/>
      <c r="M373" s="3"/>
      <c r="N373" s="3"/>
      <c r="O373" s="3"/>
      <c r="P373" s="3"/>
      <c r="Q373" s="3"/>
      <c r="R373" s="50"/>
      <c r="S373" s="3"/>
      <c r="T373" s="3"/>
      <c r="U373" s="3"/>
      <c r="V373" s="3"/>
      <c r="W373" s="3"/>
      <c r="X373" s="3"/>
      <c r="Y373" s="3"/>
      <c r="Z373" s="3"/>
      <c r="AA373" s="3"/>
      <c r="AB373" s="3"/>
      <c r="AC373" s="3"/>
      <c r="AD373" s="3"/>
      <c r="AE373" s="3"/>
      <c r="AF373" s="3"/>
      <c r="AG373" s="3"/>
      <c r="AH373" s="3"/>
    </row>
    <row r="374" spans="1:34" ht="15.75" customHeight="1" x14ac:dyDescent="0.25">
      <c r="A374" s="147"/>
      <c r="B374" s="3"/>
      <c r="C374" s="3"/>
      <c r="D374" s="3"/>
      <c r="E374" s="3"/>
      <c r="F374" s="3"/>
      <c r="G374" s="46"/>
      <c r="H374" s="3"/>
      <c r="I374" s="3"/>
      <c r="J374" s="3"/>
      <c r="K374" s="3"/>
      <c r="L374" s="3"/>
      <c r="M374" s="3"/>
      <c r="N374" s="3"/>
      <c r="O374" s="3"/>
      <c r="P374" s="3"/>
      <c r="Q374" s="3"/>
      <c r="R374" s="50"/>
      <c r="S374" s="3"/>
      <c r="T374" s="3"/>
      <c r="U374" s="3"/>
      <c r="V374" s="3"/>
      <c r="W374" s="3"/>
      <c r="X374" s="3"/>
      <c r="Y374" s="3"/>
      <c r="Z374" s="3"/>
      <c r="AA374" s="3"/>
      <c r="AB374" s="3"/>
      <c r="AC374" s="3"/>
      <c r="AD374" s="3"/>
      <c r="AE374" s="3"/>
      <c r="AF374" s="3"/>
      <c r="AG374" s="3"/>
      <c r="AH374" s="3"/>
    </row>
    <row r="375" spans="1:34" ht="15.75" customHeight="1" x14ac:dyDescent="0.25">
      <c r="A375" s="147"/>
      <c r="B375" s="3"/>
      <c r="C375" s="3"/>
      <c r="D375" s="3"/>
      <c r="E375" s="3"/>
      <c r="F375" s="3"/>
      <c r="G375" s="46"/>
      <c r="H375" s="3"/>
      <c r="I375" s="3"/>
      <c r="J375" s="3"/>
      <c r="K375" s="3"/>
      <c r="L375" s="3"/>
      <c r="M375" s="3"/>
      <c r="N375" s="3"/>
      <c r="O375" s="3"/>
      <c r="P375" s="3"/>
      <c r="Q375" s="3"/>
      <c r="R375" s="50"/>
      <c r="S375" s="3"/>
      <c r="T375" s="3"/>
      <c r="U375" s="3"/>
      <c r="V375" s="3"/>
      <c r="W375" s="3"/>
      <c r="X375" s="3"/>
      <c r="Y375" s="3"/>
      <c r="Z375" s="3"/>
      <c r="AA375" s="3"/>
      <c r="AB375" s="3"/>
      <c r="AC375" s="3"/>
      <c r="AD375" s="3"/>
      <c r="AE375" s="3"/>
      <c r="AF375" s="3"/>
      <c r="AG375" s="3"/>
      <c r="AH375" s="3"/>
    </row>
    <row r="376" spans="1:34" ht="15.75" customHeight="1" x14ac:dyDescent="0.25">
      <c r="A376" s="147"/>
      <c r="B376" s="3"/>
      <c r="C376" s="3"/>
      <c r="D376" s="3"/>
      <c r="E376" s="3"/>
      <c r="F376" s="3"/>
      <c r="G376" s="46"/>
      <c r="H376" s="3"/>
      <c r="I376" s="3"/>
      <c r="J376" s="3"/>
      <c r="K376" s="3"/>
      <c r="L376" s="3"/>
      <c r="M376" s="3"/>
      <c r="N376" s="3"/>
      <c r="O376" s="3"/>
      <c r="P376" s="3"/>
      <c r="Q376" s="3"/>
      <c r="R376" s="50"/>
      <c r="S376" s="3"/>
      <c r="T376" s="3"/>
      <c r="U376" s="3"/>
      <c r="V376" s="3"/>
      <c r="W376" s="3"/>
      <c r="X376" s="3"/>
      <c r="Y376" s="3"/>
      <c r="Z376" s="3"/>
      <c r="AA376" s="3"/>
      <c r="AB376" s="3"/>
      <c r="AC376" s="3"/>
      <c r="AD376" s="3"/>
      <c r="AE376" s="3"/>
      <c r="AF376" s="3"/>
      <c r="AG376" s="3"/>
      <c r="AH376" s="3"/>
    </row>
    <row r="377" spans="1:34" ht="15.75" customHeight="1" x14ac:dyDescent="0.25">
      <c r="A377" s="147"/>
      <c r="B377" s="3"/>
      <c r="C377" s="3"/>
      <c r="D377" s="3"/>
      <c r="E377" s="3"/>
      <c r="F377" s="3"/>
      <c r="G377" s="46"/>
      <c r="H377" s="3"/>
      <c r="I377" s="3"/>
      <c r="J377" s="3"/>
      <c r="K377" s="3"/>
      <c r="L377" s="3"/>
      <c r="M377" s="3"/>
      <c r="N377" s="3"/>
      <c r="O377" s="3"/>
      <c r="P377" s="3"/>
      <c r="Q377" s="3"/>
      <c r="R377" s="50"/>
      <c r="S377" s="3"/>
      <c r="T377" s="3"/>
      <c r="U377" s="3"/>
      <c r="V377" s="3"/>
      <c r="W377" s="3"/>
      <c r="X377" s="3"/>
      <c r="Y377" s="3"/>
      <c r="Z377" s="3"/>
      <c r="AA377" s="3"/>
      <c r="AB377" s="3"/>
      <c r="AC377" s="3"/>
      <c r="AD377" s="3"/>
      <c r="AE377" s="3"/>
      <c r="AF377" s="3"/>
      <c r="AG377" s="3"/>
      <c r="AH377" s="3"/>
    </row>
    <row r="378" spans="1:34" ht="15.75" customHeight="1" x14ac:dyDescent="0.25">
      <c r="A378" s="147"/>
      <c r="B378" s="3"/>
      <c r="C378" s="3"/>
      <c r="D378" s="3"/>
      <c r="E378" s="3"/>
      <c r="F378" s="3"/>
      <c r="G378" s="46"/>
      <c r="H378" s="3"/>
      <c r="I378" s="3"/>
      <c r="J378" s="3"/>
      <c r="K378" s="3"/>
      <c r="L378" s="3"/>
      <c r="M378" s="3"/>
      <c r="N378" s="3"/>
      <c r="O378" s="3"/>
      <c r="P378" s="3"/>
      <c r="Q378" s="3"/>
      <c r="R378" s="50"/>
      <c r="S378" s="3"/>
      <c r="T378" s="3"/>
      <c r="U378" s="3"/>
      <c r="V378" s="3"/>
      <c r="W378" s="3"/>
      <c r="X378" s="3"/>
      <c r="Y378" s="3"/>
      <c r="Z378" s="3"/>
      <c r="AA378" s="3"/>
      <c r="AB378" s="3"/>
      <c r="AC378" s="3"/>
      <c r="AD378" s="3"/>
      <c r="AE378" s="3"/>
      <c r="AF378" s="3"/>
      <c r="AG378" s="3"/>
      <c r="AH378" s="3"/>
    </row>
    <row r="379" spans="1:34" ht="15.75" customHeight="1" x14ac:dyDescent="0.25">
      <c r="A379" s="147"/>
      <c r="B379" s="3"/>
      <c r="C379" s="3"/>
      <c r="D379" s="3"/>
      <c r="E379" s="3"/>
      <c r="F379" s="3"/>
      <c r="G379" s="46"/>
      <c r="H379" s="3"/>
      <c r="I379" s="3"/>
      <c r="J379" s="3"/>
      <c r="K379" s="3"/>
      <c r="L379" s="3"/>
      <c r="M379" s="3"/>
      <c r="N379" s="3"/>
      <c r="O379" s="3"/>
      <c r="P379" s="3"/>
      <c r="Q379" s="3"/>
      <c r="R379" s="50"/>
      <c r="S379" s="3"/>
      <c r="T379" s="3"/>
      <c r="U379" s="3"/>
      <c r="V379" s="3"/>
      <c r="W379" s="3"/>
      <c r="X379" s="3"/>
      <c r="Y379" s="3"/>
      <c r="Z379" s="3"/>
      <c r="AA379" s="3"/>
      <c r="AB379" s="3"/>
      <c r="AC379" s="3"/>
      <c r="AD379" s="3"/>
      <c r="AE379" s="3"/>
      <c r="AF379" s="3"/>
      <c r="AG379" s="3"/>
      <c r="AH379" s="3"/>
    </row>
    <row r="380" spans="1:34" ht="15.75" customHeight="1" x14ac:dyDescent="0.25">
      <c r="A380" s="147"/>
      <c r="B380" s="3"/>
      <c r="C380" s="3"/>
      <c r="D380" s="3"/>
      <c r="E380" s="3"/>
      <c r="F380" s="3"/>
      <c r="G380" s="46"/>
      <c r="H380" s="3"/>
      <c r="I380" s="3"/>
      <c r="J380" s="3"/>
      <c r="K380" s="3"/>
      <c r="L380" s="3"/>
      <c r="M380" s="3"/>
      <c r="N380" s="3"/>
      <c r="O380" s="3"/>
      <c r="P380" s="3"/>
      <c r="Q380" s="3"/>
      <c r="R380" s="50"/>
      <c r="S380" s="3"/>
      <c r="T380" s="3"/>
      <c r="U380" s="3"/>
      <c r="V380" s="3"/>
      <c r="W380" s="3"/>
      <c r="X380" s="3"/>
      <c r="Y380" s="3"/>
      <c r="Z380" s="3"/>
      <c r="AA380" s="3"/>
      <c r="AB380" s="3"/>
      <c r="AC380" s="3"/>
      <c r="AD380" s="3"/>
      <c r="AE380" s="3"/>
      <c r="AF380" s="3"/>
      <c r="AG380" s="3"/>
      <c r="AH380" s="3"/>
    </row>
    <row r="381" spans="1:34" ht="15.75" customHeight="1" x14ac:dyDescent="0.25">
      <c r="A381" s="147"/>
      <c r="B381" s="3"/>
      <c r="C381" s="3"/>
      <c r="D381" s="3"/>
      <c r="E381" s="3"/>
      <c r="F381" s="3"/>
      <c r="G381" s="46"/>
      <c r="H381" s="3"/>
      <c r="I381" s="3"/>
      <c r="J381" s="3"/>
      <c r="K381" s="3"/>
      <c r="L381" s="3"/>
      <c r="M381" s="3"/>
      <c r="N381" s="3"/>
      <c r="O381" s="3"/>
      <c r="P381" s="3"/>
      <c r="Q381" s="3"/>
      <c r="R381" s="50"/>
      <c r="S381" s="3"/>
      <c r="T381" s="3"/>
      <c r="U381" s="3"/>
      <c r="V381" s="3"/>
      <c r="W381" s="3"/>
      <c r="X381" s="3"/>
      <c r="Y381" s="3"/>
      <c r="Z381" s="3"/>
      <c r="AA381" s="3"/>
      <c r="AB381" s="3"/>
      <c r="AC381" s="3"/>
      <c r="AD381" s="3"/>
      <c r="AE381" s="3"/>
      <c r="AF381" s="3"/>
      <c r="AG381" s="3"/>
      <c r="AH381" s="3"/>
    </row>
    <row r="382" spans="1:34" ht="15.75" customHeight="1" x14ac:dyDescent="0.25">
      <c r="A382" s="147"/>
      <c r="B382" s="3"/>
      <c r="C382" s="3"/>
      <c r="D382" s="3"/>
      <c r="E382" s="3"/>
      <c r="F382" s="3"/>
      <c r="G382" s="46"/>
      <c r="H382" s="3"/>
      <c r="I382" s="3"/>
      <c r="J382" s="3"/>
      <c r="K382" s="3"/>
      <c r="L382" s="3"/>
      <c r="M382" s="3"/>
      <c r="N382" s="3"/>
      <c r="O382" s="3"/>
      <c r="P382" s="3"/>
      <c r="Q382" s="3"/>
      <c r="R382" s="50"/>
      <c r="S382" s="3"/>
      <c r="T382" s="3"/>
      <c r="U382" s="3"/>
      <c r="V382" s="3"/>
      <c r="W382" s="3"/>
      <c r="X382" s="3"/>
      <c r="Y382" s="3"/>
      <c r="Z382" s="3"/>
      <c r="AA382" s="3"/>
      <c r="AB382" s="3"/>
      <c r="AC382" s="3"/>
      <c r="AD382" s="3"/>
      <c r="AE382" s="3"/>
      <c r="AF382" s="3"/>
      <c r="AG382" s="3"/>
      <c r="AH382" s="3"/>
    </row>
    <row r="383" spans="1:34" ht="15.75" customHeight="1" x14ac:dyDescent="0.25">
      <c r="A383" s="147"/>
      <c r="B383" s="3"/>
      <c r="C383" s="3"/>
      <c r="D383" s="3"/>
      <c r="E383" s="3"/>
      <c r="F383" s="3"/>
      <c r="G383" s="46"/>
      <c r="H383" s="3"/>
      <c r="I383" s="3"/>
      <c r="J383" s="3"/>
      <c r="K383" s="3"/>
      <c r="L383" s="3"/>
      <c r="M383" s="3"/>
      <c r="N383" s="3"/>
      <c r="O383" s="3"/>
      <c r="P383" s="3"/>
      <c r="Q383" s="3"/>
      <c r="R383" s="50"/>
      <c r="S383" s="3"/>
      <c r="T383" s="3"/>
      <c r="U383" s="3"/>
      <c r="V383" s="3"/>
      <c r="W383" s="3"/>
      <c r="X383" s="3"/>
      <c r="Y383" s="3"/>
      <c r="Z383" s="3"/>
      <c r="AA383" s="3"/>
      <c r="AB383" s="3"/>
      <c r="AC383" s="3"/>
      <c r="AD383" s="3"/>
      <c r="AE383" s="3"/>
      <c r="AF383" s="3"/>
      <c r="AG383" s="3"/>
      <c r="AH383" s="3"/>
    </row>
    <row r="384" spans="1:34" ht="15.75" customHeight="1" x14ac:dyDescent="0.25">
      <c r="A384" s="147"/>
      <c r="B384" s="3"/>
      <c r="C384" s="3"/>
      <c r="D384" s="3"/>
      <c r="E384" s="3"/>
      <c r="F384" s="3"/>
      <c r="G384" s="46"/>
      <c r="H384" s="3"/>
      <c r="I384" s="3"/>
      <c r="J384" s="3"/>
      <c r="K384" s="3"/>
      <c r="L384" s="3"/>
      <c r="M384" s="3"/>
      <c r="N384" s="3"/>
      <c r="O384" s="3"/>
      <c r="P384" s="3"/>
      <c r="Q384" s="3"/>
      <c r="R384" s="50"/>
      <c r="S384" s="3"/>
      <c r="T384" s="3"/>
      <c r="U384" s="3"/>
      <c r="V384" s="3"/>
      <c r="W384" s="3"/>
      <c r="X384" s="3"/>
      <c r="Y384" s="3"/>
      <c r="Z384" s="3"/>
      <c r="AA384" s="3"/>
      <c r="AB384" s="3"/>
      <c r="AC384" s="3"/>
      <c r="AD384" s="3"/>
      <c r="AE384" s="3"/>
      <c r="AF384" s="3"/>
      <c r="AG384" s="3"/>
      <c r="AH384" s="3"/>
    </row>
    <row r="385" spans="1:34" ht="15.75" customHeight="1" x14ac:dyDescent="0.25">
      <c r="A385" s="147"/>
      <c r="B385" s="3"/>
      <c r="C385" s="3"/>
      <c r="D385" s="3"/>
      <c r="E385" s="3"/>
      <c r="F385" s="3"/>
      <c r="G385" s="46"/>
      <c r="H385" s="3"/>
      <c r="I385" s="3"/>
      <c r="J385" s="3"/>
      <c r="K385" s="3"/>
      <c r="L385" s="3"/>
      <c r="M385" s="3"/>
      <c r="N385" s="3"/>
      <c r="O385" s="3"/>
      <c r="P385" s="3"/>
      <c r="Q385" s="3"/>
      <c r="R385" s="50"/>
      <c r="S385" s="3"/>
      <c r="T385" s="3"/>
      <c r="U385" s="3"/>
      <c r="V385" s="3"/>
      <c r="W385" s="3"/>
      <c r="X385" s="3"/>
      <c r="Y385" s="3"/>
      <c r="Z385" s="3"/>
      <c r="AA385" s="3"/>
      <c r="AB385" s="3"/>
      <c r="AC385" s="3"/>
      <c r="AD385" s="3"/>
      <c r="AE385" s="3"/>
      <c r="AF385" s="3"/>
      <c r="AG385" s="3"/>
      <c r="AH385" s="3"/>
    </row>
    <row r="386" spans="1:34" ht="15.75" customHeight="1" x14ac:dyDescent="0.25">
      <c r="A386" s="147"/>
      <c r="B386" s="3"/>
      <c r="C386" s="3"/>
      <c r="D386" s="3"/>
      <c r="E386" s="3"/>
      <c r="F386" s="3"/>
      <c r="G386" s="46"/>
      <c r="H386" s="3"/>
      <c r="I386" s="3"/>
      <c r="J386" s="3"/>
      <c r="K386" s="3"/>
      <c r="L386" s="3"/>
      <c r="M386" s="3"/>
      <c r="N386" s="3"/>
      <c r="O386" s="3"/>
      <c r="P386" s="3"/>
      <c r="Q386" s="3"/>
      <c r="R386" s="50"/>
      <c r="S386" s="3"/>
      <c r="T386" s="3"/>
      <c r="U386" s="3"/>
      <c r="V386" s="3"/>
      <c r="W386" s="3"/>
      <c r="X386" s="3"/>
      <c r="Y386" s="3"/>
      <c r="Z386" s="3"/>
      <c r="AA386" s="3"/>
      <c r="AB386" s="3"/>
      <c r="AC386" s="3"/>
      <c r="AD386" s="3"/>
      <c r="AE386" s="3"/>
      <c r="AF386" s="3"/>
      <c r="AG386" s="3"/>
      <c r="AH386" s="3"/>
    </row>
    <row r="387" spans="1:34" ht="15.75" customHeight="1" x14ac:dyDescent="0.25">
      <c r="A387" s="147"/>
      <c r="B387" s="3"/>
      <c r="C387" s="3"/>
      <c r="D387" s="3"/>
      <c r="E387" s="3"/>
      <c r="F387" s="3"/>
      <c r="G387" s="46"/>
      <c r="H387" s="3"/>
      <c r="I387" s="3"/>
      <c r="J387" s="3"/>
      <c r="K387" s="3"/>
      <c r="L387" s="3"/>
      <c r="M387" s="3"/>
      <c r="N387" s="3"/>
      <c r="O387" s="3"/>
      <c r="P387" s="3"/>
      <c r="Q387" s="3"/>
      <c r="R387" s="50"/>
      <c r="S387" s="3"/>
      <c r="T387" s="3"/>
      <c r="U387" s="3"/>
      <c r="V387" s="3"/>
      <c r="W387" s="3"/>
      <c r="X387" s="3"/>
      <c r="Y387" s="3"/>
      <c r="Z387" s="3"/>
      <c r="AA387" s="3"/>
      <c r="AB387" s="3"/>
      <c r="AC387" s="3"/>
      <c r="AD387" s="3"/>
      <c r="AE387" s="3"/>
      <c r="AF387" s="3"/>
      <c r="AG387" s="3"/>
      <c r="AH387" s="3"/>
    </row>
    <row r="388" spans="1:34" ht="15.75" customHeight="1" x14ac:dyDescent="0.25">
      <c r="A388" s="147"/>
      <c r="B388" s="3"/>
      <c r="C388" s="3"/>
      <c r="D388" s="3"/>
      <c r="E388" s="3"/>
      <c r="F388" s="3"/>
      <c r="G388" s="46"/>
      <c r="H388" s="3"/>
      <c r="I388" s="3"/>
      <c r="J388" s="3"/>
      <c r="K388" s="3"/>
      <c r="L388" s="3"/>
      <c r="M388" s="3"/>
      <c r="N388" s="3"/>
      <c r="O388" s="3"/>
      <c r="P388" s="3"/>
      <c r="Q388" s="3"/>
      <c r="R388" s="50"/>
      <c r="S388" s="3"/>
      <c r="T388" s="3"/>
      <c r="U388" s="3"/>
      <c r="V388" s="3"/>
      <c r="W388" s="3"/>
      <c r="X388" s="3"/>
      <c r="Y388" s="3"/>
      <c r="Z388" s="3"/>
      <c r="AA388" s="3"/>
      <c r="AB388" s="3"/>
      <c r="AC388" s="3"/>
      <c r="AD388" s="3"/>
      <c r="AE388" s="3"/>
      <c r="AF388" s="3"/>
      <c r="AG388" s="3"/>
      <c r="AH388" s="3"/>
    </row>
    <row r="389" spans="1:34" ht="15.75" customHeight="1" x14ac:dyDescent="0.25">
      <c r="A389" s="147"/>
      <c r="B389" s="3"/>
      <c r="C389" s="3"/>
      <c r="D389" s="3"/>
      <c r="E389" s="3"/>
      <c r="F389" s="3"/>
      <c r="G389" s="46"/>
      <c r="H389" s="3"/>
      <c r="I389" s="3"/>
      <c r="J389" s="3"/>
      <c r="K389" s="3"/>
      <c r="L389" s="3"/>
      <c r="M389" s="3"/>
      <c r="N389" s="3"/>
      <c r="O389" s="3"/>
      <c r="P389" s="3"/>
      <c r="Q389" s="3"/>
      <c r="R389" s="50"/>
      <c r="S389" s="3"/>
      <c r="T389" s="3"/>
      <c r="U389" s="3"/>
      <c r="V389" s="3"/>
      <c r="W389" s="3"/>
      <c r="X389" s="3"/>
      <c r="Y389" s="3"/>
      <c r="Z389" s="3"/>
      <c r="AA389" s="3"/>
      <c r="AB389" s="3"/>
      <c r="AC389" s="3"/>
      <c r="AD389" s="3"/>
      <c r="AE389" s="3"/>
      <c r="AF389" s="3"/>
      <c r="AG389" s="3"/>
      <c r="AH389" s="3"/>
    </row>
    <row r="390" spans="1:34" ht="15.75" customHeight="1" x14ac:dyDescent="0.25">
      <c r="A390" s="147"/>
      <c r="B390" s="3"/>
      <c r="C390" s="3"/>
      <c r="D390" s="3"/>
      <c r="E390" s="3"/>
      <c r="F390" s="3"/>
      <c r="G390" s="46"/>
      <c r="H390" s="3"/>
      <c r="I390" s="3"/>
      <c r="J390" s="3"/>
      <c r="K390" s="3"/>
      <c r="L390" s="3"/>
      <c r="M390" s="3"/>
      <c r="N390" s="3"/>
      <c r="O390" s="3"/>
      <c r="P390" s="3"/>
      <c r="Q390" s="3"/>
      <c r="R390" s="50"/>
      <c r="S390" s="3"/>
      <c r="T390" s="3"/>
      <c r="U390" s="3"/>
      <c r="V390" s="3"/>
      <c r="W390" s="3"/>
      <c r="X390" s="3"/>
      <c r="Y390" s="3"/>
      <c r="Z390" s="3"/>
      <c r="AA390" s="3"/>
      <c r="AB390" s="3"/>
      <c r="AC390" s="3"/>
      <c r="AD390" s="3"/>
      <c r="AE390" s="3"/>
      <c r="AF390" s="3"/>
      <c r="AG390" s="3"/>
      <c r="AH390" s="3"/>
    </row>
    <row r="391" spans="1:34" ht="15.75" customHeight="1" x14ac:dyDescent="0.25">
      <c r="A391" s="147"/>
      <c r="B391" s="3"/>
      <c r="C391" s="3"/>
      <c r="D391" s="3"/>
      <c r="E391" s="3"/>
      <c r="F391" s="3"/>
      <c r="G391" s="46"/>
      <c r="H391" s="3"/>
      <c r="I391" s="3"/>
      <c r="J391" s="3"/>
      <c r="K391" s="3"/>
      <c r="L391" s="3"/>
      <c r="M391" s="3"/>
      <c r="N391" s="3"/>
      <c r="O391" s="3"/>
      <c r="P391" s="3"/>
      <c r="Q391" s="3"/>
      <c r="R391" s="50"/>
      <c r="S391" s="3"/>
      <c r="T391" s="3"/>
      <c r="U391" s="3"/>
      <c r="V391" s="3"/>
      <c r="W391" s="3"/>
      <c r="X391" s="3"/>
      <c r="Y391" s="3"/>
      <c r="Z391" s="3"/>
      <c r="AA391" s="3"/>
      <c r="AB391" s="3"/>
      <c r="AC391" s="3"/>
      <c r="AD391" s="3"/>
      <c r="AE391" s="3"/>
      <c r="AF391" s="3"/>
      <c r="AG391" s="3"/>
      <c r="AH391" s="3"/>
    </row>
    <row r="392" spans="1:34" ht="15.75" customHeight="1" x14ac:dyDescent="0.25">
      <c r="A392" s="147"/>
      <c r="B392" s="3"/>
      <c r="C392" s="3"/>
      <c r="D392" s="3"/>
      <c r="E392" s="3"/>
      <c r="F392" s="3"/>
      <c r="G392" s="46"/>
      <c r="H392" s="3"/>
      <c r="I392" s="3"/>
      <c r="J392" s="3"/>
      <c r="K392" s="3"/>
      <c r="L392" s="3"/>
      <c r="M392" s="3"/>
      <c r="N392" s="3"/>
      <c r="O392" s="3"/>
      <c r="P392" s="3"/>
      <c r="Q392" s="3"/>
      <c r="R392" s="50"/>
      <c r="S392" s="3"/>
      <c r="T392" s="3"/>
      <c r="U392" s="3"/>
      <c r="V392" s="3"/>
      <c r="W392" s="3"/>
      <c r="X392" s="3"/>
      <c r="Y392" s="3"/>
      <c r="Z392" s="3"/>
      <c r="AA392" s="3"/>
      <c r="AB392" s="3"/>
      <c r="AC392" s="3"/>
      <c r="AD392" s="3"/>
      <c r="AE392" s="3"/>
      <c r="AF392" s="3"/>
      <c r="AG392" s="3"/>
      <c r="AH392" s="3"/>
    </row>
    <row r="393" spans="1:34" ht="15.75" customHeight="1" x14ac:dyDescent="0.25">
      <c r="A393" s="147"/>
      <c r="B393" s="3"/>
      <c r="C393" s="3"/>
      <c r="D393" s="3"/>
      <c r="E393" s="3"/>
      <c r="F393" s="3"/>
      <c r="G393" s="46"/>
      <c r="H393" s="3"/>
      <c r="I393" s="3"/>
      <c r="J393" s="3"/>
      <c r="K393" s="3"/>
      <c r="L393" s="3"/>
      <c r="M393" s="3"/>
      <c r="N393" s="3"/>
      <c r="O393" s="3"/>
      <c r="P393" s="3"/>
      <c r="Q393" s="3"/>
      <c r="R393" s="50"/>
      <c r="S393" s="3"/>
      <c r="T393" s="3"/>
      <c r="U393" s="3"/>
      <c r="V393" s="3"/>
      <c r="W393" s="3"/>
      <c r="X393" s="3"/>
      <c r="Y393" s="3"/>
      <c r="Z393" s="3"/>
      <c r="AA393" s="3"/>
      <c r="AB393" s="3"/>
      <c r="AC393" s="3"/>
      <c r="AD393" s="3"/>
      <c r="AE393" s="3"/>
      <c r="AF393" s="3"/>
      <c r="AG393" s="3"/>
      <c r="AH393" s="3"/>
    </row>
    <row r="394" spans="1:34" ht="15.75" customHeight="1" x14ac:dyDescent="0.25">
      <c r="A394" s="147"/>
      <c r="B394" s="3"/>
      <c r="C394" s="3"/>
      <c r="D394" s="3"/>
      <c r="E394" s="3"/>
      <c r="F394" s="3"/>
      <c r="G394" s="46"/>
      <c r="H394" s="3"/>
      <c r="I394" s="3"/>
      <c r="J394" s="3"/>
      <c r="K394" s="3"/>
      <c r="L394" s="3"/>
      <c r="M394" s="3"/>
      <c r="N394" s="3"/>
      <c r="O394" s="3"/>
      <c r="P394" s="3"/>
      <c r="Q394" s="3"/>
      <c r="R394" s="50"/>
      <c r="S394" s="3"/>
      <c r="T394" s="3"/>
      <c r="U394" s="3"/>
      <c r="V394" s="3"/>
      <c r="W394" s="3"/>
      <c r="X394" s="3"/>
      <c r="Y394" s="3"/>
      <c r="Z394" s="3"/>
      <c r="AA394" s="3"/>
      <c r="AB394" s="3"/>
      <c r="AC394" s="3"/>
      <c r="AD394" s="3"/>
      <c r="AE394" s="3"/>
      <c r="AF394" s="3"/>
      <c r="AG394" s="3"/>
      <c r="AH394" s="3"/>
    </row>
    <row r="395" spans="1:34" ht="15.75" customHeight="1" x14ac:dyDescent="0.25">
      <c r="A395" s="147"/>
      <c r="B395" s="3"/>
      <c r="C395" s="3"/>
      <c r="D395" s="3"/>
      <c r="E395" s="3"/>
      <c r="F395" s="3"/>
      <c r="G395" s="46"/>
      <c r="H395" s="3"/>
      <c r="I395" s="3"/>
      <c r="J395" s="3"/>
      <c r="K395" s="3"/>
      <c r="L395" s="3"/>
      <c r="M395" s="3"/>
      <c r="N395" s="3"/>
      <c r="O395" s="3"/>
      <c r="P395" s="3"/>
      <c r="Q395" s="3"/>
      <c r="R395" s="50"/>
      <c r="S395" s="3"/>
      <c r="T395" s="3"/>
      <c r="U395" s="3"/>
      <c r="V395" s="3"/>
      <c r="W395" s="3"/>
      <c r="X395" s="3"/>
      <c r="Y395" s="3"/>
      <c r="Z395" s="3"/>
      <c r="AA395" s="3"/>
      <c r="AB395" s="3"/>
      <c r="AC395" s="3"/>
      <c r="AD395" s="3"/>
      <c r="AE395" s="3"/>
      <c r="AF395" s="3"/>
      <c r="AG395" s="3"/>
      <c r="AH395" s="3"/>
    </row>
    <row r="396" spans="1:34" ht="15.75" customHeight="1" x14ac:dyDescent="0.25">
      <c r="A396" s="147"/>
      <c r="B396" s="3"/>
      <c r="C396" s="3"/>
      <c r="D396" s="3"/>
      <c r="E396" s="3"/>
      <c r="F396" s="3"/>
      <c r="G396" s="46"/>
      <c r="H396" s="3"/>
      <c r="I396" s="3"/>
      <c r="J396" s="3"/>
      <c r="K396" s="3"/>
      <c r="L396" s="3"/>
      <c r="M396" s="3"/>
      <c r="N396" s="3"/>
      <c r="O396" s="3"/>
      <c r="P396" s="3"/>
      <c r="Q396" s="3"/>
      <c r="R396" s="50"/>
      <c r="S396" s="3"/>
      <c r="T396" s="3"/>
      <c r="U396" s="3"/>
      <c r="V396" s="3"/>
      <c r="W396" s="3"/>
      <c r="X396" s="3"/>
      <c r="Y396" s="3"/>
      <c r="Z396" s="3"/>
      <c r="AA396" s="3"/>
      <c r="AB396" s="3"/>
      <c r="AC396" s="3"/>
      <c r="AD396" s="3"/>
      <c r="AE396" s="3"/>
      <c r="AF396" s="3"/>
      <c r="AG396" s="3"/>
      <c r="AH396" s="3"/>
    </row>
    <row r="397" spans="1:34" ht="15.75" customHeight="1" x14ac:dyDescent="0.25">
      <c r="A397" s="148"/>
      <c r="B397" s="148"/>
      <c r="C397" s="148"/>
      <c r="D397" s="148"/>
      <c r="E397" s="148"/>
      <c r="F397" s="148"/>
      <c r="G397" s="149"/>
      <c r="H397" s="148"/>
      <c r="I397" s="148"/>
      <c r="J397" s="148"/>
      <c r="K397" s="148"/>
      <c r="L397" s="148"/>
      <c r="M397" s="148"/>
      <c r="N397" s="148"/>
      <c r="O397" s="148"/>
      <c r="P397" s="148"/>
      <c r="Q397" s="148"/>
      <c r="R397" s="50"/>
      <c r="S397" s="148"/>
      <c r="T397" s="148"/>
      <c r="U397" s="148"/>
      <c r="V397" s="148"/>
      <c r="W397" s="148"/>
      <c r="X397" s="148"/>
      <c r="Y397" s="148"/>
      <c r="Z397" s="148"/>
      <c r="AA397" s="148"/>
      <c r="AB397" s="148"/>
      <c r="AC397" s="148"/>
      <c r="AD397" s="148"/>
      <c r="AE397" s="148"/>
      <c r="AF397" s="148"/>
      <c r="AG397" s="148"/>
      <c r="AH397" s="148"/>
    </row>
    <row r="398" spans="1:34" ht="15.75" customHeight="1" x14ac:dyDescent="0.25">
      <c r="A398" s="148"/>
      <c r="B398" s="148"/>
      <c r="C398" s="148"/>
      <c r="D398" s="148"/>
      <c r="E398" s="148"/>
      <c r="F398" s="148"/>
      <c r="G398" s="149"/>
      <c r="H398" s="148"/>
      <c r="I398" s="148"/>
      <c r="J398" s="148"/>
      <c r="K398" s="148"/>
      <c r="L398" s="148"/>
      <c r="M398" s="148"/>
      <c r="N398" s="148"/>
      <c r="O398" s="148"/>
      <c r="P398" s="148"/>
      <c r="Q398" s="148"/>
      <c r="R398" s="50"/>
      <c r="S398" s="148"/>
      <c r="T398" s="148"/>
      <c r="U398" s="148"/>
      <c r="V398" s="148"/>
      <c r="W398" s="148"/>
      <c r="X398" s="148"/>
      <c r="Y398" s="148"/>
      <c r="Z398" s="148"/>
      <c r="AA398" s="148"/>
      <c r="AB398" s="148"/>
      <c r="AC398" s="148"/>
      <c r="AD398" s="148"/>
      <c r="AE398" s="148"/>
      <c r="AF398" s="148"/>
      <c r="AG398" s="148"/>
      <c r="AH398" s="148"/>
    </row>
    <row r="399" spans="1:34" ht="15.75" customHeight="1" x14ac:dyDescent="0.25">
      <c r="A399" s="148"/>
      <c r="B399" s="148"/>
      <c r="C399" s="148"/>
      <c r="D399" s="148"/>
      <c r="E399" s="148"/>
      <c r="F399" s="148"/>
      <c r="G399" s="149"/>
      <c r="H399" s="148"/>
      <c r="I399" s="148"/>
      <c r="J399" s="148"/>
      <c r="K399" s="148"/>
      <c r="L399" s="148"/>
      <c r="M399" s="148"/>
      <c r="N399" s="148"/>
      <c r="O399" s="148"/>
      <c r="P399" s="148"/>
      <c r="Q399" s="148"/>
      <c r="R399" s="50"/>
      <c r="S399" s="148"/>
      <c r="T399" s="148"/>
      <c r="U399" s="148"/>
      <c r="V399" s="148"/>
      <c r="W399" s="148"/>
      <c r="X399" s="148"/>
      <c r="Y399" s="148"/>
      <c r="Z399" s="148"/>
      <c r="AA399" s="148"/>
      <c r="AB399" s="148"/>
      <c r="AC399" s="148"/>
      <c r="AD399" s="148"/>
      <c r="AE399" s="148"/>
      <c r="AF399" s="148"/>
      <c r="AG399" s="148"/>
      <c r="AH399" s="148"/>
    </row>
    <row r="400" spans="1:34" ht="15.75" customHeight="1" x14ac:dyDescent="0.25">
      <c r="A400" s="148"/>
      <c r="B400" s="148"/>
      <c r="C400" s="148"/>
      <c r="D400" s="148"/>
      <c r="E400" s="148"/>
      <c r="F400" s="148"/>
      <c r="G400" s="149"/>
      <c r="H400" s="148"/>
      <c r="I400" s="148"/>
      <c r="J400" s="148"/>
      <c r="K400" s="148"/>
      <c r="L400" s="148"/>
      <c r="M400" s="148"/>
      <c r="N400" s="148"/>
      <c r="O400" s="148"/>
      <c r="P400" s="148"/>
      <c r="Q400" s="148"/>
      <c r="R400" s="50"/>
      <c r="S400" s="148"/>
      <c r="T400" s="148"/>
      <c r="U400" s="148"/>
      <c r="V400" s="148"/>
      <c r="W400" s="148"/>
      <c r="X400" s="148"/>
      <c r="Y400" s="148"/>
      <c r="Z400" s="148"/>
      <c r="AA400" s="148"/>
      <c r="AB400" s="148"/>
      <c r="AC400" s="148"/>
      <c r="AD400" s="148"/>
      <c r="AE400" s="148"/>
      <c r="AF400" s="148"/>
      <c r="AG400" s="148"/>
      <c r="AH400" s="148"/>
    </row>
    <row r="401" spans="1:34" ht="15.75" customHeight="1" x14ac:dyDescent="0.25">
      <c r="A401" s="148"/>
      <c r="B401" s="148"/>
      <c r="C401" s="148"/>
      <c r="D401" s="148"/>
      <c r="E401" s="148"/>
      <c r="F401" s="148"/>
      <c r="G401" s="149"/>
      <c r="H401" s="148"/>
      <c r="I401" s="148"/>
      <c r="J401" s="148"/>
      <c r="K401" s="148"/>
      <c r="L401" s="148"/>
      <c r="M401" s="148"/>
      <c r="N401" s="148"/>
      <c r="O401" s="148"/>
      <c r="P401" s="148"/>
      <c r="Q401" s="148"/>
      <c r="R401" s="50"/>
      <c r="S401" s="148"/>
      <c r="T401" s="148"/>
      <c r="U401" s="148"/>
      <c r="V401" s="148"/>
      <c r="W401" s="148"/>
      <c r="X401" s="148"/>
      <c r="Y401" s="148"/>
      <c r="Z401" s="148"/>
      <c r="AA401" s="148"/>
      <c r="AB401" s="148"/>
      <c r="AC401" s="148"/>
      <c r="AD401" s="148"/>
      <c r="AE401" s="148"/>
      <c r="AF401" s="148"/>
      <c r="AG401" s="148"/>
      <c r="AH401" s="148"/>
    </row>
    <row r="402" spans="1:34" ht="15.75" customHeight="1" x14ac:dyDescent="0.25">
      <c r="A402" s="148"/>
      <c r="B402" s="148"/>
      <c r="C402" s="148"/>
      <c r="D402" s="148"/>
      <c r="E402" s="148"/>
      <c r="F402" s="148"/>
      <c r="G402" s="149"/>
      <c r="H402" s="148"/>
      <c r="I402" s="148"/>
      <c r="J402" s="148"/>
      <c r="K402" s="148"/>
      <c r="L402" s="148"/>
      <c r="M402" s="148"/>
      <c r="N402" s="148"/>
      <c r="O402" s="148"/>
      <c r="P402" s="148"/>
      <c r="Q402" s="148"/>
      <c r="R402" s="50"/>
      <c r="S402" s="148"/>
      <c r="T402" s="148"/>
      <c r="U402" s="148"/>
      <c r="V402" s="148"/>
      <c r="W402" s="148"/>
      <c r="X402" s="148"/>
      <c r="Y402" s="148"/>
      <c r="Z402" s="148"/>
      <c r="AA402" s="148"/>
      <c r="AB402" s="148"/>
      <c r="AC402" s="148"/>
      <c r="AD402" s="148"/>
      <c r="AE402" s="148"/>
      <c r="AF402" s="148"/>
      <c r="AG402" s="148"/>
      <c r="AH402" s="148"/>
    </row>
    <row r="403" spans="1:34" ht="15.75" customHeight="1" x14ac:dyDescent="0.25">
      <c r="A403" s="148"/>
      <c r="B403" s="148"/>
      <c r="C403" s="148"/>
      <c r="D403" s="148"/>
      <c r="E403" s="148"/>
      <c r="F403" s="148"/>
      <c r="G403" s="149"/>
      <c r="H403" s="148"/>
      <c r="I403" s="148"/>
      <c r="J403" s="148"/>
      <c r="K403" s="148"/>
      <c r="L403" s="148"/>
      <c r="M403" s="148"/>
      <c r="N403" s="148"/>
      <c r="O403" s="148"/>
      <c r="P403" s="148"/>
      <c r="Q403" s="148"/>
      <c r="R403" s="50"/>
      <c r="S403" s="148"/>
      <c r="T403" s="148"/>
      <c r="U403" s="148"/>
      <c r="V403" s="148"/>
      <c r="W403" s="148"/>
      <c r="X403" s="148"/>
      <c r="Y403" s="148"/>
      <c r="Z403" s="148"/>
      <c r="AA403" s="148"/>
      <c r="AB403" s="148"/>
      <c r="AC403" s="148"/>
      <c r="AD403" s="148"/>
      <c r="AE403" s="148"/>
      <c r="AF403" s="148"/>
      <c r="AG403" s="148"/>
      <c r="AH403" s="148"/>
    </row>
    <row r="404" spans="1:34" ht="15.75" customHeight="1" x14ac:dyDescent="0.25">
      <c r="A404" s="148"/>
      <c r="B404" s="148"/>
      <c r="C404" s="148"/>
      <c r="D404" s="148"/>
      <c r="E404" s="148"/>
      <c r="F404" s="148"/>
      <c r="G404" s="149"/>
      <c r="H404" s="148"/>
      <c r="I404" s="148"/>
      <c r="J404" s="148"/>
      <c r="K404" s="148"/>
      <c r="L404" s="148"/>
      <c r="M404" s="148"/>
      <c r="N404" s="148"/>
      <c r="O404" s="148"/>
      <c r="P404" s="148"/>
      <c r="Q404" s="148"/>
      <c r="R404" s="50"/>
      <c r="S404" s="148"/>
      <c r="T404" s="148"/>
      <c r="U404" s="148"/>
      <c r="V404" s="148"/>
      <c r="W404" s="148"/>
      <c r="X404" s="148"/>
      <c r="Y404" s="148"/>
      <c r="Z404" s="148"/>
      <c r="AA404" s="148"/>
      <c r="AB404" s="148"/>
      <c r="AC404" s="148"/>
      <c r="AD404" s="148"/>
      <c r="AE404" s="148"/>
      <c r="AF404" s="148"/>
      <c r="AG404" s="148"/>
      <c r="AH404" s="148"/>
    </row>
    <row r="405" spans="1:34" ht="15.75" customHeight="1" x14ac:dyDescent="0.25">
      <c r="A405" s="148"/>
      <c r="B405" s="148"/>
      <c r="C405" s="148"/>
      <c r="D405" s="148"/>
      <c r="E405" s="148"/>
      <c r="F405" s="148"/>
      <c r="G405" s="149"/>
      <c r="H405" s="148"/>
      <c r="I405" s="148"/>
      <c r="J405" s="148"/>
      <c r="K405" s="148"/>
      <c r="L405" s="148"/>
      <c r="M405" s="148"/>
      <c r="N405" s="148"/>
      <c r="O405" s="148"/>
      <c r="P405" s="148"/>
      <c r="Q405" s="148"/>
      <c r="R405" s="50"/>
      <c r="S405" s="148"/>
      <c r="T405" s="148"/>
      <c r="U405" s="148"/>
      <c r="V405" s="148"/>
      <c r="W405" s="148"/>
      <c r="X405" s="148"/>
      <c r="Y405" s="148"/>
      <c r="Z405" s="148"/>
      <c r="AA405" s="148"/>
      <c r="AB405" s="148"/>
      <c r="AC405" s="148"/>
      <c r="AD405" s="148"/>
      <c r="AE405" s="148"/>
      <c r="AF405" s="148"/>
      <c r="AG405" s="148"/>
      <c r="AH405" s="148"/>
    </row>
    <row r="406" spans="1:34" ht="15.75" customHeight="1" x14ac:dyDescent="0.25">
      <c r="A406" s="148"/>
      <c r="B406" s="148"/>
      <c r="C406" s="148"/>
      <c r="D406" s="148"/>
      <c r="E406" s="148"/>
      <c r="F406" s="148"/>
      <c r="G406" s="149"/>
      <c r="H406" s="148"/>
      <c r="I406" s="148"/>
      <c r="J406" s="148"/>
      <c r="K406" s="148"/>
      <c r="L406" s="148"/>
      <c r="M406" s="148"/>
      <c r="N406" s="148"/>
      <c r="O406" s="148"/>
      <c r="P406" s="148"/>
      <c r="Q406" s="148"/>
      <c r="R406" s="50"/>
      <c r="S406" s="148"/>
      <c r="T406" s="148"/>
      <c r="U406" s="148"/>
      <c r="V406" s="148"/>
      <c r="W406" s="148"/>
      <c r="X406" s="148"/>
      <c r="Y406" s="148"/>
      <c r="Z406" s="148"/>
      <c r="AA406" s="148"/>
      <c r="AB406" s="148"/>
      <c r="AC406" s="148"/>
      <c r="AD406" s="148"/>
      <c r="AE406" s="148"/>
      <c r="AF406" s="148"/>
      <c r="AG406" s="148"/>
      <c r="AH406" s="148"/>
    </row>
    <row r="407" spans="1:34" ht="15.75" customHeight="1" x14ac:dyDescent="0.25">
      <c r="A407" s="148"/>
      <c r="B407" s="148"/>
      <c r="C407" s="148"/>
      <c r="D407" s="148"/>
      <c r="E407" s="148"/>
      <c r="F407" s="148"/>
      <c r="G407" s="149"/>
      <c r="H407" s="148"/>
      <c r="I407" s="148"/>
      <c r="J407" s="148"/>
      <c r="K407" s="148"/>
      <c r="L407" s="148"/>
      <c r="M407" s="148"/>
      <c r="N407" s="148"/>
      <c r="O407" s="148"/>
      <c r="P407" s="148"/>
      <c r="Q407" s="148"/>
      <c r="R407" s="50"/>
      <c r="S407" s="148"/>
      <c r="T407" s="148"/>
      <c r="U407" s="148"/>
      <c r="V407" s="148"/>
      <c r="W407" s="148"/>
      <c r="X407" s="148"/>
      <c r="Y407" s="148"/>
      <c r="Z407" s="148"/>
      <c r="AA407" s="148"/>
      <c r="AB407" s="148"/>
      <c r="AC407" s="148"/>
      <c r="AD407" s="148"/>
      <c r="AE407" s="148"/>
      <c r="AF407" s="148"/>
      <c r="AG407" s="148"/>
      <c r="AH407" s="148"/>
    </row>
    <row r="408" spans="1:34" ht="15.75" customHeight="1" x14ac:dyDescent="0.25">
      <c r="A408" s="148"/>
      <c r="B408" s="148"/>
      <c r="C408" s="148"/>
      <c r="D408" s="148"/>
      <c r="E408" s="148"/>
      <c r="F408" s="148"/>
      <c r="G408" s="149"/>
      <c r="H408" s="148"/>
      <c r="I408" s="148"/>
      <c r="J408" s="148"/>
      <c r="K408" s="148"/>
      <c r="L408" s="148"/>
      <c r="M408" s="148"/>
      <c r="N408" s="148"/>
      <c r="O408" s="148"/>
      <c r="P408" s="148"/>
      <c r="Q408" s="148"/>
      <c r="R408" s="50"/>
      <c r="S408" s="148"/>
      <c r="T408" s="148"/>
      <c r="U408" s="148"/>
      <c r="V408" s="148"/>
      <c r="W408" s="148"/>
      <c r="X408" s="148"/>
      <c r="Y408" s="148"/>
      <c r="Z408" s="148"/>
      <c r="AA408" s="148"/>
      <c r="AB408" s="148"/>
      <c r="AC408" s="148"/>
      <c r="AD408" s="148"/>
      <c r="AE408" s="148"/>
      <c r="AF408" s="148"/>
      <c r="AG408" s="148"/>
      <c r="AH408" s="148"/>
    </row>
    <row r="409" spans="1:34" ht="15.75" customHeight="1" x14ac:dyDescent="0.25">
      <c r="A409" s="148"/>
      <c r="B409" s="148"/>
      <c r="C409" s="148"/>
      <c r="D409" s="148"/>
      <c r="E409" s="148"/>
      <c r="F409" s="148"/>
      <c r="G409" s="149"/>
      <c r="H409" s="148"/>
      <c r="I409" s="148"/>
      <c r="J409" s="148"/>
      <c r="K409" s="148"/>
      <c r="L409" s="148"/>
      <c r="M409" s="148"/>
      <c r="N409" s="148"/>
      <c r="O409" s="148"/>
      <c r="P409" s="148"/>
      <c r="Q409" s="148"/>
      <c r="R409" s="50"/>
      <c r="S409" s="148"/>
      <c r="T409" s="148"/>
      <c r="U409" s="148"/>
      <c r="V409" s="148"/>
      <c r="W409" s="148"/>
      <c r="X409" s="148"/>
      <c r="Y409" s="148"/>
      <c r="Z409" s="148"/>
      <c r="AA409" s="148"/>
      <c r="AB409" s="148"/>
      <c r="AC409" s="148"/>
      <c r="AD409" s="148"/>
      <c r="AE409" s="148"/>
      <c r="AF409" s="148"/>
      <c r="AG409" s="148"/>
      <c r="AH409" s="148"/>
    </row>
    <row r="410" spans="1:34" ht="15.75" customHeight="1" x14ac:dyDescent="0.25">
      <c r="A410" s="148"/>
      <c r="B410" s="148"/>
      <c r="C410" s="148"/>
      <c r="D410" s="148"/>
      <c r="E410" s="148"/>
      <c r="F410" s="148"/>
      <c r="G410" s="149"/>
      <c r="H410" s="148"/>
      <c r="I410" s="148"/>
      <c r="J410" s="148"/>
      <c r="K410" s="148"/>
      <c r="L410" s="148"/>
      <c r="M410" s="148"/>
      <c r="N410" s="148"/>
      <c r="O410" s="148"/>
      <c r="P410" s="148"/>
      <c r="Q410" s="148"/>
      <c r="R410" s="50"/>
      <c r="S410" s="148"/>
      <c r="T410" s="148"/>
      <c r="U410" s="148"/>
      <c r="V410" s="148"/>
      <c r="W410" s="148"/>
      <c r="X410" s="148"/>
      <c r="Y410" s="148"/>
      <c r="Z410" s="148"/>
      <c r="AA410" s="148"/>
      <c r="AB410" s="148"/>
      <c r="AC410" s="148"/>
      <c r="AD410" s="148"/>
      <c r="AE410" s="148"/>
      <c r="AF410" s="148"/>
      <c r="AG410" s="148"/>
      <c r="AH410" s="148"/>
    </row>
    <row r="411" spans="1:34" ht="15.75" customHeight="1" x14ac:dyDescent="0.25">
      <c r="A411" s="148"/>
      <c r="B411" s="148"/>
      <c r="C411" s="148"/>
      <c r="D411" s="148"/>
      <c r="E411" s="148"/>
      <c r="F411" s="148"/>
      <c r="G411" s="149"/>
      <c r="H411" s="148"/>
      <c r="I411" s="148"/>
      <c r="J411" s="148"/>
      <c r="K411" s="148"/>
      <c r="L411" s="148"/>
      <c r="M411" s="148"/>
      <c r="N411" s="148"/>
      <c r="O411" s="148"/>
      <c r="P411" s="148"/>
      <c r="Q411" s="148"/>
      <c r="R411" s="50"/>
      <c r="S411" s="148"/>
      <c r="T411" s="148"/>
      <c r="U411" s="148"/>
      <c r="V411" s="148"/>
      <c r="W411" s="148"/>
      <c r="X411" s="148"/>
      <c r="Y411" s="148"/>
      <c r="Z411" s="148"/>
      <c r="AA411" s="148"/>
      <c r="AB411" s="148"/>
      <c r="AC411" s="148"/>
      <c r="AD411" s="148"/>
      <c r="AE411" s="148"/>
      <c r="AF411" s="148"/>
      <c r="AG411" s="148"/>
      <c r="AH411" s="148"/>
    </row>
    <row r="412" spans="1:34" ht="15.75" customHeight="1" x14ac:dyDescent="0.25">
      <c r="A412" s="148"/>
      <c r="B412" s="148"/>
      <c r="C412" s="148"/>
      <c r="D412" s="148"/>
      <c r="E412" s="148"/>
      <c r="F412" s="148"/>
      <c r="G412" s="149"/>
      <c r="H412" s="148"/>
      <c r="I412" s="148"/>
      <c r="J412" s="148"/>
      <c r="K412" s="148"/>
      <c r="L412" s="148"/>
      <c r="M412" s="148"/>
      <c r="N412" s="148"/>
      <c r="O412" s="148"/>
      <c r="P412" s="148"/>
      <c r="Q412" s="148"/>
      <c r="R412" s="50"/>
      <c r="S412" s="148"/>
      <c r="T412" s="148"/>
      <c r="U412" s="148"/>
      <c r="V412" s="148"/>
      <c r="W412" s="148"/>
      <c r="X412" s="148"/>
      <c r="Y412" s="148"/>
      <c r="Z412" s="148"/>
      <c r="AA412" s="148"/>
      <c r="AB412" s="148"/>
      <c r="AC412" s="148"/>
      <c r="AD412" s="148"/>
      <c r="AE412" s="148"/>
      <c r="AF412" s="148"/>
      <c r="AG412" s="148"/>
      <c r="AH412" s="148"/>
    </row>
    <row r="413" spans="1:34" ht="15.75" customHeight="1" x14ac:dyDescent="0.25">
      <c r="A413" s="148"/>
      <c r="B413" s="148"/>
      <c r="C413" s="148"/>
      <c r="D413" s="148"/>
      <c r="E413" s="148"/>
      <c r="F413" s="148"/>
      <c r="G413" s="149"/>
      <c r="H413" s="148"/>
      <c r="I413" s="148"/>
      <c r="J413" s="148"/>
      <c r="K413" s="148"/>
      <c r="L413" s="148"/>
      <c r="M413" s="148"/>
      <c r="N413" s="148"/>
      <c r="O413" s="148"/>
      <c r="P413" s="148"/>
      <c r="Q413" s="148"/>
      <c r="R413" s="50"/>
      <c r="S413" s="148"/>
      <c r="T413" s="148"/>
      <c r="U413" s="148"/>
      <c r="V413" s="148"/>
      <c r="W413" s="148"/>
      <c r="X413" s="148"/>
      <c r="Y413" s="148"/>
      <c r="Z413" s="148"/>
      <c r="AA413" s="148"/>
      <c r="AB413" s="148"/>
      <c r="AC413" s="148"/>
      <c r="AD413" s="148"/>
      <c r="AE413" s="148"/>
      <c r="AF413" s="148"/>
      <c r="AG413" s="148"/>
      <c r="AH413" s="148"/>
    </row>
    <row r="414" spans="1:34" ht="15.75" customHeight="1" x14ac:dyDescent="0.25">
      <c r="A414" s="148"/>
      <c r="B414" s="148"/>
      <c r="C414" s="148"/>
      <c r="D414" s="148"/>
      <c r="E414" s="148"/>
      <c r="F414" s="148"/>
      <c r="G414" s="149"/>
      <c r="H414" s="148"/>
      <c r="I414" s="148"/>
      <c r="J414" s="148"/>
      <c r="K414" s="148"/>
      <c r="L414" s="148"/>
      <c r="M414" s="148"/>
      <c r="N414" s="148"/>
      <c r="O414" s="148"/>
      <c r="P414" s="148"/>
      <c r="Q414" s="148"/>
      <c r="R414" s="50"/>
      <c r="S414" s="148"/>
      <c r="T414" s="148"/>
      <c r="U414" s="148"/>
      <c r="V414" s="148"/>
      <c r="W414" s="148"/>
      <c r="X414" s="148"/>
      <c r="Y414" s="148"/>
      <c r="Z414" s="148"/>
      <c r="AA414" s="148"/>
      <c r="AB414" s="148"/>
      <c r="AC414" s="148"/>
      <c r="AD414" s="148"/>
      <c r="AE414" s="148"/>
      <c r="AF414" s="148"/>
      <c r="AG414" s="148"/>
      <c r="AH414" s="148"/>
    </row>
    <row r="415" spans="1:34" ht="15.75" customHeight="1" x14ac:dyDescent="0.25">
      <c r="A415" s="148"/>
      <c r="B415" s="148"/>
      <c r="C415" s="148"/>
      <c r="D415" s="148"/>
      <c r="E415" s="148"/>
      <c r="F415" s="148"/>
      <c r="G415" s="149"/>
      <c r="H415" s="148"/>
      <c r="I415" s="148"/>
      <c r="J415" s="148"/>
      <c r="K415" s="148"/>
      <c r="L415" s="148"/>
      <c r="M415" s="148"/>
      <c r="N415" s="148"/>
      <c r="O415" s="148"/>
      <c r="P415" s="148"/>
      <c r="Q415" s="148"/>
      <c r="R415" s="50"/>
      <c r="S415" s="148"/>
      <c r="T415" s="148"/>
      <c r="U415" s="148"/>
      <c r="V415" s="148"/>
      <c r="W415" s="148"/>
      <c r="X415" s="148"/>
      <c r="Y415" s="148"/>
      <c r="Z415" s="148"/>
      <c r="AA415" s="148"/>
      <c r="AB415" s="148"/>
      <c r="AC415" s="148"/>
      <c r="AD415" s="148"/>
      <c r="AE415" s="148"/>
      <c r="AF415" s="148"/>
      <c r="AG415" s="148"/>
      <c r="AH415" s="148"/>
    </row>
    <row r="416" spans="1:34" ht="15.75" customHeight="1" x14ac:dyDescent="0.25">
      <c r="A416" s="148"/>
      <c r="B416" s="148"/>
      <c r="C416" s="148"/>
      <c r="D416" s="148"/>
      <c r="E416" s="148"/>
      <c r="F416" s="148"/>
      <c r="G416" s="149"/>
      <c r="H416" s="148"/>
      <c r="I416" s="148"/>
      <c r="J416" s="148"/>
      <c r="K416" s="148"/>
      <c r="L416" s="148"/>
      <c r="M416" s="148"/>
      <c r="N416" s="148"/>
      <c r="O416" s="148"/>
      <c r="P416" s="148"/>
      <c r="Q416" s="148"/>
      <c r="R416" s="50"/>
      <c r="S416" s="148"/>
      <c r="T416" s="148"/>
      <c r="U416" s="148"/>
      <c r="V416" s="148"/>
      <c r="W416" s="148"/>
      <c r="X416" s="148"/>
      <c r="Y416" s="148"/>
      <c r="Z416" s="148"/>
      <c r="AA416" s="148"/>
      <c r="AB416" s="148"/>
      <c r="AC416" s="148"/>
      <c r="AD416" s="148"/>
      <c r="AE416" s="148"/>
      <c r="AF416" s="148"/>
      <c r="AG416" s="148"/>
      <c r="AH416" s="148"/>
    </row>
    <row r="417" spans="1:34" ht="15.75" customHeight="1" x14ac:dyDescent="0.25">
      <c r="A417" s="148"/>
      <c r="B417" s="148"/>
      <c r="C417" s="148"/>
      <c r="D417" s="148"/>
      <c r="E417" s="148"/>
      <c r="F417" s="148"/>
      <c r="G417" s="149"/>
      <c r="H417" s="148"/>
      <c r="I417" s="148"/>
      <c r="J417" s="148"/>
      <c r="K417" s="148"/>
      <c r="L417" s="148"/>
      <c r="M417" s="148"/>
      <c r="N417" s="148"/>
      <c r="O417" s="148"/>
      <c r="P417" s="148"/>
      <c r="Q417" s="148"/>
      <c r="R417" s="50"/>
      <c r="S417" s="148"/>
      <c r="T417" s="148"/>
      <c r="U417" s="148"/>
      <c r="V417" s="148"/>
      <c r="W417" s="148"/>
      <c r="X417" s="148"/>
      <c r="Y417" s="148"/>
      <c r="Z417" s="148"/>
      <c r="AA417" s="148"/>
      <c r="AB417" s="148"/>
      <c r="AC417" s="148"/>
      <c r="AD417" s="148"/>
      <c r="AE417" s="148"/>
      <c r="AF417" s="148"/>
      <c r="AG417" s="148"/>
      <c r="AH417" s="148"/>
    </row>
    <row r="418" spans="1:34" ht="15.75" customHeight="1" x14ac:dyDescent="0.25">
      <c r="A418" s="148"/>
      <c r="B418" s="148"/>
      <c r="C418" s="148"/>
      <c r="D418" s="148"/>
      <c r="E418" s="148"/>
      <c r="F418" s="148"/>
      <c r="G418" s="149"/>
      <c r="H418" s="148"/>
      <c r="I418" s="148"/>
      <c r="J418" s="148"/>
      <c r="K418" s="148"/>
      <c r="L418" s="148"/>
      <c r="M418" s="148"/>
      <c r="N418" s="148"/>
      <c r="O418" s="148"/>
      <c r="P418" s="148"/>
      <c r="Q418" s="148"/>
      <c r="R418" s="50"/>
      <c r="S418" s="148"/>
      <c r="T418" s="148"/>
      <c r="U418" s="148"/>
      <c r="V418" s="148"/>
      <c r="W418" s="148"/>
      <c r="X418" s="148"/>
      <c r="Y418" s="148"/>
      <c r="Z418" s="148"/>
      <c r="AA418" s="148"/>
      <c r="AB418" s="148"/>
      <c r="AC418" s="148"/>
      <c r="AD418" s="148"/>
      <c r="AE418" s="148"/>
      <c r="AF418" s="148"/>
      <c r="AG418" s="148"/>
      <c r="AH418" s="148"/>
    </row>
    <row r="419" spans="1:34" ht="15.75" customHeight="1" x14ac:dyDescent="0.25">
      <c r="A419" s="148"/>
      <c r="B419" s="148"/>
      <c r="C419" s="148"/>
      <c r="D419" s="148"/>
      <c r="E419" s="148"/>
      <c r="F419" s="148"/>
      <c r="G419" s="149"/>
      <c r="H419" s="148"/>
      <c r="I419" s="148"/>
      <c r="J419" s="148"/>
      <c r="K419" s="148"/>
      <c r="L419" s="148"/>
      <c r="M419" s="148"/>
      <c r="N419" s="148"/>
      <c r="O419" s="148"/>
      <c r="P419" s="148"/>
      <c r="Q419" s="148"/>
      <c r="R419" s="50"/>
      <c r="S419" s="148"/>
      <c r="T419" s="148"/>
      <c r="U419" s="148"/>
      <c r="V419" s="148"/>
      <c r="W419" s="148"/>
      <c r="X419" s="148"/>
      <c r="Y419" s="148"/>
      <c r="Z419" s="148"/>
      <c r="AA419" s="148"/>
      <c r="AB419" s="148"/>
      <c r="AC419" s="148"/>
      <c r="AD419" s="148"/>
      <c r="AE419" s="148"/>
      <c r="AF419" s="148"/>
      <c r="AG419" s="148"/>
      <c r="AH419" s="148"/>
    </row>
    <row r="420" spans="1:34" ht="15.75" customHeight="1" x14ac:dyDescent="0.25">
      <c r="A420" s="148"/>
      <c r="B420" s="148"/>
      <c r="C420" s="148"/>
      <c r="D420" s="148"/>
      <c r="E420" s="148"/>
      <c r="F420" s="148"/>
      <c r="G420" s="149"/>
      <c r="H420" s="148"/>
      <c r="I420" s="148"/>
      <c r="J420" s="148"/>
      <c r="K420" s="148"/>
      <c r="L420" s="148"/>
      <c r="M420" s="148"/>
      <c r="N420" s="148"/>
      <c r="O420" s="148"/>
      <c r="P420" s="148"/>
      <c r="Q420" s="148"/>
      <c r="R420" s="50"/>
      <c r="S420" s="148"/>
      <c r="T420" s="148"/>
      <c r="U420" s="148"/>
      <c r="V420" s="148"/>
      <c r="W420" s="148"/>
      <c r="X420" s="148"/>
      <c r="Y420" s="148"/>
      <c r="Z420" s="148"/>
      <c r="AA420" s="148"/>
      <c r="AB420" s="148"/>
      <c r="AC420" s="148"/>
      <c r="AD420" s="148"/>
      <c r="AE420" s="148"/>
      <c r="AF420" s="148"/>
      <c r="AG420" s="148"/>
      <c r="AH420" s="148"/>
    </row>
    <row r="421" spans="1:34" ht="15.75" customHeight="1" x14ac:dyDescent="0.25">
      <c r="A421" s="148"/>
      <c r="B421" s="148"/>
      <c r="C421" s="148"/>
      <c r="D421" s="148"/>
      <c r="E421" s="148"/>
      <c r="F421" s="148"/>
      <c r="G421" s="149"/>
      <c r="H421" s="148"/>
      <c r="I421" s="148"/>
      <c r="J421" s="148"/>
      <c r="K421" s="148"/>
      <c r="L421" s="148"/>
      <c r="M421" s="148"/>
      <c r="N421" s="148"/>
      <c r="O421" s="148"/>
      <c r="P421" s="148"/>
      <c r="Q421" s="148"/>
      <c r="R421" s="50"/>
      <c r="S421" s="148"/>
      <c r="T421" s="148"/>
      <c r="U421" s="148"/>
      <c r="V421" s="148"/>
      <c r="W421" s="148"/>
      <c r="X421" s="148"/>
      <c r="Y421" s="148"/>
      <c r="Z421" s="148"/>
      <c r="AA421" s="148"/>
      <c r="AB421" s="148"/>
      <c r="AC421" s="148"/>
      <c r="AD421" s="148"/>
      <c r="AE421" s="148"/>
      <c r="AF421" s="148"/>
      <c r="AG421" s="148"/>
      <c r="AH421" s="148"/>
    </row>
    <row r="422" spans="1:34" ht="15.75" customHeight="1" x14ac:dyDescent="0.25">
      <c r="A422" s="148"/>
      <c r="B422" s="148"/>
      <c r="C422" s="148"/>
      <c r="D422" s="148"/>
      <c r="E422" s="148"/>
      <c r="F422" s="148"/>
      <c r="G422" s="149"/>
      <c r="H422" s="148"/>
      <c r="I422" s="148"/>
      <c r="J422" s="148"/>
      <c r="K422" s="148"/>
      <c r="L422" s="148"/>
      <c r="M422" s="148"/>
      <c r="N422" s="148"/>
      <c r="O422" s="148"/>
      <c r="P422" s="148"/>
      <c r="Q422" s="148"/>
      <c r="R422" s="50"/>
      <c r="S422" s="148"/>
      <c r="T422" s="148"/>
      <c r="U422" s="148"/>
      <c r="V422" s="148"/>
      <c r="W422" s="148"/>
      <c r="X422" s="148"/>
      <c r="Y422" s="148"/>
      <c r="Z422" s="148"/>
      <c r="AA422" s="148"/>
      <c r="AB422" s="148"/>
      <c r="AC422" s="148"/>
      <c r="AD422" s="148"/>
      <c r="AE422" s="148"/>
      <c r="AF422" s="148"/>
      <c r="AG422" s="148"/>
      <c r="AH422" s="148"/>
    </row>
    <row r="423" spans="1:34" ht="15.75" customHeight="1" x14ac:dyDescent="0.25">
      <c r="A423" s="148"/>
      <c r="B423" s="148"/>
      <c r="C423" s="148"/>
      <c r="D423" s="148"/>
      <c r="E423" s="148"/>
      <c r="F423" s="148"/>
      <c r="G423" s="149"/>
      <c r="H423" s="148"/>
      <c r="I423" s="148"/>
      <c r="J423" s="148"/>
      <c r="K423" s="148"/>
      <c r="L423" s="148"/>
      <c r="M423" s="148"/>
      <c r="N423" s="148"/>
      <c r="O423" s="148"/>
      <c r="P423" s="148"/>
      <c r="Q423" s="148"/>
      <c r="R423" s="50"/>
      <c r="S423" s="148"/>
      <c r="T423" s="148"/>
      <c r="U423" s="148"/>
      <c r="V423" s="148"/>
      <c r="W423" s="148"/>
      <c r="X423" s="148"/>
      <c r="Y423" s="148"/>
      <c r="Z423" s="148"/>
      <c r="AA423" s="148"/>
      <c r="AB423" s="148"/>
      <c r="AC423" s="148"/>
      <c r="AD423" s="148"/>
      <c r="AE423" s="148"/>
      <c r="AF423" s="148"/>
      <c r="AG423" s="148"/>
      <c r="AH423" s="148"/>
    </row>
    <row r="424" spans="1:34" ht="15.75" customHeight="1" x14ac:dyDescent="0.25">
      <c r="A424" s="148"/>
      <c r="B424" s="148"/>
      <c r="C424" s="148"/>
      <c r="D424" s="148"/>
      <c r="E424" s="148"/>
      <c r="F424" s="148"/>
      <c r="G424" s="149"/>
      <c r="H424" s="148"/>
      <c r="I424" s="148"/>
      <c r="J424" s="148"/>
      <c r="K424" s="148"/>
      <c r="L424" s="148"/>
      <c r="M424" s="148"/>
      <c r="N424" s="148"/>
      <c r="O424" s="148"/>
      <c r="P424" s="148"/>
      <c r="Q424" s="148"/>
      <c r="R424" s="50"/>
      <c r="S424" s="148"/>
      <c r="T424" s="148"/>
      <c r="U424" s="148"/>
      <c r="V424" s="148"/>
      <c r="W424" s="148"/>
      <c r="X424" s="148"/>
      <c r="Y424" s="148"/>
      <c r="Z424" s="148"/>
      <c r="AA424" s="148"/>
      <c r="AB424" s="148"/>
      <c r="AC424" s="148"/>
      <c r="AD424" s="148"/>
      <c r="AE424" s="148"/>
      <c r="AF424" s="148"/>
      <c r="AG424" s="148"/>
      <c r="AH424" s="148"/>
    </row>
    <row r="425" spans="1:34" ht="15.75" customHeight="1" x14ac:dyDescent="0.25">
      <c r="A425" s="148"/>
      <c r="B425" s="148"/>
      <c r="C425" s="148"/>
      <c r="D425" s="148"/>
      <c r="E425" s="148"/>
      <c r="F425" s="148"/>
      <c r="G425" s="149"/>
      <c r="H425" s="148"/>
      <c r="I425" s="148"/>
      <c r="J425" s="148"/>
      <c r="K425" s="148"/>
      <c r="L425" s="148"/>
      <c r="M425" s="148"/>
      <c r="N425" s="148"/>
      <c r="O425" s="148"/>
      <c r="P425" s="148"/>
      <c r="Q425" s="148"/>
      <c r="R425" s="50"/>
      <c r="S425" s="148"/>
      <c r="T425" s="148"/>
      <c r="U425" s="148"/>
      <c r="V425" s="148"/>
      <c r="W425" s="148"/>
      <c r="X425" s="148"/>
      <c r="Y425" s="148"/>
      <c r="Z425" s="148"/>
      <c r="AA425" s="148"/>
      <c r="AB425" s="148"/>
      <c r="AC425" s="148"/>
      <c r="AD425" s="148"/>
      <c r="AE425" s="148"/>
      <c r="AF425" s="148"/>
      <c r="AG425" s="148"/>
      <c r="AH425" s="148"/>
    </row>
    <row r="426" spans="1:34" ht="15.75" customHeight="1" x14ac:dyDescent="0.25">
      <c r="A426" s="148"/>
      <c r="B426" s="148"/>
      <c r="C426" s="148"/>
      <c r="D426" s="148"/>
      <c r="E426" s="148"/>
      <c r="F426" s="148"/>
      <c r="G426" s="149"/>
      <c r="H426" s="148"/>
      <c r="I426" s="148"/>
      <c r="J426" s="148"/>
      <c r="K426" s="148"/>
      <c r="L426" s="148"/>
      <c r="M426" s="148"/>
      <c r="N426" s="148"/>
      <c r="O426" s="148"/>
      <c r="P426" s="148"/>
      <c r="Q426" s="148"/>
      <c r="R426" s="50"/>
      <c r="S426" s="148"/>
      <c r="T426" s="148"/>
      <c r="U426" s="148"/>
      <c r="V426" s="148"/>
      <c r="W426" s="148"/>
      <c r="X426" s="148"/>
      <c r="Y426" s="148"/>
      <c r="Z426" s="148"/>
      <c r="AA426" s="148"/>
      <c r="AB426" s="148"/>
      <c r="AC426" s="148"/>
      <c r="AD426" s="148"/>
      <c r="AE426" s="148"/>
      <c r="AF426" s="148"/>
      <c r="AG426" s="148"/>
      <c r="AH426" s="148"/>
    </row>
    <row r="427" spans="1:34" ht="15.75" customHeight="1" x14ac:dyDescent="0.25">
      <c r="A427" s="148"/>
      <c r="B427" s="148"/>
      <c r="C427" s="148"/>
      <c r="D427" s="148"/>
      <c r="E427" s="148"/>
      <c r="F427" s="148"/>
      <c r="G427" s="149"/>
      <c r="H427" s="148"/>
      <c r="I427" s="148"/>
      <c r="J427" s="148"/>
      <c r="K427" s="148"/>
      <c r="L427" s="148"/>
      <c r="M427" s="148"/>
      <c r="N427" s="148"/>
      <c r="O427" s="148"/>
      <c r="P427" s="148"/>
      <c r="Q427" s="148"/>
      <c r="R427" s="50"/>
      <c r="S427" s="148"/>
      <c r="T427" s="148"/>
      <c r="U427" s="148"/>
      <c r="V427" s="148"/>
      <c r="W427" s="148"/>
      <c r="X427" s="148"/>
      <c r="Y427" s="148"/>
      <c r="Z427" s="148"/>
      <c r="AA427" s="148"/>
      <c r="AB427" s="148"/>
      <c r="AC427" s="148"/>
      <c r="AD427" s="148"/>
      <c r="AE427" s="148"/>
      <c r="AF427" s="148"/>
      <c r="AG427" s="148"/>
      <c r="AH427" s="148"/>
    </row>
    <row r="428" spans="1:34" ht="15.75" customHeight="1" x14ac:dyDescent="0.25">
      <c r="A428" s="148"/>
      <c r="B428" s="148"/>
      <c r="C428" s="148"/>
      <c r="D428" s="148"/>
      <c r="E428" s="148"/>
      <c r="F428" s="148"/>
      <c r="G428" s="149"/>
      <c r="H428" s="148"/>
      <c r="I428" s="148"/>
      <c r="J428" s="148"/>
      <c r="K428" s="148"/>
      <c r="L428" s="148"/>
      <c r="M428" s="148"/>
      <c r="N428" s="148"/>
      <c r="O428" s="148"/>
      <c r="P428" s="148"/>
      <c r="Q428" s="148"/>
      <c r="R428" s="50"/>
      <c r="S428" s="148"/>
      <c r="T428" s="148"/>
      <c r="U428" s="148"/>
      <c r="V428" s="148"/>
      <c r="W428" s="148"/>
      <c r="X428" s="148"/>
      <c r="Y428" s="148"/>
      <c r="Z428" s="148"/>
      <c r="AA428" s="148"/>
      <c r="AB428" s="148"/>
      <c r="AC428" s="148"/>
      <c r="AD428" s="148"/>
      <c r="AE428" s="148"/>
      <c r="AF428" s="148"/>
      <c r="AG428" s="148"/>
      <c r="AH428" s="148"/>
    </row>
    <row r="429" spans="1:34" ht="15.75" customHeight="1" x14ac:dyDescent="0.25">
      <c r="A429" s="148"/>
      <c r="B429" s="148"/>
      <c r="C429" s="148"/>
      <c r="D429" s="148"/>
      <c r="E429" s="148"/>
      <c r="F429" s="148"/>
      <c r="G429" s="149"/>
      <c r="H429" s="148"/>
      <c r="I429" s="148"/>
      <c r="J429" s="148"/>
      <c r="K429" s="148"/>
      <c r="L429" s="148"/>
      <c r="M429" s="148"/>
      <c r="N429" s="148"/>
      <c r="O429" s="148"/>
      <c r="P429" s="148"/>
      <c r="Q429" s="148"/>
      <c r="R429" s="50"/>
      <c r="S429" s="148"/>
      <c r="T429" s="148"/>
      <c r="U429" s="148"/>
      <c r="V429" s="148"/>
      <c r="W429" s="148"/>
      <c r="X429" s="148"/>
      <c r="Y429" s="148"/>
      <c r="Z429" s="148"/>
      <c r="AA429" s="148"/>
      <c r="AB429" s="148"/>
      <c r="AC429" s="148"/>
      <c r="AD429" s="148"/>
      <c r="AE429" s="148"/>
      <c r="AF429" s="148"/>
      <c r="AG429" s="148"/>
      <c r="AH429" s="148"/>
    </row>
    <row r="430" spans="1:34" ht="15.75" customHeight="1" x14ac:dyDescent="0.25">
      <c r="A430" s="148"/>
      <c r="B430" s="148"/>
      <c r="C430" s="148"/>
      <c r="D430" s="148"/>
      <c r="E430" s="148"/>
      <c r="F430" s="148"/>
      <c r="G430" s="149"/>
      <c r="H430" s="148"/>
      <c r="I430" s="148"/>
      <c r="J430" s="148"/>
      <c r="K430" s="148"/>
      <c r="L430" s="148"/>
      <c r="M430" s="148"/>
      <c r="N430" s="148"/>
      <c r="O430" s="148"/>
      <c r="P430" s="148"/>
      <c r="Q430" s="148"/>
      <c r="R430" s="50"/>
      <c r="S430" s="148"/>
      <c r="T430" s="148"/>
      <c r="U430" s="148"/>
      <c r="V430" s="148"/>
      <c r="W430" s="148"/>
      <c r="X430" s="148"/>
      <c r="Y430" s="148"/>
      <c r="Z430" s="148"/>
      <c r="AA430" s="148"/>
      <c r="AB430" s="148"/>
      <c r="AC430" s="148"/>
      <c r="AD430" s="148"/>
      <c r="AE430" s="148"/>
      <c r="AF430" s="148"/>
      <c r="AG430" s="148"/>
      <c r="AH430" s="148"/>
    </row>
    <row r="431" spans="1:34" ht="15.75" customHeight="1" x14ac:dyDescent="0.25">
      <c r="A431" s="148"/>
      <c r="B431" s="148"/>
      <c r="C431" s="148"/>
      <c r="D431" s="148"/>
      <c r="E431" s="148"/>
      <c r="F431" s="148"/>
      <c r="G431" s="149"/>
      <c r="H431" s="148"/>
      <c r="I431" s="148"/>
      <c r="J431" s="148"/>
      <c r="K431" s="148"/>
      <c r="L431" s="148"/>
      <c r="M431" s="148"/>
      <c r="N431" s="148"/>
      <c r="O431" s="148"/>
      <c r="P431" s="148"/>
      <c r="Q431" s="148"/>
      <c r="R431" s="50"/>
      <c r="S431" s="148"/>
      <c r="T431" s="148"/>
      <c r="U431" s="148"/>
      <c r="V431" s="148"/>
      <c r="W431" s="148"/>
      <c r="X431" s="148"/>
      <c r="Y431" s="148"/>
      <c r="Z431" s="148"/>
      <c r="AA431" s="148"/>
      <c r="AB431" s="148"/>
      <c r="AC431" s="148"/>
      <c r="AD431" s="148"/>
      <c r="AE431" s="148"/>
      <c r="AF431" s="148"/>
      <c r="AG431" s="148"/>
      <c r="AH431" s="148"/>
    </row>
    <row r="432" spans="1:34" ht="15.75" customHeight="1" x14ac:dyDescent="0.25">
      <c r="A432" s="148"/>
      <c r="B432" s="148"/>
      <c r="C432" s="148"/>
      <c r="D432" s="148"/>
      <c r="E432" s="148"/>
      <c r="F432" s="148"/>
      <c r="G432" s="149"/>
      <c r="H432" s="148"/>
      <c r="I432" s="148"/>
      <c r="J432" s="148"/>
      <c r="K432" s="148"/>
      <c r="L432" s="148"/>
      <c r="M432" s="148"/>
      <c r="N432" s="148"/>
      <c r="O432" s="148"/>
      <c r="P432" s="148"/>
      <c r="Q432" s="148"/>
      <c r="R432" s="50"/>
      <c r="S432" s="148"/>
      <c r="T432" s="148"/>
      <c r="U432" s="148"/>
      <c r="V432" s="148"/>
      <c r="W432" s="148"/>
      <c r="X432" s="148"/>
      <c r="Y432" s="148"/>
      <c r="Z432" s="148"/>
      <c r="AA432" s="148"/>
      <c r="AB432" s="148"/>
      <c r="AC432" s="148"/>
      <c r="AD432" s="148"/>
      <c r="AE432" s="148"/>
      <c r="AF432" s="148"/>
      <c r="AG432" s="148"/>
      <c r="AH432" s="148"/>
    </row>
    <row r="433" spans="1:34" ht="15.75" customHeight="1" x14ac:dyDescent="0.25">
      <c r="A433" s="148"/>
      <c r="B433" s="148"/>
      <c r="C433" s="148"/>
      <c r="D433" s="148"/>
      <c r="E433" s="148"/>
      <c r="F433" s="148"/>
      <c r="G433" s="149"/>
      <c r="H433" s="148"/>
      <c r="I433" s="148"/>
      <c r="J433" s="148"/>
      <c r="K433" s="148"/>
      <c r="L433" s="148"/>
      <c r="M433" s="148"/>
      <c r="N433" s="148"/>
      <c r="O433" s="148"/>
      <c r="P433" s="148"/>
      <c r="Q433" s="148"/>
      <c r="R433" s="50"/>
      <c r="S433" s="148"/>
      <c r="T433" s="148"/>
      <c r="U433" s="148"/>
      <c r="V433" s="148"/>
      <c r="W433" s="148"/>
      <c r="X433" s="148"/>
      <c r="Y433" s="148"/>
      <c r="Z433" s="148"/>
      <c r="AA433" s="148"/>
      <c r="AB433" s="148"/>
      <c r="AC433" s="148"/>
      <c r="AD433" s="148"/>
      <c r="AE433" s="148"/>
      <c r="AF433" s="148"/>
      <c r="AG433" s="148"/>
      <c r="AH433" s="148"/>
    </row>
    <row r="434" spans="1:34" ht="15.75" customHeight="1" x14ac:dyDescent="0.25">
      <c r="A434" s="148"/>
      <c r="B434" s="148"/>
      <c r="C434" s="148"/>
      <c r="D434" s="148"/>
      <c r="E434" s="148"/>
      <c r="F434" s="148"/>
      <c r="G434" s="149"/>
      <c r="H434" s="148"/>
      <c r="I434" s="148"/>
      <c r="J434" s="148"/>
      <c r="K434" s="148"/>
      <c r="L434" s="148"/>
      <c r="M434" s="148"/>
      <c r="N434" s="148"/>
      <c r="O434" s="148"/>
      <c r="P434" s="148"/>
      <c r="Q434" s="148"/>
      <c r="R434" s="50"/>
      <c r="S434" s="148"/>
      <c r="T434" s="148"/>
      <c r="U434" s="148"/>
      <c r="V434" s="148"/>
      <c r="W434" s="148"/>
      <c r="X434" s="148"/>
      <c r="Y434" s="148"/>
      <c r="Z434" s="148"/>
      <c r="AA434" s="148"/>
      <c r="AB434" s="148"/>
      <c r="AC434" s="148"/>
      <c r="AD434" s="148"/>
      <c r="AE434" s="148"/>
      <c r="AF434" s="148"/>
      <c r="AG434" s="148"/>
      <c r="AH434" s="148"/>
    </row>
    <row r="435" spans="1:34" ht="15.75" customHeight="1" x14ac:dyDescent="0.25">
      <c r="A435" s="148"/>
      <c r="B435" s="148"/>
      <c r="C435" s="148"/>
      <c r="D435" s="148"/>
      <c r="E435" s="148"/>
      <c r="F435" s="148"/>
      <c r="G435" s="149"/>
      <c r="H435" s="148"/>
      <c r="I435" s="148"/>
      <c r="J435" s="148"/>
      <c r="K435" s="148"/>
      <c r="L435" s="148"/>
      <c r="M435" s="148"/>
      <c r="N435" s="148"/>
      <c r="O435" s="148"/>
      <c r="P435" s="148"/>
      <c r="Q435" s="148"/>
      <c r="R435" s="50"/>
      <c r="S435" s="148"/>
      <c r="T435" s="148"/>
      <c r="U435" s="148"/>
      <c r="V435" s="148"/>
      <c r="W435" s="148"/>
      <c r="X435" s="148"/>
      <c r="Y435" s="148"/>
      <c r="Z435" s="148"/>
      <c r="AA435" s="148"/>
      <c r="AB435" s="148"/>
      <c r="AC435" s="148"/>
      <c r="AD435" s="148"/>
      <c r="AE435" s="148"/>
      <c r="AF435" s="148"/>
      <c r="AG435" s="148"/>
      <c r="AH435" s="148"/>
    </row>
    <row r="436" spans="1:34" ht="15.75" customHeight="1" x14ac:dyDescent="0.25">
      <c r="A436" s="148"/>
      <c r="B436" s="148"/>
      <c r="C436" s="148"/>
      <c r="D436" s="148"/>
      <c r="E436" s="148"/>
      <c r="F436" s="148"/>
      <c r="G436" s="149"/>
      <c r="H436" s="148"/>
      <c r="I436" s="148"/>
      <c r="J436" s="148"/>
      <c r="K436" s="148"/>
      <c r="L436" s="148"/>
      <c r="M436" s="148"/>
      <c r="N436" s="148"/>
      <c r="O436" s="148"/>
      <c r="P436" s="148"/>
      <c r="Q436" s="148"/>
      <c r="R436" s="50"/>
      <c r="S436" s="148"/>
      <c r="T436" s="148"/>
      <c r="U436" s="148"/>
      <c r="V436" s="148"/>
      <c r="W436" s="148"/>
      <c r="X436" s="148"/>
      <c r="Y436" s="148"/>
      <c r="Z436" s="148"/>
      <c r="AA436" s="148"/>
      <c r="AB436" s="148"/>
      <c r="AC436" s="148"/>
      <c r="AD436" s="148"/>
      <c r="AE436" s="148"/>
      <c r="AF436" s="148"/>
      <c r="AG436" s="148"/>
      <c r="AH436" s="148"/>
    </row>
    <row r="437" spans="1:34" ht="15.75" customHeight="1" x14ac:dyDescent="0.25">
      <c r="A437" s="148"/>
      <c r="B437" s="148"/>
      <c r="C437" s="148"/>
      <c r="D437" s="148"/>
      <c r="E437" s="148"/>
      <c r="F437" s="148"/>
      <c r="G437" s="149"/>
      <c r="H437" s="148"/>
      <c r="I437" s="148"/>
      <c r="J437" s="148"/>
      <c r="K437" s="148"/>
      <c r="L437" s="148"/>
      <c r="M437" s="148"/>
      <c r="N437" s="148"/>
      <c r="O437" s="148"/>
      <c r="P437" s="148"/>
      <c r="Q437" s="148"/>
      <c r="R437" s="50"/>
      <c r="S437" s="148"/>
      <c r="T437" s="148"/>
      <c r="U437" s="148"/>
      <c r="V437" s="148"/>
      <c r="W437" s="148"/>
      <c r="X437" s="148"/>
      <c r="Y437" s="148"/>
      <c r="Z437" s="148"/>
      <c r="AA437" s="148"/>
      <c r="AB437" s="148"/>
      <c r="AC437" s="148"/>
      <c r="AD437" s="148"/>
      <c r="AE437" s="148"/>
      <c r="AF437" s="148"/>
      <c r="AG437" s="148"/>
      <c r="AH437" s="148"/>
    </row>
    <row r="438" spans="1:34" ht="15.75" customHeight="1" x14ac:dyDescent="0.25">
      <c r="A438" s="148"/>
      <c r="B438" s="148"/>
      <c r="C438" s="148"/>
      <c r="D438" s="148"/>
      <c r="E438" s="148"/>
      <c r="F438" s="148"/>
      <c r="G438" s="149"/>
      <c r="H438" s="148"/>
      <c r="I438" s="148"/>
      <c r="J438" s="148"/>
      <c r="K438" s="148"/>
      <c r="L438" s="148"/>
      <c r="M438" s="148"/>
      <c r="N438" s="148"/>
      <c r="O438" s="148"/>
      <c r="P438" s="148"/>
      <c r="Q438" s="148"/>
      <c r="R438" s="50"/>
      <c r="S438" s="148"/>
      <c r="T438" s="148"/>
      <c r="U438" s="148"/>
      <c r="V438" s="148"/>
      <c r="W438" s="148"/>
      <c r="X438" s="148"/>
      <c r="Y438" s="148"/>
      <c r="Z438" s="148"/>
      <c r="AA438" s="148"/>
      <c r="AB438" s="148"/>
      <c r="AC438" s="148"/>
      <c r="AD438" s="148"/>
      <c r="AE438" s="148"/>
      <c r="AF438" s="148"/>
      <c r="AG438" s="148"/>
      <c r="AH438" s="148"/>
    </row>
    <row r="439" spans="1:34" ht="15.75" customHeight="1" x14ac:dyDescent="0.25">
      <c r="A439" s="148"/>
      <c r="B439" s="148"/>
      <c r="C439" s="148"/>
      <c r="D439" s="148"/>
      <c r="E439" s="148"/>
      <c r="F439" s="148"/>
      <c r="G439" s="149"/>
      <c r="H439" s="148"/>
      <c r="I439" s="148"/>
      <c r="J439" s="148"/>
      <c r="K439" s="148"/>
      <c r="L439" s="148"/>
      <c r="M439" s="148"/>
      <c r="N439" s="148"/>
      <c r="O439" s="148"/>
      <c r="P439" s="148"/>
      <c r="Q439" s="148"/>
      <c r="R439" s="50"/>
      <c r="S439" s="148"/>
      <c r="T439" s="148"/>
      <c r="U439" s="148"/>
      <c r="V439" s="148"/>
      <c r="W439" s="148"/>
      <c r="X439" s="148"/>
      <c r="Y439" s="148"/>
      <c r="Z439" s="148"/>
      <c r="AA439" s="148"/>
      <c r="AB439" s="148"/>
      <c r="AC439" s="148"/>
      <c r="AD439" s="148"/>
      <c r="AE439" s="148"/>
      <c r="AF439" s="148"/>
      <c r="AG439" s="148"/>
      <c r="AH439" s="148"/>
    </row>
    <row r="440" spans="1:34" ht="15.75" customHeight="1" x14ac:dyDescent="0.25">
      <c r="A440" s="148"/>
      <c r="B440" s="148"/>
      <c r="C440" s="148"/>
      <c r="D440" s="148"/>
      <c r="E440" s="148"/>
      <c r="F440" s="148"/>
      <c r="G440" s="149"/>
      <c r="H440" s="148"/>
      <c r="I440" s="148"/>
      <c r="J440" s="148"/>
      <c r="K440" s="148"/>
      <c r="L440" s="148"/>
      <c r="M440" s="148"/>
      <c r="N440" s="148"/>
      <c r="O440" s="148"/>
      <c r="P440" s="148"/>
      <c r="Q440" s="148"/>
      <c r="R440" s="50"/>
      <c r="S440" s="148"/>
      <c r="T440" s="148"/>
      <c r="U440" s="148"/>
      <c r="V440" s="148"/>
      <c r="W440" s="148"/>
      <c r="X440" s="148"/>
      <c r="Y440" s="148"/>
      <c r="Z440" s="148"/>
      <c r="AA440" s="148"/>
      <c r="AB440" s="148"/>
      <c r="AC440" s="148"/>
      <c r="AD440" s="148"/>
      <c r="AE440" s="148"/>
      <c r="AF440" s="148"/>
      <c r="AG440" s="148"/>
      <c r="AH440" s="148"/>
    </row>
    <row r="441" spans="1:34" ht="15.75" customHeight="1" x14ac:dyDescent="0.25">
      <c r="A441" s="148"/>
      <c r="B441" s="148"/>
      <c r="C441" s="148"/>
      <c r="D441" s="148"/>
      <c r="E441" s="148"/>
      <c r="F441" s="148"/>
      <c r="G441" s="149"/>
      <c r="H441" s="148"/>
      <c r="I441" s="148"/>
      <c r="J441" s="148"/>
      <c r="K441" s="148"/>
      <c r="L441" s="148"/>
      <c r="M441" s="148"/>
      <c r="N441" s="148"/>
      <c r="O441" s="148"/>
      <c r="P441" s="148"/>
      <c r="Q441" s="148"/>
      <c r="R441" s="50"/>
      <c r="S441" s="148"/>
      <c r="T441" s="148"/>
      <c r="U441" s="148"/>
      <c r="V441" s="148"/>
      <c r="W441" s="148"/>
      <c r="X441" s="148"/>
      <c r="Y441" s="148"/>
      <c r="Z441" s="148"/>
      <c r="AA441" s="148"/>
      <c r="AB441" s="148"/>
      <c r="AC441" s="148"/>
      <c r="AD441" s="148"/>
      <c r="AE441" s="148"/>
      <c r="AF441" s="148"/>
      <c r="AG441" s="148"/>
      <c r="AH441" s="148"/>
    </row>
    <row r="442" spans="1:34" ht="15.75" customHeight="1" x14ac:dyDescent="0.25">
      <c r="A442" s="148"/>
      <c r="B442" s="148"/>
      <c r="C442" s="148"/>
      <c r="D442" s="148"/>
      <c r="E442" s="148"/>
      <c r="F442" s="148"/>
      <c r="G442" s="149"/>
      <c r="H442" s="148"/>
      <c r="I442" s="148"/>
      <c r="J442" s="148"/>
      <c r="K442" s="148"/>
      <c r="L442" s="148"/>
      <c r="M442" s="148"/>
      <c r="N442" s="148"/>
      <c r="O442" s="148"/>
      <c r="P442" s="148"/>
      <c r="Q442" s="148"/>
      <c r="R442" s="50"/>
      <c r="S442" s="148"/>
      <c r="T442" s="148"/>
      <c r="U442" s="148"/>
      <c r="V442" s="148"/>
      <c r="W442" s="148"/>
      <c r="X442" s="148"/>
      <c r="Y442" s="148"/>
      <c r="Z442" s="148"/>
      <c r="AA442" s="148"/>
      <c r="AB442" s="148"/>
      <c r="AC442" s="148"/>
      <c r="AD442" s="148"/>
      <c r="AE442" s="148"/>
      <c r="AF442" s="148"/>
      <c r="AG442" s="148"/>
      <c r="AH442" s="148"/>
    </row>
    <row r="443" spans="1:34" ht="15.75" customHeight="1" x14ac:dyDescent="0.25">
      <c r="A443" s="148"/>
      <c r="B443" s="148"/>
      <c r="C443" s="148"/>
      <c r="D443" s="148"/>
      <c r="E443" s="148"/>
      <c r="F443" s="148"/>
      <c r="G443" s="149"/>
      <c r="H443" s="148"/>
      <c r="I443" s="148"/>
      <c r="J443" s="148"/>
      <c r="K443" s="148"/>
      <c r="L443" s="148"/>
      <c r="M443" s="148"/>
      <c r="N443" s="148"/>
      <c r="O443" s="148"/>
      <c r="P443" s="148"/>
      <c r="Q443" s="148"/>
      <c r="R443" s="50"/>
      <c r="S443" s="148"/>
      <c r="T443" s="148"/>
      <c r="U443" s="148"/>
      <c r="V443" s="148"/>
      <c r="W443" s="148"/>
      <c r="X443" s="148"/>
      <c r="Y443" s="148"/>
      <c r="Z443" s="148"/>
      <c r="AA443" s="148"/>
      <c r="AB443" s="148"/>
      <c r="AC443" s="148"/>
      <c r="AD443" s="148"/>
      <c r="AE443" s="148"/>
      <c r="AF443" s="148"/>
      <c r="AG443" s="148"/>
      <c r="AH443" s="148"/>
    </row>
    <row r="444" spans="1:34" ht="15.75" customHeight="1" x14ac:dyDescent="0.25">
      <c r="A444" s="148"/>
      <c r="B444" s="148"/>
      <c r="C444" s="148"/>
      <c r="D444" s="148"/>
      <c r="E444" s="148"/>
      <c r="F444" s="148"/>
      <c r="G444" s="149"/>
      <c r="H444" s="148"/>
      <c r="I444" s="148"/>
      <c r="J444" s="148"/>
      <c r="K444" s="148"/>
      <c r="L444" s="148"/>
      <c r="M444" s="148"/>
      <c r="N444" s="148"/>
      <c r="O444" s="148"/>
      <c r="P444" s="148"/>
      <c r="Q444" s="148"/>
      <c r="R444" s="50"/>
      <c r="S444" s="148"/>
      <c r="T444" s="148"/>
      <c r="U444" s="148"/>
      <c r="V444" s="148"/>
      <c r="W444" s="148"/>
      <c r="X444" s="148"/>
      <c r="Y444" s="148"/>
      <c r="Z444" s="148"/>
      <c r="AA444" s="148"/>
      <c r="AB444" s="148"/>
      <c r="AC444" s="148"/>
      <c r="AD444" s="148"/>
      <c r="AE444" s="148"/>
      <c r="AF444" s="148"/>
      <c r="AG444" s="148"/>
      <c r="AH444" s="148"/>
    </row>
    <row r="445" spans="1:34" ht="15.75" customHeight="1" x14ac:dyDescent="0.25">
      <c r="A445" s="148"/>
      <c r="B445" s="148"/>
      <c r="C445" s="148"/>
      <c r="D445" s="148"/>
      <c r="E445" s="148"/>
      <c r="F445" s="148"/>
      <c r="G445" s="149"/>
      <c r="H445" s="148"/>
      <c r="I445" s="148"/>
      <c r="J445" s="148"/>
      <c r="K445" s="148"/>
      <c r="L445" s="148"/>
      <c r="M445" s="148"/>
      <c r="N445" s="148"/>
      <c r="O445" s="148"/>
      <c r="P445" s="148"/>
      <c r="Q445" s="148"/>
      <c r="R445" s="50"/>
      <c r="S445" s="148"/>
      <c r="T445" s="148"/>
      <c r="U445" s="148"/>
      <c r="V445" s="148"/>
      <c r="W445" s="148"/>
      <c r="X445" s="148"/>
      <c r="Y445" s="148"/>
      <c r="Z445" s="148"/>
      <c r="AA445" s="148"/>
      <c r="AB445" s="148"/>
      <c r="AC445" s="148"/>
      <c r="AD445" s="148"/>
      <c r="AE445" s="148"/>
      <c r="AF445" s="148"/>
      <c r="AG445" s="148"/>
      <c r="AH445" s="148"/>
    </row>
    <row r="446" spans="1:34" ht="15.75" customHeight="1" x14ac:dyDescent="0.25">
      <c r="A446" s="148"/>
      <c r="B446" s="148"/>
      <c r="C446" s="148"/>
      <c r="D446" s="148"/>
      <c r="E446" s="148"/>
      <c r="F446" s="148"/>
      <c r="G446" s="149"/>
      <c r="H446" s="148"/>
      <c r="I446" s="148"/>
      <c r="J446" s="148"/>
      <c r="K446" s="148"/>
      <c r="L446" s="148"/>
      <c r="M446" s="148"/>
      <c r="N446" s="148"/>
      <c r="O446" s="148"/>
      <c r="P446" s="148"/>
      <c r="Q446" s="148"/>
      <c r="R446" s="50"/>
      <c r="S446" s="148"/>
      <c r="T446" s="148"/>
      <c r="U446" s="148"/>
      <c r="V446" s="148"/>
      <c r="W446" s="148"/>
      <c r="X446" s="148"/>
      <c r="Y446" s="148"/>
      <c r="Z446" s="148"/>
      <c r="AA446" s="148"/>
      <c r="AB446" s="148"/>
      <c r="AC446" s="148"/>
      <c r="AD446" s="148"/>
      <c r="AE446" s="148"/>
      <c r="AF446" s="148"/>
      <c r="AG446" s="148"/>
      <c r="AH446" s="148"/>
    </row>
    <row r="447" spans="1:34" ht="15.75" customHeight="1" x14ac:dyDescent="0.25">
      <c r="A447" s="148"/>
      <c r="B447" s="148"/>
      <c r="C447" s="148"/>
      <c r="D447" s="148"/>
      <c r="E447" s="148"/>
      <c r="F447" s="148"/>
      <c r="G447" s="149"/>
      <c r="H447" s="148"/>
      <c r="I447" s="148"/>
      <c r="J447" s="148"/>
      <c r="K447" s="148"/>
      <c r="L447" s="148"/>
      <c r="M447" s="148"/>
      <c r="N447" s="148"/>
      <c r="O447" s="148"/>
      <c r="P447" s="148"/>
      <c r="Q447" s="148"/>
      <c r="R447" s="50"/>
      <c r="S447" s="148"/>
      <c r="T447" s="148"/>
      <c r="U447" s="148"/>
      <c r="V447" s="148"/>
      <c r="W447" s="148"/>
      <c r="X447" s="148"/>
      <c r="Y447" s="148"/>
      <c r="Z447" s="148"/>
      <c r="AA447" s="148"/>
      <c r="AB447" s="148"/>
      <c r="AC447" s="148"/>
      <c r="AD447" s="148"/>
      <c r="AE447" s="148"/>
      <c r="AF447" s="148"/>
      <c r="AG447" s="148"/>
      <c r="AH447" s="148"/>
    </row>
    <row r="448" spans="1:34" ht="15.75" customHeight="1" x14ac:dyDescent="0.25">
      <c r="A448" s="148"/>
      <c r="B448" s="148"/>
      <c r="C448" s="148"/>
      <c r="D448" s="148"/>
      <c r="E448" s="148"/>
      <c r="F448" s="148"/>
      <c r="G448" s="149"/>
      <c r="H448" s="148"/>
      <c r="I448" s="148"/>
      <c r="J448" s="148"/>
      <c r="K448" s="148"/>
      <c r="L448" s="148"/>
      <c r="M448" s="148"/>
      <c r="N448" s="148"/>
      <c r="O448" s="148"/>
      <c r="P448" s="148"/>
      <c r="Q448" s="148"/>
      <c r="R448" s="50"/>
      <c r="S448" s="148"/>
      <c r="T448" s="148"/>
      <c r="U448" s="148"/>
      <c r="V448" s="148"/>
      <c r="W448" s="148"/>
      <c r="X448" s="148"/>
      <c r="Y448" s="148"/>
      <c r="Z448" s="148"/>
      <c r="AA448" s="148"/>
      <c r="AB448" s="148"/>
      <c r="AC448" s="148"/>
      <c r="AD448" s="148"/>
      <c r="AE448" s="148"/>
      <c r="AF448" s="148"/>
      <c r="AG448" s="148"/>
      <c r="AH448" s="148"/>
    </row>
    <row r="449" spans="1:34" ht="15.75" customHeight="1" x14ac:dyDescent="0.25">
      <c r="A449" s="148"/>
      <c r="B449" s="148"/>
      <c r="C449" s="148"/>
      <c r="D449" s="148"/>
      <c r="E449" s="148"/>
      <c r="F449" s="148"/>
      <c r="G449" s="149"/>
      <c r="H449" s="148"/>
      <c r="I449" s="148"/>
      <c r="J449" s="148"/>
      <c r="K449" s="148"/>
      <c r="L449" s="148"/>
      <c r="M449" s="148"/>
      <c r="N449" s="148"/>
      <c r="O449" s="148"/>
      <c r="P449" s="148"/>
      <c r="Q449" s="148"/>
      <c r="R449" s="50"/>
      <c r="S449" s="148"/>
      <c r="T449" s="148"/>
      <c r="U449" s="148"/>
      <c r="V449" s="148"/>
      <c r="W449" s="148"/>
      <c r="X449" s="148"/>
      <c r="Y449" s="148"/>
      <c r="Z449" s="148"/>
      <c r="AA449" s="148"/>
      <c r="AB449" s="148"/>
      <c r="AC449" s="148"/>
      <c r="AD449" s="148"/>
      <c r="AE449" s="148"/>
      <c r="AF449" s="148"/>
      <c r="AG449" s="148"/>
      <c r="AH449" s="148"/>
    </row>
    <row r="450" spans="1:34" ht="15.75" customHeight="1" x14ac:dyDescent="0.25">
      <c r="A450" s="148"/>
      <c r="B450" s="148"/>
      <c r="C450" s="148"/>
      <c r="D450" s="148"/>
      <c r="E450" s="148"/>
      <c r="F450" s="148"/>
      <c r="G450" s="149"/>
      <c r="H450" s="148"/>
      <c r="I450" s="148"/>
      <c r="J450" s="148"/>
      <c r="K450" s="148"/>
      <c r="L450" s="148"/>
      <c r="M450" s="148"/>
      <c r="N450" s="148"/>
      <c r="O450" s="148"/>
      <c r="P450" s="148"/>
      <c r="Q450" s="148"/>
      <c r="R450" s="50"/>
      <c r="S450" s="148"/>
      <c r="T450" s="148"/>
      <c r="U450" s="148"/>
      <c r="V450" s="148"/>
      <c r="W450" s="148"/>
      <c r="X450" s="148"/>
      <c r="Y450" s="148"/>
      <c r="Z450" s="148"/>
      <c r="AA450" s="148"/>
      <c r="AB450" s="148"/>
      <c r="AC450" s="148"/>
      <c r="AD450" s="148"/>
      <c r="AE450" s="148"/>
      <c r="AF450" s="148"/>
      <c r="AG450" s="148"/>
      <c r="AH450" s="148"/>
    </row>
    <row r="451" spans="1:34" ht="15.75" customHeight="1" x14ac:dyDescent="0.25">
      <c r="A451" s="148"/>
      <c r="B451" s="148"/>
      <c r="C451" s="148"/>
      <c r="D451" s="148"/>
      <c r="E451" s="148"/>
      <c r="F451" s="148"/>
      <c r="G451" s="149"/>
      <c r="H451" s="148"/>
      <c r="I451" s="148"/>
      <c r="J451" s="148"/>
      <c r="K451" s="148"/>
      <c r="L451" s="148"/>
      <c r="M451" s="148"/>
      <c r="N451" s="148"/>
      <c r="O451" s="148"/>
      <c r="P451" s="148"/>
      <c r="Q451" s="148"/>
      <c r="R451" s="50"/>
      <c r="S451" s="148"/>
      <c r="T451" s="148"/>
      <c r="U451" s="148"/>
      <c r="V451" s="148"/>
      <c r="W451" s="148"/>
      <c r="X451" s="148"/>
      <c r="Y451" s="148"/>
      <c r="Z451" s="148"/>
      <c r="AA451" s="148"/>
      <c r="AB451" s="148"/>
      <c r="AC451" s="148"/>
      <c r="AD451" s="148"/>
      <c r="AE451" s="148"/>
      <c r="AF451" s="148"/>
      <c r="AG451" s="148"/>
      <c r="AH451" s="148"/>
    </row>
    <row r="452" spans="1:34" ht="15.75" customHeight="1" x14ac:dyDescent="0.25">
      <c r="A452" s="148"/>
      <c r="B452" s="148"/>
      <c r="C452" s="148"/>
      <c r="D452" s="148"/>
      <c r="E452" s="148"/>
      <c r="F452" s="148"/>
      <c r="G452" s="149"/>
      <c r="H452" s="148"/>
      <c r="I452" s="148"/>
      <c r="J452" s="148"/>
      <c r="K452" s="148"/>
      <c r="L452" s="148"/>
      <c r="M452" s="148"/>
      <c r="N452" s="148"/>
      <c r="O452" s="148"/>
      <c r="P452" s="148"/>
      <c r="Q452" s="148"/>
      <c r="R452" s="50"/>
      <c r="S452" s="148"/>
      <c r="T452" s="148"/>
      <c r="U452" s="148"/>
      <c r="V452" s="148"/>
      <c r="W452" s="148"/>
      <c r="X452" s="148"/>
      <c r="Y452" s="148"/>
      <c r="Z452" s="148"/>
      <c r="AA452" s="148"/>
      <c r="AB452" s="148"/>
      <c r="AC452" s="148"/>
      <c r="AD452" s="148"/>
      <c r="AE452" s="148"/>
      <c r="AF452" s="148"/>
      <c r="AG452" s="148"/>
      <c r="AH452" s="148"/>
    </row>
    <row r="453" spans="1:34" ht="15.75" customHeight="1" x14ac:dyDescent="0.25">
      <c r="A453" s="148"/>
      <c r="B453" s="148"/>
      <c r="C453" s="148"/>
      <c r="D453" s="148"/>
      <c r="E453" s="148"/>
      <c r="F453" s="148"/>
      <c r="G453" s="149"/>
      <c r="H453" s="148"/>
      <c r="I453" s="148"/>
      <c r="J453" s="148"/>
      <c r="K453" s="148"/>
      <c r="L453" s="148"/>
      <c r="M453" s="148"/>
      <c r="N453" s="148"/>
      <c r="O453" s="148"/>
      <c r="P453" s="148"/>
      <c r="Q453" s="148"/>
      <c r="R453" s="50"/>
      <c r="S453" s="148"/>
      <c r="T453" s="148"/>
      <c r="U453" s="148"/>
      <c r="V453" s="148"/>
      <c r="W453" s="148"/>
      <c r="X453" s="148"/>
      <c r="Y453" s="148"/>
      <c r="Z453" s="148"/>
      <c r="AA453" s="148"/>
      <c r="AB453" s="148"/>
      <c r="AC453" s="148"/>
      <c r="AD453" s="148"/>
      <c r="AE453" s="148"/>
      <c r="AF453" s="148"/>
      <c r="AG453" s="148"/>
      <c r="AH453" s="148"/>
    </row>
    <row r="454" spans="1:34" ht="15.75" customHeight="1" x14ac:dyDescent="0.25">
      <c r="A454" s="148"/>
      <c r="B454" s="148"/>
      <c r="C454" s="148"/>
      <c r="D454" s="148"/>
      <c r="E454" s="148"/>
      <c r="F454" s="148"/>
      <c r="G454" s="149"/>
      <c r="H454" s="148"/>
      <c r="I454" s="148"/>
      <c r="J454" s="148"/>
      <c r="K454" s="148"/>
      <c r="L454" s="148"/>
      <c r="M454" s="148"/>
      <c r="N454" s="148"/>
      <c r="O454" s="148"/>
      <c r="P454" s="148"/>
      <c r="Q454" s="148"/>
      <c r="R454" s="50"/>
      <c r="S454" s="148"/>
      <c r="T454" s="148"/>
      <c r="U454" s="148"/>
      <c r="V454" s="148"/>
      <c r="W454" s="148"/>
      <c r="X454" s="148"/>
      <c r="Y454" s="148"/>
      <c r="Z454" s="148"/>
      <c r="AA454" s="148"/>
      <c r="AB454" s="148"/>
      <c r="AC454" s="148"/>
      <c r="AD454" s="148"/>
      <c r="AE454" s="148"/>
      <c r="AF454" s="148"/>
      <c r="AG454" s="148"/>
      <c r="AH454" s="148"/>
    </row>
    <row r="455" spans="1:34" ht="15.75" customHeight="1" x14ac:dyDescent="0.25">
      <c r="A455" s="148"/>
      <c r="B455" s="148"/>
      <c r="C455" s="148"/>
      <c r="D455" s="148"/>
      <c r="E455" s="148"/>
      <c r="F455" s="148"/>
      <c r="G455" s="149"/>
      <c r="H455" s="148"/>
      <c r="I455" s="148"/>
      <c r="J455" s="148"/>
      <c r="K455" s="148"/>
      <c r="L455" s="148"/>
      <c r="M455" s="148"/>
      <c r="N455" s="148"/>
      <c r="O455" s="148"/>
      <c r="P455" s="148"/>
      <c r="Q455" s="148"/>
      <c r="R455" s="50"/>
      <c r="S455" s="148"/>
      <c r="T455" s="148"/>
      <c r="U455" s="148"/>
      <c r="V455" s="148"/>
      <c r="W455" s="148"/>
      <c r="X455" s="148"/>
      <c r="Y455" s="148"/>
      <c r="Z455" s="148"/>
      <c r="AA455" s="148"/>
      <c r="AB455" s="148"/>
      <c r="AC455" s="148"/>
      <c r="AD455" s="148"/>
      <c r="AE455" s="148"/>
      <c r="AF455" s="148"/>
      <c r="AG455" s="148"/>
      <c r="AH455" s="148"/>
    </row>
    <row r="456" spans="1:34" ht="15.75" customHeight="1" x14ac:dyDescent="0.25">
      <c r="A456" s="148"/>
      <c r="B456" s="148"/>
      <c r="C456" s="148"/>
      <c r="D456" s="148"/>
      <c r="E456" s="148"/>
      <c r="F456" s="148"/>
      <c r="G456" s="149"/>
      <c r="H456" s="148"/>
      <c r="I456" s="148"/>
      <c r="J456" s="148"/>
      <c r="K456" s="148"/>
      <c r="L456" s="148"/>
      <c r="M456" s="148"/>
      <c r="N456" s="148"/>
      <c r="O456" s="148"/>
      <c r="P456" s="148"/>
      <c r="Q456" s="148"/>
      <c r="R456" s="50"/>
      <c r="S456" s="148"/>
      <c r="T456" s="148"/>
      <c r="U456" s="148"/>
      <c r="V456" s="148"/>
      <c r="W456" s="148"/>
      <c r="X456" s="148"/>
      <c r="Y456" s="148"/>
      <c r="Z456" s="148"/>
      <c r="AA456" s="148"/>
      <c r="AB456" s="148"/>
      <c r="AC456" s="148"/>
      <c r="AD456" s="148"/>
      <c r="AE456" s="148"/>
      <c r="AF456" s="148"/>
      <c r="AG456" s="148"/>
      <c r="AH456" s="148"/>
    </row>
    <row r="457" spans="1:34" ht="15.75" customHeight="1" x14ac:dyDescent="0.25">
      <c r="A457" s="148"/>
      <c r="B457" s="148"/>
      <c r="C457" s="148"/>
      <c r="D457" s="148"/>
      <c r="E457" s="148"/>
      <c r="F457" s="148"/>
      <c r="G457" s="149"/>
      <c r="H457" s="148"/>
      <c r="I457" s="148"/>
      <c r="J457" s="148"/>
      <c r="K457" s="148"/>
      <c r="L457" s="148"/>
      <c r="M457" s="148"/>
      <c r="N457" s="148"/>
      <c r="O457" s="148"/>
      <c r="P457" s="148"/>
      <c r="Q457" s="148"/>
      <c r="R457" s="50"/>
      <c r="S457" s="148"/>
      <c r="T457" s="148"/>
      <c r="U457" s="148"/>
      <c r="V457" s="148"/>
      <c r="W457" s="148"/>
      <c r="X457" s="148"/>
      <c r="Y457" s="148"/>
      <c r="Z457" s="148"/>
      <c r="AA457" s="148"/>
      <c r="AB457" s="148"/>
      <c r="AC457" s="148"/>
      <c r="AD457" s="148"/>
      <c r="AE457" s="148"/>
      <c r="AF457" s="148"/>
      <c r="AG457" s="148"/>
      <c r="AH457" s="148"/>
    </row>
    <row r="458" spans="1:34" ht="15.75" customHeight="1" x14ac:dyDescent="0.25">
      <c r="A458" s="148"/>
      <c r="B458" s="148"/>
      <c r="C458" s="148"/>
      <c r="D458" s="148"/>
      <c r="E458" s="148"/>
      <c r="F458" s="148"/>
      <c r="G458" s="149"/>
      <c r="H458" s="148"/>
      <c r="I458" s="148"/>
      <c r="J458" s="148"/>
      <c r="K458" s="148"/>
      <c r="L458" s="148"/>
      <c r="M458" s="148"/>
      <c r="N458" s="148"/>
      <c r="O458" s="148"/>
      <c r="P458" s="148"/>
      <c r="Q458" s="148"/>
      <c r="R458" s="50"/>
      <c r="S458" s="148"/>
      <c r="T458" s="148"/>
      <c r="U458" s="148"/>
      <c r="V458" s="148"/>
      <c r="W458" s="148"/>
      <c r="X458" s="148"/>
      <c r="Y458" s="148"/>
      <c r="Z458" s="148"/>
      <c r="AA458" s="148"/>
      <c r="AB458" s="148"/>
      <c r="AC458" s="148"/>
      <c r="AD458" s="148"/>
      <c r="AE458" s="148"/>
      <c r="AF458" s="148"/>
      <c r="AG458" s="148"/>
      <c r="AH458" s="148"/>
    </row>
    <row r="459" spans="1:34" ht="15.75" customHeight="1" x14ac:dyDescent="0.25">
      <c r="A459" s="148"/>
      <c r="B459" s="148"/>
      <c r="C459" s="148"/>
      <c r="D459" s="148"/>
      <c r="E459" s="148"/>
      <c r="F459" s="148"/>
      <c r="G459" s="149"/>
      <c r="H459" s="148"/>
      <c r="I459" s="148"/>
      <c r="J459" s="148"/>
      <c r="K459" s="148"/>
      <c r="L459" s="148"/>
      <c r="M459" s="148"/>
      <c r="N459" s="148"/>
      <c r="O459" s="148"/>
      <c r="P459" s="148"/>
      <c r="Q459" s="148"/>
      <c r="R459" s="50"/>
      <c r="S459" s="148"/>
      <c r="T459" s="148"/>
      <c r="U459" s="148"/>
      <c r="V459" s="148"/>
      <c r="W459" s="148"/>
      <c r="X459" s="148"/>
      <c r="Y459" s="148"/>
      <c r="Z459" s="148"/>
      <c r="AA459" s="148"/>
      <c r="AB459" s="148"/>
      <c r="AC459" s="148"/>
      <c r="AD459" s="148"/>
      <c r="AE459" s="148"/>
      <c r="AF459" s="148"/>
      <c r="AG459" s="148"/>
      <c r="AH459" s="148"/>
    </row>
    <row r="460" spans="1:34" ht="15.75" customHeight="1" x14ac:dyDescent="0.25">
      <c r="A460" s="148"/>
      <c r="B460" s="148"/>
      <c r="C460" s="148"/>
      <c r="D460" s="148"/>
      <c r="E460" s="148"/>
      <c r="F460" s="148"/>
      <c r="G460" s="149"/>
      <c r="H460" s="148"/>
      <c r="I460" s="148"/>
      <c r="J460" s="148"/>
      <c r="K460" s="148"/>
      <c r="L460" s="148"/>
      <c r="M460" s="148"/>
      <c r="N460" s="148"/>
      <c r="O460" s="148"/>
      <c r="P460" s="148"/>
      <c r="Q460" s="148"/>
      <c r="R460" s="50"/>
      <c r="S460" s="148"/>
      <c r="T460" s="148"/>
      <c r="U460" s="148"/>
      <c r="V460" s="148"/>
      <c r="W460" s="148"/>
      <c r="X460" s="148"/>
      <c r="Y460" s="148"/>
      <c r="Z460" s="148"/>
      <c r="AA460" s="148"/>
      <c r="AB460" s="148"/>
      <c r="AC460" s="148"/>
      <c r="AD460" s="148"/>
      <c r="AE460" s="148"/>
      <c r="AF460" s="148"/>
      <c r="AG460" s="148"/>
      <c r="AH460" s="148"/>
    </row>
    <row r="461" spans="1:34" ht="15.75" customHeight="1" x14ac:dyDescent="0.25">
      <c r="A461" s="148"/>
      <c r="B461" s="148"/>
      <c r="C461" s="148"/>
      <c r="D461" s="148"/>
      <c r="E461" s="148"/>
      <c r="F461" s="148"/>
      <c r="G461" s="149"/>
      <c r="H461" s="148"/>
      <c r="I461" s="148"/>
      <c r="J461" s="148"/>
      <c r="K461" s="148"/>
      <c r="L461" s="148"/>
      <c r="M461" s="148"/>
      <c r="N461" s="148"/>
      <c r="O461" s="148"/>
      <c r="P461" s="148"/>
      <c r="Q461" s="148"/>
      <c r="R461" s="50"/>
      <c r="S461" s="148"/>
      <c r="T461" s="148"/>
      <c r="U461" s="148"/>
      <c r="V461" s="148"/>
      <c r="W461" s="148"/>
      <c r="X461" s="148"/>
      <c r="Y461" s="148"/>
      <c r="Z461" s="148"/>
      <c r="AA461" s="148"/>
      <c r="AB461" s="148"/>
      <c r="AC461" s="148"/>
      <c r="AD461" s="148"/>
      <c r="AE461" s="148"/>
      <c r="AF461" s="148"/>
      <c r="AG461" s="148"/>
      <c r="AH461" s="148"/>
    </row>
    <row r="462" spans="1:34" ht="15.75" customHeight="1" x14ac:dyDescent="0.25">
      <c r="A462" s="148"/>
      <c r="B462" s="148"/>
      <c r="C462" s="148"/>
      <c r="D462" s="148"/>
      <c r="E462" s="148"/>
      <c r="F462" s="148"/>
      <c r="G462" s="149"/>
      <c r="H462" s="148"/>
      <c r="I462" s="148"/>
      <c r="J462" s="148"/>
      <c r="K462" s="148"/>
      <c r="L462" s="148"/>
      <c r="M462" s="148"/>
      <c r="N462" s="148"/>
      <c r="O462" s="148"/>
      <c r="P462" s="148"/>
      <c r="Q462" s="148"/>
      <c r="R462" s="50"/>
      <c r="S462" s="148"/>
      <c r="T462" s="148"/>
      <c r="U462" s="148"/>
      <c r="V462" s="148"/>
      <c r="W462" s="148"/>
      <c r="X462" s="148"/>
      <c r="Y462" s="148"/>
      <c r="Z462" s="148"/>
      <c r="AA462" s="148"/>
      <c r="AB462" s="148"/>
      <c r="AC462" s="148"/>
      <c r="AD462" s="148"/>
      <c r="AE462" s="148"/>
      <c r="AF462" s="148"/>
      <c r="AG462" s="148"/>
      <c r="AH462" s="148"/>
    </row>
    <row r="463" spans="1:34" ht="15.75" customHeight="1" x14ac:dyDescent="0.25">
      <c r="A463" s="148"/>
      <c r="B463" s="148"/>
      <c r="C463" s="148"/>
      <c r="D463" s="148"/>
      <c r="E463" s="148"/>
      <c r="F463" s="148"/>
      <c r="G463" s="149"/>
      <c r="H463" s="148"/>
      <c r="I463" s="148"/>
      <c r="J463" s="148"/>
      <c r="K463" s="148"/>
      <c r="L463" s="148"/>
      <c r="M463" s="148"/>
      <c r="N463" s="148"/>
      <c r="O463" s="148"/>
      <c r="P463" s="148"/>
      <c r="Q463" s="148"/>
      <c r="R463" s="50"/>
      <c r="S463" s="148"/>
      <c r="T463" s="148"/>
      <c r="U463" s="148"/>
      <c r="V463" s="148"/>
      <c r="W463" s="148"/>
      <c r="X463" s="148"/>
      <c r="Y463" s="148"/>
      <c r="Z463" s="148"/>
      <c r="AA463" s="148"/>
      <c r="AB463" s="148"/>
      <c r="AC463" s="148"/>
      <c r="AD463" s="148"/>
      <c r="AE463" s="148"/>
      <c r="AF463" s="148"/>
      <c r="AG463" s="148"/>
      <c r="AH463" s="148"/>
    </row>
    <row r="464" spans="1:34" ht="15.75" customHeight="1" x14ac:dyDescent="0.25">
      <c r="A464" s="148"/>
      <c r="B464" s="148"/>
      <c r="C464" s="148"/>
      <c r="D464" s="148"/>
      <c r="E464" s="148"/>
      <c r="F464" s="148"/>
      <c r="G464" s="149"/>
      <c r="H464" s="148"/>
      <c r="I464" s="148"/>
      <c r="J464" s="148"/>
      <c r="K464" s="148"/>
      <c r="L464" s="148"/>
      <c r="M464" s="148"/>
      <c r="N464" s="148"/>
      <c r="O464" s="148"/>
      <c r="P464" s="148"/>
      <c r="Q464" s="148"/>
      <c r="R464" s="50"/>
      <c r="S464" s="148"/>
      <c r="T464" s="148"/>
      <c r="U464" s="148"/>
      <c r="V464" s="148"/>
      <c r="W464" s="148"/>
      <c r="X464" s="148"/>
      <c r="Y464" s="148"/>
      <c r="Z464" s="148"/>
      <c r="AA464" s="148"/>
      <c r="AB464" s="148"/>
      <c r="AC464" s="148"/>
      <c r="AD464" s="148"/>
      <c r="AE464" s="148"/>
      <c r="AF464" s="148"/>
      <c r="AG464" s="148"/>
      <c r="AH464" s="148"/>
    </row>
    <row r="465" spans="1:34" ht="15.75" customHeight="1" x14ac:dyDescent="0.25">
      <c r="A465" s="148"/>
      <c r="B465" s="148"/>
      <c r="C465" s="148"/>
      <c r="D465" s="148"/>
      <c r="E465" s="148"/>
      <c r="F465" s="148"/>
      <c r="G465" s="149"/>
      <c r="H465" s="148"/>
      <c r="I465" s="148"/>
      <c r="J465" s="148"/>
      <c r="K465" s="148"/>
      <c r="L465" s="148"/>
      <c r="M465" s="148"/>
      <c r="N465" s="148"/>
      <c r="O465" s="148"/>
      <c r="P465" s="148"/>
      <c r="Q465" s="148"/>
      <c r="R465" s="50"/>
      <c r="S465" s="148"/>
      <c r="T465" s="148"/>
      <c r="U465" s="148"/>
      <c r="V465" s="148"/>
      <c r="W465" s="148"/>
      <c r="X465" s="148"/>
      <c r="Y465" s="148"/>
      <c r="Z465" s="148"/>
      <c r="AA465" s="148"/>
      <c r="AB465" s="148"/>
      <c r="AC465" s="148"/>
      <c r="AD465" s="148"/>
      <c r="AE465" s="148"/>
      <c r="AF465" s="148"/>
      <c r="AG465" s="148"/>
      <c r="AH465" s="148"/>
    </row>
    <row r="466" spans="1:34" ht="15.75" customHeight="1" x14ac:dyDescent="0.25">
      <c r="A466" s="148"/>
      <c r="B466" s="148"/>
      <c r="C466" s="148"/>
      <c r="D466" s="148"/>
      <c r="E466" s="148"/>
      <c r="F466" s="148"/>
      <c r="G466" s="149"/>
      <c r="H466" s="148"/>
      <c r="I466" s="148"/>
      <c r="J466" s="148"/>
      <c r="K466" s="148"/>
      <c r="L466" s="148"/>
      <c r="M466" s="148"/>
      <c r="N466" s="148"/>
      <c r="O466" s="148"/>
      <c r="P466" s="148"/>
      <c r="Q466" s="148"/>
      <c r="R466" s="50"/>
      <c r="S466" s="148"/>
      <c r="T466" s="148"/>
      <c r="U466" s="148"/>
      <c r="V466" s="148"/>
      <c r="W466" s="148"/>
      <c r="X466" s="148"/>
      <c r="Y466" s="148"/>
      <c r="Z466" s="148"/>
      <c r="AA466" s="148"/>
      <c r="AB466" s="148"/>
      <c r="AC466" s="148"/>
      <c r="AD466" s="148"/>
      <c r="AE466" s="148"/>
      <c r="AF466" s="148"/>
      <c r="AG466" s="148"/>
      <c r="AH466" s="148"/>
    </row>
    <row r="467" spans="1:34" ht="15.75" customHeight="1" x14ac:dyDescent="0.25">
      <c r="A467" s="148"/>
      <c r="B467" s="148"/>
      <c r="C467" s="148"/>
      <c r="D467" s="148"/>
      <c r="E467" s="148"/>
      <c r="F467" s="148"/>
      <c r="G467" s="149"/>
      <c r="H467" s="148"/>
      <c r="I467" s="148"/>
      <c r="J467" s="148"/>
      <c r="K467" s="148"/>
      <c r="L467" s="148"/>
      <c r="M467" s="148"/>
      <c r="N467" s="148"/>
      <c r="O467" s="148"/>
      <c r="P467" s="148"/>
      <c r="Q467" s="148"/>
      <c r="R467" s="50"/>
      <c r="S467" s="148"/>
      <c r="T467" s="148"/>
      <c r="U467" s="148"/>
      <c r="V467" s="148"/>
      <c r="W467" s="148"/>
      <c r="X467" s="148"/>
      <c r="Y467" s="148"/>
      <c r="Z467" s="148"/>
      <c r="AA467" s="148"/>
      <c r="AB467" s="148"/>
      <c r="AC467" s="148"/>
      <c r="AD467" s="148"/>
      <c r="AE467" s="148"/>
      <c r="AF467" s="148"/>
      <c r="AG467" s="148"/>
      <c r="AH467" s="148"/>
    </row>
    <row r="468" spans="1:34" ht="15.75" customHeight="1" x14ac:dyDescent="0.25">
      <c r="A468" s="148"/>
      <c r="B468" s="148"/>
      <c r="C468" s="148"/>
      <c r="D468" s="148"/>
      <c r="E468" s="148"/>
      <c r="F468" s="148"/>
      <c r="G468" s="149"/>
      <c r="H468" s="148"/>
      <c r="I468" s="148"/>
      <c r="J468" s="148"/>
      <c r="K468" s="148"/>
      <c r="L468" s="148"/>
      <c r="M468" s="148"/>
      <c r="N468" s="148"/>
      <c r="O468" s="148"/>
      <c r="P468" s="148"/>
      <c r="Q468" s="148"/>
      <c r="R468" s="50"/>
      <c r="S468" s="148"/>
      <c r="T468" s="148"/>
      <c r="U468" s="148"/>
      <c r="V468" s="148"/>
      <c r="W468" s="148"/>
      <c r="X468" s="148"/>
      <c r="Y468" s="148"/>
      <c r="Z468" s="148"/>
      <c r="AA468" s="148"/>
      <c r="AB468" s="148"/>
      <c r="AC468" s="148"/>
      <c r="AD468" s="148"/>
      <c r="AE468" s="148"/>
      <c r="AF468" s="148"/>
      <c r="AG468" s="148"/>
      <c r="AH468" s="148"/>
    </row>
    <row r="469" spans="1:34" ht="15.75" customHeight="1" x14ac:dyDescent="0.25">
      <c r="A469" s="148"/>
      <c r="B469" s="148"/>
      <c r="C469" s="148"/>
      <c r="D469" s="148"/>
      <c r="E469" s="148"/>
      <c r="F469" s="148"/>
      <c r="G469" s="149"/>
      <c r="H469" s="148"/>
      <c r="I469" s="148"/>
      <c r="J469" s="148"/>
      <c r="K469" s="148"/>
      <c r="L469" s="148"/>
      <c r="M469" s="148"/>
      <c r="N469" s="148"/>
      <c r="O469" s="148"/>
      <c r="P469" s="148"/>
      <c r="Q469" s="148"/>
      <c r="R469" s="50"/>
      <c r="S469" s="148"/>
      <c r="T469" s="148"/>
      <c r="U469" s="148"/>
      <c r="V469" s="148"/>
      <c r="W469" s="148"/>
      <c r="X469" s="148"/>
      <c r="Y469" s="148"/>
      <c r="Z469" s="148"/>
      <c r="AA469" s="148"/>
      <c r="AB469" s="148"/>
      <c r="AC469" s="148"/>
      <c r="AD469" s="148"/>
      <c r="AE469" s="148"/>
      <c r="AF469" s="148"/>
      <c r="AG469" s="148"/>
      <c r="AH469" s="148"/>
    </row>
    <row r="470" spans="1:34" ht="15.75" customHeight="1" x14ac:dyDescent="0.25">
      <c r="A470" s="148"/>
      <c r="B470" s="148"/>
      <c r="C470" s="148"/>
      <c r="D470" s="148"/>
      <c r="E470" s="148"/>
      <c r="F470" s="148"/>
      <c r="G470" s="149"/>
      <c r="H470" s="148"/>
      <c r="I470" s="148"/>
      <c r="J470" s="148"/>
      <c r="K470" s="148"/>
      <c r="L470" s="148"/>
      <c r="M470" s="148"/>
      <c r="N470" s="148"/>
      <c r="O470" s="148"/>
      <c r="P470" s="148"/>
      <c r="Q470" s="148"/>
      <c r="R470" s="50"/>
      <c r="S470" s="148"/>
      <c r="T470" s="148"/>
      <c r="U470" s="148"/>
      <c r="V470" s="148"/>
      <c r="W470" s="148"/>
      <c r="X470" s="148"/>
      <c r="Y470" s="148"/>
      <c r="Z470" s="148"/>
      <c r="AA470" s="148"/>
      <c r="AB470" s="148"/>
      <c r="AC470" s="148"/>
      <c r="AD470" s="148"/>
      <c r="AE470" s="148"/>
      <c r="AF470" s="148"/>
      <c r="AG470" s="148"/>
      <c r="AH470" s="148"/>
    </row>
    <row r="471" spans="1:34" ht="15.75" customHeight="1" x14ac:dyDescent="0.25">
      <c r="A471" s="148"/>
      <c r="B471" s="148"/>
      <c r="C471" s="148"/>
      <c r="D471" s="148"/>
      <c r="E471" s="148"/>
      <c r="F471" s="148"/>
      <c r="G471" s="149"/>
      <c r="H471" s="148"/>
      <c r="I471" s="148"/>
      <c r="J471" s="148"/>
      <c r="K471" s="148"/>
      <c r="L471" s="148"/>
      <c r="M471" s="148"/>
      <c r="N471" s="148"/>
      <c r="O471" s="148"/>
      <c r="P471" s="148"/>
      <c r="Q471" s="148"/>
      <c r="R471" s="50"/>
      <c r="S471" s="148"/>
      <c r="T471" s="148"/>
      <c r="U471" s="148"/>
      <c r="V471" s="148"/>
      <c r="W471" s="148"/>
      <c r="X471" s="148"/>
      <c r="Y471" s="148"/>
      <c r="Z471" s="148"/>
      <c r="AA471" s="148"/>
      <c r="AB471" s="148"/>
      <c r="AC471" s="148"/>
      <c r="AD471" s="148"/>
      <c r="AE471" s="148"/>
      <c r="AF471" s="148"/>
      <c r="AG471" s="148"/>
      <c r="AH471" s="148"/>
    </row>
    <row r="472" spans="1:34" ht="15.75" customHeight="1" x14ac:dyDescent="0.25">
      <c r="A472" s="148"/>
      <c r="B472" s="148"/>
      <c r="C472" s="148"/>
      <c r="D472" s="148"/>
      <c r="E472" s="148"/>
      <c r="F472" s="148"/>
      <c r="G472" s="149"/>
      <c r="H472" s="148"/>
      <c r="I472" s="148"/>
      <c r="J472" s="148"/>
      <c r="K472" s="148"/>
      <c r="L472" s="148"/>
      <c r="M472" s="148"/>
      <c r="N472" s="148"/>
      <c r="O472" s="148"/>
      <c r="P472" s="148"/>
      <c r="Q472" s="148"/>
      <c r="R472" s="50"/>
      <c r="S472" s="148"/>
      <c r="T472" s="148"/>
      <c r="U472" s="148"/>
      <c r="V472" s="148"/>
      <c r="W472" s="148"/>
      <c r="X472" s="148"/>
      <c r="Y472" s="148"/>
      <c r="Z472" s="148"/>
      <c r="AA472" s="148"/>
      <c r="AB472" s="148"/>
      <c r="AC472" s="148"/>
      <c r="AD472" s="148"/>
      <c r="AE472" s="148"/>
      <c r="AF472" s="148"/>
      <c r="AG472" s="148"/>
      <c r="AH472" s="148"/>
    </row>
    <row r="473" spans="1:34" ht="15.75" customHeight="1" x14ac:dyDescent="0.25">
      <c r="A473" s="148"/>
      <c r="B473" s="148"/>
      <c r="C473" s="148"/>
      <c r="D473" s="148"/>
      <c r="E473" s="148"/>
      <c r="F473" s="148"/>
      <c r="G473" s="149"/>
      <c r="H473" s="148"/>
      <c r="I473" s="148"/>
      <c r="J473" s="148"/>
      <c r="K473" s="148"/>
      <c r="L473" s="148"/>
      <c r="M473" s="148"/>
      <c r="N473" s="148"/>
      <c r="O473" s="148"/>
      <c r="P473" s="148"/>
      <c r="Q473" s="148"/>
      <c r="R473" s="50"/>
      <c r="S473" s="148"/>
      <c r="T473" s="148"/>
      <c r="U473" s="148"/>
      <c r="V473" s="148"/>
      <c r="W473" s="148"/>
      <c r="X473" s="148"/>
      <c r="Y473" s="148"/>
      <c r="Z473" s="148"/>
      <c r="AA473" s="148"/>
      <c r="AB473" s="148"/>
      <c r="AC473" s="148"/>
      <c r="AD473" s="148"/>
      <c r="AE473" s="148"/>
      <c r="AF473" s="148"/>
      <c r="AG473" s="148"/>
      <c r="AH473" s="148"/>
    </row>
    <row r="474" spans="1:34" ht="15.75" customHeight="1" x14ac:dyDescent="0.25">
      <c r="A474" s="148"/>
      <c r="B474" s="148"/>
      <c r="C474" s="148"/>
      <c r="D474" s="148"/>
      <c r="E474" s="148"/>
      <c r="F474" s="148"/>
      <c r="G474" s="149"/>
      <c r="H474" s="148"/>
      <c r="I474" s="148"/>
      <c r="J474" s="148"/>
      <c r="K474" s="148"/>
      <c r="L474" s="148"/>
      <c r="M474" s="148"/>
      <c r="N474" s="148"/>
      <c r="O474" s="148"/>
      <c r="P474" s="148"/>
      <c r="Q474" s="148"/>
      <c r="R474" s="50"/>
      <c r="S474" s="148"/>
      <c r="T474" s="148"/>
      <c r="U474" s="148"/>
      <c r="V474" s="148"/>
      <c r="W474" s="148"/>
      <c r="X474" s="148"/>
      <c r="Y474" s="148"/>
      <c r="Z474" s="148"/>
      <c r="AA474" s="148"/>
      <c r="AB474" s="148"/>
      <c r="AC474" s="148"/>
      <c r="AD474" s="148"/>
      <c r="AE474" s="148"/>
      <c r="AF474" s="148"/>
      <c r="AG474" s="148"/>
      <c r="AH474" s="148"/>
    </row>
    <row r="475" spans="1:34" ht="15.75" customHeight="1" x14ac:dyDescent="0.25">
      <c r="A475" s="148"/>
      <c r="B475" s="148"/>
      <c r="C475" s="148"/>
      <c r="D475" s="148"/>
      <c r="E475" s="148"/>
      <c r="F475" s="148"/>
      <c r="G475" s="149"/>
      <c r="H475" s="148"/>
      <c r="I475" s="148"/>
      <c r="J475" s="148"/>
      <c r="K475" s="148"/>
      <c r="L475" s="148"/>
      <c r="M475" s="148"/>
      <c r="N475" s="148"/>
      <c r="O475" s="148"/>
      <c r="P475" s="148"/>
      <c r="Q475" s="148"/>
      <c r="R475" s="50"/>
      <c r="S475" s="148"/>
      <c r="T475" s="148"/>
      <c r="U475" s="148"/>
      <c r="V475" s="148"/>
      <c r="W475" s="148"/>
      <c r="X475" s="148"/>
      <c r="Y475" s="148"/>
      <c r="Z475" s="148"/>
      <c r="AA475" s="148"/>
      <c r="AB475" s="148"/>
      <c r="AC475" s="148"/>
      <c r="AD475" s="148"/>
      <c r="AE475" s="148"/>
      <c r="AF475" s="148"/>
      <c r="AG475" s="148"/>
      <c r="AH475" s="148"/>
    </row>
    <row r="476" spans="1:34" ht="15.75" customHeight="1" x14ac:dyDescent="0.25">
      <c r="A476" s="148"/>
      <c r="B476" s="148"/>
      <c r="C476" s="148"/>
      <c r="D476" s="148"/>
      <c r="E476" s="148"/>
      <c r="F476" s="148"/>
      <c r="G476" s="149"/>
      <c r="H476" s="148"/>
      <c r="I476" s="148"/>
      <c r="J476" s="148"/>
      <c r="K476" s="148"/>
      <c r="L476" s="148"/>
      <c r="M476" s="148"/>
      <c r="N476" s="148"/>
      <c r="O476" s="148"/>
      <c r="P476" s="148"/>
      <c r="Q476" s="148"/>
      <c r="R476" s="50"/>
      <c r="S476" s="148"/>
      <c r="T476" s="148"/>
      <c r="U476" s="148"/>
      <c r="V476" s="148"/>
      <c r="W476" s="148"/>
      <c r="X476" s="148"/>
      <c r="Y476" s="148"/>
      <c r="Z476" s="148"/>
      <c r="AA476" s="148"/>
      <c r="AB476" s="148"/>
      <c r="AC476" s="148"/>
      <c r="AD476" s="148"/>
      <c r="AE476" s="148"/>
      <c r="AF476" s="148"/>
      <c r="AG476" s="148"/>
      <c r="AH476" s="148"/>
    </row>
    <row r="477" spans="1:34" ht="15.75" customHeight="1" x14ac:dyDescent="0.25">
      <c r="A477" s="148"/>
      <c r="B477" s="148"/>
      <c r="C477" s="148"/>
      <c r="D477" s="148"/>
      <c r="E477" s="148"/>
      <c r="F477" s="148"/>
      <c r="G477" s="149"/>
      <c r="H477" s="148"/>
      <c r="I477" s="148"/>
      <c r="J477" s="148"/>
      <c r="K477" s="148"/>
      <c r="L477" s="148"/>
      <c r="M477" s="148"/>
      <c r="N477" s="148"/>
      <c r="O477" s="148"/>
      <c r="P477" s="148"/>
      <c r="Q477" s="148"/>
      <c r="R477" s="50"/>
      <c r="S477" s="148"/>
      <c r="T477" s="148"/>
      <c r="U477" s="148"/>
      <c r="V477" s="148"/>
      <c r="W477" s="148"/>
      <c r="X477" s="148"/>
      <c r="Y477" s="148"/>
      <c r="Z477" s="148"/>
      <c r="AA477" s="148"/>
      <c r="AB477" s="148"/>
      <c r="AC477" s="148"/>
      <c r="AD477" s="148"/>
      <c r="AE477" s="148"/>
      <c r="AF477" s="148"/>
      <c r="AG477" s="148"/>
      <c r="AH477" s="148"/>
    </row>
    <row r="478" spans="1:34" ht="15.75" customHeight="1" x14ac:dyDescent="0.25">
      <c r="A478" s="148"/>
      <c r="B478" s="148"/>
      <c r="C478" s="148"/>
      <c r="D478" s="148"/>
      <c r="E478" s="148"/>
      <c r="F478" s="148"/>
      <c r="G478" s="149"/>
      <c r="H478" s="148"/>
      <c r="I478" s="148"/>
      <c r="J478" s="148"/>
      <c r="K478" s="148"/>
      <c r="L478" s="148"/>
      <c r="M478" s="148"/>
      <c r="N478" s="148"/>
      <c r="O478" s="148"/>
      <c r="P478" s="148"/>
      <c r="Q478" s="148"/>
      <c r="R478" s="50"/>
      <c r="S478" s="148"/>
      <c r="T478" s="148"/>
      <c r="U478" s="148"/>
      <c r="V478" s="148"/>
      <c r="W478" s="148"/>
      <c r="X478" s="148"/>
      <c r="Y478" s="148"/>
      <c r="Z478" s="148"/>
      <c r="AA478" s="148"/>
      <c r="AB478" s="148"/>
      <c r="AC478" s="148"/>
      <c r="AD478" s="148"/>
      <c r="AE478" s="148"/>
      <c r="AF478" s="148"/>
      <c r="AG478" s="148"/>
      <c r="AH478" s="148"/>
    </row>
    <row r="479" spans="1:34" ht="15.75" customHeight="1" x14ac:dyDescent="0.25">
      <c r="A479" s="148"/>
      <c r="B479" s="148"/>
      <c r="C479" s="148"/>
      <c r="D479" s="148"/>
      <c r="E479" s="148"/>
      <c r="F479" s="148"/>
      <c r="G479" s="149"/>
      <c r="H479" s="148"/>
      <c r="I479" s="148"/>
      <c r="J479" s="148"/>
      <c r="K479" s="148"/>
      <c r="L479" s="148"/>
      <c r="M479" s="148"/>
      <c r="N479" s="148"/>
      <c r="O479" s="148"/>
      <c r="P479" s="148"/>
      <c r="Q479" s="148"/>
      <c r="R479" s="50"/>
      <c r="S479" s="148"/>
      <c r="T479" s="148"/>
      <c r="U479" s="148"/>
      <c r="V479" s="148"/>
      <c r="W479" s="148"/>
      <c r="X479" s="148"/>
      <c r="Y479" s="148"/>
      <c r="Z479" s="148"/>
      <c r="AA479" s="148"/>
      <c r="AB479" s="148"/>
      <c r="AC479" s="148"/>
      <c r="AD479" s="148"/>
      <c r="AE479" s="148"/>
      <c r="AF479" s="148"/>
      <c r="AG479" s="148"/>
      <c r="AH479" s="148"/>
    </row>
    <row r="480" spans="1:34" ht="15.75" customHeight="1" x14ac:dyDescent="0.25">
      <c r="A480" s="148"/>
      <c r="B480" s="148"/>
      <c r="C480" s="148"/>
      <c r="D480" s="148"/>
      <c r="E480" s="148"/>
      <c r="F480" s="148"/>
      <c r="G480" s="149"/>
      <c r="H480" s="148"/>
      <c r="I480" s="148"/>
      <c r="J480" s="148"/>
      <c r="K480" s="148"/>
      <c r="L480" s="148"/>
      <c r="M480" s="148"/>
      <c r="N480" s="148"/>
      <c r="O480" s="148"/>
      <c r="P480" s="148"/>
      <c r="Q480" s="148"/>
      <c r="R480" s="50"/>
      <c r="S480" s="148"/>
      <c r="T480" s="148"/>
      <c r="U480" s="148"/>
      <c r="V480" s="148"/>
      <c r="W480" s="148"/>
      <c r="X480" s="148"/>
      <c r="Y480" s="148"/>
      <c r="Z480" s="148"/>
      <c r="AA480" s="148"/>
      <c r="AB480" s="148"/>
      <c r="AC480" s="148"/>
      <c r="AD480" s="148"/>
      <c r="AE480" s="148"/>
      <c r="AF480" s="148"/>
      <c r="AG480" s="148"/>
      <c r="AH480" s="148"/>
    </row>
    <row r="481" spans="1:34" ht="15.75" customHeight="1" x14ac:dyDescent="0.25">
      <c r="A481" s="148"/>
      <c r="B481" s="148"/>
      <c r="C481" s="148"/>
      <c r="D481" s="148"/>
      <c r="E481" s="148"/>
      <c r="F481" s="148"/>
      <c r="G481" s="149"/>
      <c r="H481" s="148"/>
      <c r="I481" s="148"/>
      <c r="J481" s="148"/>
      <c r="K481" s="148"/>
      <c r="L481" s="148"/>
      <c r="M481" s="148"/>
      <c r="N481" s="148"/>
      <c r="O481" s="148"/>
      <c r="P481" s="148"/>
      <c r="Q481" s="148"/>
      <c r="R481" s="50"/>
      <c r="S481" s="148"/>
      <c r="T481" s="148"/>
      <c r="U481" s="148"/>
      <c r="V481" s="148"/>
      <c r="W481" s="148"/>
      <c r="X481" s="148"/>
      <c r="Y481" s="148"/>
      <c r="Z481" s="148"/>
      <c r="AA481" s="148"/>
      <c r="AB481" s="148"/>
      <c r="AC481" s="148"/>
      <c r="AD481" s="148"/>
      <c r="AE481" s="148"/>
      <c r="AF481" s="148"/>
      <c r="AG481" s="148"/>
      <c r="AH481" s="148"/>
    </row>
    <row r="482" spans="1:34" ht="15.75" customHeight="1" x14ac:dyDescent="0.25">
      <c r="A482" s="148"/>
      <c r="B482" s="148"/>
      <c r="C482" s="148"/>
      <c r="D482" s="148"/>
      <c r="E482" s="148"/>
      <c r="F482" s="148"/>
      <c r="G482" s="149"/>
      <c r="H482" s="148"/>
      <c r="I482" s="148"/>
      <c r="J482" s="148"/>
      <c r="K482" s="148"/>
      <c r="L482" s="148"/>
      <c r="M482" s="148"/>
      <c r="N482" s="148"/>
      <c r="O482" s="148"/>
      <c r="P482" s="148"/>
      <c r="Q482" s="148"/>
      <c r="R482" s="50"/>
      <c r="S482" s="148"/>
      <c r="T482" s="148"/>
      <c r="U482" s="148"/>
      <c r="V482" s="148"/>
      <c r="W482" s="148"/>
      <c r="X482" s="148"/>
      <c r="Y482" s="148"/>
      <c r="Z482" s="148"/>
      <c r="AA482" s="148"/>
      <c r="AB482" s="148"/>
      <c r="AC482" s="148"/>
      <c r="AD482" s="148"/>
      <c r="AE482" s="148"/>
      <c r="AF482" s="148"/>
      <c r="AG482" s="148"/>
      <c r="AH482" s="148"/>
    </row>
    <row r="483" spans="1:34" ht="15.75" customHeight="1" x14ac:dyDescent="0.25">
      <c r="A483" s="148"/>
      <c r="B483" s="148"/>
      <c r="C483" s="148"/>
      <c r="D483" s="148"/>
      <c r="E483" s="148"/>
      <c r="F483" s="148"/>
      <c r="G483" s="149"/>
      <c r="H483" s="148"/>
      <c r="I483" s="148"/>
      <c r="J483" s="148"/>
      <c r="K483" s="148"/>
      <c r="L483" s="148"/>
      <c r="M483" s="148"/>
      <c r="N483" s="148"/>
      <c r="O483" s="148"/>
      <c r="P483" s="148"/>
      <c r="Q483" s="148"/>
      <c r="R483" s="50"/>
      <c r="S483" s="148"/>
      <c r="T483" s="148"/>
      <c r="U483" s="148"/>
      <c r="V483" s="148"/>
      <c r="W483" s="148"/>
      <c r="X483" s="148"/>
      <c r="Y483" s="148"/>
      <c r="Z483" s="148"/>
      <c r="AA483" s="148"/>
      <c r="AB483" s="148"/>
      <c r="AC483" s="148"/>
      <c r="AD483" s="148"/>
      <c r="AE483" s="148"/>
      <c r="AF483" s="148"/>
      <c r="AG483" s="148"/>
      <c r="AH483" s="148"/>
    </row>
    <row r="484" spans="1:34" ht="15.75" customHeight="1" x14ac:dyDescent="0.25">
      <c r="A484" s="148"/>
      <c r="B484" s="148"/>
      <c r="C484" s="148"/>
      <c r="D484" s="148"/>
      <c r="E484" s="148"/>
      <c r="F484" s="148"/>
      <c r="G484" s="149"/>
      <c r="H484" s="148"/>
      <c r="I484" s="148"/>
      <c r="J484" s="148"/>
      <c r="K484" s="148"/>
      <c r="L484" s="148"/>
      <c r="M484" s="148"/>
      <c r="N484" s="148"/>
      <c r="O484" s="148"/>
      <c r="P484" s="148"/>
      <c r="Q484" s="148"/>
      <c r="R484" s="50"/>
      <c r="S484" s="148"/>
      <c r="T484" s="148"/>
      <c r="U484" s="148"/>
      <c r="V484" s="148"/>
      <c r="W484" s="148"/>
      <c r="X484" s="148"/>
      <c r="Y484" s="148"/>
      <c r="Z484" s="148"/>
      <c r="AA484" s="148"/>
      <c r="AB484" s="148"/>
      <c r="AC484" s="148"/>
      <c r="AD484" s="148"/>
      <c r="AE484" s="148"/>
      <c r="AF484" s="148"/>
      <c r="AG484" s="148"/>
      <c r="AH484" s="148"/>
    </row>
    <row r="485" spans="1:34" ht="15.75" customHeight="1" x14ac:dyDescent="0.25">
      <c r="A485" s="148"/>
      <c r="B485" s="148"/>
      <c r="C485" s="148"/>
      <c r="D485" s="148"/>
      <c r="E485" s="148"/>
      <c r="F485" s="148"/>
      <c r="G485" s="149"/>
      <c r="H485" s="148"/>
      <c r="I485" s="148"/>
      <c r="J485" s="148"/>
      <c r="K485" s="148"/>
      <c r="L485" s="148"/>
      <c r="M485" s="148"/>
      <c r="N485" s="148"/>
      <c r="O485" s="148"/>
      <c r="P485" s="148"/>
      <c r="Q485" s="148"/>
      <c r="R485" s="50"/>
      <c r="S485" s="148"/>
      <c r="T485" s="148"/>
      <c r="U485" s="148"/>
      <c r="V485" s="148"/>
      <c r="W485" s="148"/>
      <c r="X485" s="148"/>
      <c r="Y485" s="148"/>
      <c r="Z485" s="148"/>
      <c r="AA485" s="148"/>
      <c r="AB485" s="148"/>
      <c r="AC485" s="148"/>
      <c r="AD485" s="148"/>
      <c r="AE485" s="148"/>
      <c r="AF485" s="148"/>
      <c r="AG485" s="148"/>
      <c r="AH485" s="148"/>
    </row>
    <row r="486" spans="1:34" ht="15.75" customHeight="1" x14ac:dyDescent="0.25">
      <c r="A486" s="148"/>
      <c r="B486" s="148"/>
      <c r="C486" s="148"/>
      <c r="D486" s="148"/>
      <c r="E486" s="148"/>
      <c r="F486" s="148"/>
      <c r="G486" s="149"/>
      <c r="H486" s="148"/>
      <c r="I486" s="148"/>
      <c r="J486" s="148"/>
      <c r="K486" s="148"/>
      <c r="L486" s="148"/>
      <c r="M486" s="148"/>
      <c r="N486" s="148"/>
      <c r="O486" s="148"/>
      <c r="P486" s="148"/>
      <c r="Q486" s="148"/>
      <c r="R486" s="50"/>
      <c r="S486" s="148"/>
      <c r="T486" s="148"/>
      <c r="U486" s="148"/>
      <c r="V486" s="148"/>
      <c r="W486" s="148"/>
      <c r="X486" s="148"/>
      <c r="Y486" s="148"/>
      <c r="Z486" s="148"/>
      <c r="AA486" s="148"/>
      <c r="AB486" s="148"/>
      <c r="AC486" s="148"/>
      <c r="AD486" s="148"/>
      <c r="AE486" s="148"/>
      <c r="AF486" s="148"/>
      <c r="AG486" s="148"/>
      <c r="AH486" s="148"/>
    </row>
    <row r="487" spans="1:34" ht="15.75" customHeight="1" x14ac:dyDescent="0.25">
      <c r="A487" s="148"/>
      <c r="B487" s="148"/>
      <c r="C487" s="148"/>
      <c r="D487" s="148"/>
      <c r="E487" s="148"/>
      <c r="F487" s="148"/>
      <c r="G487" s="149"/>
      <c r="H487" s="148"/>
      <c r="I487" s="148"/>
      <c r="J487" s="148"/>
      <c r="K487" s="148"/>
      <c r="L487" s="148"/>
      <c r="M487" s="148"/>
      <c r="N487" s="148"/>
      <c r="O487" s="148"/>
      <c r="P487" s="148"/>
      <c r="Q487" s="148"/>
      <c r="R487" s="50"/>
      <c r="S487" s="148"/>
      <c r="T487" s="148"/>
      <c r="U487" s="148"/>
      <c r="V487" s="148"/>
      <c r="W487" s="148"/>
      <c r="X487" s="148"/>
      <c r="Y487" s="148"/>
      <c r="Z487" s="148"/>
      <c r="AA487" s="148"/>
      <c r="AB487" s="148"/>
      <c r="AC487" s="148"/>
      <c r="AD487" s="148"/>
      <c r="AE487" s="148"/>
      <c r="AF487" s="148"/>
      <c r="AG487" s="148"/>
      <c r="AH487" s="148"/>
    </row>
    <row r="488" spans="1:34" ht="15.75" customHeight="1" x14ac:dyDescent="0.25">
      <c r="A488" s="148"/>
      <c r="B488" s="148"/>
      <c r="C488" s="148"/>
      <c r="D488" s="148"/>
      <c r="E488" s="148"/>
      <c r="F488" s="148"/>
      <c r="G488" s="149"/>
      <c r="H488" s="148"/>
      <c r="I488" s="148"/>
      <c r="J488" s="148"/>
      <c r="K488" s="148"/>
      <c r="L488" s="148"/>
      <c r="M488" s="148"/>
      <c r="N488" s="148"/>
      <c r="O488" s="148"/>
      <c r="P488" s="148"/>
      <c r="Q488" s="148"/>
      <c r="R488" s="50"/>
      <c r="S488" s="148"/>
      <c r="T488" s="148"/>
      <c r="U488" s="148"/>
      <c r="V488" s="148"/>
      <c r="W488" s="148"/>
      <c r="X488" s="148"/>
      <c r="Y488" s="148"/>
      <c r="Z488" s="148"/>
      <c r="AA488" s="148"/>
      <c r="AB488" s="148"/>
      <c r="AC488" s="148"/>
      <c r="AD488" s="148"/>
      <c r="AE488" s="148"/>
      <c r="AF488" s="148"/>
      <c r="AG488" s="148"/>
      <c r="AH488" s="148"/>
    </row>
    <row r="489" spans="1:34" ht="15.75" customHeight="1" x14ac:dyDescent="0.25">
      <c r="A489" s="148"/>
      <c r="B489" s="148"/>
      <c r="C489" s="148"/>
      <c r="D489" s="148"/>
      <c r="E489" s="148"/>
      <c r="F489" s="148"/>
      <c r="G489" s="149"/>
      <c r="H489" s="148"/>
      <c r="I489" s="148"/>
      <c r="J489" s="148"/>
      <c r="K489" s="148"/>
      <c r="L489" s="148"/>
      <c r="M489" s="148"/>
      <c r="N489" s="148"/>
      <c r="O489" s="148"/>
      <c r="P489" s="148"/>
      <c r="Q489" s="148"/>
      <c r="R489" s="50"/>
      <c r="S489" s="148"/>
      <c r="T489" s="148"/>
      <c r="U489" s="148"/>
      <c r="V489" s="148"/>
      <c r="W489" s="148"/>
      <c r="X489" s="148"/>
      <c r="Y489" s="148"/>
      <c r="Z489" s="148"/>
      <c r="AA489" s="148"/>
      <c r="AB489" s="148"/>
      <c r="AC489" s="148"/>
      <c r="AD489" s="148"/>
      <c r="AE489" s="148"/>
      <c r="AF489" s="148"/>
      <c r="AG489" s="148"/>
      <c r="AH489" s="148"/>
    </row>
    <row r="490" spans="1:34" ht="15.75" customHeight="1" x14ac:dyDescent="0.25">
      <c r="A490" s="148"/>
      <c r="B490" s="148"/>
      <c r="C490" s="148"/>
      <c r="D490" s="148"/>
      <c r="E490" s="148"/>
      <c r="F490" s="148"/>
      <c r="G490" s="149"/>
      <c r="H490" s="148"/>
      <c r="I490" s="148"/>
      <c r="J490" s="148"/>
      <c r="K490" s="148"/>
      <c r="L490" s="148"/>
      <c r="M490" s="148"/>
      <c r="N490" s="148"/>
      <c r="O490" s="148"/>
      <c r="P490" s="148"/>
      <c r="Q490" s="148"/>
      <c r="R490" s="50"/>
      <c r="S490" s="148"/>
      <c r="T490" s="148"/>
      <c r="U490" s="148"/>
      <c r="V490" s="148"/>
      <c r="W490" s="148"/>
      <c r="X490" s="148"/>
      <c r="Y490" s="148"/>
      <c r="Z490" s="148"/>
      <c r="AA490" s="148"/>
      <c r="AB490" s="148"/>
      <c r="AC490" s="148"/>
      <c r="AD490" s="148"/>
      <c r="AE490" s="148"/>
      <c r="AF490" s="148"/>
      <c r="AG490" s="148"/>
      <c r="AH490" s="148"/>
    </row>
    <row r="491" spans="1:34" ht="15.75" customHeight="1" x14ac:dyDescent="0.25">
      <c r="A491" s="148"/>
      <c r="B491" s="148"/>
      <c r="C491" s="148"/>
      <c r="D491" s="148"/>
      <c r="E491" s="148"/>
      <c r="F491" s="148"/>
      <c r="G491" s="149"/>
      <c r="H491" s="148"/>
      <c r="I491" s="148"/>
      <c r="J491" s="148"/>
      <c r="K491" s="148"/>
      <c r="L491" s="148"/>
      <c r="M491" s="148"/>
      <c r="N491" s="148"/>
      <c r="O491" s="148"/>
      <c r="P491" s="148"/>
      <c r="Q491" s="148"/>
      <c r="R491" s="50"/>
      <c r="S491" s="148"/>
      <c r="T491" s="148"/>
      <c r="U491" s="148"/>
      <c r="V491" s="148"/>
      <c r="W491" s="148"/>
      <c r="X491" s="148"/>
      <c r="Y491" s="148"/>
      <c r="Z491" s="148"/>
      <c r="AA491" s="148"/>
      <c r="AB491" s="148"/>
      <c r="AC491" s="148"/>
      <c r="AD491" s="148"/>
      <c r="AE491" s="148"/>
      <c r="AF491" s="148"/>
      <c r="AG491" s="148"/>
      <c r="AH491" s="148"/>
    </row>
    <row r="492" spans="1:34" ht="15.75" customHeight="1" x14ac:dyDescent="0.25">
      <c r="A492" s="148"/>
      <c r="B492" s="148"/>
      <c r="C492" s="148"/>
      <c r="D492" s="148"/>
      <c r="E492" s="148"/>
      <c r="F492" s="148"/>
      <c r="G492" s="149"/>
      <c r="H492" s="148"/>
      <c r="I492" s="148"/>
      <c r="J492" s="148"/>
      <c r="K492" s="148"/>
      <c r="L492" s="148"/>
      <c r="M492" s="148"/>
      <c r="N492" s="148"/>
      <c r="O492" s="148"/>
      <c r="P492" s="148"/>
      <c r="Q492" s="148"/>
      <c r="R492" s="50"/>
      <c r="S492" s="148"/>
      <c r="T492" s="148"/>
      <c r="U492" s="148"/>
      <c r="V492" s="148"/>
      <c r="W492" s="148"/>
      <c r="X492" s="148"/>
      <c r="Y492" s="148"/>
      <c r="Z492" s="148"/>
      <c r="AA492" s="148"/>
      <c r="AB492" s="148"/>
      <c r="AC492" s="148"/>
      <c r="AD492" s="148"/>
      <c r="AE492" s="148"/>
      <c r="AF492" s="148"/>
      <c r="AG492" s="148"/>
      <c r="AH492" s="148"/>
    </row>
    <row r="493" spans="1:34" ht="15.75" customHeight="1" x14ac:dyDescent="0.25">
      <c r="A493" s="148"/>
      <c r="B493" s="148"/>
      <c r="C493" s="148"/>
      <c r="D493" s="148"/>
      <c r="E493" s="148"/>
      <c r="F493" s="148"/>
      <c r="G493" s="149"/>
      <c r="H493" s="148"/>
      <c r="I493" s="148"/>
      <c r="J493" s="148"/>
      <c r="K493" s="148"/>
      <c r="L493" s="148"/>
      <c r="M493" s="148"/>
      <c r="N493" s="148"/>
      <c r="O493" s="148"/>
      <c r="P493" s="148"/>
      <c r="Q493" s="148"/>
      <c r="R493" s="50"/>
      <c r="S493" s="148"/>
      <c r="T493" s="148"/>
      <c r="U493" s="148"/>
      <c r="V493" s="148"/>
      <c r="W493" s="148"/>
      <c r="X493" s="148"/>
      <c r="Y493" s="148"/>
      <c r="Z493" s="148"/>
      <c r="AA493" s="148"/>
      <c r="AB493" s="148"/>
      <c r="AC493" s="148"/>
      <c r="AD493" s="148"/>
      <c r="AE493" s="148"/>
      <c r="AF493" s="148"/>
      <c r="AG493" s="148"/>
      <c r="AH493" s="148"/>
    </row>
    <row r="494" spans="1:34" ht="15.75" customHeight="1" x14ac:dyDescent="0.25">
      <c r="A494" s="148"/>
      <c r="B494" s="148"/>
      <c r="C494" s="148"/>
      <c r="D494" s="148"/>
      <c r="E494" s="148"/>
      <c r="F494" s="148"/>
      <c r="G494" s="149"/>
      <c r="H494" s="148"/>
      <c r="I494" s="148"/>
      <c r="J494" s="148"/>
      <c r="K494" s="148"/>
      <c r="L494" s="148"/>
      <c r="M494" s="148"/>
      <c r="N494" s="148"/>
      <c r="O494" s="148"/>
      <c r="P494" s="148"/>
      <c r="Q494" s="148"/>
      <c r="R494" s="50"/>
      <c r="S494" s="148"/>
      <c r="T494" s="148"/>
      <c r="U494" s="148"/>
      <c r="V494" s="148"/>
      <c r="W494" s="148"/>
      <c r="X494" s="148"/>
      <c r="Y494" s="148"/>
      <c r="Z494" s="148"/>
      <c r="AA494" s="148"/>
      <c r="AB494" s="148"/>
      <c r="AC494" s="148"/>
      <c r="AD494" s="148"/>
      <c r="AE494" s="148"/>
      <c r="AF494" s="148"/>
      <c r="AG494" s="148"/>
      <c r="AH494" s="148"/>
    </row>
    <row r="495" spans="1:34" ht="15.75" customHeight="1" x14ac:dyDescent="0.25">
      <c r="A495" s="148"/>
      <c r="B495" s="148"/>
      <c r="C495" s="148"/>
      <c r="D495" s="148"/>
      <c r="E495" s="148"/>
      <c r="F495" s="148"/>
      <c r="G495" s="149"/>
      <c r="H495" s="148"/>
      <c r="I495" s="148"/>
      <c r="J495" s="148"/>
      <c r="K495" s="148"/>
      <c r="L495" s="148"/>
      <c r="M495" s="148"/>
      <c r="N495" s="148"/>
      <c r="O495" s="148"/>
      <c r="P495" s="148"/>
      <c r="Q495" s="148"/>
      <c r="R495" s="50"/>
      <c r="S495" s="148"/>
      <c r="T495" s="148"/>
      <c r="U495" s="148"/>
      <c r="V495" s="148"/>
      <c r="W495" s="148"/>
      <c r="X495" s="148"/>
      <c r="Y495" s="148"/>
      <c r="Z495" s="148"/>
      <c r="AA495" s="148"/>
      <c r="AB495" s="148"/>
      <c r="AC495" s="148"/>
      <c r="AD495" s="148"/>
      <c r="AE495" s="148"/>
      <c r="AF495" s="148"/>
      <c r="AG495" s="148"/>
      <c r="AH495" s="148"/>
    </row>
    <row r="496" spans="1:34" ht="15.75" customHeight="1" x14ac:dyDescent="0.25">
      <c r="A496" s="148"/>
      <c r="B496" s="148"/>
      <c r="C496" s="148"/>
      <c r="D496" s="148"/>
      <c r="E496" s="148"/>
      <c r="F496" s="148"/>
      <c r="G496" s="149"/>
      <c r="H496" s="148"/>
      <c r="I496" s="148"/>
      <c r="J496" s="148"/>
      <c r="K496" s="148"/>
      <c r="L496" s="148"/>
      <c r="M496" s="148"/>
      <c r="N496" s="148"/>
      <c r="O496" s="148"/>
      <c r="P496" s="148"/>
      <c r="Q496" s="148"/>
      <c r="R496" s="50"/>
      <c r="S496" s="148"/>
      <c r="T496" s="148"/>
      <c r="U496" s="148"/>
      <c r="V496" s="148"/>
      <c r="W496" s="148"/>
      <c r="X496" s="148"/>
      <c r="Y496" s="148"/>
      <c r="Z496" s="148"/>
      <c r="AA496" s="148"/>
      <c r="AB496" s="148"/>
      <c r="AC496" s="148"/>
      <c r="AD496" s="148"/>
      <c r="AE496" s="148"/>
      <c r="AF496" s="148"/>
      <c r="AG496" s="148"/>
      <c r="AH496" s="148"/>
    </row>
    <row r="497" spans="1:34" ht="15.75" customHeight="1" x14ac:dyDescent="0.25">
      <c r="A497" s="148"/>
      <c r="B497" s="148"/>
      <c r="C497" s="148"/>
      <c r="D497" s="148"/>
      <c r="E497" s="148"/>
      <c r="F497" s="148"/>
      <c r="G497" s="149"/>
      <c r="H497" s="148"/>
      <c r="I497" s="148"/>
      <c r="J497" s="148"/>
      <c r="K497" s="148"/>
      <c r="L497" s="148"/>
      <c r="M497" s="148"/>
      <c r="N497" s="148"/>
      <c r="O497" s="148"/>
      <c r="P497" s="148"/>
      <c r="Q497" s="148"/>
      <c r="R497" s="50"/>
      <c r="S497" s="148"/>
      <c r="T497" s="148"/>
      <c r="U497" s="148"/>
      <c r="V497" s="148"/>
      <c r="W497" s="148"/>
      <c r="X497" s="148"/>
      <c r="Y497" s="148"/>
      <c r="Z497" s="148"/>
      <c r="AA497" s="148"/>
      <c r="AB497" s="148"/>
      <c r="AC497" s="148"/>
      <c r="AD497" s="148"/>
      <c r="AE497" s="148"/>
      <c r="AF497" s="148"/>
      <c r="AG497" s="148"/>
      <c r="AH497" s="148"/>
    </row>
    <row r="498" spans="1:34" ht="15.75" customHeight="1" x14ac:dyDescent="0.25">
      <c r="A498" s="148"/>
      <c r="B498" s="148"/>
      <c r="C498" s="148"/>
      <c r="D498" s="148"/>
      <c r="E498" s="148"/>
      <c r="F498" s="148"/>
      <c r="G498" s="149"/>
      <c r="H498" s="148"/>
      <c r="I498" s="148"/>
      <c r="J498" s="148"/>
      <c r="K498" s="148"/>
      <c r="L498" s="148"/>
      <c r="M498" s="148"/>
      <c r="N498" s="148"/>
      <c r="O498" s="148"/>
      <c r="P498" s="148"/>
      <c r="Q498" s="148"/>
      <c r="R498" s="50"/>
      <c r="S498" s="148"/>
      <c r="T498" s="148"/>
      <c r="U498" s="148"/>
      <c r="V498" s="148"/>
      <c r="W498" s="148"/>
      <c r="X498" s="148"/>
      <c r="Y498" s="148"/>
      <c r="Z498" s="148"/>
      <c r="AA498" s="148"/>
      <c r="AB498" s="148"/>
      <c r="AC498" s="148"/>
      <c r="AD498" s="148"/>
      <c r="AE498" s="148"/>
      <c r="AF498" s="148"/>
      <c r="AG498" s="148"/>
      <c r="AH498" s="148"/>
    </row>
    <row r="499" spans="1:34" ht="15.75" customHeight="1" x14ac:dyDescent="0.25">
      <c r="A499" s="148"/>
      <c r="B499" s="148"/>
      <c r="C499" s="148"/>
      <c r="D499" s="148"/>
      <c r="E499" s="148"/>
      <c r="F499" s="148"/>
      <c r="G499" s="149"/>
      <c r="H499" s="148"/>
      <c r="I499" s="148"/>
      <c r="J499" s="148"/>
      <c r="K499" s="148"/>
      <c r="L499" s="148"/>
      <c r="M499" s="148"/>
      <c r="N499" s="148"/>
      <c r="O499" s="148"/>
      <c r="P499" s="148"/>
      <c r="Q499" s="148"/>
      <c r="R499" s="50"/>
      <c r="S499" s="148"/>
      <c r="T499" s="148"/>
      <c r="U499" s="148"/>
      <c r="V499" s="148"/>
      <c r="W499" s="148"/>
      <c r="X499" s="148"/>
      <c r="Y499" s="148"/>
      <c r="Z499" s="148"/>
      <c r="AA499" s="148"/>
      <c r="AB499" s="148"/>
      <c r="AC499" s="148"/>
      <c r="AD499" s="148"/>
      <c r="AE499" s="148"/>
      <c r="AF499" s="148"/>
      <c r="AG499" s="148"/>
      <c r="AH499" s="148"/>
    </row>
    <row r="500" spans="1:34" ht="15.75" customHeight="1" x14ac:dyDescent="0.25">
      <c r="A500" s="148"/>
      <c r="B500" s="148"/>
      <c r="C500" s="148"/>
      <c r="D500" s="148"/>
      <c r="E500" s="148"/>
      <c r="F500" s="148"/>
      <c r="G500" s="149"/>
      <c r="H500" s="148"/>
      <c r="I500" s="148"/>
      <c r="J500" s="148"/>
      <c r="K500" s="148"/>
      <c r="L500" s="148"/>
      <c r="M500" s="148"/>
      <c r="N500" s="148"/>
      <c r="O500" s="148"/>
      <c r="P500" s="148"/>
      <c r="Q500" s="148"/>
      <c r="R500" s="50"/>
      <c r="S500" s="148"/>
      <c r="T500" s="148"/>
      <c r="U500" s="148"/>
      <c r="V500" s="148"/>
      <c r="W500" s="148"/>
      <c r="X500" s="148"/>
      <c r="Y500" s="148"/>
      <c r="Z500" s="148"/>
      <c r="AA500" s="148"/>
      <c r="AB500" s="148"/>
      <c r="AC500" s="148"/>
      <c r="AD500" s="148"/>
      <c r="AE500" s="148"/>
      <c r="AF500" s="148"/>
      <c r="AG500" s="148"/>
      <c r="AH500" s="148"/>
    </row>
    <row r="501" spans="1:34" ht="15.75" customHeight="1" x14ac:dyDescent="0.25">
      <c r="A501" s="148"/>
      <c r="B501" s="148"/>
      <c r="C501" s="148"/>
      <c r="D501" s="148"/>
      <c r="E501" s="148"/>
      <c r="F501" s="148"/>
      <c r="G501" s="149"/>
      <c r="H501" s="148"/>
      <c r="I501" s="148"/>
      <c r="J501" s="148"/>
      <c r="K501" s="148"/>
      <c r="L501" s="148"/>
      <c r="M501" s="148"/>
      <c r="N501" s="148"/>
      <c r="O501" s="148"/>
      <c r="P501" s="148"/>
      <c r="Q501" s="148"/>
      <c r="R501" s="50"/>
      <c r="S501" s="148"/>
      <c r="T501" s="148"/>
      <c r="U501" s="148"/>
      <c r="V501" s="148"/>
      <c r="W501" s="148"/>
      <c r="X501" s="148"/>
      <c r="Y501" s="148"/>
      <c r="Z501" s="148"/>
      <c r="AA501" s="148"/>
      <c r="AB501" s="148"/>
      <c r="AC501" s="148"/>
      <c r="AD501" s="148"/>
      <c r="AE501" s="148"/>
      <c r="AF501" s="148"/>
      <c r="AG501" s="148"/>
      <c r="AH501" s="148"/>
    </row>
    <row r="502" spans="1:34" ht="15.75" customHeight="1" x14ac:dyDescent="0.25">
      <c r="A502" s="148"/>
      <c r="B502" s="148"/>
      <c r="C502" s="148"/>
      <c r="D502" s="148"/>
      <c r="E502" s="148"/>
      <c r="F502" s="148"/>
      <c r="G502" s="149"/>
      <c r="H502" s="148"/>
      <c r="I502" s="148"/>
      <c r="J502" s="148"/>
      <c r="K502" s="148"/>
      <c r="L502" s="148"/>
      <c r="M502" s="148"/>
      <c r="N502" s="148"/>
      <c r="O502" s="148"/>
      <c r="P502" s="148"/>
      <c r="Q502" s="148"/>
      <c r="R502" s="50"/>
      <c r="S502" s="148"/>
      <c r="T502" s="148"/>
      <c r="U502" s="148"/>
      <c r="V502" s="148"/>
      <c r="W502" s="148"/>
      <c r="X502" s="148"/>
      <c r="Y502" s="148"/>
      <c r="Z502" s="148"/>
      <c r="AA502" s="148"/>
      <c r="AB502" s="148"/>
      <c r="AC502" s="148"/>
      <c r="AD502" s="148"/>
      <c r="AE502" s="148"/>
      <c r="AF502" s="148"/>
      <c r="AG502" s="148"/>
      <c r="AH502" s="148"/>
    </row>
    <row r="503" spans="1:34" ht="15.75" customHeight="1" x14ac:dyDescent="0.25">
      <c r="A503" s="148"/>
      <c r="B503" s="148"/>
      <c r="C503" s="148"/>
      <c r="D503" s="148"/>
      <c r="E503" s="148"/>
      <c r="F503" s="148"/>
      <c r="G503" s="149"/>
      <c r="H503" s="148"/>
      <c r="I503" s="148"/>
      <c r="J503" s="148"/>
      <c r="K503" s="148"/>
      <c r="L503" s="148"/>
      <c r="M503" s="148"/>
      <c r="N503" s="148"/>
      <c r="O503" s="148"/>
      <c r="P503" s="148"/>
      <c r="Q503" s="148"/>
      <c r="R503" s="50"/>
      <c r="S503" s="148"/>
      <c r="T503" s="148"/>
      <c r="U503" s="148"/>
      <c r="V503" s="148"/>
      <c r="W503" s="148"/>
      <c r="X503" s="148"/>
      <c r="Y503" s="148"/>
      <c r="Z503" s="148"/>
      <c r="AA503" s="148"/>
      <c r="AB503" s="148"/>
      <c r="AC503" s="148"/>
      <c r="AD503" s="148"/>
      <c r="AE503" s="148"/>
      <c r="AF503" s="148"/>
      <c r="AG503" s="148"/>
      <c r="AH503" s="148"/>
    </row>
    <row r="504" spans="1:34" ht="15.75" customHeight="1" x14ac:dyDescent="0.25">
      <c r="A504" s="148"/>
      <c r="B504" s="148"/>
      <c r="C504" s="148"/>
      <c r="D504" s="148"/>
      <c r="E504" s="148"/>
      <c r="F504" s="148"/>
      <c r="G504" s="149"/>
      <c r="H504" s="148"/>
      <c r="I504" s="148"/>
      <c r="J504" s="148"/>
      <c r="K504" s="148"/>
      <c r="L504" s="148"/>
      <c r="M504" s="148"/>
      <c r="N504" s="148"/>
      <c r="O504" s="148"/>
      <c r="P504" s="148"/>
      <c r="Q504" s="148"/>
      <c r="R504" s="50"/>
      <c r="S504" s="148"/>
      <c r="T504" s="148"/>
      <c r="U504" s="148"/>
      <c r="V504" s="148"/>
      <c r="W504" s="148"/>
      <c r="X504" s="148"/>
      <c r="Y504" s="148"/>
      <c r="Z504" s="148"/>
      <c r="AA504" s="148"/>
      <c r="AB504" s="148"/>
      <c r="AC504" s="148"/>
      <c r="AD504" s="148"/>
      <c r="AE504" s="148"/>
      <c r="AF504" s="148"/>
      <c r="AG504" s="148"/>
      <c r="AH504" s="148"/>
    </row>
    <row r="505" spans="1:34" ht="15.75" customHeight="1" x14ac:dyDescent="0.25">
      <c r="A505" s="148"/>
      <c r="B505" s="148"/>
      <c r="C505" s="148"/>
      <c r="D505" s="148"/>
      <c r="E505" s="148"/>
      <c r="F505" s="148"/>
      <c r="G505" s="149"/>
      <c r="H505" s="148"/>
      <c r="I505" s="148"/>
      <c r="J505" s="148"/>
      <c r="K505" s="148"/>
      <c r="L505" s="148"/>
      <c r="M505" s="148"/>
      <c r="N505" s="148"/>
      <c r="O505" s="148"/>
      <c r="P505" s="148"/>
      <c r="Q505" s="148"/>
      <c r="R505" s="50"/>
      <c r="S505" s="148"/>
      <c r="T505" s="148"/>
      <c r="U505" s="148"/>
      <c r="V505" s="148"/>
      <c r="W505" s="148"/>
      <c r="X505" s="148"/>
      <c r="Y505" s="148"/>
      <c r="Z505" s="148"/>
      <c r="AA505" s="148"/>
      <c r="AB505" s="148"/>
      <c r="AC505" s="148"/>
      <c r="AD505" s="148"/>
      <c r="AE505" s="148"/>
      <c r="AF505" s="148"/>
      <c r="AG505" s="148"/>
      <c r="AH505" s="148"/>
    </row>
    <row r="506" spans="1:34" ht="15.75" customHeight="1" x14ac:dyDescent="0.25">
      <c r="A506" s="148"/>
      <c r="B506" s="148"/>
      <c r="C506" s="148"/>
      <c r="D506" s="148"/>
      <c r="E506" s="148"/>
      <c r="F506" s="148"/>
      <c r="G506" s="149"/>
      <c r="H506" s="148"/>
      <c r="I506" s="148"/>
      <c r="J506" s="148"/>
      <c r="K506" s="148"/>
      <c r="L506" s="148"/>
      <c r="M506" s="148"/>
      <c r="N506" s="148"/>
      <c r="O506" s="148"/>
      <c r="P506" s="148"/>
      <c r="Q506" s="148"/>
      <c r="R506" s="50"/>
      <c r="S506" s="148"/>
      <c r="T506" s="148"/>
      <c r="U506" s="148"/>
      <c r="V506" s="148"/>
      <c r="W506" s="148"/>
      <c r="X506" s="148"/>
      <c r="Y506" s="148"/>
      <c r="Z506" s="148"/>
      <c r="AA506" s="148"/>
      <c r="AB506" s="148"/>
      <c r="AC506" s="148"/>
      <c r="AD506" s="148"/>
      <c r="AE506" s="148"/>
      <c r="AF506" s="148"/>
      <c r="AG506" s="148"/>
      <c r="AH506" s="148"/>
    </row>
    <row r="507" spans="1:34" ht="15.75" customHeight="1" x14ac:dyDescent="0.25">
      <c r="A507" s="148"/>
      <c r="B507" s="148"/>
      <c r="C507" s="148"/>
      <c r="D507" s="148"/>
      <c r="E507" s="148"/>
      <c r="F507" s="148"/>
      <c r="G507" s="149"/>
      <c r="H507" s="148"/>
      <c r="I507" s="148"/>
      <c r="J507" s="148"/>
      <c r="K507" s="148"/>
      <c r="L507" s="148"/>
      <c r="M507" s="148"/>
      <c r="N507" s="148"/>
      <c r="O507" s="148"/>
      <c r="P507" s="148"/>
      <c r="Q507" s="148"/>
      <c r="R507" s="50"/>
      <c r="S507" s="148"/>
      <c r="T507" s="148"/>
      <c r="U507" s="148"/>
      <c r="V507" s="148"/>
      <c r="W507" s="148"/>
      <c r="X507" s="148"/>
      <c r="Y507" s="148"/>
      <c r="Z507" s="148"/>
      <c r="AA507" s="148"/>
      <c r="AB507" s="148"/>
      <c r="AC507" s="148"/>
      <c r="AD507" s="148"/>
      <c r="AE507" s="148"/>
      <c r="AF507" s="148"/>
      <c r="AG507" s="148"/>
      <c r="AH507" s="148"/>
    </row>
    <row r="508" spans="1:34" ht="15.75" customHeight="1" x14ac:dyDescent="0.25">
      <c r="A508" s="148"/>
      <c r="B508" s="148"/>
      <c r="C508" s="148"/>
      <c r="D508" s="148"/>
      <c r="E508" s="148"/>
      <c r="F508" s="148"/>
      <c r="G508" s="149"/>
      <c r="H508" s="148"/>
      <c r="I508" s="148"/>
      <c r="J508" s="148"/>
      <c r="K508" s="148"/>
      <c r="L508" s="148"/>
      <c r="M508" s="148"/>
      <c r="N508" s="148"/>
      <c r="O508" s="148"/>
      <c r="P508" s="148"/>
      <c r="Q508" s="148"/>
      <c r="R508" s="50"/>
      <c r="S508" s="148"/>
      <c r="T508" s="148"/>
      <c r="U508" s="148"/>
      <c r="V508" s="148"/>
      <c r="W508" s="148"/>
      <c r="X508" s="148"/>
      <c r="Y508" s="148"/>
      <c r="Z508" s="148"/>
      <c r="AA508" s="148"/>
      <c r="AB508" s="148"/>
      <c r="AC508" s="148"/>
      <c r="AD508" s="148"/>
      <c r="AE508" s="148"/>
      <c r="AF508" s="148"/>
      <c r="AG508" s="148"/>
      <c r="AH508" s="148"/>
    </row>
    <row r="509" spans="1:34" ht="15.75" customHeight="1" x14ac:dyDescent="0.25">
      <c r="A509" s="148"/>
      <c r="B509" s="148"/>
      <c r="C509" s="148"/>
      <c r="D509" s="148"/>
      <c r="E509" s="148"/>
      <c r="F509" s="148"/>
      <c r="G509" s="149"/>
      <c r="H509" s="148"/>
      <c r="I509" s="148"/>
      <c r="J509" s="148"/>
      <c r="K509" s="148"/>
      <c r="L509" s="148"/>
      <c r="M509" s="148"/>
      <c r="N509" s="148"/>
      <c r="O509" s="148"/>
      <c r="P509" s="148"/>
      <c r="Q509" s="148"/>
      <c r="R509" s="50"/>
      <c r="S509" s="148"/>
      <c r="T509" s="148"/>
      <c r="U509" s="148"/>
      <c r="V509" s="148"/>
      <c r="W509" s="148"/>
      <c r="X509" s="148"/>
      <c r="Y509" s="148"/>
      <c r="Z509" s="148"/>
      <c r="AA509" s="148"/>
      <c r="AB509" s="148"/>
      <c r="AC509" s="148"/>
      <c r="AD509" s="148"/>
      <c r="AE509" s="148"/>
      <c r="AF509" s="148"/>
      <c r="AG509" s="148"/>
      <c r="AH509" s="148"/>
    </row>
    <row r="510" spans="1:34" ht="15.75" customHeight="1" x14ac:dyDescent="0.25">
      <c r="A510" s="148"/>
      <c r="B510" s="148"/>
      <c r="C510" s="148"/>
      <c r="D510" s="148"/>
      <c r="E510" s="148"/>
      <c r="F510" s="148"/>
      <c r="G510" s="149"/>
      <c r="H510" s="148"/>
      <c r="I510" s="148"/>
      <c r="J510" s="148"/>
      <c r="K510" s="148"/>
      <c r="L510" s="148"/>
      <c r="M510" s="148"/>
      <c r="N510" s="148"/>
      <c r="O510" s="148"/>
      <c r="P510" s="148"/>
      <c r="Q510" s="148"/>
      <c r="R510" s="50"/>
      <c r="S510" s="148"/>
      <c r="T510" s="148"/>
      <c r="U510" s="148"/>
      <c r="V510" s="148"/>
      <c r="W510" s="148"/>
      <c r="X510" s="148"/>
      <c r="Y510" s="148"/>
      <c r="Z510" s="148"/>
      <c r="AA510" s="148"/>
      <c r="AB510" s="148"/>
      <c r="AC510" s="148"/>
      <c r="AD510" s="148"/>
      <c r="AE510" s="148"/>
      <c r="AF510" s="148"/>
      <c r="AG510" s="148"/>
      <c r="AH510" s="148"/>
    </row>
    <row r="511" spans="1:34" ht="15.75" customHeight="1" x14ac:dyDescent="0.25">
      <c r="A511" s="148"/>
      <c r="B511" s="148"/>
      <c r="C511" s="148"/>
      <c r="D511" s="148"/>
      <c r="E511" s="148"/>
      <c r="F511" s="148"/>
      <c r="G511" s="149"/>
      <c r="H511" s="148"/>
      <c r="I511" s="148"/>
      <c r="J511" s="148"/>
      <c r="K511" s="148"/>
      <c r="L511" s="148"/>
      <c r="M511" s="148"/>
      <c r="N511" s="148"/>
      <c r="O511" s="148"/>
      <c r="P511" s="148"/>
      <c r="Q511" s="148"/>
      <c r="R511" s="50"/>
      <c r="S511" s="148"/>
      <c r="T511" s="148"/>
      <c r="U511" s="148"/>
      <c r="V511" s="148"/>
      <c r="W511" s="148"/>
      <c r="X511" s="148"/>
      <c r="Y511" s="148"/>
      <c r="Z511" s="148"/>
      <c r="AA511" s="148"/>
      <c r="AB511" s="148"/>
      <c r="AC511" s="148"/>
      <c r="AD511" s="148"/>
      <c r="AE511" s="148"/>
      <c r="AF511" s="148"/>
      <c r="AG511" s="148"/>
      <c r="AH511" s="148"/>
    </row>
    <row r="512" spans="1:34" ht="15.75" customHeight="1" x14ac:dyDescent="0.25">
      <c r="A512" s="148"/>
      <c r="B512" s="148"/>
      <c r="C512" s="148"/>
      <c r="D512" s="148"/>
      <c r="E512" s="148"/>
      <c r="F512" s="148"/>
      <c r="G512" s="149"/>
      <c r="H512" s="148"/>
      <c r="I512" s="148"/>
      <c r="J512" s="148"/>
      <c r="K512" s="148"/>
      <c r="L512" s="148"/>
      <c r="M512" s="148"/>
      <c r="N512" s="148"/>
      <c r="O512" s="148"/>
      <c r="P512" s="148"/>
      <c r="Q512" s="148"/>
      <c r="R512" s="50"/>
      <c r="S512" s="148"/>
      <c r="T512" s="148"/>
      <c r="U512" s="148"/>
      <c r="V512" s="148"/>
      <c r="W512" s="148"/>
      <c r="X512" s="148"/>
      <c r="Y512" s="148"/>
      <c r="Z512" s="148"/>
      <c r="AA512" s="148"/>
      <c r="AB512" s="148"/>
      <c r="AC512" s="148"/>
      <c r="AD512" s="148"/>
      <c r="AE512" s="148"/>
      <c r="AF512" s="148"/>
      <c r="AG512" s="148"/>
      <c r="AH512" s="148"/>
    </row>
    <row r="513" spans="1:34" ht="15.75" customHeight="1" x14ac:dyDescent="0.25">
      <c r="A513" s="148"/>
      <c r="B513" s="148"/>
      <c r="C513" s="148"/>
      <c r="D513" s="148"/>
      <c r="E513" s="148"/>
      <c r="F513" s="148"/>
      <c r="G513" s="149"/>
      <c r="H513" s="148"/>
      <c r="I513" s="148"/>
      <c r="J513" s="148"/>
      <c r="K513" s="148"/>
      <c r="L513" s="148"/>
      <c r="M513" s="148"/>
      <c r="N513" s="148"/>
      <c r="O513" s="148"/>
      <c r="P513" s="148"/>
      <c r="Q513" s="148"/>
      <c r="R513" s="50"/>
      <c r="S513" s="148"/>
      <c r="T513" s="148"/>
      <c r="U513" s="148"/>
      <c r="V513" s="148"/>
      <c r="W513" s="148"/>
      <c r="X513" s="148"/>
      <c r="Y513" s="148"/>
      <c r="Z513" s="148"/>
      <c r="AA513" s="148"/>
      <c r="AB513" s="148"/>
      <c r="AC513" s="148"/>
      <c r="AD513" s="148"/>
      <c r="AE513" s="148"/>
      <c r="AF513" s="148"/>
      <c r="AG513" s="148"/>
      <c r="AH513" s="148"/>
    </row>
    <row r="514" spans="1:34" ht="15.75" customHeight="1" x14ac:dyDescent="0.25">
      <c r="A514" s="148"/>
      <c r="B514" s="148"/>
      <c r="C514" s="148"/>
      <c r="D514" s="148"/>
      <c r="E514" s="148"/>
      <c r="F514" s="148"/>
      <c r="G514" s="149"/>
      <c r="H514" s="148"/>
      <c r="I514" s="148"/>
      <c r="J514" s="148"/>
      <c r="K514" s="148"/>
      <c r="L514" s="148"/>
      <c r="M514" s="148"/>
      <c r="N514" s="148"/>
      <c r="O514" s="148"/>
      <c r="P514" s="148"/>
      <c r="Q514" s="148"/>
      <c r="R514" s="50"/>
      <c r="S514" s="148"/>
      <c r="T514" s="148"/>
      <c r="U514" s="148"/>
      <c r="V514" s="148"/>
      <c r="W514" s="148"/>
      <c r="X514" s="148"/>
      <c r="Y514" s="148"/>
      <c r="Z514" s="148"/>
      <c r="AA514" s="148"/>
      <c r="AB514" s="148"/>
      <c r="AC514" s="148"/>
      <c r="AD514" s="148"/>
      <c r="AE514" s="148"/>
      <c r="AF514" s="148"/>
      <c r="AG514" s="148"/>
      <c r="AH514" s="148"/>
    </row>
    <row r="515" spans="1:34" ht="15.75" customHeight="1" x14ac:dyDescent="0.25">
      <c r="A515" s="148"/>
      <c r="B515" s="148"/>
      <c r="C515" s="148"/>
      <c r="D515" s="148"/>
      <c r="E515" s="148"/>
      <c r="F515" s="148"/>
      <c r="G515" s="149"/>
      <c r="H515" s="148"/>
      <c r="I515" s="148"/>
      <c r="J515" s="148"/>
      <c r="K515" s="148"/>
      <c r="L515" s="148"/>
      <c r="M515" s="148"/>
      <c r="N515" s="148"/>
      <c r="O515" s="148"/>
      <c r="P515" s="148"/>
      <c r="Q515" s="148"/>
      <c r="R515" s="50"/>
      <c r="S515" s="148"/>
      <c r="T515" s="148"/>
      <c r="U515" s="148"/>
      <c r="V515" s="148"/>
      <c r="W515" s="148"/>
      <c r="X515" s="148"/>
      <c r="Y515" s="148"/>
      <c r="Z515" s="148"/>
      <c r="AA515" s="148"/>
      <c r="AB515" s="148"/>
      <c r="AC515" s="148"/>
      <c r="AD515" s="148"/>
      <c r="AE515" s="148"/>
      <c r="AF515" s="148"/>
      <c r="AG515" s="148"/>
      <c r="AH515" s="148"/>
    </row>
    <row r="516" spans="1:34" ht="15.75" customHeight="1" x14ac:dyDescent="0.25">
      <c r="A516" s="148"/>
      <c r="B516" s="148"/>
      <c r="C516" s="148"/>
      <c r="D516" s="148"/>
      <c r="E516" s="148"/>
      <c r="F516" s="148"/>
      <c r="G516" s="149"/>
      <c r="H516" s="148"/>
      <c r="I516" s="148"/>
      <c r="J516" s="148"/>
      <c r="K516" s="148"/>
      <c r="L516" s="148"/>
      <c r="M516" s="148"/>
      <c r="N516" s="148"/>
      <c r="O516" s="148"/>
      <c r="P516" s="148"/>
      <c r="Q516" s="148"/>
      <c r="R516" s="50"/>
      <c r="S516" s="148"/>
      <c r="T516" s="148"/>
      <c r="U516" s="148"/>
      <c r="V516" s="148"/>
      <c r="W516" s="148"/>
      <c r="X516" s="148"/>
      <c r="Y516" s="148"/>
      <c r="Z516" s="148"/>
      <c r="AA516" s="148"/>
      <c r="AB516" s="148"/>
      <c r="AC516" s="148"/>
      <c r="AD516" s="148"/>
      <c r="AE516" s="148"/>
      <c r="AF516" s="148"/>
      <c r="AG516" s="148"/>
      <c r="AH516" s="148"/>
    </row>
    <row r="517" spans="1:34" ht="15.75" customHeight="1" x14ac:dyDescent="0.25">
      <c r="A517" s="148"/>
      <c r="B517" s="148"/>
      <c r="C517" s="148"/>
      <c r="D517" s="148"/>
      <c r="E517" s="148"/>
      <c r="F517" s="148"/>
      <c r="G517" s="149"/>
      <c r="H517" s="148"/>
      <c r="I517" s="148"/>
      <c r="J517" s="148"/>
      <c r="K517" s="148"/>
      <c r="L517" s="148"/>
      <c r="M517" s="148"/>
      <c r="N517" s="148"/>
      <c r="O517" s="148"/>
      <c r="P517" s="148"/>
      <c r="Q517" s="148"/>
      <c r="R517" s="50"/>
      <c r="S517" s="148"/>
      <c r="T517" s="148"/>
      <c r="U517" s="148"/>
      <c r="V517" s="148"/>
      <c r="W517" s="148"/>
      <c r="X517" s="148"/>
      <c r="Y517" s="148"/>
      <c r="Z517" s="148"/>
      <c r="AA517" s="148"/>
      <c r="AB517" s="148"/>
      <c r="AC517" s="148"/>
      <c r="AD517" s="148"/>
      <c r="AE517" s="148"/>
      <c r="AF517" s="148"/>
      <c r="AG517" s="148"/>
      <c r="AH517" s="148"/>
    </row>
    <row r="518" spans="1:34" ht="15.75" customHeight="1" x14ac:dyDescent="0.25">
      <c r="A518" s="148"/>
      <c r="B518" s="148"/>
      <c r="C518" s="148"/>
      <c r="D518" s="148"/>
      <c r="E518" s="148"/>
      <c r="F518" s="148"/>
      <c r="G518" s="149"/>
      <c r="H518" s="148"/>
      <c r="I518" s="148"/>
      <c r="J518" s="148"/>
      <c r="K518" s="148"/>
      <c r="L518" s="148"/>
      <c r="M518" s="148"/>
      <c r="N518" s="148"/>
      <c r="O518" s="148"/>
      <c r="P518" s="148"/>
      <c r="Q518" s="148"/>
      <c r="R518" s="50"/>
      <c r="S518" s="148"/>
      <c r="T518" s="148"/>
      <c r="U518" s="148"/>
      <c r="V518" s="148"/>
      <c r="W518" s="148"/>
      <c r="X518" s="148"/>
      <c r="Y518" s="148"/>
      <c r="Z518" s="148"/>
      <c r="AA518" s="148"/>
      <c r="AB518" s="148"/>
      <c r="AC518" s="148"/>
      <c r="AD518" s="148"/>
      <c r="AE518" s="148"/>
      <c r="AF518" s="148"/>
      <c r="AG518" s="148"/>
      <c r="AH518" s="148"/>
    </row>
    <row r="519" spans="1:34" ht="15.75" customHeight="1" x14ac:dyDescent="0.25">
      <c r="A519" s="148"/>
      <c r="B519" s="148"/>
      <c r="C519" s="148"/>
      <c r="D519" s="148"/>
      <c r="E519" s="148"/>
      <c r="F519" s="148"/>
      <c r="G519" s="149"/>
      <c r="H519" s="148"/>
      <c r="I519" s="148"/>
      <c r="J519" s="148"/>
      <c r="K519" s="148"/>
      <c r="L519" s="148"/>
      <c r="M519" s="148"/>
      <c r="N519" s="148"/>
      <c r="O519" s="148"/>
      <c r="P519" s="148"/>
      <c r="Q519" s="148"/>
      <c r="R519" s="50"/>
      <c r="S519" s="148"/>
      <c r="T519" s="148"/>
      <c r="U519" s="148"/>
      <c r="V519" s="148"/>
      <c r="W519" s="148"/>
      <c r="X519" s="148"/>
      <c r="Y519" s="148"/>
      <c r="Z519" s="148"/>
      <c r="AA519" s="148"/>
      <c r="AB519" s="148"/>
      <c r="AC519" s="148"/>
      <c r="AD519" s="148"/>
      <c r="AE519" s="148"/>
      <c r="AF519" s="148"/>
      <c r="AG519" s="148"/>
      <c r="AH519" s="148"/>
    </row>
    <row r="520" spans="1:34" ht="15.75" customHeight="1" x14ac:dyDescent="0.25">
      <c r="A520" s="148"/>
      <c r="B520" s="148"/>
      <c r="C520" s="148"/>
      <c r="D520" s="148"/>
      <c r="E520" s="148"/>
      <c r="F520" s="148"/>
      <c r="G520" s="149"/>
      <c r="H520" s="148"/>
      <c r="I520" s="148"/>
      <c r="J520" s="148"/>
      <c r="K520" s="148"/>
      <c r="L520" s="148"/>
      <c r="M520" s="148"/>
      <c r="N520" s="148"/>
      <c r="O520" s="148"/>
      <c r="P520" s="148"/>
      <c r="Q520" s="148"/>
      <c r="R520" s="50"/>
      <c r="S520" s="148"/>
      <c r="T520" s="148"/>
      <c r="U520" s="148"/>
      <c r="V520" s="148"/>
      <c r="W520" s="148"/>
      <c r="X520" s="148"/>
      <c r="Y520" s="148"/>
      <c r="Z520" s="148"/>
      <c r="AA520" s="148"/>
      <c r="AB520" s="148"/>
      <c r="AC520" s="148"/>
      <c r="AD520" s="148"/>
      <c r="AE520" s="148"/>
      <c r="AF520" s="148"/>
      <c r="AG520" s="148"/>
      <c r="AH520" s="148"/>
    </row>
    <row r="521" spans="1:34" ht="15.75" customHeight="1" x14ac:dyDescent="0.25">
      <c r="A521" s="148"/>
      <c r="B521" s="148"/>
      <c r="C521" s="148"/>
      <c r="D521" s="148"/>
      <c r="E521" s="148"/>
      <c r="F521" s="148"/>
      <c r="G521" s="149"/>
      <c r="H521" s="148"/>
      <c r="I521" s="148"/>
      <c r="J521" s="148"/>
      <c r="K521" s="148"/>
      <c r="L521" s="148"/>
      <c r="M521" s="148"/>
      <c r="N521" s="148"/>
      <c r="O521" s="148"/>
      <c r="P521" s="148"/>
      <c r="Q521" s="148"/>
      <c r="R521" s="50"/>
      <c r="S521" s="148"/>
      <c r="T521" s="148"/>
      <c r="U521" s="148"/>
      <c r="V521" s="148"/>
      <c r="W521" s="148"/>
      <c r="X521" s="148"/>
      <c r="Y521" s="148"/>
      <c r="Z521" s="148"/>
      <c r="AA521" s="148"/>
      <c r="AB521" s="148"/>
      <c r="AC521" s="148"/>
      <c r="AD521" s="148"/>
      <c r="AE521" s="148"/>
      <c r="AF521" s="148"/>
      <c r="AG521" s="148"/>
      <c r="AH521" s="148"/>
    </row>
    <row r="522" spans="1:34" ht="15.75" customHeight="1" x14ac:dyDescent="0.25">
      <c r="A522" s="148"/>
      <c r="B522" s="148"/>
      <c r="C522" s="148"/>
      <c r="D522" s="148"/>
      <c r="E522" s="148"/>
      <c r="F522" s="148"/>
      <c r="G522" s="149"/>
      <c r="H522" s="148"/>
      <c r="I522" s="148"/>
      <c r="J522" s="148"/>
      <c r="K522" s="148"/>
      <c r="L522" s="148"/>
      <c r="M522" s="148"/>
      <c r="N522" s="148"/>
      <c r="O522" s="148"/>
      <c r="P522" s="148"/>
      <c r="Q522" s="148"/>
      <c r="R522" s="50"/>
      <c r="S522" s="148"/>
      <c r="T522" s="148"/>
      <c r="U522" s="148"/>
      <c r="V522" s="148"/>
      <c r="W522" s="148"/>
      <c r="X522" s="148"/>
      <c r="Y522" s="148"/>
      <c r="Z522" s="148"/>
      <c r="AA522" s="148"/>
      <c r="AB522" s="148"/>
      <c r="AC522" s="148"/>
      <c r="AD522" s="148"/>
      <c r="AE522" s="148"/>
      <c r="AF522" s="148"/>
      <c r="AG522" s="148"/>
      <c r="AH522" s="148"/>
    </row>
    <row r="523" spans="1:34" ht="15.75" customHeight="1" x14ac:dyDescent="0.25">
      <c r="A523" s="148"/>
      <c r="B523" s="148"/>
      <c r="C523" s="148"/>
      <c r="D523" s="148"/>
      <c r="E523" s="148"/>
      <c r="F523" s="148"/>
      <c r="G523" s="149"/>
      <c r="H523" s="148"/>
      <c r="I523" s="148"/>
      <c r="J523" s="148"/>
      <c r="K523" s="148"/>
      <c r="L523" s="148"/>
      <c r="M523" s="148"/>
      <c r="N523" s="148"/>
      <c r="O523" s="148"/>
      <c r="P523" s="148"/>
      <c r="Q523" s="148"/>
      <c r="R523" s="50"/>
      <c r="S523" s="148"/>
      <c r="T523" s="148"/>
      <c r="U523" s="148"/>
      <c r="V523" s="148"/>
      <c r="W523" s="148"/>
      <c r="X523" s="148"/>
      <c r="Y523" s="148"/>
      <c r="Z523" s="148"/>
      <c r="AA523" s="148"/>
      <c r="AB523" s="148"/>
      <c r="AC523" s="148"/>
      <c r="AD523" s="148"/>
      <c r="AE523" s="148"/>
      <c r="AF523" s="148"/>
      <c r="AG523" s="148"/>
      <c r="AH523" s="148"/>
    </row>
    <row r="524" spans="1:34" ht="15.75" customHeight="1" x14ac:dyDescent="0.25">
      <c r="A524" s="148"/>
      <c r="B524" s="148"/>
      <c r="C524" s="148"/>
      <c r="D524" s="148"/>
      <c r="E524" s="148"/>
      <c r="F524" s="148"/>
      <c r="G524" s="149"/>
      <c r="H524" s="148"/>
      <c r="I524" s="148"/>
      <c r="J524" s="148"/>
      <c r="K524" s="148"/>
      <c r="L524" s="148"/>
      <c r="M524" s="148"/>
      <c r="N524" s="148"/>
      <c r="O524" s="148"/>
      <c r="P524" s="148"/>
      <c r="Q524" s="148"/>
      <c r="R524" s="50"/>
      <c r="S524" s="148"/>
      <c r="T524" s="148"/>
      <c r="U524" s="148"/>
      <c r="V524" s="148"/>
      <c r="W524" s="148"/>
      <c r="X524" s="148"/>
      <c r="Y524" s="148"/>
      <c r="Z524" s="148"/>
      <c r="AA524" s="148"/>
      <c r="AB524" s="148"/>
      <c r="AC524" s="148"/>
      <c r="AD524" s="148"/>
      <c r="AE524" s="148"/>
      <c r="AF524" s="148"/>
      <c r="AG524" s="148"/>
      <c r="AH524" s="148"/>
    </row>
    <row r="525" spans="1:34" ht="15.75" customHeight="1" x14ac:dyDescent="0.25">
      <c r="A525" s="148"/>
      <c r="B525" s="148"/>
      <c r="C525" s="148"/>
      <c r="D525" s="148"/>
      <c r="E525" s="148"/>
      <c r="F525" s="148"/>
      <c r="G525" s="149"/>
      <c r="H525" s="148"/>
      <c r="I525" s="148"/>
      <c r="J525" s="148"/>
      <c r="K525" s="148"/>
      <c r="L525" s="148"/>
      <c r="M525" s="148"/>
      <c r="N525" s="148"/>
      <c r="O525" s="148"/>
      <c r="P525" s="148"/>
      <c r="Q525" s="148"/>
      <c r="R525" s="50"/>
      <c r="S525" s="148"/>
      <c r="T525" s="148"/>
      <c r="U525" s="148"/>
      <c r="V525" s="148"/>
      <c r="W525" s="148"/>
      <c r="X525" s="148"/>
      <c r="Y525" s="148"/>
      <c r="Z525" s="148"/>
      <c r="AA525" s="148"/>
      <c r="AB525" s="148"/>
      <c r="AC525" s="148"/>
      <c r="AD525" s="148"/>
      <c r="AE525" s="148"/>
      <c r="AF525" s="148"/>
      <c r="AG525" s="148"/>
      <c r="AH525" s="148"/>
    </row>
    <row r="526" spans="1:34" ht="15.75" customHeight="1" x14ac:dyDescent="0.25">
      <c r="A526" s="148"/>
      <c r="B526" s="148"/>
      <c r="C526" s="148"/>
      <c r="D526" s="148"/>
      <c r="E526" s="148"/>
      <c r="F526" s="148"/>
      <c r="G526" s="149"/>
      <c r="H526" s="148"/>
      <c r="I526" s="148"/>
      <c r="J526" s="148"/>
      <c r="K526" s="148"/>
      <c r="L526" s="148"/>
      <c r="M526" s="148"/>
      <c r="N526" s="148"/>
      <c r="O526" s="148"/>
      <c r="P526" s="148"/>
      <c r="Q526" s="148"/>
      <c r="R526" s="50"/>
      <c r="S526" s="148"/>
      <c r="T526" s="148"/>
      <c r="U526" s="148"/>
      <c r="V526" s="148"/>
      <c r="W526" s="148"/>
      <c r="X526" s="148"/>
      <c r="Y526" s="148"/>
      <c r="Z526" s="148"/>
      <c r="AA526" s="148"/>
      <c r="AB526" s="148"/>
      <c r="AC526" s="148"/>
      <c r="AD526" s="148"/>
      <c r="AE526" s="148"/>
      <c r="AF526" s="148"/>
      <c r="AG526" s="148"/>
      <c r="AH526" s="148"/>
    </row>
    <row r="527" spans="1:34" ht="15.75" customHeight="1" x14ac:dyDescent="0.25">
      <c r="A527" s="148"/>
      <c r="B527" s="148"/>
      <c r="C527" s="148"/>
      <c r="D527" s="148"/>
      <c r="E527" s="148"/>
      <c r="F527" s="148"/>
      <c r="G527" s="149"/>
      <c r="H527" s="148"/>
      <c r="I527" s="148"/>
      <c r="J527" s="148"/>
      <c r="K527" s="148"/>
      <c r="L527" s="148"/>
      <c r="M527" s="148"/>
      <c r="N527" s="148"/>
      <c r="O527" s="148"/>
      <c r="P527" s="148"/>
      <c r="Q527" s="148"/>
      <c r="R527" s="50"/>
      <c r="S527" s="148"/>
      <c r="T527" s="148"/>
      <c r="U527" s="148"/>
      <c r="V527" s="148"/>
      <c r="W527" s="148"/>
      <c r="X527" s="148"/>
      <c r="Y527" s="148"/>
      <c r="Z527" s="148"/>
      <c r="AA527" s="148"/>
      <c r="AB527" s="148"/>
      <c r="AC527" s="148"/>
      <c r="AD527" s="148"/>
      <c r="AE527" s="148"/>
      <c r="AF527" s="148"/>
      <c r="AG527" s="148"/>
      <c r="AH527" s="148"/>
    </row>
    <row r="528" spans="1:34" ht="15.75" customHeight="1" x14ac:dyDescent="0.25">
      <c r="A528" s="148"/>
      <c r="B528" s="148"/>
      <c r="C528" s="148"/>
      <c r="D528" s="148"/>
      <c r="E528" s="148"/>
      <c r="F528" s="148"/>
      <c r="G528" s="149"/>
      <c r="H528" s="148"/>
      <c r="I528" s="148"/>
      <c r="J528" s="148"/>
      <c r="K528" s="148"/>
      <c r="L528" s="148"/>
      <c r="M528" s="148"/>
      <c r="N528" s="148"/>
      <c r="O528" s="148"/>
      <c r="P528" s="148"/>
      <c r="Q528" s="148"/>
      <c r="R528" s="50"/>
      <c r="S528" s="148"/>
      <c r="T528" s="148"/>
      <c r="U528" s="148"/>
      <c r="V528" s="148"/>
      <c r="W528" s="148"/>
      <c r="X528" s="148"/>
      <c r="Y528" s="148"/>
      <c r="Z528" s="148"/>
      <c r="AA528" s="148"/>
      <c r="AB528" s="148"/>
      <c r="AC528" s="148"/>
      <c r="AD528" s="148"/>
      <c r="AE528" s="148"/>
      <c r="AF528" s="148"/>
      <c r="AG528" s="148"/>
      <c r="AH528" s="148"/>
    </row>
    <row r="529" spans="1:34" ht="15.75" customHeight="1" x14ac:dyDescent="0.25">
      <c r="A529" s="148"/>
      <c r="B529" s="148"/>
      <c r="C529" s="148"/>
      <c r="D529" s="148"/>
      <c r="E529" s="148"/>
      <c r="F529" s="148"/>
      <c r="G529" s="149"/>
      <c r="H529" s="148"/>
      <c r="I529" s="148"/>
      <c r="J529" s="148"/>
      <c r="K529" s="148"/>
      <c r="L529" s="148"/>
      <c r="M529" s="148"/>
      <c r="N529" s="148"/>
      <c r="O529" s="148"/>
      <c r="P529" s="148"/>
      <c r="Q529" s="148"/>
      <c r="R529" s="50"/>
      <c r="S529" s="148"/>
      <c r="T529" s="148"/>
      <c r="U529" s="148"/>
      <c r="V529" s="148"/>
      <c r="W529" s="148"/>
      <c r="X529" s="148"/>
      <c r="Y529" s="148"/>
      <c r="Z529" s="148"/>
      <c r="AA529" s="148"/>
      <c r="AB529" s="148"/>
      <c r="AC529" s="148"/>
      <c r="AD529" s="148"/>
      <c r="AE529" s="148"/>
      <c r="AF529" s="148"/>
      <c r="AG529" s="148"/>
      <c r="AH529" s="148"/>
    </row>
    <row r="530" spans="1:34" ht="15.75" customHeight="1" x14ac:dyDescent="0.25">
      <c r="A530" s="148"/>
      <c r="B530" s="148"/>
      <c r="C530" s="148"/>
      <c r="D530" s="148"/>
      <c r="E530" s="148"/>
      <c r="F530" s="148"/>
      <c r="G530" s="149"/>
      <c r="H530" s="148"/>
      <c r="I530" s="148"/>
      <c r="J530" s="148"/>
      <c r="K530" s="148"/>
      <c r="L530" s="148"/>
      <c r="M530" s="148"/>
      <c r="N530" s="148"/>
      <c r="O530" s="148"/>
      <c r="P530" s="148"/>
      <c r="Q530" s="148"/>
      <c r="R530" s="50"/>
      <c r="S530" s="148"/>
      <c r="T530" s="148"/>
      <c r="U530" s="148"/>
      <c r="V530" s="148"/>
      <c r="W530" s="148"/>
      <c r="X530" s="148"/>
      <c r="Y530" s="148"/>
      <c r="Z530" s="148"/>
      <c r="AA530" s="148"/>
      <c r="AB530" s="148"/>
      <c r="AC530" s="148"/>
      <c r="AD530" s="148"/>
      <c r="AE530" s="148"/>
      <c r="AF530" s="148"/>
      <c r="AG530" s="148"/>
      <c r="AH530" s="148"/>
    </row>
    <row r="531" spans="1:34" ht="15.75" customHeight="1" x14ac:dyDescent="0.25">
      <c r="A531" s="148"/>
      <c r="B531" s="148"/>
      <c r="C531" s="148"/>
      <c r="D531" s="148"/>
      <c r="E531" s="148"/>
      <c r="F531" s="148"/>
      <c r="G531" s="149"/>
      <c r="H531" s="148"/>
      <c r="I531" s="148"/>
      <c r="J531" s="148"/>
      <c r="K531" s="148"/>
      <c r="L531" s="148"/>
      <c r="M531" s="148"/>
      <c r="N531" s="148"/>
      <c r="O531" s="148"/>
      <c r="P531" s="148"/>
      <c r="Q531" s="148"/>
      <c r="R531" s="50"/>
      <c r="S531" s="148"/>
      <c r="T531" s="148"/>
      <c r="U531" s="148"/>
      <c r="V531" s="148"/>
      <c r="W531" s="148"/>
      <c r="X531" s="148"/>
      <c r="Y531" s="148"/>
      <c r="Z531" s="148"/>
      <c r="AA531" s="148"/>
      <c r="AB531" s="148"/>
      <c r="AC531" s="148"/>
      <c r="AD531" s="148"/>
      <c r="AE531" s="148"/>
      <c r="AF531" s="148"/>
      <c r="AG531" s="148"/>
      <c r="AH531" s="148"/>
    </row>
    <row r="532" spans="1:34" ht="15.75" customHeight="1" x14ac:dyDescent="0.25">
      <c r="A532" s="148"/>
      <c r="B532" s="148"/>
      <c r="C532" s="148"/>
      <c r="D532" s="148"/>
      <c r="E532" s="148"/>
      <c r="F532" s="148"/>
      <c r="G532" s="149"/>
      <c r="H532" s="148"/>
      <c r="I532" s="148"/>
      <c r="J532" s="148"/>
      <c r="K532" s="148"/>
      <c r="L532" s="148"/>
      <c r="M532" s="148"/>
      <c r="N532" s="148"/>
      <c r="O532" s="148"/>
      <c r="P532" s="148"/>
      <c r="Q532" s="148"/>
      <c r="R532" s="50"/>
      <c r="S532" s="148"/>
      <c r="T532" s="148"/>
      <c r="U532" s="148"/>
      <c r="V532" s="148"/>
      <c r="W532" s="148"/>
      <c r="X532" s="148"/>
      <c r="Y532" s="148"/>
      <c r="Z532" s="148"/>
      <c r="AA532" s="148"/>
      <c r="AB532" s="148"/>
      <c r="AC532" s="148"/>
      <c r="AD532" s="148"/>
      <c r="AE532" s="148"/>
      <c r="AF532" s="148"/>
      <c r="AG532" s="148"/>
      <c r="AH532" s="148"/>
    </row>
    <row r="533" spans="1:34" ht="15.75" customHeight="1" x14ac:dyDescent="0.25">
      <c r="A533" s="148"/>
      <c r="B533" s="148"/>
      <c r="C533" s="148"/>
      <c r="D533" s="148"/>
      <c r="E533" s="148"/>
      <c r="F533" s="148"/>
      <c r="G533" s="149"/>
      <c r="H533" s="148"/>
      <c r="I533" s="148"/>
      <c r="J533" s="148"/>
      <c r="K533" s="148"/>
      <c r="L533" s="148"/>
      <c r="M533" s="148"/>
      <c r="N533" s="148"/>
      <c r="O533" s="148"/>
      <c r="P533" s="148"/>
      <c r="Q533" s="148"/>
      <c r="R533" s="50"/>
      <c r="S533" s="148"/>
      <c r="T533" s="148"/>
      <c r="U533" s="148"/>
      <c r="V533" s="148"/>
      <c r="W533" s="148"/>
      <c r="X533" s="148"/>
      <c r="Y533" s="148"/>
      <c r="Z533" s="148"/>
      <c r="AA533" s="148"/>
      <c r="AB533" s="148"/>
      <c r="AC533" s="148"/>
      <c r="AD533" s="148"/>
      <c r="AE533" s="148"/>
      <c r="AF533" s="148"/>
      <c r="AG533" s="148"/>
      <c r="AH533" s="148"/>
    </row>
    <row r="534" spans="1:34" ht="15.75" customHeight="1" x14ac:dyDescent="0.25">
      <c r="A534" s="148"/>
      <c r="B534" s="148"/>
      <c r="C534" s="148"/>
      <c r="D534" s="148"/>
      <c r="E534" s="148"/>
      <c r="F534" s="148"/>
      <c r="G534" s="149"/>
      <c r="H534" s="148"/>
      <c r="I534" s="148"/>
      <c r="J534" s="148"/>
      <c r="K534" s="148"/>
      <c r="L534" s="148"/>
      <c r="M534" s="148"/>
      <c r="N534" s="148"/>
      <c r="O534" s="148"/>
      <c r="P534" s="148"/>
      <c r="Q534" s="148"/>
      <c r="R534" s="50"/>
      <c r="S534" s="148"/>
      <c r="T534" s="148"/>
      <c r="U534" s="148"/>
      <c r="V534" s="148"/>
      <c r="W534" s="148"/>
      <c r="X534" s="148"/>
      <c r="Y534" s="148"/>
      <c r="Z534" s="148"/>
      <c r="AA534" s="148"/>
      <c r="AB534" s="148"/>
      <c r="AC534" s="148"/>
      <c r="AD534" s="148"/>
      <c r="AE534" s="148"/>
      <c r="AF534" s="148"/>
      <c r="AG534" s="148"/>
      <c r="AH534" s="148"/>
    </row>
    <row r="535" spans="1:34" ht="15.75" customHeight="1" x14ac:dyDescent="0.25">
      <c r="A535" s="148"/>
      <c r="B535" s="148"/>
      <c r="C535" s="148"/>
      <c r="D535" s="148"/>
      <c r="E535" s="148"/>
      <c r="F535" s="148"/>
      <c r="G535" s="149"/>
      <c r="H535" s="148"/>
      <c r="I535" s="148"/>
      <c r="J535" s="148"/>
      <c r="K535" s="148"/>
      <c r="L535" s="148"/>
      <c r="M535" s="148"/>
      <c r="N535" s="148"/>
      <c r="O535" s="148"/>
      <c r="P535" s="148"/>
      <c r="Q535" s="148"/>
      <c r="R535" s="50"/>
      <c r="S535" s="148"/>
      <c r="T535" s="148"/>
      <c r="U535" s="148"/>
      <c r="V535" s="148"/>
      <c r="W535" s="148"/>
      <c r="X535" s="148"/>
      <c r="Y535" s="148"/>
      <c r="Z535" s="148"/>
      <c r="AA535" s="148"/>
      <c r="AB535" s="148"/>
      <c r="AC535" s="148"/>
      <c r="AD535" s="148"/>
      <c r="AE535" s="148"/>
      <c r="AF535" s="148"/>
      <c r="AG535" s="148"/>
      <c r="AH535" s="148"/>
    </row>
    <row r="536" spans="1:34" ht="15.75" customHeight="1" x14ac:dyDescent="0.25">
      <c r="A536" s="148"/>
      <c r="B536" s="148"/>
      <c r="C536" s="148"/>
      <c r="D536" s="148"/>
      <c r="E536" s="148"/>
      <c r="F536" s="148"/>
      <c r="G536" s="149"/>
      <c r="H536" s="148"/>
      <c r="I536" s="148"/>
      <c r="J536" s="148"/>
      <c r="K536" s="148"/>
      <c r="L536" s="148"/>
      <c r="M536" s="148"/>
      <c r="N536" s="148"/>
      <c r="O536" s="148"/>
      <c r="P536" s="148"/>
      <c r="Q536" s="148"/>
      <c r="R536" s="50"/>
      <c r="S536" s="148"/>
      <c r="T536" s="148"/>
      <c r="U536" s="148"/>
      <c r="V536" s="148"/>
      <c r="W536" s="148"/>
      <c r="X536" s="148"/>
      <c r="Y536" s="148"/>
      <c r="Z536" s="148"/>
      <c r="AA536" s="148"/>
      <c r="AB536" s="148"/>
      <c r="AC536" s="148"/>
      <c r="AD536" s="148"/>
      <c r="AE536" s="148"/>
      <c r="AF536" s="148"/>
      <c r="AG536" s="148"/>
      <c r="AH536" s="148"/>
    </row>
    <row r="537" spans="1:34" ht="15.75" customHeight="1" x14ac:dyDescent="0.25">
      <c r="A537" s="148"/>
      <c r="B537" s="148"/>
      <c r="C537" s="148"/>
      <c r="D537" s="148"/>
      <c r="E537" s="148"/>
      <c r="F537" s="148"/>
      <c r="G537" s="149"/>
      <c r="H537" s="148"/>
      <c r="I537" s="148"/>
      <c r="J537" s="148"/>
      <c r="K537" s="148"/>
      <c r="L537" s="148"/>
      <c r="M537" s="148"/>
      <c r="N537" s="148"/>
      <c r="O537" s="148"/>
      <c r="P537" s="148"/>
      <c r="Q537" s="148"/>
      <c r="R537" s="50"/>
      <c r="S537" s="148"/>
      <c r="T537" s="148"/>
      <c r="U537" s="148"/>
      <c r="V537" s="148"/>
      <c r="W537" s="148"/>
      <c r="X537" s="148"/>
      <c r="Y537" s="148"/>
      <c r="Z537" s="148"/>
      <c r="AA537" s="148"/>
      <c r="AB537" s="148"/>
      <c r="AC537" s="148"/>
      <c r="AD537" s="148"/>
      <c r="AE537" s="148"/>
      <c r="AF537" s="148"/>
      <c r="AG537" s="148"/>
      <c r="AH537" s="148"/>
    </row>
    <row r="538" spans="1:34" ht="15.75" customHeight="1" x14ac:dyDescent="0.25">
      <c r="A538" s="148"/>
      <c r="B538" s="148"/>
      <c r="C538" s="148"/>
      <c r="D538" s="148"/>
      <c r="E538" s="148"/>
      <c r="F538" s="148"/>
      <c r="G538" s="149"/>
      <c r="H538" s="148"/>
      <c r="I538" s="148"/>
      <c r="J538" s="148"/>
      <c r="K538" s="148"/>
      <c r="L538" s="148"/>
      <c r="M538" s="148"/>
      <c r="N538" s="148"/>
      <c r="O538" s="148"/>
      <c r="P538" s="148"/>
      <c r="Q538" s="148"/>
      <c r="R538" s="50"/>
      <c r="S538" s="148"/>
      <c r="T538" s="148"/>
      <c r="U538" s="148"/>
      <c r="V538" s="148"/>
      <c r="W538" s="148"/>
      <c r="X538" s="148"/>
      <c r="Y538" s="148"/>
      <c r="Z538" s="148"/>
      <c r="AA538" s="148"/>
      <c r="AB538" s="148"/>
      <c r="AC538" s="148"/>
      <c r="AD538" s="148"/>
      <c r="AE538" s="148"/>
      <c r="AF538" s="148"/>
      <c r="AG538" s="148"/>
      <c r="AH538" s="148"/>
    </row>
    <row r="539" spans="1:34" ht="15.75" customHeight="1" x14ac:dyDescent="0.25">
      <c r="A539" s="148"/>
      <c r="B539" s="148"/>
      <c r="C539" s="148"/>
      <c r="D539" s="148"/>
      <c r="E539" s="148"/>
      <c r="F539" s="148"/>
      <c r="G539" s="149"/>
      <c r="H539" s="148"/>
      <c r="I539" s="148"/>
      <c r="J539" s="148"/>
      <c r="K539" s="148"/>
      <c r="L539" s="148"/>
      <c r="M539" s="148"/>
      <c r="N539" s="148"/>
      <c r="O539" s="148"/>
      <c r="P539" s="148"/>
      <c r="Q539" s="148"/>
      <c r="R539" s="50"/>
      <c r="S539" s="148"/>
      <c r="T539" s="148"/>
      <c r="U539" s="148"/>
      <c r="V539" s="148"/>
      <c r="W539" s="148"/>
      <c r="X539" s="148"/>
      <c r="Y539" s="148"/>
      <c r="Z539" s="148"/>
      <c r="AA539" s="148"/>
      <c r="AB539" s="148"/>
      <c r="AC539" s="148"/>
      <c r="AD539" s="148"/>
      <c r="AE539" s="148"/>
      <c r="AF539" s="148"/>
      <c r="AG539" s="148"/>
      <c r="AH539" s="148"/>
    </row>
    <row r="540" spans="1:34" ht="15.75" customHeight="1" x14ac:dyDescent="0.25">
      <c r="A540" s="148"/>
      <c r="B540" s="148"/>
      <c r="C540" s="148"/>
      <c r="D540" s="148"/>
      <c r="E540" s="148"/>
      <c r="F540" s="148"/>
      <c r="G540" s="149"/>
      <c r="H540" s="148"/>
      <c r="I540" s="148"/>
      <c r="J540" s="148"/>
      <c r="K540" s="148"/>
      <c r="L540" s="148"/>
      <c r="M540" s="148"/>
      <c r="N540" s="148"/>
      <c r="O540" s="148"/>
      <c r="P540" s="148"/>
      <c r="Q540" s="148"/>
      <c r="R540" s="50"/>
      <c r="S540" s="148"/>
      <c r="T540" s="148"/>
      <c r="U540" s="148"/>
      <c r="V540" s="148"/>
      <c r="W540" s="148"/>
      <c r="X540" s="148"/>
      <c r="Y540" s="148"/>
      <c r="Z540" s="148"/>
      <c r="AA540" s="148"/>
      <c r="AB540" s="148"/>
      <c r="AC540" s="148"/>
      <c r="AD540" s="148"/>
      <c r="AE540" s="148"/>
      <c r="AF540" s="148"/>
      <c r="AG540" s="148"/>
      <c r="AH540" s="148"/>
    </row>
    <row r="541" spans="1:34" ht="15.75" customHeight="1" x14ac:dyDescent="0.25">
      <c r="A541" s="148"/>
      <c r="B541" s="148"/>
      <c r="C541" s="148"/>
      <c r="D541" s="148"/>
      <c r="E541" s="148"/>
      <c r="F541" s="148"/>
      <c r="G541" s="149"/>
      <c r="H541" s="148"/>
      <c r="I541" s="148"/>
      <c r="J541" s="148"/>
      <c r="K541" s="148"/>
      <c r="L541" s="148"/>
      <c r="M541" s="148"/>
      <c r="N541" s="148"/>
      <c r="O541" s="148"/>
      <c r="P541" s="148"/>
      <c r="Q541" s="148"/>
      <c r="R541" s="50"/>
      <c r="S541" s="148"/>
      <c r="T541" s="148"/>
      <c r="U541" s="148"/>
      <c r="V541" s="148"/>
      <c r="W541" s="148"/>
      <c r="X541" s="148"/>
      <c r="Y541" s="148"/>
      <c r="Z541" s="148"/>
      <c r="AA541" s="148"/>
      <c r="AB541" s="148"/>
      <c r="AC541" s="148"/>
      <c r="AD541" s="148"/>
      <c r="AE541" s="148"/>
      <c r="AF541" s="148"/>
      <c r="AG541" s="148"/>
      <c r="AH541" s="148"/>
    </row>
    <row r="542" spans="1:34" ht="15.75" customHeight="1" x14ac:dyDescent="0.25">
      <c r="A542" s="148"/>
      <c r="B542" s="148"/>
      <c r="C542" s="148"/>
      <c r="D542" s="148"/>
      <c r="E542" s="148"/>
      <c r="F542" s="148"/>
      <c r="G542" s="149"/>
      <c r="H542" s="148"/>
      <c r="I542" s="148"/>
      <c r="J542" s="148"/>
      <c r="K542" s="148"/>
      <c r="L542" s="148"/>
      <c r="M542" s="148"/>
      <c r="N542" s="148"/>
      <c r="O542" s="148"/>
      <c r="P542" s="148"/>
      <c r="Q542" s="148"/>
      <c r="R542" s="50"/>
      <c r="S542" s="148"/>
      <c r="T542" s="148"/>
      <c r="U542" s="148"/>
      <c r="V542" s="148"/>
      <c r="W542" s="148"/>
      <c r="X542" s="148"/>
      <c r="Y542" s="148"/>
      <c r="Z542" s="148"/>
      <c r="AA542" s="148"/>
      <c r="AB542" s="148"/>
      <c r="AC542" s="148"/>
      <c r="AD542" s="148"/>
      <c r="AE542" s="148"/>
      <c r="AF542" s="148"/>
      <c r="AG542" s="148"/>
      <c r="AH542" s="148"/>
    </row>
    <row r="543" spans="1:34" ht="15.75" customHeight="1" x14ac:dyDescent="0.25">
      <c r="A543" s="148"/>
      <c r="B543" s="148"/>
      <c r="C543" s="148"/>
      <c r="D543" s="148"/>
      <c r="E543" s="148"/>
      <c r="F543" s="148"/>
      <c r="G543" s="149"/>
      <c r="H543" s="148"/>
      <c r="I543" s="148"/>
      <c r="J543" s="148"/>
      <c r="K543" s="148"/>
      <c r="L543" s="148"/>
      <c r="M543" s="148"/>
      <c r="N543" s="148"/>
      <c r="O543" s="148"/>
      <c r="P543" s="148"/>
      <c r="Q543" s="148"/>
      <c r="R543" s="50"/>
      <c r="S543" s="148"/>
      <c r="T543" s="148"/>
      <c r="U543" s="148"/>
      <c r="V543" s="148"/>
      <c r="W543" s="148"/>
      <c r="X543" s="148"/>
      <c r="Y543" s="148"/>
      <c r="Z543" s="148"/>
      <c r="AA543" s="148"/>
      <c r="AB543" s="148"/>
      <c r="AC543" s="148"/>
      <c r="AD543" s="148"/>
      <c r="AE543" s="148"/>
      <c r="AF543" s="148"/>
      <c r="AG543" s="148"/>
      <c r="AH543" s="148"/>
    </row>
    <row r="544" spans="1:34" ht="15.75" customHeight="1" x14ac:dyDescent="0.25">
      <c r="A544" s="148"/>
      <c r="B544" s="148"/>
      <c r="C544" s="148"/>
      <c r="D544" s="148"/>
      <c r="E544" s="148"/>
      <c r="F544" s="148"/>
      <c r="G544" s="149"/>
      <c r="H544" s="148"/>
      <c r="I544" s="148"/>
      <c r="J544" s="148"/>
      <c r="K544" s="148"/>
      <c r="L544" s="148"/>
      <c r="M544" s="148"/>
      <c r="N544" s="148"/>
      <c r="O544" s="148"/>
      <c r="P544" s="148"/>
      <c r="Q544" s="148"/>
      <c r="R544" s="50"/>
      <c r="S544" s="148"/>
      <c r="T544" s="148"/>
      <c r="U544" s="148"/>
      <c r="V544" s="148"/>
      <c r="W544" s="148"/>
      <c r="X544" s="148"/>
      <c r="Y544" s="148"/>
      <c r="Z544" s="148"/>
      <c r="AA544" s="148"/>
      <c r="AB544" s="148"/>
      <c r="AC544" s="148"/>
      <c r="AD544" s="148"/>
      <c r="AE544" s="148"/>
      <c r="AF544" s="148"/>
      <c r="AG544" s="148"/>
      <c r="AH544" s="148"/>
    </row>
    <row r="545" spans="1:34" ht="15.75" customHeight="1" x14ac:dyDescent="0.25">
      <c r="A545" s="148"/>
      <c r="B545" s="148"/>
      <c r="C545" s="148"/>
      <c r="D545" s="148"/>
      <c r="E545" s="148"/>
      <c r="F545" s="148"/>
      <c r="G545" s="149"/>
      <c r="H545" s="148"/>
      <c r="I545" s="148"/>
      <c r="J545" s="148"/>
      <c r="K545" s="148"/>
      <c r="L545" s="148"/>
      <c r="M545" s="148"/>
      <c r="N545" s="148"/>
      <c r="O545" s="148"/>
      <c r="P545" s="148"/>
      <c r="Q545" s="148"/>
      <c r="R545" s="50"/>
      <c r="S545" s="148"/>
      <c r="T545" s="148"/>
      <c r="U545" s="148"/>
      <c r="V545" s="148"/>
      <c r="W545" s="148"/>
      <c r="X545" s="148"/>
      <c r="Y545" s="148"/>
      <c r="Z545" s="148"/>
      <c r="AA545" s="148"/>
      <c r="AB545" s="148"/>
      <c r="AC545" s="148"/>
      <c r="AD545" s="148"/>
      <c r="AE545" s="148"/>
      <c r="AF545" s="148"/>
      <c r="AG545" s="148"/>
      <c r="AH545" s="148"/>
    </row>
    <row r="546" spans="1:34" ht="15.75" customHeight="1" x14ac:dyDescent="0.25">
      <c r="A546" s="148"/>
      <c r="B546" s="148"/>
      <c r="C546" s="148"/>
      <c r="D546" s="148"/>
      <c r="E546" s="148"/>
      <c r="F546" s="148"/>
      <c r="G546" s="149"/>
      <c r="H546" s="148"/>
      <c r="I546" s="148"/>
      <c r="J546" s="148"/>
      <c r="K546" s="148"/>
      <c r="L546" s="148"/>
      <c r="M546" s="148"/>
      <c r="N546" s="148"/>
      <c r="O546" s="148"/>
      <c r="P546" s="148"/>
      <c r="Q546" s="148"/>
      <c r="R546" s="50"/>
      <c r="S546" s="148"/>
      <c r="T546" s="148"/>
      <c r="U546" s="148"/>
      <c r="V546" s="148"/>
      <c r="W546" s="148"/>
      <c r="X546" s="148"/>
      <c r="Y546" s="148"/>
      <c r="Z546" s="148"/>
      <c r="AA546" s="148"/>
      <c r="AB546" s="148"/>
      <c r="AC546" s="148"/>
      <c r="AD546" s="148"/>
      <c r="AE546" s="148"/>
      <c r="AF546" s="148"/>
      <c r="AG546" s="148"/>
      <c r="AH546" s="148"/>
    </row>
    <row r="547" spans="1:34" ht="15.75" customHeight="1" x14ac:dyDescent="0.25">
      <c r="A547" s="148"/>
      <c r="B547" s="148"/>
      <c r="C547" s="148"/>
      <c r="D547" s="148"/>
      <c r="E547" s="148"/>
      <c r="F547" s="148"/>
      <c r="G547" s="149"/>
      <c r="H547" s="148"/>
      <c r="I547" s="148"/>
      <c r="J547" s="148"/>
      <c r="K547" s="148"/>
      <c r="L547" s="148"/>
      <c r="M547" s="148"/>
      <c r="N547" s="148"/>
      <c r="O547" s="148"/>
      <c r="P547" s="148"/>
      <c r="Q547" s="148"/>
      <c r="R547" s="50"/>
      <c r="S547" s="148"/>
      <c r="T547" s="148"/>
      <c r="U547" s="148"/>
      <c r="V547" s="148"/>
      <c r="W547" s="148"/>
      <c r="X547" s="148"/>
      <c r="Y547" s="148"/>
      <c r="Z547" s="148"/>
      <c r="AA547" s="148"/>
      <c r="AB547" s="148"/>
      <c r="AC547" s="148"/>
      <c r="AD547" s="148"/>
      <c r="AE547" s="148"/>
      <c r="AF547" s="148"/>
      <c r="AG547" s="148"/>
      <c r="AH547" s="148"/>
    </row>
    <row r="548" spans="1:34" ht="15.75" customHeight="1" x14ac:dyDescent="0.25">
      <c r="A548" s="148"/>
      <c r="B548" s="148"/>
      <c r="C548" s="148"/>
      <c r="D548" s="148"/>
      <c r="E548" s="148"/>
      <c r="F548" s="148"/>
      <c r="G548" s="149"/>
      <c r="H548" s="148"/>
      <c r="I548" s="148"/>
      <c r="J548" s="148"/>
      <c r="K548" s="148"/>
      <c r="L548" s="148"/>
      <c r="M548" s="148"/>
      <c r="N548" s="148"/>
      <c r="O548" s="148"/>
      <c r="P548" s="148"/>
      <c r="Q548" s="148"/>
      <c r="R548" s="50"/>
      <c r="S548" s="148"/>
      <c r="T548" s="148"/>
      <c r="U548" s="148"/>
      <c r="V548" s="148"/>
      <c r="W548" s="148"/>
      <c r="X548" s="148"/>
      <c r="Y548" s="148"/>
      <c r="Z548" s="148"/>
      <c r="AA548" s="148"/>
      <c r="AB548" s="148"/>
      <c r="AC548" s="148"/>
      <c r="AD548" s="148"/>
      <c r="AE548" s="148"/>
      <c r="AF548" s="148"/>
      <c r="AG548" s="148"/>
      <c r="AH548" s="148"/>
    </row>
    <row r="549" spans="1:34" ht="15.75" customHeight="1" x14ac:dyDescent="0.25">
      <c r="A549" s="148"/>
      <c r="B549" s="148"/>
      <c r="C549" s="148"/>
      <c r="D549" s="148"/>
      <c r="E549" s="148"/>
      <c r="F549" s="148"/>
      <c r="G549" s="149"/>
      <c r="H549" s="148"/>
      <c r="I549" s="148"/>
      <c r="J549" s="148"/>
      <c r="K549" s="148"/>
      <c r="L549" s="148"/>
      <c r="M549" s="148"/>
      <c r="N549" s="148"/>
      <c r="O549" s="148"/>
      <c r="P549" s="148"/>
      <c r="Q549" s="148"/>
      <c r="R549" s="50"/>
      <c r="S549" s="148"/>
      <c r="T549" s="148"/>
      <c r="U549" s="148"/>
      <c r="V549" s="148"/>
      <c r="W549" s="148"/>
      <c r="X549" s="148"/>
      <c r="Y549" s="148"/>
      <c r="Z549" s="148"/>
      <c r="AA549" s="148"/>
      <c r="AB549" s="148"/>
      <c r="AC549" s="148"/>
      <c r="AD549" s="148"/>
      <c r="AE549" s="148"/>
      <c r="AF549" s="148"/>
      <c r="AG549" s="148"/>
      <c r="AH549" s="148"/>
    </row>
    <row r="550" spans="1:34" ht="15.75" customHeight="1" x14ac:dyDescent="0.25">
      <c r="A550" s="148"/>
      <c r="B550" s="148"/>
      <c r="C550" s="148"/>
      <c r="D550" s="148"/>
      <c r="E550" s="148"/>
      <c r="F550" s="148"/>
      <c r="G550" s="149"/>
      <c r="H550" s="148"/>
      <c r="I550" s="148"/>
      <c r="J550" s="148"/>
      <c r="K550" s="148"/>
      <c r="L550" s="148"/>
      <c r="M550" s="148"/>
      <c r="N550" s="148"/>
      <c r="O550" s="148"/>
      <c r="P550" s="148"/>
      <c r="Q550" s="148"/>
      <c r="R550" s="50"/>
      <c r="S550" s="148"/>
      <c r="T550" s="148"/>
      <c r="U550" s="148"/>
      <c r="V550" s="148"/>
      <c r="W550" s="148"/>
      <c r="X550" s="148"/>
      <c r="Y550" s="148"/>
      <c r="Z550" s="148"/>
      <c r="AA550" s="148"/>
      <c r="AB550" s="148"/>
      <c r="AC550" s="148"/>
      <c r="AD550" s="148"/>
      <c r="AE550" s="148"/>
      <c r="AF550" s="148"/>
      <c r="AG550" s="148"/>
      <c r="AH550" s="148"/>
    </row>
    <row r="551" spans="1:34" ht="15.75" customHeight="1" x14ac:dyDescent="0.25">
      <c r="A551" s="148"/>
      <c r="B551" s="148"/>
      <c r="C551" s="148"/>
      <c r="D551" s="148"/>
      <c r="E551" s="148"/>
      <c r="F551" s="148"/>
      <c r="G551" s="149"/>
      <c r="H551" s="148"/>
      <c r="I551" s="148"/>
      <c r="J551" s="148"/>
      <c r="K551" s="148"/>
      <c r="L551" s="148"/>
      <c r="M551" s="148"/>
      <c r="N551" s="148"/>
      <c r="O551" s="148"/>
      <c r="P551" s="148"/>
      <c r="Q551" s="148"/>
      <c r="R551" s="50"/>
      <c r="S551" s="148"/>
      <c r="T551" s="148"/>
      <c r="U551" s="148"/>
      <c r="V551" s="148"/>
      <c r="W551" s="148"/>
      <c r="X551" s="148"/>
      <c r="Y551" s="148"/>
      <c r="Z551" s="148"/>
      <c r="AA551" s="148"/>
      <c r="AB551" s="148"/>
      <c r="AC551" s="148"/>
      <c r="AD551" s="148"/>
      <c r="AE551" s="148"/>
      <c r="AF551" s="148"/>
      <c r="AG551" s="148"/>
      <c r="AH551" s="148"/>
    </row>
    <row r="552" spans="1:34" ht="15.75" customHeight="1" x14ac:dyDescent="0.25">
      <c r="A552" s="148"/>
      <c r="B552" s="148"/>
      <c r="C552" s="148"/>
      <c r="D552" s="148"/>
      <c r="E552" s="148"/>
      <c r="F552" s="148"/>
      <c r="G552" s="149"/>
      <c r="H552" s="148"/>
      <c r="I552" s="148"/>
      <c r="J552" s="148"/>
      <c r="K552" s="148"/>
      <c r="L552" s="148"/>
      <c r="M552" s="148"/>
      <c r="N552" s="148"/>
      <c r="O552" s="148"/>
      <c r="P552" s="148"/>
      <c r="Q552" s="148"/>
      <c r="R552" s="50"/>
      <c r="S552" s="148"/>
      <c r="T552" s="148"/>
      <c r="U552" s="148"/>
      <c r="V552" s="148"/>
      <c r="W552" s="148"/>
      <c r="X552" s="148"/>
      <c r="Y552" s="148"/>
      <c r="Z552" s="148"/>
      <c r="AA552" s="148"/>
      <c r="AB552" s="148"/>
      <c r="AC552" s="148"/>
      <c r="AD552" s="148"/>
      <c r="AE552" s="148"/>
      <c r="AF552" s="148"/>
      <c r="AG552" s="148"/>
      <c r="AH552" s="148"/>
    </row>
    <row r="553" spans="1:34" ht="15.75" customHeight="1" x14ac:dyDescent="0.25">
      <c r="A553" s="148"/>
      <c r="B553" s="148"/>
      <c r="C553" s="148"/>
      <c r="D553" s="148"/>
      <c r="E553" s="148"/>
      <c r="F553" s="148"/>
      <c r="G553" s="149"/>
      <c r="H553" s="148"/>
      <c r="I553" s="148"/>
      <c r="J553" s="148"/>
      <c r="K553" s="148"/>
      <c r="L553" s="148"/>
      <c r="M553" s="148"/>
      <c r="N553" s="148"/>
      <c r="O553" s="148"/>
      <c r="P553" s="148"/>
      <c r="Q553" s="148"/>
      <c r="R553" s="50"/>
      <c r="S553" s="148"/>
      <c r="T553" s="148"/>
      <c r="U553" s="148"/>
      <c r="V553" s="148"/>
      <c r="W553" s="148"/>
      <c r="X553" s="148"/>
      <c r="Y553" s="148"/>
      <c r="Z553" s="148"/>
      <c r="AA553" s="148"/>
      <c r="AB553" s="148"/>
      <c r="AC553" s="148"/>
      <c r="AD553" s="148"/>
      <c r="AE553" s="148"/>
      <c r="AF553" s="148"/>
      <c r="AG553" s="148"/>
      <c r="AH553" s="148"/>
    </row>
    <row r="554" spans="1:34" ht="15.75" customHeight="1" x14ac:dyDescent="0.25">
      <c r="A554" s="148"/>
      <c r="B554" s="148"/>
      <c r="C554" s="148"/>
      <c r="D554" s="148"/>
      <c r="E554" s="148"/>
      <c r="F554" s="148"/>
      <c r="G554" s="149"/>
      <c r="H554" s="148"/>
      <c r="I554" s="148"/>
      <c r="J554" s="148"/>
      <c r="K554" s="148"/>
      <c r="L554" s="148"/>
      <c r="M554" s="148"/>
      <c r="N554" s="148"/>
      <c r="O554" s="148"/>
      <c r="P554" s="148"/>
      <c r="Q554" s="148"/>
      <c r="R554" s="50"/>
      <c r="S554" s="148"/>
      <c r="T554" s="148"/>
      <c r="U554" s="148"/>
      <c r="V554" s="148"/>
      <c r="W554" s="148"/>
      <c r="X554" s="148"/>
      <c r="Y554" s="148"/>
      <c r="Z554" s="148"/>
      <c r="AA554" s="148"/>
      <c r="AB554" s="148"/>
      <c r="AC554" s="148"/>
      <c r="AD554" s="148"/>
      <c r="AE554" s="148"/>
      <c r="AF554" s="148"/>
      <c r="AG554" s="148"/>
      <c r="AH554" s="148"/>
    </row>
    <row r="555" spans="1:34" ht="15.75" customHeight="1" x14ac:dyDescent="0.25">
      <c r="A555" s="148"/>
      <c r="B555" s="148"/>
      <c r="C555" s="148"/>
      <c r="D555" s="148"/>
      <c r="E555" s="148"/>
      <c r="F555" s="148"/>
      <c r="G555" s="149"/>
      <c r="H555" s="148"/>
      <c r="I555" s="148"/>
      <c r="J555" s="148"/>
      <c r="K555" s="148"/>
      <c r="L555" s="148"/>
      <c r="M555" s="148"/>
      <c r="N555" s="148"/>
      <c r="O555" s="148"/>
      <c r="P555" s="148"/>
      <c r="Q555" s="148"/>
      <c r="R555" s="50"/>
      <c r="S555" s="148"/>
      <c r="T555" s="148"/>
      <c r="U555" s="148"/>
      <c r="V555" s="148"/>
      <c r="W555" s="148"/>
      <c r="X555" s="148"/>
      <c r="Y555" s="148"/>
      <c r="Z555" s="148"/>
      <c r="AA555" s="148"/>
      <c r="AB555" s="148"/>
      <c r="AC555" s="148"/>
      <c r="AD555" s="148"/>
      <c r="AE555" s="148"/>
      <c r="AF555" s="148"/>
      <c r="AG555" s="148"/>
      <c r="AH555" s="148"/>
    </row>
    <row r="556" spans="1:34" ht="15.75" customHeight="1" x14ac:dyDescent="0.25">
      <c r="A556" s="148"/>
      <c r="B556" s="148"/>
      <c r="C556" s="148"/>
      <c r="D556" s="148"/>
      <c r="E556" s="148"/>
      <c r="F556" s="148"/>
      <c r="G556" s="149"/>
      <c r="H556" s="148"/>
      <c r="I556" s="148"/>
      <c r="J556" s="148"/>
      <c r="K556" s="148"/>
      <c r="L556" s="148"/>
      <c r="M556" s="148"/>
      <c r="N556" s="148"/>
      <c r="O556" s="148"/>
      <c r="P556" s="148"/>
      <c r="Q556" s="148"/>
      <c r="R556" s="50"/>
      <c r="S556" s="148"/>
      <c r="T556" s="148"/>
      <c r="U556" s="148"/>
      <c r="V556" s="148"/>
      <c r="W556" s="148"/>
      <c r="X556" s="148"/>
      <c r="Y556" s="148"/>
      <c r="Z556" s="148"/>
      <c r="AA556" s="148"/>
      <c r="AB556" s="148"/>
      <c r="AC556" s="148"/>
      <c r="AD556" s="148"/>
      <c r="AE556" s="148"/>
      <c r="AF556" s="148"/>
      <c r="AG556" s="148"/>
      <c r="AH556" s="148"/>
    </row>
    <row r="557" spans="1:34" ht="15.75" customHeight="1" x14ac:dyDescent="0.25">
      <c r="A557" s="148"/>
      <c r="B557" s="148"/>
      <c r="C557" s="148"/>
      <c r="D557" s="148"/>
      <c r="E557" s="148"/>
      <c r="F557" s="148"/>
      <c r="G557" s="149"/>
      <c r="H557" s="148"/>
      <c r="I557" s="148"/>
      <c r="J557" s="148"/>
      <c r="K557" s="148"/>
      <c r="L557" s="148"/>
      <c r="M557" s="148"/>
      <c r="N557" s="148"/>
      <c r="O557" s="148"/>
      <c r="P557" s="148"/>
      <c r="Q557" s="148"/>
      <c r="R557" s="50"/>
      <c r="S557" s="148"/>
      <c r="T557" s="148"/>
      <c r="U557" s="148"/>
      <c r="V557" s="148"/>
      <c r="W557" s="148"/>
      <c r="X557" s="148"/>
      <c r="Y557" s="148"/>
      <c r="Z557" s="148"/>
      <c r="AA557" s="148"/>
      <c r="AB557" s="148"/>
      <c r="AC557" s="148"/>
      <c r="AD557" s="148"/>
      <c r="AE557" s="148"/>
      <c r="AF557" s="148"/>
      <c r="AG557" s="148"/>
      <c r="AH557" s="148"/>
    </row>
    <row r="558" spans="1:34" ht="15.75" customHeight="1" x14ac:dyDescent="0.25">
      <c r="A558" s="148"/>
      <c r="B558" s="148"/>
      <c r="C558" s="148"/>
      <c r="D558" s="148"/>
      <c r="E558" s="148"/>
      <c r="F558" s="148"/>
      <c r="G558" s="149"/>
      <c r="H558" s="148"/>
      <c r="I558" s="148"/>
      <c r="J558" s="148"/>
      <c r="K558" s="148"/>
      <c r="L558" s="148"/>
      <c r="M558" s="148"/>
      <c r="N558" s="148"/>
      <c r="O558" s="148"/>
      <c r="P558" s="148"/>
      <c r="Q558" s="148"/>
      <c r="R558" s="50"/>
      <c r="S558" s="148"/>
      <c r="T558" s="148"/>
      <c r="U558" s="148"/>
      <c r="V558" s="148"/>
      <c r="W558" s="148"/>
      <c r="X558" s="148"/>
      <c r="Y558" s="148"/>
      <c r="Z558" s="148"/>
      <c r="AA558" s="148"/>
      <c r="AB558" s="148"/>
      <c r="AC558" s="148"/>
      <c r="AD558" s="148"/>
      <c r="AE558" s="148"/>
      <c r="AF558" s="148"/>
      <c r="AG558" s="148"/>
      <c r="AH558" s="148"/>
    </row>
    <row r="559" spans="1:34" ht="15.75" customHeight="1" x14ac:dyDescent="0.25">
      <c r="A559" s="148"/>
      <c r="B559" s="148"/>
      <c r="C559" s="148"/>
      <c r="D559" s="148"/>
      <c r="E559" s="148"/>
      <c r="F559" s="148"/>
      <c r="G559" s="149"/>
      <c r="H559" s="148"/>
      <c r="I559" s="148"/>
      <c r="J559" s="148"/>
      <c r="K559" s="148"/>
      <c r="L559" s="148"/>
      <c r="M559" s="148"/>
      <c r="N559" s="148"/>
      <c r="O559" s="148"/>
      <c r="P559" s="148"/>
      <c r="Q559" s="148"/>
      <c r="R559" s="50"/>
      <c r="S559" s="148"/>
      <c r="T559" s="148"/>
      <c r="U559" s="148"/>
      <c r="V559" s="148"/>
      <c r="W559" s="148"/>
      <c r="X559" s="148"/>
      <c r="Y559" s="148"/>
      <c r="Z559" s="148"/>
      <c r="AA559" s="148"/>
      <c r="AB559" s="148"/>
      <c r="AC559" s="148"/>
      <c r="AD559" s="148"/>
      <c r="AE559" s="148"/>
      <c r="AF559" s="148"/>
      <c r="AG559" s="148"/>
      <c r="AH559" s="148"/>
    </row>
    <row r="560" spans="1:34" ht="15.75" customHeight="1" x14ac:dyDescent="0.25">
      <c r="A560" s="148"/>
      <c r="B560" s="148"/>
      <c r="C560" s="148"/>
      <c r="D560" s="148"/>
      <c r="E560" s="148"/>
      <c r="F560" s="148"/>
      <c r="G560" s="149"/>
      <c r="H560" s="148"/>
      <c r="I560" s="148"/>
      <c r="J560" s="148"/>
      <c r="K560" s="148"/>
      <c r="L560" s="148"/>
      <c r="M560" s="148"/>
      <c r="N560" s="148"/>
      <c r="O560" s="148"/>
      <c r="P560" s="148"/>
      <c r="Q560" s="148"/>
      <c r="R560" s="50"/>
      <c r="S560" s="148"/>
      <c r="T560" s="148"/>
      <c r="U560" s="148"/>
      <c r="V560" s="148"/>
      <c r="W560" s="148"/>
      <c r="X560" s="148"/>
      <c r="Y560" s="148"/>
      <c r="Z560" s="148"/>
      <c r="AA560" s="148"/>
      <c r="AB560" s="148"/>
      <c r="AC560" s="148"/>
      <c r="AD560" s="148"/>
      <c r="AE560" s="148"/>
      <c r="AF560" s="148"/>
      <c r="AG560" s="148"/>
      <c r="AH560" s="148"/>
    </row>
    <row r="561" spans="1:34" ht="15.75" customHeight="1" x14ac:dyDescent="0.25">
      <c r="A561" s="148"/>
      <c r="B561" s="148"/>
      <c r="C561" s="148"/>
      <c r="D561" s="148"/>
      <c r="E561" s="148"/>
      <c r="F561" s="148"/>
      <c r="G561" s="149"/>
      <c r="H561" s="148"/>
      <c r="I561" s="148"/>
      <c r="J561" s="148"/>
      <c r="K561" s="148"/>
      <c r="L561" s="148"/>
      <c r="M561" s="148"/>
      <c r="N561" s="148"/>
      <c r="O561" s="148"/>
      <c r="P561" s="148"/>
      <c r="Q561" s="148"/>
      <c r="R561" s="50"/>
      <c r="S561" s="148"/>
      <c r="T561" s="148"/>
      <c r="U561" s="148"/>
      <c r="V561" s="148"/>
      <c r="W561" s="148"/>
      <c r="X561" s="148"/>
      <c r="Y561" s="148"/>
      <c r="Z561" s="148"/>
      <c r="AA561" s="148"/>
      <c r="AB561" s="148"/>
      <c r="AC561" s="148"/>
      <c r="AD561" s="148"/>
      <c r="AE561" s="148"/>
      <c r="AF561" s="148"/>
      <c r="AG561" s="148"/>
      <c r="AH561" s="148"/>
    </row>
    <row r="562" spans="1:34" ht="15.75" customHeight="1" x14ac:dyDescent="0.25">
      <c r="A562" s="148"/>
      <c r="B562" s="148"/>
      <c r="C562" s="148"/>
      <c r="D562" s="148"/>
      <c r="E562" s="148"/>
      <c r="F562" s="148"/>
      <c r="G562" s="149"/>
      <c r="H562" s="148"/>
      <c r="I562" s="148"/>
      <c r="J562" s="148"/>
      <c r="K562" s="148"/>
      <c r="L562" s="148"/>
      <c r="M562" s="148"/>
      <c r="N562" s="148"/>
      <c r="O562" s="148"/>
      <c r="P562" s="148"/>
      <c r="Q562" s="148"/>
      <c r="R562" s="50"/>
      <c r="S562" s="148"/>
      <c r="T562" s="148"/>
      <c r="U562" s="148"/>
      <c r="V562" s="148"/>
      <c r="W562" s="148"/>
      <c r="X562" s="148"/>
      <c r="Y562" s="148"/>
      <c r="Z562" s="148"/>
      <c r="AA562" s="148"/>
      <c r="AB562" s="148"/>
      <c r="AC562" s="148"/>
      <c r="AD562" s="148"/>
      <c r="AE562" s="148"/>
      <c r="AF562" s="148"/>
      <c r="AG562" s="148"/>
      <c r="AH562" s="148"/>
    </row>
    <row r="563" spans="1:34" ht="15.75" customHeight="1" x14ac:dyDescent="0.25">
      <c r="A563" s="148"/>
      <c r="B563" s="148"/>
      <c r="C563" s="148"/>
      <c r="D563" s="148"/>
      <c r="E563" s="148"/>
      <c r="F563" s="148"/>
      <c r="G563" s="149"/>
      <c r="H563" s="148"/>
      <c r="I563" s="148"/>
      <c r="J563" s="148"/>
      <c r="K563" s="148"/>
      <c r="L563" s="148"/>
      <c r="M563" s="148"/>
      <c r="N563" s="148"/>
      <c r="O563" s="148"/>
      <c r="P563" s="148"/>
      <c r="Q563" s="148"/>
      <c r="R563" s="50"/>
      <c r="S563" s="148"/>
      <c r="T563" s="148"/>
      <c r="U563" s="148"/>
      <c r="V563" s="148"/>
      <c r="W563" s="148"/>
      <c r="X563" s="148"/>
      <c r="Y563" s="148"/>
      <c r="Z563" s="148"/>
      <c r="AA563" s="148"/>
      <c r="AB563" s="148"/>
      <c r="AC563" s="148"/>
      <c r="AD563" s="148"/>
      <c r="AE563" s="148"/>
      <c r="AF563" s="148"/>
      <c r="AG563" s="148"/>
      <c r="AH563" s="148"/>
    </row>
    <row r="564" spans="1:34" ht="15.75" customHeight="1" x14ac:dyDescent="0.25">
      <c r="A564" s="148"/>
      <c r="B564" s="148"/>
      <c r="C564" s="148"/>
      <c r="D564" s="148"/>
      <c r="E564" s="148"/>
      <c r="F564" s="148"/>
      <c r="G564" s="149"/>
      <c r="H564" s="148"/>
      <c r="I564" s="148"/>
      <c r="J564" s="148"/>
      <c r="K564" s="148"/>
      <c r="L564" s="148"/>
      <c r="M564" s="148"/>
      <c r="N564" s="148"/>
      <c r="O564" s="148"/>
      <c r="P564" s="148"/>
      <c r="Q564" s="148"/>
      <c r="R564" s="50"/>
      <c r="S564" s="148"/>
      <c r="T564" s="148"/>
      <c r="U564" s="148"/>
      <c r="V564" s="148"/>
      <c r="W564" s="148"/>
      <c r="X564" s="148"/>
      <c r="Y564" s="148"/>
      <c r="Z564" s="148"/>
      <c r="AA564" s="148"/>
      <c r="AB564" s="148"/>
      <c r="AC564" s="148"/>
      <c r="AD564" s="148"/>
      <c r="AE564" s="148"/>
      <c r="AF564" s="148"/>
      <c r="AG564" s="148"/>
      <c r="AH564" s="148"/>
    </row>
    <row r="565" spans="1:34" ht="15.75" customHeight="1" x14ac:dyDescent="0.25">
      <c r="A565" s="148"/>
      <c r="B565" s="148"/>
      <c r="C565" s="148"/>
      <c r="D565" s="148"/>
      <c r="E565" s="148"/>
      <c r="F565" s="148"/>
      <c r="G565" s="149"/>
      <c r="H565" s="148"/>
      <c r="I565" s="148"/>
      <c r="J565" s="148"/>
      <c r="K565" s="148"/>
      <c r="L565" s="148"/>
      <c r="M565" s="148"/>
      <c r="N565" s="148"/>
      <c r="O565" s="148"/>
      <c r="P565" s="148"/>
      <c r="Q565" s="148"/>
      <c r="R565" s="50"/>
      <c r="S565" s="148"/>
      <c r="T565" s="148"/>
      <c r="U565" s="148"/>
      <c r="V565" s="148"/>
      <c r="W565" s="148"/>
      <c r="X565" s="148"/>
      <c r="Y565" s="148"/>
      <c r="Z565" s="148"/>
      <c r="AA565" s="148"/>
      <c r="AB565" s="148"/>
      <c r="AC565" s="148"/>
      <c r="AD565" s="148"/>
      <c r="AE565" s="148"/>
      <c r="AF565" s="148"/>
      <c r="AG565" s="148"/>
      <c r="AH565" s="148"/>
    </row>
    <row r="566" spans="1:34" ht="15.75" customHeight="1" x14ac:dyDescent="0.25">
      <c r="A566" s="148"/>
      <c r="B566" s="148"/>
      <c r="C566" s="148"/>
      <c r="D566" s="148"/>
      <c r="E566" s="148"/>
      <c r="F566" s="148"/>
      <c r="G566" s="149"/>
      <c r="H566" s="148"/>
      <c r="I566" s="148"/>
      <c r="J566" s="148"/>
      <c r="K566" s="148"/>
      <c r="L566" s="148"/>
      <c r="M566" s="148"/>
      <c r="N566" s="148"/>
      <c r="O566" s="148"/>
      <c r="P566" s="148"/>
      <c r="Q566" s="148"/>
      <c r="R566" s="50"/>
      <c r="S566" s="148"/>
      <c r="T566" s="148"/>
      <c r="U566" s="148"/>
      <c r="V566" s="148"/>
      <c r="W566" s="148"/>
      <c r="X566" s="148"/>
      <c r="Y566" s="148"/>
      <c r="Z566" s="148"/>
      <c r="AA566" s="148"/>
      <c r="AB566" s="148"/>
      <c r="AC566" s="148"/>
      <c r="AD566" s="148"/>
      <c r="AE566" s="148"/>
      <c r="AF566" s="148"/>
      <c r="AG566" s="148"/>
      <c r="AH566" s="148"/>
    </row>
    <row r="567" spans="1:34" ht="15.75" customHeight="1" x14ac:dyDescent="0.25">
      <c r="A567" s="148"/>
      <c r="B567" s="148"/>
      <c r="C567" s="148"/>
      <c r="D567" s="148"/>
      <c r="E567" s="148"/>
      <c r="F567" s="148"/>
      <c r="G567" s="149"/>
      <c r="H567" s="148"/>
      <c r="I567" s="148"/>
      <c r="J567" s="148"/>
      <c r="K567" s="148"/>
      <c r="L567" s="148"/>
      <c r="M567" s="148"/>
      <c r="N567" s="148"/>
      <c r="O567" s="148"/>
      <c r="P567" s="148"/>
      <c r="Q567" s="148"/>
      <c r="R567" s="50"/>
      <c r="S567" s="148"/>
      <c r="T567" s="148"/>
      <c r="U567" s="148"/>
      <c r="V567" s="148"/>
      <c r="W567" s="148"/>
      <c r="X567" s="148"/>
      <c r="Y567" s="148"/>
      <c r="Z567" s="148"/>
      <c r="AA567" s="148"/>
      <c r="AB567" s="148"/>
      <c r="AC567" s="148"/>
      <c r="AD567" s="148"/>
      <c r="AE567" s="148"/>
      <c r="AF567" s="148"/>
      <c r="AG567" s="148"/>
      <c r="AH567" s="148"/>
    </row>
    <row r="568" spans="1:34" ht="15.75" customHeight="1" x14ac:dyDescent="0.25">
      <c r="A568" s="148"/>
      <c r="B568" s="148"/>
      <c r="C568" s="148"/>
      <c r="D568" s="148"/>
      <c r="E568" s="148"/>
      <c r="F568" s="148"/>
      <c r="G568" s="149"/>
      <c r="H568" s="148"/>
      <c r="I568" s="148"/>
      <c r="J568" s="148"/>
      <c r="K568" s="148"/>
      <c r="L568" s="148"/>
      <c r="M568" s="148"/>
      <c r="N568" s="148"/>
      <c r="O568" s="148"/>
      <c r="P568" s="148"/>
      <c r="Q568" s="148"/>
      <c r="R568" s="50"/>
      <c r="S568" s="148"/>
      <c r="T568" s="148"/>
      <c r="U568" s="148"/>
      <c r="V568" s="148"/>
      <c r="W568" s="148"/>
      <c r="X568" s="148"/>
      <c r="Y568" s="148"/>
      <c r="Z568" s="148"/>
      <c r="AA568" s="148"/>
      <c r="AB568" s="148"/>
      <c r="AC568" s="148"/>
      <c r="AD568" s="148"/>
      <c r="AE568" s="148"/>
      <c r="AF568" s="148"/>
      <c r="AG568" s="148"/>
      <c r="AH568" s="148"/>
    </row>
    <row r="569" spans="1:34" ht="15.75" customHeight="1" x14ac:dyDescent="0.25">
      <c r="A569" s="148"/>
      <c r="B569" s="148"/>
      <c r="C569" s="148"/>
      <c r="D569" s="148"/>
      <c r="E569" s="148"/>
      <c r="F569" s="148"/>
      <c r="G569" s="149"/>
      <c r="H569" s="148"/>
      <c r="I569" s="148"/>
      <c r="J569" s="148"/>
      <c r="K569" s="148"/>
      <c r="L569" s="148"/>
      <c r="M569" s="148"/>
      <c r="N569" s="148"/>
      <c r="O569" s="148"/>
      <c r="P569" s="148"/>
      <c r="Q569" s="148"/>
      <c r="R569" s="50"/>
      <c r="S569" s="148"/>
      <c r="T569" s="148"/>
      <c r="U569" s="148"/>
      <c r="V569" s="148"/>
      <c r="W569" s="148"/>
      <c r="X569" s="148"/>
      <c r="Y569" s="148"/>
      <c r="Z569" s="148"/>
      <c r="AA569" s="148"/>
      <c r="AB569" s="148"/>
      <c r="AC569" s="148"/>
      <c r="AD569" s="148"/>
      <c r="AE569" s="148"/>
      <c r="AF569" s="148"/>
      <c r="AG569" s="148"/>
      <c r="AH569" s="148"/>
    </row>
    <row r="570" spans="1:34" ht="15.75" customHeight="1" x14ac:dyDescent="0.25">
      <c r="A570" s="148"/>
      <c r="B570" s="148"/>
      <c r="C570" s="148"/>
      <c r="D570" s="148"/>
      <c r="E570" s="148"/>
      <c r="F570" s="148"/>
      <c r="G570" s="149"/>
      <c r="H570" s="148"/>
      <c r="I570" s="148"/>
      <c r="J570" s="148"/>
      <c r="K570" s="148"/>
      <c r="L570" s="148"/>
      <c r="M570" s="148"/>
      <c r="N570" s="148"/>
      <c r="O570" s="148"/>
      <c r="P570" s="148"/>
      <c r="Q570" s="148"/>
      <c r="R570" s="50"/>
      <c r="S570" s="148"/>
      <c r="T570" s="148"/>
      <c r="U570" s="148"/>
      <c r="V570" s="148"/>
      <c r="W570" s="148"/>
      <c r="X570" s="148"/>
      <c r="Y570" s="148"/>
      <c r="Z570" s="148"/>
      <c r="AA570" s="148"/>
      <c r="AB570" s="148"/>
      <c r="AC570" s="148"/>
      <c r="AD570" s="148"/>
      <c r="AE570" s="148"/>
      <c r="AF570" s="148"/>
      <c r="AG570" s="148"/>
      <c r="AH570" s="148"/>
    </row>
    <row r="571" spans="1:34" ht="15.75" customHeight="1" x14ac:dyDescent="0.25">
      <c r="A571" s="148"/>
      <c r="B571" s="148"/>
      <c r="C571" s="148"/>
      <c r="D571" s="148"/>
      <c r="E571" s="148"/>
      <c r="F571" s="148"/>
      <c r="G571" s="149"/>
      <c r="H571" s="148"/>
      <c r="I571" s="148"/>
      <c r="J571" s="148"/>
      <c r="K571" s="148"/>
      <c r="L571" s="148"/>
      <c r="M571" s="148"/>
      <c r="N571" s="148"/>
      <c r="O571" s="148"/>
      <c r="P571" s="148"/>
      <c r="Q571" s="148"/>
      <c r="R571" s="50"/>
      <c r="S571" s="148"/>
      <c r="T571" s="148"/>
      <c r="U571" s="148"/>
      <c r="V571" s="148"/>
      <c r="W571" s="148"/>
      <c r="X571" s="148"/>
      <c r="Y571" s="148"/>
      <c r="Z571" s="148"/>
      <c r="AA571" s="148"/>
      <c r="AB571" s="148"/>
      <c r="AC571" s="148"/>
      <c r="AD571" s="148"/>
      <c r="AE571" s="148"/>
      <c r="AF571" s="148"/>
      <c r="AG571" s="148"/>
      <c r="AH571" s="148"/>
    </row>
    <row r="572" spans="1:34" ht="15.75" customHeight="1" x14ac:dyDescent="0.25">
      <c r="A572" s="148"/>
      <c r="B572" s="148"/>
      <c r="C572" s="148"/>
      <c r="D572" s="148"/>
      <c r="E572" s="148"/>
      <c r="F572" s="148"/>
      <c r="G572" s="149"/>
      <c r="H572" s="148"/>
      <c r="I572" s="148"/>
      <c r="J572" s="148"/>
      <c r="K572" s="148"/>
      <c r="L572" s="148"/>
      <c r="M572" s="148"/>
      <c r="N572" s="148"/>
      <c r="O572" s="148"/>
      <c r="P572" s="148"/>
      <c r="Q572" s="148"/>
      <c r="R572" s="50"/>
      <c r="S572" s="148"/>
      <c r="T572" s="148"/>
      <c r="U572" s="148"/>
      <c r="V572" s="148"/>
      <c r="W572" s="148"/>
      <c r="X572" s="148"/>
      <c r="Y572" s="148"/>
      <c r="Z572" s="148"/>
      <c r="AA572" s="148"/>
      <c r="AB572" s="148"/>
      <c r="AC572" s="148"/>
      <c r="AD572" s="148"/>
      <c r="AE572" s="148"/>
      <c r="AF572" s="148"/>
      <c r="AG572" s="148"/>
      <c r="AH572" s="148"/>
    </row>
    <row r="573" spans="1:34" ht="15.75" customHeight="1" x14ac:dyDescent="0.25">
      <c r="A573" s="148"/>
      <c r="B573" s="148"/>
      <c r="C573" s="148"/>
      <c r="D573" s="148"/>
      <c r="E573" s="148"/>
      <c r="F573" s="148"/>
      <c r="G573" s="149"/>
      <c r="H573" s="148"/>
      <c r="I573" s="148"/>
      <c r="J573" s="148"/>
      <c r="K573" s="148"/>
      <c r="L573" s="148"/>
      <c r="M573" s="148"/>
      <c r="N573" s="148"/>
      <c r="O573" s="148"/>
      <c r="P573" s="148"/>
      <c r="Q573" s="148"/>
      <c r="R573" s="50"/>
      <c r="S573" s="148"/>
      <c r="T573" s="148"/>
      <c r="U573" s="148"/>
      <c r="V573" s="148"/>
      <c r="W573" s="148"/>
      <c r="X573" s="148"/>
      <c r="Y573" s="148"/>
      <c r="Z573" s="148"/>
      <c r="AA573" s="148"/>
      <c r="AB573" s="148"/>
      <c r="AC573" s="148"/>
      <c r="AD573" s="148"/>
      <c r="AE573" s="148"/>
      <c r="AF573" s="148"/>
      <c r="AG573" s="148"/>
      <c r="AH573" s="148"/>
    </row>
    <row r="574" spans="1:34" ht="15.75" customHeight="1" x14ac:dyDescent="0.25">
      <c r="A574" s="148"/>
      <c r="B574" s="148"/>
      <c r="C574" s="148"/>
      <c r="D574" s="148"/>
      <c r="E574" s="148"/>
      <c r="F574" s="148"/>
      <c r="G574" s="149"/>
      <c r="H574" s="148"/>
      <c r="I574" s="148"/>
      <c r="J574" s="148"/>
      <c r="K574" s="148"/>
      <c r="L574" s="148"/>
      <c r="M574" s="148"/>
      <c r="N574" s="148"/>
      <c r="O574" s="148"/>
      <c r="P574" s="148"/>
      <c r="Q574" s="148"/>
      <c r="R574" s="50"/>
      <c r="S574" s="148"/>
      <c r="T574" s="148"/>
      <c r="U574" s="148"/>
      <c r="V574" s="148"/>
      <c r="W574" s="148"/>
      <c r="X574" s="148"/>
      <c r="Y574" s="148"/>
      <c r="Z574" s="148"/>
      <c r="AA574" s="148"/>
      <c r="AB574" s="148"/>
      <c r="AC574" s="148"/>
      <c r="AD574" s="148"/>
      <c r="AE574" s="148"/>
      <c r="AF574" s="148"/>
      <c r="AG574" s="148"/>
      <c r="AH574" s="148"/>
    </row>
    <row r="575" spans="1:34" ht="15.75" customHeight="1" x14ac:dyDescent="0.25">
      <c r="A575" s="148"/>
      <c r="B575" s="148"/>
      <c r="C575" s="148"/>
      <c r="D575" s="148"/>
      <c r="E575" s="148"/>
      <c r="F575" s="148"/>
      <c r="G575" s="149"/>
      <c r="H575" s="148"/>
      <c r="I575" s="148"/>
      <c r="J575" s="148"/>
      <c r="K575" s="148"/>
      <c r="L575" s="148"/>
      <c r="M575" s="148"/>
      <c r="N575" s="148"/>
      <c r="O575" s="148"/>
      <c r="P575" s="148"/>
      <c r="Q575" s="148"/>
      <c r="R575" s="50"/>
      <c r="S575" s="148"/>
      <c r="T575" s="148"/>
      <c r="U575" s="148"/>
      <c r="V575" s="148"/>
      <c r="W575" s="148"/>
      <c r="X575" s="148"/>
      <c r="Y575" s="148"/>
      <c r="Z575" s="148"/>
      <c r="AA575" s="148"/>
      <c r="AB575" s="148"/>
      <c r="AC575" s="148"/>
      <c r="AD575" s="148"/>
      <c r="AE575" s="148"/>
      <c r="AF575" s="148"/>
      <c r="AG575" s="148"/>
      <c r="AH575" s="148"/>
    </row>
    <row r="576" spans="1:34" ht="15.75" customHeight="1" x14ac:dyDescent="0.25">
      <c r="A576" s="148"/>
      <c r="B576" s="148"/>
      <c r="C576" s="148"/>
      <c r="D576" s="148"/>
      <c r="E576" s="148"/>
      <c r="F576" s="148"/>
      <c r="G576" s="149"/>
      <c r="H576" s="148"/>
      <c r="I576" s="148"/>
      <c r="J576" s="148"/>
      <c r="K576" s="148"/>
      <c r="L576" s="148"/>
      <c r="M576" s="148"/>
      <c r="N576" s="148"/>
      <c r="O576" s="148"/>
      <c r="P576" s="148"/>
      <c r="Q576" s="148"/>
      <c r="R576" s="50"/>
      <c r="S576" s="148"/>
      <c r="T576" s="148"/>
      <c r="U576" s="148"/>
      <c r="V576" s="148"/>
      <c r="W576" s="148"/>
      <c r="X576" s="148"/>
      <c r="Y576" s="148"/>
      <c r="Z576" s="148"/>
      <c r="AA576" s="148"/>
      <c r="AB576" s="148"/>
      <c r="AC576" s="148"/>
      <c r="AD576" s="148"/>
      <c r="AE576" s="148"/>
      <c r="AF576" s="148"/>
      <c r="AG576" s="148"/>
      <c r="AH576" s="148"/>
    </row>
    <row r="577" spans="1:34" ht="15.75" customHeight="1" x14ac:dyDescent="0.25">
      <c r="A577" s="148"/>
      <c r="B577" s="148"/>
      <c r="C577" s="148"/>
      <c r="D577" s="148"/>
      <c r="E577" s="148"/>
      <c r="F577" s="148"/>
      <c r="G577" s="149"/>
      <c r="H577" s="148"/>
      <c r="I577" s="148"/>
      <c r="J577" s="148"/>
      <c r="K577" s="148"/>
      <c r="L577" s="148"/>
      <c r="M577" s="148"/>
      <c r="N577" s="148"/>
      <c r="O577" s="148"/>
      <c r="P577" s="148"/>
      <c r="Q577" s="148"/>
      <c r="R577" s="50"/>
      <c r="S577" s="148"/>
      <c r="T577" s="148"/>
      <c r="U577" s="148"/>
      <c r="V577" s="148"/>
      <c r="W577" s="148"/>
      <c r="X577" s="148"/>
      <c r="Y577" s="148"/>
      <c r="Z577" s="148"/>
      <c r="AA577" s="148"/>
      <c r="AB577" s="148"/>
      <c r="AC577" s="148"/>
      <c r="AD577" s="148"/>
      <c r="AE577" s="148"/>
      <c r="AF577" s="148"/>
      <c r="AG577" s="148"/>
      <c r="AH577" s="148"/>
    </row>
    <row r="578" spans="1:34" ht="15.75" customHeight="1" x14ac:dyDescent="0.25">
      <c r="A578" s="148"/>
      <c r="B578" s="148"/>
      <c r="C578" s="148"/>
      <c r="D578" s="148"/>
      <c r="E578" s="148"/>
      <c r="F578" s="148"/>
      <c r="G578" s="149"/>
      <c r="H578" s="148"/>
      <c r="I578" s="148"/>
      <c r="J578" s="148"/>
      <c r="K578" s="148"/>
      <c r="L578" s="148"/>
      <c r="M578" s="148"/>
      <c r="N578" s="148"/>
      <c r="O578" s="148"/>
      <c r="P578" s="148"/>
      <c r="Q578" s="148"/>
      <c r="R578" s="50"/>
      <c r="S578" s="148"/>
      <c r="T578" s="148"/>
      <c r="U578" s="148"/>
      <c r="V578" s="148"/>
      <c r="W578" s="148"/>
      <c r="X578" s="148"/>
      <c r="Y578" s="148"/>
      <c r="Z578" s="148"/>
      <c r="AA578" s="148"/>
      <c r="AB578" s="148"/>
      <c r="AC578" s="148"/>
      <c r="AD578" s="148"/>
      <c r="AE578" s="148"/>
      <c r="AF578" s="148"/>
      <c r="AG578" s="148"/>
      <c r="AH578" s="148"/>
    </row>
    <row r="579" spans="1:34" ht="15.75" customHeight="1" x14ac:dyDescent="0.25">
      <c r="A579" s="148"/>
      <c r="B579" s="148"/>
      <c r="C579" s="148"/>
      <c r="D579" s="148"/>
      <c r="E579" s="148"/>
      <c r="F579" s="148"/>
      <c r="G579" s="149"/>
      <c r="H579" s="148"/>
      <c r="I579" s="148"/>
      <c r="J579" s="148"/>
      <c r="K579" s="148"/>
      <c r="L579" s="148"/>
      <c r="M579" s="148"/>
      <c r="N579" s="148"/>
      <c r="O579" s="148"/>
      <c r="P579" s="148"/>
      <c r="Q579" s="148"/>
      <c r="R579" s="50"/>
      <c r="S579" s="148"/>
      <c r="T579" s="148"/>
      <c r="U579" s="148"/>
      <c r="V579" s="148"/>
      <c r="W579" s="148"/>
      <c r="X579" s="148"/>
      <c r="Y579" s="148"/>
      <c r="Z579" s="148"/>
      <c r="AA579" s="148"/>
      <c r="AB579" s="148"/>
      <c r="AC579" s="148"/>
      <c r="AD579" s="148"/>
      <c r="AE579" s="148"/>
      <c r="AF579" s="148"/>
      <c r="AG579" s="148"/>
      <c r="AH579" s="148"/>
    </row>
    <row r="580" spans="1:34" ht="15.75" customHeight="1" x14ac:dyDescent="0.25">
      <c r="A580" s="148"/>
      <c r="B580" s="148"/>
      <c r="C580" s="148"/>
      <c r="D580" s="148"/>
      <c r="E580" s="148"/>
      <c r="F580" s="148"/>
      <c r="G580" s="149"/>
      <c r="H580" s="148"/>
      <c r="I580" s="148"/>
      <c r="J580" s="148"/>
      <c r="K580" s="148"/>
      <c r="L580" s="148"/>
      <c r="M580" s="148"/>
      <c r="N580" s="148"/>
      <c r="O580" s="148"/>
      <c r="P580" s="148"/>
      <c r="Q580" s="148"/>
      <c r="R580" s="50"/>
      <c r="S580" s="148"/>
      <c r="T580" s="148"/>
      <c r="U580" s="148"/>
      <c r="V580" s="148"/>
      <c r="W580" s="148"/>
      <c r="X580" s="148"/>
      <c r="Y580" s="148"/>
      <c r="Z580" s="148"/>
      <c r="AA580" s="148"/>
      <c r="AB580" s="148"/>
      <c r="AC580" s="148"/>
      <c r="AD580" s="148"/>
      <c r="AE580" s="148"/>
      <c r="AF580" s="148"/>
      <c r="AG580" s="148"/>
      <c r="AH580" s="148"/>
    </row>
    <row r="581" spans="1:34" ht="15.75" customHeight="1" x14ac:dyDescent="0.25">
      <c r="A581" s="148"/>
      <c r="B581" s="148"/>
      <c r="C581" s="148"/>
      <c r="D581" s="148"/>
      <c r="E581" s="148"/>
      <c r="F581" s="148"/>
      <c r="G581" s="149"/>
      <c r="H581" s="148"/>
      <c r="I581" s="148"/>
      <c r="J581" s="148"/>
      <c r="K581" s="148"/>
      <c r="L581" s="148"/>
      <c r="M581" s="148"/>
      <c r="N581" s="148"/>
      <c r="O581" s="148"/>
      <c r="P581" s="148"/>
      <c r="Q581" s="148"/>
      <c r="R581" s="50"/>
      <c r="S581" s="148"/>
      <c r="T581" s="148"/>
      <c r="U581" s="148"/>
      <c r="V581" s="148"/>
      <c r="W581" s="148"/>
      <c r="X581" s="148"/>
      <c r="Y581" s="148"/>
      <c r="Z581" s="148"/>
      <c r="AA581" s="148"/>
      <c r="AB581" s="148"/>
      <c r="AC581" s="148"/>
      <c r="AD581" s="148"/>
      <c r="AE581" s="148"/>
      <c r="AF581" s="148"/>
      <c r="AG581" s="148"/>
      <c r="AH581" s="148"/>
    </row>
    <row r="582" spans="1:34" ht="15.75" customHeight="1" x14ac:dyDescent="0.25">
      <c r="A582" s="148"/>
      <c r="B582" s="148"/>
      <c r="C582" s="148"/>
      <c r="D582" s="148"/>
      <c r="E582" s="148"/>
      <c r="F582" s="148"/>
      <c r="G582" s="149"/>
      <c r="H582" s="148"/>
      <c r="I582" s="148"/>
      <c r="J582" s="148"/>
      <c r="K582" s="148"/>
      <c r="L582" s="148"/>
      <c r="M582" s="148"/>
      <c r="N582" s="148"/>
      <c r="O582" s="148"/>
      <c r="P582" s="148"/>
      <c r="Q582" s="148"/>
      <c r="R582" s="50"/>
      <c r="S582" s="148"/>
      <c r="T582" s="148"/>
      <c r="U582" s="148"/>
      <c r="V582" s="148"/>
      <c r="W582" s="148"/>
      <c r="X582" s="148"/>
      <c r="Y582" s="148"/>
      <c r="Z582" s="148"/>
      <c r="AA582" s="148"/>
      <c r="AB582" s="148"/>
      <c r="AC582" s="148"/>
      <c r="AD582" s="148"/>
      <c r="AE582" s="148"/>
      <c r="AF582" s="148"/>
      <c r="AG582" s="148"/>
      <c r="AH582" s="148"/>
    </row>
    <row r="583" spans="1:34" ht="15.75" customHeight="1" x14ac:dyDescent="0.25">
      <c r="A583" s="148"/>
      <c r="B583" s="148"/>
      <c r="C583" s="148"/>
      <c r="D583" s="148"/>
      <c r="E583" s="148"/>
      <c r="F583" s="148"/>
      <c r="G583" s="149"/>
      <c r="H583" s="148"/>
      <c r="I583" s="148"/>
      <c r="J583" s="148"/>
      <c r="K583" s="148"/>
      <c r="L583" s="148"/>
      <c r="M583" s="148"/>
      <c r="N583" s="148"/>
      <c r="O583" s="148"/>
      <c r="P583" s="148"/>
      <c r="Q583" s="148"/>
      <c r="R583" s="50"/>
      <c r="S583" s="148"/>
      <c r="T583" s="148"/>
      <c r="U583" s="148"/>
      <c r="V583" s="148"/>
      <c r="W583" s="148"/>
      <c r="X583" s="148"/>
      <c r="Y583" s="148"/>
      <c r="Z583" s="148"/>
      <c r="AA583" s="148"/>
      <c r="AB583" s="148"/>
      <c r="AC583" s="148"/>
      <c r="AD583" s="148"/>
      <c r="AE583" s="148"/>
      <c r="AF583" s="148"/>
      <c r="AG583" s="148"/>
      <c r="AH583" s="148"/>
    </row>
    <row r="584" spans="1:34" ht="15.75" customHeight="1" x14ac:dyDescent="0.25">
      <c r="A584" s="148"/>
      <c r="B584" s="148"/>
      <c r="C584" s="148"/>
      <c r="D584" s="148"/>
      <c r="E584" s="148"/>
      <c r="F584" s="148"/>
      <c r="G584" s="149"/>
      <c r="H584" s="148"/>
      <c r="I584" s="148"/>
      <c r="J584" s="148"/>
      <c r="K584" s="148"/>
      <c r="L584" s="148"/>
      <c r="M584" s="148"/>
      <c r="N584" s="148"/>
      <c r="O584" s="148"/>
      <c r="P584" s="148"/>
      <c r="Q584" s="148"/>
      <c r="R584" s="50"/>
      <c r="S584" s="148"/>
      <c r="T584" s="148"/>
      <c r="U584" s="148"/>
      <c r="V584" s="148"/>
      <c r="W584" s="148"/>
      <c r="X584" s="148"/>
      <c r="Y584" s="148"/>
      <c r="Z584" s="148"/>
      <c r="AA584" s="148"/>
      <c r="AB584" s="148"/>
      <c r="AC584" s="148"/>
      <c r="AD584" s="148"/>
      <c r="AE584" s="148"/>
      <c r="AF584" s="148"/>
      <c r="AG584" s="148"/>
      <c r="AH584" s="148"/>
    </row>
    <row r="585" spans="1:34" ht="15.75" customHeight="1" x14ac:dyDescent="0.25">
      <c r="A585" s="148"/>
      <c r="B585" s="148"/>
      <c r="C585" s="148"/>
      <c r="D585" s="148"/>
      <c r="E585" s="148"/>
      <c r="F585" s="148"/>
      <c r="G585" s="149"/>
      <c r="H585" s="148"/>
      <c r="I585" s="148"/>
      <c r="J585" s="148"/>
      <c r="K585" s="148"/>
      <c r="L585" s="148"/>
      <c r="M585" s="148"/>
      <c r="N585" s="148"/>
      <c r="O585" s="148"/>
      <c r="P585" s="148"/>
      <c r="Q585" s="148"/>
      <c r="R585" s="50"/>
      <c r="S585" s="148"/>
      <c r="T585" s="148"/>
      <c r="U585" s="148"/>
      <c r="V585" s="148"/>
      <c r="W585" s="148"/>
      <c r="X585" s="148"/>
      <c r="Y585" s="148"/>
      <c r="Z585" s="148"/>
      <c r="AA585" s="148"/>
      <c r="AB585" s="148"/>
      <c r="AC585" s="148"/>
      <c r="AD585" s="148"/>
      <c r="AE585" s="148"/>
      <c r="AF585" s="148"/>
      <c r="AG585" s="148"/>
      <c r="AH585" s="148"/>
    </row>
    <row r="586" spans="1:34" ht="15.75" customHeight="1" x14ac:dyDescent="0.25">
      <c r="A586" s="148"/>
      <c r="B586" s="148"/>
      <c r="C586" s="148"/>
      <c r="D586" s="148"/>
      <c r="E586" s="148"/>
      <c r="F586" s="148"/>
      <c r="G586" s="149"/>
      <c r="H586" s="148"/>
      <c r="I586" s="148"/>
      <c r="J586" s="148"/>
      <c r="K586" s="148"/>
      <c r="L586" s="148"/>
      <c r="M586" s="148"/>
      <c r="N586" s="148"/>
      <c r="O586" s="148"/>
      <c r="P586" s="148"/>
      <c r="Q586" s="148"/>
      <c r="R586" s="50"/>
      <c r="S586" s="148"/>
      <c r="T586" s="148"/>
      <c r="U586" s="148"/>
      <c r="V586" s="148"/>
      <c r="W586" s="148"/>
      <c r="X586" s="148"/>
      <c r="Y586" s="148"/>
      <c r="Z586" s="148"/>
      <c r="AA586" s="148"/>
      <c r="AB586" s="148"/>
      <c r="AC586" s="148"/>
      <c r="AD586" s="148"/>
      <c r="AE586" s="148"/>
      <c r="AF586" s="148"/>
      <c r="AG586" s="148"/>
      <c r="AH586" s="148"/>
    </row>
    <row r="587" spans="1:34" ht="15.75" customHeight="1" x14ac:dyDescent="0.25">
      <c r="A587" s="148"/>
      <c r="B587" s="148"/>
      <c r="C587" s="148"/>
      <c r="D587" s="148"/>
      <c r="E587" s="148"/>
      <c r="F587" s="148"/>
      <c r="G587" s="149"/>
      <c r="H587" s="148"/>
      <c r="I587" s="148"/>
      <c r="J587" s="148"/>
      <c r="K587" s="148"/>
      <c r="L587" s="148"/>
      <c r="M587" s="148"/>
      <c r="N587" s="148"/>
      <c r="O587" s="148"/>
      <c r="P587" s="148"/>
      <c r="Q587" s="148"/>
      <c r="R587" s="50"/>
      <c r="S587" s="148"/>
      <c r="T587" s="148"/>
      <c r="U587" s="148"/>
      <c r="V587" s="148"/>
      <c r="W587" s="148"/>
      <c r="X587" s="148"/>
      <c r="Y587" s="148"/>
      <c r="Z587" s="148"/>
      <c r="AA587" s="148"/>
      <c r="AB587" s="148"/>
      <c r="AC587" s="148"/>
      <c r="AD587" s="148"/>
      <c r="AE587" s="148"/>
      <c r="AF587" s="148"/>
      <c r="AG587" s="148"/>
      <c r="AH587" s="148"/>
    </row>
    <row r="588" spans="1:34" ht="15.75" customHeight="1" x14ac:dyDescent="0.25">
      <c r="A588" s="148"/>
      <c r="B588" s="148"/>
      <c r="C588" s="148"/>
      <c r="D588" s="148"/>
      <c r="E588" s="148"/>
      <c r="F588" s="148"/>
      <c r="G588" s="149"/>
      <c r="H588" s="148"/>
      <c r="I588" s="148"/>
      <c r="J588" s="148"/>
      <c r="K588" s="148"/>
      <c r="L588" s="148"/>
      <c r="M588" s="148"/>
      <c r="N588" s="148"/>
      <c r="O588" s="148"/>
      <c r="P588" s="148"/>
      <c r="Q588" s="148"/>
      <c r="R588" s="50"/>
      <c r="S588" s="148"/>
      <c r="T588" s="148"/>
      <c r="U588" s="148"/>
      <c r="V588" s="148"/>
      <c r="W588" s="148"/>
      <c r="X588" s="148"/>
      <c r="Y588" s="148"/>
      <c r="Z588" s="148"/>
      <c r="AA588" s="148"/>
      <c r="AB588" s="148"/>
      <c r="AC588" s="148"/>
      <c r="AD588" s="148"/>
      <c r="AE588" s="148"/>
      <c r="AF588" s="148"/>
      <c r="AG588" s="148"/>
      <c r="AH588" s="148"/>
    </row>
    <row r="589" spans="1:34" ht="15.75" customHeight="1" x14ac:dyDescent="0.25">
      <c r="A589" s="148"/>
      <c r="B589" s="148"/>
      <c r="C589" s="148"/>
      <c r="D589" s="148"/>
      <c r="E589" s="148"/>
      <c r="F589" s="148"/>
      <c r="G589" s="149"/>
      <c r="H589" s="148"/>
      <c r="I589" s="148"/>
      <c r="J589" s="148"/>
      <c r="K589" s="148"/>
      <c r="L589" s="148"/>
      <c r="M589" s="148"/>
      <c r="N589" s="148"/>
      <c r="O589" s="148"/>
      <c r="P589" s="148"/>
      <c r="Q589" s="148"/>
      <c r="R589" s="50"/>
      <c r="S589" s="148"/>
      <c r="T589" s="148"/>
      <c r="U589" s="148"/>
      <c r="V589" s="148"/>
      <c r="W589" s="148"/>
      <c r="X589" s="148"/>
      <c r="Y589" s="148"/>
      <c r="Z589" s="148"/>
      <c r="AA589" s="148"/>
      <c r="AB589" s="148"/>
      <c r="AC589" s="148"/>
      <c r="AD589" s="148"/>
      <c r="AE589" s="148"/>
      <c r="AF589" s="148"/>
      <c r="AG589" s="148"/>
      <c r="AH589" s="148"/>
    </row>
    <row r="590" spans="1:34" ht="15.75" customHeight="1" x14ac:dyDescent="0.25">
      <c r="A590" s="148"/>
      <c r="B590" s="148"/>
      <c r="C590" s="148"/>
      <c r="D590" s="148"/>
      <c r="E590" s="148"/>
      <c r="F590" s="148"/>
      <c r="G590" s="149"/>
      <c r="H590" s="148"/>
      <c r="I590" s="148"/>
      <c r="J590" s="148"/>
      <c r="K590" s="148"/>
      <c r="L590" s="148"/>
      <c r="M590" s="148"/>
      <c r="N590" s="148"/>
      <c r="O590" s="148"/>
      <c r="P590" s="148"/>
      <c r="Q590" s="148"/>
      <c r="R590" s="50"/>
      <c r="S590" s="148"/>
      <c r="T590" s="148"/>
      <c r="U590" s="148"/>
      <c r="V590" s="148"/>
      <c r="W590" s="148"/>
      <c r="X590" s="148"/>
      <c r="Y590" s="148"/>
      <c r="Z590" s="148"/>
      <c r="AA590" s="148"/>
      <c r="AB590" s="148"/>
      <c r="AC590" s="148"/>
      <c r="AD590" s="148"/>
      <c r="AE590" s="148"/>
      <c r="AF590" s="148"/>
      <c r="AG590" s="148"/>
      <c r="AH590" s="148"/>
    </row>
    <row r="591" spans="1:34" ht="15.75" customHeight="1" x14ac:dyDescent="0.25">
      <c r="A591" s="148"/>
      <c r="B591" s="148"/>
      <c r="C591" s="148"/>
      <c r="D591" s="148"/>
      <c r="E591" s="148"/>
      <c r="F591" s="148"/>
      <c r="G591" s="149"/>
      <c r="H591" s="148"/>
      <c r="I591" s="148"/>
      <c r="J591" s="148"/>
      <c r="K591" s="148"/>
      <c r="L591" s="148"/>
      <c r="M591" s="148"/>
      <c r="N591" s="148"/>
      <c r="O591" s="148"/>
      <c r="P591" s="148"/>
      <c r="Q591" s="148"/>
      <c r="R591" s="50"/>
      <c r="S591" s="148"/>
      <c r="T591" s="148"/>
      <c r="U591" s="148"/>
      <c r="V591" s="148"/>
      <c r="W591" s="148"/>
      <c r="X591" s="148"/>
      <c r="Y591" s="148"/>
      <c r="Z591" s="148"/>
      <c r="AA591" s="148"/>
      <c r="AB591" s="148"/>
      <c r="AC591" s="148"/>
      <c r="AD591" s="148"/>
      <c r="AE591" s="148"/>
      <c r="AF591" s="148"/>
      <c r="AG591" s="148"/>
      <c r="AH591" s="148"/>
    </row>
    <row r="592" spans="1:34" ht="15.75" customHeight="1" x14ac:dyDescent="0.25">
      <c r="A592" s="148"/>
      <c r="B592" s="148"/>
      <c r="C592" s="148"/>
      <c r="D592" s="148"/>
      <c r="E592" s="148"/>
      <c r="F592" s="148"/>
      <c r="G592" s="149"/>
      <c r="H592" s="148"/>
      <c r="I592" s="148"/>
      <c r="J592" s="148"/>
      <c r="K592" s="148"/>
      <c r="L592" s="148"/>
      <c r="M592" s="148"/>
      <c r="N592" s="148"/>
      <c r="O592" s="148"/>
      <c r="P592" s="148"/>
      <c r="Q592" s="148"/>
      <c r="R592" s="50"/>
      <c r="S592" s="148"/>
      <c r="T592" s="148"/>
      <c r="U592" s="148"/>
      <c r="V592" s="148"/>
      <c r="W592" s="148"/>
      <c r="X592" s="148"/>
      <c r="Y592" s="148"/>
      <c r="Z592" s="148"/>
      <c r="AA592" s="148"/>
      <c r="AB592" s="148"/>
      <c r="AC592" s="148"/>
      <c r="AD592" s="148"/>
      <c r="AE592" s="148"/>
      <c r="AF592" s="148"/>
      <c r="AG592" s="148"/>
      <c r="AH592" s="148"/>
    </row>
    <row r="593" spans="1:34" ht="15.75" customHeight="1" x14ac:dyDescent="0.25">
      <c r="A593" s="148"/>
      <c r="B593" s="148"/>
      <c r="C593" s="148"/>
      <c r="D593" s="148"/>
      <c r="E593" s="148"/>
      <c r="F593" s="148"/>
      <c r="G593" s="149"/>
      <c r="H593" s="148"/>
      <c r="I593" s="148"/>
      <c r="J593" s="148"/>
      <c r="K593" s="148"/>
      <c r="L593" s="148"/>
      <c r="M593" s="148"/>
      <c r="N593" s="148"/>
      <c r="O593" s="148"/>
      <c r="P593" s="148"/>
      <c r="Q593" s="148"/>
      <c r="R593" s="50"/>
      <c r="S593" s="148"/>
      <c r="T593" s="148"/>
      <c r="U593" s="148"/>
      <c r="V593" s="148"/>
      <c r="W593" s="148"/>
      <c r="X593" s="148"/>
      <c r="Y593" s="148"/>
      <c r="Z593" s="148"/>
      <c r="AA593" s="148"/>
      <c r="AB593" s="148"/>
      <c r="AC593" s="148"/>
      <c r="AD593" s="148"/>
      <c r="AE593" s="148"/>
      <c r="AF593" s="148"/>
      <c r="AG593" s="148"/>
      <c r="AH593" s="148"/>
    </row>
    <row r="594" spans="1:34" ht="15.75" customHeight="1" x14ac:dyDescent="0.25">
      <c r="A594" s="148"/>
      <c r="B594" s="148"/>
      <c r="C594" s="148"/>
      <c r="D594" s="148"/>
      <c r="E594" s="148"/>
      <c r="F594" s="148"/>
      <c r="G594" s="149"/>
      <c r="H594" s="148"/>
      <c r="I594" s="148"/>
      <c r="J594" s="148"/>
      <c r="K594" s="148"/>
      <c r="L594" s="148"/>
      <c r="M594" s="148"/>
      <c r="N594" s="148"/>
      <c r="O594" s="148"/>
      <c r="P594" s="148"/>
      <c r="Q594" s="148"/>
      <c r="R594" s="50"/>
      <c r="S594" s="148"/>
      <c r="T594" s="148"/>
      <c r="U594" s="148"/>
      <c r="V594" s="148"/>
      <c r="W594" s="148"/>
      <c r="X594" s="148"/>
      <c r="Y594" s="148"/>
      <c r="Z594" s="148"/>
      <c r="AA594" s="148"/>
      <c r="AB594" s="148"/>
      <c r="AC594" s="148"/>
      <c r="AD594" s="148"/>
      <c r="AE594" s="148"/>
      <c r="AF594" s="148"/>
      <c r="AG594" s="148"/>
      <c r="AH594" s="148"/>
    </row>
    <row r="595" spans="1:34" ht="15.75" customHeight="1" x14ac:dyDescent="0.25">
      <c r="A595" s="148"/>
      <c r="B595" s="148"/>
      <c r="C595" s="148"/>
      <c r="D595" s="148"/>
      <c r="E595" s="148"/>
      <c r="F595" s="148"/>
      <c r="G595" s="149"/>
      <c r="H595" s="148"/>
      <c r="I595" s="148"/>
      <c r="J595" s="148"/>
      <c r="K595" s="148"/>
      <c r="L595" s="148"/>
      <c r="M595" s="148"/>
      <c r="N595" s="148"/>
      <c r="O595" s="148"/>
      <c r="P595" s="148"/>
      <c r="Q595" s="148"/>
      <c r="R595" s="50"/>
      <c r="S595" s="148"/>
      <c r="T595" s="148"/>
      <c r="U595" s="148"/>
      <c r="V595" s="148"/>
      <c r="W595" s="148"/>
      <c r="X595" s="148"/>
      <c r="Y595" s="148"/>
      <c r="Z595" s="148"/>
      <c r="AA595" s="148"/>
      <c r="AB595" s="148"/>
      <c r="AC595" s="148"/>
      <c r="AD595" s="148"/>
      <c r="AE595" s="148"/>
      <c r="AF595" s="148"/>
      <c r="AG595" s="148"/>
      <c r="AH595" s="148"/>
    </row>
    <row r="596" spans="1:34" ht="15.75" customHeight="1" x14ac:dyDescent="0.25">
      <c r="A596" s="148"/>
      <c r="B596" s="148"/>
      <c r="C596" s="148"/>
      <c r="D596" s="148"/>
      <c r="E596" s="148"/>
      <c r="F596" s="148"/>
      <c r="G596" s="149"/>
      <c r="H596" s="148"/>
      <c r="I596" s="148"/>
      <c r="J596" s="148"/>
      <c r="K596" s="148"/>
      <c r="L596" s="148"/>
      <c r="M596" s="148"/>
      <c r="N596" s="148"/>
      <c r="O596" s="148"/>
      <c r="P596" s="148"/>
      <c r="Q596" s="148"/>
      <c r="R596" s="50"/>
      <c r="S596" s="148"/>
      <c r="T596" s="148"/>
      <c r="U596" s="148"/>
      <c r="V596" s="148"/>
      <c r="W596" s="148"/>
      <c r="X596" s="148"/>
      <c r="Y596" s="148"/>
      <c r="Z596" s="148"/>
      <c r="AA596" s="148"/>
      <c r="AB596" s="148"/>
      <c r="AC596" s="148"/>
      <c r="AD596" s="148"/>
      <c r="AE596" s="148"/>
      <c r="AF596" s="148"/>
      <c r="AG596" s="148"/>
      <c r="AH596" s="148"/>
    </row>
    <row r="597" spans="1:34" ht="15.75" customHeight="1" x14ac:dyDescent="0.25">
      <c r="A597" s="148"/>
      <c r="B597" s="148"/>
      <c r="C597" s="148"/>
      <c r="D597" s="148"/>
      <c r="E597" s="148"/>
      <c r="F597" s="148"/>
      <c r="G597" s="149"/>
      <c r="H597" s="148"/>
      <c r="I597" s="148"/>
      <c r="J597" s="148"/>
      <c r="K597" s="148"/>
      <c r="L597" s="148"/>
      <c r="M597" s="148"/>
      <c r="N597" s="148"/>
      <c r="O597" s="148"/>
      <c r="P597" s="148"/>
      <c r="Q597" s="148"/>
      <c r="R597" s="50"/>
      <c r="S597" s="148"/>
      <c r="T597" s="148"/>
      <c r="U597" s="148"/>
      <c r="V597" s="148"/>
      <c r="W597" s="148"/>
      <c r="X597" s="148"/>
      <c r="Y597" s="148"/>
      <c r="Z597" s="148"/>
      <c r="AA597" s="148"/>
      <c r="AB597" s="148"/>
      <c r="AC597" s="148"/>
      <c r="AD597" s="148"/>
      <c r="AE597" s="148"/>
      <c r="AF597" s="148"/>
      <c r="AG597" s="148"/>
      <c r="AH597" s="148"/>
    </row>
    <row r="598" spans="1:34" ht="15.75" customHeight="1" x14ac:dyDescent="0.25">
      <c r="A598" s="148"/>
      <c r="B598" s="148"/>
      <c r="C598" s="148"/>
      <c r="D598" s="148"/>
      <c r="E598" s="148"/>
      <c r="F598" s="148"/>
      <c r="G598" s="149"/>
      <c r="H598" s="148"/>
      <c r="I598" s="148"/>
      <c r="J598" s="148"/>
      <c r="K598" s="148"/>
      <c r="L598" s="148"/>
      <c r="M598" s="148"/>
      <c r="N598" s="148"/>
      <c r="O598" s="148"/>
      <c r="P598" s="148"/>
      <c r="Q598" s="148"/>
      <c r="R598" s="50"/>
      <c r="S598" s="148"/>
      <c r="T598" s="148"/>
      <c r="U598" s="148"/>
      <c r="V598" s="148"/>
      <c r="W598" s="148"/>
      <c r="X598" s="148"/>
      <c r="Y598" s="148"/>
      <c r="Z598" s="148"/>
      <c r="AA598" s="148"/>
      <c r="AB598" s="148"/>
      <c r="AC598" s="148"/>
      <c r="AD598" s="148"/>
      <c r="AE598" s="148"/>
      <c r="AF598" s="148"/>
      <c r="AG598" s="148"/>
      <c r="AH598" s="148"/>
    </row>
    <row r="599" spans="1:34" ht="15.75" customHeight="1" x14ac:dyDescent="0.25">
      <c r="A599" s="148"/>
      <c r="B599" s="148"/>
      <c r="C599" s="148"/>
      <c r="D599" s="148"/>
      <c r="E599" s="148"/>
      <c r="F599" s="148"/>
      <c r="G599" s="149"/>
      <c r="H599" s="148"/>
      <c r="I599" s="148"/>
      <c r="J599" s="148"/>
      <c r="K599" s="148"/>
      <c r="L599" s="148"/>
      <c r="M599" s="148"/>
      <c r="N599" s="148"/>
      <c r="O599" s="148"/>
      <c r="P599" s="148"/>
      <c r="Q599" s="148"/>
      <c r="R599" s="50"/>
      <c r="S599" s="148"/>
      <c r="T599" s="148"/>
      <c r="U599" s="148"/>
      <c r="V599" s="148"/>
      <c r="W599" s="148"/>
      <c r="X599" s="148"/>
      <c r="Y599" s="148"/>
      <c r="Z599" s="148"/>
      <c r="AA599" s="148"/>
      <c r="AB599" s="148"/>
      <c r="AC599" s="148"/>
      <c r="AD599" s="148"/>
      <c r="AE599" s="148"/>
      <c r="AF599" s="148"/>
      <c r="AG599" s="148"/>
      <c r="AH599" s="148"/>
    </row>
    <row r="600" spans="1:34" ht="15.75" customHeight="1" x14ac:dyDescent="0.25">
      <c r="A600" s="148"/>
      <c r="B600" s="148"/>
      <c r="C600" s="148"/>
      <c r="D600" s="148"/>
      <c r="E600" s="148"/>
      <c r="F600" s="148"/>
      <c r="G600" s="149"/>
      <c r="H600" s="148"/>
      <c r="I600" s="148"/>
      <c r="J600" s="148"/>
      <c r="K600" s="148"/>
      <c r="L600" s="148"/>
      <c r="M600" s="148"/>
      <c r="N600" s="148"/>
      <c r="O600" s="148"/>
      <c r="P600" s="148"/>
      <c r="Q600" s="148"/>
      <c r="R600" s="50"/>
      <c r="S600" s="148"/>
      <c r="T600" s="148"/>
      <c r="U600" s="148"/>
      <c r="V600" s="148"/>
      <c r="W600" s="148"/>
      <c r="X600" s="148"/>
      <c r="Y600" s="148"/>
      <c r="Z600" s="148"/>
      <c r="AA600" s="148"/>
      <c r="AB600" s="148"/>
      <c r="AC600" s="148"/>
      <c r="AD600" s="148"/>
      <c r="AE600" s="148"/>
      <c r="AF600" s="148"/>
      <c r="AG600" s="148"/>
      <c r="AH600" s="148"/>
    </row>
    <row r="601" spans="1:34" ht="15.75" customHeight="1" x14ac:dyDescent="0.25">
      <c r="A601" s="148"/>
      <c r="B601" s="148"/>
      <c r="C601" s="148"/>
      <c r="D601" s="148"/>
      <c r="E601" s="148"/>
      <c r="F601" s="148"/>
      <c r="G601" s="149"/>
      <c r="H601" s="148"/>
      <c r="I601" s="148"/>
      <c r="J601" s="148"/>
      <c r="K601" s="148"/>
      <c r="L601" s="148"/>
      <c r="M601" s="148"/>
      <c r="N601" s="148"/>
      <c r="O601" s="148"/>
      <c r="P601" s="148"/>
      <c r="Q601" s="148"/>
      <c r="R601" s="50"/>
      <c r="S601" s="148"/>
      <c r="T601" s="148"/>
      <c r="U601" s="148"/>
      <c r="V601" s="148"/>
      <c r="W601" s="148"/>
      <c r="X601" s="148"/>
      <c r="Y601" s="148"/>
      <c r="Z601" s="148"/>
      <c r="AA601" s="148"/>
      <c r="AB601" s="148"/>
      <c r="AC601" s="148"/>
      <c r="AD601" s="148"/>
      <c r="AE601" s="148"/>
      <c r="AF601" s="148"/>
      <c r="AG601" s="148"/>
      <c r="AH601" s="148"/>
    </row>
    <row r="602" spans="1:34" ht="15.75" customHeight="1" x14ac:dyDescent="0.25">
      <c r="A602" s="148"/>
      <c r="B602" s="148"/>
      <c r="C602" s="148"/>
      <c r="D602" s="148"/>
      <c r="E602" s="148"/>
      <c r="F602" s="148"/>
      <c r="G602" s="149"/>
      <c r="H602" s="148"/>
      <c r="I602" s="148"/>
      <c r="J602" s="148"/>
      <c r="K602" s="148"/>
      <c r="L602" s="148"/>
      <c r="M602" s="148"/>
      <c r="N602" s="148"/>
      <c r="O602" s="148"/>
      <c r="P602" s="148"/>
      <c r="Q602" s="148"/>
      <c r="R602" s="50"/>
      <c r="S602" s="148"/>
      <c r="T602" s="148"/>
      <c r="U602" s="148"/>
      <c r="V602" s="148"/>
      <c r="W602" s="148"/>
      <c r="X602" s="148"/>
      <c r="Y602" s="148"/>
      <c r="Z602" s="148"/>
      <c r="AA602" s="148"/>
      <c r="AB602" s="148"/>
      <c r="AC602" s="148"/>
      <c r="AD602" s="148"/>
      <c r="AE602" s="148"/>
      <c r="AF602" s="148"/>
      <c r="AG602" s="148"/>
      <c r="AH602" s="148"/>
    </row>
    <row r="603" spans="1:34" ht="15.75" customHeight="1" x14ac:dyDescent="0.25">
      <c r="A603" s="148"/>
      <c r="B603" s="148"/>
      <c r="C603" s="148"/>
      <c r="D603" s="148"/>
      <c r="E603" s="148"/>
      <c r="F603" s="148"/>
      <c r="G603" s="149"/>
      <c r="H603" s="148"/>
      <c r="I603" s="148"/>
      <c r="J603" s="148"/>
      <c r="K603" s="148"/>
      <c r="L603" s="148"/>
      <c r="M603" s="148"/>
      <c r="N603" s="148"/>
      <c r="O603" s="148"/>
      <c r="P603" s="148"/>
      <c r="Q603" s="148"/>
      <c r="R603" s="50"/>
      <c r="S603" s="148"/>
      <c r="T603" s="148"/>
      <c r="U603" s="148"/>
      <c r="V603" s="148"/>
      <c r="W603" s="148"/>
      <c r="X603" s="148"/>
      <c r="Y603" s="148"/>
      <c r="Z603" s="148"/>
      <c r="AA603" s="148"/>
      <c r="AB603" s="148"/>
      <c r="AC603" s="148"/>
      <c r="AD603" s="148"/>
      <c r="AE603" s="148"/>
      <c r="AF603" s="148"/>
      <c r="AG603" s="148"/>
      <c r="AH603" s="148"/>
    </row>
    <row r="604" spans="1:34" ht="15.75" customHeight="1" x14ac:dyDescent="0.25">
      <c r="A604" s="148"/>
      <c r="B604" s="148"/>
      <c r="C604" s="148"/>
      <c r="D604" s="148"/>
      <c r="E604" s="148"/>
      <c r="F604" s="148"/>
      <c r="G604" s="149"/>
      <c r="H604" s="148"/>
      <c r="I604" s="148"/>
      <c r="J604" s="148"/>
      <c r="K604" s="148"/>
      <c r="L604" s="148"/>
      <c r="M604" s="148"/>
      <c r="N604" s="148"/>
      <c r="O604" s="148"/>
      <c r="P604" s="148"/>
      <c r="Q604" s="148"/>
      <c r="R604" s="50"/>
      <c r="S604" s="148"/>
      <c r="T604" s="148"/>
      <c r="U604" s="148"/>
      <c r="V604" s="148"/>
      <c r="W604" s="148"/>
      <c r="X604" s="148"/>
      <c r="Y604" s="148"/>
      <c r="Z604" s="148"/>
      <c r="AA604" s="148"/>
      <c r="AB604" s="148"/>
      <c r="AC604" s="148"/>
      <c r="AD604" s="148"/>
      <c r="AE604" s="148"/>
      <c r="AF604" s="148"/>
      <c r="AG604" s="148"/>
      <c r="AH604" s="148"/>
    </row>
    <row r="605" spans="1:34" ht="15.75" customHeight="1" x14ac:dyDescent="0.25">
      <c r="A605" s="148"/>
      <c r="B605" s="148"/>
      <c r="C605" s="148"/>
      <c r="D605" s="148"/>
      <c r="E605" s="148"/>
      <c r="F605" s="148"/>
      <c r="G605" s="149"/>
      <c r="H605" s="148"/>
      <c r="I605" s="148"/>
      <c r="J605" s="148"/>
      <c r="K605" s="148"/>
      <c r="L605" s="148"/>
      <c r="M605" s="148"/>
      <c r="N605" s="148"/>
      <c r="O605" s="148"/>
      <c r="P605" s="148"/>
      <c r="Q605" s="148"/>
      <c r="R605" s="50"/>
      <c r="S605" s="148"/>
      <c r="T605" s="148"/>
      <c r="U605" s="148"/>
      <c r="V605" s="148"/>
      <c r="W605" s="148"/>
      <c r="X605" s="148"/>
      <c r="Y605" s="148"/>
      <c r="Z605" s="148"/>
      <c r="AA605" s="148"/>
      <c r="AB605" s="148"/>
      <c r="AC605" s="148"/>
      <c r="AD605" s="148"/>
      <c r="AE605" s="148"/>
      <c r="AF605" s="148"/>
      <c r="AG605" s="148"/>
      <c r="AH605" s="148"/>
    </row>
    <row r="606" spans="1:34" ht="15.75" customHeight="1" x14ac:dyDescent="0.25">
      <c r="A606" s="148"/>
      <c r="B606" s="148"/>
      <c r="C606" s="148"/>
      <c r="D606" s="148"/>
      <c r="E606" s="148"/>
      <c r="F606" s="148"/>
      <c r="G606" s="149"/>
      <c r="H606" s="148"/>
      <c r="I606" s="148"/>
      <c r="J606" s="148"/>
      <c r="K606" s="148"/>
      <c r="L606" s="148"/>
      <c r="M606" s="148"/>
      <c r="N606" s="148"/>
      <c r="O606" s="148"/>
      <c r="P606" s="148"/>
      <c r="Q606" s="148"/>
      <c r="R606" s="50"/>
      <c r="S606" s="148"/>
      <c r="T606" s="148"/>
      <c r="U606" s="148"/>
      <c r="V606" s="148"/>
      <c r="W606" s="148"/>
      <c r="X606" s="148"/>
      <c r="Y606" s="148"/>
      <c r="Z606" s="148"/>
      <c r="AA606" s="148"/>
      <c r="AB606" s="148"/>
      <c r="AC606" s="148"/>
      <c r="AD606" s="148"/>
      <c r="AE606" s="148"/>
      <c r="AF606" s="148"/>
      <c r="AG606" s="148"/>
      <c r="AH606" s="148"/>
    </row>
    <row r="607" spans="1:34" ht="15.75" customHeight="1" x14ac:dyDescent="0.25">
      <c r="A607" s="148"/>
      <c r="B607" s="148"/>
      <c r="C607" s="148"/>
      <c r="D607" s="148"/>
      <c r="E607" s="148"/>
      <c r="F607" s="148"/>
      <c r="G607" s="149"/>
      <c r="H607" s="148"/>
      <c r="I607" s="148"/>
      <c r="J607" s="148"/>
      <c r="K607" s="148"/>
      <c r="L607" s="148"/>
      <c r="M607" s="148"/>
      <c r="N607" s="148"/>
      <c r="O607" s="148"/>
      <c r="P607" s="148"/>
      <c r="Q607" s="148"/>
      <c r="R607" s="50"/>
      <c r="S607" s="148"/>
      <c r="T607" s="148"/>
      <c r="U607" s="148"/>
      <c r="V607" s="148"/>
      <c r="W607" s="148"/>
      <c r="X607" s="148"/>
      <c r="Y607" s="148"/>
      <c r="Z607" s="148"/>
      <c r="AA607" s="148"/>
      <c r="AB607" s="148"/>
      <c r="AC607" s="148"/>
      <c r="AD607" s="148"/>
      <c r="AE607" s="148"/>
      <c r="AF607" s="148"/>
      <c r="AG607" s="148"/>
      <c r="AH607" s="148"/>
    </row>
    <row r="608" spans="1:34" ht="15.75" customHeight="1" x14ac:dyDescent="0.25">
      <c r="A608" s="148"/>
      <c r="B608" s="148"/>
      <c r="C608" s="148"/>
      <c r="D608" s="148"/>
      <c r="E608" s="148"/>
      <c r="F608" s="148"/>
      <c r="G608" s="149"/>
      <c r="H608" s="148"/>
      <c r="I608" s="148"/>
      <c r="J608" s="148"/>
      <c r="K608" s="148"/>
      <c r="L608" s="148"/>
      <c r="M608" s="148"/>
      <c r="N608" s="148"/>
      <c r="O608" s="148"/>
      <c r="P608" s="148"/>
      <c r="Q608" s="148"/>
      <c r="R608" s="50"/>
      <c r="S608" s="148"/>
      <c r="T608" s="148"/>
      <c r="U608" s="148"/>
      <c r="V608" s="148"/>
      <c r="W608" s="148"/>
      <c r="X608" s="148"/>
      <c r="Y608" s="148"/>
      <c r="Z608" s="148"/>
      <c r="AA608" s="148"/>
      <c r="AB608" s="148"/>
      <c r="AC608" s="148"/>
      <c r="AD608" s="148"/>
      <c r="AE608" s="148"/>
      <c r="AF608" s="148"/>
      <c r="AG608" s="148"/>
      <c r="AH608" s="148"/>
    </row>
    <row r="609" spans="1:34" ht="15.75" customHeight="1" x14ac:dyDescent="0.25">
      <c r="A609" s="148"/>
      <c r="B609" s="148"/>
      <c r="C609" s="148"/>
      <c r="D609" s="148"/>
      <c r="E609" s="148"/>
      <c r="F609" s="148"/>
      <c r="G609" s="149"/>
      <c r="H609" s="148"/>
      <c r="I609" s="148"/>
      <c r="J609" s="148"/>
      <c r="K609" s="148"/>
      <c r="L609" s="148"/>
      <c r="M609" s="148"/>
      <c r="N609" s="148"/>
      <c r="O609" s="148"/>
      <c r="P609" s="148"/>
      <c r="Q609" s="148"/>
      <c r="R609" s="50"/>
      <c r="S609" s="148"/>
      <c r="T609" s="148"/>
      <c r="U609" s="148"/>
      <c r="V609" s="148"/>
      <c r="W609" s="148"/>
      <c r="X609" s="148"/>
      <c r="Y609" s="148"/>
      <c r="Z609" s="148"/>
      <c r="AA609" s="148"/>
      <c r="AB609" s="148"/>
      <c r="AC609" s="148"/>
      <c r="AD609" s="148"/>
      <c r="AE609" s="148"/>
      <c r="AF609" s="148"/>
      <c r="AG609" s="148"/>
      <c r="AH609" s="148"/>
    </row>
    <row r="610" spans="1:34" ht="15.75" customHeight="1" x14ac:dyDescent="0.25">
      <c r="A610" s="148"/>
      <c r="B610" s="148"/>
      <c r="C610" s="148"/>
      <c r="D610" s="148"/>
      <c r="E610" s="148"/>
      <c r="F610" s="148"/>
      <c r="G610" s="149"/>
      <c r="H610" s="148"/>
      <c r="I610" s="148"/>
      <c r="J610" s="148"/>
      <c r="K610" s="148"/>
      <c r="L610" s="148"/>
      <c r="M610" s="148"/>
      <c r="N610" s="148"/>
      <c r="O610" s="148"/>
      <c r="P610" s="148"/>
      <c r="Q610" s="148"/>
      <c r="R610" s="50"/>
      <c r="S610" s="148"/>
      <c r="T610" s="148"/>
      <c r="U610" s="148"/>
      <c r="V610" s="148"/>
      <c r="W610" s="148"/>
      <c r="X610" s="148"/>
      <c r="Y610" s="148"/>
      <c r="Z610" s="148"/>
      <c r="AA610" s="148"/>
      <c r="AB610" s="148"/>
      <c r="AC610" s="148"/>
      <c r="AD610" s="148"/>
      <c r="AE610" s="148"/>
      <c r="AF610" s="148"/>
      <c r="AG610" s="148"/>
      <c r="AH610" s="148"/>
    </row>
    <row r="611" spans="1:34" ht="15.75" customHeight="1" x14ac:dyDescent="0.25">
      <c r="A611" s="148"/>
      <c r="B611" s="148"/>
      <c r="C611" s="148"/>
      <c r="D611" s="148"/>
      <c r="E611" s="148"/>
      <c r="F611" s="148"/>
      <c r="G611" s="149"/>
      <c r="H611" s="148"/>
      <c r="I611" s="148"/>
      <c r="J611" s="148"/>
      <c r="K611" s="148"/>
      <c r="L611" s="148"/>
      <c r="M611" s="148"/>
      <c r="N611" s="148"/>
      <c r="O611" s="148"/>
      <c r="P611" s="148"/>
      <c r="Q611" s="148"/>
      <c r="R611" s="50"/>
      <c r="S611" s="148"/>
      <c r="T611" s="148"/>
      <c r="U611" s="148"/>
      <c r="V611" s="148"/>
      <c r="W611" s="148"/>
      <c r="X611" s="148"/>
      <c r="Y611" s="148"/>
      <c r="Z611" s="148"/>
      <c r="AA611" s="148"/>
      <c r="AB611" s="148"/>
      <c r="AC611" s="148"/>
      <c r="AD611" s="148"/>
      <c r="AE611" s="148"/>
      <c r="AF611" s="148"/>
      <c r="AG611" s="148"/>
      <c r="AH611" s="148"/>
    </row>
    <row r="612" spans="1:34" ht="15.75" customHeight="1" x14ac:dyDescent="0.25">
      <c r="A612" s="148"/>
      <c r="B612" s="148"/>
      <c r="C612" s="148"/>
      <c r="D612" s="148"/>
      <c r="E612" s="148"/>
      <c r="F612" s="148"/>
      <c r="G612" s="149"/>
      <c r="H612" s="148"/>
      <c r="I612" s="148"/>
      <c r="J612" s="148"/>
      <c r="K612" s="148"/>
      <c r="L612" s="148"/>
      <c r="M612" s="148"/>
      <c r="N612" s="148"/>
      <c r="O612" s="148"/>
      <c r="P612" s="148"/>
      <c r="Q612" s="148"/>
      <c r="R612" s="50"/>
      <c r="S612" s="148"/>
      <c r="T612" s="148"/>
      <c r="U612" s="148"/>
      <c r="V612" s="148"/>
      <c r="W612" s="148"/>
      <c r="X612" s="148"/>
      <c r="Y612" s="148"/>
      <c r="Z612" s="148"/>
      <c r="AA612" s="148"/>
      <c r="AB612" s="148"/>
      <c r="AC612" s="148"/>
      <c r="AD612" s="148"/>
      <c r="AE612" s="148"/>
      <c r="AF612" s="148"/>
      <c r="AG612" s="148"/>
      <c r="AH612" s="148"/>
    </row>
    <row r="613" spans="1:34" ht="15.75" customHeight="1" x14ac:dyDescent="0.25">
      <c r="A613" s="148"/>
      <c r="B613" s="148"/>
      <c r="C613" s="148"/>
      <c r="D613" s="148"/>
      <c r="E613" s="148"/>
      <c r="F613" s="148"/>
      <c r="G613" s="149"/>
      <c r="H613" s="148"/>
      <c r="I613" s="148"/>
      <c r="J613" s="148"/>
      <c r="K613" s="148"/>
      <c r="L613" s="148"/>
      <c r="M613" s="148"/>
      <c r="N613" s="148"/>
      <c r="O613" s="148"/>
      <c r="P613" s="148"/>
      <c r="Q613" s="148"/>
      <c r="R613" s="50"/>
      <c r="S613" s="148"/>
      <c r="T613" s="148"/>
      <c r="U613" s="148"/>
      <c r="V613" s="148"/>
      <c r="W613" s="148"/>
      <c r="X613" s="148"/>
      <c r="Y613" s="148"/>
      <c r="Z613" s="148"/>
      <c r="AA613" s="148"/>
      <c r="AB613" s="148"/>
      <c r="AC613" s="148"/>
      <c r="AD613" s="148"/>
      <c r="AE613" s="148"/>
      <c r="AF613" s="148"/>
      <c r="AG613" s="148"/>
      <c r="AH613" s="148"/>
    </row>
    <row r="614" spans="1:34" ht="15.75" customHeight="1" x14ac:dyDescent="0.25">
      <c r="A614" s="148"/>
      <c r="B614" s="148"/>
      <c r="C614" s="148"/>
      <c r="D614" s="148"/>
      <c r="E614" s="148"/>
      <c r="F614" s="148"/>
      <c r="G614" s="149"/>
      <c r="H614" s="148"/>
      <c r="I614" s="148"/>
      <c r="J614" s="148"/>
      <c r="K614" s="148"/>
      <c r="L614" s="148"/>
      <c r="M614" s="148"/>
      <c r="N614" s="148"/>
      <c r="O614" s="148"/>
      <c r="P614" s="148"/>
      <c r="Q614" s="148"/>
      <c r="R614" s="50"/>
      <c r="S614" s="148"/>
      <c r="T614" s="148"/>
      <c r="U614" s="148"/>
      <c r="V614" s="148"/>
      <c r="W614" s="148"/>
      <c r="X614" s="148"/>
      <c r="Y614" s="148"/>
      <c r="Z614" s="148"/>
      <c r="AA614" s="148"/>
      <c r="AB614" s="148"/>
      <c r="AC614" s="148"/>
      <c r="AD614" s="148"/>
      <c r="AE614" s="148"/>
      <c r="AF614" s="148"/>
      <c r="AG614" s="148"/>
      <c r="AH614" s="148"/>
    </row>
    <row r="615" spans="1:34" ht="15.75" customHeight="1" x14ac:dyDescent="0.25">
      <c r="A615" s="148"/>
      <c r="B615" s="148"/>
      <c r="C615" s="148"/>
      <c r="D615" s="148"/>
      <c r="E615" s="148"/>
      <c r="F615" s="148"/>
      <c r="G615" s="149"/>
      <c r="H615" s="148"/>
      <c r="I615" s="148"/>
      <c r="J615" s="148"/>
      <c r="K615" s="148"/>
      <c r="L615" s="148"/>
      <c r="M615" s="148"/>
      <c r="N615" s="148"/>
      <c r="O615" s="148"/>
      <c r="P615" s="148"/>
      <c r="Q615" s="148"/>
      <c r="R615" s="50"/>
      <c r="S615" s="148"/>
      <c r="T615" s="148"/>
      <c r="U615" s="148"/>
      <c r="V615" s="148"/>
      <c r="W615" s="148"/>
      <c r="X615" s="148"/>
      <c r="Y615" s="148"/>
      <c r="Z615" s="148"/>
      <c r="AA615" s="148"/>
      <c r="AB615" s="148"/>
      <c r="AC615" s="148"/>
      <c r="AD615" s="148"/>
      <c r="AE615" s="148"/>
      <c r="AF615" s="148"/>
      <c r="AG615" s="148"/>
      <c r="AH615" s="148"/>
    </row>
    <row r="616" spans="1:34" ht="15.75" customHeight="1" x14ac:dyDescent="0.25">
      <c r="A616" s="148"/>
      <c r="B616" s="148"/>
      <c r="C616" s="148"/>
      <c r="D616" s="148"/>
      <c r="E616" s="148"/>
      <c r="F616" s="148"/>
      <c r="G616" s="149"/>
      <c r="H616" s="148"/>
      <c r="I616" s="148"/>
      <c r="J616" s="148"/>
      <c r="K616" s="148"/>
      <c r="L616" s="148"/>
      <c r="M616" s="148"/>
      <c r="N616" s="148"/>
      <c r="O616" s="148"/>
      <c r="P616" s="148"/>
      <c r="Q616" s="148"/>
      <c r="R616" s="50"/>
      <c r="S616" s="148"/>
      <c r="T616" s="148"/>
      <c r="U616" s="148"/>
      <c r="V616" s="148"/>
      <c r="W616" s="148"/>
      <c r="X616" s="148"/>
      <c r="Y616" s="148"/>
      <c r="Z616" s="148"/>
      <c r="AA616" s="148"/>
      <c r="AB616" s="148"/>
      <c r="AC616" s="148"/>
      <c r="AD616" s="148"/>
      <c r="AE616" s="148"/>
      <c r="AF616" s="148"/>
      <c r="AG616" s="148"/>
      <c r="AH616" s="148"/>
    </row>
    <row r="617" spans="1:34" ht="15.75" customHeight="1" x14ac:dyDescent="0.25">
      <c r="A617" s="148"/>
      <c r="B617" s="148"/>
      <c r="C617" s="148"/>
      <c r="D617" s="148"/>
      <c r="E617" s="148"/>
      <c r="F617" s="148"/>
      <c r="G617" s="149"/>
      <c r="H617" s="148"/>
      <c r="I617" s="148"/>
      <c r="J617" s="148"/>
      <c r="K617" s="148"/>
      <c r="L617" s="148"/>
      <c r="M617" s="148"/>
      <c r="N617" s="148"/>
      <c r="O617" s="148"/>
      <c r="P617" s="148"/>
      <c r="Q617" s="148"/>
      <c r="R617" s="50"/>
      <c r="S617" s="148"/>
      <c r="T617" s="148"/>
      <c r="U617" s="148"/>
      <c r="V617" s="148"/>
      <c r="W617" s="148"/>
      <c r="X617" s="148"/>
      <c r="Y617" s="148"/>
      <c r="Z617" s="148"/>
      <c r="AA617" s="148"/>
      <c r="AB617" s="148"/>
      <c r="AC617" s="148"/>
      <c r="AD617" s="148"/>
      <c r="AE617" s="148"/>
      <c r="AF617" s="148"/>
      <c r="AG617" s="148"/>
      <c r="AH617" s="148"/>
    </row>
    <row r="618" spans="1:34" ht="15.75" customHeight="1" x14ac:dyDescent="0.25">
      <c r="A618" s="148"/>
      <c r="B618" s="148"/>
      <c r="C618" s="148"/>
      <c r="D618" s="148"/>
      <c r="E618" s="148"/>
      <c r="F618" s="148"/>
      <c r="G618" s="149"/>
      <c r="H618" s="148"/>
      <c r="I618" s="148"/>
      <c r="J618" s="148"/>
      <c r="K618" s="148"/>
      <c r="L618" s="148"/>
      <c r="M618" s="148"/>
      <c r="N618" s="148"/>
      <c r="O618" s="148"/>
      <c r="P618" s="148"/>
      <c r="Q618" s="148"/>
      <c r="R618" s="50"/>
      <c r="S618" s="148"/>
      <c r="T618" s="148"/>
      <c r="U618" s="148"/>
      <c r="V618" s="148"/>
      <c r="W618" s="148"/>
      <c r="X618" s="148"/>
      <c r="Y618" s="148"/>
      <c r="Z618" s="148"/>
      <c r="AA618" s="148"/>
      <c r="AB618" s="148"/>
      <c r="AC618" s="148"/>
      <c r="AD618" s="148"/>
      <c r="AE618" s="148"/>
      <c r="AF618" s="148"/>
      <c r="AG618" s="148"/>
      <c r="AH618" s="148"/>
    </row>
    <row r="619" spans="1:34" ht="15.75" customHeight="1" x14ac:dyDescent="0.25">
      <c r="A619" s="148"/>
      <c r="B619" s="148"/>
      <c r="C619" s="148"/>
      <c r="D619" s="148"/>
      <c r="E619" s="148"/>
      <c r="F619" s="148"/>
      <c r="G619" s="149"/>
      <c r="H619" s="148"/>
      <c r="I619" s="148"/>
      <c r="J619" s="148"/>
      <c r="K619" s="148"/>
      <c r="L619" s="148"/>
      <c r="M619" s="148"/>
      <c r="N619" s="148"/>
      <c r="O619" s="148"/>
      <c r="P619" s="148"/>
      <c r="Q619" s="148"/>
      <c r="R619" s="50"/>
      <c r="S619" s="148"/>
      <c r="T619" s="148"/>
      <c r="U619" s="148"/>
      <c r="V619" s="148"/>
      <c r="W619" s="148"/>
      <c r="X619" s="148"/>
      <c r="Y619" s="148"/>
      <c r="Z619" s="148"/>
      <c r="AA619" s="148"/>
      <c r="AB619" s="148"/>
      <c r="AC619" s="148"/>
      <c r="AD619" s="148"/>
      <c r="AE619" s="148"/>
      <c r="AF619" s="148"/>
      <c r="AG619" s="148"/>
      <c r="AH619" s="148"/>
    </row>
    <row r="620" spans="1:34" ht="15.75" customHeight="1" x14ac:dyDescent="0.25">
      <c r="A620" s="148"/>
      <c r="B620" s="148"/>
      <c r="C620" s="148"/>
      <c r="D620" s="148"/>
      <c r="E620" s="148"/>
      <c r="F620" s="148"/>
      <c r="G620" s="149"/>
      <c r="H620" s="148"/>
      <c r="I620" s="148"/>
      <c r="J620" s="148"/>
      <c r="K620" s="148"/>
      <c r="L620" s="148"/>
      <c r="M620" s="148"/>
      <c r="N620" s="148"/>
      <c r="O620" s="148"/>
      <c r="P620" s="148"/>
      <c r="Q620" s="148"/>
      <c r="R620" s="50"/>
      <c r="S620" s="148"/>
      <c r="T620" s="148"/>
      <c r="U620" s="148"/>
      <c r="V620" s="148"/>
      <c r="W620" s="148"/>
      <c r="X620" s="148"/>
      <c r="Y620" s="148"/>
      <c r="Z620" s="148"/>
      <c r="AA620" s="148"/>
      <c r="AB620" s="148"/>
      <c r="AC620" s="148"/>
      <c r="AD620" s="148"/>
      <c r="AE620" s="148"/>
      <c r="AF620" s="148"/>
      <c r="AG620" s="148"/>
      <c r="AH620" s="148"/>
    </row>
    <row r="621" spans="1:34" ht="15.75" customHeight="1" x14ac:dyDescent="0.25">
      <c r="A621" s="148"/>
      <c r="B621" s="148"/>
      <c r="C621" s="148"/>
      <c r="D621" s="148"/>
      <c r="E621" s="148"/>
      <c r="F621" s="148"/>
      <c r="G621" s="149"/>
      <c r="H621" s="148"/>
      <c r="I621" s="148"/>
      <c r="J621" s="148"/>
      <c r="K621" s="148"/>
      <c r="L621" s="148"/>
      <c r="M621" s="148"/>
      <c r="N621" s="148"/>
      <c r="O621" s="148"/>
      <c r="P621" s="148"/>
      <c r="Q621" s="148"/>
      <c r="R621" s="50"/>
      <c r="S621" s="148"/>
      <c r="T621" s="148"/>
      <c r="U621" s="148"/>
      <c r="V621" s="148"/>
      <c r="W621" s="148"/>
      <c r="X621" s="148"/>
      <c r="Y621" s="148"/>
      <c r="Z621" s="148"/>
      <c r="AA621" s="148"/>
      <c r="AB621" s="148"/>
      <c r="AC621" s="148"/>
      <c r="AD621" s="148"/>
      <c r="AE621" s="148"/>
      <c r="AF621" s="148"/>
      <c r="AG621" s="148"/>
      <c r="AH621" s="148"/>
    </row>
    <row r="622" spans="1:34" ht="15.75" customHeight="1" x14ac:dyDescent="0.25">
      <c r="A622" s="148"/>
      <c r="B622" s="148"/>
      <c r="C622" s="148"/>
      <c r="D622" s="148"/>
      <c r="E622" s="148"/>
      <c r="F622" s="148"/>
      <c r="G622" s="149"/>
      <c r="H622" s="148"/>
      <c r="I622" s="148"/>
      <c r="J622" s="148"/>
      <c r="K622" s="148"/>
      <c r="L622" s="148"/>
      <c r="M622" s="148"/>
      <c r="N622" s="148"/>
      <c r="O622" s="148"/>
      <c r="P622" s="148"/>
      <c r="Q622" s="148"/>
      <c r="R622" s="50"/>
      <c r="S622" s="148"/>
      <c r="T622" s="148"/>
      <c r="U622" s="148"/>
      <c r="V622" s="148"/>
      <c r="W622" s="148"/>
      <c r="X622" s="148"/>
      <c r="Y622" s="148"/>
      <c r="Z622" s="148"/>
      <c r="AA622" s="148"/>
      <c r="AB622" s="148"/>
      <c r="AC622" s="148"/>
      <c r="AD622" s="148"/>
      <c r="AE622" s="148"/>
      <c r="AF622" s="148"/>
      <c r="AG622" s="148"/>
      <c r="AH622" s="148"/>
    </row>
    <row r="623" spans="1:34" ht="15.75" customHeight="1" x14ac:dyDescent="0.25">
      <c r="A623" s="148"/>
      <c r="B623" s="148"/>
      <c r="C623" s="148"/>
      <c r="D623" s="148"/>
      <c r="E623" s="148"/>
      <c r="F623" s="148"/>
      <c r="G623" s="149"/>
      <c r="H623" s="148"/>
      <c r="I623" s="148"/>
      <c r="J623" s="148"/>
      <c r="K623" s="148"/>
      <c r="L623" s="148"/>
      <c r="M623" s="148"/>
      <c r="N623" s="148"/>
      <c r="O623" s="148"/>
      <c r="P623" s="148"/>
      <c r="Q623" s="148"/>
      <c r="R623" s="50"/>
      <c r="S623" s="148"/>
      <c r="T623" s="148"/>
      <c r="U623" s="148"/>
      <c r="V623" s="148"/>
      <c r="W623" s="148"/>
      <c r="X623" s="148"/>
      <c r="Y623" s="148"/>
      <c r="Z623" s="148"/>
      <c r="AA623" s="148"/>
      <c r="AB623" s="148"/>
      <c r="AC623" s="148"/>
      <c r="AD623" s="148"/>
      <c r="AE623" s="148"/>
      <c r="AF623" s="148"/>
      <c r="AG623" s="148"/>
      <c r="AH623" s="148"/>
    </row>
    <row r="624" spans="1:34" ht="15.75" customHeight="1" x14ac:dyDescent="0.25">
      <c r="A624" s="148"/>
      <c r="B624" s="148"/>
      <c r="C624" s="148"/>
      <c r="D624" s="148"/>
      <c r="E624" s="148"/>
      <c r="F624" s="148"/>
      <c r="G624" s="149"/>
      <c r="H624" s="148"/>
      <c r="I624" s="148"/>
      <c r="J624" s="148"/>
      <c r="K624" s="148"/>
      <c r="L624" s="148"/>
      <c r="M624" s="148"/>
      <c r="N624" s="148"/>
      <c r="O624" s="148"/>
      <c r="P624" s="148"/>
      <c r="Q624" s="148"/>
      <c r="R624" s="50"/>
      <c r="S624" s="148"/>
      <c r="T624" s="148"/>
      <c r="U624" s="148"/>
      <c r="V624" s="148"/>
      <c r="W624" s="148"/>
      <c r="X624" s="148"/>
      <c r="Y624" s="148"/>
      <c r="Z624" s="148"/>
      <c r="AA624" s="148"/>
      <c r="AB624" s="148"/>
      <c r="AC624" s="148"/>
      <c r="AD624" s="148"/>
      <c r="AE624" s="148"/>
      <c r="AF624" s="148"/>
      <c r="AG624" s="148"/>
      <c r="AH624" s="148"/>
    </row>
    <row r="625" spans="1:34" ht="15.75" customHeight="1" x14ac:dyDescent="0.25">
      <c r="A625" s="148"/>
      <c r="B625" s="148"/>
      <c r="C625" s="148"/>
      <c r="D625" s="148"/>
      <c r="E625" s="148"/>
      <c r="F625" s="148"/>
      <c r="G625" s="149"/>
      <c r="H625" s="148"/>
      <c r="I625" s="148"/>
      <c r="J625" s="148"/>
      <c r="K625" s="148"/>
      <c r="L625" s="148"/>
      <c r="M625" s="148"/>
      <c r="N625" s="148"/>
      <c r="O625" s="148"/>
      <c r="P625" s="148"/>
      <c r="Q625" s="148"/>
      <c r="R625" s="50"/>
      <c r="S625" s="148"/>
      <c r="T625" s="148"/>
      <c r="U625" s="148"/>
      <c r="V625" s="148"/>
      <c r="W625" s="148"/>
      <c r="X625" s="148"/>
      <c r="Y625" s="148"/>
      <c r="Z625" s="148"/>
      <c r="AA625" s="148"/>
      <c r="AB625" s="148"/>
      <c r="AC625" s="148"/>
      <c r="AD625" s="148"/>
      <c r="AE625" s="148"/>
      <c r="AF625" s="148"/>
      <c r="AG625" s="148"/>
      <c r="AH625" s="148"/>
    </row>
    <row r="626" spans="1:34" ht="15.75" customHeight="1" x14ac:dyDescent="0.25">
      <c r="A626" s="148"/>
      <c r="B626" s="148"/>
      <c r="C626" s="148"/>
      <c r="D626" s="148"/>
      <c r="E626" s="148"/>
      <c r="F626" s="148"/>
      <c r="G626" s="149"/>
      <c r="H626" s="148"/>
      <c r="I626" s="148"/>
      <c r="J626" s="148"/>
      <c r="K626" s="148"/>
      <c r="L626" s="148"/>
      <c r="M626" s="148"/>
      <c r="N626" s="148"/>
      <c r="O626" s="148"/>
      <c r="P626" s="148"/>
      <c r="Q626" s="148"/>
      <c r="R626" s="50"/>
      <c r="S626" s="148"/>
      <c r="T626" s="148"/>
      <c r="U626" s="148"/>
      <c r="V626" s="148"/>
      <c r="W626" s="148"/>
      <c r="X626" s="148"/>
      <c r="Y626" s="148"/>
      <c r="Z626" s="148"/>
      <c r="AA626" s="148"/>
      <c r="AB626" s="148"/>
      <c r="AC626" s="148"/>
      <c r="AD626" s="148"/>
      <c r="AE626" s="148"/>
      <c r="AF626" s="148"/>
      <c r="AG626" s="148"/>
      <c r="AH626" s="148"/>
    </row>
    <row r="627" spans="1:34" ht="15.75" customHeight="1" x14ac:dyDescent="0.25">
      <c r="A627" s="148"/>
      <c r="B627" s="148"/>
      <c r="C627" s="148"/>
      <c r="D627" s="148"/>
      <c r="E627" s="148"/>
      <c r="F627" s="148"/>
      <c r="G627" s="149"/>
      <c r="H627" s="148"/>
      <c r="I627" s="148"/>
      <c r="J627" s="148"/>
      <c r="K627" s="148"/>
      <c r="L627" s="148"/>
      <c r="M627" s="148"/>
      <c r="N627" s="148"/>
      <c r="O627" s="148"/>
      <c r="P627" s="148"/>
      <c r="Q627" s="148"/>
      <c r="R627" s="50"/>
      <c r="S627" s="148"/>
      <c r="T627" s="148"/>
      <c r="U627" s="148"/>
      <c r="V627" s="148"/>
      <c r="W627" s="148"/>
      <c r="X627" s="148"/>
      <c r="Y627" s="148"/>
      <c r="Z627" s="148"/>
      <c r="AA627" s="148"/>
      <c r="AB627" s="148"/>
      <c r="AC627" s="148"/>
      <c r="AD627" s="148"/>
      <c r="AE627" s="148"/>
      <c r="AF627" s="148"/>
      <c r="AG627" s="148"/>
      <c r="AH627" s="148"/>
    </row>
    <row r="628" spans="1:34" ht="15.75" customHeight="1" x14ac:dyDescent="0.25">
      <c r="A628" s="148"/>
      <c r="B628" s="148"/>
      <c r="C628" s="148"/>
      <c r="D628" s="148"/>
      <c r="E628" s="148"/>
      <c r="F628" s="148"/>
      <c r="G628" s="149"/>
      <c r="H628" s="148"/>
      <c r="I628" s="148"/>
      <c r="J628" s="148"/>
      <c r="K628" s="148"/>
      <c r="L628" s="148"/>
      <c r="M628" s="148"/>
      <c r="N628" s="148"/>
      <c r="O628" s="148"/>
      <c r="P628" s="148"/>
      <c r="Q628" s="148"/>
      <c r="R628" s="50"/>
      <c r="S628" s="148"/>
      <c r="T628" s="148"/>
      <c r="U628" s="148"/>
      <c r="V628" s="148"/>
      <c r="W628" s="148"/>
      <c r="X628" s="148"/>
      <c r="Y628" s="148"/>
      <c r="Z628" s="148"/>
      <c r="AA628" s="148"/>
      <c r="AB628" s="148"/>
      <c r="AC628" s="148"/>
      <c r="AD628" s="148"/>
      <c r="AE628" s="148"/>
      <c r="AF628" s="148"/>
      <c r="AG628" s="148"/>
      <c r="AH628" s="148"/>
    </row>
    <row r="629" spans="1:34" ht="15.75" customHeight="1" x14ac:dyDescent="0.25">
      <c r="A629" s="148"/>
      <c r="B629" s="148"/>
      <c r="C629" s="148"/>
      <c r="D629" s="148"/>
      <c r="E629" s="148"/>
      <c r="F629" s="148"/>
      <c r="G629" s="149"/>
      <c r="H629" s="148"/>
      <c r="I629" s="148"/>
      <c r="J629" s="148"/>
      <c r="K629" s="148"/>
      <c r="L629" s="148"/>
      <c r="M629" s="148"/>
      <c r="N629" s="148"/>
      <c r="O629" s="148"/>
      <c r="P629" s="148"/>
      <c r="Q629" s="148"/>
      <c r="R629" s="50"/>
      <c r="S629" s="148"/>
      <c r="T629" s="148"/>
      <c r="U629" s="148"/>
      <c r="V629" s="148"/>
      <c r="W629" s="148"/>
      <c r="X629" s="148"/>
      <c r="Y629" s="148"/>
      <c r="Z629" s="148"/>
      <c r="AA629" s="148"/>
      <c r="AB629" s="148"/>
      <c r="AC629" s="148"/>
      <c r="AD629" s="148"/>
      <c r="AE629" s="148"/>
      <c r="AF629" s="148"/>
      <c r="AG629" s="148"/>
      <c r="AH629" s="148"/>
    </row>
    <row r="630" spans="1:34" ht="15.75" customHeight="1" x14ac:dyDescent="0.25">
      <c r="A630" s="148"/>
      <c r="B630" s="148"/>
      <c r="C630" s="148"/>
      <c r="D630" s="148"/>
      <c r="E630" s="148"/>
      <c r="F630" s="148"/>
      <c r="G630" s="149"/>
      <c r="H630" s="148"/>
      <c r="I630" s="148"/>
      <c r="J630" s="148"/>
      <c r="K630" s="148"/>
      <c r="L630" s="148"/>
      <c r="M630" s="148"/>
      <c r="N630" s="148"/>
      <c r="O630" s="148"/>
      <c r="P630" s="148"/>
      <c r="Q630" s="148"/>
      <c r="R630" s="50"/>
      <c r="S630" s="148"/>
      <c r="T630" s="148"/>
      <c r="U630" s="148"/>
      <c r="V630" s="148"/>
      <c r="W630" s="148"/>
      <c r="X630" s="148"/>
      <c r="Y630" s="148"/>
      <c r="Z630" s="148"/>
      <c r="AA630" s="148"/>
      <c r="AB630" s="148"/>
      <c r="AC630" s="148"/>
      <c r="AD630" s="148"/>
      <c r="AE630" s="148"/>
      <c r="AF630" s="148"/>
      <c r="AG630" s="148"/>
      <c r="AH630" s="148"/>
    </row>
    <row r="631" spans="1:34" ht="15.75" customHeight="1" x14ac:dyDescent="0.25">
      <c r="A631" s="148"/>
      <c r="B631" s="148"/>
      <c r="C631" s="148"/>
      <c r="D631" s="148"/>
      <c r="E631" s="148"/>
      <c r="F631" s="148"/>
      <c r="G631" s="149"/>
      <c r="H631" s="148"/>
      <c r="I631" s="148"/>
      <c r="J631" s="148"/>
      <c r="K631" s="148"/>
      <c r="L631" s="148"/>
      <c r="M631" s="148"/>
      <c r="N631" s="148"/>
      <c r="O631" s="148"/>
      <c r="P631" s="148"/>
      <c r="Q631" s="148"/>
      <c r="R631" s="50"/>
      <c r="S631" s="148"/>
      <c r="T631" s="148"/>
      <c r="U631" s="148"/>
      <c r="V631" s="148"/>
      <c r="W631" s="148"/>
      <c r="X631" s="148"/>
      <c r="Y631" s="148"/>
      <c r="Z631" s="148"/>
      <c r="AA631" s="148"/>
      <c r="AB631" s="148"/>
      <c r="AC631" s="148"/>
      <c r="AD631" s="148"/>
      <c r="AE631" s="148"/>
      <c r="AF631" s="148"/>
      <c r="AG631" s="148"/>
      <c r="AH631" s="148"/>
    </row>
    <row r="632" spans="1:34" ht="15.75" customHeight="1" x14ac:dyDescent="0.25">
      <c r="A632" s="148"/>
      <c r="B632" s="148"/>
      <c r="C632" s="148"/>
      <c r="D632" s="148"/>
      <c r="E632" s="148"/>
      <c r="F632" s="148"/>
      <c r="G632" s="149"/>
      <c r="H632" s="148"/>
      <c r="I632" s="148"/>
      <c r="J632" s="148"/>
      <c r="K632" s="148"/>
      <c r="L632" s="148"/>
      <c r="M632" s="148"/>
      <c r="N632" s="148"/>
      <c r="O632" s="148"/>
      <c r="P632" s="148"/>
      <c r="Q632" s="148"/>
      <c r="R632" s="50"/>
      <c r="S632" s="148"/>
      <c r="T632" s="148"/>
      <c r="U632" s="148"/>
      <c r="V632" s="148"/>
      <c r="W632" s="148"/>
      <c r="X632" s="148"/>
      <c r="Y632" s="148"/>
      <c r="Z632" s="148"/>
      <c r="AA632" s="148"/>
      <c r="AB632" s="148"/>
      <c r="AC632" s="148"/>
      <c r="AD632" s="148"/>
      <c r="AE632" s="148"/>
      <c r="AF632" s="148"/>
      <c r="AG632" s="148"/>
      <c r="AH632" s="148"/>
    </row>
    <row r="633" spans="1:34" ht="15.75" customHeight="1" x14ac:dyDescent="0.25">
      <c r="A633" s="148"/>
      <c r="B633" s="148"/>
      <c r="C633" s="148"/>
      <c r="D633" s="148"/>
      <c r="E633" s="148"/>
      <c r="F633" s="148"/>
      <c r="G633" s="149"/>
      <c r="H633" s="148"/>
      <c r="I633" s="148"/>
      <c r="J633" s="148"/>
      <c r="K633" s="148"/>
      <c r="L633" s="148"/>
      <c r="M633" s="148"/>
      <c r="N633" s="148"/>
      <c r="O633" s="148"/>
      <c r="P633" s="148"/>
      <c r="Q633" s="148"/>
      <c r="R633" s="50"/>
      <c r="S633" s="148"/>
      <c r="T633" s="148"/>
      <c r="U633" s="148"/>
      <c r="V633" s="148"/>
      <c r="W633" s="148"/>
      <c r="X633" s="148"/>
      <c r="Y633" s="148"/>
      <c r="Z633" s="148"/>
      <c r="AA633" s="148"/>
      <c r="AB633" s="148"/>
      <c r="AC633" s="148"/>
      <c r="AD633" s="148"/>
      <c r="AE633" s="148"/>
      <c r="AF633" s="148"/>
      <c r="AG633" s="148"/>
      <c r="AH633" s="148"/>
    </row>
    <row r="634" spans="1:34" ht="15.75" customHeight="1" x14ac:dyDescent="0.25">
      <c r="A634" s="148"/>
      <c r="B634" s="148"/>
      <c r="C634" s="148"/>
      <c r="D634" s="148"/>
      <c r="E634" s="148"/>
      <c r="F634" s="148"/>
      <c r="G634" s="149"/>
      <c r="H634" s="148"/>
      <c r="I634" s="148"/>
      <c r="J634" s="148"/>
      <c r="K634" s="148"/>
      <c r="L634" s="148"/>
      <c r="M634" s="148"/>
      <c r="N634" s="148"/>
      <c r="O634" s="148"/>
      <c r="P634" s="148"/>
      <c r="Q634" s="148"/>
      <c r="R634" s="50"/>
      <c r="S634" s="148"/>
      <c r="T634" s="148"/>
      <c r="U634" s="148"/>
      <c r="V634" s="148"/>
      <c r="W634" s="148"/>
      <c r="X634" s="148"/>
      <c r="Y634" s="148"/>
      <c r="Z634" s="148"/>
      <c r="AA634" s="148"/>
      <c r="AB634" s="148"/>
      <c r="AC634" s="148"/>
      <c r="AD634" s="148"/>
      <c r="AE634" s="148"/>
      <c r="AF634" s="148"/>
      <c r="AG634" s="148"/>
      <c r="AH634" s="148"/>
    </row>
    <row r="635" spans="1:34" ht="15.75" customHeight="1" x14ac:dyDescent="0.25">
      <c r="A635" s="148"/>
      <c r="B635" s="148"/>
      <c r="C635" s="148"/>
      <c r="D635" s="148"/>
      <c r="E635" s="148"/>
      <c r="F635" s="148"/>
      <c r="G635" s="149"/>
      <c r="H635" s="148"/>
      <c r="I635" s="148"/>
      <c r="J635" s="148"/>
      <c r="K635" s="148"/>
      <c r="L635" s="148"/>
      <c r="M635" s="148"/>
      <c r="N635" s="148"/>
      <c r="O635" s="148"/>
      <c r="P635" s="148"/>
      <c r="Q635" s="148"/>
      <c r="R635" s="50"/>
      <c r="S635" s="148"/>
      <c r="T635" s="148"/>
      <c r="U635" s="148"/>
      <c r="V635" s="148"/>
      <c r="W635" s="148"/>
      <c r="X635" s="148"/>
      <c r="Y635" s="148"/>
      <c r="Z635" s="148"/>
      <c r="AA635" s="148"/>
      <c r="AB635" s="148"/>
      <c r="AC635" s="148"/>
      <c r="AD635" s="148"/>
      <c r="AE635" s="148"/>
      <c r="AF635" s="148"/>
      <c r="AG635" s="148"/>
      <c r="AH635" s="148"/>
    </row>
    <row r="636" spans="1:34" ht="15.75" customHeight="1" x14ac:dyDescent="0.25">
      <c r="A636" s="148"/>
      <c r="B636" s="148"/>
      <c r="C636" s="148"/>
      <c r="D636" s="148"/>
      <c r="E636" s="148"/>
      <c r="F636" s="148"/>
      <c r="G636" s="149"/>
      <c r="H636" s="148"/>
      <c r="I636" s="148"/>
      <c r="J636" s="148"/>
      <c r="K636" s="148"/>
      <c r="L636" s="148"/>
      <c r="M636" s="148"/>
      <c r="N636" s="148"/>
      <c r="O636" s="148"/>
      <c r="P636" s="148"/>
      <c r="Q636" s="148"/>
      <c r="R636" s="50"/>
      <c r="S636" s="148"/>
      <c r="T636" s="148"/>
      <c r="U636" s="148"/>
      <c r="V636" s="148"/>
      <c r="W636" s="148"/>
      <c r="X636" s="148"/>
      <c r="Y636" s="148"/>
      <c r="Z636" s="148"/>
      <c r="AA636" s="148"/>
      <c r="AB636" s="148"/>
      <c r="AC636" s="148"/>
      <c r="AD636" s="148"/>
      <c r="AE636" s="148"/>
      <c r="AF636" s="148"/>
      <c r="AG636" s="148"/>
      <c r="AH636" s="148"/>
    </row>
    <row r="637" spans="1:34" ht="15.75" customHeight="1" x14ac:dyDescent="0.25">
      <c r="A637" s="148"/>
      <c r="B637" s="148"/>
      <c r="C637" s="148"/>
      <c r="D637" s="148"/>
      <c r="E637" s="148"/>
      <c r="F637" s="148"/>
      <c r="G637" s="149"/>
      <c r="H637" s="148"/>
      <c r="I637" s="148"/>
      <c r="J637" s="148"/>
      <c r="K637" s="148"/>
      <c r="L637" s="148"/>
      <c r="M637" s="148"/>
      <c r="N637" s="148"/>
      <c r="O637" s="148"/>
      <c r="P637" s="148"/>
      <c r="Q637" s="148"/>
      <c r="R637" s="50"/>
      <c r="S637" s="148"/>
      <c r="T637" s="148"/>
      <c r="U637" s="148"/>
      <c r="V637" s="148"/>
      <c r="W637" s="148"/>
      <c r="X637" s="148"/>
      <c r="Y637" s="148"/>
      <c r="Z637" s="148"/>
      <c r="AA637" s="148"/>
      <c r="AB637" s="148"/>
      <c r="AC637" s="148"/>
      <c r="AD637" s="148"/>
      <c r="AE637" s="148"/>
      <c r="AF637" s="148"/>
      <c r="AG637" s="148"/>
      <c r="AH637" s="148"/>
    </row>
    <row r="638" spans="1:34" ht="15.75" customHeight="1" x14ac:dyDescent="0.25">
      <c r="A638" s="148"/>
      <c r="B638" s="148"/>
      <c r="C638" s="148"/>
      <c r="D638" s="148"/>
      <c r="E638" s="148"/>
      <c r="F638" s="148"/>
      <c r="G638" s="149"/>
      <c r="H638" s="148"/>
      <c r="I638" s="148"/>
      <c r="J638" s="148"/>
      <c r="K638" s="148"/>
      <c r="L638" s="148"/>
      <c r="M638" s="148"/>
      <c r="N638" s="148"/>
      <c r="O638" s="148"/>
      <c r="P638" s="148"/>
      <c r="Q638" s="148"/>
      <c r="R638" s="50"/>
      <c r="S638" s="148"/>
      <c r="T638" s="148"/>
      <c r="U638" s="148"/>
      <c r="V638" s="148"/>
      <c r="W638" s="148"/>
      <c r="X638" s="148"/>
      <c r="Y638" s="148"/>
      <c r="Z638" s="148"/>
      <c r="AA638" s="148"/>
      <c r="AB638" s="148"/>
      <c r="AC638" s="148"/>
      <c r="AD638" s="148"/>
      <c r="AE638" s="148"/>
      <c r="AF638" s="148"/>
      <c r="AG638" s="148"/>
      <c r="AH638" s="148"/>
    </row>
    <row r="639" spans="1:34" ht="15.75" customHeight="1" x14ac:dyDescent="0.25">
      <c r="A639" s="148"/>
      <c r="B639" s="148"/>
      <c r="C639" s="148"/>
      <c r="D639" s="148"/>
      <c r="E639" s="148"/>
      <c r="F639" s="148"/>
      <c r="G639" s="149"/>
      <c r="H639" s="148"/>
      <c r="I639" s="148"/>
      <c r="J639" s="148"/>
      <c r="K639" s="148"/>
      <c r="L639" s="148"/>
      <c r="M639" s="148"/>
      <c r="N639" s="148"/>
      <c r="O639" s="148"/>
      <c r="P639" s="148"/>
      <c r="Q639" s="148"/>
      <c r="R639" s="50"/>
      <c r="S639" s="148"/>
      <c r="T639" s="148"/>
      <c r="U639" s="148"/>
      <c r="V639" s="148"/>
      <c r="W639" s="148"/>
      <c r="X639" s="148"/>
      <c r="Y639" s="148"/>
      <c r="Z639" s="148"/>
      <c r="AA639" s="148"/>
      <c r="AB639" s="148"/>
      <c r="AC639" s="148"/>
      <c r="AD639" s="148"/>
      <c r="AE639" s="148"/>
      <c r="AF639" s="148"/>
      <c r="AG639" s="148"/>
      <c r="AH639" s="148"/>
    </row>
    <row r="640" spans="1:34" ht="15.75" customHeight="1" x14ac:dyDescent="0.25">
      <c r="A640" s="148"/>
      <c r="B640" s="148"/>
      <c r="C640" s="148"/>
      <c r="D640" s="148"/>
      <c r="E640" s="148"/>
      <c r="F640" s="148"/>
      <c r="G640" s="149"/>
      <c r="H640" s="148"/>
      <c r="I640" s="148"/>
      <c r="J640" s="148"/>
      <c r="K640" s="148"/>
      <c r="L640" s="148"/>
      <c r="M640" s="148"/>
      <c r="N640" s="148"/>
      <c r="O640" s="148"/>
      <c r="P640" s="148"/>
      <c r="Q640" s="148"/>
      <c r="R640" s="50"/>
      <c r="S640" s="148"/>
      <c r="T640" s="148"/>
      <c r="U640" s="148"/>
      <c r="V640" s="148"/>
      <c r="W640" s="148"/>
      <c r="X640" s="148"/>
      <c r="Y640" s="148"/>
      <c r="Z640" s="148"/>
      <c r="AA640" s="148"/>
      <c r="AB640" s="148"/>
      <c r="AC640" s="148"/>
      <c r="AD640" s="148"/>
      <c r="AE640" s="148"/>
      <c r="AF640" s="148"/>
      <c r="AG640" s="148"/>
      <c r="AH640" s="148"/>
    </row>
    <row r="641" spans="1:34" ht="15.75" customHeight="1" x14ac:dyDescent="0.25">
      <c r="A641" s="148"/>
      <c r="B641" s="148"/>
      <c r="C641" s="148"/>
      <c r="D641" s="148"/>
      <c r="E641" s="148"/>
      <c r="F641" s="148"/>
      <c r="G641" s="149"/>
      <c r="H641" s="148"/>
      <c r="I641" s="148"/>
      <c r="J641" s="148"/>
      <c r="K641" s="148"/>
      <c r="L641" s="148"/>
      <c r="M641" s="148"/>
      <c r="N641" s="148"/>
      <c r="O641" s="148"/>
      <c r="P641" s="148"/>
      <c r="Q641" s="148"/>
      <c r="R641" s="50"/>
      <c r="S641" s="148"/>
      <c r="T641" s="148"/>
      <c r="U641" s="148"/>
      <c r="V641" s="148"/>
      <c r="W641" s="148"/>
      <c r="X641" s="148"/>
      <c r="Y641" s="148"/>
      <c r="Z641" s="148"/>
      <c r="AA641" s="148"/>
      <c r="AB641" s="148"/>
      <c r="AC641" s="148"/>
      <c r="AD641" s="148"/>
      <c r="AE641" s="148"/>
      <c r="AF641" s="148"/>
      <c r="AG641" s="148"/>
      <c r="AH641" s="148"/>
    </row>
    <row r="642" spans="1:34" ht="15.75" customHeight="1" x14ac:dyDescent="0.25">
      <c r="A642" s="148"/>
      <c r="B642" s="148"/>
      <c r="C642" s="148"/>
      <c r="D642" s="148"/>
      <c r="E642" s="148"/>
      <c r="F642" s="148"/>
      <c r="G642" s="149"/>
      <c r="H642" s="148"/>
      <c r="I642" s="148"/>
      <c r="J642" s="148"/>
      <c r="K642" s="148"/>
      <c r="L642" s="148"/>
      <c r="M642" s="148"/>
      <c r="N642" s="148"/>
      <c r="O642" s="148"/>
      <c r="P642" s="148"/>
      <c r="Q642" s="148"/>
      <c r="R642" s="50"/>
      <c r="S642" s="148"/>
      <c r="T642" s="148"/>
      <c r="U642" s="148"/>
      <c r="V642" s="148"/>
      <c r="W642" s="148"/>
      <c r="X642" s="148"/>
      <c r="Y642" s="148"/>
      <c r="Z642" s="148"/>
      <c r="AA642" s="148"/>
      <c r="AB642" s="148"/>
      <c r="AC642" s="148"/>
      <c r="AD642" s="148"/>
      <c r="AE642" s="148"/>
      <c r="AF642" s="148"/>
      <c r="AG642" s="148"/>
      <c r="AH642" s="148"/>
    </row>
    <row r="643" spans="1:34" ht="15.75" customHeight="1" x14ac:dyDescent="0.25">
      <c r="A643" s="148"/>
      <c r="B643" s="148"/>
      <c r="C643" s="148"/>
      <c r="D643" s="148"/>
      <c r="E643" s="148"/>
      <c r="F643" s="148"/>
      <c r="G643" s="149"/>
      <c r="H643" s="148"/>
      <c r="I643" s="148"/>
      <c r="J643" s="148"/>
      <c r="K643" s="148"/>
      <c r="L643" s="148"/>
      <c r="M643" s="148"/>
      <c r="N643" s="148"/>
      <c r="O643" s="148"/>
      <c r="P643" s="148"/>
      <c r="Q643" s="148"/>
      <c r="R643" s="50"/>
      <c r="S643" s="148"/>
      <c r="T643" s="148"/>
      <c r="U643" s="148"/>
      <c r="V643" s="148"/>
      <c r="W643" s="148"/>
      <c r="X643" s="148"/>
      <c r="Y643" s="148"/>
      <c r="Z643" s="148"/>
      <c r="AA643" s="148"/>
      <c r="AB643" s="148"/>
      <c r="AC643" s="148"/>
      <c r="AD643" s="148"/>
      <c r="AE643" s="148"/>
      <c r="AF643" s="148"/>
      <c r="AG643" s="148"/>
      <c r="AH643" s="148"/>
    </row>
    <row r="644" spans="1:34" ht="15.75" customHeight="1" x14ac:dyDescent="0.25">
      <c r="A644" s="148"/>
      <c r="B644" s="148"/>
      <c r="C644" s="148"/>
      <c r="D644" s="148"/>
      <c r="E644" s="148"/>
      <c r="F644" s="148"/>
      <c r="G644" s="149"/>
      <c r="H644" s="148"/>
      <c r="I644" s="148"/>
      <c r="J644" s="148"/>
      <c r="K644" s="148"/>
      <c r="L644" s="148"/>
      <c r="M644" s="148"/>
      <c r="N644" s="148"/>
      <c r="O644" s="148"/>
      <c r="P644" s="148"/>
      <c r="Q644" s="148"/>
      <c r="R644" s="50"/>
      <c r="S644" s="148"/>
      <c r="T644" s="148"/>
      <c r="U644" s="148"/>
      <c r="V644" s="148"/>
      <c r="W644" s="148"/>
      <c r="X644" s="148"/>
      <c r="Y644" s="148"/>
      <c r="Z644" s="148"/>
      <c r="AA644" s="148"/>
      <c r="AB644" s="148"/>
      <c r="AC644" s="148"/>
      <c r="AD644" s="148"/>
      <c r="AE644" s="148"/>
      <c r="AF644" s="148"/>
      <c r="AG644" s="148"/>
      <c r="AH644" s="148"/>
    </row>
    <row r="645" spans="1:34" ht="15.75" customHeight="1" x14ac:dyDescent="0.25">
      <c r="A645" s="148"/>
      <c r="B645" s="148"/>
      <c r="C645" s="148"/>
      <c r="D645" s="148"/>
      <c r="E645" s="148"/>
      <c r="F645" s="148"/>
      <c r="G645" s="149"/>
      <c r="H645" s="148"/>
      <c r="I645" s="148"/>
      <c r="J645" s="148"/>
      <c r="K645" s="148"/>
      <c r="L645" s="148"/>
      <c r="M645" s="148"/>
      <c r="N645" s="148"/>
      <c r="O645" s="148"/>
      <c r="P645" s="148"/>
      <c r="Q645" s="148"/>
      <c r="R645" s="50"/>
      <c r="S645" s="148"/>
      <c r="T645" s="148"/>
      <c r="U645" s="148"/>
      <c r="V645" s="148"/>
      <c r="W645" s="148"/>
      <c r="X645" s="148"/>
      <c r="Y645" s="148"/>
      <c r="Z645" s="148"/>
      <c r="AA645" s="148"/>
      <c r="AB645" s="148"/>
      <c r="AC645" s="148"/>
      <c r="AD645" s="148"/>
      <c r="AE645" s="148"/>
      <c r="AF645" s="148"/>
      <c r="AG645" s="148"/>
      <c r="AH645" s="148"/>
    </row>
    <row r="646" spans="1:34" ht="15.75" customHeight="1" x14ac:dyDescent="0.25">
      <c r="A646" s="148"/>
      <c r="B646" s="148"/>
      <c r="C646" s="148"/>
      <c r="D646" s="148"/>
      <c r="E646" s="148"/>
      <c r="F646" s="148"/>
      <c r="G646" s="149"/>
      <c r="H646" s="148"/>
      <c r="I646" s="148"/>
      <c r="J646" s="148"/>
      <c r="K646" s="148"/>
      <c r="L646" s="148"/>
      <c r="M646" s="148"/>
      <c r="N646" s="148"/>
      <c r="O646" s="148"/>
      <c r="P646" s="148"/>
      <c r="Q646" s="148"/>
      <c r="R646" s="50"/>
      <c r="S646" s="148"/>
      <c r="T646" s="148"/>
      <c r="U646" s="148"/>
      <c r="V646" s="148"/>
      <c r="W646" s="148"/>
      <c r="X646" s="148"/>
      <c r="Y646" s="148"/>
      <c r="Z646" s="148"/>
      <c r="AA646" s="148"/>
      <c r="AB646" s="148"/>
      <c r="AC646" s="148"/>
      <c r="AD646" s="148"/>
      <c r="AE646" s="148"/>
      <c r="AF646" s="148"/>
      <c r="AG646" s="148"/>
      <c r="AH646" s="148"/>
    </row>
    <row r="647" spans="1:34" ht="15.75" customHeight="1" x14ac:dyDescent="0.25">
      <c r="A647" s="148"/>
      <c r="B647" s="148"/>
      <c r="C647" s="148"/>
      <c r="D647" s="148"/>
      <c r="E647" s="148"/>
      <c r="F647" s="148"/>
      <c r="G647" s="149"/>
      <c r="H647" s="148"/>
      <c r="I647" s="148"/>
      <c r="J647" s="148"/>
      <c r="K647" s="148"/>
      <c r="L647" s="148"/>
      <c r="M647" s="148"/>
      <c r="N647" s="148"/>
      <c r="O647" s="148"/>
      <c r="P647" s="148"/>
      <c r="Q647" s="148"/>
      <c r="R647" s="50"/>
      <c r="S647" s="148"/>
      <c r="T647" s="148"/>
      <c r="U647" s="148"/>
      <c r="V647" s="148"/>
      <c r="W647" s="148"/>
      <c r="X647" s="148"/>
      <c r="Y647" s="148"/>
      <c r="Z647" s="148"/>
      <c r="AA647" s="148"/>
      <c r="AB647" s="148"/>
      <c r="AC647" s="148"/>
      <c r="AD647" s="148"/>
      <c r="AE647" s="148"/>
      <c r="AF647" s="148"/>
      <c r="AG647" s="148"/>
      <c r="AH647" s="148"/>
    </row>
    <row r="648" spans="1:34" ht="15.75" customHeight="1" x14ac:dyDescent="0.25">
      <c r="A648" s="148"/>
      <c r="B648" s="148"/>
      <c r="C648" s="148"/>
      <c r="D648" s="148"/>
      <c r="E648" s="148"/>
      <c r="F648" s="148"/>
      <c r="G648" s="149"/>
      <c r="H648" s="148"/>
      <c r="I648" s="148"/>
      <c r="J648" s="148"/>
      <c r="K648" s="148"/>
      <c r="L648" s="148"/>
      <c r="M648" s="148"/>
      <c r="N648" s="148"/>
      <c r="O648" s="148"/>
      <c r="P648" s="148"/>
      <c r="Q648" s="148"/>
      <c r="R648" s="50"/>
      <c r="S648" s="148"/>
      <c r="T648" s="148"/>
      <c r="U648" s="148"/>
      <c r="V648" s="148"/>
      <c r="W648" s="148"/>
      <c r="X648" s="148"/>
      <c r="Y648" s="148"/>
      <c r="Z648" s="148"/>
      <c r="AA648" s="148"/>
      <c r="AB648" s="148"/>
      <c r="AC648" s="148"/>
      <c r="AD648" s="148"/>
      <c r="AE648" s="148"/>
      <c r="AF648" s="148"/>
      <c r="AG648" s="148"/>
      <c r="AH648" s="148"/>
    </row>
    <row r="649" spans="1:34" ht="15.75" customHeight="1" x14ac:dyDescent="0.25">
      <c r="A649" s="148"/>
      <c r="B649" s="148"/>
      <c r="C649" s="148"/>
      <c r="D649" s="148"/>
      <c r="E649" s="148"/>
      <c r="F649" s="148"/>
      <c r="G649" s="149"/>
      <c r="H649" s="148"/>
      <c r="I649" s="148"/>
      <c r="J649" s="148"/>
      <c r="K649" s="148"/>
      <c r="L649" s="148"/>
      <c r="M649" s="148"/>
      <c r="N649" s="148"/>
      <c r="O649" s="148"/>
      <c r="P649" s="148"/>
      <c r="Q649" s="148"/>
      <c r="R649" s="50"/>
      <c r="S649" s="148"/>
      <c r="T649" s="148"/>
      <c r="U649" s="148"/>
      <c r="V649" s="148"/>
      <c r="W649" s="148"/>
      <c r="X649" s="148"/>
      <c r="Y649" s="148"/>
      <c r="Z649" s="148"/>
      <c r="AA649" s="148"/>
      <c r="AB649" s="148"/>
      <c r="AC649" s="148"/>
      <c r="AD649" s="148"/>
      <c r="AE649" s="148"/>
      <c r="AF649" s="148"/>
      <c r="AG649" s="148"/>
      <c r="AH649" s="148"/>
    </row>
    <row r="650" spans="1:34" ht="15.75" customHeight="1" x14ac:dyDescent="0.25">
      <c r="A650" s="148"/>
      <c r="B650" s="148"/>
      <c r="C650" s="148"/>
      <c r="D650" s="148"/>
      <c r="E650" s="148"/>
      <c r="F650" s="148"/>
      <c r="G650" s="149"/>
      <c r="H650" s="148"/>
      <c r="I650" s="148"/>
      <c r="J650" s="148"/>
      <c r="K650" s="148"/>
      <c r="L650" s="148"/>
      <c r="M650" s="148"/>
      <c r="N650" s="148"/>
      <c r="O650" s="148"/>
      <c r="P650" s="148"/>
      <c r="Q650" s="148"/>
      <c r="R650" s="50"/>
      <c r="S650" s="148"/>
      <c r="T650" s="148"/>
      <c r="U650" s="148"/>
      <c r="V650" s="148"/>
      <c r="W650" s="148"/>
      <c r="X650" s="148"/>
      <c r="Y650" s="148"/>
      <c r="Z650" s="148"/>
      <c r="AA650" s="148"/>
      <c r="AB650" s="148"/>
      <c r="AC650" s="148"/>
      <c r="AD650" s="148"/>
      <c r="AE650" s="148"/>
      <c r="AF650" s="148"/>
      <c r="AG650" s="148"/>
      <c r="AH650" s="148"/>
    </row>
    <row r="651" spans="1:34" ht="15.75" customHeight="1" x14ac:dyDescent="0.25">
      <c r="A651" s="148"/>
      <c r="B651" s="148"/>
      <c r="C651" s="148"/>
      <c r="D651" s="148"/>
      <c r="E651" s="148"/>
      <c r="F651" s="148"/>
      <c r="G651" s="149"/>
      <c r="H651" s="148"/>
      <c r="I651" s="148"/>
      <c r="J651" s="148"/>
      <c r="K651" s="148"/>
      <c r="L651" s="148"/>
      <c r="M651" s="148"/>
      <c r="N651" s="148"/>
      <c r="O651" s="148"/>
      <c r="P651" s="148"/>
      <c r="Q651" s="148"/>
      <c r="R651" s="50"/>
      <c r="S651" s="148"/>
      <c r="T651" s="148"/>
      <c r="U651" s="148"/>
      <c r="V651" s="148"/>
      <c r="W651" s="148"/>
      <c r="X651" s="148"/>
      <c r="Y651" s="148"/>
      <c r="Z651" s="148"/>
      <c r="AA651" s="148"/>
      <c r="AB651" s="148"/>
      <c r="AC651" s="148"/>
      <c r="AD651" s="148"/>
      <c r="AE651" s="148"/>
      <c r="AF651" s="148"/>
      <c r="AG651" s="148"/>
      <c r="AH651" s="148"/>
    </row>
    <row r="652" spans="1:34" ht="15.75" customHeight="1" x14ac:dyDescent="0.25">
      <c r="A652" s="148"/>
      <c r="B652" s="148"/>
      <c r="C652" s="148"/>
      <c r="D652" s="148"/>
      <c r="E652" s="148"/>
      <c r="F652" s="148"/>
      <c r="G652" s="149"/>
      <c r="H652" s="148"/>
      <c r="I652" s="148"/>
      <c r="J652" s="148"/>
      <c r="K652" s="148"/>
      <c r="L652" s="148"/>
      <c r="M652" s="148"/>
      <c r="N652" s="148"/>
      <c r="O652" s="148"/>
      <c r="P652" s="148"/>
      <c r="Q652" s="148"/>
      <c r="R652" s="50"/>
      <c r="S652" s="148"/>
      <c r="T652" s="148"/>
      <c r="U652" s="148"/>
      <c r="V652" s="148"/>
      <c r="W652" s="148"/>
      <c r="X652" s="148"/>
      <c r="Y652" s="148"/>
      <c r="Z652" s="148"/>
      <c r="AA652" s="148"/>
      <c r="AB652" s="148"/>
      <c r="AC652" s="148"/>
      <c r="AD652" s="148"/>
      <c r="AE652" s="148"/>
      <c r="AF652" s="148"/>
      <c r="AG652" s="148"/>
      <c r="AH652" s="148"/>
    </row>
    <row r="653" spans="1:34" ht="15.75" customHeight="1" x14ac:dyDescent="0.25">
      <c r="A653" s="148"/>
      <c r="B653" s="148"/>
      <c r="C653" s="148"/>
      <c r="D653" s="148"/>
      <c r="E653" s="148"/>
      <c r="F653" s="148"/>
      <c r="G653" s="149"/>
      <c r="H653" s="148"/>
      <c r="I653" s="148"/>
      <c r="J653" s="148"/>
      <c r="K653" s="148"/>
      <c r="L653" s="148"/>
      <c r="M653" s="148"/>
      <c r="N653" s="148"/>
      <c r="O653" s="148"/>
      <c r="P653" s="148"/>
      <c r="Q653" s="148"/>
      <c r="R653" s="50"/>
      <c r="S653" s="148"/>
      <c r="T653" s="148"/>
      <c r="U653" s="148"/>
      <c r="V653" s="148"/>
      <c r="W653" s="148"/>
      <c r="X653" s="148"/>
      <c r="Y653" s="148"/>
      <c r="Z653" s="148"/>
      <c r="AA653" s="148"/>
      <c r="AB653" s="148"/>
      <c r="AC653" s="148"/>
      <c r="AD653" s="148"/>
      <c r="AE653" s="148"/>
      <c r="AF653" s="148"/>
      <c r="AG653" s="148"/>
      <c r="AH653" s="148"/>
    </row>
    <row r="654" spans="1:34" ht="15.75" customHeight="1" x14ac:dyDescent="0.25">
      <c r="A654" s="148"/>
      <c r="B654" s="148"/>
      <c r="C654" s="148"/>
      <c r="D654" s="148"/>
      <c r="E654" s="148"/>
      <c r="F654" s="148"/>
      <c r="G654" s="149"/>
      <c r="H654" s="148"/>
      <c r="I654" s="148"/>
      <c r="J654" s="148"/>
      <c r="K654" s="148"/>
      <c r="L654" s="148"/>
      <c r="M654" s="148"/>
      <c r="N654" s="148"/>
      <c r="O654" s="148"/>
      <c r="P654" s="148"/>
      <c r="Q654" s="148"/>
      <c r="R654" s="50"/>
      <c r="S654" s="148"/>
      <c r="T654" s="148"/>
      <c r="U654" s="148"/>
      <c r="V654" s="148"/>
      <c r="W654" s="148"/>
      <c r="X654" s="148"/>
      <c r="Y654" s="148"/>
      <c r="Z654" s="148"/>
      <c r="AA654" s="148"/>
      <c r="AB654" s="148"/>
      <c r="AC654" s="148"/>
      <c r="AD654" s="148"/>
      <c r="AE654" s="148"/>
      <c r="AF654" s="148"/>
      <c r="AG654" s="148"/>
      <c r="AH654" s="148"/>
    </row>
    <row r="655" spans="1:34" ht="15.75" customHeight="1" x14ac:dyDescent="0.25">
      <c r="A655" s="148"/>
      <c r="B655" s="148"/>
      <c r="C655" s="148"/>
      <c r="D655" s="148"/>
      <c r="E655" s="148"/>
      <c r="F655" s="148"/>
      <c r="G655" s="149"/>
      <c r="H655" s="148"/>
      <c r="I655" s="148"/>
      <c r="J655" s="148"/>
      <c r="K655" s="148"/>
      <c r="L655" s="148"/>
      <c r="M655" s="148"/>
      <c r="N655" s="148"/>
      <c r="O655" s="148"/>
      <c r="P655" s="148"/>
      <c r="Q655" s="148"/>
      <c r="R655" s="50"/>
      <c r="S655" s="148"/>
      <c r="T655" s="148"/>
      <c r="U655" s="148"/>
      <c r="V655" s="148"/>
      <c r="W655" s="148"/>
      <c r="X655" s="148"/>
      <c r="Y655" s="148"/>
      <c r="Z655" s="148"/>
      <c r="AA655" s="148"/>
      <c r="AB655" s="148"/>
      <c r="AC655" s="148"/>
      <c r="AD655" s="148"/>
      <c r="AE655" s="148"/>
      <c r="AF655" s="148"/>
      <c r="AG655" s="148"/>
      <c r="AH655" s="148"/>
    </row>
    <row r="656" spans="1:34" ht="15.75" customHeight="1" x14ac:dyDescent="0.25">
      <c r="A656" s="148"/>
      <c r="B656" s="148"/>
      <c r="C656" s="148"/>
      <c r="D656" s="148"/>
      <c r="E656" s="148"/>
      <c r="F656" s="148"/>
      <c r="G656" s="149"/>
      <c r="H656" s="148"/>
      <c r="I656" s="148"/>
      <c r="J656" s="148"/>
      <c r="K656" s="148"/>
      <c r="L656" s="148"/>
      <c r="M656" s="148"/>
      <c r="N656" s="148"/>
      <c r="O656" s="148"/>
      <c r="P656" s="148"/>
      <c r="Q656" s="148"/>
      <c r="R656" s="50"/>
      <c r="S656" s="148"/>
      <c r="T656" s="148"/>
      <c r="U656" s="148"/>
      <c r="V656" s="148"/>
      <c r="W656" s="148"/>
      <c r="X656" s="148"/>
      <c r="Y656" s="148"/>
      <c r="Z656" s="148"/>
      <c r="AA656" s="148"/>
      <c r="AB656" s="148"/>
      <c r="AC656" s="148"/>
      <c r="AD656" s="148"/>
      <c r="AE656" s="148"/>
      <c r="AF656" s="148"/>
      <c r="AG656" s="148"/>
      <c r="AH656" s="148"/>
    </row>
    <row r="657" spans="1:34" ht="15.75" customHeight="1" x14ac:dyDescent="0.25">
      <c r="A657" s="148"/>
      <c r="B657" s="148"/>
      <c r="C657" s="148"/>
      <c r="D657" s="148"/>
      <c r="E657" s="148"/>
      <c r="F657" s="148"/>
      <c r="G657" s="149"/>
      <c r="H657" s="148"/>
      <c r="I657" s="148"/>
      <c r="J657" s="148"/>
      <c r="K657" s="148"/>
      <c r="L657" s="148"/>
      <c r="M657" s="148"/>
      <c r="N657" s="148"/>
      <c r="O657" s="148"/>
      <c r="P657" s="148"/>
      <c r="Q657" s="148"/>
      <c r="R657" s="50"/>
      <c r="S657" s="148"/>
      <c r="T657" s="148"/>
      <c r="U657" s="148"/>
      <c r="V657" s="148"/>
      <c r="W657" s="148"/>
      <c r="X657" s="148"/>
      <c r="Y657" s="148"/>
      <c r="Z657" s="148"/>
      <c r="AA657" s="148"/>
      <c r="AB657" s="148"/>
      <c r="AC657" s="148"/>
      <c r="AD657" s="148"/>
      <c r="AE657" s="148"/>
      <c r="AF657" s="148"/>
      <c r="AG657" s="148"/>
      <c r="AH657" s="148"/>
    </row>
    <row r="658" spans="1:34" ht="15.75" customHeight="1" x14ac:dyDescent="0.25">
      <c r="A658" s="148"/>
      <c r="B658" s="148"/>
      <c r="C658" s="148"/>
      <c r="D658" s="148"/>
      <c r="E658" s="148"/>
      <c r="F658" s="148"/>
      <c r="G658" s="149"/>
      <c r="H658" s="148"/>
      <c r="I658" s="148"/>
      <c r="J658" s="148"/>
      <c r="K658" s="148"/>
      <c r="L658" s="148"/>
      <c r="M658" s="148"/>
      <c r="N658" s="148"/>
      <c r="O658" s="148"/>
      <c r="P658" s="148"/>
      <c r="Q658" s="148"/>
      <c r="R658" s="50"/>
      <c r="S658" s="148"/>
      <c r="T658" s="148"/>
      <c r="U658" s="148"/>
      <c r="V658" s="148"/>
      <c r="W658" s="148"/>
      <c r="X658" s="148"/>
      <c r="Y658" s="148"/>
      <c r="Z658" s="148"/>
      <c r="AA658" s="148"/>
      <c r="AB658" s="148"/>
      <c r="AC658" s="148"/>
      <c r="AD658" s="148"/>
      <c r="AE658" s="148"/>
      <c r="AF658" s="148"/>
      <c r="AG658" s="148"/>
      <c r="AH658" s="148"/>
    </row>
    <row r="659" spans="1:34" ht="15.75" customHeight="1" x14ac:dyDescent="0.25">
      <c r="A659" s="148"/>
      <c r="B659" s="148"/>
      <c r="C659" s="148"/>
      <c r="D659" s="148"/>
      <c r="E659" s="148"/>
      <c r="F659" s="148"/>
      <c r="G659" s="149"/>
      <c r="H659" s="148"/>
      <c r="I659" s="148"/>
      <c r="J659" s="148"/>
      <c r="K659" s="148"/>
      <c r="L659" s="148"/>
      <c r="M659" s="148"/>
      <c r="N659" s="148"/>
      <c r="O659" s="148"/>
      <c r="P659" s="148"/>
      <c r="Q659" s="148"/>
      <c r="R659" s="50"/>
      <c r="S659" s="148"/>
      <c r="T659" s="148"/>
      <c r="U659" s="148"/>
      <c r="V659" s="148"/>
      <c r="W659" s="148"/>
      <c r="X659" s="148"/>
      <c r="Y659" s="148"/>
      <c r="Z659" s="148"/>
      <c r="AA659" s="148"/>
      <c r="AB659" s="148"/>
      <c r="AC659" s="148"/>
      <c r="AD659" s="148"/>
      <c r="AE659" s="148"/>
      <c r="AF659" s="148"/>
      <c r="AG659" s="148"/>
      <c r="AH659" s="148"/>
    </row>
    <row r="660" spans="1:34" ht="15.75" customHeight="1" x14ac:dyDescent="0.25">
      <c r="A660" s="148"/>
      <c r="B660" s="148"/>
      <c r="C660" s="148"/>
      <c r="D660" s="148"/>
      <c r="E660" s="148"/>
      <c r="F660" s="148"/>
      <c r="G660" s="149"/>
      <c r="H660" s="148"/>
      <c r="I660" s="148"/>
      <c r="J660" s="148"/>
      <c r="K660" s="148"/>
      <c r="L660" s="148"/>
      <c r="M660" s="148"/>
      <c r="N660" s="148"/>
      <c r="O660" s="148"/>
      <c r="P660" s="148"/>
      <c r="Q660" s="148"/>
      <c r="R660" s="50"/>
      <c r="S660" s="148"/>
      <c r="T660" s="148"/>
      <c r="U660" s="148"/>
      <c r="V660" s="148"/>
      <c r="W660" s="148"/>
      <c r="X660" s="148"/>
      <c r="Y660" s="148"/>
      <c r="Z660" s="148"/>
      <c r="AA660" s="148"/>
      <c r="AB660" s="148"/>
      <c r="AC660" s="148"/>
      <c r="AD660" s="148"/>
      <c r="AE660" s="148"/>
      <c r="AF660" s="148"/>
      <c r="AG660" s="148"/>
      <c r="AH660" s="148"/>
    </row>
    <row r="661" spans="1:34" ht="15.75" customHeight="1" x14ac:dyDescent="0.25">
      <c r="A661" s="148"/>
      <c r="B661" s="148"/>
      <c r="C661" s="148"/>
      <c r="D661" s="148"/>
      <c r="E661" s="148"/>
      <c r="F661" s="148"/>
      <c r="G661" s="149"/>
      <c r="H661" s="148"/>
      <c r="I661" s="148"/>
      <c r="J661" s="148"/>
      <c r="K661" s="148"/>
      <c r="L661" s="148"/>
      <c r="M661" s="148"/>
      <c r="N661" s="148"/>
      <c r="O661" s="148"/>
      <c r="P661" s="148"/>
      <c r="Q661" s="148"/>
      <c r="R661" s="50"/>
      <c r="S661" s="148"/>
      <c r="T661" s="148"/>
      <c r="U661" s="148"/>
      <c r="V661" s="148"/>
      <c r="W661" s="148"/>
      <c r="X661" s="148"/>
      <c r="Y661" s="148"/>
      <c r="Z661" s="148"/>
      <c r="AA661" s="148"/>
      <c r="AB661" s="148"/>
      <c r="AC661" s="148"/>
      <c r="AD661" s="148"/>
      <c r="AE661" s="148"/>
      <c r="AF661" s="148"/>
      <c r="AG661" s="148"/>
      <c r="AH661" s="148"/>
    </row>
    <row r="662" spans="1:34" ht="15.75" customHeight="1" x14ac:dyDescent="0.25">
      <c r="A662" s="148"/>
      <c r="B662" s="148"/>
      <c r="C662" s="148"/>
      <c r="D662" s="148"/>
      <c r="E662" s="148"/>
      <c r="F662" s="148"/>
      <c r="G662" s="149"/>
      <c r="H662" s="148"/>
      <c r="I662" s="148"/>
      <c r="J662" s="148"/>
      <c r="K662" s="148"/>
      <c r="L662" s="148"/>
      <c r="M662" s="148"/>
      <c r="N662" s="148"/>
      <c r="O662" s="148"/>
      <c r="P662" s="148"/>
      <c r="Q662" s="148"/>
      <c r="R662" s="50"/>
      <c r="S662" s="148"/>
      <c r="T662" s="148"/>
      <c r="U662" s="148"/>
      <c r="V662" s="148"/>
      <c r="W662" s="148"/>
      <c r="X662" s="148"/>
      <c r="Y662" s="148"/>
      <c r="Z662" s="148"/>
      <c r="AA662" s="148"/>
      <c r="AB662" s="148"/>
      <c r="AC662" s="148"/>
      <c r="AD662" s="148"/>
      <c r="AE662" s="148"/>
      <c r="AF662" s="148"/>
      <c r="AG662" s="148"/>
      <c r="AH662" s="148"/>
    </row>
    <row r="663" spans="1:34" ht="15.75" customHeight="1" x14ac:dyDescent="0.25">
      <c r="A663" s="148"/>
      <c r="B663" s="148"/>
      <c r="C663" s="148"/>
      <c r="D663" s="148"/>
      <c r="E663" s="148"/>
      <c r="F663" s="148"/>
      <c r="G663" s="149"/>
      <c r="H663" s="148"/>
      <c r="I663" s="148"/>
      <c r="J663" s="148"/>
      <c r="K663" s="148"/>
      <c r="L663" s="148"/>
      <c r="M663" s="148"/>
      <c r="N663" s="148"/>
      <c r="O663" s="148"/>
      <c r="P663" s="148"/>
      <c r="Q663" s="148"/>
      <c r="R663" s="50"/>
      <c r="S663" s="148"/>
      <c r="T663" s="148"/>
      <c r="U663" s="148"/>
      <c r="V663" s="148"/>
      <c r="W663" s="148"/>
      <c r="X663" s="148"/>
      <c r="Y663" s="148"/>
      <c r="Z663" s="148"/>
      <c r="AA663" s="148"/>
      <c r="AB663" s="148"/>
      <c r="AC663" s="148"/>
      <c r="AD663" s="148"/>
      <c r="AE663" s="148"/>
      <c r="AF663" s="148"/>
      <c r="AG663" s="148"/>
      <c r="AH663" s="148"/>
    </row>
    <row r="664" spans="1:34" ht="15.75" customHeight="1" x14ac:dyDescent="0.25">
      <c r="A664" s="148"/>
      <c r="B664" s="148"/>
      <c r="C664" s="148"/>
      <c r="D664" s="148"/>
      <c r="E664" s="148"/>
      <c r="F664" s="148"/>
      <c r="G664" s="149"/>
      <c r="H664" s="148"/>
      <c r="I664" s="148"/>
      <c r="J664" s="148"/>
      <c r="K664" s="148"/>
      <c r="L664" s="148"/>
      <c r="M664" s="148"/>
      <c r="N664" s="148"/>
      <c r="O664" s="148"/>
      <c r="P664" s="148"/>
      <c r="Q664" s="148"/>
      <c r="R664" s="50"/>
      <c r="S664" s="148"/>
      <c r="T664" s="148"/>
      <c r="U664" s="148"/>
      <c r="V664" s="148"/>
      <c r="W664" s="148"/>
      <c r="X664" s="148"/>
      <c r="Y664" s="148"/>
      <c r="Z664" s="148"/>
      <c r="AA664" s="148"/>
      <c r="AB664" s="148"/>
      <c r="AC664" s="148"/>
      <c r="AD664" s="148"/>
      <c r="AE664" s="148"/>
      <c r="AF664" s="148"/>
      <c r="AG664" s="148"/>
      <c r="AH664" s="148"/>
    </row>
    <row r="665" spans="1:34" ht="15.75" customHeight="1" x14ac:dyDescent="0.25">
      <c r="A665" s="148"/>
      <c r="B665" s="148"/>
      <c r="C665" s="148"/>
      <c r="D665" s="148"/>
      <c r="E665" s="148"/>
      <c r="F665" s="148"/>
      <c r="G665" s="149"/>
      <c r="H665" s="148"/>
      <c r="I665" s="148"/>
      <c r="J665" s="148"/>
      <c r="K665" s="148"/>
      <c r="L665" s="148"/>
      <c r="M665" s="148"/>
      <c r="N665" s="148"/>
      <c r="O665" s="148"/>
      <c r="P665" s="148"/>
      <c r="Q665" s="148"/>
      <c r="R665" s="50"/>
      <c r="S665" s="148"/>
      <c r="T665" s="148"/>
      <c r="U665" s="148"/>
      <c r="V665" s="148"/>
      <c r="W665" s="148"/>
      <c r="X665" s="148"/>
      <c r="Y665" s="148"/>
      <c r="Z665" s="148"/>
      <c r="AA665" s="148"/>
      <c r="AB665" s="148"/>
      <c r="AC665" s="148"/>
      <c r="AD665" s="148"/>
      <c r="AE665" s="148"/>
      <c r="AF665" s="148"/>
      <c r="AG665" s="148"/>
      <c r="AH665" s="148"/>
    </row>
    <row r="666" spans="1:34" ht="15.75" customHeight="1" x14ac:dyDescent="0.25">
      <c r="A666" s="148"/>
      <c r="B666" s="148"/>
      <c r="C666" s="148"/>
      <c r="D666" s="148"/>
      <c r="E666" s="148"/>
      <c r="F666" s="148"/>
      <c r="G666" s="149"/>
      <c r="H666" s="148"/>
      <c r="I666" s="148"/>
      <c r="J666" s="148"/>
      <c r="K666" s="148"/>
      <c r="L666" s="148"/>
      <c r="M666" s="148"/>
      <c r="N666" s="148"/>
      <c r="O666" s="148"/>
      <c r="P666" s="148"/>
      <c r="Q666" s="148"/>
      <c r="R666" s="50"/>
      <c r="S666" s="148"/>
      <c r="T666" s="148"/>
      <c r="U666" s="148"/>
      <c r="V666" s="148"/>
      <c r="W666" s="148"/>
      <c r="X666" s="148"/>
      <c r="Y666" s="148"/>
      <c r="Z666" s="148"/>
      <c r="AA666" s="148"/>
      <c r="AB666" s="148"/>
      <c r="AC666" s="148"/>
      <c r="AD666" s="148"/>
      <c r="AE666" s="148"/>
      <c r="AF666" s="148"/>
      <c r="AG666" s="148"/>
      <c r="AH666" s="148"/>
    </row>
    <row r="667" spans="1:34" ht="15.75" customHeight="1" x14ac:dyDescent="0.25">
      <c r="A667" s="148"/>
      <c r="B667" s="148"/>
      <c r="C667" s="148"/>
      <c r="D667" s="148"/>
      <c r="E667" s="148"/>
      <c r="F667" s="148"/>
      <c r="G667" s="149"/>
      <c r="H667" s="148"/>
      <c r="I667" s="148"/>
      <c r="J667" s="148"/>
      <c r="K667" s="148"/>
      <c r="L667" s="148"/>
      <c r="M667" s="148"/>
      <c r="N667" s="148"/>
      <c r="O667" s="148"/>
      <c r="P667" s="148"/>
      <c r="Q667" s="148"/>
      <c r="R667" s="50"/>
      <c r="S667" s="148"/>
      <c r="T667" s="148"/>
      <c r="U667" s="148"/>
      <c r="V667" s="148"/>
      <c r="W667" s="148"/>
      <c r="X667" s="148"/>
      <c r="Y667" s="148"/>
      <c r="Z667" s="148"/>
      <c r="AA667" s="148"/>
      <c r="AB667" s="148"/>
      <c r="AC667" s="148"/>
      <c r="AD667" s="148"/>
      <c r="AE667" s="148"/>
      <c r="AF667" s="148"/>
      <c r="AG667" s="148"/>
      <c r="AH667" s="148"/>
    </row>
    <row r="668" spans="1:34" ht="15.75" customHeight="1" x14ac:dyDescent="0.25">
      <c r="A668" s="148"/>
      <c r="B668" s="148"/>
      <c r="C668" s="148"/>
      <c r="D668" s="148"/>
      <c r="E668" s="148"/>
      <c r="F668" s="148"/>
      <c r="G668" s="149"/>
      <c r="H668" s="148"/>
      <c r="I668" s="148"/>
      <c r="J668" s="148"/>
      <c r="K668" s="148"/>
      <c r="L668" s="148"/>
      <c r="M668" s="148"/>
      <c r="N668" s="148"/>
      <c r="O668" s="148"/>
      <c r="P668" s="148"/>
      <c r="Q668" s="148"/>
      <c r="R668" s="50"/>
      <c r="S668" s="148"/>
      <c r="T668" s="148"/>
      <c r="U668" s="148"/>
      <c r="V668" s="148"/>
      <c r="W668" s="148"/>
      <c r="X668" s="148"/>
      <c r="Y668" s="148"/>
      <c r="Z668" s="148"/>
      <c r="AA668" s="148"/>
      <c r="AB668" s="148"/>
      <c r="AC668" s="148"/>
      <c r="AD668" s="148"/>
      <c r="AE668" s="148"/>
      <c r="AF668" s="148"/>
      <c r="AG668" s="148"/>
      <c r="AH668" s="148"/>
    </row>
    <row r="669" spans="1:34" ht="15.75" customHeight="1" x14ac:dyDescent="0.25">
      <c r="A669" s="148"/>
      <c r="B669" s="148"/>
      <c r="C669" s="148"/>
      <c r="D669" s="148"/>
      <c r="E669" s="148"/>
      <c r="F669" s="148"/>
      <c r="G669" s="149"/>
      <c r="H669" s="148"/>
      <c r="I669" s="148"/>
      <c r="J669" s="148"/>
      <c r="K669" s="148"/>
      <c r="L669" s="148"/>
      <c r="M669" s="148"/>
      <c r="N669" s="148"/>
      <c r="O669" s="148"/>
      <c r="P669" s="148"/>
      <c r="Q669" s="148"/>
      <c r="R669" s="50"/>
      <c r="S669" s="148"/>
      <c r="T669" s="148"/>
      <c r="U669" s="148"/>
      <c r="V669" s="148"/>
      <c r="W669" s="148"/>
      <c r="X669" s="148"/>
      <c r="Y669" s="148"/>
      <c r="Z669" s="148"/>
      <c r="AA669" s="148"/>
      <c r="AB669" s="148"/>
      <c r="AC669" s="148"/>
      <c r="AD669" s="148"/>
      <c r="AE669" s="148"/>
      <c r="AF669" s="148"/>
      <c r="AG669" s="148"/>
      <c r="AH669" s="148"/>
    </row>
    <row r="670" spans="1:34" ht="15.75" customHeight="1" x14ac:dyDescent="0.25">
      <c r="A670" s="148"/>
      <c r="B670" s="148"/>
      <c r="C670" s="148"/>
      <c r="D670" s="148"/>
      <c r="E670" s="148"/>
      <c r="F670" s="148"/>
      <c r="G670" s="149"/>
      <c r="H670" s="148"/>
      <c r="I670" s="148"/>
      <c r="J670" s="148"/>
      <c r="K670" s="148"/>
      <c r="L670" s="148"/>
      <c r="M670" s="148"/>
      <c r="N670" s="148"/>
      <c r="O670" s="148"/>
      <c r="P670" s="148"/>
      <c r="Q670" s="148"/>
      <c r="R670" s="50"/>
      <c r="S670" s="148"/>
      <c r="T670" s="148"/>
      <c r="U670" s="148"/>
      <c r="V670" s="148"/>
      <c r="W670" s="148"/>
      <c r="X670" s="148"/>
      <c r="Y670" s="148"/>
      <c r="Z670" s="148"/>
      <c r="AA670" s="148"/>
      <c r="AB670" s="148"/>
      <c r="AC670" s="148"/>
      <c r="AD670" s="148"/>
      <c r="AE670" s="148"/>
      <c r="AF670" s="148"/>
      <c r="AG670" s="148"/>
      <c r="AH670" s="148"/>
    </row>
    <row r="671" spans="1:34" ht="15.75" customHeight="1" x14ac:dyDescent="0.25">
      <c r="A671" s="148"/>
      <c r="B671" s="148"/>
      <c r="C671" s="148"/>
      <c r="D671" s="148"/>
      <c r="E671" s="148"/>
      <c r="F671" s="148"/>
      <c r="G671" s="149"/>
      <c r="H671" s="148"/>
      <c r="I671" s="148"/>
      <c r="J671" s="148"/>
      <c r="K671" s="148"/>
      <c r="L671" s="148"/>
      <c r="M671" s="148"/>
      <c r="N671" s="148"/>
      <c r="O671" s="148"/>
      <c r="P671" s="148"/>
      <c r="Q671" s="148"/>
      <c r="R671" s="50"/>
      <c r="S671" s="148"/>
      <c r="T671" s="148"/>
      <c r="U671" s="148"/>
      <c r="V671" s="148"/>
      <c r="W671" s="148"/>
      <c r="X671" s="148"/>
      <c r="Y671" s="148"/>
      <c r="Z671" s="148"/>
      <c r="AA671" s="148"/>
      <c r="AB671" s="148"/>
      <c r="AC671" s="148"/>
      <c r="AD671" s="148"/>
      <c r="AE671" s="148"/>
      <c r="AF671" s="148"/>
      <c r="AG671" s="148"/>
      <c r="AH671" s="148"/>
    </row>
    <row r="672" spans="1:34" ht="15.75" customHeight="1" x14ac:dyDescent="0.25">
      <c r="A672" s="148"/>
      <c r="B672" s="148"/>
      <c r="C672" s="148"/>
      <c r="D672" s="148"/>
      <c r="E672" s="148"/>
      <c r="F672" s="148"/>
      <c r="G672" s="149"/>
      <c r="H672" s="148"/>
      <c r="I672" s="148"/>
      <c r="J672" s="148"/>
      <c r="K672" s="148"/>
      <c r="L672" s="148"/>
      <c r="M672" s="148"/>
      <c r="N672" s="148"/>
      <c r="O672" s="148"/>
      <c r="P672" s="148"/>
      <c r="Q672" s="148"/>
      <c r="R672" s="50"/>
      <c r="S672" s="148"/>
      <c r="T672" s="148"/>
      <c r="U672" s="148"/>
      <c r="V672" s="148"/>
      <c r="W672" s="148"/>
      <c r="X672" s="148"/>
      <c r="Y672" s="148"/>
      <c r="Z672" s="148"/>
      <c r="AA672" s="148"/>
      <c r="AB672" s="148"/>
      <c r="AC672" s="148"/>
      <c r="AD672" s="148"/>
      <c r="AE672" s="148"/>
      <c r="AF672" s="148"/>
      <c r="AG672" s="148"/>
      <c r="AH672" s="148"/>
    </row>
    <row r="673" spans="1:34" ht="15.75" customHeight="1" x14ac:dyDescent="0.25">
      <c r="A673" s="148"/>
      <c r="B673" s="148"/>
      <c r="C673" s="148"/>
      <c r="D673" s="148"/>
      <c r="E673" s="148"/>
      <c r="F673" s="148"/>
      <c r="G673" s="149"/>
      <c r="H673" s="148"/>
      <c r="I673" s="148"/>
      <c r="J673" s="148"/>
      <c r="K673" s="148"/>
      <c r="L673" s="148"/>
      <c r="M673" s="148"/>
      <c r="N673" s="148"/>
      <c r="O673" s="148"/>
      <c r="P673" s="148"/>
      <c r="Q673" s="148"/>
      <c r="R673" s="50"/>
      <c r="S673" s="148"/>
      <c r="T673" s="148"/>
      <c r="U673" s="148"/>
      <c r="V673" s="148"/>
      <c r="W673" s="148"/>
      <c r="X673" s="148"/>
      <c r="Y673" s="148"/>
      <c r="Z673" s="148"/>
      <c r="AA673" s="148"/>
      <c r="AB673" s="148"/>
      <c r="AC673" s="148"/>
      <c r="AD673" s="148"/>
      <c r="AE673" s="148"/>
      <c r="AF673" s="148"/>
      <c r="AG673" s="148"/>
      <c r="AH673" s="148"/>
    </row>
    <row r="674" spans="1:34" ht="15.75" customHeight="1" x14ac:dyDescent="0.25">
      <c r="A674" s="148"/>
      <c r="B674" s="148"/>
      <c r="C674" s="148"/>
      <c r="D674" s="148"/>
      <c r="E674" s="148"/>
      <c r="F674" s="148"/>
      <c r="G674" s="149"/>
      <c r="H674" s="148"/>
      <c r="I674" s="148"/>
      <c r="J674" s="148"/>
      <c r="K674" s="148"/>
      <c r="L674" s="148"/>
      <c r="M674" s="148"/>
      <c r="N674" s="148"/>
      <c r="O674" s="148"/>
      <c r="P674" s="148"/>
      <c r="Q674" s="148"/>
      <c r="R674" s="50"/>
      <c r="S674" s="148"/>
      <c r="T674" s="148"/>
      <c r="U674" s="148"/>
      <c r="V674" s="148"/>
      <c r="W674" s="148"/>
      <c r="X674" s="148"/>
      <c r="Y674" s="148"/>
      <c r="Z674" s="148"/>
      <c r="AA674" s="148"/>
      <c r="AB674" s="148"/>
      <c r="AC674" s="148"/>
      <c r="AD674" s="148"/>
      <c r="AE674" s="148"/>
      <c r="AF674" s="148"/>
      <c r="AG674" s="148"/>
      <c r="AH674" s="148"/>
    </row>
    <row r="675" spans="1:34" ht="15.75" customHeight="1" x14ac:dyDescent="0.25">
      <c r="A675" s="148"/>
      <c r="B675" s="148"/>
      <c r="C675" s="148"/>
      <c r="D675" s="148"/>
      <c r="E675" s="148"/>
      <c r="F675" s="148"/>
      <c r="G675" s="149"/>
      <c r="H675" s="148"/>
      <c r="I675" s="148"/>
      <c r="J675" s="148"/>
      <c r="K675" s="148"/>
      <c r="L675" s="148"/>
      <c r="M675" s="148"/>
      <c r="N675" s="148"/>
      <c r="O675" s="148"/>
      <c r="P675" s="148"/>
      <c r="Q675" s="148"/>
      <c r="R675" s="50"/>
      <c r="S675" s="148"/>
      <c r="T675" s="148"/>
      <c r="U675" s="148"/>
      <c r="V675" s="148"/>
      <c r="W675" s="148"/>
      <c r="X675" s="148"/>
      <c r="Y675" s="148"/>
      <c r="Z675" s="148"/>
      <c r="AA675" s="148"/>
      <c r="AB675" s="148"/>
      <c r="AC675" s="148"/>
      <c r="AD675" s="148"/>
      <c r="AE675" s="148"/>
      <c r="AF675" s="148"/>
      <c r="AG675" s="148"/>
      <c r="AH675" s="148"/>
    </row>
    <row r="676" spans="1:34" ht="15.75" customHeight="1" x14ac:dyDescent="0.25">
      <c r="A676" s="148"/>
      <c r="B676" s="148"/>
      <c r="C676" s="148"/>
      <c r="D676" s="148"/>
      <c r="E676" s="148"/>
      <c r="F676" s="148"/>
      <c r="G676" s="149"/>
      <c r="H676" s="148"/>
      <c r="I676" s="148"/>
      <c r="J676" s="148"/>
      <c r="K676" s="148"/>
      <c r="L676" s="148"/>
      <c r="M676" s="148"/>
      <c r="N676" s="148"/>
      <c r="O676" s="148"/>
      <c r="P676" s="148"/>
      <c r="Q676" s="148"/>
      <c r="R676" s="50"/>
      <c r="S676" s="148"/>
      <c r="T676" s="148"/>
      <c r="U676" s="148"/>
      <c r="V676" s="148"/>
      <c r="W676" s="148"/>
      <c r="X676" s="148"/>
      <c r="Y676" s="148"/>
      <c r="Z676" s="148"/>
      <c r="AA676" s="148"/>
      <c r="AB676" s="148"/>
      <c r="AC676" s="148"/>
      <c r="AD676" s="148"/>
      <c r="AE676" s="148"/>
      <c r="AF676" s="148"/>
      <c r="AG676" s="148"/>
      <c r="AH676" s="148"/>
    </row>
    <row r="677" spans="1:34" ht="15.75" customHeight="1" x14ac:dyDescent="0.25">
      <c r="A677" s="148"/>
      <c r="B677" s="148"/>
      <c r="C677" s="148"/>
      <c r="D677" s="148"/>
      <c r="E677" s="148"/>
      <c r="F677" s="148"/>
      <c r="G677" s="149"/>
      <c r="H677" s="148"/>
      <c r="I677" s="148"/>
      <c r="J677" s="148"/>
      <c r="K677" s="148"/>
      <c r="L677" s="148"/>
      <c r="M677" s="148"/>
      <c r="N677" s="148"/>
      <c r="O677" s="148"/>
      <c r="P677" s="148"/>
      <c r="Q677" s="148"/>
      <c r="R677" s="50"/>
      <c r="S677" s="148"/>
      <c r="T677" s="148"/>
      <c r="U677" s="148"/>
      <c r="V677" s="148"/>
      <c r="W677" s="148"/>
      <c r="X677" s="148"/>
      <c r="Y677" s="148"/>
      <c r="Z677" s="148"/>
      <c r="AA677" s="148"/>
      <c r="AB677" s="148"/>
      <c r="AC677" s="148"/>
      <c r="AD677" s="148"/>
      <c r="AE677" s="148"/>
      <c r="AF677" s="148"/>
      <c r="AG677" s="148"/>
      <c r="AH677" s="148"/>
    </row>
    <row r="678" spans="1:34" ht="15.75" customHeight="1" x14ac:dyDescent="0.25">
      <c r="A678" s="148"/>
      <c r="B678" s="148"/>
      <c r="C678" s="148"/>
      <c r="D678" s="148"/>
      <c r="E678" s="148"/>
      <c r="F678" s="148"/>
      <c r="G678" s="149"/>
      <c r="H678" s="148"/>
      <c r="I678" s="148"/>
      <c r="J678" s="148"/>
      <c r="K678" s="148"/>
      <c r="L678" s="148"/>
      <c r="M678" s="148"/>
      <c r="N678" s="148"/>
      <c r="O678" s="148"/>
      <c r="P678" s="148"/>
      <c r="Q678" s="148"/>
      <c r="R678" s="50"/>
      <c r="S678" s="148"/>
      <c r="T678" s="148"/>
      <c r="U678" s="148"/>
      <c r="V678" s="148"/>
      <c r="W678" s="148"/>
      <c r="X678" s="148"/>
      <c r="Y678" s="148"/>
      <c r="Z678" s="148"/>
      <c r="AA678" s="148"/>
      <c r="AB678" s="148"/>
      <c r="AC678" s="148"/>
      <c r="AD678" s="148"/>
      <c r="AE678" s="148"/>
      <c r="AF678" s="148"/>
      <c r="AG678" s="148"/>
      <c r="AH678" s="148"/>
    </row>
    <row r="679" spans="1:34" ht="15.75" customHeight="1" x14ac:dyDescent="0.25">
      <c r="A679" s="148"/>
      <c r="B679" s="148"/>
      <c r="C679" s="148"/>
      <c r="D679" s="148"/>
      <c r="E679" s="148"/>
      <c r="F679" s="148"/>
      <c r="G679" s="149"/>
      <c r="H679" s="148"/>
      <c r="I679" s="148"/>
      <c r="J679" s="148"/>
      <c r="K679" s="148"/>
      <c r="L679" s="148"/>
      <c r="M679" s="148"/>
      <c r="N679" s="148"/>
      <c r="O679" s="148"/>
      <c r="P679" s="148"/>
      <c r="Q679" s="148"/>
      <c r="R679" s="50"/>
      <c r="S679" s="148"/>
      <c r="T679" s="148"/>
      <c r="U679" s="148"/>
      <c r="V679" s="148"/>
      <c r="W679" s="148"/>
      <c r="X679" s="148"/>
      <c r="Y679" s="148"/>
      <c r="Z679" s="148"/>
      <c r="AA679" s="148"/>
      <c r="AB679" s="148"/>
      <c r="AC679" s="148"/>
      <c r="AD679" s="148"/>
      <c r="AE679" s="148"/>
      <c r="AF679" s="148"/>
      <c r="AG679" s="148"/>
      <c r="AH679" s="148"/>
    </row>
    <row r="680" spans="1:34" ht="15.75" customHeight="1" x14ac:dyDescent="0.25">
      <c r="A680" s="148"/>
      <c r="B680" s="148"/>
      <c r="C680" s="148"/>
      <c r="D680" s="148"/>
      <c r="E680" s="148"/>
      <c r="F680" s="148"/>
      <c r="G680" s="149"/>
      <c r="H680" s="148"/>
      <c r="I680" s="148"/>
      <c r="J680" s="148"/>
      <c r="K680" s="148"/>
      <c r="L680" s="148"/>
      <c r="M680" s="148"/>
      <c r="N680" s="148"/>
      <c r="O680" s="148"/>
      <c r="P680" s="148"/>
      <c r="Q680" s="148"/>
      <c r="R680" s="50"/>
      <c r="S680" s="148"/>
      <c r="T680" s="148"/>
      <c r="U680" s="148"/>
      <c r="V680" s="148"/>
      <c r="W680" s="148"/>
      <c r="X680" s="148"/>
      <c r="Y680" s="148"/>
      <c r="Z680" s="148"/>
      <c r="AA680" s="148"/>
      <c r="AB680" s="148"/>
      <c r="AC680" s="148"/>
      <c r="AD680" s="148"/>
      <c r="AE680" s="148"/>
      <c r="AF680" s="148"/>
      <c r="AG680" s="148"/>
      <c r="AH680" s="148"/>
    </row>
    <row r="681" spans="1:34" ht="15.75" customHeight="1" x14ac:dyDescent="0.25">
      <c r="A681" s="148"/>
      <c r="B681" s="148"/>
      <c r="C681" s="148"/>
      <c r="D681" s="148"/>
      <c r="E681" s="148"/>
      <c r="F681" s="148"/>
      <c r="G681" s="149"/>
      <c r="H681" s="148"/>
      <c r="I681" s="148"/>
      <c r="J681" s="148"/>
      <c r="K681" s="148"/>
      <c r="L681" s="148"/>
      <c r="M681" s="148"/>
      <c r="N681" s="148"/>
      <c r="O681" s="148"/>
      <c r="P681" s="148"/>
      <c r="Q681" s="148"/>
      <c r="R681" s="50"/>
      <c r="S681" s="148"/>
      <c r="T681" s="148"/>
      <c r="U681" s="148"/>
      <c r="V681" s="148"/>
      <c r="W681" s="148"/>
      <c r="X681" s="148"/>
      <c r="Y681" s="148"/>
      <c r="Z681" s="148"/>
      <c r="AA681" s="148"/>
      <c r="AB681" s="148"/>
      <c r="AC681" s="148"/>
      <c r="AD681" s="148"/>
      <c r="AE681" s="148"/>
      <c r="AF681" s="148"/>
      <c r="AG681" s="148"/>
      <c r="AH681" s="148"/>
    </row>
    <row r="682" spans="1:34" ht="15.75" customHeight="1" x14ac:dyDescent="0.25">
      <c r="A682" s="148"/>
      <c r="B682" s="148"/>
      <c r="C682" s="148"/>
      <c r="D682" s="148"/>
      <c r="E682" s="148"/>
      <c r="F682" s="148"/>
      <c r="G682" s="149"/>
      <c r="H682" s="148"/>
      <c r="I682" s="148"/>
      <c r="J682" s="148"/>
      <c r="K682" s="148"/>
      <c r="L682" s="148"/>
      <c r="M682" s="148"/>
      <c r="N682" s="148"/>
      <c r="O682" s="148"/>
      <c r="P682" s="148"/>
      <c r="Q682" s="148"/>
      <c r="R682" s="50"/>
      <c r="S682" s="148"/>
      <c r="T682" s="148"/>
      <c r="U682" s="148"/>
      <c r="V682" s="148"/>
      <c r="W682" s="148"/>
      <c r="X682" s="148"/>
      <c r="Y682" s="148"/>
      <c r="Z682" s="148"/>
      <c r="AA682" s="148"/>
      <c r="AB682" s="148"/>
      <c r="AC682" s="148"/>
      <c r="AD682" s="148"/>
      <c r="AE682" s="148"/>
      <c r="AF682" s="148"/>
      <c r="AG682" s="148"/>
      <c r="AH682" s="148"/>
    </row>
    <row r="683" spans="1:34" ht="15.75" customHeight="1" x14ac:dyDescent="0.25">
      <c r="A683" s="148"/>
      <c r="B683" s="148"/>
      <c r="C683" s="148"/>
      <c r="D683" s="148"/>
      <c r="E683" s="148"/>
      <c r="F683" s="148"/>
      <c r="G683" s="149"/>
      <c r="H683" s="148"/>
      <c r="I683" s="148"/>
      <c r="J683" s="148"/>
      <c r="K683" s="148"/>
      <c r="L683" s="148"/>
      <c r="M683" s="148"/>
      <c r="N683" s="148"/>
      <c r="O683" s="148"/>
      <c r="P683" s="148"/>
      <c r="Q683" s="148"/>
      <c r="R683" s="50"/>
      <c r="S683" s="148"/>
      <c r="T683" s="148"/>
      <c r="U683" s="148"/>
      <c r="V683" s="148"/>
      <c r="W683" s="148"/>
      <c r="X683" s="148"/>
      <c r="Y683" s="148"/>
      <c r="Z683" s="148"/>
      <c r="AA683" s="148"/>
      <c r="AB683" s="148"/>
      <c r="AC683" s="148"/>
      <c r="AD683" s="148"/>
      <c r="AE683" s="148"/>
      <c r="AF683" s="148"/>
      <c r="AG683" s="148"/>
      <c r="AH683" s="148"/>
    </row>
    <row r="684" spans="1:34" ht="15.75" customHeight="1" x14ac:dyDescent="0.25">
      <c r="A684" s="148"/>
      <c r="B684" s="148"/>
      <c r="C684" s="148"/>
      <c r="D684" s="148"/>
      <c r="E684" s="148"/>
      <c r="F684" s="148"/>
      <c r="G684" s="149"/>
      <c r="H684" s="148"/>
      <c r="I684" s="148"/>
      <c r="J684" s="148"/>
      <c r="K684" s="148"/>
      <c r="L684" s="148"/>
      <c r="M684" s="148"/>
      <c r="N684" s="148"/>
      <c r="O684" s="148"/>
      <c r="P684" s="148"/>
      <c r="Q684" s="148"/>
      <c r="R684" s="50"/>
      <c r="S684" s="148"/>
      <c r="T684" s="148"/>
      <c r="U684" s="148"/>
      <c r="V684" s="148"/>
      <c r="W684" s="148"/>
      <c r="X684" s="148"/>
      <c r="Y684" s="148"/>
      <c r="Z684" s="148"/>
      <c r="AA684" s="148"/>
      <c r="AB684" s="148"/>
      <c r="AC684" s="148"/>
      <c r="AD684" s="148"/>
      <c r="AE684" s="148"/>
      <c r="AF684" s="148"/>
      <c r="AG684" s="148"/>
      <c r="AH684" s="148"/>
    </row>
    <row r="685" spans="1:34" ht="15.75" customHeight="1" x14ac:dyDescent="0.25">
      <c r="A685" s="148"/>
      <c r="B685" s="148"/>
      <c r="C685" s="148"/>
      <c r="D685" s="148"/>
      <c r="E685" s="148"/>
      <c r="F685" s="148"/>
      <c r="G685" s="149"/>
      <c r="H685" s="148"/>
      <c r="I685" s="148"/>
      <c r="J685" s="148"/>
      <c r="K685" s="148"/>
      <c r="L685" s="148"/>
      <c r="M685" s="148"/>
      <c r="N685" s="148"/>
      <c r="O685" s="148"/>
      <c r="P685" s="148"/>
      <c r="Q685" s="148"/>
      <c r="R685" s="50"/>
      <c r="S685" s="148"/>
      <c r="T685" s="148"/>
      <c r="U685" s="148"/>
      <c r="V685" s="148"/>
      <c r="W685" s="148"/>
      <c r="X685" s="148"/>
      <c r="Y685" s="148"/>
      <c r="Z685" s="148"/>
      <c r="AA685" s="148"/>
      <c r="AB685" s="148"/>
      <c r="AC685" s="148"/>
      <c r="AD685" s="148"/>
      <c r="AE685" s="148"/>
      <c r="AF685" s="148"/>
      <c r="AG685" s="148"/>
      <c r="AH685" s="148"/>
    </row>
    <row r="686" spans="1:34" ht="15.75" customHeight="1" x14ac:dyDescent="0.25">
      <c r="A686" s="148"/>
      <c r="B686" s="148"/>
      <c r="C686" s="148"/>
      <c r="D686" s="148"/>
      <c r="E686" s="148"/>
      <c r="F686" s="148"/>
      <c r="G686" s="149"/>
      <c r="H686" s="148"/>
      <c r="I686" s="148"/>
      <c r="J686" s="148"/>
      <c r="K686" s="148"/>
      <c r="L686" s="148"/>
      <c r="M686" s="148"/>
      <c r="N686" s="148"/>
      <c r="O686" s="148"/>
      <c r="P686" s="148"/>
      <c r="Q686" s="148"/>
      <c r="R686" s="50"/>
      <c r="S686" s="148"/>
      <c r="T686" s="148"/>
      <c r="U686" s="148"/>
      <c r="V686" s="148"/>
      <c r="W686" s="148"/>
      <c r="X686" s="148"/>
      <c r="Y686" s="148"/>
      <c r="Z686" s="148"/>
      <c r="AA686" s="148"/>
      <c r="AB686" s="148"/>
      <c r="AC686" s="148"/>
      <c r="AD686" s="148"/>
      <c r="AE686" s="148"/>
      <c r="AF686" s="148"/>
      <c r="AG686" s="148"/>
      <c r="AH686" s="148"/>
    </row>
    <row r="687" spans="1:34" ht="15.75" customHeight="1" x14ac:dyDescent="0.25">
      <c r="A687" s="148"/>
      <c r="B687" s="148"/>
      <c r="C687" s="148"/>
      <c r="D687" s="148"/>
      <c r="E687" s="148"/>
      <c r="F687" s="148"/>
      <c r="G687" s="149"/>
      <c r="H687" s="148"/>
      <c r="I687" s="148"/>
      <c r="J687" s="148"/>
      <c r="K687" s="148"/>
      <c r="L687" s="148"/>
      <c r="M687" s="148"/>
      <c r="N687" s="148"/>
      <c r="O687" s="148"/>
      <c r="P687" s="148"/>
      <c r="Q687" s="148"/>
      <c r="R687" s="50"/>
      <c r="S687" s="148"/>
      <c r="T687" s="148"/>
      <c r="U687" s="148"/>
      <c r="V687" s="148"/>
      <c r="W687" s="148"/>
      <c r="X687" s="148"/>
      <c r="Y687" s="148"/>
      <c r="Z687" s="148"/>
      <c r="AA687" s="148"/>
      <c r="AB687" s="148"/>
      <c r="AC687" s="148"/>
      <c r="AD687" s="148"/>
      <c r="AE687" s="148"/>
      <c r="AF687" s="148"/>
      <c r="AG687" s="148"/>
      <c r="AH687" s="148"/>
    </row>
    <row r="688" spans="1:34" ht="15.75" customHeight="1" x14ac:dyDescent="0.25">
      <c r="A688" s="148"/>
      <c r="B688" s="148"/>
      <c r="C688" s="148"/>
      <c r="D688" s="148"/>
      <c r="E688" s="148"/>
      <c r="F688" s="148"/>
      <c r="G688" s="149"/>
      <c r="H688" s="148"/>
      <c r="I688" s="148"/>
      <c r="J688" s="148"/>
      <c r="K688" s="148"/>
      <c r="L688" s="148"/>
      <c r="M688" s="148"/>
      <c r="N688" s="148"/>
      <c r="O688" s="148"/>
      <c r="P688" s="148"/>
      <c r="Q688" s="148"/>
      <c r="R688" s="50"/>
      <c r="S688" s="148"/>
      <c r="T688" s="148"/>
      <c r="U688" s="148"/>
      <c r="V688" s="148"/>
      <c r="W688" s="148"/>
      <c r="X688" s="148"/>
      <c r="Y688" s="148"/>
      <c r="Z688" s="148"/>
      <c r="AA688" s="148"/>
      <c r="AB688" s="148"/>
      <c r="AC688" s="148"/>
      <c r="AD688" s="148"/>
      <c r="AE688" s="148"/>
      <c r="AF688" s="148"/>
      <c r="AG688" s="148"/>
      <c r="AH688" s="148"/>
    </row>
    <row r="689" spans="1:34" ht="15.75" customHeight="1" x14ac:dyDescent="0.25">
      <c r="A689" s="148"/>
      <c r="B689" s="148"/>
      <c r="C689" s="148"/>
      <c r="D689" s="148"/>
      <c r="E689" s="148"/>
      <c r="F689" s="148"/>
      <c r="G689" s="149"/>
      <c r="H689" s="148"/>
      <c r="I689" s="148"/>
      <c r="J689" s="148"/>
      <c r="K689" s="148"/>
      <c r="L689" s="148"/>
      <c r="M689" s="148"/>
      <c r="N689" s="148"/>
      <c r="O689" s="148"/>
      <c r="P689" s="148"/>
      <c r="Q689" s="148"/>
      <c r="R689" s="50"/>
      <c r="S689" s="148"/>
      <c r="T689" s="148"/>
      <c r="U689" s="148"/>
      <c r="V689" s="148"/>
      <c r="W689" s="148"/>
      <c r="X689" s="148"/>
      <c r="Y689" s="148"/>
      <c r="Z689" s="148"/>
      <c r="AA689" s="148"/>
      <c r="AB689" s="148"/>
      <c r="AC689" s="148"/>
      <c r="AD689" s="148"/>
      <c r="AE689" s="148"/>
      <c r="AF689" s="148"/>
      <c r="AG689" s="148"/>
      <c r="AH689" s="148"/>
    </row>
    <row r="690" spans="1:34" ht="15.75" customHeight="1" x14ac:dyDescent="0.25">
      <c r="A690" s="148"/>
      <c r="B690" s="148"/>
      <c r="C690" s="148"/>
      <c r="D690" s="148"/>
      <c r="E690" s="148"/>
      <c r="F690" s="148"/>
      <c r="G690" s="149"/>
      <c r="H690" s="148"/>
      <c r="I690" s="148"/>
      <c r="J690" s="148"/>
      <c r="K690" s="148"/>
      <c r="L690" s="148"/>
      <c r="M690" s="148"/>
      <c r="N690" s="148"/>
      <c r="O690" s="148"/>
      <c r="P690" s="148"/>
      <c r="Q690" s="148"/>
      <c r="R690" s="50"/>
      <c r="S690" s="148"/>
      <c r="T690" s="148"/>
      <c r="U690" s="148"/>
      <c r="V690" s="148"/>
      <c r="W690" s="148"/>
      <c r="X690" s="148"/>
      <c r="Y690" s="148"/>
      <c r="Z690" s="148"/>
      <c r="AA690" s="148"/>
      <c r="AB690" s="148"/>
      <c r="AC690" s="148"/>
      <c r="AD690" s="148"/>
      <c r="AE690" s="148"/>
      <c r="AF690" s="148"/>
      <c r="AG690" s="148"/>
      <c r="AH690" s="148"/>
    </row>
    <row r="691" spans="1:34" ht="15.75" customHeight="1" x14ac:dyDescent="0.25">
      <c r="A691" s="148"/>
      <c r="B691" s="148"/>
      <c r="C691" s="148"/>
      <c r="D691" s="148"/>
      <c r="E691" s="148"/>
      <c r="F691" s="148"/>
      <c r="G691" s="149"/>
      <c r="H691" s="148"/>
      <c r="I691" s="148"/>
      <c r="J691" s="148"/>
      <c r="K691" s="148"/>
      <c r="L691" s="148"/>
      <c r="M691" s="148"/>
      <c r="N691" s="148"/>
      <c r="O691" s="148"/>
      <c r="P691" s="148"/>
      <c r="Q691" s="148"/>
      <c r="R691" s="50"/>
      <c r="S691" s="148"/>
      <c r="T691" s="148"/>
      <c r="U691" s="148"/>
      <c r="V691" s="148"/>
      <c r="W691" s="148"/>
      <c r="X691" s="148"/>
      <c r="Y691" s="148"/>
      <c r="Z691" s="148"/>
      <c r="AA691" s="148"/>
      <c r="AB691" s="148"/>
      <c r="AC691" s="148"/>
      <c r="AD691" s="148"/>
      <c r="AE691" s="148"/>
      <c r="AF691" s="148"/>
      <c r="AG691" s="148"/>
      <c r="AH691" s="148"/>
    </row>
    <row r="692" spans="1:34" ht="15.75" customHeight="1" x14ac:dyDescent="0.25">
      <c r="A692" s="148"/>
      <c r="B692" s="148"/>
      <c r="C692" s="148"/>
      <c r="D692" s="148"/>
      <c r="E692" s="148"/>
      <c r="F692" s="148"/>
      <c r="G692" s="149"/>
      <c r="H692" s="148"/>
      <c r="I692" s="148"/>
      <c r="J692" s="148"/>
      <c r="K692" s="148"/>
      <c r="L692" s="148"/>
      <c r="M692" s="148"/>
      <c r="N692" s="148"/>
      <c r="O692" s="148"/>
      <c r="P692" s="148"/>
      <c r="Q692" s="148"/>
      <c r="R692" s="50"/>
      <c r="S692" s="148"/>
      <c r="T692" s="148"/>
      <c r="U692" s="148"/>
      <c r="V692" s="148"/>
      <c r="W692" s="148"/>
      <c r="X692" s="148"/>
      <c r="Y692" s="148"/>
      <c r="Z692" s="148"/>
      <c r="AA692" s="148"/>
      <c r="AB692" s="148"/>
      <c r="AC692" s="148"/>
      <c r="AD692" s="148"/>
      <c r="AE692" s="148"/>
      <c r="AF692" s="148"/>
      <c r="AG692" s="148"/>
      <c r="AH692" s="148"/>
    </row>
    <row r="693" spans="1:34" ht="15.75" customHeight="1" x14ac:dyDescent="0.25">
      <c r="A693" s="148"/>
      <c r="B693" s="148"/>
      <c r="C693" s="148"/>
      <c r="D693" s="148"/>
      <c r="E693" s="148"/>
      <c r="F693" s="148"/>
      <c r="G693" s="149"/>
      <c r="H693" s="148"/>
      <c r="I693" s="148"/>
      <c r="J693" s="148"/>
      <c r="K693" s="148"/>
      <c r="L693" s="148"/>
      <c r="M693" s="148"/>
      <c r="N693" s="148"/>
      <c r="O693" s="148"/>
      <c r="P693" s="148"/>
      <c r="Q693" s="148"/>
      <c r="R693" s="50"/>
      <c r="S693" s="148"/>
      <c r="T693" s="148"/>
      <c r="U693" s="148"/>
      <c r="V693" s="148"/>
      <c r="W693" s="148"/>
      <c r="X693" s="148"/>
      <c r="Y693" s="148"/>
      <c r="Z693" s="148"/>
      <c r="AA693" s="148"/>
      <c r="AB693" s="148"/>
      <c r="AC693" s="148"/>
      <c r="AD693" s="148"/>
      <c r="AE693" s="148"/>
      <c r="AF693" s="148"/>
      <c r="AG693" s="148"/>
      <c r="AH693" s="148"/>
    </row>
    <row r="694" spans="1:34" ht="15.75" customHeight="1" x14ac:dyDescent="0.25">
      <c r="A694" s="148"/>
      <c r="B694" s="148"/>
      <c r="C694" s="148"/>
      <c r="D694" s="148"/>
      <c r="E694" s="148"/>
      <c r="F694" s="148"/>
      <c r="G694" s="149"/>
      <c r="H694" s="148"/>
      <c r="I694" s="148"/>
      <c r="J694" s="148"/>
      <c r="K694" s="148"/>
      <c r="L694" s="148"/>
      <c r="M694" s="148"/>
      <c r="N694" s="148"/>
      <c r="O694" s="148"/>
      <c r="P694" s="148"/>
      <c r="Q694" s="148"/>
      <c r="R694" s="50"/>
      <c r="S694" s="148"/>
      <c r="T694" s="148"/>
      <c r="U694" s="148"/>
      <c r="V694" s="148"/>
      <c r="W694" s="148"/>
      <c r="X694" s="148"/>
      <c r="Y694" s="148"/>
      <c r="Z694" s="148"/>
      <c r="AA694" s="148"/>
      <c r="AB694" s="148"/>
      <c r="AC694" s="148"/>
      <c r="AD694" s="148"/>
      <c r="AE694" s="148"/>
      <c r="AF694" s="148"/>
      <c r="AG694" s="148"/>
      <c r="AH694" s="148"/>
    </row>
    <row r="695" spans="1:34" ht="15.75" customHeight="1" x14ac:dyDescent="0.25">
      <c r="A695" s="148"/>
      <c r="B695" s="148"/>
      <c r="C695" s="148"/>
      <c r="D695" s="148"/>
      <c r="E695" s="148"/>
      <c r="F695" s="148"/>
      <c r="G695" s="149"/>
      <c r="H695" s="148"/>
      <c r="I695" s="148"/>
      <c r="J695" s="148"/>
      <c r="K695" s="148"/>
      <c r="L695" s="148"/>
      <c r="M695" s="148"/>
      <c r="N695" s="148"/>
      <c r="O695" s="148"/>
      <c r="P695" s="148"/>
      <c r="Q695" s="148"/>
      <c r="R695" s="50"/>
      <c r="S695" s="148"/>
      <c r="T695" s="148"/>
      <c r="U695" s="148"/>
      <c r="V695" s="148"/>
      <c r="W695" s="148"/>
      <c r="X695" s="148"/>
      <c r="Y695" s="148"/>
      <c r="Z695" s="148"/>
      <c r="AA695" s="148"/>
      <c r="AB695" s="148"/>
      <c r="AC695" s="148"/>
      <c r="AD695" s="148"/>
      <c r="AE695" s="148"/>
      <c r="AF695" s="148"/>
      <c r="AG695" s="148"/>
      <c r="AH695" s="148"/>
    </row>
    <row r="696" spans="1:34" ht="15.75" customHeight="1" x14ac:dyDescent="0.25">
      <c r="A696" s="148"/>
      <c r="B696" s="148"/>
      <c r="C696" s="148"/>
      <c r="D696" s="148"/>
      <c r="E696" s="148"/>
      <c r="F696" s="148"/>
      <c r="G696" s="149"/>
      <c r="H696" s="148"/>
      <c r="I696" s="148"/>
      <c r="J696" s="148"/>
      <c r="K696" s="148"/>
      <c r="L696" s="148"/>
      <c r="M696" s="148"/>
      <c r="N696" s="148"/>
      <c r="O696" s="148"/>
      <c r="P696" s="148"/>
      <c r="Q696" s="148"/>
      <c r="R696" s="50"/>
      <c r="S696" s="148"/>
      <c r="T696" s="148"/>
      <c r="U696" s="148"/>
      <c r="V696" s="148"/>
      <c r="W696" s="148"/>
      <c r="X696" s="148"/>
      <c r="Y696" s="148"/>
      <c r="Z696" s="148"/>
      <c r="AA696" s="148"/>
      <c r="AB696" s="148"/>
      <c r="AC696" s="148"/>
      <c r="AD696" s="148"/>
      <c r="AE696" s="148"/>
      <c r="AF696" s="148"/>
      <c r="AG696" s="148"/>
      <c r="AH696" s="148"/>
    </row>
    <row r="697" spans="1:34" ht="15.75" customHeight="1" x14ac:dyDescent="0.25">
      <c r="A697" s="148"/>
      <c r="B697" s="148"/>
      <c r="C697" s="148"/>
      <c r="D697" s="148"/>
      <c r="E697" s="148"/>
      <c r="F697" s="148"/>
      <c r="G697" s="149"/>
      <c r="H697" s="148"/>
      <c r="I697" s="148"/>
      <c r="J697" s="148"/>
      <c r="K697" s="148"/>
      <c r="L697" s="148"/>
      <c r="M697" s="148"/>
      <c r="N697" s="148"/>
      <c r="O697" s="148"/>
      <c r="P697" s="148"/>
      <c r="Q697" s="148"/>
      <c r="R697" s="50"/>
      <c r="S697" s="148"/>
      <c r="T697" s="148"/>
      <c r="U697" s="148"/>
      <c r="V697" s="148"/>
      <c r="W697" s="148"/>
      <c r="X697" s="148"/>
      <c r="Y697" s="148"/>
      <c r="Z697" s="148"/>
      <c r="AA697" s="148"/>
      <c r="AB697" s="148"/>
      <c r="AC697" s="148"/>
      <c r="AD697" s="148"/>
      <c r="AE697" s="148"/>
      <c r="AF697" s="148"/>
      <c r="AG697" s="148"/>
      <c r="AH697" s="148"/>
    </row>
    <row r="698" spans="1:34" ht="15.75" customHeight="1" x14ac:dyDescent="0.25">
      <c r="A698" s="148"/>
      <c r="B698" s="148"/>
      <c r="C698" s="148"/>
      <c r="D698" s="148"/>
      <c r="E698" s="148"/>
      <c r="F698" s="148"/>
      <c r="G698" s="149"/>
      <c r="H698" s="148"/>
      <c r="I698" s="148"/>
      <c r="J698" s="148"/>
      <c r="K698" s="148"/>
      <c r="L698" s="148"/>
      <c r="M698" s="148"/>
      <c r="N698" s="148"/>
      <c r="O698" s="148"/>
      <c r="P698" s="148"/>
      <c r="Q698" s="148"/>
      <c r="R698" s="50"/>
      <c r="S698" s="148"/>
      <c r="T698" s="148"/>
      <c r="U698" s="148"/>
      <c r="V698" s="148"/>
      <c r="W698" s="148"/>
      <c r="X698" s="148"/>
      <c r="Y698" s="148"/>
      <c r="Z698" s="148"/>
      <c r="AA698" s="148"/>
      <c r="AB698" s="148"/>
      <c r="AC698" s="148"/>
      <c r="AD698" s="148"/>
      <c r="AE698" s="148"/>
      <c r="AF698" s="148"/>
      <c r="AG698" s="148"/>
      <c r="AH698" s="148"/>
    </row>
    <row r="699" spans="1:34" ht="15.75" customHeight="1" x14ac:dyDescent="0.25">
      <c r="A699" s="148"/>
      <c r="B699" s="148"/>
      <c r="C699" s="148"/>
      <c r="D699" s="148"/>
      <c r="E699" s="148"/>
      <c r="F699" s="148"/>
      <c r="G699" s="149"/>
      <c r="H699" s="148"/>
      <c r="I699" s="148"/>
      <c r="J699" s="148"/>
      <c r="K699" s="148"/>
      <c r="L699" s="148"/>
      <c r="M699" s="148"/>
      <c r="N699" s="148"/>
      <c r="O699" s="148"/>
      <c r="P699" s="148"/>
      <c r="Q699" s="148"/>
      <c r="R699" s="50"/>
      <c r="S699" s="148"/>
      <c r="T699" s="148"/>
      <c r="U699" s="148"/>
      <c r="V699" s="148"/>
      <c r="W699" s="148"/>
      <c r="X699" s="148"/>
      <c r="Y699" s="148"/>
      <c r="Z699" s="148"/>
      <c r="AA699" s="148"/>
      <c r="AB699" s="148"/>
      <c r="AC699" s="148"/>
      <c r="AD699" s="148"/>
      <c r="AE699" s="148"/>
      <c r="AF699" s="148"/>
      <c r="AG699" s="148"/>
      <c r="AH699" s="148"/>
    </row>
    <row r="700" spans="1:34" ht="15.75" customHeight="1" x14ac:dyDescent="0.25">
      <c r="A700" s="148"/>
      <c r="B700" s="148"/>
      <c r="C700" s="148"/>
      <c r="D700" s="148"/>
      <c r="E700" s="148"/>
      <c r="F700" s="148"/>
      <c r="G700" s="149"/>
      <c r="H700" s="148"/>
      <c r="I700" s="148"/>
      <c r="J700" s="148"/>
      <c r="K700" s="148"/>
      <c r="L700" s="148"/>
      <c r="M700" s="148"/>
      <c r="N700" s="148"/>
      <c r="O700" s="148"/>
      <c r="P700" s="148"/>
      <c r="Q700" s="148"/>
      <c r="R700" s="50"/>
      <c r="S700" s="148"/>
      <c r="T700" s="148"/>
      <c r="U700" s="148"/>
      <c r="V700" s="148"/>
      <c r="W700" s="148"/>
      <c r="X700" s="148"/>
      <c r="Y700" s="148"/>
      <c r="Z700" s="148"/>
      <c r="AA700" s="148"/>
      <c r="AB700" s="148"/>
      <c r="AC700" s="148"/>
      <c r="AD700" s="148"/>
      <c r="AE700" s="148"/>
      <c r="AF700" s="148"/>
      <c r="AG700" s="148"/>
      <c r="AH700" s="148"/>
    </row>
    <row r="701" spans="1:34" ht="15.75" customHeight="1" x14ac:dyDescent="0.25">
      <c r="A701" s="148"/>
      <c r="B701" s="148"/>
      <c r="C701" s="148"/>
      <c r="D701" s="148"/>
      <c r="E701" s="148"/>
      <c r="F701" s="148"/>
      <c r="G701" s="149"/>
      <c r="H701" s="148"/>
      <c r="I701" s="148"/>
      <c r="J701" s="148"/>
      <c r="K701" s="148"/>
      <c r="L701" s="148"/>
      <c r="M701" s="148"/>
      <c r="N701" s="148"/>
      <c r="O701" s="148"/>
      <c r="P701" s="148"/>
      <c r="Q701" s="148"/>
      <c r="R701" s="50"/>
      <c r="S701" s="148"/>
      <c r="T701" s="148"/>
      <c r="U701" s="148"/>
      <c r="V701" s="148"/>
      <c r="W701" s="148"/>
      <c r="X701" s="148"/>
      <c r="Y701" s="148"/>
      <c r="Z701" s="148"/>
      <c r="AA701" s="148"/>
      <c r="AB701" s="148"/>
      <c r="AC701" s="148"/>
      <c r="AD701" s="148"/>
      <c r="AE701" s="148"/>
      <c r="AF701" s="148"/>
      <c r="AG701" s="148"/>
      <c r="AH701" s="148"/>
    </row>
    <row r="702" spans="1:34" ht="15.75" customHeight="1" x14ac:dyDescent="0.25">
      <c r="A702" s="148"/>
      <c r="B702" s="148"/>
      <c r="C702" s="148"/>
      <c r="D702" s="148"/>
      <c r="E702" s="148"/>
      <c r="F702" s="148"/>
      <c r="G702" s="149"/>
      <c r="H702" s="148"/>
      <c r="I702" s="148"/>
      <c r="J702" s="148"/>
      <c r="K702" s="148"/>
      <c r="L702" s="148"/>
      <c r="M702" s="148"/>
      <c r="N702" s="148"/>
      <c r="O702" s="148"/>
      <c r="P702" s="148"/>
      <c r="Q702" s="148"/>
      <c r="R702" s="50"/>
      <c r="S702" s="148"/>
      <c r="T702" s="148"/>
      <c r="U702" s="148"/>
      <c r="V702" s="148"/>
      <c r="W702" s="148"/>
      <c r="X702" s="148"/>
      <c r="Y702" s="148"/>
      <c r="Z702" s="148"/>
      <c r="AA702" s="148"/>
      <c r="AB702" s="148"/>
      <c r="AC702" s="148"/>
      <c r="AD702" s="148"/>
      <c r="AE702" s="148"/>
      <c r="AF702" s="148"/>
      <c r="AG702" s="148"/>
      <c r="AH702" s="148"/>
    </row>
    <row r="703" spans="1:34" ht="15.75" customHeight="1" x14ac:dyDescent="0.25">
      <c r="A703" s="148"/>
      <c r="B703" s="148"/>
      <c r="C703" s="148"/>
      <c r="D703" s="148"/>
      <c r="E703" s="148"/>
      <c r="F703" s="148"/>
      <c r="G703" s="149"/>
      <c r="H703" s="148"/>
      <c r="I703" s="148"/>
      <c r="J703" s="148"/>
      <c r="K703" s="148"/>
      <c r="L703" s="148"/>
      <c r="M703" s="148"/>
      <c r="N703" s="148"/>
      <c r="O703" s="148"/>
      <c r="P703" s="148"/>
      <c r="Q703" s="148"/>
      <c r="R703" s="50"/>
      <c r="S703" s="148"/>
      <c r="T703" s="148"/>
      <c r="U703" s="148"/>
      <c r="V703" s="148"/>
      <c r="W703" s="148"/>
      <c r="X703" s="148"/>
      <c r="Y703" s="148"/>
      <c r="Z703" s="148"/>
      <c r="AA703" s="148"/>
      <c r="AB703" s="148"/>
      <c r="AC703" s="148"/>
      <c r="AD703" s="148"/>
      <c r="AE703" s="148"/>
      <c r="AF703" s="148"/>
      <c r="AG703" s="148"/>
      <c r="AH703" s="148"/>
    </row>
    <row r="704" spans="1:34" ht="15.75" customHeight="1" x14ac:dyDescent="0.25">
      <c r="A704" s="148"/>
      <c r="B704" s="148"/>
      <c r="C704" s="148"/>
      <c r="D704" s="148"/>
      <c r="E704" s="148"/>
      <c r="F704" s="148"/>
      <c r="G704" s="149"/>
      <c r="H704" s="148"/>
      <c r="I704" s="148"/>
      <c r="J704" s="148"/>
      <c r="K704" s="148"/>
      <c r="L704" s="148"/>
      <c r="M704" s="148"/>
      <c r="N704" s="148"/>
      <c r="O704" s="148"/>
      <c r="P704" s="148"/>
      <c r="Q704" s="148"/>
      <c r="R704" s="50"/>
      <c r="S704" s="148"/>
      <c r="T704" s="148"/>
      <c r="U704" s="148"/>
      <c r="V704" s="148"/>
      <c r="W704" s="148"/>
      <c r="X704" s="148"/>
      <c r="Y704" s="148"/>
      <c r="Z704" s="148"/>
      <c r="AA704" s="148"/>
      <c r="AB704" s="148"/>
      <c r="AC704" s="148"/>
      <c r="AD704" s="148"/>
      <c r="AE704" s="148"/>
      <c r="AF704" s="148"/>
      <c r="AG704" s="148"/>
      <c r="AH704" s="148"/>
    </row>
    <row r="705" spans="1:34" ht="15.75" customHeight="1" x14ac:dyDescent="0.25">
      <c r="A705" s="148"/>
      <c r="B705" s="148"/>
      <c r="C705" s="148"/>
      <c r="D705" s="148"/>
      <c r="E705" s="148"/>
      <c r="F705" s="148"/>
      <c r="G705" s="149"/>
      <c r="H705" s="148"/>
      <c r="I705" s="148"/>
      <c r="J705" s="148"/>
      <c r="K705" s="148"/>
      <c r="L705" s="148"/>
      <c r="M705" s="148"/>
      <c r="N705" s="148"/>
      <c r="O705" s="148"/>
      <c r="P705" s="148"/>
      <c r="Q705" s="148"/>
      <c r="R705" s="50"/>
      <c r="S705" s="148"/>
      <c r="T705" s="148"/>
      <c r="U705" s="148"/>
      <c r="V705" s="148"/>
      <c r="W705" s="148"/>
      <c r="X705" s="148"/>
      <c r="Y705" s="148"/>
      <c r="Z705" s="148"/>
      <c r="AA705" s="148"/>
      <c r="AB705" s="148"/>
      <c r="AC705" s="148"/>
      <c r="AD705" s="148"/>
      <c r="AE705" s="148"/>
      <c r="AF705" s="148"/>
      <c r="AG705" s="148"/>
      <c r="AH705" s="148"/>
    </row>
    <row r="706" spans="1:34" ht="15.75" customHeight="1" x14ac:dyDescent="0.25">
      <c r="A706" s="148"/>
      <c r="B706" s="148"/>
      <c r="C706" s="148"/>
      <c r="D706" s="148"/>
      <c r="E706" s="148"/>
      <c r="F706" s="148"/>
      <c r="G706" s="149"/>
      <c r="H706" s="148"/>
      <c r="I706" s="148"/>
      <c r="J706" s="148"/>
      <c r="K706" s="148"/>
      <c r="L706" s="148"/>
      <c r="M706" s="148"/>
      <c r="N706" s="148"/>
      <c r="O706" s="148"/>
      <c r="P706" s="148"/>
      <c r="Q706" s="148"/>
      <c r="R706" s="50"/>
      <c r="S706" s="148"/>
      <c r="T706" s="148"/>
      <c r="U706" s="148"/>
      <c r="V706" s="148"/>
      <c r="W706" s="148"/>
      <c r="X706" s="148"/>
      <c r="Y706" s="148"/>
      <c r="Z706" s="148"/>
      <c r="AA706" s="148"/>
      <c r="AB706" s="148"/>
      <c r="AC706" s="148"/>
      <c r="AD706" s="148"/>
      <c r="AE706" s="148"/>
      <c r="AF706" s="148"/>
      <c r="AG706" s="148"/>
      <c r="AH706" s="148"/>
    </row>
    <row r="707" spans="1:34" ht="15.75" customHeight="1" x14ac:dyDescent="0.25">
      <c r="A707" s="148"/>
      <c r="B707" s="148"/>
      <c r="C707" s="148"/>
      <c r="D707" s="148"/>
      <c r="E707" s="148"/>
      <c r="F707" s="148"/>
      <c r="G707" s="149"/>
      <c r="H707" s="148"/>
      <c r="I707" s="148"/>
      <c r="J707" s="148"/>
      <c r="K707" s="148"/>
      <c r="L707" s="148"/>
      <c r="M707" s="148"/>
      <c r="N707" s="148"/>
      <c r="O707" s="148"/>
      <c r="P707" s="148"/>
      <c r="Q707" s="148"/>
      <c r="R707" s="50"/>
      <c r="S707" s="148"/>
      <c r="T707" s="148"/>
      <c r="U707" s="148"/>
      <c r="V707" s="148"/>
      <c r="W707" s="148"/>
      <c r="X707" s="148"/>
      <c r="Y707" s="148"/>
      <c r="Z707" s="148"/>
      <c r="AA707" s="148"/>
      <c r="AB707" s="148"/>
      <c r="AC707" s="148"/>
      <c r="AD707" s="148"/>
      <c r="AE707" s="148"/>
      <c r="AF707" s="148"/>
      <c r="AG707" s="148"/>
      <c r="AH707" s="148"/>
    </row>
    <row r="708" spans="1:34" ht="15.75" customHeight="1" x14ac:dyDescent="0.25">
      <c r="A708" s="148"/>
      <c r="B708" s="148"/>
      <c r="C708" s="148"/>
      <c r="D708" s="148"/>
      <c r="E708" s="148"/>
      <c r="F708" s="148"/>
      <c r="G708" s="149"/>
      <c r="H708" s="148"/>
      <c r="I708" s="148"/>
      <c r="J708" s="148"/>
      <c r="K708" s="148"/>
      <c r="L708" s="148"/>
      <c r="M708" s="148"/>
      <c r="N708" s="148"/>
      <c r="O708" s="148"/>
      <c r="P708" s="148"/>
      <c r="Q708" s="148"/>
      <c r="R708" s="50"/>
      <c r="S708" s="148"/>
      <c r="T708" s="148"/>
      <c r="U708" s="148"/>
      <c r="V708" s="148"/>
      <c r="W708" s="148"/>
      <c r="X708" s="148"/>
      <c r="Y708" s="148"/>
      <c r="Z708" s="148"/>
      <c r="AA708" s="148"/>
      <c r="AB708" s="148"/>
      <c r="AC708" s="148"/>
      <c r="AD708" s="148"/>
      <c r="AE708" s="148"/>
      <c r="AF708" s="148"/>
      <c r="AG708" s="148"/>
      <c r="AH708" s="148"/>
    </row>
    <row r="709" spans="1:34" ht="15.75" customHeight="1" x14ac:dyDescent="0.25">
      <c r="A709" s="148"/>
      <c r="B709" s="148"/>
      <c r="C709" s="148"/>
      <c r="D709" s="148"/>
      <c r="E709" s="148"/>
      <c r="F709" s="148"/>
      <c r="G709" s="149"/>
      <c r="H709" s="148"/>
      <c r="I709" s="148"/>
      <c r="J709" s="148"/>
      <c r="K709" s="148"/>
      <c r="L709" s="148"/>
      <c r="M709" s="148"/>
      <c r="N709" s="148"/>
      <c r="O709" s="148"/>
      <c r="P709" s="148"/>
      <c r="Q709" s="148"/>
      <c r="R709" s="50"/>
      <c r="S709" s="148"/>
      <c r="T709" s="148"/>
      <c r="U709" s="148"/>
      <c r="V709" s="148"/>
      <c r="W709" s="148"/>
      <c r="X709" s="148"/>
      <c r="Y709" s="148"/>
      <c r="Z709" s="148"/>
      <c r="AA709" s="148"/>
      <c r="AB709" s="148"/>
      <c r="AC709" s="148"/>
      <c r="AD709" s="148"/>
      <c r="AE709" s="148"/>
      <c r="AF709" s="148"/>
      <c r="AG709" s="148"/>
      <c r="AH709" s="148"/>
    </row>
    <row r="710" spans="1:34" ht="15.75" customHeight="1" x14ac:dyDescent="0.25">
      <c r="A710" s="148"/>
      <c r="B710" s="148"/>
      <c r="C710" s="148"/>
      <c r="D710" s="148"/>
      <c r="E710" s="148"/>
      <c r="F710" s="148"/>
      <c r="G710" s="149"/>
      <c r="H710" s="148"/>
      <c r="I710" s="148"/>
      <c r="J710" s="148"/>
      <c r="K710" s="148"/>
      <c r="L710" s="148"/>
      <c r="M710" s="148"/>
      <c r="N710" s="148"/>
      <c r="O710" s="148"/>
      <c r="P710" s="148"/>
      <c r="Q710" s="148"/>
      <c r="R710" s="50"/>
      <c r="S710" s="148"/>
      <c r="T710" s="148"/>
      <c r="U710" s="148"/>
      <c r="V710" s="148"/>
      <c r="W710" s="148"/>
      <c r="X710" s="148"/>
      <c r="Y710" s="148"/>
      <c r="Z710" s="148"/>
      <c r="AA710" s="148"/>
      <c r="AB710" s="148"/>
      <c r="AC710" s="148"/>
      <c r="AD710" s="148"/>
      <c r="AE710" s="148"/>
      <c r="AF710" s="148"/>
      <c r="AG710" s="148"/>
      <c r="AH710" s="148"/>
    </row>
    <row r="711" spans="1:34" ht="15.75" customHeight="1" x14ac:dyDescent="0.25">
      <c r="A711" s="148"/>
      <c r="B711" s="148"/>
      <c r="C711" s="148"/>
      <c r="D711" s="148"/>
      <c r="E711" s="148"/>
      <c r="F711" s="148"/>
      <c r="G711" s="149"/>
      <c r="H711" s="148"/>
      <c r="I711" s="148"/>
      <c r="J711" s="148"/>
      <c r="K711" s="148"/>
      <c r="L711" s="148"/>
      <c r="M711" s="148"/>
      <c r="N711" s="148"/>
      <c r="O711" s="148"/>
      <c r="P711" s="148"/>
      <c r="Q711" s="148"/>
      <c r="R711" s="50"/>
      <c r="S711" s="148"/>
      <c r="T711" s="148"/>
      <c r="U711" s="148"/>
      <c r="V711" s="148"/>
      <c r="W711" s="148"/>
      <c r="X711" s="148"/>
      <c r="Y711" s="148"/>
      <c r="Z711" s="148"/>
      <c r="AA711" s="148"/>
      <c r="AB711" s="148"/>
      <c r="AC711" s="148"/>
      <c r="AD711" s="148"/>
      <c r="AE711" s="148"/>
      <c r="AF711" s="148"/>
      <c r="AG711" s="148"/>
      <c r="AH711" s="148"/>
    </row>
    <row r="712" spans="1:34" ht="15.75" customHeight="1" x14ac:dyDescent="0.25">
      <c r="A712" s="148"/>
      <c r="B712" s="148"/>
      <c r="C712" s="148"/>
      <c r="D712" s="148"/>
      <c r="E712" s="148"/>
      <c r="F712" s="148"/>
      <c r="G712" s="149"/>
      <c r="H712" s="148"/>
      <c r="I712" s="148"/>
      <c r="J712" s="148"/>
      <c r="K712" s="148"/>
      <c r="L712" s="148"/>
      <c r="M712" s="148"/>
      <c r="N712" s="148"/>
      <c r="O712" s="148"/>
      <c r="P712" s="148"/>
      <c r="Q712" s="148"/>
      <c r="R712" s="50"/>
      <c r="S712" s="148"/>
      <c r="T712" s="148"/>
      <c r="U712" s="148"/>
      <c r="V712" s="148"/>
      <c r="W712" s="148"/>
      <c r="X712" s="148"/>
      <c r="Y712" s="148"/>
      <c r="Z712" s="148"/>
      <c r="AA712" s="148"/>
      <c r="AB712" s="148"/>
      <c r="AC712" s="148"/>
      <c r="AD712" s="148"/>
      <c r="AE712" s="148"/>
      <c r="AF712" s="148"/>
      <c r="AG712" s="148"/>
      <c r="AH712" s="148"/>
    </row>
    <row r="713" spans="1:34" ht="15.75" customHeight="1" x14ac:dyDescent="0.25">
      <c r="A713" s="148"/>
      <c r="B713" s="148"/>
      <c r="C713" s="148"/>
      <c r="D713" s="148"/>
      <c r="E713" s="148"/>
      <c r="F713" s="148"/>
      <c r="G713" s="149"/>
      <c r="H713" s="148"/>
      <c r="I713" s="148"/>
      <c r="J713" s="148"/>
      <c r="K713" s="148"/>
      <c r="L713" s="148"/>
      <c r="M713" s="148"/>
      <c r="N713" s="148"/>
      <c r="O713" s="148"/>
      <c r="P713" s="148"/>
      <c r="Q713" s="148"/>
      <c r="R713" s="50"/>
      <c r="S713" s="148"/>
      <c r="T713" s="148"/>
      <c r="U713" s="148"/>
      <c r="V713" s="148"/>
      <c r="W713" s="148"/>
      <c r="X713" s="148"/>
      <c r="Y713" s="148"/>
      <c r="Z713" s="148"/>
      <c r="AA713" s="148"/>
      <c r="AB713" s="148"/>
      <c r="AC713" s="148"/>
      <c r="AD713" s="148"/>
      <c r="AE713" s="148"/>
      <c r="AF713" s="148"/>
      <c r="AG713" s="148"/>
      <c r="AH713" s="148"/>
    </row>
    <row r="714" spans="1:34" ht="15.75" customHeight="1" x14ac:dyDescent="0.25">
      <c r="A714" s="148"/>
      <c r="B714" s="148"/>
      <c r="C714" s="148"/>
      <c r="D714" s="148"/>
      <c r="E714" s="148"/>
      <c r="F714" s="148"/>
      <c r="G714" s="149"/>
      <c r="H714" s="148"/>
      <c r="I714" s="148"/>
      <c r="J714" s="148"/>
      <c r="K714" s="148"/>
      <c r="L714" s="148"/>
      <c r="M714" s="148"/>
      <c r="N714" s="148"/>
      <c r="O714" s="148"/>
      <c r="P714" s="148"/>
      <c r="Q714" s="148"/>
      <c r="R714" s="50"/>
      <c r="S714" s="148"/>
      <c r="T714" s="148"/>
      <c r="U714" s="148"/>
      <c r="V714" s="148"/>
      <c r="W714" s="148"/>
      <c r="X714" s="148"/>
      <c r="Y714" s="148"/>
      <c r="Z714" s="148"/>
      <c r="AA714" s="148"/>
      <c r="AB714" s="148"/>
      <c r="AC714" s="148"/>
      <c r="AD714" s="148"/>
      <c r="AE714" s="148"/>
      <c r="AF714" s="148"/>
      <c r="AG714" s="148"/>
      <c r="AH714" s="148"/>
    </row>
    <row r="715" spans="1:34" ht="15.75" customHeight="1" x14ac:dyDescent="0.25">
      <c r="A715" s="148"/>
      <c r="B715" s="148"/>
      <c r="C715" s="148"/>
      <c r="D715" s="148"/>
      <c r="E715" s="148"/>
      <c r="F715" s="148"/>
      <c r="G715" s="149"/>
      <c r="H715" s="148"/>
      <c r="I715" s="148"/>
      <c r="J715" s="148"/>
      <c r="K715" s="148"/>
      <c r="L715" s="148"/>
      <c r="M715" s="148"/>
      <c r="N715" s="148"/>
      <c r="O715" s="148"/>
      <c r="P715" s="148"/>
      <c r="Q715" s="148"/>
      <c r="R715" s="50"/>
      <c r="S715" s="148"/>
      <c r="T715" s="148"/>
      <c r="U715" s="148"/>
      <c r="V715" s="148"/>
      <c r="W715" s="148"/>
      <c r="X715" s="148"/>
      <c r="Y715" s="148"/>
      <c r="Z715" s="148"/>
      <c r="AA715" s="148"/>
      <c r="AB715" s="148"/>
      <c r="AC715" s="148"/>
      <c r="AD715" s="148"/>
      <c r="AE715" s="148"/>
      <c r="AF715" s="148"/>
      <c r="AG715" s="148"/>
      <c r="AH715" s="148"/>
    </row>
    <row r="716" spans="1:34" ht="15.75" customHeight="1" x14ac:dyDescent="0.25">
      <c r="A716" s="148"/>
      <c r="B716" s="148"/>
      <c r="C716" s="148"/>
      <c r="D716" s="148"/>
      <c r="E716" s="148"/>
      <c r="F716" s="148"/>
      <c r="G716" s="149"/>
      <c r="H716" s="148"/>
      <c r="I716" s="148"/>
      <c r="J716" s="148"/>
      <c r="K716" s="148"/>
      <c r="L716" s="148"/>
      <c r="M716" s="148"/>
      <c r="N716" s="148"/>
      <c r="O716" s="148"/>
      <c r="P716" s="148"/>
      <c r="Q716" s="148"/>
      <c r="R716" s="50"/>
      <c r="S716" s="148"/>
      <c r="T716" s="148"/>
      <c r="U716" s="148"/>
      <c r="V716" s="148"/>
      <c r="W716" s="148"/>
      <c r="X716" s="148"/>
      <c r="Y716" s="148"/>
      <c r="Z716" s="148"/>
      <c r="AA716" s="148"/>
      <c r="AB716" s="148"/>
      <c r="AC716" s="148"/>
      <c r="AD716" s="148"/>
      <c r="AE716" s="148"/>
      <c r="AF716" s="148"/>
      <c r="AG716" s="148"/>
      <c r="AH716" s="148"/>
    </row>
    <row r="717" spans="1:34" ht="15.75" customHeight="1" x14ac:dyDescent="0.25">
      <c r="A717" s="148"/>
      <c r="B717" s="148"/>
      <c r="C717" s="148"/>
      <c r="D717" s="148"/>
      <c r="E717" s="148"/>
      <c r="F717" s="148"/>
      <c r="G717" s="149"/>
      <c r="H717" s="148"/>
      <c r="I717" s="148"/>
      <c r="J717" s="148"/>
      <c r="K717" s="148"/>
      <c r="L717" s="148"/>
      <c r="M717" s="148"/>
      <c r="N717" s="148"/>
      <c r="O717" s="148"/>
      <c r="P717" s="148"/>
      <c r="Q717" s="148"/>
      <c r="R717" s="50"/>
      <c r="S717" s="148"/>
      <c r="T717" s="148"/>
      <c r="U717" s="148"/>
      <c r="V717" s="148"/>
      <c r="W717" s="148"/>
      <c r="X717" s="148"/>
      <c r="Y717" s="148"/>
      <c r="Z717" s="148"/>
      <c r="AA717" s="148"/>
      <c r="AB717" s="148"/>
      <c r="AC717" s="148"/>
      <c r="AD717" s="148"/>
      <c r="AE717" s="148"/>
      <c r="AF717" s="148"/>
      <c r="AG717" s="148"/>
      <c r="AH717" s="148"/>
    </row>
    <row r="718" spans="1:34" ht="15.75" customHeight="1" x14ac:dyDescent="0.25">
      <c r="A718" s="148"/>
      <c r="B718" s="148"/>
      <c r="C718" s="148"/>
      <c r="D718" s="148"/>
      <c r="E718" s="148"/>
      <c r="F718" s="148"/>
      <c r="G718" s="149"/>
      <c r="H718" s="148"/>
      <c r="I718" s="148"/>
      <c r="J718" s="148"/>
      <c r="K718" s="148"/>
      <c r="L718" s="148"/>
      <c r="M718" s="148"/>
      <c r="N718" s="148"/>
      <c r="O718" s="148"/>
      <c r="P718" s="148"/>
      <c r="Q718" s="148"/>
      <c r="R718" s="50"/>
      <c r="S718" s="148"/>
      <c r="T718" s="148"/>
      <c r="U718" s="148"/>
      <c r="V718" s="148"/>
      <c r="W718" s="148"/>
      <c r="X718" s="148"/>
      <c r="Y718" s="148"/>
      <c r="Z718" s="148"/>
      <c r="AA718" s="148"/>
      <c r="AB718" s="148"/>
      <c r="AC718" s="148"/>
      <c r="AD718" s="148"/>
      <c r="AE718" s="148"/>
      <c r="AF718" s="148"/>
      <c r="AG718" s="148"/>
      <c r="AH718" s="148"/>
    </row>
    <row r="719" spans="1:34" ht="15.75" customHeight="1" x14ac:dyDescent="0.25">
      <c r="A719" s="148"/>
      <c r="B719" s="148"/>
      <c r="C719" s="148"/>
      <c r="D719" s="148"/>
      <c r="E719" s="148"/>
      <c r="F719" s="148"/>
      <c r="G719" s="149"/>
      <c r="H719" s="148"/>
      <c r="I719" s="148"/>
      <c r="J719" s="148"/>
      <c r="K719" s="148"/>
      <c r="L719" s="148"/>
      <c r="M719" s="148"/>
      <c r="N719" s="148"/>
      <c r="O719" s="148"/>
      <c r="P719" s="148"/>
      <c r="Q719" s="148"/>
      <c r="R719" s="50"/>
      <c r="S719" s="148"/>
      <c r="T719" s="148"/>
      <c r="U719" s="148"/>
      <c r="V719" s="148"/>
      <c r="W719" s="148"/>
      <c r="X719" s="148"/>
      <c r="Y719" s="148"/>
      <c r="Z719" s="148"/>
      <c r="AA719" s="148"/>
      <c r="AB719" s="148"/>
      <c r="AC719" s="148"/>
      <c r="AD719" s="148"/>
      <c r="AE719" s="148"/>
      <c r="AF719" s="148"/>
      <c r="AG719" s="148"/>
      <c r="AH719" s="148"/>
    </row>
    <row r="720" spans="1:34" ht="15.75" customHeight="1" x14ac:dyDescent="0.25">
      <c r="A720" s="148"/>
      <c r="B720" s="148"/>
      <c r="C720" s="148"/>
      <c r="D720" s="148"/>
      <c r="E720" s="148"/>
      <c r="F720" s="148"/>
      <c r="G720" s="149"/>
      <c r="H720" s="148"/>
      <c r="I720" s="148"/>
      <c r="J720" s="148"/>
      <c r="K720" s="148"/>
      <c r="L720" s="148"/>
      <c r="M720" s="148"/>
      <c r="N720" s="148"/>
      <c r="O720" s="148"/>
      <c r="P720" s="148"/>
      <c r="Q720" s="148"/>
      <c r="R720" s="50"/>
      <c r="S720" s="148"/>
      <c r="T720" s="148"/>
      <c r="U720" s="148"/>
      <c r="V720" s="148"/>
      <c r="W720" s="148"/>
      <c r="X720" s="148"/>
      <c r="Y720" s="148"/>
      <c r="Z720" s="148"/>
      <c r="AA720" s="148"/>
      <c r="AB720" s="148"/>
      <c r="AC720" s="148"/>
      <c r="AD720" s="148"/>
      <c r="AE720" s="148"/>
      <c r="AF720" s="148"/>
      <c r="AG720" s="148"/>
      <c r="AH720" s="148"/>
    </row>
    <row r="721" spans="1:34" ht="15.75" customHeight="1" x14ac:dyDescent="0.25">
      <c r="A721" s="148"/>
      <c r="B721" s="148"/>
      <c r="C721" s="148"/>
      <c r="D721" s="148"/>
      <c r="E721" s="148"/>
      <c r="F721" s="148"/>
      <c r="G721" s="149"/>
      <c r="H721" s="148"/>
      <c r="I721" s="148"/>
      <c r="J721" s="148"/>
      <c r="K721" s="148"/>
      <c r="L721" s="148"/>
      <c r="M721" s="148"/>
      <c r="N721" s="148"/>
      <c r="O721" s="148"/>
      <c r="P721" s="148"/>
      <c r="Q721" s="148"/>
      <c r="R721" s="50"/>
      <c r="S721" s="148"/>
      <c r="T721" s="148"/>
      <c r="U721" s="148"/>
      <c r="V721" s="148"/>
      <c r="W721" s="148"/>
      <c r="X721" s="148"/>
      <c r="Y721" s="148"/>
      <c r="Z721" s="148"/>
      <c r="AA721" s="148"/>
      <c r="AB721" s="148"/>
      <c r="AC721" s="148"/>
      <c r="AD721" s="148"/>
      <c r="AE721" s="148"/>
      <c r="AF721" s="148"/>
      <c r="AG721" s="148"/>
      <c r="AH721" s="148"/>
    </row>
    <row r="722" spans="1:34" ht="15.75" customHeight="1" x14ac:dyDescent="0.25">
      <c r="A722" s="148"/>
      <c r="B722" s="148"/>
      <c r="C722" s="148"/>
      <c r="D722" s="148"/>
      <c r="E722" s="148"/>
      <c r="F722" s="148"/>
      <c r="G722" s="149"/>
      <c r="H722" s="148"/>
      <c r="I722" s="148"/>
      <c r="J722" s="148"/>
      <c r="K722" s="148"/>
      <c r="L722" s="148"/>
      <c r="M722" s="148"/>
      <c r="N722" s="148"/>
      <c r="O722" s="148"/>
      <c r="P722" s="148"/>
      <c r="Q722" s="148"/>
      <c r="R722" s="50"/>
      <c r="S722" s="148"/>
      <c r="T722" s="148"/>
      <c r="U722" s="148"/>
      <c r="V722" s="148"/>
      <c r="W722" s="148"/>
      <c r="X722" s="148"/>
      <c r="Y722" s="148"/>
      <c r="Z722" s="148"/>
      <c r="AA722" s="148"/>
      <c r="AB722" s="148"/>
      <c r="AC722" s="148"/>
      <c r="AD722" s="148"/>
      <c r="AE722" s="148"/>
      <c r="AF722" s="148"/>
      <c r="AG722" s="148"/>
      <c r="AH722" s="148"/>
    </row>
    <row r="723" spans="1:34" ht="15.75" customHeight="1" x14ac:dyDescent="0.25">
      <c r="A723" s="148"/>
      <c r="B723" s="148"/>
      <c r="C723" s="148"/>
      <c r="D723" s="148"/>
      <c r="E723" s="148"/>
      <c r="F723" s="148"/>
      <c r="G723" s="149"/>
      <c r="H723" s="148"/>
      <c r="I723" s="148"/>
      <c r="J723" s="148"/>
      <c r="K723" s="148"/>
      <c r="L723" s="148"/>
      <c r="M723" s="148"/>
      <c r="N723" s="148"/>
      <c r="O723" s="148"/>
      <c r="P723" s="148"/>
      <c r="Q723" s="148"/>
      <c r="R723" s="50"/>
      <c r="S723" s="148"/>
      <c r="T723" s="148"/>
      <c r="U723" s="148"/>
      <c r="V723" s="148"/>
      <c r="W723" s="148"/>
      <c r="X723" s="148"/>
      <c r="Y723" s="148"/>
      <c r="Z723" s="148"/>
      <c r="AA723" s="148"/>
      <c r="AB723" s="148"/>
      <c r="AC723" s="148"/>
      <c r="AD723" s="148"/>
      <c r="AE723" s="148"/>
      <c r="AF723" s="148"/>
      <c r="AG723" s="148"/>
      <c r="AH723" s="148"/>
    </row>
    <row r="724" spans="1:34" ht="15.75" customHeight="1" x14ac:dyDescent="0.25">
      <c r="A724" s="148"/>
      <c r="B724" s="148"/>
      <c r="C724" s="148"/>
      <c r="D724" s="148"/>
      <c r="E724" s="148"/>
      <c r="F724" s="148"/>
      <c r="G724" s="149"/>
      <c r="H724" s="148"/>
      <c r="I724" s="148"/>
      <c r="J724" s="148"/>
      <c r="K724" s="148"/>
      <c r="L724" s="148"/>
      <c r="M724" s="148"/>
      <c r="N724" s="148"/>
      <c r="O724" s="148"/>
      <c r="P724" s="148"/>
      <c r="Q724" s="148"/>
      <c r="R724" s="50"/>
      <c r="S724" s="148"/>
      <c r="T724" s="148"/>
      <c r="U724" s="148"/>
      <c r="V724" s="148"/>
      <c r="W724" s="148"/>
      <c r="X724" s="148"/>
      <c r="Y724" s="148"/>
      <c r="Z724" s="148"/>
      <c r="AA724" s="148"/>
      <c r="AB724" s="148"/>
      <c r="AC724" s="148"/>
      <c r="AD724" s="148"/>
      <c r="AE724" s="148"/>
      <c r="AF724" s="148"/>
      <c r="AG724" s="148"/>
      <c r="AH724" s="148"/>
    </row>
    <row r="725" spans="1:34" ht="15.75" customHeight="1" x14ac:dyDescent="0.25">
      <c r="A725" s="148"/>
      <c r="B725" s="148"/>
      <c r="C725" s="148"/>
      <c r="D725" s="148"/>
      <c r="E725" s="148"/>
      <c r="F725" s="148"/>
      <c r="G725" s="149"/>
      <c r="H725" s="148"/>
      <c r="I725" s="148"/>
      <c r="J725" s="148"/>
      <c r="K725" s="148"/>
      <c r="L725" s="148"/>
      <c r="M725" s="148"/>
      <c r="N725" s="148"/>
      <c r="O725" s="148"/>
      <c r="P725" s="148"/>
      <c r="Q725" s="148"/>
      <c r="R725" s="50"/>
      <c r="S725" s="148"/>
      <c r="T725" s="148"/>
      <c r="U725" s="148"/>
      <c r="V725" s="148"/>
      <c r="W725" s="148"/>
      <c r="X725" s="148"/>
      <c r="Y725" s="148"/>
      <c r="Z725" s="148"/>
      <c r="AA725" s="148"/>
      <c r="AB725" s="148"/>
      <c r="AC725" s="148"/>
      <c r="AD725" s="148"/>
      <c r="AE725" s="148"/>
      <c r="AF725" s="148"/>
      <c r="AG725" s="148"/>
      <c r="AH725" s="148"/>
    </row>
    <row r="726" spans="1:34" ht="15.75" customHeight="1" x14ac:dyDescent="0.25">
      <c r="A726" s="148"/>
      <c r="B726" s="148"/>
      <c r="C726" s="148"/>
      <c r="D726" s="148"/>
      <c r="E726" s="148"/>
      <c r="F726" s="148"/>
      <c r="G726" s="149"/>
      <c r="H726" s="148"/>
      <c r="I726" s="148"/>
      <c r="J726" s="148"/>
      <c r="K726" s="148"/>
      <c r="L726" s="148"/>
      <c r="M726" s="148"/>
      <c r="N726" s="148"/>
      <c r="O726" s="148"/>
      <c r="P726" s="148"/>
      <c r="Q726" s="148"/>
      <c r="R726" s="50"/>
      <c r="S726" s="148"/>
      <c r="T726" s="148"/>
      <c r="U726" s="148"/>
      <c r="V726" s="148"/>
      <c r="W726" s="148"/>
      <c r="X726" s="148"/>
      <c r="Y726" s="148"/>
      <c r="Z726" s="148"/>
      <c r="AA726" s="148"/>
      <c r="AB726" s="148"/>
      <c r="AC726" s="148"/>
      <c r="AD726" s="148"/>
      <c r="AE726" s="148"/>
      <c r="AF726" s="148"/>
      <c r="AG726" s="148"/>
      <c r="AH726" s="148"/>
    </row>
    <row r="727" spans="1:34" ht="15.75" customHeight="1" x14ac:dyDescent="0.25">
      <c r="A727" s="148"/>
      <c r="B727" s="148"/>
      <c r="C727" s="148"/>
      <c r="D727" s="148"/>
      <c r="E727" s="148"/>
      <c r="F727" s="148"/>
      <c r="G727" s="149"/>
      <c r="H727" s="148"/>
      <c r="I727" s="148"/>
      <c r="J727" s="148"/>
      <c r="K727" s="148"/>
      <c r="L727" s="148"/>
      <c r="M727" s="148"/>
      <c r="N727" s="148"/>
      <c r="O727" s="148"/>
      <c r="P727" s="148"/>
      <c r="Q727" s="148"/>
      <c r="R727" s="50"/>
      <c r="S727" s="148"/>
      <c r="T727" s="148"/>
      <c r="U727" s="148"/>
      <c r="V727" s="148"/>
      <c r="W727" s="148"/>
      <c r="X727" s="148"/>
      <c r="Y727" s="148"/>
      <c r="Z727" s="148"/>
      <c r="AA727" s="148"/>
      <c r="AB727" s="148"/>
      <c r="AC727" s="148"/>
      <c r="AD727" s="148"/>
      <c r="AE727" s="148"/>
      <c r="AF727" s="148"/>
      <c r="AG727" s="148"/>
      <c r="AH727" s="148"/>
    </row>
    <row r="728" spans="1:34" ht="15.75" customHeight="1" x14ac:dyDescent="0.25">
      <c r="A728" s="148"/>
      <c r="B728" s="148"/>
      <c r="C728" s="148"/>
      <c r="D728" s="148"/>
      <c r="E728" s="148"/>
      <c r="F728" s="148"/>
      <c r="G728" s="149"/>
      <c r="H728" s="148"/>
      <c r="I728" s="148"/>
      <c r="J728" s="148"/>
      <c r="K728" s="148"/>
      <c r="L728" s="148"/>
      <c r="M728" s="148"/>
      <c r="N728" s="148"/>
      <c r="O728" s="148"/>
      <c r="P728" s="148"/>
      <c r="Q728" s="148"/>
      <c r="R728" s="50"/>
      <c r="S728" s="148"/>
      <c r="T728" s="148"/>
      <c r="U728" s="148"/>
      <c r="V728" s="148"/>
      <c r="W728" s="148"/>
      <c r="X728" s="148"/>
      <c r="Y728" s="148"/>
      <c r="Z728" s="148"/>
      <c r="AA728" s="148"/>
      <c r="AB728" s="148"/>
      <c r="AC728" s="148"/>
      <c r="AD728" s="148"/>
      <c r="AE728" s="148"/>
      <c r="AF728" s="148"/>
      <c r="AG728" s="148"/>
      <c r="AH728" s="148"/>
    </row>
    <row r="729" spans="1:34" ht="15.75" customHeight="1" x14ac:dyDescent="0.25">
      <c r="A729" s="148"/>
      <c r="B729" s="148"/>
      <c r="C729" s="148"/>
      <c r="D729" s="148"/>
      <c r="E729" s="148"/>
      <c r="F729" s="148"/>
      <c r="G729" s="149"/>
      <c r="H729" s="148"/>
      <c r="I729" s="148"/>
      <c r="J729" s="148"/>
      <c r="K729" s="148"/>
      <c r="L729" s="148"/>
      <c r="M729" s="148"/>
      <c r="N729" s="148"/>
      <c r="O729" s="148"/>
      <c r="P729" s="148"/>
      <c r="Q729" s="148"/>
      <c r="R729" s="50"/>
      <c r="S729" s="148"/>
      <c r="T729" s="148"/>
      <c r="U729" s="148"/>
      <c r="V729" s="148"/>
      <c r="W729" s="148"/>
      <c r="X729" s="148"/>
      <c r="Y729" s="148"/>
      <c r="Z729" s="148"/>
      <c r="AA729" s="148"/>
      <c r="AB729" s="148"/>
      <c r="AC729" s="148"/>
      <c r="AD729" s="148"/>
      <c r="AE729" s="148"/>
      <c r="AF729" s="148"/>
      <c r="AG729" s="148"/>
      <c r="AH729" s="148"/>
    </row>
    <row r="730" spans="1:34" ht="15.75" customHeight="1" x14ac:dyDescent="0.25">
      <c r="A730" s="148"/>
      <c r="B730" s="148"/>
      <c r="C730" s="148"/>
      <c r="D730" s="148"/>
      <c r="E730" s="148"/>
      <c r="F730" s="148"/>
      <c r="G730" s="149"/>
      <c r="H730" s="148"/>
      <c r="I730" s="148"/>
      <c r="J730" s="148"/>
      <c r="K730" s="148"/>
      <c r="L730" s="148"/>
      <c r="M730" s="148"/>
      <c r="N730" s="148"/>
      <c r="O730" s="148"/>
      <c r="P730" s="148"/>
      <c r="Q730" s="148"/>
      <c r="R730" s="50"/>
      <c r="S730" s="148"/>
      <c r="T730" s="148"/>
      <c r="U730" s="148"/>
      <c r="V730" s="148"/>
      <c r="W730" s="148"/>
      <c r="X730" s="148"/>
      <c r="Y730" s="148"/>
      <c r="Z730" s="148"/>
      <c r="AA730" s="148"/>
      <c r="AB730" s="148"/>
      <c r="AC730" s="148"/>
      <c r="AD730" s="148"/>
      <c r="AE730" s="148"/>
      <c r="AF730" s="148"/>
      <c r="AG730" s="148"/>
      <c r="AH730" s="148"/>
    </row>
    <row r="731" spans="1:34" ht="15.75" customHeight="1" x14ac:dyDescent="0.25">
      <c r="A731" s="148"/>
      <c r="B731" s="148"/>
      <c r="C731" s="148"/>
      <c r="D731" s="148"/>
      <c r="E731" s="148"/>
      <c r="F731" s="148"/>
      <c r="G731" s="149"/>
      <c r="H731" s="148"/>
      <c r="I731" s="148"/>
      <c r="J731" s="148"/>
      <c r="K731" s="148"/>
      <c r="L731" s="148"/>
      <c r="M731" s="148"/>
      <c r="N731" s="148"/>
      <c r="O731" s="148"/>
      <c r="P731" s="148"/>
      <c r="Q731" s="148"/>
      <c r="R731" s="50"/>
      <c r="S731" s="148"/>
      <c r="T731" s="148"/>
      <c r="U731" s="148"/>
      <c r="V731" s="148"/>
      <c r="W731" s="148"/>
      <c r="X731" s="148"/>
      <c r="Y731" s="148"/>
      <c r="Z731" s="148"/>
      <c r="AA731" s="148"/>
      <c r="AB731" s="148"/>
      <c r="AC731" s="148"/>
      <c r="AD731" s="148"/>
      <c r="AE731" s="148"/>
      <c r="AF731" s="148"/>
      <c r="AG731" s="148"/>
      <c r="AH731" s="148"/>
    </row>
    <row r="732" spans="1:34" ht="15.75" customHeight="1" x14ac:dyDescent="0.25">
      <c r="A732" s="148"/>
      <c r="B732" s="148"/>
      <c r="C732" s="148"/>
      <c r="D732" s="148"/>
      <c r="E732" s="148"/>
      <c r="F732" s="148"/>
      <c r="G732" s="149"/>
      <c r="H732" s="148"/>
      <c r="I732" s="148"/>
      <c r="J732" s="148"/>
      <c r="K732" s="148"/>
      <c r="L732" s="148"/>
      <c r="M732" s="148"/>
      <c r="N732" s="148"/>
      <c r="O732" s="148"/>
      <c r="P732" s="148"/>
      <c r="Q732" s="148"/>
      <c r="R732" s="50"/>
      <c r="S732" s="148"/>
      <c r="T732" s="148"/>
      <c r="U732" s="148"/>
      <c r="V732" s="148"/>
      <c r="W732" s="148"/>
      <c r="X732" s="148"/>
      <c r="Y732" s="148"/>
      <c r="Z732" s="148"/>
      <c r="AA732" s="148"/>
      <c r="AB732" s="148"/>
      <c r="AC732" s="148"/>
      <c r="AD732" s="148"/>
      <c r="AE732" s="148"/>
      <c r="AF732" s="148"/>
      <c r="AG732" s="148"/>
      <c r="AH732" s="148"/>
    </row>
    <row r="733" spans="1:34" ht="15.75" customHeight="1" x14ac:dyDescent="0.25">
      <c r="A733" s="148"/>
      <c r="B733" s="148"/>
      <c r="C733" s="148"/>
      <c r="D733" s="148"/>
      <c r="E733" s="148"/>
      <c r="F733" s="148"/>
      <c r="G733" s="149"/>
      <c r="H733" s="148"/>
      <c r="I733" s="148"/>
      <c r="J733" s="148"/>
      <c r="K733" s="148"/>
      <c r="L733" s="148"/>
      <c r="M733" s="148"/>
      <c r="N733" s="148"/>
      <c r="O733" s="148"/>
      <c r="P733" s="148"/>
      <c r="Q733" s="148"/>
      <c r="R733" s="50"/>
      <c r="S733" s="148"/>
      <c r="T733" s="148"/>
      <c r="U733" s="148"/>
      <c r="V733" s="148"/>
      <c r="W733" s="148"/>
      <c r="X733" s="148"/>
      <c r="Y733" s="148"/>
      <c r="Z733" s="148"/>
      <c r="AA733" s="148"/>
      <c r="AB733" s="148"/>
      <c r="AC733" s="148"/>
      <c r="AD733" s="148"/>
      <c r="AE733" s="148"/>
      <c r="AF733" s="148"/>
      <c r="AG733" s="148"/>
      <c r="AH733" s="148"/>
    </row>
    <row r="734" spans="1:34" ht="15.75" customHeight="1" x14ac:dyDescent="0.25">
      <c r="A734" s="148"/>
      <c r="B734" s="148"/>
      <c r="C734" s="148"/>
      <c r="D734" s="148"/>
      <c r="E734" s="148"/>
      <c r="F734" s="148"/>
      <c r="G734" s="149"/>
      <c r="H734" s="148"/>
      <c r="I734" s="148"/>
      <c r="J734" s="148"/>
      <c r="K734" s="148"/>
      <c r="L734" s="148"/>
      <c r="M734" s="148"/>
      <c r="N734" s="148"/>
      <c r="O734" s="148"/>
      <c r="P734" s="148"/>
      <c r="Q734" s="148"/>
      <c r="R734" s="50"/>
      <c r="S734" s="148"/>
      <c r="T734" s="148"/>
      <c r="U734" s="148"/>
      <c r="V734" s="148"/>
      <c r="W734" s="148"/>
      <c r="X734" s="148"/>
      <c r="Y734" s="148"/>
      <c r="Z734" s="148"/>
      <c r="AA734" s="148"/>
      <c r="AB734" s="148"/>
      <c r="AC734" s="148"/>
      <c r="AD734" s="148"/>
      <c r="AE734" s="148"/>
      <c r="AF734" s="148"/>
      <c r="AG734" s="148"/>
      <c r="AH734" s="148"/>
    </row>
    <row r="735" spans="1:34" ht="15.75" customHeight="1" x14ac:dyDescent="0.25">
      <c r="A735" s="148"/>
      <c r="B735" s="148"/>
      <c r="C735" s="148"/>
      <c r="D735" s="148"/>
      <c r="E735" s="148"/>
      <c r="F735" s="148"/>
      <c r="G735" s="149"/>
      <c r="H735" s="148"/>
      <c r="I735" s="148"/>
      <c r="J735" s="148"/>
      <c r="K735" s="148"/>
      <c r="L735" s="148"/>
      <c r="M735" s="148"/>
      <c r="N735" s="148"/>
      <c r="O735" s="148"/>
      <c r="P735" s="148"/>
      <c r="Q735" s="148"/>
      <c r="R735" s="50"/>
      <c r="S735" s="148"/>
      <c r="T735" s="148"/>
      <c r="U735" s="148"/>
      <c r="V735" s="148"/>
      <c r="W735" s="148"/>
      <c r="X735" s="148"/>
      <c r="Y735" s="148"/>
      <c r="Z735" s="148"/>
      <c r="AA735" s="148"/>
      <c r="AB735" s="148"/>
      <c r="AC735" s="148"/>
      <c r="AD735" s="148"/>
      <c r="AE735" s="148"/>
      <c r="AF735" s="148"/>
      <c r="AG735" s="148"/>
      <c r="AH735" s="148"/>
    </row>
    <row r="736" spans="1:34" ht="15.75" customHeight="1" x14ac:dyDescent="0.25">
      <c r="A736" s="148"/>
      <c r="B736" s="148"/>
      <c r="C736" s="148"/>
      <c r="D736" s="148"/>
      <c r="E736" s="148"/>
      <c r="F736" s="148"/>
      <c r="G736" s="149"/>
      <c r="H736" s="148"/>
      <c r="I736" s="148"/>
      <c r="J736" s="148"/>
      <c r="K736" s="148"/>
      <c r="L736" s="148"/>
      <c r="M736" s="148"/>
      <c r="N736" s="148"/>
      <c r="O736" s="148"/>
      <c r="P736" s="148"/>
      <c r="Q736" s="148"/>
      <c r="R736" s="50"/>
      <c r="S736" s="148"/>
      <c r="T736" s="148"/>
      <c r="U736" s="148"/>
      <c r="V736" s="148"/>
      <c r="W736" s="148"/>
      <c r="X736" s="148"/>
      <c r="Y736" s="148"/>
      <c r="Z736" s="148"/>
      <c r="AA736" s="148"/>
      <c r="AB736" s="148"/>
      <c r="AC736" s="148"/>
      <c r="AD736" s="148"/>
      <c r="AE736" s="148"/>
      <c r="AF736" s="148"/>
      <c r="AG736" s="148"/>
      <c r="AH736" s="148"/>
    </row>
    <row r="737" spans="1:34" ht="15.75" customHeight="1" x14ac:dyDescent="0.25">
      <c r="A737" s="148"/>
      <c r="B737" s="148"/>
      <c r="C737" s="148"/>
      <c r="D737" s="148"/>
      <c r="E737" s="148"/>
      <c r="F737" s="148"/>
      <c r="G737" s="149"/>
      <c r="H737" s="148"/>
      <c r="I737" s="148"/>
      <c r="J737" s="148"/>
      <c r="K737" s="148"/>
      <c r="L737" s="148"/>
      <c r="M737" s="148"/>
      <c r="N737" s="148"/>
      <c r="O737" s="148"/>
      <c r="P737" s="148"/>
      <c r="Q737" s="148"/>
      <c r="R737" s="50"/>
      <c r="S737" s="148"/>
      <c r="T737" s="148"/>
      <c r="U737" s="148"/>
      <c r="V737" s="148"/>
      <c r="W737" s="148"/>
      <c r="X737" s="148"/>
      <c r="Y737" s="148"/>
      <c r="Z737" s="148"/>
      <c r="AA737" s="148"/>
      <c r="AB737" s="148"/>
      <c r="AC737" s="148"/>
      <c r="AD737" s="148"/>
      <c r="AE737" s="148"/>
      <c r="AF737" s="148"/>
      <c r="AG737" s="148"/>
      <c r="AH737" s="148"/>
    </row>
    <row r="738" spans="1:34" ht="15.75" customHeight="1" x14ac:dyDescent="0.25">
      <c r="A738" s="148"/>
      <c r="B738" s="148"/>
      <c r="C738" s="148"/>
      <c r="D738" s="148"/>
      <c r="E738" s="148"/>
      <c r="F738" s="148"/>
      <c r="G738" s="149"/>
      <c r="H738" s="148"/>
      <c r="I738" s="148"/>
      <c r="J738" s="148"/>
      <c r="K738" s="148"/>
      <c r="L738" s="148"/>
      <c r="M738" s="148"/>
      <c r="N738" s="148"/>
      <c r="O738" s="148"/>
      <c r="P738" s="148"/>
      <c r="Q738" s="148"/>
      <c r="R738" s="50"/>
      <c r="S738" s="148"/>
      <c r="T738" s="148"/>
      <c r="U738" s="148"/>
      <c r="V738" s="148"/>
      <c r="W738" s="148"/>
      <c r="X738" s="148"/>
      <c r="Y738" s="148"/>
      <c r="Z738" s="148"/>
      <c r="AA738" s="148"/>
      <c r="AB738" s="148"/>
      <c r="AC738" s="148"/>
      <c r="AD738" s="148"/>
      <c r="AE738" s="148"/>
      <c r="AF738" s="148"/>
      <c r="AG738" s="148"/>
      <c r="AH738" s="148"/>
    </row>
    <row r="739" spans="1:34" ht="15.75" customHeight="1" x14ac:dyDescent="0.25">
      <c r="A739" s="148"/>
      <c r="B739" s="148"/>
      <c r="C739" s="148"/>
      <c r="D739" s="148"/>
      <c r="E739" s="148"/>
      <c r="F739" s="148"/>
      <c r="G739" s="149"/>
      <c r="H739" s="148"/>
      <c r="I739" s="148"/>
      <c r="J739" s="148"/>
      <c r="K739" s="148"/>
      <c r="L739" s="148"/>
      <c r="M739" s="148"/>
      <c r="N739" s="148"/>
      <c r="O739" s="148"/>
      <c r="P739" s="148"/>
      <c r="Q739" s="148"/>
      <c r="R739" s="50"/>
      <c r="S739" s="148"/>
      <c r="T739" s="148"/>
      <c r="U739" s="148"/>
      <c r="V739" s="148"/>
      <c r="W739" s="148"/>
      <c r="X739" s="148"/>
      <c r="Y739" s="148"/>
      <c r="Z739" s="148"/>
      <c r="AA739" s="148"/>
      <c r="AB739" s="148"/>
      <c r="AC739" s="148"/>
      <c r="AD739" s="148"/>
      <c r="AE739" s="148"/>
      <c r="AF739" s="148"/>
      <c r="AG739" s="148"/>
      <c r="AH739" s="148"/>
    </row>
    <row r="740" spans="1:34" ht="15.75" customHeight="1" x14ac:dyDescent="0.25">
      <c r="A740" s="148"/>
      <c r="B740" s="148"/>
      <c r="C740" s="148"/>
      <c r="D740" s="148"/>
      <c r="E740" s="148"/>
      <c r="F740" s="148"/>
      <c r="G740" s="149"/>
      <c r="H740" s="148"/>
      <c r="I740" s="148"/>
      <c r="J740" s="148"/>
      <c r="K740" s="148"/>
      <c r="L740" s="148"/>
      <c r="M740" s="148"/>
      <c r="N740" s="148"/>
      <c r="O740" s="148"/>
      <c r="P740" s="148"/>
      <c r="Q740" s="148"/>
      <c r="R740" s="50"/>
      <c r="S740" s="148"/>
      <c r="T740" s="148"/>
      <c r="U740" s="148"/>
      <c r="V740" s="148"/>
      <c r="W740" s="148"/>
      <c r="X740" s="148"/>
      <c r="Y740" s="148"/>
      <c r="Z740" s="148"/>
      <c r="AA740" s="148"/>
      <c r="AB740" s="148"/>
      <c r="AC740" s="148"/>
      <c r="AD740" s="148"/>
      <c r="AE740" s="148"/>
      <c r="AF740" s="148"/>
      <c r="AG740" s="148"/>
      <c r="AH740" s="148"/>
    </row>
    <row r="741" spans="1:34" ht="15.75" customHeight="1" x14ac:dyDescent="0.25">
      <c r="A741" s="148"/>
      <c r="B741" s="148"/>
      <c r="C741" s="148"/>
      <c r="D741" s="148"/>
      <c r="E741" s="148"/>
      <c r="F741" s="148"/>
      <c r="G741" s="149"/>
      <c r="H741" s="148"/>
      <c r="I741" s="148"/>
      <c r="J741" s="148"/>
      <c r="K741" s="148"/>
      <c r="L741" s="148"/>
      <c r="M741" s="148"/>
      <c r="N741" s="148"/>
      <c r="O741" s="148"/>
      <c r="P741" s="148"/>
      <c r="Q741" s="148"/>
      <c r="R741" s="50"/>
      <c r="S741" s="148"/>
      <c r="T741" s="148"/>
      <c r="U741" s="148"/>
      <c r="V741" s="148"/>
      <c r="W741" s="148"/>
      <c r="X741" s="148"/>
      <c r="Y741" s="148"/>
      <c r="Z741" s="148"/>
      <c r="AA741" s="148"/>
      <c r="AB741" s="148"/>
      <c r="AC741" s="148"/>
      <c r="AD741" s="148"/>
      <c r="AE741" s="148"/>
      <c r="AF741" s="148"/>
      <c r="AG741" s="148"/>
      <c r="AH741" s="148"/>
    </row>
    <row r="742" spans="1:34" ht="15.75" customHeight="1" x14ac:dyDescent="0.25">
      <c r="A742" s="148"/>
      <c r="B742" s="148"/>
      <c r="C742" s="148"/>
      <c r="D742" s="148"/>
      <c r="E742" s="148"/>
      <c r="F742" s="148"/>
      <c r="G742" s="149"/>
      <c r="H742" s="148"/>
      <c r="I742" s="148"/>
      <c r="J742" s="148"/>
      <c r="K742" s="148"/>
      <c r="L742" s="148"/>
      <c r="M742" s="148"/>
      <c r="N742" s="148"/>
      <c r="O742" s="148"/>
      <c r="P742" s="148"/>
      <c r="Q742" s="148"/>
      <c r="R742" s="50"/>
      <c r="S742" s="148"/>
      <c r="T742" s="148"/>
      <c r="U742" s="148"/>
      <c r="V742" s="148"/>
      <c r="W742" s="148"/>
      <c r="X742" s="148"/>
      <c r="Y742" s="148"/>
      <c r="Z742" s="148"/>
      <c r="AA742" s="148"/>
      <c r="AB742" s="148"/>
      <c r="AC742" s="148"/>
      <c r="AD742" s="148"/>
      <c r="AE742" s="148"/>
      <c r="AF742" s="148"/>
      <c r="AG742" s="148"/>
      <c r="AH742" s="148"/>
    </row>
    <row r="743" spans="1:34" ht="15.75" customHeight="1" x14ac:dyDescent="0.25">
      <c r="A743" s="148"/>
      <c r="B743" s="148"/>
      <c r="C743" s="148"/>
      <c r="D743" s="148"/>
      <c r="E743" s="148"/>
      <c r="F743" s="148"/>
      <c r="G743" s="149"/>
      <c r="H743" s="148"/>
      <c r="I743" s="148"/>
      <c r="J743" s="148"/>
      <c r="K743" s="148"/>
      <c r="L743" s="148"/>
      <c r="M743" s="148"/>
      <c r="N743" s="148"/>
      <c r="O743" s="148"/>
      <c r="P743" s="148"/>
      <c r="Q743" s="148"/>
      <c r="R743" s="50"/>
      <c r="S743" s="148"/>
      <c r="T743" s="148"/>
      <c r="U743" s="148"/>
      <c r="V743" s="148"/>
      <c r="W743" s="148"/>
      <c r="X743" s="148"/>
      <c r="Y743" s="148"/>
      <c r="Z743" s="148"/>
      <c r="AA743" s="148"/>
      <c r="AB743" s="148"/>
      <c r="AC743" s="148"/>
      <c r="AD743" s="148"/>
      <c r="AE743" s="148"/>
      <c r="AF743" s="148"/>
      <c r="AG743" s="148"/>
      <c r="AH743" s="148"/>
    </row>
    <row r="744" spans="1:34" ht="15.75" customHeight="1" x14ac:dyDescent="0.25">
      <c r="A744" s="148"/>
      <c r="B744" s="148"/>
      <c r="C744" s="148"/>
      <c r="D744" s="148"/>
      <c r="E744" s="148"/>
      <c r="F744" s="148"/>
      <c r="G744" s="149"/>
      <c r="H744" s="148"/>
      <c r="I744" s="148"/>
      <c r="J744" s="148"/>
      <c r="K744" s="148"/>
      <c r="L744" s="148"/>
      <c r="M744" s="148"/>
      <c r="N744" s="148"/>
      <c r="O744" s="148"/>
      <c r="P744" s="148"/>
      <c r="Q744" s="148"/>
      <c r="R744" s="50"/>
      <c r="S744" s="148"/>
      <c r="T744" s="148"/>
      <c r="U744" s="148"/>
      <c r="V744" s="148"/>
      <c r="W744" s="148"/>
      <c r="X744" s="148"/>
      <c r="Y744" s="148"/>
      <c r="Z744" s="148"/>
      <c r="AA744" s="148"/>
      <c r="AB744" s="148"/>
      <c r="AC744" s="148"/>
      <c r="AD744" s="148"/>
      <c r="AE744" s="148"/>
      <c r="AF744" s="148"/>
      <c r="AG744" s="148"/>
      <c r="AH744" s="148"/>
    </row>
    <row r="745" spans="1:34" ht="15.75" customHeight="1" x14ac:dyDescent="0.25">
      <c r="A745" s="148"/>
      <c r="B745" s="148"/>
      <c r="C745" s="148"/>
      <c r="D745" s="148"/>
      <c r="E745" s="148"/>
      <c r="F745" s="148"/>
      <c r="G745" s="149"/>
      <c r="H745" s="148"/>
      <c r="I745" s="148"/>
      <c r="J745" s="148"/>
      <c r="K745" s="148"/>
      <c r="L745" s="148"/>
      <c r="M745" s="148"/>
      <c r="N745" s="148"/>
      <c r="O745" s="148"/>
      <c r="P745" s="148"/>
      <c r="Q745" s="148"/>
      <c r="R745" s="50"/>
      <c r="S745" s="148"/>
      <c r="T745" s="148"/>
      <c r="U745" s="148"/>
      <c r="V745" s="148"/>
      <c r="W745" s="148"/>
      <c r="X745" s="148"/>
      <c r="Y745" s="148"/>
      <c r="Z745" s="148"/>
      <c r="AA745" s="148"/>
      <c r="AB745" s="148"/>
      <c r="AC745" s="148"/>
      <c r="AD745" s="148"/>
      <c r="AE745" s="148"/>
      <c r="AF745" s="148"/>
      <c r="AG745" s="148"/>
      <c r="AH745" s="148"/>
    </row>
    <row r="746" spans="1:34" ht="15.75" customHeight="1" x14ac:dyDescent="0.25">
      <c r="A746" s="148"/>
      <c r="B746" s="148"/>
      <c r="C746" s="148"/>
      <c r="D746" s="148"/>
      <c r="E746" s="148"/>
      <c r="F746" s="148"/>
      <c r="G746" s="149"/>
      <c r="H746" s="148"/>
      <c r="I746" s="148"/>
      <c r="J746" s="148"/>
      <c r="K746" s="148"/>
      <c r="L746" s="148"/>
      <c r="M746" s="148"/>
      <c r="N746" s="148"/>
      <c r="O746" s="148"/>
      <c r="P746" s="148"/>
      <c r="Q746" s="148"/>
      <c r="R746" s="50"/>
      <c r="S746" s="148"/>
      <c r="T746" s="148"/>
      <c r="U746" s="148"/>
      <c r="V746" s="148"/>
      <c r="W746" s="148"/>
      <c r="X746" s="148"/>
      <c r="Y746" s="148"/>
      <c r="Z746" s="148"/>
      <c r="AA746" s="148"/>
      <c r="AB746" s="148"/>
      <c r="AC746" s="148"/>
      <c r="AD746" s="148"/>
      <c r="AE746" s="148"/>
      <c r="AF746" s="148"/>
      <c r="AG746" s="148"/>
      <c r="AH746" s="148"/>
    </row>
    <row r="747" spans="1:34" ht="15.75" customHeight="1" x14ac:dyDescent="0.25">
      <c r="A747" s="148"/>
      <c r="B747" s="148"/>
      <c r="C747" s="148"/>
      <c r="D747" s="148"/>
      <c r="E747" s="148"/>
      <c r="F747" s="148"/>
      <c r="G747" s="149"/>
      <c r="H747" s="148"/>
      <c r="I747" s="148"/>
      <c r="J747" s="148"/>
      <c r="K747" s="148"/>
      <c r="L747" s="148"/>
      <c r="M747" s="148"/>
      <c r="N747" s="148"/>
      <c r="O747" s="148"/>
      <c r="P747" s="148"/>
      <c r="Q747" s="148"/>
      <c r="R747" s="50"/>
      <c r="S747" s="148"/>
      <c r="T747" s="148"/>
      <c r="U747" s="148"/>
      <c r="V747" s="148"/>
      <c r="W747" s="148"/>
      <c r="X747" s="148"/>
      <c r="Y747" s="148"/>
      <c r="Z747" s="148"/>
      <c r="AA747" s="148"/>
      <c r="AB747" s="148"/>
      <c r="AC747" s="148"/>
      <c r="AD747" s="148"/>
      <c r="AE747" s="148"/>
      <c r="AF747" s="148"/>
      <c r="AG747" s="148"/>
      <c r="AH747" s="148"/>
    </row>
    <row r="748" spans="1:34" ht="15.75" customHeight="1" x14ac:dyDescent="0.25">
      <c r="A748" s="148"/>
      <c r="B748" s="148"/>
      <c r="C748" s="148"/>
      <c r="D748" s="148"/>
      <c r="E748" s="148"/>
      <c r="F748" s="148"/>
      <c r="G748" s="149"/>
      <c r="H748" s="148"/>
      <c r="I748" s="148"/>
      <c r="J748" s="148"/>
      <c r="K748" s="148"/>
      <c r="L748" s="148"/>
      <c r="M748" s="148"/>
      <c r="N748" s="148"/>
      <c r="O748" s="148"/>
      <c r="P748" s="148"/>
      <c r="Q748" s="148"/>
      <c r="R748" s="50"/>
      <c r="S748" s="148"/>
      <c r="T748" s="148"/>
      <c r="U748" s="148"/>
      <c r="V748" s="148"/>
      <c r="W748" s="148"/>
      <c r="X748" s="148"/>
      <c r="Y748" s="148"/>
      <c r="Z748" s="148"/>
      <c r="AA748" s="148"/>
      <c r="AB748" s="148"/>
      <c r="AC748" s="148"/>
      <c r="AD748" s="148"/>
      <c r="AE748" s="148"/>
      <c r="AF748" s="148"/>
      <c r="AG748" s="148"/>
      <c r="AH748" s="148"/>
    </row>
    <row r="749" spans="1:34" ht="15.75" customHeight="1" x14ac:dyDescent="0.25">
      <c r="A749" s="148"/>
      <c r="B749" s="148"/>
      <c r="C749" s="148"/>
      <c r="D749" s="148"/>
      <c r="E749" s="148"/>
      <c r="F749" s="148"/>
      <c r="G749" s="149"/>
      <c r="H749" s="148"/>
      <c r="I749" s="148"/>
      <c r="J749" s="148"/>
      <c r="K749" s="148"/>
      <c r="L749" s="148"/>
      <c r="M749" s="148"/>
      <c r="N749" s="148"/>
      <c r="O749" s="148"/>
      <c r="P749" s="148"/>
      <c r="Q749" s="148"/>
      <c r="R749" s="50"/>
      <c r="S749" s="148"/>
      <c r="T749" s="148"/>
      <c r="U749" s="148"/>
      <c r="V749" s="148"/>
      <c r="W749" s="148"/>
      <c r="X749" s="148"/>
      <c r="Y749" s="148"/>
      <c r="Z749" s="148"/>
      <c r="AA749" s="148"/>
      <c r="AB749" s="148"/>
      <c r="AC749" s="148"/>
      <c r="AD749" s="148"/>
      <c r="AE749" s="148"/>
      <c r="AF749" s="148"/>
      <c r="AG749" s="148"/>
      <c r="AH749" s="148"/>
    </row>
    <row r="750" spans="1:34" ht="15.75" customHeight="1" x14ac:dyDescent="0.25">
      <c r="A750" s="148"/>
      <c r="B750" s="148"/>
      <c r="C750" s="148"/>
      <c r="D750" s="148"/>
      <c r="E750" s="148"/>
      <c r="F750" s="148"/>
      <c r="G750" s="149"/>
      <c r="H750" s="148"/>
      <c r="I750" s="148"/>
      <c r="J750" s="148"/>
      <c r="K750" s="148"/>
      <c r="L750" s="148"/>
      <c r="M750" s="148"/>
      <c r="N750" s="148"/>
      <c r="O750" s="148"/>
      <c r="P750" s="148"/>
      <c r="Q750" s="148"/>
      <c r="R750" s="50"/>
      <c r="S750" s="148"/>
      <c r="T750" s="148"/>
      <c r="U750" s="148"/>
      <c r="V750" s="148"/>
      <c r="W750" s="148"/>
      <c r="X750" s="148"/>
      <c r="Y750" s="148"/>
      <c r="Z750" s="148"/>
      <c r="AA750" s="148"/>
      <c r="AB750" s="148"/>
      <c r="AC750" s="148"/>
      <c r="AD750" s="148"/>
      <c r="AE750" s="148"/>
      <c r="AF750" s="148"/>
      <c r="AG750" s="148"/>
      <c r="AH750" s="148"/>
    </row>
    <row r="751" spans="1:34" ht="15.75" customHeight="1" x14ac:dyDescent="0.25">
      <c r="A751" s="148"/>
      <c r="B751" s="148"/>
      <c r="C751" s="148"/>
      <c r="D751" s="148"/>
      <c r="E751" s="148"/>
      <c r="F751" s="148"/>
      <c r="G751" s="149"/>
      <c r="H751" s="148"/>
      <c r="I751" s="148"/>
      <c r="J751" s="148"/>
      <c r="K751" s="148"/>
      <c r="L751" s="148"/>
      <c r="M751" s="148"/>
      <c r="N751" s="148"/>
      <c r="O751" s="148"/>
      <c r="P751" s="148"/>
      <c r="Q751" s="148"/>
      <c r="R751" s="50"/>
      <c r="S751" s="148"/>
      <c r="T751" s="148"/>
      <c r="U751" s="148"/>
      <c r="V751" s="148"/>
      <c r="W751" s="148"/>
      <c r="X751" s="148"/>
      <c r="Y751" s="148"/>
      <c r="Z751" s="148"/>
      <c r="AA751" s="148"/>
      <c r="AB751" s="148"/>
      <c r="AC751" s="148"/>
      <c r="AD751" s="148"/>
      <c r="AE751" s="148"/>
      <c r="AF751" s="148"/>
      <c r="AG751" s="148"/>
      <c r="AH751" s="148"/>
    </row>
    <row r="752" spans="1:34" ht="15.75" customHeight="1" x14ac:dyDescent="0.25">
      <c r="A752" s="148"/>
      <c r="B752" s="148"/>
      <c r="C752" s="148"/>
      <c r="D752" s="148"/>
      <c r="E752" s="148"/>
      <c r="F752" s="148"/>
      <c r="G752" s="149"/>
      <c r="H752" s="148"/>
      <c r="I752" s="148"/>
      <c r="J752" s="148"/>
      <c r="K752" s="148"/>
      <c r="L752" s="148"/>
      <c r="M752" s="148"/>
      <c r="N752" s="148"/>
      <c r="O752" s="148"/>
      <c r="P752" s="148"/>
      <c r="Q752" s="148"/>
      <c r="R752" s="50"/>
      <c r="S752" s="148"/>
      <c r="T752" s="148"/>
      <c r="U752" s="148"/>
      <c r="V752" s="148"/>
      <c r="W752" s="148"/>
      <c r="X752" s="148"/>
      <c r="Y752" s="148"/>
      <c r="Z752" s="148"/>
      <c r="AA752" s="148"/>
      <c r="AB752" s="148"/>
      <c r="AC752" s="148"/>
      <c r="AD752" s="148"/>
      <c r="AE752" s="148"/>
      <c r="AF752" s="148"/>
      <c r="AG752" s="148"/>
      <c r="AH752" s="148"/>
    </row>
    <row r="753" spans="1:34" ht="15.75" customHeight="1" x14ac:dyDescent="0.25">
      <c r="A753" s="148"/>
      <c r="B753" s="148"/>
      <c r="C753" s="148"/>
      <c r="D753" s="148"/>
      <c r="E753" s="148"/>
      <c r="F753" s="148"/>
      <c r="G753" s="149"/>
      <c r="H753" s="148"/>
      <c r="I753" s="148"/>
      <c r="J753" s="148"/>
      <c r="K753" s="148"/>
      <c r="L753" s="148"/>
      <c r="M753" s="148"/>
      <c r="N753" s="148"/>
      <c r="O753" s="148"/>
      <c r="P753" s="148"/>
      <c r="Q753" s="148"/>
      <c r="R753" s="50"/>
      <c r="S753" s="148"/>
      <c r="T753" s="148"/>
      <c r="U753" s="148"/>
      <c r="V753" s="148"/>
      <c r="W753" s="148"/>
      <c r="X753" s="148"/>
      <c r="Y753" s="148"/>
      <c r="Z753" s="148"/>
      <c r="AA753" s="148"/>
      <c r="AB753" s="148"/>
      <c r="AC753" s="148"/>
      <c r="AD753" s="148"/>
      <c r="AE753" s="148"/>
      <c r="AF753" s="148"/>
      <c r="AG753" s="148"/>
      <c r="AH753" s="148"/>
    </row>
    <row r="754" spans="1:34" ht="15.75" customHeight="1" x14ac:dyDescent="0.25">
      <c r="A754" s="148"/>
      <c r="B754" s="148"/>
      <c r="C754" s="148"/>
      <c r="D754" s="148"/>
      <c r="E754" s="148"/>
      <c r="F754" s="148"/>
      <c r="G754" s="149"/>
      <c r="H754" s="148"/>
      <c r="I754" s="148"/>
      <c r="J754" s="148"/>
      <c r="K754" s="148"/>
      <c r="L754" s="148"/>
      <c r="M754" s="148"/>
      <c r="N754" s="148"/>
      <c r="O754" s="148"/>
      <c r="P754" s="148"/>
      <c r="Q754" s="148"/>
      <c r="R754" s="50"/>
      <c r="S754" s="148"/>
      <c r="T754" s="148"/>
      <c r="U754" s="148"/>
      <c r="V754" s="148"/>
      <c r="W754" s="148"/>
      <c r="X754" s="148"/>
      <c r="Y754" s="148"/>
      <c r="Z754" s="148"/>
      <c r="AA754" s="148"/>
      <c r="AB754" s="148"/>
      <c r="AC754" s="148"/>
      <c r="AD754" s="148"/>
      <c r="AE754" s="148"/>
      <c r="AF754" s="148"/>
      <c r="AG754" s="148"/>
      <c r="AH754" s="148"/>
    </row>
    <row r="755" spans="1:34" ht="15.75" customHeight="1" x14ac:dyDescent="0.25">
      <c r="A755" s="148"/>
      <c r="B755" s="148"/>
      <c r="C755" s="148"/>
      <c r="D755" s="148"/>
      <c r="E755" s="148"/>
      <c r="F755" s="148"/>
      <c r="G755" s="149"/>
      <c r="H755" s="148"/>
      <c r="I755" s="148"/>
      <c r="J755" s="148"/>
      <c r="K755" s="148"/>
      <c r="L755" s="148"/>
      <c r="M755" s="148"/>
      <c r="N755" s="148"/>
      <c r="O755" s="148"/>
      <c r="P755" s="148"/>
      <c r="Q755" s="148"/>
      <c r="R755" s="50"/>
      <c r="S755" s="148"/>
      <c r="T755" s="148"/>
      <c r="U755" s="148"/>
      <c r="V755" s="148"/>
      <c r="W755" s="148"/>
      <c r="X755" s="148"/>
      <c r="Y755" s="148"/>
      <c r="Z755" s="148"/>
      <c r="AA755" s="148"/>
      <c r="AB755" s="148"/>
      <c r="AC755" s="148"/>
      <c r="AD755" s="148"/>
      <c r="AE755" s="148"/>
      <c r="AF755" s="148"/>
      <c r="AG755" s="148"/>
      <c r="AH755" s="148"/>
    </row>
    <row r="756" spans="1:34" ht="15.75" customHeight="1" x14ac:dyDescent="0.25">
      <c r="A756" s="148"/>
      <c r="B756" s="148"/>
      <c r="C756" s="148"/>
      <c r="D756" s="148"/>
      <c r="E756" s="148"/>
      <c r="F756" s="148"/>
      <c r="G756" s="149"/>
      <c r="H756" s="148"/>
      <c r="I756" s="148"/>
      <c r="J756" s="148"/>
      <c r="K756" s="148"/>
      <c r="L756" s="148"/>
      <c r="M756" s="148"/>
      <c r="N756" s="148"/>
      <c r="O756" s="148"/>
      <c r="P756" s="148"/>
      <c r="Q756" s="148"/>
      <c r="R756" s="50"/>
      <c r="S756" s="148"/>
      <c r="T756" s="148"/>
      <c r="U756" s="148"/>
      <c r="V756" s="148"/>
      <c r="W756" s="148"/>
      <c r="X756" s="148"/>
      <c r="Y756" s="148"/>
      <c r="Z756" s="148"/>
      <c r="AA756" s="148"/>
      <c r="AB756" s="148"/>
      <c r="AC756" s="148"/>
      <c r="AD756" s="148"/>
      <c r="AE756" s="148"/>
      <c r="AF756" s="148"/>
      <c r="AG756" s="148"/>
      <c r="AH756" s="148"/>
    </row>
    <row r="757" spans="1:34" ht="15.75" customHeight="1" x14ac:dyDescent="0.25">
      <c r="A757" s="148"/>
      <c r="B757" s="148"/>
      <c r="C757" s="148"/>
      <c r="D757" s="148"/>
      <c r="E757" s="148"/>
      <c r="F757" s="148"/>
      <c r="G757" s="149"/>
      <c r="H757" s="148"/>
      <c r="I757" s="148"/>
      <c r="J757" s="148"/>
      <c r="K757" s="148"/>
      <c r="L757" s="148"/>
      <c r="M757" s="148"/>
      <c r="N757" s="148"/>
      <c r="O757" s="148"/>
      <c r="P757" s="148"/>
      <c r="Q757" s="148"/>
      <c r="R757" s="50"/>
      <c r="S757" s="148"/>
      <c r="T757" s="148"/>
      <c r="U757" s="148"/>
      <c r="V757" s="148"/>
      <c r="W757" s="148"/>
      <c r="X757" s="148"/>
      <c r="Y757" s="148"/>
      <c r="Z757" s="148"/>
      <c r="AA757" s="148"/>
      <c r="AB757" s="148"/>
      <c r="AC757" s="148"/>
      <c r="AD757" s="148"/>
      <c r="AE757" s="148"/>
      <c r="AF757" s="148"/>
      <c r="AG757" s="148"/>
      <c r="AH757" s="148"/>
    </row>
    <row r="758" spans="1:34" ht="15.75" customHeight="1" x14ac:dyDescent="0.25">
      <c r="A758" s="148"/>
      <c r="B758" s="148"/>
      <c r="C758" s="148"/>
      <c r="D758" s="148"/>
      <c r="E758" s="148"/>
      <c r="F758" s="148"/>
      <c r="G758" s="149"/>
      <c r="H758" s="148"/>
      <c r="I758" s="148"/>
      <c r="J758" s="148"/>
      <c r="K758" s="148"/>
      <c r="L758" s="148"/>
      <c r="M758" s="148"/>
      <c r="N758" s="148"/>
      <c r="O758" s="148"/>
      <c r="P758" s="148"/>
      <c r="Q758" s="148"/>
      <c r="R758" s="50"/>
      <c r="S758" s="148"/>
      <c r="T758" s="148"/>
      <c r="U758" s="148"/>
      <c r="V758" s="148"/>
      <c r="W758" s="148"/>
      <c r="X758" s="148"/>
      <c r="Y758" s="148"/>
      <c r="Z758" s="148"/>
      <c r="AA758" s="148"/>
      <c r="AB758" s="148"/>
      <c r="AC758" s="148"/>
      <c r="AD758" s="148"/>
      <c r="AE758" s="148"/>
      <c r="AF758" s="148"/>
      <c r="AG758" s="148"/>
      <c r="AH758" s="148"/>
    </row>
    <row r="759" spans="1:34" ht="15.75" customHeight="1" x14ac:dyDescent="0.25">
      <c r="A759" s="148"/>
      <c r="B759" s="148"/>
      <c r="C759" s="148"/>
      <c r="D759" s="148"/>
      <c r="E759" s="148"/>
      <c r="F759" s="148"/>
      <c r="G759" s="149"/>
      <c r="H759" s="148"/>
      <c r="I759" s="148"/>
      <c r="J759" s="148"/>
      <c r="K759" s="148"/>
      <c r="L759" s="148"/>
      <c r="M759" s="148"/>
      <c r="N759" s="148"/>
      <c r="O759" s="148"/>
      <c r="P759" s="148"/>
      <c r="Q759" s="148"/>
      <c r="R759" s="50"/>
      <c r="S759" s="148"/>
      <c r="T759" s="148"/>
      <c r="U759" s="148"/>
      <c r="V759" s="148"/>
      <c r="W759" s="148"/>
      <c r="X759" s="148"/>
      <c r="Y759" s="148"/>
      <c r="Z759" s="148"/>
      <c r="AA759" s="148"/>
      <c r="AB759" s="148"/>
      <c r="AC759" s="148"/>
      <c r="AD759" s="148"/>
      <c r="AE759" s="148"/>
      <c r="AF759" s="148"/>
      <c r="AG759" s="148"/>
      <c r="AH759" s="148"/>
    </row>
    <row r="760" spans="1:34" ht="15.75" customHeight="1" x14ac:dyDescent="0.25">
      <c r="A760" s="148"/>
      <c r="B760" s="148"/>
      <c r="C760" s="148"/>
      <c r="D760" s="148"/>
      <c r="E760" s="148"/>
      <c r="F760" s="148"/>
      <c r="G760" s="149"/>
      <c r="H760" s="148"/>
      <c r="I760" s="148"/>
      <c r="J760" s="148"/>
      <c r="K760" s="148"/>
      <c r="L760" s="148"/>
      <c r="M760" s="148"/>
      <c r="N760" s="148"/>
      <c r="O760" s="148"/>
      <c r="P760" s="148"/>
      <c r="Q760" s="148"/>
      <c r="R760" s="50"/>
      <c r="S760" s="148"/>
      <c r="T760" s="148"/>
      <c r="U760" s="148"/>
      <c r="V760" s="148"/>
      <c r="W760" s="148"/>
      <c r="X760" s="148"/>
      <c r="Y760" s="148"/>
      <c r="Z760" s="148"/>
      <c r="AA760" s="148"/>
      <c r="AB760" s="148"/>
      <c r="AC760" s="148"/>
      <c r="AD760" s="148"/>
      <c r="AE760" s="148"/>
      <c r="AF760" s="148"/>
      <c r="AG760" s="148"/>
      <c r="AH760" s="148"/>
    </row>
    <row r="761" spans="1:34" ht="15.75" customHeight="1" x14ac:dyDescent="0.25">
      <c r="A761" s="148"/>
      <c r="B761" s="148"/>
      <c r="C761" s="148"/>
      <c r="D761" s="148"/>
      <c r="E761" s="148"/>
      <c r="F761" s="148"/>
      <c r="G761" s="149"/>
      <c r="H761" s="148"/>
      <c r="I761" s="148"/>
      <c r="J761" s="148"/>
      <c r="K761" s="148"/>
      <c r="L761" s="148"/>
      <c r="M761" s="148"/>
      <c r="N761" s="148"/>
      <c r="O761" s="148"/>
      <c r="P761" s="148"/>
      <c r="Q761" s="148"/>
      <c r="R761" s="50"/>
      <c r="S761" s="148"/>
      <c r="T761" s="148"/>
      <c r="U761" s="148"/>
      <c r="V761" s="148"/>
      <c r="W761" s="148"/>
      <c r="X761" s="148"/>
      <c r="Y761" s="148"/>
      <c r="Z761" s="148"/>
      <c r="AA761" s="148"/>
      <c r="AB761" s="148"/>
      <c r="AC761" s="148"/>
      <c r="AD761" s="148"/>
      <c r="AE761" s="148"/>
      <c r="AF761" s="148"/>
      <c r="AG761" s="148"/>
      <c r="AH761" s="148"/>
    </row>
    <row r="762" spans="1:34" ht="15.75" customHeight="1" x14ac:dyDescent="0.25">
      <c r="A762" s="148"/>
      <c r="B762" s="148"/>
      <c r="C762" s="148"/>
      <c r="D762" s="148"/>
      <c r="E762" s="148"/>
      <c r="F762" s="148"/>
      <c r="G762" s="149"/>
      <c r="H762" s="148"/>
      <c r="I762" s="148"/>
      <c r="J762" s="148"/>
      <c r="K762" s="148"/>
      <c r="L762" s="148"/>
      <c r="M762" s="148"/>
      <c r="N762" s="148"/>
      <c r="O762" s="148"/>
      <c r="P762" s="148"/>
      <c r="Q762" s="148"/>
      <c r="R762" s="50"/>
      <c r="S762" s="148"/>
      <c r="T762" s="148"/>
      <c r="U762" s="148"/>
      <c r="V762" s="148"/>
      <c r="W762" s="148"/>
      <c r="X762" s="148"/>
      <c r="Y762" s="148"/>
      <c r="Z762" s="148"/>
      <c r="AA762" s="148"/>
      <c r="AB762" s="148"/>
      <c r="AC762" s="148"/>
      <c r="AD762" s="148"/>
      <c r="AE762" s="148"/>
      <c r="AF762" s="148"/>
      <c r="AG762" s="148"/>
      <c r="AH762" s="148"/>
    </row>
    <row r="763" spans="1:34" ht="15.75" customHeight="1" x14ac:dyDescent="0.25">
      <c r="A763" s="148"/>
      <c r="B763" s="148"/>
      <c r="C763" s="148"/>
      <c r="D763" s="148"/>
      <c r="E763" s="148"/>
      <c r="F763" s="148"/>
      <c r="G763" s="149"/>
      <c r="H763" s="148"/>
      <c r="I763" s="148"/>
      <c r="J763" s="148"/>
      <c r="K763" s="148"/>
      <c r="L763" s="148"/>
      <c r="M763" s="148"/>
      <c r="N763" s="148"/>
      <c r="O763" s="148"/>
      <c r="P763" s="148"/>
      <c r="Q763" s="148"/>
      <c r="R763" s="50"/>
      <c r="S763" s="148"/>
      <c r="T763" s="148"/>
      <c r="U763" s="148"/>
      <c r="V763" s="148"/>
      <c r="W763" s="148"/>
      <c r="X763" s="148"/>
      <c r="Y763" s="148"/>
      <c r="Z763" s="148"/>
      <c r="AA763" s="148"/>
      <c r="AB763" s="148"/>
      <c r="AC763" s="148"/>
      <c r="AD763" s="148"/>
      <c r="AE763" s="148"/>
      <c r="AF763" s="148"/>
      <c r="AG763" s="148"/>
      <c r="AH763" s="148"/>
    </row>
    <row r="764" spans="1:34" ht="15.75" customHeight="1" x14ac:dyDescent="0.25">
      <c r="A764" s="148"/>
      <c r="B764" s="148"/>
      <c r="C764" s="148"/>
      <c r="D764" s="148"/>
      <c r="E764" s="148"/>
      <c r="F764" s="148"/>
      <c r="G764" s="149"/>
      <c r="H764" s="148"/>
      <c r="I764" s="148"/>
      <c r="J764" s="148"/>
      <c r="K764" s="148"/>
      <c r="L764" s="148"/>
      <c r="M764" s="148"/>
      <c r="N764" s="148"/>
      <c r="O764" s="148"/>
      <c r="P764" s="148"/>
      <c r="Q764" s="148"/>
      <c r="R764" s="50"/>
      <c r="S764" s="148"/>
      <c r="T764" s="148"/>
      <c r="U764" s="148"/>
      <c r="V764" s="148"/>
      <c r="W764" s="148"/>
      <c r="X764" s="148"/>
      <c r="Y764" s="148"/>
      <c r="Z764" s="148"/>
      <c r="AA764" s="148"/>
      <c r="AB764" s="148"/>
      <c r="AC764" s="148"/>
      <c r="AD764" s="148"/>
      <c r="AE764" s="148"/>
      <c r="AF764" s="148"/>
      <c r="AG764" s="148"/>
      <c r="AH764" s="148"/>
    </row>
    <row r="765" spans="1:34" ht="15.75" customHeight="1" x14ac:dyDescent="0.25">
      <c r="A765" s="148"/>
      <c r="B765" s="148"/>
      <c r="C765" s="148"/>
      <c r="D765" s="148"/>
      <c r="E765" s="148"/>
      <c r="F765" s="148"/>
      <c r="G765" s="149"/>
      <c r="H765" s="148"/>
      <c r="I765" s="148"/>
      <c r="J765" s="148"/>
      <c r="K765" s="148"/>
      <c r="L765" s="148"/>
      <c r="M765" s="148"/>
      <c r="N765" s="148"/>
      <c r="O765" s="148"/>
      <c r="P765" s="148"/>
      <c r="Q765" s="148"/>
      <c r="R765" s="50"/>
      <c r="S765" s="148"/>
      <c r="T765" s="148"/>
      <c r="U765" s="148"/>
      <c r="V765" s="148"/>
      <c r="W765" s="148"/>
      <c r="X765" s="148"/>
      <c r="Y765" s="148"/>
      <c r="Z765" s="148"/>
      <c r="AA765" s="148"/>
      <c r="AB765" s="148"/>
      <c r="AC765" s="148"/>
      <c r="AD765" s="148"/>
      <c r="AE765" s="148"/>
      <c r="AF765" s="148"/>
      <c r="AG765" s="148"/>
      <c r="AH765" s="148"/>
    </row>
    <row r="766" spans="1:34" ht="15.75" customHeight="1" x14ac:dyDescent="0.25">
      <c r="A766" s="148"/>
      <c r="B766" s="148"/>
      <c r="C766" s="148"/>
      <c r="D766" s="148"/>
      <c r="E766" s="148"/>
      <c r="F766" s="148"/>
      <c r="G766" s="149"/>
      <c r="H766" s="148"/>
      <c r="I766" s="148"/>
      <c r="J766" s="148"/>
      <c r="K766" s="148"/>
      <c r="L766" s="148"/>
      <c r="M766" s="148"/>
      <c r="N766" s="148"/>
      <c r="O766" s="148"/>
      <c r="P766" s="148"/>
      <c r="Q766" s="148"/>
      <c r="R766" s="50"/>
      <c r="S766" s="148"/>
      <c r="T766" s="148"/>
      <c r="U766" s="148"/>
      <c r="V766" s="148"/>
      <c r="W766" s="148"/>
      <c r="X766" s="148"/>
      <c r="Y766" s="148"/>
      <c r="Z766" s="148"/>
      <c r="AA766" s="148"/>
      <c r="AB766" s="148"/>
      <c r="AC766" s="148"/>
      <c r="AD766" s="148"/>
      <c r="AE766" s="148"/>
      <c r="AF766" s="148"/>
      <c r="AG766" s="148"/>
      <c r="AH766" s="148"/>
    </row>
    <row r="767" spans="1:34" ht="15.75" customHeight="1" x14ac:dyDescent="0.25">
      <c r="A767" s="148"/>
      <c r="B767" s="148"/>
      <c r="C767" s="148"/>
      <c r="D767" s="148"/>
      <c r="E767" s="148"/>
      <c r="F767" s="148"/>
      <c r="G767" s="149"/>
      <c r="H767" s="148"/>
      <c r="I767" s="148"/>
      <c r="J767" s="148"/>
      <c r="K767" s="148"/>
      <c r="L767" s="148"/>
      <c r="M767" s="148"/>
      <c r="N767" s="148"/>
      <c r="O767" s="148"/>
      <c r="P767" s="148"/>
      <c r="Q767" s="148"/>
      <c r="R767" s="50"/>
      <c r="S767" s="148"/>
      <c r="T767" s="148"/>
      <c r="U767" s="148"/>
      <c r="V767" s="148"/>
      <c r="W767" s="148"/>
      <c r="X767" s="148"/>
      <c r="Y767" s="148"/>
      <c r="Z767" s="148"/>
      <c r="AA767" s="148"/>
      <c r="AB767" s="148"/>
      <c r="AC767" s="148"/>
      <c r="AD767" s="148"/>
      <c r="AE767" s="148"/>
      <c r="AF767" s="148"/>
      <c r="AG767" s="148"/>
      <c r="AH767" s="148"/>
    </row>
    <row r="768" spans="1:34" ht="15.75" customHeight="1" x14ac:dyDescent="0.25">
      <c r="A768" s="148"/>
      <c r="B768" s="148"/>
      <c r="C768" s="148"/>
      <c r="D768" s="148"/>
      <c r="E768" s="148"/>
      <c r="F768" s="148"/>
      <c r="G768" s="149"/>
      <c r="H768" s="148"/>
      <c r="I768" s="148"/>
      <c r="J768" s="148"/>
      <c r="K768" s="148"/>
      <c r="L768" s="148"/>
      <c r="M768" s="148"/>
      <c r="N768" s="148"/>
      <c r="O768" s="148"/>
      <c r="P768" s="148"/>
      <c r="Q768" s="148"/>
      <c r="R768" s="50"/>
      <c r="S768" s="148"/>
      <c r="T768" s="148"/>
      <c r="U768" s="148"/>
      <c r="V768" s="148"/>
      <c r="W768" s="148"/>
      <c r="X768" s="148"/>
      <c r="Y768" s="148"/>
      <c r="Z768" s="148"/>
      <c r="AA768" s="148"/>
      <c r="AB768" s="148"/>
      <c r="AC768" s="148"/>
      <c r="AD768" s="148"/>
      <c r="AE768" s="148"/>
      <c r="AF768" s="148"/>
      <c r="AG768" s="148"/>
      <c r="AH768" s="148"/>
    </row>
    <row r="769" spans="1:34" ht="15.75" customHeight="1" x14ac:dyDescent="0.25">
      <c r="A769" s="148"/>
      <c r="B769" s="148"/>
      <c r="C769" s="148"/>
      <c r="D769" s="148"/>
      <c r="E769" s="148"/>
      <c r="F769" s="148"/>
      <c r="G769" s="149"/>
      <c r="H769" s="148"/>
      <c r="I769" s="148"/>
      <c r="J769" s="148"/>
      <c r="K769" s="148"/>
      <c r="L769" s="148"/>
      <c r="M769" s="148"/>
      <c r="N769" s="148"/>
      <c r="O769" s="148"/>
      <c r="P769" s="148"/>
      <c r="Q769" s="148"/>
      <c r="R769" s="50"/>
      <c r="S769" s="148"/>
      <c r="T769" s="148"/>
      <c r="U769" s="148"/>
      <c r="V769" s="148"/>
      <c r="W769" s="148"/>
      <c r="X769" s="148"/>
      <c r="Y769" s="148"/>
      <c r="Z769" s="148"/>
      <c r="AA769" s="148"/>
      <c r="AB769" s="148"/>
      <c r="AC769" s="148"/>
      <c r="AD769" s="148"/>
      <c r="AE769" s="148"/>
      <c r="AF769" s="148"/>
      <c r="AG769" s="148"/>
      <c r="AH769" s="148"/>
    </row>
    <row r="770" spans="1:34" ht="15.75" customHeight="1" x14ac:dyDescent="0.25">
      <c r="A770" s="148"/>
      <c r="B770" s="148"/>
      <c r="C770" s="148"/>
      <c r="D770" s="148"/>
      <c r="E770" s="148"/>
      <c r="F770" s="148"/>
      <c r="G770" s="149"/>
      <c r="H770" s="148"/>
      <c r="I770" s="148"/>
      <c r="J770" s="148"/>
      <c r="K770" s="148"/>
      <c r="L770" s="148"/>
      <c r="M770" s="148"/>
      <c r="N770" s="148"/>
      <c r="O770" s="148"/>
      <c r="P770" s="148"/>
      <c r="Q770" s="148"/>
      <c r="R770" s="50"/>
      <c r="S770" s="148"/>
      <c r="T770" s="148"/>
      <c r="U770" s="148"/>
      <c r="V770" s="148"/>
      <c r="W770" s="148"/>
      <c r="X770" s="148"/>
      <c r="Y770" s="148"/>
      <c r="Z770" s="148"/>
      <c r="AA770" s="148"/>
      <c r="AB770" s="148"/>
      <c r="AC770" s="148"/>
      <c r="AD770" s="148"/>
      <c r="AE770" s="148"/>
      <c r="AF770" s="148"/>
      <c r="AG770" s="148"/>
      <c r="AH770" s="148"/>
    </row>
    <row r="771" spans="1:34" ht="15.75" customHeight="1" x14ac:dyDescent="0.25">
      <c r="A771" s="148"/>
      <c r="B771" s="148"/>
      <c r="C771" s="148"/>
      <c r="D771" s="148"/>
      <c r="E771" s="148"/>
      <c r="F771" s="148"/>
      <c r="G771" s="149"/>
      <c r="H771" s="148"/>
      <c r="I771" s="148"/>
      <c r="J771" s="148"/>
      <c r="K771" s="148"/>
      <c r="L771" s="148"/>
      <c r="M771" s="148"/>
      <c r="N771" s="148"/>
      <c r="O771" s="148"/>
      <c r="P771" s="148"/>
      <c r="Q771" s="148"/>
      <c r="R771" s="50"/>
      <c r="S771" s="148"/>
      <c r="T771" s="148"/>
      <c r="U771" s="148"/>
      <c r="V771" s="148"/>
      <c r="W771" s="148"/>
      <c r="X771" s="148"/>
      <c r="Y771" s="148"/>
      <c r="Z771" s="148"/>
      <c r="AA771" s="148"/>
      <c r="AB771" s="148"/>
      <c r="AC771" s="148"/>
      <c r="AD771" s="148"/>
      <c r="AE771" s="148"/>
      <c r="AF771" s="148"/>
      <c r="AG771" s="148"/>
      <c r="AH771" s="148"/>
    </row>
    <row r="772" spans="1:34" ht="15.75" customHeight="1" x14ac:dyDescent="0.25">
      <c r="A772" s="148"/>
      <c r="B772" s="148"/>
      <c r="C772" s="148"/>
      <c r="D772" s="148"/>
      <c r="E772" s="148"/>
      <c r="F772" s="148"/>
      <c r="G772" s="149"/>
      <c r="H772" s="148"/>
      <c r="I772" s="148"/>
      <c r="J772" s="148"/>
      <c r="K772" s="148"/>
      <c r="L772" s="148"/>
      <c r="M772" s="148"/>
      <c r="N772" s="148"/>
      <c r="O772" s="148"/>
      <c r="P772" s="148"/>
      <c r="Q772" s="148"/>
      <c r="R772" s="50"/>
      <c r="S772" s="148"/>
      <c r="T772" s="148"/>
      <c r="U772" s="148"/>
      <c r="V772" s="148"/>
      <c r="W772" s="148"/>
      <c r="X772" s="148"/>
      <c r="Y772" s="148"/>
      <c r="Z772" s="148"/>
      <c r="AA772" s="148"/>
      <c r="AB772" s="148"/>
      <c r="AC772" s="148"/>
      <c r="AD772" s="148"/>
      <c r="AE772" s="148"/>
      <c r="AF772" s="148"/>
      <c r="AG772" s="148"/>
      <c r="AH772" s="148"/>
    </row>
    <row r="773" spans="1:34" ht="15.75" customHeight="1" x14ac:dyDescent="0.25">
      <c r="A773" s="148"/>
      <c r="B773" s="148"/>
      <c r="C773" s="148"/>
      <c r="D773" s="148"/>
      <c r="E773" s="148"/>
      <c r="F773" s="148"/>
      <c r="G773" s="149"/>
      <c r="H773" s="148"/>
      <c r="I773" s="148"/>
      <c r="J773" s="148"/>
      <c r="K773" s="148"/>
      <c r="L773" s="148"/>
      <c r="M773" s="148"/>
      <c r="N773" s="148"/>
      <c r="O773" s="148"/>
      <c r="P773" s="148"/>
      <c r="Q773" s="148"/>
      <c r="R773" s="50"/>
      <c r="S773" s="148"/>
      <c r="T773" s="148"/>
      <c r="U773" s="148"/>
      <c r="V773" s="148"/>
      <c r="W773" s="148"/>
      <c r="X773" s="148"/>
      <c r="Y773" s="148"/>
      <c r="Z773" s="148"/>
      <c r="AA773" s="148"/>
      <c r="AB773" s="148"/>
      <c r="AC773" s="148"/>
      <c r="AD773" s="148"/>
      <c r="AE773" s="148"/>
      <c r="AF773" s="148"/>
      <c r="AG773" s="148"/>
      <c r="AH773" s="148"/>
    </row>
    <row r="774" spans="1:34" ht="15.75" customHeight="1" x14ac:dyDescent="0.25">
      <c r="A774" s="148"/>
      <c r="B774" s="148"/>
      <c r="C774" s="148"/>
      <c r="D774" s="148"/>
      <c r="E774" s="148"/>
      <c r="F774" s="148"/>
      <c r="G774" s="149"/>
      <c r="H774" s="148"/>
      <c r="I774" s="148"/>
      <c r="J774" s="148"/>
      <c r="K774" s="148"/>
      <c r="L774" s="148"/>
      <c r="M774" s="148"/>
      <c r="N774" s="148"/>
      <c r="O774" s="148"/>
      <c r="P774" s="148"/>
      <c r="Q774" s="148"/>
      <c r="R774" s="50"/>
      <c r="S774" s="148"/>
      <c r="T774" s="148"/>
      <c r="U774" s="148"/>
      <c r="V774" s="148"/>
      <c r="W774" s="148"/>
      <c r="X774" s="148"/>
      <c r="Y774" s="148"/>
      <c r="Z774" s="148"/>
      <c r="AA774" s="148"/>
      <c r="AB774" s="148"/>
      <c r="AC774" s="148"/>
      <c r="AD774" s="148"/>
      <c r="AE774" s="148"/>
      <c r="AF774" s="148"/>
      <c r="AG774" s="148"/>
      <c r="AH774" s="148"/>
    </row>
    <row r="775" spans="1:34" ht="15.75" customHeight="1" x14ac:dyDescent="0.25">
      <c r="A775" s="148"/>
      <c r="B775" s="148"/>
      <c r="C775" s="148"/>
      <c r="D775" s="148"/>
      <c r="E775" s="148"/>
      <c r="F775" s="148"/>
      <c r="G775" s="149"/>
      <c r="H775" s="148"/>
      <c r="I775" s="148"/>
      <c r="J775" s="148"/>
      <c r="K775" s="148"/>
      <c r="L775" s="148"/>
      <c r="M775" s="148"/>
      <c r="N775" s="148"/>
      <c r="O775" s="148"/>
      <c r="P775" s="148"/>
      <c r="Q775" s="148"/>
      <c r="R775" s="50"/>
      <c r="S775" s="148"/>
      <c r="T775" s="148"/>
      <c r="U775" s="148"/>
      <c r="V775" s="148"/>
      <c r="W775" s="148"/>
      <c r="X775" s="148"/>
      <c r="Y775" s="148"/>
      <c r="Z775" s="148"/>
      <c r="AA775" s="148"/>
      <c r="AB775" s="148"/>
      <c r="AC775" s="148"/>
      <c r="AD775" s="148"/>
      <c r="AE775" s="148"/>
      <c r="AF775" s="148"/>
      <c r="AG775" s="148"/>
      <c r="AH775" s="148"/>
    </row>
    <row r="776" spans="1:34" ht="15.75" customHeight="1" x14ac:dyDescent="0.25">
      <c r="A776" s="148"/>
      <c r="B776" s="148"/>
      <c r="C776" s="148"/>
      <c r="D776" s="148"/>
      <c r="E776" s="148"/>
      <c r="F776" s="148"/>
      <c r="G776" s="149"/>
      <c r="H776" s="148"/>
      <c r="I776" s="148"/>
      <c r="J776" s="148"/>
      <c r="K776" s="148"/>
      <c r="L776" s="148"/>
      <c r="M776" s="148"/>
      <c r="N776" s="148"/>
      <c r="O776" s="148"/>
      <c r="P776" s="148"/>
      <c r="Q776" s="148"/>
      <c r="R776" s="50"/>
      <c r="S776" s="148"/>
      <c r="T776" s="148"/>
      <c r="U776" s="148"/>
      <c r="V776" s="148"/>
      <c r="W776" s="148"/>
      <c r="X776" s="148"/>
      <c r="Y776" s="148"/>
      <c r="Z776" s="148"/>
      <c r="AA776" s="148"/>
      <c r="AB776" s="148"/>
      <c r="AC776" s="148"/>
      <c r="AD776" s="148"/>
      <c r="AE776" s="148"/>
      <c r="AF776" s="148"/>
      <c r="AG776" s="148"/>
      <c r="AH776" s="148"/>
    </row>
    <row r="777" spans="1:34" ht="15.75" customHeight="1" x14ac:dyDescent="0.25">
      <c r="A777" s="148"/>
      <c r="B777" s="148"/>
      <c r="C777" s="148"/>
      <c r="D777" s="148"/>
      <c r="E777" s="148"/>
      <c r="F777" s="148"/>
      <c r="G777" s="149"/>
      <c r="H777" s="148"/>
      <c r="I777" s="148"/>
      <c r="J777" s="148"/>
      <c r="K777" s="148"/>
      <c r="L777" s="148"/>
      <c r="M777" s="148"/>
      <c r="N777" s="148"/>
      <c r="O777" s="148"/>
      <c r="P777" s="148"/>
      <c r="Q777" s="148"/>
      <c r="R777" s="50"/>
      <c r="S777" s="148"/>
      <c r="T777" s="148"/>
      <c r="U777" s="148"/>
      <c r="V777" s="148"/>
      <c r="W777" s="148"/>
      <c r="X777" s="148"/>
      <c r="Y777" s="148"/>
      <c r="Z777" s="148"/>
      <c r="AA777" s="148"/>
      <c r="AB777" s="148"/>
      <c r="AC777" s="148"/>
      <c r="AD777" s="148"/>
      <c r="AE777" s="148"/>
      <c r="AF777" s="148"/>
      <c r="AG777" s="148"/>
      <c r="AH777" s="148"/>
    </row>
    <row r="778" spans="1:34" ht="15.75" customHeight="1" x14ac:dyDescent="0.25">
      <c r="A778" s="148"/>
      <c r="B778" s="148"/>
      <c r="C778" s="148"/>
      <c r="D778" s="148"/>
      <c r="E778" s="148"/>
      <c r="F778" s="148"/>
      <c r="G778" s="149"/>
      <c r="H778" s="148"/>
      <c r="I778" s="148"/>
      <c r="J778" s="148"/>
      <c r="K778" s="148"/>
      <c r="L778" s="148"/>
      <c r="M778" s="148"/>
      <c r="N778" s="148"/>
      <c r="O778" s="148"/>
      <c r="P778" s="148"/>
      <c r="Q778" s="148"/>
      <c r="R778" s="50"/>
      <c r="S778" s="148"/>
      <c r="T778" s="148"/>
      <c r="U778" s="148"/>
      <c r="V778" s="148"/>
      <c r="W778" s="148"/>
      <c r="X778" s="148"/>
      <c r="Y778" s="148"/>
      <c r="Z778" s="148"/>
      <c r="AA778" s="148"/>
      <c r="AB778" s="148"/>
      <c r="AC778" s="148"/>
      <c r="AD778" s="148"/>
      <c r="AE778" s="148"/>
      <c r="AF778" s="148"/>
      <c r="AG778" s="148"/>
      <c r="AH778" s="148"/>
    </row>
    <row r="779" spans="1:34" ht="15.75" customHeight="1" x14ac:dyDescent="0.25">
      <c r="A779" s="148"/>
      <c r="B779" s="148"/>
      <c r="C779" s="148"/>
      <c r="D779" s="148"/>
      <c r="E779" s="148"/>
      <c r="F779" s="148"/>
      <c r="G779" s="149"/>
      <c r="H779" s="148"/>
      <c r="I779" s="148"/>
      <c r="J779" s="148"/>
      <c r="K779" s="148"/>
      <c r="L779" s="148"/>
      <c r="M779" s="148"/>
      <c r="N779" s="148"/>
      <c r="O779" s="148"/>
      <c r="P779" s="148"/>
      <c r="Q779" s="148"/>
      <c r="R779" s="50"/>
      <c r="S779" s="148"/>
      <c r="T779" s="148"/>
      <c r="U779" s="148"/>
      <c r="V779" s="148"/>
      <c r="W779" s="148"/>
      <c r="X779" s="148"/>
      <c r="Y779" s="148"/>
      <c r="Z779" s="148"/>
      <c r="AA779" s="148"/>
      <c r="AB779" s="148"/>
      <c r="AC779" s="148"/>
      <c r="AD779" s="148"/>
      <c r="AE779" s="148"/>
      <c r="AF779" s="148"/>
      <c r="AG779" s="148"/>
      <c r="AH779" s="148"/>
    </row>
    <row r="780" spans="1:34" ht="15.75" customHeight="1" x14ac:dyDescent="0.25">
      <c r="A780" s="148"/>
      <c r="B780" s="148"/>
      <c r="C780" s="148"/>
      <c r="D780" s="148"/>
      <c r="E780" s="148"/>
      <c r="F780" s="148"/>
      <c r="G780" s="149"/>
      <c r="H780" s="148"/>
      <c r="I780" s="148"/>
      <c r="J780" s="148"/>
      <c r="K780" s="148"/>
      <c r="L780" s="148"/>
      <c r="M780" s="148"/>
      <c r="N780" s="148"/>
      <c r="O780" s="148"/>
      <c r="P780" s="148"/>
      <c r="Q780" s="148"/>
      <c r="R780" s="50"/>
      <c r="S780" s="148"/>
      <c r="T780" s="148"/>
      <c r="U780" s="148"/>
      <c r="V780" s="148"/>
      <c r="W780" s="148"/>
      <c r="X780" s="148"/>
      <c r="Y780" s="148"/>
      <c r="Z780" s="148"/>
      <c r="AA780" s="148"/>
      <c r="AB780" s="148"/>
      <c r="AC780" s="148"/>
      <c r="AD780" s="148"/>
      <c r="AE780" s="148"/>
      <c r="AF780" s="148"/>
      <c r="AG780" s="148"/>
      <c r="AH780" s="148"/>
    </row>
    <row r="781" spans="1:34" ht="15.75" customHeight="1" x14ac:dyDescent="0.25">
      <c r="A781" s="148"/>
      <c r="B781" s="148"/>
      <c r="C781" s="148"/>
      <c r="D781" s="148"/>
      <c r="E781" s="148"/>
      <c r="F781" s="148"/>
      <c r="G781" s="149"/>
      <c r="H781" s="148"/>
      <c r="I781" s="148"/>
      <c r="J781" s="148"/>
      <c r="K781" s="148"/>
      <c r="L781" s="148"/>
      <c r="M781" s="148"/>
      <c r="N781" s="148"/>
      <c r="O781" s="148"/>
      <c r="P781" s="148"/>
      <c r="Q781" s="148"/>
      <c r="R781" s="50"/>
      <c r="S781" s="148"/>
      <c r="T781" s="148"/>
      <c r="U781" s="148"/>
      <c r="V781" s="148"/>
      <c r="W781" s="148"/>
      <c r="X781" s="148"/>
      <c r="Y781" s="148"/>
      <c r="Z781" s="148"/>
      <c r="AA781" s="148"/>
      <c r="AB781" s="148"/>
      <c r="AC781" s="148"/>
      <c r="AD781" s="148"/>
      <c r="AE781" s="148"/>
      <c r="AF781" s="148"/>
      <c r="AG781" s="148"/>
      <c r="AH781" s="148"/>
    </row>
    <row r="782" spans="1:34" ht="15.75" customHeight="1" x14ac:dyDescent="0.25">
      <c r="A782" s="148"/>
      <c r="B782" s="148"/>
      <c r="C782" s="148"/>
      <c r="D782" s="148"/>
      <c r="E782" s="148"/>
      <c r="F782" s="148"/>
      <c r="G782" s="149"/>
      <c r="H782" s="148"/>
      <c r="I782" s="148"/>
      <c r="J782" s="148"/>
      <c r="K782" s="148"/>
      <c r="L782" s="148"/>
      <c r="M782" s="148"/>
      <c r="N782" s="148"/>
      <c r="O782" s="148"/>
      <c r="P782" s="148"/>
      <c r="Q782" s="148"/>
      <c r="R782" s="50"/>
      <c r="S782" s="148"/>
      <c r="T782" s="148"/>
      <c r="U782" s="148"/>
      <c r="V782" s="148"/>
      <c r="W782" s="148"/>
      <c r="X782" s="148"/>
      <c r="Y782" s="148"/>
      <c r="Z782" s="148"/>
      <c r="AA782" s="148"/>
      <c r="AB782" s="148"/>
      <c r="AC782" s="148"/>
      <c r="AD782" s="148"/>
      <c r="AE782" s="148"/>
      <c r="AF782" s="148"/>
      <c r="AG782" s="148"/>
      <c r="AH782" s="148"/>
    </row>
    <row r="783" spans="1:34" ht="15.75" customHeight="1" x14ac:dyDescent="0.25">
      <c r="A783" s="148"/>
      <c r="B783" s="148"/>
      <c r="C783" s="148"/>
      <c r="D783" s="148"/>
      <c r="E783" s="148"/>
      <c r="F783" s="148"/>
      <c r="G783" s="149"/>
      <c r="H783" s="148"/>
      <c r="I783" s="148"/>
      <c r="J783" s="148"/>
      <c r="K783" s="148"/>
      <c r="L783" s="148"/>
      <c r="M783" s="148"/>
      <c r="N783" s="148"/>
      <c r="O783" s="148"/>
      <c r="P783" s="148"/>
      <c r="Q783" s="148"/>
      <c r="R783" s="50"/>
      <c r="S783" s="148"/>
      <c r="T783" s="148"/>
      <c r="U783" s="148"/>
      <c r="V783" s="148"/>
      <c r="W783" s="148"/>
      <c r="X783" s="148"/>
      <c r="Y783" s="148"/>
      <c r="Z783" s="148"/>
      <c r="AA783" s="148"/>
      <c r="AB783" s="148"/>
      <c r="AC783" s="148"/>
      <c r="AD783" s="148"/>
      <c r="AE783" s="148"/>
      <c r="AF783" s="148"/>
      <c r="AG783" s="148"/>
      <c r="AH783" s="148"/>
    </row>
    <row r="784" spans="1:34" ht="15.75" customHeight="1" x14ac:dyDescent="0.25">
      <c r="A784" s="148"/>
      <c r="B784" s="148"/>
      <c r="C784" s="148"/>
      <c r="D784" s="148"/>
      <c r="E784" s="148"/>
      <c r="F784" s="148"/>
      <c r="G784" s="149"/>
      <c r="H784" s="148"/>
      <c r="I784" s="148"/>
      <c r="J784" s="148"/>
      <c r="K784" s="148"/>
      <c r="L784" s="148"/>
      <c r="M784" s="148"/>
      <c r="N784" s="148"/>
      <c r="O784" s="148"/>
      <c r="P784" s="148"/>
      <c r="Q784" s="148"/>
      <c r="R784" s="50"/>
      <c r="S784" s="148"/>
      <c r="T784" s="148"/>
      <c r="U784" s="148"/>
      <c r="V784" s="148"/>
      <c r="W784" s="148"/>
      <c r="X784" s="148"/>
      <c r="Y784" s="148"/>
      <c r="Z784" s="148"/>
      <c r="AA784" s="148"/>
      <c r="AB784" s="148"/>
      <c r="AC784" s="148"/>
      <c r="AD784" s="148"/>
      <c r="AE784" s="148"/>
      <c r="AF784" s="148"/>
      <c r="AG784" s="148"/>
      <c r="AH784" s="148"/>
    </row>
    <row r="785" spans="1:34" ht="15.75" customHeight="1" x14ac:dyDescent="0.25">
      <c r="A785" s="148"/>
      <c r="B785" s="148"/>
      <c r="C785" s="148"/>
      <c r="D785" s="148"/>
      <c r="E785" s="148"/>
      <c r="F785" s="148"/>
      <c r="G785" s="149"/>
      <c r="H785" s="148"/>
      <c r="I785" s="148"/>
      <c r="J785" s="148"/>
      <c r="K785" s="148"/>
      <c r="L785" s="148"/>
      <c r="M785" s="148"/>
      <c r="N785" s="148"/>
      <c r="O785" s="148"/>
      <c r="P785" s="148"/>
      <c r="Q785" s="148"/>
      <c r="R785" s="50"/>
      <c r="S785" s="148"/>
      <c r="T785" s="148"/>
      <c r="U785" s="148"/>
      <c r="V785" s="148"/>
      <c r="W785" s="148"/>
      <c r="X785" s="148"/>
      <c r="Y785" s="148"/>
      <c r="Z785" s="148"/>
      <c r="AA785" s="148"/>
      <c r="AB785" s="148"/>
      <c r="AC785" s="148"/>
      <c r="AD785" s="148"/>
      <c r="AE785" s="148"/>
      <c r="AF785" s="148"/>
      <c r="AG785" s="148"/>
      <c r="AH785" s="148"/>
    </row>
    <row r="786" spans="1:34" ht="15.75" customHeight="1" x14ac:dyDescent="0.25">
      <c r="A786" s="148"/>
      <c r="B786" s="148"/>
      <c r="C786" s="148"/>
      <c r="D786" s="148"/>
      <c r="E786" s="148"/>
      <c r="F786" s="148"/>
      <c r="G786" s="149"/>
      <c r="H786" s="148"/>
      <c r="I786" s="148"/>
      <c r="J786" s="148"/>
      <c r="K786" s="148"/>
      <c r="L786" s="148"/>
      <c r="M786" s="148"/>
      <c r="N786" s="148"/>
      <c r="O786" s="148"/>
      <c r="P786" s="148"/>
      <c r="Q786" s="148"/>
      <c r="R786" s="50"/>
      <c r="S786" s="148"/>
      <c r="T786" s="148"/>
      <c r="U786" s="148"/>
      <c r="V786" s="148"/>
      <c r="W786" s="148"/>
      <c r="X786" s="148"/>
      <c r="Y786" s="148"/>
      <c r="Z786" s="148"/>
      <c r="AA786" s="148"/>
      <c r="AB786" s="148"/>
      <c r="AC786" s="148"/>
      <c r="AD786" s="148"/>
      <c r="AE786" s="148"/>
      <c r="AF786" s="148"/>
      <c r="AG786" s="148"/>
      <c r="AH786" s="148"/>
    </row>
    <row r="787" spans="1:34" ht="15.75" customHeight="1" x14ac:dyDescent="0.25">
      <c r="A787" s="148"/>
      <c r="B787" s="148"/>
      <c r="C787" s="148"/>
      <c r="D787" s="148"/>
      <c r="E787" s="148"/>
      <c r="F787" s="148"/>
      <c r="G787" s="149"/>
      <c r="H787" s="148"/>
      <c r="I787" s="148"/>
      <c r="J787" s="148"/>
      <c r="K787" s="148"/>
      <c r="L787" s="148"/>
      <c r="M787" s="148"/>
      <c r="N787" s="148"/>
      <c r="O787" s="148"/>
      <c r="P787" s="148"/>
      <c r="Q787" s="148"/>
      <c r="R787" s="50"/>
      <c r="S787" s="148"/>
      <c r="T787" s="148"/>
      <c r="U787" s="148"/>
      <c r="V787" s="148"/>
      <c r="W787" s="148"/>
      <c r="X787" s="148"/>
      <c r="Y787" s="148"/>
      <c r="Z787" s="148"/>
      <c r="AA787" s="148"/>
      <c r="AB787" s="148"/>
      <c r="AC787" s="148"/>
      <c r="AD787" s="148"/>
      <c r="AE787" s="148"/>
      <c r="AF787" s="148"/>
      <c r="AG787" s="148"/>
      <c r="AH787" s="148"/>
    </row>
    <row r="788" spans="1:34" ht="15.75" customHeight="1" x14ac:dyDescent="0.25">
      <c r="A788" s="148"/>
      <c r="B788" s="148"/>
      <c r="C788" s="148"/>
      <c r="D788" s="148"/>
      <c r="E788" s="148"/>
      <c r="F788" s="148"/>
      <c r="G788" s="149"/>
      <c r="H788" s="148"/>
      <c r="I788" s="148"/>
      <c r="J788" s="148"/>
      <c r="K788" s="148"/>
      <c r="L788" s="148"/>
      <c r="M788" s="148"/>
      <c r="N788" s="148"/>
      <c r="O788" s="148"/>
      <c r="P788" s="148"/>
      <c r="Q788" s="148"/>
      <c r="R788" s="50"/>
      <c r="S788" s="148"/>
      <c r="T788" s="148"/>
      <c r="U788" s="148"/>
      <c r="V788" s="148"/>
      <c r="W788" s="148"/>
      <c r="X788" s="148"/>
      <c r="Y788" s="148"/>
      <c r="Z788" s="148"/>
      <c r="AA788" s="148"/>
      <c r="AB788" s="148"/>
      <c r="AC788" s="148"/>
      <c r="AD788" s="148"/>
      <c r="AE788" s="148"/>
      <c r="AF788" s="148"/>
      <c r="AG788" s="148"/>
      <c r="AH788" s="148"/>
    </row>
    <row r="789" spans="1:34" ht="15.75" customHeight="1" x14ac:dyDescent="0.25">
      <c r="A789" s="148"/>
      <c r="B789" s="148"/>
      <c r="C789" s="148"/>
      <c r="D789" s="148"/>
      <c r="E789" s="148"/>
      <c r="F789" s="148"/>
      <c r="G789" s="149"/>
      <c r="H789" s="148"/>
      <c r="I789" s="148"/>
      <c r="J789" s="148"/>
      <c r="K789" s="148"/>
      <c r="L789" s="148"/>
      <c r="M789" s="148"/>
      <c r="N789" s="148"/>
      <c r="O789" s="148"/>
      <c r="P789" s="148"/>
      <c r="Q789" s="148"/>
      <c r="R789" s="50"/>
      <c r="S789" s="148"/>
      <c r="T789" s="148"/>
      <c r="U789" s="148"/>
      <c r="V789" s="148"/>
      <c r="W789" s="148"/>
      <c r="X789" s="148"/>
      <c r="Y789" s="148"/>
      <c r="Z789" s="148"/>
      <c r="AA789" s="148"/>
      <c r="AB789" s="148"/>
      <c r="AC789" s="148"/>
      <c r="AD789" s="148"/>
      <c r="AE789" s="148"/>
      <c r="AF789" s="148"/>
      <c r="AG789" s="148"/>
      <c r="AH789" s="148"/>
    </row>
    <row r="790" spans="1:34" ht="15.75" customHeight="1" x14ac:dyDescent="0.25">
      <c r="A790" s="148"/>
      <c r="B790" s="148"/>
      <c r="C790" s="148"/>
      <c r="D790" s="148"/>
      <c r="E790" s="148"/>
      <c r="F790" s="148"/>
      <c r="G790" s="149"/>
      <c r="H790" s="148"/>
      <c r="I790" s="148"/>
      <c r="J790" s="148"/>
      <c r="K790" s="148"/>
      <c r="L790" s="148"/>
      <c r="M790" s="148"/>
      <c r="N790" s="148"/>
      <c r="O790" s="148"/>
      <c r="P790" s="148"/>
      <c r="Q790" s="148"/>
      <c r="R790" s="50"/>
      <c r="S790" s="148"/>
      <c r="T790" s="148"/>
      <c r="U790" s="148"/>
      <c r="V790" s="148"/>
      <c r="W790" s="148"/>
      <c r="X790" s="148"/>
      <c r="Y790" s="148"/>
      <c r="Z790" s="148"/>
      <c r="AA790" s="148"/>
      <c r="AB790" s="148"/>
      <c r="AC790" s="148"/>
      <c r="AD790" s="148"/>
      <c r="AE790" s="148"/>
      <c r="AF790" s="148"/>
      <c r="AG790" s="148"/>
      <c r="AH790" s="148"/>
    </row>
    <row r="791" spans="1:34" ht="15.75" customHeight="1" x14ac:dyDescent="0.25">
      <c r="A791" s="148"/>
      <c r="B791" s="148"/>
      <c r="C791" s="148"/>
      <c r="D791" s="148"/>
      <c r="E791" s="148"/>
      <c r="F791" s="148"/>
      <c r="G791" s="149"/>
      <c r="H791" s="148"/>
      <c r="I791" s="148"/>
      <c r="J791" s="148"/>
      <c r="K791" s="148"/>
      <c r="L791" s="148"/>
      <c r="M791" s="148"/>
      <c r="N791" s="148"/>
      <c r="O791" s="148"/>
      <c r="P791" s="148"/>
      <c r="Q791" s="148"/>
      <c r="R791" s="50"/>
      <c r="S791" s="148"/>
      <c r="T791" s="148"/>
      <c r="U791" s="148"/>
      <c r="V791" s="148"/>
      <c r="W791" s="148"/>
      <c r="X791" s="148"/>
      <c r="Y791" s="148"/>
      <c r="Z791" s="148"/>
      <c r="AA791" s="148"/>
      <c r="AB791" s="148"/>
      <c r="AC791" s="148"/>
      <c r="AD791" s="148"/>
      <c r="AE791" s="148"/>
      <c r="AF791" s="148"/>
      <c r="AG791" s="148"/>
      <c r="AH791" s="148"/>
    </row>
    <row r="792" spans="1:34" ht="15.75" customHeight="1" x14ac:dyDescent="0.25">
      <c r="A792" s="148"/>
      <c r="B792" s="148"/>
      <c r="C792" s="148"/>
      <c r="D792" s="148"/>
      <c r="E792" s="148"/>
      <c r="F792" s="148"/>
      <c r="G792" s="149"/>
      <c r="H792" s="148"/>
      <c r="I792" s="148"/>
      <c r="J792" s="148"/>
      <c r="K792" s="148"/>
      <c r="L792" s="148"/>
      <c r="M792" s="148"/>
      <c r="N792" s="148"/>
      <c r="O792" s="148"/>
      <c r="P792" s="148"/>
      <c r="Q792" s="148"/>
      <c r="R792" s="50"/>
      <c r="S792" s="148"/>
      <c r="T792" s="148"/>
      <c r="U792" s="148"/>
      <c r="V792" s="148"/>
      <c r="W792" s="148"/>
      <c r="X792" s="148"/>
      <c r="Y792" s="148"/>
      <c r="Z792" s="148"/>
      <c r="AA792" s="148"/>
      <c r="AB792" s="148"/>
      <c r="AC792" s="148"/>
      <c r="AD792" s="148"/>
      <c r="AE792" s="148"/>
      <c r="AF792" s="148"/>
      <c r="AG792" s="148"/>
      <c r="AH792" s="148"/>
    </row>
    <row r="793" spans="1:34" ht="15.75" customHeight="1" x14ac:dyDescent="0.25">
      <c r="A793" s="148"/>
      <c r="B793" s="148"/>
      <c r="C793" s="148"/>
      <c r="D793" s="148"/>
      <c r="E793" s="148"/>
      <c r="F793" s="148"/>
      <c r="G793" s="149"/>
      <c r="H793" s="148"/>
      <c r="I793" s="148"/>
      <c r="J793" s="148"/>
      <c r="K793" s="148"/>
      <c r="L793" s="148"/>
      <c r="M793" s="148"/>
      <c r="N793" s="148"/>
      <c r="O793" s="148"/>
      <c r="P793" s="148"/>
      <c r="Q793" s="148"/>
      <c r="R793" s="50"/>
      <c r="S793" s="148"/>
      <c r="T793" s="148"/>
      <c r="U793" s="148"/>
      <c r="V793" s="148"/>
      <c r="W793" s="148"/>
      <c r="X793" s="148"/>
      <c r="Y793" s="148"/>
      <c r="Z793" s="148"/>
      <c r="AA793" s="148"/>
      <c r="AB793" s="148"/>
      <c r="AC793" s="148"/>
      <c r="AD793" s="148"/>
      <c r="AE793" s="148"/>
      <c r="AF793" s="148"/>
      <c r="AG793" s="148"/>
      <c r="AH793" s="148"/>
    </row>
    <row r="794" spans="1:34" ht="15.75" customHeight="1" x14ac:dyDescent="0.25">
      <c r="A794" s="148"/>
      <c r="B794" s="148"/>
      <c r="C794" s="148"/>
      <c r="D794" s="148"/>
      <c r="E794" s="148"/>
      <c r="F794" s="148"/>
      <c r="G794" s="149"/>
      <c r="H794" s="148"/>
      <c r="I794" s="148"/>
      <c r="J794" s="148"/>
      <c r="K794" s="148"/>
      <c r="L794" s="148"/>
      <c r="M794" s="148"/>
      <c r="N794" s="148"/>
      <c r="O794" s="148"/>
      <c r="P794" s="148"/>
      <c r="Q794" s="148"/>
      <c r="R794" s="50"/>
      <c r="S794" s="148"/>
      <c r="T794" s="148"/>
      <c r="U794" s="148"/>
      <c r="V794" s="148"/>
      <c r="W794" s="148"/>
      <c r="X794" s="148"/>
      <c r="Y794" s="148"/>
      <c r="Z794" s="148"/>
      <c r="AA794" s="148"/>
      <c r="AB794" s="148"/>
      <c r="AC794" s="148"/>
      <c r="AD794" s="148"/>
      <c r="AE794" s="148"/>
      <c r="AF794" s="148"/>
      <c r="AG794" s="148"/>
      <c r="AH794" s="148"/>
    </row>
    <row r="795" spans="1:34" ht="15.75" customHeight="1" x14ac:dyDescent="0.25">
      <c r="A795" s="148"/>
      <c r="B795" s="148"/>
      <c r="C795" s="148"/>
      <c r="D795" s="148"/>
      <c r="E795" s="148"/>
      <c r="F795" s="148"/>
      <c r="G795" s="149"/>
      <c r="H795" s="148"/>
      <c r="I795" s="148"/>
      <c r="J795" s="148"/>
      <c r="K795" s="148"/>
      <c r="L795" s="148"/>
      <c r="M795" s="148"/>
      <c r="N795" s="148"/>
      <c r="O795" s="148"/>
      <c r="P795" s="148"/>
      <c r="Q795" s="148"/>
      <c r="R795" s="50"/>
      <c r="S795" s="148"/>
      <c r="T795" s="148"/>
      <c r="U795" s="148"/>
      <c r="V795" s="148"/>
      <c r="W795" s="148"/>
      <c r="X795" s="148"/>
      <c r="Y795" s="148"/>
      <c r="Z795" s="148"/>
      <c r="AA795" s="148"/>
      <c r="AB795" s="148"/>
      <c r="AC795" s="148"/>
      <c r="AD795" s="148"/>
      <c r="AE795" s="148"/>
      <c r="AF795" s="148"/>
      <c r="AG795" s="148"/>
      <c r="AH795" s="148"/>
    </row>
    <row r="796" spans="1:34" ht="15.75" customHeight="1" x14ac:dyDescent="0.25">
      <c r="A796" s="148"/>
      <c r="B796" s="148"/>
      <c r="C796" s="148"/>
      <c r="D796" s="148"/>
      <c r="E796" s="148"/>
      <c r="F796" s="148"/>
      <c r="G796" s="149"/>
      <c r="H796" s="148"/>
      <c r="I796" s="148"/>
      <c r="J796" s="148"/>
      <c r="K796" s="148"/>
      <c r="L796" s="148"/>
      <c r="M796" s="148"/>
      <c r="N796" s="148"/>
      <c r="O796" s="148"/>
      <c r="P796" s="148"/>
      <c r="Q796" s="148"/>
      <c r="R796" s="50"/>
      <c r="S796" s="148"/>
      <c r="T796" s="148"/>
      <c r="U796" s="148"/>
      <c r="V796" s="148"/>
      <c r="W796" s="148"/>
      <c r="X796" s="148"/>
      <c r="Y796" s="148"/>
      <c r="Z796" s="148"/>
      <c r="AA796" s="148"/>
      <c r="AB796" s="148"/>
      <c r="AC796" s="148"/>
      <c r="AD796" s="148"/>
      <c r="AE796" s="148"/>
      <c r="AF796" s="148"/>
      <c r="AG796" s="148"/>
      <c r="AH796" s="148"/>
    </row>
    <row r="797" spans="1:34" ht="15.75" customHeight="1" x14ac:dyDescent="0.25">
      <c r="A797" s="148"/>
      <c r="B797" s="148"/>
      <c r="C797" s="148"/>
      <c r="D797" s="148"/>
      <c r="E797" s="148"/>
      <c r="F797" s="148"/>
      <c r="G797" s="149"/>
      <c r="H797" s="148"/>
      <c r="I797" s="148"/>
      <c r="J797" s="148"/>
      <c r="K797" s="148"/>
      <c r="L797" s="148"/>
      <c r="M797" s="148"/>
      <c r="N797" s="148"/>
      <c r="O797" s="148"/>
      <c r="P797" s="148"/>
      <c r="Q797" s="148"/>
      <c r="R797" s="50"/>
      <c r="S797" s="148"/>
      <c r="T797" s="148"/>
      <c r="U797" s="148"/>
      <c r="V797" s="148"/>
      <c r="W797" s="148"/>
      <c r="X797" s="148"/>
      <c r="Y797" s="148"/>
      <c r="Z797" s="148"/>
      <c r="AA797" s="148"/>
      <c r="AB797" s="148"/>
      <c r="AC797" s="148"/>
      <c r="AD797" s="148"/>
      <c r="AE797" s="148"/>
      <c r="AF797" s="148"/>
      <c r="AG797" s="148"/>
      <c r="AH797" s="148"/>
    </row>
    <row r="798" spans="1:34" ht="15.75" customHeight="1" x14ac:dyDescent="0.25">
      <c r="A798" s="148"/>
      <c r="B798" s="148"/>
      <c r="C798" s="148"/>
      <c r="D798" s="148"/>
      <c r="E798" s="148"/>
      <c r="F798" s="148"/>
      <c r="G798" s="149"/>
      <c r="H798" s="148"/>
      <c r="I798" s="148"/>
      <c r="J798" s="148"/>
      <c r="K798" s="148"/>
      <c r="L798" s="148"/>
      <c r="M798" s="148"/>
      <c r="N798" s="148"/>
      <c r="O798" s="148"/>
      <c r="P798" s="148"/>
      <c r="Q798" s="148"/>
      <c r="R798" s="50"/>
      <c r="S798" s="148"/>
      <c r="T798" s="148"/>
      <c r="U798" s="148"/>
      <c r="V798" s="148"/>
      <c r="W798" s="148"/>
      <c r="X798" s="148"/>
      <c r="Y798" s="148"/>
      <c r="Z798" s="148"/>
      <c r="AA798" s="148"/>
      <c r="AB798" s="148"/>
      <c r="AC798" s="148"/>
      <c r="AD798" s="148"/>
      <c r="AE798" s="148"/>
      <c r="AF798" s="148"/>
      <c r="AG798" s="148"/>
      <c r="AH798" s="148"/>
    </row>
    <row r="799" spans="1:34" ht="15.75" customHeight="1" x14ac:dyDescent="0.25">
      <c r="A799" s="148"/>
      <c r="B799" s="148"/>
      <c r="C799" s="148"/>
      <c r="D799" s="148"/>
      <c r="E799" s="148"/>
      <c r="F799" s="148"/>
      <c r="G799" s="149"/>
      <c r="H799" s="148"/>
      <c r="I799" s="148"/>
      <c r="J799" s="148"/>
      <c r="K799" s="148"/>
      <c r="L799" s="148"/>
      <c r="M799" s="148"/>
      <c r="N799" s="148"/>
      <c r="O799" s="148"/>
      <c r="P799" s="148"/>
      <c r="Q799" s="148"/>
      <c r="R799" s="50"/>
      <c r="S799" s="148"/>
      <c r="T799" s="148"/>
      <c r="U799" s="148"/>
      <c r="V799" s="148"/>
      <c r="W799" s="148"/>
      <c r="X799" s="148"/>
      <c r="Y799" s="148"/>
      <c r="Z799" s="148"/>
      <c r="AA799" s="148"/>
      <c r="AB799" s="148"/>
      <c r="AC799" s="148"/>
      <c r="AD799" s="148"/>
      <c r="AE799" s="148"/>
      <c r="AF799" s="148"/>
      <c r="AG799" s="148"/>
      <c r="AH799" s="148"/>
    </row>
    <row r="800" spans="1:34" ht="15.75" customHeight="1" x14ac:dyDescent="0.25">
      <c r="A800" s="148"/>
      <c r="B800" s="148"/>
      <c r="C800" s="148"/>
      <c r="D800" s="148"/>
      <c r="E800" s="148"/>
      <c r="F800" s="148"/>
      <c r="G800" s="149"/>
      <c r="H800" s="148"/>
      <c r="I800" s="148"/>
      <c r="J800" s="148"/>
      <c r="K800" s="148"/>
      <c r="L800" s="148"/>
      <c r="M800" s="148"/>
      <c r="N800" s="148"/>
      <c r="O800" s="148"/>
      <c r="P800" s="148"/>
      <c r="Q800" s="148"/>
      <c r="R800" s="50"/>
      <c r="S800" s="148"/>
      <c r="T800" s="148"/>
      <c r="U800" s="148"/>
      <c r="V800" s="148"/>
      <c r="W800" s="148"/>
      <c r="X800" s="148"/>
      <c r="Y800" s="148"/>
      <c r="Z800" s="148"/>
      <c r="AA800" s="148"/>
      <c r="AB800" s="148"/>
      <c r="AC800" s="148"/>
      <c r="AD800" s="148"/>
      <c r="AE800" s="148"/>
      <c r="AF800" s="148"/>
      <c r="AG800" s="148"/>
      <c r="AH800" s="148"/>
    </row>
    <row r="801" spans="1:34" ht="15.75" customHeight="1" x14ac:dyDescent="0.25">
      <c r="A801" s="148"/>
      <c r="B801" s="148"/>
      <c r="C801" s="148"/>
      <c r="D801" s="148"/>
      <c r="E801" s="148"/>
      <c r="F801" s="148"/>
      <c r="G801" s="149"/>
      <c r="H801" s="148"/>
      <c r="I801" s="148"/>
      <c r="J801" s="148"/>
      <c r="K801" s="148"/>
      <c r="L801" s="148"/>
      <c r="M801" s="148"/>
      <c r="N801" s="148"/>
      <c r="O801" s="148"/>
      <c r="P801" s="148"/>
      <c r="Q801" s="148"/>
      <c r="R801" s="50"/>
      <c r="S801" s="148"/>
      <c r="T801" s="148"/>
      <c r="U801" s="148"/>
      <c r="V801" s="148"/>
      <c r="W801" s="148"/>
      <c r="X801" s="148"/>
      <c r="Y801" s="148"/>
      <c r="Z801" s="148"/>
      <c r="AA801" s="148"/>
      <c r="AB801" s="148"/>
      <c r="AC801" s="148"/>
      <c r="AD801" s="148"/>
      <c r="AE801" s="148"/>
      <c r="AF801" s="148"/>
      <c r="AG801" s="148"/>
      <c r="AH801" s="148"/>
    </row>
    <row r="802" spans="1:34" ht="15.75" customHeight="1" x14ac:dyDescent="0.25">
      <c r="A802" s="148"/>
      <c r="B802" s="148"/>
      <c r="C802" s="148"/>
      <c r="D802" s="148"/>
      <c r="E802" s="148"/>
      <c r="F802" s="148"/>
      <c r="G802" s="149"/>
      <c r="H802" s="148"/>
      <c r="I802" s="148"/>
      <c r="J802" s="148"/>
      <c r="K802" s="148"/>
      <c r="L802" s="148"/>
      <c r="M802" s="148"/>
      <c r="N802" s="148"/>
      <c r="O802" s="148"/>
      <c r="P802" s="148"/>
      <c r="Q802" s="148"/>
      <c r="R802" s="50"/>
      <c r="S802" s="148"/>
      <c r="T802" s="148"/>
      <c r="U802" s="148"/>
      <c r="V802" s="148"/>
      <c r="W802" s="148"/>
      <c r="X802" s="148"/>
      <c r="Y802" s="148"/>
      <c r="Z802" s="148"/>
      <c r="AA802" s="148"/>
      <c r="AB802" s="148"/>
      <c r="AC802" s="148"/>
      <c r="AD802" s="148"/>
      <c r="AE802" s="148"/>
      <c r="AF802" s="148"/>
      <c r="AG802" s="148"/>
      <c r="AH802" s="148"/>
    </row>
    <row r="803" spans="1:34" ht="15.75" customHeight="1" x14ac:dyDescent="0.25">
      <c r="A803" s="148"/>
      <c r="B803" s="148"/>
      <c r="C803" s="148"/>
      <c r="D803" s="148"/>
      <c r="E803" s="148"/>
      <c r="F803" s="148"/>
      <c r="G803" s="149"/>
      <c r="H803" s="148"/>
      <c r="I803" s="148"/>
      <c r="J803" s="148"/>
      <c r="K803" s="148"/>
      <c r="L803" s="148"/>
      <c r="M803" s="148"/>
      <c r="N803" s="148"/>
      <c r="O803" s="148"/>
      <c r="P803" s="148"/>
      <c r="Q803" s="148"/>
      <c r="R803" s="50"/>
      <c r="S803" s="148"/>
      <c r="T803" s="148"/>
      <c r="U803" s="148"/>
      <c r="V803" s="148"/>
      <c r="W803" s="148"/>
      <c r="X803" s="148"/>
      <c r="Y803" s="148"/>
      <c r="Z803" s="148"/>
      <c r="AA803" s="148"/>
      <c r="AB803" s="148"/>
      <c r="AC803" s="148"/>
      <c r="AD803" s="148"/>
      <c r="AE803" s="148"/>
      <c r="AF803" s="148"/>
      <c r="AG803" s="148"/>
      <c r="AH803" s="148"/>
    </row>
    <row r="804" spans="1:34" ht="15.75" customHeight="1" x14ac:dyDescent="0.25">
      <c r="A804" s="148"/>
      <c r="B804" s="148"/>
      <c r="C804" s="148"/>
      <c r="D804" s="148"/>
      <c r="E804" s="148"/>
      <c r="F804" s="148"/>
      <c r="G804" s="149"/>
      <c r="H804" s="148"/>
      <c r="I804" s="148"/>
      <c r="J804" s="148"/>
      <c r="K804" s="148"/>
      <c r="L804" s="148"/>
      <c r="M804" s="148"/>
      <c r="N804" s="148"/>
      <c r="O804" s="148"/>
      <c r="P804" s="148"/>
      <c r="Q804" s="148"/>
      <c r="R804" s="50"/>
      <c r="S804" s="148"/>
      <c r="T804" s="148"/>
      <c r="U804" s="148"/>
      <c r="V804" s="148"/>
      <c r="W804" s="148"/>
      <c r="X804" s="148"/>
      <c r="Y804" s="148"/>
      <c r="Z804" s="148"/>
      <c r="AA804" s="148"/>
      <c r="AB804" s="148"/>
      <c r="AC804" s="148"/>
      <c r="AD804" s="148"/>
      <c r="AE804" s="148"/>
      <c r="AF804" s="148"/>
      <c r="AG804" s="148"/>
      <c r="AH804" s="148"/>
    </row>
    <row r="805" spans="1:34" ht="15.75" customHeight="1" x14ac:dyDescent="0.25">
      <c r="A805" s="148"/>
      <c r="B805" s="148"/>
      <c r="C805" s="148"/>
      <c r="D805" s="148"/>
      <c r="E805" s="148"/>
      <c r="F805" s="148"/>
      <c r="G805" s="149"/>
      <c r="H805" s="148"/>
      <c r="I805" s="148"/>
      <c r="J805" s="148"/>
      <c r="K805" s="148"/>
      <c r="L805" s="148"/>
      <c r="M805" s="148"/>
      <c r="N805" s="148"/>
      <c r="O805" s="148"/>
      <c r="P805" s="148"/>
      <c r="Q805" s="148"/>
      <c r="R805" s="50"/>
      <c r="S805" s="148"/>
      <c r="T805" s="148"/>
      <c r="U805" s="148"/>
      <c r="V805" s="148"/>
      <c r="W805" s="148"/>
      <c r="X805" s="148"/>
      <c r="Y805" s="148"/>
      <c r="Z805" s="148"/>
      <c r="AA805" s="148"/>
      <c r="AB805" s="148"/>
      <c r="AC805" s="148"/>
      <c r="AD805" s="148"/>
      <c r="AE805" s="148"/>
      <c r="AF805" s="148"/>
      <c r="AG805" s="148"/>
      <c r="AH805" s="148"/>
    </row>
    <row r="806" spans="1:34" ht="15.75" customHeight="1" x14ac:dyDescent="0.25">
      <c r="A806" s="148"/>
      <c r="B806" s="148"/>
      <c r="C806" s="148"/>
      <c r="D806" s="148"/>
      <c r="E806" s="148"/>
      <c r="F806" s="148"/>
      <c r="G806" s="149"/>
      <c r="H806" s="148"/>
      <c r="I806" s="148"/>
      <c r="J806" s="148"/>
      <c r="K806" s="148"/>
      <c r="L806" s="148"/>
      <c r="M806" s="148"/>
      <c r="N806" s="148"/>
      <c r="O806" s="148"/>
      <c r="P806" s="148"/>
      <c r="Q806" s="148"/>
      <c r="R806" s="50"/>
      <c r="S806" s="148"/>
      <c r="T806" s="148"/>
      <c r="U806" s="148"/>
      <c r="V806" s="148"/>
      <c r="W806" s="148"/>
      <c r="X806" s="148"/>
      <c r="Y806" s="148"/>
      <c r="Z806" s="148"/>
      <c r="AA806" s="148"/>
      <c r="AB806" s="148"/>
      <c r="AC806" s="148"/>
      <c r="AD806" s="148"/>
      <c r="AE806" s="148"/>
      <c r="AF806" s="148"/>
      <c r="AG806" s="148"/>
      <c r="AH806" s="148"/>
    </row>
    <row r="807" spans="1:34" ht="15.75" customHeight="1" x14ac:dyDescent="0.25">
      <c r="A807" s="148"/>
      <c r="B807" s="148"/>
      <c r="C807" s="148"/>
      <c r="D807" s="148"/>
      <c r="E807" s="148"/>
      <c r="F807" s="148"/>
      <c r="G807" s="149"/>
      <c r="H807" s="148"/>
      <c r="I807" s="148"/>
      <c r="J807" s="148"/>
      <c r="K807" s="148"/>
      <c r="L807" s="148"/>
      <c r="M807" s="148"/>
      <c r="N807" s="148"/>
      <c r="O807" s="148"/>
      <c r="P807" s="148"/>
      <c r="Q807" s="148"/>
      <c r="R807" s="50"/>
      <c r="S807" s="148"/>
      <c r="T807" s="148"/>
      <c r="U807" s="148"/>
      <c r="V807" s="148"/>
      <c r="W807" s="148"/>
      <c r="X807" s="148"/>
      <c r="Y807" s="148"/>
      <c r="Z807" s="148"/>
      <c r="AA807" s="148"/>
      <c r="AB807" s="148"/>
      <c r="AC807" s="148"/>
      <c r="AD807" s="148"/>
      <c r="AE807" s="148"/>
      <c r="AF807" s="148"/>
      <c r="AG807" s="148"/>
      <c r="AH807" s="148"/>
    </row>
    <row r="808" spans="1:34" ht="15.75" customHeight="1" x14ac:dyDescent="0.25">
      <c r="A808" s="148"/>
      <c r="B808" s="148"/>
      <c r="C808" s="148"/>
      <c r="D808" s="148"/>
      <c r="E808" s="148"/>
      <c r="F808" s="148"/>
      <c r="G808" s="149"/>
      <c r="H808" s="148"/>
      <c r="I808" s="148"/>
      <c r="J808" s="148"/>
      <c r="K808" s="148"/>
      <c r="L808" s="148"/>
      <c r="M808" s="148"/>
      <c r="N808" s="148"/>
      <c r="O808" s="148"/>
      <c r="P808" s="148"/>
      <c r="Q808" s="148"/>
      <c r="R808" s="50"/>
      <c r="S808" s="148"/>
      <c r="T808" s="148"/>
      <c r="U808" s="148"/>
      <c r="V808" s="148"/>
      <c r="W808" s="148"/>
      <c r="X808" s="148"/>
      <c r="Y808" s="148"/>
      <c r="Z808" s="148"/>
      <c r="AA808" s="148"/>
      <c r="AB808" s="148"/>
      <c r="AC808" s="148"/>
      <c r="AD808" s="148"/>
      <c r="AE808" s="148"/>
      <c r="AF808" s="148"/>
      <c r="AG808" s="148"/>
      <c r="AH808" s="148"/>
    </row>
    <row r="809" spans="1:34" ht="15.75" customHeight="1" x14ac:dyDescent="0.25">
      <c r="A809" s="148"/>
      <c r="B809" s="148"/>
      <c r="C809" s="148"/>
      <c r="D809" s="148"/>
      <c r="E809" s="148"/>
      <c r="F809" s="148"/>
      <c r="G809" s="149"/>
      <c r="H809" s="148"/>
      <c r="I809" s="148"/>
      <c r="J809" s="148"/>
      <c r="K809" s="148"/>
      <c r="L809" s="148"/>
      <c r="M809" s="148"/>
      <c r="N809" s="148"/>
      <c r="O809" s="148"/>
      <c r="P809" s="148"/>
      <c r="Q809" s="148"/>
      <c r="R809" s="50"/>
      <c r="S809" s="148"/>
      <c r="T809" s="148"/>
      <c r="U809" s="148"/>
      <c r="V809" s="148"/>
      <c r="W809" s="148"/>
      <c r="X809" s="148"/>
      <c r="Y809" s="148"/>
      <c r="Z809" s="148"/>
      <c r="AA809" s="148"/>
      <c r="AB809" s="148"/>
      <c r="AC809" s="148"/>
      <c r="AD809" s="148"/>
      <c r="AE809" s="148"/>
      <c r="AF809" s="148"/>
      <c r="AG809" s="148"/>
      <c r="AH809" s="148"/>
    </row>
    <row r="810" spans="1:34" ht="15.75" customHeight="1" x14ac:dyDescent="0.25">
      <c r="A810" s="148"/>
      <c r="B810" s="148"/>
      <c r="C810" s="148"/>
      <c r="D810" s="148"/>
      <c r="E810" s="148"/>
      <c r="F810" s="148"/>
      <c r="G810" s="149"/>
      <c r="H810" s="148"/>
      <c r="I810" s="148"/>
      <c r="J810" s="148"/>
      <c r="K810" s="148"/>
      <c r="L810" s="148"/>
      <c r="M810" s="148"/>
      <c r="N810" s="148"/>
      <c r="O810" s="148"/>
      <c r="P810" s="148"/>
      <c r="Q810" s="148"/>
      <c r="R810" s="50"/>
      <c r="S810" s="148"/>
      <c r="T810" s="148"/>
      <c r="U810" s="148"/>
      <c r="V810" s="148"/>
      <c r="W810" s="148"/>
      <c r="X810" s="148"/>
      <c r="Y810" s="148"/>
      <c r="Z810" s="148"/>
      <c r="AA810" s="148"/>
      <c r="AB810" s="148"/>
      <c r="AC810" s="148"/>
      <c r="AD810" s="148"/>
      <c r="AE810" s="148"/>
      <c r="AF810" s="148"/>
      <c r="AG810" s="148"/>
      <c r="AH810" s="148"/>
    </row>
    <row r="811" spans="1:34" ht="15.75" customHeight="1" x14ac:dyDescent="0.25">
      <c r="A811" s="148"/>
      <c r="B811" s="148"/>
      <c r="C811" s="148"/>
      <c r="D811" s="148"/>
      <c r="E811" s="148"/>
      <c r="F811" s="148"/>
      <c r="G811" s="149"/>
      <c r="H811" s="148"/>
      <c r="I811" s="148"/>
      <c r="J811" s="148"/>
      <c r="K811" s="148"/>
      <c r="L811" s="148"/>
      <c r="M811" s="148"/>
      <c r="N811" s="148"/>
      <c r="O811" s="148"/>
      <c r="P811" s="148"/>
      <c r="Q811" s="148"/>
      <c r="R811" s="50"/>
      <c r="S811" s="148"/>
      <c r="T811" s="148"/>
      <c r="U811" s="148"/>
      <c r="V811" s="148"/>
      <c r="W811" s="148"/>
      <c r="X811" s="148"/>
      <c r="Y811" s="148"/>
      <c r="Z811" s="148"/>
      <c r="AA811" s="148"/>
      <c r="AB811" s="148"/>
      <c r="AC811" s="148"/>
      <c r="AD811" s="148"/>
      <c r="AE811" s="148"/>
      <c r="AF811" s="148"/>
      <c r="AG811" s="148"/>
      <c r="AH811" s="148"/>
    </row>
    <row r="812" spans="1:34" ht="15.75" customHeight="1" x14ac:dyDescent="0.25">
      <c r="A812" s="148"/>
      <c r="B812" s="148"/>
      <c r="C812" s="148"/>
      <c r="D812" s="148"/>
      <c r="E812" s="148"/>
      <c r="F812" s="148"/>
      <c r="G812" s="149"/>
      <c r="H812" s="148"/>
      <c r="I812" s="148"/>
      <c r="J812" s="148"/>
      <c r="K812" s="148"/>
      <c r="L812" s="148"/>
      <c r="M812" s="148"/>
      <c r="N812" s="148"/>
      <c r="O812" s="148"/>
      <c r="P812" s="148"/>
      <c r="Q812" s="148"/>
      <c r="R812" s="50"/>
      <c r="S812" s="148"/>
      <c r="T812" s="148"/>
      <c r="U812" s="148"/>
      <c r="V812" s="148"/>
      <c r="W812" s="148"/>
      <c r="X812" s="148"/>
      <c r="Y812" s="148"/>
      <c r="Z812" s="148"/>
      <c r="AA812" s="148"/>
      <c r="AB812" s="148"/>
      <c r="AC812" s="148"/>
      <c r="AD812" s="148"/>
      <c r="AE812" s="148"/>
      <c r="AF812" s="148"/>
      <c r="AG812" s="148"/>
      <c r="AH812" s="148"/>
    </row>
    <row r="813" spans="1:34" ht="15.75" customHeight="1" x14ac:dyDescent="0.25">
      <c r="A813" s="148"/>
      <c r="B813" s="148"/>
      <c r="C813" s="148"/>
      <c r="D813" s="148"/>
      <c r="E813" s="148"/>
      <c r="F813" s="148"/>
      <c r="G813" s="149"/>
      <c r="H813" s="148"/>
      <c r="I813" s="148"/>
      <c r="J813" s="148"/>
      <c r="K813" s="148"/>
      <c r="L813" s="148"/>
      <c r="M813" s="148"/>
      <c r="N813" s="148"/>
      <c r="O813" s="148"/>
      <c r="P813" s="148"/>
      <c r="Q813" s="148"/>
      <c r="R813" s="50"/>
      <c r="S813" s="148"/>
      <c r="T813" s="148"/>
      <c r="U813" s="148"/>
      <c r="V813" s="148"/>
      <c r="W813" s="148"/>
      <c r="X813" s="148"/>
      <c r="Y813" s="148"/>
      <c r="Z813" s="148"/>
      <c r="AA813" s="148"/>
      <c r="AB813" s="148"/>
      <c r="AC813" s="148"/>
      <c r="AD813" s="148"/>
      <c r="AE813" s="148"/>
      <c r="AF813" s="148"/>
      <c r="AG813" s="148"/>
      <c r="AH813" s="148"/>
    </row>
    <row r="814" spans="1:34" ht="15.75" customHeight="1" x14ac:dyDescent="0.25">
      <c r="A814" s="148"/>
      <c r="B814" s="148"/>
      <c r="C814" s="148"/>
      <c r="D814" s="148"/>
      <c r="E814" s="148"/>
      <c r="F814" s="148"/>
      <c r="G814" s="149"/>
      <c r="H814" s="148"/>
      <c r="I814" s="148"/>
      <c r="J814" s="148"/>
      <c r="K814" s="148"/>
      <c r="L814" s="148"/>
      <c r="M814" s="148"/>
      <c r="N814" s="148"/>
      <c r="O814" s="148"/>
      <c r="P814" s="148"/>
      <c r="Q814" s="148"/>
      <c r="R814" s="50"/>
      <c r="S814" s="148"/>
      <c r="T814" s="148"/>
      <c r="U814" s="148"/>
      <c r="V814" s="148"/>
      <c r="W814" s="148"/>
      <c r="X814" s="148"/>
      <c r="Y814" s="148"/>
      <c r="Z814" s="148"/>
      <c r="AA814" s="148"/>
      <c r="AB814" s="148"/>
      <c r="AC814" s="148"/>
      <c r="AD814" s="148"/>
      <c r="AE814" s="148"/>
      <c r="AF814" s="148"/>
      <c r="AG814" s="148"/>
      <c r="AH814" s="148"/>
    </row>
    <row r="815" spans="1:34" ht="15.75" customHeight="1" x14ac:dyDescent="0.25">
      <c r="A815" s="148"/>
      <c r="B815" s="148"/>
      <c r="C815" s="148"/>
      <c r="D815" s="148"/>
      <c r="E815" s="148"/>
      <c r="F815" s="148"/>
      <c r="G815" s="149"/>
      <c r="H815" s="148"/>
      <c r="I815" s="148"/>
      <c r="J815" s="148"/>
      <c r="K815" s="148"/>
      <c r="L815" s="148"/>
      <c r="M815" s="148"/>
      <c r="N815" s="148"/>
      <c r="O815" s="148"/>
      <c r="P815" s="148"/>
      <c r="Q815" s="148"/>
      <c r="R815" s="50"/>
      <c r="S815" s="148"/>
      <c r="T815" s="148"/>
      <c r="U815" s="148"/>
      <c r="V815" s="148"/>
      <c r="W815" s="148"/>
      <c r="X815" s="148"/>
      <c r="Y815" s="148"/>
      <c r="Z815" s="148"/>
      <c r="AA815" s="148"/>
      <c r="AB815" s="148"/>
      <c r="AC815" s="148"/>
      <c r="AD815" s="148"/>
      <c r="AE815" s="148"/>
      <c r="AF815" s="148"/>
      <c r="AG815" s="148"/>
      <c r="AH815" s="148"/>
    </row>
    <row r="816" spans="1:34" ht="15.75" customHeight="1" x14ac:dyDescent="0.25">
      <c r="A816" s="148"/>
      <c r="B816" s="148"/>
      <c r="C816" s="148"/>
      <c r="D816" s="148"/>
      <c r="E816" s="148"/>
      <c r="F816" s="148"/>
      <c r="G816" s="149"/>
      <c r="H816" s="148"/>
      <c r="I816" s="148"/>
      <c r="J816" s="148"/>
      <c r="K816" s="148"/>
      <c r="L816" s="148"/>
      <c r="M816" s="148"/>
      <c r="N816" s="148"/>
      <c r="O816" s="148"/>
      <c r="P816" s="148"/>
      <c r="Q816" s="148"/>
      <c r="R816" s="50"/>
      <c r="S816" s="148"/>
      <c r="T816" s="148"/>
      <c r="U816" s="148"/>
      <c r="V816" s="148"/>
      <c r="W816" s="148"/>
      <c r="X816" s="148"/>
      <c r="Y816" s="148"/>
      <c r="Z816" s="148"/>
      <c r="AA816" s="148"/>
      <c r="AB816" s="148"/>
      <c r="AC816" s="148"/>
      <c r="AD816" s="148"/>
      <c r="AE816" s="148"/>
      <c r="AF816" s="148"/>
      <c r="AG816" s="148"/>
      <c r="AH816" s="148"/>
    </row>
    <row r="817" spans="1:34" ht="15.75" customHeight="1" x14ac:dyDescent="0.25">
      <c r="A817" s="148"/>
      <c r="B817" s="148"/>
      <c r="C817" s="148"/>
      <c r="D817" s="148"/>
      <c r="E817" s="148"/>
      <c r="F817" s="148"/>
      <c r="G817" s="149"/>
      <c r="H817" s="148"/>
      <c r="I817" s="148"/>
      <c r="J817" s="148"/>
      <c r="K817" s="148"/>
      <c r="L817" s="148"/>
      <c r="M817" s="148"/>
      <c r="N817" s="148"/>
      <c r="O817" s="148"/>
      <c r="P817" s="148"/>
      <c r="Q817" s="148"/>
      <c r="R817" s="50"/>
      <c r="S817" s="148"/>
      <c r="T817" s="148"/>
      <c r="U817" s="148"/>
      <c r="V817" s="148"/>
      <c r="W817" s="148"/>
      <c r="X817" s="148"/>
      <c r="Y817" s="148"/>
      <c r="Z817" s="148"/>
      <c r="AA817" s="148"/>
      <c r="AB817" s="148"/>
      <c r="AC817" s="148"/>
      <c r="AD817" s="148"/>
      <c r="AE817" s="148"/>
      <c r="AF817" s="148"/>
      <c r="AG817" s="148"/>
      <c r="AH817" s="148"/>
    </row>
    <row r="818" spans="1:34" ht="15.75" customHeight="1" x14ac:dyDescent="0.25">
      <c r="A818" s="148"/>
      <c r="B818" s="148"/>
      <c r="C818" s="148"/>
      <c r="D818" s="148"/>
      <c r="E818" s="148"/>
      <c r="F818" s="148"/>
      <c r="G818" s="149"/>
      <c r="H818" s="148"/>
      <c r="I818" s="148"/>
      <c r="J818" s="148"/>
      <c r="K818" s="148"/>
      <c r="L818" s="148"/>
      <c r="M818" s="148"/>
      <c r="N818" s="148"/>
      <c r="O818" s="148"/>
      <c r="P818" s="148"/>
      <c r="Q818" s="148"/>
      <c r="R818" s="50"/>
      <c r="S818" s="148"/>
      <c r="T818" s="148"/>
      <c r="U818" s="148"/>
      <c r="V818" s="148"/>
      <c r="W818" s="148"/>
      <c r="X818" s="148"/>
      <c r="Y818" s="148"/>
      <c r="Z818" s="148"/>
      <c r="AA818" s="148"/>
      <c r="AB818" s="148"/>
      <c r="AC818" s="148"/>
      <c r="AD818" s="148"/>
      <c r="AE818" s="148"/>
      <c r="AF818" s="148"/>
      <c r="AG818" s="148"/>
      <c r="AH818" s="148"/>
    </row>
    <row r="819" spans="1:34" ht="15.75" customHeight="1" x14ac:dyDescent="0.25">
      <c r="A819" s="148"/>
      <c r="B819" s="148"/>
      <c r="C819" s="148"/>
      <c r="D819" s="148"/>
      <c r="E819" s="148"/>
      <c r="F819" s="148"/>
      <c r="G819" s="149"/>
      <c r="H819" s="148"/>
      <c r="I819" s="148"/>
      <c r="J819" s="148"/>
      <c r="K819" s="148"/>
      <c r="L819" s="148"/>
      <c r="M819" s="148"/>
      <c r="N819" s="148"/>
      <c r="O819" s="148"/>
      <c r="P819" s="148"/>
      <c r="Q819" s="148"/>
      <c r="R819" s="50"/>
      <c r="S819" s="148"/>
      <c r="T819" s="148"/>
      <c r="U819" s="148"/>
      <c r="V819" s="148"/>
      <c r="W819" s="148"/>
      <c r="X819" s="148"/>
      <c r="Y819" s="148"/>
      <c r="Z819" s="148"/>
      <c r="AA819" s="148"/>
      <c r="AB819" s="148"/>
      <c r="AC819" s="148"/>
      <c r="AD819" s="148"/>
      <c r="AE819" s="148"/>
      <c r="AF819" s="148"/>
      <c r="AG819" s="148"/>
      <c r="AH819" s="148"/>
    </row>
    <row r="820" spans="1:34" ht="15.75" customHeight="1" x14ac:dyDescent="0.25">
      <c r="A820" s="148"/>
      <c r="B820" s="148"/>
      <c r="C820" s="148"/>
      <c r="D820" s="148"/>
      <c r="E820" s="148"/>
      <c r="F820" s="148"/>
      <c r="G820" s="149"/>
      <c r="H820" s="148"/>
      <c r="I820" s="148"/>
      <c r="J820" s="148"/>
      <c r="K820" s="148"/>
      <c r="L820" s="148"/>
      <c r="M820" s="148"/>
      <c r="N820" s="148"/>
      <c r="O820" s="148"/>
      <c r="P820" s="148"/>
      <c r="Q820" s="148"/>
      <c r="R820" s="50"/>
      <c r="S820" s="148"/>
      <c r="T820" s="148"/>
      <c r="U820" s="148"/>
      <c r="V820" s="148"/>
      <c r="W820" s="148"/>
      <c r="X820" s="148"/>
      <c r="Y820" s="148"/>
      <c r="Z820" s="148"/>
      <c r="AA820" s="148"/>
      <c r="AB820" s="148"/>
      <c r="AC820" s="148"/>
      <c r="AD820" s="148"/>
      <c r="AE820" s="148"/>
      <c r="AF820" s="148"/>
      <c r="AG820" s="148"/>
      <c r="AH820" s="148"/>
    </row>
    <row r="821" spans="1:34" ht="15.75" customHeight="1" x14ac:dyDescent="0.25">
      <c r="A821" s="148"/>
      <c r="B821" s="148"/>
      <c r="C821" s="148"/>
      <c r="D821" s="148"/>
      <c r="E821" s="148"/>
      <c r="F821" s="148"/>
      <c r="G821" s="149"/>
      <c r="H821" s="148"/>
      <c r="I821" s="148"/>
      <c r="J821" s="148"/>
      <c r="K821" s="148"/>
      <c r="L821" s="148"/>
      <c r="M821" s="148"/>
      <c r="N821" s="148"/>
      <c r="O821" s="148"/>
      <c r="P821" s="148"/>
      <c r="Q821" s="148"/>
      <c r="R821" s="50"/>
      <c r="S821" s="148"/>
      <c r="T821" s="148"/>
      <c r="U821" s="148"/>
      <c r="V821" s="148"/>
      <c r="W821" s="148"/>
      <c r="X821" s="148"/>
      <c r="Y821" s="148"/>
      <c r="Z821" s="148"/>
      <c r="AA821" s="148"/>
      <c r="AB821" s="148"/>
      <c r="AC821" s="148"/>
      <c r="AD821" s="148"/>
      <c r="AE821" s="148"/>
      <c r="AF821" s="148"/>
      <c r="AG821" s="148"/>
      <c r="AH821" s="148"/>
    </row>
    <row r="822" spans="1:34" ht="15.75" customHeight="1" x14ac:dyDescent="0.25">
      <c r="A822" s="148"/>
      <c r="B822" s="148"/>
      <c r="C822" s="148"/>
      <c r="D822" s="148"/>
      <c r="E822" s="148"/>
      <c r="F822" s="148"/>
      <c r="G822" s="149"/>
      <c r="H822" s="148"/>
      <c r="I822" s="148"/>
      <c r="J822" s="148"/>
      <c r="K822" s="148"/>
      <c r="L822" s="148"/>
      <c r="M822" s="148"/>
      <c r="N822" s="148"/>
      <c r="O822" s="148"/>
      <c r="P822" s="148"/>
      <c r="Q822" s="148"/>
      <c r="R822" s="50"/>
      <c r="S822" s="148"/>
      <c r="T822" s="148"/>
      <c r="U822" s="148"/>
      <c r="V822" s="148"/>
      <c r="W822" s="148"/>
      <c r="X822" s="148"/>
      <c r="Y822" s="148"/>
      <c r="Z822" s="148"/>
      <c r="AA822" s="148"/>
      <c r="AB822" s="148"/>
      <c r="AC822" s="148"/>
      <c r="AD822" s="148"/>
      <c r="AE822" s="148"/>
      <c r="AF822" s="148"/>
      <c r="AG822" s="148"/>
      <c r="AH822" s="148"/>
    </row>
    <row r="823" spans="1:34" ht="15.75" customHeight="1" x14ac:dyDescent="0.25">
      <c r="A823" s="148"/>
      <c r="B823" s="148"/>
      <c r="C823" s="148"/>
      <c r="D823" s="148"/>
      <c r="E823" s="148"/>
      <c r="F823" s="148"/>
      <c r="G823" s="149"/>
      <c r="H823" s="148"/>
      <c r="I823" s="148"/>
      <c r="J823" s="148"/>
      <c r="K823" s="148"/>
      <c r="L823" s="148"/>
      <c r="M823" s="148"/>
      <c r="N823" s="148"/>
      <c r="O823" s="148"/>
      <c r="P823" s="148"/>
      <c r="Q823" s="148"/>
      <c r="R823" s="50"/>
      <c r="S823" s="148"/>
      <c r="T823" s="148"/>
      <c r="U823" s="148"/>
      <c r="V823" s="148"/>
      <c r="W823" s="148"/>
      <c r="X823" s="148"/>
      <c r="Y823" s="148"/>
      <c r="Z823" s="148"/>
      <c r="AA823" s="148"/>
      <c r="AB823" s="148"/>
      <c r="AC823" s="148"/>
      <c r="AD823" s="148"/>
      <c r="AE823" s="148"/>
      <c r="AF823" s="148"/>
      <c r="AG823" s="148"/>
      <c r="AH823" s="148"/>
    </row>
    <row r="824" spans="1:34" ht="15.75" customHeight="1" x14ac:dyDescent="0.25">
      <c r="A824" s="148"/>
      <c r="B824" s="148"/>
      <c r="C824" s="148"/>
      <c r="D824" s="148"/>
      <c r="E824" s="148"/>
      <c r="F824" s="148"/>
      <c r="G824" s="149"/>
      <c r="H824" s="148"/>
      <c r="I824" s="148"/>
      <c r="J824" s="148"/>
      <c r="K824" s="148"/>
      <c r="L824" s="148"/>
      <c r="M824" s="148"/>
      <c r="N824" s="148"/>
      <c r="O824" s="148"/>
      <c r="P824" s="148"/>
      <c r="Q824" s="148"/>
      <c r="R824" s="50"/>
      <c r="S824" s="148"/>
      <c r="T824" s="148"/>
      <c r="U824" s="148"/>
      <c r="V824" s="148"/>
      <c r="W824" s="148"/>
      <c r="X824" s="148"/>
      <c r="Y824" s="148"/>
      <c r="Z824" s="148"/>
      <c r="AA824" s="148"/>
      <c r="AB824" s="148"/>
      <c r="AC824" s="148"/>
      <c r="AD824" s="148"/>
      <c r="AE824" s="148"/>
      <c r="AF824" s="148"/>
      <c r="AG824" s="148"/>
      <c r="AH824" s="148"/>
    </row>
    <row r="825" spans="1:34" ht="15.75" customHeight="1" x14ac:dyDescent="0.25">
      <c r="A825" s="148"/>
      <c r="B825" s="148"/>
      <c r="C825" s="148"/>
      <c r="D825" s="148"/>
      <c r="E825" s="148"/>
      <c r="F825" s="148"/>
      <c r="G825" s="149"/>
      <c r="H825" s="148"/>
      <c r="I825" s="148"/>
      <c r="J825" s="148"/>
      <c r="K825" s="148"/>
      <c r="L825" s="148"/>
      <c r="M825" s="148"/>
      <c r="N825" s="148"/>
      <c r="O825" s="148"/>
      <c r="P825" s="148"/>
      <c r="Q825" s="148"/>
      <c r="R825" s="50"/>
      <c r="S825" s="148"/>
      <c r="T825" s="148"/>
      <c r="U825" s="148"/>
      <c r="V825" s="148"/>
      <c r="W825" s="148"/>
      <c r="X825" s="148"/>
      <c r="Y825" s="148"/>
      <c r="Z825" s="148"/>
      <c r="AA825" s="148"/>
      <c r="AB825" s="148"/>
      <c r="AC825" s="148"/>
      <c r="AD825" s="148"/>
      <c r="AE825" s="148"/>
      <c r="AF825" s="148"/>
      <c r="AG825" s="148"/>
      <c r="AH825" s="148"/>
    </row>
    <row r="826" spans="1:34" ht="15.75" customHeight="1" x14ac:dyDescent="0.25">
      <c r="A826" s="148"/>
      <c r="B826" s="148"/>
      <c r="C826" s="148"/>
      <c r="D826" s="148"/>
      <c r="E826" s="148"/>
      <c r="F826" s="148"/>
      <c r="G826" s="149"/>
      <c r="H826" s="148"/>
      <c r="I826" s="148"/>
      <c r="J826" s="148"/>
      <c r="K826" s="148"/>
      <c r="L826" s="148"/>
      <c r="M826" s="148"/>
      <c r="N826" s="148"/>
      <c r="O826" s="148"/>
      <c r="P826" s="148"/>
      <c r="Q826" s="148"/>
      <c r="R826" s="50"/>
      <c r="S826" s="148"/>
      <c r="T826" s="148"/>
      <c r="U826" s="148"/>
      <c r="V826" s="148"/>
      <c r="W826" s="148"/>
      <c r="X826" s="148"/>
      <c r="Y826" s="148"/>
      <c r="Z826" s="148"/>
      <c r="AA826" s="148"/>
      <c r="AB826" s="148"/>
      <c r="AC826" s="148"/>
      <c r="AD826" s="148"/>
      <c r="AE826" s="148"/>
      <c r="AF826" s="148"/>
      <c r="AG826" s="148"/>
      <c r="AH826" s="148"/>
    </row>
    <row r="827" spans="1:34" ht="15.75" customHeight="1" x14ac:dyDescent="0.25">
      <c r="A827" s="148"/>
      <c r="B827" s="148"/>
      <c r="C827" s="148"/>
      <c r="D827" s="148"/>
      <c r="E827" s="148"/>
      <c r="F827" s="148"/>
      <c r="G827" s="149"/>
      <c r="H827" s="148"/>
      <c r="I827" s="148"/>
      <c r="J827" s="148"/>
      <c r="K827" s="148"/>
      <c r="L827" s="148"/>
      <c r="M827" s="148"/>
      <c r="N827" s="148"/>
      <c r="O827" s="148"/>
      <c r="P827" s="148"/>
      <c r="Q827" s="148"/>
      <c r="R827" s="50"/>
      <c r="S827" s="148"/>
      <c r="T827" s="148"/>
      <c r="U827" s="148"/>
      <c r="V827" s="148"/>
      <c r="W827" s="148"/>
      <c r="X827" s="148"/>
      <c r="Y827" s="148"/>
      <c r="Z827" s="148"/>
      <c r="AA827" s="148"/>
      <c r="AB827" s="148"/>
      <c r="AC827" s="148"/>
      <c r="AD827" s="148"/>
      <c r="AE827" s="148"/>
      <c r="AF827" s="148"/>
      <c r="AG827" s="148"/>
      <c r="AH827" s="148"/>
    </row>
    <row r="828" spans="1:34" ht="15.75" customHeight="1" x14ac:dyDescent="0.25">
      <c r="A828" s="148"/>
      <c r="B828" s="148"/>
      <c r="C828" s="148"/>
      <c r="D828" s="148"/>
      <c r="E828" s="148"/>
      <c r="F828" s="148"/>
      <c r="G828" s="149"/>
      <c r="H828" s="148"/>
      <c r="I828" s="148"/>
      <c r="J828" s="148"/>
      <c r="K828" s="148"/>
      <c r="L828" s="148"/>
      <c r="M828" s="148"/>
      <c r="N828" s="148"/>
      <c r="O828" s="148"/>
      <c r="P828" s="148"/>
      <c r="Q828" s="148"/>
      <c r="R828" s="50"/>
      <c r="S828" s="148"/>
      <c r="T828" s="148"/>
      <c r="U828" s="148"/>
      <c r="V828" s="148"/>
      <c r="W828" s="148"/>
      <c r="X828" s="148"/>
      <c r="Y828" s="148"/>
      <c r="Z828" s="148"/>
      <c r="AA828" s="148"/>
      <c r="AB828" s="148"/>
      <c r="AC828" s="148"/>
      <c r="AD828" s="148"/>
      <c r="AE828" s="148"/>
      <c r="AF828" s="148"/>
      <c r="AG828" s="148"/>
      <c r="AH828" s="148"/>
    </row>
    <row r="829" spans="1:34" ht="15.75" customHeight="1" x14ac:dyDescent="0.25">
      <c r="A829" s="148"/>
      <c r="B829" s="148"/>
      <c r="C829" s="148"/>
      <c r="D829" s="148"/>
      <c r="E829" s="148"/>
      <c r="F829" s="148"/>
      <c r="G829" s="149"/>
      <c r="H829" s="148"/>
      <c r="I829" s="148"/>
      <c r="J829" s="148"/>
      <c r="K829" s="148"/>
      <c r="L829" s="148"/>
      <c r="M829" s="148"/>
      <c r="N829" s="148"/>
      <c r="O829" s="148"/>
      <c r="P829" s="148"/>
      <c r="Q829" s="148"/>
      <c r="R829" s="50"/>
      <c r="S829" s="148"/>
      <c r="T829" s="148"/>
      <c r="U829" s="148"/>
      <c r="V829" s="148"/>
      <c r="W829" s="148"/>
      <c r="X829" s="148"/>
      <c r="Y829" s="148"/>
      <c r="Z829" s="148"/>
      <c r="AA829" s="148"/>
      <c r="AB829" s="148"/>
      <c r="AC829" s="148"/>
      <c r="AD829" s="148"/>
      <c r="AE829" s="148"/>
      <c r="AF829" s="148"/>
      <c r="AG829" s="148"/>
      <c r="AH829" s="148"/>
    </row>
    <row r="830" spans="1:34" ht="15.75" customHeight="1" x14ac:dyDescent="0.25">
      <c r="A830" s="148"/>
      <c r="B830" s="148"/>
      <c r="C830" s="148"/>
      <c r="D830" s="148"/>
      <c r="E830" s="148"/>
      <c r="F830" s="148"/>
      <c r="G830" s="149"/>
      <c r="H830" s="148"/>
      <c r="I830" s="148"/>
      <c r="J830" s="148"/>
      <c r="K830" s="148"/>
      <c r="L830" s="148"/>
      <c r="M830" s="148"/>
      <c r="N830" s="148"/>
      <c r="O830" s="148"/>
      <c r="P830" s="148"/>
      <c r="Q830" s="148"/>
      <c r="R830" s="50"/>
      <c r="S830" s="148"/>
      <c r="T830" s="148"/>
      <c r="U830" s="148"/>
      <c r="V830" s="148"/>
      <c r="W830" s="148"/>
      <c r="X830" s="148"/>
      <c r="Y830" s="148"/>
      <c r="Z830" s="148"/>
      <c r="AA830" s="148"/>
      <c r="AB830" s="148"/>
      <c r="AC830" s="148"/>
      <c r="AD830" s="148"/>
      <c r="AE830" s="148"/>
      <c r="AF830" s="148"/>
      <c r="AG830" s="148"/>
      <c r="AH830" s="148"/>
    </row>
    <row r="831" spans="1:34" ht="15.75" customHeight="1" x14ac:dyDescent="0.25">
      <c r="A831" s="148"/>
      <c r="B831" s="148"/>
      <c r="C831" s="148"/>
      <c r="D831" s="148"/>
      <c r="E831" s="148"/>
      <c r="F831" s="148"/>
      <c r="G831" s="149"/>
      <c r="H831" s="148"/>
      <c r="I831" s="148"/>
      <c r="J831" s="148"/>
      <c r="K831" s="148"/>
      <c r="L831" s="148"/>
      <c r="M831" s="148"/>
      <c r="N831" s="148"/>
      <c r="O831" s="148"/>
      <c r="P831" s="148"/>
      <c r="Q831" s="148"/>
      <c r="R831" s="50"/>
      <c r="S831" s="148"/>
      <c r="T831" s="148"/>
      <c r="U831" s="148"/>
      <c r="V831" s="148"/>
      <c r="W831" s="148"/>
      <c r="X831" s="148"/>
      <c r="Y831" s="148"/>
      <c r="Z831" s="148"/>
      <c r="AA831" s="148"/>
      <c r="AB831" s="148"/>
      <c r="AC831" s="148"/>
      <c r="AD831" s="148"/>
      <c r="AE831" s="148"/>
      <c r="AF831" s="148"/>
      <c r="AG831" s="148"/>
      <c r="AH831" s="148"/>
    </row>
    <row r="832" spans="1:34" ht="15.75" customHeight="1" x14ac:dyDescent="0.25">
      <c r="A832" s="148"/>
      <c r="B832" s="148"/>
      <c r="C832" s="148"/>
      <c r="D832" s="148"/>
      <c r="E832" s="148"/>
      <c r="F832" s="148"/>
      <c r="G832" s="149"/>
      <c r="H832" s="148"/>
      <c r="I832" s="148"/>
      <c r="J832" s="148"/>
      <c r="K832" s="148"/>
      <c r="L832" s="148"/>
      <c r="M832" s="148"/>
      <c r="N832" s="148"/>
      <c r="O832" s="148"/>
      <c r="P832" s="148"/>
      <c r="Q832" s="148"/>
      <c r="R832" s="50"/>
      <c r="S832" s="148"/>
      <c r="T832" s="148"/>
      <c r="U832" s="148"/>
      <c r="V832" s="148"/>
      <c r="W832" s="148"/>
      <c r="X832" s="148"/>
      <c r="Y832" s="148"/>
      <c r="Z832" s="148"/>
      <c r="AA832" s="148"/>
      <c r="AB832" s="148"/>
      <c r="AC832" s="148"/>
      <c r="AD832" s="148"/>
      <c r="AE832" s="148"/>
      <c r="AF832" s="148"/>
      <c r="AG832" s="148"/>
      <c r="AH832" s="148"/>
    </row>
    <row r="833" spans="1:34" ht="15.75" customHeight="1" x14ac:dyDescent="0.25">
      <c r="A833" s="148"/>
      <c r="B833" s="148"/>
      <c r="C833" s="148"/>
      <c r="D833" s="148"/>
      <c r="E833" s="148"/>
      <c r="F833" s="148"/>
      <c r="G833" s="149"/>
      <c r="H833" s="148"/>
      <c r="I833" s="148"/>
      <c r="J833" s="148"/>
      <c r="K833" s="148"/>
      <c r="L833" s="148"/>
      <c r="M833" s="148"/>
      <c r="N833" s="148"/>
      <c r="O833" s="148"/>
      <c r="P833" s="148"/>
      <c r="Q833" s="148"/>
      <c r="R833" s="50"/>
      <c r="S833" s="148"/>
      <c r="T833" s="148"/>
      <c r="U833" s="148"/>
      <c r="V833" s="148"/>
      <c r="W833" s="148"/>
      <c r="X833" s="148"/>
      <c r="Y833" s="148"/>
      <c r="Z833" s="148"/>
      <c r="AA833" s="148"/>
      <c r="AB833" s="148"/>
      <c r="AC833" s="148"/>
      <c r="AD833" s="148"/>
      <c r="AE833" s="148"/>
      <c r="AF833" s="148"/>
      <c r="AG833" s="148"/>
      <c r="AH833" s="148"/>
    </row>
    <row r="834" spans="1:34" ht="15.75" customHeight="1" x14ac:dyDescent="0.25">
      <c r="A834" s="148"/>
      <c r="B834" s="148"/>
      <c r="C834" s="148"/>
      <c r="D834" s="148"/>
      <c r="E834" s="148"/>
      <c r="F834" s="148"/>
      <c r="G834" s="149"/>
      <c r="H834" s="148"/>
      <c r="I834" s="148"/>
      <c r="J834" s="148"/>
      <c r="K834" s="148"/>
      <c r="L834" s="148"/>
      <c r="M834" s="148"/>
      <c r="N834" s="148"/>
      <c r="O834" s="148"/>
      <c r="P834" s="148"/>
      <c r="Q834" s="148"/>
      <c r="R834" s="50"/>
      <c r="S834" s="148"/>
      <c r="T834" s="148"/>
      <c r="U834" s="148"/>
      <c r="V834" s="148"/>
      <c r="W834" s="148"/>
      <c r="X834" s="148"/>
      <c r="Y834" s="148"/>
      <c r="Z834" s="148"/>
      <c r="AA834" s="148"/>
      <c r="AB834" s="148"/>
      <c r="AC834" s="148"/>
      <c r="AD834" s="148"/>
      <c r="AE834" s="148"/>
      <c r="AF834" s="148"/>
      <c r="AG834" s="148"/>
      <c r="AH834" s="148"/>
    </row>
    <row r="835" spans="1:34" ht="15.75" customHeight="1" x14ac:dyDescent="0.25">
      <c r="A835" s="148"/>
      <c r="B835" s="148"/>
      <c r="C835" s="148"/>
      <c r="D835" s="148"/>
      <c r="E835" s="148"/>
      <c r="F835" s="148"/>
      <c r="G835" s="149"/>
      <c r="H835" s="148"/>
      <c r="I835" s="148"/>
      <c r="J835" s="148"/>
      <c r="K835" s="148"/>
      <c r="L835" s="148"/>
      <c r="M835" s="148"/>
      <c r="N835" s="148"/>
      <c r="O835" s="148"/>
      <c r="P835" s="148"/>
      <c r="Q835" s="148"/>
      <c r="R835" s="50"/>
      <c r="S835" s="148"/>
      <c r="T835" s="148"/>
      <c r="U835" s="148"/>
      <c r="V835" s="148"/>
      <c r="W835" s="148"/>
      <c r="X835" s="148"/>
      <c r="Y835" s="148"/>
      <c r="Z835" s="148"/>
      <c r="AA835" s="148"/>
      <c r="AB835" s="148"/>
      <c r="AC835" s="148"/>
      <c r="AD835" s="148"/>
      <c r="AE835" s="148"/>
      <c r="AF835" s="148"/>
      <c r="AG835" s="148"/>
      <c r="AH835" s="148"/>
    </row>
    <row r="836" spans="1:34" ht="15.75" customHeight="1" x14ac:dyDescent="0.25">
      <c r="A836" s="148"/>
      <c r="B836" s="148"/>
      <c r="C836" s="148"/>
      <c r="D836" s="148"/>
      <c r="E836" s="148"/>
      <c r="F836" s="148"/>
      <c r="G836" s="149"/>
      <c r="H836" s="148"/>
      <c r="I836" s="148"/>
      <c r="J836" s="148"/>
      <c r="K836" s="148"/>
      <c r="L836" s="148"/>
      <c r="M836" s="148"/>
      <c r="N836" s="148"/>
      <c r="O836" s="148"/>
      <c r="P836" s="148"/>
      <c r="Q836" s="148"/>
      <c r="R836" s="50"/>
      <c r="S836" s="148"/>
      <c r="T836" s="148"/>
      <c r="U836" s="148"/>
      <c r="V836" s="148"/>
      <c r="W836" s="148"/>
      <c r="X836" s="148"/>
      <c r="Y836" s="148"/>
      <c r="Z836" s="148"/>
      <c r="AA836" s="148"/>
      <c r="AB836" s="148"/>
      <c r="AC836" s="148"/>
      <c r="AD836" s="148"/>
      <c r="AE836" s="148"/>
      <c r="AF836" s="148"/>
      <c r="AG836" s="148"/>
      <c r="AH836" s="148"/>
    </row>
    <row r="837" spans="1:34" ht="15.75" customHeight="1" x14ac:dyDescent="0.25">
      <c r="A837" s="148"/>
      <c r="B837" s="148"/>
      <c r="C837" s="148"/>
      <c r="D837" s="148"/>
      <c r="E837" s="148"/>
      <c r="F837" s="148"/>
      <c r="G837" s="149"/>
      <c r="H837" s="148"/>
      <c r="I837" s="148"/>
      <c r="J837" s="148"/>
      <c r="K837" s="148"/>
      <c r="L837" s="148"/>
      <c r="M837" s="148"/>
      <c r="N837" s="148"/>
      <c r="O837" s="148"/>
      <c r="P837" s="148"/>
      <c r="Q837" s="148"/>
      <c r="R837" s="50"/>
      <c r="S837" s="148"/>
      <c r="T837" s="148"/>
      <c r="U837" s="148"/>
      <c r="V837" s="148"/>
      <c r="W837" s="148"/>
      <c r="X837" s="148"/>
      <c r="Y837" s="148"/>
      <c r="Z837" s="148"/>
      <c r="AA837" s="148"/>
      <c r="AB837" s="148"/>
      <c r="AC837" s="148"/>
      <c r="AD837" s="148"/>
      <c r="AE837" s="148"/>
      <c r="AF837" s="148"/>
      <c r="AG837" s="148"/>
      <c r="AH837" s="148"/>
    </row>
    <row r="838" spans="1:34" ht="15.75" customHeight="1" x14ac:dyDescent="0.25">
      <c r="A838" s="148"/>
      <c r="B838" s="148"/>
      <c r="C838" s="148"/>
      <c r="D838" s="148"/>
      <c r="E838" s="148"/>
      <c r="F838" s="148"/>
      <c r="G838" s="149"/>
      <c r="H838" s="148"/>
      <c r="I838" s="148"/>
      <c r="J838" s="148"/>
      <c r="K838" s="148"/>
      <c r="L838" s="148"/>
      <c r="M838" s="148"/>
      <c r="N838" s="148"/>
      <c r="O838" s="148"/>
      <c r="P838" s="148"/>
      <c r="Q838" s="148"/>
      <c r="R838" s="50"/>
      <c r="S838" s="148"/>
      <c r="T838" s="148"/>
      <c r="U838" s="148"/>
      <c r="V838" s="148"/>
      <c r="W838" s="148"/>
      <c r="X838" s="148"/>
      <c r="Y838" s="148"/>
      <c r="Z838" s="148"/>
      <c r="AA838" s="148"/>
      <c r="AB838" s="148"/>
      <c r="AC838" s="148"/>
      <c r="AD838" s="148"/>
      <c r="AE838" s="148"/>
      <c r="AF838" s="148"/>
      <c r="AG838" s="148"/>
      <c r="AH838" s="148"/>
    </row>
    <row r="839" spans="1:34" ht="15.75" customHeight="1" x14ac:dyDescent="0.25">
      <c r="A839" s="148"/>
      <c r="B839" s="148"/>
      <c r="C839" s="148"/>
      <c r="D839" s="148"/>
      <c r="E839" s="148"/>
      <c r="F839" s="148"/>
      <c r="G839" s="149"/>
      <c r="H839" s="148"/>
      <c r="I839" s="148"/>
      <c r="J839" s="148"/>
      <c r="K839" s="148"/>
      <c r="L839" s="148"/>
      <c r="M839" s="148"/>
      <c r="N839" s="148"/>
      <c r="O839" s="148"/>
      <c r="P839" s="148"/>
      <c r="Q839" s="148"/>
      <c r="R839" s="50"/>
      <c r="S839" s="148"/>
      <c r="T839" s="148"/>
      <c r="U839" s="148"/>
      <c r="V839" s="148"/>
      <c r="W839" s="148"/>
      <c r="X839" s="148"/>
      <c r="Y839" s="148"/>
      <c r="Z839" s="148"/>
      <c r="AA839" s="148"/>
      <c r="AB839" s="148"/>
      <c r="AC839" s="148"/>
      <c r="AD839" s="148"/>
      <c r="AE839" s="148"/>
      <c r="AF839" s="148"/>
      <c r="AG839" s="148"/>
      <c r="AH839" s="148"/>
    </row>
    <row r="840" spans="1:34" ht="15.75" customHeight="1" x14ac:dyDescent="0.25">
      <c r="A840" s="148"/>
      <c r="B840" s="148"/>
      <c r="C840" s="148"/>
      <c r="D840" s="148"/>
      <c r="E840" s="148"/>
      <c r="F840" s="148"/>
      <c r="G840" s="149"/>
      <c r="H840" s="148"/>
      <c r="I840" s="148"/>
      <c r="J840" s="148"/>
      <c r="K840" s="148"/>
      <c r="L840" s="148"/>
      <c r="M840" s="148"/>
      <c r="N840" s="148"/>
      <c r="O840" s="148"/>
      <c r="P840" s="148"/>
      <c r="Q840" s="148"/>
      <c r="R840" s="50"/>
      <c r="S840" s="148"/>
      <c r="T840" s="148"/>
      <c r="U840" s="148"/>
      <c r="V840" s="148"/>
      <c r="W840" s="148"/>
      <c r="X840" s="148"/>
      <c r="Y840" s="148"/>
      <c r="Z840" s="148"/>
      <c r="AA840" s="148"/>
      <c r="AB840" s="148"/>
      <c r="AC840" s="148"/>
      <c r="AD840" s="148"/>
      <c r="AE840" s="148"/>
      <c r="AF840" s="148"/>
      <c r="AG840" s="148"/>
      <c r="AH840" s="148"/>
    </row>
    <row r="841" spans="1:34" ht="15.75" customHeight="1" x14ac:dyDescent="0.25">
      <c r="A841" s="148"/>
      <c r="B841" s="148"/>
      <c r="C841" s="148"/>
      <c r="D841" s="148"/>
      <c r="E841" s="148"/>
      <c r="F841" s="148"/>
      <c r="G841" s="149"/>
      <c r="H841" s="148"/>
      <c r="I841" s="148"/>
      <c r="J841" s="148"/>
      <c r="K841" s="148"/>
      <c r="L841" s="148"/>
      <c r="M841" s="148"/>
      <c r="N841" s="148"/>
      <c r="O841" s="148"/>
      <c r="P841" s="148"/>
      <c r="Q841" s="148"/>
      <c r="R841" s="50"/>
      <c r="S841" s="148"/>
      <c r="T841" s="148"/>
      <c r="U841" s="148"/>
      <c r="V841" s="148"/>
      <c r="W841" s="148"/>
      <c r="X841" s="148"/>
      <c r="Y841" s="148"/>
      <c r="Z841" s="148"/>
      <c r="AA841" s="148"/>
      <c r="AB841" s="148"/>
      <c r="AC841" s="148"/>
      <c r="AD841" s="148"/>
      <c r="AE841" s="148"/>
      <c r="AF841" s="148"/>
      <c r="AG841" s="148"/>
      <c r="AH841" s="148"/>
    </row>
    <row r="842" spans="1:34" ht="15.75" customHeight="1" x14ac:dyDescent="0.25">
      <c r="A842" s="148"/>
      <c r="B842" s="148"/>
      <c r="C842" s="148"/>
      <c r="D842" s="148"/>
      <c r="E842" s="148"/>
      <c r="F842" s="148"/>
      <c r="G842" s="149"/>
      <c r="H842" s="148"/>
      <c r="I842" s="148"/>
      <c r="J842" s="148"/>
      <c r="K842" s="148"/>
      <c r="L842" s="148"/>
      <c r="M842" s="148"/>
      <c r="N842" s="148"/>
      <c r="O842" s="148"/>
      <c r="P842" s="148"/>
      <c r="Q842" s="148"/>
      <c r="R842" s="50"/>
      <c r="S842" s="148"/>
      <c r="T842" s="148"/>
      <c r="U842" s="148"/>
      <c r="V842" s="148"/>
      <c r="W842" s="148"/>
      <c r="X842" s="148"/>
      <c r="Y842" s="148"/>
      <c r="Z842" s="148"/>
      <c r="AA842" s="148"/>
      <c r="AB842" s="148"/>
      <c r="AC842" s="148"/>
      <c r="AD842" s="148"/>
      <c r="AE842" s="148"/>
      <c r="AF842" s="148"/>
      <c r="AG842" s="148"/>
      <c r="AH842" s="148"/>
    </row>
    <row r="843" spans="1:34" ht="15.75" customHeight="1" x14ac:dyDescent="0.25">
      <c r="A843" s="148"/>
      <c r="B843" s="148"/>
      <c r="C843" s="148"/>
      <c r="D843" s="148"/>
      <c r="E843" s="148"/>
      <c r="F843" s="148"/>
      <c r="G843" s="149"/>
      <c r="H843" s="148"/>
      <c r="I843" s="148"/>
      <c r="J843" s="148"/>
      <c r="K843" s="148"/>
      <c r="L843" s="148"/>
      <c r="M843" s="148"/>
      <c r="N843" s="148"/>
      <c r="O843" s="148"/>
      <c r="P843" s="148"/>
      <c r="Q843" s="148"/>
      <c r="R843" s="50"/>
      <c r="S843" s="148"/>
      <c r="T843" s="148"/>
      <c r="U843" s="148"/>
      <c r="V843" s="148"/>
      <c r="W843" s="148"/>
      <c r="X843" s="148"/>
      <c r="Y843" s="148"/>
      <c r="Z843" s="148"/>
      <c r="AA843" s="148"/>
      <c r="AB843" s="148"/>
      <c r="AC843" s="148"/>
      <c r="AD843" s="148"/>
      <c r="AE843" s="148"/>
      <c r="AF843" s="148"/>
      <c r="AG843" s="148"/>
      <c r="AH843" s="148"/>
    </row>
    <row r="844" spans="1:34" ht="15.75" customHeight="1" x14ac:dyDescent="0.25">
      <c r="A844" s="148"/>
      <c r="B844" s="148"/>
      <c r="C844" s="148"/>
      <c r="D844" s="148"/>
      <c r="E844" s="148"/>
      <c r="F844" s="148"/>
      <c r="G844" s="149"/>
      <c r="H844" s="148"/>
      <c r="I844" s="148"/>
      <c r="J844" s="148"/>
      <c r="K844" s="148"/>
      <c r="L844" s="148"/>
      <c r="M844" s="148"/>
      <c r="N844" s="148"/>
      <c r="O844" s="148"/>
      <c r="P844" s="148"/>
      <c r="Q844" s="148"/>
      <c r="R844" s="50"/>
      <c r="S844" s="148"/>
      <c r="T844" s="148"/>
      <c r="U844" s="148"/>
      <c r="V844" s="148"/>
      <c r="W844" s="148"/>
      <c r="X844" s="148"/>
      <c r="Y844" s="148"/>
      <c r="Z844" s="148"/>
      <c r="AA844" s="148"/>
      <c r="AB844" s="148"/>
      <c r="AC844" s="148"/>
      <c r="AD844" s="148"/>
      <c r="AE844" s="148"/>
      <c r="AF844" s="148"/>
      <c r="AG844" s="148"/>
      <c r="AH844" s="148"/>
    </row>
    <row r="845" spans="1:34" ht="15.75" customHeight="1" x14ac:dyDescent="0.25">
      <c r="A845" s="148"/>
      <c r="B845" s="148"/>
      <c r="C845" s="148"/>
      <c r="D845" s="148"/>
      <c r="E845" s="148"/>
      <c r="F845" s="148"/>
      <c r="G845" s="149"/>
      <c r="H845" s="148"/>
      <c r="I845" s="148"/>
      <c r="J845" s="148"/>
      <c r="K845" s="148"/>
      <c r="L845" s="148"/>
      <c r="M845" s="148"/>
      <c r="N845" s="148"/>
      <c r="O845" s="148"/>
      <c r="P845" s="148"/>
      <c r="Q845" s="148"/>
      <c r="R845" s="50"/>
      <c r="S845" s="148"/>
      <c r="T845" s="148"/>
      <c r="U845" s="148"/>
      <c r="V845" s="148"/>
      <c r="W845" s="148"/>
      <c r="X845" s="148"/>
      <c r="Y845" s="148"/>
      <c r="Z845" s="148"/>
      <c r="AA845" s="148"/>
      <c r="AB845" s="148"/>
      <c r="AC845" s="148"/>
      <c r="AD845" s="148"/>
      <c r="AE845" s="148"/>
      <c r="AF845" s="148"/>
      <c r="AG845" s="148"/>
      <c r="AH845" s="148"/>
    </row>
    <row r="846" spans="1:34" ht="15.75" customHeight="1" x14ac:dyDescent="0.25">
      <c r="A846" s="148"/>
      <c r="B846" s="148"/>
      <c r="C846" s="148"/>
      <c r="D846" s="148"/>
      <c r="E846" s="148"/>
      <c r="F846" s="148"/>
      <c r="G846" s="149"/>
      <c r="H846" s="148"/>
      <c r="I846" s="148"/>
      <c r="J846" s="148"/>
      <c r="K846" s="148"/>
      <c r="L846" s="148"/>
      <c r="M846" s="148"/>
      <c r="N846" s="148"/>
      <c r="O846" s="148"/>
      <c r="P846" s="148"/>
      <c r="Q846" s="148"/>
      <c r="R846" s="50"/>
      <c r="S846" s="148"/>
      <c r="T846" s="148"/>
      <c r="U846" s="148"/>
      <c r="V846" s="148"/>
      <c r="W846" s="148"/>
      <c r="X846" s="148"/>
      <c r="Y846" s="148"/>
      <c r="Z846" s="148"/>
      <c r="AA846" s="148"/>
      <c r="AB846" s="148"/>
      <c r="AC846" s="148"/>
      <c r="AD846" s="148"/>
      <c r="AE846" s="148"/>
      <c r="AF846" s="148"/>
      <c r="AG846" s="148"/>
      <c r="AH846" s="148"/>
    </row>
    <row r="847" spans="1:34" ht="15.75" customHeight="1" x14ac:dyDescent="0.25">
      <c r="A847" s="148"/>
      <c r="B847" s="148"/>
      <c r="C847" s="148"/>
      <c r="D847" s="148"/>
      <c r="E847" s="148"/>
      <c r="F847" s="148"/>
      <c r="G847" s="149"/>
      <c r="H847" s="148"/>
      <c r="I847" s="148"/>
      <c r="J847" s="148"/>
      <c r="K847" s="148"/>
      <c r="L847" s="148"/>
      <c r="M847" s="148"/>
      <c r="N847" s="148"/>
      <c r="O847" s="148"/>
      <c r="P847" s="148"/>
      <c r="Q847" s="148"/>
      <c r="R847" s="50"/>
      <c r="S847" s="148"/>
      <c r="T847" s="148"/>
      <c r="U847" s="148"/>
      <c r="V847" s="148"/>
      <c r="W847" s="148"/>
      <c r="X847" s="148"/>
      <c r="Y847" s="148"/>
      <c r="Z847" s="148"/>
      <c r="AA847" s="148"/>
      <c r="AB847" s="148"/>
      <c r="AC847" s="148"/>
      <c r="AD847" s="148"/>
      <c r="AE847" s="148"/>
      <c r="AF847" s="148"/>
      <c r="AG847" s="148"/>
      <c r="AH847" s="148"/>
    </row>
    <row r="848" spans="1:34" ht="15.75" customHeight="1" x14ac:dyDescent="0.25">
      <c r="A848" s="148"/>
      <c r="B848" s="148"/>
      <c r="C848" s="148"/>
      <c r="D848" s="148"/>
      <c r="E848" s="148"/>
      <c r="F848" s="148"/>
      <c r="G848" s="149"/>
      <c r="H848" s="148"/>
      <c r="I848" s="148"/>
      <c r="J848" s="148"/>
      <c r="K848" s="148"/>
      <c r="L848" s="148"/>
      <c r="M848" s="148"/>
      <c r="N848" s="148"/>
      <c r="O848" s="148"/>
      <c r="P848" s="148"/>
      <c r="Q848" s="148"/>
      <c r="R848" s="50"/>
      <c r="S848" s="148"/>
      <c r="T848" s="148"/>
      <c r="U848" s="148"/>
      <c r="V848" s="148"/>
      <c r="W848" s="148"/>
      <c r="X848" s="148"/>
      <c r="Y848" s="148"/>
      <c r="Z848" s="148"/>
      <c r="AA848" s="148"/>
      <c r="AB848" s="148"/>
      <c r="AC848" s="148"/>
      <c r="AD848" s="148"/>
      <c r="AE848" s="148"/>
      <c r="AF848" s="148"/>
      <c r="AG848" s="148"/>
      <c r="AH848" s="148"/>
    </row>
    <row r="849" spans="1:34" ht="15.75" customHeight="1" x14ac:dyDescent="0.25">
      <c r="A849" s="148"/>
      <c r="B849" s="148"/>
      <c r="C849" s="148"/>
      <c r="D849" s="148"/>
      <c r="E849" s="148"/>
      <c r="F849" s="148"/>
      <c r="G849" s="149"/>
      <c r="H849" s="148"/>
      <c r="I849" s="148"/>
      <c r="J849" s="148"/>
      <c r="K849" s="148"/>
      <c r="L849" s="148"/>
      <c r="M849" s="148"/>
      <c r="N849" s="148"/>
      <c r="O849" s="148"/>
      <c r="P849" s="148"/>
      <c r="Q849" s="148"/>
      <c r="R849" s="50"/>
      <c r="S849" s="148"/>
      <c r="T849" s="148"/>
      <c r="U849" s="148"/>
      <c r="V849" s="148"/>
      <c r="W849" s="148"/>
      <c r="X849" s="148"/>
      <c r="Y849" s="148"/>
      <c r="Z849" s="148"/>
      <c r="AA849" s="148"/>
      <c r="AB849" s="148"/>
      <c r="AC849" s="148"/>
      <c r="AD849" s="148"/>
      <c r="AE849" s="148"/>
      <c r="AF849" s="148"/>
      <c r="AG849" s="148"/>
      <c r="AH849" s="148"/>
    </row>
    <row r="850" spans="1:34" ht="15.75" customHeight="1" x14ac:dyDescent="0.25">
      <c r="A850" s="148"/>
      <c r="B850" s="148"/>
      <c r="C850" s="148"/>
      <c r="D850" s="148"/>
      <c r="E850" s="148"/>
      <c r="F850" s="148"/>
      <c r="G850" s="149"/>
      <c r="H850" s="148"/>
      <c r="I850" s="148"/>
      <c r="J850" s="148"/>
      <c r="K850" s="148"/>
      <c r="L850" s="148"/>
      <c r="M850" s="148"/>
      <c r="N850" s="148"/>
      <c r="O850" s="148"/>
      <c r="P850" s="148"/>
      <c r="Q850" s="148"/>
      <c r="R850" s="50"/>
      <c r="S850" s="148"/>
      <c r="T850" s="148"/>
      <c r="U850" s="148"/>
      <c r="V850" s="148"/>
      <c r="W850" s="148"/>
      <c r="X850" s="148"/>
      <c r="Y850" s="148"/>
      <c r="Z850" s="148"/>
      <c r="AA850" s="148"/>
      <c r="AB850" s="148"/>
      <c r="AC850" s="148"/>
      <c r="AD850" s="148"/>
      <c r="AE850" s="148"/>
      <c r="AF850" s="148"/>
      <c r="AG850" s="148"/>
      <c r="AH850" s="148"/>
    </row>
    <row r="851" spans="1:34" ht="15.75" customHeight="1" x14ac:dyDescent="0.25">
      <c r="A851" s="148"/>
      <c r="B851" s="148"/>
      <c r="C851" s="148"/>
      <c r="D851" s="148"/>
      <c r="E851" s="148"/>
      <c r="F851" s="148"/>
      <c r="G851" s="149"/>
      <c r="H851" s="148"/>
      <c r="I851" s="148"/>
      <c r="J851" s="148"/>
      <c r="K851" s="148"/>
      <c r="L851" s="148"/>
      <c r="M851" s="148"/>
      <c r="N851" s="148"/>
      <c r="O851" s="148"/>
      <c r="P851" s="148"/>
      <c r="Q851" s="148"/>
      <c r="R851" s="50"/>
      <c r="S851" s="148"/>
      <c r="T851" s="148"/>
      <c r="U851" s="148"/>
      <c r="V851" s="148"/>
      <c r="W851" s="148"/>
      <c r="X851" s="148"/>
      <c r="Y851" s="148"/>
      <c r="Z851" s="148"/>
      <c r="AA851" s="148"/>
      <c r="AB851" s="148"/>
      <c r="AC851" s="148"/>
      <c r="AD851" s="148"/>
      <c r="AE851" s="148"/>
      <c r="AF851" s="148"/>
      <c r="AG851" s="148"/>
      <c r="AH851" s="148"/>
    </row>
    <row r="852" spans="1:34" ht="15.75" customHeight="1" x14ac:dyDescent="0.25">
      <c r="A852" s="148"/>
      <c r="B852" s="148"/>
      <c r="C852" s="148"/>
      <c r="D852" s="148"/>
      <c r="E852" s="148"/>
      <c r="F852" s="148"/>
      <c r="G852" s="149"/>
      <c r="H852" s="148"/>
      <c r="I852" s="148"/>
      <c r="J852" s="148"/>
      <c r="K852" s="148"/>
      <c r="L852" s="148"/>
      <c r="M852" s="148"/>
      <c r="N852" s="148"/>
      <c r="O852" s="148"/>
      <c r="P852" s="148"/>
      <c r="Q852" s="148"/>
      <c r="R852" s="50"/>
      <c r="S852" s="148"/>
      <c r="T852" s="148"/>
      <c r="U852" s="148"/>
      <c r="V852" s="148"/>
      <c r="W852" s="148"/>
      <c r="X852" s="148"/>
      <c r="Y852" s="148"/>
      <c r="Z852" s="148"/>
      <c r="AA852" s="148"/>
      <c r="AB852" s="148"/>
      <c r="AC852" s="148"/>
      <c r="AD852" s="148"/>
      <c r="AE852" s="148"/>
      <c r="AF852" s="148"/>
      <c r="AG852" s="148"/>
      <c r="AH852" s="148"/>
    </row>
    <row r="853" spans="1:34" ht="15.75" customHeight="1" x14ac:dyDescent="0.25">
      <c r="A853" s="148"/>
      <c r="B853" s="148"/>
      <c r="C853" s="148"/>
      <c r="D853" s="148"/>
      <c r="E853" s="148"/>
      <c r="F853" s="148"/>
      <c r="G853" s="149"/>
      <c r="H853" s="148"/>
      <c r="I853" s="148"/>
      <c r="J853" s="148"/>
      <c r="K853" s="148"/>
      <c r="L853" s="148"/>
      <c r="M853" s="148"/>
      <c r="N853" s="148"/>
      <c r="O853" s="148"/>
      <c r="P853" s="148"/>
      <c r="Q853" s="148"/>
      <c r="R853" s="50"/>
      <c r="S853" s="148"/>
      <c r="T853" s="148"/>
      <c r="U853" s="148"/>
      <c r="V853" s="148"/>
      <c r="W853" s="148"/>
      <c r="X853" s="148"/>
      <c r="Y853" s="148"/>
      <c r="Z853" s="148"/>
      <c r="AA853" s="148"/>
      <c r="AB853" s="148"/>
      <c r="AC853" s="148"/>
      <c r="AD853" s="148"/>
      <c r="AE853" s="148"/>
      <c r="AF853" s="148"/>
      <c r="AG853" s="148"/>
      <c r="AH853" s="148"/>
    </row>
    <row r="854" spans="1:34" ht="15.75" customHeight="1" x14ac:dyDescent="0.25">
      <c r="A854" s="148"/>
      <c r="B854" s="148"/>
      <c r="C854" s="148"/>
      <c r="D854" s="148"/>
      <c r="E854" s="148"/>
      <c r="F854" s="148"/>
      <c r="G854" s="149"/>
      <c r="H854" s="148"/>
      <c r="I854" s="148"/>
      <c r="J854" s="148"/>
      <c r="K854" s="148"/>
      <c r="L854" s="148"/>
      <c r="M854" s="148"/>
      <c r="N854" s="148"/>
      <c r="O854" s="148"/>
      <c r="P854" s="148"/>
      <c r="Q854" s="148"/>
      <c r="R854" s="50"/>
      <c r="S854" s="148"/>
      <c r="T854" s="148"/>
      <c r="U854" s="148"/>
      <c r="V854" s="148"/>
      <c r="W854" s="148"/>
      <c r="X854" s="148"/>
      <c r="Y854" s="148"/>
      <c r="Z854" s="148"/>
      <c r="AA854" s="148"/>
      <c r="AB854" s="148"/>
      <c r="AC854" s="148"/>
      <c r="AD854" s="148"/>
      <c r="AE854" s="148"/>
      <c r="AF854" s="148"/>
      <c r="AG854" s="148"/>
      <c r="AH854" s="148"/>
    </row>
    <row r="855" spans="1:34" ht="15.75" customHeight="1" x14ac:dyDescent="0.25">
      <c r="A855" s="148"/>
      <c r="B855" s="148"/>
      <c r="C855" s="148"/>
      <c r="D855" s="148"/>
      <c r="E855" s="148"/>
      <c r="F855" s="148"/>
      <c r="G855" s="149"/>
      <c r="H855" s="148"/>
      <c r="I855" s="148"/>
      <c r="J855" s="148"/>
      <c r="K855" s="148"/>
      <c r="L855" s="148"/>
      <c r="M855" s="148"/>
      <c r="N855" s="148"/>
      <c r="O855" s="148"/>
      <c r="P855" s="148"/>
      <c r="Q855" s="148"/>
      <c r="R855" s="50"/>
      <c r="S855" s="148"/>
      <c r="T855" s="148"/>
      <c r="U855" s="148"/>
      <c r="V855" s="148"/>
      <c r="W855" s="148"/>
      <c r="X855" s="148"/>
      <c r="Y855" s="148"/>
      <c r="Z855" s="148"/>
      <c r="AA855" s="148"/>
      <c r="AB855" s="148"/>
      <c r="AC855" s="148"/>
      <c r="AD855" s="148"/>
      <c r="AE855" s="148"/>
      <c r="AF855" s="148"/>
      <c r="AG855" s="148"/>
      <c r="AH855" s="148"/>
    </row>
    <row r="856" spans="1:34" ht="15.75" customHeight="1" x14ac:dyDescent="0.25">
      <c r="A856" s="148"/>
      <c r="B856" s="148"/>
      <c r="C856" s="148"/>
      <c r="D856" s="148"/>
      <c r="E856" s="148"/>
      <c r="F856" s="148"/>
      <c r="G856" s="149"/>
      <c r="H856" s="148"/>
      <c r="I856" s="148"/>
      <c r="J856" s="148"/>
      <c r="K856" s="148"/>
      <c r="L856" s="148"/>
      <c r="M856" s="148"/>
      <c r="N856" s="148"/>
      <c r="O856" s="148"/>
      <c r="P856" s="148"/>
      <c r="Q856" s="148"/>
      <c r="R856" s="50"/>
      <c r="S856" s="148"/>
      <c r="T856" s="148"/>
      <c r="U856" s="148"/>
      <c r="V856" s="148"/>
      <c r="W856" s="148"/>
      <c r="X856" s="148"/>
      <c r="Y856" s="148"/>
      <c r="Z856" s="148"/>
      <c r="AA856" s="148"/>
      <c r="AB856" s="148"/>
      <c r="AC856" s="148"/>
      <c r="AD856" s="148"/>
      <c r="AE856" s="148"/>
      <c r="AF856" s="148"/>
      <c r="AG856" s="148"/>
      <c r="AH856" s="148"/>
    </row>
    <row r="857" spans="1:34" ht="15.75" customHeight="1" x14ac:dyDescent="0.25">
      <c r="A857" s="148"/>
      <c r="B857" s="148"/>
      <c r="C857" s="148"/>
      <c r="D857" s="148"/>
      <c r="E857" s="148"/>
      <c r="F857" s="148"/>
      <c r="G857" s="149"/>
      <c r="H857" s="148"/>
      <c r="I857" s="148"/>
      <c r="J857" s="148"/>
      <c r="K857" s="148"/>
      <c r="L857" s="148"/>
      <c r="M857" s="148"/>
      <c r="N857" s="148"/>
      <c r="O857" s="148"/>
      <c r="P857" s="148"/>
      <c r="Q857" s="148"/>
      <c r="R857" s="50"/>
      <c r="S857" s="148"/>
      <c r="T857" s="148"/>
      <c r="U857" s="148"/>
      <c r="V857" s="148"/>
      <c r="W857" s="148"/>
      <c r="X857" s="148"/>
      <c r="Y857" s="148"/>
      <c r="Z857" s="148"/>
      <c r="AA857" s="148"/>
      <c r="AB857" s="148"/>
      <c r="AC857" s="148"/>
      <c r="AD857" s="148"/>
      <c r="AE857" s="148"/>
      <c r="AF857" s="148"/>
      <c r="AG857" s="148"/>
      <c r="AH857" s="148"/>
    </row>
    <row r="858" spans="1:34" ht="15.75" customHeight="1" x14ac:dyDescent="0.25">
      <c r="A858" s="148"/>
      <c r="B858" s="148"/>
      <c r="C858" s="148"/>
      <c r="D858" s="148"/>
      <c r="E858" s="148"/>
      <c r="F858" s="148"/>
      <c r="G858" s="149"/>
      <c r="H858" s="148"/>
      <c r="I858" s="148"/>
      <c r="J858" s="148"/>
      <c r="K858" s="148"/>
      <c r="L858" s="148"/>
      <c r="M858" s="148"/>
      <c r="N858" s="148"/>
      <c r="O858" s="148"/>
      <c r="P858" s="148"/>
      <c r="Q858" s="148"/>
      <c r="R858" s="50"/>
      <c r="S858" s="148"/>
      <c r="T858" s="148"/>
      <c r="U858" s="148"/>
      <c r="V858" s="148"/>
      <c r="W858" s="148"/>
      <c r="X858" s="148"/>
      <c r="Y858" s="148"/>
      <c r="Z858" s="148"/>
      <c r="AA858" s="148"/>
      <c r="AB858" s="148"/>
      <c r="AC858" s="148"/>
      <c r="AD858" s="148"/>
      <c r="AE858" s="148"/>
      <c r="AF858" s="148"/>
      <c r="AG858" s="148"/>
      <c r="AH858" s="148"/>
    </row>
    <row r="859" spans="1:34" ht="15.75" customHeight="1" x14ac:dyDescent="0.25">
      <c r="A859" s="148"/>
      <c r="B859" s="148"/>
      <c r="C859" s="148"/>
      <c r="D859" s="148"/>
      <c r="E859" s="148"/>
      <c r="F859" s="148"/>
      <c r="G859" s="149"/>
      <c r="H859" s="148"/>
      <c r="I859" s="148"/>
      <c r="J859" s="148"/>
      <c r="K859" s="148"/>
      <c r="L859" s="148"/>
      <c r="M859" s="148"/>
      <c r="N859" s="148"/>
      <c r="O859" s="148"/>
      <c r="P859" s="148"/>
      <c r="Q859" s="148"/>
      <c r="R859" s="50"/>
      <c r="S859" s="148"/>
      <c r="T859" s="148"/>
      <c r="U859" s="148"/>
      <c r="V859" s="148"/>
      <c r="W859" s="148"/>
      <c r="X859" s="148"/>
      <c r="Y859" s="148"/>
      <c r="Z859" s="148"/>
      <c r="AA859" s="148"/>
      <c r="AB859" s="148"/>
      <c r="AC859" s="148"/>
      <c r="AD859" s="148"/>
      <c r="AE859" s="148"/>
      <c r="AF859" s="148"/>
      <c r="AG859" s="148"/>
      <c r="AH859" s="148"/>
    </row>
    <row r="860" spans="1:34" ht="15.75" customHeight="1" x14ac:dyDescent="0.25">
      <c r="A860" s="148"/>
      <c r="B860" s="148"/>
      <c r="C860" s="148"/>
      <c r="D860" s="148"/>
      <c r="E860" s="148"/>
      <c r="F860" s="148"/>
      <c r="G860" s="149"/>
      <c r="H860" s="148"/>
      <c r="I860" s="148"/>
      <c r="J860" s="148"/>
      <c r="K860" s="148"/>
      <c r="L860" s="148"/>
      <c r="M860" s="148"/>
      <c r="N860" s="148"/>
      <c r="O860" s="148"/>
      <c r="P860" s="148"/>
      <c r="Q860" s="148"/>
      <c r="R860" s="50"/>
      <c r="S860" s="148"/>
      <c r="T860" s="148"/>
      <c r="U860" s="148"/>
      <c r="V860" s="148"/>
      <c r="W860" s="148"/>
      <c r="X860" s="148"/>
      <c r="Y860" s="148"/>
      <c r="Z860" s="148"/>
      <c r="AA860" s="148"/>
      <c r="AB860" s="148"/>
      <c r="AC860" s="148"/>
      <c r="AD860" s="148"/>
      <c r="AE860" s="148"/>
      <c r="AF860" s="148"/>
      <c r="AG860" s="148"/>
      <c r="AH860" s="148"/>
    </row>
    <row r="861" spans="1:34" ht="15.75" customHeight="1" x14ac:dyDescent="0.25">
      <c r="A861" s="148"/>
      <c r="B861" s="148"/>
      <c r="C861" s="148"/>
      <c r="D861" s="148"/>
      <c r="E861" s="148"/>
      <c r="F861" s="148"/>
      <c r="G861" s="149"/>
      <c r="H861" s="148"/>
      <c r="I861" s="148"/>
      <c r="J861" s="148"/>
      <c r="K861" s="148"/>
      <c r="L861" s="148"/>
      <c r="M861" s="148"/>
      <c r="N861" s="148"/>
      <c r="O861" s="148"/>
      <c r="P861" s="148"/>
      <c r="Q861" s="148"/>
      <c r="R861" s="50"/>
      <c r="S861" s="148"/>
      <c r="T861" s="148"/>
      <c r="U861" s="148"/>
      <c r="V861" s="148"/>
      <c r="W861" s="148"/>
      <c r="X861" s="148"/>
      <c r="Y861" s="148"/>
      <c r="Z861" s="148"/>
      <c r="AA861" s="148"/>
      <c r="AB861" s="148"/>
      <c r="AC861" s="148"/>
      <c r="AD861" s="148"/>
      <c r="AE861" s="148"/>
      <c r="AF861" s="148"/>
      <c r="AG861" s="148"/>
      <c r="AH861" s="148"/>
    </row>
    <row r="862" spans="1:34" ht="15.75" customHeight="1" x14ac:dyDescent="0.25">
      <c r="A862" s="148"/>
      <c r="B862" s="148"/>
      <c r="C862" s="148"/>
      <c r="D862" s="148"/>
      <c r="E862" s="148"/>
      <c r="F862" s="148"/>
      <c r="G862" s="149"/>
      <c r="H862" s="148"/>
      <c r="I862" s="148"/>
      <c r="J862" s="148"/>
      <c r="K862" s="148"/>
      <c r="L862" s="148"/>
      <c r="M862" s="148"/>
      <c r="N862" s="148"/>
      <c r="O862" s="148"/>
      <c r="P862" s="148"/>
      <c r="Q862" s="148"/>
      <c r="R862" s="50"/>
      <c r="S862" s="148"/>
      <c r="T862" s="148"/>
      <c r="U862" s="148"/>
      <c r="V862" s="148"/>
      <c r="W862" s="148"/>
      <c r="X862" s="148"/>
      <c r="Y862" s="148"/>
      <c r="Z862" s="148"/>
      <c r="AA862" s="148"/>
      <c r="AB862" s="148"/>
      <c r="AC862" s="148"/>
      <c r="AD862" s="148"/>
      <c r="AE862" s="148"/>
      <c r="AF862" s="148"/>
      <c r="AG862" s="148"/>
      <c r="AH862" s="148"/>
    </row>
    <row r="863" spans="1:34" ht="15.75" customHeight="1" x14ac:dyDescent="0.25">
      <c r="A863" s="148"/>
      <c r="B863" s="148"/>
      <c r="C863" s="148"/>
      <c r="D863" s="148"/>
      <c r="E863" s="148"/>
      <c r="F863" s="148"/>
      <c r="G863" s="149"/>
      <c r="H863" s="148"/>
      <c r="I863" s="148"/>
      <c r="J863" s="148"/>
      <c r="K863" s="148"/>
      <c r="L863" s="148"/>
      <c r="M863" s="148"/>
      <c r="N863" s="148"/>
      <c r="O863" s="148"/>
      <c r="P863" s="148"/>
      <c r="Q863" s="148"/>
      <c r="R863" s="50"/>
      <c r="S863" s="148"/>
      <c r="T863" s="148"/>
      <c r="U863" s="148"/>
      <c r="V863" s="148"/>
      <c r="W863" s="148"/>
      <c r="X863" s="148"/>
      <c r="Y863" s="148"/>
      <c r="Z863" s="148"/>
      <c r="AA863" s="148"/>
      <c r="AB863" s="148"/>
      <c r="AC863" s="148"/>
      <c r="AD863" s="148"/>
      <c r="AE863" s="148"/>
      <c r="AF863" s="148"/>
      <c r="AG863" s="148"/>
      <c r="AH863" s="148"/>
    </row>
    <row r="864" spans="1:34" ht="15.75" customHeight="1" x14ac:dyDescent="0.25">
      <c r="A864" s="148"/>
      <c r="B864" s="148"/>
      <c r="C864" s="148"/>
      <c r="D864" s="148"/>
      <c r="E864" s="148"/>
      <c r="F864" s="148"/>
      <c r="G864" s="149"/>
      <c r="H864" s="148"/>
      <c r="I864" s="148"/>
      <c r="J864" s="148"/>
      <c r="K864" s="148"/>
      <c r="L864" s="148"/>
      <c r="M864" s="148"/>
      <c r="N864" s="148"/>
      <c r="O864" s="148"/>
      <c r="P864" s="148"/>
      <c r="Q864" s="148"/>
      <c r="R864" s="50"/>
      <c r="S864" s="148"/>
      <c r="T864" s="148"/>
      <c r="U864" s="148"/>
      <c r="V864" s="148"/>
      <c r="W864" s="148"/>
      <c r="X864" s="148"/>
      <c r="Y864" s="148"/>
      <c r="Z864" s="148"/>
      <c r="AA864" s="148"/>
      <c r="AB864" s="148"/>
      <c r="AC864" s="148"/>
      <c r="AD864" s="148"/>
      <c r="AE864" s="148"/>
      <c r="AF864" s="148"/>
      <c r="AG864" s="148"/>
      <c r="AH864" s="148"/>
    </row>
    <row r="865" spans="1:34" ht="15.75" customHeight="1" x14ac:dyDescent="0.25">
      <c r="A865" s="148"/>
      <c r="B865" s="148"/>
      <c r="C865" s="148"/>
      <c r="D865" s="148"/>
      <c r="E865" s="148"/>
      <c r="F865" s="148"/>
      <c r="G865" s="149"/>
      <c r="H865" s="148"/>
      <c r="I865" s="148"/>
      <c r="J865" s="148"/>
      <c r="K865" s="148"/>
      <c r="L865" s="148"/>
      <c r="M865" s="148"/>
      <c r="N865" s="148"/>
      <c r="O865" s="148"/>
      <c r="P865" s="148"/>
      <c r="Q865" s="148"/>
      <c r="R865" s="50"/>
      <c r="S865" s="148"/>
      <c r="T865" s="148"/>
      <c r="U865" s="148"/>
      <c r="V865" s="148"/>
      <c r="W865" s="148"/>
      <c r="X865" s="148"/>
      <c r="Y865" s="148"/>
      <c r="Z865" s="148"/>
      <c r="AA865" s="148"/>
      <c r="AB865" s="148"/>
      <c r="AC865" s="148"/>
      <c r="AD865" s="148"/>
      <c r="AE865" s="148"/>
      <c r="AF865" s="148"/>
      <c r="AG865" s="148"/>
      <c r="AH865" s="148"/>
    </row>
    <row r="866" spans="1:34" ht="15.75" customHeight="1" x14ac:dyDescent="0.25">
      <c r="A866" s="148"/>
      <c r="B866" s="148"/>
      <c r="C866" s="148"/>
      <c r="D866" s="148"/>
      <c r="E866" s="148"/>
      <c r="F866" s="148"/>
      <c r="G866" s="149"/>
      <c r="H866" s="148"/>
      <c r="I866" s="148"/>
      <c r="J866" s="148"/>
      <c r="K866" s="148"/>
      <c r="L866" s="148"/>
      <c r="M866" s="148"/>
      <c r="N866" s="148"/>
      <c r="O866" s="148"/>
      <c r="P866" s="148"/>
      <c r="Q866" s="148"/>
      <c r="R866" s="50"/>
      <c r="S866" s="148"/>
      <c r="T866" s="148"/>
      <c r="U866" s="148"/>
      <c r="V866" s="148"/>
      <c r="W866" s="148"/>
      <c r="X866" s="148"/>
      <c r="Y866" s="148"/>
      <c r="Z866" s="148"/>
      <c r="AA866" s="148"/>
      <c r="AB866" s="148"/>
      <c r="AC866" s="148"/>
      <c r="AD866" s="148"/>
      <c r="AE866" s="148"/>
      <c r="AF866" s="148"/>
      <c r="AG866" s="148"/>
      <c r="AH866" s="148"/>
    </row>
    <row r="867" spans="1:34" ht="15.75" customHeight="1" x14ac:dyDescent="0.25">
      <c r="A867" s="148"/>
      <c r="B867" s="148"/>
      <c r="C867" s="148"/>
      <c r="D867" s="148"/>
      <c r="E867" s="148"/>
      <c r="F867" s="148"/>
      <c r="G867" s="149"/>
      <c r="H867" s="148"/>
      <c r="I867" s="148"/>
      <c r="J867" s="148"/>
      <c r="K867" s="148"/>
      <c r="L867" s="148"/>
      <c r="M867" s="148"/>
      <c r="N867" s="148"/>
      <c r="O867" s="148"/>
      <c r="P867" s="148"/>
      <c r="Q867" s="148"/>
      <c r="R867" s="50"/>
      <c r="S867" s="148"/>
      <c r="T867" s="148"/>
      <c r="U867" s="148"/>
      <c r="V867" s="148"/>
      <c r="W867" s="148"/>
      <c r="X867" s="148"/>
      <c r="Y867" s="148"/>
      <c r="Z867" s="148"/>
      <c r="AA867" s="148"/>
      <c r="AB867" s="148"/>
      <c r="AC867" s="148"/>
      <c r="AD867" s="148"/>
      <c r="AE867" s="148"/>
      <c r="AF867" s="148"/>
      <c r="AG867" s="148"/>
      <c r="AH867" s="148"/>
    </row>
    <row r="868" spans="1:34" ht="15.75" customHeight="1" x14ac:dyDescent="0.25">
      <c r="A868" s="148"/>
      <c r="B868" s="148"/>
      <c r="C868" s="148"/>
      <c r="D868" s="148"/>
      <c r="E868" s="148"/>
      <c r="F868" s="148"/>
      <c r="G868" s="149"/>
      <c r="H868" s="148"/>
      <c r="I868" s="148"/>
      <c r="J868" s="148"/>
      <c r="K868" s="148"/>
      <c r="L868" s="148"/>
      <c r="M868" s="148"/>
      <c r="N868" s="148"/>
      <c r="O868" s="148"/>
      <c r="P868" s="148"/>
      <c r="Q868" s="148"/>
      <c r="R868" s="50"/>
      <c r="S868" s="148"/>
      <c r="T868" s="148"/>
      <c r="U868" s="148"/>
      <c r="V868" s="148"/>
      <c r="W868" s="148"/>
      <c r="X868" s="148"/>
      <c r="Y868" s="148"/>
      <c r="Z868" s="148"/>
      <c r="AA868" s="148"/>
      <c r="AB868" s="148"/>
      <c r="AC868" s="148"/>
      <c r="AD868" s="148"/>
      <c r="AE868" s="148"/>
      <c r="AF868" s="148"/>
      <c r="AG868" s="148"/>
      <c r="AH868" s="148"/>
    </row>
    <row r="869" spans="1:34" ht="15.75" customHeight="1" x14ac:dyDescent="0.25">
      <c r="A869" s="148"/>
      <c r="B869" s="148"/>
      <c r="C869" s="148"/>
      <c r="D869" s="148"/>
      <c r="E869" s="148"/>
      <c r="F869" s="148"/>
      <c r="G869" s="149"/>
      <c r="H869" s="148"/>
      <c r="I869" s="148"/>
      <c r="J869" s="148"/>
      <c r="K869" s="148"/>
      <c r="L869" s="148"/>
      <c r="M869" s="148"/>
      <c r="N869" s="148"/>
      <c r="O869" s="148"/>
      <c r="P869" s="148"/>
      <c r="Q869" s="148"/>
      <c r="R869" s="50"/>
      <c r="S869" s="148"/>
      <c r="T869" s="148"/>
      <c r="U869" s="148"/>
      <c r="V869" s="148"/>
      <c r="W869" s="148"/>
      <c r="X869" s="148"/>
      <c r="Y869" s="148"/>
      <c r="Z869" s="148"/>
      <c r="AA869" s="148"/>
      <c r="AB869" s="148"/>
      <c r="AC869" s="148"/>
      <c r="AD869" s="148"/>
      <c r="AE869" s="148"/>
      <c r="AF869" s="148"/>
      <c r="AG869" s="148"/>
      <c r="AH869" s="148"/>
    </row>
    <row r="870" spans="1:34" ht="15.75" customHeight="1" x14ac:dyDescent="0.25">
      <c r="A870" s="148"/>
      <c r="B870" s="148"/>
      <c r="C870" s="148"/>
      <c r="D870" s="148"/>
      <c r="E870" s="148"/>
      <c r="F870" s="148"/>
      <c r="G870" s="149"/>
      <c r="H870" s="148"/>
      <c r="I870" s="148"/>
      <c r="J870" s="148"/>
      <c r="K870" s="148"/>
      <c r="L870" s="148"/>
      <c r="M870" s="148"/>
      <c r="N870" s="148"/>
      <c r="O870" s="148"/>
      <c r="P870" s="148"/>
      <c r="Q870" s="148"/>
      <c r="R870" s="50"/>
      <c r="S870" s="148"/>
      <c r="T870" s="148"/>
      <c r="U870" s="148"/>
      <c r="V870" s="148"/>
      <c r="W870" s="148"/>
      <c r="X870" s="148"/>
      <c r="Y870" s="148"/>
      <c r="Z870" s="148"/>
      <c r="AA870" s="148"/>
      <c r="AB870" s="148"/>
      <c r="AC870" s="148"/>
      <c r="AD870" s="148"/>
      <c r="AE870" s="148"/>
      <c r="AF870" s="148"/>
      <c r="AG870" s="148"/>
      <c r="AH870" s="148"/>
    </row>
    <row r="871" spans="1:34" ht="15.75" customHeight="1" x14ac:dyDescent="0.25">
      <c r="A871" s="148"/>
      <c r="B871" s="148"/>
      <c r="C871" s="148"/>
      <c r="D871" s="148"/>
      <c r="E871" s="148"/>
      <c r="F871" s="148"/>
      <c r="G871" s="149"/>
      <c r="H871" s="148"/>
      <c r="I871" s="148"/>
      <c r="J871" s="148"/>
      <c r="K871" s="148"/>
      <c r="L871" s="148"/>
      <c r="M871" s="148"/>
      <c r="N871" s="148"/>
      <c r="O871" s="148"/>
      <c r="P871" s="148"/>
      <c r="Q871" s="148"/>
      <c r="R871" s="50"/>
      <c r="S871" s="148"/>
      <c r="T871" s="148"/>
      <c r="U871" s="148"/>
      <c r="V871" s="148"/>
      <c r="W871" s="148"/>
      <c r="X871" s="148"/>
      <c r="Y871" s="148"/>
      <c r="Z871" s="148"/>
      <c r="AA871" s="148"/>
      <c r="AB871" s="148"/>
      <c r="AC871" s="148"/>
      <c r="AD871" s="148"/>
      <c r="AE871" s="148"/>
      <c r="AF871" s="148"/>
      <c r="AG871" s="148"/>
      <c r="AH871" s="148"/>
    </row>
    <row r="872" spans="1:34" ht="15.75" customHeight="1" x14ac:dyDescent="0.25">
      <c r="A872" s="148"/>
      <c r="B872" s="148"/>
      <c r="C872" s="148"/>
      <c r="D872" s="148"/>
      <c r="E872" s="148"/>
      <c r="F872" s="148"/>
      <c r="G872" s="149"/>
      <c r="H872" s="148"/>
      <c r="I872" s="148"/>
      <c r="J872" s="148"/>
      <c r="K872" s="148"/>
      <c r="L872" s="148"/>
      <c r="M872" s="148"/>
      <c r="N872" s="148"/>
      <c r="O872" s="148"/>
      <c r="P872" s="148"/>
      <c r="Q872" s="148"/>
      <c r="R872" s="50"/>
      <c r="S872" s="148"/>
      <c r="T872" s="148"/>
      <c r="U872" s="148"/>
      <c r="V872" s="148"/>
      <c r="W872" s="148"/>
      <c r="X872" s="148"/>
      <c r="Y872" s="148"/>
      <c r="Z872" s="148"/>
      <c r="AA872" s="148"/>
      <c r="AB872" s="148"/>
      <c r="AC872" s="148"/>
      <c r="AD872" s="148"/>
      <c r="AE872" s="148"/>
      <c r="AF872" s="148"/>
      <c r="AG872" s="148"/>
      <c r="AH872" s="148"/>
    </row>
    <row r="873" spans="1:34" ht="15.75" customHeight="1" x14ac:dyDescent="0.25">
      <c r="A873" s="148"/>
      <c r="B873" s="148"/>
      <c r="C873" s="148"/>
      <c r="D873" s="148"/>
      <c r="E873" s="148"/>
      <c r="F873" s="148"/>
      <c r="G873" s="149"/>
      <c r="H873" s="148"/>
      <c r="I873" s="148"/>
      <c r="J873" s="148"/>
      <c r="K873" s="148"/>
      <c r="L873" s="148"/>
      <c r="M873" s="148"/>
      <c r="N873" s="148"/>
      <c r="O873" s="148"/>
      <c r="P873" s="148"/>
      <c r="Q873" s="148"/>
      <c r="R873" s="50"/>
      <c r="S873" s="148"/>
      <c r="T873" s="148"/>
      <c r="U873" s="148"/>
      <c r="V873" s="148"/>
      <c r="W873" s="148"/>
      <c r="X873" s="148"/>
      <c r="Y873" s="148"/>
      <c r="Z873" s="148"/>
      <c r="AA873" s="148"/>
      <c r="AB873" s="148"/>
      <c r="AC873" s="148"/>
      <c r="AD873" s="148"/>
      <c r="AE873" s="148"/>
      <c r="AF873" s="148"/>
      <c r="AG873" s="148"/>
      <c r="AH873" s="148"/>
    </row>
    <row r="874" spans="1:34" ht="15.75" customHeight="1" x14ac:dyDescent="0.25">
      <c r="A874" s="148"/>
      <c r="B874" s="148"/>
      <c r="C874" s="148"/>
      <c r="D874" s="148"/>
      <c r="E874" s="148"/>
      <c r="F874" s="148"/>
      <c r="G874" s="149"/>
      <c r="H874" s="148"/>
      <c r="I874" s="148"/>
      <c r="J874" s="148"/>
      <c r="K874" s="148"/>
      <c r="L874" s="148"/>
      <c r="M874" s="148"/>
      <c r="N874" s="148"/>
      <c r="O874" s="148"/>
      <c r="P874" s="148"/>
      <c r="Q874" s="148"/>
      <c r="R874" s="50"/>
      <c r="S874" s="148"/>
      <c r="T874" s="148"/>
      <c r="U874" s="148"/>
      <c r="V874" s="148"/>
      <c r="W874" s="148"/>
      <c r="X874" s="148"/>
      <c r="Y874" s="148"/>
      <c r="Z874" s="148"/>
      <c r="AA874" s="148"/>
      <c r="AB874" s="148"/>
      <c r="AC874" s="148"/>
      <c r="AD874" s="148"/>
      <c r="AE874" s="148"/>
      <c r="AF874" s="148"/>
      <c r="AG874" s="148"/>
      <c r="AH874" s="148"/>
    </row>
    <row r="875" spans="1:34" ht="15.75" customHeight="1" x14ac:dyDescent="0.25">
      <c r="A875" s="148"/>
      <c r="B875" s="148"/>
      <c r="C875" s="148"/>
      <c r="D875" s="148"/>
      <c r="E875" s="148"/>
      <c r="F875" s="148"/>
      <c r="G875" s="149"/>
      <c r="H875" s="148"/>
      <c r="I875" s="148"/>
      <c r="J875" s="148"/>
      <c r="K875" s="148"/>
      <c r="L875" s="148"/>
      <c r="M875" s="148"/>
      <c r="N875" s="148"/>
      <c r="O875" s="148"/>
      <c r="P875" s="148"/>
      <c r="Q875" s="148"/>
      <c r="R875" s="50"/>
      <c r="S875" s="148"/>
      <c r="T875" s="148"/>
      <c r="U875" s="148"/>
      <c r="V875" s="148"/>
      <c r="W875" s="148"/>
      <c r="X875" s="148"/>
      <c r="Y875" s="148"/>
      <c r="Z875" s="148"/>
      <c r="AA875" s="148"/>
      <c r="AB875" s="148"/>
      <c r="AC875" s="148"/>
      <c r="AD875" s="148"/>
      <c r="AE875" s="148"/>
      <c r="AF875" s="148"/>
      <c r="AG875" s="148"/>
      <c r="AH875" s="148"/>
    </row>
    <row r="876" spans="1:34" ht="15.75" customHeight="1" x14ac:dyDescent="0.25">
      <c r="A876" s="148"/>
      <c r="B876" s="148"/>
      <c r="C876" s="148"/>
      <c r="D876" s="148"/>
      <c r="E876" s="148"/>
      <c r="F876" s="148"/>
      <c r="G876" s="149"/>
      <c r="H876" s="148"/>
      <c r="I876" s="148"/>
      <c r="J876" s="148"/>
      <c r="K876" s="148"/>
      <c r="L876" s="148"/>
      <c r="M876" s="148"/>
      <c r="N876" s="148"/>
      <c r="O876" s="148"/>
      <c r="P876" s="148"/>
      <c r="Q876" s="148"/>
      <c r="R876" s="50"/>
      <c r="S876" s="148"/>
      <c r="T876" s="148"/>
      <c r="U876" s="148"/>
      <c r="V876" s="148"/>
      <c r="W876" s="148"/>
      <c r="X876" s="148"/>
      <c r="Y876" s="148"/>
      <c r="Z876" s="148"/>
      <c r="AA876" s="148"/>
      <c r="AB876" s="148"/>
      <c r="AC876" s="148"/>
      <c r="AD876" s="148"/>
      <c r="AE876" s="148"/>
      <c r="AF876" s="148"/>
      <c r="AG876" s="148"/>
      <c r="AH876" s="148"/>
    </row>
    <row r="877" spans="1:34" ht="15.75" customHeight="1" x14ac:dyDescent="0.25">
      <c r="A877" s="148"/>
      <c r="B877" s="148"/>
      <c r="C877" s="148"/>
      <c r="D877" s="148"/>
      <c r="E877" s="148"/>
      <c r="F877" s="148"/>
      <c r="G877" s="149"/>
      <c r="H877" s="148"/>
      <c r="I877" s="148"/>
      <c r="J877" s="148"/>
      <c r="K877" s="148"/>
      <c r="L877" s="148"/>
      <c r="M877" s="148"/>
      <c r="N877" s="148"/>
      <c r="O877" s="148"/>
      <c r="P877" s="148"/>
      <c r="Q877" s="148"/>
      <c r="R877" s="50"/>
      <c r="S877" s="148"/>
      <c r="T877" s="148"/>
      <c r="U877" s="148"/>
      <c r="V877" s="148"/>
      <c r="W877" s="148"/>
      <c r="X877" s="148"/>
      <c r="Y877" s="148"/>
      <c r="Z877" s="148"/>
      <c r="AA877" s="148"/>
      <c r="AB877" s="148"/>
      <c r="AC877" s="148"/>
      <c r="AD877" s="148"/>
      <c r="AE877" s="148"/>
      <c r="AF877" s="148"/>
      <c r="AG877" s="148"/>
      <c r="AH877" s="148"/>
    </row>
    <row r="878" spans="1:34" ht="15.75" customHeight="1" x14ac:dyDescent="0.25">
      <c r="A878" s="148"/>
      <c r="B878" s="148"/>
      <c r="C878" s="148"/>
      <c r="D878" s="148"/>
      <c r="E878" s="148"/>
      <c r="F878" s="148"/>
      <c r="G878" s="149"/>
      <c r="H878" s="148"/>
      <c r="I878" s="148"/>
      <c r="J878" s="148"/>
      <c r="K878" s="148"/>
      <c r="L878" s="148"/>
      <c r="M878" s="148"/>
      <c r="N878" s="148"/>
      <c r="O878" s="148"/>
      <c r="P878" s="148"/>
      <c r="Q878" s="148"/>
      <c r="R878" s="50"/>
      <c r="S878" s="148"/>
      <c r="T878" s="148"/>
      <c r="U878" s="148"/>
      <c r="V878" s="148"/>
      <c r="W878" s="148"/>
      <c r="X878" s="148"/>
      <c r="Y878" s="148"/>
      <c r="Z878" s="148"/>
      <c r="AA878" s="148"/>
      <c r="AB878" s="148"/>
      <c r="AC878" s="148"/>
      <c r="AD878" s="148"/>
      <c r="AE878" s="148"/>
      <c r="AF878" s="148"/>
      <c r="AG878" s="148"/>
      <c r="AH878" s="148"/>
    </row>
    <row r="879" spans="1:34" ht="15.75" customHeight="1" x14ac:dyDescent="0.25">
      <c r="A879" s="148"/>
      <c r="B879" s="148"/>
      <c r="C879" s="148"/>
      <c r="D879" s="148"/>
      <c r="E879" s="148"/>
      <c r="F879" s="148"/>
      <c r="G879" s="149"/>
      <c r="H879" s="148"/>
      <c r="I879" s="148"/>
      <c r="J879" s="148"/>
      <c r="K879" s="148"/>
      <c r="L879" s="148"/>
      <c r="M879" s="148"/>
      <c r="N879" s="148"/>
      <c r="O879" s="148"/>
      <c r="P879" s="148"/>
      <c r="Q879" s="148"/>
      <c r="R879" s="50"/>
      <c r="S879" s="148"/>
      <c r="T879" s="148"/>
      <c r="U879" s="148"/>
      <c r="V879" s="148"/>
      <c r="W879" s="148"/>
      <c r="X879" s="148"/>
      <c r="Y879" s="148"/>
      <c r="Z879" s="148"/>
      <c r="AA879" s="148"/>
      <c r="AB879" s="148"/>
      <c r="AC879" s="148"/>
      <c r="AD879" s="148"/>
      <c r="AE879" s="148"/>
      <c r="AF879" s="148"/>
      <c r="AG879" s="148"/>
      <c r="AH879" s="148"/>
    </row>
    <row r="880" spans="1:34" ht="15.75" customHeight="1" x14ac:dyDescent="0.25">
      <c r="A880" s="148"/>
      <c r="B880" s="148"/>
      <c r="C880" s="148"/>
      <c r="D880" s="148"/>
      <c r="E880" s="148"/>
      <c r="F880" s="148"/>
      <c r="G880" s="149"/>
      <c r="H880" s="148"/>
      <c r="I880" s="148"/>
      <c r="J880" s="148"/>
      <c r="K880" s="148"/>
      <c r="L880" s="148"/>
      <c r="M880" s="148"/>
      <c r="N880" s="148"/>
      <c r="O880" s="148"/>
      <c r="P880" s="148"/>
      <c r="Q880" s="148"/>
      <c r="R880" s="50"/>
      <c r="S880" s="148"/>
      <c r="T880" s="148"/>
      <c r="U880" s="148"/>
      <c r="V880" s="148"/>
      <c r="W880" s="148"/>
      <c r="X880" s="148"/>
      <c r="Y880" s="148"/>
      <c r="Z880" s="148"/>
      <c r="AA880" s="148"/>
      <c r="AB880" s="148"/>
      <c r="AC880" s="148"/>
      <c r="AD880" s="148"/>
      <c r="AE880" s="148"/>
      <c r="AF880" s="148"/>
      <c r="AG880" s="148"/>
      <c r="AH880" s="148"/>
    </row>
    <row r="881" spans="1:34" ht="15.75" customHeight="1" x14ac:dyDescent="0.25">
      <c r="A881" s="148"/>
      <c r="B881" s="148"/>
      <c r="C881" s="148"/>
      <c r="D881" s="148"/>
      <c r="E881" s="148"/>
      <c r="F881" s="148"/>
      <c r="G881" s="149"/>
      <c r="H881" s="148"/>
      <c r="I881" s="148"/>
      <c r="J881" s="148"/>
      <c r="K881" s="148"/>
      <c r="L881" s="148"/>
      <c r="M881" s="148"/>
      <c r="N881" s="148"/>
      <c r="O881" s="148"/>
      <c r="P881" s="148"/>
      <c r="Q881" s="148"/>
      <c r="R881" s="50"/>
      <c r="S881" s="148"/>
      <c r="T881" s="148"/>
      <c r="U881" s="148"/>
      <c r="V881" s="148"/>
      <c r="W881" s="148"/>
      <c r="X881" s="148"/>
      <c r="Y881" s="148"/>
      <c r="Z881" s="148"/>
      <c r="AA881" s="148"/>
      <c r="AB881" s="148"/>
      <c r="AC881" s="148"/>
      <c r="AD881" s="148"/>
      <c r="AE881" s="148"/>
      <c r="AF881" s="148"/>
      <c r="AG881" s="148"/>
      <c r="AH881" s="148"/>
    </row>
    <row r="882" spans="1:34" ht="15.75" customHeight="1" x14ac:dyDescent="0.25">
      <c r="A882" s="148"/>
      <c r="B882" s="148"/>
      <c r="C882" s="148"/>
      <c r="D882" s="148"/>
      <c r="E882" s="148"/>
      <c r="F882" s="148"/>
      <c r="G882" s="149"/>
      <c r="H882" s="148"/>
      <c r="I882" s="148"/>
      <c r="J882" s="148"/>
      <c r="K882" s="148"/>
      <c r="L882" s="148"/>
      <c r="M882" s="148"/>
      <c r="N882" s="148"/>
      <c r="O882" s="148"/>
      <c r="P882" s="148"/>
      <c r="Q882" s="148"/>
      <c r="R882" s="50"/>
      <c r="S882" s="148"/>
      <c r="T882" s="148"/>
      <c r="U882" s="148"/>
      <c r="V882" s="148"/>
      <c r="W882" s="148"/>
      <c r="X882" s="148"/>
      <c r="Y882" s="148"/>
      <c r="Z882" s="148"/>
      <c r="AA882" s="148"/>
      <c r="AB882" s="148"/>
      <c r="AC882" s="148"/>
      <c r="AD882" s="148"/>
      <c r="AE882" s="148"/>
      <c r="AF882" s="148"/>
      <c r="AG882" s="148"/>
      <c r="AH882" s="148"/>
    </row>
    <row r="883" spans="1:34" ht="15.75" customHeight="1" x14ac:dyDescent="0.25">
      <c r="A883" s="148"/>
      <c r="B883" s="148"/>
      <c r="C883" s="148"/>
      <c r="D883" s="148"/>
      <c r="E883" s="148"/>
      <c r="F883" s="148"/>
      <c r="G883" s="149"/>
      <c r="H883" s="148"/>
      <c r="I883" s="148"/>
      <c r="J883" s="148"/>
      <c r="K883" s="148"/>
      <c r="L883" s="148"/>
      <c r="M883" s="148"/>
      <c r="N883" s="148"/>
      <c r="O883" s="148"/>
      <c r="P883" s="148"/>
      <c r="Q883" s="148"/>
      <c r="R883" s="50"/>
      <c r="S883" s="148"/>
      <c r="T883" s="148"/>
      <c r="U883" s="148"/>
      <c r="V883" s="148"/>
      <c r="W883" s="148"/>
      <c r="X883" s="148"/>
      <c r="Y883" s="148"/>
      <c r="Z883" s="148"/>
      <c r="AA883" s="148"/>
      <c r="AB883" s="148"/>
      <c r="AC883" s="148"/>
      <c r="AD883" s="148"/>
      <c r="AE883" s="148"/>
      <c r="AF883" s="148"/>
      <c r="AG883" s="148"/>
      <c r="AH883" s="148"/>
    </row>
    <row r="884" spans="1:34" ht="15.75" customHeight="1" x14ac:dyDescent="0.25">
      <c r="A884" s="148"/>
      <c r="B884" s="148"/>
      <c r="C884" s="148"/>
      <c r="D884" s="148"/>
      <c r="E884" s="148"/>
      <c r="F884" s="148"/>
      <c r="G884" s="149"/>
      <c r="H884" s="148"/>
      <c r="I884" s="148"/>
      <c r="J884" s="148"/>
      <c r="K884" s="148"/>
      <c r="L884" s="148"/>
      <c r="M884" s="148"/>
      <c r="N884" s="148"/>
      <c r="O884" s="148"/>
      <c r="P884" s="148"/>
      <c r="Q884" s="148"/>
      <c r="R884" s="50"/>
      <c r="S884" s="148"/>
      <c r="T884" s="148"/>
      <c r="U884" s="148"/>
      <c r="V884" s="148"/>
      <c r="W884" s="148"/>
      <c r="X884" s="148"/>
      <c r="Y884" s="148"/>
      <c r="Z884" s="148"/>
      <c r="AA884" s="148"/>
      <c r="AB884" s="148"/>
      <c r="AC884" s="148"/>
      <c r="AD884" s="148"/>
      <c r="AE884" s="148"/>
      <c r="AF884" s="148"/>
      <c r="AG884" s="148"/>
      <c r="AH884" s="148"/>
    </row>
    <row r="885" spans="1:34" ht="15.75" customHeight="1" x14ac:dyDescent="0.25">
      <c r="A885" s="148"/>
      <c r="B885" s="148"/>
      <c r="C885" s="148"/>
      <c r="D885" s="148"/>
      <c r="E885" s="148"/>
      <c r="F885" s="148"/>
      <c r="G885" s="149"/>
      <c r="H885" s="148"/>
      <c r="I885" s="148"/>
      <c r="J885" s="148"/>
      <c r="K885" s="148"/>
      <c r="L885" s="148"/>
      <c r="M885" s="148"/>
      <c r="N885" s="148"/>
      <c r="O885" s="148"/>
      <c r="P885" s="148"/>
      <c r="Q885" s="148"/>
      <c r="R885" s="50"/>
      <c r="S885" s="148"/>
      <c r="T885" s="148"/>
      <c r="U885" s="148"/>
      <c r="V885" s="148"/>
      <c r="W885" s="148"/>
      <c r="X885" s="148"/>
      <c r="Y885" s="148"/>
      <c r="Z885" s="148"/>
      <c r="AA885" s="148"/>
      <c r="AB885" s="148"/>
      <c r="AC885" s="148"/>
      <c r="AD885" s="148"/>
      <c r="AE885" s="148"/>
      <c r="AF885" s="148"/>
      <c r="AG885" s="148"/>
      <c r="AH885" s="148"/>
    </row>
    <row r="886" spans="1:34" ht="15.75" customHeight="1" x14ac:dyDescent="0.25">
      <c r="A886" s="148"/>
      <c r="B886" s="148"/>
      <c r="C886" s="148"/>
      <c r="D886" s="148"/>
      <c r="E886" s="148"/>
      <c r="F886" s="148"/>
      <c r="G886" s="149"/>
      <c r="H886" s="148"/>
      <c r="I886" s="148"/>
      <c r="J886" s="148"/>
      <c r="K886" s="148"/>
      <c r="L886" s="148"/>
      <c r="M886" s="148"/>
      <c r="N886" s="148"/>
      <c r="O886" s="148"/>
      <c r="P886" s="148"/>
      <c r="Q886" s="148"/>
      <c r="R886" s="50"/>
      <c r="S886" s="148"/>
      <c r="T886" s="148"/>
      <c r="U886" s="148"/>
      <c r="V886" s="148"/>
      <c r="W886" s="148"/>
      <c r="X886" s="148"/>
      <c r="Y886" s="148"/>
      <c r="Z886" s="148"/>
      <c r="AA886" s="148"/>
      <c r="AB886" s="148"/>
      <c r="AC886" s="148"/>
      <c r="AD886" s="148"/>
      <c r="AE886" s="148"/>
      <c r="AF886" s="148"/>
      <c r="AG886" s="148"/>
      <c r="AH886" s="148"/>
    </row>
    <row r="887" spans="1:34" ht="15.75" customHeight="1" x14ac:dyDescent="0.25">
      <c r="A887" s="148"/>
      <c r="B887" s="148"/>
      <c r="C887" s="148"/>
      <c r="D887" s="148"/>
      <c r="E887" s="148"/>
      <c r="F887" s="148"/>
      <c r="G887" s="149"/>
      <c r="H887" s="148"/>
      <c r="I887" s="148"/>
      <c r="J887" s="148"/>
      <c r="K887" s="148"/>
      <c r="L887" s="148"/>
      <c r="M887" s="148"/>
      <c r="N887" s="148"/>
      <c r="O887" s="148"/>
      <c r="P887" s="148"/>
      <c r="Q887" s="148"/>
      <c r="R887" s="50"/>
      <c r="S887" s="148"/>
      <c r="T887" s="148"/>
      <c r="U887" s="148"/>
      <c r="V887" s="148"/>
      <c r="W887" s="148"/>
      <c r="X887" s="148"/>
      <c r="Y887" s="148"/>
      <c r="Z887" s="148"/>
      <c r="AA887" s="148"/>
      <c r="AB887" s="148"/>
      <c r="AC887" s="148"/>
      <c r="AD887" s="148"/>
      <c r="AE887" s="148"/>
      <c r="AF887" s="148"/>
      <c r="AG887" s="148"/>
      <c r="AH887" s="148"/>
    </row>
    <row r="888" spans="1:34" ht="15.75" customHeight="1" x14ac:dyDescent="0.25">
      <c r="A888" s="148"/>
      <c r="B888" s="148"/>
      <c r="C888" s="148"/>
      <c r="D888" s="148"/>
      <c r="E888" s="148"/>
      <c r="F888" s="148"/>
      <c r="G888" s="149"/>
      <c r="H888" s="148"/>
      <c r="I888" s="148"/>
      <c r="J888" s="148"/>
      <c r="K888" s="148"/>
      <c r="L888" s="148"/>
      <c r="M888" s="148"/>
      <c r="N888" s="148"/>
      <c r="O888" s="148"/>
      <c r="P888" s="148"/>
      <c r="Q888" s="148"/>
      <c r="R888" s="50"/>
      <c r="S888" s="148"/>
      <c r="T888" s="148"/>
      <c r="U888" s="148"/>
      <c r="V888" s="148"/>
      <c r="W888" s="148"/>
      <c r="X888" s="148"/>
      <c r="Y888" s="148"/>
      <c r="Z888" s="148"/>
      <c r="AA888" s="148"/>
      <c r="AB888" s="148"/>
      <c r="AC888" s="148"/>
      <c r="AD888" s="148"/>
      <c r="AE888" s="148"/>
      <c r="AF888" s="148"/>
      <c r="AG888" s="148"/>
      <c r="AH888" s="148"/>
    </row>
    <row r="889" spans="1:34" ht="15.75" customHeight="1" x14ac:dyDescent="0.25">
      <c r="A889" s="148"/>
      <c r="B889" s="148"/>
      <c r="C889" s="148"/>
      <c r="D889" s="148"/>
      <c r="E889" s="148"/>
      <c r="F889" s="148"/>
      <c r="G889" s="149"/>
      <c r="H889" s="148"/>
      <c r="I889" s="148"/>
      <c r="J889" s="148"/>
      <c r="K889" s="148"/>
      <c r="L889" s="148"/>
      <c r="M889" s="148"/>
      <c r="N889" s="148"/>
      <c r="O889" s="148"/>
      <c r="P889" s="148"/>
      <c r="Q889" s="148"/>
      <c r="R889" s="50"/>
      <c r="S889" s="148"/>
      <c r="T889" s="148"/>
      <c r="U889" s="148"/>
      <c r="V889" s="148"/>
      <c r="W889" s="148"/>
      <c r="X889" s="148"/>
      <c r="Y889" s="148"/>
      <c r="Z889" s="148"/>
      <c r="AA889" s="148"/>
      <c r="AB889" s="148"/>
      <c r="AC889" s="148"/>
      <c r="AD889" s="148"/>
      <c r="AE889" s="148"/>
      <c r="AF889" s="148"/>
      <c r="AG889" s="148"/>
      <c r="AH889" s="148"/>
    </row>
    <row r="890" spans="1:34" ht="15.75" customHeight="1" x14ac:dyDescent="0.25">
      <c r="A890" s="148"/>
      <c r="B890" s="148"/>
      <c r="C890" s="148"/>
      <c r="D890" s="148"/>
      <c r="E890" s="148"/>
      <c r="F890" s="148"/>
      <c r="G890" s="149"/>
      <c r="H890" s="148"/>
      <c r="I890" s="148"/>
      <c r="J890" s="148"/>
      <c r="K890" s="148"/>
      <c r="L890" s="148"/>
      <c r="M890" s="148"/>
      <c r="N890" s="148"/>
      <c r="O890" s="148"/>
      <c r="P890" s="148"/>
      <c r="Q890" s="148"/>
      <c r="R890" s="50"/>
      <c r="S890" s="148"/>
      <c r="T890" s="148"/>
      <c r="U890" s="148"/>
      <c r="V890" s="148"/>
      <c r="W890" s="148"/>
      <c r="X890" s="148"/>
      <c r="Y890" s="148"/>
      <c r="Z890" s="148"/>
      <c r="AA890" s="148"/>
      <c r="AB890" s="148"/>
      <c r="AC890" s="148"/>
      <c r="AD890" s="148"/>
      <c r="AE890" s="148"/>
      <c r="AF890" s="148"/>
      <c r="AG890" s="148"/>
      <c r="AH890" s="148"/>
    </row>
    <row r="891" spans="1:34" ht="15.75" customHeight="1" x14ac:dyDescent="0.25">
      <c r="A891" s="148"/>
      <c r="B891" s="148"/>
      <c r="C891" s="148"/>
      <c r="D891" s="148"/>
      <c r="E891" s="148"/>
      <c r="F891" s="148"/>
      <c r="G891" s="149"/>
      <c r="H891" s="148"/>
      <c r="I891" s="148"/>
      <c r="J891" s="148"/>
      <c r="K891" s="148"/>
      <c r="L891" s="148"/>
      <c r="M891" s="148"/>
      <c r="N891" s="148"/>
      <c r="O891" s="148"/>
      <c r="P891" s="148"/>
      <c r="Q891" s="148"/>
      <c r="R891" s="50"/>
      <c r="S891" s="148"/>
      <c r="T891" s="148"/>
      <c r="U891" s="148"/>
      <c r="V891" s="148"/>
      <c r="W891" s="148"/>
      <c r="X891" s="148"/>
      <c r="Y891" s="148"/>
      <c r="Z891" s="148"/>
      <c r="AA891" s="148"/>
      <c r="AB891" s="148"/>
      <c r="AC891" s="148"/>
      <c r="AD891" s="148"/>
      <c r="AE891" s="148"/>
      <c r="AF891" s="148"/>
      <c r="AG891" s="148"/>
      <c r="AH891" s="148"/>
    </row>
    <row r="892" spans="1:34" ht="15.75" customHeight="1" x14ac:dyDescent="0.25">
      <c r="A892" s="148"/>
      <c r="B892" s="148"/>
      <c r="C892" s="148"/>
      <c r="D892" s="148"/>
      <c r="E892" s="148"/>
      <c r="F892" s="148"/>
      <c r="G892" s="149"/>
      <c r="H892" s="148"/>
      <c r="I892" s="148"/>
      <c r="J892" s="148"/>
      <c r="K892" s="148"/>
      <c r="L892" s="148"/>
      <c r="M892" s="148"/>
      <c r="N892" s="148"/>
      <c r="O892" s="148"/>
      <c r="P892" s="148"/>
      <c r="Q892" s="148"/>
      <c r="R892" s="50"/>
      <c r="S892" s="148"/>
      <c r="T892" s="148"/>
      <c r="U892" s="148"/>
      <c r="V892" s="148"/>
      <c r="W892" s="148"/>
      <c r="X892" s="148"/>
      <c r="Y892" s="148"/>
      <c r="Z892" s="148"/>
      <c r="AA892" s="148"/>
      <c r="AB892" s="148"/>
      <c r="AC892" s="148"/>
      <c r="AD892" s="148"/>
      <c r="AE892" s="148"/>
      <c r="AF892" s="148"/>
      <c r="AG892" s="148"/>
      <c r="AH892" s="148"/>
    </row>
    <row r="893" spans="1:34" ht="15.75" customHeight="1" x14ac:dyDescent="0.25">
      <c r="A893" s="148"/>
      <c r="B893" s="148"/>
      <c r="C893" s="148"/>
      <c r="D893" s="148"/>
      <c r="E893" s="148"/>
      <c r="F893" s="148"/>
      <c r="G893" s="149"/>
      <c r="H893" s="148"/>
      <c r="I893" s="148"/>
      <c r="J893" s="148"/>
      <c r="K893" s="148"/>
      <c r="L893" s="148"/>
      <c r="M893" s="148"/>
      <c r="N893" s="148"/>
      <c r="O893" s="148"/>
      <c r="P893" s="148"/>
      <c r="Q893" s="148"/>
      <c r="R893" s="50"/>
      <c r="S893" s="148"/>
      <c r="T893" s="148"/>
      <c r="U893" s="148"/>
      <c r="V893" s="148"/>
      <c r="W893" s="148"/>
      <c r="X893" s="148"/>
      <c r="Y893" s="148"/>
      <c r="Z893" s="148"/>
      <c r="AA893" s="148"/>
      <c r="AB893" s="148"/>
      <c r="AC893" s="148"/>
      <c r="AD893" s="148"/>
      <c r="AE893" s="148"/>
      <c r="AF893" s="148"/>
      <c r="AG893" s="148"/>
      <c r="AH893" s="148"/>
    </row>
    <row r="894" spans="1:34" ht="15.75" customHeight="1" x14ac:dyDescent="0.25">
      <c r="A894" s="148"/>
      <c r="B894" s="148"/>
      <c r="C894" s="148"/>
      <c r="D894" s="148"/>
      <c r="E894" s="148"/>
      <c r="F894" s="148"/>
      <c r="G894" s="149"/>
      <c r="H894" s="148"/>
      <c r="I894" s="148"/>
      <c r="J894" s="148"/>
      <c r="K894" s="148"/>
      <c r="L894" s="148"/>
      <c r="M894" s="148"/>
      <c r="N894" s="148"/>
      <c r="O894" s="148"/>
      <c r="P894" s="148"/>
      <c r="Q894" s="148"/>
      <c r="R894" s="50"/>
      <c r="S894" s="148"/>
      <c r="T894" s="148"/>
      <c r="U894" s="148"/>
      <c r="V894" s="148"/>
      <c r="W894" s="148"/>
      <c r="X894" s="148"/>
      <c r="Y894" s="148"/>
      <c r="Z894" s="148"/>
      <c r="AA894" s="148"/>
      <c r="AB894" s="148"/>
      <c r="AC894" s="148"/>
      <c r="AD894" s="148"/>
      <c r="AE894" s="148"/>
      <c r="AF894" s="148"/>
      <c r="AG894" s="148"/>
      <c r="AH894" s="148"/>
    </row>
    <row r="895" spans="1:34" ht="15.75" customHeight="1" x14ac:dyDescent="0.25">
      <c r="A895" s="148"/>
      <c r="B895" s="148"/>
      <c r="C895" s="148"/>
      <c r="D895" s="148"/>
      <c r="E895" s="148"/>
      <c r="F895" s="148"/>
      <c r="G895" s="149"/>
      <c r="H895" s="148"/>
      <c r="I895" s="148"/>
      <c r="J895" s="148"/>
      <c r="K895" s="148"/>
      <c r="L895" s="148"/>
      <c r="M895" s="148"/>
      <c r="N895" s="148"/>
      <c r="O895" s="148"/>
      <c r="P895" s="148"/>
      <c r="Q895" s="148"/>
      <c r="R895" s="50"/>
      <c r="S895" s="148"/>
      <c r="T895" s="148"/>
      <c r="U895" s="148"/>
      <c r="V895" s="148"/>
      <c r="W895" s="148"/>
      <c r="X895" s="148"/>
      <c r="Y895" s="148"/>
      <c r="Z895" s="148"/>
      <c r="AA895" s="148"/>
      <c r="AB895" s="148"/>
      <c r="AC895" s="148"/>
      <c r="AD895" s="148"/>
      <c r="AE895" s="148"/>
      <c r="AF895" s="148"/>
      <c r="AG895" s="148"/>
      <c r="AH895" s="148"/>
    </row>
    <row r="896" spans="1:34" ht="15.75" customHeight="1" x14ac:dyDescent="0.25">
      <c r="A896" s="148"/>
      <c r="B896" s="148"/>
      <c r="C896" s="148"/>
      <c r="D896" s="148"/>
      <c r="E896" s="148"/>
      <c r="F896" s="148"/>
      <c r="G896" s="149"/>
      <c r="H896" s="148"/>
      <c r="I896" s="148"/>
      <c r="J896" s="148"/>
      <c r="K896" s="148"/>
      <c r="L896" s="148"/>
      <c r="M896" s="148"/>
      <c r="N896" s="148"/>
      <c r="O896" s="148"/>
      <c r="P896" s="148"/>
      <c r="Q896" s="148"/>
      <c r="R896" s="50"/>
      <c r="S896" s="148"/>
      <c r="T896" s="148"/>
      <c r="U896" s="148"/>
      <c r="V896" s="148"/>
      <c r="W896" s="148"/>
      <c r="X896" s="148"/>
      <c r="Y896" s="148"/>
      <c r="Z896" s="148"/>
      <c r="AA896" s="148"/>
      <c r="AB896" s="148"/>
      <c r="AC896" s="148"/>
      <c r="AD896" s="148"/>
      <c r="AE896" s="148"/>
      <c r="AF896" s="148"/>
      <c r="AG896" s="148"/>
      <c r="AH896" s="148"/>
    </row>
    <row r="897" spans="1:34" ht="15.75" customHeight="1" x14ac:dyDescent="0.25">
      <c r="A897" s="148"/>
      <c r="B897" s="148"/>
      <c r="C897" s="148"/>
      <c r="D897" s="148"/>
      <c r="E897" s="148"/>
      <c r="F897" s="148"/>
      <c r="G897" s="149"/>
      <c r="H897" s="148"/>
      <c r="I897" s="148"/>
      <c r="J897" s="148"/>
      <c r="K897" s="148"/>
      <c r="L897" s="148"/>
      <c r="M897" s="148"/>
      <c r="N897" s="148"/>
      <c r="O897" s="148"/>
      <c r="P897" s="148"/>
      <c r="Q897" s="148"/>
      <c r="R897" s="50"/>
      <c r="S897" s="148"/>
      <c r="T897" s="148"/>
      <c r="U897" s="148"/>
      <c r="V897" s="148"/>
      <c r="W897" s="148"/>
      <c r="X897" s="148"/>
      <c r="Y897" s="148"/>
      <c r="Z897" s="148"/>
      <c r="AA897" s="148"/>
      <c r="AB897" s="148"/>
      <c r="AC897" s="148"/>
      <c r="AD897" s="148"/>
      <c r="AE897" s="148"/>
      <c r="AF897" s="148"/>
      <c r="AG897" s="148"/>
      <c r="AH897" s="148"/>
    </row>
    <row r="898" spans="1:34" ht="15.75" customHeight="1" x14ac:dyDescent="0.25">
      <c r="A898" s="148"/>
      <c r="B898" s="148"/>
      <c r="C898" s="148"/>
      <c r="D898" s="148"/>
      <c r="E898" s="148"/>
      <c r="F898" s="148"/>
      <c r="G898" s="149"/>
      <c r="H898" s="148"/>
      <c r="I898" s="148"/>
      <c r="J898" s="148"/>
      <c r="K898" s="148"/>
      <c r="L898" s="148"/>
      <c r="M898" s="148"/>
      <c r="N898" s="148"/>
      <c r="O898" s="148"/>
      <c r="P898" s="148"/>
      <c r="Q898" s="148"/>
      <c r="R898" s="50"/>
      <c r="S898" s="148"/>
      <c r="T898" s="148"/>
      <c r="U898" s="148"/>
      <c r="V898" s="148"/>
      <c r="W898" s="148"/>
      <c r="X898" s="148"/>
      <c r="Y898" s="148"/>
      <c r="Z898" s="148"/>
      <c r="AA898" s="148"/>
      <c r="AB898" s="148"/>
      <c r="AC898" s="148"/>
      <c r="AD898" s="148"/>
      <c r="AE898" s="148"/>
      <c r="AF898" s="148"/>
      <c r="AG898" s="148"/>
      <c r="AH898" s="148"/>
    </row>
    <row r="899" spans="1:34" ht="15.75" customHeight="1" x14ac:dyDescent="0.25">
      <c r="A899" s="148"/>
      <c r="B899" s="148"/>
      <c r="C899" s="148"/>
      <c r="D899" s="148"/>
      <c r="E899" s="148"/>
      <c r="F899" s="148"/>
      <c r="G899" s="149"/>
      <c r="H899" s="148"/>
      <c r="I899" s="148"/>
      <c r="J899" s="148"/>
      <c r="K899" s="148"/>
      <c r="L899" s="148"/>
      <c r="M899" s="148"/>
      <c r="N899" s="148"/>
      <c r="O899" s="148"/>
      <c r="P899" s="148"/>
      <c r="Q899" s="148"/>
      <c r="R899" s="50"/>
      <c r="S899" s="148"/>
      <c r="T899" s="148"/>
      <c r="U899" s="148"/>
      <c r="V899" s="148"/>
      <c r="W899" s="148"/>
      <c r="X899" s="148"/>
      <c r="Y899" s="148"/>
      <c r="Z899" s="148"/>
      <c r="AA899" s="148"/>
      <c r="AB899" s="148"/>
      <c r="AC899" s="148"/>
      <c r="AD899" s="148"/>
      <c r="AE899" s="148"/>
      <c r="AF899" s="148"/>
      <c r="AG899" s="148"/>
      <c r="AH899" s="148"/>
    </row>
    <row r="900" spans="1:34" ht="15.75" customHeight="1" x14ac:dyDescent="0.25">
      <c r="A900" s="148"/>
      <c r="B900" s="148"/>
      <c r="C900" s="148"/>
      <c r="D900" s="148"/>
      <c r="E900" s="148"/>
      <c r="F900" s="148"/>
      <c r="G900" s="149"/>
      <c r="H900" s="148"/>
      <c r="I900" s="148"/>
      <c r="J900" s="148"/>
      <c r="K900" s="148"/>
      <c r="L900" s="148"/>
      <c r="M900" s="148"/>
      <c r="N900" s="148"/>
      <c r="O900" s="148"/>
      <c r="P900" s="148"/>
      <c r="Q900" s="148"/>
      <c r="R900" s="50"/>
      <c r="S900" s="148"/>
      <c r="T900" s="148"/>
      <c r="U900" s="148"/>
      <c r="V900" s="148"/>
      <c r="W900" s="148"/>
      <c r="X900" s="148"/>
      <c r="Y900" s="148"/>
      <c r="Z900" s="148"/>
      <c r="AA900" s="148"/>
      <c r="AB900" s="148"/>
      <c r="AC900" s="148"/>
      <c r="AD900" s="148"/>
      <c r="AE900" s="148"/>
      <c r="AF900" s="148"/>
      <c r="AG900" s="148"/>
      <c r="AH900" s="148"/>
    </row>
    <row r="901" spans="1:34" ht="15.75" customHeight="1" x14ac:dyDescent="0.25">
      <c r="A901" s="148"/>
      <c r="B901" s="148"/>
      <c r="C901" s="148"/>
      <c r="D901" s="148"/>
      <c r="E901" s="148"/>
      <c r="F901" s="148"/>
      <c r="G901" s="149"/>
      <c r="H901" s="148"/>
      <c r="I901" s="148"/>
      <c r="J901" s="148"/>
      <c r="K901" s="148"/>
      <c r="L901" s="148"/>
      <c r="M901" s="148"/>
      <c r="N901" s="148"/>
      <c r="O901" s="148"/>
      <c r="P901" s="148"/>
      <c r="Q901" s="148"/>
      <c r="R901" s="50"/>
      <c r="S901" s="148"/>
      <c r="T901" s="148"/>
      <c r="U901" s="148"/>
      <c r="V901" s="148"/>
      <c r="W901" s="148"/>
      <c r="X901" s="148"/>
      <c r="Y901" s="148"/>
      <c r="Z901" s="148"/>
      <c r="AA901" s="148"/>
      <c r="AB901" s="148"/>
      <c r="AC901" s="148"/>
      <c r="AD901" s="148"/>
      <c r="AE901" s="148"/>
      <c r="AF901" s="148"/>
      <c r="AG901" s="148"/>
      <c r="AH901" s="148"/>
    </row>
    <row r="902" spans="1:34" ht="15.75" customHeight="1" x14ac:dyDescent="0.25">
      <c r="A902" s="148"/>
      <c r="B902" s="148"/>
      <c r="C902" s="148"/>
      <c r="D902" s="148"/>
      <c r="E902" s="148"/>
      <c r="F902" s="148"/>
      <c r="G902" s="149"/>
      <c r="H902" s="148"/>
      <c r="I902" s="148"/>
      <c r="J902" s="148"/>
      <c r="K902" s="148"/>
      <c r="L902" s="148"/>
      <c r="M902" s="148"/>
      <c r="N902" s="148"/>
      <c r="O902" s="148"/>
      <c r="P902" s="148"/>
      <c r="Q902" s="148"/>
      <c r="R902" s="50"/>
      <c r="S902" s="148"/>
      <c r="T902" s="148"/>
      <c r="U902" s="148"/>
      <c r="V902" s="148"/>
      <c r="W902" s="148"/>
      <c r="X902" s="148"/>
      <c r="Y902" s="148"/>
      <c r="Z902" s="148"/>
      <c r="AA902" s="148"/>
      <c r="AB902" s="148"/>
      <c r="AC902" s="148"/>
      <c r="AD902" s="148"/>
      <c r="AE902" s="148"/>
      <c r="AF902" s="148"/>
      <c r="AG902" s="148"/>
      <c r="AH902" s="148"/>
    </row>
    <row r="903" spans="1:34" ht="15.75" customHeight="1" x14ac:dyDescent="0.25">
      <c r="A903" s="148"/>
      <c r="B903" s="148"/>
      <c r="C903" s="148"/>
      <c r="D903" s="148"/>
      <c r="E903" s="148"/>
      <c r="F903" s="148"/>
      <c r="G903" s="149"/>
      <c r="H903" s="148"/>
      <c r="I903" s="148"/>
      <c r="J903" s="148"/>
      <c r="K903" s="148"/>
      <c r="L903" s="148"/>
      <c r="M903" s="148"/>
      <c r="N903" s="148"/>
      <c r="O903" s="148"/>
      <c r="P903" s="148"/>
      <c r="Q903" s="148"/>
      <c r="R903" s="50"/>
      <c r="S903" s="148"/>
      <c r="T903" s="148"/>
      <c r="U903" s="148"/>
      <c r="V903" s="148"/>
      <c r="W903" s="148"/>
      <c r="X903" s="148"/>
      <c r="Y903" s="148"/>
      <c r="Z903" s="148"/>
      <c r="AA903" s="148"/>
      <c r="AB903" s="148"/>
      <c r="AC903" s="148"/>
      <c r="AD903" s="148"/>
      <c r="AE903" s="148"/>
      <c r="AF903" s="148"/>
      <c r="AG903" s="148"/>
      <c r="AH903" s="148"/>
    </row>
    <row r="904" spans="1:34" ht="15.75" customHeight="1" x14ac:dyDescent="0.25">
      <c r="A904" s="148"/>
      <c r="B904" s="148"/>
      <c r="C904" s="148"/>
      <c r="D904" s="148"/>
      <c r="E904" s="148"/>
      <c r="F904" s="148"/>
      <c r="G904" s="149"/>
      <c r="H904" s="148"/>
      <c r="I904" s="148"/>
      <c r="J904" s="148"/>
      <c r="K904" s="148"/>
      <c r="L904" s="148"/>
      <c r="M904" s="148"/>
      <c r="N904" s="148"/>
      <c r="O904" s="148"/>
      <c r="P904" s="148"/>
      <c r="Q904" s="148"/>
      <c r="R904" s="50"/>
      <c r="S904" s="148"/>
      <c r="T904" s="148"/>
      <c r="U904" s="148"/>
      <c r="V904" s="148"/>
      <c r="W904" s="148"/>
      <c r="X904" s="148"/>
      <c r="Y904" s="148"/>
      <c r="Z904" s="148"/>
      <c r="AA904" s="148"/>
      <c r="AB904" s="148"/>
      <c r="AC904" s="148"/>
      <c r="AD904" s="148"/>
      <c r="AE904" s="148"/>
      <c r="AF904" s="148"/>
      <c r="AG904" s="148"/>
      <c r="AH904" s="148"/>
    </row>
    <row r="905" spans="1:34" ht="15.75" customHeight="1" x14ac:dyDescent="0.25">
      <c r="A905" s="148"/>
      <c r="B905" s="148"/>
      <c r="C905" s="148"/>
      <c r="D905" s="148"/>
      <c r="E905" s="148"/>
      <c r="F905" s="148"/>
      <c r="G905" s="149"/>
      <c r="H905" s="148"/>
      <c r="I905" s="148"/>
      <c r="J905" s="148"/>
      <c r="K905" s="148"/>
      <c r="L905" s="148"/>
      <c r="M905" s="148"/>
      <c r="N905" s="148"/>
      <c r="O905" s="148"/>
      <c r="P905" s="148"/>
      <c r="Q905" s="148"/>
      <c r="R905" s="50"/>
      <c r="S905" s="148"/>
      <c r="T905" s="148"/>
      <c r="U905" s="148"/>
      <c r="V905" s="148"/>
      <c r="W905" s="148"/>
      <c r="X905" s="148"/>
      <c r="Y905" s="148"/>
      <c r="Z905" s="148"/>
      <c r="AA905" s="148"/>
      <c r="AB905" s="148"/>
      <c r="AC905" s="148"/>
      <c r="AD905" s="148"/>
      <c r="AE905" s="148"/>
      <c r="AF905" s="148"/>
      <c r="AG905" s="148"/>
      <c r="AH905" s="148"/>
    </row>
    <row r="906" spans="1:34" ht="15.75" customHeight="1" x14ac:dyDescent="0.25">
      <c r="A906" s="148"/>
      <c r="B906" s="148"/>
      <c r="C906" s="148"/>
      <c r="D906" s="148"/>
      <c r="E906" s="148"/>
      <c r="F906" s="148"/>
      <c r="G906" s="149"/>
      <c r="H906" s="148"/>
      <c r="I906" s="148"/>
      <c r="J906" s="148"/>
      <c r="K906" s="148"/>
      <c r="L906" s="148"/>
      <c r="M906" s="148"/>
      <c r="N906" s="148"/>
      <c r="O906" s="148"/>
      <c r="P906" s="148"/>
      <c r="Q906" s="148"/>
      <c r="R906" s="50"/>
      <c r="S906" s="148"/>
      <c r="T906" s="148"/>
      <c r="U906" s="148"/>
      <c r="V906" s="148"/>
      <c r="W906" s="148"/>
      <c r="X906" s="148"/>
      <c r="Y906" s="148"/>
      <c r="Z906" s="148"/>
      <c r="AA906" s="148"/>
      <c r="AB906" s="148"/>
      <c r="AC906" s="148"/>
      <c r="AD906" s="148"/>
      <c r="AE906" s="148"/>
      <c r="AF906" s="148"/>
      <c r="AG906" s="148"/>
      <c r="AH906" s="148"/>
    </row>
    <row r="907" spans="1:34" ht="15.75" customHeight="1" x14ac:dyDescent="0.25">
      <c r="A907" s="148"/>
      <c r="B907" s="148"/>
      <c r="C907" s="148"/>
      <c r="D907" s="148"/>
      <c r="E907" s="148"/>
      <c r="F907" s="148"/>
      <c r="G907" s="149"/>
      <c r="H907" s="148"/>
      <c r="I907" s="148"/>
      <c r="J907" s="148"/>
      <c r="K907" s="148"/>
      <c r="L907" s="148"/>
      <c r="M907" s="148"/>
      <c r="N907" s="148"/>
      <c r="O907" s="148"/>
      <c r="P907" s="148"/>
      <c r="Q907" s="148"/>
      <c r="R907" s="50"/>
      <c r="S907" s="148"/>
      <c r="T907" s="148"/>
      <c r="U907" s="148"/>
      <c r="V907" s="148"/>
      <c r="W907" s="148"/>
      <c r="X907" s="148"/>
      <c r="Y907" s="148"/>
      <c r="Z907" s="148"/>
      <c r="AA907" s="148"/>
      <c r="AB907" s="148"/>
      <c r="AC907" s="148"/>
      <c r="AD907" s="148"/>
      <c r="AE907" s="148"/>
      <c r="AF907" s="148"/>
      <c r="AG907" s="148"/>
      <c r="AH907" s="148"/>
    </row>
    <row r="908" spans="1:34" ht="15.75" customHeight="1" x14ac:dyDescent="0.25">
      <c r="A908" s="148"/>
      <c r="B908" s="148"/>
      <c r="C908" s="148"/>
      <c r="D908" s="148"/>
      <c r="E908" s="148"/>
      <c r="F908" s="148"/>
      <c r="G908" s="149"/>
      <c r="H908" s="148"/>
      <c r="I908" s="148"/>
      <c r="J908" s="148"/>
      <c r="K908" s="148"/>
      <c r="L908" s="148"/>
      <c r="M908" s="148"/>
      <c r="N908" s="148"/>
      <c r="O908" s="148"/>
      <c r="P908" s="148"/>
      <c r="Q908" s="148"/>
      <c r="R908" s="50"/>
      <c r="S908" s="148"/>
      <c r="T908" s="148"/>
      <c r="U908" s="148"/>
      <c r="V908" s="148"/>
      <c r="W908" s="148"/>
      <c r="X908" s="148"/>
      <c r="Y908" s="148"/>
      <c r="Z908" s="148"/>
      <c r="AA908" s="148"/>
      <c r="AB908" s="148"/>
      <c r="AC908" s="148"/>
      <c r="AD908" s="148"/>
      <c r="AE908" s="148"/>
      <c r="AF908" s="148"/>
      <c r="AG908" s="148"/>
      <c r="AH908" s="148"/>
    </row>
    <row r="909" spans="1:34" ht="15.75" customHeight="1" x14ac:dyDescent="0.25">
      <c r="A909" s="148"/>
      <c r="B909" s="148"/>
      <c r="C909" s="148"/>
      <c r="D909" s="148"/>
      <c r="E909" s="148"/>
      <c r="F909" s="148"/>
      <c r="G909" s="149"/>
      <c r="H909" s="148"/>
      <c r="I909" s="148"/>
      <c r="J909" s="148"/>
      <c r="K909" s="148"/>
      <c r="L909" s="148"/>
      <c r="M909" s="148"/>
      <c r="N909" s="148"/>
      <c r="O909" s="148"/>
      <c r="P909" s="148"/>
      <c r="Q909" s="148"/>
      <c r="R909" s="50"/>
      <c r="S909" s="148"/>
      <c r="T909" s="148"/>
      <c r="U909" s="148"/>
      <c r="V909" s="148"/>
      <c r="W909" s="148"/>
      <c r="X909" s="148"/>
      <c r="Y909" s="148"/>
      <c r="Z909" s="148"/>
      <c r="AA909" s="148"/>
      <c r="AB909" s="148"/>
      <c r="AC909" s="148"/>
      <c r="AD909" s="148"/>
      <c r="AE909" s="148"/>
      <c r="AF909" s="148"/>
      <c r="AG909" s="148"/>
      <c r="AH909" s="148"/>
    </row>
    <row r="910" spans="1:34" ht="15.75" customHeight="1" x14ac:dyDescent="0.25">
      <c r="A910" s="148"/>
      <c r="B910" s="148"/>
      <c r="C910" s="148"/>
      <c r="D910" s="148"/>
      <c r="E910" s="148"/>
      <c r="F910" s="148"/>
      <c r="G910" s="149"/>
      <c r="H910" s="148"/>
      <c r="I910" s="148"/>
      <c r="J910" s="148"/>
      <c r="K910" s="148"/>
      <c r="L910" s="148"/>
      <c r="M910" s="148"/>
      <c r="N910" s="148"/>
      <c r="O910" s="148"/>
      <c r="P910" s="148"/>
      <c r="Q910" s="148"/>
      <c r="R910" s="50"/>
      <c r="S910" s="148"/>
      <c r="T910" s="148"/>
      <c r="U910" s="148"/>
      <c r="V910" s="148"/>
      <c r="W910" s="148"/>
      <c r="X910" s="148"/>
      <c r="Y910" s="148"/>
      <c r="Z910" s="148"/>
      <c r="AA910" s="148"/>
      <c r="AB910" s="148"/>
      <c r="AC910" s="148"/>
      <c r="AD910" s="148"/>
      <c r="AE910" s="148"/>
      <c r="AF910" s="148"/>
      <c r="AG910" s="148"/>
      <c r="AH910" s="148"/>
    </row>
    <row r="911" spans="1:34" ht="15.75" customHeight="1" x14ac:dyDescent="0.25">
      <c r="A911" s="148"/>
      <c r="B911" s="148"/>
      <c r="C911" s="148"/>
      <c r="D911" s="148"/>
      <c r="E911" s="148"/>
      <c r="F911" s="148"/>
      <c r="G911" s="149"/>
      <c r="H911" s="148"/>
      <c r="I911" s="148"/>
      <c r="J911" s="148"/>
      <c r="K911" s="148"/>
      <c r="L911" s="148"/>
      <c r="M911" s="148"/>
      <c r="N911" s="148"/>
      <c r="O911" s="148"/>
      <c r="P911" s="148"/>
      <c r="Q911" s="148"/>
      <c r="R911" s="50"/>
      <c r="S911" s="148"/>
      <c r="T911" s="148"/>
      <c r="U911" s="148"/>
      <c r="V911" s="148"/>
      <c r="W911" s="148"/>
      <c r="X911" s="148"/>
      <c r="Y911" s="148"/>
      <c r="Z911" s="148"/>
      <c r="AA911" s="148"/>
      <c r="AB911" s="148"/>
      <c r="AC911" s="148"/>
      <c r="AD911" s="148"/>
      <c r="AE911" s="148"/>
      <c r="AF911" s="148"/>
      <c r="AG911" s="148"/>
      <c r="AH911" s="148"/>
    </row>
    <row r="912" spans="1:34" ht="15.75" customHeight="1" x14ac:dyDescent="0.25">
      <c r="A912" s="148"/>
      <c r="B912" s="148"/>
      <c r="C912" s="148"/>
      <c r="D912" s="148"/>
      <c r="E912" s="148"/>
      <c r="F912" s="148"/>
      <c r="G912" s="149"/>
      <c r="H912" s="148"/>
      <c r="I912" s="148"/>
      <c r="J912" s="148"/>
      <c r="K912" s="148"/>
      <c r="L912" s="148"/>
      <c r="M912" s="148"/>
      <c r="N912" s="148"/>
      <c r="O912" s="148"/>
      <c r="P912" s="148"/>
      <c r="Q912" s="148"/>
      <c r="R912" s="50"/>
      <c r="S912" s="148"/>
      <c r="T912" s="148"/>
      <c r="U912" s="148"/>
      <c r="V912" s="148"/>
      <c r="W912" s="148"/>
      <c r="X912" s="148"/>
      <c r="Y912" s="148"/>
      <c r="Z912" s="148"/>
      <c r="AA912" s="148"/>
      <c r="AB912" s="148"/>
      <c r="AC912" s="148"/>
      <c r="AD912" s="148"/>
      <c r="AE912" s="148"/>
      <c r="AF912" s="148"/>
      <c r="AG912" s="148"/>
      <c r="AH912" s="148"/>
    </row>
    <row r="913" spans="1:34" ht="15.75" customHeight="1" x14ac:dyDescent="0.25">
      <c r="A913" s="148"/>
      <c r="B913" s="148"/>
      <c r="C913" s="148"/>
      <c r="D913" s="148"/>
      <c r="E913" s="148"/>
      <c r="F913" s="148"/>
      <c r="G913" s="149"/>
      <c r="H913" s="148"/>
      <c r="I913" s="148"/>
      <c r="J913" s="148"/>
      <c r="K913" s="148"/>
      <c r="L913" s="148"/>
      <c r="M913" s="148"/>
      <c r="N913" s="148"/>
      <c r="O913" s="148"/>
      <c r="P913" s="148"/>
      <c r="Q913" s="148"/>
      <c r="R913" s="50"/>
      <c r="S913" s="148"/>
      <c r="T913" s="148"/>
      <c r="U913" s="148"/>
      <c r="V913" s="148"/>
      <c r="W913" s="148"/>
      <c r="X913" s="148"/>
      <c r="Y913" s="148"/>
      <c r="Z913" s="148"/>
      <c r="AA913" s="148"/>
      <c r="AB913" s="148"/>
      <c r="AC913" s="148"/>
      <c r="AD913" s="148"/>
      <c r="AE913" s="148"/>
      <c r="AF913" s="148"/>
      <c r="AG913" s="148"/>
      <c r="AH913" s="148"/>
    </row>
    <row r="914" spans="1:34" ht="15.75" customHeight="1" x14ac:dyDescent="0.25">
      <c r="A914" s="148"/>
      <c r="B914" s="148"/>
      <c r="C914" s="148"/>
      <c r="D914" s="148"/>
      <c r="E914" s="148"/>
      <c r="F914" s="148"/>
      <c r="G914" s="149"/>
      <c r="H914" s="148"/>
      <c r="I914" s="148"/>
      <c r="J914" s="148"/>
      <c r="K914" s="148"/>
      <c r="L914" s="148"/>
      <c r="M914" s="148"/>
      <c r="N914" s="148"/>
      <c r="O914" s="148"/>
      <c r="P914" s="148"/>
      <c r="Q914" s="148"/>
      <c r="R914" s="50"/>
      <c r="S914" s="148"/>
      <c r="T914" s="148"/>
      <c r="U914" s="148"/>
      <c r="V914" s="148"/>
      <c r="W914" s="148"/>
      <c r="X914" s="148"/>
      <c r="Y914" s="148"/>
      <c r="Z914" s="148"/>
      <c r="AA914" s="148"/>
      <c r="AB914" s="148"/>
      <c r="AC914" s="148"/>
      <c r="AD914" s="148"/>
      <c r="AE914" s="148"/>
      <c r="AF914" s="148"/>
      <c r="AG914" s="148"/>
      <c r="AH914" s="148"/>
    </row>
    <row r="915" spans="1:34" ht="15.75" customHeight="1" x14ac:dyDescent="0.25">
      <c r="A915" s="148"/>
      <c r="B915" s="148"/>
      <c r="C915" s="148"/>
      <c r="D915" s="148"/>
      <c r="E915" s="148"/>
      <c r="F915" s="148"/>
      <c r="G915" s="149"/>
      <c r="H915" s="148"/>
      <c r="I915" s="148"/>
      <c r="J915" s="148"/>
      <c r="K915" s="148"/>
      <c r="L915" s="148"/>
      <c r="M915" s="148"/>
      <c r="N915" s="148"/>
      <c r="O915" s="148"/>
      <c r="P915" s="148"/>
      <c r="Q915" s="148"/>
      <c r="R915" s="50"/>
      <c r="S915" s="148"/>
      <c r="T915" s="148"/>
      <c r="U915" s="148"/>
      <c r="V915" s="148"/>
      <c r="W915" s="148"/>
      <c r="X915" s="148"/>
      <c r="Y915" s="148"/>
      <c r="Z915" s="148"/>
      <c r="AA915" s="148"/>
      <c r="AB915" s="148"/>
      <c r="AC915" s="148"/>
      <c r="AD915" s="148"/>
      <c r="AE915" s="148"/>
      <c r="AF915" s="148"/>
      <c r="AG915" s="148"/>
      <c r="AH915" s="148"/>
    </row>
    <row r="916" spans="1:34" ht="15.75" customHeight="1" x14ac:dyDescent="0.25">
      <c r="A916" s="148"/>
      <c r="B916" s="148"/>
      <c r="C916" s="148"/>
      <c r="D916" s="148"/>
      <c r="E916" s="148"/>
      <c r="F916" s="148"/>
      <c r="G916" s="149"/>
      <c r="H916" s="148"/>
      <c r="I916" s="148"/>
      <c r="J916" s="148"/>
      <c r="K916" s="148"/>
      <c r="L916" s="148"/>
      <c r="M916" s="148"/>
      <c r="N916" s="148"/>
      <c r="O916" s="148"/>
      <c r="P916" s="148"/>
      <c r="Q916" s="148"/>
      <c r="R916" s="50"/>
      <c r="S916" s="148"/>
      <c r="T916" s="148"/>
      <c r="U916" s="148"/>
      <c r="V916" s="148"/>
      <c r="W916" s="148"/>
      <c r="X916" s="148"/>
      <c r="Y916" s="148"/>
      <c r="Z916" s="148"/>
      <c r="AA916" s="148"/>
      <c r="AB916" s="148"/>
      <c r="AC916" s="148"/>
      <c r="AD916" s="148"/>
      <c r="AE916" s="148"/>
      <c r="AF916" s="148"/>
      <c r="AG916" s="148"/>
      <c r="AH916" s="148"/>
    </row>
    <row r="917" spans="1:34" ht="15.75" customHeight="1" x14ac:dyDescent="0.25">
      <c r="A917" s="148"/>
      <c r="B917" s="148"/>
      <c r="C917" s="148"/>
      <c r="D917" s="148"/>
      <c r="E917" s="148"/>
      <c r="F917" s="148"/>
      <c r="G917" s="149"/>
      <c r="H917" s="148"/>
      <c r="I917" s="148"/>
      <c r="J917" s="148"/>
      <c r="K917" s="148"/>
      <c r="L917" s="148"/>
      <c r="M917" s="148"/>
      <c r="N917" s="148"/>
      <c r="O917" s="148"/>
      <c r="P917" s="148"/>
      <c r="Q917" s="148"/>
      <c r="R917" s="50"/>
      <c r="S917" s="148"/>
      <c r="T917" s="148"/>
      <c r="U917" s="148"/>
      <c r="V917" s="148"/>
      <c r="W917" s="148"/>
      <c r="X917" s="148"/>
      <c r="Y917" s="148"/>
      <c r="Z917" s="148"/>
      <c r="AA917" s="148"/>
      <c r="AB917" s="148"/>
      <c r="AC917" s="148"/>
      <c r="AD917" s="148"/>
      <c r="AE917" s="148"/>
      <c r="AF917" s="148"/>
      <c r="AG917" s="148"/>
      <c r="AH917" s="148"/>
    </row>
    <row r="918" spans="1:34" ht="15.75" customHeight="1" x14ac:dyDescent="0.25">
      <c r="A918" s="148"/>
      <c r="B918" s="148"/>
      <c r="C918" s="148"/>
      <c r="D918" s="148"/>
      <c r="E918" s="148"/>
      <c r="F918" s="148"/>
      <c r="G918" s="149"/>
      <c r="H918" s="148"/>
      <c r="I918" s="148"/>
      <c r="J918" s="148"/>
      <c r="K918" s="148"/>
      <c r="L918" s="148"/>
      <c r="M918" s="148"/>
      <c r="N918" s="148"/>
      <c r="O918" s="148"/>
      <c r="P918" s="148"/>
      <c r="Q918" s="148"/>
      <c r="R918" s="50"/>
      <c r="S918" s="148"/>
      <c r="T918" s="148"/>
      <c r="U918" s="148"/>
      <c r="V918" s="148"/>
      <c r="W918" s="148"/>
      <c r="X918" s="148"/>
      <c r="Y918" s="148"/>
      <c r="Z918" s="148"/>
      <c r="AA918" s="148"/>
      <c r="AB918" s="148"/>
      <c r="AC918" s="148"/>
      <c r="AD918" s="148"/>
      <c r="AE918" s="148"/>
      <c r="AF918" s="148"/>
      <c r="AG918" s="148"/>
      <c r="AH918" s="148"/>
    </row>
    <row r="919" spans="1:34" ht="15.75" customHeight="1" x14ac:dyDescent="0.25">
      <c r="A919" s="148"/>
      <c r="B919" s="148"/>
      <c r="C919" s="148"/>
      <c r="D919" s="148"/>
      <c r="E919" s="148"/>
      <c r="F919" s="148"/>
      <c r="G919" s="149"/>
      <c r="H919" s="148"/>
      <c r="I919" s="148"/>
      <c r="J919" s="148"/>
      <c r="K919" s="148"/>
      <c r="L919" s="148"/>
      <c r="M919" s="148"/>
      <c r="N919" s="148"/>
      <c r="O919" s="148"/>
      <c r="P919" s="148"/>
      <c r="Q919" s="148"/>
      <c r="R919" s="50"/>
      <c r="S919" s="148"/>
      <c r="T919" s="148"/>
      <c r="U919" s="148"/>
      <c r="V919" s="148"/>
      <c r="W919" s="148"/>
      <c r="X919" s="148"/>
      <c r="Y919" s="148"/>
      <c r="Z919" s="148"/>
      <c r="AA919" s="148"/>
      <c r="AB919" s="148"/>
      <c r="AC919" s="148"/>
      <c r="AD919" s="148"/>
      <c r="AE919" s="148"/>
      <c r="AF919" s="148"/>
      <c r="AG919" s="148"/>
      <c r="AH919" s="148"/>
    </row>
    <row r="920" spans="1:34" ht="15.75" customHeight="1" x14ac:dyDescent="0.25">
      <c r="A920" s="148"/>
      <c r="B920" s="148"/>
      <c r="C920" s="148"/>
      <c r="D920" s="148"/>
      <c r="E920" s="148"/>
      <c r="F920" s="148"/>
      <c r="G920" s="149"/>
      <c r="H920" s="148"/>
      <c r="I920" s="148"/>
      <c r="J920" s="148"/>
      <c r="K920" s="148"/>
      <c r="L920" s="148"/>
      <c r="M920" s="148"/>
      <c r="N920" s="148"/>
      <c r="O920" s="148"/>
      <c r="P920" s="148"/>
      <c r="Q920" s="148"/>
      <c r="R920" s="50"/>
      <c r="S920" s="148"/>
      <c r="T920" s="148"/>
      <c r="U920" s="148"/>
      <c r="V920" s="148"/>
      <c r="W920" s="148"/>
      <c r="X920" s="148"/>
      <c r="Y920" s="148"/>
      <c r="Z920" s="148"/>
      <c r="AA920" s="148"/>
      <c r="AB920" s="148"/>
      <c r="AC920" s="148"/>
      <c r="AD920" s="148"/>
      <c r="AE920" s="148"/>
      <c r="AF920" s="148"/>
      <c r="AG920" s="148"/>
      <c r="AH920" s="148"/>
    </row>
    <row r="921" spans="1:34" ht="15.75" customHeight="1" x14ac:dyDescent="0.25">
      <c r="A921" s="148"/>
      <c r="B921" s="148"/>
      <c r="C921" s="148"/>
      <c r="D921" s="148"/>
      <c r="E921" s="148"/>
      <c r="F921" s="148"/>
      <c r="G921" s="149"/>
      <c r="H921" s="148"/>
      <c r="I921" s="148"/>
      <c r="J921" s="148"/>
      <c r="K921" s="148"/>
      <c r="L921" s="148"/>
      <c r="M921" s="148"/>
      <c r="N921" s="148"/>
      <c r="O921" s="148"/>
      <c r="P921" s="148"/>
      <c r="Q921" s="148"/>
      <c r="R921" s="50"/>
      <c r="S921" s="148"/>
      <c r="T921" s="148"/>
      <c r="U921" s="148"/>
      <c r="V921" s="148"/>
      <c r="W921" s="148"/>
      <c r="X921" s="148"/>
      <c r="Y921" s="148"/>
      <c r="Z921" s="148"/>
      <c r="AA921" s="148"/>
      <c r="AB921" s="148"/>
      <c r="AC921" s="148"/>
      <c r="AD921" s="148"/>
      <c r="AE921" s="148"/>
      <c r="AF921" s="148"/>
      <c r="AG921" s="148"/>
      <c r="AH921" s="148"/>
    </row>
    <row r="922" spans="1:34" ht="15.75" customHeight="1" x14ac:dyDescent="0.25">
      <c r="A922" s="148"/>
      <c r="B922" s="148"/>
      <c r="C922" s="148"/>
      <c r="D922" s="148"/>
      <c r="E922" s="148"/>
      <c r="F922" s="148"/>
      <c r="G922" s="149"/>
      <c r="H922" s="148"/>
      <c r="I922" s="148"/>
      <c r="J922" s="148"/>
      <c r="K922" s="148"/>
      <c r="L922" s="148"/>
      <c r="M922" s="148"/>
      <c r="N922" s="148"/>
      <c r="O922" s="148"/>
      <c r="P922" s="148"/>
      <c r="Q922" s="148"/>
      <c r="R922" s="50"/>
      <c r="S922" s="148"/>
      <c r="T922" s="148"/>
      <c r="U922" s="148"/>
      <c r="V922" s="148"/>
      <c r="W922" s="148"/>
      <c r="X922" s="148"/>
      <c r="Y922" s="148"/>
      <c r="Z922" s="148"/>
      <c r="AA922" s="148"/>
      <c r="AB922" s="148"/>
      <c r="AC922" s="148"/>
      <c r="AD922" s="148"/>
      <c r="AE922" s="148"/>
      <c r="AF922" s="148"/>
      <c r="AG922" s="148"/>
      <c r="AH922" s="148"/>
    </row>
    <row r="923" spans="1:34" ht="15.75" customHeight="1" x14ac:dyDescent="0.25">
      <c r="A923" s="148"/>
      <c r="B923" s="148"/>
      <c r="C923" s="148"/>
      <c r="D923" s="148"/>
      <c r="E923" s="148"/>
      <c r="F923" s="148"/>
      <c r="G923" s="149"/>
      <c r="H923" s="148"/>
      <c r="I923" s="148"/>
      <c r="J923" s="148"/>
      <c r="K923" s="148"/>
      <c r="L923" s="148"/>
      <c r="M923" s="148"/>
      <c r="N923" s="148"/>
      <c r="O923" s="148"/>
      <c r="P923" s="148"/>
      <c r="Q923" s="148"/>
      <c r="R923" s="50"/>
      <c r="S923" s="148"/>
      <c r="T923" s="148"/>
      <c r="U923" s="148"/>
      <c r="V923" s="148"/>
      <c r="W923" s="148"/>
      <c r="X923" s="148"/>
      <c r="Y923" s="148"/>
      <c r="Z923" s="148"/>
      <c r="AA923" s="148"/>
      <c r="AB923" s="148"/>
      <c r="AC923" s="148"/>
      <c r="AD923" s="148"/>
      <c r="AE923" s="148"/>
      <c r="AF923" s="148"/>
      <c r="AG923" s="148"/>
      <c r="AH923" s="148"/>
    </row>
    <row r="924" spans="1:34" ht="15.75" customHeight="1" x14ac:dyDescent="0.25">
      <c r="A924" s="148"/>
      <c r="B924" s="148"/>
      <c r="C924" s="148"/>
      <c r="D924" s="148"/>
      <c r="E924" s="148"/>
      <c r="F924" s="148"/>
      <c r="G924" s="149"/>
      <c r="H924" s="148"/>
      <c r="I924" s="148"/>
      <c r="J924" s="148"/>
      <c r="K924" s="148"/>
      <c r="L924" s="148"/>
      <c r="M924" s="148"/>
      <c r="N924" s="148"/>
      <c r="O924" s="148"/>
      <c r="P924" s="148"/>
      <c r="Q924" s="148"/>
      <c r="R924" s="50"/>
      <c r="S924" s="148"/>
      <c r="T924" s="148"/>
      <c r="U924" s="148"/>
      <c r="V924" s="148"/>
      <c r="W924" s="148"/>
      <c r="X924" s="148"/>
      <c r="Y924" s="148"/>
      <c r="Z924" s="148"/>
      <c r="AA924" s="148"/>
      <c r="AB924" s="148"/>
      <c r="AC924" s="148"/>
      <c r="AD924" s="148"/>
      <c r="AE924" s="148"/>
      <c r="AF924" s="148"/>
      <c r="AG924" s="148"/>
      <c r="AH924" s="148"/>
    </row>
    <row r="925" spans="1:34" ht="15.75" customHeight="1" x14ac:dyDescent="0.25">
      <c r="A925" s="148"/>
      <c r="B925" s="148"/>
      <c r="C925" s="148"/>
      <c r="D925" s="148"/>
      <c r="E925" s="148"/>
      <c r="F925" s="148"/>
      <c r="G925" s="149"/>
      <c r="H925" s="148"/>
      <c r="I925" s="148"/>
      <c r="J925" s="148"/>
      <c r="K925" s="148"/>
      <c r="L925" s="148"/>
      <c r="M925" s="148"/>
      <c r="N925" s="148"/>
      <c r="O925" s="148"/>
      <c r="P925" s="148"/>
      <c r="Q925" s="148"/>
      <c r="R925" s="50"/>
      <c r="S925" s="148"/>
      <c r="T925" s="148"/>
      <c r="U925" s="148"/>
      <c r="V925" s="148"/>
      <c r="W925" s="148"/>
      <c r="X925" s="148"/>
      <c r="Y925" s="148"/>
      <c r="Z925" s="148"/>
      <c r="AA925" s="148"/>
      <c r="AB925" s="148"/>
      <c r="AC925" s="148"/>
      <c r="AD925" s="148"/>
      <c r="AE925" s="148"/>
      <c r="AF925" s="148"/>
      <c r="AG925" s="148"/>
      <c r="AH925" s="148"/>
    </row>
    <row r="926" spans="1:34" ht="15.75" customHeight="1" x14ac:dyDescent="0.25">
      <c r="A926" s="148"/>
      <c r="B926" s="148"/>
      <c r="C926" s="148"/>
      <c r="D926" s="148"/>
      <c r="E926" s="148"/>
      <c r="F926" s="148"/>
      <c r="G926" s="149"/>
      <c r="H926" s="148"/>
      <c r="I926" s="148"/>
      <c r="J926" s="148"/>
      <c r="K926" s="148"/>
      <c r="L926" s="148"/>
      <c r="M926" s="148"/>
      <c r="N926" s="148"/>
      <c r="O926" s="148"/>
      <c r="P926" s="148"/>
      <c r="Q926" s="148"/>
      <c r="R926" s="50"/>
      <c r="S926" s="148"/>
      <c r="T926" s="148"/>
      <c r="U926" s="148"/>
      <c r="V926" s="148"/>
      <c r="W926" s="148"/>
      <c r="X926" s="148"/>
      <c r="Y926" s="148"/>
      <c r="Z926" s="148"/>
      <c r="AA926" s="148"/>
      <c r="AB926" s="148"/>
      <c r="AC926" s="148"/>
      <c r="AD926" s="148"/>
      <c r="AE926" s="148"/>
      <c r="AF926" s="148"/>
      <c r="AG926" s="148"/>
      <c r="AH926" s="148"/>
    </row>
    <row r="927" spans="1:34" ht="15.75" customHeight="1" x14ac:dyDescent="0.25">
      <c r="A927" s="148"/>
      <c r="B927" s="148"/>
      <c r="C927" s="148"/>
      <c r="D927" s="148"/>
      <c r="E927" s="148"/>
      <c r="F927" s="148"/>
      <c r="G927" s="149"/>
      <c r="H927" s="148"/>
      <c r="I927" s="148"/>
      <c r="J927" s="148"/>
      <c r="K927" s="148"/>
      <c r="L927" s="148"/>
      <c r="M927" s="148"/>
      <c r="N927" s="148"/>
      <c r="O927" s="148"/>
      <c r="P927" s="148"/>
      <c r="Q927" s="148"/>
      <c r="R927" s="50"/>
      <c r="S927" s="148"/>
      <c r="T927" s="148"/>
      <c r="U927" s="148"/>
      <c r="V927" s="148"/>
      <c r="W927" s="148"/>
      <c r="X927" s="148"/>
      <c r="Y927" s="148"/>
      <c r="Z927" s="148"/>
      <c r="AA927" s="148"/>
      <c r="AB927" s="148"/>
      <c r="AC927" s="148"/>
      <c r="AD927" s="148"/>
      <c r="AE927" s="148"/>
      <c r="AF927" s="148"/>
      <c r="AG927" s="148"/>
      <c r="AH927" s="148"/>
    </row>
    <row r="928" spans="1:34" ht="15.75" customHeight="1" x14ac:dyDescent="0.25">
      <c r="A928" s="148"/>
      <c r="B928" s="148"/>
      <c r="C928" s="148"/>
      <c r="D928" s="148"/>
      <c r="E928" s="148"/>
      <c r="F928" s="148"/>
      <c r="G928" s="149"/>
      <c r="H928" s="148"/>
      <c r="I928" s="148"/>
      <c r="J928" s="148"/>
      <c r="K928" s="148"/>
      <c r="L928" s="148"/>
      <c r="M928" s="148"/>
      <c r="N928" s="148"/>
      <c r="O928" s="148"/>
      <c r="P928" s="148"/>
      <c r="Q928" s="148"/>
      <c r="R928" s="50"/>
      <c r="S928" s="148"/>
      <c r="T928" s="148"/>
      <c r="U928" s="148"/>
      <c r="V928" s="148"/>
      <c r="W928" s="148"/>
      <c r="X928" s="148"/>
      <c r="Y928" s="148"/>
      <c r="Z928" s="148"/>
      <c r="AA928" s="148"/>
      <c r="AB928" s="148"/>
      <c r="AC928" s="148"/>
      <c r="AD928" s="148"/>
      <c r="AE928" s="148"/>
      <c r="AF928" s="148"/>
      <c r="AG928" s="148"/>
      <c r="AH928" s="148"/>
    </row>
    <row r="929" spans="1:34" ht="15.75" customHeight="1" x14ac:dyDescent="0.25">
      <c r="A929" s="148"/>
      <c r="B929" s="148"/>
      <c r="C929" s="148"/>
      <c r="D929" s="148"/>
      <c r="E929" s="148"/>
      <c r="F929" s="148"/>
      <c r="G929" s="149"/>
      <c r="H929" s="148"/>
      <c r="I929" s="148"/>
      <c r="J929" s="148"/>
      <c r="K929" s="148"/>
      <c r="L929" s="148"/>
      <c r="M929" s="148"/>
      <c r="N929" s="148"/>
      <c r="O929" s="148"/>
      <c r="P929" s="148"/>
      <c r="Q929" s="148"/>
      <c r="R929" s="50"/>
      <c r="S929" s="148"/>
      <c r="T929" s="148"/>
      <c r="U929" s="148"/>
      <c r="V929" s="148"/>
      <c r="W929" s="148"/>
      <c r="X929" s="148"/>
      <c r="Y929" s="148"/>
      <c r="Z929" s="148"/>
      <c r="AA929" s="148"/>
      <c r="AB929" s="148"/>
      <c r="AC929" s="148"/>
      <c r="AD929" s="148"/>
      <c r="AE929" s="148"/>
      <c r="AF929" s="148"/>
      <c r="AG929" s="148"/>
      <c r="AH929" s="148"/>
    </row>
    <row r="930" spans="1:34" ht="15.75" customHeight="1" x14ac:dyDescent="0.25">
      <c r="A930" s="148"/>
      <c r="B930" s="148"/>
      <c r="C930" s="148"/>
      <c r="D930" s="148"/>
      <c r="E930" s="148"/>
      <c r="F930" s="148"/>
      <c r="G930" s="149"/>
      <c r="H930" s="148"/>
      <c r="I930" s="148"/>
      <c r="J930" s="148"/>
      <c r="K930" s="148"/>
      <c r="L930" s="148"/>
      <c r="M930" s="148"/>
      <c r="N930" s="148"/>
      <c r="O930" s="148"/>
      <c r="P930" s="148"/>
      <c r="Q930" s="148"/>
      <c r="R930" s="50"/>
      <c r="S930" s="148"/>
      <c r="T930" s="148"/>
      <c r="U930" s="148"/>
      <c r="V930" s="148"/>
      <c r="W930" s="148"/>
      <c r="X930" s="148"/>
      <c r="Y930" s="148"/>
      <c r="Z930" s="148"/>
      <c r="AA930" s="148"/>
      <c r="AB930" s="148"/>
      <c r="AC930" s="148"/>
      <c r="AD930" s="148"/>
      <c r="AE930" s="148"/>
      <c r="AF930" s="148"/>
      <c r="AG930" s="148"/>
      <c r="AH930" s="148"/>
    </row>
    <row r="931" spans="1:34" ht="15.75" customHeight="1" x14ac:dyDescent="0.25">
      <c r="A931" s="148"/>
      <c r="B931" s="148"/>
      <c r="C931" s="148"/>
      <c r="D931" s="148"/>
      <c r="E931" s="148"/>
      <c r="F931" s="148"/>
      <c r="G931" s="149"/>
      <c r="H931" s="148"/>
      <c r="I931" s="148"/>
      <c r="J931" s="148"/>
      <c r="K931" s="148"/>
      <c r="L931" s="148"/>
      <c r="M931" s="148"/>
      <c r="N931" s="148"/>
      <c r="O931" s="148"/>
      <c r="P931" s="148"/>
      <c r="Q931" s="148"/>
      <c r="R931" s="50"/>
      <c r="S931" s="148"/>
      <c r="T931" s="148"/>
      <c r="U931" s="148"/>
      <c r="V931" s="148"/>
      <c r="W931" s="148"/>
      <c r="X931" s="148"/>
      <c r="Y931" s="148"/>
      <c r="Z931" s="148"/>
      <c r="AA931" s="148"/>
      <c r="AB931" s="148"/>
      <c r="AC931" s="148"/>
      <c r="AD931" s="148"/>
      <c r="AE931" s="148"/>
      <c r="AF931" s="148"/>
      <c r="AG931" s="148"/>
      <c r="AH931" s="148"/>
    </row>
    <row r="932" spans="1:34" ht="15.75" customHeight="1" x14ac:dyDescent="0.25">
      <c r="A932" s="148"/>
      <c r="B932" s="148"/>
      <c r="C932" s="148"/>
      <c r="D932" s="148"/>
      <c r="E932" s="148"/>
      <c r="F932" s="148"/>
      <c r="G932" s="149"/>
      <c r="H932" s="148"/>
      <c r="I932" s="148"/>
      <c r="J932" s="148"/>
      <c r="K932" s="148"/>
      <c r="L932" s="148"/>
      <c r="M932" s="148"/>
      <c r="N932" s="148"/>
      <c r="O932" s="148"/>
      <c r="P932" s="148"/>
      <c r="Q932" s="148"/>
      <c r="R932" s="50"/>
      <c r="S932" s="148"/>
      <c r="T932" s="148"/>
      <c r="U932" s="148"/>
      <c r="V932" s="148"/>
      <c r="W932" s="148"/>
      <c r="X932" s="148"/>
      <c r="Y932" s="148"/>
      <c r="Z932" s="148"/>
      <c r="AA932" s="148"/>
      <c r="AB932" s="148"/>
      <c r="AC932" s="148"/>
      <c r="AD932" s="148"/>
      <c r="AE932" s="148"/>
      <c r="AF932" s="148"/>
      <c r="AG932" s="148"/>
      <c r="AH932" s="148"/>
    </row>
    <row r="933" spans="1:34" ht="15.75" customHeight="1" x14ac:dyDescent="0.25">
      <c r="A933" s="148"/>
      <c r="B933" s="148"/>
      <c r="C933" s="148"/>
      <c r="D933" s="148"/>
      <c r="E933" s="148"/>
      <c r="F933" s="148"/>
      <c r="G933" s="149"/>
      <c r="H933" s="148"/>
      <c r="I933" s="148"/>
      <c r="J933" s="148"/>
      <c r="K933" s="148"/>
      <c r="L933" s="148"/>
      <c r="M933" s="148"/>
      <c r="N933" s="148"/>
      <c r="O933" s="148"/>
      <c r="P933" s="148"/>
      <c r="Q933" s="148"/>
      <c r="R933" s="50"/>
      <c r="S933" s="148"/>
      <c r="T933" s="148"/>
      <c r="U933" s="148"/>
      <c r="V933" s="148"/>
      <c r="W933" s="148"/>
      <c r="X933" s="148"/>
      <c r="Y933" s="148"/>
      <c r="Z933" s="148"/>
      <c r="AA933" s="148"/>
      <c r="AB933" s="148"/>
      <c r="AC933" s="148"/>
      <c r="AD933" s="148"/>
      <c r="AE933" s="148"/>
      <c r="AF933" s="148"/>
      <c r="AG933" s="148"/>
      <c r="AH933" s="148"/>
    </row>
    <row r="934" spans="1:34" ht="15.75" customHeight="1" x14ac:dyDescent="0.25">
      <c r="A934" s="148"/>
      <c r="B934" s="148"/>
      <c r="C934" s="148"/>
      <c r="D934" s="148"/>
      <c r="E934" s="148"/>
      <c r="F934" s="148"/>
      <c r="G934" s="149"/>
      <c r="H934" s="148"/>
      <c r="I934" s="148"/>
      <c r="J934" s="148"/>
      <c r="K934" s="148"/>
      <c r="L934" s="148"/>
      <c r="M934" s="148"/>
      <c r="N934" s="148"/>
      <c r="O934" s="148"/>
      <c r="P934" s="148"/>
      <c r="Q934" s="148"/>
      <c r="R934" s="50"/>
      <c r="S934" s="148"/>
      <c r="T934" s="148"/>
      <c r="U934" s="148"/>
      <c r="V934" s="148"/>
      <c r="W934" s="148"/>
      <c r="X934" s="148"/>
      <c r="Y934" s="148"/>
      <c r="Z934" s="148"/>
      <c r="AA934" s="148"/>
      <c r="AB934" s="148"/>
      <c r="AC934" s="148"/>
      <c r="AD934" s="148"/>
      <c r="AE934" s="148"/>
      <c r="AF934" s="148"/>
      <c r="AG934" s="148"/>
      <c r="AH934" s="148"/>
    </row>
    <row r="935" spans="1:34" ht="15.75" customHeight="1" x14ac:dyDescent="0.25">
      <c r="A935" s="148"/>
      <c r="B935" s="148"/>
      <c r="C935" s="148"/>
      <c r="D935" s="148"/>
      <c r="E935" s="148"/>
      <c r="F935" s="148"/>
      <c r="G935" s="149"/>
      <c r="H935" s="148"/>
      <c r="I935" s="148"/>
      <c r="J935" s="148"/>
      <c r="K935" s="148"/>
      <c r="L935" s="148"/>
      <c r="M935" s="148"/>
      <c r="N935" s="148"/>
      <c r="O935" s="148"/>
      <c r="P935" s="148"/>
      <c r="Q935" s="148"/>
      <c r="R935" s="50"/>
      <c r="S935" s="148"/>
      <c r="T935" s="148"/>
      <c r="U935" s="148"/>
      <c r="V935" s="148"/>
      <c r="W935" s="148"/>
      <c r="X935" s="148"/>
      <c r="Y935" s="148"/>
      <c r="Z935" s="148"/>
      <c r="AA935" s="148"/>
      <c r="AB935" s="148"/>
      <c r="AC935" s="148"/>
      <c r="AD935" s="148"/>
      <c r="AE935" s="148"/>
      <c r="AF935" s="148"/>
      <c r="AG935" s="148"/>
      <c r="AH935" s="148"/>
    </row>
    <row r="936" spans="1:34" ht="15.75" customHeight="1" x14ac:dyDescent="0.25">
      <c r="A936" s="148"/>
      <c r="B936" s="148"/>
      <c r="C936" s="148"/>
      <c r="D936" s="148"/>
      <c r="E936" s="148"/>
      <c r="F936" s="148"/>
      <c r="G936" s="149"/>
      <c r="H936" s="148"/>
      <c r="I936" s="148"/>
      <c r="J936" s="148"/>
      <c r="K936" s="148"/>
      <c r="L936" s="148"/>
      <c r="M936" s="148"/>
      <c r="N936" s="148"/>
      <c r="O936" s="148"/>
      <c r="P936" s="148"/>
      <c r="Q936" s="148"/>
      <c r="R936" s="50"/>
      <c r="S936" s="148"/>
      <c r="T936" s="148"/>
      <c r="U936" s="148"/>
      <c r="V936" s="148"/>
      <c r="W936" s="148"/>
      <c r="X936" s="148"/>
      <c r="Y936" s="148"/>
      <c r="Z936" s="148"/>
      <c r="AA936" s="148"/>
      <c r="AB936" s="148"/>
      <c r="AC936" s="148"/>
      <c r="AD936" s="148"/>
      <c r="AE936" s="148"/>
      <c r="AF936" s="148"/>
      <c r="AG936" s="148"/>
      <c r="AH936" s="148"/>
    </row>
    <row r="937" spans="1:34" ht="15.75" customHeight="1" x14ac:dyDescent="0.25">
      <c r="A937" s="148"/>
      <c r="B937" s="148"/>
      <c r="C937" s="148"/>
      <c r="D937" s="148"/>
      <c r="E937" s="148"/>
      <c r="F937" s="148"/>
      <c r="G937" s="149"/>
      <c r="H937" s="148"/>
      <c r="I937" s="148"/>
      <c r="J937" s="148"/>
      <c r="K937" s="148"/>
      <c r="L937" s="148"/>
      <c r="M937" s="148"/>
      <c r="N937" s="148"/>
      <c r="O937" s="148"/>
      <c r="P937" s="148"/>
      <c r="Q937" s="148"/>
      <c r="R937" s="50"/>
      <c r="S937" s="148"/>
      <c r="T937" s="148"/>
      <c r="U937" s="148"/>
      <c r="V937" s="148"/>
      <c r="W937" s="148"/>
      <c r="X937" s="148"/>
      <c r="Y937" s="148"/>
      <c r="Z937" s="148"/>
      <c r="AA937" s="148"/>
      <c r="AB937" s="148"/>
      <c r="AC937" s="148"/>
      <c r="AD937" s="148"/>
      <c r="AE937" s="148"/>
      <c r="AF937" s="148"/>
      <c r="AG937" s="148"/>
      <c r="AH937" s="148"/>
    </row>
    <row r="938" spans="1:34" ht="15.75" customHeight="1" x14ac:dyDescent="0.25">
      <c r="A938" s="148"/>
      <c r="B938" s="148"/>
      <c r="C938" s="148"/>
      <c r="D938" s="148"/>
      <c r="E938" s="148"/>
      <c r="F938" s="148"/>
      <c r="G938" s="149"/>
      <c r="H938" s="148"/>
      <c r="I938" s="148"/>
      <c r="J938" s="148"/>
      <c r="K938" s="148"/>
      <c r="L938" s="148"/>
      <c r="M938" s="148"/>
      <c r="N938" s="148"/>
      <c r="O938" s="148"/>
      <c r="P938" s="148"/>
      <c r="Q938" s="148"/>
      <c r="R938" s="50"/>
      <c r="S938" s="148"/>
      <c r="T938" s="148"/>
      <c r="U938" s="148"/>
      <c r="V938" s="148"/>
      <c r="W938" s="148"/>
      <c r="X938" s="148"/>
      <c r="Y938" s="148"/>
      <c r="Z938" s="148"/>
      <c r="AA938" s="148"/>
      <c r="AB938" s="148"/>
      <c r="AC938" s="148"/>
      <c r="AD938" s="148"/>
      <c r="AE938" s="148"/>
      <c r="AF938" s="148"/>
      <c r="AG938" s="148"/>
      <c r="AH938" s="148"/>
    </row>
    <row r="939" spans="1:34" ht="15.75" customHeight="1" x14ac:dyDescent="0.25">
      <c r="A939" s="148"/>
      <c r="B939" s="148"/>
      <c r="C939" s="148"/>
      <c r="D939" s="148"/>
      <c r="E939" s="148"/>
      <c r="F939" s="148"/>
      <c r="G939" s="149"/>
      <c r="H939" s="148"/>
      <c r="I939" s="148"/>
      <c r="J939" s="148"/>
      <c r="K939" s="148"/>
      <c r="L939" s="148"/>
      <c r="M939" s="148"/>
      <c r="N939" s="148"/>
      <c r="O939" s="148"/>
      <c r="P939" s="148"/>
      <c r="Q939" s="148"/>
      <c r="R939" s="50"/>
      <c r="S939" s="148"/>
      <c r="T939" s="148"/>
      <c r="U939" s="148"/>
      <c r="V939" s="148"/>
      <c r="W939" s="148"/>
      <c r="X939" s="148"/>
      <c r="Y939" s="148"/>
      <c r="Z939" s="148"/>
      <c r="AA939" s="148"/>
      <c r="AB939" s="148"/>
      <c r="AC939" s="148"/>
      <c r="AD939" s="148"/>
      <c r="AE939" s="148"/>
      <c r="AF939" s="148"/>
      <c r="AG939" s="148"/>
      <c r="AH939" s="148"/>
    </row>
    <row r="940" spans="1:34" ht="15.75" customHeight="1" x14ac:dyDescent="0.25">
      <c r="A940" s="148"/>
      <c r="B940" s="148"/>
      <c r="C940" s="148"/>
      <c r="D940" s="148"/>
      <c r="E940" s="148"/>
      <c r="F940" s="148"/>
      <c r="G940" s="149"/>
      <c r="H940" s="148"/>
      <c r="I940" s="148"/>
      <c r="J940" s="148"/>
      <c r="K940" s="148"/>
      <c r="L940" s="148"/>
      <c r="M940" s="148"/>
      <c r="N940" s="148"/>
      <c r="O940" s="148"/>
      <c r="P940" s="148"/>
      <c r="Q940" s="148"/>
      <c r="R940" s="50"/>
      <c r="S940" s="148"/>
      <c r="T940" s="148"/>
      <c r="U940" s="148"/>
      <c r="V940" s="148"/>
      <c r="W940" s="148"/>
      <c r="X940" s="148"/>
      <c r="Y940" s="148"/>
      <c r="Z940" s="148"/>
      <c r="AA940" s="148"/>
      <c r="AB940" s="148"/>
      <c r="AC940" s="148"/>
      <c r="AD940" s="148"/>
      <c r="AE940" s="148"/>
      <c r="AF940" s="148"/>
      <c r="AG940" s="148"/>
      <c r="AH940" s="148"/>
    </row>
    <row r="941" spans="1:34" ht="15.75" customHeight="1" x14ac:dyDescent="0.25">
      <c r="A941" s="148"/>
      <c r="B941" s="148"/>
      <c r="C941" s="148"/>
      <c r="D941" s="148"/>
      <c r="E941" s="148"/>
      <c r="F941" s="148"/>
      <c r="G941" s="149"/>
      <c r="H941" s="148"/>
      <c r="I941" s="148"/>
      <c r="J941" s="148"/>
      <c r="K941" s="148"/>
      <c r="L941" s="148"/>
      <c r="M941" s="148"/>
      <c r="N941" s="148"/>
      <c r="O941" s="148"/>
      <c r="P941" s="148"/>
      <c r="Q941" s="148"/>
      <c r="R941" s="50"/>
      <c r="S941" s="148"/>
      <c r="T941" s="148"/>
      <c r="U941" s="148"/>
      <c r="V941" s="148"/>
      <c r="W941" s="148"/>
      <c r="X941" s="148"/>
      <c r="Y941" s="148"/>
      <c r="Z941" s="148"/>
      <c r="AA941" s="148"/>
      <c r="AB941" s="148"/>
      <c r="AC941" s="148"/>
      <c r="AD941" s="148"/>
      <c r="AE941" s="148"/>
      <c r="AF941" s="148"/>
      <c r="AG941" s="148"/>
      <c r="AH941" s="148"/>
    </row>
    <row r="942" spans="1:34" ht="15.75" customHeight="1" x14ac:dyDescent="0.25">
      <c r="A942" s="148"/>
      <c r="B942" s="148"/>
      <c r="C942" s="148"/>
      <c r="D942" s="148"/>
      <c r="E942" s="148"/>
      <c r="F942" s="148"/>
      <c r="G942" s="149"/>
      <c r="H942" s="148"/>
      <c r="I942" s="148"/>
      <c r="J942" s="148"/>
      <c r="K942" s="148"/>
      <c r="L942" s="148"/>
      <c r="M942" s="148"/>
      <c r="N942" s="148"/>
      <c r="O942" s="148"/>
      <c r="P942" s="148"/>
      <c r="Q942" s="148"/>
      <c r="R942" s="50"/>
      <c r="S942" s="148"/>
      <c r="T942" s="148"/>
      <c r="U942" s="148"/>
      <c r="V942" s="148"/>
      <c r="W942" s="148"/>
      <c r="X942" s="148"/>
      <c r="Y942" s="148"/>
      <c r="Z942" s="148"/>
      <c r="AA942" s="148"/>
      <c r="AB942" s="148"/>
      <c r="AC942" s="148"/>
      <c r="AD942" s="148"/>
      <c r="AE942" s="148"/>
      <c r="AF942" s="148"/>
      <c r="AG942" s="148"/>
      <c r="AH942" s="148"/>
    </row>
    <row r="943" spans="1:34" ht="15.75" customHeight="1" x14ac:dyDescent="0.25">
      <c r="A943" s="148"/>
      <c r="B943" s="148"/>
      <c r="C943" s="148"/>
      <c r="D943" s="148"/>
      <c r="E943" s="148"/>
      <c r="F943" s="148"/>
      <c r="G943" s="149"/>
      <c r="H943" s="148"/>
      <c r="I943" s="148"/>
      <c r="J943" s="148"/>
      <c r="K943" s="148"/>
      <c r="L943" s="148"/>
      <c r="M943" s="148"/>
      <c r="N943" s="148"/>
      <c r="O943" s="148"/>
      <c r="P943" s="148"/>
      <c r="Q943" s="148"/>
      <c r="R943" s="50"/>
      <c r="S943" s="148"/>
      <c r="T943" s="148"/>
      <c r="U943" s="148"/>
      <c r="V943" s="148"/>
      <c r="W943" s="148"/>
      <c r="X943" s="148"/>
      <c r="Y943" s="148"/>
      <c r="Z943" s="148"/>
      <c r="AA943" s="148"/>
      <c r="AB943" s="148"/>
      <c r="AC943" s="148"/>
      <c r="AD943" s="148"/>
      <c r="AE943" s="148"/>
      <c r="AF943" s="148"/>
      <c r="AG943" s="148"/>
      <c r="AH943" s="148"/>
    </row>
    <row r="944" spans="1:34" ht="15.75" customHeight="1" x14ac:dyDescent="0.25">
      <c r="A944" s="148"/>
      <c r="B944" s="148"/>
      <c r="C944" s="148"/>
      <c r="D944" s="148"/>
      <c r="E944" s="148"/>
      <c r="F944" s="148"/>
      <c r="G944" s="149"/>
      <c r="H944" s="148"/>
      <c r="I944" s="148"/>
      <c r="J944" s="148"/>
      <c r="K944" s="148"/>
      <c r="L944" s="148"/>
      <c r="M944" s="148"/>
      <c r="N944" s="148"/>
      <c r="O944" s="148"/>
      <c r="P944" s="148"/>
      <c r="Q944" s="148"/>
      <c r="R944" s="50"/>
      <c r="S944" s="148"/>
      <c r="T944" s="148"/>
      <c r="U944" s="148"/>
      <c r="V944" s="148"/>
      <c r="W944" s="148"/>
      <c r="X944" s="148"/>
      <c r="Y944" s="148"/>
      <c r="Z944" s="148"/>
      <c r="AA944" s="148"/>
      <c r="AB944" s="148"/>
      <c r="AC944" s="148"/>
      <c r="AD944" s="148"/>
      <c r="AE944" s="148"/>
      <c r="AF944" s="148"/>
      <c r="AG944" s="148"/>
      <c r="AH944" s="148"/>
    </row>
    <row r="945" spans="1:34" ht="15.75" customHeight="1" x14ac:dyDescent="0.25">
      <c r="A945" s="148"/>
      <c r="B945" s="148"/>
      <c r="C945" s="148"/>
      <c r="D945" s="148"/>
      <c r="E945" s="148"/>
      <c r="F945" s="148"/>
      <c r="G945" s="149"/>
      <c r="H945" s="148"/>
      <c r="I945" s="148"/>
      <c r="J945" s="148"/>
      <c r="K945" s="148"/>
      <c r="L945" s="148"/>
      <c r="M945" s="148"/>
      <c r="N945" s="148"/>
      <c r="O945" s="148"/>
      <c r="P945" s="148"/>
      <c r="Q945" s="148"/>
      <c r="R945" s="50"/>
      <c r="S945" s="148"/>
      <c r="T945" s="148"/>
      <c r="U945" s="148"/>
      <c r="V945" s="148"/>
      <c r="W945" s="148"/>
      <c r="X945" s="148"/>
      <c r="Y945" s="148"/>
      <c r="Z945" s="148"/>
      <c r="AA945" s="148"/>
      <c r="AB945" s="148"/>
      <c r="AC945" s="148"/>
      <c r="AD945" s="148"/>
      <c r="AE945" s="148"/>
      <c r="AF945" s="148"/>
      <c r="AG945" s="148"/>
      <c r="AH945" s="148"/>
    </row>
    <row r="946" spans="1:34" ht="15.75" customHeight="1" x14ac:dyDescent="0.25">
      <c r="A946" s="148"/>
      <c r="B946" s="148"/>
      <c r="C946" s="148"/>
      <c r="D946" s="148"/>
      <c r="E946" s="148"/>
      <c r="F946" s="148"/>
      <c r="G946" s="149"/>
      <c r="H946" s="148"/>
      <c r="I946" s="148"/>
      <c r="J946" s="148"/>
      <c r="K946" s="148"/>
      <c r="L946" s="148"/>
      <c r="M946" s="148"/>
      <c r="N946" s="148"/>
      <c r="O946" s="148"/>
      <c r="P946" s="148"/>
      <c r="Q946" s="148"/>
      <c r="R946" s="50"/>
      <c r="S946" s="148"/>
      <c r="T946" s="148"/>
      <c r="U946" s="148"/>
      <c r="V946" s="148"/>
      <c r="W946" s="148"/>
      <c r="X946" s="148"/>
      <c r="Y946" s="148"/>
      <c r="Z946" s="148"/>
      <c r="AA946" s="148"/>
      <c r="AB946" s="148"/>
      <c r="AC946" s="148"/>
      <c r="AD946" s="148"/>
      <c r="AE946" s="148"/>
      <c r="AF946" s="148"/>
      <c r="AG946" s="148"/>
      <c r="AH946" s="148"/>
    </row>
    <row r="947" spans="1:34" ht="15.75" customHeight="1" x14ac:dyDescent="0.25">
      <c r="A947" s="148"/>
      <c r="B947" s="148"/>
      <c r="C947" s="148"/>
      <c r="D947" s="148"/>
      <c r="E947" s="148"/>
      <c r="F947" s="148"/>
      <c r="G947" s="149"/>
      <c r="H947" s="148"/>
      <c r="I947" s="148"/>
      <c r="J947" s="148"/>
      <c r="K947" s="148"/>
      <c r="L947" s="148"/>
      <c r="M947" s="148"/>
      <c r="N947" s="148"/>
      <c r="O947" s="148"/>
      <c r="P947" s="148"/>
      <c r="Q947" s="148"/>
      <c r="R947" s="50"/>
      <c r="S947" s="148"/>
      <c r="T947" s="148"/>
      <c r="U947" s="148"/>
      <c r="V947" s="148"/>
      <c r="W947" s="148"/>
      <c r="X947" s="148"/>
      <c r="Y947" s="148"/>
      <c r="Z947" s="148"/>
      <c r="AA947" s="148"/>
      <c r="AB947" s="148"/>
      <c r="AC947" s="148"/>
      <c r="AD947" s="148"/>
      <c r="AE947" s="148"/>
      <c r="AF947" s="148"/>
      <c r="AG947" s="148"/>
      <c r="AH947" s="148"/>
    </row>
    <row r="948" spans="1:34" ht="15.75" customHeight="1" x14ac:dyDescent="0.25">
      <c r="A948" s="148"/>
      <c r="B948" s="148"/>
      <c r="C948" s="148"/>
      <c r="D948" s="148"/>
      <c r="E948" s="148"/>
      <c r="F948" s="148"/>
      <c r="G948" s="149"/>
      <c r="H948" s="148"/>
      <c r="I948" s="148"/>
      <c r="J948" s="148"/>
      <c r="K948" s="148"/>
      <c r="L948" s="148"/>
      <c r="M948" s="148"/>
      <c r="N948" s="148"/>
      <c r="O948" s="148"/>
      <c r="P948" s="148"/>
      <c r="Q948" s="148"/>
      <c r="R948" s="50"/>
      <c r="S948" s="148"/>
      <c r="T948" s="148"/>
      <c r="U948" s="148"/>
      <c r="V948" s="148"/>
      <c r="W948" s="148"/>
      <c r="X948" s="148"/>
      <c r="Y948" s="148"/>
      <c r="Z948" s="148"/>
      <c r="AA948" s="148"/>
      <c r="AB948" s="148"/>
      <c r="AC948" s="148"/>
      <c r="AD948" s="148"/>
      <c r="AE948" s="148"/>
      <c r="AF948" s="148"/>
      <c r="AG948" s="148"/>
      <c r="AH948" s="148"/>
    </row>
    <row r="949" spans="1:34" ht="15.75" customHeight="1" x14ac:dyDescent="0.25">
      <c r="A949" s="148"/>
      <c r="B949" s="148"/>
      <c r="C949" s="148"/>
      <c r="D949" s="148"/>
      <c r="E949" s="148"/>
      <c r="F949" s="148"/>
      <c r="G949" s="149"/>
      <c r="H949" s="148"/>
      <c r="I949" s="148"/>
      <c r="J949" s="148"/>
      <c r="K949" s="148"/>
      <c r="L949" s="148"/>
      <c r="M949" s="148"/>
      <c r="N949" s="148"/>
      <c r="O949" s="148"/>
      <c r="P949" s="148"/>
      <c r="Q949" s="148"/>
      <c r="R949" s="50"/>
      <c r="S949" s="148"/>
      <c r="T949" s="148"/>
      <c r="U949" s="148"/>
      <c r="V949" s="148"/>
      <c r="W949" s="148"/>
      <c r="X949" s="148"/>
      <c r="Y949" s="148"/>
      <c r="Z949" s="148"/>
      <c r="AA949" s="148"/>
      <c r="AB949" s="148"/>
      <c r="AC949" s="148"/>
      <c r="AD949" s="148"/>
      <c r="AE949" s="148"/>
      <c r="AF949" s="148"/>
      <c r="AG949" s="148"/>
      <c r="AH949" s="148"/>
    </row>
    <row r="950" spans="1:34" ht="15.75" customHeight="1" x14ac:dyDescent="0.25">
      <c r="A950" s="148"/>
      <c r="B950" s="148"/>
      <c r="C950" s="148"/>
      <c r="D950" s="148"/>
      <c r="E950" s="148"/>
      <c r="F950" s="148"/>
      <c r="G950" s="149"/>
      <c r="H950" s="148"/>
      <c r="I950" s="148"/>
      <c r="J950" s="148"/>
      <c r="K950" s="148"/>
      <c r="L950" s="148"/>
      <c r="M950" s="148"/>
      <c r="N950" s="148"/>
      <c r="O950" s="148"/>
      <c r="P950" s="148"/>
      <c r="Q950" s="148"/>
      <c r="R950" s="50"/>
      <c r="S950" s="148"/>
      <c r="T950" s="148"/>
      <c r="U950" s="148"/>
      <c r="V950" s="148"/>
      <c r="W950" s="148"/>
      <c r="X950" s="148"/>
      <c r="Y950" s="148"/>
      <c r="Z950" s="148"/>
      <c r="AA950" s="148"/>
      <c r="AB950" s="148"/>
      <c r="AC950" s="148"/>
      <c r="AD950" s="148"/>
      <c r="AE950" s="148"/>
      <c r="AF950" s="148"/>
      <c r="AG950" s="148"/>
      <c r="AH950" s="148"/>
    </row>
    <row r="951" spans="1:34" ht="15.75" customHeight="1" x14ac:dyDescent="0.25">
      <c r="A951" s="148"/>
      <c r="B951" s="148"/>
      <c r="C951" s="148"/>
      <c r="D951" s="148"/>
      <c r="E951" s="148"/>
      <c r="F951" s="148"/>
      <c r="G951" s="149"/>
      <c r="H951" s="148"/>
      <c r="I951" s="148"/>
      <c r="J951" s="148"/>
      <c r="K951" s="148"/>
      <c r="L951" s="148"/>
      <c r="M951" s="148"/>
      <c r="N951" s="148"/>
      <c r="O951" s="148"/>
      <c r="P951" s="148"/>
      <c r="Q951" s="148"/>
      <c r="R951" s="50"/>
      <c r="S951" s="148"/>
      <c r="T951" s="148"/>
      <c r="U951" s="148"/>
      <c r="V951" s="148"/>
      <c r="W951" s="148"/>
      <c r="X951" s="148"/>
      <c r="Y951" s="148"/>
      <c r="Z951" s="148"/>
      <c r="AA951" s="148"/>
      <c r="AB951" s="148"/>
      <c r="AC951" s="148"/>
      <c r="AD951" s="148"/>
      <c r="AE951" s="148"/>
      <c r="AF951" s="148"/>
      <c r="AG951" s="148"/>
      <c r="AH951" s="148"/>
    </row>
    <row r="952" spans="1:34" ht="15.75" customHeight="1" x14ac:dyDescent="0.25">
      <c r="A952" s="148"/>
      <c r="B952" s="148"/>
      <c r="C952" s="148"/>
      <c r="D952" s="148"/>
      <c r="E952" s="148"/>
      <c r="F952" s="148"/>
      <c r="G952" s="149"/>
      <c r="H952" s="148"/>
      <c r="I952" s="148"/>
      <c r="J952" s="148"/>
      <c r="K952" s="148"/>
      <c r="L952" s="148"/>
      <c r="M952" s="148"/>
      <c r="N952" s="148"/>
      <c r="O952" s="148"/>
      <c r="P952" s="148"/>
      <c r="Q952" s="148"/>
      <c r="R952" s="50"/>
      <c r="S952" s="148"/>
      <c r="T952" s="148"/>
      <c r="U952" s="148"/>
      <c r="V952" s="148"/>
      <c r="W952" s="148"/>
      <c r="X952" s="148"/>
      <c r="Y952" s="148"/>
      <c r="Z952" s="148"/>
      <c r="AA952" s="148"/>
      <c r="AB952" s="148"/>
      <c r="AC952" s="148"/>
      <c r="AD952" s="148"/>
      <c r="AE952" s="148"/>
      <c r="AF952" s="148"/>
      <c r="AG952" s="148"/>
      <c r="AH952" s="148"/>
    </row>
    <row r="953" spans="1:34" ht="15.75" customHeight="1" x14ac:dyDescent="0.25">
      <c r="A953" s="148"/>
      <c r="B953" s="148"/>
      <c r="C953" s="148"/>
      <c r="D953" s="148"/>
      <c r="E953" s="148"/>
      <c r="F953" s="148"/>
      <c r="G953" s="149"/>
      <c r="H953" s="148"/>
      <c r="I953" s="148"/>
      <c r="J953" s="148"/>
      <c r="K953" s="148"/>
      <c r="L953" s="148"/>
      <c r="M953" s="148"/>
      <c r="N953" s="148"/>
      <c r="O953" s="148"/>
      <c r="P953" s="148"/>
      <c r="Q953" s="148"/>
      <c r="R953" s="50"/>
      <c r="S953" s="148"/>
      <c r="T953" s="148"/>
      <c r="U953" s="148"/>
      <c r="V953" s="148"/>
      <c r="W953" s="148"/>
      <c r="X953" s="148"/>
      <c r="Y953" s="148"/>
      <c r="Z953" s="148"/>
      <c r="AA953" s="148"/>
      <c r="AB953" s="148"/>
      <c r="AC953" s="148"/>
      <c r="AD953" s="148"/>
      <c r="AE953" s="148"/>
      <c r="AF953" s="148"/>
      <c r="AG953" s="148"/>
      <c r="AH953" s="148"/>
    </row>
    <row r="954" spans="1:34" ht="15.75" customHeight="1" x14ac:dyDescent="0.25">
      <c r="A954" s="148"/>
      <c r="B954" s="148"/>
      <c r="C954" s="148"/>
      <c r="D954" s="148"/>
      <c r="E954" s="148"/>
      <c r="F954" s="148"/>
      <c r="G954" s="149"/>
      <c r="H954" s="148"/>
      <c r="I954" s="148"/>
      <c r="J954" s="148"/>
      <c r="K954" s="148"/>
      <c r="L954" s="148"/>
      <c r="M954" s="148"/>
      <c r="N954" s="148"/>
      <c r="O954" s="148"/>
      <c r="P954" s="148"/>
      <c r="Q954" s="148"/>
      <c r="R954" s="50"/>
      <c r="S954" s="148"/>
      <c r="T954" s="148"/>
      <c r="U954" s="148"/>
      <c r="V954" s="148"/>
      <c r="W954" s="148"/>
      <c r="X954" s="148"/>
      <c r="Y954" s="148"/>
      <c r="Z954" s="148"/>
      <c r="AA954" s="148"/>
      <c r="AB954" s="148"/>
      <c r="AC954" s="148"/>
      <c r="AD954" s="148"/>
      <c r="AE954" s="148"/>
      <c r="AF954" s="148"/>
      <c r="AG954" s="148"/>
      <c r="AH954" s="148"/>
    </row>
    <row r="955" spans="1:34" ht="15.75" customHeight="1" x14ac:dyDescent="0.25">
      <c r="A955" s="148"/>
      <c r="B955" s="148"/>
      <c r="C955" s="148"/>
      <c r="D955" s="148"/>
      <c r="E955" s="148"/>
      <c r="F955" s="148"/>
      <c r="G955" s="149"/>
      <c r="H955" s="148"/>
      <c r="I955" s="148"/>
      <c r="J955" s="148"/>
      <c r="K955" s="148"/>
      <c r="L955" s="148"/>
      <c r="M955" s="148"/>
      <c r="N955" s="148"/>
      <c r="O955" s="148"/>
      <c r="P955" s="148"/>
      <c r="Q955" s="148"/>
      <c r="R955" s="50"/>
      <c r="S955" s="148"/>
      <c r="T955" s="148"/>
      <c r="U955" s="148"/>
      <c r="V955" s="148"/>
      <c r="W955" s="148"/>
      <c r="X955" s="148"/>
      <c r="Y955" s="148"/>
      <c r="Z955" s="148"/>
      <c r="AA955" s="148"/>
      <c r="AB955" s="148"/>
      <c r="AC955" s="148"/>
      <c r="AD955" s="148"/>
      <c r="AE955" s="148"/>
      <c r="AF955" s="148"/>
      <c r="AG955" s="148"/>
      <c r="AH955" s="148"/>
    </row>
    <row r="956" spans="1:34" ht="15.75" customHeight="1" x14ac:dyDescent="0.25">
      <c r="A956" s="148"/>
      <c r="B956" s="148"/>
      <c r="C956" s="148"/>
      <c r="D956" s="148"/>
      <c r="E956" s="148"/>
      <c r="F956" s="148"/>
      <c r="G956" s="149"/>
      <c r="H956" s="148"/>
      <c r="I956" s="148"/>
      <c r="J956" s="148"/>
      <c r="K956" s="148"/>
      <c r="L956" s="148"/>
      <c r="M956" s="148"/>
      <c r="N956" s="148"/>
      <c r="O956" s="148"/>
      <c r="P956" s="148"/>
      <c r="Q956" s="148"/>
      <c r="R956" s="50"/>
      <c r="S956" s="148"/>
      <c r="T956" s="148"/>
      <c r="U956" s="148"/>
      <c r="V956" s="148"/>
      <c r="W956" s="148"/>
      <c r="X956" s="148"/>
      <c r="Y956" s="148"/>
      <c r="Z956" s="148"/>
      <c r="AA956" s="148"/>
      <c r="AB956" s="148"/>
      <c r="AC956" s="148"/>
      <c r="AD956" s="148"/>
      <c r="AE956" s="148"/>
      <c r="AF956" s="148"/>
      <c r="AG956" s="148"/>
      <c r="AH956" s="148"/>
    </row>
    <row r="957" spans="1:34" ht="15.75" customHeight="1" x14ac:dyDescent="0.25">
      <c r="A957" s="148"/>
      <c r="B957" s="148"/>
      <c r="C957" s="148"/>
      <c r="D957" s="148"/>
      <c r="E957" s="148"/>
      <c r="F957" s="148"/>
      <c r="G957" s="149"/>
      <c r="H957" s="148"/>
      <c r="I957" s="148"/>
      <c r="J957" s="148"/>
      <c r="K957" s="148"/>
      <c r="L957" s="148"/>
      <c r="M957" s="148"/>
      <c r="N957" s="148"/>
      <c r="O957" s="148"/>
      <c r="P957" s="148"/>
      <c r="Q957" s="148"/>
      <c r="R957" s="50"/>
      <c r="S957" s="148"/>
      <c r="T957" s="148"/>
      <c r="U957" s="148"/>
      <c r="V957" s="148"/>
      <c r="W957" s="148"/>
      <c r="X957" s="148"/>
      <c r="Y957" s="148"/>
      <c r="Z957" s="148"/>
      <c r="AA957" s="148"/>
      <c r="AB957" s="148"/>
      <c r="AC957" s="148"/>
      <c r="AD957" s="148"/>
      <c r="AE957" s="148"/>
      <c r="AF957" s="148"/>
      <c r="AG957" s="148"/>
      <c r="AH957" s="148"/>
    </row>
    <row r="958" spans="1:34" ht="15.75" customHeight="1" x14ac:dyDescent="0.25">
      <c r="A958" s="148"/>
      <c r="B958" s="148"/>
      <c r="C958" s="148"/>
      <c r="D958" s="148"/>
      <c r="E958" s="148"/>
      <c r="F958" s="148"/>
      <c r="G958" s="149"/>
      <c r="H958" s="148"/>
      <c r="I958" s="148"/>
      <c r="J958" s="148"/>
      <c r="K958" s="148"/>
      <c r="L958" s="148"/>
      <c r="M958" s="148"/>
      <c r="N958" s="148"/>
      <c r="O958" s="148"/>
      <c r="P958" s="148"/>
      <c r="Q958" s="148"/>
      <c r="R958" s="50"/>
      <c r="S958" s="148"/>
      <c r="T958" s="148"/>
      <c r="U958" s="148"/>
      <c r="V958" s="148"/>
      <c r="W958" s="148"/>
      <c r="X958" s="148"/>
      <c r="Y958" s="148"/>
      <c r="Z958" s="148"/>
      <c r="AA958" s="148"/>
      <c r="AB958" s="148"/>
      <c r="AC958" s="148"/>
      <c r="AD958" s="148"/>
      <c r="AE958" s="148"/>
      <c r="AF958" s="148"/>
      <c r="AG958" s="148"/>
      <c r="AH958" s="148"/>
    </row>
    <row r="959" spans="1:34" ht="15.75" customHeight="1" x14ac:dyDescent="0.25">
      <c r="A959" s="148"/>
      <c r="B959" s="148"/>
      <c r="C959" s="148"/>
      <c r="D959" s="148"/>
      <c r="E959" s="148"/>
      <c r="F959" s="148"/>
      <c r="G959" s="149"/>
      <c r="H959" s="148"/>
      <c r="I959" s="148"/>
      <c r="J959" s="148"/>
      <c r="K959" s="148"/>
      <c r="L959" s="148"/>
      <c r="M959" s="148"/>
      <c r="N959" s="148"/>
      <c r="O959" s="148"/>
      <c r="P959" s="148"/>
      <c r="Q959" s="148"/>
      <c r="R959" s="50"/>
      <c r="S959" s="148"/>
      <c r="T959" s="148"/>
      <c r="U959" s="148"/>
      <c r="V959" s="148"/>
      <c r="W959" s="148"/>
      <c r="X959" s="148"/>
      <c r="Y959" s="148"/>
      <c r="Z959" s="148"/>
      <c r="AA959" s="148"/>
      <c r="AB959" s="148"/>
      <c r="AC959" s="148"/>
      <c r="AD959" s="148"/>
      <c r="AE959" s="148"/>
      <c r="AF959" s="148"/>
      <c r="AG959" s="148"/>
      <c r="AH959" s="148"/>
    </row>
    <row r="960" spans="1:34" ht="15.75" customHeight="1" x14ac:dyDescent="0.25">
      <c r="A960" s="148"/>
      <c r="B960" s="148"/>
      <c r="C960" s="148"/>
      <c r="D960" s="148"/>
      <c r="E960" s="148"/>
      <c r="F960" s="148"/>
      <c r="G960" s="149"/>
      <c r="H960" s="148"/>
      <c r="I960" s="148"/>
      <c r="J960" s="148"/>
      <c r="K960" s="148"/>
      <c r="L960" s="148"/>
      <c r="M960" s="148"/>
      <c r="N960" s="148"/>
      <c r="O960" s="148"/>
      <c r="P960" s="148"/>
      <c r="Q960" s="148"/>
      <c r="R960" s="50"/>
      <c r="S960" s="148"/>
      <c r="T960" s="148"/>
      <c r="U960" s="148"/>
      <c r="V960" s="148"/>
      <c r="W960" s="148"/>
      <c r="X960" s="148"/>
      <c r="Y960" s="148"/>
      <c r="Z960" s="148"/>
      <c r="AA960" s="148"/>
      <c r="AB960" s="148"/>
      <c r="AC960" s="148"/>
      <c r="AD960" s="148"/>
      <c r="AE960" s="148"/>
      <c r="AF960" s="148"/>
      <c r="AG960" s="148"/>
      <c r="AH960" s="148"/>
    </row>
    <row r="961" spans="1:34" ht="15.75" customHeight="1" x14ac:dyDescent="0.25">
      <c r="A961" s="148"/>
      <c r="B961" s="148"/>
      <c r="C961" s="148"/>
      <c r="D961" s="148"/>
      <c r="E961" s="148"/>
      <c r="F961" s="148"/>
      <c r="G961" s="149"/>
      <c r="H961" s="148"/>
      <c r="I961" s="148"/>
      <c r="J961" s="148"/>
      <c r="K961" s="148"/>
      <c r="L961" s="148"/>
      <c r="M961" s="148"/>
      <c r="N961" s="148"/>
      <c r="O961" s="148"/>
      <c r="P961" s="148"/>
      <c r="Q961" s="148"/>
      <c r="R961" s="50"/>
      <c r="S961" s="148"/>
      <c r="T961" s="148"/>
      <c r="U961" s="148"/>
      <c r="V961" s="148"/>
      <c r="W961" s="148"/>
      <c r="X961" s="148"/>
      <c r="Y961" s="148"/>
      <c r="Z961" s="148"/>
      <c r="AA961" s="148"/>
      <c r="AB961" s="148"/>
      <c r="AC961" s="148"/>
      <c r="AD961" s="148"/>
      <c r="AE961" s="148"/>
      <c r="AF961" s="148"/>
      <c r="AG961" s="148"/>
      <c r="AH961" s="148"/>
    </row>
    <row r="962" spans="1:34" ht="15.75" customHeight="1" x14ac:dyDescent="0.25">
      <c r="A962" s="148"/>
      <c r="B962" s="148"/>
      <c r="C962" s="148"/>
      <c r="D962" s="148"/>
      <c r="E962" s="148"/>
      <c r="F962" s="148"/>
      <c r="G962" s="149"/>
      <c r="H962" s="148"/>
      <c r="I962" s="148"/>
      <c r="J962" s="148"/>
      <c r="K962" s="148"/>
      <c r="L962" s="148"/>
      <c r="M962" s="148"/>
      <c r="N962" s="148"/>
      <c r="O962" s="148"/>
      <c r="P962" s="148"/>
      <c r="Q962" s="148"/>
      <c r="R962" s="50"/>
      <c r="S962" s="148"/>
      <c r="T962" s="148"/>
      <c r="U962" s="148"/>
      <c r="V962" s="148"/>
      <c r="W962" s="148"/>
      <c r="X962" s="148"/>
      <c r="Y962" s="148"/>
      <c r="Z962" s="148"/>
      <c r="AA962" s="148"/>
      <c r="AB962" s="148"/>
      <c r="AC962" s="148"/>
      <c r="AD962" s="148"/>
      <c r="AE962" s="148"/>
      <c r="AF962" s="148"/>
      <c r="AG962" s="148"/>
      <c r="AH962" s="148"/>
    </row>
    <row r="963" spans="1:34" ht="15.75" customHeight="1" x14ac:dyDescent="0.25">
      <c r="A963" s="148"/>
      <c r="B963" s="148"/>
      <c r="C963" s="148"/>
      <c r="D963" s="148"/>
      <c r="E963" s="148"/>
      <c r="F963" s="148"/>
      <c r="G963" s="149"/>
      <c r="H963" s="148"/>
      <c r="I963" s="148"/>
      <c r="J963" s="148"/>
      <c r="K963" s="148"/>
      <c r="L963" s="148"/>
      <c r="M963" s="148"/>
      <c r="N963" s="148"/>
      <c r="O963" s="148"/>
      <c r="P963" s="148"/>
      <c r="Q963" s="148"/>
      <c r="R963" s="50"/>
      <c r="S963" s="148"/>
      <c r="T963" s="148"/>
      <c r="U963" s="148"/>
      <c r="V963" s="148"/>
      <c r="W963" s="148"/>
      <c r="X963" s="148"/>
      <c r="Y963" s="148"/>
      <c r="Z963" s="148"/>
      <c r="AA963" s="148"/>
      <c r="AB963" s="148"/>
      <c r="AC963" s="148"/>
      <c r="AD963" s="148"/>
      <c r="AE963" s="148"/>
      <c r="AF963" s="148"/>
      <c r="AG963" s="148"/>
      <c r="AH963" s="148"/>
    </row>
    <row r="964" spans="1:34" ht="15.75" customHeight="1" x14ac:dyDescent="0.25">
      <c r="A964" s="148"/>
      <c r="B964" s="148"/>
      <c r="C964" s="148"/>
      <c r="D964" s="148"/>
      <c r="E964" s="148"/>
      <c r="F964" s="148"/>
      <c r="G964" s="149"/>
      <c r="H964" s="148"/>
      <c r="I964" s="148"/>
      <c r="J964" s="148"/>
      <c r="K964" s="148"/>
      <c r="L964" s="148"/>
      <c r="M964" s="148"/>
      <c r="N964" s="148"/>
      <c r="O964" s="148"/>
      <c r="P964" s="148"/>
      <c r="Q964" s="148"/>
      <c r="R964" s="50"/>
      <c r="S964" s="148"/>
      <c r="T964" s="148"/>
      <c r="U964" s="148"/>
      <c r="V964" s="148"/>
      <c r="W964" s="148"/>
      <c r="X964" s="148"/>
      <c r="Y964" s="148"/>
      <c r="Z964" s="148"/>
      <c r="AA964" s="148"/>
      <c r="AB964" s="148"/>
      <c r="AC964" s="148"/>
      <c r="AD964" s="148"/>
      <c r="AE964" s="148"/>
      <c r="AF964" s="148"/>
      <c r="AG964" s="148"/>
      <c r="AH964" s="148"/>
    </row>
    <row r="965" spans="1:34" ht="15.75" customHeight="1" x14ac:dyDescent="0.25">
      <c r="A965" s="148"/>
      <c r="B965" s="148"/>
      <c r="C965" s="148"/>
      <c r="D965" s="148"/>
      <c r="E965" s="148"/>
      <c r="F965" s="148"/>
      <c r="G965" s="149"/>
      <c r="H965" s="148"/>
      <c r="I965" s="148"/>
      <c r="J965" s="148"/>
      <c r="K965" s="148"/>
      <c r="L965" s="148"/>
      <c r="M965" s="148"/>
      <c r="N965" s="148"/>
      <c r="O965" s="148"/>
      <c r="P965" s="148"/>
      <c r="Q965" s="148"/>
      <c r="R965" s="50"/>
      <c r="S965" s="148"/>
      <c r="T965" s="148"/>
      <c r="U965" s="148"/>
      <c r="V965" s="148"/>
      <c r="W965" s="148"/>
      <c r="X965" s="148"/>
      <c r="Y965" s="148"/>
      <c r="Z965" s="148"/>
      <c r="AA965" s="148"/>
      <c r="AB965" s="148"/>
      <c r="AC965" s="148"/>
      <c r="AD965" s="148"/>
      <c r="AE965" s="148"/>
      <c r="AF965" s="148"/>
      <c r="AG965" s="148"/>
      <c r="AH965" s="148"/>
    </row>
    <row r="966" spans="1:34" ht="15.75" customHeight="1" x14ac:dyDescent="0.25">
      <c r="A966" s="148"/>
      <c r="B966" s="148"/>
      <c r="C966" s="148"/>
      <c r="D966" s="148"/>
      <c r="E966" s="148"/>
      <c r="F966" s="148"/>
      <c r="G966" s="149"/>
      <c r="H966" s="148"/>
      <c r="I966" s="148"/>
      <c r="J966" s="148"/>
      <c r="K966" s="148"/>
      <c r="L966" s="148"/>
      <c r="M966" s="148"/>
      <c r="N966" s="148"/>
      <c r="O966" s="148"/>
      <c r="P966" s="148"/>
      <c r="Q966" s="148"/>
      <c r="R966" s="50"/>
      <c r="S966" s="148"/>
      <c r="T966" s="148"/>
      <c r="U966" s="148"/>
      <c r="V966" s="148"/>
      <c r="W966" s="148"/>
      <c r="X966" s="148"/>
      <c r="Y966" s="148"/>
      <c r="Z966" s="148"/>
      <c r="AA966" s="148"/>
      <c r="AB966" s="148"/>
      <c r="AC966" s="148"/>
      <c r="AD966" s="148"/>
      <c r="AE966" s="148"/>
      <c r="AF966" s="148"/>
      <c r="AG966" s="148"/>
      <c r="AH966" s="148"/>
    </row>
    <row r="967" spans="1:34" ht="15.75" customHeight="1" x14ac:dyDescent="0.25">
      <c r="A967" s="148"/>
      <c r="B967" s="148"/>
      <c r="C967" s="148"/>
      <c r="D967" s="148"/>
      <c r="E967" s="148"/>
      <c r="F967" s="148"/>
      <c r="G967" s="149"/>
      <c r="H967" s="148"/>
      <c r="I967" s="148"/>
      <c r="J967" s="148"/>
      <c r="K967" s="148"/>
      <c r="L967" s="148"/>
      <c r="M967" s="148"/>
      <c r="N967" s="148"/>
      <c r="O967" s="148"/>
      <c r="P967" s="148"/>
      <c r="Q967" s="148"/>
      <c r="R967" s="50"/>
      <c r="S967" s="148"/>
      <c r="T967" s="148"/>
      <c r="U967" s="148"/>
      <c r="V967" s="148"/>
      <c r="W967" s="148"/>
      <c r="X967" s="148"/>
      <c r="Y967" s="148"/>
      <c r="Z967" s="148"/>
      <c r="AA967" s="148"/>
      <c r="AB967" s="148"/>
      <c r="AC967" s="148"/>
      <c r="AD967" s="148"/>
      <c r="AE967" s="148"/>
      <c r="AF967" s="148"/>
      <c r="AG967" s="148"/>
      <c r="AH967" s="148"/>
    </row>
    <row r="968" spans="1:34" ht="15.75" customHeight="1" x14ac:dyDescent="0.25">
      <c r="A968" s="148"/>
      <c r="B968" s="148"/>
      <c r="C968" s="148"/>
      <c r="D968" s="148"/>
      <c r="E968" s="148"/>
      <c r="F968" s="148"/>
      <c r="G968" s="149"/>
      <c r="H968" s="148"/>
      <c r="I968" s="148"/>
      <c r="J968" s="148"/>
      <c r="K968" s="148"/>
      <c r="L968" s="148"/>
      <c r="M968" s="148"/>
      <c r="N968" s="148"/>
      <c r="O968" s="148"/>
      <c r="P968" s="148"/>
      <c r="Q968" s="148"/>
      <c r="R968" s="50"/>
      <c r="S968" s="148"/>
      <c r="T968" s="148"/>
      <c r="U968" s="148"/>
      <c r="V968" s="148"/>
      <c r="W968" s="148"/>
      <c r="X968" s="148"/>
      <c r="Y968" s="148"/>
      <c r="Z968" s="148"/>
      <c r="AA968" s="148"/>
      <c r="AB968" s="148"/>
      <c r="AC968" s="148"/>
      <c r="AD968" s="148"/>
      <c r="AE968" s="148"/>
      <c r="AF968" s="148"/>
      <c r="AG968" s="148"/>
      <c r="AH968" s="148"/>
    </row>
    <row r="969" spans="1:34" ht="15.75" customHeight="1" x14ac:dyDescent="0.25">
      <c r="A969" s="148"/>
      <c r="B969" s="148"/>
      <c r="C969" s="148"/>
      <c r="D969" s="148"/>
      <c r="E969" s="148"/>
      <c r="F969" s="148"/>
      <c r="G969" s="149"/>
      <c r="H969" s="148"/>
      <c r="I969" s="148"/>
      <c r="J969" s="148"/>
      <c r="K969" s="148"/>
      <c r="L969" s="148"/>
      <c r="M969" s="148"/>
      <c r="N969" s="148"/>
      <c r="O969" s="148"/>
      <c r="P969" s="148"/>
      <c r="Q969" s="148"/>
      <c r="R969" s="50"/>
      <c r="S969" s="148"/>
      <c r="T969" s="148"/>
      <c r="U969" s="148"/>
      <c r="V969" s="148"/>
      <c r="W969" s="148"/>
      <c r="X969" s="148"/>
      <c r="Y969" s="148"/>
      <c r="Z969" s="148"/>
      <c r="AA969" s="148"/>
      <c r="AB969" s="148"/>
      <c r="AC969" s="148"/>
      <c r="AD969" s="148"/>
      <c r="AE969" s="148"/>
      <c r="AF969" s="148"/>
      <c r="AG969" s="148"/>
      <c r="AH969" s="148"/>
    </row>
    <row r="970" spans="1:34" ht="15.75" customHeight="1" x14ac:dyDescent="0.25">
      <c r="A970" s="148"/>
      <c r="B970" s="148"/>
      <c r="C970" s="148"/>
      <c r="D970" s="148"/>
      <c r="E970" s="148"/>
      <c r="F970" s="148"/>
      <c r="G970" s="149"/>
      <c r="H970" s="148"/>
      <c r="I970" s="148"/>
      <c r="J970" s="148"/>
      <c r="K970" s="148"/>
      <c r="L970" s="148"/>
      <c r="M970" s="148"/>
      <c r="N970" s="148"/>
      <c r="O970" s="148"/>
      <c r="P970" s="148"/>
      <c r="Q970" s="148"/>
      <c r="R970" s="50"/>
      <c r="S970" s="148"/>
      <c r="T970" s="148"/>
      <c r="U970" s="148"/>
      <c r="V970" s="148"/>
      <c r="W970" s="148"/>
      <c r="X970" s="148"/>
      <c r="Y970" s="148"/>
      <c r="Z970" s="148"/>
      <c r="AA970" s="148"/>
      <c r="AB970" s="148"/>
      <c r="AC970" s="148"/>
      <c r="AD970" s="148"/>
      <c r="AE970" s="148"/>
      <c r="AF970" s="148"/>
      <c r="AG970" s="148"/>
      <c r="AH970" s="148"/>
    </row>
    <row r="971" spans="1:34" ht="15.75" customHeight="1" x14ac:dyDescent="0.25">
      <c r="A971" s="148"/>
      <c r="B971" s="148"/>
      <c r="C971" s="148"/>
      <c r="D971" s="148"/>
      <c r="E971" s="148"/>
      <c r="F971" s="148"/>
      <c r="G971" s="149"/>
      <c r="H971" s="148"/>
      <c r="I971" s="148"/>
      <c r="J971" s="148"/>
      <c r="K971" s="148"/>
      <c r="L971" s="148"/>
      <c r="M971" s="148"/>
      <c r="N971" s="148"/>
      <c r="O971" s="148"/>
      <c r="P971" s="148"/>
      <c r="Q971" s="148"/>
      <c r="R971" s="50"/>
      <c r="S971" s="148"/>
      <c r="T971" s="148"/>
      <c r="U971" s="148"/>
      <c r="V971" s="148"/>
      <c r="W971" s="148"/>
      <c r="X971" s="148"/>
      <c r="Y971" s="148"/>
      <c r="Z971" s="148"/>
      <c r="AA971" s="148"/>
      <c r="AB971" s="148"/>
      <c r="AC971" s="148"/>
      <c r="AD971" s="148"/>
      <c r="AE971" s="148"/>
      <c r="AF971" s="148"/>
      <c r="AG971" s="148"/>
      <c r="AH971" s="148"/>
    </row>
    <row r="972" spans="1:34" ht="15.75" customHeight="1" x14ac:dyDescent="0.25">
      <c r="A972" s="148"/>
      <c r="B972" s="148"/>
      <c r="C972" s="148"/>
      <c r="D972" s="148"/>
      <c r="E972" s="148"/>
      <c r="F972" s="148"/>
      <c r="G972" s="149"/>
      <c r="H972" s="148"/>
      <c r="I972" s="148"/>
      <c r="J972" s="148"/>
      <c r="K972" s="148"/>
      <c r="L972" s="148"/>
      <c r="M972" s="148"/>
      <c r="N972" s="148"/>
      <c r="O972" s="148"/>
      <c r="P972" s="148"/>
      <c r="Q972" s="148"/>
      <c r="R972" s="50"/>
      <c r="S972" s="148"/>
      <c r="T972" s="148"/>
      <c r="U972" s="148"/>
      <c r="V972" s="148"/>
      <c r="W972" s="148"/>
      <c r="X972" s="148"/>
      <c r="Y972" s="148"/>
      <c r="Z972" s="148"/>
      <c r="AA972" s="148"/>
      <c r="AB972" s="148"/>
      <c r="AC972" s="148"/>
      <c r="AD972" s="148"/>
      <c r="AE972" s="148"/>
      <c r="AF972" s="148"/>
      <c r="AG972" s="148"/>
      <c r="AH972" s="148"/>
    </row>
    <row r="973" spans="1:34" ht="15.75" customHeight="1" x14ac:dyDescent="0.25">
      <c r="A973" s="148"/>
      <c r="B973" s="148"/>
      <c r="C973" s="148"/>
      <c r="D973" s="148"/>
      <c r="E973" s="148"/>
      <c r="F973" s="148"/>
      <c r="G973" s="149"/>
      <c r="H973" s="148"/>
      <c r="I973" s="148"/>
      <c r="J973" s="148"/>
      <c r="K973" s="148"/>
      <c r="L973" s="148"/>
      <c r="M973" s="148"/>
      <c r="N973" s="148"/>
      <c r="O973" s="148"/>
      <c r="P973" s="148"/>
      <c r="Q973" s="148"/>
      <c r="R973" s="50"/>
      <c r="S973" s="148"/>
      <c r="T973" s="148"/>
      <c r="U973" s="148"/>
      <c r="V973" s="148"/>
      <c r="W973" s="148"/>
      <c r="X973" s="148"/>
      <c r="Y973" s="148"/>
      <c r="Z973" s="148"/>
      <c r="AA973" s="148"/>
      <c r="AB973" s="148"/>
      <c r="AC973" s="148"/>
      <c r="AD973" s="148"/>
      <c r="AE973" s="148"/>
      <c r="AF973" s="148"/>
      <c r="AG973" s="148"/>
      <c r="AH973" s="148"/>
    </row>
    <row r="974" spans="1:34" ht="15.75" customHeight="1" x14ac:dyDescent="0.25">
      <c r="A974" s="148"/>
      <c r="B974" s="148"/>
      <c r="C974" s="148"/>
      <c r="D974" s="148"/>
      <c r="E974" s="148"/>
      <c r="F974" s="148"/>
      <c r="G974" s="149"/>
      <c r="H974" s="148"/>
      <c r="I974" s="148"/>
      <c r="J974" s="148"/>
      <c r="K974" s="148"/>
      <c r="L974" s="148"/>
      <c r="M974" s="148"/>
      <c r="N974" s="148"/>
      <c r="O974" s="148"/>
      <c r="P974" s="148"/>
      <c r="Q974" s="148"/>
      <c r="R974" s="50"/>
      <c r="S974" s="148"/>
      <c r="T974" s="148"/>
      <c r="U974" s="148"/>
      <c r="V974" s="148"/>
      <c r="W974" s="148"/>
      <c r="X974" s="148"/>
      <c r="Y974" s="148"/>
      <c r="Z974" s="148"/>
      <c r="AA974" s="148"/>
      <c r="AB974" s="148"/>
      <c r="AC974" s="148"/>
      <c r="AD974" s="148"/>
      <c r="AE974" s="148"/>
      <c r="AF974" s="148"/>
      <c r="AG974" s="148"/>
      <c r="AH974" s="148"/>
    </row>
    <row r="975" spans="1:34" ht="15.75" customHeight="1" x14ac:dyDescent="0.25">
      <c r="A975" s="148"/>
      <c r="B975" s="148"/>
      <c r="C975" s="148"/>
      <c r="D975" s="148"/>
      <c r="E975" s="148"/>
      <c r="F975" s="148"/>
      <c r="G975" s="149"/>
      <c r="H975" s="148"/>
      <c r="I975" s="148"/>
      <c r="J975" s="148"/>
      <c r="K975" s="148"/>
      <c r="L975" s="148"/>
      <c r="M975" s="148"/>
      <c r="N975" s="148"/>
      <c r="O975" s="148"/>
      <c r="P975" s="148"/>
      <c r="Q975" s="148"/>
      <c r="R975" s="50"/>
      <c r="S975" s="148"/>
      <c r="T975" s="148"/>
      <c r="U975" s="148"/>
      <c r="V975" s="148"/>
      <c r="W975" s="148"/>
      <c r="X975" s="148"/>
      <c r="Y975" s="148"/>
      <c r="Z975" s="148"/>
      <c r="AA975" s="148"/>
      <c r="AB975" s="148"/>
      <c r="AC975" s="148"/>
      <c r="AD975" s="148"/>
      <c r="AE975" s="148"/>
      <c r="AF975" s="148"/>
      <c r="AG975" s="148"/>
      <c r="AH975" s="148"/>
    </row>
    <row r="976" spans="1:34" ht="15.75" customHeight="1" x14ac:dyDescent="0.25">
      <c r="A976" s="148"/>
      <c r="B976" s="148"/>
      <c r="C976" s="148"/>
      <c r="D976" s="148"/>
      <c r="E976" s="148"/>
      <c r="F976" s="148"/>
      <c r="G976" s="149"/>
      <c r="H976" s="148"/>
      <c r="I976" s="148"/>
      <c r="J976" s="148"/>
      <c r="K976" s="148"/>
      <c r="L976" s="148"/>
      <c r="M976" s="148"/>
      <c r="N976" s="148"/>
      <c r="O976" s="148"/>
      <c r="P976" s="148"/>
      <c r="Q976" s="148"/>
      <c r="R976" s="50"/>
      <c r="S976" s="148"/>
      <c r="T976" s="148"/>
      <c r="U976" s="148"/>
      <c r="V976" s="148"/>
      <c r="W976" s="148"/>
      <c r="X976" s="148"/>
      <c r="Y976" s="148"/>
      <c r="Z976" s="148"/>
      <c r="AA976" s="148"/>
      <c r="AB976" s="148"/>
      <c r="AC976" s="148"/>
      <c r="AD976" s="148"/>
      <c r="AE976" s="148"/>
      <c r="AF976" s="148"/>
      <c r="AG976" s="148"/>
      <c r="AH976" s="148"/>
    </row>
    <row r="977" spans="1:34" ht="15.75" customHeight="1" x14ac:dyDescent="0.25">
      <c r="A977" s="148"/>
      <c r="B977" s="148"/>
      <c r="C977" s="148"/>
      <c r="D977" s="148"/>
      <c r="E977" s="148"/>
      <c r="F977" s="148"/>
      <c r="G977" s="149"/>
      <c r="H977" s="148"/>
      <c r="I977" s="148"/>
      <c r="J977" s="148"/>
      <c r="K977" s="148"/>
      <c r="L977" s="148"/>
      <c r="M977" s="148"/>
      <c r="N977" s="148"/>
      <c r="O977" s="148"/>
      <c r="P977" s="148"/>
      <c r="Q977" s="148"/>
      <c r="R977" s="50"/>
      <c r="S977" s="148"/>
      <c r="T977" s="148"/>
      <c r="U977" s="148"/>
      <c r="V977" s="148"/>
      <c r="W977" s="148"/>
      <c r="X977" s="148"/>
      <c r="Y977" s="148"/>
      <c r="Z977" s="148"/>
      <c r="AA977" s="148"/>
      <c r="AB977" s="148"/>
      <c r="AC977" s="148"/>
      <c r="AD977" s="148"/>
      <c r="AE977" s="148"/>
      <c r="AF977" s="148"/>
      <c r="AG977" s="148"/>
      <c r="AH977" s="148"/>
    </row>
    <row r="978" spans="1:34" ht="15.75" customHeight="1" x14ac:dyDescent="0.25">
      <c r="A978" s="148"/>
      <c r="B978" s="148"/>
      <c r="C978" s="148"/>
      <c r="D978" s="148"/>
      <c r="E978" s="148"/>
      <c r="F978" s="148"/>
      <c r="G978" s="149"/>
      <c r="H978" s="148"/>
      <c r="I978" s="148"/>
      <c r="J978" s="148"/>
      <c r="K978" s="148"/>
      <c r="L978" s="148"/>
      <c r="M978" s="148"/>
      <c r="N978" s="148"/>
      <c r="O978" s="148"/>
      <c r="P978" s="148"/>
      <c r="Q978" s="148"/>
      <c r="R978" s="50"/>
      <c r="S978" s="148"/>
      <c r="T978" s="148"/>
      <c r="U978" s="148"/>
      <c r="V978" s="148"/>
      <c r="W978" s="148"/>
      <c r="X978" s="148"/>
      <c r="Y978" s="148"/>
      <c r="Z978" s="148"/>
      <c r="AA978" s="148"/>
      <c r="AB978" s="148"/>
      <c r="AC978" s="148"/>
      <c r="AD978" s="148"/>
      <c r="AE978" s="148"/>
      <c r="AF978" s="148"/>
      <c r="AG978" s="148"/>
      <c r="AH978" s="148"/>
    </row>
    <row r="979" spans="1:34" ht="15.75" customHeight="1" x14ac:dyDescent="0.25">
      <c r="A979" s="148"/>
      <c r="B979" s="148"/>
      <c r="C979" s="148"/>
      <c r="D979" s="148"/>
      <c r="E979" s="148"/>
      <c r="F979" s="148"/>
      <c r="G979" s="149"/>
      <c r="H979" s="148"/>
      <c r="I979" s="148"/>
      <c r="J979" s="148"/>
      <c r="K979" s="148"/>
      <c r="L979" s="148"/>
      <c r="M979" s="148"/>
      <c r="N979" s="148"/>
      <c r="O979" s="148"/>
      <c r="P979" s="148"/>
      <c r="Q979" s="148"/>
      <c r="R979" s="50"/>
      <c r="S979" s="148"/>
      <c r="T979" s="148"/>
      <c r="U979" s="148"/>
      <c r="V979" s="148"/>
      <c r="W979" s="148"/>
      <c r="X979" s="148"/>
      <c r="Y979" s="148"/>
      <c r="Z979" s="148"/>
      <c r="AA979" s="148"/>
      <c r="AB979" s="148"/>
      <c r="AC979" s="148"/>
      <c r="AD979" s="148"/>
      <c r="AE979" s="148"/>
      <c r="AF979" s="148"/>
      <c r="AG979" s="148"/>
      <c r="AH979" s="148"/>
    </row>
    <row r="980" spans="1:34" ht="15.75" customHeight="1" x14ac:dyDescent="0.25">
      <c r="A980" s="148"/>
      <c r="B980" s="148"/>
      <c r="C980" s="148"/>
      <c r="D980" s="148"/>
      <c r="E980" s="148"/>
      <c r="F980" s="148"/>
      <c r="G980" s="149"/>
      <c r="H980" s="148"/>
      <c r="I980" s="148"/>
      <c r="J980" s="148"/>
      <c r="K980" s="148"/>
      <c r="L980" s="148"/>
      <c r="M980" s="148"/>
      <c r="N980" s="148"/>
      <c r="O980" s="148"/>
      <c r="P980" s="148"/>
      <c r="Q980" s="148"/>
      <c r="R980" s="50"/>
      <c r="S980" s="148"/>
      <c r="T980" s="148"/>
      <c r="U980" s="148"/>
      <c r="V980" s="148"/>
      <c r="W980" s="148"/>
      <c r="X980" s="148"/>
      <c r="Y980" s="148"/>
      <c r="Z980" s="148"/>
      <c r="AA980" s="148"/>
      <c r="AB980" s="148"/>
      <c r="AC980" s="148"/>
      <c r="AD980" s="148"/>
      <c r="AE980" s="148"/>
      <c r="AF980" s="148"/>
      <c r="AG980" s="148"/>
      <c r="AH980" s="148"/>
    </row>
    <row r="981" spans="1:34" ht="15.75" customHeight="1" x14ac:dyDescent="0.25">
      <c r="A981" s="148"/>
      <c r="B981" s="148"/>
      <c r="C981" s="148"/>
      <c r="D981" s="148"/>
      <c r="E981" s="148"/>
      <c r="F981" s="148"/>
      <c r="G981" s="149"/>
      <c r="H981" s="148"/>
      <c r="I981" s="148"/>
      <c r="J981" s="148"/>
      <c r="K981" s="148"/>
      <c r="L981" s="148"/>
      <c r="M981" s="148"/>
      <c r="N981" s="148"/>
      <c r="O981" s="148"/>
      <c r="P981" s="148"/>
      <c r="Q981" s="148"/>
      <c r="R981" s="50"/>
      <c r="S981" s="148"/>
      <c r="T981" s="148"/>
      <c r="U981" s="148"/>
      <c r="V981" s="148"/>
      <c r="W981" s="148"/>
      <c r="X981" s="148"/>
      <c r="Y981" s="148"/>
      <c r="Z981" s="148"/>
      <c r="AA981" s="148"/>
      <c r="AB981" s="148"/>
      <c r="AC981" s="148"/>
      <c r="AD981" s="148"/>
      <c r="AE981" s="148"/>
      <c r="AF981" s="148"/>
      <c r="AG981" s="148"/>
      <c r="AH981" s="148"/>
    </row>
    <row r="982" spans="1:34" ht="15.75" customHeight="1" x14ac:dyDescent="0.25">
      <c r="A982" s="148"/>
      <c r="B982" s="148"/>
      <c r="C982" s="148"/>
      <c r="D982" s="148"/>
      <c r="E982" s="148"/>
      <c r="F982" s="148"/>
      <c r="G982" s="149"/>
      <c r="H982" s="148"/>
      <c r="I982" s="148"/>
      <c r="J982" s="148"/>
      <c r="K982" s="148"/>
      <c r="L982" s="148"/>
      <c r="M982" s="148"/>
      <c r="N982" s="148"/>
      <c r="O982" s="148"/>
      <c r="P982" s="148"/>
      <c r="Q982" s="148"/>
      <c r="R982" s="50"/>
      <c r="S982" s="148"/>
      <c r="T982" s="148"/>
      <c r="U982" s="148"/>
      <c r="V982" s="148"/>
      <c r="W982" s="148"/>
      <c r="X982" s="148"/>
      <c r="Y982" s="148"/>
      <c r="Z982" s="148"/>
      <c r="AA982" s="148"/>
      <c r="AB982" s="148"/>
      <c r="AC982" s="148"/>
      <c r="AD982" s="148"/>
      <c r="AE982" s="148"/>
      <c r="AF982" s="148"/>
      <c r="AG982" s="148"/>
      <c r="AH982" s="148"/>
    </row>
    <row r="983" spans="1:34" ht="15.75" customHeight="1" x14ac:dyDescent="0.25">
      <c r="A983" s="148"/>
      <c r="B983" s="148"/>
      <c r="C983" s="148"/>
      <c r="D983" s="148"/>
      <c r="E983" s="148"/>
      <c r="F983" s="148"/>
      <c r="G983" s="149"/>
      <c r="H983" s="148"/>
      <c r="I983" s="148"/>
      <c r="J983" s="148"/>
      <c r="K983" s="148"/>
      <c r="L983" s="148"/>
      <c r="M983" s="148"/>
      <c r="N983" s="148"/>
      <c r="O983" s="148"/>
      <c r="P983" s="148"/>
      <c r="Q983" s="148"/>
      <c r="R983" s="50"/>
      <c r="S983" s="148"/>
      <c r="T983" s="148"/>
      <c r="U983" s="148"/>
      <c r="V983" s="148"/>
      <c r="W983" s="148"/>
      <c r="X983" s="148"/>
      <c r="Y983" s="148"/>
      <c r="Z983" s="148"/>
      <c r="AA983" s="148"/>
      <c r="AB983" s="148"/>
      <c r="AC983" s="148"/>
      <c r="AD983" s="148"/>
      <c r="AE983" s="148"/>
      <c r="AF983" s="148"/>
      <c r="AG983" s="148"/>
      <c r="AH983" s="148"/>
    </row>
    <row r="984" spans="1:34" ht="15.75" customHeight="1" x14ac:dyDescent="0.25">
      <c r="A984" s="148"/>
      <c r="B984" s="148"/>
      <c r="C984" s="148"/>
      <c r="D984" s="148"/>
      <c r="E984" s="148"/>
      <c r="F984" s="148"/>
      <c r="G984" s="149"/>
      <c r="H984" s="148"/>
      <c r="I984" s="148"/>
      <c r="J984" s="148"/>
      <c r="K984" s="148"/>
      <c r="L984" s="148"/>
      <c r="M984" s="148"/>
      <c r="N984" s="148"/>
      <c r="O984" s="148"/>
      <c r="P984" s="148"/>
      <c r="Q984" s="148"/>
      <c r="R984" s="50"/>
      <c r="S984" s="148"/>
      <c r="T984" s="148"/>
      <c r="U984" s="148"/>
      <c r="V984" s="148"/>
      <c r="W984" s="148"/>
      <c r="X984" s="148"/>
      <c r="Y984" s="148"/>
      <c r="Z984" s="148"/>
      <c r="AA984" s="148"/>
      <c r="AB984" s="148"/>
      <c r="AC984" s="148"/>
      <c r="AD984" s="148"/>
      <c r="AE984" s="148"/>
      <c r="AF984" s="148"/>
      <c r="AG984" s="148"/>
      <c r="AH984" s="148"/>
    </row>
    <row r="985" spans="1:34" ht="15.75" customHeight="1" x14ac:dyDescent="0.25">
      <c r="A985" s="148"/>
      <c r="B985" s="148"/>
      <c r="C985" s="148"/>
      <c r="D985" s="148"/>
      <c r="E985" s="148"/>
      <c r="F985" s="148"/>
      <c r="G985" s="149"/>
      <c r="H985" s="148"/>
      <c r="I985" s="148"/>
      <c r="J985" s="148"/>
      <c r="K985" s="148"/>
      <c r="L985" s="148"/>
      <c r="M985" s="148"/>
      <c r="N985" s="148"/>
      <c r="O985" s="148"/>
      <c r="P985" s="148"/>
      <c r="Q985" s="148"/>
      <c r="R985" s="50"/>
      <c r="S985" s="148"/>
      <c r="T985" s="148"/>
      <c r="U985" s="148"/>
      <c r="V985" s="148"/>
      <c r="W985" s="148"/>
      <c r="X985" s="148"/>
      <c r="Y985" s="148"/>
      <c r="Z985" s="148"/>
      <c r="AA985" s="148"/>
      <c r="AB985" s="148"/>
      <c r="AC985" s="148"/>
      <c r="AD985" s="148"/>
      <c r="AE985" s="148"/>
      <c r="AF985" s="148"/>
      <c r="AG985" s="148"/>
      <c r="AH985" s="148"/>
    </row>
    <row r="986" spans="1:34" ht="15.75" customHeight="1" x14ac:dyDescent="0.25">
      <c r="A986" s="148"/>
      <c r="B986" s="148"/>
      <c r="C986" s="148"/>
      <c r="D986" s="148"/>
      <c r="E986" s="148"/>
      <c r="F986" s="148"/>
      <c r="G986" s="149"/>
      <c r="H986" s="148"/>
      <c r="I986" s="148"/>
      <c r="J986" s="148"/>
      <c r="K986" s="148"/>
      <c r="L986" s="148"/>
      <c r="M986" s="148"/>
      <c r="N986" s="148"/>
      <c r="O986" s="148"/>
      <c r="P986" s="148"/>
      <c r="Q986" s="148"/>
      <c r="R986" s="50"/>
      <c r="S986" s="148"/>
      <c r="T986" s="148"/>
      <c r="U986" s="148"/>
      <c r="V986" s="148"/>
      <c r="W986" s="148"/>
      <c r="X986" s="148"/>
      <c r="Y986" s="148"/>
      <c r="Z986" s="148"/>
      <c r="AA986" s="148"/>
      <c r="AB986" s="148"/>
      <c r="AC986" s="148"/>
      <c r="AD986" s="148"/>
      <c r="AE986" s="148"/>
      <c r="AF986" s="148"/>
      <c r="AG986" s="148"/>
      <c r="AH986" s="148"/>
    </row>
    <row r="987" spans="1:34" ht="15.75" customHeight="1" x14ac:dyDescent="0.25">
      <c r="A987" s="148"/>
      <c r="B987" s="148"/>
      <c r="C987" s="148"/>
      <c r="D987" s="148"/>
      <c r="E987" s="148"/>
      <c r="F987" s="148"/>
      <c r="G987" s="149"/>
      <c r="H987" s="148"/>
      <c r="I987" s="148"/>
      <c r="J987" s="148"/>
      <c r="K987" s="148"/>
      <c r="L987" s="148"/>
      <c r="M987" s="148"/>
      <c r="N987" s="148"/>
      <c r="O987" s="148"/>
      <c r="P987" s="148"/>
      <c r="Q987" s="148"/>
      <c r="R987" s="50"/>
      <c r="S987" s="148"/>
      <c r="T987" s="148"/>
      <c r="U987" s="148"/>
      <c r="V987" s="148"/>
      <c r="W987" s="148"/>
      <c r="X987" s="148"/>
      <c r="Y987" s="148"/>
      <c r="Z987" s="148"/>
      <c r="AA987" s="148"/>
      <c r="AB987" s="148"/>
      <c r="AC987" s="148"/>
      <c r="AD987" s="148"/>
      <c r="AE987" s="148"/>
      <c r="AF987" s="148"/>
      <c r="AG987" s="148"/>
      <c r="AH987" s="148"/>
    </row>
    <row r="988" spans="1:34" ht="15.75" customHeight="1" x14ac:dyDescent="0.25">
      <c r="A988" s="148"/>
      <c r="B988" s="148"/>
      <c r="C988" s="148"/>
      <c r="D988" s="148"/>
      <c r="E988" s="148"/>
      <c r="F988" s="148"/>
      <c r="G988" s="149"/>
      <c r="H988" s="148"/>
      <c r="I988" s="148"/>
      <c r="J988" s="148"/>
      <c r="K988" s="148"/>
      <c r="L988" s="148"/>
      <c r="M988" s="148"/>
      <c r="N988" s="148"/>
      <c r="O988" s="148"/>
      <c r="P988" s="148"/>
      <c r="Q988" s="148"/>
      <c r="R988" s="50"/>
      <c r="S988" s="148"/>
      <c r="T988" s="148"/>
      <c r="U988" s="148"/>
      <c r="V988" s="148"/>
      <c r="W988" s="148"/>
      <c r="X988" s="148"/>
      <c r="Y988" s="148"/>
      <c r="Z988" s="148"/>
      <c r="AA988" s="148"/>
      <c r="AB988" s="148"/>
      <c r="AC988" s="148"/>
      <c r="AD988" s="148"/>
      <c r="AE988" s="148"/>
      <c r="AF988" s="148"/>
      <c r="AG988" s="148"/>
      <c r="AH988" s="148"/>
    </row>
    <row r="989" spans="1:34" ht="15.75" customHeight="1" x14ac:dyDescent="0.25">
      <c r="A989" s="148"/>
      <c r="B989" s="148"/>
      <c r="C989" s="148"/>
      <c r="D989" s="148"/>
      <c r="E989" s="148"/>
      <c r="F989" s="148"/>
      <c r="G989" s="149"/>
      <c r="H989" s="148"/>
      <c r="I989" s="148"/>
      <c r="J989" s="148"/>
      <c r="K989" s="148"/>
      <c r="L989" s="148"/>
      <c r="M989" s="148"/>
      <c r="N989" s="148"/>
      <c r="O989" s="148"/>
      <c r="P989" s="148"/>
      <c r="Q989" s="148"/>
      <c r="R989" s="50"/>
      <c r="S989" s="148"/>
      <c r="T989" s="148"/>
      <c r="U989" s="148"/>
      <c r="V989" s="148"/>
      <c r="W989" s="148"/>
      <c r="X989" s="148"/>
      <c r="Y989" s="148"/>
      <c r="Z989" s="148"/>
      <c r="AA989" s="148"/>
      <c r="AB989" s="148"/>
      <c r="AC989" s="148"/>
      <c r="AD989" s="148"/>
      <c r="AE989" s="148"/>
      <c r="AF989" s="148"/>
      <c r="AG989" s="148"/>
      <c r="AH989" s="148"/>
    </row>
    <row r="990" spans="1:34" ht="15.75" customHeight="1" x14ac:dyDescent="0.25">
      <c r="A990" s="148"/>
      <c r="B990" s="148"/>
      <c r="C990" s="148"/>
      <c r="D990" s="148"/>
      <c r="E990" s="148"/>
      <c r="F990" s="148"/>
      <c r="G990" s="149"/>
      <c r="H990" s="148"/>
      <c r="I990" s="148"/>
      <c r="J990" s="148"/>
      <c r="K990" s="148"/>
      <c r="L990" s="148"/>
      <c r="M990" s="148"/>
      <c r="N990" s="148"/>
      <c r="O990" s="148"/>
      <c r="P990" s="148"/>
      <c r="Q990" s="148"/>
      <c r="R990" s="50"/>
      <c r="S990" s="148"/>
      <c r="T990" s="148"/>
      <c r="U990" s="148"/>
      <c r="V990" s="148"/>
      <c r="W990" s="148"/>
      <c r="X990" s="148"/>
      <c r="Y990" s="148"/>
      <c r="Z990" s="148"/>
      <c r="AA990" s="148"/>
      <c r="AB990" s="148"/>
      <c r="AC990" s="148"/>
      <c r="AD990" s="148"/>
      <c r="AE990" s="148"/>
      <c r="AF990" s="148"/>
      <c r="AG990" s="148"/>
      <c r="AH990" s="148"/>
    </row>
    <row r="991" spans="1:34" ht="15.75" customHeight="1" x14ac:dyDescent="0.25">
      <c r="A991" s="148"/>
      <c r="B991" s="148"/>
      <c r="C991" s="148"/>
      <c r="D991" s="148"/>
      <c r="E991" s="148"/>
      <c r="F991" s="148"/>
      <c r="G991" s="149"/>
      <c r="H991" s="148"/>
      <c r="I991" s="148"/>
      <c r="J991" s="148"/>
      <c r="K991" s="148"/>
      <c r="L991" s="148"/>
      <c r="M991" s="148"/>
      <c r="N991" s="148"/>
      <c r="O991" s="148"/>
      <c r="P991" s="148"/>
      <c r="Q991" s="148"/>
      <c r="R991" s="50"/>
      <c r="S991" s="148"/>
      <c r="T991" s="148"/>
      <c r="U991" s="148"/>
      <c r="V991" s="148"/>
      <c r="W991" s="148"/>
      <c r="X991" s="148"/>
      <c r="Y991" s="148"/>
      <c r="Z991" s="148"/>
      <c r="AA991" s="148"/>
      <c r="AB991" s="148"/>
      <c r="AC991" s="148"/>
      <c r="AD991" s="148"/>
      <c r="AE991" s="148"/>
      <c r="AF991" s="148"/>
      <c r="AG991" s="148"/>
      <c r="AH991" s="148"/>
    </row>
    <row r="992" spans="1:34" ht="15.75" customHeight="1" x14ac:dyDescent="0.25">
      <c r="A992" s="148"/>
      <c r="B992" s="148"/>
      <c r="C992" s="148"/>
      <c r="D992" s="148"/>
      <c r="E992" s="148"/>
      <c r="F992" s="148"/>
      <c r="G992" s="149"/>
      <c r="H992" s="148"/>
      <c r="I992" s="148"/>
      <c r="J992" s="148"/>
      <c r="K992" s="148"/>
      <c r="L992" s="148"/>
      <c r="M992" s="148"/>
      <c r="N992" s="148"/>
      <c r="O992" s="148"/>
      <c r="P992" s="148"/>
      <c r="Q992" s="148"/>
      <c r="R992" s="50"/>
      <c r="S992" s="148"/>
      <c r="T992" s="148"/>
      <c r="U992" s="148"/>
      <c r="V992" s="148"/>
      <c r="W992" s="148"/>
      <c r="X992" s="148"/>
      <c r="Y992" s="148"/>
      <c r="Z992" s="148"/>
      <c r="AA992" s="148"/>
      <c r="AB992" s="148"/>
      <c r="AC992" s="148"/>
      <c r="AD992" s="148"/>
      <c r="AE992" s="148"/>
      <c r="AF992" s="148"/>
      <c r="AG992" s="148"/>
      <c r="AH992" s="148"/>
    </row>
    <row r="993" spans="1:34" ht="15.75" customHeight="1" x14ac:dyDescent="0.25">
      <c r="A993" s="148"/>
      <c r="B993" s="148"/>
      <c r="C993" s="148"/>
      <c r="D993" s="148"/>
      <c r="E993" s="148"/>
      <c r="F993" s="148"/>
      <c r="G993" s="149"/>
      <c r="H993" s="148"/>
      <c r="I993" s="148"/>
      <c r="J993" s="148"/>
      <c r="K993" s="148"/>
      <c r="L993" s="148"/>
      <c r="M993" s="148"/>
      <c r="N993" s="148"/>
      <c r="O993" s="148"/>
      <c r="P993" s="148"/>
      <c r="Q993" s="148"/>
      <c r="R993" s="50"/>
      <c r="S993" s="148"/>
      <c r="T993" s="148"/>
      <c r="U993" s="148"/>
      <c r="V993" s="148"/>
      <c r="W993" s="148"/>
      <c r="X993" s="148"/>
      <c r="Y993" s="148"/>
      <c r="Z993" s="148"/>
      <c r="AA993" s="148"/>
      <c r="AB993" s="148"/>
      <c r="AC993" s="148"/>
      <c r="AD993" s="148"/>
      <c r="AE993" s="148"/>
      <c r="AF993" s="148"/>
      <c r="AG993" s="148"/>
      <c r="AH993" s="148"/>
    </row>
    <row r="994" spans="1:34" ht="15.75" customHeight="1" x14ac:dyDescent="0.25">
      <c r="A994" s="148"/>
      <c r="B994" s="148"/>
      <c r="C994" s="148"/>
      <c r="D994" s="148"/>
      <c r="E994" s="148"/>
      <c r="F994" s="148"/>
      <c r="G994" s="149"/>
      <c r="H994" s="148"/>
      <c r="I994" s="148"/>
      <c r="J994" s="148"/>
      <c r="K994" s="148"/>
      <c r="L994" s="148"/>
      <c r="M994" s="148"/>
      <c r="N994" s="148"/>
      <c r="O994" s="148"/>
      <c r="P994" s="148"/>
      <c r="Q994" s="148"/>
      <c r="R994" s="50"/>
      <c r="S994" s="148"/>
      <c r="T994" s="148"/>
      <c r="U994" s="148"/>
      <c r="V994" s="148"/>
      <c r="W994" s="148"/>
      <c r="X994" s="148"/>
      <c r="Y994" s="148"/>
      <c r="Z994" s="148"/>
      <c r="AA994" s="148"/>
      <c r="AB994" s="148"/>
      <c r="AC994" s="148"/>
      <c r="AD994" s="148"/>
      <c r="AE994" s="148"/>
      <c r="AF994" s="148"/>
      <c r="AG994" s="148"/>
      <c r="AH994" s="148"/>
    </row>
    <row r="995" spans="1:34" ht="15.75" customHeight="1" x14ac:dyDescent="0.25">
      <c r="A995" s="148"/>
      <c r="B995" s="148"/>
      <c r="C995" s="148"/>
      <c r="D995" s="148"/>
      <c r="E995" s="148"/>
      <c r="F995" s="148"/>
      <c r="G995" s="149"/>
      <c r="H995" s="148"/>
      <c r="I995" s="148"/>
      <c r="J995" s="148"/>
      <c r="K995" s="148"/>
      <c r="L995" s="148"/>
      <c r="M995" s="148"/>
      <c r="N995" s="148"/>
      <c r="O995" s="148"/>
      <c r="P995" s="148"/>
      <c r="Q995" s="148"/>
      <c r="R995" s="50"/>
      <c r="S995" s="148"/>
      <c r="T995" s="148"/>
      <c r="U995" s="148"/>
      <c r="V995" s="148"/>
      <c r="W995" s="148"/>
      <c r="X995" s="148"/>
      <c r="Y995" s="148"/>
      <c r="Z995" s="148"/>
      <c r="AA995" s="148"/>
      <c r="AB995" s="148"/>
      <c r="AC995" s="148"/>
      <c r="AD995" s="148"/>
      <c r="AE995" s="148"/>
      <c r="AF995" s="148"/>
      <c r="AG995" s="148"/>
      <c r="AH995" s="148"/>
    </row>
    <row r="996" spans="1:34" ht="15.75" customHeight="1" x14ac:dyDescent="0.25">
      <c r="A996" s="148"/>
      <c r="B996" s="148"/>
      <c r="C996" s="148"/>
      <c r="D996" s="148"/>
      <c r="E996" s="148"/>
      <c r="F996" s="148"/>
      <c r="G996" s="149"/>
      <c r="H996" s="148"/>
      <c r="I996" s="148"/>
      <c r="J996" s="148"/>
      <c r="K996" s="148"/>
      <c r="L996" s="148"/>
      <c r="M996" s="148"/>
      <c r="N996" s="148"/>
      <c r="O996" s="148"/>
      <c r="P996" s="148"/>
      <c r="Q996" s="148"/>
      <c r="R996" s="50"/>
      <c r="S996" s="148"/>
      <c r="T996" s="148"/>
      <c r="U996" s="148"/>
      <c r="V996" s="148"/>
      <c r="W996" s="148"/>
      <c r="X996" s="148"/>
      <c r="Y996" s="148"/>
      <c r="Z996" s="148"/>
      <c r="AA996" s="148"/>
      <c r="AB996" s="148"/>
      <c r="AC996" s="148"/>
      <c r="AD996" s="148"/>
      <c r="AE996" s="148"/>
      <c r="AF996" s="148"/>
      <c r="AG996" s="148"/>
      <c r="AH996" s="148"/>
    </row>
    <row r="997" spans="1:34" ht="15.75" customHeight="1" x14ac:dyDescent="0.25">
      <c r="A997" s="148"/>
      <c r="B997" s="148"/>
      <c r="C997" s="148"/>
      <c r="D997" s="148"/>
      <c r="E997" s="148"/>
      <c r="F997" s="148"/>
      <c r="G997" s="149"/>
      <c r="H997" s="148"/>
      <c r="I997" s="148"/>
      <c r="J997" s="148"/>
      <c r="K997" s="148"/>
      <c r="L997" s="148"/>
      <c r="M997" s="148"/>
      <c r="N997" s="148"/>
      <c r="O997" s="148"/>
      <c r="P997" s="148"/>
      <c r="Q997" s="148"/>
      <c r="R997" s="50"/>
      <c r="S997" s="148"/>
      <c r="T997" s="148"/>
      <c r="U997" s="148"/>
      <c r="V997" s="148"/>
      <c r="W997" s="148"/>
      <c r="X997" s="148"/>
      <c r="Y997" s="148"/>
      <c r="Z997" s="148"/>
      <c r="AA997" s="148"/>
      <c r="AB997" s="148"/>
      <c r="AC997" s="148"/>
      <c r="AD997" s="148"/>
      <c r="AE997" s="148"/>
      <c r="AF997" s="148"/>
      <c r="AG997" s="148"/>
      <c r="AH997" s="148"/>
    </row>
  </sheetData>
  <mergeCells count="6">
    <mergeCell ref="A180:B180"/>
    <mergeCell ref="G1:V1"/>
    <mergeCell ref="A28:B28"/>
    <mergeCell ref="A161:B161"/>
    <mergeCell ref="A170:B170"/>
    <mergeCell ref="A175:B175"/>
  </mergeCells>
  <printOptions horizontalCentered="1"/>
  <pageMargins left="0.25" right="0.25" top="0.75" bottom="0.75" header="0" footer="0"/>
  <pageSetup paperSize="9" fitToHeight="0" pageOrder="overThenDown"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Right="0"/>
  </sheetPr>
  <dimension ref="A1:AC997"/>
  <sheetViews>
    <sheetView workbookViewId="0">
      <selection activeCell="C20" sqref="C20"/>
    </sheetView>
  </sheetViews>
  <sheetFormatPr defaultColWidth="12.6640625" defaultRowHeight="15" customHeight="1" x14ac:dyDescent="0.25"/>
  <cols>
    <col min="1" max="1" width="6.33203125" customWidth="1"/>
    <col min="2" max="2" width="24.21875" customWidth="1"/>
    <col min="3" max="3" width="19.33203125" customWidth="1"/>
    <col min="4" max="4" width="18.77734375" customWidth="1"/>
    <col min="5" max="5" width="19.33203125" customWidth="1"/>
    <col min="6" max="6" width="18.44140625" customWidth="1"/>
    <col min="7" max="7" width="15.21875" hidden="1" customWidth="1"/>
    <col min="8" max="8" width="16.33203125" customWidth="1"/>
    <col min="9" max="10" width="14.21875" customWidth="1"/>
    <col min="11" max="24" width="8.33203125" customWidth="1"/>
    <col min="25" max="29" width="10.21875" customWidth="1"/>
  </cols>
  <sheetData>
    <row r="1" spans="1:29" ht="13.8" x14ac:dyDescent="0.25">
      <c r="A1" s="150" t="s">
        <v>14</v>
      </c>
      <c r="B1" s="151"/>
      <c r="C1" s="152"/>
      <c r="D1" s="152"/>
      <c r="E1" s="152"/>
      <c r="F1" s="152"/>
      <c r="G1" s="153"/>
      <c r="H1" s="151"/>
      <c r="I1" s="152"/>
      <c r="J1" s="152"/>
      <c r="K1" s="152"/>
      <c r="L1" s="152"/>
      <c r="M1" s="152"/>
      <c r="N1" s="152"/>
      <c r="O1" s="152"/>
      <c r="P1" s="152"/>
      <c r="Q1" s="152"/>
      <c r="R1" s="152"/>
      <c r="S1" s="152"/>
      <c r="T1" s="152"/>
      <c r="U1" s="152"/>
      <c r="V1" s="152"/>
      <c r="W1" s="152"/>
      <c r="X1" s="152"/>
      <c r="Y1" s="152"/>
      <c r="Z1" s="152"/>
      <c r="AA1" s="152"/>
      <c r="AB1" s="152"/>
      <c r="AC1" s="152"/>
    </row>
    <row r="2" spans="1:29" ht="13.8" x14ac:dyDescent="0.25">
      <c r="A2" s="152"/>
      <c r="B2" s="154" t="s">
        <v>65</v>
      </c>
      <c r="C2" s="150" t="s">
        <v>66</v>
      </c>
      <c r="D2" s="152"/>
      <c r="E2" s="152"/>
      <c r="F2" s="152"/>
      <c r="G2" s="153"/>
      <c r="H2" s="151"/>
      <c r="I2" s="152"/>
      <c r="J2" s="152"/>
      <c r="K2" s="152"/>
      <c r="L2" s="152"/>
      <c r="M2" s="152"/>
      <c r="N2" s="152"/>
      <c r="O2" s="152"/>
      <c r="P2" s="152"/>
      <c r="Q2" s="152"/>
      <c r="R2" s="152"/>
      <c r="S2" s="152"/>
      <c r="T2" s="152"/>
      <c r="U2" s="152"/>
      <c r="V2" s="152"/>
      <c r="W2" s="152"/>
      <c r="X2" s="152"/>
      <c r="Y2" s="152"/>
      <c r="Z2" s="152"/>
      <c r="AA2" s="152"/>
      <c r="AB2" s="152"/>
      <c r="AC2" s="152"/>
    </row>
    <row r="3" spans="1:29" ht="13.8" x14ac:dyDescent="0.25">
      <c r="A3" s="152"/>
      <c r="B3" s="151"/>
      <c r="C3" s="152"/>
      <c r="D3" s="152"/>
      <c r="E3" s="152"/>
      <c r="F3" s="152"/>
      <c r="G3" s="153"/>
      <c r="H3" s="151"/>
      <c r="I3" s="152"/>
      <c r="J3" s="152"/>
      <c r="K3" s="152"/>
      <c r="L3" s="152"/>
      <c r="M3" s="152"/>
      <c r="N3" s="152"/>
      <c r="O3" s="152"/>
      <c r="P3" s="152"/>
      <c r="Q3" s="152"/>
      <c r="R3" s="152"/>
      <c r="S3" s="152"/>
      <c r="T3" s="152"/>
      <c r="U3" s="152"/>
      <c r="V3" s="152"/>
      <c r="W3" s="152"/>
      <c r="X3" s="152"/>
      <c r="Y3" s="152"/>
      <c r="Z3" s="152"/>
      <c r="AA3" s="152"/>
      <c r="AB3" s="152"/>
      <c r="AC3" s="152"/>
    </row>
    <row r="4" spans="1:29" ht="13.8" x14ac:dyDescent="0.25">
      <c r="A4" s="1005" t="s">
        <v>67</v>
      </c>
      <c r="B4" s="985"/>
      <c r="C4" s="1006" t="s">
        <v>68</v>
      </c>
      <c r="D4" s="987"/>
      <c r="E4" s="987"/>
      <c r="F4" s="985"/>
      <c r="G4" s="155"/>
      <c r="H4" s="151"/>
      <c r="I4" s="152"/>
      <c r="J4" s="152"/>
      <c r="K4" s="152"/>
      <c r="L4" s="152"/>
      <c r="M4" s="152"/>
      <c r="N4" s="152"/>
      <c r="O4" s="152"/>
      <c r="P4" s="152"/>
      <c r="Q4" s="152"/>
      <c r="R4" s="152"/>
      <c r="S4" s="152"/>
      <c r="T4" s="152"/>
      <c r="U4" s="152"/>
      <c r="V4" s="152"/>
      <c r="W4" s="152"/>
      <c r="X4" s="152"/>
      <c r="Y4" s="152"/>
      <c r="Z4" s="152"/>
      <c r="AA4" s="152"/>
      <c r="AB4" s="152"/>
      <c r="AC4" s="152"/>
    </row>
    <row r="5" spans="1:29" ht="233.55" customHeight="1" x14ac:dyDescent="0.25">
      <c r="A5" s="1002" t="s">
        <v>69</v>
      </c>
      <c r="B5" s="1003"/>
      <c r="C5" s="1007" t="s">
        <v>70</v>
      </c>
      <c r="D5" s="1008"/>
      <c r="E5" s="1008"/>
      <c r="F5" s="1003"/>
      <c r="G5" s="155"/>
      <c r="H5" s="151"/>
      <c r="I5" s="152"/>
      <c r="J5" s="152"/>
      <c r="K5" s="152"/>
      <c r="L5" s="152"/>
      <c r="M5" s="152"/>
      <c r="N5" s="152"/>
      <c r="O5" s="152"/>
      <c r="P5" s="152"/>
      <c r="Q5" s="152"/>
      <c r="R5" s="152"/>
      <c r="S5" s="152"/>
      <c r="T5" s="152"/>
      <c r="U5" s="152"/>
      <c r="V5" s="152"/>
      <c r="W5" s="152"/>
      <c r="X5" s="152"/>
      <c r="Y5" s="152"/>
      <c r="Z5" s="152"/>
      <c r="AA5" s="152"/>
      <c r="AB5" s="152"/>
      <c r="AC5" s="152"/>
    </row>
    <row r="6" spans="1:29" ht="13.8" x14ac:dyDescent="0.25">
      <c r="A6" s="1002" t="s">
        <v>71</v>
      </c>
      <c r="B6" s="1003"/>
      <c r="C6" s="1009" t="s">
        <v>72</v>
      </c>
      <c r="D6" s="1008"/>
      <c r="E6" s="1008"/>
      <c r="F6" s="1003"/>
      <c r="G6" s="155"/>
      <c r="H6" s="151"/>
      <c r="I6" s="152"/>
      <c r="J6" s="152"/>
      <c r="K6" s="152"/>
      <c r="L6" s="152"/>
      <c r="M6" s="152"/>
      <c r="N6" s="152"/>
      <c r="O6" s="152"/>
      <c r="P6" s="152"/>
      <c r="Q6" s="152"/>
      <c r="R6" s="152"/>
      <c r="S6" s="152"/>
      <c r="T6" s="152"/>
      <c r="U6" s="152"/>
      <c r="V6" s="152"/>
      <c r="W6" s="152"/>
      <c r="X6" s="152"/>
      <c r="Y6" s="152"/>
      <c r="Z6" s="152"/>
      <c r="AA6" s="152"/>
      <c r="AB6" s="152"/>
      <c r="AC6" s="152"/>
    </row>
    <row r="7" spans="1:29" ht="13.8" x14ac:dyDescent="0.25">
      <c r="A7" s="1002" t="s">
        <v>73</v>
      </c>
      <c r="B7" s="1003"/>
      <c r="C7" s="1007" t="s">
        <v>74</v>
      </c>
      <c r="D7" s="1008"/>
      <c r="E7" s="1008"/>
      <c r="F7" s="1003"/>
      <c r="G7" s="155"/>
      <c r="H7" s="151"/>
      <c r="I7" s="152"/>
      <c r="J7" s="152"/>
      <c r="K7" s="152"/>
      <c r="L7" s="152"/>
      <c r="M7" s="152"/>
      <c r="N7" s="152"/>
      <c r="O7" s="152"/>
      <c r="P7" s="152"/>
      <c r="Q7" s="152"/>
      <c r="R7" s="152"/>
      <c r="S7" s="152"/>
      <c r="T7" s="152"/>
      <c r="U7" s="152"/>
      <c r="V7" s="152"/>
      <c r="W7" s="152"/>
      <c r="X7" s="152"/>
      <c r="Y7" s="152"/>
      <c r="Z7" s="152"/>
      <c r="AA7" s="152"/>
      <c r="AB7" s="152"/>
      <c r="AC7" s="152"/>
    </row>
    <row r="8" spans="1:29" ht="42.45" customHeight="1" x14ac:dyDescent="0.25">
      <c r="A8" s="1004" t="s">
        <v>75</v>
      </c>
      <c r="B8" s="1003"/>
      <c r="C8" s="992" t="s">
        <v>76</v>
      </c>
      <c r="D8" s="993"/>
      <c r="E8" s="993"/>
      <c r="F8" s="994"/>
      <c r="G8" s="155"/>
      <c r="H8" s="151"/>
      <c r="I8" s="152"/>
      <c r="J8" s="152"/>
      <c r="K8" s="152"/>
      <c r="L8" s="152"/>
      <c r="M8" s="152"/>
      <c r="N8" s="152"/>
      <c r="O8" s="152"/>
      <c r="P8" s="152"/>
      <c r="Q8" s="152"/>
      <c r="R8" s="152"/>
      <c r="S8" s="152"/>
      <c r="T8" s="152"/>
      <c r="U8" s="152"/>
      <c r="V8" s="152"/>
      <c r="W8" s="152"/>
      <c r="X8" s="152"/>
      <c r="Y8" s="152"/>
      <c r="Z8" s="152"/>
      <c r="AA8" s="152"/>
      <c r="AB8" s="152"/>
      <c r="AC8" s="152"/>
    </row>
    <row r="9" spans="1:29" ht="14.4" x14ac:dyDescent="0.3">
      <c r="A9" s="152"/>
      <c r="B9" s="151"/>
      <c r="C9" s="152"/>
      <c r="D9" s="152"/>
      <c r="E9" s="152"/>
      <c r="F9" s="152"/>
      <c r="G9" s="153"/>
      <c r="H9" s="151"/>
      <c r="I9" s="152"/>
      <c r="J9" s="152"/>
      <c r="K9" s="156"/>
      <c r="L9" s="152"/>
      <c r="M9" s="152"/>
      <c r="N9" s="152"/>
      <c r="O9" s="152"/>
      <c r="P9" s="152"/>
      <c r="Q9" s="152"/>
      <c r="R9" s="152"/>
      <c r="S9" s="152"/>
      <c r="T9" s="152"/>
      <c r="U9" s="152"/>
      <c r="V9" s="152"/>
      <c r="W9" s="152"/>
      <c r="X9" s="152"/>
      <c r="Y9" s="152"/>
      <c r="Z9" s="152"/>
      <c r="AA9" s="152"/>
      <c r="AB9" s="152"/>
      <c r="AC9" s="152"/>
    </row>
    <row r="10" spans="1:29" ht="13.8" x14ac:dyDescent="0.25">
      <c r="A10" s="152"/>
      <c r="B10" s="151"/>
      <c r="C10" s="152"/>
      <c r="D10" s="152"/>
      <c r="E10" s="152"/>
      <c r="F10" s="152"/>
      <c r="G10" s="153"/>
      <c r="H10" s="151"/>
      <c r="I10" s="152"/>
      <c r="J10" s="152"/>
      <c r="K10" s="152"/>
      <c r="L10" s="152"/>
      <c r="M10" s="152"/>
      <c r="N10" s="152"/>
      <c r="O10" s="152"/>
      <c r="P10" s="152"/>
      <c r="Q10" s="152"/>
      <c r="R10" s="152"/>
      <c r="S10" s="152"/>
      <c r="T10" s="152"/>
      <c r="U10" s="152"/>
      <c r="V10" s="152"/>
      <c r="W10" s="152"/>
      <c r="X10" s="152"/>
      <c r="Y10" s="152"/>
      <c r="Z10" s="152"/>
      <c r="AA10" s="152"/>
      <c r="AB10" s="152"/>
      <c r="AC10" s="152"/>
    </row>
    <row r="11" spans="1:29" ht="13.8" x14ac:dyDescent="0.25">
      <c r="A11" s="157"/>
      <c r="B11" s="158"/>
      <c r="C11" s="159" t="s">
        <v>77</v>
      </c>
      <c r="D11" s="159" t="s">
        <v>78</v>
      </c>
      <c r="E11" s="159" t="s">
        <v>79</v>
      </c>
      <c r="F11" s="159" t="s">
        <v>80</v>
      </c>
      <c r="G11" s="160"/>
      <c r="H11" s="151"/>
      <c r="I11" s="151"/>
      <c r="J11" s="151"/>
      <c r="K11" s="152"/>
      <c r="L11" s="152"/>
      <c r="M11" s="152"/>
      <c r="N11" s="152"/>
      <c r="O11" s="152"/>
      <c r="P11" s="152"/>
      <c r="Q11" s="152"/>
      <c r="R11" s="152"/>
      <c r="S11" s="152"/>
      <c r="T11" s="152"/>
      <c r="U11" s="152"/>
      <c r="V11" s="152"/>
      <c r="W11" s="152"/>
      <c r="X11" s="152"/>
      <c r="Y11" s="152"/>
      <c r="Z11" s="152"/>
      <c r="AA11" s="152"/>
      <c r="AB11" s="152"/>
      <c r="AC11" s="152"/>
    </row>
    <row r="12" spans="1:29" ht="13.8" x14ac:dyDescent="0.25">
      <c r="A12" s="161"/>
      <c r="B12" s="162" t="s">
        <v>81</v>
      </c>
      <c r="C12" s="163">
        <f t="shared" ref="C12:E12" si="0">C13+C14+C15</f>
        <v>23675</v>
      </c>
      <c r="D12" s="163">
        <f t="shared" si="0"/>
        <v>129816</v>
      </c>
      <c r="E12" s="163">
        <f t="shared" si="0"/>
        <v>224942</v>
      </c>
      <c r="F12" s="163">
        <f t="shared" ref="F12:F15" si="1">C12+D12+E12</f>
        <v>378433</v>
      </c>
      <c r="G12" s="995"/>
      <c r="H12" s="164"/>
      <c r="I12" s="164"/>
      <c r="J12" s="164"/>
      <c r="K12" s="152"/>
      <c r="L12" s="152"/>
      <c r="M12" s="152"/>
      <c r="N12" s="152"/>
      <c r="O12" s="152"/>
      <c r="P12" s="152"/>
      <c r="Q12" s="152"/>
      <c r="R12" s="152"/>
      <c r="S12" s="152"/>
      <c r="T12" s="152"/>
      <c r="U12" s="152"/>
      <c r="V12" s="152"/>
      <c r="W12" s="152"/>
      <c r="X12" s="152"/>
      <c r="Y12" s="152"/>
      <c r="Z12" s="152"/>
      <c r="AA12" s="152"/>
      <c r="AB12" s="152"/>
      <c r="AC12" s="152"/>
    </row>
    <row r="13" spans="1:29" ht="27.6" x14ac:dyDescent="0.25">
      <c r="A13" s="165" t="s">
        <v>82</v>
      </c>
      <c r="B13" s="166" t="s">
        <v>20</v>
      </c>
      <c r="C13" s="167">
        <v>12564</v>
      </c>
      <c r="D13" s="167">
        <v>24055</v>
      </c>
      <c r="E13" s="167">
        <v>25151</v>
      </c>
      <c r="F13" s="168">
        <f t="shared" si="1"/>
        <v>61770</v>
      </c>
      <c r="G13" s="996"/>
      <c r="H13" s="151"/>
      <c r="I13" s="152"/>
      <c r="J13" s="152"/>
      <c r="K13" s="152"/>
      <c r="L13" s="152"/>
      <c r="M13" s="152"/>
      <c r="N13" s="152"/>
      <c r="O13" s="152"/>
      <c r="P13" s="152"/>
      <c r="Q13" s="152"/>
      <c r="R13" s="152"/>
      <c r="S13" s="152"/>
      <c r="T13" s="152"/>
      <c r="U13" s="152"/>
      <c r="V13" s="152"/>
      <c r="W13" s="152"/>
      <c r="X13" s="152"/>
      <c r="Y13" s="152"/>
      <c r="Z13" s="152"/>
      <c r="AA13" s="152"/>
      <c r="AB13" s="152"/>
      <c r="AC13" s="152"/>
    </row>
    <row r="14" spans="1:29" ht="41.4" x14ac:dyDescent="0.25">
      <c r="A14" s="165" t="s">
        <v>83</v>
      </c>
      <c r="B14" s="166" t="s">
        <v>84</v>
      </c>
      <c r="C14" s="169">
        <v>8965</v>
      </c>
      <c r="D14" s="167">
        <v>101565</v>
      </c>
      <c r="E14" s="169">
        <f>195401</f>
        <v>195401</v>
      </c>
      <c r="F14" s="168">
        <f t="shared" si="1"/>
        <v>305931</v>
      </c>
      <c r="G14" s="996"/>
      <c r="H14" s="152"/>
      <c r="I14" s="152"/>
      <c r="J14" s="152"/>
      <c r="K14" s="152"/>
      <c r="L14" s="152"/>
      <c r="M14" s="152"/>
      <c r="N14" s="152"/>
      <c r="O14" s="152"/>
      <c r="P14" s="152"/>
      <c r="Q14" s="152"/>
      <c r="R14" s="152"/>
      <c r="S14" s="152"/>
      <c r="T14" s="152"/>
      <c r="U14" s="152"/>
      <c r="V14" s="152"/>
      <c r="W14" s="152"/>
      <c r="X14" s="152"/>
      <c r="Y14" s="152"/>
      <c r="Z14" s="152"/>
      <c r="AA14" s="152"/>
      <c r="AB14" s="152"/>
      <c r="AC14" s="152"/>
    </row>
    <row r="15" spans="1:29" ht="13.8" x14ac:dyDescent="0.25">
      <c r="A15" s="165" t="s">
        <v>85</v>
      </c>
      <c r="B15" s="166" t="s">
        <v>9</v>
      </c>
      <c r="C15" s="167">
        <v>2146</v>
      </c>
      <c r="D15" s="167">
        <v>4196</v>
      </c>
      <c r="E15" s="167">
        <v>4390</v>
      </c>
      <c r="F15" s="168">
        <f t="shared" si="1"/>
        <v>10732</v>
      </c>
      <c r="G15" s="997"/>
      <c r="H15" s="151"/>
      <c r="I15" s="151"/>
      <c r="J15" s="151"/>
      <c r="K15" s="170"/>
      <c r="L15" s="152"/>
      <c r="M15" s="152"/>
      <c r="N15" s="152"/>
      <c r="O15" s="152"/>
      <c r="P15" s="152"/>
      <c r="Q15" s="152"/>
      <c r="R15" s="152"/>
      <c r="S15" s="152"/>
      <c r="T15" s="152"/>
      <c r="U15" s="152"/>
      <c r="V15" s="152"/>
      <c r="W15" s="152"/>
      <c r="X15" s="152"/>
      <c r="Y15" s="152"/>
      <c r="Z15" s="152"/>
      <c r="AA15" s="152"/>
      <c r="AB15" s="152"/>
      <c r="AC15" s="152"/>
    </row>
    <row r="16" spans="1:29" ht="13.8" x14ac:dyDescent="0.25">
      <c r="A16" s="152"/>
      <c r="B16" s="151"/>
      <c r="C16" s="152"/>
      <c r="D16" s="152"/>
      <c r="E16" s="152"/>
      <c r="F16" s="152"/>
      <c r="G16" s="153"/>
      <c r="H16" s="151"/>
      <c r="I16" s="152"/>
      <c r="J16" s="152"/>
      <c r="K16" s="152"/>
      <c r="L16" s="152"/>
      <c r="M16" s="152"/>
      <c r="N16" s="152"/>
      <c r="O16" s="152"/>
      <c r="P16" s="152"/>
      <c r="Q16" s="152"/>
      <c r="R16" s="152"/>
      <c r="S16" s="152"/>
      <c r="T16" s="152"/>
      <c r="U16" s="152"/>
      <c r="V16" s="152"/>
      <c r="W16" s="152"/>
      <c r="X16" s="152"/>
      <c r="Y16" s="152"/>
      <c r="Z16" s="152"/>
      <c r="AA16" s="152"/>
      <c r="AB16" s="152"/>
      <c r="AC16" s="152"/>
    </row>
    <row r="17" spans="1:29" ht="13.8" x14ac:dyDescent="0.25">
      <c r="A17" s="152"/>
      <c r="B17" s="151"/>
      <c r="C17" s="152"/>
      <c r="D17" s="152"/>
      <c r="E17" s="152"/>
      <c r="F17" s="152"/>
      <c r="G17" s="153"/>
      <c r="H17" s="151"/>
      <c r="I17" s="151"/>
      <c r="J17" s="151"/>
      <c r="K17" s="152"/>
      <c r="L17" s="152"/>
      <c r="M17" s="152"/>
      <c r="N17" s="152"/>
      <c r="O17" s="152"/>
      <c r="P17" s="152"/>
      <c r="Q17" s="152"/>
      <c r="R17" s="152"/>
      <c r="S17" s="152"/>
      <c r="T17" s="152"/>
      <c r="U17" s="152"/>
      <c r="V17" s="152"/>
      <c r="W17" s="152"/>
      <c r="X17" s="152"/>
      <c r="Y17" s="152"/>
      <c r="Z17" s="152"/>
      <c r="AA17" s="152"/>
      <c r="AB17" s="152"/>
      <c r="AC17" s="152"/>
    </row>
    <row r="18" spans="1:29" ht="13.8" x14ac:dyDescent="0.25">
      <c r="A18" s="171"/>
      <c r="B18" s="172" t="s">
        <v>86</v>
      </c>
      <c r="C18" s="998" t="s">
        <v>68</v>
      </c>
      <c r="D18" s="999"/>
      <c r="E18" s="1000"/>
      <c r="F18" s="173" t="s">
        <v>87</v>
      </c>
      <c r="G18" s="160"/>
      <c r="H18" s="151"/>
      <c r="I18" s="151"/>
      <c r="J18" s="151"/>
      <c r="K18" s="152"/>
      <c r="L18" s="152"/>
      <c r="M18" s="152"/>
      <c r="N18" s="152"/>
      <c r="O18" s="152"/>
      <c r="P18" s="152"/>
      <c r="Q18" s="152"/>
      <c r="R18" s="152"/>
      <c r="S18" s="152"/>
      <c r="T18" s="152"/>
      <c r="U18" s="152"/>
      <c r="V18" s="152"/>
      <c r="W18" s="152"/>
      <c r="X18" s="152"/>
      <c r="Y18" s="152"/>
      <c r="Z18" s="152"/>
      <c r="AA18" s="152"/>
      <c r="AB18" s="152"/>
      <c r="AC18" s="152"/>
    </row>
    <row r="19" spans="1:29" ht="27.6" x14ac:dyDescent="0.25">
      <c r="A19" s="174"/>
      <c r="B19" s="175" t="s">
        <v>88</v>
      </c>
      <c r="C19" s="176">
        <v>646833</v>
      </c>
      <c r="D19" s="152"/>
      <c r="E19" s="152"/>
      <c r="F19" s="152"/>
      <c r="G19" s="153"/>
      <c r="H19" s="151"/>
      <c r="I19" s="151"/>
      <c r="J19" s="151"/>
      <c r="K19" s="152"/>
      <c r="L19" s="152"/>
      <c r="M19" s="152"/>
      <c r="N19" s="152"/>
      <c r="O19" s="152"/>
      <c r="P19" s="152"/>
      <c r="Q19" s="152"/>
      <c r="R19" s="152"/>
      <c r="S19" s="152"/>
      <c r="T19" s="152"/>
      <c r="U19" s="152"/>
      <c r="V19" s="152"/>
      <c r="W19" s="152"/>
      <c r="X19" s="152"/>
      <c r="Y19" s="152"/>
      <c r="Z19" s="152"/>
      <c r="AA19" s="152"/>
      <c r="AB19" s="152"/>
      <c r="AC19" s="152"/>
    </row>
    <row r="20" spans="1:29" ht="27.6" x14ac:dyDescent="0.25">
      <c r="A20" s="152"/>
      <c r="B20" s="177" t="s">
        <v>89</v>
      </c>
      <c r="C20" s="178">
        <v>378433</v>
      </c>
      <c r="D20" s="179"/>
      <c r="E20" s="179"/>
      <c r="F20" s="152"/>
      <c r="G20" s="153"/>
      <c r="H20" s="151"/>
      <c r="I20" s="152"/>
      <c r="J20" s="152"/>
      <c r="K20" s="152"/>
      <c r="L20" s="152"/>
      <c r="M20" s="152"/>
      <c r="N20" s="152"/>
      <c r="O20" s="152"/>
      <c r="P20" s="152"/>
      <c r="Q20" s="152"/>
      <c r="R20" s="152"/>
      <c r="S20" s="152"/>
      <c r="T20" s="152"/>
      <c r="U20" s="152"/>
      <c r="V20" s="152"/>
      <c r="W20" s="152"/>
      <c r="X20" s="152"/>
      <c r="Y20" s="152"/>
      <c r="Z20" s="152"/>
      <c r="AA20" s="152"/>
      <c r="AB20" s="152"/>
      <c r="AC20" s="152"/>
    </row>
    <row r="21" spans="1:29" ht="13.8" x14ac:dyDescent="0.25">
      <c r="A21" s="152"/>
      <c r="B21" s="151"/>
      <c r="C21" s="180" t="s">
        <v>90</v>
      </c>
      <c r="D21" s="152"/>
      <c r="E21" s="152"/>
      <c r="F21" s="152"/>
      <c r="G21" s="153"/>
      <c r="H21" s="151"/>
      <c r="I21" s="152"/>
      <c r="J21" s="152"/>
      <c r="K21" s="152"/>
      <c r="L21" s="152"/>
      <c r="M21" s="152"/>
      <c r="N21" s="152"/>
      <c r="O21" s="152"/>
      <c r="P21" s="152"/>
      <c r="Q21" s="152"/>
      <c r="R21" s="152"/>
      <c r="S21" s="152"/>
      <c r="T21" s="152"/>
      <c r="U21" s="152"/>
      <c r="V21" s="152"/>
      <c r="W21" s="152"/>
      <c r="X21" s="152"/>
      <c r="Y21" s="152"/>
      <c r="Z21" s="152"/>
      <c r="AA21" s="152"/>
      <c r="AB21" s="152"/>
      <c r="AC21" s="152"/>
    </row>
    <row r="22" spans="1:29" ht="13.8" x14ac:dyDescent="0.25">
      <c r="A22" s="152"/>
      <c r="B22" s="151"/>
      <c r="C22" s="152"/>
      <c r="D22" s="152"/>
      <c r="E22" s="152"/>
      <c r="F22" s="152"/>
      <c r="G22" s="153"/>
      <c r="H22" s="151"/>
      <c r="I22" s="152"/>
      <c r="J22" s="152"/>
      <c r="K22" s="152"/>
      <c r="L22" s="152"/>
      <c r="M22" s="152"/>
      <c r="N22" s="152"/>
      <c r="O22" s="152"/>
      <c r="P22" s="152"/>
      <c r="Q22" s="152"/>
      <c r="R22" s="152"/>
      <c r="S22" s="152"/>
      <c r="T22" s="152"/>
      <c r="U22" s="152"/>
      <c r="V22" s="152"/>
      <c r="W22" s="152"/>
      <c r="X22" s="152"/>
      <c r="Y22" s="152"/>
      <c r="Z22" s="152"/>
      <c r="AA22" s="152"/>
      <c r="AB22" s="152"/>
      <c r="AC22" s="152"/>
    </row>
    <row r="23" spans="1:29" ht="13.8" x14ac:dyDescent="0.25">
      <c r="A23" s="1001" t="s">
        <v>91</v>
      </c>
      <c r="B23" s="987"/>
      <c r="C23" s="987"/>
      <c r="D23" s="987"/>
      <c r="E23" s="987"/>
      <c r="F23" s="987"/>
      <c r="G23" s="987"/>
      <c r="H23" s="987"/>
      <c r="I23" s="987"/>
      <c r="J23" s="985"/>
      <c r="K23" s="152"/>
      <c r="L23" s="152"/>
      <c r="M23" s="152"/>
      <c r="N23" s="152"/>
      <c r="O23" s="152"/>
      <c r="P23" s="152"/>
      <c r="Q23" s="152"/>
      <c r="R23" s="152"/>
      <c r="S23" s="152"/>
      <c r="T23" s="152"/>
      <c r="U23" s="152"/>
      <c r="V23" s="152"/>
      <c r="W23" s="152"/>
      <c r="X23" s="152"/>
      <c r="Y23" s="152"/>
      <c r="Z23" s="152"/>
      <c r="AA23" s="152"/>
      <c r="AB23" s="152"/>
      <c r="AC23" s="152"/>
    </row>
    <row r="24" spans="1:29" ht="13.8" x14ac:dyDescent="0.25">
      <c r="A24" s="988" t="s">
        <v>92</v>
      </c>
      <c r="B24" s="987"/>
      <c r="C24" s="987"/>
      <c r="D24" s="987"/>
      <c r="E24" s="987"/>
      <c r="F24" s="985"/>
      <c r="G24" s="181"/>
      <c r="H24" s="989" t="s">
        <v>93</v>
      </c>
      <c r="I24" s="990"/>
      <c r="J24" s="991"/>
      <c r="K24" s="152"/>
      <c r="L24" s="152"/>
      <c r="M24" s="152"/>
      <c r="N24" s="152"/>
      <c r="O24" s="152"/>
      <c r="P24" s="152"/>
      <c r="Q24" s="152"/>
      <c r="R24" s="152"/>
      <c r="S24" s="152"/>
      <c r="T24" s="152"/>
      <c r="U24" s="152"/>
      <c r="V24" s="152"/>
      <c r="W24" s="152"/>
      <c r="X24" s="152"/>
      <c r="Y24" s="152"/>
      <c r="Z24" s="152"/>
      <c r="AA24" s="152"/>
      <c r="AB24" s="152"/>
      <c r="AC24" s="152"/>
    </row>
    <row r="25" spans="1:29" ht="27.6" x14ac:dyDescent="0.25">
      <c r="A25" s="182" t="s">
        <v>94</v>
      </c>
      <c r="B25" s="182" t="s">
        <v>95</v>
      </c>
      <c r="C25" s="182" t="s">
        <v>96</v>
      </c>
      <c r="D25" s="182" t="s">
        <v>97</v>
      </c>
      <c r="E25" s="182" t="s">
        <v>98</v>
      </c>
      <c r="F25" s="183" t="s">
        <v>99</v>
      </c>
      <c r="G25" s="184" t="s">
        <v>100</v>
      </c>
      <c r="H25" s="185" t="s">
        <v>101</v>
      </c>
      <c r="I25" s="185" t="s">
        <v>102</v>
      </c>
      <c r="J25" s="185" t="s">
        <v>103</v>
      </c>
      <c r="K25" s="151"/>
      <c r="L25" s="151"/>
      <c r="M25" s="151"/>
      <c r="N25" s="151"/>
      <c r="O25" s="151"/>
      <c r="P25" s="151"/>
      <c r="Q25" s="151"/>
      <c r="R25" s="151"/>
      <c r="S25" s="151"/>
      <c r="T25" s="151"/>
      <c r="U25" s="151"/>
      <c r="V25" s="151"/>
      <c r="W25" s="151"/>
      <c r="X25" s="151"/>
      <c r="Y25" s="151"/>
      <c r="Z25" s="151"/>
      <c r="AA25" s="151"/>
      <c r="AB25" s="151"/>
      <c r="AC25" s="151"/>
    </row>
    <row r="26" spans="1:29" ht="13.8" x14ac:dyDescent="0.25">
      <c r="A26" s="186"/>
      <c r="B26" s="187" t="s">
        <v>104</v>
      </c>
      <c r="C26" s="186"/>
      <c r="D26" s="186"/>
      <c r="E26" s="188"/>
      <c r="F26" s="189">
        <f>F48+F50+F56</f>
        <v>210032</v>
      </c>
      <c r="G26" s="190">
        <f>G27+G40+G46+G50+G56</f>
        <v>210032</v>
      </c>
      <c r="H26" s="191">
        <v>17468</v>
      </c>
      <c r="I26" s="192">
        <v>52328</v>
      </c>
      <c r="J26" s="192">
        <v>140236</v>
      </c>
      <c r="K26" s="152"/>
      <c r="L26" s="152"/>
      <c r="M26" s="152"/>
      <c r="N26" s="152"/>
      <c r="O26" s="152"/>
      <c r="P26" s="152"/>
      <c r="Q26" s="152"/>
      <c r="R26" s="152"/>
      <c r="S26" s="152"/>
      <c r="T26" s="152"/>
      <c r="U26" s="152"/>
      <c r="V26" s="152"/>
      <c r="W26" s="152"/>
      <c r="X26" s="152"/>
      <c r="Y26" s="152"/>
      <c r="Z26" s="152"/>
      <c r="AA26" s="152"/>
      <c r="AB26" s="152"/>
      <c r="AC26" s="152"/>
    </row>
    <row r="27" spans="1:29" ht="13.8" x14ac:dyDescent="0.25">
      <c r="A27" s="193" t="s">
        <v>82</v>
      </c>
      <c r="B27" s="194" t="s">
        <v>105</v>
      </c>
      <c r="C27" s="193"/>
      <c r="D27" s="193"/>
      <c r="E27" s="193"/>
      <c r="F27" s="195">
        <f t="shared" ref="F27:G27" si="2">SUM(F28:F39)</f>
        <v>64950</v>
      </c>
      <c r="G27" s="196">
        <f t="shared" si="2"/>
        <v>64950</v>
      </c>
      <c r="H27" s="197"/>
      <c r="I27" s="170"/>
      <c r="J27" s="170"/>
      <c r="K27" s="152"/>
      <c r="L27" s="152"/>
      <c r="M27" s="152"/>
      <c r="N27" s="152"/>
      <c r="O27" s="152"/>
      <c r="P27" s="152"/>
      <c r="Q27" s="152"/>
      <c r="R27" s="152"/>
      <c r="S27" s="152"/>
      <c r="T27" s="152"/>
      <c r="U27" s="152"/>
      <c r="V27" s="152"/>
      <c r="W27" s="152"/>
      <c r="X27" s="152"/>
      <c r="Y27" s="152"/>
      <c r="Z27" s="152"/>
      <c r="AA27" s="152"/>
      <c r="AB27" s="152"/>
      <c r="AC27" s="152"/>
    </row>
    <row r="28" spans="1:29" ht="13.8" x14ac:dyDescent="0.25">
      <c r="A28" s="174"/>
      <c r="B28" s="198" t="s">
        <v>106</v>
      </c>
      <c r="C28" s="199">
        <v>1</v>
      </c>
      <c r="D28" s="174" t="s">
        <v>107</v>
      </c>
      <c r="E28" s="174">
        <v>2500</v>
      </c>
      <c r="F28" s="174">
        <f t="shared" ref="F28:F39" si="3">C28*E28</f>
        <v>2500</v>
      </c>
      <c r="G28" s="200">
        <f t="shared" ref="G28:G39" si="4">C28*E28</f>
        <v>2500</v>
      </c>
      <c r="H28" s="197"/>
      <c r="I28" s="170"/>
      <c r="J28" s="170"/>
      <c r="K28" s="152"/>
      <c r="L28" s="152"/>
      <c r="M28" s="152"/>
      <c r="N28" s="152"/>
      <c r="O28" s="152"/>
      <c r="P28" s="152"/>
      <c r="Q28" s="152"/>
      <c r="R28" s="152"/>
      <c r="S28" s="152"/>
      <c r="T28" s="152"/>
      <c r="U28" s="152"/>
      <c r="V28" s="152"/>
      <c r="W28" s="152"/>
      <c r="X28" s="152"/>
      <c r="Y28" s="152"/>
      <c r="Z28" s="152"/>
      <c r="AA28" s="152"/>
      <c r="AB28" s="152"/>
      <c r="AC28" s="152"/>
    </row>
    <row r="29" spans="1:29" ht="13.8" x14ac:dyDescent="0.25">
      <c r="A29" s="174"/>
      <c r="B29" s="198" t="s">
        <v>108</v>
      </c>
      <c r="C29" s="199">
        <v>1</v>
      </c>
      <c r="D29" s="174" t="s">
        <v>107</v>
      </c>
      <c r="E29" s="174">
        <v>1500</v>
      </c>
      <c r="F29" s="174">
        <f t="shared" si="3"/>
        <v>1500</v>
      </c>
      <c r="G29" s="200">
        <f t="shared" si="4"/>
        <v>1500</v>
      </c>
      <c r="H29" s="197"/>
      <c r="I29" s="170"/>
      <c r="J29" s="170"/>
      <c r="K29" s="152"/>
      <c r="L29" s="152"/>
      <c r="M29" s="152"/>
      <c r="N29" s="152"/>
      <c r="O29" s="152"/>
      <c r="P29" s="152"/>
      <c r="Q29" s="152"/>
      <c r="R29" s="152"/>
      <c r="S29" s="152"/>
      <c r="T29" s="152"/>
      <c r="U29" s="152"/>
      <c r="V29" s="152"/>
      <c r="W29" s="152"/>
      <c r="X29" s="152"/>
      <c r="Y29" s="152"/>
      <c r="Z29" s="152"/>
      <c r="AA29" s="152"/>
      <c r="AB29" s="152"/>
      <c r="AC29" s="152"/>
    </row>
    <row r="30" spans="1:29" ht="13.8" x14ac:dyDescent="0.25">
      <c r="A30" s="174"/>
      <c r="B30" s="198" t="s">
        <v>109</v>
      </c>
      <c r="C30" s="199">
        <v>1</v>
      </c>
      <c r="D30" s="174" t="s">
        <v>107</v>
      </c>
      <c r="E30" s="174">
        <v>1500</v>
      </c>
      <c r="F30" s="174">
        <f t="shared" si="3"/>
        <v>1500</v>
      </c>
      <c r="G30" s="200">
        <f t="shared" si="4"/>
        <v>1500</v>
      </c>
      <c r="H30" s="197"/>
      <c r="I30" s="170"/>
      <c r="J30" s="170"/>
      <c r="K30" s="152"/>
      <c r="L30" s="152"/>
      <c r="M30" s="152"/>
      <c r="N30" s="152"/>
      <c r="O30" s="152"/>
      <c r="P30" s="152"/>
      <c r="Q30" s="152"/>
      <c r="R30" s="152"/>
      <c r="S30" s="152"/>
      <c r="T30" s="152"/>
      <c r="U30" s="152"/>
      <c r="V30" s="152"/>
      <c r="W30" s="152"/>
      <c r="X30" s="152"/>
      <c r="Y30" s="152"/>
      <c r="Z30" s="152"/>
      <c r="AA30" s="152"/>
      <c r="AB30" s="152"/>
      <c r="AC30" s="152"/>
    </row>
    <row r="31" spans="1:29" ht="13.8" x14ac:dyDescent="0.25">
      <c r="A31" s="174"/>
      <c r="B31" s="198" t="s">
        <v>110</v>
      </c>
      <c r="C31" s="199">
        <v>1</v>
      </c>
      <c r="D31" s="174" t="s">
        <v>107</v>
      </c>
      <c r="E31" s="174">
        <v>2500</v>
      </c>
      <c r="F31" s="174">
        <f t="shared" si="3"/>
        <v>2500</v>
      </c>
      <c r="G31" s="200">
        <f t="shared" si="4"/>
        <v>2500</v>
      </c>
      <c r="H31" s="197"/>
      <c r="I31" s="170"/>
      <c r="J31" s="170"/>
      <c r="K31" s="152"/>
      <c r="L31" s="152"/>
      <c r="M31" s="152"/>
      <c r="N31" s="152"/>
      <c r="O31" s="152"/>
      <c r="P31" s="152"/>
      <c r="Q31" s="152"/>
      <c r="R31" s="152"/>
      <c r="S31" s="152"/>
      <c r="T31" s="152"/>
      <c r="U31" s="152"/>
      <c r="V31" s="152"/>
      <c r="W31" s="152"/>
      <c r="X31" s="152"/>
      <c r="Y31" s="152"/>
      <c r="Z31" s="152"/>
      <c r="AA31" s="152"/>
      <c r="AB31" s="152"/>
      <c r="AC31" s="152"/>
    </row>
    <row r="32" spans="1:29" ht="13.8" x14ac:dyDescent="0.25">
      <c r="A32" s="174"/>
      <c r="B32" s="198" t="s">
        <v>111</v>
      </c>
      <c r="C32" s="199">
        <v>2</v>
      </c>
      <c r="D32" s="174" t="s">
        <v>107</v>
      </c>
      <c r="E32" s="174">
        <v>5000</v>
      </c>
      <c r="F32" s="174">
        <f t="shared" si="3"/>
        <v>10000</v>
      </c>
      <c r="G32" s="200">
        <f t="shared" si="4"/>
        <v>10000</v>
      </c>
      <c r="H32" s="197"/>
      <c r="I32" s="170"/>
      <c r="J32" s="170"/>
      <c r="K32" s="152"/>
      <c r="L32" s="152"/>
      <c r="M32" s="152"/>
      <c r="N32" s="152"/>
      <c r="O32" s="152"/>
      <c r="P32" s="152"/>
      <c r="Q32" s="152"/>
      <c r="R32" s="152"/>
      <c r="S32" s="152"/>
      <c r="T32" s="152"/>
      <c r="U32" s="152"/>
      <c r="V32" s="152"/>
      <c r="W32" s="152"/>
      <c r="X32" s="152"/>
      <c r="Y32" s="152"/>
      <c r="Z32" s="152"/>
      <c r="AA32" s="152"/>
      <c r="AB32" s="152"/>
      <c r="AC32" s="152"/>
    </row>
    <row r="33" spans="1:29" ht="13.8" x14ac:dyDescent="0.25">
      <c r="A33" s="174"/>
      <c r="B33" s="198" t="s">
        <v>112</v>
      </c>
      <c r="C33" s="199">
        <v>1</v>
      </c>
      <c r="D33" s="171" t="s">
        <v>113</v>
      </c>
      <c r="E33" s="174">
        <v>6200</v>
      </c>
      <c r="F33" s="174">
        <f t="shared" si="3"/>
        <v>6200</v>
      </c>
      <c r="G33" s="200">
        <f t="shared" si="4"/>
        <v>6200</v>
      </c>
      <c r="H33" s="197"/>
      <c r="I33" s="170"/>
      <c r="J33" s="170"/>
      <c r="K33" s="152"/>
      <c r="L33" s="152"/>
      <c r="M33" s="152"/>
      <c r="N33" s="152"/>
      <c r="O33" s="152"/>
      <c r="P33" s="152"/>
      <c r="Q33" s="152"/>
      <c r="R33" s="152"/>
      <c r="S33" s="152"/>
      <c r="T33" s="152"/>
      <c r="U33" s="152"/>
      <c r="V33" s="152"/>
      <c r="W33" s="152"/>
      <c r="X33" s="152"/>
      <c r="Y33" s="152"/>
      <c r="Z33" s="152"/>
      <c r="AA33" s="152"/>
      <c r="AB33" s="152"/>
      <c r="AC33" s="152"/>
    </row>
    <row r="34" spans="1:29" ht="13.8" x14ac:dyDescent="0.25">
      <c r="A34" s="174"/>
      <c r="B34" s="198" t="s">
        <v>114</v>
      </c>
      <c r="C34" s="199">
        <v>1</v>
      </c>
      <c r="D34" s="171" t="s">
        <v>113</v>
      </c>
      <c r="E34" s="174">
        <v>5000</v>
      </c>
      <c r="F34" s="174">
        <f t="shared" si="3"/>
        <v>5000</v>
      </c>
      <c r="G34" s="200">
        <f t="shared" si="4"/>
        <v>5000</v>
      </c>
      <c r="H34" s="197"/>
      <c r="I34" s="170"/>
      <c r="J34" s="170"/>
      <c r="K34" s="152"/>
      <c r="L34" s="152"/>
      <c r="M34" s="152"/>
      <c r="N34" s="152"/>
      <c r="O34" s="152"/>
      <c r="P34" s="152"/>
      <c r="Q34" s="152"/>
      <c r="R34" s="152"/>
      <c r="S34" s="152"/>
      <c r="T34" s="152"/>
      <c r="U34" s="152"/>
      <c r="V34" s="152"/>
      <c r="W34" s="152"/>
      <c r="X34" s="152"/>
      <c r="Y34" s="152"/>
      <c r="Z34" s="152"/>
      <c r="AA34" s="152"/>
      <c r="AB34" s="152"/>
      <c r="AC34" s="152"/>
    </row>
    <row r="35" spans="1:29" ht="13.8" x14ac:dyDescent="0.25">
      <c r="A35" s="174"/>
      <c r="B35" s="198" t="s">
        <v>115</v>
      </c>
      <c r="C35" s="199">
        <v>5</v>
      </c>
      <c r="D35" s="174" t="s">
        <v>107</v>
      </c>
      <c r="E35" s="174">
        <v>4500</v>
      </c>
      <c r="F35" s="174">
        <f t="shared" si="3"/>
        <v>22500</v>
      </c>
      <c r="G35" s="200">
        <f t="shared" si="4"/>
        <v>22500</v>
      </c>
      <c r="H35" s="197"/>
      <c r="I35" s="170"/>
      <c r="J35" s="170"/>
      <c r="K35" s="152"/>
      <c r="L35" s="152"/>
      <c r="M35" s="152"/>
      <c r="N35" s="152"/>
      <c r="O35" s="152"/>
      <c r="P35" s="152"/>
      <c r="Q35" s="152"/>
      <c r="R35" s="152"/>
      <c r="S35" s="152"/>
      <c r="T35" s="152"/>
      <c r="U35" s="152"/>
      <c r="V35" s="152"/>
      <c r="W35" s="152"/>
      <c r="X35" s="152"/>
      <c r="Y35" s="152"/>
      <c r="Z35" s="152"/>
      <c r="AA35" s="152"/>
      <c r="AB35" s="152"/>
      <c r="AC35" s="152"/>
    </row>
    <row r="36" spans="1:29" ht="13.8" x14ac:dyDescent="0.25">
      <c r="A36" s="174"/>
      <c r="B36" s="198" t="s">
        <v>116</v>
      </c>
      <c r="C36" s="199">
        <v>1</v>
      </c>
      <c r="D36" s="174" t="s">
        <v>107</v>
      </c>
      <c r="E36" s="174">
        <v>1000</v>
      </c>
      <c r="F36" s="174">
        <f t="shared" si="3"/>
        <v>1000</v>
      </c>
      <c r="G36" s="200">
        <f t="shared" si="4"/>
        <v>1000</v>
      </c>
      <c r="H36" s="197"/>
      <c r="I36" s="170"/>
      <c r="J36" s="170"/>
      <c r="K36" s="152"/>
      <c r="L36" s="152"/>
      <c r="M36" s="152"/>
      <c r="N36" s="152"/>
      <c r="O36" s="152"/>
      <c r="P36" s="152"/>
      <c r="Q36" s="152"/>
      <c r="R36" s="152"/>
      <c r="S36" s="152"/>
      <c r="T36" s="152"/>
      <c r="U36" s="152"/>
      <c r="V36" s="152"/>
      <c r="W36" s="152"/>
      <c r="X36" s="152"/>
      <c r="Y36" s="152"/>
      <c r="Z36" s="152"/>
      <c r="AA36" s="152"/>
      <c r="AB36" s="152"/>
      <c r="AC36" s="152"/>
    </row>
    <row r="37" spans="1:29" ht="13.8" x14ac:dyDescent="0.25">
      <c r="A37" s="174"/>
      <c r="B37" s="198" t="s">
        <v>117</v>
      </c>
      <c r="C37" s="199">
        <v>1</v>
      </c>
      <c r="D37" s="174" t="s">
        <v>107</v>
      </c>
      <c r="E37" s="171">
        <v>1500</v>
      </c>
      <c r="F37" s="174">
        <f t="shared" si="3"/>
        <v>1500</v>
      </c>
      <c r="G37" s="200">
        <f t="shared" si="4"/>
        <v>1500</v>
      </c>
      <c r="H37" s="197"/>
      <c r="I37" s="170"/>
      <c r="J37" s="170"/>
      <c r="K37" s="152"/>
      <c r="L37" s="152"/>
      <c r="M37" s="152"/>
      <c r="N37" s="152"/>
      <c r="O37" s="152"/>
      <c r="P37" s="152"/>
      <c r="Q37" s="152"/>
      <c r="R37" s="152"/>
      <c r="S37" s="152"/>
      <c r="T37" s="152"/>
      <c r="U37" s="152"/>
      <c r="V37" s="152"/>
      <c r="W37" s="152"/>
      <c r="X37" s="152"/>
      <c r="Y37" s="152"/>
      <c r="Z37" s="152"/>
      <c r="AA37" s="152"/>
      <c r="AB37" s="152"/>
      <c r="AC37" s="152"/>
    </row>
    <row r="38" spans="1:29" ht="13.8" x14ac:dyDescent="0.25">
      <c r="A38" s="174"/>
      <c r="B38" s="201" t="s">
        <v>118</v>
      </c>
      <c r="C38" s="202">
        <v>1</v>
      </c>
      <c r="D38" s="171" t="s">
        <v>113</v>
      </c>
      <c r="E38" s="174">
        <v>10000</v>
      </c>
      <c r="F38" s="174">
        <f t="shared" si="3"/>
        <v>10000</v>
      </c>
      <c r="G38" s="200">
        <f t="shared" si="4"/>
        <v>10000</v>
      </c>
      <c r="H38" s="197"/>
      <c r="I38" s="170"/>
      <c r="J38" s="170"/>
      <c r="K38" s="152"/>
      <c r="L38" s="152"/>
      <c r="M38" s="152"/>
      <c r="N38" s="152"/>
      <c r="O38" s="152"/>
      <c r="P38" s="152"/>
      <c r="Q38" s="152"/>
      <c r="R38" s="152"/>
      <c r="S38" s="152"/>
      <c r="T38" s="152"/>
      <c r="U38" s="152"/>
      <c r="V38" s="152"/>
      <c r="W38" s="152"/>
      <c r="X38" s="152"/>
      <c r="Y38" s="152"/>
      <c r="Z38" s="152"/>
      <c r="AA38" s="152"/>
      <c r="AB38" s="152"/>
      <c r="AC38" s="152"/>
    </row>
    <row r="39" spans="1:29" ht="27.6" x14ac:dyDescent="0.25">
      <c r="A39" s="174"/>
      <c r="B39" s="198" t="s">
        <v>119</v>
      </c>
      <c r="C39" s="199">
        <v>1</v>
      </c>
      <c r="D39" s="174" t="s">
        <v>113</v>
      </c>
      <c r="E39" s="174">
        <v>750</v>
      </c>
      <c r="F39" s="174">
        <f t="shared" si="3"/>
        <v>750</v>
      </c>
      <c r="G39" s="200">
        <f t="shared" si="4"/>
        <v>750</v>
      </c>
      <c r="H39" s="197"/>
      <c r="I39" s="170"/>
      <c r="J39" s="170"/>
      <c r="K39" s="152"/>
      <c r="L39" s="152"/>
      <c r="M39" s="152"/>
      <c r="N39" s="152"/>
      <c r="O39" s="152"/>
      <c r="P39" s="152"/>
      <c r="Q39" s="152"/>
      <c r="R39" s="152"/>
      <c r="S39" s="152"/>
      <c r="T39" s="152"/>
      <c r="U39" s="152"/>
      <c r="V39" s="152"/>
      <c r="W39" s="152"/>
      <c r="X39" s="152"/>
      <c r="Y39" s="152"/>
      <c r="Z39" s="152"/>
      <c r="AA39" s="152"/>
      <c r="AB39" s="152"/>
      <c r="AC39" s="152"/>
    </row>
    <row r="40" spans="1:29" ht="13.8" x14ac:dyDescent="0.25">
      <c r="A40" s="193" t="s">
        <v>83</v>
      </c>
      <c r="B40" s="194" t="s">
        <v>120</v>
      </c>
      <c r="C40" s="193"/>
      <c r="D40" s="193"/>
      <c r="E40" s="193"/>
      <c r="F40" s="193">
        <f t="shared" ref="F40:G40" si="5">SUM(F41:F45)</f>
        <v>99384</v>
      </c>
      <c r="G40" s="203">
        <f t="shared" si="5"/>
        <v>99384</v>
      </c>
      <c r="H40" s="197"/>
      <c r="I40" s="170"/>
      <c r="J40" s="170"/>
      <c r="K40" s="152"/>
      <c r="L40" s="152"/>
      <c r="M40" s="152"/>
      <c r="N40" s="152"/>
      <c r="O40" s="152"/>
      <c r="P40" s="152"/>
      <c r="Q40" s="152"/>
      <c r="R40" s="152"/>
      <c r="S40" s="152"/>
      <c r="T40" s="152"/>
      <c r="U40" s="152"/>
      <c r="V40" s="152"/>
      <c r="W40" s="152"/>
      <c r="X40" s="152"/>
      <c r="Y40" s="152"/>
      <c r="Z40" s="152"/>
      <c r="AA40" s="152"/>
      <c r="AB40" s="152"/>
      <c r="AC40" s="152"/>
    </row>
    <row r="41" spans="1:29" ht="13.8" x14ac:dyDescent="0.25">
      <c r="A41" s="174"/>
      <c r="B41" s="198" t="s">
        <v>121</v>
      </c>
      <c r="C41" s="199">
        <v>12</v>
      </c>
      <c r="D41" s="174" t="s">
        <v>113</v>
      </c>
      <c r="E41" s="174">
        <v>32</v>
      </c>
      <c r="F41" s="174">
        <f t="shared" ref="F41:F45" si="6">C41*E41</f>
        <v>384</v>
      </c>
      <c r="G41" s="200">
        <f t="shared" ref="G41:G45" si="7">C41*E41</f>
        <v>384</v>
      </c>
      <c r="H41" s="197"/>
      <c r="I41" s="170"/>
      <c r="J41" s="170"/>
      <c r="K41" s="152"/>
      <c r="L41" s="152"/>
      <c r="M41" s="152"/>
      <c r="N41" s="152"/>
      <c r="O41" s="152"/>
      <c r="P41" s="152"/>
      <c r="Q41" s="152"/>
      <c r="R41" s="152"/>
      <c r="S41" s="152"/>
      <c r="T41" s="152"/>
      <c r="U41" s="152"/>
      <c r="V41" s="152"/>
      <c r="W41" s="152"/>
      <c r="X41" s="152"/>
      <c r="Y41" s="152"/>
      <c r="Z41" s="152"/>
      <c r="AA41" s="152"/>
      <c r="AB41" s="152"/>
      <c r="AC41" s="152"/>
    </row>
    <row r="42" spans="1:29" ht="27.6" x14ac:dyDescent="0.25">
      <c r="A42" s="174"/>
      <c r="B42" s="198" t="s">
        <v>122</v>
      </c>
      <c r="C42" s="199">
        <v>1</v>
      </c>
      <c r="D42" s="174" t="s">
        <v>113</v>
      </c>
      <c r="E42" s="174">
        <v>2000</v>
      </c>
      <c r="F42" s="174">
        <f t="shared" si="6"/>
        <v>2000</v>
      </c>
      <c r="G42" s="200">
        <f t="shared" si="7"/>
        <v>2000</v>
      </c>
      <c r="H42" s="197"/>
      <c r="I42" s="170"/>
      <c r="J42" s="170"/>
      <c r="K42" s="152"/>
      <c r="L42" s="152"/>
      <c r="M42" s="152"/>
      <c r="N42" s="152"/>
      <c r="O42" s="152"/>
      <c r="P42" s="152"/>
      <c r="Q42" s="152"/>
      <c r="R42" s="152"/>
      <c r="S42" s="152"/>
      <c r="T42" s="152"/>
      <c r="U42" s="152"/>
      <c r="V42" s="152"/>
      <c r="W42" s="152"/>
      <c r="X42" s="152"/>
      <c r="Y42" s="152"/>
      <c r="Z42" s="152"/>
      <c r="AA42" s="152"/>
      <c r="AB42" s="152"/>
      <c r="AC42" s="152"/>
    </row>
    <row r="43" spans="1:29" ht="13.8" x14ac:dyDescent="0.25">
      <c r="A43" s="174"/>
      <c r="B43" s="198" t="s">
        <v>123</v>
      </c>
      <c r="C43" s="199">
        <v>1</v>
      </c>
      <c r="D43" s="174" t="s">
        <v>113</v>
      </c>
      <c r="E43" s="174">
        <v>5000</v>
      </c>
      <c r="F43" s="174">
        <f t="shared" si="6"/>
        <v>5000</v>
      </c>
      <c r="G43" s="200">
        <f t="shared" si="7"/>
        <v>5000</v>
      </c>
      <c r="H43" s="197"/>
      <c r="I43" s="170"/>
      <c r="J43" s="170"/>
      <c r="K43" s="152"/>
      <c r="L43" s="152"/>
      <c r="M43" s="152"/>
      <c r="N43" s="152"/>
      <c r="O43" s="152"/>
      <c r="P43" s="152"/>
      <c r="Q43" s="152"/>
      <c r="R43" s="152"/>
      <c r="S43" s="152"/>
      <c r="T43" s="152"/>
      <c r="U43" s="152"/>
      <c r="V43" s="152"/>
      <c r="W43" s="152"/>
      <c r="X43" s="152"/>
      <c r="Y43" s="152"/>
      <c r="Z43" s="152"/>
      <c r="AA43" s="152"/>
      <c r="AB43" s="152"/>
      <c r="AC43" s="152"/>
    </row>
    <row r="44" spans="1:29" ht="13.8" x14ac:dyDescent="0.25">
      <c r="A44" s="174"/>
      <c r="B44" s="198" t="s">
        <v>124</v>
      </c>
      <c r="C44" s="199">
        <v>10</v>
      </c>
      <c r="D44" s="174" t="s">
        <v>113</v>
      </c>
      <c r="E44" s="174">
        <v>5000</v>
      </c>
      <c r="F44" s="174">
        <f t="shared" si="6"/>
        <v>50000</v>
      </c>
      <c r="G44" s="200">
        <f t="shared" si="7"/>
        <v>50000</v>
      </c>
      <c r="H44" s="197"/>
      <c r="I44" s="170"/>
      <c r="J44" s="170"/>
      <c r="K44" s="152"/>
      <c r="L44" s="152"/>
      <c r="M44" s="152"/>
      <c r="N44" s="152"/>
      <c r="O44" s="152"/>
      <c r="P44" s="152"/>
      <c r="Q44" s="152"/>
      <c r="R44" s="152"/>
      <c r="S44" s="152"/>
      <c r="T44" s="152"/>
      <c r="U44" s="152"/>
      <c r="V44" s="152"/>
      <c r="W44" s="152"/>
      <c r="X44" s="152"/>
      <c r="Y44" s="152"/>
      <c r="Z44" s="152"/>
      <c r="AA44" s="152"/>
      <c r="AB44" s="152"/>
      <c r="AC44" s="152"/>
    </row>
    <row r="45" spans="1:29" ht="27.6" x14ac:dyDescent="0.25">
      <c r="A45" s="174"/>
      <c r="B45" s="198" t="s">
        <v>125</v>
      </c>
      <c r="C45" s="199">
        <v>6</v>
      </c>
      <c r="D45" s="174" t="s">
        <v>113</v>
      </c>
      <c r="E45" s="174">
        <v>7000</v>
      </c>
      <c r="F45" s="174">
        <f t="shared" si="6"/>
        <v>42000</v>
      </c>
      <c r="G45" s="200">
        <f t="shared" si="7"/>
        <v>42000</v>
      </c>
      <c r="H45" s="197"/>
      <c r="I45" s="170"/>
      <c r="J45" s="170"/>
      <c r="K45" s="152"/>
      <c r="L45" s="152"/>
      <c r="M45" s="152"/>
      <c r="N45" s="152"/>
      <c r="O45" s="152"/>
      <c r="P45" s="152"/>
      <c r="Q45" s="152"/>
      <c r="R45" s="152"/>
      <c r="S45" s="152"/>
      <c r="T45" s="152"/>
      <c r="U45" s="152"/>
      <c r="V45" s="152"/>
      <c r="W45" s="152"/>
      <c r="X45" s="152"/>
      <c r="Y45" s="152"/>
      <c r="Z45" s="152"/>
      <c r="AA45" s="152"/>
      <c r="AB45" s="152"/>
      <c r="AC45" s="152"/>
    </row>
    <row r="46" spans="1:29" ht="13.8" x14ac:dyDescent="0.25">
      <c r="A46" s="193" t="s">
        <v>85</v>
      </c>
      <c r="B46" s="194" t="s">
        <v>126</v>
      </c>
      <c r="C46" s="204"/>
      <c r="D46" s="193"/>
      <c r="E46" s="193"/>
      <c r="F46" s="193">
        <f>SUM(F47)</f>
        <v>3600</v>
      </c>
      <c r="G46" s="203">
        <f>G47</f>
        <v>3600</v>
      </c>
      <c r="H46" s="197"/>
      <c r="I46" s="170"/>
      <c r="J46" s="170"/>
      <c r="K46" s="152"/>
      <c r="L46" s="152"/>
      <c r="M46" s="152"/>
      <c r="N46" s="152"/>
      <c r="O46" s="152"/>
      <c r="P46" s="152"/>
      <c r="Q46" s="152"/>
      <c r="R46" s="152"/>
      <c r="S46" s="152"/>
      <c r="T46" s="152"/>
      <c r="U46" s="152"/>
      <c r="V46" s="152"/>
      <c r="W46" s="152"/>
      <c r="X46" s="152"/>
      <c r="Y46" s="152"/>
      <c r="Z46" s="152"/>
      <c r="AA46" s="152"/>
      <c r="AB46" s="152"/>
      <c r="AC46" s="152"/>
    </row>
    <row r="47" spans="1:29" ht="27.6" x14ac:dyDescent="0.25">
      <c r="A47" s="174"/>
      <c r="B47" s="198" t="s">
        <v>127</v>
      </c>
      <c r="C47" s="199">
        <v>12</v>
      </c>
      <c r="D47" s="174" t="s">
        <v>113</v>
      </c>
      <c r="E47" s="174">
        <f>5*60</f>
        <v>300</v>
      </c>
      <c r="F47" s="174">
        <f>C47*E47</f>
        <v>3600</v>
      </c>
      <c r="G47" s="200">
        <f>C47*E47</f>
        <v>3600</v>
      </c>
      <c r="H47" s="197"/>
      <c r="I47" s="170"/>
      <c r="J47" s="170"/>
      <c r="K47" s="152"/>
      <c r="L47" s="152"/>
      <c r="M47" s="152"/>
      <c r="N47" s="152"/>
      <c r="O47" s="152"/>
      <c r="P47" s="152"/>
      <c r="Q47" s="152"/>
      <c r="R47" s="152"/>
      <c r="S47" s="152"/>
      <c r="T47" s="152"/>
      <c r="U47" s="152"/>
      <c r="V47" s="152"/>
      <c r="W47" s="152"/>
      <c r="X47" s="152"/>
      <c r="Y47" s="152"/>
      <c r="Z47" s="152"/>
      <c r="AA47" s="152"/>
      <c r="AB47" s="152"/>
      <c r="AC47" s="152"/>
    </row>
    <row r="48" spans="1:29" ht="13.8" x14ac:dyDescent="0.25">
      <c r="A48" s="205"/>
      <c r="B48" s="206" t="s">
        <v>128</v>
      </c>
      <c r="C48" s="205"/>
      <c r="D48" s="205"/>
      <c r="E48" s="205"/>
      <c r="F48" s="205">
        <f t="shared" ref="F48:G48" si="8">F27+F40+F46</f>
        <v>167934</v>
      </c>
      <c r="G48" s="196">
        <f t="shared" si="8"/>
        <v>167934</v>
      </c>
      <c r="H48" s="197"/>
      <c r="I48" s="170"/>
      <c r="J48" s="170"/>
      <c r="K48" s="152"/>
      <c r="L48" s="152"/>
      <c r="M48" s="152"/>
      <c r="N48" s="152"/>
      <c r="O48" s="152"/>
      <c r="P48" s="152"/>
      <c r="Q48" s="152"/>
      <c r="R48" s="152"/>
      <c r="S48" s="152"/>
      <c r="T48" s="152"/>
      <c r="U48" s="152"/>
      <c r="V48" s="152"/>
      <c r="W48" s="152"/>
      <c r="X48" s="152"/>
      <c r="Y48" s="152"/>
      <c r="Z48" s="152"/>
      <c r="AA48" s="152"/>
      <c r="AB48" s="152"/>
      <c r="AC48" s="152"/>
    </row>
    <row r="49" spans="1:29" ht="13.8" x14ac:dyDescent="0.25">
      <c r="A49" s="207"/>
      <c r="B49" s="208"/>
      <c r="C49" s="209"/>
      <c r="D49" s="209"/>
      <c r="E49" s="209"/>
      <c r="F49" s="209"/>
      <c r="G49" s="210"/>
      <c r="H49" s="197"/>
      <c r="I49" s="170"/>
      <c r="J49" s="170"/>
      <c r="K49" s="152"/>
      <c r="L49" s="152"/>
      <c r="M49" s="152"/>
      <c r="N49" s="152"/>
      <c r="O49" s="152"/>
      <c r="P49" s="152"/>
      <c r="Q49" s="152"/>
      <c r="R49" s="152"/>
      <c r="S49" s="152"/>
      <c r="T49" s="152"/>
      <c r="U49" s="152"/>
      <c r="V49" s="152"/>
      <c r="W49" s="152"/>
      <c r="X49" s="152"/>
      <c r="Y49" s="152"/>
      <c r="Z49" s="152"/>
      <c r="AA49" s="152"/>
      <c r="AB49" s="152"/>
      <c r="AC49" s="152"/>
    </row>
    <row r="50" spans="1:29" ht="27.6" x14ac:dyDescent="0.25">
      <c r="A50" s="193" t="s">
        <v>129</v>
      </c>
      <c r="B50" s="194" t="s">
        <v>130</v>
      </c>
      <c r="C50" s="211"/>
      <c r="D50" s="211"/>
      <c r="E50" s="211"/>
      <c r="F50" s="211">
        <f t="shared" ref="F50:G50" si="9">SUM(F51:F55)</f>
        <v>25298</v>
      </c>
      <c r="G50" s="212">
        <f t="shared" si="9"/>
        <v>25298</v>
      </c>
      <c r="H50" s="197"/>
      <c r="I50" s="213"/>
      <c r="J50" s="213"/>
      <c r="K50" s="152"/>
      <c r="L50" s="152"/>
      <c r="M50" s="152"/>
      <c r="N50" s="152"/>
      <c r="O50" s="152"/>
      <c r="P50" s="152"/>
      <c r="Q50" s="152"/>
      <c r="R50" s="152"/>
      <c r="S50" s="152"/>
      <c r="T50" s="152"/>
      <c r="U50" s="152"/>
      <c r="V50" s="152"/>
      <c r="W50" s="152"/>
      <c r="X50" s="152"/>
      <c r="Y50" s="152"/>
      <c r="Z50" s="152"/>
      <c r="AA50" s="152"/>
      <c r="AB50" s="152"/>
      <c r="AC50" s="152"/>
    </row>
    <row r="51" spans="1:29" ht="27.6" x14ac:dyDescent="0.25">
      <c r="A51" s="214"/>
      <c r="B51" s="215" t="s">
        <v>131</v>
      </c>
      <c r="C51" s="216">
        <v>1</v>
      </c>
      <c r="D51" s="217" t="s">
        <v>113</v>
      </c>
      <c r="E51" s="217">
        <v>5000</v>
      </c>
      <c r="F51" s="218">
        <f t="shared" ref="F51:F55" si="10">C51*E51</f>
        <v>5000</v>
      </c>
      <c r="G51" s="210">
        <f t="shared" ref="G51:G55" si="11">C51*E51</f>
        <v>5000</v>
      </c>
      <c r="H51" s="219"/>
      <c r="I51" s="213"/>
      <c r="J51" s="213"/>
      <c r="K51" s="152"/>
      <c r="L51" s="152"/>
      <c r="M51" s="152"/>
      <c r="N51" s="152"/>
      <c r="O51" s="152"/>
      <c r="P51" s="152"/>
      <c r="Q51" s="152"/>
      <c r="R51" s="152"/>
      <c r="S51" s="152"/>
      <c r="T51" s="152"/>
      <c r="U51" s="152"/>
      <c r="V51" s="152"/>
      <c r="W51" s="152"/>
      <c r="X51" s="152"/>
      <c r="Y51" s="152"/>
      <c r="Z51" s="152"/>
      <c r="AA51" s="152"/>
      <c r="AB51" s="152"/>
      <c r="AC51" s="152"/>
    </row>
    <row r="52" spans="1:29" ht="27.6" x14ac:dyDescent="0.25">
      <c r="A52" s="214"/>
      <c r="B52" s="215" t="s">
        <v>132</v>
      </c>
      <c r="C52" s="216">
        <v>2</v>
      </c>
      <c r="D52" s="217" t="s">
        <v>113</v>
      </c>
      <c r="E52" s="217">
        <v>7080</v>
      </c>
      <c r="F52" s="218">
        <f t="shared" si="10"/>
        <v>14160</v>
      </c>
      <c r="G52" s="210">
        <f t="shared" si="11"/>
        <v>14160</v>
      </c>
      <c r="H52" s="219"/>
      <c r="I52" s="213"/>
      <c r="J52" s="213"/>
      <c r="K52" s="152"/>
      <c r="L52" s="152"/>
      <c r="M52" s="152"/>
      <c r="N52" s="152"/>
      <c r="O52" s="152"/>
      <c r="P52" s="152"/>
      <c r="Q52" s="152"/>
      <c r="R52" s="152"/>
      <c r="S52" s="152"/>
      <c r="T52" s="152"/>
      <c r="U52" s="152"/>
      <c r="V52" s="152"/>
      <c r="W52" s="152"/>
      <c r="X52" s="152"/>
      <c r="Y52" s="152"/>
      <c r="Z52" s="152"/>
      <c r="AA52" s="152"/>
      <c r="AB52" s="152"/>
      <c r="AC52" s="152"/>
    </row>
    <row r="53" spans="1:29" ht="13.8" x14ac:dyDescent="0.25">
      <c r="A53" s="214"/>
      <c r="B53" s="215" t="s">
        <v>133</v>
      </c>
      <c r="C53" s="216">
        <v>5</v>
      </c>
      <c r="D53" s="217" t="s">
        <v>113</v>
      </c>
      <c r="E53" s="217">
        <v>500</v>
      </c>
      <c r="F53" s="218">
        <f t="shared" si="10"/>
        <v>2500</v>
      </c>
      <c r="G53" s="210">
        <f t="shared" si="11"/>
        <v>2500</v>
      </c>
      <c r="H53" s="219"/>
      <c r="I53" s="213"/>
      <c r="J53" s="213"/>
      <c r="K53" s="152"/>
      <c r="L53" s="152"/>
      <c r="M53" s="152"/>
      <c r="N53" s="152"/>
      <c r="O53" s="152"/>
      <c r="P53" s="152"/>
      <c r="Q53" s="152"/>
      <c r="R53" s="152"/>
      <c r="S53" s="152"/>
      <c r="T53" s="152"/>
      <c r="U53" s="152"/>
      <c r="V53" s="152"/>
      <c r="W53" s="152"/>
      <c r="X53" s="152"/>
      <c r="Y53" s="152"/>
      <c r="Z53" s="152"/>
      <c r="AA53" s="152"/>
      <c r="AB53" s="152"/>
      <c r="AC53" s="152"/>
    </row>
    <row r="54" spans="1:29" ht="13.8" x14ac:dyDescent="0.25">
      <c r="A54" s="214"/>
      <c r="B54" s="215" t="s">
        <v>134</v>
      </c>
      <c r="C54" s="216">
        <v>1</v>
      </c>
      <c r="D54" s="217" t="s">
        <v>113</v>
      </c>
      <c r="E54" s="217">
        <v>1500</v>
      </c>
      <c r="F54" s="218">
        <f t="shared" si="10"/>
        <v>1500</v>
      </c>
      <c r="G54" s="210">
        <f t="shared" si="11"/>
        <v>1500</v>
      </c>
      <c r="H54" s="219"/>
      <c r="I54" s="213"/>
      <c r="J54" s="213"/>
      <c r="K54" s="152"/>
      <c r="L54" s="152"/>
      <c r="M54" s="152"/>
      <c r="N54" s="152"/>
      <c r="O54" s="152"/>
      <c r="P54" s="152"/>
      <c r="Q54" s="152"/>
      <c r="R54" s="152"/>
      <c r="S54" s="152"/>
      <c r="T54" s="152"/>
      <c r="U54" s="152"/>
      <c r="V54" s="152"/>
      <c r="W54" s="152"/>
      <c r="X54" s="152"/>
      <c r="Y54" s="152"/>
      <c r="Z54" s="152"/>
      <c r="AA54" s="152"/>
      <c r="AB54" s="152"/>
      <c r="AC54" s="152"/>
    </row>
    <row r="55" spans="1:29" ht="27.6" x14ac:dyDescent="0.25">
      <c r="A55" s="214"/>
      <c r="B55" s="215" t="s">
        <v>135</v>
      </c>
      <c r="C55" s="216">
        <v>1</v>
      </c>
      <c r="D55" s="220" t="s">
        <v>136</v>
      </c>
      <c r="E55" s="217">
        <v>2138</v>
      </c>
      <c r="F55" s="218">
        <f t="shared" si="10"/>
        <v>2138</v>
      </c>
      <c r="G55" s="210">
        <f t="shared" si="11"/>
        <v>2138</v>
      </c>
      <c r="H55" s="219"/>
      <c r="I55" s="213"/>
      <c r="J55" s="213"/>
      <c r="K55" s="152"/>
      <c r="L55" s="152"/>
      <c r="M55" s="152"/>
      <c r="N55" s="152"/>
      <c r="O55" s="152"/>
      <c r="P55" s="152"/>
      <c r="Q55" s="152"/>
      <c r="R55" s="152"/>
      <c r="S55" s="152"/>
      <c r="T55" s="152"/>
      <c r="U55" s="152"/>
      <c r="V55" s="152"/>
      <c r="W55" s="152"/>
      <c r="X55" s="152"/>
      <c r="Y55" s="152"/>
      <c r="Z55" s="152"/>
      <c r="AA55" s="152"/>
      <c r="AB55" s="152"/>
      <c r="AC55" s="152"/>
    </row>
    <row r="56" spans="1:29" ht="27.6" x14ac:dyDescent="0.25">
      <c r="A56" s="193" t="s">
        <v>137</v>
      </c>
      <c r="B56" s="194" t="s">
        <v>138</v>
      </c>
      <c r="C56" s="193"/>
      <c r="D56" s="193"/>
      <c r="E56" s="193"/>
      <c r="F56" s="193">
        <f t="shared" ref="F56:G56" si="12">SUM(F58:F59)</f>
        <v>16800</v>
      </c>
      <c r="G56" s="203">
        <f t="shared" si="12"/>
        <v>16800</v>
      </c>
      <c r="H56" s="197"/>
      <c r="I56" s="170"/>
      <c r="J56" s="170"/>
      <c r="K56" s="152"/>
      <c r="L56" s="152"/>
      <c r="M56" s="152"/>
      <c r="N56" s="152"/>
      <c r="O56" s="152"/>
      <c r="P56" s="152"/>
      <c r="Q56" s="152"/>
      <c r="R56" s="152"/>
      <c r="S56" s="152"/>
      <c r="T56" s="152"/>
      <c r="U56" s="152"/>
      <c r="V56" s="152"/>
      <c r="W56" s="152"/>
      <c r="X56" s="152"/>
      <c r="Y56" s="152"/>
      <c r="Z56" s="152"/>
      <c r="AA56" s="152"/>
      <c r="AB56" s="152"/>
      <c r="AC56" s="152"/>
    </row>
    <row r="57" spans="1:29" ht="13.8" hidden="1" x14ac:dyDescent="0.25">
      <c r="A57" s="221"/>
      <c r="B57" s="222"/>
      <c r="C57" s="221"/>
      <c r="D57" s="221"/>
      <c r="E57" s="221" t="s">
        <v>139</v>
      </c>
      <c r="F57" s="221">
        <f>SUM(F58:F59)</f>
        <v>16800</v>
      </c>
      <c r="G57" s="200"/>
      <c r="H57" s="197"/>
      <c r="I57" s="170"/>
      <c r="J57" s="170"/>
      <c r="K57" s="152"/>
      <c r="L57" s="152"/>
      <c r="M57" s="152"/>
      <c r="N57" s="152"/>
      <c r="O57" s="152"/>
      <c r="P57" s="152"/>
      <c r="Q57" s="152"/>
      <c r="R57" s="152"/>
      <c r="S57" s="152"/>
      <c r="T57" s="152"/>
      <c r="U57" s="152"/>
      <c r="V57" s="152"/>
      <c r="W57" s="152"/>
      <c r="X57" s="152"/>
      <c r="Y57" s="152"/>
      <c r="Z57" s="152"/>
      <c r="AA57" s="152"/>
      <c r="AB57" s="152"/>
      <c r="AC57" s="152"/>
    </row>
    <row r="58" spans="1:29" ht="13.8" x14ac:dyDescent="0.25">
      <c r="A58" s="223"/>
      <c r="B58" s="215" t="s">
        <v>140</v>
      </c>
      <c r="C58" s="224">
        <v>12</v>
      </c>
      <c r="D58" s="223" t="s">
        <v>141</v>
      </c>
      <c r="E58" s="223">
        <v>1100</v>
      </c>
      <c r="F58" s="174">
        <f t="shared" ref="F58:F59" si="13">C58*E58</f>
        <v>13200</v>
      </c>
      <c r="G58" s="200">
        <f t="shared" ref="G58:G59" si="14">C58*E58</f>
        <v>13200</v>
      </c>
      <c r="H58" s="197"/>
      <c r="I58" s="170"/>
      <c r="J58" s="170"/>
      <c r="K58" s="152"/>
      <c r="L58" s="152"/>
      <c r="M58" s="152"/>
      <c r="N58" s="152"/>
      <c r="O58" s="152"/>
      <c r="P58" s="152"/>
      <c r="Q58" s="152"/>
      <c r="R58" s="152"/>
      <c r="S58" s="152"/>
      <c r="T58" s="152"/>
      <c r="U58" s="152"/>
      <c r="V58" s="152"/>
      <c r="W58" s="152"/>
      <c r="X58" s="152"/>
      <c r="Y58" s="152"/>
      <c r="Z58" s="152"/>
      <c r="AA58" s="152"/>
      <c r="AB58" s="152"/>
      <c r="AC58" s="152"/>
    </row>
    <row r="59" spans="1:29" ht="27.6" x14ac:dyDescent="0.25">
      <c r="A59" s="223"/>
      <c r="B59" s="215" t="s">
        <v>142</v>
      </c>
      <c r="C59" s="224">
        <v>6</v>
      </c>
      <c r="D59" s="223" t="s">
        <v>141</v>
      </c>
      <c r="E59" s="223">
        <v>600</v>
      </c>
      <c r="F59" s="174">
        <f t="shared" si="13"/>
        <v>3600</v>
      </c>
      <c r="G59" s="200">
        <f t="shared" si="14"/>
        <v>3600</v>
      </c>
      <c r="H59" s="197"/>
      <c r="I59" s="170"/>
      <c r="J59" s="170"/>
      <c r="K59" s="152"/>
      <c r="L59" s="152"/>
      <c r="M59" s="152"/>
      <c r="N59" s="152"/>
      <c r="O59" s="152"/>
      <c r="P59" s="152"/>
      <c r="Q59" s="152"/>
      <c r="R59" s="152"/>
      <c r="S59" s="152"/>
      <c r="T59" s="152"/>
      <c r="U59" s="152"/>
      <c r="V59" s="152"/>
      <c r="W59" s="152"/>
      <c r="X59" s="152"/>
      <c r="Y59" s="152"/>
      <c r="Z59" s="152"/>
      <c r="AA59" s="152"/>
      <c r="AB59" s="152"/>
      <c r="AC59" s="152"/>
    </row>
    <row r="60" spans="1:29" ht="13.8" x14ac:dyDescent="0.25">
      <c r="A60" s="152"/>
      <c r="B60" s="151"/>
      <c r="C60" s="152"/>
      <c r="D60" s="152"/>
      <c r="E60" s="152"/>
      <c r="F60" s="152"/>
      <c r="G60" s="153"/>
      <c r="H60" s="151"/>
      <c r="I60" s="152"/>
      <c r="J60" s="152"/>
      <c r="K60" s="152"/>
      <c r="L60" s="152"/>
      <c r="M60" s="152"/>
      <c r="N60" s="152"/>
      <c r="O60" s="152"/>
      <c r="P60" s="152"/>
      <c r="Q60" s="152"/>
      <c r="R60" s="152"/>
      <c r="S60" s="152"/>
      <c r="T60" s="152"/>
      <c r="U60" s="152"/>
      <c r="V60" s="152"/>
      <c r="W60" s="152"/>
      <c r="X60" s="152"/>
      <c r="Y60" s="152"/>
      <c r="Z60" s="152"/>
      <c r="AA60" s="152"/>
      <c r="AB60" s="152"/>
      <c r="AC60" s="152"/>
    </row>
    <row r="61" spans="1:29" ht="13.8" x14ac:dyDescent="0.25">
      <c r="A61" s="152"/>
      <c r="B61" s="151"/>
      <c r="C61" s="152"/>
      <c r="D61" s="152"/>
      <c r="E61" s="152"/>
      <c r="F61" s="152"/>
      <c r="G61" s="153"/>
      <c r="H61" s="151"/>
      <c r="I61" s="152"/>
      <c r="J61" s="152"/>
      <c r="K61" s="152"/>
      <c r="L61" s="152"/>
      <c r="M61" s="152"/>
      <c r="N61" s="152"/>
      <c r="O61" s="152"/>
      <c r="P61" s="152"/>
      <c r="Q61" s="152"/>
      <c r="R61" s="152"/>
      <c r="S61" s="152"/>
      <c r="T61" s="152"/>
      <c r="U61" s="152"/>
      <c r="V61" s="152"/>
      <c r="W61" s="152"/>
      <c r="X61" s="152"/>
      <c r="Y61" s="152"/>
      <c r="Z61" s="152"/>
      <c r="AA61" s="152"/>
      <c r="AB61" s="152"/>
      <c r="AC61" s="152"/>
    </row>
    <row r="62" spans="1:29" ht="13.8" x14ac:dyDescent="0.25">
      <c r="A62" s="1001" t="s">
        <v>143</v>
      </c>
      <c r="B62" s="987"/>
      <c r="C62" s="987"/>
      <c r="D62" s="987"/>
      <c r="E62" s="987"/>
      <c r="F62" s="987"/>
      <c r="G62" s="987"/>
      <c r="H62" s="987"/>
      <c r="I62" s="987"/>
      <c r="J62" s="985"/>
      <c r="K62" s="152"/>
      <c r="L62" s="152"/>
      <c r="M62" s="152"/>
      <c r="N62" s="152"/>
      <c r="O62" s="152"/>
      <c r="P62" s="152"/>
      <c r="Q62" s="152"/>
      <c r="R62" s="152"/>
      <c r="S62" s="152"/>
      <c r="T62" s="152"/>
      <c r="U62" s="152"/>
      <c r="V62" s="152"/>
      <c r="W62" s="152"/>
      <c r="X62" s="152"/>
      <c r="Y62" s="152"/>
      <c r="Z62" s="152"/>
      <c r="AA62" s="152"/>
      <c r="AB62" s="152"/>
      <c r="AC62" s="152"/>
    </row>
    <row r="63" spans="1:29" ht="13.8" x14ac:dyDescent="0.25">
      <c r="A63" s="988" t="s">
        <v>92</v>
      </c>
      <c r="B63" s="987"/>
      <c r="C63" s="987"/>
      <c r="D63" s="987"/>
      <c r="E63" s="987"/>
      <c r="F63" s="985"/>
      <c r="G63" s="181"/>
      <c r="H63" s="989" t="s">
        <v>93</v>
      </c>
      <c r="I63" s="990"/>
      <c r="J63" s="991"/>
      <c r="K63" s="152"/>
      <c r="L63" s="152"/>
      <c r="M63" s="152"/>
      <c r="N63" s="152"/>
      <c r="O63" s="152"/>
      <c r="P63" s="152"/>
      <c r="Q63" s="152"/>
      <c r="R63" s="152"/>
      <c r="S63" s="152"/>
      <c r="T63" s="152"/>
      <c r="U63" s="152"/>
      <c r="V63" s="152"/>
      <c r="W63" s="152"/>
      <c r="X63" s="152"/>
      <c r="Y63" s="152"/>
      <c r="Z63" s="152"/>
      <c r="AA63" s="152"/>
      <c r="AB63" s="152"/>
      <c r="AC63" s="152"/>
    </row>
    <row r="64" spans="1:29" ht="13.8" x14ac:dyDescent="0.25">
      <c r="A64" s="225" t="s">
        <v>94</v>
      </c>
      <c r="B64" s="182" t="s">
        <v>95</v>
      </c>
      <c r="C64" s="225" t="s">
        <v>96</v>
      </c>
      <c r="D64" s="225" t="s">
        <v>97</v>
      </c>
      <c r="E64" s="225" t="s">
        <v>98</v>
      </c>
      <c r="F64" s="226" t="s">
        <v>99</v>
      </c>
      <c r="G64" s="227"/>
      <c r="H64" s="185" t="s">
        <v>101</v>
      </c>
      <c r="I64" s="228" t="s">
        <v>102</v>
      </c>
      <c r="J64" s="228" t="s">
        <v>103</v>
      </c>
      <c r="K64" s="152"/>
      <c r="L64" s="152"/>
      <c r="M64" s="152"/>
      <c r="N64" s="152"/>
      <c r="O64" s="152"/>
      <c r="P64" s="152"/>
      <c r="Q64" s="152"/>
      <c r="R64" s="152"/>
      <c r="S64" s="152"/>
      <c r="T64" s="152"/>
      <c r="U64" s="152"/>
      <c r="V64" s="152"/>
      <c r="W64" s="152"/>
      <c r="X64" s="152"/>
      <c r="Y64" s="152"/>
      <c r="Z64" s="152"/>
      <c r="AA64" s="152"/>
      <c r="AB64" s="152"/>
      <c r="AC64" s="152"/>
    </row>
    <row r="65" spans="1:29" ht="13.8" x14ac:dyDescent="0.25">
      <c r="A65" s="186"/>
      <c r="B65" s="187" t="s">
        <v>104</v>
      </c>
      <c r="C65" s="186"/>
      <c r="D65" s="186"/>
      <c r="E65" s="188"/>
      <c r="F65" s="229">
        <f>F81+F83+F89</f>
        <v>168401</v>
      </c>
      <c r="G65" s="230">
        <f>G66+G73+G77+G83+G89</f>
        <v>168401</v>
      </c>
      <c r="H65" s="231">
        <v>6207</v>
      </c>
      <c r="I65" s="232">
        <v>77488</v>
      </c>
      <c r="J65" s="232">
        <v>84706</v>
      </c>
      <c r="K65" s="152"/>
      <c r="L65" s="152"/>
      <c r="M65" s="152"/>
      <c r="N65" s="152"/>
      <c r="O65" s="152"/>
      <c r="P65" s="152"/>
      <c r="Q65" s="152"/>
      <c r="R65" s="152"/>
      <c r="S65" s="152"/>
      <c r="T65" s="152"/>
      <c r="U65" s="152"/>
      <c r="V65" s="152"/>
      <c r="W65" s="152"/>
      <c r="X65" s="152"/>
      <c r="Y65" s="152"/>
      <c r="Z65" s="152"/>
      <c r="AA65" s="152"/>
      <c r="AB65" s="152"/>
      <c r="AC65" s="152"/>
    </row>
    <row r="66" spans="1:29" ht="27.6" x14ac:dyDescent="0.25">
      <c r="A66" s="193" t="s">
        <v>82</v>
      </c>
      <c r="B66" s="194" t="s">
        <v>144</v>
      </c>
      <c r="C66" s="193"/>
      <c r="D66" s="193"/>
      <c r="E66" s="193"/>
      <c r="F66" s="195">
        <f t="shared" ref="F66:G66" si="15">SUM(F67:F72)</f>
        <v>51400</v>
      </c>
      <c r="G66" s="203">
        <f t="shared" si="15"/>
        <v>51400</v>
      </c>
      <c r="H66" s="197"/>
      <c r="I66" s="170"/>
      <c r="J66" s="170"/>
      <c r="K66" s="152"/>
      <c r="L66" s="152"/>
      <c r="M66" s="152"/>
      <c r="N66" s="152"/>
      <c r="O66" s="152"/>
      <c r="P66" s="152"/>
      <c r="Q66" s="152"/>
      <c r="R66" s="152"/>
      <c r="S66" s="152"/>
      <c r="T66" s="152"/>
      <c r="U66" s="152"/>
      <c r="V66" s="152"/>
      <c r="W66" s="152"/>
      <c r="X66" s="152"/>
      <c r="Y66" s="152"/>
      <c r="Z66" s="152"/>
      <c r="AA66" s="152"/>
      <c r="AB66" s="152"/>
      <c r="AC66" s="152"/>
    </row>
    <row r="67" spans="1:29" ht="41.4" x14ac:dyDescent="0.25">
      <c r="A67" s="174"/>
      <c r="B67" s="201" t="s">
        <v>145</v>
      </c>
      <c r="C67" s="199">
        <v>1</v>
      </c>
      <c r="D67" s="174" t="s">
        <v>107</v>
      </c>
      <c r="E67" s="174">
        <v>5000</v>
      </c>
      <c r="F67" s="174">
        <f t="shared" ref="F67:F72" si="16">C67*E67</f>
        <v>5000</v>
      </c>
      <c r="G67" s="200">
        <f t="shared" ref="G67:G72" si="17">C67*E67</f>
        <v>5000</v>
      </c>
      <c r="H67" s="197"/>
      <c r="I67" s="170"/>
      <c r="J67" s="170"/>
      <c r="K67" s="152"/>
      <c r="L67" s="152"/>
      <c r="M67" s="152"/>
      <c r="N67" s="152"/>
      <c r="O67" s="152"/>
      <c r="P67" s="152"/>
      <c r="Q67" s="152"/>
      <c r="R67" s="152"/>
      <c r="S67" s="152"/>
      <c r="T67" s="152"/>
      <c r="U67" s="152"/>
      <c r="V67" s="152"/>
      <c r="W67" s="152"/>
      <c r="X67" s="152"/>
      <c r="Y67" s="152"/>
      <c r="Z67" s="152"/>
      <c r="AA67" s="152"/>
      <c r="AB67" s="152"/>
      <c r="AC67" s="152"/>
    </row>
    <row r="68" spans="1:29" ht="13.8" x14ac:dyDescent="0.25">
      <c r="A68" s="174"/>
      <c r="B68" s="201" t="s">
        <v>146</v>
      </c>
      <c r="C68" s="199">
        <v>1</v>
      </c>
      <c r="D68" s="174" t="s">
        <v>107</v>
      </c>
      <c r="E68" s="174">
        <v>2000</v>
      </c>
      <c r="F68" s="174">
        <f t="shared" si="16"/>
        <v>2000</v>
      </c>
      <c r="G68" s="200">
        <f t="shared" si="17"/>
        <v>2000</v>
      </c>
      <c r="H68" s="197"/>
      <c r="I68" s="170"/>
      <c r="J68" s="170"/>
      <c r="K68" s="152"/>
      <c r="L68" s="152"/>
      <c r="M68" s="152"/>
      <c r="N68" s="152"/>
      <c r="O68" s="152"/>
      <c r="P68" s="152"/>
      <c r="Q68" s="152"/>
      <c r="R68" s="152"/>
      <c r="S68" s="152"/>
      <c r="T68" s="152"/>
      <c r="U68" s="152"/>
      <c r="V68" s="152"/>
      <c r="W68" s="152"/>
      <c r="X68" s="152"/>
      <c r="Y68" s="152"/>
      <c r="Z68" s="152"/>
      <c r="AA68" s="152"/>
      <c r="AB68" s="152"/>
      <c r="AC68" s="152"/>
    </row>
    <row r="69" spans="1:29" ht="41.4" x14ac:dyDescent="0.25">
      <c r="A69" s="174"/>
      <c r="B69" s="201" t="s">
        <v>147</v>
      </c>
      <c r="C69" s="199">
        <v>1</v>
      </c>
      <c r="D69" s="174" t="s">
        <v>113</v>
      </c>
      <c r="E69" s="174">
        <v>20000</v>
      </c>
      <c r="F69" s="174">
        <f t="shared" si="16"/>
        <v>20000</v>
      </c>
      <c r="G69" s="200">
        <f t="shared" si="17"/>
        <v>20000</v>
      </c>
      <c r="H69" s="197"/>
      <c r="I69" s="170"/>
      <c r="J69" s="170"/>
      <c r="K69" s="152"/>
      <c r="L69" s="152"/>
      <c r="M69" s="152"/>
      <c r="N69" s="152"/>
      <c r="O69" s="152"/>
      <c r="P69" s="152"/>
      <c r="Q69" s="152"/>
      <c r="R69" s="152"/>
      <c r="S69" s="152"/>
      <c r="T69" s="152"/>
      <c r="U69" s="152"/>
      <c r="V69" s="152"/>
      <c r="W69" s="152"/>
      <c r="X69" s="152"/>
      <c r="Y69" s="152"/>
      <c r="Z69" s="152"/>
      <c r="AA69" s="152"/>
      <c r="AB69" s="152"/>
      <c r="AC69" s="152"/>
    </row>
    <row r="70" spans="1:29" ht="13.8" x14ac:dyDescent="0.25">
      <c r="A70" s="174"/>
      <c r="B70" s="198" t="s">
        <v>148</v>
      </c>
      <c r="C70" s="199">
        <v>2</v>
      </c>
      <c r="D70" s="174" t="s">
        <v>107</v>
      </c>
      <c r="E70" s="174">
        <v>1200</v>
      </c>
      <c r="F70" s="174">
        <f t="shared" si="16"/>
        <v>2400</v>
      </c>
      <c r="G70" s="200">
        <f t="shared" si="17"/>
        <v>2400</v>
      </c>
      <c r="H70" s="197"/>
      <c r="I70" s="170"/>
      <c r="J70" s="170"/>
      <c r="K70" s="152"/>
      <c r="L70" s="152"/>
      <c r="M70" s="152"/>
      <c r="N70" s="152"/>
      <c r="O70" s="152"/>
      <c r="P70" s="152"/>
      <c r="Q70" s="152"/>
      <c r="R70" s="152"/>
      <c r="S70" s="152"/>
      <c r="T70" s="152"/>
      <c r="U70" s="152"/>
      <c r="V70" s="152"/>
      <c r="W70" s="152"/>
      <c r="X70" s="152"/>
      <c r="Y70" s="152"/>
      <c r="Z70" s="152"/>
      <c r="AA70" s="152"/>
      <c r="AB70" s="152"/>
      <c r="AC70" s="152"/>
    </row>
    <row r="71" spans="1:29" ht="13.8" x14ac:dyDescent="0.25">
      <c r="A71" s="174"/>
      <c r="B71" s="198" t="s">
        <v>118</v>
      </c>
      <c r="C71" s="199">
        <v>1</v>
      </c>
      <c r="D71" s="174" t="s">
        <v>113</v>
      </c>
      <c r="E71" s="174">
        <v>10000</v>
      </c>
      <c r="F71" s="174">
        <f t="shared" si="16"/>
        <v>10000</v>
      </c>
      <c r="G71" s="200">
        <f t="shared" si="17"/>
        <v>10000</v>
      </c>
      <c r="H71" s="197"/>
      <c r="I71" s="170"/>
      <c r="J71" s="170"/>
      <c r="K71" s="152"/>
      <c r="L71" s="152"/>
      <c r="M71" s="152"/>
      <c r="N71" s="152"/>
      <c r="O71" s="152"/>
      <c r="P71" s="152"/>
      <c r="Q71" s="152"/>
      <c r="R71" s="152"/>
      <c r="S71" s="152"/>
      <c r="T71" s="152"/>
      <c r="U71" s="152"/>
      <c r="V71" s="152"/>
      <c r="W71" s="152"/>
      <c r="X71" s="152"/>
      <c r="Y71" s="152"/>
      <c r="Z71" s="152"/>
      <c r="AA71" s="152"/>
      <c r="AB71" s="152"/>
      <c r="AC71" s="152"/>
    </row>
    <row r="72" spans="1:29" ht="27.6" x14ac:dyDescent="0.25">
      <c r="A72" s="174"/>
      <c r="B72" s="198" t="s">
        <v>149</v>
      </c>
      <c r="C72" s="199">
        <v>1</v>
      </c>
      <c r="D72" s="174" t="s">
        <v>113</v>
      </c>
      <c r="E72" s="174">
        <v>12000</v>
      </c>
      <c r="F72" s="174">
        <f t="shared" si="16"/>
        <v>12000</v>
      </c>
      <c r="G72" s="200">
        <f t="shared" si="17"/>
        <v>12000</v>
      </c>
      <c r="H72" s="197"/>
      <c r="I72" s="170"/>
      <c r="J72" s="170"/>
      <c r="K72" s="152"/>
      <c r="L72" s="152"/>
      <c r="M72" s="152"/>
      <c r="N72" s="152"/>
      <c r="O72" s="152"/>
      <c r="P72" s="152"/>
      <c r="Q72" s="152"/>
      <c r="R72" s="152"/>
      <c r="S72" s="152"/>
      <c r="T72" s="152"/>
      <c r="U72" s="152"/>
      <c r="V72" s="152"/>
      <c r="W72" s="152"/>
      <c r="X72" s="152"/>
      <c r="Y72" s="152"/>
      <c r="Z72" s="152"/>
      <c r="AA72" s="152"/>
      <c r="AB72" s="152"/>
      <c r="AC72" s="152"/>
    </row>
    <row r="73" spans="1:29" ht="13.8" x14ac:dyDescent="0.25">
      <c r="A73" s="193" t="s">
        <v>83</v>
      </c>
      <c r="B73" s="194" t="s">
        <v>120</v>
      </c>
      <c r="C73" s="193"/>
      <c r="D73" s="193"/>
      <c r="E73" s="193"/>
      <c r="F73" s="193">
        <f>SUM(F74:F76)</f>
        <v>76500</v>
      </c>
      <c r="G73" s="203">
        <f>SUM(F74:F76)</f>
        <v>76500</v>
      </c>
      <c r="H73" s="197"/>
      <c r="I73" s="170"/>
      <c r="J73" s="170"/>
      <c r="K73" s="152"/>
      <c r="L73" s="152"/>
      <c r="M73" s="152"/>
      <c r="N73" s="152"/>
      <c r="O73" s="152"/>
      <c r="P73" s="152"/>
      <c r="Q73" s="152"/>
      <c r="R73" s="152"/>
      <c r="S73" s="152"/>
      <c r="T73" s="152"/>
      <c r="U73" s="152"/>
      <c r="V73" s="152"/>
      <c r="W73" s="152"/>
      <c r="X73" s="152"/>
      <c r="Y73" s="152"/>
      <c r="Z73" s="152"/>
      <c r="AA73" s="152"/>
      <c r="AB73" s="152"/>
      <c r="AC73" s="152"/>
    </row>
    <row r="74" spans="1:29" ht="27.6" x14ac:dyDescent="0.25">
      <c r="A74" s="174"/>
      <c r="B74" s="233" t="s">
        <v>150</v>
      </c>
      <c r="C74" s="199">
        <v>1</v>
      </c>
      <c r="D74" s="174" t="s">
        <v>113</v>
      </c>
      <c r="E74" s="174">
        <v>44000</v>
      </c>
      <c r="F74" s="174">
        <f t="shared" ref="F74:F76" si="18">C74*E74</f>
        <v>44000</v>
      </c>
      <c r="G74" s="200">
        <f t="shared" ref="G74:G76" si="19">C74*E74</f>
        <v>44000</v>
      </c>
      <c r="H74" s="197"/>
      <c r="I74" s="170"/>
      <c r="J74" s="170"/>
      <c r="K74" s="152"/>
      <c r="L74" s="152"/>
      <c r="M74" s="152"/>
      <c r="N74" s="152"/>
      <c r="O74" s="152"/>
      <c r="P74" s="152"/>
      <c r="Q74" s="152"/>
      <c r="R74" s="152"/>
      <c r="S74" s="152"/>
      <c r="T74" s="152"/>
      <c r="U74" s="152"/>
      <c r="V74" s="152"/>
      <c r="W74" s="152"/>
      <c r="X74" s="152"/>
      <c r="Y74" s="152"/>
      <c r="Z74" s="152"/>
      <c r="AA74" s="152"/>
      <c r="AB74" s="152"/>
      <c r="AC74" s="152"/>
    </row>
    <row r="75" spans="1:29" ht="41.4" x14ac:dyDescent="0.25">
      <c r="A75" s="174"/>
      <c r="B75" s="233" t="s">
        <v>151</v>
      </c>
      <c r="C75" s="199">
        <v>1</v>
      </c>
      <c r="D75" s="174" t="s">
        <v>113</v>
      </c>
      <c r="E75" s="174">
        <v>30000</v>
      </c>
      <c r="F75" s="174">
        <f t="shared" si="18"/>
        <v>30000</v>
      </c>
      <c r="G75" s="200">
        <f t="shared" si="19"/>
        <v>30000</v>
      </c>
      <c r="H75" s="197"/>
      <c r="I75" s="170"/>
      <c r="J75" s="170"/>
      <c r="K75" s="152"/>
      <c r="L75" s="152"/>
      <c r="M75" s="152"/>
      <c r="N75" s="152"/>
      <c r="O75" s="152"/>
      <c r="P75" s="152"/>
      <c r="Q75" s="152"/>
      <c r="R75" s="152"/>
      <c r="S75" s="152"/>
      <c r="T75" s="152"/>
      <c r="U75" s="152"/>
      <c r="V75" s="152"/>
      <c r="W75" s="152"/>
      <c r="X75" s="152"/>
      <c r="Y75" s="152"/>
      <c r="Z75" s="152"/>
      <c r="AA75" s="152"/>
      <c r="AB75" s="152"/>
      <c r="AC75" s="152"/>
    </row>
    <row r="76" spans="1:29" ht="41.4" x14ac:dyDescent="0.25">
      <c r="A76" s="174"/>
      <c r="B76" s="234" t="s">
        <v>152</v>
      </c>
      <c r="C76" s="199">
        <v>1</v>
      </c>
      <c r="D76" s="174" t="s">
        <v>113</v>
      </c>
      <c r="E76" s="174">
        <v>2500</v>
      </c>
      <c r="F76" s="174">
        <f t="shared" si="18"/>
        <v>2500</v>
      </c>
      <c r="G76" s="200">
        <f t="shared" si="19"/>
        <v>2500</v>
      </c>
      <c r="H76" s="197"/>
      <c r="I76" s="170"/>
      <c r="J76" s="170"/>
      <c r="K76" s="152"/>
      <c r="L76" s="152"/>
      <c r="M76" s="152"/>
      <c r="N76" s="152"/>
      <c r="O76" s="152"/>
      <c r="P76" s="152"/>
      <c r="Q76" s="152"/>
      <c r="R76" s="152"/>
      <c r="S76" s="152"/>
      <c r="T76" s="152"/>
      <c r="U76" s="152"/>
      <c r="V76" s="152"/>
      <c r="W76" s="152"/>
      <c r="X76" s="152"/>
      <c r="Y76" s="152"/>
      <c r="Z76" s="152"/>
      <c r="AA76" s="152"/>
      <c r="AB76" s="152"/>
      <c r="AC76" s="152"/>
    </row>
    <row r="77" spans="1:29" ht="13.8" x14ac:dyDescent="0.25">
      <c r="A77" s="193" t="s">
        <v>85</v>
      </c>
      <c r="B77" s="194" t="s">
        <v>126</v>
      </c>
      <c r="C77" s="193"/>
      <c r="D77" s="193"/>
      <c r="E77" s="193"/>
      <c r="F77" s="193">
        <f t="shared" ref="F77:G77" si="20">SUM(F78:F80)</f>
        <v>10581</v>
      </c>
      <c r="G77" s="203">
        <f t="shared" si="20"/>
        <v>10581</v>
      </c>
      <c r="H77" s="197"/>
      <c r="I77" s="170"/>
      <c r="J77" s="170"/>
      <c r="K77" s="152"/>
      <c r="L77" s="152"/>
      <c r="M77" s="152"/>
      <c r="N77" s="152"/>
      <c r="O77" s="152"/>
      <c r="P77" s="152"/>
      <c r="Q77" s="152"/>
      <c r="R77" s="152"/>
      <c r="S77" s="152"/>
      <c r="T77" s="152"/>
      <c r="U77" s="152"/>
      <c r="V77" s="152"/>
      <c r="W77" s="152"/>
      <c r="X77" s="152"/>
      <c r="Y77" s="152"/>
      <c r="Z77" s="152"/>
      <c r="AA77" s="152"/>
      <c r="AB77" s="152"/>
      <c r="AC77" s="152"/>
    </row>
    <row r="78" spans="1:29" ht="13.8" x14ac:dyDescent="0.25">
      <c r="A78" s="174"/>
      <c r="B78" s="198" t="s">
        <v>153</v>
      </c>
      <c r="C78" s="199">
        <v>30</v>
      </c>
      <c r="D78" s="174" t="s">
        <v>113</v>
      </c>
      <c r="E78" s="174">
        <v>280</v>
      </c>
      <c r="F78" s="174">
        <f t="shared" ref="F78:F80" si="21">C78*E78</f>
        <v>8400</v>
      </c>
      <c r="G78" s="200">
        <f t="shared" ref="G78:G80" si="22">C78*E78</f>
        <v>8400</v>
      </c>
      <c r="H78" s="197"/>
      <c r="I78" s="170"/>
      <c r="J78" s="170"/>
      <c r="K78" s="152"/>
      <c r="L78" s="152"/>
      <c r="M78" s="152"/>
      <c r="N78" s="152"/>
      <c r="O78" s="152"/>
      <c r="P78" s="152"/>
      <c r="Q78" s="152"/>
      <c r="R78" s="152"/>
      <c r="S78" s="152"/>
      <c r="T78" s="152"/>
      <c r="U78" s="152"/>
      <c r="V78" s="152"/>
      <c r="W78" s="152"/>
      <c r="X78" s="152"/>
      <c r="Y78" s="152"/>
      <c r="Z78" s="152"/>
      <c r="AA78" s="152"/>
      <c r="AB78" s="152"/>
      <c r="AC78" s="152"/>
    </row>
    <row r="79" spans="1:29" ht="13.8" x14ac:dyDescent="0.25">
      <c r="A79" s="174"/>
      <c r="B79" s="198" t="s">
        <v>154</v>
      </c>
      <c r="C79" s="199">
        <v>1</v>
      </c>
      <c r="D79" s="174" t="s">
        <v>113</v>
      </c>
      <c r="E79" s="174">
        <v>1181</v>
      </c>
      <c r="F79" s="174">
        <f t="shared" si="21"/>
        <v>1181</v>
      </c>
      <c r="G79" s="200">
        <f t="shared" si="22"/>
        <v>1181</v>
      </c>
      <c r="H79" s="197"/>
      <c r="I79" s="170"/>
      <c r="J79" s="170"/>
      <c r="K79" s="152"/>
      <c r="L79" s="152"/>
      <c r="M79" s="152"/>
      <c r="N79" s="152"/>
      <c r="O79" s="152"/>
      <c r="P79" s="152"/>
      <c r="Q79" s="152"/>
      <c r="R79" s="152"/>
      <c r="S79" s="152"/>
      <c r="T79" s="152"/>
      <c r="U79" s="152"/>
      <c r="V79" s="152"/>
      <c r="W79" s="152"/>
      <c r="X79" s="152"/>
      <c r="Y79" s="152"/>
      <c r="Z79" s="152"/>
      <c r="AA79" s="152"/>
      <c r="AB79" s="152"/>
      <c r="AC79" s="152"/>
    </row>
    <row r="80" spans="1:29" ht="27.6" x14ac:dyDescent="0.25">
      <c r="A80" s="174"/>
      <c r="B80" s="198" t="s">
        <v>155</v>
      </c>
      <c r="C80" s="199">
        <v>2</v>
      </c>
      <c r="D80" s="174" t="s">
        <v>113</v>
      </c>
      <c r="E80" s="174">
        <v>500</v>
      </c>
      <c r="F80" s="174">
        <f t="shared" si="21"/>
        <v>1000</v>
      </c>
      <c r="G80" s="200">
        <f t="shared" si="22"/>
        <v>1000</v>
      </c>
      <c r="H80" s="197"/>
      <c r="I80" s="170"/>
      <c r="J80" s="170"/>
      <c r="K80" s="152"/>
      <c r="L80" s="152"/>
      <c r="M80" s="152"/>
      <c r="N80" s="152"/>
      <c r="O80" s="152"/>
      <c r="P80" s="152"/>
      <c r="Q80" s="152"/>
      <c r="R80" s="152"/>
      <c r="S80" s="152"/>
      <c r="T80" s="152"/>
      <c r="U80" s="152"/>
      <c r="V80" s="152"/>
      <c r="W80" s="152"/>
      <c r="X80" s="152"/>
      <c r="Y80" s="152"/>
      <c r="Z80" s="152"/>
      <c r="AA80" s="152"/>
      <c r="AB80" s="152"/>
      <c r="AC80" s="152"/>
    </row>
    <row r="81" spans="1:29" ht="13.8" x14ac:dyDescent="0.25">
      <c r="A81" s="205"/>
      <c r="B81" s="206" t="s">
        <v>128</v>
      </c>
      <c r="C81" s="205"/>
      <c r="D81" s="205"/>
      <c r="E81" s="205"/>
      <c r="F81" s="205">
        <f t="shared" ref="F81:G81" si="23">F66+F73+F77</f>
        <v>138481</v>
      </c>
      <c r="G81" s="203">
        <f t="shared" si="23"/>
        <v>138481</v>
      </c>
      <c r="H81" s="197"/>
      <c r="I81" s="170"/>
      <c r="J81" s="170"/>
      <c r="K81" s="152"/>
      <c r="L81" s="152"/>
      <c r="M81" s="152"/>
      <c r="N81" s="152"/>
      <c r="O81" s="152"/>
      <c r="P81" s="152"/>
      <c r="Q81" s="152"/>
      <c r="R81" s="152"/>
      <c r="S81" s="152"/>
      <c r="T81" s="152"/>
      <c r="U81" s="152"/>
      <c r="V81" s="152"/>
      <c r="W81" s="152"/>
      <c r="X81" s="152"/>
      <c r="Y81" s="152"/>
      <c r="Z81" s="152"/>
      <c r="AA81" s="152"/>
      <c r="AB81" s="152"/>
      <c r="AC81" s="152"/>
    </row>
    <row r="82" spans="1:29" ht="13.8" x14ac:dyDescent="0.25">
      <c r="A82" s="207"/>
      <c r="B82" s="208"/>
      <c r="C82" s="207"/>
      <c r="D82" s="207"/>
      <c r="E82" s="207"/>
      <c r="F82" s="207"/>
      <c r="G82" s="200"/>
      <c r="H82" s="197"/>
      <c r="I82" s="170"/>
      <c r="J82" s="170"/>
      <c r="K82" s="152"/>
      <c r="L82" s="152"/>
      <c r="M82" s="152"/>
      <c r="N82" s="152"/>
      <c r="O82" s="152"/>
      <c r="P82" s="152"/>
      <c r="Q82" s="152"/>
      <c r="R82" s="152"/>
      <c r="S82" s="152"/>
      <c r="T82" s="152"/>
      <c r="U82" s="152"/>
      <c r="V82" s="152"/>
      <c r="W82" s="152"/>
      <c r="X82" s="152"/>
      <c r="Y82" s="152"/>
      <c r="Z82" s="152"/>
      <c r="AA82" s="152"/>
      <c r="AB82" s="152"/>
      <c r="AC82" s="152"/>
    </row>
    <row r="83" spans="1:29" ht="27.6" x14ac:dyDescent="0.25">
      <c r="A83" s="193" t="s">
        <v>129</v>
      </c>
      <c r="B83" s="194" t="s">
        <v>130</v>
      </c>
      <c r="C83" s="193"/>
      <c r="D83" s="193"/>
      <c r="E83" s="193"/>
      <c r="F83" s="193">
        <v>20800</v>
      </c>
      <c r="G83" s="196">
        <v>20800</v>
      </c>
      <c r="H83" s="197"/>
      <c r="I83" s="170"/>
      <c r="J83" s="170"/>
      <c r="K83" s="152"/>
      <c r="L83" s="152"/>
      <c r="M83" s="152"/>
      <c r="N83" s="152"/>
      <c r="O83" s="152"/>
      <c r="P83" s="152"/>
      <c r="Q83" s="152"/>
      <c r="R83" s="152"/>
      <c r="S83" s="152"/>
      <c r="T83" s="152"/>
      <c r="U83" s="152"/>
      <c r="V83" s="152"/>
      <c r="W83" s="152"/>
      <c r="X83" s="152"/>
      <c r="Y83" s="152"/>
      <c r="Z83" s="152"/>
      <c r="AA83" s="152"/>
      <c r="AB83" s="152"/>
      <c r="AC83" s="152"/>
    </row>
    <row r="84" spans="1:29" ht="27.6" x14ac:dyDescent="0.25">
      <c r="A84" s="214"/>
      <c r="B84" s="215" t="s">
        <v>131</v>
      </c>
      <c r="C84" s="224">
        <v>1</v>
      </c>
      <c r="D84" s="223" t="s">
        <v>113</v>
      </c>
      <c r="E84" s="223">
        <v>8900</v>
      </c>
      <c r="F84" s="174">
        <f t="shared" ref="F84:F88" si="24">C84*E84</f>
        <v>8900</v>
      </c>
      <c r="G84" s="153">
        <f t="shared" ref="G84:G88" si="25">C84*E84</f>
        <v>8900</v>
      </c>
      <c r="H84" s="197"/>
      <c r="I84" s="170"/>
      <c r="J84" s="170"/>
      <c r="K84" s="152"/>
      <c r="L84" s="152"/>
      <c r="M84" s="152"/>
      <c r="N84" s="152"/>
      <c r="O84" s="152"/>
      <c r="P84" s="152"/>
      <c r="Q84" s="152"/>
      <c r="R84" s="152"/>
      <c r="S84" s="152"/>
      <c r="T84" s="152"/>
      <c r="U84" s="152"/>
      <c r="V84" s="152"/>
      <c r="W84" s="152"/>
      <c r="X84" s="152"/>
      <c r="Y84" s="152"/>
      <c r="Z84" s="152"/>
      <c r="AA84" s="152"/>
      <c r="AB84" s="152"/>
      <c r="AC84" s="152"/>
    </row>
    <row r="85" spans="1:29" ht="27.6" x14ac:dyDescent="0.25">
      <c r="A85" s="214"/>
      <c r="B85" s="215" t="s">
        <v>132</v>
      </c>
      <c r="C85" s="224">
        <v>1</v>
      </c>
      <c r="D85" s="223" t="s">
        <v>113</v>
      </c>
      <c r="E85" s="223">
        <v>6000</v>
      </c>
      <c r="F85" s="174">
        <f t="shared" si="24"/>
        <v>6000</v>
      </c>
      <c r="G85" s="153">
        <f t="shared" si="25"/>
        <v>6000</v>
      </c>
      <c r="H85" s="197"/>
      <c r="I85" s="170"/>
      <c r="J85" s="170"/>
      <c r="K85" s="152"/>
      <c r="L85" s="152"/>
      <c r="M85" s="152"/>
      <c r="N85" s="152"/>
      <c r="O85" s="152"/>
      <c r="P85" s="152"/>
      <c r="Q85" s="152"/>
      <c r="R85" s="152"/>
      <c r="S85" s="152"/>
      <c r="T85" s="152"/>
      <c r="U85" s="152"/>
      <c r="V85" s="152"/>
      <c r="W85" s="152"/>
      <c r="X85" s="152"/>
      <c r="Y85" s="152"/>
      <c r="Z85" s="152"/>
      <c r="AA85" s="152"/>
      <c r="AB85" s="152"/>
      <c r="AC85" s="152"/>
    </row>
    <row r="86" spans="1:29" ht="13.8" x14ac:dyDescent="0.25">
      <c r="A86" s="214"/>
      <c r="B86" s="215" t="s">
        <v>133</v>
      </c>
      <c r="C86" s="224">
        <v>3</v>
      </c>
      <c r="D86" s="223" t="s">
        <v>113</v>
      </c>
      <c r="E86" s="223">
        <v>500</v>
      </c>
      <c r="F86" s="174">
        <f t="shared" si="24"/>
        <v>1500</v>
      </c>
      <c r="G86" s="153">
        <f t="shared" si="25"/>
        <v>1500</v>
      </c>
      <c r="H86" s="197"/>
      <c r="I86" s="170"/>
      <c r="J86" s="170"/>
      <c r="K86" s="152"/>
      <c r="L86" s="152"/>
      <c r="M86" s="152"/>
      <c r="N86" s="152"/>
      <c r="O86" s="152"/>
      <c r="P86" s="152"/>
      <c r="Q86" s="152"/>
      <c r="R86" s="152"/>
      <c r="S86" s="152"/>
      <c r="T86" s="152"/>
      <c r="U86" s="152"/>
      <c r="V86" s="152"/>
      <c r="W86" s="152"/>
      <c r="X86" s="152"/>
      <c r="Y86" s="152"/>
      <c r="Z86" s="152"/>
      <c r="AA86" s="152"/>
      <c r="AB86" s="152"/>
      <c r="AC86" s="152"/>
    </row>
    <row r="87" spans="1:29" ht="13.8" x14ac:dyDescent="0.25">
      <c r="A87" s="214"/>
      <c r="B87" s="215" t="s">
        <v>134</v>
      </c>
      <c r="C87" s="224">
        <v>1</v>
      </c>
      <c r="D87" s="223" t="s">
        <v>113</v>
      </c>
      <c r="E87" s="223">
        <v>2000</v>
      </c>
      <c r="F87" s="174">
        <f t="shared" si="24"/>
        <v>2000</v>
      </c>
      <c r="G87" s="153">
        <f t="shared" si="25"/>
        <v>2000</v>
      </c>
      <c r="H87" s="197"/>
      <c r="I87" s="170"/>
      <c r="J87" s="170"/>
      <c r="K87" s="152"/>
      <c r="L87" s="152"/>
      <c r="M87" s="152"/>
      <c r="N87" s="152"/>
      <c r="O87" s="152"/>
      <c r="P87" s="152"/>
      <c r="Q87" s="152"/>
      <c r="R87" s="152"/>
      <c r="S87" s="152"/>
      <c r="T87" s="152"/>
      <c r="U87" s="152"/>
      <c r="V87" s="152"/>
      <c r="W87" s="152"/>
      <c r="X87" s="152"/>
      <c r="Y87" s="152"/>
      <c r="Z87" s="152"/>
      <c r="AA87" s="152"/>
      <c r="AB87" s="152"/>
      <c r="AC87" s="152"/>
    </row>
    <row r="88" spans="1:29" ht="13.8" x14ac:dyDescent="0.25">
      <c r="A88" s="214"/>
      <c r="B88" s="215" t="s">
        <v>135</v>
      </c>
      <c r="C88" s="224">
        <v>1</v>
      </c>
      <c r="D88" s="223" t="s">
        <v>136</v>
      </c>
      <c r="E88" s="223">
        <v>2400</v>
      </c>
      <c r="F88" s="174">
        <f t="shared" si="24"/>
        <v>2400</v>
      </c>
      <c r="G88" s="196">
        <f t="shared" si="25"/>
        <v>2400</v>
      </c>
      <c r="H88" s="197"/>
      <c r="I88" s="170"/>
      <c r="J88" s="170"/>
      <c r="K88" s="152"/>
      <c r="L88" s="152"/>
      <c r="M88" s="152"/>
      <c r="N88" s="152"/>
      <c r="O88" s="152"/>
      <c r="P88" s="152"/>
      <c r="Q88" s="152"/>
      <c r="R88" s="152"/>
      <c r="S88" s="152"/>
      <c r="T88" s="152"/>
      <c r="U88" s="152"/>
      <c r="V88" s="152"/>
      <c r="W88" s="152"/>
      <c r="X88" s="152"/>
      <c r="Y88" s="152"/>
      <c r="Z88" s="152"/>
      <c r="AA88" s="152"/>
      <c r="AB88" s="152"/>
      <c r="AC88" s="152"/>
    </row>
    <row r="89" spans="1:29" ht="27.6" x14ac:dyDescent="0.25">
      <c r="A89" s="193" t="s">
        <v>137</v>
      </c>
      <c r="B89" s="194" t="s">
        <v>138</v>
      </c>
      <c r="C89" s="193"/>
      <c r="D89" s="193"/>
      <c r="E89" s="193"/>
      <c r="F89" s="193">
        <f t="shared" ref="F89:G89" si="26">SUM(F90:F91)</f>
        <v>9120</v>
      </c>
      <c r="G89" s="203">
        <f t="shared" si="26"/>
        <v>9120</v>
      </c>
      <c r="H89" s="197"/>
      <c r="I89" s="170"/>
      <c r="J89" s="170"/>
      <c r="K89" s="152"/>
      <c r="L89" s="152"/>
      <c r="M89" s="152"/>
      <c r="N89" s="152"/>
      <c r="O89" s="152"/>
      <c r="P89" s="152"/>
      <c r="Q89" s="152"/>
      <c r="R89" s="152"/>
      <c r="S89" s="152"/>
      <c r="T89" s="152"/>
      <c r="U89" s="152"/>
      <c r="V89" s="152"/>
      <c r="W89" s="152"/>
      <c r="X89" s="152"/>
      <c r="Y89" s="152"/>
      <c r="Z89" s="152"/>
      <c r="AA89" s="152"/>
      <c r="AB89" s="152"/>
      <c r="AC89" s="152"/>
    </row>
    <row r="90" spans="1:29" ht="13.8" x14ac:dyDescent="0.25">
      <c r="A90" s="223"/>
      <c r="B90" s="235" t="s">
        <v>156</v>
      </c>
      <c r="C90" s="224">
        <v>8</v>
      </c>
      <c r="D90" s="223" t="s">
        <v>141</v>
      </c>
      <c r="E90" s="223">
        <v>950</v>
      </c>
      <c r="F90" s="174">
        <f t="shared" ref="F90:F91" si="27">C90*E90</f>
        <v>7600</v>
      </c>
      <c r="G90" s="200">
        <f t="shared" ref="G90:G91" si="28">C90*E90</f>
        <v>7600</v>
      </c>
      <c r="H90" s="197"/>
      <c r="I90" s="170"/>
      <c r="J90" s="170"/>
      <c r="K90" s="152"/>
      <c r="L90" s="152"/>
      <c r="M90" s="152"/>
      <c r="N90" s="152"/>
      <c r="O90" s="152"/>
      <c r="P90" s="152"/>
      <c r="Q90" s="152"/>
      <c r="R90" s="152"/>
      <c r="S90" s="152"/>
      <c r="T90" s="152"/>
      <c r="U90" s="152"/>
      <c r="V90" s="152"/>
      <c r="W90" s="152"/>
      <c r="X90" s="152"/>
      <c r="Y90" s="152"/>
      <c r="Z90" s="152"/>
      <c r="AA90" s="152"/>
      <c r="AB90" s="152"/>
      <c r="AC90" s="152"/>
    </row>
    <row r="91" spans="1:29" ht="13.8" x14ac:dyDescent="0.25">
      <c r="A91" s="223"/>
      <c r="B91" s="235" t="s">
        <v>157</v>
      </c>
      <c r="C91" s="224">
        <v>4</v>
      </c>
      <c r="D91" s="223" t="s">
        <v>141</v>
      </c>
      <c r="E91" s="223">
        <v>380</v>
      </c>
      <c r="F91" s="174">
        <f t="shared" si="27"/>
        <v>1520</v>
      </c>
      <c r="G91" s="200">
        <f t="shared" si="28"/>
        <v>1520</v>
      </c>
      <c r="H91" s="197"/>
      <c r="I91" s="170"/>
      <c r="J91" s="170"/>
      <c r="K91" s="152"/>
      <c r="L91" s="152"/>
      <c r="M91" s="152"/>
      <c r="N91" s="152"/>
      <c r="O91" s="152"/>
      <c r="P91" s="152"/>
      <c r="Q91" s="152"/>
      <c r="R91" s="152"/>
      <c r="S91" s="152"/>
      <c r="T91" s="152"/>
      <c r="U91" s="152"/>
      <c r="V91" s="152"/>
      <c r="W91" s="152"/>
      <c r="X91" s="152"/>
      <c r="Y91" s="152"/>
      <c r="Z91" s="152"/>
      <c r="AA91" s="152"/>
      <c r="AB91" s="152"/>
      <c r="AC91" s="152"/>
    </row>
    <row r="92" spans="1:29" ht="13.8" x14ac:dyDescent="0.25">
      <c r="A92" s="152"/>
      <c r="B92" s="151"/>
      <c r="C92" s="152"/>
      <c r="D92" s="152"/>
      <c r="E92" s="152"/>
      <c r="F92" s="152"/>
      <c r="G92" s="153"/>
      <c r="H92" s="151"/>
      <c r="I92" s="152"/>
      <c r="J92" s="152"/>
      <c r="K92" s="152"/>
      <c r="L92" s="152"/>
      <c r="M92" s="152"/>
      <c r="N92" s="152"/>
      <c r="O92" s="152"/>
      <c r="P92" s="152"/>
      <c r="Q92" s="152"/>
      <c r="R92" s="152"/>
      <c r="S92" s="152"/>
      <c r="T92" s="152"/>
      <c r="U92" s="152"/>
      <c r="V92" s="152"/>
      <c r="W92" s="152"/>
      <c r="X92" s="152"/>
      <c r="Y92" s="152"/>
      <c r="Z92" s="152"/>
      <c r="AA92" s="152"/>
      <c r="AB92" s="152"/>
      <c r="AC92" s="152"/>
    </row>
    <row r="93" spans="1:29" ht="13.8" x14ac:dyDescent="0.25">
      <c r="A93" s="152"/>
      <c r="B93" s="151"/>
      <c r="C93" s="152"/>
      <c r="D93" s="152"/>
      <c r="E93" s="152"/>
      <c r="F93" s="152"/>
      <c r="G93" s="153"/>
      <c r="H93" s="151"/>
      <c r="I93" s="152"/>
      <c r="J93" s="152"/>
      <c r="K93" s="152"/>
      <c r="L93" s="152"/>
      <c r="M93" s="152"/>
      <c r="N93" s="152"/>
      <c r="O93" s="152"/>
      <c r="P93" s="152"/>
      <c r="Q93" s="152"/>
      <c r="R93" s="152"/>
      <c r="S93" s="152"/>
      <c r="T93" s="152"/>
      <c r="U93" s="152"/>
      <c r="V93" s="152"/>
      <c r="W93" s="152"/>
      <c r="X93" s="152"/>
      <c r="Y93" s="152"/>
      <c r="Z93" s="152"/>
      <c r="AA93" s="152"/>
      <c r="AB93" s="152"/>
      <c r="AC93" s="152"/>
    </row>
    <row r="94" spans="1:29" ht="13.8" x14ac:dyDescent="0.25">
      <c r="A94" s="152"/>
      <c r="B94" s="151"/>
      <c r="C94" s="152"/>
      <c r="D94" s="152"/>
      <c r="E94" s="152"/>
      <c r="F94" s="152"/>
      <c r="G94" s="153"/>
      <c r="H94" s="151"/>
      <c r="I94" s="152"/>
      <c r="J94" s="152"/>
      <c r="K94" s="152"/>
      <c r="L94" s="152"/>
      <c r="M94" s="152"/>
      <c r="N94" s="152"/>
      <c r="O94" s="152"/>
      <c r="P94" s="152"/>
      <c r="Q94" s="152"/>
      <c r="R94" s="152"/>
      <c r="S94" s="152"/>
      <c r="T94" s="152"/>
      <c r="U94" s="152"/>
      <c r="V94" s="152"/>
      <c r="W94" s="152"/>
      <c r="X94" s="152"/>
      <c r="Y94" s="152"/>
      <c r="Z94" s="152"/>
      <c r="AA94" s="152"/>
      <c r="AB94" s="152"/>
      <c r="AC94" s="152"/>
    </row>
    <row r="95" spans="1:29" ht="13.8" x14ac:dyDescent="0.25">
      <c r="A95" s="152"/>
      <c r="B95" s="151"/>
      <c r="C95" s="152"/>
      <c r="D95" s="152"/>
      <c r="E95" s="152"/>
      <c r="F95" s="152"/>
      <c r="G95" s="153"/>
      <c r="H95" s="151"/>
      <c r="I95" s="152"/>
      <c r="J95" s="152"/>
      <c r="K95" s="152"/>
      <c r="L95" s="152"/>
      <c r="M95" s="152"/>
      <c r="N95" s="152"/>
      <c r="O95" s="152"/>
      <c r="P95" s="152"/>
      <c r="Q95" s="152"/>
      <c r="R95" s="152"/>
      <c r="S95" s="152"/>
      <c r="T95" s="152"/>
      <c r="U95" s="152"/>
      <c r="V95" s="152"/>
      <c r="W95" s="152"/>
      <c r="X95" s="152"/>
      <c r="Y95" s="152"/>
      <c r="Z95" s="152"/>
      <c r="AA95" s="152"/>
      <c r="AB95" s="152"/>
      <c r="AC95" s="152"/>
    </row>
    <row r="96" spans="1:29" ht="13.8" x14ac:dyDescent="0.25">
      <c r="A96" s="152"/>
      <c r="B96" s="151"/>
      <c r="C96" s="152"/>
      <c r="D96" s="152"/>
      <c r="E96" s="152"/>
      <c r="F96" s="152"/>
      <c r="G96" s="153"/>
      <c r="H96" s="151"/>
      <c r="I96" s="152"/>
      <c r="J96" s="152"/>
      <c r="K96" s="152"/>
      <c r="L96" s="152"/>
      <c r="M96" s="152"/>
      <c r="N96" s="152"/>
      <c r="O96" s="152"/>
      <c r="P96" s="152"/>
      <c r="Q96" s="152"/>
      <c r="R96" s="152"/>
      <c r="S96" s="152"/>
      <c r="T96" s="152"/>
      <c r="U96" s="152"/>
      <c r="V96" s="152"/>
      <c r="W96" s="152"/>
      <c r="X96" s="152"/>
      <c r="Y96" s="152"/>
      <c r="Z96" s="152"/>
      <c r="AA96" s="152"/>
      <c r="AB96" s="152"/>
      <c r="AC96" s="152"/>
    </row>
    <row r="97" spans="1:29" ht="13.8" x14ac:dyDescent="0.25">
      <c r="A97" s="152"/>
      <c r="B97" s="151"/>
      <c r="C97" s="152"/>
      <c r="D97" s="152"/>
      <c r="E97" s="152"/>
      <c r="F97" s="152"/>
      <c r="G97" s="153"/>
      <c r="H97" s="151"/>
      <c r="I97" s="152"/>
      <c r="J97" s="152"/>
      <c r="K97" s="152"/>
      <c r="L97" s="152"/>
      <c r="M97" s="152"/>
      <c r="N97" s="152"/>
      <c r="O97" s="152"/>
      <c r="P97" s="152"/>
      <c r="Q97" s="152"/>
      <c r="R97" s="152"/>
      <c r="S97" s="152"/>
      <c r="T97" s="152"/>
      <c r="U97" s="152"/>
      <c r="V97" s="152"/>
      <c r="W97" s="152"/>
      <c r="X97" s="152"/>
      <c r="Y97" s="152"/>
      <c r="Z97" s="152"/>
      <c r="AA97" s="152"/>
      <c r="AB97" s="152"/>
      <c r="AC97" s="152"/>
    </row>
    <row r="98" spans="1:29" ht="13.8" x14ac:dyDescent="0.25">
      <c r="A98" s="152"/>
      <c r="B98" s="151"/>
      <c r="C98" s="152"/>
      <c r="D98" s="152"/>
      <c r="E98" s="152"/>
      <c r="F98" s="152"/>
      <c r="G98" s="153"/>
      <c r="H98" s="151"/>
      <c r="I98" s="152"/>
      <c r="J98" s="152"/>
      <c r="K98" s="152"/>
      <c r="L98" s="152"/>
      <c r="M98" s="152"/>
      <c r="N98" s="152"/>
      <c r="O98" s="152"/>
      <c r="P98" s="152"/>
      <c r="Q98" s="152"/>
      <c r="R98" s="152"/>
      <c r="S98" s="152"/>
      <c r="T98" s="152"/>
      <c r="U98" s="152"/>
      <c r="V98" s="152"/>
      <c r="W98" s="152"/>
      <c r="X98" s="152"/>
      <c r="Y98" s="152"/>
      <c r="Z98" s="152"/>
      <c r="AA98" s="152"/>
      <c r="AB98" s="152"/>
      <c r="AC98" s="152"/>
    </row>
    <row r="99" spans="1:29" ht="13.8" x14ac:dyDescent="0.25">
      <c r="A99" s="152"/>
      <c r="B99" s="151"/>
      <c r="C99" s="152"/>
      <c r="D99" s="152"/>
      <c r="E99" s="152"/>
      <c r="F99" s="152"/>
      <c r="G99" s="153"/>
      <c r="H99" s="151"/>
      <c r="I99" s="152"/>
      <c r="J99" s="152"/>
      <c r="K99" s="152"/>
      <c r="L99" s="152"/>
      <c r="M99" s="152"/>
      <c r="N99" s="152"/>
      <c r="O99" s="152"/>
      <c r="P99" s="152"/>
      <c r="Q99" s="152"/>
      <c r="R99" s="152"/>
      <c r="S99" s="152"/>
      <c r="T99" s="152"/>
      <c r="U99" s="152"/>
      <c r="V99" s="152"/>
      <c r="W99" s="152"/>
      <c r="X99" s="152"/>
      <c r="Y99" s="152"/>
      <c r="Z99" s="152"/>
      <c r="AA99" s="152"/>
      <c r="AB99" s="152"/>
      <c r="AC99" s="152"/>
    </row>
    <row r="100" spans="1:29" ht="13.8" x14ac:dyDescent="0.25">
      <c r="A100" s="152"/>
      <c r="B100" s="151"/>
      <c r="C100" s="152"/>
      <c r="D100" s="152"/>
      <c r="E100" s="152"/>
      <c r="F100" s="152"/>
      <c r="G100" s="153"/>
      <c r="H100" s="151"/>
      <c r="I100" s="152"/>
      <c r="J100" s="152"/>
      <c r="K100" s="152"/>
      <c r="L100" s="152"/>
      <c r="M100" s="152"/>
      <c r="N100" s="152"/>
      <c r="O100" s="152"/>
      <c r="P100" s="152"/>
      <c r="Q100" s="152"/>
      <c r="R100" s="152"/>
      <c r="S100" s="152"/>
      <c r="T100" s="152"/>
      <c r="U100" s="152"/>
      <c r="V100" s="152"/>
      <c r="W100" s="152"/>
      <c r="X100" s="152"/>
      <c r="Y100" s="152"/>
      <c r="Z100" s="152"/>
      <c r="AA100" s="152"/>
      <c r="AB100" s="152"/>
      <c r="AC100" s="152"/>
    </row>
    <row r="101" spans="1:29" ht="13.8" x14ac:dyDescent="0.25">
      <c r="A101" s="152"/>
      <c r="B101" s="151"/>
      <c r="C101" s="152"/>
      <c r="D101" s="152"/>
      <c r="E101" s="152"/>
      <c r="F101" s="152"/>
      <c r="G101" s="153"/>
      <c r="H101" s="151"/>
      <c r="I101" s="152"/>
      <c r="J101" s="152"/>
      <c r="K101" s="152"/>
      <c r="L101" s="152"/>
      <c r="M101" s="152"/>
      <c r="N101" s="152"/>
      <c r="O101" s="152"/>
      <c r="P101" s="152"/>
      <c r="Q101" s="152"/>
      <c r="R101" s="152"/>
      <c r="S101" s="152"/>
      <c r="T101" s="152"/>
      <c r="U101" s="152"/>
      <c r="V101" s="152"/>
      <c r="W101" s="152"/>
      <c r="X101" s="152"/>
      <c r="Y101" s="152"/>
      <c r="Z101" s="152"/>
      <c r="AA101" s="152"/>
      <c r="AB101" s="152"/>
      <c r="AC101" s="152"/>
    </row>
    <row r="102" spans="1:29" ht="13.8" x14ac:dyDescent="0.25">
      <c r="A102" s="152"/>
      <c r="B102" s="151"/>
      <c r="C102" s="152"/>
      <c r="D102" s="152"/>
      <c r="E102" s="152"/>
      <c r="F102" s="152"/>
      <c r="G102" s="153"/>
      <c r="H102" s="151"/>
      <c r="I102" s="152"/>
      <c r="J102" s="152"/>
      <c r="K102" s="152"/>
      <c r="L102" s="152"/>
      <c r="M102" s="152"/>
      <c r="N102" s="152"/>
      <c r="O102" s="152"/>
      <c r="P102" s="152"/>
      <c r="Q102" s="152"/>
      <c r="R102" s="152"/>
      <c r="S102" s="152"/>
      <c r="T102" s="152"/>
      <c r="U102" s="152"/>
      <c r="V102" s="152"/>
      <c r="W102" s="152"/>
      <c r="X102" s="152"/>
      <c r="Y102" s="152"/>
      <c r="Z102" s="152"/>
      <c r="AA102" s="152"/>
      <c r="AB102" s="152"/>
      <c r="AC102" s="152"/>
    </row>
    <row r="103" spans="1:29" ht="13.8" x14ac:dyDescent="0.25">
      <c r="A103" s="152"/>
      <c r="B103" s="151"/>
      <c r="C103" s="152"/>
      <c r="D103" s="152"/>
      <c r="E103" s="152"/>
      <c r="F103" s="152"/>
      <c r="G103" s="153"/>
      <c r="H103" s="151"/>
      <c r="I103" s="152"/>
      <c r="J103" s="152"/>
      <c r="K103" s="152"/>
      <c r="L103" s="152"/>
      <c r="M103" s="152"/>
      <c r="N103" s="152"/>
      <c r="O103" s="152"/>
      <c r="P103" s="152"/>
      <c r="Q103" s="152"/>
      <c r="R103" s="152"/>
      <c r="S103" s="152"/>
      <c r="T103" s="152"/>
      <c r="U103" s="152"/>
      <c r="V103" s="152"/>
      <c r="W103" s="152"/>
      <c r="X103" s="152"/>
      <c r="Y103" s="152"/>
      <c r="Z103" s="152"/>
      <c r="AA103" s="152"/>
      <c r="AB103" s="152"/>
      <c r="AC103" s="152"/>
    </row>
    <row r="104" spans="1:29" ht="13.8" x14ac:dyDescent="0.25">
      <c r="A104" s="152"/>
      <c r="B104" s="151"/>
      <c r="C104" s="152"/>
      <c r="D104" s="152"/>
      <c r="E104" s="152"/>
      <c r="F104" s="152"/>
      <c r="G104" s="153"/>
      <c r="H104" s="151"/>
      <c r="I104" s="152"/>
      <c r="J104" s="152"/>
      <c r="K104" s="152"/>
      <c r="L104" s="152"/>
      <c r="M104" s="152"/>
      <c r="N104" s="152"/>
      <c r="O104" s="152"/>
      <c r="P104" s="152"/>
      <c r="Q104" s="152"/>
      <c r="R104" s="152"/>
      <c r="S104" s="152"/>
      <c r="T104" s="152"/>
      <c r="U104" s="152"/>
      <c r="V104" s="152"/>
      <c r="W104" s="152"/>
      <c r="X104" s="152"/>
      <c r="Y104" s="152"/>
      <c r="Z104" s="152"/>
      <c r="AA104" s="152"/>
      <c r="AB104" s="152"/>
      <c r="AC104" s="152"/>
    </row>
    <row r="105" spans="1:29" ht="13.8" x14ac:dyDescent="0.25">
      <c r="A105" s="152"/>
      <c r="B105" s="151"/>
      <c r="C105" s="152"/>
      <c r="D105" s="152"/>
      <c r="E105" s="152"/>
      <c r="F105" s="152"/>
      <c r="G105" s="153"/>
      <c r="H105" s="151"/>
      <c r="I105" s="152"/>
      <c r="J105" s="152"/>
      <c r="K105" s="152"/>
      <c r="L105" s="152"/>
      <c r="M105" s="152"/>
      <c r="N105" s="152"/>
      <c r="O105" s="152"/>
      <c r="P105" s="152"/>
      <c r="Q105" s="152"/>
      <c r="R105" s="152"/>
      <c r="S105" s="152"/>
      <c r="T105" s="152"/>
      <c r="U105" s="152"/>
      <c r="V105" s="152"/>
      <c r="W105" s="152"/>
      <c r="X105" s="152"/>
      <c r="Y105" s="152"/>
      <c r="Z105" s="152"/>
      <c r="AA105" s="152"/>
      <c r="AB105" s="152"/>
      <c r="AC105" s="152"/>
    </row>
    <row r="106" spans="1:29" ht="13.8" x14ac:dyDescent="0.25">
      <c r="A106" s="152"/>
      <c r="B106" s="151"/>
      <c r="C106" s="152"/>
      <c r="D106" s="152"/>
      <c r="E106" s="152"/>
      <c r="F106" s="152"/>
      <c r="G106" s="153"/>
      <c r="H106" s="151"/>
      <c r="I106" s="152"/>
      <c r="J106" s="152"/>
      <c r="K106" s="152"/>
      <c r="L106" s="152"/>
      <c r="M106" s="152"/>
      <c r="N106" s="152"/>
      <c r="O106" s="152"/>
      <c r="P106" s="152"/>
      <c r="Q106" s="152"/>
      <c r="R106" s="152"/>
      <c r="S106" s="152"/>
      <c r="T106" s="152"/>
      <c r="U106" s="152"/>
      <c r="V106" s="152"/>
      <c r="W106" s="152"/>
      <c r="X106" s="152"/>
      <c r="Y106" s="152"/>
      <c r="Z106" s="152"/>
      <c r="AA106" s="152"/>
      <c r="AB106" s="152"/>
      <c r="AC106" s="152"/>
    </row>
    <row r="107" spans="1:29" ht="13.8" x14ac:dyDescent="0.25">
      <c r="A107" s="152"/>
      <c r="B107" s="151"/>
      <c r="C107" s="152"/>
      <c r="D107" s="152"/>
      <c r="E107" s="152"/>
      <c r="F107" s="152"/>
      <c r="G107" s="153"/>
      <c r="H107" s="151"/>
      <c r="I107" s="152"/>
      <c r="J107" s="152"/>
      <c r="K107" s="152"/>
      <c r="L107" s="152"/>
      <c r="M107" s="152"/>
      <c r="N107" s="152"/>
      <c r="O107" s="152"/>
      <c r="P107" s="152"/>
      <c r="Q107" s="152"/>
      <c r="R107" s="152"/>
      <c r="S107" s="152"/>
      <c r="T107" s="152"/>
      <c r="U107" s="152"/>
      <c r="V107" s="152"/>
      <c r="W107" s="152"/>
      <c r="X107" s="152"/>
      <c r="Y107" s="152"/>
      <c r="Z107" s="152"/>
      <c r="AA107" s="152"/>
      <c r="AB107" s="152"/>
      <c r="AC107" s="152"/>
    </row>
    <row r="108" spans="1:29" ht="13.8" x14ac:dyDescent="0.25">
      <c r="A108" s="152"/>
      <c r="B108" s="151"/>
      <c r="C108" s="152"/>
      <c r="D108" s="152"/>
      <c r="E108" s="152"/>
      <c r="F108" s="152"/>
      <c r="G108" s="153"/>
      <c r="H108" s="151"/>
      <c r="I108" s="152"/>
      <c r="J108" s="152"/>
      <c r="K108" s="152"/>
      <c r="L108" s="152"/>
      <c r="M108" s="152"/>
      <c r="N108" s="152"/>
      <c r="O108" s="152"/>
      <c r="P108" s="152"/>
      <c r="Q108" s="152"/>
      <c r="R108" s="152"/>
      <c r="S108" s="152"/>
      <c r="T108" s="152"/>
      <c r="U108" s="152"/>
      <c r="V108" s="152"/>
      <c r="W108" s="152"/>
      <c r="X108" s="152"/>
      <c r="Y108" s="152"/>
      <c r="Z108" s="152"/>
      <c r="AA108" s="152"/>
      <c r="AB108" s="152"/>
      <c r="AC108" s="152"/>
    </row>
    <row r="109" spans="1:29" ht="13.8" x14ac:dyDescent="0.25">
      <c r="A109" s="152"/>
      <c r="B109" s="151"/>
      <c r="C109" s="152"/>
      <c r="D109" s="152"/>
      <c r="E109" s="152"/>
      <c r="F109" s="152"/>
      <c r="G109" s="153"/>
      <c r="H109" s="151"/>
      <c r="I109" s="152"/>
      <c r="J109" s="152"/>
      <c r="K109" s="152"/>
      <c r="L109" s="152"/>
      <c r="M109" s="152"/>
      <c r="N109" s="152"/>
      <c r="O109" s="152"/>
      <c r="P109" s="152"/>
      <c r="Q109" s="152"/>
      <c r="R109" s="152"/>
      <c r="S109" s="152"/>
      <c r="T109" s="152"/>
      <c r="U109" s="152"/>
      <c r="V109" s="152"/>
      <c r="W109" s="152"/>
      <c r="X109" s="152"/>
      <c r="Y109" s="152"/>
      <c r="Z109" s="152"/>
      <c r="AA109" s="152"/>
      <c r="AB109" s="152"/>
      <c r="AC109" s="152"/>
    </row>
    <row r="110" spans="1:29" ht="13.8" x14ac:dyDescent="0.25">
      <c r="A110" s="152"/>
      <c r="B110" s="151"/>
      <c r="C110" s="152"/>
      <c r="D110" s="152"/>
      <c r="E110" s="152"/>
      <c r="F110" s="152"/>
      <c r="G110" s="153"/>
      <c r="H110" s="151"/>
      <c r="I110" s="152"/>
      <c r="J110" s="152"/>
      <c r="K110" s="152"/>
      <c r="L110" s="152"/>
      <c r="M110" s="152"/>
      <c r="N110" s="152"/>
      <c r="O110" s="152"/>
      <c r="P110" s="152"/>
      <c r="Q110" s="152"/>
      <c r="R110" s="152"/>
      <c r="S110" s="152"/>
      <c r="T110" s="152"/>
      <c r="U110" s="152"/>
      <c r="V110" s="152"/>
      <c r="W110" s="152"/>
      <c r="X110" s="152"/>
      <c r="Y110" s="152"/>
      <c r="Z110" s="152"/>
      <c r="AA110" s="152"/>
      <c r="AB110" s="152"/>
      <c r="AC110" s="152"/>
    </row>
    <row r="111" spans="1:29" ht="13.8" x14ac:dyDescent="0.25">
      <c r="A111" s="152"/>
      <c r="B111" s="151"/>
      <c r="C111" s="152"/>
      <c r="D111" s="152"/>
      <c r="E111" s="152"/>
      <c r="F111" s="152"/>
      <c r="G111" s="153"/>
      <c r="H111" s="151"/>
      <c r="I111" s="152"/>
      <c r="J111" s="152"/>
      <c r="K111" s="152"/>
      <c r="L111" s="152"/>
      <c r="M111" s="152"/>
      <c r="N111" s="152"/>
      <c r="O111" s="152"/>
      <c r="P111" s="152"/>
      <c r="Q111" s="152"/>
      <c r="R111" s="152"/>
      <c r="S111" s="152"/>
      <c r="T111" s="152"/>
      <c r="U111" s="152"/>
      <c r="V111" s="152"/>
      <c r="W111" s="152"/>
      <c r="X111" s="152"/>
      <c r="Y111" s="152"/>
      <c r="Z111" s="152"/>
      <c r="AA111" s="152"/>
      <c r="AB111" s="152"/>
      <c r="AC111" s="152"/>
    </row>
    <row r="112" spans="1:29" ht="13.8" x14ac:dyDescent="0.25">
      <c r="A112" s="152"/>
      <c r="B112" s="151"/>
      <c r="C112" s="152"/>
      <c r="D112" s="152"/>
      <c r="E112" s="152"/>
      <c r="F112" s="152"/>
      <c r="G112" s="153"/>
      <c r="H112" s="151"/>
      <c r="I112" s="152"/>
      <c r="J112" s="152"/>
      <c r="K112" s="152"/>
      <c r="L112" s="152"/>
      <c r="M112" s="152"/>
      <c r="N112" s="152"/>
      <c r="O112" s="152"/>
      <c r="P112" s="152"/>
      <c r="Q112" s="152"/>
      <c r="R112" s="152"/>
      <c r="S112" s="152"/>
      <c r="T112" s="152"/>
      <c r="U112" s="152"/>
      <c r="V112" s="152"/>
      <c r="W112" s="152"/>
      <c r="X112" s="152"/>
      <c r="Y112" s="152"/>
      <c r="Z112" s="152"/>
      <c r="AA112" s="152"/>
      <c r="AB112" s="152"/>
      <c r="AC112" s="152"/>
    </row>
    <row r="113" spans="1:29" ht="13.8" x14ac:dyDescent="0.25">
      <c r="A113" s="152"/>
      <c r="B113" s="151"/>
      <c r="C113" s="152"/>
      <c r="D113" s="152"/>
      <c r="E113" s="152"/>
      <c r="F113" s="152"/>
      <c r="G113" s="153"/>
      <c r="H113" s="151"/>
      <c r="I113" s="152"/>
      <c r="J113" s="152"/>
      <c r="K113" s="152"/>
      <c r="L113" s="152"/>
      <c r="M113" s="152"/>
      <c r="N113" s="152"/>
      <c r="O113" s="152"/>
      <c r="P113" s="152"/>
      <c r="Q113" s="152"/>
      <c r="R113" s="152"/>
      <c r="S113" s="152"/>
      <c r="T113" s="152"/>
      <c r="U113" s="152"/>
      <c r="V113" s="152"/>
      <c r="W113" s="152"/>
      <c r="X113" s="152"/>
      <c r="Y113" s="152"/>
      <c r="Z113" s="152"/>
      <c r="AA113" s="152"/>
      <c r="AB113" s="152"/>
      <c r="AC113" s="152"/>
    </row>
    <row r="114" spans="1:29" ht="13.8" x14ac:dyDescent="0.25">
      <c r="A114" s="152"/>
      <c r="B114" s="151"/>
      <c r="C114" s="152"/>
      <c r="D114" s="152"/>
      <c r="E114" s="152"/>
      <c r="F114" s="152"/>
      <c r="G114" s="153"/>
      <c r="H114" s="151"/>
      <c r="I114" s="152"/>
      <c r="J114" s="152"/>
      <c r="K114" s="152"/>
      <c r="L114" s="152"/>
      <c r="M114" s="152"/>
      <c r="N114" s="152"/>
      <c r="O114" s="152"/>
      <c r="P114" s="152"/>
      <c r="Q114" s="152"/>
      <c r="R114" s="152"/>
      <c r="S114" s="152"/>
      <c r="T114" s="152"/>
      <c r="U114" s="152"/>
      <c r="V114" s="152"/>
      <c r="W114" s="152"/>
      <c r="X114" s="152"/>
      <c r="Y114" s="152"/>
      <c r="Z114" s="152"/>
      <c r="AA114" s="152"/>
      <c r="AB114" s="152"/>
      <c r="AC114" s="152"/>
    </row>
    <row r="115" spans="1:29" ht="13.8" x14ac:dyDescent="0.25">
      <c r="A115" s="152"/>
      <c r="B115" s="151"/>
      <c r="C115" s="152"/>
      <c r="D115" s="152"/>
      <c r="E115" s="152"/>
      <c r="F115" s="152"/>
      <c r="G115" s="153"/>
      <c r="H115" s="151"/>
      <c r="I115" s="152"/>
      <c r="J115" s="152"/>
      <c r="K115" s="152"/>
      <c r="L115" s="152"/>
      <c r="M115" s="152"/>
      <c r="N115" s="152"/>
      <c r="O115" s="152"/>
      <c r="P115" s="152"/>
      <c r="Q115" s="152"/>
      <c r="R115" s="152"/>
      <c r="S115" s="152"/>
      <c r="T115" s="152"/>
      <c r="U115" s="152"/>
      <c r="V115" s="152"/>
      <c r="W115" s="152"/>
      <c r="X115" s="152"/>
      <c r="Y115" s="152"/>
      <c r="Z115" s="152"/>
      <c r="AA115" s="152"/>
      <c r="AB115" s="152"/>
      <c r="AC115" s="152"/>
    </row>
    <row r="116" spans="1:29" ht="13.8" x14ac:dyDescent="0.25">
      <c r="A116" s="152"/>
      <c r="B116" s="151"/>
      <c r="C116" s="152"/>
      <c r="D116" s="152"/>
      <c r="E116" s="152"/>
      <c r="F116" s="152"/>
      <c r="G116" s="153"/>
      <c r="H116" s="151"/>
      <c r="I116" s="152"/>
      <c r="J116" s="152"/>
      <c r="K116" s="152"/>
      <c r="L116" s="152"/>
      <c r="M116" s="152"/>
      <c r="N116" s="152"/>
      <c r="O116" s="152"/>
      <c r="P116" s="152"/>
      <c r="Q116" s="152"/>
      <c r="R116" s="152"/>
      <c r="S116" s="152"/>
      <c r="T116" s="152"/>
      <c r="U116" s="152"/>
      <c r="V116" s="152"/>
      <c r="W116" s="152"/>
      <c r="X116" s="152"/>
      <c r="Y116" s="152"/>
      <c r="Z116" s="152"/>
      <c r="AA116" s="152"/>
      <c r="AB116" s="152"/>
      <c r="AC116" s="152"/>
    </row>
    <row r="117" spans="1:29" ht="13.8" x14ac:dyDescent="0.25">
      <c r="A117" s="152"/>
      <c r="B117" s="151"/>
      <c r="C117" s="152"/>
      <c r="D117" s="152"/>
      <c r="E117" s="152"/>
      <c r="F117" s="152"/>
      <c r="G117" s="153"/>
      <c r="H117" s="151"/>
      <c r="I117" s="152"/>
      <c r="J117" s="152"/>
      <c r="K117" s="152"/>
      <c r="L117" s="152"/>
      <c r="M117" s="152"/>
      <c r="N117" s="152"/>
      <c r="O117" s="152"/>
      <c r="P117" s="152"/>
      <c r="Q117" s="152"/>
      <c r="R117" s="152"/>
      <c r="S117" s="152"/>
      <c r="T117" s="152"/>
      <c r="U117" s="152"/>
      <c r="V117" s="152"/>
      <c r="W117" s="152"/>
      <c r="X117" s="152"/>
      <c r="Y117" s="152"/>
      <c r="Z117" s="152"/>
      <c r="AA117" s="152"/>
      <c r="AB117" s="152"/>
      <c r="AC117" s="152"/>
    </row>
    <row r="118" spans="1:29" ht="13.8" x14ac:dyDescent="0.25">
      <c r="A118" s="152"/>
      <c r="B118" s="151"/>
      <c r="C118" s="152"/>
      <c r="D118" s="152"/>
      <c r="E118" s="152"/>
      <c r="F118" s="152"/>
      <c r="G118" s="153"/>
      <c r="H118" s="151"/>
      <c r="I118" s="152"/>
      <c r="J118" s="152"/>
      <c r="K118" s="152"/>
      <c r="L118" s="152"/>
      <c r="M118" s="152"/>
      <c r="N118" s="152"/>
      <c r="O118" s="152"/>
      <c r="P118" s="152"/>
      <c r="Q118" s="152"/>
      <c r="R118" s="152"/>
      <c r="S118" s="152"/>
      <c r="T118" s="152"/>
      <c r="U118" s="152"/>
      <c r="V118" s="152"/>
      <c r="W118" s="152"/>
      <c r="X118" s="152"/>
      <c r="Y118" s="152"/>
      <c r="Z118" s="152"/>
      <c r="AA118" s="152"/>
      <c r="AB118" s="152"/>
      <c r="AC118" s="152"/>
    </row>
    <row r="119" spans="1:29" ht="13.8" x14ac:dyDescent="0.25">
      <c r="A119" s="152"/>
      <c r="B119" s="151"/>
      <c r="C119" s="152"/>
      <c r="D119" s="152"/>
      <c r="E119" s="152"/>
      <c r="F119" s="152"/>
      <c r="G119" s="153"/>
      <c r="H119" s="151"/>
      <c r="I119" s="152"/>
      <c r="J119" s="152"/>
      <c r="K119" s="152"/>
      <c r="L119" s="152"/>
      <c r="M119" s="152"/>
      <c r="N119" s="152"/>
      <c r="O119" s="152"/>
      <c r="P119" s="152"/>
      <c r="Q119" s="152"/>
      <c r="R119" s="152"/>
      <c r="S119" s="152"/>
      <c r="T119" s="152"/>
      <c r="U119" s="152"/>
      <c r="V119" s="152"/>
      <c r="W119" s="152"/>
      <c r="X119" s="152"/>
      <c r="Y119" s="152"/>
      <c r="Z119" s="152"/>
      <c r="AA119" s="152"/>
      <c r="AB119" s="152"/>
      <c r="AC119" s="152"/>
    </row>
    <row r="120" spans="1:29" ht="13.8" x14ac:dyDescent="0.25">
      <c r="A120" s="152"/>
      <c r="B120" s="151"/>
      <c r="C120" s="152"/>
      <c r="D120" s="152"/>
      <c r="E120" s="152"/>
      <c r="F120" s="152"/>
      <c r="G120" s="153"/>
      <c r="H120" s="151"/>
      <c r="I120" s="152"/>
      <c r="J120" s="152"/>
      <c r="K120" s="152"/>
      <c r="L120" s="152"/>
      <c r="M120" s="152"/>
      <c r="N120" s="152"/>
      <c r="O120" s="152"/>
      <c r="P120" s="152"/>
      <c r="Q120" s="152"/>
      <c r="R120" s="152"/>
      <c r="S120" s="152"/>
      <c r="T120" s="152"/>
      <c r="U120" s="152"/>
      <c r="V120" s="152"/>
      <c r="W120" s="152"/>
      <c r="X120" s="152"/>
      <c r="Y120" s="152"/>
      <c r="Z120" s="152"/>
      <c r="AA120" s="152"/>
      <c r="AB120" s="152"/>
      <c r="AC120" s="152"/>
    </row>
    <row r="121" spans="1:29" ht="13.8" x14ac:dyDescent="0.25">
      <c r="A121" s="152"/>
      <c r="B121" s="151"/>
      <c r="C121" s="152"/>
      <c r="D121" s="152"/>
      <c r="E121" s="152"/>
      <c r="F121" s="152"/>
      <c r="G121" s="153"/>
      <c r="H121" s="151"/>
      <c r="I121" s="152"/>
      <c r="J121" s="152"/>
      <c r="K121" s="152"/>
      <c r="L121" s="152"/>
      <c r="M121" s="152"/>
      <c r="N121" s="152"/>
      <c r="O121" s="152"/>
      <c r="P121" s="152"/>
      <c r="Q121" s="152"/>
      <c r="R121" s="152"/>
      <c r="S121" s="152"/>
      <c r="T121" s="152"/>
      <c r="U121" s="152"/>
      <c r="V121" s="152"/>
      <c r="W121" s="152"/>
      <c r="X121" s="152"/>
      <c r="Y121" s="152"/>
      <c r="Z121" s="152"/>
      <c r="AA121" s="152"/>
      <c r="AB121" s="152"/>
      <c r="AC121" s="152"/>
    </row>
    <row r="122" spans="1:29" ht="13.8" x14ac:dyDescent="0.25">
      <c r="A122" s="152"/>
      <c r="B122" s="151"/>
      <c r="C122" s="152"/>
      <c r="D122" s="152"/>
      <c r="E122" s="152"/>
      <c r="F122" s="152"/>
      <c r="G122" s="153"/>
      <c r="H122" s="151"/>
      <c r="I122" s="152"/>
      <c r="J122" s="152"/>
      <c r="K122" s="152"/>
      <c r="L122" s="152"/>
      <c r="M122" s="152"/>
      <c r="N122" s="152"/>
      <c r="O122" s="152"/>
      <c r="P122" s="152"/>
      <c r="Q122" s="152"/>
      <c r="R122" s="152"/>
      <c r="S122" s="152"/>
      <c r="T122" s="152"/>
      <c r="U122" s="152"/>
      <c r="V122" s="152"/>
      <c r="W122" s="152"/>
      <c r="X122" s="152"/>
      <c r="Y122" s="152"/>
      <c r="Z122" s="152"/>
      <c r="AA122" s="152"/>
      <c r="AB122" s="152"/>
      <c r="AC122" s="152"/>
    </row>
    <row r="123" spans="1:29" ht="13.8" x14ac:dyDescent="0.25">
      <c r="A123" s="152"/>
      <c r="B123" s="151"/>
      <c r="C123" s="152"/>
      <c r="D123" s="152"/>
      <c r="E123" s="152"/>
      <c r="F123" s="152"/>
      <c r="G123" s="153"/>
      <c r="H123" s="151"/>
      <c r="I123" s="152"/>
      <c r="J123" s="152"/>
      <c r="K123" s="152"/>
      <c r="L123" s="152"/>
      <c r="M123" s="152"/>
      <c r="N123" s="152"/>
      <c r="O123" s="152"/>
      <c r="P123" s="152"/>
      <c r="Q123" s="152"/>
      <c r="R123" s="152"/>
      <c r="S123" s="152"/>
      <c r="T123" s="152"/>
      <c r="U123" s="152"/>
      <c r="V123" s="152"/>
      <c r="W123" s="152"/>
      <c r="X123" s="152"/>
      <c r="Y123" s="152"/>
      <c r="Z123" s="152"/>
      <c r="AA123" s="152"/>
      <c r="AB123" s="152"/>
      <c r="AC123" s="152"/>
    </row>
    <row r="124" spans="1:29" ht="13.8" x14ac:dyDescent="0.25">
      <c r="A124" s="152"/>
      <c r="B124" s="151"/>
      <c r="C124" s="152"/>
      <c r="D124" s="152"/>
      <c r="E124" s="152"/>
      <c r="F124" s="152"/>
      <c r="G124" s="153"/>
      <c r="H124" s="151"/>
      <c r="I124" s="152"/>
      <c r="J124" s="152"/>
      <c r="K124" s="152"/>
      <c r="L124" s="152"/>
      <c r="M124" s="152"/>
      <c r="N124" s="152"/>
      <c r="O124" s="152"/>
      <c r="P124" s="152"/>
      <c r="Q124" s="152"/>
      <c r="R124" s="152"/>
      <c r="S124" s="152"/>
      <c r="T124" s="152"/>
      <c r="U124" s="152"/>
      <c r="V124" s="152"/>
      <c r="W124" s="152"/>
      <c r="X124" s="152"/>
      <c r="Y124" s="152"/>
      <c r="Z124" s="152"/>
      <c r="AA124" s="152"/>
      <c r="AB124" s="152"/>
      <c r="AC124" s="152"/>
    </row>
    <row r="125" spans="1:29" ht="13.8" x14ac:dyDescent="0.25">
      <c r="A125" s="152"/>
      <c r="B125" s="151"/>
      <c r="C125" s="152"/>
      <c r="D125" s="152"/>
      <c r="E125" s="152"/>
      <c r="F125" s="152"/>
      <c r="G125" s="153"/>
      <c r="H125" s="151"/>
      <c r="I125" s="152"/>
      <c r="J125" s="152"/>
      <c r="K125" s="152"/>
      <c r="L125" s="152"/>
      <c r="M125" s="152"/>
      <c r="N125" s="152"/>
      <c r="O125" s="152"/>
      <c r="P125" s="152"/>
      <c r="Q125" s="152"/>
      <c r="R125" s="152"/>
      <c r="S125" s="152"/>
      <c r="T125" s="152"/>
      <c r="U125" s="152"/>
      <c r="V125" s="152"/>
      <c r="W125" s="152"/>
      <c r="X125" s="152"/>
      <c r="Y125" s="152"/>
      <c r="Z125" s="152"/>
      <c r="AA125" s="152"/>
      <c r="AB125" s="152"/>
      <c r="AC125" s="152"/>
    </row>
    <row r="126" spans="1:29" ht="13.8" x14ac:dyDescent="0.25">
      <c r="A126" s="152"/>
      <c r="B126" s="151"/>
      <c r="C126" s="152"/>
      <c r="D126" s="152"/>
      <c r="E126" s="152"/>
      <c r="F126" s="152"/>
      <c r="G126" s="153"/>
      <c r="H126" s="151"/>
      <c r="I126" s="152"/>
      <c r="J126" s="152"/>
      <c r="K126" s="152"/>
      <c r="L126" s="152"/>
      <c r="M126" s="152"/>
      <c r="N126" s="152"/>
      <c r="O126" s="152"/>
      <c r="P126" s="152"/>
      <c r="Q126" s="152"/>
      <c r="R126" s="152"/>
      <c r="S126" s="152"/>
      <c r="T126" s="152"/>
      <c r="U126" s="152"/>
      <c r="V126" s="152"/>
      <c r="W126" s="152"/>
      <c r="X126" s="152"/>
      <c r="Y126" s="152"/>
      <c r="Z126" s="152"/>
      <c r="AA126" s="152"/>
      <c r="AB126" s="152"/>
      <c r="AC126" s="152"/>
    </row>
    <row r="127" spans="1:29" ht="13.8" x14ac:dyDescent="0.25">
      <c r="A127" s="152"/>
      <c r="B127" s="151"/>
      <c r="C127" s="152"/>
      <c r="D127" s="152"/>
      <c r="E127" s="152"/>
      <c r="F127" s="152"/>
      <c r="G127" s="153"/>
      <c r="H127" s="151"/>
      <c r="I127" s="152"/>
      <c r="J127" s="152"/>
      <c r="K127" s="152"/>
      <c r="L127" s="152"/>
      <c r="M127" s="152"/>
      <c r="N127" s="152"/>
      <c r="O127" s="152"/>
      <c r="P127" s="152"/>
      <c r="Q127" s="152"/>
      <c r="R127" s="152"/>
      <c r="S127" s="152"/>
      <c r="T127" s="152"/>
      <c r="U127" s="152"/>
      <c r="V127" s="152"/>
      <c r="W127" s="152"/>
      <c r="X127" s="152"/>
      <c r="Y127" s="152"/>
      <c r="Z127" s="152"/>
      <c r="AA127" s="152"/>
      <c r="AB127" s="152"/>
      <c r="AC127" s="152"/>
    </row>
    <row r="128" spans="1:29" ht="13.8" x14ac:dyDescent="0.25">
      <c r="A128" s="152"/>
      <c r="B128" s="151"/>
      <c r="C128" s="152"/>
      <c r="D128" s="152"/>
      <c r="E128" s="152"/>
      <c r="F128" s="152"/>
      <c r="G128" s="153"/>
      <c r="H128" s="151"/>
      <c r="I128" s="152"/>
      <c r="J128" s="152"/>
      <c r="K128" s="152"/>
      <c r="L128" s="152"/>
      <c r="M128" s="152"/>
      <c r="N128" s="152"/>
      <c r="O128" s="152"/>
      <c r="P128" s="152"/>
      <c r="Q128" s="152"/>
      <c r="R128" s="152"/>
      <c r="S128" s="152"/>
      <c r="T128" s="152"/>
      <c r="U128" s="152"/>
      <c r="V128" s="152"/>
      <c r="W128" s="152"/>
      <c r="X128" s="152"/>
      <c r="Y128" s="152"/>
      <c r="Z128" s="152"/>
      <c r="AA128" s="152"/>
      <c r="AB128" s="152"/>
      <c r="AC128" s="152"/>
    </row>
    <row r="129" spans="1:29" ht="13.8" x14ac:dyDescent="0.25">
      <c r="A129" s="152"/>
      <c r="B129" s="151"/>
      <c r="C129" s="152"/>
      <c r="D129" s="152"/>
      <c r="E129" s="152"/>
      <c r="F129" s="152"/>
      <c r="G129" s="153"/>
      <c r="H129" s="151"/>
      <c r="I129" s="152"/>
      <c r="J129" s="152"/>
      <c r="K129" s="152"/>
      <c r="L129" s="152"/>
      <c r="M129" s="152"/>
      <c r="N129" s="152"/>
      <c r="O129" s="152"/>
      <c r="P129" s="152"/>
      <c r="Q129" s="152"/>
      <c r="R129" s="152"/>
      <c r="S129" s="152"/>
      <c r="T129" s="152"/>
      <c r="U129" s="152"/>
      <c r="V129" s="152"/>
      <c r="W129" s="152"/>
      <c r="X129" s="152"/>
      <c r="Y129" s="152"/>
      <c r="Z129" s="152"/>
      <c r="AA129" s="152"/>
      <c r="AB129" s="152"/>
      <c r="AC129" s="152"/>
    </row>
    <row r="130" spans="1:29" ht="13.8" x14ac:dyDescent="0.25">
      <c r="A130" s="152"/>
      <c r="B130" s="151"/>
      <c r="C130" s="152"/>
      <c r="D130" s="152"/>
      <c r="E130" s="152"/>
      <c r="F130" s="152"/>
      <c r="G130" s="153"/>
      <c r="H130" s="151"/>
      <c r="I130" s="152"/>
      <c r="J130" s="152"/>
      <c r="K130" s="152"/>
      <c r="L130" s="152"/>
      <c r="M130" s="152"/>
      <c r="N130" s="152"/>
      <c r="O130" s="152"/>
      <c r="P130" s="152"/>
      <c r="Q130" s="152"/>
      <c r="R130" s="152"/>
      <c r="S130" s="152"/>
      <c r="T130" s="152"/>
      <c r="U130" s="152"/>
      <c r="V130" s="152"/>
      <c r="W130" s="152"/>
      <c r="X130" s="152"/>
      <c r="Y130" s="152"/>
      <c r="Z130" s="152"/>
      <c r="AA130" s="152"/>
      <c r="AB130" s="152"/>
      <c r="AC130" s="152"/>
    </row>
    <row r="131" spans="1:29" ht="13.8" x14ac:dyDescent="0.25">
      <c r="A131" s="152"/>
      <c r="B131" s="151"/>
      <c r="C131" s="152"/>
      <c r="D131" s="152"/>
      <c r="E131" s="152"/>
      <c r="F131" s="152"/>
      <c r="G131" s="153"/>
      <c r="H131" s="151"/>
      <c r="I131" s="152"/>
      <c r="J131" s="152"/>
      <c r="K131" s="152"/>
      <c r="L131" s="152"/>
      <c r="M131" s="152"/>
      <c r="N131" s="152"/>
      <c r="O131" s="152"/>
      <c r="P131" s="152"/>
      <c r="Q131" s="152"/>
      <c r="R131" s="152"/>
      <c r="S131" s="152"/>
      <c r="T131" s="152"/>
      <c r="U131" s="152"/>
      <c r="V131" s="152"/>
      <c r="W131" s="152"/>
      <c r="X131" s="152"/>
      <c r="Y131" s="152"/>
      <c r="Z131" s="152"/>
      <c r="AA131" s="152"/>
      <c r="AB131" s="152"/>
      <c r="AC131" s="152"/>
    </row>
    <row r="132" spans="1:29" ht="13.8" x14ac:dyDescent="0.25">
      <c r="A132" s="152"/>
      <c r="B132" s="151"/>
      <c r="C132" s="152"/>
      <c r="D132" s="152"/>
      <c r="E132" s="152"/>
      <c r="F132" s="152"/>
      <c r="G132" s="153"/>
      <c r="H132" s="151"/>
      <c r="I132" s="152"/>
      <c r="J132" s="152"/>
      <c r="K132" s="152"/>
      <c r="L132" s="152"/>
      <c r="M132" s="152"/>
      <c r="N132" s="152"/>
      <c r="O132" s="152"/>
      <c r="P132" s="152"/>
      <c r="Q132" s="152"/>
      <c r="R132" s="152"/>
      <c r="S132" s="152"/>
      <c r="T132" s="152"/>
      <c r="U132" s="152"/>
      <c r="V132" s="152"/>
      <c r="W132" s="152"/>
      <c r="X132" s="152"/>
      <c r="Y132" s="152"/>
      <c r="Z132" s="152"/>
      <c r="AA132" s="152"/>
      <c r="AB132" s="152"/>
      <c r="AC132" s="152"/>
    </row>
    <row r="133" spans="1:29" ht="13.8" x14ac:dyDescent="0.25">
      <c r="A133" s="152"/>
      <c r="B133" s="151"/>
      <c r="C133" s="152"/>
      <c r="D133" s="152"/>
      <c r="E133" s="152"/>
      <c r="F133" s="152"/>
      <c r="G133" s="153"/>
      <c r="H133" s="151"/>
      <c r="I133" s="152"/>
      <c r="J133" s="152"/>
      <c r="K133" s="152"/>
      <c r="L133" s="152"/>
      <c r="M133" s="152"/>
      <c r="N133" s="152"/>
      <c r="O133" s="152"/>
      <c r="P133" s="152"/>
      <c r="Q133" s="152"/>
      <c r="R133" s="152"/>
      <c r="S133" s="152"/>
      <c r="T133" s="152"/>
      <c r="U133" s="152"/>
      <c r="V133" s="152"/>
      <c r="W133" s="152"/>
      <c r="X133" s="152"/>
      <c r="Y133" s="152"/>
      <c r="Z133" s="152"/>
      <c r="AA133" s="152"/>
      <c r="AB133" s="152"/>
      <c r="AC133" s="152"/>
    </row>
    <row r="134" spans="1:29" ht="13.8" x14ac:dyDescent="0.25">
      <c r="A134" s="152"/>
      <c r="B134" s="151"/>
      <c r="C134" s="152"/>
      <c r="D134" s="152"/>
      <c r="E134" s="152"/>
      <c r="F134" s="152"/>
      <c r="G134" s="153"/>
      <c r="H134" s="151"/>
      <c r="I134" s="152"/>
      <c r="J134" s="152"/>
      <c r="K134" s="152"/>
      <c r="L134" s="152"/>
      <c r="M134" s="152"/>
      <c r="N134" s="152"/>
      <c r="O134" s="152"/>
      <c r="P134" s="152"/>
      <c r="Q134" s="152"/>
      <c r="R134" s="152"/>
      <c r="S134" s="152"/>
      <c r="T134" s="152"/>
      <c r="U134" s="152"/>
      <c r="V134" s="152"/>
      <c r="W134" s="152"/>
      <c r="X134" s="152"/>
      <c r="Y134" s="152"/>
      <c r="Z134" s="152"/>
      <c r="AA134" s="152"/>
      <c r="AB134" s="152"/>
      <c r="AC134" s="152"/>
    </row>
    <row r="135" spans="1:29" ht="13.8" x14ac:dyDescent="0.25">
      <c r="A135" s="152"/>
      <c r="B135" s="151"/>
      <c r="C135" s="152"/>
      <c r="D135" s="152"/>
      <c r="E135" s="152"/>
      <c r="F135" s="152"/>
      <c r="G135" s="153"/>
      <c r="H135" s="151"/>
      <c r="I135" s="152"/>
      <c r="J135" s="152"/>
      <c r="K135" s="152"/>
      <c r="L135" s="152"/>
      <c r="M135" s="152"/>
      <c r="N135" s="152"/>
      <c r="O135" s="152"/>
      <c r="P135" s="152"/>
      <c r="Q135" s="152"/>
      <c r="R135" s="152"/>
      <c r="S135" s="152"/>
      <c r="T135" s="152"/>
      <c r="U135" s="152"/>
      <c r="V135" s="152"/>
      <c r="W135" s="152"/>
      <c r="X135" s="152"/>
      <c r="Y135" s="152"/>
      <c r="Z135" s="152"/>
      <c r="AA135" s="152"/>
      <c r="AB135" s="152"/>
      <c r="AC135" s="152"/>
    </row>
    <row r="136" spans="1:29" ht="13.8" x14ac:dyDescent="0.25">
      <c r="A136" s="152"/>
      <c r="B136" s="151"/>
      <c r="C136" s="152"/>
      <c r="D136" s="152"/>
      <c r="E136" s="152"/>
      <c r="F136" s="152"/>
      <c r="G136" s="153"/>
      <c r="H136" s="151"/>
      <c r="I136" s="152"/>
      <c r="J136" s="152"/>
      <c r="K136" s="152"/>
      <c r="L136" s="152"/>
      <c r="M136" s="152"/>
      <c r="N136" s="152"/>
      <c r="O136" s="152"/>
      <c r="P136" s="152"/>
      <c r="Q136" s="152"/>
      <c r="R136" s="152"/>
      <c r="S136" s="152"/>
      <c r="T136" s="152"/>
      <c r="U136" s="152"/>
      <c r="V136" s="152"/>
      <c r="W136" s="152"/>
      <c r="X136" s="152"/>
      <c r="Y136" s="152"/>
      <c r="Z136" s="152"/>
      <c r="AA136" s="152"/>
      <c r="AB136" s="152"/>
      <c r="AC136" s="152"/>
    </row>
    <row r="137" spans="1:29" ht="13.8" x14ac:dyDescent="0.25">
      <c r="A137" s="152"/>
      <c r="B137" s="151"/>
      <c r="C137" s="152"/>
      <c r="D137" s="152"/>
      <c r="E137" s="152"/>
      <c r="F137" s="152"/>
      <c r="G137" s="153"/>
      <c r="H137" s="151"/>
      <c r="I137" s="152"/>
      <c r="J137" s="152"/>
      <c r="K137" s="152"/>
      <c r="L137" s="152"/>
      <c r="M137" s="152"/>
      <c r="N137" s="152"/>
      <c r="O137" s="152"/>
      <c r="P137" s="152"/>
      <c r="Q137" s="152"/>
      <c r="R137" s="152"/>
      <c r="S137" s="152"/>
      <c r="T137" s="152"/>
      <c r="U137" s="152"/>
      <c r="V137" s="152"/>
      <c r="W137" s="152"/>
      <c r="X137" s="152"/>
      <c r="Y137" s="152"/>
      <c r="Z137" s="152"/>
      <c r="AA137" s="152"/>
      <c r="AB137" s="152"/>
      <c r="AC137" s="152"/>
    </row>
    <row r="138" spans="1:29" ht="13.8" x14ac:dyDescent="0.25">
      <c r="A138" s="152"/>
      <c r="B138" s="151"/>
      <c r="C138" s="152"/>
      <c r="D138" s="152"/>
      <c r="E138" s="152"/>
      <c r="F138" s="152"/>
      <c r="G138" s="153"/>
      <c r="H138" s="151"/>
      <c r="I138" s="152"/>
      <c r="J138" s="152"/>
      <c r="K138" s="152"/>
      <c r="L138" s="152"/>
      <c r="M138" s="152"/>
      <c r="N138" s="152"/>
      <c r="O138" s="152"/>
      <c r="P138" s="152"/>
      <c r="Q138" s="152"/>
      <c r="R138" s="152"/>
      <c r="S138" s="152"/>
      <c r="T138" s="152"/>
      <c r="U138" s="152"/>
      <c r="V138" s="152"/>
      <c r="W138" s="152"/>
      <c r="X138" s="152"/>
      <c r="Y138" s="152"/>
      <c r="Z138" s="152"/>
      <c r="AA138" s="152"/>
      <c r="AB138" s="152"/>
      <c r="AC138" s="152"/>
    </row>
    <row r="139" spans="1:29" ht="13.8" x14ac:dyDescent="0.25">
      <c r="A139" s="152"/>
      <c r="B139" s="151"/>
      <c r="C139" s="152"/>
      <c r="D139" s="152"/>
      <c r="E139" s="152"/>
      <c r="F139" s="152"/>
      <c r="G139" s="153"/>
      <c r="H139" s="151"/>
      <c r="I139" s="152"/>
      <c r="J139" s="152"/>
      <c r="K139" s="152"/>
      <c r="L139" s="152"/>
      <c r="M139" s="152"/>
      <c r="N139" s="152"/>
      <c r="O139" s="152"/>
      <c r="P139" s="152"/>
      <c r="Q139" s="152"/>
      <c r="R139" s="152"/>
      <c r="S139" s="152"/>
      <c r="T139" s="152"/>
      <c r="U139" s="152"/>
      <c r="V139" s="152"/>
      <c r="W139" s="152"/>
      <c r="X139" s="152"/>
      <c r="Y139" s="152"/>
      <c r="Z139" s="152"/>
      <c r="AA139" s="152"/>
      <c r="AB139" s="152"/>
      <c r="AC139" s="152"/>
    </row>
    <row r="140" spans="1:29" ht="13.8" x14ac:dyDescent="0.25">
      <c r="A140" s="152"/>
      <c r="B140" s="151"/>
      <c r="C140" s="152"/>
      <c r="D140" s="152"/>
      <c r="E140" s="152"/>
      <c r="F140" s="152"/>
      <c r="G140" s="153"/>
      <c r="H140" s="151"/>
      <c r="I140" s="152"/>
      <c r="J140" s="152"/>
      <c r="K140" s="152"/>
      <c r="L140" s="152"/>
      <c r="M140" s="152"/>
      <c r="N140" s="152"/>
      <c r="O140" s="152"/>
      <c r="P140" s="152"/>
      <c r="Q140" s="152"/>
      <c r="R140" s="152"/>
      <c r="S140" s="152"/>
      <c r="T140" s="152"/>
      <c r="U140" s="152"/>
      <c r="V140" s="152"/>
      <c r="W140" s="152"/>
      <c r="X140" s="152"/>
      <c r="Y140" s="152"/>
      <c r="Z140" s="152"/>
      <c r="AA140" s="152"/>
      <c r="AB140" s="152"/>
      <c r="AC140" s="152"/>
    </row>
    <row r="141" spans="1:29" ht="13.8" x14ac:dyDescent="0.25">
      <c r="A141" s="152"/>
      <c r="B141" s="151"/>
      <c r="C141" s="152"/>
      <c r="D141" s="152"/>
      <c r="E141" s="152"/>
      <c r="F141" s="152"/>
      <c r="G141" s="153"/>
      <c r="H141" s="151"/>
      <c r="I141" s="152"/>
      <c r="J141" s="152"/>
      <c r="K141" s="152"/>
      <c r="L141" s="152"/>
      <c r="M141" s="152"/>
      <c r="N141" s="152"/>
      <c r="O141" s="152"/>
      <c r="P141" s="152"/>
      <c r="Q141" s="152"/>
      <c r="R141" s="152"/>
      <c r="S141" s="152"/>
      <c r="T141" s="152"/>
      <c r="U141" s="152"/>
      <c r="V141" s="152"/>
      <c r="W141" s="152"/>
      <c r="X141" s="152"/>
      <c r="Y141" s="152"/>
      <c r="Z141" s="152"/>
      <c r="AA141" s="152"/>
      <c r="AB141" s="152"/>
      <c r="AC141" s="152"/>
    </row>
    <row r="142" spans="1:29" ht="13.8" x14ac:dyDescent="0.25">
      <c r="A142" s="152"/>
      <c r="B142" s="151"/>
      <c r="C142" s="152"/>
      <c r="D142" s="152"/>
      <c r="E142" s="152"/>
      <c r="F142" s="152"/>
      <c r="G142" s="153"/>
      <c r="H142" s="151"/>
      <c r="I142" s="152"/>
      <c r="J142" s="152"/>
      <c r="K142" s="152"/>
      <c r="L142" s="152"/>
      <c r="M142" s="152"/>
      <c r="N142" s="152"/>
      <c r="O142" s="152"/>
      <c r="P142" s="152"/>
      <c r="Q142" s="152"/>
      <c r="R142" s="152"/>
      <c r="S142" s="152"/>
      <c r="T142" s="152"/>
      <c r="U142" s="152"/>
      <c r="V142" s="152"/>
      <c r="W142" s="152"/>
      <c r="X142" s="152"/>
      <c r="Y142" s="152"/>
      <c r="Z142" s="152"/>
      <c r="AA142" s="152"/>
      <c r="AB142" s="152"/>
      <c r="AC142" s="152"/>
    </row>
    <row r="143" spans="1:29" ht="13.8" x14ac:dyDescent="0.25">
      <c r="A143" s="152"/>
      <c r="B143" s="151"/>
      <c r="C143" s="152"/>
      <c r="D143" s="152"/>
      <c r="E143" s="152"/>
      <c r="F143" s="152"/>
      <c r="G143" s="153"/>
      <c r="H143" s="151"/>
      <c r="I143" s="152"/>
      <c r="J143" s="152"/>
      <c r="K143" s="152"/>
      <c r="L143" s="152"/>
      <c r="M143" s="152"/>
      <c r="N143" s="152"/>
      <c r="O143" s="152"/>
      <c r="P143" s="152"/>
      <c r="Q143" s="152"/>
      <c r="R143" s="152"/>
      <c r="S143" s="152"/>
      <c r="T143" s="152"/>
      <c r="U143" s="152"/>
      <c r="V143" s="152"/>
      <c r="W143" s="152"/>
      <c r="X143" s="152"/>
      <c r="Y143" s="152"/>
      <c r="Z143" s="152"/>
      <c r="AA143" s="152"/>
      <c r="AB143" s="152"/>
      <c r="AC143" s="152"/>
    </row>
    <row r="144" spans="1:29" ht="13.8" x14ac:dyDescent="0.25">
      <c r="A144" s="152"/>
      <c r="B144" s="151"/>
      <c r="C144" s="152"/>
      <c r="D144" s="152"/>
      <c r="E144" s="152"/>
      <c r="F144" s="152"/>
      <c r="G144" s="153"/>
      <c r="H144" s="151"/>
      <c r="I144" s="152"/>
      <c r="J144" s="152"/>
      <c r="K144" s="152"/>
      <c r="L144" s="152"/>
      <c r="M144" s="152"/>
      <c r="N144" s="152"/>
      <c r="O144" s="152"/>
      <c r="P144" s="152"/>
      <c r="Q144" s="152"/>
      <c r="R144" s="152"/>
      <c r="S144" s="152"/>
      <c r="T144" s="152"/>
      <c r="U144" s="152"/>
      <c r="V144" s="152"/>
      <c r="W144" s="152"/>
      <c r="X144" s="152"/>
      <c r="Y144" s="152"/>
      <c r="Z144" s="152"/>
      <c r="AA144" s="152"/>
      <c r="AB144" s="152"/>
      <c r="AC144" s="152"/>
    </row>
    <row r="145" spans="1:29" ht="13.8" x14ac:dyDescent="0.25">
      <c r="A145" s="152"/>
      <c r="B145" s="151"/>
      <c r="C145" s="152"/>
      <c r="D145" s="152"/>
      <c r="E145" s="152"/>
      <c r="F145" s="152"/>
      <c r="G145" s="153"/>
      <c r="H145" s="151"/>
      <c r="I145" s="152"/>
      <c r="J145" s="152"/>
      <c r="K145" s="152"/>
      <c r="L145" s="152"/>
      <c r="M145" s="152"/>
      <c r="N145" s="152"/>
      <c r="O145" s="152"/>
      <c r="P145" s="152"/>
      <c r="Q145" s="152"/>
      <c r="R145" s="152"/>
      <c r="S145" s="152"/>
      <c r="T145" s="152"/>
      <c r="U145" s="152"/>
      <c r="V145" s="152"/>
      <c r="W145" s="152"/>
      <c r="X145" s="152"/>
      <c r="Y145" s="152"/>
      <c r="Z145" s="152"/>
      <c r="AA145" s="152"/>
      <c r="AB145" s="152"/>
      <c r="AC145" s="152"/>
    </row>
    <row r="146" spans="1:29" ht="13.8" x14ac:dyDescent="0.25">
      <c r="A146" s="152"/>
      <c r="B146" s="151"/>
      <c r="C146" s="152"/>
      <c r="D146" s="152"/>
      <c r="E146" s="152"/>
      <c r="F146" s="152"/>
      <c r="G146" s="153"/>
      <c r="H146" s="151"/>
      <c r="I146" s="152"/>
      <c r="J146" s="152"/>
      <c r="K146" s="152"/>
      <c r="L146" s="152"/>
      <c r="M146" s="152"/>
      <c r="N146" s="152"/>
      <c r="O146" s="152"/>
      <c r="P146" s="152"/>
      <c r="Q146" s="152"/>
      <c r="R146" s="152"/>
      <c r="S146" s="152"/>
      <c r="T146" s="152"/>
      <c r="U146" s="152"/>
      <c r="V146" s="152"/>
      <c r="W146" s="152"/>
      <c r="X146" s="152"/>
      <c r="Y146" s="152"/>
      <c r="Z146" s="152"/>
      <c r="AA146" s="152"/>
      <c r="AB146" s="152"/>
      <c r="AC146" s="152"/>
    </row>
    <row r="147" spans="1:29" ht="13.8" x14ac:dyDescent="0.25">
      <c r="A147" s="152"/>
      <c r="B147" s="151"/>
      <c r="C147" s="152"/>
      <c r="D147" s="152"/>
      <c r="E147" s="152"/>
      <c r="F147" s="152"/>
      <c r="G147" s="153"/>
      <c r="H147" s="151"/>
      <c r="I147" s="152"/>
      <c r="J147" s="152"/>
      <c r="K147" s="152"/>
      <c r="L147" s="152"/>
      <c r="M147" s="152"/>
      <c r="N147" s="152"/>
      <c r="O147" s="152"/>
      <c r="P147" s="152"/>
      <c r="Q147" s="152"/>
      <c r="R147" s="152"/>
      <c r="S147" s="152"/>
      <c r="T147" s="152"/>
      <c r="U147" s="152"/>
      <c r="V147" s="152"/>
      <c r="W147" s="152"/>
      <c r="X147" s="152"/>
      <c r="Y147" s="152"/>
      <c r="Z147" s="152"/>
      <c r="AA147" s="152"/>
      <c r="AB147" s="152"/>
      <c r="AC147" s="152"/>
    </row>
    <row r="148" spans="1:29" ht="13.8" x14ac:dyDescent="0.25">
      <c r="A148" s="152"/>
      <c r="B148" s="151"/>
      <c r="C148" s="152"/>
      <c r="D148" s="152"/>
      <c r="E148" s="152"/>
      <c r="F148" s="152"/>
      <c r="G148" s="153"/>
      <c r="H148" s="151"/>
      <c r="I148" s="152"/>
      <c r="J148" s="152"/>
      <c r="K148" s="152"/>
      <c r="L148" s="152"/>
      <c r="M148" s="152"/>
      <c r="N148" s="152"/>
      <c r="O148" s="152"/>
      <c r="P148" s="152"/>
      <c r="Q148" s="152"/>
      <c r="R148" s="152"/>
      <c r="S148" s="152"/>
      <c r="T148" s="152"/>
      <c r="U148" s="152"/>
      <c r="V148" s="152"/>
      <c r="W148" s="152"/>
      <c r="X148" s="152"/>
      <c r="Y148" s="152"/>
      <c r="Z148" s="152"/>
      <c r="AA148" s="152"/>
      <c r="AB148" s="152"/>
      <c r="AC148" s="152"/>
    </row>
    <row r="149" spans="1:29" ht="13.8" x14ac:dyDescent="0.25">
      <c r="A149" s="152"/>
      <c r="B149" s="151"/>
      <c r="C149" s="152"/>
      <c r="D149" s="152"/>
      <c r="E149" s="152"/>
      <c r="F149" s="152"/>
      <c r="G149" s="153"/>
      <c r="H149" s="151"/>
      <c r="I149" s="152"/>
      <c r="J149" s="152"/>
      <c r="K149" s="152"/>
      <c r="L149" s="152"/>
      <c r="M149" s="152"/>
      <c r="N149" s="152"/>
      <c r="O149" s="152"/>
      <c r="P149" s="152"/>
      <c r="Q149" s="152"/>
      <c r="R149" s="152"/>
      <c r="S149" s="152"/>
      <c r="T149" s="152"/>
      <c r="U149" s="152"/>
      <c r="V149" s="152"/>
      <c r="W149" s="152"/>
      <c r="X149" s="152"/>
      <c r="Y149" s="152"/>
      <c r="Z149" s="152"/>
      <c r="AA149" s="152"/>
      <c r="AB149" s="152"/>
      <c r="AC149" s="152"/>
    </row>
    <row r="150" spans="1:29" ht="13.8" x14ac:dyDescent="0.25">
      <c r="A150" s="152"/>
      <c r="B150" s="151"/>
      <c r="C150" s="152"/>
      <c r="D150" s="152"/>
      <c r="E150" s="152"/>
      <c r="F150" s="152"/>
      <c r="G150" s="153"/>
      <c r="H150" s="151"/>
      <c r="I150" s="152"/>
      <c r="J150" s="152"/>
      <c r="K150" s="152"/>
      <c r="L150" s="152"/>
      <c r="M150" s="152"/>
      <c r="N150" s="152"/>
      <c r="O150" s="152"/>
      <c r="P150" s="152"/>
      <c r="Q150" s="152"/>
      <c r="R150" s="152"/>
      <c r="S150" s="152"/>
      <c r="T150" s="152"/>
      <c r="U150" s="152"/>
      <c r="V150" s="152"/>
      <c r="W150" s="152"/>
      <c r="X150" s="152"/>
      <c r="Y150" s="152"/>
      <c r="Z150" s="152"/>
      <c r="AA150" s="152"/>
      <c r="AB150" s="152"/>
      <c r="AC150" s="152"/>
    </row>
    <row r="151" spans="1:29" ht="13.8" x14ac:dyDescent="0.25">
      <c r="A151" s="152"/>
      <c r="B151" s="151"/>
      <c r="C151" s="152"/>
      <c r="D151" s="152"/>
      <c r="E151" s="152"/>
      <c r="F151" s="152"/>
      <c r="G151" s="153"/>
      <c r="H151" s="151"/>
      <c r="I151" s="152"/>
      <c r="J151" s="152"/>
      <c r="K151" s="152"/>
      <c r="L151" s="152"/>
      <c r="M151" s="152"/>
      <c r="N151" s="152"/>
      <c r="O151" s="152"/>
      <c r="P151" s="152"/>
      <c r="Q151" s="152"/>
      <c r="R151" s="152"/>
      <c r="S151" s="152"/>
      <c r="T151" s="152"/>
      <c r="U151" s="152"/>
      <c r="V151" s="152"/>
      <c r="W151" s="152"/>
      <c r="X151" s="152"/>
      <c r="Y151" s="152"/>
      <c r="Z151" s="152"/>
      <c r="AA151" s="152"/>
      <c r="AB151" s="152"/>
      <c r="AC151" s="152"/>
    </row>
    <row r="152" spans="1:29" ht="13.8" x14ac:dyDescent="0.25">
      <c r="A152" s="152"/>
      <c r="B152" s="151"/>
      <c r="C152" s="152"/>
      <c r="D152" s="152"/>
      <c r="E152" s="152"/>
      <c r="F152" s="152"/>
      <c r="G152" s="153"/>
      <c r="H152" s="151"/>
      <c r="I152" s="152"/>
      <c r="J152" s="152"/>
      <c r="K152" s="152"/>
      <c r="L152" s="152"/>
      <c r="M152" s="152"/>
      <c r="N152" s="152"/>
      <c r="O152" s="152"/>
      <c r="P152" s="152"/>
      <c r="Q152" s="152"/>
      <c r="R152" s="152"/>
      <c r="S152" s="152"/>
      <c r="T152" s="152"/>
      <c r="U152" s="152"/>
      <c r="V152" s="152"/>
      <c r="W152" s="152"/>
      <c r="X152" s="152"/>
      <c r="Y152" s="152"/>
      <c r="Z152" s="152"/>
      <c r="AA152" s="152"/>
      <c r="AB152" s="152"/>
      <c r="AC152" s="152"/>
    </row>
    <row r="153" spans="1:29" ht="13.8" x14ac:dyDescent="0.25">
      <c r="A153" s="152"/>
      <c r="B153" s="151"/>
      <c r="C153" s="152"/>
      <c r="D153" s="152"/>
      <c r="E153" s="152"/>
      <c r="F153" s="152"/>
      <c r="G153" s="153"/>
      <c r="H153" s="151"/>
      <c r="I153" s="152"/>
      <c r="J153" s="152"/>
      <c r="K153" s="152"/>
      <c r="L153" s="152"/>
      <c r="M153" s="152"/>
      <c r="N153" s="152"/>
      <c r="O153" s="152"/>
      <c r="P153" s="152"/>
      <c r="Q153" s="152"/>
      <c r="R153" s="152"/>
      <c r="S153" s="152"/>
      <c r="T153" s="152"/>
      <c r="U153" s="152"/>
      <c r="V153" s="152"/>
      <c r="W153" s="152"/>
      <c r="X153" s="152"/>
      <c r="Y153" s="152"/>
      <c r="Z153" s="152"/>
      <c r="AA153" s="152"/>
      <c r="AB153" s="152"/>
      <c r="AC153" s="152"/>
    </row>
    <row r="154" spans="1:29" ht="13.8" x14ac:dyDescent="0.25">
      <c r="A154" s="152"/>
      <c r="B154" s="151"/>
      <c r="C154" s="152"/>
      <c r="D154" s="152"/>
      <c r="E154" s="152"/>
      <c r="F154" s="152"/>
      <c r="G154" s="153"/>
      <c r="H154" s="151"/>
      <c r="I154" s="152"/>
      <c r="J154" s="152"/>
      <c r="K154" s="152"/>
      <c r="L154" s="152"/>
      <c r="M154" s="152"/>
      <c r="N154" s="152"/>
      <c r="O154" s="152"/>
      <c r="P154" s="152"/>
      <c r="Q154" s="152"/>
      <c r="R154" s="152"/>
      <c r="S154" s="152"/>
      <c r="T154" s="152"/>
      <c r="U154" s="152"/>
      <c r="V154" s="152"/>
      <c r="W154" s="152"/>
      <c r="X154" s="152"/>
      <c r="Y154" s="152"/>
      <c r="Z154" s="152"/>
      <c r="AA154" s="152"/>
      <c r="AB154" s="152"/>
      <c r="AC154" s="152"/>
    </row>
    <row r="155" spans="1:29" ht="13.8" x14ac:dyDescent="0.25">
      <c r="A155" s="152"/>
      <c r="B155" s="151"/>
      <c r="C155" s="152"/>
      <c r="D155" s="152"/>
      <c r="E155" s="152"/>
      <c r="F155" s="152"/>
      <c r="G155" s="153"/>
      <c r="H155" s="151"/>
      <c r="I155" s="152"/>
      <c r="J155" s="152"/>
      <c r="K155" s="152"/>
      <c r="L155" s="152"/>
      <c r="M155" s="152"/>
      <c r="N155" s="152"/>
      <c r="O155" s="152"/>
      <c r="P155" s="152"/>
      <c r="Q155" s="152"/>
      <c r="R155" s="152"/>
      <c r="S155" s="152"/>
      <c r="T155" s="152"/>
      <c r="U155" s="152"/>
      <c r="V155" s="152"/>
      <c r="W155" s="152"/>
      <c r="X155" s="152"/>
      <c r="Y155" s="152"/>
      <c r="Z155" s="152"/>
      <c r="AA155" s="152"/>
      <c r="AB155" s="152"/>
      <c r="AC155" s="152"/>
    </row>
    <row r="156" spans="1:29" ht="13.8" x14ac:dyDescent="0.25">
      <c r="A156" s="152"/>
      <c r="B156" s="151"/>
      <c r="C156" s="152"/>
      <c r="D156" s="152"/>
      <c r="E156" s="152"/>
      <c r="F156" s="152"/>
      <c r="G156" s="153"/>
      <c r="H156" s="151"/>
      <c r="I156" s="152"/>
      <c r="J156" s="152"/>
      <c r="K156" s="152"/>
      <c r="L156" s="152"/>
      <c r="M156" s="152"/>
      <c r="N156" s="152"/>
      <c r="O156" s="152"/>
      <c r="P156" s="152"/>
      <c r="Q156" s="152"/>
      <c r="R156" s="152"/>
      <c r="S156" s="152"/>
      <c r="T156" s="152"/>
      <c r="U156" s="152"/>
      <c r="V156" s="152"/>
      <c r="W156" s="152"/>
      <c r="X156" s="152"/>
      <c r="Y156" s="152"/>
      <c r="Z156" s="152"/>
      <c r="AA156" s="152"/>
      <c r="AB156" s="152"/>
      <c r="AC156" s="152"/>
    </row>
    <row r="157" spans="1:29" ht="13.8" x14ac:dyDescent="0.25">
      <c r="A157" s="152"/>
      <c r="B157" s="151"/>
      <c r="C157" s="152"/>
      <c r="D157" s="152"/>
      <c r="E157" s="152"/>
      <c r="F157" s="152"/>
      <c r="G157" s="153"/>
      <c r="H157" s="151"/>
      <c r="I157" s="152"/>
      <c r="J157" s="152"/>
      <c r="K157" s="152"/>
      <c r="L157" s="152"/>
      <c r="M157" s="152"/>
      <c r="N157" s="152"/>
      <c r="O157" s="152"/>
      <c r="P157" s="152"/>
      <c r="Q157" s="152"/>
      <c r="R157" s="152"/>
      <c r="S157" s="152"/>
      <c r="T157" s="152"/>
      <c r="U157" s="152"/>
      <c r="V157" s="152"/>
      <c r="W157" s="152"/>
      <c r="X157" s="152"/>
      <c r="Y157" s="152"/>
      <c r="Z157" s="152"/>
      <c r="AA157" s="152"/>
      <c r="AB157" s="152"/>
      <c r="AC157" s="152"/>
    </row>
    <row r="158" spans="1:29" ht="13.8" x14ac:dyDescent="0.25">
      <c r="A158" s="152"/>
      <c r="B158" s="151"/>
      <c r="C158" s="152"/>
      <c r="D158" s="152"/>
      <c r="E158" s="152"/>
      <c r="F158" s="152"/>
      <c r="G158" s="153"/>
      <c r="H158" s="151"/>
      <c r="I158" s="152"/>
      <c r="J158" s="152"/>
      <c r="K158" s="152"/>
      <c r="L158" s="152"/>
      <c r="M158" s="152"/>
      <c r="N158" s="152"/>
      <c r="O158" s="152"/>
      <c r="P158" s="152"/>
      <c r="Q158" s="152"/>
      <c r="R158" s="152"/>
      <c r="S158" s="152"/>
      <c r="T158" s="152"/>
      <c r="U158" s="152"/>
      <c r="V158" s="152"/>
      <c r="W158" s="152"/>
      <c r="X158" s="152"/>
      <c r="Y158" s="152"/>
      <c r="Z158" s="152"/>
      <c r="AA158" s="152"/>
      <c r="AB158" s="152"/>
      <c r="AC158" s="152"/>
    </row>
    <row r="159" spans="1:29" ht="13.8" x14ac:dyDescent="0.25">
      <c r="A159" s="152"/>
      <c r="B159" s="151"/>
      <c r="C159" s="152"/>
      <c r="D159" s="152"/>
      <c r="E159" s="152"/>
      <c r="F159" s="152"/>
      <c r="G159" s="153"/>
      <c r="H159" s="151"/>
      <c r="I159" s="152"/>
      <c r="J159" s="152"/>
      <c r="K159" s="152"/>
      <c r="L159" s="152"/>
      <c r="M159" s="152"/>
      <c r="N159" s="152"/>
      <c r="O159" s="152"/>
      <c r="P159" s="152"/>
      <c r="Q159" s="152"/>
      <c r="R159" s="152"/>
      <c r="S159" s="152"/>
      <c r="T159" s="152"/>
      <c r="U159" s="152"/>
      <c r="V159" s="152"/>
      <c r="W159" s="152"/>
      <c r="X159" s="152"/>
      <c r="Y159" s="152"/>
      <c r="Z159" s="152"/>
      <c r="AA159" s="152"/>
      <c r="AB159" s="152"/>
      <c r="AC159" s="152"/>
    </row>
    <row r="160" spans="1:29" ht="13.8" x14ac:dyDescent="0.25">
      <c r="A160" s="152"/>
      <c r="B160" s="151"/>
      <c r="C160" s="152"/>
      <c r="D160" s="152"/>
      <c r="E160" s="152"/>
      <c r="F160" s="152"/>
      <c r="G160" s="153"/>
      <c r="H160" s="151"/>
      <c r="I160" s="152"/>
      <c r="J160" s="152"/>
      <c r="K160" s="152"/>
      <c r="L160" s="152"/>
      <c r="M160" s="152"/>
      <c r="N160" s="152"/>
      <c r="O160" s="152"/>
      <c r="P160" s="152"/>
      <c r="Q160" s="152"/>
      <c r="R160" s="152"/>
      <c r="S160" s="152"/>
      <c r="T160" s="152"/>
      <c r="U160" s="152"/>
      <c r="V160" s="152"/>
      <c r="W160" s="152"/>
      <c r="X160" s="152"/>
      <c r="Y160" s="152"/>
      <c r="Z160" s="152"/>
      <c r="AA160" s="152"/>
      <c r="AB160" s="152"/>
      <c r="AC160" s="152"/>
    </row>
    <row r="161" spans="1:29" ht="13.8" x14ac:dyDescent="0.25">
      <c r="A161" s="152"/>
      <c r="B161" s="151"/>
      <c r="C161" s="152"/>
      <c r="D161" s="152"/>
      <c r="E161" s="152"/>
      <c r="F161" s="152"/>
      <c r="G161" s="153"/>
      <c r="H161" s="151"/>
      <c r="I161" s="152"/>
      <c r="J161" s="152"/>
      <c r="K161" s="152"/>
      <c r="L161" s="152"/>
      <c r="M161" s="152"/>
      <c r="N161" s="152"/>
      <c r="O161" s="152"/>
      <c r="P161" s="152"/>
      <c r="Q161" s="152"/>
      <c r="R161" s="152"/>
      <c r="S161" s="152"/>
      <c r="T161" s="152"/>
      <c r="U161" s="152"/>
      <c r="V161" s="152"/>
      <c r="W161" s="152"/>
      <c r="X161" s="152"/>
      <c r="Y161" s="152"/>
      <c r="Z161" s="152"/>
      <c r="AA161" s="152"/>
      <c r="AB161" s="152"/>
      <c r="AC161" s="152"/>
    </row>
    <row r="162" spans="1:29" ht="13.8" x14ac:dyDescent="0.25">
      <c r="A162" s="152"/>
      <c r="B162" s="151"/>
      <c r="C162" s="152"/>
      <c r="D162" s="152"/>
      <c r="E162" s="152"/>
      <c r="F162" s="152"/>
      <c r="G162" s="153"/>
      <c r="H162" s="151"/>
      <c r="I162" s="152"/>
      <c r="J162" s="152"/>
      <c r="K162" s="152"/>
      <c r="L162" s="152"/>
      <c r="M162" s="152"/>
      <c r="N162" s="152"/>
      <c r="O162" s="152"/>
      <c r="P162" s="152"/>
      <c r="Q162" s="152"/>
      <c r="R162" s="152"/>
      <c r="S162" s="152"/>
      <c r="T162" s="152"/>
      <c r="U162" s="152"/>
      <c r="V162" s="152"/>
      <c r="W162" s="152"/>
      <c r="X162" s="152"/>
      <c r="Y162" s="152"/>
      <c r="Z162" s="152"/>
      <c r="AA162" s="152"/>
      <c r="AB162" s="152"/>
      <c r="AC162" s="152"/>
    </row>
    <row r="163" spans="1:29" ht="13.8" x14ac:dyDescent="0.25">
      <c r="A163" s="152"/>
      <c r="B163" s="151"/>
      <c r="C163" s="152"/>
      <c r="D163" s="152"/>
      <c r="E163" s="152"/>
      <c r="F163" s="152"/>
      <c r="G163" s="153"/>
      <c r="H163" s="151"/>
      <c r="I163" s="152"/>
      <c r="J163" s="152"/>
      <c r="K163" s="152"/>
      <c r="L163" s="152"/>
      <c r="M163" s="152"/>
      <c r="N163" s="152"/>
      <c r="O163" s="152"/>
      <c r="P163" s="152"/>
      <c r="Q163" s="152"/>
      <c r="R163" s="152"/>
      <c r="S163" s="152"/>
      <c r="T163" s="152"/>
      <c r="U163" s="152"/>
      <c r="V163" s="152"/>
      <c r="W163" s="152"/>
      <c r="X163" s="152"/>
      <c r="Y163" s="152"/>
      <c r="Z163" s="152"/>
      <c r="AA163" s="152"/>
      <c r="AB163" s="152"/>
      <c r="AC163" s="152"/>
    </row>
    <row r="164" spans="1:29" ht="13.8" x14ac:dyDescent="0.25">
      <c r="A164" s="152"/>
      <c r="B164" s="151"/>
      <c r="C164" s="152"/>
      <c r="D164" s="152"/>
      <c r="E164" s="152"/>
      <c r="F164" s="152"/>
      <c r="G164" s="153"/>
      <c r="H164" s="151"/>
      <c r="I164" s="152"/>
      <c r="J164" s="152"/>
      <c r="K164" s="152"/>
      <c r="L164" s="152"/>
      <c r="M164" s="152"/>
      <c r="N164" s="152"/>
      <c r="O164" s="152"/>
      <c r="P164" s="152"/>
      <c r="Q164" s="152"/>
      <c r="R164" s="152"/>
      <c r="S164" s="152"/>
      <c r="T164" s="152"/>
      <c r="U164" s="152"/>
      <c r="V164" s="152"/>
      <c r="W164" s="152"/>
      <c r="X164" s="152"/>
      <c r="Y164" s="152"/>
      <c r="Z164" s="152"/>
      <c r="AA164" s="152"/>
      <c r="AB164" s="152"/>
      <c r="AC164" s="152"/>
    </row>
    <row r="165" spans="1:29" ht="13.8" x14ac:dyDescent="0.25">
      <c r="A165" s="152"/>
      <c r="B165" s="151"/>
      <c r="C165" s="152"/>
      <c r="D165" s="152"/>
      <c r="E165" s="152"/>
      <c r="F165" s="152"/>
      <c r="G165" s="153"/>
      <c r="H165" s="151"/>
      <c r="I165" s="152"/>
      <c r="J165" s="152"/>
      <c r="K165" s="152"/>
      <c r="L165" s="152"/>
      <c r="M165" s="152"/>
      <c r="N165" s="152"/>
      <c r="O165" s="152"/>
      <c r="P165" s="152"/>
      <c r="Q165" s="152"/>
      <c r="R165" s="152"/>
      <c r="S165" s="152"/>
      <c r="T165" s="152"/>
      <c r="U165" s="152"/>
      <c r="V165" s="152"/>
      <c r="W165" s="152"/>
      <c r="X165" s="152"/>
      <c r="Y165" s="152"/>
      <c r="Z165" s="152"/>
      <c r="AA165" s="152"/>
      <c r="AB165" s="152"/>
      <c r="AC165" s="152"/>
    </row>
    <row r="166" spans="1:29" ht="13.8" x14ac:dyDescent="0.25">
      <c r="A166" s="152"/>
      <c r="B166" s="151"/>
      <c r="C166" s="152"/>
      <c r="D166" s="152"/>
      <c r="E166" s="152"/>
      <c r="F166" s="152"/>
      <c r="G166" s="153"/>
      <c r="H166" s="151"/>
      <c r="I166" s="152"/>
      <c r="J166" s="152"/>
      <c r="K166" s="152"/>
      <c r="L166" s="152"/>
      <c r="M166" s="152"/>
      <c r="N166" s="152"/>
      <c r="O166" s="152"/>
      <c r="P166" s="152"/>
      <c r="Q166" s="152"/>
      <c r="R166" s="152"/>
      <c r="S166" s="152"/>
      <c r="T166" s="152"/>
      <c r="U166" s="152"/>
      <c r="V166" s="152"/>
      <c r="W166" s="152"/>
      <c r="X166" s="152"/>
      <c r="Y166" s="152"/>
      <c r="Z166" s="152"/>
      <c r="AA166" s="152"/>
      <c r="AB166" s="152"/>
      <c r="AC166" s="152"/>
    </row>
    <row r="167" spans="1:29" ht="13.8" x14ac:dyDescent="0.25">
      <c r="A167" s="152"/>
      <c r="B167" s="151"/>
      <c r="C167" s="152"/>
      <c r="D167" s="152"/>
      <c r="E167" s="152"/>
      <c r="F167" s="152"/>
      <c r="G167" s="153"/>
      <c r="H167" s="151"/>
      <c r="I167" s="152"/>
      <c r="J167" s="152"/>
      <c r="K167" s="152"/>
      <c r="L167" s="152"/>
      <c r="M167" s="152"/>
      <c r="N167" s="152"/>
      <c r="O167" s="152"/>
      <c r="P167" s="152"/>
      <c r="Q167" s="152"/>
      <c r="R167" s="152"/>
      <c r="S167" s="152"/>
      <c r="T167" s="152"/>
      <c r="U167" s="152"/>
      <c r="V167" s="152"/>
      <c r="W167" s="152"/>
      <c r="X167" s="152"/>
      <c r="Y167" s="152"/>
      <c r="Z167" s="152"/>
      <c r="AA167" s="152"/>
      <c r="AB167" s="152"/>
      <c r="AC167" s="152"/>
    </row>
    <row r="168" spans="1:29" ht="13.8" x14ac:dyDescent="0.25">
      <c r="A168" s="152"/>
      <c r="B168" s="151"/>
      <c r="C168" s="152"/>
      <c r="D168" s="152"/>
      <c r="E168" s="152"/>
      <c r="F168" s="152"/>
      <c r="G168" s="153"/>
      <c r="H168" s="151"/>
      <c r="I168" s="152"/>
      <c r="J168" s="152"/>
      <c r="K168" s="152"/>
      <c r="L168" s="152"/>
      <c r="M168" s="152"/>
      <c r="N168" s="152"/>
      <c r="O168" s="152"/>
      <c r="P168" s="152"/>
      <c r="Q168" s="152"/>
      <c r="R168" s="152"/>
      <c r="S168" s="152"/>
      <c r="T168" s="152"/>
      <c r="U168" s="152"/>
      <c r="V168" s="152"/>
      <c r="W168" s="152"/>
      <c r="X168" s="152"/>
      <c r="Y168" s="152"/>
      <c r="Z168" s="152"/>
      <c r="AA168" s="152"/>
      <c r="AB168" s="152"/>
      <c r="AC168" s="152"/>
    </row>
    <row r="169" spans="1:29" ht="13.8" x14ac:dyDescent="0.25">
      <c r="A169" s="152"/>
      <c r="B169" s="151"/>
      <c r="C169" s="152"/>
      <c r="D169" s="152"/>
      <c r="E169" s="152"/>
      <c r="F169" s="152"/>
      <c r="G169" s="153"/>
      <c r="H169" s="151"/>
      <c r="I169" s="152"/>
      <c r="J169" s="152"/>
      <c r="K169" s="152"/>
      <c r="L169" s="152"/>
      <c r="M169" s="152"/>
      <c r="N169" s="152"/>
      <c r="O169" s="152"/>
      <c r="P169" s="152"/>
      <c r="Q169" s="152"/>
      <c r="R169" s="152"/>
      <c r="S169" s="152"/>
      <c r="T169" s="152"/>
      <c r="U169" s="152"/>
      <c r="V169" s="152"/>
      <c r="W169" s="152"/>
      <c r="X169" s="152"/>
      <c r="Y169" s="152"/>
      <c r="Z169" s="152"/>
      <c r="AA169" s="152"/>
      <c r="AB169" s="152"/>
      <c r="AC169" s="152"/>
    </row>
    <row r="170" spans="1:29" ht="13.8" x14ac:dyDescent="0.25">
      <c r="A170" s="152"/>
      <c r="B170" s="151"/>
      <c r="C170" s="152"/>
      <c r="D170" s="152"/>
      <c r="E170" s="152"/>
      <c r="F170" s="152"/>
      <c r="G170" s="153"/>
      <c r="H170" s="151"/>
      <c r="I170" s="152"/>
      <c r="J170" s="152"/>
      <c r="K170" s="152"/>
      <c r="L170" s="152"/>
      <c r="M170" s="152"/>
      <c r="N170" s="152"/>
      <c r="O170" s="152"/>
      <c r="P170" s="152"/>
      <c r="Q170" s="152"/>
      <c r="R170" s="152"/>
      <c r="S170" s="152"/>
      <c r="T170" s="152"/>
      <c r="U170" s="152"/>
      <c r="V170" s="152"/>
      <c r="W170" s="152"/>
      <c r="X170" s="152"/>
      <c r="Y170" s="152"/>
      <c r="Z170" s="152"/>
      <c r="AA170" s="152"/>
      <c r="AB170" s="152"/>
      <c r="AC170" s="152"/>
    </row>
    <row r="171" spans="1:29" ht="13.8" x14ac:dyDescent="0.25">
      <c r="A171" s="152"/>
      <c r="B171" s="151"/>
      <c r="C171" s="152"/>
      <c r="D171" s="152"/>
      <c r="E171" s="152"/>
      <c r="F171" s="152"/>
      <c r="G171" s="153"/>
      <c r="H171" s="151"/>
      <c r="I171" s="152"/>
      <c r="J171" s="152"/>
      <c r="K171" s="152"/>
      <c r="L171" s="152"/>
      <c r="M171" s="152"/>
      <c r="N171" s="152"/>
      <c r="O171" s="152"/>
      <c r="P171" s="152"/>
      <c r="Q171" s="152"/>
      <c r="R171" s="152"/>
      <c r="S171" s="152"/>
      <c r="T171" s="152"/>
      <c r="U171" s="152"/>
      <c r="V171" s="152"/>
      <c r="W171" s="152"/>
      <c r="X171" s="152"/>
      <c r="Y171" s="152"/>
      <c r="Z171" s="152"/>
      <c r="AA171" s="152"/>
      <c r="AB171" s="152"/>
      <c r="AC171" s="152"/>
    </row>
    <row r="172" spans="1:29" ht="13.8" x14ac:dyDescent="0.25">
      <c r="A172" s="152"/>
      <c r="B172" s="151"/>
      <c r="C172" s="152"/>
      <c r="D172" s="152"/>
      <c r="E172" s="152"/>
      <c r="F172" s="152"/>
      <c r="G172" s="153"/>
      <c r="H172" s="151"/>
      <c r="I172" s="152"/>
      <c r="J172" s="152"/>
      <c r="K172" s="152"/>
      <c r="L172" s="152"/>
      <c r="M172" s="152"/>
      <c r="N172" s="152"/>
      <c r="O172" s="152"/>
      <c r="P172" s="152"/>
      <c r="Q172" s="152"/>
      <c r="R172" s="152"/>
      <c r="S172" s="152"/>
      <c r="T172" s="152"/>
      <c r="U172" s="152"/>
      <c r="V172" s="152"/>
      <c r="W172" s="152"/>
      <c r="X172" s="152"/>
      <c r="Y172" s="152"/>
      <c r="Z172" s="152"/>
      <c r="AA172" s="152"/>
      <c r="AB172" s="152"/>
      <c r="AC172" s="152"/>
    </row>
    <row r="173" spans="1:29" ht="13.8" x14ac:dyDescent="0.25">
      <c r="A173" s="152"/>
      <c r="B173" s="151"/>
      <c r="C173" s="152"/>
      <c r="D173" s="152"/>
      <c r="E173" s="152"/>
      <c r="F173" s="152"/>
      <c r="G173" s="153"/>
      <c r="H173" s="151"/>
      <c r="I173" s="152"/>
      <c r="J173" s="152"/>
      <c r="K173" s="152"/>
      <c r="L173" s="152"/>
      <c r="M173" s="152"/>
      <c r="N173" s="152"/>
      <c r="O173" s="152"/>
      <c r="P173" s="152"/>
      <c r="Q173" s="152"/>
      <c r="R173" s="152"/>
      <c r="S173" s="152"/>
      <c r="T173" s="152"/>
      <c r="U173" s="152"/>
      <c r="V173" s="152"/>
      <c r="W173" s="152"/>
      <c r="X173" s="152"/>
      <c r="Y173" s="152"/>
      <c r="Z173" s="152"/>
      <c r="AA173" s="152"/>
      <c r="AB173" s="152"/>
      <c r="AC173" s="152"/>
    </row>
    <row r="174" spans="1:29" ht="13.8" x14ac:dyDescent="0.25">
      <c r="A174" s="152"/>
      <c r="B174" s="151"/>
      <c r="C174" s="152"/>
      <c r="D174" s="152"/>
      <c r="E174" s="152"/>
      <c r="F174" s="152"/>
      <c r="G174" s="153"/>
      <c r="H174" s="151"/>
      <c r="I174" s="152"/>
      <c r="J174" s="152"/>
      <c r="K174" s="152"/>
      <c r="L174" s="152"/>
      <c r="M174" s="152"/>
      <c r="N174" s="152"/>
      <c r="O174" s="152"/>
      <c r="P174" s="152"/>
      <c r="Q174" s="152"/>
      <c r="R174" s="152"/>
      <c r="S174" s="152"/>
      <c r="T174" s="152"/>
      <c r="U174" s="152"/>
      <c r="V174" s="152"/>
      <c r="W174" s="152"/>
      <c r="X174" s="152"/>
      <c r="Y174" s="152"/>
      <c r="Z174" s="152"/>
      <c r="AA174" s="152"/>
      <c r="AB174" s="152"/>
      <c r="AC174" s="152"/>
    </row>
    <row r="175" spans="1:29" ht="13.8" x14ac:dyDescent="0.25">
      <c r="A175" s="152"/>
      <c r="B175" s="151"/>
      <c r="C175" s="152"/>
      <c r="D175" s="152"/>
      <c r="E175" s="152"/>
      <c r="F175" s="152"/>
      <c r="G175" s="153"/>
      <c r="H175" s="151"/>
      <c r="I175" s="152"/>
      <c r="J175" s="152"/>
      <c r="K175" s="152"/>
      <c r="L175" s="152"/>
      <c r="M175" s="152"/>
      <c r="N175" s="152"/>
      <c r="O175" s="152"/>
      <c r="P175" s="152"/>
      <c r="Q175" s="152"/>
      <c r="R175" s="152"/>
      <c r="S175" s="152"/>
      <c r="T175" s="152"/>
      <c r="U175" s="152"/>
      <c r="V175" s="152"/>
      <c r="W175" s="152"/>
      <c r="X175" s="152"/>
      <c r="Y175" s="152"/>
      <c r="Z175" s="152"/>
      <c r="AA175" s="152"/>
      <c r="AB175" s="152"/>
      <c r="AC175" s="152"/>
    </row>
    <row r="176" spans="1:29" ht="13.8" x14ac:dyDescent="0.25">
      <c r="A176" s="152"/>
      <c r="B176" s="151"/>
      <c r="C176" s="152"/>
      <c r="D176" s="152"/>
      <c r="E176" s="152"/>
      <c r="F176" s="152"/>
      <c r="G176" s="153"/>
      <c r="H176" s="151"/>
      <c r="I176" s="152"/>
      <c r="J176" s="152"/>
      <c r="K176" s="152"/>
      <c r="L176" s="152"/>
      <c r="M176" s="152"/>
      <c r="N176" s="152"/>
      <c r="O176" s="152"/>
      <c r="P176" s="152"/>
      <c r="Q176" s="152"/>
      <c r="R176" s="152"/>
      <c r="S176" s="152"/>
      <c r="T176" s="152"/>
      <c r="U176" s="152"/>
      <c r="V176" s="152"/>
      <c r="W176" s="152"/>
      <c r="X176" s="152"/>
      <c r="Y176" s="152"/>
      <c r="Z176" s="152"/>
      <c r="AA176" s="152"/>
      <c r="AB176" s="152"/>
      <c r="AC176" s="152"/>
    </row>
    <row r="177" spans="1:29" ht="13.8" x14ac:dyDescent="0.25">
      <c r="A177" s="152"/>
      <c r="B177" s="151"/>
      <c r="C177" s="152"/>
      <c r="D177" s="152"/>
      <c r="E177" s="152"/>
      <c r="F177" s="152"/>
      <c r="G177" s="153"/>
      <c r="H177" s="151"/>
      <c r="I177" s="152"/>
      <c r="J177" s="152"/>
      <c r="K177" s="152"/>
      <c r="L177" s="152"/>
      <c r="M177" s="152"/>
      <c r="N177" s="152"/>
      <c r="O177" s="152"/>
      <c r="P177" s="152"/>
      <c r="Q177" s="152"/>
      <c r="R177" s="152"/>
      <c r="S177" s="152"/>
      <c r="T177" s="152"/>
      <c r="U177" s="152"/>
      <c r="V177" s="152"/>
      <c r="W177" s="152"/>
      <c r="X177" s="152"/>
      <c r="Y177" s="152"/>
      <c r="Z177" s="152"/>
      <c r="AA177" s="152"/>
      <c r="AB177" s="152"/>
      <c r="AC177" s="152"/>
    </row>
    <row r="178" spans="1:29" ht="13.8" x14ac:dyDescent="0.25">
      <c r="A178" s="152"/>
      <c r="B178" s="151"/>
      <c r="C178" s="152"/>
      <c r="D178" s="152"/>
      <c r="E178" s="152"/>
      <c r="F178" s="152"/>
      <c r="G178" s="153"/>
      <c r="H178" s="151"/>
      <c r="I178" s="152"/>
      <c r="J178" s="152"/>
      <c r="K178" s="152"/>
      <c r="L178" s="152"/>
      <c r="M178" s="152"/>
      <c r="N178" s="152"/>
      <c r="O178" s="152"/>
      <c r="P178" s="152"/>
      <c r="Q178" s="152"/>
      <c r="R178" s="152"/>
      <c r="S178" s="152"/>
      <c r="T178" s="152"/>
      <c r="U178" s="152"/>
      <c r="V178" s="152"/>
      <c r="W178" s="152"/>
      <c r="X178" s="152"/>
      <c r="Y178" s="152"/>
      <c r="Z178" s="152"/>
      <c r="AA178" s="152"/>
      <c r="AB178" s="152"/>
      <c r="AC178" s="152"/>
    </row>
    <row r="179" spans="1:29" ht="13.8" x14ac:dyDescent="0.25">
      <c r="A179" s="152"/>
      <c r="B179" s="151"/>
      <c r="C179" s="152"/>
      <c r="D179" s="152"/>
      <c r="E179" s="152"/>
      <c r="F179" s="152"/>
      <c r="G179" s="153"/>
      <c r="H179" s="151"/>
      <c r="I179" s="152"/>
      <c r="J179" s="152"/>
      <c r="K179" s="152"/>
      <c r="L179" s="152"/>
      <c r="M179" s="152"/>
      <c r="N179" s="152"/>
      <c r="O179" s="152"/>
      <c r="P179" s="152"/>
      <c r="Q179" s="152"/>
      <c r="R179" s="152"/>
      <c r="S179" s="152"/>
      <c r="T179" s="152"/>
      <c r="U179" s="152"/>
      <c r="V179" s="152"/>
      <c r="W179" s="152"/>
      <c r="X179" s="152"/>
      <c r="Y179" s="152"/>
      <c r="Z179" s="152"/>
      <c r="AA179" s="152"/>
      <c r="AB179" s="152"/>
      <c r="AC179" s="152"/>
    </row>
    <row r="180" spans="1:29" ht="13.8" x14ac:dyDescent="0.25">
      <c r="A180" s="152"/>
      <c r="B180" s="151"/>
      <c r="C180" s="152"/>
      <c r="D180" s="152"/>
      <c r="E180" s="152"/>
      <c r="F180" s="152"/>
      <c r="G180" s="153"/>
      <c r="H180" s="151"/>
      <c r="I180" s="152"/>
      <c r="J180" s="152"/>
      <c r="K180" s="152"/>
      <c r="L180" s="152"/>
      <c r="M180" s="152"/>
      <c r="N180" s="152"/>
      <c r="O180" s="152"/>
      <c r="P180" s="152"/>
      <c r="Q180" s="152"/>
      <c r="R180" s="152"/>
      <c r="S180" s="152"/>
      <c r="T180" s="152"/>
      <c r="U180" s="152"/>
      <c r="V180" s="152"/>
      <c r="W180" s="152"/>
      <c r="X180" s="152"/>
      <c r="Y180" s="152"/>
      <c r="Z180" s="152"/>
      <c r="AA180" s="152"/>
      <c r="AB180" s="152"/>
      <c r="AC180" s="152"/>
    </row>
    <row r="181" spans="1:29" ht="13.8" x14ac:dyDescent="0.25">
      <c r="A181" s="152"/>
      <c r="B181" s="151"/>
      <c r="C181" s="152"/>
      <c r="D181" s="152"/>
      <c r="E181" s="152"/>
      <c r="F181" s="152"/>
      <c r="G181" s="153"/>
      <c r="H181" s="151"/>
      <c r="I181" s="152"/>
      <c r="J181" s="152"/>
      <c r="K181" s="152"/>
      <c r="L181" s="152"/>
      <c r="M181" s="152"/>
      <c r="N181" s="152"/>
      <c r="O181" s="152"/>
      <c r="P181" s="152"/>
      <c r="Q181" s="152"/>
      <c r="R181" s="152"/>
      <c r="S181" s="152"/>
      <c r="T181" s="152"/>
      <c r="U181" s="152"/>
      <c r="V181" s="152"/>
      <c r="W181" s="152"/>
      <c r="X181" s="152"/>
      <c r="Y181" s="152"/>
      <c r="Z181" s="152"/>
      <c r="AA181" s="152"/>
      <c r="AB181" s="152"/>
      <c r="AC181" s="152"/>
    </row>
    <row r="182" spans="1:29" ht="13.8" x14ac:dyDescent="0.25">
      <c r="A182" s="152"/>
      <c r="B182" s="151"/>
      <c r="C182" s="152"/>
      <c r="D182" s="152"/>
      <c r="E182" s="152"/>
      <c r="F182" s="152"/>
      <c r="G182" s="153"/>
      <c r="H182" s="151"/>
      <c r="I182" s="152"/>
      <c r="J182" s="152"/>
      <c r="K182" s="152"/>
      <c r="L182" s="152"/>
      <c r="M182" s="152"/>
      <c r="N182" s="152"/>
      <c r="O182" s="152"/>
      <c r="P182" s="152"/>
      <c r="Q182" s="152"/>
      <c r="R182" s="152"/>
      <c r="S182" s="152"/>
      <c r="T182" s="152"/>
      <c r="U182" s="152"/>
      <c r="V182" s="152"/>
      <c r="W182" s="152"/>
      <c r="X182" s="152"/>
      <c r="Y182" s="152"/>
      <c r="Z182" s="152"/>
      <c r="AA182" s="152"/>
      <c r="AB182" s="152"/>
      <c r="AC182" s="152"/>
    </row>
    <row r="183" spans="1:29" ht="13.8" x14ac:dyDescent="0.25">
      <c r="A183" s="152"/>
      <c r="B183" s="151"/>
      <c r="C183" s="152"/>
      <c r="D183" s="152"/>
      <c r="E183" s="152"/>
      <c r="F183" s="152"/>
      <c r="G183" s="153"/>
      <c r="H183" s="151"/>
      <c r="I183" s="152"/>
      <c r="J183" s="152"/>
      <c r="K183" s="152"/>
      <c r="L183" s="152"/>
      <c r="M183" s="152"/>
      <c r="N183" s="152"/>
      <c r="O183" s="152"/>
      <c r="P183" s="152"/>
      <c r="Q183" s="152"/>
      <c r="R183" s="152"/>
      <c r="S183" s="152"/>
      <c r="T183" s="152"/>
      <c r="U183" s="152"/>
      <c r="V183" s="152"/>
      <c r="W183" s="152"/>
      <c r="X183" s="152"/>
      <c r="Y183" s="152"/>
      <c r="Z183" s="152"/>
      <c r="AA183" s="152"/>
      <c r="AB183" s="152"/>
      <c r="AC183" s="152"/>
    </row>
    <row r="184" spans="1:29" ht="13.8" x14ac:dyDescent="0.25">
      <c r="A184" s="152"/>
      <c r="B184" s="151"/>
      <c r="C184" s="152"/>
      <c r="D184" s="152"/>
      <c r="E184" s="152"/>
      <c r="F184" s="152"/>
      <c r="G184" s="153"/>
      <c r="H184" s="151"/>
      <c r="I184" s="152"/>
      <c r="J184" s="152"/>
      <c r="K184" s="152"/>
      <c r="L184" s="152"/>
      <c r="M184" s="152"/>
      <c r="N184" s="152"/>
      <c r="O184" s="152"/>
      <c r="P184" s="152"/>
      <c r="Q184" s="152"/>
      <c r="R184" s="152"/>
      <c r="S184" s="152"/>
      <c r="T184" s="152"/>
      <c r="U184" s="152"/>
      <c r="V184" s="152"/>
      <c r="W184" s="152"/>
      <c r="X184" s="152"/>
      <c r="Y184" s="152"/>
      <c r="Z184" s="152"/>
      <c r="AA184" s="152"/>
      <c r="AB184" s="152"/>
      <c r="AC184" s="152"/>
    </row>
    <row r="185" spans="1:29" ht="13.8" x14ac:dyDescent="0.25">
      <c r="A185" s="152"/>
      <c r="B185" s="151"/>
      <c r="C185" s="152"/>
      <c r="D185" s="152"/>
      <c r="E185" s="152"/>
      <c r="F185" s="152"/>
      <c r="G185" s="153"/>
      <c r="H185" s="151"/>
      <c r="I185" s="152"/>
      <c r="J185" s="152"/>
      <c r="K185" s="152"/>
      <c r="L185" s="152"/>
      <c r="M185" s="152"/>
      <c r="N185" s="152"/>
      <c r="O185" s="152"/>
      <c r="P185" s="152"/>
      <c r="Q185" s="152"/>
      <c r="R185" s="152"/>
      <c r="S185" s="152"/>
      <c r="T185" s="152"/>
      <c r="U185" s="152"/>
      <c r="V185" s="152"/>
      <c r="W185" s="152"/>
      <c r="X185" s="152"/>
      <c r="Y185" s="152"/>
      <c r="Z185" s="152"/>
      <c r="AA185" s="152"/>
      <c r="AB185" s="152"/>
      <c r="AC185" s="152"/>
    </row>
    <row r="186" spans="1:29" ht="13.8" x14ac:dyDescent="0.25">
      <c r="A186" s="152"/>
      <c r="B186" s="151"/>
      <c r="C186" s="152"/>
      <c r="D186" s="152"/>
      <c r="E186" s="152"/>
      <c r="F186" s="152"/>
      <c r="G186" s="153"/>
      <c r="H186" s="151"/>
      <c r="I186" s="152"/>
      <c r="J186" s="152"/>
      <c r="K186" s="152"/>
      <c r="L186" s="152"/>
      <c r="M186" s="152"/>
      <c r="N186" s="152"/>
      <c r="O186" s="152"/>
      <c r="P186" s="152"/>
      <c r="Q186" s="152"/>
      <c r="R186" s="152"/>
      <c r="S186" s="152"/>
      <c r="T186" s="152"/>
      <c r="U186" s="152"/>
      <c r="V186" s="152"/>
      <c r="W186" s="152"/>
      <c r="X186" s="152"/>
      <c r="Y186" s="152"/>
      <c r="Z186" s="152"/>
      <c r="AA186" s="152"/>
      <c r="AB186" s="152"/>
      <c r="AC186" s="152"/>
    </row>
    <row r="187" spans="1:29" ht="13.8" x14ac:dyDescent="0.25">
      <c r="A187" s="152"/>
      <c r="B187" s="151"/>
      <c r="C187" s="152"/>
      <c r="D187" s="152"/>
      <c r="E187" s="152"/>
      <c r="F187" s="152"/>
      <c r="G187" s="153"/>
      <c r="H187" s="151"/>
      <c r="I187" s="152"/>
      <c r="J187" s="152"/>
      <c r="K187" s="152"/>
      <c r="L187" s="152"/>
      <c r="M187" s="152"/>
      <c r="N187" s="152"/>
      <c r="O187" s="152"/>
      <c r="P187" s="152"/>
      <c r="Q187" s="152"/>
      <c r="R187" s="152"/>
      <c r="S187" s="152"/>
      <c r="T187" s="152"/>
      <c r="U187" s="152"/>
      <c r="V187" s="152"/>
      <c r="W187" s="152"/>
      <c r="X187" s="152"/>
      <c r="Y187" s="152"/>
      <c r="Z187" s="152"/>
      <c r="AA187" s="152"/>
      <c r="AB187" s="152"/>
      <c r="AC187" s="152"/>
    </row>
    <row r="188" spans="1:29" ht="13.8" x14ac:dyDescent="0.25">
      <c r="A188" s="152"/>
      <c r="B188" s="151"/>
      <c r="C188" s="152"/>
      <c r="D188" s="152"/>
      <c r="E188" s="152"/>
      <c r="F188" s="152"/>
      <c r="G188" s="153"/>
      <c r="H188" s="151"/>
      <c r="I188" s="152"/>
      <c r="J188" s="152"/>
      <c r="K188" s="152"/>
      <c r="L188" s="152"/>
      <c r="M188" s="152"/>
      <c r="N188" s="152"/>
      <c r="O188" s="152"/>
      <c r="P188" s="152"/>
      <c r="Q188" s="152"/>
      <c r="R188" s="152"/>
      <c r="S188" s="152"/>
      <c r="T188" s="152"/>
      <c r="U188" s="152"/>
      <c r="V188" s="152"/>
      <c r="W188" s="152"/>
      <c r="X188" s="152"/>
      <c r="Y188" s="152"/>
      <c r="Z188" s="152"/>
      <c r="AA188" s="152"/>
      <c r="AB188" s="152"/>
      <c r="AC188" s="152"/>
    </row>
    <row r="189" spans="1:29" ht="13.8" x14ac:dyDescent="0.25">
      <c r="A189" s="152"/>
      <c r="B189" s="151"/>
      <c r="C189" s="152"/>
      <c r="D189" s="152"/>
      <c r="E189" s="152"/>
      <c r="F189" s="152"/>
      <c r="G189" s="153"/>
      <c r="H189" s="151"/>
      <c r="I189" s="152"/>
      <c r="J189" s="152"/>
      <c r="K189" s="152"/>
      <c r="L189" s="152"/>
      <c r="M189" s="152"/>
      <c r="N189" s="152"/>
      <c r="O189" s="152"/>
      <c r="P189" s="152"/>
      <c r="Q189" s="152"/>
      <c r="R189" s="152"/>
      <c r="S189" s="152"/>
      <c r="T189" s="152"/>
      <c r="U189" s="152"/>
      <c r="V189" s="152"/>
      <c r="W189" s="152"/>
      <c r="X189" s="152"/>
      <c r="Y189" s="152"/>
      <c r="Z189" s="152"/>
      <c r="AA189" s="152"/>
      <c r="AB189" s="152"/>
      <c r="AC189" s="152"/>
    </row>
    <row r="190" spans="1:29" ht="13.8" x14ac:dyDescent="0.25">
      <c r="A190" s="152"/>
      <c r="B190" s="151"/>
      <c r="C190" s="152"/>
      <c r="D190" s="152"/>
      <c r="E190" s="152"/>
      <c r="F190" s="152"/>
      <c r="G190" s="153"/>
      <c r="H190" s="151"/>
      <c r="I190" s="152"/>
      <c r="J190" s="152"/>
      <c r="K190" s="152"/>
      <c r="L190" s="152"/>
      <c r="M190" s="152"/>
      <c r="N190" s="152"/>
      <c r="O190" s="152"/>
      <c r="P190" s="152"/>
      <c r="Q190" s="152"/>
      <c r="R190" s="152"/>
      <c r="S190" s="152"/>
      <c r="T190" s="152"/>
      <c r="U190" s="152"/>
      <c r="V190" s="152"/>
      <c r="W190" s="152"/>
      <c r="X190" s="152"/>
      <c r="Y190" s="152"/>
      <c r="Z190" s="152"/>
      <c r="AA190" s="152"/>
      <c r="AB190" s="152"/>
      <c r="AC190" s="152"/>
    </row>
    <row r="191" spans="1:29" ht="13.8" x14ac:dyDescent="0.25">
      <c r="A191" s="152"/>
      <c r="B191" s="151"/>
      <c r="C191" s="152"/>
      <c r="D191" s="152"/>
      <c r="E191" s="152"/>
      <c r="F191" s="152"/>
      <c r="G191" s="153"/>
      <c r="H191" s="151"/>
      <c r="I191" s="152"/>
      <c r="J191" s="152"/>
      <c r="K191" s="152"/>
      <c r="L191" s="152"/>
      <c r="M191" s="152"/>
      <c r="N191" s="152"/>
      <c r="O191" s="152"/>
      <c r="P191" s="152"/>
      <c r="Q191" s="152"/>
      <c r="R191" s="152"/>
      <c r="S191" s="152"/>
      <c r="T191" s="152"/>
      <c r="U191" s="152"/>
      <c r="V191" s="152"/>
      <c r="W191" s="152"/>
      <c r="X191" s="152"/>
      <c r="Y191" s="152"/>
      <c r="Z191" s="152"/>
      <c r="AA191" s="152"/>
      <c r="AB191" s="152"/>
      <c r="AC191" s="152"/>
    </row>
    <row r="192" spans="1:29" ht="13.8" x14ac:dyDescent="0.25">
      <c r="A192" s="152"/>
      <c r="B192" s="151"/>
      <c r="C192" s="152"/>
      <c r="D192" s="152"/>
      <c r="E192" s="152"/>
      <c r="F192" s="152"/>
      <c r="G192" s="153"/>
      <c r="H192" s="151"/>
      <c r="I192" s="152"/>
      <c r="J192" s="152"/>
      <c r="K192" s="152"/>
      <c r="L192" s="152"/>
      <c r="M192" s="152"/>
      <c r="N192" s="152"/>
      <c r="O192" s="152"/>
      <c r="P192" s="152"/>
      <c r="Q192" s="152"/>
      <c r="R192" s="152"/>
      <c r="S192" s="152"/>
      <c r="T192" s="152"/>
      <c r="U192" s="152"/>
      <c r="V192" s="152"/>
      <c r="W192" s="152"/>
      <c r="X192" s="152"/>
      <c r="Y192" s="152"/>
      <c r="Z192" s="152"/>
      <c r="AA192" s="152"/>
      <c r="AB192" s="152"/>
      <c r="AC192" s="152"/>
    </row>
    <row r="193" spans="1:29" ht="13.8" x14ac:dyDescent="0.25">
      <c r="A193" s="152"/>
      <c r="B193" s="151"/>
      <c r="C193" s="152"/>
      <c r="D193" s="152"/>
      <c r="E193" s="152"/>
      <c r="F193" s="152"/>
      <c r="G193" s="153"/>
      <c r="H193" s="151"/>
      <c r="I193" s="152"/>
      <c r="J193" s="152"/>
      <c r="K193" s="152"/>
      <c r="L193" s="152"/>
      <c r="M193" s="152"/>
      <c r="N193" s="152"/>
      <c r="O193" s="152"/>
      <c r="P193" s="152"/>
      <c r="Q193" s="152"/>
      <c r="R193" s="152"/>
      <c r="S193" s="152"/>
      <c r="T193" s="152"/>
      <c r="U193" s="152"/>
      <c r="V193" s="152"/>
      <c r="W193" s="152"/>
      <c r="X193" s="152"/>
      <c r="Y193" s="152"/>
      <c r="Z193" s="152"/>
      <c r="AA193" s="152"/>
      <c r="AB193" s="152"/>
      <c r="AC193" s="152"/>
    </row>
    <row r="194" spans="1:29" ht="13.8" x14ac:dyDescent="0.25">
      <c r="A194" s="152"/>
      <c r="B194" s="151"/>
      <c r="C194" s="152"/>
      <c r="D194" s="152"/>
      <c r="E194" s="152"/>
      <c r="F194" s="152"/>
      <c r="G194" s="153"/>
      <c r="H194" s="151"/>
      <c r="I194" s="152"/>
      <c r="J194" s="152"/>
      <c r="K194" s="152"/>
      <c r="L194" s="152"/>
      <c r="M194" s="152"/>
      <c r="N194" s="152"/>
      <c r="O194" s="152"/>
      <c r="P194" s="152"/>
      <c r="Q194" s="152"/>
      <c r="R194" s="152"/>
      <c r="S194" s="152"/>
      <c r="T194" s="152"/>
      <c r="U194" s="152"/>
      <c r="V194" s="152"/>
      <c r="W194" s="152"/>
      <c r="X194" s="152"/>
      <c r="Y194" s="152"/>
      <c r="Z194" s="152"/>
      <c r="AA194" s="152"/>
      <c r="AB194" s="152"/>
      <c r="AC194" s="152"/>
    </row>
    <row r="195" spans="1:29" ht="13.8" x14ac:dyDescent="0.25">
      <c r="A195" s="152"/>
      <c r="B195" s="151"/>
      <c r="C195" s="152"/>
      <c r="D195" s="152"/>
      <c r="E195" s="152"/>
      <c r="F195" s="152"/>
      <c r="G195" s="153"/>
      <c r="H195" s="151"/>
      <c r="I195" s="152"/>
      <c r="J195" s="152"/>
      <c r="K195" s="152"/>
      <c r="L195" s="152"/>
      <c r="M195" s="152"/>
      <c r="N195" s="152"/>
      <c r="O195" s="152"/>
      <c r="P195" s="152"/>
      <c r="Q195" s="152"/>
      <c r="R195" s="152"/>
      <c r="S195" s="152"/>
      <c r="T195" s="152"/>
      <c r="U195" s="152"/>
      <c r="V195" s="152"/>
      <c r="W195" s="152"/>
      <c r="X195" s="152"/>
      <c r="Y195" s="152"/>
      <c r="Z195" s="152"/>
      <c r="AA195" s="152"/>
      <c r="AB195" s="152"/>
      <c r="AC195" s="152"/>
    </row>
    <row r="196" spans="1:29" ht="13.8" x14ac:dyDescent="0.25">
      <c r="A196" s="152"/>
      <c r="B196" s="151"/>
      <c r="C196" s="152"/>
      <c r="D196" s="152"/>
      <c r="E196" s="152"/>
      <c r="F196" s="152"/>
      <c r="G196" s="153"/>
      <c r="H196" s="151"/>
      <c r="I196" s="152"/>
      <c r="J196" s="152"/>
      <c r="K196" s="152"/>
      <c r="L196" s="152"/>
      <c r="M196" s="152"/>
      <c r="N196" s="152"/>
      <c r="O196" s="152"/>
      <c r="P196" s="152"/>
      <c r="Q196" s="152"/>
      <c r="R196" s="152"/>
      <c r="S196" s="152"/>
      <c r="T196" s="152"/>
      <c r="U196" s="152"/>
      <c r="V196" s="152"/>
      <c r="W196" s="152"/>
      <c r="X196" s="152"/>
      <c r="Y196" s="152"/>
      <c r="Z196" s="152"/>
      <c r="AA196" s="152"/>
      <c r="AB196" s="152"/>
      <c r="AC196" s="152"/>
    </row>
    <row r="197" spans="1:29" ht="13.8" x14ac:dyDescent="0.25">
      <c r="A197" s="152"/>
      <c r="B197" s="151"/>
      <c r="C197" s="152"/>
      <c r="D197" s="152"/>
      <c r="E197" s="152"/>
      <c r="F197" s="152"/>
      <c r="G197" s="153"/>
      <c r="H197" s="151"/>
      <c r="I197" s="152"/>
      <c r="J197" s="152"/>
      <c r="K197" s="152"/>
      <c r="L197" s="152"/>
      <c r="M197" s="152"/>
      <c r="N197" s="152"/>
      <c r="O197" s="152"/>
      <c r="P197" s="152"/>
      <c r="Q197" s="152"/>
      <c r="R197" s="152"/>
      <c r="S197" s="152"/>
      <c r="T197" s="152"/>
      <c r="U197" s="152"/>
      <c r="V197" s="152"/>
      <c r="W197" s="152"/>
      <c r="X197" s="152"/>
      <c r="Y197" s="152"/>
      <c r="Z197" s="152"/>
      <c r="AA197" s="152"/>
      <c r="AB197" s="152"/>
      <c r="AC197" s="152"/>
    </row>
    <row r="198" spans="1:29" ht="13.8" x14ac:dyDescent="0.25">
      <c r="A198" s="152"/>
      <c r="B198" s="151"/>
      <c r="C198" s="152"/>
      <c r="D198" s="152"/>
      <c r="E198" s="152"/>
      <c r="F198" s="152"/>
      <c r="G198" s="153"/>
      <c r="H198" s="151"/>
      <c r="I198" s="152"/>
      <c r="J198" s="152"/>
      <c r="K198" s="152"/>
      <c r="L198" s="152"/>
      <c r="M198" s="152"/>
      <c r="N198" s="152"/>
      <c r="O198" s="152"/>
      <c r="P198" s="152"/>
      <c r="Q198" s="152"/>
      <c r="R198" s="152"/>
      <c r="S198" s="152"/>
      <c r="T198" s="152"/>
      <c r="U198" s="152"/>
      <c r="V198" s="152"/>
      <c r="W198" s="152"/>
      <c r="X198" s="152"/>
      <c r="Y198" s="152"/>
      <c r="Z198" s="152"/>
      <c r="AA198" s="152"/>
      <c r="AB198" s="152"/>
      <c r="AC198" s="152"/>
    </row>
    <row r="199" spans="1:29" ht="13.8" x14ac:dyDescent="0.25">
      <c r="A199" s="152"/>
      <c r="B199" s="151"/>
      <c r="C199" s="152"/>
      <c r="D199" s="152"/>
      <c r="E199" s="152"/>
      <c r="F199" s="152"/>
      <c r="G199" s="153"/>
      <c r="H199" s="151"/>
      <c r="I199" s="152"/>
      <c r="J199" s="152"/>
      <c r="K199" s="152"/>
      <c r="L199" s="152"/>
      <c r="M199" s="152"/>
      <c r="N199" s="152"/>
      <c r="O199" s="152"/>
      <c r="P199" s="152"/>
      <c r="Q199" s="152"/>
      <c r="R199" s="152"/>
      <c r="S199" s="152"/>
      <c r="T199" s="152"/>
      <c r="U199" s="152"/>
      <c r="V199" s="152"/>
      <c r="W199" s="152"/>
      <c r="X199" s="152"/>
      <c r="Y199" s="152"/>
      <c r="Z199" s="152"/>
      <c r="AA199" s="152"/>
      <c r="AB199" s="152"/>
      <c r="AC199" s="152"/>
    </row>
    <row r="200" spans="1:29" ht="13.8" x14ac:dyDescent="0.25">
      <c r="A200" s="152"/>
      <c r="B200" s="151"/>
      <c r="C200" s="152"/>
      <c r="D200" s="152"/>
      <c r="E200" s="152"/>
      <c r="F200" s="152"/>
      <c r="G200" s="153"/>
      <c r="H200" s="151"/>
      <c r="I200" s="152"/>
      <c r="J200" s="152"/>
      <c r="K200" s="152"/>
      <c r="L200" s="152"/>
      <c r="M200" s="152"/>
      <c r="N200" s="152"/>
      <c r="O200" s="152"/>
      <c r="P200" s="152"/>
      <c r="Q200" s="152"/>
      <c r="R200" s="152"/>
      <c r="S200" s="152"/>
      <c r="T200" s="152"/>
      <c r="U200" s="152"/>
      <c r="V200" s="152"/>
      <c r="W200" s="152"/>
      <c r="X200" s="152"/>
      <c r="Y200" s="152"/>
      <c r="Z200" s="152"/>
      <c r="AA200" s="152"/>
      <c r="AB200" s="152"/>
      <c r="AC200" s="152"/>
    </row>
    <row r="201" spans="1:29" ht="13.8" x14ac:dyDescent="0.25">
      <c r="A201" s="152"/>
      <c r="B201" s="151"/>
      <c r="C201" s="152"/>
      <c r="D201" s="152"/>
      <c r="E201" s="152"/>
      <c r="F201" s="152"/>
      <c r="G201" s="153"/>
      <c r="H201" s="151"/>
      <c r="I201" s="152"/>
      <c r="J201" s="152"/>
      <c r="K201" s="152"/>
      <c r="L201" s="152"/>
      <c r="M201" s="152"/>
      <c r="N201" s="152"/>
      <c r="O201" s="152"/>
      <c r="P201" s="152"/>
      <c r="Q201" s="152"/>
      <c r="R201" s="152"/>
      <c r="S201" s="152"/>
      <c r="T201" s="152"/>
      <c r="U201" s="152"/>
      <c r="V201" s="152"/>
      <c r="W201" s="152"/>
      <c r="X201" s="152"/>
      <c r="Y201" s="152"/>
      <c r="Z201" s="152"/>
      <c r="AA201" s="152"/>
      <c r="AB201" s="152"/>
      <c r="AC201" s="152"/>
    </row>
    <row r="202" spans="1:29" ht="13.8" x14ac:dyDescent="0.25">
      <c r="A202" s="152"/>
      <c r="B202" s="151"/>
      <c r="C202" s="152"/>
      <c r="D202" s="152"/>
      <c r="E202" s="152"/>
      <c r="F202" s="152"/>
      <c r="G202" s="153"/>
      <c r="H202" s="151"/>
      <c r="I202" s="152"/>
      <c r="J202" s="152"/>
      <c r="K202" s="152"/>
      <c r="L202" s="152"/>
      <c r="M202" s="152"/>
      <c r="N202" s="152"/>
      <c r="O202" s="152"/>
      <c r="P202" s="152"/>
      <c r="Q202" s="152"/>
      <c r="R202" s="152"/>
      <c r="S202" s="152"/>
      <c r="T202" s="152"/>
      <c r="U202" s="152"/>
      <c r="V202" s="152"/>
      <c r="W202" s="152"/>
      <c r="X202" s="152"/>
      <c r="Y202" s="152"/>
      <c r="Z202" s="152"/>
      <c r="AA202" s="152"/>
      <c r="AB202" s="152"/>
      <c r="AC202" s="152"/>
    </row>
    <row r="203" spans="1:29" ht="13.8" x14ac:dyDescent="0.25">
      <c r="A203" s="152"/>
      <c r="B203" s="151"/>
      <c r="C203" s="152"/>
      <c r="D203" s="152"/>
      <c r="E203" s="152"/>
      <c r="F203" s="152"/>
      <c r="G203" s="153"/>
      <c r="H203" s="151"/>
      <c r="I203" s="152"/>
      <c r="J203" s="152"/>
      <c r="K203" s="152"/>
      <c r="L203" s="152"/>
      <c r="M203" s="152"/>
      <c r="N203" s="152"/>
      <c r="O203" s="152"/>
      <c r="P203" s="152"/>
      <c r="Q203" s="152"/>
      <c r="R203" s="152"/>
      <c r="S203" s="152"/>
      <c r="T203" s="152"/>
      <c r="U203" s="152"/>
      <c r="V203" s="152"/>
      <c r="W203" s="152"/>
      <c r="X203" s="152"/>
      <c r="Y203" s="152"/>
      <c r="Z203" s="152"/>
      <c r="AA203" s="152"/>
      <c r="AB203" s="152"/>
      <c r="AC203" s="152"/>
    </row>
    <row r="204" spans="1:29" ht="13.8" x14ac:dyDescent="0.25">
      <c r="A204" s="152"/>
      <c r="B204" s="151"/>
      <c r="C204" s="152"/>
      <c r="D204" s="152"/>
      <c r="E204" s="152"/>
      <c r="F204" s="152"/>
      <c r="G204" s="153"/>
      <c r="H204" s="151"/>
      <c r="I204" s="152"/>
      <c r="J204" s="152"/>
      <c r="K204" s="152"/>
      <c r="L204" s="152"/>
      <c r="M204" s="152"/>
      <c r="N204" s="152"/>
      <c r="O204" s="152"/>
      <c r="P204" s="152"/>
      <c r="Q204" s="152"/>
      <c r="R204" s="152"/>
      <c r="S204" s="152"/>
      <c r="T204" s="152"/>
      <c r="U204" s="152"/>
      <c r="V204" s="152"/>
      <c r="W204" s="152"/>
      <c r="X204" s="152"/>
      <c r="Y204" s="152"/>
      <c r="Z204" s="152"/>
      <c r="AA204" s="152"/>
      <c r="AB204" s="152"/>
      <c r="AC204" s="152"/>
    </row>
    <row r="205" spans="1:29" ht="13.8" x14ac:dyDescent="0.25">
      <c r="A205" s="152"/>
      <c r="B205" s="151"/>
      <c r="C205" s="152"/>
      <c r="D205" s="152"/>
      <c r="E205" s="152"/>
      <c r="F205" s="152"/>
      <c r="G205" s="153"/>
      <c r="H205" s="151"/>
      <c r="I205" s="152"/>
      <c r="J205" s="152"/>
      <c r="K205" s="152"/>
      <c r="L205" s="152"/>
      <c r="M205" s="152"/>
      <c r="N205" s="152"/>
      <c r="O205" s="152"/>
      <c r="P205" s="152"/>
      <c r="Q205" s="152"/>
      <c r="R205" s="152"/>
      <c r="S205" s="152"/>
      <c r="T205" s="152"/>
      <c r="U205" s="152"/>
      <c r="V205" s="152"/>
      <c r="W205" s="152"/>
      <c r="X205" s="152"/>
      <c r="Y205" s="152"/>
      <c r="Z205" s="152"/>
      <c r="AA205" s="152"/>
      <c r="AB205" s="152"/>
      <c r="AC205" s="152"/>
    </row>
    <row r="206" spans="1:29" ht="13.8" x14ac:dyDescent="0.25">
      <c r="A206" s="152"/>
      <c r="B206" s="151"/>
      <c r="C206" s="152"/>
      <c r="D206" s="152"/>
      <c r="E206" s="152"/>
      <c r="F206" s="152"/>
      <c r="G206" s="153"/>
      <c r="H206" s="151"/>
      <c r="I206" s="152"/>
      <c r="J206" s="152"/>
      <c r="K206" s="152"/>
      <c r="L206" s="152"/>
      <c r="M206" s="152"/>
      <c r="N206" s="152"/>
      <c r="O206" s="152"/>
      <c r="P206" s="152"/>
      <c r="Q206" s="152"/>
      <c r="R206" s="152"/>
      <c r="S206" s="152"/>
      <c r="T206" s="152"/>
      <c r="U206" s="152"/>
      <c r="V206" s="152"/>
      <c r="W206" s="152"/>
      <c r="X206" s="152"/>
      <c r="Y206" s="152"/>
      <c r="Z206" s="152"/>
      <c r="AA206" s="152"/>
      <c r="AB206" s="152"/>
      <c r="AC206" s="152"/>
    </row>
    <row r="207" spans="1:29" ht="13.8" x14ac:dyDescent="0.25">
      <c r="A207" s="152"/>
      <c r="B207" s="151"/>
      <c r="C207" s="152"/>
      <c r="D207" s="152"/>
      <c r="E207" s="152"/>
      <c r="F207" s="152"/>
      <c r="G207" s="153"/>
      <c r="H207" s="151"/>
      <c r="I207" s="152"/>
      <c r="J207" s="152"/>
      <c r="K207" s="152"/>
      <c r="L207" s="152"/>
      <c r="M207" s="152"/>
      <c r="N207" s="152"/>
      <c r="O207" s="152"/>
      <c r="P207" s="152"/>
      <c r="Q207" s="152"/>
      <c r="R207" s="152"/>
      <c r="S207" s="152"/>
      <c r="T207" s="152"/>
      <c r="U207" s="152"/>
      <c r="V207" s="152"/>
      <c r="W207" s="152"/>
      <c r="X207" s="152"/>
      <c r="Y207" s="152"/>
      <c r="Z207" s="152"/>
      <c r="AA207" s="152"/>
      <c r="AB207" s="152"/>
      <c r="AC207" s="152"/>
    </row>
    <row r="208" spans="1:29" ht="13.8" x14ac:dyDescent="0.25">
      <c r="A208" s="152"/>
      <c r="B208" s="151"/>
      <c r="C208" s="152"/>
      <c r="D208" s="152"/>
      <c r="E208" s="152"/>
      <c r="F208" s="152"/>
      <c r="G208" s="153"/>
      <c r="H208" s="151"/>
      <c r="I208" s="152"/>
      <c r="J208" s="152"/>
      <c r="K208" s="152"/>
      <c r="L208" s="152"/>
      <c r="M208" s="152"/>
      <c r="N208" s="152"/>
      <c r="O208" s="152"/>
      <c r="P208" s="152"/>
      <c r="Q208" s="152"/>
      <c r="R208" s="152"/>
      <c r="S208" s="152"/>
      <c r="T208" s="152"/>
      <c r="U208" s="152"/>
      <c r="V208" s="152"/>
      <c r="W208" s="152"/>
      <c r="X208" s="152"/>
      <c r="Y208" s="152"/>
      <c r="Z208" s="152"/>
      <c r="AA208" s="152"/>
      <c r="AB208" s="152"/>
      <c r="AC208" s="152"/>
    </row>
    <row r="209" spans="1:29" ht="13.8" x14ac:dyDescent="0.25">
      <c r="A209" s="152"/>
      <c r="B209" s="151"/>
      <c r="C209" s="152"/>
      <c r="D209" s="152"/>
      <c r="E209" s="152"/>
      <c r="F209" s="152"/>
      <c r="G209" s="153"/>
      <c r="H209" s="151"/>
      <c r="I209" s="152"/>
      <c r="J209" s="152"/>
      <c r="K209" s="152"/>
      <c r="L209" s="152"/>
      <c r="M209" s="152"/>
      <c r="N209" s="152"/>
      <c r="O209" s="152"/>
      <c r="P209" s="152"/>
      <c r="Q209" s="152"/>
      <c r="R209" s="152"/>
      <c r="S209" s="152"/>
      <c r="T209" s="152"/>
      <c r="U209" s="152"/>
      <c r="V209" s="152"/>
      <c r="W209" s="152"/>
      <c r="X209" s="152"/>
      <c r="Y209" s="152"/>
      <c r="Z209" s="152"/>
      <c r="AA209" s="152"/>
      <c r="AB209" s="152"/>
      <c r="AC209" s="152"/>
    </row>
    <row r="210" spans="1:29" ht="13.8" x14ac:dyDescent="0.25">
      <c r="A210" s="152"/>
      <c r="B210" s="151"/>
      <c r="C210" s="152"/>
      <c r="D210" s="152"/>
      <c r="E210" s="152"/>
      <c r="F210" s="152"/>
      <c r="G210" s="153"/>
      <c r="H210" s="151"/>
      <c r="I210" s="152"/>
      <c r="J210" s="152"/>
      <c r="K210" s="152"/>
      <c r="L210" s="152"/>
      <c r="M210" s="152"/>
      <c r="N210" s="152"/>
      <c r="O210" s="152"/>
      <c r="P210" s="152"/>
      <c r="Q210" s="152"/>
      <c r="R210" s="152"/>
      <c r="S210" s="152"/>
      <c r="T210" s="152"/>
      <c r="U210" s="152"/>
      <c r="V210" s="152"/>
      <c r="W210" s="152"/>
      <c r="X210" s="152"/>
      <c r="Y210" s="152"/>
      <c r="Z210" s="152"/>
      <c r="AA210" s="152"/>
      <c r="AB210" s="152"/>
      <c r="AC210" s="152"/>
    </row>
    <row r="211" spans="1:29" ht="13.8" x14ac:dyDescent="0.25">
      <c r="A211" s="152"/>
      <c r="B211" s="151"/>
      <c r="C211" s="152"/>
      <c r="D211" s="152"/>
      <c r="E211" s="152"/>
      <c r="F211" s="152"/>
      <c r="G211" s="153"/>
      <c r="H211" s="151"/>
      <c r="I211" s="152"/>
      <c r="J211" s="152"/>
      <c r="K211" s="152"/>
      <c r="L211" s="152"/>
      <c r="M211" s="152"/>
      <c r="N211" s="152"/>
      <c r="O211" s="152"/>
      <c r="P211" s="152"/>
      <c r="Q211" s="152"/>
      <c r="R211" s="152"/>
      <c r="S211" s="152"/>
      <c r="T211" s="152"/>
      <c r="U211" s="152"/>
      <c r="V211" s="152"/>
      <c r="W211" s="152"/>
      <c r="X211" s="152"/>
      <c r="Y211" s="152"/>
      <c r="Z211" s="152"/>
      <c r="AA211" s="152"/>
      <c r="AB211" s="152"/>
      <c r="AC211" s="152"/>
    </row>
    <row r="212" spans="1:29" ht="13.8" x14ac:dyDescent="0.25">
      <c r="A212" s="152"/>
      <c r="B212" s="151"/>
      <c r="C212" s="152"/>
      <c r="D212" s="152"/>
      <c r="E212" s="152"/>
      <c r="F212" s="152"/>
      <c r="G212" s="153"/>
      <c r="H212" s="151"/>
      <c r="I212" s="152"/>
      <c r="J212" s="152"/>
      <c r="K212" s="152"/>
      <c r="L212" s="152"/>
      <c r="M212" s="152"/>
      <c r="N212" s="152"/>
      <c r="O212" s="152"/>
      <c r="P212" s="152"/>
      <c r="Q212" s="152"/>
      <c r="R212" s="152"/>
      <c r="S212" s="152"/>
      <c r="T212" s="152"/>
      <c r="U212" s="152"/>
      <c r="V212" s="152"/>
      <c r="W212" s="152"/>
      <c r="X212" s="152"/>
      <c r="Y212" s="152"/>
      <c r="Z212" s="152"/>
      <c r="AA212" s="152"/>
      <c r="AB212" s="152"/>
      <c r="AC212" s="152"/>
    </row>
    <row r="213" spans="1:29" ht="13.8" x14ac:dyDescent="0.25">
      <c r="A213" s="152"/>
      <c r="B213" s="151"/>
      <c r="C213" s="152"/>
      <c r="D213" s="152"/>
      <c r="E213" s="152"/>
      <c r="F213" s="152"/>
      <c r="G213" s="153"/>
      <c r="H213" s="151"/>
      <c r="I213" s="152"/>
      <c r="J213" s="152"/>
      <c r="K213" s="152"/>
      <c r="L213" s="152"/>
      <c r="M213" s="152"/>
      <c r="N213" s="152"/>
      <c r="O213" s="152"/>
      <c r="P213" s="152"/>
      <c r="Q213" s="152"/>
      <c r="R213" s="152"/>
      <c r="S213" s="152"/>
      <c r="T213" s="152"/>
      <c r="U213" s="152"/>
      <c r="V213" s="152"/>
      <c r="W213" s="152"/>
      <c r="X213" s="152"/>
      <c r="Y213" s="152"/>
      <c r="Z213" s="152"/>
      <c r="AA213" s="152"/>
      <c r="AB213" s="152"/>
      <c r="AC213" s="152"/>
    </row>
    <row r="214" spans="1:29" ht="13.8" x14ac:dyDescent="0.25">
      <c r="A214" s="152"/>
      <c r="B214" s="151"/>
      <c r="C214" s="152"/>
      <c r="D214" s="152"/>
      <c r="E214" s="152"/>
      <c r="F214" s="152"/>
      <c r="G214" s="153"/>
      <c r="H214" s="151"/>
      <c r="I214" s="152"/>
      <c r="J214" s="152"/>
      <c r="K214" s="152"/>
      <c r="L214" s="152"/>
      <c r="M214" s="152"/>
      <c r="N214" s="152"/>
      <c r="O214" s="152"/>
      <c r="P214" s="152"/>
      <c r="Q214" s="152"/>
      <c r="R214" s="152"/>
      <c r="S214" s="152"/>
      <c r="T214" s="152"/>
      <c r="U214" s="152"/>
      <c r="V214" s="152"/>
      <c r="W214" s="152"/>
      <c r="X214" s="152"/>
      <c r="Y214" s="152"/>
      <c r="Z214" s="152"/>
      <c r="AA214" s="152"/>
      <c r="AB214" s="152"/>
      <c r="AC214" s="152"/>
    </row>
    <row r="215" spans="1:29" ht="13.8" x14ac:dyDescent="0.25">
      <c r="A215" s="152"/>
      <c r="B215" s="151"/>
      <c r="C215" s="152"/>
      <c r="D215" s="152"/>
      <c r="E215" s="152"/>
      <c r="F215" s="152"/>
      <c r="G215" s="153"/>
      <c r="H215" s="151"/>
      <c r="I215" s="152"/>
      <c r="J215" s="152"/>
      <c r="K215" s="152"/>
      <c r="L215" s="152"/>
      <c r="M215" s="152"/>
      <c r="N215" s="152"/>
      <c r="O215" s="152"/>
      <c r="P215" s="152"/>
      <c r="Q215" s="152"/>
      <c r="R215" s="152"/>
      <c r="S215" s="152"/>
      <c r="T215" s="152"/>
      <c r="U215" s="152"/>
      <c r="V215" s="152"/>
      <c r="W215" s="152"/>
      <c r="X215" s="152"/>
      <c r="Y215" s="152"/>
      <c r="Z215" s="152"/>
      <c r="AA215" s="152"/>
      <c r="AB215" s="152"/>
      <c r="AC215" s="152"/>
    </row>
    <row r="216" spans="1:29" ht="13.8" x14ac:dyDescent="0.25">
      <c r="A216" s="152"/>
      <c r="B216" s="151"/>
      <c r="C216" s="152"/>
      <c r="D216" s="152"/>
      <c r="E216" s="152"/>
      <c r="F216" s="152"/>
      <c r="G216" s="153"/>
      <c r="H216" s="151"/>
      <c r="I216" s="152"/>
      <c r="J216" s="152"/>
      <c r="K216" s="152"/>
      <c r="L216" s="152"/>
      <c r="M216" s="152"/>
      <c r="N216" s="152"/>
      <c r="O216" s="152"/>
      <c r="P216" s="152"/>
      <c r="Q216" s="152"/>
      <c r="R216" s="152"/>
      <c r="S216" s="152"/>
      <c r="T216" s="152"/>
      <c r="U216" s="152"/>
      <c r="V216" s="152"/>
      <c r="W216" s="152"/>
      <c r="X216" s="152"/>
      <c r="Y216" s="152"/>
      <c r="Z216" s="152"/>
      <c r="AA216" s="152"/>
      <c r="AB216" s="152"/>
      <c r="AC216" s="152"/>
    </row>
    <row r="217" spans="1:29" ht="13.8" x14ac:dyDescent="0.25">
      <c r="A217" s="152"/>
      <c r="B217" s="151"/>
      <c r="C217" s="152"/>
      <c r="D217" s="152"/>
      <c r="E217" s="152"/>
      <c r="F217" s="152"/>
      <c r="G217" s="153"/>
      <c r="H217" s="151"/>
      <c r="I217" s="152"/>
      <c r="J217" s="152"/>
      <c r="K217" s="152"/>
      <c r="L217" s="152"/>
      <c r="M217" s="152"/>
      <c r="N217" s="152"/>
      <c r="O217" s="152"/>
      <c r="P217" s="152"/>
      <c r="Q217" s="152"/>
      <c r="R217" s="152"/>
      <c r="S217" s="152"/>
      <c r="T217" s="152"/>
      <c r="U217" s="152"/>
      <c r="V217" s="152"/>
      <c r="W217" s="152"/>
      <c r="X217" s="152"/>
      <c r="Y217" s="152"/>
      <c r="Z217" s="152"/>
      <c r="AA217" s="152"/>
      <c r="AB217" s="152"/>
      <c r="AC217" s="152"/>
    </row>
    <row r="218" spans="1:29" ht="13.8" x14ac:dyDescent="0.25">
      <c r="A218" s="152"/>
      <c r="B218" s="151"/>
      <c r="C218" s="152"/>
      <c r="D218" s="152"/>
      <c r="E218" s="152"/>
      <c r="F218" s="152"/>
      <c r="G218" s="153"/>
      <c r="H218" s="151"/>
      <c r="I218" s="152"/>
      <c r="J218" s="152"/>
      <c r="K218" s="152"/>
      <c r="L218" s="152"/>
      <c r="M218" s="152"/>
      <c r="N218" s="152"/>
      <c r="O218" s="152"/>
      <c r="P218" s="152"/>
      <c r="Q218" s="152"/>
      <c r="R218" s="152"/>
      <c r="S218" s="152"/>
      <c r="T218" s="152"/>
      <c r="U218" s="152"/>
      <c r="V218" s="152"/>
      <c r="W218" s="152"/>
      <c r="X218" s="152"/>
      <c r="Y218" s="152"/>
      <c r="Z218" s="152"/>
      <c r="AA218" s="152"/>
      <c r="AB218" s="152"/>
      <c r="AC218" s="152"/>
    </row>
    <row r="219" spans="1:29" ht="13.8" x14ac:dyDescent="0.25">
      <c r="A219" s="152"/>
      <c r="B219" s="151"/>
      <c r="C219" s="152"/>
      <c r="D219" s="152"/>
      <c r="E219" s="152"/>
      <c r="F219" s="152"/>
      <c r="G219" s="153"/>
      <c r="H219" s="151"/>
      <c r="I219" s="152"/>
      <c r="J219" s="152"/>
      <c r="K219" s="152"/>
      <c r="L219" s="152"/>
      <c r="M219" s="152"/>
      <c r="N219" s="152"/>
      <c r="O219" s="152"/>
      <c r="P219" s="152"/>
      <c r="Q219" s="152"/>
      <c r="R219" s="152"/>
      <c r="S219" s="152"/>
      <c r="T219" s="152"/>
      <c r="U219" s="152"/>
      <c r="V219" s="152"/>
      <c r="W219" s="152"/>
      <c r="X219" s="152"/>
      <c r="Y219" s="152"/>
      <c r="Z219" s="152"/>
      <c r="AA219" s="152"/>
      <c r="AB219" s="152"/>
      <c r="AC219" s="152"/>
    </row>
    <row r="220" spans="1:29" ht="13.8" x14ac:dyDescent="0.25">
      <c r="A220" s="152"/>
      <c r="B220" s="151"/>
      <c r="C220" s="152"/>
      <c r="D220" s="152"/>
      <c r="E220" s="152"/>
      <c r="F220" s="152"/>
      <c r="G220" s="153"/>
      <c r="H220" s="151"/>
      <c r="I220" s="152"/>
      <c r="J220" s="152"/>
      <c r="K220" s="152"/>
      <c r="L220" s="152"/>
      <c r="M220" s="152"/>
      <c r="N220" s="152"/>
      <c r="O220" s="152"/>
      <c r="P220" s="152"/>
      <c r="Q220" s="152"/>
      <c r="R220" s="152"/>
      <c r="S220" s="152"/>
      <c r="T220" s="152"/>
      <c r="U220" s="152"/>
      <c r="V220" s="152"/>
      <c r="W220" s="152"/>
      <c r="X220" s="152"/>
      <c r="Y220" s="152"/>
      <c r="Z220" s="152"/>
      <c r="AA220" s="152"/>
      <c r="AB220" s="152"/>
      <c r="AC220" s="152"/>
    </row>
    <row r="221" spans="1:29" ht="13.8" x14ac:dyDescent="0.25">
      <c r="A221" s="152"/>
      <c r="B221" s="151"/>
      <c r="C221" s="152"/>
      <c r="D221" s="152"/>
      <c r="E221" s="152"/>
      <c r="F221" s="152"/>
      <c r="G221" s="153"/>
      <c r="H221" s="151"/>
      <c r="I221" s="152"/>
      <c r="J221" s="152"/>
      <c r="K221" s="152"/>
      <c r="L221" s="152"/>
      <c r="M221" s="152"/>
      <c r="N221" s="152"/>
      <c r="O221" s="152"/>
      <c r="P221" s="152"/>
      <c r="Q221" s="152"/>
      <c r="R221" s="152"/>
      <c r="S221" s="152"/>
      <c r="T221" s="152"/>
      <c r="U221" s="152"/>
      <c r="V221" s="152"/>
      <c r="W221" s="152"/>
      <c r="X221" s="152"/>
      <c r="Y221" s="152"/>
      <c r="Z221" s="152"/>
      <c r="AA221" s="152"/>
      <c r="AB221" s="152"/>
      <c r="AC221" s="152"/>
    </row>
    <row r="222" spans="1:29" ht="13.8" x14ac:dyDescent="0.25">
      <c r="A222" s="152"/>
      <c r="B222" s="151"/>
      <c r="C222" s="152"/>
      <c r="D222" s="152"/>
      <c r="E222" s="152"/>
      <c r="F222" s="152"/>
      <c r="G222" s="153"/>
      <c r="H222" s="151"/>
      <c r="I222" s="152"/>
      <c r="J222" s="152"/>
      <c r="K222" s="152"/>
      <c r="L222" s="152"/>
      <c r="M222" s="152"/>
      <c r="N222" s="152"/>
      <c r="O222" s="152"/>
      <c r="P222" s="152"/>
      <c r="Q222" s="152"/>
      <c r="R222" s="152"/>
      <c r="S222" s="152"/>
      <c r="T222" s="152"/>
      <c r="U222" s="152"/>
      <c r="V222" s="152"/>
      <c r="W222" s="152"/>
      <c r="X222" s="152"/>
      <c r="Y222" s="152"/>
      <c r="Z222" s="152"/>
      <c r="AA222" s="152"/>
      <c r="AB222" s="152"/>
      <c r="AC222" s="152"/>
    </row>
    <row r="223" spans="1:29" ht="13.8" x14ac:dyDescent="0.25">
      <c r="A223" s="152"/>
      <c r="B223" s="151"/>
      <c r="C223" s="152"/>
      <c r="D223" s="152"/>
      <c r="E223" s="152"/>
      <c r="F223" s="152"/>
      <c r="G223" s="153"/>
      <c r="H223" s="151"/>
      <c r="I223" s="152"/>
      <c r="J223" s="152"/>
      <c r="K223" s="152"/>
      <c r="L223" s="152"/>
      <c r="M223" s="152"/>
      <c r="N223" s="152"/>
      <c r="O223" s="152"/>
      <c r="P223" s="152"/>
      <c r="Q223" s="152"/>
      <c r="R223" s="152"/>
      <c r="S223" s="152"/>
      <c r="T223" s="152"/>
      <c r="U223" s="152"/>
      <c r="V223" s="152"/>
      <c r="W223" s="152"/>
      <c r="X223" s="152"/>
      <c r="Y223" s="152"/>
      <c r="Z223" s="152"/>
      <c r="AA223" s="152"/>
      <c r="AB223" s="152"/>
      <c r="AC223" s="152"/>
    </row>
    <row r="224" spans="1:29" ht="13.8" x14ac:dyDescent="0.25">
      <c r="A224" s="152"/>
      <c r="B224" s="151"/>
      <c r="C224" s="152"/>
      <c r="D224" s="152"/>
      <c r="E224" s="152"/>
      <c r="F224" s="152"/>
      <c r="G224" s="153"/>
      <c r="H224" s="151"/>
      <c r="I224" s="152"/>
      <c r="J224" s="152"/>
      <c r="K224" s="152"/>
      <c r="L224" s="152"/>
      <c r="M224" s="152"/>
      <c r="N224" s="152"/>
      <c r="O224" s="152"/>
      <c r="P224" s="152"/>
      <c r="Q224" s="152"/>
      <c r="R224" s="152"/>
      <c r="S224" s="152"/>
      <c r="T224" s="152"/>
      <c r="U224" s="152"/>
      <c r="V224" s="152"/>
      <c r="W224" s="152"/>
      <c r="X224" s="152"/>
      <c r="Y224" s="152"/>
      <c r="Z224" s="152"/>
      <c r="AA224" s="152"/>
      <c r="AB224" s="152"/>
      <c r="AC224" s="152"/>
    </row>
    <row r="225" spans="1:29" ht="13.8" x14ac:dyDescent="0.25">
      <c r="A225" s="152"/>
      <c r="B225" s="151"/>
      <c r="C225" s="152"/>
      <c r="D225" s="152"/>
      <c r="E225" s="152"/>
      <c r="F225" s="152"/>
      <c r="G225" s="153"/>
      <c r="H225" s="151"/>
      <c r="I225" s="152"/>
      <c r="J225" s="152"/>
      <c r="K225" s="152"/>
      <c r="L225" s="152"/>
      <c r="M225" s="152"/>
      <c r="N225" s="152"/>
      <c r="O225" s="152"/>
      <c r="P225" s="152"/>
      <c r="Q225" s="152"/>
      <c r="R225" s="152"/>
      <c r="S225" s="152"/>
      <c r="T225" s="152"/>
      <c r="U225" s="152"/>
      <c r="V225" s="152"/>
      <c r="W225" s="152"/>
      <c r="X225" s="152"/>
      <c r="Y225" s="152"/>
      <c r="Z225" s="152"/>
      <c r="AA225" s="152"/>
      <c r="AB225" s="152"/>
      <c r="AC225" s="152"/>
    </row>
    <row r="226" spans="1:29" ht="13.8" x14ac:dyDescent="0.25">
      <c r="A226" s="152"/>
      <c r="B226" s="151"/>
      <c r="C226" s="152"/>
      <c r="D226" s="152"/>
      <c r="E226" s="152"/>
      <c r="F226" s="152"/>
      <c r="G226" s="153"/>
      <c r="H226" s="151"/>
      <c r="I226" s="152"/>
      <c r="J226" s="152"/>
      <c r="K226" s="152"/>
      <c r="L226" s="152"/>
      <c r="M226" s="152"/>
      <c r="N226" s="152"/>
      <c r="O226" s="152"/>
      <c r="P226" s="152"/>
      <c r="Q226" s="152"/>
      <c r="R226" s="152"/>
      <c r="S226" s="152"/>
      <c r="T226" s="152"/>
      <c r="U226" s="152"/>
      <c r="V226" s="152"/>
      <c r="W226" s="152"/>
      <c r="X226" s="152"/>
      <c r="Y226" s="152"/>
      <c r="Z226" s="152"/>
      <c r="AA226" s="152"/>
      <c r="AB226" s="152"/>
      <c r="AC226" s="152"/>
    </row>
    <row r="227" spans="1:29" ht="13.8" x14ac:dyDescent="0.25">
      <c r="A227" s="152"/>
      <c r="B227" s="151"/>
      <c r="C227" s="152"/>
      <c r="D227" s="152"/>
      <c r="E227" s="152"/>
      <c r="F227" s="152"/>
      <c r="G227" s="153"/>
      <c r="H227" s="151"/>
      <c r="I227" s="152"/>
      <c r="J227" s="152"/>
      <c r="K227" s="152"/>
      <c r="L227" s="152"/>
      <c r="M227" s="152"/>
      <c r="N227" s="152"/>
      <c r="O227" s="152"/>
      <c r="P227" s="152"/>
      <c r="Q227" s="152"/>
      <c r="R227" s="152"/>
      <c r="S227" s="152"/>
      <c r="T227" s="152"/>
      <c r="U227" s="152"/>
      <c r="V227" s="152"/>
      <c r="W227" s="152"/>
      <c r="X227" s="152"/>
      <c r="Y227" s="152"/>
      <c r="Z227" s="152"/>
      <c r="AA227" s="152"/>
      <c r="AB227" s="152"/>
      <c r="AC227" s="152"/>
    </row>
    <row r="228" spans="1:29" ht="13.8" x14ac:dyDescent="0.25">
      <c r="A228" s="152"/>
      <c r="B228" s="151"/>
      <c r="C228" s="152"/>
      <c r="D228" s="152"/>
      <c r="E228" s="152"/>
      <c r="F228" s="152"/>
      <c r="G228" s="153"/>
      <c r="H228" s="151"/>
      <c r="I228" s="152"/>
      <c r="J228" s="152"/>
      <c r="K228" s="152"/>
      <c r="L228" s="152"/>
      <c r="M228" s="152"/>
      <c r="N228" s="152"/>
      <c r="O228" s="152"/>
      <c r="P228" s="152"/>
      <c r="Q228" s="152"/>
      <c r="R228" s="152"/>
      <c r="S228" s="152"/>
      <c r="T228" s="152"/>
      <c r="U228" s="152"/>
      <c r="V228" s="152"/>
      <c r="W228" s="152"/>
      <c r="X228" s="152"/>
      <c r="Y228" s="152"/>
      <c r="Z228" s="152"/>
      <c r="AA228" s="152"/>
      <c r="AB228" s="152"/>
      <c r="AC228" s="152"/>
    </row>
    <row r="229" spans="1:29" ht="13.8" x14ac:dyDescent="0.25">
      <c r="A229" s="152"/>
      <c r="B229" s="151"/>
      <c r="C229" s="152"/>
      <c r="D229" s="152"/>
      <c r="E229" s="152"/>
      <c r="F229" s="152"/>
      <c r="G229" s="153"/>
      <c r="H229" s="151"/>
      <c r="I229" s="152"/>
      <c r="J229" s="152"/>
      <c r="K229" s="152"/>
      <c r="L229" s="152"/>
      <c r="M229" s="152"/>
      <c r="N229" s="152"/>
      <c r="O229" s="152"/>
      <c r="P229" s="152"/>
      <c r="Q229" s="152"/>
      <c r="R229" s="152"/>
      <c r="S229" s="152"/>
      <c r="T229" s="152"/>
      <c r="U229" s="152"/>
      <c r="V229" s="152"/>
      <c r="W229" s="152"/>
      <c r="X229" s="152"/>
      <c r="Y229" s="152"/>
      <c r="Z229" s="152"/>
      <c r="AA229" s="152"/>
      <c r="AB229" s="152"/>
      <c r="AC229" s="152"/>
    </row>
    <row r="230" spans="1:29" ht="13.8" x14ac:dyDescent="0.25">
      <c r="A230" s="152"/>
      <c r="B230" s="151"/>
      <c r="C230" s="152"/>
      <c r="D230" s="152"/>
      <c r="E230" s="152"/>
      <c r="F230" s="152"/>
      <c r="G230" s="153"/>
      <c r="H230" s="151"/>
      <c r="I230" s="152"/>
      <c r="J230" s="152"/>
      <c r="K230" s="152"/>
      <c r="L230" s="152"/>
      <c r="M230" s="152"/>
      <c r="N230" s="152"/>
      <c r="O230" s="152"/>
      <c r="P230" s="152"/>
      <c r="Q230" s="152"/>
      <c r="R230" s="152"/>
      <c r="S230" s="152"/>
      <c r="T230" s="152"/>
      <c r="U230" s="152"/>
      <c r="V230" s="152"/>
      <c r="W230" s="152"/>
      <c r="X230" s="152"/>
      <c r="Y230" s="152"/>
      <c r="Z230" s="152"/>
      <c r="AA230" s="152"/>
      <c r="AB230" s="152"/>
      <c r="AC230" s="152"/>
    </row>
    <row r="231" spans="1:29" ht="13.8" x14ac:dyDescent="0.25">
      <c r="A231" s="152"/>
      <c r="B231" s="151"/>
      <c r="C231" s="152"/>
      <c r="D231" s="152"/>
      <c r="E231" s="152"/>
      <c r="F231" s="152"/>
      <c r="G231" s="153"/>
      <c r="H231" s="151"/>
      <c r="I231" s="152"/>
      <c r="J231" s="152"/>
      <c r="K231" s="152"/>
      <c r="L231" s="152"/>
      <c r="M231" s="152"/>
      <c r="N231" s="152"/>
      <c r="O231" s="152"/>
      <c r="P231" s="152"/>
      <c r="Q231" s="152"/>
      <c r="R231" s="152"/>
      <c r="S231" s="152"/>
      <c r="T231" s="152"/>
      <c r="U231" s="152"/>
      <c r="V231" s="152"/>
      <c r="W231" s="152"/>
      <c r="X231" s="152"/>
      <c r="Y231" s="152"/>
      <c r="Z231" s="152"/>
      <c r="AA231" s="152"/>
      <c r="AB231" s="152"/>
      <c r="AC231" s="152"/>
    </row>
    <row r="232" spans="1:29" ht="13.8" x14ac:dyDescent="0.25">
      <c r="A232" s="152"/>
      <c r="B232" s="151"/>
      <c r="C232" s="152"/>
      <c r="D232" s="152"/>
      <c r="E232" s="152"/>
      <c r="F232" s="152"/>
      <c r="G232" s="153"/>
      <c r="H232" s="151"/>
      <c r="I232" s="152"/>
      <c r="J232" s="152"/>
      <c r="K232" s="152"/>
      <c r="L232" s="152"/>
      <c r="M232" s="152"/>
      <c r="N232" s="152"/>
      <c r="O232" s="152"/>
      <c r="P232" s="152"/>
      <c r="Q232" s="152"/>
      <c r="R232" s="152"/>
      <c r="S232" s="152"/>
      <c r="T232" s="152"/>
      <c r="U232" s="152"/>
      <c r="V232" s="152"/>
      <c r="W232" s="152"/>
      <c r="X232" s="152"/>
      <c r="Y232" s="152"/>
      <c r="Z232" s="152"/>
      <c r="AA232" s="152"/>
      <c r="AB232" s="152"/>
      <c r="AC232" s="152"/>
    </row>
    <row r="233" spans="1:29" ht="13.8" x14ac:dyDescent="0.25">
      <c r="A233" s="152"/>
      <c r="B233" s="151"/>
      <c r="C233" s="152"/>
      <c r="D233" s="152"/>
      <c r="E233" s="152"/>
      <c r="F233" s="152"/>
      <c r="G233" s="153"/>
      <c r="H233" s="151"/>
      <c r="I233" s="152"/>
      <c r="J233" s="152"/>
      <c r="K233" s="152"/>
      <c r="L233" s="152"/>
      <c r="M233" s="152"/>
      <c r="N233" s="152"/>
      <c r="O233" s="152"/>
      <c r="P233" s="152"/>
      <c r="Q233" s="152"/>
      <c r="R233" s="152"/>
      <c r="S233" s="152"/>
      <c r="T233" s="152"/>
      <c r="U233" s="152"/>
      <c r="V233" s="152"/>
      <c r="W233" s="152"/>
      <c r="X233" s="152"/>
      <c r="Y233" s="152"/>
      <c r="Z233" s="152"/>
      <c r="AA233" s="152"/>
      <c r="AB233" s="152"/>
      <c r="AC233" s="152"/>
    </row>
    <row r="234" spans="1:29" ht="13.8" x14ac:dyDescent="0.25">
      <c r="A234" s="152"/>
      <c r="B234" s="151"/>
      <c r="C234" s="152"/>
      <c r="D234" s="152"/>
      <c r="E234" s="152"/>
      <c r="F234" s="152"/>
      <c r="G234" s="153"/>
      <c r="H234" s="151"/>
      <c r="I234" s="152"/>
      <c r="J234" s="152"/>
      <c r="K234" s="152"/>
      <c r="L234" s="152"/>
      <c r="M234" s="152"/>
      <c r="N234" s="152"/>
      <c r="O234" s="152"/>
      <c r="P234" s="152"/>
      <c r="Q234" s="152"/>
      <c r="R234" s="152"/>
      <c r="S234" s="152"/>
      <c r="T234" s="152"/>
      <c r="U234" s="152"/>
      <c r="V234" s="152"/>
      <c r="W234" s="152"/>
      <c r="X234" s="152"/>
      <c r="Y234" s="152"/>
      <c r="Z234" s="152"/>
      <c r="AA234" s="152"/>
      <c r="AB234" s="152"/>
      <c r="AC234" s="152"/>
    </row>
    <row r="235" spans="1:29" ht="13.8" x14ac:dyDescent="0.25">
      <c r="A235" s="152"/>
      <c r="B235" s="151"/>
      <c r="C235" s="152"/>
      <c r="D235" s="152"/>
      <c r="E235" s="152"/>
      <c r="F235" s="152"/>
      <c r="G235" s="153"/>
      <c r="H235" s="151"/>
      <c r="I235" s="152"/>
      <c r="J235" s="152"/>
      <c r="K235" s="152"/>
      <c r="L235" s="152"/>
      <c r="M235" s="152"/>
      <c r="N235" s="152"/>
      <c r="O235" s="152"/>
      <c r="P235" s="152"/>
      <c r="Q235" s="152"/>
      <c r="R235" s="152"/>
      <c r="S235" s="152"/>
      <c r="T235" s="152"/>
      <c r="U235" s="152"/>
      <c r="V235" s="152"/>
      <c r="W235" s="152"/>
      <c r="X235" s="152"/>
      <c r="Y235" s="152"/>
      <c r="Z235" s="152"/>
      <c r="AA235" s="152"/>
      <c r="AB235" s="152"/>
      <c r="AC235" s="152"/>
    </row>
    <row r="236" spans="1:29" ht="13.8" x14ac:dyDescent="0.25">
      <c r="A236" s="152"/>
      <c r="B236" s="151"/>
      <c r="C236" s="152"/>
      <c r="D236" s="152"/>
      <c r="E236" s="152"/>
      <c r="F236" s="152"/>
      <c r="G236" s="153"/>
      <c r="H236" s="151"/>
      <c r="I236" s="152"/>
      <c r="J236" s="152"/>
      <c r="K236" s="152"/>
      <c r="L236" s="152"/>
      <c r="M236" s="152"/>
      <c r="N236" s="152"/>
      <c r="O236" s="152"/>
      <c r="P236" s="152"/>
      <c r="Q236" s="152"/>
      <c r="R236" s="152"/>
      <c r="S236" s="152"/>
      <c r="T236" s="152"/>
      <c r="U236" s="152"/>
      <c r="V236" s="152"/>
      <c r="W236" s="152"/>
      <c r="X236" s="152"/>
      <c r="Y236" s="152"/>
      <c r="Z236" s="152"/>
      <c r="AA236" s="152"/>
      <c r="AB236" s="152"/>
      <c r="AC236" s="152"/>
    </row>
    <row r="237" spans="1:29" ht="13.8" x14ac:dyDescent="0.25">
      <c r="A237" s="152"/>
      <c r="B237" s="151"/>
      <c r="C237" s="152"/>
      <c r="D237" s="152"/>
      <c r="E237" s="152"/>
      <c r="F237" s="152"/>
      <c r="G237" s="153"/>
      <c r="H237" s="151"/>
      <c r="I237" s="152"/>
      <c r="J237" s="152"/>
      <c r="K237" s="152"/>
      <c r="L237" s="152"/>
      <c r="M237" s="152"/>
      <c r="N237" s="152"/>
      <c r="O237" s="152"/>
      <c r="P237" s="152"/>
      <c r="Q237" s="152"/>
      <c r="R237" s="152"/>
      <c r="S237" s="152"/>
      <c r="T237" s="152"/>
      <c r="U237" s="152"/>
      <c r="V237" s="152"/>
      <c r="W237" s="152"/>
      <c r="X237" s="152"/>
      <c r="Y237" s="152"/>
      <c r="Z237" s="152"/>
      <c r="AA237" s="152"/>
      <c r="AB237" s="152"/>
      <c r="AC237" s="152"/>
    </row>
    <row r="238" spans="1:29" ht="13.8" x14ac:dyDescent="0.25">
      <c r="A238" s="152"/>
      <c r="B238" s="151"/>
      <c r="C238" s="152"/>
      <c r="D238" s="152"/>
      <c r="E238" s="152"/>
      <c r="F238" s="152"/>
      <c r="G238" s="153"/>
      <c r="H238" s="151"/>
      <c r="I238" s="152"/>
      <c r="J238" s="152"/>
      <c r="K238" s="152"/>
      <c r="L238" s="152"/>
      <c r="M238" s="152"/>
      <c r="N238" s="152"/>
      <c r="O238" s="152"/>
      <c r="P238" s="152"/>
      <c r="Q238" s="152"/>
      <c r="R238" s="152"/>
      <c r="S238" s="152"/>
      <c r="T238" s="152"/>
      <c r="U238" s="152"/>
      <c r="V238" s="152"/>
      <c r="W238" s="152"/>
      <c r="X238" s="152"/>
      <c r="Y238" s="152"/>
      <c r="Z238" s="152"/>
      <c r="AA238" s="152"/>
      <c r="AB238" s="152"/>
      <c r="AC238" s="152"/>
    </row>
    <row r="239" spans="1:29" ht="13.8" x14ac:dyDescent="0.25">
      <c r="A239" s="152"/>
      <c r="B239" s="151"/>
      <c r="C239" s="152"/>
      <c r="D239" s="152"/>
      <c r="E239" s="152"/>
      <c r="F239" s="152"/>
      <c r="G239" s="153"/>
      <c r="H239" s="151"/>
      <c r="I239" s="152"/>
      <c r="J239" s="152"/>
      <c r="K239" s="152"/>
      <c r="L239" s="152"/>
      <c r="M239" s="152"/>
      <c r="N239" s="152"/>
      <c r="O239" s="152"/>
      <c r="P239" s="152"/>
      <c r="Q239" s="152"/>
      <c r="R239" s="152"/>
      <c r="S239" s="152"/>
      <c r="T239" s="152"/>
      <c r="U239" s="152"/>
      <c r="V239" s="152"/>
      <c r="W239" s="152"/>
      <c r="X239" s="152"/>
      <c r="Y239" s="152"/>
      <c r="Z239" s="152"/>
      <c r="AA239" s="152"/>
      <c r="AB239" s="152"/>
      <c r="AC239" s="152"/>
    </row>
    <row r="240" spans="1:29" ht="13.8" x14ac:dyDescent="0.25">
      <c r="A240" s="152"/>
      <c r="B240" s="151"/>
      <c r="C240" s="152"/>
      <c r="D240" s="152"/>
      <c r="E240" s="152"/>
      <c r="F240" s="152"/>
      <c r="G240" s="153"/>
      <c r="H240" s="151"/>
      <c r="I240" s="152"/>
      <c r="J240" s="152"/>
      <c r="K240" s="152"/>
      <c r="L240" s="152"/>
      <c r="M240" s="152"/>
      <c r="N240" s="152"/>
      <c r="O240" s="152"/>
      <c r="P240" s="152"/>
      <c r="Q240" s="152"/>
      <c r="R240" s="152"/>
      <c r="S240" s="152"/>
      <c r="T240" s="152"/>
      <c r="U240" s="152"/>
      <c r="V240" s="152"/>
      <c r="W240" s="152"/>
      <c r="X240" s="152"/>
      <c r="Y240" s="152"/>
      <c r="Z240" s="152"/>
      <c r="AA240" s="152"/>
      <c r="AB240" s="152"/>
      <c r="AC240" s="152"/>
    </row>
    <row r="241" spans="1:29" ht="13.8" x14ac:dyDescent="0.25">
      <c r="A241" s="152"/>
      <c r="B241" s="151"/>
      <c r="C241" s="152"/>
      <c r="D241" s="152"/>
      <c r="E241" s="152"/>
      <c r="F241" s="152"/>
      <c r="G241" s="153"/>
      <c r="H241" s="151"/>
      <c r="I241" s="152"/>
      <c r="J241" s="152"/>
      <c r="K241" s="152"/>
      <c r="L241" s="152"/>
      <c r="M241" s="152"/>
      <c r="N241" s="152"/>
      <c r="O241" s="152"/>
      <c r="P241" s="152"/>
      <c r="Q241" s="152"/>
      <c r="R241" s="152"/>
      <c r="S241" s="152"/>
      <c r="T241" s="152"/>
      <c r="U241" s="152"/>
      <c r="V241" s="152"/>
      <c r="W241" s="152"/>
      <c r="X241" s="152"/>
      <c r="Y241" s="152"/>
      <c r="Z241" s="152"/>
      <c r="AA241" s="152"/>
      <c r="AB241" s="152"/>
      <c r="AC241" s="152"/>
    </row>
    <row r="242" spans="1:29" ht="13.8" x14ac:dyDescent="0.25">
      <c r="A242" s="152"/>
      <c r="B242" s="151"/>
      <c r="C242" s="152"/>
      <c r="D242" s="152"/>
      <c r="E242" s="152"/>
      <c r="F242" s="152"/>
      <c r="G242" s="153"/>
      <c r="H242" s="151"/>
      <c r="I242" s="152"/>
      <c r="J242" s="152"/>
      <c r="K242" s="152"/>
      <c r="L242" s="152"/>
      <c r="M242" s="152"/>
      <c r="N242" s="152"/>
      <c r="O242" s="152"/>
      <c r="P242" s="152"/>
      <c r="Q242" s="152"/>
      <c r="R242" s="152"/>
      <c r="S242" s="152"/>
      <c r="T242" s="152"/>
      <c r="U242" s="152"/>
      <c r="V242" s="152"/>
      <c r="W242" s="152"/>
      <c r="X242" s="152"/>
      <c r="Y242" s="152"/>
      <c r="Z242" s="152"/>
      <c r="AA242" s="152"/>
      <c r="AB242" s="152"/>
      <c r="AC242" s="152"/>
    </row>
    <row r="243" spans="1:29" ht="13.8" x14ac:dyDescent="0.25">
      <c r="A243" s="152"/>
      <c r="B243" s="151"/>
      <c r="C243" s="152"/>
      <c r="D243" s="152"/>
      <c r="E243" s="152"/>
      <c r="F243" s="152"/>
      <c r="G243" s="153"/>
      <c r="H243" s="151"/>
      <c r="I243" s="152"/>
      <c r="J243" s="152"/>
      <c r="K243" s="152"/>
      <c r="L243" s="152"/>
      <c r="M243" s="152"/>
      <c r="N243" s="152"/>
      <c r="O243" s="152"/>
      <c r="P243" s="152"/>
      <c r="Q243" s="152"/>
      <c r="R243" s="152"/>
      <c r="S243" s="152"/>
      <c r="T243" s="152"/>
      <c r="U243" s="152"/>
      <c r="V243" s="152"/>
      <c r="W243" s="152"/>
      <c r="X243" s="152"/>
      <c r="Y243" s="152"/>
      <c r="Z243" s="152"/>
      <c r="AA243" s="152"/>
      <c r="AB243" s="152"/>
      <c r="AC243" s="152"/>
    </row>
    <row r="244" spans="1:29" ht="13.8" x14ac:dyDescent="0.25">
      <c r="A244" s="152"/>
      <c r="B244" s="151"/>
      <c r="C244" s="152"/>
      <c r="D244" s="152"/>
      <c r="E244" s="152"/>
      <c r="F244" s="152"/>
      <c r="G244" s="153"/>
      <c r="H244" s="151"/>
      <c r="I244" s="152"/>
      <c r="J244" s="152"/>
      <c r="K244" s="152"/>
      <c r="L244" s="152"/>
      <c r="M244" s="152"/>
      <c r="N244" s="152"/>
      <c r="O244" s="152"/>
      <c r="P244" s="152"/>
      <c r="Q244" s="152"/>
      <c r="R244" s="152"/>
      <c r="S244" s="152"/>
      <c r="T244" s="152"/>
      <c r="U244" s="152"/>
      <c r="V244" s="152"/>
      <c r="W244" s="152"/>
      <c r="X244" s="152"/>
      <c r="Y244" s="152"/>
      <c r="Z244" s="152"/>
      <c r="AA244" s="152"/>
      <c r="AB244" s="152"/>
      <c r="AC244" s="152"/>
    </row>
    <row r="245" spans="1:29" ht="13.8" x14ac:dyDescent="0.25">
      <c r="A245" s="152"/>
      <c r="B245" s="151"/>
      <c r="C245" s="152"/>
      <c r="D245" s="152"/>
      <c r="E245" s="152"/>
      <c r="F245" s="152"/>
      <c r="G245" s="153"/>
      <c r="H245" s="151"/>
      <c r="I245" s="152"/>
      <c r="J245" s="152"/>
      <c r="K245" s="152"/>
      <c r="L245" s="152"/>
      <c r="M245" s="152"/>
      <c r="N245" s="152"/>
      <c r="O245" s="152"/>
      <c r="P245" s="152"/>
      <c r="Q245" s="152"/>
      <c r="R245" s="152"/>
      <c r="S245" s="152"/>
      <c r="T245" s="152"/>
      <c r="U245" s="152"/>
      <c r="V245" s="152"/>
      <c r="W245" s="152"/>
      <c r="X245" s="152"/>
      <c r="Y245" s="152"/>
      <c r="Z245" s="152"/>
      <c r="AA245" s="152"/>
      <c r="AB245" s="152"/>
      <c r="AC245" s="152"/>
    </row>
    <row r="246" spans="1:29" ht="13.8" x14ac:dyDescent="0.25">
      <c r="A246" s="152"/>
      <c r="B246" s="151"/>
      <c r="C246" s="152"/>
      <c r="D246" s="152"/>
      <c r="E246" s="152"/>
      <c r="F246" s="152"/>
      <c r="G246" s="153"/>
      <c r="H246" s="151"/>
      <c r="I246" s="152"/>
      <c r="J246" s="152"/>
      <c r="K246" s="152"/>
      <c r="L246" s="152"/>
      <c r="M246" s="152"/>
      <c r="N246" s="152"/>
      <c r="O246" s="152"/>
      <c r="P246" s="152"/>
      <c r="Q246" s="152"/>
      <c r="R246" s="152"/>
      <c r="S246" s="152"/>
      <c r="T246" s="152"/>
      <c r="U246" s="152"/>
      <c r="V246" s="152"/>
      <c r="W246" s="152"/>
      <c r="X246" s="152"/>
      <c r="Y246" s="152"/>
      <c r="Z246" s="152"/>
      <c r="AA246" s="152"/>
      <c r="AB246" s="152"/>
      <c r="AC246" s="152"/>
    </row>
    <row r="247" spans="1:29" ht="13.8" x14ac:dyDescent="0.25">
      <c r="A247" s="152"/>
      <c r="B247" s="151"/>
      <c r="C247" s="152"/>
      <c r="D247" s="152"/>
      <c r="E247" s="152"/>
      <c r="F247" s="152"/>
      <c r="G247" s="153"/>
      <c r="H247" s="151"/>
      <c r="I247" s="152"/>
      <c r="J247" s="152"/>
      <c r="K247" s="152"/>
      <c r="L247" s="152"/>
      <c r="M247" s="152"/>
      <c r="N247" s="152"/>
      <c r="O247" s="152"/>
      <c r="P247" s="152"/>
      <c r="Q247" s="152"/>
      <c r="R247" s="152"/>
      <c r="S247" s="152"/>
      <c r="T247" s="152"/>
      <c r="U247" s="152"/>
      <c r="V247" s="152"/>
      <c r="W247" s="152"/>
      <c r="X247" s="152"/>
      <c r="Y247" s="152"/>
      <c r="Z247" s="152"/>
      <c r="AA247" s="152"/>
      <c r="AB247" s="152"/>
      <c r="AC247" s="152"/>
    </row>
    <row r="248" spans="1:29" ht="13.8" x14ac:dyDescent="0.25">
      <c r="A248" s="152"/>
      <c r="B248" s="151"/>
      <c r="C248" s="152"/>
      <c r="D248" s="152"/>
      <c r="E248" s="152"/>
      <c r="F248" s="152"/>
      <c r="G248" s="153"/>
      <c r="H248" s="151"/>
      <c r="I248" s="152"/>
      <c r="J248" s="152"/>
      <c r="K248" s="152"/>
      <c r="L248" s="152"/>
      <c r="M248" s="152"/>
      <c r="N248" s="152"/>
      <c r="O248" s="152"/>
      <c r="P248" s="152"/>
      <c r="Q248" s="152"/>
      <c r="R248" s="152"/>
      <c r="S248" s="152"/>
      <c r="T248" s="152"/>
      <c r="U248" s="152"/>
      <c r="V248" s="152"/>
      <c r="W248" s="152"/>
      <c r="X248" s="152"/>
      <c r="Y248" s="152"/>
      <c r="Z248" s="152"/>
      <c r="AA248" s="152"/>
      <c r="AB248" s="152"/>
      <c r="AC248" s="152"/>
    </row>
    <row r="249" spans="1:29" ht="13.8" x14ac:dyDescent="0.25">
      <c r="A249" s="152"/>
      <c r="B249" s="151"/>
      <c r="C249" s="152"/>
      <c r="D249" s="152"/>
      <c r="E249" s="152"/>
      <c r="F249" s="152"/>
      <c r="G249" s="153"/>
      <c r="H249" s="151"/>
      <c r="I249" s="152"/>
      <c r="J249" s="152"/>
      <c r="K249" s="152"/>
      <c r="L249" s="152"/>
      <c r="M249" s="152"/>
      <c r="N249" s="152"/>
      <c r="O249" s="152"/>
      <c r="P249" s="152"/>
      <c r="Q249" s="152"/>
      <c r="R249" s="152"/>
      <c r="S249" s="152"/>
      <c r="T249" s="152"/>
      <c r="U249" s="152"/>
      <c r="V249" s="152"/>
      <c r="W249" s="152"/>
      <c r="X249" s="152"/>
      <c r="Y249" s="152"/>
      <c r="Z249" s="152"/>
      <c r="AA249" s="152"/>
      <c r="AB249" s="152"/>
      <c r="AC249" s="152"/>
    </row>
    <row r="250" spans="1:29" ht="13.8" x14ac:dyDescent="0.25">
      <c r="A250" s="152"/>
      <c r="B250" s="151"/>
      <c r="C250" s="152"/>
      <c r="D250" s="152"/>
      <c r="E250" s="152"/>
      <c r="F250" s="152"/>
      <c r="G250" s="153"/>
      <c r="H250" s="151"/>
      <c r="I250" s="152"/>
      <c r="J250" s="152"/>
      <c r="K250" s="152"/>
      <c r="L250" s="152"/>
      <c r="M250" s="152"/>
      <c r="N250" s="152"/>
      <c r="O250" s="152"/>
      <c r="P250" s="152"/>
      <c r="Q250" s="152"/>
      <c r="R250" s="152"/>
      <c r="S250" s="152"/>
      <c r="T250" s="152"/>
      <c r="U250" s="152"/>
      <c r="V250" s="152"/>
      <c r="W250" s="152"/>
      <c r="X250" s="152"/>
      <c r="Y250" s="152"/>
      <c r="Z250" s="152"/>
      <c r="AA250" s="152"/>
      <c r="AB250" s="152"/>
      <c r="AC250" s="152"/>
    </row>
    <row r="251" spans="1:29" ht="13.8" x14ac:dyDescent="0.25">
      <c r="A251" s="152"/>
      <c r="B251" s="151"/>
      <c r="C251" s="152"/>
      <c r="D251" s="152"/>
      <c r="E251" s="152"/>
      <c r="F251" s="152"/>
      <c r="G251" s="153"/>
      <c r="H251" s="151"/>
      <c r="I251" s="152"/>
      <c r="J251" s="152"/>
      <c r="K251" s="152"/>
      <c r="L251" s="152"/>
      <c r="M251" s="152"/>
      <c r="N251" s="152"/>
      <c r="O251" s="152"/>
      <c r="P251" s="152"/>
      <c r="Q251" s="152"/>
      <c r="R251" s="152"/>
      <c r="S251" s="152"/>
      <c r="T251" s="152"/>
      <c r="U251" s="152"/>
      <c r="V251" s="152"/>
      <c r="W251" s="152"/>
      <c r="X251" s="152"/>
      <c r="Y251" s="152"/>
      <c r="Z251" s="152"/>
      <c r="AA251" s="152"/>
      <c r="AB251" s="152"/>
      <c r="AC251" s="152"/>
    </row>
    <row r="252" spans="1:29" ht="13.8" x14ac:dyDescent="0.25">
      <c r="A252" s="152"/>
      <c r="B252" s="151"/>
      <c r="C252" s="152"/>
      <c r="D252" s="152"/>
      <c r="E252" s="152"/>
      <c r="F252" s="152"/>
      <c r="G252" s="153"/>
      <c r="H252" s="151"/>
      <c r="I252" s="152"/>
      <c r="J252" s="152"/>
      <c r="K252" s="152"/>
      <c r="L252" s="152"/>
      <c r="M252" s="152"/>
      <c r="N252" s="152"/>
      <c r="O252" s="152"/>
      <c r="P252" s="152"/>
      <c r="Q252" s="152"/>
      <c r="R252" s="152"/>
      <c r="S252" s="152"/>
      <c r="T252" s="152"/>
      <c r="U252" s="152"/>
      <c r="V252" s="152"/>
      <c r="W252" s="152"/>
      <c r="X252" s="152"/>
      <c r="Y252" s="152"/>
      <c r="Z252" s="152"/>
      <c r="AA252" s="152"/>
      <c r="AB252" s="152"/>
      <c r="AC252" s="152"/>
    </row>
    <row r="253" spans="1:29" ht="13.8" x14ac:dyDescent="0.25">
      <c r="A253" s="152"/>
      <c r="B253" s="151"/>
      <c r="C253" s="152"/>
      <c r="D253" s="152"/>
      <c r="E253" s="152"/>
      <c r="F253" s="152"/>
      <c r="G253" s="153"/>
      <c r="H253" s="151"/>
      <c r="I253" s="152"/>
      <c r="J253" s="152"/>
      <c r="K253" s="152"/>
      <c r="L253" s="152"/>
      <c r="M253" s="152"/>
      <c r="N253" s="152"/>
      <c r="O253" s="152"/>
      <c r="P253" s="152"/>
      <c r="Q253" s="152"/>
      <c r="R253" s="152"/>
      <c r="S253" s="152"/>
      <c r="T253" s="152"/>
      <c r="U253" s="152"/>
      <c r="V253" s="152"/>
      <c r="W253" s="152"/>
      <c r="X253" s="152"/>
      <c r="Y253" s="152"/>
      <c r="Z253" s="152"/>
      <c r="AA253" s="152"/>
      <c r="AB253" s="152"/>
      <c r="AC253" s="152"/>
    </row>
    <row r="254" spans="1:29" ht="13.8" x14ac:dyDescent="0.25">
      <c r="A254" s="152"/>
      <c r="B254" s="151"/>
      <c r="C254" s="152"/>
      <c r="D254" s="152"/>
      <c r="E254" s="152"/>
      <c r="F254" s="152"/>
      <c r="G254" s="153"/>
      <c r="H254" s="151"/>
      <c r="I254" s="152"/>
      <c r="J254" s="152"/>
      <c r="K254" s="152"/>
      <c r="L254" s="152"/>
      <c r="M254" s="152"/>
      <c r="N254" s="152"/>
      <c r="O254" s="152"/>
      <c r="P254" s="152"/>
      <c r="Q254" s="152"/>
      <c r="R254" s="152"/>
      <c r="S254" s="152"/>
      <c r="T254" s="152"/>
      <c r="U254" s="152"/>
      <c r="V254" s="152"/>
      <c r="W254" s="152"/>
      <c r="X254" s="152"/>
      <c r="Y254" s="152"/>
      <c r="Z254" s="152"/>
      <c r="AA254" s="152"/>
      <c r="AB254" s="152"/>
      <c r="AC254" s="152"/>
    </row>
    <row r="255" spans="1:29" ht="13.8" x14ac:dyDescent="0.25">
      <c r="A255" s="152"/>
      <c r="B255" s="151"/>
      <c r="C255" s="152"/>
      <c r="D255" s="152"/>
      <c r="E255" s="152"/>
      <c r="F255" s="152"/>
      <c r="G255" s="153"/>
      <c r="H255" s="151"/>
      <c r="I255" s="152"/>
      <c r="J255" s="152"/>
      <c r="K255" s="152"/>
      <c r="L255" s="152"/>
      <c r="M255" s="152"/>
      <c r="N255" s="152"/>
      <c r="O255" s="152"/>
      <c r="P255" s="152"/>
      <c r="Q255" s="152"/>
      <c r="R255" s="152"/>
      <c r="S255" s="152"/>
      <c r="T255" s="152"/>
      <c r="U255" s="152"/>
      <c r="V255" s="152"/>
      <c r="W255" s="152"/>
      <c r="X255" s="152"/>
      <c r="Y255" s="152"/>
      <c r="Z255" s="152"/>
      <c r="AA255" s="152"/>
      <c r="AB255" s="152"/>
      <c r="AC255" s="152"/>
    </row>
    <row r="256" spans="1:29" ht="13.8" x14ac:dyDescent="0.25">
      <c r="A256" s="152"/>
      <c r="B256" s="151"/>
      <c r="C256" s="152"/>
      <c r="D256" s="152"/>
      <c r="E256" s="152"/>
      <c r="F256" s="152"/>
      <c r="G256" s="153"/>
      <c r="H256" s="151"/>
      <c r="I256" s="152"/>
      <c r="J256" s="152"/>
      <c r="K256" s="152"/>
      <c r="L256" s="152"/>
      <c r="M256" s="152"/>
      <c r="N256" s="152"/>
      <c r="O256" s="152"/>
      <c r="P256" s="152"/>
      <c r="Q256" s="152"/>
      <c r="R256" s="152"/>
      <c r="S256" s="152"/>
      <c r="T256" s="152"/>
      <c r="U256" s="152"/>
      <c r="V256" s="152"/>
      <c r="W256" s="152"/>
      <c r="X256" s="152"/>
      <c r="Y256" s="152"/>
      <c r="Z256" s="152"/>
      <c r="AA256" s="152"/>
      <c r="AB256" s="152"/>
      <c r="AC256" s="152"/>
    </row>
    <row r="257" spans="1:29" ht="13.8" x14ac:dyDescent="0.25">
      <c r="A257" s="152"/>
      <c r="B257" s="151"/>
      <c r="C257" s="152"/>
      <c r="D257" s="152"/>
      <c r="E257" s="152"/>
      <c r="F257" s="152"/>
      <c r="G257" s="153"/>
      <c r="H257" s="151"/>
      <c r="I257" s="152"/>
      <c r="J257" s="152"/>
      <c r="K257" s="152"/>
      <c r="L257" s="152"/>
      <c r="M257" s="152"/>
      <c r="N257" s="152"/>
      <c r="O257" s="152"/>
      <c r="P257" s="152"/>
      <c r="Q257" s="152"/>
      <c r="R257" s="152"/>
      <c r="S257" s="152"/>
      <c r="T257" s="152"/>
      <c r="U257" s="152"/>
      <c r="V257" s="152"/>
      <c r="W257" s="152"/>
      <c r="X257" s="152"/>
      <c r="Y257" s="152"/>
      <c r="Z257" s="152"/>
      <c r="AA257" s="152"/>
      <c r="AB257" s="152"/>
      <c r="AC257" s="152"/>
    </row>
    <row r="258" spans="1:29" ht="13.8" x14ac:dyDescent="0.25">
      <c r="A258" s="152"/>
      <c r="B258" s="151"/>
      <c r="C258" s="152"/>
      <c r="D258" s="152"/>
      <c r="E258" s="152"/>
      <c r="F258" s="152"/>
      <c r="G258" s="153"/>
      <c r="H258" s="151"/>
      <c r="I258" s="152"/>
      <c r="J258" s="152"/>
      <c r="K258" s="152"/>
      <c r="L258" s="152"/>
      <c r="M258" s="152"/>
      <c r="N258" s="152"/>
      <c r="O258" s="152"/>
      <c r="P258" s="152"/>
      <c r="Q258" s="152"/>
      <c r="R258" s="152"/>
      <c r="S258" s="152"/>
      <c r="T258" s="152"/>
      <c r="U258" s="152"/>
      <c r="V258" s="152"/>
      <c r="W258" s="152"/>
      <c r="X258" s="152"/>
      <c r="Y258" s="152"/>
      <c r="Z258" s="152"/>
      <c r="AA258" s="152"/>
      <c r="AB258" s="152"/>
      <c r="AC258" s="152"/>
    </row>
    <row r="259" spans="1:29" ht="13.8" x14ac:dyDescent="0.25">
      <c r="A259" s="152"/>
      <c r="B259" s="151"/>
      <c r="C259" s="152"/>
      <c r="D259" s="152"/>
      <c r="E259" s="152"/>
      <c r="F259" s="152"/>
      <c r="G259" s="153"/>
      <c r="H259" s="151"/>
      <c r="I259" s="152"/>
      <c r="J259" s="152"/>
      <c r="K259" s="152"/>
      <c r="L259" s="152"/>
      <c r="M259" s="152"/>
      <c r="N259" s="152"/>
      <c r="O259" s="152"/>
      <c r="P259" s="152"/>
      <c r="Q259" s="152"/>
      <c r="R259" s="152"/>
      <c r="S259" s="152"/>
      <c r="T259" s="152"/>
      <c r="U259" s="152"/>
      <c r="V259" s="152"/>
      <c r="W259" s="152"/>
      <c r="X259" s="152"/>
      <c r="Y259" s="152"/>
      <c r="Z259" s="152"/>
      <c r="AA259" s="152"/>
      <c r="AB259" s="152"/>
      <c r="AC259" s="152"/>
    </row>
    <row r="260" spans="1:29" ht="13.8" x14ac:dyDescent="0.25">
      <c r="A260" s="152"/>
      <c r="B260" s="151"/>
      <c r="C260" s="152"/>
      <c r="D260" s="152"/>
      <c r="E260" s="152"/>
      <c r="F260" s="152"/>
      <c r="G260" s="153"/>
      <c r="H260" s="151"/>
      <c r="I260" s="152"/>
      <c r="J260" s="152"/>
      <c r="K260" s="152"/>
      <c r="L260" s="152"/>
      <c r="M260" s="152"/>
      <c r="N260" s="152"/>
      <c r="O260" s="152"/>
      <c r="P260" s="152"/>
      <c r="Q260" s="152"/>
      <c r="R260" s="152"/>
      <c r="S260" s="152"/>
      <c r="T260" s="152"/>
      <c r="U260" s="152"/>
      <c r="V260" s="152"/>
      <c r="W260" s="152"/>
      <c r="X260" s="152"/>
      <c r="Y260" s="152"/>
      <c r="Z260" s="152"/>
      <c r="AA260" s="152"/>
      <c r="AB260" s="152"/>
      <c r="AC260" s="152"/>
    </row>
    <row r="261" spans="1:29" ht="13.8" x14ac:dyDescent="0.25">
      <c r="A261" s="152"/>
      <c r="B261" s="151"/>
      <c r="C261" s="152"/>
      <c r="D261" s="152"/>
      <c r="E261" s="152"/>
      <c r="F261" s="152"/>
      <c r="G261" s="153"/>
      <c r="H261" s="151"/>
      <c r="I261" s="152"/>
      <c r="J261" s="152"/>
      <c r="K261" s="152"/>
      <c r="L261" s="152"/>
      <c r="M261" s="152"/>
      <c r="N261" s="152"/>
      <c r="O261" s="152"/>
      <c r="P261" s="152"/>
      <c r="Q261" s="152"/>
      <c r="R261" s="152"/>
      <c r="S261" s="152"/>
      <c r="T261" s="152"/>
      <c r="U261" s="152"/>
      <c r="V261" s="152"/>
      <c r="W261" s="152"/>
      <c r="X261" s="152"/>
      <c r="Y261" s="152"/>
      <c r="Z261" s="152"/>
      <c r="AA261" s="152"/>
      <c r="AB261" s="152"/>
      <c r="AC261" s="152"/>
    </row>
    <row r="262" spans="1:29" ht="13.8" x14ac:dyDescent="0.25">
      <c r="A262" s="152"/>
      <c r="B262" s="151"/>
      <c r="C262" s="152"/>
      <c r="D262" s="152"/>
      <c r="E262" s="152"/>
      <c r="F262" s="152"/>
      <c r="G262" s="153"/>
      <c r="H262" s="151"/>
      <c r="I262" s="152"/>
      <c r="J262" s="152"/>
      <c r="K262" s="152"/>
      <c r="L262" s="152"/>
      <c r="M262" s="152"/>
      <c r="N262" s="152"/>
      <c r="O262" s="152"/>
      <c r="P262" s="152"/>
      <c r="Q262" s="152"/>
      <c r="R262" s="152"/>
      <c r="S262" s="152"/>
      <c r="T262" s="152"/>
      <c r="U262" s="152"/>
      <c r="V262" s="152"/>
      <c r="W262" s="152"/>
      <c r="X262" s="152"/>
      <c r="Y262" s="152"/>
      <c r="Z262" s="152"/>
      <c r="AA262" s="152"/>
      <c r="AB262" s="152"/>
      <c r="AC262" s="152"/>
    </row>
    <row r="263" spans="1:29" ht="13.8" x14ac:dyDescent="0.25">
      <c r="A263" s="152"/>
      <c r="B263" s="151"/>
      <c r="C263" s="152"/>
      <c r="D263" s="152"/>
      <c r="E263" s="152"/>
      <c r="F263" s="152"/>
      <c r="G263" s="153"/>
      <c r="H263" s="151"/>
      <c r="I263" s="152"/>
      <c r="J263" s="152"/>
      <c r="K263" s="152"/>
      <c r="L263" s="152"/>
      <c r="M263" s="152"/>
      <c r="N263" s="152"/>
      <c r="O263" s="152"/>
      <c r="P263" s="152"/>
      <c r="Q263" s="152"/>
      <c r="R263" s="152"/>
      <c r="S263" s="152"/>
      <c r="T263" s="152"/>
      <c r="U263" s="152"/>
      <c r="V263" s="152"/>
      <c r="W263" s="152"/>
      <c r="X263" s="152"/>
      <c r="Y263" s="152"/>
      <c r="Z263" s="152"/>
      <c r="AA263" s="152"/>
      <c r="AB263" s="152"/>
      <c r="AC263" s="152"/>
    </row>
    <row r="264" spans="1:29" ht="13.8" x14ac:dyDescent="0.25">
      <c r="A264" s="152"/>
      <c r="B264" s="151"/>
      <c r="C264" s="152"/>
      <c r="D264" s="152"/>
      <c r="E264" s="152"/>
      <c r="F264" s="152"/>
      <c r="G264" s="153"/>
      <c r="H264" s="151"/>
      <c r="I264" s="152"/>
      <c r="J264" s="152"/>
      <c r="K264" s="152"/>
      <c r="L264" s="152"/>
      <c r="M264" s="152"/>
      <c r="N264" s="152"/>
      <c r="O264" s="152"/>
      <c r="P264" s="152"/>
      <c r="Q264" s="152"/>
      <c r="R264" s="152"/>
      <c r="S264" s="152"/>
      <c r="T264" s="152"/>
      <c r="U264" s="152"/>
      <c r="V264" s="152"/>
      <c r="W264" s="152"/>
      <c r="X264" s="152"/>
      <c r="Y264" s="152"/>
      <c r="Z264" s="152"/>
      <c r="AA264" s="152"/>
      <c r="AB264" s="152"/>
      <c r="AC264" s="152"/>
    </row>
    <row r="265" spans="1:29" ht="13.8" x14ac:dyDescent="0.25">
      <c r="A265" s="152"/>
      <c r="B265" s="151"/>
      <c r="C265" s="152"/>
      <c r="D265" s="152"/>
      <c r="E265" s="152"/>
      <c r="F265" s="152"/>
      <c r="G265" s="153"/>
      <c r="H265" s="151"/>
      <c r="I265" s="152"/>
      <c r="J265" s="152"/>
      <c r="K265" s="152"/>
      <c r="L265" s="152"/>
      <c r="M265" s="152"/>
      <c r="N265" s="152"/>
      <c r="O265" s="152"/>
      <c r="P265" s="152"/>
      <c r="Q265" s="152"/>
      <c r="R265" s="152"/>
      <c r="S265" s="152"/>
      <c r="T265" s="152"/>
      <c r="U265" s="152"/>
      <c r="V265" s="152"/>
      <c r="W265" s="152"/>
      <c r="X265" s="152"/>
      <c r="Y265" s="152"/>
      <c r="Z265" s="152"/>
      <c r="AA265" s="152"/>
      <c r="AB265" s="152"/>
      <c r="AC265" s="152"/>
    </row>
    <row r="266" spans="1:29" ht="13.8" x14ac:dyDescent="0.25">
      <c r="A266" s="152"/>
      <c r="B266" s="151"/>
      <c r="C266" s="152"/>
      <c r="D266" s="152"/>
      <c r="E266" s="152"/>
      <c r="F266" s="152"/>
      <c r="G266" s="153"/>
      <c r="H266" s="151"/>
      <c r="I266" s="152"/>
      <c r="J266" s="152"/>
      <c r="K266" s="152"/>
      <c r="L266" s="152"/>
      <c r="M266" s="152"/>
      <c r="N266" s="152"/>
      <c r="O266" s="152"/>
      <c r="P266" s="152"/>
      <c r="Q266" s="152"/>
      <c r="R266" s="152"/>
      <c r="S266" s="152"/>
      <c r="T266" s="152"/>
      <c r="U266" s="152"/>
      <c r="V266" s="152"/>
      <c r="W266" s="152"/>
      <c r="X266" s="152"/>
      <c r="Y266" s="152"/>
      <c r="Z266" s="152"/>
      <c r="AA266" s="152"/>
      <c r="AB266" s="152"/>
      <c r="AC266" s="152"/>
    </row>
    <row r="267" spans="1:29" ht="13.8" x14ac:dyDescent="0.25">
      <c r="A267" s="152"/>
      <c r="B267" s="151"/>
      <c r="C267" s="152"/>
      <c r="D267" s="152"/>
      <c r="E267" s="152"/>
      <c r="F267" s="152"/>
      <c r="G267" s="153"/>
      <c r="H267" s="151"/>
      <c r="I267" s="152"/>
      <c r="J267" s="152"/>
      <c r="K267" s="152"/>
      <c r="L267" s="152"/>
      <c r="M267" s="152"/>
      <c r="N267" s="152"/>
      <c r="O267" s="152"/>
      <c r="P267" s="152"/>
      <c r="Q267" s="152"/>
      <c r="R267" s="152"/>
      <c r="S267" s="152"/>
      <c r="T267" s="152"/>
      <c r="U267" s="152"/>
      <c r="V267" s="152"/>
      <c r="W267" s="152"/>
      <c r="X267" s="152"/>
      <c r="Y267" s="152"/>
      <c r="Z267" s="152"/>
      <c r="AA267" s="152"/>
      <c r="AB267" s="152"/>
      <c r="AC267" s="152"/>
    </row>
    <row r="268" spans="1:29" ht="13.8" x14ac:dyDescent="0.25">
      <c r="A268" s="152"/>
      <c r="B268" s="151"/>
      <c r="C268" s="152"/>
      <c r="D268" s="152"/>
      <c r="E268" s="152"/>
      <c r="F268" s="152"/>
      <c r="G268" s="153"/>
      <c r="H268" s="151"/>
      <c r="I268" s="152"/>
      <c r="J268" s="152"/>
      <c r="K268" s="152"/>
      <c r="L268" s="152"/>
      <c r="M268" s="152"/>
      <c r="N268" s="152"/>
      <c r="O268" s="152"/>
      <c r="P268" s="152"/>
      <c r="Q268" s="152"/>
      <c r="R268" s="152"/>
      <c r="S268" s="152"/>
      <c r="T268" s="152"/>
      <c r="U268" s="152"/>
      <c r="V268" s="152"/>
      <c r="W268" s="152"/>
      <c r="X268" s="152"/>
      <c r="Y268" s="152"/>
      <c r="Z268" s="152"/>
      <c r="AA268" s="152"/>
      <c r="AB268" s="152"/>
      <c r="AC268" s="152"/>
    </row>
    <row r="269" spans="1:29" ht="13.8" x14ac:dyDescent="0.25">
      <c r="A269" s="152"/>
      <c r="B269" s="151"/>
      <c r="C269" s="152"/>
      <c r="D269" s="152"/>
      <c r="E269" s="152"/>
      <c r="F269" s="152"/>
      <c r="G269" s="153"/>
      <c r="H269" s="151"/>
      <c r="I269" s="152"/>
      <c r="J269" s="152"/>
      <c r="K269" s="152"/>
      <c r="L269" s="152"/>
      <c r="M269" s="152"/>
      <c r="N269" s="152"/>
      <c r="O269" s="152"/>
      <c r="P269" s="152"/>
      <c r="Q269" s="152"/>
      <c r="R269" s="152"/>
      <c r="S269" s="152"/>
      <c r="T269" s="152"/>
      <c r="U269" s="152"/>
      <c r="V269" s="152"/>
      <c r="W269" s="152"/>
      <c r="X269" s="152"/>
      <c r="Y269" s="152"/>
      <c r="Z269" s="152"/>
      <c r="AA269" s="152"/>
      <c r="AB269" s="152"/>
      <c r="AC269" s="152"/>
    </row>
    <row r="270" spans="1:29" ht="13.8" x14ac:dyDescent="0.25">
      <c r="A270" s="152"/>
      <c r="B270" s="151"/>
      <c r="C270" s="152"/>
      <c r="D270" s="152"/>
      <c r="E270" s="152"/>
      <c r="F270" s="152"/>
      <c r="G270" s="153"/>
      <c r="H270" s="151"/>
      <c r="I270" s="152"/>
      <c r="J270" s="152"/>
      <c r="K270" s="152"/>
      <c r="L270" s="152"/>
      <c r="M270" s="152"/>
      <c r="N270" s="152"/>
      <c r="O270" s="152"/>
      <c r="P270" s="152"/>
      <c r="Q270" s="152"/>
      <c r="R270" s="152"/>
      <c r="S270" s="152"/>
      <c r="T270" s="152"/>
      <c r="U270" s="152"/>
      <c r="V270" s="152"/>
      <c r="W270" s="152"/>
      <c r="X270" s="152"/>
      <c r="Y270" s="152"/>
      <c r="Z270" s="152"/>
      <c r="AA270" s="152"/>
      <c r="AB270" s="152"/>
      <c r="AC270" s="152"/>
    </row>
    <row r="271" spans="1:29" ht="13.8" x14ac:dyDescent="0.25">
      <c r="A271" s="152"/>
      <c r="B271" s="151"/>
      <c r="C271" s="152"/>
      <c r="D271" s="152"/>
      <c r="E271" s="152"/>
      <c r="F271" s="152"/>
      <c r="G271" s="153"/>
      <c r="H271" s="151"/>
      <c r="I271" s="152"/>
      <c r="J271" s="152"/>
      <c r="K271" s="152"/>
      <c r="L271" s="152"/>
      <c r="M271" s="152"/>
      <c r="N271" s="152"/>
      <c r="O271" s="152"/>
      <c r="P271" s="152"/>
      <c r="Q271" s="152"/>
      <c r="R271" s="152"/>
      <c r="S271" s="152"/>
      <c r="T271" s="152"/>
      <c r="U271" s="152"/>
      <c r="V271" s="152"/>
      <c r="W271" s="152"/>
      <c r="X271" s="152"/>
      <c r="Y271" s="152"/>
      <c r="Z271" s="152"/>
      <c r="AA271" s="152"/>
      <c r="AB271" s="152"/>
      <c r="AC271" s="152"/>
    </row>
    <row r="272" spans="1:29" ht="13.8" x14ac:dyDescent="0.25">
      <c r="A272" s="152"/>
      <c r="B272" s="151"/>
      <c r="C272" s="152"/>
      <c r="D272" s="152"/>
      <c r="E272" s="152"/>
      <c r="F272" s="152"/>
      <c r="G272" s="153"/>
      <c r="H272" s="151"/>
      <c r="I272" s="152"/>
      <c r="J272" s="152"/>
      <c r="K272" s="152"/>
      <c r="L272" s="152"/>
      <c r="M272" s="152"/>
      <c r="N272" s="152"/>
      <c r="O272" s="152"/>
      <c r="P272" s="152"/>
      <c r="Q272" s="152"/>
      <c r="R272" s="152"/>
      <c r="S272" s="152"/>
      <c r="T272" s="152"/>
      <c r="U272" s="152"/>
      <c r="V272" s="152"/>
      <c r="W272" s="152"/>
      <c r="X272" s="152"/>
      <c r="Y272" s="152"/>
      <c r="Z272" s="152"/>
      <c r="AA272" s="152"/>
      <c r="AB272" s="152"/>
      <c r="AC272" s="152"/>
    </row>
    <row r="273" spans="1:29" ht="13.8" x14ac:dyDescent="0.25">
      <c r="A273" s="152"/>
      <c r="B273" s="151"/>
      <c r="C273" s="152"/>
      <c r="D273" s="152"/>
      <c r="E273" s="152"/>
      <c r="F273" s="152"/>
      <c r="G273" s="153"/>
      <c r="H273" s="151"/>
      <c r="I273" s="152"/>
      <c r="J273" s="152"/>
      <c r="K273" s="152"/>
      <c r="L273" s="152"/>
      <c r="M273" s="152"/>
      <c r="N273" s="152"/>
      <c r="O273" s="152"/>
      <c r="P273" s="152"/>
      <c r="Q273" s="152"/>
      <c r="R273" s="152"/>
      <c r="S273" s="152"/>
      <c r="T273" s="152"/>
      <c r="U273" s="152"/>
      <c r="V273" s="152"/>
      <c r="W273" s="152"/>
      <c r="X273" s="152"/>
      <c r="Y273" s="152"/>
      <c r="Z273" s="152"/>
      <c r="AA273" s="152"/>
      <c r="AB273" s="152"/>
      <c r="AC273" s="152"/>
    </row>
    <row r="274" spans="1:29" ht="13.8" x14ac:dyDescent="0.25">
      <c r="A274" s="152"/>
      <c r="B274" s="151"/>
      <c r="C274" s="152"/>
      <c r="D274" s="152"/>
      <c r="E274" s="152"/>
      <c r="F274" s="152"/>
      <c r="G274" s="153"/>
      <c r="H274" s="151"/>
      <c r="I274" s="152"/>
      <c r="J274" s="152"/>
      <c r="K274" s="152"/>
      <c r="L274" s="152"/>
      <c r="M274" s="152"/>
      <c r="N274" s="152"/>
      <c r="O274" s="152"/>
      <c r="P274" s="152"/>
      <c r="Q274" s="152"/>
      <c r="R274" s="152"/>
      <c r="S274" s="152"/>
      <c r="T274" s="152"/>
      <c r="U274" s="152"/>
      <c r="V274" s="152"/>
      <c r="W274" s="152"/>
      <c r="X274" s="152"/>
      <c r="Y274" s="152"/>
      <c r="Z274" s="152"/>
      <c r="AA274" s="152"/>
      <c r="AB274" s="152"/>
      <c r="AC274" s="152"/>
    </row>
    <row r="275" spans="1:29" ht="13.8" x14ac:dyDescent="0.25">
      <c r="A275" s="152"/>
      <c r="B275" s="151"/>
      <c r="C275" s="152"/>
      <c r="D275" s="152"/>
      <c r="E275" s="152"/>
      <c r="F275" s="152"/>
      <c r="G275" s="153"/>
      <c r="H275" s="151"/>
      <c r="I275" s="152"/>
      <c r="J275" s="152"/>
      <c r="K275" s="152"/>
      <c r="L275" s="152"/>
      <c r="M275" s="152"/>
      <c r="N275" s="152"/>
      <c r="O275" s="152"/>
      <c r="P275" s="152"/>
      <c r="Q275" s="152"/>
      <c r="R275" s="152"/>
      <c r="S275" s="152"/>
      <c r="T275" s="152"/>
      <c r="U275" s="152"/>
      <c r="V275" s="152"/>
      <c r="W275" s="152"/>
      <c r="X275" s="152"/>
      <c r="Y275" s="152"/>
      <c r="Z275" s="152"/>
      <c r="AA275" s="152"/>
      <c r="AB275" s="152"/>
      <c r="AC275" s="152"/>
    </row>
    <row r="276" spans="1:29" ht="13.8" x14ac:dyDescent="0.25">
      <c r="A276" s="152"/>
      <c r="B276" s="151"/>
      <c r="C276" s="152"/>
      <c r="D276" s="152"/>
      <c r="E276" s="152"/>
      <c r="F276" s="152"/>
      <c r="G276" s="153"/>
      <c r="H276" s="151"/>
      <c r="I276" s="152"/>
      <c r="J276" s="152"/>
      <c r="K276" s="152"/>
      <c r="L276" s="152"/>
      <c r="M276" s="152"/>
      <c r="N276" s="152"/>
      <c r="O276" s="152"/>
      <c r="P276" s="152"/>
      <c r="Q276" s="152"/>
      <c r="R276" s="152"/>
      <c r="S276" s="152"/>
      <c r="T276" s="152"/>
      <c r="U276" s="152"/>
      <c r="V276" s="152"/>
      <c r="W276" s="152"/>
      <c r="X276" s="152"/>
      <c r="Y276" s="152"/>
      <c r="Z276" s="152"/>
      <c r="AA276" s="152"/>
      <c r="AB276" s="152"/>
      <c r="AC276" s="152"/>
    </row>
    <row r="277" spans="1:29" ht="13.8" x14ac:dyDescent="0.25">
      <c r="A277" s="152"/>
      <c r="B277" s="151"/>
      <c r="C277" s="152"/>
      <c r="D277" s="152"/>
      <c r="E277" s="152"/>
      <c r="F277" s="152"/>
      <c r="G277" s="153"/>
      <c r="H277" s="151"/>
      <c r="I277" s="152"/>
      <c r="J277" s="152"/>
      <c r="K277" s="152"/>
      <c r="L277" s="152"/>
      <c r="M277" s="152"/>
      <c r="N277" s="152"/>
      <c r="O277" s="152"/>
      <c r="P277" s="152"/>
      <c r="Q277" s="152"/>
      <c r="R277" s="152"/>
      <c r="S277" s="152"/>
      <c r="T277" s="152"/>
      <c r="U277" s="152"/>
      <c r="V277" s="152"/>
      <c r="W277" s="152"/>
      <c r="X277" s="152"/>
      <c r="Y277" s="152"/>
      <c r="Z277" s="152"/>
      <c r="AA277" s="152"/>
      <c r="AB277" s="152"/>
      <c r="AC277" s="152"/>
    </row>
    <row r="278" spans="1:29" ht="13.8" x14ac:dyDescent="0.25">
      <c r="A278" s="152"/>
      <c r="B278" s="151"/>
      <c r="C278" s="152"/>
      <c r="D278" s="152"/>
      <c r="E278" s="152"/>
      <c r="F278" s="152"/>
      <c r="G278" s="153"/>
      <c r="H278" s="151"/>
      <c r="I278" s="152"/>
      <c r="J278" s="152"/>
      <c r="K278" s="152"/>
      <c r="L278" s="152"/>
      <c r="M278" s="152"/>
      <c r="N278" s="152"/>
      <c r="O278" s="152"/>
      <c r="P278" s="152"/>
      <c r="Q278" s="152"/>
      <c r="R278" s="152"/>
      <c r="S278" s="152"/>
      <c r="T278" s="152"/>
      <c r="U278" s="152"/>
      <c r="V278" s="152"/>
      <c r="W278" s="152"/>
      <c r="X278" s="152"/>
      <c r="Y278" s="152"/>
      <c r="Z278" s="152"/>
      <c r="AA278" s="152"/>
      <c r="AB278" s="152"/>
      <c r="AC278" s="152"/>
    </row>
    <row r="279" spans="1:29" ht="13.8" x14ac:dyDescent="0.25">
      <c r="A279" s="152"/>
      <c r="B279" s="151"/>
      <c r="C279" s="152"/>
      <c r="D279" s="152"/>
      <c r="E279" s="152"/>
      <c r="F279" s="152"/>
      <c r="G279" s="153"/>
      <c r="H279" s="151"/>
      <c r="I279" s="152"/>
      <c r="J279" s="152"/>
      <c r="K279" s="152"/>
      <c r="L279" s="152"/>
      <c r="M279" s="152"/>
      <c r="N279" s="152"/>
      <c r="O279" s="152"/>
      <c r="P279" s="152"/>
      <c r="Q279" s="152"/>
      <c r="R279" s="152"/>
      <c r="S279" s="152"/>
      <c r="T279" s="152"/>
      <c r="U279" s="152"/>
      <c r="V279" s="152"/>
      <c r="W279" s="152"/>
      <c r="X279" s="152"/>
      <c r="Y279" s="152"/>
      <c r="Z279" s="152"/>
      <c r="AA279" s="152"/>
      <c r="AB279" s="152"/>
      <c r="AC279" s="152"/>
    </row>
    <row r="280" spans="1:29" ht="13.8" x14ac:dyDescent="0.25">
      <c r="A280" s="152"/>
      <c r="B280" s="151"/>
      <c r="C280" s="152"/>
      <c r="D280" s="152"/>
      <c r="E280" s="152"/>
      <c r="F280" s="152"/>
      <c r="G280" s="153"/>
      <c r="H280" s="151"/>
      <c r="I280" s="152"/>
      <c r="J280" s="152"/>
      <c r="K280" s="152"/>
      <c r="L280" s="152"/>
      <c r="M280" s="152"/>
      <c r="N280" s="152"/>
      <c r="O280" s="152"/>
      <c r="P280" s="152"/>
      <c r="Q280" s="152"/>
      <c r="R280" s="152"/>
      <c r="S280" s="152"/>
      <c r="T280" s="152"/>
      <c r="U280" s="152"/>
      <c r="V280" s="152"/>
      <c r="W280" s="152"/>
      <c r="X280" s="152"/>
      <c r="Y280" s="152"/>
      <c r="Z280" s="152"/>
      <c r="AA280" s="152"/>
      <c r="AB280" s="152"/>
      <c r="AC280" s="152"/>
    </row>
    <row r="281" spans="1:29" ht="13.8" x14ac:dyDescent="0.25">
      <c r="A281" s="152"/>
      <c r="B281" s="151"/>
      <c r="C281" s="152"/>
      <c r="D281" s="152"/>
      <c r="E281" s="152"/>
      <c r="F281" s="152"/>
      <c r="G281" s="153"/>
      <c r="H281" s="151"/>
      <c r="I281" s="152"/>
      <c r="J281" s="152"/>
      <c r="K281" s="152"/>
      <c r="L281" s="152"/>
      <c r="M281" s="152"/>
      <c r="N281" s="152"/>
      <c r="O281" s="152"/>
      <c r="P281" s="152"/>
      <c r="Q281" s="152"/>
      <c r="R281" s="152"/>
      <c r="S281" s="152"/>
      <c r="T281" s="152"/>
      <c r="U281" s="152"/>
      <c r="V281" s="152"/>
      <c r="W281" s="152"/>
      <c r="X281" s="152"/>
      <c r="Y281" s="152"/>
      <c r="Z281" s="152"/>
      <c r="AA281" s="152"/>
      <c r="AB281" s="152"/>
      <c r="AC281" s="152"/>
    </row>
    <row r="282" spans="1:29" ht="13.8" x14ac:dyDescent="0.25">
      <c r="A282" s="152"/>
      <c r="B282" s="151"/>
      <c r="C282" s="152"/>
      <c r="D282" s="152"/>
      <c r="E282" s="152"/>
      <c r="F282" s="152"/>
      <c r="G282" s="153"/>
      <c r="H282" s="151"/>
      <c r="I282" s="152"/>
      <c r="J282" s="152"/>
      <c r="K282" s="152"/>
      <c r="L282" s="152"/>
      <c r="M282" s="152"/>
      <c r="N282" s="152"/>
      <c r="O282" s="152"/>
      <c r="P282" s="152"/>
      <c r="Q282" s="152"/>
      <c r="R282" s="152"/>
      <c r="S282" s="152"/>
      <c r="T282" s="152"/>
      <c r="U282" s="152"/>
      <c r="V282" s="152"/>
      <c r="W282" s="152"/>
      <c r="X282" s="152"/>
      <c r="Y282" s="152"/>
      <c r="Z282" s="152"/>
      <c r="AA282" s="152"/>
      <c r="AB282" s="152"/>
      <c r="AC282" s="152"/>
    </row>
    <row r="283" spans="1:29" ht="13.8" x14ac:dyDescent="0.25">
      <c r="A283" s="152"/>
      <c r="B283" s="151"/>
      <c r="C283" s="152"/>
      <c r="D283" s="152"/>
      <c r="E283" s="152"/>
      <c r="F283" s="152"/>
      <c r="G283" s="153"/>
      <c r="H283" s="151"/>
      <c r="I283" s="152"/>
      <c r="J283" s="152"/>
      <c r="K283" s="152"/>
      <c r="L283" s="152"/>
      <c r="M283" s="152"/>
      <c r="N283" s="152"/>
      <c r="O283" s="152"/>
      <c r="P283" s="152"/>
      <c r="Q283" s="152"/>
      <c r="R283" s="152"/>
      <c r="S283" s="152"/>
      <c r="T283" s="152"/>
      <c r="U283" s="152"/>
      <c r="V283" s="152"/>
      <c r="W283" s="152"/>
      <c r="X283" s="152"/>
      <c r="Y283" s="152"/>
      <c r="Z283" s="152"/>
      <c r="AA283" s="152"/>
      <c r="AB283" s="152"/>
      <c r="AC283" s="152"/>
    </row>
    <row r="284" spans="1:29" ht="13.8" x14ac:dyDescent="0.25">
      <c r="A284" s="152"/>
      <c r="B284" s="151"/>
      <c r="C284" s="152"/>
      <c r="D284" s="152"/>
      <c r="E284" s="152"/>
      <c r="F284" s="152"/>
      <c r="G284" s="153"/>
      <c r="H284" s="151"/>
      <c r="I284" s="152"/>
      <c r="J284" s="152"/>
      <c r="K284" s="152"/>
      <c r="L284" s="152"/>
      <c r="M284" s="152"/>
      <c r="N284" s="152"/>
      <c r="O284" s="152"/>
      <c r="P284" s="152"/>
      <c r="Q284" s="152"/>
      <c r="R284" s="152"/>
      <c r="S284" s="152"/>
      <c r="T284" s="152"/>
      <c r="U284" s="152"/>
      <c r="V284" s="152"/>
      <c r="W284" s="152"/>
      <c r="X284" s="152"/>
      <c r="Y284" s="152"/>
      <c r="Z284" s="152"/>
      <c r="AA284" s="152"/>
      <c r="AB284" s="152"/>
      <c r="AC284" s="152"/>
    </row>
    <row r="285" spans="1:29" ht="13.8" x14ac:dyDescent="0.25">
      <c r="A285" s="152"/>
      <c r="B285" s="151"/>
      <c r="C285" s="152"/>
      <c r="D285" s="152"/>
      <c r="E285" s="152"/>
      <c r="F285" s="152"/>
      <c r="G285" s="153"/>
      <c r="H285" s="151"/>
      <c r="I285" s="152"/>
      <c r="J285" s="152"/>
      <c r="K285" s="152"/>
      <c r="L285" s="152"/>
      <c r="M285" s="152"/>
      <c r="N285" s="152"/>
      <c r="O285" s="152"/>
      <c r="P285" s="152"/>
      <c r="Q285" s="152"/>
      <c r="R285" s="152"/>
      <c r="S285" s="152"/>
      <c r="T285" s="152"/>
      <c r="U285" s="152"/>
      <c r="V285" s="152"/>
      <c r="W285" s="152"/>
      <c r="X285" s="152"/>
      <c r="Y285" s="152"/>
      <c r="Z285" s="152"/>
      <c r="AA285" s="152"/>
      <c r="AB285" s="152"/>
      <c r="AC285" s="152"/>
    </row>
    <row r="286" spans="1:29" ht="13.8" x14ac:dyDescent="0.25">
      <c r="A286" s="152"/>
      <c r="B286" s="151"/>
      <c r="C286" s="152"/>
      <c r="D286" s="152"/>
      <c r="E286" s="152"/>
      <c r="F286" s="152"/>
      <c r="G286" s="153"/>
      <c r="H286" s="151"/>
      <c r="I286" s="152"/>
      <c r="J286" s="152"/>
      <c r="K286" s="152"/>
      <c r="L286" s="152"/>
      <c r="M286" s="152"/>
      <c r="N286" s="152"/>
      <c r="O286" s="152"/>
      <c r="P286" s="152"/>
      <c r="Q286" s="152"/>
      <c r="R286" s="152"/>
      <c r="S286" s="152"/>
      <c r="T286" s="152"/>
      <c r="U286" s="152"/>
      <c r="V286" s="152"/>
      <c r="W286" s="152"/>
      <c r="X286" s="152"/>
      <c r="Y286" s="152"/>
      <c r="Z286" s="152"/>
      <c r="AA286" s="152"/>
      <c r="AB286" s="152"/>
      <c r="AC286" s="152"/>
    </row>
    <row r="287" spans="1:29" ht="13.8" x14ac:dyDescent="0.25">
      <c r="A287" s="152"/>
      <c r="B287" s="151"/>
      <c r="C287" s="152"/>
      <c r="D287" s="152"/>
      <c r="E287" s="152"/>
      <c r="F287" s="152"/>
      <c r="G287" s="153"/>
      <c r="H287" s="151"/>
      <c r="I287" s="152"/>
      <c r="J287" s="152"/>
      <c r="K287" s="152"/>
      <c r="L287" s="152"/>
      <c r="M287" s="152"/>
      <c r="N287" s="152"/>
      <c r="O287" s="152"/>
      <c r="P287" s="152"/>
      <c r="Q287" s="152"/>
      <c r="R287" s="152"/>
      <c r="S287" s="152"/>
      <c r="T287" s="152"/>
      <c r="U287" s="152"/>
      <c r="V287" s="152"/>
      <c r="W287" s="152"/>
      <c r="X287" s="152"/>
      <c r="Y287" s="152"/>
      <c r="Z287" s="152"/>
      <c r="AA287" s="152"/>
      <c r="AB287" s="152"/>
      <c r="AC287" s="152"/>
    </row>
    <row r="288" spans="1:29" ht="13.8" x14ac:dyDescent="0.25">
      <c r="A288" s="152"/>
      <c r="B288" s="151"/>
      <c r="C288" s="152"/>
      <c r="D288" s="152"/>
      <c r="E288" s="152"/>
      <c r="F288" s="152"/>
      <c r="G288" s="153"/>
      <c r="H288" s="151"/>
      <c r="I288" s="152"/>
      <c r="J288" s="152"/>
      <c r="K288" s="152"/>
      <c r="L288" s="152"/>
      <c r="M288" s="152"/>
      <c r="N288" s="152"/>
      <c r="O288" s="152"/>
      <c r="P288" s="152"/>
      <c r="Q288" s="152"/>
      <c r="R288" s="152"/>
      <c r="S288" s="152"/>
      <c r="T288" s="152"/>
      <c r="U288" s="152"/>
      <c r="V288" s="152"/>
      <c r="W288" s="152"/>
      <c r="X288" s="152"/>
      <c r="Y288" s="152"/>
      <c r="Z288" s="152"/>
      <c r="AA288" s="152"/>
      <c r="AB288" s="152"/>
      <c r="AC288" s="152"/>
    </row>
    <row r="289" spans="1:29" ht="13.8" x14ac:dyDescent="0.25">
      <c r="A289" s="152"/>
      <c r="B289" s="151"/>
      <c r="C289" s="152"/>
      <c r="D289" s="152"/>
      <c r="E289" s="152"/>
      <c r="F289" s="152"/>
      <c r="G289" s="153"/>
      <c r="H289" s="151"/>
      <c r="I289" s="152"/>
      <c r="J289" s="152"/>
      <c r="K289" s="152"/>
      <c r="L289" s="152"/>
      <c r="M289" s="152"/>
      <c r="N289" s="152"/>
      <c r="O289" s="152"/>
      <c r="P289" s="152"/>
      <c r="Q289" s="152"/>
      <c r="R289" s="152"/>
      <c r="S289" s="152"/>
      <c r="T289" s="152"/>
      <c r="U289" s="152"/>
      <c r="V289" s="152"/>
      <c r="W289" s="152"/>
      <c r="X289" s="152"/>
      <c r="Y289" s="152"/>
      <c r="Z289" s="152"/>
      <c r="AA289" s="152"/>
      <c r="AB289" s="152"/>
      <c r="AC289" s="152"/>
    </row>
    <row r="290" spans="1:29" ht="13.8" x14ac:dyDescent="0.25">
      <c r="A290" s="152"/>
      <c r="B290" s="151"/>
      <c r="C290" s="152"/>
      <c r="D290" s="152"/>
      <c r="E290" s="152"/>
      <c r="F290" s="152"/>
      <c r="G290" s="153"/>
      <c r="H290" s="151"/>
      <c r="I290" s="152"/>
      <c r="J290" s="152"/>
      <c r="K290" s="152"/>
      <c r="L290" s="152"/>
      <c r="M290" s="152"/>
      <c r="N290" s="152"/>
      <c r="O290" s="152"/>
      <c r="P290" s="152"/>
      <c r="Q290" s="152"/>
      <c r="R290" s="152"/>
      <c r="S290" s="152"/>
      <c r="T290" s="152"/>
      <c r="U290" s="152"/>
      <c r="V290" s="152"/>
      <c r="W290" s="152"/>
      <c r="X290" s="152"/>
      <c r="Y290" s="152"/>
      <c r="Z290" s="152"/>
      <c r="AA290" s="152"/>
      <c r="AB290" s="152"/>
      <c r="AC290" s="152"/>
    </row>
    <row r="291" spans="1:29" ht="13.8" x14ac:dyDescent="0.25">
      <c r="A291" s="152"/>
      <c r="B291" s="151"/>
      <c r="C291" s="152"/>
      <c r="D291" s="152"/>
      <c r="E291" s="152"/>
      <c r="F291" s="152"/>
      <c r="G291" s="153"/>
      <c r="H291" s="151"/>
      <c r="I291" s="152"/>
      <c r="J291" s="152"/>
      <c r="K291" s="152"/>
      <c r="L291" s="152"/>
      <c r="M291" s="152"/>
      <c r="N291" s="152"/>
      <c r="O291" s="152"/>
      <c r="P291" s="152"/>
      <c r="Q291" s="152"/>
      <c r="R291" s="152"/>
      <c r="S291" s="152"/>
      <c r="T291" s="152"/>
      <c r="U291" s="152"/>
      <c r="V291" s="152"/>
      <c r="W291" s="152"/>
      <c r="X291" s="152"/>
      <c r="Y291" s="152"/>
      <c r="Z291" s="152"/>
      <c r="AA291" s="152"/>
      <c r="AB291" s="152"/>
      <c r="AC291" s="152"/>
    </row>
    <row r="292" spans="1:29" ht="13.2" x14ac:dyDescent="0.25">
      <c r="A292" s="236"/>
      <c r="B292" s="236"/>
      <c r="C292" s="236"/>
      <c r="D292" s="236"/>
      <c r="E292" s="236"/>
      <c r="F292" s="236"/>
      <c r="G292" s="237"/>
      <c r="H292" s="236"/>
      <c r="I292" s="236"/>
      <c r="J292" s="236"/>
      <c r="K292" s="236"/>
      <c r="L292" s="236"/>
      <c r="M292" s="236"/>
      <c r="N292" s="236"/>
      <c r="O292" s="236"/>
      <c r="P292" s="236"/>
      <c r="Q292" s="236"/>
      <c r="R292" s="236"/>
      <c r="S292" s="236"/>
      <c r="T292" s="236"/>
      <c r="U292" s="236"/>
      <c r="V292" s="236"/>
      <c r="W292" s="236"/>
      <c r="X292" s="236"/>
      <c r="Y292" s="236"/>
      <c r="Z292" s="236"/>
      <c r="AA292" s="236"/>
      <c r="AB292" s="236"/>
      <c r="AC292" s="236"/>
    </row>
    <row r="293" spans="1:29" ht="13.2" x14ac:dyDescent="0.25">
      <c r="A293" s="236"/>
      <c r="B293" s="236"/>
      <c r="C293" s="236"/>
      <c r="D293" s="236"/>
      <c r="E293" s="236"/>
      <c r="F293" s="236"/>
      <c r="G293" s="237"/>
      <c r="H293" s="236"/>
      <c r="I293" s="236"/>
      <c r="J293" s="236"/>
      <c r="K293" s="236"/>
      <c r="L293" s="236"/>
      <c r="M293" s="236"/>
      <c r="N293" s="236"/>
      <c r="O293" s="236"/>
      <c r="P293" s="236"/>
      <c r="Q293" s="236"/>
      <c r="R293" s="236"/>
      <c r="S293" s="236"/>
      <c r="T293" s="236"/>
      <c r="U293" s="236"/>
      <c r="V293" s="236"/>
      <c r="W293" s="236"/>
      <c r="X293" s="236"/>
      <c r="Y293" s="236"/>
      <c r="Z293" s="236"/>
      <c r="AA293" s="236"/>
      <c r="AB293" s="236"/>
      <c r="AC293" s="236"/>
    </row>
    <row r="294" spans="1:29" ht="13.2" x14ac:dyDescent="0.25">
      <c r="A294" s="236"/>
      <c r="B294" s="236"/>
      <c r="C294" s="236"/>
      <c r="D294" s="236"/>
      <c r="E294" s="236"/>
      <c r="F294" s="236"/>
      <c r="G294" s="237"/>
      <c r="H294" s="236"/>
      <c r="I294" s="236"/>
      <c r="J294" s="236"/>
      <c r="K294" s="236"/>
      <c r="L294" s="236"/>
      <c r="M294" s="236"/>
      <c r="N294" s="236"/>
      <c r="O294" s="236"/>
      <c r="P294" s="236"/>
      <c r="Q294" s="236"/>
      <c r="R294" s="236"/>
      <c r="S294" s="236"/>
      <c r="T294" s="236"/>
      <c r="U294" s="236"/>
      <c r="V294" s="236"/>
      <c r="W294" s="236"/>
      <c r="X294" s="236"/>
      <c r="Y294" s="236"/>
      <c r="Z294" s="236"/>
      <c r="AA294" s="236"/>
      <c r="AB294" s="236"/>
      <c r="AC294" s="236"/>
    </row>
    <row r="295" spans="1:29" ht="13.2" x14ac:dyDescent="0.25">
      <c r="A295" s="236"/>
      <c r="B295" s="236"/>
      <c r="C295" s="236"/>
      <c r="D295" s="236"/>
      <c r="E295" s="236"/>
      <c r="F295" s="236"/>
      <c r="G295" s="237"/>
      <c r="H295" s="236"/>
      <c r="I295" s="236"/>
      <c r="J295" s="236"/>
      <c r="K295" s="236"/>
      <c r="L295" s="236"/>
      <c r="M295" s="236"/>
      <c r="N295" s="236"/>
      <c r="O295" s="236"/>
      <c r="P295" s="236"/>
      <c r="Q295" s="236"/>
      <c r="R295" s="236"/>
      <c r="S295" s="236"/>
      <c r="T295" s="236"/>
      <c r="U295" s="236"/>
      <c r="V295" s="236"/>
      <c r="W295" s="236"/>
      <c r="X295" s="236"/>
      <c r="Y295" s="236"/>
      <c r="Z295" s="236"/>
      <c r="AA295" s="236"/>
      <c r="AB295" s="236"/>
      <c r="AC295" s="236"/>
    </row>
    <row r="296" spans="1:29" ht="13.2" x14ac:dyDescent="0.25">
      <c r="A296" s="236"/>
      <c r="B296" s="236"/>
      <c r="C296" s="236"/>
      <c r="D296" s="236"/>
      <c r="E296" s="236"/>
      <c r="F296" s="236"/>
      <c r="G296" s="237"/>
      <c r="H296" s="236"/>
      <c r="I296" s="236"/>
      <c r="J296" s="236"/>
      <c r="K296" s="236"/>
      <c r="L296" s="236"/>
      <c r="M296" s="236"/>
      <c r="N296" s="236"/>
      <c r="O296" s="236"/>
      <c r="P296" s="236"/>
      <c r="Q296" s="236"/>
      <c r="R296" s="236"/>
      <c r="S296" s="236"/>
      <c r="T296" s="236"/>
      <c r="U296" s="236"/>
      <c r="V296" s="236"/>
      <c r="W296" s="236"/>
      <c r="X296" s="236"/>
      <c r="Y296" s="236"/>
      <c r="Z296" s="236"/>
      <c r="AA296" s="236"/>
      <c r="AB296" s="236"/>
      <c r="AC296" s="236"/>
    </row>
    <row r="297" spans="1:29" ht="13.2" x14ac:dyDescent="0.25">
      <c r="A297" s="236"/>
      <c r="B297" s="236"/>
      <c r="C297" s="236"/>
      <c r="D297" s="236"/>
      <c r="E297" s="236"/>
      <c r="F297" s="236"/>
      <c r="G297" s="237"/>
      <c r="H297" s="236"/>
      <c r="I297" s="236"/>
      <c r="J297" s="236"/>
      <c r="K297" s="236"/>
      <c r="L297" s="236"/>
      <c r="M297" s="236"/>
      <c r="N297" s="236"/>
      <c r="O297" s="236"/>
      <c r="P297" s="236"/>
      <c r="Q297" s="236"/>
      <c r="R297" s="236"/>
      <c r="S297" s="236"/>
      <c r="T297" s="236"/>
      <c r="U297" s="236"/>
      <c r="V297" s="236"/>
      <c r="W297" s="236"/>
      <c r="X297" s="236"/>
      <c r="Y297" s="236"/>
      <c r="Z297" s="236"/>
      <c r="AA297" s="236"/>
      <c r="AB297" s="236"/>
      <c r="AC297" s="236"/>
    </row>
    <row r="298" spans="1:29" ht="13.2" x14ac:dyDescent="0.25">
      <c r="A298" s="236"/>
      <c r="B298" s="236"/>
      <c r="C298" s="236"/>
      <c r="D298" s="236"/>
      <c r="E298" s="236"/>
      <c r="F298" s="236"/>
      <c r="G298" s="237"/>
      <c r="H298" s="236"/>
      <c r="I298" s="236"/>
      <c r="J298" s="236"/>
      <c r="K298" s="236"/>
      <c r="L298" s="236"/>
      <c r="M298" s="236"/>
      <c r="N298" s="236"/>
      <c r="O298" s="236"/>
      <c r="P298" s="236"/>
      <c r="Q298" s="236"/>
      <c r="R298" s="236"/>
      <c r="S298" s="236"/>
      <c r="T298" s="236"/>
      <c r="U298" s="236"/>
      <c r="V298" s="236"/>
      <c r="W298" s="236"/>
      <c r="X298" s="236"/>
      <c r="Y298" s="236"/>
      <c r="Z298" s="236"/>
      <c r="AA298" s="236"/>
      <c r="AB298" s="236"/>
      <c r="AC298" s="236"/>
    </row>
    <row r="299" spans="1:29" ht="13.2" x14ac:dyDescent="0.25">
      <c r="A299" s="236"/>
      <c r="B299" s="236"/>
      <c r="C299" s="236"/>
      <c r="D299" s="236"/>
      <c r="E299" s="236"/>
      <c r="F299" s="236"/>
      <c r="G299" s="237"/>
      <c r="H299" s="236"/>
      <c r="I299" s="236"/>
      <c r="J299" s="236"/>
      <c r="K299" s="236"/>
      <c r="L299" s="236"/>
      <c r="M299" s="236"/>
      <c r="N299" s="236"/>
      <c r="O299" s="236"/>
      <c r="P299" s="236"/>
      <c r="Q299" s="236"/>
      <c r="R299" s="236"/>
      <c r="S299" s="236"/>
      <c r="T299" s="236"/>
      <c r="U299" s="236"/>
      <c r="V299" s="236"/>
      <c r="W299" s="236"/>
      <c r="X299" s="236"/>
      <c r="Y299" s="236"/>
      <c r="Z299" s="236"/>
      <c r="AA299" s="236"/>
      <c r="AB299" s="236"/>
      <c r="AC299" s="236"/>
    </row>
    <row r="300" spans="1:29" ht="13.2" x14ac:dyDescent="0.25">
      <c r="A300" s="236"/>
      <c r="B300" s="236"/>
      <c r="C300" s="236"/>
      <c r="D300" s="236"/>
      <c r="E300" s="236"/>
      <c r="F300" s="236"/>
      <c r="G300" s="237"/>
      <c r="H300" s="236"/>
      <c r="I300" s="236"/>
      <c r="J300" s="236"/>
      <c r="K300" s="236"/>
      <c r="L300" s="236"/>
      <c r="M300" s="236"/>
      <c r="N300" s="236"/>
      <c r="O300" s="236"/>
      <c r="P300" s="236"/>
      <c r="Q300" s="236"/>
      <c r="R300" s="236"/>
      <c r="S300" s="236"/>
      <c r="T300" s="236"/>
      <c r="U300" s="236"/>
      <c r="V300" s="236"/>
      <c r="W300" s="236"/>
      <c r="X300" s="236"/>
      <c r="Y300" s="236"/>
      <c r="Z300" s="236"/>
      <c r="AA300" s="236"/>
      <c r="AB300" s="236"/>
      <c r="AC300" s="236"/>
    </row>
    <row r="301" spans="1:29" ht="13.2" x14ac:dyDescent="0.25">
      <c r="A301" s="236"/>
      <c r="B301" s="236"/>
      <c r="C301" s="236"/>
      <c r="D301" s="236"/>
      <c r="E301" s="236"/>
      <c r="F301" s="236"/>
      <c r="G301" s="237"/>
      <c r="H301" s="236"/>
      <c r="I301" s="236"/>
      <c r="J301" s="236"/>
      <c r="K301" s="236"/>
      <c r="L301" s="236"/>
      <c r="M301" s="236"/>
      <c r="N301" s="236"/>
      <c r="O301" s="236"/>
      <c r="P301" s="236"/>
      <c r="Q301" s="236"/>
      <c r="R301" s="236"/>
      <c r="S301" s="236"/>
      <c r="T301" s="236"/>
      <c r="U301" s="236"/>
      <c r="V301" s="236"/>
      <c r="W301" s="236"/>
      <c r="X301" s="236"/>
      <c r="Y301" s="236"/>
      <c r="Z301" s="236"/>
      <c r="AA301" s="236"/>
      <c r="AB301" s="236"/>
      <c r="AC301" s="236"/>
    </row>
    <row r="302" spans="1:29" ht="13.2" x14ac:dyDescent="0.25">
      <c r="A302" s="236"/>
      <c r="B302" s="236"/>
      <c r="C302" s="236"/>
      <c r="D302" s="236"/>
      <c r="E302" s="236"/>
      <c r="F302" s="236"/>
      <c r="G302" s="237"/>
      <c r="H302" s="236"/>
      <c r="I302" s="236"/>
      <c r="J302" s="236"/>
      <c r="K302" s="236"/>
      <c r="L302" s="236"/>
      <c r="M302" s="236"/>
      <c r="N302" s="236"/>
      <c r="O302" s="236"/>
      <c r="P302" s="236"/>
      <c r="Q302" s="236"/>
      <c r="R302" s="236"/>
      <c r="S302" s="236"/>
      <c r="T302" s="236"/>
      <c r="U302" s="236"/>
      <c r="V302" s="236"/>
      <c r="W302" s="236"/>
      <c r="X302" s="236"/>
      <c r="Y302" s="236"/>
      <c r="Z302" s="236"/>
      <c r="AA302" s="236"/>
      <c r="AB302" s="236"/>
      <c r="AC302" s="236"/>
    </row>
    <row r="303" spans="1:29" ht="13.2" x14ac:dyDescent="0.25">
      <c r="A303" s="236"/>
      <c r="B303" s="236"/>
      <c r="C303" s="236"/>
      <c r="D303" s="236"/>
      <c r="E303" s="236"/>
      <c r="F303" s="236"/>
      <c r="G303" s="237"/>
      <c r="H303" s="236"/>
      <c r="I303" s="236"/>
      <c r="J303" s="236"/>
      <c r="K303" s="236"/>
      <c r="L303" s="236"/>
      <c r="M303" s="236"/>
      <c r="N303" s="236"/>
      <c r="O303" s="236"/>
      <c r="P303" s="236"/>
      <c r="Q303" s="236"/>
      <c r="R303" s="236"/>
      <c r="S303" s="236"/>
      <c r="T303" s="236"/>
      <c r="U303" s="236"/>
      <c r="V303" s="236"/>
      <c r="W303" s="236"/>
      <c r="X303" s="236"/>
      <c r="Y303" s="236"/>
      <c r="Z303" s="236"/>
      <c r="AA303" s="236"/>
      <c r="AB303" s="236"/>
      <c r="AC303" s="236"/>
    </row>
    <row r="304" spans="1:29" ht="13.2" x14ac:dyDescent="0.25">
      <c r="A304" s="236"/>
      <c r="B304" s="236"/>
      <c r="C304" s="236"/>
      <c r="D304" s="236"/>
      <c r="E304" s="236"/>
      <c r="F304" s="236"/>
      <c r="G304" s="237"/>
      <c r="H304" s="236"/>
      <c r="I304" s="236"/>
      <c r="J304" s="236"/>
      <c r="K304" s="236"/>
      <c r="L304" s="236"/>
      <c r="M304" s="236"/>
      <c r="N304" s="236"/>
      <c r="O304" s="236"/>
      <c r="P304" s="236"/>
      <c r="Q304" s="236"/>
      <c r="R304" s="236"/>
      <c r="S304" s="236"/>
      <c r="T304" s="236"/>
      <c r="U304" s="236"/>
      <c r="V304" s="236"/>
      <c r="W304" s="236"/>
      <c r="X304" s="236"/>
      <c r="Y304" s="236"/>
      <c r="Z304" s="236"/>
      <c r="AA304" s="236"/>
      <c r="AB304" s="236"/>
      <c r="AC304" s="236"/>
    </row>
    <row r="305" spans="1:29" ht="13.2" x14ac:dyDescent="0.25">
      <c r="A305" s="236"/>
      <c r="B305" s="236"/>
      <c r="C305" s="236"/>
      <c r="D305" s="236"/>
      <c r="E305" s="236"/>
      <c r="F305" s="236"/>
      <c r="G305" s="237"/>
      <c r="H305" s="236"/>
      <c r="I305" s="236"/>
      <c r="J305" s="236"/>
      <c r="K305" s="236"/>
      <c r="L305" s="236"/>
      <c r="M305" s="236"/>
      <c r="N305" s="236"/>
      <c r="O305" s="236"/>
      <c r="P305" s="236"/>
      <c r="Q305" s="236"/>
      <c r="R305" s="236"/>
      <c r="S305" s="236"/>
      <c r="T305" s="236"/>
      <c r="U305" s="236"/>
      <c r="V305" s="236"/>
      <c r="W305" s="236"/>
      <c r="X305" s="236"/>
      <c r="Y305" s="236"/>
      <c r="Z305" s="236"/>
      <c r="AA305" s="236"/>
      <c r="AB305" s="236"/>
      <c r="AC305" s="236"/>
    </row>
    <row r="306" spans="1:29" ht="13.2" x14ac:dyDescent="0.25">
      <c r="A306" s="236"/>
      <c r="B306" s="236"/>
      <c r="C306" s="236"/>
      <c r="D306" s="236"/>
      <c r="E306" s="236"/>
      <c r="F306" s="236"/>
      <c r="G306" s="237"/>
      <c r="H306" s="236"/>
      <c r="I306" s="236"/>
      <c r="J306" s="236"/>
      <c r="K306" s="236"/>
      <c r="L306" s="236"/>
      <c r="M306" s="236"/>
      <c r="N306" s="236"/>
      <c r="O306" s="236"/>
      <c r="P306" s="236"/>
      <c r="Q306" s="236"/>
      <c r="R306" s="236"/>
      <c r="S306" s="236"/>
      <c r="T306" s="236"/>
      <c r="U306" s="236"/>
      <c r="V306" s="236"/>
      <c r="W306" s="236"/>
      <c r="X306" s="236"/>
      <c r="Y306" s="236"/>
      <c r="Z306" s="236"/>
      <c r="AA306" s="236"/>
      <c r="AB306" s="236"/>
      <c r="AC306" s="236"/>
    </row>
    <row r="307" spans="1:29" ht="13.2" x14ac:dyDescent="0.25">
      <c r="A307" s="236"/>
      <c r="B307" s="236"/>
      <c r="C307" s="236"/>
      <c r="D307" s="236"/>
      <c r="E307" s="236"/>
      <c r="F307" s="236"/>
      <c r="G307" s="237"/>
      <c r="H307" s="236"/>
      <c r="I307" s="236"/>
      <c r="J307" s="236"/>
      <c r="K307" s="236"/>
      <c r="L307" s="236"/>
      <c r="M307" s="236"/>
      <c r="N307" s="236"/>
      <c r="O307" s="236"/>
      <c r="P307" s="236"/>
      <c r="Q307" s="236"/>
      <c r="R307" s="236"/>
      <c r="S307" s="236"/>
      <c r="T307" s="236"/>
      <c r="U307" s="236"/>
      <c r="V307" s="236"/>
      <c r="W307" s="236"/>
      <c r="X307" s="236"/>
      <c r="Y307" s="236"/>
      <c r="Z307" s="236"/>
      <c r="AA307" s="236"/>
      <c r="AB307" s="236"/>
      <c r="AC307" s="236"/>
    </row>
    <row r="308" spans="1:29" ht="13.2" x14ac:dyDescent="0.25">
      <c r="A308" s="236"/>
      <c r="B308" s="236"/>
      <c r="C308" s="236"/>
      <c r="D308" s="236"/>
      <c r="E308" s="236"/>
      <c r="F308" s="236"/>
      <c r="G308" s="237"/>
      <c r="H308" s="236"/>
      <c r="I308" s="236"/>
      <c r="J308" s="236"/>
      <c r="K308" s="236"/>
      <c r="L308" s="236"/>
      <c r="M308" s="236"/>
      <c r="N308" s="236"/>
      <c r="O308" s="236"/>
      <c r="P308" s="236"/>
      <c r="Q308" s="236"/>
      <c r="R308" s="236"/>
      <c r="S308" s="236"/>
      <c r="T308" s="236"/>
      <c r="U308" s="236"/>
      <c r="V308" s="236"/>
      <c r="W308" s="236"/>
      <c r="X308" s="236"/>
      <c r="Y308" s="236"/>
      <c r="Z308" s="236"/>
      <c r="AA308" s="236"/>
      <c r="AB308" s="236"/>
      <c r="AC308" s="236"/>
    </row>
    <row r="309" spans="1:29" ht="13.2" x14ac:dyDescent="0.25">
      <c r="A309" s="236"/>
      <c r="B309" s="236"/>
      <c r="C309" s="236"/>
      <c r="D309" s="236"/>
      <c r="E309" s="236"/>
      <c r="F309" s="236"/>
      <c r="G309" s="237"/>
      <c r="H309" s="236"/>
      <c r="I309" s="236"/>
      <c r="J309" s="236"/>
      <c r="K309" s="236"/>
      <c r="L309" s="236"/>
      <c r="M309" s="236"/>
      <c r="N309" s="236"/>
      <c r="O309" s="236"/>
      <c r="P309" s="236"/>
      <c r="Q309" s="236"/>
      <c r="R309" s="236"/>
      <c r="S309" s="236"/>
      <c r="T309" s="236"/>
      <c r="U309" s="236"/>
      <c r="V309" s="236"/>
      <c r="W309" s="236"/>
      <c r="X309" s="236"/>
      <c r="Y309" s="236"/>
      <c r="Z309" s="236"/>
      <c r="AA309" s="236"/>
      <c r="AB309" s="236"/>
      <c r="AC309" s="236"/>
    </row>
    <row r="310" spans="1:29" ht="13.2" x14ac:dyDescent="0.25">
      <c r="A310" s="236"/>
      <c r="B310" s="236"/>
      <c r="C310" s="236"/>
      <c r="D310" s="236"/>
      <c r="E310" s="236"/>
      <c r="F310" s="236"/>
      <c r="G310" s="237"/>
      <c r="H310" s="236"/>
      <c r="I310" s="236"/>
      <c r="J310" s="236"/>
      <c r="K310" s="236"/>
      <c r="L310" s="236"/>
      <c r="M310" s="236"/>
      <c r="N310" s="236"/>
      <c r="O310" s="236"/>
      <c r="P310" s="236"/>
      <c r="Q310" s="236"/>
      <c r="R310" s="236"/>
      <c r="S310" s="236"/>
      <c r="T310" s="236"/>
      <c r="U310" s="236"/>
      <c r="V310" s="236"/>
      <c r="W310" s="236"/>
      <c r="X310" s="236"/>
      <c r="Y310" s="236"/>
      <c r="Z310" s="236"/>
      <c r="AA310" s="236"/>
      <c r="AB310" s="236"/>
      <c r="AC310" s="236"/>
    </row>
    <row r="311" spans="1:29" ht="13.2" x14ac:dyDescent="0.25">
      <c r="A311" s="236"/>
      <c r="B311" s="236"/>
      <c r="C311" s="236"/>
      <c r="D311" s="236"/>
      <c r="E311" s="236"/>
      <c r="F311" s="236"/>
      <c r="G311" s="237"/>
      <c r="H311" s="236"/>
      <c r="I311" s="236"/>
      <c r="J311" s="236"/>
      <c r="K311" s="236"/>
      <c r="L311" s="236"/>
      <c r="M311" s="236"/>
      <c r="N311" s="236"/>
      <c r="O311" s="236"/>
      <c r="P311" s="236"/>
      <c r="Q311" s="236"/>
      <c r="R311" s="236"/>
      <c r="S311" s="236"/>
      <c r="T311" s="236"/>
      <c r="U311" s="236"/>
      <c r="V311" s="236"/>
      <c r="W311" s="236"/>
      <c r="X311" s="236"/>
      <c r="Y311" s="236"/>
      <c r="Z311" s="236"/>
      <c r="AA311" s="236"/>
      <c r="AB311" s="236"/>
      <c r="AC311" s="236"/>
    </row>
    <row r="312" spans="1:29" ht="13.2" x14ac:dyDescent="0.25">
      <c r="A312" s="236"/>
      <c r="B312" s="236"/>
      <c r="C312" s="236"/>
      <c r="D312" s="236"/>
      <c r="E312" s="236"/>
      <c r="F312" s="236"/>
      <c r="G312" s="237"/>
      <c r="H312" s="236"/>
      <c r="I312" s="236"/>
      <c r="J312" s="236"/>
      <c r="K312" s="236"/>
      <c r="L312" s="236"/>
      <c r="M312" s="236"/>
      <c r="N312" s="236"/>
      <c r="O312" s="236"/>
      <c r="P312" s="236"/>
      <c r="Q312" s="236"/>
      <c r="R312" s="236"/>
      <c r="S312" s="236"/>
      <c r="T312" s="236"/>
      <c r="U312" s="236"/>
      <c r="V312" s="236"/>
      <c r="W312" s="236"/>
      <c r="X312" s="236"/>
      <c r="Y312" s="236"/>
      <c r="Z312" s="236"/>
      <c r="AA312" s="236"/>
      <c r="AB312" s="236"/>
      <c r="AC312" s="236"/>
    </row>
    <row r="313" spans="1:29" ht="13.2" x14ac:dyDescent="0.25">
      <c r="A313" s="236"/>
      <c r="B313" s="236"/>
      <c r="C313" s="236"/>
      <c r="D313" s="236"/>
      <c r="E313" s="236"/>
      <c r="F313" s="236"/>
      <c r="G313" s="237"/>
      <c r="H313" s="236"/>
      <c r="I313" s="236"/>
      <c r="J313" s="236"/>
      <c r="K313" s="236"/>
      <c r="L313" s="236"/>
      <c r="M313" s="236"/>
      <c r="N313" s="236"/>
      <c r="O313" s="236"/>
      <c r="P313" s="236"/>
      <c r="Q313" s="236"/>
      <c r="R313" s="236"/>
      <c r="S313" s="236"/>
      <c r="T313" s="236"/>
      <c r="U313" s="236"/>
      <c r="V313" s="236"/>
      <c r="W313" s="236"/>
      <c r="X313" s="236"/>
      <c r="Y313" s="236"/>
      <c r="Z313" s="236"/>
      <c r="AA313" s="236"/>
      <c r="AB313" s="236"/>
      <c r="AC313" s="236"/>
    </row>
    <row r="314" spans="1:29" ht="13.2" x14ac:dyDescent="0.25">
      <c r="A314" s="236"/>
      <c r="B314" s="236"/>
      <c r="C314" s="236"/>
      <c r="D314" s="236"/>
      <c r="E314" s="236"/>
      <c r="F314" s="236"/>
      <c r="G314" s="237"/>
      <c r="H314" s="236"/>
      <c r="I314" s="236"/>
      <c r="J314" s="236"/>
      <c r="K314" s="236"/>
      <c r="L314" s="236"/>
      <c r="M314" s="236"/>
      <c r="N314" s="236"/>
      <c r="O314" s="236"/>
      <c r="P314" s="236"/>
      <c r="Q314" s="236"/>
      <c r="R314" s="236"/>
      <c r="S314" s="236"/>
      <c r="T314" s="236"/>
      <c r="U314" s="236"/>
      <c r="V314" s="236"/>
      <c r="W314" s="236"/>
      <c r="X314" s="236"/>
      <c r="Y314" s="236"/>
      <c r="Z314" s="236"/>
      <c r="AA314" s="236"/>
      <c r="AB314" s="236"/>
      <c r="AC314" s="236"/>
    </row>
    <row r="315" spans="1:29" ht="13.2" x14ac:dyDescent="0.25">
      <c r="A315" s="236"/>
      <c r="B315" s="236"/>
      <c r="C315" s="236"/>
      <c r="D315" s="236"/>
      <c r="E315" s="236"/>
      <c r="F315" s="236"/>
      <c r="G315" s="237"/>
      <c r="H315" s="236"/>
      <c r="I315" s="236"/>
      <c r="J315" s="236"/>
      <c r="K315" s="236"/>
      <c r="L315" s="236"/>
      <c r="M315" s="236"/>
      <c r="N315" s="236"/>
      <c r="O315" s="236"/>
      <c r="P315" s="236"/>
      <c r="Q315" s="236"/>
      <c r="R315" s="236"/>
      <c r="S315" s="236"/>
      <c r="T315" s="236"/>
      <c r="U315" s="236"/>
      <c r="V315" s="236"/>
      <c r="W315" s="236"/>
      <c r="X315" s="236"/>
      <c r="Y315" s="236"/>
      <c r="Z315" s="236"/>
      <c r="AA315" s="236"/>
      <c r="AB315" s="236"/>
      <c r="AC315" s="236"/>
    </row>
    <row r="316" spans="1:29" ht="13.2" x14ac:dyDescent="0.25">
      <c r="A316" s="236"/>
      <c r="B316" s="236"/>
      <c r="C316" s="236"/>
      <c r="D316" s="236"/>
      <c r="E316" s="236"/>
      <c r="F316" s="236"/>
      <c r="G316" s="237"/>
      <c r="H316" s="236"/>
      <c r="I316" s="236"/>
      <c r="J316" s="236"/>
      <c r="K316" s="236"/>
      <c r="L316" s="236"/>
      <c r="M316" s="236"/>
      <c r="N316" s="236"/>
      <c r="O316" s="236"/>
      <c r="P316" s="236"/>
      <c r="Q316" s="236"/>
      <c r="R316" s="236"/>
      <c r="S316" s="236"/>
      <c r="T316" s="236"/>
      <c r="U316" s="236"/>
      <c r="V316" s="236"/>
      <c r="W316" s="236"/>
      <c r="X316" s="236"/>
      <c r="Y316" s="236"/>
      <c r="Z316" s="236"/>
      <c r="AA316" s="236"/>
      <c r="AB316" s="236"/>
      <c r="AC316" s="236"/>
    </row>
    <row r="317" spans="1:29" ht="13.2" x14ac:dyDescent="0.25">
      <c r="A317" s="236"/>
      <c r="B317" s="236"/>
      <c r="C317" s="236"/>
      <c r="D317" s="236"/>
      <c r="E317" s="236"/>
      <c r="F317" s="236"/>
      <c r="G317" s="237"/>
      <c r="H317" s="236"/>
      <c r="I317" s="236"/>
      <c r="J317" s="236"/>
      <c r="K317" s="236"/>
      <c r="L317" s="236"/>
      <c r="M317" s="236"/>
      <c r="N317" s="236"/>
      <c r="O317" s="236"/>
      <c r="P317" s="236"/>
      <c r="Q317" s="236"/>
      <c r="R317" s="236"/>
      <c r="S317" s="236"/>
      <c r="T317" s="236"/>
      <c r="U317" s="236"/>
      <c r="V317" s="236"/>
      <c r="W317" s="236"/>
      <c r="X317" s="236"/>
      <c r="Y317" s="236"/>
      <c r="Z317" s="236"/>
      <c r="AA317" s="236"/>
      <c r="AB317" s="236"/>
      <c r="AC317" s="236"/>
    </row>
    <row r="318" spans="1:29" ht="13.2" x14ac:dyDescent="0.25">
      <c r="A318" s="236"/>
      <c r="B318" s="236"/>
      <c r="C318" s="236"/>
      <c r="D318" s="236"/>
      <c r="E318" s="236"/>
      <c r="F318" s="236"/>
      <c r="G318" s="237"/>
      <c r="H318" s="236"/>
      <c r="I318" s="236"/>
      <c r="J318" s="236"/>
      <c r="K318" s="236"/>
      <c r="L318" s="236"/>
      <c r="M318" s="236"/>
      <c r="N318" s="236"/>
      <c r="O318" s="236"/>
      <c r="P318" s="236"/>
      <c r="Q318" s="236"/>
      <c r="R318" s="236"/>
      <c r="S318" s="236"/>
      <c r="T318" s="236"/>
      <c r="U318" s="236"/>
      <c r="V318" s="236"/>
      <c r="W318" s="236"/>
      <c r="X318" s="236"/>
      <c r="Y318" s="236"/>
      <c r="Z318" s="236"/>
      <c r="AA318" s="236"/>
      <c r="AB318" s="236"/>
      <c r="AC318" s="236"/>
    </row>
    <row r="319" spans="1:29" ht="13.2" x14ac:dyDescent="0.25">
      <c r="A319" s="236"/>
      <c r="B319" s="236"/>
      <c r="C319" s="236"/>
      <c r="D319" s="236"/>
      <c r="E319" s="236"/>
      <c r="F319" s="236"/>
      <c r="G319" s="237"/>
      <c r="H319" s="236"/>
      <c r="I319" s="236"/>
      <c r="J319" s="236"/>
      <c r="K319" s="236"/>
      <c r="L319" s="236"/>
      <c r="M319" s="236"/>
      <c r="N319" s="236"/>
      <c r="O319" s="236"/>
      <c r="P319" s="236"/>
      <c r="Q319" s="236"/>
      <c r="R319" s="236"/>
      <c r="S319" s="236"/>
      <c r="T319" s="236"/>
      <c r="U319" s="236"/>
      <c r="V319" s="236"/>
      <c r="W319" s="236"/>
      <c r="X319" s="236"/>
      <c r="Y319" s="236"/>
      <c r="Z319" s="236"/>
      <c r="AA319" s="236"/>
      <c r="AB319" s="236"/>
      <c r="AC319" s="236"/>
    </row>
    <row r="320" spans="1:29" ht="13.2" x14ac:dyDescent="0.25">
      <c r="A320" s="236"/>
      <c r="B320" s="236"/>
      <c r="C320" s="236"/>
      <c r="D320" s="236"/>
      <c r="E320" s="236"/>
      <c r="F320" s="236"/>
      <c r="G320" s="237"/>
      <c r="H320" s="236"/>
      <c r="I320" s="236"/>
      <c r="J320" s="236"/>
      <c r="K320" s="236"/>
      <c r="L320" s="236"/>
      <c r="M320" s="236"/>
      <c r="N320" s="236"/>
      <c r="O320" s="236"/>
      <c r="P320" s="236"/>
      <c r="Q320" s="236"/>
      <c r="R320" s="236"/>
      <c r="S320" s="236"/>
      <c r="T320" s="236"/>
      <c r="U320" s="236"/>
      <c r="V320" s="236"/>
      <c r="W320" s="236"/>
      <c r="X320" s="236"/>
      <c r="Y320" s="236"/>
      <c r="Z320" s="236"/>
      <c r="AA320" s="236"/>
      <c r="AB320" s="236"/>
      <c r="AC320" s="236"/>
    </row>
    <row r="321" spans="1:29" ht="13.2" x14ac:dyDescent="0.25">
      <c r="A321" s="236"/>
      <c r="B321" s="236"/>
      <c r="C321" s="236"/>
      <c r="D321" s="236"/>
      <c r="E321" s="236"/>
      <c r="F321" s="236"/>
      <c r="G321" s="237"/>
      <c r="H321" s="236"/>
      <c r="I321" s="236"/>
      <c r="J321" s="236"/>
      <c r="K321" s="236"/>
      <c r="L321" s="236"/>
      <c r="M321" s="236"/>
      <c r="N321" s="236"/>
      <c r="O321" s="236"/>
      <c r="P321" s="236"/>
      <c r="Q321" s="236"/>
      <c r="R321" s="236"/>
      <c r="S321" s="236"/>
      <c r="T321" s="236"/>
      <c r="U321" s="236"/>
      <c r="V321" s="236"/>
      <c r="W321" s="236"/>
      <c r="X321" s="236"/>
      <c r="Y321" s="236"/>
      <c r="Z321" s="236"/>
      <c r="AA321" s="236"/>
      <c r="AB321" s="236"/>
      <c r="AC321" s="236"/>
    </row>
    <row r="322" spans="1:29" ht="13.2" x14ac:dyDescent="0.25">
      <c r="A322" s="236"/>
      <c r="B322" s="236"/>
      <c r="C322" s="236"/>
      <c r="D322" s="236"/>
      <c r="E322" s="236"/>
      <c r="F322" s="236"/>
      <c r="G322" s="237"/>
      <c r="H322" s="236"/>
      <c r="I322" s="236"/>
      <c r="J322" s="236"/>
      <c r="K322" s="236"/>
      <c r="L322" s="236"/>
      <c r="M322" s="236"/>
      <c r="N322" s="236"/>
      <c r="O322" s="236"/>
      <c r="P322" s="236"/>
      <c r="Q322" s="236"/>
      <c r="R322" s="236"/>
      <c r="S322" s="236"/>
      <c r="T322" s="236"/>
      <c r="U322" s="236"/>
      <c r="V322" s="236"/>
      <c r="W322" s="236"/>
      <c r="X322" s="236"/>
      <c r="Y322" s="236"/>
      <c r="Z322" s="236"/>
      <c r="AA322" s="236"/>
      <c r="AB322" s="236"/>
      <c r="AC322" s="236"/>
    </row>
    <row r="323" spans="1:29" ht="13.2" x14ac:dyDescent="0.25">
      <c r="A323" s="236"/>
      <c r="B323" s="236"/>
      <c r="C323" s="236"/>
      <c r="D323" s="236"/>
      <c r="E323" s="236"/>
      <c r="F323" s="236"/>
      <c r="G323" s="237"/>
      <c r="H323" s="236"/>
      <c r="I323" s="236"/>
      <c r="J323" s="236"/>
      <c r="K323" s="236"/>
      <c r="L323" s="236"/>
      <c r="M323" s="236"/>
      <c r="N323" s="236"/>
      <c r="O323" s="236"/>
      <c r="P323" s="236"/>
      <c r="Q323" s="236"/>
      <c r="R323" s="236"/>
      <c r="S323" s="236"/>
      <c r="T323" s="236"/>
      <c r="U323" s="236"/>
      <c r="V323" s="236"/>
      <c r="W323" s="236"/>
      <c r="X323" s="236"/>
      <c r="Y323" s="236"/>
      <c r="Z323" s="236"/>
      <c r="AA323" s="236"/>
      <c r="AB323" s="236"/>
      <c r="AC323" s="236"/>
    </row>
    <row r="324" spans="1:29" ht="13.2" x14ac:dyDescent="0.25">
      <c r="A324" s="236"/>
      <c r="B324" s="236"/>
      <c r="C324" s="236"/>
      <c r="D324" s="236"/>
      <c r="E324" s="236"/>
      <c r="F324" s="236"/>
      <c r="G324" s="237"/>
      <c r="H324" s="236"/>
      <c r="I324" s="236"/>
      <c r="J324" s="236"/>
      <c r="K324" s="236"/>
      <c r="L324" s="236"/>
      <c r="M324" s="236"/>
      <c r="N324" s="236"/>
      <c r="O324" s="236"/>
      <c r="P324" s="236"/>
      <c r="Q324" s="236"/>
      <c r="R324" s="236"/>
      <c r="S324" s="236"/>
      <c r="T324" s="236"/>
      <c r="U324" s="236"/>
      <c r="V324" s="236"/>
      <c r="W324" s="236"/>
      <c r="X324" s="236"/>
      <c r="Y324" s="236"/>
      <c r="Z324" s="236"/>
      <c r="AA324" s="236"/>
      <c r="AB324" s="236"/>
      <c r="AC324" s="236"/>
    </row>
    <row r="325" spans="1:29" ht="13.2" x14ac:dyDescent="0.25">
      <c r="A325" s="236"/>
      <c r="B325" s="236"/>
      <c r="C325" s="236"/>
      <c r="D325" s="236"/>
      <c r="E325" s="236"/>
      <c r="F325" s="236"/>
      <c r="G325" s="237"/>
      <c r="H325" s="236"/>
      <c r="I325" s="236"/>
      <c r="J325" s="236"/>
      <c r="K325" s="236"/>
      <c r="L325" s="236"/>
      <c r="M325" s="236"/>
      <c r="N325" s="236"/>
      <c r="O325" s="236"/>
      <c r="P325" s="236"/>
      <c r="Q325" s="236"/>
      <c r="R325" s="236"/>
      <c r="S325" s="236"/>
      <c r="T325" s="236"/>
      <c r="U325" s="236"/>
      <c r="V325" s="236"/>
      <c r="W325" s="236"/>
      <c r="X325" s="236"/>
      <c r="Y325" s="236"/>
      <c r="Z325" s="236"/>
      <c r="AA325" s="236"/>
      <c r="AB325" s="236"/>
      <c r="AC325" s="236"/>
    </row>
    <row r="326" spans="1:29" ht="13.2" x14ac:dyDescent="0.25">
      <c r="A326" s="236"/>
      <c r="B326" s="236"/>
      <c r="C326" s="236"/>
      <c r="D326" s="236"/>
      <c r="E326" s="236"/>
      <c r="F326" s="236"/>
      <c r="G326" s="237"/>
      <c r="H326" s="236"/>
      <c r="I326" s="236"/>
      <c r="J326" s="236"/>
      <c r="K326" s="236"/>
      <c r="L326" s="236"/>
      <c r="M326" s="236"/>
      <c r="N326" s="236"/>
      <c r="O326" s="236"/>
      <c r="P326" s="236"/>
      <c r="Q326" s="236"/>
      <c r="R326" s="236"/>
      <c r="S326" s="236"/>
      <c r="T326" s="236"/>
      <c r="U326" s="236"/>
      <c r="V326" s="236"/>
      <c r="W326" s="236"/>
      <c r="X326" s="236"/>
      <c r="Y326" s="236"/>
      <c r="Z326" s="236"/>
      <c r="AA326" s="236"/>
      <c r="AB326" s="236"/>
      <c r="AC326" s="236"/>
    </row>
    <row r="327" spans="1:29" ht="13.2" x14ac:dyDescent="0.25">
      <c r="A327" s="236"/>
      <c r="B327" s="236"/>
      <c r="C327" s="236"/>
      <c r="D327" s="236"/>
      <c r="E327" s="236"/>
      <c r="F327" s="236"/>
      <c r="G327" s="237"/>
      <c r="H327" s="236"/>
      <c r="I327" s="236"/>
      <c r="J327" s="236"/>
      <c r="K327" s="236"/>
      <c r="L327" s="236"/>
      <c r="M327" s="236"/>
      <c r="N327" s="236"/>
      <c r="O327" s="236"/>
      <c r="P327" s="236"/>
      <c r="Q327" s="236"/>
      <c r="R327" s="236"/>
      <c r="S327" s="236"/>
      <c r="T327" s="236"/>
      <c r="U327" s="236"/>
      <c r="V327" s="236"/>
      <c r="W327" s="236"/>
      <c r="X327" s="236"/>
      <c r="Y327" s="236"/>
      <c r="Z327" s="236"/>
      <c r="AA327" s="236"/>
      <c r="AB327" s="236"/>
      <c r="AC327" s="236"/>
    </row>
    <row r="328" spans="1:29" ht="13.2" x14ac:dyDescent="0.25">
      <c r="A328" s="236"/>
      <c r="B328" s="236"/>
      <c r="C328" s="236"/>
      <c r="D328" s="236"/>
      <c r="E328" s="236"/>
      <c r="F328" s="236"/>
      <c r="G328" s="237"/>
      <c r="H328" s="236"/>
      <c r="I328" s="236"/>
      <c r="J328" s="236"/>
      <c r="K328" s="236"/>
      <c r="L328" s="236"/>
      <c r="M328" s="236"/>
      <c r="N328" s="236"/>
      <c r="O328" s="236"/>
      <c r="P328" s="236"/>
      <c r="Q328" s="236"/>
      <c r="R328" s="236"/>
      <c r="S328" s="236"/>
      <c r="T328" s="236"/>
      <c r="U328" s="236"/>
      <c r="V328" s="236"/>
      <c r="W328" s="236"/>
      <c r="X328" s="236"/>
      <c r="Y328" s="236"/>
      <c r="Z328" s="236"/>
      <c r="AA328" s="236"/>
      <c r="AB328" s="236"/>
      <c r="AC328" s="236"/>
    </row>
    <row r="329" spans="1:29" ht="13.2" x14ac:dyDescent="0.25">
      <c r="A329" s="236"/>
      <c r="B329" s="236"/>
      <c r="C329" s="236"/>
      <c r="D329" s="236"/>
      <c r="E329" s="236"/>
      <c r="F329" s="236"/>
      <c r="G329" s="237"/>
      <c r="H329" s="236"/>
      <c r="I329" s="236"/>
      <c r="J329" s="236"/>
      <c r="K329" s="236"/>
      <c r="L329" s="236"/>
      <c r="M329" s="236"/>
      <c r="N329" s="236"/>
      <c r="O329" s="236"/>
      <c r="P329" s="236"/>
      <c r="Q329" s="236"/>
      <c r="R329" s="236"/>
      <c r="S329" s="236"/>
      <c r="T329" s="236"/>
      <c r="U329" s="236"/>
      <c r="V329" s="236"/>
      <c r="W329" s="236"/>
      <c r="X329" s="236"/>
      <c r="Y329" s="236"/>
      <c r="Z329" s="236"/>
      <c r="AA329" s="236"/>
      <c r="AB329" s="236"/>
      <c r="AC329" s="236"/>
    </row>
    <row r="330" spans="1:29" ht="13.2" x14ac:dyDescent="0.25">
      <c r="A330" s="236"/>
      <c r="B330" s="236"/>
      <c r="C330" s="236"/>
      <c r="D330" s="236"/>
      <c r="E330" s="236"/>
      <c r="F330" s="236"/>
      <c r="G330" s="237"/>
      <c r="H330" s="236"/>
      <c r="I330" s="236"/>
      <c r="J330" s="236"/>
      <c r="K330" s="236"/>
      <c r="L330" s="236"/>
      <c r="M330" s="236"/>
      <c r="N330" s="236"/>
      <c r="O330" s="236"/>
      <c r="P330" s="236"/>
      <c r="Q330" s="236"/>
      <c r="R330" s="236"/>
      <c r="S330" s="236"/>
      <c r="T330" s="236"/>
      <c r="U330" s="236"/>
      <c r="V330" s="236"/>
      <c r="W330" s="236"/>
      <c r="X330" s="236"/>
      <c r="Y330" s="236"/>
      <c r="Z330" s="236"/>
      <c r="AA330" s="236"/>
      <c r="AB330" s="236"/>
      <c r="AC330" s="236"/>
    </row>
    <row r="331" spans="1:29" ht="13.2" x14ac:dyDescent="0.25">
      <c r="A331" s="236"/>
      <c r="B331" s="236"/>
      <c r="C331" s="236"/>
      <c r="D331" s="236"/>
      <c r="E331" s="236"/>
      <c r="F331" s="236"/>
      <c r="G331" s="237"/>
      <c r="H331" s="236"/>
      <c r="I331" s="236"/>
      <c r="J331" s="236"/>
      <c r="K331" s="236"/>
      <c r="L331" s="236"/>
      <c r="M331" s="236"/>
      <c r="N331" s="236"/>
      <c r="O331" s="236"/>
      <c r="P331" s="236"/>
      <c r="Q331" s="236"/>
      <c r="R331" s="236"/>
      <c r="S331" s="236"/>
      <c r="T331" s="236"/>
      <c r="U331" s="236"/>
      <c r="V331" s="236"/>
      <c r="W331" s="236"/>
      <c r="X331" s="236"/>
      <c r="Y331" s="236"/>
      <c r="Z331" s="236"/>
      <c r="AA331" s="236"/>
      <c r="AB331" s="236"/>
      <c r="AC331" s="236"/>
    </row>
    <row r="332" spans="1:29" ht="13.2" x14ac:dyDescent="0.25">
      <c r="A332" s="236"/>
      <c r="B332" s="236"/>
      <c r="C332" s="236"/>
      <c r="D332" s="236"/>
      <c r="E332" s="236"/>
      <c r="F332" s="236"/>
      <c r="G332" s="237"/>
      <c r="H332" s="236"/>
      <c r="I332" s="236"/>
      <c r="J332" s="236"/>
      <c r="K332" s="236"/>
      <c r="L332" s="236"/>
      <c r="M332" s="236"/>
      <c r="N332" s="236"/>
      <c r="O332" s="236"/>
      <c r="P332" s="236"/>
      <c r="Q332" s="236"/>
      <c r="R332" s="236"/>
      <c r="S332" s="236"/>
      <c r="T332" s="236"/>
      <c r="U332" s="236"/>
      <c r="V332" s="236"/>
      <c r="W332" s="236"/>
      <c r="X332" s="236"/>
      <c r="Y332" s="236"/>
      <c r="Z332" s="236"/>
      <c r="AA332" s="236"/>
      <c r="AB332" s="236"/>
      <c r="AC332" s="236"/>
    </row>
    <row r="333" spans="1:29" ht="13.2" x14ac:dyDescent="0.25">
      <c r="A333" s="236"/>
      <c r="B333" s="236"/>
      <c r="C333" s="236"/>
      <c r="D333" s="236"/>
      <c r="E333" s="236"/>
      <c r="F333" s="236"/>
      <c r="G333" s="237"/>
      <c r="H333" s="236"/>
      <c r="I333" s="236"/>
      <c r="J333" s="236"/>
      <c r="K333" s="236"/>
      <c r="L333" s="236"/>
      <c r="M333" s="236"/>
      <c r="N333" s="236"/>
      <c r="O333" s="236"/>
      <c r="P333" s="236"/>
      <c r="Q333" s="236"/>
      <c r="R333" s="236"/>
      <c r="S333" s="236"/>
      <c r="T333" s="236"/>
      <c r="U333" s="236"/>
      <c r="V333" s="236"/>
      <c r="W333" s="236"/>
      <c r="X333" s="236"/>
      <c r="Y333" s="236"/>
      <c r="Z333" s="236"/>
      <c r="AA333" s="236"/>
      <c r="AB333" s="236"/>
      <c r="AC333" s="236"/>
    </row>
    <row r="334" spans="1:29" ht="13.2" x14ac:dyDescent="0.25">
      <c r="A334" s="236"/>
      <c r="B334" s="236"/>
      <c r="C334" s="236"/>
      <c r="D334" s="236"/>
      <c r="E334" s="236"/>
      <c r="F334" s="236"/>
      <c r="G334" s="237"/>
      <c r="H334" s="236"/>
      <c r="I334" s="236"/>
      <c r="J334" s="236"/>
      <c r="K334" s="236"/>
      <c r="L334" s="236"/>
      <c r="M334" s="236"/>
      <c r="N334" s="236"/>
      <c r="O334" s="236"/>
      <c r="P334" s="236"/>
      <c r="Q334" s="236"/>
      <c r="R334" s="236"/>
      <c r="S334" s="236"/>
      <c r="T334" s="236"/>
      <c r="U334" s="236"/>
      <c r="V334" s="236"/>
      <c r="W334" s="236"/>
      <c r="X334" s="236"/>
      <c r="Y334" s="236"/>
      <c r="Z334" s="236"/>
      <c r="AA334" s="236"/>
      <c r="AB334" s="236"/>
      <c r="AC334" s="236"/>
    </row>
    <row r="335" spans="1:29" ht="13.2" x14ac:dyDescent="0.25">
      <c r="A335" s="236"/>
      <c r="B335" s="236"/>
      <c r="C335" s="236"/>
      <c r="D335" s="236"/>
      <c r="E335" s="236"/>
      <c r="F335" s="236"/>
      <c r="G335" s="237"/>
      <c r="H335" s="236"/>
      <c r="I335" s="236"/>
      <c r="J335" s="236"/>
      <c r="K335" s="236"/>
      <c r="L335" s="236"/>
      <c r="M335" s="236"/>
      <c r="N335" s="236"/>
      <c r="O335" s="236"/>
      <c r="P335" s="236"/>
      <c r="Q335" s="236"/>
      <c r="R335" s="236"/>
      <c r="S335" s="236"/>
      <c r="T335" s="236"/>
      <c r="U335" s="236"/>
      <c r="V335" s="236"/>
      <c r="W335" s="236"/>
      <c r="X335" s="236"/>
      <c r="Y335" s="236"/>
      <c r="Z335" s="236"/>
      <c r="AA335" s="236"/>
      <c r="AB335" s="236"/>
      <c r="AC335" s="236"/>
    </row>
    <row r="336" spans="1:29" ht="13.2" x14ac:dyDescent="0.25">
      <c r="A336" s="236"/>
      <c r="B336" s="236"/>
      <c r="C336" s="236"/>
      <c r="D336" s="236"/>
      <c r="E336" s="236"/>
      <c r="F336" s="236"/>
      <c r="G336" s="237"/>
      <c r="H336" s="236"/>
      <c r="I336" s="236"/>
      <c r="J336" s="236"/>
      <c r="K336" s="236"/>
      <c r="L336" s="236"/>
      <c r="M336" s="236"/>
      <c r="N336" s="236"/>
      <c r="O336" s="236"/>
      <c r="P336" s="236"/>
      <c r="Q336" s="236"/>
      <c r="R336" s="236"/>
      <c r="S336" s="236"/>
      <c r="T336" s="236"/>
      <c r="U336" s="236"/>
      <c r="V336" s="236"/>
      <c r="W336" s="236"/>
      <c r="X336" s="236"/>
      <c r="Y336" s="236"/>
      <c r="Z336" s="236"/>
      <c r="AA336" s="236"/>
      <c r="AB336" s="236"/>
      <c r="AC336" s="236"/>
    </row>
    <row r="337" spans="1:29" ht="13.2" x14ac:dyDescent="0.25">
      <c r="A337" s="236"/>
      <c r="B337" s="236"/>
      <c r="C337" s="236"/>
      <c r="D337" s="236"/>
      <c r="E337" s="236"/>
      <c r="F337" s="236"/>
      <c r="G337" s="237"/>
      <c r="H337" s="236"/>
      <c r="I337" s="236"/>
      <c r="J337" s="236"/>
      <c r="K337" s="236"/>
      <c r="L337" s="236"/>
      <c r="M337" s="236"/>
      <c r="N337" s="236"/>
      <c r="O337" s="236"/>
      <c r="P337" s="236"/>
      <c r="Q337" s="236"/>
      <c r="R337" s="236"/>
      <c r="S337" s="236"/>
      <c r="T337" s="236"/>
      <c r="U337" s="236"/>
      <c r="V337" s="236"/>
      <c r="W337" s="236"/>
      <c r="X337" s="236"/>
      <c r="Y337" s="236"/>
      <c r="Z337" s="236"/>
      <c r="AA337" s="236"/>
      <c r="AB337" s="236"/>
      <c r="AC337" s="236"/>
    </row>
    <row r="338" spans="1:29" ht="13.2" x14ac:dyDescent="0.25">
      <c r="A338" s="236"/>
      <c r="B338" s="236"/>
      <c r="C338" s="236"/>
      <c r="D338" s="236"/>
      <c r="E338" s="236"/>
      <c r="F338" s="236"/>
      <c r="G338" s="237"/>
      <c r="H338" s="236"/>
      <c r="I338" s="236"/>
      <c r="J338" s="236"/>
      <c r="K338" s="236"/>
      <c r="L338" s="236"/>
      <c r="M338" s="236"/>
      <c r="N338" s="236"/>
      <c r="O338" s="236"/>
      <c r="P338" s="236"/>
      <c r="Q338" s="236"/>
      <c r="R338" s="236"/>
      <c r="S338" s="236"/>
      <c r="T338" s="236"/>
      <c r="U338" s="236"/>
      <c r="V338" s="236"/>
      <c r="W338" s="236"/>
      <c r="X338" s="236"/>
      <c r="Y338" s="236"/>
      <c r="Z338" s="236"/>
      <c r="AA338" s="236"/>
      <c r="AB338" s="236"/>
      <c r="AC338" s="236"/>
    </row>
    <row r="339" spans="1:29" ht="13.2" x14ac:dyDescent="0.25">
      <c r="A339" s="236"/>
      <c r="B339" s="236"/>
      <c r="C339" s="236"/>
      <c r="D339" s="236"/>
      <c r="E339" s="236"/>
      <c r="F339" s="236"/>
      <c r="G339" s="237"/>
      <c r="H339" s="236"/>
      <c r="I339" s="236"/>
      <c r="J339" s="236"/>
      <c r="K339" s="236"/>
      <c r="L339" s="236"/>
      <c r="M339" s="236"/>
      <c r="N339" s="236"/>
      <c r="O339" s="236"/>
      <c r="P339" s="236"/>
      <c r="Q339" s="236"/>
      <c r="R339" s="236"/>
      <c r="S339" s="236"/>
      <c r="T339" s="236"/>
      <c r="U339" s="236"/>
      <c r="V339" s="236"/>
      <c r="W339" s="236"/>
      <c r="X339" s="236"/>
      <c r="Y339" s="236"/>
      <c r="Z339" s="236"/>
      <c r="AA339" s="236"/>
      <c r="AB339" s="236"/>
      <c r="AC339" s="236"/>
    </row>
    <row r="340" spans="1:29" ht="13.2" x14ac:dyDescent="0.25">
      <c r="A340" s="236"/>
      <c r="B340" s="236"/>
      <c r="C340" s="236"/>
      <c r="D340" s="236"/>
      <c r="E340" s="236"/>
      <c r="F340" s="236"/>
      <c r="G340" s="237"/>
      <c r="H340" s="236"/>
      <c r="I340" s="236"/>
      <c r="J340" s="236"/>
      <c r="K340" s="236"/>
      <c r="L340" s="236"/>
      <c r="M340" s="236"/>
      <c r="N340" s="236"/>
      <c r="O340" s="236"/>
      <c r="P340" s="236"/>
      <c r="Q340" s="236"/>
      <c r="R340" s="236"/>
      <c r="S340" s="236"/>
      <c r="T340" s="236"/>
      <c r="U340" s="236"/>
      <c r="V340" s="236"/>
      <c r="W340" s="236"/>
      <c r="X340" s="236"/>
      <c r="Y340" s="236"/>
      <c r="Z340" s="236"/>
      <c r="AA340" s="236"/>
      <c r="AB340" s="236"/>
      <c r="AC340" s="236"/>
    </row>
    <row r="341" spans="1:29" ht="13.2" x14ac:dyDescent="0.25">
      <c r="A341" s="236"/>
      <c r="B341" s="236"/>
      <c r="C341" s="236"/>
      <c r="D341" s="236"/>
      <c r="E341" s="236"/>
      <c r="F341" s="236"/>
      <c r="G341" s="237"/>
      <c r="H341" s="236"/>
      <c r="I341" s="236"/>
      <c r="J341" s="236"/>
      <c r="K341" s="236"/>
      <c r="L341" s="236"/>
      <c r="M341" s="236"/>
      <c r="N341" s="236"/>
      <c r="O341" s="236"/>
      <c r="P341" s="236"/>
      <c r="Q341" s="236"/>
      <c r="R341" s="236"/>
      <c r="S341" s="236"/>
      <c r="T341" s="236"/>
      <c r="U341" s="236"/>
      <c r="V341" s="236"/>
      <c r="W341" s="236"/>
      <c r="X341" s="236"/>
      <c r="Y341" s="236"/>
      <c r="Z341" s="236"/>
      <c r="AA341" s="236"/>
      <c r="AB341" s="236"/>
      <c r="AC341" s="236"/>
    </row>
    <row r="342" spans="1:29" ht="13.2" x14ac:dyDescent="0.25">
      <c r="A342" s="236"/>
      <c r="B342" s="236"/>
      <c r="C342" s="236"/>
      <c r="D342" s="236"/>
      <c r="E342" s="236"/>
      <c r="F342" s="236"/>
      <c r="G342" s="237"/>
      <c r="H342" s="236"/>
      <c r="I342" s="236"/>
      <c r="J342" s="236"/>
      <c r="K342" s="236"/>
      <c r="L342" s="236"/>
      <c r="M342" s="236"/>
      <c r="N342" s="236"/>
      <c r="O342" s="236"/>
      <c r="P342" s="236"/>
      <c r="Q342" s="236"/>
      <c r="R342" s="236"/>
      <c r="S342" s="236"/>
      <c r="T342" s="236"/>
      <c r="U342" s="236"/>
      <c r="V342" s="236"/>
      <c r="W342" s="236"/>
      <c r="X342" s="236"/>
      <c r="Y342" s="236"/>
      <c r="Z342" s="236"/>
      <c r="AA342" s="236"/>
      <c r="AB342" s="236"/>
      <c r="AC342" s="236"/>
    </row>
    <row r="343" spans="1:29" ht="13.2" x14ac:dyDescent="0.25">
      <c r="A343" s="236"/>
      <c r="B343" s="236"/>
      <c r="C343" s="236"/>
      <c r="D343" s="236"/>
      <c r="E343" s="236"/>
      <c r="F343" s="236"/>
      <c r="G343" s="237"/>
      <c r="H343" s="236"/>
      <c r="I343" s="236"/>
      <c r="J343" s="236"/>
      <c r="K343" s="236"/>
      <c r="L343" s="236"/>
      <c r="M343" s="236"/>
      <c r="N343" s="236"/>
      <c r="O343" s="236"/>
      <c r="P343" s="236"/>
      <c r="Q343" s="236"/>
      <c r="R343" s="236"/>
      <c r="S343" s="236"/>
      <c r="T343" s="236"/>
      <c r="U343" s="236"/>
      <c r="V343" s="236"/>
      <c r="W343" s="236"/>
      <c r="X343" s="236"/>
      <c r="Y343" s="236"/>
      <c r="Z343" s="236"/>
      <c r="AA343" s="236"/>
      <c r="AB343" s="236"/>
      <c r="AC343" s="236"/>
    </row>
    <row r="344" spans="1:29" ht="13.2" x14ac:dyDescent="0.25">
      <c r="A344" s="236"/>
      <c r="B344" s="236"/>
      <c r="C344" s="236"/>
      <c r="D344" s="236"/>
      <c r="E344" s="236"/>
      <c r="F344" s="236"/>
      <c r="G344" s="237"/>
      <c r="H344" s="236"/>
      <c r="I344" s="236"/>
      <c r="J344" s="236"/>
      <c r="K344" s="236"/>
      <c r="L344" s="236"/>
      <c r="M344" s="236"/>
      <c r="N344" s="236"/>
      <c r="O344" s="236"/>
      <c r="P344" s="236"/>
      <c r="Q344" s="236"/>
      <c r="R344" s="236"/>
      <c r="S344" s="236"/>
      <c r="T344" s="236"/>
      <c r="U344" s="236"/>
      <c r="V344" s="236"/>
      <c r="W344" s="236"/>
      <c r="X344" s="236"/>
      <c r="Y344" s="236"/>
      <c r="Z344" s="236"/>
      <c r="AA344" s="236"/>
      <c r="AB344" s="236"/>
      <c r="AC344" s="236"/>
    </row>
    <row r="345" spans="1:29" ht="13.2" x14ac:dyDescent="0.25">
      <c r="A345" s="236"/>
      <c r="B345" s="236"/>
      <c r="C345" s="236"/>
      <c r="D345" s="236"/>
      <c r="E345" s="236"/>
      <c r="F345" s="236"/>
      <c r="G345" s="237"/>
      <c r="H345" s="236"/>
      <c r="I345" s="236"/>
      <c r="J345" s="236"/>
      <c r="K345" s="236"/>
      <c r="L345" s="236"/>
      <c r="M345" s="236"/>
      <c r="N345" s="236"/>
      <c r="O345" s="236"/>
      <c r="P345" s="236"/>
      <c r="Q345" s="236"/>
      <c r="R345" s="236"/>
      <c r="S345" s="236"/>
      <c r="T345" s="236"/>
      <c r="U345" s="236"/>
      <c r="V345" s="236"/>
      <c r="W345" s="236"/>
      <c r="X345" s="236"/>
      <c r="Y345" s="236"/>
      <c r="Z345" s="236"/>
      <c r="AA345" s="236"/>
      <c r="AB345" s="236"/>
      <c r="AC345" s="236"/>
    </row>
    <row r="346" spans="1:29" ht="13.2" x14ac:dyDescent="0.25">
      <c r="A346" s="236"/>
      <c r="B346" s="236"/>
      <c r="C346" s="236"/>
      <c r="D346" s="236"/>
      <c r="E346" s="236"/>
      <c r="F346" s="236"/>
      <c r="G346" s="237"/>
      <c r="H346" s="236"/>
      <c r="I346" s="236"/>
      <c r="J346" s="236"/>
      <c r="K346" s="236"/>
      <c r="L346" s="236"/>
      <c r="M346" s="236"/>
      <c r="N346" s="236"/>
      <c r="O346" s="236"/>
      <c r="P346" s="236"/>
      <c r="Q346" s="236"/>
      <c r="R346" s="236"/>
      <c r="S346" s="236"/>
      <c r="T346" s="236"/>
      <c r="U346" s="236"/>
      <c r="V346" s="236"/>
      <c r="W346" s="236"/>
      <c r="X346" s="236"/>
      <c r="Y346" s="236"/>
      <c r="Z346" s="236"/>
      <c r="AA346" s="236"/>
      <c r="AB346" s="236"/>
      <c r="AC346" s="236"/>
    </row>
    <row r="347" spans="1:29" ht="13.2" x14ac:dyDescent="0.25">
      <c r="A347" s="236"/>
      <c r="B347" s="236"/>
      <c r="C347" s="236"/>
      <c r="D347" s="236"/>
      <c r="E347" s="236"/>
      <c r="F347" s="236"/>
      <c r="G347" s="237"/>
      <c r="H347" s="236"/>
      <c r="I347" s="236"/>
      <c r="J347" s="236"/>
      <c r="K347" s="236"/>
      <c r="L347" s="236"/>
      <c r="M347" s="236"/>
      <c r="N347" s="236"/>
      <c r="O347" s="236"/>
      <c r="P347" s="236"/>
      <c r="Q347" s="236"/>
      <c r="R347" s="236"/>
      <c r="S347" s="236"/>
      <c r="T347" s="236"/>
      <c r="U347" s="236"/>
      <c r="V347" s="236"/>
      <c r="W347" s="236"/>
      <c r="X347" s="236"/>
      <c r="Y347" s="236"/>
      <c r="Z347" s="236"/>
      <c r="AA347" s="236"/>
      <c r="AB347" s="236"/>
      <c r="AC347" s="236"/>
    </row>
    <row r="348" spans="1:29" ht="13.2" x14ac:dyDescent="0.25">
      <c r="A348" s="236"/>
      <c r="B348" s="236"/>
      <c r="C348" s="236"/>
      <c r="D348" s="236"/>
      <c r="E348" s="236"/>
      <c r="F348" s="236"/>
      <c r="G348" s="237"/>
      <c r="H348" s="236"/>
      <c r="I348" s="236"/>
      <c r="J348" s="236"/>
      <c r="K348" s="236"/>
      <c r="L348" s="236"/>
      <c r="M348" s="236"/>
      <c r="N348" s="236"/>
      <c r="O348" s="236"/>
      <c r="P348" s="236"/>
      <c r="Q348" s="236"/>
      <c r="R348" s="236"/>
      <c r="S348" s="236"/>
      <c r="T348" s="236"/>
      <c r="U348" s="236"/>
      <c r="V348" s="236"/>
      <c r="W348" s="236"/>
      <c r="X348" s="236"/>
      <c r="Y348" s="236"/>
      <c r="Z348" s="236"/>
      <c r="AA348" s="236"/>
      <c r="AB348" s="236"/>
      <c r="AC348" s="236"/>
    </row>
    <row r="349" spans="1:29" ht="13.2" x14ac:dyDescent="0.25">
      <c r="A349" s="236"/>
      <c r="B349" s="236"/>
      <c r="C349" s="236"/>
      <c r="D349" s="236"/>
      <c r="E349" s="236"/>
      <c r="F349" s="236"/>
      <c r="G349" s="237"/>
      <c r="H349" s="236"/>
      <c r="I349" s="236"/>
      <c r="J349" s="236"/>
      <c r="K349" s="236"/>
      <c r="L349" s="236"/>
      <c r="M349" s="236"/>
      <c r="N349" s="236"/>
      <c r="O349" s="236"/>
      <c r="P349" s="236"/>
      <c r="Q349" s="236"/>
      <c r="R349" s="236"/>
      <c r="S349" s="236"/>
      <c r="T349" s="236"/>
      <c r="U349" s="236"/>
      <c r="V349" s="236"/>
      <c r="W349" s="236"/>
      <c r="X349" s="236"/>
      <c r="Y349" s="236"/>
      <c r="Z349" s="236"/>
      <c r="AA349" s="236"/>
      <c r="AB349" s="236"/>
      <c r="AC349" s="236"/>
    </row>
    <row r="350" spans="1:29" ht="13.2" x14ac:dyDescent="0.25">
      <c r="A350" s="236"/>
      <c r="B350" s="236"/>
      <c r="C350" s="236"/>
      <c r="D350" s="236"/>
      <c r="E350" s="236"/>
      <c r="F350" s="236"/>
      <c r="G350" s="237"/>
      <c r="H350" s="236"/>
      <c r="I350" s="236"/>
      <c r="J350" s="236"/>
      <c r="K350" s="236"/>
      <c r="L350" s="236"/>
      <c r="M350" s="236"/>
      <c r="N350" s="236"/>
      <c r="O350" s="236"/>
      <c r="P350" s="236"/>
      <c r="Q350" s="236"/>
      <c r="R350" s="236"/>
      <c r="S350" s="236"/>
      <c r="T350" s="236"/>
      <c r="U350" s="236"/>
      <c r="V350" s="236"/>
      <c r="W350" s="236"/>
      <c r="X350" s="236"/>
      <c r="Y350" s="236"/>
      <c r="Z350" s="236"/>
      <c r="AA350" s="236"/>
      <c r="AB350" s="236"/>
      <c r="AC350" s="236"/>
    </row>
    <row r="351" spans="1:29" ht="13.2" x14ac:dyDescent="0.25">
      <c r="A351" s="236"/>
      <c r="B351" s="236"/>
      <c r="C351" s="236"/>
      <c r="D351" s="236"/>
      <c r="E351" s="236"/>
      <c r="F351" s="236"/>
      <c r="G351" s="237"/>
      <c r="H351" s="236"/>
      <c r="I351" s="236"/>
      <c r="J351" s="236"/>
      <c r="K351" s="236"/>
      <c r="L351" s="236"/>
      <c r="M351" s="236"/>
      <c r="N351" s="236"/>
      <c r="O351" s="236"/>
      <c r="P351" s="236"/>
      <c r="Q351" s="236"/>
      <c r="R351" s="236"/>
      <c r="S351" s="236"/>
      <c r="T351" s="236"/>
      <c r="U351" s="236"/>
      <c r="V351" s="236"/>
      <c r="W351" s="236"/>
      <c r="X351" s="236"/>
      <c r="Y351" s="236"/>
      <c r="Z351" s="236"/>
      <c r="AA351" s="236"/>
      <c r="AB351" s="236"/>
      <c r="AC351" s="236"/>
    </row>
    <row r="352" spans="1:29" ht="13.2" x14ac:dyDescent="0.25">
      <c r="A352" s="236"/>
      <c r="B352" s="236"/>
      <c r="C352" s="236"/>
      <c r="D352" s="236"/>
      <c r="E352" s="236"/>
      <c r="F352" s="236"/>
      <c r="G352" s="237"/>
      <c r="H352" s="236"/>
      <c r="I352" s="236"/>
      <c r="J352" s="236"/>
      <c r="K352" s="236"/>
      <c r="L352" s="236"/>
      <c r="M352" s="236"/>
      <c r="N352" s="236"/>
      <c r="O352" s="236"/>
      <c r="P352" s="236"/>
      <c r="Q352" s="236"/>
      <c r="R352" s="236"/>
      <c r="S352" s="236"/>
      <c r="T352" s="236"/>
      <c r="U352" s="236"/>
      <c r="V352" s="236"/>
      <c r="W352" s="236"/>
      <c r="X352" s="236"/>
      <c r="Y352" s="236"/>
      <c r="Z352" s="236"/>
      <c r="AA352" s="236"/>
      <c r="AB352" s="236"/>
      <c r="AC352" s="236"/>
    </row>
    <row r="353" spans="1:29" ht="13.2" x14ac:dyDescent="0.25">
      <c r="A353" s="236"/>
      <c r="B353" s="236"/>
      <c r="C353" s="236"/>
      <c r="D353" s="236"/>
      <c r="E353" s="236"/>
      <c r="F353" s="236"/>
      <c r="G353" s="237"/>
      <c r="H353" s="236"/>
      <c r="I353" s="236"/>
      <c r="J353" s="236"/>
      <c r="K353" s="236"/>
      <c r="L353" s="236"/>
      <c r="M353" s="236"/>
      <c r="N353" s="236"/>
      <c r="O353" s="236"/>
      <c r="P353" s="236"/>
      <c r="Q353" s="236"/>
      <c r="R353" s="236"/>
      <c r="S353" s="236"/>
      <c r="T353" s="236"/>
      <c r="U353" s="236"/>
      <c r="V353" s="236"/>
      <c r="W353" s="236"/>
      <c r="X353" s="236"/>
      <c r="Y353" s="236"/>
      <c r="Z353" s="236"/>
      <c r="AA353" s="236"/>
      <c r="AB353" s="236"/>
      <c r="AC353" s="236"/>
    </row>
    <row r="354" spans="1:29" ht="13.2" x14ac:dyDescent="0.25">
      <c r="A354" s="236"/>
      <c r="B354" s="236"/>
      <c r="C354" s="236"/>
      <c r="D354" s="236"/>
      <c r="E354" s="236"/>
      <c r="F354" s="236"/>
      <c r="G354" s="237"/>
      <c r="H354" s="236"/>
      <c r="I354" s="236"/>
      <c r="J354" s="236"/>
      <c r="K354" s="236"/>
      <c r="L354" s="236"/>
      <c r="M354" s="236"/>
      <c r="N354" s="236"/>
      <c r="O354" s="236"/>
      <c r="P354" s="236"/>
      <c r="Q354" s="236"/>
      <c r="R354" s="236"/>
      <c r="S354" s="236"/>
      <c r="T354" s="236"/>
      <c r="U354" s="236"/>
      <c r="V354" s="236"/>
      <c r="W354" s="236"/>
      <c r="X354" s="236"/>
      <c r="Y354" s="236"/>
      <c r="Z354" s="236"/>
      <c r="AA354" s="236"/>
      <c r="AB354" s="236"/>
      <c r="AC354" s="236"/>
    </row>
    <row r="355" spans="1:29" ht="13.2" x14ac:dyDescent="0.25">
      <c r="A355" s="236"/>
      <c r="B355" s="236"/>
      <c r="C355" s="236"/>
      <c r="D355" s="236"/>
      <c r="E355" s="236"/>
      <c r="F355" s="236"/>
      <c r="G355" s="237"/>
      <c r="H355" s="236"/>
      <c r="I355" s="236"/>
      <c r="J355" s="236"/>
      <c r="K355" s="236"/>
      <c r="L355" s="236"/>
      <c r="M355" s="236"/>
      <c r="N355" s="236"/>
      <c r="O355" s="236"/>
      <c r="P355" s="236"/>
      <c r="Q355" s="236"/>
      <c r="R355" s="236"/>
      <c r="S355" s="236"/>
      <c r="T355" s="236"/>
      <c r="U355" s="236"/>
      <c r="V355" s="236"/>
      <c r="W355" s="236"/>
      <c r="X355" s="236"/>
      <c r="Y355" s="236"/>
      <c r="Z355" s="236"/>
      <c r="AA355" s="236"/>
      <c r="AB355" s="236"/>
      <c r="AC355" s="236"/>
    </row>
    <row r="356" spans="1:29" ht="13.2" x14ac:dyDescent="0.25">
      <c r="A356" s="236"/>
      <c r="B356" s="236"/>
      <c r="C356" s="236"/>
      <c r="D356" s="236"/>
      <c r="E356" s="236"/>
      <c r="F356" s="236"/>
      <c r="G356" s="237"/>
      <c r="H356" s="236"/>
      <c r="I356" s="236"/>
      <c r="J356" s="236"/>
      <c r="K356" s="236"/>
      <c r="L356" s="236"/>
      <c r="M356" s="236"/>
      <c r="N356" s="236"/>
      <c r="O356" s="236"/>
      <c r="P356" s="236"/>
      <c r="Q356" s="236"/>
      <c r="R356" s="236"/>
      <c r="S356" s="236"/>
      <c r="T356" s="236"/>
      <c r="U356" s="236"/>
      <c r="V356" s="236"/>
      <c r="W356" s="236"/>
      <c r="X356" s="236"/>
      <c r="Y356" s="236"/>
      <c r="Z356" s="236"/>
      <c r="AA356" s="236"/>
      <c r="AB356" s="236"/>
      <c r="AC356" s="236"/>
    </row>
    <row r="357" spans="1:29" ht="13.2" x14ac:dyDescent="0.25">
      <c r="A357" s="236"/>
      <c r="B357" s="236"/>
      <c r="C357" s="236"/>
      <c r="D357" s="236"/>
      <c r="E357" s="236"/>
      <c r="F357" s="236"/>
      <c r="G357" s="237"/>
      <c r="H357" s="236"/>
      <c r="I357" s="236"/>
      <c r="J357" s="236"/>
      <c r="K357" s="236"/>
      <c r="L357" s="236"/>
      <c r="M357" s="236"/>
      <c r="N357" s="236"/>
      <c r="O357" s="236"/>
      <c r="P357" s="236"/>
      <c r="Q357" s="236"/>
      <c r="R357" s="236"/>
      <c r="S357" s="236"/>
      <c r="T357" s="236"/>
      <c r="U357" s="236"/>
      <c r="V357" s="236"/>
      <c r="W357" s="236"/>
      <c r="X357" s="236"/>
      <c r="Y357" s="236"/>
      <c r="Z357" s="236"/>
      <c r="AA357" s="236"/>
      <c r="AB357" s="236"/>
      <c r="AC357" s="236"/>
    </row>
    <row r="358" spans="1:29" ht="13.2" x14ac:dyDescent="0.25">
      <c r="A358" s="236"/>
      <c r="B358" s="236"/>
      <c r="C358" s="236"/>
      <c r="D358" s="236"/>
      <c r="E358" s="236"/>
      <c r="F358" s="236"/>
      <c r="G358" s="237"/>
      <c r="H358" s="236"/>
      <c r="I358" s="236"/>
      <c r="J358" s="236"/>
      <c r="K358" s="236"/>
      <c r="L358" s="236"/>
      <c r="M358" s="236"/>
      <c r="N358" s="236"/>
      <c r="O358" s="236"/>
      <c r="P358" s="236"/>
      <c r="Q358" s="236"/>
      <c r="R358" s="236"/>
      <c r="S358" s="236"/>
      <c r="T358" s="236"/>
      <c r="U358" s="236"/>
      <c r="V358" s="236"/>
      <c r="W358" s="236"/>
      <c r="X358" s="236"/>
      <c r="Y358" s="236"/>
      <c r="Z358" s="236"/>
      <c r="AA358" s="236"/>
      <c r="AB358" s="236"/>
      <c r="AC358" s="236"/>
    </row>
    <row r="359" spans="1:29" ht="13.2" x14ac:dyDescent="0.25">
      <c r="A359" s="236"/>
      <c r="B359" s="236"/>
      <c r="C359" s="236"/>
      <c r="D359" s="236"/>
      <c r="E359" s="236"/>
      <c r="F359" s="236"/>
      <c r="G359" s="237"/>
      <c r="H359" s="236"/>
      <c r="I359" s="236"/>
      <c r="J359" s="236"/>
      <c r="K359" s="236"/>
      <c r="L359" s="236"/>
      <c r="M359" s="236"/>
      <c r="N359" s="236"/>
      <c r="O359" s="236"/>
      <c r="P359" s="236"/>
      <c r="Q359" s="236"/>
      <c r="R359" s="236"/>
      <c r="S359" s="236"/>
      <c r="T359" s="236"/>
      <c r="U359" s="236"/>
      <c r="V359" s="236"/>
      <c r="W359" s="236"/>
      <c r="X359" s="236"/>
      <c r="Y359" s="236"/>
      <c r="Z359" s="236"/>
      <c r="AA359" s="236"/>
      <c r="AB359" s="236"/>
      <c r="AC359" s="236"/>
    </row>
    <row r="360" spans="1:29" ht="13.2" x14ac:dyDescent="0.25">
      <c r="A360" s="236"/>
      <c r="B360" s="236"/>
      <c r="C360" s="236"/>
      <c r="D360" s="236"/>
      <c r="E360" s="236"/>
      <c r="F360" s="236"/>
      <c r="G360" s="237"/>
      <c r="H360" s="236"/>
      <c r="I360" s="236"/>
      <c r="J360" s="236"/>
      <c r="K360" s="236"/>
      <c r="L360" s="236"/>
      <c r="M360" s="236"/>
      <c r="N360" s="236"/>
      <c r="O360" s="236"/>
      <c r="P360" s="236"/>
      <c r="Q360" s="236"/>
      <c r="R360" s="236"/>
      <c r="S360" s="236"/>
      <c r="T360" s="236"/>
      <c r="U360" s="236"/>
      <c r="V360" s="236"/>
      <c r="W360" s="236"/>
      <c r="X360" s="236"/>
      <c r="Y360" s="236"/>
      <c r="Z360" s="236"/>
      <c r="AA360" s="236"/>
      <c r="AB360" s="236"/>
      <c r="AC360" s="236"/>
    </row>
    <row r="361" spans="1:29" ht="13.2" x14ac:dyDescent="0.25">
      <c r="A361" s="236"/>
      <c r="B361" s="236"/>
      <c r="C361" s="236"/>
      <c r="D361" s="236"/>
      <c r="E361" s="236"/>
      <c r="F361" s="236"/>
      <c r="G361" s="237"/>
      <c r="H361" s="236"/>
      <c r="I361" s="236"/>
      <c r="J361" s="236"/>
      <c r="K361" s="236"/>
      <c r="L361" s="236"/>
      <c r="M361" s="236"/>
      <c r="N361" s="236"/>
      <c r="O361" s="236"/>
      <c r="P361" s="236"/>
      <c r="Q361" s="236"/>
      <c r="R361" s="236"/>
      <c r="S361" s="236"/>
      <c r="T361" s="236"/>
      <c r="U361" s="236"/>
      <c r="V361" s="236"/>
      <c r="W361" s="236"/>
      <c r="X361" s="236"/>
      <c r="Y361" s="236"/>
      <c r="Z361" s="236"/>
      <c r="AA361" s="236"/>
      <c r="AB361" s="236"/>
      <c r="AC361" s="236"/>
    </row>
    <row r="362" spans="1:29" ht="13.2" x14ac:dyDescent="0.25">
      <c r="A362" s="236"/>
      <c r="B362" s="236"/>
      <c r="C362" s="236"/>
      <c r="D362" s="236"/>
      <c r="E362" s="236"/>
      <c r="F362" s="236"/>
      <c r="G362" s="237"/>
      <c r="H362" s="236"/>
      <c r="I362" s="236"/>
      <c r="J362" s="236"/>
      <c r="K362" s="236"/>
      <c r="L362" s="236"/>
      <c r="M362" s="236"/>
      <c r="N362" s="236"/>
      <c r="O362" s="236"/>
      <c r="P362" s="236"/>
      <c r="Q362" s="236"/>
      <c r="R362" s="236"/>
      <c r="S362" s="236"/>
      <c r="T362" s="236"/>
      <c r="U362" s="236"/>
      <c r="V362" s="236"/>
      <c r="W362" s="236"/>
      <c r="X362" s="236"/>
      <c r="Y362" s="236"/>
      <c r="Z362" s="236"/>
      <c r="AA362" s="236"/>
      <c r="AB362" s="236"/>
      <c r="AC362" s="236"/>
    </row>
    <row r="363" spans="1:29" ht="13.2" x14ac:dyDescent="0.25">
      <c r="A363" s="236"/>
      <c r="B363" s="236"/>
      <c r="C363" s="236"/>
      <c r="D363" s="236"/>
      <c r="E363" s="236"/>
      <c r="F363" s="236"/>
      <c r="G363" s="237"/>
      <c r="H363" s="236"/>
      <c r="I363" s="236"/>
      <c r="J363" s="236"/>
      <c r="K363" s="236"/>
      <c r="L363" s="236"/>
      <c r="M363" s="236"/>
      <c r="N363" s="236"/>
      <c r="O363" s="236"/>
      <c r="P363" s="236"/>
      <c r="Q363" s="236"/>
      <c r="R363" s="236"/>
      <c r="S363" s="236"/>
      <c r="T363" s="236"/>
      <c r="U363" s="236"/>
      <c r="V363" s="236"/>
      <c r="W363" s="236"/>
      <c r="X363" s="236"/>
      <c r="Y363" s="236"/>
      <c r="Z363" s="236"/>
      <c r="AA363" s="236"/>
      <c r="AB363" s="236"/>
      <c r="AC363" s="236"/>
    </row>
    <row r="364" spans="1:29" ht="13.2" x14ac:dyDescent="0.25">
      <c r="A364" s="236"/>
      <c r="B364" s="236"/>
      <c r="C364" s="236"/>
      <c r="D364" s="236"/>
      <c r="E364" s="236"/>
      <c r="F364" s="236"/>
      <c r="G364" s="237"/>
      <c r="H364" s="236"/>
      <c r="I364" s="236"/>
      <c r="J364" s="236"/>
      <c r="K364" s="236"/>
      <c r="L364" s="236"/>
      <c r="M364" s="236"/>
      <c r="N364" s="236"/>
      <c r="O364" s="236"/>
      <c r="P364" s="236"/>
      <c r="Q364" s="236"/>
      <c r="R364" s="236"/>
      <c r="S364" s="236"/>
      <c r="T364" s="236"/>
      <c r="U364" s="236"/>
      <c r="V364" s="236"/>
      <c r="W364" s="236"/>
      <c r="X364" s="236"/>
      <c r="Y364" s="236"/>
      <c r="Z364" s="236"/>
      <c r="AA364" s="236"/>
      <c r="AB364" s="236"/>
      <c r="AC364" s="236"/>
    </row>
    <row r="365" spans="1:29" ht="13.2" x14ac:dyDescent="0.25">
      <c r="A365" s="236"/>
      <c r="B365" s="236"/>
      <c r="C365" s="236"/>
      <c r="D365" s="236"/>
      <c r="E365" s="236"/>
      <c r="F365" s="236"/>
      <c r="G365" s="237"/>
      <c r="H365" s="236"/>
      <c r="I365" s="236"/>
      <c r="J365" s="236"/>
      <c r="K365" s="236"/>
      <c r="L365" s="236"/>
      <c r="M365" s="236"/>
      <c r="N365" s="236"/>
      <c r="O365" s="236"/>
      <c r="P365" s="236"/>
      <c r="Q365" s="236"/>
      <c r="R365" s="236"/>
      <c r="S365" s="236"/>
      <c r="T365" s="236"/>
      <c r="U365" s="236"/>
      <c r="V365" s="236"/>
      <c r="W365" s="236"/>
      <c r="X365" s="236"/>
      <c r="Y365" s="236"/>
      <c r="Z365" s="236"/>
      <c r="AA365" s="236"/>
      <c r="AB365" s="236"/>
      <c r="AC365" s="236"/>
    </row>
    <row r="366" spans="1:29" ht="13.2" x14ac:dyDescent="0.25">
      <c r="A366" s="236"/>
      <c r="B366" s="236"/>
      <c r="C366" s="236"/>
      <c r="D366" s="236"/>
      <c r="E366" s="236"/>
      <c r="F366" s="236"/>
      <c r="G366" s="237"/>
      <c r="H366" s="236"/>
      <c r="I366" s="236"/>
      <c r="J366" s="236"/>
      <c r="K366" s="236"/>
      <c r="L366" s="236"/>
      <c r="M366" s="236"/>
      <c r="N366" s="236"/>
      <c r="O366" s="236"/>
      <c r="P366" s="236"/>
      <c r="Q366" s="236"/>
      <c r="R366" s="236"/>
      <c r="S366" s="236"/>
      <c r="T366" s="236"/>
      <c r="U366" s="236"/>
      <c r="V366" s="236"/>
      <c r="W366" s="236"/>
      <c r="X366" s="236"/>
      <c r="Y366" s="236"/>
      <c r="Z366" s="236"/>
      <c r="AA366" s="236"/>
      <c r="AB366" s="236"/>
      <c r="AC366" s="236"/>
    </row>
    <row r="367" spans="1:29" ht="13.2" x14ac:dyDescent="0.25">
      <c r="A367" s="236"/>
      <c r="B367" s="236"/>
      <c r="C367" s="236"/>
      <c r="D367" s="236"/>
      <c r="E367" s="236"/>
      <c r="F367" s="236"/>
      <c r="G367" s="237"/>
      <c r="H367" s="236"/>
      <c r="I367" s="236"/>
      <c r="J367" s="236"/>
      <c r="K367" s="236"/>
      <c r="L367" s="236"/>
      <c r="M367" s="236"/>
      <c r="N367" s="236"/>
      <c r="O367" s="236"/>
      <c r="P367" s="236"/>
      <c r="Q367" s="236"/>
      <c r="R367" s="236"/>
      <c r="S367" s="236"/>
      <c r="T367" s="236"/>
      <c r="U367" s="236"/>
      <c r="V367" s="236"/>
      <c r="W367" s="236"/>
      <c r="X367" s="236"/>
      <c r="Y367" s="236"/>
      <c r="Z367" s="236"/>
      <c r="AA367" s="236"/>
      <c r="AB367" s="236"/>
      <c r="AC367" s="236"/>
    </row>
    <row r="368" spans="1:29" ht="13.2" x14ac:dyDescent="0.25">
      <c r="A368" s="236"/>
      <c r="B368" s="236"/>
      <c r="C368" s="236"/>
      <c r="D368" s="236"/>
      <c r="E368" s="236"/>
      <c r="F368" s="236"/>
      <c r="G368" s="237"/>
      <c r="H368" s="236"/>
      <c r="I368" s="236"/>
      <c r="J368" s="236"/>
      <c r="K368" s="236"/>
      <c r="L368" s="236"/>
      <c r="M368" s="236"/>
      <c r="N368" s="236"/>
      <c r="O368" s="236"/>
      <c r="P368" s="236"/>
      <c r="Q368" s="236"/>
      <c r="R368" s="236"/>
      <c r="S368" s="236"/>
      <c r="T368" s="236"/>
      <c r="U368" s="236"/>
      <c r="V368" s="236"/>
      <c r="W368" s="236"/>
      <c r="X368" s="236"/>
      <c r="Y368" s="236"/>
      <c r="Z368" s="236"/>
      <c r="AA368" s="236"/>
      <c r="AB368" s="236"/>
      <c r="AC368" s="236"/>
    </row>
    <row r="369" spans="1:29" ht="13.2" x14ac:dyDescent="0.25">
      <c r="A369" s="236"/>
      <c r="B369" s="236"/>
      <c r="C369" s="236"/>
      <c r="D369" s="236"/>
      <c r="E369" s="236"/>
      <c r="F369" s="236"/>
      <c r="G369" s="237"/>
      <c r="H369" s="236"/>
      <c r="I369" s="236"/>
      <c r="J369" s="236"/>
      <c r="K369" s="236"/>
      <c r="L369" s="236"/>
      <c r="M369" s="236"/>
      <c r="N369" s="236"/>
      <c r="O369" s="236"/>
      <c r="P369" s="236"/>
      <c r="Q369" s="236"/>
      <c r="R369" s="236"/>
      <c r="S369" s="236"/>
      <c r="T369" s="236"/>
      <c r="U369" s="236"/>
      <c r="V369" s="236"/>
      <c r="W369" s="236"/>
      <c r="X369" s="236"/>
      <c r="Y369" s="236"/>
      <c r="Z369" s="236"/>
      <c r="AA369" s="236"/>
      <c r="AB369" s="236"/>
      <c r="AC369" s="236"/>
    </row>
    <row r="370" spans="1:29" ht="13.2" x14ac:dyDescent="0.25">
      <c r="A370" s="236"/>
      <c r="B370" s="236"/>
      <c r="C370" s="236"/>
      <c r="D370" s="236"/>
      <c r="E370" s="236"/>
      <c r="F370" s="236"/>
      <c r="G370" s="237"/>
      <c r="H370" s="236"/>
      <c r="I370" s="236"/>
      <c r="J370" s="236"/>
      <c r="K370" s="236"/>
      <c r="L370" s="236"/>
      <c r="M370" s="236"/>
      <c r="N370" s="236"/>
      <c r="O370" s="236"/>
      <c r="P370" s="236"/>
      <c r="Q370" s="236"/>
      <c r="R370" s="236"/>
      <c r="S370" s="236"/>
      <c r="T370" s="236"/>
      <c r="U370" s="236"/>
      <c r="V370" s="236"/>
      <c r="W370" s="236"/>
      <c r="X370" s="236"/>
      <c r="Y370" s="236"/>
      <c r="Z370" s="236"/>
      <c r="AA370" s="236"/>
      <c r="AB370" s="236"/>
      <c r="AC370" s="236"/>
    </row>
    <row r="371" spans="1:29" ht="13.2" x14ac:dyDescent="0.25">
      <c r="A371" s="236"/>
      <c r="B371" s="236"/>
      <c r="C371" s="236"/>
      <c r="D371" s="236"/>
      <c r="E371" s="236"/>
      <c r="F371" s="236"/>
      <c r="G371" s="237"/>
      <c r="H371" s="236"/>
      <c r="I371" s="236"/>
      <c r="J371" s="236"/>
      <c r="K371" s="236"/>
      <c r="L371" s="236"/>
      <c r="M371" s="236"/>
      <c r="N371" s="236"/>
      <c r="O371" s="236"/>
      <c r="P371" s="236"/>
      <c r="Q371" s="236"/>
      <c r="R371" s="236"/>
      <c r="S371" s="236"/>
      <c r="T371" s="236"/>
      <c r="U371" s="236"/>
      <c r="V371" s="236"/>
      <c r="W371" s="236"/>
      <c r="X371" s="236"/>
      <c r="Y371" s="236"/>
      <c r="Z371" s="236"/>
      <c r="AA371" s="236"/>
      <c r="AB371" s="236"/>
      <c r="AC371" s="236"/>
    </row>
    <row r="372" spans="1:29" ht="13.2" x14ac:dyDescent="0.25">
      <c r="A372" s="236"/>
      <c r="B372" s="236"/>
      <c r="C372" s="236"/>
      <c r="D372" s="236"/>
      <c r="E372" s="236"/>
      <c r="F372" s="236"/>
      <c r="G372" s="237"/>
      <c r="H372" s="236"/>
      <c r="I372" s="236"/>
      <c r="J372" s="236"/>
      <c r="K372" s="236"/>
      <c r="L372" s="236"/>
      <c r="M372" s="236"/>
      <c r="N372" s="236"/>
      <c r="O372" s="236"/>
      <c r="P372" s="236"/>
      <c r="Q372" s="236"/>
      <c r="R372" s="236"/>
      <c r="S372" s="236"/>
      <c r="T372" s="236"/>
      <c r="U372" s="236"/>
      <c r="V372" s="236"/>
      <c r="W372" s="236"/>
      <c r="X372" s="236"/>
      <c r="Y372" s="236"/>
      <c r="Z372" s="236"/>
      <c r="AA372" s="236"/>
      <c r="AB372" s="236"/>
      <c r="AC372" s="236"/>
    </row>
    <row r="373" spans="1:29" ht="13.2" x14ac:dyDescent="0.25">
      <c r="A373" s="236"/>
      <c r="B373" s="236"/>
      <c r="C373" s="236"/>
      <c r="D373" s="236"/>
      <c r="E373" s="236"/>
      <c r="F373" s="236"/>
      <c r="G373" s="237"/>
      <c r="H373" s="236"/>
      <c r="I373" s="236"/>
      <c r="J373" s="236"/>
      <c r="K373" s="236"/>
      <c r="L373" s="236"/>
      <c r="M373" s="236"/>
      <c r="N373" s="236"/>
      <c r="O373" s="236"/>
      <c r="P373" s="236"/>
      <c r="Q373" s="236"/>
      <c r="R373" s="236"/>
      <c r="S373" s="236"/>
      <c r="T373" s="236"/>
      <c r="U373" s="236"/>
      <c r="V373" s="236"/>
      <c r="W373" s="236"/>
      <c r="X373" s="236"/>
      <c r="Y373" s="236"/>
      <c r="Z373" s="236"/>
      <c r="AA373" s="236"/>
      <c r="AB373" s="236"/>
      <c r="AC373" s="236"/>
    </row>
    <row r="374" spans="1:29" ht="13.2" x14ac:dyDescent="0.25">
      <c r="A374" s="236"/>
      <c r="B374" s="236"/>
      <c r="C374" s="236"/>
      <c r="D374" s="236"/>
      <c r="E374" s="236"/>
      <c r="F374" s="236"/>
      <c r="G374" s="237"/>
      <c r="H374" s="236"/>
      <c r="I374" s="236"/>
      <c r="J374" s="236"/>
      <c r="K374" s="236"/>
      <c r="L374" s="236"/>
      <c r="M374" s="236"/>
      <c r="N374" s="236"/>
      <c r="O374" s="236"/>
      <c r="P374" s="236"/>
      <c r="Q374" s="236"/>
      <c r="R374" s="236"/>
      <c r="S374" s="236"/>
      <c r="T374" s="236"/>
      <c r="U374" s="236"/>
      <c r="V374" s="236"/>
      <c r="W374" s="236"/>
      <c r="X374" s="236"/>
      <c r="Y374" s="236"/>
      <c r="Z374" s="236"/>
      <c r="AA374" s="236"/>
      <c r="AB374" s="236"/>
      <c r="AC374" s="236"/>
    </row>
    <row r="375" spans="1:29" ht="13.2" x14ac:dyDescent="0.25">
      <c r="A375" s="236"/>
      <c r="B375" s="236"/>
      <c r="C375" s="236"/>
      <c r="D375" s="236"/>
      <c r="E375" s="236"/>
      <c r="F375" s="236"/>
      <c r="G375" s="237"/>
      <c r="H375" s="236"/>
      <c r="I375" s="236"/>
      <c r="J375" s="236"/>
      <c r="K375" s="236"/>
      <c r="L375" s="236"/>
      <c r="M375" s="236"/>
      <c r="N375" s="236"/>
      <c r="O375" s="236"/>
      <c r="P375" s="236"/>
      <c r="Q375" s="236"/>
      <c r="R375" s="236"/>
      <c r="S375" s="236"/>
      <c r="T375" s="236"/>
      <c r="U375" s="236"/>
      <c r="V375" s="236"/>
      <c r="W375" s="236"/>
      <c r="X375" s="236"/>
      <c r="Y375" s="236"/>
      <c r="Z375" s="236"/>
      <c r="AA375" s="236"/>
      <c r="AB375" s="236"/>
      <c r="AC375" s="236"/>
    </row>
    <row r="376" spans="1:29" ht="13.2" x14ac:dyDescent="0.25">
      <c r="A376" s="236"/>
      <c r="B376" s="236"/>
      <c r="C376" s="236"/>
      <c r="D376" s="236"/>
      <c r="E376" s="236"/>
      <c r="F376" s="236"/>
      <c r="G376" s="237"/>
      <c r="H376" s="236"/>
      <c r="I376" s="236"/>
      <c r="J376" s="236"/>
      <c r="K376" s="236"/>
      <c r="L376" s="236"/>
      <c r="M376" s="236"/>
      <c r="N376" s="236"/>
      <c r="O376" s="236"/>
      <c r="P376" s="236"/>
      <c r="Q376" s="236"/>
      <c r="R376" s="236"/>
      <c r="S376" s="236"/>
      <c r="T376" s="236"/>
      <c r="U376" s="236"/>
      <c r="V376" s="236"/>
      <c r="W376" s="236"/>
      <c r="X376" s="236"/>
      <c r="Y376" s="236"/>
      <c r="Z376" s="236"/>
      <c r="AA376" s="236"/>
      <c r="AB376" s="236"/>
      <c r="AC376" s="236"/>
    </row>
    <row r="377" spans="1:29" ht="13.2" x14ac:dyDescent="0.25">
      <c r="A377" s="236"/>
      <c r="B377" s="236"/>
      <c r="C377" s="236"/>
      <c r="D377" s="236"/>
      <c r="E377" s="236"/>
      <c r="F377" s="236"/>
      <c r="G377" s="237"/>
      <c r="H377" s="236"/>
      <c r="I377" s="236"/>
      <c r="J377" s="236"/>
      <c r="K377" s="236"/>
      <c r="L377" s="236"/>
      <c r="M377" s="236"/>
      <c r="N377" s="236"/>
      <c r="O377" s="236"/>
      <c r="P377" s="236"/>
      <c r="Q377" s="236"/>
      <c r="R377" s="236"/>
      <c r="S377" s="236"/>
      <c r="T377" s="236"/>
      <c r="U377" s="236"/>
      <c r="V377" s="236"/>
      <c r="W377" s="236"/>
      <c r="X377" s="236"/>
      <c r="Y377" s="236"/>
      <c r="Z377" s="236"/>
      <c r="AA377" s="236"/>
      <c r="AB377" s="236"/>
      <c r="AC377" s="236"/>
    </row>
    <row r="378" spans="1:29" ht="13.2" x14ac:dyDescent="0.25">
      <c r="A378" s="236"/>
      <c r="B378" s="236"/>
      <c r="C378" s="236"/>
      <c r="D378" s="236"/>
      <c r="E378" s="236"/>
      <c r="F378" s="236"/>
      <c r="G378" s="237"/>
      <c r="H378" s="236"/>
      <c r="I378" s="236"/>
      <c r="J378" s="236"/>
      <c r="K378" s="236"/>
      <c r="L378" s="236"/>
      <c r="M378" s="236"/>
      <c r="N378" s="236"/>
      <c r="O378" s="236"/>
      <c r="P378" s="236"/>
      <c r="Q378" s="236"/>
      <c r="R378" s="236"/>
      <c r="S378" s="236"/>
      <c r="T378" s="236"/>
      <c r="U378" s="236"/>
      <c r="V378" s="236"/>
      <c r="W378" s="236"/>
      <c r="X378" s="236"/>
      <c r="Y378" s="236"/>
      <c r="Z378" s="236"/>
      <c r="AA378" s="236"/>
      <c r="AB378" s="236"/>
      <c r="AC378" s="236"/>
    </row>
    <row r="379" spans="1:29" ht="13.2" x14ac:dyDescent="0.25">
      <c r="A379" s="236"/>
      <c r="B379" s="236"/>
      <c r="C379" s="236"/>
      <c r="D379" s="236"/>
      <c r="E379" s="236"/>
      <c r="F379" s="236"/>
      <c r="G379" s="237"/>
      <c r="H379" s="236"/>
      <c r="I379" s="236"/>
      <c r="J379" s="236"/>
      <c r="K379" s="236"/>
      <c r="L379" s="236"/>
      <c r="M379" s="236"/>
      <c r="N379" s="236"/>
      <c r="O379" s="236"/>
      <c r="P379" s="236"/>
      <c r="Q379" s="236"/>
      <c r="R379" s="236"/>
      <c r="S379" s="236"/>
      <c r="T379" s="236"/>
      <c r="U379" s="236"/>
      <c r="V379" s="236"/>
      <c r="W379" s="236"/>
      <c r="X379" s="236"/>
      <c r="Y379" s="236"/>
      <c r="Z379" s="236"/>
      <c r="AA379" s="236"/>
      <c r="AB379" s="236"/>
      <c r="AC379" s="236"/>
    </row>
    <row r="380" spans="1:29" ht="13.2" x14ac:dyDescent="0.25">
      <c r="A380" s="236"/>
      <c r="B380" s="236"/>
      <c r="C380" s="236"/>
      <c r="D380" s="236"/>
      <c r="E380" s="236"/>
      <c r="F380" s="236"/>
      <c r="G380" s="237"/>
      <c r="H380" s="236"/>
      <c r="I380" s="236"/>
      <c r="J380" s="236"/>
      <c r="K380" s="236"/>
      <c r="L380" s="236"/>
      <c r="M380" s="236"/>
      <c r="N380" s="236"/>
      <c r="O380" s="236"/>
      <c r="P380" s="236"/>
      <c r="Q380" s="236"/>
      <c r="R380" s="236"/>
      <c r="S380" s="236"/>
      <c r="T380" s="236"/>
      <c r="U380" s="236"/>
      <c r="V380" s="236"/>
      <c r="W380" s="236"/>
      <c r="X380" s="236"/>
      <c r="Y380" s="236"/>
      <c r="Z380" s="236"/>
      <c r="AA380" s="236"/>
      <c r="AB380" s="236"/>
      <c r="AC380" s="236"/>
    </row>
    <row r="381" spans="1:29" ht="13.2" x14ac:dyDescent="0.25">
      <c r="A381" s="236"/>
      <c r="B381" s="236"/>
      <c r="C381" s="236"/>
      <c r="D381" s="236"/>
      <c r="E381" s="236"/>
      <c r="F381" s="236"/>
      <c r="G381" s="237"/>
      <c r="H381" s="236"/>
      <c r="I381" s="236"/>
      <c r="J381" s="236"/>
      <c r="K381" s="236"/>
      <c r="L381" s="236"/>
      <c r="M381" s="236"/>
      <c r="N381" s="236"/>
      <c r="O381" s="236"/>
      <c r="P381" s="236"/>
      <c r="Q381" s="236"/>
      <c r="R381" s="236"/>
      <c r="S381" s="236"/>
      <c r="T381" s="236"/>
      <c r="U381" s="236"/>
      <c r="V381" s="236"/>
      <c r="W381" s="236"/>
      <c r="X381" s="236"/>
      <c r="Y381" s="236"/>
      <c r="Z381" s="236"/>
      <c r="AA381" s="236"/>
      <c r="AB381" s="236"/>
      <c r="AC381" s="236"/>
    </row>
    <row r="382" spans="1:29" ht="13.2" x14ac:dyDescent="0.25">
      <c r="A382" s="236"/>
      <c r="B382" s="236"/>
      <c r="C382" s="236"/>
      <c r="D382" s="236"/>
      <c r="E382" s="236"/>
      <c r="F382" s="236"/>
      <c r="G382" s="237"/>
      <c r="H382" s="236"/>
      <c r="I382" s="236"/>
      <c r="J382" s="236"/>
      <c r="K382" s="236"/>
      <c r="L382" s="236"/>
      <c r="M382" s="236"/>
      <c r="N382" s="236"/>
      <c r="O382" s="236"/>
      <c r="P382" s="236"/>
      <c r="Q382" s="236"/>
      <c r="R382" s="236"/>
      <c r="S382" s="236"/>
      <c r="T382" s="236"/>
      <c r="U382" s="236"/>
      <c r="V382" s="236"/>
      <c r="W382" s="236"/>
      <c r="X382" s="236"/>
      <c r="Y382" s="236"/>
      <c r="Z382" s="236"/>
      <c r="AA382" s="236"/>
      <c r="AB382" s="236"/>
      <c r="AC382" s="236"/>
    </row>
    <row r="383" spans="1:29" ht="13.2" x14ac:dyDescent="0.25">
      <c r="A383" s="236"/>
      <c r="B383" s="236"/>
      <c r="C383" s="236"/>
      <c r="D383" s="236"/>
      <c r="E383" s="236"/>
      <c r="F383" s="236"/>
      <c r="G383" s="237"/>
      <c r="H383" s="236"/>
      <c r="I383" s="236"/>
      <c r="J383" s="236"/>
      <c r="K383" s="236"/>
      <c r="L383" s="236"/>
      <c r="M383" s="236"/>
      <c r="N383" s="236"/>
      <c r="O383" s="236"/>
      <c r="P383" s="236"/>
      <c r="Q383" s="236"/>
      <c r="R383" s="236"/>
      <c r="S383" s="236"/>
      <c r="T383" s="236"/>
      <c r="U383" s="236"/>
      <c r="V383" s="236"/>
      <c r="W383" s="236"/>
      <c r="X383" s="236"/>
      <c r="Y383" s="236"/>
      <c r="Z383" s="236"/>
      <c r="AA383" s="236"/>
      <c r="AB383" s="236"/>
      <c r="AC383" s="236"/>
    </row>
    <row r="384" spans="1:29" ht="13.2" x14ac:dyDescent="0.25">
      <c r="A384" s="236"/>
      <c r="B384" s="236"/>
      <c r="C384" s="236"/>
      <c r="D384" s="236"/>
      <c r="E384" s="236"/>
      <c r="F384" s="236"/>
      <c r="G384" s="237"/>
      <c r="H384" s="236"/>
      <c r="I384" s="236"/>
      <c r="J384" s="236"/>
      <c r="K384" s="236"/>
      <c r="L384" s="236"/>
      <c r="M384" s="236"/>
      <c r="N384" s="236"/>
      <c r="O384" s="236"/>
      <c r="P384" s="236"/>
      <c r="Q384" s="236"/>
      <c r="R384" s="236"/>
      <c r="S384" s="236"/>
      <c r="T384" s="236"/>
      <c r="U384" s="236"/>
      <c r="V384" s="236"/>
      <c r="W384" s="236"/>
      <c r="X384" s="236"/>
      <c r="Y384" s="236"/>
      <c r="Z384" s="236"/>
      <c r="AA384" s="236"/>
      <c r="AB384" s="236"/>
      <c r="AC384" s="236"/>
    </row>
    <row r="385" spans="1:29" ht="13.2" x14ac:dyDescent="0.25">
      <c r="A385" s="236"/>
      <c r="B385" s="236"/>
      <c r="C385" s="236"/>
      <c r="D385" s="236"/>
      <c r="E385" s="236"/>
      <c r="F385" s="236"/>
      <c r="G385" s="237"/>
      <c r="H385" s="236"/>
      <c r="I385" s="236"/>
      <c r="J385" s="236"/>
      <c r="K385" s="236"/>
      <c r="L385" s="236"/>
      <c r="M385" s="236"/>
      <c r="N385" s="236"/>
      <c r="O385" s="236"/>
      <c r="P385" s="236"/>
      <c r="Q385" s="236"/>
      <c r="R385" s="236"/>
      <c r="S385" s="236"/>
      <c r="T385" s="236"/>
      <c r="U385" s="236"/>
      <c r="V385" s="236"/>
      <c r="W385" s="236"/>
      <c r="X385" s="236"/>
      <c r="Y385" s="236"/>
      <c r="Z385" s="236"/>
      <c r="AA385" s="236"/>
      <c r="AB385" s="236"/>
      <c r="AC385" s="236"/>
    </row>
    <row r="386" spans="1:29" ht="13.2" x14ac:dyDescent="0.25">
      <c r="A386" s="236"/>
      <c r="B386" s="236"/>
      <c r="C386" s="236"/>
      <c r="D386" s="236"/>
      <c r="E386" s="236"/>
      <c r="F386" s="236"/>
      <c r="G386" s="237"/>
      <c r="H386" s="236"/>
      <c r="I386" s="236"/>
      <c r="J386" s="236"/>
      <c r="K386" s="236"/>
      <c r="L386" s="236"/>
      <c r="M386" s="236"/>
      <c r="N386" s="236"/>
      <c r="O386" s="236"/>
      <c r="P386" s="236"/>
      <c r="Q386" s="236"/>
      <c r="R386" s="236"/>
      <c r="S386" s="236"/>
      <c r="T386" s="236"/>
      <c r="U386" s="236"/>
      <c r="V386" s="236"/>
      <c r="W386" s="236"/>
      <c r="X386" s="236"/>
      <c r="Y386" s="236"/>
      <c r="Z386" s="236"/>
      <c r="AA386" s="236"/>
      <c r="AB386" s="236"/>
      <c r="AC386" s="236"/>
    </row>
    <row r="387" spans="1:29" ht="13.2" x14ac:dyDescent="0.25">
      <c r="A387" s="236"/>
      <c r="B387" s="236"/>
      <c r="C387" s="236"/>
      <c r="D387" s="236"/>
      <c r="E387" s="236"/>
      <c r="F387" s="236"/>
      <c r="G387" s="237"/>
      <c r="H387" s="236"/>
      <c r="I387" s="236"/>
      <c r="J387" s="236"/>
      <c r="K387" s="236"/>
      <c r="L387" s="236"/>
      <c r="M387" s="236"/>
      <c r="N387" s="236"/>
      <c r="O387" s="236"/>
      <c r="P387" s="236"/>
      <c r="Q387" s="236"/>
      <c r="R387" s="236"/>
      <c r="S387" s="236"/>
      <c r="T387" s="236"/>
      <c r="U387" s="236"/>
      <c r="V387" s="236"/>
      <c r="W387" s="236"/>
      <c r="X387" s="236"/>
      <c r="Y387" s="236"/>
      <c r="Z387" s="236"/>
      <c r="AA387" s="236"/>
      <c r="AB387" s="236"/>
      <c r="AC387" s="236"/>
    </row>
    <row r="388" spans="1:29" ht="13.2" x14ac:dyDescent="0.25">
      <c r="A388" s="236"/>
      <c r="B388" s="236"/>
      <c r="C388" s="236"/>
      <c r="D388" s="236"/>
      <c r="E388" s="236"/>
      <c r="F388" s="236"/>
      <c r="G388" s="237"/>
      <c r="H388" s="236"/>
      <c r="I388" s="236"/>
      <c r="J388" s="236"/>
      <c r="K388" s="236"/>
      <c r="L388" s="236"/>
      <c r="M388" s="236"/>
      <c r="N388" s="236"/>
      <c r="O388" s="236"/>
      <c r="P388" s="236"/>
      <c r="Q388" s="236"/>
      <c r="R388" s="236"/>
      <c r="S388" s="236"/>
      <c r="T388" s="236"/>
      <c r="U388" s="236"/>
      <c r="V388" s="236"/>
      <c r="W388" s="236"/>
      <c r="X388" s="236"/>
      <c r="Y388" s="236"/>
      <c r="Z388" s="236"/>
      <c r="AA388" s="236"/>
      <c r="AB388" s="236"/>
      <c r="AC388" s="236"/>
    </row>
    <row r="389" spans="1:29" ht="13.2" x14ac:dyDescent="0.25">
      <c r="A389" s="236"/>
      <c r="B389" s="236"/>
      <c r="C389" s="236"/>
      <c r="D389" s="236"/>
      <c r="E389" s="236"/>
      <c r="F389" s="236"/>
      <c r="G389" s="237"/>
      <c r="H389" s="236"/>
      <c r="I389" s="236"/>
      <c r="J389" s="236"/>
      <c r="K389" s="236"/>
      <c r="L389" s="236"/>
      <c r="M389" s="236"/>
      <c r="N389" s="236"/>
      <c r="O389" s="236"/>
      <c r="P389" s="236"/>
      <c r="Q389" s="236"/>
      <c r="R389" s="236"/>
      <c r="S389" s="236"/>
      <c r="T389" s="236"/>
      <c r="U389" s="236"/>
      <c r="V389" s="236"/>
      <c r="W389" s="236"/>
      <c r="X389" s="236"/>
      <c r="Y389" s="236"/>
      <c r="Z389" s="236"/>
      <c r="AA389" s="236"/>
      <c r="AB389" s="236"/>
      <c r="AC389" s="236"/>
    </row>
    <row r="390" spans="1:29" ht="13.2" x14ac:dyDescent="0.25">
      <c r="A390" s="236"/>
      <c r="B390" s="236"/>
      <c r="C390" s="236"/>
      <c r="D390" s="236"/>
      <c r="E390" s="236"/>
      <c r="F390" s="236"/>
      <c r="G390" s="237"/>
      <c r="H390" s="236"/>
      <c r="I390" s="236"/>
      <c r="J390" s="236"/>
      <c r="K390" s="236"/>
      <c r="L390" s="236"/>
      <c r="M390" s="236"/>
      <c r="N390" s="236"/>
      <c r="O390" s="236"/>
      <c r="P390" s="236"/>
      <c r="Q390" s="236"/>
      <c r="R390" s="236"/>
      <c r="S390" s="236"/>
      <c r="T390" s="236"/>
      <c r="U390" s="236"/>
      <c r="V390" s="236"/>
      <c r="W390" s="236"/>
      <c r="X390" s="236"/>
      <c r="Y390" s="236"/>
      <c r="Z390" s="236"/>
      <c r="AA390" s="236"/>
      <c r="AB390" s="236"/>
      <c r="AC390" s="236"/>
    </row>
    <row r="391" spans="1:29" ht="13.2" x14ac:dyDescent="0.25">
      <c r="A391" s="236"/>
      <c r="B391" s="236"/>
      <c r="C391" s="236"/>
      <c r="D391" s="236"/>
      <c r="E391" s="236"/>
      <c r="F391" s="236"/>
      <c r="G391" s="237"/>
      <c r="H391" s="236"/>
      <c r="I391" s="236"/>
      <c r="J391" s="236"/>
      <c r="K391" s="236"/>
      <c r="L391" s="236"/>
      <c r="M391" s="236"/>
      <c r="N391" s="236"/>
      <c r="O391" s="236"/>
      <c r="P391" s="236"/>
      <c r="Q391" s="236"/>
      <c r="R391" s="236"/>
      <c r="S391" s="236"/>
      <c r="T391" s="236"/>
      <c r="U391" s="236"/>
      <c r="V391" s="236"/>
      <c r="W391" s="236"/>
      <c r="X391" s="236"/>
      <c r="Y391" s="236"/>
      <c r="Z391" s="236"/>
      <c r="AA391" s="236"/>
      <c r="AB391" s="236"/>
      <c r="AC391" s="236"/>
    </row>
    <row r="392" spans="1:29" ht="13.2" x14ac:dyDescent="0.25">
      <c r="A392" s="236"/>
      <c r="B392" s="236"/>
      <c r="C392" s="236"/>
      <c r="D392" s="236"/>
      <c r="E392" s="236"/>
      <c r="F392" s="236"/>
      <c r="G392" s="237"/>
      <c r="H392" s="236"/>
      <c r="I392" s="236"/>
      <c r="J392" s="236"/>
      <c r="K392" s="236"/>
      <c r="L392" s="236"/>
      <c r="M392" s="236"/>
      <c r="N392" s="236"/>
      <c r="O392" s="236"/>
      <c r="P392" s="236"/>
      <c r="Q392" s="236"/>
      <c r="R392" s="236"/>
      <c r="S392" s="236"/>
      <c r="T392" s="236"/>
      <c r="U392" s="236"/>
      <c r="V392" s="236"/>
      <c r="W392" s="236"/>
      <c r="X392" s="236"/>
      <c r="Y392" s="236"/>
      <c r="Z392" s="236"/>
      <c r="AA392" s="236"/>
      <c r="AB392" s="236"/>
      <c r="AC392" s="236"/>
    </row>
    <row r="393" spans="1:29" ht="13.2" x14ac:dyDescent="0.25">
      <c r="A393" s="236"/>
      <c r="B393" s="236"/>
      <c r="C393" s="236"/>
      <c r="D393" s="236"/>
      <c r="E393" s="236"/>
      <c r="F393" s="236"/>
      <c r="G393" s="237"/>
      <c r="H393" s="236"/>
      <c r="I393" s="236"/>
      <c r="J393" s="236"/>
      <c r="K393" s="236"/>
      <c r="L393" s="236"/>
      <c r="M393" s="236"/>
      <c r="N393" s="236"/>
      <c r="O393" s="236"/>
      <c r="P393" s="236"/>
      <c r="Q393" s="236"/>
      <c r="R393" s="236"/>
      <c r="S393" s="236"/>
      <c r="T393" s="236"/>
      <c r="U393" s="236"/>
      <c r="V393" s="236"/>
      <c r="W393" s="236"/>
      <c r="X393" s="236"/>
      <c r="Y393" s="236"/>
      <c r="Z393" s="236"/>
      <c r="AA393" s="236"/>
      <c r="AB393" s="236"/>
      <c r="AC393" s="236"/>
    </row>
    <row r="394" spans="1:29" ht="13.2" x14ac:dyDescent="0.25">
      <c r="A394" s="236"/>
      <c r="B394" s="236"/>
      <c r="C394" s="236"/>
      <c r="D394" s="236"/>
      <c r="E394" s="236"/>
      <c r="F394" s="236"/>
      <c r="G394" s="237"/>
      <c r="H394" s="236"/>
      <c r="I394" s="236"/>
      <c r="J394" s="236"/>
      <c r="K394" s="236"/>
      <c r="L394" s="236"/>
      <c r="M394" s="236"/>
      <c r="N394" s="236"/>
      <c r="O394" s="236"/>
      <c r="P394" s="236"/>
      <c r="Q394" s="236"/>
      <c r="R394" s="236"/>
      <c r="S394" s="236"/>
      <c r="T394" s="236"/>
      <c r="U394" s="236"/>
      <c r="V394" s="236"/>
      <c r="W394" s="236"/>
      <c r="X394" s="236"/>
      <c r="Y394" s="236"/>
      <c r="Z394" s="236"/>
      <c r="AA394" s="236"/>
      <c r="AB394" s="236"/>
      <c r="AC394" s="236"/>
    </row>
    <row r="395" spans="1:29" ht="13.2" x14ac:dyDescent="0.25">
      <c r="A395" s="236"/>
      <c r="B395" s="236"/>
      <c r="C395" s="236"/>
      <c r="D395" s="236"/>
      <c r="E395" s="236"/>
      <c r="F395" s="236"/>
      <c r="G395" s="237"/>
      <c r="H395" s="236"/>
      <c r="I395" s="236"/>
      <c r="J395" s="236"/>
      <c r="K395" s="236"/>
      <c r="L395" s="236"/>
      <c r="M395" s="236"/>
      <c r="N395" s="236"/>
      <c r="O395" s="236"/>
      <c r="P395" s="236"/>
      <c r="Q395" s="236"/>
      <c r="R395" s="236"/>
      <c r="S395" s="236"/>
      <c r="T395" s="236"/>
      <c r="U395" s="236"/>
      <c r="V395" s="236"/>
      <c r="W395" s="236"/>
      <c r="X395" s="236"/>
      <c r="Y395" s="236"/>
      <c r="Z395" s="236"/>
      <c r="AA395" s="236"/>
      <c r="AB395" s="236"/>
      <c r="AC395" s="236"/>
    </row>
    <row r="396" spans="1:29" ht="13.2" x14ac:dyDescent="0.25">
      <c r="A396" s="236"/>
      <c r="B396" s="236"/>
      <c r="C396" s="236"/>
      <c r="D396" s="236"/>
      <c r="E396" s="236"/>
      <c r="F396" s="236"/>
      <c r="G396" s="237"/>
      <c r="H396" s="236"/>
      <c r="I396" s="236"/>
      <c r="J396" s="236"/>
      <c r="K396" s="236"/>
      <c r="L396" s="236"/>
      <c r="M396" s="236"/>
      <c r="N396" s="236"/>
      <c r="O396" s="236"/>
      <c r="P396" s="236"/>
      <c r="Q396" s="236"/>
      <c r="R396" s="236"/>
      <c r="S396" s="236"/>
      <c r="T396" s="236"/>
      <c r="U396" s="236"/>
      <c r="V396" s="236"/>
      <c r="W396" s="236"/>
      <c r="X396" s="236"/>
      <c r="Y396" s="236"/>
      <c r="Z396" s="236"/>
      <c r="AA396" s="236"/>
      <c r="AB396" s="236"/>
      <c r="AC396" s="236"/>
    </row>
    <row r="397" spans="1:29" ht="13.2" x14ac:dyDescent="0.25">
      <c r="A397" s="236"/>
      <c r="B397" s="236"/>
      <c r="C397" s="236"/>
      <c r="D397" s="236"/>
      <c r="E397" s="236"/>
      <c r="F397" s="236"/>
      <c r="G397" s="237"/>
      <c r="H397" s="236"/>
      <c r="I397" s="236"/>
      <c r="J397" s="236"/>
      <c r="K397" s="236"/>
      <c r="L397" s="236"/>
      <c r="M397" s="236"/>
      <c r="N397" s="236"/>
      <c r="O397" s="236"/>
      <c r="P397" s="236"/>
      <c r="Q397" s="236"/>
      <c r="R397" s="236"/>
      <c r="S397" s="236"/>
      <c r="T397" s="236"/>
      <c r="U397" s="236"/>
      <c r="V397" s="236"/>
      <c r="W397" s="236"/>
      <c r="X397" s="236"/>
      <c r="Y397" s="236"/>
      <c r="Z397" s="236"/>
      <c r="AA397" s="236"/>
      <c r="AB397" s="236"/>
      <c r="AC397" s="236"/>
    </row>
    <row r="398" spans="1:29" ht="13.2" x14ac:dyDescent="0.25">
      <c r="A398" s="236"/>
      <c r="B398" s="236"/>
      <c r="C398" s="236"/>
      <c r="D398" s="236"/>
      <c r="E398" s="236"/>
      <c r="F398" s="236"/>
      <c r="G398" s="237"/>
      <c r="H398" s="236"/>
      <c r="I398" s="236"/>
      <c r="J398" s="236"/>
      <c r="K398" s="236"/>
      <c r="L398" s="236"/>
      <c r="M398" s="236"/>
      <c r="N398" s="236"/>
      <c r="O398" s="236"/>
      <c r="P398" s="236"/>
      <c r="Q398" s="236"/>
      <c r="R398" s="236"/>
      <c r="S398" s="236"/>
      <c r="T398" s="236"/>
      <c r="U398" s="236"/>
      <c r="V398" s="236"/>
      <c r="W398" s="236"/>
      <c r="X398" s="236"/>
      <c r="Y398" s="236"/>
      <c r="Z398" s="236"/>
      <c r="AA398" s="236"/>
      <c r="AB398" s="236"/>
      <c r="AC398" s="236"/>
    </row>
    <row r="399" spans="1:29" ht="13.2" x14ac:dyDescent="0.25">
      <c r="A399" s="236"/>
      <c r="B399" s="236"/>
      <c r="C399" s="236"/>
      <c r="D399" s="236"/>
      <c r="E399" s="236"/>
      <c r="F399" s="236"/>
      <c r="G399" s="237"/>
      <c r="H399" s="236"/>
      <c r="I399" s="236"/>
      <c r="J399" s="236"/>
      <c r="K399" s="236"/>
      <c r="L399" s="236"/>
      <c r="M399" s="236"/>
      <c r="N399" s="236"/>
      <c r="O399" s="236"/>
      <c r="P399" s="236"/>
      <c r="Q399" s="236"/>
      <c r="R399" s="236"/>
      <c r="S399" s="236"/>
      <c r="T399" s="236"/>
      <c r="U399" s="236"/>
      <c r="V399" s="236"/>
      <c r="W399" s="236"/>
      <c r="X399" s="236"/>
      <c r="Y399" s="236"/>
      <c r="Z399" s="236"/>
      <c r="AA399" s="236"/>
      <c r="AB399" s="236"/>
      <c r="AC399" s="236"/>
    </row>
    <row r="400" spans="1:29" ht="13.2" x14ac:dyDescent="0.25">
      <c r="A400" s="236"/>
      <c r="B400" s="236"/>
      <c r="C400" s="236"/>
      <c r="D400" s="236"/>
      <c r="E400" s="236"/>
      <c r="F400" s="236"/>
      <c r="G400" s="237"/>
      <c r="H400" s="236"/>
      <c r="I400" s="236"/>
      <c r="J400" s="236"/>
      <c r="K400" s="236"/>
      <c r="L400" s="236"/>
      <c r="M400" s="236"/>
      <c r="N400" s="236"/>
      <c r="O400" s="236"/>
      <c r="P400" s="236"/>
      <c r="Q400" s="236"/>
      <c r="R400" s="236"/>
      <c r="S400" s="236"/>
      <c r="T400" s="236"/>
      <c r="U400" s="236"/>
      <c r="V400" s="236"/>
      <c r="W400" s="236"/>
      <c r="X400" s="236"/>
      <c r="Y400" s="236"/>
      <c r="Z400" s="236"/>
      <c r="AA400" s="236"/>
      <c r="AB400" s="236"/>
      <c r="AC400" s="236"/>
    </row>
    <row r="401" spans="1:29" ht="13.2" x14ac:dyDescent="0.25">
      <c r="A401" s="236"/>
      <c r="B401" s="236"/>
      <c r="C401" s="236"/>
      <c r="D401" s="236"/>
      <c r="E401" s="236"/>
      <c r="F401" s="236"/>
      <c r="G401" s="237"/>
      <c r="H401" s="236"/>
      <c r="I401" s="236"/>
      <c r="J401" s="236"/>
      <c r="K401" s="236"/>
      <c r="L401" s="236"/>
      <c r="M401" s="236"/>
      <c r="N401" s="236"/>
      <c r="O401" s="236"/>
      <c r="P401" s="236"/>
      <c r="Q401" s="236"/>
      <c r="R401" s="236"/>
      <c r="S401" s="236"/>
      <c r="T401" s="236"/>
      <c r="U401" s="236"/>
      <c r="V401" s="236"/>
      <c r="W401" s="236"/>
      <c r="X401" s="236"/>
      <c r="Y401" s="236"/>
      <c r="Z401" s="236"/>
      <c r="AA401" s="236"/>
      <c r="AB401" s="236"/>
      <c r="AC401" s="236"/>
    </row>
    <row r="402" spans="1:29" ht="13.2" x14ac:dyDescent="0.25">
      <c r="A402" s="236"/>
      <c r="B402" s="236"/>
      <c r="C402" s="236"/>
      <c r="D402" s="236"/>
      <c r="E402" s="236"/>
      <c r="F402" s="236"/>
      <c r="G402" s="237"/>
      <c r="H402" s="236"/>
      <c r="I402" s="236"/>
      <c r="J402" s="236"/>
      <c r="K402" s="236"/>
      <c r="L402" s="236"/>
      <c r="M402" s="236"/>
      <c r="N402" s="236"/>
      <c r="O402" s="236"/>
      <c r="P402" s="236"/>
      <c r="Q402" s="236"/>
      <c r="R402" s="236"/>
      <c r="S402" s="236"/>
      <c r="T402" s="236"/>
      <c r="U402" s="236"/>
      <c r="V402" s="236"/>
      <c r="W402" s="236"/>
      <c r="X402" s="236"/>
      <c r="Y402" s="236"/>
      <c r="Z402" s="236"/>
      <c r="AA402" s="236"/>
      <c r="AB402" s="236"/>
      <c r="AC402" s="236"/>
    </row>
    <row r="403" spans="1:29" ht="13.2" x14ac:dyDescent="0.25">
      <c r="A403" s="236"/>
      <c r="B403" s="236"/>
      <c r="C403" s="236"/>
      <c r="D403" s="236"/>
      <c r="E403" s="236"/>
      <c r="F403" s="236"/>
      <c r="G403" s="237"/>
      <c r="H403" s="236"/>
      <c r="I403" s="236"/>
      <c r="J403" s="236"/>
      <c r="K403" s="236"/>
      <c r="L403" s="236"/>
      <c r="M403" s="236"/>
      <c r="N403" s="236"/>
      <c r="O403" s="236"/>
      <c r="P403" s="236"/>
      <c r="Q403" s="236"/>
      <c r="R403" s="236"/>
      <c r="S403" s="236"/>
      <c r="T403" s="236"/>
      <c r="U403" s="236"/>
      <c r="V403" s="236"/>
      <c r="W403" s="236"/>
      <c r="X403" s="236"/>
      <c r="Y403" s="236"/>
      <c r="Z403" s="236"/>
      <c r="AA403" s="236"/>
      <c r="AB403" s="236"/>
      <c r="AC403" s="236"/>
    </row>
    <row r="404" spans="1:29" ht="13.2" x14ac:dyDescent="0.25">
      <c r="A404" s="236"/>
      <c r="B404" s="236"/>
      <c r="C404" s="236"/>
      <c r="D404" s="236"/>
      <c r="E404" s="236"/>
      <c r="F404" s="236"/>
      <c r="G404" s="237"/>
      <c r="H404" s="236"/>
      <c r="I404" s="236"/>
      <c r="J404" s="236"/>
      <c r="K404" s="236"/>
      <c r="L404" s="236"/>
      <c r="M404" s="236"/>
      <c r="N404" s="236"/>
      <c r="O404" s="236"/>
      <c r="P404" s="236"/>
      <c r="Q404" s="236"/>
      <c r="R404" s="236"/>
      <c r="S404" s="236"/>
      <c r="T404" s="236"/>
      <c r="U404" s="236"/>
      <c r="V404" s="236"/>
      <c r="W404" s="236"/>
      <c r="X404" s="236"/>
      <c r="Y404" s="236"/>
      <c r="Z404" s="236"/>
      <c r="AA404" s="236"/>
      <c r="AB404" s="236"/>
      <c r="AC404" s="236"/>
    </row>
    <row r="405" spans="1:29" ht="13.2" x14ac:dyDescent="0.25">
      <c r="A405" s="236"/>
      <c r="B405" s="236"/>
      <c r="C405" s="236"/>
      <c r="D405" s="236"/>
      <c r="E405" s="236"/>
      <c r="F405" s="236"/>
      <c r="G405" s="237"/>
      <c r="H405" s="236"/>
      <c r="I405" s="236"/>
      <c r="J405" s="236"/>
      <c r="K405" s="236"/>
      <c r="L405" s="236"/>
      <c r="M405" s="236"/>
      <c r="N405" s="236"/>
      <c r="O405" s="236"/>
      <c r="P405" s="236"/>
      <c r="Q405" s="236"/>
      <c r="R405" s="236"/>
      <c r="S405" s="236"/>
      <c r="T405" s="236"/>
      <c r="U405" s="236"/>
      <c r="V405" s="236"/>
      <c r="W405" s="236"/>
      <c r="X405" s="236"/>
      <c r="Y405" s="236"/>
      <c r="Z405" s="236"/>
      <c r="AA405" s="236"/>
      <c r="AB405" s="236"/>
      <c r="AC405" s="236"/>
    </row>
    <row r="406" spans="1:29" ht="13.2" x14ac:dyDescent="0.25">
      <c r="A406" s="236"/>
      <c r="B406" s="236"/>
      <c r="C406" s="236"/>
      <c r="D406" s="236"/>
      <c r="E406" s="236"/>
      <c r="F406" s="236"/>
      <c r="G406" s="237"/>
      <c r="H406" s="236"/>
      <c r="I406" s="236"/>
      <c r="J406" s="236"/>
      <c r="K406" s="236"/>
      <c r="L406" s="236"/>
      <c r="M406" s="236"/>
      <c r="N406" s="236"/>
      <c r="O406" s="236"/>
      <c r="P406" s="236"/>
      <c r="Q406" s="236"/>
      <c r="R406" s="236"/>
      <c r="S406" s="236"/>
      <c r="T406" s="236"/>
      <c r="U406" s="236"/>
      <c r="V406" s="236"/>
      <c r="W406" s="236"/>
      <c r="X406" s="236"/>
      <c r="Y406" s="236"/>
      <c r="Z406" s="236"/>
      <c r="AA406" s="236"/>
      <c r="AB406" s="236"/>
      <c r="AC406" s="236"/>
    </row>
    <row r="407" spans="1:29" ht="13.2" x14ac:dyDescent="0.25">
      <c r="A407" s="236"/>
      <c r="B407" s="236"/>
      <c r="C407" s="236"/>
      <c r="D407" s="236"/>
      <c r="E407" s="236"/>
      <c r="F407" s="236"/>
      <c r="G407" s="237"/>
      <c r="H407" s="236"/>
      <c r="I407" s="236"/>
      <c r="J407" s="236"/>
      <c r="K407" s="236"/>
      <c r="L407" s="236"/>
      <c r="M407" s="236"/>
      <c r="N407" s="236"/>
      <c r="O407" s="236"/>
      <c r="P407" s="236"/>
      <c r="Q407" s="236"/>
      <c r="R407" s="236"/>
      <c r="S407" s="236"/>
      <c r="T407" s="236"/>
      <c r="U407" s="236"/>
      <c r="V407" s="236"/>
      <c r="W407" s="236"/>
      <c r="X407" s="236"/>
      <c r="Y407" s="236"/>
      <c r="Z407" s="236"/>
      <c r="AA407" s="236"/>
      <c r="AB407" s="236"/>
      <c r="AC407" s="236"/>
    </row>
    <row r="408" spans="1:29" ht="13.2" x14ac:dyDescent="0.25">
      <c r="A408" s="236"/>
      <c r="B408" s="236"/>
      <c r="C408" s="236"/>
      <c r="D408" s="236"/>
      <c r="E408" s="236"/>
      <c r="F408" s="236"/>
      <c r="G408" s="237"/>
      <c r="H408" s="236"/>
      <c r="I408" s="236"/>
      <c r="J408" s="236"/>
      <c r="K408" s="236"/>
      <c r="L408" s="236"/>
      <c r="M408" s="236"/>
      <c r="N408" s="236"/>
      <c r="O408" s="236"/>
      <c r="P408" s="236"/>
      <c r="Q408" s="236"/>
      <c r="R408" s="236"/>
      <c r="S408" s="236"/>
      <c r="T408" s="236"/>
      <c r="U408" s="236"/>
      <c r="V408" s="236"/>
      <c r="W408" s="236"/>
      <c r="X408" s="236"/>
      <c r="Y408" s="236"/>
      <c r="Z408" s="236"/>
      <c r="AA408" s="236"/>
      <c r="AB408" s="236"/>
      <c r="AC408" s="236"/>
    </row>
    <row r="409" spans="1:29" ht="13.2" x14ac:dyDescent="0.25">
      <c r="A409" s="236"/>
      <c r="B409" s="236"/>
      <c r="C409" s="236"/>
      <c r="D409" s="236"/>
      <c r="E409" s="236"/>
      <c r="F409" s="236"/>
      <c r="G409" s="237"/>
      <c r="H409" s="236"/>
      <c r="I409" s="236"/>
      <c r="J409" s="236"/>
      <c r="K409" s="236"/>
      <c r="L409" s="236"/>
      <c r="M409" s="236"/>
      <c r="N409" s="236"/>
      <c r="O409" s="236"/>
      <c r="P409" s="236"/>
      <c r="Q409" s="236"/>
      <c r="R409" s="236"/>
      <c r="S409" s="236"/>
      <c r="T409" s="236"/>
      <c r="U409" s="236"/>
      <c r="V409" s="236"/>
      <c r="W409" s="236"/>
      <c r="X409" s="236"/>
      <c r="Y409" s="236"/>
      <c r="Z409" s="236"/>
      <c r="AA409" s="236"/>
      <c r="AB409" s="236"/>
      <c r="AC409" s="236"/>
    </row>
    <row r="410" spans="1:29" ht="13.2" x14ac:dyDescent="0.25">
      <c r="A410" s="236"/>
      <c r="B410" s="236"/>
      <c r="C410" s="236"/>
      <c r="D410" s="236"/>
      <c r="E410" s="236"/>
      <c r="F410" s="236"/>
      <c r="G410" s="237"/>
      <c r="H410" s="236"/>
      <c r="I410" s="236"/>
      <c r="J410" s="236"/>
      <c r="K410" s="236"/>
      <c r="L410" s="236"/>
      <c r="M410" s="236"/>
      <c r="N410" s="236"/>
      <c r="O410" s="236"/>
      <c r="P410" s="236"/>
      <c r="Q410" s="236"/>
      <c r="R410" s="236"/>
      <c r="S410" s="236"/>
      <c r="T410" s="236"/>
      <c r="U410" s="236"/>
      <c r="V410" s="236"/>
      <c r="W410" s="236"/>
      <c r="X410" s="236"/>
      <c r="Y410" s="236"/>
      <c r="Z410" s="236"/>
      <c r="AA410" s="236"/>
      <c r="AB410" s="236"/>
      <c r="AC410" s="236"/>
    </row>
    <row r="411" spans="1:29" ht="13.2" x14ac:dyDescent="0.25">
      <c r="A411" s="236"/>
      <c r="B411" s="236"/>
      <c r="C411" s="236"/>
      <c r="D411" s="236"/>
      <c r="E411" s="236"/>
      <c r="F411" s="236"/>
      <c r="G411" s="237"/>
      <c r="H411" s="236"/>
      <c r="I411" s="236"/>
      <c r="J411" s="236"/>
      <c r="K411" s="236"/>
      <c r="L411" s="236"/>
      <c r="M411" s="236"/>
      <c r="N411" s="236"/>
      <c r="O411" s="236"/>
      <c r="P411" s="236"/>
      <c r="Q411" s="236"/>
      <c r="R411" s="236"/>
      <c r="S411" s="236"/>
      <c r="T411" s="236"/>
      <c r="U411" s="236"/>
      <c r="V411" s="236"/>
      <c r="W411" s="236"/>
      <c r="X411" s="236"/>
      <c r="Y411" s="236"/>
      <c r="Z411" s="236"/>
      <c r="AA411" s="236"/>
      <c r="AB411" s="236"/>
      <c r="AC411" s="236"/>
    </row>
    <row r="412" spans="1:29" ht="13.2" x14ac:dyDescent="0.25">
      <c r="A412" s="236"/>
      <c r="B412" s="236"/>
      <c r="C412" s="236"/>
      <c r="D412" s="236"/>
      <c r="E412" s="236"/>
      <c r="F412" s="236"/>
      <c r="G412" s="237"/>
      <c r="H412" s="236"/>
      <c r="I412" s="236"/>
      <c r="J412" s="236"/>
      <c r="K412" s="236"/>
      <c r="L412" s="236"/>
      <c r="M412" s="236"/>
      <c r="N412" s="236"/>
      <c r="O412" s="236"/>
      <c r="P412" s="236"/>
      <c r="Q412" s="236"/>
      <c r="R412" s="236"/>
      <c r="S412" s="236"/>
      <c r="T412" s="236"/>
      <c r="U412" s="236"/>
      <c r="V412" s="236"/>
      <c r="W412" s="236"/>
      <c r="X412" s="236"/>
      <c r="Y412" s="236"/>
      <c r="Z412" s="236"/>
      <c r="AA412" s="236"/>
      <c r="AB412" s="236"/>
      <c r="AC412" s="236"/>
    </row>
    <row r="413" spans="1:29" ht="13.2" x14ac:dyDescent="0.25">
      <c r="A413" s="236"/>
      <c r="B413" s="236"/>
      <c r="C413" s="236"/>
      <c r="D413" s="236"/>
      <c r="E413" s="236"/>
      <c r="F413" s="236"/>
      <c r="G413" s="237"/>
      <c r="H413" s="236"/>
      <c r="I413" s="236"/>
      <c r="J413" s="236"/>
      <c r="K413" s="236"/>
      <c r="L413" s="236"/>
      <c r="M413" s="236"/>
      <c r="N413" s="236"/>
      <c r="O413" s="236"/>
      <c r="P413" s="236"/>
      <c r="Q413" s="236"/>
      <c r="R413" s="236"/>
      <c r="S413" s="236"/>
      <c r="T413" s="236"/>
      <c r="U413" s="236"/>
      <c r="V413" s="236"/>
      <c r="W413" s="236"/>
      <c r="X413" s="236"/>
      <c r="Y413" s="236"/>
      <c r="Z413" s="236"/>
      <c r="AA413" s="236"/>
      <c r="AB413" s="236"/>
      <c r="AC413" s="236"/>
    </row>
    <row r="414" spans="1:29" ht="13.2" x14ac:dyDescent="0.25">
      <c r="A414" s="236"/>
      <c r="B414" s="236"/>
      <c r="C414" s="236"/>
      <c r="D414" s="236"/>
      <c r="E414" s="236"/>
      <c r="F414" s="236"/>
      <c r="G414" s="237"/>
      <c r="H414" s="236"/>
      <c r="I414" s="236"/>
      <c r="J414" s="236"/>
      <c r="K414" s="236"/>
      <c r="L414" s="236"/>
      <c r="M414" s="236"/>
      <c r="N414" s="236"/>
      <c r="O414" s="236"/>
      <c r="P414" s="236"/>
      <c r="Q414" s="236"/>
      <c r="R414" s="236"/>
      <c r="S414" s="236"/>
      <c r="T414" s="236"/>
      <c r="U414" s="236"/>
      <c r="V414" s="236"/>
      <c r="W414" s="236"/>
      <c r="X414" s="236"/>
      <c r="Y414" s="236"/>
      <c r="Z414" s="236"/>
      <c r="AA414" s="236"/>
      <c r="AB414" s="236"/>
      <c r="AC414" s="236"/>
    </row>
    <row r="415" spans="1:29" ht="13.2" x14ac:dyDescent="0.25">
      <c r="A415" s="236"/>
      <c r="B415" s="236"/>
      <c r="C415" s="236"/>
      <c r="D415" s="236"/>
      <c r="E415" s="236"/>
      <c r="F415" s="236"/>
      <c r="G415" s="237"/>
      <c r="H415" s="236"/>
      <c r="I415" s="236"/>
      <c r="J415" s="236"/>
      <c r="K415" s="236"/>
      <c r="L415" s="236"/>
      <c r="M415" s="236"/>
      <c r="N415" s="236"/>
      <c r="O415" s="236"/>
      <c r="P415" s="236"/>
      <c r="Q415" s="236"/>
      <c r="R415" s="236"/>
      <c r="S415" s="236"/>
      <c r="T415" s="236"/>
      <c r="U415" s="236"/>
      <c r="V415" s="236"/>
      <c r="W415" s="236"/>
      <c r="X415" s="236"/>
      <c r="Y415" s="236"/>
      <c r="Z415" s="236"/>
      <c r="AA415" s="236"/>
      <c r="AB415" s="236"/>
      <c r="AC415" s="236"/>
    </row>
    <row r="416" spans="1:29" ht="13.2" x14ac:dyDescent="0.25">
      <c r="A416" s="236"/>
      <c r="B416" s="236"/>
      <c r="C416" s="236"/>
      <c r="D416" s="236"/>
      <c r="E416" s="236"/>
      <c r="F416" s="236"/>
      <c r="G416" s="237"/>
      <c r="H416" s="236"/>
      <c r="I416" s="236"/>
      <c r="J416" s="236"/>
      <c r="K416" s="236"/>
      <c r="L416" s="236"/>
      <c r="M416" s="236"/>
      <c r="N416" s="236"/>
      <c r="O416" s="236"/>
      <c r="P416" s="236"/>
      <c r="Q416" s="236"/>
      <c r="R416" s="236"/>
      <c r="S416" s="236"/>
      <c r="T416" s="236"/>
      <c r="U416" s="236"/>
      <c r="V416" s="236"/>
      <c r="W416" s="236"/>
      <c r="X416" s="236"/>
      <c r="Y416" s="236"/>
      <c r="Z416" s="236"/>
      <c r="AA416" s="236"/>
      <c r="AB416" s="236"/>
      <c r="AC416" s="236"/>
    </row>
    <row r="417" spans="1:29" ht="13.2" x14ac:dyDescent="0.25">
      <c r="A417" s="236"/>
      <c r="B417" s="236"/>
      <c r="C417" s="236"/>
      <c r="D417" s="236"/>
      <c r="E417" s="236"/>
      <c r="F417" s="236"/>
      <c r="G417" s="237"/>
      <c r="H417" s="236"/>
      <c r="I417" s="236"/>
      <c r="J417" s="236"/>
      <c r="K417" s="236"/>
      <c r="L417" s="236"/>
      <c r="M417" s="236"/>
      <c r="N417" s="236"/>
      <c r="O417" s="236"/>
      <c r="P417" s="236"/>
      <c r="Q417" s="236"/>
      <c r="R417" s="236"/>
      <c r="S417" s="236"/>
      <c r="T417" s="236"/>
      <c r="U417" s="236"/>
      <c r="V417" s="236"/>
      <c r="W417" s="236"/>
      <c r="X417" s="236"/>
      <c r="Y417" s="236"/>
      <c r="Z417" s="236"/>
      <c r="AA417" s="236"/>
      <c r="AB417" s="236"/>
      <c r="AC417" s="236"/>
    </row>
    <row r="418" spans="1:29" ht="13.2" x14ac:dyDescent="0.25">
      <c r="A418" s="236"/>
      <c r="B418" s="236"/>
      <c r="C418" s="236"/>
      <c r="D418" s="236"/>
      <c r="E418" s="236"/>
      <c r="F418" s="236"/>
      <c r="G418" s="237"/>
      <c r="H418" s="236"/>
      <c r="I418" s="236"/>
      <c r="J418" s="236"/>
      <c r="K418" s="236"/>
      <c r="L418" s="236"/>
      <c r="M418" s="236"/>
      <c r="N418" s="236"/>
      <c r="O418" s="236"/>
      <c r="P418" s="236"/>
      <c r="Q418" s="236"/>
      <c r="R418" s="236"/>
      <c r="S418" s="236"/>
      <c r="T418" s="236"/>
      <c r="U418" s="236"/>
      <c r="V418" s="236"/>
      <c r="W418" s="236"/>
      <c r="X418" s="236"/>
      <c r="Y418" s="236"/>
      <c r="Z418" s="236"/>
      <c r="AA418" s="236"/>
      <c r="AB418" s="236"/>
      <c r="AC418" s="236"/>
    </row>
    <row r="419" spans="1:29" ht="13.2" x14ac:dyDescent="0.25">
      <c r="A419" s="236"/>
      <c r="B419" s="236"/>
      <c r="C419" s="236"/>
      <c r="D419" s="236"/>
      <c r="E419" s="236"/>
      <c r="F419" s="236"/>
      <c r="G419" s="237"/>
      <c r="H419" s="236"/>
      <c r="I419" s="236"/>
      <c r="J419" s="236"/>
      <c r="K419" s="236"/>
      <c r="L419" s="236"/>
      <c r="M419" s="236"/>
      <c r="N419" s="236"/>
      <c r="O419" s="236"/>
      <c r="P419" s="236"/>
      <c r="Q419" s="236"/>
      <c r="R419" s="236"/>
      <c r="S419" s="236"/>
      <c r="T419" s="236"/>
      <c r="U419" s="236"/>
      <c r="V419" s="236"/>
      <c r="W419" s="236"/>
      <c r="X419" s="236"/>
      <c r="Y419" s="236"/>
      <c r="Z419" s="236"/>
      <c r="AA419" s="236"/>
      <c r="AB419" s="236"/>
      <c r="AC419" s="236"/>
    </row>
    <row r="420" spans="1:29" ht="13.2" x14ac:dyDescent="0.25">
      <c r="A420" s="236"/>
      <c r="B420" s="236"/>
      <c r="C420" s="236"/>
      <c r="D420" s="236"/>
      <c r="E420" s="236"/>
      <c r="F420" s="236"/>
      <c r="G420" s="237"/>
      <c r="H420" s="236"/>
      <c r="I420" s="236"/>
      <c r="J420" s="236"/>
      <c r="K420" s="236"/>
      <c r="L420" s="236"/>
      <c r="M420" s="236"/>
      <c r="N420" s="236"/>
      <c r="O420" s="236"/>
      <c r="P420" s="236"/>
      <c r="Q420" s="236"/>
      <c r="R420" s="236"/>
      <c r="S420" s="236"/>
      <c r="T420" s="236"/>
      <c r="U420" s="236"/>
      <c r="V420" s="236"/>
      <c r="W420" s="236"/>
      <c r="X420" s="236"/>
      <c r="Y420" s="236"/>
      <c r="Z420" s="236"/>
      <c r="AA420" s="236"/>
      <c r="AB420" s="236"/>
      <c r="AC420" s="236"/>
    </row>
    <row r="421" spans="1:29" ht="13.2" x14ac:dyDescent="0.25">
      <c r="A421" s="236"/>
      <c r="B421" s="236"/>
      <c r="C421" s="236"/>
      <c r="D421" s="236"/>
      <c r="E421" s="236"/>
      <c r="F421" s="236"/>
      <c r="G421" s="237"/>
      <c r="H421" s="236"/>
      <c r="I421" s="236"/>
      <c r="J421" s="236"/>
      <c r="K421" s="236"/>
      <c r="L421" s="236"/>
      <c r="M421" s="236"/>
      <c r="N421" s="236"/>
      <c r="O421" s="236"/>
      <c r="P421" s="236"/>
      <c r="Q421" s="236"/>
      <c r="R421" s="236"/>
      <c r="S421" s="236"/>
      <c r="T421" s="236"/>
      <c r="U421" s="236"/>
      <c r="V421" s="236"/>
      <c r="W421" s="236"/>
      <c r="X421" s="236"/>
      <c r="Y421" s="236"/>
      <c r="Z421" s="236"/>
      <c r="AA421" s="236"/>
      <c r="AB421" s="236"/>
      <c r="AC421" s="236"/>
    </row>
    <row r="422" spans="1:29" ht="13.2" x14ac:dyDescent="0.25">
      <c r="A422" s="236"/>
      <c r="B422" s="236"/>
      <c r="C422" s="236"/>
      <c r="D422" s="236"/>
      <c r="E422" s="236"/>
      <c r="F422" s="236"/>
      <c r="G422" s="237"/>
      <c r="H422" s="236"/>
      <c r="I422" s="236"/>
      <c r="J422" s="236"/>
      <c r="K422" s="236"/>
      <c r="L422" s="236"/>
      <c r="M422" s="236"/>
      <c r="N422" s="236"/>
      <c r="O422" s="236"/>
      <c r="P422" s="236"/>
      <c r="Q422" s="236"/>
      <c r="R422" s="236"/>
      <c r="S422" s="236"/>
      <c r="T422" s="236"/>
      <c r="U422" s="236"/>
      <c r="V422" s="236"/>
      <c r="W422" s="236"/>
      <c r="X422" s="236"/>
      <c r="Y422" s="236"/>
      <c r="Z422" s="236"/>
      <c r="AA422" s="236"/>
      <c r="AB422" s="236"/>
      <c r="AC422" s="236"/>
    </row>
    <row r="423" spans="1:29" ht="13.2" x14ac:dyDescent="0.25">
      <c r="A423" s="236"/>
      <c r="B423" s="236"/>
      <c r="C423" s="236"/>
      <c r="D423" s="236"/>
      <c r="E423" s="236"/>
      <c r="F423" s="236"/>
      <c r="G423" s="237"/>
      <c r="H423" s="236"/>
      <c r="I423" s="236"/>
      <c r="J423" s="236"/>
      <c r="K423" s="236"/>
      <c r="L423" s="236"/>
      <c r="M423" s="236"/>
      <c r="N423" s="236"/>
      <c r="O423" s="236"/>
      <c r="P423" s="236"/>
      <c r="Q423" s="236"/>
      <c r="R423" s="236"/>
      <c r="S423" s="236"/>
      <c r="T423" s="236"/>
      <c r="U423" s="236"/>
      <c r="V423" s="236"/>
      <c r="W423" s="236"/>
      <c r="X423" s="236"/>
      <c r="Y423" s="236"/>
      <c r="Z423" s="236"/>
      <c r="AA423" s="236"/>
      <c r="AB423" s="236"/>
      <c r="AC423" s="236"/>
    </row>
    <row r="424" spans="1:29" ht="13.2" x14ac:dyDescent="0.25">
      <c r="A424" s="236"/>
      <c r="B424" s="236"/>
      <c r="C424" s="236"/>
      <c r="D424" s="236"/>
      <c r="E424" s="236"/>
      <c r="F424" s="236"/>
      <c r="G424" s="237"/>
      <c r="H424" s="236"/>
      <c r="I424" s="236"/>
      <c r="J424" s="236"/>
      <c r="K424" s="236"/>
      <c r="L424" s="236"/>
      <c r="M424" s="236"/>
      <c r="N424" s="236"/>
      <c r="O424" s="236"/>
      <c r="P424" s="236"/>
      <c r="Q424" s="236"/>
      <c r="R424" s="236"/>
      <c r="S424" s="236"/>
      <c r="T424" s="236"/>
      <c r="U424" s="236"/>
      <c r="V424" s="236"/>
      <c r="W424" s="236"/>
      <c r="X424" s="236"/>
      <c r="Y424" s="236"/>
      <c r="Z424" s="236"/>
      <c r="AA424" s="236"/>
      <c r="AB424" s="236"/>
      <c r="AC424" s="236"/>
    </row>
    <row r="425" spans="1:29" ht="13.2" x14ac:dyDescent="0.25">
      <c r="A425" s="236"/>
      <c r="B425" s="236"/>
      <c r="C425" s="236"/>
      <c r="D425" s="236"/>
      <c r="E425" s="236"/>
      <c r="F425" s="236"/>
      <c r="G425" s="237"/>
      <c r="H425" s="236"/>
      <c r="I425" s="236"/>
      <c r="J425" s="236"/>
      <c r="K425" s="236"/>
      <c r="L425" s="236"/>
      <c r="M425" s="236"/>
      <c r="N425" s="236"/>
      <c r="O425" s="236"/>
      <c r="P425" s="236"/>
      <c r="Q425" s="236"/>
      <c r="R425" s="236"/>
      <c r="S425" s="236"/>
      <c r="T425" s="236"/>
      <c r="U425" s="236"/>
      <c r="V425" s="236"/>
      <c r="W425" s="236"/>
      <c r="X425" s="236"/>
      <c r="Y425" s="236"/>
      <c r="Z425" s="236"/>
      <c r="AA425" s="236"/>
      <c r="AB425" s="236"/>
      <c r="AC425" s="236"/>
    </row>
    <row r="426" spans="1:29" ht="13.2" x14ac:dyDescent="0.25">
      <c r="A426" s="236"/>
      <c r="B426" s="236"/>
      <c r="C426" s="236"/>
      <c r="D426" s="236"/>
      <c r="E426" s="236"/>
      <c r="F426" s="236"/>
      <c r="G426" s="237"/>
      <c r="H426" s="236"/>
      <c r="I426" s="236"/>
      <c r="J426" s="236"/>
      <c r="K426" s="236"/>
      <c r="L426" s="236"/>
      <c r="M426" s="236"/>
      <c r="N426" s="236"/>
      <c r="O426" s="236"/>
      <c r="P426" s="236"/>
      <c r="Q426" s="236"/>
      <c r="R426" s="236"/>
      <c r="S426" s="236"/>
      <c r="T426" s="236"/>
      <c r="U426" s="236"/>
      <c r="V426" s="236"/>
      <c r="W426" s="236"/>
      <c r="X426" s="236"/>
      <c r="Y426" s="236"/>
      <c r="Z426" s="236"/>
      <c r="AA426" s="236"/>
      <c r="AB426" s="236"/>
      <c r="AC426" s="236"/>
    </row>
    <row r="427" spans="1:29" ht="13.2" x14ac:dyDescent="0.25">
      <c r="A427" s="236"/>
      <c r="B427" s="236"/>
      <c r="C427" s="236"/>
      <c r="D427" s="236"/>
      <c r="E427" s="236"/>
      <c r="F427" s="236"/>
      <c r="G427" s="237"/>
      <c r="H427" s="236"/>
      <c r="I427" s="236"/>
      <c r="J427" s="236"/>
      <c r="K427" s="236"/>
      <c r="L427" s="236"/>
      <c r="M427" s="236"/>
      <c r="N427" s="236"/>
      <c r="O427" s="236"/>
      <c r="P427" s="236"/>
      <c r="Q427" s="236"/>
      <c r="R427" s="236"/>
      <c r="S427" s="236"/>
      <c r="T427" s="236"/>
      <c r="U427" s="236"/>
      <c r="V427" s="236"/>
      <c r="W427" s="236"/>
      <c r="X427" s="236"/>
      <c r="Y427" s="236"/>
      <c r="Z427" s="236"/>
      <c r="AA427" s="236"/>
      <c r="AB427" s="236"/>
      <c r="AC427" s="236"/>
    </row>
    <row r="428" spans="1:29" ht="13.2" x14ac:dyDescent="0.25">
      <c r="A428" s="236"/>
      <c r="B428" s="236"/>
      <c r="C428" s="236"/>
      <c r="D428" s="236"/>
      <c r="E428" s="236"/>
      <c r="F428" s="236"/>
      <c r="G428" s="237"/>
      <c r="H428" s="236"/>
      <c r="I428" s="236"/>
      <c r="J428" s="236"/>
      <c r="K428" s="236"/>
      <c r="L428" s="236"/>
      <c r="M428" s="236"/>
      <c r="N428" s="236"/>
      <c r="O428" s="236"/>
      <c r="P428" s="236"/>
      <c r="Q428" s="236"/>
      <c r="R428" s="236"/>
      <c r="S428" s="236"/>
      <c r="T428" s="236"/>
      <c r="U428" s="236"/>
      <c r="V428" s="236"/>
      <c r="W428" s="236"/>
      <c r="X428" s="236"/>
      <c r="Y428" s="236"/>
      <c r="Z428" s="236"/>
      <c r="AA428" s="236"/>
      <c r="AB428" s="236"/>
      <c r="AC428" s="236"/>
    </row>
    <row r="429" spans="1:29" ht="13.2" x14ac:dyDescent="0.25">
      <c r="A429" s="236"/>
      <c r="B429" s="236"/>
      <c r="C429" s="236"/>
      <c r="D429" s="236"/>
      <c r="E429" s="236"/>
      <c r="F429" s="236"/>
      <c r="G429" s="237"/>
      <c r="H429" s="236"/>
      <c r="I429" s="236"/>
      <c r="J429" s="236"/>
      <c r="K429" s="236"/>
      <c r="L429" s="236"/>
      <c r="M429" s="236"/>
      <c r="N429" s="236"/>
      <c r="O429" s="236"/>
      <c r="P429" s="236"/>
      <c r="Q429" s="236"/>
      <c r="R429" s="236"/>
      <c r="S429" s="236"/>
      <c r="T429" s="236"/>
      <c r="U429" s="236"/>
      <c r="V429" s="236"/>
      <c r="W429" s="236"/>
      <c r="X429" s="236"/>
      <c r="Y429" s="236"/>
      <c r="Z429" s="236"/>
      <c r="AA429" s="236"/>
      <c r="AB429" s="236"/>
      <c r="AC429" s="236"/>
    </row>
    <row r="430" spans="1:29" ht="13.2" x14ac:dyDescent="0.25">
      <c r="A430" s="236"/>
      <c r="B430" s="236"/>
      <c r="C430" s="236"/>
      <c r="D430" s="236"/>
      <c r="E430" s="236"/>
      <c r="F430" s="236"/>
      <c r="G430" s="237"/>
      <c r="H430" s="236"/>
      <c r="I430" s="236"/>
      <c r="J430" s="236"/>
      <c r="K430" s="236"/>
      <c r="L430" s="236"/>
      <c r="M430" s="236"/>
      <c r="N430" s="236"/>
      <c r="O430" s="236"/>
      <c r="P430" s="236"/>
      <c r="Q430" s="236"/>
      <c r="R430" s="236"/>
      <c r="S430" s="236"/>
      <c r="T430" s="236"/>
      <c r="U430" s="236"/>
      <c r="V430" s="236"/>
      <c r="W430" s="236"/>
      <c r="X430" s="236"/>
      <c r="Y430" s="236"/>
      <c r="Z430" s="236"/>
      <c r="AA430" s="236"/>
      <c r="AB430" s="236"/>
      <c r="AC430" s="236"/>
    </row>
    <row r="431" spans="1:29" ht="13.2" x14ac:dyDescent="0.25">
      <c r="A431" s="236"/>
      <c r="B431" s="236"/>
      <c r="C431" s="236"/>
      <c r="D431" s="236"/>
      <c r="E431" s="236"/>
      <c r="F431" s="236"/>
      <c r="G431" s="237"/>
      <c r="H431" s="236"/>
      <c r="I431" s="236"/>
      <c r="J431" s="236"/>
      <c r="K431" s="236"/>
      <c r="L431" s="236"/>
      <c r="M431" s="236"/>
      <c r="N431" s="236"/>
      <c r="O431" s="236"/>
      <c r="P431" s="236"/>
      <c r="Q431" s="236"/>
      <c r="R431" s="236"/>
      <c r="S431" s="236"/>
      <c r="T431" s="236"/>
      <c r="U431" s="236"/>
      <c r="V431" s="236"/>
      <c r="W431" s="236"/>
      <c r="X431" s="236"/>
      <c r="Y431" s="236"/>
      <c r="Z431" s="236"/>
      <c r="AA431" s="236"/>
      <c r="AB431" s="236"/>
      <c r="AC431" s="236"/>
    </row>
    <row r="432" spans="1:29" ht="13.2" x14ac:dyDescent="0.25">
      <c r="A432" s="236"/>
      <c r="B432" s="236"/>
      <c r="C432" s="236"/>
      <c r="D432" s="236"/>
      <c r="E432" s="236"/>
      <c r="F432" s="236"/>
      <c r="G432" s="237"/>
      <c r="H432" s="236"/>
      <c r="I432" s="236"/>
      <c r="J432" s="236"/>
      <c r="K432" s="236"/>
      <c r="L432" s="236"/>
      <c r="M432" s="236"/>
      <c r="N432" s="236"/>
      <c r="O432" s="236"/>
      <c r="P432" s="236"/>
      <c r="Q432" s="236"/>
      <c r="R432" s="236"/>
      <c r="S432" s="236"/>
      <c r="T432" s="236"/>
      <c r="U432" s="236"/>
      <c r="V432" s="236"/>
      <c r="W432" s="236"/>
      <c r="X432" s="236"/>
      <c r="Y432" s="236"/>
      <c r="Z432" s="236"/>
      <c r="AA432" s="236"/>
      <c r="AB432" s="236"/>
      <c r="AC432" s="236"/>
    </row>
    <row r="433" spans="1:29" ht="13.2" x14ac:dyDescent="0.25">
      <c r="A433" s="236"/>
      <c r="B433" s="236"/>
      <c r="C433" s="236"/>
      <c r="D433" s="236"/>
      <c r="E433" s="236"/>
      <c r="F433" s="236"/>
      <c r="G433" s="237"/>
      <c r="H433" s="236"/>
      <c r="I433" s="236"/>
      <c r="J433" s="236"/>
      <c r="K433" s="236"/>
      <c r="L433" s="236"/>
      <c r="M433" s="236"/>
      <c r="N433" s="236"/>
      <c r="O433" s="236"/>
      <c r="P433" s="236"/>
      <c r="Q433" s="236"/>
      <c r="R433" s="236"/>
      <c r="S433" s="236"/>
      <c r="T433" s="236"/>
      <c r="U433" s="236"/>
      <c r="V433" s="236"/>
      <c r="W433" s="236"/>
      <c r="X433" s="236"/>
      <c r="Y433" s="236"/>
      <c r="Z433" s="236"/>
      <c r="AA433" s="236"/>
      <c r="AB433" s="236"/>
      <c r="AC433" s="236"/>
    </row>
    <row r="434" spans="1:29" ht="13.2" x14ac:dyDescent="0.25">
      <c r="A434" s="236"/>
      <c r="B434" s="236"/>
      <c r="C434" s="236"/>
      <c r="D434" s="236"/>
      <c r="E434" s="236"/>
      <c r="F434" s="236"/>
      <c r="G434" s="237"/>
      <c r="H434" s="236"/>
      <c r="I434" s="236"/>
      <c r="J434" s="236"/>
      <c r="K434" s="236"/>
      <c r="L434" s="236"/>
      <c r="M434" s="236"/>
      <c r="N434" s="236"/>
      <c r="O434" s="236"/>
      <c r="P434" s="236"/>
      <c r="Q434" s="236"/>
      <c r="R434" s="236"/>
      <c r="S434" s="236"/>
      <c r="T434" s="236"/>
      <c r="U434" s="236"/>
      <c r="V434" s="236"/>
      <c r="W434" s="236"/>
      <c r="X434" s="236"/>
      <c r="Y434" s="236"/>
      <c r="Z434" s="236"/>
      <c r="AA434" s="236"/>
      <c r="AB434" s="236"/>
      <c r="AC434" s="236"/>
    </row>
    <row r="435" spans="1:29" ht="13.2" x14ac:dyDescent="0.25">
      <c r="A435" s="236"/>
      <c r="B435" s="236"/>
      <c r="C435" s="236"/>
      <c r="D435" s="236"/>
      <c r="E435" s="236"/>
      <c r="F435" s="236"/>
      <c r="G435" s="237"/>
      <c r="H435" s="236"/>
      <c r="I435" s="236"/>
      <c r="J435" s="236"/>
      <c r="K435" s="236"/>
      <c r="L435" s="236"/>
      <c r="M435" s="236"/>
      <c r="N435" s="236"/>
      <c r="O435" s="236"/>
      <c r="P435" s="236"/>
      <c r="Q435" s="236"/>
      <c r="R435" s="236"/>
      <c r="S435" s="236"/>
      <c r="T435" s="236"/>
      <c r="U435" s="236"/>
      <c r="V435" s="236"/>
      <c r="W435" s="236"/>
      <c r="X435" s="236"/>
      <c r="Y435" s="236"/>
      <c r="Z435" s="236"/>
      <c r="AA435" s="236"/>
      <c r="AB435" s="236"/>
      <c r="AC435" s="236"/>
    </row>
    <row r="436" spans="1:29" ht="13.2" x14ac:dyDescent="0.25">
      <c r="A436" s="236"/>
      <c r="B436" s="236"/>
      <c r="C436" s="236"/>
      <c r="D436" s="236"/>
      <c r="E436" s="236"/>
      <c r="F436" s="236"/>
      <c r="G436" s="237"/>
      <c r="H436" s="236"/>
      <c r="I436" s="236"/>
      <c r="J436" s="236"/>
      <c r="K436" s="236"/>
      <c r="L436" s="236"/>
      <c r="M436" s="236"/>
      <c r="N436" s="236"/>
      <c r="O436" s="236"/>
      <c r="P436" s="236"/>
      <c r="Q436" s="236"/>
      <c r="R436" s="236"/>
      <c r="S436" s="236"/>
      <c r="T436" s="236"/>
      <c r="U436" s="236"/>
      <c r="V436" s="236"/>
      <c r="W436" s="236"/>
      <c r="X436" s="236"/>
      <c r="Y436" s="236"/>
      <c r="Z436" s="236"/>
      <c r="AA436" s="236"/>
      <c r="AB436" s="236"/>
      <c r="AC436" s="236"/>
    </row>
    <row r="437" spans="1:29" ht="13.2" x14ac:dyDescent="0.25">
      <c r="A437" s="236"/>
      <c r="B437" s="236"/>
      <c r="C437" s="236"/>
      <c r="D437" s="236"/>
      <c r="E437" s="236"/>
      <c r="F437" s="236"/>
      <c r="G437" s="237"/>
      <c r="H437" s="236"/>
      <c r="I437" s="236"/>
      <c r="J437" s="236"/>
      <c r="K437" s="236"/>
      <c r="L437" s="236"/>
      <c r="M437" s="236"/>
      <c r="N437" s="236"/>
      <c r="O437" s="236"/>
      <c r="P437" s="236"/>
      <c r="Q437" s="236"/>
      <c r="R437" s="236"/>
      <c r="S437" s="236"/>
      <c r="T437" s="236"/>
      <c r="U437" s="236"/>
      <c r="V437" s="236"/>
      <c r="W437" s="236"/>
      <c r="X437" s="236"/>
      <c r="Y437" s="236"/>
      <c r="Z437" s="236"/>
      <c r="AA437" s="236"/>
      <c r="AB437" s="236"/>
      <c r="AC437" s="236"/>
    </row>
    <row r="438" spans="1:29" ht="13.2" x14ac:dyDescent="0.25">
      <c r="A438" s="236"/>
      <c r="B438" s="236"/>
      <c r="C438" s="236"/>
      <c r="D438" s="236"/>
      <c r="E438" s="236"/>
      <c r="F438" s="236"/>
      <c r="G438" s="237"/>
      <c r="H438" s="236"/>
      <c r="I438" s="236"/>
      <c r="J438" s="236"/>
      <c r="K438" s="236"/>
      <c r="L438" s="236"/>
      <c r="M438" s="236"/>
      <c r="N438" s="236"/>
      <c r="O438" s="236"/>
      <c r="P438" s="236"/>
      <c r="Q438" s="236"/>
      <c r="R438" s="236"/>
      <c r="S438" s="236"/>
      <c r="T438" s="236"/>
      <c r="U438" s="236"/>
      <c r="V438" s="236"/>
      <c r="W438" s="236"/>
      <c r="X438" s="236"/>
      <c r="Y438" s="236"/>
      <c r="Z438" s="236"/>
      <c r="AA438" s="236"/>
      <c r="AB438" s="236"/>
      <c r="AC438" s="236"/>
    </row>
    <row r="439" spans="1:29" ht="13.2" x14ac:dyDescent="0.25">
      <c r="A439" s="236"/>
      <c r="B439" s="236"/>
      <c r="C439" s="236"/>
      <c r="D439" s="236"/>
      <c r="E439" s="236"/>
      <c r="F439" s="236"/>
      <c r="G439" s="237"/>
      <c r="H439" s="236"/>
      <c r="I439" s="236"/>
      <c r="J439" s="236"/>
      <c r="K439" s="236"/>
      <c r="L439" s="236"/>
      <c r="M439" s="236"/>
      <c r="N439" s="236"/>
      <c r="O439" s="236"/>
      <c r="P439" s="236"/>
      <c r="Q439" s="236"/>
      <c r="R439" s="236"/>
      <c r="S439" s="236"/>
      <c r="T439" s="236"/>
      <c r="U439" s="236"/>
      <c r="V439" s="236"/>
      <c r="W439" s="236"/>
      <c r="X439" s="236"/>
      <c r="Y439" s="236"/>
      <c r="Z439" s="236"/>
      <c r="AA439" s="236"/>
      <c r="AB439" s="236"/>
      <c r="AC439" s="236"/>
    </row>
    <row r="440" spans="1:29" ht="13.2" x14ac:dyDescent="0.25">
      <c r="A440" s="236"/>
      <c r="B440" s="236"/>
      <c r="C440" s="236"/>
      <c r="D440" s="236"/>
      <c r="E440" s="236"/>
      <c r="F440" s="236"/>
      <c r="G440" s="237"/>
      <c r="H440" s="236"/>
      <c r="I440" s="236"/>
      <c r="J440" s="236"/>
      <c r="K440" s="236"/>
      <c r="L440" s="236"/>
      <c r="M440" s="236"/>
      <c r="N440" s="236"/>
      <c r="O440" s="236"/>
      <c r="P440" s="236"/>
      <c r="Q440" s="236"/>
      <c r="R440" s="236"/>
      <c r="S440" s="236"/>
      <c r="T440" s="236"/>
      <c r="U440" s="236"/>
      <c r="V440" s="236"/>
      <c r="W440" s="236"/>
      <c r="X440" s="236"/>
      <c r="Y440" s="236"/>
      <c r="Z440" s="236"/>
      <c r="AA440" s="236"/>
      <c r="AB440" s="236"/>
      <c r="AC440" s="236"/>
    </row>
    <row r="441" spans="1:29" ht="13.2" x14ac:dyDescent="0.25">
      <c r="A441" s="236"/>
      <c r="B441" s="236"/>
      <c r="C441" s="236"/>
      <c r="D441" s="236"/>
      <c r="E441" s="236"/>
      <c r="F441" s="236"/>
      <c r="G441" s="237"/>
      <c r="H441" s="236"/>
      <c r="I441" s="236"/>
      <c r="J441" s="236"/>
      <c r="K441" s="236"/>
      <c r="L441" s="236"/>
      <c r="M441" s="236"/>
      <c r="N441" s="236"/>
      <c r="O441" s="236"/>
      <c r="P441" s="236"/>
      <c r="Q441" s="236"/>
      <c r="R441" s="236"/>
      <c r="S441" s="236"/>
      <c r="T441" s="236"/>
      <c r="U441" s="236"/>
      <c r="V441" s="236"/>
      <c r="W441" s="236"/>
      <c r="X441" s="236"/>
      <c r="Y441" s="236"/>
      <c r="Z441" s="236"/>
      <c r="AA441" s="236"/>
      <c r="AB441" s="236"/>
      <c r="AC441" s="236"/>
    </row>
    <row r="442" spans="1:29" ht="13.2" x14ac:dyDescent="0.25">
      <c r="A442" s="236"/>
      <c r="B442" s="236"/>
      <c r="C442" s="236"/>
      <c r="D442" s="236"/>
      <c r="E442" s="236"/>
      <c r="F442" s="236"/>
      <c r="G442" s="237"/>
      <c r="H442" s="236"/>
      <c r="I442" s="236"/>
      <c r="J442" s="236"/>
      <c r="K442" s="236"/>
      <c r="L442" s="236"/>
      <c r="M442" s="236"/>
      <c r="N442" s="236"/>
      <c r="O442" s="236"/>
      <c r="P442" s="236"/>
      <c r="Q442" s="236"/>
      <c r="R442" s="236"/>
      <c r="S442" s="236"/>
      <c r="T442" s="236"/>
      <c r="U442" s="236"/>
      <c r="V442" s="236"/>
      <c r="W442" s="236"/>
      <c r="X442" s="236"/>
      <c r="Y442" s="236"/>
      <c r="Z442" s="236"/>
      <c r="AA442" s="236"/>
      <c r="AB442" s="236"/>
      <c r="AC442" s="236"/>
    </row>
    <row r="443" spans="1:29" ht="13.2" x14ac:dyDescent="0.25">
      <c r="A443" s="236"/>
      <c r="B443" s="236"/>
      <c r="C443" s="236"/>
      <c r="D443" s="236"/>
      <c r="E443" s="236"/>
      <c r="F443" s="236"/>
      <c r="G443" s="237"/>
      <c r="H443" s="236"/>
      <c r="I443" s="236"/>
      <c r="J443" s="236"/>
      <c r="K443" s="236"/>
      <c r="L443" s="236"/>
      <c r="M443" s="236"/>
      <c r="N443" s="236"/>
      <c r="O443" s="236"/>
      <c r="P443" s="236"/>
      <c r="Q443" s="236"/>
      <c r="R443" s="236"/>
      <c r="S443" s="236"/>
      <c r="T443" s="236"/>
      <c r="U443" s="236"/>
      <c r="V443" s="236"/>
      <c r="W443" s="236"/>
      <c r="X443" s="236"/>
      <c r="Y443" s="236"/>
      <c r="Z443" s="236"/>
      <c r="AA443" s="236"/>
      <c r="AB443" s="236"/>
      <c r="AC443" s="236"/>
    </row>
    <row r="444" spans="1:29" ht="13.2" x14ac:dyDescent="0.25">
      <c r="A444" s="236"/>
      <c r="B444" s="236"/>
      <c r="C444" s="236"/>
      <c r="D444" s="236"/>
      <c r="E444" s="236"/>
      <c r="F444" s="236"/>
      <c r="G444" s="237"/>
      <c r="H444" s="236"/>
      <c r="I444" s="236"/>
      <c r="J444" s="236"/>
      <c r="K444" s="236"/>
      <c r="L444" s="236"/>
      <c r="M444" s="236"/>
      <c r="N444" s="236"/>
      <c r="O444" s="236"/>
      <c r="P444" s="236"/>
      <c r="Q444" s="236"/>
      <c r="R444" s="236"/>
      <c r="S444" s="236"/>
      <c r="T444" s="236"/>
      <c r="U444" s="236"/>
      <c r="V444" s="236"/>
      <c r="W444" s="236"/>
      <c r="X444" s="236"/>
      <c r="Y444" s="236"/>
      <c r="Z444" s="236"/>
      <c r="AA444" s="236"/>
      <c r="AB444" s="236"/>
      <c r="AC444" s="236"/>
    </row>
    <row r="445" spans="1:29" ht="13.2" x14ac:dyDescent="0.25">
      <c r="A445" s="236"/>
      <c r="B445" s="236"/>
      <c r="C445" s="236"/>
      <c r="D445" s="236"/>
      <c r="E445" s="236"/>
      <c r="F445" s="236"/>
      <c r="G445" s="237"/>
      <c r="H445" s="236"/>
      <c r="I445" s="236"/>
      <c r="J445" s="236"/>
      <c r="K445" s="236"/>
      <c r="L445" s="236"/>
      <c r="M445" s="236"/>
      <c r="N445" s="236"/>
      <c r="O445" s="236"/>
      <c r="P445" s="236"/>
      <c r="Q445" s="236"/>
      <c r="R445" s="236"/>
      <c r="S445" s="236"/>
      <c r="T445" s="236"/>
      <c r="U445" s="236"/>
      <c r="V445" s="236"/>
      <c r="W445" s="236"/>
      <c r="X445" s="236"/>
      <c r="Y445" s="236"/>
      <c r="Z445" s="236"/>
      <c r="AA445" s="236"/>
      <c r="AB445" s="236"/>
      <c r="AC445" s="236"/>
    </row>
    <row r="446" spans="1:29" ht="13.2" x14ac:dyDescent="0.25">
      <c r="A446" s="236"/>
      <c r="B446" s="236"/>
      <c r="C446" s="236"/>
      <c r="D446" s="236"/>
      <c r="E446" s="236"/>
      <c r="F446" s="236"/>
      <c r="G446" s="237"/>
      <c r="H446" s="236"/>
      <c r="I446" s="236"/>
      <c r="J446" s="236"/>
      <c r="K446" s="236"/>
      <c r="L446" s="236"/>
      <c r="M446" s="236"/>
      <c r="N446" s="236"/>
      <c r="O446" s="236"/>
      <c r="P446" s="236"/>
      <c r="Q446" s="236"/>
      <c r="R446" s="236"/>
      <c r="S446" s="236"/>
      <c r="T446" s="236"/>
      <c r="U446" s="236"/>
      <c r="V446" s="236"/>
      <c r="W446" s="236"/>
      <c r="X446" s="236"/>
      <c r="Y446" s="236"/>
      <c r="Z446" s="236"/>
      <c r="AA446" s="236"/>
      <c r="AB446" s="236"/>
      <c r="AC446" s="236"/>
    </row>
    <row r="447" spans="1:29" ht="13.2" x14ac:dyDescent="0.25">
      <c r="A447" s="236"/>
      <c r="B447" s="236"/>
      <c r="C447" s="236"/>
      <c r="D447" s="236"/>
      <c r="E447" s="236"/>
      <c r="F447" s="236"/>
      <c r="G447" s="237"/>
      <c r="H447" s="236"/>
      <c r="I447" s="236"/>
      <c r="J447" s="236"/>
      <c r="K447" s="236"/>
      <c r="L447" s="236"/>
      <c r="M447" s="236"/>
      <c r="N447" s="236"/>
      <c r="O447" s="236"/>
      <c r="P447" s="236"/>
      <c r="Q447" s="236"/>
      <c r="R447" s="236"/>
      <c r="S447" s="236"/>
      <c r="T447" s="236"/>
      <c r="U447" s="236"/>
      <c r="V447" s="236"/>
      <c r="W447" s="236"/>
      <c r="X447" s="236"/>
      <c r="Y447" s="236"/>
      <c r="Z447" s="236"/>
      <c r="AA447" s="236"/>
      <c r="AB447" s="236"/>
      <c r="AC447" s="236"/>
    </row>
    <row r="448" spans="1:29" ht="13.2" x14ac:dyDescent="0.25">
      <c r="A448" s="236"/>
      <c r="B448" s="236"/>
      <c r="C448" s="236"/>
      <c r="D448" s="236"/>
      <c r="E448" s="236"/>
      <c r="F448" s="236"/>
      <c r="G448" s="237"/>
      <c r="H448" s="236"/>
      <c r="I448" s="236"/>
      <c r="J448" s="236"/>
      <c r="K448" s="236"/>
      <c r="L448" s="236"/>
      <c r="M448" s="236"/>
      <c r="N448" s="236"/>
      <c r="O448" s="236"/>
      <c r="P448" s="236"/>
      <c r="Q448" s="236"/>
      <c r="R448" s="236"/>
      <c r="S448" s="236"/>
      <c r="T448" s="236"/>
      <c r="U448" s="236"/>
      <c r="V448" s="236"/>
      <c r="W448" s="236"/>
      <c r="X448" s="236"/>
      <c r="Y448" s="236"/>
      <c r="Z448" s="236"/>
      <c r="AA448" s="236"/>
      <c r="AB448" s="236"/>
      <c r="AC448" s="236"/>
    </row>
    <row r="449" spans="1:29" ht="13.2" x14ac:dyDescent="0.25">
      <c r="A449" s="236"/>
      <c r="B449" s="236"/>
      <c r="C449" s="236"/>
      <c r="D449" s="236"/>
      <c r="E449" s="236"/>
      <c r="F449" s="236"/>
      <c r="G449" s="237"/>
      <c r="H449" s="236"/>
      <c r="I449" s="236"/>
      <c r="J449" s="236"/>
      <c r="K449" s="236"/>
      <c r="L449" s="236"/>
      <c r="M449" s="236"/>
      <c r="N449" s="236"/>
      <c r="O449" s="236"/>
      <c r="P449" s="236"/>
      <c r="Q449" s="236"/>
      <c r="R449" s="236"/>
      <c r="S449" s="236"/>
      <c r="T449" s="236"/>
      <c r="U449" s="236"/>
      <c r="V449" s="236"/>
      <c r="W449" s="236"/>
      <c r="X449" s="236"/>
      <c r="Y449" s="236"/>
      <c r="Z449" s="236"/>
      <c r="AA449" s="236"/>
      <c r="AB449" s="236"/>
      <c r="AC449" s="236"/>
    </row>
    <row r="450" spans="1:29" ht="13.2" x14ac:dyDescent="0.25">
      <c r="A450" s="236"/>
      <c r="B450" s="236"/>
      <c r="C450" s="236"/>
      <c r="D450" s="236"/>
      <c r="E450" s="236"/>
      <c r="F450" s="236"/>
      <c r="G450" s="237"/>
      <c r="H450" s="236"/>
      <c r="I450" s="236"/>
      <c r="J450" s="236"/>
      <c r="K450" s="236"/>
      <c r="L450" s="236"/>
      <c r="M450" s="236"/>
      <c r="N450" s="236"/>
      <c r="O450" s="236"/>
      <c r="P450" s="236"/>
      <c r="Q450" s="236"/>
      <c r="R450" s="236"/>
      <c r="S450" s="236"/>
      <c r="T450" s="236"/>
      <c r="U450" s="236"/>
      <c r="V450" s="236"/>
      <c r="W450" s="236"/>
      <c r="X450" s="236"/>
      <c r="Y450" s="236"/>
      <c r="Z450" s="236"/>
      <c r="AA450" s="236"/>
      <c r="AB450" s="236"/>
      <c r="AC450" s="236"/>
    </row>
    <row r="451" spans="1:29" ht="13.2" x14ac:dyDescent="0.25">
      <c r="A451" s="236"/>
      <c r="B451" s="236"/>
      <c r="C451" s="236"/>
      <c r="D451" s="236"/>
      <c r="E451" s="236"/>
      <c r="F451" s="236"/>
      <c r="G451" s="237"/>
      <c r="H451" s="236"/>
      <c r="I451" s="236"/>
      <c r="J451" s="236"/>
      <c r="K451" s="236"/>
      <c r="L451" s="236"/>
      <c r="M451" s="236"/>
      <c r="N451" s="236"/>
      <c r="O451" s="236"/>
      <c r="P451" s="236"/>
      <c r="Q451" s="236"/>
      <c r="R451" s="236"/>
      <c r="S451" s="236"/>
      <c r="T451" s="236"/>
      <c r="U451" s="236"/>
      <c r="V451" s="236"/>
      <c r="W451" s="236"/>
      <c r="X451" s="236"/>
      <c r="Y451" s="236"/>
      <c r="Z451" s="236"/>
      <c r="AA451" s="236"/>
      <c r="AB451" s="236"/>
      <c r="AC451" s="236"/>
    </row>
    <row r="452" spans="1:29" ht="13.2" x14ac:dyDescent="0.25">
      <c r="A452" s="236"/>
      <c r="B452" s="236"/>
      <c r="C452" s="236"/>
      <c r="D452" s="236"/>
      <c r="E452" s="236"/>
      <c r="F452" s="236"/>
      <c r="G452" s="237"/>
      <c r="H452" s="236"/>
      <c r="I452" s="236"/>
      <c r="J452" s="236"/>
      <c r="K452" s="236"/>
      <c r="L452" s="236"/>
      <c r="M452" s="236"/>
      <c r="N452" s="236"/>
      <c r="O452" s="236"/>
      <c r="P452" s="236"/>
      <c r="Q452" s="236"/>
      <c r="R452" s="236"/>
      <c r="S452" s="236"/>
      <c r="T452" s="236"/>
      <c r="U452" s="236"/>
      <c r="V452" s="236"/>
      <c r="W452" s="236"/>
      <c r="X452" s="236"/>
      <c r="Y452" s="236"/>
      <c r="Z452" s="236"/>
      <c r="AA452" s="236"/>
      <c r="AB452" s="236"/>
      <c r="AC452" s="236"/>
    </row>
    <row r="453" spans="1:29" ht="13.2" x14ac:dyDescent="0.25">
      <c r="A453" s="236"/>
      <c r="B453" s="236"/>
      <c r="C453" s="236"/>
      <c r="D453" s="236"/>
      <c r="E453" s="236"/>
      <c r="F453" s="236"/>
      <c r="G453" s="237"/>
      <c r="H453" s="236"/>
      <c r="I453" s="236"/>
      <c r="J453" s="236"/>
      <c r="K453" s="236"/>
      <c r="L453" s="236"/>
      <c r="M453" s="236"/>
      <c r="N453" s="236"/>
      <c r="O453" s="236"/>
      <c r="P453" s="236"/>
      <c r="Q453" s="236"/>
      <c r="R453" s="236"/>
      <c r="S453" s="236"/>
      <c r="T453" s="236"/>
      <c r="U453" s="236"/>
      <c r="V453" s="236"/>
      <c r="W453" s="236"/>
      <c r="X453" s="236"/>
      <c r="Y453" s="236"/>
      <c r="Z453" s="236"/>
      <c r="AA453" s="236"/>
      <c r="AB453" s="236"/>
      <c r="AC453" s="236"/>
    </row>
    <row r="454" spans="1:29" ht="13.2" x14ac:dyDescent="0.25">
      <c r="A454" s="236"/>
      <c r="B454" s="236"/>
      <c r="C454" s="236"/>
      <c r="D454" s="236"/>
      <c r="E454" s="236"/>
      <c r="F454" s="236"/>
      <c r="G454" s="237"/>
      <c r="H454" s="236"/>
      <c r="I454" s="236"/>
      <c r="J454" s="236"/>
      <c r="K454" s="236"/>
      <c r="L454" s="236"/>
      <c r="M454" s="236"/>
      <c r="N454" s="236"/>
      <c r="O454" s="236"/>
      <c r="P454" s="236"/>
      <c r="Q454" s="236"/>
      <c r="R454" s="236"/>
      <c r="S454" s="236"/>
      <c r="T454" s="236"/>
      <c r="U454" s="236"/>
      <c r="V454" s="236"/>
      <c r="W454" s="236"/>
      <c r="X454" s="236"/>
      <c r="Y454" s="236"/>
      <c r="Z454" s="236"/>
      <c r="AA454" s="236"/>
      <c r="AB454" s="236"/>
      <c r="AC454" s="236"/>
    </row>
    <row r="455" spans="1:29" ht="13.2" x14ac:dyDescent="0.25">
      <c r="A455" s="236"/>
      <c r="B455" s="236"/>
      <c r="C455" s="236"/>
      <c r="D455" s="236"/>
      <c r="E455" s="236"/>
      <c r="F455" s="236"/>
      <c r="G455" s="237"/>
      <c r="H455" s="236"/>
      <c r="I455" s="236"/>
      <c r="J455" s="236"/>
      <c r="K455" s="236"/>
      <c r="L455" s="236"/>
      <c r="M455" s="236"/>
      <c r="N455" s="236"/>
      <c r="O455" s="236"/>
      <c r="P455" s="236"/>
      <c r="Q455" s="236"/>
      <c r="R455" s="236"/>
      <c r="S455" s="236"/>
      <c r="T455" s="236"/>
      <c r="U455" s="236"/>
      <c r="V455" s="236"/>
      <c r="W455" s="236"/>
      <c r="X455" s="236"/>
      <c r="Y455" s="236"/>
      <c r="Z455" s="236"/>
      <c r="AA455" s="236"/>
      <c r="AB455" s="236"/>
      <c r="AC455" s="236"/>
    </row>
    <row r="456" spans="1:29" ht="13.2" x14ac:dyDescent="0.25">
      <c r="A456" s="236"/>
      <c r="B456" s="236"/>
      <c r="C456" s="236"/>
      <c r="D456" s="236"/>
      <c r="E456" s="236"/>
      <c r="F456" s="236"/>
      <c r="G456" s="237"/>
      <c r="H456" s="236"/>
      <c r="I456" s="236"/>
      <c r="J456" s="236"/>
      <c r="K456" s="236"/>
      <c r="L456" s="236"/>
      <c r="M456" s="236"/>
      <c r="N456" s="236"/>
      <c r="O456" s="236"/>
      <c r="P456" s="236"/>
      <c r="Q456" s="236"/>
      <c r="R456" s="236"/>
      <c r="S456" s="236"/>
      <c r="T456" s="236"/>
      <c r="U456" s="236"/>
      <c r="V456" s="236"/>
      <c r="W456" s="236"/>
      <c r="X456" s="236"/>
      <c r="Y456" s="236"/>
      <c r="Z456" s="236"/>
      <c r="AA456" s="236"/>
      <c r="AB456" s="236"/>
      <c r="AC456" s="236"/>
    </row>
    <row r="457" spans="1:29" ht="13.2" x14ac:dyDescent="0.25">
      <c r="A457" s="236"/>
      <c r="B457" s="236"/>
      <c r="C457" s="236"/>
      <c r="D457" s="236"/>
      <c r="E457" s="236"/>
      <c r="F457" s="236"/>
      <c r="G457" s="237"/>
      <c r="H457" s="236"/>
      <c r="I457" s="236"/>
      <c r="J457" s="236"/>
      <c r="K457" s="236"/>
      <c r="L457" s="236"/>
      <c r="M457" s="236"/>
      <c r="N457" s="236"/>
      <c r="O457" s="236"/>
      <c r="P457" s="236"/>
      <c r="Q457" s="236"/>
      <c r="R457" s="236"/>
      <c r="S457" s="236"/>
      <c r="T457" s="236"/>
      <c r="U457" s="236"/>
      <c r="V457" s="236"/>
      <c r="W457" s="236"/>
      <c r="X457" s="236"/>
      <c r="Y457" s="236"/>
      <c r="Z457" s="236"/>
      <c r="AA457" s="236"/>
      <c r="AB457" s="236"/>
      <c r="AC457" s="236"/>
    </row>
    <row r="458" spans="1:29" ht="13.2" x14ac:dyDescent="0.25">
      <c r="A458" s="236"/>
      <c r="B458" s="236"/>
      <c r="C458" s="236"/>
      <c r="D458" s="236"/>
      <c r="E458" s="236"/>
      <c r="F458" s="236"/>
      <c r="G458" s="237"/>
      <c r="H458" s="236"/>
      <c r="I458" s="236"/>
      <c r="J458" s="236"/>
      <c r="K458" s="236"/>
      <c r="L458" s="236"/>
      <c r="M458" s="236"/>
      <c r="N458" s="236"/>
      <c r="O458" s="236"/>
      <c r="P458" s="236"/>
      <c r="Q458" s="236"/>
      <c r="R458" s="236"/>
      <c r="S458" s="236"/>
      <c r="T458" s="236"/>
      <c r="U458" s="236"/>
      <c r="V458" s="236"/>
      <c r="W458" s="236"/>
      <c r="X458" s="236"/>
      <c r="Y458" s="236"/>
      <c r="Z458" s="236"/>
      <c r="AA458" s="236"/>
      <c r="AB458" s="236"/>
      <c r="AC458" s="236"/>
    </row>
    <row r="459" spans="1:29" ht="13.2" x14ac:dyDescent="0.25">
      <c r="A459" s="236"/>
      <c r="B459" s="236"/>
      <c r="C459" s="236"/>
      <c r="D459" s="236"/>
      <c r="E459" s="236"/>
      <c r="F459" s="236"/>
      <c r="G459" s="237"/>
      <c r="H459" s="236"/>
      <c r="I459" s="236"/>
      <c r="J459" s="236"/>
      <c r="K459" s="236"/>
      <c r="L459" s="236"/>
      <c r="M459" s="236"/>
      <c r="N459" s="236"/>
      <c r="O459" s="236"/>
      <c r="P459" s="236"/>
      <c r="Q459" s="236"/>
      <c r="R459" s="236"/>
      <c r="S459" s="236"/>
      <c r="T459" s="236"/>
      <c r="U459" s="236"/>
      <c r="V459" s="236"/>
      <c r="W459" s="236"/>
      <c r="X459" s="236"/>
      <c r="Y459" s="236"/>
      <c r="Z459" s="236"/>
      <c r="AA459" s="236"/>
      <c r="AB459" s="236"/>
      <c r="AC459" s="236"/>
    </row>
    <row r="460" spans="1:29" ht="13.2" x14ac:dyDescent="0.25">
      <c r="A460" s="236"/>
      <c r="B460" s="236"/>
      <c r="C460" s="236"/>
      <c r="D460" s="236"/>
      <c r="E460" s="236"/>
      <c r="F460" s="236"/>
      <c r="G460" s="237"/>
      <c r="H460" s="236"/>
      <c r="I460" s="236"/>
      <c r="J460" s="236"/>
      <c r="K460" s="236"/>
      <c r="L460" s="236"/>
      <c r="M460" s="236"/>
      <c r="N460" s="236"/>
      <c r="O460" s="236"/>
      <c r="P460" s="236"/>
      <c r="Q460" s="236"/>
      <c r="R460" s="236"/>
      <c r="S460" s="236"/>
      <c r="T460" s="236"/>
      <c r="U460" s="236"/>
      <c r="V460" s="236"/>
      <c r="W460" s="236"/>
      <c r="X460" s="236"/>
      <c r="Y460" s="236"/>
      <c r="Z460" s="236"/>
      <c r="AA460" s="236"/>
      <c r="AB460" s="236"/>
      <c r="AC460" s="236"/>
    </row>
    <row r="461" spans="1:29" ht="13.2" x14ac:dyDescent="0.25">
      <c r="A461" s="236"/>
      <c r="B461" s="236"/>
      <c r="C461" s="236"/>
      <c r="D461" s="236"/>
      <c r="E461" s="236"/>
      <c r="F461" s="236"/>
      <c r="G461" s="237"/>
      <c r="H461" s="236"/>
      <c r="I461" s="236"/>
      <c r="J461" s="236"/>
      <c r="K461" s="236"/>
      <c r="L461" s="236"/>
      <c r="M461" s="236"/>
      <c r="N461" s="236"/>
      <c r="O461" s="236"/>
      <c r="P461" s="236"/>
      <c r="Q461" s="236"/>
      <c r="R461" s="236"/>
      <c r="S461" s="236"/>
      <c r="T461" s="236"/>
      <c r="U461" s="236"/>
      <c r="V461" s="236"/>
      <c r="W461" s="236"/>
      <c r="X461" s="236"/>
      <c r="Y461" s="236"/>
      <c r="Z461" s="236"/>
      <c r="AA461" s="236"/>
      <c r="AB461" s="236"/>
      <c r="AC461" s="236"/>
    </row>
    <row r="462" spans="1:29" ht="13.2" x14ac:dyDescent="0.25">
      <c r="A462" s="236"/>
      <c r="B462" s="236"/>
      <c r="C462" s="236"/>
      <c r="D462" s="236"/>
      <c r="E462" s="236"/>
      <c r="F462" s="236"/>
      <c r="G462" s="237"/>
      <c r="H462" s="236"/>
      <c r="I462" s="236"/>
      <c r="J462" s="236"/>
      <c r="K462" s="236"/>
      <c r="L462" s="236"/>
      <c r="M462" s="236"/>
      <c r="N462" s="236"/>
      <c r="O462" s="236"/>
      <c r="P462" s="236"/>
      <c r="Q462" s="236"/>
      <c r="R462" s="236"/>
      <c r="S462" s="236"/>
      <c r="T462" s="236"/>
      <c r="U462" s="236"/>
      <c r="V462" s="236"/>
      <c r="W462" s="236"/>
      <c r="X462" s="236"/>
      <c r="Y462" s="236"/>
      <c r="Z462" s="236"/>
      <c r="AA462" s="236"/>
      <c r="AB462" s="236"/>
      <c r="AC462" s="236"/>
    </row>
    <row r="463" spans="1:29" ht="13.2" x14ac:dyDescent="0.25">
      <c r="A463" s="236"/>
      <c r="B463" s="236"/>
      <c r="C463" s="236"/>
      <c r="D463" s="236"/>
      <c r="E463" s="236"/>
      <c r="F463" s="236"/>
      <c r="G463" s="237"/>
      <c r="H463" s="236"/>
      <c r="I463" s="236"/>
      <c r="J463" s="236"/>
      <c r="K463" s="236"/>
      <c r="L463" s="236"/>
      <c r="M463" s="236"/>
      <c r="N463" s="236"/>
      <c r="O463" s="236"/>
      <c r="P463" s="236"/>
      <c r="Q463" s="236"/>
      <c r="R463" s="236"/>
      <c r="S463" s="236"/>
      <c r="T463" s="236"/>
      <c r="U463" s="236"/>
      <c r="V463" s="236"/>
      <c r="W463" s="236"/>
      <c r="X463" s="236"/>
      <c r="Y463" s="236"/>
      <c r="Z463" s="236"/>
      <c r="AA463" s="236"/>
      <c r="AB463" s="236"/>
      <c r="AC463" s="236"/>
    </row>
    <row r="464" spans="1:29" ht="13.2" x14ac:dyDescent="0.25">
      <c r="A464" s="236"/>
      <c r="B464" s="236"/>
      <c r="C464" s="236"/>
      <c r="D464" s="236"/>
      <c r="E464" s="236"/>
      <c r="F464" s="236"/>
      <c r="G464" s="237"/>
      <c r="H464" s="236"/>
      <c r="I464" s="236"/>
      <c r="J464" s="236"/>
      <c r="K464" s="236"/>
      <c r="L464" s="236"/>
      <c r="M464" s="236"/>
      <c r="N464" s="236"/>
      <c r="O464" s="236"/>
      <c r="P464" s="236"/>
      <c r="Q464" s="236"/>
      <c r="R464" s="236"/>
      <c r="S464" s="236"/>
      <c r="T464" s="236"/>
      <c r="U464" s="236"/>
      <c r="V464" s="236"/>
      <c r="W464" s="236"/>
      <c r="X464" s="236"/>
      <c r="Y464" s="236"/>
      <c r="Z464" s="236"/>
      <c r="AA464" s="236"/>
      <c r="AB464" s="236"/>
      <c r="AC464" s="236"/>
    </row>
    <row r="465" spans="1:29" ht="13.2" x14ac:dyDescent="0.25">
      <c r="A465" s="236"/>
      <c r="B465" s="236"/>
      <c r="C465" s="236"/>
      <c r="D465" s="236"/>
      <c r="E465" s="236"/>
      <c r="F465" s="236"/>
      <c r="G465" s="237"/>
      <c r="H465" s="236"/>
      <c r="I465" s="236"/>
      <c r="J465" s="236"/>
      <c r="K465" s="236"/>
      <c r="L465" s="236"/>
      <c r="M465" s="236"/>
      <c r="N465" s="236"/>
      <c r="O465" s="236"/>
      <c r="P465" s="236"/>
      <c r="Q465" s="236"/>
      <c r="R465" s="236"/>
      <c r="S465" s="236"/>
      <c r="T465" s="236"/>
      <c r="U465" s="236"/>
      <c r="V465" s="236"/>
      <c r="W465" s="236"/>
      <c r="X465" s="236"/>
      <c r="Y465" s="236"/>
      <c r="Z465" s="236"/>
      <c r="AA465" s="236"/>
      <c r="AB465" s="236"/>
      <c r="AC465" s="236"/>
    </row>
    <row r="466" spans="1:29" ht="13.2" x14ac:dyDescent="0.25">
      <c r="A466" s="236"/>
      <c r="B466" s="236"/>
      <c r="C466" s="236"/>
      <c r="D466" s="236"/>
      <c r="E466" s="236"/>
      <c r="F466" s="236"/>
      <c r="G466" s="237"/>
      <c r="H466" s="236"/>
      <c r="I466" s="236"/>
      <c r="J466" s="236"/>
      <c r="K466" s="236"/>
      <c r="L466" s="236"/>
      <c r="M466" s="236"/>
      <c r="N466" s="236"/>
      <c r="O466" s="236"/>
      <c r="P466" s="236"/>
      <c r="Q466" s="236"/>
      <c r="R466" s="236"/>
      <c r="S466" s="236"/>
      <c r="T466" s="236"/>
      <c r="U466" s="236"/>
      <c r="V466" s="236"/>
      <c r="W466" s="236"/>
      <c r="X466" s="236"/>
      <c r="Y466" s="236"/>
      <c r="Z466" s="236"/>
      <c r="AA466" s="236"/>
      <c r="AB466" s="236"/>
      <c r="AC466" s="236"/>
    </row>
    <row r="467" spans="1:29" ht="13.2" x14ac:dyDescent="0.25">
      <c r="A467" s="236"/>
      <c r="B467" s="236"/>
      <c r="C467" s="236"/>
      <c r="D467" s="236"/>
      <c r="E467" s="236"/>
      <c r="F467" s="236"/>
      <c r="G467" s="237"/>
      <c r="H467" s="236"/>
      <c r="I467" s="236"/>
      <c r="J467" s="236"/>
      <c r="K467" s="236"/>
      <c r="L467" s="236"/>
      <c r="M467" s="236"/>
      <c r="N467" s="236"/>
      <c r="O467" s="236"/>
      <c r="P467" s="236"/>
      <c r="Q467" s="236"/>
      <c r="R467" s="236"/>
      <c r="S467" s="236"/>
      <c r="T467" s="236"/>
      <c r="U467" s="236"/>
      <c r="V467" s="236"/>
      <c r="W467" s="236"/>
      <c r="X467" s="236"/>
      <c r="Y467" s="236"/>
      <c r="Z467" s="236"/>
      <c r="AA467" s="236"/>
      <c r="AB467" s="236"/>
      <c r="AC467" s="236"/>
    </row>
    <row r="468" spans="1:29" ht="13.2" x14ac:dyDescent="0.25">
      <c r="A468" s="236"/>
      <c r="B468" s="236"/>
      <c r="C468" s="236"/>
      <c r="D468" s="236"/>
      <c r="E468" s="236"/>
      <c r="F468" s="236"/>
      <c r="G468" s="237"/>
      <c r="H468" s="236"/>
      <c r="I468" s="236"/>
      <c r="J468" s="236"/>
      <c r="K468" s="236"/>
      <c r="L468" s="236"/>
      <c r="M468" s="236"/>
      <c r="N468" s="236"/>
      <c r="O468" s="236"/>
      <c r="P468" s="236"/>
      <c r="Q468" s="236"/>
      <c r="R468" s="236"/>
      <c r="S468" s="236"/>
      <c r="T468" s="236"/>
      <c r="U468" s="236"/>
      <c r="V468" s="236"/>
      <c r="W468" s="236"/>
      <c r="X468" s="236"/>
      <c r="Y468" s="236"/>
      <c r="Z468" s="236"/>
      <c r="AA468" s="236"/>
      <c r="AB468" s="236"/>
      <c r="AC468" s="236"/>
    </row>
    <row r="469" spans="1:29" ht="13.2" x14ac:dyDescent="0.25">
      <c r="A469" s="236"/>
      <c r="B469" s="236"/>
      <c r="C469" s="236"/>
      <c r="D469" s="236"/>
      <c r="E469" s="236"/>
      <c r="F469" s="236"/>
      <c r="G469" s="237"/>
      <c r="H469" s="236"/>
      <c r="I469" s="236"/>
      <c r="J469" s="236"/>
      <c r="K469" s="236"/>
      <c r="L469" s="236"/>
      <c r="M469" s="236"/>
      <c r="N469" s="236"/>
      <c r="O469" s="236"/>
      <c r="P469" s="236"/>
      <c r="Q469" s="236"/>
      <c r="R469" s="236"/>
      <c r="S469" s="236"/>
      <c r="T469" s="236"/>
      <c r="U469" s="236"/>
      <c r="V469" s="236"/>
      <c r="W469" s="236"/>
      <c r="X469" s="236"/>
      <c r="Y469" s="236"/>
      <c r="Z469" s="236"/>
      <c r="AA469" s="236"/>
      <c r="AB469" s="236"/>
      <c r="AC469" s="236"/>
    </row>
    <row r="470" spans="1:29" ht="13.2" x14ac:dyDescent="0.25">
      <c r="A470" s="236"/>
      <c r="B470" s="236"/>
      <c r="C470" s="236"/>
      <c r="D470" s="236"/>
      <c r="E470" s="236"/>
      <c r="F470" s="236"/>
      <c r="G470" s="237"/>
      <c r="H470" s="236"/>
      <c r="I470" s="236"/>
      <c r="J470" s="236"/>
      <c r="K470" s="236"/>
      <c r="L470" s="236"/>
      <c r="M470" s="236"/>
      <c r="N470" s="236"/>
      <c r="O470" s="236"/>
      <c r="P470" s="236"/>
      <c r="Q470" s="236"/>
      <c r="R470" s="236"/>
      <c r="S470" s="236"/>
      <c r="T470" s="236"/>
      <c r="U470" s="236"/>
      <c r="V470" s="236"/>
      <c r="W470" s="236"/>
      <c r="X470" s="236"/>
      <c r="Y470" s="236"/>
      <c r="Z470" s="236"/>
      <c r="AA470" s="236"/>
      <c r="AB470" s="236"/>
      <c r="AC470" s="236"/>
    </row>
    <row r="471" spans="1:29" ht="13.2" x14ac:dyDescent="0.25">
      <c r="A471" s="236"/>
      <c r="B471" s="236"/>
      <c r="C471" s="236"/>
      <c r="D471" s="236"/>
      <c r="E471" s="236"/>
      <c r="F471" s="236"/>
      <c r="G471" s="237"/>
      <c r="H471" s="236"/>
      <c r="I471" s="236"/>
      <c r="J471" s="236"/>
      <c r="K471" s="236"/>
      <c r="L471" s="236"/>
      <c r="M471" s="236"/>
      <c r="N471" s="236"/>
      <c r="O471" s="236"/>
      <c r="P471" s="236"/>
      <c r="Q471" s="236"/>
      <c r="R471" s="236"/>
      <c r="S471" s="236"/>
      <c r="T471" s="236"/>
      <c r="U471" s="236"/>
      <c r="V471" s="236"/>
      <c r="W471" s="236"/>
      <c r="X471" s="236"/>
      <c r="Y471" s="236"/>
      <c r="Z471" s="236"/>
      <c r="AA471" s="236"/>
      <c r="AB471" s="236"/>
      <c r="AC471" s="236"/>
    </row>
    <row r="472" spans="1:29" ht="13.2" x14ac:dyDescent="0.25">
      <c r="A472" s="236"/>
      <c r="B472" s="236"/>
      <c r="C472" s="236"/>
      <c r="D472" s="236"/>
      <c r="E472" s="236"/>
      <c r="F472" s="236"/>
      <c r="G472" s="237"/>
      <c r="H472" s="236"/>
      <c r="I472" s="236"/>
      <c r="J472" s="236"/>
      <c r="K472" s="236"/>
      <c r="L472" s="236"/>
      <c r="M472" s="236"/>
      <c r="N472" s="236"/>
      <c r="O472" s="236"/>
      <c r="P472" s="236"/>
      <c r="Q472" s="236"/>
      <c r="R472" s="236"/>
      <c r="S472" s="236"/>
      <c r="T472" s="236"/>
      <c r="U472" s="236"/>
      <c r="V472" s="236"/>
      <c r="W472" s="236"/>
      <c r="X472" s="236"/>
      <c r="Y472" s="236"/>
      <c r="Z472" s="236"/>
      <c r="AA472" s="236"/>
      <c r="AB472" s="236"/>
      <c r="AC472" s="236"/>
    </row>
    <row r="473" spans="1:29" ht="13.2" x14ac:dyDescent="0.25">
      <c r="A473" s="236"/>
      <c r="B473" s="236"/>
      <c r="C473" s="236"/>
      <c r="D473" s="236"/>
      <c r="E473" s="236"/>
      <c r="F473" s="236"/>
      <c r="G473" s="237"/>
      <c r="H473" s="236"/>
      <c r="I473" s="236"/>
      <c r="J473" s="236"/>
      <c r="K473" s="236"/>
      <c r="L473" s="236"/>
      <c r="M473" s="236"/>
      <c r="N473" s="236"/>
      <c r="O473" s="236"/>
      <c r="P473" s="236"/>
      <c r="Q473" s="236"/>
      <c r="R473" s="236"/>
      <c r="S473" s="236"/>
      <c r="T473" s="236"/>
      <c r="U473" s="236"/>
      <c r="V473" s="236"/>
      <c r="W473" s="236"/>
      <c r="X473" s="236"/>
      <c r="Y473" s="236"/>
      <c r="Z473" s="236"/>
      <c r="AA473" s="236"/>
      <c r="AB473" s="236"/>
      <c r="AC473" s="236"/>
    </row>
    <row r="474" spans="1:29" ht="13.2" x14ac:dyDescent="0.25">
      <c r="A474" s="236"/>
      <c r="B474" s="236"/>
      <c r="C474" s="236"/>
      <c r="D474" s="236"/>
      <c r="E474" s="236"/>
      <c r="F474" s="236"/>
      <c r="G474" s="237"/>
      <c r="H474" s="236"/>
      <c r="I474" s="236"/>
      <c r="J474" s="236"/>
      <c r="K474" s="236"/>
      <c r="L474" s="236"/>
      <c r="M474" s="236"/>
      <c r="N474" s="236"/>
      <c r="O474" s="236"/>
      <c r="P474" s="236"/>
      <c r="Q474" s="236"/>
      <c r="R474" s="236"/>
      <c r="S474" s="236"/>
      <c r="T474" s="236"/>
      <c r="U474" s="236"/>
      <c r="V474" s="236"/>
      <c r="W474" s="236"/>
      <c r="X474" s="236"/>
      <c r="Y474" s="236"/>
      <c r="Z474" s="236"/>
      <c r="AA474" s="236"/>
      <c r="AB474" s="236"/>
      <c r="AC474" s="236"/>
    </row>
    <row r="475" spans="1:29" ht="13.2" x14ac:dyDescent="0.25">
      <c r="A475" s="236"/>
      <c r="B475" s="236"/>
      <c r="C475" s="236"/>
      <c r="D475" s="236"/>
      <c r="E475" s="236"/>
      <c r="F475" s="236"/>
      <c r="G475" s="237"/>
      <c r="H475" s="236"/>
      <c r="I475" s="236"/>
      <c r="J475" s="236"/>
      <c r="K475" s="236"/>
      <c r="L475" s="236"/>
      <c r="M475" s="236"/>
      <c r="N475" s="236"/>
      <c r="O475" s="236"/>
      <c r="P475" s="236"/>
      <c r="Q475" s="236"/>
      <c r="R475" s="236"/>
      <c r="S475" s="236"/>
      <c r="T475" s="236"/>
      <c r="U475" s="236"/>
      <c r="V475" s="236"/>
      <c r="W475" s="236"/>
      <c r="X475" s="236"/>
      <c r="Y475" s="236"/>
      <c r="Z475" s="236"/>
      <c r="AA475" s="236"/>
      <c r="AB475" s="236"/>
      <c r="AC475" s="236"/>
    </row>
    <row r="476" spans="1:29" ht="13.2" x14ac:dyDescent="0.25">
      <c r="A476" s="236"/>
      <c r="B476" s="236"/>
      <c r="C476" s="236"/>
      <c r="D476" s="236"/>
      <c r="E476" s="236"/>
      <c r="F476" s="236"/>
      <c r="G476" s="237"/>
      <c r="H476" s="236"/>
      <c r="I476" s="236"/>
      <c r="J476" s="236"/>
      <c r="K476" s="236"/>
      <c r="L476" s="236"/>
      <c r="M476" s="236"/>
      <c r="N476" s="236"/>
      <c r="O476" s="236"/>
      <c r="P476" s="236"/>
      <c r="Q476" s="236"/>
      <c r="R476" s="236"/>
      <c r="S476" s="236"/>
      <c r="T476" s="236"/>
      <c r="U476" s="236"/>
      <c r="V476" s="236"/>
      <c r="W476" s="236"/>
      <c r="X476" s="236"/>
      <c r="Y476" s="236"/>
      <c r="Z476" s="236"/>
      <c r="AA476" s="236"/>
      <c r="AB476" s="236"/>
      <c r="AC476" s="236"/>
    </row>
    <row r="477" spans="1:29" ht="13.2" x14ac:dyDescent="0.25">
      <c r="A477" s="236"/>
      <c r="B477" s="236"/>
      <c r="C477" s="236"/>
      <c r="D477" s="236"/>
      <c r="E477" s="236"/>
      <c r="F477" s="236"/>
      <c r="G477" s="237"/>
      <c r="H477" s="236"/>
      <c r="I477" s="236"/>
      <c r="J477" s="236"/>
      <c r="K477" s="236"/>
      <c r="L477" s="236"/>
      <c r="M477" s="236"/>
      <c r="N477" s="236"/>
      <c r="O477" s="236"/>
      <c r="P477" s="236"/>
      <c r="Q477" s="236"/>
      <c r="R477" s="236"/>
      <c r="S477" s="236"/>
      <c r="T477" s="236"/>
      <c r="U477" s="236"/>
      <c r="V477" s="236"/>
      <c r="W477" s="236"/>
      <c r="X477" s="236"/>
      <c r="Y477" s="236"/>
      <c r="Z477" s="236"/>
      <c r="AA477" s="236"/>
      <c r="AB477" s="236"/>
      <c r="AC477" s="236"/>
    </row>
    <row r="478" spans="1:29" ht="13.2" x14ac:dyDescent="0.25">
      <c r="A478" s="236"/>
      <c r="B478" s="236"/>
      <c r="C478" s="236"/>
      <c r="D478" s="236"/>
      <c r="E478" s="236"/>
      <c r="F478" s="236"/>
      <c r="G478" s="237"/>
      <c r="H478" s="236"/>
      <c r="I478" s="236"/>
      <c r="J478" s="236"/>
      <c r="K478" s="236"/>
      <c r="L478" s="236"/>
      <c r="M478" s="236"/>
      <c r="N478" s="236"/>
      <c r="O478" s="236"/>
      <c r="P478" s="236"/>
      <c r="Q478" s="236"/>
      <c r="R478" s="236"/>
      <c r="S478" s="236"/>
      <c r="T478" s="236"/>
      <c r="U478" s="236"/>
      <c r="V478" s="236"/>
      <c r="W478" s="236"/>
      <c r="X478" s="236"/>
      <c r="Y478" s="236"/>
      <c r="Z478" s="236"/>
      <c r="AA478" s="236"/>
      <c r="AB478" s="236"/>
      <c r="AC478" s="236"/>
    </row>
    <row r="479" spans="1:29" ht="13.2" x14ac:dyDescent="0.25">
      <c r="A479" s="236"/>
      <c r="B479" s="236"/>
      <c r="C479" s="236"/>
      <c r="D479" s="236"/>
      <c r="E479" s="236"/>
      <c r="F479" s="236"/>
      <c r="G479" s="237"/>
      <c r="H479" s="236"/>
      <c r="I479" s="236"/>
      <c r="J479" s="236"/>
      <c r="K479" s="236"/>
      <c r="L479" s="236"/>
      <c r="M479" s="236"/>
      <c r="N479" s="236"/>
      <c r="O479" s="236"/>
      <c r="P479" s="236"/>
      <c r="Q479" s="236"/>
      <c r="R479" s="236"/>
      <c r="S479" s="236"/>
      <c r="T479" s="236"/>
      <c r="U479" s="236"/>
      <c r="V479" s="236"/>
      <c r="W479" s="236"/>
      <c r="X479" s="236"/>
      <c r="Y479" s="236"/>
      <c r="Z479" s="236"/>
      <c r="AA479" s="236"/>
      <c r="AB479" s="236"/>
      <c r="AC479" s="236"/>
    </row>
    <row r="480" spans="1:29" ht="13.2" x14ac:dyDescent="0.25">
      <c r="A480" s="236"/>
      <c r="B480" s="236"/>
      <c r="C480" s="236"/>
      <c r="D480" s="236"/>
      <c r="E480" s="236"/>
      <c r="F480" s="236"/>
      <c r="G480" s="237"/>
      <c r="H480" s="236"/>
      <c r="I480" s="236"/>
      <c r="J480" s="236"/>
      <c r="K480" s="236"/>
      <c r="L480" s="236"/>
      <c r="M480" s="236"/>
      <c r="N480" s="236"/>
      <c r="O480" s="236"/>
      <c r="P480" s="236"/>
      <c r="Q480" s="236"/>
      <c r="R480" s="236"/>
      <c r="S480" s="236"/>
      <c r="T480" s="236"/>
      <c r="U480" s="236"/>
      <c r="V480" s="236"/>
      <c r="W480" s="236"/>
      <c r="X480" s="236"/>
      <c r="Y480" s="236"/>
      <c r="Z480" s="236"/>
      <c r="AA480" s="236"/>
      <c r="AB480" s="236"/>
      <c r="AC480" s="236"/>
    </row>
    <row r="481" spans="1:29" ht="13.2" x14ac:dyDescent="0.25">
      <c r="A481" s="236"/>
      <c r="B481" s="236"/>
      <c r="C481" s="236"/>
      <c r="D481" s="236"/>
      <c r="E481" s="236"/>
      <c r="F481" s="236"/>
      <c r="G481" s="237"/>
      <c r="H481" s="236"/>
      <c r="I481" s="236"/>
      <c r="J481" s="236"/>
      <c r="K481" s="236"/>
      <c r="L481" s="236"/>
      <c r="M481" s="236"/>
      <c r="N481" s="236"/>
      <c r="O481" s="236"/>
      <c r="P481" s="236"/>
      <c r="Q481" s="236"/>
      <c r="R481" s="236"/>
      <c r="S481" s="236"/>
      <c r="T481" s="236"/>
      <c r="U481" s="236"/>
      <c r="V481" s="236"/>
      <c r="W481" s="236"/>
      <c r="X481" s="236"/>
      <c r="Y481" s="236"/>
      <c r="Z481" s="236"/>
      <c r="AA481" s="236"/>
      <c r="AB481" s="236"/>
      <c r="AC481" s="236"/>
    </row>
    <row r="482" spans="1:29" ht="13.2" x14ac:dyDescent="0.25">
      <c r="A482" s="236"/>
      <c r="B482" s="236"/>
      <c r="C482" s="236"/>
      <c r="D482" s="236"/>
      <c r="E482" s="236"/>
      <c r="F482" s="236"/>
      <c r="G482" s="237"/>
      <c r="H482" s="236"/>
      <c r="I482" s="236"/>
      <c r="J482" s="236"/>
      <c r="K482" s="236"/>
      <c r="L482" s="236"/>
      <c r="M482" s="236"/>
      <c r="N482" s="236"/>
      <c r="O482" s="236"/>
      <c r="P482" s="236"/>
      <c r="Q482" s="236"/>
      <c r="R482" s="236"/>
      <c r="S482" s="236"/>
      <c r="T482" s="236"/>
      <c r="U482" s="236"/>
      <c r="V482" s="236"/>
      <c r="W482" s="236"/>
      <c r="X482" s="236"/>
      <c r="Y482" s="236"/>
      <c r="Z482" s="236"/>
      <c r="AA482" s="236"/>
      <c r="AB482" s="236"/>
      <c r="AC482" s="236"/>
    </row>
    <row r="483" spans="1:29" ht="13.2" x14ac:dyDescent="0.25">
      <c r="A483" s="236"/>
      <c r="B483" s="236"/>
      <c r="C483" s="236"/>
      <c r="D483" s="236"/>
      <c r="E483" s="236"/>
      <c r="F483" s="236"/>
      <c r="G483" s="237"/>
      <c r="H483" s="236"/>
      <c r="I483" s="236"/>
      <c r="J483" s="236"/>
      <c r="K483" s="236"/>
      <c r="L483" s="236"/>
      <c r="M483" s="236"/>
      <c r="N483" s="236"/>
      <c r="O483" s="236"/>
      <c r="P483" s="236"/>
      <c r="Q483" s="236"/>
      <c r="R483" s="236"/>
      <c r="S483" s="236"/>
      <c r="T483" s="236"/>
      <c r="U483" s="236"/>
      <c r="V483" s="236"/>
      <c r="W483" s="236"/>
      <c r="X483" s="236"/>
      <c r="Y483" s="236"/>
      <c r="Z483" s="236"/>
      <c r="AA483" s="236"/>
      <c r="AB483" s="236"/>
      <c r="AC483" s="236"/>
    </row>
    <row r="484" spans="1:29" ht="13.2" x14ac:dyDescent="0.25">
      <c r="A484" s="236"/>
      <c r="B484" s="236"/>
      <c r="C484" s="236"/>
      <c r="D484" s="236"/>
      <c r="E484" s="236"/>
      <c r="F484" s="236"/>
      <c r="G484" s="237"/>
      <c r="H484" s="236"/>
      <c r="I484" s="236"/>
      <c r="J484" s="236"/>
      <c r="K484" s="236"/>
      <c r="L484" s="236"/>
      <c r="M484" s="236"/>
      <c r="N484" s="236"/>
      <c r="O484" s="236"/>
      <c r="P484" s="236"/>
      <c r="Q484" s="236"/>
      <c r="R484" s="236"/>
      <c r="S484" s="236"/>
      <c r="T484" s="236"/>
      <c r="U484" s="236"/>
      <c r="V484" s="236"/>
      <c r="W484" s="236"/>
      <c r="X484" s="236"/>
      <c r="Y484" s="236"/>
      <c r="Z484" s="236"/>
      <c r="AA484" s="236"/>
      <c r="AB484" s="236"/>
      <c r="AC484" s="236"/>
    </row>
    <row r="485" spans="1:29" ht="13.2" x14ac:dyDescent="0.25">
      <c r="A485" s="236"/>
      <c r="B485" s="236"/>
      <c r="C485" s="236"/>
      <c r="D485" s="236"/>
      <c r="E485" s="236"/>
      <c r="F485" s="236"/>
      <c r="G485" s="237"/>
      <c r="H485" s="236"/>
      <c r="I485" s="236"/>
      <c r="J485" s="236"/>
      <c r="K485" s="236"/>
      <c r="L485" s="236"/>
      <c r="M485" s="236"/>
      <c r="N485" s="236"/>
      <c r="O485" s="236"/>
      <c r="P485" s="236"/>
      <c r="Q485" s="236"/>
      <c r="R485" s="236"/>
      <c r="S485" s="236"/>
      <c r="T485" s="236"/>
      <c r="U485" s="236"/>
      <c r="V485" s="236"/>
      <c r="W485" s="236"/>
      <c r="X485" s="236"/>
      <c r="Y485" s="236"/>
      <c r="Z485" s="236"/>
      <c r="AA485" s="236"/>
      <c r="AB485" s="236"/>
      <c r="AC485" s="236"/>
    </row>
    <row r="486" spans="1:29" ht="13.2" x14ac:dyDescent="0.25">
      <c r="A486" s="236"/>
      <c r="B486" s="236"/>
      <c r="C486" s="236"/>
      <c r="D486" s="236"/>
      <c r="E486" s="236"/>
      <c r="F486" s="236"/>
      <c r="G486" s="237"/>
      <c r="H486" s="236"/>
      <c r="I486" s="236"/>
      <c r="J486" s="236"/>
      <c r="K486" s="236"/>
      <c r="L486" s="236"/>
      <c r="M486" s="236"/>
      <c r="N486" s="236"/>
      <c r="O486" s="236"/>
      <c r="P486" s="236"/>
      <c r="Q486" s="236"/>
      <c r="R486" s="236"/>
      <c r="S486" s="236"/>
      <c r="T486" s="236"/>
      <c r="U486" s="236"/>
      <c r="V486" s="236"/>
      <c r="W486" s="236"/>
      <c r="X486" s="236"/>
      <c r="Y486" s="236"/>
      <c r="Z486" s="236"/>
      <c r="AA486" s="236"/>
      <c r="AB486" s="236"/>
      <c r="AC486" s="236"/>
    </row>
    <row r="487" spans="1:29" ht="13.2" x14ac:dyDescent="0.25">
      <c r="A487" s="236"/>
      <c r="B487" s="236"/>
      <c r="C487" s="236"/>
      <c r="D487" s="236"/>
      <c r="E487" s="236"/>
      <c r="F487" s="236"/>
      <c r="G487" s="237"/>
      <c r="H487" s="236"/>
      <c r="I487" s="236"/>
      <c r="J487" s="236"/>
      <c r="K487" s="236"/>
      <c r="L487" s="236"/>
      <c r="M487" s="236"/>
      <c r="N487" s="236"/>
      <c r="O487" s="236"/>
      <c r="P487" s="236"/>
      <c r="Q487" s="236"/>
      <c r="R487" s="236"/>
      <c r="S487" s="236"/>
      <c r="T487" s="236"/>
      <c r="U487" s="236"/>
      <c r="V487" s="236"/>
      <c r="W487" s="236"/>
      <c r="X487" s="236"/>
      <c r="Y487" s="236"/>
      <c r="Z487" s="236"/>
      <c r="AA487" s="236"/>
      <c r="AB487" s="236"/>
      <c r="AC487" s="236"/>
    </row>
    <row r="488" spans="1:29" ht="13.2" x14ac:dyDescent="0.25">
      <c r="A488" s="236"/>
      <c r="B488" s="236"/>
      <c r="C488" s="236"/>
      <c r="D488" s="236"/>
      <c r="E488" s="236"/>
      <c r="F488" s="236"/>
      <c r="G488" s="237"/>
      <c r="H488" s="236"/>
      <c r="I488" s="236"/>
      <c r="J488" s="236"/>
      <c r="K488" s="236"/>
      <c r="L488" s="236"/>
      <c r="M488" s="236"/>
      <c r="N488" s="236"/>
      <c r="O488" s="236"/>
      <c r="P488" s="236"/>
      <c r="Q488" s="236"/>
      <c r="R488" s="236"/>
      <c r="S488" s="236"/>
      <c r="T488" s="236"/>
      <c r="U488" s="236"/>
      <c r="V488" s="236"/>
      <c r="W488" s="236"/>
      <c r="X488" s="236"/>
      <c r="Y488" s="236"/>
      <c r="Z488" s="236"/>
      <c r="AA488" s="236"/>
      <c r="AB488" s="236"/>
      <c r="AC488" s="236"/>
    </row>
    <row r="489" spans="1:29" ht="13.2" x14ac:dyDescent="0.25">
      <c r="A489" s="236"/>
      <c r="B489" s="236"/>
      <c r="C489" s="236"/>
      <c r="D489" s="236"/>
      <c r="E489" s="236"/>
      <c r="F489" s="236"/>
      <c r="G489" s="237"/>
      <c r="H489" s="236"/>
      <c r="I489" s="236"/>
      <c r="J489" s="236"/>
      <c r="K489" s="236"/>
      <c r="L489" s="236"/>
      <c r="M489" s="236"/>
      <c r="N489" s="236"/>
      <c r="O489" s="236"/>
      <c r="P489" s="236"/>
      <c r="Q489" s="236"/>
      <c r="R489" s="236"/>
      <c r="S489" s="236"/>
      <c r="T489" s="236"/>
      <c r="U489" s="236"/>
      <c r="V489" s="236"/>
      <c r="W489" s="236"/>
      <c r="X489" s="236"/>
      <c r="Y489" s="236"/>
      <c r="Z489" s="236"/>
      <c r="AA489" s="236"/>
      <c r="AB489" s="236"/>
      <c r="AC489" s="236"/>
    </row>
    <row r="490" spans="1:29" ht="13.2" x14ac:dyDescent="0.25">
      <c r="A490" s="236"/>
      <c r="B490" s="236"/>
      <c r="C490" s="236"/>
      <c r="D490" s="236"/>
      <c r="E490" s="236"/>
      <c r="F490" s="236"/>
      <c r="G490" s="237"/>
      <c r="H490" s="236"/>
      <c r="I490" s="236"/>
      <c r="J490" s="236"/>
      <c r="K490" s="236"/>
      <c r="L490" s="236"/>
      <c r="M490" s="236"/>
      <c r="N490" s="236"/>
      <c r="O490" s="236"/>
      <c r="P490" s="236"/>
      <c r="Q490" s="236"/>
      <c r="R490" s="236"/>
      <c r="S490" s="236"/>
      <c r="T490" s="236"/>
      <c r="U490" s="236"/>
      <c r="V490" s="236"/>
      <c r="W490" s="236"/>
      <c r="X490" s="236"/>
      <c r="Y490" s="236"/>
      <c r="Z490" s="236"/>
      <c r="AA490" s="236"/>
      <c r="AB490" s="236"/>
      <c r="AC490" s="236"/>
    </row>
    <row r="491" spans="1:29" ht="13.2" x14ac:dyDescent="0.25">
      <c r="A491" s="236"/>
      <c r="B491" s="236"/>
      <c r="C491" s="236"/>
      <c r="D491" s="236"/>
      <c r="E491" s="236"/>
      <c r="F491" s="236"/>
      <c r="G491" s="237"/>
      <c r="H491" s="236"/>
      <c r="I491" s="236"/>
      <c r="J491" s="236"/>
      <c r="K491" s="236"/>
      <c r="L491" s="236"/>
      <c r="M491" s="236"/>
      <c r="N491" s="236"/>
      <c r="O491" s="236"/>
      <c r="P491" s="236"/>
      <c r="Q491" s="236"/>
      <c r="R491" s="236"/>
      <c r="S491" s="236"/>
      <c r="T491" s="236"/>
      <c r="U491" s="236"/>
      <c r="V491" s="236"/>
      <c r="W491" s="236"/>
      <c r="X491" s="236"/>
      <c r="Y491" s="236"/>
      <c r="Z491" s="236"/>
      <c r="AA491" s="236"/>
      <c r="AB491" s="236"/>
      <c r="AC491" s="236"/>
    </row>
    <row r="492" spans="1:29" ht="13.2" x14ac:dyDescent="0.25">
      <c r="A492" s="236"/>
      <c r="B492" s="236"/>
      <c r="C492" s="236"/>
      <c r="D492" s="236"/>
      <c r="E492" s="236"/>
      <c r="F492" s="236"/>
      <c r="G492" s="237"/>
      <c r="H492" s="236"/>
      <c r="I492" s="236"/>
      <c r="J492" s="236"/>
      <c r="K492" s="236"/>
      <c r="L492" s="236"/>
      <c r="M492" s="236"/>
      <c r="N492" s="236"/>
      <c r="O492" s="236"/>
      <c r="P492" s="236"/>
      <c r="Q492" s="236"/>
      <c r="R492" s="236"/>
      <c r="S492" s="236"/>
      <c r="T492" s="236"/>
      <c r="U492" s="236"/>
      <c r="V492" s="236"/>
      <c r="W492" s="236"/>
      <c r="X492" s="236"/>
      <c r="Y492" s="236"/>
      <c r="Z492" s="236"/>
      <c r="AA492" s="236"/>
      <c r="AB492" s="236"/>
      <c r="AC492" s="236"/>
    </row>
    <row r="493" spans="1:29" ht="13.2" x14ac:dyDescent="0.25">
      <c r="A493" s="236"/>
      <c r="B493" s="236"/>
      <c r="C493" s="236"/>
      <c r="D493" s="236"/>
      <c r="E493" s="236"/>
      <c r="F493" s="236"/>
      <c r="G493" s="237"/>
      <c r="H493" s="236"/>
      <c r="I493" s="236"/>
      <c r="J493" s="236"/>
      <c r="K493" s="236"/>
      <c r="L493" s="236"/>
      <c r="M493" s="236"/>
      <c r="N493" s="236"/>
      <c r="O493" s="236"/>
      <c r="P493" s="236"/>
      <c r="Q493" s="236"/>
      <c r="R493" s="236"/>
      <c r="S493" s="236"/>
      <c r="T493" s="236"/>
      <c r="U493" s="236"/>
      <c r="V493" s="236"/>
      <c r="W493" s="236"/>
      <c r="X493" s="236"/>
      <c r="Y493" s="236"/>
      <c r="Z493" s="236"/>
      <c r="AA493" s="236"/>
      <c r="AB493" s="236"/>
      <c r="AC493" s="236"/>
    </row>
    <row r="494" spans="1:29" ht="13.2" x14ac:dyDescent="0.25">
      <c r="A494" s="236"/>
      <c r="B494" s="236"/>
      <c r="C494" s="236"/>
      <c r="D494" s="236"/>
      <c r="E494" s="236"/>
      <c r="F494" s="236"/>
      <c r="G494" s="237"/>
      <c r="H494" s="236"/>
      <c r="I494" s="236"/>
      <c r="J494" s="236"/>
      <c r="K494" s="236"/>
      <c r="L494" s="236"/>
      <c r="M494" s="236"/>
      <c r="N494" s="236"/>
      <c r="O494" s="236"/>
      <c r="P494" s="236"/>
      <c r="Q494" s="236"/>
      <c r="R494" s="236"/>
      <c r="S494" s="236"/>
      <c r="T494" s="236"/>
      <c r="U494" s="236"/>
      <c r="V494" s="236"/>
      <c r="W494" s="236"/>
      <c r="X494" s="236"/>
      <c r="Y494" s="236"/>
      <c r="Z494" s="236"/>
      <c r="AA494" s="236"/>
      <c r="AB494" s="236"/>
      <c r="AC494" s="236"/>
    </row>
    <row r="495" spans="1:29" ht="13.2" x14ac:dyDescent="0.25">
      <c r="A495" s="236"/>
      <c r="B495" s="236"/>
      <c r="C495" s="236"/>
      <c r="D495" s="236"/>
      <c r="E495" s="236"/>
      <c r="F495" s="236"/>
      <c r="G495" s="237"/>
      <c r="H495" s="236"/>
      <c r="I495" s="236"/>
      <c r="J495" s="236"/>
      <c r="K495" s="236"/>
      <c r="L495" s="236"/>
      <c r="M495" s="236"/>
      <c r="N495" s="236"/>
      <c r="O495" s="236"/>
      <c r="P495" s="236"/>
      <c r="Q495" s="236"/>
      <c r="R495" s="236"/>
      <c r="S495" s="236"/>
      <c r="T495" s="236"/>
      <c r="U495" s="236"/>
      <c r="V495" s="236"/>
      <c r="W495" s="236"/>
      <c r="X495" s="236"/>
      <c r="Y495" s="236"/>
      <c r="Z495" s="236"/>
      <c r="AA495" s="236"/>
      <c r="AB495" s="236"/>
      <c r="AC495" s="236"/>
    </row>
    <row r="496" spans="1:29" ht="13.2" x14ac:dyDescent="0.25">
      <c r="A496" s="236"/>
      <c r="B496" s="236"/>
      <c r="C496" s="236"/>
      <c r="D496" s="236"/>
      <c r="E496" s="236"/>
      <c r="F496" s="236"/>
      <c r="G496" s="237"/>
      <c r="H496" s="236"/>
      <c r="I496" s="236"/>
      <c r="J496" s="236"/>
      <c r="K496" s="236"/>
      <c r="L496" s="236"/>
      <c r="M496" s="236"/>
      <c r="N496" s="236"/>
      <c r="O496" s="236"/>
      <c r="P496" s="236"/>
      <c r="Q496" s="236"/>
      <c r="R496" s="236"/>
      <c r="S496" s="236"/>
      <c r="T496" s="236"/>
      <c r="U496" s="236"/>
      <c r="V496" s="236"/>
      <c r="W496" s="236"/>
      <c r="X496" s="236"/>
      <c r="Y496" s="236"/>
      <c r="Z496" s="236"/>
      <c r="AA496" s="236"/>
      <c r="AB496" s="236"/>
      <c r="AC496" s="236"/>
    </row>
    <row r="497" spans="1:29" ht="13.2" x14ac:dyDescent="0.25">
      <c r="A497" s="236"/>
      <c r="B497" s="236"/>
      <c r="C497" s="236"/>
      <c r="D497" s="236"/>
      <c r="E497" s="236"/>
      <c r="F497" s="236"/>
      <c r="G497" s="237"/>
      <c r="H497" s="236"/>
      <c r="I497" s="236"/>
      <c r="J497" s="236"/>
      <c r="K497" s="236"/>
      <c r="L497" s="236"/>
      <c r="M497" s="236"/>
      <c r="N497" s="236"/>
      <c r="O497" s="236"/>
      <c r="P497" s="236"/>
      <c r="Q497" s="236"/>
      <c r="R497" s="236"/>
      <c r="S497" s="236"/>
      <c r="T497" s="236"/>
      <c r="U497" s="236"/>
      <c r="V497" s="236"/>
      <c r="W497" s="236"/>
      <c r="X497" s="236"/>
      <c r="Y497" s="236"/>
      <c r="Z497" s="236"/>
      <c r="AA497" s="236"/>
      <c r="AB497" s="236"/>
      <c r="AC497" s="236"/>
    </row>
    <row r="498" spans="1:29" ht="13.2" x14ac:dyDescent="0.25">
      <c r="A498" s="236"/>
      <c r="B498" s="236"/>
      <c r="C498" s="236"/>
      <c r="D498" s="236"/>
      <c r="E498" s="236"/>
      <c r="F498" s="236"/>
      <c r="G498" s="237"/>
      <c r="H498" s="236"/>
      <c r="I498" s="236"/>
      <c r="J498" s="236"/>
      <c r="K498" s="236"/>
      <c r="L498" s="236"/>
      <c r="M498" s="236"/>
      <c r="N498" s="236"/>
      <c r="O498" s="236"/>
      <c r="P498" s="236"/>
      <c r="Q498" s="236"/>
      <c r="R498" s="236"/>
      <c r="S498" s="236"/>
      <c r="T498" s="236"/>
      <c r="U498" s="236"/>
      <c r="V498" s="236"/>
      <c r="W498" s="236"/>
      <c r="X498" s="236"/>
      <c r="Y498" s="236"/>
      <c r="Z498" s="236"/>
      <c r="AA498" s="236"/>
      <c r="AB498" s="236"/>
      <c r="AC498" s="236"/>
    </row>
    <row r="499" spans="1:29" ht="13.2" x14ac:dyDescent="0.25">
      <c r="A499" s="236"/>
      <c r="B499" s="236"/>
      <c r="C499" s="236"/>
      <c r="D499" s="236"/>
      <c r="E499" s="236"/>
      <c r="F499" s="236"/>
      <c r="G499" s="237"/>
      <c r="H499" s="236"/>
      <c r="I499" s="236"/>
      <c r="J499" s="236"/>
      <c r="K499" s="236"/>
      <c r="L499" s="236"/>
      <c r="M499" s="236"/>
      <c r="N499" s="236"/>
      <c r="O499" s="236"/>
      <c r="P499" s="236"/>
      <c r="Q499" s="236"/>
      <c r="R499" s="236"/>
      <c r="S499" s="236"/>
      <c r="T499" s="236"/>
      <c r="U499" s="236"/>
      <c r="V499" s="236"/>
      <c r="W499" s="236"/>
      <c r="X499" s="236"/>
      <c r="Y499" s="236"/>
      <c r="Z499" s="236"/>
      <c r="AA499" s="236"/>
      <c r="AB499" s="236"/>
      <c r="AC499" s="236"/>
    </row>
    <row r="500" spans="1:29" ht="13.2" x14ac:dyDescent="0.25">
      <c r="A500" s="236"/>
      <c r="B500" s="236"/>
      <c r="C500" s="236"/>
      <c r="D500" s="236"/>
      <c r="E500" s="236"/>
      <c r="F500" s="236"/>
      <c r="G500" s="237"/>
      <c r="H500" s="236"/>
      <c r="I500" s="236"/>
      <c r="J500" s="236"/>
      <c r="K500" s="236"/>
      <c r="L500" s="236"/>
      <c r="M500" s="236"/>
      <c r="N500" s="236"/>
      <c r="O500" s="236"/>
      <c r="P500" s="236"/>
      <c r="Q500" s="236"/>
      <c r="R500" s="236"/>
      <c r="S500" s="236"/>
      <c r="T500" s="236"/>
      <c r="U500" s="236"/>
      <c r="V500" s="236"/>
      <c r="W500" s="236"/>
      <c r="X500" s="236"/>
      <c r="Y500" s="236"/>
      <c r="Z500" s="236"/>
      <c r="AA500" s="236"/>
      <c r="AB500" s="236"/>
      <c r="AC500" s="236"/>
    </row>
    <row r="501" spans="1:29" ht="13.2" x14ac:dyDescent="0.25">
      <c r="A501" s="236"/>
      <c r="B501" s="236"/>
      <c r="C501" s="236"/>
      <c r="D501" s="236"/>
      <c r="E501" s="236"/>
      <c r="F501" s="236"/>
      <c r="G501" s="237"/>
      <c r="H501" s="236"/>
      <c r="I501" s="236"/>
      <c r="J501" s="236"/>
      <c r="K501" s="236"/>
      <c r="L501" s="236"/>
      <c r="M501" s="236"/>
      <c r="N501" s="236"/>
      <c r="O501" s="236"/>
      <c r="P501" s="236"/>
      <c r="Q501" s="236"/>
      <c r="R501" s="236"/>
      <c r="S501" s="236"/>
      <c r="T501" s="236"/>
      <c r="U501" s="236"/>
      <c r="V501" s="236"/>
      <c r="W501" s="236"/>
      <c r="X501" s="236"/>
      <c r="Y501" s="236"/>
      <c r="Z501" s="236"/>
      <c r="AA501" s="236"/>
      <c r="AB501" s="236"/>
      <c r="AC501" s="236"/>
    </row>
    <row r="502" spans="1:29" ht="13.2" x14ac:dyDescent="0.25">
      <c r="A502" s="236"/>
      <c r="B502" s="236"/>
      <c r="C502" s="236"/>
      <c r="D502" s="236"/>
      <c r="E502" s="236"/>
      <c r="F502" s="236"/>
      <c r="G502" s="237"/>
      <c r="H502" s="236"/>
      <c r="I502" s="236"/>
      <c r="J502" s="236"/>
      <c r="K502" s="236"/>
      <c r="L502" s="236"/>
      <c r="M502" s="236"/>
      <c r="N502" s="236"/>
      <c r="O502" s="236"/>
      <c r="P502" s="236"/>
      <c r="Q502" s="236"/>
      <c r="R502" s="236"/>
      <c r="S502" s="236"/>
      <c r="T502" s="236"/>
      <c r="U502" s="236"/>
      <c r="V502" s="236"/>
      <c r="W502" s="236"/>
      <c r="X502" s="236"/>
      <c r="Y502" s="236"/>
      <c r="Z502" s="236"/>
      <c r="AA502" s="236"/>
      <c r="AB502" s="236"/>
      <c r="AC502" s="236"/>
    </row>
    <row r="503" spans="1:29" ht="13.2" x14ac:dyDescent="0.25">
      <c r="A503" s="236"/>
      <c r="B503" s="236"/>
      <c r="C503" s="236"/>
      <c r="D503" s="236"/>
      <c r="E503" s="236"/>
      <c r="F503" s="236"/>
      <c r="G503" s="237"/>
      <c r="H503" s="236"/>
      <c r="I503" s="236"/>
      <c r="J503" s="236"/>
      <c r="K503" s="236"/>
      <c r="L503" s="236"/>
      <c r="M503" s="236"/>
      <c r="N503" s="236"/>
      <c r="O503" s="236"/>
      <c r="P503" s="236"/>
      <c r="Q503" s="236"/>
      <c r="R503" s="236"/>
      <c r="S503" s="236"/>
      <c r="T503" s="236"/>
      <c r="U503" s="236"/>
      <c r="V503" s="236"/>
      <c r="W503" s="236"/>
      <c r="X503" s="236"/>
      <c r="Y503" s="236"/>
      <c r="Z503" s="236"/>
      <c r="AA503" s="236"/>
      <c r="AB503" s="236"/>
      <c r="AC503" s="236"/>
    </row>
    <row r="504" spans="1:29" ht="13.2" x14ac:dyDescent="0.25">
      <c r="A504" s="236"/>
      <c r="B504" s="236"/>
      <c r="C504" s="236"/>
      <c r="D504" s="236"/>
      <c r="E504" s="236"/>
      <c r="F504" s="236"/>
      <c r="G504" s="237"/>
      <c r="H504" s="236"/>
      <c r="I504" s="236"/>
      <c r="J504" s="236"/>
      <c r="K504" s="236"/>
      <c r="L504" s="236"/>
      <c r="M504" s="236"/>
      <c r="N504" s="236"/>
      <c r="O504" s="236"/>
      <c r="P504" s="236"/>
      <c r="Q504" s="236"/>
      <c r="R504" s="236"/>
      <c r="S504" s="236"/>
      <c r="T504" s="236"/>
      <c r="U504" s="236"/>
      <c r="V504" s="236"/>
      <c r="W504" s="236"/>
      <c r="X504" s="236"/>
      <c r="Y504" s="236"/>
      <c r="Z504" s="236"/>
      <c r="AA504" s="236"/>
      <c r="AB504" s="236"/>
      <c r="AC504" s="236"/>
    </row>
    <row r="505" spans="1:29" ht="13.2" x14ac:dyDescent="0.25">
      <c r="A505" s="236"/>
      <c r="B505" s="236"/>
      <c r="C505" s="236"/>
      <c r="D505" s="236"/>
      <c r="E505" s="236"/>
      <c r="F505" s="236"/>
      <c r="G505" s="237"/>
      <c r="H505" s="236"/>
      <c r="I505" s="236"/>
      <c r="J505" s="236"/>
      <c r="K505" s="236"/>
      <c r="L505" s="236"/>
      <c r="M505" s="236"/>
      <c r="N505" s="236"/>
      <c r="O505" s="236"/>
      <c r="P505" s="236"/>
      <c r="Q505" s="236"/>
      <c r="R505" s="236"/>
      <c r="S505" s="236"/>
      <c r="T505" s="236"/>
      <c r="U505" s="236"/>
      <c r="V505" s="236"/>
      <c r="W505" s="236"/>
      <c r="X505" s="236"/>
      <c r="Y505" s="236"/>
      <c r="Z505" s="236"/>
      <c r="AA505" s="236"/>
      <c r="AB505" s="236"/>
      <c r="AC505" s="236"/>
    </row>
    <row r="506" spans="1:29" ht="13.2" x14ac:dyDescent="0.25">
      <c r="A506" s="236"/>
      <c r="B506" s="236"/>
      <c r="C506" s="236"/>
      <c r="D506" s="236"/>
      <c r="E506" s="236"/>
      <c r="F506" s="236"/>
      <c r="G506" s="237"/>
      <c r="H506" s="236"/>
      <c r="I506" s="236"/>
      <c r="J506" s="236"/>
      <c r="K506" s="236"/>
      <c r="L506" s="236"/>
      <c r="M506" s="236"/>
      <c r="N506" s="236"/>
      <c r="O506" s="236"/>
      <c r="P506" s="236"/>
      <c r="Q506" s="236"/>
      <c r="R506" s="236"/>
      <c r="S506" s="236"/>
      <c r="T506" s="236"/>
      <c r="U506" s="236"/>
      <c r="V506" s="236"/>
      <c r="W506" s="236"/>
      <c r="X506" s="236"/>
      <c r="Y506" s="236"/>
      <c r="Z506" s="236"/>
      <c r="AA506" s="236"/>
      <c r="AB506" s="236"/>
      <c r="AC506" s="236"/>
    </row>
    <row r="507" spans="1:29" ht="13.2" x14ac:dyDescent="0.25">
      <c r="A507" s="236"/>
      <c r="B507" s="236"/>
      <c r="C507" s="236"/>
      <c r="D507" s="236"/>
      <c r="E507" s="236"/>
      <c r="F507" s="236"/>
      <c r="G507" s="237"/>
      <c r="H507" s="236"/>
      <c r="I507" s="236"/>
      <c r="J507" s="236"/>
      <c r="K507" s="236"/>
      <c r="L507" s="236"/>
      <c r="M507" s="236"/>
      <c r="N507" s="236"/>
      <c r="O507" s="236"/>
      <c r="P507" s="236"/>
      <c r="Q507" s="236"/>
      <c r="R507" s="236"/>
      <c r="S507" s="236"/>
      <c r="T507" s="236"/>
      <c r="U507" s="236"/>
      <c r="V507" s="236"/>
      <c r="W507" s="236"/>
      <c r="X507" s="236"/>
      <c r="Y507" s="236"/>
      <c r="Z507" s="236"/>
      <c r="AA507" s="236"/>
      <c r="AB507" s="236"/>
      <c r="AC507" s="236"/>
    </row>
    <row r="508" spans="1:29" ht="13.2" x14ac:dyDescent="0.25">
      <c r="A508" s="236"/>
      <c r="B508" s="236"/>
      <c r="C508" s="236"/>
      <c r="D508" s="236"/>
      <c r="E508" s="236"/>
      <c r="F508" s="236"/>
      <c r="G508" s="237"/>
      <c r="H508" s="236"/>
      <c r="I508" s="236"/>
      <c r="J508" s="236"/>
      <c r="K508" s="236"/>
      <c r="L508" s="236"/>
      <c r="M508" s="236"/>
      <c r="N508" s="236"/>
      <c r="O508" s="236"/>
      <c r="P508" s="236"/>
      <c r="Q508" s="236"/>
      <c r="R508" s="236"/>
      <c r="S508" s="236"/>
      <c r="T508" s="236"/>
      <c r="U508" s="236"/>
      <c r="V508" s="236"/>
      <c r="W508" s="236"/>
      <c r="X508" s="236"/>
      <c r="Y508" s="236"/>
      <c r="Z508" s="236"/>
      <c r="AA508" s="236"/>
      <c r="AB508" s="236"/>
      <c r="AC508" s="236"/>
    </row>
    <row r="509" spans="1:29" ht="13.2" x14ac:dyDescent="0.25">
      <c r="A509" s="236"/>
      <c r="B509" s="236"/>
      <c r="C509" s="236"/>
      <c r="D509" s="236"/>
      <c r="E509" s="236"/>
      <c r="F509" s="236"/>
      <c r="G509" s="237"/>
      <c r="H509" s="236"/>
      <c r="I509" s="236"/>
      <c r="J509" s="236"/>
      <c r="K509" s="236"/>
      <c r="L509" s="236"/>
      <c r="M509" s="236"/>
      <c r="N509" s="236"/>
      <c r="O509" s="236"/>
      <c r="P509" s="236"/>
      <c r="Q509" s="236"/>
      <c r="R509" s="236"/>
      <c r="S509" s="236"/>
      <c r="T509" s="236"/>
      <c r="U509" s="236"/>
      <c r="V509" s="236"/>
      <c r="W509" s="236"/>
      <c r="X509" s="236"/>
      <c r="Y509" s="236"/>
      <c r="Z509" s="236"/>
      <c r="AA509" s="236"/>
      <c r="AB509" s="236"/>
      <c r="AC509" s="236"/>
    </row>
    <row r="510" spans="1:29" ht="13.2" x14ac:dyDescent="0.25">
      <c r="A510" s="236"/>
      <c r="B510" s="236"/>
      <c r="C510" s="236"/>
      <c r="D510" s="236"/>
      <c r="E510" s="236"/>
      <c r="F510" s="236"/>
      <c r="G510" s="237"/>
      <c r="H510" s="236"/>
      <c r="I510" s="236"/>
      <c r="J510" s="236"/>
      <c r="K510" s="236"/>
      <c r="L510" s="236"/>
      <c r="M510" s="236"/>
      <c r="N510" s="236"/>
      <c r="O510" s="236"/>
      <c r="P510" s="236"/>
      <c r="Q510" s="236"/>
      <c r="R510" s="236"/>
      <c r="S510" s="236"/>
      <c r="T510" s="236"/>
      <c r="U510" s="236"/>
      <c r="V510" s="236"/>
      <c r="W510" s="236"/>
      <c r="X510" s="236"/>
      <c r="Y510" s="236"/>
      <c r="Z510" s="236"/>
      <c r="AA510" s="236"/>
      <c r="AB510" s="236"/>
      <c r="AC510" s="236"/>
    </row>
    <row r="511" spans="1:29" ht="13.2" x14ac:dyDescent="0.25">
      <c r="A511" s="236"/>
      <c r="B511" s="236"/>
      <c r="C511" s="236"/>
      <c r="D511" s="236"/>
      <c r="E511" s="236"/>
      <c r="F511" s="236"/>
      <c r="G511" s="237"/>
      <c r="H511" s="236"/>
      <c r="I511" s="236"/>
      <c r="J511" s="236"/>
      <c r="K511" s="236"/>
      <c r="L511" s="236"/>
      <c r="M511" s="236"/>
      <c r="N511" s="236"/>
      <c r="O511" s="236"/>
      <c r="P511" s="236"/>
      <c r="Q511" s="236"/>
      <c r="R511" s="236"/>
      <c r="S511" s="236"/>
      <c r="T511" s="236"/>
      <c r="U511" s="236"/>
      <c r="V511" s="236"/>
      <c r="W511" s="236"/>
      <c r="X511" s="236"/>
      <c r="Y511" s="236"/>
      <c r="Z511" s="236"/>
      <c r="AA511" s="236"/>
      <c r="AB511" s="236"/>
      <c r="AC511" s="236"/>
    </row>
    <row r="512" spans="1:29" ht="13.2" x14ac:dyDescent="0.25">
      <c r="A512" s="236"/>
      <c r="B512" s="236"/>
      <c r="C512" s="236"/>
      <c r="D512" s="236"/>
      <c r="E512" s="236"/>
      <c r="F512" s="236"/>
      <c r="G512" s="237"/>
      <c r="H512" s="236"/>
      <c r="I512" s="236"/>
      <c r="J512" s="236"/>
      <c r="K512" s="236"/>
      <c r="L512" s="236"/>
      <c r="M512" s="236"/>
      <c r="N512" s="236"/>
      <c r="O512" s="236"/>
      <c r="P512" s="236"/>
      <c r="Q512" s="236"/>
      <c r="R512" s="236"/>
      <c r="S512" s="236"/>
      <c r="T512" s="236"/>
      <c r="U512" s="236"/>
      <c r="V512" s="236"/>
      <c r="W512" s="236"/>
      <c r="X512" s="236"/>
      <c r="Y512" s="236"/>
      <c r="Z512" s="236"/>
      <c r="AA512" s="236"/>
      <c r="AB512" s="236"/>
      <c r="AC512" s="236"/>
    </row>
    <row r="513" spans="1:29" ht="13.2" x14ac:dyDescent="0.25">
      <c r="A513" s="236"/>
      <c r="B513" s="236"/>
      <c r="C513" s="236"/>
      <c r="D513" s="236"/>
      <c r="E513" s="236"/>
      <c r="F513" s="236"/>
      <c r="G513" s="237"/>
      <c r="H513" s="236"/>
      <c r="I513" s="236"/>
      <c r="J513" s="236"/>
      <c r="K513" s="236"/>
      <c r="L513" s="236"/>
      <c r="M513" s="236"/>
      <c r="N513" s="236"/>
      <c r="O513" s="236"/>
      <c r="P513" s="236"/>
      <c r="Q513" s="236"/>
      <c r="R513" s="236"/>
      <c r="S513" s="236"/>
      <c r="T513" s="236"/>
      <c r="U513" s="236"/>
      <c r="V513" s="236"/>
      <c r="W513" s="236"/>
      <c r="X513" s="236"/>
      <c r="Y513" s="236"/>
      <c r="Z513" s="236"/>
      <c r="AA513" s="236"/>
      <c r="AB513" s="236"/>
      <c r="AC513" s="236"/>
    </row>
    <row r="514" spans="1:29" ht="13.2" x14ac:dyDescent="0.25">
      <c r="A514" s="236"/>
      <c r="B514" s="236"/>
      <c r="C514" s="236"/>
      <c r="D514" s="236"/>
      <c r="E514" s="236"/>
      <c r="F514" s="236"/>
      <c r="G514" s="237"/>
      <c r="H514" s="236"/>
      <c r="I514" s="236"/>
      <c r="J514" s="236"/>
      <c r="K514" s="236"/>
      <c r="L514" s="236"/>
      <c r="M514" s="236"/>
      <c r="N514" s="236"/>
      <c r="O514" s="236"/>
      <c r="P514" s="236"/>
      <c r="Q514" s="236"/>
      <c r="R514" s="236"/>
      <c r="S514" s="236"/>
      <c r="T514" s="236"/>
      <c r="U514" s="236"/>
      <c r="V514" s="236"/>
      <c r="W514" s="236"/>
      <c r="X514" s="236"/>
      <c r="Y514" s="236"/>
      <c r="Z514" s="236"/>
      <c r="AA514" s="236"/>
      <c r="AB514" s="236"/>
      <c r="AC514" s="236"/>
    </row>
    <row r="515" spans="1:29" ht="13.2" x14ac:dyDescent="0.25">
      <c r="A515" s="236"/>
      <c r="B515" s="236"/>
      <c r="C515" s="236"/>
      <c r="D515" s="236"/>
      <c r="E515" s="236"/>
      <c r="F515" s="236"/>
      <c r="G515" s="237"/>
      <c r="H515" s="236"/>
      <c r="I515" s="236"/>
      <c r="J515" s="236"/>
      <c r="K515" s="236"/>
      <c r="L515" s="236"/>
      <c r="M515" s="236"/>
      <c r="N515" s="236"/>
      <c r="O515" s="236"/>
      <c r="P515" s="236"/>
      <c r="Q515" s="236"/>
      <c r="R515" s="236"/>
      <c r="S515" s="236"/>
      <c r="T515" s="236"/>
      <c r="U515" s="236"/>
      <c r="V515" s="236"/>
      <c r="W515" s="236"/>
      <c r="X515" s="236"/>
      <c r="Y515" s="236"/>
      <c r="Z515" s="236"/>
      <c r="AA515" s="236"/>
      <c r="AB515" s="236"/>
      <c r="AC515" s="236"/>
    </row>
    <row r="516" spans="1:29" ht="13.2" x14ac:dyDescent="0.25">
      <c r="A516" s="236"/>
      <c r="B516" s="236"/>
      <c r="C516" s="236"/>
      <c r="D516" s="236"/>
      <c r="E516" s="236"/>
      <c r="F516" s="236"/>
      <c r="G516" s="237"/>
      <c r="H516" s="236"/>
      <c r="I516" s="236"/>
      <c r="J516" s="236"/>
      <c r="K516" s="236"/>
      <c r="L516" s="236"/>
      <c r="M516" s="236"/>
      <c r="N516" s="236"/>
      <c r="O516" s="236"/>
      <c r="P516" s="236"/>
      <c r="Q516" s="236"/>
      <c r="R516" s="236"/>
      <c r="S516" s="236"/>
      <c r="T516" s="236"/>
      <c r="U516" s="236"/>
      <c r="V516" s="236"/>
      <c r="W516" s="236"/>
      <c r="X516" s="236"/>
      <c r="Y516" s="236"/>
      <c r="Z516" s="236"/>
      <c r="AA516" s="236"/>
      <c r="AB516" s="236"/>
      <c r="AC516" s="236"/>
    </row>
    <row r="517" spans="1:29" ht="13.2" x14ac:dyDescent="0.25">
      <c r="A517" s="236"/>
      <c r="B517" s="236"/>
      <c r="C517" s="236"/>
      <c r="D517" s="236"/>
      <c r="E517" s="236"/>
      <c r="F517" s="236"/>
      <c r="G517" s="237"/>
      <c r="H517" s="236"/>
      <c r="I517" s="236"/>
      <c r="J517" s="236"/>
      <c r="K517" s="236"/>
      <c r="L517" s="236"/>
      <c r="M517" s="236"/>
      <c r="N517" s="236"/>
      <c r="O517" s="236"/>
      <c r="P517" s="236"/>
      <c r="Q517" s="236"/>
      <c r="R517" s="236"/>
      <c r="S517" s="236"/>
      <c r="T517" s="236"/>
      <c r="U517" s="236"/>
      <c r="V517" s="236"/>
      <c r="W517" s="236"/>
      <c r="X517" s="236"/>
      <c r="Y517" s="236"/>
      <c r="Z517" s="236"/>
      <c r="AA517" s="236"/>
      <c r="AB517" s="236"/>
      <c r="AC517" s="236"/>
    </row>
    <row r="518" spans="1:29" ht="13.2" x14ac:dyDescent="0.25">
      <c r="A518" s="236"/>
      <c r="B518" s="236"/>
      <c r="C518" s="236"/>
      <c r="D518" s="236"/>
      <c r="E518" s="236"/>
      <c r="F518" s="236"/>
      <c r="G518" s="237"/>
      <c r="H518" s="236"/>
      <c r="I518" s="236"/>
      <c r="J518" s="236"/>
      <c r="K518" s="236"/>
      <c r="L518" s="236"/>
      <c r="M518" s="236"/>
      <c r="N518" s="236"/>
      <c r="O518" s="236"/>
      <c r="P518" s="236"/>
      <c r="Q518" s="236"/>
      <c r="R518" s="236"/>
      <c r="S518" s="236"/>
      <c r="T518" s="236"/>
      <c r="U518" s="236"/>
      <c r="V518" s="236"/>
      <c r="W518" s="236"/>
      <c r="X518" s="236"/>
      <c r="Y518" s="236"/>
      <c r="Z518" s="236"/>
      <c r="AA518" s="236"/>
      <c r="AB518" s="236"/>
      <c r="AC518" s="236"/>
    </row>
    <row r="519" spans="1:29" ht="13.2" x14ac:dyDescent="0.25">
      <c r="A519" s="236"/>
      <c r="B519" s="236"/>
      <c r="C519" s="236"/>
      <c r="D519" s="236"/>
      <c r="E519" s="236"/>
      <c r="F519" s="236"/>
      <c r="G519" s="237"/>
      <c r="H519" s="236"/>
      <c r="I519" s="236"/>
      <c r="J519" s="236"/>
      <c r="K519" s="236"/>
      <c r="L519" s="236"/>
      <c r="M519" s="236"/>
      <c r="N519" s="236"/>
      <c r="O519" s="236"/>
      <c r="P519" s="236"/>
      <c r="Q519" s="236"/>
      <c r="R519" s="236"/>
      <c r="S519" s="236"/>
      <c r="T519" s="236"/>
      <c r="U519" s="236"/>
      <c r="V519" s="236"/>
      <c r="W519" s="236"/>
      <c r="X519" s="236"/>
      <c r="Y519" s="236"/>
      <c r="Z519" s="236"/>
      <c r="AA519" s="236"/>
      <c r="AB519" s="236"/>
      <c r="AC519" s="236"/>
    </row>
    <row r="520" spans="1:29" ht="13.2" x14ac:dyDescent="0.25">
      <c r="A520" s="236"/>
      <c r="B520" s="236"/>
      <c r="C520" s="236"/>
      <c r="D520" s="236"/>
      <c r="E520" s="236"/>
      <c r="F520" s="236"/>
      <c r="G520" s="237"/>
      <c r="H520" s="236"/>
      <c r="I520" s="236"/>
      <c r="J520" s="236"/>
      <c r="K520" s="236"/>
      <c r="L520" s="236"/>
      <c r="M520" s="236"/>
      <c r="N520" s="236"/>
      <c r="O520" s="236"/>
      <c r="P520" s="236"/>
      <c r="Q520" s="236"/>
      <c r="R520" s="236"/>
      <c r="S520" s="236"/>
      <c r="T520" s="236"/>
      <c r="U520" s="236"/>
      <c r="V520" s="236"/>
      <c r="W520" s="236"/>
      <c r="X520" s="236"/>
      <c r="Y520" s="236"/>
      <c r="Z520" s="236"/>
      <c r="AA520" s="236"/>
      <c r="AB520" s="236"/>
      <c r="AC520" s="236"/>
    </row>
    <row r="521" spans="1:29" ht="13.2" x14ac:dyDescent="0.25">
      <c r="A521" s="236"/>
      <c r="B521" s="236"/>
      <c r="C521" s="236"/>
      <c r="D521" s="236"/>
      <c r="E521" s="236"/>
      <c r="F521" s="236"/>
      <c r="G521" s="237"/>
      <c r="H521" s="236"/>
      <c r="I521" s="236"/>
      <c r="J521" s="236"/>
      <c r="K521" s="236"/>
      <c r="L521" s="236"/>
      <c r="M521" s="236"/>
      <c r="N521" s="236"/>
      <c r="O521" s="236"/>
      <c r="P521" s="236"/>
      <c r="Q521" s="236"/>
      <c r="R521" s="236"/>
      <c r="S521" s="236"/>
      <c r="T521" s="236"/>
      <c r="U521" s="236"/>
      <c r="V521" s="236"/>
      <c r="W521" s="236"/>
      <c r="X521" s="236"/>
      <c r="Y521" s="236"/>
      <c r="Z521" s="236"/>
      <c r="AA521" s="236"/>
      <c r="AB521" s="236"/>
      <c r="AC521" s="236"/>
    </row>
    <row r="522" spans="1:29" ht="13.2" x14ac:dyDescent="0.25">
      <c r="A522" s="236"/>
      <c r="B522" s="236"/>
      <c r="C522" s="236"/>
      <c r="D522" s="236"/>
      <c r="E522" s="236"/>
      <c r="F522" s="236"/>
      <c r="G522" s="237"/>
      <c r="H522" s="236"/>
      <c r="I522" s="236"/>
      <c r="J522" s="236"/>
      <c r="K522" s="236"/>
      <c r="L522" s="236"/>
      <c r="M522" s="236"/>
      <c r="N522" s="236"/>
      <c r="O522" s="236"/>
      <c r="P522" s="236"/>
      <c r="Q522" s="236"/>
      <c r="R522" s="236"/>
      <c r="S522" s="236"/>
      <c r="T522" s="236"/>
      <c r="U522" s="236"/>
      <c r="V522" s="236"/>
      <c r="W522" s="236"/>
      <c r="X522" s="236"/>
      <c r="Y522" s="236"/>
      <c r="Z522" s="236"/>
      <c r="AA522" s="236"/>
      <c r="AB522" s="236"/>
      <c r="AC522" s="236"/>
    </row>
    <row r="523" spans="1:29" ht="13.2" x14ac:dyDescent="0.25">
      <c r="A523" s="236"/>
      <c r="B523" s="236"/>
      <c r="C523" s="236"/>
      <c r="D523" s="236"/>
      <c r="E523" s="236"/>
      <c r="F523" s="236"/>
      <c r="G523" s="237"/>
      <c r="H523" s="236"/>
      <c r="I523" s="236"/>
      <c r="J523" s="236"/>
      <c r="K523" s="236"/>
      <c r="L523" s="236"/>
      <c r="M523" s="236"/>
      <c r="N523" s="236"/>
      <c r="O523" s="236"/>
      <c r="P523" s="236"/>
      <c r="Q523" s="236"/>
      <c r="R523" s="236"/>
      <c r="S523" s="236"/>
      <c r="T523" s="236"/>
      <c r="U523" s="236"/>
      <c r="V523" s="236"/>
      <c r="W523" s="236"/>
      <c r="X523" s="236"/>
      <c r="Y523" s="236"/>
      <c r="Z523" s="236"/>
      <c r="AA523" s="236"/>
      <c r="AB523" s="236"/>
      <c r="AC523" s="236"/>
    </row>
    <row r="524" spans="1:29" ht="13.2" x14ac:dyDescent="0.25">
      <c r="A524" s="236"/>
      <c r="B524" s="236"/>
      <c r="C524" s="236"/>
      <c r="D524" s="236"/>
      <c r="E524" s="236"/>
      <c r="F524" s="236"/>
      <c r="G524" s="237"/>
      <c r="H524" s="236"/>
      <c r="I524" s="236"/>
      <c r="J524" s="236"/>
      <c r="K524" s="236"/>
      <c r="L524" s="236"/>
      <c r="M524" s="236"/>
      <c r="N524" s="236"/>
      <c r="O524" s="236"/>
      <c r="P524" s="236"/>
      <c r="Q524" s="236"/>
      <c r="R524" s="236"/>
      <c r="S524" s="236"/>
      <c r="T524" s="236"/>
      <c r="U524" s="236"/>
      <c r="V524" s="236"/>
      <c r="W524" s="236"/>
      <c r="X524" s="236"/>
      <c r="Y524" s="236"/>
      <c r="Z524" s="236"/>
      <c r="AA524" s="236"/>
      <c r="AB524" s="236"/>
      <c r="AC524" s="236"/>
    </row>
    <row r="525" spans="1:29" ht="13.2" x14ac:dyDescent="0.25">
      <c r="A525" s="236"/>
      <c r="B525" s="236"/>
      <c r="C525" s="236"/>
      <c r="D525" s="236"/>
      <c r="E525" s="236"/>
      <c r="F525" s="236"/>
      <c r="G525" s="237"/>
      <c r="H525" s="236"/>
      <c r="I525" s="236"/>
      <c r="J525" s="236"/>
      <c r="K525" s="236"/>
      <c r="L525" s="236"/>
      <c r="M525" s="236"/>
      <c r="N525" s="236"/>
      <c r="O525" s="236"/>
      <c r="P525" s="236"/>
      <c r="Q525" s="236"/>
      <c r="R525" s="236"/>
      <c r="S525" s="236"/>
      <c r="T525" s="236"/>
      <c r="U525" s="236"/>
      <c r="V525" s="236"/>
      <c r="W525" s="236"/>
      <c r="X525" s="236"/>
      <c r="Y525" s="236"/>
      <c r="Z525" s="236"/>
      <c r="AA525" s="236"/>
      <c r="AB525" s="236"/>
      <c r="AC525" s="236"/>
    </row>
    <row r="526" spans="1:29" ht="13.2" x14ac:dyDescent="0.25">
      <c r="A526" s="236"/>
      <c r="B526" s="236"/>
      <c r="C526" s="236"/>
      <c r="D526" s="236"/>
      <c r="E526" s="236"/>
      <c r="F526" s="236"/>
      <c r="G526" s="237"/>
      <c r="H526" s="236"/>
      <c r="I526" s="236"/>
      <c r="J526" s="236"/>
      <c r="K526" s="236"/>
      <c r="L526" s="236"/>
      <c r="M526" s="236"/>
      <c r="N526" s="236"/>
      <c r="O526" s="236"/>
      <c r="P526" s="236"/>
      <c r="Q526" s="236"/>
      <c r="R526" s="236"/>
      <c r="S526" s="236"/>
      <c r="T526" s="236"/>
      <c r="U526" s="236"/>
      <c r="V526" s="236"/>
      <c r="W526" s="236"/>
      <c r="X526" s="236"/>
      <c r="Y526" s="236"/>
      <c r="Z526" s="236"/>
      <c r="AA526" s="236"/>
      <c r="AB526" s="236"/>
      <c r="AC526" s="236"/>
    </row>
    <row r="527" spans="1:29" ht="13.2" x14ac:dyDescent="0.25">
      <c r="A527" s="236"/>
      <c r="B527" s="236"/>
      <c r="C527" s="236"/>
      <c r="D527" s="236"/>
      <c r="E527" s="236"/>
      <c r="F527" s="236"/>
      <c r="G527" s="237"/>
      <c r="H527" s="236"/>
      <c r="I527" s="236"/>
      <c r="J527" s="236"/>
      <c r="K527" s="236"/>
      <c r="L527" s="236"/>
      <c r="M527" s="236"/>
      <c r="N527" s="236"/>
      <c r="O527" s="236"/>
      <c r="P527" s="236"/>
      <c r="Q527" s="236"/>
      <c r="R527" s="236"/>
      <c r="S527" s="236"/>
      <c r="T527" s="236"/>
      <c r="U527" s="236"/>
      <c r="V527" s="236"/>
      <c r="W527" s="236"/>
      <c r="X527" s="236"/>
      <c r="Y527" s="236"/>
      <c r="Z527" s="236"/>
      <c r="AA527" s="236"/>
      <c r="AB527" s="236"/>
      <c r="AC527" s="236"/>
    </row>
    <row r="528" spans="1:29" ht="13.2" x14ac:dyDescent="0.25">
      <c r="A528" s="236"/>
      <c r="B528" s="236"/>
      <c r="C528" s="236"/>
      <c r="D528" s="236"/>
      <c r="E528" s="236"/>
      <c r="F528" s="236"/>
      <c r="G528" s="237"/>
      <c r="H528" s="236"/>
      <c r="I528" s="236"/>
      <c r="J528" s="236"/>
      <c r="K528" s="236"/>
      <c r="L528" s="236"/>
      <c r="M528" s="236"/>
      <c r="N528" s="236"/>
      <c r="O528" s="236"/>
      <c r="P528" s="236"/>
      <c r="Q528" s="236"/>
      <c r="R528" s="236"/>
      <c r="S528" s="236"/>
      <c r="T528" s="236"/>
      <c r="U528" s="236"/>
      <c r="V528" s="236"/>
      <c r="W528" s="236"/>
      <c r="X528" s="236"/>
      <c r="Y528" s="236"/>
      <c r="Z528" s="236"/>
      <c r="AA528" s="236"/>
      <c r="AB528" s="236"/>
      <c r="AC528" s="236"/>
    </row>
    <row r="529" spans="1:29" ht="13.2" x14ac:dyDescent="0.25">
      <c r="A529" s="236"/>
      <c r="B529" s="236"/>
      <c r="C529" s="236"/>
      <c r="D529" s="236"/>
      <c r="E529" s="236"/>
      <c r="F529" s="236"/>
      <c r="G529" s="237"/>
      <c r="H529" s="236"/>
      <c r="I529" s="236"/>
      <c r="J529" s="236"/>
      <c r="K529" s="236"/>
      <c r="L529" s="236"/>
      <c r="M529" s="236"/>
      <c r="N529" s="236"/>
      <c r="O529" s="236"/>
      <c r="P529" s="236"/>
      <c r="Q529" s="236"/>
      <c r="R529" s="236"/>
      <c r="S529" s="236"/>
      <c r="T529" s="236"/>
      <c r="U529" s="236"/>
      <c r="V529" s="236"/>
      <c r="W529" s="236"/>
      <c r="X529" s="236"/>
      <c r="Y529" s="236"/>
      <c r="Z529" s="236"/>
      <c r="AA529" s="236"/>
      <c r="AB529" s="236"/>
      <c r="AC529" s="236"/>
    </row>
    <row r="530" spans="1:29" ht="13.2" x14ac:dyDescent="0.25">
      <c r="A530" s="236"/>
      <c r="B530" s="236"/>
      <c r="C530" s="236"/>
      <c r="D530" s="236"/>
      <c r="E530" s="236"/>
      <c r="F530" s="236"/>
      <c r="G530" s="237"/>
      <c r="H530" s="236"/>
      <c r="I530" s="236"/>
      <c r="J530" s="236"/>
      <c r="K530" s="236"/>
      <c r="L530" s="236"/>
      <c r="M530" s="236"/>
      <c r="N530" s="236"/>
      <c r="O530" s="236"/>
      <c r="P530" s="236"/>
      <c r="Q530" s="236"/>
      <c r="R530" s="236"/>
      <c r="S530" s="236"/>
      <c r="T530" s="236"/>
      <c r="U530" s="236"/>
      <c r="V530" s="236"/>
      <c r="W530" s="236"/>
      <c r="X530" s="236"/>
      <c r="Y530" s="236"/>
      <c r="Z530" s="236"/>
      <c r="AA530" s="236"/>
      <c r="AB530" s="236"/>
      <c r="AC530" s="236"/>
    </row>
    <row r="531" spans="1:29" ht="13.2" x14ac:dyDescent="0.25">
      <c r="A531" s="236"/>
      <c r="B531" s="236"/>
      <c r="C531" s="236"/>
      <c r="D531" s="236"/>
      <c r="E531" s="236"/>
      <c r="F531" s="236"/>
      <c r="G531" s="237"/>
      <c r="H531" s="236"/>
      <c r="I531" s="236"/>
      <c r="J531" s="236"/>
      <c r="K531" s="236"/>
      <c r="L531" s="236"/>
      <c r="M531" s="236"/>
      <c r="N531" s="236"/>
      <c r="O531" s="236"/>
      <c r="P531" s="236"/>
      <c r="Q531" s="236"/>
      <c r="R531" s="236"/>
      <c r="S531" s="236"/>
      <c r="T531" s="236"/>
      <c r="U531" s="236"/>
      <c r="V531" s="236"/>
      <c r="W531" s="236"/>
      <c r="X531" s="236"/>
      <c r="Y531" s="236"/>
      <c r="Z531" s="236"/>
      <c r="AA531" s="236"/>
      <c r="AB531" s="236"/>
      <c r="AC531" s="236"/>
    </row>
    <row r="532" spans="1:29" ht="13.2" x14ac:dyDescent="0.25">
      <c r="A532" s="236"/>
      <c r="B532" s="236"/>
      <c r="C532" s="236"/>
      <c r="D532" s="236"/>
      <c r="E532" s="236"/>
      <c r="F532" s="236"/>
      <c r="G532" s="237"/>
      <c r="H532" s="236"/>
      <c r="I532" s="236"/>
      <c r="J532" s="236"/>
      <c r="K532" s="236"/>
      <c r="L532" s="236"/>
      <c r="M532" s="236"/>
      <c r="N532" s="236"/>
      <c r="O532" s="236"/>
      <c r="P532" s="236"/>
      <c r="Q532" s="236"/>
      <c r="R532" s="236"/>
      <c r="S532" s="236"/>
      <c r="T532" s="236"/>
      <c r="U532" s="236"/>
      <c r="V532" s="236"/>
      <c r="W532" s="236"/>
      <c r="X532" s="236"/>
      <c r="Y532" s="236"/>
      <c r="Z532" s="236"/>
      <c r="AA532" s="236"/>
      <c r="AB532" s="236"/>
      <c r="AC532" s="236"/>
    </row>
    <row r="533" spans="1:29" ht="13.2" x14ac:dyDescent="0.25">
      <c r="A533" s="236"/>
      <c r="B533" s="236"/>
      <c r="C533" s="236"/>
      <c r="D533" s="236"/>
      <c r="E533" s="236"/>
      <c r="F533" s="236"/>
      <c r="G533" s="237"/>
      <c r="H533" s="236"/>
      <c r="I533" s="236"/>
      <c r="J533" s="236"/>
      <c r="K533" s="236"/>
      <c r="L533" s="236"/>
      <c r="M533" s="236"/>
      <c r="N533" s="236"/>
      <c r="O533" s="236"/>
      <c r="P533" s="236"/>
      <c r="Q533" s="236"/>
      <c r="R533" s="236"/>
      <c r="S533" s="236"/>
      <c r="T533" s="236"/>
      <c r="U533" s="236"/>
      <c r="V533" s="236"/>
      <c r="W533" s="236"/>
      <c r="X533" s="236"/>
      <c r="Y533" s="236"/>
      <c r="Z533" s="236"/>
      <c r="AA533" s="236"/>
      <c r="AB533" s="236"/>
      <c r="AC533" s="236"/>
    </row>
    <row r="534" spans="1:29" ht="13.2" x14ac:dyDescent="0.25">
      <c r="A534" s="236"/>
      <c r="B534" s="236"/>
      <c r="C534" s="236"/>
      <c r="D534" s="236"/>
      <c r="E534" s="236"/>
      <c r="F534" s="236"/>
      <c r="G534" s="237"/>
      <c r="H534" s="236"/>
      <c r="I534" s="236"/>
      <c r="J534" s="236"/>
      <c r="K534" s="236"/>
      <c r="L534" s="236"/>
      <c r="M534" s="236"/>
      <c r="N534" s="236"/>
      <c r="O534" s="236"/>
      <c r="P534" s="236"/>
      <c r="Q534" s="236"/>
      <c r="R534" s="236"/>
      <c r="S534" s="236"/>
      <c r="T534" s="236"/>
      <c r="U534" s="236"/>
      <c r="V534" s="236"/>
      <c r="W534" s="236"/>
      <c r="X534" s="236"/>
      <c r="Y534" s="236"/>
      <c r="Z534" s="236"/>
      <c r="AA534" s="236"/>
      <c r="AB534" s="236"/>
      <c r="AC534" s="236"/>
    </row>
    <row r="535" spans="1:29" ht="13.2" x14ac:dyDescent="0.25">
      <c r="A535" s="236"/>
      <c r="B535" s="236"/>
      <c r="C535" s="236"/>
      <c r="D535" s="236"/>
      <c r="E535" s="236"/>
      <c r="F535" s="236"/>
      <c r="G535" s="237"/>
      <c r="H535" s="236"/>
      <c r="I535" s="236"/>
      <c r="J535" s="236"/>
      <c r="K535" s="236"/>
      <c r="L535" s="236"/>
      <c r="M535" s="236"/>
      <c r="N535" s="236"/>
      <c r="O535" s="236"/>
      <c r="P535" s="236"/>
      <c r="Q535" s="236"/>
      <c r="R535" s="236"/>
      <c r="S535" s="236"/>
      <c r="T535" s="236"/>
      <c r="U535" s="236"/>
      <c r="V535" s="236"/>
      <c r="W535" s="236"/>
      <c r="X535" s="236"/>
      <c r="Y535" s="236"/>
      <c r="Z535" s="236"/>
      <c r="AA535" s="236"/>
      <c r="AB535" s="236"/>
      <c r="AC535" s="236"/>
    </row>
    <row r="536" spans="1:29" ht="13.2" x14ac:dyDescent="0.25">
      <c r="A536" s="236"/>
      <c r="B536" s="236"/>
      <c r="C536" s="236"/>
      <c r="D536" s="236"/>
      <c r="E536" s="236"/>
      <c r="F536" s="236"/>
      <c r="G536" s="237"/>
      <c r="H536" s="236"/>
      <c r="I536" s="236"/>
      <c r="J536" s="236"/>
      <c r="K536" s="236"/>
      <c r="L536" s="236"/>
      <c r="M536" s="236"/>
      <c r="N536" s="236"/>
      <c r="O536" s="236"/>
      <c r="P536" s="236"/>
      <c r="Q536" s="236"/>
      <c r="R536" s="236"/>
      <c r="S536" s="236"/>
      <c r="T536" s="236"/>
      <c r="U536" s="236"/>
      <c r="V536" s="236"/>
      <c r="W536" s="236"/>
      <c r="X536" s="236"/>
      <c r="Y536" s="236"/>
      <c r="Z536" s="236"/>
      <c r="AA536" s="236"/>
      <c r="AB536" s="236"/>
      <c r="AC536" s="236"/>
    </row>
    <row r="537" spans="1:29" ht="13.2" x14ac:dyDescent="0.25">
      <c r="A537" s="236"/>
      <c r="B537" s="236"/>
      <c r="C537" s="236"/>
      <c r="D537" s="236"/>
      <c r="E537" s="236"/>
      <c r="F537" s="236"/>
      <c r="G537" s="237"/>
      <c r="H537" s="236"/>
      <c r="I537" s="236"/>
      <c r="J537" s="236"/>
      <c r="K537" s="236"/>
      <c r="L537" s="236"/>
      <c r="M537" s="236"/>
      <c r="N537" s="236"/>
      <c r="O537" s="236"/>
      <c r="P537" s="236"/>
      <c r="Q537" s="236"/>
      <c r="R537" s="236"/>
      <c r="S537" s="236"/>
      <c r="T537" s="236"/>
      <c r="U537" s="236"/>
      <c r="V537" s="236"/>
      <c r="W537" s="236"/>
      <c r="X537" s="236"/>
      <c r="Y537" s="236"/>
      <c r="Z537" s="236"/>
      <c r="AA537" s="236"/>
      <c r="AB537" s="236"/>
      <c r="AC537" s="236"/>
    </row>
    <row r="538" spans="1:29" ht="13.2" x14ac:dyDescent="0.25">
      <c r="A538" s="236"/>
      <c r="B538" s="236"/>
      <c r="C538" s="236"/>
      <c r="D538" s="236"/>
      <c r="E538" s="236"/>
      <c r="F538" s="236"/>
      <c r="G538" s="237"/>
      <c r="H538" s="236"/>
      <c r="I538" s="236"/>
      <c r="J538" s="236"/>
      <c r="K538" s="236"/>
      <c r="L538" s="236"/>
      <c r="M538" s="236"/>
      <c r="N538" s="236"/>
      <c r="O538" s="236"/>
      <c r="P538" s="236"/>
      <c r="Q538" s="236"/>
      <c r="R538" s="236"/>
      <c r="S538" s="236"/>
      <c r="T538" s="236"/>
      <c r="U538" s="236"/>
      <c r="V538" s="236"/>
      <c r="W538" s="236"/>
      <c r="X538" s="236"/>
      <c r="Y538" s="236"/>
      <c r="Z538" s="236"/>
      <c r="AA538" s="236"/>
      <c r="AB538" s="236"/>
      <c r="AC538" s="236"/>
    </row>
    <row r="539" spans="1:29" ht="13.2" x14ac:dyDescent="0.25">
      <c r="A539" s="236"/>
      <c r="B539" s="236"/>
      <c r="C539" s="236"/>
      <c r="D539" s="236"/>
      <c r="E539" s="236"/>
      <c r="F539" s="236"/>
      <c r="G539" s="237"/>
      <c r="H539" s="236"/>
      <c r="I539" s="236"/>
      <c r="J539" s="236"/>
      <c r="K539" s="236"/>
      <c r="L539" s="236"/>
      <c r="M539" s="236"/>
      <c r="N539" s="236"/>
      <c r="O539" s="236"/>
      <c r="P539" s="236"/>
      <c r="Q539" s="236"/>
      <c r="R539" s="236"/>
      <c r="S539" s="236"/>
      <c r="T539" s="236"/>
      <c r="U539" s="236"/>
      <c r="V539" s="236"/>
      <c r="W539" s="236"/>
      <c r="X539" s="236"/>
      <c r="Y539" s="236"/>
      <c r="Z539" s="236"/>
      <c r="AA539" s="236"/>
      <c r="AB539" s="236"/>
      <c r="AC539" s="236"/>
    </row>
    <row r="540" spans="1:29" ht="13.2" x14ac:dyDescent="0.25">
      <c r="A540" s="236"/>
      <c r="B540" s="236"/>
      <c r="C540" s="236"/>
      <c r="D540" s="236"/>
      <c r="E540" s="236"/>
      <c r="F540" s="236"/>
      <c r="G540" s="237"/>
      <c r="H540" s="236"/>
      <c r="I540" s="236"/>
      <c r="J540" s="236"/>
      <c r="K540" s="236"/>
      <c r="L540" s="236"/>
      <c r="M540" s="236"/>
      <c r="N540" s="236"/>
      <c r="O540" s="236"/>
      <c r="P540" s="236"/>
      <c r="Q540" s="236"/>
      <c r="R540" s="236"/>
      <c r="S540" s="236"/>
      <c r="T540" s="236"/>
      <c r="U540" s="236"/>
      <c r="V540" s="236"/>
      <c r="W540" s="236"/>
      <c r="X540" s="236"/>
      <c r="Y540" s="236"/>
      <c r="Z540" s="236"/>
      <c r="AA540" s="236"/>
      <c r="AB540" s="236"/>
      <c r="AC540" s="236"/>
    </row>
    <row r="541" spans="1:29" ht="13.2" x14ac:dyDescent="0.25">
      <c r="A541" s="236"/>
      <c r="B541" s="236"/>
      <c r="C541" s="236"/>
      <c r="D541" s="236"/>
      <c r="E541" s="236"/>
      <c r="F541" s="236"/>
      <c r="G541" s="237"/>
      <c r="H541" s="236"/>
      <c r="I541" s="236"/>
      <c r="J541" s="236"/>
      <c r="K541" s="236"/>
      <c r="L541" s="236"/>
      <c r="M541" s="236"/>
      <c r="N541" s="236"/>
      <c r="O541" s="236"/>
      <c r="P541" s="236"/>
      <c r="Q541" s="236"/>
      <c r="R541" s="236"/>
      <c r="S541" s="236"/>
      <c r="T541" s="236"/>
      <c r="U541" s="236"/>
      <c r="V541" s="236"/>
      <c r="W541" s="236"/>
      <c r="X541" s="236"/>
      <c r="Y541" s="236"/>
      <c r="Z541" s="236"/>
      <c r="AA541" s="236"/>
      <c r="AB541" s="236"/>
      <c r="AC541" s="236"/>
    </row>
    <row r="542" spans="1:29" ht="13.2" x14ac:dyDescent="0.25">
      <c r="A542" s="236"/>
      <c r="B542" s="236"/>
      <c r="C542" s="236"/>
      <c r="D542" s="236"/>
      <c r="E542" s="236"/>
      <c r="F542" s="236"/>
      <c r="G542" s="237"/>
      <c r="H542" s="236"/>
      <c r="I542" s="236"/>
      <c r="J542" s="236"/>
      <c r="K542" s="236"/>
      <c r="L542" s="236"/>
      <c r="M542" s="236"/>
      <c r="N542" s="236"/>
      <c r="O542" s="236"/>
      <c r="P542" s="236"/>
      <c r="Q542" s="236"/>
      <c r="R542" s="236"/>
      <c r="S542" s="236"/>
      <c r="T542" s="236"/>
      <c r="U542" s="236"/>
      <c r="V542" s="236"/>
      <c r="W542" s="236"/>
      <c r="X542" s="236"/>
      <c r="Y542" s="236"/>
      <c r="Z542" s="236"/>
      <c r="AA542" s="236"/>
      <c r="AB542" s="236"/>
      <c r="AC542" s="236"/>
    </row>
    <row r="543" spans="1:29" ht="13.2" x14ac:dyDescent="0.25">
      <c r="A543" s="236"/>
      <c r="B543" s="236"/>
      <c r="C543" s="236"/>
      <c r="D543" s="236"/>
      <c r="E543" s="236"/>
      <c r="F543" s="236"/>
      <c r="G543" s="237"/>
      <c r="H543" s="236"/>
      <c r="I543" s="236"/>
      <c r="J543" s="236"/>
      <c r="K543" s="236"/>
      <c r="L543" s="236"/>
      <c r="M543" s="236"/>
      <c r="N543" s="236"/>
      <c r="O543" s="236"/>
      <c r="P543" s="236"/>
      <c r="Q543" s="236"/>
      <c r="R543" s="236"/>
      <c r="S543" s="236"/>
      <c r="T543" s="236"/>
      <c r="U543" s="236"/>
      <c r="V543" s="236"/>
      <c r="W543" s="236"/>
      <c r="X543" s="236"/>
      <c r="Y543" s="236"/>
      <c r="Z543" s="236"/>
      <c r="AA543" s="236"/>
      <c r="AB543" s="236"/>
      <c r="AC543" s="236"/>
    </row>
    <row r="544" spans="1:29" ht="13.2" x14ac:dyDescent="0.25">
      <c r="A544" s="236"/>
      <c r="B544" s="236"/>
      <c r="C544" s="236"/>
      <c r="D544" s="236"/>
      <c r="E544" s="236"/>
      <c r="F544" s="236"/>
      <c r="G544" s="237"/>
      <c r="H544" s="236"/>
      <c r="I544" s="236"/>
      <c r="J544" s="236"/>
      <c r="K544" s="236"/>
      <c r="L544" s="236"/>
      <c r="M544" s="236"/>
      <c r="N544" s="236"/>
      <c r="O544" s="236"/>
      <c r="P544" s="236"/>
      <c r="Q544" s="236"/>
      <c r="R544" s="236"/>
      <c r="S544" s="236"/>
      <c r="T544" s="236"/>
      <c r="U544" s="236"/>
      <c r="V544" s="236"/>
      <c r="W544" s="236"/>
      <c r="X544" s="236"/>
      <c r="Y544" s="236"/>
      <c r="Z544" s="236"/>
      <c r="AA544" s="236"/>
      <c r="AB544" s="236"/>
      <c r="AC544" s="236"/>
    </row>
    <row r="545" spans="1:29" ht="13.2" x14ac:dyDescent="0.25">
      <c r="A545" s="236"/>
      <c r="B545" s="236"/>
      <c r="C545" s="236"/>
      <c r="D545" s="236"/>
      <c r="E545" s="236"/>
      <c r="F545" s="236"/>
      <c r="G545" s="237"/>
      <c r="H545" s="236"/>
      <c r="I545" s="236"/>
      <c r="J545" s="236"/>
      <c r="K545" s="236"/>
      <c r="L545" s="236"/>
      <c r="M545" s="236"/>
      <c r="N545" s="236"/>
      <c r="O545" s="236"/>
      <c r="P545" s="236"/>
      <c r="Q545" s="236"/>
      <c r="R545" s="236"/>
      <c r="S545" s="236"/>
      <c r="T545" s="236"/>
      <c r="U545" s="236"/>
      <c r="V545" s="236"/>
      <c r="W545" s="236"/>
      <c r="X545" s="236"/>
      <c r="Y545" s="236"/>
      <c r="Z545" s="236"/>
      <c r="AA545" s="236"/>
      <c r="AB545" s="236"/>
      <c r="AC545" s="236"/>
    </row>
    <row r="546" spans="1:29" ht="13.2" x14ac:dyDescent="0.25">
      <c r="A546" s="236"/>
      <c r="B546" s="236"/>
      <c r="C546" s="236"/>
      <c r="D546" s="236"/>
      <c r="E546" s="236"/>
      <c r="F546" s="236"/>
      <c r="G546" s="237"/>
      <c r="H546" s="236"/>
      <c r="I546" s="236"/>
      <c r="J546" s="236"/>
      <c r="K546" s="236"/>
      <c r="L546" s="236"/>
      <c r="M546" s="236"/>
      <c r="N546" s="236"/>
      <c r="O546" s="236"/>
      <c r="P546" s="236"/>
      <c r="Q546" s="236"/>
      <c r="R546" s="236"/>
      <c r="S546" s="236"/>
      <c r="T546" s="236"/>
      <c r="U546" s="236"/>
      <c r="V546" s="236"/>
      <c r="W546" s="236"/>
      <c r="X546" s="236"/>
      <c r="Y546" s="236"/>
      <c r="Z546" s="236"/>
      <c r="AA546" s="236"/>
      <c r="AB546" s="236"/>
      <c r="AC546" s="236"/>
    </row>
    <row r="547" spans="1:29" ht="13.2" x14ac:dyDescent="0.25">
      <c r="A547" s="236"/>
      <c r="B547" s="236"/>
      <c r="C547" s="236"/>
      <c r="D547" s="236"/>
      <c r="E547" s="236"/>
      <c r="F547" s="236"/>
      <c r="G547" s="237"/>
      <c r="H547" s="236"/>
      <c r="I547" s="236"/>
      <c r="J547" s="236"/>
      <c r="K547" s="236"/>
      <c r="L547" s="236"/>
      <c r="M547" s="236"/>
      <c r="N547" s="236"/>
      <c r="O547" s="236"/>
      <c r="P547" s="236"/>
      <c r="Q547" s="236"/>
      <c r="R547" s="236"/>
      <c r="S547" s="236"/>
      <c r="T547" s="236"/>
      <c r="U547" s="236"/>
      <c r="V547" s="236"/>
      <c r="W547" s="236"/>
      <c r="X547" s="236"/>
      <c r="Y547" s="236"/>
      <c r="Z547" s="236"/>
      <c r="AA547" s="236"/>
      <c r="AB547" s="236"/>
      <c r="AC547" s="236"/>
    </row>
    <row r="548" spans="1:29" ht="13.2" x14ac:dyDescent="0.25">
      <c r="A548" s="236"/>
      <c r="B548" s="236"/>
      <c r="C548" s="236"/>
      <c r="D548" s="236"/>
      <c r="E548" s="236"/>
      <c r="F548" s="236"/>
      <c r="G548" s="237"/>
      <c r="H548" s="236"/>
      <c r="I548" s="236"/>
      <c r="J548" s="236"/>
      <c r="K548" s="236"/>
      <c r="L548" s="236"/>
      <c r="M548" s="236"/>
      <c r="N548" s="236"/>
      <c r="O548" s="236"/>
      <c r="P548" s="236"/>
      <c r="Q548" s="236"/>
      <c r="R548" s="236"/>
      <c r="S548" s="236"/>
      <c r="T548" s="236"/>
      <c r="U548" s="236"/>
      <c r="V548" s="236"/>
      <c r="W548" s="236"/>
      <c r="X548" s="236"/>
      <c r="Y548" s="236"/>
      <c r="Z548" s="236"/>
      <c r="AA548" s="236"/>
      <c r="AB548" s="236"/>
      <c r="AC548" s="236"/>
    </row>
    <row r="549" spans="1:29" ht="13.2" x14ac:dyDescent="0.25">
      <c r="A549" s="236"/>
      <c r="B549" s="236"/>
      <c r="C549" s="236"/>
      <c r="D549" s="236"/>
      <c r="E549" s="236"/>
      <c r="F549" s="236"/>
      <c r="G549" s="237"/>
      <c r="H549" s="236"/>
      <c r="I549" s="236"/>
      <c r="J549" s="236"/>
      <c r="K549" s="236"/>
      <c r="L549" s="236"/>
      <c r="M549" s="236"/>
      <c r="N549" s="236"/>
      <c r="O549" s="236"/>
      <c r="P549" s="236"/>
      <c r="Q549" s="236"/>
      <c r="R549" s="236"/>
      <c r="S549" s="236"/>
      <c r="T549" s="236"/>
      <c r="U549" s="236"/>
      <c r="V549" s="236"/>
      <c r="W549" s="236"/>
      <c r="X549" s="236"/>
      <c r="Y549" s="236"/>
      <c r="Z549" s="236"/>
      <c r="AA549" s="236"/>
      <c r="AB549" s="236"/>
      <c r="AC549" s="236"/>
    </row>
    <row r="550" spans="1:29" ht="13.2" x14ac:dyDescent="0.25">
      <c r="A550" s="236"/>
      <c r="B550" s="236"/>
      <c r="C550" s="236"/>
      <c r="D550" s="236"/>
      <c r="E550" s="236"/>
      <c r="F550" s="236"/>
      <c r="G550" s="237"/>
      <c r="H550" s="236"/>
      <c r="I550" s="236"/>
      <c r="J550" s="236"/>
      <c r="K550" s="236"/>
      <c r="L550" s="236"/>
      <c r="M550" s="236"/>
      <c r="N550" s="236"/>
      <c r="O550" s="236"/>
      <c r="P550" s="236"/>
      <c r="Q550" s="236"/>
      <c r="R550" s="236"/>
      <c r="S550" s="236"/>
      <c r="T550" s="236"/>
      <c r="U550" s="236"/>
      <c r="V550" s="236"/>
      <c r="W550" s="236"/>
      <c r="X550" s="236"/>
      <c r="Y550" s="236"/>
      <c r="Z550" s="236"/>
      <c r="AA550" s="236"/>
      <c r="AB550" s="236"/>
      <c r="AC550" s="236"/>
    </row>
    <row r="551" spans="1:29" ht="13.2" x14ac:dyDescent="0.25">
      <c r="A551" s="236"/>
      <c r="B551" s="236"/>
      <c r="C551" s="236"/>
      <c r="D551" s="236"/>
      <c r="E551" s="236"/>
      <c r="F551" s="236"/>
      <c r="G551" s="237"/>
      <c r="H551" s="236"/>
      <c r="I551" s="236"/>
      <c r="J551" s="236"/>
      <c r="K551" s="236"/>
      <c r="L551" s="236"/>
      <c r="M551" s="236"/>
      <c r="N551" s="236"/>
      <c r="O551" s="236"/>
      <c r="P551" s="236"/>
      <c r="Q551" s="236"/>
      <c r="R551" s="236"/>
      <c r="S551" s="236"/>
      <c r="T551" s="236"/>
      <c r="U551" s="236"/>
      <c r="V551" s="236"/>
      <c r="W551" s="236"/>
      <c r="X551" s="236"/>
      <c r="Y551" s="236"/>
      <c r="Z551" s="236"/>
      <c r="AA551" s="236"/>
      <c r="AB551" s="236"/>
      <c r="AC551" s="236"/>
    </row>
    <row r="552" spans="1:29" ht="13.2" x14ac:dyDescent="0.25">
      <c r="A552" s="236"/>
      <c r="B552" s="236"/>
      <c r="C552" s="236"/>
      <c r="D552" s="236"/>
      <c r="E552" s="236"/>
      <c r="F552" s="236"/>
      <c r="G552" s="237"/>
      <c r="H552" s="236"/>
      <c r="I552" s="236"/>
      <c r="J552" s="236"/>
      <c r="K552" s="236"/>
      <c r="L552" s="236"/>
      <c r="M552" s="236"/>
      <c r="N552" s="236"/>
      <c r="O552" s="236"/>
      <c r="P552" s="236"/>
      <c r="Q552" s="236"/>
      <c r="R552" s="236"/>
      <c r="S552" s="236"/>
      <c r="T552" s="236"/>
      <c r="U552" s="236"/>
      <c r="V552" s="236"/>
      <c r="W552" s="236"/>
      <c r="X552" s="236"/>
      <c r="Y552" s="236"/>
      <c r="Z552" s="236"/>
      <c r="AA552" s="236"/>
      <c r="AB552" s="236"/>
      <c r="AC552" s="236"/>
    </row>
    <row r="553" spans="1:29" ht="13.2" x14ac:dyDescent="0.25">
      <c r="A553" s="236"/>
      <c r="B553" s="236"/>
      <c r="C553" s="236"/>
      <c r="D553" s="236"/>
      <c r="E553" s="236"/>
      <c r="F553" s="236"/>
      <c r="G553" s="237"/>
      <c r="H553" s="236"/>
      <c r="I553" s="236"/>
      <c r="J553" s="236"/>
      <c r="K553" s="236"/>
      <c r="L553" s="236"/>
      <c r="M553" s="236"/>
      <c r="N553" s="236"/>
      <c r="O553" s="236"/>
      <c r="P553" s="236"/>
      <c r="Q553" s="236"/>
      <c r="R553" s="236"/>
      <c r="S553" s="236"/>
      <c r="T553" s="236"/>
      <c r="U553" s="236"/>
      <c r="V553" s="236"/>
      <c r="W553" s="236"/>
      <c r="X553" s="236"/>
      <c r="Y553" s="236"/>
      <c r="Z553" s="236"/>
      <c r="AA553" s="236"/>
      <c r="AB553" s="236"/>
      <c r="AC553" s="236"/>
    </row>
    <row r="554" spans="1:29" ht="13.2" x14ac:dyDescent="0.25">
      <c r="A554" s="236"/>
      <c r="B554" s="236"/>
      <c r="C554" s="236"/>
      <c r="D554" s="236"/>
      <c r="E554" s="236"/>
      <c r="F554" s="236"/>
      <c r="G554" s="237"/>
      <c r="H554" s="236"/>
      <c r="I554" s="236"/>
      <c r="J554" s="236"/>
      <c r="K554" s="236"/>
      <c r="L554" s="236"/>
      <c r="M554" s="236"/>
      <c r="N554" s="236"/>
      <c r="O554" s="236"/>
      <c r="P554" s="236"/>
      <c r="Q554" s="236"/>
      <c r="R554" s="236"/>
      <c r="S554" s="236"/>
      <c r="T554" s="236"/>
      <c r="U554" s="236"/>
      <c r="V554" s="236"/>
      <c r="W554" s="236"/>
      <c r="X554" s="236"/>
      <c r="Y554" s="236"/>
      <c r="Z554" s="236"/>
      <c r="AA554" s="236"/>
      <c r="AB554" s="236"/>
      <c r="AC554" s="236"/>
    </row>
    <row r="555" spans="1:29" ht="13.2" x14ac:dyDescent="0.25">
      <c r="A555" s="236"/>
      <c r="B555" s="236"/>
      <c r="C555" s="236"/>
      <c r="D555" s="236"/>
      <c r="E555" s="236"/>
      <c r="F555" s="236"/>
      <c r="G555" s="237"/>
      <c r="H555" s="236"/>
      <c r="I555" s="236"/>
      <c r="J555" s="236"/>
      <c r="K555" s="236"/>
      <c r="L555" s="236"/>
      <c r="M555" s="236"/>
      <c r="N555" s="236"/>
      <c r="O555" s="236"/>
      <c r="P555" s="236"/>
      <c r="Q555" s="236"/>
      <c r="R555" s="236"/>
      <c r="S555" s="236"/>
      <c r="T555" s="236"/>
      <c r="U555" s="236"/>
      <c r="V555" s="236"/>
      <c r="W555" s="236"/>
      <c r="X555" s="236"/>
      <c r="Y555" s="236"/>
      <c r="Z555" s="236"/>
      <c r="AA555" s="236"/>
      <c r="AB555" s="236"/>
      <c r="AC555" s="236"/>
    </row>
    <row r="556" spans="1:29" ht="13.2" x14ac:dyDescent="0.25">
      <c r="A556" s="236"/>
      <c r="B556" s="236"/>
      <c r="C556" s="236"/>
      <c r="D556" s="236"/>
      <c r="E556" s="236"/>
      <c r="F556" s="236"/>
      <c r="G556" s="237"/>
      <c r="H556" s="236"/>
      <c r="I556" s="236"/>
      <c r="J556" s="236"/>
      <c r="K556" s="236"/>
      <c r="L556" s="236"/>
      <c r="M556" s="236"/>
      <c r="N556" s="236"/>
      <c r="O556" s="236"/>
      <c r="P556" s="236"/>
      <c r="Q556" s="236"/>
      <c r="R556" s="236"/>
      <c r="S556" s="236"/>
      <c r="T556" s="236"/>
      <c r="U556" s="236"/>
      <c r="V556" s="236"/>
      <c r="W556" s="236"/>
      <c r="X556" s="236"/>
      <c r="Y556" s="236"/>
      <c r="Z556" s="236"/>
      <c r="AA556" s="236"/>
      <c r="AB556" s="236"/>
      <c r="AC556" s="236"/>
    </row>
    <row r="557" spans="1:29" ht="13.2" x14ac:dyDescent="0.25">
      <c r="A557" s="236"/>
      <c r="B557" s="236"/>
      <c r="C557" s="236"/>
      <c r="D557" s="236"/>
      <c r="E557" s="236"/>
      <c r="F557" s="236"/>
      <c r="G557" s="237"/>
      <c r="H557" s="236"/>
      <c r="I557" s="236"/>
      <c r="J557" s="236"/>
      <c r="K557" s="236"/>
      <c r="L557" s="236"/>
      <c r="M557" s="236"/>
      <c r="N557" s="236"/>
      <c r="O557" s="236"/>
      <c r="P557" s="236"/>
      <c r="Q557" s="236"/>
      <c r="R557" s="236"/>
      <c r="S557" s="236"/>
      <c r="T557" s="236"/>
      <c r="U557" s="236"/>
      <c r="V557" s="236"/>
      <c r="W557" s="236"/>
      <c r="X557" s="236"/>
      <c r="Y557" s="236"/>
      <c r="Z557" s="236"/>
      <c r="AA557" s="236"/>
      <c r="AB557" s="236"/>
      <c r="AC557" s="236"/>
    </row>
    <row r="558" spans="1:29" ht="13.2" x14ac:dyDescent="0.25">
      <c r="A558" s="236"/>
      <c r="B558" s="236"/>
      <c r="C558" s="236"/>
      <c r="D558" s="236"/>
      <c r="E558" s="236"/>
      <c r="F558" s="236"/>
      <c r="G558" s="237"/>
      <c r="H558" s="236"/>
      <c r="I558" s="236"/>
      <c r="J558" s="236"/>
      <c r="K558" s="236"/>
      <c r="L558" s="236"/>
      <c r="M558" s="236"/>
      <c r="N558" s="236"/>
      <c r="O558" s="236"/>
      <c r="P558" s="236"/>
      <c r="Q558" s="236"/>
      <c r="R558" s="236"/>
      <c r="S558" s="236"/>
      <c r="T558" s="236"/>
      <c r="U558" s="236"/>
      <c r="V558" s="236"/>
      <c r="W558" s="236"/>
      <c r="X558" s="236"/>
      <c r="Y558" s="236"/>
      <c r="Z558" s="236"/>
      <c r="AA558" s="236"/>
      <c r="AB558" s="236"/>
      <c r="AC558" s="236"/>
    </row>
    <row r="559" spans="1:29" ht="13.2" x14ac:dyDescent="0.25">
      <c r="A559" s="236"/>
      <c r="B559" s="236"/>
      <c r="C559" s="236"/>
      <c r="D559" s="236"/>
      <c r="E559" s="236"/>
      <c r="F559" s="236"/>
      <c r="G559" s="237"/>
      <c r="H559" s="236"/>
      <c r="I559" s="236"/>
      <c r="J559" s="236"/>
      <c r="K559" s="236"/>
      <c r="L559" s="236"/>
      <c r="M559" s="236"/>
      <c r="N559" s="236"/>
      <c r="O559" s="236"/>
      <c r="P559" s="236"/>
      <c r="Q559" s="236"/>
      <c r="R559" s="236"/>
      <c r="S559" s="236"/>
      <c r="T559" s="236"/>
      <c r="U559" s="236"/>
      <c r="V559" s="236"/>
      <c r="W559" s="236"/>
      <c r="X559" s="236"/>
      <c r="Y559" s="236"/>
      <c r="Z559" s="236"/>
      <c r="AA559" s="236"/>
      <c r="AB559" s="236"/>
      <c r="AC559" s="236"/>
    </row>
    <row r="560" spans="1:29" ht="13.2" x14ac:dyDescent="0.25">
      <c r="A560" s="236"/>
      <c r="B560" s="236"/>
      <c r="C560" s="236"/>
      <c r="D560" s="236"/>
      <c r="E560" s="236"/>
      <c r="F560" s="236"/>
      <c r="G560" s="237"/>
      <c r="H560" s="236"/>
      <c r="I560" s="236"/>
      <c r="J560" s="236"/>
      <c r="K560" s="236"/>
      <c r="L560" s="236"/>
      <c r="M560" s="236"/>
      <c r="N560" s="236"/>
      <c r="O560" s="236"/>
      <c r="P560" s="236"/>
      <c r="Q560" s="236"/>
      <c r="R560" s="236"/>
      <c r="S560" s="236"/>
      <c r="T560" s="236"/>
      <c r="U560" s="236"/>
      <c r="V560" s="236"/>
      <c r="W560" s="236"/>
      <c r="X560" s="236"/>
      <c r="Y560" s="236"/>
      <c r="Z560" s="236"/>
      <c r="AA560" s="236"/>
      <c r="AB560" s="236"/>
      <c r="AC560" s="236"/>
    </row>
    <row r="561" spans="1:29" ht="13.2" x14ac:dyDescent="0.25">
      <c r="A561" s="236"/>
      <c r="B561" s="236"/>
      <c r="C561" s="236"/>
      <c r="D561" s="236"/>
      <c r="E561" s="236"/>
      <c r="F561" s="236"/>
      <c r="G561" s="237"/>
      <c r="H561" s="236"/>
      <c r="I561" s="236"/>
      <c r="J561" s="236"/>
      <c r="K561" s="236"/>
      <c r="L561" s="236"/>
      <c r="M561" s="236"/>
      <c r="N561" s="236"/>
      <c r="O561" s="236"/>
      <c r="P561" s="236"/>
      <c r="Q561" s="236"/>
      <c r="R561" s="236"/>
      <c r="S561" s="236"/>
      <c r="T561" s="236"/>
      <c r="U561" s="236"/>
      <c r="V561" s="236"/>
      <c r="W561" s="236"/>
      <c r="X561" s="236"/>
      <c r="Y561" s="236"/>
      <c r="Z561" s="236"/>
      <c r="AA561" s="236"/>
      <c r="AB561" s="236"/>
      <c r="AC561" s="236"/>
    </row>
    <row r="562" spans="1:29" ht="13.2" x14ac:dyDescent="0.25">
      <c r="A562" s="236"/>
      <c r="B562" s="236"/>
      <c r="C562" s="236"/>
      <c r="D562" s="236"/>
      <c r="E562" s="236"/>
      <c r="F562" s="236"/>
      <c r="G562" s="237"/>
      <c r="H562" s="236"/>
      <c r="I562" s="236"/>
      <c r="J562" s="236"/>
      <c r="K562" s="236"/>
      <c r="L562" s="236"/>
      <c r="M562" s="236"/>
      <c r="N562" s="236"/>
      <c r="O562" s="236"/>
      <c r="P562" s="236"/>
      <c r="Q562" s="236"/>
      <c r="R562" s="236"/>
      <c r="S562" s="236"/>
      <c r="T562" s="236"/>
      <c r="U562" s="236"/>
      <c r="V562" s="236"/>
      <c r="W562" s="236"/>
      <c r="X562" s="236"/>
      <c r="Y562" s="236"/>
      <c r="Z562" s="236"/>
      <c r="AA562" s="236"/>
      <c r="AB562" s="236"/>
      <c r="AC562" s="236"/>
    </row>
    <row r="563" spans="1:29" ht="13.2" x14ac:dyDescent="0.25">
      <c r="A563" s="236"/>
      <c r="B563" s="236"/>
      <c r="C563" s="236"/>
      <c r="D563" s="236"/>
      <c r="E563" s="236"/>
      <c r="F563" s="236"/>
      <c r="G563" s="237"/>
      <c r="H563" s="236"/>
      <c r="I563" s="236"/>
      <c r="J563" s="236"/>
      <c r="K563" s="236"/>
      <c r="L563" s="236"/>
      <c r="M563" s="236"/>
      <c r="N563" s="236"/>
      <c r="O563" s="236"/>
      <c r="P563" s="236"/>
      <c r="Q563" s="236"/>
      <c r="R563" s="236"/>
      <c r="S563" s="236"/>
      <c r="T563" s="236"/>
      <c r="U563" s="236"/>
      <c r="V563" s="236"/>
      <c r="W563" s="236"/>
      <c r="X563" s="236"/>
      <c r="Y563" s="236"/>
      <c r="Z563" s="236"/>
      <c r="AA563" s="236"/>
      <c r="AB563" s="236"/>
      <c r="AC563" s="236"/>
    </row>
    <row r="564" spans="1:29" ht="13.2" x14ac:dyDescent="0.25">
      <c r="A564" s="236"/>
      <c r="B564" s="236"/>
      <c r="C564" s="236"/>
      <c r="D564" s="236"/>
      <c r="E564" s="236"/>
      <c r="F564" s="236"/>
      <c r="G564" s="237"/>
      <c r="H564" s="236"/>
      <c r="I564" s="236"/>
      <c r="J564" s="236"/>
      <c r="K564" s="236"/>
      <c r="L564" s="236"/>
      <c r="M564" s="236"/>
      <c r="N564" s="236"/>
      <c r="O564" s="236"/>
      <c r="P564" s="236"/>
      <c r="Q564" s="236"/>
      <c r="R564" s="236"/>
      <c r="S564" s="236"/>
      <c r="T564" s="236"/>
      <c r="U564" s="236"/>
      <c r="V564" s="236"/>
      <c r="W564" s="236"/>
      <c r="X564" s="236"/>
      <c r="Y564" s="236"/>
      <c r="Z564" s="236"/>
      <c r="AA564" s="236"/>
      <c r="AB564" s="236"/>
      <c r="AC564" s="236"/>
    </row>
    <row r="565" spans="1:29" ht="13.2" x14ac:dyDescent="0.25">
      <c r="A565" s="236"/>
      <c r="B565" s="236"/>
      <c r="C565" s="236"/>
      <c r="D565" s="236"/>
      <c r="E565" s="236"/>
      <c r="F565" s="236"/>
      <c r="G565" s="237"/>
      <c r="H565" s="236"/>
      <c r="I565" s="236"/>
      <c r="J565" s="236"/>
      <c r="K565" s="236"/>
      <c r="L565" s="236"/>
      <c r="M565" s="236"/>
      <c r="N565" s="236"/>
      <c r="O565" s="236"/>
      <c r="P565" s="236"/>
      <c r="Q565" s="236"/>
      <c r="R565" s="236"/>
      <c r="S565" s="236"/>
      <c r="T565" s="236"/>
      <c r="U565" s="236"/>
      <c r="V565" s="236"/>
      <c r="W565" s="236"/>
      <c r="X565" s="236"/>
      <c r="Y565" s="236"/>
      <c r="Z565" s="236"/>
      <c r="AA565" s="236"/>
      <c r="AB565" s="236"/>
      <c r="AC565" s="236"/>
    </row>
    <row r="566" spans="1:29" ht="13.2" x14ac:dyDescent="0.25">
      <c r="A566" s="236"/>
      <c r="B566" s="236"/>
      <c r="C566" s="236"/>
      <c r="D566" s="236"/>
      <c r="E566" s="236"/>
      <c r="F566" s="236"/>
      <c r="G566" s="237"/>
      <c r="H566" s="236"/>
      <c r="I566" s="236"/>
      <c r="J566" s="236"/>
      <c r="K566" s="236"/>
      <c r="L566" s="236"/>
      <c r="M566" s="236"/>
      <c r="N566" s="236"/>
      <c r="O566" s="236"/>
      <c r="P566" s="236"/>
      <c r="Q566" s="236"/>
      <c r="R566" s="236"/>
      <c r="S566" s="236"/>
      <c r="T566" s="236"/>
      <c r="U566" s="236"/>
      <c r="V566" s="236"/>
      <c r="W566" s="236"/>
      <c r="X566" s="236"/>
      <c r="Y566" s="236"/>
      <c r="Z566" s="236"/>
      <c r="AA566" s="236"/>
      <c r="AB566" s="236"/>
      <c r="AC566" s="236"/>
    </row>
    <row r="567" spans="1:29" ht="13.2" x14ac:dyDescent="0.25">
      <c r="A567" s="236"/>
      <c r="B567" s="236"/>
      <c r="C567" s="236"/>
      <c r="D567" s="236"/>
      <c r="E567" s="236"/>
      <c r="F567" s="236"/>
      <c r="G567" s="237"/>
      <c r="H567" s="236"/>
      <c r="I567" s="236"/>
      <c r="J567" s="236"/>
      <c r="K567" s="236"/>
      <c r="L567" s="236"/>
      <c r="M567" s="236"/>
      <c r="N567" s="236"/>
      <c r="O567" s="236"/>
      <c r="P567" s="236"/>
      <c r="Q567" s="236"/>
      <c r="R567" s="236"/>
      <c r="S567" s="236"/>
      <c r="T567" s="236"/>
      <c r="U567" s="236"/>
      <c r="V567" s="236"/>
      <c r="W567" s="236"/>
      <c r="X567" s="236"/>
      <c r="Y567" s="236"/>
      <c r="Z567" s="236"/>
      <c r="AA567" s="236"/>
      <c r="AB567" s="236"/>
      <c r="AC567" s="236"/>
    </row>
    <row r="568" spans="1:29" ht="13.2" x14ac:dyDescent="0.25">
      <c r="A568" s="236"/>
      <c r="B568" s="236"/>
      <c r="C568" s="236"/>
      <c r="D568" s="236"/>
      <c r="E568" s="236"/>
      <c r="F568" s="236"/>
      <c r="G568" s="237"/>
      <c r="H568" s="236"/>
      <c r="I568" s="236"/>
      <c r="J568" s="236"/>
      <c r="K568" s="236"/>
      <c r="L568" s="236"/>
      <c r="M568" s="236"/>
      <c r="N568" s="236"/>
      <c r="O568" s="236"/>
      <c r="P568" s="236"/>
      <c r="Q568" s="236"/>
      <c r="R568" s="236"/>
      <c r="S568" s="236"/>
      <c r="T568" s="236"/>
      <c r="U568" s="236"/>
      <c r="V568" s="236"/>
      <c r="W568" s="236"/>
      <c r="X568" s="236"/>
      <c r="Y568" s="236"/>
      <c r="Z568" s="236"/>
      <c r="AA568" s="236"/>
      <c r="AB568" s="236"/>
      <c r="AC568" s="236"/>
    </row>
    <row r="569" spans="1:29" ht="13.2" x14ac:dyDescent="0.25">
      <c r="A569" s="236"/>
      <c r="B569" s="236"/>
      <c r="C569" s="236"/>
      <c r="D569" s="236"/>
      <c r="E569" s="236"/>
      <c r="F569" s="236"/>
      <c r="G569" s="237"/>
      <c r="H569" s="236"/>
      <c r="I569" s="236"/>
      <c r="J569" s="236"/>
      <c r="K569" s="236"/>
      <c r="L569" s="236"/>
      <c r="M569" s="236"/>
      <c r="N569" s="236"/>
      <c r="O569" s="236"/>
      <c r="P569" s="236"/>
      <c r="Q569" s="236"/>
      <c r="R569" s="236"/>
      <c r="S569" s="236"/>
      <c r="T569" s="236"/>
      <c r="U569" s="236"/>
      <c r="V569" s="236"/>
      <c r="W569" s="236"/>
      <c r="X569" s="236"/>
      <c r="Y569" s="236"/>
      <c r="Z569" s="236"/>
      <c r="AA569" s="236"/>
      <c r="AB569" s="236"/>
      <c r="AC569" s="236"/>
    </row>
    <row r="570" spans="1:29" ht="13.2" x14ac:dyDescent="0.25">
      <c r="A570" s="236"/>
      <c r="B570" s="236"/>
      <c r="C570" s="236"/>
      <c r="D570" s="236"/>
      <c r="E570" s="236"/>
      <c r="F570" s="236"/>
      <c r="G570" s="237"/>
      <c r="H570" s="236"/>
      <c r="I570" s="236"/>
      <c r="J570" s="236"/>
      <c r="K570" s="236"/>
      <c r="L570" s="236"/>
      <c r="M570" s="236"/>
      <c r="N570" s="236"/>
      <c r="O570" s="236"/>
      <c r="P570" s="236"/>
      <c r="Q570" s="236"/>
      <c r="R570" s="236"/>
      <c r="S570" s="236"/>
      <c r="T570" s="236"/>
      <c r="U570" s="236"/>
      <c r="V570" s="236"/>
      <c r="W570" s="236"/>
      <c r="X570" s="236"/>
      <c r="Y570" s="236"/>
      <c r="Z570" s="236"/>
      <c r="AA570" s="236"/>
      <c r="AB570" s="236"/>
      <c r="AC570" s="236"/>
    </row>
    <row r="571" spans="1:29" ht="13.2" x14ac:dyDescent="0.25">
      <c r="A571" s="236"/>
      <c r="B571" s="236"/>
      <c r="C571" s="236"/>
      <c r="D571" s="236"/>
      <c r="E571" s="236"/>
      <c r="F571" s="236"/>
      <c r="G571" s="237"/>
      <c r="H571" s="236"/>
      <c r="I571" s="236"/>
      <c r="J571" s="236"/>
      <c r="K571" s="236"/>
      <c r="L571" s="236"/>
      <c r="M571" s="236"/>
      <c r="N571" s="236"/>
      <c r="O571" s="236"/>
      <c r="P571" s="236"/>
      <c r="Q571" s="236"/>
      <c r="R571" s="236"/>
      <c r="S571" s="236"/>
      <c r="T571" s="236"/>
      <c r="U571" s="236"/>
      <c r="V571" s="236"/>
      <c r="W571" s="236"/>
      <c r="X571" s="236"/>
      <c r="Y571" s="236"/>
      <c r="Z571" s="236"/>
      <c r="AA571" s="236"/>
      <c r="AB571" s="236"/>
      <c r="AC571" s="236"/>
    </row>
    <row r="572" spans="1:29" ht="13.2" x14ac:dyDescent="0.25">
      <c r="A572" s="236"/>
      <c r="B572" s="236"/>
      <c r="C572" s="236"/>
      <c r="D572" s="236"/>
      <c r="E572" s="236"/>
      <c r="F572" s="236"/>
      <c r="G572" s="237"/>
      <c r="H572" s="236"/>
      <c r="I572" s="236"/>
      <c r="J572" s="236"/>
      <c r="K572" s="236"/>
      <c r="L572" s="236"/>
      <c r="M572" s="236"/>
      <c r="N572" s="236"/>
      <c r="O572" s="236"/>
      <c r="P572" s="236"/>
      <c r="Q572" s="236"/>
      <c r="R572" s="236"/>
      <c r="S572" s="236"/>
      <c r="T572" s="236"/>
      <c r="U572" s="236"/>
      <c r="V572" s="236"/>
      <c r="W572" s="236"/>
      <c r="X572" s="236"/>
      <c r="Y572" s="236"/>
      <c r="Z572" s="236"/>
      <c r="AA572" s="236"/>
      <c r="AB572" s="236"/>
      <c r="AC572" s="236"/>
    </row>
    <row r="573" spans="1:29" ht="13.2" x14ac:dyDescent="0.25">
      <c r="A573" s="236"/>
      <c r="B573" s="236"/>
      <c r="C573" s="236"/>
      <c r="D573" s="236"/>
      <c r="E573" s="236"/>
      <c r="F573" s="236"/>
      <c r="G573" s="237"/>
      <c r="H573" s="236"/>
      <c r="I573" s="236"/>
      <c r="J573" s="236"/>
      <c r="K573" s="236"/>
      <c r="L573" s="236"/>
      <c r="M573" s="236"/>
      <c r="N573" s="236"/>
      <c r="O573" s="236"/>
      <c r="P573" s="236"/>
      <c r="Q573" s="236"/>
      <c r="R573" s="236"/>
      <c r="S573" s="236"/>
      <c r="T573" s="236"/>
      <c r="U573" s="236"/>
      <c r="V573" s="236"/>
      <c r="W573" s="236"/>
      <c r="X573" s="236"/>
      <c r="Y573" s="236"/>
      <c r="Z573" s="236"/>
      <c r="AA573" s="236"/>
      <c r="AB573" s="236"/>
      <c r="AC573" s="236"/>
    </row>
    <row r="574" spans="1:29" ht="13.2" x14ac:dyDescent="0.25">
      <c r="A574" s="236"/>
      <c r="B574" s="236"/>
      <c r="C574" s="236"/>
      <c r="D574" s="236"/>
      <c r="E574" s="236"/>
      <c r="F574" s="236"/>
      <c r="G574" s="237"/>
      <c r="H574" s="236"/>
      <c r="I574" s="236"/>
      <c r="J574" s="236"/>
      <c r="K574" s="236"/>
      <c r="L574" s="236"/>
      <c r="M574" s="236"/>
      <c r="N574" s="236"/>
      <c r="O574" s="236"/>
      <c r="P574" s="236"/>
      <c r="Q574" s="236"/>
      <c r="R574" s="236"/>
      <c r="S574" s="236"/>
      <c r="T574" s="236"/>
      <c r="U574" s="236"/>
      <c r="V574" s="236"/>
      <c r="W574" s="236"/>
      <c r="X574" s="236"/>
      <c r="Y574" s="236"/>
      <c r="Z574" s="236"/>
      <c r="AA574" s="236"/>
      <c r="AB574" s="236"/>
      <c r="AC574" s="236"/>
    </row>
    <row r="575" spans="1:29" ht="13.2" x14ac:dyDescent="0.25">
      <c r="A575" s="236"/>
      <c r="B575" s="236"/>
      <c r="C575" s="236"/>
      <c r="D575" s="236"/>
      <c r="E575" s="236"/>
      <c r="F575" s="236"/>
      <c r="G575" s="237"/>
      <c r="H575" s="236"/>
      <c r="I575" s="236"/>
      <c r="J575" s="236"/>
      <c r="K575" s="236"/>
      <c r="L575" s="236"/>
      <c r="M575" s="236"/>
      <c r="N575" s="236"/>
      <c r="O575" s="236"/>
      <c r="P575" s="236"/>
      <c r="Q575" s="236"/>
      <c r="R575" s="236"/>
      <c r="S575" s="236"/>
      <c r="T575" s="236"/>
      <c r="U575" s="236"/>
      <c r="V575" s="236"/>
      <c r="W575" s="236"/>
      <c r="X575" s="236"/>
      <c r="Y575" s="236"/>
      <c r="Z575" s="236"/>
      <c r="AA575" s="236"/>
      <c r="AB575" s="236"/>
      <c r="AC575" s="236"/>
    </row>
    <row r="576" spans="1:29" ht="13.2" x14ac:dyDescent="0.25">
      <c r="A576" s="236"/>
      <c r="B576" s="236"/>
      <c r="C576" s="236"/>
      <c r="D576" s="236"/>
      <c r="E576" s="236"/>
      <c r="F576" s="236"/>
      <c r="G576" s="237"/>
      <c r="H576" s="236"/>
      <c r="I576" s="236"/>
      <c r="J576" s="236"/>
      <c r="K576" s="236"/>
      <c r="L576" s="236"/>
      <c r="M576" s="236"/>
      <c r="N576" s="236"/>
      <c r="O576" s="236"/>
      <c r="P576" s="236"/>
      <c r="Q576" s="236"/>
      <c r="R576" s="236"/>
      <c r="S576" s="236"/>
      <c r="T576" s="236"/>
      <c r="U576" s="236"/>
      <c r="V576" s="236"/>
      <c r="W576" s="236"/>
      <c r="X576" s="236"/>
      <c r="Y576" s="236"/>
      <c r="Z576" s="236"/>
      <c r="AA576" s="236"/>
      <c r="AB576" s="236"/>
      <c r="AC576" s="236"/>
    </row>
    <row r="577" spans="1:29" ht="13.2" x14ac:dyDescent="0.25">
      <c r="A577" s="236"/>
      <c r="B577" s="236"/>
      <c r="C577" s="236"/>
      <c r="D577" s="236"/>
      <c r="E577" s="236"/>
      <c r="F577" s="236"/>
      <c r="G577" s="237"/>
      <c r="H577" s="236"/>
      <c r="I577" s="236"/>
      <c r="J577" s="236"/>
      <c r="K577" s="236"/>
      <c r="L577" s="236"/>
      <c r="M577" s="236"/>
      <c r="N577" s="236"/>
      <c r="O577" s="236"/>
      <c r="P577" s="236"/>
      <c r="Q577" s="236"/>
      <c r="R577" s="236"/>
      <c r="S577" s="236"/>
      <c r="T577" s="236"/>
      <c r="U577" s="236"/>
      <c r="V577" s="236"/>
      <c r="W577" s="236"/>
      <c r="X577" s="236"/>
      <c r="Y577" s="236"/>
      <c r="Z577" s="236"/>
      <c r="AA577" s="236"/>
      <c r="AB577" s="236"/>
      <c r="AC577" s="236"/>
    </row>
    <row r="578" spans="1:29" ht="13.2" x14ac:dyDescent="0.25">
      <c r="A578" s="236"/>
      <c r="B578" s="236"/>
      <c r="C578" s="236"/>
      <c r="D578" s="236"/>
      <c r="E578" s="236"/>
      <c r="F578" s="236"/>
      <c r="G578" s="237"/>
      <c r="H578" s="236"/>
      <c r="I578" s="236"/>
      <c r="J578" s="236"/>
      <c r="K578" s="236"/>
      <c r="L578" s="236"/>
      <c r="M578" s="236"/>
      <c r="N578" s="236"/>
      <c r="O578" s="236"/>
      <c r="P578" s="236"/>
      <c r="Q578" s="236"/>
      <c r="R578" s="236"/>
      <c r="S578" s="236"/>
      <c r="T578" s="236"/>
      <c r="U578" s="236"/>
      <c r="V578" s="236"/>
      <c r="W578" s="236"/>
      <c r="X578" s="236"/>
      <c r="Y578" s="236"/>
      <c r="Z578" s="236"/>
      <c r="AA578" s="236"/>
      <c r="AB578" s="236"/>
      <c r="AC578" s="236"/>
    </row>
    <row r="579" spans="1:29" ht="13.2" x14ac:dyDescent="0.25">
      <c r="A579" s="236"/>
      <c r="B579" s="236"/>
      <c r="C579" s="236"/>
      <c r="D579" s="236"/>
      <c r="E579" s="236"/>
      <c r="F579" s="236"/>
      <c r="G579" s="237"/>
      <c r="H579" s="236"/>
      <c r="I579" s="236"/>
      <c r="J579" s="236"/>
      <c r="K579" s="236"/>
      <c r="L579" s="236"/>
      <c r="M579" s="236"/>
      <c r="N579" s="236"/>
      <c r="O579" s="236"/>
      <c r="P579" s="236"/>
      <c r="Q579" s="236"/>
      <c r="R579" s="236"/>
      <c r="S579" s="236"/>
      <c r="T579" s="236"/>
      <c r="U579" s="236"/>
      <c r="V579" s="236"/>
      <c r="W579" s="236"/>
      <c r="X579" s="236"/>
      <c r="Y579" s="236"/>
      <c r="Z579" s="236"/>
      <c r="AA579" s="236"/>
      <c r="AB579" s="236"/>
      <c r="AC579" s="236"/>
    </row>
    <row r="580" spans="1:29" ht="13.2" x14ac:dyDescent="0.25">
      <c r="A580" s="236"/>
      <c r="B580" s="236"/>
      <c r="C580" s="236"/>
      <c r="D580" s="236"/>
      <c r="E580" s="236"/>
      <c r="F580" s="236"/>
      <c r="G580" s="237"/>
      <c r="H580" s="236"/>
      <c r="I580" s="236"/>
      <c r="J580" s="236"/>
      <c r="K580" s="236"/>
      <c r="L580" s="236"/>
      <c r="M580" s="236"/>
      <c r="N580" s="236"/>
      <c r="O580" s="236"/>
      <c r="P580" s="236"/>
      <c r="Q580" s="236"/>
      <c r="R580" s="236"/>
      <c r="S580" s="236"/>
      <c r="T580" s="236"/>
      <c r="U580" s="236"/>
      <c r="V580" s="236"/>
      <c r="W580" s="236"/>
      <c r="X580" s="236"/>
      <c r="Y580" s="236"/>
      <c r="Z580" s="236"/>
      <c r="AA580" s="236"/>
      <c r="AB580" s="236"/>
      <c r="AC580" s="236"/>
    </row>
    <row r="581" spans="1:29" ht="13.2" x14ac:dyDescent="0.25">
      <c r="A581" s="236"/>
      <c r="B581" s="236"/>
      <c r="C581" s="236"/>
      <c r="D581" s="236"/>
      <c r="E581" s="236"/>
      <c r="F581" s="236"/>
      <c r="G581" s="237"/>
      <c r="H581" s="236"/>
      <c r="I581" s="236"/>
      <c r="J581" s="236"/>
      <c r="K581" s="236"/>
      <c r="L581" s="236"/>
      <c r="M581" s="236"/>
      <c r="N581" s="236"/>
      <c r="O581" s="236"/>
      <c r="P581" s="236"/>
      <c r="Q581" s="236"/>
      <c r="R581" s="236"/>
      <c r="S581" s="236"/>
      <c r="T581" s="236"/>
      <c r="U581" s="236"/>
      <c r="V581" s="236"/>
      <c r="W581" s="236"/>
      <c r="X581" s="236"/>
      <c r="Y581" s="236"/>
      <c r="Z581" s="236"/>
      <c r="AA581" s="236"/>
      <c r="AB581" s="236"/>
      <c r="AC581" s="236"/>
    </row>
    <row r="582" spans="1:29" ht="13.2" x14ac:dyDescent="0.25">
      <c r="A582" s="236"/>
      <c r="B582" s="236"/>
      <c r="C582" s="236"/>
      <c r="D582" s="236"/>
      <c r="E582" s="236"/>
      <c r="F582" s="236"/>
      <c r="G582" s="237"/>
      <c r="H582" s="236"/>
      <c r="I582" s="236"/>
      <c r="J582" s="236"/>
      <c r="K582" s="236"/>
      <c r="L582" s="236"/>
      <c r="M582" s="236"/>
      <c r="N582" s="236"/>
      <c r="O582" s="236"/>
      <c r="P582" s="236"/>
      <c r="Q582" s="236"/>
      <c r="R582" s="236"/>
      <c r="S582" s="236"/>
      <c r="T582" s="236"/>
      <c r="U582" s="236"/>
      <c r="V582" s="236"/>
      <c r="W582" s="236"/>
      <c r="X582" s="236"/>
      <c r="Y582" s="236"/>
      <c r="Z582" s="236"/>
      <c r="AA582" s="236"/>
      <c r="AB582" s="236"/>
      <c r="AC582" s="236"/>
    </row>
    <row r="583" spans="1:29" ht="13.2" x14ac:dyDescent="0.25">
      <c r="A583" s="236"/>
      <c r="B583" s="236"/>
      <c r="C583" s="236"/>
      <c r="D583" s="236"/>
      <c r="E583" s="236"/>
      <c r="F583" s="236"/>
      <c r="G583" s="237"/>
      <c r="H583" s="236"/>
      <c r="I583" s="236"/>
      <c r="J583" s="236"/>
      <c r="K583" s="236"/>
      <c r="L583" s="236"/>
      <c r="M583" s="236"/>
      <c r="N583" s="236"/>
      <c r="O583" s="236"/>
      <c r="P583" s="236"/>
      <c r="Q583" s="236"/>
      <c r="R583" s="236"/>
      <c r="S583" s="236"/>
      <c r="T583" s="236"/>
      <c r="U583" s="236"/>
      <c r="V583" s="236"/>
      <c r="W583" s="236"/>
      <c r="X583" s="236"/>
      <c r="Y583" s="236"/>
      <c r="Z583" s="236"/>
      <c r="AA583" s="236"/>
      <c r="AB583" s="236"/>
      <c r="AC583" s="236"/>
    </row>
    <row r="584" spans="1:29" ht="13.2" x14ac:dyDescent="0.25">
      <c r="A584" s="236"/>
      <c r="B584" s="236"/>
      <c r="C584" s="236"/>
      <c r="D584" s="236"/>
      <c r="E584" s="236"/>
      <c r="F584" s="236"/>
      <c r="G584" s="237"/>
      <c r="H584" s="236"/>
      <c r="I584" s="236"/>
      <c r="J584" s="236"/>
      <c r="K584" s="236"/>
      <c r="L584" s="236"/>
      <c r="M584" s="236"/>
      <c r="N584" s="236"/>
      <c r="O584" s="236"/>
      <c r="P584" s="236"/>
      <c r="Q584" s="236"/>
      <c r="R584" s="236"/>
      <c r="S584" s="236"/>
      <c r="T584" s="236"/>
      <c r="U584" s="236"/>
      <c r="V584" s="236"/>
      <c r="W584" s="236"/>
      <c r="X584" s="236"/>
      <c r="Y584" s="236"/>
      <c r="Z584" s="236"/>
      <c r="AA584" s="236"/>
      <c r="AB584" s="236"/>
      <c r="AC584" s="236"/>
    </row>
    <row r="585" spans="1:29" ht="13.2" x14ac:dyDescent="0.25">
      <c r="A585" s="236"/>
      <c r="B585" s="236"/>
      <c r="C585" s="236"/>
      <c r="D585" s="236"/>
      <c r="E585" s="236"/>
      <c r="F585" s="236"/>
      <c r="G585" s="237"/>
      <c r="H585" s="236"/>
      <c r="I585" s="236"/>
      <c r="J585" s="236"/>
      <c r="K585" s="236"/>
      <c r="L585" s="236"/>
      <c r="M585" s="236"/>
      <c r="N585" s="236"/>
      <c r="O585" s="236"/>
      <c r="P585" s="236"/>
      <c r="Q585" s="236"/>
      <c r="R585" s="236"/>
      <c r="S585" s="236"/>
      <c r="T585" s="236"/>
      <c r="U585" s="236"/>
      <c r="V585" s="236"/>
      <c r="W585" s="236"/>
      <c r="X585" s="236"/>
      <c r="Y585" s="236"/>
      <c r="Z585" s="236"/>
      <c r="AA585" s="236"/>
      <c r="AB585" s="236"/>
      <c r="AC585" s="236"/>
    </row>
    <row r="586" spans="1:29" ht="13.2" x14ac:dyDescent="0.25">
      <c r="A586" s="236"/>
      <c r="B586" s="236"/>
      <c r="C586" s="236"/>
      <c r="D586" s="236"/>
      <c r="E586" s="236"/>
      <c r="F586" s="236"/>
      <c r="G586" s="237"/>
      <c r="H586" s="236"/>
      <c r="I586" s="236"/>
      <c r="J586" s="236"/>
      <c r="K586" s="236"/>
      <c r="L586" s="236"/>
      <c r="M586" s="236"/>
      <c r="N586" s="236"/>
      <c r="O586" s="236"/>
      <c r="P586" s="236"/>
      <c r="Q586" s="236"/>
      <c r="R586" s="236"/>
      <c r="S586" s="236"/>
      <c r="T586" s="236"/>
      <c r="U586" s="236"/>
      <c r="V586" s="236"/>
      <c r="W586" s="236"/>
      <c r="X586" s="236"/>
      <c r="Y586" s="236"/>
      <c r="Z586" s="236"/>
      <c r="AA586" s="236"/>
      <c r="AB586" s="236"/>
      <c r="AC586" s="236"/>
    </row>
    <row r="587" spans="1:29" ht="13.2" x14ac:dyDescent="0.25">
      <c r="A587" s="236"/>
      <c r="B587" s="236"/>
      <c r="C587" s="236"/>
      <c r="D587" s="236"/>
      <c r="E587" s="236"/>
      <c r="F587" s="236"/>
      <c r="G587" s="237"/>
      <c r="H587" s="236"/>
      <c r="I587" s="236"/>
      <c r="J587" s="236"/>
      <c r="K587" s="236"/>
      <c r="L587" s="236"/>
      <c r="M587" s="236"/>
      <c r="N587" s="236"/>
      <c r="O587" s="236"/>
      <c r="P587" s="236"/>
      <c r="Q587" s="236"/>
      <c r="R587" s="236"/>
      <c r="S587" s="236"/>
      <c r="T587" s="236"/>
      <c r="U587" s="236"/>
      <c r="V587" s="236"/>
      <c r="W587" s="236"/>
      <c r="X587" s="236"/>
      <c r="Y587" s="236"/>
      <c r="Z587" s="236"/>
      <c r="AA587" s="236"/>
      <c r="AB587" s="236"/>
      <c r="AC587" s="236"/>
    </row>
    <row r="588" spans="1:29" ht="13.2" x14ac:dyDescent="0.25">
      <c r="A588" s="236"/>
      <c r="B588" s="236"/>
      <c r="C588" s="236"/>
      <c r="D588" s="236"/>
      <c r="E588" s="236"/>
      <c r="F588" s="236"/>
      <c r="G588" s="237"/>
      <c r="H588" s="236"/>
      <c r="I588" s="236"/>
      <c r="J588" s="236"/>
      <c r="K588" s="236"/>
      <c r="L588" s="236"/>
      <c r="M588" s="236"/>
      <c r="N588" s="236"/>
      <c r="O588" s="236"/>
      <c r="P588" s="236"/>
      <c r="Q588" s="236"/>
      <c r="R588" s="236"/>
      <c r="S588" s="236"/>
      <c r="T588" s="236"/>
      <c r="U588" s="236"/>
      <c r="V588" s="236"/>
      <c r="W588" s="236"/>
      <c r="X588" s="236"/>
      <c r="Y588" s="236"/>
      <c r="Z588" s="236"/>
      <c r="AA588" s="236"/>
      <c r="AB588" s="236"/>
      <c r="AC588" s="236"/>
    </row>
    <row r="589" spans="1:29" ht="13.2" x14ac:dyDescent="0.25">
      <c r="A589" s="236"/>
      <c r="B589" s="236"/>
      <c r="C589" s="236"/>
      <c r="D589" s="236"/>
      <c r="E589" s="236"/>
      <c r="F589" s="236"/>
      <c r="G589" s="237"/>
      <c r="H589" s="236"/>
      <c r="I589" s="236"/>
      <c r="J589" s="236"/>
      <c r="K589" s="236"/>
      <c r="L589" s="236"/>
      <c r="M589" s="236"/>
      <c r="N589" s="236"/>
      <c r="O589" s="236"/>
      <c r="P589" s="236"/>
      <c r="Q589" s="236"/>
      <c r="R589" s="236"/>
      <c r="S589" s="236"/>
      <c r="T589" s="236"/>
      <c r="U589" s="236"/>
      <c r="V589" s="236"/>
      <c r="W589" s="236"/>
      <c r="X589" s="236"/>
      <c r="Y589" s="236"/>
      <c r="Z589" s="236"/>
      <c r="AA589" s="236"/>
      <c r="AB589" s="236"/>
      <c r="AC589" s="236"/>
    </row>
    <row r="590" spans="1:29" ht="13.2" x14ac:dyDescent="0.25">
      <c r="A590" s="236"/>
      <c r="B590" s="236"/>
      <c r="C590" s="236"/>
      <c r="D590" s="236"/>
      <c r="E590" s="236"/>
      <c r="F590" s="236"/>
      <c r="G590" s="237"/>
      <c r="H590" s="236"/>
      <c r="I590" s="236"/>
      <c r="J590" s="236"/>
      <c r="K590" s="236"/>
      <c r="L590" s="236"/>
      <c r="M590" s="236"/>
      <c r="N590" s="236"/>
      <c r="O590" s="236"/>
      <c r="P590" s="236"/>
      <c r="Q590" s="236"/>
      <c r="R590" s="236"/>
      <c r="S590" s="236"/>
      <c r="T590" s="236"/>
      <c r="U590" s="236"/>
      <c r="V590" s="236"/>
      <c r="W590" s="236"/>
      <c r="X590" s="236"/>
      <c r="Y590" s="236"/>
      <c r="Z590" s="236"/>
      <c r="AA590" s="236"/>
      <c r="AB590" s="236"/>
      <c r="AC590" s="236"/>
    </row>
    <row r="591" spans="1:29" ht="13.2" x14ac:dyDescent="0.25">
      <c r="A591" s="236"/>
      <c r="B591" s="236"/>
      <c r="C591" s="236"/>
      <c r="D591" s="236"/>
      <c r="E591" s="236"/>
      <c r="F591" s="236"/>
      <c r="G591" s="237"/>
      <c r="H591" s="236"/>
      <c r="I591" s="236"/>
      <c r="J591" s="236"/>
      <c r="K591" s="236"/>
      <c r="L591" s="236"/>
      <c r="M591" s="236"/>
      <c r="N591" s="236"/>
      <c r="O591" s="236"/>
      <c r="P591" s="236"/>
      <c r="Q591" s="236"/>
      <c r="R591" s="236"/>
      <c r="S591" s="236"/>
      <c r="T591" s="236"/>
      <c r="U591" s="236"/>
      <c r="V591" s="236"/>
      <c r="W591" s="236"/>
      <c r="X591" s="236"/>
      <c r="Y591" s="236"/>
      <c r="Z591" s="236"/>
      <c r="AA591" s="236"/>
      <c r="AB591" s="236"/>
      <c r="AC591" s="236"/>
    </row>
    <row r="592" spans="1:29" ht="13.2" x14ac:dyDescent="0.25">
      <c r="A592" s="236"/>
      <c r="B592" s="236"/>
      <c r="C592" s="236"/>
      <c r="D592" s="236"/>
      <c r="E592" s="236"/>
      <c r="F592" s="236"/>
      <c r="G592" s="237"/>
      <c r="H592" s="236"/>
      <c r="I592" s="236"/>
      <c r="J592" s="236"/>
      <c r="K592" s="236"/>
      <c r="L592" s="236"/>
      <c r="M592" s="236"/>
      <c r="N592" s="236"/>
      <c r="O592" s="236"/>
      <c r="P592" s="236"/>
      <c r="Q592" s="236"/>
      <c r="R592" s="236"/>
      <c r="S592" s="236"/>
      <c r="T592" s="236"/>
      <c r="U592" s="236"/>
      <c r="V592" s="236"/>
      <c r="W592" s="236"/>
      <c r="X592" s="236"/>
      <c r="Y592" s="236"/>
      <c r="Z592" s="236"/>
      <c r="AA592" s="236"/>
      <c r="AB592" s="236"/>
      <c r="AC592" s="236"/>
    </row>
    <row r="593" spans="1:29" ht="13.2" x14ac:dyDescent="0.25">
      <c r="A593" s="236"/>
      <c r="B593" s="236"/>
      <c r="C593" s="236"/>
      <c r="D593" s="236"/>
      <c r="E593" s="236"/>
      <c r="F593" s="236"/>
      <c r="G593" s="237"/>
      <c r="H593" s="236"/>
      <c r="I593" s="236"/>
      <c r="J593" s="236"/>
      <c r="K593" s="236"/>
      <c r="L593" s="236"/>
      <c r="M593" s="236"/>
      <c r="N593" s="236"/>
      <c r="O593" s="236"/>
      <c r="P593" s="236"/>
      <c r="Q593" s="236"/>
      <c r="R593" s="236"/>
      <c r="S593" s="236"/>
      <c r="T593" s="236"/>
      <c r="U593" s="236"/>
      <c r="V593" s="236"/>
      <c r="W593" s="236"/>
      <c r="X593" s="236"/>
      <c r="Y593" s="236"/>
      <c r="Z593" s="236"/>
      <c r="AA593" s="236"/>
      <c r="AB593" s="236"/>
      <c r="AC593" s="236"/>
    </row>
    <row r="594" spans="1:29" ht="13.2" x14ac:dyDescent="0.25">
      <c r="A594" s="236"/>
      <c r="B594" s="236"/>
      <c r="C594" s="236"/>
      <c r="D594" s="236"/>
      <c r="E594" s="236"/>
      <c r="F594" s="236"/>
      <c r="G594" s="237"/>
      <c r="H594" s="236"/>
      <c r="I594" s="236"/>
      <c r="J594" s="236"/>
      <c r="K594" s="236"/>
      <c r="L594" s="236"/>
      <c r="M594" s="236"/>
      <c r="N594" s="236"/>
      <c r="O594" s="236"/>
      <c r="P594" s="236"/>
      <c r="Q594" s="236"/>
      <c r="R594" s="236"/>
      <c r="S594" s="236"/>
      <c r="T594" s="236"/>
      <c r="U594" s="236"/>
      <c r="V594" s="236"/>
      <c r="W594" s="236"/>
      <c r="X594" s="236"/>
      <c r="Y594" s="236"/>
      <c r="Z594" s="236"/>
      <c r="AA594" s="236"/>
      <c r="AB594" s="236"/>
      <c r="AC594" s="236"/>
    </row>
    <row r="595" spans="1:29" ht="13.2" x14ac:dyDescent="0.25">
      <c r="A595" s="236"/>
      <c r="B595" s="236"/>
      <c r="C595" s="236"/>
      <c r="D595" s="236"/>
      <c r="E595" s="236"/>
      <c r="F595" s="236"/>
      <c r="G595" s="237"/>
      <c r="H595" s="236"/>
      <c r="I595" s="236"/>
      <c r="J595" s="236"/>
      <c r="K595" s="236"/>
      <c r="L595" s="236"/>
      <c r="M595" s="236"/>
      <c r="N595" s="236"/>
      <c r="O595" s="236"/>
      <c r="P595" s="236"/>
      <c r="Q595" s="236"/>
      <c r="R595" s="236"/>
      <c r="S595" s="236"/>
      <c r="T595" s="236"/>
      <c r="U595" s="236"/>
      <c r="V595" s="236"/>
      <c r="W595" s="236"/>
      <c r="X595" s="236"/>
      <c r="Y595" s="236"/>
      <c r="Z595" s="236"/>
      <c r="AA595" s="236"/>
      <c r="AB595" s="236"/>
      <c r="AC595" s="236"/>
    </row>
    <row r="596" spans="1:29" ht="13.2" x14ac:dyDescent="0.25">
      <c r="A596" s="236"/>
      <c r="B596" s="236"/>
      <c r="C596" s="236"/>
      <c r="D596" s="236"/>
      <c r="E596" s="236"/>
      <c r="F596" s="236"/>
      <c r="G596" s="237"/>
      <c r="H596" s="236"/>
      <c r="I596" s="236"/>
      <c r="J596" s="236"/>
      <c r="K596" s="236"/>
      <c r="L596" s="236"/>
      <c r="M596" s="236"/>
      <c r="N596" s="236"/>
      <c r="O596" s="236"/>
      <c r="P596" s="236"/>
      <c r="Q596" s="236"/>
      <c r="R596" s="236"/>
      <c r="S596" s="236"/>
      <c r="T596" s="236"/>
      <c r="U596" s="236"/>
      <c r="V596" s="236"/>
      <c r="W596" s="236"/>
      <c r="X596" s="236"/>
      <c r="Y596" s="236"/>
      <c r="Z596" s="236"/>
      <c r="AA596" s="236"/>
      <c r="AB596" s="236"/>
      <c r="AC596" s="236"/>
    </row>
    <row r="597" spans="1:29" ht="13.2" x14ac:dyDescent="0.25">
      <c r="A597" s="236"/>
      <c r="B597" s="236"/>
      <c r="C597" s="236"/>
      <c r="D597" s="236"/>
      <c r="E597" s="236"/>
      <c r="F597" s="236"/>
      <c r="G597" s="237"/>
      <c r="H597" s="236"/>
      <c r="I597" s="236"/>
      <c r="J597" s="236"/>
      <c r="K597" s="236"/>
      <c r="L597" s="236"/>
      <c r="M597" s="236"/>
      <c r="N597" s="236"/>
      <c r="O597" s="236"/>
      <c r="P597" s="236"/>
      <c r="Q597" s="236"/>
      <c r="R597" s="236"/>
      <c r="S597" s="236"/>
      <c r="T597" s="236"/>
      <c r="U597" s="236"/>
      <c r="V597" s="236"/>
      <c r="W597" s="236"/>
      <c r="X597" s="236"/>
      <c r="Y597" s="236"/>
      <c r="Z597" s="236"/>
      <c r="AA597" s="236"/>
      <c r="AB597" s="236"/>
      <c r="AC597" s="236"/>
    </row>
    <row r="598" spans="1:29" ht="13.2" x14ac:dyDescent="0.25">
      <c r="A598" s="236"/>
      <c r="B598" s="236"/>
      <c r="C598" s="236"/>
      <c r="D598" s="236"/>
      <c r="E598" s="236"/>
      <c r="F598" s="236"/>
      <c r="G598" s="237"/>
      <c r="H598" s="236"/>
      <c r="I598" s="236"/>
      <c r="J598" s="236"/>
      <c r="K598" s="236"/>
      <c r="L598" s="236"/>
      <c r="M598" s="236"/>
      <c r="N598" s="236"/>
      <c r="O598" s="236"/>
      <c r="P598" s="236"/>
      <c r="Q598" s="236"/>
      <c r="R598" s="236"/>
      <c r="S598" s="236"/>
      <c r="T598" s="236"/>
      <c r="U598" s="236"/>
      <c r="V598" s="236"/>
      <c r="W598" s="236"/>
      <c r="X598" s="236"/>
      <c r="Y598" s="236"/>
      <c r="Z598" s="236"/>
      <c r="AA598" s="236"/>
      <c r="AB598" s="236"/>
      <c r="AC598" s="236"/>
    </row>
    <row r="599" spans="1:29" ht="13.2" x14ac:dyDescent="0.25">
      <c r="A599" s="236"/>
      <c r="B599" s="236"/>
      <c r="C599" s="236"/>
      <c r="D599" s="236"/>
      <c r="E599" s="236"/>
      <c r="F599" s="236"/>
      <c r="G599" s="237"/>
      <c r="H599" s="236"/>
      <c r="I599" s="236"/>
      <c r="J599" s="236"/>
      <c r="K599" s="236"/>
      <c r="L599" s="236"/>
      <c r="M599" s="236"/>
      <c r="N599" s="236"/>
      <c r="O599" s="236"/>
      <c r="P599" s="236"/>
      <c r="Q599" s="236"/>
      <c r="R599" s="236"/>
      <c r="S599" s="236"/>
      <c r="T599" s="236"/>
      <c r="U599" s="236"/>
      <c r="V599" s="236"/>
      <c r="W599" s="236"/>
      <c r="X599" s="236"/>
      <c r="Y599" s="236"/>
      <c r="Z599" s="236"/>
      <c r="AA599" s="236"/>
      <c r="AB599" s="236"/>
      <c r="AC599" s="236"/>
    </row>
    <row r="600" spans="1:29" ht="13.2" x14ac:dyDescent="0.25">
      <c r="A600" s="236"/>
      <c r="B600" s="236"/>
      <c r="C600" s="236"/>
      <c r="D600" s="236"/>
      <c r="E600" s="236"/>
      <c r="F600" s="236"/>
      <c r="G600" s="237"/>
      <c r="H600" s="236"/>
      <c r="I600" s="236"/>
      <c r="J600" s="236"/>
      <c r="K600" s="236"/>
      <c r="L600" s="236"/>
      <c r="M600" s="236"/>
      <c r="N600" s="236"/>
      <c r="O600" s="236"/>
      <c r="P600" s="236"/>
      <c r="Q600" s="236"/>
      <c r="R600" s="236"/>
      <c r="S600" s="236"/>
      <c r="T600" s="236"/>
      <c r="U600" s="236"/>
      <c r="V600" s="236"/>
      <c r="W600" s="236"/>
      <c r="X600" s="236"/>
      <c r="Y600" s="236"/>
      <c r="Z600" s="236"/>
      <c r="AA600" s="236"/>
      <c r="AB600" s="236"/>
      <c r="AC600" s="236"/>
    </row>
    <row r="601" spans="1:29" ht="13.2" x14ac:dyDescent="0.25">
      <c r="A601" s="236"/>
      <c r="B601" s="236"/>
      <c r="C601" s="236"/>
      <c r="D601" s="236"/>
      <c r="E601" s="236"/>
      <c r="F601" s="236"/>
      <c r="G601" s="237"/>
      <c r="H601" s="236"/>
      <c r="I601" s="236"/>
      <c r="J601" s="236"/>
      <c r="K601" s="236"/>
      <c r="L601" s="236"/>
      <c r="M601" s="236"/>
      <c r="N601" s="236"/>
      <c r="O601" s="236"/>
      <c r="P601" s="236"/>
      <c r="Q601" s="236"/>
      <c r="R601" s="236"/>
      <c r="S601" s="236"/>
      <c r="T601" s="236"/>
      <c r="U601" s="236"/>
      <c r="V601" s="236"/>
      <c r="W601" s="236"/>
      <c r="X601" s="236"/>
      <c r="Y601" s="236"/>
      <c r="Z601" s="236"/>
      <c r="AA601" s="236"/>
      <c r="AB601" s="236"/>
      <c r="AC601" s="236"/>
    </row>
    <row r="602" spans="1:29" ht="13.2" x14ac:dyDescent="0.25">
      <c r="A602" s="236"/>
      <c r="B602" s="236"/>
      <c r="C602" s="236"/>
      <c r="D602" s="236"/>
      <c r="E602" s="236"/>
      <c r="F602" s="236"/>
      <c r="G602" s="237"/>
      <c r="H602" s="236"/>
      <c r="I602" s="236"/>
      <c r="J602" s="236"/>
      <c r="K602" s="236"/>
      <c r="L602" s="236"/>
      <c r="M602" s="236"/>
      <c r="N602" s="236"/>
      <c r="O602" s="236"/>
      <c r="P602" s="236"/>
      <c r="Q602" s="236"/>
      <c r="R602" s="236"/>
      <c r="S602" s="236"/>
      <c r="T602" s="236"/>
      <c r="U602" s="236"/>
      <c r="V602" s="236"/>
      <c r="W602" s="236"/>
      <c r="X602" s="236"/>
      <c r="Y602" s="236"/>
      <c r="Z602" s="236"/>
      <c r="AA602" s="236"/>
      <c r="AB602" s="236"/>
      <c r="AC602" s="236"/>
    </row>
    <row r="603" spans="1:29" ht="13.2" x14ac:dyDescent="0.25">
      <c r="A603" s="236"/>
      <c r="B603" s="236"/>
      <c r="C603" s="236"/>
      <c r="D603" s="236"/>
      <c r="E603" s="236"/>
      <c r="F603" s="236"/>
      <c r="G603" s="237"/>
      <c r="H603" s="236"/>
      <c r="I603" s="236"/>
      <c r="J603" s="236"/>
      <c r="K603" s="236"/>
      <c r="L603" s="236"/>
      <c r="M603" s="236"/>
      <c r="N603" s="236"/>
      <c r="O603" s="236"/>
      <c r="P603" s="236"/>
      <c r="Q603" s="236"/>
      <c r="R603" s="236"/>
      <c r="S603" s="236"/>
      <c r="T603" s="236"/>
      <c r="U603" s="236"/>
      <c r="V603" s="236"/>
      <c r="W603" s="236"/>
      <c r="X603" s="236"/>
      <c r="Y603" s="236"/>
      <c r="Z603" s="236"/>
      <c r="AA603" s="236"/>
      <c r="AB603" s="236"/>
      <c r="AC603" s="236"/>
    </row>
    <row r="604" spans="1:29" ht="13.2" x14ac:dyDescent="0.25">
      <c r="A604" s="236"/>
      <c r="B604" s="236"/>
      <c r="C604" s="236"/>
      <c r="D604" s="236"/>
      <c r="E604" s="236"/>
      <c r="F604" s="236"/>
      <c r="G604" s="237"/>
      <c r="H604" s="236"/>
      <c r="I604" s="236"/>
      <c r="J604" s="236"/>
      <c r="K604" s="236"/>
      <c r="L604" s="236"/>
      <c r="M604" s="236"/>
      <c r="N604" s="236"/>
      <c r="O604" s="236"/>
      <c r="P604" s="236"/>
      <c r="Q604" s="236"/>
      <c r="R604" s="236"/>
      <c r="S604" s="236"/>
      <c r="T604" s="236"/>
      <c r="U604" s="236"/>
      <c r="V604" s="236"/>
      <c r="W604" s="236"/>
      <c r="X604" s="236"/>
      <c r="Y604" s="236"/>
      <c r="Z604" s="236"/>
      <c r="AA604" s="236"/>
      <c r="AB604" s="236"/>
      <c r="AC604" s="236"/>
    </row>
    <row r="605" spans="1:29" ht="13.2" x14ac:dyDescent="0.25">
      <c r="A605" s="236"/>
      <c r="B605" s="236"/>
      <c r="C605" s="236"/>
      <c r="D605" s="236"/>
      <c r="E605" s="236"/>
      <c r="F605" s="236"/>
      <c r="G605" s="237"/>
      <c r="H605" s="236"/>
      <c r="I605" s="236"/>
      <c r="J605" s="236"/>
      <c r="K605" s="236"/>
      <c r="L605" s="236"/>
      <c r="M605" s="236"/>
      <c r="N605" s="236"/>
      <c r="O605" s="236"/>
      <c r="P605" s="236"/>
      <c r="Q605" s="236"/>
      <c r="R605" s="236"/>
      <c r="S605" s="236"/>
      <c r="T605" s="236"/>
      <c r="U605" s="236"/>
      <c r="V605" s="236"/>
      <c r="W605" s="236"/>
      <c r="X605" s="236"/>
      <c r="Y605" s="236"/>
      <c r="Z605" s="236"/>
      <c r="AA605" s="236"/>
      <c r="AB605" s="236"/>
      <c r="AC605" s="236"/>
    </row>
    <row r="606" spans="1:29" ht="13.2" x14ac:dyDescent="0.25">
      <c r="A606" s="236"/>
      <c r="B606" s="236"/>
      <c r="C606" s="236"/>
      <c r="D606" s="236"/>
      <c r="E606" s="236"/>
      <c r="F606" s="236"/>
      <c r="G606" s="237"/>
      <c r="H606" s="236"/>
      <c r="I606" s="236"/>
      <c r="J606" s="236"/>
      <c r="K606" s="236"/>
      <c r="L606" s="236"/>
      <c r="M606" s="236"/>
      <c r="N606" s="236"/>
      <c r="O606" s="236"/>
      <c r="P606" s="236"/>
      <c r="Q606" s="236"/>
      <c r="R606" s="236"/>
      <c r="S606" s="236"/>
      <c r="T606" s="236"/>
      <c r="U606" s="236"/>
      <c r="V606" s="236"/>
      <c r="W606" s="236"/>
      <c r="X606" s="236"/>
      <c r="Y606" s="236"/>
      <c r="Z606" s="236"/>
      <c r="AA606" s="236"/>
      <c r="AB606" s="236"/>
      <c r="AC606" s="236"/>
    </row>
    <row r="607" spans="1:29" ht="13.2" x14ac:dyDescent="0.25">
      <c r="A607" s="236"/>
      <c r="B607" s="236"/>
      <c r="C607" s="236"/>
      <c r="D607" s="236"/>
      <c r="E607" s="236"/>
      <c r="F607" s="236"/>
      <c r="G607" s="237"/>
      <c r="H607" s="236"/>
      <c r="I607" s="236"/>
      <c r="J607" s="236"/>
      <c r="K607" s="236"/>
      <c r="L607" s="236"/>
      <c r="M607" s="236"/>
      <c r="N607" s="236"/>
      <c r="O607" s="236"/>
      <c r="P607" s="236"/>
      <c r="Q607" s="236"/>
      <c r="R607" s="236"/>
      <c r="S607" s="236"/>
      <c r="T607" s="236"/>
      <c r="U607" s="236"/>
      <c r="V607" s="236"/>
      <c r="W607" s="236"/>
      <c r="X607" s="236"/>
      <c r="Y607" s="236"/>
      <c r="Z607" s="236"/>
      <c r="AA607" s="236"/>
      <c r="AB607" s="236"/>
      <c r="AC607" s="236"/>
    </row>
    <row r="608" spans="1:29" ht="13.2" x14ac:dyDescent="0.25">
      <c r="A608" s="236"/>
      <c r="B608" s="236"/>
      <c r="C608" s="236"/>
      <c r="D608" s="236"/>
      <c r="E608" s="236"/>
      <c r="F608" s="236"/>
      <c r="G608" s="237"/>
      <c r="H608" s="236"/>
      <c r="I608" s="236"/>
      <c r="J608" s="236"/>
      <c r="K608" s="236"/>
      <c r="L608" s="236"/>
      <c r="M608" s="236"/>
      <c r="N608" s="236"/>
      <c r="O608" s="236"/>
      <c r="P608" s="236"/>
      <c r="Q608" s="236"/>
      <c r="R608" s="236"/>
      <c r="S608" s="236"/>
      <c r="T608" s="236"/>
      <c r="U608" s="236"/>
      <c r="V608" s="236"/>
      <c r="W608" s="236"/>
      <c r="X608" s="236"/>
      <c r="Y608" s="236"/>
      <c r="Z608" s="236"/>
      <c r="AA608" s="236"/>
      <c r="AB608" s="236"/>
      <c r="AC608" s="236"/>
    </row>
    <row r="609" spans="1:29" ht="13.2" x14ac:dyDescent="0.25">
      <c r="A609" s="236"/>
      <c r="B609" s="236"/>
      <c r="C609" s="236"/>
      <c r="D609" s="236"/>
      <c r="E609" s="236"/>
      <c r="F609" s="236"/>
      <c r="G609" s="237"/>
      <c r="H609" s="236"/>
      <c r="I609" s="236"/>
      <c r="J609" s="236"/>
      <c r="K609" s="236"/>
      <c r="L609" s="236"/>
      <c r="M609" s="236"/>
      <c r="N609" s="236"/>
      <c r="O609" s="236"/>
      <c r="P609" s="236"/>
      <c r="Q609" s="236"/>
      <c r="R609" s="236"/>
      <c r="S609" s="236"/>
      <c r="T609" s="236"/>
      <c r="U609" s="236"/>
      <c r="V609" s="236"/>
      <c r="W609" s="236"/>
      <c r="X609" s="236"/>
      <c r="Y609" s="236"/>
      <c r="Z609" s="236"/>
      <c r="AA609" s="236"/>
      <c r="AB609" s="236"/>
      <c r="AC609" s="236"/>
    </row>
    <row r="610" spans="1:29" ht="13.2" x14ac:dyDescent="0.25">
      <c r="A610" s="236"/>
      <c r="B610" s="236"/>
      <c r="C610" s="236"/>
      <c r="D610" s="236"/>
      <c r="E610" s="236"/>
      <c r="F610" s="236"/>
      <c r="G610" s="237"/>
      <c r="H610" s="236"/>
      <c r="I610" s="236"/>
      <c r="J610" s="236"/>
      <c r="K610" s="236"/>
      <c r="L610" s="236"/>
      <c r="M610" s="236"/>
      <c r="N610" s="236"/>
      <c r="O610" s="236"/>
      <c r="P610" s="236"/>
      <c r="Q610" s="236"/>
      <c r="R610" s="236"/>
      <c r="S610" s="236"/>
      <c r="T610" s="236"/>
      <c r="U610" s="236"/>
      <c r="V610" s="236"/>
      <c r="W610" s="236"/>
      <c r="X610" s="236"/>
      <c r="Y610" s="236"/>
      <c r="Z610" s="236"/>
      <c r="AA610" s="236"/>
      <c r="AB610" s="236"/>
      <c r="AC610" s="236"/>
    </row>
    <row r="611" spans="1:29" ht="13.2" x14ac:dyDescent="0.25">
      <c r="A611" s="236"/>
      <c r="B611" s="236"/>
      <c r="C611" s="236"/>
      <c r="D611" s="236"/>
      <c r="E611" s="236"/>
      <c r="F611" s="236"/>
      <c r="G611" s="237"/>
      <c r="H611" s="236"/>
      <c r="I611" s="236"/>
      <c r="J611" s="236"/>
      <c r="K611" s="236"/>
      <c r="L611" s="236"/>
      <c r="M611" s="236"/>
      <c r="N611" s="236"/>
      <c r="O611" s="236"/>
      <c r="P611" s="236"/>
      <c r="Q611" s="236"/>
      <c r="R611" s="236"/>
      <c r="S611" s="236"/>
      <c r="T611" s="236"/>
      <c r="U611" s="236"/>
      <c r="V611" s="236"/>
      <c r="W611" s="236"/>
      <c r="X611" s="236"/>
      <c r="Y611" s="236"/>
      <c r="Z611" s="236"/>
      <c r="AA611" s="236"/>
      <c r="AB611" s="236"/>
      <c r="AC611" s="236"/>
    </row>
    <row r="612" spans="1:29" ht="13.2" x14ac:dyDescent="0.25">
      <c r="A612" s="236"/>
      <c r="B612" s="236"/>
      <c r="C612" s="236"/>
      <c r="D612" s="236"/>
      <c r="E612" s="236"/>
      <c r="F612" s="236"/>
      <c r="G612" s="237"/>
      <c r="H612" s="236"/>
      <c r="I612" s="236"/>
      <c r="J612" s="236"/>
      <c r="K612" s="236"/>
      <c r="L612" s="236"/>
      <c r="M612" s="236"/>
      <c r="N612" s="236"/>
      <c r="O612" s="236"/>
      <c r="P612" s="236"/>
      <c r="Q612" s="236"/>
      <c r="R612" s="236"/>
      <c r="S612" s="236"/>
      <c r="T612" s="236"/>
      <c r="U612" s="236"/>
      <c r="V612" s="236"/>
      <c r="W612" s="236"/>
      <c r="X612" s="236"/>
      <c r="Y612" s="236"/>
      <c r="Z612" s="236"/>
      <c r="AA612" s="236"/>
      <c r="AB612" s="236"/>
      <c r="AC612" s="236"/>
    </row>
    <row r="613" spans="1:29" ht="13.2" x14ac:dyDescent="0.25">
      <c r="A613" s="236"/>
      <c r="B613" s="236"/>
      <c r="C613" s="236"/>
      <c r="D613" s="236"/>
      <c r="E613" s="236"/>
      <c r="F613" s="236"/>
      <c r="G613" s="237"/>
      <c r="H613" s="236"/>
      <c r="I613" s="236"/>
      <c r="J613" s="236"/>
      <c r="K613" s="236"/>
      <c r="L613" s="236"/>
      <c r="M613" s="236"/>
      <c r="N613" s="236"/>
      <c r="O613" s="236"/>
      <c r="P613" s="236"/>
      <c r="Q613" s="236"/>
      <c r="R613" s="236"/>
      <c r="S613" s="236"/>
      <c r="T613" s="236"/>
      <c r="U613" s="236"/>
      <c r="V613" s="236"/>
      <c r="W613" s="236"/>
      <c r="X613" s="236"/>
      <c r="Y613" s="236"/>
      <c r="Z613" s="236"/>
      <c r="AA613" s="236"/>
      <c r="AB613" s="236"/>
      <c r="AC613" s="236"/>
    </row>
    <row r="614" spans="1:29" ht="13.2" x14ac:dyDescent="0.25">
      <c r="A614" s="236"/>
      <c r="B614" s="236"/>
      <c r="C614" s="236"/>
      <c r="D614" s="236"/>
      <c r="E614" s="236"/>
      <c r="F614" s="236"/>
      <c r="G614" s="237"/>
      <c r="H614" s="236"/>
      <c r="I614" s="236"/>
      <c r="J614" s="236"/>
      <c r="K614" s="236"/>
      <c r="L614" s="236"/>
      <c r="M614" s="236"/>
      <c r="N614" s="236"/>
      <c r="O614" s="236"/>
      <c r="P614" s="236"/>
      <c r="Q614" s="236"/>
      <c r="R614" s="236"/>
      <c r="S614" s="236"/>
      <c r="T614" s="236"/>
      <c r="U614" s="236"/>
      <c r="V614" s="236"/>
      <c r="W614" s="236"/>
      <c r="X614" s="236"/>
      <c r="Y614" s="236"/>
      <c r="Z614" s="236"/>
      <c r="AA614" s="236"/>
      <c r="AB614" s="236"/>
      <c r="AC614" s="236"/>
    </row>
    <row r="615" spans="1:29" ht="13.2" x14ac:dyDescent="0.25">
      <c r="A615" s="236"/>
      <c r="B615" s="236"/>
      <c r="C615" s="236"/>
      <c r="D615" s="236"/>
      <c r="E615" s="236"/>
      <c r="F615" s="236"/>
      <c r="G615" s="237"/>
      <c r="H615" s="236"/>
      <c r="I615" s="236"/>
      <c r="J615" s="236"/>
      <c r="K615" s="236"/>
      <c r="L615" s="236"/>
      <c r="M615" s="236"/>
      <c r="N615" s="236"/>
      <c r="O615" s="236"/>
      <c r="P615" s="236"/>
      <c r="Q615" s="236"/>
      <c r="R615" s="236"/>
      <c r="S615" s="236"/>
      <c r="T615" s="236"/>
      <c r="U615" s="236"/>
      <c r="V615" s="236"/>
      <c r="W615" s="236"/>
      <c r="X615" s="236"/>
      <c r="Y615" s="236"/>
      <c r="Z615" s="236"/>
      <c r="AA615" s="236"/>
      <c r="AB615" s="236"/>
      <c r="AC615" s="236"/>
    </row>
    <row r="616" spans="1:29" ht="13.2" x14ac:dyDescent="0.25">
      <c r="A616" s="236"/>
      <c r="B616" s="236"/>
      <c r="C616" s="236"/>
      <c r="D616" s="236"/>
      <c r="E616" s="236"/>
      <c r="F616" s="236"/>
      <c r="G616" s="237"/>
      <c r="H616" s="236"/>
      <c r="I616" s="236"/>
      <c r="J616" s="236"/>
      <c r="K616" s="236"/>
      <c r="L616" s="236"/>
      <c r="M616" s="236"/>
      <c r="N616" s="236"/>
      <c r="O616" s="236"/>
      <c r="P616" s="236"/>
      <c r="Q616" s="236"/>
      <c r="R616" s="236"/>
      <c r="S616" s="236"/>
      <c r="T616" s="236"/>
      <c r="U616" s="236"/>
      <c r="V616" s="236"/>
      <c r="W616" s="236"/>
      <c r="X616" s="236"/>
      <c r="Y616" s="236"/>
      <c r="Z616" s="236"/>
      <c r="AA616" s="236"/>
      <c r="AB616" s="236"/>
      <c r="AC616" s="236"/>
    </row>
    <row r="617" spans="1:29" ht="13.2" x14ac:dyDescent="0.25">
      <c r="A617" s="236"/>
      <c r="B617" s="236"/>
      <c r="C617" s="236"/>
      <c r="D617" s="236"/>
      <c r="E617" s="236"/>
      <c r="F617" s="236"/>
      <c r="G617" s="237"/>
      <c r="H617" s="236"/>
      <c r="I617" s="236"/>
      <c r="J617" s="236"/>
      <c r="K617" s="236"/>
      <c r="L617" s="236"/>
      <c r="M617" s="236"/>
      <c r="N617" s="236"/>
      <c r="O617" s="236"/>
      <c r="P617" s="236"/>
      <c r="Q617" s="236"/>
      <c r="R617" s="236"/>
      <c r="S617" s="236"/>
      <c r="T617" s="236"/>
      <c r="U617" s="236"/>
      <c r="V617" s="236"/>
      <c r="W617" s="236"/>
      <c r="X617" s="236"/>
      <c r="Y617" s="236"/>
      <c r="Z617" s="236"/>
      <c r="AA617" s="236"/>
      <c r="AB617" s="236"/>
      <c r="AC617" s="236"/>
    </row>
    <row r="618" spans="1:29" ht="13.2" x14ac:dyDescent="0.25">
      <c r="A618" s="236"/>
      <c r="B618" s="236"/>
      <c r="C618" s="236"/>
      <c r="D618" s="236"/>
      <c r="E618" s="236"/>
      <c r="F618" s="236"/>
      <c r="G618" s="237"/>
      <c r="H618" s="236"/>
      <c r="I618" s="236"/>
      <c r="J618" s="236"/>
      <c r="K618" s="236"/>
      <c r="L618" s="236"/>
      <c r="M618" s="236"/>
      <c r="N618" s="236"/>
      <c r="O618" s="236"/>
      <c r="P618" s="236"/>
      <c r="Q618" s="236"/>
      <c r="R618" s="236"/>
      <c r="S618" s="236"/>
      <c r="T618" s="236"/>
      <c r="U618" s="236"/>
      <c r="V618" s="236"/>
      <c r="W618" s="236"/>
      <c r="X618" s="236"/>
      <c r="Y618" s="236"/>
      <c r="Z618" s="236"/>
      <c r="AA618" s="236"/>
      <c r="AB618" s="236"/>
      <c r="AC618" s="236"/>
    </row>
    <row r="619" spans="1:29" ht="13.2" x14ac:dyDescent="0.25">
      <c r="A619" s="236"/>
      <c r="B619" s="236"/>
      <c r="C619" s="236"/>
      <c r="D619" s="236"/>
      <c r="E619" s="236"/>
      <c r="F619" s="236"/>
      <c r="G619" s="237"/>
      <c r="H619" s="236"/>
      <c r="I619" s="236"/>
      <c r="J619" s="236"/>
      <c r="K619" s="236"/>
      <c r="L619" s="236"/>
      <c r="M619" s="236"/>
      <c r="N619" s="236"/>
      <c r="O619" s="236"/>
      <c r="P619" s="236"/>
      <c r="Q619" s="236"/>
      <c r="R619" s="236"/>
      <c r="S619" s="236"/>
      <c r="T619" s="236"/>
      <c r="U619" s="236"/>
      <c r="V619" s="236"/>
      <c r="W619" s="236"/>
      <c r="X619" s="236"/>
      <c r="Y619" s="236"/>
      <c r="Z619" s="236"/>
      <c r="AA619" s="236"/>
      <c r="AB619" s="236"/>
      <c r="AC619" s="236"/>
    </row>
    <row r="620" spans="1:29" ht="13.2" x14ac:dyDescent="0.25">
      <c r="A620" s="236"/>
      <c r="B620" s="236"/>
      <c r="C620" s="236"/>
      <c r="D620" s="236"/>
      <c r="E620" s="236"/>
      <c r="F620" s="236"/>
      <c r="G620" s="237"/>
      <c r="H620" s="236"/>
      <c r="I620" s="236"/>
      <c r="J620" s="236"/>
      <c r="K620" s="236"/>
      <c r="L620" s="236"/>
      <c r="M620" s="236"/>
      <c r="N620" s="236"/>
      <c r="O620" s="236"/>
      <c r="P620" s="236"/>
      <c r="Q620" s="236"/>
      <c r="R620" s="236"/>
      <c r="S620" s="236"/>
      <c r="T620" s="236"/>
      <c r="U620" s="236"/>
      <c r="V620" s="236"/>
      <c r="W620" s="236"/>
      <c r="X620" s="236"/>
      <c r="Y620" s="236"/>
      <c r="Z620" s="236"/>
      <c r="AA620" s="236"/>
      <c r="AB620" s="236"/>
      <c r="AC620" s="236"/>
    </row>
    <row r="621" spans="1:29" ht="13.2" x14ac:dyDescent="0.25">
      <c r="A621" s="236"/>
      <c r="B621" s="236"/>
      <c r="C621" s="236"/>
      <c r="D621" s="236"/>
      <c r="E621" s="236"/>
      <c r="F621" s="236"/>
      <c r="G621" s="237"/>
      <c r="H621" s="236"/>
      <c r="I621" s="236"/>
      <c r="J621" s="236"/>
      <c r="K621" s="236"/>
      <c r="L621" s="236"/>
      <c r="M621" s="236"/>
      <c r="N621" s="236"/>
      <c r="O621" s="236"/>
      <c r="P621" s="236"/>
      <c r="Q621" s="236"/>
      <c r="R621" s="236"/>
      <c r="S621" s="236"/>
      <c r="T621" s="236"/>
      <c r="U621" s="236"/>
      <c r="V621" s="236"/>
      <c r="W621" s="236"/>
      <c r="X621" s="236"/>
      <c r="Y621" s="236"/>
      <c r="Z621" s="236"/>
      <c r="AA621" s="236"/>
      <c r="AB621" s="236"/>
      <c r="AC621" s="236"/>
    </row>
    <row r="622" spans="1:29" ht="13.2" x14ac:dyDescent="0.25">
      <c r="A622" s="236"/>
      <c r="B622" s="236"/>
      <c r="C622" s="236"/>
      <c r="D622" s="236"/>
      <c r="E622" s="236"/>
      <c r="F622" s="236"/>
      <c r="G622" s="237"/>
      <c r="H622" s="236"/>
      <c r="I622" s="236"/>
      <c r="J622" s="236"/>
      <c r="K622" s="236"/>
      <c r="L622" s="236"/>
      <c r="M622" s="236"/>
      <c r="N622" s="236"/>
      <c r="O622" s="236"/>
      <c r="P622" s="236"/>
      <c r="Q622" s="236"/>
      <c r="R622" s="236"/>
      <c r="S622" s="236"/>
      <c r="T622" s="236"/>
      <c r="U622" s="236"/>
      <c r="V622" s="236"/>
      <c r="W622" s="236"/>
      <c r="X622" s="236"/>
      <c r="Y622" s="236"/>
      <c r="Z622" s="236"/>
      <c r="AA622" s="236"/>
      <c r="AB622" s="236"/>
      <c r="AC622" s="236"/>
    </row>
    <row r="623" spans="1:29" ht="13.2" x14ac:dyDescent="0.25">
      <c r="A623" s="236"/>
      <c r="B623" s="236"/>
      <c r="C623" s="236"/>
      <c r="D623" s="236"/>
      <c r="E623" s="236"/>
      <c r="F623" s="236"/>
      <c r="G623" s="237"/>
      <c r="H623" s="236"/>
      <c r="I623" s="236"/>
      <c r="J623" s="236"/>
      <c r="K623" s="236"/>
      <c r="L623" s="236"/>
      <c r="M623" s="236"/>
      <c r="N623" s="236"/>
      <c r="O623" s="236"/>
      <c r="P623" s="236"/>
      <c r="Q623" s="236"/>
      <c r="R623" s="236"/>
      <c r="S623" s="236"/>
      <c r="T623" s="236"/>
      <c r="U623" s="236"/>
      <c r="V623" s="236"/>
      <c r="W623" s="236"/>
      <c r="X623" s="236"/>
      <c r="Y623" s="236"/>
      <c r="Z623" s="236"/>
      <c r="AA623" s="236"/>
      <c r="AB623" s="236"/>
      <c r="AC623" s="236"/>
    </row>
    <row r="624" spans="1:29" ht="13.2" x14ac:dyDescent="0.25">
      <c r="A624" s="236"/>
      <c r="B624" s="236"/>
      <c r="C624" s="236"/>
      <c r="D624" s="236"/>
      <c r="E624" s="236"/>
      <c r="F624" s="236"/>
      <c r="G624" s="237"/>
      <c r="H624" s="236"/>
      <c r="I624" s="236"/>
      <c r="J624" s="236"/>
      <c r="K624" s="236"/>
      <c r="L624" s="236"/>
      <c r="M624" s="236"/>
      <c r="N624" s="236"/>
      <c r="O624" s="236"/>
      <c r="P624" s="236"/>
      <c r="Q624" s="236"/>
      <c r="R624" s="236"/>
      <c r="S624" s="236"/>
      <c r="T624" s="236"/>
      <c r="U624" s="236"/>
      <c r="V624" s="236"/>
      <c r="W624" s="236"/>
      <c r="X624" s="236"/>
      <c r="Y624" s="236"/>
      <c r="Z624" s="236"/>
      <c r="AA624" s="236"/>
      <c r="AB624" s="236"/>
      <c r="AC624" s="236"/>
    </row>
    <row r="625" spans="1:29" ht="13.2" x14ac:dyDescent="0.25">
      <c r="A625" s="236"/>
      <c r="B625" s="236"/>
      <c r="C625" s="236"/>
      <c r="D625" s="236"/>
      <c r="E625" s="236"/>
      <c r="F625" s="236"/>
      <c r="G625" s="237"/>
      <c r="H625" s="236"/>
      <c r="I625" s="236"/>
      <c r="J625" s="236"/>
      <c r="K625" s="236"/>
      <c r="L625" s="236"/>
      <c r="M625" s="236"/>
      <c r="N625" s="236"/>
      <c r="O625" s="236"/>
      <c r="P625" s="236"/>
      <c r="Q625" s="236"/>
      <c r="R625" s="236"/>
      <c r="S625" s="236"/>
      <c r="T625" s="236"/>
      <c r="U625" s="236"/>
      <c r="V625" s="236"/>
      <c r="W625" s="236"/>
      <c r="X625" s="236"/>
      <c r="Y625" s="236"/>
      <c r="Z625" s="236"/>
      <c r="AA625" s="236"/>
      <c r="AB625" s="236"/>
      <c r="AC625" s="236"/>
    </row>
    <row r="626" spans="1:29" ht="13.2" x14ac:dyDescent="0.25">
      <c r="A626" s="236"/>
      <c r="B626" s="236"/>
      <c r="C626" s="236"/>
      <c r="D626" s="236"/>
      <c r="E626" s="236"/>
      <c r="F626" s="236"/>
      <c r="G626" s="237"/>
      <c r="H626" s="236"/>
      <c r="I626" s="236"/>
      <c r="J626" s="236"/>
      <c r="K626" s="236"/>
      <c r="L626" s="236"/>
      <c r="M626" s="236"/>
      <c r="N626" s="236"/>
      <c r="O626" s="236"/>
      <c r="P626" s="236"/>
      <c r="Q626" s="236"/>
      <c r="R626" s="236"/>
      <c r="S626" s="236"/>
      <c r="T626" s="236"/>
      <c r="U626" s="236"/>
      <c r="V626" s="236"/>
      <c r="W626" s="236"/>
      <c r="X626" s="236"/>
      <c r="Y626" s="236"/>
      <c r="Z626" s="236"/>
      <c r="AA626" s="236"/>
      <c r="AB626" s="236"/>
      <c r="AC626" s="236"/>
    </row>
    <row r="627" spans="1:29" ht="13.2" x14ac:dyDescent="0.25">
      <c r="A627" s="236"/>
      <c r="B627" s="236"/>
      <c r="C627" s="236"/>
      <c r="D627" s="236"/>
      <c r="E627" s="236"/>
      <c r="F627" s="236"/>
      <c r="G627" s="237"/>
      <c r="H627" s="236"/>
      <c r="I627" s="236"/>
      <c r="J627" s="236"/>
      <c r="K627" s="236"/>
      <c r="L627" s="236"/>
      <c r="M627" s="236"/>
      <c r="N627" s="236"/>
      <c r="O627" s="236"/>
      <c r="P627" s="236"/>
      <c r="Q627" s="236"/>
      <c r="R627" s="236"/>
      <c r="S627" s="236"/>
      <c r="T627" s="236"/>
      <c r="U627" s="236"/>
      <c r="V627" s="236"/>
      <c r="W627" s="236"/>
      <c r="X627" s="236"/>
      <c r="Y627" s="236"/>
      <c r="Z627" s="236"/>
      <c r="AA627" s="236"/>
      <c r="AB627" s="236"/>
      <c r="AC627" s="236"/>
    </row>
    <row r="628" spans="1:29" ht="13.2" x14ac:dyDescent="0.25">
      <c r="A628" s="236"/>
      <c r="B628" s="236"/>
      <c r="C628" s="236"/>
      <c r="D628" s="236"/>
      <c r="E628" s="236"/>
      <c r="F628" s="236"/>
      <c r="G628" s="237"/>
      <c r="H628" s="236"/>
      <c r="I628" s="236"/>
      <c r="J628" s="236"/>
      <c r="K628" s="236"/>
      <c r="L628" s="236"/>
      <c r="M628" s="236"/>
      <c r="N628" s="236"/>
      <c r="O628" s="236"/>
      <c r="P628" s="236"/>
      <c r="Q628" s="236"/>
      <c r="R628" s="236"/>
      <c r="S628" s="236"/>
      <c r="T628" s="236"/>
      <c r="U628" s="236"/>
      <c r="V628" s="236"/>
      <c r="W628" s="236"/>
      <c r="X628" s="236"/>
      <c r="Y628" s="236"/>
      <c r="Z628" s="236"/>
      <c r="AA628" s="236"/>
      <c r="AB628" s="236"/>
      <c r="AC628" s="236"/>
    </row>
    <row r="629" spans="1:29" ht="13.2" x14ac:dyDescent="0.25">
      <c r="A629" s="236"/>
      <c r="B629" s="236"/>
      <c r="C629" s="236"/>
      <c r="D629" s="236"/>
      <c r="E629" s="236"/>
      <c r="F629" s="236"/>
      <c r="G629" s="237"/>
      <c r="H629" s="236"/>
      <c r="I629" s="236"/>
      <c r="J629" s="236"/>
      <c r="K629" s="236"/>
      <c r="L629" s="236"/>
      <c r="M629" s="236"/>
      <c r="N629" s="236"/>
      <c r="O629" s="236"/>
      <c r="P629" s="236"/>
      <c r="Q629" s="236"/>
      <c r="R629" s="236"/>
      <c r="S629" s="236"/>
      <c r="T629" s="236"/>
      <c r="U629" s="236"/>
      <c r="V629" s="236"/>
      <c r="W629" s="236"/>
      <c r="X629" s="236"/>
      <c r="Y629" s="236"/>
      <c r="Z629" s="236"/>
      <c r="AA629" s="236"/>
      <c r="AB629" s="236"/>
      <c r="AC629" s="236"/>
    </row>
    <row r="630" spans="1:29" ht="13.2" x14ac:dyDescent="0.25">
      <c r="A630" s="236"/>
      <c r="B630" s="236"/>
      <c r="C630" s="236"/>
      <c r="D630" s="236"/>
      <c r="E630" s="236"/>
      <c r="F630" s="236"/>
      <c r="G630" s="237"/>
      <c r="H630" s="236"/>
      <c r="I630" s="236"/>
      <c r="J630" s="236"/>
      <c r="K630" s="236"/>
      <c r="L630" s="236"/>
      <c r="M630" s="236"/>
      <c r="N630" s="236"/>
      <c r="O630" s="236"/>
      <c r="P630" s="236"/>
      <c r="Q630" s="236"/>
      <c r="R630" s="236"/>
      <c r="S630" s="236"/>
      <c r="T630" s="236"/>
      <c r="U630" s="236"/>
      <c r="V630" s="236"/>
      <c r="W630" s="236"/>
      <c r="X630" s="236"/>
      <c r="Y630" s="236"/>
      <c r="Z630" s="236"/>
      <c r="AA630" s="236"/>
      <c r="AB630" s="236"/>
      <c r="AC630" s="236"/>
    </row>
    <row r="631" spans="1:29" ht="13.2" x14ac:dyDescent="0.25">
      <c r="A631" s="236"/>
      <c r="B631" s="236"/>
      <c r="C631" s="236"/>
      <c r="D631" s="236"/>
      <c r="E631" s="236"/>
      <c r="F631" s="236"/>
      <c r="G631" s="237"/>
      <c r="H631" s="236"/>
      <c r="I631" s="236"/>
      <c r="J631" s="236"/>
      <c r="K631" s="236"/>
      <c r="L631" s="236"/>
      <c r="M631" s="236"/>
      <c r="N631" s="236"/>
      <c r="O631" s="236"/>
      <c r="P631" s="236"/>
      <c r="Q631" s="236"/>
      <c r="R631" s="236"/>
      <c r="S631" s="236"/>
      <c r="T631" s="236"/>
      <c r="U631" s="236"/>
      <c r="V631" s="236"/>
      <c r="W631" s="236"/>
      <c r="X631" s="236"/>
      <c r="Y631" s="236"/>
      <c r="Z631" s="236"/>
      <c r="AA631" s="236"/>
      <c r="AB631" s="236"/>
      <c r="AC631" s="236"/>
    </row>
    <row r="632" spans="1:29" ht="13.2" x14ac:dyDescent="0.25">
      <c r="A632" s="236"/>
      <c r="B632" s="236"/>
      <c r="C632" s="236"/>
      <c r="D632" s="236"/>
      <c r="E632" s="236"/>
      <c r="F632" s="236"/>
      <c r="G632" s="237"/>
      <c r="H632" s="236"/>
      <c r="I632" s="236"/>
      <c r="J632" s="236"/>
      <c r="K632" s="236"/>
      <c r="L632" s="236"/>
      <c r="M632" s="236"/>
      <c r="N632" s="236"/>
      <c r="O632" s="236"/>
      <c r="P632" s="236"/>
      <c r="Q632" s="236"/>
      <c r="R632" s="236"/>
      <c r="S632" s="236"/>
      <c r="T632" s="236"/>
      <c r="U632" s="236"/>
      <c r="V632" s="236"/>
      <c r="W632" s="236"/>
      <c r="X632" s="236"/>
      <c r="Y632" s="236"/>
      <c r="Z632" s="236"/>
      <c r="AA632" s="236"/>
      <c r="AB632" s="236"/>
      <c r="AC632" s="236"/>
    </row>
    <row r="633" spans="1:29" ht="13.2" x14ac:dyDescent="0.25">
      <c r="A633" s="236"/>
      <c r="B633" s="236"/>
      <c r="C633" s="236"/>
      <c r="D633" s="236"/>
      <c r="E633" s="236"/>
      <c r="F633" s="236"/>
      <c r="G633" s="237"/>
      <c r="H633" s="236"/>
      <c r="I633" s="236"/>
      <c r="J633" s="236"/>
      <c r="K633" s="236"/>
      <c r="L633" s="236"/>
      <c r="M633" s="236"/>
      <c r="N633" s="236"/>
      <c r="O633" s="236"/>
      <c r="P633" s="236"/>
      <c r="Q633" s="236"/>
      <c r="R633" s="236"/>
      <c r="S633" s="236"/>
      <c r="T633" s="236"/>
      <c r="U633" s="236"/>
      <c r="V633" s="236"/>
      <c r="W633" s="236"/>
      <c r="X633" s="236"/>
      <c r="Y633" s="236"/>
      <c r="Z633" s="236"/>
      <c r="AA633" s="236"/>
      <c r="AB633" s="236"/>
      <c r="AC633" s="236"/>
    </row>
    <row r="634" spans="1:29" ht="13.2" x14ac:dyDescent="0.25">
      <c r="A634" s="236"/>
      <c r="B634" s="236"/>
      <c r="C634" s="236"/>
      <c r="D634" s="236"/>
      <c r="E634" s="236"/>
      <c r="F634" s="236"/>
      <c r="G634" s="237"/>
      <c r="H634" s="236"/>
      <c r="I634" s="236"/>
      <c r="J634" s="236"/>
      <c r="K634" s="236"/>
      <c r="L634" s="236"/>
      <c r="M634" s="236"/>
      <c r="N634" s="236"/>
      <c r="O634" s="236"/>
      <c r="P634" s="236"/>
      <c r="Q634" s="236"/>
      <c r="R634" s="236"/>
      <c r="S634" s="236"/>
      <c r="T634" s="236"/>
      <c r="U634" s="236"/>
      <c r="V634" s="236"/>
      <c r="W634" s="236"/>
      <c r="X634" s="236"/>
      <c r="Y634" s="236"/>
      <c r="Z634" s="236"/>
      <c r="AA634" s="236"/>
      <c r="AB634" s="236"/>
      <c r="AC634" s="236"/>
    </row>
    <row r="635" spans="1:29" ht="13.2" x14ac:dyDescent="0.25">
      <c r="A635" s="236"/>
      <c r="B635" s="236"/>
      <c r="C635" s="236"/>
      <c r="D635" s="236"/>
      <c r="E635" s="236"/>
      <c r="F635" s="236"/>
      <c r="G635" s="237"/>
      <c r="H635" s="236"/>
      <c r="I635" s="236"/>
      <c r="J635" s="236"/>
      <c r="K635" s="236"/>
      <c r="L635" s="236"/>
      <c r="M635" s="236"/>
      <c r="N635" s="236"/>
      <c r="O635" s="236"/>
      <c r="P635" s="236"/>
      <c r="Q635" s="236"/>
      <c r="R635" s="236"/>
      <c r="S635" s="236"/>
      <c r="T635" s="236"/>
      <c r="U635" s="236"/>
      <c r="V635" s="236"/>
      <c r="W635" s="236"/>
      <c r="X635" s="236"/>
      <c r="Y635" s="236"/>
      <c r="Z635" s="236"/>
      <c r="AA635" s="236"/>
      <c r="AB635" s="236"/>
      <c r="AC635" s="236"/>
    </row>
    <row r="636" spans="1:29" ht="13.2" x14ac:dyDescent="0.25">
      <c r="A636" s="236"/>
      <c r="B636" s="236"/>
      <c r="C636" s="236"/>
      <c r="D636" s="236"/>
      <c r="E636" s="236"/>
      <c r="F636" s="236"/>
      <c r="G636" s="237"/>
      <c r="H636" s="236"/>
      <c r="I636" s="236"/>
      <c r="J636" s="236"/>
      <c r="K636" s="236"/>
      <c r="L636" s="236"/>
      <c r="M636" s="236"/>
      <c r="N636" s="236"/>
      <c r="O636" s="236"/>
      <c r="P636" s="236"/>
      <c r="Q636" s="236"/>
      <c r="R636" s="236"/>
      <c r="S636" s="236"/>
      <c r="T636" s="236"/>
      <c r="U636" s="236"/>
      <c r="V636" s="236"/>
      <c r="W636" s="236"/>
      <c r="X636" s="236"/>
      <c r="Y636" s="236"/>
      <c r="Z636" s="236"/>
      <c r="AA636" s="236"/>
      <c r="AB636" s="236"/>
      <c r="AC636" s="236"/>
    </row>
    <row r="637" spans="1:29" ht="13.2" x14ac:dyDescent="0.25">
      <c r="A637" s="236"/>
      <c r="B637" s="236"/>
      <c r="C637" s="236"/>
      <c r="D637" s="236"/>
      <c r="E637" s="236"/>
      <c r="F637" s="236"/>
      <c r="G637" s="237"/>
      <c r="H637" s="236"/>
      <c r="I637" s="236"/>
      <c r="J637" s="236"/>
      <c r="K637" s="236"/>
      <c r="L637" s="236"/>
      <c r="M637" s="236"/>
      <c r="N637" s="236"/>
      <c r="O637" s="236"/>
      <c r="P637" s="236"/>
      <c r="Q637" s="236"/>
      <c r="R637" s="236"/>
      <c r="S637" s="236"/>
      <c r="T637" s="236"/>
      <c r="U637" s="236"/>
      <c r="V637" s="236"/>
      <c r="W637" s="236"/>
      <c r="X637" s="236"/>
      <c r="Y637" s="236"/>
      <c r="Z637" s="236"/>
      <c r="AA637" s="236"/>
      <c r="AB637" s="236"/>
      <c r="AC637" s="236"/>
    </row>
    <row r="638" spans="1:29" ht="13.2" x14ac:dyDescent="0.25">
      <c r="A638" s="236"/>
      <c r="B638" s="236"/>
      <c r="C638" s="236"/>
      <c r="D638" s="236"/>
      <c r="E638" s="236"/>
      <c r="F638" s="236"/>
      <c r="G638" s="237"/>
      <c r="H638" s="236"/>
      <c r="I638" s="236"/>
      <c r="J638" s="236"/>
      <c r="K638" s="236"/>
      <c r="L638" s="236"/>
      <c r="M638" s="236"/>
      <c r="N638" s="236"/>
      <c r="O638" s="236"/>
      <c r="P638" s="236"/>
      <c r="Q638" s="236"/>
      <c r="R638" s="236"/>
      <c r="S638" s="236"/>
      <c r="T638" s="236"/>
      <c r="U638" s="236"/>
      <c r="V638" s="236"/>
      <c r="W638" s="236"/>
      <c r="X638" s="236"/>
      <c r="Y638" s="236"/>
      <c r="Z638" s="236"/>
      <c r="AA638" s="236"/>
      <c r="AB638" s="236"/>
      <c r="AC638" s="236"/>
    </row>
    <row r="639" spans="1:29" ht="13.2" x14ac:dyDescent="0.25">
      <c r="A639" s="236"/>
      <c r="B639" s="236"/>
      <c r="C639" s="236"/>
      <c r="D639" s="236"/>
      <c r="E639" s="236"/>
      <c r="F639" s="236"/>
      <c r="G639" s="237"/>
      <c r="H639" s="236"/>
      <c r="I639" s="236"/>
      <c r="J639" s="236"/>
      <c r="K639" s="236"/>
      <c r="L639" s="236"/>
      <c r="M639" s="236"/>
      <c r="N639" s="236"/>
      <c r="O639" s="236"/>
      <c r="P639" s="236"/>
      <c r="Q639" s="236"/>
      <c r="R639" s="236"/>
      <c r="S639" s="236"/>
      <c r="T639" s="236"/>
      <c r="U639" s="236"/>
      <c r="V639" s="236"/>
      <c r="W639" s="236"/>
      <c r="X639" s="236"/>
      <c r="Y639" s="236"/>
      <c r="Z639" s="236"/>
      <c r="AA639" s="236"/>
      <c r="AB639" s="236"/>
      <c r="AC639" s="236"/>
    </row>
    <row r="640" spans="1:29" ht="13.2" x14ac:dyDescent="0.25">
      <c r="A640" s="236"/>
      <c r="B640" s="236"/>
      <c r="C640" s="236"/>
      <c r="D640" s="236"/>
      <c r="E640" s="236"/>
      <c r="F640" s="236"/>
      <c r="G640" s="237"/>
      <c r="H640" s="236"/>
      <c r="I640" s="236"/>
      <c r="J640" s="236"/>
      <c r="K640" s="236"/>
      <c r="L640" s="236"/>
      <c r="M640" s="236"/>
      <c r="N640" s="236"/>
      <c r="O640" s="236"/>
      <c r="P640" s="236"/>
      <c r="Q640" s="236"/>
      <c r="R640" s="236"/>
      <c r="S640" s="236"/>
      <c r="T640" s="236"/>
      <c r="U640" s="236"/>
      <c r="V640" s="236"/>
      <c r="W640" s="236"/>
      <c r="X640" s="236"/>
      <c r="Y640" s="236"/>
      <c r="Z640" s="236"/>
      <c r="AA640" s="236"/>
      <c r="AB640" s="236"/>
      <c r="AC640" s="236"/>
    </row>
    <row r="641" spans="1:29" ht="13.2" x14ac:dyDescent="0.25">
      <c r="A641" s="236"/>
      <c r="B641" s="236"/>
      <c r="C641" s="236"/>
      <c r="D641" s="236"/>
      <c r="E641" s="236"/>
      <c r="F641" s="236"/>
      <c r="G641" s="237"/>
      <c r="H641" s="236"/>
      <c r="I641" s="236"/>
      <c r="J641" s="236"/>
      <c r="K641" s="236"/>
      <c r="L641" s="236"/>
      <c r="M641" s="236"/>
      <c r="N641" s="236"/>
      <c r="O641" s="236"/>
      <c r="P641" s="236"/>
      <c r="Q641" s="236"/>
      <c r="R641" s="236"/>
      <c r="S641" s="236"/>
      <c r="T641" s="236"/>
      <c r="U641" s="236"/>
      <c r="V641" s="236"/>
      <c r="W641" s="236"/>
      <c r="X641" s="236"/>
      <c r="Y641" s="236"/>
      <c r="Z641" s="236"/>
      <c r="AA641" s="236"/>
      <c r="AB641" s="236"/>
      <c r="AC641" s="236"/>
    </row>
    <row r="642" spans="1:29" ht="13.2" x14ac:dyDescent="0.25">
      <c r="A642" s="236"/>
      <c r="B642" s="236"/>
      <c r="C642" s="236"/>
      <c r="D642" s="236"/>
      <c r="E642" s="236"/>
      <c r="F642" s="236"/>
      <c r="G642" s="237"/>
      <c r="H642" s="236"/>
      <c r="I642" s="236"/>
      <c r="J642" s="236"/>
      <c r="K642" s="236"/>
      <c r="L642" s="236"/>
      <c r="M642" s="236"/>
      <c r="N642" s="236"/>
      <c r="O642" s="236"/>
      <c r="P642" s="236"/>
      <c r="Q642" s="236"/>
      <c r="R642" s="236"/>
      <c r="S642" s="236"/>
      <c r="T642" s="236"/>
      <c r="U642" s="236"/>
      <c r="V642" s="236"/>
      <c r="W642" s="236"/>
      <c r="X642" s="236"/>
      <c r="Y642" s="236"/>
      <c r="Z642" s="236"/>
      <c r="AA642" s="236"/>
      <c r="AB642" s="236"/>
      <c r="AC642" s="236"/>
    </row>
    <row r="643" spans="1:29" ht="13.2" x14ac:dyDescent="0.25">
      <c r="A643" s="236"/>
      <c r="B643" s="236"/>
      <c r="C643" s="236"/>
      <c r="D643" s="236"/>
      <c r="E643" s="236"/>
      <c r="F643" s="236"/>
      <c r="G643" s="237"/>
      <c r="H643" s="236"/>
      <c r="I643" s="236"/>
      <c r="J643" s="236"/>
      <c r="K643" s="236"/>
      <c r="L643" s="236"/>
      <c r="M643" s="236"/>
      <c r="N643" s="236"/>
      <c r="O643" s="236"/>
      <c r="P643" s="236"/>
      <c r="Q643" s="236"/>
      <c r="R643" s="236"/>
      <c r="S643" s="236"/>
      <c r="T643" s="236"/>
      <c r="U643" s="236"/>
      <c r="V643" s="236"/>
      <c r="W643" s="236"/>
      <c r="X643" s="236"/>
      <c r="Y643" s="236"/>
      <c r="Z643" s="236"/>
      <c r="AA643" s="236"/>
      <c r="AB643" s="236"/>
      <c r="AC643" s="236"/>
    </row>
    <row r="644" spans="1:29" ht="13.2" x14ac:dyDescent="0.25">
      <c r="A644" s="236"/>
      <c r="B644" s="236"/>
      <c r="C644" s="236"/>
      <c r="D644" s="236"/>
      <c r="E644" s="236"/>
      <c r="F644" s="236"/>
      <c r="G644" s="237"/>
      <c r="H644" s="236"/>
      <c r="I644" s="236"/>
      <c r="J644" s="236"/>
      <c r="K644" s="236"/>
      <c r="L644" s="236"/>
      <c r="M644" s="236"/>
      <c r="N644" s="236"/>
      <c r="O644" s="236"/>
      <c r="P644" s="236"/>
      <c r="Q644" s="236"/>
      <c r="R644" s="236"/>
      <c r="S644" s="236"/>
      <c r="T644" s="236"/>
      <c r="U644" s="236"/>
      <c r="V644" s="236"/>
      <c r="W644" s="236"/>
      <c r="X644" s="236"/>
      <c r="Y644" s="236"/>
      <c r="Z644" s="236"/>
      <c r="AA644" s="236"/>
      <c r="AB644" s="236"/>
      <c r="AC644" s="236"/>
    </row>
    <row r="645" spans="1:29" ht="13.2" x14ac:dyDescent="0.25">
      <c r="A645" s="236"/>
      <c r="B645" s="236"/>
      <c r="C645" s="236"/>
      <c r="D645" s="236"/>
      <c r="E645" s="236"/>
      <c r="F645" s="236"/>
      <c r="G645" s="237"/>
      <c r="H645" s="236"/>
      <c r="I645" s="236"/>
      <c r="J645" s="236"/>
      <c r="K645" s="236"/>
      <c r="L645" s="236"/>
      <c r="M645" s="236"/>
      <c r="N645" s="236"/>
      <c r="O645" s="236"/>
      <c r="P645" s="236"/>
      <c r="Q645" s="236"/>
      <c r="R645" s="236"/>
      <c r="S645" s="236"/>
      <c r="T645" s="236"/>
      <c r="U645" s="236"/>
      <c r="V645" s="236"/>
      <c r="W645" s="236"/>
      <c r="X645" s="236"/>
      <c r="Y645" s="236"/>
      <c r="Z645" s="236"/>
      <c r="AA645" s="236"/>
      <c r="AB645" s="236"/>
      <c r="AC645" s="236"/>
    </row>
    <row r="646" spans="1:29" ht="13.2" x14ac:dyDescent="0.25">
      <c r="A646" s="236"/>
      <c r="B646" s="236"/>
      <c r="C646" s="236"/>
      <c r="D646" s="236"/>
      <c r="E646" s="236"/>
      <c r="F646" s="236"/>
      <c r="G646" s="237"/>
      <c r="H646" s="236"/>
      <c r="I646" s="236"/>
      <c r="J646" s="236"/>
      <c r="K646" s="236"/>
      <c r="L646" s="236"/>
      <c r="M646" s="236"/>
      <c r="N646" s="236"/>
      <c r="O646" s="236"/>
      <c r="P646" s="236"/>
      <c r="Q646" s="236"/>
      <c r="R646" s="236"/>
      <c r="S646" s="236"/>
      <c r="T646" s="236"/>
      <c r="U646" s="236"/>
      <c r="V646" s="236"/>
      <c r="W646" s="236"/>
      <c r="X646" s="236"/>
      <c r="Y646" s="236"/>
      <c r="Z646" s="236"/>
      <c r="AA646" s="236"/>
      <c r="AB646" s="236"/>
      <c r="AC646" s="236"/>
    </row>
    <row r="647" spans="1:29" ht="13.2" x14ac:dyDescent="0.25">
      <c r="A647" s="236"/>
      <c r="B647" s="236"/>
      <c r="C647" s="236"/>
      <c r="D647" s="236"/>
      <c r="E647" s="236"/>
      <c r="F647" s="236"/>
      <c r="G647" s="237"/>
      <c r="H647" s="236"/>
      <c r="I647" s="236"/>
      <c r="J647" s="236"/>
      <c r="K647" s="236"/>
      <c r="L647" s="236"/>
      <c r="M647" s="236"/>
      <c r="N647" s="236"/>
      <c r="O647" s="236"/>
      <c r="P647" s="236"/>
      <c r="Q647" s="236"/>
      <c r="R647" s="236"/>
      <c r="S647" s="236"/>
      <c r="T647" s="236"/>
      <c r="U647" s="236"/>
      <c r="V647" s="236"/>
      <c r="W647" s="236"/>
      <c r="X647" s="236"/>
      <c r="Y647" s="236"/>
      <c r="Z647" s="236"/>
      <c r="AA647" s="236"/>
      <c r="AB647" s="236"/>
      <c r="AC647" s="236"/>
    </row>
    <row r="648" spans="1:29" ht="13.2" x14ac:dyDescent="0.25">
      <c r="A648" s="236"/>
      <c r="B648" s="236"/>
      <c r="C648" s="236"/>
      <c r="D648" s="236"/>
      <c r="E648" s="236"/>
      <c r="F648" s="236"/>
      <c r="G648" s="237"/>
      <c r="H648" s="236"/>
      <c r="I648" s="236"/>
      <c r="J648" s="236"/>
      <c r="K648" s="236"/>
      <c r="L648" s="236"/>
      <c r="M648" s="236"/>
      <c r="N648" s="236"/>
      <c r="O648" s="236"/>
      <c r="P648" s="236"/>
      <c r="Q648" s="236"/>
      <c r="R648" s="236"/>
      <c r="S648" s="236"/>
      <c r="T648" s="236"/>
      <c r="U648" s="236"/>
      <c r="V648" s="236"/>
      <c r="W648" s="236"/>
      <c r="X648" s="236"/>
      <c r="Y648" s="236"/>
      <c r="Z648" s="236"/>
      <c r="AA648" s="236"/>
      <c r="AB648" s="236"/>
      <c r="AC648" s="236"/>
    </row>
    <row r="649" spans="1:29" ht="13.2" x14ac:dyDescent="0.25">
      <c r="A649" s="236"/>
      <c r="B649" s="236"/>
      <c r="C649" s="236"/>
      <c r="D649" s="236"/>
      <c r="E649" s="236"/>
      <c r="F649" s="236"/>
      <c r="G649" s="237"/>
      <c r="H649" s="236"/>
      <c r="I649" s="236"/>
      <c r="J649" s="236"/>
      <c r="K649" s="236"/>
      <c r="L649" s="236"/>
      <c r="M649" s="236"/>
      <c r="N649" s="236"/>
      <c r="O649" s="236"/>
      <c r="P649" s="236"/>
      <c r="Q649" s="236"/>
      <c r="R649" s="236"/>
      <c r="S649" s="236"/>
      <c r="T649" s="236"/>
      <c r="U649" s="236"/>
      <c r="V649" s="236"/>
      <c r="W649" s="236"/>
      <c r="X649" s="236"/>
      <c r="Y649" s="236"/>
      <c r="Z649" s="236"/>
      <c r="AA649" s="236"/>
      <c r="AB649" s="236"/>
      <c r="AC649" s="236"/>
    </row>
    <row r="650" spans="1:29" ht="13.2" x14ac:dyDescent="0.25">
      <c r="A650" s="236"/>
      <c r="B650" s="236"/>
      <c r="C650" s="236"/>
      <c r="D650" s="236"/>
      <c r="E650" s="236"/>
      <c r="F650" s="236"/>
      <c r="G650" s="237"/>
      <c r="H650" s="236"/>
      <c r="I650" s="236"/>
      <c r="J650" s="236"/>
      <c r="K650" s="236"/>
      <c r="L650" s="236"/>
      <c r="M650" s="236"/>
      <c r="N650" s="236"/>
      <c r="O650" s="236"/>
      <c r="P650" s="236"/>
      <c r="Q650" s="236"/>
      <c r="R650" s="236"/>
      <c r="S650" s="236"/>
      <c r="T650" s="236"/>
      <c r="U650" s="236"/>
      <c r="V650" s="236"/>
      <c r="W650" s="236"/>
      <c r="X650" s="236"/>
      <c r="Y650" s="236"/>
      <c r="Z650" s="236"/>
      <c r="AA650" s="236"/>
      <c r="AB650" s="236"/>
      <c r="AC650" s="236"/>
    </row>
    <row r="651" spans="1:29" ht="13.2" x14ac:dyDescent="0.25">
      <c r="A651" s="236"/>
      <c r="B651" s="236"/>
      <c r="C651" s="236"/>
      <c r="D651" s="236"/>
      <c r="E651" s="236"/>
      <c r="F651" s="236"/>
      <c r="G651" s="237"/>
      <c r="H651" s="236"/>
      <c r="I651" s="236"/>
      <c r="J651" s="236"/>
      <c r="K651" s="236"/>
      <c r="L651" s="236"/>
      <c r="M651" s="236"/>
      <c r="N651" s="236"/>
      <c r="O651" s="236"/>
      <c r="P651" s="236"/>
      <c r="Q651" s="236"/>
      <c r="R651" s="236"/>
      <c r="S651" s="236"/>
      <c r="T651" s="236"/>
      <c r="U651" s="236"/>
      <c r="V651" s="236"/>
      <c r="W651" s="236"/>
      <c r="X651" s="236"/>
      <c r="Y651" s="236"/>
      <c r="Z651" s="236"/>
      <c r="AA651" s="236"/>
      <c r="AB651" s="236"/>
      <c r="AC651" s="236"/>
    </row>
    <row r="652" spans="1:29" ht="13.2" x14ac:dyDescent="0.25">
      <c r="A652" s="236"/>
      <c r="B652" s="236"/>
      <c r="C652" s="236"/>
      <c r="D652" s="236"/>
      <c r="E652" s="236"/>
      <c r="F652" s="236"/>
      <c r="G652" s="237"/>
      <c r="H652" s="236"/>
      <c r="I652" s="236"/>
      <c r="J652" s="236"/>
      <c r="K652" s="236"/>
      <c r="L652" s="236"/>
      <c r="M652" s="236"/>
      <c r="N652" s="236"/>
      <c r="O652" s="236"/>
      <c r="P652" s="236"/>
      <c r="Q652" s="236"/>
      <c r="R652" s="236"/>
      <c r="S652" s="236"/>
      <c r="T652" s="236"/>
      <c r="U652" s="236"/>
      <c r="V652" s="236"/>
      <c r="W652" s="236"/>
      <c r="X652" s="236"/>
      <c r="Y652" s="236"/>
      <c r="Z652" s="236"/>
      <c r="AA652" s="236"/>
      <c r="AB652" s="236"/>
      <c r="AC652" s="236"/>
    </row>
    <row r="653" spans="1:29" ht="13.2" x14ac:dyDescent="0.25">
      <c r="A653" s="236"/>
      <c r="B653" s="236"/>
      <c r="C653" s="236"/>
      <c r="D653" s="236"/>
      <c r="E653" s="236"/>
      <c r="F653" s="236"/>
      <c r="G653" s="237"/>
      <c r="H653" s="236"/>
      <c r="I653" s="236"/>
      <c r="J653" s="236"/>
      <c r="K653" s="236"/>
      <c r="L653" s="236"/>
      <c r="M653" s="236"/>
      <c r="N653" s="236"/>
      <c r="O653" s="236"/>
      <c r="P653" s="236"/>
      <c r="Q653" s="236"/>
      <c r="R653" s="236"/>
      <c r="S653" s="236"/>
      <c r="T653" s="236"/>
      <c r="U653" s="236"/>
      <c r="V653" s="236"/>
      <c r="W653" s="236"/>
      <c r="X653" s="236"/>
      <c r="Y653" s="236"/>
      <c r="Z653" s="236"/>
      <c r="AA653" s="236"/>
      <c r="AB653" s="236"/>
      <c r="AC653" s="236"/>
    </row>
    <row r="654" spans="1:29" ht="13.2" x14ac:dyDescent="0.25">
      <c r="A654" s="236"/>
      <c r="B654" s="236"/>
      <c r="C654" s="236"/>
      <c r="D654" s="236"/>
      <c r="E654" s="236"/>
      <c r="F654" s="236"/>
      <c r="G654" s="237"/>
      <c r="H654" s="236"/>
      <c r="I654" s="236"/>
      <c r="J654" s="236"/>
      <c r="K654" s="236"/>
      <c r="L654" s="236"/>
      <c r="M654" s="236"/>
      <c r="N654" s="236"/>
      <c r="O654" s="236"/>
      <c r="P654" s="236"/>
      <c r="Q654" s="236"/>
      <c r="R654" s="236"/>
      <c r="S654" s="236"/>
      <c r="T654" s="236"/>
      <c r="U654" s="236"/>
      <c r="V654" s="236"/>
      <c r="W654" s="236"/>
      <c r="X654" s="236"/>
      <c r="Y654" s="236"/>
      <c r="Z654" s="236"/>
      <c r="AA654" s="236"/>
      <c r="AB654" s="236"/>
      <c r="AC654" s="236"/>
    </row>
    <row r="655" spans="1:29" ht="13.2" x14ac:dyDescent="0.25">
      <c r="A655" s="236"/>
      <c r="B655" s="236"/>
      <c r="C655" s="236"/>
      <c r="D655" s="236"/>
      <c r="E655" s="236"/>
      <c r="F655" s="236"/>
      <c r="G655" s="237"/>
      <c r="H655" s="236"/>
      <c r="I655" s="236"/>
      <c r="J655" s="236"/>
      <c r="K655" s="236"/>
      <c r="L655" s="236"/>
      <c r="M655" s="236"/>
      <c r="N655" s="236"/>
      <c r="O655" s="236"/>
      <c r="P655" s="236"/>
      <c r="Q655" s="236"/>
      <c r="R655" s="236"/>
      <c r="S655" s="236"/>
      <c r="T655" s="236"/>
      <c r="U655" s="236"/>
      <c r="V655" s="236"/>
      <c r="W655" s="236"/>
      <c r="X655" s="236"/>
      <c r="Y655" s="236"/>
      <c r="Z655" s="236"/>
      <c r="AA655" s="236"/>
      <c r="AB655" s="236"/>
      <c r="AC655" s="236"/>
    </row>
    <row r="656" spans="1:29" ht="13.2" x14ac:dyDescent="0.25">
      <c r="A656" s="236"/>
      <c r="B656" s="236"/>
      <c r="C656" s="236"/>
      <c r="D656" s="236"/>
      <c r="E656" s="236"/>
      <c r="F656" s="236"/>
      <c r="G656" s="237"/>
      <c r="H656" s="236"/>
      <c r="I656" s="236"/>
      <c r="J656" s="236"/>
      <c r="K656" s="236"/>
      <c r="L656" s="236"/>
      <c r="M656" s="236"/>
      <c r="N656" s="236"/>
      <c r="O656" s="236"/>
      <c r="P656" s="236"/>
      <c r="Q656" s="236"/>
      <c r="R656" s="236"/>
      <c r="S656" s="236"/>
      <c r="T656" s="236"/>
      <c r="U656" s="236"/>
      <c r="V656" s="236"/>
      <c r="W656" s="236"/>
      <c r="X656" s="236"/>
      <c r="Y656" s="236"/>
      <c r="Z656" s="236"/>
      <c r="AA656" s="236"/>
      <c r="AB656" s="236"/>
      <c r="AC656" s="236"/>
    </row>
    <row r="657" spans="1:29" ht="13.2" x14ac:dyDescent="0.25">
      <c r="A657" s="236"/>
      <c r="B657" s="236"/>
      <c r="C657" s="236"/>
      <c r="D657" s="236"/>
      <c r="E657" s="236"/>
      <c r="F657" s="236"/>
      <c r="G657" s="237"/>
      <c r="H657" s="236"/>
      <c r="I657" s="236"/>
      <c r="J657" s="236"/>
      <c r="K657" s="236"/>
      <c r="L657" s="236"/>
      <c r="M657" s="236"/>
      <c r="N657" s="236"/>
      <c r="O657" s="236"/>
      <c r="P657" s="236"/>
      <c r="Q657" s="236"/>
      <c r="R657" s="236"/>
      <c r="S657" s="236"/>
      <c r="T657" s="236"/>
      <c r="U657" s="236"/>
      <c r="V657" s="236"/>
      <c r="W657" s="236"/>
      <c r="X657" s="236"/>
      <c r="Y657" s="236"/>
      <c r="Z657" s="236"/>
      <c r="AA657" s="236"/>
      <c r="AB657" s="236"/>
      <c r="AC657" s="236"/>
    </row>
    <row r="658" spans="1:29" ht="13.2" x14ac:dyDescent="0.25">
      <c r="A658" s="236"/>
      <c r="B658" s="236"/>
      <c r="C658" s="236"/>
      <c r="D658" s="236"/>
      <c r="E658" s="236"/>
      <c r="F658" s="236"/>
      <c r="G658" s="237"/>
      <c r="H658" s="236"/>
      <c r="I658" s="236"/>
      <c r="J658" s="236"/>
      <c r="K658" s="236"/>
      <c r="L658" s="236"/>
      <c r="M658" s="236"/>
      <c r="N658" s="236"/>
      <c r="O658" s="236"/>
      <c r="P658" s="236"/>
      <c r="Q658" s="236"/>
      <c r="R658" s="236"/>
      <c r="S658" s="236"/>
      <c r="T658" s="236"/>
      <c r="U658" s="236"/>
      <c r="V658" s="236"/>
      <c r="W658" s="236"/>
      <c r="X658" s="236"/>
      <c r="Y658" s="236"/>
      <c r="Z658" s="236"/>
      <c r="AA658" s="236"/>
      <c r="AB658" s="236"/>
      <c r="AC658" s="236"/>
    </row>
    <row r="659" spans="1:29" ht="13.2" x14ac:dyDescent="0.25">
      <c r="A659" s="236"/>
      <c r="B659" s="236"/>
      <c r="C659" s="236"/>
      <c r="D659" s="236"/>
      <c r="E659" s="236"/>
      <c r="F659" s="236"/>
      <c r="G659" s="237"/>
      <c r="H659" s="236"/>
      <c r="I659" s="236"/>
      <c r="J659" s="236"/>
      <c r="K659" s="236"/>
      <c r="L659" s="236"/>
      <c r="M659" s="236"/>
      <c r="N659" s="236"/>
      <c r="O659" s="236"/>
      <c r="P659" s="236"/>
      <c r="Q659" s="236"/>
      <c r="R659" s="236"/>
      <c r="S659" s="236"/>
      <c r="T659" s="236"/>
      <c r="U659" s="236"/>
      <c r="V659" s="236"/>
      <c r="W659" s="236"/>
      <c r="X659" s="236"/>
      <c r="Y659" s="236"/>
      <c r="Z659" s="236"/>
      <c r="AA659" s="236"/>
      <c r="AB659" s="236"/>
      <c r="AC659" s="236"/>
    </row>
    <row r="660" spans="1:29" ht="13.2" x14ac:dyDescent="0.25">
      <c r="A660" s="236"/>
      <c r="B660" s="236"/>
      <c r="C660" s="236"/>
      <c r="D660" s="236"/>
      <c r="E660" s="236"/>
      <c r="F660" s="236"/>
      <c r="G660" s="237"/>
      <c r="H660" s="236"/>
      <c r="I660" s="236"/>
      <c r="J660" s="236"/>
      <c r="K660" s="236"/>
      <c r="L660" s="236"/>
      <c r="M660" s="236"/>
      <c r="N660" s="236"/>
      <c r="O660" s="236"/>
      <c r="P660" s="236"/>
      <c r="Q660" s="236"/>
      <c r="R660" s="236"/>
      <c r="S660" s="236"/>
      <c r="T660" s="236"/>
      <c r="U660" s="236"/>
      <c r="V660" s="236"/>
      <c r="W660" s="236"/>
      <c r="X660" s="236"/>
      <c r="Y660" s="236"/>
      <c r="Z660" s="236"/>
      <c r="AA660" s="236"/>
      <c r="AB660" s="236"/>
      <c r="AC660" s="236"/>
    </row>
    <row r="661" spans="1:29" ht="13.2" x14ac:dyDescent="0.25">
      <c r="A661" s="236"/>
      <c r="B661" s="236"/>
      <c r="C661" s="236"/>
      <c r="D661" s="236"/>
      <c r="E661" s="236"/>
      <c r="F661" s="236"/>
      <c r="G661" s="237"/>
      <c r="H661" s="236"/>
      <c r="I661" s="236"/>
      <c r="J661" s="236"/>
      <c r="K661" s="236"/>
      <c r="L661" s="236"/>
      <c r="M661" s="236"/>
      <c r="N661" s="236"/>
      <c r="O661" s="236"/>
      <c r="P661" s="236"/>
      <c r="Q661" s="236"/>
      <c r="R661" s="236"/>
      <c r="S661" s="236"/>
      <c r="T661" s="236"/>
      <c r="U661" s="236"/>
      <c r="V661" s="236"/>
      <c r="W661" s="236"/>
      <c r="X661" s="236"/>
      <c r="Y661" s="236"/>
      <c r="Z661" s="236"/>
      <c r="AA661" s="236"/>
      <c r="AB661" s="236"/>
      <c r="AC661" s="236"/>
    </row>
    <row r="662" spans="1:29" ht="13.2" x14ac:dyDescent="0.25">
      <c r="A662" s="236"/>
      <c r="B662" s="236"/>
      <c r="C662" s="236"/>
      <c r="D662" s="236"/>
      <c r="E662" s="236"/>
      <c r="F662" s="236"/>
      <c r="G662" s="237"/>
      <c r="H662" s="236"/>
      <c r="I662" s="236"/>
      <c r="J662" s="236"/>
      <c r="K662" s="236"/>
      <c r="L662" s="236"/>
      <c r="M662" s="236"/>
      <c r="N662" s="236"/>
      <c r="O662" s="236"/>
      <c r="P662" s="236"/>
      <c r="Q662" s="236"/>
      <c r="R662" s="236"/>
      <c r="S662" s="236"/>
      <c r="T662" s="236"/>
      <c r="U662" s="236"/>
      <c r="V662" s="236"/>
      <c r="W662" s="236"/>
      <c r="X662" s="236"/>
      <c r="Y662" s="236"/>
      <c r="Z662" s="236"/>
      <c r="AA662" s="236"/>
      <c r="AB662" s="236"/>
      <c r="AC662" s="236"/>
    </row>
    <row r="663" spans="1:29" ht="13.2" x14ac:dyDescent="0.25">
      <c r="A663" s="236"/>
      <c r="B663" s="236"/>
      <c r="C663" s="236"/>
      <c r="D663" s="236"/>
      <c r="E663" s="236"/>
      <c r="F663" s="236"/>
      <c r="G663" s="237"/>
      <c r="H663" s="236"/>
      <c r="I663" s="236"/>
      <c r="J663" s="236"/>
      <c r="K663" s="236"/>
      <c r="L663" s="236"/>
      <c r="M663" s="236"/>
      <c r="N663" s="236"/>
      <c r="O663" s="236"/>
      <c r="P663" s="236"/>
      <c r="Q663" s="236"/>
      <c r="R663" s="236"/>
      <c r="S663" s="236"/>
      <c r="T663" s="236"/>
      <c r="U663" s="236"/>
      <c r="V663" s="236"/>
      <c r="W663" s="236"/>
      <c r="X663" s="236"/>
      <c r="Y663" s="236"/>
      <c r="Z663" s="236"/>
      <c r="AA663" s="236"/>
      <c r="AB663" s="236"/>
      <c r="AC663" s="236"/>
    </row>
    <row r="664" spans="1:29" ht="13.2" x14ac:dyDescent="0.25">
      <c r="A664" s="236"/>
      <c r="B664" s="236"/>
      <c r="C664" s="236"/>
      <c r="D664" s="236"/>
      <c r="E664" s="236"/>
      <c r="F664" s="236"/>
      <c r="G664" s="237"/>
      <c r="H664" s="236"/>
      <c r="I664" s="236"/>
      <c r="J664" s="236"/>
      <c r="K664" s="236"/>
      <c r="L664" s="236"/>
      <c r="M664" s="236"/>
      <c r="N664" s="236"/>
      <c r="O664" s="236"/>
      <c r="P664" s="236"/>
      <c r="Q664" s="236"/>
      <c r="R664" s="236"/>
      <c r="S664" s="236"/>
      <c r="T664" s="236"/>
      <c r="U664" s="236"/>
      <c r="V664" s="236"/>
      <c r="W664" s="236"/>
      <c r="X664" s="236"/>
      <c r="Y664" s="236"/>
      <c r="Z664" s="236"/>
      <c r="AA664" s="236"/>
      <c r="AB664" s="236"/>
      <c r="AC664" s="236"/>
    </row>
    <row r="665" spans="1:29" ht="13.2" x14ac:dyDescent="0.25">
      <c r="A665" s="236"/>
      <c r="B665" s="236"/>
      <c r="C665" s="236"/>
      <c r="D665" s="236"/>
      <c r="E665" s="236"/>
      <c r="F665" s="236"/>
      <c r="G665" s="237"/>
      <c r="H665" s="236"/>
      <c r="I665" s="236"/>
      <c r="J665" s="236"/>
      <c r="K665" s="236"/>
      <c r="L665" s="236"/>
      <c r="M665" s="236"/>
      <c r="N665" s="236"/>
      <c r="O665" s="236"/>
      <c r="P665" s="236"/>
      <c r="Q665" s="236"/>
      <c r="R665" s="236"/>
      <c r="S665" s="236"/>
      <c r="T665" s="236"/>
      <c r="U665" s="236"/>
      <c r="V665" s="236"/>
      <c r="W665" s="236"/>
      <c r="X665" s="236"/>
      <c r="Y665" s="236"/>
      <c r="Z665" s="236"/>
      <c r="AA665" s="236"/>
      <c r="AB665" s="236"/>
      <c r="AC665" s="236"/>
    </row>
    <row r="666" spans="1:29" ht="13.2" x14ac:dyDescent="0.25">
      <c r="A666" s="236"/>
      <c r="B666" s="236"/>
      <c r="C666" s="236"/>
      <c r="D666" s="236"/>
      <c r="E666" s="236"/>
      <c r="F666" s="236"/>
      <c r="G666" s="237"/>
      <c r="H666" s="236"/>
      <c r="I666" s="236"/>
      <c r="J666" s="236"/>
      <c r="K666" s="236"/>
      <c r="L666" s="236"/>
      <c r="M666" s="236"/>
      <c r="N666" s="236"/>
      <c r="O666" s="236"/>
      <c r="P666" s="236"/>
      <c r="Q666" s="236"/>
      <c r="R666" s="236"/>
      <c r="S666" s="236"/>
      <c r="T666" s="236"/>
      <c r="U666" s="236"/>
      <c r="V666" s="236"/>
      <c r="W666" s="236"/>
      <c r="X666" s="236"/>
      <c r="Y666" s="236"/>
      <c r="Z666" s="236"/>
      <c r="AA666" s="236"/>
      <c r="AB666" s="236"/>
      <c r="AC666" s="236"/>
    </row>
    <row r="667" spans="1:29" ht="13.2" x14ac:dyDescent="0.25">
      <c r="A667" s="236"/>
      <c r="B667" s="236"/>
      <c r="C667" s="236"/>
      <c r="D667" s="236"/>
      <c r="E667" s="236"/>
      <c r="F667" s="236"/>
      <c r="G667" s="237"/>
      <c r="H667" s="236"/>
      <c r="I667" s="236"/>
      <c r="J667" s="236"/>
      <c r="K667" s="236"/>
      <c r="L667" s="236"/>
      <c r="M667" s="236"/>
      <c r="N667" s="236"/>
      <c r="O667" s="236"/>
      <c r="P667" s="236"/>
      <c r="Q667" s="236"/>
      <c r="R667" s="236"/>
      <c r="S667" s="236"/>
      <c r="T667" s="236"/>
      <c r="U667" s="236"/>
      <c r="V667" s="236"/>
      <c r="W667" s="236"/>
      <c r="X667" s="236"/>
      <c r="Y667" s="236"/>
      <c r="Z667" s="236"/>
      <c r="AA667" s="236"/>
      <c r="AB667" s="236"/>
      <c r="AC667" s="236"/>
    </row>
    <row r="668" spans="1:29" ht="13.2" x14ac:dyDescent="0.25">
      <c r="A668" s="236"/>
      <c r="B668" s="236"/>
      <c r="C668" s="236"/>
      <c r="D668" s="236"/>
      <c r="E668" s="236"/>
      <c r="F668" s="236"/>
      <c r="G668" s="237"/>
      <c r="H668" s="236"/>
      <c r="I668" s="236"/>
      <c r="J668" s="236"/>
      <c r="K668" s="236"/>
      <c r="L668" s="236"/>
      <c r="M668" s="236"/>
      <c r="N668" s="236"/>
      <c r="O668" s="236"/>
      <c r="P668" s="236"/>
      <c r="Q668" s="236"/>
      <c r="R668" s="236"/>
      <c r="S668" s="236"/>
      <c r="T668" s="236"/>
      <c r="U668" s="236"/>
      <c r="V668" s="236"/>
      <c r="W668" s="236"/>
      <c r="X668" s="236"/>
      <c r="Y668" s="236"/>
      <c r="Z668" s="236"/>
      <c r="AA668" s="236"/>
      <c r="AB668" s="236"/>
      <c r="AC668" s="236"/>
    </row>
    <row r="669" spans="1:29" ht="13.2" x14ac:dyDescent="0.25">
      <c r="A669" s="236"/>
      <c r="B669" s="236"/>
      <c r="C669" s="236"/>
      <c r="D669" s="236"/>
      <c r="E669" s="236"/>
      <c r="F669" s="236"/>
      <c r="G669" s="237"/>
      <c r="H669" s="236"/>
      <c r="I669" s="236"/>
      <c r="J669" s="236"/>
      <c r="K669" s="236"/>
      <c r="L669" s="236"/>
      <c r="M669" s="236"/>
      <c r="N669" s="236"/>
      <c r="O669" s="236"/>
      <c r="P669" s="236"/>
      <c r="Q669" s="236"/>
      <c r="R669" s="236"/>
      <c r="S669" s="236"/>
      <c r="T669" s="236"/>
      <c r="U669" s="236"/>
      <c r="V669" s="236"/>
      <c r="W669" s="236"/>
      <c r="X669" s="236"/>
      <c r="Y669" s="236"/>
      <c r="Z669" s="236"/>
      <c r="AA669" s="236"/>
      <c r="AB669" s="236"/>
      <c r="AC669" s="236"/>
    </row>
    <row r="670" spans="1:29" ht="13.2" x14ac:dyDescent="0.25">
      <c r="A670" s="236"/>
      <c r="B670" s="236"/>
      <c r="C670" s="236"/>
      <c r="D670" s="236"/>
      <c r="E670" s="236"/>
      <c r="F670" s="236"/>
      <c r="G670" s="237"/>
      <c r="H670" s="236"/>
      <c r="I670" s="236"/>
      <c r="J670" s="236"/>
      <c r="K670" s="236"/>
      <c r="L670" s="236"/>
      <c r="M670" s="236"/>
      <c r="N670" s="236"/>
      <c r="O670" s="236"/>
      <c r="P670" s="236"/>
      <c r="Q670" s="236"/>
      <c r="R670" s="236"/>
      <c r="S670" s="236"/>
      <c r="T670" s="236"/>
      <c r="U670" s="236"/>
      <c r="V670" s="236"/>
      <c r="W670" s="236"/>
      <c r="X670" s="236"/>
      <c r="Y670" s="236"/>
      <c r="Z670" s="236"/>
      <c r="AA670" s="236"/>
      <c r="AB670" s="236"/>
      <c r="AC670" s="236"/>
    </row>
    <row r="671" spans="1:29" ht="13.2" x14ac:dyDescent="0.25">
      <c r="A671" s="236"/>
      <c r="B671" s="236"/>
      <c r="C671" s="236"/>
      <c r="D671" s="236"/>
      <c r="E671" s="236"/>
      <c r="F671" s="236"/>
      <c r="G671" s="237"/>
      <c r="H671" s="236"/>
      <c r="I671" s="236"/>
      <c r="J671" s="236"/>
      <c r="K671" s="236"/>
      <c r="L671" s="236"/>
      <c r="M671" s="236"/>
      <c r="N671" s="236"/>
      <c r="O671" s="236"/>
      <c r="P671" s="236"/>
      <c r="Q671" s="236"/>
      <c r="R671" s="236"/>
      <c r="S671" s="236"/>
      <c r="T671" s="236"/>
      <c r="U671" s="236"/>
      <c r="V671" s="236"/>
      <c r="W671" s="236"/>
      <c r="X671" s="236"/>
      <c r="Y671" s="236"/>
      <c r="Z671" s="236"/>
      <c r="AA671" s="236"/>
      <c r="AB671" s="236"/>
      <c r="AC671" s="236"/>
    </row>
    <row r="672" spans="1:29" ht="13.2" x14ac:dyDescent="0.25">
      <c r="A672" s="236"/>
      <c r="B672" s="236"/>
      <c r="C672" s="236"/>
      <c r="D672" s="236"/>
      <c r="E672" s="236"/>
      <c r="F672" s="236"/>
      <c r="G672" s="237"/>
      <c r="H672" s="236"/>
      <c r="I672" s="236"/>
      <c r="J672" s="236"/>
      <c r="K672" s="236"/>
      <c r="L672" s="236"/>
      <c r="M672" s="236"/>
      <c r="N672" s="236"/>
      <c r="O672" s="236"/>
      <c r="P672" s="236"/>
      <c r="Q672" s="236"/>
      <c r="R672" s="236"/>
      <c r="S672" s="236"/>
      <c r="T672" s="236"/>
      <c r="U672" s="236"/>
      <c r="V672" s="236"/>
      <c r="W672" s="236"/>
      <c r="X672" s="236"/>
      <c r="Y672" s="236"/>
      <c r="Z672" s="236"/>
      <c r="AA672" s="236"/>
      <c r="AB672" s="236"/>
      <c r="AC672" s="236"/>
    </row>
    <row r="673" spans="1:29" ht="13.2" x14ac:dyDescent="0.25">
      <c r="A673" s="236"/>
      <c r="B673" s="236"/>
      <c r="C673" s="236"/>
      <c r="D673" s="236"/>
      <c r="E673" s="236"/>
      <c r="F673" s="236"/>
      <c r="G673" s="237"/>
      <c r="H673" s="236"/>
      <c r="I673" s="236"/>
      <c r="J673" s="236"/>
      <c r="K673" s="236"/>
      <c r="L673" s="236"/>
      <c r="M673" s="236"/>
      <c r="N673" s="236"/>
      <c r="O673" s="236"/>
      <c r="P673" s="236"/>
      <c r="Q673" s="236"/>
      <c r="R673" s="236"/>
      <c r="S673" s="236"/>
      <c r="T673" s="236"/>
      <c r="U673" s="236"/>
      <c r="V673" s="236"/>
      <c r="W673" s="236"/>
      <c r="X673" s="236"/>
      <c r="Y673" s="236"/>
      <c r="Z673" s="236"/>
      <c r="AA673" s="236"/>
      <c r="AB673" s="236"/>
      <c r="AC673" s="236"/>
    </row>
    <row r="674" spans="1:29" ht="13.2" x14ac:dyDescent="0.25">
      <c r="A674" s="236"/>
      <c r="B674" s="236"/>
      <c r="C674" s="236"/>
      <c r="D674" s="236"/>
      <c r="E674" s="236"/>
      <c r="F674" s="236"/>
      <c r="G674" s="237"/>
      <c r="H674" s="236"/>
      <c r="I674" s="236"/>
      <c r="J674" s="236"/>
      <c r="K674" s="236"/>
      <c r="L674" s="236"/>
      <c r="M674" s="236"/>
      <c r="N674" s="236"/>
      <c r="O674" s="236"/>
      <c r="P674" s="236"/>
      <c r="Q674" s="236"/>
      <c r="R674" s="236"/>
      <c r="S674" s="236"/>
      <c r="T674" s="236"/>
      <c r="U674" s="236"/>
      <c r="V674" s="236"/>
      <c r="W674" s="236"/>
      <c r="X674" s="236"/>
      <c r="Y674" s="236"/>
      <c r="Z674" s="236"/>
      <c r="AA674" s="236"/>
      <c r="AB674" s="236"/>
      <c r="AC674" s="236"/>
    </row>
    <row r="675" spans="1:29" ht="13.2" x14ac:dyDescent="0.25">
      <c r="A675" s="236"/>
      <c r="B675" s="236"/>
      <c r="C675" s="236"/>
      <c r="D675" s="236"/>
      <c r="E675" s="236"/>
      <c r="F675" s="236"/>
      <c r="G675" s="237"/>
      <c r="H675" s="236"/>
      <c r="I675" s="236"/>
      <c r="J675" s="236"/>
      <c r="K675" s="236"/>
      <c r="L675" s="236"/>
      <c r="M675" s="236"/>
      <c r="N675" s="236"/>
      <c r="O675" s="236"/>
      <c r="P675" s="236"/>
      <c r="Q675" s="236"/>
      <c r="R675" s="236"/>
      <c r="S675" s="236"/>
      <c r="T675" s="236"/>
      <c r="U675" s="236"/>
      <c r="V675" s="236"/>
      <c r="W675" s="236"/>
      <c r="X675" s="236"/>
      <c r="Y675" s="236"/>
      <c r="Z675" s="236"/>
      <c r="AA675" s="236"/>
      <c r="AB675" s="236"/>
      <c r="AC675" s="236"/>
    </row>
    <row r="676" spans="1:29" ht="13.2" x14ac:dyDescent="0.25">
      <c r="A676" s="236"/>
      <c r="B676" s="236"/>
      <c r="C676" s="236"/>
      <c r="D676" s="236"/>
      <c r="E676" s="236"/>
      <c r="F676" s="236"/>
      <c r="G676" s="237"/>
      <c r="H676" s="236"/>
      <c r="I676" s="236"/>
      <c r="J676" s="236"/>
      <c r="K676" s="236"/>
      <c r="L676" s="236"/>
      <c r="M676" s="236"/>
      <c r="N676" s="236"/>
      <c r="O676" s="236"/>
      <c r="P676" s="236"/>
      <c r="Q676" s="236"/>
      <c r="R676" s="236"/>
      <c r="S676" s="236"/>
      <c r="T676" s="236"/>
      <c r="U676" s="236"/>
      <c r="V676" s="236"/>
      <c r="W676" s="236"/>
      <c r="X676" s="236"/>
      <c r="Y676" s="236"/>
      <c r="Z676" s="236"/>
      <c r="AA676" s="236"/>
      <c r="AB676" s="236"/>
      <c r="AC676" s="236"/>
    </row>
    <row r="677" spans="1:29" ht="13.2" x14ac:dyDescent="0.25">
      <c r="A677" s="236"/>
      <c r="B677" s="236"/>
      <c r="C677" s="236"/>
      <c r="D677" s="236"/>
      <c r="E677" s="236"/>
      <c r="F677" s="236"/>
      <c r="G677" s="237"/>
      <c r="H677" s="236"/>
      <c r="I677" s="236"/>
      <c r="J677" s="236"/>
      <c r="K677" s="236"/>
      <c r="L677" s="236"/>
      <c r="M677" s="236"/>
      <c r="N677" s="236"/>
      <c r="O677" s="236"/>
      <c r="P677" s="236"/>
      <c r="Q677" s="236"/>
      <c r="R677" s="236"/>
      <c r="S677" s="236"/>
      <c r="T677" s="236"/>
      <c r="U677" s="236"/>
      <c r="V677" s="236"/>
      <c r="W677" s="236"/>
      <c r="X677" s="236"/>
      <c r="Y677" s="236"/>
      <c r="Z677" s="236"/>
      <c r="AA677" s="236"/>
      <c r="AB677" s="236"/>
      <c r="AC677" s="236"/>
    </row>
    <row r="678" spans="1:29" ht="13.2" x14ac:dyDescent="0.25">
      <c r="A678" s="236"/>
      <c r="B678" s="236"/>
      <c r="C678" s="236"/>
      <c r="D678" s="236"/>
      <c r="E678" s="236"/>
      <c r="F678" s="236"/>
      <c r="G678" s="237"/>
      <c r="H678" s="236"/>
      <c r="I678" s="236"/>
      <c r="J678" s="236"/>
      <c r="K678" s="236"/>
      <c r="L678" s="236"/>
      <c r="M678" s="236"/>
      <c r="N678" s="236"/>
      <c r="O678" s="236"/>
      <c r="P678" s="236"/>
      <c r="Q678" s="236"/>
      <c r="R678" s="236"/>
      <c r="S678" s="236"/>
      <c r="T678" s="236"/>
      <c r="U678" s="236"/>
      <c r="V678" s="236"/>
      <c r="W678" s="236"/>
      <c r="X678" s="236"/>
      <c r="Y678" s="236"/>
      <c r="Z678" s="236"/>
      <c r="AA678" s="236"/>
      <c r="AB678" s="236"/>
      <c r="AC678" s="236"/>
    </row>
    <row r="679" spans="1:29" ht="13.2" x14ac:dyDescent="0.25">
      <c r="A679" s="236"/>
      <c r="B679" s="236"/>
      <c r="C679" s="236"/>
      <c r="D679" s="236"/>
      <c r="E679" s="236"/>
      <c r="F679" s="236"/>
      <c r="G679" s="237"/>
      <c r="H679" s="236"/>
      <c r="I679" s="236"/>
      <c r="J679" s="236"/>
      <c r="K679" s="236"/>
      <c r="L679" s="236"/>
      <c r="M679" s="236"/>
      <c r="N679" s="236"/>
      <c r="O679" s="236"/>
      <c r="P679" s="236"/>
      <c r="Q679" s="236"/>
      <c r="R679" s="236"/>
      <c r="S679" s="236"/>
      <c r="T679" s="236"/>
      <c r="U679" s="236"/>
      <c r="V679" s="236"/>
      <c r="W679" s="236"/>
      <c r="X679" s="236"/>
      <c r="Y679" s="236"/>
      <c r="Z679" s="236"/>
      <c r="AA679" s="236"/>
      <c r="AB679" s="236"/>
      <c r="AC679" s="236"/>
    </row>
    <row r="680" spans="1:29" ht="13.2" x14ac:dyDescent="0.25">
      <c r="A680" s="236"/>
      <c r="B680" s="236"/>
      <c r="C680" s="236"/>
      <c r="D680" s="236"/>
      <c r="E680" s="236"/>
      <c r="F680" s="236"/>
      <c r="G680" s="237"/>
      <c r="H680" s="236"/>
      <c r="I680" s="236"/>
      <c r="J680" s="236"/>
      <c r="K680" s="236"/>
      <c r="L680" s="236"/>
      <c r="M680" s="236"/>
      <c r="N680" s="236"/>
      <c r="O680" s="236"/>
      <c r="P680" s="236"/>
      <c r="Q680" s="236"/>
      <c r="R680" s="236"/>
      <c r="S680" s="236"/>
      <c r="T680" s="236"/>
      <c r="U680" s="236"/>
      <c r="V680" s="236"/>
      <c r="W680" s="236"/>
      <c r="X680" s="236"/>
      <c r="Y680" s="236"/>
      <c r="Z680" s="236"/>
      <c r="AA680" s="236"/>
      <c r="AB680" s="236"/>
      <c r="AC680" s="236"/>
    </row>
    <row r="681" spans="1:29" ht="13.2" x14ac:dyDescent="0.25">
      <c r="A681" s="236"/>
      <c r="B681" s="236"/>
      <c r="C681" s="236"/>
      <c r="D681" s="236"/>
      <c r="E681" s="236"/>
      <c r="F681" s="236"/>
      <c r="G681" s="237"/>
      <c r="H681" s="236"/>
      <c r="I681" s="236"/>
      <c r="J681" s="236"/>
      <c r="K681" s="236"/>
      <c r="L681" s="236"/>
      <c r="M681" s="236"/>
      <c r="N681" s="236"/>
      <c r="O681" s="236"/>
      <c r="P681" s="236"/>
      <c r="Q681" s="236"/>
      <c r="R681" s="236"/>
      <c r="S681" s="236"/>
      <c r="T681" s="236"/>
      <c r="U681" s="236"/>
      <c r="V681" s="236"/>
      <c r="W681" s="236"/>
      <c r="X681" s="236"/>
      <c r="Y681" s="236"/>
      <c r="Z681" s="236"/>
      <c r="AA681" s="236"/>
      <c r="AB681" s="236"/>
      <c r="AC681" s="236"/>
    </row>
    <row r="682" spans="1:29" ht="13.2" x14ac:dyDescent="0.25">
      <c r="A682" s="236"/>
      <c r="B682" s="236"/>
      <c r="C682" s="236"/>
      <c r="D682" s="236"/>
      <c r="E682" s="236"/>
      <c r="F682" s="236"/>
      <c r="G682" s="237"/>
      <c r="H682" s="236"/>
      <c r="I682" s="236"/>
      <c r="J682" s="236"/>
      <c r="K682" s="236"/>
      <c r="L682" s="236"/>
      <c r="M682" s="236"/>
      <c r="N682" s="236"/>
      <c r="O682" s="236"/>
      <c r="P682" s="236"/>
      <c r="Q682" s="236"/>
      <c r="R682" s="236"/>
      <c r="S682" s="236"/>
      <c r="T682" s="236"/>
      <c r="U682" s="236"/>
      <c r="V682" s="236"/>
      <c r="W682" s="236"/>
      <c r="X682" s="236"/>
      <c r="Y682" s="236"/>
      <c r="Z682" s="236"/>
      <c r="AA682" s="236"/>
      <c r="AB682" s="236"/>
      <c r="AC682" s="236"/>
    </row>
    <row r="683" spans="1:29" ht="13.2" x14ac:dyDescent="0.25">
      <c r="A683" s="236"/>
      <c r="B683" s="236"/>
      <c r="C683" s="236"/>
      <c r="D683" s="236"/>
      <c r="E683" s="236"/>
      <c r="F683" s="236"/>
      <c r="G683" s="237"/>
      <c r="H683" s="236"/>
      <c r="I683" s="236"/>
      <c r="J683" s="236"/>
      <c r="K683" s="236"/>
      <c r="L683" s="236"/>
      <c r="M683" s="236"/>
      <c r="N683" s="236"/>
      <c r="O683" s="236"/>
      <c r="P683" s="236"/>
      <c r="Q683" s="236"/>
      <c r="R683" s="236"/>
      <c r="S683" s="236"/>
      <c r="T683" s="236"/>
      <c r="U683" s="236"/>
      <c r="V683" s="236"/>
      <c r="W683" s="236"/>
      <c r="X683" s="236"/>
      <c r="Y683" s="236"/>
      <c r="Z683" s="236"/>
      <c r="AA683" s="236"/>
      <c r="AB683" s="236"/>
      <c r="AC683" s="236"/>
    </row>
    <row r="684" spans="1:29" ht="13.2" x14ac:dyDescent="0.25">
      <c r="A684" s="236"/>
      <c r="B684" s="236"/>
      <c r="C684" s="236"/>
      <c r="D684" s="236"/>
      <c r="E684" s="236"/>
      <c r="F684" s="236"/>
      <c r="G684" s="237"/>
      <c r="H684" s="236"/>
      <c r="I684" s="236"/>
      <c r="J684" s="236"/>
      <c r="K684" s="236"/>
      <c r="L684" s="236"/>
      <c r="M684" s="236"/>
      <c r="N684" s="236"/>
      <c r="O684" s="236"/>
      <c r="P684" s="236"/>
      <c r="Q684" s="236"/>
      <c r="R684" s="236"/>
      <c r="S684" s="236"/>
      <c r="T684" s="236"/>
      <c r="U684" s="236"/>
      <c r="V684" s="236"/>
      <c r="W684" s="236"/>
      <c r="X684" s="236"/>
      <c r="Y684" s="236"/>
      <c r="Z684" s="236"/>
      <c r="AA684" s="236"/>
      <c r="AB684" s="236"/>
      <c r="AC684" s="236"/>
    </row>
    <row r="685" spans="1:29" ht="13.2" x14ac:dyDescent="0.25">
      <c r="A685" s="236"/>
      <c r="B685" s="236"/>
      <c r="C685" s="236"/>
      <c r="D685" s="236"/>
      <c r="E685" s="236"/>
      <c r="F685" s="236"/>
      <c r="G685" s="237"/>
      <c r="H685" s="236"/>
      <c r="I685" s="236"/>
      <c r="J685" s="236"/>
      <c r="K685" s="236"/>
      <c r="L685" s="236"/>
      <c r="M685" s="236"/>
      <c r="N685" s="236"/>
      <c r="O685" s="236"/>
      <c r="P685" s="236"/>
      <c r="Q685" s="236"/>
      <c r="R685" s="236"/>
      <c r="S685" s="236"/>
      <c r="T685" s="236"/>
      <c r="U685" s="236"/>
      <c r="V685" s="236"/>
      <c r="W685" s="236"/>
      <c r="X685" s="236"/>
      <c r="Y685" s="236"/>
      <c r="Z685" s="236"/>
      <c r="AA685" s="236"/>
      <c r="AB685" s="236"/>
      <c r="AC685" s="236"/>
    </row>
    <row r="686" spans="1:29" ht="13.2" x14ac:dyDescent="0.25">
      <c r="A686" s="236"/>
      <c r="B686" s="236"/>
      <c r="C686" s="236"/>
      <c r="D686" s="236"/>
      <c r="E686" s="236"/>
      <c r="F686" s="236"/>
      <c r="G686" s="237"/>
      <c r="H686" s="236"/>
      <c r="I686" s="236"/>
      <c r="J686" s="236"/>
      <c r="K686" s="236"/>
      <c r="L686" s="236"/>
      <c r="M686" s="236"/>
      <c r="N686" s="236"/>
      <c r="O686" s="236"/>
      <c r="P686" s="236"/>
      <c r="Q686" s="236"/>
      <c r="R686" s="236"/>
      <c r="S686" s="236"/>
      <c r="T686" s="236"/>
      <c r="U686" s="236"/>
      <c r="V686" s="236"/>
      <c r="W686" s="236"/>
      <c r="X686" s="236"/>
      <c r="Y686" s="236"/>
      <c r="Z686" s="236"/>
      <c r="AA686" s="236"/>
      <c r="AB686" s="236"/>
      <c r="AC686" s="236"/>
    </row>
    <row r="687" spans="1:29" ht="13.2" x14ac:dyDescent="0.25">
      <c r="A687" s="236"/>
      <c r="B687" s="236"/>
      <c r="C687" s="236"/>
      <c r="D687" s="236"/>
      <c r="E687" s="236"/>
      <c r="F687" s="236"/>
      <c r="G687" s="237"/>
      <c r="H687" s="236"/>
      <c r="I687" s="236"/>
      <c r="J687" s="236"/>
      <c r="K687" s="236"/>
      <c r="L687" s="236"/>
      <c r="M687" s="236"/>
      <c r="N687" s="236"/>
      <c r="O687" s="236"/>
      <c r="P687" s="236"/>
      <c r="Q687" s="236"/>
      <c r="R687" s="236"/>
      <c r="S687" s="236"/>
      <c r="T687" s="236"/>
      <c r="U687" s="236"/>
      <c r="V687" s="236"/>
      <c r="W687" s="236"/>
      <c r="X687" s="236"/>
      <c r="Y687" s="236"/>
      <c r="Z687" s="236"/>
      <c r="AA687" s="236"/>
      <c r="AB687" s="236"/>
      <c r="AC687" s="236"/>
    </row>
    <row r="688" spans="1:29" ht="13.2" x14ac:dyDescent="0.25">
      <c r="A688" s="236"/>
      <c r="B688" s="236"/>
      <c r="C688" s="236"/>
      <c r="D688" s="236"/>
      <c r="E688" s="236"/>
      <c r="F688" s="236"/>
      <c r="G688" s="237"/>
      <c r="H688" s="236"/>
      <c r="I688" s="236"/>
      <c r="J688" s="236"/>
      <c r="K688" s="236"/>
      <c r="L688" s="236"/>
      <c r="M688" s="236"/>
      <c r="N688" s="236"/>
      <c r="O688" s="236"/>
      <c r="P688" s="236"/>
      <c r="Q688" s="236"/>
      <c r="R688" s="236"/>
      <c r="S688" s="236"/>
      <c r="T688" s="236"/>
      <c r="U688" s="236"/>
      <c r="V688" s="236"/>
      <c r="W688" s="236"/>
      <c r="X688" s="236"/>
      <c r="Y688" s="236"/>
      <c r="Z688" s="236"/>
      <c r="AA688" s="236"/>
      <c r="AB688" s="236"/>
      <c r="AC688" s="236"/>
    </row>
    <row r="689" spans="1:29" ht="13.2" x14ac:dyDescent="0.25">
      <c r="A689" s="236"/>
      <c r="B689" s="236"/>
      <c r="C689" s="236"/>
      <c r="D689" s="236"/>
      <c r="E689" s="236"/>
      <c r="F689" s="236"/>
      <c r="G689" s="237"/>
      <c r="H689" s="236"/>
      <c r="I689" s="236"/>
      <c r="J689" s="236"/>
      <c r="K689" s="236"/>
      <c r="L689" s="236"/>
      <c r="M689" s="236"/>
      <c r="N689" s="236"/>
      <c r="O689" s="236"/>
      <c r="P689" s="236"/>
      <c r="Q689" s="236"/>
      <c r="R689" s="236"/>
      <c r="S689" s="236"/>
      <c r="T689" s="236"/>
      <c r="U689" s="236"/>
      <c r="V689" s="236"/>
      <c r="W689" s="236"/>
      <c r="X689" s="236"/>
      <c r="Y689" s="236"/>
      <c r="Z689" s="236"/>
      <c r="AA689" s="236"/>
      <c r="AB689" s="236"/>
      <c r="AC689" s="236"/>
    </row>
    <row r="690" spans="1:29" ht="13.2" x14ac:dyDescent="0.25">
      <c r="A690" s="236"/>
      <c r="B690" s="236"/>
      <c r="C690" s="236"/>
      <c r="D690" s="236"/>
      <c r="E690" s="236"/>
      <c r="F690" s="236"/>
      <c r="G690" s="237"/>
      <c r="H690" s="236"/>
      <c r="I690" s="236"/>
      <c r="J690" s="236"/>
      <c r="K690" s="236"/>
      <c r="L690" s="236"/>
      <c r="M690" s="236"/>
      <c r="N690" s="236"/>
      <c r="O690" s="236"/>
      <c r="P690" s="236"/>
      <c r="Q690" s="236"/>
      <c r="R690" s="236"/>
      <c r="S690" s="236"/>
      <c r="T690" s="236"/>
      <c r="U690" s="236"/>
      <c r="V690" s="236"/>
      <c r="W690" s="236"/>
      <c r="X690" s="236"/>
      <c r="Y690" s="236"/>
      <c r="Z690" s="236"/>
      <c r="AA690" s="236"/>
      <c r="AB690" s="236"/>
      <c r="AC690" s="236"/>
    </row>
    <row r="691" spans="1:29" ht="13.2" x14ac:dyDescent="0.25">
      <c r="A691" s="236"/>
      <c r="B691" s="236"/>
      <c r="C691" s="236"/>
      <c r="D691" s="236"/>
      <c r="E691" s="236"/>
      <c r="F691" s="236"/>
      <c r="G691" s="237"/>
      <c r="H691" s="236"/>
      <c r="I691" s="236"/>
      <c r="J691" s="236"/>
      <c r="K691" s="236"/>
      <c r="L691" s="236"/>
      <c r="M691" s="236"/>
      <c r="N691" s="236"/>
      <c r="O691" s="236"/>
      <c r="P691" s="236"/>
      <c r="Q691" s="236"/>
      <c r="R691" s="236"/>
      <c r="S691" s="236"/>
      <c r="T691" s="236"/>
      <c r="U691" s="236"/>
      <c r="V691" s="236"/>
      <c r="W691" s="236"/>
      <c r="X691" s="236"/>
      <c r="Y691" s="236"/>
      <c r="Z691" s="236"/>
      <c r="AA691" s="236"/>
      <c r="AB691" s="236"/>
      <c r="AC691" s="236"/>
    </row>
    <row r="692" spans="1:29" ht="13.2" x14ac:dyDescent="0.25">
      <c r="A692" s="236"/>
      <c r="B692" s="236"/>
      <c r="C692" s="236"/>
      <c r="D692" s="236"/>
      <c r="E692" s="236"/>
      <c r="F692" s="236"/>
      <c r="G692" s="237"/>
      <c r="H692" s="236"/>
      <c r="I692" s="236"/>
      <c r="J692" s="236"/>
      <c r="K692" s="236"/>
      <c r="L692" s="236"/>
      <c r="M692" s="236"/>
      <c r="N692" s="236"/>
      <c r="O692" s="236"/>
      <c r="P692" s="236"/>
      <c r="Q692" s="236"/>
      <c r="R692" s="236"/>
      <c r="S692" s="236"/>
      <c r="T692" s="236"/>
      <c r="U692" s="236"/>
      <c r="V692" s="236"/>
      <c r="W692" s="236"/>
      <c r="X692" s="236"/>
      <c r="Y692" s="236"/>
      <c r="Z692" s="236"/>
      <c r="AA692" s="236"/>
      <c r="AB692" s="236"/>
      <c r="AC692" s="236"/>
    </row>
    <row r="693" spans="1:29" ht="13.2" x14ac:dyDescent="0.25">
      <c r="A693" s="236"/>
      <c r="B693" s="236"/>
      <c r="C693" s="236"/>
      <c r="D693" s="236"/>
      <c r="E693" s="236"/>
      <c r="F693" s="236"/>
      <c r="G693" s="237"/>
      <c r="H693" s="236"/>
      <c r="I693" s="236"/>
      <c r="J693" s="236"/>
      <c r="K693" s="236"/>
      <c r="L693" s="236"/>
      <c r="M693" s="236"/>
      <c r="N693" s="236"/>
      <c r="O693" s="236"/>
      <c r="P693" s="236"/>
      <c r="Q693" s="236"/>
      <c r="R693" s="236"/>
      <c r="S693" s="236"/>
      <c r="T693" s="236"/>
      <c r="U693" s="236"/>
      <c r="V693" s="236"/>
      <c r="W693" s="236"/>
      <c r="X693" s="236"/>
      <c r="Y693" s="236"/>
      <c r="Z693" s="236"/>
      <c r="AA693" s="236"/>
      <c r="AB693" s="236"/>
      <c r="AC693" s="236"/>
    </row>
    <row r="694" spans="1:29" ht="13.2" x14ac:dyDescent="0.25">
      <c r="A694" s="236"/>
      <c r="B694" s="236"/>
      <c r="C694" s="236"/>
      <c r="D694" s="236"/>
      <c r="E694" s="236"/>
      <c r="F694" s="236"/>
      <c r="G694" s="237"/>
      <c r="H694" s="236"/>
      <c r="I694" s="236"/>
      <c r="J694" s="236"/>
      <c r="K694" s="236"/>
      <c r="L694" s="236"/>
      <c r="M694" s="236"/>
      <c r="N694" s="236"/>
      <c r="O694" s="236"/>
      <c r="P694" s="236"/>
      <c r="Q694" s="236"/>
      <c r="R694" s="236"/>
      <c r="S694" s="236"/>
      <c r="T694" s="236"/>
      <c r="U694" s="236"/>
      <c r="V694" s="236"/>
      <c r="W694" s="236"/>
      <c r="X694" s="236"/>
      <c r="Y694" s="236"/>
      <c r="Z694" s="236"/>
      <c r="AA694" s="236"/>
      <c r="AB694" s="236"/>
      <c r="AC694" s="236"/>
    </row>
    <row r="695" spans="1:29" ht="13.2" x14ac:dyDescent="0.25">
      <c r="A695" s="236"/>
      <c r="B695" s="236"/>
      <c r="C695" s="236"/>
      <c r="D695" s="236"/>
      <c r="E695" s="236"/>
      <c r="F695" s="236"/>
      <c r="G695" s="237"/>
      <c r="H695" s="236"/>
      <c r="I695" s="236"/>
      <c r="J695" s="236"/>
      <c r="K695" s="236"/>
      <c r="L695" s="236"/>
      <c r="M695" s="236"/>
      <c r="N695" s="236"/>
      <c r="O695" s="236"/>
      <c r="P695" s="236"/>
      <c r="Q695" s="236"/>
      <c r="R695" s="236"/>
      <c r="S695" s="236"/>
      <c r="T695" s="236"/>
      <c r="U695" s="236"/>
      <c r="V695" s="236"/>
      <c r="W695" s="236"/>
      <c r="X695" s="236"/>
      <c r="Y695" s="236"/>
      <c r="Z695" s="236"/>
      <c r="AA695" s="236"/>
      <c r="AB695" s="236"/>
      <c r="AC695" s="236"/>
    </row>
    <row r="696" spans="1:29" ht="13.2" x14ac:dyDescent="0.25">
      <c r="A696" s="236"/>
      <c r="B696" s="236"/>
      <c r="C696" s="236"/>
      <c r="D696" s="236"/>
      <c r="E696" s="236"/>
      <c r="F696" s="236"/>
      <c r="G696" s="237"/>
      <c r="H696" s="236"/>
      <c r="I696" s="236"/>
      <c r="J696" s="236"/>
      <c r="K696" s="236"/>
      <c r="L696" s="236"/>
      <c r="M696" s="236"/>
      <c r="N696" s="236"/>
      <c r="O696" s="236"/>
      <c r="P696" s="236"/>
      <c r="Q696" s="236"/>
      <c r="R696" s="236"/>
      <c r="S696" s="236"/>
      <c r="T696" s="236"/>
      <c r="U696" s="236"/>
      <c r="V696" s="236"/>
      <c r="W696" s="236"/>
      <c r="X696" s="236"/>
      <c r="Y696" s="236"/>
      <c r="Z696" s="236"/>
      <c r="AA696" s="236"/>
      <c r="AB696" s="236"/>
      <c r="AC696" s="236"/>
    </row>
    <row r="697" spans="1:29" ht="13.2" x14ac:dyDescent="0.25">
      <c r="A697" s="236"/>
      <c r="B697" s="236"/>
      <c r="C697" s="236"/>
      <c r="D697" s="236"/>
      <c r="E697" s="236"/>
      <c r="F697" s="236"/>
      <c r="G697" s="237"/>
      <c r="H697" s="236"/>
      <c r="I697" s="236"/>
      <c r="J697" s="236"/>
      <c r="K697" s="236"/>
      <c r="L697" s="236"/>
      <c r="M697" s="236"/>
      <c r="N697" s="236"/>
      <c r="O697" s="236"/>
      <c r="P697" s="236"/>
      <c r="Q697" s="236"/>
      <c r="R697" s="236"/>
      <c r="S697" s="236"/>
      <c r="T697" s="236"/>
      <c r="U697" s="236"/>
      <c r="V697" s="236"/>
      <c r="W697" s="236"/>
      <c r="X697" s="236"/>
      <c r="Y697" s="236"/>
      <c r="Z697" s="236"/>
      <c r="AA697" s="236"/>
      <c r="AB697" s="236"/>
      <c r="AC697" s="236"/>
    </row>
    <row r="698" spans="1:29" ht="13.2" x14ac:dyDescent="0.25">
      <c r="A698" s="236"/>
      <c r="B698" s="236"/>
      <c r="C698" s="236"/>
      <c r="D698" s="236"/>
      <c r="E698" s="236"/>
      <c r="F698" s="236"/>
      <c r="G698" s="237"/>
      <c r="H698" s="236"/>
      <c r="I698" s="236"/>
      <c r="J698" s="236"/>
      <c r="K698" s="236"/>
      <c r="L698" s="236"/>
      <c r="M698" s="236"/>
      <c r="N698" s="236"/>
      <c r="O698" s="236"/>
      <c r="P698" s="236"/>
      <c r="Q698" s="236"/>
      <c r="R698" s="236"/>
      <c r="S698" s="236"/>
      <c r="T698" s="236"/>
      <c r="U698" s="236"/>
      <c r="V698" s="236"/>
      <c r="W698" s="236"/>
      <c r="X698" s="236"/>
      <c r="Y698" s="236"/>
      <c r="Z698" s="236"/>
      <c r="AA698" s="236"/>
      <c r="AB698" s="236"/>
      <c r="AC698" s="236"/>
    </row>
    <row r="699" spans="1:29" ht="13.2" x14ac:dyDescent="0.25">
      <c r="A699" s="236"/>
      <c r="B699" s="236"/>
      <c r="C699" s="236"/>
      <c r="D699" s="236"/>
      <c r="E699" s="236"/>
      <c r="F699" s="236"/>
      <c r="G699" s="237"/>
      <c r="H699" s="236"/>
      <c r="I699" s="236"/>
      <c r="J699" s="236"/>
      <c r="K699" s="236"/>
      <c r="L699" s="236"/>
      <c r="M699" s="236"/>
      <c r="N699" s="236"/>
      <c r="O699" s="236"/>
      <c r="P699" s="236"/>
      <c r="Q699" s="236"/>
      <c r="R699" s="236"/>
      <c r="S699" s="236"/>
      <c r="T699" s="236"/>
      <c r="U699" s="236"/>
      <c r="V699" s="236"/>
      <c r="W699" s="236"/>
      <c r="X699" s="236"/>
      <c r="Y699" s="236"/>
      <c r="Z699" s="236"/>
      <c r="AA699" s="236"/>
      <c r="AB699" s="236"/>
      <c r="AC699" s="236"/>
    </row>
    <row r="700" spans="1:29" ht="13.2" x14ac:dyDescent="0.25">
      <c r="A700" s="236"/>
      <c r="B700" s="236"/>
      <c r="C700" s="236"/>
      <c r="D700" s="236"/>
      <c r="E700" s="236"/>
      <c r="F700" s="236"/>
      <c r="G700" s="237"/>
      <c r="H700" s="236"/>
      <c r="I700" s="236"/>
      <c r="J700" s="236"/>
      <c r="K700" s="236"/>
      <c r="L700" s="236"/>
      <c r="M700" s="236"/>
      <c r="N700" s="236"/>
      <c r="O700" s="236"/>
      <c r="P700" s="236"/>
      <c r="Q700" s="236"/>
      <c r="R700" s="236"/>
      <c r="S700" s="236"/>
      <c r="T700" s="236"/>
      <c r="U700" s="236"/>
      <c r="V700" s="236"/>
      <c r="W700" s="236"/>
      <c r="X700" s="236"/>
      <c r="Y700" s="236"/>
      <c r="Z700" s="236"/>
      <c r="AA700" s="236"/>
      <c r="AB700" s="236"/>
      <c r="AC700" s="236"/>
    </row>
    <row r="701" spans="1:29" ht="13.2" x14ac:dyDescent="0.25">
      <c r="A701" s="236"/>
      <c r="B701" s="236"/>
      <c r="C701" s="236"/>
      <c r="D701" s="236"/>
      <c r="E701" s="236"/>
      <c r="F701" s="236"/>
      <c r="G701" s="237"/>
      <c r="H701" s="236"/>
      <c r="I701" s="236"/>
      <c r="J701" s="236"/>
      <c r="K701" s="236"/>
      <c r="L701" s="236"/>
      <c r="M701" s="236"/>
      <c r="N701" s="236"/>
      <c r="O701" s="236"/>
      <c r="P701" s="236"/>
      <c r="Q701" s="236"/>
      <c r="R701" s="236"/>
      <c r="S701" s="236"/>
      <c r="T701" s="236"/>
      <c r="U701" s="236"/>
      <c r="V701" s="236"/>
      <c r="W701" s="236"/>
      <c r="X701" s="236"/>
      <c r="Y701" s="236"/>
      <c r="Z701" s="236"/>
      <c r="AA701" s="236"/>
      <c r="AB701" s="236"/>
      <c r="AC701" s="236"/>
    </row>
    <row r="702" spans="1:29" ht="13.2" x14ac:dyDescent="0.25">
      <c r="A702" s="236"/>
      <c r="B702" s="236"/>
      <c r="C702" s="236"/>
      <c r="D702" s="236"/>
      <c r="E702" s="236"/>
      <c r="F702" s="236"/>
      <c r="G702" s="237"/>
      <c r="H702" s="236"/>
      <c r="I702" s="236"/>
      <c r="J702" s="236"/>
      <c r="K702" s="236"/>
      <c r="L702" s="236"/>
      <c r="M702" s="236"/>
      <c r="N702" s="236"/>
      <c r="O702" s="236"/>
      <c r="P702" s="236"/>
      <c r="Q702" s="236"/>
      <c r="R702" s="236"/>
      <c r="S702" s="236"/>
      <c r="T702" s="236"/>
      <c r="U702" s="236"/>
      <c r="V702" s="236"/>
      <c r="W702" s="236"/>
      <c r="X702" s="236"/>
      <c r="Y702" s="236"/>
      <c r="Z702" s="236"/>
      <c r="AA702" s="236"/>
      <c r="AB702" s="236"/>
      <c r="AC702" s="236"/>
    </row>
    <row r="703" spans="1:29" ht="13.2" x14ac:dyDescent="0.25">
      <c r="A703" s="236"/>
      <c r="B703" s="236"/>
      <c r="C703" s="236"/>
      <c r="D703" s="236"/>
      <c r="E703" s="236"/>
      <c r="F703" s="236"/>
      <c r="G703" s="237"/>
      <c r="H703" s="236"/>
      <c r="I703" s="236"/>
      <c r="J703" s="236"/>
      <c r="K703" s="236"/>
      <c r="L703" s="236"/>
      <c r="M703" s="236"/>
      <c r="N703" s="236"/>
      <c r="O703" s="236"/>
      <c r="P703" s="236"/>
      <c r="Q703" s="236"/>
      <c r="R703" s="236"/>
      <c r="S703" s="236"/>
      <c r="T703" s="236"/>
      <c r="U703" s="236"/>
      <c r="V703" s="236"/>
      <c r="W703" s="236"/>
      <c r="X703" s="236"/>
      <c r="Y703" s="236"/>
      <c r="Z703" s="236"/>
      <c r="AA703" s="236"/>
      <c r="AB703" s="236"/>
      <c r="AC703" s="236"/>
    </row>
    <row r="704" spans="1:29" ht="13.2" x14ac:dyDescent="0.25">
      <c r="A704" s="236"/>
      <c r="B704" s="236"/>
      <c r="C704" s="236"/>
      <c r="D704" s="236"/>
      <c r="E704" s="236"/>
      <c r="F704" s="236"/>
      <c r="G704" s="237"/>
      <c r="H704" s="236"/>
      <c r="I704" s="236"/>
      <c r="J704" s="236"/>
      <c r="K704" s="236"/>
      <c r="L704" s="236"/>
      <c r="M704" s="236"/>
      <c r="N704" s="236"/>
      <c r="O704" s="236"/>
      <c r="P704" s="236"/>
      <c r="Q704" s="236"/>
      <c r="R704" s="236"/>
      <c r="S704" s="236"/>
      <c r="T704" s="236"/>
      <c r="U704" s="236"/>
      <c r="V704" s="236"/>
      <c r="W704" s="236"/>
      <c r="X704" s="236"/>
      <c r="Y704" s="236"/>
      <c r="Z704" s="236"/>
      <c r="AA704" s="236"/>
      <c r="AB704" s="236"/>
      <c r="AC704" s="236"/>
    </row>
    <row r="705" spans="1:29" ht="13.2" x14ac:dyDescent="0.25">
      <c r="A705" s="236"/>
      <c r="B705" s="236"/>
      <c r="C705" s="236"/>
      <c r="D705" s="236"/>
      <c r="E705" s="236"/>
      <c r="F705" s="236"/>
      <c r="G705" s="237"/>
      <c r="H705" s="236"/>
      <c r="I705" s="236"/>
      <c r="J705" s="236"/>
      <c r="K705" s="236"/>
      <c r="L705" s="236"/>
      <c r="M705" s="236"/>
      <c r="N705" s="236"/>
      <c r="O705" s="236"/>
      <c r="P705" s="236"/>
      <c r="Q705" s="236"/>
      <c r="R705" s="236"/>
      <c r="S705" s="236"/>
      <c r="T705" s="236"/>
      <c r="U705" s="236"/>
      <c r="V705" s="236"/>
      <c r="W705" s="236"/>
      <c r="X705" s="236"/>
      <c r="Y705" s="236"/>
      <c r="Z705" s="236"/>
      <c r="AA705" s="236"/>
      <c r="AB705" s="236"/>
      <c r="AC705" s="236"/>
    </row>
    <row r="706" spans="1:29" ht="13.2" x14ac:dyDescent="0.25">
      <c r="A706" s="236"/>
      <c r="B706" s="236"/>
      <c r="C706" s="236"/>
      <c r="D706" s="236"/>
      <c r="E706" s="236"/>
      <c r="F706" s="236"/>
      <c r="G706" s="237"/>
      <c r="H706" s="236"/>
      <c r="I706" s="236"/>
      <c r="J706" s="236"/>
      <c r="K706" s="236"/>
      <c r="L706" s="236"/>
      <c r="M706" s="236"/>
      <c r="N706" s="236"/>
      <c r="O706" s="236"/>
      <c r="P706" s="236"/>
      <c r="Q706" s="236"/>
      <c r="R706" s="236"/>
      <c r="S706" s="236"/>
      <c r="T706" s="236"/>
      <c r="U706" s="236"/>
      <c r="V706" s="236"/>
      <c r="W706" s="236"/>
      <c r="X706" s="236"/>
      <c r="Y706" s="236"/>
      <c r="Z706" s="236"/>
      <c r="AA706" s="236"/>
      <c r="AB706" s="236"/>
      <c r="AC706" s="236"/>
    </row>
    <row r="707" spans="1:29" ht="13.2" x14ac:dyDescent="0.25">
      <c r="A707" s="236"/>
      <c r="B707" s="236"/>
      <c r="C707" s="236"/>
      <c r="D707" s="236"/>
      <c r="E707" s="236"/>
      <c r="F707" s="236"/>
      <c r="G707" s="237"/>
      <c r="H707" s="236"/>
      <c r="I707" s="236"/>
      <c r="J707" s="236"/>
      <c r="K707" s="236"/>
      <c r="L707" s="236"/>
      <c r="M707" s="236"/>
      <c r="N707" s="236"/>
      <c r="O707" s="236"/>
      <c r="P707" s="236"/>
      <c r="Q707" s="236"/>
      <c r="R707" s="236"/>
      <c r="S707" s="236"/>
      <c r="T707" s="236"/>
      <c r="U707" s="236"/>
      <c r="V707" s="236"/>
      <c r="W707" s="236"/>
      <c r="X707" s="236"/>
      <c r="Y707" s="236"/>
      <c r="Z707" s="236"/>
      <c r="AA707" s="236"/>
      <c r="AB707" s="236"/>
      <c r="AC707" s="236"/>
    </row>
    <row r="708" spans="1:29" ht="13.2" x14ac:dyDescent="0.25">
      <c r="A708" s="236"/>
      <c r="B708" s="236"/>
      <c r="C708" s="236"/>
      <c r="D708" s="236"/>
      <c r="E708" s="236"/>
      <c r="F708" s="236"/>
      <c r="G708" s="237"/>
      <c r="H708" s="236"/>
      <c r="I708" s="236"/>
      <c r="J708" s="236"/>
      <c r="K708" s="236"/>
      <c r="L708" s="236"/>
      <c r="M708" s="236"/>
      <c r="N708" s="236"/>
      <c r="O708" s="236"/>
      <c r="P708" s="236"/>
      <c r="Q708" s="236"/>
      <c r="R708" s="236"/>
      <c r="S708" s="236"/>
      <c r="T708" s="236"/>
      <c r="U708" s="236"/>
      <c r="V708" s="236"/>
      <c r="W708" s="236"/>
      <c r="X708" s="236"/>
      <c r="Y708" s="236"/>
      <c r="Z708" s="236"/>
      <c r="AA708" s="236"/>
      <c r="AB708" s="236"/>
      <c r="AC708" s="236"/>
    </row>
    <row r="709" spans="1:29" ht="13.2" x14ac:dyDescent="0.25">
      <c r="A709" s="236"/>
      <c r="B709" s="236"/>
      <c r="C709" s="236"/>
      <c r="D709" s="236"/>
      <c r="E709" s="236"/>
      <c r="F709" s="236"/>
      <c r="G709" s="237"/>
      <c r="H709" s="236"/>
      <c r="I709" s="236"/>
      <c r="J709" s="236"/>
      <c r="K709" s="236"/>
      <c r="L709" s="236"/>
      <c r="M709" s="236"/>
      <c r="N709" s="236"/>
      <c r="O709" s="236"/>
      <c r="P709" s="236"/>
      <c r="Q709" s="236"/>
      <c r="R709" s="236"/>
      <c r="S709" s="236"/>
      <c r="T709" s="236"/>
      <c r="U709" s="236"/>
      <c r="V709" s="236"/>
      <c r="W709" s="236"/>
      <c r="X709" s="236"/>
      <c r="Y709" s="236"/>
      <c r="Z709" s="236"/>
      <c r="AA709" s="236"/>
      <c r="AB709" s="236"/>
      <c r="AC709" s="236"/>
    </row>
    <row r="710" spans="1:29" ht="13.2" x14ac:dyDescent="0.25">
      <c r="A710" s="236"/>
      <c r="B710" s="236"/>
      <c r="C710" s="236"/>
      <c r="D710" s="236"/>
      <c r="E710" s="236"/>
      <c r="F710" s="236"/>
      <c r="G710" s="237"/>
      <c r="H710" s="236"/>
      <c r="I710" s="236"/>
      <c r="J710" s="236"/>
      <c r="K710" s="236"/>
      <c r="L710" s="236"/>
      <c r="M710" s="236"/>
      <c r="N710" s="236"/>
      <c r="O710" s="236"/>
      <c r="P710" s="236"/>
      <c r="Q710" s="236"/>
      <c r="R710" s="236"/>
      <c r="S710" s="236"/>
      <c r="T710" s="236"/>
      <c r="U710" s="236"/>
      <c r="V710" s="236"/>
      <c r="W710" s="236"/>
      <c r="X710" s="236"/>
      <c r="Y710" s="236"/>
      <c r="Z710" s="236"/>
      <c r="AA710" s="236"/>
      <c r="AB710" s="236"/>
      <c r="AC710" s="236"/>
    </row>
    <row r="711" spans="1:29" ht="13.2" x14ac:dyDescent="0.25">
      <c r="A711" s="236"/>
      <c r="B711" s="236"/>
      <c r="C711" s="236"/>
      <c r="D711" s="236"/>
      <c r="E711" s="236"/>
      <c r="F711" s="236"/>
      <c r="G711" s="237"/>
      <c r="H711" s="236"/>
      <c r="I711" s="236"/>
      <c r="J711" s="236"/>
      <c r="K711" s="236"/>
      <c r="L711" s="236"/>
      <c r="M711" s="236"/>
      <c r="N711" s="236"/>
      <c r="O711" s="236"/>
      <c r="P711" s="236"/>
      <c r="Q711" s="236"/>
      <c r="R711" s="236"/>
      <c r="S711" s="236"/>
      <c r="T711" s="236"/>
      <c r="U711" s="236"/>
      <c r="V711" s="236"/>
      <c r="W711" s="236"/>
      <c r="X711" s="236"/>
      <c r="Y711" s="236"/>
      <c r="Z711" s="236"/>
      <c r="AA711" s="236"/>
      <c r="AB711" s="236"/>
      <c r="AC711" s="236"/>
    </row>
    <row r="712" spans="1:29" ht="13.2" x14ac:dyDescent="0.25">
      <c r="A712" s="236"/>
      <c r="B712" s="236"/>
      <c r="C712" s="236"/>
      <c r="D712" s="236"/>
      <c r="E712" s="236"/>
      <c r="F712" s="236"/>
      <c r="G712" s="237"/>
      <c r="H712" s="236"/>
      <c r="I712" s="236"/>
      <c r="J712" s="236"/>
      <c r="K712" s="236"/>
      <c r="L712" s="236"/>
      <c r="M712" s="236"/>
      <c r="N712" s="236"/>
      <c r="O712" s="236"/>
      <c r="P712" s="236"/>
      <c r="Q712" s="236"/>
      <c r="R712" s="236"/>
      <c r="S712" s="236"/>
      <c r="T712" s="236"/>
      <c r="U712" s="236"/>
      <c r="V712" s="236"/>
      <c r="W712" s="236"/>
      <c r="X712" s="236"/>
      <c r="Y712" s="236"/>
      <c r="Z712" s="236"/>
      <c r="AA712" s="236"/>
      <c r="AB712" s="236"/>
      <c r="AC712" s="236"/>
    </row>
    <row r="713" spans="1:29" ht="13.2" x14ac:dyDescent="0.25">
      <c r="A713" s="236"/>
      <c r="B713" s="236"/>
      <c r="C713" s="236"/>
      <c r="D713" s="236"/>
      <c r="E713" s="236"/>
      <c r="F713" s="236"/>
      <c r="G713" s="237"/>
      <c r="H713" s="236"/>
      <c r="I713" s="236"/>
      <c r="J713" s="236"/>
      <c r="K713" s="236"/>
      <c r="L713" s="236"/>
      <c r="M713" s="236"/>
      <c r="N713" s="236"/>
      <c r="O713" s="236"/>
      <c r="P713" s="236"/>
      <c r="Q713" s="236"/>
      <c r="R713" s="236"/>
      <c r="S713" s="236"/>
      <c r="T713" s="236"/>
      <c r="U713" s="236"/>
      <c r="V713" s="236"/>
      <c r="W713" s="236"/>
      <c r="X713" s="236"/>
      <c r="Y713" s="236"/>
      <c r="Z713" s="236"/>
      <c r="AA713" s="236"/>
      <c r="AB713" s="236"/>
      <c r="AC713" s="236"/>
    </row>
    <row r="714" spans="1:29" ht="13.2" x14ac:dyDescent="0.25">
      <c r="A714" s="236"/>
      <c r="B714" s="236"/>
      <c r="C714" s="236"/>
      <c r="D714" s="236"/>
      <c r="E714" s="236"/>
      <c r="F714" s="236"/>
      <c r="G714" s="237"/>
      <c r="H714" s="236"/>
      <c r="I714" s="236"/>
      <c r="J714" s="236"/>
      <c r="K714" s="236"/>
      <c r="L714" s="236"/>
      <c r="M714" s="236"/>
      <c r="N714" s="236"/>
      <c r="O714" s="236"/>
      <c r="P714" s="236"/>
      <c r="Q714" s="236"/>
      <c r="R714" s="236"/>
      <c r="S714" s="236"/>
      <c r="T714" s="236"/>
      <c r="U714" s="236"/>
      <c r="V714" s="236"/>
      <c r="W714" s="236"/>
      <c r="X714" s="236"/>
      <c r="Y714" s="236"/>
      <c r="Z714" s="236"/>
      <c r="AA714" s="236"/>
      <c r="AB714" s="236"/>
      <c r="AC714" s="236"/>
    </row>
    <row r="715" spans="1:29" ht="13.2" x14ac:dyDescent="0.25">
      <c r="A715" s="236"/>
      <c r="B715" s="236"/>
      <c r="C715" s="236"/>
      <c r="D715" s="236"/>
      <c r="E715" s="236"/>
      <c r="F715" s="236"/>
      <c r="G715" s="237"/>
      <c r="H715" s="236"/>
      <c r="I715" s="236"/>
      <c r="J715" s="236"/>
      <c r="K715" s="236"/>
      <c r="L715" s="236"/>
      <c r="M715" s="236"/>
      <c r="N715" s="236"/>
      <c r="O715" s="236"/>
      <c r="P715" s="236"/>
      <c r="Q715" s="236"/>
      <c r="R715" s="236"/>
      <c r="S715" s="236"/>
      <c r="T715" s="236"/>
      <c r="U715" s="236"/>
      <c r="V715" s="236"/>
      <c r="W715" s="236"/>
      <c r="X715" s="236"/>
      <c r="Y715" s="236"/>
      <c r="Z715" s="236"/>
      <c r="AA715" s="236"/>
      <c r="AB715" s="236"/>
      <c r="AC715" s="236"/>
    </row>
    <row r="716" spans="1:29" ht="13.2" x14ac:dyDescent="0.25">
      <c r="A716" s="236"/>
      <c r="B716" s="236"/>
      <c r="C716" s="236"/>
      <c r="D716" s="236"/>
      <c r="E716" s="236"/>
      <c r="F716" s="236"/>
      <c r="G716" s="237"/>
      <c r="H716" s="236"/>
      <c r="I716" s="236"/>
      <c r="J716" s="236"/>
      <c r="K716" s="236"/>
      <c r="L716" s="236"/>
      <c r="M716" s="236"/>
      <c r="N716" s="236"/>
      <c r="O716" s="236"/>
      <c r="P716" s="236"/>
      <c r="Q716" s="236"/>
      <c r="R716" s="236"/>
      <c r="S716" s="236"/>
      <c r="T716" s="236"/>
      <c r="U716" s="236"/>
      <c r="V716" s="236"/>
      <c r="W716" s="236"/>
      <c r="X716" s="236"/>
      <c r="Y716" s="236"/>
      <c r="Z716" s="236"/>
      <c r="AA716" s="236"/>
      <c r="AB716" s="236"/>
      <c r="AC716" s="236"/>
    </row>
    <row r="717" spans="1:29" ht="13.2" x14ac:dyDescent="0.25">
      <c r="A717" s="236"/>
      <c r="B717" s="236"/>
      <c r="C717" s="236"/>
      <c r="D717" s="236"/>
      <c r="E717" s="236"/>
      <c r="F717" s="236"/>
      <c r="G717" s="237"/>
      <c r="H717" s="236"/>
      <c r="I717" s="236"/>
      <c r="J717" s="236"/>
      <c r="K717" s="236"/>
      <c r="L717" s="236"/>
      <c r="M717" s="236"/>
      <c r="N717" s="236"/>
      <c r="O717" s="236"/>
      <c r="P717" s="236"/>
      <c r="Q717" s="236"/>
      <c r="R717" s="236"/>
      <c r="S717" s="236"/>
      <c r="T717" s="236"/>
      <c r="U717" s="236"/>
      <c r="V717" s="236"/>
      <c r="W717" s="236"/>
      <c r="X717" s="236"/>
      <c r="Y717" s="236"/>
      <c r="Z717" s="236"/>
      <c r="AA717" s="236"/>
      <c r="AB717" s="236"/>
      <c r="AC717" s="236"/>
    </row>
    <row r="718" spans="1:29" ht="13.2" x14ac:dyDescent="0.25">
      <c r="A718" s="236"/>
      <c r="B718" s="236"/>
      <c r="C718" s="236"/>
      <c r="D718" s="236"/>
      <c r="E718" s="236"/>
      <c r="F718" s="236"/>
      <c r="G718" s="237"/>
      <c r="H718" s="236"/>
      <c r="I718" s="236"/>
      <c r="J718" s="236"/>
      <c r="K718" s="236"/>
      <c r="L718" s="236"/>
      <c r="M718" s="236"/>
      <c r="N718" s="236"/>
      <c r="O718" s="236"/>
      <c r="P718" s="236"/>
      <c r="Q718" s="236"/>
      <c r="R718" s="236"/>
      <c r="S718" s="236"/>
      <c r="T718" s="236"/>
      <c r="U718" s="236"/>
      <c r="V718" s="236"/>
      <c r="W718" s="236"/>
      <c r="X718" s="236"/>
      <c r="Y718" s="236"/>
      <c r="Z718" s="236"/>
      <c r="AA718" s="236"/>
      <c r="AB718" s="236"/>
      <c r="AC718" s="236"/>
    </row>
    <row r="719" spans="1:29" ht="13.2" x14ac:dyDescent="0.25">
      <c r="A719" s="236"/>
      <c r="B719" s="236"/>
      <c r="C719" s="236"/>
      <c r="D719" s="236"/>
      <c r="E719" s="236"/>
      <c r="F719" s="236"/>
      <c r="G719" s="237"/>
      <c r="H719" s="236"/>
      <c r="I719" s="236"/>
      <c r="J719" s="236"/>
      <c r="K719" s="236"/>
      <c r="L719" s="236"/>
      <c r="M719" s="236"/>
      <c r="N719" s="236"/>
      <c r="O719" s="236"/>
      <c r="P719" s="236"/>
      <c r="Q719" s="236"/>
      <c r="R719" s="236"/>
      <c r="S719" s="236"/>
      <c r="T719" s="236"/>
      <c r="U719" s="236"/>
      <c r="V719" s="236"/>
      <c r="W719" s="236"/>
      <c r="X719" s="236"/>
      <c r="Y719" s="236"/>
      <c r="Z719" s="236"/>
      <c r="AA719" s="236"/>
      <c r="AB719" s="236"/>
      <c r="AC719" s="236"/>
    </row>
    <row r="720" spans="1:29" ht="13.2" x14ac:dyDescent="0.25">
      <c r="A720" s="236"/>
      <c r="B720" s="236"/>
      <c r="C720" s="236"/>
      <c r="D720" s="236"/>
      <c r="E720" s="236"/>
      <c r="F720" s="236"/>
      <c r="G720" s="237"/>
      <c r="H720" s="236"/>
      <c r="I720" s="236"/>
      <c r="J720" s="236"/>
      <c r="K720" s="236"/>
      <c r="L720" s="236"/>
      <c r="M720" s="236"/>
      <c r="N720" s="236"/>
      <c r="O720" s="236"/>
      <c r="P720" s="236"/>
      <c r="Q720" s="236"/>
      <c r="R720" s="236"/>
      <c r="S720" s="236"/>
      <c r="T720" s="236"/>
      <c r="U720" s="236"/>
      <c r="V720" s="236"/>
      <c r="W720" s="236"/>
      <c r="X720" s="236"/>
      <c r="Y720" s="236"/>
      <c r="Z720" s="236"/>
      <c r="AA720" s="236"/>
      <c r="AB720" s="236"/>
      <c r="AC720" s="236"/>
    </row>
    <row r="721" spans="1:29" ht="13.2" x14ac:dyDescent="0.25">
      <c r="A721" s="236"/>
      <c r="B721" s="236"/>
      <c r="C721" s="236"/>
      <c r="D721" s="236"/>
      <c r="E721" s="236"/>
      <c r="F721" s="236"/>
      <c r="G721" s="237"/>
      <c r="H721" s="236"/>
      <c r="I721" s="236"/>
      <c r="J721" s="236"/>
      <c r="K721" s="236"/>
      <c r="L721" s="236"/>
      <c r="M721" s="236"/>
      <c r="N721" s="236"/>
      <c r="O721" s="236"/>
      <c r="P721" s="236"/>
      <c r="Q721" s="236"/>
      <c r="R721" s="236"/>
      <c r="S721" s="236"/>
      <c r="T721" s="236"/>
      <c r="U721" s="236"/>
      <c r="V721" s="236"/>
      <c r="W721" s="236"/>
      <c r="X721" s="236"/>
      <c r="Y721" s="236"/>
      <c r="Z721" s="236"/>
      <c r="AA721" s="236"/>
      <c r="AB721" s="236"/>
      <c r="AC721" s="236"/>
    </row>
    <row r="722" spans="1:29" ht="13.2" x14ac:dyDescent="0.25">
      <c r="A722" s="236"/>
      <c r="B722" s="236"/>
      <c r="C722" s="236"/>
      <c r="D722" s="236"/>
      <c r="E722" s="236"/>
      <c r="F722" s="236"/>
      <c r="G722" s="237"/>
      <c r="H722" s="236"/>
      <c r="I722" s="236"/>
      <c r="J722" s="236"/>
      <c r="K722" s="236"/>
      <c r="L722" s="236"/>
      <c r="M722" s="236"/>
      <c r="N722" s="236"/>
      <c r="O722" s="236"/>
      <c r="P722" s="236"/>
      <c r="Q722" s="236"/>
      <c r="R722" s="236"/>
      <c r="S722" s="236"/>
      <c r="T722" s="236"/>
      <c r="U722" s="236"/>
      <c r="V722" s="236"/>
      <c r="W722" s="236"/>
      <c r="X722" s="236"/>
      <c r="Y722" s="236"/>
      <c r="Z722" s="236"/>
      <c r="AA722" s="236"/>
      <c r="AB722" s="236"/>
      <c r="AC722" s="236"/>
    </row>
    <row r="723" spans="1:29" ht="13.2" x14ac:dyDescent="0.25">
      <c r="A723" s="236"/>
      <c r="B723" s="236"/>
      <c r="C723" s="236"/>
      <c r="D723" s="236"/>
      <c r="E723" s="236"/>
      <c r="F723" s="236"/>
      <c r="G723" s="237"/>
      <c r="H723" s="236"/>
      <c r="I723" s="236"/>
      <c r="J723" s="236"/>
      <c r="K723" s="236"/>
      <c r="L723" s="236"/>
      <c r="M723" s="236"/>
      <c r="N723" s="236"/>
      <c r="O723" s="236"/>
      <c r="P723" s="236"/>
      <c r="Q723" s="236"/>
      <c r="R723" s="236"/>
      <c r="S723" s="236"/>
      <c r="T723" s="236"/>
      <c r="U723" s="236"/>
      <c r="V723" s="236"/>
      <c r="W723" s="236"/>
      <c r="X723" s="236"/>
      <c r="Y723" s="236"/>
      <c r="Z723" s="236"/>
      <c r="AA723" s="236"/>
      <c r="AB723" s="236"/>
      <c r="AC723" s="236"/>
    </row>
    <row r="724" spans="1:29" ht="13.2" x14ac:dyDescent="0.25">
      <c r="A724" s="236"/>
      <c r="B724" s="236"/>
      <c r="C724" s="236"/>
      <c r="D724" s="236"/>
      <c r="E724" s="236"/>
      <c r="F724" s="236"/>
      <c r="G724" s="237"/>
      <c r="H724" s="236"/>
      <c r="I724" s="236"/>
      <c r="J724" s="236"/>
      <c r="K724" s="236"/>
      <c r="L724" s="236"/>
      <c r="M724" s="236"/>
      <c r="N724" s="236"/>
      <c r="O724" s="236"/>
      <c r="P724" s="236"/>
      <c r="Q724" s="236"/>
      <c r="R724" s="236"/>
      <c r="S724" s="236"/>
      <c r="T724" s="236"/>
      <c r="U724" s="236"/>
      <c r="V724" s="236"/>
      <c r="W724" s="236"/>
      <c r="X724" s="236"/>
      <c r="Y724" s="236"/>
      <c r="Z724" s="236"/>
      <c r="AA724" s="236"/>
      <c r="AB724" s="236"/>
      <c r="AC724" s="236"/>
    </row>
    <row r="725" spans="1:29" ht="13.2" x14ac:dyDescent="0.25">
      <c r="A725" s="236"/>
      <c r="B725" s="236"/>
      <c r="C725" s="236"/>
      <c r="D725" s="236"/>
      <c r="E725" s="236"/>
      <c r="F725" s="236"/>
      <c r="G725" s="237"/>
      <c r="H725" s="236"/>
      <c r="I725" s="236"/>
      <c r="J725" s="236"/>
      <c r="K725" s="236"/>
      <c r="L725" s="236"/>
      <c r="M725" s="236"/>
      <c r="N725" s="236"/>
      <c r="O725" s="236"/>
      <c r="P725" s="236"/>
      <c r="Q725" s="236"/>
      <c r="R725" s="236"/>
      <c r="S725" s="236"/>
      <c r="T725" s="236"/>
      <c r="U725" s="236"/>
      <c r="V725" s="236"/>
      <c r="W725" s="236"/>
      <c r="X725" s="236"/>
      <c r="Y725" s="236"/>
      <c r="Z725" s="236"/>
      <c r="AA725" s="236"/>
      <c r="AB725" s="236"/>
      <c r="AC725" s="236"/>
    </row>
    <row r="726" spans="1:29" ht="13.2" x14ac:dyDescent="0.25">
      <c r="A726" s="236"/>
      <c r="B726" s="236"/>
      <c r="C726" s="236"/>
      <c r="D726" s="236"/>
      <c r="E726" s="236"/>
      <c r="F726" s="236"/>
      <c r="G726" s="237"/>
      <c r="H726" s="236"/>
      <c r="I726" s="236"/>
      <c r="J726" s="236"/>
      <c r="K726" s="236"/>
      <c r="L726" s="236"/>
      <c r="M726" s="236"/>
      <c r="N726" s="236"/>
      <c r="O726" s="236"/>
      <c r="P726" s="236"/>
      <c r="Q726" s="236"/>
      <c r="R726" s="236"/>
      <c r="S726" s="236"/>
      <c r="T726" s="236"/>
      <c r="U726" s="236"/>
      <c r="V726" s="236"/>
      <c r="W726" s="236"/>
      <c r="X726" s="236"/>
      <c r="Y726" s="236"/>
      <c r="Z726" s="236"/>
      <c r="AA726" s="236"/>
      <c r="AB726" s="236"/>
      <c r="AC726" s="236"/>
    </row>
    <row r="727" spans="1:29" ht="13.2" x14ac:dyDescent="0.25">
      <c r="A727" s="236"/>
      <c r="B727" s="236"/>
      <c r="C727" s="236"/>
      <c r="D727" s="236"/>
      <c r="E727" s="236"/>
      <c r="F727" s="236"/>
      <c r="G727" s="237"/>
      <c r="H727" s="236"/>
      <c r="I727" s="236"/>
      <c r="J727" s="236"/>
      <c r="K727" s="236"/>
      <c r="L727" s="236"/>
      <c r="M727" s="236"/>
      <c r="N727" s="236"/>
      <c r="O727" s="236"/>
      <c r="P727" s="236"/>
      <c r="Q727" s="236"/>
      <c r="R727" s="236"/>
      <c r="S727" s="236"/>
      <c r="T727" s="236"/>
      <c r="U727" s="236"/>
      <c r="V727" s="236"/>
      <c r="W727" s="236"/>
      <c r="X727" s="236"/>
      <c r="Y727" s="236"/>
      <c r="Z727" s="236"/>
      <c r="AA727" s="236"/>
      <c r="AB727" s="236"/>
      <c r="AC727" s="236"/>
    </row>
    <row r="728" spans="1:29" ht="13.2" x14ac:dyDescent="0.25">
      <c r="A728" s="236"/>
      <c r="B728" s="236"/>
      <c r="C728" s="236"/>
      <c r="D728" s="236"/>
      <c r="E728" s="236"/>
      <c r="F728" s="236"/>
      <c r="G728" s="237"/>
      <c r="H728" s="236"/>
      <c r="I728" s="236"/>
      <c r="J728" s="236"/>
      <c r="K728" s="236"/>
      <c r="L728" s="236"/>
      <c r="M728" s="236"/>
      <c r="N728" s="236"/>
      <c r="O728" s="236"/>
      <c r="P728" s="236"/>
      <c r="Q728" s="236"/>
      <c r="R728" s="236"/>
      <c r="S728" s="236"/>
      <c r="T728" s="236"/>
      <c r="U728" s="236"/>
      <c r="V728" s="236"/>
      <c r="W728" s="236"/>
      <c r="X728" s="236"/>
      <c r="Y728" s="236"/>
      <c r="Z728" s="236"/>
      <c r="AA728" s="236"/>
      <c r="AB728" s="236"/>
      <c r="AC728" s="236"/>
    </row>
    <row r="729" spans="1:29" ht="13.2" x14ac:dyDescent="0.25">
      <c r="A729" s="236"/>
      <c r="B729" s="236"/>
      <c r="C729" s="236"/>
      <c r="D729" s="236"/>
      <c r="E729" s="236"/>
      <c r="F729" s="236"/>
      <c r="G729" s="237"/>
      <c r="H729" s="236"/>
      <c r="I729" s="236"/>
      <c r="J729" s="236"/>
      <c r="K729" s="236"/>
      <c r="L729" s="236"/>
      <c r="M729" s="236"/>
      <c r="N729" s="236"/>
      <c r="O729" s="236"/>
      <c r="P729" s="236"/>
      <c r="Q729" s="236"/>
      <c r="R729" s="236"/>
      <c r="S729" s="236"/>
      <c r="T729" s="236"/>
      <c r="U729" s="236"/>
      <c r="V729" s="236"/>
      <c r="W729" s="236"/>
      <c r="X729" s="236"/>
      <c r="Y729" s="236"/>
      <c r="Z729" s="236"/>
      <c r="AA729" s="236"/>
      <c r="AB729" s="236"/>
      <c r="AC729" s="236"/>
    </row>
    <row r="730" spans="1:29" ht="13.2" x14ac:dyDescent="0.25">
      <c r="A730" s="236"/>
      <c r="B730" s="236"/>
      <c r="C730" s="236"/>
      <c r="D730" s="236"/>
      <c r="E730" s="236"/>
      <c r="F730" s="236"/>
      <c r="G730" s="237"/>
      <c r="H730" s="236"/>
      <c r="I730" s="236"/>
      <c r="J730" s="236"/>
      <c r="K730" s="236"/>
      <c r="L730" s="236"/>
      <c r="M730" s="236"/>
      <c r="N730" s="236"/>
      <c r="O730" s="236"/>
      <c r="P730" s="236"/>
      <c r="Q730" s="236"/>
      <c r="R730" s="236"/>
      <c r="S730" s="236"/>
      <c r="T730" s="236"/>
      <c r="U730" s="236"/>
      <c r="V730" s="236"/>
      <c r="W730" s="236"/>
      <c r="X730" s="236"/>
      <c r="Y730" s="236"/>
      <c r="Z730" s="236"/>
      <c r="AA730" s="236"/>
      <c r="AB730" s="236"/>
      <c r="AC730" s="236"/>
    </row>
    <row r="731" spans="1:29" ht="13.2" x14ac:dyDescent="0.25">
      <c r="A731" s="236"/>
      <c r="B731" s="236"/>
      <c r="C731" s="236"/>
      <c r="D731" s="236"/>
      <c r="E731" s="236"/>
      <c r="F731" s="236"/>
      <c r="G731" s="237"/>
      <c r="H731" s="236"/>
      <c r="I731" s="236"/>
      <c r="J731" s="236"/>
      <c r="K731" s="236"/>
      <c r="L731" s="236"/>
      <c r="M731" s="236"/>
      <c r="N731" s="236"/>
      <c r="O731" s="236"/>
      <c r="P731" s="236"/>
      <c r="Q731" s="236"/>
      <c r="R731" s="236"/>
      <c r="S731" s="236"/>
      <c r="T731" s="236"/>
      <c r="U731" s="236"/>
      <c r="V731" s="236"/>
      <c r="W731" s="236"/>
      <c r="X731" s="236"/>
      <c r="Y731" s="236"/>
      <c r="Z731" s="236"/>
      <c r="AA731" s="236"/>
      <c r="AB731" s="236"/>
      <c r="AC731" s="236"/>
    </row>
    <row r="732" spans="1:29" ht="13.2" x14ac:dyDescent="0.25">
      <c r="A732" s="236"/>
      <c r="B732" s="236"/>
      <c r="C732" s="236"/>
      <c r="D732" s="236"/>
      <c r="E732" s="236"/>
      <c r="F732" s="236"/>
      <c r="G732" s="237"/>
      <c r="H732" s="236"/>
      <c r="I732" s="236"/>
      <c r="J732" s="236"/>
      <c r="K732" s="236"/>
      <c r="L732" s="236"/>
      <c r="M732" s="236"/>
      <c r="N732" s="236"/>
      <c r="O732" s="236"/>
      <c r="P732" s="236"/>
      <c r="Q732" s="236"/>
      <c r="R732" s="236"/>
      <c r="S732" s="236"/>
      <c r="T732" s="236"/>
      <c r="U732" s="236"/>
      <c r="V732" s="236"/>
      <c r="W732" s="236"/>
      <c r="X732" s="236"/>
      <c r="Y732" s="236"/>
      <c r="Z732" s="236"/>
      <c r="AA732" s="236"/>
      <c r="AB732" s="236"/>
      <c r="AC732" s="236"/>
    </row>
    <row r="733" spans="1:29" ht="13.2" x14ac:dyDescent="0.25">
      <c r="A733" s="236"/>
      <c r="B733" s="236"/>
      <c r="C733" s="236"/>
      <c r="D733" s="236"/>
      <c r="E733" s="236"/>
      <c r="F733" s="236"/>
      <c r="G733" s="237"/>
      <c r="H733" s="236"/>
      <c r="I733" s="236"/>
      <c r="J733" s="236"/>
      <c r="K733" s="236"/>
      <c r="L733" s="236"/>
      <c r="M733" s="236"/>
      <c r="N733" s="236"/>
      <c r="O733" s="236"/>
      <c r="P733" s="236"/>
      <c r="Q733" s="236"/>
      <c r="R733" s="236"/>
      <c r="S733" s="236"/>
      <c r="T733" s="236"/>
      <c r="U733" s="236"/>
      <c r="V733" s="236"/>
      <c r="W733" s="236"/>
      <c r="X733" s="236"/>
      <c r="Y733" s="236"/>
      <c r="Z733" s="236"/>
      <c r="AA733" s="236"/>
      <c r="AB733" s="236"/>
      <c r="AC733" s="236"/>
    </row>
    <row r="734" spans="1:29" ht="13.2" x14ac:dyDescent="0.25">
      <c r="A734" s="236"/>
      <c r="B734" s="236"/>
      <c r="C734" s="236"/>
      <c r="D734" s="236"/>
      <c r="E734" s="236"/>
      <c r="F734" s="236"/>
      <c r="G734" s="237"/>
      <c r="H734" s="236"/>
      <c r="I734" s="236"/>
      <c r="J734" s="236"/>
      <c r="K734" s="236"/>
      <c r="L734" s="236"/>
      <c r="M734" s="236"/>
      <c r="N734" s="236"/>
      <c r="O734" s="236"/>
      <c r="P734" s="236"/>
      <c r="Q734" s="236"/>
      <c r="R734" s="236"/>
      <c r="S734" s="236"/>
      <c r="T734" s="236"/>
      <c r="U734" s="236"/>
      <c r="V734" s="236"/>
      <c r="W734" s="236"/>
      <c r="X734" s="236"/>
      <c r="Y734" s="236"/>
      <c r="Z734" s="236"/>
      <c r="AA734" s="236"/>
      <c r="AB734" s="236"/>
      <c r="AC734" s="236"/>
    </row>
    <row r="735" spans="1:29" ht="13.2" x14ac:dyDescent="0.25">
      <c r="A735" s="236"/>
      <c r="B735" s="236"/>
      <c r="C735" s="236"/>
      <c r="D735" s="236"/>
      <c r="E735" s="236"/>
      <c r="F735" s="236"/>
      <c r="G735" s="237"/>
      <c r="H735" s="236"/>
      <c r="I735" s="236"/>
      <c r="J735" s="236"/>
      <c r="K735" s="236"/>
      <c r="L735" s="236"/>
      <c r="M735" s="236"/>
      <c r="N735" s="236"/>
      <c r="O735" s="236"/>
      <c r="P735" s="236"/>
      <c r="Q735" s="236"/>
      <c r="R735" s="236"/>
      <c r="S735" s="236"/>
      <c r="T735" s="236"/>
      <c r="U735" s="236"/>
      <c r="V735" s="236"/>
      <c r="W735" s="236"/>
      <c r="X735" s="236"/>
      <c r="Y735" s="236"/>
      <c r="Z735" s="236"/>
      <c r="AA735" s="236"/>
      <c r="AB735" s="236"/>
      <c r="AC735" s="236"/>
    </row>
    <row r="736" spans="1:29" ht="13.2" x14ac:dyDescent="0.25">
      <c r="A736" s="236"/>
      <c r="B736" s="236"/>
      <c r="C736" s="236"/>
      <c r="D736" s="236"/>
      <c r="E736" s="236"/>
      <c r="F736" s="236"/>
      <c r="G736" s="237"/>
      <c r="H736" s="236"/>
      <c r="I736" s="236"/>
      <c r="J736" s="236"/>
      <c r="K736" s="236"/>
      <c r="L736" s="236"/>
      <c r="M736" s="236"/>
      <c r="N736" s="236"/>
      <c r="O736" s="236"/>
      <c r="P736" s="236"/>
      <c r="Q736" s="236"/>
      <c r="R736" s="236"/>
      <c r="S736" s="236"/>
      <c r="T736" s="236"/>
      <c r="U736" s="236"/>
      <c r="V736" s="236"/>
      <c r="W736" s="236"/>
      <c r="X736" s="236"/>
      <c r="Y736" s="236"/>
      <c r="Z736" s="236"/>
      <c r="AA736" s="236"/>
      <c r="AB736" s="236"/>
      <c r="AC736" s="236"/>
    </row>
    <row r="737" spans="1:29" ht="13.2" x14ac:dyDescent="0.25">
      <c r="A737" s="236"/>
      <c r="B737" s="236"/>
      <c r="C737" s="236"/>
      <c r="D737" s="236"/>
      <c r="E737" s="236"/>
      <c r="F737" s="236"/>
      <c r="G737" s="237"/>
      <c r="H737" s="236"/>
      <c r="I737" s="236"/>
      <c r="J737" s="236"/>
      <c r="K737" s="236"/>
      <c r="L737" s="236"/>
      <c r="M737" s="236"/>
      <c r="N737" s="236"/>
      <c r="O737" s="236"/>
      <c r="P737" s="236"/>
      <c r="Q737" s="236"/>
      <c r="R737" s="236"/>
      <c r="S737" s="236"/>
      <c r="T737" s="236"/>
      <c r="U737" s="236"/>
      <c r="V737" s="236"/>
      <c r="W737" s="236"/>
      <c r="X737" s="236"/>
      <c r="Y737" s="236"/>
      <c r="Z737" s="236"/>
      <c r="AA737" s="236"/>
      <c r="AB737" s="236"/>
      <c r="AC737" s="236"/>
    </row>
    <row r="738" spans="1:29" ht="13.2" x14ac:dyDescent="0.25">
      <c r="A738" s="236"/>
      <c r="B738" s="236"/>
      <c r="C738" s="236"/>
      <c r="D738" s="236"/>
      <c r="E738" s="236"/>
      <c r="F738" s="236"/>
      <c r="G738" s="237"/>
      <c r="H738" s="236"/>
      <c r="I738" s="236"/>
      <c r="J738" s="236"/>
      <c r="K738" s="236"/>
      <c r="L738" s="236"/>
      <c r="M738" s="236"/>
      <c r="N738" s="236"/>
      <c r="O738" s="236"/>
      <c r="P738" s="236"/>
      <c r="Q738" s="236"/>
      <c r="R738" s="236"/>
      <c r="S738" s="236"/>
      <c r="T738" s="236"/>
      <c r="U738" s="236"/>
      <c r="V738" s="236"/>
      <c r="W738" s="236"/>
      <c r="X738" s="236"/>
      <c r="Y738" s="236"/>
      <c r="Z738" s="236"/>
      <c r="AA738" s="236"/>
      <c r="AB738" s="236"/>
      <c r="AC738" s="236"/>
    </row>
    <row r="739" spans="1:29" ht="13.2" x14ac:dyDescent="0.25">
      <c r="A739" s="236"/>
      <c r="B739" s="236"/>
      <c r="C739" s="236"/>
      <c r="D739" s="236"/>
      <c r="E739" s="236"/>
      <c r="F739" s="236"/>
      <c r="G739" s="237"/>
      <c r="H739" s="236"/>
      <c r="I739" s="236"/>
      <c r="J739" s="236"/>
      <c r="K739" s="236"/>
      <c r="L739" s="236"/>
      <c r="M739" s="236"/>
      <c r="N739" s="236"/>
      <c r="O739" s="236"/>
      <c r="P739" s="236"/>
      <c r="Q739" s="236"/>
      <c r="R739" s="236"/>
      <c r="S739" s="236"/>
      <c r="T739" s="236"/>
      <c r="U739" s="236"/>
      <c r="V739" s="236"/>
      <c r="W739" s="236"/>
      <c r="X739" s="236"/>
      <c r="Y739" s="236"/>
      <c r="Z739" s="236"/>
      <c r="AA739" s="236"/>
      <c r="AB739" s="236"/>
      <c r="AC739" s="236"/>
    </row>
    <row r="740" spans="1:29" ht="13.2" x14ac:dyDescent="0.25">
      <c r="A740" s="236"/>
      <c r="B740" s="236"/>
      <c r="C740" s="236"/>
      <c r="D740" s="236"/>
      <c r="E740" s="236"/>
      <c r="F740" s="236"/>
      <c r="G740" s="237"/>
      <c r="H740" s="236"/>
      <c r="I740" s="236"/>
      <c r="J740" s="236"/>
      <c r="K740" s="236"/>
      <c r="L740" s="236"/>
      <c r="M740" s="236"/>
      <c r="N740" s="236"/>
      <c r="O740" s="236"/>
      <c r="P740" s="236"/>
      <c r="Q740" s="236"/>
      <c r="R740" s="236"/>
      <c r="S740" s="236"/>
      <c r="T740" s="236"/>
      <c r="U740" s="236"/>
      <c r="V740" s="236"/>
      <c r="W740" s="236"/>
      <c r="X740" s="236"/>
      <c r="Y740" s="236"/>
      <c r="Z740" s="236"/>
      <c r="AA740" s="236"/>
      <c r="AB740" s="236"/>
      <c r="AC740" s="236"/>
    </row>
    <row r="741" spans="1:29" ht="13.2" x14ac:dyDescent="0.25">
      <c r="A741" s="236"/>
      <c r="B741" s="236"/>
      <c r="C741" s="236"/>
      <c r="D741" s="236"/>
      <c r="E741" s="236"/>
      <c r="F741" s="236"/>
      <c r="G741" s="237"/>
      <c r="H741" s="236"/>
      <c r="I741" s="236"/>
      <c r="J741" s="236"/>
      <c r="K741" s="236"/>
      <c r="L741" s="236"/>
      <c r="M741" s="236"/>
      <c r="N741" s="236"/>
      <c r="O741" s="236"/>
      <c r="P741" s="236"/>
      <c r="Q741" s="236"/>
      <c r="R741" s="236"/>
      <c r="S741" s="236"/>
      <c r="T741" s="236"/>
      <c r="U741" s="236"/>
      <c r="V741" s="236"/>
      <c r="W741" s="236"/>
      <c r="X741" s="236"/>
      <c r="Y741" s="236"/>
      <c r="Z741" s="236"/>
      <c r="AA741" s="236"/>
      <c r="AB741" s="236"/>
      <c r="AC741" s="236"/>
    </row>
    <row r="742" spans="1:29" ht="13.2" x14ac:dyDescent="0.25">
      <c r="A742" s="236"/>
      <c r="B742" s="236"/>
      <c r="C742" s="236"/>
      <c r="D742" s="236"/>
      <c r="E742" s="236"/>
      <c r="F742" s="236"/>
      <c r="G742" s="237"/>
      <c r="H742" s="236"/>
      <c r="I742" s="236"/>
      <c r="J742" s="236"/>
      <c r="K742" s="236"/>
      <c r="L742" s="236"/>
      <c r="M742" s="236"/>
      <c r="N742" s="236"/>
      <c r="O742" s="236"/>
      <c r="P742" s="236"/>
      <c r="Q742" s="236"/>
      <c r="R742" s="236"/>
      <c r="S742" s="236"/>
      <c r="T742" s="236"/>
      <c r="U742" s="236"/>
      <c r="V742" s="236"/>
      <c r="W742" s="236"/>
      <c r="X742" s="236"/>
      <c r="Y742" s="236"/>
      <c r="Z742" s="236"/>
      <c r="AA742" s="236"/>
      <c r="AB742" s="236"/>
      <c r="AC742" s="236"/>
    </row>
    <row r="743" spans="1:29" ht="13.2" x14ac:dyDescent="0.25">
      <c r="A743" s="236"/>
      <c r="B743" s="236"/>
      <c r="C743" s="236"/>
      <c r="D743" s="236"/>
      <c r="E743" s="236"/>
      <c r="F743" s="236"/>
      <c r="G743" s="237"/>
      <c r="H743" s="236"/>
      <c r="I743" s="236"/>
      <c r="J743" s="236"/>
      <c r="K743" s="236"/>
      <c r="L743" s="236"/>
      <c r="M743" s="236"/>
      <c r="N743" s="236"/>
      <c r="O743" s="236"/>
      <c r="P743" s="236"/>
      <c r="Q743" s="236"/>
      <c r="R743" s="236"/>
      <c r="S743" s="236"/>
      <c r="T743" s="236"/>
      <c r="U743" s="236"/>
      <c r="V743" s="236"/>
      <c r="W743" s="236"/>
      <c r="X743" s="236"/>
      <c r="Y743" s="236"/>
      <c r="Z743" s="236"/>
      <c r="AA743" s="236"/>
      <c r="AB743" s="236"/>
      <c r="AC743" s="236"/>
    </row>
    <row r="744" spans="1:29" ht="13.2" x14ac:dyDescent="0.25">
      <c r="A744" s="236"/>
      <c r="B744" s="236"/>
      <c r="C744" s="236"/>
      <c r="D744" s="236"/>
      <c r="E744" s="236"/>
      <c r="F744" s="236"/>
      <c r="G744" s="237"/>
      <c r="H744" s="236"/>
      <c r="I744" s="236"/>
      <c r="J744" s="236"/>
      <c r="K744" s="236"/>
      <c r="L744" s="236"/>
      <c r="M744" s="236"/>
      <c r="N744" s="236"/>
      <c r="O744" s="236"/>
      <c r="P744" s="236"/>
      <c r="Q744" s="236"/>
      <c r="R744" s="236"/>
      <c r="S744" s="236"/>
      <c r="T744" s="236"/>
      <c r="U744" s="236"/>
      <c r="V744" s="236"/>
      <c r="W744" s="236"/>
      <c r="X744" s="236"/>
      <c r="Y744" s="236"/>
      <c r="Z744" s="236"/>
      <c r="AA744" s="236"/>
      <c r="AB744" s="236"/>
      <c r="AC744" s="236"/>
    </row>
    <row r="745" spans="1:29" ht="13.2" x14ac:dyDescent="0.25">
      <c r="A745" s="236"/>
      <c r="B745" s="236"/>
      <c r="C745" s="236"/>
      <c r="D745" s="236"/>
      <c r="E745" s="236"/>
      <c r="F745" s="236"/>
      <c r="G745" s="237"/>
      <c r="H745" s="236"/>
      <c r="I745" s="236"/>
      <c r="J745" s="236"/>
      <c r="K745" s="236"/>
      <c r="L745" s="236"/>
      <c r="M745" s="236"/>
      <c r="N745" s="236"/>
      <c r="O745" s="236"/>
      <c r="P745" s="236"/>
      <c r="Q745" s="236"/>
      <c r="R745" s="236"/>
      <c r="S745" s="236"/>
      <c r="T745" s="236"/>
      <c r="U745" s="236"/>
      <c r="V745" s="236"/>
      <c r="W745" s="236"/>
      <c r="X745" s="236"/>
      <c r="Y745" s="236"/>
      <c r="Z745" s="236"/>
      <c r="AA745" s="236"/>
      <c r="AB745" s="236"/>
      <c r="AC745" s="236"/>
    </row>
    <row r="746" spans="1:29" ht="13.2" x14ac:dyDescent="0.25">
      <c r="A746" s="236"/>
      <c r="B746" s="236"/>
      <c r="C746" s="236"/>
      <c r="D746" s="236"/>
      <c r="E746" s="236"/>
      <c r="F746" s="236"/>
      <c r="G746" s="237"/>
      <c r="H746" s="236"/>
      <c r="I746" s="236"/>
      <c r="J746" s="236"/>
      <c r="K746" s="236"/>
      <c r="L746" s="236"/>
      <c r="M746" s="236"/>
      <c r="N746" s="236"/>
      <c r="O746" s="236"/>
      <c r="P746" s="236"/>
      <c r="Q746" s="236"/>
      <c r="R746" s="236"/>
      <c r="S746" s="236"/>
      <c r="T746" s="236"/>
      <c r="U746" s="236"/>
      <c r="V746" s="236"/>
      <c r="W746" s="236"/>
      <c r="X746" s="236"/>
      <c r="Y746" s="236"/>
      <c r="Z746" s="236"/>
      <c r="AA746" s="236"/>
      <c r="AB746" s="236"/>
      <c r="AC746" s="236"/>
    </row>
    <row r="747" spans="1:29" ht="13.2" x14ac:dyDescent="0.25">
      <c r="A747" s="236"/>
      <c r="B747" s="236"/>
      <c r="C747" s="236"/>
      <c r="D747" s="236"/>
      <c r="E747" s="236"/>
      <c r="F747" s="236"/>
      <c r="G747" s="237"/>
      <c r="H747" s="236"/>
      <c r="I747" s="236"/>
      <c r="J747" s="236"/>
      <c r="K747" s="236"/>
      <c r="L747" s="236"/>
      <c r="M747" s="236"/>
      <c r="N747" s="236"/>
      <c r="O747" s="236"/>
      <c r="P747" s="236"/>
      <c r="Q747" s="236"/>
      <c r="R747" s="236"/>
      <c r="S747" s="236"/>
      <c r="T747" s="236"/>
      <c r="U747" s="236"/>
      <c r="V747" s="236"/>
      <c r="W747" s="236"/>
      <c r="X747" s="236"/>
      <c r="Y747" s="236"/>
      <c r="Z747" s="236"/>
      <c r="AA747" s="236"/>
      <c r="AB747" s="236"/>
      <c r="AC747" s="236"/>
    </row>
    <row r="748" spans="1:29" ht="13.2" x14ac:dyDescent="0.25">
      <c r="A748" s="236"/>
      <c r="B748" s="236"/>
      <c r="C748" s="236"/>
      <c r="D748" s="236"/>
      <c r="E748" s="236"/>
      <c r="F748" s="236"/>
      <c r="G748" s="237"/>
      <c r="H748" s="236"/>
      <c r="I748" s="236"/>
      <c r="J748" s="236"/>
      <c r="K748" s="236"/>
      <c r="L748" s="236"/>
      <c r="M748" s="236"/>
      <c r="N748" s="236"/>
      <c r="O748" s="236"/>
      <c r="P748" s="236"/>
      <c r="Q748" s="236"/>
      <c r="R748" s="236"/>
      <c r="S748" s="236"/>
      <c r="T748" s="236"/>
      <c r="U748" s="236"/>
      <c r="V748" s="236"/>
      <c r="W748" s="236"/>
      <c r="X748" s="236"/>
      <c r="Y748" s="236"/>
      <c r="Z748" s="236"/>
      <c r="AA748" s="236"/>
      <c r="AB748" s="236"/>
      <c r="AC748" s="236"/>
    </row>
    <row r="749" spans="1:29" ht="13.2" x14ac:dyDescent="0.25">
      <c r="A749" s="236"/>
      <c r="B749" s="236"/>
      <c r="C749" s="236"/>
      <c r="D749" s="236"/>
      <c r="E749" s="236"/>
      <c r="F749" s="236"/>
      <c r="G749" s="237"/>
      <c r="H749" s="236"/>
      <c r="I749" s="236"/>
      <c r="J749" s="236"/>
      <c r="K749" s="236"/>
      <c r="L749" s="236"/>
      <c r="M749" s="236"/>
      <c r="N749" s="236"/>
      <c r="O749" s="236"/>
      <c r="P749" s="236"/>
      <c r="Q749" s="236"/>
      <c r="R749" s="236"/>
      <c r="S749" s="236"/>
      <c r="T749" s="236"/>
      <c r="U749" s="236"/>
      <c r="V749" s="236"/>
      <c r="W749" s="236"/>
      <c r="X749" s="236"/>
      <c r="Y749" s="236"/>
      <c r="Z749" s="236"/>
      <c r="AA749" s="236"/>
      <c r="AB749" s="236"/>
      <c r="AC749" s="236"/>
    </row>
    <row r="750" spans="1:29" ht="13.2" x14ac:dyDescent="0.25">
      <c r="A750" s="236"/>
      <c r="B750" s="236"/>
      <c r="C750" s="236"/>
      <c r="D750" s="236"/>
      <c r="E750" s="236"/>
      <c r="F750" s="236"/>
      <c r="G750" s="237"/>
      <c r="H750" s="236"/>
      <c r="I750" s="236"/>
      <c r="J750" s="236"/>
      <c r="K750" s="236"/>
      <c r="L750" s="236"/>
      <c r="M750" s="236"/>
      <c r="N750" s="236"/>
      <c r="O750" s="236"/>
      <c r="P750" s="236"/>
      <c r="Q750" s="236"/>
      <c r="R750" s="236"/>
      <c r="S750" s="236"/>
      <c r="T750" s="236"/>
      <c r="U750" s="236"/>
      <c r="V750" s="236"/>
      <c r="W750" s="236"/>
      <c r="X750" s="236"/>
      <c r="Y750" s="236"/>
      <c r="Z750" s="236"/>
      <c r="AA750" s="236"/>
      <c r="AB750" s="236"/>
      <c r="AC750" s="236"/>
    </row>
    <row r="751" spans="1:29" ht="13.2" x14ac:dyDescent="0.25">
      <c r="A751" s="236"/>
      <c r="B751" s="236"/>
      <c r="C751" s="236"/>
      <c r="D751" s="236"/>
      <c r="E751" s="236"/>
      <c r="F751" s="236"/>
      <c r="G751" s="237"/>
      <c r="H751" s="236"/>
      <c r="I751" s="236"/>
      <c r="J751" s="236"/>
      <c r="K751" s="236"/>
      <c r="L751" s="236"/>
      <c r="M751" s="236"/>
      <c r="N751" s="236"/>
      <c r="O751" s="236"/>
      <c r="P751" s="236"/>
      <c r="Q751" s="236"/>
      <c r="R751" s="236"/>
      <c r="S751" s="236"/>
      <c r="T751" s="236"/>
      <c r="U751" s="236"/>
      <c r="V751" s="236"/>
      <c r="W751" s="236"/>
      <c r="X751" s="236"/>
      <c r="Y751" s="236"/>
      <c r="Z751" s="236"/>
      <c r="AA751" s="236"/>
      <c r="AB751" s="236"/>
      <c r="AC751" s="236"/>
    </row>
    <row r="752" spans="1:29" ht="13.2" x14ac:dyDescent="0.25">
      <c r="A752" s="236"/>
      <c r="B752" s="236"/>
      <c r="C752" s="236"/>
      <c r="D752" s="236"/>
      <c r="E752" s="236"/>
      <c r="F752" s="236"/>
      <c r="G752" s="237"/>
      <c r="H752" s="236"/>
      <c r="I752" s="236"/>
      <c r="J752" s="236"/>
      <c r="K752" s="236"/>
      <c r="L752" s="236"/>
      <c r="M752" s="236"/>
      <c r="N752" s="236"/>
      <c r="O752" s="236"/>
      <c r="P752" s="236"/>
      <c r="Q752" s="236"/>
      <c r="R752" s="236"/>
      <c r="S752" s="236"/>
      <c r="T752" s="236"/>
      <c r="U752" s="236"/>
      <c r="V752" s="236"/>
      <c r="W752" s="236"/>
      <c r="X752" s="236"/>
      <c r="Y752" s="236"/>
      <c r="Z752" s="236"/>
      <c r="AA752" s="236"/>
      <c r="AB752" s="236"/>
      <c r="AC752" s="236"/>
    </row>
    <row r="753" spans="1:29" ht="13.2" x14ac:dyDescent="0.25">
      <c r="A753" s="236"/>
      <c r="B753" s="236"/>
      <c r="C753" s="236"/>
      <c r="D753" s="236"/>
      <c r="E753" s="236"/>
      <c r="F753" s="236"/>
      <c r="G753" s="237"/>
      <c r="H753" s="236"/>
      <c r="I753" s="236"/>
      <c r="J753" s="236"/>
      <c r="K753" s="236"/>
      <c r="L753" s="236"/>
      <c r="M753" s="236"/>
      <c r="N753" s="236"/>
      <c r="O753" s="236"/>
      <c r="P753" s="236"/>
      <c r="Q753" s="236"/>
      <c r="R753" s="236"/>
      <c r="S753" s="236"/>
      <c r="T753" s="236"/>
      <c r="U753" s="236"/>
      <c r="V753" s="236"/>
      <c r="W753" s="236"/>
      <c r="X753" s="236"/>
      <c r="Y753" s="236"/>
      <c r="Z753" s="236"/>
      <c r="AA753" s="236"/>
      <c r="AB753" s="236"/>
      <c r="AC753" s="236"/>
    </row>
    <row r="754" spans="1:29" ht="13.2" x14ac:dyDescent="0.25">
      <c r="A754" s="236"/>
      <c r="B754" s="236"/>
      <c r="C754" s="236"/>
      <c r="D754" s="236"/>
      <c r="E754" s="236"/>
      <c r="F754" s="236"/>
      <c r="G754" s="237"/>
      <c r="H754" s="236"/>
      <c r="I754" s="236"/>
      <c r="J754" s="236"/>
      <c r="K754" s="236"/>
      <c r="L754" s="236"/>
      <c r="M754" s="236"/>
      <c r="N754" s="236"/>
      <c r="O754" s="236"/>
      <c r="P754" s="236"/>
      <c r="Q754" s="236"/>
      <c r="R754" s="236"/>
      <c r="S754" s="236"/>
      <c r="T754" s="236"/>
      <c r="U754" s="236"/>
      <c r="V754" s="236"/>
      <c r="W754" s="236"/>
      <c r="X754" s="236"/>
      <c r="Y754" s="236"/>
      <c r="Z754" s="236"/>
      <c r="AA754" s="236"/>
      <c r="AB754" s="236"/>
      <c r="AC754" s="236"/>
    </row>
    <row r="755" spans="1:29" ht="13.2" x14ac:dyDescent="0.25">
      <c r="A755" s="236"/>
      <c r="B755" s="236"/>
      <c r="C755" s="236"/>
      <c r="D755" s="236"/>
      <c r="E755" s="236"/>
      <c r="F755" s="236"/>
      <c r="G755" s="237"/>
      <c r="H755" s="236"/>
      <c r="I755" s="236"/>
      <c r="J755" s="236"/>
      <c r="K755" s="236"/>
      <c r="L755" s="236"/>
      <c r="M755" s="236"/>
      <c r="N755" s="236"/>
      <c r="O755" s="236"/>
      <c r="P755" s="236"/>
      <c r="Q755" s="236"/>
      <c r="R755" s="236"/>
      <c r="S755" s="236"/>
      <c r="T755" s="236"/>
      <c r="U755" s="236"/>
      <c r="V755" s="236"/>
      <c r="W755" s="236"/>
      <c r="X755" s="236"/>
      <c r="Y755" s="236"/>
      <c r="Z755" s="236"/>
      <c r="AA755" s="236"/>
      <c r="AB755" s="236"/>
      <c r="AC755" s="236"/>
    </row>
    <row r="756" spans="1:29" ht="13.2" x14ac:dyDescent="0.25">
      <c r="A756" s="236"/>
      <c r="B756" s="236"/>
      <c r="C756" s="236"/>
      <c r="D756" s="236"/>
      <c r="E756" s="236"/>
      <c r="F756" s="236"/>
      <c r="G756" s="237"/>
      <c r="H756" s="236"/>
      <c r="I756" s="236"/>
      <c r="J756" s="236"/>
      <c r="K756" s="236"/>
      <c r="L756" s="236"/>
      <c r="M756" s="236"/>
      <c r="N756" s="236"/>
      <c r="O756" s="236"/>
      <c r="P756" s="236"/>
      <c r="Q756" s="236"/>
      <c r="R756" s="236"/>
      <c r="S756" s="236"/>
      <c r="T756" s="236"/>
      <c r="U756" s="236"/>
      <c r="V756" s="236"/>
      <c r="W756" s="236"/>
      <c r="X756" s="236"/>
      <c r="Y756" s="236"/>
      <c r="Z756" s="236"/>
      <c r="AA756" s="236"/>
      <c r="AB756" s="236"/>
      <c r="AC756" s="236"/>
    </row>
    <row r="757" spans="1:29" ht="13.2" x14ac:dyDescent="0.25">
      <c r="A757" s="236"/>
      <c r="B757" s="236"/>
      <c r="C757" s="236"/>
      <c r="D757" s="236"/>
      <c r="E757" s="236"/>
      <c r="F757" s="236"/>
      <c r="G757" s="237"/>
      <c r="H757" s="236"/>
      <c r="I757" s="236"/>
      <c r="J757" s="236"/>
      <c r="K757" s="236"/>
      <c r="L757" s="236"/>
      <c r="M757" s="236"/>
      <c r="N757" s="236"/>
      <c r="O757" s="236"/>
      <c r="P757" s="236"/>
      <c r="Q757" s="236"/>
      <c r="R757" s="236"/>
      <c r="S757" s="236"/>
      <c r="T757" s="236"/>
      <c r="U757" s="236"/>
      <c r="V757" s="236"/>
      <c r="W757" s="236"/>
      <c r="X757" s="236"/>
      <c r="Y757" s="236"/>
      <c r="Z757" s="236"/>
      <c r="AA757" s="236"/>
      <c r="AB757" s="236"/>
      <c r="AC757" s="236"/>
    </row>
    <row r="758" spans="1:29" ht="13.2" x14ac:dyDescent="0.25">
      <c r="A758" s="236"/>
      <c r="B758" s="236"/>
      <c r="C758" s="236"/>
      <c r="D758" s="236"/>
      <c r="E758" s="236"/>
      <c r="F758" s="236"/>
      <c r="G758" s="237"/>
      <c r="H758" s="236"/>
      <c r="I758" s="236"/>
      <c r="J758" s="236"/>
      <c r="K758" s="236"/>
      <c r="L758" s="236"/>
      <c r="M758" s="236"/>
      <c r="N758" s="236"/>
      <c r="O758" s="236"/>
      <c r="P758" s="236"/>
      <c r="Q758" s="236"/>
      <c r="R758" s="236"/>
      <c r="S758" s="236"/>
      <c r="T758" s="236"/>
      <c r="U758" s="236"/>
      <c r="V758" s="236"/>
      <c r="W758" s="236"/>
      <c r="X758" s="236"/>
      <c r="Y758" s="236"/>
      <c r="Z758" s="236"/>
      <c r="AA758" s="236"/>
      <c r="AB758" s="236"/>
      <c r="AC758" s="236"/>
    </row>
    <row r="759" spans="1:29" ht="13.2" x14ac:dyDescent="0.25">
      <c r="A759" s="236"/>
      <c r="B759" s="236"/>
      <c r="C759" s="236"/>
      <c r="D759" s="236"/>
      <c r="E759" s="236"/>
      <c r="F759" s="236"/>
      <c r="G759" s="237"/>
      <c r="H759" s="236"/>
      <c r="I759" s="236"/>
      <c r="J759" s="236"/>
      <c r="K759" s="236"/>
      <c r="L759" s="236"/>
      <c r="M759" s="236"/>
      <c r="N759" s="236"/>
      <c r="O759" s="236"/>
      <c r="P759" s="236"/>
      <c r="Q759" s="236"/>
      <c r="R759" s="236"/>
      <c r="S759" s="236"/>
      <c r="T759" s="236"/>
      <c r="U759" s="236"/>
      <c r="V759" s="236"/>
      <c r="W759" s="236"/>
      <c r="X759" s="236"/>
      <c r="Y759" s="236"/>
      <c r="Z759" s="236"/>
      <c r="AA759" s="236"/>
      <c r="AB759" s="236"/>
      <c r="AC759" s="236"/>
    </row>
    <row r="760" spans="1:29" ht="13.2" x14ac:dyDescent="0.25">
      <c r="A760" s="236"/>
      <c r="B760" s="236"/>
      <c r="C760" s="236"/>
      <c r="D760" s="236"/>
      <c r="E760" s="236"/>
      <c r="F760" s="236"/>
      <c r="G760" s="237"/>
      <c r="H760" s="236"/>
      <c r="I760" s="236"/>
      <c r="J760" s="236"/>
      <c r="K760" s="236"/>
      <c r="L760" s="236"/>
      <c r="M760" s="236"/>
      <c r="N760" s="236"/>
      <c r="O760" s="236"/>
      <c r="P760" s="236"/>
      <c r="Q760" s="236"/>
      <c r="R760" s="236"/>
      <c r="S760" s="236"/>
      <c r="T760" s="236"/>
      <c r="U760" s="236"/>
      <c r="V760" s="236"/>
      <c r="W760" s="236"/>
      <c r="X760" s="236"/>
      <c r="Y760" s="236"/>
      <c r="Z760" s="236"/>
      <c r="AA760" s="236"/>
      <c r="AB760" s="236"/>
      <c r="AC760" s="236"/>
    </row>
    <row r="761" spans="1:29" ht="13.2" x14ac:dyDescent="0.25">
      <c r="A761" s="236"/>
      <c r="B761" s="236"/>
      <c r="C761" s="236"/>
      <c r="D761" s="236"/>
      <c r="E761" s="236"/>
      <c r="F761" s="236"/>
      <c r="G761" s="237"/>
      <c r="H761" s="236"/>
      <c r="I761" s="236"/>
      <c r="J761" s="236"/>
      <c r="K761" s="236"/>
      <c r="L761" s="236"/>
      <c r="M761" s="236"/>
      <c r="N761" s="236"/>
      <c r="O761" s="236"/>
      <c r="P761" s="236"/>
      <c r="Q761" s="236"/>
      <c r="R761" s="236"/>
      <c r="S761" s="236"/>
      <c r="T761" s="236"/>
      <c r="U761" s="236"/>
      <c r="V761" s="236"/>
      <c r="W761" s="236"/>
      <c r="X761" s="236"/>
      <c r="Y761" s="236"/>
      <c r="Z761" s="236"/>
      <c r="AA761" s="236"/>
      <c r="AB761" s="236"/>
      <c r="AC761" s="236"/>
    </row>
    <row r="762" spans="1:29" ht="13.2" x14ac:dyDescent="0.25">
      <c r="A762" s="236"/>
      <c r="B762" s="236"/>
      <c r="C762" s="236"/>
      <c r="D762" s="236"/>
      <c r="E762" s="236"/>
      <c r="F762" s="236"/>
      <c r="G762" s="237"/>
      <c r="H762" s="236"/>
      <c r="I762" s="236"/>
      <c r="J762" s="236"/>
      <c r="K762" s="236"/>
      <c r="L762" s="236"/>
      <c r="M762" s="236"/>
      <c r="N762" s="236"/>
      <c r="O762" s="236"/>
      <c r="P762" s="236"/>
      <c r="Q762" s="236"/>
      <c r="R762" s="236"/>
      <c r="S762" s="236"/>
      <c r="T762" s="236"/>
      <c r="U762" s="236"/>
      <c r="V762" s="236"/>
      <c r="W762" s="236"/>
      <c r="X762" s="236"/>
      <c r="Y762" s="236"/>
      <c r="Z762" s="236"/>
      <c r="AA762" s="236"/>
      <c r="AB762" s="236"/>
      <c r="AC762" s="236"/>
    </row>
    <row r="763" spans="1:29" ht="13.2" x14ac:dyDescent="0.25">
      <c r="A763" s="236"/>
      <c r="B763" s="236"/>
      <c r="C763" s="236"/>
      <c r="D763" s="236"/>
      <c r="E763" s="236"/>
      <c r="F763" s="236"/>
      <c r="G763" s="237"/>
      <c r="H763" s="236"/>
      <c r="I763" s="236"/>
      <c r="J763" s="236"/>
      <c r="K763" s="236"/>
      <c r="L763" s="236"/>
      <c r="M763" s="236"/>
      <c r="N763" s="236"/>
      <c r="O763" s="236"/>
      <c r="P763" s="236"/>
      <c r="Q763" s="236"/>
      <c r="R763" s="236"/>
      <c r="S763" s="236"/>
      <c r="T763" s="236"/>
      <c r="U763" s="236"/>
      <c r="V763" s="236"/>
      <c r="W763" s="236"/>
      <c r="X763" s="236"/>
      <c r="Y763" s="236"/>
      <c r="Z763" s="236"/>
      <c r="AA763" s="236"/>
      <c r="AB763" s="236"/>
      <c r="AC763" s="236"/>
    </row>
    <row r="764" spans="1:29" ht="13.2" x14ac:dyDescent="0.25">
      <c r="A764" s="236"/>
      <c r="B764" s="236"/>
      <c r="C764" s="236"/>
      <c r="D764" s="236"/>
      <c r="E764" s="236"/>
      <c r="F764" s="236"/>
      <c r="G764" s="237"/>
      <c r="H764" s="236"/>
      <c r="I764" s="236"/>
      <c r="J764" s="236"/>
      <c r="K764" s="236"/>
      <c r="L764" s="236"/>
      <c r="M764" s="236"/>
      <c r="N764" s="236"/>
      <c r="O764" s="236"/>
      <c r="P764" s="236"/>
      <c r="Q764" s="236"/>
      <c r="R764" s="236"/>
      <c r="S764" s="236"/>
      <c r="T764" s="236"/>
      <c r="U764" s="236"/>
      <c r="V764" s="236"/>
      <c r="W764" s="236"/>
      <c r="X764" s="236"/>
      <c r="Y764" s="236"/>
      <c r="Z764" s="236"/>
      <c r="AA764" s="236"/>
      <c r="AB764" s="236"/>
      <c r="AC764" s="236"/>
    </row>
    <row r="765" spans="1:29" ht="13.2" x14ac:dyDescent="0.25">
      <c r="A765" s="236"/>
      <c r="B765" s="236"/>
      <c r="C765" s="236"/>
      <c r="D765" s="236"/>
      <c r="E765" s="236"/>
      <c r="F765" s="236"/>
      <c r="G765" s="237"/>
      <c r="H765" s="236"/>
      <c r="I765" s="236"/>
      <c r="J765" s="236"/>
      <c r="K765" s="236"/>
      <c r="L765" s="236"/>
      <c r="M765" s="236"/>
      <c r="N765" s="236"/>
      <c r="O765" s="236"/>
      <c r="P765" s="236"/>
      <c r="Q765" s="236"/>
      <c r="R765" s="236"/>
      <c r="S765" s="236"/>
      <c r="T765" s="236"/>
      <c r="U765" s="236"/>
      <c r="V765" s="236"/>
      <c r="W765" s="236"/>
      <c r="X765" s="236"/>
      <c r="Y765" s="236"/>
      <c r="Z765" s="236"/>
      <c r="AA765" s="236"/>
      <c r="AB765" s="236"/>
      <c r="AC765" s="236"/>
    </row>
    <row r="766" spans="1:29" ht="13.2" x14ac:dyDescent="0.25">
      <c r="A766" s="236"/>
      <c r="B766" s="236"/>
      <c r="C766" s="236"/>
      <c r="D766" s="236"/>
      <c r="E766" s="236"/>
      <c r="F766" s="236"/>
      <c r="G766" s="237"/>
      <c r="H766" s="236"/>
      <c r="I766" s="236"/>
      <c r="J766" s="236"/>
      <c r="K766" s="236"/>
      <c r="L766" s="236"/>
      <c r="M766" s="236"/>
      <c r="N766" s="236"/>
      <c r="O766" s="236"/>
      <c r="P766" s="236"/>
      <c r="Q766" s="236"/>
      <c r="R766" s="236"/>
      <c r="S766" s="236"/>
      <c r="T766" s="236"/>
      <c r="U766" s="236"/>
      <c r="V766" s="236"/>
      <c r="W766" s="236"/>
      <c r="X766" s="236"/>
      <c r="Y766" s="236"/>
      <c r="Z766" s="236"/>
      <c r="AA766" s="236"/>
      <c r="AB766" s="236"/>
      <c r="AC766" s="236"/>
    </row>
    <row r="767" spans="1:29" ht="13.2" x14ac:dyDescent="0.25">
      <c r="A767" s="236"/>
      <c r="B767" s="236"/>
      <c r="C767" s="236"/>
      <c r="D767" s="236"/>
      <c r="E767" s="236"/>
      <c r="F767" s="236"/>
      <c r="G767" s="237"/>
      <c r="H767" s="236"/>
      <c r="I767" s="236"/>
      <c r="J767" s="236"/>
      <c r="K767" s="236"/>
      <c r="L767" s="236"/>
      <c r="M767" s="236"/>
      <c r="N767" s="236"/>
      <c r="O767" s="236"/>
      <c r="P767" s="236"/>
      <c r="Q767" s="236"/>
      <c r="R767" s="236"/>
      <c r="S767" s="236"/>
      <c r="T767" s="236"/>
      <c r="U767" s="236"/>
      <c r="V767" s="236"/>
      <c r="W767" s="236"/>
      <c r="X767" s="236"/>
      <c r="Y767" s="236"/>
      <c r="Z767" s="236"/>
      <c r="AA767" s="236"/>
      <c r="AB767" s="236"/>
      <c r="AC767" s="236"/>
    </row>
    <row r="768" spans="1:29" ht="13.2" x14ac:dyDescent="0.25">
      <c r="A768" s="236"/>
      <c r="B768" s="236"/>
      <c r="C768" s="236"/>
      <c r="D768" s="236"/>
      <c r="E768" s="236"/>
      <c r="F768" s="236"/>
      <c r="G768" s="237"/>
      <c r="H768" s="236"/>
      <c r="I768" s="236"/>
      <c r="J768" s="236"/>
      <c r="K768" s="236"/>
      <c r="L768" s="236"/>
      <c r="M768" s="236"/>
      <c r="N768" s="236"/>
      <c r="O768" s="236"/>
      <c r="P768" s="236"/>
      <c r="Q768" s="236"/>
      <c r="R768" s="236"/>
      <c r="S768" s="236"/>
      <c r="T768" s="236"/>
      <c r="U768" s="236"/>
      <c r="V768" s="236"/>
      <c r="W768" s="236"/>
      <c r="X768" s="236"/>
      <c r="Y768" s="236"/>
      <c r="Z768" s="236"/>
      <c r="AA768" s="236"/>
      <c r="AB768" s="236"/>
      <c r="AC768" s="236"/>
    </row>
    <row r="769" spans="1:29" ht="13.2" x14ac:dyDescent="0.25">
      <c r="A769" s="236"/>
      <c r="B769" s="236"/>
      <c r="C769" s="236"/>
      <c r="D769" s="236"/>
      <c r="E769" s="236"/>
      <c r="F769" s="236"/>
      <c r="G769" s="237"/>
      <c r="H769" s="236"/>
      <c r="I769" s="236"/>
      <c r="J769" s="236"/>
      <c r="K769" s="236"/>
      <c r="L769" s="236"/>
      <c r="M769" s="236"/>
      <c r="N769" s="236"/>
      <c r="O769" s="236"/>
      <c r="P769" s="236"/>
      <c r="Q769" s="236"/>
      <c r="R769" s="236"/>
      <c r="S769" s="236"/>
      <c r="T769" s="236"/>
      <c r="U769" s="236"/>
      <c r="V769" s="236"/>
      <c r="W769" s="236"/>
      <c r="X769" s="236"/>
      <c r="Y769" s="236"/>
      <c r="Z769" s="236"/>
      <c r="AA769" s="236"/>
      <c r="AB769" s="236"/>
      <c r="AC769" s="236"/>
    </row>
    <row r="770" spans="1:29" ht="13.2" x14ac:dyDescent="0.25">
      <c r="A770" s="236"/>
      <c r="B770" s="236"/>
      <c r="C770" s="236"/>
      <c r="D770" s="236"/>
      <c r="E770" s="236"/>
      <c r="F770" s="236"/>
      <c r="G770" s="237"/>
      <c r="H770" s="236"/>
      <c r="I770" s="236"/>
      <c r="J770" s="236"/>
      <c r="K770" s="236"/>
      <c r="L770" s="236"/>
      <c r="M770" s="236"/>
      <c r="N770" s="236"/>
      <c r="O770" s="236"/>
      <c r="P770" s="236"/>
      <c r="Q770" s="236"/>
      <c r="R770" s="236"/>
      <c r="S770" s="236"/>
      <c r="T770" s="236"/>
      <c r="U770" s="236"/>
      <c r="V770" s="236"/>
      <c r="W770" s="236"/>
      <c r="X770" s="236"/>
      <c r="Y770" s="236"/>
      <c r="Z770" s="236"/>
      <c r="AA770" s="236"/>
      <c r="AB770" s="236"/>
      <c r="AC770" s="236"/>
    </row>
    <row r="771" spans="1:29" ht="13.2" x14ac:dyDescent="0.25">
      <c r="A771" s="236"/>
      <c r="B771" s="236"/>
      <c r="C771" s="236"/>
      <c r="D771" s="236"/>
      <c r="E771" s="236"/>
      <c r="F771" s="236"/>
      <c r="G771" s="237"/>
      <c r="H771" s="236"/>
      <c r="I771" s="236"/>
      <c r="J771" s="236"/>
      <c r="K771" s="236"/>
      <c r="L771" s="236"/>
      <c r="M771" s="236"/>
      <c r="N771" s="236"/>
      <c r="O771" s="236"/>
      <c r="P771" s="236"/>
      <c r="Q771" s="236"/>
      <c r="R771" s="236"/>
      <c r="S771" s="236"/>
      <c r="T771" s="236"/>
      <c r="U771" s="236"/>
      <c r="V771" s="236"/>
      <c r="W771" s="236"/>
      <c r="X771" s="236"/>
      <c r="Y771" s="236"/>
      <c r="Z771" s="236"/>
      <c r="AA771" s="236"/>
      <c r="AB771" s="236"/>
      <c r="AC771" s="236"/>
    </row>
    <row r="772" spans="1:29" ht="13.2" x14ac:dyDescent="0.25">
      <c r="A772" s="236"/>
      <c r="B772" s="236"/>
      <c r="C772" s="236"/>
      <c r="D772" s="236"/>
      <c r="E772" s="236"/>
      <c r="F772" s="236"/>
      <c r="G772" s="237"/>
      <c r="H772" s="236"/>
      <c r="I772" s="236"/>
      <c r="J772" s="236"/>
      <c r="K772" s="236"/>
      <c r="L772" s="236"/>
      <c r="M772" s="236"/>
      <c r="N772" s="236"/>
      <c r="O772" s="236"/>
      <c r="P772" s="236"/>
      <c r="Q772" s="236"/>
      <c r="R772" s="236"/>
      <c r="S772" s="236"/>
      <c r="T772" s="236"/>
      <c r="U772" s="236"/>
      <c r="V772" s="236"/>
      <c r="W772" s="236"/>
      <c r="X772" s="236"/>
      <c r="Y772" s="236"/>
      <c r="Z772" s="236"/>
      <c r="AA772" s="236"/>
      <c r="AB772" s="236"/>
      <c r="AC772" s="236"/>
    </row>
    <row r="773" spans="1:29" ht="13.2" x14ac:dyDescent="0.25">
      <c r="A773" s="236"/>
      <c r="B773" s="236"/>
      <c r="C773" s="236"/>
      <c r="D773" s="236"/>
      <c r="E773" s="236"/>
      <c r="F773" s="236"/>
      <c r="G773" s="237"/>
      <c r="H773" s="236"/>
      <c r="I773" s="236"/>
      <c r="J773" s="236"/>
      <c r="K773" s="236"/>
      <c r="L773" s="236"/>
      <c r="M773" s="236"/>
      <c r="N773" s="236"/>
      <c r="O773" s="236"/>
      <c r="P773" s="236"/>
      <c r="Q773" s="236"/>
      <c r="R773" s="236"/>
      <c r="S773" s="236"/>
      <c r="T773" s="236"/>
      <c r="U773" s="236"/>
      <c r="V773" s="236"/>
      <c r="W773" s="236"/>
      <c r="X773" s="236"/>
      <c r="Y773" s="236"/>
      <c r="Z773" s="236"/>
      <c r="AA773" s="236"/>
      <c r="AB773" s="236"/>
      <c r="AC773" s="236"/>
    </row>
    <row r="774" spans="1:29" ht="13.2" x14ac:dyDescent="0.25">
      <c r="A774" s="236"/>
      <c r="B774" s="236"/>
      <c r="C774" s="236"/>
      <c r="D774" s="236"/>
      <c r="E774" s="236"/>
      <c r="F774" s="236"/>
      <c r="G774" s="237"/>
      <c r="H774" s="236"/>
      <c r="I774" s="236"/>
      <c r="J774" s="236"/>
      <c r="K774" s="236"/>
      <c r="L774" s="236"/>
      <c r="M774" s="236"/>
      <c r="N774" s="236"/>
      <c r="O774" s="236"/>
      <c r="P774" s="236"/>
      <c r="Q774" s="236"/>
      <c r="R774" s="236"/>
      <c r="S774" s="236"/>
      <c r="T774" s="236"/>
      <c r="U774" s="236"/>
      <c r="V774" s="236"/>
      <c r="W774" s="236"/>
      <c r="X774" s="236"/>
      <c r="Y774" s="236"/>
      <c r="Z774" s="236"/>
      <c r="AA774" s="236"/>
      <c r="AB774" s="236"/>
      <c r="AC774" s="236"/>
    </row>
    <row r="775" spans="1:29" ht="13.2" x14ac:dyDescent="0.25">
      <c r="A775" s="236"/>
      <c r="B775" s="236"/>
      <c r="C775" s="236"/>
      <c r="D775" s="236"/>
      <c r="E775" s="236"/>
      <c r="F775" s="236"/>
      <c r="G775" s="237"/>
      <c r="H775" s="236"/>
      <c r="I775" s="236"/>
      <c r="J775" s="236"/>
      <c r="K775" s="236"/>
      <c r="L775" s="236"/>
      <c r="M775" s="236"/>
      <c r="N775" s="236"/>
      <c r="O775" s="236"/>
      <c r="P775" s="236"/>
      <c r="Q775" s="236"/>
      <c r="R775" s="236"/>
      <c r="S775" s="236"/>
      <c r="T775" s="236"/>
      <c r="U775" s="236"/>
      <c r="V775" s="236"/>
      <c r="W775" s="236"/>
      <c r="X775" s="236"/>
      <c r="Y775" s="236"/>
      <c r="Z775" s="236"/>
      <c r="AA775" s="236"/>
      <c r="AB775" s="236"/>
      <c r="AC775" s="236"/>
    </row>
    <row r="776" spans="1:29" ht="13.2" x14ac:dyDescent="0.25">
      <c r="A776" s="236"/>
      <c r="B776" s="236"/>
      <c r="C776" s="236"/>
      <c r="D776" s="236"/>
      <c r="E776" s="236"/>
      <c r="F776" s="236"/>
      <c r="G776" s="237"/>
      <c r="H776" s="236"/>
      <c r="I776" s="236"/>
      <c r="J776" s="236"/>
      <c r="K776" s="236"/>
      <c r="L776" s="236"/>
      <c r="M776" s="236"/>
      <c r="N776" s="236"/>
      <c r="O776" s="236"/>
      <c r="P776" s="236"/>
      <c r="Q776" s="236"/>
      <c r="R776" s="236"/>
      <c r="S776" s="236"/>
      <c r="T776" s="236"/>
      <c r="U776" s="236"/>
      <c r="V776" s="236"/>
      <c r="W776" s="236"/>
      <c r="X776" s="236"/>
      <c r="Y776" s="236"/>
      <c r="Z776" s="236"/>
      <c r="AA776" s="236"/>
      <c r="AB776" s="236"/>
      <c r="AC776" s="236"/>
    </row>
    <row r="777" spans="1:29" ht="13.2" x14ac:dyDescent="0.25">
      <c r="A777" s="236"/>
      <c r="B777" s="236"/>
      <c r="C777" s="236"/>
      <c r="D777" s="236"/>
      <c r="E777" s="236"/>
      <c r="F777" s="236"/>
      <c r="G777" s="237"/>
      <c r="H777" s="236"/>
      <c r="I777" s="236"/>
      <c r="J777" s="236"/>
      <c r="K777" s="236"/>
      <c r="L777" s="236"/>
      <c r="M777" s="236"/>
      <c r="N777" s="236"/>
      <c r="O777" s="236"/>
      <c r="P777" s="236"/>
      <c r="Q777" s="236"/>
      <c r="R777" s="236"/>
      <c r="S777" s="236"/>
      <c r="T777" s="236"/>
      <c r="U777" s="236"/>
      <c r="V777" s="236"/>
      <c r="W777" s="236"/>
      <c r="X777" s="236"/>
      <c r="Y777" s="236"/>
      <c r="Z777" s="236"/>
      <c r="AA777" s="236"/>
      <c r="AB777" s="236"/>
      <c r="AC777" s="236"/>
    </row>
    <row r="778" spans="1:29" ht="13.2" x14ac:dyDescent="0.25">
      <c r="A778" s="236"/>
      <c r="B778" s="236"/>
      <c r="C778" s="236"/>
      <c r="D778" s="236"/>
      <c r="E778" s="236"/>
      <c r="F778" s="236"/>
      <c r="G778" s="237"/>
      <c r="H778" s="236"/>
      <c r="I778" s="236"/>
      <c r="J778" s="236"/>
      <c r="K778" s="236"/>
      <c r="L778" s="236"/>
      <c r="M778" s="236"/>
      <c r="N778" s="236"/>
      <c r="O778" s="236"/>
      <c r="P778" s="236"/>
      <c r="Q778" s="236"/>
      <c r="R778" s="236"/>
      <c r="S778" s="236"/>
      <c r="T778" s="236"/>
      <c r="U778" s="236"/>
      <c r="V778" s="236"/>
      <c r="W778" s="236"/>
      <c r="X778" s="236"/>
      <c r="Y778" s="236"/>
      <c r="Z778" s="236"/>
      <c r="AA778" s="236"/>
      <c r="AB778" s="236"/>
      <c r="AC778" s="236"/>
    </row>
    <row r="779" spans="1:29" ht="13.2" x14ac:dyDescent="0.25">
      <c r="A779" s="236"/>
      <c r="B779" s="236"/>
      <c r="C779" s="236"/>
      <c r="D779" s="236"/>
      <c r="E779" s="236"/>
      <c r="F779" s="236"/>
      <c r="G779" s="237"/>
      <c r="H779" s="236"/>
      <c r="I779" s="236"/>
      <c r="J779" s="236"/>
      <c r="K779" s="236"/>
      <c r="L779" s="236"/>
      <c r="M779" s="236"/>
      <c r="N779" s="236"/>
      <c r="O779" s="236"/>
      <c r="P779" s="236"/>
      <c r="Q779" s="236"/>
      <c r="R779" s="236"/>
      <c r="S779" s="236"/>
      <c r="T779" s="236"/>
      <c r="U779" s="236"/>
      <c r="V779" s="236"/>
      <c r="W779" s="236"/>
      <c r="X779" s="236"/>
      <c r="Y779" s="236"/>
      <c r="Z779" s="236"/>
      <c r="AA779" s="236"/>
      <c r="AB779" s="236"/>
      <c r="AC779" s="236"/>
    </row>
    <row r="780" spans="1:29" ht="13.2" x14ac:dyDescent="0.25">
      <c r="A780" s="236"/>
      <c r="B780" s="236"/>
      <c r="C780" s="236"/>
      <c r="D780" s="236"/>
      <c r="E780" s="236"/>
      <c r="F780" s="236"/>
      <c r="G780" s="237"/>
      <c r="H780" s="236"/>
      <c r="I780" s="236"/>
      <c r="J780" s="236"/>
      <c r="K780" s="236"/>
      <c r="L780" s="236"/>
      <c r="M780" s="236"/>
      <c r="N780" s="236"/>
      <c r="O780" s="236"/>
      <c r="P780" s="236"/>
      <c r="Q780" s="236"/>
      <c r="R780" s="236"/>
      <c r="S780" s="236"/>
      <c r="T780" s="236"/>
      <c r="U780" s="236"/>
      <c r="V780" s="236"/>
      <c r="W780" s="236"/>
      <c r="X780" s="236"/>
      <c r="Y780" s="236"/>
      <c r="Z780" s="236"/>
      <c r="AA780" s="236"/>
      <c r="AB780" s="236"/>
      <c r="AC780" s="236"/>
    </row>
    <row r="781" spans="1:29" ht="13.2" x14ac:dyDescent="0.25">
      <c r="A781" s="236"/>
      <c r="B781" s="236"/>
      <c r="C781" s="236"/>
      <c r="D781" s="236"/>
      <c r="E781" s="236"/>
      <c r="F781" s="236"/>
      <c r="G781" s="237"/>
      <c r="H781" s="236"/>
      <c r="I781" s="236"/>
      <c r="J781" s="236"/>
      <c r="K781" s="236"/>
      <c r="L781" s="236"/>
      <c r="M781" s="236"/>
      <c r="N781" s="236"/>
      <c r="O781" s="236"/>
      <c r="P781" s="236"/>
      <c r="Q781" s="236"/>
      <c r="R781" s="236"/>
      <c r="S781" s="236"/>
      <c r="T781" s="236"/>
      <c r="U781" s="236"/>
      <c r="V781" s="236"/>
      <c r="W781" s="236"/>
      <c r="X781" s="236"/>
      <c r="Y781" s="236"/>
      <c r="Z781" s="236"/>
      <c r="AA781" s="236"/>
      <c r="AB781" s="236"/>
      <c r="AC781" s="236"/>
    </row>
    <row r="782" spans="1:29" ht="13.2" x14ac:dyDescent="0.25">
      <c r="A782" s="236"/>
      <c r="B782" s="236"/>
      <c r="C782" s="236"/>
      <c r="D782" s="236"/>
      <c r="E782" s="236"/>
      <c r="F782" s="236"/>
      <c r="G782" s="237"/>
      <c r="H782" s="236"/>
      <c r="I782" s="236"/>
      <c r="J782" s="236"/>
      <c r="K782" s="236"/>
      <c r="L782" s="236"/>
      <c r="M782" s="236"/>
      <c r="N782" s="236"/>
      <c r="O782" s="236"/>
      <c r="P782" s="236"/>
      <c r="Q782" s="236"/>
      <c r="R782" s="236"/>
      <c r="S782" s="236"/>
      <c r="T782" s="236"/>
      <c r="U782" s="236"/>
      <c r="V782" s="236"/>
      <c r="W782" s="236"/>
      <c r="X782" s="236"/>
      <c r="Y782" s="236"/>
      <c r="Z782" s="236"/>
      <c r="AA782" s="236"/>
      <c r="AB782" s="236"/>
      <c r="AC782" s="236"/>
    </row>
    <row r="783" spans="1:29" ht="13.2" x14ac:dyDescent="0.25">
      <c r="A783" s="236"/>
      <c r="B783" s="236"/>
      <c r="C783" s="236"/>
      <c r="D783" s="236"/>
      <c r="E783" s="236"/>
      <c r="F783" s="236"/>
      <c r="G783" s="237"/>
      <c r="H783" s="236"/>
      <c r="I783" s="236"/>
      <c r="J783" s="236"/>
      <c r="K783" s="236"/>
      <c r="L783" s="236"/>
      <c r="M783" s="236"/>
      <c r="N783" s="236"/>
      <c r="O783" s="236"/>
      <c r="P783" s="236"/>
      <c r="Q783" s="236"/>
      <c r="R783" s="236"/>
      <c r="S783" s="236"/>
      <c r="T783" s="236"/>
      <c r="U783" s="236"/>
      <c r="V783" s="236"/>
      <c r="W783" s="236"/>
      <c r="X783" s="236"/>
      <c r="Y783" s="236"/>
      <c r="Z783" s="236"/>
      <c r="AA783" s="236"/>
      <c r="AB783" s="236"/>
      <c r="AC783" s="236"/>
    </row>
    <row r="784" spans="1:29" ht="13.2" x14ac:dyDescent="0.25">
      <c r="A784" s="236"/>
      <c r="B784" s="236"/>
      <c r="C784" s="236"/>
      <c r="D784" s="236"/>
      <c r="E784" s="236"/>
      <c r="F784" s="236"/>
      <c r="G784" s="237"/>
      <c r="H784" s="236"/>
      <c r="I784" s="236"/>
      <c r="J784" s="236"/>
      <c r="K784" s="236"/>
      <c r="L784" s="236"/>
      <c r="M784" s="236"/>
      <c r="N784" s="236"/>
      <c r="O784" s="236"/>
      <c r="P784" s="236"/>
      <c r="Q784" s="236"/>
      <c r="R784" s="236"/>
      <c r="S784" s="236"/>
      <c r="T784" s="236"/>
      <c r="U784" s="236"/>
      <c r="V784" s="236"/>
      <c r="W784" s="236"/>
      <c r="X784" s="236"/>
      <c r="Y784" s="236"/>
      <c r="Z784" s="236"/>
      <c r="AA784" s="236"/>
      <c r="AB784" s="236"/>
      <c r="AC784" s="236"/>
    </row>
    <row r="785" spans="1:29" ht="13.2" x14ac:dyDescent="0.25">
      <c r="A785" s="236"/>
      <c r="B785" s="236"/>
      <c r="C785" s="236"/>
      <c r="D785" s="236"/>
      <c r="E785" s="236"/>
      <c r="F785" s="236"/>
      <c r="G785" s="237"/>
      <c r="H785" s="236"/>
      <c r="I785" s="236"/>
      <c r="J785" s="236"/>
      <c r="K785" s="236"/>
      <c r="L785" s="236"/>
      <c r="M785" s="236"/>
      <c r="N785" s="236"/>
      <c r="O785" s="236"/>
      <c r="P785" s="236"/>
      <c r="Q785" s="236"/>
      <c r="R785" s="236"/>
      <c r="S785" s="236"/>
      <c r="T785" s="236"/>
      <c r="U785" s="236"/>
      <c r="V785" s="236"/>
      <c r="W785" s="236"/>
      <c r="X785" s="236"/>
      <c r="Y785" s="236"/>
      <c r="Z785" s="236"/>
      <c r="AA785" s="236"/>
      <c r="AB785" s="236"/>
      <c r="AC785" s="236"/>
    </row>
    <row r="786" spans="1:29" ht="13.2" x14ac:dyDescent="0.25">
      <c r="A786" s="236"/>
      <c r="B786" s="236"/>
      <c r="C786" s="236"/>
      <c r="D786" s="236"/>
      <c r="E786" s="236"/>
      <c r="F786" s="236"/>
      <c r="G786" s="237"/>
      <c r="H786" s="236"/>
      <c r="I786" s="236"/>
      <c r="J786" s="236"/>
      <c r="K786" s="236"/>
      <c r="L786" s="236"/>
      <c r="M786" s="236"/>
      <c r="N786" s="236"/>
      <c r="O786" s="236"/>
      <c r="P786" s="236"/>
      <c r="Q786" s="236"/>
      <c r="R786" s="236"/>
      <c r="S786" s="236"/>
      <c r="T786" s="236"/>
      <c r="U786" s="236"/>
      <c r="V786" s="236"/>
      <c r="W786" s="236"/>
      <c r="X786" s="236"/>
      <c r="Y786" s="236"/>
      <c r="Z786" s="236"/>
      <c r="AA786" s="236"/>
      <c r="AB786" s="236"/>
      <c r="AC786" s="236"/>
    </row>
    <row r="787" spans="1:29" ht="13.2" x14ac:dyDescent="0.25">
      <c r="A787" s="236"/>
      <c r="B787" s="236"/>
      <c r="C787" s="236"/>
      <c r="D787" s="236"/>
      <c r="E787" s="236"/>
      <c r="F787" s="236"/>
      <c r="G787" s="237"/>
      <c r="H787" s="236"/>
      <c r="I787" s="236"/>
      <c r="J787" s="236"/>
      <c r="K787" s="236"/>
      <c r="L787" s="236"/>
      <c r="M787" s="236"/>
      <c r="N787" s="236"/>
      <c r="O787" s="236"/>
      <c r="P787" s="236"/>
      <c r="Q787" s="236"/>
      <c r="R787" s="236"/>
      <c r="S787" s="236"/>
      <c r="T787" s="236"/>
      <c r="U787" s="236"/>
      <c r="V787" s="236"/>
      <c r="W787" s="236"/>
      <c r="X787" s="236"/>
      <c r="Y787" s="236"/>
      <c r="Z787" s="236"/>
      <c r="AA787" s="236"/>
      <c r="AB787" s="236"/>
      <c r="AC787" s="236"/>
    </row>
    <row r="788" spans="1:29" ht="13.2" x14ac:dyDescent="0.25">
      <c r="A788" s="236"/>
      <c r="B788" s="236"/>
      <c r="C788" s="236"/>
      <c r="D788" s="236"/>
      <c r="E788" s="236"/>
      <c r="F788" s="236"/>
      <c r="G788" s="237"/>
      <c r="H788" s="236"/>
      <c r="I788" s="236"/>
      <c r="J788" s="236"/>
      <c r="K788" s="236"/>
      <c r="L788" s="236"/>
      <c r="M788" s="236"/>
      <c r="N788" s="236"/>
      <c r="O788" s="236"/>
      <c r="P788" s="236"/>
      <c r="Q788" s="236"/>
      <c r="R788" s="236"/>
      <c r="S788" s="236"/>
      <c r="T788" s="236"/>
      <c r="U788" s="236"/>
      <c r="V788" s="236"/>
      <c r="W788" s="236"/>
      <c r="X788" s="236"/>
      <c r="Y788" s="236"/>
      <c r="Z788" s="236"/>
      <c r="AA788" s="236"/>
      <c r="AB788" s="236"/>
      <c r="AC788" s="236"/>
    </row>
    <row r="789" spans="1:29" ht="13.2" x14ac:dyDescent="0.25">
      <c r="A789" s="236"/>
      <c r="B789" s="236"/>
      <c r="C789" s="236"/>
      <c r="D789" s="236"/>
      <c r="E789" s="236"/>
      <c r="F789" s="236"/>
      <c r="G789" s="237"/>
      <c r="H789" s="236"/>
      <c r="I789" s="236"/>
      <c r="J789" s="236"/>
      <c r="K789" s="236"/>
      <c r="L789" s="236"/>
      <c r="M789" s="236"/>
      <c r="N789" s="236"/>
      <c r="O789" s="236"/>
      <c r="P789" s="236"/>
      <c r="Q789" s="236"/>
      <c r="R789" s="236"/>
      <c r="S789" s="236"/>
      <c r="T789" s="236"/>
      <c r="U789" s="236"/>
      <c r="V789" s="236"/>
      <c r="W789" s="236"/>
      <c r="X789" s="236"/>
      <c r="Y789" s="236"/>
      <c r="Z789" s="236"/>
      <c r="AA789" s="236"/>
      <c r="AB789" s="236"/>
      <c r="AC789" s="236"/>
    </row>
    <row r="790" spans="1:29" ht="13.2" x14ac:dyDescent="0.25">
      <c r="A790" s="236"/>
      <c r="B790" s="236"/>
      <c r="C790" s="236"/>
      <c r="D790" s="236"/>
      <c r="E790" s="236"/>
      <c r="F790" s="236"/>
      <c r="G790" s="237"/>
      <c r="H790" s="236"/>
      <c r="I790" s="236"/>
      <c r="J790" s="236"/>
      <c r="K790" s="236"/>
      <c r="L790" s="236"/>
      <c r="M790" s="236"/>
      <c r="N790" s="236"/>
      <c r="O790" s="236"/>
      <c r="P790" s="236"/>
      <c r="Q790" s="236"/>
      <c r="R790" s="236"/>
      <c r="S790" s="236"/>
      <c r="T790" s="236"/>
      <c r="U790" s="236"/>
      <c r="V790" s="236"/>
      <c r="W790" s="236"/>
      <c r="X790" s="236"/>
      <c r="Y790" s="236"/>
      <c r="Z790" s="236"/>
      <c r="AA790" s="236"/>
      <c r="AB790" s="236"/>
      <c r="AC790" s="236"/>
    </row>
    <row r="791" spans="1:29" ht="13.2" x14ac:dyDescent="0.25">
      <c r="A791" s="236"/>
      <c r="B791" s="236"/>
      <c r="C791" s="236"/>
      <c r="D791" s="236"/>
      <c r="E791" s="236"/>
      <c r="F791" s="236"/>
      <c r="G791" s="237"/>
      <c r="H791" s="236"/>
      <c r="I791" s="236"/>
      <c r="J791" s="236"/>
      <c r="K791" s="236"/>
      <c r="L791" s="236"/>
      <c r="M791" s="236"/>
      <c r="N791" s="236"/>
      <c r="O791" s="236"/>
      <c r="P791" s="236"/>
      <c r="Q791" s="236"/>
      <c r="R791" s="236"/>
      <c r="S791" s="236"/>
      <c r="T791" s="236"/>
      <c r="U791" s="236"/>
      <c r="V791" s="236"/>
      <c r="W791" s="236"/>
      <c r="X791" s="236"/>
      <c r="Y791" s="236"/>
      <c r="Z791" s="236"/>
      <c r="AA791" s="236"/>
      <c r="AB791" s="236"/>
      <c r="AC791" s="236"/>
    </row>
    <row r="792" spans="1:29" ht="13.2" x14ac:dyDescent="0.25">
      <c r="A792" s="236"/>
      <c r="B792" s="236"/>
      <c r="C792" s="236"/>
      <c r="D792" s="236"/>
      <c r="E792" s="236"/>
      <c r="F792" s="236"/>
      <c r="G792" s="237"/>
      <c r="H792" s="236"/>
      <c r="I792" s="236"/>
      <c r="J792" s="236"/>
      <c r="K792" s="236"/>
      <c r="L792" s="236"/>
      <c r="M792" s="236"/>
      <c r="N792" s="236"/>
      <c r="O792" s="236"/>
      <c r="P792" s="236"/>
      <c r="Q792" s="236"/>
      <c r="R792" s="236"/>
      <c r="S792" s="236"/>
      <c r="T792" s="236"/>
      <c r="U792" s="236"/>
      <c r="V792" s="236"/>
      <c r="W792" s="236"/>
      <c r="X792" s="236"/>
      <c r="Y792" s="236"/>
      <c r="Z792" s="236"/>
      <c r="AA792" s="236"/>
      <c r="AB792" s="236"/>
      <c r="AC792" s="236"/>
    </row>
    <row r="793" spans="1:29" ht="13.2" x14ac:dyDescent="0.25">
      <c r="A793" s="236"/>
      <c r="B793" s="236"/>
      <c r="C793" s="236"/>
      <c r="D793" s="236"/>
      <c r="E793" s="236"/>
      <c r="F793" s="236"/>
      <c r="G793" s="237"/>
      <c r="H793" s="236"/>
      <c r="I793" s="236"/>
      <c r="J793" s="236"/>
      <c r="K793" s="236"/>
      <c r="L793" s="236"/>
      <c r="M793" s="236"/>
      <c r="N793" s="236"/>
      <c r="O793" s="236"/>
      <c r="P793" s="236"/>
      <c r="Q793" s="236"/>
      <c r="R793" s="236"/>
      <c r="S793" s="236"/>
      <c r="T793" s="236"/>
      <c r="U793" s="236"/>
      <c r="V793" s="236"/>
      <c r="W793" s="236"/>
      <c r="X793" s="236"/>
      <c r="Y793" s="236"/>
      <c r="Z793" s="236"/>
      <c r="AA793" s="236"/>
      <c r="AB793" s="236"/>
      <c r="AC793" s="236"/>
    </row>
    <row r="794" spans="1:29" ht="13.2" x14ac:dyDescent="0.25">
      <c r="A794" s="236"/>
      <c r="B794" s="236"/>
      <c r="C794" s="236"/>
      <c r="D794" s="236"/>
      <c r="E794" s="236"/>
      <c r="F794" s="236"/>
      <c r="G794" s="237"/>
      <c r="H794" s="236"/>
      <c r="I794" s="236"/>
      <c r="J794" s="236"/>
      <c r="K794" s="236"/>
      <c r="L794" s="236"/>
      <c r="M794" s="236"/>
      <c r="N794" s="236"/>
      <c r="O794" s="236"/>
      <c r="P794" s="236"/>
      <c r="Q794" s="236"/>
      <c r="R794" s="236"/>
      <c r="S794" s="236"/>
      <c r="T794" s="236"/>
      <c r="U794" s="236"/>
      <c r="V794" s="236"/>
      <c r="W794" s="236"/>
      <c r="X794" s="236"/>
      <c r="Y794" s="236"/>
      <c r="Z794" s="236"/>
      <c r="AA794" s="236"/>
      <c r="AB794" s="236"/>
      <c r="AC794" s="236"/>
    </row>
    <row r="795" spans="1:29" ht="13.2" x14ac:dyDescent="0.25">
      <c r="A795" s="236"/>
      <c r="B795" s="236"/>
      <c r="C795" s="236"/>
      <c r="D795" s="236"/>
      <c r="E795" s="236"/>
      <c r="F795" s="236"/>
      <c r="G795" s="237"/>
      <c r="H795" s="236"/>
      <c r="I795" s="236"/>
      <c r="J795" s="236"/>
      <c r="K795" s="236"/>
      <c r="L795" s="236"/>
      <c r="M795" s="236"/>
      <c r="N795" s="236"/>
      <c r="O795" s="236"/>
      <c r="P795" s="236"/>
      <c r="Q795" s="236"/>
      <c r="R795" s="236"/>
      <c r="S795" s="236"/>
      <c r="T795" s="236"/>
      <c r="U795" s="236"/>
      <c r="V795" s="236"/>
      <c r="W795" s="236"/>
      <c r="X795" s="236"/>
      <c r="Y795" s="236"/>
      <c r="Z795" s="236"/>
      <c r="AA795" s="236"/>
      <c r="AB795" s="236"/>
      <c r="AC795" s="236"/>
    </row>
    <row r="796" spans="1:29" ht="13.2" x14ac:dyDescent="0.25">
      <c r="A796" s="236"/>
      <c r="B796" s="236"/>
      <c r="C796" s="236"/>
      <c r="D796" s="236"/>
      <c r="E796" s="236"/>
      <c r="F796" s="236"/>
      <c r="G796" s="237"/>
      <c r="H796" s="236"/>
      <c r="I796" s="236"/>
      <c r="J796" s="236"/>
      <c r="K796" s="236"/>
      <c r="L796" s="236"/>
      <c r="M796" s="236"/>
      <c r="N796" s="236"/>
      <c r="O796" s="236"/>
      <c r="P796" s="236"/>
      <c r="Q796" s="236"/>
      <c r="R796" s="236"/>
      <c r="S796" s="236"/>
      <c r="T796" s="236"/>
      <c r="U796" s="236"/>
      <c r="V796" s="236"/>
      <c r="W796" s="236"/>
      <c r="X796" s="236"/>
      <c r="Y796" s="236"/>
      <c r="Z796" s="236"/>
      <c r="AA796" s="236"/>
      <c r="AB796" s="236"/>
      <c r="AC796" s="236"/>
    </row>
    <row r="797" spans="1:29" ht="13.2" x14ac:dyDescent="0.25">
      <c r="A797" s="236"/>
      <c r="B797" s="236"/>
      <c r="C797" s="236"/>
      <c r="D797" s="236"/>
      <c r="E797" s="236"/>
      <c r="F797" s="236"/>
      <c r="G797" s="237"/>
      <c r="H797" s="236"/>
      <c r="I797" s="236"/>
      <c r="J797" s="236"/>
      <c r="K797" s="236"/>
      <c r="L797" s="236"/>
      <c r="M797" s="236"/>
      <c r="N797" s="236"/>
      <c r="O797" s="236"/>
      <c r="P797" s="236"/>
      <c r="Q797" s="236"/>
      <c r="R797" s="236"/>
      <c r="S797" s="236"/>
      <c r="T797" s="236"/>
      <c r="U797" s="236"/>
      <c r="V797" s="236"/>
      <c r="W797" s="236"/>
      <c r="X797" s="236"/>
      <c r="Y797" s="236"/>
      <c r="Z797" s="236"/>
      <c r="AA797" s="236"/>
      <c r="AB797" s="236"/>
      <c r="AC797" s="236"/>
    </row>
    <row r="798" spans="1:29" ht="13.2" x14ac:dyDescent="0.25">
      <c r="A798" s="236"/>
      <c r="B798" s="236"/>
      <c r="C798" s="236"/>
      <c r="D798" s="236"/>
      <c r="E798" s="236"/>
      <c r="F798" s="236"/>
      <c r="G798" s="237"/>
      <c r="H798" s="236"/>
      <c r="I798" s="236"/>
      <c r="J798" s="236"/>
      <c r="K798" s="236"/>
      <c r="L798" s="236"/>
      <c r="M798" s="236"/>
      <c r="N798" s="236"/>
      <c r="O798" s="236"/>
      <c r="P798" s="236"/>
      <c r="Q798" s="236"/>
      <c r="R798" s="236"/>
      <c r="S798" s="236"/>
      <c r="T798" s="236"/>
      <c r="U798" s="236"/>
      <c r="V798" s="236"/>
      <c r="W798" s="236"/>
      <c r="X798" s="236"/>
      <c r="Y798" s="236"/>
      <c r="Z798" s="236"/>
      <c r="AA798" s="236"/>
      <c r="AB798" s="236"/>
      <c r="AC798" s="236"/>
    </row>
    <row r="799" spans="1:29" ht="13.2" x14ac:dyDescent="0.25">
      <c r="A799" s="236"/>
      <c r="B799" s="236"/>
      <c r="C799" s="236"/>
      <c r="D799" s="236"/>
      <c r="E799" s="236"/>
      <c r="F799" s="236"/>
      <c r="G799" s="237"/>
      <c r="H799" s="236"/>
      <c r="I799" s="236"/>
      <c r="J799" s="236"/>
      <c r="K799" s="236"/>
      <c r="L799" s="236"/>
      <c r="M799" s="236"/>
      <c r="N799" s="236"/>
      <c r="O799" s="236"/>
      <c r="P799" s="236"/>
      <c r="Q799" s="236"/>
      <c r="R799" s="236"/>
      <c r="S799" s="236"/>
      <c r="T799" s="236"/>
      <c r="U799" s="236"/>
      <c r="V799" s="236"/>
      <c r="W799" s="236"/>
      <c r="X799" s="236"/>
      <c r="Y799" s="236"/>
      <c r="Z799" s="236"/>
      <c r="AA799" s="236"/>
      <c r="AB799" s="236"/>
      <c r="AC799" s="236"/>
    </row>
    <row r="800" spans="1:29" ht="13.2" x14ac:dyDescent="0.25">
      <c r="A800" s="236"/>
      <c r="B800" s="236"/>
      <c r="C800" s="236"/>
      <c r="D800" s="236"/>
      <c r="E800" s="236"/>
      <c r="F800" s="236"/>
      <c r="G800" s="237"/>
      <c r="H800" s="236"/>
      <c r="I800" s="236"/>
      <c r="J800" s="236"/>
      <c r="K800" s="236"/>
      <c r="L800" s="236"/>
      <c r="M800" s="236"/>
      <c r="N800" s="236"/>
      <c r="O800" s="236"/>
      <c r="P800" s="236"/>
      <c r="Q800" s="236"/>
      <c r="R800" s="236"/>
      <c r="S800" s="236"/>
      <c r="T800" s="236"/>
      <c r="U800" s="236"/>
      <c r="V800" s="236"/>
      <c r="W800" s="236"/>
      <c r="X800" s="236"/>
      <c r="Y800" s="236"/>
      <c r="Z800" s="236"/>
      <c r="AA800" s="236"/>
      <c r="AB800" s="236"/>
      <c r="AC800" s="236"/>
    </row>
    <row r="801" spans="1:29" ht="13.2" x14ac:dyDescent="0.25">
      <c r="A801" s="236"/>
      <c r="B801" s="236"/>
      <c r="C801" s="236"/>
      <c r="D801" s="236"/>
      <c r="E801" s="236"/>
      <c r="F801" s="236"/>
      <c r="G801" s="237"/>
      <c r="H801" s="236"/>
      <c r="I801" s="236"/>
      <c r="J801" s="236"/>
      <c r="K801" s="236"/>
      <c r="L801" s="236"/>
      <c r="M801" s="236"/>
      <c r="N801" s="236"/>
      <c r="O801" s="236"/>
      <c r="P801" s="236"/>
      <c r="Q801" s="236"/>
      <c r="R801" s="236"/>
      <c r="S801" s="236"/>
      <c r="T801" s="236"/>
      <c r="U801" s="236"/>
      <c r="V801" s="236"/>
      <c r="W801" s="236"/>
      <c r="X801" s="236"/>
      <c r="Y801" s="236"/>
      <c r="Z801" s="236"/>
      <c r="AA801" s="236"/>
      <c r="AB801" s="236"/>
      <c r="AC801" s="236"/>
    </row>
    <row r="802" spans="1:29" ht="13.2" x14ac:dyDescent="0.25">
      <c r="A802" s="236"/>
      <c r="B802" s="236"/>
      <c r="C802" s="236"/>
      <c r="D802" s="236"/>
      <c r="E802" s="236"/>
      <c r="F802" s="236"/>
      <c r="G802" s="237"/>
      <c r="H802" s="236"/>
      <c r="I802" s="236"/>
      <c r="J802" s="236"/>
      <c r="K802" s="236"/>
      <c r="L802" s="236"/>
      <c r="M802" s="236"/>
      <c r="N802" s="236"/>
      <c r="O802" s="236"/>
      <c r="P802" s="236"/>
      <c r="Q802" s="236"/>
      <c r="R802" s="236"/>
      <c r="S802" s="236"/>
      <c r="T802" s="236"/>
      <c r="U802" s="236"/>
      <c r="V802" s="236"/>
      <c r="W802" s="236"/>
      <c r="X802" s="236"/>
      <c r="Y802" s="236"/>
      <c r="Z802" s="236"/>
      <c r="AA802" s="236"/>
      <c r="AB802" s="236"/>
      <c r="AC802" s="236"/>
    </row>
    <row r="803" spans="1:29" ht="13.2" x14ac:dyDescent="0.25">
      <c r="A803" s="236"/>
      <c r="B803" s="236"/>
      <c r="C803" s="236"/>
      <c r="D803" s="236"/>
      <c r="E803" s="236"/>
      <c r="F803" s="236"/>
      <c r="G803" s="237"/>
      <c r="H803" s="236"/>
      <c r="I803" s="236"/>
      <c r="J803" s="236"/>
      <c r="K803" s="236"/>
      <c r="L803" s="236"/>
      <c r="M803" s="236"/>
      <c r="N803" s="236"/>
      <c r="O803" s="236"/>
      <c r="P803" s="236"/>
      <c r="Q803" s="236"/>
      <c r="R803" s="236"/>
      <c r="S803" s="236"/>
      <c r="T803" s="236"/>
      <c r="U803" s="236"/>
      <c r="V803" s="236"/>
      <c r="W803" s="236"/>
      <c r="X803" s="236"/>
      <c r="Y803" s="236"/>
      <c r="Z803" s="236"/>
      <c r="AA803" s="236"/>
      <c r="AB803" s="236"/>
      <c r="AC803" s="236"/>
    </row>
    <row r="804" spans="1:29" ht="13.2" x14ac:dyDescent="0.25">
      <c r="A804" s="236"/>
      <c r="B804" s="236"/>
      <c r="C804" s="236"/>
      <c r="D804" s="236"/>
      <c r="E804" s="236"/>
      <c r="F804" s="236"/>
      <c r="G804" s="237"/>
      <c r="H804" s="236"/>
      <c r="I804" s="236"/>
      <c r="J804" s="236"/>
      <c r="K804" s="236"/>
      <c r="L804" s="236"/>
      <c r="M804" s="236"/>
      <c r="N804" s="236"/>
      <c r="O804" s="236"/>
      <c r="P804" s="236"/>
      <c r="Q804" s="236"/>
      <c r="R804" s="236"/>
      <c r="S804" s="236"/>
      <c r="T804" s="236"/>
      <c r="U804" s="236"/>
      <c r="V804" s="236"/>
      <c r="W804" s="236"/>
      <c r="X804" s="236"/>
      <c r="Y804" s="236"/>
      <c r="Z804" s="236"/>
      <c r="AA804" s="236"/>
      <c r="AB804" s="236"/>
      <c r="AC804" s="236"/>
    </row>
    <row r="805" spans="1:29" ht="13.2" x14ac:dyDescent="0.25">
      <c r="A805" s="236"/>
      <c r="B805" s="236"/>
      <c r="C805" s="236"/>
      <c r="D805" s="236"/>
      <c r="E805" s="236"/>
      <c r="F805" s="236"/>
      <c r="G805" s="237"/>
      <c r="H805" s="236"/>
      <c r="I805" s="236"/>
      <c r="J805" s="236"/>
      <c r="K805" s="236"/>
      <c r="L805" s="236"/>
      <c r="M805" s="236"/>
      <c r="N805" s="236"/>
      <c r="O805" s="236"/>
      <c r="P805" s="236"/>
      <c r="Q805" s="236"/>
      <c r="R805" s="236"/>
      <c r="S805" s="236"/>
      <c r="T805" s="236"/>
      <c r="U805" s="236"/>
      <c r="V805" s="236"/>
      <c r="W805" s="236"/>
      <c r="X805" s="236"/>
      <c r="Y805" s="236"/>
      <c r="Z805" s="236"/>
      <c r="AA805" s="236"/>
      <c r="AB805" s="236"/>
      <c r="AC805" s="236"/>
    </row>
    <row r="806" spans="1:29" ht="13.2" x14ac:dyDescent="0.25">
      <c r="A806" s="236"/>
      <c r="B806" s="236"/>
      <c r="C806" s="236"/>
      <c r="D806" s="236"/>
      <c r="E806" s="236"/>
      <c r="F806" s="236"/>
      <c r="G806" s="237"/>
      <c r="H806" s="236"/>
      <c r="I806" s="236"/>
      <c r="J806" s="236"/>
      <c r="K806" s="236"/>
      <c r="L806" s="236"/>
      <c r="M806" s="236"/>
      <c r="N806" s="236"/>
      <c r="O806" s="236"/>
      <c r="P806" s="236"/>
      <c r="Q806" s="236"/>
      <c r="R806" s="236"/>
      <c r="S806" s="236"/>
      <c r="T806" s="236"/>
      <c r="U806" s="236"/>
      <c r="V806" s="236"/>
      <c r="W806" s="236"/>
      <c r="X806" s="236"/>
      <c r="Y806" s="236"/>
      <c r="Z806" s="236"/>
      <c r="AA806" s="236"/>
      <c r="AB806" s="236"/>
      <c r="AC806" s="236"/>
    </row>
    <row r="807" spans="1:29" ht="13.2" x14ac:dyDescent="0.25">
      <c r="A807" s="236"/>
      <c r="B807" s="236"/>
      <c r="C807" s="236"/>
      <c r="D807" s="236"/>
      <c r="E807" s="236"/>
      <c r="F807" s="236"/>
      <c r="G807" s="237"/>
      <c r="H807" s="236"/>
      <c r="I807" s="236"/>
      <c r="J807" s="236"/>
      <c r="K807" s="236"/>
      <c r="L807" s="236"/>
      <c r="M807" s="236"/>
      <c r="N807" s="236"/>
      <c r="O807" s="236"/>
      <c r="P807" s="236"/>
      <c r="Q807" s="236"/>
      <c r="R807" s="236"/>
      <c r="S807" s="236"/>
      <c r="T807" s="236"/>
      <c r="U807" s="236"/>
      <c r="V807" s="236"/>
      <c r="W807" s="236"/>
      <c r="X807" s="236"/>
      <c r="Y807" s="236"/>
      <c r="Z807" s="236"/>
      <c r="AA807" s="236"/>
      <c r="AB807" s="236"/>
      <c r="AC807" s="236"/>
    </row>
    <row r="808" spans="1:29" ht="13.2" x14ac:dyDescent="0.25">
      <c r="A808" s="236"/>
      <c r="B808" s="236"/>
      <c r="C808" s="236"/>
      <c r="D808" s="236"/>
      <c r="E808" s="236"/>
      <c r="F808" s="236"/>
      <c r="G808" s="237"/>
      <c r="H808" s="236"/>
      <c r="I808" s="236"/>
      <c r="J808" s="236"/>
      <c r="K808" s="236"/>
      <c r="L808" s="236"/>
      <c r="M808" s="236"/>
      <c r="N808" s="236"/>
      <c r="O808" s="236"/>
      <c r="P808" s="236"/>
      <c r="Q808" s="236"/>
      <c r="R808" s="236"/>
      <c r="S808" s="236"/>
      <c r="T808" s="236"/>
      <c r="U808" s="236"/>
      <c r="V808" s="236"/>
      <c r="W808" s="236"/>
      <c r="X808" s="236"/>
      <c r="Y808" s="236"/>
      <c r="Z808" s="236"/>
      <c r="AA808" s="236"/>
      <c r="AB808" s="236"/>
      <c r="AC808" s="236"/>
    </row>
    <row r="809" spans="1:29" ht="13.2" x14ac:dyDescent="0.25">
      <c r="A809" s="236"/>
      <c r="B809" s="236"/>
      <c r="C809" s="236"/>
      <c r="D809" s="236"/>
      <c r="E809" s="236"/>
      <c r="F809" s="236"/>
      <c r="G809" s="237"/>
      <c r="H809" s="236"/>
      <c r="I809" s="236"/>
      <c r="J809" s="236"/>
      <c r="K809" s="236"/>
      <c r="L809" s="236"/>
      <c r="M809" s="236"/>
      <c r="N809" s="236"/>
      <c r="O809" s="236"/>
      <c r="P809" s="236"/>
      <c r="Q809" s="236"/>
      <c r="R809" s="236"/>
      <c r="S809" s="236"/>
      <c r="T809" s="236"/>
      <c r="U809" s="236"/>
      <c r="V809" s="236"/>
      <c r="W809" s="236"/>
      <c r="X809" s="236"/>
      <c r="Y809" s="236"/>
      <c r="Z809" s="236"/>
      <c r="AA809" s="236"/>
      <c r="AB809" s="236"/>
      <c r="AC809" s="236"/>
    </row>
    <row r="810" spans="1:29" ht="13.2" x14ac:dyDescent="0.25">
      <c r="A810" s="236"/>
      <c r="B810" s="236"/>
      <c r="C810" s="236"/>
      <c r="D810" s="236"/>
      <c r="E810" s="236"/>
      <c r="F810" s="236"/>
      <c r="G810" s="237"/>
      <c r="H810" s="236"/>
      <c r="I810" s="236"/>
      <c r="J810" s="236"/>
      <c r="K810" s="236"/>
      <c r="L810" s="236"/>
      <c r="M810" s="236"/>
      <c r="N810" s="236"/>
      <c r="O810" s="236"/>
      <c r="P810" s="236"/>
      <c r="Q810" s="236"/>
      <c r="R810" s="236"/>
      <c r="S810" s="236"/>
      <c r="T810" s="236"/>
      <c r="U810" s="236"/>
      <c r="V810" s="236"/>
      <c r="W810" s="236"/>
      <c r="X810" s="236"/>
      <c r="Y810" s="236"/>
      <c r="Z810" s="236"/>
      <c r="AA810" s="236"/>
      <c r="AB810" s="236"/>
      <c r="AC810" s="236"/>
    </row>
    <row r="811" spans="1:29" ht="13.2" x14ac:dyDescent="0.25">
      <c r="A811" s="236"/>
      <c r="B811" s="236"/>
      <c r="C811" s="236"/>
      <c r="D811" s="236"/>
      <c r="E811" s="236"/>
      <c r="F811" s="236"/>
      <c r="G811" s="237"/>
      <c r="H811" s="236"/>
      <c r="I811" s="236"/>
      <c r="J811" s="236"/>
      <c r="K811" s="236"/>
      <c r="L811" s="236"/>
      <c r="M811" s="236"/>
      <c r="N811" s="236"/>
      <c r="O811" s="236"/>
      <c r="P811" s="236"/>
      <c r="Q811" s="236"/>
      <c r="R811" s="236"/>
      <c r="S811" s="236"/>
      <c r="T811" s="236"/>
      <c r="U811" s="236"/>
      <c r="V811" s="236"/>
      <c r="W811" s="236"/>
      <c r="X811" s="236"/>
      <c r="Y811" s="236"/>
      <c r="Z811" s="236"/>
      <c r="AA811" s="236"/>
      <c r="AB811" s="236"/>
      <c r="AC811" s="236"/>
    </row>
    <row r="812" spans="1:29" ht="13.2" x14ac:dyDescent="0.25">
      <c r="A812" s="236"/>
      <c r="B812" s="236"/>
      <c r="C812" s="236"/>
      <c r="D812" s="236"/>
      <c r="E812" s="236"/>
      <c r="F812" s="236"/>
      <c r="G812" s="237"/>
      <c r="H812" s="236"/>
      <c r="I812" s="236"/>
      <c r="J812" s="236"/>
      <c r="K812" s="236"/>
      <c r="L812" s="236"/>
      <c r="M812" s="236"/>
      <c r="N812" s="236"/>
      <c r="O812" s="236"/>
      <c r="P812" s="236"/>
      <c r="Q812" s="236"/>
      <c r="R812" s="236"/>
      <c r="S812" s="236"/>
      <c r="T812" s="236"/>
      <c r="U812" s="236"/>
      <c r="V812" s="236"/>
      <c r="W812" s="236"/>
      <c r="X812" s="236"/>
      <c r="Y812" s="236"/>
      <c r="Z812" s="236"/>
      <c r="AA812" s="236"/>
      <c r="AB812" s="236"/>
      <c r="AC812" s="236"/>
    </row>
    <row r="813" spans="1:29" ht="13.2" x14ac:dyDescent="0.25">
      <c r="A813" s="236"/>
      <c r="B813" s="236"/>
      <c r="C813" s="236"/>
      <c r="D813" s="236"/>
      <c r="E813" s="236"/>
      <c r="F813" s="236"/>
      <c r="G813" s="237"/>
      <c r="H813" s="236"/>
      <c r="I813" s="236"/>
      <c r="J813" s="236"/>
      <c r="K813" s="236"/>
      <c r="L813" s="236"/>
      <c r="M813" s="236"/>
      <c r="N813" s="236"/>
      <c r="O813" s="236"/>
      <c r="P813" s="236"/>
      <c r="Q813" s="236"/>
      <c r="R813" s="236"/>
      <c r="S813" s="236"/>
      <c r="T813" s="236"/>
      <c r="U813" s="236"/>
      <c r="V813" s="236"/>
      <c r="W813" s="236"/>
      <c r="X813" s="236"/>
      <c r="Y813" s="236"/>
      <c r="Z813" s="236"/>
      <c r="AA813" s="236"/>
      <c r="AB813" s="236"/>
      <c r="AC813" s="236"/>
    </row>
    <row r="814" spans="1:29" ht="13.2" x14ac:dyDescent="0.25">
      <c r="A814" s="236"/>
      <c r="B814" s="236"/>
      <c r="C814" s="236"/>
      <c r="D814" s="236"/>
      <c r="E814" s="236"/>
      <c r="F814" s="236"/>
      <c r="G814" s="237"/>
      <c r="H814" s="236"/>
      <c r="I814" s="236"/>
      <c r="J814" s="236"/>
      <c r="K814" s="236"/>
      <c r="L814" s="236"/>
      <c r="M814" s="236"/>
      <c r="N814" s="236"/>
      <c r="O814" s="236"/>
      <c r="P814" s="236"/>
      <c r="Q814" s="236"/>
      <c r="R814" s="236"/>
      <c r="S814" s="236"/>
      <c r="T814" s="236"/>
      <c r="U814" s="236"/>
      <c r="V814" s="236"/>
      <c r="W814" s="236"/>
      <c r="X814" s="236"/>
      <c r="Y814" s="236"/>
      <c r="Z814" s="236"/>
      <c r="AA814" s="236"/>
      <c r="AB814" s="236"/>
      <c r="AC814" s="236"/>
    </row>
    <row r="815" spans="1:29" ht="13.2" x14ac:dyDescent="0.25">
      <c r="A815" s="236"/>
      <c r="B815" s="236"/>
      <c r="C815" s="236"/>
      <c r="D815" s="236"/>
      <c r="E815" s="236"/>
      <c r="F815" s="236"/>
      <c r="G815" s="237"/>
      <c r="H815" s="236"/>
      <c r="I815" s="236"/>
      <c r="J815" s="236"/>
      <c r="K815" s="236"/>
      <c r="L815" s="236"/>
      <c r="M815" s="236"/>
      <c r="N815" s="236"/>
      <c r="O815" s="236"/>
      <c r="P815" s="236"/>
      <c r="Q815" s="236"/>
      <c r="R815" s="236"/>
      <c r="S815" s="236"/>
      <c r="T815" s="236"/>
      <c r="U815" s="236"/>
      <c r="V815" s="236"/>
      <c r="W815" s="236"/>
      <c r="X815" s="236"/>
      <c r="Y815" s="236"/>
      <c r="Z815" s="236"/>
      <c r="AA815" s="236"/>
      <c r="AB815" s="236"/>
      <c r="AC815" s="236"/>
    </row>
    <row r="816" spans="1:29" ht="13.2" x14ac:dyDescent="0.25">
      <c r="A816" s="236"/>
      <c r="B816" s="236"/>
      <c r="C816" s="236"/>
      <c r="D816" s="236"/>
      <c r="E816" s="236"/>
      <c r="F816" s="236"/>
      <c r="G816" s="237"/>
      <c r="H816" s="236"/>
      <c r="I816" s="236"/>
      <c r="J816" s="236"/>
      <c r="K816" s="236"/>
      <c r="L816" s="236"/>
      <c r="M816" s="236"/>
      <c r="N816" s="236"/>
      <c r="O816" s="236"/>
      <c r="P816" s="236"/>
      <c r="Q816" s="236"/>
      <c r="R816" s="236"/>
      <c r="S816" s="236"/>
      <c r="T816" s="236"/>
      <c r="U816" s="236"/>
      <c r="V816" s="236"/>
      <c r="W816" s="236"/>
      <c r="X816" s="236"/>
      <c r="Y816" s="236"/>
      <c r="Z816" s="236"/>
      <c r="AA816" s="236"/>
      <c r="AB816" s="236"/>
      <c r="AC816" s="236"/>
    </row>
    <row r="817" spans="1:29" ht="13.2" x14ac:dyDescent="0.25">
      <c r="A817" s="236"/>
      <c r="B817" s="236"/>
      <c r="C817" s="236"/>
      <c r="D817" s="236"/>
      <c r="E817" s="236"/>
      <c r="F817" s="236"/>
      <c r="G817" s="237"/>
      <c r="H817" s="236"/>
      <c r="I817" s="236"/>
      <c r="J817" s="236"/>
      <c r="K817" s="236"/>
      <c r="L817" s="236"/>
      <c r="M817" s="236"/>
      <c r="N817" s="236"/>
      <c r="O817" s="236"/>
      <c r="P817" s="236"/>
      <c r="Q817" s="236"/>
      <c r="R817" s="236"/>
      <c r="S817" s="236"/>
      <c r="T817" s="236"/>
      <c r="U817" s="236"/>
      <c r="V817" s="236"/>
      <c r="W817" s="236"/>
      <c r="X817" s="236"/>
      <c r="Y817" s="236"/>
      <c r="Z817" s="236"/>
      <c r="AA817" s="236"/>
      <c r="AB817" s="236"/>
      <c r="AC817" s="236"/>
    </row>
    <row r="818" spans="1:29" ht="13.2" x14ac:dyDescent="0.25">
      <c r="A818" s="236"/>
      <c r="B818" s="236"/>
      <c r="C818" s="236"/>
      <c r="D818" s="236"/>
      <c r="E818" s="236"/>
      <c r="F818" s="236"/>
      <c r="G818" s="237"/>
      <c r="H818" s="236"/>
      <c r="I818" s="236"/>
      <c r="J818" s="236"/>
      <c r="K818" s="236"/>
      <c r="L818" s="236"/>
      <c r="M818" s="236"/>
      <c r="N818" s="236"/>
      <c r="O818" s="236"/>
      <c r="P818" s="236"/>
      <c r="Q818" s="236"/>
      <c r="R818" s="236"/>
      <c r="S818" s="236"/>
      <c r="T818" s="236"/>
      <c r="U818" s="236"/>
      <c r="V818" s="236"/>
      <c r="W818" s="236"/>
      <c r="X818" s="236"/>
      <c r="Y818" s="236"/>
      <c r="Z818" s="236"/>
      <c r="AA818" s="236"/>
      <c r="AB818" s="236"/>
      <c r="AC818" s="236"/>
    </row>
    <row r="819" spans="1:29" ht="13.2" x14ac:dyDescent="0.25">
      <c r="A819" s="236"/>
      <c r="B819" s="236"/>
      <c r="C819" s="236"/>
      <c r="D819" s="236"/>
      <c r="E819" s="236"/>
      <c r="F819" s="236"/>
      <c r="G819" s="237"/>
      <c r="H819" s="236"/>
      <c r="I819" s="236"/>
      <c r="J819" s="236"/>
      <c r="K819" s="236"/>
      <c r="L819" s="236"/>
      <c r="M819" s="236"/>
      <c r="N819" s="236"/>
      <c r="O819" s="236"/>
      <c r="P819" s="236"/>
      <c r="Q819" s="236"/>
      <c r="R819" s="236"/>
      <c r="S819" s="236"/>
      <c r="T819" s="236"/>
      <c r="U819" s="236"/>
      <c r="V819" s="236"/>
      <c r="W819" s="236"/>
      <c r="X819" s="236"/>
      <c r="Y819" s="236"/>
      <c r="Z819" s="236"/>
      <c r="AA819" s="236"/>
      <c r="AB819" s="236"/>
      <c r="AC819" s="236"/>
    </row>
    <row r="820" spans="1:29" ht="13.2" x14ac:dyDescent="0.25">
      <c r="A820" s="236"/>
      <c r="B820" s="236"/>
      <c r="C820" s="236"/>
      <c r="D820" s="236"/>
      <c r="E820" s="236"/>
      <c r="F820" s="236"/>
      <c r="G820" s="237"/>
      <c r="H820" s="236"/>
      <c r="I820" s="236"/>
      <c r="J820" s="236"/>
      <c r="K820" s="236"/>
      <c r="L820" s="236"/>
      <c r="M820" s="236"/>
      <c r="N820" s="236"/>
      <c r="O820" s="236"/>
      <c r="P820" s="236"/>
      <c r="Q820" s="236"/>
      <c r="R820" s="236"/>
      <c r="S820" s="236"/>
      <c r="T820" s="236"/>
      <c r="U820" s="236"/>
      <c r="V820" s="236"/>
      <c r="W820" s="236"/>
      <c r="X820" s="236"/>
      <c r="Y820" s="236"/>
      <c r="Z820" s="236"/>
      <c r="AA820" s="236"/>
      <c r="AB820" s="236"/>
      <c r="AC820" s="236"/>
    </row>
    <row r="821" spans="1:29" ht="13.2" x14ac:dyDescent="0.25">
      <c r="A821" s="236"/>
      <c r="B821" s="236"/>
      <c r="C821" s="236"/>
      <c r="D821" s="236"/>
      <c r="E821" s="236"/>
      <c r="F821" s="236"/>
      <c r="G821" s="237"/>
      <c r="H821" s="236"/>
      <c r="I821" s="236"/>
      <c r="J821" s="236"/>
      <c r="K821" s="236"/>
      <c r="L821" s="236"/>
      <c r="M821" s="236"/>
      <c r="N821" s="236"/>
      <c r="O821" s="236"/>
      <c r="P821" s="236"/>
      <c r="Q821" s="236"/>
      <c r="R821" s="236"/>
      <c r="S821" s="236"/>
      <c r="T821" s="236"/>
      <c r="U821" s="236"/>
      <c r="V821" s="236"/>
      <c r="W821" s="236"/>
      <c r="X821" s="236"/>
      <c r="Y821" s="236"/>
      <c r="Z821" s="236"/>
      <c r="AA821" s="236"/>
      <c r="AB821" s="236"/>
      <c r="AC821" s="236"/>
    </row>
    <row r="822" spans="1:29" ht="13.2" x14ac:dyDescent="0.25">
      <c r="A822" s="236"/>
      <c r="B822" s="236"/>
      <c r="C822" s="236"/>
      <c r="D822" s="236"/>
      <c r="E822" s="236"/>
      <c r="F822" s="236"/>
      <c r="G822" s="237"/>
      <c r="H822" s="236"/>
      <c r="I822" s="236"/>
      <c r="J822" s="236"/>
      <c r="K822" s="236"/>
      <c r="L822" s="236"/>
      <c r="M822" s="236"/>
      <c r="N822" s="236"/>
      <c r="O822" s="236"/>
      <c r="P822" s="236"/>
      <c r="Q822" s="236"/>
      <c r="R822" s="236"/>
      <c r="S822" s="236"/>
      <c r="T822" s="236"/>
      <c r="U822" s="236"/>
      <c r="V822" s="236"/>
      <c r="W822" s="236"/>
      <c r="X822" s="236"/>
      <c r="Y822" s="236"/>
      <c r="Z822" s="236"/>
      <c r="AA822" s="236"/>
      <c r="AB822" s="236"/>
      <c r="AC822" s="236"/>
    </row>
    <row r="823" spans="1:29" ht="13.2" x14ac:dyDescent="0.25">
      <c r="A823" s="236"/>
      <c r="B823" s="236"/>
      <c r="C823" s="236"/>
      <c r="D823" s="236"/>
      <c r="E823" s="236"/>
      <c r="F823" s="236"/>
      <c r="G823" s="237"/>
      <c r="H823" s="236"/>
      <c r="I823" s="236"/>
      <c r="J823" s="236"/>
      <c r="K823" s="236"/>
      <c r="L823" s="236"/>
      <c r="M823" s="236"/>
      <c r="N823" s="236"/>
      <c r="O823" s="236"/>
      <c r="P823" s="236"/>
      <c r="Q823" s="236"/>
      <c r="R823" s="236"/>
      <c r="S823" s="236"/>
      <c r="T823" s="236"/>
      <c r="U823" s="236"/>
      <c r="V823" s="236"/>
      <c r="W823" s="236"/>
      <c r="X823" s="236"/>
      <c r="Y823" s="236"/>
      <c r="Z823" s="236"/>
      <c r="AA823" s="236"/>
      <c r="AB823" s="236"/>
      <c r="AC823" s="236"/>
    </row>
    <row r="824" spans="1:29" ht="13.2" x14ac:dyDescent="0.25">
      <c r="A824" s="236"/>
      <c r="B824" s="236"/>
      <c r="C824" s="236"/>
      <c r="D824" s="236"/>
      <c r="E824" s="236"/>
      <c r="F824" s="236"/>
      <c r="G824" s="237"/>
      <c r="H824" s="236"/>
      <c r="I824" s="236"/>
      <c r="J824" s="236"/>
      <c r="K824" s="236"/>
      <c r="L824" s="236"/>
      <c r="M824" s="236"/>
      <c r="N824" s="236"/>
      <c r="O824" s="236"/>
      <c r="P824" s="236"/>
      <c r="Q824" s="236"/>
      <c r="R824" s="236"/>
      <c r="S824" s="236"/>
      <c r="T824" s="236"/>
      <c r="U824" s="236"/>
      <c r="V824" s="236"/>
      <c r="W824" s="236"/>
      <c r="X824" s="236"/>
      <c r="Y824" s="236"/>
      <c r="Z824" s="236"/>
      <c r="AA824" s="236"/>
      <c r="AB824" s="236"/>
      <c r="AC824" s="236"/>
    </row>
    <row r="825" spans="1:29" ht="13.2" x14ac:dyDescent="0.25">
      <c r="A825" s="236"/>
      <c r="B825" s="236"/>
      <c r="C825" s="236"/>
      <c r="D825" s="236"/>
      <c r="E825" s="236"/>
      <c r="F825" s="236"/>
      <c r="G825" s="237"/>
      <c r="H825" s="236"/>
      <c r="I825" s="236"/>
      <c r="J825" s="236"/>
      <c r="K825" s="236"/>
      <c r="L825" s="236"/>
      <c r="M825" s="236"/>
      <c r="N825" s="236"/>
      <c r="O825" s="236"/>
      <c r="P825" s="236"/>
      <c r="Q825" s="236"/>
      <c r="R825" s="236"/>
      <c r="S825" s="236"/>
      <c r="T825" s="236"/>
      <c r="U825" s="236"/>
      <c r="V825" s="236"/>
      <c r="W825" s="236"/>
      <c r="X825" s="236"/>
      <c r="Y825" s="236"/>
      <c r="Z825" s="236"/>
      <c r="AA825" s="236"/>
      <c r="AB825" s="236"/>
      <c r="AC825" s="236"/>
    </row>
    <row r="826" spans="1:29" ht="13.2" x14ac:dyDescent="0.25">
      <c r="A826" s="236"/>
      <c r="B826" s="236"/>
      <c r="C826" s="236"/>
      <c r="D826" s="236"/>
      <c r="E826" s="236"/>
      <c r="F826" s="236"/>
      <c r="G826" s="237"/>
      <c r="H826" s="236"/>
      <c r="I826" s="236"/>
      <c r="J826" s="236"/>
      <c r="K826" s="236"/>
      <c r="L826" s="236"/>
      <c r="M826" s="236"/>
      <c r="N826" s="236"/>
      <c r="O826" s="236"/>
      <c r="P826" s="236"/>
      <c r="Q826" s="236"/>
      <c r="R826" s="236"/>
      <c r="S826" s="236"/>
      <c r="T826" s="236"/>
      <c r="U826" s="236"/>
      <c r="V826" s="236"/>
      <c r="W826" s="236"/>
      <c r="X826" s="236"/>
      <c r="Y826" s="236"/>
      <c r="Z826" s="236"/>
      <c r="AA826" s="236"/>
      <c r="AB826" s="236"/>
      <c r="AC826" s="236"/>
    </row>
    <row r="827" spans="1:29" ht="13.2" x14ac:dyDescent="0.25">
      <c r="A827" s="236"/>
      <c r="B827" s="236"/>
      <c r="C827" s="236"/>
      <c r="D827" s="236"/>
      <c r="E827" s="236"/>
      <c r="F827" s="236"/>
      <c r="G827" s="237"/>
      <c r="H827" s="236"/>
      <c r="I827" s="236"/>
      <c r="J827" s="236"/>
      <c r="K827" s="236"/>
      <c r="L827" s="236"/>
      <c r="M827" s="236"/>
      <c r="N827" s="236"/>
      <c r="O827" s="236"/>
      <c r="P827" s="236"/>
      <c r="Q827" s="236"/>
      <c r="R827" s="236"/>
      <c r="S827" s="236"/>
      <c r="T827" s="236"/>
      <c r="U827" s="236"/>
      <c r="V827" s="236"/>
      <c r="W827" s="236"/>
      <c r="X827" s="236"/>
      <c r="Y827" s="236"/>
      <c r="Z827" s="236"/>
      <c r="AA827" s="236"/>
      <c r="AB827" s="236"/>
      <c r="AC827" s="236"/>
    </row>
    <row r="828" spans="1:29" ht="13.2" x14ac:dyDescent="0.25">
      <c r="A828" s="236"/>
      <c r="B828" s="236"/>
      <c r="C828" s="236"/>
      <c r="D828" s="236"/>
      <c r="E828" s="236"/>
      <c r="F828" s="236"/>
      <c r="G828" s="237"/>
      <c r="H828" s="236"/>
      <c r="I828" s="236"/>
      <c r="J828" s="236"/>
      <c r="K828" s="236"/>
      <c r="L828" s="236"/>
      <c r="M828" s="236"/>
      <c r="N828" s="236"/>
      <c r="O828" s="236"/>
      <c r="P828" s="236"/>
      <c r="Q828" s="236"/>
      <c r="R828" s="236"/>
      <c r="S828" s="236"/>
      <c r="T828" s="236"/>
      <c r="U828" s="236"/>
      <c r="V828" s="236"/>
      <c r="W828" s="236"/>
      <c r="X828" s="236"/>
      <c r="Y828" s="236"/>
      <c r="Z828" s="236"/>
      <c r="AA828" s="236"/>
      <c r="AB828" s="236"/>
      <c r="AC828" s="236"/>
    </row>
    <row r="829" spans="1:29" ht="13.2" x14ac:dyDescent="0.25">
      <c r="A829" s="236"/>
      <c r="B829" s="236"/>
      <c r="C829" s="236"/>
      <c r="D829" s="236"/>
      <c r="E829" s="236"/>
      <c r="F829" s="236"/>
      <c r="G829" s="237"/>
      <c r="H829" s="236"/>
      <c r="I829" s="236"/>
      <c r="J829" s="236"/>
      <c r="K829" s="236"/>
      <c r="L829" s="236"/>
      <c r="M829" s="236"/>
      <c r="N829" s="236"/>
      <c r="O829" s="236"/>
      <c r="P829" s="236"/>
      <c r="Q829" s="236"/>
      <c r="R829" s="236"/>
      <c r="S829" s="236"/>
      <c r="T829" s="236"/>
      <c r="U829" s="236"/>
      <c r="V829" s="236"/>
      <c r="W829" s="236"/>
      <c r="X829" s="236"/>
      <c r="Y829" s="236"/>
      <c r="Z829" s="236"/>
      <c r="AA829" s="236"/>
      <c r="AB829" s="236"/>
      <c r="AC829" s="236"/>
    </row>
    <row r="830" spans="1:29" ht="13.2" x14ac:dyDescent="0.25">
      <c r="A830" s="236"/>
      <c r="B830" s="236"/>
      <c r="C830" s="236"/>
      <c r="D830" s="236"/>
      <c r="E830" s="236"/>
      <c r="F830" s="236"/>
      <c r="G830" s="237"/>
      <c r="H830" s="236"/>
      <c r="I830" s="236"/>
      <c r="J830" s="236"/>
      <c r="K830" s="236"/>
      <c r="L830" s="236"/>
      <c r="M830" s="236"/>
      <c r="N830" s="236"/>
      <c r="O830" s="236"/>
      <c r="P830" s="236"/>
      <c r="Q830" s="236"/>
      <c r="R830" s="236"/>
      <c r="S830" s="236"/>
      <c r="T830" s="236"/>
      <c r="U830" s="236"/>
      <c r="V830" s="236"/>
      <c r="W830" s="236"/>
      <c r="X830" s="236"/>
      <c r="Y830" s="236"/>
      <c r="Z830" s="236"/>
      <c r="AA830" s="236"/>
      <c r="AB830" s="236"/>
      <c r="AC830" s="236"/>
    </row>
    <row r="831" spans="1:29" ht="13.2" x14ac:dyDescent="0.25">
      <c r="A831" s="236"/>
      <c r="B831" s="236"/>
      <c r="C831" s="236"/>
      <c r="D831" s="236"/>
      <c r="E831" s="236"/>
      <c r="F831" s="236"/>
      <c r="G831" s="237"/>
      <c r="H831" s="236"/>
      <c r="I831" s="236"/>
      <c r="J831" s="236"/>
      <c r="K831" s="236"/>
      <c r="L831" s="236"/>
      <c r="M831" s="236"/>
      <c r="N831" s="236"/>
      <c r="O831" s="236"/>
      <c r="P831" s="236"/>
      <c r="Q831" s="236"/>
      <c r="R831" s="236"/>
      <c r="S831" s="236"/>
      <c r="T831" s="236"/>
      <c r="U831" s="236"/>
      <c r="V831" s="236"/>
      <c r="W831" s="236"/>
      <c r="X831" s="236"/>
      <c r="Y831" s="236"/>
      <c r="Z831" s="236"/>
      <c r="AA831" s="236"/>
      <c r="AB831" s="236"/>
      <c r="AC831" s="236"/>
    </row>
    <row r="832" spans="1:29" ht="13.2" x14ac:dyDescent="0.25">
      <c r="A832" s="236"/>
      <c r="B832" s="236"/>
      <c r="C832" s="236"/>
      <c r="D832" s="236"/>
      <c r="E832" s="236"/>
      <c r="F832" s="236"/>
      <c r="G832" s="237"/>
      <c r="H832" s="236"/>
      <c r="I832" s="236"/>
      <c r="J832" s="236"/>
      <c r="K832" s="236"/>
      <c r="L832" s="236"/>
      <c r="M832" s="236"/>
      <c r="N832" s="236"/>
      <c r="O832" s="236"/>
      <c r="P832" s="236"/>
      <c r="Q832" s="236"/>
      <c r="R832" s="236"/>
      <c r="S832" s="236"/>
      <c r="T832" s="236"/>
      <c r="U832" s="236"/>
      <c r="V832" s="236"/>
      <c r="W832" s="236"/>
      <c r="X832" s="236"/>
      <c r="Y832" s="236"/>
      <c r="Z832" s="236"/>
      <c r="AA832" s="236"/>
      <c r="AB832" s="236"/>
      <c r="AC832" s="236"/>
    </row>
    <row r="833" spans="1:29" ht="13.2" x14ac:dyDescent="0.25">
      <c r="A833" s="236"/>
      <c r="B833" s="236"/>
      <c r="C833" s="236"/>
      <c r="D833" s="236"/>
      <c r="E833" s="236"/>
      <c r="F833" s="236"/>
      <c r="G833" s="237"/>
      <c r="H833" s="236"/>
      <c r="I833" s="236"/>
      <c r="J833" s="236"/>
      <c r="K833" s="236"/>
      <c r="L833" s="236"/>
      <c r="M833" s="236"/>
      <c r="N833" s="236"/>
      <c r="O833" s="236"/>
      <c r="P833" s="236"/>
      <c r="Q833" s="236"/>
      <c r="R833" s="236"/>
      <c r="S833" s="236"/>
      <c r="T833" s="236"/>
      <c r="U833" s="236"/>
      <c r="V833" s="236"/>
      <c r="W833" s="236"/>
      <c r="X833" s="236"/>
      <c r="Y833" s="236"/>
      <c r="Z833" s="236"/>
      <c r="AA833" s="236"/>
      <c r="AB833" s="236"/>
      <c r="AC833" s="236"/>
    </row>
    <row r="834" spans="1:29" ht="13.2" x14ac:dyDescent="0.25">
      <c r="A834" s="236"/>
      <c r="B834" s="236"/>
      <c r="C834" s="236"/>
      <c r="D834" s="236"/>
      <c r="E834" s="236"/>
      <c r="F834" s="236"/>
      <c r="G834" s="237"/>
      <c r="H834" s="236"/>
      <c r="I834" s="236"/>
      <c r="J834" s="236"/>
      <c r="K834" s="236"/>
      <c r="L834" s="236"/>
      <c r="M834" s="236"/>
      <c r="N834" s="236"/>
      <c r="O834" s="236"/>
      <c r="P834" s="236"/>
      <c r="Q834" s="236"/>
      <c r="R834" s="236"/>
      <c r="S834" s="236"/>
      <c r="T834" s="236"/>
      <c r="U834" s="236"/>
      <c r="V834" s="236"/>
      <c r="W834" s="236"/>
      <c r="X834" s="236"/>
      <c r="Y834" s="236"/>
      <c r="Z834" s="236"/>
      <c r="AA834" s="236"/>
      <c r="AB834" s="236"/>
      <c r="AC834" s="236"/>
    </row>
    <row r="835" spans="1:29" ht="13.2" x14ac:dyDescent="0.25">
      <c r="A835" s="236"/>
      <c r="B835" s="236"/>
      <c r="C835" s="236"/>
      <c r="D835" s="236"/>
      <c r="E835" s="236"/>
      <c r="F835" s="236"/>
      <c r="G835" s="237"/>
      <c r="H835" s="236"/>
      <c r="I835" s="236"/>
      <c r="J835" s="236"/>
      <c r="K835" s="236"/>
      <c r="L835" s="236"/>
      <c r="M835" s="236"/>
      <c r="N835" s="236"/>
      <c r="O835" s="236"/>
      <c r="P835" s="236"/>
      <c r="Q835" s="236"/>
      <c r="R835" s="236"/>
      <c r="S835" s="236"/>
      <c r="T835" s="236"/>
      <c r="U835" s="236"/>
      <c r="V835" s="236"/>
      <c r="W835" s="236"/>
      <c r="X835" s="236"/>
      <c r="Y835" s="236"/>
      <c r="Z835" s="236"/>
      <c r="AA835" s="236"/>
      <c r="AB835" s="236"/>
      <c r="AC835" s="236"/>
    </row>
    <row r="836" spans="1:29" ht="13.2" x14ac:dyDescent="0.25">
      <c r="A836" s="236"/>
      <c r="B836" s="236"/>
      <c r="C836" s="236"/>
      <c r="D836" s="236"/>
      <c r="E836" s="236"/>
      <c r="F836" s="236"/>
      <c r="G836" s="237"/>
      <c r="H836" s="236"/>
      <c r="I836" s="236"/>
      <c r="J836" s="236"/>
      <c r="K836" s="236"/>
      <c r="L836" s="236"/>
      <c r="M836" s="236"/>
      <c r="N836" s="236"/>
      <c r="O836" s="236"/>
      <c r="P836" s="236"/>
      <c r="Q836" s="236"/>
      <c r="R836" s="236"/>
      <c r="S836" s="236"/>
      <c r="T836" s="236"/>
      <c r="U836" s="236"/>
      <c r="V836" s="236"/>
      <c r="W836" s="236"/>
      <c r="X836" s="236"/>
      <c r="Y836" s="236"/>
      <c r="Z836" s="236"/>
      <c r="AA836" s="236"/>
      <c r="AB836" s="236"/>
      <c r="AC836" s="236"/>
    </row>
    <row r="837" spans="1:29" ht="13.2" x14ac:dyDescent="0.25">
      <c r="A837" s="236"/>
      <c r="B837" s="236"/>
      <c r="C837" s="236"/>
      <c r="D837" s="236"/>
      <c r="E837" s="236"/>
      <c r="F837" s="236"/>
      <c r="G837" s="237"/>
      <c r="H837" s="236"/>
      <c r="I837" s="236"/>
      <c r="J837" s="236"/>
      <c r="K837" s="236"/>
      <c r="L837" s="236"/>
      <c r="M837" s="236"/>
      <c r="N837" s="236"/>
      <c r="O837" s="236"/>
      <c r="P837" s="236"/>
      <c r="Q837" s="236"/>
      <c r="R837" s="236"/>
      <c r="S837" s="236"/>
      <c r="T837" s="236"/>
      <c r="U837" s="236"/>
      <c r="V837" s="236"/>
      <c r="W837" s="236"/>
      <c r="X837" s="236"/>
      <c r="Y837" s="236"/>
      <c r="Z837" s="236"/>
      <c r="AA837" s="236"/>
      <c r="AB837" s="236"/>
      <c r="AC837" s="236"/>
    </row>
    <row r="838" spans="1:29" ht="13.2" x14ac:dyDescent="0.25">
      <c r="A838" s="236"/>
      <c r="B838" s="236"/>
      <c r="C838" s="236"/>
      <c r="D838" s="236"/>
      <c r="E838" s="236"/>
      <c r="F838" s="236"/>
      <c r="G838" s="237"/>
      <c r="H838" s="236"/>
      <c r="I838" s="236"/>
      <c r="J838" s="236"/>
      <c r="K838" s="236"/>
      <c r="L838" s="236"/>
      <c r="M838" s="236"/>
      <c r="N838" s="236"/>
      <c r="O838" s="236"/>
      <c r="P838" s="236"/>
      <c r="Q838" s="236"/>
      <c r="R838" s="236"/>
      <c r="S838" s="236"/>
      <c r="T838" s="236"/>
      <c r="U838" s="236"/>
      <c r="V838" s="236"/>
      <c r="W838" s="236"/>
      <c r="X838" s="236"/>
      <c r="Y838" s="236"/>
      <c r="Z838" s="236"/>
      <c r="AA838" s="236"/>
      <c r="AB838" s="236"/>
      <c r="AC838" s="236"/>
    </row>
    <row r="839" spans="1:29" ht="13.2" x14ac:dyDescent="0.25">
      <c r="A839" s="236"/>
      <c r="B839" s="236"/>
      <c r="C839" s="236"/>
      <c r="D839" s="236"/>
      <c r="E839" s="236"/>
      <c r="F839" s="236"/>
      <c r="G839" s="237"/>
      <c r="H839" s="236"/>
      <c r="I839" s="236"/>
      <c r="J839" s="236"/>
      <c r="K839" s="236"/>
      <c r="L839" s="236"/>
      <c r="M839" s="236"/>
      <c r="N839" s="236"/>
      <c r="O839" s="236"/>
      <c r="P839" s="236"/>
      <c r="Q839" s="236"/>
      <c r="R839" s="236"/>
      <c r="S839" s="236"/>
      <c r="T839" s="236"/>
      <c r="U839" s="236"/>
      <c r="V839" s="236"/>
      <c r="W839" s="236"/>
      <c r="X839" s="236"/>
      <c r="Y839" s="236"/>
      <c r="Z839" s="236"/>
      <c r="AA839" s="236"/>
      <c r="AB839" s="236"/>
      <c r="AC839" s="236"/>
    </row>
    <row r="840" spans="1:29" ht="13.2" x14ac:dyDescent="0.25">
      <c r="A840" s="236"/>
      <c r="B840" s="236"/>
      <c r="C840" s="236"/>
      <c r="D840" s="236"/>
      <c r="E840" s="236"/>
      <c r="F840" s="236"/>
      <c r="G840" s="237"/>
      <c r="H840" s="236"/>
      <c r="I840" s="236"/>
      <c r="J840" s="236"/>
      <c r="K840" s="236"/>
      <c r="L840" s="236"/>
      <c r="M840" s="236"/>
      <c r="N840" s="236"/>
      <c r="O840" s="236"/>
      <c r="P840" s="236"/>
      <c r="Q840" s="236"/>
      <c r="R840" s="236"/>
      <c r="S840" s="236"/>
      <c r="T840" s="236"/>
      <c r="U840" s="236"/>
      <c r="V840" s="236"/>
      <c r="W840" s="236"/>
      <c r="X840" s="236"/>
      <c r="Y840" s="236"/>
      <c r="Z840" s="236"/>
      <c r="AA840" s="236"/>
      <c r="AB840" s="236"/>
      <c r="AC840" s="236"/>
    </row>
    <row r="841" spans="1:29" ht="13.2" x14ac:dyDescent="0.25">
      <c r="A841" s="236"/>
      <c r="B841" s="236"/>
      <c r="C841" s="236"/>
      <c r="D841" s="236"/>
      <c r="E841" s="236"/>
      <c r="F841" s="236"/>
      <c r="G841" s="237"/>
      <c r="H841" s="236"/>
      <c r="I841" s="236"/>
      <c r="J841" s="236"/>
      <c r="K841" s="236"/>
      <c r="L841" s="236"/>
      <c r="M841" s="236"/>
      <c r="N841" s="236"/>
      <c r="O841" s="236"/>
      <c r="P841" s="236"/>
      <c r="Q841" s="236"/>
      <c r="R841" s="236"/>
      <c r="S841" s="236"/>
      <c r="T841" s="236"/>
      <c r="U841" s="236"/>
      <c r="V841" s="236"/>
      <c r="W841" s="236"/>
      <c r="X841" s="236"/>
      <c r="Y841" s="236"/>
      <c r="Z841" s="236"/>
      <c r="AA841" s="236"/>
      <c r="AB841" s="236"/>
      <c r="AC841" s="236"/>
    </row>
    <row r="842" spans="1:29" ht="13.2" x14ac:dyDescent="0.25">
      <c r="A842" s="236"/>
      <c r="B842" s="236"/>
      <c r="C842" s="236"/>
      <c r="D842" s="236"/>
      <c r="E842" s="236"/>
      <c r="F842" s="236"/>
      <c r="G842" s="237"/>
      <c r="H842" s="236"/>
      <c r="I842" s="236"/>
      <c r="J842" s="236"/>
      <c r="K842" s="236"/>
      <c r="L842" s="236"/>
      <c r="M842" s="236"/>
      <c r="N842" s="236"/>
      <c r="O842" s="236"/>
      <c r="P842" s="236"/>
      <c r="Q842" s="236"/>
      <c r="R842" s="236"/>
      <c r="S842" s="236"/>
      <c r="T842" s="236"/>
      <c r="U842" s="236"/>
      <c r="V842" s="236"/>
      <c r="W842" s="236"/>
      <c r="X842" s="236"/>
      <c r="Y842" s="236"/>
      <c r="Z842" s="236"/>
      <c r="AA842" s="236"/>
      <c r="AB842" s="236"/>
      <c r="AC842" s="236"/>
    </row>
    <row r="843" spans="1:29" ht="13.2" x14ac:dyDescent="0.25">
      <c r="A843" s="236"/>
      <c r="B843" s="236"/>
      <c r="C843" s="236"/>
      <c r="D843" s="236"/>
      <c r="E843" s="236"/>
      <c r="F843" s="236"/>
      <c r="G843" s="237"/>
      <c r="H843" s="236"/>
      <c r="I843" s="236"/>
      <c r="J843" s="236"/>
      <c r="K843" s="236"/>
      <c r="L843" s="236"/>
      <c r="M843" s="236"/>
      <c r="N843" s="236"/>
      <c r="O843" s="236"/>
      <c r="P843" s="236"/>
      <c r="Q843" s="236"/>
      <c r="R843" s="236"/>
      <c r="S843" s="236"/>
      <c r="T843" s="236"/>
      <c r="U843" s="236"/>
      <c r="V843" s="236"/>
      <c r="W843" s="236"/>
      <c r="X843" s="236"/>
      <c r="Y843" s="236"/>
      <c r="Z843" s="236"/>
      <c r="AA843" s="236"/>
      <c r="AB843" s="236"/>
      <c r="AC843" s="236"/>
    </row>
    <row r="844" spans="1:29" ht="13.2" x14ac:dyDescent="0.25">
      <c r="A844" s="236"/>
      <c r="B844" s="236"/>
      <c r="C844" s="236"/>
      <c r="D844" s="236"/>
      <c r="E844" s="236"/>
      <c r="F844" s="236"/>
      <c r="G844" s="237"/>
      <c r="H844" s="236"/>
      <c r="I844" s="236"/>
      <c r="J844" s="236"/>
      <c r="K844" s="236"/>
      <c r="L844" s="236"/>
      <c r="M844" s="236"/>
      <c r="N844" s="236"/>
      <c r="O844" s="236"/>
      <c r="P844" s="236"/>
      <c r="Q844" s="236"/>
      <c r="R844" s="236"/>
      <c r="S844" s="236"/>
      <c r="T844" s="236"/>
      <c r="U844" s="236"/>
      <c r="V844" s="236"/>
      <c r="W844" s="236"/>
      <c r="X844" s="236"/>
      <c r="Y844" s="236"/>
      <c r="Z844" s="236"/>
      <c r="AA844" s="236"/>
      <c r="AB844" s="236"/>
      <c r="AC844" s="236"/>
    </row>
    <row r="845" spans="1:29" ht="13.2" x14ac:dyDescent="0.25">
      <c r="A845" s="236"/>
      <c r="B845" s="236"/>
      <c r="C845" s="236"/>
      <c r="D845" s="236"/>
      <c r="E845" s="236"/>
      <c r="F845" s="236"/>
      <c r="G845" s="237"/>
      <c r="H845" s="236"/>
      <c r="I845" s="236"/>
      <c r="J845" s="236"/>
      <c r="K845" s="236"/>
      <c r="L845" s="236"/>
      <c r="M845" s="236"/>
      <c r="N845" s="236"/>
      <c r="O845" s="236"/>
      <c r="P845" s="236"/>
      <c r="Q845" s="236"/>
      <c r="R845" s="236"/>
      <c r="S845" s="236"/>
      <c r="T845" s="236"/>
      <c r="U845" s="236"/>
      <c r="V845" s="236"/>
      <c r="W845" s="236"/>
      <c r="X845" s="236"/>
      <c r="Y845" s="236"/>
      <c r="Z845" s="236"/>
      <c r="AA845" s="236"/>
      <c r="AB845" s="236"/>
      <c r="AC845" s="236"/>
    </row>
    <row r="846" spans="1:29" ht="13.2" x14ac:dyDescent="0.25">
      <c r="A846" s="236"/>
      <c r="B846" s="236"/>
      <c r="C846" s="236"/>
      <c r="D846" s="236"/>
      <c r="E846" s="236"/>
      <c r="F846" s="236"/>
      <c r="G846" s="237"/>
      <c r="H846" s="236"/>
      <c r="I846" s="236"/>
      <c r="J846" s="236"/>
      <c r="K846" s="236"/>
      <c r="L846" s="236"/>
      <c r="M846" s="236"/>
      <c r="N846" s="236"/>
      <c r="O846" s="236"/>
      <c r="P846" s="236"/>
      <c r="Q846" s="236"/>
      <c r="R846" s="236"/>
      <c r="S846" s="236"/>
      <c r="T846" s="236"/>
      <c r="U846" s="236"/>
      <c r="V846" s="236"/>
      <c r="W846" s="236"/>
      <c r="X846" s="236"/>
      <c r="Y846" s="236"/>
      <c r="Z846" s="236"/>
      <c r="AA846" s="236"/>
      <c r="AB846" s="236"/>
      <c r="AC846" s="236"/>
    </row>
    <row r="847" spans="1:29" ht="13.2" x14ac:dyDescent="0.25">
      <c r="A847" s="236"/>
      <c r="B847" s="236"/>
      <c r="C847" s="236"/>
      <c r="D847" s="236"/>
      <c r="E847" s="236"/>
      <c r="F847" s="236"/>
      <c r="G847" s="237"/>
      <c r="H847" s="236"/>
      <c r="I847" s="236"/>
      <c r="J847" s="236"/>
      <c r="K847" s="236"/>
      <c r="L847" s="236"/>
      <c r="M847" s="236"/>
      <c r="N847" s="236"/>
      <c r="O847" s="236"/>
      <c r="P847" s="236"/>
      <c r="Q847" s="236"/>
      <c r="R847" s="236"/>
      <c r="S847" s="236"/>
      <c r="T847" s="236"/>
      <c r="U847" s="236"/>
      <c r="V847" s="236"/>
      <c r="W847" s="236"/>
      <c r="X847" s="236"/>
      <c r="Y847" s="236"/>
      <c r="Z847" s="236"/>
      <c r="AA847" s="236"/>
      <c r="AB847" s="236"/>
      <c r="AC847" s="236"/>
    </row>
    <row r="848" spans="1:29" ht="13.2" x14ac:dyDescent="0.25">
      <c r="A848" s="236"/>
      <c r="B848" s="236"/>
      <c r="C848" s="236"/>
      <c r="D848" s="236"/>
      <c r="E848" s="236"/>
      <c r="F848" s="236"/>
      <c r="G848" s="237"/>
      <c r="H848" s="236"/>
      <c r="I848" s="236"/>
      <c r="J848" s="236"/>
      <c r="K848" s="236"/>
      <c r="L848" s="236"/>
      <c r="M848" s="236"/>
      <c r="N848" s="236"/>
      <c r="O848" s="236"/>
      <c r="P848" s="236"/>
      <c r="Q848" s="236"/>
      <c r="R848" s="236"/>
      <c r="S848" s="236"/>
      <c r="T848" s="236"/>
      <c r="U848" s="236"/>
      <c r="V848" s="236"/>
      <c r="W848" s="236"/>
      <c r="X848" s="236"/>
      <c r="Y848" s="236"/>
      <c r="Z848" s="236"/>
      <c r="AA848" s="236"/>
      <c r="AB848" s="236"/>
      <c r="AC848" s="236"/>
    </row>
    <row r="849" spans="1:29" ht="13.2" x14ac:dyDescent="0.25">
      <c r="A849" s="236"/>
      <c r="B849" s="236"/>
      <c r="C849" s="236"/>
      <c r="D849" s="236"/>
      <c r="E849" s="236"/>
      <c r="F849" s="236"/>
      <c r="G849" s="237"/>
      <c r="H849" s="236"/>
      <c r="I849" s="236"/>
      <c r="J849" s="236"/>
      <c r="K849" s="236"/>
      <c r="L849" s="236"/>
      <c r="M849" s="236"/>
      <c r="N849" s="236"/>
      <c r="O849" s="236"/>
      <c r="P849" s="236"/>
      <c r="Q849" s="236"/>
      <c r="R849" s="236"/>
      <c r="S849" s="236"/>
      <c r="T849" s="236"/>
      <c r="U849" s="236"/>
      <c r="V849" s="236"/>
      <c r="W849" s="236"/>
      <c r="X849" s="236"/>
      <c r="Y849" s="236"/>
      <c r="Z849" s="236"/>
      <c r="AA849" s="236"/>
      <c r="AB849" s="236"/>
      <c r="AC849" s="236"/>
    </row>
    <row r="850" spans="1:29" ht="13.2" x14ac:dyDescent="0.25">
      <c r="A850" s="236"/>
      <c r="B850" s="236"/>
      <c r="C850" s="236"/>
      <c r="D850" s="236"/>
      <c r="E850" s="236"/>
      <c r="F850" s="236"/>
      <c r="G850" s="237"/>
      <c r="H850" s="236"/>
      <c r="I850" s="236"/>
      <c r="J850" s="236"/>
      <c r="K850" s="236"/>
      <c r="L850" s="236"/>
      <c r="M850" s="236"/>
      <c r="N850" s="236"/>
      <c r="O850" s="236"/>
      <c r="P850" s="236"/>
      <c r="Q850" s="236"/>
      <c r="R850" s="236"/>
      <c r="S850" s="236"/>
      <c r="T850" s="236"/>
      <c r="U850" s="236"/>
      <c r="V850" s="236"/>
      <c r="W850" s="236"/>
      <c r="X850" s="236"/>
      <c r="Y850" s="236"/>
      <c r="Z850" s="236"/>
      <c r="AA850" s="236"/>
      <c r="AB850" s="236"/>
      <c r="AC850" s="236"/>
    </row>
    <row r="851" spans="1:29" ht="13.2" x14ac:dyDescent="0.25">
      <c r="A851" s="236"/>
      <c r="B851" s="236"/>
      <c r="C851" s="236"/>
      <c r="D851" s="236"/>
      <c r="E851" s="236"/>
      <c r="F851" s="236"/>
      <c r="G851" s="237"/>
      <c r="H851" s="236"/>
      <c r="I851" s="236"/>
      <c r="J851" s="236"/>
      <c r="K851" s="236"/>
      <c r="L851" s="236"/>
      <c r="M851" s="236"/>
      <c r="N851" s="236"/>
      <c r="O851" s="236"/>
      <c r="P851" s="236"/>
      <c r="Q851" s="236"/>
      <c r="R851" s="236"/>
      <c r="S851" s="236"/>
      <c r="T851" s="236"/>
      <c r="U851" s="236"/>
      <c r="V851" s="236"/>
      <c r="W851" s="236"/>
      <c r="X851" s="236"/>
      <c r="Y851" s="236"/>
      <c r="Z851" s="236"/>
      <c r="AA851" s="236"/>
      <c r="AB851" s="236"/>
      <c r="AC851" s="236"/>
    </row>
    <row r="852" spans="1:29" ht="13.2" x14ac:dyDescent="0.25">
      <c r="A852" s="236"/>
      <c r="B852" s="236"/>
      <c r="C852" s="236"/>
      <c r="D852" s="236"/>
      <c r="E852" s="236"/>
      <c r="F852" s="236"/>
      <c r="G852" s="237"/>
      <c r="H852" s="236"/>
      <c r="I852" s="236"/>
      <c r="J852" s="236"/>
      <c r="K852" s="236"/>
      <c r="L852" s="236"/>
      <c r="M852" s="236"/>
      <c r="N852" s="236"/>
      <c r="O852" s="236"/>
      <c r="P852" s="236"/>
      <c r="Q852" s="236"/>
      <c r="R852" s="236"/>
      <c r="S852" s="236"/>
      <c r="T852" s="236"/>
      <c r="U852" s="236"/>
      <c r="V852" s="236"/>
      <c r="W852" s="236"/>
      <c r="X852" s="236"/>
      <c r="Y852" s="236"/>
      <c r="Z852" s="236"/>
      <c r="AA852" s="236"/>
      <c r="AB852" s="236"/>
      <c r="AC852" s="236"/>
    </row>
    <row r="853" spans="1:29" ht="13.2" x14ac:dyDescent="0.25">
      <c r="A853" s="236"/>
      <c r="B853" s="236"/>
      <c r="C853" s="236"/>
      <c r="D853" s="236"/>
      <c r="E853" s="236"/>
      <c r="F853" s="236"/>
      <c r="G853" s="237"/>
      <c r="H853" s="236"/>
      <c r="I853" s="236"/>
      <c r="J853" s="236"/>
      <c r="K853" s="236"/>
      <c r="L853" s="236"/>
      <c r="M853" s="236"/>
      <c r="N853" s="236"/>
      <c r="O853" s="236"/>
      <c r="P853" s="236"/>
      <c r="Q853" s="236"/>
      <c r="R853" s="236"/>
      <c r="S853" s="236"/>
      <c r="T853" s="236"/>
      <c r="U853" s="236"/>
      <c r="V853" s="236"/>
      <c r="W853" s="236"/>
      <c r="X853" s="236"/>
      <c r="Y853" s="236"/>
      <c r="Z853" s="236"/>
      <c r="AA853" s="236"/>
      <c r="AB853" s="236"/>
      <c r="AC853" s="236"/>
    </row>
    <row r="854" spans="1:29" ht="13.2" x14ac:dyDescent="0.25">
      <c r="A854" s="236"/>
      <c r="B854" s="236"/>
      <c r="C854" s="236"/>
      <c r="D854" s="236"/>
      <c r="E854" s="236"/>
      <c r="F854" s="236"/>
      <c r="G854" s="237"/>
      <c r="H854" s="236"/>
      <c r="I854" s="236"/>
      <c r="J854" s="236"/>
      <c r="K854" s="236"/>
      <c r="L854" s="236"/>
      <c r="M854" s="236"/>
      <c r="N854" s="236"/>
      <c r="O854" s="236"/>
      <c r="P854" s="236"/>
      <c r="Q854" s="236"/>
      <c r="R854" s="236"/>
      <c r="S854" s="236"/>
      <c r="T854" s="236"/>
      <c r="U854" s="236"/>
      <c r="V854" s="236"/>
      <c r="W854" s="236"/>
      <c r="X854" s="236"/>
      <c r="Y854" s="236"/>
      <c r="Z854" s="236"/>
      <c r="AA854" s="236"/>
      <c r="AB854" s="236"/>
      <c r="AC854" s="236"/>
    </row>
    <row r="855" spans="1:29" ht="13.2" x14ac:dyDescent="0.25">
      <c r="A855" s="236"/>
      <c r="B855" s="236"/>
      <c r="C855" s="236"/>
      <c r="D855" s="236"/>
      <c r="E855" s="236"/>
      <c r="F855" s="236"/>
      <c r="G855" s="237"/>
      <c r="H855" s="236"/>
      <c r="I855" s="236"/>
      <c r="J855" s="236"/>
      <c r="K855" s="236"/>
      <c r="L855" s="236"/>
      <c r="M855" s="236"/>
      <c r="N855" s="236"/>
      <c r="O855" s="236"/>
      <c r="P855" s="236"/>
      <c r="Q855" s="236"/>
      <c r="R855" s="236"/>
      <c r="S855" s="236"/>
      <c r="T855" s="236"/>
      <c r="U855" s="236"/>
      <c r="V855" s="236"/>
      <c r="W855" s="236"/>
      <c r="X855" s="236"/>
      <c r="Y855" s="236"/>
      <c r="Z855" s="236"/>
      <c r="AA855" s="236"/>
      <c r="AB855" s="236"/>
      <c r="AC855" s="236"/>
    </row>
    <row r="856" spans="1:29" ht="13.2" x14ac:dyDescent="0.25">
      <c r="A856" s="236"/>
      <c r="B856" s="236"/>
      <c r="C856" s="236"/>
      <c r="D856" s="236"/>
      <c r="E856" s="236"/>
      <c r="F856" s="236"/>
      <c r="G856" s="237"/>
      <c r="H856" s="236"/>
      <c r="I856" s="236"/>
      <c r="J856" s="236"/>
      <c r="K856" s="236"/>
      <c r="L856" s="236"/>
      <c r="M856" s="236"/>
      <c r="N856" s="236"/>
      <c r="O856" s="236"/>
      <c r="P856" s="236"/>
      <c r="Q856" s="236"/>
      <c r="R856" s="236"/>
      <c r="S856" s="236"/>
      <c r="T856" s="236"/>
      <c r="U856" s="236"/>
      <c r="V856" s="236"/>
      <c r="W856" s="236"/>
      <c r="X856" s="236"/>
      <c r="Y856" s="236"/>
      <c r="Z856" s="236"/>
      <c r="AA856" s="236"/>
      <c r="AB856" s="236"/>
      <c r="AC856" s="236"/>
    </row>
    <row r="857" spans="1:29" ht="13.2" x14ac:dyDescent="0.25">
      <c r="A857" s="236"/>
      <c r="B857" s="236"/>
      <c r="C857" s="236"/>
      <c r="D857" s="236"/>
      <c r="E857" s="236"/>
      <c r="F857" s="236"/>
      <c r="G857" s="237"/>
      <c r="H857" s="236"/>
      <c r="I857" s="236"/>
      <c r="J857" s="236"/>
      <c r="K857" s="236"/>
      <c r="L857" s="236"/>
      <c r="M857" s="236"/>
      <c r="N857" s="236"/>
      <c r="O857" s="236"/>
      <c r="P857" s="236"/>
      <c r="Q857" s="236"/>
      <c r="R857" s="236"/>
      <c r="S857" s="236"/>
      <c r="T857" s="236"/>
      <c r="U857" s="236"/>
      <c r="V857" s="236"/>
      <c r="W857" s="236"/>
      <c r="X857" s="236"/>
      <c r="Y857" s="236"/>
      <c r="Z857" s="236"/>
      <c r="AA857" s="236"/>
      <c r="AB857" s="236"/>
      <c r="AC857" s="236"/>
    </row>
    <row r="858" spans="1:29" ht="13.2" x14ac:dyDescent="0.25">
      <c r="A858" s="236"/>
      <c r="B858" s="236"/>
      <c r="C858" s="236"/>
      <c r="D858" s="236"/>
      <c r="E858" s="236"/>
      <c r="F858" s="236"/>
      <c r="G858" s="237"/>
      <c r="H858" s="236"/>
      <c r="I858" s="236"/>
      <c r="J858" s="236"/>
      <c r="K858" s="236"/>
      <c r="L858" s="236"/>
      <c r="M858" s="236"/>
      <c r="N858" s="236"/>
      <c r="O858" s="236"/>
      <c r="P858" s="236"/>
      <c r="Q858" s="236"/>
      <c r="R858" s="236"/>
      <c r="S858" s="236"/>
      <c r="T858" s="236"/>
      <c r="U858" s="236"/>
      <c r="V858" s="236"/>
      <c r="W858" s="236"/>
      <c r="X858" s="236"/>
      <c r="Y858" s="236"/>
      <c r="Z858" s="236"/>
      <c r="AA858" s="236"/>
      <c r="AB858" s="236"/>
      <c r="AC858" s="236"/>
    </row>
    <row r="859" spans="1:29" ht="13.2" x14ac:dyDescent="0.25">
      <c r="A859" s="236"/>
      <c r="B859" s="236"/>
      <c r="C859" s="236"/>
      <c r="D859" s="236"/>
      <c r="E859" s="236"/>
      <c r="F859" s="236"/>
      <c r="G859" s="237"/>
      <c r="H859" s="236"/>
      <c r="I859" s="236"/>
      <c r="J859" s="236"/>
      <c r="K859" s="236"/>
      <c r="L859" s="236"/>
      <c r="M859" s="236"/>
      <c r="N859" s="236"/>
      <c r="O859" s="236"/>
      <c r="P859" s="236"/>
      <c r="Q859" s="236"/>
      <c r="R859" s="236"/>
      <c r="S859" s="236"/>
      <c r="T859" s="236"/>
      <c r="U859" s="236"/>
      <c r="V859" s="236"/>
      <c r="W859" s="236"/>
      <c r="X859" s="236"/>
      <c r="Y859" s="236"/>
      <c r="Z859" s="236"/>
      <c r="AA859" s="236"/>
      <c r="AB859" s="236"/>
      <c r="AC859" s="236"/>
    </row>
    <row r="860" spans="1:29" ht="13.2" x14ac:dyDescent="0.25">
      <c r="A860" s="236"/>
      <c r="B860" s="236"/>
      <c r="C860" s="236"/>
      <c r="D860" s="236"/>
      <c r="E860" s="236"/>
      <c r="F860" s="236"/>
      <c r="G860" s="237"/>
      <c r="H860" s="236"/>
      <c r="I860" s="236"/>
      <c r="J860" s="236"/>
      <c r="K860" s="236"/>
      <c r="L860" s="236"/>
      <c r="M860" s="236"/>
      <c r="N860" s="236"/>
      <c r="O860" s="236"/>
      <c r="P860" s="236"/>
      <c r="Q860" s="236"/>
      <c r="R860" s="236"/>
      <c r="S860" s="236"/>
      <c r="T860" s="236"/>
      <c r="U860" s="236"/>
      <c r="V860" s="236"/>
      <c r="W860" s="236"/>
      <c r="X860" s="236"/>
      <c r="Y860" s="236"/>
      <c r="Z860" s="236"/>
      <c r="AA860" s="236"/>
      <c r="AB860" s="236"/>
      <c r="AC860" s="236"/>
    </row>
    <row r="861" spans="1:29" ht="13.2" x14ac:dyDescent="0.25">
      <c r="A861" s="236"/>
      <c r="B861" s="236"/>
      <c r="C861" s="236"/>
      <c r="D861" s="236"/>
      <c r="E861" s="236"/>
      <c r="F861" s="236"/>
      <c r="G861" s="237"/>
      <c r="H861" s="236"/>
      <c r="I861" s="236"/>
      <c r="J861" s="236"/>
      <c r="K861" s="236"/>
      <c r="L861" s="236"/>
      <c r="M861" s="236"/>
      <c r="N861" s="236"/>
      <c r="O861" s="236"/>
      <c r="P861" s="236"/>
      <c r="Q861" s="236"/>
      <c r="R861" s="236"/>
      <c r="S861" s="236"/>
      <c r="T861" s="236"/>
      <c r="U861" s="236"/>
      <c r="V861" s="236"/>
      <c r="W861" s="236"/>
      <c r="X861" s="236"/>
      <c r="Y861" s="236"/>
      <c r="Z861" s="236"/>
      <c r="AA861" s="236"/>
      <c r="AB861" s="236"/>
      <c r="AC861" s="236"/>
    </row>
    <row r="862" spans="1:29" ht="13.2" x14ac:dyDescent="0.25">
      <c r="A862" s="236"/>
      <c r="B862" s="236"/>
      <c r="C862" s="236"/>
      <c r="D862" s="236"/>
      <c r="E862" s="236"/>
      <c r="F862" s="236"/>
      <c r="G862" s="237"/>
      <c r="H862" s="236"/>
      <c r="I862" s="236"/>
      <c r="J862" s="236"/>
      <c r="K862" s="236"/>
      <c r="L862" s="236"/>
      <c r="M862" s="236"/>
      <c r="N862" s="236"/>
      <c r="O862" s="236"/>
      <c r="P862" s="236"/>
      <c r="Q862" s="236"/>
      <c r="R862" s="236"/>
      <c r="S862" s="236"/>
      <c r="T862" s="236"/>
      <c r="U862" s="236"/>
      <c r="V862" s="236"/>
      <c r="W862" s="236"/>
      <c r="X862" s="236"/>
      <c r="Y862" s="236"/>
      <c r="Z862" s="236"/>
      <c r="AA862" s="236"/>
      <c r="AB862" s="236"/>
      <c r="AC862" s="236"/>
    </row>
    <row r="863" spans="1:29" ht="13.2" x14ac:dyDescent="0.25">
      <c r="A863" s="236"/>
      <c r="B863" s="236"/>
      <c r="C863" s="236"/>
      <c r="D863" s="236"/>
      <c r="E863" s="236"/>
      <c r="F863" s="236"/>
      <c r="G863" s="237"/>
      <c r="H863" s="236"/>
      <c r="I863" s="236"/>
      <c r="J863" s="236"/>
      <c r="K863" s="236"/>
      <c r="L863" s="236"/>
      <c r="M863" s="236"/>
      <c r="N863" s="236"/>
      <c r="O863" s="236"/>
      <c r="P863" s="236"/>
      <c r="Q863" s="236"/>
      <c r="R863" s="236"/>
      <c r="S863" s="236"/>
      <c r="T863" s="236"/>
      <c r="U863" s="236"/>
      <c r="V863" s="236"/>
      <c r="W863" s="236"/>
      <c r="X863" s="236"/>
      <c r="Y863" s="236"/>
      <c r="Z863" s="236"/>
      <c r="AA863" s="236"/>
      <c r="AB863" s="236"/>
      <c r="AC863" s="236"/>
    </row>
    <row r="864" spans="1:29" ht="13.2" x14ac:dyDescent="0.25">
      <c r="A864" s="236"/>
      <c r="B864" s="236"/>
      <c r="C864" s="236"/>
      <c r="D864" s="236"/>
      <c r="E864" s="236"/>
      <c r="F864" s="236"/>
      <c r="G864" s="237"/>
      <c r="H864" s="236"/>
      <c r="I864" s="236"/>
      <c r="J864" s="236"/>
      <c r="K864" s="236"/>
      <c r="L864" s="236"/>
      <c r="M864" s="236"/>
      <c r="N864" s="236"/>
      <c r="O864" s="236"/>
      <c r="P864" s="236"/>
      <c r="Q864" s="236"/>
      <c r="R864" s="236"/>
      <c r="S864" s="236"/>
      <c r="T864" s="236"/>
      <c r="U864" s="236"/>
      <c r="V864" s="236"/>
      <c r="W864" s="236"/>
      <c r="X864" s="236"/>
      <c r="Y864" s="236"/>
      <c r="Z864" s="236"/>
      <c r="AA864" s="236"/>
      <c r="AB864" s="236"/>
      <c r="AC864" s="236"/>
    </row>
    <row r="865" spans="1:29" ht="13.2" x14ac:dyDescent="0.25">
      <c r="A865" s="236"/>
      <c r="B865" s="236"/>
      <c r="C865" s="236"/>
      <c r="D865" s="236"/>
      <c r="E865" s="236"/>
      <c r="F865" s="236"/>
      <c r="G865" s="237"/>
      <c r="H865" s="236"/>
      <c r="I865" s="236"/>
      <c r="J865" s="236"/>
      <c r="K865" s="236"/>
      <c r="L865" s="236"/>
      <c r="M865" s="236"/>
      <c r="N865" s="236"/>
      <c r="O865" s="236"/>
      <c r="P865" s="236"/>
      <c r="Q865" s="236"/>
      <c r="R865" s="236"/>
      <c r="S865" s="236"/>
      <c r="T865" s="236"/>
      <c r="U865" s="236"/>
      <c r="V865" s="236"/>
      <c r="W865" s="236"/>
      <c r="X865" s="236"/>
      <c r="Y865" s="236"/>
      <c r="Z865" s="236"/>
      <c r="AA865" s="236"/>
      <c r="AB865" s="236"/>
      <c r="AC865" s="236"/>
    </row>
    <row r="866" spans="1:29" ht="13.2" x14ac:dyDescent="0.25">
      <c r="A866" s="236"/>
      <c r="B866" s="236"/>
      <c r="C866" s="236"/>
      <c r="D866" s="236"/>
      <c r="E866" s="236"/>
      <c r="F866" s="236"/>
      <c r="G866" s="237"/>
      <c r="H866" s="236"/>
      <c r="I866" s="236"/>
      <c r="J866" s="236"/>
      <c r="K866" s="236"/>
      <c r="L866" s="236"/>
      <c r="M866" s="236"/>
      <c r="N866" s="236"/>
      <c r="O866" s="236"/>
      <c r="P866" s="236"/>
      <c r="Q866" s="236"/>
      <c r="R866" s="236"/>
      <c r="S866" s="236"/>
      <c r="T866" s="236"/>
      <c r="U866" s="236"/>
      <c r="V866" s="236"/>
      <c r="W866" s="236"/>
      <c r="X866" s="236"/>
      <c r="Y866" s="236"/>
      <c r="Z866" s="236"/>
      <c r="AA866" s="236"/>
      <c r="AB866" s="236"/>
      <c r="AC866" s="236"/>
    </row>
    <row r="867" spans="1:29" ht="13.2" x14ac:dyDescent="0.25">
      <c r="A867" s="236"/>
      <c r="B867" s="236"/>
      <c r="C867" s="236"/>
      <c r="D867" s="236"/>
      <c r="E867" s="236"/>
      <c r="F867" s="236"/>
      <c r="G867" s="237"/>
      <c r="H867" s="236"/>
      <c r="I867" s="236"/>
      <c r="J867" s="236"/>
      <c r="K867" s="236"/>
      <c r="L867" s="236"/>
      <c r="M867" s="236"/>
      <c r="N867" s="236"/>
      <c r="O867" s="236"/>
      <c r="P867" s="236"/>
      <c r="Q867" s="236"/>
      <c r="R867" s="236"/>
      <c r="S867" s="236"/>
      <c r="T867" s="236"/>
      <c r="U867" s="236"/>
      <c r="V867" s="236"/>
      <c r="W867" s="236"/>
      <c r="X867" s="236"/>
      <c r="Y867" s="236"/>
      <c r="Z867" s="236"/>
      <c r="AA867" s="236"/>
      <c r="AB867" s="236"/>
      <c r="AC867" s="236"/>
    </row>
    <row r="868" spans="1:29" ht="13.2" x14ac:dyDescent="0.25">
      <c r="A868" s="236"/>
      <c r="B868" s="236"/>
      <c r="C868" s="236"/>
      <c r="D868" s="236"/>
      <c r="E868" s="236"/>
      <c r="F868" s="236"/>
      <c r="G868" s="237"/>
      <c r="H868" s="236"/>
      <c r="I868" s="236"/>
      <c r="J868" s="236"/>
      <c r="K868" s="236"/>
      <c r="L868" s="236"/>
      <c r="M868" s="236"/>
      <c r="N868" s="236"/>
      <c r="O868" s="236"/>
      <c r="P868" s="236"/>
      <c r="Q868" s="236"/>
      <c r="R868" s="236"/>
      <c r="S868" s="236"/>
      <c r="T868" s="236"/>
      <c r="U868" s="236"/>
      <c r="V868" s="236"/>
      <c r="W868" s="236"/>
      <c r="X868" s="236"/>
      <c r="Y868" s="236"/>
      <c r="Z868" s="236"/>
      <c r="AA868" s="236"/>
      <c r="AB868" s="236"/>
      <c r="AC868" s="236"/>
    </row>
    <row r="869" spans="1:29" ht="13.2" x14ac:dyDescent="0.25">
      <c r="A869" s="236"/>
      <c r="B869" s="236"/>
      <c r="C869" s="236"/>
      <c r="D869" s="236"/>
      <c r="E869" s="236"/>
      <c r="F869" s="236"/>
      <c r="G869" s="237"/>
      <c r="H869" s="236"/>
      <c r="I869" s="236"/>
      <c r="J869" s="236"/>
      <c r="K869" s="236"/>
      <c r="L869" s="236"/>
      <c r="M869" s="236"/>
      <c r="N869" s="236"/>
      <c r="O869" s="236"/>
      <c r="P869" s="236"/>
      <c r="Q869" s="236"/>
      <c r="R869" s="236"/>
      <c r="S869" s="236"/>
      <c r="T869" s="236"/>
      <c r="U869" s="236"/>
      <c r="V869" s="236"/>
      <c r="W869" s="236"/>
      <c r="X869" s="236"/>
      <c r="Y869" s="236"/>
      <c r="Z869" s="236"/>
      <c r="AA869" s="236"/>
      <c r="AB869" s="236"/>
      <c r="AC869" s="236"/>
    </row>
    <row r="870" spans="1:29" ht="13.2" x14ac:dyDescent="0.25">
      <c r="A870" s="236"/>
      <c r="B870" s="236"/>
      <c r="C870" s="236"/>
      <c r="D870" s="236"/>
      <c r="E870" s="236"/>
      <c r="F870" s="236"/>
      <c r="G870" s="237"/>
      <c r="H870" s="236"/>
      <c r="I870" s="236"/>
      <c r="J870" s="236"/>
      <c r="K870" s="236"/>
      <c r="L870" s="236"/>
      <c r="M870" s="236"/>
      <c r="N870" s="236"/>
      <c r="O870" s="236"/>
      <c r="P870" s="236"/>
      <c r="Q870" s="236"/>
      <c r="R870" s="236"/>
      <c r="S870" s="236"/>
      <c r="T870" s="236"/>
      <c r="U870" s="236"/>
      <c r="V870" s="236"/>
      <c r="W870" s="236"/>
      <c r="X870" s="236"/>
      <c r="Y870" s="236"/>
      <c r="Z870" s="236"/>
      <c r="AA870" s="236"/>
      <c r="AB870" s="236"/>
      <c r="AC870" s="236"/>
    </row>
    <row r="871" spans="1:29" ht="13.2" x14ac:dyDescent="0.25">
      <c r="A871" s="236"/>
      <c r="B871" s="236"/>
      <c r="C871" s="236"/>
      <c r="D871" s="236"/>
      <c r="E871" s="236"/>
      <c r="F871" s="236"/>
      <c r="G871" s="237"/>
      <c r="H871" s="236"/>
      <c r="I871" s="236"/>
      <c r="J871" s="236"/>
      <c r="K871" s="236"/>
      <c r="L871" s="236"/>
      <c r="M871" s="236"/>
      <c r="N871" s="236"/>
      <c r="O871" s="236"/>
      <c r="P871" s="236"/>
      <c r="Q871" s="236"/>
      <c r="R871" s="236"/>
      <c r="S871" s="236"/>
      <c r="T871" s="236"/>
      <c r="U871" s="236"/>
      <c r="V871" s="236"/>
      <c r="W871" s="236"/>
      <c r="X871" s="236"/>
      <c r="Y871" s="236"/>
      <c r="Z871" s="236"/>
      <c r="AA871" s="236"/>
      <c r="AB871" s="236"/>
      <c r="AC871" s="236"/>
    </row>
    <row r="872" spans="1:29" ht="13.2" x14ac:dyDescent="0.25">
      <c r="A872" s="236"/>
      <c r="B872" s="236"/>
      <c r="C872" s="236"/>
      <c r="D872" s="236"/>
      <c r="E872" s="236"/>
      <c r="F872" s="236"/>
      <c r="G872" s="237"/>
      <c r="H872" s="236"/>
      <c r="I872" s="236"/>
      <c r="J872" s="236"/>
      <c r="K872" s="236"/>
      <c r="L872" s="236"/>
      <c r="M872" s="236"/>
      <c r="N872" s="236"/>
      <c r="O872" s="236"/>
      <c r="P872" s="236"/>
      <c r="Q872" s="236"/>
      <c r="R872" s="236"/>
      <c r="S872" s="236"/>
      <c r="T872" s="236"/>
      <c r="U872" s="236"/>
      <c r="V872" s="236"/>
      <c r="W872" s="236"/>
      <c r="X872" s="236"/>
      <c r="Y872" s="236"/>
      <c r="Z872" s="236"/>
      <c r="AA872" s="236"/>
      <c r="AB872" s="236"/>
      <c r="AC872" s="236"/>
    </row>
    <row r="873" spans="1:29" ht="13.2" x14ac:dyDescent="0.25">
      <c r="A873" s="236"/>
      <c r="B873" s="236"/>
      <c r="C873" s="236"/>
      <c r="D873" s="236"/>
      <c r="E873" s="236"/>
      <c r="F873" s="236"/>
      <c r="G873" s="237"/>
      <c r="H873" s="236"/>
      <c r="I873" s="236"/>
      <c r="J873" s="236"/>
      <c r="K873" s="236"/>
      <c r="L873" s="236"/>
      <c r="M873" s="236"/>
      <c r="N873" s="236"/>
      <c r="O873" s="236"/>
      <c r="P873" s="236"/>
      <c r="Q873" s="236"/>
      <c r="R873" s="236"/>
      <c r="S873" s="236"/>
      <c r="T873" s="236"/>
      <c r="U873" s="236"/>
      <c r="V873" s="236"/>
      <c r="W873" s="236"/>
      <c r="X873" s="236"/>
      <c r="Y873" s="236"/>
      <c r="Z873" s="236"/>
      <c r="AA873" s="236"/>
      <c r="AB873" s="236"/>
      <c r="AC873" s="236"/>
    </row>
    <row r="874" spans="1:29" ht="13.2" x14ac:dyDescent="0.25">
      <c r="A874" s="236"/>
      <c r="B874" s="236"/>
      <c r="C874" s="236"/>
      <c r="D874" s="236"/>
      <c r="E874" s="236"/>
      <c r="F874" s="236"/>
      <c r="G874" s="237"/>
      <c r="H874" s="236"/>
      <c r="I874" s="236"/>
      <c r="J874" s="236"/>
      <c r="K874" s="236"/>
      <c r="L874" s="236"/>
      <c r="M874" s="236"/>
      <c r="N874" s="236"/>
      <c r="O874" s="236"/>
      <c r="P874" s="236"/>
      <c r="Q874" s="236"/>
      <c r="R874" s="236"/>
      <c r="S874" s="236"/>
      <c r="T874" s="236"/>
      <c r="U874" s="236"/>
      <c r="V874" s="236"/>
      <c r="W874" s="236"/>
      <c r="X874" s="236"/>
      <c r="Y874" s="236"/>
      <c r="Z874" s="236"/>
      <c r="AA874" s="236"/>
      <c r="AB874" s="236"/>
      <c r="AC874" s="236"/>
    </row>
    <row r="875" spans="1:29" ht="13.2" x14ac:dyDescent="0.25">
      <c r="A875" s="236"/>
      <c r="B875" s="236"/>
      <c r="C875" s="236"/>
      <c r="D875" s="236"/>
      <c r="E875" s="236"/>
      <c r="F875" s="236"/>
      <c r="G875" s="237"/>
      <c r="H875" s="236"/>
      <c r="I875" s="236"/>
      <c r="J875" s="236"/>
      <c r="K875" s="236"/>
      <c r="L875" s="236"/>
      <c r="M875" s="236"/>
      <c r="N875" s="236"/>
      <c r="O875" s="236"/>
      <c r="P875" s="236"/>
      <c r="Q875" s="236"/>
      <c r="R875" s="236"/>
      <c r="S875" s="236"/>
      <c r="T875" s="236"/>
      <c r="U875" s="236"/>
      <c r="V875" s="236"/>
      <c r="W875" s="236"/>
      <c r="X875" s="236"/>
      <c r="Y875" s="236"/>
      <c r="Z875" s="236"/>
      <c r="AA875" s="236"/>
      <c r="AB875" s="236"/>
      <c r="AC875" s="236"/>
    </row>
    <row r="876" spans="1:29" ht="13.2" x14ac:dyDescent="0.25">
      <c r="A876" s="236"/>
      <c r="B876" s="236"/>
      <c r="C876" s="236"/>
      <c r="D876" s="236"/>
      <c r="E876" s="236"/>
      <c r="F876" s="236"/>
      <c r="G876" s="237"/>
      <c r="H876" s="236"/>
      <c r="I876" s="236"/>
      <c r="J876" s="236"/>
      <c r="K876" s="236"/>
      <c r="L876" s="236"/>
      <c r="M876" s="236"/>
      <c r="N876" s="236"/>
      <c r="O876" s="236"/>
      <c r="P876" s="236"/>
      <c r="Q876" s="236"/>
      <c r="R876" s="236"/>
      <c r="S876" s="236"/>
      <c r="T876" s="236"/>
      <c r="U876" s="236"/>
      <c r="V876" s="236"/>
      <c r="W876" s="236"/>
      <c r="X876" s="236"/>
      <c r="Y876" s="236"/>
      <c r="Z876" s="236"/>
      <c r="AA876" s="236"/>
      <c r="AB876" s="236"/>
      <c r="AC876" s="236"/>
    </row>
    <row r="877" spans="1:29" ht="13.2" x14ac:dyDescent="0.25">
      <c r="A877" s="236"/>
      <c r="B877" s="236"/>
      <c r="C877" s="236"/>
      <c r="D877" s="236"/>
      <c r="E877" s="236"/>
      <c r="F877" s="236"/>
      <c r="G877" s="237"/>
      <c r="H877" s="236"/>
      <c r="I877" s="236"/>
      <c r="J877" s="236"/>
      <c r="K877" s="236"/>
      <c r="L877" s="236"/>
      <c r="M877" s="236"/>
      <c r="N877" s="236"/>
      <c r="O877" s="236"/>
      <c r="P877" s="236"/>
      <c r="Q877" s="236"/>
      <c r="R877" s="236"/>
      <c r="S877" s="236"/>
      <c r="T877" s="236"/>
      <c r="U877" s="236"/>
      <c r="V877" s="236"/>
      <c r="W877" s="236"/>
      <c r="X877" s="236"/>
      <c r="Y877" s="236"/>
      <c r="Z877" s="236"/>
      <c r="AA877" s="236"/>
      <c r="AB877" s="236"/>
      <c r="AC877" s="236"/>
    </row>
    <row r="878" spans="1:29" ht="13.2" x14ac:dyDescent="0.25">
      <c r="A878" s="236"/>
      <c r="B878" s="236"/>
      <c r="C878" s="236"/>
      <c r="D878" s="236"/>
      <c r="E878" s="236"/>
      <c r="F878" s="236"/>
      <c r="G878" s="237"/>
      <c r="H878" s="236"/>
      <c r="I878" s="236"/>
      <c r="J878" s="236"/>
      <c r="K878" s="236"/>
      <c r="L878" s="236"/>
      <c r="M878" s="236"/>
      <c r="N878" s="236"/>
      <c r="O878" s="236"/>
      <c r="P878" s="236"/>
      <c r="Q878" s="236"/>
      <c r="R878" s="236"/>
      <c r="S878" s="236"/>
      <c r="T878" s="236"/>
      <c r="U878" s="236"/>
      <c r="V878" s="236"/>
      <c r="W878" s="236"/>
      <c r="X878" s="236"/>
      <c r="Y878" s="236"/>
      <c r="Z878" s="236"/>
      <c r="AA878" s="236"/>
      <c r="AB878" s="236"/>
      <c r="AC878" s="236"/>
    </row>
    <row r="879" spans="1:29" ht="13.2" x14ac:dyDescent="0.25">
      <c r="A879" s="236"/>
      <c r="B879" s="236"/>
      <c r="C879" s="236"/>
      <c r="D879" s="236"/>
      <c r="E879" s="236"/>
      <c r="F879" s="236"/>
      <c r="G879" s="237"/>
      <c r="H879" s="236"/>
      <c r="I879" s="236"/>
      <c r="J879" s="236"/>
      <c r="K879" s="236"/>
      <c r="L879" s="236"/>
      <c r="M879" s="236"/>
      <c r="N879" s="236"/>
      <c r="O879" s="236"/>
      <c r="P879" s="236"/>
      <c r="Q879" s="236"/>
      <c r="R879" s="236"/>
      <c r="S879" s="236"/>
      <c r="T879" s="236"/>
      <c r="U879" s="236"/>
      <c r="V879" s="236"/>
      <c r="W879" s="236"/>
      <c r="X879" s="236"/>
      <c r="Y879" s="236"/>
      <c r="Z879" s="236"/>
      <c r="AA879" s="236"/>
      <c r="AB879" s="236"/>
      <c r="AC879" s="236"/>
    </row>
    <row r="880" spans="1:29" ht="13.2" x14ac:dyDescent="0.25">
      <c r="A880" s="236"/>
      <c r="B880" s="236"/>
      <c r="C880" s="236"/>
      <c r="D880" s="236"/>
      <c r="E880" s="236"/>
      <c r="F880" s="236"/>
      <c r="G880" s="237"/>
      <c r="H880" s="236"/>
      <c r="I880" s="236"/>
      <c r="J880" s="236"/>
      <c r="K880" s="236"/>
      <c r="L880" s="236"/>
      <c r="M880" s="236"/>
      <c r="N880" s="236"/>
      <c r="O880" s="236"/>
      <c r="P880" s="236"/>
      <c r="Q880" s="236"/>
      <c r="R880" s="236"/>
      <c r="S880" s="236"/>
      <c r="T880" s="236"/>
      <c r="U880" s="236"/>
      <c r="V880" s="236"/>
      <c r="W880" s="236"/>
      <c r="X880" s="236"/>
      <c r="Y880" s="236"/>
      <c r="Z880" s="236"/>
      <c r="AA880" s="236"/>
      <c r="AB880" s="236"/>
      <c r="AC880" s="236"/>
    </row>
    <row r="881" spans="1:29" ht="13.2" x14ac:dyDescent="0.25">
      <c r="A881" s="236"/>
      <c r="B881" s="236"/>
      <c r="C881" s="236"/>
      <c r="D881" s="236"/>
      <c r="E881" s="236"/>
      <c r="F881" s="236"/>
      <c r="G881" s="237"/>
      <c r="H881" s="236"/>
      <c r="I881" s="236"/>
      <c r="J881" s="236"/>
      <c r="K881" s="236"/>
      <c r="L881" s="236"/>
      <c r="M881" s="236"/>
      <c r="N881" s="236"/>
      <c r="O881" s="236"/>
      <c r="P881" s="236"/>
      <c r="Q881" s="236"/>
      <c r="R881" s="236"/>
      <c r="S881" s="236"/>
      <c r="T881" s="236"/>
      <c r="U881" s="236"/>
      <c r="V881" s="236"/>
      <c r="W881" s="236"/>
      <c r="X881" s="236"/>
      <c r="Y881" s="236"/>
      <c r="Z881" s="236"/>
      <c r="AA881" s="236"/>
      <c r="AB881" s="236"/>
      <c r="AC881" s="236"/>
    </row>
    <row r="882" spans="1:29" ht="13.2" x14ac:dyDescent="0.25">
      <c r="A882" s="236"/>
      <c r="B882" s="236"/>
      <c r="C882" s="236"/>
      <c r="D882" s="236"/>
      <c r="E882" s="236"/>
      <c r="F882" s="236"/>
      <c r="G882" s="237"/>
      <c r="H882" s="236"/>
      <c r="I882" s="236"/>
      <c r="J882" s="236"/>
      <c r="K882" s="236"/>
      <c r="L882" s="236"/>
      <c r="M882" s="236"/>
      <c r="N882" s="236"/>
      <c r="O882" s="236"/>
      <c r="P882" s="236"/>
      <c r="Q882" s="236"/>
      <c r="R882" s="236"/>
      <c r="S882" s="236"/>
      <c r="T882" s="236"/>
      <c r="U882" s="236"/>
      <c r="V882" s="236"/>
      <c r="W882" s="236"/>
      <c r="X882" s="236"/>
      <c r="Y882" s="236"/>
      <c r="Z882" s="236"/>
      <c r="AA882" s="236"/>
      <c r="AB882" s="236"/>
      <c r="AC882" s="236"/>
    </row>
    <row r="883" spans="1:29" ht="13.2" x14ac:dyDescent="0.25">
      <c r="A883" s="236"/>
      <c r="B883" s="236"/>
      <c r="C883" s="236"/>
      <c r="D883" s="236"/>
      <c r="E883" s="236"/>
      <c r="F883" s="236"/>
      <c r="G883" s="237"/>
      <c r="H883" s="236"/>
      <c r="I883" s="236"/>
      <c r="J883" s="236"/>
      <c r="K883" s="236"/>
      <c r="L883" s="236"/>
      <c r="M883" s="236"/>
      <c r="N883" s="236"/>
      <c r="O883" s="236"/>
      <c r="P883" s="236"/>
      <c r="Q883" s="236"/>
      <c r="R883" s="236"/>
      <c r="S883" s="236"/>
      <c r="T883" s="236"/>
      <c r="U883" s="236"/>
      <c r="V883" s="236"/>
      <c r="W883" s="236"/>
      <c r="X883" s="236"/>
      <c r="Y883" s="236"/>
      <c r="Z883" s="236"/>
      <c r="AA883" s="236"/>
      <c r="AB883" s="236"/>
      <c r="AC883" s="236"/>
    </row>
    <row r="884" spans="1:29" ht="13.2" x14ac:dyDescent="0.25">
      <c r="A884" s="236"/>
      <c r="B884" s="236"/>
      <c r="C884" s="236"/>
      <c r="D884" s="236"/>
      <c r="E884" s="236"/>
      <c r="F884" s="236"/>
      <c r="G884" s="237"/>
      <c r="H884" s="236"/>
      <c r="I884" s="236"/>
      <c r="J884" s="236"/>
      <c r="K884" s="236"/>
      <c r="L884" s="236"/>
      <c r="M884" s="236"/>
      <c r="N884" s="236"/>
      <c r="O884" s="236"/>
      <c r="P884" s="236"/>
      <c r="Q884" s="236"/>
      <c r="R884" s="236"/>
      <c r="S884" s="236"/>
      <c r="T884" s="236"/>
      <c r="U884" s="236"/>
      <c r="V884" s="236"/>
      <c r="W884" s="236"/>
      <c r="X884" s="236"/>
      <c r="Y884" s="236"/>
      <c r="Z884" s="236"/>
      <c r="AA884" s="236"/>
      <c r="AB884" s="236"/>
      <c r="AC884" s="236"/>
    </row>
    <row r="885" spans="1:29" ht="13.2" x14ac:dyDescent="0.25">
      <c r="A885" s="236"/>
      <c r="B885" s="236"/>
      <c r="C885" s="236"/>
      <c r="D885" s="236"/>
      <c r="E885" s="236"/>
      <c r="F885" s="236"/>
      <c r="G885" s="237"/>
      <c r="H885" s="236"/>
      <c r="I885" s="236"/>
      <c r="J885" s="236"/>
      <c r="K885" s="236"/>
      <c r="L885" s="236"/>
      <c r="M885" s="236"/>
      <c r="N885" s="236"/>
      <c r="O885" s="236"/>
      <c r="P885" s="236"/>
      <c r="Q885" s="236"/>
      <c r="R885" s="236"/>
      <c r="S885" s="236"/>
      <c r="T885" s="236"/>
      <c r="U885" s="236"/>
      <c r="V885" s="236"/>
      <c r="W885" s="236"/>
      <c r="X885" s="236"/>
      <c r="Y885" s="236"/>
      <c r="Z885" s="236"/>
      <c r="AA885" s="236"/>
      <c r="AB885" s="236"/>
      <c r="AC885" s="236"/>
    </row>
    <row r="886" spans="1:29" ht="13.2" x14ac:dyDescent="0.25">
      <c r="A886" s="236"/>
      <c r="B886" s="236"/>
      <c r="C886" s="236"/>
      <c r="D886" s="236"/>
      <c r="E886" s="236"/>
      <c r="F886" s="236"/>
      <c r="G886" s="237"/>
      <c r="H886" s="236"/>
      <c r="I886" s="236"/>
      <c r="J886" s="236"/>
      <c r="K886" s="236"/>
      <c r="L886" s="236"/>
      <c r="M886" s="236"/>
      <c r="N886" s="236"/>
      <c r="O886" s="236"/>
      <c r="P886" s="236"/>
      <c r="Q886" s="236"/>
      <c r="R886" s="236"/>
      <c r="S886" s="236"/>
      <c r="T886" s="236"/>
      <c r="U886" s="236"/>
      <c r="V886" s="236"/>
      <c r="W886" s="236"/>
      <c r="X886" s="236"/>
      <c r="Y886" s="236"/>
      <c r="Z886" s="236"/>
      <c r="AA886" s="236"/>
      <c r="AB886" s="236"/>
      <c r="AC886" s="236"/>
    </row>
    <row r="887" spans="1:29" ht="13.2" x14ac:dyDescent="0.25">
      <c r="A887" s="236"/>
      <c r="B887" s="236"/>
      <c r="C887" s="236"/>
      <c r="D887" s="236"/>
      <c r="E887" s="236"/>
      <c r="F887" s="236"/>
      <c r="G887" s="237"/>
      <c r="H887" s="236"/>
      <c r="I887" s="236"/>
      <c r="J887" s="236"/>
      <c r="K887" s="236"/>
      <c r="L887" s="236"/>
      <c r="M887" s="236"/>
      <c r="N887" s="236"/>
      <c r="O887" s="236"/>
      <c r="P887" s="236"/>
      <c r="Q887" s="236"/>
      <c r="R887" s="236"/>
      <c r="S887" s="236"/>
      <c r="T887" s="236"/>
      <c r="U887" s="236"/>
      <c r="V887" s="236"/>
      <c r="W887" s="236"/>
      <c r="X887" s="236"/>
      <c r="Y887" s="236"/>
      <c r="Z887" s="236"/>
      <c r="AA887" s="236"/>
      <c r="AB887" s="236"/>
      <c r="AC887" s="236"/>
    </row>
    <row r="888" spans="1:29" ht="13.2" x14ac:dyDescent="0.25">
      <c r="A888" s="236"/>
      <c r="B888" s="236"/>
      <c r="C888" s="236"/>
      <c r="D888" s="236"/>
      <c r="E888" s="236"/>
      <c r="F888" s="236"/>
      <c r="G888" s="237"/>
      <c r="H888" s="236"/>
      <c r="I888" s="236"/>
      <c r="J888" s="236"/>
      <c r="K888" s="236"/>
      <c r="L888" s="236"/>
      <c r="M888" s="236"/>
      <c r="N888" s="236"/>
      <c r="O888" s="236"/>
      <c r="P888" s="236"/>
      <c r="Q888" s="236"/>
      <c r="R888" s="236"/>
      <c r="S888" s="236"/>
      <c r="T888" s="236"/>
      <c r="U888" s="236"/>
      <c r="V888" s="236"/>
      <c r="W888" s="236"/>
      <c r="X888" s="236"/>
      <c r="Y888" s="236"/>
      <c r="Z888" s="236"/>
      <c r="AA888" s="236"/>
      <c r="AB888" s="236"/>
      <c r="AC888" s="236"/>
    </row>
    <row r="889" spans="1:29" ht="13.2" x14ac:dyDescent="0.25">
      <c r="A889" s="236"/>
      <c r="B889" s="236"/>
      <c r="C889" s="236"/>
      <c r="D889" s="236"/>
      <c r="E889" s="236"/>
      <c r="F889" s="236"/>
      <c r="G889" s="237"/>
      <c r="H889" s="236"/>
      <c r="I889" s="236"/>
      <c r="J889" s="236"/>
      <c r="K889" s="236"/>
      <c r="L889" s="236"/>
      <c r="M889" s="236"/>
      <c r="N889" s="236"/>
      <c r="O889" s="236"/>
      <c r="P889" s="236"/>
      <c r="Q889" s="236"/>
      <c r="R889" s="236"/>
      <c r="S889" s="236"/>
      <c r="T889" s="236"/>
      <c r="U889" s="236"/>
      <c r="V889" s="236"/>
      <c r="W889" s="236"/>
      <c r="X889" s="236"/>
      <c r="Y889" s="236"/>
      <c r="Z889" s="236"/>
      <c r="AA889" s="236"/>
      <c r="AB889" s="236"/>
      <c r="AC889" s="236"/>
    </row>
    <row r="890" spans="1:29" ht="13.2" x14ac:dyDescent="0.25">
      <c r="A890" s="236"/>
      <c r="B890" s="236"/>
      <c r="C890" s="236"/>
      <c r="D890" s="236"/>
      <c r="E890" s="236"/>
      <c r="F890" s="236"/>
      <c r="G890" s="237"/>
      <c r="H890" s="236"/>
      <c r="I890" s="236"/>
      <c r="J890" s="236"/>
      <c r="K890" s="236"/>
      <c r="L890" s="236"/>
      <c r="M890" s="236"/>
      <c r="N890" s="236"/>
      <c r="O890" s="236"/>
      <c r="P890" s="236"/>
      <c r="Q890" s="236"/>
      <c r="R890" s="236"/>
      <c r="S890" s="236"/>
      <c r="T890" s="236"/>
      <c r="U890" s="236"/>
      <c r="V890" s="236"/>
      <c r="W890" s="236"/>
      <c r="X890" s="236"/>
      <c r="Y890" s="236"/>
      <c r="Z890" s="236"/>
      <c r="AA890" s="236"/>
      <c r="AB890" s="236"/>
      <c r="AC890" s="236"/>
    </row>
    <row r="891" spans="1:29" ht="13.2" x14ac:dyDescent="0.25">
      <c r="A891" s="236"/>
      <c r="B891" s="236"/>
      <c r="C891" s="236"/>
      <c r="D891" s="236"/>
      <c r="E891" s="236"/>
      <c r="F891" s="236"/>
      <c r="G891" s="237"/>
      <c r="H891" s="236"/>
      <c r="I891" s="236"/>
      <c r="J891" s="236"/>
      <c r="K891" s="236"/>
      <c r="L891" s="236"/>
      <c r="M891" s="236"/>
      <c r="N891" s="236"/>
      <c r="O891" s="236"/>
      <c r="P891" s="236"/>
      <c r="Q891" s="236"/>
      <c r="R891" s="236"/>
      <c r="S891" s="236"/>
      <c r="T891" s="236"/>
      <c r="U891" s="236"/>
      <c r="V891" s="236"/>
      <c r="W891" s="236"/>
      <c r="X891" s="236"/>
      <c r="Y891" s="236"/>
      <c r="Z891" s="236"/>
      <c r="AA891" s="236"/>
      <c r="AB891" s="236"/>
      <c r="AC891" s="236"/>
    </row>
    <row r="892" spans="1:29" ht="13.2" x14ac:dyDescent="0.25">
      <c r="A892" s="236"/>
      <c r="B892" s="236"/>
      <c r="C892" s="236"/>
      <c r="D892" s="236"/>
      <c r="E892" s="236"/>
      <c r="F892" s="236"/>
      <c r="G892" s="237"/>
      <c r="H892" s="236"/>
      <c r="I892" s="236"/>
      <c r="J892" s="236"/>
      <c r="K892" s="236"/>
      <c r="L892" s="236"/>
      <c r="M892" s="236"/>
      <c r="N892" s="236"/>
      <c r="O892" s="236"/>
      <c r="P892" s="236"/>
      <c r="Q892" s="236"/>
      <c r="R892" s="236"/>
      <c r="S892" s="236"/>
      <c r="T892" s="236"/>
      <c r="U892" s="236"/>
      <c r="V892" s="236"/>
      <c r="W892" s="236"/>
      <c r="X892" s="236"/>
      <c r="Y892" s="236"/>
      <c r="Z892" s="236"/>
      <c r="AA892" s="236"/>
      <c r="AB892" s="236"/>
      <c r="AC892" s="236"/>
    </row>
    <row r="893" spans="1:29" ht="13.2" x14ac:dyDescent="0.25">
      <c r="A893" s="236"/>
      <c r="B893" s="236"/>
      <c r="C893" s="236"/>
      <c r="D893" s="236"/>
      <c r="E893" s="236"/>
      <c r="F893" s="236"/>
      <c r="G893" s="237"/>
      <c r="H893" s="236"/>
      <c r="I893" s="236"/>
      <c r="J893" s="236"/>
      <c r="K893" s="236"/>
      <c r="L893" s="236"/>
      <c r="M893" s="236"/>
      <c r="N893" s="236"/>
      <c r="O893" s="236"/>
      <c r="P893" s="236"/>
      <c r="Q893" s="236"/>
      <c r="R893" s="236"/>
      <c r="S893" s="236"/>
      <c r="T893" s="236"/>
      <c r="U893" s="236"/>
      <c r="V893" s="236"/>
      <c r="W893" s="236"/>
      <c r="X893" s="236"/>
      <c r="Y893" s="236"/>
      <c r="Z893" s="236"/>
      <c r="AA893" s="236"/>
      <c r="AB893" s="236"/>
      <c r="AC893" s="236"/>
    </row>
    <row r="894" spans="1:29" ht="13.2" x14ac:dyDescent="0.25">
      <c r="A894" s="236"/>
      <c r="B894" s="236"/>
      <c r="C894" s="236"/>
      <c r="D894" s="236"/>
      <c r="E894" s="236"/>
      <c r="F894" s="236"/>
      <c r="G894" s="237"/>
      <c r="H894" s="236"/>
      <c r="I894" s="236"/>
      <c r="J894" s="236"/>
      <c r="K894" s="236"/>
      <c r="L894" s="236"/>
      <c r="M894" s="236"/>
      <c r="N894" s="236"/>
      <c r="O894" s="236"/>
      <c r="P894" s="236"/>
      <c r="Q894" s="236"/>
      <c r="R894" s="236"/>
      <c r="S894" s="236"/>
      <c r="T894" s="236"/>
      <c r="U894" s="236"/>
      <c r="V894" s="236"/>
      <c r="W894" s="236"/>
      <c r="X894" s="236"/>
      <c r="Y894" s="236"/>
      <c r="Z894" s="236"/>
      <c r="AA894" s="236"/>
      <c r="AB894" s="236"/>
      <c r="AC894" s="236"/>
    </row>
    <row r="895" spans="1:29" ht="13.2" x14ac:dyDescent="0.25">
      <c r="A895" s="236"/>
      <c r="B895" s="236"/>
      <c r="C895" s="236"/>
      <c r="D895" s="236"/>
      <c r="E895" s="236"/>
      <c r="F895" s="236"/>
      <c r="G895" s="237"/>
      <c r="H895" s="236"/>
      <c r="I895" s="236"/>
      <c r="J895" s="236"/>
      <c r="K895" s="236"/>
      <c r="L895" s="236"/>
      <c r="M895" s="236"/>
      <c r="N895" s="236"/>
      <c r="O895" s="236"/>
      <c r="P895" s="236"/>
      <c r="Q895" s="236"/>
      <c r="R895" s="236"/>
      <c r="S895" s="236"/>
      <c r="T895" s="236"/>
      <c r="U895" s="236"/>
      <c r="V895" s="236"/>
      <c r="W895" s="236"/>
      <c r="X895" s="236"/>
      <c r="Y895" s="236"/>
      <c r="Z895" s="236"/>
      <c r="AA895" s="236"/>
      <c r="AB895" s="236"/>
      <c r="AC895" s="236"/>
    </row>
    <row r="896" spans="1:29" ht="13.2" x14ac:dyDescent="0.25">
      <c r="A896" s="236"/>
      <c r="B896" s="236"/>
      <c r="C896" s="236"/>
      <c r="D896" s="236"/>
      <c r="E896" s="236"/>
      <c r="F896" s="236"/>
      <c r="G896" s="237"/>
      <c r="H896" s="236"/>
      <c r="I896" s="236"/>
      <c r="J896" s="236"/>
      <c r="K896" s="236"/>
      <c r="L896" s="236"/>
      <c r="M896" s="236"/>
      <c r="N896" s="236"/>
      <c r="O896" s="236"/>
      <c r="P896" s="236"/>
      <c r="Q896" s="236"/>
      <c r="R896" s="236"/>
      <c r="S896" s="236"/>
      <c r="T896" s="236"/>
      <c r="U896" s="236"/>
      <c r="V896" s="236"/>
      <c r="W896" s="236"/>
      <c r="X896" s="236"/>
      <c r="Y896" s="236"/>
      <c r="Z896" s="236"/>
      <c r="AA896" s="236"/>
      <c r="AB896" s="236"/>
      <c r="AC896" s="236"/>
    </row>
    <row r="897" spans="1:29" ht="13.2" x14ac:dyDescent="0.25">
      <c r="A897" s="236"/>
      <c r="B897" s="236"/>
      <c r="C897" s="236"/>
      <c r="D897" s="236"/>
      <c r="E897" s="236"/>
      <c r="F897" s="236"/>
      <c r="G897" s="237"/>
      <c r="H897" s="236"/>
      <c r="I897" s="236"/>
      <c r="J897" s="236"/>
      <c r="K897" s="236"/>
      <c r="L897" s="236"/>
      <c r="M897" s="236"/>
      <c r="N897" s="236"/>
      <c r="O897" s="236"/>
      <c r="P897" s="236"/>
      <c r="Q897" s="236"/>
      <c r="R897" s="236"/>
      <c r="S897" s="236"/>
      <c r="T897" s="236"/>
      <c r="U897" s="236"/>
      <c r="V897" s="236"/>
      <c r="W897" s="236"/>
      <c r="X897" s="236"/>
      <c r="Y897" s="236"/>
      <c r="Z897" s="236"/>
      <c r="AA897" s="236"/>
      <c r="AB897" s="236"/>
      <c r="AC897" s="236"/>
    </row>
    <row r="898" spans="1:29" ht="13.2" x14ac:dyDescent="0.25">
      <c r="A898" s="236"/>
      <c r="B898" s="236"/>
      <c r="C898" s="236"/>
      <c r="D898" s="236"/>
      <c r="E898" s="236"/>
      <c r="F898" s="236"/>
      <c r="G898" s="237"/>
      <c r="H898" s="236"/>
      <c r="I898" s="236"/>
      <c r="J898" s="236"/>
      <c r="K898" s="236"/>
      <c r="L898" s="236"/>
      <c r="M898" s="236"/>
      <c r="N898" s="236"/>
      <c r="O898" s="236"/>
      <c r="P898" s="236"/>
      <c r="Q898" s="236"/>
      <c r="R898" s="236"/>
      <c r="S898" s="236"/>
      <c r="T898" s="236"/>
      <c r="U898" s="236"/>
      <c r="V898" s="236"/>
      <c r="W898" s="236"/>
      <c r="X898" s="236"/>
      <c r="Y898" s="236"/>
      <c r="Z898" s="236"/>
      <c r="AA898" s="236"/>
      <c r="AB898" s="236"/>
      <c r="AC898" s="236"/>
    </row>
    <row r="899" spans="1:29" ht="13.2" x14ac:dyDescent="0.25">
      <c r="A899" s="236"/>
      <c r="B899" s="236"/>
      <c r="C899" s="236"/>
      <c r="D899" s="236"/>
      <c r="E899" s="236"/>
      <c r="F899" s="236"/>
      <c r="G899" s="237"/>
      <c r="H899" s="236"/>
      <c r="I899" s="236"/>
      <c r="J899" s="236"/>
      <c r="K899" s="236"/>
      <c r="L899" s="236"/>
      <c r="M899" s="236"/>
      <c r="N899" s="236"/>
      <c r="O899" s="236"/>
      <c r="P899" s="236"/>
      <c r="Q899" s="236"/>
      <c r="R899" s="236"/>
      <c r="S899" s="236"/>
      <c r="T899" s="236"/>
      <c r="U899" s="236"/>
      <c r="V899" s="236"/>
      <c r="W899" s="236"/>
      <c r="X899" s="236"/>
      <c r="Y899" s="236"/>
      <c r="Z899" s="236"/>
      <c r="AA899" s="236"/>
      <c r="AB899" s="236"/>
      <c r="AC899" s="236"/>
    </row>
    <row r="900" spans="1:29" ht="13.2" x14ac:dyDescent="0.25">
      <c r="A900" s="236"/>
      <c r="B900" s="236"/>
      <c r="C900" s="236"/>
      <c r="D900" s="236"/>
      <c r="E900" s="236"/>
      <c r="F900" s="236"/>
      <c r="G900" s="237"/>
      <c r="H900" s="236"/>
      <c r="I900" s="236"/>
      <c r="J900" s="236"/>
      <c r="K900" s="236"/>
      <c r="L900" s="236"/>
      <c r="M900" s="236"/>
      <c r="N900" s="236"/>
      <c r="O900" s="236"/>
      <c r="P900" s="236"/>
      <c r="Q900" s="236"/>
      <c r="R900" s="236"/>
      <c r="S900" s="236"/>
      <c r="T900" s="236"/>
      <c r="U900" s="236"/>
      <c r="V900" s="236"/>
      <c r="W900" s="236"/>
      <c r="X900" s="236"/>
      <c r="Y900" s="236"/>
      <c r="Z900" s="236"/>
      <c r="AA900" s="236"/>
      <c r="AB900" s="236"/>
      <c r="AC900" s="236"/>
    </row>
    <row r="901" spans="1:29" ht="13.2" x14ac:dyDescent="0.25">
      <c r="A901" s="236"/>
      <c r="B901" s="236"/>
      <c r="C901" s="236"/>
      <c r="D901" s="236"/>
      <c r="E901" s="236"/>
      <c r="F901" s="236"/>
      <c r="G901" s="237"/>
      <c r="H901" s="236"/>
      <c r="I901" s="236"/>
      <c r="J901" s="236"/>
      <c r="K901" s="236"/>
      <c r="L901" s="236"/>
      <c r="M901" s="236"/>
      <c r="N901" s="236"/>
      <c r="O901" s="236"/>
      <c r="P901" s="236"/>
      <c r="Q901" s="236"/>
      <c r="R901" s="236"/>
      <c r="S901" s="236"/>
      <c r="T901" s="236"/>
      <c r="U901" s="236"/>
      <c r="V901" s="236"/>
      <c r="W901" s="236"/>
      <c r="X901" s="236"/>
      <c r="Y901" s="236"/>
      <c r="Z901" s="236"/>
      <c r="AA901" s="236"/>
      <c r="AB901" s="236"/>
      <c r="AC901" s="236"/>
    </row>
    <row r="902" spans="1:29" ht="13.2" x14ac:dyDescent="0.25">
      <c r="A902" s="236"/>
      <c r="B902" s="236"/>
      <c r="C902" s="236"/>
      <c r="D902" s="236"/>
      <c r="E902" s="236"/>
      <c r="F902" s="236"/>
      <c r="G902" s="237"/>
      <c r="H902" s="236"/>
      <c r="I902" s="236"/>
      <c r="J902" s="236"/>
      <c r="K902" s="236"/>
      <c r="L902" s="236"/>
      <c r="M902" s="236"/>
      <c r="N902" s="236"/>
      <c r="O902" s="236"/>
      <c r="P902" s="236"/>
      <c r="Q902" s="236"/>
      <c r="R902" s="236"/>
      <c r="S902" s="236"/>
      <c r="T902" s="236"/>
      <c r="U902" s="236"/>
      <c r="V902" s="236"/>
      <c r="W902" s="236"/>
      <c r="X902" s="236"/>
      <c r="Y902" s="236"/>
      <c r="Z902" s="236"/>
      <c r="AA902" s="236"/>
      <c r="AB902" s="236"/>
      <c r="AC902" s="236"/>
    </row>
    <row r="903" spans="1:29" ht="13.2" x14ac:dyDescent="0.25">
      <c r="A903" s="236"/>
      <c r="B903" s="236"/>
      <c r="C903" s="236"/>
      <c r="D903" s="236"/>
      <c r="E903" s="236"/>
      <c r="F903" s="236"/>
      <c r="G903" s="237"/>
      <c r="H903" s="236"/>
      <c r="I903" s="236"/>
      <c r="J903" s="236"/>
      <c r="K903" s="236"/>
      <c r="L903" s="236"/>
      <c r="M903" s="236"/>
      <c r="N903" s="236"/>
      <c r="O903" s="236"/>
      <c r="P903" s="236"/>
      <c r="Q903" s="236"/>
      <c r="R903" s="236"/>
      <c r="S903" s="236"/>
      <c r="T903" s="236"/>
      <c r="U903" s="236"/>
      <c r="V903" s="236"/>
      <c r="W903" s="236"/>
      <c r="X903" s="236"/>
      <c r="Y903" s="236"/>
      <c r="Z903" s="236"/>
      <c r="AA903" s="236"/>
      <c r="AB903" s="236"/>
      <c r="AC903" s="236"/>
    </row>
    <row r="904" spans="1:29" ht="13.2" x14ac:dyDescent="0.25">
      <c r="A904" s="236"/>
      <c r="B904" s="236"/>
      <c r="C904" s="236"/>
      <c r="D904" s="236"/>
      <c r="E904" s="236"/>
      <c r="F904" s="236"/>
      <c r="G904" s="237"/>
      <c r="H904" s="236"/>
      <c r="I904" s="236"/>
      <c r="J904" s="236"/>
      <c r="K904" s="236"/>
      <c r="L904" s="236"/>
      <c r="M904" s="236"/>
      <c r="N904" s="236"/>
      <c r="O904" s="236"/>
      <c r="P904" s="236"/>
      <c r="Q904" s="236"/>
      <c r="R904" s="236"/>
      <c r="S904" s="236"/>
      <c r="T904" s="236"/>
      <c r="U904" s="236"/>
      <c r="V904" s="236"/>
      <c r="W904" s="236"/>
      <c r="X904" s="236"/>
      <c r="Y904" s="236"/>
      <c r="Z904" s="236"/>
      <c r="AA904" s="236"/>
      <c r="AB904" s="236"/>
      <c r="AC904" s="236"/>
    </row>
    <row r="905" spans="1:29" ht="13.2" x14ac:dyDescent="0.25">
      <c r="A905" s="236"/>
      <c r="B905" s="236"/>
      <c r="C905" s="236"/>
      <c r="D905" s="236"/>
      <c r="E905" s="236"/>
      <c r="F905" s="236"/>
      <c r="G905" s="237"/>
      <c r="H905" s="236"/>
      <c r="I905" s="236"/>
      <c r="J905" s="236"/>
      <c r="K905" s="236"/>
      <c r="L905" s="236"/>
      <c r="M905" s="236"/>
      <c r="N905" s="236"/>
      <c r="O905" s="236"/>
      <c r="P905" s="236"/>
      <c r="Q905" s="236"/>
      <c r="R905" s="236"/>
      <c r="S905" s="236"/>
      <c r="T905" s="236"/>
      <c r="U905" s="236"/>
      <c r="V905" s="236"/>
      <c r="W905" s="236"/>
      <c r="X905" s="236"/>
      <c r="Y905" s="236"/>
      <c r="Z905" s="236"/>
      <c r="AA905" s="236"/>
      <c r="AB905" s="236"/>
      <c r="AC905" s="236"/>
    </row>
    <row r="906" spans="1:29" ht="13.2" x14ac:dyDescent="0.25">
      <c r="A906" s="236"/>
      <c r="B906" s="236"/>
      <c r="C906" s="236"/>
      <c r="D906" s="236"/>
      <c r="E906" s="236"/>
      <c r="F906" s="236"/>
      <c r="G906" s="237"/>
      <c r="H906" s="236"/>
      <c r="I906" s="236"/>
      <c r="J906" s="236"/>
      <c r="K906" s="236"/>
      <c r="L906" s="236"/>
      <c r="M906" s="236"/>
      <c r="N906" s="236"/>
      <c r="O906" s="236"/>
      <c r="P906" s="236"/>
      <c r="Q906" s="236"/>
      <c r="R906" s="236"/>
      <c r="S906" s="236"/>
      <c r="T906" s="236"/>
      <c r="U906" s="236"/>
      <c r="V906" s="236"/>
      <c r="W906" s="236"/>
      <c r="X906" s="236"/>
      <c r="Y906" s="236"/>
      <c r="Z906" s="236"/>
      <c r="AA906" s="236"/>
      <c r="AB906" s="236"/>
      <c r="AC906" s="236"/>
    </row>
    <row r="907" spans="1:29" ht="13.2" x14ac:dyDescent="0.25">
      <c r="A907" s="236"/>
      <c r="B907" s="236"/>
      <c r="C907" s="236"/>
      <c r="D907" s="236"/>
      <c r="E907" s="236"/>
      <c r="F907" s="236"/>
      <c r="G907" s="237"/>
      <c r="H907" s="236"/>
      <c r="I907" s="236"/>
      <c r="J907" s="236"/>
      <c r="K907" s="236"/>
      <c r="L907" s="236"/>
      <c r="M907" s="236"/>
      <c r="N907" s="236"/>
      <c r="O907" s="236"/>
      <c r="P907" s="236"/>
      <c r="Q907" s="236"/>
      <c r="R907" s="236"/>
      <c r="S907" s="236"/>
      <c r="T907" s="236"/>
      <c r="U907" s="236"/>
      <c r="V907" s="236"/>
      <c r="W907" s="236"/>
      <c r="X907" s="236"/>
      <c r="Y907" s="236"/>
      <c r="Z907" s="236"/>
      <c r="AA907" s="236"/>
      <c r="AB907" s="236"/>
      <c r="AC907" s="236"/>
    </row>
    <row r="908" spans="1:29" ht="13.2" x14ac:dyDescent="0.25">
      <c r="A908" s="236"/>
      <c r="B908" s="236"/>
      <c r="C908" s="236"/>
      <c r="D908" s="236"/>
      <c r="E908" s="236"/>
      <c r="F908" s="236"/>
      <c r="G908" s="237"/>
      <c r="H908" s="236"/>
      <c r="I908" s="236"/>
      <c r="J908" s="236"/>
      <c r="K908" s="236"/>
      <c r="L908" s="236"/>
      <c r="M908" s="236"/>
      <c r="N908" s="236"/>
      <c r="O908" s="236"/>
      <c r="P908" s="236"/>
      <c r="Q908" s="236"/>
      <c r="R908" s="236"/>
      <c r="S908" s="236"/>
      <c r="T908" s="236"/>
      <c r="U908" s="236"/>
      <c r="V908" s="236"/>
      <c r="W908" s="236"/>
      <c r="X908" s="236"/>
      <c r="Y908" s="236"/>
      <c r="Z908" s="236"/>
      <c r="AA908" s="236"/>
      <c r="AB908" s="236"/>
      <c r="AC908" s="236"/>
    </row>
    <row r="909" spans="1:29" ht="13.2" x14ac:dyDescent="0.25">
      <c r="A909" s="236"/>
      <c r="B909" s="236"/>
      <c r="C909" s="236"/>
      <c r="D909" s="236"/>
      <c r="E909" s="236"/>
      <c r="F909" s="236"/>
      <c r="G909" s="237"/>
      <c r="H909" s="236"/>
      <c r="I909" s="236"/>
      <c r="J909" s="236"/>
      <c r="K909" s="236"/>
      <c r="L909" s="236"/>
      <c r="M909" s="236"/>
      <c r="N909" s="236"/>
      <c r="O909" s="236"/>
      <c r="P909" s="236"/>
      <c r="Q909" s="236"/>
      <c r="R909" s="236"/>
      <c r="S909" s="236"/>
      <c r="T909" s="236"/>
      <c r="U909" s="236"/>
      <c r="V909" s="236"/>
      <c r="W909" s="236"/>
      <c r="X909" s="236"/>
      <c r="Y909" s="236"/>
      <c r="Z909" s="236"/>
      <c r="AA909" s="236"/>
      <c r="AB909" s="236"/>
      <c r="AC909" s="236"/>
    </row>
    <row r="910" spans="1:29" ht="13.2" x14ac:dyDescent="0.25">
      <c r="A910" s="236"/>
      <c r="B910" s="236"/>
      <c r="C910" s="236"/>
      <c r="D910" s="236"/>
      <c r="E910" s="236"/>
      <c r="F910" s="236"/>
      <c r="G910" s="237"/>
      <c r="H910" s="236"/>
      <c r="I910" s="236"/>
      <c r="J910" s="236"/>
      <c r="K910" s="236"/>
      <c r="L910" s="236"/>
      <c r="M910" s="236"/>
      <c r="N910" s="236"/>
      <c r="O910" s="236"/>
      <c r="P910" s="236"/>
      <c r="Q910" s="236"/>
      <c r="R910" s="236"/>
      <c r="S910" s="236"/>
      <c r="T910" s="236"/>
      <c r="U910" s="236"/>
      <c r="V910" s="236"/>
      <c r="W910" s="236"/>
      <c r="X910" s="236"/>
      <c r="Y910" s="236"/>
      <c r="Z910" s="236"/>
      <c r="AA910" s="236"/>
      <c r="AB910" s="236"/>
      <c r="AC910" s="236"/>
    </row>
    <row r="911" spans="1:29" ht="13.2" x14ac:dyDescent="0.25">
      <c r="A911" s="236"/>
      <c r="B911" s="236"/>
      <c r="C911" s="236"/>
      <c r="D911" s="236"/>
      <c r="E911" s="236"/>
      <c r="F911" s="236"/>
      <c r="G911" s="237"/>
      <c r="H911" s="236"/>
      <c r="I911" s="236"/>
      <c r="J911" s="236"/>
      <c r="K911" s="236"/>
      <c r="L911" s="236"/>
      <c r="M911" s="236"/>
      <c r="N911" s="236"/>
      <c r="O911" s="236"/>
      <c r="P911" s="236"/>
      <c r="Q911" s="236"/>
      <c r="R911" s="236"/>
      <c r="S911" s="236"/>
      <c r="T911" s="236"/>
      <c r="U911" s="236"/>
      <c r="V911" s="236"/>
      <c r="W911" s="236"/>
      <c r="X911" s="236"/>
      <c r="Y911" s="236"/>
      <c r="Z911" s="236"/>
      <c r="AA911" s="236"/>
      <c r="AB911" s="236"/>
      <c r="AC911" s="236"/>
    </row>
    <row r="912" spans="1:29" ht="13.2" x14ac:dyDescent="0.25">
      <c r="A912" s="236"/>
      <c r="B912" s="236"/>
      <c r="C912" s="236"/>
      <c r="D912" s="236"/>
      <c r="E912" s="236"/>
      <c r="F912" s="236"/>
      <c r="G912" s="237"/>
      <c r="H912" s="236"/>
      <c r="I912" s="236"/>
      <c r="J912" s="236"/>
      <c r="K912" s="236"/>
      <c r="L912" s="236"/>
      <c r="M912" s="236"/>
      <c r="N912" s="236"/>
      <c r="O912" s="236"/>
      <c r="P912" s="236"/>
      <c r="Q912" s="236"/>
      <c r="R912" s="236"/>
      <c r="S912" s="236"/>
      <c r="T912" s="236"/>
      <c r="U912" s="236"/>
      <c r="V912" s="236"/>
      <c r="W912" s="236"/>
      <c r="X912" s="236"/>
      <c r="Y912" s="236"/>
      <c r="Z912" s="236"/>
      <c r="AA912" s="236"/>
      <c r="AB912" s="236"/>
      <c r="AC912" s="236"/>
    </row>
    <row r="913" spans="1:29" ht="13.2" x14ac:dyDescent="0.25">
      <c r="A913" s="236"/>
      <c r="B913" s="236"/>
      <c r="C913" s="236"/>
      <c r="D913" s="236"/>
      <c r="E913" s="236"/>
      <c r="F913" s="236"/>
      <c r="G913" s="237"/>
      <c r="H913" s="236"/>
      <c r="I913" s="236"/>
      <c r="J913" s="236"/>
      <c r="K913" s="236"/>
      <c r="L913" s="236"/>
      <c r="M913" s="236"/>
      <c r="N913" s="236"/>
      <c r="O913" s="236"/>
      <c r="P913" s="236"/>
      <c r="Q913" s="236"/>
      <c r="R913" s="236"/>
      <c r="S913" s="236"/>
      <c r="T913" s="236"/>
      <c r="U913" s="236"/>
      <c r="V913" s="236"/>
      <c r="W913" s="236"/>
      <c r="X913" s="236"/>
      <c r="Y913" s="236"/>
      <c r="Z913" s="236"/>
      <c r="AA913" s="236"/>
      <c r="AB913" s="236"/>
      <c r="AC913" s="236"/>
    </row>
    <row r="914" spans="1:29" ht="13.2" x14ac:dyDescent="0.25">
      <c r="A914" s="236"/>
      <c r="B914" s="236"/>
      <c r="C914" s="236"/>
      <c r="D914" s="236"/>
      <c r="E914" s="236"/>
      <c r="F914" s="236"/>
      <c r="G914" s="237"/>
      <c r="H914" s="236"/>
      <c r="I914" s="236"/>
      <c r="J914" s="236"/>
      <c r="K914" s="236"/>
      <c r="L914" s="236"/>
      <c r="M914" s="236"/>
      <c r="N914" s="236"/>
      <c r="O914" s="236"/>
      <c r="P914" s="236"/>
      <c r="Q914" s="236"/>
      <c r="R914" s="236"/>
      <c r="S914" s="236"/>
      <c r="T914" s="236"/>
      <c r="U914" s="236"/>
      <c r="V914" s="236"/>
      <c r="W914" s="236"/>
      <c r="X914" s="236"/>
      <c r="Y914" s="236"/>
      <c r="Z914" s="236"/>
      <c r="AA914" s="236"/>
      <c r="AB914" s="236"/>
      <c r="AC914" s="236"/>
    </row>
    <row r="915" spans="1:29" ht="13.2" x14ac:dyDescent="0.25">
      <c r="A915" s="236"/>
      <c r="B915" s="236"/>
      <c r="C915" s="236"/>
      <c r="D915" s="236"/>
      <c r="E915" s="236"/>
      <c r="F915" s="236"/>
      <c r="G915" s="237"/>
      <c r="H915" s="236"/>
      <c r="I915" s="236"/>
      <c r="J915" s="236"/>
      <c r="K915" s="236"/>
      <c r="L915" s="236"/>
      <c r="M915" s="236"/>
      <c r="N915" s="236"/>
      <c r="O915" s="236"/>
      <c r="P915" s="236"/>
      <c r="Q915" s="236"/>
      <c r="R915" s="236"/>
      <c r="S915" s="236"/>
      <c r="T915" s="236"/>
      <c r="U915" s="236"/>
      <c r="V915" s="236"/>
      <c r="W915" s="236"/>
      <c r="X915" s="236"/>
      <c r="Y915" s="236"/>
      <c r="Z915" s="236"/>
      <c r="AA915" s="236"/>
      <c r="AB915" s="236"/>
      <c r="AC915" s="236"/>
    </row>
    <row r="916" spans="1:29" ht="13.2" x14ac:dyDescent="0.25">
      <c r="A916" s="236"/>
      <c r="B916" s="236"/>
      <c r="C916" s="236"/>
      <c r="D916" s="236"/>
      <c r="E916" s="236"/>
      <c r="F916" s="236"/>
      <c r="G916" s="237"/>
      <c r="H916" s="236"/>
      <c r="I916" s="236"/>
      <c r="J916" s="236"/>
      <c r="K916" s="236"/>
      <c r="L916" s="236"/>
      <c r="M916" s="236"/>
      <c r="N916" s="236"/>
      <c r="O916" s="236"/>
      <c r="P916" s="236"/>
      <c r="Q916" s="236"/>
      <c r="R916" s="236"/>
      <c r="S916" s="236"/>
      <c r="T916" s="236"/>
      <c r="U916" s="236"/>
      <c r="V916" s="236"/>
      <c r="W916" s="236"/>
      <c r="X916" s="236"/>
      <c r="Y916" s="236"/>
      <c r="Z916" s="236"/>
      <c r="AA916" s="236"/>
      <c r="AB916" s="236"/>
      <c r="AC916" s="236"/>
    </row>
    <row r="917" spans="1:29" ht="13.2" x14ac:dyDescent="0.25">
      <c r="A917" s="236"/>
      <c r="B917" s="236"/>
      <c r="C917" s="236"/>
      <c r="D917" s="236"/>
      <c r="E917" s="236"/>
      <c r="F917" s="236"/>
      <c r="G917" s="237"/>
      <c r="H917" s="236"/>
      <c r="I917" s="236"/>
      <c r="J917" s="236"/>
      <c r="K917" s="236"/>
      <c r="L917" s="236"/>
      <c r="M917" s="236"/>
      <c r="N917" s="236"/>
      <c r="O917" s="236"/>
      <c r="P917" s="236"/>
      <c r="Q917" s="236"/>
      <c r="R917" s="236"/>
      <c r="S917" s="236"/>
      <c r="T917" s="236"/>
      <c r="U917" s="236"/>
      <c r="V917" s="236"/>
      <c r="W917" s="236"/>
      <c r="X917" s="236"/>
      <c r="Y917" s="236"/>
      <c r="Z917" s="236"/>
      <c r="AA917" s="236"/>
      <c r="AB917" s="236"/>
      <c r="AC917" s="236"/>
    </row>
    <row r="918" spans="1:29" ht="13.2" x14ac:dyDescent="0.25">
      <c r="A918" s="236"/>
      <c r="B918" s="236"/>
      <c r="C918" s="236"/>
      <c r="D918" s="236"/>
      <c r="E918" s="236"/>
      <c r="F918" s="236"/>
      <c r="G918" s="237"/>
      <c r="H918" s="236"/>
      <c r="I918" s="236"/>
      <c r="J918" s="236"/>
      <c r="K918" s="236"/>
      <c r="L918" s="236"/>
      <c r="M918" s="236"/>
      <c r="N918" s="236"/>
      <c r="O918" s="236"/>
      <c r="P918" s="236"/>
      <c r="Q918" s="236"/>
      <c r="R918" s="236"/>
      <c r="S918" s="236"/>
      <c r="T918" s="236"/>
      <c r="U918" s="236"/>
      <c r="V918" s="236"/>
      <c r="W918" s="236"/>
      <c r="X918" s="236"/>
      <c r="Y918" s="236"/>
      <c r="Z918" s="236"/>
      <c r="AA918" s="236"/>
      <c r="AB918" s="236"/>
      <c r="AC918" s="236"/>
    </row>
    <row r="919" spans="1:29" ht="13.2" x14ac:dyDescent="0.25">
      <c r="A919" s="236"/>
      <c r="B919" s="236"/>
      <c r="C919" s="236"/>
      <c r="D919" s="236"/>
      <c r="E919" s="236"/>
      <c r="F919" s="236"/>
      <c r="G919" s="237"/>
      <c r="H919" s="236"/>
      <c r="I919" s="236"/>
      <c r="J919" s="236"/>
      <c r="K919" s="236"/>
      <c r="L919" s="236"/>
      <c r="M919" s="236"/>
      <c r="N919" s="236"/>
      <c r="O919" s="236"/>
      <c r="P919" s="236"/>
      <c r="Q919" s="236"/>
      <c r="R919" s="236"/>
      <c r="S919" s="236"/>
      <c r="T919" s="236"/>
      <c r="U919" s="236"/>
      <c r="V919" s="236"/>
      <c r="W919" s="236"/>
      <c r="X919" s="236"/>
      <c r="Y919" s="236"/>
      <c r="Z919" s="236"/>
      <c r="AA919" s="236"/>
      <c r="AB919" s="236"/>
      <c r="AC919" s="236"/>
    </row>
    <row r="920" spans="1:29" ht="13.2" x14ac:dyDescent="0.25">
      <c r="A920" s="236"/>
      <c r="B920" s="236"/>
      <c r="C920" s="236"/>
      <c r="D920" s="236"/>
      <c r="E920" s="236"/>
      <c r="F920" s="236"/>
      <c r="G920" s="237"/>
      <c r="H920" s="236"/>
      <c r="I920" s="236"/>
      <c r="J920" s="236"/>
      <c r="K920" s="236"/>
      <c r="L920" s="236"/>
      <c r="M920" s="236"/>
      <c r="N920" s="236"/>
      <c r="O920" s="236"/>
      <c r="P920" s="236"/>
      <c r="Q920" s="236"/>
      <c r="R920" s="236"/>
      <c r="S920" s="236"/>
      <c r="T920" s="236"/>
      <c r="U920" s="236"/>
      <c r="V920" s="236"/>
      <c r="W920" s="236"/>
      <c r="X920" s="236"/>
      <c r="Y920" s="236"/>
      <c r="Z920" s="236"/>
      <c r="AA920" s="236"/>
      <c r="AB920" s="236"/>
      <c r="AC920" s="236"/>
    </row>
    <row r="921" spans="1:29" ht="13.2" x14ac:dyDescent="0.25">
      <c r="A921" s="236"/>
      <c r="B921" s="236"/>
      <c r="C921" s="236"/>
      <c r="D921" s="236"/>
      <c r="E921" s="236"/>
      <c r="F921" s="236"/>
      <c r="G921" s="237"/>
      <c r="H921" s="236"/>
      <c r="I921" s="236"/>
      <c r="J921" s="236"/>
      <c r="K921" s="236"/>
      <c r="L921" s="236"/>
      <c r="M921" s="236"/>
      <c r="N921" s="236"/>
      <c r="O921" s="236"/>
      <c r="P921" s="236"/>
      <c r="Q921" s="236"/>
      <c r="R921" s="236"/>
      <c r="S921" s="236"/>
      <c r="T921" s="236"/>
      <c r="U921" s="236"/>
      <c r="V921" s="236"/>
      <c r="W921" s="236"/>
      <c r="X921" s="236"/>
      <c r="Y921" s="236"/>
      <c r="Z921" s="236"/>
      <c r="AA921" s="236"/>
      <c r="AB921" s="236"/>
      <c r="AC921" s="236"/>
    </row>
    <row r="922" spans="1:29" ht="13.2" x14ac:dyDescent="0.25">
      <c r="A922" s="236"/>
      <c r="B922" s="236"/>
      <c r="C922" s="236"/>
      <c r="D922" s="236"/>
      <c r="E922" s="236"/>
      <c r="F922" s="236"/>
      <c r="G922" s="237"/>
      <c r="H922" s="236"/>
      <c r="I922" s="236"/>
      <c r="J922" s="236"/>
      <c r="K922" s="236"/>
      <c r="L922" s="236"/>
      <c r="M922" s="236"/>
      <c r="N922" s="236"/>
      <c r="O922" s="236"/>
      <c r="P922" s="236"/>
      <c r="Q922" s="236"/>
      <c r="R922" s="236"/>
      <c r="S922" s="236"/>
      <c r="T922" s="236"/>
      <c r="U922" s="236"/>
      <c r="V922" s="236"/>
      <c r="W922" s="236"/>
      <c r="X922" s="236"/>
      <c r="Y922" s="236"/>
      <c r="Z922" s="236"/>
      <c r="AA922" s="236"/>
      <c r="AB922" s="236"/>
      <c r="AC922" s="236"/>
    </row>
    <row r="923" spans="1:29" ht="13.2" x14ac:dyDescent="0.25">
      <c r="A923" s="236"/>
      <c r="B923" s="236"/>
      <c r="C923" s="236"/>
      <c r="D923" s="236"/>
      <c r="E923" s="236"/>
      <c r="F923" s="236"/>
      <c r="G923" s="237"/>
      <c r="H923" s="236"/>
      <c r="I923" s="236"/>
      <c r="J923" s="236"/>
      <c r="K923" s="236"/>
      <c r="L923" s="236"/>
      <c r="M923" s="236"/>
      <c r="N923" s="236"/>
      <c r="O923" s="236"/>
      <c r="P923" s="236"/>
      <c r="Q923" s="236"/>
      <c r="R923" s="236"/>
      <c r="S923" s="236"/>
      <c r="T923" s="236"/>
      <c r="U923" s="236"/>
      <c r="V923" s="236"/>
      <c r="W923" s="236"/>
      <c r="X923" s="236"/>
      <c r="Y923" s="236"/>
      <c r="Z923" s="236"/>
      <c r="AA923" s="236"/>
      <c r="AB923" s="236"/>
      <c r="AC923" s="236"/>
    </row>
    <row r="924" spans="1:29" ht="13.2" x14ac:dyDescent="0.25">
      <c r="A924" s="236"/>
      <c r="B924" s="236"/>
      <c r="C924" s="236"/>
      <c r="D924" s="236"/>
      <c r="E924" s="236"/>
      <c r="F924" s="236"/>
      <c r="G924" s="237"/>
      <c r="H924" s="236"/>
      <c r="I924" s="236"/>
      <c r="J924" s="236"/>
      <c r="K924" s="236"/>
      <c r="L924" s="236"/>
      <c r="M924" s="236"/>
      <c r="N924" s="236"/>
      <c r="O924" s="236"/>
      <c r="P924" s="236"/>
      <c r="Q924" s="236"/>
      <c r="R924" s="236"/>
      <c r="S924" s="236"/>
      <c r="T924" s="236"/>
      <c r="U924" s="236"/>
      <c r="V924" s="236"/>
      <c r="W924" s="236"/>
      <c r="X924" s="236"/>
      <c r="Y924" s="236"/>
      <c r="Z924" s="236"/>
      <c r="AA924" s="236"/>
      <c r="AB924" s="236"/>
      <c r="AC924" s="236"/>
    </row>
    <row r="925" spans="1:29" ht="13.2" x14ac:dyDescent="0.25">
      <c r="A925" s="236"/>
      <c r="B925" s="236"/>
      <c r="C925" s="236"/>
      <c r="D925" s="236"/>
      <c r="E925" s="236"/>
      <c r="F925" s="236"/>
      <c r="G925" s="237"/>
      <c r="H925" s="236"/>
      <c r="I925" s="236"/>
      <c r="J925" s="236"/>
      <c r="K925" s="236"/>
      <c r="L925" s="236"/>
      <c r="M925" s="236"/>
      <c r="N925" s="236"/>
      <c r="O925" s="236"/>
      <c r="P925" s="236"/>
      <c r="Q925" s="236"/>
      <c r="R925" s="236"/>
      <c r="S925" s="236"/>
      <c r="T925" s="236"/>
      <c r="U925" s="236"/>
      <c r="V925" s="236"/>
      <c r="W925" s="236"/>
      <c r="X925" s="236"/>
      <c r="Y925" s="236"/>
      <c r="Z925" s="236"/>
      <c r="AA925" s="236"/>
      <c r="AB925" s="236"/>
      <c r="AC925" s="236"/>
    </row>
    <row r="926" spans="1:29" ht="13.2" x14ac:dyDescent="0.25">
      <c r="A926" s="236"/>
      <c r="B926" s="236"/>
      <c r="C926" s="236"/>
      <c r="D926" s="236"/>
      <c r="E926" s="236"/>
      <c r="F926" s="236"/>
      <c r="G926" s="237"/>
      <c r="H926" s="236"/>
      <c r="I926" s="236"/>
      <c r="J926" s="236"/>
      <c r="K926" s="236"/>
      <c r="L926" s="236"/>
      <c r="M926" s="236"/>
      <c r="N926" s="236"/>
      <c r="O926" s="236"/>
      <c r="P926" s="236"/>
      <c r="Q926" s="236"/>
      <c r="R926" s="236"/>
      <c r="S926" s="236"/>
      <c r="T926" s="236"/>
      <c r="U926" s="236"/>
      <c r="V926" s="236"/>
      <c r="W926" s="236"/>
      <c r="X926" s="236"/>
      <c r="Y926" s="236"/>
      <c r="Z926" s="236"/>
      <c r="AA926" s="236"/>
      <c r="AB926" s="236"/>
      <c r="AC926" s="236"/>
    </row>
    <row r="927" spans="1:29" ht="13.2" x14ac:dyDescent="0.25">
      <c r="A927" s="236"/>
      <c r="B927" s="236"/>
      <c r="C927" s="236"/>
      <c r="D927" s="236"/>
      <c r="E927" s="236"/>
      <c r="F927" s="236"/>
      <c r="G927" s="237"/>
      <c r="H927" s="236"/>
      <c r="I927" s="236"/>
      <c r="J927" s="236"/>
      <c r="K927" s="236"/>
      <c r="L927" s="236"/>
      <c r="M927" s="236"/>
      <c r="N927" s="236"/>
      <c r="O927" s="236"/>
      <c r="P927" s="236"/>
      <c r="Q927" s="236"/>
      <c r="R927" s="236"/>
      <c r="S927" s="236"/>
      <c r="T927" s="236"/>
      <c r="U927" s="236"/>
      <c r="V927" s="236"/>
      <c r="W927" s="236"/>
      <c r="X927" s="236"/>
      <c r="Y927" s="236"/>
      <c r="Z927" s="236"/>
      <c r="AA927" s="236"/>
      <c r="AB927" s="236"/>
      <c r="AC927" s="236"/>
    </row>
    <row r="928" spans="1:29" ht="13.2" x14ac:dyDescent="0.25">
      <c r="A928" s="236"/>
      <c r="B928" s="236"/>
      <c r="C928" s="236"/>
      <c r="D928" s="236"/>
      <c r="E928" s="236"/>
      <c r="F928" s="236"/>
      <c r="G928" s="237"/>
      <c r="H928" s="236"/>
      <c r="I928" s="236"/>
      <c r="J928" s="236"/>
      <c r="K928" s="236"/>
      <c r="L928" s="236"/>
      <c r="M928" s="236"/>
      <c r="N928" s="236"/>
      <c r="O928" s="236"/>
      <c r="P928" s="236"/>
      <c r="Q928" s="236"/>
      <c r="R928" s="236"/>
      <c r="S928" s="236"/>
      <c r="T928" s="236"/>
      <c r="U928" s="236"/>
      <c r="V928" s="236"/>
      <c r="W928" s="236"/>
      <c r="X928" s="236"/>
      <c r="Y928" s="236"/>
      <c r="Z928" s="236"/>
      <c r="AA928" s="236"/>
      <c r="AB928" s="236"/>
      <c r="AC928" s="236"/>
    </row>
    <row r="929" spans="1:29" ht="13.2" x14ac:dyDescent="0.25">
      <c r="A929" s="236"/>
      <c r="B929" s="236"/>
      <c r="C929" s="236"/>
      <c r="D929" s="236"/>
      <c r="E929" s="236"/>
      <c r="F929" s="236"/>
      <c r="G929" s="237"/>
      <c r="H929" s="236"/>
      <c r="I929" s="236"/>
      <c r="J929" s="236"/>
      <c r="K929" s="236"/>
      <c r="L929" s="236"/>
      <c r="M929" s="236"/>
      <c r="N929" s="236"/>
      <c r="O929" s="236"/>
      <c r="P929" s="236"/>
      <c r="Q929" s="236"/>
      <c r="R929" s="236"/>
      <c r="S929" s="236"/>
      <c r="T929" s="236"/>
      <c r="U929" s="236"/>
      <c r="V929" s="236"/>
      <c r="W929" s="236"/>
      <c r="X929" s="236"/>
      <c r="Y929" s="236"/>
      <c r="Z929" s="236"/>
      <c r="AA929" s="236"/>
      <c r="AB929" s="236"/>
      <c r="AC929" s="236"/>
    </row>
    <row r="930" spans="1:29" ht="13.2" x14ac:dyDescent="0.25">
      <c r="A930" s="236"/>
      <c r="B930" s="236"/>
      <c r="C930" s="236"/>
      <c r="D930" s="236"/>
      <c r="E930" s="236"/>
      <c r="F930" s="236"/>
      <c r="G930" s="237"/>
      <c r="H930" s="236"/>
      <c r="I930" s="236"/>
      <c r="J930" s="236"/>
      <c r="K930" s="236"/>
      <c r="L930" s="236"/>
      <c r="M930" s="236"/>
      <c r="N930" s="236"/>
      <c r="O930" s="236"/>
      <c r="P930" s="236"/>
      <c r="Q930" s="236"/>
      <c r="R930" s="236"/>
      <c r="S930" s="236"/>
      <c r="T930" s="236"/>
      <c r="U930" s="236"/>
      <c r="V930" s="236"/>
      <c r="W930" s="236"/>
      <c r="X930" s="236"/>
      <c r="Y930" s="236"/>
      <c r="Z930" s="236"/>
      <c r="AA930" s="236"/>
      <c r="AB930" s="236"/>
      <c r="AC930" s="236"/>
    </row>
    <row r="931" spans="1:29" ht="13.2" x14ac:dyDescent="0.25">
      <c r="A931" s="236"/>
      <c r="B931" s="236"/>
      <c r="C931" s="236"/>
      <c r="D931" s="236"/>
      <c r="E931" s="236"/>
      <c r="F931" s="236"/>
      <c r="G931" s="237"/>
      <c r="H931" s="236"/>
      <c r="I931" s="236"/>
      <c r="J931" s="236"/>
      <c r="K931" s="236"/>
      <c r="L931" s="236"/>
      <c r="M931" s="236"/>
      <c r="N931" s="236"/>
      <c r="O931" s="236"/>
      <c r="P931" s="236"/>
      <c r="Q931" s="236"/>
      <c r="R931" s="236"/>
      <c r="S931" s="236"/>
      <c r="T931" s="236"/>
      <c r="U931" s="236"/>
      <c r="V931" s="236"/>
      <c r="W931" s="236"/>
      <c r="X931" s="236"/>
      <c r="Y931" s="236"/>
      <c r="Z931" s="236"/>
      <c r="AA931" s="236"/>
      <c r="AB931" s="236"/>
      <c r="AC931" s="236"/>
    </row>
    <row r="932" spans="1:29" ht="13.2" x14ac:dyDescent="0.25">
      <c r="A932" s="236"/>
      <c r="B932" s="236"/>
      <c r="C932" s="236"/>
      <c r="D932" s="236"/>
      <c r="E932" s="236"/>
      <c r="F932" s="236"/>
      <c r="G932" s="237"/>
      <c r="H932" s="236"/>
      <c r="I932" s="236"/>
      <c r="J932" s="236"/>
      <c r="K932" s="236"/>
      <c r="L932" s="236"/>
      <c r="M932" s="236"/>
      <c r="N932" s="236"/>
      <c r="O932" s="236"/>
      <c r="P932" s="236"/>
      <c r="Q932" s="236"/>
      <c r="R932" s="236"/>
      <c r="S932" s="236"/>
      <c r="T932" s="236"/>
      <c r="U932" s="236"/>
      <c r="V932" s="236"/>
      <c r="W932" s="236"/>
      <c r="X932" s="236"/>
      <c r="Y932" s="236"/>
      <c r="Z932" s="236"/>
      <c r="AA932" s="236"/>
      <c r="AB932" s="236"/>
      <c r="AC932" s="236"/>
    </row>
    <row r="933" spans="1:29" ht="13.2" x14ac:dyDescent="0.25">
      <c r="A933" s="236"/>
      <c r="B933" s="236"/>
      <c r="C933" s="236"/>
      <c r="D933" s="236"/>
      <c r="E933" s="236"/>
      <c r="F933" s="236"/>
      <c r="G933" s="237"/>
      <c r="H933" s="236"/>
      <c r="I933" s="236"/>
      <c r="J933" s="236"/>
      <c r="K933" s="236"/>
      <c r="L933" s="236"/>
      <c r="M933" s="236"/>
      <c r="N933" s="236"/>
      <c r="O933" s="236"/>
      <c r="P933" s="236"/>
      <c r="Q933" s="236"/>
      <c r="R933" s="236"/>
      <c r="S933" s="236"/>
      <c r="T933" s="236"/>
      <c r="U933" s="236"/>
      <c r="V933" s="236"/>
      <c r="W933" s="236"/>
      <c r="X933" s="236"/>
      <c r="Y933" s="236"/>
      <c r="Z933" s="236"/>
      <c r="AA933" s="236"/>
      <c r="AB933" s="236"/>
      <c r="AC933" s="236"/>
    </row>
    <row r="934" spans="1:29" ht="13.2" x14ac:dyDescent="0.25">
      <c r="A934" s="236"/>
      <c r="B934" s="236"/>
      <c r="C934" s="236"/>
      <c r="D934" s="236"/>
      <c r="E934" s="236"/>
      <c r="F934" s="236"/>
      <c r="G934" s="237"/>
      <c r="H934" s="236"/>
      <c r="I934" s="236"/>
      <c r="J934" s="236"/>
      <c r="K934" s="236"/>
      <c r="L934" s="236"/>
      <c r="M934" s="236"/>
      <c r="N934" s="236"/>
      <c r="O934" s="236"/>
      <c r="P934" s="236"/>
      <c r="Q934" s="236"/>
      <c r="R934" s="236"/>
      <c r="S934" s="236"/>
      <c r="T934" s="236"/>
      <c r="U934" s="236"/>
      <c r="V934" s="236"/>
      <c r="W934" s="236"/>
      <c r="X934" s="236"/>
      <c r="Y934" s="236"/>
      <c r="Z934" s="236"/>
      <c r="AA934" s="236"/>
      <c r="AB934" s="236"/>
      <c r="AC934" s="236"/>
    </row>
    <row r="935" spans="1:29" ht="13.2" x14ac:dyDescent="0.25">
      <c r="A935" s="236"/>
      <c r="B935" s="236"/>
      <c r="C935" s="236"/>
      <c r="D935" s="236"/>
      <c r="E935" s="236"/>
      <c r="F935" s="236"/>
      <c r="G935" s="237"/>
      <c r="H935" s="236"/>
      <c r="I935" s="236"/>
      <c r="J935" s="236"/>
      <c r="K935" s="236"/>
      <c r="L935" s="236"/>
      <c r="M935" s="236"/>
      <c r="N935" s="236"/>
      <c r="O935" s="236"/>
      <c r="P935" s="236"/>
      <c r="Q935" s="236"/>
      <c r="R935" s="236"/>
      <c r="S935" s="236"/>
      <c r="T935" s="236"/>
      <c r="U935" s="236"/>
      <c r="V935" s="236"/>
      <c r="W935" s="236"/>
      <c r="X935" s="236"/>
      <c r="Y935" s="236"/>
      <c r="Z935" s="236"/>
      <c r="AA935" s="236"/>
      <c r="AB935" s="236"/>
      <c r="AC935" s="236"/>
    </row>
    <row r="936" spans="1:29" ht="13.2" x14ac:dyDescent="0.25">
      <c r="A936" s="236"/>
      <c r="B936" s="236"/>
      <c r="C936" s="236"/>
      <c r="D936" s="236"/>
      <c r="E936" s="236"/>
      <c r="F936" s="236"/>
      <c r="G936" s="237"/>
      <c r="H936" s="236"/>
      <c r="I936" s="236"/>
      <c r="J936" s="236"/>
      <c r="K936" s="236"/>
      <c r="L936" s="236"/>
      <c r="M936" s="236"/>
      <c r="N936" s="236"/>
      <c r="O936" s="236"/>
      <c r="P936" s="236"/>
      <c r="Q936" s="236"/>
      <c r="R936" s="236"/>
      <c r="S936" s="236"/>
      <c r="T936" s="236"/>
      <c r="U936" s="236"/>
      <c r="V936" s="236"/>
      <c r="W936" s="236"/>
      <c r="X936" s="236"/>
      <c r="Y936" s="236"/>
      <c r="Z936" s="236"/>
      <c r="AA936" s="236"/>
      <c r="AB936" s="236"/>
      <c r="AC936" s="236"/>
    </row>
    <row r="937" spans="1:29" ht="13.2" x14ac:dyDescent="0.25">
      <c r="A937" s="236"/>
      <c r="B937" s="236"/>
      <c r="C937" s="236"/>
      <c r="D937" s="236"/>
      <c r="E937" s="236"/>
      <c r="F937" s="236"/>
      <c r="G937" s="237"/>
      <c r="H937" s="236"/>
      <c r="I937" s="236"/>
      <c r="J937" s="236"/>
      <c r="K937" s="236"/>
      <c r="L937" s="236"/>
      <c r="M937" s="236"/>
      <c r="N937" s="236"/>
      <c r="O937" s="236"/>
      <c r="P937" s="236"/>
      <c r="Q937" s="236"/>
      <c r="R937" s="236"/>
      <c r="S937" s="236"/>
      <c r="T937" s="236"/>
      <c r="U937" s="236"/>
      <c r="V937" s="236"/>
      <c r="W937" s="236"/>
      <c r="X937" s="236"/>
      <c r="Y937" s="236"/>
      <c r="Z937" s="236"/>
      <c r="AA937" s="236"/>
      <c r="AB937" s="236"/>
      <c r="AC937" s="236"/>
    </row>
    <row r="938" spans="1:29" ht="13.2" x14ac:dyDescent="0.25">
      <c r="A938" s="236"/>
      <c r="B938" s="236"/>
      <c r="C938" s="236"/>
      <c r="D938" s="236"/>
      <c r="E938" s="236"/>
      <c r="F938" s="236"/>
      <c r="G938" s="237"/>
      <c r="H938" s="236"/>
      <c r="I938" s="236"/>
      <c r="J938" s="236"/>
      <c r="K938" s="236"/>
      <c r="L938" s="236"/>
      <c r="M938" s="236"/>
      <c r="N938" s="236"/>
      <c r="O938" s="236"/>
      <c r="P938" s="236"/>
      <c r="Q938" s="236"/>
      <c r="R938" s="236"/>
      <c r="S938" s="236"/>
      <c r="T938" s="236"/>
      <c r="U938" s="236"/>
      <c r="V938" s="236"/>
      <c r="W938" s="236"/>
      <c r="X938" s="236"/>
      <c r="Y938" s="236"/>
      <c r="Z938" s="236"/>
      <c r="AA938" s="236"/>
      <c r="AB938" s="236"/>
      <c r="AC938" s="236"/>
    </row>
    <row r="939" spans="1:29" ht="13.2" x14ac:dyDescent="0.25">
      <c r="A939" s="236"/>
      <c r="B939" s="236"/>
      <c r="C939" s="236"/>
      <c r="D939" s="236"/>
      <c r="E939" s="236"/>
      <c r="F939" s="236"/>
      <c r="G939" s="237"/>
      <c r="H939" s="236"/>
      <c r="I939" s="236"/>
      <c r="J939" s="236"/>
      <c r="K939" s="236"/>
      <c r="L939" s="236"/>
      <c r="M939" s="236"/>
      <c r="N939" s="236"/>
      <c r="O939" s="236"/>
      <c r="P939" s="236"/>
      <c r="Q939" s="236"/>
      <c r="R939" s="236"/>
      <c r="S939" s="236"/>
      <c r="T939" s="236"/>
      <c r="U939" s="236"/>
      <c r="V939" s="236"/>
      <c r="W939" s="236"/>
      <c r="X939" s="236"/>
      <c r="Y939" s="236"/>
      <c r="Z939" s="236"/>
      <c r="AA939" s="236"/>
      <c r="AB939" s="236"/>
      <c r="AC939" s="236"/>
    </row>
    <row r="940" spans="1:29" ht="13.2" x14ac:dyDescent="0.25">
      <c r="A940" s="236"/>
      <c r="B940" s="236"/>
      <c r="C940" s="236"/>
      <c r="D940" s="236"/>
      <c r="E940" s="236"/>
      <c r="F940" s="236"/>
      <c r="G940" s="237"/>
      <c r="H940" s="236"/>
      <c r="I940" s="236"/>
      <c r="J940" s="236"/>
      <c r="K940" s="236"/>
      <c r="L940" s="236"/>
      <c r="M940" s="236"/>
      <c r="N940" s="236"/>
      <c r="O940" s="236"/>
      <c r="P940" s="236"/>
      <c r="Q940" s="236"/>
      <c r="R940" s="236"/>
      <c r="S940" s="236"/>
      <c r="T940" s="236"/>
      <c r="U940" s="236"/>
      <c r="V940" s="236"/>
      <c r="W940" s="236"/>
      <c r="X940" s="236"/>
      <c r="Y940" s="236"/>
      <c r="Z940" s="236"/>
      <c r="AA940" s="236"/>
      <c r="AB940" s="236"/>
      <c r="AC940" s="236"/>
    </row>
    <row r="941" spans="1:29" ht="13.2" x14ac:dyDescent="0.25">
      <c r="A941" s="236"/>
      <c r="B941" s="236"/>
      <c r="C941" s="236"/>
      <c r="D941" s="236"/>
      <c r="E941" s="236"/>
      <c r="F941" s="236"/>
      <c r="G941" s="237"/>
      <c r="H941" s="236"/>
      <c r="I941" s="236"/>
      <c r="J941" s="236"/>
      <c r="K941" s="236"/>
      <c r="L941" s="236"/>
      <c r="M941" s="236"/>
      <c r="N941" s="236"/>
      <c r="O941" s="236"/>
      <c r="P941" s="236"/>
      <c r="Q941" s="236"/>
      <c r="R941" s="236"/>
      <c r="S941" s="236"/>
      <c r="T941" s="236"/>
      <c r="U941" s="236"/>
      <c r="V941" s="236"/>
      <c r="W941" s="236"/>
      <c r="X941" s="236"/>
      <c r="Y941" s="236"/>
      <c r="Z941" s="236"/>
      <c r="AA941" s="236"/>
      <c r="AB941" s="236"/>
      <c r="AC941" s="236"/>
    </row>
    <row r="942" spans="1:29" ht="13.2" x14ac:dyDescent="0.25">
      <c r="A942" s="236"/>
      <c r="B942" s="236"/>
      <c r="C942" s="236"/>
      <c r="D942" s="236"/>
      <c r="E942" s="236"/>
      <c r="F942" s="236"/>
      <c r="G942" s="237"/>
      <c r="H942" s="236"/>
      <c r="I942" s="236"/>
      <c r="J942" s="236"/>
      <c r="K942" s="236"/>
      <c r="L942" s="236"/>
      <c r="M942" s="236"/>
      <c r="N942" s="236"/>
      <c r="O942" s="236"/>
      <c r="P942" s="236"/>
      <c r="Q942" s="236"/>
      <c r="R942" s="236"/>
      <c r="S942" s="236"/>
      <c r="T942" s="236"/>
      <c r="U942" s="236"/>
      <c r="V942" s="236"/>
      <c r="W942" s="236"/>
      <c r="X942" s="236"/>
      <c r="Y942" s="236"/>
      <c r="Z942" s="236"/>
      <c r="AA942" s="236"/>
      <c r="AB942" s="236"/>
      <c r="AC942" s="236"/>
    </row>
    <row r="943" spans="1:29" ht="13.2" x14ac:dyDescent="0.25">
      <c r="A943" s="236"/>
      <c r="B943" s="236"/>
      <c r="C943" s="236"/>
      <c r="D943" s="236"/>
      <c r="E943" s="236"/>
      <c r="F943" s="236"/>
      <c r="G943" s="237"/>
      <c r="H943" s="236"/>
      <c r="I943" s="236"/>
      <c r="J943" s="236"/>
      <c r="K943" s="236"/>
      <c r="L943" s="236"/>
      <c r="M943" s="236"/>
      <c r="N943" s="236"/>
      <c r="O943" s="236"/>
      <c r="P943" s="236"/>
      <c r="Q943" s="236"/>
      <c r="R943" s="236"/>
      <c r="S943" s="236"/>
      <c r="T943" s="236"/>
      <c r="U943" s="236"/>
      <c r="V943" s="236"/>
      <c r="W943" s="236"/>
      <c r="X943" s="236"/>
      <c r="Y943" s="236"/>
      <c r="Z943" s="236"/>
      <c r="AA943" s="236"/>
      <c r="AB943" s="236"/>
      <c r="AC943" s="236"/>
    </row>
    <row r="944" spans="1:29" ht="13.2" x14ac:dyDescent="0.25">
      <c r="A944" s="236"/>
      <c r="B944" s="236"/>
      <c r="C944" s="236"/>
      <c r="D944" s="236"/>
      <c r="E944" s="236"/>
      <c r="F944" s="236"/>
      <c r="G944" s="237"/>
      <c r="H944" s="236"/>
      <c r="I944" s="236"/>
      <c r="J944" s="236"/>
      <c r="K944" s="236"/>
      <c r="L944" s="236"/>
      <c r="M944" s="236"/>
      <c r="N944" s="236"/>
      <c r="O944" s="236"/>
      <c r="P944" s="236"/>
      <c r="Q944" s="236"/>
      <c r="R944" s="236"/>
      <c r="S944" s="236"/>
      <c r="T944" s="236"/>
      <c r="U944" s="236"/>
      <c r="V944" s="236"/>
      <c r="W944" s="236"/>
      <c r="X944" s="236"/>
      <c r="Y944" s="236"/>
      <c r="Z944" s="236"/>
      <c r="AA944" s="236"/>
      <c r="AB944" s="236"/>
      <c r="AC944" s="236"/>
    </row>
    <row r="945" spans="1:29" ht="13.2" x14ac:dyDescent="0.25">
      <c r="A945" s="236"/>
      <c r="B945" s="236"/>
      <c r="C945" s="236"/>
      <c r="D945" s="236"/>
      <c r="E945" s="236"/>
      <c r="F945" s="236"/>
      <c r="G945" s="237"/>
      <c r="H945" s="236"/>
      <c r="I945" s="236"/>
      <c r="J945" s="236"/>
      <c r="K945" s="236"/>
      <c r="L945" s="236"/>
      <c r="M945" s="236"/>
      <c r="N945" s="236"/>
      <c r="O945" s="236"/>
      <c r="P945" s="236"/>
      <c r="Q945" s="236"/>
      <c r="R945" s="236"/>
      <c r="S945" s="236"/>
      <c r="T945" s="236"/>
      <c r="U945" s="236"/>
      <c r="V945" s="236"/>
      <c r="W945" s="236"/>
      <c r="X945" s="236"/>
      <c r="Y945" s="236"/>
      <c r="Z945" s="236"/>
      <c r="AA945" s="236"/>
      <c r="AB945" s="236"/>
      <c r="AC945" s="236"/>
    </row>
    <row r="946" spans="1:29" ht="13.2" x14ac:dyDescent="0.25">
      <c r="A946" s="236"/>
      <c r="B946" s="236"/>
      <c r="C946" s="236"/>
      <c r="D946" s="236"/>
      <c r="E946" s="236"/>
      <c r="F946" s="236"/>
      <c r="G946" s="237"/>
      <c r="H946" s="236"/>
      <c r="I946" s="236"/>
      <c r="J946" s="236"/>
      <c r="K946" s="236"/>
      <c r="L946" s="236"/>
      <c r="M946" s="236"/>
      <c r="N946" s="236"/>
      <c r="O946" s="236"/>
      <c r="P946" s="236"/>
      <c r="Q946" s="236"/>
      <c r="R946" s="236"/>
      <c r="S946" s="236"/>
      <c r="T946" s="236"/>
      <c r="U946" s="236"/>
      <c r="V946" s="236"/>
      <c r="W946" s="236"/>
      <c r="X946" s="236"/>
      <c r="Y946" s="236"/>
      <c r="Z946" s="236"/>
      <c r="AA946" s="236"/>
      <c r="AB946" s="236"/>
      <c r="AC946" s="236"/>
    </row>
    <row r="947" spans="1:29" ht="13.2" x14ac:dyDescent="0.25">
      <c r="A947" s="236"/>
      <c r="B947" s="236"/>
      <c r="C947" s="236"/>
      <c r="D947" s="236"/>
      <c r="E947" s="236"/>
      <c r="F947" s="236"/>
      <c r="G947" s="237"/>
      <c r="H947" s="236"/>
      <c r="I947" s="236"/>
      <c r="J947" s="236"/>
      <c r="K947" s="236"/>
      <c r="L947" s="236"/>
      <c r="M947" s="236"/>
      <c r="N947" s="236"/>
      <c r="O947" s="236"/>
      <c r="P947" s="236"/>
      <c r="Q947" s="236"/>
      <c r="R947" s="236"/>
      <c r="S947" s="236"/>
      <c r="T947" s="236"/>
      <c r="U947" s="236"/>
      <c r="V947" s="236"/>
      <c r="W947" s="236"/>
      <c r="X947" s="236"/>
      <c r="Y947" s="236"/>
      <c r="Z947" s="236"/>
      <c r="AA947" s="236"/>
      <c r="AB947" s="236"/>
      <c r="AC947" s="236"/>
    </row>
    <row r="948" spans="1:29" ht="13.2" x14ac:dyDescent="0.25">
      <c r="A948" s="236"/>
      <c r="B948" s="236"/>
      <c r="C948" s="236"/>
      <c r="D948" s="236"/>
      <c r="E948" s="236"/>
      <c r="F948" s="236"/>
      <c r="G948" s="237"/>
      <c r="H948" s="236"/>
      <c r="I948" s="236"/>
      <c r="J948" s="236"/>
      <c r="K948" s="236"/>
      <c r="L948" s="236"/>
      <c r="M948" s="236"/>
      <c r="N948" s="236"/>
      <c r="O948" s="236"/>
      <c r="P948" s="236"/>
      <c r="Q948" s="236"/>
      <c r="R948" s="236"/>
      <c r="S948" s="236"/>
      <c r="T948" s="236"/>
      <c r="U948" s="236"/>
      <c r="V948" s="236"/>
      <c r="W948" s="236"/>
      <c r="X948" s="236"/>
      <c r="Y948" s="236"/>
      <c r="Z948" s="236"/>
      <c r="AA948" s="236"/>
      <c r="AB948" s="236"/>
      <c r="AC948" s="236"/>
    </row>
    <row r="949" spans="1:29" ht="13.2" x14ac:dyDescent="0.25">
      <c r="A949" s="236"/>
      <c r="B949" s="236"/>
      <c r="C949" s="236"/>
      <c r="D949" s="236"/>
      <c r="E949" s="236"/>
      <c r="F949" s="236"/>
      <c r="G949" s="237"/>
      <c r="H949" s="236"/>
      <c r="I949" s="236"/>
      <c r="J949" s="236"/>
      <c r="K949" s="236"/>
      <c r="L949" s="236"/>
      <c r="M949" s="236"/>
      <c r="N949" s="236"/>
      <c r="O949" s="236"/>
      <c r="P949" s="236"/>
      <c r="Q949" s="236"/>
      <c r="R949" s="236"/>
      <c r="S949" s="236"/>
      <c r="T949" s="236"/>
      <c r="U949" s="236"/>
      <c r="V949" s="236"/>
      <c r="W949" s="236"/>
      <c r="X949" s="236"/>
      <c r="Y949" s="236"/>
      <c r="Z949" s="236"/>
      <c r="AA949" s="236"/>
      <c r="AB949" s="236"/>
      <c r="AC949" s="236"/>
    </row>
    <row r="950" spans="1:29" ht="13.2" x14ac:dyDescent="0.25">
      <c r="A950" s="236"/>
      <c r="B950" s="236"/>
      <c r="C950" s="236"/>
      <c r="D950" s="236"/>
      <c r="E950" s="236"/>
      <c r="F950" s="236"/>
      <c r="G950" s="237"/>
      <c r="H950" s="236"/>
      <c r="I950" s="236"/>
      <c r="J950" s="236"/>
      <c r="K950" s="236"/>
      <c r="L950" s="236"/>
      <c r="M950" s="236"/>
      <c r="N950" s="236"/>
      <c r="O950" s="236"/>
      <c r="P950" s="236"/>
      <c r="Q950" s="236"/>
      <c r="R950" s="236"/>
      <c r="S950" s="236"/>
      <c r="T950" s="236"/>
      <c r="U950" s="236"/>
      <c r="V950" s="236"/>
      <c r="W950" s="236"/>
      <c r="X950" s="236"/>
      <c r="Y950" s="236"/>
      <c r="Z950" s="236"/>
      <c r="AA950" s="236"/>
      <c r="AB950" s="236"/>
      <c r="AC950" s="236"/>
    </row>
    <row r="951" spans="1:29" ht="13.2" x14ac:dyDescent="0.25">
      <c r="A951" s="236"/>
      <c r="B951" s="236"/>
      <c r="C951" s="236"/>
      <c r="D951" s="236"/>
      <c r="E951" s="236"/>
      <c r="F951" s="236"/>
      <c r="G951" s="237"/>
      <c r="H951" s="236"/>
      <c r="I951" s="236"/>
      <c r="J951" s="236"/>
      <c r="K951" s="236"/>
      <c r="L951" s="236"/>
      <c r="M951" s="236"/>
      <c r="N951" s="236"/>
      <c r="O951" s="236"/>
      <c r="P951" s="236"/>
      <c r="Q951" s="236"/>
      <c r="R951" s="236"/>
      <c r="S951" s="236"/>
      <c r="T951" s="236"/>
      <c r="U951" s="236"/>
      <c r="V951" s="236"/>
      <c r="W951" s="236"/>
      <c r="X951" s="236"/>
      <c r="Y951" s="236"/>
      <c r="Z951" s="236"/>
      <c r="AA951" s="236"/>
      <c r="AB951" s="236"/>
      <c r="AC951" s="236"/>
    </row>
    <row r="952" spans="1:29" ht="13.2" x14ac:dyDescent="0.25">
      <c r="A952" s="236"/>
      <c r="B952" s="236"/>
      <c r="C952" s="236"/>
      <c r="D952" s="236"/>
      <c r="E952" s="236"/>
      <c r="F952" s="236"/>
      <c r="G952" s="237"/>
      <c r="H952" s="236"/>
      <c r="I952" s="236"/>
      <c r="J952" s="236"/>
      <c r="K952" s="236"/>
      <c r="L952" s="236"/>
      <c r="M952" s="236"/>
      <c r="N952" s="236"/>
      <c r="O952" s="236"/>
      <c r="P952" s="236"/>
      <c r="Q952" s="236"/>
      <c r="R952" s="236"/>
      <c r="S952" s="236"/>
      <c r="T952" s="236"/>
      <c r="U952" s="236"/>
      <c r="V952" s="236"/>
      <c r="W952" s="236"/>
      <c r="X952" s="236"/>
      <c r="Y952" s="236"/>
      <c r="Z952" s="236"/>
      <c r="AA952" s="236"/>
      <c r="AB952" s="236"/>
      <c r="AC952" s="236"/>
    </row>
    <row r="953" spans="1:29" ht="13.2" x14ac:dyDescent="0.25">
      <c r="A953" s="236"/>
      <c r="B953" s="236"/>
      <c r="C953" s="236"/>
      <c r="D953" s="236"/>
      <c r="E953" s="236"/>
      <c r="F953" s="236"/>
      <c r="G953" s="237"/>
      <c r="H953" s="236"/>
      <c r="I953" s="236"/>
      <c r="J953" s="236"/>
      <c r="K953" s="236"/>
      <c r="L953" s="236"/>
      <c r="M953" s="236"/>
      <c r="N953" s="236"/>
      <c r="O953" s="236"/>
      <c r="P953" s="236"/>
      <c r="Q953" s="236"/>
      <c r="R953" s="236"/>
      <c r="S953" s="236"/>
      <c r="T953" s="236"/>
      <c r="U953" s="236"/>
      <c r="V953" s="236"/>
      <c r="W953" s="236"/>
      <c r="X953" s="236"/>
      <c r="Y953" s="236"/>
      <c r="Z953" s="236"/>
      <c r="AA953" s="236"/>
      <c r="AB953" s="236"/>
      <c r="AC953" s="236"/>
    </row>
    <row r="954" spans="1:29" ht="13.2" x14ac:dyDescent="0.25">
      <c r="A954" s="236"/>
      <c r="B954" s="236"/>
      <c r="C954" s="236"/>
      <c r="D954" s="236"/>
      <c r="E954" s="236"/>
      <c r="F954" s="236"/>
      <c r="G954" s="237"/>
      <c r="H954" s="236"/>
      <c r="I954" s="236"/>
      <c r="J954" s="236"/>
      <c r="K954" s="236"/>
      <c r="L954" s="236"/>
      <c r="M954" s="236"/>
      <c r="N954" s="236"/>
      <c r="O954" s="236"/>
      <c r="P954" s="236"/>
      <c r="Q954" s="236"/>
      <c r="R954" s="236"/>
      <c r="S954" s="236"/>
      <c r="T954" s="236"/>
      <c r="U954" s="236"/>
      <c r="V954" s="236"/>
      <c r="W954" s="236"/>
      <c r="X954" s="236"/>
      <c r="Y954" s="236"/>
      <c r="Z954" s="236"/>
      <c r="AA954" s="236"/>
      <c r="AB954" s="236"/>
      <c r="AC954" s="236"/>
    </row>
    <row r="955" spans="1:29" ht="13.2" x14ac:dyDescent="0.25">
      <c r="A955" s="236"/>
      <c r="B955" s="236"/>
      <c r="C955" s="236"/>
      <c r="D955" s="236"/>
      <c r="E955" s="236"/>
      <c r="F955" s="236"/>
      <c r="G955" s="237"/>
      <c r="H955" s="236"/>
      <c r="I955" s="236"/>
      <c r="J955" s="236"/>
      <c r="K955" s="236"/>
      <c r="L955" s="236"/>
      <c r="M955" s="236"/>
      <c r="N955" s="236"/>
      <c r="O955" s="236"/>
      <c r="P955" s="236"/>
      <c r="Q955" s="236"/>
      <c r="R955" s="236"/>
      <c r="S955" s="236"/>
      <c r="T955" s="236"/>
      <c r="U955" s="236"/>
      <c r="V955" s="236"/>
      <c r="W955" s="236"/>
      <c r="X955" s="236"/>
      <c r="Y955" s="236"/>
      <c r="Z955" s="236"/>
      <c r="AA955" s="236"/>
      <c r="AB955" s="236"/>
      <c r="AC955" s="236"/>
    </row>
    <row r="956" spans="1:29" ht="13.2" x14ac:dyDescent="0.25">
      <c r="A956" s="236"/>
      <c r="B956" s="236"/>
      <c r="C956" s="236"/>
      <c r="D956" s="236"/>
      <c r="E956" s="236"/>
      <c r="F956" s="236"/>
      <c r="G956" s="237"/>
      <c r="H956" s="236"/>
      <c r="I956" s="236"/>
      <c r="J956" s="236"/>
      <c r="K956" s="236"/>
      <c r="L956" s="236"/>
      <c r="M956" s="236"/>
      <c r="N956" s="236"/>
      <c r="O956" s="236"/>
      <c r="P956" s="236"/>
      <c r="Q956" s="236"/>
      <c r="R956" s="236"/>
      <c r="S956" s="236"/>
      <c r="T956" s="236"/>
      <c r="U956" s="236"/>
      <c r="V956" s="236"/>
      <c r="W956" s="236"/>
      <c r="X956" s="236"/>
      <c r="Y956" s="236"/>
      <c r="Z956" s="236"/>
      <c r="AA956" s="236"/>
      <c r="AB956" s="236"/>
      <c r="AC956" s="236"/>
    </row>
    <row r="957" spans="1:29" ht="13.2" x14ac:dyDescent="0.25">
      <c r="A957" s="236"/>
      <c r="B957" s="236"/>
      <c r="C957" s="236"/>
      <c r="D957" s="236"/>
      <c r="E957" s="236"/>
      <c r="F957" s="236"/>
      <c r="G957" s="237"/>
      <c r="H957" s="236"/>
      <c r="I957" s="236"/>
      <c r="J957" s="236"/>
      <c r="K957" s="236"/>
      <c r="L957" s="236"/>
      <c r="M957" s="236"/>
      <c r="N957" s="236"/>
      <c r="O957" s="236"/>
      <c r="P957" s="236"/>
      <c r="Q957" s="236"/>
      <c r="R957" s="236"/>
      <c r="S957" s="236"/>
      <c r="T957" s="236"/>
      <c r="U957" s="236"/>
      <c r="V957" s="236"/>
      <c r="W957" s="236"/>
      <c r="X957" s="236"/>
      <c r="Y957" s="236"/>
      <c r="Z957" s="236"/>
      <c r="AA957" s="236"/>
      <c r="AB957" s="236"/>
      <c r="AC957" s="236"/>
    </row>
    <row r="958" spans="1:29" ht="13.2" x14ac:dyDescent="0.25">
      <c r="A958" s="236"/>
      <c r="B958" s="236"/>
      <c r="C958" s="236"/>
      <c r="D958" s="236"/>
      <c r="E958" s="236"/>
      <c r="F958" s="236"/>
      <c r="G958" s="237"/>
      <c r="H958" s="236"/>
      <c r="I958" s="236"/>
      <c r="J958" s="236"/>
      <c r="K958" s="236"/>
      <c r="L958" s="236"/>
      <c r="M958" s="236"/>
      <c r="N958" s="236"/>
      <c r="O958" s="236"/>
      <c r="P958" s="236"/>
      <c r="Q958" s="236"/>
      <c r="R958" s="236"/>
      <c r="S958" s="236"/>
      <c r="T958" s="236"/>
      <c r="U958" s="236"/>
      <c r="V958" s="236"/>
      <c r="W958" s="236"/>
      <c r="X958" s="236"/>
      <c r="Y958" s="236"/>
      <c r="Z958" s="236"/>
      <c r="AA958" s="236"/>
      <c r="AB958" s="236"/>
      <c r="AC958" s="236"/>
    </row>
    <row r="959" spans="1:29" ht="13.2" x14ac:dyDescent="0.25">
      <c r="A959" s="236"/>
      <c r="B959" s="236"/>
      <c r="C959" s="236"/>
      <c r="D959" s="236"/>
      <c r="E959" s="236"/>
      <c r="F959" s="236"/>
      <c r="G959" s="237"/>
      <c r="H959" s="236"/>
      <c r="I959" s="236"/>
      <c r="J959" s="236"/>
      <c r="K959" s="236"/>
      <c r="L959" s="236"/>
      <c r="M959" s="236"/>
      <c r="N959" s="236"/>
      <c r="O959" s="236"/>
      <c r="P959" s="236"/>
      <c r="Q959" s="236"/>
      <c r="R959" s="236"/>
      <c r="S959" s="236"/>
      <c r="T959" s="236"/>
      <c r="U959" s="236"/>
      <c r="V959" s="236"/>
      <c r="W959" s="236"/>
      <c r="X959" s="236"/>
      <c r="Y959" s="236"/>
      <c r="Z959" s="236"/>
      <c r="AA959" s="236"/>
      <c r="AB959" s="236"/>
      <c r="AC959" s="236"/>
    </row>
    <row r="960" spans="1:29" ht="13.2" x14ac:dyDescent="0.25">
      <c r="A960" s="236"/>
      <c r="B960" s="236"/>
      <c r="C960" s="236"/>
      <c r="D960" s="236"/>
      <c r="E960" s="236"/>
      <c r="F960" s="236"/>
      <c r="G960" s="237"/>
      <c r="H960" s="236"/>
      <c r="I960" s="236"/>
      <c r="J960" s="236"/>
      <c r="K960" s="236"/>
      <c r="L960" s="236"/>
      <c r="M960" s="236"/>
      <c r="N960" s="236"/>
      <c r="O960" s="236"/>
      <c r="P960" s="236"/>
      <c r="Q960" s="236"/>
      <c r="R960" s="236"/>
      <c r="S960" s="236"/>
      <c r="T960" s="236"/>
      <c r="U960" s="236"/>
      <c r="V960" s="236"/>
      <c r="W960" s="236"/>
      <c r="X960" s="236"/>
      <c r="Y960" s="236"/>
      <c r="Z960" s="236"/>
      <c r="AA960" s="236"/>
      <c r="AB960" s="236"/>
      <c r="AC960" s="236"/>
    </row>
    <row r="961" spans="1:29" ht="13.2" x14ac:dyDescent="0.25">
      <c r="A961" s="236"/>
      <c r="B961" s="236"/>
      <c r="C961" s="236"/>
      <c r="D961" s="236"/>
      <c r="E961" s="236"/>
      <c r="F961" s="236"/>
      <c r="G961" s="237"/>
      <c r="H961" s="236"/>
      <c r="I961" s="236"/>
      <c r="J961" s="236"/>
      <c r="K961" s="236"/>
      <c r="L961" s="236"/>
      <c r="M961" s="236"/>
      <c r="N961" s="236"/>
      <c r="O961" s="236"/>
      <c r="P961" s="236"/>
      <c r="Q961" s="236"/>
      <c r="R961" s="236"/>
      <c r="S961" s="236"/>
      <c r="T961" s="236"/>
      <c r="U961" s="236"/>
      <c r="V961" s="236"/>
      <c r="W961" s="236"/>
      <c r="X961" s="236"/>
      <c r="Y961" s="236"/>
      <c r="Z961" s="236"/>
      <c r="AA961" s="236"/>
      <c r="AB961" s="236"/>
      <c r="AC961" s="236"/>
    </row>
    <row r="962" spans="1:29" ht="13.2" x14ac:dyDescent="0.25">
      <c r="A962" s="236"/>
      <c r="B962" s="236"/>
      <c r="C962" s="236"/>
      <c r="D962" s="236"/>
      <c r="E962" s="236"/>
      <c r="F962" s="236"/>
      <c r="G962" s="237"/>
      <c r="H962" s="236"/>
      <c r="I962" s="236"/>
      <c r="J962" s="236"/>
      <c r="K962" s="236"/>
      <c r="L962" s="236"/>
      <c r="M962" s="236"/>
      <c r="N962" s="236"/>
      <c r="O962" s="236"/>
      <c r="P962" s="236"/>
      <c r="Q962" s="236"/>
      <c r="R962" s="236"/>
      <c r="S962" s="236"/>
      <c r="T962" s="236"/>
      <c r="U962" s="236"/>
      <c r="V962" s="236"/>
      <c r="W962" s="236"/>
      <c r="X962" s="236"/>
      <c r="Y962" s="236"/>
      <c r="Z962" s="236"/>
      <c r="AA962" s="236"/>
      <c r="AB962" s="236"/>
      <c r="AC962" s="236"/>
    </row>
    <row r="963" spans="1:29" ht="13.2" x14ac:dyDescent="0.25">
      <c r="A963" s="236"/>
      <c r="B963" s="236"/>
      <c r="C963" s="236"/>
      <c r="D963" s="236"/>
      <c r="E963" s="236"/>
      <c r="F963" s="236"/>
      <c r="G963" s="237"/>
      <c r="H963" s="236"/>
      <c r="I963" s="236"/>
      <c r="J963" s="236"/>
      <c r="K963" s="236"/>
      <c r="L963" s="236"/>
      <c r="M963" s="236"/>
      <c r="N963" s="236"/>
      <c r="O963" s="236"/>
      <c r="P963" s="236"/>
      <c r="Q963" s="236"/>
      <c r="R963" s="236"/>
      <c r="S963" s="236"/>
      <c r="T963" s="236"/>
      <c r="U963" s="236"/>
      <c r="V963" s="236"/>
      <c r="W963" s="236"/>
      <c r="X963" s="236"/>
      <c r="Y963" s="236"/>
      <c r="Z963" s="236"/>
      <c r="AA963" s="236"/>
      <c r="AB963" s="236"/>
      <c r="AC963" s="236"/>
    </row>
    <row r="964" spans="1:29" ht="13.2" x14ac:dyDescent="0.25">
      <c r="A964" s="236"/>
      <c r="B964" s="236"/>
      <c r="C964" s="236"/>
      <c r="D964" s="236"/>
      <c r="E964" s="236"/>
      <c r="F964" s="236"/>
      <c r="G964" s="237"/>
      <c r="H964" s="236"/>
      <c r="I964" s="236"/>
      <c r="J964" s="236"/>
      <c r="K964" s="236"/>
      <c r="L964" s="236"/>
      <c r="M964" s="236"/>
      <c r="N964" s="236"/>
      <c r="O964" s="236"/>
      <c r="P964" s="236"/>
      <c r="Q964" s="236"/>
      <c r="R964" s="236"/>
      <c r="S964" s="236"/>
      <c r="T964" s="236"/>
      <c r="U964" s="236"/>
      <c r="V964" s="236"/>
      <c r="W964" s="236"/>
      <c r="X964" s="236"/>
      <c r="Y964" s="236"/>
      <c r="Z964" s="236"/>
      <c r="AA964" s="236"/>
      <c r="AB964" s="236"/>
      <c r="AC964" s="236"/>
    </row>
    <row r="965" spans="1:29" ht="13.2" x14ac:dyDescent="0.25">
      <c r="A965" s="236"/>
      <c r="B965" s="236"/>
      <c r="C965" s="236"/>
      <c r="D965" s="236"/>
      <c r="E965" s="236"/>
      <c r="F965" s="236"/>
      <c r="G965" s="237"/>
      <c r="H965" s="236"/>
      <c r="I965" s="236"/>
      <c r="J965" s="236"/>
      <c r="K965" s="236"/>
      <c r="L965" s="236"/>
      <c r="M965" s="236"/>
      <c r="N965" s="236"/>
      <c r="O965" s="236"/>
      <c r="P965" s="236"/>
      <c r="Q965" s="236"/>
      <c r="R965" s="236"/>
      <c r="S965" s="236"/>
      <c r="T965" s="236"/>
      <c r="U965" s="236"/>
      <c r="V965" s="236"/>
      <c r="W965" s="236"/>
      <c r="X965" s="236"/>
      <c r="Y965" s="236"/>
      <c r="Z965" s="236"/>
      <c r="AA965" s="236"/>
      <c r="AB965" s="236"/>
      <c r="AC965" s="236"/>
    </row>
    <row r="966" spans="1:29" ht="13.2" x14ac:dyDescent="0.25">
      <c r="A966" s="236"/>
      <c r="B966" s="236"/>
      <c r="C966" s="236"/>
      <c r="D966" s="236"/>
      <c r="E966" s="236"/>
      <c r="F966" s="236"/>
      <c r="G966" s="237"/>
      <c r="H966" s="236"/>
      <c r="I966" s="236"/>
      <c r="J966" s="236"/>
      <c r="K966" s="236"/>
      <c r="L966" s="236"/>
      <c r="M966" s="236"/>
      <c r="N966" s="236"/>
      <c r="O966" s="236"/>
      <c r="P966" s="236"/>
      <c r="Q966" s="236"/>
      <c r="R966" s="236"/>
      <c r="S966" s="236"/>
      <c r="T966" s="236"/>
      <c r="U966" s="236"/>
      <c r="V966" s="236"/>
      <c r="W966" s="236"/>
      <c r="X966" s="236"/>
      <c r="Y966" s="236"/>
      <c r="Z966" s="236"/>
      <c r="AA966" s="236"/>
      <c r="AB966" s="236"/>
      <c r="AC966" s="236"/>
    </row>
    <row r="967" spans="1:29" ht="13.2" x14ac:dyDescent="0.25">
      <c r="A967" s="236"/>
      <c r="B967" s="236"/>
      <c r="C967" s="236"/>
      <c r="D967" s="236"/>
      <c r="E967" s="236"/>
      <c r="F967" s="236"/>
      <c r="G967" s="237"/>
      <c r="H967" s="236"/>
      <c r="I967" s="236"/>
      <c r="J967" s="236"/>
      <c r="K967" s="236"/>
      <c r="L967" s="236"/>
      <c r="M967" s="236"/>
      <c r="N967" s="236"/>
      <c r="O967" s="236"/>
      <c r="P967" s="236"/>
      <c r="Q967" s="236"/>
      <c r="R967" s="236"/>
      <c r="S967" s="236"/>
      <c r="T967" s="236"/>
      <c r="U967" s="236"/>
      <c r="V967" s="236"/>
      <c r="W967" s="236"/>
      <c r="X967" s="236"/>
      <c r="Y967" s="236"/>
      <c r="Z967" s="236"/>
      <c r="AA967" s="236"/>
      <c r="AB967" s="236"/>
      <c r="AC967" s="236"/>
    </row>
    <row r="968" spans="1:29" ht="13.2" x14ac:dyDescent="0.25">
      <c r="A968" s="236"/>
      <c r="B968" s="236"/>
      <c r="C968" s="236"/>
      <c r="D968" s="236"/>
      <c r="E968" s="236"/>
      <c r="F968" s="236"/>
      <c r="G968" s="237"/>
      <c r="H968" s="236"/>
      <c r="I968" s="236"/>
      <c r="J968" s="236"/>
      <c r="K968" s="236"/>
      <c r="L968" s="236"/>
      <c r="M968" s="236"/>
      <c r="N968" s="236"/>
      <c r="O968" s="236"/>
      <c r="P968" s="236"/>
      <c r="Q968" s="236"/>
      <c r="R968" s="236"/>
      <c r="S968" s="236"/>
      <c r="T968" s="236"/>
      <c r="U968" s="236"/>
      <c r="V968" s="236"/>
      <c r="W968" s="236"/>
      <c r="X968" s="236"/>
      <c r="Y968" s="236"/>
      <c r="Z968" s="236"/>
      <c r="AA968" s="236"/>
      <c r="AB968" s="236"/>
      <c r="AC968" s="236"/>
    </row>
    <row r="969" spans="1:29" ht="13.2" x14ac:dyDescent="0.25">
      <c r="A969" s="236"/>
      <c r="B969" s="236"/>
      <c r="C969" s="236"/>
      <c r="D969" s="236"/>
      <c r="E969" s="236"/>
      <c r="F969" s="236"/>
      <c r="G969" s="237"/>
      <c r="H969" s="236"/>
      <c r="I969" s="236"/>
      <c r="J969" s="236"/>
      <c r="K969" s="236"/>
      <c r="L969" s="236"/>
      <c r="M969" s="236"/>
      <c r="N969" s="236"/>
      <c r="O969" s="236"/>
      <c r="P969" s="236"/>
      <c r="Q969" s="236"/>
      <c r="R969" s="236"/>
      <c r="S969" s="236"/>
      <c r="T969" s="236"/>
      <c r="U969" s="236"/>
      <c r="V969" s="236"/>
      <c r="W969" s="236"/>
      <c r="X969" s="236"/>
      <c r="Y969" s="236"/>
      <c r="Z969" s="236"/>
      <c r="AA969" s="236"/>
      <c r="AB969" s="236"/>
      <c r="AC969" s="236"/>
    </row>
    <row r="970" spans="1:29" ht="13.2" x14ac:dyDescent="0.25">
      <c r="A970" s="236"/>
      <c r="B970" s="236"/>
      <c r="C970" s="236"/>
      <c r="D970" s="236"/>
      <c r="E970" s="236"/>
      <c r="F970" s="236"/>
      <c r="G970" s="237"/>
      <c r="H970" s="236"/>
      <c r="I970" s="236"/>
      <c r="J970" s="236"/>
      <c r="K970" s="236"/>
      <c r="L970" s="236"/>
      <c r="M970" s="236"/>
      <c r="N970" s="236"/>
      <c r="O970" s="236"/>
      <c r="P970" s="236"/>
      <c r="Q970" s="236"/>
      <c r="R970" s="236"/>
      <c r="S970" s="236"/>
      <c r="T970" s="236"/>
      <c r="U970" s="236"/>
      <c r="V970" s="236"/>
      <c r="W970" s="236"/>
      <c r="X970" s="236"/>
      <c r="Y970" s="236"/>
      <c r="Z970" s="236"/>
      <c r="AA970" s="236"/>
      <c r="AB970" s="236"/>
      <c r="AC970" s="236"/>
    </row>
    <row r="971" spans="1:29" ht="13.2" x14ac:dyDescent="0.25">
      <c r="A971" s="236"/>
      <c r="B971" s="236"/>
      <c r="C971" s="236"/>
      <c r="D971" s="236"/>
      <c r="E971" s="236"/>
      <c r="F971" s="236"/>
      <c r="G971" s="237"/>
      <c r="H971" s="236"/>
      <c r="I971" s="236"/>
      <c r="J971" s="236"/>
      <c r="K971" s="236"/>
      <c r="L971" s="236"/>
      <c r="M971" s="236"/>
      <c r="N971" s="236"/>
      <c r="O971" s="236"/>
      <c r="P971" s="236"/>
      <c r="Q971" s="236"/>
      <c r="R971" s="236"/>
      <c r="S971" s="236"/>
      <c r="T971" s="236"/>
      <c r="U971" s="236"/>
      <c r="V971" s="236"/>
      <c r="W971" s="236"/>
      <c r="X971" s="236"/>
      <c r="Y971" s="236"/>
      <c r="Z971" s="236"/>
      <c r="AA971" s="236"/>
      <c r="AB971" s="236"/>
      <c r="AC971" s="236"/>
    </row>
    <row r="972" spans="1:29" ht="13.2" x14ac:dyDescent="0.25">
      <c r="A972" s="236"/>
      <c r="B972" s="236"/>
      <c r="C972" s="236"/>
      <c r="D972" s="236"/>
      <c r="E972" s="236"/>
      <c r="F972" s="236"/>
      <c r="G972" s="237"/>
      <c r="H972" s="236"/>
      <c r="I972" s="236"/>
      <c r="J972" s="236"/>
      <c r="K972" s="236"/>
      <c r="L972" s="236"/>
      <c r="M972" s="236"/>
      <c r="N972" s="236"/>
      <c r="O972" s="236"/>
      <c r="P972" s="236"/>
      <c r="Q972" s="236"/>
      <c r="R972" s="236"/>
      <c r="S972" s="236"/>
      <c r="T972" s="236"/>
      <c r="U972" s="236"/>
      <c r="V972" s="236"/>
      <c r="W972" s="236"/>
      <c r="X972" s="236"/>
      <c r="Y972" s="236"/>
      <c r="Z972" s="236"/>
      <c r="AA972" s="236"/>
      <c r="AB972" s="236"/>
      <c r="AC972" s="236"/>
    </row>
    <row r="973" spans="1:29" ht="13.2" x14ac:dyDescent="0.25">
      <c r="A973" s="236"/>
      <c r="B973" s="236"/>
      <c r="C973" s="236"/>
      <c r="D973" s="236"/>
      <c r="E973" s="236"/>
      <c r="F973" s="236"/>
      <c r="G973" s="237"/>
      <c r="H973" s="236"/>
      <c r="I973" s="236"/>
      <c r="J973" s="236"/>
      <c r="K973" s="236"/>
      <c r="L973" s="236"/>
      <c r="M973" s="236"/>
      <c r="N973" s="236"/>
      <c r="O973" s="236"/>
      <c r="P973" s="236"/>
      <c r="Q973" s="236"/>
      <c r="R973" s="236"/>
      <c r="S973" s="236"/>
      <c r="T973" s="236"/>
      <c r="U973" s="236"/>
      <c r="V973" s="236"/>
      <c r="W973" s="236"/>
      <c r="X973" s="236"/>
      <c r="Y973" s="236"/>
      <c r="Z973" s="236"/>
      <c r="AA973" s="236"/>
      <c r="AB973" s="236"/>
      <c r="AC973" s="236"/>
    </row>
    <row r="974" spans="1:29" ht="13.2" x14ac:dyDescent="0.25">
      <c r="A974" s="236"/>
      <c r="B974" s="236"/>
      <c r="C974" s="236"/>
      <c r="D974" s="236"/>
      <c r="E974" s="236"/>
      <c r="F974" s="236"/>
      <c r="G974" s="237"/>
      <c r="H974" s="236"/>
      <c r="I974" s="236"/>
      <c r="J974" s="236"/>
      <c r="K974" s="236"/>
      <c r="L974" s="236"/>
      <c r="M974" s="236"/>
      <c r="N974" s="236"/>
      <c r="O974" s="236"/>
      <c r="P974" s="236"/>
      <c r="Q974" s="236"/>
      <c r="R974" s="236"/>
      <c r="S974" s="236"/>
      <c r="T974" s="236"/>
      <c r="U974" s="236"/>
      <c r="V974" s="236"/>
      <c r="W974" s="236"/>
      <c r="X974" s="236"/>
      <c r="Y974" s="236"/>
      <c r="Z974" s="236"/>
      <c r="AA974" s="236"/>
      <c r="AB974" s="236"/>
      <c r="AC974" s="236"/>
    </row>
    <row r="975" spans="1:29" ht="13.2" x14ac:dyDescent="0.25">
      <c r="A975" s="236"/>
      <c r="B975" s="236"/>
      <c r="C975" s="236"/>
      <c r="D975" s="236"/>
      <c r="E975" s="236"/>
      <c r="F975" s="236"/>
      <c r="G975" s="237"/>
      <c r="H975" s="236"/>
      <c r="I975" s="236"/>
      <c r="J975" s="236"/>
      <c r="K975" s="236"/>
      <c r="L975" s="236"/>
      <c r="M975" s="236"/>
      <c r="N975" s="236"/>
      <c r="O975" s="236"/>
      <c r="P975" s="236"/>
      <c r="Q975" s="236"/>
      <c r="R975" s="236"/>
      <c r="S975" s="236"/>
      <c r="T975" s="236"/>
      <c r="U975" s="236"/>
      <c r="V975" s="236"/>
      <c r="W975" s="236"/>
      <c r="X975" s="236"/>
      <c r="Y975" s="236"/>
      <c r="Z975" s="236"/>
      <c r="AA975" s="236"/>
      <c r="AB975" s="236"/>
      <c r="AC975" s="236"/>
    </row>
    <row r="976" spans="1:29" ht="13.2" x14ac:dyDescent="0.25">
      <c r="A976" s="236"/>
      <c r="B976" s="236"/>
      <c r="C976" s="236"/>
      <c r="D976" s="236"/>
      <c r="E976" s="236"/>
      <c r="F976" s="236"/>
      <c r="G976" s="237"/>
      <c r="H976" s="236"/>
      <c r="I976" s="236"/>
      <c r="J976" s="236"/>
      <c r="K976" s="236"/>
      <c r="L976" s="236"/>
      <c r="M976" s="236"/>
      <c r="N976" s="236"/>
      <c r="O976" s="236"/>
      <c r="P976" s="236"/>
      <c r="Q976" s="236"/>
      <c r="R976" s="236"/>
      <c r="S976" s="236"/>
      <c r="T976" s="236"/>
      <c r="U976" s="236"/>
      <c r="V976" s="236"/>
      <c r="W976" s="236"/>
      <c r="X976" s="236"/>
      <c r="Y976" s="236"/>
      <c r="Z976" s="236"/>
      <c r="AA976" s="236"/>
      <c r="AB976" s="236"/>
      <c r="AC976" s="236"/>
    </row>
    <row r="977" spans="1:29" ht="13.2" x14ac:dyDescent="0.25">
      <c r="A977" s="236"/>
      <c r="B977" s="236"/>
      <c r="C977" s="236"/>
      <c r="D977" s="236"/>
      <c r="E977" s="236"/>
      <c r="F977" s="236"/>
      <c r="G977" s="237"/>
      <c r="H977" s="236"/>
      <c r="I977" s="236"/>
      <c r="J977" s="236"/>
      <c r="K977" s="236"/>
      <c r="L977" s="236"/>
      <c r="M977" s="236"/>
      <c r="N977" s="236"/>
      <c r="O977" s="236"/>
      <c r="P977" s="236"/>
      <c r="Q977" s="236"/>
      <c r="R977" s="236"/>
      <c r="S977" s="236"/>
      <c r="T977" s="236"/>
      <c r="U977" s="236"/>
      <c r="V977" s="236"/>
      <c r="W977" s="236"/>
      <c r="X977" s="236"/>
      <c r="Y977" s="236"/>
      <c r="Z977" s="236"/>
      <c r="AA977" s="236"/>
      <c r="AB977" s="236"/>
      <c r="AC977" s="236"/>
    </row>
    <row r="978" spans="1:29" ht="13.2" x14ac:dyDescent="0.25">
      <c r="A978" s="236"/>
      <c r="B978" s="236"/>
      <c r="C978" s="236"/>
      <c r="D978" s="236"/>
      <c r="E978" s="236"/>
      <c r="F978" s="236"/>
      <c r="G978" s="237"/>
      <c r="H978" s="236"/>
      <c r="I978" s="236"/>
      <c r="J978" s="236"/>
      <c r="K978" s="236"/>
      <c r="L978" s="236"/>
      <c r="M978" s="236"/>
      <c r="N978" s="236"/>
      <c r="O978" s="236"/>
      <c r="P978" s="236"/>
      <c r="Q978" s="236"/>
      <c r="R978" s="236"/>
      <c r="S978" s="236"/>
      <c r="T978" s="236"/>
      <c r="U978" s="236"/>
      <c r="V978" s="236"/>
      <c r="W978" s="236"/>
      <c r="X978" s="236"/>
      <c r="Y978" s="236"/>
      <c r="Z978" s="236"/>
      <c r="AA978" s="236"/>
      <c r="AB978" s="236"/>
      <c r="AC978" s="236"/>
    </row>
    <row r="979" spans="1:29" ht="13.2" x14ac:dyDescent="0.25">
      <c r="A979" s="236"/>
      <c r="B979" s="236"/>
      <c r="C979" s="236"/>
      <c r="D979" s="236"/>
      <c r="E979" s="236"/>
      <c r="F979" s="236"/>
      <c r="G979" s="237"/>
      <c r="H979" s="236"/>
      <c r="I979" s="236"/>
      <c r="J979" s="236"/>
      <c r="K979" s="236"/>
      <c r="L979" s="236"/>
      <c r="M979" s="236"/>
      <c r="N979" s="236"/>
      <c r="O979" s="236"/>
      <c r="P979" s="236"/>
      <c r="Q979" s="236"/>
      <c r="R979" s="236"/>
      <c r="S979" s="236"/>
      <c r="T979" s="236"/>
      <c r="U979" s="236"/>
      <c r="V979" s="236"/>
      <c r="W979" s="236"/>
      <c r="X979" s="236"/>
      <c r="Y979" s="236"/>
      <c r="Z979" s="236"/>
      <c r="AA979" s="236"/>
      <c r="AB979" s="236"/>
      <c r="AC979" s="236"/>
    </row>
    <row r="980" spans="1:29" ht="13.2" x14ac:dyDescent="0.25">
      <c r="A980" s="236"/>
      <c r="B980" s="236"/>
      <c r="C980" s="236"/>
      <c r="D980" s="236"/>
      <c r="E980" s="236"/>
      <c r="F980" s="236"/>
      <c r="G980" s="237"/>
      <c r="H980" s="236"/>
      <c r="I980" s="236"/>
      <c r="J980" s="236"/>
      <c r="K980" s="236"/>
      <c r="L980" s="236"/>
      <c r="M980" s="236"/>
      <c r="N980" s="236"/>
      <c r="O980" s="236"/>
      <c r="P980" s="236"/>
      <c r="Q980" s="236"/>
      <c r="R980" s="236"/>
      <c r="S980" s="236"/>
      <c r="T980" s="236"/>
      <c r="U980" s="236"/>
      <c r="V980" s="236"/>
      <c r="W980" s="236"/>
      <c r="X980" s="236"/>
      <c r="Y980" s="236"/>
      <c r="Z980" s="236"/>
      <c r="AA980" s="236"/>
      <c r="AB980" s="236"/>
      <c r="AC980" s="236"/>
    </row>
    <row r="981" spans="1:29" ht="13.2" x14ac:dyDescent="0.25">
      <c r="A981" s="236"/>
      <c r="B981" s="236"/>
      <c r="C981" s="236"/>
      <c r="D981" s="236"/>
      <c r="E981" s="236"/>
      <c r="F981" s="236"/>
      <c r="G981" s="237"/>
      <c r="H981" s="236"/>
      <c r="I981" s="236"/>
      <c r="J981" s="236"/>
      <c r="K981" s="236"/>
      <c r="L981" s="236"/>
      <c r="M981" s="236"/>
      <c r="N981" s="236"/>
      <c r="O981" s="236"/>
      <c r="P981" s="236"/>
      <c r="Q981" s="236"/>
      <c r="R981" s="236"/>
      <c r="S981" s="236"/>
      <c r="T981" s="236"/>
      <c r="U981" s="236"/>
      <c r="V981" s="236"/>
      <c r="W981" s="236"/>
      <c r="X981" s="236"/>
      <c r="Y981" s="236"/>
      <c r="Z981" s="236"/>
      <c r="AA981" s="236"/>
      <c r="AB981" s="236"/>
      <c r="AC981" s="236"/>
    </row>
    <row r="982" spans="1:29" ht="13.2" x14ac:dyDescent="0.25">
      <c r="A982" s="236"/>
      <c r="B982" s="236"/>
      <c r="C982" s="236"/>
      <c r="D982" s="236"/>
      <c r="E982" s="236"/>
      <c r="F982" s="236"/>
      <c r="G982" s="237"/>
      <c r="H982" s="236"/>
      <c r="I982" s="236"/>
      <c r="J982" s="236"/>
      <c r="K982" s="236"/>
      <c r="L982" s="236"/>
      <c r="M982" s="236"/>
      <c r="N982" s="236"/>
      <c r="O982" s="236"/>
      <c r="P982" s="236"/>
      <c r="Q982" s="236"/>
      <c r="R982" s="236"/>
      <c r="S982" s="236"/>
      <c r="T982" s="236"/>
      <c r="U982" s="236"/>
      <c r="V982" s="236"/>
      <c r="W982" s="236"/>
      <c r="X982" s="236"/>
      <c r="Y982" s="236"/>
      <c r="Z982" s="236"/>
      <c r="AA982" s="236"/>
      <c r="AB982" s="236"/>
      <c r="AC982" s="236"/>
    </row>
    <row r="983" spans="1:29" ht="13.2" x14ac:dyDescent="0.25">
      <c r="A983" s="236"/>
      <c r="B983" s="236"/>
      <c r="C983" s="236"/>
      <c r="D983" s="236"/>
      <c r="E983" s="236"/>
      <c r="F983" s="236"/>
      <c r="G983" s="237"/>
      <c r="H983" s="236"/>
      <c r="I983" s="236"/>
      <c r="J983" s="236"/>
      <c r="K983" s="236"/>
      <c r="L983" s="236"/>
      <c r="M983" s="236"/>
      <c r="N983" s="236"/>
      <c r="O983" s="236"/>
      <c r="P983" s="236"/>
      <c r="Q983" s="236"/>
      <c r="R983" s="236"/>
      <c r="S983" s="236"/>
      <c r="T983" s="236"/>
      <c r="U983" s="236"/>
      <c r="V983" s="236"/>
      <c r="W983" s="236"/>
      <c r="X983" s="236"/>
      <c r="Y983" s="236"/>
      <c r="Z983" s="236"/>
      <c r="AA983" s="236"/>
      <c r="AB983" s="236"/>
      <c r="AC983" s="236"/>
    </row>
    <row r="984" spans="1:29" ht="13.2" x14ac:dyDescent="0.25">
      <c r="A984" s="236"/>
      <c r="B984" s="236"/>
      <c r="C984" s="236"/>
      <c r="D984" s="236"/>
      <c r="E984" s="236"/>
      <c r="F984" s="236"/>
      <c r="G984" s="237"/>
      <c r="H984" s="236"/>
      <c r="I984" s="236"/>
      <c r="J984" s="236"/>
      <c r="K984" s="236"/>
      <c r="L984" s="236"/>
      <c r="M984" s="236"/>
      <c r="N984" s="236"/>
      <c r="O984" s="236"/>
      <c r="P984" s="236"/>
      <c r="Q984" s="236"/>
      <c r="R984" s="236"/>
      <c r="S984" s="236"/>
      <c r="T984" s="236"/>
      <c r="U984" s="236"/>
      <c r="V984" s="236"/>
      <c r="W984" s="236"/>
      <c r="X984" s="236"/>
      <c r="Y984" s="236"/>
      <c r="Z984" s="236"/>
      <c r="AA984" s="236"/>
      <c r="AB984" s="236"/>
      <c r="AC984" s="236"/>
    </row>
    <row r="985" spans="1:29" ht="13.2" x14ac:dyDescent="0.25">
      <c r="A985" s="236"/>
      <c r="B985" s="236"/>
      <c r="C985" s="236"/>
      <c r="D985" s="236"/>
      <c r="E985" s="236"/>
      <c r="F985" s="236"/>
      <c r="G985" s="237"/>
      <c r="H985" s="236"/>
      <c r="I985" s="236"/>
      <c r="J985" s="236"/>
      <c r="K985" s="236"/>
      <c r="L985" s="236"/>
      <c r="M985" s="236"/>
      <c r="N985" s="236"/>
      <c r="O985" s="236"/>
      <c r="P985" s="236"/>
      <c r="Q985" s="236"/>
      <c r="R985" s="236"/>
      <c r="S985" s="236"/>
      <c r="T985" s="236"/>
      <c r="U985" s="236"/>
      <c r="V985" s="236"/>
      <c r="W985" s="236"/>
      <c r="X985" s="236"/>
      <c r="Y985" s="236"/>
      <c r="Z985" s="236"/>
      <c r="AA985" s="236"/>
      <c r="AB985" s="236"/>
      <c r="AC985" s="236"/>
    </row>
    <row r="986" spans="1:29" ht="13.2" x14ac:dyDescent="0.25">
      <c r="A986" s="236"/>
      <c r="B986" s="236"/>
      <c r="C986" s="236"/>
      <c r="D986" s="236"/>
      <c r="E986" s="236"/>
      <c r="F986" s="236"/>
      <c r="G986" s="237"/>
      <c r="H986" s="236"/>
      <c r="I986" s="236"/>
      <c r="J986" s="236"/>
      <c r="K986" s="236"/>
      <c r="L986" s="236"/>
      <c r="M986" s="236"/>
      <c r="N986" s="236"/>
      <c r="O986" s="236"/>
      <c r="P986" s="236"/>
      <c r="Q986" s="236"/>
      <c r="R986" s="236"/>
      <c r="S986" s="236"/>
      <c r="T986" s="236"/>
      <c r="U986" s="236"/>
      <c r="V986" s="236"/>
      <c r="W986" s="236"/>
      <c r="X986" s="236"/>
      <c r="Y986" s="236"/>
      <c r="Z986" s="236"/>
      <c r="AA986" s="236"/>
      <c r="AB986" s="236"/>
      <c r="AC986" s="236"/>
    </row>
    <row r="987" spans="1:29" ht="13.2" x14ac:dyDescent="0.25">
      <c r="A987" s="236"/>
      <c r="B987" s="236"/>
      <c r="C987" s="236"/>
      <c r="D987" s="236"/>
      <c r="E987" s="236"/>
      <c r="F987" s="236"/>
      <c r="G987" s="237"/>
      <c r="H987" s="236"/>
      <c r="I987" s="236"/>
      <c r="J987" s="236"/>
      <c r="K987" s="236"/>
      <c r="L987" s="236"/>
      <c r="M987" s="236"/>
      <c r="N987" s="236"/>
      <c r="O987" s="236"/>
      <c r="P987" s="236"/>
      <c r="Q987" s="236"/>
      <c r="R987" s="236"/>
      <c r="S987" s="236"/>
      <c r="T987" s="236"/>
      <c r="U987" s="236"/>
      <c r="V987" s="236"/>
      <c r="W987" s="236"/>
      <c r="X987" s="236"/>
      <c r="Y987" s="236"/>
      <c r="Z987" s="236"/>
      <c r="AA987" s="236"/>
      <c r="AB987" s="236"/>
      <c r="AC987" s="236"/>
    </row>
    <row r="988" spans="1:29" ht="13.2" x14ac:dyDescent="0.25">
      <c r="A988" s="236"/>
      <c r="B988" s="236"/>
      <c r="C988" s="236"/>
      <c r="D988" s="236"/>
      <c r="E988" s="236"/>
      <c r="F988" s="236"/>
      <c r="G988" s="237"/>
      <c r="H988" s="236"/>
      <c r="I988" s="236"/>
      <c r="J988" s="236"/>
      <c r="K988" s="236"/>
      <c r="L988" s="236"/>
      <c r="M988" s="236"/>
      <c r="N988" s="236"/>
      <c r="O988" s="236"/>
      <c r="P988" s="236"/>
      <c r="Q988" s="236"/>
      <c r="R988" s="236"/>
      <c r="S988" s="236"/>
      <c r="T988" s="236"/>
      <c r="U988" s="236"/>
      <c r="V988" s="236"/>
      <c r="W988" s="236"/>
      <c r="X988" s="236"/>
      <c r="Y988" s="236"/>
      <c r="Z988" s="236"/>
      <c r="AA988" s="236"/>
      <c r="AB988" s="236"/>
      <c r="AC988" s="236"/>
    </row>
    <row r="989" spans="1:29" ht="13.2" x14ac:dyDescent="0.25">
      <c r="A989" s="236"/>
      <c r="B989" s="236"/>
      <c r="C989" s="236"/>
      <c r="D989" s="236"/>
      <c r="E989" s="236"/>
      <c r="F989" s="236"/>
      <c r="G989" s="237"/>
      <c r="H989" s="236"/>
      <c r="I989" s="236"/>
      <c r="J989" s="236"/>
      <c r="K989" s="236"/>
      <c r="L989" s="236"/>
      <c r="M989" s="236"/>
      <c r="N989" s="236"/>
      <c r="O989" s="236"/>
      <c r="P989" s="236"/>
      <c r="Q989" s="236"/>
      <c r="R989" s="236"/>
      <c r="S989" s="236"/>
      <c r="T989" s="236"/>
      <c r="U989" s="236"/>
      <c r="V989" s="236"/>
      <c r="W989" s="236"/>
      <c r="X989" s="236"/>
      <c r="Y989" s="236"/>
      <c r="Z989" s="236"/>
      <c r="AA989" s="236"/>
      <c r="AB989" s="236"/>
      <c r="AC989" s="236"/>
    </row>
    <row r="990" spans="1:29" ht="13.2" x14ac:dyDescent="0.25">
      <c r="A990" s="236"/>
      <c r="B990" s="236"/>
      <c r="C990" s="236"/>
      <c r="D990" s="236"/>
      <c r="E990" s="236"/>
      <c r="F990" s="236"/>
      <c r="G990" s="237"/>
      <c r="H990" s="236"/>
      <c r="I990" s="236"/>
      <c r="J990" s="236"/>
      <c r="K990" s="236"/>
      <c r="L990" s="236"/>
      <c r="M990" s="236"/>
      <c r="N990" s="236"/>
      <c r="O990" s="236"/>
      <c r="P990" s="236"/>
      <c r="Q990" s="236"/>
      <c r="R990" s="236"/>
      <c r="S990" s="236"/>
      <c r="T990" s="236"/>
      <c r="U990" s="236"/>
      <c r="V990" s="236"/>
      <c r="W990" s="236"/>
      <c r="X990" s="236"/>
      <c r="Y990" s="236"/>
      <c r="Z990" s="236"/>
      <c r="AA990" s="236"/>
      <c r="AB990" s="236"/>
      <c r="AC990" s="236"/>
    </row>
    <row r="991" spans="1:29" ht="13.2" x14ac:dyDescent="0.25">
      <c r="A991" s="236"/>
      <c r="B991" s="236"/>
      <c r="C991" s="236"/>
      <c r="D991" s="236"/>
      <c r="E991" s="236"/>
      <c r="F991" s="236"/>
      <c r="G991" s="237"/>
      <c r="H991" s="236"/>
      <c r="I991" s="236"/>
      <c r="J991" s="236"/>
      <c r="K991" s="236"/>
      <c r="L991" s="236"/>
      <c r="M991" s="236"/>
      <c r="N991" s="236"/>
      <c r="O991" s="236"/>
      <c r="P991" s="236"/>
      <c r="Q991" s="236"/>
      <c r="R991" s="236"/>
      <c r="S991" s="236"/>
      <c r="T991" s="236"/>
      <c r="U991" s="236"/>
      <c r="V991" s="236"/>
      <c r="W991" s="236"/>
      <c r="X991" s="236"/>
      <c r="Y991" s="236"/>
      <c r="Z991" s="236"/>
      <c r="AA991" s="236"/>
      <c r="AB991" s="236"/>
      <c r="AC991" s="236"/>
    </row>
    <row r="992" spans="1:29" ht="13.2" x14ac:dyDescent="0.25">
      <c r="A992" s="236"/>
      <c r="B992" s="236"/>
      <c r="C992" s="236"/>
      <c r="D992" s="236"/>
      <c r="E992" s="236"/>
      <c r="F992" s="236"/>
      <c r="G992" s="237"/>
      <c r="H992" s="236"/>
      <c r="I992" s="236"/>
      <c r="J992" s="236"/>
      <c r="K992" s="236"/>
      <c r="L992" s="236"/>
      <c r="M992" s="236"/>
      <c r="N992" s="236"/>
      <c r="O992" s="236"/>
      <c r="P992" s="236"/>
      <c r="Q992" s="236"/>
      <c r="R992" s="236"/>
      <c r="S992" s="236"/>
      <c r="T992" s="236"/>
      <c r="U992" s="236"/>
      <c r="V992" s="236"/>
      <c r="W992" s="236"/>
      <c r="X992" s="236"/>
      <c r="Y992" s="236"/>
      <c r="Z992" s="236"/>
      <c r="AA992" s="236"/>
      <c r="AB992" s="236"/>
      <c r="AC992" s="236"/>
    </row>
    <row r="993" spans="1:29" ht="13.2" x14ac:dyDescent="0.25">
      <c r="A993" s="236"/>
      <c r="B993" s="236"/>
      <c r="C993" s="236"/>
      <c r="D993" s="236"/>
      <c r="E993" s="236"/>
      <c r="F993" s="236"/>
      <c r="G993" s="237"/>
      <c r="H993" s="236"/>
      <c r="I993" s="236"/>
      <c r="J993" s="236"/>
      <c r="K993" s="236"/>
      <c r="L993" s="236"/>
      <c r="M993" s="236"/>
      <c r="N993" s="236"/>
      <c r="O993" s="236"/>
      <c r="P993" s="236"/>
      <c r="Q993" s="236"/>
      <c r="R993" s="236"/>
      <c r="S993" s="236"/>
      <c r="T993" s="236"/>
      <c r="U993" s="236"/>
      <c r="V993" s="236"/>
      <c r="W993" s="236"/>
      <c r="X993" s="236"/>
      <c r="Y993" s="236"/>
      <c r="Z993" s="236"/>
      <c r="AA993" s="236"/>
      <c r="AB993" s="236"/>
      <c r="AC993" s="236"/>
    </row>
    <row r="994" spans="1:29" ht="13.2" x14ac:dyDescent="0.25">
      <c r="A994" s="236"/>
      <c r="B994" s="236"/>
      <c r="C994" s="236"/>
      <c r="D994" s="236"/>
      <c r="E994" s="236"/>
      <c r="F994" s="236"/>
      <c r="G994" s="237"/>
      <c r="H994" s="236"/>
      <c r="I994" s="236"/>
      <c r="J994" s="236"/>
      <c r="K994" s="236"/>
      <c r="L994" s="236"/>
      <c r="M994" s="236"/>
      <c r="N994" s="236"/>
      <c r="O994" s="236"/>
      <c r="P994" s="236"/>
      <c r="Q994" s="236"/>
      <c r="R994" s="236"/>
      <c r="S994" s="236"/>
      <c r="T994" s="236"/>
      <c r="U994" s="236"/>
      <c r="V994" s="236"/>
      <c r="W994" s="236"/>
      <c r="X994" s="236"/>
      <c r="Y994" s="236"/>
      <c r="Z994" s="236"/>
      <c r="AA994" s="236"/>
      <c r="AB994" s="236"/>
      <c r="AC994" s="236"/>
    </row>
    <row r="995" spans="1:29" ht="13.2" x14ac:dyDescent="0.25">
      <c r="A995" s="236"/>
      <c r="B995" s="236"/>
      <c r="C995" s="236"/>
      <c r="D995" s="236"/>
      <c r="E995" s="236"/>
      <c r="F995" s="236"/>
      <c r="G995" s="237"/>
      <c r="H995" s="236"/>
      <c r="I995" s="236"/>
      <c r="J995" s="236"/>
      <c r="K995" s="236"/>
      <c r="L995" s="236"/>
      <c r="M995" s="236"/>
      <c r="N995" s="236"/>
      <c r="O995" s="236"/>
      <c r="P995" s="236"/>
      <c r="Q995" s="236"/>
      <c r="R995" s="236"/>
      <c r="S995" s="236"/>
      <c r="T995" s="236"/>
      <c r="U995" s="236"/>
      <c r="V995" s="236"/>
      <c r="W995" s="236"/>
      <c r="X995" s="236"/>
      <c r="Y995" s="236"/>
      <c r="Z995" s="236"/>
      <c r="AA995" s="236"/>
      <c r="AB995" s="236"/>
      <c r="AC995" s="236"/>
    </row>
    <row r="996" spans="1:29" ht="13.2" x14ac:dyDescent="0.25">
      <c r="A996" s="236"/>
      <c r="B996" s="236"/>
      <c r="C996" s="236"/>
      <c r="D996" s="236"/>
      <c r="E996" s="236"/>
      <c r="F996" s="236"/>
      <c r="G996" s="237"/>
      <c r="H996" s="236"/>
      <c r="I996" s="236"/>
      <c r="J996" s="236"/>
      <c r="K996" s="236"/>
      <c r="L996" s="236"/>
      <c r="M996" s="236"/>
      <c r="N996" s="236"/>
      <c r="O996" s="236"/>
      <c r="P996" s="236"/>
      <c r="Q996" s="236"/>
      <c r="R996" s="236"/>
      <c r="S996" s="236"/>
      <c r="T996" s="236"/>
      <c r="U996" s="236"/>
      <c r="V996" s="236"/>
      <c r="W996" s="236"/>
      <c r="X996" s="236"/>
      <c r="Y996" s="236"/>
      <c r="Z996" s="236"/>
      <c r="AA996" s="236"/>
      <c r="AB996" s="236"/>
      <c r="AC996" s="236"/>
    </row>
    <row r="997" spans="1:29" ht="13.2" x14ac:dyDescent="0.25">
      <c r="A997" s="236"/>
      <c r="B997" s="236"/>
      <c r="C997" s="236"/>
      <c r="D997" s="236"/>
      <c r="E997" s="236"/>
      <c r="F997" s="236"/>
      <c r="G997" s="237"/>
      <c r="H997" s="236"/>
      <c r="I997" s="236"/>
      <c r="J997" s="236"/>
      <c r="K997" s="236"/>
      <c r="L997" s="236"/>
      <c r="M997" s="236"/>
      <c r="N997" s="236"/>
      <c r="O997" s="236"/>
      <c r="P997" s="236"/>
      <c r="Q997" s="236"/>
      <c r="R997" s="236"/>
      <c r="S997" s="236"/>
      <c r="T997" s="236"/>
      <c r="U997" s="236"/>
      <c r="V997" s="236"/>
      <c r="W997" s="236"/>
      <c r="X997" s="236"/>
      <c r="Y997" s="236"/>
      <c r="Z997" s="236"/>
      <c r="AA997" s="236"/>
      <c r="AB997" s="236"/>
      <c r="AC997" s="236"/>
    </row>
  </sheetData>
  <mergeCells count="18">
    <mergeCell ref="A7:B7"/>
    <mergeCell ref="A8:B8"/>
    <mergeCell ref="A4:B4"/>
    <mergeCell ref="C4:F4"/>
    <mergeCell ref="A5:B5"/>
    <mergeCell ref="C5:F5"/>
    <mergeCell ref="A6:B6"/>
    <mergeCell ref="C6:F6"/>
    <mergeCell ref="C7:F7"/>
    <mergeCell ref="A63:F63"/>
    <mergeCell ref="H63:J63"/>
    <mergeCell ref="C8:F8"/>
    <mergeCell ref="G12:G15"/>
    <mergeCell ref="C18:E18"/>
    <mergeCell ref="A23:J23"/>
    <mergeCell ref="A24:F24"/>
    <mergeCell ref="H24:J24"/>
    <mergeCell ref="A62:J62"/>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Right="0"/>
  </sheetPr>
  <dimension ref="A1:AD994"/>
  <sheetViews>
    <sheetView topLeftCell="A10" workbookViewId="0">
      <selection activeCell="H54" sqref="H54:J54"/>
    </sheetView>
  </sheetViews>
  <sheetFormatPr defaultColWidth="12.6640625" defaultRowHeight="15" customHeight="1" x14ac:dyDescent="0.25"/>
  <cols>
    <col min="1" max="1" width="4" customWidth="1"/>
    <col min="2" max="2" width="29.109375" customWidth="1"/>
    <col min="3" max="4" width="14.6640625" customWidth="1"/>
    <col min="5" max="5" width="18.77734375" customWidth="1"/>
    <col min="6" max="6" width="18" customWidth="1"/>
    <col min="7" max="7" width="0.21875" hidden="1" customWidth="1"/>
    <col min="8" max="8" width="15.88671875" customWidth="1"/>
    <col min="9" max="9" width="13.6640625" customWidth="1"/>
    <col min="10" max="10" width="14.21875" customWidth="1"/>
    <col min="11" max="21" width="8.33203125" customWidth="1"/>
    <col min="22" max="30" width="10.21875" customWidth="1"/>
  </cols>
  <sheetData>
    <row r="1" spans="1:30" ht="15.75" customHeight="1" x14ac:dyDescent="0.25">
      <c r="A1" s="238"/>
      <c r="B1" s="239"/>
      <c r="C1" s="239"/>
      <c r="D1" s="239"/>
      <c r="E1" s="239"/>
      <c r="F1" s="239"/>
      <c r="G1" s="240"/>
      <c r="H1" s="239"/>
      <c r="I1" s="239"/>
      <c r="J1" s="239"/>
      <c r="K1" s="239"/>
      <c r="L1" s="239"/>
      <c r="M1" s="239"/>
      <c r="N1" s="239"/>
      <c r="O1" s="239"/>
      <c r="P1" s="239"/>
      <c r="Q1" s="239"/>
      <c r="R1" s="239"/>
      <c r="S1" s="239"/>
      <c r="T1" s="239"/>
      <c r="U1" s="239"/>
      <c r="V1" s="239"/>
      <c r="W1" s="239"/>
      <c r="X1" s="239"/>
      <c r="Y1" s="239"/>
      <c r="Z1" s="239"/>
      <c r="AA1" s="239"/>
      <c r="AB1" s="239"/>
      <c r="AC1" s="239"/>
      <c r="AD1" s="239"/>
    </row>
    <row r="2" spans="1:30" ht="15.75" customHeight="1" x14ac:dyDescent="0.25">
      <c r="A2" s="241"/>
      <c r="B2" s="238" t="s">
        <v>65</v>
      </c>
      <c r="C2" s="238" t="s">
        <v>158</v>
      </c>
      <c r="D2" s="239"/>
      <c r="E2" s="239"/>
      <c r="F2" s="239"/>
      <c r="G2" s="240"/>
      <c r="H2" s="239"/>
      <c r="I2" s="239"/>
      <c r="J2" s="239"/>
      <c r="K2" s="239"/>
      <c r="L2" s="239"/>
      <c r="M2" s="239"/>
      <c r="N2" s="239"/>
      <c r="O2" s="239"/>
      <c r="P2" s="239"/>
      <c r="Q2" s="239"/>
      <c r="R2" s="239"/>
      <c r="S2" s="239"/>
      <c r="T2" s="239"/>
      <c r="U2" s="239"/>
      <c r="V2" s="239"/>
      <c r="W2" s="239"/>
      <c r="X2" s="239"/>
      <c r="Y2" s="239"/>
      <c r="Z2" s="239"/>
      <c r="AA2" s="239"/>
      <c r="AB2" s="239"/>
      <c r="AC2" s="239"/>
      <c r="AD2" s="239"/>
    </row>
    <row r="3" spans="1:30" ht="12" customHeight="1" x14ac:dyDescent="0.25">
      <c r="A3" s="241"/>
      <c r="B3" s="239"/>
      <c r="C3" s="239"/>
      <c r="D3" s="239"/>
      <c r="E3" s="239"/>
      <c r="F3" s="239"/>
      <c r="G3" s="240"/>
      <c r="H3" s="239"/>
      <c r="I3" s="239"/>
      <c r="J3" s="239"/>
      <c r="K3" s="239"/>
      <c r="L3" s="239"/>
      <c r="M3" s="239"/>
      <c r="N3" s="239"/>
      <c r="O3" s="239"/>
      <c r="P3" s="239"/>
      <c r="Q3" s="239"/>
      <c r="R3" s="239"/>
      <c r="S3" s="239"/>
      <c r="T3" s="239"/>
      <c r="U3" s="239"/>
      <c r="V3" s="239"/>
      <c r="W3" s="239"/>
      <c r="X3" s="239"/>
      <c r="Y3" s="239"/>
      <c r="Z3" s="239"/>
      <c r="AA3" s="239"/>
      <c r="AB3" s="239"/>
      <c r="AC3" s="239"/>
      <c r="AD3" s="239"/>
    </row>
    <row r="4" spans="1:30" ht="15.75" customHeight="1" x14ac:dyDescent="0.25">
      <c r="A4" s="1017" t="s">
        <v>67</v>
      </c>
      <c r="B4" s="985"/>
      <c r="C4" s="1018" t="s">
        <v>159</v>
      </c>
      <c r="D4" s="987"/>
      <c r="E4" s="987"/>
      <c r="F4" s="985"/>
      <c r="G4" s="242"/>
      <c r="H4" s="243"/>
      <c r="I4" s="243"/>
      <c r="J4" s="243"/>
      <c r="K4" s="243"/>
      <c r="L4" s="243"/>
      <c r="M4" s="243"/>
      <c r="N4" s="243"/>
      <c r="O4" s="243"/>
      <c r="P4" s="243"/>
      <c r="Q4" s="243"/>
      <c r="R4" s="243"/>
      <c r="S4" s="243"/>
      <c r="T4" s="243"/>
      <c r="U4" s="243"/>
      <c r="V4" s="243"/>
      <c r="W4" s="243"/>
      <c r="X4" s="243"/>
      <c r="Y4" s="243"/>
      <c r="Z4" s="243"/>
      <c r="AA4" s="243"/>
      <c r="AB4" s="243"/>
      <c r="AC4" s="243"/>
      <c r="AD4" s="243"/>
    </row>
    <row r="5" spans="1:30" ht="136.5" customHeight="1" x14ac:dyDescent="0.25">
      <c r="A5" s="1013" t="s">
        <v>69</v>
      </c>
      <c r="B5" s="1003"/>
      <c r="C5" s="1010" t="s">
        <v>160</v>
      </c>
      <c r="D5" s="1008"/>
      <c r="E5" s="1008"/>
      <c r="F5" s="1003"/>
      <c r="G5" s="242"/>
      <c r="H5" s="243"/>
      <c r="I5" s="243"/>
      <c r="J5" s="243"/>
      <c r="K5" s="243"/>
      <c r="L5" s="243"/>
      <c r="M5" s="243"/>
      <c r="N5" s="243"/>
      <c r="O5" s="243"/>
      <c r="P5" s="243"/>
      <c r="Q5" s="243"/>
      <c r="R5" s="243"/>
      <c r="S5" s="243"/>
      <c r="T5" s="243"/>
      <c r="U5" s="243"/>
      <c r="V5" s="243"/>
      <c r="W5" s="243"/>
      <c r="X5" s="243"/>
      <c r="Y5" s="243"/>
      <c r="Z5" s="243"/>
      <c r="AA5" s="243"/>
      <c r="AB5" s="243"/>
      <c r="AC5" s="243"/>
      <c r="AD5" s="243"/>
    </row>
    <row r="6" spans="1:30" ht="15.75" customHeight="1" x14ac:dyDescent="0.25">
      <c r="A6" s="1013" t="s">
        <v>71</v>
      </c>
      <c r="B6" s="1003"/>
      <c r="C6" s="1019" t="s">
        <v>72</v>
      </c>
      <c r="D6" s="1008"/>
      <c r="E6" s="1008"/>
      <c r="F6" s="1003"/>
      <c r="G6" s="242"/>
      <c r="H6" s="243"/>
      <c r="I6" s="243"/>
      <c r="J6" s="244"/>
      <c r="K6" s="243"/>
      <c r="L6" s="243"/>
      <c r="M6" s="243"/>
      <c r="N6" s="243"/>
      <c r="O6" s="243"/>
      <c r="P6" s="243"/>
      <c r="Q6" s="243"/>
      <c r="R6" s="243"/>
      <c r="S6" s="243"/>
      <c r="T6" s="243"/>
      <c r="U6" s="243"/>
      <c r="V6" s="243"/>
      <c r="W6" s="243"/>
      <c r="X6" s="243"/>
      <c r="Y6" s="243"/>
      <c r="Z6" s="243"/>
      <c r="AA6" s="243"/>
      <c r="AB6" s="243"/>
      <c r="AC6" s="243"/>
      <c r="AD6" s="243"/>
    </row>
    <row r="7" spans="1:30" ht="70.5" customHeight="1" x14ac:dyDescent="0.25">
      <c r="A7" s="1013" t="s">
        <v>73</v>
      </c>
      <c r="B7" s="1003"/>
      <c r="C7" s="1010" t="s">
        <v>161</v>
      </c>
      <c r="D7" s="1008"/>
      <c r="E7" s="1008"/>
      <c r="F7" s="1003"/>
      <c r="G7" s="242"/>
      <c r="H7" s="243"/>
      <c r="I7" s="243"/>
      <c r="J7" s="244"/>
      <c r="K7" s="243"/>
      <c r="L7" s="243"/>
      <c r="M7" s="243"/>
      <c r="N7" s="243"/>
      <c r="O7" s="243"/>
      <c r="P7" s="243"/>
      <c r="Q7" s="243"/>
      <c r="R7" s="243"/>
      <c r="S7" s="243"/>
      <c r="T7" s="243"/>
      <c r="U7" s="243"/>
      <c r="V7" s="243"/>
      <c r="W7" s="243"/>
      <c r="X7" s="243"/>
      <c r="Y7" s="243"/>
      <c r="Z7" s="243"/>
      <c r="AA7" s="243"/>
      <c r="AB7" s="243"/>
      <c r="AC7" s="243"/>
      <c r="AD7" s="243"/>
    </row>
    <row r="8" spans="1:30" ht="15.75" customHeight="1" x14ac:dyDescent="0.25">
      <c r="A8" s="1014" t="s">
        <v>75</v>
      </c>
      <c r="B8" s="1003"/>
      <c r="C8" s="1010" t="s">
        <v>76</v>
      </c>
      <c r="D8" s="1008"/>
      <c r="E8" s="1008"/>
      <c r="F8" s="1003"/>
      <c r="G8" s="242"/>
      <c r="H8" s="243"/>
      <c r="I8" s="243"/>
      <c r="J8" s="244"/>
      <c r="K8" s="243"/>
      <c r="L8" s="243"/>
      <c r="M8" s="243"/>
      <c r="N8" s="243"/>
      <c r="O8" s="243"/>
      <c r="P8" s="243"/>
      <c r="Q8" s="243"/>
      <c r="R8" s="243"/>
      <c r="S8" s="243"/>
      <c r="T8" s="243"/>
      <c r="U8" s="243"/>
      <c r="V8" s="243"/>
      <c r="W8" s="243"/>
      <c r="X8" s="243"/>
      <c r="Y8" s="243"/>
      <c r="Z8" s="243"/>
      <c r="AA8" s="243"/>
      <c r="AB8" s="243"/>
      <c r="AC8" s="243"/>
      <c r="AD8" s="243"/>
    </row>
    <row r="9" spans="1:30" ht="12" customHeight="1" x14ac:dyDescent="0.25">
      <c r="A9" s="241"/>
      <c r="B9" s="239"/>
      <c r="C9" s="239"/>
      <c r="D9" s="239"/>
      <c r="E9" s="239"/>
      <c r="F9" s="239"/>
      <c r="G9" s="240"/>
      <c r="H9" s="239"/>
      <c r="I9" s="239"/>
      <c r="J9" s="244"/>
      <c r="K9" s="239"/>
      <c r="L9" s="239"/>
      <c r="M9" s="239"/>
      <c r="N9" s="239"/>
      <c r="O9" s="239"/>
      <c r="P9" s="239"/>
      <c r="Q9" s="239"/>
      <c r="R9" s="239"/>
      <c r="S9" s="239"/>
      <c r="T9" s="239"/>
      <c r="U9" s="239"/>
      <c r="V9" s="239"/>
      <c r="W9" s="239"/>
      <c r="X9" s="239"/>
      <c r="Y9" s="239"/>
      <c r="Z9" s="239"/>
      <c r="AA9" s="239"/>
      <c r="AB9" s="239"/>
      <c r="AC9" s="239"/>
      <c r="AD9" s="239"/>
    </row>
    <row r="10" spans="1:30" ht="12" customHeight="1" x14ac:dyDescent="0.25">
      <c r="A10" s="241"/>
      <c r="B10" s="239"/>
      <c r="C10" s="239"/>
      <c r="D10" s="239"/>
      <c r="E10" s="239"/>
      <c r="F10" s="239"/>
      <c r="G10" s="240"/>
      <c r="H10" s="239"/>
      <c r="I10" s="239"/>
      <c r="J10" s="244"/>
      <c r="K10" s="239"/>
      <c r="L10" s="239"/>
      <c r="M10" s="239"/>
      <c r="N10" s="239"/>
      <c r="O10" s="239"/>
      <c r="P10" s="239"/>
      <c r="Q10" s="239"/>
      <c r="R10" s="239"/>
      <c r="S10" s="239"/>
      <c r="T10" s="239"/>
      <c r="U10" s="239"/>
      <c r="V10" s="239"/>
      <c r="W10" s="239"/>
      <c r="X10" s="239"/>
      <c r="Y10" s="239"/>
      <c r="Z10" s="239"/>
      <c r="AA10" s="239"/>
      <c r="AB10" s="239"/>
      <c r="AC10" s="239"/>
      <c r="AD10" s="239"/>
    </row>
    <row r="11" spans="1:30" ht="19.5" customHeight="1" x14ac:dyDescent="0.25">
      <c r="A11" s="245"/>
      <c r="B11" s="246"/>
      <c r="C11" s="247" t="s">
        <v>77</v>
      </c>
      <c r="D11" s="247" t="s">
        <v>78</v>
      </c>
      <c r="E11" s="247" t="s">
        <v>79</v>
      </c>
      <c r="F11" s="247" t="s">
        <v>80</v>
      </c>
      <c r="G11" s="248"/>
      <c r="H11" s="152"/>
      <c r="I11" s="213"/>
      <c r="J11" s="236"/>
      <c r="K11" s="152"/>
      <c r="L11" s="239"/>
      <c r="M11" s="239"/>
      <c r="N11" s="239"/>
      <c r="O11" s="239"/>
      <c r="P11" s="239"/>
      <c r="Q11" s="239"/>
      <c r="R11" s="239"/>
      <c r="S11" s="239"/>
      <c r="T11" s="239"/>
      <c r="U11" s="239"/>
      <c r="V11" s="239"/>
      <c r="W11" s="239"/>
      <c r="X11" s="239"/>
      <c r="Y11" s="239"/>
      <c r="Z11" s="239"/>
      <c r="AA11" s="239"/>
      <c r="AB11" s="239"/>
      <c r="AC11" s="239"/>
      <c r="AD11" s="239"/>
    </row>
    <row r="12" spans="1:30" ht="19.5" customHeight="1" x14ac:dyDescent="0.25">
      <c r="A12" s="249"/>
      <c r="B12" s="250" t="s">
        <v>81</v>
      </c>
      <c r="C12" s="251">
        <f t="shared" ref="C12:E12" si="0">C13+C14+C15</f>
        <v>30377</v>
      </c>
      <c r="D12" s="252">
        <f t="shared" si="0"/>
        <v>56232</v>
      </c>
      <c r="E12" s="252">
        <f t="shared" si="0"/>
        <v>56232</v>
      </c>
      <c r="F12" s="163">
        <f t="shared" ref="F12:F15" si="1">C12+D12+E12</f>
        <v>142841</v>
      </c>
      <c r="G12" s="253"/>
      <c r="H12" s="254"/>
      <c r="I12" s="255"/>
      <c r="J12" s="254"/>
      <c r="K12" s="239"/>
      <c r="L12" s="239"/>
      <c r="M12" s="239"/>
      <c r="N12" s="239"/>
      <c r="O12" s="239"/>
      <c r="P12" s="239"/>
      <c r="Q12" s="239"/>
      <c r="R12" s="239"/>
      <c r="S12" s="239"/>
      <c r="T12" s="239"/>
      <c r="U12" s="239"/>
      <c r="V12" s="239"/>
      <c r="W12" s="239"/>
      <c r="X12" s="239"/>
      <c r="Y12" s="239"/>
      <c r="Z12" s="239"/>
      <c r="AA12" s="239"/>
      <c r="AB12" s="239"/>
      <c r="AC12" s="239"/>
      <c r="AD12" s="239"/>
    </row>
    <row r="13" spans="1:30" ht="15.75" customHeight="1" x14ac:dyDescent="0.25">
      <c r="A13" s="256" t="s">
        <v>82</v>
      </c>
      <c r="B13" s="257" t="s">
        <v>20</v>
      </c>
      <c r="C13" s="169">
        <v>4778</v>
      </c>
      <c r="D13" s="169">
        <v>9046</v>
      </c>
      <c r="E13" s="169">
        <v>9046</v>
      </c>
      <c r="F13" s="168">
        <f t="shared" si="1"/>
        <v>22870</v>
      </c>
      <c r="G13" s="258"/>
      <c r="H13" s="152"/>
      <c r="I13" s="213"/>
      <c r="J13" s="236"/>
      <c r="K13" s="239"/>
      <c r="L13" s="239"/>
      <c r="M13" s="239"/>
      <c r="N13" s="239"/>
      <c r="O13" s="239"/>
      <c r="P13" s="239"/>
      <c r="Q13" s="239"/>
      <c r="R13" s="239"/>
      <c r="S13" s="239"/>
      <c r="T13" s="239"/>
      <c r="U13" s="239"/>
      <c r="V13" s="239"/>
      <c r="W13" s="239"/>
      <c r="X13" s="239"/>
      <c r="Y13" s="239"/>
      <c r="Z13" s="239"/>
      <c r="AA13" s="239"/>
      <c r="AB13" s="239"/>
      <c r="AC13" s="239"/>
      <c r="AD13" s="239"/>
    </row>
    <row r="14" spans="1:30" ht="15.75" customHeight="1" x14ac:dyDescent="0.25">
      <c r="A14" s="249" t="s">
        <v>83</v>
      </c>
      <c r="B14" s="259" t="s">
        <v>84</v>
      </c>
      <c r="C14" s="260">
        <v>24833</v>
      </c>
      <c r="D14" s="261">
        <v>45654</v>
      </c>
      <c r="E14" s="261">
        <v>45654</v>
      </c>
      <c r="F14" s="168">
        <f t="shared" si="1"/>
        <v>116141</v>
      </c>
      <c r="G14" s="258"/>
      <c r="H14" s="152"/>
      <c r="I14" s="213"/>
      <c r="J14" s="236"/>
      <c r="K14" s="239"/>
      <c r="L14" s="239"/>
      <c r="M14" s="239"/>
      <c r="N14" s="239"/>
      <c r="O14" s="239"/>
      <c r="P14" s="239"/>
      <c r="Q14" s="239"/>
      <c r="R14" s="239"/>
      <c r="S14" s="239"/>
      <c r="T14" s="239"/>
      <c r="U14" s="239"/>
      <c r="V14" s="239"/>
      <c r="W14" s="239"/>
      <c r="X14" s="239"/>
      <c r="Y14" s="239"/>
      <c r="Z14" s="239"/>
      <c r="AA14" s="239"/>
      <c r="AB14" s="239"/>
      <c r="AC14" s="239"/>
      <c r="AD14" s="239"/>
    </row>
    <row r="15" spans="1:30" ht="19.5" customHeight="1" x14ac:dyDescent="0.25">
      <c r="A15" s="262" t="s">
        <v>85</v>
      </c>
      <c r="B15" s="263" t="s">
        <v>9</v>
      </c>
      <c r="C15" s="169">
        <v>766</v>
      </c>
      <c r="D15" s="169">
        <v>1532</v>
      </c>
      <c r="E15" s="169">
        <v>1532</v>
      </c>
      <c r="F15" s="168">
        <f t="shared" si="1"/>
        <v>3830</v>
      </c>
      <c r="G15" s="258"/>
      <c r="H15" s="152"/>
      <c r="I15" s="152"/>
      <c r="J15" s="236"/>
      <c r="K15" s="239"/>
      <c r="L15" s="239"/>
      <c r="M15" s="239"/>
      <c r="N15" s="239"/>
      <c r="O15" s="239"/>
      <c r="P15" s="239"/>
      <c r="Q15" s="239"/>
      <c r="R15" s="239"/>
      <c r="S15" s="239"/>
      <c r="T15" s="239"/>
      <c r="U15" s="239"/>
      <c r="V15" s="239"/>
      <c r="W15" s="239"/>
      <c r="X15" s="239"/>
      <c r="Y15" s="239"/>
      <c r="Z15" s="239"/>
      <c r="AA15" s="239"/>
      <c r="AB15" s="239"/>
      <c r="AC15" s="239"/>
      <c r="AD15" s="239"/>
    </row>
    <row r="16" spans="1:30" ht="12" customHeight="1" x14ac:dyDescent="0.25">
      <c r="A16" s="241"/>
      <c r="B16" s="239"/>
      <c r="C16" s="239"/>
      <c r="D16" s="239"/>
      <c r="E16" s="239"/>
      <c r="F16" s="239"/>
      <c r="G16" s="240"/>
      <c r="H16" s="239"/>
      <c r="I16" s="239"/>
      <c r="J16" s="244"/>
      <c r="K16" s="239"/>
      <c r="L16" s="239"/>
      <c r="M16" s="239"/>
      <c r="N16" s="239"/>
      <c r="O16" s="239"/>
      <c r="P16" s="239"/>
      <c r="Q16" s="239"/>
      <c r="R16" s="239"/>
      <c r="S16" s="239"/>
      <c r="T16" s="239"/>
      <c r="U16" s="239"/>
      <c r="V16" s="239"/>
      <c r="W16" s="239"/>
      <c r="X16" s="239"/>
      <c r="Y16" s="239"/>
      <c r="Z16" s="239"/>
      <c r="AA16" s="239"/>
      <c r="AB16" s="239"/>
      <c r="AC16" s="239"/>
      <c r="AD16" s="239"/>
    </row>
    <row r="17" spans="1:30" ht="16.5" customHeight="1" x14ac:dyDescent="0.25">
      <c r="A17" s="264"/>
      <c r="B17" s="265" t="s">
        <v>86</v>
      </c>
      <c r="C17" s="1015" t="s">
        <v>159</v>
      </c>
      <c r="D17" s="999"/>
      <c r="E17" s="1000"/>
      <c r="F17" s="266" t="s">
        <v>87</v>
      </c>
      <c r="G17" s="267"/>
      <c r="H17" s="268"/>
      <c r="I17" s="268"/>
      <c r="J17" s="268"/>
      <c r="K17" s="239"/>
      <c r="L17" s="239"/>
      <c r="M17" s="239"/>
      <c r="N17" s="239"/>
      <c r="O17" s="239"/>
      <c r="P17" s="239"/>
      <c r="Q17" s="239"/>
      <c r="R17" s="239"/>
      <c r="S17" s="239"/>
      <c r="T17" s="239"/>
      <c r="U17" s="239"/>
      <c r="V17" s="239"/>
      <c r="W17" s="239"/>
      <c r="X17" s="239"/>
      <c r="Y17" s="239"/>
      <c r="Z17" s="239"/>
      <c r="AA17" s="239"/>
      <c r="AB17" s="239"/>
      <c r="AC17" s="239"/>
      <c r="AD17" s="239"/>
    </row>
    <row r="18" spans="1:30" ht="15.75" customHeight="1" x14ac:dyDescent="0.25">
      <c r="A18" s="269"/>
      <c r="B18" s="270" t="s">
        <v>88</v>
      </c>
      <c r="C18" s="271">
        <v>324580</v>
      </c>
      <c r="D18" s="268"/>
      <c r="E18" s="268"/>
      <c r="F18" s="268"/>
      <c r="G18" s="272"/>
      <c r="H18" s="268"/>
      <c r="I18" s="268"/>
      <c r="J18" s="268"/>
      <c r="K18" s="239"/>
      <c r="L18" s="239"/>
      <c r="M18" s="239"/>
      <c r="N18" s="239"/>
      <c r="O18" s="239"/>
      <c r="P18" s="239"/>
      <c r="Q18" s="239"/>
      <c r="R18" s="239"/>
      <c r="S18" s="239"/>
      <c r="T18" s="239"/>
      <c r="U18" s="239"/>
      <c r="V18" s="239"/>
      <c r="W18" s="239"/>
      <c r="X18" s="239"/>
      <c r="Y18" s="239"/>
      <c r="Z18" s="239"/>
      <c r="AA18" s="239"/>
      <c r="AB18" s="239"/>
      <c r="AC18" s="239"/>
      <c r="AD18" s="239"/>
    </row>
    <row r="19" spans="1:30" ht="15.75" customHeight="1" x14ac:dyDescent="0.25">
      <c r="A19" s="268"/>
      <c r="B19" s="273" t="s">
        <v>89</v>
      </c>
      <c r="C19" s="274">
        <v>142841</v>
      </c>
      <c r="D19" s="275"/>
      <c r="E19" s="276"/>
      <c r="F19" s="268"/>
      <c r="G19" s="272"/>
      <c r="H19" s="268"/>
      <c r="I19" s="268"/>
      <c r="J19" s="244"/>
      <c r="K19" s="239"/>
      <c r="L19" s="239"/>
      <c r="M19" s="239"/>
      <c r="N19" s="239"/>
      <c r="O19" s="239"/>
      <c r="P19" s="239"/>
      <c r="Q19" s="239"/>
      <c r="R19" s="239"/>
      <c r="S19" s="239"/>
      <c r="T19" s="239"/>
      <c r="U19" s="239"/>
      <c r="V19" s="239"/>
      <c r="W19" s="239"/>
      <c r="X19" s="239"/>
      <c r="Y19" s="239"/>
      <c r="Z19" s="239"/>
      <c r="AA19" s="239"/>
      <c r="AB19" s="239"/>
      <c r="AC19" s="239"/>
      <c r="AD19" s="239"/>
    </row>
    <row r="20" spans="1:30" ht="15.75" customHeight="1" x14ac:dyDescent="0.25">
      <c r="A20" s="241"/>
      <c r="B20" s="239"/>
      <c r="C20" s="277" t="s">
        <v>162</v>
      </c>
      <c r="D20" s="239"/>
      <c r="E20" s="239"/>
      <c r="F20" s="239"/>
      <c r="G20" s="240"/>
      <c r="H20" s="239"/>
      <c r="I20" s="239"/>
      <c r="J20" s="239"/>
      <c r="K20" s="239"/>
      <c r="L20" s="239"/>
      <c r="M20" s="239"/>
      <c r="N20" s="239"/>
      <c r="O20" s="239"/>
      <c r="P20" s="239"/>
      <c r="Q20" s="239"/>
      <c r="R20" s="239"/>
      <c r="S20" s="239"/>
      <c r="T20" s="239"/>
      <c r="U20" s="239"/>
      <c r="V20" s="239"/>
      <c r="W20" s="239"/>
      <c r="X20" s="239"/>
      <c r="Y20" s="239"/>
      <c r="Z20" s="239"/>
      <c r="AA20" s="239"/>
      <c r="AB20" s="239"/>
      <c r="AC20" s="239"/>
      <c r="AD20" s="239"/>
    </row>
    <row r="21" spans="1:30" ht="15.75" customHeight="1" x14ac:dyDescent="0.25">
      <c r="A21" s="241"/>
      <c r="B21" s="239"/>
      <c r="C21" s="239"/>
      <c r="D21" s="239"/>
      <c r="E21" s="239"/>
      <c r="F21" s="239"/>
      <c r="G21" s="240"/>
      <c r="H21" s="239"/>
      <c r="I21" s="239"/>
      <c r="J21" s="239"/>
      <c r="K21" s="239"/>
      <c r="L21" s="239"/>
      <c r="M21" s="239"/>
      <c r="N21" s="239"/>
      <c r="O21" s="239"/>
      <c r="P21" s="239"/>
      <c r="Q21" s="239"/>
      <c r="R21" s="239"/>
      <c r="S21" s="239"/>
      <c r="T21" s="239"/>
      <c r="U21" s="239"/>
      <c r="V21" s="239"/>
      <c r="W21" s="239"/>
      <c r="X21" s="239"/>
      <c r="Y21" s="239"/>
      <c r="Z21" s="239"/>
      <c r="AA21" s="239"/>
      <c r="AB21" s="239"/>
      <c r="AC21" s="239"/>
      <c r="AD21" s="239"/>
    </row>
    <row r="22" spans="1:30" ht="15.75" customHeight="1" x14ac:dyDescent="0.25">
      <c r="A22" s="1016" t="s">
        <v>163</v>
      </c>
      <c r="B22" s="987"/>
      <c r="C22" s="987"/>
      <c r="D22" s="987"/>
      <c r="E22" s="987"/>
      <c r="F22" s="987"/>
      <c r="G22" s="987"/>
      <c r="H22" s="987"/>
      <c r="I22" s="987"/>
      <c r="J22" s="985"/>
      <c r="K22" s="239"/>
      <c r="L22" s="239"/>
      <c r="M22" s="239"/>
      <c r="N22" s="239"/>
      <c r="O22" s="239"/>
      <c r="P22" s="239"/>
      <c r="Q22" s="239"/>
      <c r="R22" s="239"/>
      <c r="S22" s="239"/>
      <c r="T22" s="239"/>
      <c r="U22" s="239"/>
      <c r="V22" s="239"/>
      <c r="W22" s="239"/>
      <c r="X22" s="239"/>
      <c r="Y22" s="239"/>
      <c r="Z22" s="239"/>
      <c r="AA22" s="239"/>
      <c r="AB22" s="239"/>
      <c r="AC22" s="239"/>
      <c r="AD22" s="239"/>
    </row>
    <row r="23" spans="1:30" ht="15.75" customHeight="1" x14ac:dyDescent="0.25">
      <c r="A23" s="1011" t="s">
        <v>92</v>
      </c>
      <c r="B23" s="987"/>
      <c r="C23" s="987"/>
      <c r="D23" s="987"/>
      <c r="E23" s="987"/>
      <c r="F23" s="985"/>
      <c r="G23" s="278"/>
      <c r="H23" s="1012" t="s">
        <v>93</v>
      </c>
      <c r="I23" s="990"/>
      <c r="J23" s="991"/>
      <c r="K23" s="239"/>
      <c r="L23" s="239"/>
      <c r="M23" s="239"/>
      <c r="N23" s="239"/>
      <c r="O23" s="239"/>
      <c r="P23" s="239"/>
      <c r="Q23" s="239"/>
      <c r="R23" s="239"/>
      <c r="S23" s="239"/>
      <c r="T23" s="239"/>
      <c r="U23" s="239"/>
      <c r="V23" s="239"/>
      <c r="W23" s="239"/>
      <c r="X23" s="239"/>
      <c r="Y23" s="239"/>
      <c r="Z23" s="239"/>
      <c r="AA23" s="239"/>
      <c r="AB23" s="239"/>
      <c r="AC23" s="239"/>
      <c r="AD23" s="239"/>
    </row>
    <row r="24" spans="1:30" ht="15.75" customHeight="1" x14ac:dyDescent="0.25">
      <c r="A24" s="279" t="s">
        <v>94</v>
      </c>
      <c r="B24" s="280" t="s">
        <v>95</v>
      </c>
      <c r="C24" s="280" t="s">
        <v>96</v>
      </c>
      <c r="D24" s="280" t="s">
        <v>97</v>
      </c>
      <c r="E24" s="280" t="s">
        <v>98</v>
      </c>
      <c r="F24" s="281" t="s">
        <v>99</v>
      </c>
      <c r="G24" s="282" t="s">
        <v>100</v>
      </c>
      <c r="H24" s="283" t="s">
        <v>101</v>
      </c>
      <c r="I24" s="283" t="s">
        <v>102</v>
      </c>
      <c r="J24" s="283" t="s">
        <v>103</v>
      </c>
      <c r="K24" s="239"/>
      <c r="L24" s="239"/>
      <c r="M24" s="239"/>
      <c r="N24" s="239"/>
      <c r="O24" s="239"/>
      <c r="P24" s="239"/>
      <c r="Q24" s="239"/>
      <c r="R24" s="239"/>
      <c r="S24" s="239"/>
      <c r="T24" s="239"/>
      <c r="U24" s="239"/>
      <c r="V24" s="239"/>
      <c r="W24" s="239"/>
      <c r="X24" s="239"/>
      <c r="Y24" s="239"/>
      <c r="Z24" s="239"/>
      <c r="AA24" s="239"/>
      <c r="AB24" s="239"/>
      <c r="AC24" s="239"/>
      <c r="AD24" s="239"/>
    </row>
    <row r="25" spans="1:30" ht="15.75" customHeight="1" x14ac:dyDescent="0.25">
      <c r="A25" s="284"/>
      <c r="B25" s="285" t="s">
        <v>104</v>
      </c>
      <c r="C25" s="286"/>
      <c r="D25" s="286"/>
      <c r="E25" s="287"/>
      <c r="F25" s="232">
        <f>F39+F41+F46</f>
        <v>75283</v>
      </c>
      <c r="G25" s="288">
        <f>G26+G32+G36+G41+G46</f>
        <v>75283</v>
      </c>
      <c r="H25" s="232">
        <v>17279</v>
      </c>
      <c r="I25" s="232">
        <v>29001</v>
      </c>
      <c r="J25" s="232">
        <v>29003</v>
      </c>
      <c r="K25" s="239"/>
      <c r="L25" s="239"/>
      <c r="M25" s="239"/>
      <c r="N25" s="239"/>
      <c r="O25" s="239"/>
      <c r="P25" s="239"/>
      <c r="Q25" s="239"/>
      <c r="R25" s="239"/>
      <c r="S25" s="239"/>
      <c r="T25" s="239"/>
      <c r="U25" s="239"/>
      <c r="V25" s="239"/>
      <c r="W25" s="239"/>
      <c r="X25" s="239"/>
      <c r="Y25" s="239"/>
      <c r="Z25" s="239"/>
      <c r="AA25" s="239"/>
      <c r="AB25" s="239"/>
      <c r="AC25" s="239"/>
      <c r="AD25" s="239"/>
    </row>
    <row r="26" spans="1:30" ht="15.75" customHeight="1" x14ac:dyDescent="0.25">
      <c r="A26" s="289" t="s">
        <v>82</v>
      </c>
      <c r="B26" s="290" t="s">
        <v>105</v>
      </c>
      <c r="C26" s="290"/>
      <c r="D26" s="290"/>
      <c r="E26" s="291"/>
      <c r="F26" s="292">
        <f t="shared" ref="F26:G26" si="2">SUM(F27:F31)</f>
        <v>22400</v>
      </c>
      <c r="G26" s="293">
        <f t="shared" si="2"/>
        <v>22400</v>
      </c>
      <c r="H26" s="294"/>
      <c r="I26" s="294"/>
      <c r="J26" s="294"/>
      <c r="K26" s="239"/>
      <c r="L26" s="239"/>
      <c r="M26" s="239"/>
      <c r="N26" s="239"/>
      <c r="O26" s="239"/>
      <c r="P26" s="239"/>
      <c r="Q26" s="239"/>
      <c r="R26" s="239"/>
      <c r="S26" s="239"/>
      <c r="T26" s="239"/>
      <c r="U26" s="239"/>
      <c r="V26" s="239"/>
      <c r="W26" s="239"/>
      <c r="X26" s="239"/>
      <c r="Y26" s="239"/>
      <c r="Z26" s="239"/>
      <c r="AA26" s="239"/>
      <c r="AB26" s="239"/>
      <c r="AC26" s="239"/>
      <c r="AD26" s="239"/>
    </row>
    <row r="27" spans="1:30" ht="15.75" customHeight="1" x14ac:dyDescent="0.25">
      <c r="A27" s="269"/>
      <c r="B27" s="295" t="s">
        <v>164</v>
      </c>
      <c r="C27" s="296">
        <v>2</v>
      </c>
      <c r="D27" s="295" t="s">
        <v>107</v>
      </c>
      <c r="E27" s="297">
        <v>2000</v>
      </c>
      <c r="F27" s="297">
        <f t="shared" ref="F27:F31" si="3">C27*E27</f>
        <v>4000</v>
      </c>
      <c r="G27" s="298">
        <f t="shared" ref="G27:G31" si="4">C27*E27</f>
        <v>4000</v>
      </c>
      <c r="H27" s="294"/>
      <c r="I27" s="294"/>
      <c r="J27" s="294"/>
      <c r="K27" s="239"/>
      <c r="L27" s="239"/>
      <c r="M27" s="239"/>
      <c r="N27" s="239"/>
      <c r="O27" s="239"/>
      <c r="P27" s="239"/>
      <c r="Q27" s="239"/>
      <c r="R27" s="239"/>
      <c r="S27" s="239"/>
      <c r="T27" s="239"/>
      <c r="U27" s="239"/>
      <c r="V27" s="239"/>
      <c r="W27" s="239"/>
      <c r="X27" s="239"/>
      <c r="Y27" s="239"/>
      <c r="Z27" s="239"/>
      <c r="AA27" s="239"/>
      <c r="AB27" s="239"/>
      <c r="AC27" s="239"/>
      <c r="AD27" s="239"/>
    </row>
    <row r="28" spans="1:30" ht="15.75" customHeight="1" x14ac:dyDescent="0.25">
      <c r="A28" s="269"/>
      <c r="B28" s="295" t="s">
        <v>165</v>
      </c>
      <c r="C28" s="296">
        <v>6</v>
      </c>
      <c r="D28" s="295" t="s">
        <v>107</v>
      </c>
      <c r="E28" s="297">
        <v>400</v>
      </c>
      <c r="F28" s="297">
        <f t="shared" si="3"/>
        <v>2400</v>
      </c>
      <c r="G28" s="298">
        <f t="shared" si="4"/>
        <v>2400</v>
      </c>
      <c r="H28" s="294"/>
      <c r="I28" s="299"/>
      <c r="J28" s="294"/>
      <c r="K28" s="239"/>
      <c r="L28" s="239"/>
      <c r="M28" s="239"/>
      <c r="N28" s="239"/>
      <c r="O28" s="239"/>
      <c r="P28" s="239"/>
      <c r="Q28" s="239"/>
      <c r="R28" s="239"/>
      <c r="S28" s="239"/>
      <c r="T28" s="239"/>
      <c r="U28" s="239"/>
      <c r="V28" s="239"/>
      <c r="W28" s="239"/>
      <c r="X28" s="239"/>
      <c r="Y28" s="239"/>
      <c r="Z28" s="239"/>
      <c r="AA28" s="239"/>
      <c r="AB28" s="239"/>
      <c r="AC28" s="239"/>
      <c r="AD28" s="239"/>
    </row>
    <row r="29" spans="1:30" ht="15.75" customHeight="1" x14ac:dyDescent="0.25">
      <c r="A29" s="269"/>
      <c r="B29" s="295" t="s">
        <v>166</v>
      </c>
      <c r="C29" s="296">
        <v>1</v>
      </c>
      <c r="D29" s="295" t="s">
        <v>107</v>
      </c>
      <c r="E29" s="297">
        <v>1000</v>
      </c>
      <c r="F29" s="297">
        <f t="shared" si="3"/>
        <v>1000</v>
      </c>
      <c r="G29" s="298">
        <f t="shared" si="4"/>
        <v>1000</v>
      </c>
      <c r="H29" s="294"/>
      <c r="I29" s="294"/>
      <c r="J29" s="294"/>
      <c r="K29" s="239"/>
      <c r="L29" s="239"/>
      <c r="M29" s="239"/>
      <c r="N29" s="239"/>
      <c r="O29" s="239"/>
      <c r="P29" s="239"/>
      <c r="Q29" s="239"/>
      <c r="R29" s="239"/>
      <c r="S29" s="239"/>
      <c r="T29" s="239"/>
      <c r="U29" s="239"/>
      <c r="V29" s="239"/>
      <c r="W29" s="239"/>
      <c r="X29" s="239"/>
      <c r="Y29" s="239"/>
      <c r="Z29" s="239"/>
      <c r="AA29" s="239"/>
      <c r="AB29" s="239"/>
      <c r="AC29" s="239"/>
      <c r="AD29" s="239"/>
    </row>
    <row r="30" spans="1:30" ht="15.75" customHeight="1" x14ac:dyDescent="0.25">
      <c r="A30" s="269"/>
      <c r="B30" s="295" t="s">
        <v>167</v>
      </c>
      <c r="C30" s="296">
        <v>4</v>
      </c>
      <c r="D30" s="295" t="s">
        <v>107</v>
      </c>
      <c r="E30" s="297">
        <v>3000</v>
      </c>
      <c r="F30" s="297">
        <f t="shared" si="3"/>
        <v>12000</v>
      </c>
      <c r="G30" s="298">
        <f t="shared" si="4"/>
        <v>12000</v>
      </c>
      <c r="H30" s="294"/>
      <c r="I30" s="294"/>
      <c r="J30" s="294"/>
      <c r="K30" s="239"/>
      <c r="L30" s="239"/>
      <c r="M30" s="239"/>
      <c r="N30" s="239"/>
      <c r="O30" s="239"/>
      <c r="P30" s="239"/>
      <c r="Q30" s="239"/>
      <c r="R30" s="239"/>
      <c r="S30" s="239"/>
      <c r="T30" s="239"/>
      <c r="U30" s="239"/>
      <c r="V30" s="239"/>
      <c r="W30" s="239"/>
      <c r="X30" s="239"/>
      <c r="Y30" s="239"/>
      <c r="Z30" s="239"/>
      <c r="AA30" s="239"/>
      <c r="AB30" s="239"/>
      <c r="AC30" s="239"/>
      <c r="AD30" s="239"/>
    </row>
    <row r="31" spans="1:30" ht="15.75" customHeight="1" x14ac:dyDescent="0.25">
      <c r="A31" s="269"/>
      <c r="B31" s="295" t="s">
        <v>168</v>
      </c>
      <c r="C31" s="296">
        <v>6</v>
      </c>
      <c r="D31" s="295" t="s">
        <v>107</v>
      </c>
      <c r="E31" s="297">
        <v>500</v>
      </c>
      <c r="F31" s="297">
        <f t="shared" si="3"/>
        <v>3000</v>
      </c>
      <c r="G31" s="298">
        <f t="shared" si="4"/>
        <v>3000</v>
      </c>
      <c r="H31" s="294"/>
      <c r="I31" s="294"/>
      <c r="J31" s="294"/>
      <c r="K31" s="239"/>
      <c r="L31" s="239"/>
      <c r="M31" s="239"/>
      <c r="N31" s="239"/>
      <c r="O31" s="239"/>
      <c r="P31" s="239"/>
      <c r="Q31" s="239"/>
      <c r="R31" s="239"/>
      <c r="S31" s="239"/>
      <c r="T31" s="239"/>
      <c r="U31" s="239"/>
      <c r="V31" s="239"/>
      <c r="W31" s="239"/>
      <c r="X31" s="239"/>
      <c r="Y31" s="239"/>
      <c r="Z31" s="239"/>
      <c r="AA31" s="239"/>
      <c r="AB31" s="239"/>
      <c r="AC31" s="239"/>
      <c r="AD31" s="239"/>
    </row>
    <row r="32" spans="1:30" ht="15.75" customHeight="1" x14ac:dyDescent="0.25">
      <c r="A32" s="289" t="s">
        <v>83</v>
      </c>
      <c r="B32" s="290" t="s">
        <v>120</v>
      </c>
      <c r="C32" s="300"/>
      <c r="D32" s="290"/>
      <c r="E32" s="291"/>
      <c r="F32" s="291">
        <f t="shared" ref="F32:G32" si="5">SUM(F33:F35)</f>
        <v>32000</v>
      </c>
      <c r="G32" s="293">
        <f t="shared" si="5"/>
        <v>32000</v>
      </c>
      <c r="H32" s="294"/>
      <c r="I32" s="294"/>
      <c r="J32" s="294"/>
      <c r="K32" s="239"/>
      <c r="L32" s="239"/>
      <c r="M32" s="239"/>
      <c r="N32" s="239"/>
      <c r="O32" s="239"/>
      <c r="P32" s="239"/>
      <c r="Q32" s="239"/>
      <c r="R32" s="239"/>
      <c r="S32" s="239"/>
      <c r="T32" s="239"/>
      <c r="U32" s="239"/>
      <c r="V32" s="239"/>
      <c r="W32" s="239"/>
      <c r="X32" s="239"/>
      <c r="Y32" s="239"/>
      <c r="Z32" s="239"/>
      <c r="AA32" s="239"/>
      <c r="AB32" s="239"/>
      <c r="AC32" s="239"/>
      <c r="AD32" s="239"/>
    </row>
    <row r="33" spans="1:30" ht="15.75" customHeight="1" x14ac:dyDescent="0.25">
      <c r="A33" s="269"/>
      <c r="B33" s="295" t="s">
        <v>169</v>
      </c>
      <c r="C33" s="296">
        <v>1</v>
      </c>
      <c r="D33" s="301" t="s">
        <v>113</v>
      </c>
      <c r="E33" s="297">
        <v>2000</v>
      </c>
      <c r="F33" s="297">
        <f t="shared" ref="F33:F35" si="6">C33*E33</f>
        <v>2000</v>
      </c>
      <c r="G33" s="298">
        <f t="shared" ref="G33:G35" si="7">C33*E33</f>
        <v>2000</v>
      </c>
      <c r="H33" s="294"/>
      <c r="I33" s="294"/>
      <c r="J33" s="294"/>
      <c r="K33" s="239"/>
      <c r="L33" s="239"/>
      <c r="M33" s="239"/>
      <c r="N33" s="239"/>
      <c r="O33" s="239"/>
      <c r="P33" s="239"/>
      <c r="Q33" s="239"/>
      <c r="R33" s="239"/>
      <c r="S33" s="239"/>
      <c r="T33" s="239"/>
      <c r="U33" s="239"/>
      <c r="V33" s="239"/>
      <c r="W33" s="239"/>
      <c r="X33" s="239"/>
      <c r="Y33" s="239"/>
      <c r="Z33" s="239"/>
      <c r="AA33" s="239"/>
      <c r="AB33" s="239"/>
      <c r="AC33" s="239"/>
      <c r="AD33" s="239"/>
    </row>
    <row r="34" spans="1:30" ht="27.6" x14ac:dyDescent="0.25">
      <c r="A34" s="269"/>
      <c r="B34" s="302" t="s">
        <v>170</v>
      </c>
      <c r="C34" s="296">
        <v>1</v>
      </c>
      <c r="D34" s="301" t="s">
        <v>113</v>
      </c>
      <c r="E34" s="297">
        <v>15000</v>
      </c>
      <c r="F34" s="297">
        <f t="shared" si="6"/>
        <v>15000</v>
      </c>
      <c r="G34" s="298">
        <f t="shared" si="7"/>
        <v>15000</v>
      </c>
      <c r="H34" s="294"/>
      <c r="I34" s="294"/>
      <c r="J34" s="294"/>
      <c r="K34" s="239"/>
      <c r="L34" s="239"/>
      <c r="M34" s="239"/>
      <c r="N34" s="239"/>
      <c r="O34" s="239"/>
      <c r="P34" s="239"/>
      <c r="Q34" s="239"/>
      <c r="R34" s="239"/>
      <c r="S34" s="239"/>
      <c r="T34" s="239"/>
      <c r="U34" s="239"/>
      <c r="V34" s="239"/>
      <c r="W34" s="239"/>
      <c r="X34" s="239"/>
      <c r="Y34" s="239"/>
      <c r="Z34" s="239"/>
      <c r="AA34" s="239"/>
      <c r="AB34" s="239"/>
      <c r="AC34" s="239"/>
      <c r="AD34" s="239"/>
    </row>
    <row r="35" spans="1:30" ht="32.25" customHeight="1" x14ac:dyDescent="0.25">
      <c r="A35" s="269"/>
      <c r="B35" s="302" t="s">
        <v>171</v>
      </c>
      <c r="C35" s="296">
        <v>3</v>
      </c>
      <c r="D35" s="301" t="s">
        <v>113</v>
      </c>
      <c r="E35" s="297">
        <v>5000</v>
      </c>
      <c r="F35" s="297">
        <f t="shared" si="6"/>
        <v>15000</v>
      </c>
      <c r="G35" s="298">
        <f t="shared" si="7"/>
        <v>15000</v>
      </c>
      <c r="H35" s="294"/>
      <c r="I35" s="294"/>
      <c r="J35" s="294"/>
      <c r="K35" s="239"/>
      <c r="L35" s="239"/>
      <c r="M35" s="239"/>
      <c r="N35" s="239"/>
      <c r="O35" s="239"/>
      <c r="P35" s="239"/>
      <c r="Q35" s="239"/>
      <c r="R35" s="239"/>
      <c r="S35" s="239"/>
      <c r="T35" s="239"/>
      <c r="U35" s="239"/>
      <c r="V35" s="239"/>
      <c r="W35" s="239"/>
      <c r="X35" s="239"/>
      <c r="Y35" s="239"/>
      <c r="Z35" s="239"/>
      <c r="AA35" s="239"/>
      <c r="AB35" s="239"/>
      <c r="AC35" s="239"/>
      <c r="AD35" s="239"/>
    </row>
    <row r="36" spans="1:30" ht="15.75" customHeight="1" x14ac:dyDescent="0.25">
      <c r="A36" s="289" t="s">
        <v>85</v>
      </c>
      <c r="B36" s="290" t="s">
        <v>126</v>
      </c>
      <c r="C36" s="300"/>
      <c r="D36" s="290"/>
      <c r="E36" s="291"/>
      <c r="F36" s="291">
        <f t="shared" ref="F36:G36" si="8">SUM(F37:F38)</f>
        <v>7505</v>
      </c>
      <c r="G36" s="293">
        <f t="shared" si="8"/>
        <v>7505</v>
      </c>
      <c r="H36" s="294"/>
      <c r="I36" s="294"/>
      <c r="J36" s="294"/>
      <c r="K36" s="239"/>
      <c r="L36" s="239"/>
      <c r="M36" s="239"/>
      <c r="N36" s="239"/>
      <c r="O36" s="239"/>
      <c r="P36" s="239"/>
      <c r="Q36" s="239"/>
      <c r="R36" s="239"/>
      <c r="S36" s="239"/>
      <c r="T36" s="239"/>
      <c r="U36" s="239"/>
      <c r="V36" s="239"/>
      <c r="W36" s="239"/>
      <c r="X36" s="239"/>
      <c r="Y36" s="239"/>
      <c r="Z36" s="239"/>
      <c r="AA36" s="239"/>
      <c r="AB36" s="239"/>
      <c r="AC36" s="239"/>
      <c r="AD36" s="239"/>
    </row>
    <row r="37" spans="1:30" ht="15.75" customHeight="1" x14ac:dyDescent="0.25">
      <c r="A37" s="269"/>
      <c r="B37" s="295" t="s">
        <v>172</v>
      </c>
      <c r="C37" s="296">
        <v>4</v>
      </c>
      <c r="D37" s="301" t="s">
        <v>113</v>
      </c>
      <c r="E37" s="297">
        <v>726.25</v>
      </c>
      <c r="F37" s="297">
        <f t="shared" ref="F37:F38" si="9">C37*E37</f>
        <v>2905</v>
      </c>
      <c r="G37" s="298">
        <f t="shared" ref="G37:G38" si="10">C37*E37</f>
        <v>2905</v>
      </c>
      <c r="H37" s="294"/>
      <c r="I37" s="294"/>
      <c r="J37" s="294"/>
      <c r="K37" s="239"/>
      <c r="L37" s="239"/>
      <c r="M37" s="239"/>
      <c r="N37" s="239"/>
      <c r="O37" s="239"/>
      <c r="P37" s="239"/>
      <c r="Q37" s="239"/>
      <c r="R37" s="239"/>
      <c r="S37" s="239"/>
      <c r="T37" s="239"/>
      <c r="U37" s="239"/>
      <c r="V37" s="239"/>
      <c r="W37" s="239"/>
      <c r="X37" s="239"/>
      <c r="Y37" s="239"/>
      <c r="Z37" s="239"/>
      <c r="AA37" s="239"/>
      <c r="AB37" s="239"/>
      <c r="AC37" s="239"/>
      <c r="AD37" s="239"/>
    </row>
    <row r="38" spans="1:30" ht="15.75" customHeight="1" x14ac:dyDescent="0.25">
      <c r="A38" s="269"/>
      <c r="B38" s="295" t="s">
        <v>173</v>
      </c>
      <c r="C38" s="296">
        <v>4</v>
      </c>
      <c r="D38" s="301" t="s">
        <v>113</v>
      </c>
      <c r="E38" s="297">
        <v>1150</v>
      </c>
      <c r="F38" s="297">
        <f t="shared" si="9"/>
        <v>4600</v>
      </c>
      <c r="G38" s="298">
        <f t="shared" si="10"/>
        <v>4600</v>
      </c>
      <c r="H38" s="294"/>
      <c r="I38" s="294"/>
      <c r="J38" s="294"/>
      <c r="K38" s="239"/>
      <c r="L38" s="239"/>
      <c r="M38" s="239"/>
      <c r="N38" s="239"/>
      <c r="O38" s="239"/>
      <c r="P38" s="239"/>
      <c r="Q38" s="239"/>
      <c r="R38" s="239"/>
      <c r="S38" s="239"/>
      <c r="T38" s="239"/>
      <c r="U38" s="239"/>
      <c r="V38" s="239"/>
      <c r="W38" s="239"/>
      <c r="X38" s="239"/>
      <c r="Y38" s="239"/>
      <c r="Z38" s="239"/>
      <c r="AA38" s="239"/>
      <c r="AB38" s="239"/>
      <c r="AC38" s="239"/>
      <c r="AD38" s="239"/>
    </row>
    <row r="39" spans="1:30" ht="15.75" customHeight="1" x14ac:dyDescent="0.25">
      <c r="A39" s="303"/>
      <c r="B39" s="304" t="s">
        <v>128</v>
      </c>
      <c r="C39" s="305"/>
      <c r="D39" s="306"/>
      <c r="E39" s="307"/>
      <c r="F39" s="307">
        <f t="shared" ref="F39:G39" si="11">F26+F32+F36</f>
        <v>61905</v>
      </c>
      <c r="G39" s="293">
        <f t="shared" si="11"/>
        <v>61905</v>
      </c>
      <c r="H39" s="294"/>
      <c r="I39" s="294"/>
      <c r="J39" s="294"/>
      <c r="K39" s="239"/>
      <c r="L39" s="239"/>
      <c r="M39" s="239"/>
      <c r="N39" s="239"/>
      <c r="O39" s="239"/>
      <c r="P39" s="239"/>
      <c r="Q39" s="239"/>
      <c r="R39" s="239"/>
      <c r="S39" s="239"/>
      <c r="T39" s="239"/>
      <c r="U39" s="239"/>
      <c r="V39" s="239"/>
      <c r="W39" s="239"/>
      <c r="X39" s="239"/>
      <c r="Y39" s="239"/>
      <c r="Z39" s="239"/>
      <c r="AA39" s="239"/>
      <c r="AB39" s="239"/>
      <c r="AC39" s="239"/>
      <c r="AD39" s="239"/>
    </row>
    <row r="40" spans="1:30" ht="15.75" customHeight="1" x14ac:dyDescent="0.25">
      <c r="A40" s="308"/>
      <c r="B40" s="309"/>
      <c r="C40" s="310"/>
      <c r="D40" s="311"/>
      <c r="E40" s="312"/>
      <c r="F40" s="312"/>
      <c r="G40" s="298"/>
      <c r="H40" s="294"/>
      <c r="I40" s="294"/>
      <c r="J40" s="294"/>
      <c r="K40" s="239"/>
      <c r="L40" s="239"/>
      <c r="M40" s="239"/>
      <c r="N40" s="239"/>
      <c r="O40" s="239"/>
      <c r="P40" s="239"/>
      <c r="Q40" s="239"/>
      <c r="R40" s="239"/>
      <c r="S40" s="239"/>
      <c r="T40" s="239"/>
      <c r="U40" s="239"/>
      <c r="V40" s="239"/>
      <c r="W40" s="239"/>
      <c r="X40" s="239"/>
      <c r="Y40" s="239"/>
      <c r="Z40" s="239"/>
      <c r="AA40" s="239"/>
      <c r="AB40" s="239"/>
      <c r="AC40" s="239"/>
      <c r="AD40" s="239"/>
    </row>
    <row r="41" spans="1:30" ht="15.75" customHeight="1" x14ac:dyDescent="0.25">
      <c r="A41" s="289" t="s">
        <v>129</v>
      </c>
      <c r="B41" s="290" t="s">
        <v>130</v>
      </c>
      <c r="C41" s="300"/>
      <c r="D41" s="290"/>
      <c r="E41" s="291"/>
      <c r="F41" s="291">
        <f t="shared" ref="F41:G41" si="12">SUM(F42:F45)</f>
        <v>9223</v>
      </c>
      <c r="G41" s="293">
        <f t="shared" si="12"/>
        <v>9223</v>
      </c>
      <c r="H41" s="294"/>
      <c r="I41" s="294"/>
      <c r="J41" s="294"/>
      <c r="K41" s="239"/>
      <c r="L41" s="239"/>
      <c r="M41" s="239"/>
      <c r="N41" s="239"/>
      <c r="O41" s="239"/>
      <c r="P41" s="239"/>
      <c r="Q41" s="239"/>
      <c r="R41" s="239"/>
      <c r="S41" s="239"/>
      <c r="T41" s="239"/>
      <c r="U41" s="239"/>
      <c r="V41" s="239"/>
      <c r="W41" s="239"/>
      <c r="X41" s="239"/>
      <c r="Y41" s="239"/>
      <c r="Z41" s="239"/>
      <c r="AA41" s="239"/>
      <c r="AB41" s="239"/>
      <c r="AC41" s="239"/>
      <c r="AD41" s="239"/>
    </row>
    <row r="42" spans="1:30" ht="29.25" customHeight="1" x14ac:dyDescent="0.25">
      <c r="A42" s="313"/>
      <c r="B42" s="314" t="s">
        <v>174</v>
      </c>
      <c r="C42" s="315">
        <v>1</v>
      </c>
      <c r="D42" s="301" t="s">
        <v>113</v>
      </c>
      <c r="E42" s="316">
        <v>3500</v>
      </c>
      <c r="F42" s="297">
        <f t="shared" ref="F42:F45" si="13">C42*E42</f>
        <v>3500</v>
      </c>
      <c r="G42" s="298">
        <f t="shared" ref="G42:G45" si="14">C42*E42</f>
        <v>3500</v>
      </c>
      <c r="H42" s="294"/>
      <c r="I42" s="294"/>
      <c r="J42" s="294"/>
      <c r="K42" s="239"/>
      <c r="L42" s="239"/>
      <c r="M42" s="239"/>
      <c r="N42" s="239"/>
      <c r="O42" s="239"/>
      <c r="P42" s="239"/>
      <c r="Q42" s="239"/>
      <c r="R42" s="239"/>
      <c r="S42" s="239"/>
      <c r="T42" s="239"/>
      <c r="U42" s="239"/>
      <c r="V42" s="239"/>
      <c r="W42" s="239"/>
      <c r="X42" s="239"/>
      <c r="Y42" s="239"/>
      <c r="Z42" s="239"/>
      <c r="AA42" s="239"/>
      <c r="AB42" s="239"/>
      <c r="AC42" s="239"/>
      <c r="AD42" s="239"/>
    </row>
    <row r="43" spans="1:30" ht="21" customHeight="1" x14ac:dyDescent="0.25">
      <c r="A43" s="313"/>
      <c r="B43" s="314" t="s">
        <v>175</v>
      </c>
      <c r="C43" s="315">
        <v>3</v>
      </c>
      <c r="D43" s="301" t="s">
        <v>113</v>
      </c>
      <c r="E43" s="316">
        <v>250</v>
      </c>
      <c r="F43" s="297">
        <f t="shared" si="13"/>
        <v>750</v>
      </c>
      <c r="G43" s="298">
        <f t="shared" si="14"/>
        <v>750</v>
      </c>
      <c r="H43" s="294"/>
      <c r="I43" s="294"/>
      <c r="J43" s="294"/>
      <c r="K43" s="239"/>
      <c r="L43" s="239"/>
      <c r="M43" s="239"/>
      <c r="N43" s="239"/>
      <c r="O43" s="239"/>
      <c r="P43" s="239"/>
      <c r="Q43" s="239"/>
      <c r="R43" s="239"/>
      <c r="S43" s="239"/>
      <c r="T43" s="239"/>
      <c r="U43" s="239"/>
      <c r="V43" s="239"/>
      <c r="W43" s="239"/>
      <c r="X43" s="239"/>
      <c r="Y43" s="239"/>
      <c r="Z43" s="239"/>
      <c r="AA43" s="239"/>
      <c r="AB43" s="239"/>
      <c r="AC43" s="239"/>
      <c r="AD43" s="239"/>
    </row>
    <row r="44" spans="1:30" ht="22.5" customHeight="1" x14ac:dyDescent="0.25">
      <c r="A44" s="313"/>
      <c r="B44" s="314" t="s">
        <v>176</v>
      </c>
      <c r="C44" s="315">
        <v>2</v>
      </c>
      <c r="D44" s="301" t="s">
        <v>113</v>
      </c>
      <c r="E44" s="316">
        <v>750</v>
      </c>
      <c r="F44" s="297">
        <f t="shared" si="13"/>
        <v>1500</v>
      </c>
      <c r="G44" s="298">
        <f t="shared" si="14"/>
        <v>1500</v>
      </c>
      <c r="H44" s="294"/>
      <c r="I44" s="294"/>
      <c r="J44" s="294"/>
      <c r="K44" s="239"/>
      <c r="L44" s="239"/>
      <c r="M44" s="239"/>
      <c r="N44" s="239"/>
      <c r="O44" s="239"/>
      <c r="P44" s="239"/>
      <c r="Q44" s="239"/>
      <c r="R44" s="239"/>
      <c r="S44" s="239"/>
      <c r="T44" s="239"/>
      <c r="U44" s="239"/>
      <c r="V44" s="239"/>
      <c r="W44" s="239"/>
      <c r="X44" s="239"/>
      <c r="Y44" s="239"/>
      <c r="Z44" s="239"/>
      <c r="AA44" s="239"/>
      <c r="AB44" s="239"/>
      <c r="AC44" s="239"/>
      <c r="AD44" s="239"/>
    </row>
    <row r="45" spans="1:30" ht="20.25" customHeight="1" x14ac:dyDescent="0.25">
      <c r="A45" s="313"/>
      <c r="B45" s="314" t="s">
        <v>177</v>
      </c>
      <c r="C45" s="315">
        <v>1</v>
      </c>
      <c r="D45" s="301" t="s">
        <v>113</v>
      </c>
      <c r="E45" s="317">
        <v>3473</v>
      </c>
      <c r="F45" s="297">
        <f t="shared" si="13"/>
        <v>3473</v>
      </c>
      <c r="G45" s="298">
        <f t="shared" si="14"/>
        <v>3473</v>
      </c>
      <c r="H45" s="294"/>
      <c r="I45" s="294"/>
      <c r="J45" s="294"/>
      <c r="K45" s="239"/>
      <c r="L45" s="239"/>
      <c r="M45" s="239"/>
      <c r="N45" s="239"/>
      <c r="O45" s="239"/>
      <c r="P45" s="239"/>
      <c r="Q45" s="239"/>
      <c r="R45" s="239"/>
      <c r="S45" s="239"/>
      <c r="T45" s="239"/>
      <c r="U45" s="239"/>
      <c r="V45" s="239"/>
      <c r="W45" s="239"/>
      <c r="X45" s="239"/>
      <c r="Y45" s="239"/>
      <c r="Z45" s="239"/>
      <c r="AA45" s="239"/>
      <c r="AB45" s="239"/>
      <c r="AC45" s="239"/>
      <c r="AD45" s="239"/>
    </row>
    <row r="46" spans="1:30" ht="15.75" customHeight="1" x14ac:dyDescent="0.25">
      <c r="A46" s="289" t="s">
        <v>137</v>
      </c>
      <c r="B46" s="290" t="s">
        <v>138</v>
      </c>
      <c r="C46" s="300"/>
      <c r="D46" s="290"/>
      <c r="E46" s="291"/>
      <c r="F46" s="291">
        <f>SUM(F47:F48)</f>
        <v>4155</v>
      </c>
      <c r="G46" s="293">
        <f>SUM(F47:F48)</f>
        <v>4155</v>
      </c>
      <c r="H46" s="318"/>
      <c r="I46" s="294"/>
      <c r="J46" s="294"/>
      <c r="K46" s="239"/>
      <c r="L46" s="239"/>
      <c r="M46" s="239"/>
      <c r="N46" s="239"/>
      <c r="O46" s="239"/>
      <c r="P46" s="239"/>
      <c r="Q46" s="239"/>
      <c r="R46" s="239"/>
      <c r="S46" s="239"/>
      <c r="T46" s="239"/>
      <c r="U46" s="239"/>
      <c r="V46" s="239"/>
      <c r="W46" s="239"/>
      <c r="X46" s="239"/>
      <c r="Y46" s="239"/>
      <c r="Z46" s="239"/>
      <c r="AA46" s="239"/>
      <c r="AB46" s="239"/>
      <c r="AC46" s="239"/>
      <c r="AD46" s="239"/>
    </row>
    <row r="47" spans="1:30" ht="15.75" customHeight="1" x14ac:dyDescent="0.25">
      <c r="A47" s="313"/>
      <c r="B47" s="319" t="s">
        <v>178</v>
      </c>
      <c r="C47" s="315">
        <v>50</v>
      </c>
      <c r="D47" s="301" t="s">
        <v>113</v>
      </c>
      <c r="E47" s="316">
        <v>60</v>
      </c>
      <c r="F47" s="297">
        <f t="shared" ref="F47:F48" si="15">C47*E47</f>
        <v>3000</v>
      </c>
      <c r="G47" s="298">
        <f t="shared" ref="G47:G48" si="16">C47*E47</f>
        <v>3000</v>
      </c>
      <c r="H47" s="294"/>
      <c r="I47" s="294"/>
      <c r="J47" s="294"/>
      <c r="K47" s="239"/>
      <c r="L47" s="239"/>
      <c r="M47" s="239"/>
      <c r="N47" s="239"/>
      <c r="O47" s="239"/>
      <c r="P47" s="239"/>
      <c r="Q47" s="239"/>
      <c r="R47" s="239"/>
      <c r="S47" s="239"/>
      <c r="T47" s="239"/>
      <c r="U47" s="239"/>
      <c r="V47" s="239"/>
      <c r="W47" s="239"/>
      <c r="X47" s="239"/>
      <c r="Y47" s="239"/>
      <c r="Z47" s="239"/>
      <c r="AA47" s="239"/>
      <c r="AB47" s="239"/>
      <c r="AC47" s="239"/>
      <c r="AD47" s="239"/>
    </row>
    <row r="48" spans="1:30" ht="15.75" customHeight="1" x14ac:dyDescent="0.25">
      <c r="A48" s="313"/>
      <c r="B48" s="319" t="s">
        <v>179</v>
      </c>
      <c r="C48" s="315">
        <v>3</v>
      </c>
      <c r="D48" s="301" t="s">
        <v>107</v>
      </c>
      <c r="E48" s="316">
        <v>385</v>
      </c>
      <c r="F48" s="297">
        <f t="shared" si="15"/>
        <v>1155</v>
      </c>
      <c r="G48" s="298">
        <f t="shared" si="16"/>
        <v>1155</v>
      </c>
      <c r="H48" s="294"/>
      <c r="I48" s="294"/>
      <c r="J48" s="294"/>
      <c r="K48" s="239"/>
      <c r="L48" s="239"/>
      <c r="M48" s="239"/>
      <c r="N48" s="239"/>
      <c r="O48" s="239"/>
      <c r="P48" s="239"/>
      <c r="Q48" s="239"/>
      <c r="R48" s="239"/>
      <c r="S48" s="239"/>
      <c r="T48" s="239"/>
      <c r="U48" s="239"/>
      <c r="V48" s="239"/>
      <c r="W48" s="239"/>
      <c r="X48" s="239"/>
      <c r="Y48" s="239"/>
      <c r="Z48" s="239"/>
      <c r="AA48" s="239"/>
      <c r="AB48" s="239"/>
      <c r="AC48" s="239"/>
      <c r="AD48" s="239"/>
    </row>
    <row r="49" spans="1:30" ht="12" customHeight="1" x14ac:dyDescent="0.25">
      <c r="A49" s="241"/>
      <c r="B49" s="239"/>
      <c r="C49" s="239"/>
      <c r="D49" s="239"/>
      <c r="E49" s="239"/>
      <c r="F49" s="239"/>
      <c r="G49" s="240"/>
      <c r="H49" s="239"/>
      <c r="I49" s="239"/>
      <c r="J49" s="239"/>
      <c r="K49" s="239"/>
      <c r="L49" s="239"/>
      <c r="M49" s="239"/>
      <c r="N49" s="239"/>
      <c r="O49" s="239"/>
      <c r="P49" s="239"/>
      <c r="Q49" s="239"/>
      <c r="R49" s="239"/>
      <c r="S49" s="239"/>
      <c r="T49" s="239"/>
      <c r="U49" s="239"/>
      <c r="V49" s="239"/>
      <c r="W49" s="239"/>
      <c r="X49" s="239"/>
      <c r="Y49" s="239"/>
      <c r="Z49" s="239"/>
      <c r="AA49" s="239"/>
      <c r="AB49" s="239"/>
      <c r="AC49" s="239"/>
      <c r="AD49" s="239"/>
    </row>
    <row r="50" spans="1:30" ht="12" customHeight="1" x14ac:dyDescent="0.25">
      <c r="A50" s="241"/>
      <c r="B50" s="239"/>
      <c r="C50" s="239"/>
      <c r="D50" s="239"/>
      <c r="E50" s="239"/>
      <c r="F50" s="239"/>
      <c r="G50" s="240"/>
      <c r="H50" s="239"/>
      <c r="I50" s="239"/>
      <c r="J50" s="239"/>
      <c r="K50" s="239"/>
      <c r="L50" s="239"/>
      <c r="M50" s="239"/>
      <c r="N50" s="239"/>
      <c r="O50" s="239"/>
      <c r="P50" s="239"/>
      <c r="Q50" s="239"/>
      <c r="R50" s="239"/>
      <c r="S50" s="239"/>
      <c r="T50" s="239"/>
      <c r="U50" s="239"/>
      <c r="V50" s="239"/>
      <c r="W50" s="239"/>
      <c r="X50" s="239"/>
      <c r="Y50" s="239"/>
      <c r="Z50" s="239"/>
      <c r="AA50" s="239"/>
      <c r="AB50" s="239"/>
      <c r="AC50" s="239"/>
      <c r="AD50" s="239"/>
    </row>
    <row r="51" spans="1:30" ht="17.25" customHeight="1" x14ac:dyDescent="0.25">
      <c r="A51" s="1016" t="s">
        <v>180</v>
      </c>
      <c r="B51" s="987"/>
      <c r="C51" s="987"/>
      <c r="D51" s="987"/>
      <c r="E51" s="987"/>
      <c r="F51" s="987"/>
      <c r="G51" s="987"/>
      <c r="H51" s="987"/>
      <c r="I51" s="987"/>
      <c r="J51" s="985"/>
      <c r="K51" s="239"/>
      <c r="L51" s="239"/>
      <c r="M51" s="239"/>
      <c r="N51" s="239"/>
      <c r="O51" s="239"/>
      <c r="P51" s="239"/>
      <c r="Q51" s="239"/>
      <c r="R51" s="239"/>
      <c r="S51" s="239"/>
      <c r="T51" s="239"/>
      <c r="U51" s="239"/>
      <c r="V51" s="239"/>
      <c r="W51" s="239"/>
      <c r="X51" s="239"/>
      <c r="Y51" s="239"/>
      <c r="Z51" s="239"/>
      <c r="AA51" s="239"/>
      <c r="AB51" s="239"/>
      <c r="AC51" s="239"/>
      <c r="AD51" s="239"/>
    </row>
    <row r="52" spans="1:30" ht="15.75" customHeight="1" x14ac:dyDescent="0.25">
      <c r="A52" s="1011" t="s">
        <v>92</v>
      </c>
      <c r="B52" s="987"/>
      <c r="C52" s="987"/>
      <c r="D52" s="987"/>
      <c r="E52" s="987"/>
      <c r="F52" s="985"/>
      <c r="G52" s="278"/>
      <c r="H52" s="1012" t="s">
        <v>93</v>
      </c>
      <c r="I52" s="990"/>
      <c r="J52" s="991"/>
      <c r="K52" s="239"/>
      <c r="L52" s="239"/>
      <c r="M52" s="239"/>
      <c r="N52" s="239"/>
      <c r="O52" s="239"/>
      <c r="P52" s="239"/>
      <c r="Q52" s="239"/>
      <c r="R52" s="239"/>
      <c r="S52" s="239"/>
      <c r="T52" s="239"/>
      <c r="U52" s="239"/>
      <c r="V52" s="239"/>
      <c r="W52" s="239"/>
      <c r="X52" s="239"/>
      <c r="Y52" s="239"/>
      <c r="Z52" s="239"/>
      <c r="AA52" s="239"/>
      <c r="AB52" s="239"/>
      <c r="AC52" s="239"/>
      <c r="AD52" s="239"/>
    </row>
    <row r="53" spans="1:30" ht="15.75" customHeight="1" x14ac:dyDescent="0.25">
      <c r="A53" s="279" t="s">
        <v>94</v>
      </c>
      <c r="B53" s="280" t="s">
        <v>95</v>
      </c>
      <c r="C53" s="280" t="s">
        <v>96</v>
      </c>
      <c r="D53" s="280" t="s">
        <v>97</v>
      </c>
      <c r="E53" s="280" t="s">
        <v>98</v>
      </c>
      <c r="F53" s="281" t="s">
        <v>99</v>
      </c>
      <c r="G53" s="320"/>
      <c r="H53" s="283" t="s">
        <v>101</v>
      </c>
      <c r="I53" s="283" t="s">
        <v>102</v>
      </c>
      <c r="J53" s="283" t="s">
        <v>103</v>
      </c>
      <c r="K53" s="239"/>
      <c r="L53" s="239"/>
      <c r="M53" s="239"/>
      <c r="N53" s="239"/>
      <c r="O53" s="239"/>
      <c r="P53" s="239"/>
      <c r="Q53" s="239"/>
      <c r="R53" s="239"/>
      <c r="S53" s="239"/>
      <c r="T53" s="239"/>
      <c r="U53" s="239"/>
      <c r="V53" s="239"/>
      <c r="W53" s="239"/>
      <c r="X53" s="239"/>
      <c r="Y53" s="239"/>
      <c r="Z53" s="239"/>
      <c r="AA53" s="239"/>
      <c r="AB53" s="239"/>
      <c r="AC53" s="239"/>
      <c r="AD53" s="239"/>
    </row>
    <row r="54" spans="1:30" ht="15.75" customHeight="1" x14ac:dyDescent="0.25">
      <c r="A54" s="284"/>
      <c r="B54" s="285" t="s">
        <v>104</v>
      </c>
      <c r="C54" s="286"/>
      <c r="D54" s="286"/>
      <c r="E54" s="287"/>
      <c r="F54" s="232">
        <f>F68+F70+F74</f>
        <v>67558</v>
      </c>
      <c r="G54" s="321">
        <f>G55+G61+G66+G70+G74</f>
        <v>67558</v>
      </c>
      <c r="H54" s="232">
        <v>13098</v>
      </c>
      <c r="I54" s="232">
        <v>27231</v>
      </c>
      <c r="J54" s="232">
        <v>27229</v>
      </c>
      <c r="K54" s="239"/>
      <c r="L54" s="239"/>
      <c r="M54" s="239"/>
      <c r="N54" s="239"/>
      <c r="O54" s="239"/>
      <c r="P54" s="239"/>
      <c r="Q54" s="239"/>
      <c r="R54" s="239"/>
      <c r="S54" s="239"/>
      <c r="T54" s="239"/>
      <c r="U54" s="239"/>
      <c r="V54" s="239"/>
      <c r="W54" s="239"/>
      <c r="X54" s="239"/>
      <c r="Y54" s="239"/>
      <c r="Z54" s="239"/>
      <c r="AA54" s="239"/>
      <c r="AB54" s="239"/>
      <c r="AC54" s="239"/>
      <c r="AD54" s="239"/>
    </row>
    <row r="55" spans="1:30" ht="15.75" customHeight="1" x14ac:dyDescent="0.25">
      <c r="A55" s="289" t="s">
        <v>82</v>
      </c>
      <c r="B55" s="290" t="s">
        <v>105</v>
      </c>
      <c r="C55" s="290"/>
      <c r="D55" s="290"/>
      <c r="E55" s="291"/>
      <c r="F55" s="292">
        <f t="shared" ref="F55:G55" si="17">SUM(F56:F60)</f>
        <v>32274</v>
      </c>
      <c r="G55" s="293">
        <f t="shared" si="17"/>
        <v>32274</v>
      </c>
      <c r="H55" s="294"/>
      <c r="I55" s="294"/>
      <c r="J55" s="294"/>
      <c r="K55" s="239"/>
      <c r="L55" s="239"/>
      <c r="M55" s="239"/>
      <c r="N55" s="239"/>
      <c r="O55" s="239"/>
      <c r="P55" s="239"/>
      <c r="Q55" s="239"/>
      <c r="R55" s="239"/>
      <c r="S55" s="239"/>
      <c r="T55" s="239"/>
      <c r="U55" s="239"/>
      <c r="V55" s="239"/>
      <c r="W55" s="239"/>
      <c r="X55" s="239"/>
      <c r="Y55" s="239"/>
      <c r="Z55" s="239"/>
      <c r="AA55" s="239"/>
      <c r="AB55" s="239"/>
      <c r="AC55" s="239"/>
      <c r="AD55" s="239"/>
    </row>
    <row r="56" spans="1:30" ht="13.8" x14ac:dyDescent="0.25">
      <c r="A56" s="269"/>
      <c r="B56" s="302" t="s">
        <v>181</v>
      </c>
      <c r="C56" s="296">
        <v>1</v>
      </c>
      <c r="D56" s="295" t="s">
        <v>107</v>
      </c>
      <c r="E56" s="297">
        <v>2450</v>
      </c>
      <c r="F56" s="297">
        <f t="shared" ref="F56:F60" si="18">C56*E56</f>
        <v>2450</v>
      </c>
      <c r="G56" s="298">
        <f t="shared" ref="G56:G60" si="19">C56*E56</f>
        <v>2450</v>
      </c>
      <c r="H56" s="294"/>
      <c r="I56" s="294"/>
      <c r="J56" s="294"/>
      <c r="K56" s="239"/>
      <c r="L56" s="239"/>
      <c r="M56" s="239"/>
      <c r="N56" s="239"/>
      <c r="O56" s="239"/>
      <c r="P56" s="239"/>
      <c r="Q56" s="239"/>
      <c r="R56" s="239"/>
      <c r="S56" s="239"/>
      <c r="T56" s="239"/>
      <c r="U56" s="239"/>
      <c r="V56" s="239"/>
      <c r="W56" s="239"/>
      <c r="X56" s="239"/>
      <c r="Y56" s="239"/>
      <c r="Z56" s="239"/>
      <c r="AA56" s="239"/>
      <c r="AB56" s="239"/>
      <c r="AC56" s="239"/>
      <c r="AD56" s="239"/>
    </row>
    <row r="57" spans="1:30" ht="41.4" x14ac:dyDescent="0.25">
      <c r="A57" s="269"/>
      <c r="B57" s="302" t="s">
        <v>182</v>
      </c>
      <c r="C57" s="296">
        <v>1</v>
      </c>
      <c r="D57" s="295" t="s">
        <v>107</v>
      </c>
      <c r="E57" s="297">
        <v>3000</v>
      </c>
      <c r="F57" s="297">
        <f t="shared" si="18"/>
        <v>3000</v>
      </c>
      <c r="G57" s="298">
        <f t="shared" si="19"/>
        <v>3000</v>
      </c>
      <c r="H57" s="294"/>
      <c r="I57" s="318"/>
      <c r="J57" s="294"/>
      <c r="K57" s="239"/>
      <c r="L57" s="239"/>
      <c r="M57" s="239"/>
      <c r="N57" s="239"/>
      <c r="O57" s="239"/>
      <c r="P57" s="239"/>
      <c r="Q57" s="239"/>
      <c r="R57" s="239"/>
      <c r="S57" s="239"/>
      <c r="T57" s="239"/>
      <c r="U57" s="239"/>
      <c r="V57" s="239"/>
      <c r="W57" s="239"/>
      <c r="X57" s="239"/>
      <c r="Y57" s="239"/>
      <c r="Z57" s="239"/>
      <c r="AA57" s="239"/>
      <c r="AB57" s="239"/>
      <c r="AC57" s="239"/>
      <c r="AD57" s="239"/>
    </row>
    <row r="58" spans="1:30" ht="41.4" x14ac:dyDescent="0.25">
      <c r="A58" s="269"/>
      <c r="B58" s="302" t="s">
        <v>183</v>
      </c>
      <c r="C58" s="296">
        <v>9</v>
      </c>
      <c r="D58" s="295" t="s">
        <v>113</v>
      </c>
      <c r="E58" s="297">
        <v>2000</v>
      </c>
      <c r="F58" s="297">
        <f t="shared" si="18"/>
        <v>18000</v>
      </c>
      <c r="G58" s="298">
        <f t="shared" si="19"/>
        <v>18000</v>
      </c>
      <c r="H58" s="294"/>
      <c r="I58" s="318"/>
      <c r="J58" s="294"/>
      <c r="K58" s="239"/>
      <c r="L58" s="239"/>
      <c r="M58" s="239"/>
      <c r="N58" s="239"/>
      <c r="O58" s="239"/>
      <c r="P58" s="239"/>
      <c r="Q58" s="239"/>
      <c r="R58" s="239"/>
      <c r="S58" s="239"/>
      <c r="T58" s="239"/>
      <c r="U58" s="239"/>
      <c r="V58" s="239"/>
      <c r="W58" s="239"/>
      <c r="X58" s="239"/>
      <c r="Y58" s="239"/>
      <c r="Z58" s="239"/>
      <c r="AA58" s="239"/>
      <c r="AB58" s="239"/>
      <c r="AC58" s="239"/>
      <c r="AD58" s="239"/>
    </row>
    <row r="59" spans="1:30" ht="27.6" x14ac:dyDescent="0.25">
      <c r="A59" s="269"/>
      <c r="B59" s="302" t="s">
        <v>184</v>
      </c>
      <c r="C59" s="296">
        <v>1</v>
      </c>
      <c r="D59" s="295" t="s">
        <v>113</v>
      </c>
      <c r="E59" s="297">
        <v>5000</v>
      </c>
      <c r="F59" s="297">
        <f t="shared" si="18"/>
        <v>5000</v>
      </c>
      <c r="G59" s="298">
        <f t="shared" si="19"/>
        <v>5000</v>
      </c>
      <c r="H59" s="294"/>
      <c r="I59" s="318"/>
      <c r="J59" s="294"/>
      <c r="K59" s="239"/>
      <c r="L59" s="239"/>
      <c r="M59" s="239"/>
      <c r="N59" s="239"/>
      <c r="O59" s="239"/>
      <c r="P59" s="239"/>
      <c r="Q59" s="239"/>
      <c r="R59" s="239"/>
      <c r="S59" s="239"/>
      <c r="T59" s="239"/>
      <c r="U59" s="239"/>
      <c r="V59" s="239"/>
      <c r="W59" s="239"/>
      <c r="X59" s="239"/>
      <c r="Y59" s="239"/>
      <c r="Z59" s="239"/>
      <c r="AA59" s="239"/>
      <c r="AB59" s="239"/>
      <c r="AC59" s="239"/>
      <c r="AD59" s="239"/>
    </row>
    <row r="60" spans="1:30" ht="27.6" x14ac:dyDescent="0.25">
      <c r="A60" s="269"/>
      <c r="B60" s="302" t="s">
        <v>185</v>
      </c>
      <c r="C60" s="296">
        <v>1</v>
      </c>
      <c r="D60" s="295" t="s">
        <v>113</v>
      </c>
      <c r="E60" s="297">
        <v>3824</v>
      </c>
      <c r="F60" s="297">
        <f t="shared" si="18"/>
        <v>3824</v>
      </c>
      <c r="G60" s="298">
        <f t="shared" si="19"/>
        <v>3824</v>
      </c>
      <c r="H60" s="294"/>
      <c r="I60" s="294"/>
      <c r="J60" s="294"/>
      <c r="K60" s="239"/>
      <c r="L60" s="239"/>
      <c r="M60" s="239"/>
      <c r="N60" s="239"/>
      <c r="O60" s="239"/>
      <c r="P60" s="239"/>
      <c r="Q60" s="239"/>
      <c r="R60" s="239"/>
      <c r="S60" s="239"/>
      <c r="T60" s="239"/>
      <c r="U60" s="239"/>
      <c r="V60" s="239"/>
      <c r="W60" s="239"/>
      <c r="X60" s="239"/>
      <c r="Y60" s="239"/>
      <c r="Z60" s="239"/>
      <c r="AA60" s="239"/>
      <c r="AB60" s="239"/>
      <c r="AC60" s="239"/>
      <c r="AD60" s="239"/>
    </row>
    <row r="61" spans="1:30" ht="13.8" x14ac:dyDescent="0.25">
      <c r="A61" s="289" t="s">
        <v>83</v>
      </c>
      <c r="B61" s="290" t="s">
        <v>120</v>
      </c>
      <c r="C61" s="300"/>
      <c r="D61" s="290"/>
      <c r="E61" s="291"/>
      <c r="F61" s="291">
        <f t="shared" ref="F61:G61" si="20">SUM(F62:F65)</f>
        <v>21912</v>
      </c>
      <c r="G61" s="293">
        <f t="shared" si="20"/>
        <v>21912</v>
      </c>
      <c r="H61" s="294"/>
      <c r="I61" s="294"/>
      <c r="J61" s="294"/>
      <c r="K61" s="239"/>
      <c r="L61" s="239"/>
      <c r="M61" s="239"/>
      <c r="N61" s="239"/>
      <c r="O61" s="239"/>
      <c r="P61" s="239"/>
      <c r="Q61" s="239"/>
      <c r="R61" s="239"/>
      <c r="S61" s="239"/>
      <c r="T61" s="239"/>
      <c r="U61" s="239"/>
      <c r="V61" s="239"/>
      <c r="W61" s="239"/>
      <c r="X61" s="239"/>
      <c r="Y61" s="239"/>
      <c r="Z61" s="239"/>
      <c r="AA61" s="239"/>
      <c r="AB61" s="239"/>
      <c r="AC61" s="239"/>
      <c r="AD61" s="239"/>
    </row>
    <row r="62" spans="1:30" ht="13.8" x14ac:dyDescent="0.25">
      <c r="A62" s="269"/>
      <c r="B62" s="295" t="s">
        <v>186</v>
      </c>
      <c r="C62" s="296">
        <v>3</v>
      </c>
      <c r="D62" s="295" t="s">
        <v>187</v>
      </c>
      <c r="E62" s="297">
        <v>104</v>
      </c>
      <c r="F62" s="297">
        <f t="shared" ref="F62:F65" si="21">C62*E62</f>
        <v>312</v>
      </c>
      <c r="G62" s="298">
        <f t="shared" ref="G62:G65" si="22">C62*E62</f>
        <v>312</v>
      </c>
      <c r="H62" s="294"/>
      <c r="I62" s="294"/>
      <c r="J62" s="294"/>
      <c r="K62" s="239"/>
      <c r="L62" s="239"/>
      <c r="M62" s="239"/>
      <c r="N62" s="239"/>
      <c r="O62" s="239"/>
      <c r="P62" s="239"/>
      <c r="Q62" s="239"/>
      <c r="R62" s="239"/>
      <c r="S62" s="239"/>
      <c r="T62" s="239"/>
      <c r="U62" s="239"/>
      <c r="V62" s="239"/>
      <c r="W62" s="239"/>
      <c r="X62" s="239"/>
      <c r="Y62" s="239"/>
      <c r="Z62" s="239"/>
      <c r="AA62" s="239"/>
      <c r="AB62" s="239"/>
      <c r="AC62" s="239"/>
      <c r="AD62" s="239"/>
    </row>
    <row r="63" spans="1:30" ht="27.6" x14ac:dyDescent="0.25">
      <c r="A63" s="269"/>
      <c r="B63" s="302" t="s">
        <v>188</v>
      </c>
      <c r="C63" s="296">
        <v>1</v>
      </c>
      <c r="D63" s="295" t="s">
        <v>113</v>
      </c>
      <c r="E63" s="297">
        <v>4600</v>
      </c>
      <c r="F63" s="297">
        <f t="shared" si="21"/>
        <v>4600</v>
      </c>
      <c r="G63" s="298">
        <f t="shared" si="22"/>
        <v>4600</v>
      </c>
      <c r="H63" s="294"/>
      <c r="I63" s="294"/>
      <c r="J63" s="294"/>
      <c r="K63" s="239"/>
      <c r="L63" s="239"/>
      <c r="M63" s="239"/>
      <c r="N63" s="239"/>
      <c r="O63" s="239"/>
      <c r="P63" s="239"/>
      <c r="Q63" s="239"/>
      <c r="R63" s="239"/>
      <c r="S63" s="239"/>
      <c r="T63" s="239"/>
      <c r="U63" s="239"/>
      <c r="V63" s="239"/>
      <c r="W63" s="239"/>
      <c r="X63" s="239"/>
      <c r="Y63" s="239"/>
      <c r="Z63" s="239"/>
      <c r="AA63" s="239"/>
      <c r="AB63" s="239"/>
      <c r="AC63" s="239"/>
      <c r="AD63" s="239"/>
    </row>
    <row r="64" spans="1:30" ht="27.6" x14ac:dyDescent="0.25">
      <c r="A64" s="269"/>
      <c r="B64" s="302" t="s">
        <v>189</v>
      </c>
      <c r="C64" s="296">
        <v>1</v>
      </c>
      <c r="D64" s="295" t="s">
        <v>113</v>
      </c>
      <c r="E64" s="297">
        <v>5000</v>
      </c>
      <c r="F64" s="297">
        <f t="shared" si="21"/>
        <v>5000</v>
      </c>
      <c r="G64" s="298">
        <f t="shared" si="22"/>
        <v>5000</v>
      </c>
      <c r="H64" s="294"/>
      <c r="I64" s="294"/>
      <c r="J64" s="294"/>
      <c r="K64" s="239"/>
      <c r="L64" s="239"/>
      <c r="M64" s="239"/>
      <c r="N64" s="239"/>
      <c r="O64" s="239"/>
      <c r="P64" s="239"/>
      <c r="Q64" s="239"/>
      <c r="R64" s="239"/>
      <c r="S64" s="239"/>
      <c r="T64" s="239"/>
      <c r="U64" s="239"/>
      <c r="V64" s="239"/>
      <c r="W64" s="239"/>
      <c r="X64" s="239"/>
      <c r="Y64" s="239"/>
      <c r="Z64" s="239"/>
      <c r="AA64" s="239"/>
      <c r="AB64" s="239"/>
      <c r="AC64" s="239"/>
      <c r="AD64" s="239"/>
    </row>
    <row r="65" spans="1:30" ht="41.4" x14ac:dyDescent="0.25">
      <c r="A65" s="269"/>
      <c r="B65" s="302" t="s">
        <v>190</v>
      </c>
      <c r="C65" s="296">
        <v>1</v>
      </c>
      <c r="D65" s="295" t="s">
        <v>113</v>
      </c>
      <c r="E65" s="297">
        <v>12000</v>
      </c>
      <c r="F65" s="297">
        <f t="shared" si="21"/>
        <v>12000</v>
      </c>
      <c r="G65" s="298">
        <f t="shared" si="22"/>
        <v>12000</v>
      </c>
      <c r="H65" s="294"/>
      <c r="I65" s="294"/>
      <c r="J65" s="294"/>
      <c r="K65" s="239"/>
      <c r="L65" s="239"/>
      <c r="M65" s="239"/>
      <c r="N65" s="239"/>
      <c r="O65" s="239"/>
      <c r="P65" s="239"/>
      <c r="Q65" s="239"/>
      <c r="R65" s="239"/>
      <c r="S65" s="239"/>
      <c r="T65" s="239"/>
      <c r="U65" s="239"/>
      <c r="V65" s="239"/>
      <c r="W65" s="239"/>
      <c r="X65" s="239"/>
      <c r="Y65" s="239"/>
      <c r="Z65" s="239"/>
      <c r="AA65" s="239"/>
      <c r="AB65" s="239"/>
      <c r="AC65" s="239"/>
      <c r="AD65" s="239"/>
    </row>
    <row r="66" spans="1:30" ht="13.8" x14ac:dyDescent="0.25">
      <c r="A66" s="289" t="s">
        <v>85</v>
      </c>
      <c r="B66" s="290" t="s">
        <v>126</v>
      </c>
      <c r="C66" s="322"/>
      <c r="D66" s="290"/>
      <c r="E66" s="291"/>
      <c r="F66" s="291">
        <f>SUM(F67)</f>
        <v>560</v>
      </c>
      <c r="G66" s="293">
        <f>G67</f>
        <v>560</v>
      </c>
      <c r="H66" s="294"/>
      <c r="I66" s="294"/>
      <c r="J66" s="294"/>
      <c r="K66" s="239"/>
      <c r="L66" s="239"/>
      <c r="M66" s="239"/>
      <c r="N66" s="239"/>
      <c r="O66" s="239"/>
      <c r="P66" s="239"/>
      <c r="Q66" s="239"/>
      <c r="R66" s="239"/>
      <c r="S66" s="239"/>
      <c r="T66" s="239"/>
      <c r="U66" s="239"/>
      <c r="V66" s="239"/>
      <c r="W66" s="239"/>
      <c r="X66" s="239"/>
      <c r="Y66" s="239"/>
      <c r="Z66" s="239"/>
      <c r="AA66" s="239"/>
      <c r="AB66" s="239"/>
      <c r="AC66" s="239"/>
      <c r="AD66" s="239"/>
    </row>
    <row r="67" spans="1:30" ht="13.8" x14ac:dyDescent="0.25">
      <c r="A67" s="269"/>
      <c r="B67" s="295" t="s">
        <v>191</v>
      </c>
      <c r="C67" s="296">
        <v>2</v>
      </c>
      <c r="D67" s="295" t="s">
        <v>113</v>
      </c>
      <c r="E67" s="297">
        <v>280</v>
      </c>
      <c r="F67" s="297">
        <f>C67*E67</f>
        <v>560</v>
      </c>
      <c r="G67" s="298">
        <f>C67*E67</f>
        <v>560</v>
      </c>
      <c r="H67" s="294"/>
      <c r="I67" s="294"/>
      <c r="J67" s="294"/>
      <c r="K67" s="239"/>
      <c r="L67" s="239"/>
      <c r="M67" s="239"/>
      <c r="N67" s="239"/>
      <c r="O67" s="239"/>
      <c r="P67" s="239"/>
      <c r="Q67" s="239"/>
      <c r="R67" s="239"/>
      <c r="S67" s="239"/>
      <c r="T67" s="239"/>
      <c r="U67" s="239"/>
      <c r="V67" s="239"/>
      <c r="W67" s="239"/>
      <c r="X67" s="239"/>
      <c r="Y67" s="239"/>
      <c r="Z67" s="239"/>
      <c r="AA67" s="239"/>
      <c r="AB67" s="239"/>
      <c r="AC67" s="239"/>
      <c r="AD67" s="239"/>
    </row>
    <row r="68" spans="1:30" ht="13.8" x14ac:dyDescent="0.25">
      <c r="A68" s="303"/>
      <c r="B68" s="304" t="s">
        <v>128</v>
      </c>
      <c r="C68" s="323"/>
      <c r="D68" s="306"/>
      <c r="E68" s="307"/>
      <c r="F68" s="307">
        <f t="shared" ref="F68:G68" si="23">F55+F61+F66</f>
        <v>54746</v>
      </c>
      <c r="G68" s="293">
        <f t="shared" si="23"/>
        <v>54746</v>
      </c>
      <c r="H68" s="294"/>
      <c r="I68" s="294"/>
      <c r="J68" s="294"/>
      <c r="K68" s="239"/>
      <c r="L68" s="239"/>
      <c r="M68" s="239"/>
      <c r="N68" s="239"/>
      <c r="O68" s="239"/>
      <c r="P68" s="239"/>
      <c r="Q68" s="239"/>
      <c r="R68" s="239"/>
      <c r="S68" s="239"/>
      <c r="T68" s="239"/>
      <c r="U68" s="239"/>
      <c r="V68" s="239"/>
      <c r="W68" s="239"/>
      <c r="X68" s="239"/>
      <c r="Y68" s="239"/>
      <c r="Z68" s="239"/>
      <c r="AA68" s="239"/>
      <c r="AB68" s="239"/>
      <c r="AC68" s="239"/>
      <c r="AD68" s="239"/>
    </row>
    <row r="69" spans="1:30" ht="13.8" x14ac:dyDescent="0.25">
      <c r="A69" s="308"/>
      <c r="B69" s="309"/>
      <c r="C69" s="324"/>
      <c r="D69" s="311"/>
      <c r="E69" s="312"/>
      <c r="F69" s="312"/>
      <c r="G69" s="298"/>
      <c r="H69" s="294"/>
      <c r="I69" s="294"/>
      <c r="J69" s="294"/>
      <c r="K69" s="239"/>
      <c r="L69" s="239"/>
      <c r="M69" s="239"/>
      <c r="N69" s="239"/>
      <c r="O69" s="239"/>
      <c r="P69" s="239"/>
      <c r="Q69" s="239"/>
      <c r="R69" s="239"/>
      <c r="S69" s="239"/>
      <c r="T69" s="239"/>
      <c r="U69" s="239"/>
      <c r="V69" s="239"/>
      <c r="W69" s="239"/>
      <c r="X69" s="239"/>
      <c r="Y69" s="239"/>
      <c r="Z69" s="239"/>
      <c r="AA69" s="239"/>
      <c r="AB69" s="239"/>
      <c r="AC69" s="239"/>
      <c r="AD69" s="239"/>
    </row>
    <row r="70" spans="1:30" ht="13.8" x14ac:dyDescent="0.25">
      <c r="A70" s="289" t="s">
        <v>129</v>
      </c>
      <c r="B70" s="290" t="s">
        <v>130</v>
      </c>
      <c r="C70" s="325"/>
      <c r="D70" s="290"/>
      <c r="E70" s="291"/>
      <c r="F70" s="291">
        <f t="shared" ref="F70:G70" si="24">SUM(F71:F73)</f>
        <v>7687</v>
      </c>
      <c r="G70" s="293">
        <f t="shared" si="24"/>
        <v>7687</v>
      </c>
      <c r="H70" s="294"/>
      <c r="I70" s="294"/>
      <c r="J70" s="294"/>
      <c r="K70" s="239"/>
      <c r="L70" s="239"/>
      <c r="M70" s="239"/>
      <c r="N70" s="239"/>
      <c r="O70" s="239"/>
      <c r="P70" s="239"/>
      <c r="Q70" s="239"/>
      <c r="R70" s="239"/>
      <c r="S70" s="239"/>
      <c r="T70" s="239"/>
      <c r="U70" s="239"/>
      <c r="V70" s="239"/>
      <c r="W70" s="239"/>
      <c r="X70" s="239"/>
      <c r="Y70" s="239"/>
      <c r="Z70" s="239"/>
      <c r="AA70" s="239"/>
      <c r="AB70" s="239"/>
      <c r="AC70" s="239"/>
      <c r="AD70" s="239"/>
    </row>
    <row r="71" spans="1:30" ht="27.6" x14ac:dyDescent="0.25">
      <c r="A71" s="313"/>
      <c r="B71" s="314" t="s">
        <v>174</v>
      </c>
      <c r="C71" s="315">
        <v>1</v>
      </c>
      <c r="D71" s="301" t="s">
        <v>113</v>
      </c>
      <c r="E71" s="316">
        <v>4687</v>
      </c>
      <c r="F71" s="297">
        <f t="shared" ref="F71:F73" si="25">C71*E71</f>
        <v>4687</v>
      </c>
      <c r="G71" s="298">
        <f t="shared" ref="G71:G73" si="26">C71*E71</f>
        <v>4687</v>
      </c>
      <c r="H71" s="294"/>
      <c r="I71" s="294"/>
      <c r="J71" s="294"/>
      <c r="K71" s="239"/>
      <c r="L71" s="239"/>
      <c r="M71" s="239"/>
      <c r="N71" s="239"/>
      <c r="O71" s="239"/>
      <c r="P71" s="239"/>
      <c r="Q71" s="239"/>
      <c r="R71" s="239"/>
      <c r="S71" s="239"/>
      <c r="T71" s="239"/>
      <c r="U71" s="239"/>
      <c r="V71" s="239"/>
      <c r="W71" s="239"/>
      <c r="X71" s="239"/>
      <c r="Y71" s="239"/>
      <c r="Z71" s="239"/>
      <c r="AA71" s="239"/>
      <c r="AB71" s="239"/>
      <c r="AC71" s="239"/>
      <c r="AD71" s="239"/>
    </row>
    <row r="72" spans="1:30" ht="13.8" x14ac:dyDescent="0.25">
      <c r="A72" s="313"/>
      <c r="B72" s="319" t="s">
        <v>192</v>
      </c>
      <c r="C72" s="315">
        <v>1</v>
      </c>
      <c r="D72" s="301" t="s">
        <v>113</v>
      </c>
      <c r="E72" s="316">
        <v>2500</v>
      </c>
      <c r="F72" s="297">
        <f t="shared" si="25"/>
        <v>2500</v>
      </c>
      <c r="G72" s="298">
        <f t="shared" si="26"/>
        <v>2500</v>
      </c>
      <c r="H72" s="294"/>
      <c r="I72" s="294"/>
      <c r="J72" s="294"/>
      <c r="K72" s="239"/>
      <c r="L72" s="239"/>
      <c r="M72" s="239"/>
      <c r="N72" s="239"/>
      <c r="O72" s="239"/>
      <c r="P72" s="239"/>
      <c r="Q72" s="239"/>
      <c r="R72" s="239"/>
      <c r="S72" s="239"/>
      <c r="T72" s="239"/>
      <c r="U72" s="239"/>
      <c r="V72" s="239"/>
      <c r="W72" s="239"/>
      <c r="X72" s="239"/>
      <c r="Y72" s="239"/>
      <c r="Z72" s="239"/>
      <c r="AA72" s="239"/>
      <c r="AB72" s="239"/>
      <c r="AC72" s="239"/>
      <c r="AD72" s="239"/>
    </row>
    <row r="73" spans="1:30" ht="13.8" x14ac:dyDescent="0.25">
      <c r="A73" s="313"/>
      <c r="B73" s="319" t="s">
        <v>193</v>
      </c>
      <c r="C73" s="315">
        <v>1</v>
      </c>
      <c r="D73" s="301" t="s">
        <v>113</v>
      </c>
      <c r="E73" s="316">
        <v>500</v>
      </c>
      <c r="F73" s="297">
        <f t="shared" si="25"/>
        <v>500</v>
      </c>
      <c r="G73" s="298">
        <f t="shared" si="26"/>
        <v>500</v>
      </c>
      <c r="H73" s="294"/>
      <c r="I73" s="294"/>
      <c r="J73" s="294"/>
      <c r="K73" s="239"/>
      <c r="L73" s="239"/>
      <c r="M73" s="239"/>
      <c r="N73" s="239"/>
      <c r="O73" s="239"/>
      <c r="P73" s="239"/>
      <c r="Q73" s="239"/>
      <c r="R73" s="239"/>
      <c r="S73" s="239"/>
      <c r="T73" s="239"/>
      <c r="U73" s="239"/>
      <c r="V73" s="239"/>
      <c r="W73" s="239"/>
      <c r="X73" s="239"/>
      <c r="Y73" s="239"/>
      <c r="Z73" s="239"/>
      <c r="AA73" s="239"/>
      <c r="AB73" s="239"/>
      <c r="AC73" s="239"/>
      <c r="AD73" s="239"/>
    </row>
    <row r="74" spans="1:30" ht="13.8" x14ac:dyDescent="0.25">
      <c r="A74" s="289" t="s">
        <v>137</v>
      </c>
      <c r="B74" s="290" t="s">
        <v>138</v>
      </c>
      <c r="C74" s="325"/>
      <c r="D74" s="290"/>
      <c r="E74" s="291"/>
      <c r="F74" s="291">
        <f t="shared" ref="F74:G74" si="27">SUM(F75:F76)</f>
        <v>5125</v>
      </c>
      <c r="G74" s="293">
        <f t="shared" si="27"/>
        <v>5125</v>
      </c>
      <c r="H74" s="294"/>
      <c r="I74" s="294"/>
      <c r="J74" s="294"/>
      <c r="K74" s="239"/>
      <c r="L74" s="239"/>
      <c r="M74" s="239"/>
      <c r="N74" s="239"/>
      <c r="O74" s="239"/>
      <c r="P74" s="239"/>
      <c r="Q74" s="239"/>
      <c r="R74" s="239"/>
      <c r="S74" s="239"/>
      <c r="T74" s="239"/>
      <c r="U74" s="239"/>
      <c r="V74" s="239"/>
      <c r="W74" s="239"/>
      <c r="X74" s="239"/>
      <c r="Y74" s="239"/>
      <c r="Z74" s="239"/>
      <c r="AA74" s="239"/>
      <c r="AB74" s="239"/>
      <c r="AC74" s="239"/>
      <c r="AD74" s="239"/>
    </row>
    <row r="75" spans="1:30" ht="27.6" x14ac:dyDescent="0.25">
      <c r="A75" s="313"/>
      <c r="B75" s="314" t="s">
        <v>194</v>
      </c>
      <c r="C75" s="315">
        <v>5</v>
      </c>
      <c r="D75" s="301" t="s">
        <v>113</v>
      </c>
      <c r="E75" s="316">
        <v>445</v>
      </c>
      <c r="F75" s="297">
        <f t="shared" ref="F75:F76" si="28">C75*E75</f>
        <v>2225</v>
      </c>
      <c r="G75" s="298">
        <f t="shared" ref="G75:G76" si="29">C75*E75</f>
        <v>2225</v>
      </c>
      <c r="H75" s="294"/>
      <c r="I75" s="294"/>
      <c r="J75" s="294"/>
      <c r="K75" s="239"/>
      <c r="L75" s="239"/>
      <c r="M75" s="239"/>
      <c r="N75" s="239"/>
      <c r="O75" s="239"/>
      <c r="P75" s="239"/>
      <c r="Q75" s="239"/>
      <c r="R75" s="239"/>
      <c r="S75" s="239"/>
      <c r="T75" s="239"/>
      <c r="U75" s="239"/>
      <c r="V75" s="239"/>
      <c r="W75" s="239"/>
      <c r="X75" s="239"/>
      <c r="Y75" s="239"/>
      <c r="Z75" s="239"/>
      <c r="AA75" s="239"/>
      <c r="AB75" s="239"/>
      <c r="AC75" s="239"/>
      <c r="AD75" s="239"/>
    </row>
    <row r="76" spans="1:30" ht="13.8" x14ac:dyDescent="0.25">
      <c r="A76" s="313"/>
      <c r="B76" s="319" t="s">
        <v>178</v>
      </c>
      <c r="C76" s="315">
        <v>5</v>
      </c>
      <c r="D76" s="301" t="s">
        <v>113</v>
      </c>
      <c r="E76" s="316">
        <v>580</v>
      </c>
      <c r="F76" s="297">
        <f t="shared" si="28"/>
        <v>2900</v>
      </c>
      <c r="G76" s="298">
        <f t="shared" si="29"/>
        <v>2900</v>
      </c>
      <c r="H76" s="294"/>
      <c r="I76" s="294"/>
      <c r="J76" s="294"/>
      <c r="K76" s="239"/>
      <c r="L76" s="239"/>
      <c r="M76" s="239"/>
      <c r="N76" s="239"/>
      <c r="O76" s="239"/>
      <c r="P76" s="239"/>
      <c r="Q76" s="239"/>
      <c r="R76" s="239"/>
      <c r="S76" s="239"/>
      <c r="T76" s="239"/>
      <c r="U76" s="239"/>
      <c r="V76" s="239"/>
      <c r="W76" s="239"/>
      <c r="X76" s="239"/>
      <c r="Y76" s="239"/>
      <c r="Z76" s="239"/>
      <c r="AA76" s="239"/>
      <c r="AB76" s="239"/>
      <c r="AC76" s="239"/>
      <c r="AD76" s="239"/>
    </row>
    <row r="77" spans="1:30" ht="13.8" x14ac:dyDescent="0.25">
      <c r="A77" s="241"/>
      <c r="B77" s="244"/>
      <c r="C77" s="244"/>
      <c r="D77" s="244"/>
      <c r="E77" s="244"/>
      <c r="F77" s="244"/>
      <c r="G77" s="242"/>
      <c r="H77" s="244"/>
      <c r="I77" s="244"/>
      <c r="J77" s="239"/>
      <c r="K77" s="239"/>
      <c r="L77" s="239"/>
      <c r="M77" s="239"/>
      <c r="N77" s="239"/>
      <c r="O77" s="239"/>
      <c r="P77" s="239"/>
      <c r="Q77" s="239"/>
      <c r="R77" s="239"/>
      <c r="S77" s="239"/>
      <c r="T77" s="239"/>
      <c r="U77" s="239"/>
      <c r="V77" s="239"/>
      <c r="W77" s="239"/>
      <c r="X77" s="239"/>
      <c r="Y77" s="239"/>
      <c r="Z77" s="239"/>
      <c r="AA77" s="239"/>
      <c r="AB77" s="239"/>
      <c r="AC77" s="239"/>
      <c r="AD77" s="239"/>
    </row>
    <row r="78" spans="1:30" ht="13.8" x14ac:dyDescent="0.25">
      <c r="A78" s="241"/>
      <c r="B78" s="244"/>
      <c r="C78" s="244"/>
      <c r="D78" s="244"/>
      <c r="E78" s="244"/>
      <c r="F78" s="244"/>
      <c r="G78" s="242"/>
      <c r="H78" s="244"/>
      <c r="I78" s="244"/>
      <c r="J78" s="239"/>
      <c r="K78" s="239"/>
      <c r="L78" s="239"/>
      <c r="M78" s="239"/>
      <c r="N78" s="239"/>
      <c r="O78" s="239"/>
      <c r="P78" s="239"/>
      <c r="Q78" s="239"/>
      <c r="R78" s="239"/>
      <c r="S78" s="239"/>
      <c r="T78" s="239"/>
      <c r="U78" s="239"/>
      <c r="V78" s="239"/>
      <c r="W78" s="239"/>
      <c r="X78" s="239"/>
      <c r="Y78" s="239"/>
      <c r="Z78" s="239"/>
      <c r="AA78" s="239"/>
      <c r="AB78" s="239"/>
      <c r="AC78" s="239"/>
      <c r="AD78" s="239"/>
    </row>
    <row r="79" spans="1:30" ht="13.8" x14ac:dyDescent="0.25">
      <c r="A79" s="241"/>
      <c r="B79" s="244"/>
      <c r="C79" s="244"/>
      <c r="D79" s="244"/>
      <c r="E79" s="244"/>
      <c r="F79" s="244"/>
      <c r="G79" s="242"/>
      <c r="H79" s="326"/>
      <c r="I79" s="326"/>
      <c r="J79" s="326"/>
      <c r="K79" s="239"/>
      <c r="L79" s="239"/>
      <c r="M79" s="239"/>
      <c r="N79" s="239"/>
      <c r="O79" s="239"/>
      <c r="P79" s="239"/>
      <c r="Q79" s="239"/>
      <c r="R79" s="239"/>
      <c r="S79" s="239"/>
      <c r="T79" s="239"/>
      <c r="U79" s="239"/>
      <c r="V79" s="239"/>
      <c r="W79" s="239"/>
      <c r="X79" s="239"/>
      <c r="Y79" s="239"/>
      <c r="Z79" s="239"/>
      <c r="AA79" s="239"/>
      <c r="AB79" s="239"/>
      <c r="AC79" s="239"/>
      <c r="AD79" s="239"/>
    </row>
    <row r="80" spans="1:30" ht="13.8" x14ac:dyDescent="0.25">
      <c r="A80" s="241"/>
      <c r="B80" s="244"/>
      <c r="C80" s="244"/>
      <c r="D80" s="244"/>
      <c r="E80" s="244"/>
      <c r="F80" s="244"/>
      <c r="G80" s="242"/>
      <c r="H80" s="327"/>
      <c r="I80" s="327"/>
      <c r="J80" s="326"/>
      <c r="K80" s="239"/>
      <c r="L80" s="239"/>
      <c r="M80" s="239"/>
      <c r="N80" s="239"/>
      <c r="O80" s="239"/>
      <c r="P80" s="239"/>
      <c r="Q80" s="239"/>
      <c r="R80" s="239"/>
      <c r="S80" s="239"/>
      <c r="T80" s="239"/>
      <c r="U80" s="239"/>
      <c r="V80" s="239"/>
      <c r="W80" s="239"/>
      <c r="X80" s="239"/>
      <c r="Y80" s="239"/>
      <c r="Z80" s="239"/>
      <c r="AA80" s="239"/>
      <c r="AB80" s="239"/>
      <c r="AC80" s="239"/>
      <c r="AD80" s="239"/>
    </row>
    <row r="81" spans="1:30" ht="13.8" x14ac:dyDescent="0.25">
      <c r="A81" s="241"/>
      <c r="B81" s="244"/>
      <c r="C81" s="244"/>
      <c r="D81" s="244"/>
      <c r="E81" s="244"/>
      <c r="F81" s="244"/>
      <c r="G81" s="242"/>
      <c r="H81" s="244"/>
      <c r="I81" s="244"/>
      <c r="J81" s="239"/>
      <c r="K81" s="239"/>
      <c r="L81" s="239"/>
      <c r="M81" s="239"/>
      <c r="N81" s="239"/>
      <c r="O81" s="239"/>
      <c r="P81" s="239"/>
      <c r="Q81" s="239"/>
      <c r="R81" s="239"/>
      <c r="S81" s="239"/>
      <c r="T81" s="239"/>
      <c r="U81" s="239"/>
      <c r="V81" s="239"/>
      <c r="W81" s="239"/>
      <c r="X81" s="239"/>
      <c r="Y81" s="239"/>
      <c r="Z81" s="239"/>
      <c r="AA81" s="239"/>
      <c r="AB81" s="239"/>
      <c r="AC81" s="239"/>
      <c r="AD81" s="239"/>
    </row>
    <row r="82" spans="1:30" ht="13.8" x14ac:dyDescent="0.25">
      <c r="A82" s="241"/>
      <c r="B82" s="239"/>
      <c r="C82" s="239"/>
      <c r="D82" s="239"/>
      <c r="E82" s="239"/>
      <c r="F82" s="239"/>
      <c r="G82" s="240"/>
      <c r="H82" s="239"/>
      <c r="I82" s="239"/>
      <c r="J82" s="239"/>
      <c r="K82" s="239"/>
      <c r="L82" s="239"/>
      <c r="M82" s="239"/>
      <c r="N82" s="239"/>
      <c r="O82" s="239"/>
      <c r="P82" s="239"/>
      <c r="Q82" s="239"/>
      <c r="R82" s="239"/>
      <c r="S82" s="239"/>
      <c r="T82" s="239"/>
      <c r="U82" s="239"/>
      <c r="V82" s="239"/>
      <c r="W82" s="239"/>
      <c r="X82" s="239"/>
      <c r="Y82" s="239"/>
      <c r="Z82" s="239"/>
      <c r="AA82" s="239"/>
      <c r="AB82" s="239"/>
      <c r="AC82" s="239"/>
      <c r="AD82" s="239"/>
    </row>
    <row r="83" spans="1:30" ht="13.8" x14ac:dyDescent="0.25">
      <c r="A83" s="241"/>
      <c r="B83" s="239"/>
      <c r="C83" s="239"/>
      <c r="D83" s="239"/>
      <c r="E83" s="239"/>
      <c r="F83" s="239"/>
      <c r="G83" s="240"/>
      <c r="H83" s="239"/>
      <c r="I83" s="239"/>
      <c r="J83" s="239"/>
      <c r="K83" s="239"/>
      <c r="L83" s="239"/>
      <c r="M83" s="239"/>
      <c r="N83" s="239"/>
      <c r="O83" s="239"/>
      <c r="P83" s="239"/>
      <c r="Q83" s="239"/>
      <c r="R83" s="239"/>
      <c r="S83" s="239"/>
      <c r="T83" s="239"/>
      <c r="U83" s="239"/>
      <c r="V83" s="239"/>
      <c r="W83" s="239"/>
      <c r="X83" s="239"/>
      <c r="Y83" s="239"/>
      <c r="Z83" s="239"/>
      <c r="AA83" s="239"/>
      <c r="AB83" s="239"/>
      <c r="AC83" s="239"/>
      <c r="AD83" s="239"/>
    </row>
    <row r="84" spans="1:30" ht="13.8" x14ac:dyDescent="0.25">
      <c r="A84" s="241"/>
      <c r="B84" s="239"/>
      <c r="C84" s="239"/>
      <c r="D84" s="239"/>
      <c r="E84" s="239"/>
      <c r="F84" s="239"/>
      <c r="G84" s="240"/>
      <c r="H84" s="239"/>
      <c r="I84" s="239"/>
      <c r="J84" s="239"/>
      <c r="K84" s="239"/>
      <c r="L84" s="239"/>
      <c r="M84" s="239"/>
      <c r="N84" s="239"/>
      <c r="O84" s="239"/>
      <c r="P84" s="239"/>
      <c r="Q84" s="239"/>
      <c r="R84" s="239"/>
      <c r="S84" s="239"/>
      <c r="T84" s="239"/>
      <c r="U84" s="239"/>
      <c r="V84" s="239"/>
      <c r="W84" s="239"/>
      <c r="X84" s="239"/>
      <c r="Y84" s="239"/>
      <c r="Z84" s="239"/>
      <c r="AA84" s="239"/>
      <c r="AB84" s="239"/>
      <c r="AC84" s="239"/>
      <c r="AD84" s="239"/>
    </row>
    <row r="85" spans="1:30" ht="13.8" x14ac:dyDescent="0.25">
      <c r="A85" s="241"/>
      <c r="B85" s="239"/>
      <c r="C85" s="239"/>
      <c r="D85" s="239"/>
      <c r="E85" s="239"/>
      <c r="F85" s="239"/>
      <c r="G85" s="240"/>
      <c r="H85" s="239"/>
      <c r="I85" s="239"/>
      <c r="J85" s="239"/>
      <c r="K85" s="239"/>
      <c r="L85" s="239"/>
      <c r="M85" s="239"/>
      <c r="N85" s="239"/>
      <c r="O85" s="239"/>
      <c r="P85" s="239"/>
      <c r="Q85" s="239"/>
      <c r="R85" s="239"/>
      <c r="S85" s="239"/>
      <c r="T85" s="239"/>
      <c r="U85" s="239"/>
      <c r="V85" s="239"/>
      <c r="W85" s="239"/>
      <c r="X85" s="239"/>
      <c r="Y85" s="239"/>
      <c r="Z85" s="239"/>
      <c r="AA85" s="239"/>
      <c r="AB85" s="239"/>
      <c r="AC85" s="239"/>
      <c r="AD85" s="239"/>
    </row>
    <row r="86" spans="1:30" ht="13.8" x14ac:dyDescent="0.25">
      <c r="A86" s="241"/>
      <c r="B86" s="239"/>
      <c r="C86" s="239"/>
      <c r="D86" s="239"/>
      <c r="E86" s="239"/>
      <c r="F86" s="239"/>
      <c r="G86" s="240"/>
      <c r="H86" s="239"/>
      <c r="I86" s="239"/>
      <c r="J86" s="239"/>
      <c r="K86" s="239"/>
      <c r="L86" s="239"/>
      <c r="M86" s="239"/>
      <c r="N86" s="239"/>
      <c r="O86" s="239"/>
      <c r="P86" s="239"/>
      <c r="Q86" s="239"/>
      <c r="R86" s="239"/>
      <c r="S86" s="239"/>
      <c r="T86" s="239"/>
      <c r="U86" s="239"/>
      <c r="V86" s="239"/>
      <c r="W86" s="239"/>
      <c r="X86" s="239"/>
      <c r="Y86" s="239"/>
      <c r="Z86" s="239"/>
      <c r="AA86" s="239"/>
      <c r="AB86" s="239"/>
      <c r="AC86" s="239"/>
      <c r="AD86" s="239"/>
    </row>
    <row r="87" spans="1:30" ht="13.8" x14ac:dyDescent="0.25">
      <c r="A87" s="241"/>
      <c r="B87" s="239"/>
      <c r="C87" s="239"/>
      <c r="D87" s="239"/>
      <c r="E87" s="239"/>
      <c r="F87" s="239"/>
      <c r="G87" s="240"/>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row>
    <row r="88" spans="1:30" ht="13.8" x14ac:dyDescent="0.25">
      <c r="A88" s="241"/>
      <c r="B88" s="239"/>
      <c r="C88" s="239"/>
      <c r="D88" s="239"/>
      <c r="E88" s="239"/>
      <c r="F88" s="239"/>
      <c r="G88" s="240"/>
      <c r="H88" s="239"/>
      <c r="I88" s="239"/>
      <c r="J88" s="239"/>
      <c r="K88" s="239"/>
      <c r="L88" s="239"/>
      <c r="M88" s="239"/>
      <c r="N88" s="239"/>
      <c r="O88" s="239"/>
      <c r="P88" s="239"/>
      <c r="Q88" s="239"/>
      <c r="R88" s="239"/>
      <c r="S88" s="239"/>
      <c r="T88" s="239"/>
      <c r="U88" s="239"/>
      <c r="V88" s="239"/>
      <c r="W88" s="239"/>
      <c r="X88" s="239"/>
      <c r="Y88" s="239"/>
      <c r="Z88" s="239"/>
      <c r="AA88" s="239"/>
      <c r="AB88" s="239"/>
      <c r="AC88" s="239"/>
      <c r="AD88" s="239"/>
    </row>
    <row r="89" spans="1:30" ht="13.8" x14ac:dyDescent="0.25">
      <c r="A89" s="241"/>
      <c r="B89" s="239"/>
      <c r="C89" s="239"/>
      <c r="D89" s="239"/>
      <c r="E89" s="239"/>
      <c r="F89" s="239"/>
      <c r="G89" s="240"/>
      <c r="H89" s="239"/>
      <c r="I89" s="239"/>
      <c r="J89" s="239"/>
      <c r="K89" s="239"/>
      <c r="L89" s="239"/>
      <c r="M89" s="239"/>
      <c r="N89" s="239"/>
      <c r="O89" s="239"/>
      <c r="P89" s="239"/>
      <c r="Q89" s="239"/>
      <c r="R89" s="239"/>
      <c r="S89" s="239"/>
      <c r="T89" s="239"/>
      <c r="U89" s="239"/>
      <c r="V89" s="239"/>
      <c r="W89" s="239"/>
      <c r="X89" s="239"/>
      <c r="Y89" s="239"/>
      <c r="Z89" s="239"/>
      <c r="AA89" s="239"/>
      <c r="AB89" s="239"/>
      <c r="AC89" s="239"/>
      <c r="AD89" s="239"/>
    </row>
    <row r="90" spans="1:30" ht="13.8" x14ac:dyDescent="0.25">
      <c r="A90" s="241"/>
      <c r="B90" s="239"/>
      <c r="C90" s="239"/>
      <c r="D90" s="239"/>
      <c r="E90" s="239"/>
      <c r="F90" s="239"/>
      <c r="G90" s="240"/>
      <c r="H90" s="239"/>
      <c r="I90" s="239"/>
      <c r="J90" s="239"/>
      <c r="K90" s="239"/>
      <c r="L90" s="239"/>
      <c r="M90" s="239"/>
      <c r="N90" s="239"/>
      <c r="O90" s="239"/>
      <c r="P90" s="239"/>
      <c r="Q90" s="239"/>
      <c r="R90" s="239"/>
      <c r="S90" s="239"/>
      <c r="T90" s="239"/>
      <c r="U90" s="239"/>
      <c r="V90" s="239"/>
      <c r="W90" s="239"/>
      <c r="X90" s="239"/>
      <c r="Y90" s="239"/>
      <c r="Z90" s="239"/>
      <c r="AA90" s="239"/>
      <c r="AB90" s="239"/>
      <c r="AC90" s="239"/>
      <c r="AD90" s="239"/>
    </row>
    <row r="91" spans="1:30" ht="13.8" x14ac:dyDescent="0.25">
      <c r="A91" s="241"/>
      <c r="B91" s="239"/>
      <c r="C91" s="239"/>
      <c r="D91" s="239"/>
      <c r="E91" s="239"/>
      <c r="F91" s="239"/>
      <c r="G91" s="240"/>
      <c r="H91" s="239"/>
      <c r="I91" s="239"/>
      <c r="J91" s="239"/>
      <c r="K91" s="239"/>
      <c r="L91" s="239"/>
      <c r="M91" s="239"/>
      <c r="N91" s="239"/>
      <c r="O91" s="239"/>
      <c r="P91" s="239"/>
      <c r="Q91" s="239"/>
      <c r="R91" s="239"/>
      <c r="S91" s="239"/>
      <c r="T91" s="239"/>
      <c r="U91" s="239"/>
      <c r="V91" s="239"/>
      <c r="W91" s="239"/>
      <c r="X91" s="239"/>
      <c r="Y91" s="239"/>
      <c r="Z91" s="239"/>
      <c r="AA91" s="239"/>
      <c r="AB91" s="239"/>
      <c r="AC91" s="239"/>
      <c r="AD91" s="239"/>
    </row>
    <row r="92" spans="1:30" ht="13.8" x14ac:dyDescent="0.25">
      <c r="A92" s="241"/>
      <c r="B92" s="239"/>
      <c r="C92" s="239"/>
      <c r="D92" s="239"/>
      <c r="E92" s="239"/>
      <c r="F92" s="239"/>
      <c r="G92" s="240"/>
      <c r="H92" s="239"/>
      <c r="I92" s="239"/>
      <c r="J92" s="239"/>
      <c r="K92" s="239"/>
      <c r="L92" s="239"/>
      <c r="M92" s="239"/>
      <c r="N92" s="239"/>
      <c r="O92" s="239"/>
      <c r="P92" s="239"/>
      <c r="Q92" s="239"/>
      <c r="R92" s="239"/>
      <c r="S92" s="239"/>
      <c r="T92" s="239"/>
      <c r="U92" s="239"/>
      <c r="V92" s="239"/>
      <c r="W92" s="239"/>
      <c r="X92" s="239"/>
      <c r="Y92" s="239"/>
      <c r="Z92" s="239"/>
      <c r="AA92" s="239"/>
      <c r="AB92" s="239"/>
      <c r="AC92" s="239"/>
      <c r="AD92" s="239"/>
    </row>
    <row r="93" spans="1:30" ht="13.8" x14ac:dyDescent="0.25">
      <c r="A93" s="241"/>
      <c r="B93" s="239"/>
      <c r="C93" s="239"/>
      <c r="D93" s="239"/>
      <c r="E93" s="239"/>
      <c r="F93" s="239"/>
      <c r="G93" s="240"/>
      <c r="H93" s="239"/>
      <c r="I93" s="239"/>
      <c r="J93" s="239"/>
      <c r="K93" s="239"/>
      <c r="L93" s="239"/>
      <c r="M93" s="239"/>
      <c r="N93" s="239"/>
      <c r="O93" s="239"/>
      <c r="P93" s="239"/>
      <c r="Q93" s="239"/>
      <c r="R93" s="239"/>
      <c r="S93" s="239"/>
      <c r="T93" s="239"/>
      <c r="U93" s="239"/>
      <c r="V93" s="239"/>
      <c r="W93" s="239"/>
      <c r="X93" s="239"/>
      <c r="Y93" s="239"/>
      <c r="Z93" s="239"/>
      <c r="AA93" s="239"/>
      <c r="AB93" s="239"/>
      <c r="AC93" s="239"/>
      <c r="AD93" s="239"/>
    </row>
    <row r="94" spans="1:30" ht="13.8" x14ac:dyDescent="0.25">
      <c r="A94" s="241"/>
      <c r="B94" s="239"/>
      <c r="C94" s="239"/>
      <c r="D94" s="239"/>
      <c r="E94" s="239"/>
      <c r="F94" s="239"/>
      <c r="G94" s="240"/>
      <c r="H94" s="239"/>
      <c r="I94" s="239"/>
      <c r="J94" s="239"/>
      <c r="K94" s="239"/>
      <c r="L94" s="239"/>
      <c r="M94" s="239"/>
      <c r="N94" s="239"/>
      <c r="O94" s="239"/>
      <c r="P94" s="239"/>
      <c r="Q94" s="239"/>
      <c r="R94" s="239"/>
      <c r="S94" s="239"/>
      <c r="T94" s="239"/>
      <c r="U94" s="239"/>
      <c r="V94" s="239"/>
      <c r="W94" s="239"/>
      <c r="X94" s="239"/>
      <c r="Y94" s="239"/>
      <c r="Z94" s="239"/>
      <c r="AA94" s="239"/>
      <c r="AB94" s="239"/>
      <c r="AC94" s="239"/>
      <c r="AD94" s="239"/>
    </row>
    <row r="95" spans="1:30" ht="13.8" x14ac:dyDescent="0.25">
      <c r="A95" s="241"/>
      <c r="B95" s="239"/>
      <c r="C95" s="239"/>
      <c r="D95" s="239"/>
      <c r="E95" s="239"/>
      <c r="F95" s="239"/>
      <c r="G95" s="240"/>
      <c r="H95" s="239"/>
      <c r="I95" s="239"/>
      <c r="J95" s="239"/>
      <c r="K95" s="239"/>
      <c r="L95" s="239"/>
      <c r="M95" s="239"/>
      <c r="N95" s="239"/>
      <c r="O95" s="239"/>
      <c r="P95" s="239"/>
      <c r="Q95" s="239"/>
      <c r="R95" s="239"/>
      <c r="S95" s="239"/>
      <c r="T95" s="239"/>
      <c r="U95" s="239"/>
      <c r="V95" s="239"/>
      <c r="W95" s="239"/>
      <c r="X95" s="239"/>
      <c r="Y95" s="239"/>
      <c r="Z95" s="239"/>
      <c r="AA95" s="239"/>
      <c r="AB95" s="239"/>
      <c r="AC95" s="239"/>
      <c r="AD95" s="239"/>
    </row>
    <row r="96" spans="1:30" ht="13.8" x14ac:dyDescent="0.25">
      <c r="A96" s="241"/>
      <c r="B96" s="239"/>
      <c r="C96" s="239"/>
      <c r="D96" s="239"/>
      <c r="E96" s="239"/>
      <c r="F96" s="239"/>
      <c r="G96" s="240"/>
      <c r="H96" s="239"/>
      <c r="I96" s="239"/>
      <c r="J96" s="239"/>
      <c r="K96" s="239"/>
      <c r="L96" s="239"/>
      <c r="M96" s="239"/>
      <c r="N96" s="239"/>
      <c r="O96" s="239"/>
      <c r="P96" s="239"/>
      <c r="Q96" s="239"/>
      <c r="R96" s="239"/>
      <c r="S96" s="239"/>
      <c r="T96" s="239"/>
      <c r="U96" s="239"/>
      <c r="V96" s="239"/>
      <c r="W96" s="239"/>
      <c r="X96" s="239"/>
      <c r="Y96" s="239"/>
      <c r="Z96" s="239"/>
      <c r="AA96" s="239"/>
      <c r="AB96" s="239"/>
      <c r="AC96" s="239"/>
      <c r="AD96" s="239"/>
    </row>
    <row r="97" spans="1:30" ht="13.8" x14ac:dyDescent="0.25">
      <c r="A97" s="241"/>
      <c r="B97" s="239"/>
      <c r="C97" s="239"/>
      <c r="D97" s="239"/>
      <c r="E97" s="239"/>
      <c r="F97" s="239"/>
      <c r="G97" s="240"/>
      <c r="H97" s="239"/>
      <c r="I97" s="239"/>
      <c r="J97" s="239"/>
      <c r="K97" s="239"/>
      <c r="L97" s="239"/>
      <c r="M97" s="239"/>
      <c r="N97" s="239"/>
      <c r="O97" s="239"/>
      <c r="P97" s="239"/>
      <c r="Q97" s="239"/>
      <c r="R97" s="239"/>
      <c r="S97" s="239"/>
      <c r="T97" s="239"/>
      <c r="U97" s="239"/>
      <c r="V97" s="239"/>
      <c r="W97" s="239"/>
      <c r="X97" s="239"/>
      <c r="Y97" s="239"/>
      <c r="Z97" s="239"/>
      <c r="AA97" s="239"/>
      <c r="AB97" s="239"/>
      <c r="AC97" s="239"/>
      <c r="AD97" s="239"/>
    </row>
    <row r="98" spans="1:30" ht="12" customHeight="1" x14ac:dyDescent="0.25">
      <c r="A98" s="241"/>
      <c r="B98" s="239"/>
      <c r="C98" s="239"/>
      <c r="D98" s="239"/>
      <c r="E98" s="239"/>
      <c r="F98" s="239"/>
      <c r="G98" s="240"/>
      <c r="H98" s="239"/>
      <c r="I98" s="239"/>
      <c r="J98" s="239"/>
      <c r="K98" s="239"/>
      <c r="L98" s="239"/>
      <c r="M98" s="239"/>
      <c r="N98" s="239"/>
      <c r="O98" s="239"/>
      <c r="P98" s="239"/>
      <c r="Q98" s="239"/>
      <c r="R98" s="239"/>
      <c r="S98" s="239"/>
      <c r="T98" s="239"/>
      <c r="U98" s="239"/>
      <c r="V98" s="239"/>
      <c r="W98" s="239"/>
      <c r="X98" s="239"/>
      <c r="Y98" s="239"/>
      <c r="Z98" s="239"/>
      <c r="AA98" s="239"/>
      <c r="AB98" s="239"/>
      <c r="AC98" s="239"/>
      <c r="AD98" s="239"/>
    </row>
    <row r="99" spans="1:30" ht="12" customHeight="1" x14ac:dyDescent="0.25">
      <c r="A99" s="241"/>
      <c r="B99" s="239"/>
      <c r="C99" s="239"/>
      <c r="D99" s="239"/>
      <c r="E99" s="239"/>
      <c r="F99" s="239"/>
      <c r="G99" s="240"/>
      <c r="H99" s="239"/>
      <c r="I99" s="239"/>
      <c r="J99" s="239"/>
      <c r="K99" s="239"/>
      <c r="L99" s="239"/>
      <c r="M99" s="239"/>
      <c r="N99" s="239"/>
      <c r="O99" s="239"/>
      <c r="P99" s="239"/>
      <c r="Q99" s="239"/>
      <c r="R99" s="239"/>
      <c r="S99" s="239"/>
      <c r="T99" s="239"/>
      <c r="U99" s="239"/>
      <c r="V99" s="239"/>
      <c r="W99" s="239"/>
      <c r="X99" s="239"/>
      <c r="Y99" s="239"/>
      <c r="Z99" s="239"/>
      <c r="AA99" s="239"/>
      <c r="AB99" s="239"/>
      <c r="AC99" s="239"/>
      <c r="AD99" s="239"/>
    </row>
    <row r="100" spans="1:30" ht="12" customHeight="1" x14ac:dyDescent="0.25">
      <c r="A100" s="241"/>
      <c r="B100" s="239"/>
      <c r="C100" s="239"/>
      <c r="D100" s="239"/>
      <c r="E100" s="239"/>
      <c r="F100" s="239"/>
      <c r="G100" s="240"/>
      <c r="H100" s="239"/>
      <c r="I100" s="239"/>
      <c r="J100" s="239"/>
      <c r="K100" s="239"/>
      <c r="L100" s="239"/>
      <c r="M100" s="239"/>
      <c r="N100" s="239"/>
      <c r="O100" s="239"/>
      <c r="P100" s="239"/>
      <c r="Q100" s="239"/>
      <c r="R100" s="239"/>
      <c r="S100" s="239"/>
      <c r="T100" s="239"/>
      <c r="U100" s="239"/>
      <c r="V100" s="239"/>
      <c r="W100" s="239"/>
      <c r="X100" s="239"/>
      <c r="Y100" s="239"/>
      <c r="Z100" s="239"/>
      <c r="AA100" s="239"/>
      <c r="AB100" s="239"/>
      <c r="AC100" s="239"/>
      <c r="AD100" s="239"/>
    </row>
    <row r="101" spans="1:30" ht="12" customHeight="1" x14ac:dyDescent="0.25">
      <c r="A101" s="241"/>
      <c r="B101" s="239"/>
      <c r="C101" s="239"/>
      <c r="D101" s="239"/>
      <c r="E101" s="239"/>
      <c r="F101" s="239"/>
      <c r="G101" s="240"/>
      <c r="H101" s="239"/>
      <c r="I101" s="239"/>
      <c r="J101" s="239"/>
      <c r="K101" s="239"/>
      <c r="L101" s="239"/>
      <c r="M101" s="239"/>
      <c r="N101" s="239"/>
      <c r="O101" s="239"/>
      <c r="P101" s="239"/>
      <c r="Q101" s="239"/>
      <c r="R101" s="239"/>
      <c r="S101" s="239"/>
      <c r="T101" s="239"/>
      <c r="U101" s="239"/>
      <c r="V101" s="239"/>
      <c r="W101" s="239"/>
      <c r="X101" s="239"/>
      <c r="Y101" s="239"/>
      <c r="Z101" s="239"/>
      <c r="AA101" s="239"/>
      <c r="AB101" s="239"/>
      <c r="AC101" s="239"/>
      <c r="AD101" s="239"/>
    </row>
    <row r="102" spans="1:30" ht="12" customHeight="1" x14ac:dyDescent="0.25">
      <c r="A102" s="241"/>
      <c r="B102" s="239"/>
      <c r="C102" s="239"/>
      <c r="D102" s="239"/>
      <c r="E102" s="239"/>
      <c r="F102" s="239"/>
      <c r="G102" s="240"/>
      <c r="H102" s="239"/>
      <c r="I102" s="239"/>
      <c r="J102" s="239"/>
      <c r="K102" s="239"/>
      <c r="L102" s="239"/>
      <c r="M102" s="239"/>
      <c r="N102" s="239"/>
      <c r="O102" s="239"/>
      <c r="P102" s="239"/>
      <c r="Q102" s="239"/>
      <c r="R102" s="239"/>
      <c r="S102" s="239"/>
      <c r="T102" s="239"/>
      <c r="U102" s="239"/>
      <c r="V102" s="239"/>
      <c r="W102" s="239"/>
      <c r="X102" s="239"/>
      <c r="Y102" s="239"/>
      <c r="Z102" s="239"/>
      <c r="AA102" s="239"/>
      <c r="AB102" s="239"/>
      <c r="AC102" s="239"/>
      <c r="AD102" s="239"/>
    </row>
    <row r="103" spans="1:30" ht="12" customHeight="1" x14ac:dyDescent="0.25">
      <c r="A103" s="241"/>
      <c r="B103" s="239"/>
      <c r="C103" s="239"/>
      <c r="D103" s="239"/>
      <c r="E103" s="239"/>
      <c r="F103" s="239"/>
      <c r="G103" s="240"/>
      <c r="H103" s="239"/>
      <c r="I103" s="239"/>
      <c r="J103" s="239"/>
      <c r="K103" s="239"/>
      <c r="L103" s="239"/>
      <c r="M103" s="239"/>
      <c r="N103" s="239"/>
      <c r="O103" s="239"/>
      <c r="P103" s="239"/>
      <c r="Q103" s="239"/>
      <c r="R103" s="239"/>
      <c r="S103" s="239"/>
      <c r="T103" s="239"/>
      <c r="U103" s="239"/>
      <c r="V103" s="239"/>
      <c r="W103" s="239"/>
      <c r="X103" s="239"/>
      <c r="Y103" s="239"/>
      <c r="Z103" s="239"/>
      <c r="AA103" s="239"/>
      <c r="AB103" s="239"/>
      <c r="AC103" s="239"/>
      <c r="AD103" s="239"/>
    </row>
    <row r="104" spans="1:30" ht="12" customHeight="1" x14ac:dyDescent="0.25">
      <c r="A104" s="241"/>
      <c r="B104" s="239"/>
      <c r="C104" s="239"/>
      <c r="D104" s="239"/>
      <c r="E104" s="239"/>
      <c r="F104" s="239"/>
      <c r="G104" s="240"/>
      <c r="H104" s="239"/>
      <c r="I104" s="239"/>
      <c r="J104" s="239"/>
      <c r="K104" s="239"/>
      <c r="L104" s="239"/>
      <c r="M104" s="239"/>
      <c r="N104" s="239"/>
      <c r="O104" s="239"/>
      <c r="P104" s="239"/>
      <c r="Q104" s="239"/>
      <c r="R104" s="239"/>
      <c r="S104" s="239"/>
      <c r="T104" s="239"/>
      <c r="U104" s="239"/>
      <c r="V104" s="239"/>
      <c r="W104" s="239"/>
      <c r="X104" s="239"/>
      <c r="Y104" s="239"/>
      <c r="Z104" s="239"/>
      <c r="AA104" s="239"/>
      <c r="AB104" s="239"/>
      <c r="AC104" s="239"/>
      <c r="AD104" s="239"/>
    </row>
    <row r="105" spans="1:30" ht="12" customHeight="1" x14ac:dyDescent="0.25">
      <c r="A105" s="241"/>
      <c r="B105" s="239"/>
      <c r="C105" s="239"/>
      <c r="D105" s="239"/>
      <c r="E105" s="239"/>
      <c r="F105" s="239"/>
      <c r="G105" s="240"/>
      <c r="H105" s="239"/>
      <c r="I105" s="239"/>
      <c r="J105" s="239"/>
      <c r="K105" s="239"/>
      <c r="L105" s="239"/>
      <c r="M105" s="239"/>
      <c r="N105" s="239"/>
      <c r="O105" s="239"/>
      <c r="P105" s="239"/>
      <c r="Q105" s="239"/>
      <c r="R105" s="239"/>
      <c r="S105" s="239"/>
      <c r="T105" s="239"/>
      <c r="U105" s="239"/>
      <c r="V105" s="239"/>
      <c r="W105" s="239"/>
      <c r="X105" s="239"/>
      <c r="Y105" s="239"/>
      <c r="Z105" s="239"/>
      <c r="AA105" s="239"/>
      <c r="AB105" s="239"/>
      <c r="AC105" s="239"/>
      <c r="AD105" s="239"/>
    </row>
    <row r="106" spans="1:30" ht="12" customHeight="1" x14ac:dyDescent="0.25">
      <c r="A106" s="241"/>
      <c r="B106" s="239"/>
      <c r="C106" s="239"/>
      <c r="D106" s="239"/>
      <c r="E106" s="239"/>
      <c r="F106" s="239"/>
      <c r="G106" s="240"/>
      <c r="H106" s="239"/>
      <c r="I106" s="239"/>
      <c r="J106" s="239"/>
      <c r="K106" s="239"/>
      <c r="L106" s="239"/>
      <c r="M106" s="239"/>
      <c r="N106" s="239"/>
      <c r="O106" s="239"/>
      <c r="P106" s="239"/>
      <c r="Q106" s="239"/>
      <c r="R106" s="239"/>
      <c r="S106" s="239"/>
      <c r="T106" s="239"/>
      <c r="U106" s="239"/>
      <c r="V106" s="239"/>
      <c r="W106" s="239"/>
      <c r="X106" s="239"/>
      <c r="Y106" s="239"/>
      <c r="Z106" s="239"/>
      <c r="AA106" s="239"/>
      <c r="AB106" s="239"/>
      <c r="AC106" s="239"/>
      <c r="AD106" s="239"/>
    </row>
    <row r="107" spans="1:30" ht="12" customHeight="1" x14ac:dyDescent="0.25">
      <c r="A107" s="241"/>
      <c r="B107" s="239"/>
      <c r="C107" s="239"/>
      <c r="D107" s="239"/>
      <c r="E107" s="239"/>
      <c r="F107" s="239"/>
      <c r="G107" s="240"/>
      <c r="H107" s="239"/>
      <c r="I107" s="239"/>
      <c r="J107" s="239"/>
      <c r="K107" s="239"/>
      <c r="L107" s="239"/>
      <c r="M107" s="239"/>
      <c r="N107" s="239"/>
      <c r="O107" s="239"/>
      <c r="P107" s="239"/>
      <c r="Q107" s="239"/>
      <c r="R107" s="239"/>
      <c r="S107" s="239"/>
      <c r="T107" s="239"/>
      <c r="U107" s="239"/>
      <c r="V107" s="239"/>
      <c r="W107" s="239"/>
      <c r="X107" s="239"/>
      <c r="Y107" s="239"/>
      <c r="Z107" s="239"/>
      <c r="AA107" s="239"/>
      <c r="AB107" s="239"/>
      <c r="AC107" s="239"/>
      <c r="AD107" s="239"/>
    </row>
    <row r="108" spans="1:30" ht="12" customHeight="1" x14ac:dyDescent="0.25">
      <c r="A108" s="241"/>
      <c r="B108" s="239"/>
      <c r="C108" s="239"/>
      <c r="D108" s="239"/>
      <c r="E108" s="239"/>
      <c r="F108" s="239"/>
      <c r="G108" s="240"/>
      <c r="H108" s="239"/>
      <c r="I108" s="239"/>
      <c r="J108" s="239"/>
      <c r="K108" s="239"/>
      <c r="L108" s="239"/>
      <c r="M108" s="239"/>
      <c r="N108" s="239"/>
      <c r="O108" s="239"/>
      <c r="P108" s="239"/>
      <c r="Q108" s="239"/>
      <c r="R108" s="239"/>
      <c r="S108" s="239"/>
      <c r="T108" s="239"/>
      <c r="U108" s="239"/>
      <c r="V108" s="239"/>
      <c r="W108" s="239"/>
      <c r="X108" s="239"/>
      <c r="Y108" s="239"/>
      <c r="Z108" s="239"/>
      <c r="AA108" s="239"/>
      <c r="AB108" s="239"/>
      <c r="AC108" s="239"/>
      <c r="AD108" s="239"/>
    </row>
    <row r="109" spans="1:30" ht="12" customHeight="1" x14ac:dyDescent="0.25">
      <c r="A109" s="241"/>
      <c r="B109" s="239"/>
      <c r="C109" s="239"/>
      <c r="D109" s="239"/>
      <c r="E109" s="239"/>
      <c r="F109" s="239"/>
      <c r="G109" s="240"/>
      <c r="H109" s="239"/>
      <c r="I109" s="239"/>
      <c r="J109" s="239"/>
      <c r="K109" s="239"/>
      <c r="L109" s="239"/>
      <c r="M109" s="239"/>
      <c r="N109" s="239"/>
      <c r="O109" s="239"/>
      <c r="P109" s="239"/>
      <c r="Q109" s="239"/>
      <c r="R109" s="239"/>
      <c r="S109" s="239"/>
      <c r="T109" s="239"/>
      <c r="U109" s="239"/>
      <c r="V109" s="239"/>
      <c r="W109" s="239"/>
      <c r="X109" s="239"/>
      <c r="Y109" s="239"/>
      <c r="Z109" s="239"/>
      <c r="AA109" s="239"/>
      <c r="AB109" s="239"/>
      <c r="AC109" s="239"/>
      <c r="AD109" s="239"/>
    </row>
    <row r="110" spans="1:30" ht="12" customHeight="1" x14ac:dyDescent="0.25">
      <c r="A110" s="241"/>
      <c r="B110" s="239"/>
      <c r="C110" s="239"/>
      <c r="D110" s="239"/>
      <c r="E110" s="239"/>
      <c r="F110" s="239"/>
      <c r="G110" s="240"/>
      <c r="H110" s="239"/>
      <c r="I110" s="239"/>
      <c r="J110" s="239"/>
      <c r="K110" s="239"/>
      <c r="L110" s="239"/>
      <c r="M110" s="239"/>
      <c r="N110" s="239"/>
      <c r="O110" s="239"/>
      <c r="P110" s="239"/>
      <c r="Q110" s="239"/>
      <c r="R110" s="239"/>
      <c r="S110" s="239"/>
      <c r="T110" s="239"/>
      <c r="U110" s="239"/>
      <c r="V110" s="239"/>
      <c r="W110" s="239"/>
      <c r="X110" s="239"/>
      <c r="Y110" s="239"/>
      <c r="Z110" s="239"/>
      <c r="AA110" s="239"/>
      <c r="AB110" s="239"/>
      <c r="AC110" s="239"/>
      <c r="AD110" s="239"/>
    </row>
    <row r="111" spans="1:30" ht="12" customHeight="1" x14ac:dyDescent="0.25">
      <c r="A111" s="241"/>
      <c r="B111" s="239"/>
      <c r="C111" s="239"/>
      <c r="D111" s="239"/>
      <c r="E111" s="239"/>
      <c r="F111" s="239"/>
      <c r="G111" s="240"/>
      <c r="H111" s="239"/>
      <c r="I111" s="239"/>
      <c r="J111" s="239"/>
      <c r="K111" s="239"/>
      <c r="L111" s="239"/>
      <c r="M111" s="239"/>
      <c r="N111" s="239"/>
      <c r="O111" s="239"/>
      <c r="P111" s="239"/>
      <c r="Q111" s="239"/>
      <c r="R111" s="239"/>
      <c r="S111" s="239"/>
      <c r="T111" s="239"/>
      <c r="U111" s="239"/>
      <c r="V111" s="239"/>
      <c r="W111" s="239"/>
      <c r="X111" s="239"/>
      <c r="Y111" s="239"/>
      <c r="Z111" s="239"/>
      <c r="AA111" s="239"/>
      <c r="AB111" s="239"/>
      <c r="AC111" s="239"/>
      <c r="AD111" s="239"/>
    </row>
    <row r="112" spans="1:30" ht="12" customHeight="1" x14ac:dyDescent="0.25">
      <c r="A112" s="241"/>
      <c r="B112" s="239"/>
      <c r="C112" s="239"/>
      <c r="D112" s="239"/>
      <c r="E112" s="239"/>
      <c r="F112" s="239"/>
      <c r="G112" s="240"/>
      <c r="H112" s="239"/>
      <c r="I112" s="239"/>
      <c r="J112" s="239"/>
      <c r="K112" s="239"/>
      <c r="L112" s="239"/>
      <c r="M112" s="239"/>
      <c r="N112" s="239"/>
      <c r="O112" s="239"/>
      <c r="P112" s="239"/>
      <c r="Q112" s="239"/>
      <c r="R112" s="239"/>
      <c r="S112" s="239"/>
      <c r="T112" s="239"/>
      <c r="U112" s="239"/>
      <c r="V112" s="239"/>
      <c r="W112" s="239"/>
      <c r="X112" s="239"/>
      <c r="Y112" s="239"/>
      <c r="Z112" s="239"/>
      <c r="AA112" s="239"/>
      <c r="AB112" s="239"/>
      <c r="AC112" s="239"/>
      <c r="AD112" s="239"/>
    </row>
    <row r="113" spans="1:30" ht="12" customHeight="1" x14ac:dyDescent="0.25">
      <c r="A113" s="241"/>
      <c r="B113" s="239"/>
      <c r="C113" s="239"/>
      <c r="D113" s="239"/>
      <c r="E113" s="239"/>
      <c r="F113" s="239"/>
      <c r="G113" s="240"/>
      <c r="H113" s="239"/>
      <c r="I113" s="239"/>
      <c r="J113" s="239"/>
      <c r="K113" s="239"/>
      <c r="L113" s="239"/>
      <c r="M113" s="239"/>
      <c r="N113" s="239"/>
      <c r="O113" s="239"/>
      <c r="P113" s="239"/>
      <c r="Q113" s="239"/>
      <c r="R113" s="239"/>
      <c r="S113" s="239"/>
      <c r="T113" s="239"/>
      <c r="U113" s="239"/>
      <c r="V113" s="239"/>
      <c r="W113" s="239"/>
      <c r="X113" s="239"/>
      <c r="Y113" s="239"/>
      <c r="Z113" s="239"/>
      <c r="AA113" s="239"/>
      <c r="AB113" s="239"/>
      <c r="AC113" s="239"/>
      <c r="AD113" s="239"/>
    </row>
    <row r="114" spans="1:30" ht="12" customHeight="1" x14ac:dyDescent="0.25">
      <c r="A114" s="241"/>
      <c r="B114" s="239"/>
      <c r="C114" s="239"/>
      <c r="D114" s="239"/>
      <c r="E114" s="239"/>
      <c r="F114" s="239"/>
      <c r="G114" s="240"/>
      <c r="H114" s="239"/>
      <c r="I114" s="239"/>
      <c r="J114" s="239"/>
      <c r="K114" s="239"/>
      <c r="L114" s="239"/>
      <c r="M114" s="239"/>
      <c r="N114" s="239"/>
      <c r="O114" s="239"/>
      <c r="P114" s="239"/>
      <c r="Q114" s="239"/>
      <c r="R114" s="239"/>
      <c r="S114" s="239"/>
      <c r="T114" s="239"/>
      <c r="U114" s="239"/>
      <c r="V114" s="239"/>
      <c r="W114" s="239"/>
      <c r="X114" s="239"/>
      <c r="Y114" s="239"/>
      <c r="Z114" s="239"/>
      <c r="AA114" s="239"/>
      <c r="AB114" s="239"/>
      <c r="AC114" s="239"/>
      <c r="AD114" s="239"/>
    </row>
    <row r="115" spans="1:30" ht="12" customHeight="1" x14ac:dyDescent="0.25">
      <c r="A115" s="241"/>
      <c r="B115" s="239"/>
      <c r="C115" s="239"/>
      <c r="D115" s="239"/>
      <c r="E115" s="239"/>
      <c r="F115" s="239"/>
      <c r="G115" s="240"/>
      <c r="H115" s="239"/>
      <c r="I115" s="239"/>
      <c r="J115" s="239"/>
      <c r="K115" s="239"/>
      <c r="L115" s="239"/>
      <c r="M115" s="239"/>
      <c r="N115" s="239"/>
      <c r="O115" s="239"/>
      <c r="P115" s="239"/>
      <c r="Q115" s="239"/>
      <c r="R115" s="239"/>
      <c r="S115" s="239"/>
      <c r="T115" s="239"/>
      <c r="U115" s="239"/>
      <c r="V115" s="239"/>
      <c r="W115" s="239"/>
      <c r="X115" s="239"/>
      <c r="Y115" s="239"/>
      <c r="Z115" s="239"/>
      <c r="AA115" s="239"/>
      <c r="AB115" s="239"/>
      <c r="AC115" s="239"/>
      <c r="AD115" s="239"/>
    </row>
    <row r="116" spans="1:30" ht="12" customHeight="1" x14ac:dyDescent="0.25">
      <c r="A116" s="241"/>
      <c r="B116" s="239"/>
      <c r="C116" s="239"/>
      <c r="D116" s="239"/>
      <c r="E116" s="239"/>
      <c r="F116" s="239"/>
      <c r="G116" s="240"/>
      <c r="H116" s="239"/>
      <c r="I116" s="239"/>
      <c r="J116" s="239"/>
      <c r="K116" s="239"/>
      <c r="L116" s="239"/>
      <c r="M116" s="239"/>
      <c r="N116" s="239"/>
      <c r="O116" s="239"/>
      <c r="P116" s="239"/>
      <c r="Q116" s="239"/>
      <c r="R116" s="239"/>
      <c r="S116" s="239"/>
      <c r="T116" s="239"/>
      <c r="U116" s="239"/>
      <c r="V116" s="239"/>
      <c r="W116" s="239"/>
      <c r="X116" s="239"/>
      <c r="Y116" s="239"/>
      <c r="Z116" s="239"/>
      <c r="AA116" s="239"/>
      <c r="AB116" s="239"/>
      <c r="AC116" s="239"/>
      <c r="AD116" s="239"/>
    </row>
    <row r="117" spans="1:30" ht="12" customHeight="1" x14ac:dyDescent="0.25">
      <c r="A117" s="241"/>
      <c r="B117" s="239"/>
      <c r="C117" s="239"/>
      <c r="D117" s="239"/>
      <c r="E117" s="239"/>
      <c r="F117" s="239"/>
      <c r="G117" s="240"/>
      <c r="H117" s="239"/>
      <c r="I117" s="239"/>
      <c r="J117" s="239"/>
      <c r="K117" s="239"/>
      <c r="L117" s="239"/>
      <c r="M117" s="239"/>
      <c r="N117" s="239"/>
      <c r="O117" s="239"/>
      <c r="P117" s="239"/>
      <c r="Q117" s="239"/>
      <c r="R117" s="239"/>
      <c r="S117" s="239"/>
      <c r="T117" s="239"/>
      <c r="U117" s="239"/>
      <c r="V117" s="239"/>
      <c r="W117" s="239"/>
      <c r="X117" s="239"/>
      <c r="Y117" s="239"/>
      <c r="Z117" s="239"/>
      <c r="AA117" s="239"/>
      <c r="AB117" s="239"/>
      <c r="AC117" s="239"/>
      <c r="AD117" s="239"/>
    </row>
    <row r="118" spans="1:30" ht="12" customHeight="1" x14ac:dyDescent="0.25">
      <c r="A118" s="241"/>
      <c r="B118" s="239"/>
      <c r="C118" s="239"/>
      <c r="D118" s="239"/>
      <c r="E118" s="239"/>
      <c r="F118" s="239"/>
      <c r="G118" s="240"/>
      <c r="H118" s="239"/>
      <c r="I118" s="239"/>
      <c r="J118" s="239"/>
      <c r="K118" s="239"/>
      <c r="L118" s="239"/>
      <c r="M118" s="239"/>
      <c r="N118" s="239"/>
      <c r="O118" s="239"/>
      <c r="P118" s="239"/>
      <c r="Q118" s="239"/>
      <c r="R118" s="239"/>
      <c r="S118" s="239"/>
      <c r="T118" s="239"/>
      <c r="U118" s="239"/>
      <c r="V118" s="239"/>
      <c r="W118" s="239"/>
      <c r="X118" s="239"/>
      <c r="Y118" s="239"/>
      <c r="Z118" s="239"/>
      <c r="AA118" s="239"/>
      <c r="AB118" s="239"/>
      <c r="AC118" s="239"/>
      <c r="AD118" s="239"/>
    </row>
    <row r="119" spans="1:30" ht="12" customHeight="1" x14ac:dyDescent="0.25">
      <c r="A119" s="241"/>
      <c r="B119" s="239"/>
      <c r="C119" s="239"/>
      <c r="D119" s="239"/>
      <c r="E119" s="239"/>
      <c r="F119" s="239"/>
      <c r="G119" s="240"/>
      <c r="H119" s="239"/>
      <c r="I119" s="239"/>
      <c r="J119" s="239"/>
      <c r="K119" s="239"/>
      <c r="L119" s="239"/>
      <c r="M119" s="239"/>
      <c r="N119" s="239"/>
      <c r="O119" s="239"/>
      <c r="P119" s="239"/>
      <c r="Q119" s="239"/>
      <c r="R119" s="239"/>
      <c r="S119" s="239"/>
      <c r="T119" s="239"/>
      <c r="U119" s="239"/>
      <c r="V119" s="239"/>
      <c r="W119" s="239"/>
      <c r="X119" s="239"/>
      <c r="Y119" s="239"/>
      <c r="Z119" s="239"/>
      <c r="AA119" s="239"/>
      <c r="AB119" s="239"/>
      <c r="AC119" s="239"/>
      <c r="AD119" s="239"/>
    </row>
    <row r="120" spans="1:30" ht="12" customHeight="1" x14ac:dyDescent="0.25">
      <c r="A120" s="241"/>
      <c r="B120" s="239"/>
      <c r="C120" s="239"/>
      <c r="D120" s="239"/>
      <c r="E120" s="239"/>
      <c r="F120" s="239"/>
      <c r="G120" s="240"/>
      <c r="H120" s="239"/>
      <c r="I120" s="239"/>
      <c r="J120" s="239"/>
      <c r="K120" s="239"/>
      <c r="L120" s="239"/>
      <c r="M120" s="239"/>
      <c r="N120" s="239"/>
      <c r="O120" s="239"/>
      <c r="P120" s="239"/>
      <c r="Q120" s="239"/>
      <c r="R120" s="239"/>
      <c r="S120" s="239"/>
      <c r="T120" s="239"/>
      <c r="U120" s="239"/>
      <c r="V120" s="239"/>
      <c r="W120" s="239"/>
      <c r="X120" s="239"/>
      <c r="Y120" s="239"/>
      <c r="Z120" s="239"/>
      <c r="AA120" s="239"/>
      <c r="AB120" s="239"/>
      <c r="AC120" s="239"/>
      <c r="AD120" s="239"/>
    </row>
    <row r="121" spans="1:30" ht="12" customHeight="1" x14ac:dyDescent="0.25">
      <c r="A121" s="241"/>
      <c r="B121" s="239"/>
      <c r="C121" s="239"/>
      <c r="D121" s="239"/>
      <c r="E121" s="239"/>
      <c r="F121" s="239"/>
      <c r="G121" s="240"/>
      <c r="H121" s="239"/>
      <c r="I121" s="239"/>
      <c r="J121" s="239"/>
      <c r="K121" s="239"/>
      <c r="L121" s="239"/>
      <c r="M121" s="239"/>
      <c r="N121" s="239"/>
      <c r="O121" s="239"/>
      <c r="P121" s="239"/>
      <c r="Q121" s="239"/>
      <c r="R121" s="239"/>
      <c r="S121" s="239"/>
      <c r="T121" s="239"/>
      <c r="U121" s="239"/>
      <c r="V121" s="239"/>
      <c r="W121" s="239"/>
      <c r="X121" s="239"/>
      <c r="Y121" s="239"/>
      <c r="Z121" s="239"/>
      <c r="AA121" s="239"/>
      <c r="AB121" s="239"/>
      <c r="AC121" s="239"/>
      <c r="AD121" s="239"/>
    </row>
    <row r="122" spans="1:30" ht="12" customHeight="1" x14ac:dyDescent="0.25">
      <c r="A122" s="241"/>
      <c r="B122" s="239"/>
      <c r="C122" s="239"/>
      <c r="D122" s="239"/>
      <c r="E122" s="239"/>
      <c r="F122" s="239"/>
      <c r="G122" s="240"/>
      <c r="H122" s="239"/>
      <c r="I122" s="239"/>
      <c r="J122" s="239"/>
      <c r="K122" s="239"/>
      <c r="L122" s="239"/>
      <c r="M122" s="239"/>
      <c r="N122" s="239"/>
      <c r="O122" s="239"/>
      <c r="P122" s="239"/>
      <c r="Q122" s="239"/>
      <c r="R122" s="239"/>
      <c r="S122" s="239"/>
      <c r="T122" s="239"/>
      <c r="U122" s="239"/>
      <c r="V122" s="239"/>
      <c r="W122" s="239"/>
      <c r="X122" s="239"/>
      <c r="Y122" s="239"/>
      <c r="Z122" s="239"/>
      <c r="AA122" s="239"/>
      <c r="AB122" s="239"/>
      <c r="AC122" s="239"/>
      <c r="AD122" s="239"/>
    </row>
    <row r="123" spans="1:30" ht="12" customHeight="1" x14ac:dyDescent="0.25">
      <c r="A123" s="241"/>
      <c r="B123" s="239"/>
      <c r="C123" s="239"/>
      <c r="D123" s="239"/>
      <c r="E123" s="239"/>
      <c r="F123" s="239"/>
      <c r="G123" s="240"/>
      <c r="H123" s="239"/>
      <c r="I123" s="239"/>
      <c r="J123" s="239"/>
      <c r="K123" s="239"/>
      <c r="L123" s="239"/>
      <c r="M123" s="239"/>
      <c r="N123" s="239"/>
      <c r="O123" s="239"/>
      <c r="P123" s="239"/>
      <c r="Q123" s="239"/>
      <c r="R123" s="239"/>
      <c r="S123" s="239"/>
      <c r="T123" s="239"/>
      <c r="U123" s="239"/>
      <c r="V123" s="239"/>
      <c r="W123" s="239"/>
      <c r="X123" s="239"/>
      <c r="Y123" s="239"/>
      <c r="Z123" s="239"/>
      <c r="AA123" s="239"/>
      <c r="AB123" s="239"/>
      <c r="AC123" s="239"/>
      <c r="AD123" s="239"/>
    </row>
    <row r="124" spans="1:30" ht="12" customHeight="1" x14ac:dyDescent="0.25">
      <c r="A124" s="241"/>
      <c r="B124" s="239"/>
      <c r="C124" s="239"/>
      <c r="D124" s="239"/>
      <c r="E124" s="239"/>
      <c r="F124" s="239"/>
      <c r="G124" s="240"/>
      <c r="H124" s="239"/>
      <c r="I124" s="239"/>
      <c r="J124" s="239"/>
      <c r="K124" s="239"/>
      <c r="L124" s="239"/>
      <c r="M124" s="239"/>
      <c r="N124" s="239"/>
      <c r="O124" s="239"/>
      <c r="P124" s="239"/>
      <c r="Q124" s="239"/>
      <c r="R124" s="239"/>
      <c r="S124" s="239"/>
      <c r="T124" s="239"/>
      <c r="U124" s="239"/>
      <c r="V124" s="239"/>
      <c r="W124" s="239"/>
      <c r="X124" s="239"/>
      <c r="Y124" s="239"/>
      <c r="Z124" s="239"/>
      <c r="AA124" s="239"/>
      <c r="AB124" s="239"/>
      <c r="AC124" s="239"/>
      <c r="AD124" s="239"/>
    </row>
    <row r="125" spans="1:30" ht="12" customHeight="1" x14ac:dyDescent="0.25">
      <c r="A125" s="241"/>
      <c r="B125" s="239"/>
      <c r="C125" s="239"/>
      <c r="D125" s="239"/>
      <c r="E125" s="239"/>
      <c r="F125" s="239"/>
      <c r="G125" s="240"/>
      <c r="H125" s="239"/>
      <c r="I125" s="239"/>
      <c r="J125" s="239"/>
      <c r="K125" s="239"/>
      <c r="L125" s="239"/>
      <c r="M125" s="239"/>
      <c r="N125" s="239"/>
      <c r="O125" s="239"/>
      <c r="P125" s="239"/>
      <c r="Q125" s="239"/>
      <c r="R125" s="239"/>
      <c r="S125" s="239"/>
      <c r="T125" s="239"/>
      <c r="U125" s="239"/>
      <c r="V125" s="239"/>
      <c r="W125" s="239"/>
      <c r="X125" s="239"/>
      <c r="Y125" s="239"/>
      <c r="Z125" s="239"/>
      <c r="AA125" s="239"/>
      <c r="AB125" s="239"/>
      <c r="AC125" s="239"/>
      <c r="AD125" s="239"/>
    </row>
    <row r="126" spans="1:30" ht="12" customHeight="1" x14ac:dyDescent="0.25">
      <c r="A126" s="241"/>
      <c r="B126" s="239"/>
      <c r="C126" s="239"/>
      <c r="D126" s="239"/>
      <c r="E126" s="239"/>
      <c r="F126" s="239"/>
      <c r="G126" s="240"/>
      <c r="H126" s="239"/>
      <c r="I126" s="239"/>
      <c r="J126" s="239"/>
      <c r="K126" s="239"/>
      <c r="L126" s="239"/>
      <c r="M126" s="239"/>
      <c r="N126" s="239"/>
      <c r="O126" s="239"/>
      <c r="P126" s="239"/>
      <c r="Q126" s="239"/>
      <c r="R126" s="239"/>
      <c r="S126" s="239"/>
      <c r="T126" s="239"/>
      <c r="U126" s="239"/>
      <c r="V126" s="239"/>
      <c r="W126" s="239"/>
      <c r="X126" s="239"/>
      <c r="Y126" s="239"/>
      <c r="Z126" s="239"/>
      <c r="AA126" s="239"/>
      <c r="AB126" s="239"/>
      <c r="AC126" s="239"/>
      <c r="AD126" s="239"/>
    </row>
    <row r="127" spans="1:30" ht="12" customHeight="1" x14ac:dyDescent="0.25">
      <c r="A127" s="241"/>
      <c r="B127" s="239"/>
      <c r="C127" s="239"/>
      <c r="D127" s="239"/>
      <c r="E127" s="239"/>
      <c r="F127" s="239"/>
      <c r="G127" s="240"/>
      <c r="H127" s="239"/>
      <c r="I127" s="239"/>
      <c r="J127" s="239"/>
      <c r="K127" s="239"/>
      <c r="L127" s="239"/>
      <c r="M127" s="239"/>
      <c r="N127" s="239"/>
      <c r="O127" s="239"/>
      <c r="P127" s="239"/>
      <c r="Q127" s="239"/>
      <c r="R127" s="239"/>
      <c r="S127" s="239"/>
      <c r="T127" s="239"/>
      <c r="U127" s="239"/>
      <c r="V127" s="239"/>
      <c r="W127" s="239"/>
      <c r="X127" s="239"/>
      <c r="Y127" s="239"/>
      <c r="Z127" s="239"/>
      <c r="AA127" s="239"/>
      <c r="AB127" s="239"/>
      <c r="AC127" s="239"/>
      <c r="AD127" s="239"/>
    </row>
    <row r="128" spans="1:30" ht="12" customHeight="1" x14ac:dyDescent="0.25">
      <c r="A128" s="241"/>
      <c r="B128" s="239"/>
      <c r="C128" s="239"/>
      <c r="D128" s="239"/>
      <c r="E128" s="239"/>
      <c r="F128" s="239"/>
      <c r="G128" s="240"/>
      <c r="H128" s="239"/>
      <c r="I128" s="239"/>
      <c r="J128" s="239"/>
      <c r="K128" s="239"/>
      <c r="L128" s="239"/>
      <c r="M128" s="239"/>
      <c r="N128" s="239"/>
      <c r="O128" s="239"/>
      <c r="P128" s="239"/>
      <c r="Q128" s="239"/>
      <c r="R128" s="239"/>
      <c r="S128" s="239"/>
      <c r="T128" s="239"/>
      <c r="U128" s="239"/>
      <c r="V128" s="239"/>
      <c r="W128" s="239"/>
      <c r="X128" s="239"/>
      <c r="Y128" s="239"/>
      <c r="Z128" s="239"/>
      <c r="AA128" s="239"/>
      <c r="AB128" s="239"/>
      <c r="AC128" s="239"/>
      <c r="AD128" s="239"/>
    </row>
    <row r="129" spans="1:30" ht="12" customHeight="1" x14ac:dyDescent="0.25">
      <c r="A129" s="241"/>
      <c r="B129" s="239"/>
      <c r="C129" s="239"/>
      <c r="D129" s="239"/>
      <c r="E129" s="239"/>
      <c r="F129" s="239"/>
      <c r="G129" s="240"/>
      <c r="H129" s="239"/>
      <c r="I129" s="239"/>
      <c r="J129" s="239"/>
      <c r="K129" s="239"/>
      <c r="L129" s="239"/>
      <c r="M129" s="239"/>
      <c r="N129" s="239"/>
      <c r="O129" s="239"/>
      <c r="P129" s="239"/>
      <c r="Q129" s="239"/>
      <c r="R129" s="239"/>
      <c r="S129" s="239"/>
      <c r="T129" s="239"/>
      <c r="U129" s="239"/>
      <c r="V129" s="239"/>
      <c r="W129" s="239"/>
      <c r="X129" s="239"/>
      <c r="Y129" s="239"/>
      <c r="Z129" s="239"/>
      <c r="AA129" s="239"/>
      <c r="AB129" s="239"/>
      <c r="AC129" s="239"/>
      <c r="AD129" s="239"/>
    </row>
    <row r="130" spans="1:30" ht="12" customHeight="1" x14ac:dyDescent="0.25">
      <c r="A130" s="241"/>
      <c r="B130" s="239"/>
      <c r="C130" s="239"/>
      <c r="D130" s="239"/>
      <c r="E130" s="239"/>
      <c r="F130" s="239"/>
      <c r="G130" s="240"/>
      <c r="H130" s="239"/>
      <c r="I130" s="239"/>
      <c r="J130" s="239"/>
      <c r="K130" s="239"/>
      <c r="L130" s="239"/>
      <c r="M130" s="239"/>
      <c r="N130" s="239"/>
      <c r="O130" s="239"/>
      <c r="P130" s="239"/>
      <c r="Q130" s="239"/>
      <c r="R130" s="239"/>
      <c r="S130" s="239"/>
      <c r="T130" s="239"/>
      <c r="U130" s="239"/>
      <c r="V130" s="239"/>
      <c r="W130" s="239"/>
      <c r="X130" s="239"/>
      <c r="Y130" s="239"/>
      <c r="Z130" s="239"/>
      <c r="AA130" s="239"/>
      <c r="AB130" s="239"/>
      <c r="AC130" s="239"/>
      <c r="AD130" s="239"/>
    </row>
    <row r="131" spans="1:30" ht="12" customHeight="1" x14ac:dyDescent="0.25">
      <c r="A131" s="241"/>
      <c r="B131" s="239"/>
      <c r="C131" s="239"/>
      <c r="D131" s="239"/>
      <c r="E131" s="239"/>
      <c r="F131" s="239"/>
      <c r="G131" s="240"/>
      <c r="H131" s="239"/>
      <c r="I131" s="239"/>
      <c r="J131" s="239"/>
      <c r="K131" s="239"/>
      <c r="L131" s="239"/>
      <c r="M131" s="239"/>
      <c r="N131" s="239"/>
      <c r="O131" s="239"/>
      <c r="P131" s="239"/>
      <c r="Q131" s="239"/>
      <c r="R131" s="239"/>
      <c r="S131" s="239"/>
      <c r="T131" s="239"/>
      <c r="U131" s="239"/>
      <c r="V131" s="239"/>
      <c r="W131" s="239"/>
      <c r="X131" s="239"/>
      <c r="Y131" s="239"/>
      <c r="Z131" s="239"/>
      <c r="AA131" s="239"/>
      <c r="AB131" s="239"/>
      <c r="AC131" s="239"/>
      <c r="AD131" s="239"/>
    </row>
    <row r="132" spans="1:30" ht="12" customHeight="1" x14ac:dyDescent="0.25">
      <c r="A132" s="241"/>
      <c r="B132" s="239"/>
      <c r="C132" s="239"/>
      <c r="D132" s="239"/>
      <c r="E132" s="239"/>
      <c r="F132" s="239"/>
      <c r="G132" s="240"/>
      <c r="H132" s="239"/>
      <c r="I132" s="239"/>
      <c r="J132" s="239"/>
      <c r="K132" s="239"/>
      <c r="L132" s="239"/>
      <c r="M132" s="239"/>
      <c r="N132" s="239"/>
      <c r="O132" s="239"/>
      <c r="P132" s="239"/>
      <c r="Q132" s="239"/>
      <c r="R132" s="239"/>
      <c r="S132" s="239"/>
      <c r="T132" s="239"/>
      <c r="U132" s="239"/>
      <c r="V132" s="239"/>
      <c r="W132" s="239"/>
      <c r="X132" s="239"/>
      <c r="Y132" s="239"/>
      <c r="Z132" s="239"/>
      <c r="AA132" s="239"/>
      <c r="AB132" s="239"/>
      <c r="AC132" s="239"/>
      <c r="AD132" s="239"/>
    </row>
    <row r="133" spans="1:30" ht="12" customHeight="1" x14ac:dyDescent="0.25">
      <c r="A133" s="241"/>
      <c r="B133" s="239"/>
      <c r="C133" s="239"/>
      <c r="D133" s="239"/>
      <c r="E133" s="239"/>
      <c r="F133" s="239"/>
      <c r="G133" s="240"/>
      <c r="H133" s="239"/>
      <c r="I133" s="239"/>
      <c r="J133" s="239"/>
      <c r="K133" s="239"/>
      <c r="L133" s="239"/>
      <c r="M133" s="239"/>
      <c r="N133" s="239"/>
      <c r="O133" s="239"/>
      <c r="P133" s="239"/>
      <c r="Q133" s="239"/>
      <c r="R133" s="239"/>
      <c r="S133" s="239"/>
      <c r="T133" s="239"/>
      <c r="U133" s="239"/>
      <c r="V133" s="239"/>
      <c r="W133" s="239"/>
      <c r="X133" s="239"/>
      <c r="Y133" s="239"/>
      <c r="Z133" s="239"/>
      <c r="AA133" s="239"/>
      <c r="AB133" s="239"/>
      <c r="AC133" s="239"/>
      <c r="AD133" s="239"/>
    </row>
    <row r="134" spans="1:30" ht="12" customHeight="1" x14ac:dyDescent="0.25">
      <c r="A134" s="241"/>
      <c r="B134" s="239"/>
      <c r="C134" s="239"/>
      <c r="D134" s="239"/>
      <c r="E134" s="239"/>
      <c r="F134" s="239"/>
      <c r="G134" s="240"/>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row>
    <row r="135" spans="1:30" ht="12" customHeight="1" x14ac:dyDescent="0.25">
      <c r="A135" s="241"/>
      <c r="B135" s="239"/>
      <c r="C135" s="239"/>
      <c r="D135" s="239"/>
      <c r="E135" s="239"/>
      <c r="F135" s="239"/>
      <c r="G135" s="240"/>
      <c r="H135" s="239"/>
      <c r="I135" s="239"/>
      <c r="J135" s="239"/>
      <c r="K135" s="239"/>
      <c r="L135" s="239"/>
      <c r="M135" s="239"/>
      <c r="N135" s="239"/>
      <c r="O135" s="239"/>
      <c r="P135" s="239"/>
      <c r="Q135" s="239"/>
      <c r="R135" s="239"/>
      <c r="S135" s="239"/>
      <c r="T135" s="239"/>
      <c r="U135" s="239"/>
      <c r="V135" s="239"/>
      <c r="W135" s="239"/>
      <c r="X135" s="239"/>
      <c r="Y135" s="239"/>
      <c r="Z135" s="239"/>
      <c r="AA135" s="239"/>
      <c r="AB135" s="239"/>
      <c r="AC135" s="239"/>
      <c r="AD135" s="239"/>
    </row>
    <row r="136" spans="1:30" ht="12" customHeight="1" x14ac:dyDescent="0.25">
      <c r="A136" s="241"/>
      <c r="B136" s="239"/>
      <c r="C136" s="239"/>
      <c r="D136" s="239"/>
      <c r="E136" s="239"/>
      <c r="F136" s="239"/>
      <c r="G136" s="240"/>
      <c r="H136" s="239"/>
      <c r="I136" s="239"/>
      <c r="J136" s="239"/>
      <c r="K136" s="239"/>
      <c r="L136" s="239"/>
      <c r="M136" s="239"/>
      <c r="N136" s="239"/>
      <c r="O136" s="239"/>
      <c r="P136" s="239"/>
      <c r="Q136" s="239"/>
      <c r="R136" s="239"/>
      <c r="S136" s="239"/>
      <c r="T136" s="239"/>
      <c r="U136" s="239"/>
      <c r="V136" s="239"/>
      <c r="W136" s="239"/>
      <c r="X136" s="239"/>
      <c r="Y136" s="239"/>
      <c r="Z136" s="239"/>
      <c r="AA136" s="239"/>
      <c r="AB136" s="239"/>
      <c r="AC136" s="239"/>
      <c r="AD136" s="239"/>
    </row>
    <row r="137" spans="1:30" ht="12" customHeight="1" x14ac:dyDescent="0.25">
      <c r="A137" s="241"/>
      <c r="B137" s="239"/>
      <c r="C137" s="239"/>
      <c r="D137" s="239"/>
      <c r="E137" s="239"/>
      <c r="F137" s="239"/>
      <c r="G137" s="240"/>
      <c r="H137" s="239"/>
      <c r="I137" s="239"/>
      <c r="J137" s="239"/>
      <c r="K137" s="239"/>
      <c r="L137" s="239"/>
      <c r="M137" s="239"/>
      <c r="N137" s="239"/>
      <c r="O137" s="239"/>
      <c r="P137" s="239"/>
      <c r="Q137" s="239"/>
      <c r="R137" s="239"/>
      <c r="S137" s="239"/>
      <c r="T137" s="239"/>
      <c r="U137" s="239"/>
      <c r="V137" s="239"/>
      <c r="W137" s="239"/>
      <c r="X137" s="239"/>
      <c r="Y137" s="239"/>
      <c r="Z137" s="239"/>
      <c r="AA137" s="239"/>
      <c r="AB137" s="239"/>
      <c r="AC137" s="239"/>
      <c r="AD137" s="239"/>
    </row>
    <row r="138" spans="1:30" ht="12" customHeight="1" x14ac:dyDescent="0.25">
      <c r="A138" s="241"/>
      <c r="B138" s="239"/>
      <c r="C138" s="239"/>
      <c r="D138" s="239"/>
      <c r="E138" s="239"/>
      <c r="F138" s="239"/>
      <c r="G138" s="240"/>
      <c r="H138" s="239"/>
      <c r="I138" s="239"/>
      <c r="J138" s="239"/>
      <c r="K138" s="239"/>
      <c r="L138" s="239"/>
      <c r="M138" s="239"/>
      <c r="N138" s="239"/>
      <c r="O138" s="239"/>
      <c r="P138" s="239"/>
      <c r="Q138" s="239"/>
      <c r="R138" s="239"/>
      <c r="S138" s="239"/>
      <c r="T138" s="239"/>
      <c r="U138" s="239"/>
      <c r="V138" s="239"/>
      <c r="W138" s="239"/>
      <c r="X138" s="239"/>
      <c r="Y138" s="239"/>
      <c r="Z138" s="239"/>
      <c r="AA138" s="239"/>
      <c r="AB138" s="239"/>
      <c r="AC138" s="239"/>
      <c r="AD138" s="239"/>
    </row>
    <row r="139" spans="1:30" ht="12" customHeight="1" x14ac:dyDescent="0.25">
      <c r="A139" s="241"/>
      <c r="B139" s="239"/>
      <c r="C139" s="239"/>
      <c r="D139" s="239"/>
      <c r="E139" s="239"/>
      <c r="F139" s="239"/>
      <c r="G139" s="240"/>
      <c r="H139" s="239"/>
      <c r="I139" s="239"/>
      <c r="J139" s="239"/>
      <c r="K139" s="239"/>
      <c r="L139" s="239"/>
      <c r="M139" s="239"/>
      <c r="N139" s="239"/>
      <c r="O139" s="239"/>
      <c r="P139" s="239"/>
      <c r="Q139" s="239"/>
      <c r="R139" s="239"/>
      <c r="S139" s="239"/>
      <c r="T139" s="239"/>
      <c r="U139" s="239"/>
      <c r="V139" s="239"/>
      <c r="W139" s="239"/>
      <c r="X139" s="239"/>
      <c r="Y139" s="239"/>
      <c r="Z139" s="239"/>
      <c r="AA139" s="239"/>
      <c r="AB139" s="239"/>
      <c r="AC139" s="239"/>
      <c r="AD139" s="239"/>
    </row>
    <row r="140" spans="1:30" ht="12" customHeight="1" x14ac:dyDescent="0.25">
      <c r="A140" s="241"/>
      <c r="B140" s="239"/>
      <c r="C140" s="239"/>
      <c r="D140" s="239"/>
      <c r="E140" s="239"/>
      <c r="F140" s="239"/>
      <c r="G140" s="240"/>
      <c r="H140" s="239"/>
      <c r="I140" s="239"/>
      <c r="J140" s="239"/>
      <c r="K140" s="239"/>
      <c r="L140" s="239"/>
      <c r="M140" s="239"/>
      <c r="N140" s="239"/>
      <c r="O140" s="239"/>
      <c r="P140" s="239"/>
      <c r="Q140" s="239"/>
      <c r="R140" s="239"/>
      <c r="S140" s="239"/>
      <c r="T140" s="239"/>
      <c r="U140" s="239"/>
      <c r="V140" s="239"/>
      <c r="W140" s="239"/>
      <c r="X140" s="239"/>
      <c r="Y140" s="239"/>
      <c r="Z140" s="239"/>
      <c r="AA140" s="239"/>
      <c r="AB140" s="239"/>
      <c r="AC140" s="239"/>
      <c r="AD140" s="239"/>
    </row>
    <row r="141" spans="1:30" ht="12" customHeight="1" x14ac:dyDescent="0.25">
      <c r="A141" s="241"/>
      <c r="B141" s="239"/>
      <c r="C141" s="239"/>
      <c r="D141" s="239"/>
      <c r="E141" s="239"/>
      <c r="F141" s="239"/>
      <c r="G141" s="240"/>
      <c r="H141" s="239"/>
      <c r="I141" s="239"/>
      <c r="J141" s="239"/>
      <c r="K141" s="239"/>
      <c r="L141" s="239"/>
      <c r="M141" s="239"/>
      <c r="N141" s="239"/>
      <c r="O141" s="239"/>
      <c r="P141" s="239"/>
      <c r="Q141" s="239"/>
      <c r="R141" s="239"/>
      <c r="S141" s="239"/>
      <c r="T141" s="239"/>
      <c r="U141" s="239"/>
      <c r="V141" s="239"/>
      <c r="W141" s="239"/>
      <c r="X141" s="239"/>
      <c r="Y141" s="239"/>
      <c r="Z141" s="239"/>
      <c r="AA141" s="239"/>
      <c r="AB141" s="239"/>
      <c r="AC141" s="239"/>
      <c r="AD141" s="239"/>
    </row>
    <row r="142" spans="1:30" ht="12" customHeight="1" x14ac:dyDescent="0.25">
      <c r="A142" s="241"/>
      <c r="B142" s="239"/>
      <c r="C142" s="239"/>
      <c r="D142" s="239"/>
      <c r="E142" s="239"/>
      <c r="F142" s="239"/>
      <c r="G142" s="240"/>
      <c r="H142" s="239"/>
      <c r="I142" s="239"/>
      <c r="J142" s="239"/>
      <c r="K142" s="239"/>
      <c r="L142" s="239"/>
      <c r="M142" s="239"/>
      <c r="N142" s="239"/>
      <c r="O142" s="239"/>
      <c r="P142" s="239"/>
      <c r="Q142" s="239"/>
      <c r="R142" s="239"/>
      <c r="S142" s="239"/>
      <c r="T142" s="239"/>
      <c r="U142" s="239"/>
      <c r="V142" s="239"/>
      <c r="W142" s="239"/>
      <c r="X142" s="239"/>
      <c r="Y142" s="239"/>
      <c r="Z142" s="239"/>
      <c r="AA142" s="239"/>
      <c r="AB142" s="239"/>
      <c r="AC142" s="239"/>
      <c r="AD142" s="239"/>
    </row>
    <row r="143" spans="1:30" ht="12" customHeight="1" x14ac:dyDescent="0.25">
      <c r="A143" s="241"/>
      <c r="B143" s="239"/>
      <c r="C143" s="239"/>
      <c r="D143" s="239"/>
      <c r="E143" s="239"/>
      <c r="F143" s="239"/>
      <c r="G143" s="240"/>
      <c r="H143" s="239"/>
      <c r="I143" s="239"/>
      <c r="J143" s="239"/>
      <c r="K143" s="239"/>
      <c r="L143" s="239"/>
      <c r="M143" s="239"/>
      <c r="N143" s="239"/>
      <c r="O143" s="239"/>
      <c r="P143" s="239"/>
      <c r="Q143" s="239"/>
      <c r="R143" s="239"/>
      <c r="S143" s="239"/>
      <c r="T143" s="239"/>
      <c r="U143" s="239"/>
      <c r="V143" s="239"/>
      <c r="W143" s="239"/>
      <c r="X143" s="239"/>
      <c r="Y143" s="239"/>
      <c r="Z143" s="239"/>
      <c r="AA143" s="239"/>
      <c r="AB143" s="239"/>
      <c r="AC143" s="239"/>
      <c r="AD143" s="239"/>
    </row>
    <row r="144" spans="1:30" ht="12" customHeight="1" x14ac:dyDescent="0.25">
      <c r="A144" s="241"/>
      <c r="B144" s="239"/>
      <c r="C144" s="239"/>
      <c r="D144" s="239"/>
      <c r="E144" s="239"/>
      <c r="F144" s="239"/>
      <c r="G144" s="240"/>
      <c r="H144" s="239"/>
      <c r="I144" s="239"/>
      <c r="J144" s="239"/>
      <c r="K144" s="239"/>
      <c r="L144" s="239"/>
      <c r="M144" s="239"/>
      <c r="N144" s="239"/>
      <c r="O144" s="239"/>
      <c r="P144" s="239"/>
      <c r="Q144" s="239"/>
      <c r="R144" s="239"/>
      <c r="S144" s="239"/>
      <c r="T144" s="239"/>
      <c r="U144" s="239"/>
      <c r="V144" s="239"/>
      <c r="W144" s="239"/>
      <c r="X144" s="239"/>
      <c r="Y144" s="239"/>
      <c r="Z144" s="239"/>
      <c r="AA144" s="239"/>
      <c r="AB144" s="239"/>
      <c r="AC144" s="239"/>
      <c r="AD144" s="239"/>
    </row>
    <row r="145" spans="1:30" ht="12" customHeight="1" x14ac:dyDescent="0.25">
      <c r="A145" s="241"/>
      <c r="B145" s="239"/>
      <c r="C145" s="239"/>
      <c r="D145" s="239"/>
      <c r="E145" s="239"/>
      <c r="F145" s="239"/>
      <c r="G145" s="240"/>
      <c r="H145" s="239"/>
      <c r="I145" s="239"/>
      <c r="J145" s="239"/>
      <c r="K145" s="239"/>
      <c r="L145" s="239"/>
      <c r="M145" s="239"/>
      <c r="N145" s="239"/>
      <c r="O145" s="239"/>
      <c r="P145" s="239"/>
      <c r="Q145" s="239"/>
      <c r="R145" s="239"/>
      <c r="S145" s="239"/>
      <c r="T145" s="239"/>
      <c r="U145" s="239"/>
      <c r="V145" s="239"/>
      <c r="W145" s="239"/>
      <c r="X145" s="239"/>
      <c r="Y145" s="239"/>
      <c r="Z145" s="239"/>
      <c r="AA145" s="239"/>
      <c r="AB145" s="239"/>
      <c r="AC145" s="239"/>
      <c r="AD145" s="239"/>
    </row>
    <row r="146" spans="1:30" ht="12" customHeight="1" x14ac:dyDescent="0.25">
      <c r="A146" s="241"/>
      <c r="B146" s="239"/>
      <c r="C146" s="239"/>
      <c r="D146" s="239"/>
      <c r="E146" s="239"/>
      <c r="F146" s="239"/>
      <c r="G146" s="240"/>
      <c r="H146" s="239"/>
      <c r="I146" s="239"/>
      <c r="J146" s="239"/>
      <c r="K146" s="239"/>
      <c r="L146" s="239"/>
      <c r="M146" s="239"/>
      <c r="N146" s="239"/>
      <c r="O146" s="239"/>
      <c r="P146" s="239"/>
      <c r="Q146" s="239"/>
      <c r="R146" s="239"/>
      <c r="S146" s="239"/>
      <c r="T146" s="239"/>
      <c r="U146" s="239"/>
      <c r="V146" s="239"/>
      <c r="W146" s="239"/>
      <c r="X146" s="239"/>
      <c r="Y146" s="239"/>
      <c r="Z146" s="239"/>
      <c r="AA146" s="239"/>
      <c r="AB146" s="239"/>
      <c r="AC146" s="239"/>
      <c r="AD146" s="239"/>
    </row>
    <row r="147" spans="1:30" ht="12" customHeight="1" x14ac:dyDescent="0.25">
      <c r="A147" s="241"/>
      <c r="B147" s="239"/>
      <c r="C147" s="239"/>
      <c r="D147" s="239"/>
      <c r="E147" s="239"/>
      <c r="F147" s="239"/>
      <c r="G147" s="240"/>
      <c r="H147" s="239"/>
      <c r="I147" s="239"/>
      <c r="J147" s="239"/>
      <c r="K147" s="239"/>
      <c r="L147" s="239"/>
      <c r="M147" s="239"/>
      <c r="N147" s="239"/>
      <c r="O147" s="239"/>
      <c r="P147" s="239"/>
      <c r="Q147" s="239"/>
      <c r="R147" s="239"/>
      <c r="S147" s="239"/>
      <c r="T147" s="239"/>
      <c r="U147" s="239"/>
      <c r="V147" s="239"/>
      <c r="W147" s="239"/>
      <c r="X147" s="239"/>
      <c r="Y147" s="239"/>
      <c r="Z147" s="239"/>
      <c r="AA147" s="239"/>
      <c r="AB147" s="239"/>
      <c r="AC147" s="239"/>
      <c r="AD147" s="239"/>
    </row>
    <row r="148" spans="1:30" ht="12" customHeight="1" x14ac:dyDescent="0.25">
      <c r="A148" s="241"/>
      <c r="B148" s="239"/>
      <c r="C148" s="239"/>
      <c r="D148" s="239"/>
      <c r="E148" s="239"/>
      <c r="F148" s="239"/>
      <c r="G148" s="240"/>
      <c r="H148" s="239"/>
      <c r="I148" s="239"/>
      <c r="J148" s="239"/>
      <c r="K148" s="239"/>
      <c r="L148" s="239"/>
      <c r="M148" s="239"/>
      <c r="N148" s="239"/>
      <c r="O148" s="239"/>
      <c r="P148" s="239"/>
      <c r="Q148" s="239"/>
      <c r="R148" s="239"/>
      <c r="S148" s="239"/>
      <c r="T148" s="239"/>
      <c r="U148" s="239"/>
      <c r="V148" s="239"/>
      <c r="W148" s="239"/>
      <c r="X148" s="239"/>
      <c r="Y148" s="239"/>
      <c r="Z148" s="239"/>
      <c r="AA148" s="239"/>
      <c r="AB148" s="239"/>
      <c r="AC148" s="239"/>
      <c r="AD148" s="239"/>
    </row>
    <row r="149" spans="1:30" ht="12" customHeight="1" x14ac:dyDescent="0.25">
      <c r="A149" s="241"/>
      <c r="B149" s="239"/>
      <c r="C149" s="239"/>
      <c r="D149" s="239"/>
      <c r="E149" s="239"/>
      <c r="F149" s="239"/>
      <c r="G149" s="240"/>
      <c r="H149" s="239"/>
      <c r="I149" s="239"/>
      <c r="J149" s="239"/>
      <c r="K149" s="239"/>
      <c r="L149" s="239"/>
      <c r="M149" s="239"/>
      <c r="N149" s="239"/>
      <c r="O149" s="239"/>
      <c r="P149" s="239"/>
      <c r="Q149" s="239"/>
      <c r="R149" s="239"/>
      <c r="S149" s="239"/>
      <c r="T149" s="239"/>
      <c r="U149" s="239"/>
      <c r="V149" s="239"/>
      <c r="W149" s="239"/>
      <c r="X149" s="239"/>
      <c r="Y149" s="239"/>
      <c r="Z149" s="239"/>
      <c r="AA149" s="239"/>
      <c r="AB149" s="239"/>
      <c r="AC149" s="239"/>
      <c r="AD149" s="239"/>
    </row>
    <row r="150" spans="1:30" ht="12" customHeight="1" x14ac:dyDescent="0.25">
      <c r="A150" s="241"/>
      <c r="B150" s="239"/>
      <c r="C150" s="239"/>
      <c r="D150" s="239"/>
      <c r="E150" s="239"/>
      <c r="F150" s="239"/>
      <c r="G150" s="240"/>
      <c r="H150" s="239"/>
      <c r="I150" s="239"/>
      <c r="J150" s="239"/>
      <c r="K150" s="239"/>
      <c r="L150" s="239"/>
      <c r="M150" s="239"/>
      <c r="N150" s="239"/>
      <c r="O150" s="239"/>
      <c r="P150" s="239"/>
      <c r="Q150" s="239"/>
      <c r="R150" s="239"/>
      <c r="S150" s="239"/>
      <c r="T150" s="239"/>
      <c r="U150" s="239"/>
      <c r="V150" s="239"/>
      <c r="W150" s="239"/>
      <c r="X150" s="239"/>
      <c r="Y150" s="239"/>
      <c r="Z150" s="239"/>
      <c r="AA150" s="239"/>
      <c r="AB150" s="239"/>
      <c r="AC150" s="239"/>
      <c r="AD150" s="239"/>
    </row>
    <row r="151" spans="1:30" ht="12" customHeight="1" x14ac:dyDescent="0.25">
      <c r="A151" s="241"/>
      <c r="B151" s="239"/>
      <c r="C151" s="239"/>
      <c r="D151" s="239"/>
      <c r="E151" s="239"/>
      <c r="F151" s="239"/>
      <c r="G151" s="240"/>
      <c r="H151" s="239"/>
      <c r="I151" s="239"/>
      <c r="J151" s="239"/>
      <c r="K151" s="239"/>
      <c r="L151" s="239"/>
      <c r="M151" s="239"/>
      <c r="N151" s="239"/>
      <c r="O151" s="239"/>
      <c r="P151" s="239"/>
      <c r="Q151" s="239"/>
      <c r="R151" s="239"/>
      <c r="S151" s="239"/>
      <c r="T151" s="239"/>
      <c r="U151" s="239"/>
      <c r="V151" s="239"/>
      <c r="W151" s="239"/>
      <c r="X151" s="239"/>
      <c r="Y151" s="239"/>
      <c r="Z151" s="239"/>
      <c r="AA151" s="239"/>
      <c r="AB151" s="239"/>
      <c r="AC151" s="239"/>
      <c r="AD151" s="239"/>
    </row>
    <row r="152" spans="1:30" ht="12" customHeight="1" x14ac:dyDescent="0.25">
      <c r="A152" s="241"/>
      <c r="B152" s="239"/>
      <c r="C152" s="239"/>
      <c r="D152" s="239"/>
      <c r="E152" s="239"/>
      <c r="F152" s="239"/>
      <c r="G152" s="240"/>
      <c r="H152" s="239"/>
      <c r="I152" s="239"/>
      <c r="J152" s="239"/>
      <c r="K152" s="239"/>
      <c r="L152" s="239"/>
      <c r="M152" s="239"/>
      <c r="N152" s="239"/>
      <c r="O152" s="239"/>
      <c r="P152" s="239"/>
      <c r="Q152" s="239"/>
      <c r="R152" s="239"/>
      <c r="S152" s="239"/>
      <c r="T152" s="239"/>
      <c r="U152" s="239"/>
      <c r="V152" s="239"/>
      <c r="W152" s="239"/>
      <c r="X152" s="239"/>
      <c r="Y152" s="239"/>
      <c r="Z152" s="239"/>
      <c r="AA152" s="239"/>
      <c r="AB152" s="239"/>
      <c r="AC152" s="239"/>
      <c r="AD152" s="239"/>
    </row>
    <row r="153" spans="1:30" ht="12" customHeight="1" x14ac:dyDescent="0.25">
      <c r="A153" s="241"/>
      <c r="B153" s="239"/>
      <c r="C153" s="239"/>
      <c r="D153" s="239"/>
      <c r="E153" s="239"/>
      <c r="F153" s="239"/>
      <c r="G153" s="240"/>
      <c r="H153" s="239"/>
      <c r="I153" s="239"/>
      <c r="J153" s="239"/>
      <c r="K153" s="239"/>
      <c r="L153" s="239"/>
      <c r="M153" s="239"/>
      <c r="N153" s="239"/>
      <c r="O153" s="239"/>
      <c r="P153" s="239"/>
      <c r="Q153" s="239"/>
      <c r="R153" s="239"/>
      <c r="S153" s="239"/>
      <c r="T153" s="239"/>
      <c r="U153" s="239"/>
      <c r="V153" s="239"/>
      <c r="W153" s="239"/>
      <c r="X153" s="239"/>
      <c r="Y153" s="239"/>
      <c r="Z153" s="239"/>
      <c r="AA153" s="239"/>
      <c r="AB153" s="239"/>
      <c r="AC153" s="239"/>
      <c r="AD153" s="239"/>
    </row>
    <row r="154" spans="1:30" ht="12" customHeight="1" x14ac:dyDescent="0.25">
      <c r="A154" s="241"/>
      <c r="B154" s="239"/>
      <c r="C154" s="239"/>
      <c r="D154" s="239"/>
      <c r="E154" s="239"/>
      <c r="F154" s="239"/>
      <c r="G154" s="240"/>
      <c r="H154" s="239"/>
      <c r="I154" s="239"/>
      <c r="J154" s="239"/>
      <c r="K154" s="239"/>
      <c r="L154" s="239"/>
      <c r="M154" s="239"/>
      <c r="N154" s="239"/>
      <c r="O154" s="239"/>
      <c r="P154" s="239"/>
      <c r="Q154" s="239"/>
      <c r="R154" s="239"/>
      <c r="S154" s="239"/>
      <c r="T154" s="239"/>
      <c r="U154" s="239"/>
      <c r="V154" s="239"/>
      <c r="W154" s="239"/>
      <c r="X154" s="239"/>
      <c r="Y154" s="239"/>
      <c r="Z154" s="239"/>
      <c r="AA154" s="239"/>
      <c r="AB154" s="239"/>
      <c r="AC154" s="239"/>
      <c r="AD154" s="239"/>
    </row>
    <row r="155" spans="1:30" ht="12" customHeight="1" x14ac:dyDescent="0.25">
      <c r="A155" s="241"/>
      <c r="B155" s="239"/>
      <c r="C155" s="239"/>
      <c r="D155" s="239"/>
      <c r="E155" s="239"/>
      <c r="F155" s="239"/>
      <c r="G155" s="240"/>
      <c r="H155" s="239"/>
      <c r="I155" s="239"/>
      <c r="J155" s="239"/>
      <c r="K155" s="239"/>
      <c r="L155" s="239"/>
      <c r="M155" s="239"/>
      <c r="N155" s="239"/>
      <c r="O155" s="239"/>
      <c r="P155" s="239"/>
      <c r="Q155" s="239"/>
      <c r="R155" s="239"/>
      <c r="S155" s="239"/>
      <c r="T155" s="239"/>
      <c r="U155" s="239"/>
      <c r="V155" s="239"/>
      <c r="W155" s="239"/>
      <c r="X155" s="239"/>
      <c r="Y155" s="239"/>
      <c r="Z155" s="239"/>
      <c r="AA155" s="239"/>
      <c r="AB155" s="239"/>
      <c r="AC155" s="239"/>
      <c r="AD155" s="239"/>
    </row>
    <row r="156" spans="1:30" ht="12" customHeight="1" x14ac:dyDescent="0.25">
      <c r="A156" s="241"/>
      <c r="B156" s="239"/>
      <c r="C156" s="239"/>
      <c r="D156" s="239"/>
      <c r="E156" s="239"/>
      <c r="F156" s="239"/>
      <c r="G156" s="240"/>
      <c r="H156" s="239"/>
      <c r="I156" s="239"/>
      <c r="J156" s="239"/>
      <c r="K156" s="239"/>
      <c r="L156" s="239"/>
      <c r="M156" s="239"/>
      <c r="N156" s="239"/>
      <c r="O156" s="239"/>
      <c r="P156" s="239"/>
      <c r="Q156" s="239"/>
      <c r="R156" s="239"/>
      <c r="S156" s="239"/>
      <c r="T156" s="239"/>
      <c r="U156" s="239"/>
      <c r="V156" s="239"/>
      <c r="W156" s="239"/>
      <c r="X156" s="239"/>
      <c r="Y156" s="239"/>
      <c r="Z156" s="239"/>
      <c r="AA156" s="239"/>
      <c r="AB156" s="239"/>
      <c r="AC156" s="239"/>
      <c r="AD156" s="239"/>
    </row>
    <row r="157" spans="1:30" ht="12" customHeight="1" x14ac:dyDescent="0.25">
      <c r="A157" s="241"/>
      <c r="B157" s="239"/>
      <c r="C157" s="239"/>
      <c r="D157" s="239"/>
      <c r="E157" s="239"/>
      <c r="F157" s="239"/>
      <c r="G157" s="240"/>
      <c r="H157" s="239"/>
      <c r="I157" s="239"/>
      <c r="J157" s="239"/>
      <c r="K157" s="239"/>
      <c r="L157" s="239"/>
      <c r="M157" s="239"/>
      <c r="N157" s="239"/>
      <c r="O157" s="239"/>
      <c r="P157" s="239"/>
      <c r="Q157" s="239"/>
      <c r="R157" s="239"/>
      <c r="S157" s="239"/>
      <c r="T157" s="239"/>
      <c r="U157" s="239"/>
      <c r="V157" s="239"/>
      <c r="W157" s="239"/>
      <c r="X157" s="239"/>
      <c r="Y157" s="239"/>
      <c r="Z157" s="239"/>
      <c r="AA157" s="239"/>
      <c r="AB157" s="239"/>
      <c r="AC157" s="239"/>
      <c r="AD157" s="239"/>
    </row>
    <row r="158" spans="1:30" ht="12" customHeight="1" x14ac:dyDescent="0.25">
      <c r="A158" s="241"/>
      <c r="B158" s="239"/>
      <c r="C158" s="239"/>
      <c r="D158" s="239"/>
      <c r="E158" s="239"/>
      <c r="F158" s="239"/>
      <c r="G158" s="240"/>
      <c r="H158" s="239"/>
      <c r="I158" s="239"/>
      <c r="J158" s="239"/>
      <c r="K158" s="239"/>
      <c r="L158" s="239"/>
      <c r="M158" s="239"/>
      <c r="N158" s="239"/>
      <c r="O158" s="239"/>
      <c r="P158" s="239"/>
      <c r="Q158" s="239"/>
      <c r="R158" s="239"/>
      <c r="S158" s="239"/>
      <c r="T158" s="239"/>
      <c r="U158" s="239"/>
      <c r="V158" s="239"/>
      <c r="W158" s="239"/>
      <c r="X158" s="239"/>
      <c r="Y158" s="239"/>
      <c r="Z158" s="239"/>
      <c r="AA158" s="239"/>
      <c r="AB158" s="239"/>
      <c r="AC158" s="239"/>
      <c r="AD158" s="239"/>
    </row>
    <row r="159" spans="1:30" ht="12" customHeight="1" x14ac:dyDescent="0.25">
      <c r="A159" s="241"/>
      <c r="B159" s="239"/>
      <c r="C159" s="239"/>
      <c r="D159" s="239"/>
      <c r="E159" s="239"/>
      <c r="F159" s="239"/>
      <c r="G159" s="240"/>
      <c r="H159" s="239"/>
      <c r="I159" s="239"/>
      <c r="J159" s="239"/>
      <c r="K159" s="239"/>
      <c r="L159" s="239"/>
      <c r="M159" s="239"/>
      <c r="N159" s="239"/>
      <c r="O159" s="239"/>
      <c r="P159" s="239"/>
      <c r="Q159" s="239"/>
      <c r="R159" s="239"/>
      <c r="S159" s="239"/>
      <c r="T159" s="239"/>
      <c r="U159" s="239"/>
      <c r="V159" s="239"/>
      <c r="W159" s="239"/>
      <c r="X159" s="239"/>
      <c r="Y159" s="239"/>
      <c r="Z159" s="239"/>
      <c r="AA159" s="239"/>
      <c r="AB159" s="239"/>
      <c r="AC159" s="239"/>
      <c r="AD159" s="239"/>
    </row>
    <row r="160" spans="1:30" ht="12" customHeight="1" x14ac:dyDescent="0.25">
      <c r="A160" s="241"/>
      <c r="B160" s="239"/>
      <c r="C160" s="239"/>
      <c r="D160" s="239"/>
      <c r="E160" s="239"/>
      <c r="F160" s="239"/>
      <c r="G160" s="240"/>
      <c r="H160" s="239"/>
      <c r="I160" s="239"/>
      <c r="J160" s="239"/>
      <c r="K160" s="239"/>
      <c r="L160" s="239"/>
      <c r="M160" s="239"/>
      <c r="N160" s="239"/>
      <c r="O160" s="239"/>
      <c r="P160" s="239"/>
      <c r="Q160" s="239"/>
      <c r="R160" s="239"/>
      <c r="S160" s="239"/>
      <c r="T160" s="239"/>
      <c r="U160" s="239"/>
      <c r="V160" s="239"/>
      <c r="W160" s="239"/>
      <c r="X160" s="239"/>
      <c r="Y160" s="239"/>
      <c r="Z160" s="239"/>
      <c r="AA160" s="239"/>
      <c r="AB160" s="239"/>
      <c r="AC160" s="239"/>
      <c r="AD160" s="239"/>
    </row>
    <row r="161" spans="1:30" ht="12" customHeight="1" x14ac:dyDescent="0.25">
      <c r="A161" s="241"/>
      <c r="B161" s="239"/>
      <c r="C161" s="239"/>
      <c r="D161" s="239"/>
      <c r="E161" s="239"/>
      <c r="F161" s="239"/>
      <c r="G161" s="240"/>
      <c r="H161" s="239"/>
      <c r="I161" s="239"/>
      <c r="J161" s="239"/>
      <c r="K161" s="239"/>
      <c r="L161" s="239"/>
      <c r="M161" s="239"/>
      <c r="N161" s="239"/>
      <c r="O161" s="239"/>
      <c r="P161" s="239"/>
      <c r="Q161" s="239"/>
      <c r="R161" s="239"/>
      <c r="S161" s="239"/>
      <c r="T161" s="239"/>
      <c r="U161" s="239"/>
      <c r="V161" s="239"/>
      <c r="W161" s="239"/>
      <c r="X161" s="239"/>
      <c r="Y161" s="239"/>
      <c r="Z161" s="239"/>
      <c r="AA161" s="239"/>
      <c r="AB161" s="239"/>
      <c r="AC161" s="239"/>
      <c r="AD161" s="239"/>
    </row>
    <row r="162" spans="1:30" ht="12" customHeight="1" x14ac:dyDescent="0.25">
      <c r="A162" s="241"/>
      <c r="B162" s="239"/>
      <c r="C162" s="239"/>
      <c r="D162" s="239"/>
      <c r="E162" s="239"/>
      <c r="F162" s="239"/>
      <c r="G162" s="240"/>
      <c r="H162" s="239"/>
      <c r="I162" s="239"/>
      <c r="J162" s="239"/>
      <c r="K162" s="239"/>
      <c r="L162" s="239"/>
      <c r="M162" s="239"/>
      <c r="N162" s="239"/>
      <c r="O162" s="239"/>
      <c r="P162" s="239"/>
      <c r="Q162" s="239"/>
      <c r="R162" s="239"/>
      <c r="S162" s="239"/>
      <c r="T162" s="239"/>
      <c r="U162" s="239"/>
      <c r="V162" s="239"/>
      <c r="W162" s="239"/>
      <c r="X162" s="239"/>
      <c r="Y162" s="239"/>
      <c r="Z162" s="239"/>
      <c r="AA162" s="239"/>
      <c r="AB162" s="239"/>
      <c r="AC162" s="239"/>
      <c r="AD162" s="239"/>
    </row>
    <row r="163" spans="1:30" ht="12" customHeight="1" x14ac:dyDescent="0.25">
      <c r="A163" s="241"/>
      <c r="B163" s="239"/>
      <c r="C163" s="239"/>
      <c r="D163" s="239"/>
      <c r="E163" s="239"/>
      <c r="F163" s="239"/>
      <c r="G163" s="240"/>
      <c r="H163" s="239"/>
      <c r="I163" s="239"/>
      <c r="J163" s="239"/>
      <c r="K163" s="239"/>
      <c r="L163" s="239"/>
      <c r="M163" s="239"/>
      <c r="N163" s="239"/>
      <c r="O163" s="239"/>
      <c r="P163" s="239"/>
      <c r="Q163" s="239"/>
      <c r="R163" s="239"/>
      <c r="S163" s="239"/>
      <c r="T163" s="239"/>
      <c r="U163" s="239"/>
      <c r="V163" s="239"/>
      <c r="W163" s="239"/>
      <c r="X163" s="239"/>
      <c r="Y163" s="239"/>
      <c r="Z163" s="239"/>
      <c r="AA163" s="239"/>
      <c r="AB163" s="239"/>
      <c r="AC163" s="239"/>
      <c r="AD163" s="239"/>
    </row>
    <row r="164" spans="1:30" ht="12" customHeight="1" x14ac:dyDescent="0.25">
      <c r="A164" s="241"/>
      <c r="B164" s="239"/>
      <c r="C164" s="239"/>
      <c r="D164" s="239"/>
      <c r="E164" s="239"/>
      <c r="F164" s="239"/>
      <c r="G164" s="240"/>
      <c r="H164" s="239"/>
      <c r="I164" s="239"/>
      <c r="J164" s="239"/>
      <c r="K164" s="239"/>
      <c r="L164" s="239"/>
      <c r="M164" s="239"/>
      <c r="N164" s="239"/>
      <c r="O164" s="239"/>
      <c r="P164" s="239"/>
      <c r="Q164" s="239"/>
      <c r="R164" s="239"/>
      <c r="S164" s="239"/>
      <c r="T164" s="239"/>
      <c r="U164" s="239"/>
      <c r="V164" s="239"/>
      <c r="W164" s="239"/>
      <c r="X164" s="239"/>
      <c r="Y164" s="239"/>
      <c r="Z164" s="239"/>
      <c r="AA164" s="239"/>
      <c r="AB164" s="239"/>
      <c r="AC164" s="239"/>
      <c r="AD164" s="239"/>
    </row>
    <row r="165" spans="1:30" ht="12" customHeight="1" x14ac:dyDescent="0.25">
      <c r="A165" s="241"/>
      <c r="B165" s="239"/>
      <c r="C165" s="239"/>
      <c r="D165" s="239"/>
      <c r="E165" s="239"/>
      <c r="F165" s="239"/>
      <c r="G165" s="240"/>
      <c r="H165" s="239"/>
      <c r="I165" s="239"/>
      <c r="J165" s="239"/>
      <c r="K165" s="239"/>
      <c r="L165" s="239"/>
      <c r="M165" s="239"/>
      <c r="N165" s="239"/>
      <c r="O165" s="239"/>
      <c r="P165" s="239"/>
      <c r="Q165" s="239"/>
      <c r="R165" s="239"/>
      <c r="S165" s="239"/>
      <c r="T165" s="239"/>
      <c r="U165" s="239"/>
      <c r="V165" s="239"/>
      <c r="W165" s="239"/>
      <c r="X165" s="239"/>
      <c r="Y165" s="239"/>
      <c r="Z165" s="239"/>
      <c r="AA165" s="239"/>
      <c r="AB165" s="239"/>
      <c r="AC165" s="239"/>
      <c r="AD165" s="239"/>
    </row>
    <row r="166" spans="1:30" ht="12" customHeight="1" x14ac:dyDescent="0.25">
      <c r="A166" s="241"/>
      <c r="B166" s="239"/>
      <c r="C166" s="239"/>
      <c r="D166" s="239"/>
      <c r="E166" s="239"/>
      <c r="F166" s="239"/>
      <c r="G166" s="240"/>
      <c r="H166" s="239"/>
      <c r="I166" s="239"/>
      <c r="J166" s="239"/>
      <c r="K166" s="239"/>
      <c r="L166" s="239"/>
      <c r="M166" s="239"/>
      <c r="N166" s="239"/>
      <c r="O166" s="239"/>
      <c r="P166" s="239"/>
      <c r="Q166" s="239"/>
      <c r="R166" s="239"/>
      <c r="S166" s="239"/>
      <c r="T166" s="239"/>
      <c r="U166" s="239"/>
      <c r="V166" s="239"/>
      <c r="W166" s="239"/>
      <c r="X166" s="239"/>
      <c r="Y166" s="239"/>
      <c r="Z166" s="239"/>
      <c r="AA166" s="239"/>
      <c r="AB166" s="239"/>
      <c r="AC166" s="239"/>
      <c r="AD166" s="239"/>
    </row>
    <row r="167" spans="1:30" ht="12" customHeight="1" x14ac:dyDescent="0.25">
      <c r="A167" s="241"/>
      <c r="B167" s="239"/>
      <c r="C167" s="239"/>
      <c r="D167" s="239"/>
      <c r="E167" s="239"/>
      <c r="F167" s="239"/>
      <c r="G167" s="240"/>
      <c r="H167" s="239"/>
      <c r="I167" s="239"/>
      <c r="J167" s="239"/>
      <c r="K167" s="239"/>
      <c r="L167" s="239"/>
      <c r="M167" s="239"/>
      <c r="N167" s="239"/>
      <c r="O167" s="239"/>
      <c r="P167" s="239"/>
      <c r="Q167" s="239"/>
      <c r="R167" s="239"/>
      <c r="S167" s="239"/>
      <c r="T167" s="239"/>
      <c r="U167" s="239"/>
      <c r="V167" s="239"/>
      <c r="W167" s="239"/>
      <c r="X167" s="239"/>
      <c r="Y167" s="239"/>
      <c r="Z167" s="239"/>
      <c r="AA167" s="239"/>
      <c r="AB167" s="239"/>
      <c r="AC167" s="239"/>
      <c r="AD167" s="239"/>
    </row>
    <row r="168" spans="1:30" ht="12" customHeight="1" x14ac:dyDescent="0.25">
      <c r="A168" s="241"/>
      <c r="B168" s="239"/>
      <c r="C168" s="239"/>
      <c r="D168" s="239"/>
      <c r="E168" s="239"/>
      <c r="F168" s="239"/>
      <c r="G168" s="240"/>
      <c r="H168" s="239"/>
      <c r="I168" s="239"/>
      <c r="J168" s="239"/>
      <c r="K168" s="239"/>
      <c r="L168" s="239"/>
      <c r="M168" s="239"/>
      <c r="N168" s="239"/>
      <c r="O168" s="239"/>
      <c r="P168" s="239"/>
      <c r="Q168" s="239"/>
      <c r="R168" s="239"/>
      <c r="S168" s="239"/>
      <c r="T168" s="239"/>
      <c r="U168" s="239"/>
      <c r="V168" s="239"/>
      <c r="W168" s="239"/>
      <c r="X168" s="239"/>
      <c r="Y168" s="239"/>
      <c r="Z168" s="239"/>
      <c r="AA168" s="239"/>
      <c r="AB168" s="239"/>
      <c r="AC168" s="239"/>
      <c r="AD168" s="239"/>
    </row>
    <row r="169" spans="1:30" ht="12" customHeight="1" x14ac:dyDescent="0.25">
      <c r="A169" s="241"/>
      <c r="B169" s="239"/>
      <c r="C169" s="239"/>
      <c r="D169" s="239"/>
      <c r="E169" s="239"/>
      <c r="F169" s="239"/>
      <c r="G169" s="240"/>
      <c r="H169" s="239"/>
      <c r="I169" s="239"/>
      <c r="J169" s="239"/>
      <c r="K169" s="239"/>
      <c r="L169" s="239"/>
      <c r="M169" s="239"/>
      <c r="N169" s="239"/>
      <c r="O169" s="239"/>
      <c r="P169" s="239"/>
      <c r="Q169" s="239"/>
      <c r="R169" s="239"/>
      <c r="S169" s="239"/>
      <c r="T169" s="239"/>
      <c r="U169" s="239"/>
      <c r="V169" s="239"/>
      <c r="W169" s="239"/>
      <c r="X169" s="239"/>
      <c r="Y169" s="239"/>
      <c r="Z169" s="239"/>
      <c r="AA169" s="239"/>
      <c r="AB169" s="239"/>
      <c r="AC169" s="239"/>
      <c r="AD169" s="239"/>
    </row>
    <row r="170" spans="1:30" ht="12" customHeight="1" x14ac:dyDescent="0.25">
      <c r="A170" s="241"/>
      <c r="B170" s="239"/>
      <c r="C170" s="239"/>
      <c r="D170" s="239"/>
      <c r="E170" s="239"/>
      <c r="F170" s="239"/>
      <c r="G170" s="240"/>
      <c r="H170" s="239"/>
      <c r="I170" s="239"/>
      <c r="J170" s="239"/>
      <c r="K170" s="239"/>
      <c r="L170" s="239"/>
      <c r="M170" s="239"/>
      <c r="N170" s="239"/>
      <c r="O170" s="239"/>
      <c r="P170" s="239"/>
      <c r="Q170" s="239"/>
      <c r="R170" s="239"/>
      <c r="S170" s="239"/>
      <c r="T170" s="239"/>
      <c r="U170" s="239"/>
      <c r="V170" s="239"/>
      <c r="W170" s="239"/>
      <c r="X170" s="239"/>
      <c r="Y170" s="239"/>
      <c r="Z170" s="239"/>
      <c r="AA170" s="239"/>
      <c r="AB170" s="239"/>
      <c r="AC170" s="239"/>
      <c r="AD170" s="239"/>
    </row>
    <row r="171" spans="1:30" ht="12" customHeight="1" x14ac:dyDescent="0.25">
      <c r="A171" s="241"/>
      <c r="B171" s="239"/>
      <c r="C171" s="239"/>
      <c r="D171" s="239"/>
      <c r="E171" s="239"/>
      <c r="F171" s="239"/>
      <c r="G171" s="240"/>
      <c r="H171" s="239"/>
      <c r="I171" s="239"/>
      <c r="J171" s="239"/>
      <c r="K171" s="239"/>
      <c r="L171" s="239"/>
      <c r="M171" s="239"/>
      <c r="N171" s="239"/>
      <c r="O171" s="239"/>
      <c r="P171" s="239"/>
      <c r="Q171" s="239"/>
      <c r="R171" s="239"/>
      <c r="S171" s="239"/>
      <c r="T171" s="239"/>
      <c r="U171" s="239"/>
      <c r="V171" s="239"/>
      <c r="W171" s="239"/>
      <c r="X171" s="239"/>
      <c r="Y171" s="239"/>
      <c r="Z171" s="239"/>
      <c r="AA171" s="239"/>
      <c r="AB171" s="239"/>
      <c r="AC171" s="239"/>
      <c r="AD171" s="239"/>
    </row>
    <row r="172" spans="1:30" ht="12" customHeight="1" x14ac:dyDescent="0.25">
      <c r="A172" s="241"/>
      <c r="B172" s="239"/>
      <c r="C172" s="239"/>
      <c r="D172" s="239"/>
      <c r="E172" s="239"/>
      <c r="F172" s="239"/>
      <c r="G172" s="240"/>
      <c r="H172" s="239"/>
      <c r="I172" s="239"/>
      <c r="J172" s="239"/>
      <c r="K172" s="239"/>
      <c r="L172" s="239"/>
      <c r="M172" s="239"/>
      <c r="N172" s="239"/>
      <c r="O172" s="239"/>
      <c r="P172" s="239"/>
      <c r="Q172" s="239"/>
      <c r="R172" s="239"/>
      <c r="S172" s="239"/>
      <c r="T172" s="239"/>
      <c r="U172" s="239"/>
      <c r="V172" s="239"/>
      <c r="W172" s="239"/>
      <c r="X172" s="239"/>
      <c r="Y172" s="239"/>
      <c r="Z172" s="239"/>
      <c r="AA172" s="239"/>
      <c r="AB172" s="239"/>
      <c r="AC172" s="239"/>
      <c r="AD172" s="239"/>
    </row>
    <row r="173" spans="1:30" ht="12" customHeight="1" x14ac:dyDescent="0.25">
      <c r="A173" s="241"/>
      <c r="B173" s="239"/>
      <c r="C173" s="239"/>
      <c r="D173" s="239"/>
      <c r="E173" s="239"/>
      <c r="F173" s="239"/>
      <c r="G173" s="240"/>
      <c r="H173" s="239"/>
      <c r="I173" s="239"/>
      <c r="J173" s="239"/>
      <c r="K173" s="239"/>
      <c r="L173" s="239"/>
      <c r="M173" s="239"/>
      <c r="N173" s="239"/>
      <c r="O173" s="239"/>
      <c r="P173" s="239"/>
      <c r="Q173" s="239"/>
      <c r="R173" s="239"/>
      <c r="S173" s="239"/>
      <c r="T173" s="239"/>
      <c r="U173" s="239"/>
      <c r="V173" s="239"/>
      <c r="W173" s="239"/>
      <c r="X173" s="239"/>
      <c r="Y173" s="239"/>
      <c r="Z173" s="239"/>
      <c r="AA173" s="239"/>
      <c r="AB173" s="239"/>
      <c r="AC173" s="239"/>
      <c r="AD173" s="239"/>
    </row>
    <row r="174" spans="1:30" ht="12" customHeight="1" x14ac:dyDescent="0.25">
      <c r="A174" s="241"/>
      <c r="B174" s="239"/>
      <c r="C174" s="239"/>
      <c r="D174" s="239"/>
      <c r="E174" s="239"/>
      <c r="F174" s="239"/>
      <c r="G174" s="240"/>
      <c r="H174" s="239"/>
      <c r="I174" s="239"/>
      <c r="J174" s="239"/>
      <c r="K174" s="239"/>
      <c r="L174" s="239"/>
      <c r="M174" s="239"/>
      <c r="N174" s="239"/>
      <c r="O174" s="239"/>
      <c r="P174" s="239"/>
      <c r="Q174" s="239"/>
      <c r="R174" s="239"/>
      <c r="S174" s="239"/>
      <c r="T174" s="239"/>
      <c r="U174" s="239"/>
      <c r="V174" s="239"/>
      <c r="W174" s="239"/>
      <c r="X174" s="239"/>
      <c r="Y174" s="239"/>
      <c r="Z174" s="239"/>
      <c r="AA174" s="239"/>
      <c r="AB174" s="239"/>
      <c r="AC174" s="239"/>
      <c r="AD174" s="239"/>
    </row>
    <row r="175" spans="1:30" ht="12" customHeight="1" x14ac:dyDescent="0.25">
      <c r="A175" s="241"/>
      <c r="B175" s="239"/>
      <c r="C175" s="239"/>
      <c r="D175" s="239"/>
      <c r="E175" s="239"/>
      <c r="F175" s="239"/>
      <c r="G175" s="240"/>
      <c r="H175" s="239"/>
      <c r="I175" s="239"/>
      <c r="J175" s="239"/>
      <c r="K175" s="239"/>
      <c r="L175" s="239"/>
      <c r="M175" s="239"/>
      <c r="N175" s="239"/>
      <c r="O175" s="239"/>
      <c r="P175" s="239"/>
      <c r="Q175" s="239"/>
      <c r="R175" s="239"/>
      <c r="S175" s="239"/>
      <c r="T175" s="239"/>
      <c r="U175" s="239"/>
      <c r="V175" s="239"/>
      <c r="W175" s="239"/>
      <c r="X175" s="239"/>
      <c r="Y175" s="239"/>
      <c r="Z175" s="239"/>
      <c r="AA175" s="239"/>
      <c r="AB175" s="239"/>
      <c r="AC175" s="239"/>
      <c r="AD175" s="239"/>
    </row>
    <row r="176" spans="1:30" ht="12" customHeight="1" x14ac:dyDescent="0.25">
      <c r="A176" s="241"/>
      <c r="B176" s="239"/>
      <c r="C176" s="239"/>
      <c r="D176" s="239"/>
      <c r="E176" s="239"/>
      <c r="F176" s="239"/>
      <c r="G176" s="240"/>
      <c r="H176" s="239"/>
      <c r="I176" s="239"/>
      <c r="J176" s="239"/>
      <c r="K176" s="239"/>
      <c r="L176" s="239"/>
      <c r="M176" s="239"/>
      <c r="N176" s="239"/>
      <c r="O176" s="239"/>
      <c r="P176" s="239"/>
      <c r="Q176" s="239"/>
      <c r="R176" s="239"/>
      <c r="S176" s="239"/>
      <c r="T176" s="239"/>
      <c r="U176" s="239"/>
      <c r="V176" s="239"/>
      <c r="W176" s="239"/>
      <c r="X176" s="239"/>
      <c r="Y176" s="239"/>
      <c r="Z176" s="239"/>
      <c r="AA176" s="239"/>
      <c r="AB176" s="239"/>
      <c r="AC176" s="239"/>
      <c r="AD176" s="239"/>
    </row>
    <row r="177" spans="1:30" ht="12" customHeight="1" x14ac:dyDescent="0.25">
      <c r="A177" s="241"/>
      <c r="B177" s="239"/>
      <c r="C177" s="239"/>
      <c r="D177" s="239"/>
      <c r="E177" s="239"/>
      <c r="F177" s="239"/>
      <c r="G177" s="240"/>
      <c r="H177" s="239"/>
      <c r="I177" s="239"/>
      <c r="J177" s="239"/>
      <c r="K177" s="239"/>
      <c r="L177" s="239"/>
      <c r="M177" s="239"/>
      <c r="N177" s="239"/>
      <c r="O177" s="239"/>
      <c r="P177" s="239"/>
      <c r="Q177" s="239"/>
      <c r="R177" s="239"/>
      <c r="S177" s="239"/>
      <c r="T177" s="239"/>
      <c r="U177" s="239"/>
      <c r="V177" s="239"/>
      <c r="W177" s="239"/>
      <c r="X177" s="239"/>
      <c r="Y177" s="239"/>
      <c r="Z177" s="239"/>
      <c r="AA177" s="239"/>
      <c r="AB177" s="239"/>
      <c r="AC177" s="239"/>
      <c r="AD177" s="239"/>
    </row>
    <row r="178" spans="1:30" ht="12" customHeight="1" x14ac:dyDescent="0.25">
      <c r="A178" s="241"/>
      <c r="B178" s="239"/>
      <c r="C178" s="239"/>
      <c r="D178" s="239"/>
      <c r="E178" s="239"/>
      <c r="F178" s="239"/>
      <c r="G178" s="240"/>
      <c r="H178" s="239"/>
      <c r="I178" s="239"/>
      <c r="J178" s="239"/>
      <c r="K178" s="239"/>
      <c r="L178" s="239"/>
      <c r="M178" s="239"/>
      <c r="N178" s="239"/>
      <c r="O178" s="239"/>
      <c r="P178" s="239"/>
      <c r="Q178" s="239"/>
      <c r="R178" s="239"/>
      <c r="S178" s="239"/>
      <c r="T178" s="239"/>
      <c r="U178" s="239"/>
      <c r="V178" s="239"/>
      <c r="W178" s="239"/>
      <c r="X178" s="239"/>
      <c r="Y178" s="239"/>
      <c r="Z178" s="239"/>
      <c r="AA178" s="239"/>
      <c r="AB178" s="239"/>
      <c r="AC178" s="239"/>
      <c r="AD178" s="239"/>
    </row>
    <row r="179" spans="1:30" ht="12" customHeight="1" x14ac:dyDescent="0.25">
      <c r="A179" s="241"/>
      <c r="B179" s="239"/>
      <c r="C179" s="239"/>
      <c r="D179" s="239"/>
      <c r="E179" s="239"/>
      <c r="F179" s="239"/>
      <c r="G179" s="240"/>
      <c r="H179" s="239"/>
      <c r="I179" s="239"/>
      <c r="J179" s="239"/>
      <c r="K179" s="239"/>
      <c r="L179" s="239"/>
      <c r="M179" s="239"/>
      <c r="N179" s="239"/>
      <c r="O179" s="239"/>
      <c r="P179" s="239"/>
      <c r="Q179" s="239"/>
      <c r="R179" s="239"/>
      <c r="S179" s="239"/>
      <c r="T179" s="239"/>
      <c r="U179" s="239"/>
      <c r="V179" s="239"/>
      <c r="W179" s="239"/>
      <c r="X179" s="239"/>
      <c r="Y179" s="239"/>
      <c r="Z179" s="239"/>
      <c r="AA179" s="239"/>
      <c r="AB179" s="239"/>
      <c r="AC179" s="239"/>
      <c r="AD179" s="239"/>
    </row>
    <row r="180" spans="1:30" ht="12" customHeight="1" x14ac:dyDescent="0.25">
      <c r="A180" s="241"/>
      <c r="B180" s="239"/>
      <c r="C180" s="239"/>
      <c r="D180" s="239"/>
      <c r="E180" s="239"/>
      <c r="F180" s="239"/>
      <c r="G180" s="240"/>
      <c r="H180" s="239"/>
      <c r="I180" s="239"/>
      <c r="J180" s="239"/>
      <c r="K180" s="239"/>
      <c r="L180" s="239"/>
      <c r="M180" s="239"/>
      <c r="N180" s="239"/>
      <c r="O180" s="239"/>
      <c r="P180" s="239"/>
      <c r="Q180" s="239"/>
      <c r="R180" s="239"/>
      <c r="S180" s="239"/>
      <c r="T180" s="239"/>
      <c r="U180" s="239"/>
      <c r="V180" s="239"/>
      <c r="W180" s="239"/>
      <c r="X180" s="239"/>
      <c r="Y180" s="239"/>
      <c r="Z180" s="239"/>
      <c r="AA180" s="239"/>
      <c r="AB180" s="239"/>
      <c r="AC180" s="239"/>
      <c r="AD180" s="239"/>
    </row>
    <row r="181" spans="1:30" ht="12" customHeight="1" x14ac:dyDescent="0.25">
      <c r="A181" s="241"/>
      <c r="B181" s="239"/>
      <c r="C181" s="239"/>
      <c r="D181" s="239"/>
      <c r="E181" s="239"/>
      <c r="F181" s="239"/>
      <c r="G181" s="240"/>
      <c r="H181" s="239"/>
      <c r="I181" s="239"/>
      <c r="J181" s="239"/>
      <c r="K181" s="239"/>
      <c r="L181" s="239"/>
      <c r="M181" s="239"/>
      <c r="N181" s="239"/>
      <c r="O181" s="239"/>
      <c r="P181" s="239"/>
      <c r="Q181" s="239"/>
      <c r="R181" s="239"/>
      <c r="S181" s="239"/>
      <c r="T181" s="239"/>
      <c r="U181" s="239"/>
      <c r="V181" s="239"/>
      <c r="W181" s="239"/>
      <c r="X181" s="239"/>
      <c r="Y181" s="239"/>
      <c r="Z181" s="239"/>
      <c r="AA181" s="239"/>
      <c r="AB181" s="239"/>
      <c r="AC181" s="239"/>
      <c r="AD181" s="239"/>
    </row>
    <row r="182" spans="1:30" ht="12" customHeight="1" x14ac:dyDescent="0.25">
      <c r="A182" s="241"/>
      <c r="B182" s="239"/>
      <c r="C182" s="239"/>
      <c r="D182" s="239"/>
      <c r="E182" s="239"/>
      <c r="F182" s="239"/>
      <c r="G182" s="240"/>
      <c r="H182" s="239"/>
      <c r="I182" s="239"/>
      <c r="J182" s="239"/>
      <c r="K182" s="239"/>
      <c r="L182" s="239"/>
      <c r="M182" s="239"/>
      <c r="N182" s="239"/>
      <c r="O182" s="239"/>
      <c r="P182" s="239"/>
      <c r="Q182" s="239"/>
      <c r="R182" s="239"/>
      <c r="S182" s="239"/>
      <c r="T182" s="239"/>
      <c r="U182" s="239"/>
      <c r="V182" s="239"/>
      <c r="W182" s="239"/>
      <c r="X182" s="239"/>
      <c r="Y182" s="239"/>
      <c r="Z182" s="239"/>
      <c r="AA182" s="239"/>
      <c r="AB182" s="239"/>
      <c r="AC182" s="239"/>
      <c r="AD182" s="239"/>
    </row>
    <row r="183" spans="1:30" ht="12" customHeight="1" x14ac:dyDescent="0.25">
      <c r="A183" s="241"/>
      <c r="B183" s="239"/>
      <c r="C183" s="239"/>
      <c r="D183" s="239"/>
      <c r="E183" s="239"/>
      <c r="F183" s="239"/>
      <c r="G183" s="240"/>
      <c r="H183" s="239"/>
      <c r="I183" s="239"/>
      <c r="J183" s="239"/>
      <c r="K183" s="239"/>
      <c r="L183" s="239"/>
      <c r="M183" s="239"/>
      <c r="N183" s="239"/>
      <c r="O183" s="239"/>
      <c r="P183" s="239"/>
      <c r="Q183" s="239"/>
      <c r="R183" s="239"/>
      <c r="S183" s="239"/>
      <c r="T183" s="239"/>
      <c r="U183" s="239"/>
      <c r="V183" s="239"/>
      <c r="W183" s="239"/>
      <c r="X183" s="239"/>
      <c r="Y183" s="239"/>
      <c r="Z183" s="239"/>
      <c r="AA183" s="239"/>
      <c r="AB183" s="239"/>
      <c r="AC183" s="239"/>
      <c r="AD183" s="239"/>
    </row>
    <row r="184" spans="1:30" ht="12" customHeight="1" x14ac:dyDescent="0.25">
      <c r="A184" s="241"/>
      <c r="B184" s="239"/>
      <c r="C184" s="239"/>
      <c r="D184" s="239"/>
      <c r="E184" s="239"/>
      <c r="F184" s="239"/>
      <c r="G184" s="240"/>
      <c r="H184" s="239"/>
      <c r="I184" s="239"/>
      <c r="J184" s="239"/>
      <c r="K184" s="239"/>
      <c r="L184" s="239"/>
      <c r="M184" s="239"/>
      <c r="N184" s="239"/>
      <c r="O184" s="239"/>
      <c r="P184" s="239"/>
      <c r="Q184" s="239"/>
      <c r="R184" s="239"/>
      <c r="S184" s="239"/>
      <c r="T184" s="239"/>
      <c r="U184" s="239"/>
      <c r="V184" s="239"/>
      <c r="W184" s="239"/>
      <c r="X184" s="239"/>
      <c r="Y184" s="239"/>
      <c r="Z184" s="239"/>
      <c r="AA184" s="239"/>
      <c r="AB184" s="239"/>
      <c r="AC184" s="239"/>
      <c r="AD184" s="239"/>
    </row>
    <row r="185" spans="1:30" ht="12" customHeight="1" x14ac:dyDescent="0.25">
      <c r="A185" s="241"/>
      <c r="B185" s="239"/>
      <c r="C185" s="239"/>
      <c r="D185" s="239"/>
      <c r="E185" s="239"/>
      <c r="F185" s="239"/>
      <c r="G185" s="240"/>
      <c r="H185" s="239"/>
      <c r="I185" s="239"/>
      <c r="J185" s="239"/>
      <c r="K185" s="239"/>
      <c r="L185" s="239"/>
      <c r="M185" s="239"/>
      <c r="N185" s="239"/>
      <c r="O185" s="239"/>
      <c r="P185" s="239"/>
      <c r="Q185" s="239"/>
      <c r="R185" s="239"/>
      <c r="S185" s="239"/>
      <c r="T185" s="239"/>
      <c r="U185" s="239"/>
      <c r="V185" s="239"/>
      <c r="W185" s="239"/>
      <c r="X185" s="239"/>
      <c r="Y185" s="239"/>
      <c r="Z185" s="239"/>
      <c r="AA185" s="239"/>
      <c r="AB185" s="239"/>
      <c r="AC185" s="239"/>
      <c r="AD185" s="239"/>
    </row>
    <row r="186" spans="1:30" ht="12" customHeight="1" x14ac:dyDescent="0.25">
      <c r="A186" s="241"/>
      <c r="B186" s="239"/>
      <c r="C186" s="239"/>
      <c r="D186" s="239"/>
      <c r="E186" s="239"/>
      <c r="F186" s="239"/>
      <c r="G186" s="240"/>
      <c r="H186" s="239"/>
      <c r="I186" s="239"/>
      <c r="J186" s="239"/>
      <c r="K186" s="239"/>
      <c r="L186" s="239"/>
      <c r="M186" s="239"/>
      <c r="N186" s="239"/>
      <c r="O186" s="239"/>
      <c r="P186" s="239"/>
      <c r="Q186" s="239"/>
      <c r="R186" s="239"/>
      <c r="S186" s="239"/>
      <c r="T186" s="239"/>
      <c r="U186" s="239"/>
      <c r="V186" s="239"/>
      <c r="W186" s="239"/>
      <c r="X186" s="239"/>
      <c r="Y186" s="239"/>
      <c r="Z186" s="239"/>
      <c r="AA186" s="239"/>
      <c r="AB186" s="239"/>
      <c r="AC186" s="239"/>
      <c r="AD186" s="239"/>
    </row>
    <row r="187" spans="1:30" ht="12" customHeight="1" x14ac:dyDescent="0.25">
      <c r="A187" s="241"/>
      <c r="B187" s="239"/>
      <c r="C187" s="239"/>
      <c r="D187" s="239"/>
      <c r="E187" s="239"/>
      <c r="F187" s="239"/>
      <c r="G187" s="240"/>
      <c r="H187" s="239"/>
      <c r="I187" s="239"/>
      <c r="J187" s="239"/>
      <c r="K187" s="239"/>
      <c r="L187" s="239"/>
      <c r="M187" s="239"/>
      <c r="N187" s="239"/>
      <c r="O187" s="239"/>
      <c r="P187" s="239"/>
      <c r="Q187" s="239"/>
      <c r="R187" s="239"/>
      <c r="S187" s="239"/>
      <c r="T187" s="239"/>
      <c r="U187" s="239"/>
      <c r="V187" s="239"/>
      <c r="W187" s="239"/>
      <c r="X187" s="239"/>
      <c r="Y187" s="239"/>
      <c r="Z187" s="239"/>
      <c r="AA187" s="239"/>
      <c r="AB187" s="239"/>
      <c r="AC187" s="239"/>
      <c r="AD187" s="239"/>
    </row>
    <row r="188" spans="1:30" ht="12" customHeight="1" x14ac:dyDescent="0.25">
      <c r="A188" s="241"/>
      <c r="B188" s="239"/>
      <c r="C188" s="239"/>
      <c r="D188" s="239"/>
      <c r="E188" s="239"/>
      <c r="F188" s="239"/>
      <c r="G188" s="240"/>
      <c r="H188" s="239"/>
      <c r="I188" s="239"/>
      <c r="J188" s="239"/>
      <c r="K188" s="239"/>
      <c r="L188" s="239"/>
      <c r="M188" s="239"/>
      <c r="N188" s="239"/>
      <c r="O188" s="239"/>
      <c r="P188" s="239"/>
      <c r="Q188" s="239"/>
      <c r="R188" s="239"/>
      <c r="S188" s="239"/>
      <c r="T188" s="239"/>
      <c r="U188" s="239"/>
      <c r="V188" s="239"/>
      <c r="W188" s="239"/>
      <c r="X188" s="239"/>
      <c r="Y188" s="239"/>
      <c r="Z188" s="239"/>
      <c r="AA188" s="239"/>
      <c r="AB188" s="239"/>
      <c r="AC188" s="239"/>
      <c r="AD188" s="239"/>
    </row>
    <row r="189" spans="1:30" ht="12" customHeight="1" x14ac:dyDescent="0.25">
      <c r="A189" s="241"/>
      <c r="B189" s="239"/>
      <c r="C189" s="239"/>
      <c r="D189" s="239"/>
      <c r="E189" s="239"/>
      <c r="F189" s="239"/>
      <c r="G189" s="240"/>
      <c r="H189" s="239"/>
      <c r="I189" s="239"/>
      <c r="J189" s="239"/>
      <c r="K189" s="239"/>
      <c r="L189" s="239"/>
      <c r="M189" s="239"/>
      <c r="N189" s="239"/>
      <c r="O189" s="239"/>
      <c r="P189" s="239"/>
      <c r="Q189" s="239"/>
      <c r="R189" s="239"/>
      <c r="S189" s="239"/>
      <c r="T189" s="239"/>
      <c r="U189" s="239"/>
      <c r="V189" s="239"/>
      <c r="W189" s="239"/>
      <c r="X189" s="239"/>
      <c r="Y189" s="239"/>
      <c r="Z189" s="239"/>
      <c r="AA189" s="239"/>
      <c r="AB189" s="239"/>
      <c r="AC189" s="239"/>
      <c r="AD189" s="239"/>
    </row>
    <row r="190" spans="1:30" ht="12" customHeight="1" x14ac:dyDescent="0.25">
      <c r="A190" s="241"/>
      <c r="B190" s="239"/>
      <c r="C190" s="239"/>
      <c r="D190" s="239"/>
      <c r="E190" s="239"/>
      <c r="F190" s="239"/>
      <c r="G190" s="240"/>
      <c r="H190" s="239"/>
      <c r="I190" s="239"/>
      <c r="J190" s="239"/>
      <c r="K190" s="239"/>
      <c r="L190" s="239"/>
      <c r="M190" s="239"/>
      <c r="N190" s="239"/>
      <c r="O190" s="239"/>
      <c r="P190" s="239"/>
      <c r="Q190" s="239"/>
      <c r="R190" s="239"/>
      <c r="S190" s="239"/>
      <c r="T190" s="239"/>
      <c r="U190" s="239"/>
      <c r="V190" s="239"/>
      <c r="W190" s="239"/>
      <c r="X190" s="239"/>
      <c r="Y190" s="239"/>
      <c r="Z190" s="239"/>
      <c r="AA190" s="239"/>
      <c r="AB190" s="239"/>
      <c r="AC190" s="239"/>
      <c r="AD190" s="239"/>
    </row>
    <row r="191" spans="1:30" ht="12" customHeight="1" x14ac:dyDescent="0.25">
      <c r="A191" s="241"/>
      <c r="B191" s="239"/>
      <c r="C191" s="239"/>
      <c r="D191" s="239"/>
      <c r="E191" s="239"/>
      <c r="F191" s="239"/>
      <c r="G191" s="240"/>
      <c r="H191" s="239"/>
      <c r="I191" s="239"/>
      <c r="J191" s="239"/>
      <c r="K191" s="239"/>
      <c r="L191" s="239"/>
      <c r="M191" s="239"/>
      <c r="N191" s="239"/>
      <c r="O191" s="239"/>
      <c r="P191" s="239"/>
      <c r="Q191" s="239"/>
      <c r="R191" s="239"/>
      <c r="S191" s="239"/>
      <c r="T191" s="239"/>
      <c r="U191" s="239"/>
      <c r="V191" s="239"/>
      <c r="W191" s="239"/>
      <c r="X191" s="239"/>
      <c r="Y191" s="239"/>
      <c r="Z191" s="239"/>
      <c r="AA191" s="239"/>
      <c r="AB191" s="239"/>
      <c r="AC191" s="239"/>
      <c r="AD191" s="239"/>
    </row>
    <row r="192" spans="1:30" ht="12" customHeight="1" x14ac:dyDescent="0.25">
      <c r="A192" s="241"/>
      <c r="B192" s="239"/>
      <c r="C192" s="239"/>
      <c r="D192" s="239"/>
      <c r="E192" s="239"/>
      <c r="F192" s="239"/>
      <c r="G192" s="240"/>
      <c r="H192" s="239"/>
      <c r="I192" s="239"/>
      <c r="J192" s="239"/>
      <c r="K192" s="239"/>
      <c r="L192" s="239"/>
      <c r="M192" s="239"/>
      <c r="N192" s="239"/>
      <c r="O192" s="239"/>
      <c r="P192" s="239"/>
      <c r="Q192" s="239"/>
      <c r="R192" s="239"/>
      <c r="S192" s="239"/>
      <c r="T192" s="239"/>
      <c r="U192" s="239"/>
      <c r="V192" s="239"/>
      <c r="W192" s="239"/>
      <c r="X192" s="239"/>
      <c r="Y192" s="239"/>
      <c r="Z192" s="239"/>
      <c r="AA192" s="239"/>
      <c r="AB192" s="239"/>
      <c r="AC192" s="239"/>
      <c r="AD192" s="239"/>
    </row>
    <row r="193" spans="1:30" ht="12" customHeight="1" x14ac:dyDescent="0.25">
      <c r="A193" s="241"/>
      <c r="B193" s="239"/>
      <c r="C193" s="239"/>
      <c r="D193" s="239"/>
      <c r="E193" s="239"/>
      <c r="F193" s="239"/>
      <c r="G193" s="240"/>
      <c r="H193" s="239"/>
      <c r="I193" s="239"/>
      <c r="J193" s="239"/>
      <c r="K193" s="239"/>
      <c r="L193" s="239"/>
      <c r="M193" s="239"/>
      <c r="N193" s="239"/>
      <c r="O193" s="239"/>
      <c r="P193" s="239"/>
      <c r="Q193" s="239"/>
      <c r="R193" s="239"/>
      <c r="S193" s="239"/>
      <c r="T193" s="239"/>
      <c r="U193" s="239"/>
      <c r="V193" s="239"/>
      <c r="W193" s="239"/>
      <c r="X193" s="239"/>
      <c r="Y193" s="239"/>
      <c r="Z193" s="239"/>
      <c r="AA193" s="239"/>
      <c r="AB193" s="239"/>
      <c r="AC193" s="239"/>
      <c r="AD193" s="239"/>
    </row>
    <row r="194" spans="1:30" ht="12" customHeight="1" x14ac:dyDescent="0.25">
      <c r="A194" s="241"/>
      <c r="B194" s="239"/>
      <c r="C194" s="239"/>
      <c r="D194" s="239"/>
      <c r="E194" s="239"/>
      <c r="F194" s="239"/>
      <c r="G194" s="240"/>
      <c r="H194" s="239"/>
      <c r="I194" s="239"/>
      <c r="J194" s="239"/>
      <c r="K194" s="239"/>
      <c r="L194" s="239"/>
      <c r="M194" s="239"/>
      <c r="N194" s="239"/>
      <c r="O194" s="239"/>
      <c r="P194" s="239"/>
      <c r="Q194" s="239"/>
      <c r="R194" s="239"/>
      <c r="S194" s="239"/>
      <c r="T194" s="239"/>
      <c r="U194" s="239"/>
      <c r="V194" s="239"/>
      <c r="W194" s="239"/>
      <c r="X194" s="239"/>
      <c r="Y194" s="239"/>
      <c r="Z194" s="239"/>
      <c r="AA194" s="239"/>
      <c r="AB194" s="239"/>
      <c r="AC194" s="239"/>
      <c r="AD194" s="239"/>
    </row>
    <row r="195" spans="1:30" ht="12" customHeight="1" x14ac:dyDescent="0.25">
      <c r="A195" s="241"/>
      <c r="B195" s="239"/>
      <c r="C195" s="239"/>
      <c r="D195" s="239"/>
      <c r="E195" s="239"/>
      <c r="F195" s="239"/>
      <c r="G195" s="240"/>
      <c r="H195" s="239"/>
      <c r="I195" s="239"/>
      <c r="J195" s="239"/>
      <c r="K195" s="239"/>
      <c r="L195" s="239"/>
      <c r="M195" s="239"/>
      <c r="N195" s="239"/>
      <c r="O195" s="239"/>
      <c r="P195" s="239"/>
      <c r="Q195" s="239"/>
      <c r="R195" s="239"/>
      <c r="S195" s="239"/>
      <c r="T195" s="239"/>
      <c r="U195" s="239"/>
      <c r="V195" s="239"/>
      <c r="W195" s="239"/>
      <c r="X195" s="239"/>
      <c r="Y195" s="239"/>
      <c r="Z195" s="239"/>
      <c r="AA195" s="239"/>
      <c r="AB195" s="239"/>
      <c r="AC195" s="239"/>
      <c r="AD195" s="239"/>
    </row>
    <row r="196" spans="1:30" ht="12" customHeight="1" x14ac:dyDescent="0.25">
      <c r="A196" s="241"/>
      <c r="B196" s="239"/>
      <c r="C196" s="239"/>
      <c r="D196" s="239"/>
      <c r="E196" s="239"/>
      <c r="F196" s="239"/>
      <c r="G196" s="240"/>
      <c r="H196" s="239"/>
      <c r="I196" s="239"/>
      <c r="J196" s="239"/>
      <c r="K196" s="239"/>
      <c r="L196" s="239"/>
      <c r="M196" s="239"/>
      <c r="N196" s="239"/>
      <c r="O196" s="239"/>
      <c r="P196" s="239"/>
      <c r="Q196" s="239"/>
      <c r="R196" s="239"/>
      <c r="S196" s="239"/>
      <c r="T196" s="239"/>
      <c r="U196" s="239"/>
      <c r="V196" s="239"/>
      <c r="W196" s="239"/>
      <c r="X196" s="239"/>
      <c r="Y196" s="239"/>
      <c r="Z196" s="239"/>
      <c r="AA196" s="239"/>
      <c r="AB196" s="239"/>
      <c r="AC196" s="239"/>
      <c r="AD196" s="239"/>
    </row>
    <row r="197" spans="1:30" ht="12" customHeight="1" x14ac:dyDescent="0.25">
      <c r="A197" s="241"/>
      <c r="B197" s="239"/>
      <c r="C197" s="239"/>
      <c r="D197" s="239"/>
      <c r="E197" s="239"/>
      <c r="F197" s="239"/>
      <c r="G197" s="240"/>
      <c r="H197" s="239"/>
      <c r="I197" s="239"/>
      <c r="J197" s="239"/>
      <c r="K197" s="239"/>
      <c r="L197" s="239"/>
      <c r="M197" s="239"/>
      <c r="N197" s="239"/>
      <c r="O197" s="239"/>
      <c r="P197" s="239"/>
      <c r="Q197" s="239"/>
      <c r="R197" s="239"/>
      <c r="S197" s="239"/>
      <c r="T197" s="239"/>
      <c r="U197" s="239"/>
      <c r="V197" s="239"/>
      <c r="W197" s="239"/>
      <c r="X197" s="239"/>
      <c r="Y197" s="239"/>
      <c r="Z197" s="239"/>
      <c r="AA197" s="239"/>
      <c r="AB197" s="239"/>
      <c r="AC197" s="239"/>
      <c r="AD197" s="239"/>
    </row>
    <row r="198" spans="1:30" ht="12" customHeight="1" x14ac:dyDescent="0.25">
      <c r="A198" s="241"/>
      <c r="B198" s="239"/>
      <c r="C198" s="239"/>
      <c r="D198" s="239"/>
      <c r="E198" s="239"/>
      <c r="F198" s="239"/>
      <c r="G198" s="240"/>
      <c r="H198" s="239"/>
      <c r="I198" s="239"/>
      <c r="J198" s="239"/>
      <c r="K198" s="239"/>
      <c r="L198" s="239"/>
      <c r="M198" s="239"/>
      <c r="N198" s="239"/>
      <c r="O198" s="239"/>
      <c r="P198" s="239"/>
      <c r="Q198" s="239"/>
      <c r="R198" s="239"/>
      <c r="S198" s="239"/>
      <c r="T198" s="239"/>
      <c r="U198" s="239"/>
      <c r="V198" s="239"/>
      <c r="W198" s="239"/>
      <c r="X198" s="239"/>
      <c r="Y198" s="239"/>
      <c r="Z198" s="239"/>
      <c r="AA198" s="239"/>
      <c r="AB198" s="239"/>
      <c r="AC198" s="239"/>
      <c r="AD198" s="239"/>
    </row>
    <row r="199" spans="1:30" ht="12" customHeight="1" x14ac:dyDescent="0.25">
      <c r="A199" s="241"/>
      <c r="B199" s="239"/>
      <c r="C199" s="239"/>
      <c r="D199" s="239"/>
      <c r="E199" s="239"/>
      <c r="F199" s="239"/>
      <c r="G199" s="240"/>
      <c r="H199" s="239"/>
      <c r="I199" s="239"/>
      <c r="J199" s="239"/>
      <c r="K199" s="239"/>
      <c r="L199" s="239"/>
      <c r="M199" s="239"/>
      <c r="N199" s="239"/>
      <c r="O199" s="239"/>
      <c r="P199" s="239"/>
      <c r="Q199" s="239"/>
      <c r="R199" s="239"/>
      <c r="S199" s="239"/>
      <c r="T199" s="239"/>
      <c r="U199" s="239"/>
      <c r="V199" s="239"/>
      <c r="W199" s="239"/>
      <c r="X199" s="239"/>
      <c r="Y199" s="239"/>
      <c r="Z199" s="239"/>
      <c r="AA199" s="239"/>
      <c r="AB199" s="239"/>
      <c r="AC199" s="239"/>
      <c r="AD199" s="239"/>
    </row>
    <row r="200" spans="1:30" ht="12" customHeight="1" x14ac:dyDescent="0.25">
      <c r="A200" s="241"/>
      <c r="B200" s="239"/>
      <c r="C200" s="239"/>
      <c r="D200" s="239"/>
      <c r="E200" s="239"/>
      <c r="F200" s="239"/>
      <c r="G200" s="240"/>
      <c r="H200" s="239"/>
      <c r="I200" s="239"/>
      <c r="J200" s="239"/>
      <c r="K200" s="239"/>
      <c r="L200" s="239"/>
      <c r="M200" s="239"/>
      <c r="N200" s="239"/>
      <c r="O200" s="239"/>
      <c r="P200" s="239"/>
      <c r="Q200" s="239"/>
      <c r="R200" s="239"/>
      <c r="S200" s="239"/>
      <c r="T200" s="239"/>
      <c r="U200" s="239"/>
      <c r="V200" s="239"/>
      <c r="W200" s="239"/>
      <c r="X200" s="239"/>
      <c r="Y200" s="239"/>
      <c r="Z200" s="239"/>
      <c r="AA200" s="239"/>
      <c r="AB200" s="239"/>
      <c r="AC200" s="239"/>
      <c r="AD200" s="239"/>
    </row>
    <row r="201" spans="1:30" ht="12" customHeight="1" x14ac:dyDescent="0.25">
      <c r="A201" s="241"/>
      <c r="B201" s="239"/>
      <c r="C201" s="239"/>
      <c r="D201" s="239"/>
      <c r="E201" s="239"/>
      <c r="F201" s="239"/>
      <c r="G201" s="240"/>
      <c r="H201" s="239"/>
      <c r="I201" s="239"/>
      <c r="J201" s="239"/>
      <c r="K201" s="239"/>
      <c r="L201" s="239"/>
      <c r="M201" s="239"/>
      <c r="N201" s="239"/>
      <c r="O201" s="239"/>
      <c r="P201" s="239"/>
      <c r="Q201" s="239"/>
      <c r="R201" s="239"/>
      <c r="S201" s="239"/>
      <c r="T201" s="239"/>
      <c r="U201" s="239"/>
      <c r="V201" s="239"/>
      <c r="W201" s="239"/>
      <c r="X201" s="239"/>
      <c r="Y201" s="239"/>
      <c r="Z201" s="239"/>
      <c r="AA201" s="239"/>
      <c r="AB201" s="239"/>
      <c r="AC201" s="239"/>
      <c r="AD201" s="239"/>
    </row>
    <row r="202" spans="1:30" ht="12" customHeight="1" x14ac:dyDescent="0.25">
      <c r="A202" s="241"/>
      <c r="B202" s="239"/>
      <c r="C202" s="239"/>
      <c r="D202" s="239"/>
      <c r="E202" s="239"/>
      <c r="F202" s="239"/>
      <c r="G202" s="240"/>
      <c r="H202" s="239"/>
      <c r="I202" s="239"/>
      <c r="J202" s="239"/>
      <c r="K202" s="239"/>
      <c r="L202" s="239"/>
      <c r="M202" s="239"/>
      <c r="N202" s="239"/>
      <c r="O202" s="239"/>
      <c r="P202" s="239"/>
      <c r="Q202" s="239"/>
      <c r="R202" s="239"/>
      <c r="S202" s="239"/>
      <c r="T202" s="239"/>
      <c r="U202" s="239"/>
      <c r="V202" s="239"/>
      <c r="W202" s="239"/>
      <c r="X202" s="239"/>
      <c r="Y202" s="239"/>
      <c r="Z202" s="239"/>
      <c r="AA202" s="239"/>
      <c r="AB202" s="239"/>
      <c r="AC202" s="239"/>
      <c r="AD202" s="239"/>
    </row>
    <row r="203" spans="1:30" ht="12" customHeight="1" x14ac:dyDescent="0.25">
      <c r="A203" s="241"/>
      <c r="B203" s="239"/>
      <c r="C203" s="239"/>
      <c r="D203" s="239"/>
      <c r="E203" s="239"/>
      <c r="F203" s="239"/>
      <c r="G203" s="240"/>
      <c r="H203" s="239"/>
      <c r="I203" s="239"/>
      <c r="J203" s="239"/>
      <c r="K203" s="239"/>
      <c r="L203" s="239"/>
      <c r="M203" s="239"/>
      <c r="N203" s="239"/>
      <c r="O203" s="239"/>
      <c r="P203" s="239"/>
      <c r="Q203" s="239"/>
      <c r="R203" s="239"/>
      <c r="S203" s="239"/>
      <c r="T203" s="239"/>
      <c r="U203" s="239"/>
      <c r="V203" s="239"/>
      <c r="W203" s="239"/>
      <c r="X203" s="239"/>
      <c r="Y203" s="239"/>
      <c r="Z203" s="239"/>
      <c r="AA203" s="239"/>
      <c r="AB203" s="239"/>
      <c r="AC203" s="239"/>
      <c r="AD203" s="239"/>
    </row>
    <row r="204" spans="1:30" ht="12" customHeight="1" x14ac:dyDescent="0.25">
      <c r="A204" s="241"/>
      <c r="B204" s="239"/>
      <c r="C204" s="239"/>
      <c r="D204" s="239"/>
      <c r="E204" s="239"/>
      <c r="F204" s="239"/>
      <c r="G204" s="240"/>
      <c r="H204" s="239"/>
      <c r="I204" s="239"/>
      <c r="J204" s="239"/>
      <c r="K204" s="239"/>
      <c r="L204" s="239"/>
      <c r="M204" s="239"/>
      <c r="N204" s="239"/>
      <c r="O204" s="239"/>
      <c r="P204" s="239"/>
      <c r="Q204" s="239"/>
      <c r="R204" s="239"/>
      <c r="S204" s="239"/>
      <c r="T204" s="239"/>
      <c r="U204" s="239"/>
      <c r="V204" s="239"/>
      <c r="W204" s="239"/>
      <c r="X204" s="239"/>
      <c r="Y204" s="239"/>
      <c r="Z204" s="239"/>
      <c r="AA204" s="239"/>
      <c r="AB204" s="239"/>
      <c r="AC204" s="239"/>
      <c r="AD204" s="239"/>
    </row>
    <row r="205" spans="1:30" ht="12" customHeight="1" x14ac:dyDescent="0.25">
      <c r="A205" s="241"/>
      <c r="B205" s="239"/>
      <c r="C205" s="239"/>
      <c r="D205" s="239"/>
      <c r="E205" s="239"/>
      <c r="F205" s="239"/>
      <c r="G205" s="240"/>
      <c r="H205" s="239"/>
      <c r="I205" s="239"/>
      <c r="J205" s="239"/>
      <c r="K205" s="239"/>
      <c r="L205" s="239"/>
      <c r="M205" s="239"/>
      <c r="N205" s="239"/>
      <c r="O205" s="239"/>
      <c r="P205" s="239"/>
      <c r="Q205" s="239"/>
      <c r="R205" s="239"/>
      <c r="S205" s="239"/>
      <c r="T205" s="239"/>
      <c r="U205" s="239"/>
      <c r="V205" s="239"/>
      <c r="W205" s="239"/>
      <c r="X205" s="239"/>
      <c r="Y205" s="239"/>
      <c r="Z205" s="239"/>
      <c r="AA205" s="239"/>
      <c r="AB205" s="239"/>
      <c r="AC205" s="239"/>
      <c r="AD205" s="239"/>
    </row>
    <row r="206" spans="1:30" ht="12" customHeight="1" x14ac:dyDescent="0.25">
      <c r="A206" s="241"/>
      <c r="B206" s="239"/>
      <c r="C206" s="239"/>
      <c r="D206" s="239"/>
      <c r="E206" s="239"/>
      <c r="F206" s="239"/>
      <c r="G206" s="240"/>
      <c r="H206" s="239"/>
      <c r="I206" s="239"/>
      <c r="J206" s="239"/>
      <c r="K206" s="239"/>
      <c r="L206" s="239"/>
      <c r="M206" s="239"/>
      <c r="N206" s="239"/>
      <c r="O206" s="239"/>
      <c r="P206" s="239"/>
      <c r="Q206" s="239"/>
      <c r="R206" s="239"/>
      <c r="S206" s="239"/>
      <c r="T206" s="239"/>
      <c r="U206" s="239"/>
      <c r="V206" s="239"/>
      <c r="W206" s="239"/>
      <c r="X206" s="239"/>
      <c r="Y206" s="239"/>
      <c r="Z206" s="239"/>
      <c r="AA206" s="239"/>
      <c r="AB206" s="239"/>
      <c r="AC206" s="239"/>
      <c r="AD206" s="239"/>
    </row>
    <row r="207" spans="1:30" ht="12" customHeight="1" x14ac:dyDescent="0.25">
      <c r="A207" s="241"/>
      <c r="B207" s="239"/>
      <c r="C207" s="239"/>
      <c r="D207" s="239"/>
      <c r="E207" s="239"/>
      <c r="F207" s="239"/>
      <c r="G207" s="240"/>
      <c r="H207" s="239"/>
      <c r="I207" s="239"/>
      <c r="J207" s="239"/>
      <c r="K207" s="239"/>
      <c r="L207" s="239"/>
      <c r="M207" s="239"/>
      <c r="N207" s="239"/>
      <c r="O207" s="239"/>
      <c r="P207" s="239"/>
      <c r="Q207" s="239"/>
      <c r="R207" s="239"/>
      <c r="S207" s="239"/>
      <c r="T207" s="239"/>
      <c r="U207" s="239"/>
      <c r="V207" s="239"/>
      <c r="W207" s="239"/>
      <c r="X207" s="239"/>
      <c r="Y207" s="239"/>
      <c r="Z207" s="239"/>
      <c r="AA207" s="239"/>
      <c r="AB207" s="239"/>
      <c r="AC207" s="239"/>
      <c r="AD207" s="239"/>
    </row>
    <row r="208" spans="1:30" ht="12" customHeight="1" x14ac:dyDescent="0.25">
      <c r="A208" s="241"/>
      <c r="B208" s="239"/>
      <c r="C208" s="239"/>
      <c r="D208" s="239"/>
      <c r="E208" s="239"/>
      <c r="F208" s="239"/>
      <c r="G208" s="240"/>
      <c r="H208" s="239"/>
      <c r="I208" s="239"/>
      <c r="J208" s="239"/>
      <c r="K208" s="239"/>
      <c r="L208" s="239"/>
      <c r="M208" s="239"/>
      <c r="N208" s="239"/>
      <c r="O208" s="239"/>
      <c r="P208" s="239"/>
      <c r="Q208" s="239"/>
      <c r="R208" s="239"/>
      <c r="S208" s="239"/>
      <c r="T208" s="239"/>
      <c r="U208" s="239"/>
      <c r="V208" s="239"/>
      <c r="W208" s="239"/>
      <c r="X208" s="239"/>
      <c r="Y208" s="239"/>
      <c r="Z208" s="239"/>
      <c r="AA208" s="239"/>
      <c r="AB208" s="239"/>
      <c r="AC208" s="239"/>
      <c r="AD208" s="239"/>
    </row>
    <row r="209" spans="1:30" ht="12" customHeight="1" x14ac:dyDescent="0.25">
      <c r="A209" s="241"/>
      <c r="B209" s="239"/>
      <c r="C209" s="239"/>
      <c r="D209" s="239"/>
      <c r="E209" s="239"/>
      <c r="F209" s="239"/>
      <c r="G209" s="240"/>
      <c r="H209" s="239"/>
      <c r="I209" s="239"/>
      <c r="J209" s="239"/>
      <c r="K209" s="239"/>
      <c r="L209" s="239"/>
      <c r="M209" s="239"/>
      <c r="N209" s="239"/>
      <c r="O209" s="239"/>
      <c r="P209" s="239"/>
      <c r="Q209" s="239"/>
      <c r="R209" s="239"/>
      <c r="S209" s="239"/>
      <c r="T209" s="239"/>
      <c r="U209" s="239"/>
      <c r="V209" s="239"/>
      <c r="W209" s="239"/>
      <c r="X209" s="239"/>
      <c r="Y209" s="239"/>
      <c r="Z209" s="239"/>
      <c r="AA209" s="239"/>
      <c r="AB209" s="239"/>
      <c r="AC209" s="239"/>
      <c r="AD209" s="239"/>
    </row>
    <row r="210" spans="1:30" ht="12" customHeight="1" x14ac:dyDescent="0.25">
      <c r="A210" s="241"/>
      <c r="B210" s="239"/>
      <c r="C210" s="239"/>
      <c r="D210" s="239"/>
      <c r="E210" s="239"/>
      <c r="F210" s="239"/>
      <c r="G210" s="240"/>
      <c r="H210" s="239"/>
      <c r="I210" s="239"/>
      <c r="J210" s="239"/>
      <c r="K210" s="239"/>
      <c r="L210" s="239"/>
      <c r="M210" s="239"/>
      <c r="N210" s="239"/>
      <c r="O210" s="239"/>
      <c r="P210" s="239"/>
      <c r="Q210" s="239"/>
      <c r="R210" s="239"/>
      <c r="S210" s="239"/>
      <c r="T210" s="239"/>
      <c r="U210" s="239"/>
      <c r="V210" s="239"/>
      <c r="W210" s="239"/>
      <c r="X210" s="239"/>
      <c r="Y210" s="239"/>
      <c r="Z210" s="239"/>
      <c r="AA210" s="239"/>
      <c r="AB210" s="239"/>
      <c r="AC210" s="239"/>
      <c r="AD210" s="239"/>
    </row>
    <row r="211" spans="1:30" ht="12" customHeight="1" x14ac:dyDescent="0.25">
      <c r="A211" s="241"/>
      <c r="B211" s="239"/>
      <c r="C211" s="239"/>
      <c r="D211" s="239"/>
      <c r="E211" s="239"/>
      <c r="F211" s="239"/>
      <c r="G211" s="240"/>
      <c r="H211" s="239"/>
      <c r="I211" s="239"/>
      <c r="J211" s="239"/>
      <c r="K211" s="239"/>
      <c r="L211" s="239"/>
      <c r="M211" s="239"/>
      <c r="N211" s="239"/>
      <c r="O211" s="239"/>
      <c r="P211" s="239"/>
      <c r="Q211" s="239"/>
      <c r="R211" s="239"/>
      <c r="S211" s="239"/>
      <c r="T211" s="239"/>
      <c r="U211" s="239"/>
      <c r="V211" s="239"/>
      <c r="W211" s="239"/>
      <c r="X211" s="239"/>
      <c r="Y211" s="239"/>
      <c r="Z211" s="239"/>
      <c r="AA211" s="239"/>
      <c r="AB211" s="239"/>
      <c r="AC211" s="239"/>
      <c r="AD211" s="239"/>
    </row>
    <row r="212" spans="1:30" ht="12" customHeight="1" x14ac:dyDescent="0.25">
      <c r="A212" s="241"/>
      <c r="B212" s="239"/>
      <c r="C212" s="239"/>
      <c r="D212" s="239"/>
      <c r="E212" s="239"/>
      <c r="F212" s="239"/>
      <c r="G212" s="240"/>
      <c r="H212" s="239"/>
      <c r="I212" s="239"/>
      <c r="J212" s="239"/>
      <c r="K212" s="239"/>
      <c r="L212" s="239"/>
      <c r="M212" s="239"/>
      <c r="N212" s="239"/>
      <c r="O212" s="239"/>
      <c r="P212" s="239"/>
      <c r="Q212" s="239"/>
      <c r="R212" s="239"/>
      <c r="S212" s="239"/>
      <c r="T212" s="239"/>
      <c r="U212" s="239"/>
      <c r="V212" s="239"/>
      <c r="W212" s="239"/>
      <c r="X212" s="239"/>
      <c r="Y212" s="239"/>
      <c r="Z212" s="239"/>
      <c r="AA212" s="239"/>
      <c r="AB212" s="239"/>
      <c r="AC212" s="239"/>
      <c r="AD212" s="239"/>
    </row>
    <row r="213" spans="1:30" ht="12" customHeight="1" x14ac:dyDescent="0.25">
      <c r="A213" s="241"/>
      <c r="B213" s="239"/>
      <c r="C213" s="239"/>
      <c r="D213" s="239"/>
      <c r="E213" s="239"/>
      <c r="F213" s="239"/>
      <c r="G213" s="240"/>
      <c r="H213" s="239"/>
      <c r="I213" s="239"/>
      <c r="J213" s="239"/>
      <c r="K213" s="239"/>
      <c r="L213" s="239"/>
      <c r="M213" s="239"/>
      <c r="N213" s="239"/>
      <c r="O213" s="239"/>
      <c r="P213" s="239"/>
      <c r="Q213" s="239"/>
      <c r="R213" s="239"/>
      <c r="S213" s="239"/>
      <c r="T213" s="239"/>
      <c r="U213" s="239"/>
      <c r="V213" s="239"/>
      <c r="W213" s="239"/>
      <c r="X213" s="239"/>
      <c r="Y213" s="239"/>
      <c r="Z213" s="239"/>
      <c r="AA213" s="239"/>
      <c r="AB213" s="239"/>
      <c r="AC213" s="239"/>
      <c r="AD213" s="239"/>
    </row>
    <row r="214" spans="1:30" ht="12" customHeight="1" x14ac:dyDescent="0.25">
      <c r="A214" s="241"/>
      <c r="B214" s="239"/>
      <c r="C214" s="239"/>
      <c r="D214" s="239"/>
      <c r="E214" s="239"/>
      <c r="F214" s="239"/>
      <c r="G214" s="240"/>
      <c r="H214" s="239"/>
      <c r="I214" s="239"/>
      <c r="J214" s="239"/>
      <c r="K214" s="239"/>
      <c r="L214" s="239"/>
      <c r="M214" s="239"/>
      <c r="N214" s="239"/>
      <c r="O214" s="239"/>
      <c r="P214" s="239"/>
      <c r="Q214" s="239"/>
      <c r="R214" s="239"/>
      <c r="S214" s="239"/>
      <c r="T214" s="239"/>
      <c r="U214" s="239"/>
      <c r="V214" s="239"/>
      <c r="W214" s="239"/>
      <c r="X214" s="239"/>
      <c r="Y214" s="239"/>
      <c r="Z214" s="239"/>
      <c r="AA214" s="239"/>
      <c r="AB214" s="239"/>
      <c r="AC214" s="239"/>
      <c r="AD214" s="239"/>
    </row>
    <row r="215" spans="1:30" ht="12" customHeight="1" x14ac:dyDescent="0.25">
      <c r="A215" s="241"/>
      <c r="B215" s="239"/>
      <c r="C215" s="239"/>
      <c r="D215" s="239"/>
      <c r="E215" s="239"/>
      <c r="F215" s="239"/>
      <c r="G215" s="240"/>
      <c r="H215" s="239"/>
      <c r="I215" s="239"/>
      <c r="J215" s="239"/>
      <c r="K215" s="239"/>
      <c r="L215" s="239"/>
      <c r="M215" s="239"/>
      <c r="N215" s="239"/>
      <c r="O215" s="239"/>
      <c r="P215" s="239"/>
      <c r="Q215" s="239"/>
      <c r="R215" s="239"/>
      <c r="S215" s="239"/>
      <c r="T215" s="239"/>
      <c r="U215" s="239"/>
      <c r="V215" s="239"/>
      <c r="W215" s="239"/>
      <c r="X215" s="239"/>
      <c r="Y215" s="239"/>
      <c r="Z215" s="239"/>
      <c r="AA215" s="239"/>
      <c r="AB215" s="239"/>
      <c r="AC215" s="239"/>
      <c r="AD215" s="239"/>
    </row>
    <row r="216" spans="1:30" ht="12" customHeight="1" x14ac:dyDescent="0.25">
      <c r="A216" s="241"/>
      <c r="B216" s="239"/>
      <c r="C216" s="239"/>
      <c r="D216" s="239"/>
      <c r="E216" s="239"/>
      <c r="F216" s="239"/>
      <c r="G216" s="240"/>
      <c r="H216" s="239"/>
      <c r="I216" s="239"/>
      <c r="J216" s="239"/>
      <c r="K216" s="239"/>
      <c r="L216" s="239"/>
      <c r="M216" s="239"/>
      <c r="N216" s="239"/>
      <c r="O216" s="239"/>
      <c r="P216" s="239"/>
      <c r="Q216" s="239"/>
      <c r="R216" s="239"/>
      <c r="S216" s="239"/>
      <c r="T216" s="239"/>
      <c r="U216" s="239"/>
      <c r="V216" s="239"/>
      <c r="W216" s="239"/>
      <c r="X216" s="239"/>
      <c r="Y216" s="239"/>
      <c r="Z216" s="239"/>
      <c r="AA216" s="239"/>
      <c r="AB216" s="239"/>
      <c r="AC216" s="239"/>
      <c r="AD216" s="239"/>
    </row>
    <row r="217" spans="1:30" ht="12" customHeight="1" x14ac:dyDescent="0.25">
      <c r="A217" s="241"/>
      <c r="B217" s="239"/>
      <c r="C217" s="239"/>
      <c r="D217" s="239"/>
      <c r="E217" s="239"/>
      <c r="F217" s="239"/>
      <c r="G217" s="240"/>
      <c r="H217" s="239"/>
      <c r="I217" s="239"/>
      <c r="J217" s="239"/>
      <c r="K217" s="239"/>
      <c r="L217" s="239"/>
      <c r="M217" s="239"/>
      <c r="N217" s="239"/>
      <c r="O217" s="239"/>
      <c r="P217" s="239"/>
      <c r="Q217" s="239"/>
      <c r="R217" s="239"/>
      <c r="S217" s="239"/>
      <c r="T217" s="239"/>
      <c r="U217" s="239"/>
      <c r="V217" s="239"/>
      <c r="W217" s="239"/>
      <c r="X217" s="239"/>
      <c r="Y217" s="239"/>
      <c r="Z217" s="239"/>
      <c r="AA217" s="239"/>
      <c r="AB217" s="239"/>
      <c r="AC217" s="239"/>
      <c r="AD217" s="239"/>
    </row>
    <row r="218" spans="1:30" ht="12" customHeight="1" x14ac:dyDescent="0.25">
      <c r="A218" s="241"/>
      <c r="B218" s="239"/>
      <c r="C218" s="239"/>
      <c r="D218" s="239"/>
      <c r="E218" s="239"/>
      <c r="F218" s="239"/>
      <c r="G218" s="240"/>
      <c r="H218" s="239"/>
      <c r="I218" s="239"/>
      <c r="J218" s="239"/>
      <c r="K218" s="239"/>
      <c r="L218" s="239"/>
      <c r="M218" s="239"/>
      <c r="N218" s="239"/>
      <c r="O218" s="239"/>
      <c r="P218" s="239"/>
      <c r="Q218" s="239"/>
      <c r="R218" s="239"/>
      <c r="S218" s="239"/>
      <c r="T218" s="239"/>
      <c r="U218" s="239"/>
      <c r="V218" s="239"/>
      <c r="W218" s="239"/>
      <c r="X218" s="239"/>
      <c r="Y218" s="239"/>
      <c r="Z218" s="239"/>
      <c r="AA218" s="239"/>
      <c r="AB218" s="239"/>
      <c r="AC218" s="239"/>
      <c r="AD218" s="239"/>
    </row>
    <row r="219" spans="1:30" ht="12" customHeight="1" x14ac:dyDescent="0.25">
      <c r="A219" s="241"/>
      <c r="B219" s="239"/>
      <c r="C219" s="239"/>
      <c r="D219" s="239"/>
      <c r="E219" s="239"/>
      <c r="F219" s="239"/>
      <c r="G219" s="240"/>
      <c r="H219" s="239"/>
      <c r="I219" s="239"/>
      <c r="J219" s="239"/>
      <c r="K219" s="239"/>
      <c r="L219" s="239"/>
      <c r="M219" s="239"/>
      <c r="N219" s="239"/>
      <c r="O219" s="239"/>
      <c r="P219" s="239"/>
      <c r="Q219" s="239"/>
      <c r="R219" s="239"/>
      <c r="S219" s="239"/>
      <c r="T219" s="239"/>
      <c r="U219" s="239"/>
      <c r="V219" s="239"/>
      <c r="W219" s="239"/>
      <c r="X219" s="239"/>
      <c r="Y219" s="239"/>
      <c r="Z219" s="239"/>
      <c r="AA219" s="239"/>
      <c r="AB219" s="239"/>
      <c r="AC219" s="239"/>
      <c r="AD219" s="239"/>
    </row>
    <row r="220" spans="1:30" ht="12" customHeight="1" x14ac:dyDescent="0.25">
      <c r="A220" s="241"/>
      <c r="B220" s="239"/>
      <c r="C220" s="239"/>
      <c r="D220" s="239"/>
      <c r="E220" s="239"/>
      <c r="F220" s="239"/>
      <c r="G220" s="240"/>
      <c r="H220" s="239"/>
      <c r="I220" s="239"/>
      <c r="J220" s="239"/>
      <c r="K220" s="239"/>
      <c r="L220" s="239"/>
      <c r="M220" s="239"/>
      <c r="N220" s="239"/>
      <c r="O220" s="239"/>
      <c r="P220" s="239"/>
      <c r="Q220" s="239"/>
      <c r="R220" s="239"/>
      <c r="S220" s="239"/>
      <c r="T220" s="239"/>
      <c r="U220" s="239"/>
      <c r="V220" s="239"/>
      <c r="W220" s="239"/>
      <c r="X220" s="239"/>
      <c r="Y220" s="239"/>
      <c r="Z220" s="239"/>
      <c r="AA220" s="239"/>
      <c r="AB220" s="239"/>
      <c r="AC220" s="239"/>
      <c r="AD220" s="239"/>
    </row>
    <row r="221" spans="1:30" ht="12" customHeight="1" x14ac:dyDescent="0.25">
      <c r="A221" s="241"/>
      <c r="B221" s="239"/>
      <c r="C221" s="239"/>
      <c r="D221" s="239"/>
      <c r="E221" s="239"/>
      <c r="F221" s="239"/>
      <c r="G221" s="240"/>
      <c r="H221" s="239"/>
      <c r="I221" s="239"/>
      <c r="J221" s="239"/>
      <c r="K221" s="239"/>
      <c r="L221" s="239"/>
      <c r="M221" s="239"/>
      <c r="N221" s="239"/>
      <c r="O221" s="239"/>
      <c r="P221" s="239"/>
      <c r="Q221" s="239"/>
      <c r="R221" s="239"/>
      <c r="S221" s="239"/>
      <c r="T221" s="239"/>
      <c r="U221" s="239"/>
      <c r="V221" s="239"/>
      <c r="W221" s="239"/>
      <c r="X221" s="239"/>
      <c r="Y221" s="239"/>
      <c r="Z221" s="239"/>
      <c r="AA221" s="239"/>
      <c r="AB221" s="239"/>
      <c r="AC221" s="239"/>
      <c r="AD221" s="239"/>
    </row>
    <row r="222" spans="1:30" ht="12" customHeight="1" x14ac:dyDescent="0.25">
      <c r="A222" s="241"/>
      <c r="B222" s="239"/>
      <c r="C222" s="239"/>
      <c r="D222" s="239"/>
      <c r="E222" s="239"/>
      <c r="F222" s="239"/>
      <c r="G222" s="240"/>
      <c r="H222" s="239"/>
      <c r="I222" s="239"/>
      <c r="J222" s="239"/>
      <c r="K222" s="239"/>
      <c r="L222" s="239"/>
      <c r="M222" s="239"/>
      <c r="N222" s="239"/>
      <c r="O222" s="239"/>
      <c r="P222" s="239"/>
      <c r="Q222" s="239"/>
      <c r="R222" s="239"/>
      <c r="S222" s="239"/>
      <c r="T222" s="239"/>
      <c r="U222" s="239"/>
      <c r="V222" s="239"/>
      <c r="W222" s="239"/>
      <c r="X222" s="239"/>
      <c r="Y222" s="239"/>
      <c r="Z222" s="239"/>
      <c r="AA222" s="239"/>
      <c r="AB222" s="239"/>
      <c r="AC222" s="239"/>
      <c r="AD222" s="239"/>
    </row>
    <row r="223" spans="1:30" ht="12" customHeight="1" x14ac:dyDescent="0.25">
      <c r="A223" s="241"/>
      <c r="B223" s="239"/>
      <c r="C223" s="239"/>
      <c r="D223" s="239"/>
      <c r="E223" s="239"/>
      <c r="F223" s="239"/>
      <c r="G223" s="240"/>
      <c r="H223" s="239"/>
      <c r="I223" s="239"/>
      <c r="J223" s="239"/>
      <c r="K223" s="239"/>
      <c r="L223" s="239"/>
      <c r="M223" s="239"/>
      <c r="N223" s="239"/>
      <c r="O223" s="239"/>
      <c r="P223" s="239"/>
      <c r="Q223" s="239"/>
      <c r="R223" s="239"/>
      <c r="S223" s="239"/>
      <c r="T223" s="239"/>
      <c r="U223" s="239"/>
      <c r="V223" s="239"/>
      <c r="W223" s="239"/>
      <c r="X223" s="239"/>
      <c r="Y223" s="239"/>
      <c r="Z223" s="239"/>
      <c r="AA223" s="239"/>
      <c r="AB223" s="239"/>
      <c r="AC223" s="239"/>
      <c r="AD223" s="239"/>
    </row>
    <row r="224" spans="1:30" ht="12" customHeight="1" x14ac:dyDescent="0.25">
      <c r="A224" s="241"/>
      <c r="B224" s="239"/>
      <c r="C224" s="239"/>
      <c r="D224" s="239"/>
      <c r="E224" s="239"/>
      <c r="F224" s="239"/>
      <c r="G224" s="240"/>
      <c r="H224" s="239"/>
      <c r="I224" s="239"/>
      <c r="J224" s="239"/>
      <c r="K224" s="239"/>
      <c r="L224" s="239"/>
      <c r="M224" s="239"/>
      <c r="N224" s="239"/>
      <c r="O224" s="239"/>
      <c r="P224" s="239"/>
      <c r="Q224" s="239"/>
      <c r="R224" s="239"/>
      <c r="S224" s="239"/>
      <c r="T224" s="239"/>
      <c r="U224" s="239"/>
      <c r="V224" s="239"/>
      <c r="W224" s="239"/>
      <c r="X224" s="239"/>
      <c r="Y224" s="239"/>
      <c r="Z224" s="239"/>
      <c r="AA224" s="239"/>
      <c r="AB224" s="239"/>
      <c r="AC224" s="239"/>
      <c r="AD224" s="239"/>
    </row>
    <row r="225" spans="1:30" ht="12" customHeight="1" x14ac:dyDescent="0.25">
      <c r="A225" s="241"/>
      <c r="B225" s="239"/>
      <c r="C225" s="239"/>
      <c r="D225" s="239"/>
      <c r="E225" s="239"/>
      <c r="F225" s="239"/>
      <c r="G225" s="240"/>
      <c r="H225" s="239"/>
      <c r="I225" s="239"/>
      <c r="J225" s="239"/>
      <c r="K225" s="239"/>
      <c r="L225" s="239"/>
      <c r="M225" s="239"/>
      <c r="N225" s="239"/>
      <c r="O225" s="239"/>
      <c r="P225" s="239"/>
      <c r="Q225" s="239"/>
      <c r="R225" s="239"/>
      <c r="S225" s="239"/>
      <c r="T225" s="239"/>
      <c r="U225" s="239"/>
      <c r="V225" s="239"/>
      <c r="W225" s="239"/>
      <c r="X225" s="239"/>
      <c r="Y225" s="239"/>
      <c r="Z225" s="239"/>
      <c r="AA225" s="239"/>
      <c r="AB225" s="239"/>
      <c r="AC225" s="239"/>
      <c r="AD225" s="239"/>
    </row>
    <row r="226" spans="1:30" ht="12" customHeight="1" x14ac:dyDescent="0.25">
      <c r="A226" s="241"/>
      <c r="B226" s="239"/>
      <c r="C226" s="239"/>
      <c r="D226" s="239"/>
      <c r="E226" s="239"/>
      <c r="F226" s="239"/>
      <c r="G226" s="240"/>
      <c r="H226" s="239"/>
      <c r="I226" s="239"/>
      <c r="J226" s="239"/>
      <c r="K226" s="239"/>
      <c r="L226" s="239"/>
      <c r="M226" s="239"/>
      <c r="N226" s="239"/>
      <c r="O226" s="239"/>
      <c r="P226" s="239"/>
      <c r="Q226" s="239"/>
      <c r="R226" s="239"/>
      <c r="S226" s="239"/>
      <c r="T226" s="239"/>
      <c r="U226" s="239"/>
      <c r="V226" s="239"/>
      <c r="W226" s="239"/>
      <c r="X226" s="239"/>
      <c r="Y226" s="239"/>
      <c r="Z226" s="239"/>
      <c r="AA226" s="239"/>
      <c r="AB226" s="239"/>
      <c r="AC226" s="239"/>
      <c r="AD226" s="239"/>
    </row>
    <row r="227" spans="1:30" ht="12" customHeight="1" x14ac:dyDescent="0.25">
      <c r="A227" s="241"/>
      <c r="B227" s="239"/>
      <c r="C227" s="239"/>
      <c r="D227" s="239"/>
      <c r="E227" s="239"/>
      <c r="F227" s="239"/>
      <c r="G227" s="240"/>
      <c r="H227" s="239"/>
      <c r="I227" s="239"/>
      <c r="J227" s="239"/>
      <c r="K227" s="239"/>
      <c r="L227" s="239"/>
      <c r="M227" s="239"/>
      <c r="N227" s="239"/>
      <c r="O227" s="239"/>
      <c r="P227" s="239"/>
      <c r="Q227" s="239"/>
      <c r="R227" s="239"/>
      <c r="S227" s="239"/>
      <c r="T227" s="239"/>
      <c r="U227" s="239"/>
      <c r="V227" s="239"/>
      <c r="W227" s="239"/>
      <c r="X227" s="239"/>
      <c r="Y227" s="239"/>
      <c r="Z227" s="239"/>
      <c r="AA227" s="239"/>
      <c r="AB227" s="239"/>
      <c r="AC227" s="239"/>
      <c r="AD227" s="239"/>
    </row>
    <row r="228" spans="1:30" ht="12" customHeight="1" x14ac:dyDescent="0.25">
      <c r="A228" s="241"/>
      <c r="B228" s="239"/>
      <c r="C228" s="239"/>
      <c r="D228" s="239"/>
      <c r="E228" s="239"/>
      <c r="F228" s="239"/>
      <c r="G228" s="240"/>
      <c r="H228" s="239"/>
      <c r="I228" s="239"/>
      <c r="J228" s="239"/>
      <c r="K228" s="239"/>
      <c r="L228" s="239"/>
      <c r="M228" s="239"/>
      <c r="N228" s="239"/>
      <c r="O228" s="239"/>
      <c r="P228" s="239"/>
      <c r="Q228" s="239"/>
      <c r="R228" s="239"/>
      <c r="S228" s="239"/>
      <c r="T228" s="239"/>
      <c r="U228" s="239"/>
      <c r="V228" s="239"/>
      <c r="W228" s="239"/>
      <c r="X228" s="239"/>
      <c r="Y228" s="239"/>
      <c r="Z228" s="239"/>
      <c r="AA228" s="239"/>
      <c r="AB228" s="239"/>
      <c r="AC228" s="239"/>
      <c r="AD228" s="239"/>
    </row>
    <row r="229" spans="1:30" ht="12" customHeight="1" x14ac:dyDescent="0.25">
      <c r="A229" s="241"/>
      <c r="B229" s="239"/>
      <c r="C229" s="239"/>
      <c r="D229" s="239"/>
      <c r="E229" s="239"/>
      <c r="F229" s="239"/>
      <c r="G229" s="240"/>
      <c r="H229" s="239"/>
      <c r="I229" s="239"/>
      <c r="J229" s="239"/>
      <c r="K229" s="239"/>
      <c r="L229" s="239"/>
      <c r="M229" s="239"/>
      <c r="N229" s="239"/>
      <c r="O229" s="239"/>
      <c r="P229" s="239"/>
      <c r="Q229" s="239"/>
      <c r="R229" s="239"/>
      <c r="S229" s="239"/>
      <c r="T229" s="239"/>
      <c r="U229" s="239"/>
      <c r="V229" s="239"/>
      <c r="W229" s="239"/>
      <c r="X229" s="239"/>
      <c r="Y229" s="239"/>
      <c r="Z229" s="239"/>
      <c r="AA229" s="239"/>
      <c r="AB229" s="239"/>
      <c r="AC229" s="239"/>
      <c r="AD229" s="239"/>
    </row>
    <row r="230" spans="1:30" ht="12" customHeight="1" x14ac:dyDescent="0.25">
      <c r="A230" s="241"/>
      <c r="B230" s="239"/>
      <c r="C230" s="239"/>
      <c r="D230" s="239"/>
      <c r="E230" s="239"/>
      <c r="F230" s="239"/>
      <c r="G230" s="240"/>
      <c r="H230" s="239"/>
      <c r="I230" s="239"/>
      <c r="J230" s="239"/>
      <c r="K230" s="239"/>
      <c r="L230" s="239"/>
      <c r="M230" s="239"/>
      <c r="N230" s="239"/>
      <c r="O230" s="239"/>
      <c r="P230" s="239"/>
      <c r="Q230" s="239"/>
      <c r="R230" s="239"/>
      <c r="S230" s="239"/>
      <c r="T230" s="239"/>
      <c r="U230" s="239"/>
      <c r="V230" s="239"/>
      <c r="W230" s="239"/>
      <c r="X230" s="239"/>
      <c r="Y230" s="239"/>
      <c r="Z230" s="239"/>
      <c r="AA230" s="239"/>
      <c r="AB230" s="239"/>
      <c r="AC230" s="239"/>
      <c r="AD230" s="239"/>
    </row>
    <row r="231" spans="1:30" ht="12" customHeight="1" x14ac:dyDescent="0.25">
      <c r="A231" s="241"/>
      <c r="B231" s="239"/>
      <c r="C231" s="239"/>
      <c r="D231" s="239"/>
      <c r="E231" s="239"/>
      <c r="F231" s="239"/>
      <c r="G231" s="240"/>
      <c r="H231" s="239"/>
      <c r="I231" s="239"/>
      <c r="J231" s="239"/>
      <c r="K231" s="239"/>
      <c r="L231" s="239"/>
      <c r="M231" s="239"/>
      <c r="N231" s="239"/>
      <c r="O231" s="239"/>
      <c r="P231" s="239"/>
      <c r="Q231" s="239"/>
      <c r="R231" s="239"/>
      <c r="S231" s="239"/>
      <c r="T231" s="239"/>
      <c r="U231" s="239"/>
      <c r="V231" s="239"/>
      <c r="W231" s="239"/>
      <c r="X231" s="239"/>
      <c r="Y231" s="239"/>
      <c r="Z231" s="239"/>
      <c r="AA231" s="239"/>
      <c r="AB231" s="239"/>
      <c r="AC231" s="239"/>
      <c r="AD231" s="239"/>
    </row>
    <row r="232" spans="1:30" ht="12" customHeight="1" x14ac:dyDescent="0.25">
      <c r="A232" s="241"/>
      <c r="B232" s="239"/>
      <c r="C232" s="239"/>
      <c r="D232" s="239"/>
      <c r="E232" s="239"/>
      <c r="F232" s="239"/>
      <c r="G232" s="240"/>
      <c r="H232" s="239"/>
      <c r="I232" s="239"/>
      <c r="J232" s="239"/>
      <c r="K232" s="239"/>
      <c r="L232" s="239"/>
      <c r="M232" s="239"/>
      <c r="N232" s="239"/>
      <c r="O232" s="239"/>
      <c r="P232" s="239"/>
      <c r="Q232" s="239"/>
      <c r="R232" s="239"/>
      <c r="S232" s="239"/>
      <c r="T232" s="239"/>
      <c r="U232" s="239"/>
      <c r="V232" s="239"/>
      <c r="W232" s="239"/>
      <c r="X232" s="239"/>
      <c r="Y232" s="239"/>
      <c r="Z232" s="239"/>
      <c r="AA232" s="239"/>
      <c r="AB232" s="239"/>
      <c r="AC232" s="239"/>
      <c r="AD232" s="239"/>
    </row>
    <row r="233" spans="1:30" ht="12" customHeight="1" x14ac:dyDescent="0.25">
      <c r="A233" s="241"/>
      <c r="B233" s="239"/>
      <c r="C233" s="239"/>
      <c r="D233" s="239"/>
      <c r="E233" s="239"/>
      <c r="F233" s="239"/>
      <c r="G233" s="240"/>
      <c r="H233" s="239"/>
      <c r="I233" s="239"/>
      <c r="J233" s="239"/>
      <c r="K233" s="239"/>
      <c r="L233" s="239"/>
      <c r="M233" s="239"/>
      <c r="N233" s="239"/>
      <c r="O233" s="239"/>
      <c r="P233" s="239"/>
      <c r="Q233" s="239"/>
      <c r="R233" s="239"/>
      <c r="S233" s="239"/>
      <c r="T233" s="239"/>
      <c r="U233" s="239"/>
      <c r="V233" s="239"/>
      <c r="W233" s="239"/>
      <c r="X233" s="239"/>
      <c r="Y233" s="239"/>
      <c r="Z233" s="239"/>
      <c r="AA233" s="239"/>
      <c r="AB233" s="239"/>
      <c r="AC233" s="239"/>
      <c r="AD233" s="239"/>
    </row>
    <row r="234" spans="1:30" ht="12" customHeight="1" x14ac:dyDescent="0.25">
      <c r="A234" s="241"/>
      <c r="B234" s="239"/>
      <c r="C234" s="239"/>
      <c r="D234" s="239"/>
      <c r="E234" s="239"/>
      <c r="F234" s="239"/>
      <c r="G234" s="240"/>
      <c r="H234" s="239"/>
      <c r="I234" s="239"/>
      <c r="J234" s="239"/>
      <c r="K234" s="239"/>
      <c r="L234" s="239"/>
      <c r="M234" s="239"/>
      <c r="N234" s="239"/>
      <c r="O234" s="239"/>
      <c r="P234" s="239"/>
      <c r="Q234" s="239"/>
      <c r="R234" s="239"/>
      <c r="S234" s="239"/>
      <c r="T234" s="239"/>
      <c r="U234" s="239"/>
      <c r="V234" s="239"/>
      <c r="W234" s="239"/>
      <c r="X234" s="239"/>
      <c r="Y234" s="239"/>
      <c r="Z234" s="239"/>
      <c r="AA234" s="239"/>
      <c r="AB234" s="239"/>
      <c r="AC234" s="239"/>
      <c r="AD234" s="239"/>
    </row>
    <row r="235" spans="1:30" ht="12" customHeight="1" x14ac:dyDescent="0.25">
      <c r="A235" s="241"/>
      <c r="B235" s="239"/>
      <c r="C235" s="239"/>
      <c r="D235" s="239"/>
      <c r="E235" s="239"/>
      <c r="F235" s="239"/>
      <c r="G235" s="240"/>
      <c r="H235" s="239"/>
      <c r="I235" s="239"/>
      <c r="J235" s="239"/>
      <c r="K235" s="239"/>
      <c r="L235" s="239"/>
      <c r="M235" s="239"/>
      <c r="N235" s="239"/>
      <c r="O235" s="239"/>
      <c r="P235" s="239"/>
      <c r="Q235" s="239"/>
      <c r="R235" s="239"/>
      <c r="S235" s="239"/>
      <c r="T235" s="239"/>
      <c r="U235" s="239"/>
      <c r="V235" s="239"/>
      <c r="W235" s="239"/>
      <c r="X235" s="239"/>
      <c r="Y235" s="239"/>
      <c r="Z235" s="239"/>
      <c r="AA235" s="239"/>
      <c r="AB235" s="239"/>
      <c r="AC235" s="239"/>
      <c r="AD235" s="239"/>
    </row>
    <row r="236" spans="1:30" ht="12" customHeight="1" x14ac:dyDescent="0.25">
      <c r="A236" s="241"/>
      <c r="B236" s="239"/>
      <c r="C236" s="239"/>
      <c r="D236" s="239"/>
      <c r="E236" s="239"/>
      <c r="F236" s="239"/>
      <c r="G236" s="240"/>
      <c r="H236" s="239"/>
      <c r="I236" s="239"/>
      <c r="J236" s="239"/>
      <c r="K236" s="239"/>
      <c r="L236" s="239"/>
      <c r="M236" s="239"/>
      <c r="N236" s="239"/>
      <c r="O236" s="239"/>
      <c r="P236" s="239"/>
      <c r="Q236" s="239"/>
      <c r="R236" s="239"/>
      <c r="S236" s="239"/>
      <c r="T236" s="239"/>
      <c r="U236" s="239"/>
      <c r="V236" s="239"/>
      <c r="W236" s="239"/>
      <c r="X236" s="239"/>
      <c r="Y236" s="239"/>
      <c r="Z236" s="239"/>
      <c r="AA236" s="239"/>
      <c r="AB236" s="239"/>
      <c r="AC236" s="239"/>
      <c r="AD236" s="239"/>
    </row>
    <row r="237" spans="1:30" ht="12" customHeight="1" x14ac:dyDescent="0.25">
      <c r="A237" s="241"/>
      <c r="B237" s="239"/>
      <c r="C237" s="239"/>
      <c r="D237" s="239"/>
      <c r="E237" s="239"/>
      <c r="F237" s="239"/>
      <c r="G237" s="240"/>
      <c r="H237" s="239"/>
      <c r="I237" s="239"/>
      <c r="J237" s="239"/>
      <c r="K237" s="239"/>
      <c r="L237" s="239"/>
      <c r="M237" s="239"/>
      <c r="N237" s="239"/>
      <c r="O237" s="239"/>
      <c r="P237" s="239"/>
      <c r="Q237" s="239"/>
      <c r="R237" s="239"/>
      <c r="S237" s="239"/>
      <c r="T237" s="239"/>
      <c r="U237" s="239"/>
      <c r="V237" s="239"/>
      <c r="W237" s="239"/>
      <c r="X237" s="239"/>
      <c r="Y237" s="239"/>
      <c r="Z237" s="239"/>
      <c r="AA237" s="239"/>
      <c r="AB237" s="239"/>
      <c r="AC237" s="239"/>
      <c r="AD237" s="239"/>
    </row>
    <row r="238" spans="1:30" ht="12" customHeight="1" x14ac:dyDescent="0.25">
      <c r="A238" s="241"/>
      <c r="B238" s="239"/>
      <c r="C238" s="239"/>
      <c r="D238" s="239"/>
      <c r="E238" s="239"/>
      <c r="F238" s="239"/>
      <c r="G238" s="240"/>
      <c r="H238" s="239"/>
      <c r="I238" s="239"/>
      <c r="J238" s="239"/>
      <c r="K238" s="239"/>
      <c r="L238" s="239"/>
      <c r="M238" s="239"/>
      <c r="N238" s="239"/>
      <c r="O238" s="239"/>
      <c r="P238" s="239"/>
      <c r="Q238" s="239"/>
      <c r="R238" s="239"/>
      <c r="S238" s="239"/>
      <c r="T238" s="239"/>
      <c r="U238" s="239"/>
      <c r="V238" s="239"/>
      <c r="W238" s="239"/>
      <c r="X238" s="239"/>
      <c r="Y238" s="239"/>
      <c r="Z238" s="239"/>
      <c r="AA238" s="239"/>
      <c r="AB238" s="239"/>
      <c r="AC238" s="239"/>
      <c r="AD238" s="239"/>
    </row>
    <row r="239" spans="1:30" ht="12" customHeight="1" x14ac:dyDescent="0.25">
      <c r="A239" s="241"/>
      <c r="B239" s="239"/>
      <c r="C239" s="239"/>
      <c r="D239" s="239"/>
      <c r="E239" s="239"/>
      <c r="F239" s="239"/>
      <c r="G239" s="240"/>
      <c r="H239" s="239"/>
      <c r="I239" s="239"/>
      <c r="J239" s="239"/>
      <c r="K239" s="239"/>
      <c r="L239" s="239"/>
      <c r="M239" s="239"/>
      <c r="N239" s="239"/>
      <c r="O239" s="239"/>
      <c r="P239" s="239"/>
      <c r="Q239" s="239"/>
      <c r="R239" s="239"/>
      <c r="S239" s="239"/>
      <c r="T239" s="239"/>
      <c r="U239" s="239"/>
      <c r="V239" s="239"/>
      <c r="W239" s="239"/>
      <c r="X239" s="239"/>
      <c r="Y239" s="239"/>
      <c r="Z239" s="239"/>
      <c r="AA239" s="239"/>
      <c r="AB239" s="239"/>
      <c r="AC239" s="239"/>
      <c r="AD239" s="239"/>
    </row>
    <row r="240" spans="1:30" ht="12" customHeight="1" x14ac:dyDescent="0.25">
      <c r="A240" s="241"/>
      <c r="B240" s="239"/>
      <c r="C240" s="239"/>
      <c r="D240" s="239"/>
      <c r="E240" s="239"/>
      <c r="F240" s="239"/>
      <c r="G240" s="240"/>
      <c r="H240" s="239"/>
      <c r="I240" s="239"/>
      <c r="J240" s="239"/>
      <c r="K240" s="239"/>
      <c r="L240" s="239"/>
      <c r="M240" s="239"/>
      <c r="N240" s="239"/>
      <c r="O240" s="239"/>
      <c r="P240" s="239"/>
      <c r="Q240" s="239"/>
      <c r="R240" s="239"/>
      <c r="S240" s="239"/>
      <c r="T240" s="239"/>
      <c r="U240" s="239"/>
      <c r="V240" s="239"/>
      <c r="W240" s="239"/>
      <c r="X240" s="239"/>
      <c r="Y240" s="239"/>
      <c r="Z240" s="239"/>
      <c r="AA240" s="239"/>
      <c r="AB240" s="239"/>
      <c r="AC240" s="239"/>
      <c r="AD240" s="239"/>
    </row>
    <row r="241" spans="1:30" ht="12" customHeight="1" x14ac:dyDescent="0.25">
      <c r="A241" s="241"/>
      <c r="B241" s="239"/>
      <c r="C241" s="239"/>
      <c r="D241" s="239"/>
      <c r="E241" s="239"/>
      <c r="F241" s="239"/>
      <c r="G241" s="240"/>
      <c r="H241" s="239"/>
      <c r="I241" s="239"/>
      <c r="J241" s="239"/>
      <c r="K241" s="239"/>
      <c r="L241" s="239"/>
      <c r="M241" s="239"/>
      <c r="N241" s="239"/>
      <c r="O241" s="239"/>
      <c r="P241" s="239"/>
      <c r="Q241" s="239"/>
      <c r="R241" s="239"/>
      <c r="S241" s="239"/>
      <c r="T241" s="239"/>
      <c r="U241" s="239"/>
      <c r="V241" s="239"/>
      <c r="W241" s="239"/>
      <c r="X241" s="239"/>
      <c r="Y241" s="239"/>
      <c r="Z241" s="239"/>
      <c r="AA241" s="239"/>
      <c r="AB241" s="239"/>
      <c r="AC241" s="239"/>
      <c r="AD241" s="239"/>
    </row>
    <row r="242" spans="1:30" ht="12" customHeight="1" x14ac:dyDescent="0.25">
      <c r="A242" s="241"/>
      <c r="B242" s="239"/>
      <c r="C242" s="239"/>
      <c r="D242" s="239"/>
      <c r="E242" s="239"/>
      <c r="F242" s="239"/>
      <c r="G242" s="240"/>
      <c r="H242" s="239"/>
      <c r="I242" s="239"/>
      <c r="J242" s="239"/>
      <c r="K242" s="239"/>
      <c r="L242" s="239"/>
      <c r="M242" s="239"/>
      <c r="N242" s="239"/>
      <c r="O242" s="239"/>
      <c r="P242" s="239"/>
      <c r="Q242" s="239"/>
      <c r="R242" s="239"/>
      <c r="S242" s="239"/>
      <c r="T242" s="239"/>
      <c r="U242" s="239"/>
      <c r="V242" s="239"/>
      <c r="W242" s="239"/>
      <c r="X242" s="239"/>
      <c r="Y242" s="239"/>
      <c r="Z242" s="239"/>
      <c r="AA242" s="239"/>
      <c r="AB242" s="239"/>
      <c r="AC242" s="239"/>
      <c r="AD242" s="239"/>
    </row>
    <row r="243" spans="1:30" ht="12" customHeight="1" x14ac:dyDescent="0.25">
      <c r="A243" s="241"/>
      <c r="B243" s="239"/>
      <c r="C243" s="239"/>
      <c r="D243" s="239"/>
      <c r="E243" s="239"/>
      <c r="F243" s="239"/>
      <c r="G243" s="240"/>
      <c r="H243" s="239"/>
      <c r="I243" s="239"/>
      <c r="J243" s="239"/>
      <c r="K243" s="239"/>
      <c r="L243" s="239"/>
      <c r="M243" s="239"/>
      <c r="N243" s="239"/>
      <c r="O243" s="239"/>
      <c r="P243" s="239"/>
      <c r="Q243" s="239"/>
      <c r="R243" s="239"/>
      <c r="S243" s="239"/>
      <c r="T243" s="239"/>
      <c r="U243" s="239"/>
      <c r="V243" s="239"/>
      <c r="W243" s="239"/>
      <c r="X243" s="239"/>
      <c r="Y243" s="239"/>
      <c r="Z243" s="239"/>
      <c r="AA243" s="239"/>
      <c r="AB243" s="239"/>
      <c r="AC243" s="239"/>
      <c r="AD243" s="239"/>
    </row>
    <row r="244" spans="1:30" ht="12" customHeight="1" x14ac:dyDescent="0.25">
      <c r="A244" s="241"/>
      <c r="B244" s="239"/>
      <c r="C244" s="239"/>
      <c r="D244" s="239"/>
      <c r="E244" s="239"/>
      <c r="F244" s="239"/>
      <c r="G244" s="240"/>
      <c r="H244" s="239"/>
      <c r="I244" s="239"/>
      <c r="J244" s="239"/>
      <c r="K244" s="239"/>
      <c r="L244" s="239"/>
      <c r="M244" s="239"/>
      <c r="N244" s="239"/>
      <c r="O244" s="239"/>
      <c r="P244" s="239"/>
      <c r="Q244" s="239"/>
      <c r="R244" s="239"/>
      <c r="S244" s="239"/>
      <c r="T244" s="239"/>
      <c r="U244" s="239"/>
      <c r="V244" s="239"/>
      <c r="W244" s="239"/>
      <c r="X244" s="239"/>
      <c r="Y244" s="239"/>
      <c r="Z244" s="239"/>
      <c r="AA244" s="239"/>
      <c r="AB244" s="239"/>
      <c r="AC244" s="239"/>
      <c r="AD244" s="239"/>
    </row>
    <row r="245" spans="1:30" ht="12" customHeight="1" x14ac:dyDescent="0.25">
      <c r="A245" s="241"/>
      <c r="B245" s="239"/>
      <c r="C245" s="239"/>
      <c r="D245" s="239"/>
      <c r="E245" s="239"/>
      <c r="F245" s="239"/>
      <c r="G245" s="240"/>
      <c r="H245" s="239"/>
      <c r="I245" s="239"/>
      <c r="J245" s="239"/>
      <c r="K245" s="239"/>
      <c r="L245" s="239"/>
      <c r="M245" s="239"/>
      <c r="N245" s="239"/>
      <c r="O245" s="239"/>
      <c r="P245" s="239"/>
      <c r="Q245" s="239"/>
      <c r="R245" s="239"/>
      <c r="S245" s="239"/>
      <c r="T245" s="239"/>
      <c r="U245" s="239"/>
      <c r="V245" s="239"/>
      <c r="W245" s="239"/>
      <c r="X245" s="239"/>
      <c r="Y245" s="239"/>
      <c r="Z245" s="239"/>
      <c r="AA245" s="239"/>
      <c r="AB245" s="239"/>
      <c r="AC245" s="239"/>
      <c r="AD245" s="239"/>
    </row>
    <row r="246" spans="1:30" ht="12" customHeight="1" x14ac:dyDescent="0.25">
      <c r="A246" s="241"/>
      <c r="B246" s="239"/>
      <c r="C246" s="239"/>
      <c r="D246" s="239"/>
      <c r="E246" s="239"/>
      <c r="F246" s="239"/>
      <c r="G246" s="240"/>
      <c r="H246" s="239"/>
      <c r="I246" s="239"/>
      <c r="J246" s="239"/>
      <c r="K246" s="239"/>
      <c r="L246" s="239"/>
      <c r="M246" s="239"/>
      <c r="N246" s="239"/>
      <c r="O246" s="239"/>
      <c r="P246" s="239"/>
      <c r="Q246" s="239"/>
      <c r="R246" s="239"/>
      <c r="S246" s="239"/>
      <c r="T246" s="239"/>
      <c r="U246" s="239"/>
      <c r="V246" s="239"/>
      <c r="W246" s="239"/>
      <c r="X246" s="239"/>
      <c r="Y246" s="239"/>
      <c r="Z246" s="239"/>
      <c r="AA246" s="239"/>
      <c r="AB246" s="239"/>
      <c r="AC246" s="239"/>
      <c r="AD246" s="239"/>
    </row>
    <row r="247" spans="1:30" ht="12" customHeight="1" x14ac:dyDescent="0.25">
      <c r="A247" s="241"/>
      <c r="B247" s="239"/>
      <c r="C247" s="239"/>
      <c r="D247" s="239"/>
      <c r="E247" s="239"/>
      <c r="F247" s="239"/>
      <c r="G247" s="240"/>
      <c r="H247" s="239"/>
      <c r="I247" s="239"/>
      <c r="J247" s="239"/>
      <c r="K247" s="239"/>
      <c r="L247" s="239"/>
      <c r="M247" s="239"/>
      <c r="N247" s="239"/>
      <c r="O247" s="239"/>
      <c r="P247" s="239"/>
      <c r="Q247" s="239"/>
      <c r="R247" s="239"/>
      <c r="S247" s="239"/>
      <c r="T247" s="239"/>
      <c r="U247" s="239"/>
      <c r="V247" s="239"/>
      <c r="W247" s="239"/>
      <c r="X247" s="239"/>
      <c r="Y247" s="239"/>
      <c r="Z247" s="239"/>
      <c r="AA247" s="239"/>
      <c r="AB247" s="239"/>
      <c r="AC247" s="239"/>
      <c r="AD247" s="239"/>
    </row>
    <row r="248" spans="1:30" ht="12" customHeight="1" x14ac:dyDescent="0.25">
      <c r="A248" s="241"/>
      <c r="B248" s="239"/>
      <c r="C248" s="239"/>
      <c r="D248" s="239"/>
      <c r="E248" s="239"/>
      <c r="F248" s="239"/>
      <c r="G248" s="240"/>
      <c r="H248" s="239"/>
      <c r="I248" s="239"/>
      <c r="J248" s="239"/>
      <c r="K248" s="239"/>
      <c r="L248" s="239"/>
      <c r="M248" s="239"/>
      <c r="N248" s="239"/>
      <c r="O248" s="239"/>
      <c r="P248" s="239"/>
      <c r="Q248" s="239"/>
      <c r="R248" s="239"/>
      <c r="S248" s="239"/>
      <c r="T248" s="239"/>
      <c r="U248" s="239"/>
      <c r="V248" s="239"/>
      <c r="W248" s="239"/>
      <c r="X248" s="239"/>
      <c r="Y248" s="239"/>
      <c r="Z248" s="239"/>
      <c r="AA248" s="239"/>
      <c r="AB248" s="239"/>
      <c r="AC248" s="239"/>
      <c r="AD248" s="239"/>
    </row>
    <row r="249" spans="1:30" ht="12" customHeight="1" x14ac:dyDescent="0.25">
      <c r="A249" s="241"/>
      <c r="B249" s="239"/>
      <c r="C249" s="239"/>
      <c r="D249" s="239"/>
      <c r="E249" s="239"/>
      <c r="F249" s="239"/>
      <c r="G249" s="240"/>
      <c r="H249" s="239"/>
      <c r="I249" s="239"/>
      <c r="J249" s="239"/>
      <c r="K249" s="239"/>
      <c r="L249" s="239"/>
      <c r="M249" s="239"/>
      <c r="N249" s="239"/>
      <c r="O249" s="239"/>
      <c r="P249" s="239"/>
      <c r="Q249" s="239"/>
      <c r="R249" s="239"/>
      <c r="S249" s="239"/>
      <c r="T249" s="239"/>
      <c r="U249" s="239"/>
      <c r="V249" s="239"/>
      <c r="W249" s="239"/>
      <c r="X249" s="239"/>
      <c r="Y249" s="239"/>
      <c r="Z249" s="239"/>
      <c r="AA249" s="239"/>
      <c r="AB249" s="239"/>
      <c r="AC249" s="239"/>
      <c r="AD249" s="239"/>
    </row>
    <row r="250" spans="1:30" ht="12" customHeight="1" x14ac:dyDescent="0.25">
      <c r="A250" s="241"/>
      <c r="B250" s="239"/>
      <c r="C250" s="239"/>
      <c r="D250" s="239"/>
      <c r="E250" s="239"/>
      <c r="F250" s="239"/>
      <c r="G250" s="240"/>
      <c r="H250" s="239"/>
      <c r="I250" s="239"/>
      <c r="J250" s="239"/>
      <c r="K250" s="239"/>
      <c r="L250" s="239"/>
      <c r="M250" s="239"/>
      <c r="N250" s="239"/>
      <c r="O250" s="239"/>
      <c r="P250" s="239"/>
      <c r="Q250" s="239"/>
      <c r="R250" s="239"/>
      <c r="S250" s="239"/>
      <c r="T250" s="239"/>
      <c r="U250" s="239"/>
      <c r="V250" s="239"/>
      <c r="W250" s="239"/>
      <c r="X250" s="239"/>
      <c r="Y250" s="239"/>
      <c r="Z250" s="239"/>
      <c r="AA250" s="239"/>
      <c r="AB250" s="239"/>
      <c r="AC250" s="239"/>
      <c r="AD250" s="239"/>
    </row>
    <row r="251" spans="1:30" ht="12" customHeight="1" x14ac:dyDescent="0.25">
      <c r="A251" s="241"/>
      <c r="B251" s="239"/>
      <c r="C251" s="239"/>
      <c r="D251" s="239"/>
      <c r="E251" s="239"/>
      <c r="F251" s="239"/>
      <c r="G251" s="240"/>
      <c r="H251" s="239"/>
      <c r="I251" s="239"/>
      <c r="J251" s="239"/>
      <c r="K251" s="239"/>
      <c r="L251" s="239"/>
      <c r="M251" s="239"/>
      <c r="N251" s="239"/>
      <c r="O251" s="239"/>
      <c r="P251" s="239"/>
      <c r="Q251" s="239"/>
      <c r="R251" s="239"/>
      <c r="S251" s="239"/>
      <c r="T251" s="239"/>
      <c r="U251" s="239"/>
      <c r="V251" s="239"/>
      <c r="W251" s="239"/>
      <c r="X251" s="239"/>
      <c r="Y251" s="239"/>
      <c r="Z251" s="239"/>
      <c r="AA251" s="239"/>
      <c r="AB251" s="239"/>
      <c r="AC251" s="239"/>
      <c r="AD251" s="239"/>
    </row>
    <row r="252" spans="1:30" ht="12" customHeight="1" x14ac:dyDescent="0.25">
      <c r="A252" s="241"/>
      <c r="B252" s="239"/>
      <c r="C252" s="239"/>
      <c r="D252" s="239"/>
      <c r="E252" s="239"/>
      <c r="F252" s="239"/>
      <c r="G252" s="240"/>
      <c r="H252" s="239"/>
      <c r="I252" s="239"/>
      <c r="J252" s="239"/>
      <c r="K252" s="239"/>
      <c r="L252" s="239"/>
      <c r="M252" s="239"/>
      <c r="N252" s="239"/>
      <c r="O252" s="239"/>
      <c r="P252" s="239"/>
      <c r="Q252" s="239"/>
      <c r="R252" s="239"/>
      <c r="S252" s="239"/>
      <c r="T252" s="239"/>
      <c r="U252" s="239"/>
      <c r="V252" s="239"/>
      <c r="W252" s="239"/>
      <c r="X252" s="239"/>
      <c r="Y252" s="239"/>
      <c r="Z252" s="239"/>
      <c r="AA252" s="239"/>
      <c r="AB252" s="239"/>
      <c r="AC252" s="239"/>
      <c r="AD252" s="239"/>
    </row>
    <row r="253" spans="1:30" ht="12" customHeight="1" x14ac:dyDescent="0.25">
      <c r="A253" s="241"/>
      <c r="B253" s="239"/>
      <c r="C253" s="239"/>
      <c r="D253" s="239"/>
      <c r="E253" s="239"/>
      <c r="F253" s="239"/>
      <c r="G253" s="240"/>
      <c r="H253" s="239"/>
      <c r="I253" s="239"/>
      <c r="J253" s="239"/>
      <c r="K253" s="239"/>
      <c r="L253" s="239"/>
      <c r="M253" s="239"/>
      <c r="N253" s="239"/>
      <c r="O253" s="239"/>
      <c r="P253" s="239"/>
      <c r="Q253" s="239"/>
      <c r="R253" s="239"/>
      <c r="S253" s="239"/>
      <c r="T253" s="239"/>
      <c r="U253" s="239"/>
      <c r="V253" s="239"/>
      <c r="W253" s="239"/>
      <c r="X253" s="239"/>
      <c r="Y253" s="239"/>
      <c r="Z253" s="239"/>
      <c r="AA253" s="239"/>
      <c r="AB253" s="239"/>
      <c r="AC253" s="239"/>
      <c r="AD253" s="239"/>
    </row>
    <row r="254" spans="1:30" ht="12" customHeight="1" x14ac:dyDescent="0.25">
      <c r="A254" s="241"/>
      <c r="B254" s="239"/>
      <c r="C254" s="239"/>
      <c r="D254" s="239"/>
      <c r="E254" s="239"/>
      <c r="F254" s="239"/>
      <c r="G254" s="240"/>
      <c r="H254" s="239"/>
      <c r="I254" s="239"/>
      <c r="J254" s="239"/>
      <c r="K254" s="239"/>
      <c r="L254" s="239"/>
      <c r="M254" s="239"/>
      <c r="N254" s="239"/>
      <c r="O254" s="239"/>
      <c r="P254" s="239"/>
      <c r="Q254" s="239"/>
      <c r="R254" s="239"/>
      <c r="S254" s="239"/>
      <c r="T254" s="239"/>
      <c r="U254" s="239"/>
      <c r="V254" s="239"/>
      <c r="W254" s="239"/>
      <c r="X254" s="239"/>
      <c r="Y254" s="239"/>
      <c r="Z254" s="239"/>
      <c r="AA254" s="239"/>
      <c r="AB254" s="239"/>
      <c r="AC254" s="239"/>
      <c r="AD254" s="239"/>
    </row>
    <row r="255" spans="1:30" ht="12" customHeight="1" x14ac:dyDescent="0.25">
      <c r="A255" s="241"/>
      <c r="B255" s="239"/>
      <c r="C255" s="239"/>
      <c r="D255" s="239"/>
      <c r="E255" s="239"/>
      <c r="F255" s="239"/>
      <c r="G255" s="240"/>
      <c r="H255" s="239"/>
      <c r="I255" s="239"/>
      <c r="J255" s="239"/>
      <c r="K255" s="239"/>
      <c r="L255" s="239"/>
      <c r="M255" s="239"/>
      <c r="N255" s="239"/>
      <c r="O255" s="239"/>
      <c r="P255" s="239"/>
      <c r="Q255" s="239"/>
      <c r="R255" s="239"/>
      <c r="S255" s="239"/>
      <c r="T255" s="239"/>
      <c r="U255" s="239"/>
      <c r="V255" s="239"/>
      <c r="W255" s="239"/>
      <c r="X255" s="239"/>
      <c r="Y255" s="239"/>
      <c r="Z255" s="239"/>
      <c r="AA255" s="239"/>
      <c r="AB255" s="239"/>
      <c r="AC255" s="239"/>
      <c r="AD255" s="239"/>
    </row>
    <row r="256" spans="1:30" ht="12" customHeight="1" x14ac:dyDescent="0.25">
      <c r="A256" s="241"/>
      <c r="B256" s="239"/>
      <c r="C256" s="239"/>
      <c r="D256" s="239"/>
      <c r="E256" s="239"/>
      <c r="F256" s="239"/>
      <c r="G256" s="240"/>
      <c r="H256" s="239"/>
      <c r="I256" s="239"/>
      <c r="J256" s="239"/>
      <c r="K256" s="239"/>
      <c r="L256" s="239"/>
      <c r="M256" s="239"/>
      <c r="N256" s="239"/>
      <c r="O256" s="239"/>
      <c r="P256" s="239"/>
      <c r="Q256" s="239"/>
      <c r="R256" s="239"/>
      <c r="S256" s="239"/>
      <c r="T256" s="239"/>
      <c r="U256" s="239"/>
      <c r="V256" s="239"/>
      <c r="W256" s="239"/>
      <c r="X256" s="239"/>
      <c r="Y256" s="239"/>
      <c r="Z256" s="239"/>
      <c r="AA256" s="239"/>
      <c r="AB256" s="239"/>
      <c r="AC256" s="239"/>
      <c r="AD256" s="239"/>
    </row>
    <row r="257" spans="1:30" ht="12" customHeight="1" x14ac:dyDescent="0.25">
      <c r="A257" s="241"/>
      <c r="B257" s="239"/>
      <c r="C257" s="239"/>
      <c r="D257" s="239"/>
      <c r="E257" s="239"/>
      <c r="F257" s="239"/>
      <c r="G257" s="240"/>
      <c r="H257" s="239"/>
      <c r="I257" s="239"/>
      <c r="J257" s="239"/>
      <c r="K257" s="239"/>
      <c r="L257" s="239"/>
      <c r="M257" s="239"/>
      <c r="N257" s="239"/>
      <c r="O257" s="239"/>
      <c r="P257" s="239"/>
      <c r="Q257" s="239"/>
      <c r="R257" s="239"/>
      <c r="S257" s="239"/>
      <c r="T257" s="239"/>
      <c r="U257" s="239"/>
      <c r="V257" s="239"/>
      <c r="W257" s="239"/>
      <c r="X257" s="239"/>
      <c r="Y257" s="239"/>
      <c r="Z257" s="239"/>
      <c r="AA257" s="239"/>
      <c r="AB257" s="239"/>
      <c r="AC257" s="239"/>
      <c r="AD257" s="239"/>
    </row>
    <row r="258" spans="1:30" ht="12" customHeight="1" x14ac:dyDescent="0.25">
      <c r="A258" s="241"/>
      <c r="B258" s="239"/>
      <c r="C258" s="239"/>
      <c r="D258" s="239"/>
      <c r="E258" s="239"/>
      <c r="F258" s="239"/>
      <c r="G258" s="240"/>
      <c r="H258" s="239"/>
      <c r="I258" s="239"/>
      <c r="J258" s="239"/>
      <c r="K258" s="239"/>
      <c r="L258" s="239"/>
      <c r="M258" s="239"/>
      <c r="N258" s="239"/>
      <c r="O258" s="239"/>
      <c r="P258" s="239"/>
      <c r="Q258" s="239"/>
      <c r="R258" s="239"/>
      <c r="S258" s="239"/>
      <c r="T258" s="239"/>
      <c r="U258" s="239"/>
      <c r="V258" s="239"/>
      <c r="W258" s="239"/>
      <c r="X258" s="239"/>
      <c r="Y258" s="239"/>
      <c r="Z258" s="239"/>
      <c r="AA258" s="239"/>
      <c r="AB258" s="239"/>
      <c r="AC258" s="239"/>
      <c r="AD258" s="239"/>
    </row>
    <row r="259" spans="1:30" ht="12" customHeight="1" x14ac:dyDescent="0.25">
      <c r="A259" s="241"/>
      <c r="B259" s="239"/>
      <c r="C259" s="239"/>
      <c r="D259" s="239"/>
      <c r="E259" s="239"/>
      <c r="F259" s="239"/>
      <c r="G259" s="240"/>
      <c r="H259" s="239"/>
      <c r="I259" s="239"/>
      <c r="J259" s="239"/>
      <c r="K259" s="239"/>
      <c r="L259" s="239"/>
      <c r="M259" s="239"/>
      <c r="N259" s="239"/>
      <c r="O259" s="239"/>
      <c r="P259" s="239"/>
      <c r="Q259" s="239"/>
      <c r="R259" s="239"/>
      <c r="S259" s="239"/>
      <c r="T259" s="239"/>
      <c r="U259" s="239"/>
      <c r="V259" s="239"/>
      <c r="W259" s="239"/>
      <c r="X259" s="239"/>
      <c r="Y259" s="239"/>
      <c r="Z259" s="239"/>
      <c r="AA259" s="239"/>
      <c r="AB259" s="239"/>
      <c r="AC259" s="239"/>
      <c r="AD259" s="239"/>
    </row>
    <row r="260" spans="1:30" ht="12" customHeight="1" x14ac:dyDescent="0.25">
      <c r="A260" s="241"/>
      <c r="B260" s="239"/>
      <c r="C260" s="239"/>
      <c r="D260" s="239"/>
      <c r="E260" s="239"/>
      <c r="F260" s="239"/>
      <c r="G260" s="240"/>
      <c r="H260" s="239"/>
      <c r="I260" s="239"/>
      <c r="J260" s="239"/>
      <c r="K260" s="239"/>
      <c r="L260" s="239"/>
      <c r="M260" s="239"/>
      <c r="N260" s="239"/>
      <c r="O260" s="239"/>
      <c r="P260" s="239"/>
      <c r="Q260" s="239"/>
      <c r="R260" s="239"/>
      <c r="S260" s="239"/>
      <c r="T260" s="239"/>
      <c r="U260" s="239"/>
      <c r="V260" s="239"/>
      <c r="W260" s="239"/>
      <c r="X260" s="239"/>
      <c r="Y260" s="239"/>
      <c r="Z260" s="239"/>
      <c r="AA260" s="239"/>
      <c r="AB260" s="239"/>
      <c r="AC260" s="239"/>
      <c r="AD260" s="239"/>
    </row>
    <row r="261" spans="1:30" ht="12" customHeight="1" x14ac:dyDescent="0.25">
      <c r="A261" s="241"/>
      <c r="B261" s="239"/>
      <c r="C261" s="239"/>
      <c r="D261" s="239"/>
      <c r="E261" s="239"/>
      <c r="F261" s="239"/>
      <c r="G261" s="240"/>
      <c r="H261" s="239"/>
      <c r="I261" s="239"/>
      <c r="J261" s="239"/>
      <c r="K261" s="239"/>
      <c r="L261" s="239"/>
      <c r="M261" s="239"/>
      <c r="N261" s="239"/>
      <c r="O261" s="239"/>
      <c r="P261" s="239"/>
      <c r="Q261" s="239"/>
      <c r="R261" s="239"/>
      <c r="S261" s="239"/>
      <c r="T261" s="239"/>
      <c r="U261" s="239"/>
      <c r="V261" s="239"/>
      <c r="W261" s="239"/>
      <c r="X261" s="239"/>
      <c r="Y261" s="239"/>
      <c r="Z261" s="239"/>
      <c r="AA261" s="239"/>
      <c r="AB261" s="239"/>
      <c r="AC261" s="239"/>
      <c r="AD261" s="239"/>
    </row>
    <row r="262" spans="1:30" ht="12" customHeight="1" x14ac:dyDescent="0.25">
      <c r="A262" s="241"/>
      <c r="B262" s="239"/>
      <c r="C262" s="239"/>
      <c r="D262" s="239"/>
      <c r="E262" s="239"/>
      <c r="F262" s="239"/>
      <c r="G262" s="240"/>
      <c r="H262" s="239"/>
      <c r="I262" s="239"/>
      <c r="J262" s="239"/>
      <c r="K262" s="239"/>
      <c r="L262" s="239"/>
      <c r="M262" s="239"/>
      <c r="N262" s="239"/>
      <c r="O262" s="239"/>
      <c r="P262" s="239"/>
      <c r="Q262" s="239"/>
      <c r="R262" s="239"/>
      <c r="S262" s="239"/>
      <c r="T262" s="239"/>
      <c r="U262" s="239"/>
      <c r="V262" s="239"/>
      <c r="W262" s="239"/>
      <c r="X262" s="239"/>
      <c r="Y262" s="239"/>
      <c r="Z262" s="239"/>
      <c r="AA262" s="239"/>
      <c r="AB262" s="239"/>
      <c r="AC262" s="239"/>
      <c r="AD262" s="239"/>
    </row>
    <row r="263" spans="1:30" ht="12" customHeight="1" x14ac:dyDescent="0.25">
      <c r="A263" s="241"/>
      <c r="B263" s="239"/>
      <c r="C263" s="239"/>
      <c r="D263" s="239"/>
      <c r="E263" s="239"/>
      <c r="F263" s="239"/>
      <c r="G263" s="240"/>
      <c r="H263" s="239"/>
      <c r="I263" s="239"/>
      <c r="J263" s="239"/>
      <c r="K263" s="239"/>
      <c r="L263" s="239"/>
      <c r="M263" s="239"/>
      <c r="N263" s="239"/>
      <c r="O263" s="239"/>
      <c r="P263" s="239"/>
      <c r="Q263" s="239"/>
      <c r="R263" s="239"/>
      <c r="S263" s="239"/>
      <c r="T263" s="239"/>
      <c r="U263" s="239"/>
      <c r="V263" s="239"/>
      <c r="W263" s="239"/>
      <c r="X263" s="239"/>
      <c r="Y263" s="239"/>
      <c r="Z263" s="239"/>
      <c r="AA263" s="239"/>
      <c r="AB263" s="239"/>
      <c r="AC263" s="239"/>
      <c r="AD263" s="239"/>
    </row>
    <row r="264" spans="1:30" ht="12" customHeight="1" x14ac:dyDescent="0.25">
      <c r="A264" s="241"/>
      <c r="B264" s="239"/>
      <c r="C264" s="239"/>
      <c r="D264" s="239"/>
      <c r="E264" s="239"/>
      <c r="F264" s="239"/>
      <c r="G264" s="240"/>
      <c r="H264" s="239"/>
      <c r="I264" s="239"/>
      <c r="J264" s="239"/>
      <c r="K264" s="239"/>
      <c r="L264" s="239"/>
      <c r="M264" s="239"/>
      <c r="N264" s="239"/>
      <c r="O264" s="239"/>
      <c r="P264" s="239"/>
      <c r="Q264" s="239"/>
      <c r="R264" s="239"/>
      <c r="S264" s="239"/>
      <c r="T264" s="239"/>
      <c r="U264" s="239"/>
      <c r="V264" s="239"/>
      <c r="W264" s="239"/>
      <c r="X264" s="239"/>
      <c r="Y264" s="239"/>
      <c r="Z264" s="239"/>
      <c r="AA264" s="239"/>
      <c r="AB264" s="239"/>
      <c r="AC264" s="239"/>
      <c r="AD264" s="239"/>
    </row>
    <row r="265" spans="1:30" ht="12" customHeight="1" x14ac:dyDescent="0.25">
      <c r="A265" s="241"/>
      <c r="B265" s="239"/>
      <c r="C265" s="239"/>
      <c r="D265" s="239"/>
      <c r="E265" s="239"/>
      <c r="F265" s="239"/>
      <c r="G265" s="240"/>
      <c r="H265" s="239"/>
      <c r="I265" s="239"/>
      <c r="J265" s="239"/>
      <c r="K265" s="239"/>
      <c r="L265" s="239"/>
      <c r="M265" s="239"/>
      <c r="N265" s="239"/>
      <c r="O265" s="239"/>
      <c r="P265" s="239"/>
      <c r="Q265" s="239"/>
      <c r="R265" s="239"/>
      <c r="S265" s="239"/>
      <c r="T265" s="239"/>
      <c r="U265" s="239"/>
      <c r="V265" s="239"/>
      <c r="W265" s="239"/>
      <c r="X265" s="239"/>
      <c r="Y265" s="239"/>
      <c r="Z265" s="239"/>
      <c r="AA265" s="239"/>
      <c r="AB265" s="239"/>
      <c r="AC265" s="239"/>
      <c r="AD265" s="239"/>
    </row>
    <row r="266" spans="1:30" ht="12" customHeight="1" x14ac:dyDescent="0.25">
      <c r="A266" s="241"/>
      <c r="B266" s="239"/>
      <c r="C266" s="239"/>
      <c r="D266" s="239"/>
      <c r="E266" s="239"/>
      <c r="F266" s="239"/>
      <c r="G266" s="240"/>
      <c r="H266" s="239"/>
      <c r="I266" s="239"/>
      <c r="J266" s="239"/>
      <c r="K266" s="239"/>
      <c r="L266" s="239"/>
      <c r="M266" s="239"/>
      <c r="N266" s="239"/>
      <c r="O266" s="239"/>
      <c r="P266" s="239"/>
      <c r="Q266" s="239"/>
      <c r="R266" s="239"/>
      <c r="S266" s="239"/>
      <c r="T266" s="239"/>
      <c r="U266" s="239"/>
      <c r="V266" s="239"/>
      <c r="W266" s="239"/>
      <c r="X266" s="239"/>
      <c r="Y266" s="239"/>
      <c r="Z266" s="239"/>
      <c r="AA266" s="239"/>
      <c r="AB266" s="239"/>
      <c r="AC266" s="239"/>
      <c r="AD266" s="239"/>
    </row>
    <row r="267" spans="1:30" ht="12" customHeight="1" x14ac:dyDescent="0.25">
      <c r="A267" s="241"/>
      <c r="B267" s="239"/>
      <c r="C267" s="239"/>
      <c r="D267" s="239"/>
      <c r="E267" s="239"/>
      <c r="F267" s="239"/>
      <c r="G267" s="240"/>
      <c r="H267" s="239"/>
      <c r="I267" s="239"/>
      <c r="J267" s="239"/>
      <c r="K267" s="239"/>
      <c r="L267" s="239"/>
      <c r="M267" s="239"/>
      <c r="N267" s="239"/>
      <c r="O267" s="239"/>
      <c r="P267" s="239"/>
      <c r="Q267" s="239"/>
      <c r="R267" s="239"/>
      <c r="S267" s="239"/>
      <c r="T267" s="239"/>
      <c r="U267" s="239"/>
      <c r="V267" s="239"/>
      <c r="W267" s="239"/>
      <c r="X267" s="239"/>
      <c r="Y267" s="239"/>
      <c r="Z267" s="239"/>
      <c r="AA267" s="239"/>
      <c r="AB267" s="239"/>
      <c r="AC267" s="239"/>
      <c r="AD267" s="239"/>
    </row>
    <row r="268" spans="1:30" ht="12" customHeight="1" x14ac:dyDescent="0.25">
      <c r="A268" s="241"/>
      <c r="B268" s="239"/>
      <c r="C268" s="239"/>
      <c r="D268" s="239"/>
      <c r="E268" s="239"/>
      <c r="F268" s="239"/>
      <c r="G268" s="240"/>
      <c r="H268" s="239"/>
      <c r="I268" s="239"/>
      <c r="J268" s="239"/>
      <c r="K268" s="239"/>
      <c r="L268" s="239"/>
      <c r="M268" s="239"/>
      <c r="N268" s="239"/>
      <c r="O268" s="239"/>
      <c r="P268" s="239"/>
      <c r="Q268" s="239"/>
      <c r="R268" s="239"/>
      <c r="S268" s="239"/>
      <c r="T268" s="239"/>
      <c r="U268" s="239"/>
      <c r="V268" s="239"/>
      <c r="W268" s="239"/>
      <c r="X268" s="239"/>
      <c r="Y268" s="239"/>
      <c r="Z268" s="239"/>
      <c r="AA268" s="239"/>
      <c r="AB268" s="239"/>
      <c r="AC268" s="239"/>
      <c r="AD268" s="239"/>
    </row>
    <row r="269" spans="1:30" ht="12" customHeight="1" x14ac:dyDescent="0.25">
      <c r="A269" s="241"/>
      <c r="B269" s="239"/>
      <c r="C269" s="239"/>
      <c r="D269" s="239"/>
      <c r="E269" s="239"/>
      <c r="F269" s="239"/>
      <c r="G269" s="240"/>
      <c r="H269" s="239"/>
      <c r="I269" s="239"/>
      <c r="J269" s="239"/>
      <c r="K269" s="239"/>
      <c r="L269" s="239"/>
      <c r="M269" s="239"/>
      <c r="N269" s="239"/>
      <c r="O269" s="239"/>
      <c r="P269" s="239"/>
      <c r="Q269" s="239"/>
      <c r="R269" s="239"/>
      <c r="S269" s="239"/>
      <c r="T269" s="239"/>
      <c r="U269" s="239"/>
      <c r="V269" s="239"/>
      <c r="W269" s="239"/>
      <c r="X269" s="239"/>
      <c r="Y269" s="239"/>
      <c r="Z269" s="239"/>
      <c r="AA269" s="239"/>
      <c r="AB269" s="239"/>
      <c r="AC269" s="239"/>
      <c r="AD269" s="239"/>
    </row>
    <row r="270" spans="1:30" ht="12" customHeight="1" x14ac:dyDescent="0.25">
      <c r="A270" s="241"/>
      <c r="B270" s="239"/>
      <c r="C270" s="239"/>
      <c r="D270" s="239"/>
      <c r="E270" s="239"/>
      <c r="F270" s="239"/>
      <c r="G270" s="240"/>
      <c r="H270" s="239"/>
      <c r="I270" s="239"/>
      <c r="J270" s="239"/>
      <c r="K270" s="239"/>
      <c r="L270" s="239"/>
      <c r="M270" s="239"/>
      <c r="N270" s="239"/>
      <c r="O270" s="239"/>
      <c r="P270" s="239"/>
      <c r="Q270" s="239"/>
      <c r="R270" s="239"/>
      <c r="S270" s="239"/>
      <c r="T270" s="239"/>
      <c r="U270" s="239"/>
      <c r="V270" s="239"/>
      <c r="W270" s="239"/>
      <c r="X270" s="239"/>
      <c r="Y270" s="239"/>
      <c r="Z270" s="239"/>
      <c r="AA270" s="239"/>
      <c r="AB270" s="239"/>
      <c r="AC270" s="239"/>
      <c r="AD270" s="239"/>
    </row>
    <row r="271" spans="1:30" ht="12" customHeight="1" x14ac:dyDescent="0.25">
      <c r="A271" s="241"/>
      <c r="B271" s="239"/>
      <c r="C271" s="239"/>
      <c r="D271" s="239"/>
      <c r="E271" s="239"/>
      <c r="F271" s="239"/>
      <c r="G271" s="240"/>
      <c r="H271" s="239"/>
      <c r="I271" s="239"/>
      <c r="J271" s="239"/>
      <c r="K271" s="239"/>
      <c r="L271" s="239"/>
      <c r="M271" s="239"/>
      <c r="N271" s="239"/>
      <c r="O271" s="239"/>
      <c r="P271" s="239"/>
      <c r="Q271" s="239"/>
      <c r="R271" s="239"/>
      <c r="S271" s="239"/>
      <c r="T271" s="239"/>
      <c r="U271" s="239"/>
      <c r="V271" s="239"/>
      <c r="W271" s="239"/>
      <c r="X271" s="239"/>
      <c r="Y271" s="239"/>
      <c r="Z271" s="239"/>
      <c r="AA271" s="239"/>
      <c r="AB271" s="239"/>
      <c r="AC271" s="239"/>
      <c r="AD271" s="239"/>
    </row>
    <row r="272" spans="1:30" ht="12" customHeight="1" x14ac:dyDescent="0.25">
      <c r="A272" s="241"/>
      <c r="B272" s="239"/>
      <c r="C272" s="239"/>
      <c r="D272" s="239"/>
      <c r="E272" s="239"/>
      <c r="F272" s="239"/>
      <c r="G272" s="240"/>
      <c r="H272" s="239"/>
      <c r="I272" s="239"/>
      <c r="J272" s="239"/>
      <c r="K272" s="239"/>
      <c r="L272" s="239"/>
      <c r="M272" s="239"/>
      <c r="N272" s="239"/>
      <c r="O272" s="239"/>
      <c r="P272" s="239"/>
      <c r="Q272" s="239"/>
      <c r="R272" s="239"/>
      <c r="S272" s="239"/>
      <c r="T272" s="239"/>
      <c r="U272" s="239"/>
      <c r="V272" s="239"/>
      <c r="W272" s="239"/>
      <c r="X272" s="239"/>
      <c r="Y272" s="239"/>
      <c r="Z272" s="239"/>
      <c r="AA272" s="239"/>
      <c r="AB272" s="239"/>
      <c r="AC272" s="239"/>
      <c r="AD272" s="239"/>
    </row>
    <row r="273" spans="1:30" ht="12" customHeight="1" x14ac:dyDescent="0.25">
      <c r="A273" s="241"/>
      <c r="B273" s="239"/>
      <c r="C273" s="239"/>
      <c r="D273" s="239"/>
      <c r="E273" s="239"/>
      <c r="F273" s="239"/>
      <c r="G273" s="240"/>
      <c r="H273" s="239"/>
      <c r="I273" s="239"/>
      <c r="J273" s="239"/>
      <c r="K273" s="239"/>
      <c r="L273" s="239"/>
      <c r="M273" s="239"/>
      <c r="N273" s="239"/>
      <c r="O273" s="239"/>
      <c r="P273" s="239"/>
      <c r="Q273" s="239"/>
      <c r="R273" s="239"/>
      <c r="S273" s="239"/>
      <c r="T273" s="239"/>
      <c r="U273" s="239"/>
      <c r="V273" s="239"/>
      <c r="W273" s="239"/>
      <c r="X273" s="239"/>
      <c r="Y273" s="239"/>
      <c r="Z273" s="239"/>
      <c r="AA273" s="239"/>
      <c r="AB273" s="239"/>
      <c r="AC273" s="239"/>
      <c r="AD273" s="239"/>
    </row>
    <row r="274" spans="1:30" ht="12" customHeight="1" x14ac:dyDescent="0.25">
      <c r="A274" s="241"/>
      <c r="B274" s="239"/>
      <c r="C274" s="239"/>
      <c r="D274" s="239"/>
      <c r="E274" s="239"/>
      <c r="F274" s="239"/>
      <c r="G274" s="240"/>
      <c r="H274" s="239"/>
      <c r="I274" s="239"/>
      <c r="J274" s="239"/>
      <c r="K274" s="239"/>
      <c r="L274" s="239"/>
      <c r="M274" s="239"/>
      <c r="N274" s="239"/>
      <c r="O274" s="239"/>
      <c r="P274" s="239"/>
      <c r="Q274" s="239"/>
      <c r="R274" s="239"/>
      <c r="S274" s="239"/>
      <c r="T274" s="239"/>
      <c r="U274" s="239"/>
      <c r="V274" s="239"/>
      <c r="W274" s="239"/>
      <c r="X274" s="239"/>
      <c r="Y274" s="239"/>
      <c r="Z274" s="239"/>
      <c r="AA274" s="239"/>
      <c r="AB274" s="239"/>
      <c r="AC274" s="239"/>
      <c r="AD274" s="239"/>
    </row>
    <row r="275" spans="1:30" ht="12" customHeight="1" x14ac:dyDescent="0.25">
      <c r="A275" s="241"/>
      <c r="B275" s="239"/>
      <c r="C275" s="239"/>
      <c r="D275" s="239"/>
      <c r="E275" s="239"/>
      <c r="F275" s="239"/>
      <c r="G275" s="240"/>
      <c r="H275" s="239"/>
      <c r="I275" s="239"/>
      <c r="J275" s="239"/>
      <c r="K275" s="239"/>
      <c r="L275" s="239"/>
      <c r="M275" s="239"/>
      <c r="N275" s="239"/>
      <c r="O275" s="239"/>
      <c r="P275" s="239"/>
      <c r="Q275" s="239"/>
      <c r="R275" s="239"/>
      <c r="S275" s="239"/>
      <c r="T275" s="239"/>
      <c r="U275" s="239"/>
      <c r="V275" s="239"/>
      <c r="W275" s="239"/>
      <c r="X275" s="239"/>
      <c r="Y275" s="239"/>
      <c r="Z275" s="239"/>
      <c r="AA275" s="239"/>
      <c r="AB275" s="239"/>
      <c r="AC275" s="239"/>
      <c r="AD275" s="239"/>
    </row>
    <row r="276" spans="1:30" ht="12" customHeight="1" x14ac:dyDescent="0.25">
      <c r="A276" s="241"/>
      <c r="B276" s="239"/>
      <c r="C276" s="239"/>
      <c r="D276" s="239"/>
      <c r="E276" s="239"/>
      <c r="F276" s="239"/>
      <c r="G276" s="240"/>
      <c r="H276" s="239"/>
      <c r="I276" s="239"/>
      <c r="J276" s="239"/>
      <c r="K276" s="239"/>
      <c r="L276" s="239"/>
      <c r="M276" s="239"/>
      <c r="N276" s="239"/>
      <c r="O276" s="239"/>
      <c r="P276" s="239"/>
      <c r="Q276" s="239"/>
      <c r="R276" s="239"/>
      <c r="S276" s="239"/>
      <c r="T276" s="239"/>
      <c r="U276" s="239"/>
      <c r="V276" s="239"/>
      <c r="W276" s="239"/>
      <c r="X276" s="239"/>
      <c r="Y276" s="239"/>
      <c r="Z276" s="239"/>
      <c r="AA276" s="239"/>
      <c r="AB276" s="239"/>
      <c r="AC276" s="239"/>
      <c r="AD276" s="239"/>
    </row>
    <row r="277" spans="1:30" ht="15.75" customHeight="1" x14ac:dyDescent="0.25">
      <c r="G277" s="328"/>
    </row>
    <row r="278" spans="1:30" ht="15.75" customHeight="1" x14ac:dyDescent="0.25">
      <c r="G278" s="328"/>
    </row>
    <row r="279" spans="1:30" ht="15.75" customHeight="1" x14ac:dyDescent="0.25">
      <c r="G279" s="328"/>
    </row>
    <row r="280" spans="1:30" ht="15.75" customHeight="1" x14ac:dyDescent="0.25">
      <c r="G280" s="328"/>
    </row>
    <row r="281" spans="1:30" ht="15.75" customHeight="1" x14ac:dyDescent="0.25">
      <c r="G281" s="328"/>
    </row>
    <row r="282" spans="1:30" ht="15.75" customHeight="1" x14ac:dyDescent="0.25">
      <c r="G282" s="328"/>
    </row>
    <row r="283" spans="1:30" ht="15.75" customHeight="1" x14ac:dyDescent="0.25">
      <c r="G283" s="328"/>
    </row>
    <row r="284" spans="1:30" ht="15.75" customHeight="1" x14ac:dyDescent="0.25">
      <c r="G284" s="328"/>
    </row>
    <row r="285" spans="1:30" ht="15.75" customHeight="1" x14ac:dyDescent="0.25">
      <c r="G285" s="328"/>
    </row>
    <row r="286" spans="1:30" ht="15.75" customHeight="1" x14ac:dyDescent="0.25">
      <c r="G286" s="328"/>
    </row>
    <row r="287" spans="1:30" ht="15.75" customHeight="1" x14ac:dyDescent="0.25">
      <c r="G287" s="328"/>
    </row>
    <row r="288" spans="1:30" ht="15.75" customHeight="1" x14ac:dyDescent="0.25">
      <c r="G288" s="328"/>
    </row>
    <row r="289" spans="7:7" ht="15.75" customHeight="1" x14ac:dyDescent="0.25">
      <c r="G289" s="328"/>
    </row>
    <row r="290" spans="7:7" ht="15.75" customHeight="1" x14ac:dyDescent="0.25">
      <c r="G290" s="328"/>
    </row>
    <row r="291" spans="7:7" ht="15.75" customHeight="1" x14ac:dyDescent="0.25">
      <c r="G291" s="328"/>
    </row>
    <row r="292" spans="7:7" ht="15.75" customHeight="1" x14ac:dyDescent="0.25">
      <c r="G292" s="328"/>
    </row>
    <row r="293" spans="7:7" ht="15.75" customHeight="1" x14ac:dyDescent="0.25">
      <c r="G293" s="328"/>
    </row>
    <row r="294" spans="7:7" ht="15.75" customHeight="1" x14ac:dyDescent="0.25">
      <c r="G294" s="328"/>
    </row>
    <row r="295" spans="7:7" ht="15.75" customHeight="1" x14ac:dyDescent="0.25">
      <c r="G295" s="328"/>
    </row>
    <row r="296" spans="7:7" ht="15.75" customHeight="1" x14ac:dyDescent="0.25">
      <c r="G296" s="328"/>
    </row>
    <row r="297" spans="7:7" ht="15.75" customHeight="1" x14ac:dyDescent="0.25">
      <c r="G297" s="328"/>
    </row>
    <row r="298" spans="7:7" ht="15.75" customHeight="1" x14ac:dyDescent="0.25">
      <c r="G298" s="328"/>
    </row>
    <row r="299" spans="7:7" ht="15.75" customHeight="1" x14ac:dyDescent="0.25">
      <c r="G299" s="328"/>
    </row>
    <row r="300" spans="7:7" ht="15.75" customHeight="1" x14ac:dyDescent="0.25">
      <c r="G300" s="328"/>
    </row>
    <row r="301" spans="7:7" ht="15.75" customHeight="1" x14ac:dyDescent="0.25">
      <c r="G301" s="328"/>
    </row>
    <row r="302" spans="7:7" ht="15.75" customHeight="1" x14ac:dyDescent="0.25">
      <c r="G302" s="328"/>
    </row>
    <row r="303" spans="7:7" ht="15.75" customHeight="1" x14ac:dyDescent="0.25">
      <c r="G303" s="328"/>
    </row>
    <row r="304" spans="7:7" ht="15.75" customHeight="1" x14ac:dyDescent="0.25">
      <c r="G304" s="328"/>
    </row>
    <row r="305" spans="7:7" ht="15.75" customHeight="1" x14ac:dyDescent="0.25">
      <c r="G305" s="328"/>
    </row>
    <row r="306" spans="7:7" ht="15.75" customHeight="1" x14ac:dyDescent="0.25">
      <c r="G306" s="328"/>
    </row>
    <row r="307" spans="7:7" ht="15.75" customHeight="1" x14ac:dyDescent="0.25">
      <c r="G307" s="328"/>
    </row>
    <row r="308" spans="7:7" ht="15.75" customHeight="1" x14ac:dyDescent="0.25">
      <c r="G308" s="328"/>
    </row>
    <row r="309" spans="7:7" ht="15.75" customHeight="1" x14ac:dyDescent="0.25">
      <c r="G309" s="328"/>
    </row>
    <row r="310" spans="7:7" ht="15.75" customHeight="1" x14ac:dyDescent="0.25">
      <c r="G310" s="328"/>
    </row>
    <row r="311" spans="7:7" ht="15.75" customHeight="1" x14ac:dyDescent="0.25">
      <c r="G311" s="328"/>
    </row>
    <row r="312" spans="7:7" ht="15.75" customHeight="1" x14ac:dyDescent="0.25">
      <c r="G312" s="328"/>
    </row>
    <row r="313" spans="7:7" ht="15.75" customHeight="1" x14ac:dyDescent="0.25">
      <c r="G313" s="328"/>
    </row>
    <row r="314" spans="7:7" ht="15.75" customHeight="1" x14ac:dyDescent="0.25">
      <c r="G314" s="328"/>
    </row>
    <row r="315" spans="7:7" ht="15.75" customHeight="1" x14ac:dyDescent="0.25">
      <c r="G315" s="328"/>
    </row>
    <row r="316" spans="7:7" ht="15.75" customHeight="1" x14ac:dyDescent="0.25">
      <c r="G316" s="328"/>
    </row>
    <row r="317" spans="7:7" ht="15.75" customHeight="1" x14ac:dyDescent="0.25">
      <c r="G317" s="328"/>
    </row>
    <row r="318" spans="7:7" ht="15.75" customHeight="1" x14ac:dyDescent="0.25">
      <c r="G318" s="328"/>
    </row>
    <row r="319" spans="7:7" ht="15.75" customHeight="1" x14ac:dyDescent="0.25">
      <c r="G319" s="328"/>
    </row>
    <row r="320" spans="7:7" ht="15.75" customHeight="1" x14ac:dyDescent="0.25">
      <c r="G320" s="328"/>
    </row>
    <row r="321" spans="7:7" ht="15.75" customHeight="1" x14ac:dyDescent="0.25">
      <c r="G321" s="328"/>
    </row>
    <row r="322" spans="7:7" ht="15.75" customHeight="1" x14ac:dyDescent="0.25">
      <c r="G322" s="328"/>
    </row>
    <row r="323" spans="7:7" ht="15.75" customHeight="1" x14ac:dyDescent="0.25">
      <c r="G323" s="328"/>
    </row>
    <row r="324" spans="7:7" ht="15.75" customHeight="1" x14ac:dyDescent="0.25">
      <c r="G324" s="328"/>
    </row>
    <row r="325" spans="7:7" ht="15.75" customHeight="1" x14ac:dyDescent="0.25">
      <c r="G325" s="328"/>
    </row>
    <row r="326" spans="7:7" ht="15.75" customHeight="1" x14ac:dyDescent="0.25">
      <c r="G326" s="328"/>
    </row>
    <row r="327" spans="7:7" ht="15.75" customHeight="1" x14ac:dyDescent="0.25">
      <c r="G327" s="328"/>
    </row>
    <row r="328" spans="7:7" ht="15.75" customHeight="1" x14ac:dyDescent="0.25">
      <c r="G328" s="328"/>
    </row>
    <row r="329" spans="7:7" ht="15.75" customHeight="1" x14ac:dyDescent="0.25">
      <c r="G329" s="328"/>
    </row>
    <row r="330" spans="7:7" ht="15.75" customHeight="1" x14ac:dyDescent="0.25">
      <c r="G330" s="328"/>
    </row>
    <row r="331" spans="7:7" ht="15.75" customHeight="1" x14ac:dyDescent="0.25">
      <c r="G331" s="328"/>
    </row>
    <row r="332" spans="7:7" ht="15.75" customHeight="1" x14ac:dyDescent="0.25">
      <c r="G332" s="328"/>
    </row>
    <row r="333" spans="7:7" ht="15.75" customHeight="1" x14ac:dyDescent="0.25">
      <c r="G333" s="328"/>
    </row>
    <row r="334" spans="7:7" ht="15.75" customHeight="1" x14ac:dyDescent="0.25">
      <c r="G334" s="328"/>
    </row>
    <row r="335" spans="7:7" ht="15.75" customHeight="1" x14ac:dyDescent="0.25">
      <c r="G335" s="328"/>
    </row>
    <row r="336" spans="7:7" ht="15.75" customHeight="1" x14ac:dyDescent="0.25">
      <c r="G336" s="328"/>
    </row>
    <row r="337" spans="7:7" ht="15.75" customHeight="1" x14ac:dyDescent="0.25">
      <c r="G337" s="328"/>
    </row>
    <row r="338" spans="7:7" ht="15.75" customHeight="1" x14ac:dyDescent="0.25">
      <c r="G338" s="328"/>
    </row>
    <row r="339" spans="7:7" ht="15.75" customHeight="1" x14ac:dyDescent="0.25">
      <c r="G339" s="328"/>
    </row>
    <row r="340" spans="7:7" ht="15.75" customHeight="1" x14ac:dyDescent="0.25">
      <c r="G340" s="328"/>
    </row>
    <row r="341" spans="7:7" ht="15.75" customHeight="1" x14ac:dyDescent="0.25">
      <c r="G341" s="328"/>
    </row>
    <row r="342" spans="7:7" ht="15.75" customHeight="1" x14ac:dyDescent="0.25">
      <c r="G342" s="328"/>
    </row>
    <row r="343" spans="7:7" ht="15.75" customHeight="1" x14ac:dyDescent="0.25">
      <c r="G343" s="328"/>
    </row>
    <row r="344" spans="7:7" ht="15.75" customHeight="1" x14ac:dyDescent="0.25">
      <c r="G344" s="328"/>
    </row>
    <row r="345" spans="7:7" ht="15.75" customHeight="1" x14ac:dyDescent="0.25">
      <c r="G345" s="328"/>
    </row>
    <row r="346" spans="7:7" ht="15.75" customHeight="1" x14ac:dyDescent="0.25">
      <c r="G346" s="328"/>
    </row>
    <row r="347" spans="7:7" ht="15.75" customHeight="1" x14ac:dyDescent="0.25">
      <c r="G347" s="328"/>
    </row>
    <row r="348" spans="7:7" ht="15.75" customHeight="1" x14ac:dyDescent="0.25">
      <c r="G348" s="328"/>
    </row>
    <row r="349" spans="7:7" ht="15.75" customHeight="1" x14ac:dyDescent="0.25">
      <c r="G349" s="328"/>
    </row>
    <row r="350" spans="7:7" ht="15.75" customHeight="1" x14ac:dyDescent="0.25">
      <c r="G350" s="328"/>
    </row>
    <row r="351" spans="7:7" ht="15.75" customHeight="1" x14ac:dyDescent="0.25">
      <c r="G351" s="328"/>
    </row>
    <row r="352" spans="7:7" ht="15.75" customHeight="1" x14ac:dyDescent="0.25">
      <c r="G352" s="328"/>
    </row>
    <row r="353" spans="7:7" ht="15.75" customHeight="1" x14ac:dyDescent="0.25">
      <c r="G353" s="328"/>
    </row>
    <row r="354" spans="7:7" ht="15.75" customHeight="1" x14ac:dyDescent="0.25">
      <c r="G354" s="328"/>
    </row>
    <row r="355" spans="7:7" ht="15.75" customHeight="1" x14ac:dyDescent="0.25">
      <c r="G355" s="328"/>
    </row>
    <row r="356" spans="7:7" ht="15.75" customHeight="1" x14ac:dyDescent="0.25">
      <c r="G356" s="328"/>
    </row>
    <row r="357" spans="7:7" ht="15.75" customHeight="1" x14ac:dyDescent="0.25">
      <c r="G357" s="328"/>
    </row>
    <row r="358" spans="7:7" ht="15.75" customHeight="1" x14ac:dyDescent="0.25">
      <c r="G358" s="328"/>
    </row>
    <row r="359" spans="7:7" ht="15.75" customHeight="1" x14ac:dyDescent="0.25">
      <c r="G359" s="328"/>
    </row>
    <row r="360" spans="7:7" ht="15.75" customHeight="1" x14ac:dyDescent="0.25">
      <c r="G360" s="328"/>
    </row>
    <row r="361" spans="7:7" ht="15.75" customHeight="1" x14ac:dyDescent="0.25">
      <c r="G361" s="328"/>
    </row>
    <row r="362" spans="7:7" ht="15.75" customHeight="1" x14ac:dyDescent="0.25">
      <c r="G362" s="328"/>
    </row>
    <row r="363" spans="7:7" ht="15.75" customHeight="1" x14ac:dyDescent="0.25">
      <c r="G363" s="328"/>
    </row>
    <row r="364" spans="7:7" ht="15.75" customHeight="1" x14ac:dyDescent="0.25">
      <c r="G364" s="328"/>
    </row>
    <row r="365" spans="7:7" ht="15.75" customHeight="1" x14ac:dyDescent="0.25">
      <c r="G365" s="328"/>
    </row>
    <row r="366" spans="7:7" ht="15.75" customHeight="1" x14ac:dyDescent="0.25">
      <c r="G366" s="328"/>
    </row>
    <row r="367" spans="7:7" ht="15.75" customHeight="1" x14ac:dyDescent="0.25">
      <c r="G367" s="328"/>
    </row>
    <row r="368" spans="7:7" ht="15.75" customHeight="1" x14ac:dyDescent="0.25">
      <c r="G368" s="328"/>
    </row>
    <row r="369" spans="7:7" ht="15.75" customHeight="1" x14ac:dyDescent="0.25">
      <c r="G369" s="328"/>
    </row>
    <row r="370" spans="7:7" ht="15.75" customHeight="1" x14ac:dyDescent="0.25">
      <c r="G370" s="328"/>
    </row>
    <row r="371" spans="7:7" ht="15.75" customHeight="1" x14ac:dyDescent="0.25">
      <c r="G371" s="328"/>
    </row>
    <row r="372" spans="7:7" ht="15.75" customHeight="1" x14ac:dyDescent="0.25">
      <c r="G372" s="328"/>
    </row>
    <row r="373" spans="7:7" ht="15.75" customHeight="1" x14ac:dyDescent="0.25">
      <c r="G373" s="328"/>
    </row>
    <row r="374" spans="7:7" ht="15.75" customHeight="1" x14ac:dyDescent="0.25">
      <c r="G374" s="328"/>
    </row>
    <row r="375" spans="7:7" ht="15.75" customHeight="1" x14ac:dyDescent="0.25">
      <c r="G375" s="328"/>
    </row>
    <row r="376" spans="7:7" ht="15.75" customHeight="1" x14ac:dyDescent="0.25">
      <c r="G376" s="328"/>
    </row>
    <row r="377" spans="7:7" ht="15.75" customHeight="1" x14ac:dyDescent="0.25">
      <c r="G377" s="328"/>
    </row>
    <row r="378" spans="7:7" ht="15.75" customHeight="1" x14ac:dyDescent="0.25">
      <c r="G378" s="328"/>
    </row>
    <row r="379" spans="7:7" ht="15.75" customHeight="1" x14ac:dyDescent="0.25">
      <c r="G379" s="328"/>
    </row>
    <row r="380" spans="7:7" ht="15.75" customHeight="1" x14ac:dyDescent="0.25">
      <c r="G380" s="328"/>
    </row>
    <row r="381" spans="7:7" ht="15.75" customHeight="1" x14ac:dyDescent="0.25">
      <c r="G381" s="328"/>
    </row>
    <row r="382" spans="7:7" ht="15.75" customHeight="1" x14ac:dyDescent="0.25">
      <c r="G382" s="328"/>
    </row>
    <row r="383" spans="7:7" ht="15.75" customHeight="1" x14ac:dyDescent="0.25">
      <c r="G383" s="328"/>
    </row>
    <row r="384" spans="7:7" ht="15.75" customHeight="1" x14ac:dyDescent="0.25">
      <c r="G384" s="328"/>
    </row>
    <row r="385" spans="7:7" ht="15.75" customHeight="1" x14ac:dyDescent="0.25">
      <c r="G385" s="328"/>
    </row>
    <row r="386" spans="7:7" ht="15.75" customHeight="1" x14ac:dyDescent="0.25">
      <c r="G386" s="328"/>
    </row>
    <row r="387" spans="7:7" ht="15.75" customHeight="1" x14ac:dyDescent="0.25">
      <c r="G387" s="328"/>
    </row>
    <row r="388" spans="7:7" ht="15.75" customHeight="1" x14ac:dyDescent="0.25">
      <c r="G388" s="328"/>
    </row>
    <row r="389" spans="7:7" ht="15.75" customHeight="1" x14ac:dyDescent="0.25">
      <c r="G389" s="328"/>
    </row>
    <row r="390" spans="7:7" ht="15.75" customHeight="1" x14ac:dyDescent="0.25">
      <c r="G390" s="328"/>
    </row>
    <row r="391" spans="7:7" ht="15.75" customHeight="1" x14ac:dyDescent="0.25">
      <c r="G391" s="328"/>
    </row>
    <row r="392" spans="7:7" ht="15.75" customHeight="1" x14ac:dyDescent="0.25">
      <c r="G392" s="328"/>
    </row>
    <row r="393" spans="7:7" ht="15.75" customHeight="1" x14ac:dyDescent="0.25">
      <c r="G393" s="328"/>
    </row>
    <row r="394" spans="7:7" ht="15.75" customHeight="1" x14ac:dyDescent="0.25">
      <c r="G394" s="328"/>
    </row>
    <row r="395" spans="7:7" ht="15.75" customHeight="1" x14ac:dyDescent="0.25">
      <c r="G395" s="328"/>
    </row>
    <row r="396" spans="7:7" ht="15.75" customHeight="1" x14ac:dyDescent="0.25">
      <c r="G396" s="328"/>
    </row>
    <row r="397" spans="7:7" ht="15.75" customHeight="1" x14ac:dyDescent="0.25">
      <c r="G397" s="328"/>
    </row>
    <row r="398" spans="7:7" ht="15.75" customHeight="1" x14ac:dyDescent="0.25">
      <c r="G398" s="328"/>
    </row>
    <row r="399" spans="7:7" ht="15.75" customHeight="1" x14ac:dyDescent="0.25">
      <c r="G399" s="328"/>
    </row>
    <row r="400" spans="7:7" ht="15.75" customHeight="1" x14ac:dyDescent="0.25">
      <c r="G400" s="328"/>
    </row>
    <row r="401" spans="7:7" ht="15.75" customHeight="1" x14ac:dyDescent="0.25">
      <c r="G401" s="328"/>
    </row>
    <row r="402" spans="7:7" ht="15.75" customHeight="1" x14ac:dyDescent="0.25">
      <c r="G402" s="328"/>
    </row>
    <row r="403" spans="7:7" ht="15.75" customHeight="1" x14ac:dyDescent="0.25">
      <c r="G403" s="328"/>
    </row>
    <row r="404" spans="7:7" ht="15.75" customHeight="1" x14ac:dyDescent="0.25">
      <c r="G404" s="328"/>
    </row>
    <row r="405" spans="7:7" ht="15.75" customHeight="1" x14ac:dyDescent="0.25">
      <c r="G405" s="328"/>
    </row>
    <row r="406" spans="7:7" ht="15.75" customHeight="1" x14ac:dyDescent="0.25">
      <c r="G406" s="328"/>
    </row>
    <row r="407" spans="7:7" ht="15.75" customHeight="1" x14ac:dyDescent="0.25">
      <c r="G407" s="328"/>
    </row>
    <row r="408" spans="7:7" ht="15.75" customHeight="1" x14ac:dyDescent="0.25">
      <c r="G408" s="328"/>
    </row>
    <row r="409" spans="7:7" ht="15.75" customHeight="1" x14ac:dyDescent="0.25">
      <c r="G409" s="328"/>
    </row>
    <row r="410" spans="7:7" ht="15.75" customHeight="1" x14ac:dyDescent="0.25">
      <c r="G410" s="328"/>
    </row>
    <row r="411" spans="7:7" ht="15.75" customHeight="1" x14ac:dyDescent="0.25">
      <c r="G411" s="328"/>
    </row>
    <row r="412" spans="7:7" ht="15.75" customHeight="1" x14ac:dyDescent="0.25">
      <c r="G412" s="328"/>
    </row>
    <row r="413" spans="7:7" ht="15.75" customHeight="1" x14ac:dyDescent="0.25">
      <c r="G413" s="328"/>
    </row>
    <row r="414" spans="7:7" ht="15.75" customHeight="1" x14ac:dyDescent="0.25">
      <c r="G414" s="328"/>
    </row>
    <row r="415" spans="7:7" ht="15.75" customHeight="1" x14ac:dyDescent="0.25">
      <c r="G415" s="328"/>
    </row>
    <row r="416" spans="7:7" ht="15.75" customHeight="1" x14ac:dyDescent="0.25">
      <c r="G416" s="328"/>
    </row>
    <row r="417" spans="7:7" ht="15.75" customHeight="1" x14ac:dyDescent="0.25">
      <c r="G417" s="328"/>
    </row>
    <row r="418" spans="7:7" ht="15.75" customHeight="1" x14ac:dyDescent="0.25">
      <c r="G418" s="328"/>
    </row>
    <row r="419" spans="7:7" ht="15.75" customHeight="1" x14ac:dyDescent="0.25">
      <c r="G419" s="328"/>
    </row>
    <row r="420" spans="7:7" ht="15.75" customHeight="1" x14ac:dyDescent="0.25">
      <c r="G420" s="328"/>
    </row>
    <row r="421" spans="7:7" ht="15.75" customHeight="1" x14ac:dyDescent="0.25">
      <c r="G421" s="328"/>
    </row>
    <row r="422" spans="7:7" ht="15.75" customHeight="1" x14ac:dyDescent="0.25">
      <c r="G422" s="328"/>
    </row>
    <row r="423" spans="7:7" ht="15.75" customHeight="1" x14ac:dyDescent="0.25">
      <c r="G423" s="328"/>
    </row>
    <row r="424" spans="7:7" ht="15.75" customHeight="1" x14ac:dyDescent="0.25">
      <c r="G424" s="328"/>
    </row>
    <row r="425" spans="7:7" ht="15.75" customHeight="1" x14ac:dyDescent="0.25">
      <c r="G425" s="328"/>
    </row>
    <row r="426" spans="7:7" ht="15.75" customHeight="1" x14ac:dyDescent="0.25">
      <c r="G426" s="328"/>
    </row>
    <row r="427" spans="7:7" ht="15.75" customHeight="1" x14ac:dyDescent="0.25">
      <c r="G427" s="328"/>
    </row>
    <row r="428" spans="7:7" ht="15.75" customHeight="1" x14ac:dyDescent="0.25">
      <c r="G428" s="328"/>
    </row>
    <row r="429" spans="7:7" ht="15.75" customHeight="1" x14ac:dyDescent="0.25">
      <c r="G429" s="328"/>
    </row>
    <row r="430" spans="7:7" ht="15.75" customHeight="1" x14ac:dyDescent="0.25">
      <c r="G430" s="328"/>
    </row>
    <row r="431" spans="7:7" ht="15.75" customHeight="1" x14ac:dyDescent="0.25">
      <c r="G431" s="328"/>
    </row>
    <row r="432" spans="7:7" ht="15.75" customHeight="1" x14ac:dyDescent="0.25">
      <c r="G432" s="328"/>
    </row>
    <row r="433" spans="7:7" ht="15.75" customHeight="1" x14ac:dyDescent="0.25">
      <c r="G433" s="328"/>
    </row>
    <row r="434" spans="7:7" ht="15.75" customHeight="1" x14ac:dyDescent="0.25">
      <c r="G434" s="328"/>
    </row>
    <row r="435" spans="7:7" ht="15.75" customHeight="1" x14ac:dyDescent="0.25">
      <c r="G435" s="328"/>
    </row>
    <row r="436" spans="7:7" ht="15.75" customHeight="1" x14ac:dyDescent="0.25">
      <c r="G436" s="328"/>
    </row>
    <row r="437" spans="7:7" ht="15.75" customHeight="1" x14ac:dyDescent="0.25">
      <c r="G437" s="328"/>
    </row>
    <row r="438" spans="7:7" ht="15.75" customHeight="1" x14ac:dyDescent="0.25">
      <c r="G438" s="328"/>
    </row>
    <row r="439" spans="7:7" ht="15.75" customHeight="1" x14ac:dyDescent="0.25">
      <c r="G439" s="328"/>
    </row>
    <row r="440" spans="7:7" ht="15.75" customHeight="1" x14ac:dyDescent="0.25">
      <c r="G440" s="328"/>
    </row>
    <row r="441" spans="7:7" ht="15.75" customHeight="1" x14ac:dyDescent="0.25">
      <c r="G441" s="328"/>
    </row>
    <row r="442" spans="7:7" ht="15.75" customHeight="1" x14ac:dyDescent="0.25">
      <c r="G442" s="328"/>
    </row>
    <row r="443" spans="7:7" ht="15.75" customHeight="1" x14ac:dyDescent="0.25">
      <c r="G443" s="328"/>
    </row>
    <row r="444" spans="7:7" ht="15.75" customHeight="1" x14ac:dyDescent="0.25">
      <c r="G444" s="328"/>
    </row>
    <row r="445" spans="7:7" ht="15.75" customHeight="1" x14ac:dyDescent="0.25">
      <c r="G445" s="328"/>
    </row>
    <row r="446" spans="7:7" ht="15.75" customHeight="1" x14ac:dyDescent="0.25">
      <c r="G446" s="328"/>
    </row>
    <row r="447" spans="7:7" ht="15.75" customHeight="1" x14ac:dyDescent="0.25">
      <c r="G447" s="328"/>
    </row>
    <row r="448" spans="7:7" ht="15.75" customHeight="1" x14ac:dyDescent="0.25">
      <c r="G448" s="328"/>
    </row>
    <row r="449" spans="7:7" ht="15.75" customHeight="1" x14ac:dyDescent="0.25">
      <c r="G449" s="328"/>
    </row>
    <row r="450" spans="7:7" ht="15.75" customHeight="1" x14ac:dyDescent="0.25">
      <c r="G450" s="328"/>
    </row>
    <row r="451" spans="7:7" ht="15.75" customHeight="1" x14ac:dyDescent="0.25">
      <c r="G451" s="328"/>
    </row>
    <row r="452" spans="7:7" ht="15.75" customHeight="1" x14ac:dyDescent="0.25">
      <c r="G452" s="328"/>
    </row>
    <row r="453" spans="7:7" ht="15.75" customHeight="1" x14ac:dyDescent="0.25">
      <c r="G453" s="328"/>
    </row>
    <row r="454" spans="7:7" ht="15.75" customHeight="1" x14ac:dyDescent="0.25">
      <c r="G454" s="328"/>
    </row>
    <row r="455" spans="7:7" ht="15.75" customHeight="1" x14ac:dyDescent="0.25">
      <c r="G455" s="328"/>
    </row>
    <row r="456" spans="7:7" ht="15.75" customHeight="1" x14ac:dyDescent="0.25">
      <c r="G456" s="328"/>
    </row>
    <row r="457" spans="7:7" ht="15.75" customHeight="1" x14ac:dyDescent="0.25">
      <c r="G457" s="328"/>
    </row>
    <row r="458" spans="7:7" ht="15.75" customHeight="1" x14ac:dyDescent="0.25">
      <c r="G458" s="328"/>
    </row>
    <row r="459" spans="7:7" ht="15.75" customHeight="1" x14ac:dyDescent="0.25">
      <c r="G459" s="328"/>
    </row>
    <row r="460" spans="7:7" ht="15.75" customHeight="1" x14ac:dyDescent="0.25">
      <c r="G460" s="328"/>
    </row>
    <row r="461" spans="7:7" ht="15.75" customHeight="1" x14ac:dyDescent="0.25">
      <c r="G461" s="328"/>
    </row>
    <row r="462" spans="7:7" ht="15.75" customHeight="1" x14ac:dyDescent="0.25">
      <c r="G462" s="328"/>
    </row>
    <row r="463" spans="7:7" ht="15.75" customHeight="1" x14ac:dyDescent="0.25">
      <c r="G463" s="328"/>
    </row>
    <row r="464" spans="7:7" ht="15.75" customHeight="1" x14ac:dyDescent="0.25">
      <c r="G464" s="328"/>
    </row>
    <row r="465" spans="7:7" ht="15.75" customHeight="1" x14ac:dyDescent="0.25">
      <c r="G465" s="328"/>
    </row>
    <row r="466" spans="7:7" ht="15.75" customHeight="1" x14ac:dyDescent="0.25">
      <c r="G466" s="328"/>
    </row>
    <row r="467" spans="7:7" ht="15.75" customHeight="1" x14ac:dyDescent="0.25">
      <c r="G467" s="328"/>
    </row>
    <row r="468" spans="7:7" ht="15.75" customHeight="1" x14ac:dyDescent="0.25">
      <c r="G468" s="328"/>
    </row>
    <row r="469" spans="7:7" ht="15.75" customHeight="1" x14ac:dyDescent="0.25">
      <c r="G469" s="328"/>
    </row>
    <row r="470" spans="7:7" ht="15.75" customHeight="1" x14ac:dyDescent="0.25">
      <c r="G470" s="328"/>
    </row>
    <row r="471" spans="7:7" ht="15.75" customHeight="1" x14ac:dyDescent="0.25">
      <c r="G471" s="328"/>
    </row>
    <row r="472" spans="7:7" ht="15.75" customHeight="1" x14ac:dyDescent="0.25">
      <c r="G472" s="328"/>
    </row>
    <row r="473" spans="7:7" ht="15.75" customHeight="1" x14ac:dyDescent="0.25">
      <c r="G473" s="328"/>
    </row>
    <row r="474" spans="7:7" ht="15.75" customHeight="1" x14ac:dyDescent="0.25">
      <c r="G474" s="328"/>
    </row>
    <row r="475" spans="7:7" ht="15.75" customHeight="1" x14ac:dyDescent="0.25">
      <c r="G475" s="328"/>
    </row>
    <row r="476" spans="7:7" ht="15.75" customHeight="1" x14ac:dyDescent="0.25">
      <c r="G476" s="328"/>
    </row>
    <row r="477" spans="7:7" ht="15.75" customHeight="1" x14ac:dyDescent="0.25">
      <c r="G477" s="328"/>
    </row>
    <row r="478" spans="7:7" ht="15.75" customHeight="1" x14ac:dyDescent="0.25">
      <c r="G478" s="328"/>
    </row>
    <row r="479" spans="7:7" ht="15.75" customHeight="1" x14ac:dyDescent="0.25">
      <c r="G479" s="328"/>
    </row>
    <row r="480" spans="7:7" ht="15.75" customHeight="1" x14ac:dyDescent="0.25">
      <c r="G480" s="328"/>
    </row>
    <row r="481" spans="7:7" ht="15.75" customHeight="1" x14ac:dyDescent="0.25">
      <c r="G481" s="328"/>
    </row>
    <row r="482" spans="7:7" ht="15.75" customHeight="1" x14ac:dyDescent="0.25">
      <c r="G482" s="328"/>
    </row>
    <row r="483" spans="7:7" ht="15.75" customHeight="1" x14ac:dyDescent="0.25">
      <c r="G483" s="328"/>
    </row>
    <row r="484" spans="7:7" ht="15.75" customHeight="1" x14ac:dyDescent="0.25">
      <c r="G484" s="328"/>
    </row>
    <row r="485" spans="7:7" ht="15.75" customHeight="1" x14ac:dyDescent="0.25">
      <c r="G485" s="328"/>
    </row>
    <row r="486" spans="7:7" ht="15.75" customHeight="1" x14ac:dyDescent="0.25">
      <c r="G486" s="328"/>
    </row>
    <row r="487" spans="7:7" ht="15.75" customHeight="1" x14ac:dyDescent="0.25">
      <c r="G487" s="328"/>
    </row>
    <row r="488" spans="7:7" ht="15.75" customHeight="1" x14ac:dyDescent="0.25">
      <c r="G488" s="328"/>
    </row>
    <row r="489" spans="7:7" ht="15.75" customHeight="1" x14ac:dyDescent="0.25">
      <c r="G489" s="328"/>
    </row>
    <row r="490" spans="7:7" ht="15.75" customHeight="1" x14ac:dyDescent="0.25">
      <c r="G490" s="328"/>
    </row>
    <row r="491" spans="7:7" ht="15.75" customHeight="1" x14ac:dyDescent="0.25">
      <c r="G491" s="328"/>
    </row>
    <row r="492" spans="7:7" ht="15.75" customHeight="1" x14ac:dyDescent="0.25">
      <c r="G492" s="328"/>
    </row>
    <row r="493" spans="7:7" ht="15.75" customHeight="1" x14ac:dyDescent="0.25">
      <c r="G493" s="328"/>
    </row>
    <row r="494" spans="7:7" ht="15.75" customHeight="1" x14ac:dyDescent="0.25">
      <c r="G494" s="328"/>
    </row>
    <row r="495" spans="7:7" ht="15.75" customHeight="1" x14ac:dyDescent="0.25">
      <c r="G495" s="328"/>
    </row>
    <row r="496" spans="7:7" ht="15.75" customHeight="1" x14ac:dyDescent="0.25">
      <c r="G496" s="328"/>
    </row>
    <row r="497" spans="7:7" ht="15.75" customHeight="1" x14ac:dyDescent="0.25">
      <c r="G497" s="328"/>
    </row>
    <row r="498" spans="7:7" ht="15.75" customHeight="1" x14ac:dyDescent="0.25">
      <c r="G498" s="328"/>
    </row>
    <row r="499" spans="7:7" ht="15.75" customHeight="1" x14ac:dyDescent="0.25">
      <c r="G499" s="328"/>
    </row>
    <row r="500" spans="7:7" ht="15.75" customHeight="1" x14ac:dyDescent="0.25">
      <c r="G500" s="328"/>
    </row>
    <row r="501" spans="7:7" ht="15.75" customHeight="1" x14ac:dyDescent="0.25">
      <c r="G501" s="328"/>
    </row>
    <row r="502" spans="7:7" ht="15.75" customHeight="1" x14ac:dyDescent="0.25">
      <c r="G502" s="328"/>
    </row>
    <row r="503" spans="7:7" ht="15.75" customHeight="1" x14ac:dyDescent="0.25">
      <c r="G503" s="328"/>
    </row>
    <row r="504" spans="7:7" ht="15.75" customHeight="1" x14ac:dyDescent="0.25">
      <c r="G504" s="328"/>
    </row>
    <row r="505" spans="7:7" ht="15.75" customHeight="1" x14ac:dyDescent="0.25">
      <c r="G505" s="328"/>
    </row>
    <row r="506" spans="7:7" ht="15.75" customHeight="1" x14ac:dyDescent="0.25">
      <c r="G506" s="328"/>
    </row>
    <row r="507" spans="7:7" ht="15.75" customHeight="1" x14ac:dyDescent="0.25">
      <c r="G507" s="328"/>
    </row>
    <row r="508" spans="7:7" ht="15.75" customHeight="1" x14ac:dyDescent="0.25">
      <c r="G508" s="328"/>
    </row>
    <row r="509" spans="7:7" ht="15.75" customHeight="1" x14ac:dyDescent="0.25">
      <c r="G509" s="328"/>
    </row>
    <row r="510" spans="7:7" ht="15.75" customHeight="1" x14ac:dyDescent="0.25">
      <c r="G510" s="328"/>
    </row>
    <row r="511" spans="7:7" ht="15.75" customHeight="1" x14ac:dyDescent="0.25">
      <c r="G511" s="328"/>
    </row>
    <row r="512" spans="7:7" ht="15.75" customHeight="1" x14ac:dyDescent="0.25">
      <c r="G512" s="328"/>
    </row>
    <row r="513" spans="7:7" ht="15.75" customHeight="1" x14ac:dyDescent="0.25">
      <c r="G513" s="328"/>
    </row>
    <row r="514" spans="7:7" ht="15.75" customHeight="1" x14ac:dyDescent="0.25">
      <c r="G514" s="328"/>
    </row>
    <row r="515" spans="7:7" ht="15.75" customHeight="1" x14ac:dyDescent="0.25">
      <c r="G515" s="328"/>
    </row>
    <row r="516" spans="7:7" ht="15.75" customHeight="1" x14ac:dyDescent="0.25">
      <c r="G516" s="328"/>
    </row>
    <row r="517" spans="7:7" ht="15.75" customHeight="1" x14ac:dyDescent="0.25">
      <c r="G517" s="328"/>
    </row>
    <row r="518" spans="7:7" ht="15.75" customHeight="1" x14ac:dyDescent="0.25">
      <c r="G518" s="328"/>
    </row>
    <row r="519" spans="7:7" ht="15.75" customHeight="1" x14ac:dyDescent="0.25">
      <c r="G519" s="328"/>
    </row>
    <row r="520" spans="7:7" ht="15.75" customHeight="1" x14ac:dyDescent="0.25">
      <c r="G520" s="328"/>
    </row>
    <row r="521" spans="7:7" ht="15.75" customHeight="1" x14ac:dyDescent="0.25">
      <c r="G521" s="328"/>
    </row>
    <row r="522" spans="7:7" ht="15.75" customHeight="1" x14ac:dyDescent="0.25">
      <c r="G522" s="328"/>
    </row>
    <row r="523" spans="7:7" ht="15.75" customHeight="1" x14ac:dyDescent="0.25">
      <c r="G523" s="328"/>
    </row>
    <row r="524" spans="7:7" ht="15.75" customHeight="1" x14ac:dyDescent="0.25">
      <c r="G524" s="328"/>
    </row>
    <row r="525" spans="7:7" ht="15.75" customHeight="1" x14ac:dyDescent="0.25">
      <c r="G525" s="328"/>
    </row>
    <row r="526" spans="7:7" ht="15.75" customHeight="1" x14ac:dyDescent="0.25">
      <c r="G526" s="328"/>
    </row>
    <row r="527" spans="7:7" ht="15.75" customHeight="1" x14ac:dyDescent="0.25">
      <c r="G527" s="328"/>
    </row>
    <row r="528" spans="7:7" ht="15.75" customHeight="1" x14ac:dyDescent="0.25">
      <c r="G528" s="328"/>
    </row>
    <row r="529" spans="7:7" ht="15.75" customHeight="1" x14ac:dyDescent="0.25">
      <c r="G529" s="328"/>
    </row>
    <row r="530" spans="7:7" ht="15.75" customHeight="1" x14ac:dyDescent="0.25">
      <c r="G530" s="328"/>
    </row>
    <row r="531" spans="7:7" ht="15.75" customHeight="1" x14ac:dyDescent="0.25">
      <c r="G531" s="328"/>
    </row>
    <row r="532" spans="7:7" ht="15.75" customHeight="1" x14ac:dyDescent="0.25">
      <c r="G532" s="328"/>
    </row>
    <row r="533" spans="7:7" ht="15.75" customHeight="1" x14ac:dyDescent="0.25">
      <c r="G533" s="328"/>
    </row>
    <row r="534" spans="7:7" ht="15.75" customHeight="1" x14ac:dyDescent="0.25">
      <c r="G534" s="328"/>
    </row>
    <row r="535" spans="7:7" ht="15.75" customHeight="1" x14ac:dyDescent="0.25">
      <c r="G535" s="328"/>
    </row>
    <row r="536" spans="7:7" ht="15.75" customHeight="1" x14ac:dyDescent="0.25">
      <c r="G536" s="328"/>
    </row>
    <row r="537" spans="7:7" ht="15.75" customHeight="1" x14ac:dyDescent="0.25">
      <c r="G537" s="328"/>
    </row>
    <row r="538" spans="7:7" ht="15.75" customHeight="1" x14ac:dyDescent="0.25">
      <c r="G538" s="328"/>
    </row>
    <row r="539" spans="7:7" ht="15.75" customHeight="1" x14ac:dyDescent="0.25">
      <c r="G539" s="328"/>
    </row>
    <row r="540" spans="7:7" ht="15.75" customHeight="1" x14ac:dyDescent="0.25">
      <c r="G540" s="328"/>
    </row>
    <row r="541" spans="7:7" ht="15.75" customHeight="1" x14ac:dyDescent="0.25">
      <c r="G541" s="328"/>
    </row>
    <row r="542" spans="7:7" ht="15.75" customHeight="1" x14ac:dyDescent="0.25">
      <c r="G542" s="328"/>
    </row>
    <row r="543" spans="7:7" ht="15.75" customHeight="1" x14ac:dyDescent="0.25">
      <c r="G543" s="328"/>
    </row>
    <row r="544" spans="7:7" ht="15.75" customHeight="1" x14ac:dyDescent="0.25">
      <c r="G544" s="328"/>
    </row>
    <row r="545" spans="7:7" ht="15.75" customHeight="1" x14ac:dyDescent="0.25">
      <c r="G545" s="328"/>
    </row>
    <row r="546" spans="7:7" ht="15.75" customHeight="1" x14ac:dyDescent="0.25">
      <c r="G546" s="328"/>
    </row>
    <row r="547" spans="7:7" ht="15.75" customHeight="1" x14ac:dyDescent="0.25">
      <c r="G547" s="328"/>
    </row>
    <row r="548" spans="7:7" ht="15.75" customHeight="1" x14ac:dyDescent="0.25">
      <c r="G548" s="328"/>
    </row>
    <row r="549" spans="7:7" ht="15.75" customHeight="1" x14ac:dyDescent="0.25">
      <c r="G549" s="328"/>
    </row>
    <row r="550" spans="7:7" ht="15.75" customHeight="1" x14ac:dyDescent="0.25">
      <c r="G550" s="328"/>
    </row>
    <row r="551" spans="7:7" ht="15.75" customHeight="1" x14ac:dyDescent="0.25">
      <c r="G551" s="328"/>
    </row>
    <row r="552" spans="7:7" ht="15.75" customHeight="1" x14ac:dyDescent="0.25">
      <c r="G552" s="328"/>
    </row>
    <row r="553" spans="7:7" ht="15.75" customHeight="1" x14ac:dyDescent="0.25">
      <c r="G553" s="328"/>
    </row>
    <row r="554" spans="7:7" ht="15.75" customHeight="1" x14ac:dyDescent="0.25">
      <c r="G554" s="328"/>
    </row>
    <row r="555" spans="7:7" ht="15.75" customHeight="1" x14ac:dyDescent="0.25">
      <c r="G555" s="328"/>
    </row>
    <row r="556" spans="7:7" ht="15.75" customHeight="1" x14ac:dyDescent="0.25">
      <c r="G556" s="328"/>
    </row>
    <row r="557" spans="7:7" ht="15.75" customHeight="1" x14ac:dyDescent="0.25">
      <c r="G557" s="328"/>
    </row>
    <row r="558" spans="7:7" ht="15.75" customHeight="1" x14ac:dyDescent="0.25">
      <c r="G558" s="328"/>
    </row>
    <row r="559" spans="7:7" ht="15.75" customHeight="1" x14ac:dyDescent="0.25">
      <c r="G559" s="328"/>
    </row>
    <row r="560" spans="7:7" ht="15.75" customHeight="1" x14ac:dyDescent="0.25">
      <c r="G560" s="328"/>
    </row>
    <row r="561" spans="7:7" ht="15.75" customHeight="1" x14ac:dyDescent="0.25">
      <c r="G561" s="328"/>
    </row>
    <row r="562" spans="7:7" ht="15.75" customHeight="1" x14ac:dyDescent="0.25">
      <c r="G562" s="328"/>
    </row>
    <row r="563" spans="7:7" ht="15.75" customHeight="1" x14ac:dyDescent="0.25">
      <c r="G563" s="328"/>
    </row>
    <row r="564" spans="7:7" ht="15.75" customHeight="1" x14ac:dyDescent="0.25">
      <c r="G564" s="328"/>
    </row>
    <row r="565" spans="7:7" ht="15.75" customHeight="1" x14ac:dyDescent="0.25">
      <c r="G565" s="328"/>
    </row>
    <row r="566" spans="7:7" ht="15.75" customHeight="1" x14ac:dyDescent="0.25">
      <c r="G566" s="328"/>
    </row>
    <row r="567" spans="7:7" ht="15.75" customHeight="1" x14ac:dyDescent="0.25">
      <c r="G567" s="328"/>
    </row>
    <row r="568" spans="7:7" ht="15.75" customHeight="1" x14ac:dyDescent="0.25">
      <c r="G568" s="328"/>
    </row>
    <row r="569" spans="7:7" ht="15.75" customHeight="1" x14ac:dyDescent="0.25">
      <c r="G569" s="328"/>
    </row>
    <row r="570" spans="7:7" ht="15.75" customHeight="1" x14ac:dyDescent="0.25">
      <c r="G570" s="328"/>
    </row>
    <row r="571" spans="7:7" ht="15.75" customHeight="1" x14ac:dyDescent="0.25">
      <c r="G571" s="328"/>
    </row>
    <row r="572" spans="7:7" ht="15.75" customHeight="1" x14ac:dyDescent="0.25">
      <c r="G572" s="328"/>
    </row>
    <row r="573" spans="7:7" ht="15.75" customHeight="1" x14ac:dyDescent="0.25">
      <c r="G573" s="328"/>
    </row>
    <row r="574" spans="7:7" ht="15.75" customHeight="1" x14ac:dyDescent="0.25">
      <c r="G574" s="328"/>
    </row>
    <row r="575" spans="7:7" ht="15.75" customHeight="1" x14ac:dyDescent="0.25">
      <c r="G575" s="328"/>
    </row>
    <row r="576" spans="7:7" ht="15.75" customHeight="1" x14ac:dyDescent="0.25">
      <c r="G576" s="328"/>
    </row>
    <row r="577" spans="7:7" ht="15.75" customHeight="1" x14ac:dyDescent="0.25">
      <c r="G577" s="328"/>
    </row>
    <row r="578" spans="7:7" ht="15.75" customHeight="1" x14ac:dyDescent="0.25">
      <c r="G578" s="328"/>
    </row>
    <row r="579" spans="7:7" ht="15.75" customHeight="1" x14ac:dyDescent="0.25">
      <c r="G579" s="328"/>
    </row>
    <row r="580" spans="7:7" ht="15.75" customHeight="1" x14ac:dyDescent="0.25">
      <c r="G580" s="328"/>
    </row>
    <row r="581" spans="7:7" ht="15.75" customHeight="1" x14ac:dyDescent="0.25">
      <c r="G581" s="328"/>
    </row>
    <row r="582" spans="7:7" ht="15.75" customHeight="1" x14ac:dyDescent="0.25">
      <c r="G582" s="328"/>
    </row>
    <row r="583" spans="7:7" ht="15.75" customHeight="1" x14ac:dyDescent="0.25">
      <c r="G583" s="328"/>
    </row>
    <row r="584" spans="7:7" ht="15.75" customHeight="1" x14ac:dyDescent="0.25">
      <c r="G584" s="328"/>
    </row>
    <row r="585" spans="7:7" ht="15.75" customHeight="1" x14ac:dyDescent="0.25">
      <c r="G585" s="328"/>
    </row>
    <row r="586" spans="7:7" ht="15.75" customHeight="1" x14ac:dyDescent="0.25">
      <c r="G586" s="328"/>
    </row>
    <row r="587" spans="7:7" ht="15.75" customHeight="1" x14ac:dyDescent="0.25">
      <c r="G587" s="328"/>
    </row>
    <row r="588" spans="7:7" ht="15.75" customHeight="1" x14ac:dyDescent="0.25">
      <c r="G588" s="328"/>
    </row>
    <row r="589" spans="7:7" ht="15.75" customHeight="1" x14ac:dyDescent="0.25">
      <c r="G589" s="328"/>
    </row>
    <row r="590" spans="7:7" ht="15.75" customHeight="1" x14ac:dyDescent="0.25">
      <c r="G590" s="328"/>
    </row>
    <row r="591" spans="7:7" ht="15.75" customHeight="1" x14ac:dyDescent="0.25">
      <c r="G591" s="328"/>
    </row>
    <row r="592" spans="7:7" ht="15.75" customHeight="1" x14ac:dyDescent="0.25">
      <c r="G592" s="328"/>
    </row>
    <row r="593" spans="7:7" ht="15.75" customHeight="1" x14ac:dyDescent="0.25">
      <c r="G593" s="328"/>
    </row>
    <row r="594" spans="7:7" ht="15.75" customHeight="1" x14ac:dyDescent="0.25">
      <c r="G594" s="328"/>
    </row>
    <row r="595" spans="7:7" ht="15.75" customHeight="1" x14ac:dyDescent="0.25">
      <c r="G595" s="328"/>
    </row>
    <row r="596" spans="7:7" ht="15.75" customHeight="1" x14ac:dyDescent="0.25">
      <c r="G596" s="328"/>
    </row>
    <row r="597" spans="7:7" ht="15.75" customHeight="1" x14ac:dyDescent="0.25">
      <c r="G597" s="328"/>
    </row>
    <row r="598" spans="7:7" ht="15.75" customHeight="1" x14ac:dyDescent="0.25">
      <c r="G598" s="328"/>
    </row>
    <row r="599" spans="7:7" ht="15.75" customHeight="1" x14ac:dyDescent="0.25">
      <c r="G599" s="328"/>
    </row>
    <row r="600" spans="7:7" ht="15.75" customHeight="1" x14ac:dyDescent="0.25">
      <c r="G600" s="328"/>
    </row>
    <row r="601" spans="7:7" ht="15.75" customHeight="1" x14ac:dyDescent="0.25">
      <c r="G601" s="328"/>
    </row>
    <row r="602" spans="7:7" ht="15.75" customHeight="1" x14ac:dyDescent="0.25">
      <c r="G602" s="328"/>
    </row>
    <row r="603" spans="7:7" ht="15.75" customHeight="1" x14ac:dyDescent="0.25">
      <c r="G603" s="328"/>
    </row>
    <row r="604" spans="7:7" ht="15.75" customHeight="1" x14ac:dyDescent="0.25">
      <c r="G604" s="328"/>
    </row>
    <row r="605" spans="7:7" ht="15.75" customHeight="1" x14ac:dyDescent="0.25">
      <c r="G605" s="328"/>
    </row>
    <row r="606" spans="7:7" ht="15.75" customHeight="1" x14ac:dyDescent="0.25">
      <c r="G606" s="328"/>
    </row>
    <row r="607" spans="7:7" ht="15.75" customHeight="1" x14ac:dyDescent="0.25">
      <c r="G607" s="328"/>
    </row>
    <row r="608" spans="7:7" ht="15.75" customHeight="1" x14ac:dyDescent="0.25">
      <c r="G608" s="328"/>
    </row>
    <row r="609" spans="7:7" ht="15.75" customHeight="1" x14ac:dyDescent="0.25">
      <c r="G609" s="328"/>
    </row>
    <row r="610" spans="7:7" ht="15.75" customHeight="1" x14ac:dyDescent="0.25">
      <c r="G610" s="328"/>
    </row>
    <row r="611" spans="7:7" ht="15.75" customHeight="1" x14ac:dyDescent="0.25">
      <c r="G611" s="328"/>
    </row>
    <row r="612" spans="7:7" ht="15.75" customHeight="1" x14ac:dyDescent="0.25">
      <c r="G612" s="328"/>
    </row>
    <row r="613" spans="7:7" ht="15.75" customHeight="1" x14ac:dyDescent="0.25">
      <c r="G613" s="328"/>
    </row>
    <row r="614" spans="7:7" ht="15.75" customHeight="1" x14ac:dyDescent="0.25">
      <c r="G614" s="328"/>
    </row>
    <row r="615" spans="7:7" ht="15.75" customHeight="1" x14ac:dyDescent="0.25">
      <c r="G615" s="328"/>
    </row>
    <row r="616" spans="7:7" ht="15.75" customHeight="1" x14ac:dyDescent="0.25">
      <c r="G616" s="328"/>
    </row>
    <row r="617" spans="7:7" ht="15.75" customHeight="1" x14ac:dyDescent="0.25">
      <c r="G617" s="328"/>
    </row>
    <row r="618" spans="7:7" ht="15.75" customHeight="1" x14ac:dyDescent="0.25">
      <c r="G618" s="328"/>
    </row>
    <row r="619" spans="7:7" ht="15.75" customHeight="1" x14ac:dyDescent="0.25">
      <c r="G619" s="328"/>
    </row>
    <row r="620" spans="7:7" ht="15.75" customHeight="1" x14ac:dyDescent="0.25">
      <c r="G620" s="328"/>
    </row>
    <row r="621" spans="7:7" ht="15.75" customHeight="1" x14ac:dyDescent="0.25">
      <c r="G621" s="328"/>
    </row>
    <row r="622" spans="7:7" ht="15.75" customHeight="1" x14ac:dyDescent="0.25">
      <c r="G622" s="328"/>
    </row>
    <row r="623" spans="7:7" ht="15.75" customHeight="1" x14ac:dyDescent="0.25">
      <c r="G623" s="328"/>
    </row>
    <row r="624" spans="7:7" ht="15.75" customHeight="1" x14ac:dyDescent="0.25">
      <c r="G624" s="328"/>
    </row>
    <row r="625" spans="7:7" ht="15.75" customHeight="1" x14ac:dyDescent="0.25">
      <c r="G625" s="328"/>
    </row>
    <row r="626" spans="7:7" ht="15.75" customHeight="1" x14ac:dyDescent="0.25">
      <c r="G626" s="328"/>
    </row>
    <row r="627" spans="7:7" ht="15.75" customHeight="1" x14ac:dyDescent="0.25">
      <c r="G627" s="328"/>
    </row>
    <row r="628" spans="7:7" ht="15.75" customHeight="1" x14ac:dyDescent="0.25">
      <c r="G628" s="328"/>
    </row>
    <row r="629" spans="7:7" ht="15.75" customHeight="1" x14ac:dyDescent="0.25">
      <c r="G629" s="328"/>
    </row>
    <row r="630" spans="7:7" ht="15.75" customHeight="1" x14ac:dyDescent="0.25">
      <c r="G630" s="328"/>
    </row>
    <row r="631" spans="7:7" ht="15.75" customHeight="1" x14ac:dyDescent="0.25">
      <c r="G631" s="328"/>
    </row>
    <row r="632" spans="7:7" ht="15.75" customHeight="1" x14ac:dyDescent="0.25">
      <c r="G632" s="328"/>
    </row>
    <row r="633" spans="7:7" ht="15.75" customHeight="1" x14ac:dyDescent="0.25">
      <c r="G633" s="328"/>
    </row>
    <row r="634" spans="7:7" ht="15.75" customHeight="1" x14ac:dyDescent="0.25">
      <c r="G634" s="328"/>
    </row>
    <row r="635" spans="7:7" ht="15.75" customHeight="1" x14ac:dyDescent="0.25">
      <c r="G635" s="328"/>
    </row>
    <row r="636" spans="7:7" ht="15.75" customHeight="1" x14ac:dyDescent="0.25">
      <c r="G636" s="328"/>
    </row>
    <row r="637" spans="7:7" ht="15.75" customHeight="1" x14ac:dyDescent="0.25">
      <c r="G637" s="328"/>
    </row>
    <row r="638" spans="7:7" ht="15.75" customHeight="1" x14ac:dyDescent="0.25">
      <c r="G638" s="328"/>
    </row>
    <row r="639" spans="7:7" ht="15.75" customHeight="1" x14ac:dyDescent="0.25">
      <c r="G639" s="328"/>
    </row>
    <row r="640" spans="7:7" ht="15.75" customHeight="1" x14ac:dyDescent="0.25">
      <c r="G640" s="328"/>
    </row>
    <row r="641" spans="7:7" ht="15.75" customHeight="1" x14ac:dyDescent="0.25">
      <c r="G641" s="328"/>
    </row>
    <row r="642" spans="7:7" ht="15.75" customHeight="1" x14ac:dyDescent="0.25">
      <c r="G642" s="328"/>
    </row>
    <row r="643" spans="7:7" ht="15.75" customHeight="1" x14ac:dyDescent="0.25">
      <c r="G643" s="328"/>
    </row>
    <row r="644" spans="7:7" ht="15.75" customHeight="1" x14ac:dyDescent="0.25">
      <c r="G644" s="328"/>
    </row>
    <row r="645" spans="7:7" ht="15.75" customHeight="1" x14ac:dyDescent="0.25">
      <c r="G645" s="328"/>
    </row>
    <row r="646" spans="7:7" ht="15.75" customHeight="1" x14ac:dyDescent="0.25">
      <c r="G646" s="328"/>
    </row>
    <row r="647" spans="7:7" ht="15.75" customHeight="1" x14ac:dyDescent="0.25">
      <c r="G647" s="328"/>
    </row>
    <row r="648" spans="7:7" ht="15.75" customHeight="1" x14ac:dyDescent="0.25">
      <c r="G648" s="328"/>
    </row>
    <row r="649" spans="7:7" ht="15.75" customHeight="1" x14ac:dyDescent="0.25">
      <c r="G649" s="328"/>
    </row>
    <row r="650" spans="7:7" ht="15.75" customHeight="1" x14ac:dyDescent="0.25">
      <c r="G650" s="328"/>
    </row>
    <row r="651" spans="7:7" ht="15.75" customHeight="1" x14ac:dyDescent="0.25">
      <c r="G651" s="328"/>
    </row>
    <row r="652" spans="7:7" ht="15.75" customHeight="1" x14ac:dyDescent="0.25">
      <c r="G652" s="328"/>
    </row>
    <row r="653" spans="7:7" ht="15.75" customHeight="1" x14ac:dyDescent="0.25">
      <c r="G653" s="328"/>
    </row>
    <row r="654" spans="7:7" ht="15.75" customHeight="1" x14ac:dyDescent="0.25">
      <c r="G654" s="328"/>
    </row>
    <row r="655" spans="7:7" ht="15.75" customHeight="1" x14ac:dyDescent="0.25">
      <c r="G655" s="328"/>
    </row>
    <row r="656" spans="7:7" ht="15.75" customHeight="1" x14ac:dyDescent="0.25">
      <c r="G656" s="328"/>
    </row>
    <row r="657" spans="7:7" ht="15.75" customHeight="1" x14ac:dyDescent="0.25">
      <c r="G657" s="328"/>
    </row>
    <row r="658" spans="7:7" ht="15.75" customHeight="1" x14ac:dyDescent="0.25">
      <c r="G658" s="328"/>
    </row>
    <row r="659" spans="7:7" ht="15.75" customHeight="1" x14ac:dyDescent="0.25">
      <c r="G659" s="328"/>
    </row>
    <row r="660" spans="7:7" ht="15.75" customHeight="1" x14ac:dyDescent="0.25">
      <c r="G660" s="328"/>
    </row>
    <row r="661" spans="7:7" ht="15.75" customHeight="1" x14ac:dyDescent="0.25">
      <c r="G661" s="328"/>
    </row>
    <row r="662" spans="7:7" ht="15.75" customHeight="1" x14ac:dyDescent="0.25">
      <c r="G662" s="328"/>
    </row>
    <row r="663" spans="7:7" ht="15.75" customHeight="1" x14ac:dyDescent="0.25">
      <c r="G663" s="328"/>
    </row>
    <row r="664" spans="7:7" ht="15.75" customHeight="1" x14ac:dyDescent="0.25">
      <c r="G664" s="328"/>
    </row>
    <row r="665" spans="7:7" ht="15.75" customHeight="1" x14ac:dyDescent="0.25">
      <c r="G665" s="328"/>
    </row>
    <row r="666" spans="7:7" ht="15.75" customHeight="1" x14ac:dyDescent="0.25">
      <c r="G666" s="328"/>
    </row>
    <row r="667" spans="7:7" ht="15.75" customHeight="1" x14ac:dyDescent="0.25">
      <c r="G667" s="328"/>
    </row>
    <row r="668" spans="7:7" ht="15.75" customHeight="1" x14ac:dyDescent="0.25">
      <c r="G668" s="328"/>
    </row>
    <row r="669" spans="7:7" ht="15.75" customHeight="1" x14ac:dyDescent="0.25">
      <c r="G669" s="328"/>
    </row>
    <row r="670" spans="7:7" ht="15.75" customHeight="1" x14ac:dyDescent="0.25">
      <c r="G670" s="328"/>
    </row>
    <row r="671" spans="7:7" ht="15.75" customHeight="1" x14ac:dyDescent="0.25">
      <c r="G671" s="328"/>
    </row>
    <row r="672" spans="7:7" ht="15.75" customHeight="1" x14ac:dyDescent="0.25">
      <c r="G672" s="328"/>
    </row>
    <row r="673" spans="7:7" ht="15.75" customHeight="1" x14ac:dyDescent="0.25">
      <c r="G673" s="328"/>
    </row>
    <row r="674" spans="7:7" ht="15.75" customHeight="1" x14ac:dyDescent="0.25">
      <c r="G674" s="328"/>
    </row>
    <row r="675" spans="7:7" ht="15.75" customHeight="1" x14ac:dyDescent="0.25">
      <c r="G675" s="328"/>
    </row>
    <row r="676" spans="7:7" ht="15.75" customHeight="1" x14ac:dyDescent="0.25">
      <c r="G676" s="328"/>
    </row>
    <row r="677" spans="7:7" ht="15.75" customHeight="1" x14ac:dyDescent="0.25">
      <c r="G677" s="328"/>
    </row>
    <row r="678" spans="7:7" ht="15.75" customHeight="1" x14ac:dyDescent="0.25">
      <c r="G678" s="328"/>
    </row>
    <row r="679" spans="7:7" ht="15.75" customHeight="1" x14ac:dyDescent="0.25">
      <c r="G679" s="328"/>
    </row>
    <row r="680" spans="7:7" ht="15.75" customHeight="1" x14ac:dyDescent="0.25">
      <c r="G680" s="328"/>
    </row>
    <row r="681" spans="7:7" ht="15.75" customHeight="1" x14ac:dyDescent="0.25">
      <c r="G681" s="328"/>
    </row>
    <row r="682" spans="7:7" ht="15.75" customHeight="1" x14ac:dyDescent="0.25">
      <c r="G682" s="328"/>
    </row>
    <row r="683" spans="7:7" ht="15.75" customHeight="1" x14ac:dyDescent="0.25">
      <c r="G683" s="328"/>
    </row>
    <row r="684" spans="7:7" ht="15.75" customHeight="1" x14ac:dyDescent="0.25">
      <c r="G684" s="328"/>
    </row>
    <row r="685" spans="7:7" ht="15.75" customHeight="1" x14ac:dyDescent="0.25">
      <c r="G685" s="328"/>
    </row>
    <row r="686" spans="7:7" ht="15.75" customHeight="1" x14ac:dyDescent="0.25">
      <c r="G686" s="328"/>
    </row>
    <row r="687" spans="7:7" ht="15.75" customHeight="1" x14ac:dyDescent="0.25">
      <c r="G687" s="328"/>
    </row>
    <row r="688" spans="7:7" ht="15.75" customHeight="1" x14ac:dyDescent="0.25">
      <c r="G688" s="328"/>
    </row>
    <row r="689" spans="7:7" ht="15.75" customHeight="1" x14ac:dyDescent="0.25">
      <c r="G689" s="328"/>
    </row>
    <row r="690" spans="7:7" ht="15.75" customHeight="1" x14ac:dyDescent="0.25">
      <c r="G690" s="328"/>
    </row>
    <row r="691" spans="7:7" ht="15.75" customHeight="1" x14ac:dyDescent="0.25">
      <c r="G691" s="328"/>
    </row>
    <row r="692" spans="7:7" ht="15.75" customHeight="1" x14ac:dyDescent="0.25">
      <c r="G692" s="328"/>
    </row>
    <row r="693" spans="7:7" ht="15.75" customHeight="1" x14ac:dyDescent="0.25">
      <c r="G693" s="328"/>
    </row>
    <row r="694" spans="7:7" ht="15.75" customHeight="1" x14ac:dyDescent="0.25">
      <c r="G694" s="328"/>
    </row>
    <row r="695" spans="7:7" ht="15.75" customHeight="1" x14ac:dyDescent="0.25">
      <c r="G695" s="328"/>
    </row>
    <row r="696" spans="7:7" ht="15.75" customHeight="1" x14ac:dyDescent="0.25">
      <c r="G696" s="328"/>
    </row>
    <row r="697" spans="7:7" ht="15.75" customHeight="1" x14ac:dyDescent="0.25">
      <c r="G697" s="328"/>
    </row>
    <row r="698" spans="7:7" ht="15.75" customHeight="1" x14ac:dyDescent="0.25">
      <c r="G698" s="328"/>
    </row>
    <row r="699" spans="7:7" ht="15.75" customHeight="1" x14ac:dyDescent="0.25">
      <c r="G699" s="328"/>
    </row>
    <row r="700" spans="7:7" ht="15.75" customHeight="1" x14ac:dyDescent="0.25">
      <c r="G700" s="328"/>
    </row>
    <row r="701" spans="7:7" ht="15.75" customHeight="1" x14ac:dyDescent="0.25">
      <c r="G701" s="328"/>
    </row>
    <row r="702" spans="7:7" ht="15.75" customHeight="1" x14ac:dyDescent="0.25">
      <c r="G702" s="328"/>
    </row>
    <row r="703" spans="7:7" ht="15.75" customHeight="1" x14ac:dyDescent="0.25">
      <c r="G703" s="328"/>
    </row>
    <row r="704" spans="7:7" ht="15.75" customHeight="1" x14ac:dyDescent="0.25">
      <c r="G704" s="328"/>
    </row>
    <row r="705" spans="7:7" ht="15.75" customHeight="1" x14ac:dyDescent="0.25">
      <c r="G705" s="328"/>
    </row>
    <row r="706" spans="7:7" ht="15.75" customHeight="1" x14ac:dyDescent="0.25">
      <c r="G706" s="328"/>
    </row>
    <row r="707" spans="7:7" ht="15.75" customHeight="1" x14ac:dyDescent="0.25">
      <c r="G707" s="328"/>
    </row>
    <row r="708" spans="7:7" ht="15.75" customHeight="1" x14ac:dyDescent="0.25">
      <c r="G708" s="328"/>
    </row>
    <row r="709" spans="7:7" ht="15.75" customHeight="1" x14ac:dyDescent="0.25">
      <c r="G709" s="328"/>
    </row>
    <row r="710" spans="7:7" ht="15.75" customHeight="1" x14ac:dyDescent="0.25">
      <c r="G710" s="328"/>
    </row>
    <row r="711" spans="7:7" ht="15.75" customHeight="1" x14ac:dyDescent="0.25">
      <c r="G711" s="328"/>
    </row>
    <row r="712" spans="7:7" ht="15.75" customHeight="1" x14ac:dyDescent="0.25">
      <c r="G712" s="328"/>
    </row>
    <row r="713" spans="7:7" ht="15.75" customHeight="1" x14ac:dyDescent="0.25">
      <c r="G713" s="328"/>
    </row>
    <row r="714" spans="7:7" ht="15.75" customHeight="1" x14ac:dyDescent="0.25">
      <c r="G714" s="328"/>
    </row>
    <row r="715" spans="7:7" ht="15.75" customHeight="1" x14ac:dyDescent="0.25">
      <c r="G715" s="328"/>
    </row>
    <row r="716" spans="7:7" ht="15.75" customHeight="1" x14ac:dyDescent="0.25">
      <c r="G716" s="328"/>
    </row>
    <row r="717" spans="7:7" ht="15.75" customHeight="1" x14ac:dyDescent="0.25">
      <c r="G717" s="328"/>
    </row>
    <row r="718" spans="7:7" ht="15.75" customHeight="1" x14ac:dyDescent="0.25">
      <c r="G718" s="328"/>
    </row>
    <row r="719" spans="7:7" ht="15.75" customHeight="1" x14ac:dyDescent="0.25">
      <c r="G719" s="328"/>
    </row>
    <row r="720" spans="7:7" ht="15.75" customHeight="1" x14ac:dyDescent="0.25">
      <c r="G720" s="328"/>
    </row>
    <row r="721" spans="7:7" ht="15.75" customHeight="1" x14ac:dyDescent="0.25">
      <c r="G721" s="328"/>
    </row>
    <row r="722" spans="7:7" ht="15.75" customHeight="1" x14ac:dyDescent="0.25">
      <c r="G722" s="328"/>
    </row>
    <row r="723" spans="7:7" ht="15.75" customHeight="1" x14ac:dyDescent="0.25">
      <c r="G723" s="328"/>
    </row>
    <row r="724" spans="7:7" ht="15.75" customHeight="1" x14ac:dyDescent="0.25">
      <c r="G724" s="328"/>
    </row>
    <row r="725" spans="7:7" ht="15.75" customHeight="1" x14ac:dyDescent="0.25">
      <c r="G725" s="328"/>
    </row>
    <row r="726" spans="7:7" ht="15.75" customHeight="1" x14ac:dyDescent="0.25">
      <c r="G726" s="328"/>
    </row>
    <row r="727" spans="7:7" ht="15.75" customHeight="1" x14ac:dyDescent="0.25">
      <c r="G727" s="328"/>
    </row>
    <row r="728" spans="7:7" ht="15.75" customHeight="1" x14ac:dyDescent="0.25">
      <c r="G728" s="328"/>
    </row>
    <row r="729" spans="7:7" ht="15.75" customHeight="1" x14ac:dyDescent="0.25">
      <c r="G729" s="328"/>
    </row>
    <row r="730" spans="7:7" ht="15.75" customHeight="1" x14ac:dyDescent="0.25">
      <c r="G730" s="328"/>
    </row>
    <row r="731" spans="7:7" ht="15.75" customHeight="1" x14ac:dyDescent="0.25">
      <c r="G731" s="328"/>
    </row>
    <row r="732" spans="7:7" ht="15.75" customHeight="1" x14ac:dyDescent="0.25">
      <c r="G732" s="328"/>
    </row>
    <row r="733" spans="7:7" ht="15.75" customHeight="1" x14ac:dyDescent="0.25">
      <c r="G733" s="328"/>
    </row>
    <row r="734" spans="7:7" ht="15.75" customHeight="1" x14ac:dyDescent="0.25">
      <c r="G734" s="328"/>
    </row>
    <row r="735" spans="7:7" ht="15.75" customHeight="1" x14ac:dyDescent="0.25">
      <c r="G735" s="328"/>
    </row>
    <row r="736" spans="7:7" ht="15.75" customHeight="1" x14ac:dyDescent="0.25">
      <c r="G736" s="328"/>
    </row>
    <row r="737" spans="7:7" ht="15.75" customHeight="1" x14ac:dyDescent="0.25">
      <c r="G737" s="328"/>
    </row>
    <row r="738" spans="7:7" ht="15.75" customHeight="1" x14ac:dyDescent="0.25">
      <c r="G738" s="328"/>
    </row>
    <row r="739" spans="7:7" ht="15.75" customHeight="1" x14ac:dyDescent="0.25">
      <c r="G739" s="328"/>
    </row>
    <row r="740" spans="7:7" ht="15.75" customHeight="1" x14ac:dyDescent="0.25">
      <c r="G740" s="328"/>
    </row>
    <row r="741" spans="7:7" ht="15.75" customHeight="1" x14ac:dyDescent="0.25">
      <c r="G741" s="328"/>
    </row>
    <row r="742" spans="7:7" ht="15.75" customHeight="1" x14ac:dyDescent="0.25">
      <c r="G742" s="328"/>
    </row>
    <row r="743" spans="7:7" ht="15.75" customHeight="1" x14ac:dyDescent="0.25">
      <c r="G743" s="328"/>
    </row>
    <row r="744" spans="7:7" ht="15.75" customHeight="1" x14ac:dyDescent="0.25">
      <c r="G744" s="328"/>
    </row>
    <row r="745" spans="7:7" ht="15.75" customHeight="1" x14ac:dyDescent="0.25">
      <c r="G745" s="328"/>
    </row>
    <row r="746" spans="7:7" ht="15.75" customHeight="1" x14ac:dyDescent="0.25">
      <c r="G746" s="328"/>
    </row>
    <row r="747" spans="7:7" ht="15.75" customHeight="1" x14ac:dyDescent="0.25">
      <c r="G747" s="328"/>
    </row>
    <row r="748" spans="7:7" ht="15.75" customHeight="1" x14ac:dyDescent="0.25">
      <c r="G748" s="328"/>
    </row>
    <row r="749" spans="7:7" ht="15.75" customHeight="1" x14ac:dyDescent="0.25">
      <c r="G749" s="328"/>
    </row>
    <row r="750" spans="7:7" ht="15.75" customHeight="1" x14ac:dyDescent="0.25">
      <c r="G750" s="328"/>
    </row>
    <row r="751" spans="7:7" ht="15.75" customHeight="1" x14ac:dyDescent="0.25">
      <c r="G751" s="328"/>
    </row>
    <row r="752" spans="7:7" ht="15.75" customHeight="1" x14ac:dyDescent="0.25">
      <c r="G752" s="328"/>
    </row>
    <row r="753" spans="7:7" ht="15.75" customHeight="1" x14ac:dyDescent="0.25">
      <c r="G753" s="328"/>
    </row>
    <row r="754" spans="7:7" ht="15.75" customHeight="1" x14ac:dyDescent="0.25">
      <c r="G754" s="328"/>
    </row>
    <row r="755" spans="7:7" ht="15.75" customHeight="1" x14ac:dyDescent="0.25">
      <c r="G755" s="328"/>
    </row>
    <row r="756" spans="7:7" ht="15.75" customHeight="1" x14ac:dyDescent="0.25">
      <c r="G756" s="328"/>
    </row>
    <row r="757" spans="7:7" ht="15.75" customHeight="1" x14ac:dyDescent="0.25">
      <c r="G757" s="328"/>
    </row>
    <row r="758" spans="7:7" ht="15.75" customHeight="1" x14ac:dyDescent="0.25">
      <c r="G758" s="328"/>
    </row>
    <row r="759" spans="7:7" ht="15.75" customHeight="1" x14ac:dyDescent="0.25">
      <c r="G759" s="328"/>
    </row>
    <row r="760" spans="7:7" ht="15.75" customHeight="1" x14ac:dyDescent="0.25">
      <c r="G760" s="328"/>
    </row>
    <row r="761" spans="7:7" ht="15.75" customHeight="1" x14ac:dyDescent="0.25">
      <c r="G761" s="328"/>
    </row>
    <row r="762" spans="7:7" ht="15.75" customHeight="1" x14ac:dyDescent="0.25">
      <c r="G762" s="328"/>
    </row>
    <row r="763" spans="7:7" ht="15.75" customHeight="1" x14ac:dyDescent="0.25">
      <c r="G763" s="328"/>
    </row>
    <row r="764" spans="7:7" ht="15.75" customHeight="1" x14ac:dyDescent="0.25">
      <c r="G764" s="328"/>
    </row>
    <row r="765" spans="7:7" ht="15.75" customHeight="1" x14ac:dyDescent="0.25">
      <c r="G765" s="328"/>
    </row>
    <row r="766" spans="7:7" ht="15.75" customHeight="1" x14ac:dyDescent="0.25">
      <c r="G766" s="328"/>
    </row>
    <row r="767" spans="7:7" ht="15.75" customHeight="1" x14ac:dyDescent="0.25">
      <c r="G767" s="328"/>
    </row>
    <row r="768" spans="7:7" ht="15.75" customHeight="1" x14ac:dyDescent="0.25">
      <c r="G768" s="328"/>
    </row>
    <row r="769" spans="7:7" ht="15.75" customHeight="1" x14ac:dyDescent="0.25">
      <c r="G769" s="328"/>
    </row>
    <row r="770" spans="7:7" ht="15.75" customHeight="1" x14ac:dyDescent="0.25">
      <c r="G770" s="328"/>
    </row>
    <row r="771" spans="7:7" ht="15.75" customHeight="1" x14ac:dyDescent="0.25">
      <c r="G771" s="328"/>
    </row>
    <row r="772" spans="7:7" ht="15.75" customHeight="1" x14ac:dyDescent="0.25">
      <c r="G772" s="328"/>
    </row>
    <row r="773" spans="7:7" ht="15.75" customHeight="1" x14ac:dyDescent="0.25">
      <c r="G773" s="328"/>
    </row>
    <row r="774" spans="7:7" ht="15.75" customHeight="1" x14ac:dyDescent="0.25">
      <c r="G774" s="328"/>
    </row>
    <row r="775" spans="7:7" ht="15.75" customHeight="1" x14ac:dyDescent="0.25">
      <c r="G775" s="328"/>
    </row>
    <row r="776" spans="7:7" ht="15.75" customHeight="1" x14ac:dyDescent="0.25">
      <c r="G776" s="328"/>
    </row>
    <row r="777" spans="7:7" ht="15.75" customHeight="1" x14ac:dyDescent="0.25">
      <c r="G777" s="328"/>
    </row>
    <row r="778" spans="7:7" ht="15.75" customHeight="1" x14ac:dyDescent="0.25">
      <c r="G778" s="328"/>
    </row>
    <row r="779" spans="7:7" ht="15.75" customHeight="1" x14ac:dyDescent="0.25">
      <c r="G779" s="328"/>
    </row>
    <row r="780" spans="7:7" ht="15.75" customHeight="1" x14ac:dyDescent="0.25">
      <c r="G780" s="328"/>
    </row>
    <row r="781" spans="7:7" ht="15.75" customHeight="1" x14ac:dyDescent="0.25">
      <c r="G781" s="328"/>
    </row>
    <row r="782" spans="7:7" ht="15.75" customHeight="1" x14ac:dyDescent="0.25">
      <c r="G782" s="328"/>
    </row>
    <row r="783" spans="7:7" ht="15.75" customHeight="1" x14ac:dyDescent="0.25">
      <c r="G783" s="328"/>
    </row>
    <row r="784" spans="7:7" ht="15.75" customHeight="1" x14ac:dyDescent="0.25">
      <c r="G784" s="328"/>
    </row>
    <row r="785" spans="7:7" ht="15.75" customHeight="1" x14ac:dyDescent="0.25">
      <c r="G785" s="328"/>
    </row>
    <row r="786" spans="7:7" ht="15.75" customHeight="1" x14ac:dyDescent="0.25">
      <c r="G786" s="328"/>
    </row>
    <row r="787" spans="7:7" ht="15.75" customHeight="1" x14ac:dyDescent="0.25">
      <c r="G787" s="328"/>
    </row>
    <row r="788" spans="7:7" ht="15.75" customHeight="1" x14ac:dyDescent="0.25">
      <c r="G788" s="328"/>
    </row>
    <row r="789" spans="7:7" ht="15.75" customHeight="1" x14ac:dyDescent="0.25">
      <c r="G789" s="328"/>
    </row>
    <row r="790" spans="7:7" ht="15.75" customHeight="1" x14ac:dyDescent="0.25">
      <c r="G790" s="328"/>
    </row>
    <row r="791" spans="7:7" ht="15.75" customHeight="1" x14ac:dyDescent="0.25">
      <c r="G791" s="328"/>
    </row>
    <row r="792" spans="7:7" ht="15.75" customHeight="1" x14ac:dyDescent="0.25">
      <c r="G792" s="328"/>
    </row>
    <row r="793" spans="7:7" ht="15.75" customHeight="1" x14ac:dyDescent="0.25">
      <c r="G793" s="328"/>
    </row>
    <row r="794" spans="7:7" ht="15.75" customHeight="1" x14ac:dyDescent="0.25">
      <c r="G794" s="328"/>
    </row>
    <row r="795" spans="7:7" ht="15.75" customHeight="1" x14ac:dyDescent="0.25">
      <c r="G795" s="328"/>
    </row>
    <row r="796" spans="7:7" ht="15.75" customHeight="1" x14ac:dyDescent="0.25">
      <c r="G796" s="328"/>
    </row>
    <row r="797" spans="7:7" ht="15.75" customHeight="1" x14ac:dyDescent="0.25">
      <c r="G797" s="328"/>
    </row>
    <row r="798" spans="7:7" ht="15.75" customHeight="1" x14ac:dyDescent="0.25">
      <c r="G798" s="328"/>
    </row>
    <row r="799" spans="7:7" ht="15.75" customHeight="1" x14ac:dyDescent="0.25">
      <c r="G799" s="328"/>
    </row>
    <row r="800" spans="7:7" ht="15.75" customHeight="1" x14ac:dyDescent="0.25">
      <c r="G800" s="328"/>
    </row>
    <row r="801" spans="7:7" ht="15.75" customHeight="1" x14ac:dyDescent="0.25">
      <c r="G801" s="328"/>
    </row>
    <row r="802" spans="7:7" ht="15.75" customHeight="1" x14ac:dyDescent="0.25">
      <c r="G802" s="328"/>
    </row>
    <row r="803" spans="7:7" ht="15.75" customHeight="1" x14ac:dyDescent="0.25">
      <c r="G803" s="328"/>
    </row>
    <row r="804" spans="7:7" ht="15.75" customHeight="1" x14ac:dyDescent="0.25">
      <c r="G804" s="328"/>
    </row>
    <row r="805" spans="7:7" ht="15.75" customHeight="1" x14ac:dyDescent="0.25">
      <c r="G805" s="328"/>
    </row>
    <row r="806" spans="7:7" ht="15.75" customHeight="1" x14ac:dyDescent="0.25">
      <c r="G806" s="328"/>
    </row>
    <row r="807" spans="7:7" ht="15.75" customHeight="1" x14ac:dyDescent="0.25">
      <c r="G807" s="328"/>
    </row>
    <row r="808" spans="7:7" ht="15.75" customHeight="1" x14ac:dyDescent="0.25">
      <c r="G808" s="328"/>
    </row>
    <row r="809" spans="7:7" ht="15.75" customHeight="1" x14ac:dyDescent="0.25">
      <c r="G809" s="328"/>
    </row>
    <row r="810" spans="7:7" ht="15.75" customHeight="1" x14ac:dyDescent="0.25">
      <c r="G810" s="328"/>
    </row>
    <row r="811" spans="7:7" ht="15.75" customHeight="1" x14ac:dyDescent="0.25">
      <c r="G811" s="328"/>
    </row>
    <row r="812" spans="7:7" ht="15.75" customHeight="1" x14ac:dyDescent="0.25">
      <c r="G812" s="328"/>
    </row>
    <row r="813" spans="7:7" ht="15.75" customHeight="1" x14ac:dyDescent="0.25">
      <c r="G813" s="328"/>
    </row>
    <row r="814" spans="7:7" ht="15.75" customHeight="1" x14ac:dyDescent="0.25">
      <c r="G814" s="328"/>
    </row>
    <row r="815" spans="7:7" ht="15.75" customHeight="1" x14ac:dyDescent="0.25">
      <c r="G815" s="328"/>
    </row>
    <row r="816" spans="7:7" ht="15.75" customHeight="1" x14ac:dyDescent="0.25">
      <c r="G816" s="328"/>
    </row>
    <row r="817" spans="7:7" ht="15.75" customHeight="1" x14ac:dyDescent="0.25">
      <c r="G817" s="328"/>
    </row>
    <row r="818" spans="7:7" ht="15.75" customHeight="1" x14ac:dyDescent="0.25">
      <c r="G818" s="328"/>
    </row>
    <row r="819" spans="7:7" ht="15.75" customHeight="1" x14ac:dyDescent="0.25">
      <c r="G819" s="328"/>
    </row>
    <row r="820" spans="7:7" ht="15.75" customHeight="1" x14ac:dyDescent="0.25">
      <c r="G820" s="328"/>
    </row>
    <row r="821" spans="7:7" ht="15.75" customHeight="1" x14ac:dyDescent="0.25">
      <c r="G821" s="328"/>
    </row>
    <row r="822" spans="7:7" ht="15.75" customHeight="1" x14ac:dyDescent="0.25">
      <c r="G822" s="328"/>
    </row>
    <row r="823" spans="7:7" ht="15.75" customHeight="1" x14ac:dyDescent="0.25">
      <c r="G823" s="328"/>
    </row>
    <row r="824" spans="7:7" ht="15.75" customHeight="1" x14ac:dyDescent="0.25">
      <c r="G824" s="328"/>
    </row>
    <row r="825" spans="7:7" ht="15.75" customHeight="1" x14ac:dyDescent="0.25">
      <c r="G825" s="328"/>
    </row>
    <row r="826" spans="7:7" ht="15.75" customHeight="1" x14ac:dyDescent="0.25">
      <c r="G826" s="328"/>
    </row>
    <row r="827" spans="7:7" ht="15.75" customHeight="1" x14ac:dyDescent="0.25">
      <c r="G827" s="328"/>
    </row>
    <row r="828" spans="7:7" ht="15.75" customHeight="1" x14ac:dyDescent="0.25">
      <c r="G828" s="328"/>
    </row>
    <row r="829" spans="7:7" ht="15.75" customHeight="1" x14ac:dyDescent="0.25">
      <c r="G829" s="328"/>
    </row>
    <row r="830" spans="7:7" ht="15.75" customHeight="1" x14ac:dyDescent="0.25">
      <c r="G830" s="328"/>
    </row>
    <row r="831" spans="7:7" ht="15.75" customHeight="1" x14ac:dyDescent="0.25">
      <c r="G831" s="328"/>
    </row>
    <row r="832" spans="7:7" ht="15.75" customHeight="1" x14ac:dyDescent="0.25">
      <c r="G832" s="328"/>
    </row>
    <row r="833" spans="7:7" ht="15.75" customHeight="1" x14ac:dyDescent="0.25">
      <c r="G833" s="328"/>
    </row>
    <row r="834" spans="7:7" ht="15.75" customHeight="1" x14ac:dyDescent="0.25">
      <c r="G834" s="328"/>
    </row>
    <row r="835" spans="7:7" ht="15.75" customHeight="1" x14ac:dyDescent="0.25">
      <c r="G835" s="328"/>
    </row>
    <row r="836" spans="7:7" ht="15.75" customHeight="1" x14ac:dyDescent="0.25">
      <c r="G836" s="328"/>
    </row>
    <row r="837" spans="7:7" ht="15.75" customHeight="1" x14ac:dyDescent="0.25">
      <c r="G837" s="328"/>
    </row>
    <row r="838" spans="7:7" ht="15.75" customHeight="1" x14ac:dyDescent="0.25">
      <c r="G838" s="328"/>
    </row>
    <row r="839" spans="7:7" ht="15.75" customHeight="1" x14ac:dyDescent="0.25">
      <c r="G839" s="328"/>
    </row>
    <row r="840" spans="7:7" ht="15.75" customHeight="1" x14ac:dyDescent="0.25">
      <c r="G840" s="328"/>
    </row>
    <row r="841" spans="7:7" ht="15.75" customHeight="1" x14ac:dyDescent="0.25">
      <c r="G841" s="328"/>
    </row>
    <row r="842" spans="7:7" ht="15.75" customHeight="1" x14ac:dyDescent="0.25">
      <c r="G842" s="328"/>
    </row>
    <row r="843" spans="7:7" ht="15.75" customHeight="1" x14ac:dyDescent="0.25">
      <c r="G843" s="328"/>
    </row>
    <row r="844" spans="7:7" ht="15.75" customHeight="1" x14ac:dyDescent="0.25">
      <c r="G844" s="328"/>
    </row>
    <row r="845" spans="7:7" ht="15.75" customHeight="1" x14ac:dyDescent="0.25">
      <c r="G845" s="328"/>
    </row>
    <row r="846" spans="7:7" ht="15.75" customHeight="1" x14ac:dyDescent="0.25">
      <c r="G846" s="328"/>
    </row>
    <row r="847" spans="7:7" ht="15.75" customHeight="1" x14ac:dyDescent="0.25">
      <c r="G847" s="328"/>
    </row>
    <row r="848" spans="7:7" ht="15.75" customHeight="1" x14ac:dyDescent="0.25">
      <c r="G848" s="328"/>
    </row>
    <row r="849" spans="7:7" ht="15.75" customHeight="1" x14ac:dyDescent="0.25">
      <c r="G849" s="328"/>
    </row>
    <row r="850" spans="7:7" ht="15.75" customHeight="1" x14ac:dyDescent="0.25">
      <c r="G850" s="328"/>
    </row>
    <row r="851" spans="7:7" ht="15.75" customHeight="1" x14ac:dyDescent="0.25">
      <c r="G851" s="328"/>
    </row>
    <row r="852" spans="7:7" ht="15.75" customHeight="1" x14ac:dyDescent="0.25">
      <c r="G852" s="328"/>
    </row>
    <row r="853" spans="7:7" ht="15.75" customHeight="1" x14ac:dyDescent="0.25">
      <c r="G853" s="328"/>
    </row>
    <row r="854" spans="7:7" ht="15.75" customHeight="1" x14ac:dyDescent="0.25">
      <c r="G854" s="328"/>
    </row>
    <row r="855" spans="7:7" ht="15.75" customHeight="1" x14ac:dyDescent="0.25">
      <c r="G855" s="328"/>
    </row>
    <row r="856" spans="7:7" ht="15.75" customHeight="1" x14ac:dyDescent="0.25">
      <c r="G856" s="328"/>
    </row>
    <row r="857" spans="7:7" ht="15.75" customHeight="1" x14ac:dyDescent="0.25">
      <c r="G857" s="328"/>
    </row>
    <row r="858" spans="7:7" ht="15.75" customHeight="1" x14ac:dyDescent="0.25">
      <c r="G858" s="328"/>
    </row>
    <row r="859" spans="7:7" ht="15.75" customHeight="1" x14ac:dyDescent="0.25">
      <c r="G859" s="328"/>
    </row>
    <row r="860" spans="7:7" ht="15.75" customHeight="1" x14ac:dyDescent="0.25">
      <c r="G860" s="328"/>
    </row>
    <row r="861" spans="7:7" ht="15.75" customHeight="1" x14ac:dyDescent="0.25">
      <c r="G861" s="328"/>
    </row>
    <row r="862" spans="7:7" ht="15.75" customHeight="1" x14ac:dyDescent="0.25">
      <c r="G862" s="328"/>
    </row>
    <row r="863" spans="7:7" ht="15.75" customHeight="1" x14ac:dyDescent="0.25">
      <c r="G863" s="328"/>
    </row>
    <row r="864" spans="7:7" ht="15.75" customHeight="1" x14ac:dyDescent="0.25">
      <c r="G864" s="328"/>
    </row>
    <row r="865" spans="7:7" ht="15.75" customHeight="1" x14ac:dyDescent="0.25">
      <c r="G865" s="328"/>
    </row>
    <row r="866" spans="7:7" ht="15.75" customHeight="1" x14ac:dyDescent="0.25">
      <c r="G866" s="328"/>
    </row>
    <row r="867" spans="7:7" ht="15.75" customHeight="1" x14ac:dyDescent="0.25">
      <c r="G867" s="328"/>
    </row>
    <row r="868" spans="7:7" ht="15.75" customHeight="1" x14ac:dyDescent="0.25">
      <c r="G868" s="328"/>
    </row>
    <row r="869" spans="7:7" ht="15.75" customHeight="1" x14ac:dyDescent="0.25">
      <c r="G869" s="328"/>
    </row>
    <row r="870" spans="7:7" ht="15.75" customHeight="1" x14ac:dyDescent="0.25">
      <c r="G870" s="328"/>
    </row>
    <row r="871" spans="7:7" ht="15.75" customHeight="1" x14ac:dyDescent="0.25">
      <c r="G871" s="328"/>
    </row>
    <row r="872" spans="7:7" ht="15.75" customHeight="1" x14ac:dyDescent="0.25">
      <c r="G872" s="328"/>
    </row>
    <row r="873" spans="7:7" ht="15.75" customHeight="1" x14ac:dyDescent="0.25">
      <c r="G873" s="328"/>
    </row>
    <row r="874" spans="7:7" ht="15.75" customHeight="1" x14ac:dyDescent="0.25">
      <c r="G874" s="328"/>
    </row>
    <row r="875" spans="7:7" ht="15.75" customHeight="1" x14ac:dyDescent="0.25">
      <c r="G875" s="328"/>
    </row>
    <row r="876" spans="7:7" ht="15.75" customHeight="1" x14ac:dyDescent="0.25">
      <c r="G876" s="328"/>
    </row>
    <row r="877" spans="7:7" ht="15.75" customHeight="1" x14ac:dyDescent="0.25">
      <c r="G877" s="328"/>
    </row>
    <row r="878" spans="7:7" ht="15.75" customHeight="1" x14ac:dyDescent="0.25">
      <c r="G878" s="328"/>
    </row>
    <row r="879" spans="7:7" ht="15.75" customHeight="1" x14ac:dyDescent="0.25">
      <c r="G879" s="328"/>
    </row>
    <row r="880" spans="7:7" ht="15.75" customHeight="1" x14ac:dyDescent="0.25">
      <c r="G880" s="328"/>
    </row>
    <row r="881" spans="7:7" ht="15.75" customHeight="1" x14ac:dyDescent="0.25">
      <c r="G881" s="328"/>
    </row>
    <row r="882" spans="7:7" ht="15.75" customHeight="1" x14ac:dyDescent="0.25">
      <c r="G882" s="328"/>
    </row>
    <row r="883" spans="7:7" ht="15.75" customHeight="1" x14ac:dyDescent="0.25">
      <c r="G883" s="328"/>
    </row>
    <row r="884" spans="7:7" ht="15.75" customHeight="1" x14ac:dyDescent="0.25">
      <c r="G884" s="328"/>
    </row>
    <row r="885" spans="7:7" ht="15.75" customHeight="1" x14ac:dyDescent="0.25">
      <c r="G885" s="328"/>
    </row>
    <row r="886" spans="7:7" ht="15.75" customHeight="1" x14ac:dyDescent="0.25">
      <c r="G886" s="328"/>
    </row>
    <row r="887" spans="7:7" ht="15.75" customHeight="1" x14ac:dyDescent="0.25">
      <c r="G887" s="328"/>
    </row>
    <row r="888" spans="7:7" ht="15.75" customHeight="1" x14ac:dyDescent="0.25">
      <c r="G888" s="328"/>
    </row>
    <row r="889" spans="7:7" ht="15.75" customHeight="1" x14ac:dyDescent="0.25">
      <c r="G889" s="328"/>
    </row>
    <row r="890" spans="7:7" ht="15.75" customHeight="1" x14ac:dyDescent="0.25">
      <c r="G890" s="328"/>
    </row>
    <row r="891" spans="7:7" ht="15.75" customHeight="1" x14ac:dyDescent="0.25">
      <c r="G891" s="328"/>
    </row>
    <row r="892" spans="7:7" ht="15.75" customHeight="1" x14ac:dyDescent="0.25">
      <c r="G892" s="328"/>
    </row>
    <row r="893" spans="7:7" ht="15.75" customHeight="1" x14ac:dyDescent="0.25">
      <c r="G893" s="328"/>
    </row>
    <row r="894" spans="7:7" ht="15.75" customHeight="1" x14ac:dyDescent="0.25">
      <c r="G894" s="328"/>
    </row>
    <row r="895" spans="7:7" ht="15.75" customHeight="1" x14ac:dyDescent="0.25">
      <c r="G895" s="328"/>
    </row>
    <row r="896" spans="7:7" ht="15.75" customHeight="1" x14ac:dyDescent="0.25">
      <c r="G896" s="328"/>
    </row>
    <row r="897" spans="7:7" ht="15.75" customHeight="1" x14ac:dyDescent="0.25">
      <c r="G897" s="328"/>
    </row>
    <row r="898" spans="7:7" ht="15.75" customHeight="1" x14ac:dyDescent="0.25">
      <c r="G898" s="328"/>
    </row>
    <row r="899" spans="7:7" ht="15.75" customHeight="1" x14ac:dyDescent="0.25">
      <c r="G899" s="328"/>
    </row>
    <row r="900" spans="7:7" ht="15.75" customHeight="1" x14ac:dyDescent="0.25">
      <c r="G900" s="328"/>
    </row>
    <row r="901" spans="7:7" ht="15.75" customHeight="1" x14ac:dyDescent="0.25">
      <c r="G901" s="328"/>
    </row>
    <row r="902" spans="7:7" ht="15.75" customHeight="1" x14ac:dyDescent="0.25">
      <c r="G902" s="328"/>
    </row>
    <row r="903" spans="7:7" ht="15.75" customHeight="1" x14ac:dyDescent="0.25">
      <c r="G903" s="328"/>
    </row>
    <row r="904" spans="7:7" ht="15.75" customHeight="1" x14ac:dyDescent="0.25">
      <c r="G904" s="328"/>
    </row>
    <row r="905" spans="7:7" ht="15.75" customHeight="1" x14ac:dyDescent="0.25">
      <c r="G905" s="328"/>
    </row>
    <row r="906" spans="7:7" ht="15.75" customHeight="1" x14ac:dyDescent="0.25">
      <c r="G906" s="328"/>
    </row>
    <row r="907" spans="7:7" ht="15.75" customHeight="1" x14ac:dyDescent="0.25">
      <c r="G907" s="328"/>
    </row>
    <row r="908" spans="7:7" ht="15.75" customHeight="1" x14ac:dyDescent="0.25">
      <c r="G908" s="328"/>
    </row>
    <row r="909" spans="7:7" ht="15.75" customHeight="1" x14ac:dyDescent="0.25">
      <c r="G909" s="328"/>
    </row>
    <row r="910" spans="7:7" ht="15.75" customHeight="1" x14ac:dyDescent="0.25">
      <c r="G910" s="328"/>
    </row>
    <row r="911" spans="7:7" ht="15.75" customHeight="1" x14ac:dyDescent="0.25">
      <c r="G911" s="328"/>
    </row>
    <row r="912" spans="7:7" ht="15.75" customHeight="1" x14ac:dyDescent="0.25">
      <c r="G912" s="328"/>
    </row>
    <row r="913" spans="7:7" ht="15.75" customHeight="1" x14ac:dyDescent="0.25">
      <c r="G913" s="328"/>
    </row>
    <row r="914" spans="7:7" ht="15.75" customHeight="1" x14ac:dyDescent="0.25">
      <c r="G914" s="328"/>
    </row>
    <row r="915" spans="7:7" ht="15.75" customHeight="1" x14ac:dyDescent="0.25">
      <c r="G915" s="328"/>
    </row>
    <row r="916" spans="7:7" ht="15.75" customHeight="1" x14ac:dyDescent="0.25">
      <c r="G916" s="328"/>
    </row>
    <row r="917" spans="7:7" ht="15.75" customHeight="1" x14ac:dyDescent="0.25">
      <c r="G917" s="328"/>
    </row>
    <row r="918" spans="7:7" ht="15.75" customHeight="1" x14ac:dyDescent="0.25">
      <c r="G918" s="328"/>
    </row>
    <row r="919" spans="7:7" ht="15.75" customHeight="1" x14ac:dyDescent="0.25">
      <c r="G919" s="328"/>
    </row>
    <row r="920" spans="7:7" ht="15.75" customHeight="1" x14ac:dyDescent="0.25">
      <c r="G920" s="328"/>
    </row>
    <row r="921" spans="7:7" ht="15.75" customHeight="1" x14ac:dyDescent="0.25">
      <c r="G921" s="328"/>
    </row>
    <row r="922" spans="7:7" ht="15.75" customHeight="1" x14ac:dyDescent="0.25">
      <c r="G922" s="328"/>
    </row>
    <row r="923" spans="7:7" ht="15.75" customHeight="1" x14ac:dyDescent="0.25">
      <c r="G923" s="328"/>
    </row>
    <row r="924" spans="7:7" ht="15.75" customHeight="1" x14ac:dyDescent="0.25">
      <c r="G924" s="328"/>
    </row>
    <row r="925" spans="7:7" ht="15.75" customHeight="1" x14ac:dyDescent="0.25">
      <c r="G925" s="328"/>
    </row>
    <row r="926" spans="7:7" ht="15.75" customHeight="1" x14ac:dyDescent="0.25">
      <c r="G926" s="328"/>
    </row>
    <row r="927" spans="7:7" ht="15.75" customHeight="1" x14ac:dyDescent="0.25">
      <c r="G927" s="328"/>
    </row>
    <row r="928" spans="7:7" ht="15.75" customHeight="1" x14ac:dyDescent="0.25">
      <c r="G928" s="328"/>
    </row>
    <row r="929" spans="7:7" ht="15.75" customHeight="1" x14ac:dyDescent="0.25">
      <c r="G929" s="328"/>
    </row>
    <row r="930" spans="7:7" ht="15.75" customHeight="1" x14ac:dyDescent="0.25">
      <c r="G930" s="328"/>
    </row>
    <row r="931" spans="7:7" ht="15.75" customHeight="1" x14ac:dyDescent="0.25">
      <c r="G931" s="328"/>
    </row>
    <row r="932" spans="7:7" ht="15.75" customHeight="1" x14ac:dyDescent="0.25">
      <c r="G932" s="328"/>
    </row>
    <row r="933" spans="7:7" ht="15.75" customHeight="1" x14ac:dyDescent="0.25">
      <c r="G933" s="328"/>
    </row>
    <row r="934" spans="7:7" ht="15.75" customHeight="1" x14ac:dyDescent="0.25">
      <c r="G934" s="328"/>
    </row>
    <row r="935" spans="7:7" ht="15.75" customHeight="1" x14ac:dyDescent="0.25">
      <c r="G935" s="328"/>
    </row>
    <row r="936" spans="7:7" ht="15.75" customHeight="1" x14ac:dyDescent="0.25">
      <c r="G936" s="328"/>
    </row>
    <row r="937" spans="7:7" ht="15.75" customHeight="1" x14ac:dyDescent="0.25">
      <c r="G937" s="328"/>
    </row>
    <row r="938" spans="7:7" ht="15.75" customHeight="1" x14ac:dyDescent="0.25">
      <c r="G938" s="328"/>
    </row>
    <row r="939" spans="7:7" ht="15.75" customHeight="1" x14ac:dyDescent="0.25">
      <c r="G939" s="328"/>
    </row>
    <row r="940" spans="7:7" ht="15.75" customHeight="1" x14ac:dyDescent="0.25">
      <c r="G940" s="328"/>
    </row>
    <row r="941" spans="7:7" ht="15.75" customHeight="1" x14ac:dyDescent="0.25">
      <c r="G941" s="328"/>
    </row>
    <row r="942" spans="7:7" ht="15.75" customHeight="1" x14ac:dyDescent="0.25">
      <c r="G942" s="328"/>
    </row>
    <row r="943" spans="7:7" ht="15.75" customHeight="1" x14ac:dyDescent="0.25">
      <c r="G943" s="328"/>
    </row>
    <row r="944" spans="7:7" ht="15.75" customHeight="1" x14ac:dyDescent="0.25">
      <c r="G944" s="328"/>
    </row>
    <row r="945" spans="7:7" ht="15.75" customHeight="1" x14ac:dyDescent="0.25">
      <c r="G945" s="328"/>
    </row>
    <row r="946" spans="7:7" ht="15.75" customHeight="1" x14ac:dyDescent="0.25">
      <c r="G946" s="328"/>
    </row>
    <row r="947" spans="7:7" ht="15.75" customHeight="1" x14ac:dyDescent="0.25">
      <c r="G947" s="328"/>
    </row>
    <row r="948" spans="7:7" ht="15.75" customHeight="1" x14ac:dyDescent="0.25">
      <c r="G948" s="328"/>
    </row>
    <row r="949" spans="7:7" ht="15.75" customHeight="1" x14ac:dyDescent="0.25">
      <c r="G949" s="328"/>
    </row>
    <row r="950" spans="7:7" ht="15.75" customHeight="1" x14ac:dyDescent="0.25">
      <c r="G950" s="328"/>
    </row>
    <row r="951" spans="7:7" ht="15.75" customHeight="1" x14ac:dyDescent="0.25">
      <c r="G951" s="328"/>
    </row>
    <row r="952" spans="7:7" ht="15.75" customHeight="1" x14ac:dyDescent="0.25">
      <c r="G952" s="328"/>
    </row>
    <row r="953" spans="7:7" ht="15.75" customHeight="1" x14ac:dyDescent="0.25">
      <c r="G953" s="328"/>
    </row>
    <row r="954" spans="7:7" ht="15.75" customHeight="1" x14ac:dyDescent="0.25">
      <c r="G954" s="328"/>
    </row>
    <row r="955" spans="7:7" ht="15.75" customHeight="1" x14ac:dyDescent="0.25">
      <c r="G955" s="328"/>
    </row>
    <row r="956" spans="7:7" ht="15.75" customHeight="1" x14ac:dyDescent="0.25">
      <c r="G956" s="328"/>
    </row>
    <row r="957" spans="7:7" ht="15.75" customHeight="1" x14ac:dyDescent="0.25">
      <c r="G957" s="328"/>
    </row>
    <row r="958" spans="7:7" ht="15.75" customHeight="1" x14ac:dyDescent="0.25">
      <c r="G958" s="328"/>
    </row>
    <row r="959" spans="7:7" ht="15.75" customHeight="1" x14ac:dyDescent="0.25">
      <c r="G959" s="328"/>
    </row>
    <row r="960" spans="7:7" ht="15.75" customHeight="1" x14ac:dyDescent="0.25">
      <c r="G960" s="328"/>
    </row>
    <row r="961" spans="7:7" ht="15.75" customHeight="1" x14ac:dyDescent="0.25">
      <c r="G961" s="328"/>
    </row>
    <row r="962" spans="7:7" ht="15.75" customHeight="1" x14ac:dyDescent="0.25">
      <c r="G962" s="328"/>
    </row>
    <row r="963" spans="7:7" ht="15.75" customHeight="1" x14ac:dyDescent="0.25">
      <c r="G963" s="328"/>
    </row>
    <row r="964" spans="7:7" ht="15.75" customHeight="1" x14ac:dyDescent="0.25">
      <c r="G964" s="328"/>
    </row>
    <row r="965" spans="7:7" ht="15.75" customHeight="1" x14ac:dyDescent="0.25">
      <c r="G965" s="328"/>
    </row>
    <row r="966" spans="7:7" ht="15.75" customHeight="1" x14ac:dyDescent="0.25">
      <c r="G966" s="328"/>
    </row>
    <row r="967" spans="7:7" ht="15.75" customHeight="1" x14ac:dyDescent="0.25">
      <c r="G967" s="328"/>
    </row>
    <row r="968" spans="7:7" ht="15.75" customHeight="1" x14ac:dyDescent="0.25">
      <c r="G968" s="328"/>
    </row>
    <row r="969" spans="7:7" ht="15.75" customHeight="1" x14ac:dyDescent="0.25">
      <c r="G969" s="328"/>
    </row>
    <row r="970" spans="7:7" ht="15.75" customHeight="1" x14ac:dyDescent="0.25">
      <c r="G970" s="328"/>
    </row>
    <row r="971" spans="7:7" ht="15.75" customHeight="1" x14ac:dyDescent="0.25">
      <c r="G971" s="328"/>
    </row>
    <row r="972" spans="7:7" ht="15.75" customHeight="1" x14ac:dyDescent="0.25">
      <c r="G972" s="328"/>
    </row>
    <row r="973" spans="7:7" ht="15.75" customHeight="1" x14ac:dyDescent="0.25">
      <c r="G973" s="328"/>
    </row>
    <row r="974" spans="7:7" ht="15.75" customHeight="1" x14ac:dyDescent="0.25">
      <c r="G974" s="328"/>
    </row>
    <row r="975" spans="7:7" ht="15.75" customHeight="1" x14ac:dyDescent="0.25">
      <c r="G975" s="328"/>
    </row>
    <row r="976" spans="7:7" ht="15.75" customHeight="1" x14ac:dyDescent="0.25">
      <c r="G976" s="328"/>
    </row>
    <row r="977" spans="7:7" ht="15.75" customHeight="1" x14ac:dyDescent="0.25">
      <c r="G977" s="328"/>
    </row>
    <row r="978" spans="7:7" ht="15.75" customHeight="1" x14ac:dyDescent="0.25">
      <c r="G978" s="328"/>
    </row>
    <row r="979" spans="7:7" ht="15.75" customHeight="1" x14ac:dyDescent="0.25">
      <c r="G979" s="328"/>
    </row>
    <row r="980" spans="7:7" ht="15.75" customHeight="1" x14ac:dyDescent="0.25">
      <c r="G980" s="328"/>
    </row>
    <row r="981" spans="7:7" ht="15.75" customHeight="1" x14ac:dyDescent="0.25">
      <c r="G981" s="328"/>
    </row>
    <row r="982" spans="7:7" ht="15.75" customHeight="1" x14ac:dyDescent="0.25">
      <c r="G982" s="328"/>
    </row>
    <row r="983" spans="7:7" ht="15.75" customHeight="1" x14ac:dyDescent="0.25">
      <c r="G983" s="328"/>
    </row>
    <row r="984" spans="7:7" ht="15.75" customHeight="1" x14ac:dyDescent="0.25">
      <c r="G984" s="328"/>
    </row>
    <row r="985" spans="7:7" ht="15.75" customHeight="1" x14ac:dyDescent="0.25">
      <c r="G985" s="328"/>
    </row>
    <row r="986" spans="7:7" ht="15.75" customHeight="1" x14ac:dyDescent="0.25">
      <c r="G986" s="328"/>
    </row>
    <row r="987" spans="7:7" ht="15.75" customHeight="1" x14ac:dyDescent="0.25">
      <c r="G987" s="328"/>
    </row>
    <row r="988" spans="7:7" ht="15.75" customHeight="1" x14ac:dyDescent="0.25">
      <c r="G988" s="328"/>
    </row>
    <row r="989" spans="7:7" ht="15.75" customHeight="1" x14ac:dyDescent="0.25">
      <c r="G989" s="328"/>
    </row>
    <row r="990" spans="7:7" ht="15.75" customHeight="1" x14ac:dyDescent="0.25">
      <c r="G990" s="328"/>
    </row>
    <row r="991" spans="7:7" ht="15.75" customHeight="1" x14ac:dyDescent="0.25">
      <c r="G991" s="328"/>
    </row>
    <row r="992" spans="7:7" ht="15.75" customHeight="1" x14ac:dyDescent="0.25">
      <c r="G992" s="328"/>
    </row>
    <row r="993" spans="7:7" ht="15.75" customHeight="1" x14ac:dyDescent="0.25">
      <c r="G993" s="328"/>
    </row>
    <row r="994" spans="7:7" ht="15.75" customHeight="1" x14ac:dyDescent="0.25">
      <c r="G994" s="328"/>
    </row>
  </sheetData>
  <mergeCells count="17">
    <mergeCell ref="A4:B4"/>
    <mergeCell ref="C4:F4"/>
    <mergeCell ref="A5:B5"/>
    <mergeCell ref="C5:F5"/>
    <mergeCell ref="A6:B6"/>
    <mergeCell ref="C6:F6"/>
    <mergeCell ref="C7:F7"/>
    <mergeCell ref="C8:F8"/>
    <mergeCell ref="A52:F52"/>
    <mergeCell ref="H52:J52"/>
    <mergeCell ref="A7:B7"/>
    <mergeCell ref="A8:B8"/>
    <mergeCell ref="C17:E17"/>
    <mergeCell ref="A22:J22"/>
    <mergeCell ref="A23:F23"/>
    <mergeCell ref="H23:J23"/>
    <mergeCell ref="A51:J51"/>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Right="0"/>
  </sheetPr>
  <dimension ref="A1:AE991"/>
  <sheetViews>
    <sheetView topLeftCell="A21" workbookViewId="0">
      <selection activeCell="I60" sqref="I60:K60"/>
    </sheetView>
  </sheetViews>
  <sheetFormatPr defaultColWidth="12.6640625" defaultRowHeight="15" customHeight="1" x14ac:dyDescent="0.25"/>
  <cols>
    <col min="1" max="1" width="4.109375" customWidth="1"/>
    <col min="2" max="2" width="5.21875" customWidth="1"/>
    <col min="3" max="3" width="24.21875" customWidth="1"/>
    <col min="4" max="4" width="19.33203125" customWidth="1"/>
    <col min="5" max="5" width="16.77734375" customWidth="1"/>
    <col min="6" max="6" width="19.33203125" customWidth="1"/>
    <col min="7" max="7" width="18.77734375" customWidth="1"/>
    <col min="8" max="8" width="13.109375" hidden="1" customWidth="1"/>
    <col min="9" max="11" width="14.21875" customWidth="1"/>
    <col min="12" max="31" width="8.77734375" customWidth="1"/>
  </cols>
  <sheetData>
    <row r="1" spans="1:31" ht="15.75" customHeight="1" x14ac:dyDescent="0.25">
      <c r="A1" s="329"/>
      <c r="B1" s="329"/>
      <c r="C1" s="326"/>
      <c r="D1" s="330"/>
      <c r="E1" s="330"/>
      <c r="F1" s="330"/>
      <c r="G1" s="330"/>
      <c r="H1" s="331"/>
      <c r="I1" s="326"/>
      <c r="J1" s="326"/>
      <c r="K1" s="326"/>
      <c r="L1" s="326"/>
      <c r="M1" s="326"/>
      <c r="N1" s="326"/>
      <c r="O1" s="326"/>
      <c r="P1" s="326"/>
      <c r="Q1" s="326"/>
      <c r="R1" s="326"/>
      <c r="S1" s="326"/>
      <c r="T1" s="326"/>
      <c r="U1" s="326"/>
      <c r="V1" s="326"/>
      <c r="W1" s="326"/>
      <c r="X1" s="326"/>
      <c r="Y1" s="326"/>
      <c r="Z1" s="326"/>
      <c r="AA1" s="326"/>
      <c r="AB1" s="326"/>
      <c r="AC1" s="326"/>
      <c r="AD1" s="326"/>
      <c r="AE1" s="326"/>
    </row>
    <row r="2" spans="1:31" ht="15.75" customHeight="1" x14ac:dyDescent="0.25">
      <c r="A2" s="326"/>
      <c r="B2" s="326"/>
      <c r="C2" s="329" t="s">
        <v>195</v>
      </c>
      <c r="D2" s="332" t="s">
        <v>196</v>
      </c>
      <c r="E2" s="330"/>
      <c r="F2" s="330"/>
      <c r="G2" s="330"/>
      <c r="H2" s="331"/>
      <c r="I2" s="326"/>
      <c r="J2" s="326"/>
      <c r="K2" s="326"/>
      <c r="L2" s="326"/>
      <c r="M2" s="326"/>
      <c r="N2" s="326"/>
      <c r="O2" s="326"/>
      <c r="P2" s="326"/>
      <c r="Q2" s="326"/>
      <c r="R2" s="326"/>
      <c r="S2" s="326"/>
      <c r="T2" s="326"/>
      <c r="U2" s="326"/>
      <c r="V2" s="326"/>
      <c r="W2" s="326"/>
      <c r="X2" s="326"/>
      <c r="Y2" s="326"/>
      <c r="Z2" s="326"/>
      <c r="AA2" s="326"/>
      <c r="AB2" s="326"/>
      <c r="AC2" s="326"/>
      <c r="AD2" s="326"/>
      <c r="AE2" s="326"/>
    </row>
    <row r="3" spans="1:31" ht="15.75" customHeight="1" x14ac:dyDescent="0.25">
      <c r="A3" s="326"/>
      <c r="B3" s="326"/>
      <c r="C3" s="333"/>
      <c r="D3" s="330"/>
      <c r="E3" s="330"/>
      <c r="F3" s="330"/>
      <c r="G3" s="330"/>
      <c r="H3" s="331"/>
      <c r="I3" s="326"/>
      <c r="J3" s="326"/>
      <c r="K3" s="326"/>
      <c r="L3" s="326"/>
      <c r="M3" s="326"/>
      <c r="N3" s="326"/>
      <c r="O3" s="326"/>
      <c r="P3" s="326"/>
      <c r="Q3" s="326"/>
      <c r="R3" s="326"/>
      <c r="S3" s="326"/>
      <c r="T3" s="326"/>
      <c r="U3" s="326"/>
      <c r="V3" s="326"/>
      <c r="W3" s="326"/>
      <c r="X3" s="326"/>
      <c r="Y3" s="326"/>
      <c r="Z3" s="326"/>
      <c r="AA3" s="326"/>
      <c r="AB3" s="326"/>
      <c r="AC3" s="326"/>
      <c r="AD3" s="326"/>
      <c r="AE3" s="326"/>
    </row>
    <row r="4" spans="1:31" ht="15.75" customHeight="1" x14ac:dyDescent="0.25">
      <c r="A4" s="334"/>
      <c r="B4" s="1027" t="s">
        <v>67</v>
      </c>
      <c r="C4" s="985"/>
      <c r="D4" s="1028" t="s">
        <v>197</v>
      </c>
      <c r="E4" s="987"/>
      <c r="F4" s="987"/>
      <c r="G4" s="985"/>
      <c r="H4" s="335"/>
      <c r="I4" s="326"/>
      <c r="J4" s="326"/>
      <c r="K4" s="326"/>
      <c r="L4" s="326"/>
      <c r="M4" s="326"/>
      <c r="N4" s="326"/>
      <c r="O4" s="326"/>
      <c r="P4" s="326"/>
      <c r="Q4" s="326"/>
      <c r="R4" s="326"/>
      <c r="S4" s="326"/>
      <c r="T4" s="326"/>
      <c r="U4" s="326"/>
      <c r="V4" s="326"/>
      <c r="W4" s="326"/>
      <c r="X4" s="326"/>
      <c r="Y4" s="326"/>
      <c r="Z4" s="326"/>
      <c r="AA4" s="326"/>
      <c r="AB4" s="326"/>
      <c r="AC4" s="326"/>
      <c r="AD4" s="326"/>
      <c r="AE4" s="326"/>
    </row>
    <row r="5" spans="1:31" ht="55.5" customHeight="1" x14ac:dyDescent="0.25">
      <c r="A5" s="334"/>
      <c r="B5" s="1023" t="s">
        <v>69</v>
      </c>
      <c r="C5" s="1003"/>
      <c r="D5" s="1020" t="s">
        <v>198</v>
      </c>
      <c r="E5" s="1008"/>
      <c r="F5" s="1008"/>
      <c r="G5" s="1003"/>
      <c r="H5" s="335"/>
      <c r="I5" s="326"/>
      <c r="J5" s="326"/>
      <c r="K5" s="326"/>
      <c r="L5" s="326"/>
      <c r="M5" s="326"/>
      <c r="N5" s="326"/>
      <c r="O5" s="326"/>
      <c r="P5" s="326"/>
      <c r="Q5" s="326"/>
      <c r="R5" s="326"/>
      <c r="S5" s="326"/>
      <c r="T5" s="326"/>
      <c r="U5" s="326"/>
      <c r="V5" s="326"/>
      <c r="W5" s="326"/>
      <c r="X5" s="326"/>
      <c r="Y5" s="326"/>
      <c r="Z5" s="326"/>
      <c r="AA5" s="326"/>
      <c r="AB5" s="326"/>
      <c r="AC5" s="326"/>
      <c r="AD5" s="326"/>
      <c r="AE5" s="326"/>
    </row>
    <row r="6" spans="1:31" ht="15.75" customHeight="1" x14ac:dyDescent="0.25">
      <c r="A6" s="334"/>
      <c r="B6" s="1023" t="s">
        <v>71</v>
      </c>
      <c r="C6" s="1003"/>
      <c r="D6" s="1029" t="s">
        <v>72</v>
      </c>
      <c r="E6" s="1008"/>
      <c r="F6" s="1008"/>
      <c r="G6" s="1003"/>
      <c r="H6" s="335"/>
      <c r="I6" s="326"/>
      <c r="J6" s="326"/>
      <c r="K6" s="326"/>
      <c r="L6" s="326"/>
      <c r="M6" s="326"/>
      <c r="N6" s="326"/>
      <c r="O6" s="326"/>
      <c r="P6" s="326"/>
      <c r="Q6" s="326"/>
      <c r="R6" s="326"/>
      <c r="S6" s="326"/>
      <c r="T6" s="326"/>
      <c r="U6" s="326"/>
      <c r="V6" s="326"/>
      <c r="W6" s="326"/>
      <c r="X6" s="326"/>
      <c r="Y6" s="326"/>
      <c r="Z6" s="326"/>
      <c r="AA6" s="326"/>
      <c r="AB6" s="326"/>
      <c r="AC6" s="326"/>
      <c r="AD6" s="326"/>
      <c r="AE6" s="326"/>
    </row>
    <row r="7" spans="1:31" ht="39" customHeight="1" x14ac:dyDescent="0.25">
      <c r="A7" s="334"/>
      <c r="B7" s="1023" t="s">
        <v>73</v>
      </c>
      <c r="C7" s="1003"/>
      <c r="D7" s="1020" t="s">
        <v>199</v>
      </c>
      <c r="E7" s="1008"/>
      <c r="F7" s="1008"/>
      <c r="G7" s="1003"/>
      <c r="H7" s="335"/>
      <c r="I7" s="326"/>
      <c r="J7" s="326"/>
      <c r="K7" s="326"/>
      <c r="L7" s="326"/>
      <c r="M7" s="326"/>
      <c r="N7" s="326"/>
      <c r="O7" s="326"/>
      <c r="P7" s="326"/>
      <c r="Q7" s="326"/>
      <c r="R7" s="326"/>
      <c r="S7" s="326"/>
      <c r="T7" s="326"/>
      <c r="U7" s="326"/>
      <c r="V7" s="326"/>
      <c r="W7" s="326"/>
      <c r="X7" s="326"/>
      <c r="Y7" s="326"/>
      <c r="Z7" s="326"/>
      <c r="AA7" s="326"/>
      <c r="AB7" s="326"/>
      <c r="AC7" s="326"/>
      <c r="AD7" s="326"/>
      <c r="AE7" s="326"/>
    </row>
    <row r="8" spans="1:31" ht="42" customHeight="1" x14ac:dyDescent="0.25">
      <c r="A8" s="336"/>
      <c r="B8" s="1024" t="s">
        <v>75</v>
      </c>
      <c r="C8" s="1003"/>
      <c r="D8" s="1020" t="s">
        <v>200</v>
      </c>
      <c r="E8" s="1008"/>
      <c r="F8" s="1008"/>
      <c r="G8" s="1003"/>
      <c r="H8" s="335"/>
      <c r="I8" s="326"/>
      <c r="J8" s="326"/>
      <c r="K8" s="326"/>
      <c r="L8" s="326"/>
      <c r="M8" s="326"/>
      <c r="N8" s="326"/>
      <c r="O8" s="326"/>
      <c r="P8" s="326"/>
      <c r="Q8" s="326"/>
      <c r="R8" s="326"/>
      <c r="S8" s="326"/>
      <c r="T8" s="326"/>
      <c r="U8" s="326"/>
      <c r="V8" s="326"/>
      <c r="W8" s="326"/>
      <c r="X8" s="326"/>
      <c r="Y8" s="326"/>
      <c r="Z8" s="326"/>
      <c r="AA8" s="326"/>
      <c r="AB8" s="326"/>
      <c r="AC8" s="326"/>
      <c r="AD8" s="326"/>
      <c r="AE8" s="326"/>
    </row>
    <row r="9" spans="1:31" ht="15.75" customHeight="1" x14ac:dyDescent="0.25">
      <c r="A9" s="326"/>
      <c r="B9" s="326"/>
      <c r="C9" s="326"/>
      <c r="D9" s="330"/>
      <c r="E9" s="330"/>
      <c r="F9" s="330"/>
      <c r="G9" s="330"/>
      <c r="H9" s="331"/>
      <c r="I9" s="326"/>
      <c r="J9" s="326"/>
      <c r="K9" s="326"/>
      <c r="L9" s="326"/>
      <c r="M9" s="326"/>
      <c r="N9" s="326"/>
      <c r="O9" s="326"/>
      <c r="P9" s="326"/>
      <c r="Q9" s="326"/>
      <c r="R9" s="326"/>
      <c r="S9" s="326"/>
      <c r="T9" s="326"/>
      <c r="U9" s="326"/>
      <c r="V9" s="326"/>
      <c r="W9" s="326"/>
      <c r="X9" s="326"/>
      <c r="Y9" s="326"/>
      <c r="Z9" s="326"/>
      <c r="AA9" s="326"/>
      <c r="AB9" s="326"/>
      <c r="AC9" s="326"/>
      <c r="AD9" s="326"/>
      <c r="AE9" s="326"/>
    </row>
    <row r="10" spans="1:31" ht="15.75" customHeight="1" x14ac:dyDescent="0.25">
      <c r="A10" s="326"/>
      <c r="B10" s="326"/>
      <c r="C10" s="326"/>
      <c r="D10" s="330"/>
      <c r="E10" s="330"/>
      <c r="F10" s="330"/>
      <c r="G10" s="330"/>
      <c r="H10" s="331"/>
      <c r="I10" s="326"/>
      <c r="J10" s="326"/>
      <c r="K10" s="326"/>
      <c r="L10" s="326"/>
      <c r="M10" s="326"/>
      <c r="N10" s="326"/>
      <c r="O10" s="326"/>
      <c r="P10" s="326"/>
      <c r="Q10" s="326"/>
      <c r="R10" s="326"/>
      <c r="S10" s="326"/>
      <c r="T10" s="326"/>
      <c r="U10" s="326"/>
      <c r="V10" s="326"/>
      <c r="W10" s="326"/>
      <c r="X10" s="326"/>
      <c r="Y10" s="326"/>
      <c r="Z10" s="326"/>
      <c r="AA10" s="326"/>
      <c r="AB10" s="326"/>
      <c r="AC10" s="326"/>
      <c r="AD10" s="326"/>
      <c r="AE10" s="326"/>
    </row>
    <row r="11" spans="1:31" ht="15.75" customHeight="1" x14ac:dyDescent="0.25">
      <c r="A11" s="326"/>
      <c r="B11" s="337"/>
      <c r="C11" s="338"/>
      <c r="D11" s="339" t="s">
        <v>201</v>
      </c>
      <c r="E11" s="339" t="s">
        <v>202</v>
      </c>
      <c r="F11" s="339" t="s">
        <v>203</v>
      </c>
      <c r="G11" s="339" t="s">
        <v>80</v>
      </c>
      <c r="H11" s="340"/>
      <c r="I11" s="318"/>
      <c r="J11" s="318"/>
      <c r="K11" s="318"/>
      <c r="L11" s="326"/>
      <c r="M11" s="326"/>
      <c r="N11" s="326"/>
      <c r="O11" s="326"/>
      <c r="P11" s="326"/>
      <c r="Q11" s="326"/>
      <c r="R11" s="326"/>
      <c r="S11" s="326"/>
      <c r="T11" s="326"/>
      <c r="U11" s="326"/>
      <c r="V11" s="326"/>
      <c r="W11" s="326"/>
      <c r="X11" s="326"/>
      <c r="Y11" s="326"/>
      <c r="Z11" s="326"/>
      <c r="AA11" s="326"/>
      <c r="AB11" s="326"/>
      <c r="AC11" s="326"/>
      <c r="AD11" s="326"/>
      <c r="AE11" s="326"/>
    </row>
    <row r="12" spans="1:31" ht="15.75" customHeight="1" x14ac:dyDescent="0.25">
      <c r="A12" s="326"/>
      <c r="B12" s="341"/>
      <c r="C12" s="342" t="s">
        <v>81</v>
      </c>
      <c r="D12" s="343">
        <f t="shared" ref="D12:F12" si="0">D13+D14+D15</f>
        <v>94316</v>
      </c>
      <c r="E12" s="344">
        <f t="shared" si="0"/>
        <v>184110</v>
      </c>
      <c r="F12" s="344">
        <f t="shared" si="0"/>
        <v>184110</v>
      </c>
      <c r="G12" s="345">
        <f t="shared" ref="G12:G15" si="1">D12+E12+F12</f>
        <v>462536</v>
      </c>
      <c r="H12" s="340"/>
      <c r="I12" s="318"/>
      <c r="J12" s="346"/>
      <c r="K12" s="318"/>
      <c r="L12" s="326"/>
      <c r="M12" s="326"/>
      <c r="N12" s="326"/>
      <c r="O12" s="326"/>
      <c r="P12" s="326"/>
      <c r="Q12" s="326"/>
      <c r="R12" s="326"/>
      <c r="S12" s="326"/>
      <c r="T12" s="326"/>
      <c r="U12" s="326"/>
      <c r="V12" s="326"/>
      <c r="W12" s="326"/>
      <c r="X12" s="326"/>
      <c r="Y12" s="326"/>
      <c r="Z12" s="326"/>
      <c r="AA12" s="326"/>
      <c r="AB12" s="326"/>
      <c r="AC12" s="326"/>
      <c r="AD12" s="326"/>
      <c r="AE12" s="326"/>
    </row>
    <row r="13" spans="1:31" ht="15.75" customHeight="1" x14ac:dyDescent="0.25">
      <c r="A13" s="326"/>
      <c r="B13" s="347" t="s">
        <v>204</v>
      </c>
      <c r="C13" s="348" t="s">
        <v>20</v>
      </c>
      <c r="D13" s="349">
        <v>15335</v>
      </c>
      <c r="E13" s="349">
        <v>30160</v>
      </c>
      <c r="F13" s="349">
        <v>30160</v>
      </c>
      <c r="G13" s="349">
        <f t="shared" si="1"/>
        <v>75655</v>
      </c>
      <c r="H13" s="331"/>
      <c r="I13" s="318"/>
      <c r="J13" s="346"/>
      <c r="K13" s="318"/>
      <c r="L13" s="326"/>
      <c r="M13" s="326"/>
      <c r="N13" s="326"/>
      <c r="O13" s="326"/>
      <c r="P13" s="326"/>
      <c r="Q13" s="326"/>
      <c r="R13" s="326"/>
      <c r="S13" s="326"/>
      <c r="T13" s="326"/>
      <c r="U13" s="326"/>
      <c r="V13" s="326"/>
      <c r="W13" s="326"/>
      <c r="X13" s="326"/>
      <c r="Y13" s="326"/>
      <c r="Z13" s="326"/>
      <c r="AA13" s="326"/>
      <c r="AB13" s="326"/>
      <c r="AC13" s="326"/>
      <c r="AD13" s="326"/>
      <c r="AE13" s="326"/>
    </row>
    <row r="14" spans="1:31" ht="15.75" customHeight="1" x14ac:dyDescent="0.25">
      <c r="A14" s="326"/>
      <c r="B14" s="341" t="s">
        <v>205</v>
      </c>
      <c r="C14" s="350" t="s">
        <v>84</v>
      </c>
      <c r="D14" s="351">
        <v>76342</v>
      </c>
      <c r="E14" s="352">
        <v>148672</v>
      </c>
      <c r="F14" s="352">
        <v>148672</v>
      </c>
      <c r="G14" s="349">
        <f t="shared" si="1"/>
        <v>373686</v>
      </c>
      <c r="H14" s="331"/>
      <c r="I14" s="318"/>
      <c r="J14" s="318"/>
      <c r="K14" s="318"/>
      <c r="L14" s="326"/>
      <c r="M14" s="326"/>
      <c r="N14" s="326"/>
      <c r="O14" s="326"/>
      <c r="P14" s="326"/>
      <c r="Q14" s="326"/>
      <c r="R14" s="326"/>
      <c r="S14" s="326"/>
      <c r="T14" s="326"/>
      <c r="U14" s="326"/>
      <c r="V14" s="326"/>
      <c r="W14" s="326"/>
      <c r="X14" s="326"/>
      <c r="Y14" s="326"/>
      <c r="Z14" s="326"/>
      <c r="AA14" s="326"/>
      <c r="AB14" s="326"/>
      <c r="AC14" s="326"/>
      <c r="AD14" s="326"/>
      <c r="AE14" s="326"/>
    </row>
    <row r="15" spans="1:31" ht="15.75" customHeight="1" x14ac:dyDescent="0.25">
      <c r="A15" s="326"/>
      <c r="B15" s="341" t="s">
        <v>206</v>
      </c>
      <c r="C15" s="353" t="s">
        <v>9</v>
      </c>
      <c r="D15" s="349">
        <v>2639</v>
      </c>
      <c r="E15" s="354">
        <v>5278</v>
      </c>
      <c r="F15" s="349">
        <v>5278</v>
      </c>
      <c r="G15" s="349">
        <f t="shared" si="1"/>
        <v>13195</v>
      </c>
      <c r="H15" s="331"/>
      <c r="I15" s="318"/>
      <c r="J15" s="318"/>
      <c r="K15" s="318"/>
      <c r="L15" s="326"/>
      <c r="M15" s="326"/>
      <c r="N15" s="326"/>
      <c r="O15" s="326"/>
      <c r="P15" s="326"/>
      <c r="Q15" s="326"/>
      <c r="R15" s="326"/>
      <c r="S15" s="326"/>
      <c r="T15" s="326"/>
      <c r="U15" s="326"/>
      <c r="V15" s="326"/>
      <c r="W15" s="326"/>
      <c r="X15" s="326"/>
      <c r="Y15" s="326"/>
      <c r="Z15" s="326"/>
      <c r="AA15" s="326"/>
      <c r="AB15" s="326"/>
      <c r="AC15" s="326"/>
      <c r="AD15" s="326"/>
      <c r="AE15" s="326"/>
    </row>
    <row r="16" spans="1:31" ht="15.75" customHeight="1" x14ac:dyDescent="0.25">
      <c r="A16" s="326"/>
      <c r="B16" s="326"/>
      <c r="C16" s="326"/>
      <c r="D16" s="330"/>
      <c r="E16" s="330"/>
      <c r="F16" s="330"/>
      <c r="G16" s="330"/>
      <c r="H16" s="331"/>
      <c r="I16" s="318"/>
      <c r="J16" s="318"/>
      <c r="K16" s="318"/>
      <c r="L16" s="326"/>
      <c r="M16" s="326"/>
      <c r="N16" s="326"/>
      <c r="O16" s="326"/>
      <c r="P16" s="326"/>
      <c r="Q16" s="326"/>
      <c r="R16" s="326"/>
      <c r="S16" s="326"/>
      <c r="T16" s="326"/>
      <c r="U16" s="326"/>
      <c r="V16" s="326"/>
      <c r="W16" s="326"/>
      <c r="X16" s="326"/>
      <c r="Y16" s="326"/>
      <c r="Z16" s="326"/>
      <c r="AA16" s="326"/>
      <c r="AB16" s="326"/>
      <c r="AC16" s="326"/>
      <c r="AD16" s="326"/>
      <c r="AE16" s="326"/>
    </row>
    <row r="17" spans="1:31" ht="15.75" customHeight="1" x14ac:dyDescent="0.25">
      <c r="A17" s="326"/>
      <c r="B17" s="326"/>
      <c r="C17" s="326"/>
      <c r="D17" s="330"/>
      <c r="E17" s="330"/>
      <c r="F17" s="330"/>
      <c r="G17" s="330"/>
      <c r="H17" s="331"/>
      <c r="I17" s="318"/>
      <c r="J17" s="318"/>
      <c r="K17" s="318"/>
      <c r="L17" s="326"/>
      <c r="M17" s="326"/>
      <c r="N17" s="326"/>
      <c r="O17" s="326"/>
      <c r="P17" s="326"/>
      <c r="Q17" s="326"/>
      <c r="R17" s="326"/>
      <c r="S17" s="326"/>
      <c r="T17" s="326"/>
      <c r="U17" s="326"/>
      <c r="V17" s="326"/>
      <c r="W17" s="326"/>
      <c r="X17" s="326"/>
      <c r="Y17" s="326"/>
      <c r="Z17" s="326"/>
      <c r="AA17" s="326"/>
      <c r="AB17" s="326"/>
      <c r="AC17" s="326"/>
      <c r="AD17" s="326"/>
      <c r="AE17" s="326"/>
    </row>
    <row r="18" spans="1:31" ht="15.75" customHeight="1" x14ac:dyDescent="0.25">
      <c r="A18" s="326"/>
      <c r="B18" s="355"/>
      <c r="C18" s="356" t="s">
        <v>86</v>
      </c>
      <c r="D18" s="1025" t="s">
        <v>197</v>
      </c>
      <c r="E18" s="999"/>
      <c r="F18" s="1000"/>
      <c r="G18" s="357" t="s">
        <v>87</v>
      </c>
      <c r="H18" s="340"/>
      <c r="I18" s="318"/>
      <c r="J18" s="318"/>
      <c r="K18" s="318"/>
      <c r="L18" s="326"/>
      <c r="M18" s="326"/>
      <c r="N18" s="326"/>
      <c r="O18" s="326"/>
      <c r="P18" s="326"/>
      <c r="Q18" s="326"/>
      <c r="R18" s="326"/>
      <c r="S18" s="326"/>
      <c r="T18" s="326"/>
      <c r="U18" s="326"/>
      <c r="V18" s="326"/>
      <c r="W18" s="326"/>
      <c r="X18" s="326"/>
      <c r="Y18" s="326"/>
      <c r="Z18" s="326"/>
      <c r="AA18" s="326"/>
      <c r="AB18" s="326"/>
      <c r="AC18" s="326"/>
      <c r="AD18" s="326"/>
      <c r="AE18" s="326"/>
    </row>
    <row r="19" spans="1:31" ht="15.75" customHeight="1" x14ac:dyDescent="0.25">
      <c r="A19" s="294"/>
      <c r="B19" s="297"/>
      <c r="C19" s="358" t="s">
        <v>88</v>
      </c>
      <c r="D19" s="271">
        <v>931120</v>
      </c>
      <c r="E19" s="330"/>
      <c r="F19" s="330"/>
      <c r="G19" s="330"/>
      <c r="H19" s="331"/>
      <c r="I19" s="318"/>
      <c r="J19" s="318"/>
      <c r="K19" s="318"/>
      <c r="L19" s="326"/>
      <c r="M19" s="326"/>
      <c r="N19" s="326"/>
      <c r="O19" s="326"/>
      <c r="P19" s="326"/>
      <c r="Q19" s="326"/>
      <c r="R19" s="326"/>
      <c r="S19" s="326"/>
      <c r="T19" s="326"/>
      <c r="U19" s="326"/>
      <c r="V19" s="326"/>
      <c r="W19" s="326"/>
      <c r="X19" s="326"/>
      <c r="Y19" s="326"/>
      <c r="Z19" s="326"/>
      <c r="AA19" s="326"/>
      <c r="AB19" s="326"/>
      <c r="AC19" s="326"/>
      <c r="AD19" s="326"/>
      <c r="AE19" s="326"/>
    </row>
    <row r="20" spans="1:31" ht="15.75" customHeight="1" x14ac:dyDescent="0.25">
      <c r="A20" s="326"/>
      <c r="B20" s="326"/>
      <c r="C20" s="359" t="s">
        <v>89</v>
      </c>
      <c r="D20" s="360">
        <v>462536</v>
      </c>
      <c r="E20" s="361"/>
      <c r="F20" s="362"/>
      <c r="G20" s="330"/>
      <c r="H20" s="331"/>
      <c r="I20" s="318"/>
      <c r="J20" s="318"/>
      <c r="K20" s="318"/>
      <c r="L20" s="326"/>
      <c r="M20" s="326"/>
      <c r="N20" s="326"/>
      <c r="O20" s="326"/>
      <c r="P20" s="326"/>
      <c r="Q20" s="326"/>
      <c r="R20" s="326"/>
      <c r="S20" s="326"/>
      <c r="T20" s="326"/>
      <c r="U20" s="326"/>
      <c r="V20" s="326"/>
      <c r="W20" s="326"/>
      <c r="X20" s="326"/>
      <c r="Y20" s="326"/>
      <c r="Z20" s="326"/>
      <c r="AA20" s="326"/>
      <c r="AB20" s="326"/>
      <c r="AC20" s="326"/>
      <c r="AD20" s="326"/>
      <c r="AE20" s="326"/>
    </row>
    <row r="21" spans="1:31" ht="15.75" customHeight="1" x14ac:dyDescent="0.25">
      <c r="A21" s="326"/>
      <c r="B21" s="326"/>
      <c r="C21" s="326"/>
      <c r="D21" s="363" t="s">
        <v>162</v>
      </c>
      <c r="E21" s="330"/>
      <c r="F21" s="330"/>
      <c r="G21" s="330"/>
      <c r="H21" s="331"/>
      <c r="I21" s="318"/>
      <c r="J21" s="318"/>
      <c r="K21" s="318"/>
      <c r="L21" s="326"/>
      <c r="M21" s="326"/>
      <c r="N21" s="326"/>
      <c r="O21" s="326"/>
      <c r="P21" s="326"/>
      <c r="Q21" s="326"/>
      <c r="R21" s="326"/>
      <c r="S21" s="326"/>
      <c r="T21" s="326"/>
      <c r="U21" s="326"/>
      <c r="V21" s="326"/>
      <c r="W21" s="326"/>
      <c r="X21" s="326"/>
      <c r="Y21" s="326"/>
      <c r="Z21" s="326"/>
      <c r="AA21" s="326"/>
      <c r="AB21" s="326"/>
      <c r="AC21" s="326"/>
      <c r="AD21" s="326"/>
      <c r="AE21" s="326"/>
    </row>
    <row r="22" spans="1:31" ht="15.75" customHeight="1" x14ac:dyDescent="0.25">
      <c r="A22" s="326"/>
      <c r="B22" s="326"/>
      <c r="C22" s="326"/>
      <c r="D22" s="330"/>
      <c r="E22" s="330"/>
      <c r="F22" s="330"/>
      <c r="G22" s="330"/>
      <c r="H22" s="331"/>
      <c r="I22" s="326"/>
      <c r="J22" s="326"/>
      <c r="K22" s="326"/>
      <c r="L22" s="326"/>
      <c r="M22" s="326"/>
      <c r="N22" s="326"/>
      <c r="O22" s="326"/>
      <c r="P22" s="326"/>
      <c r="Q22" s="326"/>
      <c r="R22" s="326"/>
      <c r="S22" s="326"/>
      <c r="T22" s="326"/>
      <c r="U22" s="326"/>
      <c r="V22" s="326"/>
      <c r="W22" s="326"/>
      <c r="X22" s="326"/>
      <c r="Y22" s="326"/>
      <c r="Z22" s="326"/>
      <c r="AA22" s="326"/>
      <c r="AB22" s="326"/>
      <c r="AC22" s="326"/>
      <c r="AD22" s="326"/>
      <c r="AE22" s="326"/>
    </row>
    <row r="23" spans="1:31" ht="15.75" customHeight="1" x14ac:dyDescent="0.25">
      <c r="A23" s="326"/>
      <c r="B23" s="1026" t="s">
        <v>207</v>
      </c>
      <c r="C23" s="987"/>
      <c r="D23" s="987"/>
      <c r="E23" s="987"/>
      <c r="F23" s="987"/>
      <c r="G23" s="987"/>
      <c r="H23" s="987"/>
      <c r="I23" s="987"/>
      <c r="J23" s="987"/>
      <c r="K23" s="985"/>
      <c r="L23" s="326"/>
      <c r="M23" s="326"/>
      <c r="N23" s="326"/>
      <c r="O23" s="326"/>
      <c r="P23" s="326"/>
      <c r="Q23" s="326"/>
      <c r="R23" s="326"/>
      <c r="S23" s="326"/>
      <c r="T23" s="326"/>
      <c r="U23" s="326"/>
      <c r="V23" s="326"/>
      <c r="W23" s="326"/>
      <c r="X23" s="326"/>
      <c r="Y23" s="326"/>
      <c r="Z23" s="326"/>
      <c r="AA23" s="326"/>
      <c r="AB23" s="326"/>
      <c r="AC23" s="326"/>
      <c r="AD23" s="326"/>
      <c r="AE23" s="326"/>
    </row>
    <row r="24" spans="1:31" ht="15.75" customHeight="1" x14ac:dyDescent="0.25">
      <c r="A24" s="364"/>
      <c r="B24" s="1021" t="s">
        <v>92</v>
      </c>
      <c r="C24" s="987"/>
      <c r="D24" s="987"/>
      <c r="E24" s="987"/>
      <c r="F24" s="987"/>
      <c r="G24" s="985"/>
      <c r="H24" s="365"/>
      <c r="I24" s="1022" t="s">
        <v>93</v>
      </c>
      <c r="J24" s="990"/>
      <c r="K24" s="991"/>
      <c r="L24" s="326"/>
      <c r="M24" s="326"/>
      <c r="N24" s="326"/>
      <c r="O24" s="326"/>
      <c r="P24" s="326"/>
      <c r="Q24" s="326"/>
      <c r="R24" s="326"/>
      <c r="S24" s="326"/>
      <c r="T24" s="326"/>
      <c r="U24" s="326"/>
      <c r="V24" s="326"/>
      <c r="W24" s="326"/>
      <c r="X24" s="326"/>
      <c r="Y24" s="326"/>
      <c r="Z24" s="326"/>
      <c r="AA24" s="326"/>
      <c r="AB24" s="326"/>
      <c r="AC24" s="326"/>
      <c r="AD24" s="326"/>
      <c r="AE24" s="326"/>
    </row>
    <row r="25" spans="1:31" ht="15.75" customHeight="1" x14ac:dyDescent="0.25">
      <c r="A25" s="366"/>
      <c r="B25" s="367" t="s">
        <v>208</v>
      </c>
      <c r="C25" s="367" t="s">
        <v>95</v>
      </c>
      <c r="D25" s="367" t="s">
        <v>96</v>
      </c>
      <c r="E25" s="367" t="s">
        <v>97</v>
      </c>
      <c r="F25" s="367" t="s">
        <v>98</v>
      </c>
      <c r="G25" s="368" t="s">
        <v>99</v>
      </c>
      <c r="H25" s="369" t="s">
        <v>100</v>
      </c>
      <c r="I25" s="370" t="s">
        <v>101</v>
      </c>
      <c r="J25" s="370" t="s">
        <v>102</v>
      </c>
      <c r="K25" s="370" t="s">
        <v>103</v>
      </c>
      <c r="L25" s="326"/>
      <c r="M25" s="326"/>
      <c r="N25" s="326"/>
      <c r="O25" s="326"/>
      <c r="P25" s="326"/>
      <c r="Q25" s="326"/>
      <c r="R25" s="326"/>
      <c r="S25" s="326"/>
      <c r="T25" s="326"/>
      <c r="U25" s="326"/>
      <c r="V25" s="326"/>
      <c r="W25" s="326"/>
      <c r="X25" s="326"/>
      <c r="Y25" s="326"/>
      <c r="Z25" s="326"/>
      <c r="AA25" s="326"/>
      <c r="AB25" s="326"/>
      <c r="AC25" s="326"/>
      <c r="AD25" s="326"/>
      <c r="AE25" s="326"/>
    </row>
    <row r="26" spans="1:31" ht="15.75" customHeight="1" x14ac:dyDescent="0.25">
      <c r="A26" s="326"/>
      <c r="B26" s="371"/>
      <c r="C26" s="372" t="s">
        <v>104</v>
      </c>
      <c r="D26" s="373"/>
      <c r="E26" s="373"/>
      <c r="F26" s="374"/>
      <c r="G26" s="229">
        <f>G44+G46+G53</f>
        <v>202656</v>
      </c>
      <c r="H26" s="230">
        <f>H27+H34+H41+H46+H53</f>
        <v>202656</v>
      </c>
      <c r="I26" s="232">
        <v>28748</v>
      </c>
      <c r="J26" s="192">
        <v>94030</v>
      </c>
      <c r="K26" s="232">
        <v>79878</v>
      </c>
      <c r="L26" s="326"/>
      <c r="M26" s="326"/>
      <c r="N26" s="326"/>
      <c r="O26" s="326"/>
      <c r="P26" s="326"/>
      <c r="Q26" s="326"/>
      <c r="R26" s="326"/>
      <c r="S26" s="326"/>
      <c r="T26" s="326"/>
      <c r="U26" s="326"/>
      <c r="V26" s="326"/>
      <c r="W26" s="326"/>
      <c r="X26" s="326"/>
      <c r="Y26" s="326"/>
      <c r="Z26" s="326"/>
      <c r="AA26" s="326"/>
      <c r="AB26" s="326"/>
      <c r="AC26" s="326"/>
      <c r="AD26" s="326"/>
      <c r="AE26" s="326"/>
    </row>
    <row r="27" spans="1:31" ht="13.8" x14ac:dyDescent="0.25">
      <c r="A27" s="375"/>
      <c r="B27" s="291" t="s">
        <v>82</v>
      </c>
      <c r="C27" s="291" t="s">
        <v>105</v>
      </c>
      <c r="D27" s="376"/>
      <c r="E27" s="376"/>
      <c r="F27" s="376"/>
      <c r="G27" s="377">
        <f t="shared" ref="G27:H27" si="2">SUM(G28:G33)</f>
        <v>147500</v>
      </c>
      <c r="H27" s="378">
        <f t="shared" si="2"/>
        <v>147500</v>
      </c>
      <c r="I27" s="294"/>
      <c r="J27" s="294"/>
      <c r="K27" s="294"/>
      <c r="L27" s="326"/>
      <c r="M27" s="326"/>
      <c r="N27" s="326"/>
      <c r="O27" s="326"/>
      <c r="P27" s="326"/>
      <c r="Q27" s="326"/>
      <c r="R27" s="326"/>
      <c r="S27" s="326"/>
      <c r="T27" s="326"/>
      <c r="U27" s="326"/>
      <c r="V27" s="326"/>
      <c r="W27" s="326"/>
      <c r="X27" s="326"/>
      <c r="Y27" s="326"/>
      <c r="Z27" s="326"/>
      <c r="AA27" s="326"/>
      <c r="AB27" s="326"/>
      <c r="AC27" s="326"/>
      <c r="AD27" s="326"/>
      <c r="AE27" s="326"/>
    </row>
    <row r="28" spans="1:31" ht="27.6" x14ac:dyDescent="0.25">
      <c r="A28" s="294"/>
      <c r="B28" s="297"/>
      <c r="C28" s="379" t="s">
        <v>209</v>
      </c>
      <c r="D28" s="380">
        <v>1</v>
      </c>
      <c r="E28" s="381" t="s">
        <v>107</v>
      </c>
      <c r="F28" s="380">
        <v>20000</v>
      </c>
      <c r="G28" s="380">
        <f t="shared" ref="G28:G33" si="3">D28*F28</f>
        <v>20000</v>
      </c>
      <c r="H28" s="382">
        <f t="shared" ref="H28:H33" si="4">D28*F28</f>
        <v>20000</v>
      </c>
      <c r="I28" s="294"/>
      <c r="J28" s="294"/>
      <c r="K28" s="294"/>
      <c r="L28" s="326"/>
      <c r="M28" s="326"/>
      <c r="N28" s="326"/>
      <c r="O28" s="326"/>
      <c r="P28" s="326"/>
      <c r="Q28" s="326"/>
      <c r="R28" s="326"/>
      <c r="S28" s="326"/>
      <c r="T28" s="326"/>
      <c r="U28" s="326"/>
      <c r="V28" s="326"/>
      <c r="W28" s="326"/>
      <c r="X28" s="326"/>
      <c r="Y28" s="326"/>
      <c r="Z28" s="326"/>
      <c r="AA28" s="326"/>
      <c r="AB28" s="326"/>
      <c r="AC28" s="326"/>
      <c r="AD28" s="326"/>
      <c r="AE28" s="326"/>
    </row>
    <row r="29" spans="1:31" ht="13.8" x14ac:dyDescent="0.25">
      <c r="A29" s="294"/>
      <c r="B29" s="297"/>
      <c r="C29" s="379" t="s">
        <v>210</v>
      </c>
      <c r="D29" s="380">
        <v>1</v>
      </c>
      <c r="E29" s="381" t="s">
        <v>107</v>
      </c>
      <c r="F29" s="380">
        <v>7500</v>
      </c>
      <c r="G29" s="380">
        <f t="shared" si="3"/>
        <v>7500</v>
      </c>
      <c r="H29" s="382">
        <f t="shared" si="4"/>
        <v>7500</v>
      </c>
      <c r="I29" s="294"/>
      <c r="J29" s="294"/>
      <c r="K29" s="294"/>
      <c r="L29" s="326"/>
      <c r="M29" s="326"/>
      <c r="N29" s="326"/>
      <c r="O29" s="326"/>
      <c r="P29" s="326"/>
      <c r="Q29" s="326"/>
      <c r="R29" s="326"/>
      <c r="S29" s="326"/>
      <c r="T29" s="326"/>
      <c r="U29" s="326"/>
      <c r="V29" s="326"/>
      <c r="W29" s="326"/>
      <c r="X29" s="326"/>
      <c r="Y29" s="326"/>
      <c r="Z29" s="326"/>
      <c r="AA29" s="326"/>
      <c r="AB29" s="326"/>
      <c r="AC29" s="326"/>
      <c r="AD29" s="326"/>
      <c r="AE29" s="326"/>
    </row>
    <row r="30" spans="1:31" ht="13.8" x14ac:dyDescent="0.25">
      <c r="A30" s="294"/>
      <c r="B30" s="297"/>
      <c r="C30" s="379" t="s">
        <v>211</v>
      </c>
      <c r="D30" s="380">
        <v>1</v>
      </c>
      <c r="E30" s="381" t="s">
        <v>113</v>
      </c>
      <c r="F30" s="380">
        <v>5000</v>
      </c>
      <c r="G30" s="380">
        <f t="shared" si="3"/>
        <v>5000</v>
      </c>
      <c r="H30" s="382">
        <f t="shared" si="4"/>
        <v>5000</v>
      </c>
      <c r="I30" s="294"/>
      <c r="J30" s="294"/>
      <c r="K30" s="294"/>
      <c r="L30" s="326"/>
      <c r="M30" s="326"/>
      <c r="N30" s="326"/>
      <c r="O30" s="326"/>
      <c r="P30" s="326"/>
      <c r="Q30" s="326"/>
      <c r="R30" s="326"/>
      <c r="S30" s="326"/>
      <c r="T30" s="326"/>
      <c r="U30" s="326"/>
      <c r="V30" s="326"/>
      <c r="W30" s="326"/>
      <c r="X30" s="326"/>
      <c r="Y30" s="326"/>
      <c r="Z30" s="326"/>
      <c r="AA30" s="326"/>
      <c r="AB30" s="326"/>
      <c r="AC30" s="326"/>
      <c r="AD30" s="326"/>
      <c r="AE30" s="326"/>
    </row>
    <row r="31" spans="1:31" ht="13.8" x14ac:dyDescent="0.25">
      <c r="A31" s="294"/>
      <c r="B31" s="297"/>
      <c r="C31" s="383" t="s">
        <v>212</v>
      </c>
      <c r="D31" s="380">
        <v>2</v>
      </c>
      <c r="E31" s="381" t="s">
        <v>107</v>
      </c>
      <c r="F31" s="380">
        <v>32000</v>
      </c>
      <c r="G31" s="380">
        <f t="shared" si="3"/>
        <v>64000</v>
      </c>
      <c r="H31" s="382">
        <f t="shared" si="4"/>
        <v>64000</v>
      </c>
      <c r="I31" s="294"/>
      <c r="J31" s="294"/>
      <c r="K31" s="294"/>
      <c r="L31" s="326"/>
      <c r="M31" s="326"/>
      <c r="N31" s="326"/>
      <c r="O31" s="326"/>
      <c r="P31" s="326"/>
      <c r="Q31" s="326"/>
      <c r="R31" s="326"/>
      <c r="S31" s="326"/>
      <c r="T31" s="326"/>
      <c r="U31" s="326"/>
      <c r="V31" s="326"/>
      <c r="W31" s="326"/>
      <c r="X31" s="326"/>
      <c r="Y31" s="326"/>
      <c r="Z31" s="326"/>
      <c r="AA31" s="326"/>
      <c r="AB31" s="326"/>
      <c r="AC31" s="326"/>
      <c r="AD31" s="326"/>
      <c r="AE31" s="326"/>
    </row>
    <row r="32" spans="1:31" ht="41.4" x14ac:dyDescent="0.25">
      <c r="A32" s="294"/>
      <c r="B32" s="297"/>
      <c r="C32" s="379" t="s">
        <v>213</v>
      </c>
      <c r="D32" s="380">
        <v>5</v>
      </c>
      <c r="E32" s="381" t="s">
        <v>113</v>
      </c>
      <c r="F32" s="380">
        <v>9200</v>
      </c>
      <c r="G32" s="380">
        <f t="shared" si="3"/>
        <v>46000</v>
      </c>
      <c r="H32" s="382">
        <f t="shared" si="4"/>
        <v>46000</v>
      </c>
      <c r="I32" s="294"/>
      <c r="J32" s="294"/>
      <c r="K32" s="294"/>
      <c r="L32" s="326"/>
      <c r="M32" s="326"/>
      <c r="N32" s="326"/>
      <c r="O32" s="326"/>
      <c r="P32" s="326"/>
      <c r="Q32" s="326"/>
      <c r="R32" s="326"/>
      <c r="S32" s="326"/>
      <c r="T32" s="326"/>
      <c r="U32" s="326"/>
      <c r="V32" s="326"/>
      <c r="W32" s="326"/>
      <c r="X32" s="326"/>
      <c r="Y32" s="326"/>
      <c r="Z32" s="326"/>
      <c r="AA32" s="326"/>
      <c r="AB32" s="326"/>
      <c r="AC32" s="326"/>
      <c r="AD32" s="326"/>
      <c r="AE32" s="326"/>
    </row>
    <row r="33" spans="1:31" ht="27.6" x14ac:dyDescent="0.25">
      <c r="A33" s="294"/>
      <c r="B33" s="297"/>
      <c r="C33" s="379" t="s">
        <v>214</v>
      </c>
      <c r="D33" s="380">
        <v>1</v>
      </c>
      <c r="E33" s="380" t="s">
        <v>113</v>
      </c>
      <c r="F33" s="380">
        <v>5000</v>
      </c>
      <c r="G33" s="380">
        <f t="shared" si="3"/>
        <v>5000</v>
      </c>
      <c r="H33" s="382">
        <f t="shared" si="4"/>
        <v>5000</v>
      </c>
      <c r="I33" s="294"/>
      <c r="J33" s="294"/>
      <c r="K33" s="294"/>
      <c r="L33" s="326"/>
      <c r="M33" s="326"/>
      <c r="N33" s="326"/>
      <c r="O33" s="326"/>
      <c r="P33" s="326"/>
      <c r="Q33" s="326"/>
      <c r="R33" s="326"/>
      <c r="S33" s="326"/>
      <c r="T33" s="326"/>
      <c r="U33" s="326"/>
      <c r="V33" s="326"/>
      <c r="W33" s="326"/>
      <c r="X33" s="326"/>
      <c r="Y33" s="326"/>
      <c r="Z33" s="326"/>
      <c r="AA33" s="326"/>
      <c r="AB33" s="326"/>
      <c r="AC33" s="326"/>
      <c r="AD33" s="326"/>
      <c r="AE33" s="326"/>
    </row>
    <row r="34" spans="1:31" ht="13.8" x14ac:dyDescent="0.25">
      <c r="A34" s="375"/>
      <c r="B34" s="291" t="s">
        <v>83</v>
      </c>
      <c r="C34" s="291" t="s">
        <v>120</v>
      </c>
      <c r="D34" s="376"/>
      <c r="E34" s="376"/>
      <c r="F34" s="376"/>
      <c r="G34" s="376">
        <f t="shared" ref="G34:H34" si="5">SUM(G35:G40)</f>
        <v>18206</v>
      </c>
      <c r="H34" s="378">
        <f t="shared" si="5"/>
        <v>18206</v>
      </c>
      <c r="I34" s="294"/>
      <c r="J34" s="294"/>
      <c r="K34" s="294"/>
      <c r="L34" s="326"/>
      <c r="M34" s="326"/>
      <c r="N34" s="326"/>
      <c r="O34" s="326"/>
      <c r="P34" s="326"/>
      <c r="Q34" s="326"/>
      <c r="R34" s="326"/>
      <c r="S34" s="326"/>
      <c r="T34" s="326"/>
      <c r="U34" s="326"/>
      <c r="V34" s="326"/>
      <c r="W34" s="326"/>
      <c r="X34" s="326"/>
      <c r="Y34" s="326"/>
      <c r="Z34" s="326"/>
      <c r="AA34" s="326"/>
      <c r="AB34" s="326"/>
      <c r="AC34" s="326"/>
      <c r="AD34" s="326"/>
      <c r="AE34" s="326"/>
    </row>
    <row r="35" spans="1:31" ht="27.6" x14ac:dyDescent="0.25">
      <c r="A35" s="294"/>
      <c r="B35" s="297"/>
      <c r="C35" s="379" t="s">
        <v>215</v>
      </c>
      <c r="D35" s="380">
        <v>1</v>
      </c>
      <c r="E35" s="380" t="s">
        <v>113</v>
      </c>
      <c r="F35" s="380">
        <v>9000</v>
      </c>
      <c r="G35" s="380">
        <f t="shared" ref="G35:G40" si="6">D35*F35</f>
        <v>9000</v>
      </c>
      <c r="H35" s="382">
        <f t="shared" ref="H35:H40" si="7">D35*F35</f>
        <v>9000</v>
      </c>
      <c r="I35" s="294"/>
      <c r="J35" s="294"/>
      <c r="K35" s="294"/>
      <c r="L35" s="326"/>
      <c r="M35" s="326"/>
      <c r="N35" s="326"/>
      <c r="O35" s="326"/>
      <c r="P35" s="326"/>
      <c r="Q35" s="326"/>
      <c r="R35" s="326"/>
      <c r="S35" s="326"/>
      <c r="T35" s="326"/>
      <c r="U35" s="326"/>
      <c r="V35" s="326"/>
      <c r="W35" s="326"/>
      <c r="X35" s="326"/>
      <c r="Y35" s="326"/>
      <c r="Z35" s="326"/>
      <c r="AA35" s="326"/>
      <c r="AB35" s="326"/>
      <c r="AC35" s="326"/>
      <c r="AD35" s="326"/>
      <c r="AE35" s="326"/>
    </row>
    <row r="36" spans="1:31" ht="13.8" x14ac:dyDescent="0.25">
      <c r="A36" s="294"/>
      <c r="B36" s="297"/>
      <c r="C36" s="379" t="s">
        <v>216</v>
      </c>
      <c r="D36" s="380">
        <v>1</v>
      </c>
      <c r="E36" s="380" t="s">
        <v>113</v>
      </c>
      <c r="F36" s="380">
        <v>2500</v>
      </c>
      <c r="G36" s="380">
        <f t="shared" si="6"/>
        <v>2500</v>
      </c>
      <c r="H36" s="382">
        <f t="shared" si="7"/>
        <v>2500</v>
      </c>
      <c r="I36" s="294"/>
      <c r="J36" s="294"/>
      <c r="K36" s="294"/>
      <c r="L36" s="326"/>
      <c r="M36" s="326"/>
      <c r="N36" s="326"/>
      <c r="O36" s="326"/>
      <c r="P36" s="326"/>
      <c r="Q36" s="326"/>
      <c r="R36" s="326"/>
      <c r="S36" s="326"/>
      <c r="T36" s="326"/>
      <c r="U36" s="326"/>
      <c r="V36" s="326"/>
      <c r="W36" s="326"/>
      <c r="X36" s="326"/>
      <c r="Y36" s="326"/>
      <c r="Z36" s="326"/>
      <c r="AA36" s="326"/>
      <c r="AB36" s="326"/>
      <c r="AC36" s="326"/>
      <c r="AD36" s="326"/>
      <c r="AE36" s="326"/>
    </row>
    <row r="37" spans="1:31" ht="41.4" x14ac:dyDescent="0.25">
      <c r="A37" s="294"/>
      <c r="B37" s="297"/>
      <c r="C37" s="379" t="s">
        <v>217</v>
      </c>
      <c r="D37" s="380">
        <v>1</v>
      </c>
      <c r="E37" s="380" t="s">
        <v>113</v>
      </c>
      <c r="F37" s="380">
        <v>1000</v>
      </c>
      <c r="G37" s="380">
        <f t="shared" si="6"/>
        <v>1000</v>
      </c>
      <c r="H37" s="382">
        <f t="shared" si="7"/>
        <v>1000</v>
      </c>
      <c r="I37" s="294"/>
      <c r="J37" s="294"/>
      <c r="K37" s="294"/>
      <c r="L37" s="326"/>
      <c r="M37" s="326"/>
      <c r="N37" s="326"/>
      <c r="O37" s="326"/>
      <c r="P37" s="326"/>
      <c r="Q37" s="326"/>
      <c r="R37" s="326"/>
      <c r="S37" s="326"/>
      <c r="T37" s="326"/>
      <c r="U37" s="326"/>
      <c r="V37" s="326"/>
      <c r="W37" s="326"/>
      <c r="X37" s="326"/>
      <c r="Y37" s="326"/>
      <c r="Z37" s="326"/>
      <c r="AA37" s="326"/>
      <c r="AB37" s="326"/>
      <c r="AC37" s="326"/>
      <c r="AD37" s="326"/>
      <c r="AE37" s="326"/>
    </row>
    <row r="38" spans="1:31" ht="27.6" x14ac:dyDescent="0.25">
      <c r="A38" s="294"/>
      <c r="B38" s="297"/>
      <c r="C38" s="379" t="s">
        <v>218</v>
      </c>
      <c r="D38" s="380">
        <v>1</v>
      </c>
      <c r="E38" s="380" t="s">
        <v>113</v>
      </c>
      <c r="F38" s="384">
        <v>2000</v>
      </c>
      <c r="G38" s="380">
        <f t="shared" si="6"/>
        <v>2000</v>
      </c>
      <c r="H38" s="382">
        <f t="shared" si="7"/>
        <v>2000</v>
      </c>
      <c r="I38" s="294"/>
      <c r="J38" s="294"/>
      <c r="K38" s="294"/>
      <c r="L38" s="326"/>
      <c r="M38" s="326"/>
      <c r="N38" s="326"/>
      <c r="O38" s="326"/>
      <c r="P38" s="326"/>
      <c r="Q38" s="326"/>
      <c r="R38" s="326"/>
      <c r="S38" s="326"/>
      <c r="T38" s="326"/>
      <c r="U38" s="326"/>
      <c r="V38" s="326"/>
      <c r="W38" s="326"/>
      <c r="X38" s="326"/>
      <c r="Y38" s="326"/>
      <c r="Z38" s="326"/>
      <c r="AA38" s="326"/>
      <c r="AB38" s="326"/>
      <c r="AC38" s="326"/>
      <c r="AD38" s="326"/>
      <c r="AE38" s="326"/>
    </row>
    <row r="39" spans="1:31" ht="27.6" x14ac:dyDescent="0.25">
      <c r="A39" s="294"/>
      <c r="B39" s="297"/>
      <c r="C39" s="379" t="s">
        <v>219</v>
      </c>
      <c r="D39" s="380">
        <v>2</v>
      </c>
      <c r="E39" s="380" t="s">
        <v>113</v>
      </c>
      <c r="F39" s="380">
        <v>1500</v>
      </c>
      <c r="G39" s="380">
        <f t="shared" si="6"/>
        <v>3000</v>
      </c>
      <c r="H39" s="382">
        <f t="shared" si="7"/>
        <v>3000</v>
      </c>
      <c r="I39" s="294"/>
      <c r="J39" s="294"/>
      <c r="K39" s="294"/>
      <c r="L39" s="326"/>
      <c r="M39" s="326"/>
      <c r="N39" s="326"/>
      <c r="O39" s="326"/>
      <c r="P39" s="326"/>
      <c r="Q39" s="326"/>
      <c r="R39" s="326"/>
      <c r="S39" s="326"/>
      <c r="T39" s="326"/>
      <c r="U39" s="326"/>
      <c r="V39" s="326"/>
      <c r="W39" s="326"/>
      <c r="X39" s="326"/>
      <c r="Y39" s="326"/>
      <c r="Z39" s="326"/>
      <c r="AA39" s="326"/>
      <c r="AB39" s="326"/>
      <c r="AC39" s="326"/>
      <c r="AD39" s="326"/>
      <c r="AE39" s="326"/>
    </row>
    <row r="40" spans="1:31" ht="41.4" x14ac:dyDescent="0.25">
      <c r="A40" s="294"/>
      <c r="B40" s="297"/>
      <c r="C40" s="379" t="s">
        <v>220</v>
      </c>
      <c r="D40" s="380">
        <v>2</v>
      </c>
      <c r="E40" s="380" t="s">
        <v>113</v>
      </c>
      <c r="F40" s="380">
        <v>353</v>
      </c>
      <c r="G40" s="380">
        <f t="shared" si="6"/>
        <v>706</v>
      </c>
      <c r="H40" s="382">
        <f t="shared" si="7"/>
        <v>706</v>
      </c>
      <c r="I40" s="294"/>
      <c r="J40" s="294"/>
      <c r="K40" s="294"/>
      <c r="L40" s="326"/>
      <c r="M40" s="326"/>
      <c r="N40" s="326"/>
      <c r="O40" s="326"/>
      <c r="P40" s="326"/>
      <c r="Q40" s="326"/>
      <c r="R40" s="326"/>
      <c r="S40" s="326"/>
      <c r="T40" s="326"/>
      <c r="U40" s="326"/>
      <c r="V40" s="326"/>
      <c r="W40" s="326"/>
      <c r="X40" s="326"/>
      <c r="Y40" s="326"/>
      <c r="Z40" s="326"/>
      <c r="AA40" s="326"/>
      <c r="AB40" s="326"/>
      <c r="AC40" s="326"/>
      <c r="AD40" s="326"/>
      <c r="AE40" s="326"/>
    </row>
    <row r="41" spans="1:31" ht="13.8" x14ac:dyDescent="0.25">
      <c r="A41" s="375"/>
      <c r="B41" s="291" t="s">
        <v>85</v>
      </c>
      <c r="C41" s="291" t="s">
        <v>126</v>
      </c>
      <c r="D41" s="376"/>
      <c r="E41" s="376"/>
      <c r="F41" s="376"/>
      <c r="G41" s="376">
        <f t="shared" ref="G41:H41" si="8">SUM(G42:G43)</f>
        <v>3200</v>
      </c>
      <c r="H41" s="378">
        <f t="shared" si="8"/>
        <v>3200</v>
      </c>
      <c r="I41" s="294"/>
      <c r="J41" s="294"/>
      <c r="K41" s="294"/>
      <c r="L41" s="326"/>
      <c r="M41" s="326"/>
      <c r="N41" s="326"/>
      <c r="O41" s="326"/>
      <c r="P41" s="326"/>
      <c r="Q41" s="326"/>
      <c r="R41" s="326"/>
      <c r="S41" s="326"/>
      <c r="T41" s="326"/>
      <c r="U41" s="326"/>
      <c r="V41" s="326"/>
      <c r="W41" s="326"/>
      <c r="X41" s="326"/>
      <c r="Y41" s="326"/>
      <c r="Z41" s="326"/>
      <c r="AA41" s="326"/>
      <c r="AB41" s="326"/>
      <c r="AC41" s="326"/>
      <c r="AD41" s="326"/>
      <c r="AE41" s="326"/>
    </row>
    <row r="42" spans="1:31" ht="27.6" x14ac:dyDescent="0.25">
      <c r="A42" s="294"/>
      <c r="B42" s="297"/>
      <c r="C42" s="379" t="s">
        <v>221</v>
      </c>
      <c r="D42" s="380">
        <v>1</v>
      </c>
      <c r="E42" s="380" t="s">
        <v>113</v>
      </c>
      <c r="F42" s="380">
        <v>1400</v>
      </c>
      <c r="G42" s="380">
        <f t="shared" ref="G42:G43" si="9">D42*F42</f>
        <v>1400</v>
      </c>
      <c r="H42" s="382">
        <f t="shared" ref="H42:H43" si="10">D42*F42</f>
        <v>1400</v>
      </c>
      <c r="I42" s="294"/>
      <c r="J42" s="294"/>
      <c r="K42" s="294"/>
      <c r="L42" s="326"/>
      <c r="M42" s="326"/>
      <c r="N42" s="326"/>
      <c r="O42" s="326"/>
      <c r="P42" s="326"/>
      <c r="Q42" s="326"/>
      <c r="R42" s="326"/>
      <c r="S42" s="326"/>
      <c r="T42" s="326"/>
      <c r="U42" s="326"/>
      <c r="V42" s="326"/>
      <c r="W42" s="326"/>
      <c r="X42" s="326"/>
      <c r="Y42" s="326"/>
      <c r="Z42" s="326"/>
      <c r="AA42" s="326"/>
      <c r="AB42" s="326"/>
      <c r="AC42" s="326"/>
      <c r="AD42" s="326"/>
      <c r="AE42" s="326"/>
    </row>
    <row r="43" spans="1:31" ht="41.4" x14ac:dyDescent="0.25">
      <c r="A43" s="294"/>
      <c r="B43" s="297"/>
      <c r="C43" s="379" t="s">
        <v>222</v>
      </c>
      <c r="D43" s="380">
        <v>9</v>
      </c>
      <c r="E43" s="380" t="s">
        <v>113</v>
      </c>
      <c r="F43" s="380">
        <v>200</v>
      </c>
      <c r="G43" s="380">
        <f t="shared" si="9"/>
        <v>1800</v>
      </c>
      <c r="H43" s="382">
        <f t="shared" si="10"/>
        <v>1800</v>
      </c>
      <c r="I43" s="294"/>
      <c r="J43" s="294"/>
      <c r="K43" s="294"/>
      <c r="L43" s="326"/>
      <c r="M43" s="326"/>
      <c r="N43" s="326"/>
      <c r="O43" s="326"/>
      <c r="P43" s="326"/>
      <c r="Q43" s="326"/>
      <c r="R43" s="326"/>
      <c r="S43" s="326"/>
      <c r="T43" s="326"/>
      <c r="U43" s="326"/>
      <c r="V43" s="326"/>
      <c r="W43" s="326"/>
      <c r="X43" s="326"/>
      <c r="Y43" s="326"/>
      <c r="Z43" s="326"/>
      <c r="AA43" s="326"/>
      <c r="AB43" s="326"/>
      <c r="AC43" s="326"/>
      <c r="AD43" s="326"/>
      <c r="AE43" s="326"/>
    </row>
    <row r="44" spans="1:31" ht="13.8" x14ac:dyDescent="0.25">
      <c r="A44" s="375"/>
      <c r="B44" s="307"/>
      <c r="C44" s="385" t="s">
        <v>128</v>
      </c>
      <c r="D44" s="386"/>
      <c r="E44" s="386"/>
      <c r="F44" s="386"/>
      <c r="G44" s="386">
        <f t="shared" ref="G44:H44" si="11">G27+G34+G41</f>
        <v>168906</v>
      </c>
      <c r="H44" s="378">
        <f t="shared" si="11"/>
        <v>168906</v>
      </c>
      <c r="I44" s="294"/>
      <c r="J44" s="294"/>
      <c r="K44" s="294"/>
      <c r="L44" s="326"/>
      <c r="M44" s="326"/>
      <c r="N44" s="326"/>
      <c r="O44" s="326"/>
      <c r="P44" s="326"/>
      <c r="Q44" s="326"/>
      <c r="R44" s="326"/>
      <c r="S44" s="326"/>
      <c r="T44" s="326"/>
      <c r="U44" s="326"/>
      <c r="V44" s="326"/>
      <c r="W44" s="326"/>
      <c r="X44" s="326"/>
      <c r="Y44" s="326"/>
      <c r="Z44" s="326"/>
      <c r="AA44" s="326"/>
      <c r="AB44" s="326"/>
      <c r="AC44" s="326"/>
      <c r="AD44" s="326"/>
      <c r="AE44" s="326"/>
    </row>
    <row r="45" spans="1:31" ht="13.8" x14ac:dyDescent="0.25">
      <c r="A45" s="294"/>
      <c r="B45" s="312"/>
      <c r="C45" s="387"/>
      <c r="D45" s="388"/>
      <c r="E45" s="388"/>
      <c r="F45" s="388"/>
      <c r="G45" s="388"/>
      <c r="H45" s="369"/>
      <c r="I45" s="294"/>
      <c r="J45" s="294"/>
      <c r="K45" s="294"/>
      <c r="L45" s="326"/>
      <c r="M45" s="326"/>
      <c r="N45" s="326"/>
      <c r="O45" s="326"/>
      <c r="P45" s="326"/>
      <c r="Q45" s="326"/>
      <c r="R45" s="326"/>
      <c r="S45" s="326"/>
      <c r="T45" s="326"/>
      <c r="U45" s="326"/>
      <c r="V45" s="326"/>
      <c r="W45" s="326"/>
      <c r="X45" s="326"/>
      <c r="Y45" s="326"/>
      <c r="Z45" s="326"/>
      <c r="AA45" s="326"/>
      <c r="AB45" s="326"/>
      <c r="AC45" s="326"/>
      <c r="AD45" s="326"/>
      <c r="AE45" s="326"/>
    </row>
    <row r="46" spans="1:31" ht="13.8" x14ac:dyDescent="0.25">
      <c r="A46" s="375"/>
      <c r="B46" s="291" t="s">
        <v>129</v>
      </c>
      <c r="C46" s="291" t="s">
        <v>130</v>
      </c>
      <c r="D46" s="376"/>
      <c r="E46" s="376"/>
      <c r="F46" s="376"/>
      <c r="G46" s="376">
        <f t="shared" ref="G46:H46" si="12">SUM(G47:G52)</f>
        <v>24750</v>
      </c>
      <c r="H46" s="378">
        <f t="shared" si="12"/>
        <v>24750</v>
      </c>
      <c r="I46" s="389"/>
      <c r="J46" s="294"/>
      <c r="K46" s="294"/>
      <c r="L46" s="326"/>
      <c r="M46" s="326"/>
      <c r="N46" s="326"/>
      <c r="O46" s="326"/>
      <c r="P46" s="326"/>
      <c r="Q46" s="326"/>
      <c r="R46" s="326"/>
      <c r="S46" s="326"/>
      <c r="T46" s="326"/>
      <c r="U46" s="326"/>
      <c r="V46" s="326"/>
      <c r="W46" s="326"/>
      <c r="X46" s="326"/>
      <c r="Y46" s="326"/>
      <c r="Z46" s="326"/>
      <c r="AA46" s="326"/>
      <c r="AB46" s="326"/>
      <c r="AC46" s="326"/>
      <c r="AD46" s="326"/>
      <c r="AE46" s="326"/>
    </row>
    <row r="47" spans="1:31" ht="27.6" x14ac:dyDescent="0.25">
      <c r="A47" s="294"/>
      <c r="B47" s="316"/>
      <c r="C47" s="390" t="s">
        <v>131</v>
      </c>
      <c r="D47" s="391">
        <v>1</v>
      </c>
      <c r="E47" s="391" t="s">
        <v>113</v>
      </c>
      <c r="F47" s="391">
        <v>7000</v>
      </c>
      <c r="G47" s="392">
        <f t="shared" ref="G47:G52" si="13">D47*F47</f>
        <v>7000</v>
      </c>
      <c r="H47" s="369">
        <f t="shared" ref="H47:H52" si="14">D47*F47</f>
        <v>7000</v>
      </c>
      <c r="I47" s="294"/>
      <c r="J47" s="294"/>
      <c r="K47" s="294"/>
      <c r="L47" s="326"/>
      <c r="M47" s="326"/>
      <c r="N47" s="326"/>
      <c r="O47" s="326"/>
      <c r="P47" s="326"/>
      <c r="Q47" s="326"/>
      <c r="R47" s="326"/>
      <c r="S47" s="326"/>
      <c r="T47" s="326"/>
      <c r="U47" s="326"/>
      <c r="V47" s="326"/>
      <c r="W47" s="326"/>
      <c r="X47" s="326"/>
      <c r="Y47" s="326"/>
      <c r="Z47" s="326"/>
      <c r="AA47" s="326"/>
      <c r="AB47" s="326"/>
      <c r="AC47" s="326"/>
      <c r="AD47" s="326"/>
      <c r="AE47" s="326"/>
    </row>
    <row r="48" spans="1:31" ht="13.8" x14ac:dyDescent="0.25">
      <c r="A48" s="294"/>
      <c r="B48" s="316"/>
      <c r="C48" s="393" t="s">
        <v>132</v>
      </c>
      <c r="D48" s="391">
        <v>1</v>
      </c>
      <c r="E48" s="391" t="s">
        <v>113</v>
      </c>
      <c r="F48" s="391">
        <v>8000</v>
      </c>
      <c r="G48" s="392">
        <f t="shared" si="13"/>
        <v>8000</v>
      </c>
      <c r="H48" s="369">
        <f t="shared" si="14"/>
        <v>8000</v>
      </c>
      <c r="I48" s="294"/>
      <c r="J48" s="294"/>
      <c r="K48" s="294"/>
      <c r="L48" s="326"/>
      <c r="M48" s="326"/>
      <c r="N48" s="326"/>
      <c r="O48" s="326"/>
      <c r="P48" s="326"/>
      <c r="Q48" s="326"/>
      <c r="R48" s="326"/>
      <c r="S48" s="326"/>
      <c r="T48" s="326"/>
      <c r="U48" s="326"/>
      <c r="V48" s="326"/>
      <c r="W48" s="326"/>
      <c r="X48" s="326"/>
      <c r="Y48" s="326"/>
      <c r="Z48" s="326"/>
      <c r="AA48" s="326"/>
      <c r="AB48" s="326"/>
      <c r="AC48" s="326"/>
      <c r="AD48" s="326"/>
      <c r="AE48" s="326"/>
    </row>
    <row r="49" spans="1:31" ht="13.8" x14ac:dyDescent="0.25">
      <c r="A49" s="294"/>
      <c r="B49" s="316"/>
      <c r="C49" s="393" t="s">
        <v>133</v>
      </c>
      <c r="D49" s="391">
        <v>1</v>
      </c>
      <c r="E49" s="391" t="s">
        <v>113</v>
      </c>
      <c r="F49" s="391">
        <v>1000</v>
      </c>
      <c r="G49" s="392">
        <f t="shared" si="13"/>
        <v>1000</v>
      </c>
      <c r="H49" s="369">
        <f t="shared" si="14"/>
        <v>1000</v>
      </c>
      <c r="I49" s="294"/>
      <c r="J49" s="294"/>
      <c r="K49" s="294"/>
      <c r="L49" s="326"/>
      <c r="M49" s="326"/>
      <c r="N49" s="326"/>
      <c r="O49" s="326"/>
      <c r="P49" s="326"/>
      <c r="Q49" s="326"/>
      <c r="R49" s="326"/>
      <c r="S49" s="326"/>
      <c r="T49" s="326"/>
      <c r="U49" s="326"/>
      <c r="V49" s="326"/>
      <c r="W49" s="326"/>
      <c r="X49" s="326"/>
      <c r="Y49" s="326"/>
      <c r="Z49" s="326"/>
      <c r="AA49" s="326"/>
      <c r="AB49" s="326"/>
      <c r="AC49" s="326"/>
      <c r="AD49" s="326"/>
      <c r="AE49" s="326"/>
    </row>
    <row r="50" spans="1:31" ht="13.8" x14ac:dyDescent="0.25">
      <c r="A50" s="294"/>
      <c r="B50" s="316"/>
      <c r="C50" s="393" t="s">
        <v>134</v>
      </c>
      <c r="D50" s="391">
        <v>1</v>
      </c>
      <c r="E50" s="391" t="s">
        <v>113</v>
      </c>
      <c r="F50" s="391">
        <v>3000</v>
      </c>
      <c r="G50" s="392">
        <f t="shared" si="13"/>
        <v>3000</v>
      </c>
      <c r="H50" s="369">
        <f t="shared" si="14"/>
        <v>3000</v>
      </c>
      <c r="I50" s="294"/>
      <c r="J50" s="294"/>
      <c r="K50" s="294"/>
      <c r="L50" s="326"/>
      <c r="M50" s="326"/>
      <c r="N50" s="326"/>
      <c r="O50" s="326"/>
      <c r="P50" s="326"/>
      <c r="Q50" s="326"/>
      <c r="R50" s="326"/>
      <c r="S50" s="326"/>
      <c r="T50" s="326"/>
      <c r="U50" s="326"/>
      <c r="V50" s="326"/>
      <c r="W50" s="326"/>
      <c r="X50" s="326"/>
      <c r="Y50" s="326"/>
      <c r="Z50" s="326"/>
      <c r="AA50" s="326"/>
      <c r="AB50" s="326"/>
      <c r="AC50" s="326"/>
      <c r="AD50" s="326"/>
      <c r="AE50" s="326"/>
    </row>
    <row r="51" spans="1:31" ht="13.8" x14ac:dyDescent="0.25">
      <c r="A51" s="294"/>
      <c r="B51" s="316"/>
      <c r="C51" s="393" t="s">
        <v>223</v>
      </c>
      <c r="D51" s="391">
        <v>1</v>
      </c>
      <c r="E51" s="391" t="s">
        <v>113</v>
      </c>
      <c r="F51" s="391">
        <v>2500</v>
      </c>
      <c r="G51" s="392">
        <f t="shared" si="13"/>
        <v>2500</v>
      </c>
      <c r="H51" s="369">
        <f t="shared" si="14"/>
        <v>2500</v>
      </c>
      <c r="I51" s="294"/>
      <c r="J51" s="294"/>
      <c r="K51" s="294"/>
      <c r="L51" s="326"/>
      <c r="M51" s="326"/>
      <c r="N51" s="326"/>
      <c r="O51" s="326"/>
      <c r="P51" s="326"/>
      <c r="Q51" s="326"/>
      <c r="R51" s="326"/>
      <c r="S51" s="326"/>
      <c r="T51" s="326"/>
      <c r="U51" s="326"/>
      <c r="V51" s="326"/>
      <c r="W51" s="326"/>
      <c r="X51" s="326"/>
      <c r="Y51" s="326"/>
      <c r="Z51" s="326"/>
      <c r="AA51" s="326"/>
      <c r="AB51" s="326"/>
      <c r="AC51" s="326"/>
      <c r="AD51" s="326"/>
      <c r="AE51" s="326"/>
    </row>
    <row r="52" spans="1:31" ht="13.8" x14ac:dyDescent="0.25">
      <c r="A52" s="294"/>
      <c r="B52" s="316"/>
      <c r="C52" s="393" t="s">
        <v>224</v>
      </c>
      <c r="D52" s="391">
        <v>1</v>
      </c>
      <c r="E52" s="391" t="s">
        <v>113</v>
      </c>
      <c r="F52" s="391">
        <v>3250</v>
      </c>
      <c r="G52" s="392">
        <f t="shared" si="13"/>
        <v>3250</v>
      </c>
      <c r="H52" s="369">
        <f t="shared" si="14"/>
        <v>3250</v>
      </c>
      <c r="I52" s="294"/>
      <c r="J52" s="294"/>
      <c r="K52" s="294"/>
      <c r="L52" s="326"/>
      <c r="M52" s="326"/>
      <c r="N52" s="326"/>
      <c r="O52" s="326"/>
      <c r="P52" s="326"/>
      <c r="Q52" s="326"/>
      <c r="R52" s="326"/>
      <c r="S52" s="326"/>
      <c r="T52" s="326"/>
      <c r="U52" s="326"/>
      <c r="V52" s="326"/>
      <c r="W52" s="326"/>
      <c r="X52" s="326"/>
      <c r="Y52" s="326"/>
      <c r="Z52" s="326"/>
      <c r="AA52" s="326"/>
      <c r="AB52" s="326"/>
      <c r="AC52" s="326"/>
      <c r="AD52" s="326"/>
      <c r="AE52" s="326"/>
    </row>
    <row r="53" spans="1:31" ht="13.8" x14ac:dyDescent="0.25">
      <c r="A53" s="375"/>
      <c r="B53" s="291" t="s">
        <v>137</v>
      </c>
      <c r="C53" s="291" t="s">
        <v>138</v>
      </c>
      <c r="D53" s="376"/>
      <c r="E53" s="376"/>
      <c r="F53" s="376"/>
      <c r="G53" s="376">
        <f t="shared" ref="G53:H53" si="15">G54</f>
        <v>9000</v>
      </c>
      <c r="H53" s="340">
        <f t="shared" si="15"/>
        <v>9000</v>
      </c>
      <c r="I53" s="294"/>
      <c r="J53" s="294"/>
      <c r="K53" s="294"/>
      <c r="L53" s="326"/>
      <c r="M53" s="326"/>
      <c r="N53" s="326"/>
      <c r="O53" s="326"/>
      <c r="P53" s="326"/>
      <c r="Q53" s="326"/>
      <c r="R53" s="326"/>
      <c r="S53" s="326"/>
      <c r="T53" s="326"/>
      <c r="U53" s="326"/>
      <c r="V53" s="326"/>
      <c r="W53" s="326"/>
      <c r="X53" s="326"/>
      <c r="Y53" s="326"/>
      <c r="Z53" s="326"/>
      <c r="AA53" s="326"/>
      <c r="AB53" s="326"/>
      <c r="AC53" s="326"/>
      <c r="AD53" s="326"/>
      <c r="AE53" s="326"/>
    </row>
    <row r="54" spans="1:31" ht="13.8" x14ac:dyDescent="0.25">
      <c r="A54" s="294"/>
      <c r="B54" s="316"/>
      <c r="C54" s="393" t="s">
        <v>156</v>
      </c>
      <c r="D54" s="392">
        <v>10</v>
      </c>
      <c r="E54" s="391" t="s">
        <v>113</v>
      </c>
      <c r="F54" s="392">
        <v>900</v>
      </c>
      <c r="G54" s="392">
        <v>9000</v>
      </c>
      <c r="H54" s="369">
        <f>D54*F54</f>
        <v>9000</v>
      </c>
      <c r="I54" s="294"/>
      <c r="J54" s="294"/>
      <c r="K54" s="294"/>
      <c r="L54" s="326"/>
      <c r="M54" s="326"/>
      <c r="N54" s="326"/>
      <c r="O54" s="326"/>
      <c r="P54" s="326"/>
      <c r="Q54" s="326"/>
      <c r="R54" s="326"/>
      <c r="S54" s="326"/>
      <c r="T54" s="326"/>
      <c r="U54" s="326"/>
      <c r="V54" s="326"/>
      <c r="W54" s="326"/>
      <c r="X54" s="326"/>
      <c r="Y54" s="326"/>
      <c r="Z54" s="326"/>
      <c r="AA54" s="326"/>
      <c r="AB54" s="326"/>
      <c r="AC54" s="326"/>
      <c r="AD54" s="326"/>
      <c r="AE54" s="326"/>
    </row>
    <row r="55" spans="1:31" ht="13.8" x14ac:dyDescent="0.25">
      <c r="A55" s="326"/>
      <c r="B55" s="326"/>
      <c r="C55" s="326"/>
      <c r="D55" s="330"/>
      <c r="E55" s="330"/>
      <c r="F55" s="330"/>
      <c r="G55" s="330"/>
      <c r="H55" s="331"/>
      <c r="I55" s="326"/>
      <c r="J55" s="326"/>
      <c r="K55" s="326"/>
      <c r="L55" s="326"/>
      <c r="M55" s="326"/>
      <c r="N55" s="326"/>
      <c r="O55" s="326"/>
      <c r="P55" s="326"/>
      <c r="Q55" s="326"/>
      <c r="R55" s="326"/>
      <c r="S55" s="326"/>
      <c r="T55" s="326"/>
      <c r="U55" s="326"/>
      <c r="V55" s="326"/>
      <c r="W55" s="326"/>
      <c r="X55" s="326"/>
      <c r="Y55" s="326"/>
      <c r="Z55" s="326"/>
      <c r="AA55" s="326"/>
      <c r="AB55" s="326"/>
      <c r="AC55" s="326"/>
      <c r="AD55" s="326"/>
      <c r="AE55" s="326"/>
    </row>
    <row r="56" spans="1:31" ht="13.8" x14ac:dyDescent="0.25">
      <c r="A56" s="326"/>
      <c r="B56" s="326"/>
      <c r="C56" s="326"/>
      <c r="D56" s="330"/>
      <c r="E56" s="330"/>
      <c r="F56" s="330"/>
      <c r="G56" s="330"/>
      <c r="H56" s="331"/>
      <c r="I56" s="326"/>
      <c r="J56" s="326"/>
      <c r="K56" s="326"/>
      <c r="L56" s="326"/>
      <c r="M56" s="326"/>
      <c r="N56" s="326"/>
      <c r="O56" s="326"/>
      <c r="P56" s="326"/>
      <c r="Q56" s="326"/>
      <c r="R56" s="326"/>
      <c r="S56" s="326"/>
      <c r="T56" s="326"/>
      <c r="U56" s="326"/>
      <c r="V56" s="326"/>
      <c r="W56" s="326"/>
      <c r="X56" s="326"/>
      <c r="Y56" s="326"/>
      <c r="Z56" s="326"/>
      <c r="AA56" s="326"/>
      <c r="AB56" s="326"/>
      <c r="AC56" s="326"/>
      <c r="AD56" s="326"/>
      <c r="AE56" s="326"/>
    </row>
    <row r="57" spans="1:31" ht="13.8" x14ac:dyDescent="0.25">
      <c r="A57" s="326"/>
      <c r="B57" s="1026" t="s">
        <v>225</v>
      </c>
      <c r="C57" s="987"/>
      <c r="D57" s="987"/>
      <c r="E57" s="987"/>
      <c r="F57" s="987"/>
      <c r="G57" s="987"/>
      <c r="H57" s="987"/>
      <c r="I57" s="987"/>
      <c r="J57" s="987"/>
      <c r="K57" s="985"/>
      <c r="L57" s="326"/>
      <c r="M57" s="326"/>
      <c r="N57" s="326"/>
      <c r="O57" s="326"/>
      <c r="P57" s="326"/>
      <c r="Q57" s="326"/>
      <c r="R57" s="326"/>
      <c r="S57" s="326"/>
      <c r="T57" s="326"/>
      <c r="U57" s="326"/>
      <c r="V57" s="326"/>
      <c r="W57" s="326"/>
      <c r="X57" s="326"/>
      <c r="Y57" s="326"/>
      <c r="Z57" s="326"/>
      <c r="AA57" s="326"/>
      <c r="AB57" s="326"/>
      <c r="AC57" s="326"/>
      <c r="AD57" s="326"/>
      <c r="AE57" s="326"/>
    </row>
    <row r="58" spans="1:31" ht="13.8" x14ac:dyDescent="0.25">
      <c r="A58" s="364"/>
      <c r="B58" s="1021" t="s">
        <v>92</v>
      </c>
      <c r="C58" s="987"/>
      <c r="D58" s="987"/>
      <c r="E58" s="987"/>
      <c r="F58" s="987"/>
      <c r="G58" s="985"/>
      <c r="H58" s="365"/>
      <c r="I58" s="1022" t="s">
        <v>93</v>
      </c>
      <c r="J58" s="990"/>
      <c r="K58" s="991"/>
      <c r="L58" s="326"/>
      <c r="M58" s="326"/>
      <c r="N58" s="326"/>
      <c r="O58" s="326"/>
      <c r="P58" s="326"/>
      <c r="Q58" s="326"/>
      <c r="R58" s="326"/>
      <c r="S58" s="326"/>
      <c r="T58" s="326"/>
      <c r="U58" s="326"/>
      <c r="V58" s="326"/>
      <c r="W58" s="326"/>
      <c r="X58" s="326"/>
      <c r="Y58" s="326"/>
      <c r="Z58" s="326"/>
      <c r="AA58" s="326"/>
      <c r="AB58" s="326"/>
      <c r="AC58" s="326"/>
      <c r="AD58" s="326"/>
      <c r="AE58" s="326"/>
    </row>
    <row r="59" spans="1:31" ht="13.8" x14ac:dyDescent="0.25">
      <c r="A59" s="366"/>
      <c r="B59" s="367" t="s">
        <v>208</v>
      </c>
      <c r="C59" s="367" t="s">
        <v>95</v>
      </c>
      <c r="D59" s="367" t="s">
        <v>96</v>
      </c>
      <c r="E59" s="367" t="s">
        <v>97</v>
      </c>
      <c r="F59" s="367" t="s">
        <v>98</v>
      </c>
      <c r="G59" s="368" t="s">
        <v>99</v>
      </c>
      <c r="H59" s="369"/>
      <c r="I59" s="370" t="s">
        <v>101</v>
      </c>
      <c r="J59" s="370" t="s">
        <v>102</v>
      </c>
      <c r="K59" s="370" t="s">
        <v>103</v>
      </c>
      <c r="L59" s="326"/>
      <c r="M59" s="326"/>
      <c r="N59" s="326"/>
      <c r="O59" s="326"/>
      <c r="P59" s="326"/>
      <c r="Q59" s="326"/>
      <c r="R59" s="326"/>
      <c r="S59" s="326"/>
      <c r="T59" s="326"/>
      <c r="U59" s="326"/>
      <c r="V59" s="326"/>
      <c r="W59" s="326"/>
      <c r="X59" s="326"/>
      <c r="Y59" s="326"/>
      <c r="Z59" s="326"/>
      <c r="AA59" s="326"/>
      <c r="AB59" s="326"/>
      <c r="AC59" s="326"/>
      <c r="AD59" s="326"/>
      <c r="AE59" s="326"/>
    </row>
    <row r="60" spans="1:31" ht="13.8" x14ac:dyDescent="0.25">
      <c r="A60" s="326"/>
      <c r="B60" s="371"/>
      <c r="C60" s="372" t="s">
        <v>104</v>
      </c>
      <c r="D60" s="373"/>
      <c r="E60" s="373"/>
      <c r="F60" s="374"/>
      <c r="G60" s="229">
        <f>G115+G117+G125</f>
        <v>259880</v>
      </c>
      <c r="H60" s="321">
        <f>H61+H73+H96+H99+H103+H109+H113+H117+H125</f>
        <v>259880</v>
      </c>
      <c r="I60" s="232">
        <v>65568</v>
      </c>
      <c r="J60" s="232">
        <v>90080</v>
      </c>
      <c r="K60" s="232">
        <v>104232</v>
      </c>
      <c r="L60" s="326"/>
      <c r="M60" s="326"/>
      <c r="N60" s="326"/>
      <c r="O60" s="326"/>
      <c r="P60" s="326"/>
      <c r="Q60" s="326"/>
      <c r="R60" s="326"/>
      <c r="S60" s="326"/>
      <c r="T60" s="326"/>
      <c r="U60" s="326"/>
      <c r="V60" s="326"/>
      <c r="W60" s="326"/>
      <c r="X60" s="326"/>
      <c r="Y60" s="326"/>
      <c r="Z60" s="326"/>
      <c r="AA60" s="326"/>
      <c r="AB60" s="326"/>
      <c r="AC60" s="326"/>
      <c r="AD60" s="326"/>
      <c r="AE60" s="326"/>
    </row>
    <row r="61" spans="1:31" ht="13.8" x14ac:dyDescent="0.25">
      <c r="A61" s="375"/>
      <c r="B61" s="291" t="s">
        <v>82</v>
      </c>
      <c r="C61" s="291" t="s">
        <v>105</v>
      </c>
      <c r="D61" s="376"/>
      <c r="E61" s="376"/>
      <c r="F61" s="376"/>
      <c r="G61" s="377">
        <f t="shared" ref="G61:H61" si="16">SUM(G62:G72)</f>
        <v>62730</v>
      </c>
      <c r="H61" s="378">
        <f t="shared" si="16"/>
        <v>62730</v>
      </c>
      <c r="I61" s="294"/>
      <c r="J61" s="294"/>
      <c r="K61" s="294"/>
      <c r="L61" s="326"/>
      <c r="M61" s="326"/>
      <c r="N61" s="326"/>
      <c r="O61" s="326"/>
      <c r="P61" s="326"/>
      <c r="Q61" s="326"/>
      <c r="R61" s="326"/>
      <c r="S61" s="326"/>
      <c r="T61" s="326"/>
      <c r="U61" s="326"/>
      <c r="V61" s="326"/>
      <c r="W61" s="326"/>
      <c r="X61" s="326"/>
      <c r="Y61" s="326"/>
      <c r="Z61" s="326"/>
      <c r="AA61" s="326"/>
      <c r="AB61" s="326"/>
      <c r="AC61" s="326"/>
      <c r="AD61" s="326"/>
      <c r="AE61" s="326"/>
    </row>
    <row r="62" spans="1:31" ht="27.6" x14ac:dyDescent="0.25">
      <c r="A62" s="294"/>
      <c r="B62" s="297"/>
      <c r="C62" s="379" t="s">
        <v>226</v>
      </c>
      <c r="D62" s="380">
        <v>10</v>
      </c>
      <c r="E62" s="380" t="s">
        <v>107</v>
      </c>
      <c r="F62" s="380">
        <v>1000</v>
      </c>
      <c r="G62" s="392">
        <f t="shared" ref="G62:G72" si="17">D62*F62</f>
        <v>10000</v>
      </c>
      <c r="H62" s="369">
        <f t="shared" ref="H62:H72" si="18">D62*F62</f>
        <v>10000</v>
      </c>
      <c r="I62" s="294"/>
      <c r="J62" s="294"/>
      <c r="K62" s="294"/>
      <c r="L62" s="326"/>
      <c r="M62" s="326"/>
      <c r="N62" s="326"/>
      <c r="O62" s="326"/>
      <c r="P62" s="326"/>
      <c r="Q62" s="326"/>
      <c r="R62" s="326"/>
      <c r="S62" s="326"/>
      <c r="T62" s="326"/>
      <c r="U62" s="326"/>
      <c r="V62" s="326"/>
      <c r="W62" s="326"/>
      <c r="X62" s="326"/>
      <c r="Y62" s="326"/>
      <c r="Z62" s="326"/>
      <c r="AA62" s="326"/>
      <c r="AB62" s="326"/>
      <c r="AC62" s="326"/>
      <c r="AD62" s="326"/>
      <c r="AE62" s="326"/>
    </row>
    <row r="63" spans="1:31" ht="41.4" x14ac:dyDescent="0.25">
      <c r="A63" s="294"/>
      <c r="B63" s="297"/>
      <c r="C63" s="379" t="s">
        <v>227</v>
      </c>
      <c r="D63" s="380">
        <v>10</v>
      </c>
      <c r="E63" s="380" t="s">
        <v>228</v>
      </c>
      <c r="F63" s="380">
        <v>200</v>
      </c>
      <c r="G63" s="392">
        <f t="shared" si="17"/>
        <v>2000</v>
      </c>
      <c r="H63" s="369">
        <f t="shared" si="18"/>
        <v>2000</v>
      </c>
      <c r="I63" s="294"/>
      <c r="J63" s="294"/>
      <c r="K63" s="294"/>
      <c r="L63" s="326"/>
      <c r="M63" s="326"/>
      <c r="N63" s="326"/>
      <c r="O63" s="326"/>
      <c r="P63" s="326"/>
      <c r="Q63" s="326"/>
      <c r="R63" s="326"/>
      <c r="S63" s="326"/>
      <c r="T63" s="326"/>
      <c r="U63" s="326"/>
      <c r="V63" s="326"/>
      <c r="W63" s="326"/>
      <c r="X63" s="326"/>
      <c r="Y63" s="326"/>
      <c r="Z63" s="326"/>
      <c r="AA63" s="326"/>
      <c r="AB63" s="326"/>
      <c r="AC63" s="326"/>
      <c r="AD63" s="326"/>
      <c r="AE63" s="326"/>
    </row>
    <row r="64" spans="1:31" ht="27.6" x14ac:dyDescent="0.25">
      <c r="A64" s="294"/>
      <c r="B64" s="297"/>
      <c r="C64" s="379" t="s">
        <v>229</v>
      </c>
      <c r="D64" s="380">
        <v>10</v>
      </c>
      <c r="E64" s="380" t="s">
        <v>230</v>
      </c>
      <c r="F64" s="380">
        <v>1000</v>
      </c>
      <c r="G64" s="392">
        <f t="shared" si="17"/>
        <v>10000</v>
      </c>
      <c r="H64" s="369">
        <f t="shared" si="18"/>
        <v>10000</v>
      </c>
      <c r="I64" s="294"/>
      <c r="J64" s="294"/>
      <c r="K64" s="294"/>
      <c r="L64" s="326"/>
      <c r="M64" s="326"/>
      <c r="N64" s="326"/>
      <c r="O64" s="326"/>
      <c r="P64" s="326"/>
      <c r="Q64" s="326"/>
      <c r="R64" s="326"/>
      <c r="S64" s="326"/>
      <c r="T64" s="326"/>
      <c r="U64" s="326"/>
      <c r="V64" s="326"/>
      <c r="W64" s="326"/>
      <c r="X64" s="326"/>
      <c r="Y64" s="326"/>
      <c r="Z64" s="326"/>
      <c r="AA64" s="326"/>
      <c r="AB64" s="326"/>
      <c r="AC64" s="326"/>
      <c r="AD64" s="326"/>
      <c r="AE64" s="326"/>
    </row>
    <row r="65" spans="1:31" ht="27.6" x14ac:dyDescent="0.25">
      <c r="A65" s="294"/>
      <c r="B65" s="297"/>
      <c r="C65" s="379" t="s">
        <v>231</v>
      </c>
      <c r="D65" s="380">
        <v>10</v>
      </c>
      <c r="E65" s="380" t="s">
        <v>232</v>
      </c>
      <c r="F65" s="380">
        <v>600</v>
      </c>
      <c r="G65" s="392">
        <f t="shared" si="17"/>
        <v>6000</v>
      </c>
      <c r="H65" s="369">
        <f t="shared" si="18"/>
        <v>6000</v>
      </c>
      <c r="I65" s="294"/>
      <c r="J65" s="294"/>
      <c r="K65" s="294"/>
      <c r="L65" s="326"/>
      <c r="M65" s="326"/>
      <c r="N65" s="326"/>
      <c r="O65" s="326"/>
      <c r="P65" s="326"/>
      <c r="Q65" s="326"/>
      <c r="R65" s="326"/>
      <c r="S65" s="326"/>
      <c r="T65" s="326"/>
      <c r="U65" s="326"/>
      <c r="V65" s="326"/>
      <c r="W65" s="326"/>
      <c r="X65" s="326"/>
      <c r="Y65" s="326"/>
      <c r="Z65" s="326"/>
      <c r="AA65" s="326"/>
      <c r="AB65" s="326"/>
      <c r="AC65" s="326"/>
      <c r="AD65" s="326"/>
      <c r="AE65" s="326"/>
    </row>
    <row r="66" spans="1:31" ht="13.8" x14ac:dyDescent="0.25">
      <c r="A66" s="294"/>
      <c r="B66" s="297"/>
      <c r="C66" s="379" t="s">
        <v>233</v>
      </c>
      <c r="D66" s="380">
        <v>2</v>
      </c>
      <c r="E66" s="380" t="s">
        <v>107</v>
      </c>
      <c r="F66" s="380">
        <v>3000</v>
      </c>
      <c r="G66" s="392">
        <f t="shared" si="17"/>
        <v>6000</v>
      </c>
      <c r="H66" s="369">
        <f t="shared" si="18"/>
        <v>6000</v>
      </c>
      <c r="I66" s="294"/>
      <c r="J66" s="294"/>
      <c r="K66" s="294"/>
      <c r="L66" s="326"/>
      <c r="M66" s="326"/>
      <c r="N66" s="326"/>
      <c r="O66" s="326"/>
      <c r="P66" s="326"/>
      <c r="Q66" s="326"/>
      <c r="R66" s="326"/>
      <c r="S66" s="326"/>
      <c r="T66" s="326"/>
      <c r="U66" s="326"/>
      <c r="V66" s="326"/>
      <c r="W66" s="326"/>
      <c r="X66" s="326"/>
      <c r="Y66" s="326"/>
      <c r="Z66" s="326"/>
      <c r="AA66" s="326"/>
      <c r="AB66" s="326"/>
      <c r="AC66" s="326"/>
      <c r="AD66" s="326"/>
      <c r="AE66" s="326"/>
    </row>
    <row r="67" spans="1:31" ht="13.8" x14ac:dyDescent="0.25">
      <c r="A67" s="294"/>
      <c r="B67" s="297"/>
      <c r="C67" s="379" t="s">
        <v>234</v>
      </c>
      <c r="D67" s="380">
        <v>1</v>
      </c>
      <c r="E67" s="380" t="s">
        <v>107</v>
      </c>
      <c r="F67" s="380">
        <v>3500</v>
      </c>
      <c r="G67" s="392">
        <f t="shared" si="17"/>
        <v>3500</v>
      </c>
      <c r="H67" s="369">
        <f t="shared" si="18"/>
        <v>3500</v>
      </c>
      <c r="I67" s="294"/>
      <c r="J67" s="294"/>
      <c r="K67" s="294"/>
      <c r="L67" s="326"/>
      <c r="M67" s="326"/>
      <c r="N67" s="326"/>
      <c r="O67" s="326"/>
      <c r="P67" s="326"/>
      <c r="Q67" s="326"/>
      <c r="R67" s="326"/>
      <c r="S67" s="326"/>
      <c r="T67" s="326"/>
      <c r="U67" s="326"/>
      <c r="V67" s="326"/>
      <c r="W67" s="326"/>
      <c r="X67" s="326"/>
      <c r="Y67" s="326"/>
      <c r="Z67" s="326"/>
      <c r="AA67" s="326"/>
      <c r="AB67" s="326"/>
      <c r="AC67" s="326"/>
      <c r="AD67" s="326"/>
      <c r="AE67" s="326"/>
    </row>
    <row r="68" spans="1:31" ht="13.8" x14ac:dyDescent="0.25">
      <c r="A68" s="294"/>
      <c r="B68" s="297"/>
      <c r="C68" s="379" t="s">
        <v>156</v>
      </c>
      <c r="D68" s="380">
        <v>10</v>
      </c>
      <c r="E68" s="380" t="s">
        <v>107</v>
      </c>
      <c r="F68" s="380">
        <v>1300</v>
      </c>
      <c r="G68" s="392">
        <f t="shared" si="17"/>
        <v>13000</v>
      </c>
      <c r="H68" s="369">
        <f t="shared" si="18"/>
        <v>13000</v>
      </c>
      <c r="I68" s="294"/>
      <c r="J68" s="294"/>
      <c r="K68" s="294"/>
      <c r="L68" s="326"/>
      <c r="M68" s="326"/>
      <c r="N68" s="326"/>
      <c r="O68" s="326"/>
      <c r="P68" s="326"/>
      <c r="Q68" s="326"/>
      <c r="R68" s="326"/>
      <c r="S68" s="326"/>
      <c r="T68" s="326"/>
      <c r="U68" s="326"/>
      <c r="V68" s="326"/>
      <c r="W68" s="326"/>
      <c r="X68" s="326"/>
      <c r="Y68" s="326"/>
      <c r="Z68" s="326"/>
      <c r="AA68" s="326"/>
      <c r="AB68" s="326"/>
      <c r="AC68" s="326"/>
      <c r="AD68" s="326"/>
      <c r="AE68" s="326"/>
    </row>
    <row r="69" spans="1:31" ht="13.8" x14ac:dyDescent="0.25">
      <c r="A69" s="294"/>
      <c r="B69" s="297"/>
      <c r="C69" s="379" t="s">
        <v>235</v>
      </c>
      <c r="D69" s="380">
        <v>1</v>
      </c>
      <c r="E69" s="380" t="s">
        <v>107</v>
      </c>
      <c r="F69" s="380">
        <v>2200</v>
      </c>
      <c r="G69" s="392">
        <f t="shared" si="17"/>
        <v>2200</v>
      </c>
      <c r="H69" s="369">
        <f t="shared" si="18"/>
        <v>2200</v>
      </c>
      <c r="I69" s="294"/>
      <c r="J69" s="294"/>
      <c r="K69" s="294"/>
      <c r="L69" s="326"/>
      <c r="M69" s="326"/>
      <c r="N69" s="326"/>
      <c r="O69" s="326"/>
      <c r="P69" s="326"/>
      <c r="Q69" s="326"/>
      <c r="R69" s="326"/>
      <c r="S69" s="326"/>
      <c r="T69" s="326"/>
      <c r="U69" s="326"/>
      <c r="V69" s="326"/>
      <c r="W69" s="326"/>
      <c r="X69" s="326"/>
      <c r="Y69" s="326"/>
      <c r="Z69" s="326"/>
      <c r="AA69" s="326"/>
      <c r="AB69" s="326"/>
      <c r="AC69" s="326"/>
      <c r="AD69" s="326"/>
      <c r="AE69" s="326"/>
    </row>
    <row r="70" spans="1:31" ht="41.4" x14ac:dyDescent="0.25">
      <c r="A70" s="375"/>
      <c r="B70" s="394"/>
      <c r="C70" s="379" t="s">
        <v>236</v>
      </c>
      <c r="D70" s="380">
        <v>24</v>
      </c>
      <c r="E70" s="380" t="s">
        <v>107</v>
      </c>
      <c r="F70" s="380">
        <v>300</v>
      </c>
      <c r="G70" s="392">
        <f t="shared" si="17"/>
        <v>7200</v>
      </c>
      <c r="H70" s="369">
        <f t="shared" si="18"/>
        <v>7200</v>
      </c>
      <c r="I70" s="294"/>
      <c r="J70" s="294"/>
      <c r="K70" s="294"/>
      <c r="L70" s="326"/>
      <c r="M70" s="326"/>
      <c r="N70" s="326"/>
      <c r="O70" s="326"/>
      <c r="P70" s="326"/>
      <c r="Q70" s="326"/>
      <c r="R70" s="326"/>
      <c r="S70" s="326"/>
      <c r="T70" s="326"/>
      <c r="U70" s="326"/>
      <c r="V70" s="326"/>
      <c r="W70" s="326"/>
      <c r="X70" s="326"/>
      <c r="Y70" s="326"/>
      <c r="Z70" s="326"/>
      <c r="AA70" s="326"/>
      <c r="AB70" s="326"/>
      <c r="AC70" s="326"/>
      <c r="AD70" s="326"/>
      <c r="AE70" s="326"/>
    </row>
    <row r="71" spans="1:31" ht="27.6" x14ac:dyDescent="0.25">
      <c r="A71" s="375"/>
      <c r="B71" s="394"/>
      <c r="C71" s="379" t="s">
        <v>237</v>
      </c>
      <c r="D71" s="380">
        <v>1</v>
      </c>
      <c r="E71" s="380" t="s">
        <v>107</v>
      </c>
      <c r="F71" s="380">
        <v>2110</v>
      </c>
      <c r="G71" s="392">
        <f t="shared" si="17"/>
        <v>2110</v>
      </c>
      <c r="H71" s="369">
        <f t="shared" si="18"/>
        <v>2110</v>
      </c>
      <c r="I71" s="294"/>
      <c r="J71" s="294"/>
      <c r="K71" s="294"/>
      <c r="L71" s="326"/>
      <c r="M71" s="326"/>
      <c r="N71" s="326"/>
      <c r="O71" s="326"/>
      <c r="P71" s="326"/>
      <c r="Q71" s="326"/>
      <c r="R71" s="326"/>
      <c r="S71" s="326"/>
      <c r="T71" s="326"/>
      <c r="U71" s="326"/>
      <c r="V71" s="326"/>
      <c r="W71" s="326"/>
      <c r="X71" s="326"/>
      <c r="Y71" s="326"/>
      <c r="Z71" s="326"/>
      <c r="AA71" s="326"/>
      <c r="AB71" s="326"/>
      <c r="AC71" s="326"/>
      <c r="AD71" s="326"/>
      <c r="AE71" s="326"/>
    </row>
    <row r="72" spans="1:31" ht="27.6" x14ac:dyDescent="0.25">
      <c r="A72" s="375"/>
      <c r="B72" s="394"/>
      <c r="C72" s="379" t="s">
        <v>238</v>
      </c>
      <c r="D72" s="380">
        <v>4</v>
      </c>
      <c r="E72" s="380" t="s">
        <v>107</v>
      </c>
      <c r="F72" s="380">
        <v>180</v>
      </c>
      <c r="G72" s="392">
        <f t="shared" si="17"/>
        <v>720</v>
      </c>
      <c r="H72" s="369">
        <f t="shared" si="18"/>
        <v>720</v>
      </c>
      <c r="I72" s="294"/>
      <c r="J72" s="294"/>
      <c r="K72" s="294"/>
      <c r="L72" s="326"/>
      <c r="M72" s="326"/>
      <c r="N72" s="326"/>
      <c r="O72" s="326"/>
      <c r="P72" s="326"/>
      <c r="Q72" s="326"/>
      <c r="R72" s="326"/>
      <c r="S72" s="326"/>
      <c r="T72" s="326"/>
      <c r="U72" s="326"/>
      <c r="V72" s="326"/>
      <c r="W72" s="326"/>
      <c r="X72" s="326"/>
      <c r="Y72" s="326"/>
      <c r="Z72" s="326"/>
      <c r="AA72" s="326"/>
      <c r="AB72" s="326"/>
      <c r="AC72" s="326"/>
      <c r="AD72" s="326"/>
      <c r="AE72" s="326"/>
    </row>
    <row r="73" spans="1:31" ht="13.8" x14ac:dyDescent="0.25">
      <c r="A73" s="375"/>
      <c r="B73" s="291" t="s">
        <v>83</v>
      </c>
      <c r="C73" s="291" t="s">
        <v>239</v>
      </c>
      <c r="D73" s="376"/>
      <c r="E73" s="376"/>
      <c r="F73" s="376"/>
      <c r="G73" s="376">
        <f t="shared" ref="G73:H73" si="19">SUM(G74:G95)</f>
        <v>25189</v>
      </c>
      <c r="H73" s="378">
        <f t="shared" si="19"/>
        <v>25189</v>
      </c>
      <c r="I73" s="294"/>
      <c r="J73" s="294"/>
      <c r="K73" s="294"/>
      <c r="L73" s="326"/>
      <c r="M73" s="326"/>
      <c r="N73" s="326"/>
      <c r="O73" s="326"/>
      <c r="P73" s="326"/>
      <c r="Q73" s="326"/>
      <c r="R73" s="326"/>
      <c r="S73" s="326"/>
      <c r="T73" s="326"/>
      <c r="U73" s="326"/>
      <c r="V73" s="326"/>
      <c r="W73" s="326"/>
      <c r="X73" s="326"/>
      <c r="Y73" s="326"/>
      <c r="Z73" s="326"/>
      <c r="AA73" s="326"/>
      <c r="AB73" s="326"/>
      <c r="AC73" s="326"/>
      <c r="AD73" s="326"/>
      <c r="AE73" s="326"/>
    </row>
    <row r="74" spans="1:31" ht="41.4" x14ac:dyDescent="0.25">
      <c r="A74" s="294"/>
      <c r="B74" s="297"/>
      <c r="C74" s="379" t="s">
        <v>240</v>
      </c>
      <c r="D74" s="380">
        <v>2</v>
      </c>
      <c r="E74" s="380" t="s">
        <v>241</v>
      </c>
      <c r="F74" s="380">
        <v>650</v>
      </c>
      <c r="G74" s="392">
        <f t="shared" ref="G74:G95" si="20">D74*F74</f>
        <v>1300</v>
      </c>
      <c r="H74" s="369">
        <f t="shared" ref="H74:H95" si="21">D74*F74</f>
        <v>1300</v>
      </c>
      <c r="I74" s="294"/>
      <c r="J74" s="294"/>
      <c r="K74" s="294"/>
      <c r="L74" s="326"/>
      <c r="M74" s="326"/>
      <c r="N74" s="326"/>
      <c r="O74" s="326"/>
      <c r="P74" s="326"/>
      <c r="Q74" s="326"/>
      <c r="R74" s="326"/>
      <c r="S74" s="326"/>
      <c r="T74" s="326"/>
      <c r="U74" s="326"/>
      <c r="V74" s="326"/>
      <c r="W74" s="326"/>
      <c r="X74" s="326"/>
      <c r="Y74" s="326"/>
      <c r="Z74" s="326"/>
      <c r="AA74" s="326"/>
      <c r="AB74" s="326"/>
      <c r="AC74" s="326"/>
      <c r="AD74" s="326"/>
      <c r="AE74" s="326"/>
    </row>
    <row r="75" spans="1:31" ht="41.4" x14ac:dyDescent="0.25">
      <c r="A75" s="294"/>
      <c r="B75" s="297"/>
      <c r="C75" s="379" t="s">
        <v>242</v>
      </c>
      <c r="D75" s="380">
        <v>15</v>
      </c>
      <c r="E75" s="380" t="s">
        <v>113</v>
      </c>
      <c r="F75" s="380">
        <v>17.2</v>
      </c>
      <c r="G75" s="392">
        <f t="shared" si="20"/>
        <v>258</v>
      </c>
      <c r="H75" s="369">
        <f t="shared" si="21"/>
        <v>258</v>
      </c>
      <c r="I75" s="294"/>
      <c r="J75" s="294"/>
      <c r="K75" s="294"/>
      <c r="L75" s="326"/>
      <c r="M75" s="326"/>
      <c r="N75" s="326"/>
      <c r="O75" s="326"/>
      <c r="P75" s="326"/>
      <c r="Q75" s="326"/>
      <c r="R75" s="326"/>
      <c r="S75" s="326"/>
      <c r="T75" s="326"/>
      <c r="U75" s="326"/>
      <c r="V75" s="326"/>
      <c r="W75" s="326"/>
      <c r="X75" s="326"/>
      <c r="Y75" s="326"/>
      <c r="Z75" s="326"/>
      <c r="AA75" s="326"/>
      <c r="AB75" s="326"/>
      <c r="AC75" s="326"/>
      <c r="AD75" s="326"/>
      <c r="AE75" s="326"/>
    </row>
    <row r="76" spans="1:31" ht="124.2" x14ac:dyDescent="0.25">
      <c r="A76" s="294"/>
      <c r="B76" s="297"/>
      <c r="C76" s="379" t="s">
        <v>243</v>
      </c>
      <c r="D76" s="380">
        <v>9</v>
      </c>
      <c r="E76" s="380" t="s">
        <v>113</v>
      </c>
      <c r="F76" s="380">
        <v>17</v>
      </c>
      <c r="G76" s="392">
        <f t="shared" si="20"/>
        <v>153</v>
      </c>
      <c r="H76" s="369">
        <f t="shared" si="21"/>
        <v>153</v>
      </c>
      <c r="I76" s="294"/>
      <c r="J76" s="294"/>
      <c r="K76" s="294"/>
      <c r="L76" s="326"/>
      <c r="M76" s="326"/>
      <c r="N76" s="326"/>
      <c r="O76" s="326"/>
      <c r="P76" s="326"/>
      <c r="Q76" s="326"/>
      <c r="R76" s="326"/>
      <c r="S76" s="326"/>
      <c r="T76" s="326"/>
      <c r="U76" s="326"/>
      <c r="V76" s="326"/>
      <c r="W76" s="326"/>
      <c r="X76" s="326"/>
      <c r="Y76" s="326"/>
      <c r="Z76" s="326"/>
      <c r="AA76" s="326"/>
      <c r="AB76" s="326"/>
      <c r="AC76" s="326"/>
      <c r="AD76" s="326"/>
      <c r="AE76" s="326"/>
    </row>
    <row r="77" spans="1:31" ht="55.2" x14ac:dyDescent="0.25">
      <c r="A77" s="326"/>
      <c r="B77" s="355"/>
      <c r="C77" s="379" t="s">
        <v>244</v>
      </c>
      <c r="D77" s="380">
        <v>8</v>
      </c>
      <c r="E77" s="380" t="s">
        <v>113</v>
      </c>
      <c r="F77" s="380">
        <v>280</v>
      </c>
      <c r="G77" s="392">
        <f t="shared" si="20"/>
        <v>2240</v>
      </c>
      <c r="H77" s="369">
        <f t="shared" si="21"/>
        <v>2240</v>
      </c>
      <c r="I77" s="326"/>
      <c r="J77" s="326"/>
      <c r="K77" s="326"/>
      <c r="L77" s="326"/>
      <c r="M77" s="326"/>
      <c r="N77" s="326"/>
      <c r="O77" s="326"/>
      <c r="P77" s="326"/>
      <c r="Q77" s="326"/>
      <c r="R77" s="326"/>
      <c r="S77" s="326"/>
      <c r="T77" s="326"/>
      <c r="U77" s="326"/>
      <c r="V77" s="326"/>
      <c r="W77" s="326"/>
      <c r="X77" s="326"/>
      <c r="Y77" s="326"/>
      <c r="Z77" s="326"/>
      <c r="AA77" s="326"/>
      <c r="AB77" s="326"/>
      <c r="AC77" s="326"/>
      <c r="AD77" s="326"/>
      <c r="AE77" s="326"/>
    </row>
    <row r="78" spans="1:31" ht="55.2" x14ac:dyDescent="0.25">
      <c r="A78" s="326"/>
      <c r="B78" s="355"/>
      <c r="C78" s="379" t="s">
        <v>244</v>
      </c>
      <c r="D78" s="380">
        <v>2</v>
      </c>
      <c r="E78" s="380" t="s">
        <v>113</v>
      </c>
      <c r="F78" s="380">
        <v>650</v>
      </c>
      <c r="G78" s="392">
        <f t="shared" si="20"/>
        <v>1300</v>
      </c>
      <c r="H78" s="369">
        <f t="shared" si="21"/>
        <v>1300</v>
      </c>
      <c r="I78" s="326"/>
      <c r="J78" s="326"/>
      <c r="K78" s="326"/>
      <c r="L78" s="326"/>
      <c r="M78" s="326"/>
      <c r="N78" s="326"/>
      <c r="O78" s="326"/>
      <c r="P78" s="326"/>
      <c r="Q78" s="326"/>
      <c r="R78" s="326"/>
      <c r="S78" s="326"/>
      <c r="T78" s="326"/>
      <c r="U78" s="326"/>
      <c r="V78" s="326"/>
      <c r="W78" s="326"/>
      <c r="X78" s="326"/>
      <c r="Y78" s="326"/>
      <c r="Z78" s="326"/>
      <c r="AA78" s="326"/>
      <c r="AB78" s="326"/>
      <c r="AC78" s="326"/>
      <c r="AD78" s="326"/>
      <c r="AE78" s="326"/>
    </row>
    <row r="79" spans="1:31" ht="41.4" x14ac:dyDescent="0.25">
      <c r="A79" s="326"/>
      <c r="B79" s="355"/>
      <c r="C79" s="379" t="s">
        <v>245</v>
      </c>
      <c r="D79" s="380">
        <v>2</v>
      </c>
      <c r="E79" s="380" t="s">
        <v>113</v>
      </c>
      <c r="F79" s="380">
        <v>1150</v>
      </c>
      <c r="G79" s="392">
        <f t="shared" si="20"/>
        <v>2300</v>
      </c>
      <c r="H79" s="369">
        <f t="shared" si="21"/>
        <v>2300</v>
      </c>
      <c r="I79" s="326"/>
      <c r="J79" s="326"/>
      <c r="K79" s="326"/>
      <c r="L79" s="326"/>
      <c r="M79" s="326"/>
      <c r="N79" s="326"/>
      <c r="O79" s="326"/>
      <c r="P79" s="326"/>
      <c r="Q79" s="326"/>
      <c r="R79" s="326"/>
      <c r="S79" s="326"/>
      <c r="T79" s="326"/>
      <c r="U79" s="326"/>
      <c r="V79" s="326"/>
      <c r="W79" s="326"/>
      <c r="X79" s="326"/>
      <c r="Y79" s="326"/>
      <c r="Z79" s="326"/>
      <c r="AA79" s="326"/>
      <c r="AB79" s="326"/>
      <c r="AC79" s="326"/>
      <c r="AD79" s="326"/>
      <c r="AE79" s="326"/>
    </row>
    <row r="80" spans="1:31" ht="55.2" x14ac:dyDescent="0.25">
      <c r="A80" s="326"/>
      <c r="B80" s="355"/>
      <c r="C80" s="379" t="s">
        <v>246</v>
      </c>
      <c r="D80" s="380">
        <v>15</v>
      </c>
      <c r="E80" s="380" t="s">
        <v>113</v>
      </c>
      <c r="F80" s="380">
        <v>120</v>
      </c>
      <c r="G80" s="392">
        <f t="shared" si="20"/>
        <v>1800</v>
      </c>
      <c r="H80" s="369">
        <f t="shared" si="21"/>
        <v>1800</v>
      </c>
      <c r="I80" s="326"/>
      <c r="J80" s="326"/>
      <c r="K80" s="326"/>
      <c r="L80" s="326"/>
      <c r="M80" s="326"/>
      <c r="N80" s="326"/>
      <c r="O80" s="326"/>
      <c r="P80" s="326"/>
      <c r="Q80" s="326"/>
      <c r="R80" s="326"/>
      <c r="S80" s="326"/>
      <c r="T80" s="326"/>
      <c r="U80" s="326"/>
      <c r="V80" s="326"/>
      <c r="W80" s="326"/>
      <c r="X80" s="326"/>
      <c r="Y80" s="326"/>
      <c r="Z80" s="326"/>
      <c r="AA80" s="326"/>
      <c r="AB80" s="326"/>
      <c r="AC80" s="326"/>
      <c r="AD80" s="326"/>
      <c r="AE80" s="326"/>
    </row>
    <row r="81" spans="1:31" ht="41.4" x14ac:dyDescent="0.25">
      <c r="A81" s="326"/>
      <c r="B81" s="355"/>
      <c r="C81" s="379" t="s">
        <v>247</v>
      </c>
      <c r="D81" s="380">
        <v>9</v>
      </c>
      <c r="E81" s="380" t="s">
        <v>113</v>
      </c>
      <c r="F81" s="380">
        <v>120</v>
      </c>
      <c r="G81" s="392">
        <f t="shared" si="20"/>
        <v>1080</v>
      </c>
      <c r="H81" s="369">
        <f t="shared" si="21"/>
        <v>1080</v>
      </c>
      <c r="I81" s="326"/>
      <c r="J81" s="326"/>
      <c r="K81" s="326"/>
      <c r="L81" s="326"/>
      <c r="M81" s="326"/>
      <c r="N81" s="326"/>
      <c r="O81" s="326"/>
      <c r="P81" s="326"/>
      <c r="Q81" s="326"/>
      <c r="R81" s="326"/>
      <c r="S81" s="326"/>
      <c r="T81" s="326"/>
      <c r="U81" s="326"/>
      <c r="V81" s="326"/>
      <c r="W81" s="326"/>
      <c r="X81" s="326"/>
      <c r="Y81" s="326"/>
      <c r="Z81" s="326"/>
      <c r="AA81" s="326"/>
      <c r="AB81" s="326"/>
      <c r="AC81" s="326"/>
      <c r="AD81" s="326"/>
      <c r="AE81" s="326"/>
    </row>
    <row r="82" spans="1:31" ht="41.4" x14ac:dyDescent="0.25">
      <c r="A82" s="326"/>
      <c r="B82" s="355"/>
      <c r="C82" s="379" t="s">
        <v>248</v>
      </c>
      <c r="D82" s="380">
        <v>10</v>
      </c>
      <c r="E82" s="380" t="s">
        <v>113</v>
      </c>
      <c r="F82" s="380">
        <v>200</v>
      </c>
      <c r="G82" s="392">
        <f t="shared" si="20"/>
        <v>2000</v>
      </c>
      <c r="H82" s="369">
        <f t="shared" si="21"/>
        <v>2000</v>
      </c>
      <c r="I82" s="326"/>
      <c r="J82" s="326"/>
      <c r="K82" s="326"/>
      <c r="L82" s="326"/>
      <c r="M82" s="326"/>
      <c r="N82" s="326"/>
      <c r="O82" s="326"/>
      <c r="P82" s="326"/>
      <c r="Q82" s="326"/>
      <c r="R82" s="326"/>
      <c r="S82" s="326"/>
      <c r="T82" s="326"/>
      <c r="U82" s="326"/>
      <c r="V82" s="326"/>
      <c r="W82" s="326"/>
      <c r="X82" s="326"/>
      <c r="Y82" s="326"/>
      <c r="Z82" s="326"/>
      <c r="AA82" s="326"/>
      <c r="AB82" s="326"/>
      <c r="AC82" s="326"/>
      <c r="AD82" s="326"/>
      <c r="AE82" s="326"/>
    </row>
    <row r="83" spans="1:31" ht="69" x14ac:dyDescent="0.25">
      <c r="A83" s="326"/>
      <c r="B83" s="355"/>
      <c r="C83" s="379" t="s">
        <v>249</v>
      </c>
      <c r="D83" s="380">
        <v>10</v>
      </c>
      <c r="E83" s="380" t="s">
        <v>113</v>
      </c>
      <c r="F83" s="380">
        <v>17.2</v>
      </c>
      <c r="G83" s="392">
        <f t="shared" si="20"/>
        <v>172</v>
      </c>
      <c r="H83" s="369">
        <f t="shared" si="21"/>
        <v>172</v>
      </c>
      <c r="I83" s="326"/>
      <c r="J83" s="326"/>
      <c r="K83" s="326"/>
      <c r="L83" s="326"/>
      <c r="M83" s="326"/>
      <c r="N83" s="326"/>
      <c r="O83" s="326"/>
      <c r="P83" s="326"/>
      <c r="Q83" s="326"/>
      <c r="R83" s="326"/>
      <c r="S83" s="326"/>
      <c r="T83" s="326"/>
      <c r="U83" s="326"/>
      <c r="V83" s="326"/>
      <c r="W83" s="326"/>
      <c r="X83" s="326"/>
      <c r="Y83" s="326"/>
      <c r="Z83" s="326"/>
      <c r="AA83" s="326"/>
      <c r="AB83" s="326"/>
      <c r="AC83" s="326"/>
      <c r="AD83" s="326"/>
      <c r="AE83" s="326"/>
    </row>
    <row r="84" spans="1:31" ht="110.4" x14ac:dyDescent="0.25">
      <c r="A84" s="326"/>
      <c r="B84" s="355"/>
      <c r="C84" s="379" t="s">
        <v>250</v>
      </c>
      <c r="D84" s="380">
        <v>8</v>
      </c>
      <c r="E84" s="380" t="s">
        <v>113</v>
      </c>
      <c r="F84" s="380">
        <v>17</v>
      </c>
      <c r="G84" s="392">
        <f t="shared" si="20"/>
        <v>136</v>
      </c>
      <c r="H84" s="369">
        <f t="shared" si="21"/>
        <v>136</v>
      </c>
      <c r="I84" s="326"/>
      <c r="J84" s="326"/>
      <c r="K84" s="326"/>
      <c r="L84" s="326"/>
      <c r="M84" s="326"/>
      <c r="N84" s="326"/>
      <c r="O84" s="326"/>
      <c r="P84" s="326"/>
      <c r="Q84" s="326"/>
      <c r="R84" s="326"/>
      <c r="S84" s="326"/>
      <c r="T84" s="326"/>
      <c r="U84" s="326"/>
      <c r="V84" s="326"/>
      <c r="W84" s="326"/>
      <c r="X84" s="326"/>
      <c r="Y84" s="326"/>
      <c r="Z84" s="326"/>
      <c r="AA84" s="326"/>
      <c r="AB84" s="326"/>
      <c r="AC84" s="326"/>
      <c r="AD84" s="326"/>
      <c r="AE84" s="326"/>
    </row>
    <row r="85" spans="1:31" ht="55.2" x14ac:dyDescent="0.25">
      <c r="A85" s="326"/>
      <c r="B85" s="355"/>
      <c r="C85" s="379" t="s">
        <v>251</v>
      </c>
      <c r="D85" s="380">
        <v>8</v>
      </c>
      <c r="E85" s="380" t="s">
        <v>113</v>
      </c>
      <c r="F85" s="380">
        <v>280</v>
      </c>
      <c r="G85" s="392">
        <f t="shared" si="20"/>
        <v>2240</v>
      </c>
      <c r="H85" s="369">
        <f t="shared" si="21"/>
        <v>2240</v>
      </c>
      <c r="I85" s="326"/>
      <c r="J85" s="326"/>
      <c r="K85" s="326"/>
      <c r="L85" s="326"/>
      <c r="M85" s="326"/>
      <c r="N85" s="326"/>
      <c r="O85" s="326"/>
      <c r="P85" s="326"/>
      <c r="Q85" s="326"/>
      <c r="R85" s="326"/>
      <c r="S85" s="326"/>
      <c r="T85" s="326"/>
      <c r="U85" s="326"/>
      <c r="V85" s="326"/>
      <c r="W85" s="326"/>
      <c r="X85" s="326"/>
      <c r="Y85" s="326"/>
      <c r="Z85" s="326"/>
      <c r="AA85" s="326"/>
      <c r="AB85" s="326"/>
      <c r="AC85" s="326"/>
      <c r="AD85" s="326"/>
      <c r="AE85" s="326"/>
    </row>
    <row r="86" spans="1:31" ht="55.2" x14ac:dyDescent="0.25">
      <c r="A86" s="326"/>
      <c r="B86" s="355"/>
      <c r="C86" s="379" t="s">
        <v>251</v>
      </c>
      <c r="D86" s="380">
        <v>2</v>
      </c>
      <c r="E86" s="380" t="s">
        <v>113</v>
      </c>
      <c r="F86" s="380">
        <v>650</v>
      </c>
      <c r="G86" s="392">
        <f t="shared" si="20"/>
        <v>1300</v>
      </c>
      <c r="H86" s="369">
        <f t="shared" si="21"/>
        <v>1300</v>
      </c>
      <c r="I86" s="326"/>
      <c r="J86" s="326"/>
      <c r="K86" s="326"/>
      <c r="L86" s="326"/>
      <c r="M86" s="326"/>
      <c r="N86" s="326"/>
      <c r="O86" s="326"/>
      <c r="P86" s="326"/>
      <c r="Q86" s="326"/>
      <c r="R86" s="326"/>
      <c r="S86" s="326"/>
      <c r="T86" s="326"/>
      <c r="U86" s="326"/>
      <c r="V86" s="326"/>
      <c r="W86" s="326"/>
      <c r="X86" s="326"/>
      <c r="Y86" s="326"/>
      <c r="Z86" s="326"/>
      <c r="AA86" s="326"/>
      <c r="AB86" s="326"/>
      <c r="AC86" s="326"/>
      <c r="AD86" s="326"/>
      <c r="AE86" s="326"/>
    </row>
    <row r="87" spans="1:31" ht="27.6" x14ac:dyDescent="0.25">
      <c r="A87" s="326"/>
      <c r="B87" s="355"/>
      <c r="C87" s="379" t="s">
        <v>252</v>
      </c>
      <c r="D87" s="380">
        <v>10</v>
      </c>
      <c r="E87" s="380" t="s">
        <v>113</v>
      </c>
      <c r="F87" s="380">
        <v>200</v>
      </c>
      <c r="G87" s="392">
        <f t="shared" si="20"/>
        <v>2000</v>
      </c>
      <c r="H87" s="369">
        <f t="shared" si="21"/>
        <v>2000</v>
      </c>
      <c r="I87" s="326"/>
      <c r="J87" s="326"/>
      <c r="K87" s="326"/>
      <c r="L87" s="326"/>
      <c r="M87" s="326"/>
      <c r="N87" s="326"/>
      <c r="O87" s="326"/>
      <c r="P87" s="326"/>
      <c r="Q87" s="326"/>
      <c r="R87" s="326"/>
      <c r="S87" s="326"/>
      <c r="T87" s="326"/>
      <c r="U87" s="326"/>
      <c r="V87" s="326"/>
      <c r="W87" s="326"/>
      <c r="X87" s="326"/>
      <c r="Y87" s="326"/>
      <c r="Z87" s="326"/>
      <c r="AA87" s="326"/>
      <c r="AB87" s="326"/>
      <c r="AC87" s="326"/>
      <c r="AD87" s="326"/>
      <c r="AE87" s="326"/>
    </row>
    <row r="88" spans="1:31" ht="41.4" x14ac:dyDescent="0.25">
      <c r="A88" s="326"/>
      <c r="B88" s="355"/>
      <c r="C88" s="379" t="s">
        <v>253</v>
      </c>
      <c r="D88" s="380">
        <v>7</v>
      </c>
      <c r="E88" s="380" t="s">
        <v>113</v>
      </c>
      <c r="F88" s="380">
        <v>200</v>
      </c>
      <c r="G88" s="392">
        <f t="shared" si="20"/>
        <v>1400</v>
      </c>
      <c r="H88" s="369">
        <f t="shared" si="21"/>
        <v>1400</v>
      </c>
      <c r="I88" s="326"/>
      <c r="J88" s="326"/>
      <c r="K88" s="326"/>
      <c r="L88" s="326"/>
      <c r="M88" s="326"/>
      <c r="N88" s="326"/>
      <c r="O88" s="326"/>
      <c r="P88" s="326"/>
      <c r="Q88" s="326"/>
      <c r="R88" s="326"/>
      <c r="S88" s="326"/>
      <c r="T88" s="326"/>
      <c r="U88" s="326"/>
      <c r="V88" s="326"/>
      <c r="W88" s="326"/>
      <c r="X88" s="326"/>
      <c r="Y88" s="326"/>
      <c r="Z88" s="326"/>
      <c r="AA88" s="326"/>
      <c r="AB88" s="326"/>
      <c r="AC88" s="326"/>
      <c r="AD88" s="326"/>
      <c r="AE88" s="326"/>
    </row>
    <row r="89" spans="1:31" ht="41.4" x14ac:dyDescent="0.25">
      <c r="A89" s="326"/>
      <c r="B89" s="355"/>
      <c r="C89" s="379" t="s">
        <v>254</v>
      </c>
      <c r="D89" s="380">
        <v>5</v>
      </c>
      <c r="E89" s="380" t="s">
        <v>113</v>
      </c>
      <c r="F89" s="380">
        <v>210</v>
      </c>
      <c r="G89" s="392">
        <f t="shared" si="20"/>
        <v>1050</v>
      </c>
      <c r="H89" s="369">
        <f t="shared" si="21"/>
        <v>1050</v>
      </c>
      <c r="I89" s="326"/>
      <c r="J89" s="326"/>
      <c r="K89" s="326"/>
      <c r="L89" s="326"/>
      <c r="M89" s="326"/>
      <c r="N89" s="326"/>
      <c r="O89" s="326"/>
      <c r="P89" s="326"/>
      <c r="Q89" s="326"/>
      <c r="R89" s="326"/>
      <c r="S89" s="326"/>
      <c r="T89" s="326"/>
      <c r="U89" s="326"/>
      <c r="V89" s="326"/>
      <c r="W89" s="326"/>
      <c r="X89" s="326"/>
      <c r="Y89" s="326"/>
      <c r="Z89" s="326"/>
      <c r="AA89" s="326"/>
      <c r="AB89" s="326"/>
      <c r="AC89" s="326"/>
      <c r="AD89" s="326"/>
      <c r="AE89" s="326"/>
    </row>
    <row r="90" spans="1:31" ht="82.8" x14ac:dyDescent="0.25">
      <c r="A90" s="326"/>
      <c r="B90" s="355"/>
      <c r="C90" s="379" t="s">
        <v>255</v>
      </c>
      <c r="D90" s="380">
        <v>10</v>
      </c>
      <c r="E90" s="380" t="s">
        <v>113</v>
      </c>
      <c r="F90" s="380">
        <v>200</v>
      </c>
      <c r="G90" s="392">
        <f t="shared" si="20"/>
        <v>2000</v>
      </c>
      <c r="H90" s="369">
        <f t="shared" si="21"/>
        <v>2000</v>
      </c>
      <c r="I90" s="326"/>
      <c r="J90" s="326"/>
      <c r="K90" s="326"/>
      <c r="L90" s="326"/>
      <c r="M90" s="326"/>
      <c r="N90" s="326"/>
      <c r="O90" s="326"/>
      <c r="P90" s="326"/>
      <c r="Q90" s="326"/>
      <c r="R90" s="326"/>
      <c r="S90" s="326"/>
      <c r="T90" s="326"/>
      <c r="U90" s="326"/>
      <c r="V90" s="326"/>
      <c r="W90" s="326"/>
      <c r="X90" s="326"/>
      <c r="Y90" s="326"/>
      <c r="Z90" s="326"/>
      <c r="AA90" s="326"/>
      <c r="AB90" s="326"/>
      <c r="AC90" s="326"/>
      <c r="AD90" s="326"/>
      <c r="AE90" s="326"/>
    </row>
    <row r="91" spans="1:31" ht="41.4" x14ac:dyDescent="0.25">
      <c r="A91" s="326"/>
      <c r="B91" s="355"/>
      <c r="C91" s="379" t="s">
        <v>256</v>
      </c>
      <c r="D91" s="380">
        <v>3</v>
      </c>
      <c r="E91" s="380" t="s">
        <v>113</v>
      </c>
      <c r="F91" s="380">
        <v>137</v>
      </c>
      <c r="G91" s="392">
        <f t="shared" si="20"/>
        <v>411</v>
      </c>
      <c r="H91" s="369">
        <f t="shared" si="21"/>
        <v>411</v>
      </c>
      <c r="I91" s="326"/>
      <c r="J91" s="326"/>
      <c r="K91" s="326"/>
      <c r="L91" s="326"/>
      <c r="M91" s="326"/>
      <c r="N91" s="326"/>
      <c r="O91" s="326"/>
      <c r="P91" s="326"/>
      <c r="Q91" s="326"/>
      <c r="R91" s="326"/>
      <c r="S91" s="326"/>
      <c r="T91" s="326"/>
      <c r="U91" s="326"/>
      <c r="V91" s="326"/>
      <c r="W91" s="326"/>
      <c r="X91" s="326"/>
      <c r="Y91" s="326"/>
      <c r="Z91" s="326"/>
      <c r="AA91" s="326"/>
      <c r="AB91" s="326"/>
      <c r="AC91" s="326"/>
      <c r="AD91" s="326"/>
      <c r="AE91" s="326"/>
    </row>
    <row r="92" spans="1:31" ht="41.4" x14ac:dyDescent="0.25">
      <c r="A92" s="326"/>
      <c r="B92" s="355"/>
      <c r="C92" s="379" t="s">
        <v>257</v>
      </c>
      <c r="D92" s="380">
        <v>8</v>
      </c>
      <c r="E92" s="380" t="s">
        <v>113</v>
      </c>
      <c r="F92" s="380">
        <v>17</v>
      </c>
      <c r="G92" s="392">
        <f t="shared" si="20"/>
        <v>136</v>
      </c>
      <c r="H92" s="369">
        <f t="shared" si="21"/>
        <v>136</v>
      </c>
      <c r="I92" s="326"/>
      <c r="J92" s="326"/>
      <c r="K92" s="326"/>
      <c r="L92" s="326"/>
      <c r="M92" s="326"/>
      <c r="N92" s="326"/>
      <c r="O92" s="326"/>
      <c r="P92" s="326"/>
      <c r="Q92" s="326"/>
      <c r="R92" s="326"/>
      <c r="S92" s="326"/>
      <c r="T92" s="326"/>
      <c r="U92" s="326"/>
      <c r="V92" s="326"/>
      <c r="W92" s="326"/>
      <c r="X92" s="326"/>
      <c r="Y92" s="326"/>
      <c r="Z92" s="326"/>
      <c r="AA92" s="326"/>
      <c r="AB92" s="326"/>
      <c r="AC92" s="326"/>
      <c r="AD92" s="326"/>
      <c r="AE92" s="326"/>
    </row>
    <row r="93" spans="1:31" ht="55.2" x14ac:dyDescent="0.25">
      <c r="A93" s="294"/>
      <c r="B93" s="297"/>
      <c r="C93" s="379" t="s">
        <v>258</v>
      </c>
      <c r="D93" s="380">
        <v>6</v>
      </c>
      <c r="E93" s="380" t="s">
        <v>113</v>
      </c>
      <c r="F93" s="380">
        <v>17</v>
      </c>
      <c r="G93" s="392">
        <f t="shared" si="20"/>
        <v>102</v>
      </c>
      <c r="H93" s="369">
        <f t="shared" si="21"/>
        <v>102</v>
      </c>
      <c r="I93" s="294"/>
      <c r="J93" s="294"/>
      <c r="K93" s="294"/>
      <c r="L93" s="326"/>
      <c r="M93" s="326"/>
      <c r="N93" s="326"/>
      <c r="O93" s="326"/>
      <c r="P93" s="326"/>
      <c r="Q93" s="326"/>
      <c r="R93" s="326"/>
      <c r="S93" s="326"/>
      <c r="T93" s="326"/>
      <c r="U93" s="326"/>
      <c r="V93" s="326"/>
      <c r="W93" s="326"/>
      <c r="X93" s="326"/>
      <c r="Y93" s="326"/>
      <c r="Z93" s="326"/>
      <c r="AA93" s="326"/>
      <c r="AB93" s="326"/>
      <c r="AC93" s="326"/>
      <c r="AD93" s="326"/>
      <c r="AE93" s="326"/>
    </row>
    <row r="94" spans="1:31" ht="41.4" x14ac:dyDescent="0.25">
      <c r="A94" s="294"/>
      <c r="B94" s="297"/>
      <c r="C94" s="379" t="s">
        <v>259</v>
      </c>
      <c r="D94" s="380">
        <v>3</v>
      </c>
      <c r="E94" s="380" t="s">
        <v>113</v>
      </c>
      <c r="F94" s="380">
        <v>17</v>
      </c>
      <c r="G94" s="392">
        <f t="shared" si="20"/>
        <v>51</v>
      </c>
      <c r="H94" s="369">
        <f t="shared" si="21"/>
        <v>51</v>
      </c>
      <c r="I94" s="294"/>
      <c r="J94" s="294"/>
      <c r="K94" s="294"/>
      <c r="L94" s="326"/>
      <c r="M94" s="326"/>
      <c r="N94" s="326"/>
      <c r="O94" s="326"/>
      <c r="P94" s="326"/>
      <c r="Q94" s="326"/>
      <c r="R94" s="326"/>
      <c r="S94" s="326"/>
      <c r="T94" s="326"/>
      <c r="U94" s="326"/>
      <c r="V94" s="326"/>
      <c r="W94" s="326"/>
      <c r="X94" s="326"/>
      <c r="Y94" s="326"/>
      <c r="Z94" s="326"/>
      <c r="AA94" s="326"/>
      <c r="AB94" s="326"/>
      <c r="AC94" s="326"/>
      <c r="AD94" s="326"/>
      <c r="AE94" s="326"/>
    </row>
    <row r="95" spans="1:31" ht="41.4" x14ac:dyDescent="0.25">
      <c r="A95" s="294"/>
      <c r="B95" s="297"/>
      <c r="C95" s="379" t="s">
        <v>260</v>
      </c>
      <c r="D95" s="380">
        <v>44</v>
      </c>
      <c r="E95" s="380" t="s">
        <v>113</v>
      </c>
      <c r="F95" s="380">
        <v>40</v>
      </c>
      <c r="G95" s="392">
        <f t="shared" si="20"/>
        <v>1760</v>
      </c>
      <c r="H95" s="369">
        <f t="shared" si="21"/>
        <v>1760</v>
      </c>
      <c r="I95" s="294"/>
      <c r="J95" s="294"/>
      <c r="K95" s="294"/>
      <c r="L95" s="326"/>
      <c r="M95" s="326"/>
      <c r="N95" s="326"/>
      <c r="O95" s="326"/>
      <c r="P95" s="326"/>
      <c r="Q95" s="326"/>
      <c r="R95" s="326"/>
      <c r="S95" s="326"/>
      <c r="T95" s="326"/>
      <c r="U95" s="326"/>
      <c r="V95" s="326"/>
      <c r="W95" s="326"/>
      <c r="X95" s="326"/>
      <c r="Y95" s="326"/>
      <c r="Z95" s="326"/>
      <c r="AA95" s="326"/>
      <c r="AB95" s="326"/>
      <c r="AC95" s="326"/>
      <c r="AD95" s="326"/>
      <c r="AE95" s="326"/>
    </row>
    <row r="96" spans="1:31" ht="13.8" x14ac:dyDescent="0.25">
      <c r="A96" s="375"/>
      <c r="B96" s="291" t="s">
        <v>85</v>
      </c>
      <c r="C96" s="291" t="s">
        <v>261</v>
      </c>
      <c r="D96" s="376"/>
      <c r="E96" s="376"/>
      <c r="F96" s="376"/>
      <c r="G96" s="376">
        <f t="shared" ref="G96:H96" si="22">SUM(G97:G98)</f>
        <v>1950</v>
      </c>
      <c r="H96" s="378">
        <f t="shared" si="22"/>
        <v>1950</v>
      </c>
      <c r="I96" s="294"/>
      <c r="J96" s="294"/>
      <c r="K96" s="294"/>
      <c r="L96" s="326"/>
      <c r="M96" s="326"/>
      <c r="N96" s="326"/>
      <c r="O96" s="326"/>
      <c r="P96" s="326"/>
      <c r="Q96" s="326"/>
      <c r="R96" s="326"/>
      <c r="S96" s="326"/>
      <c r="T96" s="326"/>
      <c r="U96" s="326"/>
      <c r="V96" s="326"/>
      <c r="W96" s="326"/>
      <c r="X96" s="326"/>
      <c r="Y96" s="326"/>
      <c r="Z96" s="326"/>
      <c r="AA96" s="326"/>
      <c r="AB96" s="326"/>
      <c r="AC96" s="326"/>
      <c r="AD96" s="326"/>
      <c r="AE96" s="326"/>
    </row>
    <row r="97" spans="1:31" ht="27.6" x14ac:dyDescent="0.25">
      <c r="A97" s="326"/>
      <c r="B97" s="355"/>
      <c r="C97" s="379" t="s">
        <v>262</v>
      </c>
      <c r="D97" s="380">
        <v>1</v>
      </c>
      <c r="E97" s="380" t="s">
        <v>113</v>
      </c>
      <c r="F97" s="380">
        <v>1500</v>
      </c>
      <c r="G97" s="392">
        <f t="shared" ref="G97:G98" si="23">D97*F97</f>
        <v>1500</v>
      </c>
      <c r="H97" s="369">
        <f t="shared" ref="H97:H98" si="24">D97*F97</f>
        <v>1500</v>
      </c>
      <c r="I97" s="326"/>
      <c r="J97" s="326"/>
      <c r="K97" s="326"/>
      <c r="L97" s="326"/>
      <c r="M97" s="326"/>
      <c r="N97" s="326"/>
      <c r="O97" s="326"/>
      <c r="P97" s="326"/>
      <c r="Q97" s="326"/>
      <c r="R97" s="326"/>
      <c r="S97" s="326"/>
      <c r="T97" s="326"/>
      <c r="U97" s="326"/>
      <c r="V97" s="326"/>
      <c r="W97" s="326"/>
      <c r="X97" s="326"/>
      <c r="Y97" s="326"/>
      <c r="Z97" s="326"/>
      <c r="AA97" s="326"/>
      <c r="AB97" s="326"/>
      <c r="AC97" s="326"/>
      <c r="AD97" s="326"/>
      <c r="AE97" s="326"/>
    </row>
    <row r="98" spans="1:31" ht="27.6" x14ac:dyDescent="0.25">
      <c r="A98" s="326"/>
      <c r="B98" s="355"/>
      <c r="C98" s="379" t="s">
        <v>263</v>
      </c>
      <c r="D98" s="380">
        <v>1</v>
      </c>
      <c r="E98" s="380" t="s">
        <v>113</v>
      </c>
      <c r="F98" s="380">
        <v>450</v>
      </c>
      <c r="G98" s="392">
        <f t="shared" si="23"/>
        <v>450</v>
      </c>
      <c r="H98" s="369">
        <f t="shared" si="24"/>
        <v>450</v>
      </c>
      <c r="I98" s="326"/>
      <c r="J98" s="326"/>
      <c r="K98" s="326"/>
      <c r="L98" s="326"/>
      <c r="M98" s="326"/>
      <c r="N98" s="326"/>
      <c r="O98" s="326"/>
      <c r="P98" s="326"/>
      <c r="Q98" s="326"/>
      <c r="R98" s="326"/>
      <c r="S98" s="326"/>
      <c r="T98" s="326"/>
      <c r="U98" s="326"/>
      <c r="V98" s="326"/>
      <c r="W98" s="326"/>
      <c r="X98" s="326"/>
      <c r="Y98" s="326"/>
      <c r="Z98" s="326"/>
      <c r="AA98" s="326"/>
      <c r="AB98" s="326"/>
      <c r="AC98" s="326"/>
      <c r="AD98" s="326"/>
      <c r="AE98" s="326"/>
    </row>
    <row r="99" spans="1:31" ht="13.8" x14ac:dyDescent="0.25">
      <c r="A99" s="375"/>
      <c r="B99" s="291" t="s">
        <v>129</v>
      </c>
      <c r="C99" s="291" t="s">
        <v>264</v>
      </c>
      <c r="D99" s="376"/>
      <c r="E99" s="376"/>
      <c r="F99" s="376"/>
      <c r="G99" s="376">
        <f t="shared" ref="G99:H99" si="25">SUM(G100:G102)</f>
        <v>12294</v>
      </c>
      <c r="H99" s="378">
        <f t="shared" si="25"/>
        <v>12294</v>
      </c>
      <c r="I99" s="294"/>
      <c r="J99" s="294"/>
      <c r="K99" s="294"/>
      <c r="L99" s="326"/>
      <c r="M99" s="326"/>
      <c r="N99" s="326"/>
      <c r="O99" s="326"/>
      <c r="P99" s="326"/>
      <c r="Q99" s="326"/>
      <c r="R99" s="326"/>
      <c r="S99" s="326"/>
      <c r="T99" s="326"/>
      <c r="U99" s="326"/>
      <c r="V99" s="326"/>
      <c r="W99" s="326"/>
      <c r="X99" s="326"/>
      <c r="Y99" s="326"/>
      <c r="Z99" s="326"/>
      <c r="AA99" s="326"/>
      <c r="AB99" s="326"/>
      <c r="AC99" s="326"/>
      <c r="AD99" s="326"/>
      <c r="AE99" s="326"/>
    </row>
    <row r="100" spans="1:31" ht="41.4" x14ac:dyDescent="0.25">
      <c r="A100" s="326"/>
      <c r="B100" s="355"/>
      <c r="C100" s="379" t="s">
        <v>265</v>
      </c>
      <c r="D100" s="380">
        <v>25</v>
      </c>
      <c r="E100" s="380" t="s">
        <v>113</v>
      </c>
      <c r="F100" s="380">
        <v>30</v>
      </c>
      <c r="G100" s="392">
        <f t="shared" ref="G100:G102" si="26">D100*F100</f>
        <v>750</v>
      </c>
      <c r="H100" s="369">
        <f t="shared" ref="H100:H102" si="27">D100*F100</f>
        <v>750</v>
      </c>
      <c r="I100" s="326"/>
      <c r="J100" s="326"/>
      <c r="K100" s="326"/>
      <c r="L100" s="326"/>
      <c r="M100" s="326"/>
      <c r="N100" s="326"/>
      <c r="O100" s="326"/>
      <c r="P100" s="326"/>
      <c r="Q100" s="326"/>
      <c r="R100" s="326"/>
      <c r="S100" s="326"/>
      <c r="T100" s="326"/>
      <c r="U100" s="326"/>
      <c r="V100" s="326"/>
      <c r="W100" s="326"/>
      <c r="X100" s="326"/>
      <c r="Y100" s="326"/>
      <c r="Z100" s="326"/>
      <c r="AA100" s="326"/>
      <c r="AB100" s="326"/>
      <c r="AC100" s="326"/>
      <c r="AD100" s="326"/>
      <c r="AE100" s="326"/>
    </row>
    <row r="101" spans="1:31" ht="27.6" x14ac:dyDescent="0.25">
      <c r="A101" s="326"/>
      <c r="B101" s="355"/>
      <c r="C101" s="379" t="s">
        <v>218</v>
      </c>
      <c r="D101" s="380">
        <v>1</v>
      </c>
      <c r="E101" s="380" t="s">
        <v>113</v>
      </c>
      <c r="F101" s="380">
        <v>544</v>
      </c>
      <c r="G101" s="392">
        <f t="shared" si="26"/>
        <v>544</v>
      </c>
      <c r="H101" s="369">
        <f t="shared" si="27"/>
        <v>544</v>
      </c>
      <c r="I101" s="326"/>
      <c r="J101" s="326"/>
      <c r="K101" s="326"/>
      <c r="L101" s="326"/>
      <c r="M101" s="326"/>
      <c r="N101" s="326"/>
      <c r="O101" s="326"/>
      <c r="P101" s="326"/>
      <c r="Q101" s="326"/>
      <c r="R101" s="326"/>
      <c r="S101" s="326"/>
      <c r="T101" s="326"/>
      <c r="U101" s="326"/>
      <c r="V101" s="326"/>
      <c r="W101" s="326"/>
      <c r="X101" s="326"/>
      <c r="Y101" s="326"/>
      <c r="Z101" s="326"/>
      <c r="AA101" s="326"/>
      <c r="AB101" s="326"/>
      <c r="AC101" s="326"/>
      <c r="AD101" s="326"/>
      <c r="AE101" s="326"/>
    </row>
    <row r="102" spans="1:31" ht="41.4" x14ac:dyDescent="0.25">
      <c r="A102" s="326"/>
      <c r="B102" s="355"/>
      <c r="C102" s="379" t="s">
        <v>266</v>
      </c>
      <c r="D102" s="380">
        <v>2</v>
      </c>
      <c r="E102" s="380" t="s">
        <v>113</v>
      </c>
      <c r="F102" s="380">
        <v>5500</v>
      </c>
      <c r="G102" s="392">
        <f t="shared" si="26"/>
        <v>11000</v>
      </c>
      <c r="H102" s="369">
        <f t="shared" si="27"/>
        <v>11000</v>
      </c>
      <c r="I102" s="326"/>
      <c r="J102" s="326"/>
      <c r="K102" s="326"/>
      <c r="L102" s="326"/>
      <c r="M102" s="326"/>
      <c r="N102" s="326"/>
      <c r="O102" s="326"/>
      <c r="P102" s="326"/>
      <c r="Q102" s="326"/>
      <c r="R102" s="326"/>
      <c r="S102" s="326"/>
      <c r="T102" s="326"/>
      <c r="U102" s="326"/>
      <c r="V102" s="326"/>
      <c r="W102" s="326"/>
      <c r="X102" s="326"/>
      <c r="Y102" s="326"/>
      <c r="Z102" s="326"/>
      <c r="AA102" s="326"/>
      <c r="AB102" s="326"/>
      <c r="AC102" s="326"/>
      <c r="AD102" s="326"/>
      <c r="AE102" s="326"/>
    </row>
    <row r="103" spans="1:31" ht="13.8" x14ac:dyDescent="0.25">
      <c r="A103" s="375"/>
      <c r="B103" s="291" t="s">
        <v>137</v>
      </c>
      <c r="C103" s="291" t="s">
        <v>267</v>
      </c>
      <c r="D103" s="376"/>
      <c r="E103" s="376"/>
      <c r="F103" s="376"/>
      <c r="G103" s="376">
        <f t="shared" ref="G103:H103" si="28">SUM(G104:G108)</f>
        <v>29800</v>
      </c>
      <c r="H103" s="378">
        <f t="shared" si="28"/>
        <v>29800</v>
      </c>
      <c r="I103" s="294"/>
      <c r="J103" s="294"/>
      <c r="K103" s="294"/>
      <c r="L103" s="326"/>
      <c r="M103" s="326"/>
      <c r="N103" s="326"/>
      <c r="O103" s="326"/>
      <c r="P103" s="326"/>
      <c r="Q103" s="326"/>
      <c r="R103" s="326"/>
      <c r="S103" s="326"/>
      <c r="T103" s="326"/>
      <c r="U103" s="326"/>
      <c r="V103" s="326"/>
      <c r="W103" s="326"/>
      <c r="X103" s="326"/>
      <c r="Y103" s="326"/>
      <c r="Z103" s="326"/>
      <c r="AA103" s="326"/>
      <c r="AB103" s="326"/>
      <c r="AC103" s="326"/>
      <c r="AD103" s="326"/>
      <c r="AE103" s="326"/>
    </row>
    <row r="104" spans="1:31" ht="69" x14ac:dyDescent="0.25">
      <c r="A104" s="326"/>
      <c r="B104" s="355"/>
      <c r="C104" s="379" t="s">
        <v>268</v>
      </c>
      <c r="D104" s="380">
        <v>1</v>
      </c>
      <c r="E104" s="380" t="s">
        <v>113</v>
      </c>
      <c r="F104" s="395">
        <v>11500</v>
      </c>
      <c r="G104" s="392">
        <f t="shared" ref="G104:G108" si="29">D104*F104</f>
        <v>11500</v>
      </c>
      <c r="H104" s="369">
        <f t="shared" ref="H104:H108" si="30">D104*F104</f>
        <v>11500</v>
      </c>
      <c r="I104" s="326"/>
      <c r="J104" s="326"/>
      <c r="K104" s="326"/>
      <c r="L104" s="326"/>
      <c r="M104" s="326"/>
      <c r="N104" s="326"/>
      <c r="O104" s="326"/>
      <c r="P104" s="326"/>
      <c r="Q104" s="326"/>
      <c r="R104" s="326"/>
      <c r="S104" s="326"/>
      <c r="T104" s="326"/>
      <c r="U104" s="326"/>
      <c r="V104" s="326"/>
      <c r="W104" s="326"/>
      <c r="X104" s="326"/>
      <c r="Y104" s="326"/>
      <c r="Z104" s="326"/>
      <c r="AA104" s="326"/>
      <c r="AB104" s="326"/>
      <c r="AC104" s="326"/>
      <c r="AD104" s="326"/>
      <c r="AE104" s="326"/>
    </row>
    <row r="105" spans="1:31" ht="41.4" x14ac:dyDescent="0.25">
      <c r="A105" s="326"/>
      <c r="B105" s="355"/>
      <c r="C105" s="379" t="s">
        <v>269</v>
      </c>
      <c r="D105" s="380">
        <v>8</v>
      </c>
      <c r="E105" s="380" t="s">
        <v>113</v>
      </c>
      <c r="F105" s="380">
        <v>640</v>
      </c>
      <c r="G105" s="392">
        <f t="shared" si="29"/>
        <v>5120</v>
      </c>
      <c r="H105" s="369">
        <f t="shared" si="30"/>
        <v>5120</v>
      </c>
      <c r="I105" s="326"/>
      <c r="J105" s="326"/>
      <c r="K105" s="326"/>
      <c r="L105" s="326"/>
      <c r="M105" s="326"/>
      <c r="N105" s="326"/>
      <c r="O105" s="326"/>
      <c r="P105" s="326"/>
      <c r="Q105" s="326"/>
      <c r="R105" s="326"/>
      <c r="S105" s="326"/>
      <c r="T105" s="326"/>
      <c r="U105" s="326"/>
      <c r="V105" s="326"/>
      <c r="W105" s="326"/>
      <c r="X105" s="326"/>
      <c r="Y105" s="326"/>
      <c r="Z105" s="326"/>
      <c r="AA105" s="326"/>
      <c r="AB105" s="326"/>
      <c r="AC105" s="326"/>
      <c r="AD105" s="326"/>
      <c r="AE105" s="326"/>
    </row>
    <row r="106" spans="1:31" ht="41.4" x14ac:dyDescent="0.25">
      <c r="A106" s="326"/>
      <c r="B106" s="355"/>
      <c r="C106" s="379" t="s">
        <v>270</v>
      </c>
      <c r="D106" s="380">
        <v>1</v>
      </c>
      <c r="E106" s="380" t="s">
        <v>113</v>
      </c>
      <c r="F106" s="380">
        <v>1500</v>
      </c>
      <c r="G106" s="392">
        <f t="shared" si="29"/>
        <v>1500</v>
      </c>
      <c r="H106" s="369">
        <f t="shared" si="30"/>
        <v>1500</v>
      </c>
      <c r="I106" s="326"/>
      <c r="J106" s="326"/>
      <c r="K106" s="326"/>
      <c r="L106" s="326"/>
      <c r="M106" s="326"/>
      <c r="N106" s="326"/>
      <c r="O106" s="326"/>
      <c r="P106" s="326"/>
      <c r="Q106" s="326"/>
      <c r="R106" s="326"/>
      <c r="S106" s="326"/>
      <c r="T106" s="326"/>
      <c r="U106" s="326"/>
      <c r="V106" s="326"/>
      <c r="W106" s="326"/>
      <c r="X106" s="326"/>
      <c r="Y106" s="326"/>
      <c r="Z106" s="326"/>
      <c r="AA106" s="326"/>
      <c r="AB106" s="326"/>
      <c r="AC106" s="326"/>
      <c r="AD106" s="326"/>
      <c r="AE106" s="326"/>
    </row>
    <row r="107" spans="1:31" ht="13.8" x14ac:dyDescent="0.25">
      <c r="A107" s="326"/>
      <c r="B107" s="355"/>
      <c r="C107" s="379" t="s">
        <v>271</v>
      </c>
      <c r="D107" s="380">
        <v>1</v>
      </c>
      <c r="E107" s="380" t="s">
        <v>113</v>
      </c>
      <c r="F107" s="380">
        <v>2280</v>
      </c>
      <c r="G107" s="392">
        <f t="shared" si="29"/>
        <v>2280</v>
      </c>
      <c r="H107" s="369">
        <f t="shared" si="30"/>
        <v>2280</v>
      </c>
      <c r="I107" s="326"/>
      <c r="J107" s="326"/>
      <c r="K107" s="326"/>
      <c r="L107" s="326"/>
      <c r="M107" s="326"/>
      <c r="N107" s="326"/>
      <c r="O107" s="326"/>
      <c r="P107" s="326"/>
      <c r="Q107" s="326"/>
      <c r="R107" s="326"/>
      <c r="S107" s="326"/>
      <c r="T107" s="326"/>
      <c r="U107" s="326"/>
      <c r="V107" s="326"/>
      <c r="W107" s="326"/>
      <c r="X107" s="326"/>
      <c r="Y107" s="326"/>
      <c r="Z107" s="326"/>
      <c r="AA107" s="326"/>
      <c r="AB107" s="326"/>
      <c r="AC107" s="326"/>
      <c r="AD107" s="326"/>
      <c r="AE107" s="326"/>
    </row>
    <row r="108" spans="1:31" ht="82.8" x14ac:dyDescent="0.25">
      <c r="A108" s="326"/>
      <c r="B108" s="355"/>
      <c r="C108" s="379" t="s">
        <v>272</v>
      </c>
      <c r="D108" s="380">
        <v>2</v>
      </c>
      <c r="E108" s="380" t="s">
        <v>113</v>
      </c>
      <c r="F108" s="380">
        <v>4700</v>
      </c>
      <c r="G108" s="392">
        <f t="shared" si="29"/>
        <v>9400</v>
      </c>
      <c r="H108" s="369">
        <f t="shared" si="30"/>
        <v>9400</v>
      </c>
      <c r="I108" s="326"/>
      <c r="J108" s="326"/>
      <c r="K108" s="326"/>
      <c r="L108" s="326"/>
      <c r="M108" s="326"/>
      <c r="N108" s="326"/>
      <c r="O108" s="326"/>
      <c r="P108" s="326"/>
      <c r="Q108" s="326"/>
      <c r="R108" s="326"/>
      <c r="S108" s="326"/>
      <c r="T108" s="326"/>
      <c r="U108" s="326"/>
      <c r="V108" s="326"/>
      <c r="W108" s="326"/>
      <c r="X108" s="326"/>
      <c r="Y108" s="326"/>
      <c r="Z108" s="326"/>
      <c r="AA108" s="326"/>
      <c r="AB108" s="326"/>
      <c r="AC108" s="326"/>
      <c r="AD108" s="326"/>
      <c r="AE108" s="326"/>
    </row>
    <row r="109" spans="1:31" ht="13.8" x14ac:dyDescent="0.25">
      <c r="A109" s="326"/>
      <c r="B109" s="291" t="s">
        <v>273</v>
      </c>
      <c r="C109" s="291" t="s">
        <v>274</v>
      </c>
      <c r="D109" s="376"/>
      <c r="E109" s="376"/>
      <c r="F109" s="376"/>
      <c r="G109" s="376">
        <f t="shared" ref="G109:H109" si="31">SUM(G110:G112)</f>
        <v>68620</v>
      </c>
      <c r="H109" s="378">
        <f t="shared" si="31"/>
        <v>68620</v>
      </c>
      <c r="I109" s="294"/>
      <c r="J109" s="294"/>
      <c r="K109" s="294"/>
      <c r="L109" s="326"/>
      <c r="M109" s="326"/>
      <c r="N109" s="326"/>
      <c r="O109" s="326"/>
      <c r="P109" s="326"/>
      <c r="Q109" s="326"/>
      <c r="R109" s="326"/>
      <c r="S109" s="326"/>
      <c r="T109" s="326"/>
      <c r="U109" s="326"/>
      <c r="V109" s="326"/>
      <c r="W109" s="326"/>
      <c r="X109" s="326"/>
      <c r="Y109" s="326"/>
      <c r="Z109" s="326"/>
      <c r="AA109" s="326"/>
      <c r="AB109" s="326"/>
      <c r="AC109" s="326"/>
      <c r="AD109" s="326"/>
      <c r="AE109" s="326"/>
    </row>
    <row r="110" spans="1:31" ht="27.6" x14ac:dyDescent="0.25">
      <c r="A110" s="326"/>
      <c r="B110" s="297"/>
      <c r="C110" s="379" t="s">
        <v>275</v>
      </c>
      <c r="D110" s="380">
        <v>1</v>
      </c>
      <c r="E110" s="380" t="s">
        <v>113</v>
      </c>
      <c r="F110" s="392">
        <v>2200</v>
      </c>
      <c r="G110" s="392">
        <f t="shared" ref="G110:G112" si="32">D110*F110</f>
        <v>2200</v>
      </c>
      <c r="H110" s="369">
        <f t="shared" ref="H110:H112" si="33">D110*F110</f>
        <v>2200</v>
      </c>
      <c r="I110" s="294"/>
      <c r="J110" s="294"/>
      <c r="K110" s="294"/>
      <c r="L110" s="326"/>
      <c r="M110" s="326"/>
      <c r="N110" s="326"/>
      <c r="O110" s="326"/>
      <c r="P110" s="326"/>
      <c r="Q110" s="326"/>
      <c r="R110" s="326"/>
      <c r="S110" s="326"/>
      <c r="T110" s="326"/>
      <c r="U110" s="326"/>
      <c r="V110" s="326"/>
      <c r="W110" s="326"/>
      <c r="X110" s="326"/>
      <c r="Y110" s="326"/>
      <c r="Z110" s="326"/>
      <c r="AA110" s="326"/>
      <c r="AB110" s="326"/>
      <c r="AC110" s="326"/>
      <c r="AD110" s="326"/>
      <c r="AE110" s="326"/>
    </row>
    <row r="111" spans="1:31" ht="27.6" x14ac:dyDescent="0.25">
      <c r="A111" s="326"/>
      <c r="B111" s="297"/>
      <c r="C111" s="396" t="s">
        <v>276</v>
      </c>
      <c r="D111" s="381">
        <v>20</v>
      </c>
      <c r="E111" s="381" t="s">
        <v>113</v>
      </c>
      <c r="F111" s="392">
        <v>3300</v>
      </c>
      <c r="G111" s="392">
        <f t="shared" si="32"/>
        <v>66000</v>
      </c>
      <c r="H111" s="369">
        <f t="shared" si="33"/>
        <v>66000</v>
      </c>
      <c r="I111" s="294"/>
      <c r="J111" s="294"/>
      <c r="K111" s="294"/>
      <c r="L111" s="326"/>
      <c r="M111" s="326"/>
      <c r="N111" s="326"/>
      <c r="O111" s="326"/>
      <c r="P111" s="326"/>
      <c r="Q111" s="326"/>
      <c r="R111" s="326"/>
      <c r="S111" s="326"/>
      <c r="T111" s="326"/>
      <c r="U111" s="326"/>
      <c r="V111" s="326"/>
      <c r="W111" s="326"/>
      <c r="X111" s="326"/>
      <c r="Y111" s="326"/>
      <c r="Z111" s="326"/>
      <c r="AA111" s="326"/>
      <c r="AB111" s="326"/>
      <c r="AC111" s="326"/>
      <c r="AD111" s="326"/>
      <c r="AE111" s="326"/>
    </row>
    <row r="112" spans="1:31" ht="27.6" x14ac:dyDescent="0.25">
      <c r="A112" s="326"/>
      <c r="B112" s="297"/>
      <c r="C112" s="379" t="s">
        <v>277</v>
      </c>
      <c r="D112" s="380">
        <v>3</v>
      </c>
      <c r="E112" s="380" t="s">
        <v>113</v>
      </c>
      <c r="F112" s="392">
        <v>140</v>
      </c>
      <c r="G112" s="392">
        <f t="shared" si="32"/>
        <v>420</v>
      </c>
      <c r="H112" s="369">
        <f t="shared" si="33"/>
        <v>420</v>
      </c>
      <c r="I112" s="294"/>
      <c r="J112" s="294"/>
      <c r="K112" s="294"/>
      <c r="L112" s="326"/>
      <c r="M112" s="326"/>
      <c r="N112" s="326"/>
      <c r="O112" s="326"/>
      <c r="P112" s="326"/>
      <c r="Q112" s="326"/>
      <c r="R112" s="326"/>
      <c r="S112" s="326"/>
      <c r="T112" s="326"/>
      <c r="U112" s="326"/>
      <c r="V112" s="326"/>
      <c r="W112" s="326"/>
      <c r="X112" s="326"/>
      <c r="Y112" s="326"/>
      <c r="Z112" s="326"/>
      <c r="AA112" s="326"/>
      <c r="AB112" s="326"/>
      <c r="AC112" s="326"/>
      <c r="AD112" s="326"/>
      <c r="AE112" s="326"/>
    </row>
    <row r="113" spans="1:31" ht="13.8" x14ac:dyDescent="0.25">
      <c r="A113" s="375"/>
      <c r="B113" s="291" t="s">
        <v>278</v>
      </c>
      <c r="C113" s="291" t="s">
        <v>126</v>
      </c>
      <c r="D113" s="376"/>
      <c r="E113" s="376"/>
      <c r="F113" s="376"/>
      <c r="G113" s="376">
        <f t="shared" ref="G113:H113" si="34">SUM(G114)</f>
        <v>2400</v>
      </c>
      <c r="H113" s="378">
        <f t="shared" si="34"/>
        <v>2400</v>
      </c>
      <c r="I113" s="294"/>
      <c r="J113" s="294"/>
      <c r="K113" s="294"/>
      <c r="L113" s="326"/>
      <c r="M113" s="326"/>
      <c r="N113" s="326"/>
      <c r="O113" s="326"/>
      <c r="P113" s="326"/>
      <c r="Q113" s="326"/>
      <c r="R113" s="326"/>
      <c r="S113" s="326"/>
      <c r="T113" s="326"/>
      <c r="U113" s="326"/>
      <c r="V113" s="326"/>
      <c r="W113" s="326"/>
      <c r="X113" s="326"/>
      <c r="Y113" s="326"/>
      <c r="Z113" s="326"/>
      <c r="AA113" s="326"/>
      <c r="AB113" s="326"/>
      <c r="AC113" s="326"/>
      <c r="AD113" s="326"/>
      <c r="AE113" s="326"/>
    </row>
    <row r="114" spans="1:31" ht="27.6" x14ac:dyDescent="0.25">
      <c r="A114" s="294"/>
      <c r="B114" s="297"/>
      <c r="C114" s="379" t="s">
        <v>279</v>
      </c>
      <c r="D114" s="380">
        <v>1</v>
      </c>
      <c r="E114" s="380" t="s">
        <v>113</v>
      </c>
      <c r="F114" s="380">
        <v>2400</v>
      </c>
      <c r="G114" s="392">
        <f>D114*F114</f>
        <v>2400</v>
      </c>
      <c r="H114" s="369">
        <f>D114*F114</f>
        <v>2400</v>
      </c>
      <c r="I114" s="294"/>
      <c r="J114" s="294"/>
      <c r="K114" s="294"/>
      <c r="L114" s="326"/>
      <c r="M114" s="326"/>
      <c r="N114" s="326"/>
      <c r="O114" s="326"/>
      <c r="P114" s="326"/>
      <c r="Q114" s="326"/>
      <c r="R114" s="326"/>
      <c r="S114" s="326"/>
      <c r="T114" s="326"/>
      <c r="U114" s="326"/>
      <c r="V114" s="326"/>
      <c r="W114" s="326"/>
      <c r="X114" s="326"/>
      <c r="Y114" s="326"/>
      <c r="Z114" s="326"/>
      <c r="AA114" s="326"/>
      <c r="AB114" s="326"/>
      <c r="AC114" s="326"/>
      <c r="AD114" s="326"/>
      <c r="AE114" s="326"/>
    </row>
    <row r="115" spans="1:31" ht="13.8" x14ac:dyDescent="0.25">
      <c r="A115" s="375"/>
      <c r="B115" s="307"/>
      <c r="C115" s="385" t="s">
        <v>128</v>
      </c>
      <c r="D115" s="386"/>
      <c r="E115" s="386"/>
      <c r="F115" s="386"/>
      <c r="G115" s="386">
        <f>G61+G73+G113+G109+G103+G99+G96</f>
        <v>202983</v>
      </c>
      <c r="H115" s="378">
        <f>H61+H73+H96+H99+H103+H109+H113</f>
        <v>202983</v>
      </c>
      <c r="I115" s="294"/>
      <c r="J115" s="294"/>
      <c r="K115" s="294"/>
      <c r="L115" s="326"/>
      <c r="M115" s="326"/>
      <c r="N115" s="326"/>
      <c r="O115" s="326"/>
      <c r="P115" s="326"/>
      <c r="Q115" s="326"/>
      <c r="R115" s="326"/>
      <c r="S115" s="326"/>
      <c r="T115" s="326"/>
      <c r="U115" s="326"/>
      <c r="V115" s="326"/>
      <c r="W115" s="326"/>
      <c r="X115" s="326"/>
      <c r="Y115" s="326"/>
      <c r="Z115" s="326"/>
      <c r="AA115" s="326"/>
      <c r="AB115" s="326"/>
      <c r="AC115" s="326"/>
      <c r="AD115" s="326"/>
      <c r="AE115" s="326"/>
    </row>
    <row r="116" spans="1:31" ht="13.8" x14ac:dyDescent="0.25">
      <c r="A116" s="294"/>
      <c r="B116" s="312"/>
      <c r="C116" s="387"/>
      <c r="D116" s="388"/>
      <c r="E116" s="388"/>
      <c r="F116" s="388"/>
      <c r="G116" s="388"/>
      <c r="H116" s="369"/>
      <c r="I116" s="294"/>
      <c r="J116" s="294"/>
      <c r="K116" s="294"/>
      <c r="L116" s="326"/>
      <c r="M116" s="326"/>
      <c r="N116" s="326"/>
      <c r="O116" s="326"/>
      <c r="P116" s="326"/>
      <c r="Q116" s="326"/>
      <c r="R116" s="326"/>
      <c r="S116" s="326"/>
      <c r="T116" s="326"/>
      <c r="U116" s="326"/>
      <c r="V116" s="326"/>
      <c r="W116" s="326"/>
      <c r="X116" s="326"/>
      <c r="Y116" s="326"/>
      <c r="Z116" s="326"/>
      <c r="AA116" s="326"/>
      <c r="AB116" s="326"/>
      <c r="AC116" s="326"/>
      <c r="AD116" s="326"/>
      <c r="AE116" s="326"/>
    </row>
    <row r="117" spans="1:31" ht="13.8" x14ac:dyDescent="0.25">
      <c r="A117" s="375"/>
      <c r="B117" s="291" t="s">
        <v>280</v>
      </c>
      <c r="C117" s="291" t="s">
        <v>130</v>
      </c>
      <c r="D117" s="376"/>
      <c r="E117" s="376"/>
      <c r="F117" s="376"/>
      <c r="G117" s="376">
        <f t="shared" ref="G117:H117" si="35">SUM(G118:G124)</f>
        <v>30497</v>
      </c>
      <c r="H117" s="378">
        <f t="shared" si="35"/>
        <v>30497</v>
      </c>
      <c r="I117" s="397"/>
      <c r="J117" s="294"/>
      <c r="K117" s="294"/>
      <c r="L117" s="326"/>
      <c r="M117" s="326"/>
      <c r="N117" s="326"/>
      <c r="O117" s="326"/>
      <c r="P117" s="326"/>
      <c r="Q117" s="326"/>
      <c r="R117" s="326"/>
      <c r="S117" s="326"/>
      <c r="T117" s="326"/>
      <c r="U117" s="326"/>
      <c r="V117" s="326"/>
      <c r="W117" s="326"/>
      <c r="X117" s="326"/>
      <c r="Y117" s="326"/>
      <c r="Z117" s="326"/>
      <c r="AA117" s="326"/>
      <c r="AB117" s="326"/>
      <c r="AC117" s="326"/>
      <c r="AD117" s="326"/>
      <c r="AE117" s="326"/>
    </row>
    <row r="118" spans="1:31" ht="27.6" x14ac:dyDescent="0.25">
      <c r="A118" s="294"/>
      <c r="B118" s="316"/>
      <c r="C118" s="390" t="s">
        <v>131</v>
      </c>
      <c r="D118" s="391">
        <v>2</v>
      </c>
      <c r="E118" s="391" t="s">
        <v>113</v>
      </c>
      <c r="F118" s="391">
        <v>5000</v>
      </c>
      <c r="G118" s="392">
        <f t="shared" ref="G118:G124" si="36">D118*F118</f>
        <v>10000</v>
      </c>
      <c r="H118" s="369">
        <f t="shared" ref="H118:H124" si="37">D118*F118</f>
        <v>10000</v>
      </c>
      <c r="I118" s="294"/>
      <c r="J118" s="294"/>
      <c r="K118" s="294"/>
      <c r="L118" s="326"/>
      <c r="M118" s="326"/>
      <c r="N118" s="326"/>
      <c r="O118" s="326"/>
      <c r="P118" s="326"/>
      <c r="Q118" s="326"/>
      <c r="R118" s="326"/>
      <c r="S118" s="326"/>
      <c r="T118" s="326"/>
      <c r="U118" s="326"/>
      <c r="V118" s="326"/>
      <c r="W118" s="326"/>
      <c r="X118" s="326"/>
      <c r="Y118" s="326"/>
      <c r="Z118" s="326"/>
      <c r="AA118" s="326"/>
      <c r="AB118" s="326"/>
      <c r="AC118" s="326"/>
      <c r="AD118" s="326"/>
      <c r="AE118" s="326"/>
    </row>
    <row r="119" spans="1:31" ht="13.8" x14ac:dyDescent="0.25">
      <c r="A119" s="294"/>
      <c r="B119" s="316"/>
      <c r="C119" s="393" t="s">
        <v>132</v>
      </c>
      <c r="D119" s="391">
        <v>2</v>
      </c>
      <c r="E119" s="391" t="s">
        <v>113</v>
      </c>
      <c r="F119" s="391">
        <f>5021</f>
        <v>5021</v>
      </c>
      <c r="G119" s="392">
        <f t="shared" si="36"/>
        <v>10042</v>
      </c>
      <c r="H119" s="369">
        <f t="shared" si="37"/>
        <v>10042</v>
      </c>
      <c r="I119" s="294"/>
      <c r="J119" s="294"/>
      <c r="K119" s="294"/>
      <c r="L119" s="326"/>
      <c r="M119" s="326"/>
      <c r="N119" s="326"/>
      <c r="O119" s="326"/>
      <c r="P119" s="326"/>
      <c r="Q119" s="326"/>
      <c r="R119" s="326"/>
      <c r="S119" s="326"/>
      <c r="T119" s="326"/>
      <c r="U119" s="326"/>
      <c r="V119" s="326"/>
      <c r="W119" s="326"/>
      <c r="X119" s="326"/>
      <c r="Y119" s="326"/>
      <c r="Z119" s="326"/>
      <c r="AA119" s="326"/>
      <c r="AB119" s="326"/>
      <c r="AC119" s="326"/>
      <c r="AD119" s="326"/>
      <c r="AE119" s="326"/>
    </row>
    <row r="120" spans="1:31" ht="13.8" x14ac:dyDescent="0.25">
      <c r="A120" s="294"/>
      <c r="B120" s="316"/>
      <c r="C120" s="393" t="s">
        <v>133</v>
      </c>
      <c r="D120" s="391">
        <v>2</v>
      </c>
      <c r="E120" s="391" t="s">
        <v>113</v>
      </c>
      <c r="F120" s="391">
        <v>300</v>
      </c>
      <c r="G120" s="392">
        <f t="shared" si="36"/>
        <v>600</v>
      </c>
      <c r="H120" s="369">
        <f t="shared" si="37"/>
        <v>600</v>
      </c>
      <c r="I120" s="294"/>
      <c r="J120" s="294"/>
      <c r="K120" s="294"/>
      <c r="L120" s="326"/>
      <c r="M120" s="326"/>
      <c r="N120" s="326"/>
      <c r="O120" s="326"/>
      <c r="P120" s="326"/>
      <c r="Q120" s="326"/>
      <c r="R120" s="326"/>
      <c r="S120" s="326"/>
      <c r="T120" s="326"/>
      <c r="U120" s="326"/>
      <c r="V120" s="326"/>
      <c r="W120" s="326"/>
      <c r="X120" s="326"/>
      <c r="Y120" s="326"/>
      <c r="Z120" s="326"/>
      <c r="AA120" s="326"/>
      <c r="AB120" s="326"/>
      <c r="AC120" s="326"/>
      <c r="AD120" s="326"/>
      <c r="AE120" s="326"/>
    </row>
    <row r="121" spans="1:31" ht="13.8" x14ac:dyDescent="0.25">
      <c r="A121" s="294"/>
      <c r="B121" s="316"/>
      <c r="C121" s="393" t="s">
        <v>134</v>
      </c>
      <c r="D121" s="391">
        <v>2</v>
      </c>
      <c r="E121" s="391" t="s">
        <v>113</v>
      </c>
      <c r="F121" s="391">
        <v>1500</v>
      </c>
      <c r="G121" s="392">
        <f t="shared" si="36"/>
        <v>3000</v>
      </c>
      <c r="H121" s="369">
        <f t="shared" si="37"/>
        <v>3000</v>
      </c>
      <c r="I121" s="294"/>
      <c r="J121" s="294"/>
      <c r="K121" s="294"/>
      <c r="L121" s="326"/>
      <c r="M121" s="326"/>
      <c r="N121" s="326"/>
      <c r="O121" s="326"/>
      <c r="P121" s="326"/>
      <c r="Q121" s="326"/>
      <c r="R121" s="326"/>
      <c r="S121" s="326"/>
      <c r="T121" s="326"/>
      <c r="U121" s="326"/>
      <c r="V121" s="326"/>
      <c r="W121" s="326"/>
      <c r="X121" s="326"/>
      <c r="Y121" s="326"/>
      <c r="Z121" s="326"/>
      <c r="AA121" s="326"/>
      <c r="AB121" s="326"/>
      <c r="AC121" s="326"/>
      <c r="AD121" s="326"/>
      <c r="AE121" s="326"/>
    </row>
    <row r="122" spans="1:31" ht="13.8" x14ac:dyDescent="0.25">
      <c r="A122" s="294"/>
      <c r="B122" s="316"/>
      <c r="C122" s="393" t="s">
        <v>223</v>
      </c>
      <c r="D122" s="391">
        <v>2</v>
      </c>
      <c r="E122" s="391" t="s">
        <v>113</v>
      </c>
      <c r="F122" s="391">
        <v>1500</v>
      </c>
      <c r="G122" s="392">
        <f t="shared" si="36"/>
        <v>3000</v>
      </c>
      <c r="H122" s="369">
        <f t="shared" si="37"/>
        <v>3000</v>
      </c>
      <c r="I122" s="294"/>
      <c r="J122" s="294"/>
      <c r="K122" s="294"/>
      <c r="L122" s="326"/>
      <c r="M122" s="326"/>
      <c r="N122" s="326"/>
      <c r="O122" s="326"/>
      <c r="P122" s="326"/>
      <c r="Q122" s="326"/>
      <c r="R122" s="326"/>
      <c r="S122" s="326"/>
      <c r="T122" s="326"/>
      <c r="U122" s="326"/>
      <c r="V122" s="326"/>
      <c r="W122" s="326"/>
      <c r="X122" s="326"/>
      <c r="Y122" s="326"/>
      <c r="Z122" s="326"/>
      <c r="AA122" s="326"/>
      <c r="AB122" s="326"/>
      <c r="AC122" s="326"/>
      <c r="AD122" s="326"/>
      <c r="AE122" s="326"/>
    </row>
    <row r="123" spans="1:31" ht="13.8" x14ac:dyDescent="0.25">
      <c r="A123" s="294"/>
      <c r="B123" s="316"/>
      <c r="C123" s="393" t="s">
        <v>224</v>
      </c>
      <c r="D123" s="391">
        <v>1</v>
      </c>
      <c r="E123" s="391" t="s">
        <v>113</v>
      </c>
      <c r="F123" s="391">
        <v>1855</v>
      </c>
      <c r="G123" s="392">
        <f t="shared" si="36"/>
        <v>1855</v>
      </c>
      <c r="H123" s="369">
        <f t="shared" si="37"/>
        <v>1855</v>
      </c>
      <c r="I123" s="294"/>
      <c r="J123" s="294"/>
      <c r="K123" s="294"/>
      <c r="L123" s="326"/>
      <c r="M123" s="326"/>
      <c r="N123" s="326"/>
      <c r="O123" s="326"/>
      <c r="P123" s="326"/>
      <c r="Q123" s="326"/>
      <c r="R123" s="326"/>
      <c r="S123" s="326"/>
      <c r="T123" s="326"/>
      <c r="U123" s="326"/>
      <c r="V123" s="326"/>
      <c r="W123" s="326"/>
      <c r="X123" s="326"/>
      <c r="Y123" s="326"/>
      <c r="Z123" s="326"/>
      <c r="AA123" s="326"/>
      <c r="AB123" s="326"/>
      <c r="AC123" s="326"/>
      <c r="AD123" s="326"/>
      <c r="AE123" s="326"/>
    </row>
    <row r="124" spans="1:31" ht="13.8" x14ac:dyDescent="0.25">
      <c r="A124" s="294"/>
      <c r="B124" s="316"/>
      <c r="C124" s="393" t="s">
        <v>281</v>
      </c>
      <c r="D124" s="391">
        <v>1</v>
      </c>
      <c r="E124" s="391" t="s">
        <v>113</v>
      </c>
      <c r="F124" s="391">
        <v>2000</v>
      </c>
      <c r="G124" s="392">
        <f t="shared" si="36"/>
        <v>2000</v>
      </c>
      <c r="H124" s="369">
        <f t="shared" si="37"/>
        <v>2000</v>
      </c>
      <c r="I124" s="294"/>
      <c r="J124" s="294"/>
      <c r="K124" s="294"/>
      <c r="L124" s="326"/>
      <c r="M124" s="326"/>
      <c r="N124" s="326"/>
      <c r="O124" s="326"/>
      <c r="P124" s="326"/>
      <c r="Q124" s="326"/>
      <c r="R124" s="326"/>
      <c r="S124" s="326"/>
      <c r="T124" s="326"/>
      <c r="U124" s="326"/>
      <c r="V124" s="326"/>
      <c r="W124" s="326"/>
      <c r="X124" s="326"/>
      <c r="Y124" s="326"/>
      <c r="Z124" s="326"/>
      <c r="AA124" s="326"/>
      <c r="AB124" s="326"/>
      <c r="AC124" s="326"/>
      <c r="AD124" s="326"/>
      <c r="AE124" s="326"/>
    </row>
    <row r="125" spans="1:31" ht="13.8" x14ac:dyDescent="0.25">
      <c r="A125" s="375"/>
      <c r="B125" s="291" t="s">
        <v>282</v>
      </c>
      <c r="C125" s="291" t="s">
        <v>138</v>
      </c>
      <c r="D125" s="376"/>
      <c r="E125" s="376"/>
      <c r="F125" s="376"/>
      <c r="G125" s="376">
        <f t="shared" ref="G125:H125" si="38">SUM(G126:G128)</f>
        <v>26400</v>
      </c>
      <c r="H125" s="378">
        <f t="shared" si="38"/>
        <v>26400</v>
      </c>
      <c r="I125" s="294"/>
      <c r="J125" s="294"/>
      <c r="K125" s="294"/>
      <c r="L125" s="326"/>
      <c r="M125" s="326"/>
      <c r="N125" s="326"/>
      <c r="O125" s="326"/>
      <c r="P125" s="326"/>
      <c r="Q125" s="326"/>
      <c r="R125" s="326"/>
      <c r="S125" s="326"/>
      <c r="T125" s="326"/>
      <c r="U125" s="326"/>
      <c r="V125" s="326"/>
      <c r="W125" s="326"/>
      <c r="X125" s="326"/>
      <c r="Y125" s="326"/>
      <c r="Z125" s="326"/>
      <c r="AA125" s="326"/>
      <c r="AB125" s="326"/>
      <c r="AC125" s="326"/>
      <c r="AD125" s="326"/>
      <c r="AE125" s="326"/>
    </row>
    <row r="126" spans="1:31" ht="27.6" x14ac:dyDescent="0.25">
      <c r="A126" s="294"/>
      <c r="B126" s="316"/>
      <c r="C126" s="393" t="s">
        <v>140</v>
      </c>
      <c r="D126" s="398">
        <v>11</v>
      </c>
      <c r="E126" s="398" t="s">
        <v>283</v>
      </c>
      <c r="F126" s="391">
        <v>1200</v>
      </c>
      <c r="G126" s="392">
        <f t="shared" ref="G126:G128" si="39">D126*F126</f>
        <v>13200</v>
      </c>
      <c r="H126" s="369">
        <f t="shared" ref="H126:H128" si="40">D126*F126</f>
        <v>13200</v>
      </c>
      <c r="I126" s="294"/>
      <c r="J126" s="294"/>
      <c r="K126" s="294"/>
      <c r="L126" s="326"/>
      <c r="M126" s="326"/>
      <c r="N126" s="326"/>
      <c r="O126" s="326"/>
      <c r="P126" s="326"/>
      <c r="Q126" s="326"/>
      <c r="R126" s="326"/>
      <c r="S126" s="326"/>
      <c r="T126" s="326"/>
      <c r="U126" s="326"/>
      <c r="V126" s="326"/>
      <c r="W126" s="326"/>
      <c r="X126" s="326"/>
      <c r="Y126" s="326"/>
      <c r="Z126" s="326"/>
      <c r="AA126" s="326"/>
      <c r="AB126" s="326"/>
      <c r="AC126" s="326"/>
      <c r="AD126" s="326"/>
      <c r="AE126" s="326"/>
    </row>
    <row r="127" spans="1:31" ht="27.6" x14ac:dyDescent="0.25">
      <c r="A127" s="294"/>
      <c r="B127" s="316"/>
      <c r="C127" s="393" t="s">
        <v>142</v>
      </c>
      <c r="D127" s="391" t="s">
        <v>284</v>
      </c>
      <c r="E127" s="398" t="s">
        <v>283</v>
      </c>
      <c r="F127" s="391">
        <v>900</v>
      </c>
      <c r="G127" s="392">
        <f t="shared" si="39"/>
        <v>9900</v>
      </c>
      <c r="H127" s="369">
        <f t="shared" si="40"/>
        <v>9900</v>
      </c>
      <c r="I127" s="294"/>
      <c r="J127" s="294"/>
      <c r="K127" s="294"/>
      <c r="L127" s="326"/>
      <c r="M127" s="326"/>
      <c r="N127" s="326"/>
      <c r="O127" s="326"/>
      <c r="P127" s="326"/>
      <c r="Q127" s="326"/>
      <c r="R127" s="326"/>
      <c r="S127" s="326"/>
      <c r="T127" s="326"/>
      <c r="U127" s="326"/>
      <c r="V127" s="326"/>
      <c r="W127" s="326"/>
      <c r="X127" s="326"/>
      <c r="Y127" s="326"/>
      <c r="Z127" s="326"/>
      <c r="AA127" s="326"/>
      <c r="AB127" s="326"/>
      <c r="AC127" s="326"/>
      <c r="AD127" s="326"/>
      <c r="AE127" s="326"/>
    </row>
    <row r="128" spans="1:31" ht="27.6" x14ac:dyDescent="0.25">
      <c r="A128" s="294"/>
      <c r="B128" s="316"/>
      <c r="C128" s="393" t="s">
        <v>285</v>
      </c>
      <c r="D128" s="391" t="s">
        <v>284</v>
      </c>
      <c r="E128" s="398" t="s">
        <v>283</v>
      </c>
      <c r="F128" s="391">
        <v>300</v>
      </c>
      <c r="G128" s="392">
        <f t="shared" si="39"/>
        <v>3300</v>
      </c>
      <c r="H128" s="369">
        <f t="shared" si="40"/>
        <v>3300</v>
      </c>
      <c r="I128" s="294"/>
      <c r="J128" s="294"/>
      <c r="K128" s="294"/>
      <c r="L128" s="326"/>
      <c r="M128" s="326"/>
      <c r="N128" s="326"/>
      <c r="O128" s="326"/>
      <c r="P128" s="326"/>
      <c r="Q128" s="326"/>
      <c r="R128" s="326"/>
      <c r="S128" s="326"/>
      <c r="T128" s="326"/>
      <c r="U128" s="326"/>
      <c r="V128" s="326"/>
      <c r="W128" s="326"/>
      <c r="X128" s="326"/>
      <c r="Y128" s="326"/>
      <c r="Z128" s="326"/>
      <c r="AA128" s="326"/>
      <c r="AB128" s="326"/>
      <c r="AC128" s="326"/>
      <c r="AD128" s="326"/>
      <c r="AE128" s="326"/>
    </row>
    <row r="129" spans="1:31" ht="13.8" x14ac:dyDescent="0.25">
      <c r="A129" s="326"/>
      <c r="B129" s="326"/>
      <c r="C129" s="326"/>
      <c r="D129" s="330"/>
      <c r="E129" s="330"/>
      <c r="F129" s="330"/>
      <c r="G129" s="330"/>
      <c r="H129" s="331"/>
      <c r="I129" s="326"/>
      <c r="J129" s="326"/>
      <c r="K129" s="326"/>
      <c r="L129" s="326"/>
      <c r="M129" s="326"/>
      <c r="N129" s="326"/>
      <c r="O129" s="326"/>
      <c r="P129" s="326"/>
      <c r="Q129" s="326"/>
      <c r="R129" s="326"/>
      <c r="S129" s="326"/>
      <c r="T129" s="326"/>
      <c r="U129" s="326"/>
      <c r="V129" s="326"/>
      <c r="W129" s="326"/>
      <c r="X129" s="326"/>
      <c r="Y129" s="326"/>
      <c r="Z129" s="326"/>
      <c r="AA129" s="326"/>
      <c r="AB129" s="326"/>
      <c r="AC129" s="326"/>
      <c r="AD129" s="326"/>
      <c r="AE129" s="326"/>
    </row>
    <row r="130" spans="1:31" ht="13.8" x14ac:dyDescent="0.25">
      <c r="A130" s="326"/>
      <c r="B130" s="326"/>
      <c r="C130" s="326"/>
      <c r="D130" s="330"/>
      <c r="E130" s="330"/>
      <c r="F130" s="330"/>
      <c r="G130" s="330"/>
      <c r="H130" s="331"/>
      <c r="I130" s="326"/>
      <c r="J130" s="326"/>
      <c r="K130" s="326"/>
      <c r="L130" s="326"/>
      <c r="M130" s="326"/>
      <c r="N130" s="326"/>
      <c r="O130" s="326"/>
      <c r="P130" s="326"/>
      <c r="Q130" s="326"/>
      <c r="R130" s="326"/>
      <c r="S130" s="326"/>
      <c r="T130" s="326"/>
      <c r="U130" s="326"/>
      <c r="V130" s="326"/>
      <c r="W130" s="326"/>
      <c r="X130" s="326"/>
      <c r="Y130" s="326"/>
      <c r="Z130" s="326"/>
      <c r="AA130" s="326"/>
      <c r="AB130" s="326"/>
      <c r="AC130" s="326"/>
      <c r="AD130" s="326"/>
      <c r="AE130" s="326"/>
    </row>
    <row r="131" spans="1:31" ht="13.8" x14ac:dyDescent="0.25">
      <c r="A131" s="326"/>
      <c r="B131" s="326"/>
      <c r="C131" s="326"/>
      <c r="D131" s="330"/>
      <c r="E131" s="330"/>
      <c r="F131" s="330"/>
      <c r="G131" s="330"/>
      <c r="H131" s="331"/>
      <c r="I131" s="326"/>
      <c r="J131" s="326"/>
      <c r="K131" s="326"/>
      <c r="L131" s="326"/>
      <c r="M131" s="326"/>
      <c r="N131" s="326"/>
      <c r="O131" s="326"/>
      <c r="P131" s="326"/>
      <c r="Q131" s="326"/>
      <c r="R131" s="326"/>
      <c r="S131" s="326"/>
      <c r="T131" s="326"/>
      <c r="U131" s="326"/>
      <c r="V131" s="326"/>
      <c r="W131" s="326"/>
      <c r="X131" s="326"/>
      <c r="Y131" s="326"/>
      <c r="Z131" s="326"/>
      <c r="AA131" s="326"/>
      <c r="AB131" s="326"/>
      <c r="AC131" s="326"/>
      <c r="AD131" s="326"/>
      <c r="AE131" s="326"/>
    </row>
    <row r="132" spans="1:31" ht="13.8" x14ac:dyDescent="0.25">
      <c r="A132" s="326"/>
      <c r="B132" s="326"/>
      <c r="C132" s="326"/>
      <c r="D132" s="330"/>
      <c r="E132" s="330"/>
      <c r="F132" s="330"/>
      <c r="G132" s="330"/>
      <c r="H132" s="331"/>
      <c r="I132" s="326"/>
      <c r="J132" s="326"/>
      <c r="K132" s="326"/>
      <c r="L132" s="326"/>
      <c r="M132" s="326"/>
      <c r="N132" s="326"/>
      <c r="O132" s="326"/>
      <c r="P132" s="326"/>
      <c r="Q132" s="326"/>
      <c r="R132" s="326"/>
      <c r="S132" s="326"/>
      <c r="T132" s="326"/>
      <c r="U132" s="326"/>
      <c r="V132" s="326"/>
      <c r="W132" s="326"/>
      <c r="X132" s="326"/>
      <c r="Y132" s="326"/>
      <c r="Z132" s="326"/>
      <c r="AA132" s="326"/>
      <c r="AB132" s="326"/>
      <c r="AC132" s="326"/>
      <c r="AD132" s="326"/>
      <c r="AE132" s="326"/>
    </row>
    <row r="133" spans="1:31" ht="13.8" x14ac:dyDescent="0.25">
      <c r="A133" s="326"/>
      <c r="B133" s="326"/>
      <c r="C133" s="326"/>
      <c r="D133" s="330"/>
      <c r="E133" s="330"/>
      <c r="F133" s="330"/>
      <c r="G133" s="330"/>
      <c r="H133" s="331"/>
      <c r="I133" s="326"/>
      <c r="J133" s="326"/>
      <c r="K133" s="326"/>
      <c r="L133" s="326"/>
      <c r="M133" s="326"/>
      <c r="N133" s="326"/>
      <c r="O133" s="326"/>
      <c r="P133" s="326"/>
      <c r="Q133" s="326"/>
      <c r="R133" s="326"/>
      <c r="S133" s="326"/>
      <c r="T133" s="326"/>
      <c r="U133" s="326"/>
      <c r="V133" s="326"/>
      <c r="W133" s="326"/>
      <c r="X133" s="326"/>
      <c r="Y133" s="326"/>
      <c r="Z133" s="326"/>
      <c r="AA133" s="326"/>
      <c r="AB133" s="326"/>
      <c r="AC133" s="326"/>
      <c r="AD133" s="326"/>
      <c r="AE133" s="326"/>
    </row>
    <row r="134" spans="1:31" ht="13.8" x14ac:dyDescent="0.25">
      <c r="A134" s="326"/>
      <c r="B134" s="326"/>
      <c r="C134" s="326"/>
      <c r="D134" s="330"/>
      <c r="E134" s="330"/>
      <c r="F134" s="330"/>
      <c r="G134" s="330"/>
      <c r="H134" s="331"/>
      <c r="I134" s="326"/>
      <c r="J134" s="326"/>
      <c r="K134" s="326"/>
      <c r="L134" s="326"/>
      <c r="M134" s="326"/>
      <c r="N134" s="326"/>
      <c r="O134" s="326"/>
      <c r="P134" s="326"/>
      <c r="Q134" s="326"/>
      <c r="R134" s="326"/>
      <c r="S134" s="326"/>
      <c r="T134" s="326"/>
      <c r="U134" s="326"/>
      <c r="V134" s="326"/>
      <c r="W134" s="326"/>
      <c r="X134" s="326"/>
      <c r="Y134" s="326"/>
      <c r="Z134" s="326"/>
      <c r="AA134" s="326"/>
      <c r="AB134" s="326"/>
      <c r="AC134" s="326"/>
      <c r="AD134" s="326"/>
      <c r="AE134" s="326"/>
    </row>
    <row r="135" spans="1:31" ht="13.8" x14ac:dyDescent="0.25">
      <c r="A135" s="326"/>
      <c r="B135" s="326"/>
      <c r="C135" s="326"/>
      <c r="D135" s="330"/>
      <c r="E135" s="330"/>
      <c r="F135" s="330"/>
      <c r="G135" s="330"/>
      <c r="H135" s="331"/>
      <c r="I135" s="326"/>
      <c r="J135" s="326"/>
      <c r="K135" s="326"/>
      <c r="L135" s="326"/>
      <c r="M135" s="326"/>
      <c r="N135" s="326"/>
      <c r="O135" s="326"/>
      <c r="P135" s="326"/>
      <c r="Q135" s="326"/>
      <c r="R135" s="326"/>
      <c r="S135" s="326"/>
      <c r="T135" s="326"/>
      <c r="U135" s="326"/>
      <c r="V135" s="326"/>
      <c r="W135" s="326"/>
      <c r="X135" s="326"/>
      <c r="Y135" s="326"/>
      <c r="Z135" s="326"/>
      <c r="AA135" s="326"/>
      <c r="AB135" s="326"/>
      <c r="AC135" s="326"/>
      <c r="AD135" s="326"/>
      <c r="AE135" s="326"/>
    </row>
    <row r="136" spans="1:31" ht="13.8" x14ac:dyDescent="0.25">
      <c r="A136" s="326"/>
      <c r="B136" s="326"/>
      <c r="C136" s="326"/>
      <c r="D136" s="330"/>
      <c r="E136" s="330"/>
      <c r="F136" s="330"/>
      <c r="G136" s="330"/>
      <c r="H136" s="331"/>
      <c r="I136" s="326"/>
      <c r="J136" s="326"/>
      <c r="K136" s="326"/>
      <c r="L136" s="326"/>
      <c r="M136" s="326"/>
      <c r="N136" s="326"/>
      <c r="O136" s="326"/>
      <c r="P136" s="326"/>
      <c r="Q136" s="326"/>
      <c r="R136" s="326"/>
      <c r="S136" s="326"/>
      <c r="T136" s="326"/>
      <c r="U136" s="326"/>
      <c r="V136" s="326"/>
      <c r="W136" s="326"/>
      <c r="X136" s="326"/>
      <c r="Y136" s="326"/>
      <c r="Z136" s="326"/>
      <c r="AA136" s="326"/>
      <c r="AB136" s="326"/>
      <c r="AC136" s="326"/>
      <c r="AD136" s="326"/>
      <c r="AE136" s="326"/>
    </row>
    <row r="137" spans="1:31" ht="13.8" x14ac:dyDescent="0.25">
      <c r="A137" s="326"/>
      <c r="B137" s="326"/>
      <c r="C137" s="326"/>
      <c r="D137" s="330"/>
      <c r="E137" s="330"/>
      <c r="F137" s="330"/>
      <c r="G137" s="330"/>
      <c r="H137" s="331"/>
      <c r="I137" s="326"/>
      <c r="J137" s="326"/>
      <c r="K137" s="326"/>
      <c r="L137" s="326"/>
      <c r="M137" s="326"/>
      <c r="N137" s="326"/>
      <c r="O137" s="326"/>
      <c r="P137" s="326"/>
      <c r="Q137" s="326"/>
      <c r="R137" s="326"/>
      <c r="S137" s="326"/>
      <c r="T137" s="326"/>
      <c r="U137" s="326"/>
      <c r="V137" s="326"/>
      <c r="W137" s="326"/>
      <c r="X137" s="326"/>
      <c r="Y137" s="326"/>
      <c r="Z137" s="326"/>
      <c r="AA137" s="326"/>
      <c r="AB137" s="326"/>
      <c r="AC137" s="326"/>
      <c r="AD137" s="326"/>
      <c r="AE137" s="326"/>
    </row>
    <row r="138" spans="1:31" ht="13.8" x14ac:dyDescent="0.25">
      <c r="A138" s="326"/>
      <c r="B138" s="326"/>
      <c r="C138" s="326"/>
      <c r="D138" s="330"/>
      <c r="E138" s="330"/>
      <c r="F138" s="330"/>
      <c r="G138" s="330"/>
      <c r="H138" s="331"/>
      <c r="I138" s="326"/>
      <c r="J138" s="326"/>
      <c r="K138" s="326"/>
      <c r="L138" s="326"/>
      <c r="M138" s="326"/>
      <c r="N138" s="326"/>
      <c r="O138" s="326"/>
      <c r="P138" s="326"/>
      <c r="Q138" s="326"/>
      <c r="R138" s="326"/>
      <c r="S138" s="326"/>
      <c r="T138" s="326"/>
      <c r="U138" s="326"/>
      <c r="V138" s="326"/>
      <c r="W138" s="326"/>
      <c r="X138" s="326"/>
      <c r="Y138" s="326"/>
      <c r="Z138" s="326"/>
      <c r="AA138" s="326"/>
      <c r="AB138" s="326"/>
      <c r="AC138" s="326"/>
      <c r="AD138" s="326"/>
      <c r="AE138" s="326"/>
    </row>
    <row r="139" spans="1:31" ht="13.8" x14ac:dyDescent="0.25">
      <c r="A139" s="326"/>
      <c r="B139" s="326"/>
      <c r="C139" s="326"/>
      <c r="D139" s="330"/>
      <c r="E139" s="330"/>
      <c r="F139" s="330"/>
      <c r="G139" s="330"/>
      <c r="H139" s="331"/>
      <c r="I139" s="326"/>
      <c r="J139" s="326"/>
      <c r="K139" s="326"/>
      <c r="L139" s="326"/>
      <c r="M139" s="326"/>
      <c r="N139" s="326"/>
      <c r="O139" s="326"/>
      <c r="P139" s="326"/>
      <c r="Q139" s="326"/>
      <c r="R139" s="326"/>
      <c r="S139" s="326"/>
      <c r="T139" s="326"/>
      <c r="U139" s="326"/>
      <c r="V139" s="326"/>
      <c r="W139" s="326"/>
      <c r="X139" s="326"/>
      <c r="Y139" s="326"/>
      <c r="Z139" s="326"/>
      <c r="AA139" s="326"/>
      <c r="AB139" s="326"/>
      <c r="AC139" s="326"/>
      <c r="AD139" s="326"/>
      <c r="AE139" s="326"/>
    </row>
    <row r="140" spans="1:31" ht="13.8" x14ac:dyDescent="0.25">
      <c r="A140" s="326"/>
      <c r="B140" s="326"/>
      <c r="C140" s="326"/>
      <c r="D140" s="330"/>
      <c r="E140" s="330"/>
      <c r="F140" s="330"/>
      <c r="G140" s="330"/>
      <c r="H140" s="331"/>
      <c r="I140" s="326"/>
      <c r="J140" s="326"/>
      <c r="K140" s="326"/>
      <c r="L140" s="326"/>
      <c r="M140" s="326"/>
      <c r="N140" s="326"/>
      <c r="O140" s="326"/>
      <c r="P140" s="326"/>
      <c r="Q140" s="326"/>
      <c r="R140" s="326"/>
      <c r="S140" s="326"/>
      <c r="T140" s="326"/>
      <c r="U140" s="326"/>
      <c r="V140" s="326"/>
      <c r="W140" s="326"/>
      <c r="X140" s="326"/>
      <c r="Y140" s="326"/>
      <c r="Z140" s="326"/>
      <c r="AA140" s="326"/>
      <c r="AB140" s="326"/>
      <c r="AC140" s="326"/>
      <c r="AD140" s="326"/>
      <c r="AE140" s="326"/>
    </row>
    <row r="141" spans="1:31" ht="13.8" x14ac:dyDescent="0.25">
      <c r="A141" s="326"/>
      <c r="B141" s="326"/>
      <c r="C141" s="326"/>
      <c r="D141" s="330"/>
      <c r="E141" s="330"/>
      <c r="F141" s="330"/>
      <c r="G141" s="330"/>
      <c r="H141" s="331"/>
      <c r="I141" s="326"/>
      <c r="J141" s="326"/>
      <c r="K141" s="326"/>
      <c r="L141" s="326"/>
      <c r="M141" s="326"/>
      <c r="N141" s="326"/>
      <c r="O141" s="326"/>
      <c r="P141" s="326"/>
      <c r="Q141" s="326"/>
      <c r="R141" s="326"/>
      <c r="S141" s="326"/>
      <c r="T141" s="326"/>
      <c r="U141" s="326"/>
      <c r="V141" s="326"/>
      <c r="W141" s="326"/>
      <c r="X141" s="326"/>
      <c r="Y141" s="326"/>
      <c r="Z141" s="326"/>
      <c r="AA141" s="326"/>
      <c r="AB141" s="326"/>
      <c r="AC141" s="326"/>
      <c r="AD141" s="326"/>
      <c r="AE141" s="326"/>
    </row>
    <row r="142" spans="1:31" ht="13.8" x14ac:dyDescent="0.25">
      <c r="A142" s="326"/>
      <c r="B142" s="326"/>
      <c r="C142" s="326"/>
      <c r="D142" s="330"/>
      <c r="E142" s="330"/>
      <c r="F142" s="330"/>
      <c r="G142" s="330"/>
      <c r="H142" s="331"/>
      <c r="I142" s="326"/>
      <c r="J142" s="326"/>
      <c r="K142" s="326"/>
      <c r="L142" s="326"/>
      <c r="M142" s="326"/>
      <c r="N142" s="326"/>
      <c r="O142" s="326"/>
      <c r="P142" s="326"/>
      <c r="Q142" s="326"/>
      <c r="R142" s="326"/>
      <c r="S142" s="326"/>
      <c r="T142" s="326"/>
      <c r="U142" s="326"/>
      <c r="V142" s="326"/>
      <c r="W142" s="326"/>
      <c r="X142" s="326"/>
      <c r="Y142" s="326"/>
      <c r="Z142" s="326"/>
      <c r="AA142" s="326"/>
      <c r="AB142" s="326"/>
      <c r="AC142" s="326"/>
      <c r="AD142" s="326"/>
      <c r="AE142" s="326"/>
    </row>
    <row r="143" spans="1:31" ht="13.8" x14ac:dyDescent="0.25">
      <c r="A143" s="326"/>
      <c r="B143" s="326"/>
      <c r="C143" s="326"/>
      <c r="D143" s="330"/>
      <c r="E143" s="330"/>
      <c r="F143" s="330"/>
      <c r="G143" s="330"/>
      <c r="H143" s="331"/>
      <c r="I143" s="326"/>
      <c r="J143" s="326"/>
      <c r="K143" s="326"/>
      <c r="L143" s="326"/>
      <c r="M143" s="326"/>
      <c r="N143" s="326"/>
      <c r="O143" s="326"/>
      <c r="P143" s="326"/>
      <c r="Q143" s="326"/>
      <c r="R143" s="326"/>
      <c r="S143" s="326"/>
      <c r="T143" s="326"/>
      <c r="U143" s="326"/>
      <c r="V143" s="326"/>
      <c r="W143" s="326"/>
      <c r="X143" s="326"/>
      <c r="Y143" s="326"/>
      <c r="Z143" s="326"/>
      <c r="AA143" s="326"/>
      <c r="AB143" s="326"/>
      <c r="AC143" s="326"/>
      <c r="AD143" s="326"/>
      <c r="AE143" s="326"/>
    </row>
    <row r="144" spans="1:31" ht="13.8" x14ac:dyDescent="0.25">
      <c r="A144" s="326"/>
      <c r="B144" s="326"/>
      <c r="C144" s="326"/>
      <c r="D144" s="330"/>
      <c r="E144" s="330"/>
      <c r="F144" s="330"/>
      <c r="G144" s="330"/>
      <c r="H144" s="331"/>
      <c r="I144" s="326"/>
      <c r="J144" s="326"/>
      <c r="K144" s="326"/>
      <c r="L144" s="326"/>
      <c r="M144" s="326"/>
      <c r="N144" s="326"/>
      <c r="O144" s="326"/>
      <c r="P144" s="326"/>
      <c r="Q144" s="326"/>
      <c r="R144" s="326"/>
      <c r="S144" s="326"/>
      <c r="T144" s="326"/>
      <c r="U144" s="326"/>
      <c r="V144" s="326"/>
      <c r="W144" s="326"/>
      <c r="X144" s="326"/>
      <c r="Y144" s="326"/>
      <c r="Z144" s="326"/>
      <c r="AA144" s="326"/>
      <c r="AB144" s="326"/>
      <c r="AC144" s="326"/>
      <c r="AD144" s="326"/>
      <c r="AE144" s="326"/>
    </row>
    <row r="145" spans="1:31" ht="13.8" x14ac:dyDescent="0.25">
      <c r="A145" s="326"/>
      <c r="B145" s="326"/>
      <c r="C145" s="326"/>
      <c r="D145" s="330"/>
      <c r="E145" s="330"/>
      <c r="F145" s="330"/>
      <c r="G145" s="330"/>
      <c r="H145" s="331"/>
      <c r="I145" s="326"/>
      <c r="J145" s="326"/>
      <c r="K145" s="326"/>
      <c r="L145" s="326"/>
      <c r="M145" s="326"/>
      <c r="N145" s="326"/>
      <c r="O145" s="326"/>
      <c r="P145" s="326"/>
      <c r="Q145" s="326"/>
      <c r="R145" s="326"/>
      <c r="S145" s="326"/>
      <c r="T145" s="326"/>
      <c r="U145" s="326"/>
      <c r="V145" s="326"/>
      <c r="W145" s="326"/>
      <c r="X145" s="326"/>
      <c r="Y145" s="326"/>
      <c r="Z145" s="326"/>
      <c r="AA145" s="326"/>
      <c r="AB145" s="326"/>
      <c r="AC145" s="326"/>
      <c r="AD145" s="326"/>
      <c r="AE145" s="326"/>
    </row>
    <row r="146" spans="1:31" ht="13.8" x14ac:dyDescent="0.25">
      <c r="A146" s="326"/>
      <c r="B146" s="326"/>
      <c r="C146" s="326"/>
      <c r="D146" s="330"/>
      <c r="E146" s="330"/>
      <c r="F146" s="330"/>
      <c r="G146" s="330"/>
      <c r="H146" s="331"/>
      <c r="I146" s="326"/>
      <c r="J146" s="326"/>
      <c r="K146" s="326"/>
      <c r="L146" s="326"/>
      <c r="M146" s="326"/>
      <c r="N146" s="326"/>
      <c r="O146" s="326"/>
      <c r="P146" s="326"/>
      <c r="Q146" s="326"/>
      <c r="R146" s="326"/>
      <c r="S146" s="326"/>
      <c r="T146" s="326"/>
      <c r="U146" s="326"/>
      <c r="V146" s="326"/>
      <c r="W146" s="326"/>
      <c r="X146" s="326"/>
      <c r="Y146" s="326"/>
      <c r="Z146" s="326"/>
      <c r="AA146" s="326"/>
      <c r="AB146" s="326"/>
      <c r="AC146" s="326"/>
      <c r="AD146" s="326"/>
      <c r="AE146" s="326"/>
    </row>
    <row r="147" spans="1:31" ht="13.8" x14ac:dyDescent="0.25">
      <c r="A147" s="326"/>
      <c r="B147" s="326"/>
      <c r="C147" s="326"/>
      <c r="D147" s="330"/>
      <c r="E147" s="330"/>
      <c r="F147" s="330"/>
      <c r="G147" s="330"/>
      <c r="H147" s="331"/>
      <c r="I147" s="326"/>
      <c r="J147" s="326"/>
      <c r="K147" s="326"/>
      <c r="L147" s="326"/>
      <c r="M147" s="326"/>
      <c r="N147" s="326"/>
      <c r="O147" s="326"/>
      <c r="P147" s="326"/>
      <c r="Q147" s="326"/>
      <c r="R147" s="326"/>
      <c r="S147" s="326"/>
      <c r="T147" s="326"/>
      <c r="U147" s="326"/>
      <c r="V147" s="326"/>
      <c r="W147" s="326"/>
      <c r="X147" s="326"/>
      <c r="Y147" s="326"/>
      <c r="Z147" s="326"/>
      <c r="AA147" s="326"/>
      <c r="AB147" s="326"/>
      <c r="AC147" s="326"/>
      <c r="AD147" s="326"/>
      <c r="AE147" s="326"/>
    </row>
    <row r="148" spans="1:31" ht="13.8" x14ac:dyDescent="0.25">
      <c r="A148" s="326"/>
      <c r="B148" s="326"/>
      <c r="C148" s="326"/>
      <c r="D148" s="330"/>
      <c r="E148" s="330"/>
      <c r="F148" s="330"/>
      <c r="G148" s="330"/>
      <c r="H148" s="331"/>
      <c r="I148" s="326"/>
      <c r="J148" s="326"/>
      <c r="K148" s="326"/>
      <c r="L148" s="326"/>
      <c r="M148" s="326"/>
      <c r="N148" s="326"/>
      <c r="O148" s="326"/>
      <c r="P148" s="326"/>
      <c r="Q148" s="326"/>
      <c r="R148" s="326"/>
      <c r="S148" s="326"/>
      <c r="T148" s="326"/>
      <c r="U148" s="326"/>
      <c r="V148" s="326"/>
      <c r="W148" s="326"/>
      <c r="X148" s="326"/>
      <c r="Y148" s="326"/>
      <c r="Z148" s="326"/>
      <c r="AA148" s="326"/>
      <c r="AB148" s="326"/>
      <c r="AC148" s="326"/>
      <c r="AD148" s="326"/>
      <c r="AE148" s="326"/>
    </row>
    <row r="149" spans="1:31" ht="13.8" x14ac:dyDescent="0.25">
      <c r="A149" s="326"/>
      <c r="B149" s="326"/>
      <c r="C149" s="326"/>
      <c r="D149" s="330"/>
      <c r="E149" s="330"/>
      <c r="F149" s="330"/>
      <c r="G149" s="330"/>
      <c r="H149" s="331"/>
      <c r="I149" s="326"/>
      <c r="J149" s="326"/>
      <c r="K149" s="326"/>
      <c r="L149" s="326"/>
      <c r="M149" s="326"/>
      <c r="N149" s="326"/>
      <c r="O149" s="326"/>
      <c r="P149" s="326"/>
      <c r="Q149" s="326"/>
      <c r="R149" s="326"/>
      <c r="S149" s="326"/>
      <c r="T149" s="326"/>
      <c r="U149" s="326"/>
      <c r="V149" s="326"/>
      <c r="W149" s="326"/>
      <c r="X149" s="326"/>
      <c r="Y149" s="326"/>
      <c r="Z149" s="326"/>
      <c r="AA149" s="326"/>
      <c r="AB149" s="326"/>
      <c r="AC149" s="326"/>
      <c r="AD149" s="326"/>
      <c r="AE149" s="326"/>
    </row>
    <row r="150" spans="1:31" ht="13.8" x14ac:dyDescent="0.25">
      <c r="A150" s="326"/>
      <c r="B150" s="326"/>
      <c r="C150" s="326"/>
      <c r="D150" s="330"/>
      <c r="E150" s="330"/>
      <c r="F150" s="330"/>
      <c r="G150" s="330"/>
      <c r="H150" s="331"/>
      <c r="I150" s="326"/>
      <c r="J150" s="326"/>
      <c r="K150" s="326"/>
      <c r="L150" s="326"/>
      <c r="M150" s="326"/>
      <c r="N150" s="326"/>
      <c r="O150" s="326"/>
      <c r="P150" s="326"/>
      <c r="Q150" s="326"/>
      <c r="R150" s="326"/>
      <c r="S150" s="326"/>
      <c r="T150" s="326"/>
      <c r="U150" s="326"/>
      <c r="V150" s="326"/>
      <c r="W150" s="326"/>
      <c r="X150" s="326"/>
      <c r="Y150" s="326"/>
      <c r="Z150" s="326"/>
      <c r="AA150" s="326"/>
      <c r="AB150" s="326"/>
      <c r="AC150" s="326"/>
      <c r="AD150" s="326"/>
      <c r="AE150" s="326"/>
    </row>
    <row r="151" spans="1:31" ht="13.8" x14ac:dyDescent="0.25">
      <c r="A151" s="326"/>
      <c r="B151" s="326"/>
      <c r="C151" s="326"/>
      <c r="D151" s="330"/>
      <c r="E151" s="330"/>
      <c r="F151" s="330"/>
      <c r="G151" s="330"/>
      <c r="H151" s="331"/>
      <c r="I151" s="326"/>
      <c r="J151" s="326"/>
      <c r="K151" s="326"/>
      <c r="L151" s="326"/>
      <c r="M151" s="326"/>
      <c r="N151" s="326"/>
      <c r="O151" s="326"/>
      <c r="P151" s="326"/>
      <c r="Q151" s="326"/>
      <c r="R151" s="326"/>
      <c r="S151" s="326"/>
      <c r="T151" s="326"/>
      <c r="U151" s="326"/>
      <c r="V151" s="326"/>
      <c r="W151" s="326"/>
      <c r="X151" s="326"/>
      <c r="Y151" s="326"/>
      <c r="Z151" s="326"/>
      <c r="AA151" s="326"/>
      <c r="AB151" s="326"/>
      <c r="AC151" s="326"/>
      <c r="AD151" s="326"/>
      <c r="AE151" s="326"/>
    </row>
    <row r="152" spans="1:31" ht="13.8" x14ac:dyDescent="0.25">
      <c r="A152" s="326"/>
      <c r="B152" s="326"/>
      <c r="C152" s="326"/>
      <c r="D152" s="330"/>
      <c r="E152" s="330"/>
      <c r="F152" s="330"/>
      <c r="G152" s="330"/>
      <c r="H152" s="331"/>
      <c r="I152" s="326"/>
      <c r="J152" s="326"/>
      <c r="K152" s="326"/>
      <c r="L152" s="326"/>
      <c r="M152" s="326"/>
      <c r="N152" s="326"/>
      <c r="O152" s="326"/>
      <c r="P152" s="326"/>
      <c r="Q152" s="326"/>
      <c r="R152" s="326"/>
      <c r="S152" s="326"/>
      <c r="T152" s="326"/>
      <c r="U152" s="326"/>
      <c r="V152" s="326"/>
      <c r="W152" s="326"/>
      <c r="X152" s="326"/>
      <c r="Y152" s="326"/>
      <c r="Z152" s="326"/>
      <c r="AA152" s="326"/>
      <c r="AB152" s="326"/>
      <c r="AC152" s="326"/>
      <c r="AD152" s="326"/>
      <c r="AE152" s="326"/>
    </row>
    <row r="153" spans="1:31" ht="13.8" x14ac:dyDescent="0.25">
      <c r="A153" s="326"/>
      <c r="B153" s="326"/>
      <c r="C153" s="326"/>
      <c r="D153" s="330"/>
      <c r="E153" s="330"/>
      <c r="F153" s="330"/>
      <c r="G153" s="330"/>
      <c r="H153" s="331"/>
      <c r="I153" s="326"/>
      <c r="J153" s="326"/>
      <c r="K153" s="326"/>
      <c r="L153" s="326"/>
      <c r="M153" s="326"/>
      <c r="N153" s="326"/>
      <c r="O153" s="326"/>
      <c r="P153" s="326"/>
      <c r="Q153" s="326"/>
      <c r="R153" s="326"/>
      <c r="S153" s="326"/>
      <c r="T153" s="326"/>
      <c r="U153" s="326"/>
      <c r="V153" s="326"/>
      <c r="W153" s="326"/>
      <c r="X153" s="326"/>
      <c r="Y153" s="326"/>
      <c r="Z153" s="326"/>
      <c r="AA153" s="326"/>
      <c r="AB153" s="326"/>
      <c r="AC153" s="326"/>
      <c r="AD153" s="326"/>
      <c r="AE153" s="326"/>
    </row>
    <row r="154" spans="1:31" ht="13.8" x14ac:dyDescent="0.25">
      <c r="A154" s="326"/>
      <c r="B154" s="326"/>
      <c r="C154" s="326"/>
      <c r="D154" s="330"/>
      <c r="E154" s="330"/>
      <c r="F154" s="330"/>
      <c r="G154" s="330"/>
      <c r="H154" s="331"/>
      <c r="I154" s="326"/>
      <c r="J154" s="326"/>
      <c r="K154" s="326"/>
      <c r="L154" s="326"/>
      <c r="M154" s="326"/>
      <c r="N154" s="326"/>
      <c r="O154" s="326"/>
      <c r="P154" s="326"/>
      <c r="Q154" s="326"/>
      <c r="R154" s="326"/>
      <c r="S154" s="326"/>
      <c r="T154" s="326"/>
      <c r="U154" s="326"/>
      <c r="V154" s="326"/>
      <c r="W154" s="326"/>
      <c r="X154" s="326"/>
      <c r="Y154" s="326"/>
      <c r="Z154" s="326"/>
      <c r="AA154" s="326"/>
      <c r="AB154" s="326"/>
      <c r="AC154" s="326"/>
      <c r="AD154" s="326"/>
      <c r="AE154" s="326"/>
    </row>
    <row r="155" spans="1:31" ht="13.8" x14ac:dyDescent="0.25">
      <c r="A155" s="326"/>
      <c r="B155" s="326"/>
      <c r="C155" s="326"/>
      <c r="D155" s="330"/>
      <c r="E155" s="330"/>
      <c r="F155" s="330"/>
      <c r="G155" s="330"/>
      <c r="H155" s="331"/>
      <c r="I155" s="326"/>
      <c r="J155" s="326"/>
      <c r="K155" s="326"/>
      <c r="L155" s="326"/>
      <c r="M155" s="326"/>
      <c r="N155" s="326"/>
      <c r="O155" s="326"/>
      <c r="P155" s="326"/>
      <c r="Q155" s="326"/>
      <c r="R155" s="326"/>
      <c r="S155" s="326"/>
      <c r="T155" s="326"/>
      <c r="U155" s="326"/>
      <c r="V155" s="326"/>
      <c r="W155" s="326"/>
      <c r="X155" s="326"/>
      <c r="Y155" s="326"/>
      <c r="Z155" s="326"/>
      <c r="AA155" s="326"/>
      <c r="AB155" s="326"/>
      <c r="AC155" s="326"/>
      <c r="AD155" s="326"/>
      <c r="AE155" s="326"/>
    </row>
    <row r="156" spans="1:31" ht="13.8" x14ac:dyDescent="0.25">
      <c r="A156" s="326"/>
      <c r="B156" s="326"/>
      <c r="C156" s="326"/>
      <c r="D156" s="330"/>
      <c r="E156" s="330"/>
      <c r="F156" s="330"/>
      <c r="G156" s="330"/>
      <c r="H156" s="331"/>
      <c r="I156" s="326"/>
      <c r="J156" s="326"/>
      <c r="K156" s="326"/>
      <c r="L156" s="326"/>
      <c r="M156" s="326"/>
      <c r="N156" s="326"/>
      <c r="O156" s="326"/>
      <c r="P156" s="326"/>
      <c r="Q156" s="326"/>
      <c r="R156" s="326"/>
      <c r="S156" s="326"/>
      <c r="T156" s="326"/>
      <c r="U156" s="326"/>
      <c r="V156" s="326"/>
      <c r="W156" s="326"/>
      <c r="X156" s="326"/>
      <c r="Y156" s="326"/>
      <c r="Z156" s="326"/>
      <c r="AA156" s="326"/>
      <c r="AB156" s="326"/>
      <c r="AC156" s="326"/>
      <c r="AD156" s="326"/>
      <c r="AE156" s="326"/>
    </row>
    <row r="157" spans="1:31" ht="13.8" x14ac:dyDescent="0.25">
      <c r="A157" s="326"/>
      <c r="B157" s="326"/>
      <c r="C157" s="326"/>
      <c r="D157" s="330"/>
      <c r="E157" s="330"/>
      <c r="F157" s="330"/>
      <c r="G157" s="330"/>
      <c r="H157" s="331"/>
      <c r="I157" s="326"/>
      <c r="J157" s="326"/>
      <c r="K157" s="326"/>
      <c r="L157" s="326"/>
      <c r="M157" s="326"/>
      <c r="N157" s="326"/>
      <c r="O157" s="326"/>
      <c r="P157" s="326"/>
      <c r="Q157" s="326"/>
      <c r="R157" s="326"/>
      <c r="S157" s="326"/>
      <c r="T157" s="326"/>
      <c r="U157" s="326"/>
      <c r="V157" s="326"/>
      <c r="W157" s="326"/>
      <c r="X157" s="326"/>
      <c r="Y157" s="326"/>
      <c r="Z157" s="326"/>
      <c r="AA157" s="326"/>
      <c r="AB157" s="326"/>
      <c r="AC157" s="326"/>
      <c r="AD157" s="326"/>
      <c r="AE157" s="326"/>
    </row>
    <row r="158" spans="1:31" ht="13.8" x14ac:dyDescent="0.25">
      <c r="A158" s="326"/>
      <c r="B158" s="326"/>
      <c r="C158" s="326"/>
      <c r="D158" s="330"/>
      <c r="E158" s="330"/>
      <c r="F158" s="330"/>
      <c r="G158" s="330"/>
      <c r="H158" s="331"/>
      <c r="I158" s="326"/>
      <c r="J158" s="326"/>
      <c r="K158" s="326"/>
      <c r="L158" s="326"/>
      <c r="M158" s="326"/>
      <c r="N158" s="326"/>
      <c r="O158" s="326"/>
      <c r="P158" s="326"/>
      <c r="Q158" s="326"/>
      <c r="R158" s="326"/>
      <c r="S158" s="326"/>
      <c r="T158" s="326"/>
      <c r="U158" s="326"/>
      <c r="V158" s="326"/>
      <c r="W158" s="326"/>
      <c r="X158" s="326"/>
      <c r="Y158" s="326"/>
      <c r="Z158" s="326"/>
      <c r="AA158" s="326"/>
      <c r="AB158" s="326"/>
      <c r="AC158" s="326"/>
      <c r="AD158" s="326"/>
      <c r="AE158" s="326"/>
    </row>
    <row r="159" spans="1:31" ht="15.75" customHeight="1" x14ac:dyDescent="0.25">
      <c r="A159" s="326"/>
      <c r="B159" s="326"/>
      <c r="C159" s="326"/>
      <c r="D159" s="330"/>
      <c r="E159" s="330"/>
      <c r="F159" s="330"/>
      <c r="G159" s="330"/>
      <c r="H159" s="331"/>
      <c r="I159" s="326"/>
      <c r="J159" s="326"/>
      <c r="K159" s="326"/>
      <c r="L159" s="326"/>
      <c r="M159" s="326"/>
      <c r="N159" s="326"/>
      <c r="O159" s="326"/>
      <c r="P159" s="326"/>
      <c r="Q159" s="326"/>
      <c r="R159" s="326"/>
      <c r="S159" s="326"/>
      <c r="T159" s="326"/>
      <c r="U159" s="326"/>
      <c r="V159" s="326"/>
      <c r="W159" s="326"/>
      <c r="X159" s="326"/>
      <c r="Y159" s="326"/>
      <c r="Z159" s="326"/>
      <c r="AA159" s="326"/>
      <c r="AB159" s="326"/>
      <c r="AC159" s="326"/>
      <c r="AD159" s="326"/>
      <c r="AE159" s="326"/>
    </row>
    <row r="160" spans="1:31" ht="15.75" customHeight="1" x14ac:dyDescent="0.25">
      <c r="A160" s="326"/>
      <c r="B160" s="326"/>
      <c r="C160" s="326"/>
      <c r="D160" s="330"/>
      <c r="E160" s="330"/>
      <c r="F160" s="330"/>
      <c r="G160" s="330"/>
      <c r="H160" s="331"/>
      <c r="I160" s="326"/>
      <c r="J160" s="326"/>
      <c r="K160" s="326"/>
      <c r="L160" s="326"/>
      <c r="M160" s="326"/>
      <c r="N160" s="326"/>
      <c r="O160" s="326"/>
      <c r="P160" s="326"/>
      <c r="Q160" s="326"/>
      <c r="R160" s="326"/>
      <c r="S160" s="326"/>
      <c r="T160" s="326"/>
      <c r="U160" s="326"/>
      <c r="V160" s="326"/>
      <c r="W160" s="326"/>
      <c r="X160" s="326"/>
      <c r="Y160" s="326"/>
      <c r="Z160" s="326"/>
      <c r="AA160" s="326"/>
      <c r="AB160" s="326"/>
      <c r="AC160" s="326"/>
      <c r="AD160" s="326"/>
      <c r="AE160" s="326"/>
    </row>
    <row r="161" spans="1:31" ht="15.75" customHeight="1" x14ac:dyDescent="0.25">
      <c r="A161" s="326"/>
      <c r="B161" s="326"/>
      <c r="C161" s="326"/>
      <c r="D161" s="330"/>
      <c r="E161" s="330"/>
      <c r="F161" s="330"/>
      <c r="G161" s="330"/>
      <c r="H161" s="331"/>
      <c r="I161" s="326"/>
      <c r="J161" s="326"/>
      <c r="K161" s="326"/>
      <c r="L161" s="326"/>
      <c r="M161" s="326"/>
      <c r="N161" s="326"/>
      <c r="O161" s="326"/>
      <c r="P161" s="326"/>
      <c r="Q161" s="326"/>
      <c r="R161" s="326"/>
      <c r="S161" s="326"/>
      <c r="T161" s="326"/>
      <c r="U161" s="326"/>
      <c r="V161" s="326"/>
      <c r="W161" s="326"/>
      <c r="X161" s="326"/>
      <c r="Y161" s="326"/>
      <c r="Z161" s="326"/>
      <c r="AA161" s="326"/>
      <c r="AB161" s="326"/>
      <c r="AC161" s="326"/>
      <c r="AD161" s="326"/>
      <c r="AE161" s="326"/>
    </row>
    <row r="162" spans="1:31" ht="15.75" customHeight="1" x14ac:dyDescent="0.25">
      <c r="A162" s="326"/>
      <c r="B162" s="326"/>
      <c r="C162" s="326"/>
      <c r="D162" s="330"/>
      <c r="E162" s="330"/>
      <c r="F162" s="330"/>
      <c r="G162" s="330"/>
      <c r="H162" s="331"/>
      <c r="I162" s="326"/>
      <c r="J162" s="326"/>
      <c r="K162" s="326"/>
      <c r="L162" s="326"/>
      <c r="M162" s="326"/>
      <c r="N162" s="326"/>
      <c r="O162" s="326"/>
      <c r="P162" s="326"/>
      <c r="Q162" s="326"/>
      <c r="R162" s="326"/>
      <c r="S162" s="326"/>
      <c r="T162" s="326"/>
      <c r="U162" s="326"/>
      <c r="V162" s="326"/>
      <c r="W162" s="326"/>
      <c r="X162" s="326"/>
      <c r="Y162" s="326"/>
      <c r="Z162" s="326"/>
      <c r="AA162" s="326"/>
      <c r="AB162" s="326"/>
      <c r="AC162" s="326"/>
      <c r="AD162" s="326"/>
      <c r="AE162" s="326"/>
    </row>
    <row r="163" spans="1:31" ht="15.75" customHeight="1" x14ac:dyDescent="0.25">
      <c r="A163" s="326"/>
      <c r="B163" s="326"/>
      <c r="C163" s="326"/>
      <c r="D163" s="330"/>
      <c r="E163" s="330"/>
      <c r="F163" s="330"/>
      <c r="G163" s="330"/>
      <c r="H163" s="331"/>
      <c r="I163" s="326"/>
      <c r="J163" s="326"/>
      <c r="K163" s="326"/>
      <c r="L163" s="326"/>
      <c r="M163" s="326"/>
      <c r="N163" s="326"/>
      <c r="O163" s="326"/>
      <c r="P163" s="326"/>
      <c r="Q163" s="326"/>
      <c r="R163" s="326"/>
      <c r="S163" s="326"/>
      <c r="T163" s="326"/>
      <c r="U163" s="326"/>
      <c r="V163" s="326"/>
      <c r="W163" s="326"/>
      <c r="X163" s="326"/>
      <c r="Y163" s="326"/>
      <c r="Z163" s="326"/>
      <c r="AA163" s="326"/>
      <c r="AB163" s="326"/>
      <c r="AC163" s="326"/>
      <c r="AD163" s="326"/>
      <c r="AE163" s="326"/>
    </row>
    <row r="164" spans="1:31" ht="15.75" customHeight="1" x14ac:dyDescent="0.25">
      <c r="A164" s="326"/>
      <c r="B164" s="326"/>
      <c r="C164" s="326"/>
      <c r="D164" s="330"/>
      <c r="E164" s="330"/>
      <c r="F164" s="330"/>
      <c r="G164" s="330"/>
      <c r="H164" s="331"/>
      <c r="I164" s="326"/>
      <c r="J164" s="326"/>
      <c r="K164" s="326"/>
      <c r="L164" s="326"/>
      <c r="M164" s="326"/>
      <c r="N164" s="326"/>
      <c r="O164" s="326"/>
      <c r="P164" s="326"/>
      <c r="Q164" s="326"/>
      <c r="R164" s="326"/>
      <c r="S164" s="326"/>
      <c r="T164" s="326"/>
      <c r="U164" s="326"/>
      <c r="V164" s="326"/>
      <c r="W164" s="326"/>
      <c r="X164" s="326"/>
      <c r="Y164" s="326"/>
      <c r="Z164" s="326"/>
      <c r="AA164" s="326"/>
      <c r="AB164" s="326"/>
      <c r="AC164" s="326"/>
      <c r="AD164" s="326"/>
      <c r="AE164" s="326"/>
    </row>
    <row r="165" spans="1:31" ht="15.75" customHeight="1" x14ac:dyDescent="0.25">
      <c r="A165" s="326"/>
      <c r="B165" s="326"/>
      <c r="C165" s="326"/>
      <c r="D165" s="330"/>
      <c r="E165" s="330"/>
      <c r="F165" s="330"/>
      <c r="G165" s="330"/>
      <c r="H165" s="331"/>
      <c r="I165" s="326"/>
      <c r="J165" s="326"/>
      <c r="K165" s="326"/>
      <c r="L165" s="326"/>
      <c r="M165" s="326"/>
      <c r="N165" s="326"/>
      <c r="O165" s="326"/>
      <c r="P165" s="326"/>
      <c r="Q165" s="326"/>
      <c r="R165" s="326"/>
      <c r="S165" s="326"/>
      <c r="T165" s="326"/>
      <c r="U165" s="326"/>
      <c r="V165" s="326"/>
      <c r="W165" s="326"/>
      <c r="X165" s="326"/>
      <c r="Y165" s="326"/>
      <c r="Z165" s="326"/>
      <c r="AA165" s="326"/>
      <c r="AB165" s="326"/>
      <c r="AC165" s="326"/>
      <c r="AD165" s="326"/>
      <c r="AE165" s="326"/>
    </row>
    <row r="166" spans="1:31" ht="15.75" customHeight="1" x14ac:dyDescent="0.25">
      <c r="A166" s="326"/>
      <c r="B166" s="326"/>
      <c r="C166" s="326"/>
      <c r="D166" s="330"/>
      <c r="E166" s="330"/>
      <c r="F166" s="330"/>
      <c r="G166" s="330"/>
      <c r="H166" s="331"/>
      <c r="I166" s="326"/>
      <c r="J166" s="326"/>
      <c r="K166" s="326"/>
      <c r="L166" s="326"/>
      <c r="M166" s="326"/>
      <c r="N166" s="326"/>
      <c r="O166" s="326"/>
      <c r="P166" s="326"/>
      <c r="Q166" s="326"/>
      <c r="R166" s="326"/>
      <c r="S166" s="326"/>
      <c r="T166" s="326"/>
      <c r="U166" s="326"/>
      <c r="V166" s="326"/>
      <c r="W166" s="326"/>
      <c r="X166" s="326"/>
      <c r="Y166" s="326"/>
      <c r="Z166" s="326"/>
      <c r="AA166" s="326"/>
      <c r="AB166" s="326"/>
      <c r="AC166" s="326"/>
      <c r="AD166" s="326"/>
      <c r="AE166" s="326"/>
    </row>
    <row r="167" spans="1:31" ht="15.75" customHeight="1" x14ac:dyDescent="0.25">
      <c r="A167" s="326"/>
      <c r="B167" s="326"/>
      <c r="C167" s="326"/>
      <c r="D167" s="330"/>
      <c r="E167" s="330"/>
      <c r="F167" s="330"/>
      <c r="G167" s="330"/>
      <c r="H167" s="331"/>
      <c r="I167" s="326"/>
      <c r="J167" s="326"/>
      <c r="K167" s="326"/>
      <c r="L167" s="326"/>
      <c r="M167" s="326"/>
      <c r="N167" s="326"/>
      <c r="O167" s="326"/>
      <c r="P167" s="326"/>
      <c r="Q167" s="326"/>
      <c r="R167" s="326"/>
      <c r="S167" s="326"/>
      <c r="T167" s="326"/>
      <c r="U167" s="326"/>
      <c r="V167" s="326"/>
      <c r="W167" s="326"/>
      <c r="X167" s="326"/>
      <c r="Y167" s="326"/>
      <c r="Z167" s="326"/>
      <c r="AA167" s="326"/>
      <c r="AB167" s="326"/>
      <c r="AC167" s="326"/>
      <c r="AD167" s="326"/>
      <c r="AE167" s="326"/>
    </row>
    <row r="168" spans="1:31" ht="15.75" customHeight="1" x14ac:dyDescent="0.25">
      <c r="A168" s="326"/>
      <c r="B168" s="326"/>
      <c r="C168" s="326"/>
      <c r="D168" s="330"/>
      <c r="E168" s="330"/>
      <c r="F168" s="330"/>
      <c r="G168" s="330"/>
      <c r="H168" s="331"/>
      <c r="I168" s="326"/>
      <c r="J168" s="326"/>
      <c r="K168" s="326"/>
      <c r="L168" s="326"/>
      <c r="M168" s="326"/>
      <c r="N168" s="326"/>
      <c r="O168" s="326"/>
      <c r="P168" s="326"/>
      <c r="Q168" s="326"/>
      <c r="R168" s="326"/>
      <c r="S168" s="326"/>
      <c r="T168" s="326"/>
      <c r="U168" s="326"/>
      <c r="V168" s="326"/>
      <c r="W168" s="326"/>
      <c r="X168" s="326"/>
      <c r="Y168" s="326"/>
      <c r="Z168" s="326"/>
      <c r="AA168" s="326"/>
      <c r="AB168" s="326"/>
      <c r="AC168" s="326"/>
      <c r="AD168" s="326"/>
      <c r="AE168" s="326"/>
    </row>
    <row r="169" spans="1:31" ht="15.75" customHeight="1" x14ac:dyDescent="0.25">
      <c r="A169" s="326"/>
      <c r="B169" s="326"/>
      <c r="C169" s="326"/>
      <c r="D169" s="330"/>
      <c r="E169" s="330"/>
      <c r="F169" s="330"/>
      <c r="G169" s="330"/>
      <c r="H169" s="331"/>
      <c r="I169" s="326"/>
      <c r="J169" s="326"/>
      <c r="K169" s="326"/>
      <c r="L169" s="326"/>
      <c r="M169" s="326"/>
      <c r="N169" s="326"/>
      <c r="O169" s="326"/>
      <c r="P169" s="326"/>
      <c r="Q169" s="326"/>
      <c r="R169" s="326"/>
      <c r="S169" s="326"/>
      <c r="T169" s="326"/>
      <c r="U169" s="326"/>
      <c r="V169" s="326"/>
      <c r="W169" s="326"/>
      <c r="X169" s="326"/>
      <c r="Y169" s="326"/>
      <c r="Z169" s="326"/>
      <c r="AA169" s="326"/>
      <c r="AB169" s="326"/>
      <c r="AC169" s="326"/>
      <c r="AD169" s="326"/>
      <c r="AE169" s="326"/>
    </row>
    <row r="170" spans="1:31" ht="15.75" customHeight="1" x14ac:dyDescent="0.25">
      <c r="A170" s="326"/>
      <c r="B170" s="326"/>
      <c r="C170" s="326"/>
      <c r="D170" s="330"/>
      <c r="E170" s="330"/>
      <c r="F170" s="330"/>
      <c r="G170" s="330"/>
      <c r="H170" s="331"/>
      <c r="I170" s="326"/>
      <c r="J170" s="326"/>
      <c r="K170" s="326"/>
      <c r="L170" s="326"/>
      <c r="M170" s="326"/>
      <c r="N170" s="326"/>
      <c r="O170" s="326"/>
      <c r="P170" s="326"/>
      <c r="Q170" s="326"/>
      <c r="R170" s="326"/>
      <c r="S170" s="326"/>
      <c r="T170" s="326"/>
      <c r="U170" s="326"/>
      <c r="V170" s="326"/>
      <c r="W170" s="326"/>
      <c r="X170" s="326"/>
      <c r="Y170" s="326"/>
      <c r="Z170" s="326"/>
      <c r="AA170" s="326"/>
      <c r="AB170" s="326"/>
      <c r="AC170" s="326"/>
      <c r="AD170" s="326"/>
      <c r="AE170" s="326"/>
    </row>
    <row r="171" spans="1:31" ht="15.75" customHeight="1" x14ac:dyDescent="0.25">
      <c r="A171" s="326"/>
      <c r="B171" s="326"/>
      <c r="C171" s="326"/>
      <c r="D171" s="330"/>
      <c r="E171" s="330"/>
      <c r="F171" s="330"/>
      <c r="G171" s="330"/>
      <c r="H171" s="331"/>
      <c r="I171" s="326"/>
      <c r="J171" s="326"/>
      <c r="K171" s="326"/>
      <c r="L171" s="326"/>
      <c r="M171" s="326"/>
      <c r="N171" s="326"/>
      <c r="O171" s="326"/>
      <c r="P171" s="326"/>
      <c r="Q171" s="326"/>
      <c r="R171" s="326"/>
      <c r="S171" s="326"/>
      <c r="T171" s="326"/>
      <c r="U171" s="326"/>
      <c r="V171" s="326"/>
      <c r="W171" s="326"/>
      <c r="X171" s="326"/>
      <c r="Y171" s="326"/>
      <c r="Z171" s="326"/>
      <c r="AA171" s="326"/>
      <c r="AB171" s="326"/>
      <c r="AC171" s="326"/>
      <c r="AD171" s="326"/>
      <c r="AE171" s="326"/>
    </row>
    <row r="172" spans="1:31" ht="15.75" customHeight="1" x14ac:dyDescent="0.25">
      <c r="A172" s="326"/>
      <c r="B172" s="326"/>
      <c r="C172" s="326"/>
      <c r="D172" s="330"/>
      <c r="E172" s="330"/>
      <c r="F172" s="330"/>
      <c r="G172" s="330"/>
      <c r="H172" s="331"/>
      <c r="I172" s="326"/>
      <c r="J172" s="326"/>
      <c r="K172" s="326"/>
      <c r="L172" s="326"/>
      <c r="M172" s="326"/>
      <c r="N172" s="326"/>
      <c r="O172" s="326"/>
      <c r="P172" s="326"/>
      <c r="Q172" s="326"/>
      <c r="R172" s="326"/>
      <c r="S172" s="326"/>
      <c r="T172" s="326"/>
      <c r="U172" s="326"/>
      <c r="V172" s="326"/>
      <c r="W172" s="326"/>
      <c r="X172" s="326"/>
      <c r="Y172" s="326"/>
      <c r="Z172" s="326"/>
      <c r="AA172" s="326"/>
      <c r="AB172" s="326"/>
      <c r="AC172" s="326"/>
      <c r="AD172" s="326"/>
      <c r="AE172" s="326"/>
    </row>
    <row r="173" spans="1:31" ht="15.75" customHeight="1" x14ac:dyDescent="0.25">
      <c r="A173" s="326"/>
      <c r="B173" s="326"/>
      <c r="C173" s="326"/>
      <c r="D173" s="330"/>
      <c r="E173" s="330"/>
      <c r="F173" s="330"/>
      <c r="G173" s="330"/>
      <c r="H173" s="331"/>
      <c r="I173" s="326"/>
      <c r="J173" s="326"/>
      <c r="K173" s="326"/>
      <c r="L173" s="326"/>
      <c r="M173" s="326"/>
      <c r="N173" s="326"/>
      <c r="O173" s="326"/>
      <c r="P173" s="326"/>
      <c r="Q173" s="326"/>
      <c r="R173" s="326"/>
      <c r="S173" s="326"/>
      <c r="T173" s="326"/>
      <c r="U173" s="326"/>
      <c r="V173" s="326"/>
      <c r="W173" s="326"/>
      <c r="X173" s="326"/>
      <c r="Y173" s="326"/>
      <c r="Z173" s="326"/>
      <c r="AA173" s="326"/>
      <c r="AB173" s="326"/>
      <c r="AC173" s="326"/>
      <c r="AD173" s="326"/>
      <c r="AE173" s="326"/>
    </row>
    <row r="174" spans="1:31" ht="15.75" customHeight="1" x14ac:dyDescent="0.25">
      <c r="A174" s="326"/>
      <c r="B174" s="326"/>
      <c r="C174" s="326"/>
      <c r="D174" s="330"/>
      <c r="E174" s="330"/>
      <c r="F174" s="330"/>
      <c r="G174" s="330"/>
      <c r="H174" s="331"/>
      <c r="I174" s="326"/>
      <c r="J174" s="326"/>
      <c r="K174" s="326"/>
      <c r="L174" s="326"/>
      <c r="M174" s="326"/>
      <c r="N174" s="326"/>
      <c r="O174" s="326"/>
      <c r="P174" s="326"/>
      <c r="Q174" s="326"/>
      <c r="R174" s="326"/>
      <c r="S174" s="326"/>
      <c r="T174" s="326"/>
      <c r="U174" s="326"/>
      <c r="V174" s="326"/>
      <c r="W174" s="326"/>
      <c r="X174" s="326"/>
      <c r="Y174" s="326"/>
      <c r="Z174" s="326"/>
      <c r="AA174" s="326"/>
      <c r="AB174" s="326"/>
      <c r="AC174" s="326"/>
      <c r="AD174" s="326"/>
      <c r="AE174" s="326"/>
    </row>
    <row r="175" spans="1:31" ht="15.75" customHeight="1" x14ac:dyDescent="0.25">
      <c r="A175" s="326"/>
      <c r="B175" s="326"/>
      <c r="C175" s="326"/>
      <c r="D175" s="330"/>
      <c r="E175" s="330"/>
      <c r="F175" s="330"/>
      <c r="G175" s="330"/>
      <c r="H175" s="331"/>
      <c r="I175" s="326"/>
      <c r="J175" s="326"/>
      <c r="K175" s="326"/>
      <c r="L175" s="326"/>
      <c r="M175" s="326"/>
      <c r="N175" s="326"/>
      <c r="O175" s="326"/>
      <c r="P175" s="326"/>
      <c r="Q175" s="326"/>
      <c r="R175" s="326"/>
      <c r="S175" s="326"/>
      <c r="T175" s="326"/>
      <c r="U175" s="326"/>
      <c r="V175" s="326"/>
      <c r="W175" s="326"/>
      <c r="X175" s="326"/>
      <c r="Y175" s="326"/>
      <c r="Z175" s="326"/>
      <c r="AA175" s="326"/>
      <c r="AB175" s="326"/>
      <c r="AC175" s="326"/>
      <c r="AD175" s="326"/>
      <c r="AE175" s="326"/>
    </row>
    <row r="176" spans="1:31" ht="15.75" customHeight="1" x14ac:dyDescent="0.25">
      <c r="A176" s="326"/>
      <c r="B176" s="326"/>
      <c r="C176" s="326"/>
      <c r="D176" s="330"/>
      <c r="E176" s="330"/>
      <c r="F176" s="330"/>
      <c r="G176" s="330"/>
      <c r="H176" s="331"/>
      <c r="I176" s="326"/>
      <c r="J176" s="326"/>
      <c r="K176" s="326"/>
      <c r="L176" s="326"/>
      <c r="M176" s="326"/>
      <c r="N176" s="326"/>
      <c r="O176" s="326"/>
      <c r="P176" s="326"/>
      <c r="Q176" s="326"/>
      <c r="R176" s="326"/>
      <c r="S176" s="326"/>
      <c r="T176" s="326"/>
      <c r="U176" s="326"/>
      <c r="V176" s="326"/>
      <c r="W176" s="326"/>
      <c r="X176" s="326"/>
      <c r="Y176" s="326"/>
      <c r="Z176" s="326"/>
      <c r="AA176" s="326"/>
      <c r="AB176" s="326"/>
      <c r="AC176" s="326"/>
      <c r="AD176" s="326"/>
      <c r="AE176" s="326"/>
    </row>
    <row r="177" spans="1:31" ht="15.75" customHeight="1" x14ac:dyDescent="0.25">
      <c r="A177" s="326"/>
      <c r="B177" s="326"/>
      <c r="C177" s="326"/>
      <c r="D177" s="330"/>
      <c r="E177" s="330"/>
      <c r="F177" s="330"/>
      <c r="G177" s="330"/>
      <c r="H177" s="331"/>
      <c r="I177" s="326"/>
      <c r="J177" s="326"/>
      <c r="K177" s="326"/>
      <c r="L177" s="326"/>
      <c r="M177" s="326"/>
      <c r="N177" s="326"/>
      <c r="O177" s="326"/>
      <c r="P177" s="326"/>
      <c r="Q177" s="326"/>
      <c r="R177" s="326"/>
      <c r="S177" s="326"/>
      <c r="T177" s="326"/>
      <c r="U177" s="326"/>
      <c r="V177" s="326"/>
      <c r="W177" s="326"/>
      <c r="X177" s="326"/>
      <c r="Y177" s="326"/>
      <c r="Z177" s="326"/>
      <c r="AA177" s="326"/>
      <c r="AB177" s="326"/>
      <c r="AC177" s="326"/>
      <c r="AD177" s="326"/>
      <c r="AE177" s="326"/>
    </row>
    <row r="178" spans="1:31" ht="15.75" customHeight="1" x14ac:dyDescent="0.25">
      <c r="A178" s="326"/>
      <c r="B178" s="326"/>
      <c r="C178" s="326"/>
      <c r="D178" s="330"/>
      <c r="E178" s="330"/>
      <c r="F178" s="330"/>
      <c r="G178" s="330"/>
      <c r="H178" s="331"/>
      <c r="I178" s="326"/>
      <c r="J178" s="326"/>
      <c r="K178" s="326"/>
      <c r="L178" s="326"/>
      <c r="M178" s="326"/>
      <c r="N178" s="326"/>
      <c r="O178" s="326"/>
      <c r="P178" s="326"/>
      <c r="Q178" s="326"/>
      <c r="R178" s="326"/>
      <c r="S178" s="326"/>
      <c r="T178" s="326"/>
      <c r="U178" s="326"/>
      <c r="V178" s="326"/>
      <c r="W178" s="326"/>
      <c r="X178" s="326"/>
      <c r="Y178" s="326"/>
      <c r="Z178" s="326"/>
      <c r="AA178" s="326"/>
      <c r="AB178" s="326"/>
      <c r="AC178" s="326"/>
      <c r="AD178" s="326"/>
      <c r="AE178" s="326"/>
    </row>
    <row r="179" spans="1:31" ht="15.75" customHeight="1" x14ac:dyDescent="0.25">
      <c r="A179" s="326"/>
      <c r="B179" s="326"/>
      <c r="C179" s="326"/>
      <c r="D179" s="330"/>
      <c r="E179" s="330"/>
      <c r="F179" s="330"/>
      <c r="G179" s="330"/>
      <c r="H179" s="331"/>
      <c r="I179" s="326"/>
      <c r="J179" s="326"/>
      <c r="K179" s="326"/>
      <c r="L179" s="326"/>
      <c r="M179" s="326"/>
      <c r="N179" s="326"/>
      <c r="O179" s="326"/>
      <c r="P179" s="326"/>
      <c r="Q179" s="326"/>
      <c r="R179" s="326"/>
      <c r="S179" s="326"/>
      <c r="T179" s="326"/>
      <c r="U179" s="326"/>
      <c r="V179" s="326"/>
      <c r="W179" s="326"/>
      <c r="X179" s="326"/>
      <c r="Y179" s="326"/>
      <c r="Z179" s="326"/>
      <c r="AA179" s="326"/>
      <c r="AB179" s="326"/>
      <c r="AC179" s="326"/>
      <c r="AD179" s="326"/>
      <c r="AE179" s="326"/>
    </row>
    <row r="180" spans="1:31" ht="15.75" customHeight="1" x14ac:dyDescent="0.25">
      <c r="A180" s="326"/>
      <c r="B180" s="326"/>
      <c r="C180" s="326"/>
      <c r="D180" s="330"/>
      <c r="E180" s="330"/>
      <c r="F180" s="330"/>
      <c r="G180" s="330"/>
      <c r="H180" s="331"/>
      <c r="I180" s="326"/>
      <c r="J180" s="326"/>
      <c r="K180" s="326"/>
      <c r="L180" s="326"/>
      <c r="M180" s="326"/>
      <c r="N180" s="326"/>
      <c r="O180" s="326"/>
      <c r="P180" s="326"/>
      <c r="Q180" s="326"/>
      <c r="R180" s="326"/>
      <c r="S180" s="326"/>
      <c r="T180" s="326"/>
      <c r="U180" s="326"/>
      <c r="V180" s="326"/>
      <c r="W180" s="326"/>
      <c r="X180" s="326"/>
      <c r="Y180" s="326"/>
      <c r="Z180" s="326"/>
      <c r="AA180" s="326"/>
      <c r="AB180" s="326"/>
      <c r="AC180" s="326"/>
      <c r="AD180" s="326"/>
      <c r="AE180" s="326"/>
    </row>
    <row r="181" spans="1:31" ht="15.75" customHeight="1" x14ac:dyDescent="0.25">
      <c r="A181" s="326"/>
      <c r="B181" s="326"/>
      <c r="C181" s="326"/>
      <c r="D181" s="330"/>
      <c r="E181" s="330"/>
      <c r="F181" s="330"/>
      <c r="G181" s="330"/>
      <c r="H181" s="331"/>
      <c r="I181" s="326"/>
      <c r="J181" s="326"/>
      <c r="K181" s="326"/>
      <c r="L181" s="326"/>
      <c r="M181" s="326"/>
      <c r="N181" s="326"/>
      <c r="O181" s="326"/>
      <c r="P181" s="326"/>
      <c r="Q181" s="326"/>
      <c r="R181" s="326"/>
      <c r="S181" s="326"/>
      <c r="T181" s="326"/>
      <c r="U181" s="326"/>
      <c r="V181" s="326"/>
      <c r="W181" s="326"/>
      <c r="X181" s="326"/>
      <c r="Y181" s="326"/>
      <c r="Z181" s="326"/>
      <c r="AA181" s="326"/>
      <c r="AB181" s="326"/>
      <c r="AC181" s="326"/>
      <c r="AD181" s="326"/>
      <c r="AE181" s="326"/>
    </row>
    <row r="182" spans="1:31" ht="15.75" customHeight="1" x14ac:dyDescent="0.25">
      <c r="A182" s="326"/>
      <c r="B182" s="326"/>
      <c r="C182" s="326"/>
      <c r="D182" s="330"/>
      <c r="E182" s="330"/>
      <c r="F182" s="330"/>
      <c r="G182" s="330"/>
      <c r="H182" s="331"/>
      <c r="I182" s="326"/>
      <c r="J182" s="326"/>
      <c r="K182" s="326"/>
      <c r="L182" s="326"/>
      <c r="M182" s="326"/>
      <c r="N182" s="326"/>
      <c r="O182" s="326"/>
      <c r="P182" s="326"/>
      <c r="Q182" s="326"/>
      <c r="R182" s="326"/>
      <c r="S182" s="326"/>
      <c r="T182" s="326"/>
      <c r="U182" s="326"/>
      <c r="V182" s="326"/>
      <c r="W182" s="326"/>
      <c r="X182" s="326"/>
      <c r="Y182" s="326"/>
      <c r="Z182" s="326"/>
      <c r="AA182" s="326"/>
      <c r="AB182" s="326"/>
      <c r="AC182" s="326"/>
      <c r="AD182" s="326"/>
      <c r="AE182" s="326"/>
    </row>
    <row r="183" spans="1:31" ht="15.75" customHeight="1" x14ac:dyDescent="0.25">
      <c r="A183" s="326"/>
      <c r="B183" s="326"/>
      <c r="C183" s="326"/>
      <c r="D183" s="330"/>
      <c r="E183" s="330"/>
      <c r="F183" s="330"/>
      <c r="G183" s="330"/>
      <c r="H183" s="331"/>
      <c r="I183" s="326"/>
      <c r="J183" s="326"/>
      <c r="K183" s="326"/>
      <c r="L183" s="326"/>
      <c r="M183" s="326"/>
      <c r="N183" s="326"/>
      <c r="O183" s="326"/>
      <c r="P183" s="326"/>
      <c r="Q183" s="326"/>
      <c r="R183" s="326"/>
      <c r="S183" s="326"/>
      <c r="T183" s="326"/>
      <c r="U183" s="326"/>
      <c r="V183" s="326"/>
      <c r="W183" s="326"/>
      <c r="X183" s="326"/>
      <c r="Y183" s="326"/>
      <c r="Z183" s="326"/>
      <c r="AA183" s="326"/>
      <c r="AB183" s="326"/>
      <c r="AC183" s="326"/>
      <c r="AD183" s="326"/>
      <c r="AE183" s="326"/>
    </row>
    <row r="184" spans="1:31" ht="15.75" customHeight="1" x14ac:dyDescent="0.25">
      <c r="A184" s="326"/>
      <c r="B184" s="326"/>
      <c r="C184" s="326"/>
      <c r="D184" s="330"/>
      <c r="E184" s="330"/>
      <c r="F184" s="330"/>
      <c r="G184" s="330"/>
      <c r="H184" s="331"/>
      <c r="I184" s="326"/>
      <c r="J184" s="326"/>
      <c r="K184" s="326"/>
      <c r="L184" s="326"/>
      <c r="M184" s="326"/>
      <c r="N184" s="326"/>
      <c r="O184" s="326"/>
      <c r="P184" s="326"/>
      <c r="Q184" s="326"/>
      <c r="R184" s="326"/>
      <c r="S184" s="326"/>
      <c r="T184" s="326"/>
      <c r="U184" s="326"/>
      <c r="V184" s="326"/>
      <c r="W184" s="326"/>
      <c r="X184" s="326"/>
      <c r="Y184" s="326"/>
      <c r="Z184" s="326"/>
      <c r="AA184" s="326"/>
      <c r="AB184" s="326"/>
      <c r="AC184" s="326"/>
      <c r="AD184" s="326"/>
      <c r="AE184" s="326"/>
    </row>
    <row r="185" spans="1:31" ht="15.75" customHeight="1" x14ac:dyDescent="0.25">
      <c r="A185" s="326"/>
      <c r="B185" s="326"/>
      <c r="C185" s="326"/>
      <c r="D185" s="330"/>
      <c r="E185" s="330"/>
      <c r="F185" s="330"/>
      <c r="G185" s="330"/>
      <c r="H185" s="331"/>
      <c r="I185" s="326"/>
      <c r="J185" s="326"/>
      <c r="K185" s="326"/>
      <c r="L185" s="326"/>
      <c r="M185" s="326"/>
      <c r="N185" s="326"/>
      <c r="O185" s="326"/>
      <c r="P185" s="326"/>
      <c r="Q185" s="326"/>
      <c r="R185" s="326"/>
      <c r="S185" s="326"/>
      <c r="T185" s="326"/>
      <c r="U185" s="326"/>
      <c r="V185" s="326"/>
      <c r="W185" s="326"/>
      <c r="X185" s="326"/>
      <c r="Y185" s="326"/>
      <c r="Z185" s="326"/>
      <c r="AA185" s="326"/>
      <c r="AB185" s="326"/>
      <c r="AC185" s="326"/>
      <c r="AD185" s="326"/>
      <c r="AE185" s="326"/>
    </row>
    <row r="186" spans="1:31" ht="15.75" customHeight="1" x14ac:dyDescent="0.25">
      <c r="A186" s="326"/>
      <c r="B186" s="326"/>
      <c r="C186" s="326"/>
      <c r="D186" s="330"/>
      <c r="E186" s="330"/>
      <c r="F186" s="330"/>
      <c r="G186" s="330"/>
      <c r="H186" s="331"/>
      <c r="I186" s="326"/>
      <c r="J186" s="326"/>
      <c r="K186" s="326"/>
      <c r="L186" s="326"/>
      <c r="M186" s="326"/>
      <c r="N186" s="326"/>
      <c r="O186" s="326"/>
      <c r="P186" s="326"/>
      <c r="Q186" s="326"/>
      <c r="R186" s="326"/>
      <c r="S186" s="326"/>
      <c r="T186" s="326"/>
      <c r="U186" s="326"/>
      <c r="V186" s="326"/>
      <c r="W186" s="326"/>
      <c r="X186" s="326"/>
      <c r="Y186" s="326"/>
      <c r="Z186" s="326"/>
      <c r="AA186" s="326"/>
      <c r="AB186" s="326"/>
      <c r="AC186" s="326"/>
      <c r="AD186" s="326"/>
      <c r="AE186" s="326"/>
    </row>
    <row r="187" spans="1:31" ht="15.75" customHeight="1" x14ac:dyDescent="0.25">
      <c r="A187" s="326"/>
      <c r="B187" s="326"/>
      <c r="C187" s="326"/>
      <c r="D187" s="330"/>
      <c r="E187" s="330"/>
      <c r="F187" s="330"/>
      <c r="G187" s="330"/>
      <c r="H187" s="331"/>
      <c r="I187" s="326"/>
      <c r="J187" s="326"/>
      <c r="K187" s="326"/>
      <c r="L187" s="326"/>
      <c r="M187" s="326"/>
      <c r="N187" s="326"/>
      <c r="O187" s="326"/>
      <c r="P187" s="326"/>
      <c r="Q187" s="326"/>
      <c r="R187" s="326"/>
      <c r="S187" s="326"/>
      <c r="T187" s="326"/>
      <c r="U187" s="326"/>
      <c r="V187" s="326"/>
      <c r="W187" s="326"/>
      <c r="X187" s="326"/>
      <c r="Y187" s="326"/>
      <c r="Z187" s="326"/>
      <c r="AA187" s="326"/>
      <c r="AB187" s="326"/>
      <c r="AC187" s="326"/>
      <c r="AD187" s="326"/>
      <c r="AE187" s="326"/>
    </row>
    <row r="188" spans="1:31" ht="15.75" customHeight="1" x14ac:dyDescent="0.25">
      <c r="A188" s="326"/>
      <c r="B188" s="326"/>
      <c r="C188" s="326"/>
      <c r="D188" s="330"/>
      <c r="E188" s="330"/>
      <c r="F188" s="330"/>
      <c r="G188" s="330"/>
      <c r="H188" s="331"/>
      <c r="I188" s="326"/>
      <c r="J188" s="326"/>
      <c r="K188" s="326"/>
      <c r="L188" s="326"/>
      <c r="M188" s="326"/>
      <c r="N188" s="326"/>
      <c r="O188" s="326"/>
      <c r="P188" s="326"/>
      <c r="Q188" s="326"/>
      <c r="R188" s="326"/>
      <c r="S188" s="326"/>
      <c r="T188" s="326"/>
      <c r="U188" s="326"/>
      <c r="V188" s="326"/>
      <c r="W188" s="326"/>
      <c r="X188" s="326"/>
      <c r="Y188" s="326"/>
      <c r="Z188" s="326"/>
      <c r="AA188" s="326"/>
      <c r="AB188" s="326"/>
      <c r="AC188" s="326"/>
      <c r="AD188" s="326"/>
      <c r="AE188" s="326"/>
    </row>
    <row r="189" spans="1:31" ht="15.75" customHeight="1" x14ac:dyDescent="0.25">
      <c r="A189" s="326"/>
      <c r="B189" s="326"/>
      <c r="C189" s="326"/>
      <c r="D189" s="330"/>
      <c r="E189" s="330"/>
      <c r="F189" s="330"/>
      <c r="G189" s="330"/>
      <c r="H189" s="331"/>
      <c r="I189" s="326"/>
      <c r="J189" s="326"/>
      <c r="K189" s="326"/>
      <c r="L189" s="326"/>
      <c r="M189" s="326"/>
      <c r="N189" s="326"/>
      <c r="O189" s="326"/>
      <c r="P189" s="326"/>
      <c r="Q189" s="326"/>
      <c r="R189" s="326"/>
      <c r="S189" s="326"/>
      <c r="T189" s="326"/>
      <c r="U189" s="326"/>
      <c r="V189" s="326"/>
      <c r="W189" s="326"/>
      <c r="X189" s="326"/>
      <c r="Y189" s="326"/>
      <c r="Z189" s="326"/>
      <c r="AA189" s="326"/>
      <c r="AB189" s="326"/>
      <c r="AC189" s="326"/>
      <c r="AD189" s="326"/>
      <c r="AE189" s="326"/>
    </row>
    <row r="190" spans="1:31" ht="15.75" customHeight="1" x14ac:dyDescent="0.25">
      <c r="A190" s="326"/>
      <c r="B190" s="326"/>
      <c r="C190" s="326"/>
      <c r="D190" s="330"/>
      <c r="E190" s="330"/>
      <c r="F190" s="330"/>
      <c r="G190" s="330"/>
      <c r="H190" s="331"/>
      <c r="I190" s="326"/>
      <c r="J190" s="326"/>
      <c r="K190" s="326"/>
      <c r="L190" s="326"/>
      <c r="M190" s="326"/>
      <c r="N190" s="326"/>
      <c r="O190" s="326"/>
      <c r="P190" s="326"/>
      <c r="Q190" s="326"/>
      <c r="R190" s="326"/>
      <c r="S190" s="326"/>
      <c r="T190" s="326"/>
      <c r="U190" s="326"/>
      <c r="V190" s="326"/>
      <c r="W190" s="326"/>
      <c r="X190" s="326"/>
      <c r="Y190" s="326"/>
      <c r="Z190" s="326"/>
      <c r="AA190" s="326"/>
      <c r="AB190" s="326"/>
      <c r="AC190" s="326"/>
      <c r="AD190" s="326"/>
      <c r="AE190" s="326"/>
    </row>
    <row r="191" spans="1:31" ht="15.75" customHeight="1" x14ac:dyDescent="0.25">
      <c r="A191" s="326"/>
      <c r="B191" s="326"/>
      <c r="C191" s="326"/>
      <c r="D191" s="330"/>
      <c r="E191" s="330"/>
      <c r="F191" s="330"/>
      <c r="G191" s="330"/>
      <c r="H191" s="331"/>
      <c r="I191" s="326"/>
      <c r="J191" s="326"/>
      <c r="K191" s="326"/>
      <c r="L191" s="326"/>
      <c r="M191" s="326"/>
      <c r="N191" s="326"/>
      <c r="O191" s="326"/>
      <c r="P191" s="326"/>
      <c r="Q191" s="326"/>
      <c r="R191" s="326"/>
      <c r="S191" s="326"/>
      <c r="T191" s="326"/>
      <c r="U191" s="326"/>
      <c r="V191" s="326"/>
      <c r="W191" s="326"/>
      <c r="X191" s="326"/>
      <c r="Y191" s="326"/>
      <c r="Z191" s="326"/>
      <c r="AA191" s="326"/>
      <c r="AB191" s="326"/>
      <c r="AC191" s="326"/>
      <c r="AD191" s="326"/>
      <c r="AE191" s="326"/>
    </row>
    <row r="192" spans="1:31" ht="15.75" customHeight="1" x14ac:dyDescent="0.25">
      <c r="A192" s="326"/>
      <c r="B192" s="326"/>
      <c r="C192" s="326"/>
      <c r="D192" s="330"/>
      <c r="E192" s="330"/>
      <c r="F192" s="330"/>
      <c r="G192" s="330"/>
      <c r="H192" s="331"/>
      <c r="I192" s="326"/>
      <c r="J192" s="326"/>
      <c r="K192" s="326"/>
      <c r="L192" s="326"/>
      <c r="M192" s="326"/>
      <c r="N192" s="326"/>
      <c r="O192" s="326"/>
      <c r="P192" s="326"/>
      <c r="Q192" s="326"/>
      <c r="R192" s="326"/>
      <c r="S192" s="326"/>
      <c r="T192" s="326"/>
      <c r="U192" s="326"/>
      <c r="V192" s="326"/>
      <c r="W192" s="326"/>
      <c r="X192" s="326"/>
      <c r="Y192" s="326"/>
      <c r="Z192" s="326"/>
      <c r="AA192" s="326"/>
      <c r="AB192" s="326"/>
      <c r="AC192" s="326"/>
      <c r="AD192" s="326"/>
      <c r="AE192" s="326"/>
    </row>
    <row r="193" spans="1:31" ht="15.75" customHeight="1" x14ac:dyDescent="0.25">
      <c r="A193" s="326"/>
      <c r="B193" s="326"/>
      <c r="C193" s="326"/>
      <c r="D193" s="330"/>
      <c r="E193" s="330"/>
      <c r="F193" s="330"/>
      <c r="G193" s="330"/>
      <c r="H193" s="331"/>
      <c r="I193" s="326"/>
      <c r="J193" s="326"/>
      <c r="K193" s="326"/>
      <c r="L193" s="326"/>
      <c r="M193" s="326"/>
      <c r="N193" s="326"/>
      <c r="O193" s="326"/>
      <c r="P193" s="326"/>
      <c r="Q193" s="326"/>
      <c r="R193" s="326"/>
      <c r="S193" s="326"/>
      <c r="T193" s="326"/>
      <c r="U193" s="326"/>
      <c r="V193" s="326"/>
      <c r="W193" s="326"/>
      <c r="X193" s="326"/>
      <c r="Y193" s="326"/>
      <c r="Z193" s="326"/>
      <c r="AA193" s="326"/>
      <c r="AB193" s="326"/>
      <c r="AC193" s="326"/>
      <c r="AD193" s="326"/>
      <c r="AE193" s="326"/>
    </row>
    <row r="194" spans="1:31" ht="15.75" customHeight="1" x14ac:dyDescent="0.25">
      <c r="A194" s="326"/>
      <c r="B194" s="326"/>
      <c r="C194" s="326"/>
      <c r="D194" s="330"/>
      <c r="E194" s="330"/>
      <c r="F194" s="330"/>
      <c r="G194" s="330"/>
      <c r="H194" s="331"/>
      <c r="I194" s="326"/>
      <c r="J194" s="326"/>
      <c r="K194" s="326"/>
      <c r="L194" s="326"/>
      <c r="M194" s="326"/>
      <c r="N194" s="326"/>
      <c r="O194" s="326"/>
      <c r="P194" s="326"/>
      <c r="Q194" s="326"/>
      <c r="R194" s="326"/>
      <c r="S194" s="326"/>
      <c r="T194" s="326"/>
      <c r="U194" s="326"/>
      <c r="V194" s="326"/>
      <c r="W194" s="326"/>
      <c r="X194" s="326"/>
      <c r="Y194" s="326"/>
      <c r="Z194" s="326"/>
      <c r="AA194" s="326"/>
      <c r="AB194" s="326"/>
      <c r="AC194" s="326"/>
      <c r="AD194" s="326"/>
      <c r="AE194" s="326"/>
    </row>
    <row r="195" spans="1:31" ht="15.75" customHeight="1" x14ac:dyDescent="0.25">
      <c r="A195" s="326"/>
      <c r="B195" s="326"/>
      <c r="C195" s="326"/>
      <c r="D195" s="330"/>
      <c r="E195" s="330"/>
      <c r="F195" s="330"/>
      <c r="G195" s="330"/>
      <c r="H195" s="331"/>
      <c r="I195" s="326"/>
      <c r="J195" s="326"/>
      <c r="K195" s="326"/>
      <c r="L195" s="326"/>
      <c r="M195" s="326"/>
      <c r="N195" s="326"/>
      <c r="O195" s="326"/>
      <c r="P195" s="326"/>
      <c r="Q195" s="326"/>
      <c r="R195" s="326"/>
      <c r="S195" s="326"/>
      <c r="T195" s="326"/>
      <c r="U195" s="326"/>
      <c r="V195" s="326"/>
      <c r="W195" s="326"/>
      <c r="X195" s="326"/>
      <c r="Y195" s="326"/>
      <c r="Z195" s="326"/>
      <c r="AA195" s="326"/>
      <c r="AB195" s="326"/>
      <c r="AC195" s="326"/>
      <c r="AD195" s="326"/>
      <c r="AE195" s="326"/>
    </row>
    <row r="196" spans="1:31" ht="15.75" customHeight="1" x14ac:dyDescent="0.25">
      <c r="A196" s="326"/>
      <c r="B196" s="326"/>
      <c r="C196" s="326"/>
      <c r="D196" s="330"/>
      <c r="E196" s="330"/>
      <c r="F196" s="330"/>
      <c r="G196" s="330"/>
      <c r="H196" s="331"/>
      <c r="I196" s="326"/>
      <c r="J196" s="326"/>
      <c r="K196" s="326"/>
      <c r="L196" s="326"/>
      <c r="M196" s="326"/>
      <c r="N196" s="326"/>
      <c r="O196" s="326"/>
      <c r="P196" s="326"/>
      <c r="Q196" s="326"/>
      <c r="R196" s="326"/>
      <c r="S196" s="326"/>
      <c r="T196" s="326"/>
      <c r="U196" s="326"/>
      <c r="V196" s="326"/>
      <c r="W196" s="326"/>
      <c r="X196" s="326"/>
      <c r="Y196" s="326"/>
      <c r="Z196" s="326"/>
      <c r="AA196" s="326"/>
      <c r="AB196" s="326"/>
      <c r="AC196" s="326"/>
      <c r="AD196" s="326"/>
      <c r="AE196" s="326"/>
    </row>
    <row r="197" spans="1:31" ht="15.75" customHeight="1" x14ac:dyDescent="0.25">
      <c r="A197" s="326"/>
      <c r="B197" s="326"/>
      <c r="C197" s="326"/>
      <c r="D197" s="330"/>
      <c r="E197" s="330"/>
      <c r="F197" s="330"/>
      <c r="G197" s="330"/>
      <c r="H197" s="331"/>
      <c r="I197" s="326"/>
      <c r="J197" s="326"/>
      <c r="K197" s="326"/>
      <c r="L197" s="326"/>
      <c r="M197" s="326"/>
      <c r="N197" s="326"/>
      <c r="O197" s="326"/>
      <c r="P197" s="326"/>
      <c r="Q197" s="326"/>
      <c r="R197" s="326"/>
      <c r="S197" s="326"/>
      <c r="T197" s="326"/>
      <c r="U197" s="326"/>
      <c r="V197" s="326"/>
      <c r="W197" s="326"/>
      <c r="X197" s="326"/>
      <c r="Y197" s="326"/>
      <c r="Z197" s="326"/>
      <c r="AA197" s="326"/>
      <c r="AB197" s="326"/>
      <c r="AC197" s="326"/>
      <c r="AD197" s="326"/>
      <c r="AE197" s="326"/>
    </row>
    <row r="198" spans="1:31" ht="15.75" customHeight="1" x14ac:dyDescent="0.25">
      <c r="A198" s="326"/>
      <c r="B198" s="326"/>
      <c r="C198" s="326"/>
      <c r="D198" s="330"/>
      <c r="E198" s="330"/>
      <c r="F198" s="330"/>
      <c r="G198" s="330"/>
      <c r="H198" s="331"/>
      <c r="I198" s="326"/>
      <c r="J198" s="326"/>
      <c r="K198" s="326"/>
      <c r="L198" s="326"/>
      <c r="M198" s="326"/>
      <c r="N198" s="326"/>
      <c r="O198" s="326"/>
      <c r="P198" s="326"/>
      <c r="Q198" s="326"/>
      <c r="R198" s="326"/>
      <c r="S198" s="326"/>
      <c r="T198" s="326"/>
      <c r="U198" s="326"/>
      <c r="V198" s="326"/>
      <c r="W198" s="326"/>
      <c r="X198" s="326"/>
      <c r="Y198" s="326"/>
      <c r="Z198" s="326"/>
      <c r="AA198" s="326"/>
      <c r="AB198" s="326"/>
      <c r="AC198" s="326"/>
      <c r="AD198" s="326"/>
      <c r="AE198" s="326"/>
    </row>
    <row r="199" spans="1:31" ht="15.75" customHeight="1" x14ac:dyDescent="0.25">
      <c r="A199" s="326"/>
      <c r="B199" s="326"/>
      <c r="C199" s="326"/>
      <c r="D199" s="330"/>
      <c r="E199" s="330"/>
      <c r="F199" s="330"/>
      <c r="G199" s="330"/>
      <c r="H199" s="331"/>
      <c r="I199" s="326"/>
      <c r="J199" s="326"/>
      <c r="K199" s="326"/>
      <c r="L199" s="326"/>
      <c r="M199" s="326"/>
      <c r="N199" s="326"/>
      <c r="O199" s="326"/>
      <c r="P199" s="326"/>
      <c r="Q199" s="326"/>
      <c r="R199" s="326"/>
      <c r="S199" s="326"/>
      <c r="T199" s="326"/>
      <c r="U199" s="326"/>
      <c r="V199" s="326"/>
      <c r="W199" s="326"/>
      <c r="X199" s="326"/>
      <c r="Y199" s="326"/>
      <c r="Z199" s="326"/>
      <c r="AA199" s="326"/>
      <c r="AB199" s="326"/>
      <c r="AC199" s="326"/>
      <c r="AD199" s="326"/>
      <c r="AE199" s="326"/>
    </row>
    <row r="200" spans="1:31" ht="15.75" customHeight="1" x14ac:dyDescent="0.25">
      <c r="A200" s="326"/>
      <c r="B200" s="326"/>
      <c r="C200" s="326"/>
      <c r="D200" s="330"/>
      <c r="E200" s="330"/>
      <c r="F200" s="330"/>
      <c r="G200" s="330"/>
      <c r="H200" s="331"/>
      <c r="I200" s="326"/>
      <c r="J200" s="326"/>
      <c r="K200" s="326"/>
      <c r="L200" s="326"/>
      <c r="M200" s="326"/>
      <c r="N200" s="326"/>
      <c r="O200" s="326"/>
      <c r="P200" s="326"/>
      <c r="Q200" s="326"/>
      <c r="R200" s="326"/>
      <c r="S200" s="326"/>
      <c r="T200" s="326"/>
      <c r="U200" s="326"/>
      <c r="V200" s="326"/>
      <c r="W200" s="326"/>
      <c r="X200" s="326"/>
      <c r="Y200" s="326"/>
      <c r="Z200" s="326"/>
      <c r="AA200" s="326"/>
      <c r="AB200" s="326"/>
      <c r="AC200" s="326"/>
      <c r="AD200" s="326"/>
      <c r="AE200" s="326"/>
    </row>
    <row r="201" spans="1:31" ht="15.75" customHeight="1" x14ac:dyDescent="0.25">
      <c r="A201" s="326"/>
      <c r="B201" s="326"/>
      <c r="C201" s="326"/>
      <c r="D201" s="330"/>
      <c r="E201" s="330"/>
      <c r="F201" s="330"/>
      <c r="G201" s="330"/>
      <c r="H201" s="331"/>
      <c r="I201" s="326"/>
      <c r="J201" s="326"/>
      <c r="K201" s="326"/>
      <c r="L201" s="326"/>
      <c r="M201" s="326"/>
      <c r="N201" s="326"/>
      <c r="O201" s="326"/>
      <c r="P201" s="326"/>
      <c r="Q201" s="326"/>
      <c r="R201" s="326"/>
      <c r="S201" s="326"/>
      <c r="T201" s="326"/>
      <c r="U201" s="326"/>
      <c r="V201" s="326"/>
      <c r="W201" s="326"/>
      <c r="X201" s="326"/>
      <c r="Y201" s="326"/>
      <c r="Z201" s="326"/>
      <c r="AA201" s="326"/>
      <c r="AB201" s="326"/>
      <c r="AC201" s="326"/>
      <c r="AD201" s="326"/>
      <c r="AE201" s="326"/>
    </row>
    <row r="202" spans="1:31" ht="15.75" customHeight="1" x14ac:dyDescent="0.25">
      <c r="A202" s="326"/>
      <c r="B202" s="326"/>
      <c r="C202" s="326"/>
      <c r="D202" s="330"/>
      <c r="E202" s="330"/>
      <c r="F202" s="330"/>
      <c r="G202" s="330"/>
      <c r="H202" s="331"/>
      <c r="I202" s="326"/>
      <c r="J202" s="326"/>
      <c r="K202" s="326"/>
      <c r="L202" s="326"/>
      <c r="M202" s="326"/>
      <c r="N202" s="326"/>
      <c r="O202" s="326"/>
      <c r="P202" s="326"/>
      <c r="Q202" s="326"/>
      <c r="R202" s="326"/>
      <c r="S202" s="326"/>
      <c r="T202" s="326"/>
      <c r="U202" s="326"/>
      <c r="V202" s="326"/>
      <c r="W202" s="326"/>
      <c r="X202" s="326"/>
      <c r="Y202" s="326"/>
      <c r="Z202" s="326"/>
      <c r="AA202" s="326"/>
      <c r="AB202" s="326"/>
      <c r="AC202" s="326"/>
      <c r="AD202" s="326"/>
      <c r="AE202" s="326"/>
    </row>
    <row r="203" spans="1:31" ht="15.75" customHeight="1" x14ac:dyDescent="0.25">
      <c r="A203" s="326"/>
      <c r="B203" s="326"/>
      <c r="C203" s="326"/>
      <c r="D203" s="330"/>
      <c r="E203" s="330"/>
      <c r="F203" s="330"/>
      <c r="G203" s="330"/>
      <c r="H203" s="331"/>
      <c r="I203" s="326"/>
      <c r="J203" s="326"/>
      <c r="K203" s="326"/>
      <c r="L203" s="326"/>
      <c r="M203" s="326"/>
      <c r="N203" s="326"/>
      <c r="O203" s="326"/>
      <c r="P203" s="326"/>
      <c r="Q203" s="326"/>
      <c r="R203" s="326"/>
      <c r="S203" s="326"/>
      <c r="T203" s="326"/>
      <c r="U203" s="326"/>
      <c r="V203" s="326"/>
      <c r="W203" s="326"/>
      <c r="X203" s="326"/>
      <c r="Y203" s="326"/>
      <c r="Z203" s="326"/>
      <c r="AA203" s="326"/>
      <c r="AB203" s="326"/>
      <c r="AC203" s="326"/>
      <c r="AD203" s="326"/>
      <c r="AE203" s="326"/>
    </row>
    <row r="204" spans="1:31" ht="15.75" customHeight="1" x14ac:dyDescent="0.25">
      <c r="A204" s="326"/>
      <c r="B204" s="326"/>
      <c r="C204" s="326"/>
      <c r="D204" s="330"/>
      <c r="E204" s="330"/>
      <c r="F204" s="330"/>
      <c r="G204" s="330"/>
      <c r="H204" s="331"/>
      <c r="I204" s="326"/>
      <c r="J204" s="326"/>
      <c r="K204" s="326"/>
      <c r="L204" s="326"/>
      <c r="M204" s="326"/>
      <c r="N204" s="326"/>
      <c r="O204" s="326"/>
      <c r="P204" s="326"/>
      <c r="Q204" s="326"/>
      <c r="R204" s="326"/>
      <c r="S204" s="326"/>
      <c r="T204" s="326"/>
      <c r="U204" s="326"/>
      <c r="V204" s="326"/>
      <c r="W204" s="326"/>
      <c r="X204" s="326"/>
      <c r="Y204" s="326"/>
      <c r="Z204" s="326"/>
      <c r="AA204" s="326"/>
      <c r="AB204" s="326"/>
      <c r="AC204" s="326"/>
      <c r="AD204" s="326"/>
      <c r="AE204" s="326"/>
    </row>
    <row r="205" spans="1:31" ht="15.75" customHeight="1" x14ac:dyDescent="0.25">
      <c r="A205" s="326"/>
      <c r="B205" s="326"/>
      <c r="C205" s="326"/>
      <c r="D205" s="330"/>
      <c r="E205" s="330"/>
      <c r="F205" s="330"/>
      <c r="G205" s="330"/>
      <c r="H205" s="331"/>
      <c r="I205" s="326"/>
      <c r="J205" s="326"/>
      <c r="K205" s="326"/>
      <c r="L205" s="326"/>
      <c r="M205" s="326"/>
      <c r="N205" s="326"/>
      <c r="O205" s="326"/>
      <c r="P205" s="326"/>
      <c r="Q205" s="326"/>
      <c r="R205" s="326"/>
      <c r="S205" s="326"/>
      <c r="T205" s="326"/>
      <c r="U205" s="326"/>
      <c r="V205" s="326"/>
      <c r="W205" s="326"/>
      <c r="X205" s="326"/>
      <c r="Y205" s="326"/>
      <c r="Z205" s="326"/>
      <c r="AA205" s="326"/>
      <c r="AB205" s="326"/>
      <c r="AC205" s="326"/>
      <c r="AD205" s="326"/>
      <c r="AE205" s="326"/>
    </row>
    <row r="206" spans="1:31" ht="15.75" customHeight="1" x14ac:dyDescent="0.25">
      <c r="A206" s="326"/>
      <c r="B206" s="326"/>
      <c r="C206" s="326"/>
      <c r="D206" s="330"/>
      <c r="E206" s="330"/>
      <c r="F206" s="330"/>
      <c r="G206" s="330"/>
      <c r="H206" s="331"/>
      <c r="I206" s="326"/>
      <c r="J206" s="326"/>
      <c r="K206" s="326"/>
      <c r="L206" s="326"/>
      <c r="M206" s="326"/>
      <c r="N206" s="326"/>
      <c r="O206" s="326"/>
      <c r="P206" s="326"/>
      <c r="Q206" s="326"/>
      <c r="R206" s="326"/>
      <c r="S206" s="326"/>
      <c r="T206" s="326"/>
      <c r="U206" s="326"/>
      <c r="V206" s="326"/>
      <c r="W206" s="326"/>
      <c r="X206" s="326"/>
      <c r="Y206" s="326"/>
      <c r="Z206" s="326"/>
      <c r="AA206" s="326"/>
      <c r="AB206" s="326"/>
      <c r="AC206" s="326"/>
      <c r="AD206" s="326"/>
      <c r="AE206" s="326"/>
    </row>
    <row r="207" spans="1:31" ht="15.75" customHeight="1" x14ac:dyDescent="0.25">
      <c r="A207" s="326"/>
      <c r="B207" s="326"/>
      <c r="C207" s="326"/>
      <c r="D207" s="330"/>
      <c r="E207" s="330"/>
      <c r="F207" s="330"/>
      <c r="G207" s="330"/>
      <c r="H207" s="331"/>
      <c r="I207" s="326"/>
      <c r="J207" s="326"/>
      <c r="K207" s="326"/>
      <c r="L207" s="326"/>
      <c r="M207" s="326"/>
      <c r="N207" s="326"/>
      <c r="O207" s="326"/>
      <c r="P207" s="326"/>
      <c r="Q207" s="326"/>
      <c r="R207" s="326"/>
      <c r="S207" s="326"/>
      <c r="T207" s="326"/>
      <c r="U207" s="326"/>
      <c r="V207" s="326"/>
      <c r="W207" s="326"/>
      <c r="X207" s="326"/>
      <c r="Y207" s="326"/>
      <c r="Z207" s="326"/>
      <c r="AA207" s="326"/>
      <c r="AB207" s="326"/>
      <c r="AC207" s="326"/>
      <c r="AD207" s="326"/>
      <c r="AE207" s="326"/>
    </row>
    <row r="208" spans="1:31" ht="15.75" customHeight="1" x14ac:dyDescent="0.25">
      <c r="A208" s="326"/>
      <c r="B208" s="326"/>
      <c r="C208" s="326"/>
      <c r="D208" s="330"/>
      <c r="E208" s="330"/>
      <c r="F208" s="330"/>
      <c r="G208" s="330"/>
      <c r="H208" s="331"/>
      <c r="I208" s="326"/>
      <c r="J208" s="326"/>
      <c r="K208" s="326"/>
      <c r="L208" s="326"/>
      <c r="M208" s="326"/>
      <c r="N208" s="326"/>
      <c r="O208" s="326"/>
      <c r="P208" s="326"/>
      <c r="Q208" s="326"/>
      <c r="R208" s="326"/>
      <c r="S208" s="326"/>
      <c r="T208" s="326"/>
      <c r="U208" s="326"/>
      <c r="V208" s="326"/>
      <c r="W208" s="326"/>
      <c r="X208" s="326"/>
      <c r="Y208" s="326"/>
      <c r="Z208" s="326"/>
      <c r="AA208" s="326"/>
      <c r="AB208" s="326"/>
      <c r="AC208" s="326"/>
      <c r="AD208" s="326"/>
      <c r="AE208" s="326"/>
    </row>
    <row r="209" spans="1:31" ht="15.75" customHeight="1" x14ac:dyDescent="0.25">
      <c r="A209" s="326"/>
      <c r="B209" s="326"/>
      <c r="C209" s="326"/>
      <c r="D209" s="330"/>
      <c r="E209" s="330"/>
      <c r="F209" s="330"/>
      <c r="G209" s="330"/>
      <c r="H209" s="331"/>
      <c r="I209" s="326"/>
      <c r="J209" s="326"/>
      <c r="K209" s="326"/>
      <c r="L209" s="326"/>
      <c r="M209" s="326"/>
      <c r="N209" s="326"/>
      <c r="O209" s="326"/>
      <c r="P209" s="326"/>
      <c r="Q209" s="326"/>
      <c r="R209" s="326"/>
      <c r="S209" s="326"/>
      <c r="T209" s="326"/>
      <c r="U209" s="326"/>
      <c r="V209" s="326"/>
      <c r="W209" s="326"/>
      <c r="X209" s="326"/>
      <c r="Y209" s="326"/>
      <c r="Z209" s="326"/>
      <c r="AA209" s="326"/>
      <c r="AB209" s="326"/>
      <c r="AC209" s="326"/>
      <c r="AD209" s="326"/>
      <c r="AE209" s="326"/>
    </row>
    <row r="210" spans="1:31" ht="15.75" customHeight="1" x14ac:dyDescent="0.25">
      <c r="A210" s="326"/>
      <c r="B210" s="326"/>
      <c r="C210" s="326"/>
      <c r="D210" s="330"/>
      <c r="E210" s="330"/>
      <c r="F210" s="330"/>
      <c r="G210" s="330"/>
      <c r="H210" s="331"/>
      <c r="I210" s="326"/>
      <c r="J210" s="326"/>
      <c r="K210" s="326"/>
      <c r="L210" s="326"/>
      <c r="M210" s="326"/>
      <c r="N210" s="326"/>
      <c r="O210" s="326"/>
      <c r="P210" s="326"/>
      <c r="Q210" s="326"/>
      <c r="R210" s="326"/>
      <c r="S210" s="326"/>
      <c r="T210" s="326"/>
      <c r="U210" s="326"/>
      <c r="V210" s="326"/>
      <c r="W210" s="326"/>
      <c r="X210" s="326"/>
      <c r="Y210" s="326"/>
      <c r="Z210" s="326"/>
      <c r="AA210" s="326"/>
      <c r="AB210" s="326"/>
      <c r="AC210" s="326"/>
      <c r="AD210" s="326"/>
      <c r="AE210" s="326"/>
    </row>
    <row r="211" spans="1:31" ht="15.75" customHeight="1" x14ac:dyDescent="0.25">
      <c r="A211" s="326"/>
      <c r="B211" s="326"/>
      <c r="C211" s="326"/>
      <c r="D211" s="330"/>
      <c r="E211" s="330"/>
      <c r="F211" s="330"/>
      <c r="G211" s="330"/>
      <c r="H211" s="331"/>
      <c r="I211" s="326"/>
      <c r="J211" s="326"/>
      <c r="K211" s="326"/>
      <c r="L211" s="326"/>
      <c r="M211" s="326"/>
      <c r="N211" s="326"/>
      <c r="O211" s="326"/>
      <c r="P211" s="326"/>
      <c r="Q211" s="326"/>
      <c r="R211" s="326"/>
      <c r="S211" s="326"/>
      <c r="T211" s="326"/>
      <c r="U211" s="326"/>
      <c r="V211" s="326"/>
      <c r="W211" s="326"/>
      <c r="X211" s="326"/>
      <c r="Y211" s="326"/>
      <c r="Z211" s="326"/>
      <c r="AA211" s="326"/>
      <c r="AB211" s="326"/>
      <c r="AC211" s="326"/>
      <c r="AD211" s="326"/>
      <c r="AE211" s="326"/>
    </row>
    <row r="212" spans="1:31" ht="15.75" customHeight="1" x14ac:dyDescent="0.25">
      <c r="A212" s="326"/>
      <c r="B212" s="326"/>
      <c r="C212" s="326"/>
      <c r="D212" s="330"/>
      <c r="E212" s="330"/>
      <c r="F212" s="330"/>
      <c r="G212" s="330"/>
      <c r="H212" s="331"/>
      <c r="I212" s="326"/>
      <c r="J212" s="326"/>
      <c r="K212" s="326"/>
      <c r="L212" s="326"/>
      <c r="M212" s="326"/>
      <c r="N212" s="326"/>
      <c r="O212" s="326"/>
      <c r="P212" s="326"/>
      <c r="Q212" s="326"/>
      <c r="R212" s="326"/>
      <c r="S212" s="326"/>
      <c r="T212" s="326"/>
      <c r="U212" s="326"/>
      <c r="V212" s="326"/>
      <c r="W212" s="326"/>
      <c r="X212" s="326"/>
      <c r="Y212" s="326"/>
      <c r="Z212" s="326"/>
      <c r="AA212" s="326"/>
      <c r="AB212" s="326"/>
      <c r="AC212" s="326"/>
      <c r="AD212" s="326"/>
      <c r="AE212" s="326"/>
    </row>
    <row r="213" spans="1:31" ht="15.75" customHeight="1" x14ac:dyDescent="0.25">
      <c r="A213" s="326"/>
      <c r="B213" s="326"/>
      <c r="C213" s="326"/>
      <c r="D213" s="330"/>
      <c r="E213" s="330"/>
      <c r="F213" s="330"/>
      <c r="G213" s="330"/>
      <c r="H213" s="331"/>
      <c r="I213" s="326"/>
      <c r="J213" s="326"/>
      <c r="K213" s="326"/>
      <c r="L213" s="326"/>
      <c r="M213" s="326"/>
      <c r="N213" s="326"/>
      <c r="O213" s="326"/>
      <c r="P213" s="326"/>
      <c r="Q213" s="326"/>
      <c r="R213" s="326"/>
      <c r="S213" s="326"/>
      <c r="T213" s="326"/>
      <c r="U213" s="326"/>
      <c r="V213" s="326"/>
      <c r="W213" s="326"/>
      <c r="X213" s="326"/>
      <c r="Y213" s="326"/>
      <c r="Z213" s="326"/>
      <c r="AA213" s="326"/>
      <c r="AB213" s="326"/>
      <c r="AC213" s="326"/>
      <c r="AD213" s="326"/>
      <c r="AE213" s="326"/>
    </row>
    <row r="214" spans="1:31" ht="15.75" customHeight="1" x14ac:dyDescent="0.25">
      <c r="A214" s="326"/>
      <c r="B214" s="326"/>
      <c r="C214" s="326"/>
      <c r="D214" s="330"/>
      <c r="E214" s="330"/>
      <c r="F214" s="330"/>
      <c r="G214" s="330"/>
      <c r="H214" s="331"/>
      <c r="I214" s="326"/>
      <c r="J214" s="326"/>
      <c r="K214" s="326"/>
      <c r="L214" s="326"/>
      <c r="M214" s="326"/>
      <c r="N214" s="326"/>
      <c r="O214" s="326"/>
      <c r="P214" s="326"/>
      <c r="Q214" s="326"/>
      <c r="R214" s="326"/>
      <c r="S214" s="326"/>
      <c r="T214" s="326"/>
      <c r="U214" s="326"/>
      <c r="V214" s="326"/>
      <c r="W214" s="326"/>
      <c r="X214" s="326"/>
      <c r="Y214" s="326"/>
      <c r="Z214" s="326"/>
      <c r="AA214" s="326"/>
      <c r="AB214" s="326"/>
      <c r="AC214" s="326"/>
      <c r="AD214" s="326"/>
      <c r="AE214" s="326"/>
    </row>
    <row r="215" spans="1:31" ht="15.75" customHeight="1" x14ac:dyDescent="0.25">
      <c r="A215" s="326"/>
      <c r="B215" s="326"/>
      <c r="C215" s="326"/>
      <c r="D215" s="330"/>
      <c r="E215" s="330"/>
      <c r="F215" s="330"/>
      <c r="G215" s="330"/>
      <c r="H215" s="331"/>
      <c r="I215" s="326"/>
      <c r="J215" s="326"/>
      <c r="K215" s="326"/>
      <c r="L215" s="326"/>
      <c r="M215" s="326"/>
      <c r="N215" s="326"/>
      <c r="O215" s="326"/>
      <c r="P215" s="326"/>
      <c r="Q215" s="326"/>
      <c r="R215" s="326"/>
      <c r="S215" s="326"/>
      <c r="T215" s="326"/>
      <c r="U215" s="326"/>
      <c r="V215" s="326"/>
      <c r="W215" s="326"/>
      <c r="X215" s="326"/>
      <c r="Y215" s="326"/>
      <c r="Z215" s="326"/>
      <c r="AA215" s="326"/>
      <c r="AB215" s="326"/>
      <c r="AC215" s="326"/>
      <c r="AD215" s="326"/>
      <c r="AE215" s="326"/>
    </row>
    <row r="216" spans="1:31" ht="15.75" customHeight="1" x14ac:dyDescent="0.25">
      <c r="A216" s="326"/>
      <c r="B216" s="326"/>
      <c r="C216" s="326"/>
      <c r="D216" s="330"/>
      <c r="E216" s="330"/>
      <c r="F216" s="330"/>
      <c r="G216" s="330"/>
      <c r="H216" s="331"/>
      <c r="I216" s="326"/>
      <c r="J216" s="326"/>
      <c r="K216" s="326"/>
      <c r="L216" s="326"/>
      <c r="M216" s="326"/>
      <c r="N216" s="326"/>
      <c r="O216" s="326"/>
      <c r="P216" s="326"/>
      <c r="Q216" s="326"/>
      <c r="R216" s="326"/>
      <c r="S216" s="326"/>
      <c r="T216" s="326"/>
      <c r="U216" s="326"/>
      <c r="V216" s="326"/>
      <c r="W216" s="326"/>
      <c r="X216" s="326"/>
      <c r="Y216" s="326"/>
      <c r="Z216" s="326"/>
      <c r="AA216" s="326"/>
      <c r="AB216" s="326"/>
      <c r="AC216" s="326"/>
      <c r="AD216" s="326"/>
      <c r="AE216" s="326"/>
    </row>
    <row r="217" spans="1:31" ht="15.75" customHeight="1" x14ac:dyDescent="0.25">
      <c r="A217" s="326"/>
      <c r="B217" s="326"/>
      <c r="C217" s="326"/>
      <c r="D217" s="330"/>
      <c r="E217" s="330"/>
      <c r="F217" s="330"/>
      <c r="G217" s="330"/>
      <c r="H217" s="331"/>
      <c r="I217" s="326"/>
      <c r="J217" s="326"/>
      <c r="K217" s="326"/>
      <c r="L217" s="326"/>
      <c r="M217" s="326"/>
      <c r="N217" s="326"/>
      <c r="O217" s="326"/>
      <c r="P217" s="326"/>
      <c r="Q217" s="326"/>
      <c r="R217" s="326"/>
      <c r="S217" s="326"/>
      <c r="T217" s="326"/>
      <c r="U217" s="326"/>
      <c r="V217" s="326"/>
      <c r="W217" s="326"/>
      <c r="X217" s="326"/>
      <c r="Y217" s="326"/>
      <c r="Z217" s="326"/>
      <c r="AA217" s="326"/>
      <c r="AB217" s="326"/>
      <c r="AC217" s="326"/>
      <c r="AD217" s="326"/>
      <c r="AE217" s="326"/>
    </row>
    <row r="218" spans="1:31" ht="15.75" customHeight="1" x14ac:dyDescent="0.25">
      <c r="A218" s="326"/>
      <c r="B218" s="326"/>
      <c r="C218" s="326"/>
      <c r="D218" s="330"/>
      <c r="E218" s="330"/>
      <c r="F218" s="330"/>
      <c r="G218" s="330"/>
      <c r="H218" s="331"/>
      <c r="I218" s="326"/>
      <c r="J218" s="326"/>
      <c r="K218" s="326"/>
      <c r="L218" s="326"/>
      <c r="M218" s="326"/>
      <c r="N218" s="326"/>
      <c r="O218" s="326"/>
      <c r="P218" s="326"/>
      <c r="Q218" s="326"/>
      <c r="R218" s="326"/>
      <c r="S218" s="326"/>
      <c r="T218" s="326"/>
      <c r="U218" s="326"/>
      <c r="V218" s="326"/>
      <c r="W218" s="326"/>
      <c r="X218" s="326"/>
      <c r="Y218" s="326"/>
      <c r="Z218" s="326"/>
      <c r="AA218" s="326"/>
      <c r="AB218" s="326"/>
      <c r="AC218" s="326"/>
      <c r="AD218" s="326"/>
      <c r="AE218" s="326"/>
    </row>
    <row r="219" spans="1:31" ht="15.75" customHeight="1" x14ac:dyDescent="0.25">
      <c r="A219" s="326"/>
      <c r="B219" s="326"/>
      <c r="C219" s="326"/>
      <c r="D219" s="330"/>
      <c r="E219" s="330"/>
      <c r="F219" s="330"/>
      <c r="G219" s="330"/>
      <c r="H219" s="331"/>
      <c r="I219" s="326"/>
      <c r="J219" s="326"/>
      <c r="K219" s="326"/>
      <c r="L219" s="326"/>
      <c r="M219" s="326"/>
      <c r="N219" s="326"/>
      <c r="O219" s="326"/>
      <c r="P219" s="326"/>
      <c r="Q219" s="326"/>
      <c r="R219" s="326"/>
      <c r="S219" s="326"/>
      <c r="T219" s="326"/>
      <c r="U219" s="326"/>
      <c r="V219" s="326"/>
      <c r="W219" s="326"/>
      <c r="X219" s="326"/>
      <c r="Y219" s="326"/>
      <c r="Z219" s="326"/>
      <c r="AA219" s="326"/>
      <c r="AB219" s="326"/>
      <c r="AC219" s="326"/>
      <c r="AD219" s="326"/>
      <c r="AE219" s="326"/>
    </row>
    <row r="220" spans="1:31" ht="15.75" customHeight="1" x14ac:dyDescent="0.25">
      <c r="A220" s="326"/>
      <c r="B220" s="326"/>
      <c r="C220" s="326"/>
      <c r="D220" s="330"/>
      <c r="E220" s="330"/>
      <c r="F220" s="330"/>
      <c r="G220" s="330"/>
      <c r="H220" s="331"/>
      <c r="I220" s="326"/>
      <c r="J220" s="326"/>
      <c r="K220" s="326"/>
      <c r="L220" s="326"/>
      <c r="M220" s="326"/>
      <c r="N220" s="326"/>
      <c r="O220" s="326"/>
      <c r="P220" s="326"/>
      <c r="Q220" s="326"/>
      <c r="R220" s="326"/>
      <c r="S220" s="326"/>
      <c r="T220" s="326"/>
      <c r="U220" s="326"/>
      <c r="V220" s="326"/>
      <c r="W220" s="326"/>
      <c r="X220" s="326"/>
      <c r="Y220" s="326"/>
      <c r="Z220" s="326"/>
      <c r="AA220" s="326"/>
      <c r="AB220" s="326"/>
      <c r="AC220" s="326"/>
      <c r="AD220" s="326"/>
      <c r="AE220" s="326"/>
    </row>
    <row r="221" spans="1:31" ht="15.75" customHeight="1" x14ac:dyDescent="0.25">
      <c r="A221" s="326"/>
      <c r="B221" s="326"/>
      <c r="C221" s="326"/>
      <c r="D221" s="330"/>
      <c r="E221" s="330"/>
      <c r="F221" s="330"/>
      <c r="G221" s="330"/>
      <c r="H221" s="331"/>
      <c r="I221" s="326"/>
      <c r="J221" s="326"/>
      <c r="K221" s="326"/>
      <c r="L221" s="326"/>
      <c r="M221" s="326"/>
      <c r="N221" s="326"/>
      <c r="O221" s="326"/>
      <c r="P221" s="326"/>
      <c r="Q221" s="326"/>
      <c r="R221" s="326"/>
      <c r="S221" s="326"/>
      <c r="T221" s="326"/>
      <c r="U221" s="326"/>
      <c r="V221" s="326"/>
      <c r="W221" s="326"/>
      <c r="X221" s="326"/>
      <c r="Y221" s="326"/>
      <c r="Z221" s="326"/>
      <c r="AA221" s="326"/>
      <c r="AB221" s="326"/>
      <c r="AC221" s="326"/>
      <c r="AD221" s="326"/>
      <c r="AE221" s="326"/>
    </row>
    <row r="222" spans="1:31" ht="15.75" customHeight="1" x14ac:dyDescent="0.25">
      <c r="A222" s="326"/>
      <c r="B222" s="326"/>
      <c r="C222" s="326"/>
      <c r="D222" s="330"/>
      <c r="E222" s="330"/>
      <c r="F222" s="330"/>
      <c r="G222" s="330"/>
      <c r="H222" s="331"/>
      <c r="I222" s="326"/>
      <c r="J222" s="326"/>
      <c r="K222" s="326"/>
      <c r="L222" s="326"/>
      <c r="M222" s="326"/>
      <c r="N222" s="326"/>
      <c r="O222" s="326"/>
      <c r="P222" s="326"/>
      <c r="Q222" s="326"/>
      <c r="R222" s="326"/>
      <c r="S222" s="326"/>
      <c r="T222" s="326"/>
      <c r="U222" s="326"/>
      <c r="V222" s="326"/>
      <c r="W222" s="326"/>
      <c r="X222" s="326"/>
      <c r="Y222" s="326"/>
      <c r="Z222" s="326"/>
      <c r="AA222" s="326"/>
      <c r="AB222" s="326"/>
      <c r="AC222" s="326"/>
      <c r="AD222" s="326"/>
      <c r="AE222" s="326"/>
    </row>
    <row r="223" spans="1:31" ht="15.75" customHeight="1" x14ac:dyDescent="0.25">
      <c r="A223" s="326"/>
      <c r="B223" s="326"/>
      <c r="C223" s="326"/>
      <c r="D223" s="330"/>
      <c r="E223" s="330"/>
      <c r="F223" s="330"/>
      <c r="G223" s="330"/>
      <c r="H223" s="331"/>
      <c r="I223" s="326"/>
      <c r="J223" s="326"/>
      <c r="K223" s="326"/>
      <c r="L223" s="326"/>
      <c r="M223" s="326"/>
      <c r="N223" s="326"/>
      <c r="O223" s="326"/>
      <c r="P223" s="326"/>
      <c r="Q223" s="326"/>
      <c r="R223" s="326"/>
      <c r="S223" s="326"/>
      <c r="T223" s="326"/>
      <c r="U223" s="326"/>
      <c r="V223" s="326"/>
      <c r="W223" s="326"/>
      <c r="X223" s="326"/>
      <c r="Y223" s="326"/>
      <c r="Z223" s="326"/>
      <c r="AA223" s="326"/>
      <c r="AB223" s="326"/>
      <c r="AC223" s="326"/>
      <c r="AD223" s="326"/>
      <c r="AE223" s="326"/>
    </row>
    <row r="224" spans="1:31" ht="15.75" customHeight="1" x14ac:dyDescent="0.25">
      <c r="A224" s="326"/>
      <c r="B224" s="326"/>
      <c r="C224" s="326"/>
      <c r="D224" s="330"/>
      <c r="E224" s="330"/>
      <c r="F224" s="330"/>
      <c r="G224" s="330"/>
      <c r="H224" s="331"/>
      <c r="I224" s="326"/>
      <c r="J224" s="326"/>
      <c r="K224" s="326"/>
      <c r="L224" s="326"/>
      <c r="M224" s="326"/>
      <c r="N224" s="326"/>
      <c r="O224" s="326"/>
      <c r="P224" s="326"/>
      <c r="Q224" s="326"/>
      <c r="R224" s="326"/>
      <c r="S224" s="326"/>
      <c r="T224" s="326"/>
      <c r="U224" s="326"/>
      <c r="V224" s="326"/>
      <c r="W224" s="326"/>
      <c r="X224" s="326"/>
      <c r="Y224" s="326"/>
      <c r="Z224" s="326"/>
      <c r="AA224" s="326"/>
      <c r="AB224" s="326"/>
      <c r="AC224" s="326"/>
      <c r="AD224" s="326"/>
      <c r="AE224" s="326"/>
    </row>
    <row r="225" spans="1:31" ht="15.75" customHeight="1" x14ac:dyDescent="0.25">
      <c r="A225" s="326"/>
      <c r="B225" s="326"/>
      <c r="C225" s="326"/>
      <c r="D225" s="330"/>
      <c r="E225" s="330"/>
      <c r="F225" s="330"/>
      <c r="G225" s="330"/>
      <c r="H225" s="331"/>
      <c r="I225" s="326"/>
      <c r="J225" s="326"/>
      <c r="K225" s="326"/>
      <c r="L225" s="326"/>
      <c r="M225" s="326"/>
      <c r="N225" s="326"/>
      <c r="O225" s="326"/>
      <c r="P225" s="326"/>
      <c r="Q225" s="326"/>
      <c r="R225" s="326"/>
      <c r="S225" s="326"/>
      <c r="T225" s="326"/>
      <c r="U225" s="326"/>
      <c r="V225" s="326"/>
      <c r="W225" s="326"/>
      <c r="X225" s="326"/>
      <c r="Y225" s="326"/>
      <c r="Z225" s="326"/>
      <c r="AA225" s="326"/>
      <c r="AB225" s="326"/>
      <c r="AC225" s="326"/>
      <c r="AD225" s="326"/>
      <c r="AE225" s="326"/>
    </row>
    <row r="226" spans="1:31" ht="15.75" customHeight="1" x14ac:dyDescent="0.25">
      <c r="A226" s="326"/>
      <c r="B226" s="326"/>
      <c r="C226" s="326"/>
      <c r="D226" s="330"/>
      <c r="E226" s="330"/>
      <c r="F226" s="330"/>
      <c r="G226" s="330"/>
      <c r="H226" s="331"/>
      <c r="I226" s="326"/>
      <c r="J226" s="326"/>
      <c r="K226" s="326"/>
      <c r="L226" s="326"/>
      <c r="M226" s="326"/>
      <c r="N226" s="326"/>
      <c r="O226" s="326"/>
      <c r="P226" s="326"/>
      <c r="Q226" s="326"/>
      <c r="R226" s="326"/>
      <c r="S226" s="326"/>
      <c r="T226" s="326"/>
      <c r="U226" s="326"/>
      <c r="V226" s="326"/>
      <c r="W226" s="326"/>
      <c r="X226" s="326"/>
      <c r="Y226" s="326"/>
      <c r="Z226" s="326"/>
      <c r="AA226" s="326"/>
      <c r="AB226" s="326"/>
      <c r="AC226" s="326"/>
      <c r="AD226" s="326"/>
      <c r="AE226" s="326"/>
    </row>
    <row r="227" spans="1:31" ht="15.75" customHeight="1" x14ac:dyDescent="0.25">
      <c r="A227" s="326"/>
      <c r="B227" s="326"/>
      <c r="C227" s="326"/>
      <c r="D227" s="330"/>
      <c r="E227" s="330"/>
      <c r="F227" s="330"/>
      <c r="G227" s="330"/>
      <c r="H227" s="331"/>
      <c r="I227" s="326"/>
      <c r="J227" s="326"/>
      <c r="K227" s="326"/>
      <c r="L227" s="326"/>
      <c r="M227" s="326"/>
      <c r="N227" s="326"/>
      <c r="O227" s="326"/>
      <c r="P227" s="326"/>
      <c r="Q227" s="326"/>
      <c r="R227" s="326"/>
      <c r="S227" s="326"/>
      <c r="T227" s="326"/>
      <c r="U227" s="326"/>
      <c r="V227" s="326"/>
      <c r="W227" s="326"/>
      <c r="X227" s="326"/>
      <c r="Y227" s="326"/>
      <c r="Z227" s="326"/>
      <c r="AA227" s="326"/>
      <c r="AB227" s="326"/>
      <c r="AC227" s="326"/>
      <c r="AD227" s="326"/>
      <c r="AE227" s="326"/>
    </row>
    <row r="228" spans="1:31" ht="15.75" customHeight="1" x14ac:dyDescent="0.25">
      <c r="A228" s="326"/>
      <c r="B228" s="326"/>
      <c r="C228" s="326"/>
      <c r="D228" s="330"/>
      <c r="E228" s="330"/>
      <c r="F228" s="330"/>
      <c r="G228" s="330"/>
      <c r="H228" s="331"/>
      <c r="I228" s="326"/>
      <c r="J228" s="326"/>
      <c r="K228" s="326"/>
      <c r="L228" s="326"/>
      <c r="M228" s="326"/>
      <c r="N228" s="326"/>
      <c r="O228" s="326"/>
      <c r="P228" s="326"/>
      <c r="Q228" s="326"/>
      <c r="R228" s="326"/>
      <c r="S228" s="326"/>
      <c r="T228" s="326"/>
      <c r="U228" s="326"/>
      <c r="V228" s="326"/>
      <c r="W228" s="326"/>
      <c r="X228" s="326"/>
      <c r="Y228" s="326"/>
      <c r="Z228" s="326"/>
      <c r="AA228" s="326"/>
      <c r="AB228" s="326"/>
      <c r="AC228" s="326"/>
      <c r="AD228" s="326"/>
      <c r="AE228" s="326"/>
    </row>
    <row r="229" spans="1:31" ht="15.75" customHeight="1" x14ac:dyDescent="0.25">
      <c r="A229" s="326"/>
      <c r="B229" s="326"/>
      <c r="C229" s="326"/>
      <c r="D229" s="330"/>
      <c r="E229" s="330"/>
      <c r="F229" s="330"/>
      <c r="G229" s="330"/>
      <c r="H229" s="331"/>
      <c r="I229" s="326"/>
      <c r="J229" s="326"/>
      <c r="K229" s="326"/>
      <c r="L229" s="326"/>
      <c r="M229" s="326"/>
      <c r="N229" s="326"/>
      <c r="O229" s="326"/>
      <c r="P229" s="326"/>
      <c r="Q229" s="326"/>
      <c r="R229" s="326"/>
      <c r="S229" s="326"/>
      <c r="T229" s="326"/>
      <c r="U229" s="326"/>
      <c r="V229" s="326"/>
      <c r="W229" s="326"/>
      <c r="X229" s="326"/>
      <c r="Y229" s="326"/>
      <c r="Z229" s="326"/>
      <c r="AA229" s="326"/>
      <c r="AB229" s="326"/>
      <c r="AC229" s="326"/>
      <c r="AD229" s="326"/>
      <c r="AE229" s="326"/>
    </row>
    <row r="230" spans="1:31" ht="15.75" customHeight="1" x14ac:dyDescent="0.25">
      <c r="A230" s="326"/>
      <c r="B230" s="326"/>
      <c r="C230" s="326"/>
      <c r="D230" s="330"/>
      <c r="E230" s="330"/>
      <c r="F230" s="330"/>
      <c r="G230" s="330"/>
      <c r="H230" s="331"/>
      <c r="I230" s="326"/>
      <c r="J230" s="326"/>
      <c r="K230" s="326"/>
      <c r="L230" s="326"/>
      <c r="M230" s="326"/>
      <c r="N230" s="326"/>
      <c r="O230" s="326"/>
      <c r="P230" s="326"/>
      <c r="Q230" s="326"/>
      <c r="R230" s="326"/>
      <c r="S230" s="326"/>
      <c r="T230" s="326"/>
      <c r="U230" s="326"/>
      <c r="V230" s="326"/>
      <c r="W230" s="326"/>
      <c r="X230" s="326"/>
      <c r="Y230" s="326"/>
      <c r="Z230" s="326"/>
      <c r="AA230" s="326"/>
      <c r="AB230" s="326"/>
      <c r="AC230" s="326"/>
      <c r="AD230" s="326"/>
      <c r="AE230" s="326"/>
    </row>
    <row r="231" spans="1:31" ht="15.75" customHeight="1" x14ac:dyDescent="0.25">
      <c r="A231" s="326"/>
      <c r="B231" s="326"/>
      <c r="C231" s="326"/>
      <c r="D231" s="330"/>
      <c r="E231" s="330"/>
      <c r="F231" s="330"/>
      <c r="G231" s="330"/>
      <c r="H231" s="331"/>
      <c r="I231" s="326"/>
      <c r="J231" s="326"/>
      <c r="K231" s="326"/>
      <c r="L231" s="326"/>
      <c r="M231" s="326"/>
      <c r="N231" s="326"/>
      <c r="O231" s="326"/>
      <c r="P231" s="326"/>
      <c r="Q231" s="326"/>
      <c r="R231" s="326"/>
      <c r="S231" s="326"/>
      <c r="T231" s="326"/>
      <c r="U231" s="326"/>
      <c r="V231" s="326"/>
      <c r="W231" s="326"/>
      <c r="X231" s="326"/>
      <c r="Y231" s="326"/>
      <c r="Z231" s="326"/>
      <c r="AA231" s="326"/>
      <c r="AB231" s="326"/>
      <c r="AC231" s="326"/>
      <c r="AD231" s="326"/>
      <c r="AE231" s="326"/>
    </row>
    <row r="232" spans="1:31" ht="15.75" customHeight="1" x14ac:dyDescent="0.25">
      <c r="A232" s="326"/>
      <c r="B232" s="326"/>
      <c r="C232" s="326"/>
      <c r="D232" s="330"/>
      <c r="E232" s="330"/>
      <c r="F232" s="330"/>
      <c r="G232" s="330"/>
      <c r="H232" s="331"/>
      <c r="I232" s="326"/>
      <c r="J232" s="326"/>
      <c r="K232" s="326"/>
      <c r="L232" s="326"/>
      <c r="M232" s="326"/>
      <c r="N232" s="326"/>
      <c r="O232" s="326"/>
      <c r="P232" s="326"/>
      <c r="Q232" s="326"/>
      <c r="R232" s="326"/>
      <c r="S232" s="326"/>
      <c r="T232" s="326"/>
      <c r="U232" s="326"/>
      <c r="V232" s="326"/>
      <c r="W232" s="326"/>
      <c r="X232" s="326"/>
      <c r="Y232" s="326"/>
      <c r="Z232" s="326"/>
      <c r="AA232" s="326"/>
      <c r="AB232" s="326"/>
      <c r="AC232" s="326"/>
      <c r="AD232" s="326"/>
      <c r="AE232" s="326"/>
    </row>
    <row r="233" spans="1:31" ht="15.75" customHeight="1" x14ac:dyDescent="0.25">
      <c r="A233" s="326"/>
      <c r="B233" s="326"/>
      <c r="C233" s="326"/>
      <c r="D233" s="330"/>
      <c r="E233" s="330"/>
      <c r="F233" s="330"/>
      <c r="G233" s="330"/>
      <c r="H233" s="331"/>
      <c r="I233" s="326"/>
      <c r="J233" s="326"/>
      <c r="K233" s="326"/>
      <c r="L233" s="326"/>
      <c r="M233" s="326"/>
      <c r="N233" s="326"/>
      <c r="O233" s="326"/>
      <c r="P233" s="326"/>
      <c r="Q233" s="326"/>
      <c r="R233" s="326"/>
      <c r="S233" s="326"/>
      <c r="T233" s="326"/>
      <c r="U233" s="326"/>
      <c r="V233" s="326"/>
      <c r="W233" s="326"/>
      <c r="X233" s="326"/>
      <c r="Y233" s="326"/>
      <c r="Z233" s="326"/>
      <c r="AA233" s="326"/>
      <c r="AB233" s="326"/>
      <c r="AC233" s="326"/>
      <c r="AD233" s="326"/>
      <c r="AE233" s="326"/>
    </row>
    <row r="234" spans="1:31" ht="15.75" customHeight="1" x14ac:dyDescent="0.25">
      <c r="A234" s="326"/>
      <c r="B234" s="326"/>
      <c r="C234" s="326"/>
      <c r="D234" s="330"/>
      <c r="E234" s="330"/>
      <c r="F234" s="330"/>
      <c r="G234" s="330"/>
      <c r="H234" s="331"/>
      <c r="I234" s="326"/>
      <c r="J234" s="326"/>
      <c r="K234" s="326"/>
      <c r="L234" s="326"/>
      <c r="M234" s="326"/>
      <c r="N234" s="326"/>
      <c r="O234" s="326"/>
      <c r="P234" s="326"/>
      <c r="Q234" s="326"/>
      <c r="R234" s="326"/>
      <c r="S234" s="326"/>
      <c r="T234" s="326"/>
      <c r="U234" s="326"/>
      <c r="V234" s="326"/>
      <c r="W234" s="326"/>
      <c r="X234" s="326"/>
      <c r="Y234" s="326"/>
      <c r="Z234" s="326"/>
      <c r="AA234" s="326"/>
      <c r="AB234" s="326"/>
      <c r="AC234" s="326"/>
      <c r="AD234" s="326"/>
      <c r="AE234" s="326"/>
    </row>
    <row r="235" spans="1:31" ht="15.75" customHeight="1" x14ac:dyDescent="0.25">
      <c r="A235" s="326"/>
      <c r="B235" s="326"/>
      <c r="C235" s="326"/>
      <c r="D235" s="330"/>
      <c r="E235" s="330"/>
      <c r="F235" s="330"/>
      <c r="G235" s="330"/>
      <c r="H235" s="331"/>
      <c r="I235" s="326"/>
      <c r="J235" s="326"/>
      <c r="K235" s="326"/>
      <c r="L235" s="326"/>
      <c r="M235" s="326"/>
      <c r="N235" s="326"/>
      <c r="O235" s="326"/>
      <c r="P235" s="326"/>
      <c r="Q235" s="326"/>
      <c r="R235" s="326"/>
      <c r="S235" s="326"/>
      <c r="T235" s="326"/>
      <c r="U235" s="326"/>
      <c r="V235" s="326"/>
      <c r="W235" s="326"/>
      <c r="X235" s="326"/>
      <c r="Y235" s="326"/>
      <c r="Z235" s="326"/>
      <c r="AA235" s="326"/>
      <c r="AB235" s="326"/>
      <c r="AC235" s="326"/>
      <c r="AD235" s="326"/>
      <c r="AE235" s="326"/>
    </row>
    <row r="236" spans="1:31" ht="15.75" customHeight="1" x14ac:dyDescent="0.25">
      <c r="A236" s="326"/>
      <c r="B236" s="326"/>
      <c r="C236" s="326"/>
      <c r="D236" s="330"/>
      <c r="E236" s="330"/>
      <c r="F236" s="330"/>
      <c r="G236" s="330"/>
      <c r="H236" s="331"/>
      <c r="I236" s="326"/>
      <c r="J236" s="326"/>
      <c r="K236" s="326"/>
      <c r="L236" s="326"/>
      <c r="M236" s="326"/>
      <c r="N236" s="326"/>
      <c r="O236" s="326"/>
      <c r="P236" s="326"/>
      <c r="Q236" s="326"/>
      <c r="R236" s="326"/>
      <c r="S236" s="326"/>
      <c r="T236" s="326"/>
      <c r="U236" s="326"/>
      <c r="V236" s="326"/>
      <c r="W236" s="326"/>
      <c r="X236" s="326"/>
      <c r="Y236" s="326"/>
      <c r="Z236" s="326"/>
      <c r="AA236" s="326"/>
      <c r="AB236" s="326"/>
      <c r="AC236" s="326"/>
      <c r="AD236" s="326"/>
      <c r="AE236" s="326"/>
    </row>
    <row r="237" spans="1:31" ht="15.75" customHeight="1" x14ac:dyDescent="0.25">
      <c r="A237" s="326"/>
      <c r="B237" s="326"/>
      <c r="C237" s="326"/>
      <c r="D237" s="330"/>
      <c r="E237" s="330"/>
      <c r="F237" s="330"/>
      <c r="G237" s="330"/>
      <c r="H237" s="331"/>
      <c r="I237" s="326"/>
      <c r="J237" s="326"/>
      <c r="K237" s="326"/>
      <c r="L237" s="326"/>
      <c r="M237" s="326"/>
      <c r="N237" s="326"/>
      <c r="O237" s="326"/>
      <c r="P237" s="326"/>
      <c r="Q237" s="326"/>
      <c r="R237" s="326"/>
      <c r="S237" s="326"/>
      <c r="T237" s="326"/>
      <c r="U237" s="326"/>
      <c r="V237" s="326"/>
      <c r="W237" s="326"/>
      <c r="X237" s="326"/>
      <c r="Y237" s="326"/>
      <c r="Z237" s="326"/>
      <c r="AA237" s="326"/>
      <c r="AB237" s="326"/>
      <c r="AC237" s="326"/>
      <c r="AD237" s="326"/>
      <c r="AE237" s="326"/>
    </row>
    <row r="238" spans="1:31" ht="15.75" customHeight="1" x14ac:dyDescent="0.25">
      <c r="A238" s="326"/>
      <c r="B238" s="326"/>
      <c r="C238" s="326"/>
      <c r="D238" s="330"/>
      <c r="E238" s="330"/>
      <c r="F238" s="330"/>
      <c r="G238" s="330"/>
      <c r="H238" s="331"/>
      <c r="I238" s="326"/>
      <c r="J238" s="326"/>
      <c r="K238" s="326"/>
      <c r="L238" s="326"/>
      <c r="M238" s="326"/>
      <c r="N238" s="326"/>
      <c r="O238" s="326"/>
      <c r="P238" s="326"/>
      <c r="Q238" s="326"/>
      <c r="R238" s="326"/>
      <c r="S238" s="326"/>
      <c r="T238" s="326"/>
      <c r="U238" s="326"/>
      <c r="V238" s="326"/>
      <c r="W238" s="326"/>
      <c r="X238" s="326"/>
      <c r="Y238" s="326"/>
      <c r="Z238" s="326"/>
      <c r="AA238" s="326"/>
      <c r="AB238" s="326"/>
      <c r="AC238" s="326"/>
      <c r="AD238" s="326"/>
      <c r="AE238" s="326"/>
    </row>
    <row r="239" spans="1:31" ht="15.75" customHeight="1" x14ac:dyDescent="0.25">
      <c r="A239" s="326"/>
      <c r="B239" s="326"/>
      <c r="C239" s="326"/>
      <c r="D239" s="330"/>
      <c r="E239" s="330"/>
      <c r="F239" s="330"/>
      <c r="G239" s="330"/>
      <c r="H239" s="331"/>
      <c r="I239" s="326"/>
      <c r="J239" s="326"/>
      <c r="K239" s="326"/>
      <c r="L239" s="326"/>
      <c r="M239" s="326"/>
      <c r="N239" s="326"/>
      <c r="O239" s="326"/>
      <c r="P239" s="326"/>
      <c r="Q239" s="326"/>
      <c r="R239" s="326"/>
      <c r="S239" s="326"/>
      <c r="T239" s="326"/>
      <c r="U239" s="326"/>
      <c r="V239" s="326"/>
      <c r="W239" s="326"/>
      <c r="X239" s="326"/>
      <c r="Y239" s="326"/>
      <c r="Z239" s="326"/>
      <c r="AA239" s="326"/>
      <c r="AB239" s="326"/>
      <c r="AC239" s="326"/>
      <c r="AD239" s="326"/>
      <c r="AE239" s="326"/>
    </row>
    <row r="240" spans="1:31" ht="15.75" customHeight="1" x14ac:dyDescent="0.25">
      <c r="A240" s="326"/>
      <c r="B240" s="326"/>
      <c r="C240" s="326"/>
      <c r="D240" s="330"/>
      <c r="E240" s="330"/>
      <c r="F240" s="330"/>
      <c r="G240" s="330"/>
      <c r="H240" s="331"/>
      <c r="I240" s="326"/>
      <c r="J240" s="326"/>
      <c r="K240" s="326"/>
      <c r="L240" s="326"/>
      <c r="M240" s="326"/>
      <c r="N240" s="326"/>
      <c r="O240" s="326"/>
      <c r="P240" s="326"/>
      <c r="Q240" s="326"/>
      <c r="R240" s="326"/>
      <c r="S240" s="326"/>
      <c r="T240" s="326"/>
      <c r="U240" s="326"/>
      <c r="V240" s="326"/>
      <c r="W240" s="326"/>
      <c r="X240" s="326"/>
      <c r="Y240" s="326"/>
      <c r="Z240" s="326"/>
      <c r="AA240" s="326"/>
      <c r="AB240" s="326"/>
      <c r="AC240" s="326"/>
      <c r="AD240" s="326"/>
      <c r="AE240" s="326"/>
    </row>
    <row r="241" spans="1:31" ht="15.75" customHeight="1" x14ac:dyDescent="0.25">
      <c r="A241" s="326"/>
      <c r="B241" s="326"/>
      <c r="C241" s="326"/>
      <c r="D241" s="330"/>
      <c r="E241" s="330"/>
      <c r="F241" s="330"/>
      <c r="G241" s="330"/>
      <c r="H241" s="331"/>
      <c r="I241" s="326"/>
      <c r="J241" s="326"/>
      <c r="K241" s="326"/>
      <c r="L241" s="326"/>
      <c r="M241" s="326"/>
      <c r="N241" s="326"/>
      <c r="O241" s="326"/>
      <c r="P241" s="326"/>
      <c r="Q241" s="326"/>
      <c r="R241" s="326"/>
      <c r="S241" s="326"/>
      <c r="T241" s="326"/>
      <c r="U241" s="326"/>
      <c r="V241" s="326"/>
      <c r="W241" s="326"/>
      <c r="X241" s="326"/>
      <c r="Y241" s="326"/>
      <c r="Z241" s="326"/>
      <c r="AA241" s="326"/>
      <c r="AB241" s="326"/>
      <c r="AC241" s="326"/>
      <c r="AD241" s="326"/>
      <c r="AE241" s="326"/>
    </row>
    <row r="242" spans="1:31" ht="15.75" customHeight="1" x14ac:dyDescent="0.25">
      <c r="A242" s="326"/>
      <c r="B242" s="326"/>
      <c r="C242" s="326"/>
      <c r="D242" s="330"/>
      <c r="E242" s="330"/>
      <c r="F242" s="330"/>
      <c r="G242" s="330"/>
      <c r="H242" s="331"/>
      <c r="I242" s="326"/>
      <c r="J242" s="326"/>
      <c r="K242" s="326"/>
      <c r="L242" s="326"/>
      <c r="M242" s="326"/>
      <c r="N242" s="326"/>
      <c r="O242" s="326"/>
      <c r="P242" s="326"/>
      <c r="Q242" s="326"/>
      <c r="R242" s="326"/>
      <c r="S242" s="326"/>
      <c r="T242" s="326"/>
      <c r="U242" s="326"/>
      <c r="V242" s="326"/>
      <c r="W242" s="326"/>
      <c r="X242" s="326"/>
      <c r="Y242" s="326"/>
      <c r="Z242" s="326"/>
      <c r="AA242" s="326"/>
      <c r="AB242" s="326"/>
      <c r="AC242" s="326"/>
      <c r="AD242" s="326"/>
      <c r="AE242" s="326"/>
    </row>
    <row r="243" spans="1:31" ht="15.75" customHeight="1" x14ac:dyDescent="0.25">
      <c r="A243" s="326"/>
      <c r="B243" s="326"/>
      <c r="C243" s="326"/>
      <c r="D243" s="330"/>
      <c r="E243" s="330"/>
      <c r="F243" s="330"/>
      <c r="G243" s="330"/>
      <c r="H243" s="331"/>
      <c r="I243" s="326"/>
      <c r="J243" s="326"/>
      <c r="K243" s="326"/>
      <c r="L243" s="326"/>
      <c r="M243" s="326"/>
      <c r="N243" s="326"/>
      <c r="O243" s="326"/>
      <c r="P243" s="326"/>
      <c r="Q243" s="326"/>
      <c r="R243" s="326"/>
      <c r="S243" s="326"/>
      <c r="T243" s="326"/>
      <c r="U243" s="326"/>
      <c r="V243" s="326"/>
      <c r="W243" s="326"/>
      <c r="X243" s="326"/>
      <c r="Y243" s="326"/>
      <c r="Z243" s="326"/>
      <c r="AA243" s="326"/>
      <c r="AB243" s="326"/>
      <c r="AC243" s="326"/>
      <c r="AD243" s="326"/>
      <c r="AE243" s="326"/>
    </row>
    <row r="244" spans="1:31" ht="15.75" customHeight="1" x14ac:dyDescent="0.25">
      <c r="A244" s="326"/>
      <c r="B244" s="326"/>
      <c r="C244" s="326"/>
      <c r="D244" s="330"/>
      <c r="E244" s="330"/>
      <c r="F244" s="330"/>
      <c r="G244" s="330"/>
      <c r="H244" s="331"/>
      <c r="I244" s="326"/>
      <c r="J244" s="326"/>
      <c r="K244" s="326"/>
      <c r="L244" s="326"/>
      <c r="M244" s="326"/>
      <c r="N244" s="326"/>
      <c r="O244" s="326"/>
      <c r="P244" s="326"/>
      <c r="Q244" s="326"/>
      <c r="R244" s="326"/>
      <c r="S244" s="326"/>
      <c r="T244" s="326"/>
      <c r="U244" s="326"/>
      <c r="V244" s="326"/>
      <c r="W244" s="326"/>
      <c r="X244" s="326"/>
      <c r="Y244" s="326"/>
      <c r="Z244" s="326"/>
      <c r="AA244" s="326"/>
      <c r="AB244" s="326"/>
      <c r="AC244" s="326"/>
      <c r="AD244" s="326"/>
      <c r="AE244" s="326"/>
    </row>
    <row r="245" spans="1:31" ht="15.75" customHeight="1" x14ac:dyDescent="0.25">
      <c r="A245" s="326"/>
      <c r="B245" s="326"/>
      <c r="C245" s="326"/>
      <c r="D245" s="330"/>
      <c r="E245" s="330"/>
      <c r="F245" s="330"/>
      <c r="G245" s="330"/>
      <c r="H245" s="331"/>
      <c r="I245" s="326"/>
      <c r="J245" s="326"/>
      <c r="K245" s="326"/>
      <c r="L245" s="326"/>
      <c r="M245" s="326"/>
      <c r="N245" s="326"/>
      <c r="O245" s="326"/>
      <c r="P245" s="326"/>
      <c r="Q245" s="326"/>
      <c r="R245" s="326"/>
      <c r="S245" s="326"/>
      <c r="T245" s="326"/>
      <c r="U245" s="326"/>
      <c r="V245" s="326"/>
      <c r="W245" s="326"/>
      <c r="X245" s="326"/>
      <c r="Y245" s="326"/>
      <c r="Z245" s="326"/>
      <c r="AA245" s="326"/>
      <c r="AB245" s="326"/>
      <c r="AC245" s="326"/>
      <c r="AD245" s="326"/>
      <c r="AE245" s="326"/>
    </row>
    <row r="246" spans="1:31" ht="15.75" customHeight="1" x14ac:dyDescent="0.25">
      <c r="A246" s="326"/>
      <c r="B246" s="326"/>
      <c r="C246" s="326"/>
      <c r="D246" s="330"/>
      <c r="E246" s="330"/>
      <c r="F246" s="330"/>
      <c r="G246" s="330"/>
      <c r="H246" s="331"/>
      <c r="I246" s="326"/>
      <c r="J246" s="326"/>
      <c r="K246" s="326"/>
      <c r="L246" s="326"/>
      <c r="M246" s="326"/>
      <c r="N246" s="326"/>
      <c r="O246" s="326"/>
      <c r="P246" s="326"/>
      <c r="Q246" s="326"/>
      <c r="R246" s="326"/>
      <c r="S246" s="326"/>
      <c r="T246" s="326"/>
      <c r="U246" s="326"/>
      <c r="V246" s="326"/>
      <c r="W246" s="326"/>
      <c r="X246" s="326"/>
      <c r="Y246" s="326"/>
      <c r="Z246" s="326"/>
      <c r="AA246" s="326"/>
      <c r="AB246" s="326"/>
      <c r="AC246" s="326"/>
      <c r="AD246" s="326"/>
      <c r="AE246" s="326"/>
    </row>
    <row r="247" spans="1:31" ht="15.75" customHeight="1" x14ac:dyDescent="0.25">
      <c r="A247" s="326"/>
      <c r="B247" s="326"/>
      <c r="C247" s="326"/>
      <c r="D247" s="330"/>
      <c r="E247" s="330"/>
      <c r="F247" s="330"/>
      <c r="G247" s="330"/>
      <c r="H247" s="331"/>
      <c r="I247" s="326"/>
      <c r="J247" s="326"/>
      <c r="K247" s="326"/>
      <c r="L247" s="326"/>
      <c r="M247" s="326"/>
      <c r="N247" s="326"/>
      <c r="O247" s="326"/>
      <c r="P247" s="326"/>
      <c r="Q247" s="326"/>
      <c r="R247" s="326"/>
      <c r="S247" s="326"/>
      <c r="T247" s="326"/>
      <c r="U247" s="326"/>
      <c r="V247" s="326"/>
      <c r="W247" s="326"/>
      <c r="X247" s="326"/>
      <c r="Y247" s="326"/>
      <c r="Z247" s="326"/>
      <c r="AA247" s="326"/>
      <c r="AB247" s="326"/>
      <c r="AC247" s="326"/>
      <c r="AD247" s="326"/>
      <c r="AE247" s="326"/>
    </row>
    <row r="248" spans="1:31" ht="15.75" customHeight="1" x14ac:dyDescent="0.25">
      <c r="A248" s="326"/>
      <c r="B248" s="326"/>
      <c r="C248" s="326"/>
      <c r="D248" s="330"/>
      <c r="E248" s="330"/>
      <c r="F248" s="330"/>
      <c r="G248" s="330"/>
      <c r="H248" s="331"/>
      <c r="I248" s="326"/>
      <c r="J248" s="326"/>
      <c r="K248" s="326"/>
      <c r="L248" s="326"/>
      <c r="M248" s="326"/>
      <c r="N248" s="326"/>
      <c r="O248" s="326"/>
      <c r="P248" s="326"/>
      <c r="Q248" s="326"/>
      <c r="R248" s="326"/>
      <c r="S248" s="326"/>
      <c r="T248" s="326"/>
      <c r="U248" s="326"/>
      <c r="V248" s="326"/>
      <c r="W248" s="326"/>
      <c r="X248" s="326"/>
      <c r="Y248" s="326"/>
      <c r="Z248" s="326"/>
      <c r="AA248" s="326"/>
      <c r="AB248" s="326"/>
      <c r="AC248" s="326"/>
      <c r="AD248" s="326"/>
      <c r="AE248" s="326"/>
    </row>
    <row r="249" spans="1:31" ht="15.75" customHeight="1" x14ac:dyDescent="0.25">
      <c r="A249" s="326"/>
      <c r="B249" s="326"/>
      <c r="C249" s="326"/>
      <c r="D249" s="330"/>
      <c r="E249" s="330"/>
      <c r="F249" s="330"/>
      <c r="G249" s="330"/>
      <c r="H249" s="331"/>
      <c r="I249" s="326"/>
      <c r="J249" s="326"/>
      <c r="K249" s="326"/>
      <c r="L249" s="326"/>
      <c r="M249" s="326"/>
      <c r="N249" s="326"/>
      <c r="O249" s="326"/>
      <c r="P249" s="326"/>
      <c r="Q249" s="326"/>
      <c r="R249" s="326"/>
      <c r="S249" s="326"/>
      <c r="T249" s="326"/>
      <c r="U249" s="326"/>
      <c r="V249" s="326"/>
      <c r="W249" s="326"/>
      <c r="X249" s="326"/>
      <c r="Y249" s="326"/>
      <c r="Z249" s="326"/>
      <c r="AA249" s="326"/>
      <c r="AB249" s="326"/>
      <c r="AC249" s="326"/>
      <c r="AD249" s="326"/>
      <c r="AE249" s="326"/>
    </row>
    <row r="250" spans="1:31" ht="15.75" customHeight="1" x14ac:dyDescent="0.25">
      <c r="A250" s="326"/>
      <c r="B250" s="326"/>
      <c r="C250" s="326"/>
      <c r="D250" s="330"/>
      <c r="E250" s="330"/>
      <c r="F250" s="330"/>
      <c r="G250" s="330"/>
      <c r="H250" s="331"/>
      <c r="I250" s="326"/>
      <c r="J250" s="326"/>
      <c r="K250" s="326"/>
      <c r="L250" s="326"/>
      <c r="M250" s="326"/>
      <c r="N250" s="326"/>
      <c r="O250" s="326"/>
      <c r="P250" s="326"/>
      <c r="Q250" s="326"/>
      <c r="R250" s="326"/>
      <c r="S250" s="326"/>
      <c r="T250" s="326"/>
      <c r="U250" s="326"/>
      <c r="V250" s="326"/>
      <c r="W250" s="326"/>
      <c r="X250" s="326"/>
      <c r="Y250" s="326"/>
      <c r="Z250" s="326"/>
      <c r="AA250" s="326"/>
      <c r="AB250" s="326"/>
      <c r="AC250" s="326"/>
      <c r="AD250" s="326"/>
      <c r="AE250" s="326"/>
    </row>
    <row r="251" spans="1:31" ht="15.75" customHeight="1" x14ac:dyDescent="0.25">
      <c r="A251" s="326"/>
      <c r="B251" s="326"/>
      <c r="C251" s="326"/>
      <c r="D251" s="330"/>
      <c r="E251" s="330"/>
      <c r="F251" s="330"/>
      <c r="G251" s="330"/>
      <c r="H251" s="331"/>
      <c r="I251" s="326"/>
      <c r="J251" s="326"/>
      <c r="K251" s="326"/>
      <c r="L251" s="326"/>
      <c r="M251" s="326"/>
      <c r="N251" s="326"/>
      <c r="O251" s="326"/>
      <c r="P251" s="326"/>
      <c r="Q251" s="326"/>
      <c r="R251" s="326"/>
      <c r="S251" s="326"/>
      <c r="T251" s="326"/>
      <c r="U251" s="326"/>
      <c r="V251" s="326"/>
      <c r="W251" s="326"/>
      <c r="X251" s="326"/>
      <c r="Y251" s="326"/>
      <c r="Z251" s="326"/>
      <c r="AA251" s="326"/>
      <c r="AB251" s="326"/>
      <c r="AC251" s="326"/>
      <c r="AD251" s="326"/>
      <c r="AE251" s="326"/>
    </row>
    <row r="252" spans="1:31" ht="15.75" customHeight="1" x14ac:dyDescent="0.25">
      <c r="A252" s="326"/>
      <c r="B252" s="326"/>
      <c r="C252" s="326"/>
      <c r="D252" s="330"/>
      <c r="E252" s="330"/>
      <c r="F252" s="330"/>
      <c r="G252" s="330"/>
      <c r="H252" s="331"/>
      <c r="I252" s="326"/>
      <c r="J252" s="326"/>
      <c r="K252" s="326"/>
      <c r="L252" s="326"/>
      <c r="M252" s="326"/>
      <c r="N252" s="326"/>
      <c r="O252" s="326"/>
      <c r="P252" s="326"/>
      <c r="Q252" s="326"/>
      <c r="R252" s="326"/>
      <c r="S252" s="326"/>
      <c r="T252" s="326"/>
      <c r="U252" s="326"/>
      <c r="V252" s="326"/>
      <c r="W252" s="326"/>
      <c r="X252" s="326"/>
      <c r="Y252" s="326"/>
      <c r="Z252" s="326"/>
      <c r="AA252" s="326"/>
      <c r="AB252" s="326"/>
      <c r="AC252" s="326"/>
      <c r="AD252" s="326"/>
      <c r="AE252" s="326"/>
    </row>
    <row r="253" spans="1:31" ht="15.75" customHeight="1" x14ac:dyDescent="0.25">
      <c r="A253" s="326"/>
      <c r="B253" s="326"/>
      <c r="C253" s="326"/>
      <c r="D253" s="330"/>
      <c r="E253" s="330"/>
      <c r="F253" s="330"/>
      <c r="G253" s="330"/>
      <c r="H253" s="331"/>
      <c r="I253" s="326"/>
      <c r="J253" s="326"/>
      <c r="K253" s="326"/>
      <c r="L253" s="326"/>
      <c r="M253" s="326"/>
      <c r="N253" s="326"/>
      <c r="O253" s="326"/>
      <c r="P253" s="326"/>
      <c r="Q253" s="326"/>
      <c r="R253" s="326"/>
      <c r="S253" s="326"/>
      <c r="T253" s="326"/>
      <c r="U253" s="326"/>
      <c r="V253" s="326"/>
      <c r="W253" s="326"/>
      <c r="X253" s="326"/>
      <c r="Y253" s="326"/>
      <c r="Z253" s="326"/>
      <c r="AA253" s="326"/>
      <c r="AB253" s="326"/>
      <c r="AC253" s="326"/>
      <c r="AD253" s="326"/>
      <c r="AE253" s="326"/>
    </row>
    <row r="254" spans="1:31" ht="15.75" customHeight="1" x14ac:dyDescent="0.25">
      <c r="A254" s="326"/>
      <c r="B254" s="326"/>
      <c r="C254" s="326"/>
      <c r="D254" s="330"/>
      <c r="E254" s="330"/>
      <c r="F254" s="330"/>
      <c r="G254" s="330"/>
      <c r="H254" s="331"/>
      <c r="I254" s="326"/>
      <c r="J254" s="326"/>
      <c r="K254" s="326"/>
      <c r="L254" s="326"/>
      <c r="M254" s="326"/>
      <c r="N254" s="326"/>
      <c r="O254" s="326"/>
      <c r="P254" s="326"/>
      <c r="Q254" s="326"/>
      <c r="R254" s="326"/>
      <c r="S254" s="326"/>
      <c r="T254" s="326"/>
      <c r="U254" s="326"/>
      <c r="V254" s="326"/>
      <c r="W254" s="326"/>
      <c r="X254" s="326"/>
      <c r="Y254" s="326"/>
      <c r="Z254" s="326"/>
      <c r="AA254" s="326"/>
      <c r="AB254" s="326"/>
      <c r="AC254" s="326"/>
      <c r="AD254" s="326"/>
      <c r="AE254" s="326"/>
    </row>
    <row r="255" spans="1:31" ht="15.75" customHeight="1" x14ac:dyDescent="0.25">
      <c r="A255" s="326"/>
      <c r="B255" s="326"/>
      <c r="C255" s="326"/>
      <c r="D255" s="330"/>
      <c r="E255" s="330"/>
      <c r="F255" s="330"/>
      <c r="G255" s="330"/>
      <c r="H255" s="331"/>
      <c r="I255" s="326"/>
      <c r="J255" s="326"/>
      <c r="K255" s="326"/>
      <c r="L255" s="326"/>
      <c r="M255" s="326"/>
      <c r="N255" s="326"/>
      <c r="O255" s="326"/>
      <c r="P255" s="326"/>
      <c r="Q255" s="326"/>
      <c r="R255" s="326"/>
      <c r="S255" s="326"/>
      <c r="T255" s="326"/>
      <c r="U255" s="326"/>
      <c r="V255" s="326"/>
      <c r="W255" s="326"/>
      <c r="X255" s="326"/>
      <c r="Y255" s="326"/>
      <c r="Z255" s="326"/>
      <c r="AA255" s="326"/>
      <c r="AB255" s="326"/>
      <c r="AC255" s="326"/>
      <c r="AD255" s="326"/>
      <c r="AE255" s="326"/>
    </row>
    <row r="256" spans="1:31" ht="15.75" customHeight="1" x14ac:dyDescent="0.25">
      <c r="A256" s="326"/>
      <c r="B256" s="326"/>
      <c r="C256" s="326"/>
      <c r="D256" s="330"/>
      <c r="E256" s="330"/>
      <c r="F256" s="330"/>
      <c r="G256" s="330"/>
      <c r="H256" s="331"/>
      <c r="I256" s="326"/>
      <c r="J256" s="326"/>
      <c r="K256" s="326"/>
      <c r="L256" s="326"/>
      <c r="M256" s="326"/>
      <c r="N256" s="326"/>
      <c r="O256" s="326"/>
      <c r="P256" s="326"/>
      <c r="Q256" s="326"/>
      <c r="R256" s="326"/>
      <c r="S256" s="326"/>
      <c r="T256" s="326"/>
      <c r="U256" s="326"/>
      <c r="V256" s="326"/>
      <c r="W256" s="326"/>
      <c r="X256" s="326"/>
      <c r="Y256" s="326"/>
      <c r="Z256" s="326"/>
      <c r="AA256" s="326"/>
      <c r="AB256" s="326"/>
      <c r="AC256" s="326"/>
      <c r="AD256" s="326"/>
      <c r="AE256" s="326"/>
    </row>
    <row r="257" spans="1:31" ht="15.75" customHeight="1" x14ac:dyDescent="0.25">
      <c r="A257" s="326"/>
      <c r="B257" s="326"/>
      <c r="C257" s="326"/>
      <c r="D257" s="330"/>
      <c r="E257" s="330"/>
      <c r="F257" s="330"/>
      <c r="G257" s="330"/>
      <c r="H257" s="331"/>
      <c r="I257" s="326"/>
      <c r="J257" s="326"/>
      <c r="K257" s="326"/>
      <c r="L257" s="326"/>
      <c r="M257" s="326"/>
      <c r="N257" s="326"/>
      <c r="O257" s="326"/>
      <c r="P257" s="326"/>
      <c r="Q257" s="326"/>
      <c r="R257" s="326"/>
      <c r="S257" s="326"/>
      <c r="T257" s="326"/>
      <c r="U257" s="326"/>
      <c r="V257" s="326"/>
      <c r="W257" s="326"/>
      <c r="X257" s="326"/>
      <c r="Y257" s="326"/>
      <c r="Z257" s="326"/>
      <c r="AA257" s="326"/>
      <c r="AB257" s="326"/>
      <c r="AC257" s="326"/>
      <c r="AD257" s="326"/>
      <c r="AE257" s="326"/>
    </row>
    <row r="258" spans="1:31" ht="15.75" customHeight="1" x14ac:dyDescent="0.25">
      <c r="A258" s="326"/>
      <c r="B258" s="326"/>
      <c r="C258" s="326"/>
      <c r="D258" s="330"/>
      <c r="E258" s="330"/>
      <c r="F258" s="330"/>
      <c r="G258" s="330"/>
      <c r="H258" s="331"/>
      <c r="I258" s="326"/>
      <c r="J258" s="326"/>
      <c r="K258" s="326"/>
      <c r="L258" s="326"/>
      <c r="M258" s="326"/>
      <c r="N258" s="326"/>
      <c r="O258" s="326"/>
      <c r="P258" s="326"/>
      <c r="Q258" s="326"/>
      <c r="R258" s="326"/>
      <c r="S258" s="326"/>
      <c r="T258" s="326"/>
      <c r="U258" s="326"/>
      <c r="V258" s="326"/>
      <c r="W258" s="326"/>
      <c r="X258" s="326"/>
      <c r="Y258" s="326"/>
      <c r="Z258" s="326"/>
      <c r="AA258" s="326"/>
      <c r="AB258" s="326"/>
      <c r="AC258" s="326"/>
      <c r="AD258" s="326"/>
      <c r="AE258" s="326"/>
    </row>
    <row r="259" spans="1:31" ht="15.75" customHeight="1" x14ac:dyDescent="0.25">
      <c r="A259" s="326"/>
      <c r="B259" s="326"/>
      <c r="C259" s="326"/>
      <c r="D259" s="330"/>
      <c r="E259" s="330"/>
      <c r="F259" s="330"/>
      <c r="G259" s="330"/>
      <c r="H259" s="331"/>
      <c r="I259" s="326"/>
      <c r="J259" s="326"/>
      <c r="K259" s="326"/>
      <c r="L259" s="326"/>
      <c r="M259" s="326"/>
      <c r="N259" s="326"/>
      <c r="O259" s="326"/>
      <c r="P259" s="326"/>
      <c r="Q259" s="326"/>
      <c r="R259" s="326"/>
      <c r="S259" s="326"/>
      <c r="T259" s="326"/>
      <c r="U259" s="326"/>
      <c r="V259" s="326"/>
      <c r="W259" s="326"/>
      <c r="X259" s="326"/>
      <c r="Y259" s="326"/>
      <c r="Z259" s="326"/>
      <c r="AA259" s="326"/>
      <c r="AB259" s="326"/>
      <c r="AC259" s="326"/>
      <c r="AD259" s="326"/>
      <c r="AE259" s="326"/>
    </row>
    <row r="260" spans="1:31" ht="15.75" customHeight="1" x14ac:dyDescent="0.25">
      <c r="A260" s="326"/>
      <c r="B260" s="326"/>
      <c r="C260" s="326"/>
      <c r="D260" s="330"/>
      <c r="E260" s="330"/>
      <c r="F260" s="330"/>
      <c r="G260" s="330"/>
      <c r="H260" s="331"/>
      <c r="I260" s="326"/>
      <c r="J260" s="326"/>
      <c r="K260" s="326"/>
      <c r="L260" s="326"/>
      <c r="M260" s="326"/>
      <c r="N260" s="326"/>
      <c r="O260" s="326"/>
      <c r="P260" s="326"/>
      <c r="Q260" s="326"/>
      <c r="R260" s="326"/>
      <c r="S260" s="326"/>
      <c r="T260" s="326"/>
      <c r="U260" s="326"/>
      <c r="V260" s="326"/>
      <c r="W260" s="326"/>
      <c r="X260" s="326"/>
      <c r="Y260" s="326"/>
      <c r="Z260" s="326"/>
      <c r="AA260" s="326"/>
      <c r="AB260" s="326"/>
      <c r="AC260" s="326"/>
      <c r="AD260" s="326"/>
      <c r="AE260" s="326"/>
    </row>
    <row r="261" spans="1:31" ht="15.75" customHeight="1" x14ac:dyDescent="0.25">
      <c r="A261" s="326"/>
      <c r="B261" s="326"/>
      <c r="C261" s="326"/>
      <c r="D261" s="330"/>
      <c r="E261" s="330"/>
      <c r="F261" s="330"/>
      <c r="G261" s="330"/>
      <c r="H261" s="331"/>
      <c r="I261" s="326"/>
      <c r="J261" s="326"/>
      <c r="K261" s="326"/>
      <c r="L261" s="326"/>
      <c r="M261" s="326"/>
      <c r="N261" s="326"/>
      <c r="O261" s="326"/>
      <c r="P261" s="326"/>
      <c r="Q261" s="326"/>
      <c r="R261" s="326"/>
      <c r="S261" s="326"/>
      <c r="T261" s="326"/>
      <c r="U261" s="326"/>
      <c r="V261" s="326"/>
      <c r="W261" s="326"/>
      <c r="X261" s="326"/>
      <c r="Y261" s="326"/>
      <c r="Z261" s="326"/>
      <c r="AA261" s="326"/>
      <c r="AB261" s="326"/>
      <c r="AC261" s="326"/>
      <c r="AD261" s="326"/>
      <c r="AE261" s="326"/>
    </row>
    <row r="262" spans="1:31" ht="15.75" customHeight="1" x14ac:dyDescent="0.25">
      <c r="A262" s="326"/>
      <c r="B262" s="326"/>
      <c r="C262" s="326"/>
      <c r="D262" s="330"/>
      <c r="E262" s="330"/>
      <c r="F262" s="330"/>
      <c r="G262" s="330"/>
      <c r="H262" s="331"/>
      <c r="I262" s="326"/>
      <c r="J262" s="326"/>
      <c r="K262" s="326"/>
      <c r="L262" s="326"/>
      <c r="M262" s="326"/>
      <c r="N262" s="326"/>
      <c r="O262" s="326"/>
      <c r="P262" s="326"/>
      <c r="Q262" s="326"/>
      <c r="R262" s="326"/>
      <c r="S262" s="326"/>
      <c r="T262" s="326"/>
      <c r="U262" s="326"/>
      <c r="V262" s="326"/>
      <c r="W262" s="326"/>
      <c r="X262" s="326"/>
      <c r="Y262" s="326"/>
      <c r="Z262" s="326"/>
      <c r="AA262" s="326"/>
      <c r="AB262" s="326"/>
      <c r="AC262" s="326"/>
      <c r="AD262" s="326"/>
      <c r="AE262" s="326"/>
    </row>
    <row r="263" spans="1:31" ht="15.75" customHeight="1" x14ac:dyDescent="0.25">
      <c r="A263" s="326"/>
      <c r="B263" s="326"/>
      <c r="C263" s="326"/>
      <c r="D263" s="330"/>
      <c r="E263" s="330"/>
      <c r="F263" s="330"/>
      <c r="G263" s="330"/>
      <c r="H263" s="331"/>
      <c r="I263" s="326"/>
      <c r="J263" s="326"/>
      <c r="K263" s="326"/>
      <c r="L263" s="326"/>
      <c r="M263" s="326"/>
      <c r="N263" s="326"/>
      <c r="O263" s="326"/>
      <c r="P263" s="326"/>
      <c r="Q263" s="326"/>
      <c r="R263" s="326"/>
      <c r="S263" s="326"/>
      <c r="T263" s="326"/>
      <c r="U263" s="326"/>
      <c r="V263" s="326"/>
      <c r="W263" s="326"/>
      <c r="X263" s="326"/>
      <c r="Y263" s="326"/>
      <c r="Z263" s="326"/>
      <c r="AA263" s="326"/>
      <c r="AB263" s="326"/>
      <c r="AC263" s="326"/>
      <c r="AD263" s="326"/>
      <c r="AE263" s="326"/>
    </row>
    <row r="264" spans="1:31" ht="15.75" customHeight="1" x14ac:dyDescent="0.25">
      <c r="A264" s="326"/>
      <c r="B264" s="326"/>
      <c r="C264" s="326"/>
      <c r="D264" s="330"/>
      <c r="E264" s="330"/>
      <c r="F264" s="330"/>
      <c r="G264" s="330"/>
      <c r="H264" s="331"/>
      <c r="I264" s="326"/>
      <c r="J264" s="326"/>
      <c r="K264" s="326"/>
      <c r="L264" s="326"/>
      <c r="M264" s="326"/>
      <c r="N264" s="326"/>
      <c r="O264" s="326"/>
      <c r="P264" s="326"/>
      <c r="Q264" s="326"/>
      <c r="R264" s="326"/>
      <c r="S264" s="326"/>
      <c r="T264" s="326"/>
      <c r="U264" s="326"/>
      <c r="V264" s="326"/>
      <c r="W264" s="326"/>
      <c r="X264" s="326"/>
      <c r="Y264" s="326"/>
      <c r="Z264" s="326"/>
      <c r="AA264" s="326"/>
      <c r="AB264" s="326"/>
      <c r="AC264" s="326"/>
      <c r="AD264" s="326"/>
      <c r="AE264" s="326"/>
    </row>
    <row r="265" spans="1:31" ht="15.75" customHeight="1" x14ac:dyDescent="0.25">
      <c r="A265" s="326"/>
      <c r="B265" s="326"/>
      <c r="C265" s="326"/>
      <c r="D265" s="330"/>
      <c r="E265" s="330"/>
      <c r="F265" s="330"/>
      <c r="G265" s="330"/>
      <c r="H265" s="331"/>
      <c r="I265" s="326"/>
      <c r="J265" s="326"/>
      <c r="K265" s="326"/>
      <c r="L265" s="326"/>
      <c r="M265" s="326"/>
      <c r="N265" s="326"/>
      <c r="O265" s="326"/>
      <c r="P265" s="326"/>
      <c r="Q265" s="326"/>
      <c r="R265" s="326"/>
      <c r="S265" s="326"/>
      <c r="T265" s="326"/>
      <c r="U265" s="326"/>
      <c r="V265" s="326"/>
      <c r="W265" s="326"/>
      <c r="X265" s="326"/>
      <c r="Y265" s="326"/>
      <c r="Z265" s="326"/>
      <c r="AA265" s="326"/>
      <c r="AB265" s="326"/>
      <c r="AC265" s="326"/>
      <c r="AD265" s="326"/>
      <c r="AE265" s="326"/>
    </row>
    <row r="266" spans="1:31" ht="15.75" customHeight="1" x14ac:dyDescent="0.25">
      <c r="A266" s="326"/>
      <c r="B266" s="326"/>
      <c r="C266" s="326"/>
      <c r="D266" s="330"/>
      <c r="E266" s="330"/>
      <c r="F266" s="330"/>
      <c r="G266" s="330"/>
      <c r="H266" s="331"/>
      <c r="I266" s="326"/>
      <c r="J266" s="326"/>
      <c r="K266" s="326"/>
      <c r="L266" s="326"/>
      <c r="M266" s="326"/>
      <c r="N266" s="326"/>
      <c r="O266" s="326"/>
      <c r="P266" s="326"/>
      <c r="Q266" s="326"/>
      <c r="R266" s="326"/>
      <c r="S266" s="326"/>
      <c r="T266" s="326"/>
      <c r="U266" s="326"/>
      <c r="V266" s="326"/>
      <c r="W266" s="326"/>
      <c r="X266" s="326"/>
      <c r="Y266" s="326"/>
      <c r="Z266" s="326"/>
      <c r="AA266" s="326"/>
      <c r="AB266" s="326"/>
      <c r="AC266" s="326"/>
      <c r="AD266" s="326"/>
      <c r="AE266" s="326"/>
    </row>
    <row r="267" spans="1:31" ht="15.75" customHeight="1" x14ac:dyDescent="0.25">
      <c r="A267" s="326"/>
      <c r="B267" s="326"/>
      <c r="C267" s="326"/>
      <c r="D267" s="330"/>
      <c r="E267" s="330"/>
      <c r="F267" s="330"/>
      <c r="G267" s="330"/>
      <c r="H267" s="331"/>
      <c r="I267" s="326"/>
      <c r="J267" s="326"/>
      <c r="K267" s="326"/>
      <c r="L267" s="326"/>
      <c r="M267" s="326"/>
      <c r="N267" s="326"/>
      <c r="O267" s="326"/>
      <c r="P267" s="326"/>
      <c r="Q267" s="326"/>
      <c r="R267" s="326"/>
      <c r="S267" s="326"/>
      <c r="T267" s="326"/>
      <c r="U267" s="326"/>
      <c r="V267" s="326"/>
      <c r="W267" s="326"/>
      <c r="X267" s="326"/>
      <c r="Y267" s="326"/>
      <c r="Z267" s="326"/>
      <c r="AA267" s="326"/>
      <c r="AB267" s="326"/>
      <c r="AC267" s="326"/>
      <c r="AD267" s="326"/>
      <c r="AE267" s="326"/>
    </row>
    <row r="268" spans="1:31" ht="15.75" customHeight="1" x14ac:dyDescent="0.25">
      <c r="A268" s="326"/>
      <c r="B268" s="326"/>
      <c r="C268" s="326"/>
      <c r="D268" s="330"/>
      <c r="E268" s="330"/>
      <c r="F268" s="330"/>
      <c r="G268" s="330"/>
      <c r="H268" s="331"/>
      <c r="I268" s="326"/>
      <c r="J268" s="326"/>
      <c r="K268" s="326"/>
      <c r="L268" s="326"/>
      <c r="M268" s="326"/>
      <c r="N268" s="326"/>
      <c r="O268" s="326"/>
      <c r="P268" s="326"/>
      <c r="Q268" s="326"/>
      <c r="R268" s="326"/>
      <c r="S268" s="326"/>
      <c r="T268" s="326"/>
      <c r="U268" s="326"/>
      <c r="V268" s="326"/>
      <c r="W268" s="326"/>
      <c r="X268" s="326"/>
      <c r="Y268" s="326"/>
      <c r="Z268" s="326"/>
      <c r="AA268" s="326"/>
      <c r="AB268" s="326"/>
      <c r="AC268" s="326"/>
      <c r="AD268" s="326"/>
      <c r="AE268" s="326"/>
    </row>
    <row r="269" spans="1:31" ht="15.75" customHeight="1" x14ac:dyDescent="0.25">
      <c r="A269" s="326"/>
      <c r="B269" s="326"/>
      <c r="C269" s="326"/>
      <c r="D269" s="330"/>
      <c r="E269" s="330"/>
      <c r="F269" s="330"/>
      <c r="G269" s="330"/>
      <c r="H269" s="331"/>
      <c r="I269" s="326"/>
      <c r="J269" s="326"/>
      <c r="K269" s="326"/>
      <c r="L269" s="326"/>
      <c r="M269" s="326"/>
      <c r="N269" s="326"/>
      <c r="O269" s="326"/>
      <c r="P269" s="326"/>
      <c r="Q269" s="326"/>
      <c r="R269" s="326"/>
      <c r="S269" s="326"/>
      <c r="T269" s="326"/>
      <c r="U269" s="326"/>
      <c r="V269" s="326"/>
      <c r="W269" s="326"/>
      <c r="X269" s="326"/>
      <c r="Y269" s="326"/>
      <c r="Z269" s="326"/>
      <c r="AA269" s="326"/>
      <c r="AB269" s="326"/>
      <c r="AC269" s="326"/>
      <c r="AD269" s="326"/>
      <c r="AE269" s="326"/>
    </row>
    <row r="270" spans="1:31" ht="15.75" customHeight="1" x14ac:dyDescent="0.25">
      <c r="A270" s="326"/>
      <c r="B270" s="326"/>
      <c r="C270" s="326"/>
      <c r="D270" s="330"/>
      <c r="E270" s="330"/>
      <c r="F270" s="330"/>
      <c r="G270" s="330"/>
      <c r="H270" s="331"/>
      <c r="I270" s="326"/>
      <c r="J270" s="326"/>
      <c r="K270" s="326"/>
      <c r="L270" s="326"/>
      <c r="M270" s="326"/>
      <c r="N270" s="326"/>
      <c r="O270" s="326"/>
      <c r="P270" s="326"/>
      <c r="Q270" s="326"/>
      <c r="R270" s="326"/>
      <c r="S270" s="326"/>
      <c r="T270" s="326"/>
      <c r="U270" s="326"/>
      <c r="V270" s="326"/>
      <c r="W270" s="326"/>
      <c r="X270" s="326"/>
      <c r="Y270" s="326"/>
      <c r="Z270" s="326"/>
      <c r="AA270" s="326"/>
      <c r="AB270" s="326"/>
      <c r="AC270" s="326"/>
      <c r="AD270" s="326"/>
      <c r="AE270" s="326"/>
    </row>
    <row r="271" spans="1:31" ht="15.75" customHeight="1" x14ac:dyDescent="0.25">
      <c r="A271" s="326"/>
      <c r="B271" s="326"/>
      <c r="C271" s="326"/>
      <c r="D271" s="330"/>
      <c r="E271" s="330"/>
      <c r="F271" s="330"/>
      <c r="G271" s="330"/>
      <c r="H271" s="331"/>
      <c r="I271" s="326"/>
      <c r="J271" s="326"/>
      <c r="K271" s="326"/>
      <c r="L271" s="326"/>
      <c r="M271" s="326"/>
      <c r="N271" s="326"/>
      <c r="O271" s="326"/>
      <c r="P271" s="326"/>
      <c r="Q271" s="326"/>
      <c r="R271" s="326"/>
      <c r="S271" s="326"/>
      <c r="T271" s="326"/>
      <c r="U271" s="326"/>
      <c r="V271" s="326"/>
      <c r="W271" s="326"/>
      <c r="X271" s="326"/>
      <c r="Y271" s="326"/>
      <c r="Z271" s="326"/>
      <c r="AA271" s="326"/>
      <c r="AB271" s="326"/>
      <c r="AC271" s="326"/>
      <c r="AD271" s="326"/>
      <c r="AE271" s="326"/>
    </row>
    <row r="272" spans="1:31" ht="15.75" customHeight="1" x14ac:dyDescent="0.25">
      <c r="A272" s="326"/>
      <c r="B272" s="326"/>
      <c r="C272" s="326"/>
      <c r="D272" s="330"/>
      <c r="E272" s="330"/>
      <c r="F272" s="330"/>
      <c r="G272" s="330"/>
      <c r="H272" s="331"/>
      <c r="I272" s="326"/>
      <c r="J272" s="326"/>
      <c r="K272" s="326"/>
      <c r="L272" s="326"/>
      <c r="M272" s="326"/>
      <c r="N272" s="326"/>
      <c r="O272" s="326"/>
      <c r="P272" s="326"/>
      <c r="Q272" s="326"/>
      <c r="R272" s="326"/>
      <c r="S272" s="326"/>
      <c r="T272" s="326"/>
      <c r="U272" s="326"/>
      <c r="V272" s="326"/>
      <c r="W272" s="326"/>
      <c r="X272" s="326"/>
      <c r="Y272" s="326"/>
      <c r="Z272" s="326"/>
      <c r="AA272" s="326"/>
      <c r="AB272" s="326"/>
      <c r="AC272" s="326"/>
      <c r="AD272" s="326"/>
      <c r="AE272" s="326"/>
    </row>
    <row r="273" spans="1:31" ht="15.75" customHeight="1" x14ac:dyDescent="0.25">
      <c r="A273" s="326"/>
      <c r="B273" s="326"/>
      <c r="C273" s="326"/>
      <c r="D273" s="330"/>
      <c r="E273" s="330"/>
      <c r="F273" s="330"/>
      <c r="G273" s="330"/>
      <c r="H273" s="331"/>
      <c r="I273" s="326"/>
      <c r="J273" s="326"/>
      <c r="K273" s="326"/>
      <c r="L273" s="326"/>
      <c r="M273" s="326"/>
      <c r="N273" s="326"/>
      <c r="O273" s="326"/>
      <c r="P273" s="326"/>
      <c r="Q273" s="326"/>
      <c r="R273" s="326"/>
      <c r="S273" s="326"/>
      <c r="T273" s="326"/>
      <c r="U273" s="326"/>
      <c r="V273" s="326"/>
      <c r="W273" s="326"/>
      <c r="X273" s="326"/>
      <c r="Y273" s="326"/>
      <c r="Z273" s="326"/>
      <c r="AA273" s="326"/>
      <c r="AB273" s="326"/>
      <c r="AC273" s="326"/>
      <c r="AD273" s="326"/>
      <c r="AE273" s="326"/>
    </row>
    <row r="274" spans="1:31" ht="15.75" customHeight="1" x14ac:dyDescent="0.25">
      <c r="A274" s="326"/>
      <c r="B274" s="326"/>
      <c r="C274" s="326"/>
      <c r="D274" s="330"/>
      <c r="E274" s="330"/>
      <c r="F274" s="330"/>
      <c r="G274" s="330"/>
      <c r="H274" s="331"/>
      <c r="I274" s="326"/>
      <c r="J274" s="326"/>
      <c r="K274" s="326"/>
      <c r="L274" s="326"/>
      <c r="M274" s="326"/>
      <c r="N274" s="326"/>
      <c r="O274" s="326"/>
      <c r="P274" s="326"/>
      <c r="Q274" s="326"/>
      <c r="R274" s="326"/>
      <c r="S274" s="326"/>
      <c r="T274" s="326"/>
      <c r="U274" s="326"/>
      <c r="V274" s="326"/>
      <c r="W274" s="326"/>
      <c r="X274" s="326"/>
      <c r="Y274" s="326"/>
      <c r="Z274" s="326"/>
      <c r="AA274" s="326"/>
      <c r="AB274" s="326"/>
      <c r="AC274" s="326"/>
      <c r="AD274" s="326"/>
      <c r="AE274" s="326"/>
    </row>
    <row r="275" spans="1:31" ht="15.75" customHeight="1" x14ac:dyDescent="0.25">
      <c r="A275" s="326"/>
      <c r="B275" s="326"/>
      <c r="C275" s="326"/>
      <c r="D275" s="330"/>
      <c r="E275" s="330"/>
      <c r="F275" s="330"/>
      <c r="G275" s="330"/>
      <c r="H275" s="331"/>
      <c r="I275" s="326"/>
      <c r="J275" s="326"/>
      <c r="K275" s="326"/>
      <c r="L275" s="326"/>
      <c r="M275" s="326"/>
      <c r="N275" s="326"/>
      <c r="O275" s="326"/>
      <c r="P275" s="326"/>
      <c r="Q275" s="326"/>
      <c r="R275" s="326"/>
      <c r="S275" s="326"/>
      <c r="T275" s="326"/>
      <c r="U275" s="326"/>
      <c r="V275" s="326"/>
      <c r="W275" s="326"/>
      <c r="X275" s="326"/>
      <c r="Y275" s="326"/>
      <c r="Z275" s="326"/>
      <c r="AA275" s="326"/>
      <c r="AB275" s="326"/>
      <c r="AC275" s="326"/>
      <c r="AD275" s="326"/>
      <c r="AE275" s="326"/>
    </row>
    <row r="276" spans="1:31" ht="15.75" customHeight="1" x14ac:dyDescent="0.25">
      <c r="A276" s="326"/>
      <c r="B276" s="326"/>
      <c r="C276" s="326"/>
      <c r="D276" s="330"/>
      <c r="E276" s="330"/>
      <c r="F276" s="330"/>
      <c r="G276" s="330"/>
      <c r="H276" s="331"/>
      <c r="I276" s="326"/>
      <c r="J276" s="326"/>
      <c r="K276" s="326"/>
      <c r="L276" s="326"/>
      <c r="M276" s="326"/>
      <c r="N276" s="326"/>
      <c r="O276" s="326"/>
      <c r="P276" s="326"/>
      <c r="Q276" s="326"/>
      <c r="R276" s="326"/>
      <c r="S276" s="326"/>
      <c r="T276" s="326"/>
      <c r="U276" s="326"/>
      <c r="V276" s="326"/>
      <c r="W276" s="326"/>
      <c r="X276" s="326"/>
      <c r="Y276" s="326"/>
      <c r="Z276" s="326"/>
      <c r="AA276" s="326"/>
      <c r="AB276" s="326"/>
      <c r="AC276" s="326"/>
      <c r="AD276" s="326"/>
      <c r="AE276" s="326"/>
    </row>
    <row r="277" spans="1:31" ht="15.75" customHeight="1" x14ac:dyDescent="0.25">
      <c r="A277" s="326"/>
      <c r="B277" s="326"/>
      <c r="C277" s="326"/>
      <c r="D277" s="330"/>
      <c r="E277" s="330"/>
      <c r="F277" s="330"/>
      <c r="G277" s="330"/>
      <c r="H277" s="331"/>
      <c r="I277" s="326"/>
      <c r="J277" s="326"/>
      <c r="K277" s="326"/>
      <c r="L277" s="326"/>
      <c r="M277" s="326"/>
      <c r="N277" s="326"/>
      <c r="O277" s="326"/>
      <c r="P277" s="326"/>
      <c r="Q277" s="326"/>
      <c r="R277" s="326"/>
      <c r="S277" s="326"/>
      <c r="T277" s="326"/>
      <c r="U277" s="326"/>
      <c r="V277" s="326"/>
      <c r="W277" s="326"/>
      <c r="X277" s="326"/>
      <c r="Y277" s="326"/>
      <c r="Z277" s="326"/>
      <c r="AA277" s="326"/>
      <c r="AB277" s="326"/>
      <c r="AC277" s="326"/>
      <c r="AD277" s="326"/>
      <c r="AE277" s="326"/>
    </row>
    <row r="278" spans="1:31" ht="15.75" customHeight="1" x14ac:dyDescent="0.25">
      <c r="A278" s="326"/>
      <c r="B278" s="326"/>
      <c r="C278" s="326"/>
      <c r="D278" s="330"/>
      <c r="E278" s="330"/>
      <c r="F278" s="330"/>
      <c r="G278" s="330"/>
      <c r="H278" s="331"/>
      <c r="I278" s="326"/>
      <c r="J278" s="326"/>
      <c r="K278" s="326"/>
      <c r="L278" s="326"/>
      <c r="M278" s="326"/>
      <c r="N278" s="326"/>
      <c r="O278" s="326"/>
      <c r="P278" s="326"/>
      <c r="Q278" s="326"/>
      <c r="R278" s="326"/>
      <c r="S278" s="326"/>
      <c r="T278" s="326"/>
      <c r="U278" s="326"/>
      <c r="V278" s="326"/>
      <c r="W278" s="326"/>
      <c r="X278" s="326"/>
      <c r="Y278" s="326"/>
      <c r="Z278" s="326"/>
      <c r="AA278" s="326"/>
      <c r="AB278" s="326"/>
      <c r="AC278" s="326"/>
      <c r="AD278" s="326"/>
      <c r="AE278" s="326"/>
    </row>
    <row r="279" spans="1:31" ht="15.75" customHeight="1" x14ac:dyDescent="0.25">
      <c r="A279" s="326"/>
      <c r="B279" s="326"/>
      <c r="C279" s="326"/>
      <c r="D279" s="330"/>
      <c r="E279" s="330"/>
      <c r="F279" s="330"/>
      <c r="G279" s="330"/>
      <c r="H279" s="331"/>
      <c r="I279" s="326"/>
      <c r="J279" s="326"/>
      <c r="K279" s="326"/>
      <c r="L279" s="326"/>
      <c r="M279" s="326"/>
      <c r="N279" s="326"/>
      <c r="O279" s="326"/>
      <c r="P279" s="326"/>
      <c r="Q279" s="326"/>
      <c r="R279" s="326"/>
      <c r="S279" s="326"/>
      <c r="T279" s="326"/>
      <c r="U279" s="326"/>
      <c r="V279" s="326"/>
      <c r="W279" s="326"/>
      <c r="X279" s="326"/>
      <c r="Y279" s="326"/>
      <c r="Z279" s="326"/>
      <c r="AA279" s="326"/>
      <c r="AB279" s="326"/>
      <c r="AC279" s="326"/>
      <c r="AD279" s="326"/>
      <c r="AE279" s="326"/>
    </row>
    <row r="280" spans="1:31" ht="15.75" customHeight="1" x14ac:dyDescent="0.25">
      <c r="A280" s="326"/>
      <c r="B280" s="326"/>
      <c r="C280" s="326"/>
      <c r="D280" s="330"/>
      <c r="E280" s="330"/>
      <c r="F280" s="330"/>
      <c r="G280" s="330"/>
      <c r="H280" s="331"/>
      <c r="I280" s="326"/>
      <c r="J280" s="326"/>
      <c r="K280" s="326"/>
      <c r="L280" s="326"/>
      <c r="M280" s="326"/>
      <c r="N280" s="326"/>
      <c r="O280" s="326"/>
      <c r="P280" s="326"/>
      <c r="Q280" s="326"/>
      <c r="R280" s="326"/>
      <c r="S280" s="326"/>
      <c r="T280" s="326"/>
      <c r="U280" s="326"/>
      <c r="V280" s="326"/>
      <c r="W280" s="326"/>
      <c r="X280" s="326"/>
      <c r="Y280" s="326"/>
      <c r="Z280" s="326"/>
      <c r="AA280" s="326"/>
      <c r="AB280" s="326"/>
      <c r="AC280" s="326"/>
      <c r="AD280" s="326"/>
      <c r="AE280" s="326"/>
    </row>
    <row r="281" spans="1:31" ht="15.75" customHeight="1" x14ac:dyDescent="0.25">
      <c r="A281" s="326"/>
      <c r="B281" s="326"/>
      <c r="C281" s="326"/>
      <c r="D281" s="330"/>
      <c r="E281" s="330"/>
      <c r="F281" s="330"/>
      <c r="G281" s="330"/>
      <c r="H281" s="331"/>
      <c r="I281" s="326"/>
      <c r="J281" s="326"/>
      <c r="K281" s="326"/>
      <c r="L281" s="326"/>
      <c r="M281" s="326"/>
      <c r="N281" s="326"/>
      <c r="O281" s="326"/>
      <c r="P281" s="326"/>
      <c r="Q281" s="326"/>
      <c r="R281" s="326"/>
      <c r="S281" s="326"/>
      <c r="T281" s="326"/>
      <c r="U281" s="326"/>
      <c r="V281" s="326"/>
      <c r="W281" s="326"/>
      <c r="X281" s="326"/>
      <c r="Y281" s="326"/>
      <c r="Z281" s="326"/>
      <c r="AA281" s="326"/>
      <c r="AB281" s="326"/>
      <c r="AC281" s="326"/>
      <c r="AD281" s="326"/>
      <c r="AE281" s="326"/>
    </row>
    <row r="282" spans="1:31" ht="15.75" customHeight="1" x14ac:dyDescent="0.25">
      <c r="A282" s="326"/>
      <c r="B282" s="326"/>
      <c r="C282" s="326"/>
      <c r="D282" s="330"/>
      <c r="E282" s="330"/>
      <c r="F282" s="330"/>
      <c r="G282" s="330"/>
      <c r="H282" s="331"/>
      <c r="I282" s="326"/>
      <c r="J282" s="326"/>
      <c r="K282" s="326"/>
      <c r="L282" s="326"/>
      <c r="M282" s="326"/>
      <c r="N282" s="326"/>
      <c r="O282" s="326"/>
      <c r="P282" s="326"/>
      <c r="Q282" s="326"/>
      <c r="R282" s="326"/>
      <c r="S282" s="326"/>
      <c r="T282" s="326"/>
      <c r="U282" s="326"/>
      <c r="V282" s="326"/>
      <c r="W282" s="326"/>
      <c r="X282" s="326"/>
      <c r="Y282" s="326"/>
      <c r="Z282" s="326"/>
      <c r="AA282" s="326"/>
      <c r="AB282" s="326"/>
      <c r="AC282" s="326"/>
      <c r="AD282" s="326"/>
      <c r="AE282" s="326"/>
    </row>
    <row r="283" spans="1:31" ht="15.75" customHeight="1" x14ac:dyDescent="0.25">
      <c r="A283" s="326"/>
      <c r="B283" s="326"/>
      <c r="C283" s="326"/>
      <c r="D283" s="330"/>
      <c r="E283" s="330"/>
      <c r="F283" s="330"/>
      <c r="G283" s="330"/>
      <c r="H283" s="331"/>
      <c r="I283" s="326"/>
      <c r="J283" s="326"/>
      <c r="K283" s="326"/>
      <c r="L283" s="326"/>
      <c r="M283" s="326"/>
      <c r="N283" s="326"/>
      <c r="O283" s="326"/>
      <c r="P283" s="326"/>
      <c r="Q283" s="326"/>
      <c r="R283" s="326"/>
      <c r="S283" s="326"/>
      <c r="T283" s="326"/>
      <c r="U283" s="326"/>
      <c r="V283" s="326"/>
      <c r="W283" s="326"/>
      <c r="X283" s="326"/>
      <c r="Y283" s="326"/>
      <c r="Z283" s="326"/>
      <c r="AA283" s="326"/>
      <c r="AB283" s="326"/>
      <c r="AC283" s="326"/>
      <c r="AD283" s="326"/>
      <c r="AE283" s="326"/>
    </row>
    <row r="284" spans="1:31" ht="15.75" customHeight="1" x14ac:dyDescent="0.25">
      <c r="A284" s="326"/>
      <c r="B284" s="326"/>
      <c r="C284" s="326"/>
      <c r="D284" s="330"/>
      <c r="E284" s="330"/>
      <c r="F284" s="330"/>
      <c r="G284" s="330"/>
      <c r="H284" s="331"/>
      <c r="I284" s="326"/>
      <c r="J284" s="326"/>
      <c r="K284" s="326"/>
      <c r="L284" s="326"/>
      <c r="M284" s="326"/>
      <c r="N284" s="326"/>
      <c r="O284" s="326"/>
      <c r="P284" s="326"/>
      <c r="Q284" s="326"/>
      <c r="R284" s="326"/>
      <c r="S284" s="326"/>
      <c r="T284" s="326"/>
      <c r="U284" s="326"/>
      <c r="V284" s="326"/>
      <c r="W284" s="326"/>
      <c r="X284" s="326"/>
      <c r="Y284" s="326"/>
      <c r="Z284" s="326"/>
      <c r="AA284" s="326"/>
      <c r="AB284" s="326"/>
      <c r="AC284" s="326"/>
      <c r="AD284" s="326"/>
      <c r="AE284" s="326"/>
    </row>
    <row r="285" spans="1:31" ht="15.75" customHeight="1" x14ac:dyDescent="0.25">
      <c r="A285" s="326"/>
      <c r="B285" s="326"/>
      <c r="C285" s="326"/>
      <c r="D285" s="330"/>
      <c r="E285" s="330"/>
      <c r="F285" s="330"/>
      <c r="G285" s="330"/>
      <c r="H285" s="331"/>
      <c r="I285" s="326"/>
      <c r="J285" s="326"/>
      <c r="K285" s="326"/>
      <c r="L285" s="326"/>
      <c r="M285" s="326"/>
      <c r="N285" s="326"/>
      <c r="O285" s="326"/>
      <c r="P285" s="326"/>
      <c r="Q285" s="326"/>
      <c r="R285" s="326"/>
      <c r="S285" s="326"/>
      <c r="T285" s="326"/>
      <c r="U285" s="326"/>
      <c r="V285" s="326"/>
      <c r="W285" s="326"/>
      <c r="X285" s="326"/>
      <c r="Y285" s="326"/>
      <c r="Z285" s="326"/>
      <c r="AA285" s="326"/>
      <c r="AB285" s="326"/>
      <c r="AC285" s="326"/>
      <c r="AD285" s="326"/>
      <c r="AE285" s="326"/>
    </row>
    <row r="286" spans="1:31" ht="15.75" customHeight="1" x14ac:dyDescent="0.25">
      <c r="A286" s="326"/>
      <c r="B286" s="326"/>
      <c r="C286" s="326"/>
      <c r="D286" s="330"/>
      <c r="E286" s="330"/>
      <c r="F286" s="330"/>
      <c r="G286" s="330"/>
      <c r="H286" s="331"/>
      <c r="I286" s="326"/>
      <c r="J286" s="326"/>
      <c r="K286" s="326"/>
      <c r="L286" s="326"/>
      <c r="M286" s="326"/>
      <c r="N286" s="326"/>
      <c r="O286" s="326"/>
      <c r="P286" s="326"/>
      <c r="Q286" s="326"/>
      <c r="R286" s="326"/>
      <c r="S286" s="326"/>
      <c r="T286" s="326"/>
      <c r="U286" s="326"/>
      <c r="V286" s="326"/>
      <c r="W286" s="326"/>
      <c r="X286" s="326"/>
      <c r="Y286" s="326"/>
      <c r="Z286" s="326"/>
      <c r="AA286" s="326"/>
      <c r="AB286" s="326"/>
      <c r="AC286" s="326"/>
      <c r="AD286" s="326"/>
      <c r="AE286" s="326"/>
    </row>
    <row r="287" spans="1:31" ht="15.75" customHeight="1" x14ac:dyDescent="0.25">
      <c r="A287" s="326"/>
      <c r="B287" s="326"/>
      <c r="C287" s="326"/>
      <c r="D287" s="330"/>
      <c r="E287" s="330"/>
      <c r="F287" s="330"/>
      <c r="G287" s="330"/>
      <c r="H287" s="331"/>
      <c r="I287" s="326"/>
      <c r="J287" s="326"/>
      <c r="K287" s="326"/>
      <c r="L287" s="326"/>
      <c r="M287" s="326"/>
      <c r="N287" s="326"/>
      <c r="O287" s="326"/>
      <c r="P287" s="326"/>
      <c r="Q287" s="326"/>
      <c r="R287" s="326"/>
      <c r="S287" s="326"/>
      <c r="T287" s="326"/>
      <c r="U287" s="326"/>
      <c r="V287" s="326"/>
      <c r="W287" s="326"/>
      <c r="X287" s="326"/>
      <c r="Y287" s="326"/>
      <c r="Z287" s="326"/>
      <c r="AA287" s="326"/>
      <c r="AB287" s="326"/>
      <c r="AC287" s="326"/>
      <c r="AD287" s="326"/>
      <c r="AE287" s="326"/>
    </row>
    <row r="288" spans="1:31" ht="15.75" customHeight="1" x14ac:dyDescent="0.25">
      <c r="A288" s="326"/>
      <c r="B288" s="326"/>
      <c r="C288" s="326"/>
      <c r="D288" s="330"/>
      <c r="E288" s="330"/>
      <c r="F288" s="330"/>
      <c r="G288" s="330"/>
      <c r="H288" s="331"/>
      <c r="I288" s="326"/>
      <c r="J288" s="326"/>
      <c r="K288" s="326"/>
      <c r="L288" s="326"/>
      <c r="M288" s="326"/>
      <c r="N288" s="326"/>
      <c r="O288" s="326"/>
      <c r="P288" s="326"/>
      <c r="Q288" s="326"/>
      <c r="R288" s="326"/>
      <c r="S288" s="326"/>
      <c r="T288" s="326"/>
      <c r="U288" s="326"/>
      <c r="V288" s="326"/>
      <c r="W288" s="326"/>
      <c r="X288" s="326"/>
      <c r="Y288" s="326"/>
      <c r="Z288" s="326"/>
      <c r="AA288" s="326"/>
      <c r="AB288" s="326"/>
      <c r="AC288" s="326"/>
      <c r="AD288" s="326"/>
      <c r="AE288" s="326"/>
    </row>
    <row r="289" spans="1:31" ht="15.75" customHeight="1" x14ac:dyDescent="0.25">
      <c r="A289" s="326"/>
      <c r="B289" s="326"/>
      <c r="C289" s="326"/>
      <c r="D289" s="330"/>
      <c r="E289" s="330"/>
      <c r="F289" s="330"/>
      <c r="G289" s="330"/>
      <c r="H289" s="331"/>
      <c r="I289" s="326"/>
      <c r="J289" s="326"/>
      <c r="K289" s="326"/>
      <c r="L289" s="326"/>
      <c r="M289" s="326"/>
      <c r="N289" s="326"/>
      <c r="O289" s="326"/>
      <c r="P289" s="326"/>
      <c r="Q289" s="326"/>
      <c r="R289" s="326"/>
      <c r="S289" s="326"/>
      <c r="T289" s="326"/>
      <c r="U289" s="326"/>
      <c r="V289" s="326"/>
      <c r="W289" s="326"/>
      <c r="X289" s="326"/>
      <c r="Y289" s="326"/>
      <c r="Z289" s="326"/>
      <c r="AA289" s="326"/>
      <c r="AB289" s="326"/>
      <c r="AC289" s="326"/>
      <c r="AD289" s="326"/>
      <c r="AE289" s="326"/>
    </row>
    <row r="290" spans="1:31" ht="15.75" customHeight="1" x14ac:dyDescent="0.25">
      <c r="A290" s="326"/>
      <c r="B290" s="326"/>
      <c r="C290" s="326"/>
      <c r="D290" s="330"/>
      <c r="E290" s="330"/>
      <c r="F290" s="330"/>
      <c r="G290" s="330"/>
      <c r="H290" s="331"/>
      <c r="I290" s="326"/>
      <c r="J290" s="326"/>
      <c r="K290" s="326"/>
      <c r="L290" s="326"/>
      <c r="M290" s="326"/>
      <c r="N290" s="326"/>
      <c r="O290" s="326"/>
      <c r="P290" s="326"/>
      <c r="Q290" s="326"/>
      <c r="R290" s="326"/>
      <c r="S290" s="326"/>
      <c r="T290" s="326"/>
      <c r="U290" s="326"/>
      <c r="V290" s="326"/>
      <c r="W290" s="326"/>
      <c r="X290" s="326"/>
      <c r="Y290" s="326"/>
      <c r="Z290" s="326"/>
      <c r="AA290" s="326"/>
      <c r="AB290" s="326"/>
      <c r="AC290" s="326"/>
      <c r="AD290" s="326"/>
      <c r="AE290" s="326"/>
    </row>
    <row r="291" spans="1:31" ht="15.75" customHeight="1" x14ac:dyDescent="0.25">
      <c r="A291" s="326"/>
      <c r="B291" s="326"/>
      <c r="C291" s="326"/>
      <c r="D291" s="330"/>
      <c r="E291" s="330"/>
      <c r="F291" s="330"/>
      <c r="G291" s="330"/>
      <c r="H291" s="331"/>
      <c r="I291" s="326"/>
      <c r="J291" s="326"/>
      <c r="K291" s="326"/>
      <c r="L291" s="326"/>
      <c r="M291" s="326"/>
      <c r="N291" s="326"/>
      <c r="O291" s="326"/>
      <c r="P291" s="326"/>
      <c r="Q291" s="326"/>
      <c r="R291" s="326"/>
      <c r="S291" s="326"/>
      <c r="T291" s="326"/>
      <c r="U291" s="326"/>
      <c r="V291" s="326"/>
      <c r="W291" s="326"/>
      <c r="X291" s="326"/>
      <c r="Y291" s="326"/>
      <c r="Z291" s="326"/>
      <c r="AA291" s="326"/>
      <c r="AB291" s="326"/>
      <c r="AC291" s="326"/>
      <c r="AD291" s="326"/>
      <c r="AE291" s="326"/>
    </row>
    <row r="292" spans="1:31" ht="15.75" customHeight="1" x14ac:dyDescent="0.25">
      <c r="A292" s="326"/>
      <c r="B292" s="326"/>
      <c r="C292" s="326"/>
      <c r="D292" s="330"/>
      <c r="E292" s="330"/>
      <c r="F292" s="330"/>
      <c r="G292" s="330"/>
      <c r="H292" s="331"/>
      <c r="I292" s="326"/>
      <c r="J292" s="326"/>
      <c r="K292" s="326"/>
      <c r="L292" s="326"/>
      <c r="M292" s="326"/>
      <c r="N292" s="326"/>
      <c r="O292" s="326"/>
      <c r="P292" s="326"/>
      <c r="Q292" s="326"/>
      <c r="R292" s="326"/>
      <c r="S292" s="326"/>
      <c r="T292" s="326"/>
      <c r="U292" s="326"/>
      <c r="V292" s="326"/>
      <c r="W292" s="326"/>
      <c r="X292" s="326"/>
      <c r="Y292" s="326"/>
      <c r="Z292" s="326"/>
      <c r="AA292" s="326"/>
      <c r="AB292" s="326"/>
      <c r="AC292" s="326"/>
      <c r="AD292" s="326"/>
      <c r="AE292" s="326"/>
    </row>
    <row r="293" spans="1:31" ht="15.75" customHeight="1" x14ac:dyDescent="0.25">
      <c r="A293" s="326"/>
      <c r="B293" s="326"/>
      <c r="C293" s="326"/>
      <c r="D293" s="330"/>
      <c r="E293" s="330"/>
      <c r="F293" s="330"/>
      <c r="G293" s="330"/>
      <c r="H293" s="331"/>
      <c r="I293" s="326"/>
      <c r="J293" s="326"/>
      <c r="K293" s="326"/>
      <c r="L293" s="326"/>
      <c r="M293" s="326"/>
      <c r="N293" s="326"/>
      <c r="O293" s="326"/>
      <c r="P293" s="326"/>
      <c r="Q293" s="326"/>
      <c r="R293" s="326"/>
      <c r="S293" s="326"/>
      <c r="T293" s="326"/>
      <c r="U293" s="326"/>
      <c r="V293" s="326"/>
      <c r="W293" s="326"/>
      <c r="X293" s="326"/>
      <c r="Y293" s="326"/>
      <c r="Z293" s="326"/>
      <c r="AA293" s="326"/>
      <c r="AB293" s="326"/>
      <c r="AC293" s="326"/>
      <c r="AD293" s="326"/>
      <c r="AE293" s="326"/>
    </row>
    <row r="294" spans="1:31" ht="15.75" customHeight="1" x14ac:dyDescent="0.25">
      <c r="A294" s="326"/>
      <c r="B294" s="326"/>
      <c r="C294" s="326"/>
      <c r="D294" s="330"/>
      <c r="E294" s="330"/>
      <c r="F294" s="330"/>
      <c r="G294" s="330"/>
      <c r="H294" s="331"/>
      <c r="I294" s="326"/>
      <c r="J294" s="326"/>
      <c r="K294" s="326"/>
      <c r="L294" s="326"/>
      <c r="M294" s="326"/>
      <c r="N294" s="326"/>
      <c r="O294" s="326"/>
      <c r="P294" s="326"/>
      <c r="Q294" s="326"/>
      <c r="R294" s="326"/>
      <c r="S294" s="326"/>
      <c r="T294" s="326"/>
      <c r="U294" s="326"/>
      <c r="V294" s="326"/>
      <c r="W294" s="326"/>
      <c r="X294" s="326"/>
      <c r="Y294" s="326"/>
      <c r="Z294" s="326"/>
      <c r="AA294" s="326"/>
      <c r="AB294" s="326"/>
      <c r="AC294" s="326"/>
      <c r="AD294" s="326"/>
      <c r="AE294" s="326"/>
    </row>
    <row r="295" spans="1:31" ht="15.75" customHeight="1" x14ac:dyDescent="0.25">
      <c r="A295" s="326"/>
      <c r="B295" s="326"/>
      <c r="C295" s="326"/>
      <c r="D295" s="330"/>
      <c r="E295" s="330"/>
      <c r="F295" s="330"/>
      <c r="G295" s="330"/>
      <c r="H295" s="331"/>
      <c r="I295" s="326"/>
      <c r="J295" s="326"/>
      <c r="K295" s="326"/>
      <c r="L295" s="326"/>
      <c r="M295" s="326"/>
      <c r="N295" s="326"/>
      <c r="O295" s="326"/>
      <c r="P295" s="326"/>
      <c r="Q295" s="326"/>
      <c r="R295" s="326"/>
      <c r="S295" s="326"/>
      <c r="T295" s="326"/>
      <c r="U295" s="326"/>
      <c r="V295" s="326"/>
      <c r="W295" s="326"/>
      <c r="X295" s="326"/>
      <c r="Y295" s="326"/>
      <c r="Z295" s="326"/>
      <c r="AA295" s="326"/>
      <c r="AB295" s="326"/>
      <c r="AC295" s="326"/>
      <c r="AD295" s="326"/>
      <c r="AE295" s="326"/>
    </row>
    <row r="296" spans="1:31" ht="15.75" customHeight="1" x14ac:dyDescent="0.25">
      <c r="A296" s="326"/>
      <c r="B296" s="326"/>
      <c r="C296" s="326"/>
      <c r="D296" s="330"/>
      <c r="E296" s="330"/>
      <c r="F296" s="330"/>
      <c r="G296" s="330"/>
      <c r="H296" s="331"/>
      <c r="I296" s="326"/>
      <c r="J296" s="326"/>
      <c r="K296" s="326"/>
      <c r="L296" s="326"/>
      <c r="M296" s="326"/>
      <c r="N296" s="326"/>
      <c r="O296" s="326"/>
      <c r="P296" s="326"/>
      <c r="Q296" s="326"/>
      <c r="R296" s="326"/>
      <c r="S296" s="326"/>
      <c r="T296" s="326"/>
      <c r="U296" s="326"/>
      <c r="V296" s="326"/>
      <c r="W296" s="326"/>
      <c r="X296" s="326"/>
      <c r="Y296" s="326"/>
      <c r="Z296" s="326"/>
      <c r="AA296" s="326"/>
      <c r="AB296" s="326"/>
      <c r="AC296" s="326"/>
      <c r="AD296" s="326"/>
      <c r="AE296" s="326"/>
    </row>
    <row r="297" spans="1:31" ht="15.75" customHeight="1" x14ac:dyDescent="0.25">
      <c r="A297" s="326"/>
      <c r="B297" s="326"/>
      <c r="C297" s="326"/>
      <c r="D297" s="330"/>
      <c r="E297" s="330"/>
      <c r="F297" s="330"/>
      <c r="G297" s="330"/>
      <c r="H297" s="331"/>
      <c r="I297" s="326"/>
      <c r="J297" s="326"/>
      <c r="K297" s="326"/>
      <c r="L297" s="326"/>
      <c r="M297" s="326"/>
      <c r="N297" s="326"/>
      <c r="O297" s="326"/>
      <c r="P297" s="326"/>
      <c r="Q297" s="326"/>
      <c r="R297" s="326"/>
      <c r="S297" s="326"/>
      <c r="T297" s="326"/>
      <c r="U297" s="326"/>
      <c r="V297" s="326"/>
      <c r="W297" s="326"/>
      <c r="X297" s="326"/>
      <c r="Y297" s="326"/>
      <c r="Z297" s="326"/>
      <c r="AA297" s="326"/>
      <c r="AB297" s="326"/>
      <c r="AC297" s="326"/>
      <c r="AD297" s="326"/>
      <c r="AE297" s="326"/>
    </row>
    <row r="298" spans="1:31" ht="15.75" customHeight="1" x14ac:dyDescent="0.25">
      <c r="A298" s="326"/>
      <c r="B298" s="326"/>
      <c r="C298" s="326"/>
      <c r="D298" s="330"/>
      <c r="E298" s="330"/>
      <c r="F298" s="330"/>
      <c r="G298" s="330"/>
      <c r="H298" s="331"/>
      <c r="I298" s="326"/>
      <c r="J298" s="326"/>
      <c r="K298" s="326"/>
      <c r="L298" s="326"/>
      <c r="M298" s="326"/>
      <c r="N298" s="326"/>
      <c r="O298" s="326"/>
      <c r="P298" s="326"/>
      <c r="Q298" s="326"/>
      <c r="R298" s="326"/>
      <c r="S298" s="326"/>
      <c r="T298" s="326"/>
      <c r="U298" s="326"/>
      <c r="V298" s="326"/>
      <c r="W298" s="326"/>
      <c r="X298" s="326"/>
      <c r="Y298" s="326"/>
      <c r="Z298" s="326"/>
      <c r="AA298" s="326"/>
      <c r="AB298" s="326"/>
      <c r="AC298" s="326"/>
      <c r="AD298" s="326"/>
      <c r="AE298" s="326"/>
    </row>
    <row r="299" spans="1:31" ht="15.75" customHeight="1" x14ac:dyDescent="0.25">
      <c r="A299" s="326"/>
      <c r="B299" s="326"/>
      <c r="C299" s="326"/>
      <c r="D299" s="330"/>
      <c r="E299" s="330"/>
      <c r="F299" s="330"/>
      <c r="G299" s="330"/>
      <c r="H299" s="331"/>
      <c r="I299" s="326"/>
      <c r="J299" s="326"/>
      <c r="K299" s="326"/>
      <c r="L299" s="326"/>
      <c r="M299" s="326"/>
      <c r="N299" s="326"/>
      <c r="O299" s="326"/>
      <c r="P299" s="326"/>
      <c r="Q299" s="326"/>
      <c r="R299" s="326"/>
      <c r="S299" s="326"/>
      <c r="T299" s="326"/>
      <c r="U299" s="326"/>
      <c r="V299" s="326"/>
      <c r="W299" s="326"/>
      <c r="X299" s="326"/>
      <c r="Y299" s="326"/>
      <c r="Z299" s="326"/>
      <c r="AA299" s="326"/>
      <c r="AB299" s="326"/>
      <c r="AC299" s="326"/>
      <c r="AD299" s="326"/>
      <c r="AE299" s="326"/>
    </row>
    <row r="300" spans="1:31" ht="15.75" customHeight="1" x14ac:dyDescent="0.25">
      <c r="A300" s="326"/>
      <c r="B300" s="326"/>
      <c r="C300" s="326"/>
      <c r="D300" s="330"/>
      <c r="E300" s="330"/>
      <c r="F300" s="330"/>
      <c r="G300" s="330"/>
      <c r="H300" s="331"/>
      <c r="I300" s="326"/>
      <c r="J300" s="326"/>
      <c r="K300" s="326"/>
      <c r="L300" s="326"/>
      <c r="M300" s="326"/>
      <c r="N300" s="326"/>
      <c r="O300" s="326"/>
      <c r="P300" s="326"/>
      <c r="Q300" s="326"/>
      <c r="R300" s="326"/>
      <c r="S300" s="326"/>
      <c r="T300" s="326"/>
      <c r="U300" s="326"/>
      <c r="V300" s="326"/>
      <c r="W300" s="326"/>
      <c r="X300" s="326"/>
      <c r="Y300" s="326"/>
      <c r="Z300" s="326"/>
      <c r="AA300" s="326"/>
      <c r="AB300" s="326"/>
      <c r="AC300" s="326"/>
      <c r="AD300" s="326"/>
      <c r="AE300" s="326"/>
    </row>
    <row r="301" spans="1:31" ht="15.75" customHeight="1" x14ac:dyDescent="0.25">
      <c r="A301" s="326"/>
      <c r="B301" s="326"/>
      <c r="C301" s="326"/>
      <c r="D301" s="330"/>
      <c r="E301" s="330"/>
      <c r="F301" s="330"/>
      <c r="G301" s="330"/>
      <c r="H301" s="331"/>
      <c r="I301" s="326"/>
      <c r="J301" s="326"/>
      <c r="K301" s="326"/>
      <c r="L301" s="326"/>
      <c r="M301" s="326"/>
      <c r="N301" s="326"/>
      <c r="O301" s="326"/>
      <c r="P301" s="326"/>
      <c r="Q301" s="326"/>
      <c r="R301" s="326"/>
      <c r="S301" s="326"/>
      <c r="T301" s="326"/>
      <c r="U301" s="326"/>
      <c r="V301" s="326"/>
      <c r="W301" s="326"/>
      <c r="X301" s="326"/>
      <c r="Y301" s="326"/>
      <c r="Z301" s="326"/>
      <c r="AA301" s="326"/>
      <c r="AB301" s="326"/>
      <c r="AC301" s="326"/>
      <c r="AD301" s="326"/>
      <c r="AE301" s="326"/>
    </row>
    <row r="302" spans="1:31" ht="15.75" customHeight="1" x14ac:dyDescent="0.25">
      <c r="A302" s="326"/>
      <c r="B302" s="326"/>
      <c r="C302" s="326"/>
      <c r="D302" s="330"/>
      <c r="E302" s="330"/>
      <c r="F302" s="330"/>
      <c r="G302" s="330"/>
      <c r="H302" s="331"/>
      <c r="I302" s="326"/>
      <c r="J302" s="326"/>
      <c r="K302" s="326"/>
      <c r="L302" s="326"/>
      <c r="M302" s="326"/>
      <c r="N302" s="326"/>
      <c r="O302" s="326"/>
      <c r="P302" s="326"/>
      <c r="Q302" s="326"/>
      <c r="R302" s="326"/>
      <c r="S302" s="326"/>
      <c r="T302" s="326"/>
      <c r="U302" s="326"/>
      <c r="V302" s="326"/>
      <c r="W302" s="326"/>
      <c r="X302" s="326"/>
      <c r="Y302" s="326"/>
      <c r="Z302" s="326"/>
      <c r="AA302" s="326"/>
      <c r="AB302" s="326"/>
      <c r="AC302" s="326"/>
      <c r="AD302" s="326"/>
      <c r="AE302" s="326"/>
    </row>
    <row r="303" spans="1:31" ht="15.75" customHeight="1" x14ac:dyDescent="0.25">
      <c r="A303" s="326"/>
      <c r="B303" s="326"/>
      <c r="C303" s="326"/>
      <c r="D303" s="330"/>
      <c r="E303" s="330"/>
      <c r="F303" s="330"/>
      <c r="G303" s="330"/>
      <c r="H303" s="331"/>
      <c r="I303" s="326"/>
      <c r="J303" s="326"/>
      <c r="K303" s="326"/>
      <c r="L303" s="326"/>
      <c r="M303" s="326"/>
      <c r="N303" s="326"/>
      <c r="O303" s="326"/>
      <c r="P303" s="326"/>
      <c r="Q303" s="326"/>
      <c r="R303" s="326"/>
      <c r="S303" s="326"/>
      <c r="T303" s="326"/>
      <c r="U303" s="326"/>
      <c r="V303" s="326"/>
      <c r="W303" s="326"/>
      <c r="X303" s="326"/>
      <c r="Y303" s="326"/>
      <c r="Z303" s="326"/>
      <c r="AA303" s="326"/>
      <c r="AB303" s="326"/>
      <c r="AC303" s="326"/>
      <c r="AD303" s="326"/>
      <c r="AE303" s="326"/>
    </row>
    <row r="304" spans="1:31" ht="15.75" customHeight="1" x14ac:dyDescent="0.25">
      <c r="A304" s="326"/>
      <c r="B304" s="326"/>
      <c r="C304" s="326"/>
      <c r="D304" s="330"/>
      <c r="E304" s="330"/>
      <c r="F304" s="330"/>
      <c r="G304" s="330"/>
      <c r="H304" s="331"/>
      <c r="I304" s="326"/>
      <c r="J304" s="326"/>
      <c r="K304" s="326"/>
      <c r="L304" s="326"/>
      <c r="M304" s="326"/>
      <c r="N304" s="326"/>
      <c r="O304" s="326"/>
      <c r="P304" s="326"/>
      <c r="Q304" s="326"/>
      <c r="R304" s="326"/>
      <c r="S304" s="326"/>
      <c r="T304" s="326"/>
      <c r="U304" s="326"/>
      <c r="V304" s="326"/>
      <c r="W304" s="326"/>
      <c r="X304" s="326"/>
      <c r="Y304" s="326"/>
      <c r="Z304" s="326"/>
      <c r="AA304" s="326"/>
      <c r="AB304" s="326"/>
      <c r="AC304" s="326"/>
      <c r="AD304" s="326"/>
      <c r="AE304" s="326"/>
    </row>
    <row r="305" spans="1:31" ht="15.75" customHeight="1" x14ac:dyDescent="0.25">
      <c r="A305" s="326"/>
      <c r="B305" s="326"/>
      <c r="C305" s="326"/>
      <c r="D305" s="330"/>
      <c r="E305" s="330"/>
      <c r="F305" s="330"/>
      <c r="G305" s="330"/>
      <c r="H305" s="331"/>
      <c r="I305" s="326"/>
      <c r="J305" s="326"/>
      <c r="K305" s="326"/>
      <c r="L305" s="326"/>
      <c r="M305" s="326"/>
      <c r="N305" s="326"/>
      <c r="O305" s="326"/>
      <c r="P305" s="326"/>
      <c r="Q305" s="326"/>
      <c r="R305" s="326"/>
      <c r="S305" s="326"/>
      <c r="T305" s="326"/>
      <c r="U305" s="326"/>
      <c r="V305" s="326"/>
      <c r="W305" s="326"/>
      <c r="X305" s="326"/>
      <c r="Y305" s="326"/>
      <c r="Z305" s="326"/>
      <c r="AA305" s="326"/>
      <c r="AB305" s="326"/>
      <c r="AC305" s="326"/>
      <c r="AD305" s="326"/>
      <c r="AE305" s="326"/>
    </row>
    <row r="306" spans="1:31" ht="15.75" customHeight="1" x14ac:dyDescent="0.25">
      <c r="A306" s="326"/>
      <c r="B306" s="326"/>
      <c r="C306" s="326"/>
      <c r="D306" s="330"/>
      <c r="E306" s="330"/>
      <c r="F306" s="330"/>
      <c r="G306" s="330"/>
      <c r="H306" s="331"/>
      <c r="I306" s="326"/>
      <c r="J306" s="326"/>
      <c r="K306" s="326"/>
      <c r="L306" s="326"/>
      <c r="M306" s="326"/>
      <c r="N306" s="326"/>
      <c r="O306" s="326"/>
      <c r="P306" s="326"/>
      <c r="Q306" s="326"/>
      <c r="R306" s="326"/>
      <c r="S306" s="326"/>
      <c r="T306" s="326"/>
      <c r="U306" s="326"/>
      <c r="V306" s="326"/>
      <c r="W306" s="326"/>
      <c r="X306" s="326"/>
      <c r="Y306" s="326"/>
      <c r="Z306" s="326"/>
      <c r="AA306" s="326"/>
      <c r="AB306" s="326"/>
      <c r="AC306" s="326"/>
      <c r="AD306" s="326"/>
      <c r="AE306" s="326"/>
    </row>
    <row r="307" spans="1:31" ht="15.75" customHeight="1" x14ac:dyDescent="0.25">
      <c r="A307" s="326"/>
      <c r="B307" s="326"/>
      <c r="C307" s="326"/>
      <c r="D307" s="330"/>
      <c r="E307" s="330"/>
      <c r="F307" s="330"/>
      <c r="G307" s="330"/>
      <c r="H307" s="331"/>
      <c r="I307" s="326"/>
      <c r="J307" s="326"/>
      <c r="K307" s="326"/>
      <c r="L307" s="326"/>
      <c r="M307" s="326"/>
      <c r="N307" s="326"/>
      <c r="O307" s="326"/>
      <c r="P307" s="326"/>
      <c r="Q307" s="326"/>
      <c r="R307" s="326"/>
      <c r="S307" s="326"/>
      <c r="T307" s="326"/>
      <c r="U307" s="326"/>
      <c r="V307" s="326"/>
      <c r="W307" s="326"/>
      <c r="X307" s="326"/>
      <c r="Y307" s="326"/>
      <c r="Z307" s="326"/>
      <c r="AA307" s="326"/>
      <c r="AB307" s="326"/>
      <c r="AC307" s="326"/>
      <c r="AD307" s="326"/>
      <c r="AE307" s="326"/>
    </row>
    <row r="308" spans="1:31" ht="15.75" customHeight="1" x14ac:dyDescent="0.25">
      <c r="A308" s="326"/>
      <c r="B308" s="326"/>
      <c r="C308" s="326"/>
      <c r="D308" s="330"/>
      <c r="E308" s="330"/>
      <c r="F308" s="330"/>
      <c r="G308" s="330"/>
      <c r="H308" s="331"/>
      <c r="I308" s="326"/>
      <c r="J308" s="326"/>
      <c r="K308" s="326"/>
      <c r="L308" s="326"/>
      <c r="M308" s="326"/>
      <c r="N308" s="326"/>
      <c r="O308" s="326"/>
      <c r="P308" s="326"/>
      <c r="Q308" s="326"/>
      <c r="R308" s="326"/>
      <c r="S308" s="326"/>
      <c r="T308" s="326"/>
      <c r="U308" s="326"/>
      <c r="V308" s="326"/>
      <c r="W308" s="326"/>
      <c r="X308" s="326"/>
      <c r="Y308" s="326"/>
      <c r="Z308" s="326"/>
      <c r="AA308" s="326"/>
      <c r="AB308" s="326"/>
      <c r="AC308" s="326"/>
      <c r="AD308" s="326"/>
      <c r="AE308" s="326"/>
    </row>
    <row r="309" spans="1:31" ht="15.75" customHeight="1" x14ac:dyDescent="0.25">
      <c r="A309" s="326"/>
      <c r="B309" s="326"/>
      <c r="C309" s="326"/>
      <c r="D309" s="330"/>
      <c r="E309" s="330"/>
      <c r="F309" s="330"/>
      <c r="G309" s="330"/>
      <c r="H309" s="331"/>
      <c r="I309" s="326"/>
      <c r="J309" s="326"/>
      <c r="K309" s="326"/>
      <c r="L309" s="326"/>
      <c r="M309" s="326"/>
      <c r="N309" s="326"/>
      <c r="O309" s="326"/>
      <c r="P309" s="326"/>
      <c r="Q309" s="326"/>
      <c r="R309" s="326"/>
      <c r="S309" s="326"/>
      <c r="T309" s="326"/>
      <c r="U309" s="326"/>
      <c r="V309" s="326"/>
      <c r="W309" s="326"/>
      <c r="X309" s="326"/>
      <c r="Y309" s="326"/>
      <c r="Z309" s="326"/>
      <c r="AA309" s="326"/>
      <c r="AB309" s="326"/>
      <c r="AC309" s="326"/>
      <c r="AD309" s="326"/>
      <c r="AE309" s="326"/>
    </row>
    <row r="310" spans="1:31" ht="15.75" customHeight="1" x14ac:dyDescent="0.25">
      <c r="A310" s="326"/>
      <c r="B310" s="326"/>
      <c r="C310" s="326"/>
      <c r="D310" s="330"/>
      <c r="E310" s="330"/>
      <c r="F310" s="330"/>
      <c r="G310" s="330"/>
      <c r="H310" s="331"/>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row>
    <row r="311" spans="1:31" ht="15.75" customHeight="1" x14ac:dyDescent="0.25">
      <c r="A311" s="326"/>
      <c r="B311" s="326"/>
      <c r="C311" s="326"/>
      <c r="D311" s="330"/>
      <c r="E311" s="330"/>
      <c r="F311" s="330"/>
      <c r="G311" s="330"/>
      <c r="H311" s="331"/>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row>
    <row r="312" spans="1:31" ht="15.75" customHeight="1" x14ac:dyDescent="0.25">
      <c r="A312" s="326"/>
      <c r="B312" s="326"/>
      <c r="C312" s="326"/>
      <c r="D312" s="330"/>
      <c r="E312" s="330"/>
      <c r="F312" s="330"/>
      <c r="G312" s="330"/>
      <c r="H312" s="331"/>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row>
    <row r="313" spans="1:31" ht="15.75" customHeight="1" x14ac:dyDescent="0.25">
      <c r="A313" s="326"/>
      <c r="B313" s="326"/>
      <c r="C313" s="326"/>
      <c r="D313" s="330"/>
      <c r="E313" s="330"/>
      <c r="F313" s="330"/>
      <c r="G313" s="330"/>
      <c r="H313" s="331"/>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row>
    <row r="314" spans="1:31" ht="15.75" customHeight="1" x14ac:dyDescent="0.25">
      <c r="A314" s="326"/>
      <c r="B314" s="326"/>
      <c r="C314" s="326"/>
      <c r="D314" s="330"/>
      <c r="E314" s="330"/>
      <c r="F314" s="330"/>
      <c r="G314" s="330"/>
      <c r="H314" s="331"/>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row>
    <row r="315" spans="1:31" ht="15.75" customHeight="1" x14ac:dyDescent="0.25">
      <c r="A315" s="326"/>
      <c r="B315" s="326"/>
      <c r="C315" s="326"/>
      <c r="D315" s="330"/>
      <c r="E315" s="330"/>
      <c r="F315" s="330"/>
      <c r="G315" s="330"/>
      <c r="H315" s="331"/>
      <c r="I315" s="326"/>
      <c r="J315" s="326"/>
      <c r="K315" s="326"/>
      <c r="L315" s="326"/>
      <c r="M315" s="326"/>
      <c r="N315" s="326"/>
      <c r="O315" s="326"/>
      <c r="P315" s="326"/>
      <c r="Q315" s="326"/>
      <c r="R315" s="326"/>
      <c r="S315" s="326"/>
      <c r="T315" s="326"/>
      <c r="U315" s="326"/>
      <c r="V315" s="326"/>
      <c r="W315" s="326"/>
      <c r="X315" s="326"/>
      <c r="Y315" s="326"/>
      <c r="Z315" s="326"/>
      <c r="AA315" s="326"/>
      <c r="AB315" s="326"/>
      <c r="AC315" s="326"/>
      <c r="AD315" s="326"/>
      <c r="AE315" s="326"/>
    </row>
    <row r="316" spans="1:31" ht="15.75" customHeight="1" x14ac:dyDescent="0.25">
      <c r="A316" s="326"/>
      <c r="B316" s="326"/>
      <c r="C316" s="326"/>
      <c r="D316" s="330"/>
      <c r="E316" s="330"/>
      <c r="F316" s="330"/>
      <c r="G316" s="330"/>
      <c r="H316" s="331"/>
      <c r="I316" s="326"/>
      <c r="J316" s="326"/>
      <c r="K316" s="326"/>
      <c r="L316" s="326"/>
      <c r="M316" s="326"/>
      <c r="N316" s="326"/>
      <c r="O316" s="326"/>
      <c r="P316" s="326"/>
      <c r="Q316" s="326"/>
      <c r="R316" s="326"/>
      <c r="S316" s="326"/>
      <c r="T316" s="326"/>
      <c r="U316" s="326"/>
      <c r="V316" s="326"/>
      <c r="W316" s="326"/>
      <c r="X316" s="326"/>
      <c r="Y316" s="326"/>
      <c r="Z316" s="326"/>
      <c r="AA316" s="326"/>
      <c r="AB316" s="326"/>
      <c r="AC316" s="326"/>
      <c r="AD316" s="326"/>
      <c r="AE316" s="326"/>
    </row>
    <row r="317" spans="1:31" ht="15.75" customHeight="1" x14ac:dyDescent="0.25">
      <c r="A317" s="326"/>
      <c r="B317" s="326"/>
      <c r="C317" s="326"/>
      <c r="D317" s="330"/>
      <c r="E317" s="330"/>
      <c r="F317" s="330"/>
      <c r="G317" s="330"/>
      <c r="H317" s="331"/>
      <c r="I317" s="326"/>
      <c r="J317" s="326"/>
      <c r="K317" s="326"/>
      <c r="L317" s="326"/>
      <c r="M317" s="326"/>
      <c r="N317" s="326"/>
      <c r="O317" s="326"/>
      <c r="P317" s="326"/>
      <c r="Q317" s="326"/>
      <c r="R317" s="326"/>
      <c r="S317" s="326"/>
      <c r="T317" s="326"/>
      <c r="U317" s="326"/>
      <c r="V317" s="326"/>
      <c r="W317" s="326"/>
      <c r="X317" s="326"/>
      <c r="Y317" s="326"/>
      <c r="Z317" s="326"/>
      <c r="AA317" s="326"/>
      <c r="AB317" s="326"/>
      <c r="AC317" s="326"/>
      <c r="AD317" s="326"/>
      <c r="AE317" s="326"/>
    </row>
    <row r="318" spans="1:31" ht="15.75" customHeight="1" x14ac:dyDescent="0.25">
      <c r="A318" s="326"/>
      <c r="B318" s="326"/>
      <c r="C318" s="326"/>
      <c r="D318" s="330"/>
      <c r="E318" s="330"/>
      <c r="F318" s="330"/>
      <c r="G318" s="330"/>
      <c r="H318" s="331"/>
      <c r="I318" s="326"/>
      <c r="J318" s="326"/>
      <c r="K318" s="326"/>
      <c r="L318" s="326"/>
      <c r="M318" s="326"/>
      <c r="N318" s="326"/>
      <c r="O318" s="326"/>
      <c r="P318" s="326"/>
      <c r="Q318" s="326"/>
      <c r="R318" s="326"/>
      <c r="S318" s="326"/>
      <c r="T318" s="326"/>
      <c r="U318" s="326"/>
      <c r="V318" s="326"/>
      <c r="W318" s="326"/>
      <c r="X318" s="326"/>
      <c r="Y318" s="326"/>
      <c r="Z318" s="326"/>
      <c r="AA318" s="326"/>
      <c r="AB318" s="326"/>
      <c r="AC318" s="326"/>
      <c r="AD318" s="326"/>
      <c r="AE318" s="326"/>
    </row>
    <row r="319" spans="1:31" ht="15.75" customHeight="1" x14ac:dyDescent="0.25">
      <c r="A319" s="326"/>
      <c r="B319" s="326"/>
      <c r="C319" s="326"/>
      <c r="D319" s="330"/>
      <c r="E319" s="330"/>
      <c r="F319" s="330"/>
      <c r="G319" s="330"/>
      <c r="H319" s="331"/>
      <c r="I319" s="326"/>
      <c r="J319" s="326"/>
      <c r="K319" s="326"/>
      <c r="L319" s="326"/>
      <c r="M319" s="326"/>
      <c r="N319" s="326"/>
      <c r="O319" s="326"/>
      <c r="P319" s="326"/>
      <c r="Q319" s="326"/>
      <c r="R319" s="326"/>
      <c r="S319" s="326"/>
      <c r="T319" s="326"/>
      <c r="U319" s="326"/>
      <c r="V319" s="326"/>
      <c r="W319" s="326"/>
      <c r="X319" s="326"/>
      <c r="Y319" s="326"/>
      <c r="Z319" s="326"/>
      <c r="AA319" s="326"/>
      <c r="AB319" s="326"/>
      <c r="AC319" s="326"/>
      <c r="AD319" s="326"/>
      <c r="AE319" s="326"/>
    </row>
    <row r="320" spans="1:31" ht="15.75" customHeight="1" x14ac:dyDescent="0.25">
      <c r="A320" s="326"/>
      <c r="B320" s="326"/>
      <c r="C320" s="326"/>
      <c r="D320" s="330"/>
      <c r="E320" s="330"/>
      <c r="F320" s="330"/>
      <c r="G320" s="330"/>
      <c r="H320" s="331"/>
      <c r="I320" s="326"/>
      <c r="J320" s="326"/>
      <c r="K320" s="326"/>
      <c r="L320" s="326"/>
      <c r="M320" s="326"/>
      <c r="N320" s="326"/>
      <c r="O320" s="326"/>
      <c r="P320" s="326"/>
      <c r="Q320" s="326"/>
      <c r="R320" s="326"/>
      <c r="S320" s="326"/>
      <c r="T320" s="326"/>
      <c r="U320" s="326"/>
      <c r="V320" s="326"/>
      <c r="W320" s="326"/>
      <c r="X320" s="326"/>
      <c r="Y320" s="326"/>
      <c r="Z320" s="326"/>
      <c r="AA320" s="326"/>
      <c r="AB320" s="326"/>
      <c r="AC320" s="326"/>
      <c r="AD320" s="326"/>
      <c r="AE320" s="326"/>
    </row>
    <row r="321" spans="1:31" ht="15.75" customHeight="1" x14ac:dyDescent="0.25">
      <c r="A321" s="326"/>
      <c r="B321" s="326"/>
      <c r="C321" s="326"/>
      <c r="D321" s="330"/>
      <c r="E321" s="330"/>
      <c r="F321" s="330"/>
      <c r="G321" s="330"/>
      <c r="H321" s="331"/>
      <c r="I321" s="326"/>
      <c r="J321" s="326"/>
      <c r="K321" s="326"/>
      <c r="L321" s="326"/>
      <c r="M321" s="326"/>
      <c r="N321" s="326"/>
      <c r="O321" s="326"/>
      <c r="P321" s="326"/>
      <c r="Q321" s="326"/>
      <c r="R321" s="326"/>
      <c r="S321" s="326"/>
      <c r="T321" s="326"/>
      <c r="U321" s="326"/>
      <c r="V321" s="326"/>
      <c r="W321" s="326"/>
      <c r="X321" s="326"/>
      <c r="Y321" s="326"/>
      <c r="Z321" s="326"/>
      <c r="AA321" s="326"/>
      <c r="AB321" s="326"/>
      <c r="AC321" s="326"/>
      <c r="AD321" s="326"/>
      <c r="AE321" s="326"/>
    </row>
    <row r="322" spans="1:31" ht="15.75" customHeight="1" x14ac:dyDescent="0.25">
      <c r="A322" s="326"/>
      <c r="B322" s="326"/>
      <c r="C322" s="326"/>
      <c r="D322" s="330"/>
      <c r="E322" s="330"/>
      <c r="F322" s="330"/>
      <c r="G322" s="330"/>
      <c r="H322" s="331"/>
      <c r="I322" s="326"/>
      <c r="J322" s="326"/>
      <c r="K322" s="326"/>
      <c r="L322" s="326"/>
      <c r="M322" s="326"/>
      <c r="N322" s="326"/>
      <c r="O322" s="326"/>
      <c r="P322" s="326"/>
      <c r="Q322" s="326"/>
      <c r="R322" s="326"/>
      <c r="S322" s="326"/>
      <c r="T322" s="326"/>
      <c r="U322" s="326"/>
      <c r="V322" s="326"/>
      <c r="W322" s="326"/>
      <c r="X322" s="326"/>
      <c r="Y322" s="326"/>
      <c r="Z322" s="326"/>
      <c r="AA322" s="326"/>
      <c r="AB322" s="326"/>
      <c r="AC322" s="326"/>
      <c r="AD322" s="326"/>
      <c r="AE322" s="326"/>
    </row>
    <row r="323" spans="1:31" ht="15.75" customHeight="1" x14ac:dyDescent="0.25">
      <c r="A323" s="326"/>
      <c r="B323" s="326"/>
      <c r="C323" s="326"/>
      <c r="D323" s="330"/>
      <c r="E323" s="330"/>
      <c r="F323" s="330"/>
      <c r="G323" s="330"/>
      <c r="H323" s="331"/>
      <c r="I323" s="326"/>
      <c r="J323" s="326"/>
      <c r="K323" s="326"/>
      <c r="L323" s="326"/>
      <c r="M323" s="326"/>
      <c r="N323" s="326"/>
      <c r="O323" s="326"/>
      <c r="P323" s="326"/>
      <c r="Q323" s="326"/>
      <c r="R323" s="326"/>
      <c r="S323" s="326"/>
      <c r="T323" s="326"/>
      <c r="U323" s="326"/>
      <c r="V323" s="326"/>
      <c r="W323" s="326"/>
      <c r="X323" s="326"/>
      <c r="Y323" s="326"/>
      <c r="Z323" s="326"/>
      <c r="AA323" s="326"/>
      <c r="AB323" s="326"/>
      <c r="AC323" s="326"/>
      <c r="AD323" s="326"/>
      <c r="AE323" s="326"/>
    </row>
    <row r="324" spans="1:31" ht="15.75" customHeight="1" x14ac:dyDescent="0.25">
      <c r="A324" s="326"/>
      <c r="B324" s="326"/>
      <c r="C324" s="326"/>
      <c r="D324" s="330"/>
      <c r="E324" s="330"/>
      <c r="F324" s="330"/>
      <c r="G324" s="330"/>
      <c r="H324" s="331"/>
      <c r="I324" s="326"/>
      <c r="J324" s="326"/>
      <c r="K324" s="326"/>
      <c r="L324" s="326"/>
      <c r="M324" s="326"/>
      <c r="N324" s="326"/>
      <c r="O324" s="326"/>
      <c r="P324" s="326"/>
      <c r="Q324" s="326"/>
      <c r="R324" s="326"/>
      <c r="S324" s="326"/>
      <c r="T324" s="326"/>
      <c r="U324" s="326"/>
      <c r="V324" s="326"/>
      <c r="W324" s="326"/>
      <c r="X324" s="326"/>
      <c r="Y324" s="326"/>
      <c r="Z324" s="326"/>
      <c r="AA324" s="326"/>
      <c r="AB324" s="326"/>
      <c r="AC324" s="326"/>
      <c r="AD324" s="326"/>
      <c r="AE324" s="326"/>
    </row>
    <row r="325" spans="1:31" ht="15.75" customHeight="1" x14ac:dyDescent="0.25">
      <c r="A325" s="326"/>
      <c r="B325" s="326"/>
      <c r="C325" s="326"/>
      <c r="D325" s="330"/>
      <c r="E325" s="330"/>
      <c r="F325" s="330"/>
      <c r="G325" s="330"/>
      <c r="H325" s="331"/>
      <c r="I325" s="326"/>
      <c r="J325" s="326"/>
      <c r="K325" s="326"/>
      <c r="L325" s="326"/>
      <c r="M325" s="326"/>
      <c r="N325" s="326"/>
      <c r="O325" s="326"/>
      <c r="P325" s="326"/>
      <c r="Q325" s="326"/>
      <c r="R325" s="326"/>
      <c r="S325" s="326"/>
      <c r="T325" s="326"/>
      <c r="U325" s="326"/>
      <c r="V325" s="326"/>
      <c r="W325" s="326"/>
      <c r="X325" s="326"/>
      <c r="Y325" s="326"/>
      <c r="Z325" s="326"/>
      <c r="AA325" s="326"/>
      <c r="AB325" s="326"/>
      <c r="AC325" s="326"/>
      <c r="AD325" s="326"/>
      <c r="AE325" s="326"/>
    </row>
    <row r="326" spans="1:31" ht="15.75" customHeight="1" x14ac:dyDescent="0.25">
      <c r="A326" s="326"/>
      <c r="B326" s="326"/>
      <c r="C326" s="326"/>
      <c r="D326" s="330"/>
      <c r="E326" s="330"/>
      <c r="F326" s="330"/>
      <c r="G326" s="330"/>
      <c r="H326" s="331"/>
      <c r="I326" s="326"/>
      <c r="J326" s="326"/>
      <c r="K326" s="326"/>
      <c r="L326" s="326"/>
      <c r="M326" s="326"/>
      <c r="N326" s="326"/>
      <c r="O326" s="326"/>
      <c r="P326" s="326"/>
      <c r="Q326" s="326"/>
      <c r="R326" s="326"/>
      <c r="S326" s="326"/>
      <c r="T326" s="326"/>
      <c r="U326" s="326"/>
      <c r="V326" s="326"/>
      <c r="W326" s="326"/>
      <c r="X326" s="326"/>
      <c r="Y326" s="326"/>
      <c r="Z326" s="326"/>
      <c r="AA326" s="326"/>
      <c r="AB326" s="326"/>
      <c r="AC326" s="326"/>
      <c r="AD326" s="326"/>
      <c r="AE326" s="326"/>
    </row>
    <row r="327" spans="1:31" ht="15.75" customHeight="1" x14ac:dyDescent="0.25">
      <c r="A327" s="326"/>
      <c r="B327" s="326"/>
      <c r="C327" s="326"/>
      <c r="D327" s="330"/>
      <c r="E327" s="330"/>
      <c r="F327" s="330"/>
      <c r="G327" s="330"/>
      <c r="H327" s="331"/>
      <c r="I327" s="326"/>
      <c r="J327" s="326"/>
      <c r="K327" s="326"/>
      <c r="L327" s="326"/>
      <c r="M327" s="326"/>
      <c r="N327" s="326"/>
      <c r="O327" s="326"/>
      <c r="P327" s="326"/>
      <c r="Q327" s="326"/>
      <c r="R327" s="326"/>
      <c r="S327" s="326"/>
      <c r="T327" s="326"/>
      <c r="U327" s="326"/>
      <c r="V327" s="326"/>
      <c r="W327" s="326"/>
      <c r="X327" s="326"/>
      <c r="Y327" s="326"/>
      <c r="Z327" s="326"/>
      <c r="AA327" s="326"/>
      <c r="AB327" s="326"/>
      <c r="AC327" s="326"/>
      <c r="AD327" s="326"/>
      <c r="AE327" s="326"/>
    </row>
    <row r="328" spans="1:31" ht="15.75" customHeight="1" x14ac:dyDescent="0.25">
      <c r="A328" s="326"/>
      <c r="B328" s="326"/>
      <c r="C328" s="326"/>
      <c r="D328" s="330"/>
      <c r="E328" s="330"/>
      <c r="F328" s="330"/>
      <c r="G328" s="330"/>
      <c r="H328" s="331"/>
      <c r="I328" s="326"/>
      <c r="J328" s="326"/>
      <c r="K328" s="326"/>
      <c r="L328" s="326"/>
      <c r="M328" s="326"/>
      <c r="N328" s="326"/>
      <c r="O328" s="326"/>
      <c r="P328" s="326"/>
      <c r="Q328" s="326"/>
      <c r="R328" s="326"/>
      <c r="S328" s="326"/>
      <c r="T328" s="326"/>
      <c r="U328" s="326"/>
      <c r="V328" s="326"/>
      <c r="W328" s="326"/>
      <c r="X328" s="326"/>
      <c r="Y328" s="326"/>
      <c r="Z328" s="326"/>
      <c r="AA328" s="326"/>
      <c r="AB328" s="326"/>
      <c r="AC328" s="326"/>
      <c r="AD328" s="326"/>
      <c r="AE328" s="326"/>
    </row>
    <row r="329" spans="1:31" ht="15.75" customHeight="1" x14ac:dyDescent="0.25">
      <c r="A329" s="327"/>
      <c r="B329" s="327"/>
      <c r="C329" s="327"/>
      <c r="D329" s="327"/>
      <c r="E329" s="327"/>
      <c r="F329" s="327"/>
      <c r="G329" s="327"/>
      <c r="H329" s="399"/>
      <c r="I329" s="327"/>
      <c r="J329" s="327"/>
      <c r="K329" s="327"/>
      <c r="L329" s="327"/>
      <c r="M329" s="327"/>
      <c r="N329" s="327"/>
      <c r="O329" s="327"/>
      <c r="P329" s="327"/>
      <c r="Q329" s="327"/>
      <c r="R329" s="327"/>
      <c r="S329" s="327"/>
      <c r="T329" s="327"/>
      <c r="U329" s="327"/>
      <c r="V329" s="327"/>
      <c r="W329" s="327"/>
      <c r="X329" s="327"/>
      <c r="Y329" s="327"/>
      <c r="Z329" s="327"/>
      <c r="AA329" s="327"/>
      <c r="AB329" s="327"/>
      <c r="AC329" s="327"/>
      <c r="AD329" s="327"/>
      <c r="AE329" s="327"/>
    </row>
    <row r="330" spans="1:31" ht="15.75" customHeight="1" x14ac:dyDescent="0.25">
      <c r="A330" s="327"/>
      <c r="B330" s="327"/>
      <c r="C330" s="327"/>
      <c r="D330" s="327"/>
      <c r="E330" s="327"/>
      <c r="F330" s="327"/>
      <c r="G330" s="327"/>
      <c r="H330" s="399"/>
      <c r="I330" s="327"/>
      <c r="J330" s="327"/>
      <c r="K330" s="327"/>
      <c r="L330" s="327"/>
      <c r="M330" s="327"/>
      <c r="N330" s="327"/>
      <c r="O330" s="327"/>
      <c r="P330" s="327"/>
      <c r="Q330" s="327"/>
      <c r="R330" s="327"/>
      <c r="S330" s="327"/>
      <c r="T330" s="327"/>
      <c r="U330" s="327"/>
      <c r="V330" s="327"/>
      <c r="W330" s="327"/>
      <c r="X330" s="327"/>
      <c r="Y330" s="327"/>
      <c r="Z330" s="327"/>
      <c r="AA330" s="327"/>
      <c r="AB330" s="327"/>
      <c r="AC330" s="327"/>
      <c r="AD330" s="327"/>
      <c r="AE330" s="327"/>
    </row>
    <row r="331" spans="1:31" ht="15.75" customHeight="1" x14ac:dyDescent="0.25">
      <c r="A331" s="327"/>
      <c r="B331" s="327"/>
      <c r="C331" s="327"/>
      <c r="D331" s="327"/>
      <c r="E331" s="327"/>
      <c r="F331" s="327"/>
      <c r="G331" s="327"/>
      <c r="H331" s="399"/>
      <c r="I331" s="327"/>
      <c r="J331" s="327"/>
      <c r="K331" s="327"/>
      <c r="L331" s="327"/>
      <c r="M331" s="327"/>
      <c r="N331" s="327"/>
      <c r="O331" s="327"/>
      <c r="P331" s="327"/>
      <c r="Q331" s="327"/>
      <c r="R331" s="327"/>
      <c r="S331" s="327"/>
      <c r="T331" s="327"/>
      <c r="U331" s="327"/>
      <c r="V331" s="327"/>
      <c r="W331" s="327"/>
      <c r="X331" s="327"/>
      <c r="Y331" s="327"/>
      <c r="Z331" s="327"/>
      <c r="AA331" s="327"/>
      <c r="AB331" s="327"/>
      <c r="AC331" s="327"/>
      <c r="AD331" s="327"/>
      <c r="AE331" s="327"/>
    </row>
    <row r="332" spans="1:31" ht="15.75" customHeight="1" x14ac:dyDescent="0.25">
      <c r="A332" s="327"/>
      <c r="B332" s="327"/>
      <c r="C332" s="327"/>
      <c r="D332" s="327"/>
      <c r="E332" s="327"/>
      <c r="F332" s="327"/>
      <c r="G332" s="327"/>
      <c r="H332" s="399"/>
      <c r="I332" s="327"/>
      <c r="J332" s="327"/>
      <c r="K332" s="327"/>
      <c r="L332" s="327"/>
      <c r="M332" s="327"/>
      <c r="N332" s="327"/>
      <c r="O332" s="327"/>
      <c r="P332" s="327"/>
      <c r="Q332" s="327"/>
      <c r="R332" s="327"/>
      <c r="S332" s="327"/>
      <c r="T332" s="327"/>
      <c r="U332" s="327"/>
      <c r="V332" s="327"/>
      <c r="W332" s="327"/>
      <c r="X332" s="327"/>
      <c r="Y332" s="327"/>
      <c r="Z332" s="327"/>
      <c r="AA332" s="327"/>
      <c r="AB332" s="327"/>
      <c r="AC332" s="327"/>
      <c r="AD332" s="327"/>
      <c r="AE332" s="327"/>
    </row>
    <row r="333" spans="1:31" ht="15.75" customHeight="1" x14ac:dyDescent="0.25">
      <c r="A333" s="327"/>
      <c r="B333" s="327"/>
      <c r="C333" s="327"/>
      <c r="D333" s="327"/>
      <c r="E333" s="327"/>
      <c r="F333" s="327"/>
      <c r="G333" s="327"/>
      <c r="H333" s="399"/>
      <c r="I333" s="327"/>
      <c r="J333" s="327"/>
      <c r="K333" s="327"/>
      <c r="L333" s="327"/>
      <c r="M333" s="327"/>
      <c r="N333" s="327"/>
      <c r="O333" s="327"/>
      <c r="P333" s="327"/>
      <c r="Q333" s="327"/>
      <c r="R333" s="327"/>
      <c r="S333" s="327"/>
      <c r="T333" s="327"/>
      <c r="U333" s="327"/>
      <c r="V333" s="327"/>
      <c r="W333" s="327"/>
      <c r="X333" s="327"/>
      <c r="Y333" s="327"/>
      <c r="Z333" s="327"/>
      <c r="AA333" s="327"/>
      <c r="AB333" s="327"/>
      <c r="AC333" s="327"/>
      <c r="AD333" s="327"/>
      <c r="AE333" s="327"/>
    </row>
    <row r="334" spans="1:31" ht="15.75" customHeight="1" x14ac:dyDescent="0.25">
      <c r="A334" s="327"/>
      <c r="B334" s="327"/>
      <c r="C334" s="327"/>
      <c r="D334" s="327"/>
      <c r="E334" s="327"/>
      <c r="F334" s="327"/>
      <c r="G334" s="327"/>
      <c r="H334" s="399"/>
      <c r="I334" s="327"/>
      <c r="J334" s="327"/>
      <c r="K334" s="327"/>
      <c r="L334" s="327"/>
      <c r="M334" s="327"/>
      <c r="N334" s="327"/>
      <c r="O334" s="327"/>
      <c r="P334" s="327"/>
      <c r="Q334" s="327"/>
      <c r="R334" s="327"/>
      <c r="S334" s="327"/>
      <c r="T334" s="327"/>
      <c r="U334" s="327"/>
      <c r="V334" s="327"/>
      <c r="W334" s="327"/>
      <c r="X334" s="327"/>
      <c r="Y334" s="327"/>
      <c r="Z334" s="327"/>
      <c r="AA334" s="327"/>
      <c r="AB334" s="327"/>
      <c r="AC334" s="327"/>
      <c r="AD334" s="327"/>
      <c r="AE334" s="327"/>
    </row>
    <row r="335" spans="1:31" ht="15.75" customHeight="1" x14ac:dyDescent="0.25">
      <c r="A335" s="327"/>
      <c r="B335" s="327"/>
      <c r="C335" s="327"/>
      <c r="D335" s="327"/>
      <c r="E335" s="327"/>
      <c r="F335" s="327"/>
      <c r="G335" s="327"/>
      <c r="H335" s="399"/>
      <c r="I335" s="327"/>
      <c r="J335" s="327"/>
      <c r="K335" s="327"/>
      <c r="L335" s="327"/>
      <c r="M335" s="327"/>
      <c r="N335" s="327"/>
      <c r="O335" s="327"/>
      <c r="P335" s="327"/>
      <c r="Q335" s="327"/>
      <c r="R335" s="327"/>
      <c r="S335" s="327"/>
      <c r="T335" s="327"/>
      <c r="U335" s="327"/>
      <c r="V335" s="327"/>
      <c r="W335" s="327"/>
      <c r="X335" s="327"/>
      <c r="Y335" s="327"/>
      <c r="Z335" s="327"/>
      <c r="AA335" s="327"/>
      <c r="AB335" s="327"/>
      <c r="AC335" s="327"/>
      <c r="AD335" s="327"/>
      <c r="AE335" s="327"/>
    </row>
    <row r="336" spans="1:31" ht="15.75" customHeight="1" x14ac:dyDescent="0.25">
      <c r="A336" s="327"/>
      <c r="B336" s="327"/>
      <c r="C336" s="327"/>
      <c r="D336" s="327"/>
      <c r="E336" s="327"/>
      <c r="F336" s="327"/>
      <c r="G336" s="327"/>
      <c r="H336" s="399"/>
      <c r="I336" s="327"/>
      <c r="J336" s="327"/>
      <c r="K336" s="327"/>
      <c r="L336" s="327"/>
      <c r="M336" s="327"/>
      <c r="N336" s="327"/>
      <c r="O336" s="327"/>
      <c r="P336" s="327"/>
      <c r="Q336" s="327"/>
      <c r="R336" s="327"/>
      <c r="S336" s="327"/>
      <c r="T336" s="327"/>
      <c r="U336" s="327"/>
      <c r="V336" s="327"/>
      <c r="W336" s="327"/>
      <c r="X336" s="327"/>
      <c r="Y336" s="327"/>
      <c r="Z336" s="327"/>
      <c r="AA336" s="327"/>
      <c r="AB336" s="327"/>
      <c r="AC336" s="327"/>
      <c r="AD336" s="327"/>
      <c r="AE336" s="327"/>
    </row>
    <row r="337" spans="1:31" ht="15.75" customHeight="1" x14ac:dyDescent="0.25">
      <c r="A337" s="327"/>
      <c r="B337" s="327"/>
      <c r="C337" s="327"/>
      <c r="D337" s="327"/>
      <c r="E337" s="327"/>
      <c r="F337" s="327"/>
      <c r="G337" s="327"/>
      <c r="H337" s="399"/>
      <c r="I337" s="327"/>
      <c r="J337" s="327"/>
      <c r="K337" s="327"/>
      <c r="L337" s="327"/>
      <c r="M337" s="327"/>
      <c r="N337" s="327"/>
      <c r="O337" s="327"/>
      <c r="P337" s="327"/>
      <c r="Q337" s="327"/>
      <c r="R337" s="327"/>
      <c r="S337" s="327"/>
      <c r="T337" s="327"/>
      <c r="U337" s="327"/>
      <c r="V337" s="327"/>
      <c r="W337" s="327"/>
      <c r="X337" s="327"/>
      <c r="Y337" s="327"/>
      <c r="Z337" s="327"/>
      <c r="AA337" s="327"/>
      <c r="AB337" s="327"/>
      <c r="AC337" s="327"/>
      <c r="AD337" s="327"/>
      <c r="AE337" s="327"/>
    </row>
    <row r="338" spans="1:31" ht="15.75" customHeight="1" x14ac:dyDescent="0.25">
      <c r="A338" s="327"/>
      <c r="B338" s="327"/>
      <c r="C338" s="327"/>
      <c r="D338" s="327"/>
      <c r="E338" s="327"/>
      <c r="F338" s="327"/>
      <c r="G338" s="327"/>
      <c r="H338" s="399"/>
      <c r="I338" s="327"/>
      <c r="J338" s="327"/>
      <c r="K338" s="327"/>
      <c r="L338" s="327"/>
      <c r="M338" s="327"/>
      <c r="N338" s="327"/>
      <c r="O338" s="327"/>
      <c r="P338" s="327"/>
      <c r="Q338" s="327"/>
      <c r="R338" s="327"/>
      <c r="S338" s="327"/>
      <c r="T338" s="327"/>
      <c r="U338" s="327"/>
      <c r="V338" s="327"/>
      <c r="W338" s="327"/>
      <c r="X338" s="327"/>
      <c r="Y338" s="327"/>
      <c r="Z338" s="327"/>
      <c r="AA338" s="327"/>
      <c r="AB338" s="327"/>
      <c r="AC338" s="327"/>
      <c r="AD338" s="327"/>
      <c r="AE338" s="327"/>
    </row>
    <row r="339" spans="1:31" ht="15.75" customHeight="1" x14ac:dyDescent="0.25">
      <c r="A339" s="327"/>
      <c r="B339" s="327"/>
      <c r="C339" s="327"/>
      <c r="D339" s="327"/>
      <c r="E339" s="327"/>
      <c r="F339" s="327"/>
      <c r="G339" s="327"/>
      <c r="H339" s="399"/>
      <c r="I339" s="327"/>
      <c r="J339" s="327"/>
      <c r="K339" s="327"/>
      <c r="L339" s="327"/>
      <c r="M339" s="327"/>
      <c r="N339" s="327"/>
      <c r="O339" s="327"/>
      <c r="P339" s="327"/>
      <c r="Q339" s="327"/>
      <c r="R339" s="327"/>
      <c r="S339" s="327"/>
      <c r="T339" s="327"/>
      <c r="U339" s="327"/>
      <c r="V339" s="327"/>
      <c r="W339" s="327"/>
      <c r="X339" s="327"/>
      <c r="Y339" s="327"/>
      <c r="Z339" s="327"/>
      <c r="AA339" s="327"/>
      <c r="AB339" s="327"/>
      <c r="AC339" s="327"/>
      <c r="AD339" s="327"/>
      <c r="AE339" s="327"/>
    </row>
    <row r="340" spans="1:31" ht="15.75" customHeight="1" x14ac:dyDescent="0.25">
      <c r="A340" s="327"/>
      <c r="B340" s="327"/>
      <c r="C340" s="327"/>
      <c r="D340" s="327"/>
      <c r="E340" s="327"/>
      <c r="F340" s="327"/>
      <c r="G340" s="327"/>
      <c r="H340" s="399"/>
      <c r="I340" s="327"/>
      <c r="J340" s="327"/>
      <c r="K340" s="327"/>
      <c r="L340" s="327"/>
      <c r="M340" s="327"/>
      <c r="N340" s="327"/>
      <c r="O340" s="327"/>
      <c r="P340" s="327"/>
      <c r="Q340" s="327"/>
      <c r="R340" s="327"/>
      <c r="S340" s="327"/>
      <c r="T340" s="327"/>
      <c r="U340" s="327"/>
      <c r="V340" s="327"/>
      <c r="W340" s="327"/>
      <c r="X340" s="327"/>
      <c r="Y340" s="327"/>
      <c r="Z340" s="327"/>
      <c r="AA340" s="327"/>
      <c r="AB340" s="327"/>
      <c r="AC340" s="327"/>
      <c r="AD340" s="327"/>
      <c r="AE340" s="327"/>
    </row>
    <row r="341" spans="1:31" ht="15.75" customHeight="1" x14ac:dyDescent="0.25">
      <c r="A341" s="327"/>
      <c r="B341" s="327"/>
      <c r="C341" s="327"/>
      <c r="D341" s="327"/>
      <c r="E341" s="327"/>
      <c r="F341" s="327"/>
      <c r="G341" s="327"/>
      <c r="H341" s="399"/>
      <c r="I341" s="327"/>
      <c r="J341" s="327"/>
      <c r="K341" s="327"/>
      <c r="L341" s="327"/>
      <c r="M341" s="327"/>
      <c r="N341" s="327"/>
      <c r="O341" s="327"/>
      <c r="P341" s="327"/>
      <c r="Q341" s="327"/>
      <c r="R341" s="327"/>
      <c r="S341" s="327"/>
      <c r="T341" s="327"/>
      <c r="U341" s="327"/>
      <c r="V341" s="327"/>
      <c r="W341" s="327"/>
      <c r="X341" s="327"/>
      <c r="Y341" s="327"/>
      <c r="Z341" s="327"/>
      <c r="AA341" s="327"/>
      <c r="AB341" s="327"/>
      <c r="AC341" s="327"/>
      <c r="AD341" s="327"/>
      <c r="AE341" s="327"/>
    </row>
    <row r="342" spans="1:31" ht="15.75" customHeight="1" x14ac:dyDescent="0.25">
      <c r="A342" s="327"/>
      <c r="B342" s="327"/>
      <c r="C342" s="327"/>
      <c r="D342" s="327"/>
      <c r="E342" s="327"/>
      <c r="F342" s="327"/>
      <c r="G342" s="327"/>
      <c r="H342" s="399"/>
      <c r="I342" s="327"/>
      <c r="J342" s="327"/>
      <c r="K342" s="327"/>
      <c r="L342" s="327"/>
      <c r="M342" s="327"/>
      <c r="N342" s="327"/>
      <c r="O342" s="327"/>
      <c r="P342" s="327"/>
      <c r="Q342" s="327"/>
      <c r="R342" s="327"/>
      <c r="S342" s="327"/>
      <c r="T342" s="327"/>
      <c r="U342" s="327"/>
      <c r="V342" s="327"/>
      <c r="W342" s="327"/>
      <c r="X342" s="327"/>
      <c r="Y342" s="327"/>
      <c r="Z342" s="327"/>
      <c r="AA342" s="327"/>
      <c r="AB342" s="327"/>
      <c r="AC342" s="327"/>
      <c r="AD342" s="327"/>
      <c r="AE342" s="327"/>
    </row>
    <row r="343" spans="1:31" ht="15.75" customHeight="1" x14ac:dyDescent="0.25">
      <c r="A343" s="327"/>
      <c r="B343" s="327"/>
      <c r="C343" s="327"/>
      <c r="D343" s="327"/>
      <c r="E343" s="327"/>
      <c r="F343" s="327"/>
      <c r="G343" s="327"/>
      <c r="H343" s="399"/>
      <c r="I343" s="327"/>
      <c r="J343" s="327"/>
      <c r="K343" s="327"/>
      <c r="L343" s="327"/>
      <c r="M343" s="327"/>
      <c r="N343" s="327"/>
      <c r="O343" s="327"/>
      <c r="P343" s="327"/>
      <c r="Q343" s="327"/>
      <c r="R343" s="327"/>
      <c r="S343" s="327"/>
      <c r="T343" s="327"/>
      <c r="U343" s="327"/>
      <c r="V343" s="327"/>
      <c r="W343" s="327"/>
      <c r="X343" s="327"/>
      <c r="Y343" s="327"/>
      <c r="Z343" s="327"/>
      <c r="AA343" s="327"/>
      <c r="AB343" s="327"/>
      <c r="AC343" s="327"/>
      <c r="AD343" s="327"/>
      <c r="AE343" s="327"/>
    </row>
    <row r="344" spans="1:31" ht="15.75" customHeight="1" x14ac:dyDescent="0.25">
      <c r="A344" s="327"/>
      <c r="B344" s="327"/>
      <c r="C344" s="327"/>
      <c r="D344" s="327"/>
      <c r="E344" s="327"/>
      <c r="F344" s="327"/>
      <c r="G344" s="327"/>
      <c r="H344" s="399"/>
      <c r="I344" s="327"/>
      <c r="J344" s="327"/>
      <c r="K344" s="327"/>
      <c r="L344" s="327"/>
      <c r="M344" s="327"/>
      <c r="N344" s="327"/>
      <c r="O344" s="327"/>
      <c r="P344" s="327"/>
      <c r="Q344" s="327"/>
      <c r="R344" s="327"/>
      <c r="S344" s="327"/>
      <c r="T344" s="327"/>
      <c r="U344" s="327"/>
      <c r="V344" s="327"/>
      <c r="W344" s="327"/>
      <c r="X344" s="327"/>
      <c r="Y344" s="327"/>
      <c r="Z344" s="327"/>
      <c r="AA344" s="327"/>
      <c r="AB344" s="327"/>
      <c r="AC344" s="327"/>
      <c r="AD344" s="327"/>
      <c r="AE344" s="327"/>
    </row>
    <row r="345" spans="1:31" ht="15.75" customHeight="1" x14ac:dyDescent="0.25">
      <c r="A345" s="327"/>
      <c r="B345" s="327"/>
      <c r="C345" s="327"/>
      <c r="D345" s="327"/>
      <c r="E345" s="327"/>
      <c r="F345" s="327"/>
      <c r="G345" s="327"/>
      <c r="H345" s="399"/>
      <c r="I345" s="327"/>
      <c r="J345" s="327"/>
      <c r="K345" s="327"/>
      <c r="L345" s="327"/>
      <c r="M345" s="327"/>
      <c r="N345" s="327"/>
      <c r="O345" s="327"/>
      <c r="P345" s="327"/>
      <c r="Q345" s="327"/>
      <c r="R345" s="327"/>
      <c r="S345" s="327"/>
      <c r="T345" s="327"/>
      <c r="U345" s="327"/>
      <c r="V345" s="327"/>
      <c r="W345" s="327"/>
      <c r="X345" s="327"/>
      <c r="Y345" s="327"/>
      <c r="Z345" s="327"/>
      <c r="AA345" s="327"/>
      <c r="AB345" s="327"/>
      <c r="AC345" s="327"/>
      <c r="AD345" s="327"/>
      <c r="AE345" s="327"/>
    </row>
    <row r="346" spans="1:31" ht="15.75" customHeight="1" x14ac:dyDescent="0.25">
      <c r="A346" s="327"/>
      <c r="B346" s="327"/>
      <c r="C346" s="327"/>
      <c r="D346" s="327"/>
      <c r="E346" s="327"/>
      <c r="F346" s="327"/>
      <c r="G346" s="327"/>
      <c r="H346" s="399"/>
      <c r="I346" s="327"/>
      <c r="J346" s="327"/>
      <c r="K346" s="327"/>
      <c r="L346" s="327"/>
      <c r="M346" s="327"/>
      <c r="N346" s="327"/>
      <c r="O346" s="327"/>
      <c r="P346" s="327"/>
      <c r="Q346" s="327"/>
      <c r="R346" s="327"/>
      <c r="S346" s="327"/>
      <c r="T346" s="327"/>
      <c r="U346" s="327"/>
      <c r="V346" s="327"/>
      <c r="W346" s="327"/>
      <c r="X346" s="327"/>
      <c r="Y346" s="327"/>
      <c r="Z346" s="327"/>
      <c r="AA346" s="327"/>
      <c r="AB346" s="327"/>
      <c r="AC346" s="327"/>
      <c r="AD346" s="327"/>
      <c r="AE346" s="327"/>
    </row>
    <row r="347" spans="1:31" ht="15.75" customHeight="1" x14ac:dyDescent="0.25">
      <c r="A347" s="327"/>
      <c r="B347" s="327"/>
      <c r="C347" s="327"/>
      <c r="D347" s="327"/>
      <c r="E347" s="327"/>
      <c r="F347" s="327"/>
      <c r="G347" s="327"/>
      <c r="H347" s="399"/>
      <c r="I347" s="327"/>
      <c r="J347" s="327"/>
      <c r="K347" s="327"/>
      <c r="L347" s="327"/>
      <c r="M347" s="327"/>
      <c r="N347" s="327"/>
      <c r="O347" s="327"/>
      <c r="P347" s="327"/>
      <c r="Q347" s="327"/>
      <c r="R347" s="327"/>
      <c r="S347" s="327"/>
      <c r="T347" s="327"/>
      <c r="U347" s="327"/>
      <c r="V347" s="327"/>
      <c r="W347" s="327"/>
      <c r="X347" s="327"/>
      <c r="Y347" s="327"/>
      <c r="Z347" s="327"/>
      <c r="AA347" s="327"/>
      <c r="AB347" s="327"/>
      <c r="AC347" s="327"/>
      <c r="AD347" s="327"/>
      <c r="AE347" s="327"/>
    </row>
    <row r="348" spans="1:31" ht="15.75" customHeight="1" x14ac:dyDescent="0.25">
      <c r="A348" s="327"/>
      <c r="B348" s="327"/>
      <c r="C348" s="327"/>
      <c r="D348" s="327"/>
      <c r="E348" s="327"/>
      <c r="F348" s="327"/>
      <c r="G348" s="327"/>
      <c r="H348" s="399"/>
      <c r="I348" s="327"/>
      <c r="J348" s="327"/>
      <c r="K348" s="327"/>
      <c r="L348" s="327"/>
      <c r="M348" s="327"/>
      <c r="N348" s="327"/>
      <c r="O348" s="327"/>
      <c r="P348" s="327"/>
      <c r="Q348" s="327"/>
      <c r="R348" s="327"/>
      <c r="S348" s="327"/>
      <c r="T348" s="327"/>
      <c r="U348" s="327"/>
      <c r="V348" s="327"/>
      <c r="W348" s="327"/>
      <c r="X348" s="327"/>
      <c r="Y348" s="327"/>
      <c r="Z348" s="327"/>
      <c r="AA348" s="327"/>
      <c r="AB348" s="327"/>
      <c r="AC348" s="327"/>
      <c r="AD348" s="327"/>
      <c r="AE348" s="327"/>
    </row>
    <row r="349" spans="1:31" ht="15.75" customHeight="1" x14ac:dyDescent="0.25">
      <c r="A349" s="327"/>
      <c r="B349" s="327"/>
      <c r="C349" s="327"/>
      <c r="D349" s="327"/>
      <c r="E349" s="327"/>
      <c r="F349" s="327"/>
      <c r="G349" s="327"/>
      <c r="H349" s="399"/>
      <c r="I349" s="327"/>
      <c r="J349" s="327"/>
      <c r="K349" s="327"/>
      <c r="L349" s="327"/>
      <c r="M349" s="327"/>
      <c r="N349" s="327"/>
      <c r="O349" s="327"/>
      <c r="P349" s="327"/>
      <c r="Q349" s="327"/>
      <c r="R349" s="327"/>
      <c r="S349" s="327"/>
      <c r="T349" s="327"/>
      <c r="U349" s="327"/>
      <c r="V349" s="327"/>
      <c r="W349" s="327"/>
      <c r="X349" s="327"/>
      <c r="Y349" s="327"/>
      <c r="Z349" s="327"/>
      <c r="AA349" s="327"/>
      <c r="AB349" s="327"/>
      <c r="AC349" s="327"/>
      <c r="AD349" s="327"/>
      <c r="AE349" s="327"/>
    </row>
    <row r="350" spans="1:31" ht="15.75" customHeight="1" x14ac:dyDescent="0.25">
      <c r="A350" s="327"/>
      <c r="B350" s="327"/>
      <c r="C350" s="327"/>
      <c r="D350" s="327"/>
      <c r="E350" s="327"/>
      <c r="F350" s="327"/>
      <c r="G350" s="327"/>
      <c r="H350" s="399"/>
      <c r="I350" s="327"/>
      <c r="J350" s="327"/>
      <c r="K350" s="327"/>
      <c r="L350" s="327"/>
      <c r="M350" s="327"/>
      <c r="N350" s="327"/>
      <c r="O350" s="327"/>
      <c r="P350" s="327"/>
      <c r="Q350" s="327"/>
      <c r="R350" s="327"/>
      <c r="S350" s="327"/>
      <c r="T350" s="327"/>
      <c r="U350" s="327"/>
      <c r="V350" s="327"/>
      <c r="W350" s="327"/>
      <c r="X350" s="327"/>
      <c r="Y350" s="327"/>
      <c r="Z350" s="327"/>
      <c r="AA350" s="327"/>
      <c r="AB350" s="327"/>
      <c r="AC350" s="327"/>
      <c r="AD350" s="327"/>
      <c r="AE350" s="327"/>
    </row>
    <row r="351" spans="1:31" ht="15.75" customHeight="1" x14ac:dyDescent="0.25">
      <c r="A351" s="327"/>
      <c r="B351" s="327"/>
      <c r="C351" s="327"/>
      <c r="D351" s="327"/>
      <c r="E351" s="327"/>
      <c r="F351" s="327"/>
      <c r="G351" s="327"/>
      <c r="H351" s="399"/>
      <c r="I351" s="327"/>
      <c r="J351" s="327"/>
      <c r="K351" s="327"/>
      <c r="L351" s="327"/>
      <c r="M351" s="327"/>
      <c r="N351" s="327"/>
      <c r="O351" s="327"/>
      <c r="P351" s="327"/>
      <c r="Q351" s="327"/>
      <c r="R351" s="327"/>
      <c r="S351" s="327"/>
      <c r="T351" s="327"/>
      <c r="U351" s="327"/>
      <c r="V351" s="327"/>
      <c r="W351" s="327"/>
      <c r="X351" s="327"/>
      <c r="Y351" s="327"/>
      <c r="Z351" s="327"/>
      <c r="AA351" s="327"/>
      <c r="AB351" s="327"/>
      <c r="AC351" s="327"/>
      <c r="AD351" s="327"/>
      <c r="AE351" s="327"/>
    </row>
    <row r="352" spans="1:31" ht="15.75" customHeight="1" x14ac:dyDescent="0.25">
      <c r="A352" s="327"/>
      <c r="B352" s="327"/>
      <c r="C352" s="327"/>
      <c r="D352" s="327"/>
      <c r="E352" s="327"/>
      <c r="F352" s="327"/>
      <c r="G352" s="327"/>
      <c r="H352" s="399"/>
      <c r="I352" s="327"/>
      <c r="J352" s="327"/>
      <c r="K352" s="327"/>
      <c r="L352" s="327"/>
      <c r="M352" s="327"/>
      <c r="N352" s="327"/>
      <c r="O352" s="327"/>
      <c r="P352" s="327"/>
      <c r="Q352" s="327"/>
      <c r="R352" s="327"/>
      <c r="S352" s="327"/>
      <c r="T352" s="327"/>
      <c r="U352" s="327"/>
      <c r="V352" s="327"/>
      <c r="W352" s="327"/>
      <c r="X352" s="327"/>
      <c r="Y352" s="327"/>
      <c r="Z352" s="327"/>
      <c r="AA352" s="327"/>
      <c r="AB352" s="327"/>
      <c r="AC352" s="327"/>
      <c r="AD352" s="327"/>
      <c r="AE352" s="327"/>
    </row>
    <row r="353" spans="1:31" ht="15.75" customHeight="1" x14ac:dyDescent="0.25">
      <c r="A353" s="327"/>
      <c r="B353" s="327"/>
      <c r="C353" s="327"/>
      <c r="D353" s="327"/>
      <c r="E353" s="327"/>
      <c r="F353" s="327"/>
      <c r="G353" s="327"/>
      <c r="H353" s="399"/>
      <c r="I353" s="327"/>
      <c r="J353" s="327"/>
      <c r="K353" s="327"/>
      <c r="L353" s="327"/>
      <c r="M353" s="327"/>
      <c r="N353" s="327"/>
      <c r="O353" s="327"/>
      <c r="P353" s="327"/>
      <c r="Q353" s="327"/>
      <c r="R353" s="327"/>
      <c r="S353" s="327"/>
      <c r="T353" s="327"/>
      <c r="U353" s="327"/>
      <c r="V353" s="327"/>
      <c r="W353" s="327"/>
      <c r="X353" s="327"/>
      <c r="Y353" s="327"/>
      <c r="Z353" s="327"/>
      <c r="AA353" s="327"/>
      <c r="AB353" s="327"/>
      <c r="AC353" s="327"/>
      <c r="AD353" s="327"/>
      <c r="AE353" s="327"/>
    </row>
    <row r="354" spans="1:31" ht="15.75" customHeight="1" x14ac:dyDescent="0.25">
      <c r="A354" s="327"/>
      <c r="B354" s="327"/>
      <c r="C354" s="327"/>
      <c r="D354" s="327"/>
      <c r="E354" s="327"/>
      <c r="F354" s="327"/>
      <c r="G354" s="327"/>
      <c r="H354" s="399"/>
      <c r="I354" s="327"/>
      <c r="J354" s="327"/>
      <c r="K354" s="327"/>
      <c r="L354" s="327"/>
      <c r="M354" s="327"/>
      <c r="N354" s="327"/>
      <c r="O354" s="327"/>
      <c r="P354" s="327"/>
      <c r="Q354" s="327"/>
      <c r="R354" s="327"/>
      <c r="S354" s="327"/>
      <c r="T354" s="327"/>
      <c r="U354" s="327"/>
      <c r="V354" s="327"/>
      <c r="W354" s="327"/>
      <c r="X354" s="327"/>
      <c r="Y354" s="327"/>
      <c r="Z354" s="327"/>
      <c r="AA354" s="327"/>
      <c r="AB354" s="327"/>
      <c r="AC354" s="327"/>
      <c r="AD354" s="327"/>
      <c r="AE354" s="327"/>
    </row>
    <row r="355" spans="1:31" ht="15.75" customHeight="1" x14ac:dyDescent="0.25">
      <c r="A355" s="327"/>
      <c r="B355" s="327"/>
      <c r="C355" s="327"/>
      <c r="D355" s="327"/>
      <c r="E355" s="327"/>
      <c r="F355" s="327"/>
      <c r="G355" s="327"/>
      <c r="H355" s="399"/>
      <c r="I355" s="327"/>
      <c r="J355" s="327"/>
      <c r="K355" s="327"/>
      <c r="L355" s="327"/>
      <c r="M355" s="327"/>
      <c r="N355" s="327"/>
      <c r="O355" s="327"/>
      <c r="P355" s="327"/>
      <c r="Q355" s="327"/>
      <c r="R355" s="327"/>
      <c r="S355" s="327"/>
      <c r="T355" s="327"/>
      <c r="U355" s="327"/>
      <c r="V355" s="327"/>
      <c r="W355" s="327"/>
      <c r="X355" s="327"/>
      <c r="Y355" s="327"/>
      <c r="Z355" s="327"/>
      <c r="AA355" s="327"/>
      <c r="AB355" s="327"/>
      <c r="AC355" s="327"/>
      <c r="AD355" s="327"/>
      <c r="AE355" s="327"/>
    </row>
    <row r="356" spans="1:31" ht="15.75" customHeight="1" x14ac:dyDescent="0.25">
      <c r="A356" s="327"/>
      <c r="B356" s="327"/>
      <c r="C356" s="327"/>
      <c r="D356" s="327"/>
      <c r="E356" s="327"/>
      <c r="F356" s="327"/>
      <c r="G356" s="327"/>
      <c r="H356" s="399"/>
      <c r="I356" s="327"/>
      <c r="J356" s="327"/>
      <c r="K356" s="327"/>
      <c r="L356" s="327"/>
      <c r="M356" s="327"/>
      <c r="N356" s="327"/>
      <c r="O356" s="327"/>
      <c r="P356" s="327"/>
      <c r="Q356" s="327"/>
      <c r="R356" s="327"/>
      <c r="S356" s="327"/>
      <c r="T356" s="327"/>
      <c r="U356" s="327"/>
      <c r="V356" s="327"/>
      <c r="W356" s="327"/>
      <c r="X356" s="327"/>
      <c r="Y356" s="327"/>
      <c r="Z356" s="327"/>
      <c r="AA356" s="327"/>
      <c r="AB356" s="327"/>
      <c r="AC356" s="327"/>
      <c r="AD356" s="327"/>
      <c r="AE356" s="327"/>
    </row>
    <row r="357" spans="1:31" ht="15.75" customHeight="1" x14ac:dyDescent="0.25">
      <c r="A357" s="327"/>
      <c r="B357" s="327"/>
      <c r="C357" s="327"/>
      <c r="D357" s="327"/>
      <c r="E357" s="327"/>
      <c r="F357" s="327"/>
      <c r="G357" s="327"/>
      <c r="H357" s="399"/>
      <c r="I357" s="327"/>
      <c r="J357" s="327"/>
      <c r="K357" s="327"/>
      <c r="L357" s="327"/>
      <c r="M357" s="327"/>
      <c r="N357" s="327"/>
      <c r="O357" s="327"/>
      <c r="P357" s="327"/>
      <c r="Q357" s="327"/>
      <c r="R357" s="327"/>
      <c r="S357" s="327"/>
      <c r="T357" s="327"/>
      <c r="U357" s="327"/>
      <c r="V357" s="327"/>
      <c r="W357" s="327"/>
      <c r="X357" s="327"/>
      <c r="Y357" s="327"/>
      <c r="Z357" s="327"/>
      <c r="AA357" s="327"/>
      <c r="AB357" s="327"/>
      <c r="AC357" s="327"/>
      <c r="AD357" s="327"/>
      <c r="AE357" s="327"/>
    </row>
    <row r="358" spans="1:31" ht="15.75" customHeight="1" x14ac:dyDescent="0.25">
      <c r="A358" s="327"/>
      <c r="B358" s="327"/>
      <c r="C358" s="327"/>
      <c r="D358" s="327"/>
      <c r="E358" s="327"/>
      <c r="F358" s="327"/>
      <c r="G358" s="327"/>
      <c r="H358" s="399"/>
      <c r="I358" s="327"/>
      <c r="J358" s="327"/>
      <c r="K358" s="327"/>
      <c r="L358" s="327"/>
      <c r="M358" s="327"/>
      <c r="N358" s="327"/>
      <c r="O358" s="327"/>
      <c r="P358" s="327"/>
      <c r="Q358" s="327"/>
      <c r="R358" s="327"/>
      <c r="S358" s="327"/>
      <c r="T358" s="327"/>
      <c r="U358" s="327"/>
      <c r="V358" s="327"/>
      <c r="W358" s="327"/>
      <c r="X358" s="327"/>
      <c r="Y358" s="327"/>
      <c r="Z358" s="327"/>
      <c r="AA358" s="327"/>
      <c r="AB358" s="327"/>
      <c r="AC358" s="327"/>
      <c r="AD358" s="327"/>
      <c r="AE358" s="327"/>
    </row>
    <row r="359" spans="1:31" ht="15.75" customHeight="1" x14ac:dyDescent="0.25">
      <c r="A359" s="327"/>
      <c r="B359" s="327"/>
      <c r="C359" s="327"/>
      <c r="D359" s="327"/>
      <c r="E359" s="327"/>
      <c r="F359" s="327"/>
      <c r="G359" s="327"/>
      <c r="H359" s="399"/>
      <c r="I359" s="327"/>
      <c r="J359" s="327"/>
      <c r="K359" s="327"/>
      <c r="L359" s="327"/>
      <c r="M359" s="327"/>
      <c r="N359" s="327"/>
      <c r="O359" s="327"/>
      <c r="P359" s="327"/>
      <c r="Q359" s="327"/>
      <c r="R359" s="327"/>
      <c r="S359" s="327"/>
      <c r="T359" s="327"/>
      <c r="U359" s="327"/>
      <c r="V359" s="327"/>
      <c r="W359" s="327"/>
      <c r="X359" s="327"/>
      <c r="Y359" s="327"/>
      <c r="Z359" s="327"/>
      <c r="AA359" s="327"/>
      <c r="AB359" s="327"/>
      <c r="AC359" s="327"/>
      <c r="AD359" s="327"/>
      <c r="AE359" s="327"/>
    </row>
    <row r="360" spans="1:31" ht="15.75" customHeight="1" x14ac:dyDescent="0.25">
      <c r="A360" s="327"/>
      <c r="B360" s="327"/>
      <c r="C360" s="327"/>
      <c r="D360" s="327"/>
      <c r="E360" s="327"/>
      <c r="F360" s="327"/>
      <c r="G360" s="327"/>
      <c r="H360" s="399"/>
      <c r="I360" s="327"/>
      <c r="J360" s="327"/>
      <c r="K360" s="327"/>
      <c r="L360" s="327"/>
      <c r="M360" s="327"/>
      <c r="N360" s="327"/>
      <c r="O360" s="327"/>
      <c r="P360" s="327"/>
      <c r="Q360" s="327"/>
      <c r="R360" s="327"/>
      <c r="S360" s="327"/>
      <c r="T360" s="327"/>
      <c r="U360" s="327"/>
      <c r="V360" s="327"/>
      <c r="W360" s="327"/>
      <c r="X360" s="327"/>
      <c r="Y360" s="327"/>
      <c r="Z360" s="327"/>
      <c r="AA360" s="327"/>
      <c r="AB360" s="327"/>
      <c r="AC360" s="327"/>
      <c r="AD360" s="327"/>
      <c r="AE360" s="327"/>
    </row>
    <row r="361" spans="1:31" ht="15.75" customHeight="1" x14ac:dyDescent="0.25">
      <c r="A361" s="327"/>
      <c r="B361" s="327"/>
      <c r="C361" s="327"/>
      <c r="D361" s="327"/>
      <c r="E361" s="327"/>
      <c r="F361" s="327"/>
      <c r="G361" s="327"/>
      <c r="H361" s="399"/>
      <c r="I361" s="327"/>
      <c r="J361" s="327"/>
      <c r="K361" s="327"/>
      <c r="L361" s="327"/>
      <c r="M361" s="327"/>
      <c r="N361" s="327"/>
      <c r="O361" s="327"/>
      <c r="P361" s="327"/>
      <c r="Q361" s="327"/>
      <c r="R361" s="327"/>
      <c r="S361" s="327"/>
      <c r="T361" s="327"/>
      <c r="U361" s="327"/>
      <c r="V361" s="327"/>
      <c r="W361" s="327"/>
      <c r="X361" s="327"/>
      <c r="Y361" s="327"/>
      <c r="Z361" s="327"/>
      <c r="AA361" s="327"/>
      <c r="AB361" s="327"/>
      <c r="AC361" s="327"/>
      <c r="AD361" s="327"/>
      <c r="AE361" s="327"/>
    </row>
    <row r="362" spans="1:31" ht="15.75" customHeight="1" x14ac:dyDescent="0.25">
      <c r="A362" s="327"/>
      <c r="B362" s="327"/>
      <c r="C362" s="327"/>
      <c r="D362" s="327"/>
      <c r="E362" s="327"/>
      <c r="F362" s="327"/>
      <c r="G362" s="327"/>
      <c r="H362" s="399"/>
      <c r="I362" s="327"/>
      <c r="J362" s="327"/>
      <c r="K362" s="327"/>
      <c r="L362" s="327"/>
      <c r="M362" s="327"/>
      <c r="N362" s="327"/>
      <c r="O362" s="327"/>
      <c r="P362" s="327"/>
      <c r="Q362" s="327"/>
      <c r="R362" s="327"/>
      <c r="S362" s="327"/>
      <c r="T362" s="327"/>
      <c r="U362" s="327"/>
      <c r="V362" s="327"/>
      <c r="W362" s="327"/>
      <c r="X362" s="327"/>
      <c r="Y362" s="327"/>
      <c r="Z362" s="327"/>
      <c r="AA362" s="327"/>
      <c r="AB362" s="327"/>
      <c r="AC362" s="327"/>
      <c r="AD362" s="327"/>
      <c r="AE362" s="327"/>
    </row>
    <row r="363" spans="1:31" ht="15.75" customHeight="1" x14ac:dyDescent="0.25">
      <c r="A363" s="327"/>
      <c r="B363" s="327"/>
      <c r="C363" s="327"/>
      <c r="D363" s="327"/>
      <c r="E363" s="327"/>
      <c r="F363" s="327"/>
      <c r="G363" s="327"/>
      <c r="H363" s="399"/>
      <c r="I363" s="327"/>
      <c r="J363" s="327"/>
      <c r="K363" s="327"/>
      <c r="L363" s="327"/>
      <c r="M363" s="327"/>
      <c r="N363" s="327"/>
      <c r="O363" s="327"/>
      <c r="P363" s="327"/>
      <c r="Q363" s="327"/>
      <c r="R363" s="327"/>
      <c r="S363" s="327"/>
      <c r="T363" s="327"/>
      <c r="U363" s="327"/>
      <c r="V363" s="327"/>
      <c r="W363" s="327"/>
      <c r="X363" s="327"/>
      <c r="Y363" s="327"/>
      <c r="Z363" s="327"/>
      <c r="AA363" s="327"/>
      <c r="AB363" s="327"/>
      <c r="AC363" s="327"/>
      <c r="AD363" s="327"/>
      <c r="AE363" s="327"/>
    </row>
    <row r="364" spans="1:31" ht="15.75" customHeight="1" x14ac:dyDescent="0.25">
      <c r="A364" s="327"/>
      <c r="B364" s="327"/>
      <c r="C364" s="327"/>
      <c r="D364" s="327"/>
      <c r="E364" s="327"/>
      <c r="F364" s="327"/>
      <c r="G364" s="327"/>
      <c r="H364" s="399"/>
      <c r="I364" s="327"/>
      <c r="J364" s="327"/>
      <c r="K364" s="327"/>
      <c r="L364" s="327"/>
      <c r="M364" s="327"/>
      <c r="N364" s="327"/>
      <c r="O364" s="327"/>
      <c r="P364" s="327"/>
      <c r="Q364" s="327"/>
      <c r="R364" s="327"/>
      <c r="S364" s="327"/>
      <c r="T364" s="327"/>
      <c r="U364" s="327"/>
      <c r="V364" s="327"/>
      <c r="W364" s="327"/>
      <c r="X364" s="327"/>
      <c r="Y364" s="327"/>
      <c r="Z364" s="327"/>
      <c r="AA364" s="327"/>
      <c r="AB364" s="327"/>
      <c r="AC364" s="327"/>
      <c r="AD364" s="327"/>
      <c r="AE364" s="327"/>
    </row>
    <row r="365" spans="1:31" ht="15.75" customHeight="1" x14ac:dyDescent="0.25">
      <c r="A365" s="327"/>
      <c r="B365" s="327"/>
      <c r="C365" s="327"/>
      <c r="D365" s="327"/>
      <c r="E365" s="327"/>
      <c r="F365" s="327"/>
      <c r="G365" s="327"/>
      <c r="H365" s="399"/>
      <c r="I365" s="327"/>
      <c r="J365" s="327"/>
      <c r="K365" s="327"/>
      <c r="L365" s="327"/>
      <c r="M365" s="327"/>
      <c r="N365" s="327"/>
      <c r="O365" s="327"/>
      <c r="P365" s="327"/>
      <c r="Q365" s="327"/>
      <c r="R365" s="327"/>
      <c r="S365" s="327"/>
      <c r="T365" s="327"/>
      <c r="U365" s="327"/>
      <c r="V365" s="327"/>
      <c r="W365" s="327"/>
      <c r="X365" s="327"/>
      <c r="Y365" s="327"/>
      <c r="Z365" s="327"/>
      <c r="AA365" s="327"/>
      <c r="AB365" s="327"/>
      <c r="AC365" s="327"/>
      <c r="AD365" s="327"/>
      <c r="AE365" s="327"/>
    </row>
    <row r="366" spans="1:31" ht="15.75" customHeight="1" x14ac:dyDescent="0.25">
      <c r="A366" s="327"/>
      <c r="B366" s="327"/>
      <c r="C366" s="327"/>
      <c r="D366" s="327"/>
      <c r="E366" s="327"/>
      <c r="F366" s="327"/>
      <c r="G366" s="327"/>
      <c r="H366" s="399"/>
      <c r="I366" s="327"/>
      <c r="J366" s="327"/>
      <c r="K366" s="327"/>
      <c r="L366" s="327"/>
      <c r="M366" s="327"/>
      <c r="N366" s="327"/>
      <c r="O366" s="327"/>
      <c r="P366" s="327"/>
      <c r="Q366" s="327"/>
      <c r="R366" s="327"/>
      <c r="S366" s="327"/>
      <c r="T366" s="327"/>
      <c r="U366" s="327"/>
      <c r="V366" s="327"/>
      <c r="W366" s="327"/>
      <c r="X366" s="327"/>
      <c r="Y366" s="327"/>
      <c r="Z366" s="327"/>
      <c r="AA366" s="327"/>
      <c r="AB366" s="327"/>
      <c r="AC366" s="327"/>
      <c r="AD366" s="327"/>
      <c r="AE366" s="327"/>
    </row>
    <row r="367" spans="1:31" ht="15.75" customHeight="1" x14ac:dyDescent="0.25">
      <c r="A367" s="327"/>
      <c r="B367" s="327"/>
      <c r="C367" s="327"/>
      <c r="D367" s="327"/>
      <c r="E367" s="327"/>
      <c r="F367" s="327"/>
      <c r="G367" s="327"/>
      <c r="H367" s="399"/>
      <c r="I367" s="327"/>
      <c r="J367" s="327"/>
      <c r="K367" s="327"/>
      <c r="L367" s="327"/>
      <c r="M367" s="327"/>
      <c r="N367" s="327"/>
      <c r="O367" s="327"/>
      <c r="P367" s="327"/>
      <c r="Q367" s="327"/>
      <c r="R367" s="327"/>
      <c r="S367" s="327"/>
      <c r="T367" s="327"/>
      <c r="U367" s="327"/>
      <c r="V367" s="327"/>
      <c r="W367" s="327"/>
      <c r="X367" s="327"/>
      <c r="Y367" s="327"/>
      <c r="Z367" s="327"/>
      <c r="AA367" s="327"/>
      <c r="AB367" s="327"/>
      <c r="AC367" s="327"/>
      <c r="AD367" s="327"/>
      <c r="AE367" s="327"/>
    </row>
    <row r="368" spans="1:31" ht="15.75" customHeight="1" x14ac:dyDescent="0.25">
      <c r="A368" s="327"/>
      <c r="B368" s="327"/>
      <c r="C368" s="327"/>
      <c r="D368" s="327"/>
      <c r="E368" s="327"/>
      <c r="F368" s="327"/>
      <c r="G368" s="327"/>
      <c r="H368" s="399"/>
      <c r="I368" s="327"/>
      <c r="J368" s="327"/>
      <c r="K368" s="327"/>
      <c r="L368" s="327"/>
      <c r="M368" s="327"/>
      <c r="N368" s="327"/>
      <c r="O368" s="327"/>
      <c r="P368" s="327"/>
      <c r="Q368" s="327"/>
      <c r="R368" s="327"/>
      <c r="S368" s="327"/>
      <c r="T368" s="327"/>
      <c r="U368" s="327"/>
      <c r="V368" s="327"/>
      <c r="W368" s="327"/>
      <c r="X368" s="327"/>
      <c r="Y368" s="327"/>
      <c r="Z368" s="327"/>
      <c r="AA368" s="327"/>
      <c r="AB368" s="327"/>
      <c r="AC368" s="327"/>
      <c r="AD368" s="327"/>
      <c r="AE368" s="327"/>
    </row>
    <row r="369" spans="1:31" ht="15.75" customHeight="1" x14ac:dyDescent="0.25">
      <c r="A369" s="327"/>
      <c r="B369" s="327"/>
      <c r="C369" s="327"/>
      <c r="D369" s="327"/>
      <c r="E369" s="327"/>
      <c r="F369" s="327"/>
      <c r="G369" s="327"/>
      <c r="H369" s="399"/>
      <c r="I369" s="327"/>
      <c r="J369" s="327"/>
      <c r="K369" s="327"/>
      <c r="L369" s="327"/>
      <c r="M369" s="327"/>
      <c r="N369" s="327"/>
      <c r="O369" s="327"/>
      <c r="P369" s="327"/>
      <c r="Q369" s="327"/>
      <c r="R369" s="327"/>
      <c r="S369" s="327"/>
      <c r="T369" s="327"/>
      <c r="U369" s="327"/>
      <c r="V369" s="327"/>
      <c r="W369" s="327"/>
      <c r="X369" s="327"/>
      <c r="Y369" s="327"/>
      <c r="Z369" s="327"/>
      <c r="AA369" s="327"/>
      <c r="AB369" s="327"/>
      <c r="AC369" s="327"/>
      <c r="AD369" s="327"/>
      <c r="AE369" s="327"/>
    </row>
    <row r="370" spans="1:31" ht="15.75" customHeight="1" x14ac:dyDescent="0.25">
      <c r="A370" s="327"/>
      <c r="B370" s="327"/>
      <c r="C370" s="327"/>
      <c r="D370" s="327"/>
      <c r="E370" s="327"/>
      <c r="F370" s="327"/>
      <c r="G370" s="327"/>
      <c r="H370" s="399"/>
      <c r="I370" s="327"/>
      <c r="J370" s="327"/>
      <c r="K370" s="327"/>
      <c r="L370" s="327"/>
      <c r="M370" s="327"/>
      <c r="N370" s="327"/>
      <c r="O370" s="327"/>
      <c r="P370" s="327"/>
      <c r="Q370" s="327"/>
      <c r="R370" s="327"/>
      <c r="S370" s="327"/>
      <c r="T370" s="327"/>
      <c r="U370" s="327"/>
      <c r="V370" s="327"/>
      <c r="W370" s="327"/>
      <c r="X370" s="327"/>
      <c r="Y370" s="327"/>
      <c r="Z370" s="327"/>
      <c r="AA370" s="327"/>
      <c r="AB370" s="327"/>
      <c r="AC370" s="327"/>
      <c r="AD370" s="327"/>
      <c r="AE370" s="327"/>
    </row>
    <row r="371" spans="1:31" ht="15.75" customHeight="1" x14ac:dyDescent="0.25">
      <c r="A371" s="327"/>
      <c r="B371" s="327"/>
      <c r="C371" s="327"/>
      <c r="D371" s="327"/>
      <c r="E371" s="327"/>
      <c r="F371" s="327"/>
      <c r="G371" s="327"/>
      <c r="H371" s="399"/>
      <c r="I371" s="327"/>
      <c r="J371" s="327"/>
      <c r="K371" s="327"/>
      <c r="L371" s="327"/>
      <c r="M371" s="327"/>
      <c r="N371" s="327"/>
      <c r="O371" s="327"/>
      <c r="P371" s="327"/>
      <c r="Q371" s="327"/>
      <c r="R371" s="327"/>
      <c r="S371" s="327"/>
      <c r="T371" s="327"/>
      <c r="U371" s="327"/>
      <c r="V371" s="327"/>
      <c r="W371" s="327"/>
      <c r="X371" s="327"/>
      <c r="Y371" s="327"/>
      <c r="Z371" s="327"/>
      <c r="AA371" s="327"/>
      <c r="AB371" s="327"/>
      <c r="AC371" s="327"/>
      <c r="AD371" s="327"/>
      <c r="AE371" s="327"/>
    </row>
    <row r="372" spans="1:31" ht="15.75" customHeight="1" x14ac:dyDescent="0.25">
      <c r="A372" s="327"/>
      <c r="B372" s="327"/>
      <c r="C372" s="327"/>
      <c r="D372" s="327"/>
      <c r="E372" s="327"/>
      <c r="F372" s="327"/>
      <c r="G372" s="327"/>
      <c r="H372" s="399"/>
      <c r="I372" s="327"/>
      <c r="J372" s="327"/>
      <c r="K372" s="327"/>
      <c r="L372" s="327"/>
      <c r="M372" s="327"/>
      <c r="N372" s="327"/>
      <c r="O372" s="327"/>
      <c r="P372" s="327"/>
      <c r="Q372" s="327"/>
      <c r="R372" s="327"/>
      <c r="S372" s="327"/>
      <c r="T372" s="327"/>
      <c r="U372" s="327"/>
      <c r="V372" s="327"/>
      <c r="W372" s="327"/>
      <c r="X372" s="327"/>
      <c r="Y372" s="327"/>
      <c r="Z372" s="327"/>
      <c r="AA372" s="327"/>
      <c r="AB372" s="327"/>
      <c r="AC372" s="327"/>
      <c r="AD372" s="327"/>
      <c r="AE372" s="327"/>
    </row>
    <row r="373" spans="1:31" ht="15.75" customHeight="1" x14ac:dyDescent="0.25">
      <c r="A373" s="327"/>
      <c r="B373" s="327"/>
      <c r="C373" s="327"/>
      <c r="D373" s="327"/>
      <c r="E373" s="327"/>
      <c r="F373" s="327"/>
      <c r="G373" s="327"/>
      <c r="H373" s="399"/>
      <c r="I373" s="327"/>
      <c r="J373" s="327"/>
      <c r="K373" s="327"/>
      <c r="L373" s="327"/>
      <c r="M373" s="327"/>
      <c r="N373" s="327"/>
      <c r="O373" s="327"/>
      <c r="P373" s="327"/>
      <c r="Q373" s="327"/>
      <c r="R373" s="327"/>
      <c r="S373" s="327"/>
      <c r="T373" s="327"/>
      <c r="U373" s="327"/>
      <c r="V373" s="327"/>
      <c r="W373" s="327"/>
      <c r="X373" s="327"/>
      <c r="Y373" s="327"/>
      <c r="Z373" s="327"/>
      <c r="AA373" s="327"/>
      <c r="AB373" s="327"/>
      <c r="AC373" s="327"/>
      <c r="AD373" s="327"/>
      <c r="AE373" s="327"/>
    </row>
    <row r="374" spans="1:31" ht="15.75" customHeight="1" x14ac:dyDescent="0.25">
      <c r="A374" s="327"/>
      <c r="B374" s="327"/>
      <c r="C374" s="327"/>
      <c r="D374" s="327"/>
      <c r="E374" s="327"/>
      <c r="F374" s="327"/>
      <c r="G374" s="327"/>
      <c r="H374" s="399"/>
      <c r="I374" s="327"/>
      <c r="J374" s="327"/>
      <c r="K374" s="327"/>
      <c r="L374" s="327"/>
      <c r="M374" s="327"/>
      <c r="N374" s="327"/>
      <c r="O374" s="327"/>
      <c r="P374" s="327"/>
      <c r="Q374" s="327"/>
      <c r="R374" s="327"/>
      <c r="S374" s="327"/>
      <c r="T374" s="327"/>
      <c r="U374" s="327"/>
      <c r="V374" s="327"/>
      <c r="W374" s="327"/>
      <c r="X374" s="327"/>
      <c r="Y374" s="327"/>
      <c r="Z374" s="327"/>
      <c r="AA374" s="327"/>
      <c r="AB374" s="327"/>
      <c r="AC374" s="327"/>
      <c r="AD374" s="327"/>
      <c r="AE374" s="327"/>
    </row>
    <row r="375" spans="1:31" ht="15.75" customHeight="1" x14ac:dyDescent="0.25">
      <c r="A375" s="327"/>
      <c r="B375" s="327"/>
      <c r="C375" s="327"/>
      <c r="D375" s="327"/>
      <c r="E375" s="327"/>
      <c r="F375" s="327"/>
      <c r="G375" s="327"/>
      <c r="H375" s="399"/>
      <c r="I375" s="327"/>
      <c r="J375" s="327"/>
      <c r="K375" s="327"/>
      <c r="L375" s="327"/>
      <c r="M375" s="327"/>
      <c r="N375" s="327"/>
      <c r="O375" s="327"/>
      <c r="P375" s="327"/>
      <c r="Q375" s="327"/>
      <c r="R375" s="327"/>
      <c r="S375" s="327"/>
      <c r="T375" s="327"/>
      <c r="U375" s="327"/>
      <c r="V375" s="327"/>
      <c r="W375" s="327"/>
      <c r="X375" s="327"/>
      <c r="Y375" s="327"/>
      <c r="Z375" s="327"/>
      <c r="AA375" s="327"/>
      <c r="AB375" s="327"/>
      <c r="AC375" s="327"/>
      <c r="AD375" s="327"/>
      <c r="AE375" s="327"/>
    </row>
    <row r="376" spans="1:31" ht="15.75" customHeight="1" x14ac:dyDescent="0.25">
      <c r="A376" s="327"/>
      <c r="B376" s="327"/>
      <c r="C376" s="327"/>
      <c r="D376" s="327"/>
      <c r="E376" s="327"/>
      <c r="F376" s="327"/>
      <c r="G376" s="327"/>
      <c r="H376" s="399"/>
      <c r="I376" s="327"/>
      <c r="J376" s="327"/>
      <c r="K376" s="327"/>
      <c r="L376" s="327"/>
      <c r="M376" s="327"/>
      <c r="N376" s="327"/>
      <c r="O376" s="327"/>
      <c r="P376" s="327"/>
      <c r="Q376" s="327"/>
      <c r="R376" s="327"/>
      <c r="S376" s="327"/>
      <c r="T376" s="327"/>
      <c r="U376" s="327"/>
      <c r="V376" s="327"/>
      <c r="W376" s="327"/>
      <c r="X376" s="327"/>
      <c r="Y376" s="327"/>
      <c r="Z376" s="327"/>
      <c r="AA376" s="327"/>
      <c r="AB376" s="327"/>
      <c r="AC376" s="327"/>
      <c r="AD376" s="327"/>
      <c r="AE376" s="327"/>
    </row>
    <row r="377" spans="1:31" ht="15.75" customHeight="1" x14ac:dyDescent="0.25">
      <c r="A377" s="327"/>
      <c r="B377" s="327"/>
      <c r="C377" s="327"/>
      <c r="D377" s="327"/>
      <c r="E377" s="327"/>
      <c r="F377" s="327"/>
      <c r="G377" s="327"/>
      <c r="H377" s="399"/>
      <c r="I377" s="327"/>
      <c r="J377" s="327"/>
      <c r="K377" s="327"/>
      <c r="L377" s="327"/>
      <c r="M377" s="327"/>
      <c r="N377" s="327"/>
      <c r="O377" s="327"/>
      <c r="P377" s="327"/>
      <c r="Q377" s="327"/>
      <c r="R377" s="327"/>
      <c r="S377" s="327"/>
      <c r="T377" s="327"/>
      <c r="U377" s="327"/>
      <c r="V377" s="327"/>
      <c r="W377" s="327"/>
      <c r="X377" s="327"/>
      <c r="Y377" s="327"/>
      <c r="Z377" s="327"/>
      <c r="AA377" s="327"/>
      <c r="AB377" s="327"/>
      <c r="AC377" s="327"/>
      <c r="AD377" s="327"/>
      <c r="AE377" s="327"/>
    </row>
    <row r="378" spans="1:31" ht="15.75" customHeight="1" x14ac:dyDescent="0.25">
      <c r="A378" s="327"/>
      <c r="B378" s="327"/>
      <c r="C378" s="327"/>
      <c r="D378" s="327"/>
      <c r="E378" s="327"/>
      <c r="F378" s="327"/>
      <c r="G378" s="327"/>
      <c r="H378" s="399"/>
      <c r="I378" s="327"/>
      <c r="J378" s="327"/>
      <c r="K378" s="327"/>
      <c r="L378" s="327"/>
      <c r="M378" s="327"/>
      <c r="N378" s="327"/>
      <c r="O378" s="327"/>
      <c r="P378" s="327"/>
      <c r="Q378" s="327"/>
      <c r="R378" s="327"/>
      <c r="S378" s="327"/>
      <c r="T378" s="327"/>
      <c r="U378" s="327"/>
      <c r="V378" s="327"/>
      <c r="W378" s="327"/>
      <c r="X378" s="327"/>
      <c r="Y378" s="327"/>
      <c r="Z378" s="327"/>
      <c r="AA378" s="327"/>
      <c r="AB378" s="327"/>
      <c r="AC378" s="327"/>
      <c r="AD378" s="327"/>
      <c r="AE378" s="327"/>
    </row>
    <row r="379" spans="1:31" ht="15.75" customHeight="1" x14ac:dyDescent="0.25">
      <c r="A379" s="327"/>
      <c r="B379" s="327"/>
      <c r="C379" s="327"/>
      <c r="D379" s="327"/>
      <c r="E379" s="327"/>
      <c r="F379" s="327"/>
      <c r="G379" s="327"/>
      <c r="H379" s="399"/>
      <c r="I379" s="327"/>
      <c r="J379" s="327"/>
      <c r="K379" s="327"/>
      <c r="L379" s="327"/>
      <c r="M379" s="327"/>
      <c r="N379" s="327"/>
      <c r="O379" s="327"/>
      <c r="P379" s="327"/>
      <c r="Q379" s="327"/>
      <c r="R379" s="327"/>
      <c r="S379" s="327"/>
      <c r="T379" s="327"/>
      <c r="U379" s="327"/>
      <c r="V379" s="327"/>
      <c r="W379" s="327"/>
      <c r="X379" s="327"/>
      <c r="Y379" s="327"/>
      <c r="Z379" s="327"/>
      <c r="AA379" s="327"/>
      <c r="AB379" s="327"/>
      <c r="AC379" s="327"/>
      <c r="AD379" s="327"/>
      <c r="AE379" s="327"/>
    </row>
    <row r="380" spans="1:31" ht="15.75" customHeight="1" x14ac:dyDescent="0.25">
      <c r="A380" s="327"/>
      <c r="B380" s="327"/>
      <c r="C380" s="327"/>
      <c r="D380" s="327"/>
      <c r="E380" s="327"/>
      <c r="F380" s="327"/>
      <c r="G380" s="327"/>
      <c r="H380" s="399"/>
      <c r="I380" s="327"/>
      <c r="J380" s="327"/>
      <c r="K380" s="327"/>
      <c r="L380" s="327"/>
      <c r="M380" s="327"/>
      <c r="N380" s="327"/>
      <c r="O380" s="327"/>
      <c r="P380" s="327"/>
      <c r="Q380" s="327"/>
      <c r="R380" s="327"/>
      <c r="S380" s="327"/>
      <c r="T380" s="327"/>
      <c r="U380" s="327"/>
      <c r="V380" s="327"/>
      <c r="W380" s="327"/>
      <c r="X380" s="327"/>
      <c r="Y380" s="327"/>
      <c r="Z380" s="327"/>
      <c r="AA380" s="327"/>
      <c r="AB380" s="327"/>
      <c r="AC380" s="327"/>
      <c r="AD380" s="327"/>
      <c r="AE380" s="327"/>
    </row>
    <row r="381" spans="1:31" ht="15.75" customHeight="1" x14ac:dyDescent="0.25">
      <c r="A381" s="327"/>
      <c r="B381" s="327"/>
      <c r="C381" s="327"/>
      <c r="D381" s="327"/>
      <c r="E381" s="327"/>
      <c r="F381" s="327"/>
      <c r="G381" s="327"/>
      <c r="H381" s="399"/>
      <c r="I381" s="327"/>
      <c r="J381" s="327"/>
      <c r="K381" s="327"/>
      <c r="L381" s="327"/>
      <c r="M381" s="327"/>
      <c r="N381" s="327"/>
      <c r="O381" s="327"/>
      <c r="P381" s="327"/>
      <c r="Q381" s="327"/>
      <c r="R381" s="327"/>
      <c r="S381" s="327"/>
      <c r="T381" s="327"/>
      <c r="U381" s="327"/>
      <c r="V381" s="327"/>
      <c r="W381" s="327"/>
      <c r="X381" s="327"/>
      <c r="Y381" s="327"/>
      <c r="Z381" s="327"/>
      <c r="AA381" s="327"/>
      <c r="AB381" s="327"/>
      <c r="AC381" s="327"/>
      <c r="AD381" s="327"/>
      <c r="AE381" s="327"/>
    </row>
    <row r="382" spans="1:31" ht="15.75" customHeight="1" x14ac:dyDescent="0.25">
      <c r="A382" s="327"/>
      <c r="B382" s="327"/>
      <c r="C382" s="327"/>
      <c r="D382" s="327"/>
      <c r="E382" s="327"/>
      <c r="F382" s="327"/>
      <c r="G382" s="327"/>
      <c r="H382" s="399"/>
      <c r="I382" s="327"/>
      <c r="J382" s="327"/>
      <c r="K382" s="327"/>
      <c r="L382" s="327"/>
      <c r="M382" s="327"/>
      <c r="N382" s="327"/>
      <c r="O382" s="327"/>
      <c r="P382" s="327"/>
      <c r="Q382" s="327"/>
      <c r="R382" s="327"/>
      <c r="S382" s="327"/>
      <c r="T382" s="327"/>
      <c r="U382" s="327"/>
      <c r="V382" s="327"/>
      <c r="W382" s="327"/>
      <c r="X382" s="327"/>
      <c r="Y382" s="327"/>
      <c r="Z382" s="327"/>
      <c r="AA382" s="327"/>
      <c r="AB382" s="327"/>
      <c r="AC382" s="327"/>
      <c r="AD382" s="327"/>
      <c r="AE382" s="327"/>
    </row>
    <row r="383" spans="1:31" ht="15.75" customHeight="1" x14ac:dyDescent="0.25">
      <c r="A383" s="327"/>
      <c r="B383" s="327"/>
      <c r="C383" s="327"/>
      <c r="D383" s="327"/>
      <c r="E383" s="327"/>
      <c r="F383" s="327"/>
      <c r="G383" s="327"/>
      <c r="H383" s="399"/>
      <c r="I383" s="327"/>
      <c r="J383" s="327"/>
      <c r="K383" s="327"/>
      <c r="L383" s="327"/>
      <c r="M383" s="327"/>
      <c r="N383" s="327"/>
      <c r="O383" s="327"/>
      <c r="P383" s="327"/>
      <c r="Q383" s="327"/>
      <c r="R383" s="327"/>
      <c r="S383" s="327"/>
      <c r="T383" s="327"/>
      <c r="U383" s="327"/>
      <c r="V383" s="327"/>
      <c r="W383" s="327"/>
      <c r="X383" s="327"/>
      <c r="Y383" s="327"/>
      <c r="Z383" s="327"/>
      <c r="AA383" s="327"/>
      <c r="AB383" s="327"/>
      <c r="AC383" s="327"/>
      <c r="AD383" s="327"/>
      <c r="AE383" s="327"/>
    </row>
    <row r="384" spans="1:31" ht="15.75" customHeight="1" x14ac:dyDescent="0.25">
      <c r="A384" s="327"/>
      <c r="B384" s="327"/>
      <c r="C384" s="327"/>
      <c r="D384" s="327"/>
      <c r="E384" s="327"/>
      <c r="F384" s="327"/>
      <c r="G384" s="327"/>
      <c r="H384" s="399"/>
      <c r="I384" s="327"/>
      <c r="J384" s="327"/>
      <c r="K384" s="327"/>
      <c r="L384" s="327"/>
      <c r="M384" s="327"/>
      <c r="N384" s="327"/>
      <c r="O384" s="327"/>
      <c r="P384" s="327"/>
      <c r="Q384" s="327"/>
      <c r="R384" s="327"/>
      <c r="S384" s="327"/>
      <c r="T384" s="327"/>
      <c r="U384" s="327"/>
      <c r="V384" s="327"/>
      <c r="W384" s="327"/>
      <c r="X384" s="327"/>
      <c r="Y384" s="327"/>
      <c r="Z384" s="327"/>
      <c r="AA384" s="327"/>
      <c r="AB384" s="327"/>
      <c r="AC384" s="327"/>
      <c r="AD384" s="327"/>
      <c r="AE384" s="327"/>
    </row>
    <row r="385" spans="1:31" ht="15.75" customHeight="1" x14ac:dyDescent="0.25">
      <c r="A385" s="327"/>
      <c r="B385" s="327"/>
      <c r="C385" s="327"/>
      <c r="D385" s="327"/>
      <c r="E385" s="327"/>
      <c r="F385" s="327"/>
      <c r="G385" s="327"/>
      <c r="H385" s="399"/>
      <c r="I385" s="327"/>
      <c r="J385" s="327"/>
      <c r="K385" s="327"/>
      <c r="L385" s="327"/>
      <c r="M385" s="327"/>
      <c r="N385" s="327"/>
      <c r="O385" s="327"/>
      <c r="P385" s="327"/>
      <c r="Q385" s="327"/>
      <c r="R385" s="327"/>
      <c r="S385" s="327"/>
      <c r="T385" s="327"/>
      <c r="U385" s="327"/>
      <c r="V385" s="327"/>
      <c r="W385" s="327"/>
      <c r="X385" s="327"/>
      <c r="Y385" s="327"/>
      <c r="Z385" s="327"/>
      <c r="AA385" s="327"/>
      <c r="AB385" s="327"/>
      <c r="AC385" s="327"/>
      <c r="AD385" s="327"/>
      <c r="AE385" s="327"/>
    </row>
    <row r="386" spans="1:31" ht="15.75" customHeight="1" x14ac:dyDescent="0.25">
      <c r="A386" s="327"/>
      <c r="B386" s="327"/>
      <c r="C386" s="327"/>
      <c r="D386" s="327"/>
      <c r="E386" s="327"/>
      <c r="F386" s="327"/>
      <c r="G386" s="327"/>
      <c r="H386" s="399"/>
      <c r="I386" s="327"/>
      <c r="J386" s="327"/>
      <c r="K386" s="327"/>
      <c r="L386" s="327"/>
      <c r="M386" s="327"/>
      <c r="N386" s="327"/>
      <c r="O386" s="327"/>
      <c r="P386" s="327"/>
      <c r="Q386" s="327"/>
      <c r="R386" s="327"/>
      <c r="S386" s="327"/>
      <c r="T386" s="327"/>
      <c r="U386" s="327"/>
      <c r="V386" s="327"/>
      <c r="W386" s="327"/>
      <c r="X386" s="327"/>
      <c r="Y386" s="327"/>
      <c r="Z386" s="327"/>
      <c r="AA386" s="327"/>
      <c r="AB386" s="327"/>
      <c r="AC386" s="327"/>
      <c r="AD386" s="327"/>
      <c r="AE386" s="327"/>
    </row>
    <row r="387" spans="1:31" ht="15.75" customHeight="1" x14ac:dyDescent="0.25">
      <c r="A387" s="327"/>
      <c r="B387" s="327"/>
      <c r="C387" s="327"/>
      <c r="D387" s="327"/>
      <c r="E387" s="327"/>
      <c r="F387" s="327"/>
      <c r="G387" s="327"/>
      <c r="H387" s="399"/>
      <c r="I387" s="327"/>
      <c r="J387" s="327"/>
      <c r="K387" s="327"/>
      <c r="L387" s="327"/>
      <c r="M387" s="327"/>
      <c r="N387" s="327"/>
      <c r="O387" s="327"/>
      <c r="P387" s="327"/>
      <c r="Q387" s="327"/>
      <c r="R387" s="327"/>
      <c r="S387" s="327"/>
      <c r="T387" s="327"/>
      <c r="U387" s="327"/>
      <c r="V387" s="327"/>
      <c r="W387" s="327"/>
      <c r="X387" s="327"/>
      <c r="Y387" s="327"/>
      <c r="Z387" s="327"/>
      <c r="AA387" s="327"/>
      <c r="AB387" s="327"/>
      <c r="AC387" s="327"/>
      <c r="AD387" s="327"/>
      <c r="AE387" s="327"/>
    </row>
    <row r="388" spans="1:31" ht="15.75" customHeight="1" x14ac:dyDescent="0.25">
      <c r="A388" s="327"/>
      <c r="B388" s="327"/>
      <c r="C388" s="327"/>
      <c r="D388" s="327"/>
      <c r="E388" s="327"/>
      <c r="F388" s="327"/>
      <c r="G388" s="327"/>
      <c r="H388" s="399"/>
      <c r="I388" s="327"/>
      <c r="J388" s="327"/>
      <c r="K388" s="327"/>
      <c r="L388" s="327"/>
      <c r="M388" s="327"/>
      <c r="N388" s="327"/>
      <c r="O388" s="327"/>
      <c r="P388" s="327"/>
      <c r="Q388" s="327"/>
      <c r="R388" s="327"/>
      <c r="S388" s="327"/>
      <c r="T388" s="327"/>
      <c r="U388" s="327"/>
      <c r="V388" s="327"/>
      <c r="W388" s="327"/>
      <c r="X388" s="327"/>
      <c r="Y388" s="327"/>
      <c r="Z388" s="327"/>
      <c r="AA388" s="327"/>
      <c r="AB388" s="327"/>
      <c r="AC388" s="327"/>
      <c r="AD388" s="327"/>
      <c r="AE388" s="327"/>
    </row>
    <row r="389" spans="1:31" ht="15.75" customHeight="1" x14ac:dyDescent="0.25">
      <c r="A389" s="327"/>
      <c r="B389" s="327"/>
      <c r="C389" s="327"/>
      <c r="D389" s="327"/>
      <c r="E389" s="327"/>
      <c r="F389" s="327"/>
      <c r="G389" s="327"/>
      <c r="H389" s="399"/>
      <c r="I389" s="327"/>
      <c r="J389" s="327"/>
      <c r="K389" s="327"/>
      <c r="L389" s="327"/>
      <c r="M389" s="327"/>
      <c r="N389" s="327"/>
      <c r="O389" s="327"/>
      <c r="P389" s="327"/>
      <c r="Q389" s="327"/>
      <c r="R389" s="327"/>
      <c r="S389" s="327"/>
      <c r="T389" s="327"/>
      <c r="U389" s="327"/>
      <c r="V389" s="327"/>
      <c r="W389" s="327"/>
      <c r="X389" s="327"/>
      <c r="Y389" s="327"/>
      <c r="Z389" s="327"/>
      <c r="AA389" s="327"/>
      <c r="AB389" s="327"/>
      <c r="AC389" s="327"/>
      <c r="AD389" s="327"/>
      <c r="AE389" s="327"/>
    </row>
    <row r="390" spans="1:31" ht="15.75" customHeight="1" x14ac:dyDescent="0.25">
      <c r="A390" s="327"/>
      <c r="B390" s="327"/>
      <c r="C390" s="327"/>
      <c r="D390" s="327"/>
      <c r="E390" s="327"/>
      <c r="F390" s="327"/>
      <c r="G390" s="327"/>
      <c r="H390" s="399"/>
      <c r="I390" s="327"/>
      <c r="J390" s="327"/>
      <c r="K390" s="327"/>
      <c r="L390" s="327"/>
      <c r="M390" s="327"/>
      <c r="N390" s="327"/>
      <c r="O390" s="327"/>
      <c r="P390" s="327"/>
      <c r="Q390" s="327"/>
      <c r="R390" s="327"/>
      <c r="S390" s="327"/>
      <c r="T390" s="327"/>
      <c r="U390" s="327"/>
      <c r="V390" s="327"/>
      <c r="W390" s="327"/>
      <c r="X390" s="327"/>
      <c r="Y390" s="327"/>
      <c r="Z390" s="327"/>
      <c r="AA390" s="327"/>
      <c r="AB390" s="327"/>
      <c r="AC390" s="327"/>
      <c r="AD390" s="327"/>
      <c r="AE390" s="327"/>
    </row>
    <row r="391" spans="1:31" ht="15.75" customHeight="1" x14ac:dyDescent="0.25">
      <c r="A391" s="327"/>
      <c r="B391" s="327"/>
      <c r="C391" s="327"/>
      <c r="D391" s="327"/>
      <c r="E391" s="327"/>
      <c r="F391" s="327"/>
      <c r="G391" s="327"/>
      <c r="H391" s="399"/>
      <c r="I391" s="327"/>
      <c r="J391" s="327"/>
      <c r="K391" s="327"/>
      <c r="L391" s="327"/>
      <c r="M391" s="327"/>
      <c r="N391" s="327"/>
      <c r="O391" s="327"/>
      <c r="P391" s="327"/>
      <c r="Q391" s="327"/>
      <c r="R391" s="327"/>
      <c r="S391" s="327"/>
      <c r="T391" s="327"/>
      <c r="U391" s="327"/>
      <c r="V391" s="327"/>
      <c r="W391" s="327"/>
      <c r="X391" s="327"/>
      <c r="Y391" s="327"/>
      <c r="Z391" s="327"/>
      <c r="AA391" s="327"/>
      <c r="AB391" s="327"/>
      <c r="AC391" s="327"/>
      <c r="AD391" s="327"/>
      <c r="AE391" s="327"/>
    </row>
    <row r="392" spans="1:31" ht="15.75" customHeight="1" x14ac:dyDescent="0.25">
      <c r="A392" s="327"/>
      <c r="B392" s="327"/>
      <c r="C392" s="327"/>
      <c r="D392" s="327"/>
      <c r="E392" s="327"/>
      <c r="F392" s="327"/>
      <c r="G392" s="327"/>
      <c r="H392" s="399"/>
      <c r="I392" s="327"/>
      <c r="J392" s="327"/>
      <c r="K392" s="327"/>
      <c r="L392" s="327"/>
      <c r="M392" s="327"/>
      <c r="N392" s="327"/>
      <c r="O392" s="327"/>
      <c r="P392" s="327"/>
      <c r="Q392" s="327"/>
      <c r="R392" s="327"/>
      <c r="S392" s="327"/>
      <c r="T392" s="327"/>
      <c r="U392" s="327"/>
      <c r="V392" s="327"/>
      <c r="W392" s="327"/>
      <c r="X392" s="327"/>
      <c r="Y392" s="327"/>
      <c r="Z392" s="327"/>
      <c r="AA392" s="327"/>
      <c r="AB392" s="327"/>
      <c r="AC392" s="327"/>
      <c r="AD392" s="327"/>
      <c r="AE392" s="327"/>
    </row>
    <row r="393" spans="1:31" ht="15.75" customHeight="1" x14ac:dyDescent="0.25">
      <c r="A393" s="327"/>
      <c r="B393" s="327"/>
      <c r="C393" s="327"/>
      <c r="D393" s="327"/>
      <c r="E393" s="327"/>
      <c r="F393" s="327"/>
      <c r="G393" s="327"/>
      <c r="H393" s="399"/>
      <c r="I393" s="327"/>
      <c r="J393" s="327"/>
      <c r="K393" s="327"/>
      <c r="L393" s="327"/>
      <c r="M393" s="327"/>
      <c r="N393" s="327"/>
      <c r="O393" s="327"/>
      <c r="P393" s="327"/>
      <c r="Q393" s="327"/>
      <c r="R393" s="327"/>
      <c r="S393" s="327"/>
      <c r="T393" s="327"/>
      <c r="U393" s="327"/>
      <c r="V393" s="327"/>
      <c r="W393" s="327"/>
      <c r="X393" s="327"/>
      <c r="Y393" s="327"/>
      <c r="Z393" s="327"/>
      <c r="AA393" s="327"/>
      <c r="AB393" s="327"/>
      <c r="AC393" s="327"/>
      <c r="AD393" s="327"/>
      <c r="AE393" s="327"/>
    </row>
    <row r="394" spans="1:31" ht="15.75" customHeight="1" x14ac:dyDescent="0.25">
      <c r="A394" s="327"/>
      <c r="B394" s="327"/>
      <c r="C394" s="327"/>
      <c r="D394" s="327"/>
      <c r="E394" s="327"/>
      <c r="F394" s="327"/>
      <c r="G394" s="327"/>
      <c r="H394" s="399"/>
      <c r="I394" s="327"/>
      <c r="J394" s="327"/>
      <c r="K394" s="327"/>
      <c r="L394" s="327"/>
      <c r="M394" s="327"/>
      <c r="N394" s="327"/>
      <c r="O394" s="327"/>
      <c r="P394" s="327"/>
      <c r="Q394" s="327"/>
      <c r="R394" s="327"/>
      <c r="S394" s="327"/>
      <c r="T394" s="327"/>
      <c r="U394" s="327"/>
      <c r="V394" s="327"/>
      <c r="W394" s="327"/>
      <c r="X394" s="327"/>
      <c r="Y394" s="327"/>
      <c r="Z394" s="327"/>
      <c r="AA394" s="327"/>
      <c r="AB394" s="327"/>
      <c r="AC394" s="327"/>
      <c r="AD394" s="327"/>
      <c r="AE394" s="327"/>
    </row>
    <row r="395" spans="1:31" ht="15.75" customHeight="1" x14ac:dyDescent="0.25">
      <c r="A395" s="327"/>
      <c r="B395" s="327"/>
      <c r="C395" s="327"/>
      <c r="D395" s="327"/>
      <c r="E395" s="327"/>
      <c r="F395" s="327"/>
      <c r="G395" s="327"/>
      <c r="H395" s="399"/>
      <c r="I395" s="327"/>
      <c r="J395" s="327"/>
      <c r="K395" s="327"/>
      <c r="L395" s="327"/>
      <c r="M395" s="327"/>
      <c r="N395" s="327"/>
      <c r="O395" s="327"/>
      <c r="P395" s="327"/>
      <c r="Q395" s="327"/>
      <c r="R395" s="327"/>
      <c r="S395" s="327"/>
      <c r="T395" s="327"/>
      <c r="U395" s="327"/>
      <c r="V395" s="327"/>
      <c r="W395" s="327"/>
      <c r="X395" s="327"/>
      <c r="Y395" s="327"/>
      <c r="Z395" s="327"/>
      <c r="AA395" s="327"/>
      <c r="AB395" s="327"/>
      <c r="AC395" s="327"/>
      <c r="AD395" s="327"/>
      <c r="AE395" s="327"/>
    </row>
    <row r="396" spans="1:31" ht="15.75" customHeight="1" x14ac:dyDescent="0.25">
      <c r="A396" s="327"/>
      <c r="B396" s="327"/>
      <c r="C396" s="327"/>
      <c r="D396" s="327"/>
      <c r="E396" s="327"/>
      <c r="F396" s="327"/>
      <c r="G396" s="327"/>
      <c r="H396" s="399"/>
      <c r="I396" s="327"/>
      <c r="J396" s="327"/>
      <c r="K396" s="327"/>
      <c r="L396" s="327"/>
      <c r="M396" s="327"/>
      <c r="N396" s="327"/>
      <c r="O396" s="327"/>
      <c r="P396" s="327"/>
      <c r="Q396" s="327"/>
      <c r="R396" s="327"/>
      <c r="S396" s="327"/>
      <c r="T396" s="327"/>
      <c r="U396" s="327"/>
      <c r="V396" s="327"/>
      <c r="W396" s="327"/>
      <c r="X396" s="327"/>
      <c r="Y396" s="327"/>
      <c r="Z396" s="327"/>
      <c r="AA396" s="327"/>
      <c r="AB396" s="327"/>
      <c r="AC396" s="327"/>
      <c r="AD396" s="327"/>
      <c r="AE396" s="327"/>
    </row>
    <row r="397" spans="1:31" ht="15.75" customHeight="1" x14ac:dyDescent="0.25">
      <c r="A397" s="327"/>
      <c r="B397" s="327"/>
      <c r="C397" s="327"/>
      <c r="D397" s="327"/>
      <c r="E397" s="327"/>
      <c r="F397" s="327"/>
      <c r="G397" s="327"/>
      <c r="H397" s="399"/>
      <c r="I397" s="327"/>
      <c r="J397" s="327"/>
      <c r="K397" s="327"/>
      <c r="L397" s="327"/>
      <c r="M397" s="327"/>
      <c r="N397" s="327"/>
      <c r="O397" s="327"/>
      <c r="P397" s="327"/>
      <c r="Q397" s="327"/>
      <c r="R397" s="327"/>
      <c r="S397" s="327"/>
      <c r="T397" s="327"/>
      <c r="U397" s="327"/>
      <c r="V397" s="327"/>
      <c r="W397" s="327"/>
      <c r="X397" s="327"/>
      <c r="Y397" s="327"/>
      <c r="Z397" s="327"/>
      <c r="AA397" s="327"/>
      <c r="AB397" s="327"/>
      <c r="AC397" s="327"/>
      <c r="AD397" s="327"/>
      <c r="AE397" s="327"/>
    </row>
    <row r="398" spans="1:31" ht="15.75" customHeight="1" x14ac:dyDescent="0.25">
      <c r="A398" s="327"/>
      <c r="B398" s="327"/>
      <c r="C398" s="327"/>
      <c r="D398" s="327"/>
      <c r="E398" s="327"/>
      <c r="F398" s="327"/>
      <c r="G398" s="327"/>
      <c r="H398" s="399"/>
      <c r="I398" s="327"/>
      <c r="J398" s="327"/>
      <c r="K398" s="327"/>
      <c r="L398" s="327"/>
      <c r="M398" s="327"/>
      <c r="N398" s="327"/>
      <c r="O398" s="327"/>
      <c r="P398" s="327"/>
      <c r="Q398" s="327"/>
      <c r="R398" s="327"/>
      <c r="S398" s="327"/>
      <c r="T398" s="327"/>
      <c r="U398" s="327"/>
      <c r="V398" s="327"/>
      <c r="W398" s="327"/>
      <c r="X398" s="327"/>
      <c r="Y398" s="327"/>
      <c r="Z398" s="327"/>
      <c r="AA398" s="327"/>
      <c r="AB398" s="327"/>
      <c r="AC398" s="327"/>
      <c r="AD398" s="327"/>
      <c r="AE398" s="327"/>
    </row>
    <row r="399" spans="1:31" ht="15.75" customHeight="1" x14ac:dyDescent="0.25">
      <c r="A399" s="327"/>
      <c r="B399" s="327"/>
      <c r="C399" s="327"/>
      <c r="D399" s="327"/>
      <c r="E399" s="327"/>
      <c r="F399" s="327"/>
      <c r="G399" s="327"/>
      <c r="H399" s="399"/>
      <c r="I399" s="327"/>
      <c r="J399" s="327"/>
      <c r="K399" s="327"/>
      <c r="L399" s="327"/>
      <c r="M399" s="327"/>
      <c r="N399" s="327"/>
      <c r="O399" s="327"/>
      <c r="P399" s="327"/>
      <c r="Q399" s="327"/>
      <c r="R399" s="327"/>
      <c r="S399" s="327"/>
      <c r="T399" s="327"/>
      <c r="U399" s="327"/>
      <c r="V399" s="327"/>
      <c r="W399" s="327"/>
      <c r="X399" s="327"/>
      <c r="Y399" s="327"/>
      <c r="Z399" s="327"/>
      <c r="AA399" s="327"/>
      <c r="AB399" s="327"/>
      <c r="AC399" s="327"/>
      <c r="AD399" s="327"/>
      <c r="AE399" s="327"/>
    </row>
    <row r="400" spans="1:31" ht="15.75" customHeight="1" x14ac:dyDescent="0.25">
      <c r="A400" s="327"/>
      <c r="B400" s="327"/>
      <c r="C400" s="327"/>
      <c r="D400" s="327"/>
      <c r="E400" s="327"/>
      <c r="F400" s="327"/>
      <c r="G400" s="327"/>
      <c r="H400" s="399"/>
      <c r="I400" s="327"/>
      <c r="J400" s="327"/>
      <c r="K400" s="327"/>
      <c r="L400" s="327"/>
      <c r="M400" s="327"/>
      <c r="N400" s="327"/>
      <c r="O400" s="327"/>
      <c r="P400" s="327"/>
      <c r="Q400" s="327"/>
      <c r="R400" s="327"/>
      <c r="S400" s="327"/>
      <c r="T400" s="327"/>
      <c r="U400" s="327"/>
      <c r="V400" s="327"/>
      <c r="W400" s="327"/>
      <c r="X400" s="327"/>
      <c r="Y400" s="327"/>
      <c r="Z400" s="327"/>
      <c r="AA400" s="327"/>
      <c r="AB400" s="327"/>
      <c r="AC400" s="327"/>
      <c r="AD400" s="327"/>
      <c r="AE400" s="327"/>
    </row>
    <row r="401" spans="1:31" ht="15.75" customHeight="1" x14ac:dyDescent="0.25">
      <c r="A401" s="327"/>
      <c r="B401" s="327"/>
      <c r="C401" s="327"/>
      <c r="D401" s="327"/>
      <c r="E401" s="327"/>
      <c r="F401" s="327"/>
      <c r="G401" s="327"/>
      <c r="H401" s="399"/>
      <c r="I401" s="327"/>
      <c r="J401" s="327"/>
      <c r="K401" s="327"/>
      <c r="L401" s="327"/>
      <c r="M401" s="327"/>
      <c r="N401" s="327"/>
      <c r="O401" s="327"/>
      <c r="P401" s="327"/>
      <c r="Q401" s="327"/>
      <c r="R401" s="327"/>
      <c r="S401" s="327"/>
      <c r="T401" s="327"/>
      <c r="U401" s="327"/>
      <c r="V401" s="327"/>
      <c r="W401" s="327"/>
      <c r="X401" s="327"/>
      <c r="Y401" s="327"/>
      <c r="Z401" s="327"/>
      <c r="AA401" s="327"/>
      <c r="AB401" s="327"/>
      <c r="AC401" s="327"/>
      <c r="AD401" s="327"/>
      <c r="AE401" s="327"/>
    </row>
    <row r="402" spans="1:31" ht="15.75" customHeight="1" x14ac:dyDescent="0.25">
      <c r="A402" s="327"/>
      <c r="B402" s="327"/>
      <c r="C402" s="327"/>
      <c r="D402" s="327"/>
      <c r="E402" s="327"/>
      <c r="F402" s="327"/>
      <c r="G402" s="327"/>
      <c r="H402" s="399"/>
      <c r="I402" s="327"/>
      <c r="J402" s="327"/>
      <c r="K402" s="327"/>
      <c r="L402" s="327"/>
      <c r="M402" s="327"/>
      <c r="N402" s="327"/>
      <c r="O402" s="327"/>
      <c r="P402" s="327"/>
      <c r="Q402" s="327"/>
      <c r="R402" s="327"/>
      <c r="S402" s="327"/>
      <c r="T402" s="327"/>
      <c r="U402" s="327"/>
      <c r="V402" s="327"/>
      <c r="W402" s="327"/>
      <c r="X402" s="327"/>
      <c r="Y402" s="327"/>
      <c r="Z402" s="327"/>
      <c r="AA402" s="327"/>
      <c r="AB402" s="327"/>
      <c r="AC402" s="327"/>
      <c r="AD402" s="327"/>
      <c r="AE402" s="327"/>
    </row>
    <row r="403" spans="1:31" ht="15.75" customHeight="1" x14ac:dyDescent="0.25">
      <c r="A403" s="327"/>
      <c r="B403" s="327"/>
      <c r="C403" s="327"/>
      <c r="D403" s="327"/>
      <c r="E403" s="327"/>
      <c r="F403" s="327"/>
      <c r="G403" s="327"/>
      <c r="H403" s="399"/>
      <c r="I403" s="327"/>
      <c r="J403" s="327"/>
      <c r="K403" s="327"/>
      <c r="L403" s="327"/>
      <c r="M403" s="327"/>
      <c r="N403" s="327"/>
      <c r="O403" s="327"/>
      <c r="P403" s="327"/>
      <c r="Q403" s="327"/>
      <c r="R403" s="327"/>
      <c r="S403" s="327"/>
      <c r="T403" s="327"/>
      <c r="U403" s="327"/>
      <c r="V403" s="327"/>
      <c r="W403" s="327"/>
      <c r="X403" s="327"/>
      <c r="Y403" s="327"/>
      <c r="Z403" s="327"/>
      <c r="AA403" s="327"/>
      <c r="AB403" s="327"/>
      <c r="AC403" s="327"/>
      <c r="AD403" s="327"/>
      <c r="AE403" s="327"/>
    </row>
    <row r="404" spans="1:31" ht="15.75" customHeight="1" x14ac:dyDescent="0.25">
      <c r="A404" s="327"/>
      <c r="B404" s="327"/>
      <c r="C404" s="327"/>
      <c r="D404" s="327"/>
      <c r="E404" s="327"/>
      <c r="F404" s="327"/>
      <c r="G404" s="327"/>
      <c r="H404" s="399"/>
      <c r="I404" s="327"/>
      <c r="J404" s="327"/>
      <c r="K404" s="327"/>
      <c r="L404" s="327"/>
      <c r="M404" s="327"/>
      <c r="N404" s="327"/>
      <c r="O404" s="327"/>
      <c r="P404" s="327"/>
      <c r="Q404" s="327"/>
      <c r="R404" s="327"/>
      <c r="S404" s="327"/>
      <c r="T404" s="327"/>
      <c r="U404" s="327"/>
      <c r="V404" s="327"/>
      <c r="W404" s="327"/>
      <c r="X404" s="327"/>
      <c r="Y404" s="327"/>
      <c r="Z404" s="327"/>
      <c r="AA404" s="327"/>
      <c r="AB404" s="327"/>
      <c r="AC404" s="327"/>
      <c r="AD404" s="327"/>
      <c r="AE404" s="327"/>
    </row>
    <row r="405" spans="1:31" ht="15.75" customHeight="1" x14ac:dyDescent="0.25">
      <c r="A405" s="327"/>
      <c r="B405" s="327"/>
      <c r="C405" s="327"/>
      <c r="D405" s="327"/>
      <c r="E405" s="327"/>
      <c r="F405" s="327"/>
      <c r="G405" s="327"/>
      <c r="H405" s="399"/>
      <c r="I405" s="327"/>
      <c r="J405" s="327"/>
      <c r="K405" s="327"/>
      <c r="L405" s="327"/>
      <c r="M405" s="327"/>
      <c r="N405" s="327"/>
      <c r="O405" s="327"/>
      <c r="P405" s="327"/>
      <c r="Q405" s="327"/>
      <c r="R405" s="327"/>
      <c r="S405" s="327"/>
      <c r="T405" s="327"/>
      <c r="U405" s="327"/>
      <c r="V405" s="327"/>
      <c r="W405" s="327"/>
      <c r="X405" s="327"/>
      <c r="Y405" s="327"/>
      <c r="Z405" s="327"/>
      <c r="AA405" s="327"/>
      <c r="AB405" s="327"/>
      <c r="AC405" s="327"/>
      <c r="AD405" s="327"/>
      <c r="AE405" s="327"/>
    </row>
    <row r="406" spans="1:31" ht="15.75" customHeight="1" x14ac:dyDescent="0.25">
      <c r="A406" s="327"/>
      <c r="B406" s="327"/>
      <c r="C406" s="327"/>
      <c r="D406" s="327"/>
      <c r="E406" s="327"/>
      <c r="F406" s="327"/>
      <c r="G406" s="327"/>
      <c r="H406" s="399"/>
      <c r="I406" s="327"/>
      <c r="J406" s="327"/>
      <c r="K406" s="327"/>
      <c r="L406" s="327"/>
      <c r="M406" s="327"/>
      <c r="N406" s="327"/>
      <c r="O406" s="327"/>
      <c r="P406" s="327"/>
      <c r="Q406" s="327"/>
      <c r="R406" s="327"/>
      <c r="S406" s="327"/>
      <c r="T406" s="327"/>
      <c r="U406" s="327"/>
      <c r="V406" s="327"/>
      <c r="W406" s="327"/>
      <c r="X406" s="327"/>
      <c r="Y406" s="327"/>
      <c r="Z406" s="327"/>
      <c r="AA406" s="327"/>
      <c r="AB406" s="327"/>
      <c r="AC406" s="327"/>
      <c r="AD406" s="327"/>
      <c r="AE406" s="327"/>
    </row>
    <row r="407" spans="1:31" ht="15.75" customHeight="1" x14ac:dyDescent="0.25">
      <c r="A407" s="327"/>
      <c r="B407" s="327"/>
      <c r="C407" s="327"/>
      <c r="D407" s="327"/>
      <c r="E407" s="327"/>
      <c r="F407" s="327"/>
      <c r="G407" s="327"/>
      <c r="H407" s="399"/>
      <c r="I407" s="327"/>
      <c r="J407" s="327"/>
      <c r="K407" s="327"/>
      <c r="L407" s="327"/>
      <c r="M407" s="327"/>
      <c r="N407" s="327"/>
      <c r="O407" s="327"/>
      <c r="P407" s="327"/>
      <c r="Q407" s="327"/>
      <c r="R407" s="327"/>
      <c r="S407" s="327"/>
      <c r="T407" s="327"/>
      <c r="U407" s="327"/>
      <c r="V407" s="327"/>
      <c r="W407" s="327"/>
      <c r="X407" s="327"/>
      <c r="Y407" s="327"/>
      <c r="Z407" s="327"/>
      <c r="AA407" s="327"/>
      <c r="AB407" s="327"/>
      <c r="AC407" s="327"/>
      <c r="AD407" s="327"/>
      <c r="AE407" s="327"/>
    </row>
    <row r="408" spans="1:31" ht="15.75" customHeight="1" x14ac:dyDescent="0.25">
      <c r="A408" s="327"/>
      <c r="B408" s="327"/>
      <c r="C408" s="327"/>
      <c r="D408" s="327"/>
      <c r="E408" s="327"/>
      <c r="F408" s="327"/>
      <c r="G408" s="327"/>
      <c r="H408" s="399"/>
      <c r="I408" s="327"/>
      <c r="J408" s="327"/>
      <c r="K408" s="327"/>
      <c r="L408" s="327"/>
      <c r="M408" s="327"/>
      <c r="N408" s="327"/>
      <c r="O408" s="327"/>
      <c r="P408" s="327"/>
      <c r="Q408" s="327"/>
      <c r="R408" s="327"/>
      <c r="S408" s="327"/>
      <c r="T408" s="327"/>
      <c r="U408" s="327"/>
      <c r="V408" s="327"/>
      <c r="W408" s="327"/>
      <c r="X408" s="327"/>
      <c r="Y408" s="327"/>
      <c r="Z408" s="327"/>
      <c r="AA408" s="327"/>
      <c r="AB408" s="327"/>
      <c r="AC408" s="327"/>
      <c r="AD408" s="327"/>
      <c r="AE408" s="327"/>
    </row>
    <row r="409" spans="1:31" ht="15.75" customHeight="1" x14ac:dyDescent="0.25">
      <c r="A409" s="327"/>
      <c r="B409" s="327"/>
      <c r="C409" s="327"/>
      <c r="D409" s="327"/>
      <c r="E409" s="327"/>
      <c r="F409" s="327"/>
      <c r="G409" s="327"/>
      <c r="H409" s="399"/>
      <c r="I409" s="327"/>
      <c r="J409" s="327"/>
      <c r="K409" s="327"/>
      <c r="L409" s="327"/>
      <c r="M409" s="327"/>
      <c r="N409" s="327"/>
      <c r="O409" s="327"/>
      <c r="P409" s="327"/>
      <c r="Q409" s="327"/>
      <c r="R409" s="327"/>
      <c r="S409" s="327"/>
      <c r="T409" s="327"/>
      <c r="U409" s="327"/>
      <c r="V409" s="327"/>
      <c r="W409" s="327"/>
      <c r="X409" s="327"/>
      <c r="Y409" s="327"/>
      <c r="Z409" s="327"/>
      <c r="AA409" s="327"/>
      <c r="AB409" s="327"/>
      <c r="AC409" s="327"/>
      <c r="AD409" s="327"/>
      <c r="AE409" s="327"/>
    </row>
    <row r="410" spans="1:31" ht="15.75" customHeight="1" x14ac:dyDescent="0.25">
      <c r="A410" s="327"/>
      <c r="B410" s="327"/>
      <c r="C410" s="327"/>
      <c r="D410" s="327"/>
      <c r="E410" s="327"/>
      <c r="F410" s="327"/>
      <c r="G410" s="327"/>
      <c r="H410" s="399"/>
      <c r="I410" s="327"/>
      <c r="J410" s="327"/>
      <c r="K410" s="327"/>
      <c r="L410" s="327"/>
      <c r="M410" s="327"/>
      <c r="N410" s="327"/>
      <c r="O410" s="327"/>
      <c r="P410" s="327"/>
      <c r="Q410" s="327"/>
      <c r="R410" s="327"/>
      <c r="S410" s="327"/>
      <c r="T410" s="327"/>
      <c r="U410" s="327"/>
      <c r="V410" s="327"/>
      <c r="W410" s="327"/>
      <c r="X410" s="327"/>
      <c r="Y410" s="327"/>
      <c r="Z410" s="327"/>
      <c r="AA410" s="327"/>
      <c r="AB410" s="327"/>
      <c r="AC410" s="327"/>
      <c r="AD410" s="327"/>
      <c r="AE410" s="327"/>
    </row>
    <row r="411" spans="1:31" ht="15.75" customHeight="1" x14ac:dyDescent="0.25">
      <c r="A411" s="327"/>
      <c r="B411" s="327"/>
      <c r="C411" s="327"/>
      <c r="D411" s="327"/>
      <c r="E411" s="327"/>
      <c r="F411" s="327"/>
      <c r="G411" s="327"/>
      <c r="H411" s="399"/>
      <c r="I411" s="327"/>
      <c r="J411" s="327"/>
      <c r="K411" s="327"/>
      <c r="L411" s="327"/>
      <c r="M411" s="327"/>
      <c r="N411" s="327"/>
      <c r="O411" s="327"/>
      <c r="P411" s="327"/>
      <c r="Q411" s="327"/>
      <c r="R411" s="327"/>
      <c r="S411" s="327"/>
      <c r="T411" s="327"/>
      <c r="U411" s="327"/>
      <c r="V411" s="327"/>
      <c r="W411" s="327"/>
      <c r="X411" s="327"/>
      <c r="Y411" s="327"/>
      <c r="Z411" s="327"/>
      <c r="AA411" s="327"/>
      <c r="AB411" s="327"/>
      <c r="AC411" s="327"/>
      <c r="AD411" s="327"/>
      <c r="AE411" s="327"/>
    </row>
    <row r="412" spans="1:31" ht="15.75" customHeight="1" x14ac:dyDescent="0.25">
      <c r="A412" s="327"/>
      <c r="B412" s="327"/>
      <c r="C412" s="327"/>
      <c r="D412" s="327"/>
      <c r="E412" s="327"/>
      <c r="F412" s="327"/>
      <c r="G412" s="327"/>
      <c r="H412" s="399"/>
      <c r="I412" s="327"/>
      <c r="J412" s="327"/>
      <c r="K412" s="327"/>
      <c r="L412" s="327"/>
      <c r="M412" s="327"/>
      <c r="N412" s="327"/>
      <c r="O412" s="327"/>
      <c r="P412" s="327"/>
      <c r="Q412" s="327"/>
      <c r="R412" s="327"/>
      <c r="S412" s="327"/>
      <c r="T412" s="327"/>
      <c r="U412" s="327"/>
      <c r="V412" s="327"/>
      <c r="W412" s="327"/>
      <c r="X412" s="327"/>
      <c r="Y412" s="327"/>
      <c r="Z412" s="327"/>
      <c r="AA412" s="327"/>
      <c r="AB412" s="327"/>
      <c r="AC412" s="327"/>
      <c r="AD412" s="327"/>
      <c r="AE412" s="327"/>
    </row>
    <row r="413" spans="1:31" ht="15.75" customHeight="1" x14ac:dyDescent="0.25">
      <c r="A413" s="327"/>
      <c r="B413" s="327"/>
      <c r="C413" s="327"/>
      <c r="D413" s="327"/>
      <c r="E413" s="327"/>
      <c r="F413" s="327"/>
      <c r="G413" s="327"/>
      <c r="H413" s="399"/>
      <c r="I413" s="327"/>
      <c r="J413" s="327"/>
      <c r="K413" s="327"/>
      <c r="L413" s="327"/>
      <c r="M413" s="327"/>
      <c r="N413" s="327"/>
      <c r="O413" s="327"/>
      <c r="P413" s="327"/>
      <c r="Q413" s="327"/>
      <c r="R413" s="327"/>
      <c r="S413" s="327"/>
      <c r="T413" s="327"/>
      <c r="U413" s="327"/>
      <c r="V413" s="327"/>
      <c r="W413" s="327"/>
      <c r="X413" s="327"/>
      <c r="Y413" s="327"/>
      <c r="Z413" s="327"/>
      <c r="AA413" s="327"/>
      <c r="AB413" s="327"/>
      <c r="AC413" s="327"/>
      <c r="AD413" s="327"/>
      <c r="AE413" s="327"/>
    </row>
    <row r="414" spans="1:31" ht="15.75" customHeight="1" x14ac:dyDescent="0.25">
      <c r="A414" s="327"/>
      <c r="B414" s="327"/>
      <c r="C414" s="327"/>
      <c r="D414" s="327"/>
      <c r="E414" s="327"/>
      <c r="F414" s="327"/>
      <c r="G414" s="327"/>
      <c r="H414" s="399"/>
      <c r="I414" s="327"/>
      <c r="J414" s="327"/>
      <c r="K414" s="327"/>
      <c r="L414" s="327"/>
      <c r="M414" s="327"/>
      <c r="N414" s="327"/>
      <c r="O414" s="327"/>
      <c r="P414" s="327"/>
      <c r="Q414" s="327"/>
      <c r="R414" s="327"/>
      <c r="S414" s="327"/>
      <c r="T414" s="327"/>
      <c r="U414" s="327"/>
      <c r="V414" s="327"/>
      <c r="W414" s="327"/>
      <c r="X414" s="327"/>
      <c r="Y414" s="327"/>
      <c r="Z414" s="327"/>
      <c r="AA414" s="327"/>
      <c r="AB414" s="327"/>
      <c r="AC414" s="327"/>
      <c r="AD414" s="327"/>
      <c r="AE414" s="327"/>
    </row>
    <row r="415" spans="1:31" ht="15.75" customHeight="1" x14ac:dyDescent="0.25">
      <c r="A415" s="327"/>
      <c r="B415" s="327"/>
      <c r="C415" s="327"/>
      <c r="D415" s="327"/>
      <c r="E415" s="327"/>
      <c r="F415" s="327"/>
      <c r="G415" s="327"/>
      <c r="H415" s="399"/>
      <c r="I415" s="327"/>
      <c r="J415" s="327"/>
      <c r="K415" s="327"/>
      <c r="L415" s="327"/>
      <c r="M415" s="327"/>
      <c r="N415" s="327"/>
      <c r="O415" s="327"/>
      <c r="P415" s="327"/>
      <c r="Q415" s="327"/>
      <c r="R415" s="327"/>
      <c r="S415" s="327"/>
      <c r="T415" s="327"/>
      <c r="U415" s="327"/>
      <c r="V415" s="327"/>
      <c r="W415" s="327"/>
      <c r="X415" s="327"/>
      <c r="Y415" s="327"/>
      <c r="Z415" s="327"/>
      <c r="AA415" s="327"/>
      <c r="AB415" s="327"/>
      <c r="AC415" s="327"/>
      <c r="AD415" s="327"/>
      <c r="AE415" s="327"/>
    </row>
    <row r="416" spans="1:31" ht="15.75" customHeight="1" x14ac:dyDescent="0.25">
      <c r="A416" s="327"/>
      <c r="B416" s="327"/>
      <c r="C416" s="327"/>
      <c r="D416" s="327"/>
      <c r="E416" s="327"/>
      <c r="F416" s="327"/>
      <c r="G416" s="327"/>
      <c r="H416" s="399"/>
      <c r="I416" s="327"/>
      <c r="J416" s="327"/>
      <c r="K416" s="327"/>
      <c r="L416" s="327"/>
      <c r="M416" s="327"/>
      <c r="N416" s="327"/>
      <c r="O416" s="327"/>
      <c r="P416" s="327"/>
      <c r="Q416" s="327"/>
      <c r="R416" s="327"/>
      <c r="S416" s="327"/>
      <c r="T416" s="327"/>
      <c r="U416" s="327"/>
      <c r="V416" s="327"/>
      <c r="W416" s="327"/>
      <c r="X416" s="327"/>
      <c r="Y416" s="327"/>
      <c r="Z416" s="327"/>
      <c r="AA416" s="327"/>
      <c r="AB416" s="327"/>
      <c r="AC416" s="327"/>
      <c r="AD416" s="327"/>
      <c r="AE416" s="327"/>
    </row>
    <row r="417" spans="1:31" ht="15.75" customHeight="1" x14ac:dyDescent="0.25">
      <c r="A417" s="327"/>
      <c r="B417" s="327"/>
      <c r="C417" s="327"/>
      <c r="D417" s="327"/>
      <c r="E417" s="327"/>
      <c r="F417" s="327"/>
      <c r="G417" s="327"/>
      <c r="H417" s="399"/>
      <c r="I417" s="327"/>
      <c r="J417" s="327"/>
      <c r="K417" s="327"/>
      <c r="L417" s="327"/>
      <c r="M417" s="327"/>
      <c r="N417" s="327"/>
      <c r="O417" s="327"/>
      <c r="P417" s="327"/>
      <c r="Q417" s="327"/>
      <c r="R417" s="327"/>
      <c r="S417" s="327"/>
      <c r="T417" s="327"/>
      <c r="U417" s="327"/>
      <c r="V417" s="327"/>
      <c r="W417" s="327"/>
      <c r="X417" s="327"/>
      <c r="Y417" s="327"/>
      <c r="Z417" s="327"/>
      <c r="AA417" s="327"/>
      <c r="AB417" s="327"/>
      <c r="AC417" s="327"/>
      <c r="AD417" s="327"/>
      <c r="AE417" s="327"/>
    </row>
    <row r="418" spans="1:31" ht="15.75" customHeight="1" x14ac:dyDescent="0.25">
      <c r="A418" s="327"/>
      <c r="B418" s="327"/>
      <c r="C418" s="327"/>
      <c r="D418" s="327"/>
      <c r="E418" s="327"/>
      <c r="F418" s="327"/>
      <c r="G418" s="327"/>
      <c r="H418" s="399"/>
      <c r="I418" s="327"/>
      <c r="J418" s="327"/>
      <c r="K418" s="327"/>
      <c r="L418" s="327"/>
      <c r="M418" s="327"/>
      <c r="N418" s="327"/>
      <c r="O418" s="327"/>
      <c r="P418" s="327"/>
      <c r="Q418" s="327"/>
      <c r="R418" s="327"/>
      <c r="S418" s="327"/>
      <c r="T418" s="327"/>
      <c r="U418" s="327"/>
      <c r="V418" s="327"/>
      <c r="W418" s="327"/>
      <c r="X418" s="327"/>
      <c r="Y418" s="327"/>
      <c r="Z418" s="327"/>
      <c r="AA418" s="327"/>
      <c r="AB418" s="327"/>
      <c r="AC418" s="327"/>
      <c r="AD418" s="327"/>
      <c r="AE418" s="327"/>
    </row>
    <row r="419" spans="1:31" ht="15.75" customHeight="1" x14ac:dyDescent="0.25">
      <c r="A419" s="327"/>
      <c r="B419" s="327"/>
      <c r="C419" s="327"/>
      <c r="D419" s="327"/>
      <c r="E419" s="327"/>
      <c r="F419" s="327"/>
      <c r="G419" s="327"/>
      <c r="H419" s="399"/>
      <c r="I419" s="327"/>
      <c r="J419" s="327"/>
      <c r="K419" s="327"/>
      <c r="L419" s="327"/>
      <c r="M419" s="327"/>
      <c r="N419" s="327"/>
      <c r="O419" s="327"/>
      <c r="P419" s="327"/>
      <c r="Q419" s="327"/>
      <c r="R419" s="327"/>
      <c r="S419" s="327"/>
      <c r="T419" s="327"/>
      <c r="U419" s="327"/>
      <c r="V419" s="327"/>
      <c r="W419" s="327"/>
      <c r="X419" s="327"/>
      <c r="Y419" s="327"/>
      <c r="Z419" s="327"/>
      <c r="AA419" s="327"/>
      <c r="AB419" s="327"/>
      <c r="AC419" s="327"/>
      <c r="AD419" s="327"/>
      <c r="AE419" s="327"/>
    </row>
    <row r="420" spans="1:31" ht="15.75" customHeight="1" x14ac:dyDescent="0.25">
      <c r="A420" s="327"/>
      <c r="B420" s="327"/>
      <c r="C420" s="327"/>
      <c r="D420" s="327"/>
      <c r="E420" s="327"/>
      <c r="F420" s="327"/>
      <c r="G420" s="327"/>
      <c r="H420" s="399"/>
      <c r="I420" s="327"/>
      <c r="J420" s="327"/>
      <c r="K420" s="327"/>
      <c r="L420" s="327"/>
      <c r="M420" s="327"/>
      <c r="N420" s="327"/>
      <c r="O420" s="327"/>
      <c r="P420" s="327"/>
      <c r="Q420" s="327"/>
      <c r="R420" s="327"/>
      <c r="S420" s="327"/>
      <c r="T420" s="327"/>
      <c r="U420" s="327"/>
      <c r="V420" s="327"/>
      <c r="W420" s="327"/>
      <c r="X420" s="327"/>
      <c r="Y420" s="327"/>
      <c r="Z420" s="327"/>
      <c r="AA420" s="327"/>
      <c r="AB420" s="327"/>
      <c r="AC420" s="327"/>
      <c r="AD420" s="327"/>
      <c r="AE420" s="327"/>
    </row>
    <row r="421" spans="1:31" ht="15.75" customHeight="1" x14ac:dyDescent="0.25">
      <c r="A421" s="327"/>
      <c r="B421" s="327"/>
      <c r="C421" s="327"/>
      <c r="D421" s="327"/>
      <c r="E421" s="327"/>
      <c r="F421" s="327"/>
      <c r="G421" s="327"/>
      <c r="H421" s="399"/>
      <c r="I421" s="327"/>
      <c r="J421" s="327"/>
      <c r="K421" s="327"/>
      <c r="L421" s="327"/>
      <c r="M421" s="327"/>
      <c r="N421" s="327"/>
      <c r="O421" s="327"/>
      <c r="P421" s="327"/>
      <c r="Q421" s="327"/>
      <c r="R421" s="327"/>
      <c r="S421" s="327"/>
      <c r="T421" s="327"/>
      <c r="U421" s="327"/>
      <c r="V421" s="327"/>
      <c r="W421" s="327"/>
      <c r="X421" s="327"/>
      <c r="Y421" s="327"/>
      <c r="Z421" s="327"/>
      <c r="AA421" s="327"/>
      <c r="AB421" s="327"/>
      <c r="AC421" s="327"/>
      <c r="AD421" s="327"/>
      <c r="AE421" s="327"/>
    </row>
    <row r="422" spans="1:31" ht="15.75" customHeight="1" x14ac:dyDescent="0.25">
      <c r="A422" s="327"/>
      <c r="B422" s="327"/>
      <c r="C422" s="327"/>
      <c r="D422" s="327"/>
      <c r="E422" s="327"/>
      <c r="F422" s="327"/>
      <c r="G422" s="327"/>
      <c r="H422" s="399"/>
      <c r="I422" s="327"/>
      <c r="J422" s="327"/>
      <c r="K422" s="327"/>
      <c r="L422" s="327"/>
      <c r="M422" s="327"/>
      <c r="N422" s="327"/>
      <c r="O422" s="327"/>
      <c r="P422" s="327"/>
      <c r="Q422" s="327"/>
      <c r="R422" s="327"/>
      <c r="S422" s="327"/>
      <c r="T422" s="327"/>
      <c r="U422" s="327"/>
      <c r="V422" s="327"/>
      <c r="W422" s="327"/>
      <c r="X422" s="327"/>
      <c r="Y422" s="327"/>
      <c r="Z422" s="327"/>
      <c r="AA422" s="327"/>
      <c r="AB422" s="327"/>
      <c r="AC422" s="327"/>
      <c r="AD422" s="327"/>
      <c r="AE422" s="327"/>
    </row>
    <row r="423" spans="1:31" ht="15.75" customHeight="1" x14ac:dyDescent="0.25">
      <c r="A423" s="327"/>
      <c r="B423" s="327"/>
      <c r="C423" s="327"/>
      <c r="D423" s="327"/>
      <c r="E423" s="327"/>
      <c r="F423" s="327"/>
      <c r="G423" s="327"/>
      <c r="H423" s="399"/>
      <c r="I423" s="327"/>
      <c r="J423" s="327"/>
      <c r="K423" s="327"/>
      <c r="L423" s="327"/>
      <c r="M423" s="327"/>
      <c r="N423" s="327"/>
      <c r="O423" s="327"/>
      <c r="P423" s="327"/>
      <c r="Q423" s="327"/>
      <c r="R423" s="327"/>
      <c r="S423" s="327"/>
      <c r="T423" s="327"/>
      <c r="U423" s="327"/>
      <c r="V423" s="327"/>
      <c r="W423" s="327"/>
      <c r="X423" s="327"/>
      <c r="Y423" s="327"/>
      <c r="Z423" s="327"/>
      <c r="AA423" s="327"/>
      <c r="AB423" s="327"/>
      <c r="AC423" s="327"/>
      <c r="AD423" s="327"/>
      <c r="AE423" s="327"/>
    </row>
    <row r="424" spans="1:31" ht="15.75" customHeight="1" x14ac:dyDescent="0.25">
      <c r="A424" s="327"/>
      <c r="B424" s="327"/>
      <c r="C424" s="327"/>
      <c r="D424" s="327"/>
      <c r="E424" s="327"/>
      <c r="F424" s="327"/>
      <c r="G424" s="327"/>
      <c r="H424" s="399"/>
      <c r="I424" s="327"/>
      <c r="J424" s="327"/>
      <c r="K424" s="327"/>
      <c r="L424" s="327"/>
      <c r="M424" s="327"/>
      <c r="N424" s="327"/>
      <c r="O424" s="327"/>
      <c r="P424" s="327"/>
      <c r="Q424" s="327"/>
      <c r="R424" s="327"/>
      <c r="S424" s="327"/>
      <c r="T424" s="327"/>
      <c r="U424" s="327"/>
      <c r="V424" s="327"/>
      <c r="W424" s="327"/>
      <c r="X424" s="327"/>
      <c r="Y424" s="327"/>
      <c r="Z424" s="327"/>
      <c r="AA424" s="327"/>
      <c r="AB424" s="327"/>
      <c r="AC424" s="327"/>
      <c r="AD424" s="327"/>
      <c r="AE424" s="327"/>
    </row>
    <row r="425" spans="1:31" ht="15.75" customHeight="1" x14ac:dyDescent="0.25">
      <c r="A425" s="327"/>
      <c r="B425" s="327"/>
      <c r="C425" s="327"/>
      <c r="D425" s="327"/>
      <c r="E425" s="327"/>
      <c r="F425" s="327"/>
      <c r="G425" s="327"/>
      <c r="H425" s="399"/>
      <c r="I425" s="327"/>
      <c r="J425" s="327"/>
      <c r="K425" s="327"/>
      <c r="L425" s="327"/>
      <c r="M425" s="327"/>
      <c r="N425" s="327"/>
      <c r="O425" s="327"/>
      <c r="P425" s="327"/>
      <c r="Q425" s="327"/>
      <c r="R425" s="327"/>
      <c r="S425" s="327"/>
      <c r="T425" s="327"/>
      <c r="U425" s="327"/>
      <c r="V425" s="327"/>
      <c r="W425" s="327"/>
      <c r="X425" s="327"/>
      <c r="Y425" s="327"/>
      <c r="Z425" s="327"/>
      <c r="AA425" s="327"/>
      <c r="AB425" s="327"/>
      <c r="AC425" s="327"/>
      <c r="AD425" s="327"/>
      <c r="AE425" s="327"/>
    </row>
    <row r="426" spans="1:31" ht="15.75" customHeight="1" x14ac:dyDescent="0.25">
      <c r="A426" s="327"/>
      <c r="B426" s="327"/>
      <c r="C426" s="327"/>
      <c r="D426" s="327"/>
      <c r="E426" s="327"/>
      <c r="F426" s="327"/>
      <c r="G426" s="327"/>
      <c r="H426" s="399"/>
      <c r="I426" s="327"/>
      <c r="J426" s="327"/>
      <c r="K426" s="327"/>
      <c r="L426" s="327"/>
      <c r="M426" s="327"/>
      <c r="N426" s="327"/>
      <c r="O426" s="327"/>
      <c r="P426" s="327"/>
      <c r="Q426" s="327"/>
      <c r="R426" s="327"/>
      <c r="S426" s="327"/>
      <c r="T426" s="327"/>
      <c r="U426" s="327"/>
      <c r="V426" s="327"/>
      <c r="W426" s="327"/>
      <c r="X426" s="327"/>
      <c r="Y426" s="327"/>
      <c r="Z426" s="327"/>
      <c r="AA426" s="327"/>
      <c r="AB426" s="327"/>
      <c r="AC426" s="327"/>
      <c r="AD426" s="327"/>
      <c r="AE426" s="327"/>
    </row>
    <row r="427" spans="1:31" ht="15.75" customHeight="1" x14ac:dyDescent="0.25">
      <c r="A427" s="327"/>
      <c r="B427" s="327"/>
      <c r="C427" s="327"/>
      <c r="D427" s="327"/>
      <c r="E427" s="327"/>
      <c r="F427" s="327"/>
      <c r="G427" s="327"/>
      <c r="H427" s="399"/>
      <c r="I427" s="327"/>
      <c r="J427" s="327"/>
      <c r="K427" s="327"/>
      <c r="L427" s="327"/>
      <c r="M427" s="327"/>
      <c r="N427" s="327"/>
      <c r="O427" s="327"/>
      <c r="P427" s="327"/>
      <c r="Q427" s="327"/>
      <c r="R427" s="327"/>
      <c r="S427" s="327"/>
      <c r="T427" s="327"/>
      <c r="U427" s="327"/>
      <c r="V427" s="327"/>
      <c r="W427" s="327"/>
      <c r="X427" s="327"/>
      <c r="Y427" s="327"/>
      <c r="Z427" s="327"/>
      <c r="AA427" s="327"/>
      <c r="AB427" s="327"/>
      <c r="AC427" s="327"/>
      <c r="AD427" s="327"/>
      <c r="AE427" s="327"/>
    </row>
    <row r="428" spans="1:31" ht="15.75" customHeight="1" x14ac:dyDescent="0.25">
      <c r="A428" s="327"/>
      <c r="B428" s="327"/>
      <c r="C428" s="327"/>
      <c r="D428" s="327"/>
      <c r="E428" s="327"/>
      <c r="F428" s="327"/>
      <c r="G428" s="327"/>
      <c r="H428" s="399"/>
      <c r="I428" s="327"/>
      <c r="J428" s="327"/>
      <c r="K428" s="327"/>
      <c r="L428" s="327"/>
      <c r="M428" s="327"/>
      <c r="N428" s="327"/>
      <c r="O428" s="327"/>
      <c r="P428" s="327"/>
      <c r="Q428" s="327"/>
      <c r="R428" s="327"/>
      <c r="S428" s="327"/>
      <c r="T428" s="327"/>
      <c r="U428" s="327"/>
      <c r="V428" s="327"/>
      <c r="W428" s="327"/>
      <c r="X428" s="327"/>
      <c r="Y428" s="327"/>
      <c r="Z428" s="327"/>
      <c r="AA428" s="327"/>
      <c r="AB428" s="327"/>
      <c r="AC428" s="327"/>
      <c r="AD428" s="327"/>
      <c r="AE428" s="327"/>
    </row>
    <row r="429" spans="1:31" ht="15.75" customHeight="1" x14ac:dyDescent="0.25">
      <c r="A429" s="327"/>
      <c r="B429" s="327"/>
      <c r="C429" s="327"/>
      <c r="D429" s="327"/>
      <c r="E429" s="327"/>
      <c r="F429" s="327"/>
      <c r="G429" s="327"/>
      <c r="H429" s="399"/>
      <c r="I429" s="327"/>
      <c r="J429" s="327"/>
      <c r="K429" s="327"/>
      <c r="L429" s="327"/>
      <c r="M429" s="327"/>
      <c r="N429" s="327"/>
      <c r="O429" s="327"/>
      <c r="P429" s="327"/>
      <c r="Q429" s="327"/>
      <c r="R429" s="327"/>
      <c r="S429" s="327"/>
      <c r="T429" s="327"/>
      <c r="U429" s="327"/>
      <c r="V429" s="327"/>
      <c r="W429" s="327"/>
      <c r="X429" s="327"/>
      <c r="Y429" s="327"/>
      <c r="Z429" s="327"/>
      <c r="AA429" s="327"/>
      <c r="AB429" s="327"/>
      <c r="AC429" s="327"/>
      <c r="AD429" s="327"/>
      <c r="AE429" s="327"/>
    </row>
    <row r="430" spans="1:31" ht="15.75" customHeight="1" x14ac:dyDescent="0.25">
      <c r="A430" s="327"/>
      <c r="B430" s="327"/>
      <c r="C430" s="327"/>
      <c r="D430" s="327"/>
      <c r="E430" s="327"/>
      <c r="F430" s="327"/>
      <c r="G430" s="327"/>
      <c r="H430" s="399"/>
      <c r="I430" s="327"/>
      <c r="J430" s="327"/>
      <c r="K430" s="327"/>
      <c r="L430" s="327"/>
      <c r="M430" s="327"/>
      <c r="N430" s="327"/>
      <c r="O430" s="327"/>
      <c r="P430" s="327"/>
      <c r="Q430" s="327"/>
      <c r="R430" s="327"/>
      <c r="S430" s="327"/>
      <c r="T430" s="327"/>
      <c r="U430" s="327"/>
      <c r="V430" s="327"/>
      <c r="W430" s="327"/>
      <c r="X430" s="327"/>
      <c r="Y430" s="327"/>
      <c r="Z430" s="327"/>
      <c r="AA430" s="327"/>
      <c r="AB430" s="327"/>
      <c r="AC430" s="327"/>
      <c r="AD430" s="327"/>
      <c r="AE430" s="327"/>
    </row>
    <row r="431" spans="1:31" ht="15.75" customHeight="1" x14ac:dyDescent="0.25">
      <c r="A431" s="327"/>
      <c r="B431" s="327"/>
      <c r="C431" s="327"/>
      <c r="D431" s="327"/>
      <c r="E431" s="327"/>
      <c r="F431" s="327"/>
      <c r="G431" s="327"/>
      <c r="H431" s="399"/>
      <c r="I431" s="327"/>
      <c r="J431" s="327"/>
      <c r="K431" s="327"/>
      <c r="L431" s="327"/>
      <c r="M431" s="327"/>
      <c r="N431" s="327"/>
      <c r="O431" s="327"/>
      <c r="P431" s="327"/>
      <c r="Q431" s="327"/>
      <c r="R431" s="327"/>
      <c r="S431" s="327"/>
      <c r="T431" s="327"/>
      <c r="U431" s="327"/>
      <c r="V431" s="327"/>
      <c r="W431" s="327"/>
      <c r="X431" s="327"/>
      <c r="Y431" s="327"/>
      <c r="Z431" s="327"/>
      <c r="AA431" s="327"/>
      <c r="AB431" s="327"/>
      <c r="AC431" s="327"/>
      <c r="AD431" s="327"/>
      <c r="AE431" s="327"/>
    </row>
    <row r="432" spans="1:31" ht="15.75" customHeight="1" x14ac:dyDescent="0.25">
      <c r="A432" s="327"/>
      <c r="B432" s="327"/>
      <c r="C432" s="327"/>
      <c r="D432" s="327"/>
      <c r="E432" s="327"/>
      <c r="F432" s="327"/>
      <c r="G432" s="327"/>
      <c r="H432" s="399"/>
      <c r="I432" s="327"/>
      <c r="J432" s="327"/>
      <c r="K432" s="327"/>
      <c r="L432" s="327"/>
      <c r="M432" s="327"/>
      <c r="N432" s="327"/>
      <c r="O432" s="327"/>
      <c r="P432" s="327"/>
      <c r="Q432" s="327"/>
      <c r="R432" s="327"/>
      <c r="S432" s="327"/>
      <c r="T432" s="327"/>
      <c r="U432" s="327"/>
      <c r="V432" s="327"/>
      <c r="W432" s="327"/>
      <c r="X432" s="327"/>
      <c r="Y432" s="327"/>
      <c r="Z432" s="327"/>
      <c r="AA432" s="327"/>
      <c r="AB432" s="327"/>
      <c r="AC432" s="327"/>
      <c r="AD432" s="327"/>
      <c r="AE432" s="327"/>
    </row>
    <row r="433" spans="1:31" ht="15.75" customHeight="1" x14ac:dyDescent="0.25">
      <c r="A433" s="327"/>
      <c r="B433" s="327"/>
      <c r="C433" s="327"/>
      <c r="D433" s="327"/>
      <c r="E433" s="327"/>
      <c r="F433" s="327"/>
      <c r="G433" s="327"/>
      <c r="H433" s="399"/>
      <c r="I433" s="327"/>
      <c r="J433" s="327"/>
      <c r="K433" s="327"/>
      <c r="L433" s="327"/>
      <c r="M433" s="327"/>
      <c r="N433" s="327"/>
      <c r="O433" s="327"/>
      <c r="P433" s="327"/>
      <c r="Q433" s="327"/>
      <c r="R433" s="327"/>
      <c r="S433" s="327"/>
      <c r="T433" s="327"/>
      <c r="U433" s="327"/>
      <c r="V433" s="327"/>
      <c r="W433" s="327"/>
      <c r="X433" s="327"/>
      <c r="Y433" s="327"/>
      <c r="Z433" s="327"/>
      <c r="AA433" s="327"/>
      <c r="AB433" s="327"/>
      <c r="AC433" s="327"/>
      <c r="AD433" s="327"/>
      <c r="AE433" s="327"/>
    </row>
    <row r="434" spans="1:31" ht="15.75" customHeight="1" x14ac:dyDescent="0.25">
      <c r="A434" s="327"/>
      <c r="B434" s="327"/>
      <c r="C434" s="327"/>
      <c r="D434" s="327"/>
      <c r="E434" s="327"/>
      <c r="F434" s="327"/>
      <c r="G434" s="327"/>
      <c r="H434" s="399"/>
      <c r="I434" s="327"/>
      <c r="J434" s="327"/>
      <c r="K434" s="327"/>
      <c r="L434" s="327"/>
      <c r="M434" s="327"/>
      <c r="N434" s="327"/>
      <c r="O434" s="327"/>
      <c r="P434" s="327"/>
      <c r="Q434" s="327"/>
      <c r="R434" s="327"/>
      <c r="S434" s="327"/>
      <c r="T434" s="327"/>
      <c r="U434" s="327"/>
      <c r="V434" s="327"/>
      <c r="W434" s="327"/>
      <c r="X434" s="327"/>
      <c r="Y434" s="327"/>
      <c r="Z434" s="327"/>
      <c r="AA434" s="327"/>
      <c r="AB434" s="327"/>
      <c r="AC434" s="327"/>
      <c r="AD434" s="327"/>
      <c r="AE434" s="327"/>
    </row>
    <row r="435" spans="1:31" ht="15.75" customHeight="1" x14ac:dyDescent="0.25">
      <c r="A435" s="327"/>
      <c r="B435" s="327"/>
      <c r="C435" s="327"/>
      <c r="D435" s="327"/>
      <c r="E435" s="327"/>
      <c r="F435" s="327"/>
      <c r="G435" s="327"/>
      <c r="H435" s="399"/>
      <c r="I435" s="327"/>
      <c r="J435" s="327"/>
      <c r="K435" s="327"/>
      <c r="L435" s="327"/>
      <c r="M435" s="327"/>
      <c r="N435" s="327"/>
      <c r="O435" s="327"/>
      <c r="P435" s="327"/>
      <c r="Q435" s="327"/>
      <c r="R435" s="327"/>
      <c r="S435" s="327"/>
      <c r="T435" s="327"/>
      <c r="U435" s="327"/>
      <c r="V435" s="327"/>
      <c r="W435" s="327"/>
      <c r="X435" s="327"/>
      <c r="Y435" s="327"/>
      <c r="Z435" s="327"/>
      <c r="AA435" s="327"/>
      <c r="AB435" s="327"/>
      <c r="AC435" s="327"/>
      <c r="AD435" s="327"/>
      <c r="AE435" s="327"/>
    </row>
    <row r="436" spans="1:31" ht="15.75" customHeight="1" x14ac:dyDescent="0.25">
      <c r="A436" s="327"/>
      <c r="B436" s="327"/>
      <c r="C436" s="327"/>
      <c r="D436" s="327"/>
      <c r="E436" s="327"/>
      <c r="F436" s="327"/>
      <c r="G436" s="327"/>
      <c r="H436" s="399"/>
      <c r="I436" s="327"/>
      <c r="J436" s="327"/>
      <c r="K436" s="327"/>
      <c r="L436" s="327"/>
      <c r="M436" s="327"/>
      <c r="N436" s="327"/>
      <c r="O436" s="327"/>
      <c r="P436" s="327"/>
      <c r="Q436" s="327"/>
      <c r="R436" s="327"/>
      <c r="S436" s="327"/>
      <c r="T436" s="327"/>
      <c r="U436" s="327"/>
      <c r="V436" s="327"/>
      <c r="W436" s="327"/>
      <c r="X436" s="327"/>
      <c r="Y436" s="327"/>
      <c r="Z436" s="327"/>
      <c r="AA436" s="327"/>
      <c r="AB436" s="327"/>
      <c r="AC436" s="327"/>
      <c r="AD436" s="327"/>
      <c r="AE436" s="327"/>
    </row>
    <row r="437" spans="1:31" ht="15.75" customHeight="1" x14ac:dyDescent="0.25">
      <c r="A437" s="327"/>
      <c r="B437" s="327"/>
      <c r="C437" s="327"/>
      <c r="D437" s="327"/>
      <c r="E437" s="327"/>
      <c r="F437" s="327"/>
      <c r="G437" s="327"/>
      <c r="H437" s="399"/>
      <c r="I437" s="327"/>
      <c r="J437" s="327"/>
      <c r="K437" s="327"/>
      <c r="L437" s="327"/>
      <c r="M437" s="327"/>
      <c r="N437" s="327"/>
      <c r="O437" s="327"/>
      <c r="P437" s="327"/>
      <c r="Q437" s="327"/>
      <c r="R437" s="327"/>
      <c r="S437" s="327"/>
      <c r="T437" s="327"/>
      <c r="U437" s="327"/>
      <c r="V437" s="327"/>
      <c r="W437" s="327"/>
      <c r="X437" s="327"/>
      <c r="Y437" s="327"/>
      <c r="Z437" s="327"/>
      <c r="AA437" s="327"/>
      <c r="AB437" s="327"/>
      <c r="AC437" s="327"/>
      <c r="AD437" s="327"/>
      <c r="AE437" s="327"/>
    </row>
    <row r="438" spans="1:31" ht="15.75" customHeight="1" x14ac:dyDescent="0.25">
      <c r="A438" s="327"/>
      <c r="B438" s="327"/>
      <c r="C438" s="327"/>
      <c r="D438" s="327"/>
      <c r="E438" s="327"/>
      <c r="F438" s="327"/>
      <c r="G438" s="327"/>
      <c r="H438" s="399"/>
      <c r="I438" s="327"/>
      <c r="J438" s="327"/>
      <c r="K438" s="327"/>
      <c r="L438" s="327"/>
      <c r="M438" s="327"/>
      <c r="N438" s="327"/>
      <c r="O438" s="327"/>
      <c r="P438" s="327"/>
      <c r="Q438" s="327"/>
      <c r="R438" s="327"/>
      <c r="S438" s="327"/>
      <c r="T438" s="327"/>
      <c r="U438" s="327"/>
      <c r="V438" s="327"/>
      <c r="W438" s="327"/>
      <c r="X438" s="327"/>
      <c r="Y438" s="327"/>
      <c r="Z438" s="327"/>
      <c r="AA438" s="327"/>
      <c r="AB438" s="327"/>
      <c r="AC438" s="327"/>
      <c r="AD438" s="327"/>
      <c r="AE438" s="327"/>
    </row>
    <row r="439" spans="1:31" ht="15.75" customHeight="1" x14ac:dyDescent="0.25">
      <c r="A439" s="327"/>
      <c r="B439" s="327"/>
      <c r="C439" s="327"/>
      <c r="D439" s="327"/>
      <c r="E439" s="327"/>
      <c r="F439" s="327"/>
      <c r="G439" s="327"/>
      <c r="H439" s="399"/>
      <c r="I439" s="327"/>
      <c r="J439" s="327"/>
      <c r="K439" s="327"/>
      <c r="L439" s="327"/>
      <c r="M439" s="327"/>
      <c r="N439" s="327"/>
      <c r="O439" s="327"/>
      <c r="P439" s="327"/>
      <c r="Q439" s="327"/>
      <c r="R439" s="327"/>
      <c r="S439" s="327"/>
      <c r="T439" s="327"/>
      <c r="U439" s="327"/>
      <c r="V439" s="327"/>
      <c r="W439" s="327"/>
      <c r="X439" s="327"/>
      <c r="Y439" s="327"/>
      <c r="Z439" s="327"/>
      <c r="AA439" s="327"/>
      <c r="AB439" s="327"/>
      <c r="AC439" s="327"/>
      <c r="AD439" s="327"/>
      <c r="AE439" s="327"/>
    </row>
    <row r="440" spans="1:31" ht="15.75" customHeight="1" x14ac:dyDescent="0.25">
      <c r="A440" s="327"/>
      <c r="B440" s="327"/>
      <c r="C440" s="327"/>
      <c r="D440" s="327"/>
      <c r="E440" s="327"/>
      <c r="F440" s="327"/>
      <c r="G440" s="327"/>
      <c r="H440" s="399"/>
      <c r="I440" s="327"/>
      <c r="J440" s="327"/>
      <c r="K440" s="327"/>
      <c r="L440" s="327"/>
      <c r="M440" s="327"/>
      <c r="N440" s="327"/>
      <c r="O440" s="327"/>
      <c r="P440" s="327"/>
      <c r="Q440" s="327"/>
      <c r="R440" s="327"/>
      <c r="S440" s="327"/>
      <c r="T440" s="327"/>
      <c r="U440" s="327"/>
      <c r="V440" s="327"/>
      <c r="W440" s="327"/>
      <c r="X440" s="327"/>
      <c r="Y440" s="327"/>
      <c r="Z440" s="327"/>
      <c r="AA440" s="327"/>
      <c r="AB440" s="327"/>
      <c r="AC440" s="327"/>
      <c r="AD440" s="327"/>
      <c r="AE440" s="327"/>
    </row>
    <row r="441" spans="1:31" ht="15.75" customHeight="1" x14ac:dyDescent="0.25">
      <c r="A441" s="327"/>
      <c r="B441" s="327"/>
      <c r="C441" s="327"/>
      <c r="D441" s="327"/>
      <c r="E441" s="327"/>
      <c r="F441" s="327"/>
      <c r="G441" s="327"/>
      <c r="H441" s="399"/>
      <c r="I441" s="327"/>
      <c r="J441" s="327"/>
      <c r="K441" s="327"/>
      <c r="L441" s="327"/>
      <c r="M441" s="327"/>
      <c r="N441" s="327"/>
      <c r="O441" s="327"/>
      <c r="P441" s="327"/>
      <c r="Q441" s="327"/>
      <c r="R441" s="327"/>
      <c r="S441" s="327"/>
      <c r="T441" s="327"/>
      <c r="U441" s="327"/>
      <c r="V441" s="327"/>
      <c r="W441" s="327"/>
      <c r="X441" s="327"/>
      <c r="Y441" s="327"/>
      <c r="Z441" s="327"/>
      <c r="AA441" s="327"/>
      <c r="AB441" s="327"/>
      <c r="AC441" s="327"/>
      <c r="AD441" s="327"/>
      <c r="AE441" s="327"/>
    </row>
    <row r="442" spans="1:31" ht="15.75" customHeight="1" x14ac:dyDescent="0.25">
      <c r="A442" s="327"/>
      <c r="B442" s="327"/>
      <c r="C442" s="327"/>
      <c r="D442" s="327"/>
      <c r="E442" s="327"/>
      <c r="F442" s="327"/>
      <c r="G442" s="327"/>
      <c r="H442" s="399"/>
      <c r="I442" s="327"/>
      <c r="J442" s="327"/>
      <c r="K442" s="327"/>
      <c r="L442" s="327"/>
      <c r="M442" s="327"/>
      <c r="N442" s="327"/>
      <c r="O442" s="327"/>
      <c r="P442" s="327"/>
      <c r="Q442" s="327"/>
      <c r="R442" s="327"/>
      <c r="S442" s="327"/>
      <c r="T442" s="327"/>
      <c r="U442" s="327"/>
      <c r="V442" s="327"/>
      <c r="W442" s="327"/>
      <c r="X442" s="327"/>
      <c r="Y442" s="327"/>
      <c r="Z442" s="327"/>
      <c r="AA442" s="327"/>
      <c r="AB442" s="327"/>
      <c r="AC442" s="327"/>
      <c r="AD442" s="327"/>
      <c r="AE442" s="327"/>
    </row>
    <row r="443" spans="1:31" ht="15.75" customHeight="1" x14ac:dyDescent="0.25">
      <c r="A443" s="327"/>
      <c r="B443" s="327"/>
      <c r="C443" s="327"/>
      <c r="D443" s="327"/>
      <c r="E443" s="327"/>
      <c r="F443" s="327"/>
      <c r="G443" s="327"/>
      <c r="H443" s="399"/>
      <c r="I443" s="327"/>
      <c r="J443" s="327"/>
      <c r="K443" s="327"/>
      <c r="L443" s="327"/>
      <c r="M443" s="327"/>
      <c r="N443" s="327"/>
      <c r="O443" s="327"/>
      <c r="P443" s="327"/>
      <c r="Q443" s="327"/>
      <c r="R443" s="327"/>
      <c r="S443" s="327"/>
      <c r="T443" s="327"/>
      <c r="U443" s="327"/>
      <c r="V443" s="327"/>
      <c r="W443" s="327"/>
      <c r="X443" s="327"/>
      <c r="Y443" s="327"/>
      <c r="Z443" s="327"/>
      <c r="AA443" s="327"/>
      <c r="AB443" s="327"/>
      <c r="AC443" s="327"/>
      <c r="AD443" s="327"/>
      <c r="AE443" s="327"/>
    </row>
    <row r="444" spans="1:31" ht="15.75" customHeight="1" x14ac:dyDescent="0.25">
      <c r="A444" s="327"/>
      <c r="B444" s="327"/>
      <c r="C444" s="327"/>
      <c r="D444" s="327"/>
      <c r="E444" s="327"/>
      <c r="F444" s="327"/>
      <c r="G444" s="327"/>
      <c r="H444" s="399"/>
      <c r="I444" s="327"/>
      <c r="J444" s="327"/>
      <c r="K444" s="327"/>
      <c r="L444" s="327"/>
      <c r="M444" s="327"/>
      <c r="N444" s="327"/>
      <c r="O444" s="327"/>
      <c r="P444" s="327"/>
      <c r="Q444" s="327"/>
      <c r="R444" s="327"/>
      <c r="S444" s="327"/>
      <c r="T444" s="327"/>
      <c r="U444" s="327"/>
      <c r="V444" s="327"/>
      <c r="W444" s="327"/>
      <c r="X444" s="327"/>
      <c r="Y444" s="327"/>
      <c r="Z444" s="327"/>
      <c r="AA444" s="327"/>
      <c r="AB444" s="327"/>
      <c r="AC444" s="327"/>
      <c r="AD444" s="327"/>
      <c r="AE444" s="327"/>
    </row>
    <row r="445" spans="1:31" ht="15.75" customHeight="1" x14ac:dyDescent="0.25">
      <c r="A445" s="327"/>
      <c r="B445" s="327"/>
      <c r="C445" s="327"/>
      <c r="D445" s="327"/>
      <c r="E445" s="327"/>
      <c r="F445" s="327"/>
      <c r="G445" s="327"/>
      <c r="H445" s="399"/>
      <c r="I445" s="327"/>
      <c r="J445" s="327"/>
      <c r="K445" s="327"/>
      <c r="L445" s="327"/>
      <c r="M445" s="327"/>
      <c r="N445" s="327"/>
      <c r="O445" s="327"/>
      <c r="P445" s="327"/>
      <c r="Q445" s="327"/>
      <c r="R445" s="327"/>
      <c r="S445" s="327"/>
      <c r="T445" s="327"/>
      <c r="U445" s="327"/>
      <c r="V445" s="327"/>
      <c r="W445" s="327"/>
      <c r="X445" s="327"/>
      <c r="Y445" s="327"/>
      <c r="Z445" s="327"/>
      <c r="AA445" s="327"/>
      <c r="AB445" s="327"/>
      <c r="AC445" s="327"/>
      <c r="AD445" s="327"/>
      <c r="AE445" s="327"/>
    </row>
    <row r="446" spans="1:31" ht="15.75" customHeight="1" x14ac:dyDescent="0.25">
      <c r="A446" s="327"/>
      <c r="B446" s="327"/>
      <c r="C446" s="327"/>
      <c r="D446" s="327"/>
      <c r="E446" s="327"/>
      <c r="F446" s="327"/>
      <c r="G446" s="327"/>
      <c r="H446" s="399"/>
      <c r="I446" s="327"/>
      <c r="J446" s="327"/>
      <c r="K446" s="327"/>
      <c r="L446" s="327"/>
      <c r="M446" s="327"/>
      <c r="N446" s="327"/>
      <c r="O446" s="327"/>
      <c r="P446" s="327"/>
      <c r="Q446" s="327"/>
      <c r="R446" s="327"/>
      <c r="S446" s="327"/>
      <c r="T446" s="327"/>
      <c r="U446" s="327"/>
      <c r="V446" s="327"/>
      <c r="W446" s="327"/>
      <c r="X446" s="327"/>
      <c r="Y446" s="327"/>
      <c r="Z446" s="327"/>
      <c r="AA446" s="327"/>
      <c r="AB446" s="327"/>
      <c r="AC446" s="327"/>
      <c r="AD446" s="327"/>
      <c r="AE446" s="327"/>
    </row>
    <row r="447" spans="1:31" ht="15.75" customHeight="1" x14ac:dyDescent="0.25">
      <c r="A447" s="327"/>
      <c r="B447" s="327"/>
      <c r="C447" s="327"/>
      <c r="D447" s="327"/>
      <c r="E447" s="327"/>
      <c r="F447" s="327"/>
      <c r="G447" s="327"/>
      <c r="H447" s="399"/>
      <c r="I447" s="327"/>
      <c r="J447" s="327"/>
      <c r="K447" s="327"/>
      <c r="L447" s="327"/>
      <c r="M447" s="327"/>
      <c r="N447" s="327"/>
      <c r="O447" s="327"/>
      <c r="P447" s="327"/>
      <c r="Q447" s="327"/>
      <c r="R447" s="327"/>
      <c r="S447" s="327"/>
      <c r="T447" s="327"/>
      <c r="U447" s="327"/>
      <c r="V447" s="327"/>
      <c r="W447" s="327"/>
      <c r="X447" s="327"/>
      <c r="Y447" s="327"/>
      <c r="Z447" s="327"/>
      <c r="AA447" s="327"/>
      <c r="AB447" s="327"/>
      <c r="AC447" s="327"/>
      <c r="AD447" s="327"/>
      <c r="AE447" s="327"/>
    </row>
    <row r="448" spans="1:31" ht="15.75" customHeight="1" x14ac:dyDescent="0.25">
      <c r="A448" s="327"/>
      <c r="B448" s="327"/>
      <c r="C448" s="327"/>
      <c r="D448" s="327"/>
      <c r="E448" s="327"/>
      <c r="F448" s="327"/>
      <c r="G448" s="327"/>
      <c r="H448" s="399"/>
      <c r="I448" s="327"/>
      <c r="J448" s="327"/>
      <c r="K448" s="327"/>
      <c r="L448" s="327"/>
      <c r="M448" s="327"/>
      <c r="N448" s="327"/>
      <c r="O448" s="327"/>
      <c r="P448" s="327"/>
      <c r="Q448" s="327"/>
      <c r="R448" s="327"/>
      <c r="S448" s="327"/>
      <c r="T448" s="327"/>
      <c r="U448" s="327"/>
      <c r="V448" s="327"/>
      <c r="W448" s="327"/>
      <c r="X448" s="327"/>
      <c r="Y448" s="327"/>
      <c r="Z448" s="327"/>
      <c r="AA448" s="327"/>
      <c r="AB448" s="327"/>
      <c r="AC448" s="327"/>
      <c r="AD448" s="327"/>
      <c r="AE448" s="327"/>
    </row>
    <row r="449" spans="1:31" ht="15.75" customHeight="1" x14ac:dyDescent="0.25">
      <c r="A449" s="327"/>
      <c r="B449" s="327"/>
      <c r="C449" s="327"/>
      <c r="D449" s="327"/>
      <c r="E449" s="327"/>
      <c r="F449" s="327"/>
      <c r="G449" s="327"/>
      <c r="H449" s="399"/>
      <c r="I449" s="327"/>
      <c r="J449" s="327"/>
      <c r="K449" s="327"/>
      <c r="L449" s="327"/>
      <c r="M449" s="327"/>
      <c r="N449" s="327"/>
      <c r="O449" s="327"/>
      <c r="P449" s="327"/>
      <c r="Q449" s="327"/>
      <c r="R449" s="327"/>
      <c r="S449" s="327"/>
      <c r="T449" s="327"/>
      <c r="U449" s="327"/>
      <c r="V449" s="327"/>
      <c r="W449" s="327"/>
      <c r="X449" s="327"/>
      <c r="Y449" s="327"/>
      <c r="Z449" s="327"/>
      <c r="AA449" s="327"/>
      <c r="AB449" s="327"/>
      <c r="AC449" s="327"/>
      <c r="AD449" s="327"/>
      <c r="AE449" s="327"/>
    </row>
    <row r="450" spans="1:31" ht="15.75" customHeight="1" x14ac:dyDescent="0.25">
      <c r="A450" s="327"/>
      <c r="B450" s="327"/>
      <c r="C450" s="327"/>
      <c r="D450" s="327"/>
      <c r="E450" s="327"/>
      <c r="F450" s="327"/>
      <c r="G450" s="327"/>
      <c r="H450" s="399"/>
      <c r="I450" s="327"/>
      <c r="J450" s="327"/>
      <c r="K450" s="327"/>
      <c r="L450" s="327"/>
      <c r="M450" s="327"/>
      <c r="N450" s="327"/>
      <c r="O450" s="327"/>
      <c r="P450" s="327"/>
      <c r="Q450" s="327"/>
      <c r="R450" s="327"/>
      <c r="S450" s="327"/>
      <c r="T450" s="327"/>
      <c r="U450" s="327"/>
      <c r="V450" s="327"/>
      <c r="W450" s="327"/>
      <c r="X450" s="327"/>
      <c r="Y450" s="327"/>
      <c r="Z450" s="327"/>
      <c r="AA450" s="327"/>
      <c r="AB450" s="327"/>
      <c r="AC450" s="327"/>
      <c r="AD450" s="327"/>
      <c r="AE450" s="327"/>
    </row>
    <row r="451" spans="1:31" ht="15.75" customHeight="1" x14ac:dyDescent="0.25">
      <c r="A451" s="327"/>
      <c r="B451" s="327"/>
      <c r="C451" s="327"/>
      <c r="D451" s="327"/>
      <c r="E451" s="327"/>
      <c r="F451" s="327"/>
      <c r="G451" s="327"/>
      <c r="H451" s="399"/>
      <c r="I451" s="327"/>
      <c r="J451" s="327"/>
      <c r="K451" s="327"/>
      <c r="L451" s="327"/>
      <c r="M451" s="327"/>
      <c r="N451" s="327"/>
      <c r="O451" s="327"/>
      <c r="P451" s="327"/>
      <c r="Q451" s="327"/>
      <c r="R451" s="327"/>
      <c r="S451" s="327"/>
      <c r="T451" s="327"/>
      <c r="U451" s="327"/>
      <c r="V451" s="327"/>
      <c r="W451" s="327"/>
      <c r="X451" s="327"/>
      <c r="Y451" s="327"/>
      <c r="Z451" s="327"/>
      <c r="AA451" s="327"/>
      <c r="AB451" s="327"/>
      <c r="AC451" s="327"/>
      <c r="AD451" s="327"/>
      <c r="AE451" s="327"/>
    </row>
    <row r="452" spans="1:31" ht="15.75" customHeight="1" x14ac:dyDescent="0.25">
      <c r="A452" s="327"/>
      <c r="B452" s="327"/>
      <c r="C452" s="327"/>
      <c r="D452" s="327"/>
      <c r="E452" s="327"/>
      <c r="F452" s="327"/>
      <c r="G452" s="327"/>
      <c r="H452" s="399"/>
      <c r="I452" s="327"/>
      <c r="J452" s="327"/>
      <c r="K452" s="327"/>
      <c r="L452" s="327"/>
      <c r="M452" s="327"/>
      <c r="N452" s="327"/>
      <c r="O452" s="327"/>
      <c r="P452" s="327"/>
      <c r="Q452" s="327"/>
      <c r="R452" s="327"/>
      <c r="S452" s="327"/>
      <c r="T452" s="327"/>
      <c r="U452" s="327"/>
      <c r="V452" s="327"/>
      <c r="W452" s="327"/>
      <c r="X452" s="327"/>
      <c r="Y452" s="327"/>
      <c r="Z452" s="327"/>
      <c r="AA452" s="327"/>
      <c r="AB452" s="327"/>
      <c r="AC452" s="327"/>
      <c r="AD452" s="327"/>
      <c r="AE452" s="327"/>
    </row>
    <row r="453" spans="1:31" ht="15.75" customHeight="1" x14ac:dyDescent="0.25">
      <c r="A453" s="327"/>
      <c r="B453" s="327"/>
      <c r="C453" s="327"/>
      <c r="D453" s="327"/>
      <c r="E453" s="327"/>
      <c r="F453" s="327"/>
      <c r="G453" s="327"/>
      <c r="H453" s="399"/>
      <c r="I453" s="327"/>
      <c r="J453" s="327"/>
      <c r="K453" s="327"/>
      <c r="L453" s="327"/>
      <c r="M453" s="327"/>
      <c r="N453" s="327"/>
      <c r="O453" s="327"/>
      <c r="P453" s="327"/>
      <c r="Q453" s="327"/>
      <c r="R453" s="327"/>
      <c r="S453" s="327"/>
      <c r="T453" s="327"/>
      <c r="U453" s="327"/>
      <c r="V453" s="327"/>
      <c r="W453" s="327"/>
      <c r="X453" s="327"/>
      <c r="Y453" s="327"/>
      <c r="Z453" s="327"/>
      <c r="AA453" s="327"/>
      <c r="AB453" s="327"/>
      <c r="AC453" s="327"/>
      <c r="AD453" s="327"/>
      <c r="AE453" s="327"/>
    </row>
    <row r="454" spans="1:31" ht="15.75" customHeight="1" x14ac:dyDescent="0.25">
      <c r="A454" s="327"/>
      <c r="B454" s="327"/>
      <c r="C454" s="327"/>
      <c r="D454" s="327"/>
      <c r="E454" s="327"/>
      <c r="F454" s="327"/>
      <c r="G454" s="327"/>
      <c r="H454" s="399"/>
      <c r="I454" s="327"/>
      <c r="J454" s="327"/>
      <c r="K454" s="327"/>
      <c r="L454" s="327"/>
      <c r="M454" s="327"/>
      <c r="N454" s="327"/>
      <c r="O454" s="327"/>
      <c r="P454" s="327"/>
      <c r="Q454" s="327"/>
      <c r="R454" s="327"/>
      <c r="S454" s="327"/>
      <c r="T454" s="327"/>
      <c r="U454" s="327"/>
      <c r="V454" s="327"/>
      <c r="W454" s="327"/>
      <c r="X454" s="327"/>
      <c r="Y454" s="327"/>
      <c r="Z454" s="327"/>
      <c r="AA454" s="327"/>
      <c r="AB454" s="327"/>
      <c r="AC454" s="327"/>
      <c r="AD454" s="327"/>
      <c r="AE454" s="327"/>
    </row>
    <row r="455" spans="1:31" ht="15.75" customHeight="1" x14ac:dyDescent="0.25">
      <c r="A455" s="327"/>
      <c r="B455" s="327"/>
      <c r="C455" s="327"/>
      <c r="D455" s="327"/>
      <c r="E455" s="327"/>
      <c r="F455" s="327"/>
      <c r="G455" s="327"/>
      <c r="H455" s="399"/>
      <c r="I455" s="327"/>
      <c r="J455" s="327"/>
      <c r="K455" s="327"/>
      <c r="L455" s="327"/>
      <c r="M455" s="327"/>
      <c r="N455" s="327"/>
      <c r="O455" s="327"/>
      <c r="P455" s="327"/>
      <c r="Q455" s="327"/>
      <c r="R455" s="327"/>
      <c r="S455" s="327"/>
      <c r="T455" s="327"/>
      <c r="U455" s="327"/>
      <c r="V455" s="327"/>
      <c r="W455" s="327"/>
      <c r="X455" s="327"/>
      <c r="Y455" s="327"/>
      <c r="Z455" s="327"/>
      <c r="AA455" s="327"/>
      <c r="AB455" s="327"/>
      <c r="AC455" s="327"/>
      <c r="AD455" s="327"/>
      <c r="AE455" s="327"/>
    </row>
    <row r="456" spans="1:31" ht="15.75" customHeight="1" x14ac:dyDescent="0.25">
      <c r="A456" s="327"/>
      <c r="B456" s="327"/>
      <c r="C456" s="327"/>
      <c r="D456" s="327"/>
      <c r="E456" s="327"/>
      <c r="F456" s="327"/>
      <c r="G456" s="327"/>
      <c r="H456" s="399"/>
      <c r="I456" s="327"/>
      <c r="J456" s="327"/>
      <c r="K456" s="327"/>
      <c r="L456" s="327"/>
      <c r="M456" s="327"/>
      <c r="N456" s="327"/>
      <c r="O456" s="327"/>
      <c r="P456" s="327"/>
      <c r="Q456" s="327"/>
      <c r="R456" s="327"/>
      <c r="S456" s="327"/>
      <c r="T456" s="327"/>
      <c r="U456" s="327"/>
      <c r="V456" s="327"/>
      <c r="W456" s="327"/>
      <c r="X456" s="327"/>
      <c r="Y456" s="327"/>
      <c r="Z456" s="327"/>
      <c r="AA456" s="327"/>
      <c r="AB456" s="327"/>
      <c r="AC456" s="327"/>
      <c r="AD456" s="327"/>
      <c r="AE456" s="327"/>
    </row>
    <row r="457" spans="1:31" ht="15.75" customHeight="1" x14ac:dyDescent="0.25">
      <c r="A457" s="327"/>
      <c r="B457" s="327"/>
      <c r="C457" s="327"/>
      <c r="D457" s="327"/>
      <c r="E457" s="327"/>
      <c r="F457" s="327"/>
      <c r="G457" s="327"/>
      <c r="H457" s="399"/>
      <c r="I457" s="327"/>
      <c r="J457" s="327"/>
      <c r="K457" s="327"/>
      <c r="L457" s="327"/>
      <c r="M457" s="327"/>
      <c r="N457" s="327"/>
      <c r="O457" s="327"/>
      <c r="P457" s="327"/>
      <c r="Q457" s="327"/>
      <c r="R457" s="327"/>
      <c r="S457" s="327"/>
      <c r="T457" s="327"/>
      <c r="U457" s="327"/>
      <c r="V457" s="327"/>
      <c r="W457" s="327"/>
      <c r="X457" s="327"/>
      <c r="Y457" s="327"/>
      <c r="Z457" s="327"/>
      <c r="AA457" s="327"/>
      <c r="AB457" s="327"/>
      <c r="AC457" s="327"/>
      <c r="AD457" s="327"/>
      <c r="AE457" s="327"/>
    </row>
    <row r="458" spans="1:31" ht="15.75" customHeight="1" x14ac:dyDescent="0.25">
      <c r="A458" s="327"/>
      <c r="B458" s="327"/>
      <c r="C458" s="327"/>
      <c r="D458" s="327"/>
      <c r="E458" s="327"/>
      <c r="F458" s="327"/>
      <c r="G458" s="327"/>
      <c r="H458" s="399"/>
      <c r="I458" s="327"/>
      <c r="J458" s="327"/>
      <c r="K458" s="327"/>
      <c r="L458" s="327"/>
      <c r="M458" s="327"/>
      <c r="N458" s="327"/>
      <c r="O458" s="327"/>
      <c r="P458" s="327"/>
      <c r="Q458" s="327"/>
      <c r="R458" s="327"/>
      <c r="S458" s="327"/>
      <c r="T458" s="327"/>
      <c r="U458" s="327"/>
      <c r="V458" s="327"/>
      <c r="W458" s="327"/>
      <c r="X458" s="327"/>
      <c r="Y458" s="327"/>
      <c r="Z458" s="327"/>
      <c r="AA458" s="327"/>
      <c r="AB458" s="327"/>
      <c r="AC458" s="327"/>
      <c r="AD458" s="327"/>
      <c r="AE458" s="327"/>
    </row>
    <row r="459" spans="1:31" ht="15.75" customHeight="1" x14ac:dyDescent="0.25">
      <c r="A459" s="327"/>
      <c r="B459" s="327"/>
      <c r="C459" s="327"/>
      <c r="D459" s="327"/>
      <c r="E459" s="327"/>
      <c r="F459" s="327"/>
      <c r="G459" s="327"/>
      <c r="H459" s="399"/>
      <c r="I459" s="327"/>
      <c r="J459" s="327"/>
      <c r="K459" s="327"/>
      <c r="L459" s="327"/>
      <c r="M459" s="327"/>
      <c r="N459" s="327"/>
      <c r="O459" s="327"/>
      <c r="P459" s="327"/>
      <c r="Q459" s="327"/>
      <c r="R459" s="327"/>
      <c r="S459" s="327"/>
      <c r="T459" s="327"/>
      <c r="U459" s="327"/>
      <c r="V459" s="327"/>
      <c r="W459" s="327"/>
      <c r="X459" s="327"/>
      <c r="Y459" s="327"/>
      <c r="Z459" s="327"/>
      <c r="AA459" s="327"/>
      <c r="AB459" s="327"/>
      <c r="AC459" s="327"/>
      <c r="AD459" s="327"/>
      <c r="AE459" s="327"/>
    </row>
    <row r="460" spans="1:31" ht="15.75" customHeight="1" x14ac:dyDescent="0.25">
      <c r="A460" s="327"/>
      <c r="B460" s="327"/>
      <c r="C460" s="327"/>
      <c r="D460" s="327"/>
      <c r="E460" s="327"/>
      <c r="F460" s="327"/>
      <c r="G460" s="327"/>
      <c r="H460" s="399"/>
      <c r="I460" s="327"/>
      <c r="J460" s="327"/>
      <c r="K460" s="327"/>
      <c r="L460" s="327"/>
      <c r="M460" s="327"/>
      <c r="N460" s="327"/>
      <c r="O460" s="327"/>
      <c r="P460" s="327"/>
      <c r="Q460" s="327"/>
      <c r="R460" s="327"/>
      <c r="S460" s="327"/>
      <c r="T460" s="327"/>
      <c r="U460" s="327"/>
      <c r="V460" s="327"/>
      <c r="W460" s="327"/>
      <c r="X460" s="327"/>
      <c r="Y460" s="327"/>
      <c r="Z460" s="327"/>
      <c r="AA460" s="327"/>
      <c r="AB460" s="327"/>
      <c r="AC460" s="327"/>
      <c r="AD460" s="327"/>
      <c r="AE460" s="327"/>
    </row>
    <row r="461" spans="1:31" ht="15.75" customHeight="1" x14ac:dyDescent="0.25">
      <c r="A461" s="327"/>
      <c r="B461" s="327"/>
      <c r="C461" s="327"/>
      <c r="D461" s="327"/>
      <c r="E461" s="327"/>
      <c r="F461" s="327"/>
      <c r="G461" s="327"/>
      <c r="H461" s="399"/>
      <c r="I461" s="327"/>
      <c r="J461" s="327"/>
      <c r="K461" s="327"/>
      <c r="L461" s="327"/>
      <c r="M461" s="327"/>
      <c r="N461" s="327"/>
      <c r="O461" s="327"/>
      <c r="P461" s="327"/>
      <c r="Q461" s="327"/>
      <c r="R461" s="327"/>
      <c r="S461" s="327"/>
      <c r="T461" s="327"/>
      <c r="U461" s="327"/>
      <c r="V461" s="327"/>
      <c r="W461" s="327"/>
      <c r="X461" s="327"/>
      <c r="Y461" s="327"/>
      <c r="Z461" s="327"/>
      <c r="AA461" s="327"/>
      <c r="AB461" s="327"/>
      <c r="AC461" s="327"/>
      <c r="AD461" s="327"/>
      <c r="AE461" s="327"/>
    </row>
    <row r="462" spans="1:31" ht="15.75" customHeight="1" x14ac:dyDescent="0.25">
      <c r="A462" s="327"/>
      <c r="B462" s="327"/>
      <c r="C462" s="327"/>
      <c r="D462" s="327"/>
      <c r="E462" s="327"/>
      <c r="F462" s="327"/>
      <c r="G462" s="327"/>
      <c r="H462" s="399"/>
      <c r="I462" s="327"/>
      <c r="J462" s="327"/>
      <c r="K462" s="327"/>
      <c r="L462" s="327"/>
      <c r="M462" s="327"/>
      <c r="N462" s="327"/>
      <c r="O462" s="327"/>
      <c r="P462" s="327"/>
      <c r="Q462" s="327"/>
      <c r="R462" s="327"/>
      <c r="S462" s="327"/>
      <c r="T462" s="327"/>
      <c r="U462" s="327"/>
      <c r="V462" s="327"/>
      <c r="W462" s="327"/>
      <c r="X462" s="327"/>
      <c r="Y462" s="327"/>
      <c r="Z462" s="327"/>
      <c r="AA462" s="327"/>
      <c r="AB462" s="327"/>
      <c r="AC462" s="327"/>
      <c r="AD462" s="327"/>
      <c r="AE462" s="327"/>
    </row>
    <row r="463" spans="1:31" ht="15.75" customHeight="1" x14ac:dyDescent="0.25">
      <c r="A463" s="327"/>
      <c r="B463" s="327"/>
      <c r="C463" s="327"/>
      <c r="D463" s="327"/>
      <c r="E463" s="327"/>
      <c r="F463" s="327"/>
      <c r="G463" s="327"/>
      <c r="H463" s="399"/>
      <c r="I463" s="327"/>
      <c r="J463" s="327"/>
      <c r="K463" s="327"/>
      <c r="L463" s="327"/>
      <c r="M463" s="327"/>
      <c r="N463" s="327"/>
      <c r="O463" s="327"/>
      <c r="P463" s="327"/>
      <c r="Q463" s="327"/>
      <c r="R463" s="327"/>
      <c r="S463" s="327"/>
      <c r="T463" s="327"/>
      <c r="U463" s="327"/>
      <c r="V463" s="327"/>
      <c r="W463" s="327"/>
      <c r="X463" s="327"/>
      <c r="Y463" s="327"/>
      <c r="Z463" s="327"/>
      <c r="AA463" s="327"/>
      <c r="AB463" s="327"/>
      <c r="AC463" s="327"/>
      <c r="AD463" s="327"/>
      <c r="AE463" s="327"/>
    </row>
    <row r="464" spans="1:31" ht="15.75" customHeight="1" x14ac:dyDescent="0.25">
      <c r="A464" s="327"/>
      <c r="B464" s="327"/>
      <c r="C464" s="327"/>
      <c r="D464" s="327"/>
      <c r="E464" s="327"/>
      <c r="F464" s="327"/>
      <c r="G464" s="327"/>
      <c r="H464" s="399"/>
      <c r="I464" s="327"/>
      <c r="J464" s="327"/>
      <c r="K464" s="327"/>
      <c r="L464" s="327"/>
      <c r="M464" s="327"/>
      <c r="N464" s="327"/>
      <c r="O464" s="327"/>
      <c r="P464" s="327"/>
      <c r="Q464" s="327"/>
      <c r="R464" s="327"/>
      <c r="S464" s="327"/>
      <c r="T464" s="327"/>
      <c r="U464" s="327"/>
      <c r="V464" s="327"/>
      <c r="W464" s="327"/>
      <c r="X464" s="327"/>
      <c r="Y464" s="327"/>
      <c r="Z464" s="327"/>
      <c r="AA464" s="327"/>
      <c r="AB464" s="327"/>
      <c r="AC464" s="327"/>
      <c r="AD464" s="327"/>
      <c r="AE464" s="327"/>
    </row>
    <row r="465" spans="1:31" ht="15.75" customHeight="1" x14ac:dyDescent="0.25">
      <c r="A465" s="327"/>
      <c r="B465" s="327"/>
      <c r="C465" s="327"/>
      <c r="D465" s="327"/>
      <c r="E465" s="327"/>
      <c r="F465" s="327"/>
      <c r="G465" s="327"/>
      <c r="H465" s="399"/>
      <c r="I465" s="327"/>
      <c r="J465" s="327"/>
      <c r="K465" s="327"/>
      <c r="L465" s="327"/>
      <c r="M465" s="327"/>
      <c r="N465" s="327"/>
      <c r="O465" s="327"/>
      <c r="P465" s="327"/>
      <c r="Q465" s="327"/>
      <c r="R465" s="327"/>
      <c r="S465" s="327"/>
      <c r="T465" s="327"/>
      <c r="U465" s="327"/>
      <c r="V465" s="327"/>
      <c r="W465" s="327"/>
      <c r="X465" s="327"/>
      <c r="Y465" s="327"/>
      <c r="Z465" s="327"/>
      <c r="AA465" s="327"/>
      <c r="AB465" s="327"/>
      <c r="AC465" s="327"/>
      <c r="AD465" s="327"/>
      <c r="AE465" s="327"/>
    </row>
    <row r="466" spans="1:31" ht="15.75" customHeight="1" x14ac:dyDescent="0.25">
      <c r="A466" s="327"/>
      <c r="B466" s="327"/>
      <c r="C466" s="327"/>
      <c r="D466" s="327"/>
      <c r="E466" s="327"/>
      <c r="F466" s="327"/>
      <c r="G466" s="327"/>
      <c r="H466" s="399"/>
      <c r="I466" s="327"/>
      <c r="J466" s="327"/>
      <c r="K466" s="327"/>
      <c r="L466" s="327"/>
      <c r="M466" s="327"/>
      <c r="N466" s="327"/>
      <c r="O466" s="327"/>
      <c r="P466" s="327"/>
      <c r="Q466" s="327"/>
      <c r="R466" s="327"/>
      <c r="S466" s="327"/>
      <c r="T466" s="327"/>
      <c r="U466" s="327"/>
      <c r="V466" s="327"/>
      <c r="W466" s="327"/>
      <c r="X466" s="327"/>
      <c r="Y466" s="327"/>
      <c r="Z466" s="327"/>
      <c r="AA466" s="327"/>
      <c r="AB466" s="327"/>
      <c r="AC466" s="327"/>
      <c r="AD466" s="327"/>
      <c r="AE466" s="327"/>
    </row>
    <row r="467" spans="1:31" ht="15.75" customHeight="1" x14ac:dyDescent="0.25">
      <c r="A467" s="327"/>
      <c r="B467" s="327"/>
      <c r="C467" s="327"/>
      <c r="D467" s="327"/>
      <c r="E467" s="327"/>
      <c r="F467" s="327"/>
      <c r="G467" s="327"/>
      <c r="H467" s="399"/>
      <c r="I467" s="327"/>
      <c r="J467" s="327"/>
      <c r="K467" s="327"/>
      <c r="L467" s="327"/>
      <c r="M467" s="327"/>
      <c r="N467" s="327"/>
      <c r="O467" s="327"/>
      <c r="P467" s="327"/>
      <c r="Q467" s="327"/>
      <c r="R467" s="327"/>
      <c r="S467" s="327"/>
      <c r="T467" s="327"/>
      <c r="U467" s="327"/>
      <c r="V467" s="327"/>
      <c r="W467" s="327"/>
      <c r="X467" s="327"/>
      <c r="Y467" s="327"/>
      <c r="Z467" s="327"/>
      <c r="AA467" s="327"/>
      <c r="AB467" s="327"/>
      <c r="AC467" s="327"/>
      <c r="AD467" s="327"/>
      <c r="AE467" s="327"/>
    </row>
    <row r="468" spans="1:31" ht="15.75" customHeight="1" x14ac:dyDescent="0.25">
      <c r="A468" s="327"/>
      <c r="B468" s="327"/>
      <c r="C468" s="327"/>
      <c r="D468" s="327"/>
      <c r="E468" s="327"/>
      <c r="F468" s="327"/>
      <c r="G468" s="327"/>
      <c r="H468" s="399"/>
      <c r="I468" s="327"/>
      <c r="J468" s="327"/>
      <c r="K468" s="327"/>
      <c r="L468" s="327"/>
      <c r="M468" s="327"/>
      <c r="N468" s="327"/>
      <c r="O468" s="327"/>
      <c r="P468" s="327"/>
      <c r="Q468" s="327"/>
      <c r="R468" s="327"/>
      <c r="S468" s="327"/>
      <c r="T468" s="327"/>
      <c r="U468" s="327"/>
      <c r="V468" s="327"/>
      <c r="W468" s="327"/>
      <c r="X468" s="327"/>
      <c r="Y468" s="327"/>
      <c r="Z468" s="327"/>
      <c r="AA468" s="327"/>
      <c r="AB468" s="327"/>
      <c r="AC468" s="327"/>
      <c r="AD468" s="327"/>
      <c r="AE468" s="327"/>
    </row>
    <row r="469" spans="1:31" ht="15.75" customHeight="1" x14ac:dyDescent="0.25">
      <c r="A469" s="327"/>
      <c r="B469" s="327"/>
      <c r="C469" s="327"/>
      <c r="D469" s="327"/>
      <c r="E469" s="327"/>
      <c r="F469" s="327"/>
      <c r="G469" s="327"/>
      <c r="H469" s="399"/>
      <c r="I469" s="327"/>
      <c r="J469" s="327"/>
      <c r="K469" s="327"/>
      <c r="L469" s="327"/>
      <c r="M469" s="327"/>
      <c r="N469" s="327"/>
      <c r="O469" s="327"/>
      <c r="P469" s="327"/>
      <c r="Q469" s="327"/>
      <c r="R469" s="327"/>
      <c r="S469" s="327"/>
      <c r="T469" s="327"/>
      <c r="U469" s="327"/>
      <c r="V469" s="327"/>
      <c r="W469" s="327"/>
      <c r="X469" s="327"/>
      <c r="Y469" s="327"/>
      <c r="Z469" s="327"/>
      <c r="AA469" s="327"/>
      <c r="AB469" s="327"/>
      <c r="AC469" s="327"/>
      <c r="AD469" s="327"/>
      <c r="AE469" s="327"/>
    </row>
    <row r="470" spans="1:31" ht="15.75" customHeight="1" x14ac:dyDescent="0.25">
      <c r="A470" s="327"/>
      <c r="B470" s="327"/>
      <c r="C470" s="327"/>
      <c r="D470" s="327"/>
      <c r="E470" s="327"/>
      <c r="F470" s="327"/>
      <c r="G470" s="327"/>
      <c r="H470" s="399"/>
      <c r="I470" s="327"/>
      <c r="J470" s="327"/>
      <c r="K470" s="327"/>
      <c r="L470" s="327"/>
      <c r="M470" s="327"/>
      <c r="N470" s="327"/>
      <c r="O470" s="327"/>
      <c r="P470" s="327"/>
      <c r="Q470" s="327"/>
      <c r="R470" s="327"/>
      <c r="S470" s="327"/>
      <c r="T470" s="327"/>
      <c r="U470" s="327"/>
      <c r="V470" s="327"/>
      <c r="W470" s="327"/>
      <c r="X470" s="327"/>
      <c r="Y470" s="327"/>
      <c r="Z470" s="327"/>
      <c r="AA470" s="327"/>
      <c r="AB470" s="327"/>
      <c r="AC470" s="327"/>
      <c r="AD470" s="327"/>
      <c r="AE470" s="327"/>
    </row>
    <row r="471" spans="1:31" ht="15.75" customHeight="1" x14ac:dyDescent="0.25">
      <c r="A471" s="327"/>
      <c r="B471" s="327"/>
      <c r="C471" s="327"/>
      <c r="D471" s="327"/>
      <c r="E471" s="327"/>
      <c r="F471" s="327"/>
      <c r="G471" s="327"/>
      <c r="H471" s="399"/>
      <c r="I471" s="327"/>
      <c r="J471" s="327"/>
      <c r="K471" s="327"/>
      <c r="L471" s="327"/>
      <c r="M471" s="327"/>
      <c r="N471" s="327"/>
      <c r="O471" s="327"/>
      <c r="P471" s="327"/>
      <c r="Q471" s="327"/>
      <c r="R471" s="327"/>
      <c r="S471" s="327"/>
      <c r="T471" s="327"/>
      <c r="U471" s="327"/>
      <c r="V471" s="327"/>
      <c r="W471" s="327"/>
      <c r="X471" s="327"/>
      <c r="Y471" s="327"/>
      <c r="Z471" s="327"/>
      <c r="AA471" s="327"/>
      <c r="AB471" s="327"/>
      <c r="AC471" s="327"/>
      <c r="AD471" s="327"/>
      <c r="AE471" s="327"/>
    </row>
    <row r="472" spans="1:31" ht="15.75" customHeight="1" x14ac:dyDescent="0.25">
      <c r="A472" s="327"/>
      <c r="B472" s="327"/>
      <c r="C472" s="327"/>
      <c r="D472" s="327"/>
      <c r="E472" s="327"/>
      <c r="F472" s="327"/>
      <c r="G472" s="327"/>
      <c r="H472" s="399"/>
      <c r="I472" s="327"/>
      <c r="J472" s="327"/>
      <c r="K472" s="327"/>
      <c r="L472" s="327"/>
      <c r="M472" s="327"/>
      <c r="N472" s="327"/>
      <c r="O472" s="327"/>
      <c r="P472" s="327"/>
      <c r="Q472" s="327"/>
      <c r="R472" s="327"/>
      <c r="S472" s="327"/>
      <c r="T472" s="327"/>
      <c r="U472" s="327"/>
      <c r="V472" s="327"/>
      <c r="W472" s="327"/>
      <c r="X472" s="327"/>
      <c r="Y472" s="327"/>
      <c r="Z472" s="327"/>
      <c r="AA472" s="327"/>
      <c r="AB472" s="327"/>
      <c r="AC472" s="327"/>
      <c r="AD472" s="327"/>
      <c r="AE472" s="327"/>
    </row>
    <row r="473" spans="1:31" ht="15.75" customHeight="1" x14ac:dyDescent="0.25">
      <c r="A473" s="327"/>
      <c r="B473" s="327"/>
      <c r="C473" s="327"/>
      <c r="D473" s="327"/>
      <c r="E473" s="327"/>
      <c r="F473" s="327"/>
      <c r="G473" s="327"/>
      <c r="H473" s="399"/>
      <c r="I473" s="327"/>
      <c r="J473" s="327"/>
      <c r="K473" s="327"/>
      <c r="L473" s="327"/>
      <c r="M473" s="327"/>
      <c r="N473" s="327"/>
      <c r="O473" s="327"/>
      <c r="P473" s="327"/>
      <c r="Q473" s="327"/>
      <c r="R473" s="327"/>
      <c r="S473" s="327"/>
      <c r="T473" s="327"/>
      <c r="U473" s="327"/>
      <c r="V473" s="327"/>
      <c r="W473" s="327"/>
      <c r="X473" s="327"/>
      <c r="Y473" s="327"/>
      <c r="Z473" s="327"/>
      <c r="AA473" s="327"/>
      <c r="AB473" s="327"/>
      <c r="AC473" s="327"/>
      <c r="AD473" s="327"/>
      <c r="AE473" s="327"/>
    </row>
    <row r="474" spans="1:31" ht="15.75" customHeight="1" x14ac:dyDescent="0.25">
      <c r="A474" s="327"/>
      <c r="B474" s="327"/>
      <c r="C474" s="327"/>
      <c r="D474" s="327"/>
      <c r="E474" s="327"/>
      <c r="F474" s="327"/>
      <c r="G474" s="327"/>
      <c r="H474" s="399"/>
      <c r="I474" s="327"/>
      <c r="J474" s="327"/>
      <c r="K474" s="327"/>
      <c r="L474" s="327"/>
      <c r="M474" s="327"/>
      <c r="N474" s="327"/>
      <c r="O474" s="327"/>
      <c r="P474" s="327"/>
      <c r="Q474" s="327"/>
      <c r="R474" s="327"/>
      <c r="S474" s="327"/>
      <c r="T474" s="327"/>
      <c r="U474" s="327"/>
      <c r="V474" s="327"/>
      <c r="W474" s="327"/>
      <c r="X474" s="327"/>
      <c r="Y474" s="327"/>
      <c r="Z474" s="327"/>
      <c r="AA474" s="327"/>
      <c r="AB474" s="327"/>
      <c r="AC474" s="327"/>
      <c r="AD474" s="327"/>
      <c r="AE474" s="327"/>
    </row>
    <row r="475" spans="1:31" ht="15.75" customHeight="1" x14ac:dyDescent="0.25">
      <c r="A475" s="327"/>
      <c r="B475" s="327"/>
      <c r="C475" s="327"/>
      <c r="D475" s="327"/>
      <c r="E475" s="327"/>
      <c r="F475" s="327"/>
      <c r="G475" s="327"/>
      <c r="H475" s="399"/>
      <c r="I475" s="327"/>
      <c r="J475" s="327"/>
      <c r="K475" s="327"/>
      <c r="L475" s="327"/>
      <c r="M475" s="327"/>
      <c r="N475" s="327"/>
      <c r="O475" s="327"/>
      <c r="P475" s="327"/>
      <c r="Q475" s="327"/>
      <c r="R475" s="327"/>
      <c r="S475" s="327"/>
      <c r="T475" s="327"/>
      <c r="U475" s="327"/>
      <c r="V475" s="327"/>
      <c r="W475" s="327"/>
      <c r="X475" s="327"/>
      <c r="Y475" s="327"/>
      <c r="Z475" s="327"/>
      <c r="AA475" s="327"/>
      <c r="AB475" s="327"/>
      <c r="AC475" s="327"/>
      <c r="AD475" s="327"/>
      <c r="AE475" s="327"/>
    </row>
    <row r="476" spans="1:31" ht="15.75" customHeight="1" x14ac:dyDescent="0.25">
      <c r="A476" s="327"/>
      <c r="B476" s="327"/>
      <c r="C476" s="327"/>
      <c r="D476" s="327"/>
      <c r="E476" s="327"/>
      <c r="F476" s="327"/>
      <c r="G476" s="327"/>
      <c r="H476" s="399"/>
      <c r="I476" s="327"/>
      <c r="J476" s="327"/>
      <c r="K476" s="327"/>
      <c r="L476" s="327"/>
      <c r="M476" s="327"/>
      <c r="N476" s="327"/>
      <c r="O476" s="327"/>
      <c r="P476" s="327"/>
      <c r="Q476" s="327"/>
      <c r="R476" s="327"/>
      <c r="S476" s="327"/>
      <c r="T476" s="327"/>
      <c r="U476" s="327"/>
      <c r="V476" s="327"/>
      <c r="W476" s="327"/>
      <c r="X476" s="327"/>
      <c r="Y476" s="327"/>
      <c r="Z476" s="327"/>
      <c r="AA476" s="327"/>
      <c r="AB476" s="327"/>
      <c r="AC476" s="327"/>
      <c r="AD476" s="327"/>
      <c r="AE476" s="327"/>
    </row>
    <row r="477" spans="1:31" ht="15.75" customHeight="1" x14ac:dyDescent="0.25">
      <c r="A477" s="327"/>
      <c r="B477" s="327"/>
      <c r="C477" s="327"/>
      <c r="D477" s="327"/>
      <c r="E477" s="327"/>
      <c r="F477" s="327"/>
      <c r="G477" s="327"/>
      <c r="H477" s="399"/>
      <c r="I477" s="327"/>
      <c r="J477" s="327"/>
      <c r="K477" s="327"/>
      <c r="L477" s="327"/>
      <c r="M477" s="327"/>
      <c r="N477" s="327"/>
      <c r="O477" s="327"/>
      <c r="P477" s="327"/>
      <c r="Q477" s="327"/>
      <c r="R477" s="327"/>
      <c r="S477" s="327"/>
      <c r="T477" s="327"/>
      <c r="U477" s="327"/>
      <c r="V477" s="327"/>
      <c r="W477" s="327"/>
      <c r="X477" s="327"/>
      <c r="Y477" s="327"/>
      <c r="Z477" s="327"/>
      <c r="AA477" s="327"/>
      <c r="AB477" s="327"/>
      <c r="AC477" s="327"/>
      <c r="AD477" s="327"/>
      <c r="AE477" s="327"/>
    </row>
    <row r="478" spans="1:31" ht="15.75" customHeight="1" x14ac:dyDescent="0.25">
      <c r="A478" s="327"/>
      <c r="B478" s="327"/>
      <c r="C478" s="327"/>
      <c r="D478" s="327"/>
      <c r="E478" s="327"/>
      <c r="F478" s="327"/>
      <c r="G478" s="327"/>
      <c r="H478" s="399"/>
      <c r="I478" s="327"/>
      <c r="J478" s="327"/>
      <c r="K478" s="327"/>
      <c r="L478" s="327"/>
      <c r="M478" s="327"/>
      <c r="N478" s="327"/>
      <c r="O478" s="327"/>
      <c r="P478" s="327"/>
      <c r="Q478" s="327"/>
      <c r="R478" s="327"/>
      <c r="S478" s="327"/>
      <c r="T478" s="327"/>
      <c r="U478" s="327"/>
      <c r="V478" s="327"/>
      <c r="W478" s="327"/>
      <c r="X478" s="327"/>
      <c r="Y478" s="327"/>
      <c r="Z478" s="327"/>
      <c r="AA478" s="327"/>
      <c r="AB478" s="327"/>
      <c r="AC478" s="327"/>
      <c r="AD478" s="327"/>
      <c r="AE478" s="327"/>
    </row>
    <row r="479" spans="1:31" ht="15.75" customHeight="1" x14ac:dyDescent="0.25">
      <c r="A479" s="327"/>
      <c r="B479" s="327"/>
      <c r="C479" s="327"/>
      <c r="D479" s="327"/>
      <c r="E479" s="327"/>
      <c r="F479" s="327"/>
      <c r="G479" s="327"/>
      <c r="H479" s="399"/>
      <c r="I479" s="327"/>
      <c r="J479" s="327"/>
      <c r="K479" s="327"/>
      <c r="L479" s="327"/>
      <c r="M479" s="327"/>
      <c r="N479" s="327"/>
      <c r="O479" s="327"/>
      <c r="P479" s="327"/>
      <c r="Q479" s="327"/>
      <c r="R479" s="327"/>
      <c r="S479" s="327"/>
      <c r="T479" s="327"/>
      <c r="U479" s="327"/>
      <c r="V479" s="327"/>
      <c r="W479" s="327"/>
      <c r="X479" s="327"/>
      <c r="Y479" s="327"/>
      <c r="Z479" s="327"/>
      <c r="AA479" s="327"/>
      <c r="AB479" s="327"/>
      <c r="AC479" s="327"/>
      <c r="AD479" s="327"/>
      <c r="AE479" s="327"/>
    </row>
    <row r="480" spans="1:31" ht="15.75" customHeight="1" x14ac:dyDescent="0.25">
      <c r="A480" s="327"/>
      <c r="B480" s="327"/>
      <c r="C480" s="327"/>
      <c r="D480" s="327"/>
      <c r="E480" s="327"/>
      <c r="F480" s="327"/>
      <c r="G480" s="327"/>
      <c r="H480" s="399"/>
      <c r="I480" s="327"/>
      <c r="J480" s="327"/>
      <c r="K480" s="327"/>
      <c r="L480" s="327"/>
      <c r="M480" s="327"/>
      <c r="N480" s="327"/>
      <c r="O480" s="327"/>
      <c r="P480" s="327"/>
      <c r="Q480" s="327"/>
      <c r="R480" s="327"/>
      <c r="S480" s="327"/>
      <c r="T480" s="327"/>
      <c r="U480" s="327"/>
      <c r="V480" s="327"/>
      <c r="W480" s="327"/>
      <c r="X480" s="327"/>
      <c r="Y480" s="327"/>
      <c r="Z480" s="327"/>
      <c r="AA480" s="327"/>
      <c r="AB480" s="327"/>
      <c r="AC480" s="327"/>
      <c r="AD480" s="327"/>
      <c r="AE480" s="327"/>
    </row>
    <row r="481" spans="1:31" ht="15.75" customHeight="1" x14ac:dyDescent="0.25">
      <c r="A481" s="327"/>
      <c r="B481" s="327"/>
      <c r="C481" s="327"/>
      <c r="D481" s="327"/>
      <c r="E481" s="327"/>
      <c r="F481" s="327"/>
      <c r="G481" s="327"/>
      <c r="H481" s="399"/>
      <c r="I481" s="327"/>
      <c r="J481" s="327"/>
      <c r="K481" s="327"/>
      <c r="L481" s="327"/>
      <c r="M481" s="327"/>
      <c r="N481" s="327"/>
      <c r="O481" s="327"/>
      <c r="P481" s="327"/>
      <c r="Q481" s="327"/>
      <c r="R481" s="327"/>
      <c r="S481" s="327"/>
      <c r="T481" s="327"/>
      <c r="U481" s="327"/>
      <c r="V481" s="327"/>
      <c r="W481" s="327"/>
      <c r="X481" s="327"/>
      <c r="Y481" s="327"/>
      <c r="Z481" s="327"/>
      <c r="AA481" s="327"/>
      <c r="AB481" s="327"/>
      <c r="AC481" s="327"/>
      <c r="AD481" s="327"/>
      <c r="AE481" s="327"/>
    </row>
    <row r="482" spans="1:31" ht="15.75" customHeight="1" x14ac:dyDescent="0.25">
      <c r="A482" s="327"/>
      <c r="B482" s="327"/>
      <c r="C482" s="327"/>
      <c r="D482" s="327"/>
      <c r="E482" s="327"/>
      <c r="F482" s="327"/>
      <c r="G482" s="327"/>
      <c r="H482" s="399"/>
      <c r="I482" s="327"/>
      <c r="J482" s="327"/>
      <c r="K482" s="327"/>
      <c r="L482" s="327"/>
      <c r="M482" s="327"/>
      <c r="N482" s="327"/>
      <c r="O482" s="327"/>
      <c r="P482" s="327"/>
      <c r="Q482" s="327"/>
      <c r="R482" s="327"/>
      <c r="S482" s="327"/>
      <c r="T482" s="327"/>
      <c r="U482" s="327"/>
      <c r="V482" s="327"/>
      <c r="W482" s="327"/>
      <c r="X482" s="327"/>
      <c r="Y482" s="327"/>
      <c r="Z482" s="327"/>
      <c r="AA482" s="327"/>
      <c r="AB482" s="327"/>
      <c r="AC482" s="327"/>
      <c r="AD482" s="327"/>
      <c r="AE482" s="327"/>
    </row>
    <row r="483" spans="1:31" ht="15.75" customHeight="1" x14ac:dyDescent="0.25">
      <c r="A483" s="327"/>
      <c r="B483" s="327"/>
      <c r="C483" s="327"/>
      <c r="D483" s="327"/>
      <c r="E483" s="327"/>
      <c r="F483" s="327"/>
      <c r="G483" s="327"/>
      <c r="H483" s="399"/>
      <c r="I483" s="327"/>
      <c r="J483" s="327"/>
      <c r="K483" s="327"/>
      <c r="L483" s="327"/>
      <c r="M483" s="327"/>
      <c r="N483" s="327"/>
      <c r="O483" s="327"/>
      <c r="P483" s="327"/>
      <c r="Q483" s="327"/>
      <c r="R483" s="327"/>
      <c r="S483" s="327"/>
      <c r="T483" s="327"/>
      <c r="U483" s="327"/>
      <c r="V483" s="327"/>
      <c r="W483" s="327"/>
      <c r="X483" s="327"/>
      <c r="Y483" s="327"/>
      <c r="Z483" s="327"/>
      <c r="AA483" s="327"/>
      <c r="AB483" s="327"/>
      <c r="AC483" s="327"/>
      <c r="AD483" s="327"/>
      <c r="AE483" s="327"/>
    </row>
    <row r="484" spans="1:31" ht="15.75" customHeight="1" x14ac:dyDescent="0.25">
      <c r="A484" s="327"/>
      <c r="B484" s="327"/>
      <c r="C484" s="327"/>
      <c r="D484" s="327"/>
      <c r="E484" s="327"/>
      <c r="F484" s="327"/>
      <c r="G484" s="327"/>
      <c r="H484" s="399"/>
      <c r="I484" s="327"/>
      <c r="J484" s="327"/>
      <c r="K484" s="327"/>
      <c r="L484" s="327"/>
      <c r="M484" s="327"/>
      <c r="N484" s="327"/>
      <c r="O484" s="327"/>
      <c r="P484" s="327"/>
      <c r="Q484" s="327"/>
      <c r="R484" s="327"/>
      <c r="S484" s="327"/>
      <c r="T484" s="327"/>
      <c r="U484" s="327"/>
      <c r="V484" s="327"/>
      <c r="W484" s="327"/>
      <c r="X484" s="327"/>
      <c r="Y484" s="327"/>
      <c r="Z484" s="327"/>
      <c r="AA484" s="327"/>
      <c r="AB484" s="327"/>
      <c r="AC484" s="327"/>
      <c r="AD484" s="327"/>
      <c r="AE484" s="327"/>
    </row>
    <row r="485" spans="1:31" ht="15.75" customHeight="1" x14ac:dyDescent="0.25">
      <c r="A485" s="327"/>
      <c r="B485" s="327"/>
      <c r="C485" s="327"/>
      <c r="D485" s="327"/>
      <c r="E485" s="327"/>
      <c r="F485" s="327"/>
      <c r="G485" s="327"/>
      <c r="H485" s="399"/>
      <c r="I485" s="327"/>
      <c r="J485" s="327"/>
      <c r="K485" s="327"/>
      <c r="L485" s="327"/>
      <c r="M485" s="327"/>
      <c r="N485" s="327"/>
      <c r="O485" s="327"/>
      <c r="P485" s="327"/>
      <c r="Q485" s="327"/>
      <c r="R485" s="327"/>
      <c r="S485" s="327"/>
      <c r="T485" s="327"/>
      <c r="U485" s="327"/>
      <c r="V485" s="327"/>
      <c r="W485" s="327"/>
      <c r="X485" s="327"/>
      <c r="Y485" s="327"/>
      <c r="Z485" s="327"/>
      <c r="AA485" s="327"/>
      <c r="AB485" s="327"/>
      <c r="AC485" s="327"/>
      <c r="AD485" s="327"/>
      <c r="AE485" s="327"/>
    </row>
    <row r="486" spans="1:31" ht="15.75" customHeight="1" x14ac:dyDescent="0.25">
      <c r="A486" s="327"/>
      <c r="B486" s="327"/>
      <c r="C486" s="327"/>
      <c r="D486" s="327"/>
      <c r="E486" s="327"/>
      <c r="F486" s="327"/>
      <c r="G486" s="327"/>
      <c r="H486" s="399"/>
      <c r="I486" s="327"/>
      <c r="J486" s="327"/>
      <c r="K486" s="327"/>
      <c r="L486" s="327"/>
      <c r="M486" s="327"/>
      <c r="N486" s="327"/>
      <c r="O486" s="327"/>
      <c r="P486" s="327"/>
      <c r="Q486" s="327"/>
      <c r="R486" s="327"/>
      <c r="S486" s="327"/>
      <c r="T486" s="327"/>
      <c r="U486" s="327"/>
      <c r="V486" s="327"/>
      <c r="W486" s="327"/>
      <c r="X486" s="327"/>
      <c r="Y486" s="327"/>
      <c r="Z486" s="327"/>
      <c r="AA486" s="327"/>
      <c r="AB486" s="327"/>
      <c r="AC486" s="327"/>
      <c r="AD486" s="327"/>
      <c r="AE486" s="327"/>
    </row>
    <row r="487" spans="1:31" ht="15.75" customHeight="1" x14ac:dyDescent="0.25">
      <c r="A487" s="327"/>
      <c r="B487" s="327"/>
      <c r="C487" s="327"/>
      <c r="D487" s="327"/>
      <c r="E487" s="327"/>
      <c r="F487" s="327"/>
      <c r="G487" s="327"/>
      <c r="H487" s="399"/>
      <c r="I487" s="327"/>
      <c r="J487" s="327"/>
      <c r="K487" s="327"/>
      <c r="L487" s="327"/>
      <c r="M487" s="327"/>
      <c r="N487" s="327"/>
      <c r="O487" s="327"/>
      <c r="P487" s="327"/>
      <c r="Q487" s="327"/>
      <c r="R487" s="327"/>
      <c r="S487" s="327"/>
      <c r="T487" s="327"/>
      <c r="U487" s="327"/>
      <c r="V487" s="327"/>
      <c r="W487" s="327"/>
      <c r="X487" s="327"/>
      <c r="Y487" s="327"/>
      <c r="Z487" s="327"/>
      <c r="AA487" s="327"/>
      <c r="AB487" s="327"/>
      <c r="AC487" s="327"/>
      <c r="AD487" s="327"/>
      <c r="AE487" s="327"/>
    </row>
    <row r="488" spans="1:31" ht="15.75" customHeight="1" x14ac:dyDescent="0.25">
      <c r="A488" s="327"/>
      <c r="B488" s="327"/>
      <c r="C488" s="327"/>
      <c r="D488" s="327"/>
      <c r="E488" s="327"/>
      <c r="F488" s="327"/>
      <c r="G488" s="327"/>
      <c r="H488" s="399"/>
      <c r="I488" s="327"/>
      <c r="J488" s="327"/>
      <c r="K488" s="327"/>
      <c r="L488" s="327"/>
      <c r="M488" s="327"/>
      <c r="N488" s="327"/>
      <c r="O488" s="327"/>
      <c r="P488" s="327"/>
      <c r="Q488" s="327"/>
      <c r="R488" s="327"/>
      <c r="S488" s="327"/>
      <c r="T488" s="327"/>
      <c r="U488" s="327"/>
      <c r="V488" s="327"/>
      <c r="W488" s="327"/>
      <c r="X488" s="327"/>
      <c r="Y488" s="327"/>
      <c r="Z488" s="327"/>
      <c r="AA488" s="327"/>
      <c r="AB488" s="327"/>
      <c r="AC488" s="327"/>
      <c r="AD488" s="327"/>
      <c r="AE488" s="327"/>
    </row>
    <row r="489" spans="1:31" ht="15.75" customHeight="1" x14ac:dyDescent="0.25">
      <c r="A489" s="327"/>
      <c r="B489" s="327"/>
      <c r="C489" s="327"/>
      <c r="D489" s="327"/>
      <c r="E489" s="327"/>
      <c r="F489" s="327"/>
      <c r="G489" s="327"/>
      <c r="H489" s="399"/>
      <c r="I489" s="327"/>
      <c r="J489" s="327"/>
      <c r="K489" s="327"/>
      <c r="L489" s="327"/>
      <c r="M489" s="327"/>
      <c r="N489" s="327"/>
      <c r="O489" s="327"/>
      <c r="P489" s="327"/>
      <c r="Q489" s="327"/>
      <c r="R489" s="327"/>
      <c r="S489" s="327"/>
      <c r="T489" s="327"/>
      <c r="U489" s="327"/>
      <c r="V489" s="327"/>
      <c r="W489" s="327"/>
      <c r="X489" s="327"/>
      <c r="Y489" s="327"/>
      <c r="Z489" s="327"/>
      <c r="AA489" s="327"/>
      <c r="AB489" s="327"/>
      <c r="AC489" s="327"/>
      <c r="AD489" s="327"/>
      <c r="AE489" s="327"/>
    </row>
    <row r="490" spans="1:31" ht="15.75" customHeight="1" x14ac:dyDescent="0.25">
      <c r="A490" s="327"/>
      <c r="B490" s="327"/>
      <c r="C490" s="327"/>
      <c r="D490" s="327"/>
      <c r="E490" s="327"/>
      <c r="F490" s="327"/>
      <c r="G490" s="327"/>
      <c r="H490" s="399"/>
      <c r="I490" s="327"/>
      <c r="J490" s="327"/>
      <c r="K490" s="327"/>
      <c r="L490" s="327"/>
      <c r="M490" s="327"/>
      <c r="N490" s="327"/>
      <c r="O490" s="327"/>
      <c r="P490" s="327"/>
      <c r="Q490" s="327"/>
      <c r="R490" s="327"/>
      <c r="S490" s="327"/>
      <c r="T490" s="327"/>
      <c r="U490" s="327"/>
      <c r="V490" s="327"/>
      <c r="W490" s="327"/>
      <c r="X490" s="327"/>
      <c r="Y490" s="327"/>
      <c r="Z490" s="327"/>
      <c r="AA490" s="327"/>
      <c r="AB490" s="327"/>
      <c r="AC490" s="327"/>
      <c r="AD490" s="327"/>
      <c r="AE490" s="327"/>
    </row>
    <row r="491" spans="1:31" ht="15.75" customHeight="1" x14ac:dyDescent="0.25">
      <c r="A491" s="327"/>
      <c r="B491" s="327"/>
      <c r="C491" s="327"/>
      <c r="D491" s="327"/>
      <c r="E491" s="327"/>
      <c r="F491" s="327"/>
      <c r="G491" s="327"/>
      <c r="H491" s="399"/>
      <c r="I491" s="327"/>
      <c r="J491" s="327"/>
      <c r="K491" s="327"/>
      <c r="L491" s="327"/>
      <c r="M491" s="327"/>
      <c r="N491" s="327"/>
      <c r="O491" s="327"/>
      <c r="P491" s="327"/>
      <c r="Q491" s="327"/>
      <c r="R491" s="327"/>
      <c r="S491" s="327"/>
      <c r="T491" s="327"/>
      <c r="U491" s="327"/>
      <c r="V491" s="327"/>
      <c r="W491" s="327"/>
      <c r="X491" s="327"/>
      <c r="Y491" s="327"/>
      <c r="Z491" s="327"/>
      <c r="AA491" s="327"/>
      <c r="AB491" s="327"/>
      <c r="AC491" s="327"/>
      <c r="AD491" s="327"/>
      <c r="AE491" s="327"/>
    </row>
    <row r="492" spans="1:31" ht="15.75" customHeight="1" x14ac:dyDescent="0.25">
      <c r="A492" s="327"/>
      <c r="B492" s="327"/>
      <c r="C492" s="327"/>
      <c r="D492" s="327"/>
      <c r="E492" s="327"/>
      <c r="F492" s="327"/>
      <c r="G492" s="327"/>
      <c r="H492" s="399"/>
      <c r="I492" s="327"/>
      <c r="J492" s="327"/>
      <c r="K492" s="327"/>
      <c r="L492" s="327"/>
      <c r="M492" s="327"/>
      <c r="N492" s="327"/>
      <c r="O492" s="327"/>
      <c r="P492" s="327"/>
      <c r="Q492" s="327"/>
      <c r="R492" s="327"/>
      <c r="S492" s="327"/>
      <c r="T492" s="327"/>
      <c r="U492" s="327"/>
      <c r="V492" s="327"/>
      <c r="W492" s="327"/>
      <c r="X492" s="327"/>
      <c r="Y492" s="327"/>
      <c r="Z492" s="327"/>
      <c r="AA492" s="327"/>
      <c r="AB492" s="327"/>
      <c r="AC492" s="327"/>
      <c r="AD492" s="327"/>
      <c r="AE492" s="327"/>
    </row>
    <row r="493" spans="1:31" ht="15.75" customHeight="1" x14ac:dyDescent="0.25">
      <c r="A493" s="327"/>
      <c r="B493" s="327"/>
      <c r="C493" s="327"/>
      <c r="D493" s="327"/>
      <c r="E493" s="327"/>
      <c r="F493" s="327"/>
      <c r="G493" s="327"/>
      <c r="H493" s="399"/>
      <c r="I493" s="327"/>
      <c r="J493" s="327"/>
      <c r="K493" s="327"/>
      <c r="L493" s="327"/>
      <c r="M493" s="327"/>
      <c r="N493" s="327"/>
      <c r="O493" s="327"/>
      <c r="P493" s="327"/>
      <c r="Q493" s="327"/>
      <c r="R493" s="327"/>
      <c r="S493" s="327"/>
      <c r="T493" s="327"/>
      <c r="U493" s="327"/>
      <c r="V493" s="327"/>
      <c r="W493" s="327"/>
      <c r="X493" s="327"/>
      <c r="Y493" s="327"/>
      <c r="Z493" s="327"/>
      <c r="AA493" s="327"/>
      <c r="AB493" s="327"/>
      <c r="AC493" s="327"/>
      <c r="AD493" s="327"/>
      <c r="AE493" s="327"/>
    </row>
    <row r="494" spans="1:31" ht="15.75" customHeight="1" x14ac:dyDescent="0.25">
      <c r="A494" s="327"/>
      <c r="B494" s="327"/>
      <c r="C494" s="327"/>
      <c r="D494" s="327"/>
      <c r="E494" s="327"/>
      <c r="F494" s="327"/>
      <c r="G494" s="327"/>
      <c r="H494" s="399"/>
      <c r="I494" s="327"/>
      <c r="J494" s="327"/>
      <c r="K494" s="327"/>
      <c r="L494" s="327"/>
      <c r="M494" s="327"/>
      <c r="N494" s="327"/>
      <c r="O494" s="327"/>
      <c r="P494" s="327"/>
      <c r="Q494" s="327"/>
      <c r="R494" s="327"/>
      <c r="S494" s="327"/>
      <c r="T494" s="327"/>
      <c r="U494" s="327"/>
      <c r="V494" s="327"/>
      <c r="W494" s="327"/>
      <c r="X494" s="327"/>
      <c r="Y494" s="327"/>
      <c r="Z494" s="327"/>
      <c r="AA494" s="327"/>
      <c r="AB494" s="327"/>
      <c r="AC494" s="327"/>
      <c r="AD494" s="327"/>
      <c r="AE494" s="327"/>
    </row>
    <row r="495" spans="1:31" ht="15.75" customHeight="1" x14ac:dyDescent="0.25">
      <c r="A495" s="327"/>
      <c r="B495" s="327"/>
      <c r="C495" s="327"/>
      <c r="D495" s="327"/>
      <c r="E495" s="327"/>
      <c r="F495" s="327"/>
      <c r="G495" s="327"/>
      <c r="H495" s="399"/>
      <c r="I495" s="327"/>
      <c r="J495" s="327"/>
      <c r="K495" s="327"/>
      <c r="L495" s="327"/>
      <c r="M495" s="327"/>
      <c r="N495" s="327"/>
      <c r="O495" s="327"/>
      <c r="P495" s="327"/>
      <c r="Q495" s="327"/>
      <c r="R495" s="327"/>
      <c r="S495" s="327"/>
      <c r="T495" s="327"/>
      <c r="U495" s="327"/>
      <c r="V495" s="327"/>
      <c r="W495" s="327"/>
      <c r="X495" s="327"/>
      <c r="Y495" s="327"/>
      <c r="Z495" s="327"/>
      <c r="AA495" s="327"/>
      <c r="AB495" s="327"/>
      <c r="AC495" s="327"/>
      <c r="AD495" s="327"/>
      <c r="AE495" s="327"/>
    </row>
    <row r="496" spans="1:31" ht="15.75" customHeight="1" x14ac:dyDescent="0.25">
      <c r="A496" s="327"/>
      <c r="B496" s="327"/>
      <c r="C496" s="327"/>
      <c r="D496" s="327"/>
      <c r="E496" s="327"/>
      <c r="F496" s="327"/>
      <c r="G496" s="327"/>
      <c r="H496" s="399"/>
      <c r="I496" s="327"/>
      <c r="J496" s="327"/>
      <c r="K496" s="327"/>
      <c r="L496" s="327"/>
      <c r="M496" s="327"/>
      <c r="N496" s="327"/>
      <c r="O496" s="327"/>
      <c r="P496" s="327"/>
      <c r="Q496" s="327"/>
      <c r="R496" s="327"/>
      <c r="S496" s="327"/>
      <c r="T496" s="327"/>
      <c r="U496" s="327"/>
      <c r="V496" s="327"/>
      <c r="W496" s="327"/>
      <c r="X496" s="327"/>
      <c r="Y496" s="327"/>
      <c r="Z496" s="327"/>
      <c r="AA496" s="327"/>
      <c r="AB496" s="327"/>
      <c r="AC496" s="327"/>
      <c r="AD496" s="327"/>
      <c r="AE496" s="327"/>
    </row>
    <row r="497" spans="1:31" ht="15.75" customHeight="1" x14ac:dyDescent="0.25">
      <c r="A497" s="327"/>
      <c r="B497" s="327"/>
      <c r="C497" s="327"/>
      <c r="D497" s="327"/>
      <c r="E497" s="327"/>
      <c r="F497" s="327"/>
      <c r="G497" s="327"/>
      <c r="H497" s="399"/>
      <c r="I497" s="327"/>
      <c r="J497" s="327"/>
      <c r="K497" s="327"/>
      <c r="L497" s="327"/>
      <c r="M497" s="327"/>
      <c r="N497" s="327"/>
      <c r="O497" s="327"/>
      <c r="P497" s="327"/>
      <c r="Q497" s="327"/>
      <c r="R497" s="327"/>
      <c r="S497" s="327"/>
      <c r="T497" s="327"/>
      <c r="U497" s="327"/>
      <c r="V497" s="327"/>
      <c r="W497" s="327"/>
      <c r="X497" s="327"/>
      <c r="Y497" s="327"/>
      <c r="Z497" s="327"/>
      <c r="AA497" s="327"/>
      <c r="AB497" s="327"/>
      <c r="AC497" s="327"/>
      <c r="AD497" s="327"/>
      <c r="AE497" s="327"/>
    </row>
    <row r="498" spans="1:31" ht="15.75" customHeight="1" x14ac:dyDescent="0.25">
      <c r="A498" s="327"/>
      <c r="B498" s="327"/>
      <c r="C498" s="327"/>
      <c r="D498" s="327"/>
      <c r="E498" s="327"/>
      <c r="F498" s="327"/>
      <c r="G498" s="327"/>
      <c r="H498" s="399"/>
      <c r="I498" s="327"/>
      <c r="J498" s="327"/>
      <c r="K498" s="327"/>
      <c r="L498" s="327"/>
      <c r="M498" s="327"/>
      <c r="N498" s="327"/>
      <c r="O498" s="327"/>
      <c r="P498" s="327"/>
      <c r="Q498" s="327"/>
      <c r="R498" s="327"/>
      <c r="S498" s="327"/>
      <c r="T498" s="327"/>
      <c r="U498" s="327"/>
      <c r="V498" s="327"/>
      <c r="W498" s="327"/>
      <c r="X498" s="327"/>
      <c r="Y498" s="327"/>
      <c r="Z498" s="327"/>
      <c r="AA498" s="327"/>
      <c r="AB498" s="327"/>
      <c r="AC498" s="327"/>
      <c r="AD498" s="327"/>
      <c r="AE498" s="327"/>
    </row>
    <row r="499" spans="1:31" ht="15.75" customHeight="1" x14ac:dyDescent="0.25">
      <c r="A499" s="327"/>
      <c r="B499" s="327"/>
      <c r="C499" s="327"/>
      <c r="D499" s="327"/>
      <c r="E499" s="327"/>
      <c r="F499" s="327"/>
      <c r="G499" s="327"/>
      <c r="H499" s="399"/>
      <c r="I499" s="327"/>
      <c r="J499" s="327"/>
      <c r="K499" s="327"/>
      <c r="L499" s="327"/>
      <c r="M499" s="327"/>
      <c r="N499" s="327"/>
      <c r="O499" s="327"/>
      <c r="P499" s="327"/>
      <c r="Q499" s="327"/>
      <c r="R499" s="327"/>
      <c r="S499" s="327"/>
      <c r="T499" s="327"/>
      <c r="U499" s="327"/>
      <c r="V499" s="327"/>
      <c r="W499" s="327"/>
      <c r="X499" s="327"/>
      <c r="Y499" s="327"/>
      <c r="Z499" s="327"/>
      <c r="AA499" s="327"/>
      <c r="AB499" s="327"/>
      <c r="AC499" s="327"/>
      <c r="AD499" s="327"/>
      <c r="AE499" s="327"/>
    </row>
    <row r="500" spans="1:31" ht="15.75" customHeight="1" x14ac:dyDescent="0.25">
      <c r="A500" s="327"/>
      <c r="B500" s="327"/>
      <c r="C500" s="327"/>
      <c r="D500" s="327"/>
      <c r="E500" s="327"/>
      <c r="F500" s="327"/>
      <c r="G500" s="327"/>
      <c r="H500" s="399"/>
      <c r="I500" s="327"/>
      <c r="J500" s="327"/>
      <c r="K500" s="327"/>
      <c r="L500" s="327"/>
      <c r="M500" s="327"/>
      <c r="N500" s="327"/>
      <c r="O500" s="327"/>
      <c r="P500" s="327"/>
      <c r="Q500" s="327"/>
      <c r="R500" s="327"/>
      <c r="S500" s="327"/>
      <c r="T500" s="327"/>
      <c r="U500" s="327"/>
      <c r="V500" s="327"/>
      <c r="W500" s="327"/>
      <c r="X500" s="327"/>
      <c r="Y500" s="327"/>
      <c r="Z500" s="327"/>
      <c r="AA500" s="327"/>
      <c r="AB500" s="327"/>
      <c r="AC500" s="327"/>
      <c r="AD500" s="327"/>
      <c r="AE500" s="327"/>
    </row>
    <row r="501" spans="1:31" ht="15.75" customHeight="1" x14ac:dyDescent="0.25">
      <c r="A501" s="327"/>
      <c r="B501" s="327"/>
      <c r="C501" s="327"/>
      <c r="D501" s="327"/>
      <c r="E501" s="327"/>
      <c r="F501" s="327"/>
      <c r="G501" s="327"/>
      <c r="H501" s="399"/>
      <c r="I501" s="327"/>
      <c r="J501" s="327"/>
      <c r="K501" s="327"/>
      <c r="L501" s="327"/>
      <c r="M501" s="327"/>
      <c r="N501" s="327"/>
      <c r="O501" s="327"/>
      <c r="P501" s="327"/>
      <c r="Q501" s="327"/>
      <c r="R501" s="327"/>
      <c r="S501" s="327"/>
      <c r="T501" s="327"/>
      <c r="U501" s="327"/>
      <c r="V501" s="327"/>
      <c r="W501" s="327"/>
      <c r="X501" s="327"/>
      <c r="Y501" s="327"/>
      <c r="Z501" s="327"/>
      <c r="AA501" s="327"/>
      <c r="AB501" s="327"/>
      <c r="AC501" s="327"/>
      <c r="AD501" s="327"/>
      <c r="AE501" s="327"/>
    </row>
    <row r="502" spans="1:31" ht="15.75" customHeight="1" x14ac:dyDescent="0.25">
      <c r="A502" s="327"/>
      <c r="B502" s="327"/>
      <c r="C502" s="327"/>
      <c r="D502" s="327"/>
      <c r="E502" s="327"/>
      <c r="F502" s="327"/>
      <c r="G502" s="327"/>
      <c r="H502" s="399"/>
      <c r="I502" s="327"/>
      <c r="J502" s="327"/>
      <c r="K502" s="327"/>
      <c r="L502" s="327"/>
      <c r="M502" s="327"/>
      <c r="N502" s="327"/>
      <c r="O502" s="327"/>
      <c r="P502" s="327"/>
      <c r="Q502" s="327"/>
      <c r="R502" s="327"/>
      <c r="S502" s="327"/>
      <c r="T502" s="327"/>
      <c r="U502" s="327"/>
      <c r="V502" s="327"/>
      <c r="W502" s="327"/>
      <c r="X502" s="327"/>
      <c r="Y502" s="327"/>
      <c r="Z502" s="327"/>
      <c r="AA502" s="327"/>
      <c r="AB502" s="327"/>
      <c r="AC502" s="327"/>
      <c r="AD502" s="327"/>
      <c r="AE502" s="327"/>
    </row>
    <row r="503" spans="1:31" ht="15.75" customHeight="1" x14ac:dyDescent="0.25">
      <c r="A503" s="327"/>
      <c r="B503" s="327"/>
      <c r="C503" s="327"/>
      <c r="D503" s="327"/>
      <c r="E503" s="327"/>
      <c r="F503" s="327"/>
      <c r="G503" s="327"/>
      <c r="H503" s="399"/>
      <c r="I503" s="327"/>
      <c r="J503" s="327"/>
      <c r="K503" s="327"/>
      <c r="L503" s="327"/>
      <c r="M503" s="327"/>
      <c r="N503" s="327"/>
      <c r="O503" s="327"/>
      <c r="P503" s="327"/>
      <c r="Q503" s="327"/>
      <c r="R503" s="327"/>
      <c r="S503" s="327"/>
      <c r="T503" s="327"/>
      <c r="U503" s="327"/>
      <c r="V503" s="327"/>
      <c r="W503" s="327"/>
      <c r="X503" s="327"/>
      <c r="Y503" s="327"/>
      <c r="Z503" s="327"/>
      <c r="AA503" s="327"/>
      <c r="AB503" s="327"/>
      <c r="AC503" s="327"/>
      <c r="AD503" s="327"/>
      <c r="AE503" s="327"/>
    </row>
    <row r="504" spans="1:31" ht="15.75" customHeight="1" x14ac:dyDescent="0.25">
      <c r="A504" s="327"/>
      <c r="B504" s="327"/>
      <c r="C504" s="327"/>
      <c r="D504" s="327"/>
      <c r="E504" s="327"/>
      <c r="F504" s="327"/>
      <c r="G504" s="327"/>
      <c r="H504" s="399"/>
      <c r="I504" s="327"/>
      <c r="J504" s="327"/>
      <c r="K504" s="327"/>
      <c r="L504" s="327"/>
      <c r="M504" s="327"/>
      <c r="N504" s="327"/>
      <c r="O504" s="327"/>
      <c r="P504" s="327"/>
      <c r="Q504" s="327"/>
      <c r="R504" s="327"/>
      <c r="S504" s="327"/>
      <c r="T504" s="327"/>
      <c r="U504" s="327"/>
      <c r="V504" s="327"/>
      <c r="W504" s="327"/>
      <c r="X504" s="327"/>
      <c r="Y504" s="327"/>
      <c r="Z504" s="327"/>
      <c r="AA504" s="327"/>
      <c r="AB504" s="327"/>
      <c r="AC504" s="327"/>
      <c r="AD504" s="327"/>
      <c r="AE504" s="327"/>
    </row>
    <row r="505" spans="1:31" ht="15.75" customHeight="1" x14ac:dyDescent="0.25">
      <c r="A505" s="327"/>
      <c r="B505" s="327"/>
      <c r="C505" s="327"/>
      <c r="D505" s="327"/>
      <c r="E505" s="327"/>
      <c r="F505" s="327"/>
      <c r="G505" s="327"/>
      <c r="H505" s="399"/>
      <c r="I505" s="327"/>
      <c r="J505" s="327"/>
      <c r="K505" s="327"/>
      <c r="L505" s="327"/>
      <c r="M505" s="327"/>
      <c r="N505" s="327"/>
      <c r="O505" s="327"/>
      <c r="P505" s="327"/>
      <c r="Q505" s="327"/>
      <c r="R505" s="327"/>
      <c r="S505" s="327"/>
      <c r="T505" s="327"/>
      <c r="U505" s="327"/>
      <c r="V505" s="327"/>
      <c r="W505" s="327"/>
      <c r="X505" s="327"/>
      <c r="Y505" s="327"/>
      <c r="Z505" s="327"/>
      <c r="AA505" s="327"/>
      <c r="AB505" s="327"/>
      <c r="AC505" s="327"/>
      <c r="AD505" s="327"/>
      <c r="AE505" s="327"/>
    </row>
    <row r="506" spans="1:31" ht="15.75" customHeight="1" x14ac:dyDescent="0.25">
      <c r="A506" s="327"/>
      <c r="B506" s="327"/>
      <c r="C506" s="327"/>
      <c r="D506" s="327"/>
      <c r="E506" s="327"/>
      <c r="F506" s="327"/>
      <c r="G506" s="327"/>
      <c r="H506" s="399"/>
      <c r="I506" s="327"/>
      <c r="J506" s="327"/>
      <c r="K506" s="327"/>
      <c r="L506" s="327"/>
      <c r="M506" s="327"/>
      <c r="N506" s="327"/>
      <c r="O506" s="327"/>
      <c r="P506" s="327"/>
      <c r="Q506" s="327"/>
      <c r="R506" s="327"/>
      <c r="S506" s="327"/>
      <c r="T506" s="327"/>
      <c r="U506" s="327"/>
      <c r="V506" s="327"/>
      <c r="W506" s="327"/>
      <c r="X506" s="327"/>
      <c r="Y506" s="327"/>
      <c r="Z506" s="327"/>
      <c r="AA506" s="327"/>
      <c r="AB506" s="327"/>
      <c r="AC506" s="327"/>
      <c r="AD506" s="327"/>
      <c r="AE506" s="327"/>
    </row>
    <row r="507" spans="1:31" ht="15.75" customHeight="1" x14ac:dyDescent="0.25">
      <c r="A507" s="327"/>
      <c r="B507" s="327"/>
      <c r="C507" s="327"/>
      <c r="D507" s="327"/>
      <c r="E507" s="327"/>
      <c r="F507" s="327"/>
      <c r="G507" s="327"/>
      <c r="H507" s="399"/>
      <c r="I507" s="327"/>
      <c r="J507" s="327"/>
      <c r="K507" s="327"/>
      <c r="L507" s="327"/>
      <c r="M507" s="327"/>
      <c r="N507" s="327"/>
      <c r="O507" s="327"/>
      <c r="P507" s="327"/>
      <c r="Q507" s="327"/>
      <c r="R507" s="327"/>
      <c r="S507" s="327"/>
      <c r="T507" s="327"/>
      <c r="U507" s="327"/>
      <c r="V507" s="327"/>
      <c r="W507" s="327"/>
      <c r="X507" s="327"/>
      <c r="Y507" s="327"/>
      <c r="Z507" s="327"/>
      <c r="AA507" s="327"/>
      <c r="AB507" s="327"/>
      <c r="AC507" s="327"/>
      <c r="AD507" s="327"/>
      <c r="AE507" s="327"/>
    </row>
    <row r="508" spans="1:31" ht="15.75" customHeight="1" x14ac:dyDescent="0.25">
      <c r="A508" s="327"/>
      <c r="B508" s="327"/>
      <c r="C508" s="327"/>
      <c r="D508" s="327"/>
      <c r="E508" s="327"/>
      <c r="F508" s="327"/>
      <c r="G508" s="327"/>
      <c r="H508" s="399"/>
      <c r="I508" s="327"/>
      <c r="J508" s="327"/>
      <c r="K508" s="327"/>
      <c r="L508" s="327"/>
      <c r="M508" s="327"/>
      <c r="N508" s="327"/>
      <c r="O508" s="327"/>
      <c r="P508" s="327"/>
      <c r="Q508" s="327"/>
      <c r="R508" s="327"/>
      <c r="S508" s="327"/>
      <c r="T508" s="327"/>
      <c r="U508" s="327"/>
      <c r="V508" s="327"/>
      <c r="W508" s="327"/>
      <c r="X508" s="327"/>
      <c r="Y508" s="327"/>
      <c r="Z508" s="327"/>
      <c r="AA508" s="327"/>
      <c r="AB508" s="327"/>
      <c r="AC508" s="327"/>
      <c r="AD508" s="327"/>
      <c r="AE508" s="327"/>
    </row>
    <row r="509" spans="1:31" ht="15.75" customHeight="1" x14ac:dyDescent="0.25">
      <c r="A509" s="327"/>
      <c r="B509" s="327"/>
      <c r="C509" s="327"/>
      <c r="D509" s="327"/>
      <c r="E509" s="327"/>
      <c r="F509" s="327"/>
      <c r="G509" s="327"/>
      <c r="H509" s="399"/>
      <c r="I509" s="327"/>
      <c r="J509" s="327"/>
      <c r="K509" s="327"/>
      <c r="L509" s="327"/>
      <c r="M509" s="327"/>
      <c r="N509" s="327"/>
      <c r="O509" s="327"/>
      <c r="P509" s="327"/>
      <c r="Q509" s="327"/>
      <c r="R509" s="327"/>
      <c r="S509" s="327"/>
      <c r="T509" s="327"/>
      <c r="U509" s="327"/>
      <c r="V509" s="327"/>
      <c r="W509" s="327"/>
      <c r="X509" s="327"/>
      <c r="Y509" s="327"/>
      <c r="Z509" s="327"/>
      <c r="AA509" s="327"/>
      <c r="AB509" s="327"/>
      <c r="AC509" s="327"/>
      <c r="AD509" s="327"/>
      <c r="AE509" s="327"/>
    </row>
    <row r="510" spans="1:31" ht="15.75" customHeight="1" x14ac:dyDescent="0.25">
      <c r="A510" s="327"/>
      <c r="B510" s="327"/>
      <c r="C510" s="327"/>
      <c r="D510" s="327"/>
      <c r="E510" s="327"/>
      <c r="F510" s="327"/>
      <c r="G510" s="327"/>
      <c r="H510" s="399"/>
      <c r="I510" s="327"/>
      <c r="J510" s="327"/>
      <c r="K510" s="327"/>
      <c r="L510" s="327"/>
      <c r="M510" s="327"/>
      <c r="N510" s="327"/>
      <c r="O510" s="327"/>
      <c r="P510" s="327"/>
      <c r="Q510" s="327"/>
      <c r="R510" s="327"/>
      <c r="S510" s="327"/>
      <c r="T510" s="327"/>
      <c r="U510" s="327"/>
      <c r="V510" s="327"/>
      <c r="W510" s="327"/>
      <c r="X510" s="327"/>
      <c r="Y510" s="327"/>
      <c r="Z510" s="327"/>
      <c r="AA510" s="327"/>
      <c r="AB510" s="327"/>
      <c r="AC510" s="327"/>
      <c r="AD510" s="327"/>
      <c r="AE510" s="327"/>
    </row>
    <row r="511" spans="1:31" ht="15.75" customHeight="1" x14ac:dyDescent="0.25">
      <c r="A511" s="327"/>
      <c r="B511" s="327"/>
      <c r="C511" s="327"/>
      <c r="D511" s="327"/>
      <c r="E511" s="327"/>
      <c r="F511" s="327"/>
      <c r="G511" s="327"/>
      <c r="H511" s="399"/>
      <c r="I511" s="327"/>
      <c r="J511" s="327"/>
      <c r="K511" s="327"/>
      <c r="L511" s="327"/>
      <c r="M511" s="327"/>
      <c r="N511" s="327"/>
      <c r="O511" s="327"/>
      <c r="P511" s="327"/>
      <c r="Q511" s="327"/>
      <c r="R511" s="327"/>
      <c r="S511" s="327"/>
      <c r="T511" s="327"/>
      <c r="U511" s="327"/>
      <c r="V511" s="327"/>
      <c r="W511" s="327"/>
      <c r="X511" s="327"/>
      <c r="Y511" s="327"/>
      <c r="Z511" s="327"/>
      <c r="AA511" s="327"/>
      <c r="AB511" s="327"/>
      <c r="AC511" s="327"/>
      <c r="AD511" s="327"/>
      <c r="AE511" s="327"/>
    </row>
    <row r="512" spans="1:31" ht="15.75" customHeight="1" x14ac:dyDescent="0.25">
      <c r="A512" s="327"/>
      <c r="B512" s="327"/>
      <c r="C512" s="327"/>
      <c r="D512" s="327"/>
      <c r="E512" s="327"/>
      <c r="F512" s="327"/>
      <c r="G512" s="327"/>
      <c r="H512" s="399"/>
      <c r="I512" s="327"/>
      <c r="J512" s="327"/>
      <c r="K512" s="327"/>
      <c r="L512" s="327"/>
      <c r="M512" s="327"/>
      <c r="N512" s="327"/>
      <c r="O512" s="327"/>
      <c r="P512" s="327"/>
      <c r="Q512" s="327"/>
      <c r="R512" s="327"/>
      <c r="S512" s="327"/>
      <c r="T512" s="327"/>
      <c r="U512" s="327"/>
      <c r="V512" s="327"/>
      <c r="W512" s="327"/>
      <c r="X512" s="327"/>
      <c r="Y512" s="327"/>
      <c r="Z512" s="327"/>
      <c r="AA512" s="327"/>
      <c r="AB512" s="327"/>
      <c r="AC512" s="327"/>
      <c r="AD512" s="327"/>
      <c r="AE512" s="327"/>
    </row>
    <row r="513" spans="1:31" ht="15.75" customHeight="1" x14ac:dyDescent="0.25">
      <c r="A513" s="327"/>
      <c r="B513" s="327"/>
      <c r="C513" s="327"/>
      <c r="D513" s="327"/>
      <c r="E513" s="327"/>
      <c r="F513" s="327"/>
      <c r="G513" s="327"/>
      <c r="H513" s="399"/>
      <c r="I513" s="327"/>
      <c r="J513" s="327"/>
      <c r="K513" s="327"/>
      <c r="L513" s="327"/>
      <c r="M513" s="327"/>
      <c r="N513" s="327"/>
      <c r="O513" s="327"/>
      <c r="P513" s="327"/>
      <c r="Q513" s="327"/>
      <c r="R513" s="327"/>
      <c r="S513" s="327"/>
      <c r="T513" s="327"/>
      <c r="U513" s="327"/>
      <c r="V513" s="327"/>
      <c r="W513" s="327"/>
      <c r="X513" s="327"/>
      <c r="Y513" s="327"/>
      <c r="Z513" s="327"/>
      <c r="AA513" s="327"/>
      <c r="AB513" s="327"/>
      <c r="AC513" s="327"/>
      <c r="AD513" s="327"/>
      <c r="AE513" s="327"/>
    </row>
    <row r="514" spans="1:31" ht="15.75" customHeight="1" x14ac:dyDescent="0.25">
      <c r="A514" s="327"/>
      <c r="B514" s="327"/>
      <c r="C514" s="327"/>
      <c r="D514" s="327"/>
      <c r="E514" s="327"/>
      <c r="F514" s="327"/>
      <c r="G514" s="327"/>
      <c r="H514" s="399"/>
      <c r="I514" s="327"/>
      <c r="J514" s="327"/>
      <c r="K514" s="327"/>
      <c r="L514" s="327"/>
      <c r="M514" s="327"/>
      <c r="N514" s="327"/>
      <c r="O514" s="327"/>
      <c r="P514" s="327"/>
      <c r="Q514" s="327"/>
      <c r="R514" s="327"/>
      <c r="S514" s="327"/>
      <c r="T514" s="327"/>
      <c r="U514" s="327"/>
      <c r="V514" s="327"/>
      <c r="W514" s="327"/>
      <c r="X514" s="327"/>
      <c r="Y514" s="327"/>
      <c r="Z514" s="327"/>
      <c r="AA514" s="327"/>
      <c r="AB514" s="327"/>
      <c r="AC514" s="327"/>
      <c r="AD514" s="327"/>
      <c r="AE514" s="327"/>
    </row>
    <row r="515" spans="1:31" ht="15.75" customHeight="1" x14ac:dyDescent="0.25">
      <c r="A515" s="327"/>
      <c r="B515" s="327"/>
      <c r="C515" s="327"/>
      <c r="D515" s="327"/>
      <c r="E515" s="327"/>
      <c r="F515" s="327"/>
      <c r="G515" s="327"/>
      <c r="H515" s="399"/>
      <c r="I515" s="327"/>
      <c r="J515" s="327"/>
      <c r="K515" s="327"/>
      <c r="L515" s="327"/>
      <c r="M515" s="327"/>
      <c r="N515" s="327"/>
      <c r="O515" s="327"/>
      <c r="P515" s="327"/>
      <c r="Q515" s="327"/>
      <c r="R515" s="327"/>
      <c r="S515" s="327"/>
      <c r="T515" s="327"/>
      <c r="U515" s="327"/>
      <c r="V515" s="327"/>
      <c r="W515" s="327"/>
      <c r="X515" s="327"/>
      <c r="Y515" s="327"/>
      <c r="Z515" s="327"/>
      <c r="AA515" s="327"/>
      <c r="AB515" s="327"/>
      <c r="AC515" s="327"/>
      <c r="AD515" s="327"/>
      <c r="AE515" s="327"/>
    </row>
    <row r="516" spans="1:31" ht="15.75" customHeight="1" x14ac:dyDescent="0.25">
      <c r="A516" s="327"/>
      <c r="B516" s="327"/>
      <c r="C516" s="327"/>
      <c r="D516" s="327"/>
      <c r="E516" s="327"/>
      <c r="F516" s="327"/>
      <c r="G516" s="327"/>
      <c r="H516" s="399"/>
      <c r="I516" s="327"/>
      <c r="J516" s="327"/>
      <c r="K516" s="327"/>
      <c r="L516" s="327"/>
      <c r="M516" s="327"/>
      <c r="N516" s="327"/>
      <c r="O516" s="327"/>
      <c r="P516" s="327"/>
      <c r="Q516" s="327"/>
      <c r="R516" s="327"/>
      <c r="S516" s="327"/>
      <c r="T516" s="327"/>
      <c r="U516" s="327"/>
      <c r="V516" s="327"/>
      <c r="W516" s="327"/>
      <c r="X516" s="327"/>
      <c r="Y516" s="327"/>
      <c r="Z516" s="327"/>
      <c r="AA516" s="327"/>
      <c r="AB516" s="327"/>
      <c r="AC516" s="327"/>
      <c r="AD516" s="327"/>
      <c r="AE516" s="327"/>
    </row>
    <row r="517" spans="1:31" ht="15.75" customHeight="1" x14ac:dyDescent="0.25">
      <c r="A517" s="327"/>
      <c r="B517" s="327"/>
      <c r="C517" s="327"/>
      <c r="D517" s="327"/>
      <c r="E517" s="327"/>
      <c r="F517" s="327"/>
      <c r="G517" s="327"/>
      <c r="H517" s="399"/>
      <c r="I517" s="327"/>
      <c r="J517" s="327"/>
      <c r="K517" s="327"/>
      <c r="L517" s="327"/>
      <c r="M517" s="327"/>
      <c r="N517" s="327"/>
      <c r="O517" s="327"/>
      <c r="P517" s="327"/>
      <c r="Q517" s="327"/>
      <c r="R517" s="327"/>
      <c r="S517" s="327"/>
      <c r="T517" s="327"/>
      <c r="U517" s="327"/>
      <c r="V517" s="327"/>
      <c r="W517" s="327"/>
      <c r="X517" s="327"/>
      <c r="Y517" s="327"/>
      <c r="Z517" s="327"/>
      <c r="AA517" s="327"/>
      <c r="AB517" s="327"/>
      <c r="AC517" s="327"/>
      <c r="AD517" s="327"/>
      <c r="AE517" s="327"/>
    </row>
    <row r="518" spans="1:31" ht="15.75" customHeight="1" x14ac:dyDescent="0.25">
      <c r="A518" s="327"/>
      <c r="B518" s="327"/>
      <c r="C518" s="327"/>
      <c r="D518" s="327"/>
      <c r="E518" s="327"/>
      <c r="F518" s="327"/>
      <c r="G518" s="327"/>
      <c r="H518" s="399"/>
      <c r="I518" s="327"/>
      <c r="J518" s="327"/>
      <c r="K518" s="327"/>
      <c r="L518" s="327"/>
      <c r="M518" s="327"/>
      <c r="N518" s="327"/>
      <c r="O518" s="327"/>
      <c r="P518" s="327"/>
      <c r="Q518" s="327"/>
      <c r="R518" s="327"/>
      <c r="S518" s="327"/>
      <c r="T518" s="327"/>
      <c r="U518" s="327"/>
      <c r="V518" s="327"/>
      <c r="W518" s="327"/>
      <c r="X518" s="327"/>
      <c r="Y518" s="327"/>
      <c r="Z518" s="327"/>
      <c r="AA518" s="327"/>
      <c r="AB518" s="327"/>
      <c r="AC518" s="327"/>
      <c r="AD518" s="327"/>
      <c r="AE518" s="327"/>
    </row>
    <row r="519" spans="1:31" ht="15.75" customHeight="1" x14ac:dyDescent="0.25">
      <c r="A519" s="327"/>
      <c r="B519" s="327"/>
      <c r="C519" s="327"/>
      <c r="D519" s="327"/>
      <c r="E519" s="327"/>
      <c r="F519" s="327"/>
      <c r="G519" s="327"/>
      <c r="H519" s="399"/>
      <c r="I519" s="327"/>
      <c r="J519" s="327"/>
      <c r="K519" s="327"/>
      <c r="L519" s="327"/>
      <c r="M519" s="327"/>
      <c r="N519" s="327"/>
      <c r="O519" s="327"/>
      <c r="P519" s="327"/>
      <c r="Q519" s="327"/>
      <c r="R519" s="327"/>
      <c r="S519" s="327"/>
      <c r="T519" s="327"/>
      <c r="U519" s="327"/>
      <c r="V519" s="327"/>
      <c r="W519" s="327"/>
      <c r="X519" s="327"/>
      <c r="Y519" s="327"/>
      <c r="Z519" s="327"/>
      <c r="AA519" s="327"/>
      <c r="AB519" s="327"/>
      <c r="AC519" s="327"/>
      <c r="AD519" s="327"/>
      <c r="AE519" s="327"/>
    </row>
    <row r="520" spans="1:31" ht="15.75" customHeight="1" x14ac:dyDescent="0.25">
      <c r="A520" s="327"/>
      <c r="B520" s="327"/>
      <c r="C520" s="327"/>
      <c r="D520" s="327"/>
      <c r="E520" s="327"/>
      <c r="F520" s="327"/>
      <c r="G520" s="327"/>
      <c r="H520" s="399"/>
      <c r="I520" s="327"/>
      <c r="J520" s="327"/>
      <c r="K520" s="327"/>
      <c r="L520" s="327"/>
      <c r="M520" s="327"/>
      <c r="N520" s="327"/>
      <c r="O520" s="327"/>
      <c r="P520" s="327"/>
      <c r="Q520" s="327"/>
      <c r="R520" s="327"/>
      <c r="S520" s="327"/>
      <c r="T520" s="327"/>
      <c r="U520" s="327"/>
      <c r="V520" s="327"/>
      <c r="W520" s="327"/>
      <c r="X520" s="327"/>
      <c r="Y520" s="327"/>
      <c r="Z520" s="327"/>
      <c r="AA520" s="327"/>
      <c r="AB520" s="327"/>
      <c r="AC520" s="327"/>
      <c r="AD520" s="327"/>
      <c r="AE520" s="327"/>
    </row>
    <row r="521" spans="1:31" ht="15.75" customHeight="1" x14ac:dyDescent="0.25">
      <c r="A521" s="327"/>
      <c r="B521" s="327"/>
      <c r="C521" s="327"/>
      <c r="D521" s="327"/>
      <c r="E521" s="327"/>
      <c r="F521" s="327"/>
      <c r="G521" s="327"/>
      <c r="H521" s="399"/>
      <c r="I521" s="327"/>
      <c r="J521" s="327"/>
      <c r="K521" s="327"/>
      <c r="L521" s="327"/>
      <c r="M521" s="327"/>
      <c r="N521" s="327"/>
      <c r="O521" s="327"/>
      <c r="P521" s="327"/>
      <c r="Q521" s="327"/>
      <c r="R521" s="327"/>
      <c r="S521" s="327"/>
      <c r="T521" s="327"/>
      <c r="U521" s="327"/>
      <c r="V521" s="327"/>
      <c r="W521" s="327"/>
      <c r="X521" s="327"/>
      <c r="Y521" s="327"/>
      <c r="Z521" s="327"/>
      <c r="AA521" s="327"/>
      <c r="AB521" s="327"/>
      <c r="AC521" s="327"/>
      <c r="AD521" s="327"/>
      <c r="AE521" s="327"/>
    </row>
    <row r="522" spans="1:31" ht="15.75" customHeight="1" x14ac:dyDescent="0.25">
      <c r="A522" s="327"/>
      <c r="B522" s="327"/>
      <c r="C522" s="327"/>
      <c r="D522" s="327"/>
      <c r="E522" s="327"/>
      <c r="F522" s="327"/>
      <c r="G522" s="327"/>
      <c r="H522" s="399"/>
      <c r="I522" s="327"/>
      <c r="J522" s="327"/>
      <c r="K522" s="327"/>
      <c r="L522" s="327"/>
      <c r="M522" s="327"/>
      <c r="N522" s="327"/>
      <c r="O522" s="327"/>
      <c r="P522" s="327"/>
      <c r="Q522" s="327"/>
      <c r="R522" s="327"/>
      <c r="S522" s="327"/>
      <c r="T522" s="327"/>
      <c r="U522" s="327"/>
      <c r="V522" s="327"/>
      <c r="W522" s="327"/>
      <c r="X522" s="327"/>
      <c r="Y522" s="327"/>
      <c r="Z522" s="327"/>
      <c r="AA522" s="327"/>
      <c r="AB522" s="327"/>
      <c r="AC522" s="327"/>
      <c r="AD522" s="327"/>
      <c r="AE522" s="327"/>
    </row>
    <row r="523" spans="1:31" ht="15.75" customHeight="1" x14ac:dyDescent="0.25">
      <c r="A523" s="327"/>
      <c r="B523" s="327"/>
      <c r="C523" s="327"/>
      <c r="D523" s="327"/>
      <c r="E523" s="327"/>
      <c r="F523" s="327"/>
      <c r="G523" s="327"/>
      <c r="H523" s="399"/>
      <c r="I523" s="327"/>
      <c r="J523" s="327"/>
      <c r="K523" s="327"/>
      <c r="L523" s="327"/>
      <c r="M523" s="327"/>
      <c r="N523" s="327"/>
      <c r="O523" s="327"/>
      <c r="P523" s="327"/>
      <c r="Q523" s="327"/>
      <c r="R523" s="327"/>
      <c r="S523" s="327"/>
      <c r="T523" s="327"/>
      <c r="U523" s="327"/>
      <c r="V523" s="327"/>
      <c r="W523" s="327"/>
      <c r="X523" s="327"/>
      <c r="Y523" s="327"/>
      <c r="Z523" s="327"/>
      <c r="AA523" s="327"/>
      <c r="AB523" s="327"/>
      <c r="AC523" s="327"/>
      <c r="AD523" s="327"/>
      <c r="AE523" s="327"/>
    </row>
    <row r="524" spans="1:31" ht="15.75" customHeight="1" x14ac:dyDescent="0.25">
      <c r="A524" s="327"/>
      <c r="B524" s="327"/>
      <c r="C524" s="327"/>
      <c r="D524" s="327"/>
      <c r="E524" s="327"/>
      <c r="F524" s="327"/>
      <c r="G524" s="327"/>
      <c r="H524" s="399"/>
      <c r="I524" s="327"/>
      <c r="J524" s="327"/>
      <c r="K524" s="327"/>
      <c r="L524" s="327"/>
      <c r="M524" s="327"/>
      <c r="N524" s="327"/>
      <c r="O524" s="327"/>
      <c r="P524" s="327"/>
      <c r="Q524" s="327"/>
      <c r="R524" s="327"/>
      <c r="S524" s="327"/>
      <c r="T524" s="327"/>
      <c r="U524" s="327"/>
      <c r="V524" s="327"/>
      <c r="W524" s="327"/>
      <c r="X524" s="327"/>
      <c r="Y524" s="327"/>
      <c r="Z524" s="327"/>
      <c r="AA524" s="327"/>
      <c r="AB524" s="327"/>
      <c r="AC524" s="327"/>
      <c r="AD524" s="327"/>
      <c r="AE524" s="327"/>
    </row>
    <row r="525" spans="1:31" ht="15.75" customHeight="1" x14ac:dyDescent="0.25">
      <c r="A525" s="327"/>
      <c r="B525" s="327"/>
      <c r="C525" s="327"/>
      <c r="D525" s="327"/>
      <c r="E525" s="327"/>
      <c r="F525" s="327"/>
      <c r="G525" s="327"/>
      <c r="H525" s="399"/>
      <c r="I525" s="327"/>
      <c r="J525" s="327"/>
      <c r="K525" s="327"/>
      <c r="L525" s="327"/>
      <c r="M525" s="327"/>
      <c r="N525" s="327"/>
      <c r="O525" s="327"/>
      <c r="P525" s="327"/>
      <c r="Q525" s="327"/>
      <c r="R525" s="327"/>
      <c r="S525" s="327"/>
      <c r="T525" s="327"/>
      <c r="U525" s="327"/>
      <c r="V525" s="327"/>
      <c r="W525" s="327"/>
      <c r="X525" s="327"/>
      <c r="Y525" s="327"/>
      <c r="Z525" s="327"/>
      <c r="AA525" s="327"/>
      <c r="AB525" s="327"/>
      <c r="AC525" s="327"/>
      <c r="AD525" s="327"/>
      <c r="AE525" s="327"/>
    </row>
    <row r="526" spans="1:31" ht="15.75" customHeight="1" x14ac:dyDescent="0.25">
      <c r="A526" s="327"/>
      <c r="B526" s="327"/>
      <c r="C526" s="327"/>
      <c r="D526" s="327"/>
      <c r="E526" s="327"/>
      <c r="F526" s="327"/>
      <c r="G526" s="327"/>
      <c r="H526" s="399"/>
      <c r="I526" s="327"/>
      <c r="J526" s="327"/>
      <c r="K526" s="327"/>
      <c r="L526" s="327"/>
      <c r="M526" s="327"/>
      <c r="N526" s="327"/>
      <c r="O526" s="327"/>
      <c r="P526" s="327"/>
      <c r="Q526" s="327"/>
      <c r="R526" s="327"/>
      <c r="S526" s="327"/>
      <c r="T526" s="327"/>
      <c r="U526" s="327"/>
      <c r="V526" s="327"/>
      <c r="W526" s="327"/>
      <c r="X526" s="327"/>
      <c r="Y526" s="327"/>
      <c r="Z526" s="327"/>
      <c r="AA526" s="327"/>
      <c r="AB526" s="327"/>
      <c r="AC526" s="327"/>
      <c r="AD526" s="327"/>
      <c r="AE526" s="327"/>
    </row>
    <row r="527" spans="1:31" ht="15.75" customHeight="1" x14ac:dyDescent="0.25">
      <c r="A527" s="327"/>
      <c r="B527" s="327"/>
      <c r="C527" s="327"/>
      <c r="D527" s="327"/>
      <c r="E527" s="327"/>
      <c r="F527" s="327"/>
      <c r="G527" s="327"/>
      <c r="H527" s="399"/>
      <c r="I527" s="327"/>
      <c r="J527" s="327"/>
      <c r="K527" s="327"/>
      <c r="L527" s="327"/>
      <c r="M527" s="327"/>
      <c r="N527" s="327"/>
      <c r="O527" s="327"/>
      <c r="P527" s="327"/>
      <c r="Q527" s="327"/>
      <c r="R527" s="327"/>
      <c r="S527" s="327"/>
      <c r="T527" s="327"/>
      <c r="U527" s="327"/>
      <c r="V527" s="327"/>
      <c r="W527" s="327"/>
      <c r="X527" s="327"/>
      <c r="Y527" s="327"/>
      <c r="Z527" s="327"/>
      <c r="AA527" s="327"/>
      <c r="AB527" s="327"/>
      <c r="AC527" s="327"/>
      <c r="AD527" s="327"/>
      <c r="AE527" s="327"/>
    </row>
    <row r="528" spans="1:31" ht="15.75" customHeight="1" x14ac:dyDescent="0.25">
      <c r="A528" s="327"/>
      <c r="B528" s="327"/>
      <c r="C528" s="327"/>
      <c r="D528" s="327"/>
      <c r="E528" s="327"/>
      <c r="F528" s="327"/>
      <c r="G528" s="327"/>
      <c r="H528" s="399"/>
      <c r="I528" s="327"/>
      <c r="J528" s="327"/>
      <c r="K528" s="327"/>
      <c r="L528" s="327"/>
      <c r="M528" s="327"/>
      <c r="N528" s="327"/>
      <c r="O528" s="327"/>
      <c r="P528" s="327"/>
      <c r="Q528" s="327"/>
      <c r="R528" s="327"/>
      <c r="S528" s="327"/>
      <c r="T528" s="327"/>
      <c r="U528" s="327"/>
      <c r="V528" s="327"/>
      <c r="W528" s="327"/>
      <c r="X528" s="327"/>
      <c r="Y528" s="327"/>
      <c r="Z528" s="327"/>
      <c r="AA528" s="327"/>
      <c r="AB528" s="327"/>
      <c r="AC528" s="327"/>
      <c r="AD528" s="327"/>
      <c r="AE528" s="327"/>
    </row>
    <row r="529" spans="1:31" ht="15.75" customHeight="1" x14ac:dyDescent="0.25">
      <c r="A529" s="327"/>
      <c r="B529" s="327"/>
      <c r="C529" s="327"/>
      <c r="D529" s="327"/>
      <c r="E529" s="327"/>
      <c r="F529" s="327"/>
      <c r="G529" s="327"/>
      <c r="H529" s="399"/>
      <c r="I529" s="327"/>
      <c r="J529" s="327"/>
      <c r="K529" s="327"/>
      <c r="L529" s="327"/>
      <c r="M529" s="327"/>
      <c r="N529" s="327"/>
      <c r="O529" s="327"/>
      <c r="P529" s="327"/>
      <c r="Q529" s="327"/>
      <c r="R529" s="327"/>
      <c r="S529" s="327"/>
      <c r="T529" s="327"/>
      <c r="U529" s="327"/>
      <c r="V529" s="327"/>
      <c r="W529" s="327"/>
      <c r="X529" s="327"/>
      <c r="Y529" s="327"/>
      <c r="Z529" s="327"/>
      <c r="AA529" s="327"/>
      <c r="AB529" s="327"/>
      <c r="AC529" s="327"/>
      <c r="AD529" s="327"/>
      <c r="AE529" s="327"/>
    </row>
    <row r="530" spans="1:31" ht="15.75" customHeight="1" x14ac:dyDescent="0.25">
      <c r="A530" s="327"/>
      <c r="B530" s="327"/>
      <c r="C530" s="327"/>
      <c r="D530" s="327"/>
      <c r="E530" s="327"/>
      <c r="F530" s="327"/>
      <c r="G530" s="327"/>
      <c r="H530" s="399"/>
      <c r="I530" s="327"/>
      <c r="J530" s="327"/>
      <c r="K530" s="327"/>
      <c r="L530" s="327"/>
      <c r="M530" s="327"/>
      <c r="N530" s="327"/>
      <c r="O530" s="327"/>
      <c r="P530" s="327"/>
      <c r="Q530" s="327"/>
      <c r="R530" s="327"/>
      <c r="S530" s="327"/>
      <c r="T530" s="327"/>
      <c r="U530" s="327"/>
      <c r="V530" s="327"/>
      <c r="W530" s="327"/>
      <c r="X530" s="327"/>
      <c r="Y530" s="327"/>
      <c r="Z530" s="327"/>
      <c r="AA530" s="327"/>
      <c r="AB530" s="327"/>
      <c r="AC530" s="327"/>
      <c r="AD530" s="327"/>
      <c r="AE530" s="327"/>
    </row>
    <row r="531" spans="1:31" ht="15.75" customHeight="1" x14ac:dyDescent="0.25">
      <c r="A531" s="327"/>
      <c r="B531" s="327"/>
      <c r="C531" s="327"/>
      <c r="D531" s="327"/>
      <c r="E531" s="327"/>
      <c r="F531" s="327"/>
      <c r="G531" s="327"/>
      <c r="H531" s="399"/>
      <c r="I531" s="327"/>
      <c r="J531" s="327"/>
      <c r="K531" s="327"/>
      <c r="L531" s="327"/>
      <c r="M531" s="327"/>
      <c r="N531" s="327"/>
      <c r="O531" s="327"/>
      <c r="P531" s="327"/>
      <c r="Q531" s="327"/>
      <c r="R531" s="327"/>
      <c r="S531" s="327"/>
      <c r="T531" s="327"/>
      <c r="U531" s="327"/>
      <c r="V531" s="327"/>
      <c r="W531" s="327"/>
      <c r="X531" s="327"/>
      <c r="Y531" s="327"/>
      <c r="Z531" s="327"/>
      <c r="AA531" s="327"/>
      <c r="AB531" s="327"/>
      <c r="AC531" s="327"/>
      <c r="AD531" s="327"/>
      <c r="AE531" s="327"/>
    </row>
    <row r="532" spans="1:31" ht="15.75" customHeight="1" x14ac:dyDescent="0.25">
      <c r="A532" s="327"/>
      <c r="B532" s="327"/>
      <c r="C532" s="327"/>
      <c r="D532" s="327"/>
      <c r="E532" s="327"/>
      <c r="F532" s="327"/>
      <c r="G532" s="327"/>
      <c r="H532" s="399"/>
      <c r="I532" s="327"/>
      <c r="J532" s="327"/>
      <c r="K532" s="327"/>
      <c r="L532" s="327"/>
      <c r="M532" s="327"/>
      <c r="N532" s="327"/>
      <c r="O532" s="327"/>
      <c r="P532" s="327"/>
      <c r="Q532" s="327"/>
      <c r="R532" s="327"/>
      <c r="S532" s="327"/>
      <c r="T532" s="327"/>
      <c r="U532" s="327"/>
      <c r="V532" s="327"/>
      <c r="W532" s="327"/>
      <c r="X532" s="327"/>
      <c r="Y532" s="327"/>
      <c r="Z532" s="327"/>
      <c r="AA532" s="327"/>
      <c r="AB532" s="327"/>
      <c r="AC532" s="327"/>
      <c r="AD532" s="327"/>
      <c r="AE532" s="327"/>
    </row>
    <row r="533" spans="1:31" ht="15.75" customHeight="1" x14ac:dyDescent="0.25">
      <c r="A533" s="327"/>
      <c r="B533" s="327"/>
      <c r="C533" s="327"/>
      <c r="D533" s="327"/>
      <c r="E533" s="327"/>
      <c r="F533" s="327"/>
      <c r="G533" s="327"/>
      <c r="H533" s="399"/>
      <c r="I533" s="327"/>
      <c r="J533" s="327"/>
      <c r="K533" s="327"/>
      <c r="L533" s="327"/>
      <c r="M533" s="327"/>
      <c r="N533" s="327"/>
      <c r="O533" s="327"/>
      <c r="P533" s="327"/>
      <c r="Q533" s="327"/>
      <c r="R533" s="327"/>
      <c r="S533" s="327"/>
      <c r="T533" s="327"/>
      <c r="U533" s="327"/>
      <c r="V533" s="327"/>
      <c r="W533" s="327"/>
      <c r="X533" s="327"/>
      <c r="Y533" s="327"/>
      <c r="Z533" s="327"/>
      <c r="AA533" s="327"/>
      <c r="AB533" s="327"/>
      <c r="AC533" s="327"/>
      <c r="AD533" s="327"/>
      <c r="AE533" s="327"/>
    </row>
    <row r="534" spans="1:31" ht="15.75" customHeight="1" x14ac:dyDescent="0.25">
      <c r="A534" s="327"/>
      <c r="B534" s="327"/>
      <c r="C534" s="327"/>
      <c r="D534" s="327"/>
      <c r="E534" s="327"/>
      <c r="F534" s="327"/>
      <c r="G534" s="327"/>
      <c r="H534" s="399"/>
      <c r="I534" s="327"/>
      <c r="J534" s="327"/>
      <c r="K534" s="327"/>
      <c r="L534" s="327"/>
      <c r="M534" s="327"/>
      <c r="N534" s="327"/>
      <c r="O534" s="327"/>
      <c r="P534" s="327"/>
      <c r="Q534" s="327"/>
      <c r="R534" s="327"/>
      <c r="S534" s="327"/>
      <c r="T534" s="327"/>
      <c r="U534" s="327"/>
      <c r="V534" s="327"/>
      <c r="W534" s="327"/>
      <c r="X534" s="327"/>
      <c r="Y534" s="327"/>
      <c r="Z534" s="327"/>
      <c r="AA534" s="327"/>
      <c r="AB534" s="327"/>
      <c r="AC534" s="327"/>
      <c r="AD534" s="327"/>
      <c r="AE534" s="327"/>
    </row>
    <row r="535" spans="1:31" ht="15.75" customHeight="1" x14ac:dyDescent="0.25">
      <c r="A535" s="327"/>
      <c r="B535" s="327"/>
      <c r="C535" s="327"/>
      <c r="D535" s="327"/>
      <c r="E535" s="327"/>
      <c r="F535" s="327"/>
      <c r="G535" s="327"/>
      <c r="H535" s="399"/>
      <c r="I535" s="327"/>
      <c r="J535" s="327"/>
      <c r="K535" s="327"/>
      <c r="L535" s="327"/>
      <c r="M535" s="327"/>
      <c r="N535" s="327"/>
      <c r="O535" s="327"/>
      <c r="P535" s="327"/>
      <c r="Q535" s="327"/>
      <c r="R535" s="327"/>
      <c r="S535" s="327"/>
      <c r="T535" s="327"/>
      <c r="U535" s="327"/>
      <c r="V535" s="327"/>
      <c r="W535" s="327"/>
      <c r="X535" s="327"/>
      <c r="Y535" s="327"/>
      <c r="Z535" s="327"/>
      <c r="AA535" s="327"/>
      <c r="AB535" s="327"/>
      <c r="AC535" s="327"/>
      <c r="AD535" s="327"/>
      <c r="AE535" s="327"/>
    </row>
    <row r="536" spans="1:31" ht="15.75" customHeight="1" x14ac:dyDescent="0.25">
      <c r="A536" s="327"/>
      <c r="B536" s="327"/>
      <c r="C536" s="327"/>
      <c r="D536" s="327"/>
      <c r="E536" s="327"/>
      <c r="F536" s="327"/>
      <c r="G536" s="327"/>
      <c r="H536" s="399"/>
      <c r="I536" s="327"/>
      <c r="J536" s="327"/>
      <c r="K536" s="327"/>
      <c r="L536" s="327"/>
      <c r="M536" s="327"/>
      <c r="N536" s="327"/>
      <c r="O536" s="327"/>
      <c r="P536" s="327"/>
      <c r="Q536" s="327"/>
      <c r="R536" s="327"/>
      <c r="S536" s="327"/>
      <c r="T536" s="327"/>
      <c r="U536" s="327"/>
      <c r="V536" s="327"/>
      <c r="W536" s="327"/>
      <c r="X536" s="327"/>
      <c r="Y536" s="327"/>
      <c r="Z536" s="327"/>
      <c r="AA536" s="327"/>
      <c r="AB536" s="327"/>
      <c r="AC536" s="327"/>
      <c r="AD536" s="327"/>
      <c r="AE536" s="327"/>
    </row>
    <row r="537" spans="1:31" ht="15.75" customHeight="1" x14ac:dyDescent="0.25">
      <c r="A537" s="327"/>
      <c r="B537" s="327"/>
      <c r="C537" s="327"/>
      <c r="D537" s="327"/>
      <c r="E537" s="327"/>
      <c r="F537" s="327"/>
      <c r="G537" s="327"/>
      <c r="H537" s="399"/>
      <c r="I537" s="327"/>
      <c r="J537" s="327"/>
      <c r="K537" s="327"/>
      <c r="L537" s="327"/>
      <c r="M537" s="327"/>
      <c r="N537" s="327"/>
      <c r="O537" s="327"/>
      <c r="P537" s="327"/>
      <c r="Q537" s="327"/>
      <c r="R537" s="327"/>
      <c r="S537" s="327"/>
      <c r="T537" s="327"/>
      <c r="U537" s="327"/>
      <c r="V537" s="327"/>
      <c r="W537" s="327"/>
      <c r="X537" s="327"/>
      <c r="Y537" s="327"/>
      <c r="Z537" s="327"/>
      <c r="AA537" s="327"/>
      <c r="AB537" s="327"/>
      <c r="AC537" s="327"/>
      <c r="AD537" s="327"/>
      <c r="AE537" s="327"/>
    </row>
    <row r="538" spans="1:31" ht="15.75" customHeight="1" x14ac:dyDescent="0.25">
      <c r="A538" s="327"/>
      <c r="B538" s="327"/>
      <c r="C538" s="327"/>
      <c r="D538" s="327"/>
      <c r="E538" s="327"/>
      <c r="F538" s="327"/>
      <c r="G538" s="327"/>
      <c r="H538" s="399"/>
      <c r="I538" s="327"/>
      <c r="J538" s="327"/>
      <c r="K538" s="327"/>
      <c r="L538" s="327"/>
      <c r="M538" s="327"/>
      <c r="N538" s="327"/>
      <c r="O538" s="327"/>
      <c r="P538" s="327"/>
      <c r="Q538" s="327"/>
      <c r="R538" s="327"/>
      <c r="S538" s="327"/>
      <c r="T538" s="327"/>
      <c r="U538" s="327"/>
      <c r="V538" s="327"/>
      <c r="W538" s="327"/>
      <c r="X538" s="327"/>
      <c r="Y538" s="327"/>
      <c r="Z538" s="327"/>
      <c r="AA538" s="327"/>
      <c r="AB538" s="327"/>
      <c r="AC538" s="327"/>
      <c r="AD538" s="327"/>
      <c r="AE538" s="327"/>
    </row>
    <row r="539" spans="1:31" ht="15.75" customHeight="1" x14ac:dyDescent="0.25">
      <c r="A539" s="327"/>
      <c r="B539" s="327"/>
      <c r="C539" s="327"/>
      <c r="D539" s="327"/>
      <c r="E539" s="327"/>
      <c r="F539" s="327"/>
      <c r="G539" s="327"/>
      <c r="H539" s="399"/>
      <c r="I539" s="327"/>
      <c r="J539" s="327"/>
      <c r="K539" s="327"/>
      <c r="L539" s="327"/>
      <c r="M539" s="327"/>
      <c r="N539" s="327"/>
      <c r="O539" s="327"/>
      <c r="P539" s="327"/>
      <c r="Q539" s="327"/>
      <c r="R539" s="327"/>
      <c r="S539" s="327"/>
      <c r="T539" s="327"/>
      <c r="U539" s="327"/>
      <c r="V539" s="327"/>
      <c r="W539" s="327"/>
      <c r="X539" s="327"/>
      <c r="Y539" s="327"/>
      <c r="Z539" s="327"/>
      <c r="AA539" s="327"/>
      <c r="AB539" s="327"/>
      <c r="AC539" s="327"/>
      <c r="AD539" s="327"/>
      <c r="AE539" s="327"/>
    </row>
    <row r="540" spans="1:31" ht="15.75" customHeight="1" x14ac:dyDescent="0.25">
      <c r="A540" s="327"/>
      <c r="B540" s="327"/>
      <c r="C540" s="327"/>
      <c r="D540" s="327"/>
      <c r="E540" s="327"/>
      <c r="F540" s="327"/>
      <c r="G540" s="327"/>
      <c r="H540" s="399"/>
      <c r="I540" s="327"/>
      <c r="J540" s="327"/>
      <c r="K540" s="327"/>
      <c r="L540" s="327"/>
      <c r="M540" s="327"/>
      <c r="N540" s="327"/>
      <c r="O540" s="327"/>
      <c r="P540" s="327"/>
      <c r="Q540" s="327"/>
      <c r="R540" s="327"/>
      <c r="S540" s="327"/>
      <c r="T540" s="327"/>
      <c r="U540" s="327"/>
      <c r="V540" s="327"/>
      <c r="W540" s="327"/>
      <c r="X540" s="327"/>
      <c r="Y540" s="327"/>
      <c r="Z540" s="327"/>
      <c r="AA540" s="327"/>
      <c r="AB540" s="327"/>
      <c r="AC540" s="327"/>
      <c r="AD540" s="327"/>
      <c r="AE540" s="327"/>
    </row>
    <row r="541" spans="1:31" ht="15.75" customHeight="1" x14ac:dyDescent="0.25">
      <c r="A541" s="327"/>
      <c r="B541" s="327"/>
      <c r="C541" s="327"/>
      <c r="D541" s="327"/>
      <c r="E541" s="327"/>
      <c r="F541" s="327"/>
      <c r="G541" s="327"/>
      <c r="H541" s="399"/>
      <c r="I541" s="327"/>
      <c r="J541" s="327"/>
      <c r="K541" s="327"/>
      <c r="L541" s="327"/>
      <c r="M541" s="327"/>
      <c r="N541" s="327"/>
      <c r="O541" s="327"/>
      <c r="P541" s="327"/>
      <c r="Q541" s="327"/>
      <c r="R541" s="327"/>
      <c r="S541" s="327"/>
      <c r="T541" s="327"/>
      <c r="U541" s="327"/>
      <c r="V541" s="327"/>
      <c r="W541" s="327"/>
      <c r="X541" s="327"/>
      <c r="Y541" s="327"/>
      <c r="Z541" s="327"/>
      <c r="AA541" s="327"/>
      <c r="AB541" s="327"/>
      <c r="AC541" s="327"/>
      <c r="AD541" s="327"/>
      <c r="AE541" s="327"/>
    </row>
    <row r="542" spans="1:31" ht="15.75" customHeight="1" x14ac:dyDescent="0.25">
      <c r="A542" s="327"/>
      <c r="B542" s="327"/>
      <c r="C542" s="327"/>
      <c r="D542" s="327"/>
      <c r="E542" s="327"/>
      <c r="F542" s="327"/>
      <c r="G542" s="327"/>
      <c r="H542" s="399"/>
      <c r="I542" s="327"/>
      <c r="J542" s="327"/>
      <c r="K542" s="327"/>
      <c r="L542" s="327"/>
      <c r="M542" s="327"/>
      <c r="N542" s="327"/>
      <c r="O542" s="327"/>
      <c r="P542" s="327"/>
      <c r="Q542" s="327"/>
      <c r="R542" s="327"/>
      <c r="S542" s="327"/>
      <c r="T542" s="327"/>
      <c r="U542" s="327"/>
      <c r="V542" s="327"/>
      <c r="W542" s="327"/>
      <c r="X542" s="327"/>
      <c r="Y542" s="327"/>
      <c r="Z542" s="327"/>
      <c r="AA542" s="327"/>
      <c r="AB542" s="327"/>
      <c r="AC542" s="327"/>
      <c r="AD542" s="327"/>
      <c r="AE542" s="327"/>
    </row>
    <row r="543" spans="1:31" ht="15.75" customHeight="1" x14ac:dyDescent="0.25">
      <c r="A543" s="327"/>
      <c r="B543" s="327"/>
      <c r="C543" s="327"/>
      <c r="D543" s="327"/>
      <c r="E543" s="327"/>
      <c r="F543" s="327"/>
      <c r="G543" s="327"/>
      <c r="H543" s="399"/>
      <c r="I543" s="327"/>
      <c r="J543" s="327"/>
      <c r="K543" s="327"/>
      <c r="L543" s="327"/>
      <c r="M543" s="327"/>
      <c r="N543" s="327"/>
      <c r="O543" s="327"/>
      <c r="P543" s="327"/>
      <c r="Q543" s="327"/>
      <c r="R543" s="327"/>
      <c r="S543" s="327"/>
      <c r="T543" s="327"/>
      <c r="U543" s="327"/>
      <c r="V543" s="327"/>
      <c r="W543" s="327"/>
      <c r="X543" s="327"/>
      <c r="Y543" s="327"/>
      <c r="Z543" s="327"/>
      <c r="AA543" s="327"/>
      <c r="AB543" s="327"/>
      <c r="AC543" s="327"/>
      <c r="AD543" s="327"/>
      <c r="AE543" s="327"/>
    </row>
    <row r="544" spans="1:31" ht="15.75" customHeight="1" x14ac:dyDescent="0.25">
      <c r="A544" s="327"/>
      <c r="B544" s="327"/>
      <c r="C544" s="327"/>
      <c r="D544" s="327"/>
      <c r="E544" s="327"/>
      <c r="F544" s="327"/>
      <c r="G544" s="327"/>
      <c r="H544" s="399"/>
      <c r="I544" s="327"/>
      <c r="J544" s="327"/>
      <c r="K544" s="327"/>
      <c r="L544" s="327"/>
      <c r="M544" s="327"/>
      <c r="N544" s="327"/>
      <c r="O544" s="327"/>
      <c r="P544" s="327"/>
      <c r="Q544" s="327"/>
      <c r="R544" s="327"/>
      <c r="S544" s="327"/>
      <c r="T544" s="327"/>
      <c r="U544" s="327"/>
      <c r="V544" s="327"/>
      <c r="W544" s="327"/>
      <c r="X544" s="327"/>
      <c r="Y544" s="327"/>
      <c r="Z544" s="327"/>
      <c r="AA544" s="327"/>
      <c r="AB544" s="327"/>
      <c r="AC544" s="327"/>
      <c r="AD544" s="327"/>
      <c r="AE544" s="327"/>
    </row>
    <row r="545" spans="1:31" ht="15.75" customHeight="1" x14ac:dyDescent="0.25">
      <c r="A545" s="327"/>
      <c r="B545" s="327"/>
      <c r="C545" s="327"/>
      <c r="D545" s="327"/>
      <c r="E545" s="327"/>
      <c r="F545" s="327"/>
      <c r="G545" s="327"/>
      <c r="H545" s="399"/>
      <c r="I545" s="327"/>
      <c r="J545" s="327"/>
      <c r="K545" s="327"/>
      <c r="L545" s="327"/>
      <c r="M545" s="327"/>
      <c r="N545" s="327"/>
      <c r="O545" s="327"/>
      <c r="P545" s="327"/>
      <c r="Q545" s="327"/>
      <c r="R545" s="327"/>
      <c r="S545" s="327"/>
      <c r="T545" s="327"/>
      <c r="U545" s="327"/>
      <c r="V545" s="327"/>
      <c r="W545" s="327"/>
      <c r="X545" s="327"/>
      <c r="Y545" s="327"/>
      <c r="Z545" s="327"/>
      <c r="AA545" s="327"/>
      <c r="AB545" s="327"/>
      <c r="AC545" s="327"/>
      <c r="AD545" s="327"/>
      <c r="AE545" s="327"/>
    </row>
    <row r="546" spans="1:31" ht="15.75" customHeight="1" x14ac:dyDescent="0.25">
      <c r="A546" s="327"/>
      <c r="B546" s="327"/>
      <c r="C546" s="327"/>
      <c r="D546" s="327"/>
      <c r="E546" s="327"/>
      <c r="F546" s="327"/>
      <c r="G546" s="327"/>
      <c r="H546" s="399"/>
      <c r="I546" s="327"/>
      <c r="J546" s="327"/>
      <c r="K546" s="327"/>
      <c r="L546" s="327"/>
      <c r="M546" s="327"/>
      <c r="N546" s="327"/>
      <c r="O546" s="327"/>
      <c r="P546" s="327"/>
      <c r="Q546" s="327"/>
      <c r="R546" s="327"/>
      <c r="S546" s="327"/>
      <c r="T546" s="327"/>
      <c r="U546" s="327"/>
      <c r="V546" s="327"/>
      <c r="W546" s="327"/>
      <c r="X546" s="327"/>
      <c r="Y546" s="327"/>
      <c r="Z546" s="327"/>
      <c r="AA546" s="327"/>
      <c r="AB546" s="327"/>
      <c r="AC546" s="327"/>
      <c r="AD546" s="327"/>
      <c r="AE546" s="327"/>
    </row>
    <row r="547" spans="1:31" ht="15.75" customHeight="1" x14ac:dyDescent="0.25">
      <c r="A547" s="327"/>
      <c r="B547" s="327"/>
      <c r="C547" s="327"/>
      <c r="D547" s="327"/>
      <c r="E547" s="327"/>
      <c r="F547" s="327"/>
      <c r="G547" s="327"/>
      <c r="H547" s="399"/>
      <c r="I547" s="327"/>
      <c r="J547" s="327"/>
      <c r="K547" s="327"/>
      <c r="L547" s="327"/>
      <c r="M547" s="327"/>
      <c r="N547" s="327"/>
      <c r="O547" s="327"/>
      <c r="P547" s="327"/>
      <c r="Q547" s="327"/>
      <c r="R547" s="327"/>
      <c r="S547" s="327"/>
      <c r="T547" s="327"/>
      <c r="U547" s="327"/>
      <c r="V547" s="327"/>
      <c r="W547" s="327"/>
      <c r="X547" s="327"/>
      <c r="Y547" s="327"/>
      <c r="Z547" s="327"/>
      <c r="AA547" s="327"/>
      <c r="AB547" s="327"/>
      <c r="AC547" s="327"/>
      <c r="AD547" s="327"/>
      <c r="AE547" s="327"/>
    </row>
    <row r="548" spans="1:31" ht="15.75" customHeight="1" x14ac:dyDescent="0.25">
      <c r="A548" s="327"/>
      <c r="B548" s="327"/>
      <c r="C548" s="327"/>
      <c r="D548" s="327"/>
      <c r="E548" s="327"/>
      <c r="F548" s="327"/>
      <c r="G548" s="327"/>
      <c r="H548" s="399"/>
      <c r="I548" s="327"/>
      <c r="J548" s="327"/>
      <c r="K548" s="327"/>
      <c r="L548" s="327"/>
      <c r="M548" s="327"/>
      <c r="N548" s="327"/>
      <c r="O548" s="327"/>
      <c r="P548" s="327"/>
      <c r="Q548" s="327"/>
      <c r="R548" s="327"/>
      <c r="S548" s="327"/>
      <c r="T548" s="327"/>
      <c r="U548" s="327"/>
      <c r="V548" s="327"/>
      <c r="W548" s="327"/>
      <c r="X548" s="327"/>
      <c r="Y548" s="327"/>
      <c r="Z548" s="327"/>
      <c r="AA548" s="327"/>
      <c r="AB548" s="327"/>
      <c r="AC548" s="327"/>
      <c r="AD548" s="327"/>
      <c r="AE548" s="327"/>
    </row>
    <row r="549" spans="1:31" ht="15.75" customHeight="1" x14ac:dyDescent="0.25">
      <c r="A549" s="327"/>
      <c r="B549" s="327"/>
      <c r="C549" s="327"/>
      <c r="D549" s="327"/>
      <c r="E549" s="327"/>
      <c r="F549" s="327"/>
      <c r="G549" s="327"/>
      <c r="H549" s="399"/>
      <c r="I549" s="327"/>
      <c r="J549" s="327"/>
      <c r="K549" s="327"/>
      <c r="L549" s="327"/>
      <c r="M549" s="327"/>
      <c r="N549" s="327"/>
      <c r="O549" s="327"/>
      <c r="P549" s="327"/>
      <c r="Q549" s="327"/>
      <c r="R549" s="327"/>
      <c r="S549" s="327"/>
      <c r="T549" s="327"/>
      <c r="U549" s="327"/>
      <c r="V549" s="327"/>
      <c r="W549" s="327"/>
      <c r="X549" s="327"/>
      <c r="Y549" s="327"/>
      <c r="Z549" s="327"/>
      <c r="AA549" s="327"/>
      <c r="AB549" s="327"/>
      <c r="AC549" s="327"/>
      <c r="AD549" s="327"/>
      <c r="AE549" s="327"/>
    </row>
    <row r="550" spans="1:31" ht="15.75" customHeight="1" x14ac:dyDescent="0.25">
      <c r="A550" s="327"/>
      <c r="B550" s="327"/>
      <c r="C550" s="327"/>
      <c r="D550" s="327"/>
      <c r="E550" s="327"/>
      <c r="F550" s="327"/>
      <c r="G550" s="327"/>
      <c r="H550" s="399"/>
      <c r="I550" s="327"/>
      <c r="J550" s="327"/>
      <c r="K550" s="327"/>
      <c r="L550" s="327"/>
      <c r="M550" s="327"/>
      <c r="N550" s="327"/>
      <c r="O550" s="327"/>
      <c r="P550" s="327"/>
      <c r="Q550" s="327"/>
      <c r="R550" s="327"/>
      <c r="S550" s="327"/>
      <c r="T550" s="327"/>
      <c r="U550" s="327"/>
      <c r="V550" s="327"/>
      <c r="W550" s="327"/>
      <c r="X550" s="327"/>
      <c r="Y550" s="327"/>
      <c r="Z550" s="327"/>
      <c r="AA550" s="327"/>
      <c r="AB550" s="327"/>
      <c r="AC550" s="327"/>
      <c r="AD550" s="327"/>
      <c r="AE550" s="327"/>
    </row>
    <row r="551" spans="1:31" ht="15.75" customHeight="1" x14ac:dyDescent="0.25">
      <c r="A551" s="327"/>
      <c r="B551" s="327"/>
      <c r="C551" s="327"/>
      <c r="D551" s="327"/>
      <c r="E551" s="327"/>
      <c r="F551" s="327"/>
      <c r="G551" s="327"/>
      <c r="H551" s="399"/>
      <c r="I551" s="327"/>
      <c r="J551" s="327"/>
      <c r="K551" s="327"/>
      <c r="L551" s="327"/>
      <c r="M551" s="327"/>
      <c r="N551" s="327"/>
      <c r="O551" s="327"/>
      <c r="P551" s="327"/>
      <c r="Q551" s="327"/>
      <c r="R551" s="327"/>
      <c r="S551" s="327"/>
      <c r="T551" s="327"/>
      <c r="U551" s="327"/>
      <c r="V551" s="327"/>
      <c r="W551" s="327"/>
      <c r="X551" s="327"/>
      <c r="Y551" s="327"/>
      <c r="Z551" s="327"/>
      <c r="AA551" s="327"/>
      <c r="AB551" s="327"/>
      <c r="AC551" s="327"/>
      <c r="AD551" s="327"/>
      <c r="AE551" s="327"/>
    </row>
    <row r="552" spans="1:31" ht="15.75" customHeight="1" x14ac:dyDescent="0.25">
      <c r="A552" s="327"/>
      <c r="B552" s="327"/>
      <c r="C552" s="327"/>
      <c r="D552" s="327"/>
      <c r="E552" s="327"/>
      <c r="F552" s="327"/>
      <c r="G552" s="327"/>
      <c r="H552" s="399"/>
      <c r="I552" s="327"/>
      <c r="J552" s="327"/>
      <c r="K552" s="327"/>
      <c r="L552" s="327"/>
      <c r="M552" s="327"/>
      <c r="N552" s="327"/>
      <c r="O552" s="327"/>
      <c r="P552" s="327"/>
      <c r="Q552" s="327"/>
      <c r="R552" s="327"/>
      <c r="S552" s="327"/>
      <c r="T552" s="327"/>
      <c r="U552" s="327"/>
      <c r="V552" s="327"/>
      <c r="W552" s="327"/>
      <c r="X552" s="327"/>
      <c r="Y552" s="327"/>
      <c r="Z552" s="327"/>
      <c r="AA552" s="327"/>
      <c r="AB552" s="327"/>
      <c r="AC552" s="327"/>
      <c r="AD552" s="327"/>
      <c r="AE552" s="327"/>
    </row>
    <row r="553" spans="1:31" ht="15.75" customHeight="1" x14ac:dyDescent="0.25">
      <c r="A553" s="327"/>
      <c r="B553" s="327"/>
      <c r="C553" s="327"/>
      <c r="D553" s="327"/>
      <c r="E553" s="327"/>
      <c r="F553" s="327"/>
      <c r="G553" s="327"/>
      <c r="H553" s="399"/>
      <c r="I553" s="327"/>
      <c r="J553" s="327"/>
      <c r="K553" s="327"/>
      <c r="L553" s="327"/>
      <c r="M553" s="327"/>
      <c r="N553" s="327"/>
      <c r="O553" s="327"/>
      <c r="P553" s="327"/>
      <c r="Q553" s="327"/>
      <c r="R553" s="327"/>
      <c r="S553" s="327"/>
      <c r="T553" s="327"/>
      <c r="U553" s="327"/>
      <c r="V553" s="327"/>
      <c r="W553" s="327"/>
      <c r="X553" s="327"/>
      <c r="Y553" s="327"/>
      <c r="Z553" s="327"/>
      <c r="AA553" s="327"/>
      <c r="AB553" s="327"/>
      <c r="AC553" s="327"/>
      <c r="AD553" s="327"/>
      <c r="AE553" s="327"/>
    </row>
    <row r="554" spans="1:31" ht="15.75" customHeight="1" x14ac:dyDescent="0.25">
      <c r="A554" s="327"/>
      <c r="B554" s="327"/>
      <c r="C554" s="327"/>
      <c r="D554" s="327"/>
      <c r="E554" s="327"/>
      <c r="F554" s="327"/>
      <c r="G554" s="327"/>
      <c r="H554" s="399"/>
      <c r="I554" s="327"/>
      <c r="J554" s="327"/>
      <c r="K554" s="327"/>
      <c r="L554" s="327"/>
      <c r="M554" s="327"/>
      <c r="N554" s="327"/>
      <c r="O554" s="327"/>
      <c r="P554" s="327"/>
      <c r="Q554" s="327"/>
      <c r="R554" s="327"/>
      <c r="S554" s="327"/>
      <c r="T554" s="327"/>
      <c r="U554" s="327"/>
      <c r="V554" s="327"/>
      <c r="W554" s="327"/>
      <c r="X554" s="327"/>
      <c r="Y554" s="327"/>
      <c r="Z554" s="327"/>
      <c r="AA554" s="327"/>
      <c r="AB554" s="327"/>
      <c r="AC554" s="327"/>
      <c r="AD554" s="327"/>
      <c r="AE554" s="327"/>
    </row>
    <row r="555" spans="1:31" ht="15.75" customHeight="1" x14ac:dyDescent="0.25">
      <c r="A555" s="327"/>
      <c r="B555" s="327"/>
      <c r="C555" s="327"/>
      <c r="D555" s="327"/>
      <c r="E555" s="327"/>
      <c r="F555" s="327"/>
      <c r="G555" s="327"/>
      <c r="H555" s="399"/>
      <c r="I555" s="327"/>
      <c r="J555" s="327"/>
      <c r="K555" s="327"/>
      <c r="L555" s="327"/>
      <c r="M555" s="327"/>
      <c r="N555" s="327"/>
      <c r="O555" s="327"/>
      <c r="P555" s="327"/>
      <c r="Q555" s="327"/>
      <c r="R555" s="327"/>
      <c r="S555" s="327"/>
      <c r="T555" s="327"/>
      <c r="U555" s="327"/>
      <c r="V555" s="327"/>
      <c r="W555" s="327"/>
      <c r="X555" s="327"/>
      <c r="Y555" s="327"/>
      <c r="Z555" s="327"/>
      <c r="AA555" s="327"/>
      <c r="AB555" s="327"/>
      <c r="AC555" s="327"/>
      <c r="AD555" s="327"/>
      <c r="AE555" s="327"/>
    </row>
    <row r="556" spans="1:31" ht="15.75" customHeight="1" x14ac:dyDescent="0.25">
      <c r="A556" s="327"/>
      <c r="B556" s="327"/>
      <c r="C556" s="327"/>
      <c r="D556" s="327"/>
      <c r="E556" s="327"/>
      <c r="F556" s="327"/>
      <c r="G556" s="327"/>
      <c r="H556" s="399"/>
      <c r="I556" s="327"/>
      <c r="J556" s="327"/>
      <c r="K556" s="327"/>
      <c r="L556" s="327"/>
      <c r="M556" s="327"/>
      <c r="N556" s="327"/>
      <c r="O556" s="327"/>
      <c r="P556" s="327"/>
      <c r="Q556" s="327"/>
      <c r="R556" s="327"/>
      <c r="S556" s="327"/>
      <c r="T556" s="327"/>
      <c r="U556" s="327"/>
      <c r="V556" s="327"/>
      <c r="W556" s="327"/>
      <c r="X556" s="327"/>
      <c r="Y556" s="327"/>
      <c r="Z556" s="327"/>
      <c r="AA556" s="327"/>
      <c r="AB556" s="327"/>
      <c r="AC556" s="327"/>
      <c r="AD556" s="327"/>
      <c r="AE556" s="327"/>
    </row>
    <row r="557" spans="1:31" ht="15.75" customHeight="1" x14ac:dyDescent="0.25">
      <c r="A557" s="327"/>
      <c r="B557" s="327"/>
      <c r="C557" s="327"/>
      <c r="D557" s="327"/>
      <c r="E557" s="327"/>
      <c r="F557" s="327"/>
      <c r="G557" s="327"/>
      <c r="H557" s="399"/>
      <c r="I557" s="327"/>
      <c r="J557" s="327"/>
      <c r="K557" s="327"/>
      <c r="L557" s="327"/>
      <c r="M557" s="327"/>
      <c r="N557" s="327"/>
      <c r="O557" s="327"/>
      <c r="P557" s="327"/>
      <c r="Q557" s="327"/>
      <c r="R557" s="327"/>
      <c r="S557" s="327"/>
      <c r="T557" s="327"/>
      <c r="U557" s="327"/>
      <c r="V557" s="327"/>
      <c r="W557" s="327"/>
      <c r="X557" s="327"/>
      <c r="Y557" s="327"/>
      <c r="Z557" s="327"/>
      <c r="AA557" s="327"/>
      <c r="AB557" s="327"/>
      <c r="AC557" s="327"/>
      <c r="AD557" s="327"/>
      <c r="AE557" s="327"/>
    </row>
    <row r="558" spans="1:31" ht="15.75" customHeight="1" x14ac:dyDescent="0.25">
      <c r="A558" s="327"/>
      <c r="B558" s="327"/>
      <c r="C558" s="327"/>
      <c r="D558" s="327"/>
      <c r="E558" s="327"/>
      <c r="F558" s="327"/>
      <c r="G558" s="327"/>
      <c r="H558" s="399"/>
      <c r="I558" s="327"/>
      <c r="J558" s="327"/>
      <c r="K558" s="327"/>
      <c r="L558" s="327"/>
      <c r="M558" s="327"/>
      <c r="N558" s="327"/>
      <c r="O558" s="327"/>
      <c r="P558" s="327"/>
      <c r="Q558" s="327"/>
      <c r="R558" s="327"/>
      <c r="S558" s="327"/>
      <c r="T558" s="327"/>
      <c r="U558" s="327"/>
      <c r="V558" s="327"/>
      <c r="W558" s="327"/>
      <c r="X558" s="327"/>
      <c r="Y558" s="327"/>
      <c r="Z558" s="327"/>
      <c r="AA558" s="327"/>
      <c r="AB558" s="327"/>
      <c r="AC558" s="327"/>
      <c r="AD558" s="327"/>
      <c r="AE558" s="327"/>
    </row>
    <row r="559" spans="1:31" ht="15.75" customHeight="1" x14ac:dyDescent="0.25">
      <c r="A559" s="327"/>
      <c r="B559" s="327"/>
      <c r="C559" s="327"/>
      <c r="D559" s="327"/>
      <c r="E559" s="327"/>
      <c r="F559" s="327"/>
      <c r="G559" s="327"/>
      <c r="H559" s="399"/>
      <c r="I559" s="327"/>
      <c r="J559" s="327"/>
      <c r="K559" s="327"/>
      <c r="L559" s="327"/>
      <c r="M559" s="327"/>
      <c r="N559" s="327"/>
      <c r="O559" s="327"/>
      <c r="P559" s="327"/>
      <c r="Q559" s="327"/>
      <c r="R559" s="327"/>
      <c r="S559" s="327"/>
      <c r="T559" s="327"/>
      <c r="U559" s="327"/>
      <c r="V559" s="327"/>
      <c r="W559" s="327"/>
      <c r="X559" s="327"/>
      <c r="Y559" s="327"/>
      <c r="Z559" s="327"/>
      <c r="AA559" s="327"/>
      <c r="AB559" s="327"/>
      <c r="AC559" s="327"/>
      <c r="AD559" s="327"/>
      <c r="AE559" s="327"/>
    </row>
    <row r="560" spans="1:31" ht="15.75" customHeight="1" x14ac:dyDescent="0.25">
      <c r="A560" s="327"/>
      <c r="B560" s="327"/>
      <c r="C560" s="327"/>
      <c r="D560" s="327"/>
      <c r="E560" s="327"/>
      <c r="F560" s="327"/>
      <c r="G560" s="327"/>
      <c r="H560" s="399"/>
      <c r="I560" s="327"/>
      <c r="J560" s="327"/>
      <c r="K560" s="327"/>
      <c r="L560" s="327"/>
      <c r="M560" s="327"/>
      <c r="N560" s="327"/>
      <c r="O560" s="327"/>
      <c r="P560" s="327"/>
      <c r="Q560" s="327"/>
      <c r="R560" s="327"/>
      <c r="S560" s="327"/>
      <c r="T560" s="327"/>
      <c r="U560" s="327"/>
      <c r="V560" s="327"/>
      <c r="W560" s="327"/>
      <c r="X560" s="327"/>
      <c r="Y560" s="327"/>
      <c r="Z560" s="327"/>
      <c r="AA560" s="327"/>
      <c r="AB560" s="327"/>
      <c r="AC560" s="327"/>
      <c r="AD560" s="327"/>
      <c r="AE560" s="327"/>
    </row>
    <row r="561" spans="1:31" ht="15.75" customHeight="1" x14ac:dyDescent="0.25">
      <c r="A561" s="327"/>
      <c r="B561" s="327"/>
      <c r="C561" s="327"/>
      <c r="D561" s="327"/>
      <c r="E561" s="327"/>
      <c r="F561" s="327"/>
      <c r="G561" s="327"/>
      <c r="H561" s="399"/>
      <c r="I561" s="327"/>
      <c r="J561" s="327"/>
      <c r="K561" s="327"/>
      <c r="L561" s="327"/>
      <c r="M561" s="327"/>
      <c r="N561" s="327"/>
      <c r="O561" s="327"/>
      <c r="P561" s="327"/>
      <c r="Q561" s="327"/>
      <c r="R561" s="327"/>
      <c r="S561" s="327"/>
      <c r="T561" s="327"/>
      <c r="U561" s="327"/>
      <c r="V561" s="327"/>
      <c r="W561" s="327"/>
      <c r="X561" s="327"/>
      <c r="Y561" s="327"/>
      <c r="Z561" s="327"/>
      <c r="AA561" s="327"/>
      <c r="AB561" s="327"/>
      <c r="AC561" s="327"/>
      <c r="AD561" s="327"/>
      <c r="AE561" s="327"/>
    </row>
    <row r="562" spans="1:31" ht="15.75" customHeight="1" x14ac:dyDescent="0.25">
      <c r="A562" s="327"/>
      <c r="B562" s="327"/>
      <c r="C562" s="327"/>
      <c r="D562" s="327"/>
      <c r="E562" s="327"/>
      <c r="F562" s="327"/>
      <c r="G562" s="327"/>
      <c r="H562" s="399"/>
      <c r="I562" s="327"/>
      <c r="J562" s="327"/>
      <c r="K562" s="327"/>
      <c r="L562" s="327"/>
      <c r="M562" s="327"/>
      <c r="N562" s="327"/>
      <c r="O562" s="327"/>
      <c r="P562" s="327"/>
      <c r="Q562" s="327"/>
      <c r="R562" s="327"/>
      <c r="S562" s="327"/>
      <c r="T562" s="327"/>
      <c r="U562" s="327"/>
      <c r="V562" s="327"/>
      <c r="W562" s="327"/>
      <c r="X562" s="327"/>
      <c r="Y562" s="327"/>
      <c r="Z562" s="327"/>
      <c r="AA562" s="327"/>
      <c r="AB562" s="327"/>
      <c r="AC562" s="327"/>
      <c r="AD562" s="327"/>
      <c r="AE562" s="327"/>
    </row>
    <row r="563" spans="1:31" ht="15.75" customHeight="1" x14ac:dyDescent="0.25">
      <c r="A563" s="327"/>
      <c r="B563" s="327"/>
      <c r="C563" s="327"/>
      <c r="D563" s="327"/>
      <c r="E563" s="327"/>
      <c r="F563" s="327"/>
      <c r="G563" s="327"/>
      <c r="H563" s="399"/>
      <c r="I563" s="327"/>
      <c r="J563" s="327"/>
      <c r="K563" s="327"/>
      <c r="L563" s="327"/>
      <c r="M563" s="327"/>
      <c r="N563" s="327"/>
      <c r="O563" s="327"/>
      <c r="P563" s="327"/>
      <c r="Q563" s="327"/>
      <c r="R563" s="327"/>
      <c r="S563" s="327"/>
      <c r="T563" s="327"/>
      <c r="U563" s="327"/>
      <c r="V563" s="327"/>
      <c r="W563" s="327"/>
      <c r="X563" s="327"/>
      <c r="Y563" s="327"/>
      <c r="Z563" s="327"/>
      <c r="AA563" s="327"/>
      <c r="AB563" s="327"/>
      <c r="AC563" s="327"/>
      <c r="AD563" s="327"/>
      <c r="AE563" s="327"/>
    </row>
    <row r="564" spans="1:31" ht="15.75" customHeight="1" x14ac:dyDescent="0.25">
      <c r="A564" s="327"/>
      <c r="B564" s="327"/>
      <c r="C564" s="327"/>
      <c r="D564" s="327"/>
      <c r="E564" s="327"/>
      <c r="F564" s="327"/>
      <c r="G564" s="327"/>
      <c r="H564" s="399"/>
      <c r="I564" s="327"/>
      <c r="J564" s="327"/>
      <c r="K564" s="327"/>
      <c r="L564" s="327"/>
      <c r="M564" s="327"/>
      <c r="N564" s="327"/>
      <c r="O564" s="327"/>
      <c r="P564" s="327"/>
      <c r="Q564" s="327"/>
      <c r="R564" s="327"/>
      <c r="S564" s="327"/>
      <c r="T564" s="327"/>
      <c r="U564" s="327"/>
      <c r="V564" s="327"/>
      <c r="W564" s="327"/>
      <c r="X564" s="327"/>
      <c r="Y564" s="327"/>
      <c r="Z564" s="327"/>
      <c r="AA564" s="327"/>
      <c r="AB564" s="327"/>
      <c r="AC564" s="327"/>
      <c r="AD564" s="327"/>
      <c r="AE564" s="327"/>
    </row>
    <row r="565" spans="1:31" ht="15.75" customHeight="1" x14ac:dyDescent="0.25">
      <c r="A565" s="327"/>
      <c r="B565" s="327"/>
      <c r="C565" s="327"/>
      <c r="D565" s="327"/>
      <c r="E565" s="327"/>
      <c r="F565" s="327"/>
      <c r="G565" s="327"/>
      <c r="H565" s="399"/>
      <c r="I565" s="327"/>
      <c r="J565" s="327"/>
      <c r="K565" s="327"/>
      <c r="L565" s="327"/>
      <c r="M565" s="327"/>
      <c r="N565" s="327"/>
      <c r="O565" s="327"/>
      <c r="P565" s="327"/>
      <c r="Q565" s="327"/>
      <c r="R565" s="327"/>
      <c r="S565" s="327"/>
      <c r="T565" s="327"/>
      <c r="U565" s="327"/>
      <c r="V565" s="327"/>
      <c r="W565" s="327"/>
      <c r="X565" s="327"/>
      <c r="Y565" s="327"/>
      <c r="Z565" s="327"/>
      <c r="AA565" s="327"/>
      <c r="AB565" s="327"/>
      <c r="AC565" s="327"/>
      <c r="AD565" s="327"/>
      <c r="AE565" s="327"/>
    </row>
    <row r="566" spans="1:31" ht="15.75" customHeight="1" x14ac:dyDescent="0.25">
      <c r="A566" s="327"/>
      <c r="B566" s="327"/>
      <c r="C566" s="327"/>
      <c r="D566" s="327"/>
      <c r="E566" s="327"/>
      <c r="F566" s="327"/>
      <c r="G566" s="327"/>
      <c r="H566" s="399"/>
      <c r="I566" s="327"/>
      <c r="J566" s="327"/>
      <c r="K566" s="327"/>
      <c r="L566" s="327"/>
      <c r="M566" s="327"/>
      <c r="N566" s="327"/>
      <c r="O566" s="327"/>
      <c r="P566" s="327"/>
      <c r="Q566" s="327"/>
      <c r="R566" s="327"/>
      <c r="S566" s="327"/>
      <c r="T566" s="327"/>
      <c r="U566" s="327"/>
      <c r="V566" s="327"/>
      <c r="W566" s="327"/>
      <c r="X566" s="327"/>
      <c r="Y566" s="327"/>
      <c r="Z566" s="327"/>
      <c r="AA566" s="327"/>
      <c r="AB566" s="327"/>
      <c r="AC566" s="327"/>
      <c r="AD566" s="327"/>
      <c r="AE566" s="327"/>
    </row>
    <row r="567" spans="1:31" ht="15.75" customHeight="1" x14ac:dyDescent="0.25">
      <c r="A567" s="327"/>
      <c r="B567" s="327"/>
      <c r="C567" s="327"/>
      <c r="D567" s="327"/>
      <c r="E567" s="327"/>
      <c r="F567" s="327"/>
      <c r="G567" s="327"/>
      <c r="H567" s="399"/>
      <c r="I567" s="327"/>
      <c r="J567" s="327"/>
      <c r="K567" s="327"/>
      <c r="L567" s="327"/>
      <c r="M567" s="327"/>
      <c r="N567" s="327"/>
      <c r="O567" s="327"/>
      <c r="P567" s="327"/>
      <c r="Q567" s="327"/>
      <c r="R567" s="327"/>
      <c r="S567" s="327"/>
      <c r="T567" s="327"/>
      <c r="U567" s="327"/>
      <c r="V567" s="327"/>
      <c r="W567" s="327"/>
      <c r="X567" s="327"/>
      <c r="Y567" s="327"/>
      <c r="Z567" s="327"/>
      <c r="AA567" s="327"/>
      <c r="AB567" s="327"/>
      <c r="AC567" s="327"/>
      <c r="AD567" s="327"/>
      <c r="AE567" s="327"/>
    </row>
    <row r="568" spans="1:31" ht="15.75" customHeight="1" x14ac:dyDescent="0.25">
      <c r="A568" s="327"/>
      <c r="B568" s="327"/>
      <c r="C568" s="327"/>
      <c r="D568" s="327"/>
      <c r="E568" s="327"/>
      <c r="F568" s="327"/>
      <c r="G568" s="327"/>
      <c r="H568" s="399"/>
      <c r="I568" s="327"/>
      <c r="J568" s="327"/>
      <c r="K568" s="327"/>
      <c r="L568" s="327"/>
      <c r="M568" s="327"/>
      <c r="N568" s="327"/>
      <c r="O568" s="327"/>
      <c r="P568" s="327"/>
      <c r="Q568" s="327"/>
      <c r="R568" s="327"/>
      <c r="S568" s="327"/>
      <c r="T568" s="327"/>
      <c r="U568" s="327"/>
      <c r="V568" s="327"/>
      <c r="W568" s="327"/>
      <c r="X568" s="327"/>
      <c r="Y568" s="327"/>
      <c r="Z568" s="327"/>
      <c r="AA568" s="327"/>
      <c r="AB568" s="327"/>
      <c r="AC568" s="327"/>
      <c r="AD568" s="327"/>
      <c r="AE568" s="327"/>
    </row>
    <row r="569" spans="1:31" ht="15.75" customHeight="1" x14ac:dyDescent="0.25">
      <c r="A569" s="327"/>
      <c r="B569" s="327"/>
      <c r="C569" s="327"/>
      <c r="D569" s="327"/>
      <c r="E569" s="327"/>
      <c r="F569" s="327"/>
      <c r="G569" s="327"/>
      <c r="H569" s="399"/>
      <c r="I569" s="327"/>
      <c r="J569" s="327"/>
      <c r="K569" s="327"/>
      <c r="L569" s="327"/>
      <c r="M569" s="327"/>
      <c r="N569" s="327"/>
      <c r="O569" s="327"/>
      <c r="P569" s="327"/>
      <c r="Q569" s="327"/>
      <c r="R569" s="327"/>
      <c r="S569" s="327"/>
      <c r="T569" s="327"/>
      <c r="U569" s="327"/>
      <c r="V569" s="327"/>
      <c r="W569" s="327"/>
      <c r="X569" s="327"/>
      <c r="Y569" s="327"/>
      <c r="Z569" s="327"/>
      <c r="AA569" s="327"/>
      <c r="AB569" s="327"/>
      <c r="AC569" s="327"/>
      <c r="AD569" s="327"/>
      <c r="AE569" s="327"/>
    </row>
    <row r="570" spans="1:31" ht="15.75" customHeight="1" x14ac:dyDescent="0.25">
      <c r="A570" s="327"/>
      <c r="B570" s="327"/>
      <c r="C570" s="327"/>
      <c r="D570" s="327"/>
      <c r="E570" s="327"/>
      <c r="F570" s="327"/>
      <c r="G570" s="327"/>
      <c r="H570" s="399"/>
      <c r="I570" s="327"/>
      <c r="J570" s="327"/>
      <c r="K570" s="327"/>
      <c r="L570" s="327"/>
      <c r="M570" s="327"/>
      <c r="N570" s="327"/>
      <c r="O570" s="327"/>
      <c r="P570" s="327"/>
      <c r="Q570" s="327"/>
      <c r="R570" s="327"/>
      <c r="S570" s="327"/>
      <c r="T570" s="327"/>
      <c r="U570" s="327"/>
      <c r="V570" s="327"/>
      <c r="W570" s="327"/>
      <c r="X570" s="327"/>
      <c r="Y570" s="327"/>
      <c r="Z570" s="327"/>
      <c r="AA570" s="327"/>
      <c r="AB570" s="327"/>
      <c r="AC570" s="327"/>
      <c r="AD570" s="327"/>
      <c r="AE570" s="327"/>
    </row>
    <row r="571" spans="1:31" ht="15.75" customHeight="1" x14ac:dyDescent="0.25">
      <c r="A571" s="327"/>
      <c r="B571" s="327"/>
      <c r="C571" s="327"/>
      <c r="D571" s="327"/>
      <c r="E571" s="327"/>
      <c r="F571" s="327"/>
      <c r="G571" s="327"/>
      <c r="H571" s="399"/>
      <c r="I571" s="327"/>
      <c r="J571" s="327"/>
      <c r="K571" s="327"/>
      <c r="L571" s="327"/>
      <c r="M571" s="327"/>
      <c r="N571" s="327"/>
      <c r="O571" s="327"/>
      <c r="P571" s="327"/>
      <c r="Q571" s="327"/>
      <c r="R571" s="327"/>
      <c r="S571" s="327"/>
      <c r="T571" s="327"/>
      <c r="U571" s="327"/>
      <c r="V571" s="327"/>
      <c r="W571" s="327"/>
      <c r="X571" s="327"/>
      <c r="Y571" s="327"/>
      <c r="Z571" s="327"/>
      <c r="AA571" s="327"/>
      <c r="AB571" s="327"/>
      <c r="AC571" s="327"/>
      <c r="AD571" s="327"/>
      <c r="AE571" s="327"/>
    </row>
    <row r="572" spans="1:31" ht="15.75" customHeight="1" x14ac:dyDescent="0.25">
      <c r="A572" s="327"/>
      <c r="B572" s="327"/>
      <c r="C572" s="327"/>
      <c r="D572" s="327"/>
      <c r="E572" s="327"/>
      <c r="F572" s="327"/>
      <c r="G572" s="327"/>
      <c r="H572" s="399"/>
      <c r="I572" s="327"/>
      <c r="J572" s="327"/>
      <c r="K572" s="327"/>
      <c r="L572" s="327"/>
      <c r="M572" s="327"/>
      <c r="N572" s="327"/>
      <c r="O572" s="327"/>
      <c r="P572" s="327"/>
      <c r="Q572" s="327"/>
      <c r="R572" s="327"/>
      <c r="S572" s="327"/>
      <c r="T572" s="327"/>
      <c r="U572" s="327"/>
      <c r="V572" s="327"/>
      <c r="W572" s="327"/>
      <c r="X572" s="327"/>
      <c r="Y572" s="327"/>
      <c r="Z572" s="327"/>
      <c r="AA572" s="327"/>
      <c r="AB572" s="327"/>
      <c r="AC572" s="327"/>
      <c r="AD572" s="327"/>
      <c r="AE572" s="327"/>
    </row>
    <row r="573" spans="1:31" ht="15.75" customHeight="1" x14ac:dyDescent="0.25">
      <c r="A573" s="327"/>
      <c r="B573" s="327"/>
      <c r="C573" s="327"/>
      <c r="D573" s="327"/>
      <c r="E573" s="327"/>
      <c r="F573" s="327"/>
      <c r="G573" s="327"/>
      <c r="H573" s="399"/>
      <c r="I573" s="327"/>
      <c r="J573" s="327"/>
      <c r="K573" s="327"/>
      <c r="L573" s="327"/>
      <c r="M573" s="327"/>
      <c r="N573" s="327"/>
      <c r="O573" s="327"/>
      <c r="P573" s="327"/>
      <c r="Q573" s="327"/>
      <c r="R573" s="327"/>
      <c r="S573" s="327"/>
      <c r="T573" s="327"/>
      <c r="U573" s="327"/>
      <c r="V573" s="327"/>
      <c r="W573" s="327"/>
      <c r="X573" s="327"/>
      <c r="Y573" s="327"/>
      <c r="Z573" s="327"/>
      <c r="AA573" s="327"/>
      <c r="AB573" s="327"/>
      <c r="AC573" s="327"/>
      <c r="AD573" s="327"/>
      <c r="AE573" s="327"/>
    </row>
    <row r="574" spans="1:31" ht="15.75" customHeight="1" x14ac:dyDescent="0.25">
      <c r="A574" s="327"/>
      <c r="B574" s="327"/>
      <c r="C574" s="327"/>
      <c r="D574" s="327"/>
      <c r="E574" s="327"/>
      <c r="F574" s="327"/>
      <c r="G574" s="327"/>
      <c r="H574" s="399"/>
      <c r="I574" s="327"/>
      <c r="J574" s="327"/>
      <c r="K574" s="327"/>
      <c r="L574" s="327"/>
      <c r="M574" s="327"/>
      <c r="N574" s="327"/>
      <c r="O574" s="327"/>
      <c r="P574" s="327"/>
      <c r="Q574" s="327"/>
      <c r="R574" s="327"/>
      <c r="S574" s="327"/>
      <c r="T574" s="327"/>
      <c r="U574" s="327"/>
      <c r="V574" s="327"/>
      <c r="W574" s="327"/>
      <c r="X574" s="327"/>
      <c r="Y574" s="327"/>
      <c r="Z574" s="327"/>
      <c r="AA574" s="327"/>
      <c r="AB574" s="327"/>
      <c r="AC574" s="327"/>
      <c r="AD574" s="327"/>
      <c r="AE574" s="327"/>
    </row>
    <row r="575" spans="1:31" ht="15.75" customHeight="1" x14ac:dyDescent="0.25">
      <c r="A575" s="327"/>
      <c r="B575" s="327"/>
      <c r="C575" s="327"/>
      <c r="D575" s="327"/>
      <c r="E575" s="327"/>
      <c r="F575" s="327"/>
      <c r="G575" s="327"/>
      <c r="H575" s="399"/>
      <c r="I575" s="327"/>
      <c r="J575" s="327"/>
      <c r="K575" s="327"/>
      <c r="L575" s="327"/>
      <c r="M575" s="327"/>
      <c r="N575" s="327"/>
      <c r="O575" s="327"/>
      <c r="P575" s="327"/>
      <c r="Q575" s="327"/>
      <c r="R575" s="327"/>
      <c r="S575" s="327"/>
      <c r="T575" s="327"/>
      <c r="U575" s="327"/>
      <c r="V575" s="327"/>
      <c r="W575" s="327"/>
      <c r="X575" s="327"/>
      <c r="Y575" s="327"/>
      <c r="Z575" s="327"/>
      <c r="AA575" s="327"/>
      <c r="AB575" s="327"/>
      <c r="AC575" s="327"/>
      <c r="AD575" s="327"/>
      <c r="AE575" s="327"/>
    </row>
    <row r="576" spans="1:31" ht="15.75" customHeight="1" x14ac:dyDescent="0.25">
      <c r="A576" s="327"/>
      <c r="B576" s="327"/>
      <c r="C576" s="327"/>
      <c r="D576" s="327"/>
      <c r="E576" s="327"/>
      <c r="F576" s="327"/>
      <c r="G576" s="327"/>
      <c r="H576" s="399"/>
      <c r="I576" s="327"/>
      <c r="J576" s="327"/>
      <c r="K576" s="327"/>
      <c r="L576" s="327"/>
      <c r="M576" s="327"/>
      <c r="N576" s="327"/>
      <c r="O576" s="327"/>
      <c r="P576" s="327"/>
      <c r="Q576" s="327"/>
      <c r="R576" s="327"/>
      <c r="S576" s="327"/>
      <c r="T576" s="327"/>
      <c r="U576" s="327"/>
      <c r="V576" s="327"/>
      <c r="W576" s="327"/>
      <c r="X576" s="327"/>
      <c r="Y576" s="327"/>
      <c r="Z576" s="327"/>
      <c r="AA576" s="327"/>
      <c r="AB576" s="327"/>
      <c r="AC576" s="327"/>
      <c r="AD576" s="327"/>
      <c r="AE576" s="327"/>
    </row>
    <row r="577" spans="1:31" ht="15.75" customHeight="1" x14ac:dyDescent="0.25">
      <c r="A577" s="327"/>
      <c r="B577" s="327"/>
      <c r="C577" s="327"/>
      <c r="D577" s="327"/>
      <c r="E577" s="327"/>
      <c r="F577" s="327"/>
      <c r="G577" s="327"/>
      <c r="H577" s="399"/>
      <c r="I577" s="327"/>
      <c r="J577" s="327"/>
      <c r="K577" s="327"/>
      <c r="L577" s="327"/>
      <c r="M577" s="327"/>
      <c r="N577" s="327"/>
      <c r="O577" s="327"/>
      <c r="P577" s="327"/>
      <c r="Q577" s="327"/>
      <c r="R577" s="327"/>
      <c r="S577" s="327"/>
      <c r="T577" s="327"/>
      <c r="U577" s="327"/>
      <c r="V577" s="327"/>
      <c r="W577" s="327"/>
      <c r="X577" s="327"/>
      <c r="Y577" s="327"/>
      <c r="Z577" s="327"/>
      <c r="AA577" s="327"/>
      <c r="AB577" s="327"/>
      <c r="AC577" s="327"/>
      <c r="AD577" s="327"/>
      <c r="AE577" s="327"/>
    </row>
    <row r="578" spans="1:31" ht="15.75" customHeight="1" x14ac:dyDescent="0.25">
      <c r="A578" s="327"/>
      <c r="B578" s="327"/>
      <c r="C578" s="327"/>
      <c r="D578" s="327"/>
      <c r="E578" s="327"/>
      <c r="F578" s="327"/>
      <c r="G578" s="327"/>
      <c r="H578" s="399"/>
      <c r="I578" s="327"/>
      <c r="J578" s="327"/>
      <c r="K578" s="327"/>
      <c r="L578" s="327"/>
      <c r="M578" s="327"/>
      <c r="N578" s="327"/>
      <c r="O578" s="327"/>
      <c r="P578" s="327"/>
      <c r="Q578" s="327"/>
      <c r="R578" s="327"/>
      <c r="S578" s="327"/>
      <c r="T578" s="327"/>
      <c r="U578" s="327"/>
      <c r="V578" s="327"/>
      <c r="W578" s="327"/>
      <c r="X578" s="327"/>
      <c r="Y578" s="327"/>
      <c r="Z578" s="327"/>
      <c r="AA578" s="327"/>
      <c r="AB578" s="327"/>
      <c r="AC578" s="327"/>
      <c r="AD578" s="327"/>
      <c r="AE578" s="327"/>
    </row>
    <row r="579" spans="1:31" ht="15.75" customHeight="1" x14ac:dyDescent="0.25">
      <c r="A579" s="327"/>
      <c r="B579" s="327"/>
      <c r="C579" s="327"/>
      <c r="D579" s="327"/>
      <c r="E579" s="327"/>
      <c r="F579" s="327"/>
      <c r="G579" s="327"/>
      <c r="H579" s="399"/>
      <c r="I579" s="327"/>
      <c r="J579" s="327"/>
      <c r="K579" s="327"/>
      <c r="L579" s="327"/>
      <c r="M579" s="327"/>
      <c r="N579" s="327"/>
      <c r="O579" s="327"/>
      <c r="P579" s="327"/>
      <c r="Q579" s="327"/>
      <c r="R579" s="327"/>
      <c r="S579" s="327"/>
      <c r="T579" s="327"/>
      <c r="U579" s="327"/>
      <c r="V579" s="327"/>
      <c r="W579" s="327"/>
      <c r="X579" s="327"/>
      <c r="Y579" s="327"/>
      <c r="Z579" s="327"/>
      <c r="AA579" s="327"/>
      <c r="AB579" s="327"/>
      <c r="AC579" s="327"/>
      <c r="AD579" s="327"/>
      <c r="AE579" s="327"/>
    </row>
    <row r="580" spans="1:31" ht="15.75" customHeight="1" x14ac:dyDescent="0.25">
      <c r="A580" s="327"/>
      <c r="B580" s="327"/>
      <c r="C580" s="327"/>
      <c r="D580" s="327"/>
      <c r="E580" s="327"/>
      <c r="F580" s="327"/>
      <c r="G580" s="327"/>
      <c r="H580" s="399"/>
      <c r="I580" s="327"/>
      <c r="J580" s="327"/>
      <c r="K580" s="327"/>
      <c r="L580" s="327"/>
      <c r="M580" s="327"/>
      <c r="N580" s="327"/>
      <c r="O580" s="327"/>
      <c r="P580" s="327"/>
      <c r="Q580" s="327"/>
      <c r="R580" s="327"/>
      <c r="S580" s="327"/>
      <c r="T580" s="327"/>
      <c r="U580" s="327"/>
      <c r="V580" s="327"/>
      <c r="W580" s="327"/>
      <c r="X580" s="327"/>
      <c r="Y580" s="327"/>
      <c r="Z580" s="327"/>
      <c r="AA580" s="327"/>
      <c r="AB580" s="327"/>
      <c r="AC580" s="327"/>
      <c r="AD580" s="327"/>
      <c r="AE580" s="327"/>
    </row>
    <row r="581" spans="1:31" ht="15.75" customHeight="1" x14ac:dyDescent="0.25">
      <c r="A581" s="327"/>
      <c r="B581" s="327"/>
      <c r="C581" s="327"/>
      <c r="D581" s="327"/>
      <c r="E581" s="327"/>
      <c r="F581" s="327"/>
      <c r="G581" s="327"/>
      <c r="H581" s="399"/>
      <c r="I581" s="327"/>
      <c r="J581" s="327"/>
      <c r="K581" s="327"/>
      <c r="L581" s="327"/>
      <c r="M581" s="327"/>
      <c r="N581" s="327"/>
      <c r="O581" s="327"/>
      <c r="P581" s="327"/>
      <c r="Q581" s="327"/>
      <c r="R581" s="327"/>
      <c r="S581" s="327"/>
      <c r="T581" s="327"/>
      <c r="U581" s="327"/>
      <c r="V581" s="327"/>
      <c r="W581" s="327"/>
      <c r="X581" s="327"/>
      <c r="Y581" s="327"/>
      <c r="Z581" s="327"/>
      <c r="AA581" s="327"/>
      <c r="AB581" s="327"/>
      <c r="AC581" s="327"/>
      <c r="AD581" s="327"/>
      <c r="AE581" s="327"/>
    </row>
    <row r="582" spans="1:31" ht="15.75" customHeight="1" x14ac:dyDescent="0.25">
      <c r="A582" s="327"/>
      <c r="B582" s="327"/>
      <c r="C582" s="327"/>
      <c r="D582" s="327"/>
      <c r="E582" s="327"/>
      <c r="F582" s="327"/>
      <c r="G582" s="327"/>
      <c r="H582" s="399"/>
      <c r="I582" s="327"/>
      <c r="J582" s="327"/>
      <c r="K582" s="327"/>
      <c r="L582" s="327"/>
      <c r="M582" s="327"/>
      <c r="N582" s="327"/>
      <c r="O582" s="327"/>
      <c r="P582" s="327"/>
      <c r="Q582" s="327"/>
      <c r="R582" s="327"/>
      <c r="S582" s="327"/>
      <c r="T582" s="327"/>
      <c r="U582" s="327"/>
      <c r="V582" s="327"/>
      <c r="W582" s="327"/>
      <c r="X582" s="327"/>
      <c r="Y582" s="327"/>
      <c r="Z582" s="327"/>
      <c r="AA582" s="327"/>
      <c r="AB582" s="327"/>
      <c r="AC582" s="327"/>
      <c r="AD582" s="327"/>
      <c r="AE582" s="327"/>
    </row>
    <row r="583" spans="1:31" ht="15.75" customHeight="1" x14ac:dyDescent="0.25">
      <c r="A583" s="327"/>
      <c r="B583" s="327"/>
      <c r="C583" s="327"/>
      <c r="D583" s="327"/>
      <c r="E583" s="327"/>
      <c r="F583" s="327"/>
      <c r="G583" s="327"/>
      <c r="H583" s="399"/>
      <c r="I583" s="327"/>
      <c r="J583" s="327"/>
      <c r="K583" s="327"/>
      <c r="L583" s="327"/>
      <c r="M583" s="327"/>
      <c r="N583" s="327"/>
      <c r="O583" s="327"/>
      <c r="P583" s="327"/>
      <c r="Q583" s="327"/>
      <c r="R583" s="327"/>
      <c r="S583" s="327"/>
      <c r="T583" s="327"/>
      <c r="U583" s="327"/>
      <c r="V583" s="327"/>
      <c r="W583" s="327"/>
      <c r="X583" s="327"/>
      <c r="Y583" s="327"/>
      <c r="Z583" s="327"/>
      <c r="AA583" s="327"/>
      <c r="AB583" s="327"/>
      <c r="AC583" s="327"/>
      <c r="AD583" s="327"/>
      <c r="AE583" s="327"/>
    </row>
    <row r="584" spans="1:31" ht="15.75" customHeight="1" x14ac:dyDescent="0.25">
      <c r="A584" s="327"/>
      <c r="B584" s="327"/>
      <c r="C584" s="327"/>
      <c r="D584" s="327"/>
      <c r="E584" s="327"/>
      <c r="F584" s="327"/>
      <c r="G584" s="327"/>
      <c r="H584" s="399"/>
      <c r="I584" s="327"/>
      <c r="J584" s="327"/>
      <c r="K584" s="327"/>
      <c r="L584" s="327"/>
      <c r="M584" s="327"/>
      <c r="N584" s="327"/>
      <c r="O584" s="327"/>
      <c r="P584" s="327"/>
      <c r="Q584" s="327"/>
      <c r="R584" s="327"/>
      <c r="S584" s="327"/>
      <c r="T584" s="327"/>
      <c r="U584" s="327"/>
      <c r="V584" s="327"/>
      <c r="W584" s="327"/>
      <c r="X584" s="327"/>
      <c r="Y584" s="327"/>
      <c r="Z584" s="327"/>
      <c r="AA584" s="327"/>
      <c r="AB584" s="327"/>
      <c r="AC584" s="327"/>
      <c r="AD584" s="327"/>
      <c r="AE584" s="327"/>
    </row>
    <row r="585" spans="1:31" ht="15.75" customHeight="1" x14ac:dyDescent="0.25">
      <c r="A585" s="327"/>
      <c r="B585" s="327"/>
      <c r="C585" s="327"/>
      <c r="D585" s="327"/>
      <c r="E585" s="327"/>
      <c r="F585" s="327"/>
      <c r="G585" s="327"/>
      <c r="H585" s="399"/>
      <c r="I585" s="327"/>
      <c r="J585" s="327"/>
      <c r="K585" s="327"/>
      <c r="L585" s="327"/>
      <c r="M585" s="327"/>
      <c r="N585" s="327"/>
      <c r="O585" s="327"/>
      <c r="P585" s="327"/>
      <c r="Q585" s="327"/>
      <c r="R585" s="327"/>
      <c r="S585" s="327"/>
      <c r="T585" s="327"/>
      <c r="U585" s="327"/>
      <c r="V585" s="327"/>
      <c r="W585" s="327"/>
      <c r="X585" s="327"/>
      <c r="Y585" s="327"/>
      <c r="Z585" s="327"/>
      <c r="AA585" s="327"/>
      <c r="AB585" s="327"/>
      <c r="AC585" s="327"/>
      <c r="AD585" s="327"/>
      <c r="AE585" s="327"/>
    </row>
    <row r="586" spans="1:31" ht="15.75" customHeight="1" x14ac:dyDescent="0.25">
      <c r="A586" s="327"/>
      <c r="B586" s="327"/>
      <c r="C586" s="327"/>
      <c r="D586" s="327"/>
      <c r="E586" s="327"/>
      <c r="F586" s="327"/>
      <c r="G586" s="327"/>
      <c r="H586" s="399"/>
      <c r="I586" s="327"/>
      <c r="J586" s="327"/>
      <c r="K586" s="327"/>
      <c r="L586" s="327"/>
      <c r="M586" s="327"/>
      <c r="N586" s="327"/>
      <c r="O586" s="327"/>
      <c r="P586" s="327"/>
      <c r="Q586" s="327"/>
      <c r="R586" s="327"/>
      <c r="S586" s="327"/>
      <c r="T586" s="327"/>
      <c r="U586" s="327"/>
      <c r="V586" s="327"/>
      <c r="W586" s="327"/>
      <c r="X586" s="327"/>
      <c r="Y586" s="327"/>
      <c r="Z586" s="327"/>
      <c r="AA586" s="327"/>
      <c r="AB586" s="327"/>
      <c r="AC586" s="327"/>
      <c r="AD586" s="327"/>
      <c r="AE586" s="327"/>
    </row>
    <row r="587" spans="1:31" ht="15.75" customHeight="1" x14ac:dyDescent="0.25">
      <c r="A587" s="327"/>
      <c r="B587" s="327"/>
      <c r="C587" s="327"/>
      <c r="D587" s="327"/>
      <c r="E587" s="327"/>
      <c r="F587" s="327"/>
      <c r="G587" s="327"/>
      <c r="H587" s="399"/>
      <c r="I587" s="327"/>
      <c r="J587" s="327"/>
      <c r="K587" s="327"/>
      <c r="L587" s="327"/>
      <c r="M587" s="327"/>
      <c r="N587" s="327"/>
      <c r="O587" s="327"/>
      <c r="P587" s="327"/>
      <c r="Q587" s="327"/>
      <c r="R587" s="327"/>
      <c r="S587" s="327"/>
      <c r="T587" s="327"/>
      <c r="U587" s="327"/>
      <c r="V587" s="327"/>
      <c r="W587" s="327"/>
      <c r="X587" s="327"/>
      <c r="Y587" s="327"/>
      <c r="Z587" s="327"/>
      <c r="AA587" s="327"/>
      <c r="AB587" s="327"/>
      <c r="AC587" s="327"/>
      <c r="AD587" s="327"/>
      <c r="AE587" s="327"/>
    </row>
    <row r="588" spans="1:31" ht="15.75" customHeight="1" x14ac:dyDescent="0.25">
      <c r="A588" s="327"/>
      <c r="B588" s="327"/>
      <c r="C588" s="327"/>
      <c r="D588" s="327"/>
      <c r="E588" s="327"/>
      <c r="F588" s="327"/>
      <c r="G588" s="327"/>
      <c r="H588" s="399"/>
      <c r="I588" s="327"/>
      <c r="J588" s="327"/>
      <c r="K588" s="327"/>
      <c r="L588" s="327"/>
      <c r="M588" s="327"/>
      <c r="N588" s="327"/>
      <c r="O588" s="327"/>
      <c r="P588" s="327"/>
      <c r="Q588" s="327"/>
      <c r="R588" s="327"/>
      <c r="S588" s="327"/>
      <c r="T588" s="327"/>
      <c r="U588" s="327"/>
      <c r="V588" s="327"/>
      <c r="W588" s="327"/>
      <c r="X588" s="327"/>
      <c r="Y588" s="327"/>
      <c r="Z588" s="327"/>
      <c r="AA588" s="327"/>
      <c r="AB588" s="327"/>
      <c r="AC588" s="327"/>
      <c r="AD588" s="327"/>
      <c r="AE588" s="327"/>
    </row>
    <row r="589" spans="1:31" ht="15.75" customHeight="1" x14ac:dyDescent="0.25">
      <c r="A589" s="327"/>
      <c r="B589" s="327"/>
      <c r="C589" s="327"/>
      <c r="D589" s="327"/>
      <c r="E589" s="327"/>
      <c r="F589" s="327"/>
      <c r="G589" s="327"/>
      <c r="H589" s="399"/>
      <c r="I589" s="327"/>
      <c r="J589" s="327"/>
      <c r="K589" s="327"/>
      <c r="L589" s="327"/>
      <c r="M589" s="327"/>
      <c r="N589" s="327"/>
      <c r="O589" s="327"/>
      <c r="P589" s="327"/>
      <c r="Q589" s="327"/>
      <c r="R589" s="327"/>
      <c r="S589" s="327"/>
      <c r="T589" s="327"/>
      <c r="U589" s="327"/>
      <c r="V589" s="327"/>
      <c r="W589" s="327"/>
      <c r="X589" s="327"/>
      <c r="Y589" s="327"/>
      <c r="Z589" s="327"/>
      <c r="AA589" s="327"/>
      <c r="AB589" s="327"/>
      <c r="AC589" s="327"/>
      <c r="AD589" s="327"/>
      <c r="AE589" s="327"/>
    </row>
    <row r="590" spans="1:31" ht="15.75" customHeight="1" x14ac:dyDescent="0.25">
      <c r="A590" s="327"/>
      <c r="B590" s="327"/>
      <c r="C590" s="327"/>
      <c r="D590" s="327"/>
      <c r="E590" s="327"/>
      <c r="F590" s="327"/>
      <c r="G590" s="327"/>
      <c r="H590" s="399"/>
      <c r="I590" s="327"/>
      <c r="J590" s="327"/>
      <c r="K590" s="327"/>
      <c r="L590" s="327"/>
      <c r="M590" s="327"/>
      <c r="N590" s="327"/>
      <c r="O590" s="327"/>
      <c r="P590" s="327"/>
      <c r="Q590" s="327"/>
      <c r="R590" s="327"/>
      <c r="S590" s="327"/>
      <c r="T590" s="327"/>
      <c r="U590" s="327"/>
      <c r="V590" s="327"/>
      <c r="W590" s="327"/>
      <c r="X590" s="327"/>
      <c r="Y590" s="327"/>
      <c r="Z590" s="327"/>
      <c r="AA590" s="327"/>
      <c r="AB590" s="327"/>
      <c r="AC590" s="327"/>
      <c r="AD590" s="327"/>
      <c r="AE590" s="327"/>
    </row>
    <row r="591" spans="1:31" ht="15.75" customHeight="1" x14ac:dyDescent="0.25">
      <c r="A591" s="327"/>
      <c r="B591" s="327"/>
      <c r="C591" s="327"/>
      <c r="D591" s="327"/>
      <c r="E591" s="327"/>
      <c r="F591" s="327"/>
      <c r="G591" s="327"/>
      <c r="H591" s="399"/>
      <c r="I591" s="327"/>
      <c r="J591" s="327"/>
      <c r="K591" s="327"/>
      <c r="L591" s="327"/>
      <c r="M591" s="327"/>
      <c r="N591" s="327"/>
      <c r="O591" s="327"/>
      <c r="P591" s="327"/>
      <c r="Q591" s="327"/>
      <c r="R591" s="327"/>
      <c r="S591" s="327"/>
      <c r="T591" s="327"/>
      <c r="U591" s="327"/>
      <c r="V591" s="327"/>
      <c r="W591" s="327"/>
      <c r="X591" s="327"/>
      <c r="Y591" s="327"/>
      <c r="Z591" s="327"/>
      <c r="AA591" s="327"/>
      <c r="AB591" s="327"/>
      <c r="AC591" s="327"/>
      <c r="AD591" s="327"/>
      <c r="AE591" s="327"/>
    </row>
    <row r="592" spans="1:31" ht="15.75" customHeight="1" x14ac:dyDescent="0.25">
      <c r="A592" s="327"/>
      <c r="B592" s="327"/>
      <c r="C592" s="327"/>
      <c r="D592" s="327"/>
      <c r="E592" s="327"/>
      <c r="F592" s="327"/>
      <c r="G592" s="327"/>
      <c r="H592" s="399"/>
      <c r="I592" s="327"/>
      <c r="J592" s="327"/>
      <c r="K592" s="327"/>
      <c r="L592" s="327"/>
      <c r="M592" s="327"/>
      <c r="N592" s="327"/>
      <c r="O592" s="327"/>
      <c r="P592" s="327"/>
      <c r="Q592" s="327"/>
      <c r="R592" s="327"/>
      <c r="S592" s="327"/>
      <c r="T592" s="327"/>
      <c r="U592" s="327"/>
      <c r="V592" s="327"/>
      <c r="W592" s="327"/>
      <c r="X592" s="327"/>
      <c r="Y592" s="327"/>
      <c r="Z592" s="327"/>
      <c r="AA592" s="327"/>
      <c r="AB592" s="327"/>
      <c r="AC592" s="327"/>
      <c r="AD592" s="327"/>
      <c r="AE592" s="327"/>
    </row>
    <row r="593" spans="1:31" ht="15.75" customHeight="1" x14ac:dyDescent="0.25">
      <c r="A593" s="327"/>
      <c r="B593" s="327"/>
      <c r="C593" s="327"/>
      <c r="D593" s="327"/>
      <c r="E593" s="327"/>
      <c r="F593" s="327"/>
      <c r="G593" s="327"/>
      <c r="H593" s="399"/>
      <c r="I593" s="327"/>
      <c r="J593" s="327"/>
      <c r="K593" s="327"/>
      <c r="L593" s="327"/>
      <c r="M593" s="327"/>
      <c r="N593" s="327"/>
      <c r="O593" s="327"/>
      <c r="P593" s="327"/>
      <c r="Q593" s="327"/>
      <c r="R593" s="327"/>
      <c r="S593" s="327"/>
      <c r="T593" s="327"/>
      <c r="U593" s="327"/>
      <c r="V593" s="327"/>
      <c r="W593" s="327"/>
      <c r="X593" s="327"/>
      <c r="Y593" s="327"/>
      <c r="Z593" s="327"/>
      <c r="AA593" s="327"/>
      <c r="AB593" s="327"/>
      <c r="AC593" s="327"/>
      <c r="AD593" s="327"/>
      <c r="AE593" s="327"/>
    </row>
    <row r="594" spans="1:31" ht="15.75" customHeight="1" x14ac:dyDescent="0.25">
      <c r="A594" s="327"/>
      <c r="B594" s="327"/>
      <c r="C594" s="327"/>
      <c r="D594" s="327"/>
      <c r="E594" s="327"/>
      <c r="F594" s="327"/>
      <c r="G594" s="327"/>
      <c r="H594" s="399"/>
      <c r="I594" s="327"/>
      <c r="J594" s="327"/>
      <c r="K594" s="327"/>
      <c r="L594" s="327"/>
      <c r="M594" s="327"/>
      <c r="N594" s="327"/>
      <c r="O594" s="327"/>
      <c r="P594" s="327"/>
      <c r="Q594" s="327"/>
      <c r="R594" s="327"/>
      <c r="S594" s="327"/>
      <c r="T594" s="327"/>
      <c r="U594" s="327"/>
      <c r="V594" s="327"/>
      <c r="W594" s="327"/>
      <c r="X594" s="327"/>
      <c r="Y594" s="327"/>
      <c r="Z594" s="327"/>
      <c r="AA594" s="327"/>
      <c r="AB594" s="327"/>
      <c r="AC594" s="327"/>
      <c r="AD594" s="327"/>
      <c r="AE594" s="327"/>
    </row>
    <row r="595" spans="1:31" ht="15.75" customHeight="1" x14ac:dyDescent="0.25">
      <c r="A595" s="327"/>
      <c r="B595" s="327"/>
      <c r="C595" s="327"/>
      <c r="D595" s="327"/>
      <c r="E595" s="327"/>
      <c r="F595" s="327"/>
      <c r="G595" s="327"/>
      <c r="H595" s="399"/>
      <c r="I595" s="327"/>
      <c r="J595" s="327"/>
      <c r="K595" s="327"/>
      <c r="L595" s="327"/>
      <c r="M595" s="327"/>
      <c r="N595" s="327"/>
      <c r="O595" s="327"/>
      <c r="P595" s="327"/>
      <c r="Q595" s="327"/>
      <c r="R595" s="327"/>
      <c r="S595" s="327"/>
      <c r="T595" s="327"/>
      <c r="U595" s="327"/>
      <c r="V595" s="327"/>
      <c r="W595" s="327"/>
      <c r="X595" s="327"/>
      <c r="Y595" s="327"/>
      <c r="Z595" s="327"/>
      <c r="AA595" s="327"/>
      <c r="AB595" s="327"/>
      <c r="AC595" s="327"/>
      <c r="AD595" s="327"/>
      <c r="AE595" s="327"/>
    </row>
    <row r="596" spans="1:31" ht="15.75" customHeight="1" x14ac:dyDescent="0.25">
      <c r="A596" s="327"/>
      <c r="B596" s="327"/>
      <c r="C596" s="327"/>
      <c r="D596" s="327"/>
      <c r="E596" s="327"/>
      <c r="F596" s="327"/>
      <c r="G596" s="327"/>
      <c r="H596" s="399"/>
      <c r="I596" s="327"/>
      <c r="J596" s="327"/>
      <c r="K596" s="327"/>
      <c r="L596" s="327"/>
      <c r="M596" s="327"/>
      <c r="N596" s="327"/>
      <c r="O596" s="327"/>
      <c r="P596" s="327"/>
      <c r="Q596" s="327"/>
      <c r="R596" s="327"/>
      <c r="S596" s="327"/>
      <c r="T596" s="327"/>
      <c r="U596" s="327"/>
      <c r="V596" s="327"/>
      <c r="W596" s="327"/>
      <c r="X596" s="327"/>
      <c r="Y596" s="327"/>
      <c r="Z596" s="327"/>
      <c r="AA596" s="327"/>
      <c r="AB596" s="327"/>
      <c r="AC596" s="327"/>
      <c r="AD596" s="327"/>
      <c r="AE596" s="327"/>
    </row>
    <row r="597" spans="1:31" ht="15.75" customHeight="1" x14ac:dyDescent="0.25">
      <c r="A597" s="327"/>
      <c r="B597" s="327"/>
      <c r="C597" s="327"/>
      <c r="D597" s="327"/>
      <c r="E597" s="327"/>
      <c r="F597" s="327"/>
      <c r="G597" s="327"/>
      <c r="H597" s="399"/>
      <c r="I597" s="327"/>
      <c r="J597" s="327"/>
      <c r="K597" s="327"/>
      <c r="L597" s="327"/>
      <c r="M597" s="327"/>
      <c r="N597" s="327"/>
      <c r="O597" s="327"/>
      <c r="P597" s="327"/>
      <c r="Q597" s="327"/>
      <c r="R597" s="327"/>
      <c r="S597" s="327"/>
      <c r="T597" s="327"/>
      <c r="U597" s="327"/>
      <c r="V597" s="327"/>
      <c r="W597" s="327"/>
      <c r="X597" s="327"/>
      <c r="Y597" s="327"/>
      <c r="Z597" s="327"/>
      <c r="AA597" s="327"/>
      <c r="AB597" s="327"/>
      <c r="AC597" s="327"/>
      <c r="AD597" s="327"/>
      <c r="AE597" s="327"/>
    </row>
    <row r="598" spans="1:31" ht="15.75" customHeight="1" x14ac:dyDescent="0.25">
      <c r="A598" s="327"/>
      <c r="B598" s="327"/>
      <c r="C598" s="327"/>
      <c r="D598" s="327"/>
      <c r="E598" s="327"/>
      <c r="F598" s="327"/>
      <c r="G598" s="327"/>
      <c r="H598" s="399"/>
      <c r="I598" s="327"/>
      <c r="J598" s="327"/>
      <c r="K598" s="327"/>
      <c r="L598" s="327"/>
      <c r="M598" s="327"/>
      <c r="N598" s="327"/>
      <c r="O598" s="327"/>
      <c r="P598" s="327"/>
      <c r="Q598" s="327"/>
      <c r="R598" s="327"/>
      <c r="S598" s="327"/>
      <c r="T598" s="327"/>
      <c r="U598" s="327"/>
      <c r="V598" s="327"/>
      <c r="W598" s="327"/>
      <c r="X598" s="327"/>
      <c r="Y598" s="327"/>
      <c r="Z598" s="327"/>
      <c r="AA598" s="327"/>
      <c r="AB598" s="327"/>
      <c r="AC598" s="327"/>
      <c r="AD598" s="327"/>
      <c r="AE598" s="327"/>
    </row>
    <row r="599" spans="1:31" ht="15.75" customHeight="1" x14ac:dyDescent="0.25">
      <c r="A599" s="327"/>
      <c r="B599" s="327"/>
      <c r="C599" s="327"/>
      <c r="D599" s="327"/>
      <c r="E599" s="327"/>
      <c r="F599" s="327"/>
      <c r="G599" s="327"/>
      <c r="H599" s="399"/>
      <c r="I599" s="327"/>
      <c r="J599" s="327"/>
      <c r="K599" s="327"/>
      <c r="L599" s="327"/>
      <c r="M599" s="327"/>
      <c r="N599" s="327"/>
      <c r="O599" s="327"/>
      <c r="P599" s="327"/>
      <c r="Q599" s="327"/>
      <c r="R599" s="327"/>
      <c r="S599" s="327"/>
      <c r="T599" s="327"/>
      <c r="U599" s="327"/>
      <c r="V599" s="327"/>
      <c r="W599" s="327"/>
      <c r="X599" s="327"/>
      <c r="Y599" s="327"/>
      <c r="Z599" s="327"/>
      <c r="AA599" s="327"/>
      <c r="AB599" s="327"/>
      <c r="AC599" s="327"/>
      <c r="AD599" s="327"/>
      <c r="AE599" s="327"/>
    </row>
    <row r="600" spans="1:31" ht="15.75" customHeight="1" x14ac:dyDescent="0.25">
      <c r="A600" s="327"/>
      <c r="B600" s="327"/>
      <c r="C600" s="327"/>
      <c r="D600" s="327"/>
      <c r="E600" s="327"/>
      <c r="F600" s="327"/>
      <c r="G600" s="327"/>
      <c r="H600" s="399"/>
      <c r="I600" s="327"/>
      <c r="J600" s="327"/>
      <c r="K600" s="327"/>
      <c r="L600" s="327"/>
      <c r="M600" s="327"/>
      <c r="N600" s="327"/>
      <c r="O600" s="327"/>
      <c r="P600" s="327"/>
      <c r="Q600" s="327"/>
      <c r="R600" s="327"/>
      <c r="S600" s="327"/>
      <c r="T600" s="327"/>
      <c r="U600" s="327"/>
      <c r="V600" s="327"/>
      <c r="W600" s="327"/>
      <c r="X600" s="327"/>
      <c r="Y600" s="327"/>
      <c r="Z600" s="327"/>
      <c r="AA600" s="327"/>
      <c r="AB600" s="327"/>
      <c r="AC600" s="327"/>
      <c r="AD600" s="327"/>
      <c r="AE600" s="327"/>
    </row>
    <row r="601" spans="1:31" ht="15.75" customHeight="1" x14ac:dyDescent="0.25">
      <c r="A601" s="327"/>
      <c r="B601" s="327"/>
      <c r="C601" s="327"/>
      <c r="D601" s="327"/>
      <c r="E601" s="327"/>
      <c r="F601" s="327"/>
      <c r="G601" s="327"/>
      <c r="H601" s="399"/>
      <c r="I601" s="327"/>
      <c r="J601" s="327"/>
      <c r="K601" s="327"/>
      <c r="L601" s="327"/>
      <c r="M601" s="327"/>
      <c r="N601" s="327"/>
      <c r="O601" s="327"/>
      <c r="P601" s="327"/>
      <c r="Q601" s="327"/>
      <c r="R601" s="327"/>
      <c r="S601" s="327"/>
      <c r="T601" s="327"/>
      <c r="U601" s="327"/>
      <c r="V601" s="327"/>
      <c r="W601" s="327"/>
      <c r="X601" s="327"/>
      <c r="Y601" s="327"/>
      <c r="Z601" s="327"/>
      <c r="AA601" s="327"/>
      <c r="AB601" s="327"/>
      <c r="AC601" s="327"/>
      <c r="AD601" s="327"/>
      <c r="AE601" s="327"/>
    </row>
    <row r="602" spans="1:31" ht="15.75" customHeight="1" x14ac:dyDescent="0.25">
      <c r="A602" s="327"/>
      <c r="B602" s="327"/>
      <c r="C602" s="327"/>
      <c r="D602" s="327"/>
      <c r="E602" s="327"/>
      <c r="F602" s="327"/>
      <c r="G602" s="327"/>
      <c r="H602" s="399"/>
      <c r="I602" s="327"/>
      <c r="J602" s="327"/>
      <c r="K602" s="327"/>
      <c r="L602" s="327"/>
      <c r="M602" s="327"/>
      <c r="N602" s="327"/>
      <c r="O602" s="327"/>
      <c r="P602" s="327"/>
      <c r="Q602" s="327"/>
      <c r="R602" s="327"/>
      <c r="S602" s="327"/>
      <c r="T602" s="327"/>
      <c r="U602" s="327"/>
      <c r="V602" s="327"/>
      <c r="W602" s="327"/>
      <c r="X602" s="327"/>
      <c r="Y602" s="327"/>
      <c r="Z602" s="327"/>
      <c r="AA602" s="327"/>
      <c r="AB602" s="327"/>
      <c r="AC602" s="327"/>
      <c r="AD602" s="327"/>
      <c r="AE602" s="327"/>
    </row>
    <row r="603" spans="1:31" ht="15.75" customHeight="1" x14ac:dyDescent="0.25">
      <c r="A603" s="327"/>
      <c r="B603" s="327"/>
      <c r="C603" s="327"/>
      <c r="D603" s="327"/>
      <c r="E603" s="327"/>
      <c r="F603" s="327"/>
      <c r="G603" s="327"/>
      <c r="H603" s="399"/>
      <c r="I603" s="327"/>
      <c r="J603" s="327"/>
      <c r="K603" s="327"/>
      <c r="L603" s="327"/>
      <c r="M603" s="327"/>
      <c r="N603" s="327"/>
      <c r="O603" s="327"/>
      <c r="P603" s="327"/>
      <c r="Q603" s="327"/>
      <c r="R603" s="327"/>
      <c r="S603" s="327"/>
      <c r="T603" s="327"/>
      <c r="U603" s="327"/>
      <c r="V603" s="327"/>
      <c r="W603" s="327"/>
      <c r="X603" s="327"/>
      <c r="Y603" s="327"/>
      <c r="Z603" s="327"/>
      <c r="AA603" s="327"/>
      <c r="AB603" s="327"/>
      <c r="AC603" s="327"/>
      <c r="AD603" s="327"/>
      <c r="AE603" s="327"/>
    </row>
    <row r="604" spans="1:31" ht="15.75" customHeight="1" x14ac:dyDescent="0.25">
      <c r="A604" s="327"/>
      <c r="B604" s="327"/>
      <c r="C604" s="327"/>
      <c r="D604" s="327"/>
      <c r="E604" s="327"/>
      <c r="F604" s="327"/>
      <c r="G604" s="327"/>
      <c r="H604" s="399"/>
      <c r="I604" s="327"/>
      <c r="J604" s="327"/>
      <c r="K604" s="327"/>
      <c r="L604" s="327"/>
      <c r="M604" s="327"/>
      <c r="N604" s="327"/>
      <c r="O604" s="327"/>
      <c r="P604" s="327"/>
      <c r="Q604" s="327"/>
      <c r="R604" s="327"/>
      <c r="S604" s="327"/>
      <c r="T604" s="327"/>
      <c r="U604" s="327"/>
      <c r="V604" s="327"/>
      <c r="W604" s="327"/>
      <c r="X604" s="327"/>
      <c r="Y604" s="327"/>
      <c r="Z604" s="327"/>
      <c r="AA604" s="327"/>
      <c r="AB604" s="327"/>
      <c r="AC604" s="327"/>
      <c r="AD604" s="327"/>
      <c r="AE604" s="327"/>
    </row>
    <row r="605" spans="1:31" ht="15.75" customHeight="1" x14ac:dyDescent="0.25">
      <c r="A605" s="327"/>
      <c r="B605" s="327"/>
      <c r="C605" s="327"/>
      <c r="D605" s="327"/>
      <c r="E605" s="327"/>
      <c r="F605" s="327"/>
      <c r="G605" s="327"/>
      <c r="H605" s="399"/>
      <c r="I605" s="327"/>
      <c r="J605" s="327"/>
      <c r="K605" s="327"/>
      <c r="L605" s="327"/>
      <c r="M605" s="327"/>
      <c r="N605" s="327"/>
      <c r="O605" s="327"/>
      <c r="P605" s="327"/>
      <c r="Q605" s="327"/>
      <c r="R605" s="327"/>
      <c r="S605" s="327"/>
      <c r="T605" s="327"/>
      <c r="U605" s="327"/>
      <c r="V605" s="327"/>
      <c r="W605" s="327"/>
      <c r="X605" s="327"/>
      <c r="Y605" s="327"/>
      <c r="Z605" s="327"/>
      <c r="AA605" s="327"/>
      <c r="AB605" s="327"/>
      <c r="AC605" s="327"/>
      <c r="AD605" s="327"/>
      <c r="AE605" s="327"/>
    </row>
    <row r="606" spans="1:31" ht="15.75" customHeight="1" x14ac:dyDescent="0.25">
      <c r="A606" s="327"/>
      <c r="B606" s="327"/>
      <c r="C606" s="327"/>
      <c r="D606" s="327"/>
      <c r="E606" s="327"/>
      <c r="F606" s="327"/>
      <c r="G606" s="327"/>
      <c r="H606" s="399"/>
      <c r="I606" s="327"/>
      <c r="J606" s="327"/>
      <c r="K606" s="327"/>
      <c r="L606" s="327"/>
      <c r="M606" s="327"/>
      <c r="N606" s="327"/>
      <c r="O606" s="327"/>
      <c r="P606" s="327"/>
      <c r="Q606" s="327"/>
      <c r="R606" s="327"/>
      <c r="S606" s="327"/>
      <c r="T606" s="327"/>
      <c r="U606" s="327"/>
      <c r="V606" s="327"/>
      <c r="W606" s="327"/>
      <c r="X606" s="327"/>
      <c r="Y606" s="327"/>
      <c r="Z606" s="327"/>
      <c r="AA606" s="327"/>
      <c r="AB606" s="327"/>
      <c r="AC606" s="327"/>
      <c r="AD606" s="327"/>
      <c r="AE606" s="327"/>
    </row>
    <row r="607" spans="1:31" ht="15.75" customHeight="1" x14ac:dyDescent="0.25">
      <c r="A607" s="327"/>
      <c r="B607" s="327"/>
      <c r="C607" s="327"/>
      <c r="D607" s="327"/>
      <c r="E607" s="327"/>
      <c r="F607" s="327"/>
      <c r="G607" s="327"/>
      <c r="H607" s="399"/>
      <c r="I607" s="327"/>
      <c r="J607" s="327"/>
      <c r="K607" s="327"/>
      <c r="L607" s="327"/>
      <c r="M607" s="327"/>
      <c r="N607" s="327"/>
      <c r="O607" s="327"/>
      <c r="P607" s="327"/>
      <c r="Q607" s="327"/>
      <c r="R607" s="327"/>
      <c r="S607" s="327"/>
      <c r="T607" s="327"/>
      <c r="U607" s="327"/>
      <c r="V607" s="327"/>
      <c r="W607" s="327"/>
      <c r="X607" s="327"/>
      <c r="Y607" s="327"/>
      <c r="Z607" s="327"/>
      <c r="AA607" s="327"/>
      <c r="AB607" s="327"/>
      <c r="AC607" s="327"/>
      <c r="AD607" s="327"/>
      <c r="AE607" s="327"/>
    </row>
    <row r="608" spans="1:31" ht="15.75" customHeight="1" x14ac:dyDescent="0.25">
      <c r="A608" s="327"/>
      <c r="B608" s="327"/>
      <c r="C608" s="327"/>
      <c r="D608" s="327"/>
      <c r="E608" s="327"/>
      <c r="F608" s="327"/>
      <c r="G608" s="327"/>
      <c r="H608" s="399"/>
      <c r="I608" s="327"/>
      <c r="J608" s="327"/>
      <c r="K608" s="327"/>
      <c r="L608" s="327"/>
      <c r="M608" s="327"/>
      <c r="N608" s="327"/>
      <c r="O608" s="327"/>
      <c r="P608" s="327"/>
      <c r="Q608" s="327"/>
      <c r="R608" s="327"/>
      <c r="S608" s="327"/>
      <c r="T608" s="327"/>
      <c r="U608" s="327"/>
      <c r="V608" s="327"/>
      <c r="W608" s="327"/>
      <c r="X608" s="327"/>
      <c r="Y608" s="327"/>
      <c r="Z608" s="327"/>
      <c r="AA608" s="327"/>
      <c r="AB608" s="327"/>
      <c r="AC608" s="327"/>
      <c r="AD608" s="327"/>
      <c r="AE608" s="327"/>
    </row>
    <row r="609" spans="1:31" ht="15.75" customHeight="1" x14ac:dyDescent="0.25">
      <c r="A609" s="327"/>
      <c r="B609" s="327"/>
      <c r="C609" s="327"/>
      <c r="D609" s="327"/>
      <c r="E609" s="327"/>
      <c r="F609" s="327"/>
      <c r="G609" s="327"/>
      <c r="H609" s="399"/>
      <c r="I609" s="327"/>
      <c r="J609" s="327"/>
      <c r="K609" s="327"/>
      <c r="L609" s="327"/>
      <c r="M609" s="327"/>
      <c r="N609" s="327"/>
      <c r="O609" s="327"/>
      <c r="P609" s="327"/>
      <c r="Q609" s="327"/>
      <c r="R609" s="327"/>
      <c r="S609" s="327"/>
      <c r="T609" s="327"/>
      <c r="U609" s="327"/>
      <c r="V609" s="327"/>
      <c r="W609" s="327"/>
      <c r="X609" s="327"/>
      <c r="Y609" s="327"/>
      <c r="Z609" s="327"/>
      <c r="AA609" s="327"/>
      <c r="AB609" s="327"/>
      <c r="AC609" s="327"/>
      <c r="AD609" s="327"/>
      <c r="AE609" s="327"/>
    </row>
    <row r="610" spans="1:31" ht="15.75" customHeight="1" x14ac:dyDescent="0.25">
      <c r="A610" s="327"/>
      <c r="B610" s="327"/>
      <c r="C610" s="327"/>
      <c r="D610" s="327"/>
      <c r="E610" s="327"/>
      <c r="F610" s="327"/>
      <c r="G610" s="327"/>
      <c r="H610" s="399"/>
      <c r="I610" s="327"/>
      <c r="J610" s="327"/>
      <c r="K610" s="327"/>
      <c r="L610" s="327"/>
      <c r="M610" s="327"/>
      <c r="N610" s="327"/>
      <c r="O610" s="327"/>
      <c r="P610" s="327"/>
      <c r="Q610" s="327"/>
      <c r="R610" s="327"/>
      <c r="S610" s="327"/>
      <c r="T610" s="327"/>
      <c r="U610" s="327"/>
      <c r="V610" s="327"/>
      <c r="W610" s="327"/>
      <c r="X610" s="327"/>
      <c r="Y610" s="327"/>
      <c r="Z610" s="327"/>
      <c r="AA610" s="327"/>
      <c r="AB610" s="327"/>
      <c r="AC610" s="327"/>
      <c r="AD610" s="327"/>
      <c r="AE610" s="327"/>
    </row>
    <row r="611" spans="1:31" ht="15.75" customHeight="1" x14ac:dyDescent="0.25">
      <c r="A611" s="327"/>
      <c r="B611" s="327"/>
      <c r="C611" s="327"/>
      <c r="D611" s="327"/>
      <c r="E611" s="327"/>
      <c r="F611" s="327"/>
      <c r="G611" s="327"/>
      <c r="H611" s="399"/>
      <c r="I611" s="327"/>
      <c r="J611" s="327"/>
      <c r="K611" s="327"/>
      <c r="L611" s="327"/>
      <c r="M611" s="327"/>
      <c r="N611" s="327"/>
      <c r="O611" s="327"/>
      <c r="P611" s="327"/>
      <c r="Q611" s="327"/>
      <c r="R611" s="327"/>
      <c r="S611" s="327"/>
      <c r="T611" s="327"/>
      <c r="U611" s="327"/>
      <c r="V611" s="327"/>
      <c r="W611" s="327"/>
      <c r="X611" s="327"/>
      <c r="Y611" s="327"/>
      <c r="Z611" s="327"/>
      <c r="AA611" s="327"/>
      <c r="AB611" s="327"/>
      <c r="AC611" s="327"/>
      <c r="AD611" s="327"/>
      <c r="AE611" s="327"/>
    </row>
    <row r="612" spans="1:31" ht="15.75" customHeight="1" x14ac:dyDescent="0.25">
      <c r="A612" s="327"/>
      <c r="B612" s="327"/>
      <c r="C612" s="327"/>
      <c r="D612" s="327"/>
      <c r="E612" s="327"/>
      <c r="F612" s="327"/>
      <c r="G612" s="327"/>
      <c r="H612" s="399"/>
      <c r="I612" s="327"/>
      <c r="J612" s="327"/>
      <c r="K612" s="327"/>
      <c r="L612" s="327"/>
      <c r="M612" s="327"/>
      <c r="N612" s="327"/>
      <c r="O612" s="327"/>
      <c r="P612" s="327"/>
      <c r="Q612" s="327"/>
      <c r="R612" s="327"/>
      <c r="S612" s="327"/>
      <c r="T612" s="327"/>
      <c r="U612" s="327"/>
      <c r="V612" s="327"/>
      <c r="W612" s="327"/>
      <c r="X612" s="327"/>
      <c r="Y612" s="327"/>
      <c r="Z612" s="327"/>
      <c r="AA612" s="327"/>
      <c r="AB612" s="327"/>
      <c r="AC612" s="327"/>
      <c r="AD612" s="327"/>
      <c r="AE612" s="327"/>
    </row>
    <row r="613" spans="1:31" ht="15.75" customHeight="1" x14ac:dyDescent="0.25">
      <c r="A613" s="327"/>
      <c r="B613" s="327"/>
      <c r="C613" s="327"/>
      <c r="D613" s="327"/>
      <c r="E613" s="327"/>
      <c r="F613" s="327"/>
      <c r="G613" s="327"/>
      <c r="H613" s="399"/>
      <c r="I613" s="327"/>
      <c r="J613" s="327"/>
      <c r="K613" s="327"/>
      <c r="L613" s="327"/>
      <c r="M613" s="327"/>
      <c r="N613" s="327"/>
      <c r="O613" s="327"/>
      <c r="P613" s="327"/>
      <c r="Q613" s="327"/>
      <c r="R613" s="327"/>
      <c r="S613" s="327"/>
      <c r="T613" s="327"/>
      <c r="U613" s="327"/>
      <c r="V613" s="327"/>
      <c r="W613" s="327"/>
      <c r="X613" s="327"/>
      <c r="Y613" s="327"/>
      <c r="Z613" s="327"/>
      <c r="AA613" s="327"/>
      <c r="AB613" s="327"/>
      <c r="AC613" s="327"/>
      <c r="AD613" s="327"/>
      <c r="AE613" s="327"/>
    </row>
    <row r="614" spans="1:31" ht="15.75" customHeight="1" x14ac:dyDescent="0.25">
      <c r="A614" s="327"/>
      <c r="B614" s="327"/>
      <c r="C614" s="327"/>
      <c r="D614" s="327"/>
      <c r="E614" s="327"/>
      <c r="F614" s="327"/>
      <c r="G614" s="327"/>
      <c r="H614" s="399"/>
      <c r="I614" s="327"/>
      <c r="J614" s="327"/>
      <c r="K614" s="327"/>
      <c r="L614" s="327"/>
      <c r="M614" s="327"/>
      <c r="N614" s="327"/>
      <c r="O614" s="327"/>
      <c r="P614" s="327"/>
      <c r="Q614" s="327"/>
      <c r="R614" s="327"/>
      <c r="S614" s="327"/>
      <c r="T614" s="327"/>
      <c r="U614" s="327"/>
      <c r="V614" s="327"/>
      <c r="W614" s="327"/>
      <c r="X614" s="327"/>
      <c r="Y614" s="327"/>
      <c r="Z614" s="327"/>
      <c r="AA614" s="327"/>
      <c r="AB614" s="327"/>
      <c r="AC614" s="327"/>
      <c r="AD614" s="327"/>
      <c r="AE614" s="327"/>
    </row>
    <row r="615" spans="1:31" ht="15.75" customHeight="1" x14ac:dyDescent="0.25">
      <c r="A615" s="327"/>
      <c r="B615" s="327"/>
      <c r="C615" s="327"/>
      <c r="D615" s="327"/>
      <c r="E615" s="327"/>
      <c r="F615" s="327"/>
      <c r="G615" s="327"/>
      <c r="H615" s="399"/>
      <c r="I615" s="327"/>
      <c r="J615" s="327"/>
      <c r="K615" s="327"/>
      <c r="L615" s="327"/>
      <c r="M615" s="327"/>
      <c r="N615" s="327"/>
      <c r="O615" s="327"/>
      <c r="P615" s="327"/>
      <c r="Q615" s="327"/>
      <c r="R615" s="327"/>
      <c r="S615" s="327"/>
      <c r="T615" s="327"/>
      <c r="U615" s="327"/>
      <c r="V615" s="327"/>
      <c r="W615" s="327"/>
      <c r="X615" s="327"/>
      <c r="Y615" s="327"/>
      <c r="Z615" s="327"/>
      <c r="AA615" s="327"/>
      <c r="AB615" s="327"/>
      <c r="AC615" s="327"/>
      <c r="AD615" s="327"/>
      <c r="AE615" s="327"/>
    </row>
    <row r="616" spans="1:31" ht="15.75" customHeight="1" x14ac:dyDescent="0.25">
      <c r="A616" s="327"/>
      <c r="B616" s="327"/>
      <c r="C616" s="327"/>
      <c r="D616" s="327"/>
      <c r="E616" s="327"/>
      <c r="F616" s="327"/>
      <c r="G616" s="327"/>
      <c r="H616" s="399"/>
      <c r="I616" s="327"/>
      <c r="J616" s="327"/>
      <c r="K616" s="327"/>
      <c r="L616" s="327"/>
      <c r="M616" s="327"/>
      <c r="N616" s="327"/>
      <c r="O616" s="327"/>
      <c r="P616" s="327"/>
      <c r="Q616" s="327"/>
      <c r="R616" s="327"/>
      <c r="S616" s="327"/>
      <c r="T616" s="327"/>
      <c r="U616" s="327"/>
      <c r="V616" s="327"/>
      <c r="W616" s="327"/>
      <c r="X616" s="327"/>
      <c r="Y616" s="327"/>
      <c r="Z616" s="327"/>
      <c r="AA616" s="327"/>
      <c r="AB616" s="327"/>
      <c r="AC616" s="327"/>
      <c r="AD616" s="327"/>
      <c r="AE616" s="327"/>
    </row>
    <row r="617" spans="1:31" ht="15.75" customHeight="1" x14ac:dyDescent="0.25">
      <c r="A617" s="327"/>
      <c r="B617" s="327"/>
      <c r="C617" s="327"/>
      <c r="D617" s="327"/>
      <c r="E617" s="327"/>
      <c r="F617" s="327"/>
      <c r="G617" s="327"/>
      <c r="H617" s="399"/>
      <c r="I617" s="327"/>
      <c r="J617" s="327"/>
      <c r="K617" s="327"/>
      <c r="L617" s="327"/>
      <c r="M617" s="327"/>
      <c r="N617" s="327"/>
      <c r="O617" s="327"/>
      <c r="P617" s="327"/>
      <c r="Q617" s="327"/>
      <c r="R617" s="327"/>
      <c r="S617" s="327"/>
      <c r="T617" s="327"/>
      <c r="U617" s="327"/>
      <c r="V617" s="327"/>
      <c r="W617" s="327"/>
      <c r="X617" s="327"/>
      <c r="Y617" s="327"/>
      <c r="Z617" s="327"/>
      <c r="AA617" s="327"/>
      <c r="AB617" s="327"/>
      <c r="AC617" s="327"/>
      <c r="AD617" s="327"/>
      <c r="AE617" s="327"/>
    </row>
    <row r="618" spans="1:31" ht="15.75" customHeight="1" x14ac:dyDescent="0.25">
      <c r="A618" s="327"/>
      <c r="B618" s="327"/>
      <c r="C618" s="327"/>
      <c r="D618" s="327"/>
      <c r="E618" s="327"/>
      <c r="F618" s="327"/>
      <c r="G618" s="327"/>
      <c r="H618" s="399"/>
      <c r="I618" s="327"/>
      <c r="J618" s="327"/>
      <c r="K618" s="327"/>
      <c r="L618" s="327"/>
      <c r="M618" s="327"/>
      <c r="N618" s="327"/>
      <c r="O618" s="327"/>
      <c r="P618" s="327"/>
      <c r="Q618" s="327"/>
      <c r="R618" s="327"/>
      <c r="S618" s="327"/>
      <c r="T618" s="327"/>
      <c r="U618" s="327"/>
      <c r="V618" s="327"/>
      <c r="W618" s="327"/>
      <c r="X618" s="327"/>
      <c r="Y618" s="327"/>
      <c r="Z618" s="327"/>
      <c r="AA618" s="327"/>
      <c r="AB618" s="327"/>
      <c r="AC618" s="327"/>
      <c r="AD618" s="327"/>
      <c r="AE618" s="327"/>
    </row>
    <row r="619" spans="1:31" ht="15.75" customHeight="1" x14ac:dyDescent="0.25">
      <c r="A619" s="327"/>
      <c r="B619" s="327"/>
      <c r="C619" s="327"/>
      <c r="D619" s="327"/>
      <c r="E619" s="327"/>
      <c r="F619" s="327"/>
      <c r="G619" s="327"/>
      <c r="H619" s="399"/>
      <c r="I619" s="327"/>
      <c r="J619" s="327"/>
      <c r="K619" s="327"/>
      <c r="L619" s="327"/>
      <c r="M619" s="327"/>
      <c r="N619" s="327"/>
      <c r="O619" s="327"/>
      <c r="P619" s="327"/>
      <c r="Q619" s="327"/>
      <c r="R619" s="327"/>
      <c r="S619" s="327"/>
      <c r="T619" s="327"/>
      <c r="U619" s="327"/>
      <c r="V619" s="327"/>
      <c r="W619" s="327"/>
      <c r="X619" s="327"/>
      <c r="Y619" s="327"/>
      <c r="Z619" s="327"/>
      <c r="AA619" s="327"/>
      <c r="AB619" s="327"/>
      <c r="AC619" s="327"/>
      <c r="AD619" s="327"/>
      <c r="AE619" s="327"/>
    </row>
    <row r="620" spans="1:31" ht="15.75" customHeight="1" x14ac:dyDescent="0.25">
      <c r="A620" s="327"/>
      <c r="B620" s="327"/>
      <c r="C620" s="327"/>
      <c r="D620" s="327"/>
      <c r="E620" s="327"/>
      <c r="F620" s="327"/>
      <c r="G620" s="327"/>
      <c r="H620" s="399"/>
      <c r="I620" s="327"/>
      <c r="J620" s="327"/>
      <c r="K620" s="327"/>
      <c r="L620" s="327"/>
      <c r="M620" s="327"/>
      <c r="N620" s="327"/>
      <c r="O620" s="327"/>
      <c r="P620" s="327"/>
      <c r="Q620" s="327"/>
      <c r="R620" s="327"/>
      <c r="S620" s="327"/>
      <c r="T620" s="327"/>
      <c r="U620" s="327"/>
      <c r="V620" s="327"/>
      <c r="W620" s="327"/>
      <c r="X620" s="327"/>
      <c r="Y620" s="327"/>
      <c r="Z620" s="327"/>
      <c r="AA620" s="327"/>
      <c r="AB620" s="327"/>
      <c r="AC620" s="327"/>
      <c r="AD620" s="327"/>
      <c r="AE620" s="327"/>
    </row>
    <row r="621" spans="1:31" ht="15.75" customHeight="1" x14ac:dyDescent="0.25">
      <c r="A621" s="327"/>
      <c r="B621" s="327"/>
      <c r="C621" s="327"/>
      <c r="D621" s="327"/>
      <c r="E621" s="327"/>
      <c r="F621" s="327"/>
      <c r="G621" s="327"/>
      <c r="H621" s="399"/>
      <c r="I621" s="327"/>
      <c r="J621" s="327"/>
      <c r="K621" s="327"/>
      <c r="L621" s="327"/>
      <c r="M621" s="327"/>
      <c r="N621" s="327"/>
      <c r="O621" s="327"/>
      <c r="P621" s="327"/>
      <c r="Q621" s="327"/>
      <c r="R621" s="327"/>
      <c r="S621" s="327"/>
      <c r="T621" s="327"/>
      <c r="U621" s="327"/>
      <c r="V621" s="327"/>
      <c r="W621" s="327"/>
      <c r="X621" s="327"/>
      <c r="Y621" s="327"/>
      <c r="Z621" s="327"/>
      <c r="AA621" s="327"/>
      <c r="AB621" s="327"/>
      <c r="AC621" s="327"/>
      <c r="AD621" s="327"/>
      <c r="AE621" s="327"/>
    </row>
    <row r="622" spans="1:31" ht="15.75" customHeight="1" x14ac:dyDescent="0.25">
      <c r="A622" s="327"/>
      <c r="B622" s="327"/>
      <c r="C622" s="327"/>
      <c r="D622" s="327"/>
      <c r="E622" s="327"/>
      <c r="F622" s="327"/>
      <c r="G622" s="327"/>
      <c r="H622" s="399"/>
      <c r="I622" s="327"/>
      <c r="J622" s="327"/>
      <c r="K622" s="327"/>
      <c r="L622" s="327"/>
      <c r="M622" s="327"/>
      <c r="N622" s="327"/>
      <c r="O622" s="327"/>
      <c r="P622" s="327"/>
      <c r="Q622" s="327"/>
      <c r="R622" s="327"/>
      <c r="S622" s="327"/>
      <c r="T622" s="327"/>
      <c r="U622" s="327"/>
      <c r="V622" s="327"/>
      <c r="W622" s="327"/>
      <c r="X622" s="327"/>
      <c r="Y622" s="327"/>
      <c r="Z622" s="327"/>
      <c r="AA622" s="327"/>
      <c r="AB622" s="327"/>
      <c r="AC622" s="327"/>
      <c r="AD622" s="327"/>
      <c r="AE622" s="327"/>
    </row>
    <row r="623" spans="1:31" ht="15.75" customHeight="1" x14ac:dyDescent="0.25">
      <c r="A623" s="327"/>
      <c r="B623" s="327"/>
      <c r="C623" s="327"/>
      <c r="D623" s="327"/>
      <c r="E623" s="327"/>
      <c r="F623" s="327"/>
      <c r="G623" s="327"/>
      <c r="H623" s="399"/>
      <c r="I623" s="327"/>
      <c r="J623" s="327"/>
      <c r="K623" s="327"/>
      <c r="L623" s="327"/>
      <c r="M623" s="327"/>
      <c r="N623" s="327"/>
      <c r="O623" s="327"/>
      <c r="P623" s="327"/>
      <c r="Q623" s="327"/>
      <c r="R623" s="327"/>
      <c r="S623" s="327"/>
      <c r="T623" s="327"/>
      <c r="U623" s="327"/>
      <c r="V623" s="327"/>
      <c r="W623" s="327"/>
      <c r="X623" s="327"/>
      <c r="Y623" s="327"/>
      <c r="Z623" s="327"/>
      <c r="AA623" s="327"/>
      <c r="AB623" s="327"/>
      <c r="AC623" s="327"/>
      <c r="AD623" s="327"/>
      <c r="AE623" s="327"/>
    </row>
    <row r="624" spans="1:31" ht="15.75" customHeight="1" x14ac:dyDescent="0.25">
      <c r="A624" s="327"/>
      <c r="B624" s="327"/>
      <c r="C624" s="327"/>
      <c r="D624" s="327"/>
      <c r="E624" s="327"/>
      <c r="F624" s="327"/>
      <c r="G624" s="327"/>
      <c r="H624" s="399"/>
      <c r="I624" s="327"/>
      <c r="J624" s="327"/>
      <c r="K624" s="327"/>
      <c r="L624" s="327"/>
      <c r="M624" s="327"/>
      <c r="N624" s="327"/>
      <c r="O624" s="327"/>
      <c r="P624" s="327"/>
      <c r="Q624" s="327"/>
      <c r="R624" s="327"/>
      <c r="S624" s="327"/>
      <c r="T624" s="327"/>
      <c r="U624" s="327"/>
      <c r="V624" s="327"/>
      <c r="W624" s="327"/>
      <c r="X624" s="327"/>
      <c r="Y624" s="327"/>
      <c r="Z624" s="327"/>
      <c r="AA624" s="327"/>
      <c r="AB624" s="327"/>
      <c r="AC624" s="327"/>
      <c r="AD624" s="327"/>
      <c r="AE624" s="327"/>
    </row>
    <row r="625" spans="1:31" ht="15.75" customHeight="1" x14ac:dyDescent="0.25">
      <c r="A625" s="327"/>
      <c r="B625" s="327"/>
      <c r="C625" s="327"/>
      <c r="D625" s="327"/>
      <c r="E625" s="327"/>
      <c r="F625" s="327"/>
      <c r="G625" s="327"/>
      <c r="H625" s="399"/>
      <c r="I625" s="327"/>
      <c r="J625" s="327"/>
      <c r="K625" s="327"/>
      <c r="L625" s="327"/>
      <c r="M625" s="327"/>
      <c r="N625" s="327"/>
      <c r="O625" s="327"/>
      <c r="P625" s="327"/>
      <c r="Q625" s="327"/>
      <c r="R625" s="327"/>
      <c r="S625" s="327"/>
      <c r="T625" s="327"/>
      <c r="U625" s="327"/>
      <c r="V625" s="327"/>
      <c r="W625" s="327"/>
      <c r="X625" s="327"/>
      <c r="Y625" s="327"/>
      <c r="Z625" s="327"/>
      <c r="AA625" s="327"/>
      <c r="AB625" s="327"/>
      <c r="AC625" s="327"/>
      <c r="AD625" s="327"/>
      <c r="AE625" s="327"/>
    </row>
    <row r="626" spans="1:31" ht="15.75" customHeight="1" x14ac:dyDescent="0.25">
      <c r="A626" s="327"/>
      <c r="B626" s="327"/>
      <c r="C626" s="327"/>
      <c r="D626" s="327"/>
      <c r="E626" s="327"/>
      <c r="F626" s="327"/>
      <c r="G626" s="327"/>
      <c r="H626" s="399"/>
      <c r="I626" s="327"/>
      <c r="J626" s="327"/>
      <c r="K626" s="327"/>
      <c r="L626" s="327"/>
      <c r="M626" s="327"/>
      <c r="N626" s="327"/>
      <c r="O626" s="327"/>
      <c r="P626" s="327"/>
      <c r="Q626" s="327"/>
      <c r="R626" s="327"/>
      <c r="S626" s="327"/>
      <c r="T626" s="327"/>
      <c r="U626" s="327"/>
      <c r="V626" s="327"/>
      <c r="W626" s="327"/>
      <c r="X626" s="327"/>
      <c r="Y626" s="327"/>
      <c r="Z626" s="327"/>
      <c r="AA626" s="327"/>
      <c r="AB626" s="327"/>
      <c r="AC626" s="327"/>
      <c r="AD626" s="327"/>
      <c r="AE626" s="327"/>
    </row>
    <row r="627" spans="1:31" ht="15.75" customHeight="1" x14ac:dyDescent="0.25">
      <c r="A627" s="327"/>
      <c r="B627" s="327"/>
      <c r="C627" s="327"/>
      <c r="D627" s="327"/>
      <c r="E627" s="327"/>
      <c r="F627" s="327"/>
      <c r="G627" s="327"/>
      <c r="H627" s="399"/>
      <c r="I627" s="327"/>
      <c r="J627" s="327"/>
      <c r="K627" s="327"/>
      <c r="L627" s="327"/>
      <c r="M627" s="327"/>
      <c r="N627" s="327"/>
      <c r="O627" s="327"/>
      <c r="P627" s="327"/>
      <c r="Q627" s="327"/>
      <c r="R627" s="327"/>
      <c r="S627" s="327"/>
      <c r="T627" s="327"/>
      <c r="U627" s="327"/>
      <c r="V627" s="327"/>
      <c r="W627" s="327"/>
      <c r="X627" s="327"/>
      <c r="Y627" s="327"/>
      <c r="Z627" s="327"/>
      <c r="AA627" s="327"/>
      <c r="AB627" s="327"/>
      <c r="AC627" s="327"/>
      <c r="AD627" s="327"/>
      <c r="AE627" s="327"/>
    </row>
    <row r="628" spans="1:31" ht="15.75" customHeight="1" x14ac:dyDescent="0.25">
      <c r="A628" s="327"/>
      <c r="B628" s="327"/>
      <c r="C628" s="327"/>
      <c r="D628" s="327"/>
      <c r="E628" s="327"/>
      <c r="F628" s="327"/>
      <c r="G628" s="327"/>
      <c r="H628" s="399"/>
      <c r="I628" s="327"/>
      <c r="J628" s="327"/>
      <c r="K628" s="327"/>
      <c r="L628" s="327"/>
      <c r="M628" s="327"/>
      <c r="N628" s="327"/>
      <c r="O628" s="327"/>
      <c r="P628" s="327"/>
      <c r="Q628" s="327"/>
      <c r="R628" s="327"/>
      <c r="S628" s="327"/>
      <c r="T628" s="327"/>
      <c r="U628" s="327"/>
      <c r="V628" s="327"/>
      <c r="W628" s="327"/>
      <c r="X628" s="327"/>
      <c r="Y628" s="327"/>
      <c r="Z628" s="327"/>
      <c r="AA628" s="327"/>
      <c r="AB628" s="327"/>
      <c r="AC628" s="327"/>
      <c r="AD628" s="327"/>
      <c r="AE628" s="327"/>
    </row>
    <row r="629" spans="1:31" ht="15.75" customHeight="1" x14ac:dyDescent="0.25">
      <c r="A629" s="327"/>
      <c r="B629" s="327"/>
      <c r="C629" s="327"/>
      <c r="D629" s="327"/>
      <c r="E629" s="327"/>
      <c r="F629" s="327"/>
      <c r="G629" s="327"/>
      <c r="H629" s="399"/>
      <c r="I629" s="327"/>
      <c r="J629" s="327"/>
      <c r="K629" s="327"/>
      <c r="L629" s="327"/>
      <c r="M629" s="327"/>
      <c r="N629" s="327"/>
      <c r="O629" s="327"/>
      <c r="P629" s="327"/>
      <c r="Q629" s="327"/>
      <c r="R629" s="327"/>
      <c r="S629" s="327"/>
      <c r="T629" s="327"/>
      <c r="U629" s="327"/>
      <c r="V629" s="327"/>
      <c r="W629" s="327"/>
      <c r="X629" s="327"/>
      <c r="Y629" s="327"/>
      <c r="Z629" s="327"/>
      <c r="AA629" s="327"/>
      <c r="AB629" s="327"/>
      <c r="AC629" s="327"/>
      <c r="AD629" s="327"/>
      <c r="AE629" s="327"/>
    </row>
    <row r="630" spans="1:31" ht="15.75" customHeight="1" x14ac:dyDescent="0.25">
      <c r="A630" s="327"/>
      <c r="B630" s="327"/>
      <c r="C630" s="327"/>
      <c r="D630" s="327"/>
      <c r="E630" s="327"/>
      <c r="F630" s="327"/>
      <c r="G630" s="327"/>
      <c r="H630" s="399"/>
      <c r="I630" s="327"/>
      <c r="J630" s="327"/>
      <c r="K630" s="327"/>
      <c r="L630" s="327"/>
      <c r="M630" s="327"/>
      <c r="N630" s="327"/>
      <c r="O630" s="327"/>
      <c r="P630" s="327"/>
      <c r="Q630" s="327"/>
      <c r="R630" s="327"/>
      <c r="S630" s="327"/>
      <c r="T630" s="327"/>
      <c r="U630" s="327"/>
      <c r="V630" s="327"/>
      <c r="W630" s="327"/>
      <c r="X630" s="327"/>
      <c r="Y630" s="327"/>
      <c r="Z630" s="327"/>
      <c r="AA630" s="327"/>
      <c r="AB630" s="327"/>
      <c r="AC630" s="327"/>
      <c r="AD630" s="327"/>
      <c r="AE630" s="327"/>
    </row>
    <row r="631" spans="1:31" ht="15.75" customHeight="1" x14ac:dyDescent="0.25">
      <c r="A631" s="327"/>
      <c r="B631" s="327"/>
      <c r="C631" s="327"/>
      <c r="D631" s="327"/>
      <c r="E631" s="327"/>
      <c r="F631" s="327"/>
      <c r="G631" s="327"/>
      <c r="H631" s="399"/>
      <c r="I631" s="327"/>
      <c r="J631" s="327"/>
      <c r="K631" s="327"/>
      <c r="L631" s="327"/>
      <c r="M631" s="327"/>
      <c r="N631" s="327"/>
      <c r="O631" s="327"/>
      <c r="P631" s="327"/>
      <c r="Q631" s="327"/>
      <c r="R631" s="327"/>
      <c r="S631" s="327"/>
      <c r="T631" s="327"/>
      <c r="U631" s="327"/>
      <c r="V631" s="327"/>
      <c r="W631" s="327"/>
      <c r="X631" s="327"/>
      <c r="Y631" s="327"/>
      <c r="Z631" s="327"/>
      <c r="AA631" s="327"/>
      <c r="AB631" s="327"/>
      <c r="AC631" s="327"/>
      <c r="AD631" s="327"/>
      <c r="AE631" s="327"/>
    </row>
    <row r="632" spans="1:31" ht="15.75" customHeight="1" x14ac:dyDescent="0.25">
      <c r="A632" s="327"/>
      <c r="B632" s="327"/>
      <c r="C632" s="327"/>
      <c r="D632" s="327"/>
      <c r="E632" s="327"/>
      <c r="F632" s="327"/>
      <c r="G632" s="327"/>
      <c r="H632" s="399"/>
      <c r="I632" s="327"/>
      <c r="J632" s="327"/>
      <c r="K632" s="327"/>
      <c r="L632" s="327"/>
      <c r="M632" s="327"/>
      <c r="N632" s="327"/>
      <c r="O632" s="327"/>
      <c r="P632" s="327"/>
      <c r="Q632" s="327"/>
      <c r="R632" s="327"/>
      <c r="S632" s="327"/>
      <c r="T632" s="327"/>
      <c r="U632" s="327"/>
      <c r="V632" s="327"/>
      <c r="W632" s="327"/>
      <c r="X632" s="327"/>
      <c r="Y632" s="327"/>
      <c r="Z632" s="327"/>
      <c r="AA632" s="327"/>
      <c r="AB632" s="327"/>
      <c r="AC632" s="327"/>
      <c r="AD632" s="327"/>
      <c r="AE632" s="327"/>
    </row>
    <row r="633" spans="1:31" ht="15.75" customHeight="1" x14ac:dyDescent="0.25">
      <c r="A633" s="327"/>
      <c r="B633" s="327"/>
      <c r="C633" s="327"/>
      <c r="D633" s="327"/>
      <c r="E633" s="327"/>
      <c r="F633" s="327"/>
      <c r="G633" s="327"/>
      <c r="H633" s="399"/>
      <c r="I633" s="327"/>
      <c r="J633" s="327"/>
      <c r="K633" s="327"/>
      <c r="L633" s="327"/>
      <c r="M633" s="327"/>
      <c r="N633" s="327"/>
      <c r="O633" s="327"/>
      <c r="P633" s="327"/>
      <c r="Q633" s="327"/>
      <c r="R633" s="327"/>
      <c r="S633" s="327"/>
      <c r="T633" s="327"/>
      <c r="U633" s="327"/>
      <c r="V633" s="327"/>
      <c r="W633" s="327"/>
      <c r="X633" s="327"/>
      <c r="Y633" s="327"/>
      <c r="Z633" s="327"/>
      <c r="AA633" s="327"/>
      <c r="AB633" s="327"/>
      <c r="AC633" s="327"/>
      <c r="AD633" s="327"/>
      <c r="AE633" s="327"/>
    </row>
    <row r="634" spans="1:31" ht="15.75" customHeight="1" x14ac:dyDescent="0.25">
      <c r="A634" s="327"/>
      <c r="B634" s="327"/>
      <c r="C634" s="327"/>
      <c r="D634" s="327"/>
      <c r="E634" s="327"/>
      <c r="F634" s="327"/>
      <c r="G634" s="327"/>
      <c r="H634" s="399"/>
      <c r="I634" s="327"/>
      <c r="J634" s="327"/>
      <c r="K634" s="327"/>
      <c r="L634" s="327"/>
      <c r="M634" s="327"/>
      <c r="N634" s="327"/>
      <c r="O634" s="327"/>
      <c r="P634" s="327"/>
      <c r="Q634" s="327"/>
      <c r="R634" s="327"/>
      <c r="S634" s="327"/>
      <c r="T634" s="327"/>
      <c r="U634" s="327"/>
      <c r="V634" s="327"/>
      <c r="W634" s="327"/>
      <c r="X634" s="327"/>
      <c r="Y634" s="327"/>
      <c r="Z634" s="327"/>
      <c r="AA634" s="327"/>
      <c r="AB634" s="327"/>
      <c r="AC634" s="327"/>
      <c r="AD634" s="327"/>
      <c r="AE634" s="327"/>
    </row>
    <row r="635" spans="1:31" ht="15.75" customHeight="1" x14ac:dyDescent="0.25">
      <c r="A635" s="327"/>
      <c r="B635" s="327"/>
      <c r="C635" s="327"/>
      <c r="D635" s="327"/>
      <c r="E635" s="327"/>
      <c r="F635" s="327"/>
      <c r="G635" s="327"/>
      <c r="H635" s="399"/>
      <c r="I635" s="327"/>
      <c r="J635" s="327"/>
      <c r="K635" s="327"/>
      <c r="L635" s="327"/>
      <c r="M635" s="327"/>
      <c r="N635" s="327"/>
      <c r="O635" s="327"/>
      <c r="P635" s="327"/>
      <c r="Q635" s="327"/>
      <c r="R635" s="327"/>
      <c r="S635" s="327"/>
      <c r="T635" s="327"/>
      <c r="U635" s="327"/>
      <c r="V635" s="327"/>
      <c r="W635" s="327"/>
      <c r="X635" s="327"/>
      <c r="Y635" s="327"/>
      <c r="Z635" s="327"/>
      <c r="AA635" s="327"/>
      <c r="AB635" s="327"/>
      <c r="AC635" s="327"/>
      <c r="AD635" s="327"/>
      <c r="AE635" s="327"/>
    </row>
    <row r="636" spans="1:31" ht="15.75" customHeight="1" x14ac:dyDescent="0.25">
      <c r="A636" s="327"/>
      <c r="B636" s="327"/>
      <c r="C636" s="327"/>
      <c r="D636" s="327"/>
      <c r="E636" s="327"/>
      <c r="F636" s="327"/>
      <c r="G636" s="327"/>
      <c r="H636" s="399"/>
      <c r="I636" s="327"/>
      <c r="J636" s="327"/>
      <c r="K636" s="327"/>
      <c r="L636" s="327"/>
      <c r="M636" s="327"/>
      <c r="N636" s="327"/>
      <c r="O636" s="327"/>
      <c r="P636" s="327"/>
      <c r="Q636" s="327"/>
      <c r="R636" s="327"/>
      <c r="S636" s="327"/>
      <c r="T636" s="327"/>
      <c r="U636" s="327"/>
      <c r="V636" s="327"/>
      <c r="W636" s="327"/>
      <c r="X636" s="327"/>
      <c r="Y636" s="327"/>
      <c r="Z636" s="327"/>
      <c r="AA636" s="327"/>
      <c r="AB636" s="327"/>
      <c r="AC636" s="327"/>
      <c r="AD636" s="327"/>
      <c r="AE636" s="327"/>
    </row>
    <row r="637" spans="1:31" ht="15.75" customHeight="1" x14ac:dyDescent="0.25">
      <c r="A637" s="327"/>
      <c r="B637" s="327"/>
      <c r="C637" s="327"/>
      <c r="D637" s="327"/>
      <c r="E637" s="327"/>
      <c r="F637" s="327"/>
      <c r="G637" s="327"/>
      <c r="H637" s="399"/>
      <c r="I637" s="327"/>
      <c r="J637" s="327"/>
      <c r="K637" s="327"/>
      <c r="L637" s="327"/>
      <c r="M637" s="327"/>
      <c r="N637" s="327"/>
      <c r="O637" s="327"/>
      <c r="P637" s="327"/>
      <c r="Q637" s="327"/>
      <c r="R637" s="327"/>
      <c r="S637" s="327"/>
      <c r="T637" s="327"/>
      <c r="U637" s="327"/>
      <c r="V637" s="327"/>
      <c r="W637" s="327"/>
      <c r="X637" s="327"/>
      <c r="Y637" s="327"/>
      <c r="Z637" s="327"/>
      <c r="AA637" s="327"/>
      <c r="AB637" s="327"/>
      <c r="AC637" s="327"/>
      <c r="AD637" s="327"/>
      <c r="AE637" s="327"/>
    </row>
    <row r="638" spans="1:31" ht="15.75" customHeight="1" x14ac:dyDescent="0.25">
      <c r="A638" s="327"/>
      <c r="B638" s="327"/>
      <c r="C638" s="327"/>
      <c r="D638" s="327"/>
      <c r="E638" s="327"/>
      <c r="F638" s="327"/>
      <c r="G638" s="327"/>
      <c r="H638" s="399"/>
      <c r="I638" s="327"/>
      <c r="J638" s="327"/>
      <c r="K638" s="327"/>
      <c r="L638" s="327"/>
      <c r="M638" s="327"/>
      <c r="N638" s="327"/>
      <c r="O638" s="327"/>
      <c r="P638" s="327"/>
      <c r="Q638" s="327"/>
      <c r="R638" s="327"/>
      <c r="S638" s="327"/>
      <c r="T638" s="327"/>
      <c r="U638" s="327"/>
      <c r="V638" s="327"/>
      <c r="W638" s="327"/>
      <c r="X638" s="327"/>
      <c r="Y638" s="327"/>
      <c r="Z638" s="327"/>
      <c r="AA638" s="327"/>
      <c r="AB638" s="327"/>
      <c r="AC638" s="327"/>
      <c r="AD638" s="327"/>
      <c r="AE638" s="327"/>
    </row>
    <row r="639" spans="1:31" ht="15.75" customHeight="1" x14ac:dyDescent="0.25">
      <c r="A639" s="327"/>
      <c r="B639" s="327"/>
      <c r="C639" s="327"/>
      <c r="D639" s="327"/>
      <c r="E639" s="327"/>
      <c r="F639" s="327"/>
      <c r="G639" s="327"/>
      <c r="H639" s="399"/>
      <c r="I639" s="327"/>
      <c r="J639" s="327"/>
      <c r="K639" s="327"/>
      <c r="L639" s="327"/>
      <c r="M639" s="327"/>
      <c r="N639" s="327"/>
      <c r="O639" s="327"/>
      <c r="P639" s="327"/>
      <c r="Q639" s="327"/>
      <c r="R639" s="327"/>
      <c r="S639" s="327"/>
      <c r="T639" s="327"/>
      <c r="U639" s="327"/>
      <c r="V639" s="327"/>
      <c r="W639" s="327"/>
      <c r="X639" s="327"/>
      <c r="Y639" s="327"/>
      <c r="Z639" s="327"/>
      <c r="AA639" s="327"/>
      <c r="AB639" s="327"/>
      <c r="AC639" s="327"/>
      <c r="AD639" s="327"/>
      <c r="AE639" s="327"/>
    </row>
    <row r="640" spans="1:31" ht="15.75" customHeight="1" x14ac:dyDescent="0.25">
      <c r="A640" s="327"/>
      <c r="B640" s="327"/>
      <c r="C640" s="327"/>
      <c r="D640" s="327"/>
      <c r="E640" s="327"/>
      <c r="F640" s="327"/>
      <c r="G640" s="327"/>
      <c r="H640" s="399"/>
      <c r="I640" s="327"/>
      <c r="J640" s="327"/>
      <c r="K640" s="327"/>
      <c r="L640" s="327"/>
      <c r="M640" s="327"/>
      <c r="N640" s="327"/>
      <c r="O640" s="327"/>
      <c r="P640" s="327"/>
      <c r="Q640" s="327"/>
      <c r="R640" s="327"/>
      <c r="S640" s="327"/>
      <c r="T640" s="327"/>
      <c r="U640" s="327"/>
      <c r="V640" s="327"/>
      <c r="W640" s="327"/>
      <c r="X640" s="327"/>
      <c r="Y640" s="327"/>
      <c r="Z640" s="327"/>
      <c r="AA640" s="327"/>
      <c r="AB640" s="327"/>
      <c r="AC640" s="327"/>
      <c r="AD640" s="327"/>
      <c r="AE640" s="327"/>
    </row>
    <row r="641" spans="1:31" ht="15.75" customHeight="1" x14ac:dyDescent="0.25">
      <c r="A641" s="327"/>
      <c r="B641" s="327"/>
      <c r="C641" s="327"/>
      <c r="D641" s="327"/>
      <c r="E641" s="327"/>
      <c r="F641" s="327"/>
      <c r="G641" s="327"/>
      <c r="H641" s="399"/>
      <c r="I641" s="327"/>
      <c r="J641" s="327"/>
      <c r="K641" s="327"/>
      <c r="L641" s="327"/>
      <c r="M641" s="327"/>
      <c r="N641" s="327"/>
      <c r="O641" s="327"/>
      <c r="P641" s="327"/>
      <c r="Q641" s="327"/>
      <c r="R641" s="327"/>
      <c r="S641" s="327"/>
      <c r="T641" s="327"/>
      <c r="U641" s="327"/>
      <c r="V641" s="327"/>
      <c r="W641" s="327"/>
      <c r="X641" s="327"/>
      <c r="Y641" s="327"/>
      <c r="Z641" s="327"/>
      <c r="AA641" s="327"/>
      <c r="AB641" s="327"/>
      <c r="AC641" s="327"/>
      <c r="AD641" s="327"/>
      <c r="AE641" s="327"/>
    </row>
    <row r="642" spans="1:31" ht="15.75" customHeight="1" x14ac:dyDescent="0.25">
      <c r="A642" s="327"/>
      <c r="B642" s="327"/>
      <c r="C642" s="327"/>
      <c r="D642" s="327"/>
      <c r="E642" s="327"/>
      <c r="F642" s="327"/>
      <c r="G642" s="327"/>
      <c r="H642" s="399"/>
      <c r="I642" s="327"/>
      <c r="J642" s="327"/>
      <c r="K642" s="327"/>
      <c r="L642" s="327"/>
      <c r="M642" s="327"/>
      <c r="N642" s="327"/>
      <c r="O642" s="327"/>
      <c r="P642" s="327"/>
      <c r="Q642" s="327"/>
      <c r="R642" s="327"/>
      <c r="S642" s="327"/>
      <c r="T642" s="327"/>
      <c r="U642" s="327"/>
      <c r="V642" s="327"/>
      <c r="W642" s="327"/>
      <c r="X642" s="327"/>
      <c r="Y642" s="327"/>
      <c r="Z642" s="327"/>
      <c r="AA642" s="327"/>
      <c r="AB642" s="327"/>
      <c r="AC642" s="327"/>
      <c r="AD642" s="327"/>
      <c r="AE642" s="327"/>
    </row>
    <row r="643" spans="1:31" ht="15.75" customHeight="1" x14ac:dyDescent="0.25">
      <c r="A643" s="327"/>
      <c r="B643" s="327"/>
      <c r="C643" s="327"/>
      <c r="D643" s="327"/>
      <c r="E643" s="327"/>
      <c r="F643" s="327"/>
      <c r="G643" s="327"/>
      <c r="H643" s="399"/>
      <c r="I643" s="327"/>
      <c r="J643" s="327"/>
      <c r="K643" s="327"/>
      <c r="L643" s="327"/>
      <c r="M643" s="327"/>
      <c r="N643" s="327"/>
      <c r="O643" s="327"/>
      <c r="P643" s="327"/>
      <c r="Q643" s="327"/>
      <c r="R643" s="327"/>
      <c r="S643" s="327"/>
      <c r="T643" s="327"/>
      <c r="U643" s="327"/>
      <c r="V643" s="327"/>
      <c r="W643" s="327"/>
      <c r="X643" s="327"/>
      <c r="Y643" s="327"/>
      <c r="Z643" s="327"/>
      <c r="AA643" s="327"/>
      <c r="AB643" s="327"/>
      <c r="AC643" s="327"/>
      <c r="AD643" s="327"/>
      <c r="AE643" s="327"/>
    </row>
    <row r="644" spans="1:31" ht="15.75" customHeight="1" x14ac:dyDescent="0.25">
      <c r="A644" s="327"/>
      <c r="B644" s="327"/>
      <c r="C644" s="327"/>
      <c r="D644" s="327"/>
      <c r="E644" s="327"/>
      <c r="F644" s="327"/>
      <c r="G644" s="327"/>
      <c r="H644" s="399"/>
      <c r="I644" s="327"/>
      <c r="J644" s="327"/>
      <c r="K644" s="327"/>
      <c r="L644" s="327"/>
      <c r="M644" s="327"/>
      <c r="N644" s="327"/>
      <c r="O644" s="327"/>
      <c r="P644" s="327"/>
      <c r="Q644" s="327"/>
      <c r="R644" s="327"/>
      <c r="S644" s="327"/>
      <c r="T644" s="327"/>
      <c r="U644" s="327"/>
      <c r="V644" s="327"/>
      <c r="W644" s="327"/>
      <c r="X644" s="327"/>
      <c r="Y644" s="327"/>
      <c r="Z644" s="327"/>
      <c r="AA644" s="327"/>
      <c r="AB644" s="327"/>
      <c r="AC644" s="327"/>
      <c r="AD644" s="327"/>
      <c r="AE644" s="327"/>
    </row>
    <row r="645" spans="1:31" ht="15.75" customHeight="1" x14ac:dyDescent="0.25">
      <c r="A645" s="327"/>
      <c r="B645" s="327"/>
      <c r="C645" s="327"/>
      <c r="D645" s="327"/>
      <c r="E645" s="327"/>
      <c r="F645" s="327"/>
      <c r="G645" s="327"/>
      <c r="H645" s="399"/>
      <c r="I645" s="327"/>
      <c r="J645" s="327"/>
      <c r="K645" s="327"/>
      <c r="L645" s="327"/>
      <c r="M645" s="327"/>
      <c r="N645" s="327"/>
      <c r="O645" s="327"/>
      <c r="P645" s="327"/>
      <c r="Q645" s="327"/>
      <c r="R645" s="327"/>
      <c r="S645" s="327"/>
      <c r="T645" s="327"/>
      <c r="U645" s="327"/>
      <c r="V645" s="327"/>
      <c r="W645" s="327"/>
      <c r="X645" s="327"/>
      <c r="Y645" s="327"/>
      <c r="Z645" s="327"/>
      <c r="AA645" s="327"/>
      <c r="AB645" s="327"/>
      <c r="AC645" s="327"/>
      <c r="AD645" s="327"/>
      <c r="AE645" s="327"/>
    </row>
    <row r="646" spans="1:31" ht="15.75" customHeight="1" x14ac:dyDescent="0.25">
      <c r="A646" s="327"/>
      <c r="B646" s="327"/>
      <c r="C646" s="327"/>
      <c r="D646" s="327"/>
      <c r="E646" s="327"/>
      <c r="F646" s="327"/>
      <c r="G646" s="327"/>
      <c r="H646" s="399"/>
      <c r="I646" s="327"/>
      <c r="J646" s="327"/>
      <c r="K646" s="327"/>
      <c r="L646" s="327"/>
      <c r="M646" s="327"/>
      <c r="N646" s="327"/>
      <c r="O646" s="327"/>
      <c r="P646" s="327"/>
      <c r="Q646" s="327"/>
      <c r="R646" s="327"/>
      <c r="S646" s="327"/>
      <c r="T646" s="327"/>
      <c r="U646" s="327"/>
      <c r="V646" s="327"/>
      <c r="W646" s="327"/>
      <c r="X646" s="327"/>
      <c r="Y646" s="327"/>
      <c r="Z646" s="327"/>
      <c r="AA646" s="327"/>
      <c r="AB646" s="327"/>
      <c r="AC646" s="327"/>
      <c r="AD646" s="327"/>
      <c r="AE646" s="327"/>
    </row>
    <row r="647" spans="1:31" ht="15.75" customHeight="1" x14ac:dyDescent="0.25">
      <c r="A647" s="327"/>
      <c r="B647" s="327"/>
      <c r="C647" s="327"/>
      <c r="D647" s="327"/>
      <c r="E647" s="327"/>
      <c r="F647" s="327"/>
      <c r="G647" s="327"/>
      <c r="H647" s="399"/>
      <c r="I647" s="327"/>
      <c r="J647" s="327"/>
      <c r="K647" s="327"/>
      <c r="L647" s="327"/>
      <c r="M647" s="327"/>
      <c r="N647" s="327"/>
      <c r="O647" s="327"/>
      <c r="P647" s="327"/>
      <c r="Q647" s="327"/>
      <c r="R647" s="327"/>
      <c r="S647" s="327"/>
      <c r="T647" s="327"/>
      <c r="U647" s="327"/>
      <c r="V647" s="327"/>
      <c r="W647" s="327"/>
      <c r="X647" s="327"/>
      <c r="Y647" s="327"/>
      <c r="Z647" s="327"/>
      <c r="AA647" s="327"/>
      <c r="AB647" s="327"/>
      <c r="AC647" s="327"/>
      <c r="AD647" s="327"/>
      <c r="AE647" s="327"/>
    </row>
    <row r="648" spans="1:31" ht="15.75" customHeight="1" x14ac:dyDescent="0.25">
      <c r="A648" s="327"/>
      <c r="B648" s="327"/>
      <c r="C648" s="327"/>
      <c r="D648" s="327"/>
      <c r="E648" s="327"/>
      <c r="F648" s="327"/>
      <c r="G648" s="327"/>
      <c r="H648" s="399"/>
      <c r="I648" s="327"/>
      <c r="J648" s="327"/>
      <c r="K648" s="327"/>
      <c r="L648" s="327"/>
      <c r="M648" s="327"/>
      <c r="N648" s="327"/>
      <c r="O648" s="327"/>
      <c r="P648" s="327"/>
      <c r="Q648" s="327"/>
      <c r="R648" s="327"/>
      <c r="S648" s="327"/>
      <c r="T648" s="327"/>
      <c r="U648" s="327"/>
      <c r="V648" s="327"/>
      <c r="W648" s="327"/>
      <c r="X648" s="327"/>
      <c r="Y648" s="327"/>
      <c r="Z648" s="327"/>
      <c r="AA648" s="327"/>
      <c r="AB648" s="327"/>
      <c r="AC648" s="327"/>
      <c r="AD648" s="327"/>
      <c r="AE648" s="327"/>
    </row>
    <row r="649" spans="1:31" ht="15.75" customHeight="1" x14ac:dyDescent="0.25">
      <c r="A649" s="327"/>
      <c r="B649" s="327"/>
      <c r="C649" s="327"/>
      <c r="D649" s="327"/>
      <c r="E649" s="327"/>
      <c r="F649" s="327"/>
      <c r="G649" s="327"/>
      <c r="H649" s="399"/>
      <c r="I649" s="327"/>
      <c r="J649" s="327"/>
      <c r="K649" s="327"/>
      <c r="L649" s="327"/>
      <c r="M649" s="327"/>
      <c r="N649" s="327"/>
      <c r="O649" s="327"/>
      <c r="P649" s="327"/>
      <c r="Q649" s="327"/>
      <c r="R649" s="327"/>
      <c r="S649" s="327"/>
      <c r="T649" s="327"/>
      <c r="U649" s="327"/>
      <c r="V649" s="327"/>
      <c r="W649" s="327"/>
      <c r="X649" s="327"/>
      <c r="Y649" s="327"/>
      <c r="Z649" s="327"/>
      <c r="AA649" s="327"/>
      <c r="AB649" s="327"/>
      <c r="AC649" s="327"/>
      <c r="AD649" s="327"/>
      <c r="AE649" s="327"/>
    </row>
    <row r="650" spans="1:31" ht="15.75" customHeight="1" x14ac:dyDescent="0.25">
      <c r="A650" s="327"/>
      <c r="B650" s="327"/>
      <c r="C650" s="327"/>
      <c r="D650" s="327"/>
      <c r="E650" s="327"/>
      <c r="F650" s="327"/>
      <c r="G650" s="327"/>
      <c r="H650" s="399"/>
      <c r="I650" s="327"/>
      <c r="J650" s="327"/>
      <c r="K650" s="327"/>
      <c r="L650" s="327"/>
      <c r="M650" s="327"/>
      <c r="N650" s="327"/>
      <c r="O650" s="327"/>
      <c r="P650" s="327"/>
      <c r="Q650" s="327"/>
      <c r="R650" s="327"/>
      <c r="S650" s="327"/>
      <c r="T650" s="327"/>
      <c r="U650" s="327"/>
      <c r="V650" s="327"/>
      <c r="W650" s="327"/>
      <c r="X650" s="327"/>
      <c r="Y650" s="327"/>
      <c r="Z650" s="327"/>
      <c r="AA650" s="327"/>
      <c r="AB650" s="327"/>
      <c r="AC650" s="327"/>
      <c r="AD650" s="327"/>
      <c r="AE650" s="327"/>
    </row>
    <row r="651" spans="1:31" ht="15.75" customHeight="1" x14ac:dyDescent="0.25">
      <c r="A651" s="327"/>
      <c r="B651" s="327"/>
      <c r="C651" s="327"/>
      <c r="D651" s="327"/>
      <c r="E651" s="327"/>
      <c r="F651" s="327"/>
      <c r="G651" s="327"/>
      <c r="H651" s="399"/>
      <c r="I651" s="327"/>
      <c r="J651" s="327"/>
      <c r="K651" s="327"/>
      <c r="L651" s="327"/>
      <c r="M651" s="327"/>
      <c r="N651" s="327"/>
      <c r="O651" s="327"/>
      <c r="P651" s="327"/>
      <c r="Q651" s="327"/>
      <c r="R651" s="327"/>
      <c r="S651" s="327"/>
      <c r="T651" s="327"/>
      <c r="U651" s="327"/>
      <c r="V651" s="327"/>
      <c r="W651" s="327"/>
      <c r="X651" s="327"/>
      <c r="Y651" s="327"/>
      <c r="Z651" s="327"/>
      <c r="AA651" s="327"/>
      <c r="AB651" s="327"/>
      <c r="AC651" s="327"/>
      <c r="AD651" s="327"/>
      <c r="AE651" s="327"/>
    </row>
    <row r="652" spans="1:31" ht="15.75" customHeight="1" x14ac:dyDescent="0.25">
      <c r="A652" s="327"/>
      <c r="B652" s="327"/>
      <c r="C652" s="327"/>
      <c r="D652" s="327"/>
      <c r="E652" s="327"/>
      <c r="F652" s="327"/>
      <c r="G652" s="327"/>
      <c r="H652" s="399"/>
      <c r="I652" s="327"/>
      <c r="J652" s="327"/>
      <c r="K652" s="327"/>
      <c r="L652" s="327"/>
      <c r="M652" s="327"/>
      <c r="N652" s="327"/>
      <c r="O652" s="327"/>
      <c r="P652" s="327"/>
      <c r="Q652" s="327"/>
      <c r="R652" s="327"/>
      <c r="S652" s="327"/>
      <c r="T652" s="327"/>
      <c r="U652" s="327"/>
      <c r="V652" s="327"/>
      <c r="W652" s="327"/>
      <c r="X652" s="327"/>
      <c r="Y652" s="327"/>
      <c r="Z652" s="327"/>
      <c r="AA652" s="327"/>
      <c r="AB652" s="327"/>
      <c r="AC652" s="327"/>
      <c r="AD652" s="327"/>
      <c r="AE652" s="327"/>
    </row>
    <row r="653" spans="1:31" ht="15.75" customHeight="1" x14ac:dyDescent="0.25">
      <c r="A653" s="327"/>
      <c r="B653" s="327"/>
      <c r="C653" s="327"/>
      <c r="D653" s="327"/>
      <c r="E653" s="327"/>
      <c r="F653" s="327"/>
      <c r="G653" s="327"/>
      <c r="H653" s="399"/>
      <c r="I653" s="327"/>
      <c r="J653" s="327"/>
      <c r="K653" s="327"/>
      <c r="L653" s="327"/>
      <c r="M653" s="327"/>
      <c r="N653" s="327"/>
      <c r="O653" s="327"/>
      <c r="P653" s="327"/>
      <c r="Q653" s="327"/>
      <c r="R653" s="327"/>
      <c r="S653" s="327"/>
      <c r="T653" s="327"/>
      <c r="U653" s="327"/>
      <c r="V653" s="327"/>
      <c r="W653" s="327"/>
      <c r="X653" s="327"/>
      <c r="Y653" s="327"/>
      <c r="Z653" s="327"/>
      <c r="AA653" s="327"/>
      <c r="AB653" s="327"/>
      <c r="AC653" s="327"/>
      <c r="AD653" s="327"/>
      <c r="AE653" s="327"/>
    </row>
    <row r="654" spans="1:31" ht="15.75" customHeight="1" x14ac:dyDescent="0.25">
      <c r="A654" s="327"/>
      <c r="B654" s="327"/>
      <c r="C654" s="327"/>
      <c r="D654" s="327"/>
      <c r="E654" s="327"/>
      <c r="F654" s="327"/>
      <c r="G654" s="327"/>
      <c r="H654" s="399"/>
      <c r="I654" s="327"/>
      <c r="J654" s="327"/>
      <c r="K654" s="327"/>
      <c r="L654" s="327"/>
      <c r="M654" s="327"/>
      <c r="N654" s="327"/>
      <c r="O654" s="327"/>
      <c r="P654" s="327"/>
      <c r="Q654" s="327"/>
      <c r="R654" s="327"/>
      <c r="S654" s="327"/>
      <c r="T654" s="327"/>
      <c r="U654" s="327"/>
      <c r="V654" s="327"/>
      <c r="W654" s="327"/>
      <c r="X654" s="327"/>
      <c r="Y654" s="327"/>
      <c r="Z654" s="327"/>
      <c r="AA654" s="327"/>
      <c r="AB654" s="327"/>
      <c r="AC654" s="327"/>
      <c r="AD654" s="327"/>
      <c r="AE654" s="327"/>
    </row>
    <row r="655" spans="1:31" ht="15.75" customHeight="1" x14ac:dyDescent="0.25">
      <c r="A655" s="327"/>
      <c r="B655" s="327"/>
      <c r="C655" s="327"/>
      <c r="D655" s="327"/>
      <c r="E655" s="327"/>
      <c r="F655" s="327"/>
      <c r="G655" s="327"/>
      <c r="H655" s="399"/>
      <c r="I655" s="327"/>
      <c r="J655" s="327"/>
      <c r="K655" s="327"/>
      <c r="L655" s="327"/>
      <c r="M655" s="327"/>
      <c r="N655" s="327"/>
      <c r="O655" s="327"/>
      <c r="P655" s="327"/>
      <c r="Q655" s="327"/>
      <c r="R655" s="327"/>
      <c r="S655" s="327"/>
      <c r="T655" s="327"/>
      <c r="U655" s="327"/>
      <c r="V655" s="327"/>
      <c r="W655" s="327"/>
      <c r="X655" s="327"/>
      <c r="Y655" s="327"/>
      <c r="Z655" s="327"/>
      <c r="AA655" s="327"/>
      <c r="AB655" s="327"/>
      <c r="AC655" s="327"/>
      <c r="AD655" s="327"/>
      <c r="AE655" s="327"/>
    </row>
    <row r="656" spans="1:31" ht="15.75" customHeight="1" x14ac:dyDescent="0.25">
      <c r="A656" s="327"/>
      <c r="B656" s="327"/>
      <c r="C656" s="327"/>
      <c r="D656" s="327"/>
      <c r="E656" s="327"/>
      <c r="F656" s="327"/>
      <c r="G656" s="327"/>
      <c r="H656" s="399"/>
      <c r="I656" s="327"/>
      <c r="J656" s="327"/>
      <c r="K656" s="327"/>
      <c r="L656" s="327"/>
      <c r="M656" s="327"/>
      <c r="N656" s="327"/>
      <c r="O656" s="327"/>
      <c r="P656" s="327"/>
      <c r="Q656" s="327"/>
      <c r="R656" s="327"/>
      <c r="S656" s="327"/>
      <c r="T656" s="327"/>
      <c r="U656" s="327"/>
      <c r="V656" s="327"/>
      <c r="W656" s="327"/>
      <c r="X656" s="327"/>
      <c r="Y656" s="327"/>
      <c r="Z656" s="327"/>
      <c r="AA656" s="327"/>
      <c r="AB656" s="327"/>
      <c r="AC656" s="327"/>
      <c r="AD656" s="327"/>
      <c r="AE656" s="327"/>
    </row>
    <row r="657" spans="1:31" ht="15.75" customHeight="1" x14ac:dyDescent="0.25">
      <c r="A657" s="327"/>
      <c r="B657" s="327"/>
      <c r="C657" s="327"/>
      <c r="D657" s="327"/>
      <c r="E657" s="327"/>
      <c r="F657" s="327"/>
      <c r="G657" s="327"/>
      <c r="H657" s="399"/>
      <c r="I657" s="327"/>
      <c r="J657" s="327"/>
      <c r="K657" s="327"/>
      <c r="L657" s="327"/>
      <c r="M657" s="327"/>
      <c r="N657" s="327"/>
      <c r="O657" s="327"/>
      <c r="P657" s="327"/>
      <c r="Q657" s="327"/>
      <c r="R657" s="327"/>
      <c r="S657" s="327"/>
      <c r="T657" s="327"/>
      <c r="U657" s="327"/>
      <c r="V657" s="327"/>
      <c r="W657" s="327"/>
      <c r="X657" s="327"/>
      <c r="Y657" s="327"/>
      <c r="Z657" s="327"/>
      <c r="AA657" s="327"/>
      <c r="AB657" s="327"/>
      <c r="AC657" s="327"/>
      <c r="AD657" s="327"/>
      <c r="AE657" s="327"/>
    </row>
    <row r="658" spans="1:31" ht="15.75" customHeight="1" x14ac:dyDescent="0.25">
      <c r="A658" s="327"/>
      <c r="B658" s="327"/>
      <c r="C658" s="327"/>
      <c r="D658" s="327"/>
      <c r="E658" s="327"/>
      <c r="F658" s="327"/>
      <c r="G658" s="327"/>
      <c r="H658" s="399"/>
      <c r="I658" s="327"/>
      <c r="J658" s="327"/>
      <c r="K658" s="327"/>
      <c r="L658" s="327"/>
      <c r="M658" s="327"/>
      <c r="N658" s="327"/>
      <c r="O658" s="327"/>
      <c r="P658" s="327"/>
      <c r="Q658" s="327"/>
      <c r="R658" s="327"/>
      <c r="S658" s="327"/>
      <c r="T658" s="327"/>
      <c r="U658" s="327"/>
      <c r="V658" s="327"/>
      <c r="W658" s="327"/>
      <c r="X658" s="327"/>
      <c r="Y658" s="327"/>
      <c r="Z658" s="327"/>
      <c r="AA658" s="327"/>
      <c r="AB658" s="327"/>
      <c r="AC658" s="327"/>
      <c r="AD658" s="327"/>
      <c r="AE658" s="327"/>
    </row>
    <row r="659" spans="1:31" ht="15.75" customHeight="1" x14ac:dyDescent="0.25">
      <c r="A659" s="327"/>
      <c r="B659" s="327"/>
      <c r="C659" s="327"/>
      <c r="D659" s="327"/>
      <c r="E659" s="327"/>
      <c r="F659" s="327"/>
      <c r="G659" s="327"/>
      <c r="H659" s="399"/>
      <c r="I659" s="327"/>
      <c r="J659" s="327"/>
      <c r="K659" s="327"/>
      <c r="L659" s="327"/>
      <c r="M659" s="327"/>
      <c r="N659" s="327"/>
      <c r="O659" s="327"/>
      <c r="P659" s="327"/>
      <c r="Q659" s="327"/>
      <c r="R659" s="327"/>
      <c r="S659" s="327"/>
      <c r="T659" s="327"/>
      <c r="U659" s="327"/>
      <c r="V659" s="327"/>
      <c r="W659" s="327"/>
      <c r="X659" s="327"/>
      <c r="Y659" s="327"/>
      <c r="Z659" s="327"/>
      <c r="AA659" s="327"/>
      <c r="AB659" s="327"/>
      <c r="AC659" s="327"/>
      <c r="AD659" s="327"/>
      <c r="AE659" s="327"/>
    </row>
    <row r="660" spans="1:31" ht="15.75" customHeight="1" x14ac:dyDescent="0.25">
      <c r="A660" s="327"/>
      <c r="B660" s="327"/>
      <c r="C660" s="327"/>
      <c r="D660" s="327"/>
      <c r="E660" s="327"/>
      <c r="F660" s="327"/>
      <c r="G660" s="327"/>
      <c r="H660" s="399"/>
      <c r="I660" s="327"/>
      <c r="J660" s="327"/>
      <c r="K660" s="327"/>
      <c r="L660" s="327"/>
      <c r="M660" s="327"/>
      <c r="N660" s="327"/>
      <c r="O660" s="327"/>
      <c r="P660" s="327"/>
      <c r="Q660" s="327"/>
      <c r="R660" s="327"/>
      <c r="S660" s="327"/>
      <c r="T660" s="327"/>
      <c r="U660" s="327"/>
      <c r="V660" s="327"/>
      <c r="W660" s="327"/>
      <c r="X660" s="327"/>
      <c r="Y660" s="327"/>
      <c r="Z660" s="327"/>
      <c r="AA660" s="327"/>
      <c r="AB660" s="327"/>
      <c r="AC660" s="327"/>
      <c r="AD660" s="327"/>
      <c r="AE660" s="327"/>
    </row>
    <row r="661" spans="1:31" ht="15.75" customHeight="1" x14ac:dyDescent="0.25">
      <c r="A661" s="327"/>
      <c r="B661" s="327"/>
      <c r="C661" s="327"/>
      <c r="D661" s="327"/>
      <c r="E661" s="327"/>
      <c r="F661" s="327"/>
      <c r="G661" s="327"/>
      <c r="H661" s="399"/>
      <c r="I661" s="327"/>
      <c r="J661" s="327"/>
      <c r="K661" s="327"/>
      <c r="L661" s="327"/>
      <c r="M661" s="327"/>
      <c r="N661" s="327"/>
      <c r="O661" s="327"/>
      <c r="P661" s="327"/>
      <c r="Q661" s="327"/>
      <c r="R661" s="327"/>
      <c r="S661" s="327"/>
      <c r="T661" s="327"/>
      <c r="U661" s="327"/>
      <c r="V661" s="327"/>
      <c r="W661" s="327"/>
      <c r="X661" s="327"/>
      <c r="Y661" s="327"/>
      <c r="Z661" s="327"/>
      <c r="AA661" s="327"/>
      <c r="AB661" s="327"/>
      <c r="AC661" s="327"/>
      <c r="AD661" s="327"/>
      <c r="AE661" s="327"/>
    </row>
    <row r="662" spans="1:31" ht="15.75" customHeight="1" x14ac:dyDescent="0.25">
      <c r="A662" s="327"/>
      <c r="B662" s="327"/>
      <c r="C662" s="327"/>
      <c r="D662" s="327"/>
      <c r="E662" s="327"/>
      <c r="F662" s="327"/>
      <c r="G662" s="327"/>
      <c r="H662" s="399"/>
      <c r="I662" s="327"/>
      <c r="J662" s="327"/>
      <c r="K662" s="327"/>
      <c r="L662" s="327"/>
      <c r="M662" s="327"/>
      <c r="N662" s="327"/>
      <c r="O662" s="327"/>
      <c r="P662" s="327"/>
      <c r="Q662" s="327"/>
      <c r="R662" s="327"/>
      <c r="S662" s="327"/>
      <c r="T662" s="327"/>
      <c r="U662" s="327"/>
      <c r="V662" s="327"/>
      <c r="W662" s="327"/>
      <c r="X662" s="327"/>
      <c r="Y662" s="327"/>
      <c r="Z662" s="327"/>
      <c r="AA662" s="327"/>
      <c r="AB662" s="327"/>
      <c r="AC662" s="327"/>
      <c r="AD662" s="327"/>
      <c r="AE662" s="327"/>
    </row>
    <row r="663" spans="1:31" ht="15.75" customHeight="1" x14ac:dyDescent="0.25">
      <c r="A663" s="327"/>
      <c r="B663" s="327"/>
      <c r="C663" s="327"/>
      <c r="D663" s="327"/>
      <c r="E663" s="327"/>
      <c r="F663" s="327"/>
      <c r="G663" s="327"/>
      <c r="H663" s="399"/>
      <c r="I663" s="327"/>
      <c r="J663" s="327"/>
      <c r="K663" s="327"/>
      <c r="L663" s="327"/>
      <c r="M663" s="327"/>
      <c r="N663" s="327"/>
      <c r="O663" s="327"/>
      <c r="P663" s="327"/>
      <c r="Q663" s="327"/>
      <c r="R663" s="327"/>
      <c r="S663" s="327"/>
      <c r="T663" s="327"/>
      <c r="U663" s="327"/>
      <c r="V663" s="327"/>
      <c r="W663" s="327"/>
      <c r="X663" s="327"/>
      <c r="Y663" s="327"/>
      <c r="Z663" s="327"/>
      <c r="AA663" s="327"/>
      <c r="AB663" s="327"/>
      <c r="AC663" s="327"/>
      <c r="AD663" s="327"/>
      <c r="AE663" s="327"/>
    </row>
    <row r="664" spans="1:31" ht="15.75" customHeight="1" x14ac:dyDescent="0.25">
      <c r="A664" s="327"/>
      <c r="B664" s="327"/>
      <c r="C664" s="327"/>
      <c r="D664" s="327"/>
      <c r="E664" s="327"/>
      <c r="F664" s="327"/>
      <c r="G664" s="327"/>
      <c r="H664" s="399"/>
      <c r="I664" s="327"/>
      <c r="J664" s="327"/>
      <c r="K664" s="327"/>
      <c r="L664" s="327"/>
      <c r="M664" s="327"/>
      <c r="N664" s="327"/>
      <c r="O664" s="327"/>
      <c r="P664" s="327"/>
      <c r="Q664" s="327"/>
      <c r="R664" s="327"/>
      <c r="S664" s="327"/>
      <c r="T664" s="327"/>
      <c r="U664" s="327"/>
      <c r="V664" s="327"/>
      <c r="W664" s="327"/>
      <c r="X664" s="327"/>
      <c r="Y664" s="327"/>
      <c r="Z664" s="327"/>
      <c r="AA664" s="327"/>
      <c r="AB664" s="327"/>
      <c r="AC664" s="327"/>
      <c r="AD664" s="327"/>
      <c r="AE664" s="327"/>
    </row>
    <row r="665" spans="1:31" ht="15.75" customHeight="1" x14ac:dyDescent="0.25">
      <c r="A665" s="327"/>
      <c r="B665" s="327"/>
      <c r="C665" s="327"/>
      <c r="D665" s="327"/>
      <c r="E665" s="327"/>
      <c r="F665" s="327"/>
      <c r="G665" s="327"/>
      <c r="H665" s="399"/>
      <c r="I665" s="327"/>
      <c r="J665" s="327"/>
      <c r="K665" s="327"/>
      <c r="L665" s="327"/>
      <c r="M665" s="327"/>
      <c r="N665" s="327"/>
      <c r="O665" s="327"/>
      <c r="P665" s="327"/>
      <c r="Q665" s="327"/>
      <c r="R665" s="327"/>
      <c r="S665" s="327"/>
      <c r="T665" s="327"/>
      <c r="U665" s="327"/>
      <c r="V665" s="327"/>
      <c r="W665" s="327"/>
      <c r="X665" s="327"/>
      <c r="Y665" s="327"/>
      <c r="Z665" s="327"/>
      <c r="AA665" s="327"/>
      <c r="AB665" s="327"/>
      <c r="AC665" s="327"/>
      <c r="AD665" s="327"/>
      <c r="AE665" s="327"/>
    </row>
    <row r="666" spans="1:31" ht="15.75" customHeight="1" x14ac:dyDescent="0.25">
      <c r="A666" s="327"/>
      <c r="B666" s="327"/>
      <c r="C666" s="327"/>
      <c r="D666" s="327"/>
      <c r="E666" s="327"/>
      <c r="F666" s="327"/>
      <c r="G666" s="327"/>
      <c r="H666" s="399"/>
      <c r="I666" s="327"/>
      <c r="J666" s="327"/>
      <c r="K666" s="327"/>
      <c r="L666" s="327"/>
      <c r="M666" s="327"/>
      <c r="N666" s="327"/>
      <c r="O666" s="327"/>
      <c r="P666" s="327"/>
      <c r="Q666" s="327"/>
      <c r="R666" s="327"/>
      <c r="S666" s="327"/>
      <c r="T666" s="327"/>
      <c r="U666" s="327"/>
      <c r="V666" s="327"/>
      <c r="W666" s="327"/>
      <c r="X666" s="327"/>
      <c r="Y666" s="327"/>
      <c r="Z666" s="327"/>
      <c r="AA666" s="327"/>
      <c r="AB666" s="327"/>
      <c r="AC666" s="327"/>
      <c r="AD666" s="327"/>
      <c r="AE666" s="327"/>
    </row>
    <row r="667" spans="1:31" ht="15.75" customHeight="1" x14ac:dyDescent="0.25">
      <c r="A667" s="327"/>
      <c r="B667" s="327"/>
      <c r="C667" s="327"/>
      <c r="D667" s="327"/>
      <c r="E667" s="327"/>
      <c r="F667" s="327"/>
      <c r="G667" s="327"/>
      <c r="H667" s="399"/>
      <c r="I667" s="327"/>
      <c r="J667" s="327"/>
      <c r="K667" s="327"/>
      <c r="L667" s="327"/>
      <c r="M667" s="327"/>
      <c r="N667" s="327"/>
      <c r="O667" s="327"/>
      <c r="P667" s="327"/>
      <c r="Q667" s="327"/>
      <c r="R667" s="327"/>
      <c r="S667" s="327"/>
      <c r="T667" s="327"/>
      <c r="U667" s="327"/>
      <c r="V667" s="327"/>
      <c r="W667" s="327"/>
      <c r="X667" s="327"/>
      <c r="Y667" s="327"/>
      <c r="Z667" s="327"/>
      <c r="AA667" s="327"/>
      <c r="AB667" s="327"/>
      <c r="AC667" s="327"/>
      <c r="AD667" s="327"/>
      <c r="AE667" s="327"/>
    </row>
    <row r="668" spans="1:31" ht="15.75" customHeight="1" x14ac:dyDescent="0.25">
      <c r="A668" s="327"/>
      <c r="B668" s="327"/>
      <c r="C668" s="327"/>
      <c r="D668" s="327"/>
      <c r="E668" s="327"/>
      <c r="F668" s="327"/>
      <c r="G668" s="327"/>
      <c r="H668" s="399"/>
      <c r="I668" s="327"/>
      <c r="J668" s="327"/>
      <c r="K668" s="327"/>
      <c r="L668" s="327"/>
      <c r="M668" s="327"/>
      <c r="N668" s="327"/>
      <c r="O668" s="327"/>
      <c r="P668" s="327"/>
      <c r="Q668" s="327"/>
      <c r="R668" s="327"/>
      <c r="S668" s="327"/>
      <c r="T668" s="327"/>
      <c r="U668" s="327"/>
      <c r="V668" s="327"/>
      <c r="W668" s="327"/>
      <c r="X668" s="327"/>
      <c r="Y668" s="327"/>
      <c r="Z668" s="327"/>
      <c r="AA668" s="327"/>
      <c r="AB668" s="327"/>
      <c r="AC668" s="327"/>
      <c r="AD668" s="327"/>
      <c r="AE668" s="327"/>
    </row>
    <row r="669" spans="1:31" ht="15.75" customHeight="1" x14ac:dyDescent="0.25">
      <c r="A669" s="327"/>
      <c r="B669" s="327"/>
      <c r="C669" s="327"/>
      <c r="D669" s="327"/>
      <c r="E669" s="327"/>
      <c r="F669" s="327"/>
      <c r="G669" s="327"/>
      <c r="H669" s="399"/>
      <c r="I669" s="327"/>
      <c r="J669" s="327"/>
      <c r="K669" s="327"/>
      <c r="L669" s="327"/>
      <c r="M669" s="327"/>
      <c r="N669" s="327"/>
      <c r="O669" s="327"/>
      <c r="P669" s="327"/>
      <c r="Q669" s="327"/>
      <c r="R669" s="327"/>
      <c r="S669" s="327"/>
      <c r="T669" s="327"/>
      <c r="U669" s="327"/>
      <c r="V669" s="327"/>
      <c r="W669" s="327"/>
      <c r="X669" s="327"/>
      <c r="Y669" s="327"/>
      <c r="Z669" s="327"/>
      <c r="AA669" s="327"/>
      <c r="AB669" s="327"/>
      <c r="AC669" s="327"/>
      <c r="AD669" s="327"/>
      <c r="AE669" s="327"/>
    </row>
    <row r="670" spans="1:31" ht="15.75" customHeight="1" x14ac:dyDescent="0.25">
      <c r="A670" s="327"/>
      <c r="B670" s="327"/>
      <c r="C670" s="327"/>
      <c r="D670" s="327"/>
      <c r="E670" s="327"/>
      <c r="F670" s="327"/>
      <c r="G670" s="327"/>
      <c r="H670" s="399"/>
      <c r="I670" s="327"/>
      <c r="J670" s="327"/>
      <c r="K670" s="327"/>
      <c r="L670" s="327"/>
      <c r="M670" s="327"/>
      <c r="N670" s="327"/>
      <c r="O670" s="327"/>
      <c r="P670" s="327"/>
      <c r="Q670" s="327"/>
      <c r="R670" s="327"/>
      <c r="S670" s="327"/>
      <c r="T670" s="327"/>
      <c r="U670" s="327"/>
      <c r="V670" s="327"/>
      <c r="W670" s="327"/>
      <c r="X670" s="327"/>
      <c r="Y670" s="327"/>
      <c r="Z670" s="327"/>
      <c r="AA670" s="327"/>
      <c r="AB670" s="327"/>
      <c r="AC670" s="327"/>
      <c r="AD670" s="327"/>
      <c r="AE670" s="327"/>
    </row>
    <row r="671" spans="1:31" ht="15.75" customHeight="1" x14ac:dyDescent="0.25">
      <c r="A671" s="327"/>
      <c r="B671" s="327"/>
      <c r="C671" s="327"/>
      <c r="D671" s="327"/>
      <c r="E671" s="327"/>
      <c r="F671" s="327"/>
      <c r="G671" s="327"/>
      <c r="H671" s="399"/>
      <c r="I671" s="327"/>
      <c r="J671" s="327"/>
      <c r="K671" s="327"/>
      <c r="L671" s="327"/>
      <c r="M671" s="327"/>
      <c r="N671" s="327"/>
      <c r="O671" s="327"/>
      <c r="P671" s="327"/>
      <c r="Q671" s="327"/>
      <c r="R671" s="327"/>
      <c r="S671" s="327"/>
      <c r="T671" s="327"/>
      <c r="U671" s="327"/>
      <c r="V671" s="327"/>
      <c r="W671" s="327"/>
      <c r="X671" s="327"/>
      <c r="Y671" s="327"/>
      <c r="Z671" s="327"/>
      <c r="AA671" s="327"/>
      <c r="AB671" s="327"/>
      <c r="AC671" s="327"/>
      <c r="AD671" s="327"/>
      <c r="AE671" s="327"/>
    </row>
    <row r="672" spans="1:31" ht="15.75" customHeight="1" x14ac:dyDescent="0.25">
      <c r="A672" s="327"/>
      <c r="B672" s="327"/>
      <c r="C672" s="327"/>
      <c r="D672" s="327"/>
      <c r="E672" s="327"/>
      <c r="F672" s="327"/>
      <c r="G672" s="327"/>
      <c r="H672" s="399"/>
      <c r="I672" s="327"/>
      <c r="J672" s="327"/>
      <c r="K672" s="327"/>
      <c r="L672" s="327"/>
      <c r="M672" s="327"/>
      <c r="N672" s="327"/>
      <c r="O672" s="327"/>
      <c r="P672" s="327"/>
      <c r="Q672" s="327"/>
      <c r="R672" s="327"/>
      <c r="S672" s="327"/>
      <c r="T672" s="327"/>
      <c r="U672" s="327"/>
      <c r="V672" s="327"/>
      <c r="W672" s="327"/>
      <c r="X672" s="327"/>
      <c r="Y672" s="327"/>
      <c r="Z672" s="327"/>
      <c r="AA672" s="327"/>
      <c r="AB672" s="327"/>
      <c r="AC672" s="327"/>
      <c r="AD672" s="327"/>
      <c r="AE672" s="327"/>
    </row>
    <row r="673" spans="1:31" ht="15.75" customHeight="1" x14ac:dyDescent="0.25">
      <c r="A673" s="327"/>
      <c r="B673" s="327"/>
      <c r="C673" s="327"/>
      <c r="D673" s="327"/>
      <c r="E673" s="327"/>
      <c r="F673" s="327"/>
      <c r="G673" s="327"/>
      <c r="H673" s="399"/>
      <c r="I673" s="327"/>
      <c r="J673" s="327"/>
      <c r="K673" s="327"/>
      <c r="L673" s="327"/>
      <c r="M673" s="327"/>
      <c r="N673" s="327"/>
      <c r="O673" s="327"/>
      <c r="P673" s="327"/>
      <c r="Q673" s="327"/>
      <c r="R673" s="327"/>
      <c r="S673" s="327"/>
      <c r="T673" s="327"/>
      <c r="U673" s="327"/>
      <c r="V673" s="327"/>
      <c r="W673" s="327"/>
      <c r="X673" s="327"/>
      <c r="Y673" s="327"/>
      <c r="Z673" s="327"/>
      <c r="AA673" s="327"/>
      <c r="AB673" s="327"/>
      <c r="AC673" s="327"/>
      <c r="AD673" s="327"/>
      <c r="AE673" s="327"/>
    </row>
    <row r="674" spans="1:31" ht="15.75" customHeight="1" x14ac:dyDescent="0.25">
      <c r="A674" s="327"/>
      <c r="B674" s="327"/>
      <c r="C674" s="327"/>
      <c r="D674" s="327"/>
      <c r="E674" s="327"/>
      <c r="F674" s="327"/>
      <c r="G674" s="327"/>
      <c r="H674" s="399"/>
      <c r="I674" s="327"/>
      <c r="J674" s="327"/>
      <c r="K674" s="327"/>
      <c r="L674" s="327"/>
      <c r="M674" s="327"/>
      <c r="N674" s="327"/>
      <c r="O674" s="327"/>
      <c r="P674" s="327"/>
      <c r="Q674" s="327"/>
      <c r="R674" s="327"/>
      <c r="S674" s="327"/>
      <c r="T674" s="327"/>
      <c r="U674" s="327"/>
      <c r="V674" s="327"/>
      <c r="W674" s="327"/>
      <c r="X674" s="327"/>
      <c r="Y674" s="327"/>
      <c r="Z674" s="327"/>
      <c r="AA674" s="327"/>
      <c r="AB674" s="327"/>
      <c r="AC674" s="327"/>
      <c r="AD674" s="327"/>
      <c r="AE674" s="327"/>
    </row>
    <row r="675" spans="1:31" ht="15.75" customHeight="1" x14ac:dyDescent="0.25">
      <c r="A675" s="327"/>
      <c r="B675" s="327"/>
      <c r="C675" s="327"/>
      <c r="D675" s="327"/>
      <c r="E675" s="327"/>
      <c r="F675" s="327"/>
      <c r="G675" s="327"/>
      <c r="H675" s="399"/>
      <c r="I675" s="327"/>
      <c r="J675" s="327"/>
      <c r="K675" s="327"/>
      <c r="L675" s="327"/>
      <c r="M675" s="327"/>
      <c r="N675" s="327"/>
      <c r="O675" s="327"/>
      <c r="P675" s="327"/>
      <c r="Q675" s="327"/>
      <c r="R675" s="327"/>
      <c r="S675" s="327"/>
      <c r="T675" s="327"/>
      <c r="U675" s="327"/>
      <c r="V675" s="327"/>
      <c r="W675" s="327"/>
      <c r="X675" s="327"/>
      <c r="Y675" s="327"/>
      <c r="Z675" s="327"/>
      <c r="AA675" s="327"/>
      <c r="AB675" s="327"/>
      <c r="AC675" s="327"/>
      <c r="AD675" s="327"/>
      <c r="AE675" s="327"/>
    </row>
    <row r="676" spans="1:31" ht="15.75" customHeight="1" x14ac:dyDescent="0.25">
      <c r="A676" s="327"/>
      <c r="B676" s="327"/>
      <c r="C676" s="327"/>
      <c r="D676" s="327"/>
      <c r="E676" s="327"/>
      <c r="F676" s="327"/>
      <c r="G676" s="327"/>
      <c r="H676" s="399"/>
      <c r="I676" s="327"/>
      <c r="J676" s="327"/>
      <c r="K676" s="327"/>
      <c r="L676" s="327"/>
      <c r="M676" s="327"/>
      <c r="N676" s="327"/>
      <c r="O676" s="327"/>
      <c r="P676" s="327"/>
      <c r="Q676" s="327"/>
      <c r="R676" s="327"/>
      <c r="S676" s="327"/>
      <c r="T676" s="327"/>
      <c r="U676" s="327"/>
      <c r="V676" s="327"/>
      <c r="W676" s="327"/>
      <c r="X676" s="327"/>
      <c r="Y676" s="327"/>
      <c r="Z676" s="327"/>
      <c r="AA676" s="327"/>
      <c r="AB676" s="327"/>
      <c r="AC676" s="327"/>
      <c r="AD676" s="327"/>
      <c r="AE676" s="327"/>
    </row>
    <row r="677" spans="1:31" ht="15.75" customHeight="1" x14ac:dyDescent="0.25">
      <c r="A677" s="327"/>
      <c r="B677" s="327"/>
      <c r="C677" s="327"/>
      <c r="D677" s="327"/>
      <c r="E677" s="327"/>
      <c r="F677" s="327"/>
      <c r="G677" s="327"/>
      <c r="H677" s="399"/>
      <c r="I677" s="327"/>
      <c r="J677" s="327"/>
      <c r="K677" s="327"/>
      <c r="L677" s="327"/>
      <c r="M677" s="327"/>
      <c r="N677" s="327"/>
      <c r="O677" s="327"/>
      <c r="P677" s="327"/>
      <c r="Q677" s="327"/>
      <c r="R677" s="327"/>
      <c r="S677" s="327"/>
      <c r="T677" s="327"/>
      <c r="U677" s="327"/>
      <c r="V677" s="327"/>
      <c r="W677" s="327"/>
      <c r="X677" s="327"/>
      <c r="Y677" s="327"/>
      <c r="Z677" s="327"/>
      <c r="AA677" s="327"/>
      <c r="AB677" s="327"/>
      <c r="AC677" s="327"/>
      <c r="AD677" s="327"/>
      <c r="AE677" s="327"/>
    </row>
    <row r="678" spans="1:31" ht="15.75" customHeight="1" x14ac:dyDescent="0.25">
      <c r="A678" s="327"/>
      <c r="B678" s="327"/>
      <c r="C678" s="327"/>
      <c r="D678" s="327"/>
      <c r="E678" s="327"/>
      <c r="F678" s="327"/>
      <c r="G678" s="327"/>
      <c r="H678" s="399"/>
      <c r="I678" s="327"/>
      <c r="J678" s="327"/>
      <c r="K678" s="327"/>
      <c r="L678" s="327"/>
      <c r="M678" s="327"/>
      <c r="N678" s="327"/>
      <c r="O678" s="327"/>
      <c r="P678" s="327"/>
      <c r="Q678" s="327"/>
      <c r="R678" s="327"/>
      <c r="S678" s="327"/>
      <c r="T678" s="327"/>
      <c r="U678" s="327"/>
      <c r="V678" s="327"/>
      <c r="W678" s="327"/>
      <c r="X678" s="327"/>
      <c r="Y678" s="327"/>
      <c r="Z678" s="327"/>
      <c r="AA678" s="327"/>
      <c r="AB678" s="327"/>
      <c r="AC678" s="327"/>
      <c r="AD678" s="327"/>
      <c r="AE678" s="327"/>
    </row>
    <row r="679" spans="1:31" ht="15.75" customHeight="1" x14ac:dyDescent="0.25">
      <c r="A679" s="327"/>
      <c r="B679" s="327"/>
      <c r="C679" s="327"/>
      <c r="D679" s="327"/>
      <c r="E679" s="327"/>
      <c r="F679" s="327"/>
      <c r="G679" s="327"/>
      <c r="H679" s="399"/>
      <c r="I679" s="327"/>
      <c r="J679" s="327"/>
      <c r="K679" s="327"/>
      <c r="L679" s="327"/>
      <c r="M679" s="327"/>
      <c r="N679" s="327"/>
      <c r="O679" s="327"/>
      <c r="P679" s="327"/>
      <c r="Q679" s="327"/>
      <c r="R679" s="327"/>
      <c r="S679" s="327"/>
      <c r="T679" s="327"/>
      <c r="U679" s="327"/>
      <c r="V679" s="327"/>
      <c r="W679" s="327"/>
      <c r="X679" s="327"/>
      <c r="Y679" s="327"/>
      <c r="Z679" s="327"/>
      <c r="AA679" s="327"/>
      <c r="AB679" s="327"/>
      <c r="AC679" s="327"/>
      <c r="AD679" s="327"/>
      <c r="AE679" s="327"/>
    </row>
    <row r="680" spans="1:31" ht="15.75" customHeight="1" x14ac:dyDescent="0.25">
      <c r="A680" s="327"/>
      <c r="B680" s="327"/>
      <c r="C680" s="327"/>
      <c r="D680" s="327"/>
      <c r="E680" s="327"/>
      <c r="F680" s="327"/>
      <c r="G680" s="327"/>
      <c r="H680" s="399"/>
      <c r="I680" s="327"/>
      <c r="J680" s="327"/>
      <c r="K680" s="327"/>
      <c r="L680" s="327"/>
      <c r="M680" s="327"/>
      <c r="N680" s="327"/>
      <c r="O680" s="327"/>
      <c r="P680" s="327"/>
      <c r="Q680" s="327"/>
      <c r="R680" s="327"/>
      <c r="S680" s="327"/>
      <c r="T680" s="327"/>
      <c r="U680" s="327"/>
      <c r="V680" s="327"/>
      <c r="W680" s="327"/>
      <c r="X680" s="327"/>
      <c r="Y680" s="327"/>
      <c r="Z680" s="327"/>
      <c r="AA680" s="327"/>
      <c r="AB680" s="327"/>
      <c r="AC680" s="327"/>
      <c r="AD680" s="327"/>
      <c r="AE680" s="327"/>
    </row>
    <row r="681" spans="1:31" ht="15.75" customHeight="1" x14ac:dyDescent="0.25">
      <c r="A681" s="327"/>
      <c r="B681" s="327"/>
      <c r="C681" s="327"/>
      <c r="D681" s="327"/>
      <c r="E681" s="327"/>
      <c r="F681" s="327"/>
      <c r="G681" s="327"/>
      <c r="H681" s="399"/>
      <c r="I681" s="327"/>
      <c r="J681" s="327"/>
      <c r="K681" s="327"/>
      <c r="L681" s="327"/>
      <c r="M681" s="327"/>
      <c r="N681" s="327"/>
      <c r="O681" s="327"/>
      <c r="P681" s="327"/>
      <c r="Q681" s="327"/>
      <c r="R681" s="327"/>
      <c r="S681" s="327"/>
      <c r="T681" s="327"/>
      <c r="U681" s="327"/>
      <c r="V681" s="327"/>
      <c r="W681" s="327"/>
      <c r="X681" s="327"/>
      <c r="Y681" s="327"/>
      <c r="Z681" s="327"/>
      <c r="AA681" s="327"/>
      <c r="AB681" s="327"/>
      <c r="AC681" s="327"/>
      <c r="AD681" s="327"/>
      <c r="AE681" s="327"/>
    </row>
    <row r="682" spans="1:31" ht="15.75" customHeight="1" x14ac:dyDescent="0.25">
      <c r="A682" s="327"/>
      <c r="B682" s="327"/>
      <c r="C682" s="327"/>
      <c r="D682" s="327"/>
      <c r="E682" s="327"/>
      <c r="F682" s="327"/>
      <c r="G682" s="327"/>
      <c r="H682" s="399"/>
      <c r="I682" s="327"/>
      <c r="J682" s="327"/>
      <c r="K682" s="327"/>
      <c r="L682" s="327"/>
      <c r="M682" s="327"/>
      <c r="N682" s="327"/>
      <c r="O682" s="327"/>
      <c r="P682" s="327"/>
      <c r="Q682" s="327"/>
      <c r="R682" s="327"/>
      <c r="S682" s="327"/>
      <c r="T682" s="327"/>
      <c r="U682" s="327"/>
      <c r="V682" s="327"/>
      <c r="W682" s="327"/>
      <c r="X682" s="327"/>
      <c r="Y682" s="327"/>
      <c r="Z682" s="327"/>
      <c r="AA682" s="327"/>
      <c r="AB682" s="327"/>
      <c r="AC682" s="327"/>
      <c r="AD682" s="327"/>
      <c r="AE682" s="327"/>
    </row>
    <row r="683" spans="1:31" ht="15.75" customHeight="1" x14ac:dyDescent="0.25">
      <c r="A683" s="327"/>
      <c r="B683" s="327"/>
      <c r="C683" s="327"/>
      <c r="D683" s="327"/>
      <c r="E683" s="327"/>
      <c r="F683" s="327"/>
      <c r="G683" s="327"/>
      <c r="H683" s="399"/>
      <c r="I683" s="327"/>
      <c r="J683" s="327"/>
      <c r="K683" s="327"/>
      <c r="L683" s="327"/>
      <c r="M683" s="327"/>
      <c r="N683" s="327"/>
      <c r="O683" s="327"/>
      <c r="P683" s="327"/>
      <c r="Q683" s="327"/>
      <c r="R683" s="327"/>
      <c r="S683" s="327"/>
      <c r="T683" s="327"/>
      <c r="U683" s="327"/>
      <c r="V683" s="327"/>
      <c r="W683" s="327"/>
      <c r="X683" s="327"/>
      <c r="Y683" s="327"/>
      <c r="Z683" s="327"/>
      <c r="AA683" s="327"/>
      <c r="AB683" s="327"/>
      <c r="AC683" s="327"/>
      <c r="AD683" s="327"/>
      <c r="AE683" s="327"/>
    </row>
    <row r="684" spans="1:31" ht="15.75" customHeight="1" x14ac:dyDescent="0.25">
      <c r="A684" s="327"/>
      <c r="B684" s="327"/>
      <c r="C684" s="327"/>
      <c r="D684" s="327"/>
      <c r="E684" s="327"/>
      <c r="F684" s="327"/>
      <c r="G684" s="327"/>
      <c r="H684" s="399"/>
      <c r="I684" s="327"/>
      <c r="J684" s="327"/>
      <c r="K684" s="327"/>
      <c r="L684" s="327"/>
      <c r="M684" s="327"/>
      <c r="N684" s="327"/>
      <c r="O684" s="327"/>
      <c r="P684" s="327"/>
      <c r="Q684" s="327"/>
      <c r="R684" s="327"/>
      <c r="S684" s="327"/>
      <c r="T684" s="327"/>
      <c r="U684" s="327"/>
      <c r="V684" s="327"/>
      <c r="W684" s="327"/>
      <c r="X684" s="327"/>
      <c r="Y684" s="327"/>
      <c r="Z684" s="327"/>
      <c r="AA684" s="327"/>
      <c r="AB684" s="327"/>
      <c r="AC684" s="327"/>
      <c r="AD684" s="327"/>
      <c r="AE684" s="327"/>
    </row>
    <row r="685" spans="1:31" ht="15.75" customHeight="1" x14ac:dyDescent="0.25">
      <c r="A685" s="327"/>
      <c r="B685" s="327"/>
      <c r="C685" s="327"/>
      <c r="D685" s="327"/>
      <c r="E685" s="327"/>
      <c r="F685" s="327"/>
      <c r="G685" s="327"/>
      <c r="H685" s="399"/>
      <c r="I685" s="327"/>
      <c r="J685" s="327"/>
      <c r="K685" s="327"/>
      <c r="L685" s="327"/>
      <c r="M685" s="327"/>
      <c r="N685" s="327"/>
      <c r="O685" s="327"/>
      <c r="P685" s="327"/>
      <c r="Q685" s="327"/>
      <c r="R685" s="327"/>
      <c r="S685" s="327"/>
      <c r="T685" s="327"/>
      <c r="U685" s="327"/>
      <c r="V685" s="327"/>
      <c r="W685" s="327"/>
      <c r="X685" s="327"/>
      <c r="Y685" s="327"/>
      <c r="Z685" s="327"/>
      <c r="AA685" s="327"/>
      <c r="AB685" s="327"/>
      <c r="AC685" s="327"/>
      <c r="AD685" s="327"/>
      <c r="AE685" s="327"/>
    </row>
    <row r="686" spans="1:31" ht="15.75" customHeight="1" x14ac:dyDescent="0.25">
      <c r="A686" s="327"/>
      <c r="B686" s="327"/>
      <c r="C686" s="327"/>
      <c r="D686" s="327"/>
      <c r="E686" s="327"/>
      <c r="F686" s="327"/>
      <c r="G686" s="327"/>
      <c r="H686" s="399"/>
      <c r="I686" s="327"/>
      <c r="J686" s="327"/>
      <c r="K686" s="327"/>
      <c r="L686" s="327"/>
      <c r="M686" s="327"/>
      <c r="N686" s="327"/>
      <c r="O686" s="327"/>
      <c r="P686" s="327"/>
      <c r="Q686" s="327"/>
      <c r="R686" s="327"/>
      <c r="S686" s="327"/>
      <c r="T686" s="327"/>
      <c r="U686" s="327"/>
      <c r="V686" s="327"/>
      <c r="W686" s="327"/>
      <c r="X686" s="327"/>
      <c r="Y686" s="327"/>
      <c r="Z686" s="327"/>
      <c r="AA686" s="327"/>
      <c r="AB686" s="327"/>
      <c r="AC686" s="327"/>
      <c r="AD686" s="327"/>
      <c r="AE686" s="327"/>
    </row>
    <row r="687" spans="1:31" ht="15.75" customHeight="1" x14ac:dyDescent="0.25">
      <c r="A687" s="327"/>
      <c r="B687" s="327"/>
      <c r="C687" s="327"/>
      <c r="D687" s="327"/>
      <c r="E687" s="327"/>
      <c r="F687" s="327"/>
      <c r="G687" s="327"/>
      <c r="H687" s="399"/>
      <c r="I687" s="327"/>
      <c r="J687" s="327"/>
      <c r="K687" s="327"/>
      <c r="L687" s="327"/>
      <c r="M687" s="327"/>
      <c r="N687" s="327"/>
      <c r="O687" s="327"/>
      <c r="P687" s="327"/>
      <c r="Q687" s="327"/>
      <c r="R687" s="327"/>
      <c r="S687" s="327"/>
      <c r="T687" s="327"/>
      <c r="U687" s="327"/>
      <c r="V687" s="327"/>
      <c r="W687" s="327"/>
      <c r="X687" s="327"/>
      <c r="Y687" s="327"/>
      <c r="Z687" s="327"/>
      <c r="AA687" s="327"/>
      <c r="AB687" s="327"/>
      <c r="AC687" s="327"/>
      <c r="AD687" s="327"/>
      <c r="AE687" s="327"/>
    </row>
    <row r="688" spans="1:31" ht="15.75" customHeight="1" x14ac:dyDescent="0.25">
      <c r="A688" s="327"/>
      <c r="B688" s="327"/>
      <c r="C688" s="327"/>
      <c r="D688" s="327"/>
      <c r="E688" s="327"/>
      <c r="F688" s="327"/>
      <c r="G688" s="327"/>
      <c r="H688" s="399"/>
      <c r="I688" s="327"/>
      <c r="J688" s="327"/>
      <c r="K688" s="327"/>
      <c r="L688" s="327"/>
      <c r="M688" s="327"/>
      <c r="N688" s="327"/>
      <c r="O688" s="327"/>
      <c r="P688" s="327"/>
      <c r="Q688" s="327"/>
      <c r="R688" s="327"/>
      <c r="S688" s="327"/>
      <c r="T688" s="327"/>
      <c r="U688" s="327"/>
      <c r="V688" s="327"/>
      <c r="W688" s="327"/>
      <c r="X688" s="327"/>
      <c r="Y688" s="327"/>
      <c r="Z688" s="327"/>
      <c r="AA688" s="327"/>
      <c r="AB688" s="327"/>
      <c r="AC688" s="327"/>
      <c r="AD688" s="327"/>
      <c r="AE688" s="327"/>
    </row>
    <row r="689" spans="1:31" ht="15.75" customHeight="1" x14ac:dyDescent="0.25">
      <c r="A689" s="327"/>
      <c r="B689" s="327"/>
      <c r="C689" s="327"/>
      <c r="D689" s="327"/>
      <c r="E689" s="327"/>
      <c r="F689" s="327"/>
      <c r="G689" s="327"/>
      <c r="H689" s="399"/>
      <c r="I689" s="327"/>
      <c r="J689" s="327"/>
      <c r="K689" s="327"/>
      <c r="L689" s="327"/>
      <c r="M689" s="327"/>
      <c r="N689" s="327"/>
      <c r="O689" s="327"/>
      <c r="P689" s="327"/>
      <c r="Q689" s="327"/>
      <c r="R689" s="327"/>
      <c r="S689" s="327"/>
      <c r="T689" s="327"/>
      <c r="U689" s="327"/>
      <c r="V689" s="327"/>
      <c r="W689" s="327"/>
      <c r="X689" s="327"/>
      <c r="Y689" s="327"/>
      <c r="Z689" s="327"/>
      <c r="AA689" s="327"/>
      <c r="AB689" s="327"/>
      <c r="AC689" s="327"/>
      <c r="AD689" s="327"/>
      <c r="AE689" s="327"/>
    </row>
    <row r="690" spans="1:31" ht="15.75" customHeight="1" x14ac:dyDescent="0.25">
      <c r="A690" s="327"/>
      <c r="B690" s="327"/>
      <c r="C690" s="327"/>
      <c r="D690" s="327"/>
      <c r="E690" s="327"/>
      <c r="F690" s="327"/>
      <c r="G690" s="327"/>
      <c r="H690" s="399"/>
      <c r="I690" s="327"/>
      <c r="J690" s="327"/>
      <c r="K690" s="327"/>
      <c r="L690" s="327"/>
      <c r="M690" s="327"/>
      <c r="N690" s="327"/>
      <c r="O690" s="327"/>
      <c r="P690" s="327"/>
      <c r="Q690" s="327"/>
      <c r="R690" s="327"/>
      <c r="S690" s="327"/>
      <c r="T690" s="327"/>
      <c r="U690" s="327"/>
      <c r="V690" s="327"/>
      <c r="W690" s="327"/>
      <c r="X690" s="327"/>
      <c r="Y690" s="327"/>
      <c r="Z690" s="327"/>
      <c r="AA690" s="327"/>
      <c r="AB690" s="327"/>
      <c r="AC690" s="327"/>
      <c r="AD690" s="327"/>
      <c r="AE690" s="327"/>
    </row>
    <row r="691" spans="1:31" ht="15.75" customHeight="1" x14ac:dyDescent="0.25">
      <c r="A691" s="327"/>
      <c r="B691" s="327"/>
      <c r="C691" s="327"/>
      <c r="D691" s="327"/>
      <c r="E691" s="327"/>
      <c r="F691" s="327"/>
      <c r="G691" s="327"/>
      <c r="H691" s="399"/>
      <c r="I691" s="327"/>
      <c r="J691" s="327"/>
      <c r="K691" s="327"/>
      <c r="L691" s="327"/>
      <c r="M691" s="327"/>
      <c r="N691" s="327"/>
      <c r="O691" s="327"/>
      <c r="P691" s="327"/>
      <c r="Q691" s="327"/>
      <c r="R691" s="327"/>
      <c r="S691" s="327"/>
      <c r="T691" s="327"/>
      <c r="U691" s="327"/>
      <c r="V691" s="327"/>
      <c r="W691" s="327"/>
      <c r="X691" s="327"/>
      <c r="Y691" s="327"/>
      <c r="Z691" s="327"/>
      <c r="AA691" s="327"/>
      <c r="AB691" s="327"/>
      <c r="AC691" s="327"/>
      <c r="AD691" s="327"/>
      <c r="AE691" s="327"/>
    </row>
    <row r="692" spans="1:31" ht="15.75" customHeight="1" x14ac:dyDescent="0.25">
      <c r="A692" s="327"/>
      <c r="B692" s="327"/>
      <c r="C692" s="327"/>
      <c r="D692" s="327"/>
      <c r="E692" s="327"/>
      <c r="F692" s="327"/>
      <c r="G692" s="327"/>
      <c r="H692" s="399"/>
      <c r="I692" s="327"/>
      <c r="J692" s="327"/>
      <c r="K692" s="327"/>
      <c r="L692" s="327"/>
      <c r="M692" s="327"/>
      <c r="N692" s="327"/>
      <c r="O692" s="327"/>
      <c r="P692" s="327"/>
      <c r="Q692" s="327"/>
      <c r="R692" s="327"/>
      <c r="S692" s="327"/>
      <c r="T692" s="327"/>
      <c r="U692" s="327"/>
      <c r="V692" s="327"/>
      <c r="W692" s="327"/>
      <c r="X692" s="327"/>
      <c r="Y692" s="327"/>
      <c r="Z692" s="327"/>
      <c r="AA692" s="327"/>
      <c r="AB692" s="327"/>
      <c r="AC692" s="327"/>
      <c r="AD692" s="327"/>
      <c r="AE692" s="327"/>
    </row>
    <row r="693" spans="1:31" ht="15.75" customHeight="1" x14ac:dyDescent="0.25">
      <c r="A693" s="327"/>
      <c r="B693" s="327"/>
      <c r="C693" s="327"/>
      <c r="D693" s="327"/>
      <c r="E693" s="327"/>
      <c r="F693" s="327"/>
      <c r="G693" s="327"/>
      <c r="H693" s="399"/>
      <c r="I693" s="327"/>
      <c r="J693" s="327"/>
      <c r="K693" s="327"/>
      <c r="L693" s="327"/>
      <c r="M693" s="327"/>
      <c r="N693" s="327"/>
      <c r="O693" s="327"/>
      <c r="P693" s="327"/>
      <c r="Q693" s="327"/>
      <c r="R693" s="327"/>
      <c r="S693" s="327"/>
      <c r="T693" s="327"/>
      <c r="U693" s="327"/>
      <c r="V693" s="327"/>
      <c r="W693" s="327"/>
      <c r="X693" s="327"/>
      <c r="Y693" s="327"/>
      <c r="Z693" s="327"/>
      <c r="AA693" s="327"/>
      <c r="AB693" s="327"/>
      <c r="AC693" s="327"/>
      <c r="AD693" s="327"/>
      <c r="AE693" s="327"/>
    </row>
    <row r="694" spans="1:31" ht="15.75" customHeight="1" x14ac:dyDescent="0.25">
      <c r="A694" s="327"/>
      <c r="B694" s="327"/>
      <c r="C694" s="327"/>
      <c r="D694" s="327"/>
      <c r="E694" s="327"/>
      <c r="F694" s="327"/>
      <c r="G694" s="327"/>
      <c r="H694" s="399"/>
      <c r="I694" s="327"/>
      <c r="J694" s="327"/>
      <c r="K694" s="327"/>
      <c r="L694" s="327"/>
      <c r="M694" s="327"/>
      <c r="N694" s="327"/>
      <c r="O694" s="327"/>
      <c r="P694" s="327"/>
      <c r="Q694" s="327"/>
      <c r="R694" s="327"/>
      <c r="S694" s="327"/>
      <c r="T694" s="327"/>
      <c r="U694" s="327"/>
      <c r="V694" s="327"/>
      <c r="W694" s="327"/>
      <c r="X694" s="327"/>
      <c r="Y694" s="327"/>
      <c r="Z694" s="327"/>
      <c r="AA694" s="327"/>
      <c r="AB694" s="327"/>
      <c r="AC694" s="327"/>
      <c r="AD694" s="327"/>
      <c r="AE694" s="327"/>
    </row>
    <row r="695" spans="1:31" ht="15.75" customHeight="1" x14ac:dyDescent="0.25">
      <c r="A695" s="327"/>
      <c r="B695" s="327"/>
      <c r="C695" s="327"/>
      <c r="D695" s="327"/>
      <c r="E695" s="327"/>
      <c r="F695" s="327"/>
      <c r="G695" s="327"/>
      <c r="H695" s="399"/>
      <c r="I695" s="327"/>
      <c r="J695" s="327"/>
      <c r="K695" s="327"/>
      <c r="L695" s="327"/>
      <c r="M695" s="327"/>
      <c r="N695" s="327"/>
      <c r="O695" s="327"/>
      <c r="P695" s="327"/>
      <c r="Q695" s="327"/>
      <c r="R695" s="327"/>
      <c r="S695" s="327"/>
      <c r="T695" s="327"/>
      <c r="U695" s="327"/>
      <c r="V695" s="327"/>
      <c r="W695" s="327"/>
      <c r="X695" s="327"/>
      <c r="Y695" s="327"/>
      <c r="Z695" s="327"/>
      <c r="AA695" s="327"/>
      <c r="AB695" s="327"/>
      <c r="AC695" s="327"/>
      <c r="AD695" s="327"/>
      <c r="AE695" s="327"/>
    </row>
    <row r="696" spans="1:31" ht="15.75" customHeight="1" x14ac:dyDescent="0.25">
      <c r="A696" s="327"/>
      <c r="B696" s="327"/>
      <c r="C696" s="327"/>
      <c r="D696" s="327"/>
      <c r="E696" s="327"/>
      <c r="F696" s="327"/>
      <c r="G696" s="327"/>
      <c r="H696" s="399"/>
      <c r="I696" s="327"/>
      <c r="J696" s="327"/>
      <c r="K696" s="327"/>
      <c r="L696" s="327"/>
      <c r="M696" s="327"/>
      <c r="N696" s="327"/>
      <c r="O696" s="327"/>
      <c r="P696" s="327"/>
      <c r="Q696" s="327"/>
      <c r="R696" s="327"/>
      <c r="S696" s="327"/>
      <c r="T696" s="327"/>
      <c r="U696" s="327"/>
      <c r="V696" s="327"/>
      <c r="W696" s="327"/>
      <c r="X696" s="327"/>
      <c r="Y696" s="327"/>
      <c r="Z696" s="327"/>
      <c r="AA696" s="327"/>
      <c r="AB696" s="327"/>
      <c r="AC696" s="327"/>
      <c r="AD696" s="327"/>
      <c r="AE696" s="327"/>
    </row>
    <row r="697" spans="1:31" ht="15.75" customHeight="1" x14ac:dyDescent="0.25">
      <c r="A697" s="327"/>
      <c r="B697" s="327"/>
      <c r="C697" s="327"/>
      <c r="D697" s="327"/>
      <c r="E697" s="327"/>
      <c r="F697" s="327"/>
      <c r="G697" s="327"/>
      <c r="H697" s="399"/>
      <c r="I697" s="327"/>
      <c r="J697" s="327"/>
      <c r="K697" s="327"/>
      <c r="L697" s="327"/>
      <c r="M697" s="327"/>
      <c r="N697" s="327"/>
      <c r="O697" s="327"/>
      <c r="P697" s="327"/>
      <c r="Q697" s="327"/>
      <c r="R697" s="327"/>
      <c r="S697" s="327"/>
      <c r="T697" s="327"/>
      <c r="U697" s="327"/>
      <c r="V697" s="327"/>
      <c r="W697" s="327"/>
      <c r="X697" s="327"/>
      <c r="Y697" s="327"/>
      <c r="Z697" s="327"/>
      <c r="AA697" s="327"/>
      <c r="AB697" s="327"/>
      <c r="AC697" s="327"/>
      <c r="AD697" s="327"/>
      <c r="AE697" s="327"/>
    </row>
    <row r="698" spans="1:31" ht="15.75" customHeight="1" x14ac:dyDescent="0.25">
      <c r="A698" s="327"/>
      <c r="B698" s="327"/>
      <c r="C698" s="327"/>
      <c r="D698" s="327"/>
      <c r="E698" s="327"/>
      <c r="F698" s="327"/>
      <c r="G698" s="327"/>
      <c r="H698" s="399"/>
      <c r="I698" s="327"/>
      <c r="J698" s="327"/>
      <c r="K698" s="327"/>
      <c r="L698" s="327"/>
      <c r="M698" s="327"/>
      <c r="N698" s="327"/>
      <c r="O698" s="327"/>
      <c r="P698" s="327"/>
      <c r="Q698" s="327"/>
      <c r="R698" s="327"/>
      <c r="S698" s="327"/>
      <c r="T698" s="327"/>
      <c r="U698" s="327"/>
      <c r="V698" s="327"/>
      <c r="W698" s="327"/>
      <c r="X698" s="327"/>
      <c r="Y698" s="327"/>
      <c r="Z698" s="327"/>
      <c r="AA698" s="327"/>
      <c r="AB698" s="327"/>
      <c r="AC698" s="327"/>
      <c r="AD698" s="327"/>
      <c r="AE698" s="327"/>
    </row>
    <row r="699" spans="1:31" ht="15.75" customHeight="1" x14ac:dyDescent="0.25">
      <c r="A699" s="327"/>
      <c r="B699" s="327"/>
      <c r="C699" s="327"/>
      <c r="D699" s="327"/>
      <c r="E699" s="327"/>
      <c r="F699" s="327"/>
      <c r="G699" s="327"/>
      <c r="H699" s="399"/>
      <c r="I699" s="327"/>
      <c r="J699" s="327"/>
      <c r="K699" s="327"/>
      <c r="L699" s="327"/>
      <c r="M699" s="327"/>
      <c r="N699" s="327"/>
      <c r="O699" s="327"/>
      <c r="P699" s="327"/>
      <c r="Q699" s="327"/>
      <c r="R699" s="327"/>
      <c r="S699" s="327"/>
      <c r="T699" s="327"/>
      <c r="U699" s="327"/>
      <c r="V699" s="327"/>
      <c r="W699" s="327"/>
      <c r="X699" s="327"/>
      <c r="Y699" s="327"/>
      <c r="Z699" s="327"/>
      <c r="AA699" s="327"/>
      <c r="AB699" s="327"/>
      <c r="AC699" s="327"/>
      <c r="AD699" s="327"/>
      <c r="AE699" s="327"/>
    </row>
    <row r="700" spans="1:31" ht="15.75" customHeight="1" x14ac:dyDescent="0.25">
      <c r="A700" s="327"/>
      <c r="B700" s="327"/>
      <c r="C700" s="327"/>
      <c r="D700" s="327"/>
      <c r="E700" s="327"/>
      <c r="F700" s="327"/>
      <c r="G700" s="327"/>
      <c r="H700" s="399"/>
      <c r="I700" s="327"/>
      <c r="J700" s="327"/>
      <c r="K700" s="327"/>
      <c r="L700" s="327"/>
      <c r="M700" s="327"/>
      <c r="N700" s="327"/>
      <c r="O700" s="327"/>
      <c r="P700" s="327"/>
      <c r="Q700" s="327"/>
      <c r="R700" s="327"/>
      <c r="S700" s="327"/>
      <c r="T700" s="327"/>
      <c r="U700" s="327"/>
      <c r="V700" s="327"/>
      <c r="W700" s="327"/>
      <c r="X700" s="327"/>
      <c r="Y700" s="327"/>
      <c r="Z700" s="327"/>
      <c r="AA700" s="327"/>
      <c r="AB700" s="327"/>
      <c r="AC700" s="327"/>
      <c r="AD700" s="327"/>
      <c r="AE700" s="327"/>
    </row>
    <row r="701" spans="1:31" ht="15.75" customHeight="1" x14ac:dyDescent="0.25">
      <c r="A701" s="327"/>
      <c r="B701" s="327"/>
      <c r="C701" s="327"/>
      <c r="D701" s="327"/>
      <c r="E701" s="327"/>
      <c r="F701" s="327"/>
      <c r="G701" s="327"/>
      <c r="H701" s="399"/>
      <c r="I701" s="327"/>
      <c r="J701" s="327"/>
      <c r="K701" s="327"/>
      <c r="L701" s="327"/>
      <c r="M701" s="327"/>
      <c r="N701" s="327"/>
      <c r="O701" s="327"/>
      <c r="P701" s="327"/>
      <c r="Q701" s="327"/>
      <c r="R701" s="327"/>
      <c r="S701" s="327"/>
      <c r="T701" s="327"/>
      <c r="U701" s="327"/>
      <c r="V701" s="327"/>
      <c r="W701" s="327"/>
      <c r="X701" s="327"/>
      <c r="Y701" s="327"/>
      <c r="Z701" s="327"/>
      <c r="AA701" s="327"/>
      <c r="AB701" s="327"/>
      <c r="AC701" s="327"/>
      <c r="AD701" s="327"/>
      <c r="AE701" s="327"/>
    </row>
    <row r="702" spans="1:31" ht="15.75" customHeight="1" x14ac:dyDescent="0.25">
      <c r="A702" s="327"/>
      <c r="B702" s="327"/>
      <c r="C702" s="327"/>
      <c r="D702" s="327"/>
      <c r="E702" s="327"/>
      <c r="F702" s="327"/>
      <c r="G702" s="327"/>
      <c r="H702" s="399"/>
      <c r="I702" s="327"/>
      <c r="J702" s="327"/>
      <c r="K702" s="327"/>
      <c r="L702" s="327"/>
      <c r="M702" s="327"/>
      <c r="N702" s="327"/>
      <c r="O702" s="327"/>
      <c r="P702" s="327"/>
      <c r="Q702" s="327"/>
      <c r="R702" s="327"/>
      <c r="S702" s="327"/>
      <c r="T702" s="327"/>
      <c r="U702" s="327"/>
      <c r="V702" s="327"/>
      <c r="W702" s="327"/>
      <c r="X702" s="327"/>
      <c r="Y702" s="327"/>
      <c r="Z702" s="327"/>
      <c r="AA702" s="327"/>
      <c r="AB702" s="327"/>
      <c r="AC702" s="327"/>
      <c r="AD702" s="327"/>
      <c r="AE702" s="327"/>
    </row>
    <row r="703" spans="1:31" ht="15.75" customHeight="1" x14ac:dyDescent="0.25">
      <c r="A703" s="327"/>
      <c r="B703" s="327"/>
      <c r="C703" s="327"/>
      <c r="D703" s="327"/>
      <c r="E703" s="327"/>
      <c r="F703" s="327"/>
      <c r="G703" s="327"/>
      <c r="H703" s="399"/>
      <c r="I703" s="327"/>
      <c r="J703" s="327"/>
      <c r="K703" s="327"/>
      <c r="L703" s="327"/>
      <c r="M703" s="327"/>
      <c r="N703" s="327"/>
      <c r="O703" s="327"/>
      <c r="P703" s="327"/>
      <c r="Q703" s="327"/>
      <c r="R703" s="327"/>
      <c r="S703" s="327"/>
      <c r="T703" s="327"/>
      <c r="U703" s="327"/>
      <c r="V703" s="327"/>
      <c r="W703" s="327"/>
      <c r="X703" s="327"/>
      <c r="Y703" s="327"/>
      <c r="Z703" s="327"/>
      <c r="AA703" s="327"/>
      <c r="AB703" s="327"/>
      <c r="AC703" s="327"/>
      <c r="AD703" s="327"/>
      <c r="AE703" s="327"/>
    </row>
    <row r="704" spans="1:31" ht="15.75" customHeight="1" x14ac:dyDescent="0.25">
      <c r="A704" s="327"/>
      <c r="B704" s="327"/>
      <c r="C704" s="327"/>
      <c r="D704" s="327"/>
      <c r="E704" s="327"/>
      <c r="F704" s="327"/>
      <c r="G704" s="327"/>
      <c r="H704" s="399"/>
      <c r="I704" s="327"/>
      <c r="J704" s="327"/>
      <c r="K704" s="327"/>
      <c r="L704" s="327"/>
      <c r="M704" s="327"/>
      <c r="N704" s="327"/>
      <c r="O704" s="327"/>
      <c r="P704" s="327"/>
      <c r="Q704" s="327"/>
      <c r="R704" s="327"/>
      <c r="S704" s="327"/>
      <c r="T704" s="327"/>
      <c r="U704" s="327"/>
      <c r="V704" s="327"/>
      <c r="W704" s="327"/>
      <c r="X704" s="327"/>
      <c r="Y704" s="327"/>
      <c r="Z704" s="327"/>
      <c r="AA704" s="327"/>
      <c r="AB704" s="327"/>
      <c r="AC704" s="327"/>
      <c r="AD704" s="327"/>
      <c r="AE704" s="327"/>
    </row>
    <row r="705" spans="1:31" ht="15.75" customHeight="1" x14ac:dyDescent="0.25">
      <c r="A705" s="327"/>
      <c r="B705" s="327"/>
      <c r="C705" s="327"/>
      <c r="D705" s="327"/>
      <c r="E705" s="327"/>
      <c r="F705" s="327"/>
      <c r="G705" s="327"/>
      <c r="H705" s="399"/>
      <c r="I705" s="327"/>
      <c r="J705" s="327"/>
      <c r="K705" s="327"/>
      <c r="L705" s="327"/>
      <c r="M705" s="327"/>
      <c r="N705" s="327"/>
      <c r="O705" s="327"/>
      <c r="P705" s="327"/>
      <c r="Q705" s="327"/>
      <c r="R705" s="327"/>
      <c r="S705" s="327"/>
      <c r="T705" s="327"/>
      <c r="U705" s="327"/>
      <c r="V705" s="327"/>
      <c r="W705" s="327"/>
      <c r="X705" s="327"/>
      <c r="Y705" s="327"/>
      <c r="Z705" s="327"/>
      <c r="AA705" s="327"/>
      <c r="AB705" s="327"/>
      <c r="AC705" s="327"/>
      <c r="AD705" s="327"/>
      <c r="AE705" s="327"/>
    </row>
    <row r="706" spans="1:31" ht="15.75" customHeight="1" x14ac:dyDescent="0.25">
      <c r="A706" s="327"/>
      <c r="B706" s="327"/>
      <c r="C706" s="327"/>
      <c r="D706" s="327"/>
      <c r="E706" s="327"/>
      <c r="F706" s="327"/>
      <c r="G706" s="327"/>
      <c r="H706" s="399"/>
      <c r="I706" s="327"/>
      <c r="J706" s="327"/>
      <c r="K706" s="327"/>
      <c r="L706" s="327"/>
      <c r="M706" s="327"/>
      <c r="N706" s="327"/>
      <c r="O706" s="327"/>
      <c r="P706" s="327"/>
      <c r="Q706" s="327"/>
      <c r="R706" s="327"/>
      <c r="S706" s="327"/>
      <c r="T706" s="327"/>
      <c r="U706" s="327"/>
      <c r="V706" s="327"/>
      <c r="W706" s="327"/>
      <c r="X706" s="327"/>
      <c r="Y706" s="327"/>
      <c r="Z706" s="327"/>
      <c r="AA706" s="327"/>
      <c r="AB706" s="327"/>
      <c r="AC706" s="327"/>
      <c r="AD706" s="327"/>
      <c r="AE706" s="327"/>
    </row>
    <row r="707" spans="1:31" ht="15.75" customHeight="1" x14ac:dyDescent="0.25">
      <c r="A707" s="327"/>
      <c r="B707" s="327"/>
      <c r="C707" s="327"/>
      <c r="D707" s="327"/>
      <c r="E707" s="327"/>
      <c r="F707" s="327"/>
      <c r="G707" s="327"/>
      <c r="H707" s="399"/>
      <c r="I707" s="327"/>
      <c r="J707" s="327"/>
      <c r="K707" s="327"/>
      <c r="L707" s="327"/>
      <c r="M707" s="327"/>
      <c r="N707" s="327"/>
      <c r="O707" s="327"/>
      <c r="P707" s="327"/>
      <c r="Q707" s="327"/>
      <c r="R707" s="327"/>
      <c r="S707" s="327"/>
      <c r="T707" s="327"/>
      <c r="U707" s="327"/>
      <c r="V707" s="327"/>
      <c r="W707" s="327"/>
      <c r="X707" s="327"/>
      <c r="Y707" s="327"/>
      <c r="Z707" s="327"/>
      <c r="AA707" s="327"/>
      <c r="AB707" s="327"/>
      <c r="AC707" s="327"/>
      <c r="AD707" s="327"/>
      <c r="AE707" s="327"/>
    </row>
    <row r="708" spans="1:31" ht="15.75" customHeight="1" x14ac:dyDescent="0.25">
      <c r="A708" s="327"/>
      <c r="B708" s="327"/>
      <c r="C708" s="327"/>
      <c r="D708" s="327"/>
      <c r="E708" s="327"/>
      <c r="F708" s="327"/>
      <c r="G708" s="327"/>
      <c r="H708" s="399"/>
      <c r="I708" s="327"/>
      <c r="J708" s="327"/>
      <c r="K708" s="327"/>
      <c r="L708" s="327"/>
      <c r="M708" s="327"/>
      <c r="N708" s="327"/>
      <c r="O708" s="327"/>
      <c r="P708" s="327"/>
      <c r="Q708" s="327"/>
      <c r="R708" s="327"/>
      <c r="S708" s="327"/>
      <c r="T708" s="327"/>
      <c r="U708" s="327"/>
      <c r="V708" s="327"/>
      <c r="W708" s="327"/>
      <c r="X708" s="327"/>
      <c r="Y708" s="327"/>
      <c r="Z708" s="327"/>
      <c r="AA708" s="327"/>
      <c r="AB708" s="327"/>
      <c r="AC708" s="327"/>
      <c r="AD708" s="327"/>
      <c r="AE708" s="327"/>
    </row>
    <row r="709" spans="1:31" ht="15.75" customHeight="1" x14ac:dyDescent="0.25">
      <c r="A709" s="327"/>
      <c r="B709" s="327"/>
      <c r="C709" s="327"/>
      <c r="D709" s="327"/>
      <c r="E709" s="327"/>
      <c r="F709" s="327"/>
      <c r="G709" s="327"/>
      <c r="H709" s="399"/>
      <c r="I709" s="327"/>
      <c r="J709" s="327"/>
      <c r="K709" s="327"/>
      <c r="L709" s="327"/>
      <c r="M709" s="327"/>
      <c r="N709" s="327"/>
      <c r="O709" s="327"/>
      <c r="P709" s="327"/>
      <c r="Q709" s="327"/>
      <c r="R709" s="327"/>
      <c r="S709" s="327"/>
      <c r="T709" s="327"/>
      <c r="U709" s="327"/>
      <c r="V709" s="327"/>
      <c r="W709" s="327"/>
      <c r="X709" s="327"/>
      <c r="Y709" s="327"/>
      <c r="Z709" s="327"/>
      <c r="AA709" s="327"/>
      <c r="AB709" s="327"/>
      <c r="AC709" s="327"/>
      <c r="AD709" s="327"/>
      <c r="AE709" s="327"/>
    </row>
    <row r="710" spans="1:31" ht="15.75" customHeight="1" x14ac:dyDescent="0.25">
      <c r="A710" s="327"/>
      <c r="B710" s="327"/>
      <c r="C710" s="327"/>
      <c r="D710" s="327"/>
      <c r="E710" s="327"/>
      <c r="F710" s="327"/>
      <c r="G710" s="327"/>
      <c r="H710" s="399"/>
      <c r="I710" s="327"/>
      <c r="J710" s="327"/>
      <c r="K710" s="327"/>
      <c r="L710" s="327"/>
      <c r="M710" s="327"/>
      <c r="N710" s="327"/>
      <c r="O710" s="327"/>
      <c r="P710" s="327"/>
      <c r="Q710" s="327"/>
      <c r="R710" s="327"/>
      <c r="S710" s="327"/>
      <c r="T710" s="327"/>
      <c r="U710" s="327"/>
      <c r="V710" s="327"/>
      <c r="W710" s="327"/>
      <c r="X710" s="327"/>
      <c r="Y710" s="327"/>
      <c r="Z710" s="327"/>
      <c r="AA710" s="327"/>
      <c r="AB710" s="327"/>
      <c r="AC710" s="327"/>
      <c r="AD710" s="327"/>
      <c r="AE710" s="327"/>
    </row>
    <row r="711" spans="1:31" ht="15.75" customHeight="1" x14ac:dyDescent="0.25">
      <c r="A711" s="327"/>
      <c r="B711" s="327"/>
      <c r="C711" s="327"/>
      <c r="D711" s="327"/>
      <c r="E711" s="327"/>
      <c r="F711" s="327"/>
      <c r="G711" s="327"/>
      <c r="H711" s="399"/>
      <c r="I711" s="327"/>
      <c r="J711" s="327"/>
      <c r="K711" s="327"/>
      <c r="L711" s="327"/>
      <c r="M711" s="327"/>
      <c r="N711" s="327"/>
      <c r="O711" s="327"/>
      <c r="P711" s="327"/>
      <c r="Q711" s="327"/>
      <c r="R711" s="327"/>
      <c r="S711" s="327"/>
      <c r="T711" s="327"/>
      <c r="U711" s="327"/>
      <c r="V711" s="327"/>
      <c r="W711" s="327"/>
      <c r="X711" s="327"/>
      <c r="Y711" s="327"/>
      <c r="Z711" s="327"/>
      <c r="AA711" s="327"/>
      <c r="AB711" s="327"/>
      <c r="AC711" s="327"/>
      <c r="AD711" s="327"/>
      <c r="AE711" s="327"/>
    </row>
    <row r="712" spans="1:31" ht="15.75" customHeight="1" x14ac:dyDescent="0.25">
      <c r="A712" s="327"/>
      <c r="B712" s="327"/>
      <c r="C712" s="327"/>
      <c r="D712" s="327"/>
      <c r="E712" s="327"/>
      <c r="F712" s="327"/>
      <c r="G712" s="327"/>
      <c r="H712" s="399"/>
      <c r="I712" s="327"/>
      <c r="J712" s="327"/>
      <c r="K712" s="327"/>
      <c r="L712" s="327"/>
      <c r="M712" s="327"/>
      <c r="N712" s="327"/>
      <c r="O712" s="327"/>
      <c r="P712" s="327"/>
      <c r="Q712" s="327"/>
      <c r="R712" s="327"/>
      <c r="S712" s="327"/>
      <c r="T712" s="327"/>
      <c r="U712" s="327"/>
      <c r="V712" s="327"/>
      <c r="W712" s="327"/>
      <c r="X712" s="327"/>
      <c r="Y712" s="327"/>
      <c r="Z712" s="327"/>
      <c r="AA712" s="327"/>
      <c r="AB712" s="327"/>
      <c r="AC712" s="327"/>
      <c r="AD712" s="327"/>
      <c r="AE712" s="327"/>
    </row>
    <row r="713" spans="1:31" ht="15.75" customHeight="1" x14ac:dyDescent="0.25">
      <c r="A713" s="327"/>
      <c r="B713" s="327"/>
      <c r="C713" s="327"/>
      <c r="D713" s="327"/>
      <c r="E713" s="327"/>
      <c r="F713" s="327"/>
      <c r="G713" s="327"/>
      <c r="H713" s="399"/>
      <c r="I713" s="327"/>
      <c r="J713" s="327"/>
      <c r="K713" s="327"/>
      <c r="L713" s="327"/>
      <c r="M713" s="327"/>
      <c r="N713" s="327"/>
      <c r="O713" s="327"/>
      <c r="P713" s="327"/>
      <c r="Q713" s="327"/>
      <c r="R713" s="327"/>
      <c r="S713" s="327"/>
      <c r="T713" s="327"/>
      <c r="U713" s="327"/>
      <c r="V713" s="327"/>
      <c r="W713" s="327"/>
      <c r="X713" s="327"/>
      <c r="Y713" s="327"/>
      <c r="Z713" s="327"/>
      <c r="AA713" s="327"/>
      <c r="AB713" s="327"/>
      <c r="AC713" s="327"/>
      <c r="AD713" s="327"/>
      <c r="AE713" s="327"/>
    </row>
    <row r="714" spans="1:31" ht="15.75" customHeight="1" x14ac:dyDescent="0.25">
      <c r="A714" s="327"/>
      <c r="B714" s="327"/>
      <c r="C714" s="327"/>
      <c r="D714" s="327"/>
      <c r="E714" s="327"/>
      <c r="F714" s="327"/>
      <c r="G714" s="327"/>
      <c r="H714" s="399"/>
      <c r="I714" s="327"/>
      <c r="J714" s="327"/>
      <c r="K714" s="327"/>
      <c r="L714" s="327"/>
      <c r="M714" s="327"/>
      <c r="N714" s="327"/>
      <c r="O714" s="327"/>
      <c r="P714" s="327"/>
      <c r="Q714" s="327"/>
      <c r="R714" s="327"/>
      <c r="S714" s="327"/>
      <c r="T714" s="327"/>
      <c r="U714" s="327"/>
      <c r="V714" s="327"/>
      <c r="W714" s="327"/>
      <c r="X714" s="327"/>
      <c r="Y714" s="327"/>
      <c r="Z714" s="327"/>
      <c r="AA714" s="327"/>
      <c r="AB714" s="327"/>
      <c r="AC714" s="327"/>
      <c r="AD714" s="327"/>
      <c r="AE714" s="327"/>
    </row>
    <row r="715" spans="1:31" ht="15.75" customHeight="1" x14ac:dyDescent="0.25">
      <c r="A715" s="327"/>
      <c r="B715" s="327"/>
      <c r="C715" s="327"/>
      <c r="D715" s="327"/>
      <c r="E715" s="327"/>
      <c r="F715" s="327"/>
      <c r="G715" s="327"/>
      <c r="H715" s="399"/>
      <c r="I715" s="327"/>
      <c r="J715" s="327"/>
      <c r="K715" s="327"/>
      <c r="L715" s="327"/>
      <c r="M715" s="327"/>
      <c r="N715" s="327"/>
      <c r="O715" s="327"/>
      <c r="P715" s="327"/>
      <c r="Q715" s="327"/>
      <c r="R715" s="327"/>
      <c r="S715" s="327"/>
      <c r="T715" s="327"/>
      <c r="U715" s="327"/>
      <c r="V715" s="327"/>
      <c r="W715" s="327"/>
      <c r="X715" s="327"/>
      <c r="Y715" s="327"/>
      <c r="Z715" s="327"/>
      <c r="AA715" s="327"/>
      <c r="AB715" s="327"/>
      <c r="AC715" s="327"/>
      <c r="AD715" s="327"/>
      <c r="AE715" s="327"/>
    </row>
    <row r="716" spans="1:31" ht="15.75" customHeight="1" x14ac:dyDescent="0.25">
      <c r="A716" s="327"/>
      <c r="B716" s="327"/>
      <c r="C716" s="327"/>
      <c r="D716" s="327"/>
      <c r="E716" s="327"/>
      <c r="F716" s="327"/>
      <c r="G716" s="327"/>
      <c r="H716" s="399"/>
      <c r="I716" s="327"/>
      <c r="J716" s="327"/>
      <c r="K716" s="327"/>
      <c r="L716" s="327"/>
      <c r="M716" s="327"/>
      <c r="N716" s="327"/>
      <c r="O716" s="327"/>
      <c r="P716" s="327"/>
      <c r="Q716" s="327"/>
      <c r="R716" s="327"/>
      <c r="S716" s="327"/>
      <c r="T716" s="327"/>
      <c r="U716" s="327"/>
      <c r="V716" s="327"/>
      <c r="W716" s="327"/>
      <c r="X716" s="327"/>
      <c r="Y716" s="327"/>
      <c r="Z716" s="327"/>
      <c r="AA716" s="327"/>
      <c r="AB716" s="327"/>
      <c r="AC716" s="327"/>
      <c r="AD716" s="327"/>
      <c r="AE716" s="327"/>
    </row>
    <row r="717" spans="1:31" ht="15.75" customHeight="1" x14ac:dyDescent="0.25">
      <c r="A717" s="327"/>
      <c r="B717" s="327"/>
      <c r="C717" s="327"/>
      <c r="D717" s="327"/>
      <c r="E717" s="327"/>
      <c r="F717" s="327"/>
      <c r="G717" s="327"/>
      <c r="H717" s="399"/>
      <c r="I717" s="327"/>
      <c r="J717" s="327"/>
      <c r="K717" s="327"/>
      <c r="L717" s="327"/>
      <c r="M717" s="327"/>
      <c r="N717" s="327"/>
      <c r="O717" s="327"/>
      <c r="P717" s="327"/>
      <c r="Q717" s="327"/>
      <c r="R717" s="327"/>
      <c r="S717" s="327"/>
      <c r="T717" s="327"/>
      <c r="U717" s="327"/>
      <c r="V717" s="327"/>
      <c r="W717" s="327"/>
      <c r="X717" s="327"/>
      <c r="Y717" s="327"/>
      <c r="Z717" s="327"/>
      <c r="AA717" s="327"/>
      <c r="AB717" s="327"/>
      <c r="AC717" s="327"/>
      <c r="AD717" s="327"/>
      <c r="AE717" s="327"/>
    </row>
    <row r="718" spans="1:31" ht="15.75" customHeight="1" x14ac:dyDescent="0.25">
      <c r="A718" s="327"/>
      <c r="B718" s="327"/>
      <c r="C718" s="327"/>
      <c r="D718" s="327"/>
      <c r="E718" s="327"/>
      <c r="F718" s="327"/>
      <c r="G718" s="327"/>
      <c r="H718" s="399"/>
      <c r="I718" s="327"/>
      <c r="J718" s="327"/>
      <c r="K718" s="327"/>
      <c r="L718" s="327"/>
      <c r="M718" s="327"/>
      <c r="N718" s="327"/>
      <c r="O718" s="327"/>
      <c r="P718" s="327"/>
      <c r="Q718" s="327"/>
      <c r="R718" s="327"/>
      <c r="S718" s="327"/>
      <c r="T718" s="327"/>
      <c r="U718" s="327"/>
      <c r="V718" s="327"/>
      <c r="W718" s="327"/>
      <c r="X718" s="327"/>
      <c r="Y718" s="327"/>
      <c r="Z718" s="327"/>
      <c r="AA718" s="327"/>
      <c r="AB718" s="327"/>
      <c r="AC718" s="327"/>
      <c r="AD718" s="327"/>
      <c r="AE718" s="327"/>
    </row>
    <row r="719" spans="1:31" ht="15.75" customHeight="1" x14ac:dyDescent="0.25">
      <c r="A719" s="327"/>
      <c r="B719" s="327"/>
      <c r="C719" s="327"/>
      <c r="D719" s="327"/>
      <c r="E719" s="327"/>
      <c r="F719" s="327"/>
      <c r="G719" s="327"/>
      <c r="H719" s="399"/>
      <c r="I719" s="327"/>
      <c r="J719" s="327"/>
      <c r="K719" s="327"/>
      <c r="L719" s="327"/>
      <c r="M719" s="327"/>
      <c r="N719" s="327"/>
      <c r="O719" s="327"/>
      <c r="P719" s="327"/>
      <c r="Q719" s="327"/>
      <c r="R719" s="327"/>
      <c r="S719" s="327"/>
      <c r="T719" s="327"/>
      <c r="U719" s="327"/>
      <c r="V719" s="327"/>
      <c r="W719" s="327"/>
      <c r="X719" s="327"/>
      <c r="Y719" s="327"/>
      <c r="Z719" s="327"/>
      <c r="AA719" s="327"/>
      <c r="AB719" s="327"/>
      <c r="AC719" s="327"/>
      <c r="AD719" s="327"/>
      <c r="AE719" s="327"/>
    </row>
    <row r="720" spans="1:31" ht="15.75" customHeight="1" x14ac:dyDescent="0.25">
      <c r="A720" s="327"/>
      <c r="B720" s="327"/>
      <c r="C720" s="327"/>
      <c r="D720" s="327"/>
      <c r="E720" s="327"/>
      <c r="F720" s="327"/>
      <c r="G720" s="327"/>
      <c r="H720" s="399"/>
      <c r="I720" s="327"/>
      <c r="J720" s="327"/>
      <c r="K720" s="327"/>
      <c r="L720" s="327"/>
      <c r="M720" s="327"/>
      <c r="N720" s="327"/>
      <c r="O720" s="327"/>
      <c r="P720" s="327"/>
      <c r="Q720" s="327"/>
      <c r="R720" s="327"/>
      <c r="S720" s="327"/>
      <c r="T720" s="327"/>
      <c r="U720" s="327"/>
      <c r="V720" s="327"/>
      <c r="W720" s="327"/>
      <c r="X720" s="327"/>
      <c r="Y720" s="327"/>
      <c r="Z720" s="327"/>
      <c r="AA720" s="327"/>
      <c r="AB720" s="327"/>
      <c r="AC720" s="327"/>
      <c r="AD720" s="327"/>
      <c r="AE720" s="327"/>
    </row>
    <row r="721" spans="1:31" ht="15.75" customHeight="1" x14ac:dyDescent="0.25">
      <c r="A721" s="327"/>
      <c r="B721" s="327"/>
      <c r="C721" s="327"/>
      <c r="D721" s="327"/>
      <c r="E721" s="327"/>
      <c r="F721" s="327"/>
      <c r="G721" s="327"/>
      <c r="H721" s="399"/>
      <c r="I721" s="327"/>
      <c r="J721" s="327"/>
      <c r="K721" s="327"/>
      <c r="L721" s="327"/>
      <c r="M721" s="327"/>
      <c r="N721" s="327"/>
      <c r="O721" s="327"/>
      <c r="P721" s="327"/>
      <c r="Q721" s="327"/>
      <c r="R721" s="327"/>
      <c r="S721" s="327"/>
      <c r="T721" s="327"/>
      <c r="U721" s="327"/>
      <c r="V721" s="327"/>
      <c r="W721" s="327"/>
      <c r="X721" s="327"/>
      <c r="Y721" s="327"/>
      <c r="Z721" s="327"/>
      <c r="AA721" s="327"/>
      <c r="AB721" s="327"/>
      <c r="AC721" s="327"/>
      <c r="AD721" s="327"/>
      <c r="AE721" s="327"/>
    </row>
    <row r="722" spans="1:31" ht="15.75" customHeight="1" x14ac:dyDescent="0.25">
      <c r="A722" s="327"/>
      <c r="B722" s="327"/>
      <c r="C722" s="327"/>
      <c r="D722" s="327"/>
      <c r="E722" s="327"/>
      <c r="F722" s="327"/>
      <c r="G722" s="327"/>
      <c r="H722" s="399"/>
      <c r="I722" s="327"/>
      <c r="J722" s="327"/>
      <c r="K722" s="327"/>
      <c r="L722" s="327"/>
      <c r="M722" s="327"/>
      <c r="N722" s="327"/>
      <c r="O722" s="327"/>
      <c r="P722" s="327"/>
      <c r="Q722" s="327"/>
      <c r="R722" s="327"/>
      <c r="S722" s="327"/>
      <c r="T722" s="327"/>
      <c r="U722" s="327"/>
      <c r="V722" s="327"/>
      <c r="W722" s="327"/>
      <c r="X722" s="327"/>
      <c r="Y722" s="327"/>
      <c r="Z722" s="327"/>
      <c r="AA722" s="327"/>
      <c r="AB722" s="327"/>
      <c r="AC722" s="327"/>
      <c r="AD722" s="327"/>
      <c r="AE722" s="327"/>
    </row>
    <row r="723" spans="1:31" ht="15.75" customHeight="1" x14ac:dyDescent="0.25">
      <c r="A723" s="327"/>
      <c r="B723" s="327"/>
      <c r="C723" s="327"/>
      <c r="D723" s="327"/>
      <c r="E723" s="327"/>
      <c r="F723" s="327"/>
      <c r="G723" s="327"/>
      <c r="H723" s="399"/>
      <c r="I723" s="327"/>
      <c r="J723" s="327"/>
      <c r="K723" s="327"/>
      <c r="L723" s="327"/>
      <c r="M723" s="327"/>
      <c r="N723" s="327"/>
      <c r="O723" s="327"/>
      <c r="P723" s="327"/>
      <c r="Q723" s="327"/>
      <c r="R723" s="327"/>
      <c r="S723" s="327"/>
      <c r="T723" s="327"/>
      <c r="U723" s="327"/>
      <c r="V723" s="327"/>
      <c r="W723" s="327"/>
      <c r="X723" s="327"/>
      <c r="Y723" s="327"/>
      <c r="Z723" s="327"/>
      <c r="AA723" s="327"/>
      <c r="AB723" s="327"/>
      <c r="AC723" s="327"/>
      <c r="AD723" s="327"/>
      <c r="AE723" s="327"/>
    </row>
    <row r="724" spans="1:31" ht="15.75" customHeight="1" x14ac:dyDescent="0.25">
      <c r="A724" s="327"/>
      <c r="B724" s="327"/>
      <c r="C724" s="327"/>
      <c r="D724" s="327"/>
      <c r="E724" s="327"/>
      <c r="F724" s="327"/>
      <c r="G724" s="327"/>
      <c r="H724" s="399"/>
      <c r="I724" s="327"/>
      <c r="J724" s="327"/>
      <c r="K724" s="327"/>
      <c r="L724" s="327"/>
      <c r="M724" s="327"/>
      <c r="N724" s="327"/>
      <c r="O724" s="327"/>
      <c r="P724" s="327"/>
      <c r="Q724" s="327"/>
      <c r="R724" s="327"/>
      <c r="S724" s="327"/>
      <c r="T724" s="327"/>
      <c r="U724" s="327"/>
      <c r="V724" s="327"/>
      <c r="W724" s="327"/>
      <c r="X724" s="327"/>
      <c r="Y724" s="327"/>
      <c r="Z724" s="327"/>
      <c r="AA724" s="327"/>
      <c r="AB724" s="327"/>
      <c r="AC724" s="327"/>
      <c r="AD724" s="327"/>
      <c r="AE724" s="327"/>
    </row>
    <row r="725" spans="1:31" ht="15.75" customHeight="1" x14ac:dyDescent="0.25">
      <c r="A725" s="327"/>
      <c r="B725" s="327"/>
      <c r="C725" s="327"/>
      <c r="D725" s="327"/>
      <c r="E725" s="327"/>
      <c r="F725" s="327"/>
      <c r="G725" s="327"/>
      <c r="H725" s="399"/>
      <c r="I725" s="327"/>
      <c r="J725" s="327"/>
      <c r="K725" s="327"/>
      <c r="L725" s="327"/>
      <c r="M725" s="327"/>
      <c r="N725" s="327"/>
      <c r="O725" s="327"/>
      <c r="P725" s="327"/>
      <c r="Q725" s="327"/>
      <c r="R725" s="327"/>
      <c r="S725" s="327"/>
      <c r="T725" s="327"/>
      <c r="U725" s="327"/>
      <c r="V725" s="327"/>
      <c r="W725" s="327"/>
      <c r="X725" s="327"/>
      <c r="Y725" s="327"/>
      <c r="Z725" s="327"/>
      <c r="AA725" s="327"/>
      <c r="AB725" s="327"/>
      <c r="AC725" s="327"/>
      <c r="AD725" s="327"/>
      <c r="AE725" s="327"/>
    </row>
    <row r="726" spans="1:31" ht="15.75" customHeight="1" x14ac:dyDescent="0.25">
      <c r="A726" s="327"/>
      <c r="B726" s="327"/>
      <c r="C726" s="327"/>
      <c r="D726" s="327"/>
      <c r="E726" s="327"/>
      <c r="F726" s="327"/>
      <c r="G726" s="327"/>
      <c r="H726" s="399"/>
      <c r="I726" s="327"/>
      <c r="J726" s="327"/>
      <c r="K726" s="327"/>
      <c r="L726" s="327"/>
      <c r="M726" s="327"/>
      <c r="N726" s="327"/>
      <c r="O726" s="327"/>
      <c r="P726" s="327"/>
      <c r="Q726" s="327"/>
      <c r="R726" s="327"/>
      <c r="S726" s="327"/>
      <c r="T726" s="327"/>
      <c r="U726" s="327"/>
      <c r="V726" s="327"/>
      <c r="W726" s="327"/>
      <c r="X726" s="327"/>
      <c r="Y726" s="327"/>
      <c r="Z726" s="327"/>
      <c r="AA726" s="327"/>
      <c r="AB726" s="327"/>
      <c r="AC726" s="327"/>
      <c r="AD726" s="327"/>
      <c r="AE726" s="327"/>
    </row>
    <row r="727" spans="1:31" ht="15.75" customHeight="1" x14ac:dyDescent="0.25">
      <c r="A727" s="327"/>
      <c r="B727" s="327"/>
      <c r="C727" s="327"/>
      <c r="D727" s="327"/>
      <c r="E727" s="327"/>
      <c r="F727" s="327"/>
      <c r="G727" s="327"/>
      <c r="H727" s="399"/>
      <c r="I727" s="327"/>
      <c r="J727" s="327"/>
      <c r="K727" s="327"/>
      <c r="L727" s="327"/>
      <c r="M727" s="327"/>
      <c r="N727" s="327"/>
      <c r="O727" s="327"/>
      <c r="P727" s="327"/>
      <c r="Q727" s="327"/>
      <c r="R727" s="327"/>
      <c r="S727" s="327"/>
      <c r="T727" s="327"/>
      <c r="U727" s="327"/>
      <c r="V727" s="327"/>
      <c r="W727" s="327"/>
      <c r="X727" s="327"/>
      <c r="Y727" s="327"/>
      <c r="Z727" s="327"/>
      <c r="AA727" s="327"/>
      <c r="AB727" s="327"/>
      <c r="AC727" s="327"/>
      <c r="AD727" s="327"/>
      <c r="AE727" s="327"/>
    </row>
    <row r="728" spans="1:31" ht="15.75" customHeight="1" x14ac:dyDescent="0.25">
      <c r="A728" s="327"/>
      <c r="B728" s="327"/>
      <c r="C728" s="327"/>
      <c r="D728" s="327"/>
      <c r="E728" s="327"/>
      <c r="F728" s="327"/>
      <c r="G728" s="327"/>
      <c r="H728" s="399"/>
      <c r="I728" s="327"/>
      <c r="J728" s="327"/>
      <c r="K728" s="327"/>
      <c r="L728" s="327"/>
      <c r="M728" s="327"/>
      <c r="N728" s="327"/>
      <c r="O728" s="327"/>
      <c r="P728" s="327"/>
      <c r="Q728" s="327"/>
      <c r="R728" s="327"/>
      <c r="S728" s="327"/>
      <c r="T728" s="327"/>
      <c r="U728" s="327"/>
      <c r="V728" s="327"/>
      <c r="W728" s="327"/>
      <c r="X728" s="327"/>
      <c r="Y728" s="327"/>
      <c r="Z728" s="327"/>
      <c r="AA728" s="327"/>
      <c r="AB728" s="327"/>
      <c r="AC728" s="327"/>
      <c r="AD728" s="327"/>
      <c r="AE728" s="327"/>
    </row>
    <row r="729" spans="1:31" ht="15.75" customHeight="1" x14ac:dyDescent="0.25">
      <c r="A729" s="327"/>
      <c r="B729" s="327"/>
      <c r="C729" s="327"/>
      <c r="D729" s="327"/>
      <c r="E729" s="327"/>
      <c r="F729" s="327"/>
      <c r="G729" s="327"/>
      <c r="H729" s="399"/>
      <c r="I729" s="327"/>
      <c r="J729" s="327"/>
      <c r="K729" s="327"/>
      <c r="L729" s="327"/>
      <c r="M729" s="327"/>
      <c r="N729" s="327"/>
      <c r="O729" s="327"/>
      <c r="P729" s="327"/>
      <c r="Q729" s="327"/>
      <c r="R729" s="327"/>
      <c r="S729" s="327"/>
      <c r="T729" s="327"/>
      <c r="U729" s="327"/>
      <c r="V729" s="327"/>
      <c r="W729" s="327"/>
      <c r="X729" s="327"/>
      <c r="Y729" s="327"/>
      <c r="Z729" s="327"/>
      <c r="AA729" s="327"/>
      <c r="AB729" s="327"/>
      <c r="AC729" s="327"/>
      <c r="AD729" s="327"/>
      <c r="AE729" s="327"/>
    </row>
    <row r="730" spans="1:31" ht="15.75" customHeight="1" x14ac:dyDescent="0.25">
      <c r="A730" s="327"/>
      <c r="B730" s="327"/>
      <c r="C730" s="327"/>
      <c r="D730" s="327"/>
      <c r="E730" s="327"/>
      <c r="F730" s="327"/>
      <c r="G730" s="327"/>
      <c r="H730" s="399"/>
      <c r="I730" s="327"/>
      <c r="J730" s="327"/>
      <c r="K730" s="327"/>
      <c r="L730" s="327"/>
      <c r="M730" s="327"/>
      <c r="N730" s="327"/>
      <c r="O730" s="327"/>
      <c r="P730" s="327"/>
      <c r="Q730" s="327"/>
      <c r="R730" s="327"/>
      <c r="S730" s="327"/>
      <c r="T730" s="327"/>
      <c r="U730" s="327"/>
      <c r="V730" s="327"/>
      <c r="W730" s="327"/>
      <c r="X730" s="327"/>
      <c r="Y730" s="327"/>
      <c r="Z730" s="327"/>
      <c r="AA730" s="327"/>
      <c r="AB730" s="327"/>
      <c r="AC730" s="327"/>
      <c r="AD730" s="327"/>
      <c r="AE730" s="327"/>
    </row>
    <row r="731" spans="1:31" ht="15.75" customHeight="1" x14ac:dyDescent="0.25">
      <c r="A731" s="327"/>
      <c r="B731" s="327"/>
      <c r="C731" s="327"/>
      <c r="D731" s="327"/>
      <c r="E731" s="327"/>
      <c r="F731" s="327"/>
      <c r="G731" s="327"/>
      <c r="H731" s="399"/>
      <c r="I731" s="327"/>
      <c r="J731" s="327"/>
      <c r="K731" s="327"/>
      <c r="L731" s="327"/>
      <c r="M731" s="327"/>
      <c r="N731" s="327"/>
      <c r="O731" s="327"/>
      <c r="P731" s="327"/>
      <c r="Q731" s="327"/>
      <c r="R731" s="327"/>
      <c r="S731" s="327"/>
      <c r="T731" s="327"/>
      <c r="U731" s="327"/>
      <c r="V731" s="327"/>
      <c r="W731" s="327"/>
      <c r="X731" s="327"/>
      <c r="Y731" s="327"/>
      <c r="Z731" s="327"/>
      <c r="AA731" s="327"/>
      <c r="AB731" s="327"/>
      <c r="AC731" s="327"/>
      <c r="AD731" s="327"/>
      <c r="AE731" s="327"/>
    </row>
    <row r="732" spans="1:31" ht="15.75" customHeight="1" x14ac:dyDescent="0.25">
      <c r="A732" s="327"/>
      <c r="B732" s="327"/>
      <c r="C732" s="327"/>
      <c r="D732" s="327"/>
      <c r="E732" s="327"/>
      <c r="F732" s="327"/>
      <c r="G732" s="327"/>
      <c r="H732" s="399"/>
      <c r="I732" s="327"/>
      <c r="J732" s="327"/>
      <c r="K732" s="327"/>
      <c r="L732" s="327"/>
      <c r="M732" s="327"/>
      <c r="N732" s="327"/>
      <c r="O732" s="327"/>
      <c r="P732" s="327"/>
      <c r="Q732" s="327"/>
      <c r="R732" s="327"/>
      <c r="S732" s="327"/>
      <c r="T732" s="327"/>
      <c r="U732" s="327"/>
      <c r="V732" s="327"/>
      <c r="W732" s="327"/>
      <c r="X732" s="327"/>
      <c r="Y732" s="327"/>
      <c r="Z732" s="327"/>
      <c r="AA732" s="327"/>
      <c r="AB732" s="327"/>
      <c r="AC732" s="327"/>
      <c r="AD732" s="327"/>
      <c r="AE732" s="327"/>
    </row>
    <row r="733" spans="1:31" ht="15.75" customHeight="1" x14ac:dyDescent="0.25">
      <c r="A733" s="327"/>
      <c r="B733" s="327"/>
      <c r="C733" s="327"/>
      <c r="D733" s="327"/>
      <c r="E733" s="327"/>
      <c r="F733" s="327"/>
      <c r="G733" s="327"/>
      <c r="H733" s="399"/>
      <c r="I733" s="327"/>
      <c r="J733" s="327"/>
      <c r="K733" s="327"/>
      <c r="L733" s="327"/>
      <c r="M733" s="327"/>
      <c r="N733" s="327"/>
      <c r="O733" s="327"/>
      <c r="P733" s="327"/>
      <c r="Q733" s="327"/>
      <c r="R733" s="327"/>
      <c r="S733" s="327"/>
      <c r="T733" s="327"/>
      <c r="U733" s="327"/>
      <c r="V733" s="327"/>
      <c r="W733" s="327"/>
      <c r="X733" s="327"/>
      <c r="Y733" s="327"/>
      <c r="Z733" s="327"/>
      <c r="AA733" s="327"/>
      <c r="AB733" s="327"/>
      <c r="AC733" s="327"/>
      <c r="AD733" s="327"/>
      <c r="AE733" s="327"/>
    </row>
    <row r="734" spans="1:31" ht="15.75" customHeight="1" x14ac:dyDescent="0.25">
      <c r="A734" s="327"/>
      <c r="B734" s="327"/>
      <c r="C734" s="327"/>
      <c r="D734" s="327"/>
      <c r="E734" s="327"/>
      <c r="F734" s="327"/>
      <c r="G734" s="327"/>
      <c r="H734" s="399"/>
      <c r="I734" s="327"/>
      <c r="J734" s="327"/>
      <c r="K734" s="327"/>
      <c r="L734" s="327"/>
      <c r="M734" s="327"/>
      <c r="N734" s="327"/>
      <c r="O734" s="327"/>
      <c r="P734" s="327"/>
      <c r="Q734" s="327"/>
      <c r="R734" s="327"/>
      <c r="S734" s="327"/>
      <c r="T734" s="327"/>
      <c r="U734" s="327"/>
      <c r="V734" s="327"/>
      <c r="W734" s="327"/>
      <c r="X734" s="327"/>
      <c r="Y734" s="327"/>
      <c r="Z734" s="327"/>
      <c r="AA734" s="327"/>
      <c r="AB734" s="327"/>
      <c r="AC734" s="327"/>
      <c r="AD734" s="327"/>
      <c r="AE734" s="327"/>
    </row>
    <row r="735" spans="1:31" ht="15.75" customHeight="1" x14ac:dyDescent="0.25">
      <c r="A735" s="327"/>
      <c r="B735" s="327"/>
      <c r="C735" s="327"/>
      <c r="D735" s="327"/>
      <c r="E735" s="327"/>
      <c r="F735" s="327"/>
      <c r="G735" s="327"/>
      <c r="H735" s="399"/>
      <c r="I735" s="327"/>
      <c r="J735" s="327"/>
      <c r="K735" s="327"/>
      <c r="L735" s="327"/>
      <c r="M735" s="327"/>
      <c r="N735" s="327"/>
      <c r="O735" s="327"/>
      <c r="P735" s="327"/>
      <c r="Q735" s="327"/>
      <c r="R735" s="327"/>
      <c r="S735" s="327"/>
      <c r="T735" s="327"/>
      <c r="U735" s="327"/>
      <c r="V735" s="327"/>
      <c r="W735" s="327"/>
      <c r="X735" s="327"/>
      <c r="Y735" s="327"/>
      <c r="Z735" s="327"/>
      <c r="AA735" s="327"/>
      <c r="AB735" s="327"/>
      <c r="AC735" s="327"/>
      <c r="AD735" s="327"/>
      <c r="AE735" s="327"/>
    </row>
    <row r="736" spans="1:31" ht="15.75" customHeight="1" x14ac:dyDescent="0.25">
      <c r="A736" s="327"/>
      <c r="B736" s="327"/>
      <c r="C736" s="327"/>
      <c r="D736" s="327"/>
      <c r="E736" s="327"/>
      <c r="F736" s="327"/>
      <c r="G736" s="327"/>
      <c r="H736" s="399"/>
      <c r="I736" s="327"/>
      <c r="J736" s="327"/>
      <c r="K736" s="327"/>
      <c r="L736" s="327"/>
      <c r="M736" s="327"/>
      <c r="N736" s="327"/>
      <c r="O736" s="327"/>
      <c r="P736" s="327"/>
      <c r="Q736" s="327"/>
      <c r="R736" s="327"/>
      <c r="S736" s="327"/>
      <c r="T736" s="327"/>
      <c r="U736" s="327"/>
      <c r="V736" s="327"/>
      <c r="W736" s="327"/>
      <c r="X736" s="327"/>
      <c r="Y736" s="327"/>
      <c r="Z736" s="327"/>
      <c r="AA736" s="327"/>
      <c r="AB736" s="327"/>
      <c r="AC736" s="327"/>
      <c r="AD736" s="327"/>
      <c r="AE736" s="327"/>
    </row>
    <row r="737" spans="1:31" ht="15.75" customHeight="1" x14ac:dyDescent="0.25">
      <c r="A737" s="327"/>
      <c r="B737" s="327"/>
      <c r="C737" s="327"/>
      <c r="D737" s="327"/>
      <c r="E737" s="327"/>
      <c r="F737" s="327"/>
      <c r="G737" s="327"/>
      <c r="H737" s="399"/>
      <c r="I737" s="327"/>
      <c r="J737" s="327"/>
      <c r="K737" s="327"/>
      <c r="L737" s="327"/>
      <c r="M737" s="327"/>
      <c r="N737" s="327"/>
      <c r="O737" s="327"/>
      <c r="P737" s="327"/>
      <c r="Q737" s="327"/>
      <c r="R737" s="327"/>
      <c r="S737" s="327"/>
      <c r="T737" s="327"/>
      <c r="U737" s="327"/>
      <c r="V737" s="327"/>
      <c r="W737" s="327"/>
      <c r="X737" s="327"/>
      <c r="Y737" s="327"/>
      <c r="Z737" s="327"/>
      <c r="AA737" s="327"/>
      <c r="AB737" s="327"/>
      <c r="AC737" s="327"/>
      <c r="AD737" s="327"/>
      <c r="AE737" s="327"/>
    </row>
    <row r="738" spans="1:31" ht="15.75" customHeight="1" x14ac:dyDescent="0.25">
      <c r="A738" s="327"/>
      <c r="B738" s="327"/>
      <c r="C738" s="327"/>
      <c r="D738" s="327"/>
      <c r="E738" s="327"/>
      <c r="F738" s="327"/>
      <c r="G738" s="327"/>
      <c r="H738" s="399"/>
      <c r="I738" s="327"/>
      <c r="J738" s="327"/>
      <c r="K738" s="327"/>
      <c r="L738" s="327"/>
      <c r="M738" s="327"/>
      <c r="N738" s="327"/>
      <c r="O738" s="327"/>
      <c r="P738" s="327"/>
      <c r="Q738" s="327"/>
      <c r="R738" s="327"/>
      <c r="S738" s="327"/>
      <c r="T738" s="327"/>
      <c r="U738" s="327"/>
      <c r="V738" s="327"/>
      <c r="W738" s="327"/>
      <c r="X738" s="327"/>
      <c r="Y738" s="327"/>
      <c r="Z738" s="327"/>
      <c r="AA738" s="327"/>
      <c r="AB738" s="327"/>
      <c r="AC738" s="327"/>
      <c r="AD738" s="327"/>
      <c r="AE738" s="327"/>
    </row>
    <row r="739" spans="1:31" ht="15.75" customHeight="1" x14ac:dyDescent="0.25">
      <c r="A739" s="327"/>
      <c r="B739" s="327"/>
      <c r="C739" s="327"/>
      <c r="D739" s="327"/>
      <c r="E739" s="327"/>
      <c r="F739" s="327"/>
      <c r="G739" s="327"/>
      <c r="H739" s="399"/>
      <c r="I739" s="327"/>
      <c r="J739" s="327"/>
      <c r="K739" s="327"/>
      <c r="L739" s="327"/>
      <c r="M739" s="327"/>
      <c r="N739" s="327"/>
      <c r="O739" s="327"/>
      <c r="P739" s="327"/>
      <c r="Q739" s="327"/>
      <c r="R739" s="327"/>
      <c r="S739" s="327"/>
      <c r="T739" s="327"/>
      <c r="U739" s="327"/>
      <c r="V739" s="327"/>
      <c r="W739" s="327"/>
      <c r="X739" s="327"/>
      <c r="Y739" s="327"/>
      <c r="Z739" s="327"/>
      <c r="AA739" s="327"/>
      <c r="AB739" s="327"/>
      <c r="AC739" s="327"/>
      <c r="AD739" s="327"/>
      <c r="AE739" s="327"/>
    </row>
    <row r="740" spans="1:31" ht="15.75" customHeight="1" x14ac:dyDescent="0.25">
      <c r="A740" s="327"/>
      <c r="B740" s="327"/>
      <c r="C740" s="327"/>
      <c r="D740" s="327"/>
      <c r="E740" s="327"/>
      <c r="F740" s="327"/>
      <c r="G740" s="327"/>
      <c r="H740" s="399"/>
      <c r="I740" s="327"/>
      <c r="J740" s="327"/>
      <c r="K740" s="327"/>
      <c r="L740" s="327"/>
      <c r="M740" s="327"/>
      <c r="N740" s="327"/>
      <c r="O740" s="327"/>
      <c r="P740" s="327"/>
      <c r="Q740" s="327"/>
      <c r="R740" s="327"/>
      <c r="S740" s="327"/>
      <c r="T740" s="327"/>
      <c r="U740" s="327"/>
      <c r="V740" s="327"/>
      <c r="W740" s="327"/>
      <c r="X740" s="327"/>
      <c r="Y740" s="327"/>
      <c r="Z740" s="327"/>
      <c r="AA740" s="327"/>
      <c r="AB740" s="327"/>
      <c r="AC740" s="327"/>
      <c r="AD740" s="327"/>
      <c r="AE740" s="327"/>
    </row>
    <row r="741" spans="1:31" ht="15.75" customHeight="1" x14ac:dyDescent="0.25">
      <c r="A741" s="327"/>
      <c r="B741" s="327"/>
      <c r="C741" s="327"/>
      <c r="D741" s="327"/>
      <c r="E741" s="327"/>
      <c r="F741" s="327"/>
      <c r="G741" s="327"/>
      <c r="H741" s="399"/>
      <c r="I741" s="327"/>
      <c r="J741" s="327"/>
      <c r="K741" s="327"/>
      <c r="L741" s="327"/>
      <c r="M741" s="327"/>
      <c r="N741" s="327"/>
      <c r="O741" s="327"/>
      <c r="P741" s="327"/>
      <c r="Q741" s="327"/>
      <c r="R741" s="327"/>
      <c r="S741" s="327"/>
      <c r="T741" s="327"/>
      <c r="U741" s="327"/>
      <c r="V741" s="327"/>
      <c r="W741" s="327"/>
      <c r="X741" s="327"/>
      <c r="Y741" s="327"/>
      <c r="Z741" s="327"/>
      <c r="AA741" s="327"/>
      <c r="AB741" s="327"/>
      <c r="AC741" s="327"/>
      <c r="AD741" s="327"/>
      <c r="AE741" s="327"/>
    </row>
    <row r="742" spans="1:31" ht="15.75" customHeight="1" x14ac:dyDescent="0.25">
      <c r="A742" s="327"/>
      <c r="B742" s="327"/>
      <c r="C742" s="327"/>
      <c r="D742" s="327"/>
      <c r="E742" s="327"/>
      <c r="F742" s="327"/>
      <c r="G742" s="327"/>
      <c r="H742" s="399"/>
      <c r="I742" s="327"/>
      <c r="J742" s="327"/>
      <c r="K742" s="327"/>
      <c r="L742" s="327"/>
      <c r="M742" s="327"/>
      <c r="N742" s="327"/>
      <c r="O742" s="327"/>
      <c r="P742" s="327"/>
      <c r="Q742" s="327"/>
      <c r="R742" s="327"/>
      <c r="S742" s="327"/>
      <c r="T742" s="327"/>
      <c r="U742" s="327"/>
      <c r="V742" s="327"/>
      <c r="W742" s="327"/>
      <c r="X742" s="327"/>
      <c r="Y742" s="327"/>
      <c r="Z742" s="327"/>
      <c r="AA742" s="327"/>
      <c r="AB742" s="327"/>
      <c r="AC742" s="327"/>
      <c r="AD742" s="327"/>
      <c r="AE742" s="327"/>
    </row>
    <row r="743" spans="1:31" ht="15.75" customHeight="1" x14ac:dyDescent="0.25">
      <c r="A743" s="327"/>
      <c r="B743" s="327"/>
      <c r="C743" s="327"/>
      <c r="D743" s="327"/>
      <c r="E743" s="327"/>
      <c r="F743" s="327"/>
      <c r="G743" s="327"/>
      <c r="H743" s="399"/>
      <c r="I743" s="327"/>
      <c r="J743" s="327"/>
      <c r="K743" s="327"/>
      <c r="L743" s="327"/>
      <c r="M743" s="327"/>
      <c r="N743" s="327"/>
      <c r="O743" s="327"/>
      <c r="P743" s="327"/>
      <c r="Q743" s="327"/>
      <c r="R743" s="327"/>
      <c r="S743" s="327"/>
      <c r="T743" s="327"/>
      <c r="U743" s="327"/>
      <c r="V743" s="327"/>
      <c r="W743" s="327"/>
      <c r="X743" s="327"/>
      <c r="Y743" s="327"/>
      <c r="Z743" s="327"/>
      <c r="AA743" s="327"/>
      <c r="AB743" s="327"/>
      <c r="AC743" s="327"/>
      <c r="AD743" s="327"/>
      <c r="AE743" s="327"/>
    </row>
    <row r="744" spans="1:31" ht="15.75" customHeight="1" x14ac:dyDescent="0.25">
      <c r="A744" s="327"/>
      <c r="B744" s="327"/>
      <c r="C744" s="327"/>
      <c r="D744" s="327"/>
      <c r="E744" s="327"/>
      <c r="F744" s="327"/>
      <c r="G744" s="327"/>
      <c r="H744" s="399"/>
      <c r="I744" s="327"/>
      <c r="J744" s="327"/>
      <c r="K744" s="327"/>
      <c r="L744" s="327"/>
      <c r="M744" s="327"/>
      <c r="N744" s="327"/>
      <c r="O744" s="327"/>
      <c r="P744" s="327"/>
      <c r="Q744" s="327"/>
      <c r="R744" s="327"/>
      <c r="S744" s="327"/>
      <c r="T744" s="327"/>
      <c r="U744" s="327"/>
      <c r="V744" s="327"/>
      <c r="W744" s="327"/>
      <c r="X744" s="327"/>
      <c r="Y744" s="327"/>
      <c r="Z744" s="327"/>
      <c r="AA744" s="327"/>
      <c r="AB744" s="327"/>
      <c r="AC744" s="327"/>
      <c r="AD744" s="327"/>
      <c r="AE744" s="327"/>
    </row>
    <row r="745" spans="1:31" ht="15.75" customHeight="1" x14ac:dyDescent="0.25">
      <c r="A745" s="327"/>
      <c r="B745" s="327"/>
      <c r="C745" s="327"/>
      <c r="D745" s="327"/>
      <c r="E745" s="327"/>
      <c r="F745" s="327"/>
      <c r="G745" s="327"/>
      <c r="H745" s="399"/>
      <c r="I745" s="327"/>
      <c r="J745" s="327"/>
      <c r="K745" s="327"/>
      <c r="L745" s="327"/>
      <c r="M745" s="327"/>
      <c r="N745" s="327"/>
      <c r="O745" s="327"/>
      <c r="P745" s="327"/>
      <c r="Q745" s="327"/>
      <c r="R745" s="327"/>
      <c r="S745" s="327"/>
      <c r="T745" s="327"/>
      <c r="U745" s="327"/>
      <c r="V745" s="327"/>
      <c r="W745" s="327"/>
      <c r="X745" s="327"/>
      <c r="Y745" s="327"/>
      <c r="Z745" s="327"/>
      <c r="AA745" s="327"/>
      <c r="AB745" s="327"/>
      <c r="AC745" s="327"/>
      <c r="AD745" s="327"/>
      <c r="AE745" s="327"/>
    </row>
    <row r="746" spans="1:31" ht="15.75" customHeight="1" x14ac:dyDescent="0.25">
      <c r="A746" s="327"/>
      <c r="B746" s="327"/>
      <c r="C746" s="327"/>
      <c r="D746" s="327"/>
      <c r="E746" s="327"/>
      <c r="F746" s="327"/>
      <c r="G746" s="327"/>
      <c r="H746" s="399"/>
      <c r="I746" s="327"/>
      <c r="J746" s="327"/>
      <c r="K746" s="327"/>
      <c r="L746" s="327"/>
      <c r="M746" s="327"/>
      <c r="N746" s="327"/>
      <c r="O746" s="327"/>
      <c r="P746" s="327"/>
      <c r="Q746" s="327"/>
      <c r="R746" s="327"/>
      <c r="S746" s="327"/>
      <c r="T746" s="327"/>
      <c r="U746" s="327"/>
      <c r="V746" s="327"/>
      <c r="W746" s="327"/>
      <c r="X746" s="327"/>
      <c r="Y746" s="327"/>
      <c r="Z746" s="327"/>
      <c r="AA746" s="327"/>
      <c r="AB746" s="327"/>
      <c r="AC746" s="327"/>
      <c r="AD746" s="327"/>
      <c r="AE746" s="327"/>
    </row>
    <row r="747" spans="1:31" ht="15.75" customHeight="1" x14ac:dyDescent="0.25">
      <c r="A747" s="327"/>
      <c r="B747" s="327"/>
      <c r="C747" s="327"/>
      <c r="D747" s="327"/>
      <c r="E747" s="327"/>
      <c r="F747" s="327"/>
      <c r="G747" s="327"/>
      <c r="H747" s="399"/>
      <c r="I747" s="327"/>
      <c r="J747" s="327"/>
      <c r="K747" s="327"/>
      <c r="L747" s="327"/>
      <c r="M747" s="327"/>
      <c r="N747" s="327"/>
      <c r="O747" s="327"/>
      <c r="P747" s="327"/>
      <c r="Q747" s="327"/>
      <c r="R747" s="327"/>
      <c r="S747" s="327"/>
      <c r="T747" s="327"/>
      <c r="U747" s="327"/>
      <c r="V747" s="327"/>
      <c r="W747" s="327"/>
      <c r="X747" s="327"/>
      <c r="Y747" s="327"/>
      <c r="Z747" s="327"/>
      <c r="AA747" s="327"/>
      <c r="AB747" s="327"/>
      <c r="AC747" s="327"/>
      <c r="AD747" s="327"/>
      <c r="AE747" s="327"/>
    </row>
    <row r="748" spans="1:31" ht="15.75" customHeight="1" x14ac:dyDescent="0.25">
      <c r="A748" s="327"/>
      <c r="B748" s="327"/>
      <c r="C748" s="327"/>
      <c r="D748" s="327"/>
      <c r="E748" s="327"/>
      <c r="F748" s="327"/>
      <c r="G748" s="327"/>
      <c r="H748" s="399"/>
      <c r="I748" s="327"/>
      <c r="J748" s="327"/>
      <c r="K748" s="327"/>
      <c r="L748" s="327"/>
      <c r="M748" s="327"/>
      <c r="N748" s="327"/>
      <c r="O748" s="327"/>
      <c r="P748" s="327"/>
      <c r="Q748" s="327"/>
      <c r="R748" s="327"/>
      <c r="S748" s="327"/>
      <c r="T748" s="327"/>
      <c r="U748" s="327"/>
      <c r="V748" s="327"/>
      <c r="W748" s="327"/>
      <c r="X748" s="327"/>
      <c r="Y748" s="327"/>
      <c r="Z748" s="327"/>
      <c r="AA748" s="327"/>
      <c r="AB748" s="327"/>
      <c r="AC748" s="327"/>
      <c r="AD748" s="327"/>
      <c r="AE748" s="327"/>
    </row>
    <row r="749" spans="1:31" ht="15.75" customHeight="1" x14ac:dyDescent="0.25">
      <c r="A749" s="327"/>
      <c r="B749" s="327"/>
      <c r="C749" s="327"/>
      <c r="D749" s="327"/>
      <c r="E749" s="327"/>
      <c r="F749" s="327"/>
      <c r="G749" s="327"/>
      <c r="H749" s="399"/>
      <c r="I749" s="327"/>
      <c r="J749" s="327"/>
      <c r="K749" s="327"/>
      <c r="L749" s="327"/>
      <c r="M749" s="327"/>
      <c r="N749" s="327"/>
      <c r="O749" s="327"/>
      <c r="P749" s="327"/>
      <c r="Q749" s="327"/>
      <c r="R749" s="327"/>
      <c r="S749" s="327"/>
      <c r="T749" s="327"/>
      <c r="U749" s="327"/>
      <c r="V749" s="327"/>
      <c r="W749" s="327"/>
      <c r="X749" s="327"/>
      <c r="Y749" s="327"/>
      <c r="Z749" s="327"/>
      <c r="AA749" s="327"/>
      <c r="AB749" s="327"/>
      <c r="AC749" s="327"/>
      <c r="AD749" s="327"/>
      <c r="AE749" s="327"/>
    </row>
    <row r="750" spans="1:31" ht="15.75" customHeight="1" x14ac:dyDescent="0.25">
      <c r="A750" s="327"/>
      <c r="B750" s="327"/>
      <c r="C750" s="327"/>
      <c r="D750" s="327"/>
      <c r="E750" s="327"/>
      <c r="F750" s="327"/>
      <c r="G750" s="327"/>
      <c r="H750" s="399"/>
      <c r="I750" s="327"/>
      <c r="J750" s="327"/>
      <c r="K750" s="327"/>
      <c r="L750" s="327"/>
      <c r="M750" s="327"/>
      <c r="N750" s="327"/>
      <c r="O750" s="327"/>
      <c r="P750" s="327"/>
      <c r="Q750" s="327"/>
      <c r="R750" s="327"/>
      <c r="S750" s="327"/>
      <c r="T750" s="327"/>
      <c r="U750" s="327"/>
      <c r="V750" s="327"/>
      <c r="W750" s="327"/>
      <c r="X750" s="327"/>
      <c r="Y750" s="327"/>
      <c r="Z750" s="327"/>
      <c r="AA750" s="327"/>
      <c r="AB750" s="327"/>
      <c r="AC750" s="327"/>
      <c r="AD750" s="327"/>
      <c r="AE750" s="327"/>
    </row>
    <row r="751" spans="1:31" ht="15.75" customHeight="1" x14ac:dyDescent="0.25">
      <c r="A751" s="327"/>
      <c r="B751" s="327"/>
      <c r="C751" s="327"/>
      <c r="D751" s="327"/>
      <c r="E751" s="327"/>
      <c r="F751" s="327"/>
      <c r="G751" s="327"/>
      <c r="H751" s="399"/>
      <c r="I751" s="327"/>
      <c r="J751" s="327"/>
      <c r="K751" s="327"/>
      <c r="L751" s="327"/>
      <c r="M751" s="327"/>
      <c r="N751" s="327"/>
      <c r="O751" s="327"/>
      <c r="P751" s="327"/>
      <c r="Q751" s="327"/>
      <c r="R751" s="327"/>
      <c r="S751" s="327"/>
      <c r="T751" s="327"/>
      <c r="U751" s="327"/>
      <c r="V751" s="327"/>
      <c r="W751" s="327"/>
      <c r="X751" s="327"/>
      <c r="Y751" s="327"/>
      <c r="Z751" s="327"/>
      <c r="AA751" s="327"/>
      <c r="AB751" s="327"/>
      <c r="AC751" s="327"/>
      <c r="AD751" s="327"/>
      <c r="AE751" s="327"/>
    </row>
    <row r="752" spans="1:31" ht="15.75" customHeight="1" x14ac:dyDescent="0.25">
      <c r="A752" s="327"/>
      <c r="B752" s="327"/>
      <c r="C752" s="327"/>
      <c r="D752" s="327"/>
      <c r="E752" s="327"/>
      <c r="F752" s="327"/>
      <c r="G752" s="327"/>
      <c r="H752" s="399"/>
      <c r="I752" s="327"/>
      <c r="J752" s="327"/>
      <c r="K752" s="327"/>
      <c r="L752" s="327"/>
      <c r="M752" s="327"/>
      <c r="N752" s="327"/>
      <c r="O752" s="327"/>
      <c r="P752" s="327"/>
      <c r="Q752" s="327"/>
      <c r="R752" s="327"/>
      <c r="S752" s="327"/>
      <c r="T752" s="327"/>
      <c r="U752" s="327"/>
      <c r="V752" s="327"/>
      <c r="W752" s="327"/>
      <c r="X752" s="327"/>
      <c r="Y752" s="327"/>
      <c r="Z752" s="327"/>
      <c r="AA752" s="327"/>
      <c r="AB752" s="327"/>
      <c r="AC752" s="327"/>
      <c r="AD752" s="327"/>
      <c r="AE752" s="327"/>
    </row>
    <row r="753" spans="1:31" ht="15.75" customHeight="1" x14ac:dyDescent="0.25">
      <c r="A753" s="327"/>
      <c r="B753" s="327"/>
      <c r="C753" s="327"/>
      <c r="D753" s="327"/>
      <c r="E753" s="327"/>
      <c r="F753" s="327"/>
      <c r="G753" s="327"/>
      <c r="H753" s="399"/>
      <c r="I753" s="327"/>
      <c r="J753" s="327"/>
      <c r="K753" s="327"/>
      <c r="L753" s="327"/>
      <c r="M753" s="327"/>
      <c r="N753" s="327"/>
      <c r="O753" s="327"/>
      <c r="P753" s="327"/>
      <c r="Q753" s="327"/>
      <c r="R753" s="327"/>
      <c r="S753" s="327"/>
      <c r="T753" s="327"/>
      <c r="U753" s="327"/>
      <c r="V753" s="327"/>
      <c r="W753" s="327"/>
      <c r="X753" s="327"/>
      <c r="Y753" s="327"/>
      <c r="Z753" s="327"/>
      <c r="AA753" s="327"/>
      <c r="AB753" s="327"/>
      <c r="AC753" s="327"/>
      <c r="AD753" s="327"/>
      <c r="AE753" s="327"/>
    </row>
    <row r="754" spans="1:31" ht="15.75" customHeight="1" x14ac:dyDescent="0.25">
      <c r="A754" s="327"/>
      <c r="B754" s="327"/>
      <c r="C754" s="327"/>
      <c r="D754" s="327"/>
      <c r="E754" s="327"/>
      <c r="F754" s="327"/>
      <c r="G754" s="327"/>
      <c r="H754" s="399"/>
      <c r="I754" s="327"/>
      <c r="J754" s="327"/>
      <c r="K754" s="327"/>
      <c r="L754" s="327"/>
      <c r="M754" s="327"/>
      <c r="N754" s="327"/>
      <c r="O754" s="327"/>
      <c r="P754" s="327"/>
      <c r="Q754" s="327"/>
      <c r="R754" s="327"/>
      <c r="S754" s="327"/>
      <c r="T754" s="327"/>
      <c r="U754" s="327"/>
      <c r="V754" s="327"/>
      <c r="W754" s="327"/>
      <c r="X754" s="327"/>
      <c r="Y754" s="327"/>
      <c r="Z754" s="327"/>
      <c r="AA754" s="327"/>
      <c r="AB754" s="327"/>
      <c r="AC754" s="327"/>
      <c r="AD754" s="327"/>
      <c r="AE754" s="327"/>
    </row>
    <row r="755" spans="1:31" ht="15.75" customHeight="1" x14ac:dyDescent="0.25">
      <c r="A755" s="327"/>
      <c r="B755" s="327"/>
      <c r="C755" s="327"/>
      <c r="D755" s="327"/>
      <c r="E755" s="327"/>
      <c r="F755" s="327"/>
      <c r="G755" s="327"/>
      <c r="H755" s="399"/>
      <c r="I755" s="327"/>
      <c r="J755" s="327"/>
      <c r="K755" s="327"/>
      <c r="L755" s="327"/>
      <c r="M755" s="327"/>
      <c r="N755" s="327"/>
      <c r="O755" s="327"/>
      <c r="P755" s="327"/>
      <c r="Q755" s="327"/>
      <c r="R755" s="327"/>
      <c r="S755" s="327"/>
      <c r="T755" s="327"/>
      <c r="U755" s="327"/>
      <c r="V755" s="327"/>
      <c r="W755" s="327"/>
      <c r="X755" s="327"/>
      <c r="Y755" s="327"/>
      <c r="Z755" s="327"/>
      <c r="AA755" s="327"/>
      <c r="AB755" s="327"/>
      <c r="AC755" s="327"/>
      <c r="AD755" s="327"/>
      <c r="AE755" s="327"/>
    </row>
    <row r="756" spans="1:31" ht="15.75" customHeight="1" x14ac:dyDescent="0.25">
      <c r="A756" s="327"/>
      <c r="B756" s="327"/>
      <c r="C756" s="327"/>
      <c r="D756" s="327"/>
      <c r="E756" s="327"/>
      <c r="F756" s="327"/>
      <c r="G756" s="327"/>
      <c r="H756" s="399"/>
      <c r="I756" s="327"/>
      <c r="J756" s="327"/>
      <c r="K756" s="327"/>
      <c r="L756" s="327"/>
      <c r="M756" s="327"/>
      <c r="N756" s="327"/>
      <c r="O756" s="327"/>
      <c r="P756" s="327"/>
      <c r="Q756" s="327"/>
      <c r="R756" s="327"/>
      <c r="S756" s="327"/>
      <c r="T756" s="327"/>
      <c r="U756" s="327"/>
      <c r="V756" s="327"/>
      <c r="W756" s="327"/>
      <c r="X756" s="327"/>
      <c r="Y756" s="327"/>
      <c r="Z756" s="327"/>
      <c r="AA756" s="327"/>
      <c r="AB756" s="327"/>
      <c r="AC756" s="327"/>
      <c r="AD756" s="327"/>
      <c r="AE756" s="327"/>
    </row>
    <row r="757" spans="1:31" ht="15.75" customHeight="1" x14ac:dyDescent="0.25">
      <c r="A757" s="327"/>
      <c r="B757" s="327"/>
      <c r="C757" s="327"/>
      <c r="D757" s="327"/>
      <c r="E757" s="327"/>
      <c r="F757" s="327"/>
      <c r="G757" s="327"/>
      <c r="H757" s="399"/>
      <c r="I757" s="327"/>
      <c r="J757" s="327"/>
      <c r="K757" s="327"/>
      <c r="L757" s="327"/>
      <c r="M757" s="327"/>
      <c r="N757" s="327"/>
      <c r="O757" s="327"/>
      <c r="P757" s="327"/>
      <c r="Q757" s="327"/>
      <c r="R757" s="327"/>
      <c r="S757" s="327"/>
      <c r="T757" s="327"/>
      <c r="U757" s="327"/>
      <c r="V757" s="327"/>
      <c r="W757" s="327"/>
      <c r="X757" s="327"/>
      <c r="Y757" s="327"/>
      <c r="Z757" s="327"/>
      <c r="AA757" s="327"/>
      <c r="AB757" s="327"/>
      <c r="AC757" s="327"/>
      <c r="AD757" s="327"/>
      <c r="AE757" s="327"/>
    </row>
    <row r="758" spans="1:31" ht="15.75" customHeight="1" x14ac:dyDescent="0.25">
      <c r="A758" s="327"/>
      <c r="B758" s="327"/>
      <c r="C758" s="327"/>
      <c r="D758" s="327"/>
      <c r="E758" s="327"/>
      <c r="F758" s="327"/>
      <c r="G758" s="327"/>
      <c r="H758" s="399"/>
      <c r="I758" s="327"/>
      <c r="J758" s="327"/>
      <c r="K758" s="327"/>
      <c r="L758" s="327"/>
      <c r="M758" s="327"/>
      <c r="N758" s="327"/>
      <c r="O758" s="327"/>
      <c r="P758" s="327"/>
      <c r="Q758" s="327"/>
      <c r="R758" s="327"/>
      <c r="S758" s="327"/>
      <c r="T758" s="327"/>
      <c r="U758" s="327"/>
      <c r="V758" s="327"/>
      <c r="W758" s="327"/>
      <c r="X758" s="327"/>
      <c r="Y758" s="327"/>
      <c r="Z758" s="327"/>
      <c r="AA758" s="327"/>
      <c r="AB758" s="327"/>
      <c r="AC758" s="327"/>
      <c r="AD758" s="327"/>
      <c r="AE758" s="327"/>
    </row>
    <row r="759" spans="1:31" ht="15.75" customHeight="1" x14ac:dyDescent="0.25">
      <c r="A759" s="327"/>
      <c r="B759" s="327"/>
      <c r="C759" s="327"/>
      <c r="D759" s="327"/>
      <c r="E759" s="327"/>
      <c r="F759" s="327"/>
      <c r="G759" s="327"/>
      <c r="H759" s="399"/>
      <c r="I759" s="327"/>
      <c r="J759" s="327"/>
      <c r="K759" s="327"/>
      <c r="L759" s="327"/>
      <c r="M759" s="327"/>
      <c r="N759" s="327"/>
      <c r="O759" s="327"/>
      <c r="P759" s="327"/>
      <c r="Q759" s="327"/>
      <c r="R759" s="327"/>
      <c r="S759" s="327"/>
      <c r="T759" s="327"/>
      <c r="U759" s="327"/>
      <c r="V759" s="327"/>
      <c r="W759" s="327"/>
      <c r="X759" s="327"/>
      <c r="Y759" s="327"/>
      <c r="Z759" s="327"/>
      <c r="AA759" s="327"/>
      <c r="AB759" s="327"/>
      <c r="AC759" s="327"/>
      <c r="AD759" s="327"/>
      <c r="AE759" s="327"/>
    </row>
    <row r="760" spans="1:31" ht="15.75" customHeight="1" x14ac:dyDescent="0.25">
      <c r="A760" s="327"/>
      <c r="B760" s="327"/>
      <c r="C760" s="327"/>
      <c r="D760" s="327"/>
      <c r="E760" s="327"/>
      <c r="F760" s="327"/>
      <c r="G760" s="327"/>
      <c r="H760" s="399"/>
      <c r="I760" s="327"/>
      <c r="J760" s="327"/>
      <c r="K760" s="327"/>
      <c r="L760" s="327"/>
      <c r="M760" s="327"/>
      <c r="N760" s="327"/>
      <c r="O760" s="327"/>
      <c r="P760" s="327"/>
      <c r="Q760" s="327"/>
      <c r="R760" s="327"/>
      <c r="S760" s="327"/>
      <c r="T760" s="327"/>
      <c r="U760" s="327"/>
      <c r="V760" s="327"/>
      <c r="W760" s="327"/>
      <c r="X760" s="327"/>
      <c r="Y760" s="327"/>
      <c r="Z760" s="327"/>
      <c r="AA760" s="327"/>
      <c r="AB760" s="327"/>
      <c r="AC760" s="327"/>
      <c r="AD760" s="327"/>
      <c r="AE760" s="327"/>
    </row>
    <row r="761" spans="1:31" ht="15.75" customHeight="1" x14ac:dyDescent="0.25">
      <c r="A761" s="327"/>
      <c r="B761" s="327"/>
      <c r="C761" s="327"/>
      <c r="D761" s="327"/>
      <c r="E761" s="327"/>
      <c r="F761" s="327"/>
      <c r="G761" s="327"/>
      <c r="H761" s="399"/>
      <c r="I761" s="327"/>
      <c r="J761" s="327"/>
      <c r="K761" s="327"/>
      <c r="L761" s="327"/>
      <c r="M761" s="327"/>
      <c r="N761" s="327"/>
      <c r="O761" s="327"/>
      <c r="P761" s="327"/>
      <c r="Q761" s="327"/>
      <c r="R761" s="327"/>
      <c r="S761" s="327"/>
      <c r="T761" s="327"/>
      <c r="U761" s="327"/>
      <c r="V761" s="327"/>
      <c r="W761" s="327"/>
      <c r="X761" s="327"/>
      <c r="Y761" s="327"/>
      <c r="Z761" s="327"/>
      <c r="AA761" s="327"/>
      <c r="AB761" s="327"/>
      <c r="AC761" s="327"/>
      <c r="AD761" s="327"/>
      <c r="AE761" s="327"/>
    </row>
    <row r="762" spans="1:31" ht="15.75" customHeight="1" x14ac:dyDescent="0.25">
      <c r="A762" s="327"/>
      <c r="B762" s="327"/>
      <c r="C762" s="327"/>
      <c r="D762" s="327"/>
      <c r="E762" s="327"/>
      <c r="F762" s="327"/>
      <c r="G762" s="327"/>
      <c r="H762" s="399"/>
      <c r="I762" s="327"/>
      <c r="J762" s="327"/>
      <c r="K762" s="327"/>
      <c r="L762" s="327"/>
      <c r="M762" s="327"/>
      <c r="N762" s="327"/>
      <c r="O762" s="327"/>
      <c r="P762" s="327"/>
      <c r="Q762" s="327"/>
      <c r="R762" s="327"/>
      <c r="S762" s="327"/>
      <c r="T762" s="327"/>
      <c r="U762" s="327"/>
      <c r="V762" s="327"/>
      <c r="W762" s="327"/>
      <c r="X762" s="327"/>
      <c r="Y762" s="327"/>
      <c r="Z762" s="327"/>
      <c r="AA762" s="327"/>
      <c r="AB762" s="327"/>
      <c r="AC762" s="327"/>
      <c r="AD762" s="327"/>
      <c r="AE762" s="327"/>
    </row>
    <row r="763" spans="1:31" ht="15.75" customHeight="1" x14ac:dyDescent="0.25">
      <c r="A763" s="327"/>
      <c r="B763" s="327"/>
      <c r="C763" s="327"/>
      <c r="D763" s="327"/>
      <c r="E763" s="327"/>
      <c r="F763" s="327"/>
      <c r="G763" s="327"/>
      <c r="H763" s="399"/>
      <c r="I763" s="327"/>
      <c r="J763" s="327"/>
      <c r="K763" s="327"/>
      <c r="L763" s="327"/>
      <c r="M763" s="327"/>
      <c r="N763" s="327"/>
      <c r="O763" s="327"/>
      <c r="P763" s="327"/>
      <c r="Q763" s="327"/>
      <c r="R763" s="327"/>
      <c r="S763" s="327"/>
      <c r="T763" s="327"/>
      <c r="U763" s="327"/>
      <c r="V763" s="327"/>
      <c r="W763" s="327"/>
      <c r="X763" s="327"/>
      <c r="Y763" s="327"/>
      <c r="Z763" s="327"/>
      <c r="AA763" s="327"/>
      <c r="AB763" s="327"/>
      <c r="AC763" s="327"/>
      <c r="AD763" s="327"/>
      <c r="AE763" s="327"/>
    </row>
    <row r="764" spans="1:31" ht="15.75" customHeight="1" x14ac:dyDescent="0.25">
      <c r="A764" s="327"/>
      <c r="B764" s="327"/>
      <c r="C764" s="327"/>
      <c r="D764" s="327"/>
      <c r="E764" s="327"/>
      <c r="F764" s="327"/>
      <c r="G764" s="327"/>
      <c r="H764" s="399"/>
      <c r="I764" s="327"/>
      <c r="J764" s="327"/>
      <c r="K764" s="327"/>
      <c r="L764" s="327"/>
      <c r="M764" s="327"/>
      <c r="N764" s="327"/>
      <c r="O764" s="327"/>
      <c r="P764" s="327"/>
      <c r="Q764" s="327"/>
      <c r="R764" s="327"/>
      <c r="S764" s="327"/>
      <c r="T764" s="327"/>
      <c r="U764" s="327"/>
      <c r="V764" s="327"/>
      <c r="W764" s="327"/>
      <c r="X764" s="327"/>
      <c r="Y764" s="327"/>
      <c r="Z764" s="327"/>
      <c r="AA764" s="327"/>
      <c r="AB764" s="327"/>
      <c r="AC764" s="327"/>
      <c r="AD764" s="327"/>
      <c r="AE764" s="327"/>
    </row>
    <row r="765" spans="1:31" ht="15.75" customHeight="1" x14ac:dyDescent="0.25">
      <c r="A765" s="327"/>
      <c r="B765" s="327"/>
      <c r="C765" s="327"/>
      <c r="D765" s="327"/>
      <c r="E765" s="327"/>
      <c r="F765" s="327"/>
      <c r="G765" s="327"/>
      <c r="H765" s="399"/>
      <c r="I765" s="327"/>
      <c r="J765" s="327"/>
      <c r="K765" s="327"/>
      <c r="L765" s="327"/>
      <c r="M765" s="327"/>
      <c r="N765" s="327"/>
      <c r="O765" s="327"/>
      <c r="P765" s="327"/>
      <c r="Q765" s="327"/>
      <c r="R765" s="327"/>
      <c r="S765" s="327"/>
      <c r="T765" s="327"/>
      <c r="U765" s="327"/>
      <c r="V765" s="327"/>
      <c r="W765" s="327"/>
      <c r="X765" s="327"/>
      <c r="Y765" s="327"/>
      <c r="Z765" s="327"/>
      <c r="AA765" s="327"/>
      <c r="AB765" s="327"/>
      <c r="AC765" s="327"/>
      <c r="AD765" s="327"/>
      <c r="AE765" s="327"/>
    </row>
    <row r="766" spans="1:31" ht="15.75" customHeight="1" x14ac:dyDescent="0.25">
      <c r="A766" s="327"/>
      <c r="B766" s="327"/>
      <c r="C766" s="327"/>
      <c r="D766" s="327"/>
      <c r="E766" s="327"/>
      <c r="F766" s="327"/>
      <c r="G766" s="327"/>
      <c r="H766" s="399"/>
      <c r="I766" s="327"/>
      <c r="J766" s="327"/>
      <c r="K766" s="327"/>
      <c r="L766" s="327"/>
      <c r="M766" s="327"/>
      <c r="N766" s="327"/>
      <c r="O766" s="327"/>
      <c r="P766" s="327"/>
      <c r="Q766" s="327"/>
      <c r="R766" s="327"/>
      <c r="S766" s="327"/>
      <c r="T766" s="327"/>
      <c r="U766" s="327"/>
      <c r="V766" s="327"/>
      <c r="W766" s="327"/>
      <c r="X766" s="327"/>
      <c r="Y766" s="327"/>
      <c r="Z766" s="327"/>
      <c r="AA766" s="327"/>
      <c r="AB766" s="327"/>
      <c r="AC766" s="327"/>
      <c r="AD766" s="327"/>
      <c r="AE766" s="327"/>
    </row>
    <row r="767" spans="1:31" ht="15.75" customHeight="1" x14ac:dyDescent="0.25">
      <c r="A767" s="327"/>
      <c r="B767" s="327"/>
      <c r="C767" s="327"/>
      <c r="D767" s="327"/>
      <c r="E767" s="327"/>
      <c r="F767" s="327"/>
      <c r="G767" s="327"/>
      <c r="H767" s="399"/>
      <c r="I767" s="327"/>
      <c r="J767" s="327"/>
      <c r="K767" s="327"/>
      <c r="L767" s="327"/>
      <c r="M767" s="327"/>
      <c r="N767" s="327"/>
      <c r="O767" s="327"/>
      <c r="P767" s="327"/>
      <c r="Q767" s="327"/>
      <c r="R767" s="327"/>
      <c r="S767" s="327"/>
      <c r="T767" s="327"/>
      <c r="U767" s="327"/>
      <c r="V767" s="327"/>
      <c r="W767" s="327"/>
      <c r="X767" s="327"/>
      <c r="Y767" s="327"/>
      <c r="Z767" s="327"/>
      <c r="AA767" s="327"/>
      <c r="AB767" s="327"/>
      <c r="AC767" s="327"/>
      <c r="AD767" s="327"/>
      <c r="AE767" s="327"/>
    </row>
    <row r="768" spans="1:31" ht="15.75" customHeight="1" x14ac:dyDescent="0.25">
      <c r="A768" s="327"/>
      <c r="B768" s="327"/>
      <c r="C768" s="327"/>
      <c r="D768" s="327"/>
      <c r="E768" s="327"/>
      <c r="F768" s="327"/>
      <c r="G768" s="327"/>
      <c r="H768" s="399"/>
      <c r="I768" s="327"/>
      <c r="J768" s="327"/>
      <c r="K768" s="327"/>
      <c r="L768" s="327"/>
      <c r="M768" s="327"/>
      <c r="N768" s="327"/>
      <c r="O768" s="327"/>
      <c r="P768" s="327"/>
      <c r="Q768" s="327"/>
      <c r="R768" s="327"/>
      <c r="S768" s="327"/>
      <c r="T768" s="327"/>
      <c r="U768" s="327"/>
      <c r="V768" s="327"/>
      <c r="W768" s="327"/>
      <c r="X768" s="327"/>
      <c r="Y768" s="327"/>
      <c r="Z768" s="327"/>
      <c r="AA768" s="327"/>
      <c r="AB768" s="327"/>
      <c r="AC768" s="327"/>
      <c r="AD768" s="327"/>
      <c r="AE768" s="327"/>
    </row>
    <row r="769" spans="1:31" ht="15.75" customHeight="1" x14ac:dyDescent="0.25">
      <c r="A769" s="327"/>
      <c r="B769" s="327"/>
      <c r="C769" s="327"/>
      <c r="D769" s="327"/>
      <c r="E769" s="327"/>
      <c r="F769" s="327"/>
      <c r="G769" s="327"/>
      <c r="H769" s="399"/>
      <c r="I769" s="327"/>
      <c r="J769" s="327"/>
      <c r="K769" s="327"/>
      <c r="L769" s="327"/>
      <c r="M769" s="327"/>
      <c r="N769" s="327"/>
      <c r="O769" s="327"/>
      <c r="P769" s="327"/>
      <c r="Q769" s="327"/>
      <c r="R769" s="327"/>
      <c r="S769" s="327"/>
      <c r="T769" s="327"/>
      <c r="U769" s="327"/>
      <c r="V769" s="327"/>
      <c r="W769" s="327"/>
      <c r="X769" s="327"/>
      <c r="Y769" s="327"/>
      <c r="Z769" s="327"/>
      <c r="AA769" s="327"/>
      <c r="AB769" s="327"/>
      <c r="AC769" s="327"/>
      <c r="AD769" s="327"/>
      <c r="AE769" s="327"/>
    </row>
    <row r="770" spans="1:31" ht="15.75" customHeight="1" x14ac:dyDescent="0.25">
      <c r="A770" s="327"/>
      <c r="B770" s="327"/>
      <c r="C770" s="327"/>
      <c r="D770" s="327"/>
      <c r="E770" s="327"/>
      <c r="F770" s="327"/>
      <c r="G770" s="327"/>
      <c r="H770" s="399"/>
      <c r="I770" s="327"/>
      <c r="J770" s="327"/>
      <c r="K770" s="327"/>
      <c r="L770" s="327"/>
      <c r="M770" s="327"/>
      <c r="N770" s="327"/>
      <c r="O770" s="327"/>
      <c r="P770" s="327"/>
      <c r="Q770" s="327"/>
      <c r="R770" s="327"/>
      <c r="S770" s="327"/>
      <c r="T770" s="327"/>
      <c r="U770" s="327"/>
      <c r="V770" s="327"/>
      <c r="W770" s="327"/>
      <c r="X770" s="327"/>
      <c r="Y770" s="327"/>
      <c r="Z770" s="327"/>
      <c r="AA770" s="327"/>
      <c r="AB770" s="327"/>
      <c r="AC770" s="327"/>
      <c r="AD770" s="327"/>
      <c r="AE770" s="327"/>
    </row>
    <row r="771" spans="1:31" ht="15.75" customHeight="1" x14ac:dyDescent="0.25">
      <c r="A771" s="327"/>
      <c r="B771" s="327"/>
      <c r="C771" s="327"/>
      <c r="D771" s="327"/>
      <c r="E771" s="327"/>
      <c r="F771" s="327"/>
      <c r="G771" s="327"/>
      <c r="H771" s="399"/>
      <c r="I771" s="327"/>
      <c r="J771" s="327"/>
      <c r="K771" s="327"/>
      <c r="L771" s="327"/>
      <c r="M771" s="327"/>
      <c r="N771" s="327"/>
      <c r="O771" s="327"/>
      <c r="P771" s="327"/>
      <c r="Q771" s="327"/>
      <c r="R771" s="327"/>
      <c r="S771" s="327"/>
      <c r="T771" s="327"/>
      <c r="U771" s="327"/>
      <c r="V771" s="327"/>
      <c r="W771" s="327"/>
      <c r="X771" s="327"/>
      <c r="Y771" s="327"/>
      <c r="Z771" s="327"/>
      <c r="AA771" s="327"/>
      <c r="AB771" s="327"/>
      <c r="AC771" s="327"/>
      <c r="AD771" s="327"/>
      <c r="AE771" s="327"/>
    </row>
    <row r="772" spans="1:31" ht="15.75" customHeight="1" x14ac:dyDescent="0.25">
      <c r="A772" s="327"/>
      <c r="B772" s="327"/>
      <c r="C772" s="327"/>
      <c r="D772" s="327"/>
      <c r="E772" s="327"/>
      <c r="F772" s="327"/>
      <c r="G772" s="327"/>
      <c r="H772" s="399"/>
      <c r="I772" s="327"/>
      <c r="J772" s="327"/>
      <c r="K772" s="327"/>
      <c r="L772" s="327"/>
      <c r="M772" s="327"/>
      <c r="N772" s="327"/>
      <c r="O772" s="327"/>
      <c r="P772" s="327"/>
      <c r="Q772" s="327"/>
      <c r="R772" s="327"/>
      <c r="S772" s="327"/>
      <c r="T772" s="327"/>
      <c r="U772" s="327"/>
      <c r="V772" s="327"/>
      <c r="W772" s="327"/>
      <c r="X772" s="327"/>
      <c r="Y772" s="327"/>
      <c r="Z772" s="327"/>
      <c r="AA772" s="327"/>
      <c r="AB772" s="327"/>
      <c r="AC772" s="327"/>
      <c r="AD772" s="327"/>
      <c r="AE772" s="327"/>
    </row>
    <row r="773" spans="1:31" ht="15.75" customHeight="1" x14ac:dyDescent="0.25">
      <c r="A773" s="327"/>
      <c r="B773" s="327"/>
      <c r="C773" s="327"/>
      <c r="D773" s="327"/>
      <c r="E773" s="327"/>
      <c r="F773" s="327"/>
      <c r="G773" s="327"/>
      <c r="H773" s="399"/>
      <c r="I773" s="327"/>
      <c r="J773" s="327"/>
      <c r="K773" s="327"/>
      <c r="L773" s="327"/>
      <c r="M773" s="327"/>
      <c r="N773" s="327"/>
      <c r="O773" s="327"/>
      <c r="P773" s="327"/>
      <c r="Q773" s="327"/>
      <c r="R773" s="327"/>
      <c r="S773" s="327"/>
      <c r="T773" s="327"/>
      <c r="U773" s="327"/>
      <c r="V773" s="327"/>
      <c r="W773" s="327"/>
      <c r="X773" s="327"/>
      <c r="Y773" s="327"/>
      <c r="Z773" s="327"/>
      <c r="AA773" s="327"/>
      <c r="AB773" s="327"/>
      <c r="AC773" s="327"/>
      <c r="AD773" s="327"/>
      <c r="AE773" s="327"/>
    </row>
    <row r="774" spans="1:31" ht="15.75" customHeight="1" x14ac:dyDescent="0.25">
      <c r="A774" s="327"/>
      <c r="B774" s="327"/>
      <c r="C774" s="327"/>
      <c r="D774" s="327"/>
      <c r="E774" s="327"/>
      <c r="F774" s="327"/>
      <c r="G774" s="327"/>
      <c r="H774" s="399"/>
      <c r="I774" s="327"/>
      <c r="J774" s="327"/>
      <c r="K774" s="327"/>
      <c r="L774" s="327"/>
      <c r="M774" s="327"/>
      <c r="N774" s="327"/>
      <c r="O774" s="327"/>
      <c r="P774" s="327"/>
      <c r="Q774" s="327"/>
      <c r="R774" s="327"/>
      <c r="S774" s="327"/>
      <c r="T774" s="327"/>
      <c r="U774" s="327"/>
      <c r="V774" s="327"/>
      <c r="W774" s="327"/>
      <c r="X774" s="327"/>
      <c r="Y774" s="327"/>
      <c r="Z774" s="327"/>
      <c r="AA774" s="327"/>
      <c r="AB774" s="327"/>
      <c r="AC774" s="327"/>
      <c r="AD774" s="327"/>
      <c r="AE774" s="327"/>
    </row>
    <row r="775" spans="1:31" ht="15.75" customHeight="1" x14ac:dyDescent="0.25">
      <c r="A775" s="327"/>
      <c r="B775" s="327"/>
      <c r="C775" s="327"/>
      <c r="D775" s="327"/>
      <c r="E775" s="327"/>
      <c r="F775" s="327"/>
      <c r="G775" s="327"/>
      <c r="H775" s="399"/>
      <c r="I775" s="327"/>
      <c r="J775" s="327"/>
      <c r="K775" s="327"/>
      <c r="L775" s="327"/>
      <c r="M775" s="327"/>
      <c r="N775" s="327"/>
      <c r="O775" s="327"/>
      <c r="P775" s="327"/>
      <c r="Q775" s="327"/>
      <c r="R775" s="327"/>
      <c r="S775" s="327"/>
      <c r="T775" s="327"/>
      <c r="U775" s="327"/>
      <c r="V775" s="327"/>
      <c r="W775" s="327"/>
      <c r="X775" s="327"/>
      <c r="Y775" s="327"/>
      <c r="Z775" s="327"/>
      <c r="AA775" s="327"/>
      <c r="AB775" s="327"/>
      <c r="AC775" s="327"/>
      <c r="AD775" s="327"/>
      <c r="AE775" s="327"/>
    </row>
    <row r="776" spans="1:31" ht="15.75" customHeight="1" x14ac:dyDescent="0.25">
      <c r="A776" s="327"/>
      <c r="B776" s="327"/>
      <c r="C776" s="327"/>
      <c r="D776" s="327"/>
      <c r="E776" s="327"/>
      <c r="F776" s="327"/>
      <c r="G776" s="327"/>
      <c r="H776" s="399"/>
      <c r="I776" s="327"/>
      <c r="J776" s="327"/>
      <c r="K776" s="327"/>
      <c r="L776" s="327"/>
      <c r="M776" s="327"/>
      <c r="N776" s="327"/>
      <c r="O776" s="327"/>
      <c r="P776" s="327"/>
      <c r="Q776" s="327"/>
      <c r="R776" s="327"/>
      <c r="S776" s="327"/>
      <c r="T776" s="327"/>
      <c r="U776" s="327"/>
      <c r="V776" s="327"/>
      <c r="W776" s="327"/>
      <c r="X776" s="327"/>
      <c r="Y776" s="327"/>
      <c r="Z776" s="327"/>
      <c r="AA776" s="327"/>
      <c r="AB776" s="327"/>
      <c r="AC776" s="327"/>
      <c r="AD776" s="327"/>
      <c r="AE776" s="327"/>
    </row>
    <row r="777" spans="1:31" ht="15.75" customHeight="1" x14ac:dyDescent="0.25">
      <c r="A777" s="327"/>
      <c r="B777" s="327"/>
      <c r="C777" s="327"/>
      <c r="D777" s="327"/>
      <c r="E777" s="327"/>
      <c r="F777" s="327"/>
      <c r="G777" s="327"/>
      <c r="H777" s="399"/>
      <c r="I777" s="327"/>
      <c r="J777" s="327"/>
      <c r="K777" s="327"/>
      <c r="L777" s="327"/>
      <c r="M777" s="327"/>
      <c r="N777" s="327"/>
      <c r="O777" s="327"/>
      <c r="P777" s="327"/>
      <c r="Q777" s="327"/>
      <c r="R777" s="327"/>
      <c r="S777" s="327"/>
      <c r="T777" s="327"/>
      <c r="U777" s="327"/>
      <c r="V777" s="327"/>
      <c r="W777" s="327"/>
      <c r="X777" s="327"/>
      <c r="Y777" s="327"/>
      <c r="Z777" s="327"/>
      <c r="AA777" s="327"/>
      <c r="AB777" s="327"/>
      <c r="AC777" s="327"/>
      <c r="AD777" s="327"/>
      <c r="AE777" s="327"/>
    </row>
    <row r="778" spans="1:31" ht="15.75" customHeight="1" x14ac:dyDescent="0.25">
      <c r="A778" s="327"/>
      <c r="B778" s="327"/>
      <c r="C778" s="327"/>
      <c r="D778" s="327"/>
      <c r="E778" s="327"/>
      <c r="F778" s="327"/>
      <c r="G778" s="327"/>
      <c r="H778" s="399"/>
      <c r="I778" s="327"/>
      <c r="J778" s="327"/>
      <c r="K778" s="327"/>
      <c r="L778" s="327"/>
      <c r="M778" s="327"/>
      <c r="N778" s="327"/>
      <c r="O778" s="327"/>
      <c r="P778" s="327"/>
      <c r="Q778" s="327"/>
      <c r="R778" s="327"/>
      <c r="S778" s="327"/>
      <c r="T778" s="327"/>
      <c r="U778" s="327"/>
      <c r="V778" s="327"/>
      <c r="W778" s="327"/>
      <c r="X778" s="327"/>
      <c r="Y778" s="327"/>
      <c r="Z778" s="327"/>
      <c r="AA778" s="327"/>
      <c r="AB778" s="327"/>
      <c r="AC778" s="327"/>
      <c r="AD778" s="327"/>
      <c r="AE778" s="327"/>
    </row>
    <row r="779" spans="1:31" ht="15.75" customHeight="1" x14ac:dyDescent="0.25">
      <c r="A779" s="327"/>
      <c r="B779" s="327"/>
      <c r="C779" s="327"/>
      <c r="D779" s="327"/>
      <c r="E779" s="327"/>
      <c r="F779" s="327"/>
      <c r="G779" s="327"/>
      <c r="H779" s="399"/>
      <c r="I779" s="327"/>
      <c r="J779" s="327"/>
      <c r="K779" s="327"/>
      <c r="L779" s="327"/>
      <c r="M779" s="327"/>
      <c r="N779" s="327"/>
      <c r="O779" s="327"/>
      <c r="P779" s="327"/>
      <c r="Q779" s="327"/>
      <c r="R779" s="327"/>
      <c r="S779" s="327"/>
      <c r="T779" s="327"/>
      <c r="U779" s="327"/>
      <c r="V779" s="327"/>
      <c r="W779" s="327"/>
      <c r="X779" s="327"/>
      <c r="Y779" s="327"/>
      <c r="Z779" s="327"/>
      <c r="AA779" s="327"/>
      <c r="AB779" s="327"/>
      <c r="AC779" s="327"/>
      <c r="AD779" s="327"/>
      <c r="AE779" s="327"/>
    </row>
    <row r="780" spans="1:31" ht="15.75" customHeight="1" x14ac:dyDescent="0.25">
      <c r="A780" s="327"/>
      <c r="B780" s="327"/>
      <c r="C780" s="327"/>
      <c r="D780" s="327"/>
      <c r="E780" s="327"/>
      <c r="F780" s="327"/>
      <c r="G780" s="327"/>
      <c r="H780" s="399"/>
      <c r="I780" s="327"/>
      <c r="J780" s="327"/>
      <c r="K780" s="327"/>
      <c r="L780" s="327"/>
      <c r="M780" s="327"/>
      <c r="N780" s="327"/>
      <c r="O780" s="327"/>
      <c r="P780" s="327"/>
      <c r="Q780" s="327"/>
      <c r="R780" s="327"/>
      <c r="S780" s="327"/>
      <c r="T780" s="327"/>
      <c r="U780" s="327"/>
      <c r="V780" s="327"/>
      <c r="W780" s="327"/>
      <c r="X780" s="327"/>
      <c r="Y780" s="327"/>
      <c r="Z780" s="327"/>
      <c r="AA780" s="327"/>
      <c r="AB780" s="327"/>
      <c r="AC780" s="327"/>
      <c r="AD780" s="327"/>
      <c r="AE780" s="327"/>
    </row>
    <row r="781" spans="1:31" ht="15.75" customHeight="1" x14ac:dyDescent="0.25">
      <c r="A781" s="327"/>
      <c r="B781" s="327"/>
      <c r="C781" s="327"/>
      <c r="D781" s="327"/>
      <c r="E781" s="327"/>
      <c r="F781" s="327"/>
      <c r="G781" s="327"/>
      <c r="H781" s="399"/>
      <c r="I781" s="327"/>
      <c r="J781" s="327"/>
      <c r="K781" s="327"/>
      <c r="L781" s="327"/>
      <c r="M781" s="327"/>
      <c r="N781" s="327"/>
      <c r="O781" s="327"/>
      <c r="P781" s="327"/>
      <c r="Q781" s="327"/>
      <c r="R781" s="327"/>
      <c r="S781" s="327"/>
      <c r="T781" s="327"/>
      <c r="U781" s="327"/>
      <c r="V781" s="327"/>
      <c r="W781" s="327"/>
      <c r="X781" s="327"/>
      <c r="Y781" s="327"/>
      <c r="Z781" s="327"/>
      <c r="AA781" s="327"/>
      <c r="AB781" s="327"/>
      <c r="AC781" s="327"/>
      <c r="AD781" s="327"/>
      <c r="AE781" s="327"/>
    </row>
    <row r="782" spans="1:31" ht="15.75" customHeight="1" x14ac:dyDescent="0.25">
      <c r="A782" s="327"/>
      <c r="B782" s="327"/>
      <c r="C782" s="327"/>
      <c r="D782" s="327"/>
      <c r="E782" s="327"/>
      <c r="F782" s="327"/>
      <c r="G782" s="327"/>
      <c r="H782" s="399"/>
      <c r="I782" s="327"/>
      <c r="J782" s="327"/>
      <c r="K782" s="327"/>
      <c r="L782" s="327"/>
      <c r="M782" s="327"/>
      <c r="N782" s="327"/>
      <c r="O782" s="327"/>
      <c r="P782" s="327"/>
      <c r="Q782" s="327"/>
      <c r="R782" s="327"/>
      <c r="S782" s="327"/>
      <c r="T782" s="327"/>
      <c r="U782" s="327"/>
      <c r="V782" s="327"/>
      <c r="W782" s="327"/>
      <c r="X782" s="327"/>
      <c r="Y782" s="327"/>
      <c r="Z782" s="327"/>
      <c r="AA782" s="327"/>
      <c r="AB782" s="327"/>
      <c r="AC782" s="327"/>
      <c r="AD782" s="327"/>
      <c r="AE782" s="327"/>
    </row>
    <row r="783" spans="1:31" ht="15.75" customHeight="1" x14ac:dyDescent="0.25">
      <c r="A783" s="327"/>
      <c r="B783" s="327"/>
      <c r="C783" s="327"/>
      <c r="D783" s="327"/>
      <c r="E783" s="327"/>
      <c r="F783" s="327"/>
      <c r="G783" s="327"/>
      <c r="H783" s="399"/>
      <c r="I783" s="327"/>
      <c r="J783" s="327"/>
      <c r="K783" s="327"/>
      <c r="L783" s="327"/>
      <c r="M783" s="327"/>
      <c r="N783" s="327"/>
      <c r="O783" s="327"/>
      <c r="P783" s="327"/>
      <c r="Q783" s="327"/>
      <c r="R783" s="327"/>
      <c r="S783" s="327"/>
      <c r="T783" s="327"/>
      <c r="U783" s="327"/>
      <c r="V783" s="327"/>
      <c r="W783" s="327"/>
      <c r="X783" s="327"/>
      <c r="Y783" s="327"/>
      <c r="Z783" s="327"/>
      <c r="AA783" s="327"/>
      <c r="AB783" s="327"/>
      <c r="AC783" s="327"/>
      <c r="AD783" s="327"/>
      <c r="AE783" s="327"/>
    </row>
    <row r="784" spans="1:31" ht="15.75" customHeight="1" x14ac:dyDescent="0.25">
      <c r="A784" s="327"/>
      <c r="B784" s="327"/>
      <c r="C784" s="327"/>
      <c r="D784" s="327"/>
      <c r="E784" s="327"/>
      <c r="F784" s="327"/>
      <c r="G784" s="327"/>
      <c r="H784" s="399"/>
      <c r="I784" s="327"/>
      <c r="J784" s="327"/>
      <c r="K784" s="327"/>
      <c r="L784" s="327"/>
      <c r="M784" s="327"/>
      <c r="N784" s="327"/>
      <c r="O784" s="327"/>
      <c r="P784" s="327"/>
      <c r="Q784" s="327"/>
      <c r="R784" s="327"/>
      <c r="S784" s="327"/>
      <c r="T784" s="327"/>
      <c r="U784" s="327"/>
      <c r="V784" s="327"/>
      <c r="W784" s="327"/>
      <c r="X784" s="327"/>
      <c r="Y784" s="327"/>
      <c r="Z784" s="327"/>
      <c r="AA784" s="327"/>
      <c r="AB784" s="327"/>
      <c r="AC784" s="327"/>
      <c r="AD784" s="327"/>
      <c r="AE784" s="327"/>
    </row>
    <row r="785" spans="1:31" ht="15.75" customHeight="1" x14ac:dyDescent="0.25">
      <c r="A785" s="327"/>
      <c r="B785" s="327"/>
      <c r="C785" s="327"/>
      <c r="D785" s="327"/>
      <c r="E785" s="327"/>
      <c r="F785" s="327"/>
      <c r="G785" s="327"/>
      <c r="H785" s="399"/>
      <c r="I785" s="327"/>
      <c r="J785" s="327"/>
      <c r="K785" s="327"/>
      <c r="L785" s="327"/>
      <c r="M785" s="327"/>
      <c r="N785" s="327"/>
      <c r="O785" s="327"/>
      <c r="P785" s="327"/>
      <c r="Q785" s="327"/>
      <c r="R785" s="327"/>
      <c r="S785" s="327"/>
      <c r="T785" s="327"/>
      <c r="U785" s="327"/>
      <c r="V785" s="327"/>
      <c r="W785" s="327"/>
      <c r="X785" s="327"/>
      <c r="Y785" s="327"/>
      <c r="Z785" s="327"/>
      <c r="AA785" s="327"/>
      <c r="AB785" s="327"/>
      <c r="AC785" s="327"/>
      <c r="AD785" s="327"/>
      <c r="AE785" s="327"/>
    </row>
    <row r="786" spans="1:31" ht="15.75" customHeight="1" x14ac:dyDescent="0.25">
      <c r="A786" s="327"/>
      <c r="B786" s="327"/>
      <c r="C786" s="327"/>
      <c r="D786" s="327"/>
      <c r="E786" s="327"/>
      <c r="F786" s="327"/>
      <c r="G786" s="327"/>
      <c r="H786" s="399"/>
      <c r="I786" s="327"/>
      <c r="J786" s="327"/>
      <c r="K786" s="327"/>
      <c r="L786" s="327"/>
      <c r="M786" s="327"/>
      <c r="N786" s="327"/>
      <c r="O786" s="327"/>
      <c r="P786" s="327"/>
      <c r="Q786" s="327"/>
      <c r="R786" s="327"/>
      <c r="S786" s="327"/>
      <c r="T786" s="327"/>
      <c r="U786" s="327"/>
      <c r="V786" s="327"/>
      <c r="W786" s="327"/>
      <c r="X786" s="327"/>
      <c r="Y786" s="327"/>
      <c r="Z786" s="327"/>
      <c r="AA786" s="327"/>
      <c r="AB786" s="327"/>
      <c r="AC786" s="327"/>
      <c r="AD786" s="327"/>
      <c r="AE786" s="327"/>
    </row>
    <row r="787" spans="1:31" ht="15.75" customHeight="1" x14ac:dyDescent="0.25">
      <c r="A787" s="327"/>
      <c r="B787" s="327"/>
      <c r="C787" s="327"/>
      <c r="D787" s="327"/>
      <c r="E787" s="327"/>
      <c r="F787" s="327"/>
      <c r="G787" s="327"/>
      <c r="H787" s="399"/>
      <c r="I787" s="327"/>
      <c r="J787" s="327"/>
      <c r="K787" s="327"/>
      <c r="L787" s="327"/>
      <c r="M787" s="327"/>
      <c r="N787" s="327"/>
      <c r="O787" s="327"/>
      <c r="P787" s="327"/>
      <c r="Q787" s="327"/>
      <c r="R787" s="327"/>
      <c r="S787" s="327"/>
      <c r="T787" s="327"/>
      <c r="U787" s="327"/>
      <c r="V787" s="327"/>
      <c r="W787" s="327"/>
      <c r="X787" s="327"/>
      <c r="Y787" s="327"/>
      <c r="Z787" s="327"/>
      <c r="AA787" s="327"/>
      <c r="AB787" s="327"/>
      <c r="AC787" s="327"/>
      <c r="AD787" s="327"/>
      <c r="AE787" s="327"/>
    </row>
    <row r="788" spans="1:31" ht="15.75" customHeight="1" x14ac:dyDescent="0.25">
      <c r="A788" s="327"/>
      <c r="B788" s="327"/>
      <c r="C788" s="327"/>
      <c r="D788" s="327"/>
      <c r="E788" s="327"/>
      <c r="F788" s="327"/>
      <c r="G788" s="327"/>
      <c r="H788" s="399"/>
      <c r="I788" s="327"/>
      <c r="J788" s="327"/>
      <c r="K788" s="327"/>
      <c r="L788" s="327"/>
      <c r="M788" s="327"/>
      <c r="N788" s="327"/>
      <c r="O788" s="327"/>
      <c r="P788" s="327"/>
      <c r="Q788" s="327"/>
      <c r="R788" s="327"/>
      <c r="S788" s="327"/>
      <c r="T788" s="327"/>
      <c r="U788" s="327"/>
      <c r="V788" s="327"/>
      <c r="W788" s="327"/>
      <c r="X788" s="327"/>
      <c r="Y788" s="327"/>
      <c r="Z788" s="327"/>
      <c r="AA788" s="327"/>
      <c r="AB788" s="327"/>
      <c r="AC788" s="327"/>
      <c r="AD788" s="327"/>
      <c r="AE788" s="327"/>
    </row>
    <row r="789" spans="1:31" ht="15.75" customHeight="1" x14ac:dyDescent="0.25">
      <c r="A789" s="327"/>
      <c r="B789" s="327"/>
      <c r="C789" s="327"/>
      <c r="D789" s="327"/>
      <c r="E789" s="327"/>
      <c r="F789" s="327"/>
      <c r="G789" s="327"/>
      <c r="H789" s="399"/>
      <c r="I789" s="327"/>
      <c r="J789" s="327"/>
      <c r="K789" s="327"/>
      <c r="L789" s="327"/>
      <c r="M789" s="327"/>
      <c r="N789" s="327"/>
      <c r="O789" s="327"/>
      <c r="P789" s="327"/>
      <c r="Q789" s="327"/>
      <c r="R789" s="327"/>
      <c r="S789" s="327"/>
      <c r="T789" s="327"/>
      <c r="U789" s="327"/>
      <c r="V789" s="327"/>
      <c r="W789" s="327"/>
      <c r="X789" s="327"/>
      <c r="Y789" s="327"/>
      <c r="Z789" s="327"/>
      <c r="AA789" s="327"/>
      <c r="AB789" s="327"/>
      <c r="AC789" s="327"/>
      <c r="AD789" s="327"/>
      <c r="AE789" s="327"/>
    </row>
    <row r="790" spans="1:31" ht="15.75" customHeight="1" x14ac:dyDescent="0.25">
      <c r="A790" s="327"/>
      <c r="B790" s="327"/>
      <c r="C790" s="327"/>
      <c r="D790" s="327"/>
      <c r="E790" s="327"/>
      <c r="F790" s="327"/>
      <c r="G790" s="327"/>
      <c r="H790" s="399"/>
      <c r="I790" s="327"/>
      <c r="J790" s="327"/>
      <c r="K790" s="327"/>
      <c r="L790" s="327"/>
      <c r="M790" s="327"/>
      <c r="N790" s="327"/>
      <c r="O790" s="327"/>
      <c r="P790" s="327"/>
      <c r="Q790" s="327"/>
      <c r="R790" s="327"/>
      <c r="S790" s="327"/>
      <c r="T790" s="327"/>
      <c r="U790" s="327"/>
      <c r="V790" s="327"/>
      <c r="W790" s="327"/>
      <c r="X790" s="327"/>
      <c r="Y790" s="327"/>
      <c r="Z790" s="327"/>
      <c r="AA790" s="327"/>
      <c r="AB790" s="327"/>
      <c r="AC790" s="327"/>
      <c r="AD790" s="327"/>
      <c r="AE790" s="327"/>
    </row>
    <row r="791" spans="1:31" ht="15.75" customHeight="1" x14ac:dyDescent="0.25">
      <c r="A791" s="327"/>
      <c r="B791" s="327"/>
      <c r="C791" s="327"/>
      <c r="D791" s="327"/>
      <c r="E791" s="327"/>
      <c r="F791" s="327"/>
      <c r="G791" s="327"/>
      <c r="H791" s="399"/>
      <c r="I791" s="327"/>
      <c r="J791" s="327"/>
      <c r="K791" s="327"/>
      <c r="L791" s="327"/>
      <c r="M791" s="327"/>
      <c r="N791" s="327"/>
      <c r="O791" s="327"/>
      <c r="P791" s="327"/>
      <c r="Q791" s="327"/>
      <c r="R791" s="327"/>
      <c r="S791" s="327"/>
      <c r="T791" s="327"/>
      <c r="U791" s="327"/>
      <c r="V791" s="327"/>
      <c r="W791" s="327"/>
      <c r="X791" s="327"/>
      <c r="Y791" s="327"/>
      <c r="Z791" s="327"/>
      <c r="AA791" s="327"/>
      <c r="AB791" s="327"/>
      <c r="AC791" s="327"/>
      <c r="AD791" s="327"/>
      <c r="AE791" s="327"/>
    </row>
    <row r="792" spans="1:31" ht="15.75" customHeight="1" x14ac:dyDescent="0.25">
      <c r="A792" s="327"/>
      <c r="B792" s="327"/>
      <c r="C792" s="327"/>
      <c r="D792" s="327"/>
      <c r="E792" s="327"/>
      <c r="F792" s="327"/>
      <c r="G792" s="327"/>
      <c r="H792" s="399"/>
      <c r="I792" s="327"/>
      <c r="J792" s="327"/>
      <c r="K792" s="327"/>
      <c r="L792" s="327"/>
      <c r="M792" s="327"/>
      <c r="N792" s="327"/>
      <c r="O792" s="327"/>
      <c r="P792" s="327"/>
      <c r="Q792" s="327"/>
      <c r="R792" s="327"/>
      <c r="S792" s="327"/>
      <c r="T792" s="327"/>
      <c r="U792" s="327"/>
      <c r="V792" s="327"/>
      <c r="W792" s="327"/>
      <c r="X792" s="327"/>
      <c r="Y792" s="327"/>
      <c r="Z792" s="327"/>
      <c r="AA792" s="327"/>
      <c r="AB792" s="327"/>
      <c r="AC792" s="327"/>
      <c r="AD792" s="327"/>
      <c r="AE792" s="327"/>
    </row>
    <row r="793" spans="1:31" ht="15.75" customHeight="1" x14ac:dyDescent="0.25">
      <c r="A793" s="327"/>
      <c r="B793" s="327"/>
      <c r="C793" s="327"/>
      <c r="D793" s="327"/>
      <c r="E793" s="327"/>
      <c r="F793" s="327"/>
      <c r="G793" s="327"/>
      <c r="H793" s="399"/>
      <c r="I793" s="327"/>
      <c r="J793" s="327"/>
      <c r="K793" s="327"/>
      <c r="L793" s="327"/>
      <c r="M793" s="327"/>
      <c r="N793" s="327"/>
      <c r="O793" s="327"/>
      <c r="P793" s="327"/>
      <c r="Q793" s="327"/>
      <c r="R793" s="327"/>
      <c r="S793" s="327"/>
      <c r="T793" s="327"/>
      <c r="U793" s="327"/>
      <c r="V793" s="327"/>
      <c r="W793" s="327"/>
      <c r="X793" s="327"/>
      <c r="Y793" s="327"/>
      <c r="Z793" s="327"/>
      <c r="AA793" s="327"/>
      <c r="AB793" s="327"/>
      <c r="AC793" s="327"/>
      <c r="AD793" s="327"/>
      <c r="AE793" s="327"/>
    </row>
    <row r="794" spans="1:31" ht="15.75" customHeight="1" x14ac:dyDescent="0.25">
      <c r="A794" s="327"/>
      <c r="B794" s="327"/>
      <c r="C794" s="327"/>
      <c r="D794" s="327"/>
      <c r="E794" s="327"/>
      <c r="F794" s="327"/>
      <c r="G794" s="327"/>
      <c r="H794" s="399"/>
      <c r="I794" s="327"/>
      <c r="J794" s="327"/>
      <c r="K794" s="327"/>
      <c r="L794" s="327"/>
      <c r="M794" s="327"/>
      <c r="N794" s="327"/>
      <c r="O794" s="327"/>
      <c r="P794" s="327"/>
      <c r="Q794" s="327"/>
      <c r="R794" s="327"/>
      <c r="S794" s="327"/>
      <c r="T794" s="327"/>
      <c r="U794" s="327"/>
      <c r="V794" s="327"/>
      <c r="W794" s="327"/>
      <c r="X794" s="327"/>
      <c r="Y794" s="327"/>
      <c r="Z794" s="327"/>
      <c r="AA794" s="327"/>
      <c r="AB794" s="327"/>
      <c r="AC794" s="327"/>
      <c r="AD794" s="327"/>
      <c r="AE794" s="327"/>
    </row>
    <row r="795" spans="1:31" ht="15.75" customHeight="1" x14ac:dyDescent="0.25">
      <c r="A795" s="327"/>
      <c r="B795" s="327"/>
      <c r="C795" s="327"/>
      <c r="D795" s="327"/>
      <c r="E795" s="327"/>
      <c r="F795" s="327"/>
      <c r="G795" s="327"/>
      <c r="H795" s="399"/>
      <c r="I795" s="327"/>
      <c r="J795" s="327"/>
      <c r="K795" s="327"/>
      <c r="L795" s="327"/>
      <c r="M795" s="327"/>
      <c r="N795" s="327"/>
      <c r="O795" s="327"/>
      <c r="P795" s="327"/>
      <c r="Q795" s="327"/>
      <c r="R795" s="327"/>
      <c r="S795" s="327"/>
      <c r="T795" s="327"/>
      <c r="U795" s="327"/>
      <c r="V795" s="327"/>
      <c r="W795" s="327"/>
      <c r="X795" s="327"/>
      <c r="Y795" s="327"/>
      <c r="Z795" s="327"/>
      <c r="AA795" s="327"/>
      <c r="AB795" s="327"/>
      <c r="AC795" s="327"/>
      <c r="AD795" s="327"/>
      <c r="AE795" s="327"/>
    </row>
    <row r="796" spans="1:31" ht="15.75" customHeight="1" x14ac:dyDescent="0.25">
      <c r="A796" s="327"/>
      <c r="B796" s="327"/>
      <c r="C796" s="327"/>
      <c r="D796" s="327"/>
      <c r="E796" s="327"/>
      <c r="F796" s="327"/>
      <c r="G796" s="327"/>
      <c r="H796" s="399"/>
      <c r="I796" s="327"/>
      <c r="J796" s="327"/>
      <c r="K796" s="327"/>
      <c r="L796" s="327"/>
      <c r="M796" s="327"/>
      <c r="N796" s="327"/>
      <c r="O796" s="327"/>
      <c r="P796" s="327"/>
      <c r="Q796" s="327"/>
      <c r="R796" s="327"/>
      <c r="S796" s="327"/>
      <c r="T796" s="327"/>
      <c r="U796" s="327"/>
      <c r="V796" s="327"/>
      <c r="W796" s="327"/>
      <c r="X796" s="327"/>
      <c r="Y796" s="327"/>
      <c r="Z796" s="327"/>
      <c r="AA796" s="327"/>
      <c r="AB796" s="327"/>
      <c r="AC796" s="327"/>
      <c r="AD796" s="327"/>
      <c r="AE796" s="327"/>
    </row>
    <row r="797" spans="1:31" ht="15.75" customHeight="1" x14ac:dyDescent="0.25">
      <c r="A797" s="327"/>
      <c r="B797" s="327"/>
      <c r="C797" s="327"/>
      <c r="D797" s="327"/>
      <c r="E797" s="327"/>
      <c r="F797" s="327"/>
      <c r="G797" s="327"/>
      <c r="H797" s="399"/>
      <c r="I797" s="327"/>
      <c r="J797" s="327"/>
      <c r="K797" s="327"/>
      <c r="L797" s="327"/>
      <c r="M797" s="327"/>
      <c r="N797" s="327"/>
      <c r="O797" s="327"/>
      <c r="P797" s="327"/>
      <c r="Q797" s="327"/>
      <c r="R797" s="327"/>
      <c r="S797" s="327"/>
      <c r="T797" s="327"/>
      <c r="U797" s="327"/>
      <c r="V797" s="327"/>
      <c r="W797" s="327"/>
      <c r="X797" s="327"/>
      <c r="Y797" s="327"/>
      <c r="Z797" s="327"/>
      <c r="AA797" s="327"/>
      <c r="AB797" s="327"/>
      <c r="AC797" s="327"/>
      <c r="AD797" s="327"/>
      <c r="AE797" s="327"/>
    </row>
    <row r="798" spans="1:31" ht="15.75" customHeight="1" x14ac:dyDescent="0.25">
      <c r="A798" s="327"/>
      <c r="B798" s="327"/>
      <c r="C798" s="327"/>
      <c r="D798" s="327"/>
      <c r="E798" s="327"/>
      <c r="F798" s="327"/>
      <c r="G798" s="327"/>
      <c r="H798" s="399"/>
      <c r="I798" s="327"/>
      <c r="J798" s="327"/>
      <c r="K798" s="327"/>
      <c r="L798" s="327"/>
      <c r="M798" s="327"/>
      <c r="N798" s="327"/>
      <c r="O798" s="327"/>
      <c r="P798" s="327"/>
      <c r="Q798" s="327"/>
      <c r="R798" s="327"/>
      <c r="S798" s="327"/>
      <c r="T798" s="327"/>
      <c r="U798" s="327"/>
      <c r="V798" s="327"/>
      <c r="W798" s="327"/>
      <c r="X798" s="327"/>
      <c r="Y798" s="327"/>
      <c r="Z798" s="327"/>
      <c r="AA798" s="327"/>
      <c r="AB798" s="327"/>
      <c r="AC798" s="327"/>
      <c r="AD798" s="327"/>
      <c r="AE798" s="327"/>
    </row>
    <row r="799" spans="1:31" ht="15.75" customHeight="1" x14ac:dyDescent="0.25">
      <c r="A799" s="327"/>
      <c r="B799" s="327"/>
      <c r="C799" s="327"/>
      <c r="D799" s="327"/>
      <c r="E799" s="327"/>
      <c r="F799" s="327"/>
      <c r="G799" s="327"/>
      <c r="H799" s="399"/>
      <c r="I799" s="327"/>
      <c r="J799" s="327"/>
      <c r="K799" s="327"/>
      <c r="L799" s="327"/>
      <c r="M799" s="327"/>
      <c r="N799" s="327"/>
      <c r="O799" s="327"/>
      <c r="P799" s="327"/>
      <c r="Q799" s="327"/>
      <c r="R799" s="327"/>
      <c r="S799" s="327"/>
      <c r="T799" s="327"/>
      <c r="U799" s="327"/>
      <c r="V799" s="327"/>
      <c r="W799" s="327"/>
      <c r="X799" s="327"/>
      <c r="Y799" s="327"/>
      <c r="Z799" s="327"/>
      <c r="AA799" s="327"/>
      <c r="AB799" s="327"/>
      <c r="AC799" s="327"/>
      <c r="AD799" s="327"/>
      <c r="AE799" s="327"/>
    </row>
    <row r="800" spans="1:31" ht="15.75" customHeight="1" x14ac:dyDescent="0.25">
      <c r="A800" s="327"/>
      <c r="B800" s="327"/>
      <c r="C800" s="327"/>
      <c r="D800" s="327"/>
      <c r="E800" s="327"/>
      <c r="F800" s="327"/>
      <c r="G800" s="327"/>
      <c r="H800" s="399"/>
      <c r="I800" s="327"/>
      <c r="J800" s="327"/>
      <c r="K800" s="327"/>
      <c r="L800" s="327"/>
      <c r="M800" s="327"/>
      <c r="N800" s="327"/>
      <c r="O800" s="327"/>
      <c r="P800" s="327"/>
      <c r="Q800" s="327"/>
      <c r="R800" s="327"/>
      <c r="S800" s="327"/>
      <c r="T800" s="327"/>
      <c r="U800" s="327"/>
      <c r="V800" s="327"/>
      <c r="W800" s="327"/>
      <c r="X800" s="327"/>
      <c r="Y800" s="327"/>
      <c r="Z800" s="327"/>
      <c r="AA800" s="327"/>
      <c r="AB800" s="327"/>
      <c r="AC800" s="327"/>
      <c r="AD800" s="327"/>
      <c r="AE800" s="327"/>
    </row>
    <row r="801" spans="1:31" ht="15.75" customHeight="1" x14ac:dyDescent="0.25">
      <c r="A801" s="327"/>
      <c r="B801" s="327"/>
      <c r="C801" s="327"/>
      <c r="D801" s="327"/>
      <c r="E801" s="327"/>
      <c r="F801" s="327"/>
      <c r="G801" s="327"/>
      <c r="H801" s="399"/>
      <c r="I801" s="327"/>
      <c r="J801" s="327"/>
      <c r="K801" s="327"/>
      <c r="L801" s="327"/>
      <c r="M801" s="327"/>
      <c r="N801" s="327"/>
      <c r="O801" s="327"/>
      <c r="P801" s="327"/>
      <c r="Q801" s="327"/>
      <c r="R801" s="327"/>
      <c r="S801" s="327"/>
      <c r="T801" s="327"/>
      <c r="U801" s="327"/>
      <c r="V801" s="327"/>
      <c r="W801" s="327"/>
      <c r="X801" s="327"/>
      <c r="Y801" s="327"/>
      <c r="Z801" s="327"/>
      <c r="AA801" s="327"/>
      <c r="AB801" s="327"/>
      <c r="AC801" s="327"/>
      <c r="AD801" s="327"/>
      <c r="AE801" s="327"/>
    </row>
    <row r="802" spans="1:31" ht="15.75" customHeight="1" x14ac:dyDescent="0.25">
      <c r="A802" s="327"/>
      <c r="B802" s="327"/>
      <c r="C802" s="327"/>
      <c r="D802" s="327"/>
      <c r="E802" s="327"/>
      <c r="F802" s="327"/>
      <c r="G802" s="327"/>
      <c r="H802" s="399"/>
      <c r="I802" s="327"/>
      <c r="J802" s="327"/>
      <c r="K802" s="327"/>
      <c r="L802" s="327"/>
      <c r="M802" s="327"/>
      <c r="N802" s="327"/>
      <c r="O802" s="327"/>
      <c r="P802" s="327"/>
      <c r="Q802" s="327"/>
      <c r="R802" s="327"/>
      <c r="S802" s="327"/>
      <c r="T802" s="327"/>
      <c r="U802" s="327"/>
      <c r="V802" s="327"/>
      <c r="W802" s="327"/>
      <c r="X802" s="327"/>
      <c r="Y802" s="327"/>
      <c r="Z802" s="327"/>
      <c r="AA802" s="327"/>
      <c r="AB802" s="327"/>
      <c r="AC802" s="327"/>
      <c r="AD802" s="327"/>
      <c r="AE802" s="327"/>
    </row>
    <row r="803" spans="1:31" ht="15.75" customHeight="1" x14ac:dyDescent="0.25">
      <c r="A803" s="327"/>
      <c r="B803" s="327"/>
      <c r="C803" s="327"/>
      <c r="D803" s="327"/>
      <c r="E803" s="327"/>
      <c r="F803" s="327"/>
      <c r="G803" s="327"/>
      <c r="H803" s="399"/>
      <c r="I803" s="327"/>
      <c r="J803" s="327"/>
      <c r="K803" s="327"/>
      <c r="L803" s="327"/>
      <c r="M803" s="327"/>
      <c r="N803" s="327"/>
      <c r="O803" s="327"/>
      <c r="P803" s="327"/>
      <c r="Q803" s="327"/>
      <c r="R803" s="327"/>
      <c r="S803" s="327"/>
      <c r="T803" s="327"/>
      <c r="U803" s="327"/>
      <c r="V803" s="327"/>
      <c r="W803" s="327"/>
      <c r="X803" s="327"/>
      <c r="Y803" s="327"/>
      <c r="Z803" s="327"/>
      <c r="AA803" s="327"/>
      <c r="AB803" s="327"/>
      <c r="AC803" s="327"/>
      <c r="AD803" s="327"/>
      <c r="AE803" s="327"/>
    </row>
    <row r="804" spans="1:31" ht="15.75" customHeight="1" x14ac:dyDescent="0.25">
      <c r="A804" s="327"/>
      <c r="B804" s="327"/>
      <c r="C804" s="327"/>
      <c r="D804" s="327"/>
      <c r="E804" s="327"/>
      <c r="F804" s="327"/>
      <c r="G804" s="327"/>
      <c r="H804" s="399"/>
      <c r="I804" s="327"/>
      <c r="J804" s="327"/>
      <c r="K804" s="327"/>
      <c r="L804" s="327"/>
      <c r="M804" s="327"/>
      <c r="N804" s="327"/>
      <c r="O804" s="327"/>
      <c r="P804" s="327"/>
      <c r="Q804" s="327"/>
      <c r="R804" s="327"/>
      <c r="S804" s="327"/>
      <c r="T804" s="327"/>
      <c r="U804" s="327"/>
      <c r="V804" s="327"/>
      <c r="W804" s="327"/>
      <c r="X804" s="327"/>
      <c r="Y804" s="327"/>
      <c r="Z804" s="327"/>
      <c r="AA804" s="327"/>
      <c r="AB804" s="327"/>
      <c r="AC804" s="327"/>
      <c r="AD804" s="327"/>
      <c r="AE804" s="327"/>
    </row>
    <row r="805" spans="1:31" ht="15.75" customHeight="1" x14ac:dyDescent="0.25">
      <c r="A805" s="327"/>
      <c r="B805" s="327"/>
      <c r="C805" s="327"/>
      <c r="D805" s="327"/>
      <c r="E805" s="327"/>
      <c r="F805" s="327"/>
      <c r="G805" s="327"/>
      <c r="H805" s="399"/>
      <c r="I805" s="327"/>
      <c r="J805" s="327"/>
      <c r="K805" s="327"/>
      <c r="L805" s="327"/>
      <c r="M805" s="327"/>
      <c r="N805" s="327"/>
      <c r="O805" s="327"/>
      <c r="P805" s="327"/>
      <c r="Q805" s="327"/>
      <c r="R805" s="327"/>
      <c r="S805" s="327"/>
      <c r="T805" s="327"/>
      <c r="U805" s="327"/>
      <c r="V805" s="327"/>
      <c r="W805" s="327"/>
      <c r="X805" s="327"/>
      <c r="Y805" s="327"/>
      <c r="Z805" s="327"/>
      <c r="AA805" s="327"/>
      <c r="AB805" s="327"/>
      <c r="AC805" s="327"/>
      <c r="AD805" s="327"/>
      <c r="AE805" s="327"/>
    </row>
    <row r="806" spans="1:31" ht="15.75" customHeight="1" x14ac:dyDescent="0.25">
      <c r="A806" s="327"/>
      <c r="B806" s="327"/>
      <c r="C806" s="327"/>
      <c r="D806" s="327"/>
      <c r="E806" s="327"/>
      <c r="F806" s="327"/>
      <c r="G806" s="327"/>
      <c r="H806" s="399"/>
      <c r="I806" s="327"/>
      <c r="J806" s="327"/>
      <c r="K806" s="327"/>
      <c r="L806" s="327"/>
      <c r="M806" s="327"/>
      <c r="N806" s="327"/>
      <c r="O806" s="327"/>
      <c r="P806" s="327"/>
      <c r="Q806" s="327"/>
      <c r="R806" s="327"/>
      <c r="S806" s="327"/>
      <c r="T806" s="327"/>
      <c r="U806" s="327"/>
      <c r="V806" s="327"/>
      <c r="W806" s="327"/>
      <c r="X806" s="327"/>
      <c r="Y806" s="327"/>
      <c r="Z806" s="327"/>
      <c r="AA806" s="327"/>
      <c r="AB806" s="327"/>
      <c r="AC806" s="327"/>
      <c r="AD806" s="327"/>
      <c r="AE806" s="327"/>
    </row>
    <row r="807" spans="1:31" ht="15.75" customHeight="1" x14ac:dyDescent="0.25">
      <c r="A807" s="327"/>
      <c r="B807" s="327"/>
      <c r="C807" s="327"/>
      <c r="D807" s="327"/>
      <c r="E807" s="327"/>
      <c r="F807" s="327"/>
      <c r="G807" s="327"/>
      <c r="H807" s="399"/>
      <c r="I807" s="327"/>
      <c r="J807" s="327"/>
      <c r="K807" s="327"/>
      <c r="L807" s="327"/>
      <c r="M807" s="327"/>
      <c r="N807" s="327"/>
      <c r="O807" s="327"/>
      <c r="P807" s="327"/>
      <c r="Q807" s="327"/>
      <c r="R807" s="327"/>
      <c r="S807" s="327"/>
      <c r="T807" s="327"/>
      <c r="U807" s="327"/>
      <c r="V807" s="327"/>
      <c r="W807" s="327"/>
      <c r="X807" s="327"/>
      <c r="Y807" s="327"/>
      <c r="Z807" s="327"/>
      <c r="AA807" s="327"/>
      <c r="AB807" s="327"/>
      <c r="AC807" s="327"/>
      <c r="AD807" s="327"/>
      <c r="AE807" s="327"/>
    </row>
    <row r="808" spans="1:31" ht="15.75" customHeight="1" x14ac:dyDescent="0.25">
      <c r="A808" s="327"/>
      <c r="B808" s="327"/>
      <c r="C808" s="327"/>
      <c r="D808" s="327"/>
      <c r="E808" s="327"/>
      <c r="F808" s="327"/>
      <c r="G808" s="327"/>
      <c r="H808" s="399"/>
      <c r="I808" s="327"/>
      <c r="J808" s="327"/>
      <c r="K808" s="327"/>
      <c r="L808" s="327"/>
      <c r="M808" s="327"/>
      <c r="N808" s="327"/>
      <c r="O808" s="327"/>
      <c r="P808" s="327"/>
      <c r="Q808" s="327"/>
      <c r="R808" s="327"/>
      <c r="S808" s="327"/>
      <c r="T808" s="327"/>
      <c r="U808" s="327"/>
      <c r="V808" s="327"/>
      <c r="W808" s="327"/>
      <c r="X808" s="327"/>
      <c r="Y808" s="327"/>
      <c r="Z808" s="327"/>
      <c r="AA808" s="327"/>
      <c r="AB808" s="327"/>
      <c r="AC808" s="327"/>
      <c r="AD808" s="327"/>
      <c r="AE808" s="327"/>
    </row>
    <row r="809" spans="1:31" ht="15.75" customHeight="1" x14ac:dyDescent="0.25">
      <c r="A809" s="327"/>
      <c r="B809" s="327"/>
      <c r="C809" s="327"/>
      <c r="D809" s="327"/>
      <c r="E809" s="327"/>
      <c r="F809" s="327"/>
      <c r="G809" s="327"/>
      <c r="H809" s="399"/>
      <c r="I809" s="327"/>
      <c r="J809" s="327"/>
      <c r="K809" s="327"/>
      <c r="L809" s="327"/>
      <c r="M809" s="327"/>
      <c r="N809" s="327"/>
      <c r="O809" s="327"/>
      <c r="P809" s="327"/>
      <c r="Q809" s="327"/>
      <c r="R809" s="327"/>
      <c r="S809" s="327"/>
      <c r="T809" s="327"/>
      <c r="U809" s="327"/>
      <c r="V809" s="327"/>
      <c r="W809" s="327"/>
      <c r="X809" s="327"/>
      <c r="Y809" s="327"/>
      <c r="Z809" s="327"/>
      <c r="AA809" s="327"/>
      <c r="AB809" s="327"/>
      <c r="AC809" s="327"/>
      <c r="AD809" s="327"/>
      <c r="AE809" s="327"/>
    </row>
    <row r="810" spans="1:31" ht="15.75" customHeight="1" x14ac:dyDescent="0.25">
      <c r="A810" s="327"/>
      <c r="B810" s="327"/>
      <c r="C810" s="327"/>
      <c r="D810" s="327"/>
      <c r="E810" s="327"/>
      <c r="F810" s="327"/>
      <c r="G810" s="327"/>
      <c r="H810" s="399"/>
      <c r="I810" s="327"/>
      <c r="J810" s="327"/>
      <c r="K810" s="327"/>
      <c r="L810" s="327"/>
      <c r="M810" s="327"/>
      <c r="N810" s="327"/>
      <c r="O810" s="327"/>
      <c r="P810" s="327"/>
      <c r="Q810" s="327"/>
      <c r="R810" s="327"/>
      <c r="S810" s="327"/>
      <c r="T810" s="327"/>
      <c r="U810" s="327"/>
      <c r="V810" s="327"/>
      <c r="W810" s="327"/>
      <c r="X810" s="327"/>
      <c r="Y810" s="327"/>
      <c r="Z810" s="327"/>
      <c r="AA810" s="327"/>
      <c r="AB810" s="327"/>
      <c r="AC810" s="327"/>
      <c r="AD810" s="327"/>
      <c r="AE810" s="327"/>
    </row>
    <row r="811" spans="1:31" ht="15.75" customHeight="1" x14ac:dyDescent="0.25">
      <c r="A811" s="327"/>
      <c r="B811" s="327"/>
      <c r="C811" s="327"/>
      <c r="D811" s="327"/>
      <c r="E811" s="327"/>
      <c r="F811" s="327"/>
      <c r="G811" s="327"/>
      <c r="H811" s="399"/>
      <c r="I811" s="327"/>
      <c r="J811" s="327"/>
      <c r="K811" s="327"/>
      <c r="L811" s="327"/>
      <c r="M811" s="327"/>
      <c r="N811" s="327"/>
      <c r="O811" s="327"/>
      <c r="P811" s="327"/>
      <c r="Q811" s="327"/>
      <c r="R811" s="327"/>
      <c r="S811" s="327"/>
      <c r="T811" s="327"/>
      <c r="U811" s="327"/>
      <c r="V811" s="327"/>
      <c r="W811" s="327"/>
      <c r="X811" s="327"/>
      <c r="Y811" s="327"/>
      <c r="Z811" s="327"/>
      <c r="AA811" s="327"/>
      <c r="AB811" s="327"/>
      <c r="AC811" s="327"/>
      <c r="AD811" s="327"/>
      <c r="AE811" s="327"/>
    </row>
    <row r="812" spans="1:31" ht="15.75" customHeight="1" x14ac:dyDescent="0.25">
      <c r="A812" s="327"/>
      <c r="B812" s="327"/>
      <c r="C812" s="327"/>
      <c r="D812" s="327"/>
      <c r="E812" s="327"/>
      <c r="F812" s="327"/>
      <c r="G812" s="327"/>
      <c r="H812" s="399"/>
      <c r="I812" s="327"/>
      <c r="J812" s="327"/>
      <c r="K812" s="327"/>
      <c r="L812" s="327"/>
      <c r="M812" s="327"/>
      <c r="N812" s="327"/>
      <c r="O812" s="327"/>
      <c r="P812" s="327"/>
      <c r="Q812" s="327"/>
      <c r="R812" s="327"/>
      <c r="S812" s="327"/>
      <c r="T812" s="327"/>
      <c r="U812" s="327"/>
      <c r="V812" s="327"/>
      <c r="W812" s="327"/>
      <c r="X812" s="327"/>
      <c r="Y812" s="327"/>
      <c r="Z812" s="327"/>
      <c r="AA812" s="327"/>
      <c r="AB812" s="327"/>
      <c r="AC812" s="327"/>
      <c r="AD812" s="327"/>
      <c r="AE812" s="327"/>
    </row>
    <row r="813" spans="1:31" ht="15.75" customHeight="1" x14ac:dyDescent="0.25">
      <c r="A813" s="327"/>
      <c r="B813" s="327"/>
      <c r="C813" s="327"/>
      <c r="D813" s="327"/>
      <c r="E813" s="327"/>
      <c r="F813" s="327"/>
      <c r="G813" s="327"/>
      <c r="H813" s="399"/>
      <c r="I813" s="327"/>
      <c r="J813" s="327"/>
      <c r="K813" s="327"/>
      <c r="L813" s="327"/>
      <c r="M813" s="327"/>
      <c r="N813" s="327"/>
      <c r="O813" s="327"/>
      <c r="P813" s="327"/>
      <c r="Q813" s="327"/>
      <c r="R813" s="327"/>
      <c r="S813" s="327"/>
      <c r="T813" s="327"/>
      <c r="U813" s="327"/>
      <c r="V813" s="327"/>
      <c r="W813" s="327"/>
      <c r="X813" s="327"/>
      <c r="Y813" s="327"/>
      <c r="Z813" s="327"/>
      <c r="AA813" s="327"/>
      <c r="AB813" s="327"/>
      <c r="AC813" s="327"/>
      <c r="AD813" s="327"/>
      <c r="AE813" s="327"/>
    </row>
    <row r="814" spans="1:31" ht="15.75" customHeight="1" x14ac:dyDescent="0.25">
      <c r="A814" s="327"/>
      <c r="B814" s="327"/>
      <c r="C814" s="327"/>
      <c r="D814" s="327"/>
      <c r="E814" s="327"/>
      <c r="F814" s="327"/>
      <c r="G814" s="327"/>
      <c r="H814" s="399"/>
      <c r="I814" s="327"/>
      <c r="J814" s="327"/>
      <c r="K814" s="327"/>
      <c r="L814" s="327"/>
      <c r="M814" s="327"/>
      <c r="N814" s="327"/>
      <c r="O814" s="327"/>
      <c r="P814" s="327"/>
      <c r="Q814" s="327"/>
      <c r="R814" s="327"/>
      <c r="S814" s="327"/>
      <c r="T814" s="327"/>
      <c r="U814" s="327"/>
      <c r="V814" s="327"/>
      <c r="W814" s="327"/>
      <c r="X814" s="327"/>
      <c r="Y814" s="327"/>
      <c r="Z814" s="327"/>
      <c r="AA814" s="327"/>
      <c r="AB814" s="327"/>
      <c r="AC814" s="327"/>
      <c r="AD814" s="327"/>
      <c r="AE814" s="327"/>
    </row>
    <row r="815" spans="1:31" ht="15.75" customHeight="1" x14ac:dyDescent="0.25">
      <c r="A815" s="327"/>
      <c r="B815" s="327"/>
      <c r="C815" s="327"/>
      <c r="D815" s="327"/>
      <c r="E815" s="327"/>
      <c r="F815" s="327"/>
      <c r="G815" s="327"/>
      <c r="H815" s="399"/>
      <c r="I815" s="327"/>
      <c r="J815" s="327"/>
      <c r="K815" s="327"/>
      <c r="L815" s="327"/>
      <c r="M815" s="327"/>
      <c r="N815" s="327"/>
      <c r="O815" s="327"/>
      <c r="P815" s="327"/>
      <c r="Q815" s="327"/>
      <c r="R815" s="327"/>
      <c r="S815" s="327"/>
      <c r="T815" s="327"/>
      <c r="U815" s="327"/>
      <c r="V815" s="327"/>
      <c r="W815" s="327"/>
      <c r="X815" s="327"/>
      <c r="Y815" s="327"/>
      <c r="Z815" s="327"/>
      <c r="AA815" s="327"/>
      <c r="AB815" s="327"/>
      <c r="AC815" s="327"/>
      <c r="AD815" s="327"/>
      <c r="AE815" s="327"/>
    </row>
    <row r="816" spans="1:31" ht="15.75" customHeight="1" x14ac:dyDescent="0.25">
      <c r="A816" s="327"/>
      <c r="B816" s="327"/>
      <c r="C816" s="327"/>
      <c r="D816" s="327"/>
      <c r="E816" s="327"/>
      <c r="F816" s="327"/>
      <c r="G816" s="327"/>
      <c r="H816" s="399"/>
      <c r="I816" s="327"/>
      <c r="J816" s="327"/>
      <c r="K816" s="327"/>
      <c r="L816" s="327"/>
      <c r="M816" s="327"/>
      <c r="N816" s="327"/>
      <c r="O816" s="327"/>
      <c r="P816" s="327"/>
      <c r="Q816" s="327"/>
      <c r="R816" s="327"/>
      <c r="S816" s="327"/>
      <c r="T816" s="327"/>
      <c r="U816" s="327"/>
      <c r="V816" s="327"/>
      <c r="W816" s="327"/>
      <c r="X816" s="327"/>
      <c r="Y816" s="327"/>
      <c r="Z816" s="327"/>
      <c r="AA816" s="327"/>
      <c r="AB816" s="327"/>
      <c r="AC816" s="327"/>
      <c r="AD816" s="327"/>
      <c r="AE816" s="327"/>
    </row>
    <row r="817" spans="1:31" ht="15.75" customHeight="1" x14ac:dyDescent="0.25">
      <c r="A817" s="327"/>
      <c r="B817" s="327"/>
      <c r="C817" s="327"/>
      <c r="D817" s="327"/>
      <c r="E817" s="327"/>
      <c r="F817" s="327"/>
      <c r="G817" s="327"/>
      <c r="H817" s="399"/>
      <c r="I817" s="327"/>
      <c r="J817" s="327"/>
      <c r="K817" s="327"/>
      <c r="L817" s="327"/>
      <c r="M817" s="327"/>
      <c r="N817" s="327"/>
      <c r="O817" s="327"/>
      <c r="P817" s="327"/>
      <c r="Q817" s="327"/>
      <c r="R817" s="327"/>
      <c r="S817" s="327"/>
      <c r="T817" s="327"/>
      <c r="U817" s="327"/>
      <c r="V817" s="327"/>
      <c r="W817" s="327"/>
      <c r="X817" s="327"/>
      <c r="Y817" s="327"/>
      <c r="Z817" s="327"/>
      <c r="AA817" s="327"/>
      <c r="AB817" s="327"/>
      <c r="AC817" s="327"/>
      <c r="AD817" s="327"/>
      <c r="AE817" s="327"/>
    </row>
    <row r="818" spans="1:31" ht="15.75" customHeight="1" x14ac:dyDescent="0.25">
      <c r="A818" s="327"/>
      <c r="B818" s="327"/>
      <c r="C818" s="327"/>
      <c r="D818" s="327"/>
      <c r="E818" s="327"/>
      <c r="F818" s="327"/>
      <c r="G818" s="327"/>
      <c r="H818" s="399"/>
      <c r="I818" s="327"/>
      <c r="J818" s="327"/>
      <c r="K818" s="327"/>
      <c r="L818" s="327"/>
      <c r="M818" s="327"/>
      <c r="N818" s="327"/>
      <c r="O818" s="327"/>
      <c r="P818" s="327"/>
      <c r="Q818" s="327"/>
      <c r="R818" s="327"/>
      <c r="S818" s="327"/>
      <c r="T818" s="327"/>
      <c r="U818" s="327"/>
      <c r="V818" s="327"/>
      <c r="W818" s="327"/>
      <c r="X818" s="327"/>
      <c r="Y818" s="327"/>
      <c r="Z818" s="327"/>
      <c r="AA818" s="327"/>
      <c r="AB818" s="327"/>
      <c r="AC818" s="327"/>
      <c r="AD818" s="327"/>
      <c r="AE818" s="327"/>
    </row>
    <row r="819" spans="1:31" ht="15.75" customHeight="1" x14ac:dyDescent="0.25">
      <c r="A819" s="327"/>
      <c r="B819" s="327"/>
      <c r="C819" s="327"/>
      <c r="D819" s="327"/>
      <c r="E819" s="327"/>
      <c r="F819" s="327"/>
      <c r="G819" s="327"/>
      <c r="H819" s="399"/>
      <c r="I819" s="327"/>
      <c r="J819" s="327"/>
      <c r="K819" s="327"/>
      <c r="L819" s="327"/>
      <c r="M819" s="327"/>
      <c r="N819" s="327"/>
      <c r="O819" s="327"/>
      <c r="P819" s="327"/>
      <c r="Q819" s="327"/>
      <c r="R819" s="327"/>
      <c r="S819" s="327"/>
      <c r="T819" s="327"/>
      <c r="U819" s="327"/>
      <c r="V819" s="327"/>
      <c r="W819" s="327"/>
      <c r="X819" s="327"/>
      <c r="Y819" s="327"/>
      <c r="Z819" s="327"/>
      <c r="AA819" s="327"/>
      <c r="AB819" s="327"/>
      <c r="AC819" s="327"/>
      <c r="AD819" s="327"/>
      <c r="AE819" s="327"/>
    </row>
    <row r="820" spans="1:31" ht="15.75" customHeight="1" x14ac:dyDescent="0.25">
      <c r="A820" s="327"/>
      <c r="B820" s="327"/>
      <c r="C820" s="327"/>
      <c r="D820" s="327"/>
      <c r="E820" s="327"/>
      <c r="F820" s="327"/>
      <c r="G820" s="327"/>
      <c r="H820" s="399"/>
      <c r="I820" s="327"/>
      <c r="J820" s="327"/>
      <c r="K820" s="327"/>
      <c r="L820" s="327"/>
      <c r="M820" s="327"/>
      <c r="N820" s="327"/>
      <c r="O820" s="327"/>
      <c r="P820" s="327"/>
      <c r="Q820" s="327"/>
      <c r="R820" s="327"/>
      <c r="S820" s="327"/>
      <c r="T820" s="327"/>
      <c r="U820" s="327"/>
      <c r="V820" s="327"/>
      <c r="W820" s="327"/>
      <c r="X820" s="327"/>
      <c r="Y820" s="327"/>
      <c r="Z820" s="327"/>
      <c r="AA820" s="327"/>
      <c r="AB820" s="327"/>
      <c r="AC820" s="327"/>
      <c r="AD820" s="327"/>
      <c r="AE820" s="327"/>
    </row>
    <row r="821" spans="1:31" ht="15.75" customHeight="1" x14ac:dyDescent="0.25">
      <c r="A821" s="327"/>
      <c r="B821" s="327"/>
      <c r="C821" s="327"/>
      <c r="D821" s="327"/>
      <c r="E821" s="327"/>
      <c r="F821" s="327"/>
      <c r="G821" s="327"/>
      <c r="H821" s="399"/>
      <c r="I821" s="327"/>
      <c r="J821" s="327"/>
      <c r="K821" s="327"/>
      <c r="L821" s="327"/>
      <c r="M821" s="327"/>
      <c r="N821" s="327"/>
      <c r="O821" s="327"/>
      <c r="P821" s="327"/>
      <c r="Q821" s="327"/>
      <c r="R821" s="327"/>
      <c r="S821" s="327"/>
      <c r="T821" s="327"/>
      <c r="U821" s="327"/>
      <c r="V821" s="327"/>
      <c r="W821" s="327"/>
      <c r="X821" s="327"/>
      <c r="Y821" s="327"/>
      <c r="Z821" s="327"/>
      <c r="AA821" s="327"/>
      <c r="AB821" s="327"/>
      <c r="AC821" s="327"/>
      <c r="AD821" s="327"/>
      <c r="AE821" s="327"/>
    </row>
    <row r="822" spans="1:31" ht="15.75" customHeight="1" x14ac:dyDescent="0.25">
      <c r="A822" s="327"/>
      <c r="B822" s="327"/>
      <c r="C822" s="327"/>
      <c r="D822" s="327"/>
      <c r="E822" s="327"/>
      <c r="F822" s="327"/>
      <c r="G822" s="327"/>
      <c r="H822" s="399"/>
      <c r="I822" s="327"/>
      <c r="J822" s="327"/>
      <c r="K822" s="327"/>
      <c r="L822" s="327"/>
      <c r="M822" s="327"/>
      <c r="N822" s="327"/>
      <c r="O822" s="327"/>
      <c r="P822" s="327"/>
      <c r="Q822" s="327"/>
      <c r="R822" s="327"/>
      <c r="S822" s="327"/>
      <c r="T822" s="327"/>
      <c r="U822" s="327"/>
      <c r="V822" s="327"/>
      <c r="W822" s="327"/>
      <c r="X822" s="327"/>
      <c r="Y822" s="327"/>
      <c r="Z822" s="327"/>
      <c r="AA822" s="327"/>
      <c r="AB822" s="327"/>
      <c r="AC822" s="327"/>
      <c r="AD822" s="327"/>
      <c r="AE822" s="327"/>
    </row>
    <row r="823" spans="1:31" ht="15.75" customHeight="1" x14ac:dyDescent="0.25">
      <c r="A823" s="327"/>
      <c r="B823" s="327"/>
      <c r="C823" s="327"/>
      <c r="D823" s="327"/>
      <c r="E823" s="327"/>
      <c r="F823" s="327"/>
      <c r="G823" s="327"/>
      <c r="H823" s="399"/>
      <c r="I823" s="327"/>
      <c r="J823" s="327"/>
      <c r="K823" s="327"/>
      <c r="L823" s="327"/>
      <c r="M823" s="327"/>
      <c r="N823" s="327"/>
      <c r="O823" s="327"/>
      <c r="P823" s="327"/>
      <c r="Q823" s="327"/>
      <c r="R823" s="327"/>
      <c r="S823" s="327"/>
      <c r="T823" s="327"/>
      <c r="U823" s="327"/>
      <c r="V823" s="327"/>
      <c r="W823" s="327"/>
      <c r="X823" s="327"/>
      <c r="Y823" s="327"/>
      <c r="Z823" s="327"/>
      <c r="AA823" s="327"/>
      <c r="AB823" s="327"/>
      <c r="AC823" s="327"/>
      <c r="AD823" s="327"/>
      <c r="AE823" s="327"/>
    </row>
    <row r="824" spans="1:31" ht="15.75" customHeight="1" x14ac:dyDescent="0.25">
      <c r="A824" s="327"/>
      <c r="B824" s="327"/>
      <c r="C824" s="327"/>
      <c r="D824" s="327"/>
      <c r="E824" s="327"/>
      <c r="F824" s="327"/>
      <c r="G824" s="327"/>
      <c r="H824" s="399"/>
      <c r="I824" s="327"/>
      <c r="J824" s="327"/>
      <c r="K824" s="327"/>
      <c r="L824" s="327"/>
      <c r="M824" s="327"/>
      <c r="N824" s="327"/>
      <c r="O824" s="327"/>
      <c r="P824" s="327"/>
      <c r="Q824" s="327"/>
      <c r="R824" s="327"/>
      <c r="S824" s="327"/>
      <c r="T824" s="327"/>
      <c r="U824" s="327"/>
      <c r="V824" s="327"/>
      <c r="W824" s="327"/>
      <c r="X824" s="327"/>
      <c r="Y824" s="327"/>
      <c r="Z824" s="327"/>
      <c r="AA824" s="327"/>
      <c r="AB824" s="327"/>
      <c r="AC824" s="327"/>
      <c r="AD824" s="327"/>
      <c r="AE824" s="327"/>
    </row>
    <row r="825" spans="1:31" ht="15.75" customHeight="1" x14ac:dyDescent="0.25">
      <c r="A825" s="327"/>
      <c r="B825" s="327"/>
      <c r="C825" s="327"/>
      <c r="D825" s="327"/>
      <c r="E825" s="327"/>
      <c r="F825" s="327"/>
      <c r="G825" s="327"/>
      <c r="H825" s="399"/>
      <c r="I825" s="327"/>
      <c r="J825" s="327"/>
      <c r="K825" s="327"/>
      <c r="L825" s="327"/>
      <c r="M825" s="327"/>
      <c r="N825" s="327"/>
      <c r="O825" s="327"/>
      <c r="P825" s="327"/>
      <c r="Q825" s="327"/>
      <c r="R825" s="327"/>
      <c r="S825" s="327"/>
      <c r="T825" s="327"/>
      <c r="U825" s="327"/>
      <c r="V825" s="327"/>
      <c r="W825" s="327"/>
      <c r="X825" s="327"/>
      <c r="Y825" s="327"/>
      <c r="Z825" s="327"/>
      <c r="AA825" s="327"/>
      <c r="AB825" s="327"/>
      <c r="AC825" s="327"/>
      <c r="AD825" s="327"/>
      <c r="AE825" s="327"/>
    </row>
    <row r="826" spans="1:31" ht="15.75" customHeight="1" x14ac:dyDescent="0.25">
      <c r="A826" s="327"/>
      <c r="B826" s="327"/>
      <c r="C826" s="327"/>
      <c r="D826" s="327"/>
      <c r="E826" s="327"/>
      <c r="F826" s="327"/>
      <c r="G826" s="327"/>
      <c r="H826" s="399"/>
      <c r="I826" s="327"/>
      <c r="J826" s="327"/>
      <c r="K826" s="327"/>
      <c r="L826" s="327"/>
      <c r="M826" s="327"/>
      <c r="N826" s="327"/>
      <c r="O826" s="327"/>
      <c r="P826" s="327"/>
      <c r="Q826" s="327"/>
      <c r="R826" s="327"/>
      <c r="S826" s="327"/>
      <c r="T826" s="327"/>
      <c r="U826" s="327"/>
      <c r="V826" s="327"/>
      <c r="W826" s="327"/>
      <c r="X826" s="327"/>
      <c r="Y826" s="327"/>
      <c r="Z826" s="327"/>
      <c r="AA826" s="327"/>
      <c r="AB826" s="327"/>
      <c r="AC826" s="327"/>
      <c r="AD826" s="327"/>
      <c r="AE826" s="327"/>
    </row>
    <row r="827" spans="1:31" ht="15.75" customHeight="1" x14ac:dyDescent="0.25">
      <c r="A827" s="327"/>
      <c r="B827" s="327"/>
      <c r="C827" s="327"/>
      <c r="D827" s="327"/>
      <c r="E827" s="327"/>
      <c r="F827" s="327"/>
      <c r="G827" s="327"/>
      <c r="H827" s="399"/>
      <c r="I827" s="327"/>
      <c r="J827" s="327"/>
      <c r="K827" s="327"/>
      <c r="L827" s="327"/>
      <c r="M827" s="327"/>
      <c r="N827" s="327"/>
      <c r="O827" s="327"/>
      <c r="P827" s="327"/>
      <c r="Q827" s="327"/>
      <c r="R827" s="327"/>
      <c r="S827" s="327"/>
      <c r="T827" s="327"/>
      <c r="U827" s="327"/>
      <c r="V827" s="327"/>
      <c r="W827" s="327"/>
      <c r="X827" s="327"/>
      <c r="Y827" s="327"/>
      <c r="Z827" s="327"/>
      <c r="AA827" s="327"/>
      <c r="AB827" s="327"/>
      <c r="AC827" s="327"/>
      <c r="AD827" s="327"/>
      <c r="AE827" s="327"/>
    </row>
    <row r="828" spans="1:31" ht="15.75" customHeight="1" x14ac:dyDescent="0.25">
      <c r="A828" s="327"/>
      <c r="B828" s="327"/>
      <c r="C828" s="327"/>
      <c r="D828" s="327"/>
      <c r="E828" s="327"/>
      <c r="F828" s="327"/>
      <c r="G828" s="327"/>
      <c r="H828" s="399"/>
      <c r="I828" s="327"/>
      <c r="J828" s="327"/>
      <c r="K828" s="327"/>
      <c r="L828" s="327"/>
      <c r="M828" s="327"/>
      <c r="N828" s="327"/>
      <c r="O828" s="327"/>
      <c r="P828" s="327"/>
      <c r="Q828" s="327"/>
      <c r="R828" s="327"/>
      <c r="S828" s="327"/>
      <c r="T828" s="327"/>
      <c r="U828" s="327"/>
      <c r="V828" s="327"/>
      <c r="W828" s="327"/>
      <c r="X828" s="327"/>
      <c r="Y828" s="327"/>
      <c r="Z828" s="327"/>
      <c r="AA828" s="327"/>
      <c r="AB828" s="327"/>
      <c r="AC828" s="327"/>
      <c r="AD828" s="327"/>
      <c r="AE828" s="327"/>
    </row>
    <row r="829" spans="1:31" ht="15.75" customHeight="1" x14ac:dyDescent="0.25">
      <c r="A829" s="327"/>
      <c r="B829" s="327"/>
      <c r="C829" s="327"/>
      <c r="D829" s="327"/>
      <c r="E829" s="327"/>
      <c r="F829" s="327"/>
      <c r="G829" s="327"/>
      <c r="H829" s="399"/>
      <c r="I829" s="327"/>
      <c r="J829" s="327"/>
      <c r="K829" s="327"/>
      <c r="L829" s="327"/>
      <c r="M829" s="327"/>
      <c r="N829" s="327"/>
      <c r="O829" s="327"/>
      <c r="P829" s="327"/>
      <c r="Q829" s="327"/>
      <c r="R829" s="327"/>
      <c r="S829" s="327"/>
      <c r="T829" s="327"/>
      <c r="U829" s="327"/>
      <c r="V829" s="327"/>
      <c r="W829" s="327"/>
      <c r="X829" s="327"/>
      <c r="Y829" s="327"/>
      <c r="Z829" s="327"/>
      <c r="AA829" s="327"/>
      <c r="AB829" s="327"/>
      <c r="AC829" s="327"/>
      <c r="AD829" s="327"/>
      <c r="AE829" s="327"/>
    </row>
    <row r="830" spans="1:31" ht="15.75" customHeight="1" x14ac:dyDescent="0.25">
      <c r="A830" s="327"/>
      <c r="B830" s="327"/>
      <c r="C830" s="327"/>
      <c r="D830" s="327"/>
      <c r="E830" s="327"/>
      <c r="F830" s="327"/>
      <c r="G830" s="327"/>
      <c r="H830" s="399"/>
      <c r="I830" s="327"/>
      <c r="J830" s="327"/>
      <c r="K830" s="327"/>
      <c r="L830" s="327"/>
      <c r="M830" s="327"/>
      <c r="N830" s="327"/>
      <c r="O830" s="327"/>
      <c r="P830" s="327"/>
      <c r="Q830" s="327"/>
      <c r="R830" s="327"/>
      <c r="S830" s="327"/>
      <c r="T830" s="327"/>
      <c r="U830" s="327"/>
      <c r="V830" s="327"/>
      <c r="W830" s="327"/>
      <c r="X830" s="327"/>
      <c r="Y830" s="327"/>
      <c r="Z830" s="327"/>
      <c r="AA830" s="327"/>
      <c r="AB830" s="327"/>
      <c r="AC830" s="327"/>
      <c r="AD830" s="327"/>
      <c r="AE830" s="327"/>
    </row>
    <row r="831" spans="1:31" ht="15.75" customHeight="1" x14ac:dyDescent="0.25">
      <c r="A831" s="327"/>
      <c r="B831" s="327"/>
      <c r="C831" s="327"/>
      <c r="D831" s="327"/>
      <c r="E831" s="327"/>
      <c r="F831" s="327"/>
      <c r="G831" s="327"/>
      <c r="H831" s="399"/>
      <c r="I831" s="327"/>
      <c r="J831" s="327"/>
      <c r="K831" s="327"/>
      <c r="L831" s="327"/>
      <c r="M831" s="327"/>
      <c r="N831" s="327"/>
      <c r="O831" s="327"/>
      <c r="P831" s="327"/>
      <c r="Q831" s="327"/>
      <c r="R831" s="327"/>
      <c r="S831" s="327"/>
      <c r="T831" s="327"/>
      <c r="U831" s="327"/>
      <c r="V831" s="327"/>
      <c r="W831" s="327"/>
      <c r="X831" s="327"/>
      <c r="Y831" s="327"/>
      <c r="Z831" s="327"/>
      <c r="AA831" s="327"/>
      <c r="AB831" s="327"/>
      <c r="AC831" s="327"/>
      <c r="AD831" s="327"/>
      <c r="AE831" s="327"/>
    </row>
    <row r="832" spans="1:31" ht="15.75" customHeight="1" x14ac:dyDescent="0.25">
      <c r="A832" s="327"/>
      <c r="B832" s="327"/>
      <c r="C832" s="327"/>
      <c r="D832" s="327"/>
      <c r="E832" s="327"/>
      <c r="F832" s="327"/>
      <c r="G832" s="327"/>
      <c r="H832" s="399"/>
      <c r="I832" s="327"/>
      <c r="J832" s="327"/>
      <c r="K832" s="327"/>
      <c r="L832" s="327"/>
      <c r="M832" s="327"/>
      <c r="N832" s="327"/>
      <c r="O832" s="327"/>
      <c r="P832" s="327"/>
      <c r="Q832" s="327"/>
      <c r="R832" s="327"/>
      <c r="S832" s="327"/>
      <c r="T832" s="327"/>
      <c r="U832" s="327"/>
      <c r="V832" s="327"/>
      <c r="W832" s="327"/>
      <c r="X832" s="327"/>
      <c r="Y832" s="327"/>
      <c r="Z832" s="327"/>
      <c r="AA832" s="327"/>
      <c r="AB832" s="327"/>
      <c r="AC832" s="327"/>
      <c r="AD832" s="327"/>
      <c r="AE832" s="327"/>
    </row>
    <row r="833" spans="1:31" ht="15.75" customHeight="1" x14ac:dyDescent="0.25">
      <c r="A833" s="327"/>
      <c r="B833" s="327"/>
      <c r="C833" s="327"/>
      <c r="D833" s="327"/>
      <c r="E833" s="327"/>
      <c r="F833" s="327"/>
      <c r="G833" s="327"/>
      <c r="H833" s="399"/>
      <c r="I833" s="327"/>
      <c r="J833" s="327"/>
      <c r="K833" s="327"/>
      <c r="L833" s="327"/>
      <c r="M833" s="327"/>
      <c r="N833" s="327"/>
      <c r="O833" s="327"/>
      <c r="P833" s="327"/>
      <c r="Q833" s="327"/>
      <c r="R833" s="327"/>
      <c r="S833" s="327"/>
      <c r="T833" s="327"/>
      <c r="U833" s="327"/>
      <c r="V833" s="327"/>
      <c r="W833" s="327"/>
      <c r="X833" s="327"/>
      <c r="Y833" s="327"/>
      <c r="Z833" s="327"/>
      <c r="AA833" s="327"/>
      <c r="AB833" s="327"/>
      <c r="AC833" s="327"/>
      <c r="AD833" s="327"/>
      <c r="AE833" s="327"/>
    </row>
    <row r="834" spans="1:31" ht="15.75" customHeight="1" x14ac:dyDescent="0.25">
      <c r="A834" s="327"/>
      <c r="B834" s="327"/>
      <c r="C834" s="327"/>
      <c r="D834" s="327"/>
      <c r="E834" s="327"/>
      <c r="F834" s="327"/>
      <c r="G834" s="327"/>
      <c r="H834" s="399"/>
      <c r="I834" s="327"/>
      <c r="J834" s="327"/>
      <c r="K834" s="327"/>
      <c r="L834" s="327"/>
      <c r="M834" s="327"/>
      <c r="N834" s="327"/>
      <c r="O834" s="327"/>
      <c r="P834" s="327"/>
      <c r="Q834" s="327"/>
      <c r="R834" s="327"/>
      <c r="S834" s="327"/>
      <c r="T834" s="327"/>
      <c r="U834" s="327"/>
      <c r="V834" s="327"/>
      <c r="W834" s="327"/>
      <c r="X834" s="327"/>
      <c r="Y834" s="327"/>
      <c r="Z834" s="327"/>
      <c r="AA834" s="327"/>
      <c r="AB834" s="327"/>
      <c r="AC834" s="327"/>
      <c r="AD834" s="327"/>
      <c r="AE834" s="327"/>
    </row>
    <row r="835" spans="1:31" ht="15.75" customHeight="1" x14ac:dyDescent="0.25">
      <c r="A835" s="327"/>
      <c r="B835" s="327"/>
      <c r="C835" s="327"/>
      <c r="D835" s="327"/>
      <c r="E835" s="327"/>
      <c r="F835" s="327"/>
      <c r="G835" s="327"/>
      <c r="H835" s="399"/>
      <c r="I835" s="327"/>
      <c r="J835" s="327"/>
      <c r="K835" s="327"/>
      <c r="L835" s="327"/>
      <c r="M835" s="327"/>
      <c r="N835" s="327"/>
      <c r="O835" s="327"/>
      <c r="P835" s="327"/>
      <c r="Q835" s="327"/>
      <c r="R835" s="327"/>
      <c r="S835" s="327"/>
      <c r="T835" s="327"/>
      <c r="U835" s="327"/>
      <c r="V835" s="327"/>
      <c r="W835" s="327"/>
      <c r="X835" s="327"/>
      <c r="Y835" s="327"/>
      <c r="Z835" s="327"/>
      <c r="AA835" s="327"/>
      <c r="AB835" s="327"/>
      <c r="AC835" s="327"/>
      <c r="AD835" s="327"/>
      <c r="AE835" s="327"/>
    </row>
    <row r="836" spans="1:31" ht="15.75" customHeight="1" x14ac:dyDescent="0.25">
      <c r="A836" s="327"/>
      <c r="B836" s="327"/>
      <c r="C836" s="327"/>
      <c r="D836" s="327"/>
      <c r="E836" s="327"/>
      <c r="F836" s="327"/>
      <c r="G836" s="327"/>
      <c r="H836" s="399"/>
      <c r="I836" s="327"/>
      <c r="J836" s="327"/>
      <c r="K836" s="327"/>
      <c r="L836" s="327"/>
      <c r="M836" s="327"/>
      <c r="N836" s="327"/>
      <c r="O836" s="327"/>
      <c r="P836" s="327"/>
      <c r="Q836" s="327"/>
      <c r="R836" s="327"/>
      <c r="S836" s="327"/>
      <c r="T836" s="327"/>
      <c r="U836" s="327"/>
      <c r="V836" s="327"/>
      <c r="W836" s="327"/>
      <c r="X836" s="327"/>
      <c r="Y836" s="327"/>
      <c r="Z836" s="327"/>
      <c r="AA836" s="327"/>
      <c r="AB836" s="327"/>
      <c r="AC836" s="327"/>
      <c r="AD836" s="327"/>
      <c r="AE836" s="327"/>
    </row>
    <row r="837" spans="1:31" ht="15.75" customHeight="1" x14ac:dyDescent="0.25">
      <c r="A837" s="327"/>
      <c r="B837" s="327"/>
      <c r="C837" s="327"/>
      <c r="D837" s="327"/>
      <c r="E837" s="327"/>
      <c r="F837" s="327"/>
      <c r="G837" s="327"/>
      <c r="H837" s="399"/>
      <c r="I837" s="327"/>
      <c r="J837" s="327"/>
      <c r="K837" s="327"/>
      <c r="L837" s="327"/>
      <c r="M837" s="327"/>
      <c r="N837" s="327"/>
      <c r="O837" s="327"/>
      <c r="P837" s="327"/>
      <c r="Q837" s="327"/>
      <c r="R837" s="327"/>
      <c r="S837" s="327"/>
      <c r="T837" s="327"/>
      <c r="U837" s="327"/>
      <c r="V837" s="327"/>
      <c r="W837" s="327"/>
      <c r="X837" s="327"/>
      <c r="Y837" s="327"/>
      <c r="Z837" s="327"/>
      <c r="AA837" s="327"/>
      <c r="AB837" s="327"/>
      <c r="AC837" s="327"/>
      <c r="AD837" s="327"/>
      <c r="AE837" s="327"/>
    </row>
    <row r="838" spans="1:31" ht="15.75" customHeight="1" x14ac:dyDescent="0.25">
      <c r="A838" s="327"/>
      <c r="B838" s="327"/>
      <c r="C838" s="327"/>
      <c r="D838" s="327"/>
      <c r="E838" s="327"/>
      <c r="F838" s="327"/>
      <c r="G838" s="327"/>
      <c r="H838" s="399"/>
      <c r="I838" s="327"/>
      <c r="J838" s="327"/>
      <c r="K838" s="327"/>
      <c r="L838" s="327"/>
      <c r="M838" s="327"/>
      <c r="N838" s="327"/>
      <c r="O838" s="327"/>
      <c r="P838" s="327"/>
      <c r="Q838" s="327"/>
      <c r="R838" s="327"/>
      <c r="S838" s="327"/>
      <c r="T838" s="327"/>
      <c r="U838" s="327"/>
      <c r="V838" s="327"/>
      <c r="W838" s="327"/>
      <c r="X838" s="327"/>
      <c r="Y838" s="327"/>
      <c r="Z838" s="327"/>
      <c r="AA838" s="327"/>
      <c r="AB838" s="327"/>
      <c r="AC838" s="327"/>
      <c r="AD838" s="327"/>
      <c r="AE838" s="327"/>
    </row>
    <row r="839" spans="1:31" ht="15.75" customHeight="1" x14ac:dyDescent="0.25">
      <c r="A839" s="327"/>
      <c r="B839" s="327"/>
      <c r="C839" s="327"/>
      <c r="D839" s="327"/>
      <c r="E839" s="327"/>
      <c r="F839" s="327"/>
      <c r="G839" s="327"/>
      <c r="H839" s="399"/>
      <c r="I839" s="327"/>
      <c r="J839" s="327"/>
      <c r="K839" s="327"/>
      <c r="L839" s="327"/>
      <c r="M839" s="327"/>
      <c r="N839" s="327"/>
      <c r="O839" s="327"/>
      <c r="P839" s="327"/>
      <c r="Q839" s="327"/>
      <c r="R839" s="327"/>
      <c r="S839" s="327"/>
      <c r="T839" s="327"/>
      <c r="U839" s="327"/>
      <c r="V839" s="327"/>
      <c r="W839" s="327"/>
      <c r="X839" s="327"/>
      <c r="Y839" s="327"/>
      <c r="Z839" s="327"/>
      <c r="AA839" s="327"/>
      <c r="AB839" s="327"/>
      <c r="AC839" s="327"/>
      <c r="AD839" s="327"/>
      <c r="AE839" s="327"/>
    </row>
    <row r="840" spans="1:31" ht="15.75" customHeight="1" x14ac:dyDescent="0.25">
      <c r="A840" s="327"/>
      <c r="B840" s="327"/>
      <c r="C840" s="327"/>
      <c r="D840" s="327"/>
      <c r="E840" s="327"/>
      <c r="F840" s="327"/>
      <c r="G840" s="327"/>
      <c r="H840" s="399"/>
      <c r="I840" s="327"/>
      <c r="J840" s="327"/>
      <c r="K840" s="327"/>
      <c r="L840" s="327"/>
      <c r="M840" s="327"/>
      <c r="N840" s="327"/>
      <c r="O840" s="327"/>
      <c r="P840" s="327"/>
      <c r="Q840" s="327"/>
      <c r="R840" s="327"/>
      <c r="S840" s="327"/>
      <c r="T840" s="327"/>
      <c r="U840" s="327"/>
      <c r="V840" s="327"/>
      <c r="W840" s="327"/>
      <c r="X840" s="327"/>
      <c r="Y840" s="327"/>
      <c r="Z840" s="327"/>
      <c r="AA840" s="327"/>
      <c r="AB840" s="327"/>
      <c r="AC840" s="327"/>
      <c r="AD840" s="327"/>
      <c r="AE840" s="327"/>
    </row>
    <row r="841" spans="1:31" ht="15.75" customHeight="1" x14ac:dyDescent="0.25">
      <c r="A841" s="327"/>
      <c r="B841" s="327"/>
      <c r="C841" s="327"/>
      <c r="D841" s="327"/>
      <c r="E841" s="327"/>
      <c r="F841" s="327"/>
      <c r="G841" s="327"/>
      <c r="H841" s="399"/>
      <c r="I841" s="327"/>
      <c r="J841" s="327"/>
      <c r="K841" s="327"/>
      <c r="L841" s="327"/>
      <c r="M841" s="327"/>
      <c r="N841" s="327"/>
      <c r="O841" s="327"/>
      <c r="P841" s="327"/>
      <c r="Q841" s="327"/>
      <c r="R841" s="327"/>
      <c r="S841" s="327"/>
      <c r="T841" s="327"/>
      <c r="U841" s="327"/>
      <c r="V841" s="327"/>
      <c r="W841" s="327"/>
      <c r="X841" s="327"/>
      <c r="Y841" s="327"/>
      <c r="Z841" s="327"/>
      <c r="AA841" s="327"/>
      <c r="AB841" s="327"/>
      <c r="AC841" s="327"/>
      <c r="AD841" s="327"/>
      <c r="AE841" s="327"/>
    </row>
    <row r="842" spans="1:31" ht="15.75" customHeight="1" x14ac:dyDescent="0.25">
      <c r="A842" s="327"/>
      <c r="B842" s="327"/>
      <c r="C842" s="327"/>
      <c r="D842" s="327"/>
      <c r="E842" s="327"/>
      <c r="F842" s="327"/>
      <c r="G842" s="327"/>
      <c r="H842" s="399"/>
      <c r="I842" s="327"/>
      <c r="J842" s="327"/>
      <c r="K842" s="327"/>
      <c r="L842" s="327"/>
      <c r="M842" s="327"/>
      <c r="N842" s="327"/>
      <c r="O842" s="327"/>
      <c r="P842" s="327"/>
      <c r="Q842" s="327"/>
      <c r="R842" s="327"/>
      <c r="S842" s="327"/>
      <c r="T842" s="327"/>
      <c r="U842" s="327"/>
      <c r="V842" s="327"/>
      <c r="W842" s="327"/>
      <c r="X842" s="327"/>
      <c r="Y842" s="327"/>
      <c r="Z842" s="327"/>
      <c r="AA842" s="327"/>
      <c r="AB842" s="327"/>
      <c r="AC842" s="327"/>
      <c r="AD842" s="327"/>
      <c r="AE842" s="327"/>
    </row>
    <row r="843" spans="1:31" ht="15.75" customHeight="1" x14ac:dyDescent="0.25">
      <c r="A843" s="327"/>
      <c r="B843" s="327"/>
      <c r="C843" s="327"/>
      <c r="D843" s="327"/>
      <c r="E843" s="327"/>
      <c r="F843" s="327"/>
      <c r="G843" s="327"/>
      <c r="H843" s="399"/>
      <c r="I843" s="327"/>
      <c r="J843" s="327"/>
      <c r="K843" s="327"/>
      <c r="L843" s="327"/>
      <c r="M843" s="327"/>
      <c r="N843" s="327"/>
      <c r="O843" s="327"/>
      <c r="P843" s="327"/>
      <c r="Q843" s="327"/>
      <c r="R843" s="327"/>
      <c r="S843" s="327"/>
      <c r="T843" s="327"/>
      <c r="U843" s="327"/>
      <c r="V843" s="327"/>
      <c r="W843" s="327"/>
      <c r="X843" s="327"/>
      <c r="Y843" s="327"/>
      <c r="Z843" s="327"/>
      <c r="AA843" s="327"/>
      <c r="AB843" s="327"/>
      <c r="AC843" s="327"/>
      <c r="AD843" s="327"/>
      <c r="AE843" s="327"/>
    </row>
    <row r="844" spans="1:31" ht="15.75" customHeight="1" x14ac:dyDescent="0.25">
      <c r="A844" s="327"/>
      <c r="B844" s="327"/>
      <c r="C844" s="327"/>
      <c r="D844" s="327"/>
      <c r="E844" s="327"/>
      <c r="F844" s="327"/>
      <c r="G844" s="327"/>
      <c r="H844" s="399"/>
      <c r="I844" s="327"/>
      <c r="J844" s="327"/>
      <c r="K844" s="327"/>
      <c r="L844" s="327"/>
      <c r="M844" s="327"/>
      <c r="N844" s="327"/>
      <c r="O844" s="327"/>
      <c r="P844" s="327"/>
      <c r="Q844" s="327"/>
      <c r="R844" s="327"/>
      <c r="S844" s="327"/>
      <c r="T844" s="327"/>
      <c r="U844" s="327"/>
      <c r="V844" s="327"/>
      <c r="W844" s="327"/>
      <c r="X844" s="327"/>
      <c r="Y844" s="327"/>
      <c r="Z844" s="327"/>
      <c r="AA844" s="327"/>
      <c r="AB844" s="327"/>
      <c r="AC844" s="327"/>
      <c r="AD844" s="327"/>
      <c r="AE844" s="327"/>
    </row>
    <row r="845" spans="1:31" ht="15.75" customHeight="1" x14ac:dyDescent="0.25">
      <c r="A845" s="327"/>
      <c r="B845" s="327"/>
      <c r="C845" s="327"/>
      <c r="D845" s="327"/>
      <c r="E845" s="327"/>
      <c r="F845" s="327"/>
      <c r="G845" s="327"/>
      <c r="H845" s="399"/>
      <c r="I845" s="327"/>
      <c r="J845" s="327"/>
      <c r="K845" s="327"/>
      <c r="L845" s="327"/>
      <c r="M845" s="327"/>
      <c r="N845" s="327"/>
      <c r="O845" s="327"/>
      <c r="P845" s="327"/>
      <c r="Q845" s="327"/>
      <c r="R845" s="327"/>
      <c r="S845" s="327"/>
      <c r="T845" s="327"/>
      <c r="U845" s="327"/>
      <c r="V845" s="327"/>
      <c r="W845" s="327"/>
      <c r="X845" s="327"/>
      <c r="Y845" s="327"/>
      <c r="Z845" s="327"/>
      <c r="AA845" s="327"/>
      <c r="AB845" s="327"/>
      <c r="AC845" s="327"/>
      <c r="AD845" s="327"/>
      <c r="AE845" s="327"/>
    </row>
    <row r="846" spans="1:31" ht="15.75" customHeight="1" x14ac:dyDescent="0.25">
      <c r="A846" s="327"/>
      <c r="B846" s="327"/>
      <c r="C846" s="327"/>
      <c r="D846" s="327"/>
      <c r="E846" s="327"/>
      <c r="F846" s="327"/>
      <c r="G846" s="327"/>
      <c r="H846" s="399"/>
      <c r="I846" s="327"/>
      <c r="J846" s="327"/>
      <c r="K846" s="327"/>
      <c r="L846" s="327"/>
      <c r="M846" s="327"/>
      <c r="N846" s="327"/>
      <c r="O846" s="327"/>
      <c r="P846" s="327"/>
      <c r="Q846" s="327"/>
      <c r="R846" s="327"/>
      <c r="S846" s="327"/>
      <c r="T846" s="327"/>
      <c r="U846" s="327"/>
      <c r="V846" s="327"/>
      <c r="W846" s="327"/>
      <c r="X846" s="327"/>
      <c r="Y846" s="327"/>
      <c r="Z846" s="327"/>
      <c r="AA846" s="327"/>
      <c r="AB846" s="327"/>
      <c r="AC846" s="327"/>
      <c r="AD846" s="327"/>
      <c r="AE846" s="327"/>
    </row>
    <row r="847" spans="1:31" ht="15.75" customHeight="1" x14ac:dyDescent="0.25">
      <c r="A847" s="327"/>
      <c r="B847" s="327"/>
      <c r="C847" s="327"/>
      <c r="D847" s="327"/>
      <c r="E847" s="327"/>
      <c r="F847" s="327"/>
      <c r="G847" s="327"/>
      <c r="H847" s="399"/>
      <c r="I847" s="327"/>
      <c r="J847" s="327"/>
      <c r="K847" s="327"/>
      <c r="L847" s="327"/>
      <c r="M847" s="327"/>
      <c r="N847" s="327"/>
      <c r="O847" s="327"/>
      <c r="P847" s="327"/>
      <c r="Q847" s="327"/>
      <c r="R847" s="327"/>
      <c r="S847" s="327"/>
      <c r="T847" s="327"/>
      <c r="U847" s="327"/>
      <c r="V847" s="327"/>
      <c r="W847" s="327"/>
      <c r="X847" s="327"/>
      <c r="Y847" s="327"/>
      <c r="Z847" s="327"/>
      <c r="AA847" s="327"/>
      <c r="AB847" s="327"/>
      <c r="AC847" s="327"/>
      <c r="AD847" s="327"/>
      <c r="AE847" s="327"/>
    </row>
    <row r="848" spans="1:31" ht="15.75" customHeight="1" x14ac:dyDescent="0.25">
      <c r="A848" s="327"/>
      <c r="B848" s="327"/>
      <c r="C848" s="327"/>
      <c r="D848" s="327"/>
      <c r="E848" s="327"/>
      <c r="F848" s="327"/>
      <c r="G848" s="327"/>
      <c r="H848" s="399"/>
      <c r="I848" s="327"/>
      <c r="J848" s="327"/>
      <c r="K848" s="327"/>
      <c r="L848" s="327"/>
      <c r="M848" s="327"/>
      <c r="N848" s="327"/>
      <c r="O848" s="327"/>
      <c r="P848" s="327"/>
      <c r="Q848" s="327"/>
      <c r="R848" s="327"/>
      <c r="S848" s="327"/>
      <c r="T848" s="327"/>
      <c r="U848" s="327"/>
      <c r="V848" s="327"/>
      <c r="W848" s="327"/>
      <c r="X848" s="327"/>
      <c r="Y848" s="327"/>
      <c r="Z848" s="327"/>
      <c r="AA848" s="327"/>
      <c r="AB848" s="327"/>
      <c r="AC848" s="327"/>
      <c r="AD848" s="327"/>
      <c r="AE848" s="327"/>
    </row>
    <row r="849" spans="1:31" ht="15.75" customHeight="1" x14ac:dyDescent="0.25">
      <c r="A849" s="327"/>
      <c r="B849" s="327"/>
      <c r="C849" s="327"/>
      <c r="D849" s="327"/>
      <c r="E849" s="327"/>
      <c r="F849" s="327"/>
      <c r="G849" s="327"/>
      <c r="H849" s="399"/>
      <c r="I849" s="327"/>
      <c r="J849" s="327"/>
      <c r="K849" s="327"/>
      <c r="L849" s="327"/>
      <c r="M849" s="327"/>
      <c r="N849" s="327"/>
      <c r="O849" s="327"/>
      <c r="P849" s="327"/>
      <c r="Q849" s="327"/>
      <c r="R849" s="327"/>
      <c r="S849" s="327"/>
      <c r="T849" s="327"/>
      <c r="U849" s="327"/>
      <c r="V849" s="327"/>
      <c r="W849" s="327"/>
      <c r="X849" s="327"/>
      <c r="Y849" s="327"/>
      <c r="Z849" s="327"/>
      <c r="AA849" s="327"/>
      <c r="AB849" s="327"/>
      <c r="AC849" s="327"/>
      <c r="AD849" s="327"/>
      <c r="AE849" s="327"/>
    </row>
    <row r="850" spans="1:31" ht="15.75" customHeight="1" x14ac:dyDescent="0.25">
      <c r="A850" s="327"/>
      <c r="B850" s="327"/>
      <c r="C850" s="327"/>
      <c r="D850" s="327"/>
      <c r="E850" s="327"/>
      <c r="F850" s="327"/>
      <c r="G850" s="327"/>
      <c r="H850" s="399"/>
      <c r="I850" s="327"/>
      <c r="J850" s="327"/>
      <c r="K850" s="327"/>
      <c r="L850" s="327"/>
      <c r="M850" s="327"/>
      <c r="N850" s="327"/>
      <c r="O850" s="327"/>
      <c r="P850" s="327"/>
      <c r="Q850" s="327"/>
      <c r="R850" s="327"/>
      <c r="S850" s="327"/>
      <c r="T850" s="327"/>
      <c r="U850" s="327"/>
      <c r="V850" s="327"/>
      <c r="W850" s="327"/>
      <c r="X850" s="327"/>
      <c r="Y850" s="327"/>
      <c r="Z850" s="327"/>
      <c r="AA850" s="327"/>
      <c r="AB850" s="327"/>
      <c r="AC850" s="327"/>
      <c r="AD850" s="327"/>
      <c r="AE850" s="327"/>
    </row>
    <row r="851" spans="1:31" ht="15.75" customHeight="1" x14ac:dyDescent="0.25">
      <c r="A851" s="327"/>
      <c r="B851" s="327"/>
      <c r="C851" s="327"/>
      <c r="D851" s="327"/>
      <c r="E851" s="327"/>
      <c r="F851" s="327"/>
      <c r="G851" s="327"/>
      <c r="H851" s="399"/>
      <c r="I851" s="327"/>
      <c r="J851" s="327"/>
      <c r="K851" s="327"/>
      <c r="L851" s="327"/>
      <c r="M851" s="327"/>
      <c r="N851" s="327"/>
      <c r="O851" s="327"/>
      <c r="P851" s="327"/>
      <c r="Q851" s="327"/>
      <c r="R851" s="327"/>
      <c r="S851" s="327"/>
      <c r="T851" s="327"/>
      <c r="U851" s="327"/>
      <c r="V851" s="327"/>
      <c r="W851" s="327"/>
      <c r="X851" s="327"/>
      <c r="Y851" s="327"/>
      <c r="Z851" s="327"/>
      <c r="AA851" s="327"/>
      <c r="AB851" s="327"/>
      <c r="AC851" s="327"/>
      <c r="AD851" s="327"/>
      <c r="AE851" s="327"/>
    </row>
    <row r="852" spans="1:31" ht="15.75" customHeight="1" x14ac:dyDescent="0.25">
      <c r="A852" s="327"/>
      <c r="B852" s="327"/>
      <c r="C852" s="327"/>
      <c r="D852" s="327"/>
      <c r="E852" s="327"/>
      <c r="F852" s="327"/>
      <c r="G852" s="327"/>
      <c r="H852" s="399"/>
      <c r="I852" s="327"/>
      <c r="J852" s="327"/>
      <c r="K852" s="327"/>
      <c r="L852" s="327"/>
      <c r="M852" s="327"/>
      <c r="N852" s="327"/>
      <c r="O852" s="327"/>
      <c r="P852" s="327"/>
      <c r="Q852" s="327"/>
      <c r="R852" s="327"/>
      <c r="S852" s="327"/>
      <c r="T852" s="327"/>
      <c r="U852" s="327"/>
      <c r="V852" s="327"/>
      <c r="W852" s="327"/>
      <c r="X852" s="327"/>
      <c r="Y852" s="327"/>
      <c r="Z852" s="327"/>
      <c r="AA852" s="327"/>
      <c r="AB852" s="327"/>
      <c r="AC852" s="327"/>
      <c r="AD852" s="327"/>
      <c r="AE852" s="327"/>
    </row>
    <row r="853" spans="1:31" ht="15.75" customHeight="1" x14ac:dyDescent="0.25">
      <c r="A853" s="327"/>
      <c r="B853" s="327"/>
      <c r="C853" s="327"/>
      <c r="D853" s="327"/>
      <c r="E853" s="327"/>
      <c r="F853" s="327"/>
      <c r="G853" s="327"/>
      <c r="H853" s="399"/>
      <c r="I853" s="327"/>
      <c r="J853" s="327"/>
      <c r="K853" s="327"/>
      <c r="L853" s="327"/>
      <c r="M853" s="327"/>
      <c r="N853" s="327"/>
      <c r="O853" s="327"/>
      <c r="P853" s="327"/>
      <c r="Q853" s="327"/>
      <c r="R853" s="327"/>
      <c r="S853" s="327"/>
      <c r="T853" s="327"/>
      <c r="U853" s="327"/>
      <c r="V853" s="327"/>
      <c r="W853" s="327"/>
      <c r="X853" s="327"/>
      <c r="Y853" s="327"/>
      <c r="Z853" s="327"/>
      <c r="AA853" s="327"/>
      <c r="AB853" s="327"/>
      <c r="AC853" s="327"/>
      <c r="AD853" s="327"/>
      <c r="AE853" s="327"/>
    </row>
    <row r="854" spans="1:31" ht="15.75" customHeight="1" x14ac:dyDescent="0.25">
      <c r="A854" s="327"/>
      <c r="B854" s="327"/>
      <c r="C854" s="327"/>
      <c r="D854" s="327"/>
      <c r="E854" s="327"/>
      <c r="F854" s="327"/>
      <c r="G854" s="327"/>
      <c r="H854" s="399"/>
      <c r="I854" s="327"/>
      <c r="J854" s="327"/>
      <c r="K854" s="327"/>
      <c r="L854" s="327"/>
      <c r="M854" s="327"/>
      <c r="N854" s="327"/>
      <c r="O854" s="327"/>
      <c r="P854" s="327"/>
      <c r="Q854" s="327"/>
      <c r="R854" s="327"/>
      <c r="S854" s="327"/>
      <c r="T854" s="327"/>
      <c r="U854" s="327"/>
      <c r="V854" s="327"/>
      <c r="W854" s="327"/>
      <c r="X854" s="327"/>
      <c r="Y854" s="327"/>
      <c r="Z854" s="327"/>
      <c r="AA854" s="327"/>
      <c r="AB854" s="327"/>
      <c r="AC854" s="327"/>
      <c r="AD854" s="327"/>
      <c r="AE854" s="327"/>
    </row>
    <row r="855" spans="1:31" ht="15.75" customHeight="1" x14ac:dyDescent="0.25">
      <c r="A855" s="327"/>
      <c r="B855" s="327"/>
      <c r="C855" s="327"/>
      <c r="D855" s="327"/>
      <c r="E855" s="327"/>
      <c r="F855" s="327"/>
      <c r="G855" s="327"/>
      <c r="H855" s="399"/>
      <c r="I855" s="327"/>
      <c r="J855" s="327"/>
      <c r="K855" s="327"/>
      <c r="L855" s="327"/>
      <c r="M855" s="327"/>
      <c r="N855" s="327"/>
      <c r="O855" s="327"/>
      <c r="P855" s="327"/>
      <c r="Q855" s="327"/>
      <c r="R855" s="327"/>
      <c r="S855" s="327"/>
      <c r="T855" s="327"/>
      <c r="U855" s="327"/>
      <c r="V855" s="327"/>
      <c r="W855" s="327"/>
      <c r="X855" s="327"/>
      <c r="Y855" s="327"/>
      <c r="Z855" s="327"/>
      <c r="AA855" s="327"/>
      <c r="AB855" s="327"/>
      <c r="AC855" s="327"/>
      <c r="AD855" s="327"/>
      <c r="AE855" s="327"/>
    </row>
    <row r="856" spans="1:31" ht="15.75" customHeight="1" x14ac:dyDescent="0.25">
      <c r="A856" s="327"/>
      <c r="B856" s="327"/>
      <c r="C856" s="327"/>
      <c r="D856" s="327"/>
      <c r="E856" s="327"/>
      <c r="F856" s="327"/>
      <c r="G856" s="327"/>
      <c r="H856" s="399"/>
      <c r="I856" s="327"/>
      <c r="J856" s="327"/>
      <c r="K856" s="327"/>
      <c r="L856" s="327"/>
      <c r="M856" s="327"/>
      <c r="N856" s="327"/>
      <c r="O856" s="327"/>
      <c r="P856" s="327"/>
      <c r="Q856" s="327"/>
      <c r="R856" s="327"/>
      <c r="S856" s="327"/>
      <c r="T856" s="327"/>
      <c r="U856" s="327"/>
      <c r="V856" s="327"/>
      <c r="W856" s="327"/>
      <c r="X856" s="327"/>
      <c r="Y856" s="327"/>
      <c r="Z856" s="327"/>
      <c r="AA856" s="327"/>
      <c r="AB856" s="327"/>
      <c r="AC856" s="327"/>
      <c r="AD856" s="327"/>
      <c r="AE856" s="327"/>
    </row>
    <row r="857" spans="1:31" ht="15.75" customHeight="1" x14ac:dyDescent="0.25">
      <c r="A857" s="327"/>
      <c r="B857" s="327"/>
      <c r="C857" s="327"/>
      <c r="D857" s="327"/>
      <c r="E857" s="327"/>
      <c r="F857" s="327"/>
      <c r="G857" s="327"/>
      <c r="H857" s="399"/>
      <c r="I857" s="327"/>
      <c r="J857" s="327"/>
      <c r="K857" s="327"/>
      <c r="L857" s="327"/>
      <c r="M857" s="327"/>
      <c r="N857" s="327"/>
      <c r="O857" s="327"/>
      <c r="P857" s="327"/>
      <c r="Q857" s="327"/>
      <c r="R857" s="327"/>
      <c r="S857" s="327"/>
      <c r="T857" s="327"/>
      <c r="U857" s="327"/>
      <c r="V857" s="327"/>
      <c r="W857" s="327"/>
      <c r="X857" s="327"/>
      <c r="Y857" s="327"/>
      <c r="Z857" s="327"/>
      <c r="AA857" s="327"/>
      <c r="AB857" s="327"/>
      <c r="AC857" s="327"/>
      <c r="AD857" s="327"/>
      <c r="AE857" s="327"/>
    </row>
    <row r="858" spans="1:31" ht="15.75" customHeight="1" x14ac:dyDescent="0.25">
      <c r="A858" s="327"/>
      <c r="B858" s="327"/>
      <c r="C858" s="327"/>
      <c r="D858" s="327"/>
      <c r="E858" s="327"/>
      <c r="F858" s="327"/>
      <c r="G858" s="327"/>
      <c r="H858" s="399"/>
      <c r="I858" s="327"/>
      <c r="J858" s="327"/>
      <c r="K858" s="327"/>
      <c r="L858" s="327"/>
      <c r="M858" s="327"/>
      <c r="N858" s="327"/>
      <c r="O858" s="327"/>
      <c r="P858" s="327"/>
      <c r="Q858" s="327"/>
      <c r="R858" s="327"/>
      <c r="S858" s="327"/>
      <c r="T858" s="327"/>
      <c r="U858" s="327"/>
      <c r="V858" s="327"/>
      <c r="W858" s="327"/>
      <c r="X858" s="327"/>
      <c r="Y858" s="327"/>
      <c r="Z858" s="327"/>
      <c r="AA858" s="327"/>
      <c r="AB858" s="327"/>
      <c r="AC858" s="327"/>
      <c r="AD858" s="327"/>
      <c r="AE858" s="327"/>
    </row>
    <row r="859" spans="1:31" ht="15.75" customHeight="1" x14ac:dyDescent="0.25">
      <c r="A859" s="327"/>
      <c r="B859" s="327"/>
      <c r="C859" s="327"/>
      <c r="D859" s="327"/>
      <c r="E859" s="327"/>
      <c r="F859" s="327"/>
      <c r="G859" s="327"/>
      <c r="H859" s="399"/>
      <c r="I859" s="327"/>
      <c r="J859" s="327"/>
      <c r="K859" s="327"/>
      <c r="L859" s="327"/>
      <c r="M859" s="327"/>
      <c r="N859" s="327"/>
      <c r="O859" s="327"/>
      <c r="P859" s="327"/>
      <c r="Q859" s="327"/>
      <c r="R859" s="327"/>
      <c r="S859" s="327"/>
      <c r="T859" s="327"/>
      <c r="U859" s="327"/>
      <c r="V859" s="327"/>
      <c r="W859" s="327"/>
      <c r="X859" s="327"/>
      <c r="Y859" s="327"/>
      <c r="Z859" s="327"/>
      <c r="AA859" s="327"/>
      <c r="AB859" s="327"/>
      <c r="AC859" s="327"/>
      <c r="AD859" s="327"/>
      <c r="AE859" s="327"/>
    </row>
    <row r="860" spans="1:31" ht="15.75" customHeight="1" x14ac:dyDescent="0.25">
      <c r="A860" s="327"/>
      <c r="B860" s="327"/>
      <c r="C860" s="327"/>
      <c r="D860" s="327"/>
      <c r="E860" s="327"/>
      <c r="F860" s="327"/>
      <c r="G860" s="327"/>
      <c r="H860" s="399"/>
      <c r="I860" s="327"/>
      <c r="J860" s="327"/>
      <c r="K860" s="327"/>
      <c r="L860" s="327"/>
      <c r="M860" s="327"/>
      <c r="N860" s="327"/>
      <c r="O860" s="327"/>
      <c r="P860" s="327"/>
      <c r="Q860" s="327"/>
      <c r="R860" s="327"/>
      <c r="S860" s="327"/>
      <c r="T860" s="327"/>
      <c r="U860" s="327"/>
      <c r="V860" s="327"/>
      <c r="W860" s="327"/>
      <c r="X860" s="327"/>
      <c r="Y860" s="327"/>
      <c r="Z860" s="327"/>
      <c r="AA860" s="327"/>
      <c r="AB860" s="327"/>
      <c r="AC860" s="327"/>
      <c r="AD860" s="327"/>
      <c r="AE860" s="327"/>
    </row>
    <row r="861" spans="1:31" ht="15.75" customHeight="1" x14ac:dyDescent="0.25">
      <c r="A861" s="327"/>
      <c r="B861" s="327"/>
      <c r="C861" s="327"/>
      <c r="D861" s="327"/>
      <c r="E861" s="327"/>
      <c r="F861" s="327"/>
      <c r="G861" s="327"/>
      <c r="H861" s="399"/>
      <c r="I861" s="327"/>
      <c r="J861" s="327"/>
      <c r="K861" s="327"/>
      <c r="L861" s="327"/>
      <c r="M861" s="327"/>
      <c r="N861" s="327"/>
      <c r="O861" s="327"/>
      <c r="P861" s="327"/>
      <c r="Q861" s="327"/>
      <c r="R861" s="327"/>
      <c r="S861" s="327"/>
      <c r="T861" s="327"/>
      <c r="U861" s="327"/>
      <c r="V861" s="327"/>
      <c r="W861" s="327"/>
      <c r="X861" s="327"/>
      <c r="Y861" s="327"/>
      <c r="Z861" s="327"/>
      <c r="AA861" s="327"/>
      <c r="AB861" s="327"/>
      <c r="AC861" s="327"/>
      <c r="AD861" s="327"/>
      <c r="AE861" s="327"/>
    </row>
    <row r="862" spans="1:31" ht="15.75" customHeight="1" x14ac:dyDescent="0.25">
      <c r="A862" s="327"/>
      <c r="B862" s="327"/>
      <c r="C862" s="327"/>
      <c r="D862" s="327"/>
      <c r="E862" s="327"/>
      <c r="F862" s="327"/>
      <c r="G862" s="327"/>
      <c r="H862" s="399"/>
      <c r="I862" s="327"/>
      <c r="J862" s="327"/>
      <c r="K862" s="327"/>
      <c r="L862" s="327"/>
      <c r="M862" s="327"/>
      <c r="N862" s="327"/>
      <c r="O862" s="327"/>
      <c r="P862" s="327"/>
      <c r="Q862" s="327"/>
      <c r="R862" s="327"/>
      <c r="S862" s="327"/>
      <c r="T862" s="327"/>
      <c r="U862" s="327"/>
      <c r="V862" s="327"/>
      <c r="W862" s="327"/>
      <c r="X862" s="327"/>
      <c r="Y862" s="327"/>
      <c r="Z862" s="327"/>
      <c r="AA862" s="327"/>
      <c r="AB862" s="327"/>
      <c r="AC862" s="327"/>
      <c r="AD862" s="327"/>
      <c r="AE862" s="327"/>
    </row>
    <row r="863" spans="1:31" ht="15.75" customHeight="1" x14ac:dyDescent="0.25">
      <c r="A863" s="327"/>
      <c r="B863" s="327"/>
      <c r="C863" s="327"/>
      <c r="D863" s="327"/>
      <c r="E863" s="327"/>
      <c r="F863" s="327"/>
      <c r="G863" s="327"/>
      <c r="H863" s="399"/>
      <c r="I863" s="327"/>
      <c r="J863" s="327"/>
      <c r="K863" s="327"/>
      <c r="L863" s="327"/>
      <c r="M863" s="327"/>
      <c r="N863" s="327"/>
      <c r="O863" s="327"/>
      <c r="P863" s="327"/>
      <c r="Q863" s="327"/>
      <c r="R863" s="327"/>
      <c r="S863" s="327"/>
      <c r="T863" s="327"/>
      <c r="U863" s="327"/>
      <c r="V863" s="327"/>
      <c r="W863" s="327"/>
      <c r="X863" s="327"/>
      <c r="Y863" s="327"/>
      <c r="Z863" s="327"/>
      <c r="AA863" s="327"/>
      <c r="AB863" s="327"/>
      <c r="AC863" s="327"/>
      <c r="AD863" s="327"/>
      <c r="AE863" s="327"/>
    </row>
    <row r="864" spans="1:31" ht="15.75" customHeight="1" x14ac:dyDescent="0.25">
      <c r="A864" s="327"/>
      <c r="B864" s="327"/>
      <c r="C864" s="327"/>
      <c r="D864" s="327"/>
      <c r="E864" s="327"/>
      <c r="F864" s="327"/>
      <c r="G864" s="327"/>
      <c r="H864" s="399"/>
      <c r="I864" s="327"/>
      <c r="J864" s="327"/>
      <c r="K864" s="327"/>
      <c r="L864" s="327"/>
      <c r="M864" s="327"/>
      <c r="N864" s="327"/>
      <c r="O864" s="327"/>
      <c r="P864" s="327"/>
      <c r="Q864" s="327"/>
      <c r="R864" s="327"/>
      <c r="S864" s="327"/>
      <c r="T864" s="327"/>
      <c r="U864" s="327"/>
      <c r="V864" s="327"/>
      <c r="W864" s="327"/>
      <c r="X864" s="327"/>
      <c r="Y864" s="327"/>
      <c r="Z864" s="327"/>
      <c r="AA864" s="327"/>
      <c r="AB864" s="327"/>
      <c r="AC864" s="327"/>
      <c r="AD864" s="327"/>
      <c r="AE864" s="327"/>
    </row>
    <row r="865" spans="1:31" ht="15.75" customHeight="1" x14ac:dyDescent="0.25">
      <c r="A865" s="327"/>
      <c r="B865" s="327"/>
      <c r="C865" s="327"/>
      <c r="D865" s="327"/>
      <c r="E865" s="327"/>
      <c r="F865" s="327"/>
      <c r="G865" s="327"/>
      <c r="H865" s="399"/>
      <c r="I865" s="327"/>
      <c r="J865" s="327"/>
      <c r="K865" s="327"/>
      <c r="L865" s="327"/>
      <c r="M865" s="327"/>
      <c r="N865" s="327"/>
      <c r="O865" s="327"/>
      <c r="P865" s="327"/>
      <c r="Q865" s="327"/>
      <c r="R865" s="327"/>
      <c r="S865" s="327"/>
      <c r="T865" s="327"/>
      <c r="U865" s="327"/>
      <c r="V865" s="327"/>
      <c r="W865" s="327"/>
      <c r="X865" s="327"/>
      <c r="Y865" s="327"/>
      <c r="Z865" s="327"/>
      <c r="AA865" s="327"/>
      <c r="AB865" s="327"/>
      <c r="AC865" s="327"/>
      <c r="AD865" s="327"/>
      <c r="AE865" s="327"/>
    </row>
    <row r="866" spans="1:31" ht="15.75" customHeight="1" x14ac:dyDescent="0.25">
      <c r="A866" s="327"/>
      <c r="B866" s="327"/>
      <c r="C866" s="327"/>
      <c r="D866" s="327"/>
      <c r="E866" s="327"/>
      <c r="F866" s="327"/>
      <c r="G866" s="327"/>
      <c r="H866" s="399"/>
      <c r="I866" s="327"/>
      <c r="J866" s="327"/>
      <c r="K866" s="327"/>
      <c r="L866" s="327"/>
      <c r="M866" s="327"/>
      <c r="N866" s="327"/>
      <c r="O866" s="327"/>
      <c r="P866" s="327"/>
      <c r="Q866" s="327"/>
      <c r="R866" s="327"/>
      <c r="S866" s="327"/>
      <c r="T866" s="327"/>
      <c r="U866" s="327"/>
      <c r="V866" s="327"/>
      <c r="W866" s="327"/>
      <c r="X866" s="327"/>
      <c r="Y866" s="327"/>
      <c r="Z866" s="327"/>
      <c r="AA866" s="327"/>
      <c r="AB866" s="327"/>
      <c r="AC866" s="327"/>
      <c r="AD866" s="327"/>
      <c r="AE866" s="327"/>
    </row>
    <row r="867" spans="1:31" ht="15.75" customHeight="1" x14ac:dyDescent="0.25">
      <c r="A867" s="327"/>
      <c r="B867" s="327"/>
      <c r="C867" s="327"/>
      <c r="D867" s="327"/>
      <c r="E867" s="327"/>
      <c r="F867" s="327"/>
      <c r="G867" s="327"/>
      <c r="H867" s="399"/>
      <c r="I867" s="327"/>
      <c r="J867" s="327"/>
      <c r="K867" s="327"/>
      <c r="L867" s="327"/>
      <c r="M867" s="327"/>
      <c r="N867" s="327"/>
      <c r="O867" s="327"/>
      <c r="P867" s="327"/>
      <c r="Q867" s="327"/>
      <c r="R867" s="327"/>
      <c r="S867" s="327"/>
      <c r="T867" s="327"/>
      <c r="U867" s="327"/>
      <c r="V867" s="327"/>
      <c r="W867" s="327"/>
      <c r="X867" s="327"/>
      <c r="Y867" s="327"/>
      <c r="Z867" s="327"/>
      <c r="AA867" s="327"/>
      <c r="AB867" s="327"/>
      <c r="AC867" s="327"/>
      <c r="AD867" s="327"/>
      <c r="AE867" s="327"/>
    </row>
    <row r="868" spans="1:31" ht="15.75" customHeight="1" x14ac:dyDescent="0.25">
      <c r="A868" s="327"/>
      <c r="B868" s="327"/>
      <c r="C868" s="327"/>
      <c r="D868" s="327"/>
      <c r="E868" s="327"/>
      <c r="F868" s="327"/>
      <c r="G868" s="327"/>
      <c r="H868" s="399"/>
      <c r="I868" s="327"/>
      <c r="J868" s="327"/>
      <c r="K868" s="327"/>
      <c r="L868" s="327"/>
      <c r="M868" s="327"/>
      <c r="N868" s="327"/>
      <c r="O868" s="327"/>
      <c r="P868" s="327"/>
      <c r="Q868" s="327"/>
      <c r="R868" s="327"/>
      <c r="S868" s="327"/>
      <c r="T868" s="327"/>
      <c r="U868" s="327"/>
      <c r="V868" s="327"/>
      <c r="W868" s="327"/>
      <c r="X868" s="327"/>
      <c r="Y868" s="327"/>
      <c r="Z868" s="327"/>
      <c r="AA868" s="327"/>
      <c r="AB868" s="327"/>
      <c r="AC868" s="327"/>
      <c r="AD868" s="327"/>
      <c r="AE868" s="327"/>
    </row>
    <row r="869" spans="1:31" ht="15.75" customHeight="1" x14ac:dyDescent="0.25">
      <c r="A869" s="327"/>
      <c r="B869" s="327"/>
      <c r="C869" s="327"/>
      <c r="D869" s="327"/>
      <c r="E869" s="327"/>
      <c r="F869" s="327"/>
      <c r="G869" s="327"/>
      <c r="H869" s="399"/>
      <c r="I869" s="327"/>
      <c r="J869" s="327"/>
      <c r="K869" s="327"/>
      <c r="L869" s="327"/>
      <c r="M869" s="327"/>
      <c r="N869" s="327"/>
      <c r="O869" s="327"/>
      <c r="P869" s="327"/>
      <c r="Q869" s="327"/>
      <c r="R869" s="327"/>
      <c r="S869" s="327"/>
      <c r="T869" s="327"/>
      <c r="U869" s="327"/>
      <c r="V869" s="327"/>
      <c r="W869" s="327"/>
      <c r="X869" s="327"/>
      <c r="Y869" s="327"/>
      <c r="Z869" s="327"/>
      <c r="AA869" s="327"/>
      <c r="AB869" s="327"/>
      <c r="AC869" s="327"/>
      <c r="AD869" s="327"/>
      <c r="AE869" s="327"/>
    </row>
    <row r="870" spans="1:31" ht="15.75" customHeight="1" x14ac:dyDescent="0.25">
      <c r="A870" s="327"/>
      <c r="B870" s="327"/>
      <c r="C870" s="327"/>
      <c r="D870" s="327"/>
      <c r="E870" s="327"/>
      <c r="F870" s="327"/>
      <c r="G870" s="327"/>
      <c r="H870" s="399"/>
      <c r="I870" s="327"/>
      <c r="J870" s="327"/>
      <c r="K870" s="327"/>
      <c r="L870" s="327"/>
      <c r="M870" s="327"/>
      <c r="N870" s="327"/>
      <c r="O870" s="327"/>
      <c r="P870" s="327"/>
      <c r="Q870" s="327"/>
      <c r="R870" s="327"/>
      <c r="S870" s="327"/>
      <c r="T870" s="327"/>
      <c r="U870" s="327"/>
      <c r="V870" s="327"/>
      <c r="W870" s="327"/>
      <c r="X870" s="327"/>
      <c r="Y870" s="327"/>
      <c r="Z870" s="327"/>
      <c r="AA870" s="327"/>
      <c r="AB870" s="327"/>
      <c r="AC870" s="327"/>
      <c r="AD870" s="327"/>
      <c r="AE870" s="327"/>
    </row>
    <row r="871" spans="1:31" ht="15.75" customHeight="1" x14ac:dyDescent="0.25">
      <c r="A871" s="327"/>
      <c r="B871" s="327"/>
      <c r="C871" s="327"/>
      <c r="D871" s="327"/>
      <c r="E871" s="327"/>
      <c r="F871" s="327"/>
      <c r="G871" s="327"/>
      <c r="H871" s="399"/>
      <c r="I871" s="327"/>
      <c r="J871" s="327"/>
      <c r="K871" s="327"/>
      <c r="L871" s="327"/>
      <c r="M871" s="327"/>
      <c r="N871" s="327"/>
      <c r="O871" s="327"/>
      <c r="P871" s="327"/>
      <c r="Q871" s="327"/>
      <c r="R871" s="327"/>
      <c r="S871" s="327"/>
      <c r="T871" s="327"/>
      <c r="U871" s="327"/>
      <c r="V871" s="327"/>
      <c r="W871" s="327"/>
      <c r="X871" s="327"/>
      <c r="Y871" s="327"/>
      <c r="Z871" s="327"/>
      <c r="AA871" s="327"/>
      <c r="AB871" s="327"/>
      <c r="AC871" s="327"/>
      <c r="AD871" s="327"/>
      <c r="AE871" s="327"/>
    </row>
    <row r="872" spans="1:31" ht="15.75" customHeight="1" x14ac:dyDescent="0.25">
      <c r="A872" s="327"/>
      <c r="B872" s="327"/>
      <c r="C872" s="327"/>
      <c r="D872" s="327"/>
      <c r="E872" s="327"/>
      <c r="F872" s="327"/>
      <c r="G872" s="327"/>
      <c r="H872" s="399"/>
      <c r="I872" s="327"/>
      <c r="J872" s="327"/>
      <c r="K872" s="327"/>
      <c r="L872" s="327"/>
      <c r="M872" s="327"/>
      <c r="N872" s="327"/>
      <c r="O872" s="327"/>
      <c r="P872" s="327"/>
      <c r="Q872" s="327"/>
      <c r="R872" s="327"/>
      <c r="S872" s="327"/>
      <c r="T872" s="327"/>
      <c r="U872" s="327"/>
      <c r="V872" s="327"/>
      <c r="W872" s="327"/>
      <c r="X872" s="327"/>
      <c r="Y872" s="327"/>
      <c r="Z872" s="327"/>
      <c r="AA872" s="327"/>
      <c r="AB872" s="327"/>
      <c r="AC872" s="327"/>
      <c r="AD872" s="327"/>
      <c r="AE872" s="327"/>
    </row>
    <row r="873" spans="1:31" ht="15.75" customHeight="1" x14ac:dyDescent="0.25">
      <c r="A873" s="327"/>
      <c r="B873" s="327"/>
      <c r="C873" s="327"/>
      <c r="D873" s="327"/>
      <c r="E873" s="327"/>
      <c r="F873" s="327"/>
      <c r="G873" s="327"/>
      <c r="H873" s="399"/>
      <c r="I873" s="327"/>
      <c r="J873" s="327"/>
      <c r="K873" s="327"/>
      <c r="L873" s="327"/>
      <c r="M873" s="327"/>
      <c r="N873" s="327"/>
      <c r="O873" s="327"/>
      <c r="P873" s="327"/>
      <c r="Q873" s="327"/>
      <c r="R873" s="327"/>
      <c r="S873" s="327"/>
      <c r="T873" s="327"/>
      <c r="U873" s="327"/>
      <c r="V873" s="327"/>
      <c r="W873" s="327"/>
      <c r="X873" s="327"/>
      <c r="Y873" s="327"/>
      <c r="Z873" s="327"/>
      <c r="AA873" s="327"/>
      <c r="AB873" s="327"/>
      <c r="AC873" s="327"/>
      <c r="AD873" s="327"/>
      <c r="AE873" s="327"/>
    </row>
    <row r="874" spans="1:31" ht="15.75" customHeight="1" x14ac:dyDescent="0.25">
      <c r="A874" s="327"/>
      <c r="B874" s="327"/>
      <c r="C874" s="327"/>
      <c r="D874" s="327"/>
      <c r="E874" s="327"/>
      <c r="F874" s="327"/>
      <c r="G874" s="327"/>
      <c r="H874" s="399"/>
      <c r="I874" s="327"/>
      <c r="J874" s="327"/>
      <c r="K874" s="327"/>
      <c r="L874" s="327"/>
      <c r="M874" s="327"/>
      <c r="N874" s="327"/>
      <c r="O874" s="327"/>
      <c r="P874" s="327"/>
      <c r="Q874" s="327"/>
      <c r="R874" s="327"/>
      <c r="S874" s="327"/>
      <c r="T874" s="327"/>
      <c r="U874" s="327"/>
      <c r="V874" s="327"/>
      <c r="W874" s="327"/>
      <c r="X874" s="327"/>
      <c r="Y874" s="327"/>
      <c r="Z874" s="327"/>
      <c r="AA874" s="327"/>
      <c r="AB874" s="327"/>
      <c r="AC874" s="327"/>
      <c r="AD874" s="327"/>
      <c r="AE874" s="327"/>
    </row>
    <row r="875" spans="1:31" ht="15.75" customHeight="1" x14ac:dyDescent="0.25">
      <c r="A875" s="327"/>
      <c r="B875" s="327"/>
      <c r="C875" s="327"/>
      <c r="D875" s="327"/>
      <c r="E875" s="327"/>
      <c r="F875" s="327"/>
      <c r="G875" s="327"/>
      <c r="H875" s="399"/>
      <c r="I875" s="327"/>
      <c r="J875" s="327"/>
      <c r="K875" s="327"/>
      <c r="L875" s="327"/>
      <c r="M875" s="327"/>
      <c r="N875" s="327"/>
      <c r="O875" s="327"/>
      <c r="P875" s="327"/>
      <c r="Q875" s="327"/>
      <c r="R875" s="327"/>
      <c r="S875" s="327"/>
      <c r="T875" s="327"/>
      <c r="U875" s="327"/>
      <c r="V875" s="327"/>
      <c r="W875" s="327"/>
      <c r="X875" s="327"/>
      <c r="Y875" s="327"/>
      <c r="Z875" s="327"/>
      <c r="AA875" s="327"/>
      <c r="AB875" s="327"/>
      <c r="AC875" s="327"/>
      <c r="AD875" s="327"/>
      <c r="AE875" s="327"/>
    </row>
    <row r="876" spans="1:31" ht="15.75" customHeight="1" x14ac:dyDescent="0.25">
      <c r="A876" s="327"/>
      <c r="B876" s="327"/>
      <c r="C876" s="327"/>
      <c r="D876" s="327"/>
      <c r="E876" s="327"/>
      <c r="F876" s="327"/>
      <c r="G876" s="327"/>
      <c r="H876" s="399"/>
      <c r="I876" s="327"/>
      <c r="J876" s="327"/>
      <c r="K876" s="327"/>
      <c r="L876" s="327"/>
      <c r="M876" s="327"/>
      <c r="N876" s="327"/>
      <c r="O876" s="327"/>
      <c r="P876" s="327"/>
      <c r="Q876" s="327"/>
      <c r="R876" s="327"/>
      <c r="S876" s="327"/>
      <c r="T876" s="327"/>
      <c r="U876" s="327"/>
      <c r="V876" s="327"/>
      <c r="W876" s="327"/>
      <c r="X876" s="327"/>
      <c r="Y876" s="327"/>
      <c r="Z876" s="327"/>
      <c r="AA876" s="327"/>
      <c r="AB876" s="327"/>
      <c r="AC876" s="327"/>
      <c r="AD876" s="327"/>
      <c r="AE876" s="327"/>
    </row>
    <row r="877" spans="1:31" ht="15.75" customHeight="1" x14ac:dyDescent="0.25">
      <c r="A877" s="327"/>
      <c r="B877" s="327"/>
      <c r="C877" s="327"/>
      <c r="D877" s="327"/>
      <c r="E877" s="327"/>
      <c r="F877" s="327"/>
      <c r="G877" s="327"/>
      <c r="H877" s="399"/>
      <c r="I877" s="327"/>
      <c r="J877" s="327"/>
      <c r="K877" s="327"/>
      <c r="L877" s="327"/>
      <c r="M877" s="327"/>
      <c r="N877" s="327"/>
      <c r="O877" s="327"/>
      <c r="P877" s="327"/>
      <c r="Q877" s="327"/>
      <c r="R877" s="327"/>
      <c r="S877" s="327"/>
      <c r="T877" s="327"/>
      <c r="U877" s="327"/>
      <c r="V877" s="327"/>
      <c r="W877" s="327"/>
      <c r="X877" s="327"/>
      <c r="Y877" s="327"/>
      <c r="Z877" s="327"/>
      <c r="AA877" s="327"/>
      <c r="AB877" s="327"/>
      <c r="AC877" s="327"/>
      <c r="AD877" s="327"/>
      <c r="AE877" s="327"/>
    </row>
    <row r="878" spans="1:31" ht="15.75" customHeight="1" x14ac:dyDescent="0.25">
      <c r="A878" s="327"/>
      <c r="B878" s="327"/>
      <c r="C878" s="327"/>
      <c r="D878" s="327"/>
      <c r="E878" s="327"/>
      <c r="F878" s="327"/>
      <c r="G878" s="327"/>
      <c r="H878" s="399"/>
      <c r="I878" s="327"/>
      <c r="J878" s="327"/>
      <c r="K878" s="327"/>
      <c r="L878" s="327"/>
      <c r="M878" s="327"/>
      <c r="N878" s="327"/>
      <c r="O878" s="327"/>
      <c r="P878" s="327"/>
      <c r="Q878" s="327"/>
      <c r="R878" s="327"/>
      <c r="S878" s="327"/>
      <c r="T878" s="327"/>
      <c r="U878" s="327"/>
      <c r="V878" s="327"/>
      <c r="W878" s="327"/>
      <c r="X878" s="327"/>
      <c r="Y878" s="327"/>
      <c r="Z878" s="327"/>
      <c r="AA878" s="327"/>
      <c r="AB878" s="327"/>
      <c r="AC878" s="327"/>
      <c r="AD878" s="327"/>
      <c r="AE878" s="327"/>
    </row>
    <row r="879" spans="1:31" ht="15.75" customHeight="1" x14ac:dyDescent="0.25">
      <c r="A879" s="327"/>
      <c r="B879" s="327"/>
      <c r="C879" s="327"/>
      <c r="D879" s="327"/>
      <c r="E879" s="327"/>
      <c r="F879" s="327"/>
      <c r="G879" s="327"/>
      <c r="H879" s="399"/>
      <c r="I879" s="327"/>
      <c r="J879" s="327"/>
      <c r="K879" s="327"/>
      <c r="L879" s="327"/>
      <c r="M879" s="327"/>
      <c r="N879" s="327"/>
      <c r="O879" s="327"/>
      <c r="P879" s="327"/>
      <c r="Q879" s="327"/>
      <c r="R879" s="327"/>
      <c r="S879" s="327"/>
      <c r="T879" s="327"/>
      <c r="U879" s="327"/>
      <c r="V879" s="327"/>
      <c r="W879" s="327"/>
      <c r="X879" s="327"/>
      <c r="Y879" s="327"/>
      <c r="Z879" s="327"/>
      <c r="AA879" s="327"/>
      <c r="AB879" s="327"/>
      <c r="AC879" s="327"/>
      <c r="AD879" s="327"/>
      <c r="AE879" s="327"/>
    </row>
    <row r="880" spans="1:31" ht="15.75" customHeight="1" x14ac:dyDescent="0.25">
      <c r="A880" s="327"/>
      <c r="B880" s="327"/>
      <c r="C880" s="327"/>
      <c r="D880" s="327"/>
      <c r="E880" s="327"/>
      <c r="F880" s="327"/>
      <c r="G880" s="327"/>
      <c r="H880" s="399"/>
      <c r="I880" s="327"/>
      <c r="J880" s="327"/>
      <c r="K880" s="327"/>
      <c r="L880" s="327"/>
      <c r="M880" s="327"/>
      <c r="N880" s="327"/>
      <c r="O880" s="327"/>
      <c r="P880" s="327"/>
      <c r="Q880" s="327"/>
      <c r="R880" s="327"/>
      <c r="S880" s="327"/>
      <c r="T880" s="327"/>
      <c r="U880" s="327"/>
      <c r="V880" s="327"/>
      <c r="W880" s="327"/>
      <c r="X880" s="327"/>
      <c r="Y880" s="327"/>
      <c r="Z880" s="327"/>
      <c r="AA880" s="327"/>
      <c r="AB880" s="327"/>
      <c r="AC880" s="327"/>
      <c r="AD880" s="327"/>
      <c r="AE880" s="327"/>
    </row>
    <row r="881" spans="1:31" ht="15.75" customHeight="1" x14ac:dyDescent="0.25">
      <c r="A881" s="327"/>
      <c r="B881" s="327"/>
      <c r="C881" s="327"/>
      <c r="D881" s="327"/>
      <c r="E881" s="327"/>
      <c r="F881" s="327"/>
      <c r="G881" s="327"/>
      <c r="H881" s="399"/>
      <c r="I881" s="327"/>
      <c r="J881" s="327"/>
      <c r="K881" s="327"/>
      <c r="L881" s="327"/>
      <c r="M881" s="327"/>
      <c r="N881" s="327"/>
      <c r="O881" s="327"/>
      <c r="P881" s="327"/>
      <c r="Q881" s="327"/>
      <c r="R881" s="327"/>
      <c r="S881" s="327"/>
      <c r="T881" s="327"/>
      <c r="U881" s="327"/>
      <c r="V881" s="327"/>
      <c r="W881" s="327"/>
      <c r="X881" s="327"/>
      <c r="Y881" s="327"/>
      <c r="Z881" s="327"/>
      <c r="AA881" s="327"/>
      <c r="AB881" s="327"/>
      <c r="AC881" s="327"/>
      <c r="AD881" s="327"/>
      <c r="AE881" s="327"/>
    </row>
    <row r="882" spans="1:31" ht="15.75" customHeight="1" x14ac:dyDescent="0.25">
      <c r="A882" s="327"/>
      <c r="B882" s="327"/>
      <c r="C882" s="327"/>
      <c r="D882" s="327"/>
      <c r="E882" s="327"/>
      <c r="F882" s="327"/>
      <c r="G882" s="327"/>
      <c r="H882" s="399"/>
      <c r="I882" s="327"/>
      <c r="J882" s="327"/>
      <c r="K882" s="327"/>
      <c r="L882" s="327"/>
      <c r="M882" s="327"/>
      <c r="N882" s="327"/>
      <c r="O882" s="327"/>
      <c r="P882" s="327"/>
      <c r="Q882" s="327"/>
      <c r="R882" s="327"/>
      <c r="S882" s="327"/>
      <c r="T882" s="327"/>
      <c r="U882" s="327"/>
      <c r="V882" s="327"/>
      <c r="W882" s="327"/>
      <c r="X882" s="327"/>
      <c r="Y882" s="327"/>
      <c r="Z882" s="327"/>
      <c r="AA882" s="327"/>
      <c r="AB882" s="327"/>
      <c r="AC882" s="327"/>
      <c r="AD882" s="327"/>
      <c r="AE882" s="327"/>
    </row>
    <row r="883" spans="1:31" ht="15.75" customHeight="1" x14ac:dyDescent="0.25">
      <c r="A883" s="327"/>
      <c r="B883" s="327"/>
      <c r="C883" s="327"/>
      <c r="D883" s="327"/>
      <c r="E883" s="327"/>
      <c r="F883" s="327"/>
      <c r="G883" s="327"/>
      <c r="H883" s="399"/>
      <c r="I883" s="327"/>
      <c r="J883" s="327"/>
      <c r="K883" s="327"/>
      <c r="L883" s="327"/>
      <c r="M883" s="327"/>
      <c r="N883" s="327"/>
      <c r="O883" s="327"/>
      <c r="P883" s="327"/>
      <c r="Q883" s="327"/>
      <c r="R883" s="327"/>
      <c r="S883" s="327"/>
      <c r="T883" s="327"/>
      <c r="U883" s="327"/>
      <c r="V883" s="327"/>
      <c r="W883" s="327"/>
      <c r="X883" s="327"/>
      <c r="Y883" s="327"/>
      <c r="Z883" s="327"/>
      <c r="AA883" s="327"/>
      <c r="AB883" s="327"/>
      <c r="AC883" s="327"/>
      <c r="AD883" s="327"/>
      <c r="AE883" s="327"/>
    </row>
    <row r="884" spans="1:31" ht="15.75" customHeight="1" x14ac:dyDescent="0.25">
      <c r="A884" s="327"/>
      <c r="B884" s="327"/>
      <c r="C884" s="327"/>
      <c r="D884" s="327"/>
      <c r="E884" s="327"/>
      <c r="F884" s="327"/>
      <c r="G884" s="327"/>
      <c r="H884" s="399"/>
      <c r="I884" s="327"/>
      <c r="J884" s="327"/>
      <c r="K884" s="327"/>
      <c r="L884" s="327"/>
      <c r="M884" s="327"/>
      <c r="N884" s="327"/>
      <c r="O884" s="327"/>
      <c r="P884" s="327"/>
      <c r="Q884" s="327"/>
      <c r="R884" s="327"/>
      <c r="S884" s="327"/>
      <c r="T884" s="327"/>
      <c r="U884" s="327"/>
      <c r="V884" s="327"/>
      <c r="W884" s="327"/>
      <c r="X884" s="327"/>
      <c r="Y884" s="327"/>
      <c r="Z884" s="327"/>
      <c r="AA884" s="327"/>
      <c r="AB884" s="327"/>
      <c r="AC884" s="327"/>
      <c r="AD884" s="327"/>
      <c r="AE884" s="327"/>
    </row>
    <row r="885" spans="1:31" ht="15.75" customHeight="1" x14ac:dyDescent="0.25">
      <c r="A885" s="327"/>
      <c r="B885" s="327"/>
      <c r="C885" s="327"/>
      <c r="D885" s="327"/>
      <c r="E885" s="327"/>
      <c r="F885" s="327"/>
      <c r="G885" s="327"/>
      <c r="H885" s="399"/>
      <c r="I885" s="327"/>
      <c r="J885" s="327"/>
      <c r="K885" s="327"/>
      <c r="L885" s="327"/>
      <c r="M885" s="327"/>
      <c r="N885" s="327"/>
      <c r="O885" s="327"/>
      <c r="P885" s="327"/>
      <c r="Q885" s="327"/>
      <c r="R885" s="327"/>
      <c r="S885" s="327"/>
      <c r="T885" s="327"/>
      <c r="U885" s="327"/>
      <c r="V885" s="327"/>
      <c r="W885" s="327"/>
      <c r="X885" s="327"/>
      <c r="Y885" s="327"/>
      <c r="Z885" s="327"/>
      <c r="AA885" s="327"/>
      <c r="AB885" s="327"/>
      <c r="AC885" s="327"/>
      <c r="AD885" s="327"/>
      <c r="AE885" s="327"/>
    </row>
    <row r="886" spans="1:31" ht="15.75" customHeight="1" x14ac:dyDescent="0.25">
      <c r="A886" s="327"/>
      <c r="B886" s="327"/>
      <c r="C886" s="327"/>
      <c r="D886" s="327"/>
      <c r="E886" s="327"/>
      <c r="F886" s="327"/>
      <c r="G886" s="327"/>
      <c r="H886" s="399"/>
      <c r="I886" s="327"/>
      <c r="J886" s="327"/>
      <c r="K886" s="327"/>
      <c r="L886" s="327"/>
      <c r="M886" s="327"/>
      <c r="N886" s="327"/>
      <c r="O886" s="327"/>
      <c r="P886" s="327"/>
      <c r="Q886" s="327"/>
      <c r="R886" s="327"/>
      <c r="S886" s="327"/>
      <c r="T886" s="327"/>
      <c r="U886" s="327"/>
      <c r="V886" s="327"/>
      <c r="W886" s="327"/>
      <c r="X886" s="327"/>
      <c r="Y886" s="327"/>
      <c r="Z886" s="327"/>
      <c r="AA886" s="327"/>
      <c r="AB886" s="327"/>
      <c r="AC886" s="327"/>
      <c r="AD886" s="327"/>
      <c r="AE886" s="327"/>
    </row>
    <row r="887" spans="1:31" ht="15.75" customHeight="1" x14ac:dyDescent="0.25">
      <c r="A887" s="327"/>
      <c r="B887" s="327"/>
      <c r="C887" s="327"/>
      <c r="D887" s="327"/>
      <c r="E887" s="327"/>
      <c r="F887" s="327"/>
      <c r="G887" s="327"/>
      <c r="H887" s="399"/>
      <c r="I887" s="327"/>
      <c r="J887" s="327"/>
      <c r="K887" s="327"/>
      <c r="L887" s="327"/>
      <c r="M887" s="327"/>
      <c r="N887" s="327"/>
      <c r="O887" s="327"/>
      <c r="P887" s="327"/>
      <c r="Q887" s="327"/>
      <c r="R887" s="327"/>
      <c r="S887" s="327"/>
      <c r="T887" s="327"/>
      <c r="U887" s="327"/>
      <c r="V887" s="327"/>
      <c r="W887" s="327"/>
      <c r="X887" s="327"/>
      <c r="Y887" s="327"/>
      <c r="Z887" s="327"/>
      <c r="AA887" s="327"/>
      <c r="AB887" s="327"/>
      <c r="AC887" s="327"/>
      <c r="AD887" s="327"/>
      <c r="AE887" s="327"/>
    </row>
    <row r="888" spans="1:31" ht="15.75" customHeight="1" x14ac:dyDescent="0.25">
      <c r="A888" s="327"/>
      <c r="B888" s="327"/>
      <c r="C888" s="327"/>
      <c r="D888" s="327"/>
      <c r="E888" s="327"/>
      <c r="F888" s="327"/>
      <c r="G888" s="327"/>
      <c r="H888" s="399"/>
      <c r="I888" s="327"/>
      <c r="J888" s="327"/>
      <c r="K888" s="327"/>
      <c r="L888" s="327"/>
      <c r="M888" s="327"/>
      <c r="N888" s="327"/>
      <c r="O888" s="327"/>
      <c r="P888" s="327"/>
      <c r="Q888" s="327"/>
      <c r="R888" s="327"/>
      <c r="S888" s="327"/>
      <c r="T888" s="327"/>
      <c r="U888" s="327"/>
      <c r="V888" s="327"/>
      <c r="W888" s="327"/>
      <c r="X888" s="327"/>
      <c r="Y888" s="327"/>
      <c r="Z888" s="327"/>
      <c r="AA888" s="327"/>
      <c r="AB888" s="327"/>
      <c r="AC888" s="327"/>
      <c r="AD888" s="327"/>
      <c r="AE888" s="327"/>
    </row>
    <row r="889" spans="1:31" ht="15.75" customHeight="1" x14ac:dyDescent="0.25">
      <c r="A889" s="327"/>
      <c r="B889" s="327"/>
      <c r="C889" s="327"/>
      <c r="D889" s="327"/>
      <c r="E889" s="327"/>
      <c r="F889" s="327"/>
      <c r="G889" s="327"/>
      <c r="H889" s="399"/>
      <c r="I889" s="327"/>
      <c r="J889" s="327"/>
      <c r="K889" s="327"/>
      <c r="L889" s="327"/>
      <c r="M889" s="327"/>
      <c r="N889" s="327"/>
      <c r="O889" s="327"/>
      <c r="P889" s="327"/>
      <c r="Q889" s="327"/>
      <c r="R889" s="327"/>
      <c r="S889" s="327"/>
      <c r="T889" s="327"/>
      <c r="U889" s="327"/>
      <c r="V889" s="327"/>
      <c r="W889" s="327"/>
      <c r="X889" s="327"/>
      <c r="Y889" s="327"/>
      <c r="Z889" s="327"/>
      <c r="AA889" s="327"/>
      <c r="AB889" s="327"/>
      <c r="AC889" s="327"/>
      <c r="AD889" s="327"/>
      <c r="AE889" s="327"/>
    </row>
    <row r="890" spans="1:31" ht="15.75" customHeight="1" x14ac:dyDescent="0.25">
      <c r="A890" s="327"/>
      <c r="B890" s="327"/>
      <c r="C890" s="327"/>
      <c r="D890" s="327"/>
      <c r="E890" s="327"/>
      <c r="F890" s="327"/>
      <c r="G890" s="327"/>
      <c r="H890" s="399"/>
      <c r="I890" s="327"/>
      <c r="J890" s="327"/>
      <c r="K890" s="327"/>
      <c r="L890" s="327"/>
      <c r="M890" s="327"/>
      <c r="N890" s="327"/>
      <c r="O890" s="327"/>
      <c r="P890" s="327"/>
      <c r="Q890" s="327"/>
      <c r="R890" s="327"/>
      <c r="S890" s="327"/>
      <c r="T890" s="327"/>
      <c r="U890" s="327"/>
      <c r="V890" s="327"/>
      <c r="W890" s="327"/>
      <c r="X890" s="327"/>
      <c r="Y890" s="327"/>
      <c r="Z890" s="327"/>
      <c r="AA890" s="327"/>
      <c r="AB890" s="327"/>
      <c r="AC890" s="327"/>
      <c r="AD890" s="327"/>
      <c r="AE890" s="327"/>
    </row>
    <row r="891" spans="1:31" ht="15.75" customHeight="1" x14ac:dyDescent="0.25">
      <c r="A891" s="327"/>
      <c r="B891" s="327"/>
      <c r="C891" s="327"/>
      <c r="D891" s="327"/>
      <c r="E891" s="327"/>
      <c r="F891" s="327"/>
      <c r="G891" s="327"/>
      <c r="H891" s="399"/>
      <c r="I891" s="327"/>
      <c r="J891" s="327"/>
      <c r="K891" s="327"/>
      <c r="L891" s="327"/>
      <c r="M891" s="327"/>
      <c r="N891" s="327"/>
      <c r="O891" s="327"/>
      <c r="P891" s="327"/>
      <c r="Q891" s="327"/>
      <c r="R891" s="327"/>
      <c r="S891" s="327"/>
      <c r="T891" s="327"/>
      <c r="U891" s="327"/>
      <c r="V891" s="327"/>
      <c r="W891" s="327"/>
      <c r="X891" s="327"/>
      <c r="Y891" s="327"/>
      <c r="Z891" s="327"/>
      <c r="AA891" s="327"/>
      <c r="AB891" s="327"/>
      <c r="AC891" s="327"/>
      <c r="AD891" s="327"/>
      <c r="AE891" s="327"/>
    </row>
    <row r="892" spans="1:31" ht="15.75" customHeight="1" x14ac:dyDescent="0.25">
      <c r="A892" s="327"/>
      <c r="B892" s="327"/>
      <c r="C892" s="327"/>
      <c r="D892" s="327"/>
      <c r="E892" s="327"/>
      <c r="F892" s="327"/>
      <c r="G892" s="327"/>
      <c r="H892" s="399"/>
      <c r="I892" s="327"/>
      <c r="J892" s="327"/>
      <c r="K892" s="327"/>
      <c r="L892" s="327"/>
      <c r="M892" s="327"/>
      <c r="N892" s="327"/>
      <c r="O892" s="327"/>
      <c r="P892" s="327"/>
      <c r="Q892" s="327"/>
      <c r="R892" s="327"/>
      <c r="S892" s="327"/>
      <c r="T892" s="327"/>
      <c r="U892" s="327"/>
      <c r="V892" s="327"/>
      <c r="W892" s="327"/>
      <c r="X892" s="327"/>
      <c r="Y892" s="327"/>
      <c r="Z892" s="327"/>
      <c r="AA892" s="327"/>
      <c r="AB892" s="327"/>
      <c r="AC892" s="327"/>
      <c r="AD892" s="327"/>
      <c r="AE892" s="327"/>
    </row>
    <row r="893" spans="1:31" ht="15.75" customHeight="1" x14ac:dyDescent="0.25">
      <c r="A893" s="327"/>
      <c r="B893" s="327"/>
      <c r="C893" s="327"/>
      <c r="D893" s="327"/>
      <c r="E893" s="327"/>
      <c r="F893" s="327"/>
      <c r="G893" s="327"/>
      <c r="H893" s="399"/>
      <c r="I893" s="327"/>
      <c r="J893" s="327"/>
      <c r="K893" s="327"/>
      <c r="L893" s="327"/>
      <c r="M893" s="327"/>
      <c r="N893" s="327"/>
      <c r="O893" s="327"/>
      <c r="P893" s="327"/>
      <c r="Q893" s="327"/>
      <c r="R893" s="327"/>
      <c r="S893" s="327"/>
      <c r="T893" s="327"/>
      <c r="U893" s="327"/>
      <c r="V893" s="327"/>
      <c r="W893" s="327"/>
      <c r="X893" s="327"/>
      <c r="Y893" s="327"/>
      <c r="Z893" s="327"/>
      <c r="AA893" s="327"/>
      <c r="AB893" s="327"/>
      <c r="AC893" s="327"/>
      <c r="AD893" s="327"/>
      <c r="AE893" s="327"/>
    </row>
    <row r="894" spans="1:31" ht="15.75" customHeight="1" x14ac:dyDescent="0.25">
      <c r="A894" s="327"/>
      <c r="B894" s="327"/>
      <c r="C894" s="327"/>
      <c r="D894" s="327"/>
      <c r="E894" s="327"/>
      <c r="F894" s="327"/>
      <c r="G894" s="327"/>
      <c r="H894" s="399"/>
      <c r="I894" s="327"/>
      <c r="J894" s="327"/>
      <c r="K894" s="327"/>
      <c r="L894" s="327"/>
      <c r="M894" s="327"/>
      <c r="N894" s="327"/>
      <c r="O894" s="327"/>
      <c r="P894" s="327"/>
      <c r="Q894" s="327"/>
      <c r="R894" s="327"/>
      <c r="S894" s="327"/>
      <c r="T894" s="327"/>
      <c r="U894" s="327"/>
      <c r="V894" s="327"/>
      <c r="W894" s="327"/>
      <c r="X894" s="327"/>
      <c r="Y894" s="327"/>
      <c r="Z894" s="327"/>
      <c r="AA894" s="327"/>
      <c r="AB894" s="327"/>
      <c r="AC894" s="327"/>
      <c r="AD894" s="327"/>
      <c r="AE894" s="327"/>
    </row>
    <row r="895" spans="1:31" ht="15.75" customHeight="1" x14ac:dyDescent="0.25">
      <c r="A895" s="327"/>
      <c r="B895" s="327"/>
      <c r="C895" s="327"/>
      <c r="D895" s="327"/>
      <c r="E895" s="327"/>
      <c r="F895" s="327"/>
      <c r="G895" s="327"/>
      <c r="H895" s="399"/>
      <c r="I895" s="327"/>
      <c r="J895" s="327"/>
      <c r="K895" s="327"/>
      <c r="L895" s="327"/>
      <c r="M895" s="327"/>
      <c r="N895" s="327"/>
      <c r="O895" s="327"/>
      <c r="P895" s="327"/>
      <c r="Q895" s="327"/>
      <c r="R895" s="327"/>
      <c r="S895" s="327"/>
      <c r="T895" s="327"/>
      <c r="U895" s="327"/>
      <c r="V895" s="327"/>
      <c r="W895" s="327"/>
      <c r="X895" s="327"/>
      <c r="Y895" s="327"/>
      <c r="Z895" s="327"/>
      <c r="AA895" s="327"/>
      <c r="AB895" s="327"/>
      <c r="AC895" s="327"/>
      <c r="AD895" s="327"/>
      <c r="AE895" s="327"/>
    </row>
    <row r="896" spans="1:31" ht="15.75" customHeight="1" x14ac:dyDescent="0.25">
      <c r="A896" s="327"/>
      <c r="B896" s="327"/>
      <c r="C896" s="327"/>
      <c r="D896" s="327"/>
      <c r="E896" s="327"/>
      <c r="F896" s="327"/>
      <c r="G896" s="327"/>
      <c r="H896" s="399"/>
      <c r="I896" s="327"/>
      <c r="J896" s="327"/>
      <c r="K896" s="327"/>
      <c r="L896" s="327"/>
      <c r="M896" s="327"/>
      <c r="N896" s="327"/>
      <c r="O896" s="327"/>
      <c r="P896" s="327"/>
      <c r="Q896" s="327"/>
      <c r="R896" s="327"/>
      <c r="S896" s="327"/>
      <c r="T896" s="327"/>
      <c r="U896" s="327"/>
      <c r="V896" s="327"/>
      <c r="W896" s="327"/>
      <c r="X896" s="327"/>
      <c r="Y896" s="327"/>
      <c r="Z896" s="327"/>
      <c r="AA896" s="327"/>
      <c r="AB896" s="327"/>
      <c r="AC896" s="327"/>
      <c r="AD896" s="327"/>
      <c r="AE896" s="327"/>
    </row>
    <row r="897" spans="1:31" ht="15.75" customHeight="1" x14ac:dyDescent="0.25">
      <c r="A897" s="327"/>
      <c r="B897" s="327"/>
      <c r="C897" s="327"/>
      <c r="D897" s="327"/>
      <c r="E897" s="327"/>
      <c r="F897" s="327"/>
      <c r="G897" s="327"/>
      <c r="H897" s="399"/>
      <c r="I897" s="327"/>
      <c r="J897" s="327"/>
      <c r="K897" s="327"/>
      <c r="L897" s="327"/>
      <c r="M897" s="327"/>
      <c r="N897" s="327"/>
      <c r="O897" s="327"/>
      <c r="P897" s="327"/>
      <c r="Q897" s="327"/>
      <c r="R897" s="327"/>
      <c r="S897" s="327"/>
      <c r="T897" s="327"/>
      <c r="U897" s="327"/>
      <c r="V897" s="327"/>
      <c r="W897" s="327"/>
      <c r="X897" s="327"/>
      <c r="Y897" s="327"/>
      <c r="Z897" s="327"/>
      <c r="AA897" s="327"/>
      <c r="AB897" s="327"/>
      <c r="AC897" s="327"/>
      <c r="AD897" s="327"/>
      <c r="AE897" s="327"/>
    </row>
    <row r="898" spans="1:31" ht="15.75" customHeight="1" x14ac:dyDescent="0.25">
      <c r="A898" s="327"/>
      <c r="B898" s="327"/>
      <c r="C898" s="327"/>
      <c r="D898" s="327"/>
      <c r="E898" s="327"/>
      <c r="F898" s="327"/>
      <c r="G898" s="327"/>
      <c r="H898" s="399"/>
      <c r="I898" s="327"/>
      <c r="J898" s="327"/>
      <c r="K898" s="327"/>
      <c r="L898" s="327"/>
      <c r="M898" s="327"/>
      <c r="N898" s="327"/>
      <c r="O898" s="327"/>
      <c r="P898" s="327"/>
      <c r="Q898" s="327"/>
      <c r="R898" s="327"/>
      <c r="S898" s="327"/>
      <c r="T898" s="327"/>
      <c r="U898" s="327"/>
      <c r="V898" s="327"/>
      <c r="W898" s="327"/>
      <c r="X898" s="327"/>
      <c r="Y898" s="327"/>
      <c r="Z898" s="327"/>
      <c r="AA898" s="327"/>
      <c r="AB898" s="327"/>
      <c r="AC898" s="327"/>
      <c r="AD898" s="327"/>
      <c r="AE898" s="327"/>
    </row>
    <row r="899" spans="1:31" ht="15.75" customHeight="1" x14ac:dyDescent="0.25">
      <c r="A899" s="327"/>
      <c r="B899" s="327"/>
      <c r="C899" s="327"/>
      <c r="D899" s="327"/>
      <c r="E899" s="327"/>
      <c r="F899" s="327"/>
      <c r="G899" s="327"/>
      <c r="H899" s="399"/>
      <c r="I899" s="327"/>
      <c r="J899" s="327"/>
      <c r="K899" s="327"/>
      <c r="L899" s="327"/>
      <c r="M899" s="327"/>
      <c r="N899" s="327"/>
      <c r="O899" s="327"/>
      <c r="P899" s="327"/>
      <c r="Q899" s="327"/>
      <c r="R899" s="327"/>
      <c r="S899" s="327"/>
      <c r="T899" s="327"/>
      <c r="U899" s="327"/>
      <c r="V899" s="327"/>
      <c r="W899" s="327"/>
      <c r="X899" s="327"/>
      <c r="Y899" s="327"/>
      <c r="Z899" s="327"/>
      <c r="AA899" s="327"/>
      <c r="AB899" s="327"/>
      <c r="AC899" s="327"/>
      <c r="AD899" s="327"/>
      <c r="AE899" s="327"/>
    </row>
    <row r="900" spans="1:31" ht="15.75" customHeight="1" x14ac:dyDescent="0.25">
      <c r="A900" s="327"/>
      <c r="B900" s="327"/>
      <c r="C900" s="327"/>
      <c r="D900" s="327"/>
      <c r="E900" s="327"/>
      <c r="F900" s="327"/>
      <c r="G900" s="327"/>
      <c r="H900" s="399"/>
      <c r="I900" s="327"/>
      <c r="J900" s="327"/>
      <c r="K900" s="327"/>
      <c r="L900" s="327"/>
      <c r="M900" s="327"/>
      <c r="N900" s="327"/>
      <c r="O900" s="327"/>
      <c r="P900" s="327"/>
      <c r="Q900" s="327"/>
      <c r="R900" s="327"/>
      <c r="S900" s="327"/>
      <c r="T900" s="327"/>
      <c r="U900" s="327"/>
      <c r="V900" s="327"/>
      <c r="W900" s="327"/>
      <c r="X900" s="327"/>
      <c r="Y900" s="327"/>
      <c r="Z900" s="327"/>
      <c r="AA900" s="327"/>
      <c r="AB900" s="327"/>
      <c r="AC900" s="327"/>
      <c r="AD900" s="327"/>
      <c r="AE900" s="327"/>
    </row>
    <row r="901" spans="1:31" ht="15.75" customHeight="1" x14ac:dyDescent="0.25">
      <c r="A901" s="327"/>
      <c r="B901" s="327"/>
      <c r="C901" s="327"/>
      <c r="D901" s="327"/>
      <c r="E901" s="327"/>
      <c r="F901" s="327"/>
      <c r="G901" s="327"/>
      <c r="H901" s="399"/>
      <c r="I901" s="327"/>
      <c r="J901" s="327"/>
      <c r="K901" s="327"/>
      <c r="L901" s="327"/>
      <c r="M901" s="327"/>
      <c r="N901" s="327"/>
      <c r="O901" s="327"/>
      <c r="P901" s="327"/>
      <c r="Q901" s="327"/>
      <c r="R901" s="327"/>
      <c r="S901" s="327"/>
      <c r="T901" s="327"/>
      <c r="U901" s="327"/>
      <c r="V901" s="327"/>
      <c r="W901" s="327"/>
      <c r="X901" s="327"/>
      <c r="Y901" s="327"/>
      <c r="Z901" s="327"/>
      <c r="AA901" s="327"/>
      <c r="AB901" s="327"/>
      <c r="AC901" s="327"/>
      <c r="AD901" s="327"/>
      <c r="AE901" s="327"/>
    </row>
    <row r="902" spans="1:31" ht="15.75" customHeight="1" x14ac:dyDescent="0.25">
      <c r="A902" s="327"/>
      <c r="B902" s="327"/>
      <c r="C902" s="327"/>
      <c r="D902" s="327"/>
      <c r="E902" s="327"/>
      <c r="F902" s="327"/>
      <c r="G902" s="327"/>
      <c r="H902" s="399"/>
      <c r="I902" s="327"/>
      <c r="J902" s="327"/>
      <c r="K902" s="327"/>
      <c r="L902" s="327"/>
      <c r="M902" s="327"/>
      <c r="N902" s="327"/>
      <c r="O902" s="327"/>
      <c r="P902" s="327"/>
      <c r="Q902" s="327"/>
      <c r="R902" s="327"/>
      <c r="S902" s="327"/>
      <c r="T902" s="327"/>
      <c r="U902" s="327"/>
      <c r="V902" s="327"/>
      <c r="W902" s="327"/>
      <c r="X902" s="327"/>
      <c r="Y902" s="327"/>
      <c r="Z902" s="327"/>
      <c r="AA902" s="327"/>
      <c r="AB902" s="327"/>
      <c r="AC902" s="327"/>
      <c r="AD902" s="327"/>
      <c r="AE902" s="327"/>
    </row>
    <row r="903" spans="1:31" ht="15.75" customHeight="1" x14ac:dyDescent="0.25">
      <c r="A903" s="327"/>
      <c r="B903" s="327"/>
      <c r="C903" s="327"/>
      <c r="D903" s="327"/>
      <c r="E903" s="327"/>
      <c r="F903" s="327"/>
      <c r="G903" s="327"/>
      <c r="H903" s="399"/>
      <c r="I903" s="327"/>
      <c r="J903" s="327"/>
      <c r="K903" s="327"/>
      <c r="L903" s="327"/>
      <c r="M903" s="327"/>
      <c r="N903" s="327"/>
      <c r="O903" s="327"/>
      <c r="P903" s="327"/>
      <c r="Q903" s="327"/>
      <c r="R903" s="327"/>
      <c r="S903" s="327"/>
      <c r="T903" s="327"/>
      <c r="U903" s="327"/>
      <c r="V903" s="327"/>
      <c r="W903" s="327"/>
      <c r="X903" s="327"/>
      <c r="Y903" s="327"/>
      <c r="Z903" s="327"/>
      <c r="AA903" s="327"/>
      <c r="AB903" s="327"/>
      <c r="AC903" s="327"/>
      <c r="AD903" s="327"/>
      <c r="AE903" s="327"/>
    </row>
    <row r="904" spans="1:31" ht="15.75" customHeight="1" x14ac:dyDescent="0.25">
      <c r="A904" s="327"/>
      <c r="B904" s="327"/>
      <c r="C904" s="327"/>
      <c r="D904" s="327"/>
      <c r="E904" s="327"/>
      <c r="F904" s="327"/>
      <c r="G904" s="327"/>
      <c r="H904" s="399"/>
      <c r="I904" s="327"/>
      <c r="J904" s="327"/>
      <c r="K904" s="327"/>
      <c r="L904" s="327"/>
      <c r="M904" s="327"/>
      <c r="N904" s="327"/>
      <c r="O904" s="327"/>
      <c r="P904" s="327"/>
      <c r="Q904" s="327"/>
      <c r="R904" s="327"/>
      <c r="S904" s="327"/>
      <c r="T904" s="327"/>
      <c r="U904" s="327"/>
      <c r="V904" s="327"/>
      <c r="W904" s="327"/>
      <c r="X904" s="327"/>
      <c r="Y904" s="327"/>
      <c r="Z904" s="327"/>
      <c r="AA904" s="327"/>
      <c r="AB904" s="327"/>
      <c r="AC904" s="327"/>
      <c r="AD904" s="327"/>
      <c r="AE904" s="327"/>
    </row>
    <row r="905" spans="1:31" ht="15.75" customHeight="1" x14ac:dyDescent="0.25">
      <c r="A905" s="327"/>
      <c r="B905" s="327"/>
      <c r="C905" s="327"/>
      <c r="D905" s="327"/>
      <c r="E905" s="327"/>
      <c r="F905" s="327"/>
      <c r="G905" s="327"/>
      <c r="H905" s="399"/>
      <c r="I905" s="327"/>
      <c r="J905" s="327"/>
      <c r="K905" s="327"/>
      <c r="L905" s="327"/>
      <c r="M905" s="327"/>
      <c r="N905" s="327"/>
      <c r="O905" s="327"/>
      <c r="P905" s="327"/>
      <c r="Q905" s="327"/>
      <c r="R905" s="327"/>
      <c r="S905" s="327"/>
      <c r="T905" s="327"/>
      <c r="U905" s="327"/>
      <c r="V905" s="327"/>
      <c r="W905" s="327"/>
      <c r="X905" s="327"/>
      <c r="Y905" s="327"/>
      <c r="Z905" s="327"/>
      <c r="AA905" s="327"/>
      <c r="AB905" s="327"/>
      <c r="AC905" s="327"/>
      <c r="AD905" s="327"/>
      <c r="AE905" s="327"/>
    </row>
    <row r="906" spans="1:31" ht="15.75" customHeight="1" x14ac:dyDescent="0.25">
      <c r="A906" s="327"/>
      <c r="B906" s="327"/>
      <c r="C906" s="327"/>
      <c r="D906" s="327"/>
      <c r="E906" s="327"/>
      <c r="F906" s="327"/>
      <c r="G906" s="327"/>
      <c r="H906" s="399"/>
      <c r="I906" s="327"/>
      <c r="J906" s="327"/>
      <c r="K906" s="327"/>
      <c r="L906" s="327"/>
      <c r="M906" s="327"/>
      <c r="N906" s="327"/>
      <c r="O906" s="327"/>
      <c r="P906" s="327"/>
      <c r="Q906" s="327"/>
      <c r="R906" s="327"/>
      <c r="S906" s="327"/>
      <c r="T906" s="327"/>
      <c r="U906" s="327"/>
      <c r="V906" s="327"/>
      <c r="W906" s="327"/>
      <c r="X906" s="327"/>
      <c r="Y906" s="327"/>
      <c r="Z906" s="327"/>
      <c r="AA906" s="327"/>
      <c r="AB906" s="327"/>
      <c r="AC906" s="327"/>
      <c r="AD906" s="327"/>
      <c r="AE906" s="327"/>
    </row>
    <row r="907" spans="1:31" ht="15.75" customHeight="1" x14ac:dyDescent="0.25">
      <c r="A907" s="327"/>
      <c r="B907" s="327"/>
      <c r="C907" s="327"/>
      <c r="D907" s="327"/>
      <c r="E907" s="327"/>
      <c r="F907" s="327"/>
      <c r="G907" s="327"/>
      <c r="H907" s="399"/>
      <c r="I907" s="327"/>
      <c r="J907" s="327"/>
      <c r="K907" s="327"/>
      <c r="L907" s="327"/>
      <c r="M907" s="327"/>
      <c r="N907" s="327"/>
      <c r="O907" s="327"/>
      <c r="P907" s="327"/>
      <c r="Q907" s="327"/>
      <c r="R907" s="327"/>
      <c r="S907" s="327"/>
      <c r="T907" s="327"/>
      <c r="U907" s="327"/>
      <c r="V907" s="327"/>
      <c r="W907" s="327"/>
      <c r="X907" s="327"/>
      <c r="Y907" s="327"/>
      <c r="Z907" s="327"/>
      <c r="AA907" s="327"/>
      <c r="AB907" s="327"/>
      <c r="AC907" s="327"/>
      <c r="AD907" s="327"/>
      <c r="AE907" s="327"/>
    </row>
    <row r="908" spans="1:31" ht="15.75" customHeight="1" x14ac:dyDescent="0.25">
      <c r="A908" s="327"/>
      <c r="B908" s="327"/>
      <c r="C908" s="327"/>
      <c r="D908" s="327"/>
      <c r="E908" s="327"/>
      <c r="F908" s="327"/>
      <c r="G908" s="327"/>
      <c r="H908" s="399"/>
      <c r="I908" s="327"/>
      <c r="J908" s="327"/>
      <c r="K908" s="327"/>
      <c r="L908" s="327"/>
      <c r="M908" s="327"/>
      <c r="N908" s="327"/>
      <c r="O908" s="327"/>
      <c r="P908" s="327"/>
      <c r="Q908" s="327"/>
      <c r="R908" s="327"/>
      <c r="S908" s="327"/>
      <c r="T908" s="327"/>
      <c r="U908" s="327"/>
      <c r="V908" s="327"/>
      <c r="W908" s="327"/>
      <c r="X908" s="327"/>
      <c r="Y908" s="327"/>
      <c r="Z908" s="327"/>
      <c r="AA908" s="327"/>
      <c r="AB908" s="327"/>
      <c r="AC908" s="327"/>
      <c r="AD908" s="327"/>
      <c r="AE908" s="327"/>
    </row>
    <row r="909" spans="1:31" ht="15.75" customHeight="1" x14ac:dyDescent="0.25">
      <c r="A909" s="327"/>
      <c r="B909" s="327"/>
      <c r="C909" s="327"/>
      <c r="D909" s="327"/>
      <c r="E909" s="327"/>
      <c r="F909" s="327"/>
      <c r="G909" s="327"/>
      <c r="H909" s="399"/>
      <c r="I909" s="327"/>
      <c r="J909" s="327"/>
      <c r="K909" s="327"/>
      <c r="L909" s="327"/>
      <c r="M909" s="327"/>
      <c r="N909" s="327"/>
      <c r="O909" s="327"/>
      <c r="P909" s="327"/>
      <c r="Q909" s="327"/>
      <c r="R909" s="327"/>
      <c r="S909" s="327"/>
      <c r="T909" s="327"/>
      <c r="U909" s="327"/>
      <c r="V909" s="327"/>
      <c r="W909" s="327"/>
      <c r="X909" s="327"/>
      <c r="Y909" s="327"/>
      <c r="Z909" s="327"/>
      <c r="AA909" s="327"/>
      <c r="AB909" s="327"/>
      <c r="AC909" s="327"/>
      <c r="AD909" s="327"/>
      <c r="AE909" s="327"/>
    </row>
    <row r="910" spans="1:31" ht="15.75" customHeight="1" x14ac:dyDescent="0.25">
      <c r="A910" s="327"/>
      <c r="B910" s="327"/>
      <c r="C910" s="327"/>
      <c r="D910" s="327"/>
      <c r="E910" s="327"/>
      <c r="F910" s="327"/>
      <c r="G910" s="327"/>
      <c r="H910" s="399"/>
      <c r="I910" s="327"/>
      <c r="J910" s="327"/>
      <c r="K910" s="327"/>
      <c r="L910" s="327"/>
      <c r="M910" s="327"/>
      <c r="N910" s="327"/>
      <c r="O910" s="327"/>
      <c r="P910" s="327"/>
      <c r="Q910" s="327"/>
      <c r="R910" s="327"/>
      <c r="S910" s="327"/>
      <c r="T910" s="327"/>
      <c r="U910" s="327"/>
      <c r="V910" s="327"/>
      <c r="W910" s="327"/>
      <c r="X910" s="327"/>
      <c r="Y910" s="327"/>
      <c r="Z910" s="327"/>
      <c r="AA910" s="327"/>
      <c r="AB910" s="327"/>
      <c r="AC910" s="327"/>
      <c r="AD910" s="327"/>
      <c r="AE910" s="327"/>
    </row>
    <row r="911" spans="1:31" ht="15.75" customHeight="1" x14ac:dyDescent="0.25">
      <c r="A911" s="327"/>
      <c r="B911" s="327"/>
      <c r="C911" s="327"/>
      <c r="D911" s="327"/>
      <c r="E911" s="327"/>
      <c r="F911" s="327"/>
      <c r="G911" s="327"/>
      <c r="H911" s="399"/>
      <c r="I911" s="327"/>
      <c r="J911" s="327"/>
      <c r="K911" s="327"/>
      <c r="L911" s="327"/>
      <c r="M911" s="327"/>
      <c r="N911" s="327"/>
      <c r="O911" s="327"/>
      <c r="P911" s="327"/>
      <c r="Q911" s="327"/>
      <c r="R911" s="327"/>
      <c r="S911" s="327"/>
      <c r="T911" s="327"/>
      <c r="U911" s="327"/>
      <c r="V911" s="327"/>
      <c r="W911" s="327"/>
      <c r="X911" s="327"/>
      <c r="Y911" s="327"/>
      <c r="Z911" s="327"/>
      <c r="AA911" s="327"/>
      <c r="AB911" s="327"/>
      <c r="AC911" s="327"/>
      <c r="AD911" s="327"/>
      <c r="AE911" s="327"/>
    </row>
    <row r="912" spans="1:31" ht="15.75" customHeight="1" x14ac:dyDescent="0.25">
      <c r="A912" s="327"/>
      <c r="B912" s="327"/>
      <c r="C912" s="327"/>
      <c r="D912" s="327"/>
      <c r="E912" s="327"/>
      <c r="F912" s="327"/>
      <c r="G912" s="327"/>
      <c r="H912" s="399"/>
      <c r="I912" s="327"/>
      <c r="J912" s="327"/>
      <c r="K912" s="327"/>
      <c r="L912" s="327"/>
      <c r="M912" s="327"/>
      <c r="N912" s="327"/>
      <c r="O912" s="327"/>
      <c r="P912" s="327"/>
      <c r="Q912" s="327"/>
      <c r="R912" s="327"/>
      <c r="S912" s="327"/>
      <c r="T912" s="327"/>
      <c r="U912" s="327"/>
      <c r="V912" s="327"/>
      <c r="W912" s="327"/>
      <c r="X912" s="327"/>
      <c r="Y912" s="327"/>
      <c r="Z912" s="327"/>
      <c r="AA912" s="327"/>
      <c r="AB912" s="327"/>
      <c r="AC912" s="327"/>
      <c r="AD912" s="327"/>
      <c r="AE912" s="327"/>
    </row>
    <row r="913" spans="1:31" ht="15.75" customHeight="1" x14ac:dyDescent="0.25">
      <c r="A913" s="327"/>
      <c r="B913" s="327"/>
      <c r="C913" s="327"/>
      <c r="D913" s="327"/>
      <c r="E913" s="327"/>
      <c r="F913" s="327"/>
      <c r="G913" s="327"/>
      <c r="H913" s="399"/>
      <c r="I913" s="327"/>
      <c r="J913" s="327"/>
      <c r="K913" s="327"/>
      <c r="L913" s="327"/>
      <c r="M913" s="327"/>
      <c r="N913" s="327"/>
      <c r="O913" s="327"/>
      <c r="P913" s="327"/>
      <c r="Q913" s="327"/>
      <c r="R913" s="327"/>
      <c r="S913" s="327"/>
      <c r="T913" s="327"/>
      <c r="U913" s="327"/>
      <c r="V913" s="327"/>
      <c r="W913" s="327"/>
      <c r="X913" s="327"/>
      <c r="Y913" s="327"/>
      <c r="Z913" s="327"/>
      <c r="AA913" s="327"/>
      <c r="AB913" s="327"/>
      <c r="AC913" s="327"/>
      <c r="AD913" s="327"/>
      <c r="AE913" s="327"/>
    </row>
    <row r="914" spans="1:31" ht="15.75" customHeight="1" x14ac:dyDescent="0.25">
      <c r="A914" s="327"/>
      <c r="B914" s="327"/>
      <c r="C914" s="327"/>
      <c r="D914" s="327"/>
      <c r="E914" s="327"/>
      <c r="F914" s="327"/>
      <c r="G914" s="327"/>
      <c r="H914" s="399"/>
      <c r="I914" s="327"/>
      <c r="J914" s="327"/>
      <c r="K914" s="327"/>
      <c r="L914" s="327"/>
      <c r="M914" s="327"/>
      <c r="N914" s="327"/>
      <c r="O914" s="327"/>
      <c r="P914" s="327"/>
      <c r="Q914" s="327"/>
      <c r="R914" s="327"/>
      <c r="S914" s="327"/>
      <c r="T914" s="327"/>
      <c r="U914" s="327"/>
      <c r="V914" s="327"/>
      <c r="W914" s="327"/>
      <c r="X914" s="327"/>
      <c r="Y914" s="327"/>
      <c r="Z914" s="327"/>
      <c r="AA914" s="327"/>
      <c r="AB914" s="327"/>
      <c r="AC914" s="327"/>
      <c r="AD914" s="327"/>
      <c r="AE914" s="327"/>
    </row>
    <row r="915" spans="1:31" ht="15.75" customHeight="1" x14ac:dyDescent="0.25">
      <c r="A915" s="327"/>
      <c r="B915" s="327"/>
      <c r="C915" s="327"/>
      <c r="D915" s="327"/>
      <c r="E915" s="327"/>
      <c r="F915" s="327"/>
      <c r="G915" s="327"/>
      <c r="H915" s="399"/>
      <c r="I915" s="327"/>
      <c r="J915" s="327"/>
      <c r="K915" s="327"/>
      <c r="L915" s="327"/>
      <c r="M915" s="327"/>
      <c r="N915" s="327"/>
      <c r="O915" s="327"/>
      <c r="P915" s="327"/>
      <c r="Q915" s="327"/>
      <c r="R915" s="327"/>
      <c r="S915" s="327"/>
      <c r="T915" s="327"/>
      <c r="U915" s="327"/>
      <c r="V915" s="327"/>
      <c r="W915" s="327"/>
      <c r="X915" s="327"/>
      <c r="Y915" s="327"/>
      <c r="Z915" s="327"/>
      <c r="AA915" s="327"/>
      <c r="AB915" s="327"/>
      <c r="AC915" s="327"/>
      <c r="AD915" s="327"/>
      <c r="AE915" s="327"/>
    </row>
    <row r="916" spans="1:31" ht="15.75" customHeight="1" x14ac:dyDescent="0.25">
      <c r="A916" s="327"/>
      <c r="B916" s="327"/>
      <c r="C916" s="327"/>
      <c r="D916" s="327"/>
      <c r="E916" s="327"/>
      <c r="F916" s="327"/>
      <c r="G916" s="327"/>
      <c r="H916" s="399"/>
      <c r="I916" s="327"/>
      <c r="J916" s="327"/>
      <c r="K916" s="327"/>
      <c r="L916" s="327"/>
      <c r="M916" s="327"/>
      <c r="N916" s="327"/>
      <c r="O916" s="327"/>
      <c r="P916" s="327"/>
      <c r="Q916" s="327"/>
      <c r="R916" s="327"/>
      <c r="S916" s="327"/>
      <c r="T916" s="327"/>
      <c r="U916" s="327"/>
      <c r="V916" s="327"/>
      <c r="W916" s="327"/>
      <c r="X916" s="327"/>
      <c r="Y916" s="327"/>
      <c r="Z916" s="327"/>
      <c r="AA916" s="327"/>
      <c r="AB916" s="327"/>
      <c r="AC916" s="327"/>
      <c r="AD916" s="327"/>
      <c r="AE916" s="327"/>
    </row>
    <row r="917" spans="1:31" ht="15.75" customHeight="1" x14ac:dyDescent="0.25">
      <c r="A917" s="327"/>
      <c r="B917" s="327"/>
      <c r="C917" s="327"/>
      <c r="D917" s="327"/>
      <c r="E917" s="327"/>
      <c r="F917" s="327"/>
      <c r="G917" s="327"/>
      <c r="H917" s="399"/>
      <c r="I917" s="327"/>
      <c r="J917" s="327"/>
      <c r="K917" s="327"/>
      <c r="L917" s="327"/>
      <c r="M917" s="327"/>
      <c r="N917" s="327"/>
      <c r="O917" s="327"/>
      <c r="P917" s="327"/>
      <c r="Q917" s="327"/>
      <c r="R917" s="327"/>
      <c r="S917" s="327"/>
      <c r="T917" s="327"/>
      <c r="U917" s="327"/>
      <c r="V917" s="327"/>
      <c r="W917" s="327"/>
      <c r="X917" s="327"/>
      <c r="Y917" s="327"/>
      <c r="Z917" s="327"/>
      <c r="AA917" s="327"/>
      <c r="AB917" s="327"/>
      <c r="AC917" s="327"/>
      <c r="AD917" s="327"/>
      <c r="AE917" s="327"/>
    </row>
    <row r="918" spans="1:31" ht="15.75" customHeight="1" x14ac:dyDescent="0.25">
      <c r="A918" s="327"/>
      <c r="B918" s="327"/>
      <c r="C918" s="327"/>
      <c r="D918" s="327"/>
      <c r="E918" s="327"/>
      <c r="F918" s="327"/>
      <c r="G918" s="327"/>
      <c r="H918" s="399"/>
      <c r="I918" s="327"/>
      <c r="J918" s="327"/>
      <c r="K918" s="327"/>
      <c r="L918" s="327"/>
      <c r="M918" s="327"/>
      <c r="N918" s="327"/>
      <c r="O918" s="327"/>
      <c r="P918" s="327"/>
      <c r="Q918" s="327"/>
      <c r="R918" s="327"/>
      <c r="S918" s="327"/>
      <c r="T918" s="327"/>
      <c r="U918" s="327"/>
      <c r="V918" s="327"/>
      <c r="W918" s="327"/>
      <c r="X918" s="327"/>
      <c r="Y918" s="327"/>
      <c r="Z918" s="327"/>
      <c r="AA918" s="327"/>
      <c r="AB918" s="327"/>
      <c r="AC918" s="327"/>
      <c r="AD918" s="327"/>
      <c r="AE918" s="327"/>
    </row>
    <row r="919" spans="1:31" ht="15.75" customHeight="1" x14ac:dyDescent="0.25">
      <c r="A919" s="327"/>
      <c r="B919" s="327"/>
      <c r="C919" s="327"/>
      <c r="D919" s="327"/>
      <c r="E919" s="327"/>
      <c r="F919" s="327"/>
      <c r="G919" s="327"/>
      <c r="H919" s="399"/>
      <c r="I919" s="327"/>
      <c r="J919" s="327"/>
      <c r="K919" s="327"/>
      <c r="L919" s="327"/>
      <c r="M919" s="327"/>
      <c r="N919" s="327"/>
      <c r="O919" s="327"/>
      <c r="P919" s="327"/>
      <c r="Q919" s="327"/>
      <c r="R919" s="327"/>
      <c r="S919" s="327"/>
      <c r="T919" s="327"/>
      <c r="U919" s="327"/>
      <c r="V919" s="327"/>
      <c r="W919" s="327"/>
      <c r="X919" s="327"/>
      <c r="Y919" s="327"/>
      <c r="Z919" s="327"/>
      <c r="AA919" s="327"/>
      <c r="AB919" s="327"/>
      <c r="AC919" s="327"/>
      <c r="AD919" s="327"/>
      <c r="AE919" s="327"/>
    </row>
    <row r="920" spans="1:31" ht="15.75" customHeight="1" x14ac:dyDescent="0.25">
      <c r="A920" s="327"/>
      <c r="B920" s="327"/>
      <c r="C920" s="327"/>
      <c r="D920" s="327"/>
      <c r="E920" s="327"/>
      <c r="F920" s="327"/>
      <c r="G920" s="327"/>
      <c r="H920" s="399"/>
      <c r="I920" s="327"/>
      <c r="J920" s="327"/>
      <c r="K920" s="327"/>
      <c r="L920" s="327"/>
      <c r="M920" s="327"/>
      <c r="N920" s="327"/>
      <c r="O920" s="327"/>
      <c r="P920" s="327"/>
      <c r="Q920" s="327"/>
      <c r="R920" s="327"/>
      <c r="S920" s="327"/>
      <c r="T920" s="327"/>
      <c r="U920" s="327"/>
      <c r="V920" s="327"/>
      <c r="W920" s="327"/>
      <c r="X920" s="327"/>
      <c r="Y920" s="327"/>
      <c r="Z920" s="327"/>
      <c r="AA920" s="327"/>
      <c r="AB920" s="327"/>
      <c r="AC920" s="327"/>
      <c r="AD920" s="327"/>
      <c r="AE920" s="327"/>
    </row>
    <row r="921" spans="1:31" ht="15.75" customHeight="1" x14ac:dyDescent="0.25">
      <c r="A921" s="327"/>
      <c r="B921" s="327"/>
      <c r="C921" s="327"/>
      <c r="D921" s="327"/>
      <c r="E921" s="327"/>
      <c r="F921" s="327"/>
      <c r="G921" s="327"/>
      <c r="H921" s="399"/>
      <c r="I921" s="327"/>
      <c r="J921" s="327"/>
      <c r="K921" s="327"/>
      <c r="L921" s="327"/>
      <c r="M921" s="327"/>
      <c r="N921" s="327"/>
      <c r="O921" s="327"/>
      <c r="P921" s="327"/>
      <c r="Q921" s="327"/>
      <c r="R921" s="327"/>
      <c r="S921" s="327"/>
      <c r="T921" s="327"/>
      <c r="U921" s="327"/>
      <c r="V921" s="327"/>
      <c r="W921" s="327"/>
      <c r="X921" s="327"/>
      <c r="Y921" s="327"/>
      <c r="Z921" s="327"/>
      <c r="AA921" s="327"/>
      <c r="AB921" s="327"/>
      <c r="AC921" s="327"/>
      <c r="AD921" s="327"/>
      <c r="AE921" s="327"/>
    </row>
    <row r="922" spans="1:31" ht="15.75" customHeight="1" x14ac:dyDescent="0.25">
      <c r="A922" s="327"/>
      <c r="B922" s="327"/>
      <c r="C922" s="327"/>
      <c r="D922" s="327"/>
      <c r="E922" s="327"/>
      <c r="F922" s="327"/>
      <c r="G922" s="327"/>
      <c r="H922" s="399"/>
      <c r="I922" s="327"/>
      <c r="J922" s="327"/>
      <c r="K922" s="327"/>
      <c r="L922" s="327"/>
      <c r="M922" s="327"/>
      <c r="N922" s="327"/>
      <c r="O922" s="327"/>
      <c r="P922" s="327"/>
      <c r="Q922" s="327"/>
      <c r="R922" s="327"/>
      <c r="S922" s="327"/>
      <c r="T922" s="327"/>
      <c r="U922" s="327"/>
      <c r="V922" s="327"/>
      <c r="W922" s="327"/>
      <c r="X922" s="327"/>
      <c r="Y922" s="327"/>
      <c r="Z922" s="327"/>
      <c r="AA922" s="327"/>
      <c r="AB922" s="327"/>
      <c r="AC922" s="327"/>
      <c r="AD922" s="327"/>
      <c r="AE922" s="327"/>
    </row>
    <row r="923" spans="1:31" ht="15.75" customHeight="1" x14ac:dyDescent="0.25">
      <c r="A923" s="327"/>
      <c r="B923" s="327"/>
      <c r="C923" s="327"/>
      <c r="D923" s="327"/>
      <c r="E923" s="327"/>
      <c r="F923" s="327"/>
      <c r="G923" s="327"/>
      <c r="H923" s="399"/>
      <c r="I923" s="327"/>
      <c r="J923" s="327"/>
      <c r="K923" s="327"/>
      <c r="L923" s="327"/>
      <c r="M923" s="327"/>
      <c r="N923" s="327"/>
      <c r="O923" s="327"/>
      <c r="P923" s="327"/>
      <c r="Q923" s="327"/>
      <c r="R923" s="327"/>
      <c r="S923" s="327"/>
      <c r="T923" s="327"/>
      <c r="U923" s="327"/>
      <c r="V923" s="327"/>
      <c r="W923" s="327"/>
      <c r="X923" s="327"/>
      <c r="Y923" s="327"/>
      <c r="Z923" s="327"/>
      <c r="AA923" s="327"/>
      <c r="AB923" s="327"/>
      <c r="AC923" s="327"/>
      <c r="AD923" s="327"/>
      <c r="AE923" s="327"/>
    </row>
    <row r="924" spans="1:31" ht="15.75" customHeight="1" x14ac:dyDescent="0.25">
      <c r="A924" s="327"/>
      <c r="B924" s="327"/>
      <c r="C924" s="327"/>
      <c r="D924" s="327"/>
      <c r="E924" s="327"/>
      <c r="F924" s="327"/>
      <c r="G924" s="327"/>
      <c r="H924" s="399"/>
      <c r="I924" s="327"/>
      <c r="J924" s="327"/>
      <c r="K924" s="327"/>
      <c r="L924" s="327"/>
      <c r="M924" s="327"/>
      <c r="N924" s="327"/>
      <c r="O924" s="327"/>
      <c r="P924" s="327"/>
      <c r="Q924" s="327"/>
      <c r="R924" s="327"/>
      <c r="S924" s="327"/>
      <c r="T924" s="327"/>
      <c r="U924" s="327"/>
      <c r="V924" s="327"/>
      <c r="W924" s="327"/>
      <c r="X924" s="327"/>
      <c r="Y924" s="327"/>
      <c r="Z924" s="327"/>
      <c r="AA924" s="327"/>
      <c r="AB924" s="327"/>
      <c r="AC924" s="327"/>
      <c r="AD924" s="327"/>
      <c r="AE924" s="327"/>
    </row>
    <row r="925" spans="1:31" ht="15.75" customHeight="1" x14ac:dyDescent="0.25">
      <c r="A925" s="327"/>
      <c r="B925" s="327"/>
      <c r="C925" s="327"/>
      <c r="D925" s="327"/>
      <c r="E925" s="327"/>
      <c r="F925" s="327"/>
      <c r="G925" s="327"/>
      <c r="H925" s="399"/>
      <c r="I925" s="327"/>
      <c r="J925" s="327"/>
      <c r="K925" s="327"/>
      <c r="L925" s="327"/>
      <c r="M925" s="327"/>
      <c r="N925" s="327"/>
      <c r="O925" s="327"/>
      <c r="P925" s="327"/>
      <c r="Q925" s="327"/>
      <c r="R925" s="327"/>
      <c r="S925" s="327"/>
      <c r="T925" s="327"/>
      <c r="U925" s="327"/>
      <c r="V925" s="327"/>
      <c r="W925" s="327"/>
      <c r="X925" s="327"/>
      <c r="Y925" s="327"/>
      <c r="Z925" s="327"/>
      <c r="AA925" s="327"/>
      <c r="AB925" s="327"/>
      <c r="AC925" s="327"/>
      <c r="AD925" s="327"/>
      <c r="AE925" s="327"/>
    </row>
    <row r="926" spans="1:31" ht="15.75" customHeight="1" x14ac:dyDescent="0.25">
      <c r="A926" s="327"/>
      <c r="B926" s="327"/>
      <c r="C926" s="327"/>
      <c r="D926" s="327"/>
      <c r="E926" s="327"/>
      <c r="F926" s="327"/>
      <c r="G926" s="327"/>
      <c r="H926" s="399"/>
      <c r="I926" s="327"/>
      <c r="J926" s="327"/>
      <c r="K926" s="327"/>
      <c r="L926" s="327"/>
      <c r="M926" s="327"/>
      <c r="N926" s="327"/>
      <c r="O926" s="327"/>
      <c r="P926" s="327"/>
      <c r="Q926" s="327"/>
      <c r="R926" s="327"/>
      <c r="S926" s="327"/>
      <c r="T926" s="327"/>
      <c r="U926" s="327"/>
      <c r="V926" s="327"/>
      <c r="W926" s="327"/>
      <c r="X926" s="327"/>
      <c r="Y926" s="327"/>
      <c r="Z926" s="327"/>
      <c r="AA926" s="327"/>
      <c r="AB926" s="327"/>
      <c r="AC926" s="327"/>
      <c r="AD926" s="327"/>
      <c r="AE926" s="327"/>
    </row>
    <row r="927" spans="1:31" ht="15.75" customHeight="1" x14ac:dyDescent="0.25">
      <c r="A927" s="327"/>
      <c r="B927" s="327"/>
      <c r="C927" s="327"/>
      <c r="D927" s="327"/>
      <c r="E927" s="327"/>
      <c r="F927" s="327"/>
      <c r="G927" s="327"/>
      <c r="H927" s="399"/>
      <c r="I927" s="327"/>
      <c r="J927" s="327"/>
      <c r="K927" s="327"/>
      <c r="L927" s="327"/>
      <c r="M927" s="327"/>
      <c r="N927" s="327"/>
      <c r="O927" s="327"/>
      <c r="P927" s="327"/>
      <c r="Q927" s="327"/>
      <c r="R927" s="327"/>
      <c r="S927" s="327"/>
      <c r="T927" s="327"/>
      <c r="U927" s="327"/>
      <c r="V927" s="327"/>
      <c r="W927" s="327"/>
      <c r="X927" s="327"/>
      <c r="Y927" s="327"/>
      <c r="Z927" s="327"/>
      <c r="AA927" s="327"/>
      <c r="AB927" s="327"/>
      <c r="AC927" s="327"/>
      <c r="AD927" s="327"/>
      <c r="AE927" s="327"/>
    </row>
    <row r="928" spans="1:31" ht="15.75" customHeight="1" x14ac:dyDescent="0.25">
      <c r="A928" s="327"/>
      <c r="B928" s="327"/>
      <c r="C928" s="327"/>
      <c r="D928" s="327"/>
      <c r="E928" s="327"/>
      <c r="F928" s="327"/>
      <c r="G928" s="327"/>
      <c r="H928" s="399"/>
      <c r="I928" s="327"/>
      <c r="J928" s="327"/>
      <c r="K928" s="327"/>
      <c r="L928" s="327"/>
      <c r="M928" s="327"/>
      <c r="N928" s="327"/>
      <c r="O928" s="327"/>
      <c r="P928" s="327"/>
      <c r="Q928" s="327"/>
      <c r="R928" s="327"/>
      <c r="S928" s="327"/>
      <c r="T928" s="327"/>
      <c r="U928" s="327"/>
      <c r="V928" s="327"/>
      <c r="W928" s="327"/>
      <c r="X928" s="327"/>
      <c r="Y928" s="327"/>
      <c r="Z928" s="327"/>
      <c r="AA928" s="327"/>
      <c r="AB928" s="327"/>
      <c r="AC928" s="327"/>
      <c r="AD928" s="327"/>
      <c r="AE928" s="327"/>
    </row>
    <row r="929" spans="1:31" ht="15.75" customHeight="1" x14ac:dyDescent="0.25">
      <c r="A929" s="327"/>
      <c r="B929" s="327"/>
      <c r="C929" s="327"/>
      <c r="D929" s="327"/>
      <c r="E929" s="327"/>
      <c r="F929" s="327"/>
      <c r="G929" s="327"/>
      <c r="H929" s="399"/>
      <c r="I929" s="327"/>
      <c r="J929" s="327"/>
      <c r="K929" s="327"/>
      <c r="L929" s="327"/>
      <c r="M929" s="327"/>
      <c r="N929" s="327"/>
      <c r="O929" s="327"/>
      <c r="P929" s="327"/>
      <c r="Q929" s="327"/>
      <c r="R929" s="327"/>
      <c r="S929" s="327"/>
      <c r="T929" s="327"/>
      <c r="U929" s="327"/>
      <c r="V929" s="327"/>
      <c r="W929" s="327"/>
      <c r="X929" s="327"/>
      <c r="Y929" s="327"/>
      <c r="Z929" s="327"/>
      <c r="AA929" s="327"/>
      <c r="AB929" s="327"/>
      <c r="AC929" s="327"/>
      <c r="AD929" s="327"/>
      <c r="AE929" s="327"/>
    </row>
    <row r="930" spans="1:31" ht="15.75" customHeight="1" x14ac:dyDescent="0.25">
      <c r="A930" s="327"/>
      <c r="B930" s="327"/>
      <c r="C930" s="327"/>
      <c r="D930" s="327"/>
      <c r="E930" s="327"/>
      <c r="F930" s="327"/>
      <c r="G930" s="327"/>
      <c r="H930" s="399"/>
      <c r="I930" s="327"/>
      <c r="J930" s="327"/>
      <c r="K930" s="327"/>
      <c r="L930" s="327"/>
      <c r="M930" s="327"/>
      <c r="N930" s="327"/>
      <c r="O930" s="327"/>
      <c r="P930" s="327"/>
      <c r="Q930" s="327"/>
      <c r="R930" s="327"/>
      <c r="S930" s="327"/>
      <c r="T930" s="327"/>
      <c r="U930" s="327"/>
      <c r="V930" s="327"/>
      <c r="W930" s="327"/>
      <c r="X930" s="327"/>
      <c r="Y930" s="327"/>
      <c r="Z930" s="327"/>
      <c r="AA930" s="327"/>
      <c r="AB930" s="327"/>
      <c r="AC930" s="327"/>
      <c r="AD930" s="327"/>
      <c r="AE930" s="327"/>
    </row>
    <row r="931" spans="1:31" ht="15.75" customHeight="1" x14ac:dyDescent="0.25">
      <c r="A931" s="327"/>
      <c r="B931" s="327"/>
      <c r="C931" s="327"/>
      <c r="D931" s="327"/>
      <c r="E931" s="327"/>
      <c r="F931" s="327"/>
      <c r="G931" s="327"/>
      <c r="H931" s="399"/>
      <c r="I931" s="327"/>
      <c r="J931" s="327"/>
      <c r="K931" s="327"/>
      <c r="L931" s="327"/>
      <c r="M931" s="327"/>
      <c r="N931" s="327"/>
      <c r="O931" s="327"/>
      <c r="P931" s="327"/>
      <c r="Q931" s="327"/>
      <c r="R931" s="327"/>
      <c r="S931" s="327"/>
      <c r="T931" s="327"/>
      <c r="U931" s="327"/>
      <c r="V931" s="327"/>
      <c r="W931" s="327"/>
      <c r="X931" s="327"/>
      <c r="Y931" s="327"/>
      <c r="Z931" s="327"/>
      <c r="AA931" s="327"/>
      <c r="AB931" s="327"/>
      <c r="AC931" s="327"/>
      <c r="AD931" s="327"/>
      <c r="AE931" s="327"/>
    </row>
    <row r="932" spans="1:31" ht="15.75" customHeight="1" x14ac:dyDescent="0.25">
      <c r="A932" s="327"/>
      <c r="B932" s="327"/>
      <c r="C932" s="327"/>
      <c r="D932" s="327"/>
      <c r="E932" s="327"/>
      <c r="F932" s="327"/>
      <c r="G932" s="327"/>
      <c r="H932" s="399"/>
      <c r="I932" s="327"/>
      <c r="J932" s="327"/>
      <c r="K932" s="327"/>
      <c r="L932" s="327"/>
      <c r="M932" s="327"/>
      <c r="N932" s="327"/>
      <c r="O932" s="327"/>
      <c r="P932" s="327"/>
      <c r="Q932" s="327"/>
      <c r="R932" s="327"/>
      <c r="S932" s="327"/>
      <c r="T932" s="327"/>
      <c r="U932" s="327"/>
      <c r="V932" s="327"/>
      <c r="W932" s="327"/>
      <c r="X932" s="327"/>
      <c r="Y932" s="327"/>
      <c r="Z932" s="327"/>
      <c r="AA932" s="327"/>
      <c r="AB932" s="327"/>
      <c r="AC932" s="327"/>
      <c r="AD932" s="327"/>
      <c r="AE932" s="327"/>
    </row>
    <row r="933" spans="1:31" ht="15.75" customHeight="1" x14ac:dyDescent="0.25">
      <c r="A933" s="327"/>
      <c r="B933" s="327"/>
      <c r="C933" s="327"/>
      <c r="D933" s="327"/>
      <c r="E933" s="327"/>
      <c r="F933" s="327"/>
      <c r="G933" s="327"/>
      <c r="H933" s="399"/>
      <c r="I933" s="327"/>
      <c r="J933" s="327"/>
      <c r="K933" s="327"/>
      <c r="L933" s="327"/>
      <c r="M933" s="327"/>
      <c r="N933" s="327"/>
      <c r="O933" s="327"/>
      <c r="P933" s="327"/>
      <c r="Q933" s="327"/>
      <c r="R933" s="327"/>
      <c r="S933" s="327"/>
      <c r="T933" s="327"/>
      <c r="U933" s="327"/>
      <c r="V933" s="327"/>
      <c r="W933" s="327"/>
      <c r="X933" s="327"/>
      <c r="Y933" s="327"/>
      <c r="Z933" s="327"/>
      <c r="AA933" s="327"/>
      <c r="AB933" s="327"/>
      <c r="AC933" s="327"/>
      <c r="AD933" s="327"/>
      <c r="AE933" s="327"/>
    </row>
    <row r="934" spans="1:31" ht="15.75" customHeight="1" x14ac:dyDescent="0.25">
      <c r="A934" s="327"/>
      <c r="B934" s="327"/>
      <c r="C934" s="327"/>
      <c r="D934" s="327"/>
      <c r="E934" s="327"/>
      <c r="F934" s="327"/>
      <c r="G934" s="327"/>
      <c r="H934" s="399"/>
      <c r="I934" s="327"/>
      <c r="J934" s="327"/>
      <c r="K934" s="327"/>
      <c r="L934" s="327"/>
      <c r="M934" s="327"/>
      <c r="N934" s="327"/>
      <c r="O934" s="327"/>
      <c r="P934" s="327"/>
      <c r="Q934" s="327"/>
      <c r="R934" s="327"/>
      <c r="S934" s="327"/>
      <c r="T934" s="327"/>
      <c r="U934" s="327"/>
      <c r="V934" s="327"/>
      <c r="W934" s="327"/>
      <c r="X934" s="327"/>
      <c r="Y934" s="327"/>
      <c r="Z934" s="327"/>
      <c r="AA934" s="327"/>
      <c r="AB934" s="327"/>
      <c r="AC934" s="327"/>
      <c r="AD934" s="327"/>
      <c r="AE934" s="327"/>
    </row>
    <row r="935" spans="1:31" ht="15.75" customHeight="1" x14ac:dyDescent="0.25">
      <c r="A935" s="327"/>
      <c r="B935" s="327"/>
      <c r="C935" s="327"/>
      <c r="D935" s="327"/>
      <c r="E935" s="327"/>
      <c r="F935" s="327"/>
      <c r="G935" s="327"/>
      <c r="H935" s="399"/>
      <c r="I935" s="327"/>
      <c r="J935" s="327"/>
      <c r="K935" s="327"/>
      <c r="L935" s="327"/>
      <c r="M935" s="327"/>
      <c r="N935" s="327"/>
      <c r="O935" s="327"/>
      <c r="P935" s="327"/>
      <c r="Q935" s="327"/>
      <c r="R935" s="327"/>
      <c r="S935" s="327"/>
      <c r="T935" s="327"/>
      <c r="U935" s="327"/>
      <c r="V935" s="327"/>
      <c r="W935" s="327"/>
      <c r="X935" s="327"/>
      <c r="Y935" s="327"/>
      <c r="Z935" s="327"/>
      <c r="AA935" s="327"/>
      <c r="AB935" s="327"/>
      <c r="AC935" s="327"/>
      <c r="AD935" s="327"/>
      <c r="AE935" s="327"/>
    </row>
    <row r="936" spans="1:31" ht="15.75" customHeight="1" x14ac:dyDescent="0.25">
      <c r="A936" s="327"/>
      <c r="B936" s="327"/>
      <c r="C936" s="327"/>
      <c r="D936" s="327"/>
      <c r="E936" s="327"/>
      <c r="F936" s="327"/>
      <c r="G936" s="327"/>
      <c r="H936" s="399"/>
      <c r="I936" s="327"/>
      <c r="J936" s="327"/>
      <c r="K936" s="327"/>
      <c r="L936" s="327"/>
      <c r="M936" s="327"/>
      <c r="N936" s="327"/>
      <c r="O936" s="327"/>
      <c r="P936" s="327"/>
      <c r="Q936" s="327"/>
      <c r="R936" s="327"/>
      <c r="S936" s="327"/>
      <c r="T936" s="327"/>
      <c r="U936" s="327"/>
      <c r="V936" s="327"/>
      <c r="W936" s="327"/>
      <c r="X936" s="327"/>
      <c r="Y936" s="327"/>
      <c r="Z936" s="327"/>
      <c r="AA936" s="327"/>
      <c r="AB936" s="327"/>
      <c r="AC936" s="327"/>
      <c r="AD936" s="327"/>
      <c r="AE936" s="327"/>
    </row>
    <row r="937" spans="1:31" ht="15.75" customHeight="1" x14ac:dyDescent="0.25">
      <c r="A937" s="327"/>
      <c r="B937" s="327"/>
      <c r="C937" s="327"/>
      <c r="D937" s="327"/>
      <c r="E937" s="327"/>
      <c r="F937" s="327"/>
      <c r="G937" s="327"/>
      <c r="H937" s="399"/>
      <c r="I937" s="327"/>
      <c r="J937" s="327"/>
      <c r="K937" s="327"/>
      <c r="L937" s="327"/>
      <c r="M937" s="327"/>
      <c r="N937" s="327"/>
      <c r="O937" s="327"/>
      <c r="P937" s="327"/>
      <c r="Q937" s="327"/>
      <c r="R937" s="327"/>
      <c r="S937" s="327"/>
      <c r="T937" s="327"/>
      <c r="U937" s="327"/>
      <c r="V937" s="327"/>
      <c r="W937" s="327"/>
      <c r="X937" s="327"/>
      <c r="Y937" s="327"/>
      <c r="Z937" s="327"/>
      <c r="AA937" s="327"/>
      <c r="AB937" s="327"/>
      <c r="AC937" s="327"/>
      <c r="AD937" s="327"/>
      <c r="AE937" s="327"/>
    </row>
    <row r="938" spans="1:31" ht="15.75" customHeight="1" x14ac:dyDescent="0.25">
      <c r="A938" s="327"/>
      <c r="B938" s="327"/>
      <c r="C938" s="327"/>
      <c r="D938" s="327"/>
      <c r="E938" s="327"/>
      <c r="F938" s="327"/>
      <c r="G938" s="327"/>
      <c r="H938" s="399"/>
      <c r="I938" s="327"/>
      <c r="J938" s="327"/>
      <c r="K938" s="327"/>
      <c r="L938" s="327"/>
      <c r="M938" s="327"/>
      <c r="N938" s="327"/>
      <c r="O938" s="327"/>
      <c r="P938" s="327"/>
      <c r="Q938" s="327"/>
      <c r="R938" s="327"/>
      <c r="S938" s="327"/>
      <c r="T938" s="327"/>
      <c r="U938" s="327"/>
      <c r="V938" s="327"/>
      <c r="W938" s="327"/>
      <c r="X938" s="327"/>
      <c r="Y938" s="327"/>
      <c r="Z938" s="327"/>
      <c r="AA938" s="327"/>
      <c r="AB938" s="327"/>
      <c r="AC938" s="327"/>
      <c r="AD938" s="327"/>
      <c r="AE938" s="327"/>
    </row>
    <row r="939" spans="1:31" ht="15.75" customHeight="1" x14ac:dyDescent="0.25">
      <c r="A939" s="327"/>
      <c r="B939" s="327"/>
      <c r="C939" s="327"/>
      <c r="D939" s="327"/>
      <c r="E939" s="327"/>
      <c r="F939" s="327"/>
      <c r="G939" s="327"/>
      <c r="H939" s="399"/>
      <c r="I939" s="327"/>
      <c r="J939" s="327"/>
      <c r="K939" s="327"/>
      <c r="L939" s="327"/>
      <c r="M939" s="327"/>
      <c r="N939" s="327"/>
      <c r="O939" s="327"/>
      <c r="P939" s="327"/>
      <c r="Q939" s="327"/>
      <c r="R939" s="327"/>
      <c r="S939" s="327"/>
      <c r="T939" s="327"/>
      <c r="U939" s="327"/>
      <c r="V939" s="327"/>
      <c r="W939" s="327"/>
      <c r="X939" s="327"/>
      <c r="Y939" s="327"/>
      <c r="Z939" s="327"/>
      <c r="AA939" s="327"/>
      <c r="AB939" s="327"/>
      <c r="AC939" s="327"/>
      <c r="AD939" s="327"/>
      <c r="AE939" s="327"/>
    </row>
    <row r="940" spans="1:31" ht="15.75" customHeight="1" x14ac:dyDescent="0.25">
      <c r="A940" s="327"/>
      <c r="B940" s="327"/>
      <c r="C940" s="327"/>
      <c r="D940" s="327"/>
      <c r="E940" s="327"/>
      <c r="F940" s="327"/>
      <c r="G940" s="327"/>
      <c r="H940" s="399"/>
      <c r="I940" s="327"/>
      <c r="J940" s="327"/>
      <c r="K940" s="327"/>
      <c r="L940" s="327"/>
      <c r="M940" s="327"/>
      <c r="N940" s="327"/>
      <c r="O940" s="327"/>
      <c r="P940" s="327"/>
      <c r="Q940" s="327"/>
      <c r="R940" s="327"/>
      <c r="S940" s="327"/>
      <c r="T940" s="327"/>
      <c r="U940" s="327"/>
      <c r="V940" s="327"/>
      <c r="W940" s="327"/>
      <c r="X940" s="327"/>
      <c r="Y940" s="327"/>
      <c r="Z940" s="327"/>
      <c r="AA940" s="327"/>
      <c r="AB940" s="327"/>
      <c r="AC940" s="327"/>
      <c r="AD940" s="327"/>
      <c r="AE940" s="327"/>
    </row>
    <row r="941" spans="1:31" ht="15.75" customHeight="1" x14ac:dyDescent="0.25">
      <c r="A941" s="327"/>
      <c r="B941" s="327"/>
      <c r="C941" s="327"/>
      <c r="D941" s="327"/>
      <c r="E941" s="327"/>
      <c r="F941" s="327"/>
      <c r="G941" s="327"/>
      <c r="H941" s="399"/>
      <c r="I941" s="327"/>
      <c r="J941" s="327"/>
      <c r="K941" s="327"/>
      <c r="L941" s="327"/>
      <c r="M941" s="327"/>
      <c r="N941" s="327"/>
      <c r="O941" s="327"/>
      <c r="P941" s="327"/>
      <c r="Q941" s="327"/>
      <c r="R941" s="327"/>
      <c r="S941" s="327"/>
      <c r="T941" s="327"/>
      <c r="U941" s="327"/>
      <c r="V941" s="327"/>
      <c r="W941" s="327"/>
      <c r="X941" s="327"/>
      <c r="Y941" s="327"/>
      <c r="Z941" s="327"/>
      <c r="AA941" s="327"/>
      <c r="AB941" s="327"/>
      <c r="AC941" s="327"/>
      <c r="AD941" s="327"/>
      <c r="AE941" s="327"/>
    </row>
    <row r="942" spans="1:31" ht="15.75" customHeight="1" x14ac:dyDescent="0.25">
      <c r="A942" s="327"/>
      <c r="B942" s="327"/>
      <c r="C942" s="327"/>
      <c r="D942" s="327"/>
      <c r="E942" s="327"/>
      <c r="F942" s="327"/>
      <c r="G942" s="327"/>
      <c r="H942" s="399"/>
      <c r="I942" s="327"/>
      <c r="J942" s="327"/>
      <c r="K942" s="327"/>
      <c r="L942" s="327"/>
      <c r="M942" s="327"/>
      <c r="N942" s="327"/>
      <c r="O942" s="327"/>
      <c r="P942" s="327"/>
      <c r="Q942" s="327"/>
      <c r="R942" s="327"/>
      <c r="S942" s="327"/>
      <c r="T942" s="327"/>
      <c r="U942" s="327"/>
      <c r="V942" s="327"/>
      <c r="W942" s="327"/>
      <c r="X942" s="327"/>
      <c r="Y942" s="327"/>
      <c r="Z942" s="327"/>
      <c r="AA942" s="327"/>
      <c r="AB942" s="327"/>
      <c r="AC942" s="327"/>
      <c r="AD942" s="327"/>
      <c r="AE942" s="327"/>
    </row>
    <row r="943" spans="1:31" ht="15.75" customHeight="1" x14ac:dyDescent="0.25">
      <c r="A943" s="327"/>
      <c r="B943" s="327"/>
      <c r="C943" s="327"/>
      <c r="D943" s="327"/>
      <c r="E943" s="327"/>
      <c r="F943" s="327"/>
      <c r="G943" s="327"/>
      <c r="H943" s="399"/>
      <c r="I943" s="327"/>
      <c r="J943" s="327"/>
      <c r="K943" s="327"/>
      <c r="L943" s="327"/>
      <c r="M943" s="327"/>
      <c r="N943" s="327"/>
      <c r="O943" s="327"/>
      <c r="P943" s="327"/>
      <c r="Q943" s="327"/>
      <c r="R943" s="327"/>
      <c r="S943" s="327"/>
      <c r="T943" s="327"/>
      <c r="U943" s="327"/>
      <c r="V943" s="327"/>
      <c r="W943" s="327"/>
      <c r="X943" s="327"/>
      <c r="Y943" s="327"/>
      <c r="Z943" s="327"/>
      <c r="AA943" s="327"/>
      <c r="AB943" s="327"/>
      <c r="AC943" s="327"/>
      <c r="AD943" s="327"/>
      <c r="AE943" s="327"/>
    </row>
    <row r="944" spans="1:31" ht="15.75" customHeight="1" x14ac:dyDescent="0.25">
      <c r="A944" s="327"/>
      <c r="B944" s="327"/>
      <c r="C944" s="327"/>
      <c r="D944" s="327"/>
      <c r="E944" s="327"/>
      <c r="F944" s="327"/>
      <c r="G944" s="327"/>
      <c r="H944" s="399"/>
      <c r="I944" s="327"/>
      <c r="J944" s="327"/>
      <c r="K944" s="327"/>
      <c r="L944" s="327"/>
      <c r="M944" s="327"/>
      <c r="N944" s="327"/>
      <c r="O944" s="327"/>
      <c r="P944" s="327"/>
      <c r="Q944" s="327"/>
      <c r="R944" s="327"/>
      <c r="S944" s="327"/>
      <c r="T944" s="327"/>
      <c r="U944" s="327"/>
      <c r="V944" s="327"/>
      <c r="W944" s="327"/>
      <c r="X944" s="327"/>
      <c r="Y944" s="327"/>
      <c r="Z944" s="327"/>
      <c r="AA944" s="327"/>
      <c r="AB944" s="327"/>
      <c r="AC944" s="327"/>
      <c r="AD944" s="327"/>
      <c r="AE944" s="327"/>
    </row>
    <row r="945" spans="1:31" ht="15.75" customHeight="1" x14ac:dyDescent="0.25">
      <c r="A945" s="327"/>
      <c r="B945" s="327"/>
      <c r="C945" s="327"/>
      <c r="D945" s="327"/>
      <c r="E945" s="327"/>
      <c r="F945" s="327"/>
      <c r="G945" s="327"/>
      <c r="H945" s="399"/>
      <c r="I945" s="327"/>
      <c r="J945" s="327"/>
      <c r="K945" s="327"/>
      <c r="L945" s="327"/>
      <c r="M945" s="327"/>
      <c r="N945" s="327"/>
      <c r="O945" s="327"/>
      <c r="P945" s="327"/>
      <c r="Q945" s="327"/>
      <c r="R945" s="327"/>
      <c r="S945" s="327"/>
      <c r="T945" s="327"/>
      <c r="U945" s="327"/>
      <c r="V945" s="327"/>
      <c r="W945" s="327"/>
      <c r="X945" s="327"/>
      <c r="Y945" s="327"/>
      <c r="Z945" s="327"/>
      <c r="AA945" s="327"/>
      <c r="AB945" s="327"/>
      <c r="AC945" s="327"/>
      <c r="AD945" s="327"/>
      <c r="AE945" s="327"/>
    </row>
    <row r="946" spans="1:31" ht="15.75" customHeight="1" x14ac:dyDescent="0.25">
      <c r="A946" s="327"/>
      <c r="B946" s="327"/>
      <c r="C946" s="327"/>
      <c r="D946" s="327"/>
      <c r="E946" s="327"/>
      <c r="F946" s="327"/>
      <c r="G946" s="327"/>
      <c r="H946" s="399"/>
      <c r="I946" s="327"/>
      <c r="J946" s="327"/>
      <c r="K946" s="327"/>
      <c r="L946" s="327"/>
      <c r="M946" s="327"/>
      <c r="N946" s="327"/>
      <c r="O946" s="327"/>
      <c r="P946" s="327"/>
      <c r="Q946" s="327"/>
      <c r="R946" s="327"/>
      <c r="S946" s="327"/>
      <c r="T946" s="327"/>
      <c r="U946" s="327"/>
      <c r="V946" s="327"/>
      <c r="W946" s="327"/>
      <c r="X946" s="327"/>
      <c r="Y946" s="327"/>
      <c r="Z946" s="327"/>
      <c r="AA946" s="327"/>
      <c r="AB946" s="327"/>
      <c r="AC946" s="327"/>
      <c r="AD946" s="327"/>
      <c r="AE946" s="327"/>
    </row>
    <row r="947" spans="1:31" ht="15.75" customHeight="1" x14ac:dyDescent="0.25">
      <c r="A947" s="327"/>
      <c r="B947" s="327"/>
      <c r="C947" s="327"/>
      <c r="D947" s="327"/>
      <c r="E947" s="327"/>
      <c r="F947" s="327"/>
      <c r="G947" s="327"/>
      <c r="H947" s="399"/>
      <c r="I947" s="327"/>
      <c r="J947" s="327"/>
      <c r="K947" s="327"/>
      <c r="L947" s="327"/>
      <c r="M947" s="327"/>
      <c r="N947" s="327"/>
      <c r="O947" s="327"/>
      <c r="P947" s="327"/>
      <c r="Q947" s="327"/>
      <c r="R947" s="327"/>
      <c r="S947" s="327"/>
      <c r="T947" s="327"/>
      <c r="U947" s="327"/>
      <c r="V947" s="327"/>
      <c r="W947" s="327"/>
      <c r="X947" s="327"/>
      <c r="Y947" s="327"/>
      <c r="Z947" s="327"/>
      <c r="AA947" s="327"/>
      <c r="AB947" s="327"/>
      <c r="AC947" s="327"/>
      <c r="AD947" s="327"/>
      <c r="AE947" s="327"/>
    </row>
    <row r="948" spans="1:31" ht="15.75" customHeight="1" x14ac:dyDescent="0.25">
      <c r="A948" s="327"/>
      <c r="B948" s="327"/>
      <c r="C948" s="327"/>
      <c r="D948" s="327"/>
      <c r="E948" s="327"/>
      <c r="F948" s="327"/>
      <c r="G948" s="327"/>
      <c r="H948" s="399"/>
      <c r="I948" s="327"/>
      <c r="J948" s="327"/>
      <c r="K948" s="327"/>
      <c r="L948" s="327"/>
      <c r="M948" s="327"/>
      <c r="N948" s="327"/>
      <c r="O948" s="327"/>
      <c r="P948" s="327"/>
      <c r="Q948" s="327"/>
      <c r="R948" s="327"/>
      <c r="S948" s="327"/>
      <c r="T948" s="327"/>
      <c r="U948" s="327"/>
      <c r="V948" s="327"/>
      <c r="W948" s="327"/>
      <c r="X948" s="327"/>
      <c r="Y948" s="327"/>
      <c r="Z948" s="327"/>
      <c r="AA948" s="327"/>
      <c r="AB948" s="327"/>
      <c r="AC948" s="327"/>
      <c r="AD948" s="327"/>
      <c r="AE948" s="327"/>
    </row>
    <row r="949" spans="1:31" ht="15.75" customHeight="1" x14ac:dyDescent="0.25">
      <c r="A949" s="327"/>
      <c r="B949" s="327"/>
      <c r="C949" s="327"/>
      <c r="D949" s="327"/>
      <c r="E949" s="327"/>
      <c r="F949" s="327"/>
      <c r="G949" s="327"/>
      <c r="H949" s="399"/>
      <c r="I949" s="327"/>
      <c r="J949" s="327"/>
      <c r="K949" s="327"/>
      <c r="L949" s="327"/>
      <c r="M949" s="327"/>
      <c r="N949" s="327"/>
      <c r="O949" s="327"/>
      <c r="P949" s="327"/>
      <c r="Q949" s="327"/>
      <c r="R949" s="327"/>
      <c r="S949" s="327"/>
      <c r="T949" s="327"/>
      <c r="U949" s="327"/>
      <c r="V949" s="327"/>
      <c r="W949" s="327"/>
      <c r="X949" s="327"/>
      <c r="Y949" s="327"/>
      <c r="Z949" s="327"/>
      <c r="AA949" s="327"/>
      <c r="AB949" s="327"/>
      <c r="AC949" s="327"/>
      <c r="AD949" s="327"/>
      <c r="AE949" s="327"/>
    </row>
    <row r="950" spans="1:31" ht="15.75" customHeight="1" x14ac:dyDescent="0.25">
      <c r="A950" s="327"/>
      <c r="B950" s="327"/>
      <c r="C950" s="327"/>
      <c r="D950" s="327"/>
      <c r="E950" s="327"/>
      <c r="F950" s="327"/>
      <c r="G950" s="327"/>
      <c r="H950" s="399"/>
      <c r="I950" s="327"/>
      <c r="J950" s="327"/>
      <c r="K950" s="327"/>
      <c r="L950" s="327"/>
      <c r="M950" s="327"/>
      <c r="N950" s="327"/>
      <c r="O950" s="327"/>
      <c r="P950" s="327"/>
      <c r="Q950" s="327"/>
      <c r="R950" s="327"/>
      <c r="S950" s="327"/>
      <c r="T950" s="327"/>
      <c r="U950" s="327"/>
      <c r="V950" s="327"/>
      <c r="W950" s="327"/>
      <c r="X950" s="327"/>
      <c r="Y950" s="327"/>
      <c r="Z950" s="327"/>
      <c r="AA950" s="327"/>
      <c r="AB950" s="327"/>
      <c r="AC950" s="327"/>
      <c r="AD950" s="327"/>
      <c r="AE950" s="327"/>
    </row>
    <row r="951" spans="1:31" ht="15.75" customHeight="1" x14ac:dyDescent="0.25">
      <c r="A951" s="327"/>
      <c r="B951" s="327"/>
      <c r="C951" s="327"/>
      <c r="D951" s="327"/>
      <c r="E951" s="327"/>
      <c r="F951" s="327"/>
      <c r="G951" s="327"/>
      <c r="H951" s="399"/>
      <c r="I951" s="327"/>
      <c r="J951" s="327"/>
      <c r="K951" s="327"/>
      <c r="L951" s="327"/>
      <c r="M951" s="327"/>
      <c r="N951" s="327"/>
      <c r="O951" s="327"/>
      <c r="P951" s="327"/>
      <c r="Q951" s="327"/>
      <c r="R951" s="327"/>
      <c r="S951" s="327"/>
      <c r="T951" s="327"/>
      <c r="U951" s="327"/>
      <c r="V951" s="327"/>
      <c r="W951" s="327"/>
      <c r="X951" s="327"/>
      <c r="Y951" s="327"/>
      <c r="Z951" s="327"/>
      <c r="AA951" s="327"/>
      <c r="AB951" s="327"/>
      <c r="AC951" s="327"/>
      <c r="AD951" s="327"/>
      <c r="AE951" s="327"/>
    </row>
    <row r="952" spans="1:31" ht="15.75" customHeight="1" x14ac:dyDescent="0.25">
      <c r="A952" s="327"/>
      <c r="B952" s="327"/>
      <c r="C952" s="327"/>
      <c r="D952" s="327"/>
      <c r="E952" s="327"/>
      <c r="F952" s="327"/>
      <c r="G952" s="327"/>
      <c r="H952" s="399"/>
      <c r="I952" s="327"/>
      <c r="J952" s="327"/>
      <c r="K952" s="327"/>
      <c r="L952" s="327"/>
      <c r="M952" s="327"/>
      <c r="N952" s="327"/>
      <c r="O952" s="327"/>
      <c r="P952" s="327"/>
      <c r="Q952" s="327"/>
      <c r="R952" s="327"/>
      <c r="S952" s="327"/>
      <c r="T952" s="327"/>
      <c r="U952" s="327"/>
      <c r="V952" s="327"/>
      <c r="W952" s="327"/>
      <c r="X952" s="327"/>
      <c r="Y952" s="327"/>
      <c r="Z952" s="327"/>
      <c r="AA952" s="327"/>
      <c r="AB952" s="327"/>
      <c r="AC952" s="327"/>
      <c r="AD952" s="327"/>
      <c r="AE952" s="327"/>
    </row>
    <row r="953" spans="1:31" ht="15.75" customHeight="1" x14ac:dyDescent="0.25">
      <c r="A953" s="327"/>
      <c r="B953" s="327"/>
      <c r="C953" s="327"/>
      <c r="D953" s="327"/>
      <c r="E953" s="327"/>
      <c r="F953" s="327"/>
      <c r="G953" s="327"/>
      <c r="H953" s="399"/>
      <c r="I953" s="327"/>
      <c r="J953" s="327"/>
      <c r="K953" s="327"/>
      <c r="L953" s="327"/>
      <c r="M953" s="327"/>
      <c r="N953" s="327"/>
      <c r="O953" s="327"/>
      <c r="P953" s="327"/>
      <c r="Q953" s="327"/>
      <c r="R953" s="327"/>
      <c r="S953" s="327"/>
      <c r="T953" s="327"/>
      <c r="U953" s="327"/>
      <c r="V953" s="327"/>
      <c r="W953" s="327"/>
      <c r="X953" s="327"/>
      <c r="Y953" s="327"/>
      <c r="Z953" s="327"/>
      <c r="AA953" s="327"/>
      <c r="AB953" s="327"/>
      <c r="AC953" s="327"/>
      <c r="AD953" s="327"/>
      <c r="AE953" s="327"/>
    </row>
    <row r="954" spans="1:31" ht="15.75" customHeight="1" x14ac:dyDescent="0.25">
      <c r="A954" s="327"/>
      <c r="B954" s="327"/>
      <c r="C954" s="327"/>
      <c r="D954" s="327"/>
      <c r="E954" s="327"/>
      <c r="F954" s="327"/>
      <c r="G954" s="327"/>
      <c r="H954" s="399"/>
      <c r="I954" s="327"/>
      <c r="J954" s="327"/>
      <c r="K954" s="327"/>
      <c r="L954" s="327"/>
      <c r="M954" s="327"/>
      <c r="N954" s="327"/>
      <c r="O954" s="327"/>
      <c r="P954" s="327"/>
      <c r="Q954" s="327"/>
      <c r="R954" s="327"/>
      <c r="S954" s="327"/>
      <c r="T954" s="327"/>
      <c r="U954" s="327"/>
      <c r="V954" s="327"/>
      <c r="W954" s="327"/>
      <c r="X954" s="327"/>
      <c r="Y954" s="327"/>
      <c r="Z954" s="327"/>
      <c r="AA954" s="327"/>
      <c r="AB954" s="327"/>
      <c r="AC954" s="327"/>
      <c r="AD954" s="327"/>
      <c r="AE954" s="327"/>
    </row>
    <row r="955" spans="1:31" ht="15.75" customHeight="1" x14ac:dyDescent="0.25">
      <c r="A955" s="327"/>
      <c r="B955" s="327"/>
      <c r="C955" s="327"/>
      <c r="D955" s="327"/>
      <c r="E955" s="327"/>
      <c r="F955" s="327"/>
      <c r="G955" s="327"/>
      <c r="H955" s="399"/>
      <c r="I955" s="327"/>
      <c r="J955" s="327"/>
      <c r="K955" s="327"/>
      <c r="L955" s="327"/>
      <c r="M955" s="327"/>
      <c r="N955" s="327"/>
      <c r="O955" s="327"/>
      <c r="P955" s="327"/>
      <c r="Q955" s="327"/>
      <c r="R955" s="327"/>
      <c r="S955" s="327"/>
      <c r="T955" s="327"/>
      <c r="U955" s="327"/>
      <c r="V955" s="327"/>
      <c r="W955" s="327"/>
      <c r="X955" s="327"/>
      <c r="Y955" s="327"/>
      <c r="Z955" s="327"/>
      <c r="AA955" s="327"/>
      <c r="AB955" s="327"/>
      <c r="AC955" s="327"/>
      <c r="AD955" s="327"/>
      <c r="AE955" s="327"/>
    </row>
    <row r="956" spans="1:31" ht="15.75" customHeight="1" x14ac:dyDescent="0.25">
      <c r="A956" s="327"/>
      <c r="B956" s="327"/>
      <c r="C956" s="327"/>
      <c r="D956" s="327"/>
      <c r="E956" s="327"/>
      <c r="F956" s="327"/>
      <c r="G956" s="327"/>
      <c r="H956" s="399"/>
      <c r="I956" s="327"/>
      <c r="J956" s="327"/>
      <c r="K956" s="327"/>
      <c r="L956" s="327"/>
      <c r="M956" s="327"/>
      <c r="N956" s="327"/>
      <c r="O956" s="327"/>
      <c r="P956" s="327"/>
      <c r="Q956" s="327"/>
      <c r="R956" s="327"/>
      <c r="S956" s="327"/>
      <c r="T956" s="327"/>
      <c r="U956" s="327"/>
      <c r="V956" s="327"/>
      <c r="W956" s="327"/>
      <c r="X956" s="327"/>
      <c r="Y956" s="327"/>
      <c r="Z956" s="327"/>
      <c r="AA956" s="327"/>
      <c r="AB956" s="327"/>
      <c r="AC956" s="327"/>
      <c r="AD956" s="327"/>
      <c r="AE956" s="327"/>
    </row>
    <row r="957" spans="1:31" ht="15.75" customHeight="1" x14ac:dyDescent="0.25">
      <c r="A957" s="327"/>
      <c r="B957" s="327"/>
      <c r="C957" s="327"/>
      <c r="D957" s="327"/>
      <c r="E957" s="327"/>
      <c r="F957" s="327"/>
      <c r="G957" s="327"/>
      <c r="H957" s="399"/>
      <c r="I957" s="327"/>
      <c r="J957" s="327"/>
      <c r="K957" s="327"/>
      <c r="L957" s="327"/>
      <c r="M957" s="327"/>
      <c r="N957" s="327"/>
      <c r="O957" s="327"/>
      <c r="P957" s="327"/>
      <c r="Q957" s="327"/>
      <c r="R957" s="327"/>
      <c r="S957" s="327"/>
      <c r="T957" s="327"/>
      <c r="U957" s="327"/>
      <c r="V957" s="327"/>
      <c r="W957" s="327"/>
      <c r="X957" s="327"/>
      <c r="Y957" s="327"/>
      <c r="Z957" s="327"/>
      <c r="AA957" s="327"/>
      <c r="AB957" s="327"/>
      <c r="AC957" s="327"/>
      <c r="AD957" s="327"/>
      <c r="AE957" s="327"/>
    </row>
    <row r="958" spans="1:31" ht="15.75" customHeight="1" x14ac:dyDescent="0.25">
      <c r="A958" s="327"/>
      <c r="B958" s="327"/>
      <c r="C958" s="327"/>
      <c r="D958" s="327"/>
      <c r="E958" s="327"/>
      <c r="F958" s="327"/>
      <c r="G958" s="327"/>
      <c r="H958" s="399"/>
      <c r="I958" s="327"/>
      <c r="J958" s="327"/>
      <c r="K958" s="327"/>
      <c r="L958" s="327"/>
      <c r="M958" s="327"/>
      <c r="N958" s="327"/>
      <c r="O958" s="327"/>
      <c r="P958" s="327"/>
      <c r="Q958" s="327"/>
      <c r="R958" s="327"/>
      <c r="S958" s="327"/>
      <c r="T958" s="327"/>
      <c r="U958" s="327"/>
      <c r="V958" s="327"/>
      <c r="W958" s="327"/>
      <c r="X958" s="327"/>
      <c r="Y958" s="327"/>
      <c r="Z958" s="327"/>
      <c r="AA958" s="327"/>
      <c r="AB958" s="327"/>
      <c r="AC958" s="327"/>
      <c r="AD958" s="327"/>
      <c r="AE958" s="327"/>
    </row>
    <row r="959" spans="1:31" ht="15.75" customHeight="1" x14ac:dyDescent="0.25">
      <c r="A959" s="327"/>
      <c r="B959" s="327"/>
      <c r="C959" s="327"/>
      <c r="D959" s="327"/>
      <c r="E959" s="327"/>
      <c r="F959" s="327"/>
      <c r="G959" s="327"/>
      <c r="H959" s="399"/>
      <c r="I959" s="327"/>
      <c r="J959" s="327"/>
      <c r="K959" s="327"/>
      <c r="L959" s="327"/>
      <c r="M959" s="327"/>
      <c r="N959" s="327"/>
      <c r="O959" s="327"/>
      <c r="P959" s="327"/>
      <c r="Q959" s="327"/>
      <c r="R959" s="327"/>
      <c r="S959" s="327"/>
      <c r="T959" s="327"/>
      <c r="U959" s="327"/>
      <c r="V959" s="327"/>
      <c r="W959" s="327"/>
      <c r="X959" s="327"/>
      <c r="Y959" s="327"/>
      <c r="Z959" s="327"/>
      <c r="AA959" s="327"/>
      <c r="AB959" s="327"/>
      <c r="AC959" s="327"/>
      <c r="AD959" s="327"/>
      <c r="AE959" s="327"/>
    </row>
    <row r="960" spans="1:31" ht="15.75" customHeight="1" x14ac:dyDescent="0.25">
      <c r="A960" s="327"/>
      <c r="B960" s="327"/>
      <c r="C960" s="327"/>
      <c r="D960" s="327"/>
      <c r="E960" s="327"/>
      <c r="F960" s="327"/>
      <c r="G960" s="327"/>
      <c r="H960" s="399"/>
      <c r="I960" s="327"/>
      <c r="J960" s="327"/>
      <c r="K960" s="327"/>
      <c r="L960" s="327"/>
      <c r="M960" s="327"/>
      <c r="N960" s="327"/>
      <c r="O960" s="327"/>
      <c r="P960" s="327"/>
      <c r="Q960" s="327"/>
      <c r="R960" s="327"/>
      <c r="S960" s="327"/>
      <c r="T960" s="327"/>
      <c r="U960" s="327"/>
      <c r="V960" s="327"/>
      <c r="W960" s="327"/>
      <c r="X960" s="327"/>
      <c r="Y960" s="327"/>
      <c r="Z960" s="327"/>
      <c r="AA960" s="327"/>
      <c r="AB960" s="327"/>
      <c r="AC960" s="327"/>
      <c r="AD960" s="327"/>
      <c r="AE960" s="327"/>
    </row>
    <row r="961" spans="1:31" ht="15.75" customHeight="1" x14ac:dyDescent="0.25">
      <c r="A961" s="327"/>
      <c r="B961" s="327"/>
      <c r="C961" s="327"/>
      <c r="D961" s="327"/>
      <c r="E961" s="327"/>
      <c r="F961" s="327"/>
      <c r="G961" s="327"/>
      <c r="H961" s="399"/>
      <c r="I961" s="327"/>
      <c r="J961" s="327"/>
      <c r="K961" s="327"/>
      <c r="L961" s="327"/>
      <c r="M961" s="327"/>
      <c r="N961" s="327"/>
      <c r="O961" s="327"/>
      <c r="P961" s="327"/>
      <c r="Q961" s="327"/>
      <c r="R961" s="327"/>
      <c r="S961" s="327"/>
      <c r="T961" s="327"/>
      <c r="U961" s="327"/>
      <c r="V961" s="327"/>
      <c r="W961" s="327"/>
      <c r="X961" s="327"/>
      <c r="Y961" s="327"/>
      <c r="Z961" s="327"/>
      <c r="AA961" s="327"/>
      <c r="AB961" s="327"/>
      <c r="AC961" s="327"/>
      <c r="AD961" s="327"/>
      <c r="AE961" s="327"/>
    </row>
    <row r="962" spans="1:31" ht="15.75" customHeight="1" x14ac:dyDescent="0.25">
      <c r="A962" s="327"/>
      <c r="B962" s="327"/>
      <c r="C962" s="327"/>
      <c r="D962" s="327"/>
      <c r="E962" s="327"/>
      <c r="F962" s="327"/>
      <c r="G962" s="327"/>
      <c r="H962" s="399"/>
      <c r="I962" s="327"/>
      <c r="J962" s="327"/>
      <c r="K962" s="327"/>
      <c r="L962" s="327"/>
      <c r="M962" s="327"/>
      <c r="N962" s="327"/>
      <c r="O962" s="327"/>
      <c r="P962" s="327"/>
      <c r="Q962" s="327"/>
      <c r="R962" s="327"/>
      <c r="S962" s="327"/>
      <c r="T962" s="327"/>
      <c r="U962" s="327"/>
      <c r="V962" s="327"/>
      <c r="W962" s="327"/>
      <c r="X962" s="327"/>
      <c r="Y962" s="327"/>
      <c r="Z962" s="327"/>
      <c r="AA962" s="327"/>
      <c r="AB962" s="327"/>
      <c r="AC962" s="327"/>
      <c r="AD962" s="327"/>
      <c r="AE962" s="327"/>
    </row>
    <row r="963" spans="1:31" ht="15.75" customHeight="1" x14ac:dyDescent="0.25">
      <c r="A963" s="327"/>
      <c r="B963" s="327"/>
      <c r="C963" s="327"/>
      <c r="D963" s="327"/>
      <c r="E963" s="327"/>
      <c r="F963" s="327"/>
      <c r="G963" s="327"/>
      <c r="H963" s="399"/>
      <c r="I963" s="327"/>
      <c r="J963" s="327"/>
      <c r="K963" s="327"/>
      <c r="L963" s="327"/>
      <c r="M963" s="327"/>
      <c r="N963" s="327"/>
      <c r="O963" s="327"/>
      <c r="P963" s="327"/>
      <c r="Q963" s="327"/>
      <c r="R963" s="327"/>
      <c r="S963" s="327"/>
      <c r="T963" s="327"/>
      <c r="U963" s="327"/>
      <c r="V963" s="327"/>
      <c r="W963" s="327"/>
      <c r="X963" s="327"/>
      <c r="Y963" s="327"/>
      <c r="Z963" s="327"/>
      <c r="AA963" s="327"/>
      <c r="AB963" s="327"/>
      <c r="AC963" s="327"/>
      <c r="AD963" s="327"/>
      <c r="AE963" s="327"/>
    </row>
    <row r="964" spans="1:31" ht="15.75" customHeight="1" x14ac:dyDescent="0.25">
      <c r="A964" s="327"/>
      <c r="B964" s="327"/>
      <c r="C964" s="327"/>
      <c r="D964" s="327"/>
      <c r="E964" s="327"/>
      <c r="F964" s="327"/>
      <c r="G964" s="327"/>
      <c r="H964" s="399"/>
      <c r="I964" s="327"/>
      <c r="J964" s="327"/>
      <c r="K964" s="327"/>
      <c r="L964" s="327"/>
      <c r="M964" s="327"/>
      <c r="N964" s="327"/>
      <c r="O964" s="327"/>
      <c r="P964" s="327"/>
      <c r="Q964" s="327"/>
      <c r="R964" s="327"/>
      <c r="S964" s="327"/>
      <c r="T964" s="327"/>
      <c r="U964" s="327"/>
      <c r="V964" s="327"/>
      <c r="W964" s="327"/>
      <c r="X964" s="327"/>
      <c r="Y964" s="327"/>
      <c r="Z964" s="327"/>
      <c r="AA964" s="327"/>
      <c r="AB964" s="327"/>
      <c r="AC964" s="327"/>
      <c r="AD964" s="327"/>
      <c r="AE964" s="327"/>
    </row>
    <row r="965" spans="1:31" ht="15.75" customHeight="1" x14ac:dyDescent="0.25">
      <c r="A965" s="327"/>
      <c r="B965" s="327"/>
      <c r="C965" s="327"/>
      <c r="D965" s="327"/>
      <c r="E965" s="327"/>
      <c r="F965" s="327"/>
      <c r="G965" s="327"/>
      <c r="H965" s="399"/>
      <c r="I965" s="327"/>
      <c r="J965" s="327"/>
      <c r="K965" s="327"/>
      <c r="L965" s="327"/>
      <c r="M965" s="327"/>
      <c r="N965" s="327"/>
      <c r="O965" s="327"/>
      <c r="P965" s="327"/>
      <c r="Q965" s="327"/>
      <c r="R965" s="327"/>
      <c r="S965" s="327"/>
      <c r="T965" s="327"/>
      <c r="U965" s="327"/>
      <c r="V965" s="327"/>
      <c r="W965" s="327"/>
      <c r="X965" s="327"/>
      <c r="Y965" s="327"/>
      <c r="Z965" s="327"/>
      <c r="AA965" s="327"/>
      <c r="AB965" s="327"/>
      <c r="AC965" s="327"/>
      <c r="AD965" s="327"/>
      <c r="AE965" s="327"/>
    </row>
    <row r="966" spans="1:31" ht="15.75" customHeight="1" x14ac:dyDescent="0.25">
      <c r="A966" s="327"/>
      <c r="B966" s="327"/>
      <c r="C966" s="327"/>
      <c r="D966" s="327"/>
      <c r="E966" s="327"/>
      <c r="F966" s="327"/>
      <c r="G966" s="327"/>
      <c r="H966" s="399"/>
      <c r="I966" s="327"/>
      <c r="J966" s="327"/>
      <c r="K966" s="327"/>
      <c r="L966" s="327"/>
      <c r="M966" s="327"/>
      <c r="N966" s="327"/>
      <c r="O966" s="327"/>
      <c r="P966" s="327"/>
      <c r="Q966" s="327"/>
      <c r="R966" s="327"/>
      <c r="S966" s="327"/>
      <c r="T966" s="327"/>
      <c r="U966" s="327"/>
      <c r="V966" s="327"/>
      <c r="W966" s="327"/>
      <c r="X966" s="327"/>
      <c r="Y966" s="327"/>
      <c r="Z966" s="327"/>
      <c r="AA966" s="327"/>
      <c r="AB966" s="327"/>
      <c r="AC966" s="327"/>
      <c r="AD966" s="327"/>
      <c r="AE966" s="327"/>
    </row>
    <row r="967" spans="1:31" ht="15.75" customHeight="1" x14ac:dyDescent="0.25">
      <c r="A967" s="327"/>
      <c r="B967" s="327"/>
      <c r="C967" s="327"/>
      <c r="D967" s="327"/>
      <c r="E967" s="327"/>
      <c r="F967" s="327"/>
      <c r="G967" s="327"/>
      <c r="H967" s="399"/>
      <c r="I967" s="327"/>
      <c r="J967" s="327"/>
      <c r="K967" s="327"/>
      <c r="L967" s="327"/>
      <c r="M967" s="327"/>
      <c r="N967" s="327"/>
      <c r="O967" s="327"/>
      <c r="P967" s="327"/>
      <c r="Q967" s="327"/>
      <c r="R967" s="327"/>
      <c r="S967" s="327"/>
      <c r="T967" s="327"/>
      <c r="U967" s="327"/>
      <c r="V967" s="327"/>
      <c r="W967" s="327"/>
      <c r="X967" s="327"/>
      <c r="Y967" s="327"/>
      <c r="Z967" s="327"/>
      <c r="AA967" s="327"/>
      <c r="AB967" s="327"/>
      <c r="AC967" s="327"/>
      <c r="AD967" s="327"/>
      <c r="AE967" s="327"/>
    </row>
    <row r="968" spans="1:31" ht="15.75" customHeight="1" x14ac:dyDescent="0.25">
      <c r="A968" s="327"/>
      <c r="B968" s="327"/>
      <c r="C968" s="327"/>
      <c r="D968" s="327"/>
      <c r="E968" s="327"/>
      <c r="F968" s="327"/>
      <c r="G968" s="327"/>
      <c r="H968" s="399"/>
      <c r="I968" s="327"/>
      <c r="J968" s="327"/>
      <c r="K968" s="327"/>
      <c r="L968" s="327"/>
      <c r="M968" s="327"/>
      <c r="N968" s="327"/>
      <c r="O968" s="327"/>
      <c r="P968" s="327"/>
      <c r="Q968" s="327"/>
      <c r="R968" s="327"/>
      <c r="S968" s="327"/>
      <c r="T968" s="327"/>
      <c r="U968" s="327"/>
      <c r="V968" s="327"/>
      <c r="W968" s="327"/>
      <c r="X968" s="327"/>
      <c r="Y968" s="327"/>
      <c r="Z968" s="327"/>
      <c r="AA968" s="327"/>
      <c r="AB968" s="327"/>
      <c r="AC968" s="327"/>
      <c r="AD968" s="327"/>
      <c r="AE968" s="327"/>
    </row>
    <row r="969" spans="1:31" ht="15.75" customHeight="1" x14ac:dyDescent="0.25">
      <c r="A969" s="327"/>
      <c r="B969" s="327"/>
      <c r="C969" s="327"/>
      <c r="D969" s="327"/>
      <c r="E969" s="327"/>
      <c r="F969" s="327"/>
      <c r="G969" s="327"/>
      <c r="H969" s="399"/>
      <c r="I969" s="327"/>
      <c r="J969" s="327"/>
      <c r="K969" s="327"/>
      <c r="L969" s="327"/>
      <c r="M969" s="327"/>
      <c r="N969" s="327"/>
      <c r="O969" s="327"/>
      <c r="P969" s="327"/>
      <c r="Q969" s="327"/>
      <c r="R969" s="327"/>
      <c r="S969" s="327"/>
      <c r="T969" s="327"/>
      <c r="U969" s="327"/>
      <c r="V969" s="327"/>
      <c r="W969" s="327"/>
      <c r="X969" s="327"/>
      <c r="Y969" s="327"/>
      <c r="Z969" s="327"/>
      <c r="AA969" s="327"/>
      <c r="AB969" s="327"/>
      <c r="AC969" s="327"/>
      <c r="AD969" s="327"/>
      <c r="AE969" s="327"/>
    </row>
    <row r="970" spans="1:31" ht="15.75" customHeight="1" x14ac:dyDescent="0.25">
      <c r="A970" s="327"/>
      <c r="B970" s="327"/>
      <c r="C970" s="327"/>
      <c r="D970" s="327"/>
      <c r="E970" s="327"/>
      <c r="F970" s="327"/>
      <c r="G970" s="327"/>
      <c r="H970" s="399"/>
      <c r="I970" s="327"/>
      <c r="J970" s="327"/>
      <c r="K970" s="327"/>
      <c r="L970" s="327"/>
      <c r="M970" s="327"/>
      <c r="N970" s="327"/>
      <c r="O970" s="327"/>
      <c r="P970" s="327"/>
      <c r="Q970" s="327"/>
      <c r="R970" s="327"/>
      <c r="S970" s="327"/>
      <c r="T970" s="327"/>
      <c r="U970" s="327"/>
      <c r="V970" s="327"/>
      <c r="W970" s="327"/>
      <c r="X970" s="327"/>
      <c r="Y970" s="327"/>
      <c r="Z970" s="327"/>
      <c r="AA970" s="327"/>
      <c r="AB970" s="327"/>
      <c r="AC970" s="327"/>
      <c r="AD970" s="327"/>
      <c r="AE970" s="327"/>
    </row>
    <row r="971" spans="1:31" ht="15.75" customHeight="1" x14ac:dyDescent="0.25">
      <c r="A971" s="327"/>
      <c r="B971" s="327"/>
      <c r="C971" s="327"/>
      <c r="D971" s="327"/>
      <c r="E971" s="327"/>
      <c r="F971" s="327"/>
      <c r="G971" s="327"/>
      <c r="H971" s="399"/>
      <c r="I971" s="327"/>
      <c r="J971" s="327"/>
      <c r="K971" s="327"/>
      <c r="L971" s="327"/>
      <c r="M971" s="327"/>
      <c r="N971" s="327"/>
      <c r="O971" s="327"/>
      <c r="P971" s="327"/>
      <c r="Q971" s="327"/>
      <c r="R971" s="327"/>
      <c r="S971" s="327"/>
      <c r="T971" s="327"/>
      <c r="U971" s="327"/>
      <c r="V971" s="327"/>
      <c r="W971" s="327"/>
      <c r="X971" s="327"/>
      <c r="Y971" s="327"/>
      <c r="Z971" s="327"/>
      <c r="AA971" s="327"/>
      <c r="AB971" s="327"/>
      <c r="AC971" s="327"/>
      <c r="AD971" s="327"/>
      <c r="AE971" s="327"/>
    </row>
    <row r="972" spans="1:31" ht="15.75" customHeight="1" x14ac:dyDescent="0.25">
      <c r="A972" s="327"/>
      <c r="B972" s="327"/>
      <c r="C972" s="327"/>
      <c r="D972" s="327"/>
      <c r="E972" s="327"/>
      <c r="F972" s="327"/>
      <c r="G972" s="327"/>
      <c r="H972" s="399"/>
      <c r="I972" s="327"/>
      <c r="J972" s="327"/>
      <c r="K972" s="327"/>
      <c r="L972" s="327"/>
      <c r="M972" s="327"/>
      <c r="N972" s="327"/>
      <c r="O972" s="327"/>
      <c r="P972" s="327"/>
      <c r="Q972" s="327"/>
      <c r="R972" s="327"/>
      <c r="S972" s="327"/>
      <c r="T972" s="327"/>
      <c r="U972" s="327"/>
      <c r="V972" s="327"/>
      <c r="W972" s="327"/>
      <c r="X972" s="327"/>
      <c r="Y972" s="327"/>
      <c r="Z972" s="327"/>
      <c r="AA972" s="327"/>
      <c r="AB972" s="327"/>
      <c r="AC972" s="327"/>
      <c r="AD972" s="327"/>
      <c r="AE972" s="327"/>
    </row>
    <row r="973" spans="1:31" ht="15.75" customHeight="1" x14ac:dyDescent="0.25">
      <c r="A973" s="327"/>
      <c r="B973" s="327"/>
      <c r="C973" s="327"/>
      <c r="D973" s="327"/>
      <c r="E973" s="327"/>
      <c r="F973" s="327"/>
      <c r="G973" s="327"/>
      <c r="H973" s="399"/>
      <c r="I973" s="327"/>
      <c r="J973" s="327"/>
      <c r="K973" s="327"/>
      <c r="L973" s="327"/>
      <c r="M973" s="327"/>
      <c r="N973" s="327"/>
      <c r="O973" s="327"/>
      <c r="P973" s="327"/>
      <c r="Q973" s="327"/>
      <c r="R973" s="327"/>
      <c r="S973" s="327"/>
      <c r="T973" s="327"/>
      <c r="U973" s="327"/>
      <c r="V973" s="327"/>
      <c r="W973" s="327"/>
      <c r="X973" s="327"/>
      <c r="Y973" s="327"/>
      <c r="Z973" s="327"/>
      <c r="AA973" s="327"/>
      <c r="AB973" s="327"/>
      <c r="AC973" s="327"/>
      <c r="AD973" s="327"/>
      <c r="AE973" s="327"/>
    </row>
    <row r="974" spans="1:31" ht="15.75" customHeight="1" x14ac:dyDescent="0.25">
      <c r="A974" s="327"/>
      <c r="B974" s="327"/>
      <c r="C974" s="327"/>
      <c r="D974" s="327"/>
      <c r="E974" s="327"/>
      <c r="F974" s="327"/>
      <c r="G974" s="327"/>
      <c r="H974" s="399"/>
      <c r="I974" s="327"/>
      <c r="J974" s="327"/>
      <c r="K974" s="327"/>
      <c r="L974" s="327"/>
      <c r="M974" s="327"/>
      <c r="N974" s="327"/>
      <c r="O974" s="327"/>
      <c r="P974" s="327"/>
      <c r="Q974" s="327"/>
      <c r="R974" s="327"/>
      <c r="S974" s="327"/>
      <c r="T974" s="327"/>
      <c r="U974" s="327"/>
      <c r="V974" s="327"/>
      <c r="W974" s="327"/>
      <c r="X974" s="327"/>
      <c r="Y974" s="327"/>
      <c r="Z974" s="327"/>
      <c r="AA974" s="327"/>
      <c r="AB974" s="327"/>
      <c r="AC974" s="327"/>
      <c r="AD974" s="327"/>
      <c r="AE974" s="327"/>
    </row>
    <row r="975" spans="1:31" ht="15.75" customHeight="1" x14ac:dyDescent="0.25">
      <c r="A975" s="327"/>
      <c r="B975" s="327"/>
      <c r="C975" s="327"/>
      <c r="D975" s="327"/>
      <c r="E975" s="327"/>
      <c r="F975" s="327"/>
      <c r="G975" s="327"/>
      <c r="H975" s="399"/>
      <c r="I975" s="327"/>
      <c r="J975" s="327"/>
      <c r="K975" s="327"/>
      <c r="L975" s="327"/>
      <c r="M975" s="327"/>
      <c r="N975" s="327"/>
      <c r="O975" s="327"/>
      <c r="P975" s="327"/>
      <c r="Q975" s="327"/>
      <c r="R975" s="327"/>
      <c r="S975" s="327"/>
      <c r="T975" s="327"/>
      <c r="U975" s="327"/>
      <c r="V975" s="327"/>
      <c r="W975" s="327"/>
      <c r="X975" s="327"/>
      <c r="Y975" s="327"/>
      <c r="Z975" s="327"/>
      <c r="AA975" s="327"/>
      <c r="AB975" s="327"/>
      <c r="AC975" s="327"/>
      <c r="AD975" s="327"/>
      <c r="AE975" s="327"/>
    </row>
    <row r="976" spans="1:31" ht="15.75" customHeight="1" x14ac:dyDescent="0.25">
      <c r="A976" s="327"/>
      <c r="B976" s="327"/>
      <c r="C976" s="327"/>
      <c r="D976" s="327"/>
      <c r="E976" s="327"/>
      <c r="F976" s="327"/>
      <c r="G976" s="327"/>
      <c r="H976" s="399"/>
      <c r="I976" s="327"/>
      <c r="J976" s="327"/>
      <c r="K976" s="327"/>
      <c r="L976" s="327"/>
      <c r="M976" s="327"/>
      <c r="N976" s="327"/>
      <c r="O976" s="327"/>
      <c r="P976" s="327"/>
      <c r="Q976" s="327"/>
      <c r="R976" s="327"/>
      <c r="S976" s="327"/>
      <c r="T976" s="327"/>
      <c r="U976" s="327"/>
      <c r="V976" s="327"/>
      <c r="W976" s="327"/>
      <c r="X976" s="327"/>
      <c r="Y976" s="327"/>
      <c r="Z976" s="327"/>
      <c r="AA976" s="327"/>
      <c r="AB976" s="327"/>
      <c r="AC976" s="327"/>
      <c r="AD976" s="327"/>
      <c r="AE976" s="327"/>
    </row>
    <row r="977" spans="1:31" ht="15.75" customHeight="1" x14ac:dyDescent="0.25">
      <c r="A977" s="327"/>
      <c r="B977" s="327"/>
      <c r="C977" s="327"/>
      <c r="D977" s="327"/>
      <c r="E977" s="327"/>
      <c r="F977" s="327"/>
      <c r="G977" s="327"/>
      <c r="H977" s="399"/>
      <c r="I977" s="327"/>
      <c r="J977" s="327"/>
      <c r="K977" s="327"/>
      <c r="L977" s="327"/>
      <c r="M977" s="327"/>
      <c r="N977" s="327"/>
      <c r="O977" s="327"/>
      <c r="P977" s="327"/>
      <c r="Q977" s="327"/>
      <c r="R977" s="327"/>
      <c r="S977" s="327"/>
      <c r="T977" s="327"/>
      <c r="U977" s="327"/>
      <c r="V977" s="327"/>
      <c r="W977" s="327"/>
      <c r="X977" s="327"/>
      <c r="Y977" s="327"/>
      <c r="Z977" s="327"/>
      <c r="AA977" s="327"/>
      <c r="AB977" s="327"/>
      <c r="AC977" s="327"/>
      <c r="AD977" s="327"/>
      <c r="AE977" s="327"/>
    </row>
    <row r="978" spans="1:31" ht="15.75" customHeight="1" x14ac:dyDescent="0.25">
      <c r="A978" s="327"/>
      <c r="B978" s="327"/>
      <c r="C978" s="327"/>
      <c r="D978" s="327"/>
      <c r="E978" s="327"/>
      <c r="F978" s="327"/>
      <c r="G978" s="327"/>
      <c r="H978" s="399"/>
      <c r="I978" s="327"/>
      <c r="J978" s="327"/>
      <c r="K978" s="327"/>
      <c r="L978" s="327"/>
      <c r="M978" s="327"/>
      <c r="N978" s="327"/>
      <c r="O978" s="327"/>
      <c r="P978" s="327"/>
      <c r="Q978" s="327"/>
      <c r="R978" s="327"/>
      <c r="S978" s="327"/>
      <c r="T978" s="327"/>
      <c r="U978" s="327"/>
      <c r="V978" s="327"/>
      <c r="W978" s="327"/>
      <c r="X978" s="327"/>
      <c r="Y978" s="327"/>
      <c r="Z978" s="327"/>
      <c r="AA978" s="327"/>
      <c r="AB978" s="327"/>
      <c r="AC978" s="327"/>
      <c r="AD978" s="327"/>
      <c r="AE978" s="327"/>
    </row>
    <row r="979" spans="1:31" ht="15.75" customHeight="1" x14ac:dyDescent="0.25">
      <c r="A979" s="327"/>
      <c r="B979" s="327"/>
      <c r="C979" s="327"/>
      <c r="D979" s="327"/>
      <c r="E979" s="327"/>
      <c r="F979" s="327"/>
      <c r="G979" s="327"/>
      <c r="H979" s="399"/>
      <c r="I979" s="327"/>
      <c r="J979" s="327"/>
      <c r="K979" s="327"/>
      <c r="L979" s="327"/>
      <c r="M979" s="327"/>
      <c r="N979" s="327"/>
      <c r="O979" s="327"/>
      <c r="P979" s="327"/>
      <c r="Q979" s="327"/>
      <c r="R979" s="327"/>
      <c r="S979" s="327"/>
      <c r="T979" s="327"/>
      <c r="U979" s="327"/>
      <c r="V979" s="327"/>
      <c r="W979" s="327"/>
      <c r="X979" s="327"/>
      <c r="Y979" s="327"/>
      <c r="Z979" s="327"/>
      <c r="AA979" s="327"/>
      <c r="AB979" s="327"/>
      <c r="AC979" s="327"/>
      <c r="AD979" s="327"/>
      <c r="AE979" s="327"/>
    </row>
    <row r="980" spans="1:31" ht="15.75" customHeight="1" x14ac:dyDescent="0.25">
      <c r="A980" s="327"/>
      <c r="B980" s="327"/>
      <c r="C980" s="327"/>
      <c r="D980" s="327"/>
      <c r="E980" s="327"/>
      <c r="F980" s="327"/>
      <c r="G980" s="327"/>
      <c r="H980" s="399"/>
      <c r="I980" s="327"/>
      <c r="J980" s="327"/>
      <c r="K980" s="327"/>
      <c r="L980" s="327"/>
      <c r="M980" s="327"/>
      <c r="N980" s="327"/>
      <c r="O980" s="327"/>
      <c r="P980" s="327"/>
      <c r="Q980" s="327"/>
      <c r="R980" s="327"/>
      <c r="S980" s="327"/>
      <c r="T980" s="327"/>
      <c r="U980" s="327"/>
      <c r="V980" s="327"/>
      <c r="W980" s="327"/>
      <c r="X980" s="327"/>
      <c r="Y980" s="327"/>
      <c r="Z980" s="327"/>
      <c r="AA980" s="327"/>
      <c r="AB980" s="327"/>
      <c r="AC980" s="327"/>
      <c r="AD980" s="327"/>
      <c r="AE980" s="327"/>
    </row>
    <row r="981" spans="1:31" ht="15.75" customHeight="1" x14ac:dyDescent="0.25">
      <c r="A981" s="327"/>
      <c r="B981" s="327"/>
      <c r="C981" s="327"/>
      <c r="D981" s="327"/>
      <c r="E981" s="327"/>
      <c r="F981" s="327"/>
      <c r="G981" s="327"/>
      <c r="H981" s="399"/>
      <c r="I981" s="327"/>
      <c r="J981" s="327"/>
      <c r="K981" s="327"/>
      <c r="L981" s="327"/>
      <c r="M981" s="327"/>
      <c r="N981" s="327"/>
      <c r="O981" s="327"/>
      <c r="P981" s="327"/>
      <c r="Q981" s="327"/>
      <c r="R981" s="327"/>
      <c r="S981" s="327"/>
      <c r="T981" s="327"/>
      <c r="U981" s="327"/>
      <c r="V981" s="327"/>
      <c r="W981" s="327"/>
      <c r="X981" s="327"/>
      <c r="Y981" s="327"/>
      <c r="Z981" s="327"/>
      <c r="AA981" s="327"/>
      <c r="AB981" s="327"/>
      <c r="AC981" s="327"/>
      <c r="AD981" s="327"/>
      <c r="AE981" s="327"/>
    </row>
    <row r="982" spans="1:31" ht="15.75" customHeight="1" x14ac:dyDescent="0.25">
      <c r="A982" s="327"/>
      <c r="B982" s="327"/>
      <c r="C982" s="327"/>
      <c r="D982" s="327"/>
      <c r="E982" s="327"/>
      <c r="F982" s="327"/>
      <c r="G982" s="327"/>
      <c r="H982" s="399"/>
      <c r="I982" s="327"/>
      <c r="J982" s="327"/>
      <c r="K982" s="327"/>
      <c r="L982" s="327"/>
      <c r="M982" s="327"/>
      <c r="N982" s="327"/>
      <c r="O982" s="327"/>
      <c r="P982" s="327"/>
      <c r="Q982" s="327"/>
      <c r="R982" s="327"/>
      <c r="S982" s="327"/>
      <c r="T982" s="327"/>
      <c r="U982" s="327"/>
      <c r="V982" s="327"/>
      <c r="W982" s="327"/>
      <c r="X982" s="327"/>
      <c r="Y982" s="327"/>
      <c r="Z982" s="327"/>
      <c r="AA982" s="327"/>
      <c r="AB982" s="327"/>
      <c r="AC982" s="327"/>
      <c r="AD982" s="327"/>
      <c r="AE982" s="327"/>
    </row>
    <row r="983" spans="1:31" ht="15.75" customHeight="1" x14ac:dyDescent="0.25">
      <c r="A983" s="327"/>
      <c r="B983" s="327"/>
      <c r="C983" s="327"/>
      <c r="D983" s="327"/>
      <c r="E983" s="327"/>
      <c r="F983" s="327"/>
      <c r="G983" s="327"/>
      <c r="H983" s="399"/>
      <c r="I983" s="327"/>
      <c r="J983" s="327"/>
      <c r="K983" s="327"/>
      <c r="L983" s="327"/>
      <c r="M983" s="327"/>
      <c r="N983" s="327"/>
      <c r="O983" s="327"/>
      <c r="P983" s="327"/>
      <c r="Q983" s="327"/>
      <c r="R983" s="327"/>
      <c r="S983" s="327"/>
      <c r="T983" s="327"/>
      <c r="U983" s="327"/>
      <c r="V983" s="327"/>
      <c r="W983" s="327"/>
      <c r="X983" s="327"/>
      <c r="Y983" s="327"/>
      <c r="Z983" s="327"/>
      <c r="AA983" s="327"/>
      <c r="AB983" s="327"/>
      <c r="AC983" s="327"/>
      <c r="AD983" s="327"/>
      <c r="AE983" s="327"/>
    </row>
    <row r="984" spans="1:31" ht="15.75" customHeight="1" x14ac:dyDescent="0.25">
      <c r="A984" s="327"/>
      <c r="B984" s="327"/>
      <c r="C984" s="327"/>
      <c r="D984" s="327"/>
      <c r="E984" s="327"/>
      <c r="F984" s="327"/>
      <c r="G984" s="327"/>
      <c r="H984" s="399"/>
      <c r="I984" s="327"/>
      <c r="J984" s="327"/>
      <c r="K984" s="327"/>
      <c r="L984" s="327"/>
      <c r="M984" s="327"/>
      <c r="N984" s="327"/>
      <c r="O984" s="327"/>
      <c r="P984" s="327"/>
      <c r="Q984" s="327"/>
      <c r="R984" s="327"/>
      <c r="S984" s="327"/>
      <c r="T984" s="327"/>
      <c r="U984" s="327"/>
      <c r="V984" s="327"/>
      <c r="W984" s="327"/>
      <c r="X984" s="327"/>
      <c r="Y984" s="327"/>
      <c r="Z984" s="327"/>
      <c r="AA984" s="327"/>
      <c r="AB984" s="327"/>
      <c r="AC984" s="327"/>
      <c r="AD984" s="327"/>
      <c r="AE984" s="327"/>
    </row>
    <row r="985" spans="1:31" ht="15.75" customHeight="1" x14ac:dyDescent="0.25">
      <c r="A985" s="327"/>
      <c r="B985" s="327"/>
      <c r="C985" s="327"/>
      <c r="D985" s="327"/>
      <c r="E985" s="327"/>
      <c r="F985" s="327"/>
      <c r="G985" s="327"/>
      <c r="H985" s="399"/>
      <c r="I985" s="327"/>
      <c r="J985" s="327"/>
      <c r="K985" s="327"/>
      <c r="L985" s="327"/>
      <c r="M985" s="327"/>
      <c r="N985" s="327"/>
      <c r="O985" s="327"/>
      <c r="P985" s="327"/>
      <c r="Q985" s="327"/>
      <c r="R985" s="327"/>
      <c r="S985" s="327"/>
      <c r="T985" s="327"/>
      <c r="U985" s="327"/>
      <c r="V985" s="327"/>
      <c r="W985" s="327"/>
      <c r="X985" s="327"/>
      <c r="Y985" s="327"/>
      <c r="Z985" s="327"/>
      <c r="AA985" s="327"/>
      <c r="AB985" s="327"/>
      <c r="AC985" s="327"/>
      <c r="AD985" s="327"/>
      <c r="AE985" s="327"/>
    </row>
    <row r="986" spans="1:31" ht="15.75" customHeight="1" x14ac:dyDescent="0.25">
      <c r="A986" s="327"/>
      <c r="B986" s="327"/>
      <c r="C986" s="327"/>
      <c r="D986" s="327"/>
      <c r="E986" s="327"/>
      <c r="F986" s="327"/>
      <c r="G986" s="327"/>
      <c r="H986" s="399"/>
      <c r="I986" s="327"/>
      <c r="J986" s="327"/>
      <c r="K986" s="327"/>
      <c r="L986" s="327"/>
      <c r="M986" s="327"/>
      <c r="N986" s="327"/>
      <c r="O986" s="327"/>
      <c r="P986" s="327"/>
      <c r="Q986" s="327"/>
      <c r="R986" s="327"/>
      <c r="S986" s="327"/>
      <c r="T986" s="327"/>
      <c r="U986" s="327"/>
      <c r="V986" s="327"/>
      <c r="W986" s="327"/>
      <c r="X986" s="327"/>
      <c r="Y986" s="327"/>
      <c r="Z986" s="327"/>
      <c r="AA986" s="327"/>
      <c r="AB986" s="327"/>
      <c r="AC986" s="327"/>
      <c r="AD986" s="327"/>
      <c r="AE986" s="327"/>
    </row>
    <row r="987" spans="1:31" ht="15.75" customHeight="1" x14ac:dyDescent="0.25">
      <c r="A987" s="327"/>
      <c r="B987" s="327"/>
      <c r="C987" s="327"/>
      <c r="D987" s="327"/>
      <c r="E987" s="327"/>
      <c r="F987" s="327"/>
      <c r="G987" s="327"/>
      <c r="H987" s="399"/>
      <c r="I987" s="327"/>
      <c r="J987" s="327"/>
      <c r="K987" s="327"/>
      <c r="L987" s="327"/>
      <c r="M987" s="327"/>
      <c r="N987" s="327"/>
      <c r="O987" s="327"/>
      <c r="P987" s="327"/>
      <c r="Q987" s="327"/>
      <c r="R987" s="327"/>
      <c r="S987" s="327"/>
      <c r="T987" s="327"/>
      <c r="U987" s="327"/>
      <c r="V987" s="327"/>
      <c r="W987" s="327"/>
      <c r="X987" s="327"/>
      <c r="Y987" s="327"/>
      <c r="Z987" s="327"/>
      <c r="AA987" s="327"/>
      <c r="AB987" s="327"/>
      <c r="AC987" s="327"/>
      <c r="AD987" s="327"/>
      <c r="AE987" s="327"/>
    </row>
    <row r="988" spans="1:31" ht="15.75" customHeight="1" x14ac:dyDescent="0.25">
      <c r="A988" s="327"/>
      <c r="B988" s="327"/>
      <c r="C988" s="327"/>
      <c r="D988" s="327"/>
      <c r="E988" s="327"/>
      <c r="F988" s="327"/>
      <c r="G988" s="327"/>
      <c r="H988" s="399"/>
      <c r="I988" s="327"/>
      <c r="J988" s="327"/>
      <c r="K988" s="327"/>
      <c r="L988" s="327"/>
      <c r="M988" s="327"/>
      <c r="N988" s="327"/>
      <c r="O988" s="327"/>
      <c r="P988" s="327"/>
      <c r="Q988" s="327"/>
      <c r="R988" s="327"/>
      <c r="S988" s="327"/>
      <c r="T988" s="327"/>
      <c r="U988" s="327"/>
      <c r="V988" s="327"/>
      <c r="W988" s="327"/>
      <c r="X988" s="327"/>
      <c r="Y988" s="327"/>
      <c r="Z988" s="327"/>
      <c r="AA988" s="327"/>
      <c r="AB988" s="327"/>
      <c r="AC988" s="327"/>
      <c r="AD988" s="327"/>
      <c r="AE988" s="327"/>
    </row>
    <row r="989" spans="1:31" ht="15.75" customHeight="1" x14ac:dyDescent="0.25">
      <c r="A989" s="327"/>
      <c r="B989" s="327"/>
      <c r="C989" s="327"/>
      <c r="D989" s="327"/>
      <c r="E989" s="327"/>
      <c r="F989" s="327"/>
      <c r="G989" s="327"/>
      <c r="H989" s="399"/>
      <c r="I989" s="327"/>
      <c r="J989" s="327"/>
      <c r="K989" s="327"/>
      <c r="L989" s="327"/>
      <c r="M989" s="327"/>
      <c r="N989" s="327"/>
      <c r="O989" s="327"/>
      <c r="P989" s="327"/>
      <c r="Q989" s="327"/>
      <c r="R989" s="327"/>
      <c r="S989" s="327"/>
      <c r="T989" s="327"/>
      <c r="U989" s="327"/>
      <c r="V989" s="327"/>
      <c r="W989" s="327"/>
      <c r="X989" s="327"/>
      <c r="Y989" s="327"/>
      <c r="Z989" s="327"/>
      <c r="AA989" s="327"/>
      <c r="AB989" s="327"/>
      <c r="AC989" s="327"/>
      <c r="AD989" s="327"/>
      <c r="AE989" s="327"/>
    </row>
    <row r="990" spans="1:31" ht="15.75" customHeight="1" x14ac:dyDescent="0.25">
      <c r="A990" s="327"/>
      <c r="B990" s="327"/>
      <c r="C990" s="327"/>
      <c r="D990" s="327"/>
      <c r="E990" s="327"/>
      <c r="F990" s="327"/>
      <c r="G990" s="327"/>
      <c r="H990" s="399"/>
      <c r="I990" s="327"/>
      <c r="J990" s="327"/>
      <c r="K990" s="327"/>
      <c r="L990" s="327"/>
      <c r="M990" s="327"/>
      <c r="N990" s="327"/>
      <c r="O990" s="327"/>
      <c r="P990" s="327"/>
      <c r="Q990" s="327"/>
      <c r="R990" s="327"/>
      <c r="S990" s="327"/>
      <c r="T990" s="327"/>
      <c r="U990" s="327"/>
      <c r="V990" s="327"/>
      <c r="W990" s="327"/>
      <c r="X990" s="327"/>
      <c r="Y990" s="327"/>
      <c r="Z990" s="327"/>
      <c r="AA990" s="327"/>
      <c r="AB990" s="327"/>
      <c r="AC990" s="327"/>
      <c r="AD990" s="327"/>
      <c r="AE990" s="327"/>
    </row>
    <row r="991" spans="1:31" ht="15.75" customHeight="1" x14ac:dyDescent="0.25">
      <c r="A991" s="327"/>
      <c r="B991" s="327"/>
      <c r="C991" s="327"/>
      <c r="D991" s="327"/>
      <c r="E991" s="327"/>
      <c r="F991" s="327"/>
      <c r="G991" s="327"/>
      <c r="H991" s="399"/>
      <c r="I991" s="327"/>
      <c r="J991" s="327"/>
      <c r="K991" s="327"/>
      <c r="L991" s="327"/>
      <c r="M991" s="327"/>
      <c r="N991" s="327"/>
      <c r="O991" s="327"/>
      <c r="P991" s="327"/>
      <c r="Q991" s="327"/>
      <c r="R991" s="327"/>
      <c r="S991" s="327"/>
      <c r="T991" s="327"/>
      <c r="U991" s="327"/>
      <c r="V991" s="327"/>
      <c r="W991" s="327"/>
      <c r="X991" s="327"/>
      <c r="Y991" s="327"/>
      <c r="Z991" s="327"/>
      <c r="AA991" s="327"/>
      <c r="AB991" s="327"/>
      <c r="AC991" s="327"/>
      <c r="AD991" s="327"/>
      <c r="AE991" s="327"/>
    </row>
  </sheetData>
  <mergeCells count="17">
    <mergeCell ref="B4:C4"/>
    <mergeCell ref="D4:G4"/>
    <mergeCell ref="B5:C5"/>
    <mergeCell ref="D5:G5"/>
    <mergeCell ref="B6:C6"/>
    <mergeCell ref="D6:G6"/>
    <mergeCell ref="D7:G7"/>
    <mergeCell ref="D8:G8"/>
    <mergeCell ref="B58:G58"/>
    <mergeCell ref="I58:K58"/>
    <mergeCell ref="B7:C7"/>
    <mergeCell ref="B8:C8"/>
    <mergeCell ref="D18:F18"/>
    <mergeCell ref="B23:K23"/>
    <mergeCell ref="B24:G24"/>
    <mergeCell ref="I24:K24"/>
    <mergeCell ref="B57:K57"/>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Right="0"/>
  </sheetPr>
  <dimension ref="A1:AD991"/>
  <sheetViews>
    <sheetView topLeftCell="A27" workbookViewId="0">
      <selection activeCell="H83" sqref="H83:J83"/>
    </sheetView>
  </sheetViews>
  <sheetFormatPr defaultColWidth="12.6640625" defaultRowHeight="15" customHeight="1" x14ac:dyDescent="0.25"/>
  <cols>
    <col min="1" max="1" width="5.33203125" customWidth="1"/>
    <col min="2" max="2" width="24.21875" customWidth="1"/>
    <col min="3" max="3" width="19.33203125" customWidth="1"/>
    <col min="4" max="4" width="14.33203125" customWidth="1"/>
    <col min="5" max="5" width="19.33203125" customWidth="1"/>
    <col min="6" max="6" width="18.77734375" customWidth="1"/>
    <col min="7" max="7" width="0.21875" hidden="1" customWidth="1"/>
    <col min="8" max="10" width="14.21875" customWidth="1"/>
    <col min="11" max="11" width="11.21875" customWidth="1"/>
    <col min="12" max="30" width="8.77734375" customWidth="1"/>
  </cols>
  <sheetData>
    <row r="1" spans="1:30" ht="15.75" customHeight="1" x14ac:dyDescent="0.25">
      <c r="A1" s="238"/>
      <c r="B1" s="239"/>
      <c r="C1" s="239"/>
      <c r="D1" s="239"/>
      <c r="E1" s="239"/>
      <c r="F1" s="239"/>
      <c r="G1" s="240"/>
      <c r="H1" s="239"/>
      <c r="I1" s="239"/>
      <c r="J1" s="239"/>
      <c r="K1" s="400"/>
      <c r="L1" s="239"/>
      <c r="M1" s="239"/>
      <c r="N1" s="239"/>
      <c r="O1" s="239"/>
      <c r="P1" s="239"/>
      <c r="Q1" s="239"/>
      <c r="R1" s="239"/>
      <c r="S1" s="239"/>
      <c r="T1" s="239"/>
      <c r="U1" s="239"/>
      <c r="V1" s="239"/>
      <c r="W1" s="239"/>
      <c r="X1" s="239"/>
      <c r="Y1" s="239"/>
      <c r="Z1" s="239"/>
      <c r="AA1" s="239"/>
      <c r="AB1" s="239"/>
      <c r="AC1" s="239"/>
      <c r="AD1" s="239"/>
    </row>
    <row r="2" spans="1:30" ht="15.75" customHeight="1" x14ac:dyDescent="0.25">
      <c r="A2" s="241"/>
      <c r="B2" s="238" t="s">
        <v>65</v>
      </c>
      <c r="C2" s="238" t="s">
        <v>286</v>
      </c>
      <c r="D2" s="239"/>
      <c r="E2" s="239"/>
      <c r="F2" s="239"/>
      <c r="G2" s="240"/>
      <c r="H2" s="239"/>
      <c r="I2" s="239"/>
      <c r="J2" s="239"/>
      <c r="K2" s="400"/>
      <c r="L2" s="239"/>
      <c r="M2" s="239"/>
      <c r="N2" s="239"/>
      <c r="O2" s="239"/>
      <c r="P2" s="239"/>
      <c r="Q2" s="239"/>
      <c r="R2" s="239"/>
      <c r="S2" s="239"/>
      <c r="T2" s="239"/>
      <c r="U2" s="239"/>
      <c r="V2" s="239"/>
      <c r="W2" s="239"/>
      <c r="X2" s="239"/>
      <c r="Y2" s="239"/>
      <c r="Z2" s="239"/>
      <c r="AA2" s="239"/>
      <c r="AB2" s="239"/>
      <c r="AC2" s="239"/>
      <c r="AD2" s="239"/>
    </row>
    <row r="3" spans="1:30" ht="15.75" customHeight="1" x14ac:dyDescent="0.25">
      <c r="A3" s="241"/>
      <c r="B3" s="239"/>
      <c r="C3" s="239"/>
      <c r="D3" s="239"/>
      <c r="E3" s="239"/>
      <c r="F3" s="239"/>
      <c r="G3" s="240"/>
      <c r="H3" s="239"/>
      <c r="I3" s="239"/>
      <c r="J3" s="239"/>
      <c r="K3" s="400"/>
      <c r="L3" s="239"/>
      <c r="M3" s="239"/>
      <c r="N3" s="239"/>
      <c r="O3" s="239"/>
      <c r="P3" s="239"/>
      <c r="Q3" s="239"/>
      <c r="R3" s="239"/>
      <c r="S3" s="239"/>
      <c r="T3" s="239"/>
      <c r="U3" s="239"/>
      <c r="V3" s="239"/>
      <c r="W3" s="239"/>
      <c r="X3" s="239"/>
      <c r="Y3" s="239"/>
      <c r="Z3" s="239"/>
      <c r="AA3" s="239"/>
      <c r="AB3" s="239"/>
      <c r="AC3" s="239"/>
      <c r="AD3" s="239"/>
    </row>
    <row r="4" spans="1:30" ht="15.75" customHeight="1" x14ac:dyDescent="0.25">
      <c r="A4" s="1017" t="s">
        <v>67</v>
      </c>
      <c r="B4" s="985"/>
      <c r="C4" s="1018" t="s">
        <v>287</v>
      </c>
      <c r="D4" s="987"/>
      <c r="E4" s="987"/>
      <c r="F4" s="985"/>
      <c r="G4" s="242"/>
      <c r="H4" s="239"/>
      <c r="I4" s="239"/>
      <c r="J4" s="239"/>
      <c r="K4" s="400"/>
      <c r="L4" s="239"/>
      <c r="M4" s="239"/>
      <c r="N4" s="239"/>
      <c r="O4" s="239"/>
      <c r="P4" s="239"/>
      <c r="Q4" s="239"/>
      <c r="R4" s="239"/>
      <c r="S4" s="239"/>
      <c r="T4" s="239"/>
      <c r="U4" s="239"/>
      <c r="V4" s="239"/>
      <c r="W4" s="239"/>
      <c r="X4" s="239"/>
      <c r="Y4" s="239"/>
      <c r="Z4" s="239"/>
      <c r="AA4" s="239"/>
      <c r="AB4" s="239"/>
      <c r="AC4" s="239"/>
      <c r="AD4" s="239"/>
    </row>
    <row r="5" spans="1:30" ht="113.55" customHeight="1" x14ac:dyDescent="0.25">
      <c r="A5" s="1013" t="s">
        <v>69</v>
      </c>
      <c r="B5" s="1003"/>
      <c r="C5" s="1010" t="s">
        <v>288</v>
      </c>
      <c r="D5" s="1008"/>
      <c r="E5" s="1008"/>
      <c r="F5" s="1003"/>
      <c r="G5" s="242"/>
      <c r="H5" s="239"/>
      <c r="I5" s="239"/>
      <c r="J5" s="239"/>
      <c r="K5" s="400"/>
      <c r="L5" s="239"/>
      <c r="M5" s="239"/>
      <c r="N5" s="239"/>
      <c r="O5" s="239"/>
      <c r="P5" s="239"/>
      <c r="Q5" s="239"/>
      <c r="R5" s="239"/>
      <c r="S5" s="239"/>
      <c r="T5" s="239"/>
      <c r="U5" s="239"/>
      <c r="V5" s="239"/>
      <c r="W5" s="239"/>
      <c r="X5" s="239"/>
      <c r="Y5" s="239"/>
      <c r="Z5" s="239"/>
      <c r="AA5" s="239"/>
      <c r="AB5" s="239"/>
      <c r="AC5" s="239"/>
      <c r="AD5" s="239"/>
    </row>
    <row r="6" spans="1:30" ht="15.75" customHeight="1" x14ac:dyDescent="0.25">
      <c r="A6" s="1013" t="s">
        <v>71</v>
      </c>
      <c r="B6" s="1003"/>
      <c r="C6" s="1019" t="s">
        <v>72</v>
      </c>
      <c r="D6" s="1008"/>
      <c r="E6" s="1008"/>
      <c r="F6" s="1003"/>
      <c r="G6" s="242"/>
      <c r="H6" s="239"/>
      <c r="I6" s="239"/>
      <c r="J6" s="239"/>
      <c r="K6" s="400"/>
      <c r="L6" s="239"/>
      <c r="M6" s="239"/>
      <c r="N6" s="239"/>
      <c r="O6" s="239"/>
      <c r="P6" s="239"/>
      <c r="Q6" s="239"/>
      <c r="R6" s="239"/>
      <c r="S6" s="239"/>
      <c r="T6" s="239"/>
      <c r="U6" s="239"/>
      <c r="V6" s="239"/>
      <c r="W6" s="239"/>
      <c r="X6" s="239"/>
      <c r="Y6" s="239"/>
      <c r="Z6" s="239"/>
      <c r="AA6" s="239"/>
      <c r="AB6" s="239"/>
      <c r="AC6" s="239"/>
      <c r="AD6" s="239"/>
    </row>
    <row r="7" spans="1:30" ht="70.05" customHeight="1" x14ac:dyDescent="0.25">
      <c r="A7" s="1013" t="s">
        <v>73</v>
      </c>
      <c r="B7" s="1003"/>
      <c r="C7" s="1010" t="s">
        <v>289</v>
      </c>
      <c r="D7" s="1008"/>
      <c r="E7" s="1008"/>
      <c r="F7" s="1003"/>
      <c r="G7" s="242"/>
      <c r="H7" s="401"/>
      <c r="I7" s="239"/>
      <c r="J7" s="239"/>
      <c r="K7" s="400"/>
      <c r="L7" s="239"/>
      <c r="M7" s="239"/>
      <c r="N7" s="239"/>
      <c r="O7" s="239"/>
      <c r="P7" s="239"/>
      <c r="Q7" s="239"/>
      <c r="R7" s="239"/>
      <c r="S7" s="239"/>
      <c r="T7" s="239"/>
      <c r="U7" s="239"/>
      <c r="V7" s="239"/>
      <c r="W7" s="239"/>
      <c r="X7" s="239"/>
      <c r="Y7" s="239"/>
      <c r="Z7" s="239"/>
      <c r="AA7" s="239"/>
      <c r="AB7" s="239"/>
      <c r="AC7" s="239"/>
      <c r="AD7" s="239"/>
    </row>
    <row r="8" spans="1:30" ht="43.5" customHeight="1" x14ac:dyDescent="0.25">
      <c r="A8" s="1014" t="s">
        <v>75</v>
      </c>
      <c r="B8" s="1003"/>
      <c r="C8" s="1010" t="s">
        <v>76</v>
      </c>
      <c r="D8" s="1008"/>
      <c r="E8" s="1008"/>
      <c r="F8" s="1003"/>
      <c r="G8" s="242"/>
      <c r="H8" s="401"/>
      <c r="I8" s="239"/>
      <c r="J8" s="239"/>
      <c r="K8" s="400"/>
      <c r="L8" s="239"/>
      <c r="M8" s="239"/>
      <c r="N8" s="239"/>
      <c r="O8" s="239"/>
      <c r="P8" s="239"/>
      <c r="Q8" s="239"/>
      <c r="R8" s="239"/>
      <c r="S8" s="239"/>
      <c r="T8" s="239"/>
      <c r="U8" s="239"/>
      <c r="V8" s="239"/>
      <c r="W8" s="239"/>
      <c r="X8" s="239"/>
      <c r="Y8" s="239"/>
      <c r="Z8" s="239"/>
      <c r="AA8" s="239"/>
      <c r="AB8" s="239"/>
      <c r="AC8" s="239"/>
      <c r="AD8" s="239"/>
    </row>
    <row r="9" spans="1:30" ht="15.75" customHeight="1" x14ac:dyDescent="0.25">
      <c r="A9" s="241"/>
      <c r="B9" s="239"/>
      <c r="C9" s="239"/>
      <c r="D9" s="239"/>
      <c r="E9" s="239"/>
      <c r="F9" s="239"/>
      <c r="G9" s="240"/>
      <c r="H9" s="239"/>
      <c r="I9" s="402"/>
      <c r="J9" s="239"/>
      <c r="K9" s="400"/>
      <c r="L9" s="239"/>
      <c r="M9" s="239"/>
      <c r="N9" s="239"/>
      <c r="O9" s="239"/>
      <c r="P9" s="239"/>
      <c r="Q9" s="239"/>
      <c r="R9" s="239"/>
      <c r="S9" s="239"/>
      <c r="T9" s="239"/>
      <c r="U9" s="239"/>
      <c r="V9" s="239"/>
      <c r="W9" s="239"/>
      <c r="X9" s="239"/>
      <c r="Y9" s="239"/>
      <c r="Z9" s="239"/>
      <c r="AA9" s="239"/>
      <c r="AB9" s="239"/>
      <c r="AC9" s="239"/>
      <c r="AD9" s="239"/>
    </row>
    <row r="10" spans="1:30" ht="15.75" customHeight="1" x14ac:dyDescent="0.25">
      <c r="A10" s="241"/>
      <c r="B10" s="239"/>
      <c r="C10" s="239"/>
      <c r="D10" s="239"/>
      <c r="E10" s="239"/>
      <c r="F10" s="239"/>
      <c r="G10" s="240"/>
      <c r="H10" s="401"/>
      <c r="I10" s="403"/>
      <c r="J10" s="401"/>
      <c r="K10" s="400"/>
      <c r="L10" s="239"/>
      <c r="M10" s="239"/>
      <c r="N10" s="239"/>
      <c r="O10" s="239"/>
      <c r="P10" s="239"/>
      <c r="Q10" s="239"/>
      <c r="R10" s="239"/>
      <c r="S10" s="239"/>
      <c r="T10" s="239"/>
      <c r="U10" s="239"/>
      <c r="V10" s="239"/>
      <c r="W10" s="239"/>
      <c r="X10" s="239"/>
      <c r="Y10" s="239"/>
      <c r="Z10" s="239"/>
      <c r="AA10" s="239"/>
      <c r="AB10" s="239"/>
      <c r="AC10" s="239"/>
      <c r="AD10" s="239"/>
    </row>
    <row r="11" spans="1:30" ht="15.75" customHeight="1" x14ac:dyDescent="0.25">
      <c r="A11" s="245"/>
      <c r="B11" s="246"/>
      <c r="C11" s="247" t="s">
        <v>77</v>
      </c>
      <c r="D11" s="247" t="s">
        <v>78</v>
      </c>
      <c r="E11" s="247" t="s">
        <v>79</v>
      </c>
      <c r="F11" s="247" t="s">
        <v>80</v>
      </c>
      <c r="G11" s="248"/>
      <c r="H11" s="401"/>
      <c r="I11" s="403"/>
      <c r="J11" s="401"/>
      <c r="K11" s="400"/>
      <c r="L11" s="239"/>
      <c r="M11" s="239"/>
      <c r="N11" s="239"/>
      <c r="O11" s="239"/>
      <c r="P11" s="239"/>
      <c r="Q11" s="239"/>
      <c r="R11" s="239"/>
      <c r="S11" s="239"/>
      <c r="T11" s="239"/>
      <c r="U11" s="239"/>
      <c r="V11" s="239"/>
      <c r="W11" s="239"/>
      <c r="X11" s="239"/>
      <c r="Y11" s="239"/>
      <c r="Z11" s="239"/>
      <c r="AA11" s="239"/>
      <c r="AB11" s="239"/>
      <c r="AC11" s="239"/>
      <c r="AD11" s="239"/>
    </row>
    <row r="12" spans="1:30" ht="15.75" customHeight="1" x14ac:dyDescent="0.25">
      <c r="A12" s="249"/>
      <c r="B12" s="250" t="s">
        <v>81</v>
      </c>
      <c r="C12" s="251">
        <f t="shared" ref="C12:E12" si="0">C13+C14+C15</f>
        <v>38337</v>
      </c>
      <c r="D12" s="252">
        <f t="shared" si="0"/>
        <v>72152</v>
      </c>
      <c r="E12" s="252">
        <f t="shared" si="0"/>
        <v>72152</v>
      </c>
      <c r="F12" s="163">
        <f t="shared" ref="F12:F15" si="1">C12+D12+E12</f>
        <v>182641</v>
      </c>
      <c r="G12" s="253"/>
      <c r="H12" s="401"/>
      <c r="I12" s="403"/>
      <c r="J12" s="401"/>
      <c r="K12" s="400"/>
      <c r="L12" s="239"/>
      <c r="M12" s="239"/>
      <c r="N12" s="239"/>
      <c r="O12" s="239"/>
      <c r="P12" s="239"/>
      <c r="Q12" s="239"/>
      <c r="R12" s="239"/>
      <c r="S12" s="239"/>
      <c r="T12" s="239"/>
      <c r="U12" s="239"/>
      <c r="V12" s="239"/>
      <c r="W12" s="239"/>
      <c r="X12" s="239"/>
      <c r="Y12" s="239"/>
      <c r="Z12" s="239"/>
      <c r="AA12" s="239"/>
      <c r="AB12" s="239"/>
      <c r="AC12" s="239"/>
      <c r="AD12" s="239"/>
    </row>
    <row r="13" spans="1:30" ht="15.75" customHeight="1" x14ac:dyDescent="0.25">
      <c r="A13" s="256" t="s">
        <v>82</v>
      </c>
      <c r="B13" s="257" t="s">
        <v>20</v>
      </c>
      <c r="C13" s="169">
        <v>6087</v>
      </c>
      <c r="D13" s="169">
        <v>11663</v>
      </c>
      <c r="E13" s="169">
        <v>11663</v>
      </c>
      <c r="F13" s="168">
        <f t="shared" si="1"/>
        <v>29413</v>
      </c>
      <c r="G13" s="258"/>
      <c r="H13" s="401"/>
      <c r="I13" s="403"/>
      <c r="J13" s="401"/>
      <c r="K13" s="400"/>
      <c r="L13" s="239"/>
      <c r="M13" s="239"/>
      <c r="N13" s="239"/>
      <c r="O13" s="239"/>
      <c r="P13" s="239"/>
      <c r="Q13" s="239"/>
      <c r="R13" s="239"/>
      <c r="S13" s="239"/>
      <c r="T13" s="239"/>
      <c r="U13" s="239"/>
      <c r="V13" s="239"/>
      <c r="W13" s="239"/>
      <c r="X13" s="239"/>
      <c r="Y13" s="239"/>
      <c r="Z13" s="239"/>
      <c r="AA13" s="239"/>
      <c r="AB13" s="239"/>
      <c r="AC13" s="239"/>
      <c r="AD13" s="239"/>
    </row>
    <row r="14" spans="1:30" ht="15.75" customHeight="1" x14ac:dyDescent="0.25">
      <c r="A14" s="249" t="s">
        <v>83</v>
      </c>
      <c r="B14" s="259" t="s">
        <v>84</v>
      </c>
      <c r="C14" s="260">
        <v>31219</v>
      </c>
      <c r="D14" s="261">
        <v>58426</v>
      </c>
      <c r="E14" s="261">
        <v>58426</v>
      </c>
      <c r="F14" s="168">
        <f t="shared" si="1"/>
        <v>148071</v>
      </c>
      <c r="G14" s="258"/>
      <c r="H14" s="401"/>
      <c r="I14" s="401"/>
      <c r="J14" s="401"/>
      <c r="K14" s="400"/>
      <c r="L14" s="239"/>
      <c r="M14" s="239"/>
      <c r="N14" s="239"/>
      <c r="O14" s="239"/>
      <c r="P14" s="239"/>
      <c r="Q14" s="239"/>
      <c r="R14" s="239"/>
      <c r="S14" s="239"/>
      <c r="T14" s="239"/>
      <c r="U14" s="239"/>
      <c r="V14" s="239"/>
      <c r="W14" s="239"/>
      <c r="X14" s="239"/>
      <c r="Y14" s="239"/>
      <c r="Z14" s="239"/>
      <c r="AA14" s="239"/>
      <c r="AB14" s="239"/>
      <c r="AC14" s="239"/>
      <c r="AD14" s="239"/>
    </row>
    <row r="15" spans="1:30" ht="15.75" customHeight="1" x14ac:dyDescent="0.25">
      <c r="A15" s="249" t="s">
        <v>85</v>
      </c>
      <c r="B15" s="404" t="s">
        <v>9</v>
      </c>
      <c r="C15" s="169">
        <v>1031</v>
      </c>
      <c r="D15" s="169">
        <v>2063</v>
      </c>
      <c r="E15" s="169">
        <v>2063</v>
      </c>
      <c r="F15" s="168">
        <f t="shared" si="1"/>
        <v>5157</v>
      </c>
      <c r="G15" s="258"/>
      <c r="H15" s="401"/>
      <c r="I15" s="401"/>
      <c r="J15" s="401"/>
      <c r="K15" s="400"/>
      <c r="L15" s="239"/>
      <c r="M15" s="239"/>
      <c r="N15" s="239"/>
      <c r="O15" s="239"/>
      <c r="P15" s="239"/>
      <c r="Q15" s="239"/>
      <c r="R15" s="239"/>
      <c r="S15" s="239"/>
      <c r="T15" s="239"/>
      <c r="U15" s="239"/>
      <c r="V15" s="239"/>
      <c r="W15" s="239"/>
      <c r="X15" s="239"/>
      <c r="Y15" s="239"/>
      <c r="Z15" s="239"/>
      <c r="AA15" s="239"/>
      <c r="AB15" s="239"/>
      <c r="AC15" s="239"/>
      <c r="AD15" s="239"/>
    </row>
    <row r="16" spans="1:30" ht="15.75" customHeight="1" x14ac:dyDescent="0.25">
      <c r="A16" s="241"/>
      <c r="B16" s="239"/>
      <c r="C16" s="239"/>
      <c r="D16" s="239"/>
      <c r="E16" s="239"/>
      <c r="F16" s="239"/>
      <c r="G16" s="240"/>
      <c r="H16" s="401"/>
      <c r="I16" s="401"/>
      <c r="J16" s="401"/>
      <c r="K16" s="400"/>
      <c r="L16" s="239"/>
      <c r="M16" s="239"/>
      <c r="N16" s="239"/>
      <c r="O16" s="239"/>
      <c r="P16" s="239"/>
      <c r="Q16" s="239"/>
      <c r="R16" s="239"/>
      <c r="S16" s="239"/>
      <c r="T16" s="239"/>
      <c r="U16" s="239"/>
      <c r="V16" s="239"/>
      <c r="W16" s="239"/>
      <c r="X16" s="239"/>
      <c r="Y16" s="239"/>
      <c r="Z16" s="239"/>
      <c r="AA16" s="239"/>
      <c r="AB16" s="239"/>
      <c r="AC16" s="239"/>
      <c r="AD16" s="239"/>
    </row>
    <row r="17" spans="1:30" ht="15.75" customHeight="1" x14ac:dyDescent="0.25">
      <c r="A17" s="241"/>
      <c r="B17" s="239"/>
      <c r="C17" s="239"/>
      <c r="D17" s="239"/>
      <c r="E17" s="239"/>
      <c r="F17" s="239"/>
      <c r="G17" s="240"/>
      <c r="H17" s="401"/>
      <c r="I17" s="401"/>
      <c r="J17" s="401"/>
      <c r="K17" s="400"/>
      <c r="L17" s="239"/>
      <c r="M17" s="239"/>
      <c r="N17" s="239"/>
      <c r="O17" s="239"/>
      <c r="P17" s="239"/>
      <c r="Q17" s="239"/>
      <c r="R17" s="239"/>
      <c r="S17" s="239"/>
      <c r="T17" s="239"/>
      <c r="U17" s="239"/>
      <c r="V17" s="239"/>
      <c r="W17" s="239"/>
      <c r="X17" s="239"/>
      <c r="Y17" s="239"/>
      <c r="Z17" s="239"/>
      <c r="AA17" s="239"/>
      <c r="AB17" s="239"/>
      <c r="AC17" s="239"/>
      <c r="AD17" s="239"/>
    </row>
    <row r="18" spans="1:30" ht="15.75" customHeight="1" x14ac:dyDescent="0.25">
      <c r="A18" s="264"/>
      <c r="B18" s="265" t="s">
        <v>86</v>
      </c>
      <c r="C18" s="1015" t="s">
        <v>287</v>
      </c>
      <c r="D18" s="999"/>
      <c r="E18" s="1000"/>
      <c r="F18" s="266" t="s">
        <v>290</v>
      </c>
      <c r="G18" s="267"/>
      <c r="H18" s="276"/>
      <c r="I18" s="276"/>
      <c r="J18" s="276"/>
      <c r="K18" s="405"/>
      <c r="L18" s="239"/>
      <c r="M18" s="239"/>
      <c r="N18" s="239"/>
      <c r="O18" s="239"/>
      <c r="P18" s="239"/>
      <c r="Q18" s="239"/>
      <c r="R18" s="239"/>
      <c r="S18" s="239"/>
      <c r="T18" s="239"/>
      <c r="U18" s="239"/>
      <c r="V18" s="239"/>
      <c r="W18" s="239"/>
      <c r="X18" s="239"/>
      <c r="Y18" s="239"/>
      <c r="Z18" s="239"/>
      <c r="AA18" s="239"/>
      <c r="AB18" s="239"/>
      <c r="AC18" s="239"/>
      <c r="AD18" s="239"/>
    </row>
    <row r="19" spans="1:30" ht="15.75" customHeight="1" x14ac:dyDescent="0.25">
      <c r="A19" s="269"/>
      <c r="B19" s="270" t="s">
        <v>88</v>
      </c>
      <c r="C19" s="271">
        <v>543068</v>
      </c>
      <c r="D19" s="268"/>
      <c r="E19" s="268"/>
      <c r="F19" s="268"/>
      <c r="G19" s="272"/>
      <c r="H19" s="276"/>
      <c r="I19" s="276"/>
      <c r="J19" s="276"/>
      <c r="K19" s="405"/>
      <c r="L19" s="239"/>
      <c r="M19" s="239"/>
      <c r="N19" s="239"/>
      <c r="O19" s="239"/>
      <c r="P19" s="239"/>
      <c r="Q19" s="239"/>
      <c r="R19" s="239"/>
      <c r="S19" s="239"/>
      <c r="T19" s="239"/>
      <c r="U19" s="239"/>
      <c r="V19" s="239"/>
      <c r="W19" s="239"/>
      <c r="X19" s="239"/>
      <c r="Y19" s="239"/>
      <c r="Z19" s="239"/>
      <c r="AA19" s="239"/>
      <c r="AB19" s="239"/>
      <c r="AC19" s="239"/>
      <c r="AD19" s="239"/>
    </row>
    <row r="20" spans="1:30" ht="15.75" customHeight="1" x14ac:dyDescent="0.25">
      <c r="A20" s="268"/>
      <c r="B20" s="273" t="s">
        <v>89</v>
      </c>
      <c r="C20" s="274">
        <v>182641</v>
      </c>
      <c r="D20" s="406"/>
      <c r="E20" s="407"/>
      <c r="F20" s="268"/>
      <c r="G20" s="272"/>
      <c r="H20" s="276"/>
      <c r="I20" s="276"/>
      <c r="J20" s="276"/>
      <c r="K20" s="405"/>
      <c r="L20" s="239"/>
      <c r="M20" s="239"/>
      <c r="N20" s="239"/>
      <c r="O20" s="239"/>
      <c r="P20" s="239"/>
      <c r="Q20" s="239"/>
      <c r="R20" s="239"/>
      <c r="S20" s="239"/>
      <c r="T20" s="239"/>
      <c r="U20" s="239"/>
      <c r="V20" s="239"/>
      <c r="W20" s="239"/>
      <c r="X20" s="239"/>
      <c r="Y20" s="239"/>
      <c r="Z20" s="239"/>
      <c r="AA20" s="239"/>
      <c r="AB20" s="239"/>
      <c r="AC20" s="239"/>
      <c r="AD20" s="239"/>
    </row>
    <row r="21" spans="1:30" ht="15.75" customHeight="1" x14ac:dyDescent="0.25">
      <c r="A21" s="241"/>
      <c r="B21" s="239"/>
      <c r="C21" s="408" t="s">
        <v>90</v>
      </c>
      <c r="D21" s="239"/>
      <c r="E21" s="239"/>
      <c r="F21" s="239"/>
      <c r="G21" s="240"/>
      <c r="H21" s="239"/>
      <c r="I21" s="239"/>
      <c r="J21" s="239"/>
      <c r="K21" s="400"/>
      <c r="L21" s="239"/>
      <c r="M21" s="239"/>
      <c r="N21" s="239"/>
      <c r="O21" s="239"/>
      <c r="P21" s="239"/>
      <c r="Q21" s="239"/>
      <c r="R21" s="239"/>
      <c r="S21" s="239"/>
      <c r="T21" s="239"/>
      <c r="U21" s="239"/>
      <c r="V21" s="239"/>
      <c r="W21" s="239"/>
      <c r="X21" s="239"/>
      <c r="Y21" s="239"/>
      <c r="Z21" s="239"/>
      <c r="AA21" s="239"/>
      <c r="AB21" s="239"/>
      <c r="AC21" s="239"/>
      <c r="AD21" s="239"/>
    </row>
    <row r="22" spans="1:30" ht="15.75" customHeight="1" x14ac:dyDescent="0.25">
      <c r="A22" s="241"/>
      <c r="B22" s="239"/>
      <c r="C22" s="239"/>
      <c r="D22" s="239"/>
      <c r="E22" s="239"/>
      <c r="F22" s="239"/>
      <c r="G22" s="240"/>
      <c r="H22" s="239"/>
      <c r="I22" s="239"/>
      <c r="J22" s="239"/>
      <c r="K22" s="400"/>
      <c r="L22" s="239"/>
      <c r="M22" s="239"/>
      <c r="N22" s="239"/>
      <c r="O22" s="239"/>
      <c r="P22" s="239"/>
      <c r="Q22" s="239"/>
      <c r="R22" s="239"/>
      <c r="S22" s="239"/>
      <c r="T22" s="239"/>
      <c r="U22" s="239"/>
      <c r="V22" s="239"/>
      <c r="W22" s="239"/>
      <c r="X22" s="239"/>
      <c r="Y22" s="239"/>
      <c r="Z22" s="239"/>
      <c r="AA22" s="239"/>
      <c r="AB22" s="239"/>
      <c r="AC22" s="239"/>
      <c r="AD22" s="239"/>
    </row>
    <row r="23" spans="1:30" ht="15.75" customHeight="1" x14ac:dyDescent="0.25">
      <c r="A23" s="1016" t="s">
        <v>291</v>
      </c>
      <c r="B23" s="987"/>
      <c r="C23" s="987"/>
      <c r="D23" s="987"/>
      <c r="E23" s="987"/>
      <c r="F23" s="985"/>
      <c r="G23" s="409"/>
      <c r="H23" s="410"/>
      <c r="I23" s="410"/>
      <c r="J23" s="410"/>
      <c r="K23" s="400"/>
      <c r="L23" s="239"/>
      <c r="M23" s="239"/>
      <c r="N23" s="239"/>
      <c r="O23" s="239"/>
      <c r="P23" s="239"/>
      <c r="Q23" s="239"/>
      <c r="R23" s="239"/>
      <c r="S23" s="239"/>
      <c r="T23" s="239"/>
      <c r="U23" s="239"/>
      <c r="V23" s="239"/>
      <c r="W23" s="239"/>
      <c r="X23" s="239"/>
      <c r="Y23" s="239"/>
      <c r="Z23" s="239"/>
      <c r="AA23" s="239"/>
      <c r="AB23" s="239"/>
      <c r="AC23" s="239"/>
      <c r="AD23" s="239"/>
    </row>
    <row r="24" spans="1:30" ht="15.75" customHeight="1" x14ac:dyDescent="0.25">
      <c r="A24" s="1011" t="s">
        <v>92</v>
      </c>
      <c r="B24" s="987"/>
      <c r="C24" s="987"/>
      <c r="D24" s="987"/>
      <c r="E24" s="987"/>
      <c r="F24" s="985"/>
      <c r="G24" s="278"/>
      <c r="H24" s="1012" t="s">
        <v>93</v>
      </c>
      <c r="I24" s="990"/>
      <c r="J24" s="991"/>
      <c r="K24" s="400"/>
      <c r="L24" s="239"/>
      <c r="M24" s="239"/>
      <c r="N24" s="239"/>
      <c r="O24" s="239"/>
      <c r="P24" s="239"/>
      <c r="Q24" s="239"/>
      <c r="R24" s="239"/>
      <c r="S24" s="239"/>
      <c r="T24" s="239"/>
      <c r="U24" s="239"/>
      <c r="V24" s="239"/>
      <c r="W24" s="239"/>
      <c r="X24" s="239"/>
      <c r="Y24" s="239"/>
      <c r="Z24" s="239"/>
      <c r="AA24" s="239"/>
      <c r="AB24" s="239"/>
      <c r="AC24" s="239"/>
      <c r="AD24" s="239"/>
    </row>
    <row r="25" spans="1:30" ht="15.75" customHeight="1" x14ac:dyDescent="0.3">
      <c r="A25" s="279" t="s">
        <v>94</v>
      </c>
      <c r="B25" s="280" t="s">
        <v>95</v>
      </c>
      <c r="C25" s="280" t="s">
        <v>96</v>
      </c>
      <c r="D25" s="280" t="s">
        <v>97</v>
      </c>
      <c r="E25" s="411" t="s">
        <v>98</v>
      </c>
      <c r="F25" s="412" t="s">
        <v>99</v>
      </c>
      <c r="G25" s="282" t="s">
        <v>100</v>
      </c>
      <c r="H25" s="283" t="s">
        <v>101</v>
      </c>
      <c r="I25" s="283" t="s">
        <v>102</v>
      </c>
      <c r="J25" s="283" t="s">
        <v>103</v>
      </c>
      <c r="K25" s="413"/>
      <c r="L25" s="239"/>
      <c r="M25" s="239"/>
      <c r="N25" s="239"/>
      <c r="O25" s="239"/>
      <c r="P25" s="239"/>
      <c r="Q25" s="239"/>
      <c r="R25" s="239"/>
      <c r="S25" s="239"/>
      <c r="T25" s="239"/>
      <c r="U25" s="239"/>
      <c r="V25" s="239"/>
      <c r="W25" s="239"/>
      <c r="X25" s="239"/>
      <c r="Y25" s="239"/>
      <c r="Z25" s="239"/>
      <c r="AA25" s="239"/>
      <c r="AB25" s="239"/>
      <c r="AC25" s="239"/>
      <c r="AD25" s="239"/>
    </row>
    <row r="26" spans="1:30" ht="15.75" customHeight="1" x14ac:dyDescent="0.25">
      <c r="A26" s="284"/>
      <c r="B26" s="285" t="s">
        <v>104</v>
      </c>
      <c r="C26" s="414"/>
      <c r="D26" s="286"/>
      <c r="E26" s="287"/>
      <c r="F26" s="232">
        <f>F39+F41+F44</f>
        <v>21081</v>
      </c>
      <c r="G26" s="321">
        <f>G27+G35+G37+G41+G44</f>
        <v>21081</v>
      </c>
      <c r="H26" s="232">
        <v>21081</v>
      </c>
      <c r="I26" s="232">
        <v>0</v>
      </c>
      <c r="J26" s="232">
        <v>0</v>
      </c>
      <c r="K26" s="415"/>
      <c r="L26" s="239"/>
      <c r="M26" s="239"/>
      <c r="N26" s="239"/>
      <c r="O26" s="239"/>
      <c r="P26" s="239"/>
      <c r="Q26" s="239"/>
      <c r="R26" s="239"/>
      <c r="S26" s="239"/>
      <c r="T26" s="239"/>
      <c r="U26" s="239"/>
      <c r="V26" s="239"/>
      <c r="W26" s="239"/>
      <c r="X26" s="239"/>
      <c r="Y26" s="239"/>
      <c r="Z26" s="239"/>
      <c r="AA26" s="239"/>
      <c r="AB26" s="239"/>
      <c r="AC26" s="239"/>
      <c r="AD26" s="239"/>
    </row>
    <row r="27" spans="1:30" ht="15.75" customHeight="1" x14ac:dyDescent="0.25">
      <c r="A27" s="289" t="s">
        <v>82</v>
      </c>
      <c r="B27" s="290" t="s">
        <v>105</v>
      </c>
      <c r="C27" s="325"/>
      <c r="D27" s="290"/>
      <c r="E27" s="291"/>
      <c r="F27" s="292">
        <f t="shared" ref="F27:G27" si="2">SUM(F28:F34)</f>
        <v>12294</v>
      </c>
      <c r="G27" s="293">
        <f t="shared" si="2"/>
        <v>12294</v>
      </c>
      <c r="H27" s="294"/>
      <c r="I27" s="294"/>
      <c r="J27" s="294"/>
      <c r="K27" s="416"/>
      <c r="L27" s="239"/>
      <c r="M27" s="239"/>
      <c r="N27" s="239"/>
      <c r="O27" s="239"/>
      <c r="P27" s="239"/>
      <c r="Q27" s="239"/>
      <c r="R27" s="239"/>
      <c r="S27" s="239"/>
      <c r="T27" s="239"/>
      <c r="U27" s="239"/>
      <c r="V27" s="239"/>
      <c r="W27" s="239"/>
      <c r="X27" s="239"/>
      <c r="Y27" s="239"/>
      <c r="Z27" s="239"/>
      <c r="AA27" s="239"/>
      <c r="AB27" s="239"/>
      <c r="AC27" s="239"/>
      <c r="AD27" s="239"/>
    </row>
    <row r="28" spans="1:30" ht="15.75" customHeight="1" x14ac:dyDescent="0.25">
      <c r="A28" s="269"/>
      <c r="B28" s="302" t="s">
        <v>292</v>
      </c>
      <c r="C28" s="296">
        <v>1</v>
      </c>
      <c r="D28" s="295" t="s">
        <v>107</v>
      </c>
      <c r="E28" s="297">
        <v>500</v>
      </c>
      <c r="F28" s="297">
        <f t="shared" ref="F28:F34" si="3">C28*E28</f>
        <v>500</v>
      </c>
      <c r="G28" s="298">
        <f t="shared" ref="G28:G34" si="4">C28*E28</f>
        <v>500</v>
      </c>
      <c r="H28" s="294"/>
      <c r="I28" s="294"/>
      <c r="J28" s="294"/>
      <c r="K28" s="416"/>
      <c r="L28" s="239"/>
      <c r="M28" s="239"/>
      <c r="N28" s="239"/>
      <c r="O28" s="239"/>
      <c r="P28" s="239"/>
      <c r="Q28" s="239"/>
      <c r="R28" s="239"/>
      <c r="S28" s="239"/>
      <c r="T28" s="239"/>
      <c r="U28" s="239"/>
      <c r="V28" s="239"/>
      <c r="W28" s="239"/>
      <c r="X28" s="239"/>
      <c r="Y28" s="239"/>
      <c r="Z28" s="239"/>
      <c r="AA28" s="239"/>
      <c r="AB28" s="239"/>
      <c r="AC28" s="239"/>
      <c r="AD28" s="239"/>
    </row>
    <row r="29" spans="1:30" ht="15.75" customHeight="1" x14ac:dyDescent="0.25">
      <c r="A29" s="269"/>
      <c r="B29" s="302" t="s">
        <v>293</v>
      </c>
      <c r="C29" s="296">
        <v>1</v>
      </c>
      <c r="D29" s="295" t="s">
        <v>107</v>
      </c>
      <c r="E29" s="297">
        <v>900</v>
      </c>
      <c r="F29" s="297">
        <f t="shared" si="3"/>
        <v>900</v>
      </c>
      <c r="G29" s="298">
        <f t="shared" si="4"/>
        <v>900</v>
      </c>
      <c r="H29" s="294"/>
      <c r="I29" s="294"/>
      <c r="J29" s="294"/>
      <c r="K29" s="416"/>
      <c r="L29" s="239"/>
      <c r="M29" s="239"/>
      <c r="N29" s="239"/>
      <c r="O29" s="239"/>
      <c r="P29" s="239"/>
      <c r="Q29" s="239"/>
      <c r="R29" s="239"/>
      <c r="S29" s="239"/>
      <c r="T29" s="239"/>
      <c r="U29" s="239"/>
      <c r="V29" s="239"/>
      <c r="W29" s="239"/>
      <c r="X29" s="239"/>
      <c r="Y29" s="239"/>
      <c r="Z29" s="239"/>
      <c r="AA29" s="239"/>
      <c r="AB29" s="239"/>
      <c r="AC29" s="239"/>
      <c r="AD29" s="239"/>
    </row>
    <row r="30" spans="1:30" ht="15.75" customHeight="1" x14ac:dyDescent="0.25">
      <c r="A30" s="269"/>
      <c r="B30" s="302" t="s">
        <v>294</v>
      </c>
      <c r="C30" s="296">
        <v>3</v>
      </c>
      <c r="D30" s="295" t="s">
        <v>107</v>
      </c>
      <c r="E30" s="297">
        <v>1250</v>
      </c>
      <c r="F30" s="297">
        <f t="shared" si="3"/>
        <v>3750</v>
      </c>
      <c r="G30" s="298">
        <f t="shared" si="4"/>
        <v>3750</v>
      </c>
      <c r="H30" s="294"/>
      <c r="I30" s="294"/>
      <c r="J30" s="294"/>
      <c r="K30" s="416"/>
      <c r="L30" s="239"/>
      <c r="M30" s="239"/>
      <c r="N30" s="239"/>
      <c r="O30" s="239"/>
      <c r="P30" s="239"/>
      <c r="Q30" s="239"/>
      <c r="R30" s="239"/>
      <c r="S30" s="239"/>
      <c r="T30" s="239"/>
      <c r="U30" s="239"/>
      <c r="V30" s="239"/>
      <c r="W30" s="239"/>
      <c r="X30" s="239"/>
      <c r="Y30" s="239"/>
      <c r="Z30" s="239"/>
      <c r="AA30" s="239"/>
      <c r="AB30" s="239"/>
      <c r="AC30" s="239"/>
      <c r="AD30" s="239"/>
    </row>
    <row r="31" spans="1:30" ht="15.75" customHeight="1" x14ac:dyDescent="0.25">
      <c r="A31" s="269"/>
      <c r="B31" s="302" t="s">
        <v>295</v>
      </c>
      <c r="C31" s="296">
        <v>1</v>
      </c>
      <c r="D31" s="295" t="s">
        <v>107</v>
      </c>
      <c r="E31" s="297">
        <v>1944</v>
      </c>
      <c r="F31" s="297">
        <f t="shared" si="3"/>
        <v>1944</v>
      </c>
      <c r="G31" s="298">
        <f t="shared" si="4"/>
        <v>1944</v>
      </c>
      <c r="H31" s="294"/>
      <c r="I31" s="294"/>
      <c r="J31" s="294"/>
      <c r="K31" s="416"/>
      <c r="L31" s="239"/>
      <c r="M31" s="239"/>
      <c r="N31" s="239"/>
      <c r="O31" s="239"/>
      <c r="P31" s="239"/>
      <c r="Q31" s="239"/>
      <c r="R31" s="239"/>
      <c r="S31" s="239"/>
      <c r="T31" s="239"/>
      <c r="U31" s="239"/>
      <c r="V31" s="239"/>
      <c r="W31" s="239"/>
      <c r="X31" s="239"/>
      <c r="Y31" s="239"/>
      <c r="Z31" s="239"/>
      <c r="AA31" s="239"/>
      <c r="AB31" s="239"/>
      <c r="AC31" s="239"/>
      <c r="AD31" s="239"/>
    </row>
    <row r="32" spans="1:30" ht="15.75" customHeight="1" x14ac:dyDescent="0.25">
      <c r="A32" s="269"/>
      <c r="B32" s="302" t="s">
        <v>296</v>
      </c>
      <c r="C32" s="296">
        <v>1</v>
      </c>
      <c r="D32" s="295" t="s">
        <v>107</v>
      </c>
      <c r="E32" s="297">
        <v>1000</v>
      </c>
      <c r="F32" s="297">
        <f t="shared" si="3"/>
        <v>1000</v>
      </c>
      <c r="G32" s="298">
        <f t="shared" si="4"/>
        <v>1000</v>
      </c>
      <c r="H32" s="294"/>
      <c r="I32" s="294"/>
      <c r="J32" s="294"/>
      <c r="K32" s="416"/>
      <c r="L32" s="239"/>
      <c r="M32" s="239"/>
      <c r="N32" s="239"/>
      <c r="O32" s="239"/>
      <c r="P32" s="239"/>
      <c r="Q32" s="239"/>
      <c r="R32" s="239"/>
      <c r="S32" s="239"/>
      <c r="T32" s="239"/>
      <c r="U32" s="239"/>
      <c r="V32" s="239"/>
      <c r="W32" s="239"/>
      <c r="X32" s="239"/>
      <c r="Y32" s="239"/>
      <c r="Z32" s="239"/>
      <c r="AA32" s="239"/>
      <c r="AB32" s="239"/>
      <c r="AC32" s="239"/>
      <c r="AD32" s="239"/>
    </row>
    <row r="33" spans="1:30" ht="15.75" customHeight="1" x14ac:dyDescent="0.25">
      <c r="A33" s="269"/>
      <c r="B33" s="302" t="s">
        <v>297</v>
      </c>
      <c r="C33" s="296">
        <v>1</v>
      </c>
      <c r="D33" s="295" t="s">
        <v>107</v>
      </c>
      <c r="E33" s="297">
        <v>2800</v>
      </c>
      <c r="F33" s="297">
        <f t="shared" si="3"/>
        <v>2800</v>
      </c>
      <c r="G33" s="298">
        <f t="shared" si="4"/>
        <v>2800</v>
      </c>
      <c r="H33" s="294"/>
      <c r="I33" s="294"/>
      <c r="J33" s="294"/>
      <c r="K33" s="416"/>
      <c r="L33" s="239"/>
      <c r="M33" s="239"/>
      <c r="N33" s="239"/>
      <c r="O33" s="239"/>
      <c r="P33" s="239"/>
      <c r="Q33" s="239"/>
      <c r="R33" s="239"/>
      <c r="S33" s="239"/>
      <c r="T33" s="239"/>
      <c r="U33" s="239"/>
      <c r="V33" s="239"/>
      <c r="W33" s="239"/>
      <c r="X33" s="239"/>
      <c r="Y33" s="239"/>
      <c r="Z33" s="239"/>
      <c r="AA33" s="239"/>
      <c r="AB33" s="239"/>
      <c r="AC33" s="239"/>
      <c r="AD33" s="239"/>
    </row>
    <row r="34" spans="1:30" ht="15.75" customHeight="1" x14ac:dyDescent="0.25">
      <c r="A34" s="269"/>
      <c r="B34" s="302" t="s">
        <v>298</v>
      </c>
      <c r="C34" s="296">
        <v>2</v>
      </c>
      <c r="D34" s="295" t="s">
        <v>107</v>
      </c>
      <c r="E34" s="297">
        <v>700</v>
      </c>
      <c r="F34" s="297">
        <f t="shared" si="3"/>
        <v>1400</v>
      </c>
      <c r="G34" s="298">
        <f t="shared" si="4"/>
        <v>1400</v>
      </c>
      <c r="H34" s="294"/>
      <c r="I34" s="294"/>
      <c r="J34" s="294"/>
      <c r="K34" s="416"/>
      <c r="L34" s="239"/>
      <c r="M34" s="239"/>
      <c r="N34" s="239"/>
      <c r="O34" s="239"/>
      <c r="P34" s="239"/>
      <c r="Q34" s="239"/>
      <c r="R34" s="239"/>
      <c r="S34" s="239"/>
      <c r="T34" s="239"/>
      <c r="U34" s="239"/>
      <c r="V34" s="239"/>
      <c r="W34" s="239"/>
      <c r="X34" s="239"/>
      <c r="Y34" s="239"/>
      <c r="Z34" s="239"/>
      <c r="AA34" s="239"/>
      <c r="AB34" s="239"/>
      <c r="AC34" s="239"/>
      <c r="AD34" s="239"/>
    </row>
    <row r="35" spans="1:30" ht="15.75" customHeight="1" x14ac:dyDescent="0.25">
      <c r="A35" s="289" t="s">
        <v>83</v>
      </c>
      <c r="B35" s="290" t="s">
        <v>120</v>
      </c>
      <c r="C35" s="325"/>
      <c r="D35" s="290"/>
      <c r="E35" s="291"/>
      <c r="F35" s="291">
        <f>SUM(F36)</f>
        <v>2500</v>
      </c>
      <c r="G35" s="293">
        <f>G36</f>
        <v>2500</v>
      </c>
      <c r="H35" s="294"/>
      <c r="I35" s="294"/>
      <c r="J35" s="294"/>
      <c r="K35" s="416"/>
      <c r="L35" s="239"/>
      <c r="M35" s="239"/>
      <c r="N35" s="239"/>
      <c r="O35" s="239"/>
      <c r="P35" s="239"/>
      <c r="Q35" s="239"/>
      <c r="R35" s="239"/>
      <c r="S35" s="239"/>
      <c r="T35" s="239"/>
      <c r="U35" s="239"/>
      <c r="V35" s="239"/>
      <c r="W35" s="239"/>
      <c r="X35" s="239"/>
      <c r="Y35" s="239"/>
      <c r="Z35" s="239"/>
      <c r="AA35" s="239"/>
      <c r="AB35" s="239"/>
      <c r="AC35" s="239"/>
      <c r="AD35" s="239"/>
    </row>
    <row r="36" spans="1:30" ht="15.75" customHeight="1" x14ac:dyDescent="0.25">
      <c r="A36" s="269"/>
      <c r="B36" s="302" t="s">
        <v>299</v>
      </c>
      <c r="C36" s="296">
        <v>1</v>
      </c>
      <c r="D36" s="417" t="s">
        <v>113</v>
      </c>
      <c r="E36" s="297">
        <v>2500</v>
      </c>
      <c r="F36" s="297">
        <f>C36*E36</f>
        <v>2500</v>
      </c>
      <c r="G36" s="298">
        <f>C36*E36</f>
        <v>2500</v>
      </c>
      <c r="H36" s="294"/>
      <c r="I36" s="294"/>
      <c r="J36" s="294"/>
      <c r="K36" s="416"/>
      <c r="L36" s="239"/>
      <c r="M36" s="239"/>
      <c r="N36" s="239"/>
      <c r="O36" s="239"/>
      <c r="P36" s="239"/>
      <c r="Q36" s="239"/>
      <c r="R36" s="239"/>
      <c r="S36" s="239"/>
      <c r="T36" s="239"/>
      <c r="U36" s="239"/>
      <c r="V36" s="239"/>
      <c r="W36" s="239"/>
      <c r="X36" s="239"/>
      <c r="Y36" s="239"/>
      <c r="Z36" s="239"/>
      <c r="AA36" s="239"/>
      <c r="AB36" s="239"/>
      <c r="AC36" s="239"/>
      <c r="AD36" s="239"/>
    </row>
    <row r="37" spans="1:30" ht="15.75" customHeight="1" x14ac:dyDescent="0.25">
      <c r="A37" s="289" t="s">
        <v>85</v>
      </c>
      <c r="B37" s="290" t="s">
        <v>126</v>
      </c>
      <c r="C37" s="325"/>
      <c r="D37" s="418"/>
      <c r="E37" s="291"/>
      <c r="F37" s="291">
        <f>SUM(F38)</f>
        <v>2000</v>
      </c>
      <c r="G37" s="293">
        <f>G38</f>
        <v>2000</v>
      </c>
      <c r="H37" s="294"/>
      <c r="I37" s="294"/>
      <c r="J37" s="294"/>
      <c r="K37" s="416"/>
      <c r="L37" s="239"/>
      <c r="M37" s="239"/>
      <c r="N37" s="239"/>
      <c r="O37" s="239"/>
      <c r="P37" s="239"/>
      <c r="Q37" s="239"/>
      <c r="R37" s="239"/>
      <c r="S37" s="239"/>
      <c r="T37" s="239"/>
      <c r="U37" s="239"/>
      <c r="V37" s="239"/>
      <c r="W37" s="239"/>
      <c r="X37" s="239"/>
      <c r="Y37" s="239"/>
      <c r="Z37" s="239"/>
      <c r="AA37" s="239"/>
      <c r="AB37" s="239"/>
      <c r="AC37" s="239"/>
      <c r="AD37" s="239"/>
    </row>
    <row r="38" spans="1:30" ht="15.75" customHeight="1" x14ac:dyDescent="0.25">
      <c r="A38" s="269"/>
      <c r="B38" s="419" t="s">
        <v>300</v>
      </c>
      <c r="C38" s="296">
        <v>1</v>
      </c>
      <c r="D38" s="417" t="s">
        <v>113</v>
      </c>
      <c r="E38" s="297">
        <v>2000</v>
      </c>
      <c r="F38" s="297">
        <f>C38*E38</f>
        <v>2000</v>
      </c>
      <c r="G38" s="298">
        <f>C38*E38</f>
        <v>2000</v>
      </c>
      <c r="H38" s="294"/>
      <c r="I38" s="294"/>
      <c r="J38" s="294"/>
      <c r="K38" s="416"/>
      <c r="L38" s="239"/>
      <c r="M38" s="239"/>
      <c r="N38" s="239"/>
      <c r="O38" s="239"/>
      <c r="P38" s="239"/>
      <c r="Q38" s="239"/>
      <c r="R38" s="239"/>
      <c r="S38" s="239"/>
      <c r="T38" s="239"/>
      <c r="U38" s="239"/>
      <c r="V38" s="239"/>
      <c r="W38" s="239"/>
      <c r="X38" s="239"/>
      <c r="Y38" s="239"/>
      <c r="Z38" s="239"/>
      <c r="AA38" s="239"/>
      <c r="AB38" s="239"/>
      <c r="AC38" s="239"/>
      <c r="AD38" s="239"/>
    </row>
    <row r="39" spans="1:30" ht="15.75" customHeight="1" x14ac:dyDescent="0.25">
      <c r="A39" s="303"/>
      <c r="B39" s="304" t="s">
        <v>128</v>
      </c>
      <c r="C39" s="323"/>
      <c r="D39" s="306"/>
      <c r="E39" s="307"/>
      <c r="F39" s="307">
        <f t="shared" ref="F39:G39" si="5">F27+F35+F37</f>
        <v>16794</v>
      </c>
      <c r="G39" s="293">
        <f t="shared" si="5"/>
        <v>16794</v>
      </c>
      <c r="H39" s="294"/>
      <c r="I39" s="294"/>
      <c r="J39" s="294"/>
      <c r="K39" s="416"/>
      <c r="L39" s="239"/>
      <c r="M39" s="239"/>
      <c r="N39" s="239"/>
      <c r="O39" s="239"/>
      <c r="P39" s="239"/>
      <c r="Q39" s="239"/>
      <c r="R39" s="239"/>
      <c r="S39" s="239"/>
      <c r="T39" s="239"/>
      <c r="U39" s="239"/>
      <c r="V39" s="239"/>
      <c r="W39" s="239"/>
      <c r="X39" s="239"/>
      <c r="Y39" s="239"/>
      <c r="Z39" s="239"/>
      <c r="AA39" s="239"/>
      <c r="AB39" s="239"/>
      <c r="AC39" s="239"/>
      <c r="AD39" s="239"/>
    </row>
    <row r="40" spans="1:30" ht="15.75" customHeight="1" x14ac:dyDescent="0.25">
      <c r="A40" s="308"/>
      <c r="B40" s="309"/>
      <c r="C40" s="324"/>
      <c r="D40" s="311"/>
      <c r="E40" s="312"/>
      <c r="F40" s="312"/>
      <c r="G40" s="298"/>
      <c r="H40" s="294"/>
      <c r="I40" s="294"/>
      <c r="J40" s="294"/>
      <c r="K40" s="416"/>
      <c r="L40" s="239"/>
      <c r="M40" s="239"/>
      <c r="N40" s="239"/>
      <c r="O40" s="239"/>
      <c r="P40" s="239"/>
      <c r="Q40" s="239"/>
      <c r="R40" s="239"/>
      <c r="S40" s="239"/>
      <c r="T40" s="239"/>
      <c r="U40" s="239"/>
      <c r="V40" s="239"/>
      <c r="W40" s="239"/>
      <c r="X40" s="239"/>
      <c r="Y40" s="239"/>
      <c r="Z40" s="239"/>
      <c r="AA40" s="239"/>
      <c r="AB40" s="239"/>
      <c r="AC40" s="239"/>
      <c r="AD40" s="239"/>
    </row>
    <row r="41" spans="1:30" ht="15.75" customHeight="1" x14ac:dyDescent="0.25">
      <c r="A41" s="289" t="s">
        <v>129</v>
      </c>
      <c r="B41" s="290" t="s">
        <v>130</v>
      </c>
      <c r="C41" s="325"/>
      <c r="D41" s="290"/>
      <c r="E41" s="291"/>
      <c r="F41" s="291">
        <f t="shared" ref="F41:G41" si="6">F42+F43</f>
        <v>2637</v>
      </c>
      <c r="G41" s="293">
        <f t="shared" si="6"/>
        <v>2637</v>
      </c>
      <c r="H41" s="318"/>
      <c r="I41" s="294"/>
      <c r="J41" s="294"/>
      <c r="K41" s="416"/>
      <c r="L41" s="239"/>
      <c r="M41" s="239"/>
      <c r="N41" s="239"/>
      <c r="O41" s="239"/>
      <c r="P41" s="239"/>
      <c r="Q41" s="239"/>
      <c r="R41" s="239"/>
      <c r="S41" s="239"/>
      <c r="T41" s="239"/>
      <c r="U41" s="239"/>
      <c r="V41" s="239"/>
      <c r="W41" s="239"/>
      <c r="X41" s="239"/>
      <c r="Y41" s="239"/>
      <c r="Z41" s="239"/>
      <c r="AA41" s="239"/>
      <c r="AB41" s="239"/>
      <c r="AC41" s="239"/>
      <c r="AD41" s="239"/>
    </row>
    <row r="42" spans="1:30" ht="15.75" customHeight="1" x14ac:dyDescent="0.25">
      <c r="A42" s="313"/>
      <c r="B42" s="314" t="s">
        <v>131</v>
      </c>
      <c r="C42" s="315">
        <v>1</v>
      </c>
      <c r="D42" s="301" t="s">
        <v>113</v>
      </c>
      <c r="E42" s="316">
        <v>2337</v>
      </c>
      <c r="F42" s="297">
        <f t="shared" ref="F42:F43" si="7">C42*E42</f>
        <v>2337</v>
      </c>
      <c r="G42" s="298">
        <f t="shared" ref="G42:G43" si="8">C42*E42</f>
        <v>2337</v>
      </c>
      <c r="H42" s="294"/>
      <c r="I42" s="294"/>
      <c r="J42" s="294"/>
      <c r="K42" s="416"/>
      <c r="L42" s="239"/>
      <c r="M42" s="239"/>
      <c r="N42" s="239"/>
      <c r="O42" s="239"/>
      <c r="P42" s="239"/>
      <c r="Q42" s="239"/>
      <c r="R42" s="239"/>
      <c r="S42" s="239"/>
      <c r="T42" s="239"/>
      <c r="U42" s="239"/>
      <c r="V42" s="239"/>
      <c r="W42" s="239"/>
      <c r="X42" s="239"/>
      <c r="Y42" s="239"/>
      <c r="Z42" s="239"/>
      <c r="AA42" s="239"/>
      <c r="AB42" s="239"/>
      <c r="AC42" s="239"/>
      <c r="AD42" s="239"/>
    </row>
    <row r="43" spans="1:30" ht="15.75" customHeight="1" x14ac:dyDescent="0.25">
      <c r="A43" s="313"/>
      <c r="B43" s="319" t="s">
        <v>301</v>
      </c>
      <c r="C43" s="315">
        <v>1</v>
      </c>
      <c r="D43" s="301" t="s">
        <v>113</v>
      </c>
      <c r="E43" s="316">
        <v>300</v>
      </c>
      <c r="F43" s="297">
        <f t="shared" si="7"/>
        <v>300</v>
      </c>
      <c r="G43" s="298">
        <f t="shared" si="8"/>
        <v>300</v>
      </c>
      <c r="H43" s="294"/>
      <c r="I43" s="294"/>
      <c r="J43" s="294"/>
      <c r="K43" s="416"/>
      <c r="L43" s="239"/>
      <c r="M43" s="239"/>
      <c r="N43" s="239"/>
      <c r="O43" s="239"/>
      <c r="P43" s="239"/>
      <c r="Q43" s="239"/>
      <c r="R43" s="239"/>
      <c r="S43" s="239"/>
      <c r="T43" s="239"/>
      <c r="U43" s="239"/>
      <c r="V43" s="239"/>
      <c r="W43" s="239"/>
      <c r="X43" s="239"/>
      <c r="Y43" s="239"/>
      <c r="Z43" s="239"/>
      <c r="AA43" s="239"/>
      <c r="AB43" s="239"/>
      <c r="AC43" s="239"/>
      <c r="AD43" s="239"/>
    </row>
    <row r="44" spans="1:30" ht="15.75" customHeight="1" x14ac:dyDescent="0.25">
      <c r="A44" s="289" t="s">
        <v>137</v>
      </c>
      <c r="B44" s="290" t="s">
        <v>138</v>
      </c>
      <c r="C44" s="325"/>
      <c r="D44" s="290"/>
      <c r="E44" s="291"/>
      <c r="F44" s="291">
        <f t="shared" ref="F44:G44" si="9">F45</f>
        <v>1650</v>
      </c>
      <c r="G44" s="293">
        <f t="shared" si="9"/>
        <v>1650</v>
      </c>
      <c r="H44" s="294"/>
      <c r="I44" s="294"/>
      <c r="J44" s="294"/>
      <c r="K44" s="416"/>
      <c r="L44" s="239"/>
      <c r="M44" s="239"/>
      <c r="N44" s="239"/>
      <c r="O44" s="239"/>
      <c r="P44" s="239"/>
      <c r="Q44" s="239"/>
      <c r="R44" s="239"/>
      <c r="S44" s="239"/>
      <c r="T44" s="239"/>
      <c r="U44" s="239"/>
      <c r="V44" s="239"/>
      <c r="W44" s="239"/>
      <c r="X44" s="239"/>
      <c r="Y44" s="239"/>
      <c r="Z44" s="239"/>
      <c r="AA44" s="239"/>
      <c r="AB44" s="239"/>
      <c r="AC44" s="239"/>
      <c r="AD44" s="239"/>
    </row>
    <row r="45" spans="1:30" ht="15.75" customHeight="1" x14ac:dyDescent="0.25">
      <c r="A45" s="313"/>
      <c r="B45" s="319" t="s">
        <v>178</v>
      </c>
      <c r="C45" s="420" t="s">
        <v>302</v>
      </c>
      <c r="D45" s="301" t="s">
        <v>303</v>
      </c>
      <c r="E45" s="316">
        <v>1650</v>
      </c>
      <c r="F45" s="297">
        <f>C45*E45</f>
        <v>1650</v>
      </c>
      <c r="G45" s="298">
        <f>C45*E45</f>
        <v>1650</v>
      </c>
      <c r="H45" s="294"/>
      <c r="I45" s="294"/>
      <c r="J45" s="294"/>
      <c r="K45" s="416"/>
      <c r="L45" s="239"/>
      <c r="M45" s="239"/>
      <c r="N45" s="239"/>
      <c r="O45" s="239"/>
      <c r="P45" s="239"/>
      <c r="Q45" s="239"/>
      <c r="R45" s="239"/>
      <c r="S45" s="239"/>
      <c r="T45" s="239"/>
      <c r="U45" s="239"/>
      <c r="V45" s="239"/>
      <c r="W45" s="239"/>
      <c r="X45" s="239"/>
      <c r="Y45" s="239"/>
      <c r="Z45" s="239"/>
      <c r="AA45" s="239"/>
      <c r="AB45" s="239"/>
      <c r="AC45" s="239"/>
      <c r="AD45" s="239"/>
    </row>
    <row r="46" spans="1:30" ht="15.75" customHeight="1" x14ac:dyDescent="0.25">
      <c r="A46" s="241"/>
      <c r="B46" s="239"/>
      <c r="C46" s="239"/>
      <c r="D46" s="239"/>
      <c r="E46" s="421"/>
      <c r="F46" s="421"/>
      <c r="G46" s="422"/>
      <c r="H46" s="421"/>
      <c r="I46" s="239"/>
      <c r="J46" s="239"/>
      <c r="K46" s="400"/>
      <c r="L46" s="239"/>
      <c r="M46" s="239"/>
      <c r="N46" s="239"/>
      <c r="O46" s="239"/>
      <c r="P46" s="239"/>
      <c r="Q46" s="239"/>
      <c r="R46" s="239"/>
      <c r="S46" s="239"/>
      <c r="T46" s="239"/>
      <c r="U46" s="239"/>
      <c r="V46" s="239"/>
      <c r="W46" s="239"/>
      <c r="X46" s="239"/>
      <c r="Y46" s="239"/>
      <c r="Z46" s="239"/>
      <c r="AA46" s="239"/>
      <c r="AB46" s="239"/>
      <c r="AC46" s="239"/>
      <c r="AD46" s="239"/>
    </row>
    <row r="47" spans="1:30" ht="15.75" customHeight="1" x14ac:dyDescent="0.25">
      <c r="A47" s="1016" t="s">
        <v>304</v>
      </c>
      <c r="B47" s="987"/>
      <c r="C47" s="987"/>
      <c r="D47" s="987"/>
      <c r="E47" s="987"/>
      <c r="F47" s="985"/>
      <c r="G47" s="409"/>
      <c r="H47" s="410"/>
      <c r="I47" s="410"/>
      <c r="J47" s="410"/>
      <c r="K47" s="400"/>
      <c r="L47" s="239"/>
      <c r="M47" s="239"/>
      <c r="N47" s="239"/>
      <c r="O47" s="239"/>
      <c r="P47" s="239"/>
      <c r="Q47" s="239"/>
      <c r="R47" s="239"/>
      <c r="S47" s="239"/>
      <c r="T47" s="239"/>
      <c r="U47" s="239"/>
      <c r="V47" s="239"/>
      <c r="W47" s="239"/>
      <c r="X47" s="239"/>
      <c r="Y47" s="239"/>
      <c r="Z47" s="239"/>
      <c r="AA47" s="239"/>
      <c r="AB47" s="239"/>
      <c r="AC47" s="239"/>
      <c r="AD47" s="239"/>
    </row>
    <row r="48" spans="1:30" ht="15.75" customHeight="1" x14ac:dyDescent="0.25">
      <c r="A48" s="1011" t="s">
        <v>92</v>
      </c>
      <c r="B48" s="987"/>
      <c r="C48" s="987"/>
      <c r="D48" s="987"/>
      <c r="E48" s="987"/>
      <c r="F48" s="985"/>
      <c r="G48" s="278"/>
      <c r="H48" s="1012" t="s">
        <v>93</v>
      </c>
      <c r="I48" s="990"/>
      <c r="J48" s="991"/>
      <c r="K48" s="400"/>
      <c r="L48" s="239"/>
      <c r="M48" s="239"/>
      <c r="N48" s="239"/>
      <c r="O48" s="239"/>
      <c r="P48" s="239"/>
      <c r="Q48" s="239"/>
      <c r="R48" s="239"/>
      <c r="S48" s="239"/>
      <c r="T48" s="239"/>
      <c r="U48" s="239"/>
      <c r="V48" s="239"/>
      <c r="W48" s="239"/>
      <c r="X48" s="239"/>
      <c r="Y48" s="239"/>
      <c r="Z48" s="239"/>
      <c r="AA48" s="239"/>
      <c r="AB48" s="239"/>
      <c r="AC48" s="239"/>
      <c r="AD48" s="239"/>
    </row>
    <row r="49" spans="1:30" ht="15.75" customHeight="1" x14ac:dyDescent="0.3">
      <c r="A49" s="279" t="s">
        <v>94</v>
      </c>
      <c r="B49" s="411" t="s">
        <v>95</v>
      </c>
      <c r="C49" s="280" t="s">
        <v>96</v>
      </c>
      <c r="D49" s="280" t="s">
        <v>97</v>
      </c>
      <c r="E49" s="280" t="s">
        <v>98</v>
      </c>
      <c r="F49" s="281" t="s">
        <v>99</v>
      </c>
      <c r="G49" s="320"/>
      <c r="H49" s="283" t="s">
        <v>101</v>
      </c>
      <c r="I49" s="283" t="s">
        <v>102</v>
      </c>
      <c r="J49" s="283" t="s">
        <v>103</v>
      </c>
      <c r="K49" s="413"/>
      <c r="L49" s="239"/>
      <c r="M49" s="239"/>
      <c r="N49" s="239"/>
      <c r="O49" s="239"/>
      <c r="P49" s="239"/>
      <c r="Q49" s="239"/>
      <c r="R49" s="239"/>
      <c r="S49" s="239"/>
      <c r="T49" s="239"/>
      <c r="U49" s="239"/>
      <c r="V49" s="239"/>
      <c r="W49" s="239"/>
      <c r="X49" s="239"/>
      <c r="Y49" s="239"/>
      <c r="Z49" s="239"/>
      <c r="AA49" s="239"/>
      <c r="AB49" s="239"/>
      <c r="AC49" s="239"/>
      <c r="AD49" s="239"/>
    </row>
    <row r="50" spans="1:30" ht="15.75" customHeight="1" x14ac:dyDescent="0.25">
      <c r="A50" s="284"/>
      <c r="B50" s="285" t="s">
        <v>104</v>
      </c>
      <c r="C50" s="286"/>
      <c r="D50" s="286"/>
      <c r="E50" s="287"/>
      <c r="F50" s="232">
        <f>F71+F73+F76</f>
        <v>59998</v>
      </c>
      <c r="G50" s="321">
        <f>G51+G59+G64+G73+G76</f>
        <v>59998</v>
      </c>
      <c r="H50" s="232">
        <v>12594</v>
      </c>
      <c r="I50" s="232">
        <v>23702</v>
      </c>
      <c r="J50" s="232">
        <v>23702</v>
      </c>
      <c r="K50" s="415"/>
      <c r="L50" s="239"/>
      <c r="M50" s="239"/>
      <c r="N50" s="239"/>
      <c r="O50" s="239"/>
      <c r="P50" s="239"/>
      <c r="Q50" s="239"/>
      <c r="R50" s="239"/>
      <c r="S50" s="239"/>
      <c r="T50" s="239"/>
      <c r="U50" s="239"/>
      <c r="V50" s="239"/>
      <c r="W50" s="239"/>
      <c r="X50" s="239"/>
      <c r="Y50" s="239"/>
      <c r="Z50" s="239"/>
      <c r="AA50" s="239"/>
      <c r="AB50" s="239"/>
      <c r="AC50" s="239"/>
      <c r="AD50" s="239"/>
    </row>
    <row r="51" spans="1:30" ht="15.75" customHeight="1" x14ac:dyDescent="0.25">
      <c r="A51" s="289" t="s">
        <v>82</v>
      </c>
      <c r="B51" s="423" t="s">
        <v>105</v>
      </c>
      <c r="C51" s="290"/>
      <c r="D51" s="290"/>
      <c r="E51" s="291"/>
      <c r="F51" s="292">
        <f t="shared" ref="F51:G51" si="10">SUM(F52:F58)</f>
        <v>31950</v>
      </c>
      <c r="G51" s="293">
        <f t="shared" si="10"/>
        <v>31950</v>
      </c>
      <c r="H51" s="294"/>
      <c r="I51" s="294"/>
      <c r="J51" s="294"/>
      <c r="K51" s="400"/>
      <c r="L51" s="239"/>
      <c r="M51" s="239"/>
      <c r="N51" s="239"/>
      <c r="O51" s="239"/>
      <c r="P51" s="239"/>
      <c r="Q51" s="239"/>
      <c r="R51" s="239"/>
      <c r="S51" s="239"/>
      <c r="T51" s="239"/>
      <c r="U51" s="239"/>
      <c r="V51" s="239"/>
      <c r="W51" s="239"/>
      <c r="X51" s="239"/>
      <c r="Y51" s="239"/>
      <c r="Z51" s="239"/>
      <c r="AA51" s="239"/>
      <c r="AB51" s="239"/>
      <c r="AC51" s="239"/>
      <c r="AD51" s="239"/>
    </row>
    <row r="52" spans="1:30" ht="15.75" customHeight="1" x14ac:dyDescent="0.25">
      <c r="A52" s="269"/>
      <c r="B52" s="424" t="s">
        <v>305</v>
      </c>
      <c r="C52" s="296">
        <v>1</v>
      </c>
      <c r="D52" s="295" t="s">
        <v>113</v>
      </c>
      <c r="E52" s="297">
        <v>1750</v>
      </c>
      <c r="F52" s="297">
        <f t="shared" ref="F52:F58" si="11">C52*E52</f>
        <v>1750</v>
      </c>
      <c r="G52" s="298">
        <f t="shared" ref="G52:G58" si="12">C52*E52</f>
        <v>1750</v>
      </c>
      <c r="H52" s="294"/>
      <c r="I52" s="294"/>
      <c r="J52" s="294"/>
      <c r="K52" s="400"/>
      <c r="L52" s="239"/>
      <c r="M52" s="239"/>
      <c r="N52" s="239"/>
      <c r="O52" s="239"/>
      <c r="P52" s="239"/>
      <c r="Q52" s="239"/>
      <c r="R52" s="239"/>
      <c r="S52" s="239"/>
      <c r="T52" s="239"/>
      <c r="U52" s="239"/>
      <c r="V52" s="239"/>
      <c r="W52" s="239"/>
      <c r="X52" s="239"/>
      <c r="Y52" s="239"/>
      <c r="Z52" s="239"/>
      <c r="AA52" s="239"/>
      <c r="AB52" s="239"/>
      <c r="AC52" s="239"/>
      <c r="AD52" s="239"/>
    </row>
    <row r="53" spans="1:30" ht="15.75" customHeight="1" x14ac:dyDescent="0.25">
      <c r="A53" s="269"/>
      <c r="B53" s="424" t="s">
        <v>306</v>
      </c>
      <c r="C53" s="296">
        <v>9</v>
      </c>
      <c r="D53" s="295" t="s">
        <v>113</v>
      </c>
      <c r="E53" s="297">
        <v>1100</v>
      </c>
      <c r="F53" s="297">
        <f t="shared" si="11"/>
        <v>9900</v>
      </c>
      <c r="G53" s="298">
        <f t="shared" si="12"/>
        <v>9900</v>
      </c>
      <c r="H53" s="294"/>
      <c r="I53" s="294"/>
      <c r="J53" s="294"/>
      <c r="K53" s="400"/>
      <c r="L53" s="239"/>
      <c r="M53" s="239"/>
      <c r="N53" s="239"/>
      <c r="O53" s="239"/>
      <c r="P53" s="239"/>
      <c r="Q53" s="239"/>
      <c r="R53" s="239"/>
      <c r="S53" s="239"/>
      <c r="T53" s="239"/>
      <c r="U53" s="239"/>
      <c r="V53" s="239"/>
      <c r="W53" s="239"/>
      <c r="X53" s="239"/>
      <c r="Y53" s="239"/>
      <c r="Z53" s="239"/>
      <c r="AA53" s="239"/>
      <c r="AB53" s="239"/>
      <c r="AC53" s="239"/>
      <c r="AD53" s="239"/>
    </row>
    <row r="54" spans="1:30" ht="15.75" customHeight="1" x14ac:dyDescent="0.25">
      <c r="A54" s="269"/>
      <c r="B54" s="424" t="s">
        <v>307</v>
      </c>
      <c r="C54" s="296">
        <v>1</v>
      </c>
      <c r="D54" s="295" t="s">
        <v>113</v>
      </c>
      <c r="E54" s="297">
        <v>2000</v>
      </c>
      <c r="F54" s="297">
        <f t="shared" si="11"/>
        <v>2000</v>
      </c>
      <c r="G54" s="298">
        <f t="shared" si="12"/>
        <v>2000</v>
      </c>
      <c r="H54" s="294"/>
      <c r="I54" s="294"/>
      <c r="J54" s="294"/>
      <c r="K54" s="400"/>
      <c r="L54" s="239"/>
      <c r="M54" s="239"/>
      <c r="N54" s="239"/>
      <c r="O54" s="239"/>
      <c r="P54" s="239"/>
      <c r="Q54" s="239"/>
      <c r="R54" s="239"/>
      <c r="S54" s="239"/>
      <c r="T54" s="239"/>
      <c r="U54" s="239"/>
      <c r="V54" s="239"/>
      <c r="W54" s="239"/>
      <c r="X54" s="239"/>
      <c r="Y54" s="239"/>
      <c r="Z54" s="239"/>
      <c r="AA54" s="239"/>
      <c r="AB54" s="239"/>
      <c r="AC54" s="239"/>
      <c r="AD54" s="239"/>
    </row>
    <row r="55" spans="1:30" ht="15.75" customHeight="1" x14ac:dyDescent="0.25">
      <c r="A55" s="269"/>
      <c r="B55" s="424" t="s">
        <v>308</v>
      </c>
      <c r="C55" s="296">
        <v>1</v>
      </c>
      <c r="D55" s="295" t="s">
        <v>113</v>
      </c>
      <c r="E55" s="297">
        <v>11000</v>
      </c>
      <c r="F55" s="297">
        <f t="shared" si="11"/>
        <v>11000</v>
      </c>
      <c r="G55" s="298">
        <f t="shared" si="12"/>
        <v>11000</v>
      </c>
      <c r="H55" s="294"/>
      <c r="I55" s="294"/>
      <c r="J55" s="294"/>
      <c r="K55" s="400"/>
      <c r="L55" s="239"/>
      <c r="M55" s="239"/>
      <c r="N55" s="239"/>
      <c r="O55" s="239"/>
      <c r="P55" s="239"/>
      <c r="Q55" s="239"/>
      <c r="R55" s="239"/>
      <c r="S55" s="239"/>
      <c r="T55" s="239"/>
      <c r="U55" s="239"/>
      <c r="V55" s="239"/>
      <c r="W55" s="239"/>
      <c r="X55" s="239"/>
      <c r="Y55" s="239"/>
      <c r="Z55" s="239"/>
      <c r="AA55" s="239"/>
      <c r="AB55" s="239"/>
      <c r="AC55" s="239"/>
      <c r="AD55" s="239"/>
    </row>
    <row r="56" spans="1:30" ht="15.75" customHeight="1" x14ac:dyDescent="0.25">
      <c r="A56" s="269"/>
      <c r="B56" s="302" t="s">
        <v>309</v>
      </c>
      <c r="C56" s="296">
        <v>4</v>
      </c>
      <c r="D56" s="295" t="s">
        <v>113</v>
      </c>
      <c r="E56" s="297">
        <v>525</v>
      </c>
      <c r="F56" s="297">
        <f t="shared" si="11"/>
        <v>2100</v>
      </c>
      <c r="G56" s="298">
        <f t="shared" si="12"/>
        <v>2100</v>
      </c>
      <c r="H56" s="294"/>
      <c r="I56" s="294"/>
      <c r="J56" s="294"/>
      <c r="K56" s="400"/>
      <c r="L56" s="239"/>
      <c r="M56" s="239"/>
      <c r="N56" s="239"/>
      <c r="O56" s="239"/>
      <c r="P56" s="239"/>
      <c r="Q56" s="239"/>
      <c r="R56" s="239"/>
      <c r="S56" s="239"/>
      <c r="T56" s="239"/>
      <c r="U56" s="239"/>
      <c r="V56" s="239"/>
      <c r="W56" s="239"/>
      <c r="X56" s="239"/>
      <c r="Y56" s="239"/>
      <c r="Z56" s="239"/>
      <c r="AA56" s="239"/>
      <c r="AB56" s="239"/>
      <c r="AC56" s="239"/>
      <c r="AD56" s="239"/>
    </row>
    <row r="57" spans="1:30" ht="15.75" customHeight="1" x14ac:dyDescent="0.25">
      <c r="A57" s="269"/>
      <c r="B57" s="302" t="s">
        <v>310</v>
      </c>
      <c r="C57" s="296">
        <v>3</v>
      </c>
      <c r="D57" s="295" t="s">
        <v>113</v>
      </c>
      <c r="E57" s="297">
        <v>400</v>
      </c>
      <c r="F57" s="297">
        <f t="shared" si="11"/>
        <v>1200</v>
      </c>
      <c r="G57" s="298">
        <f t="shared" si="12"/>
        <v>1200</v>
      </c>
      <c r="H57" s="294"/>
      <c r="I57" s="294"/>
      <c r="J57" s="294"/>
      <c r="K57" s="400"/>
      <c r="L57" s="239"/>
      <c r="M57" s="239"/>
      <c r="N57" s="239"/>
      <c r="O57" s="239"/>
      <c r="P57" s="239"/>
      <c r="Q57" s="239"/>
      <c r="R57" s="239"/>
      <c r="S57" s="239"/>
      <c r="T57" s="239"/>
      <c r="U57" s="239"/>
      <c r="V57" s="239"/>
      <c r="W57" s="239"/>
      <c r="X57" s="239"/>
      <c r="Y57" s="239"/>
      <c r="Z57" s="239"/>
      <c r="AA57" s="239"/>
      <c r="AB57" s="239"/>
      <c r="AC57" s="239"/>
      <c r="AD57" s="239"/>
    </row>
    <row r="58" spans="1:30" ht="15.75" customHeight="1" x14ac:dyDescent="0.25">
      <c r="A58" s="269"/>
      <c r="B58" s="302" t="s">
        <v>311</v>
      </c>
      <c r="C58" s="296">
        <v>4</v>
      </c>
      <c r="D58" s="295" t="s">
        <v>113</v>
      </c>
      <c r="E58" s="297">
        <v>1000</v>
      </c>
      <c r="F58" s="297">
        <f t="shared" si="11"/>
        <v>4000</v>
      </c>
      <c r="G58" s="298">
        <f t="shared" si="12"/>
        <v>4000</v>
      </c>
      <c r="H58" s="294"/>
      <c r="I58" s="294"/>
      <c r="J58" s="294"/>
      <c r="K58" s="400"/>
      <c r="L58" s="239"/>
      <c r="M58" s="239"/>
      <c r="N58" s="239"/>
      <c r="O58" s="239"/>
      <c r="P58" s="239"/>
      <c r="Q58" s="239"/>
      <c r="R58" s="239"/>
      <c r="S58" s="239"/>
      <c r="T58" s="239"/>
      <c r="U58" s="239"/>
      <c r="V58" s="239"/>
      <c r="W58" s="239"/>
      <c r="X58" s="239"/>
      <c r="Y58" s="239"/>
      <c r="Z58" s="239"/>
      <c r="AA58" s="239"/>
      <c r="AB58" s="239"/>
      <c r="AC58" s="239"/>
      <c r="AD58" s="239"/>
    </row>
    <row r="59" spans="1:30" ht="15.75" customHeight="1" x14ac:dyDescent="0.25">
      <c r="A59" s="289" t="s">
        <v>83</v>
      </c>
      <c r="B59" s="423" t="s">
        <v>120</v>
      </c>
      <c r="C59" s="300"/>
      <c r="D59" s="290"/>
      <c r="E59" s="291"/>
      <c r="F59" s="291">
        <f t="shared" ref="F59:G59" si="13">SUM(F60:F63)</f>
        <v>8420</v>
      </c>
      <c r="G59" s="293">
        <f t="shared" si="13"/>
        <v>8420</v>
      </c>
      <c r="H59" s="294"/>
      <c r="I59" s="294"/>
      <c r="J59" s="294"/>
      <c r="K59" s="400"/>
      <c r="L59" s="239"/>
      <c r="M59" s="239"/>
      <c r="N59" s="239"/>
      <c r="O59" s="239"/>
      <c r="P59" s="239"/>
      <c r="Q59" s="239"/>
      <c r="R59" s="239"/>
      <c r="S59" s="239"/>
      <c r="T59" s="239"/>
      <c r="U59" s="239"/>
      <c r="V59" s="239"/>
      <c r="W59" s="239"/>
      <c r="X59" s="239"/>
      <c r="Y59" s="239"/>
      <c r="Z59" s="239"/>
      <c r="AA59" s="239"/>
      <c r="AB59" s="239"/>
      <c r="AC59" s="239"/>
      <c r="AD59" s="239"/>
    </row>
    <row r="60" spans="1:30" ht="15.75" customHeight="1" x14ac:dyDescent="0.25">
      <c r="A60" s="269"/>
      <c r="B60" s="302" t="s">
        <v>312</v>
      </c>
      <c r="C60" s="296">
        <v>4</v>
      </c>
      <c r="D60" s="295" t="s">
        <v>313</v>
      </c>
      <c r="E60" s="297">
        <v>330</v>
      </c>
      <c r="F60" s="297">
        <f t="shared" ref="F60:F63" si="14">C60*E60</f>
        <v>1320</v>
      </c>
      <c r="G60" s="298">
        <f t="shared" ref="G60:G63" si="15">C60*E60</f>
        <v>1320</v>
      </c>
      <c r="H60" s="294"/>
      <c r="I60" s="294"/>
      <c r="J60" s="294"/>
      <c r="K60" s="400"/>
      <c r="L60" s="239"/>
      <c r="M60" s="239"/>
      <c r="N60" s="239"/>
      <c r="O60" s="239"/>
      <c r="P60" s="239"/>
      <c r="Q60" s="239"/>
      <c r="R60" s="239"/>
      <c r="S60" s="239"/>
      <c r="T60" s="239"/>
      <c r="U60" s="239"/>
      <c r="V60" s="239"/>
      <c r="W60" s="239"/>
      <c r="X60" s="239"/>
      <c r="Y60" s="239"/>
      <c r="Z60" s="239"/>
      <c r="AA60" s="239"/>
      <c r="AB60" s="239"/>
      <c r="AC60" s="239"/>
      <c r="AD60" s="239"/>
    </row>
    <row r="61" spans="1:30" ht="15.75" customHeight="1" x14ac:dyDescent="0.25">
      <c r="A61" s="269"/>
      <c r="B61" s="302" t="s">
        <v>314</v>
      </c>
      <c r="C61" s="296">
        <v>1</v>
      </c>
      <c r="D61" s="295" t="s">
        <v>113</v>
      </c>
      <c r="E61" s="297">
        <v>1750</v>
      </c>
      <c r="F61" s="297">
        <f t="shared" si="14"/>
        <v>1750</v>
      </c>
      <c r="G61" s="298">
        <f t="shared" si="15"/>
        <v>1750</v>
      </c>
      <c r="H61" s="294"/>
      <c r="I61" s="294"/>
      <c r="J61" s="294"/>
      <c r="K61" s="400"/>
      <c r="L61" s="239"/>
      <c r="M61" s="239"/>
      <c r="N61" s="239"/>
      <c r="O61" s="239"/>
      <c r="P61" s="239"/>
      <c r="Q61" s="239"/>
      <c r="R61" s="239"/>
      <c r="S61" s="239"/>
      <c r="T61" s="239"/>
      <c r="U61" s="239"/>
      <c r="V61" s="239"/>
      <c r="W61" s="239"/>
      <c r="X61" s="239"/>
      <c r="Y61" s="239"/>
      <c r="Z61" s="239"/>
      <c r="AA61" s="239"/>
      <c r="AB61" s="239"/>
      <c r="AC61" s="239"/>
      <c r="AD61" s="239"/>
    </row>
    <row r="62" spans="1:30" ht="15.75" customHeight="1" x14ac:dyDescent="0.25">
      <c r="A62" s="269"/>
      <c r="B62" s="302" t="s">
        <v>315</v>
      </c>
      <c r="C62" s="296">
        <v>1</v>
      </c>
      <c r="D62" s="295" t="s">
        <v>113</v>
      </c>
      <c r="E62" s="297">
        <v>1750</v>
      </c>
      <c r="F62" s="297">
        <f t="shared" si="14"/>
        <v>1750</v>
      </c>
      <c r="G62" s="298">
        <f t="shared" si="15"/>
        <v>1750</v>
      </c>
      <c r="H62" s="294"/>
      <c r="I62" s="294"/>
      <c r="J62" s="294"/>
      <c r="K62" s="400"/>
      <c r="L62" s="239"/>
      <c r="M62" s="239"/>
      <c r="N62" s="239"/>
      <c r="O62" s="239"/>
      <c r="P62" s="239"/>
      <c r="Q62" s="239"/>
      <c r="R62" s="239"/>
      <c r="S62" s="239"/>
      <c r="T62" s="239"/>
      <c r="U62" s="239"/>
      <c r="V62" s="239"/>
      <c r="W62" s="239"/>
      <c r="X62" s="239"/>
      <c r="Y62" s="239"/>
      <c r="Z62" s="239"/>
      <c r="AA62" s="239"/>
      <c r="AB62" s="239"/>
      <c r="AC62" s="239"/>
      <c r="AD62" s="239"/>
    </row>
    <row r="63" spans="1:30" ht="15.75" customHeight="1" x14ac:dyDescent="0.25">
      <c r="A63" s="269"/>
      <c r="B63" s="302" t="s">
        <v>316</v>
      </c>
      <c r="C63" s="296">
        <v>4</v>
      </c>
      <c r="D63" s="295" t="s">
        <v>113</v>
      </c>
      <c r="E63" s="297">
        <v>900</v>
      </c>
      <c r="F63" s="297">
        <f t="shared" si="14"/>
        <v>3600</v>
      </c>
      <c r="G63" s="298">
        <f t="shared" si="15"/>
        <v>3600</v>
      </c>
      <c r="H63" s="294"/>
      <c r="I63" s="294"/>
      <c r="J63" s="294"/>
      <c r="K63" s="400"/>
      <c r="L63" s="239"/>
      <c r="M63" s="239"/>
      <c r="N63" s="239"/>
      <c r="O63" s="239"/>
      <c r="P63" s="239"/>
      <c r="Q63" s="239"/>
      <c r="R63" s="239"/>
      <c r="S63" s="239"/>
      <c r="T63" s="239"/>
      <c r="U63" s="239"/>
      <c r="V63" s="239"/>
      <c r="W63" s="239"/>
      <c r="X63" s="239"/>
      <c r="Y63" s="239"/>
      <c r="Z63" s="239"/>
      <c r="AA63" s="239"/>
      <c r="AB63" s="239"/>
      <c r="AC63" s="239"/>
      <c r="AD63" s="239"/>
    </row>
    <row r="64" spans="1:30" ht="15.75" customHeight="1" x14ac:dyDescent="0.25">
      <c r="A64" s="289" t="s">
        <v>85</v>
      </c>
      <c r="B64" s="423" t="s">
        <v>126</v>
      </c>
      <c r="C64" s="290"/>
      <c r="D64" s="290"/>
      <c r="E64" s="291"/>
      <c r="F64" s="291">
        <f t="shared" ref="F64:G64" si="16">SUM(F65:F70)</f>
        <v>10100</v>
      </c>
      <c r="G64" s="293">
        <f t="shared" si="16"/>
        <v>10100</v>
      </c>
      <c r="H64" s="294"/>
      <c r="I64" s="294"/>
      <c r="J64" s="294"/>
      <c r="K64" s="400"/>
      <c r="L64" s="239"/>
      <c r="M64" s="239"/>
      <c r="N64" s="239"/>
      <c r="O64" s="239"/>
      <c r="P64" s="239"/>
      <c r="Q64" s="239"/>
      <c r="R64" s="239"/>
      <c r="S64" s="239"/>
      <c r="T64" s="239"/>
      <c r="U64" s="239"/>
      <c r="V64" s="239"/>
      <c r="W64" s="239"/>
      <c r="X64" s="239"/>
      <c r="Y64" s="239"/>
      <c r="Z64" s="239"/>
      <c r="AA64" s="239"/>
      <c r="AB64" s="239"/>
      <c r="AC64" s="239"/>
      <c r="AD64" s="239"/>
    </row>
    <row r="65" spans="1:30" ht="15.75" customHeight="1" x14ac:dyDescent="0.25">
      <c r="A65" s="269"/>
      <c r="B65" s="302" t="s">
        <v>317</v>
      </c>
      <c r="C65" s="296">
        <v>8</v>
      </c>
      <c r="D65" s="295" t="s">
        <v>113</v>
      </c>
      <c r="E65" s="297">
        <v>60</v>
      </c>
      <c r="F65" s="297">
        <f t="shared" ref="F65:F70" si="17">C65*E65</f>
        <v>480</v>
      </c>
      <c r="G65" s="298">
        <f t="shared" ref="G65:G70" si="18">C65*E65</f>
        <v>480</v>
      </c>
      <c r="H65" s="294"/>
      <c r="I65" s="294"/>
      <c r="J65" s="294"/>
      <c r="K65" s="400"/>
      <c r="L65" s="239"/>
      <c r="M65" s="239"/>
      <c r="N65" s="239"/>
      <c r="O65" s="239"/>
      <c r="P65" s="239"/>
      <c r="Q65" s="239"/>
      <c r="R65" s="239"/>
      <c r="S65" s="239"/>
      <c r="T65" s="239"/>
      <c r="U65" s="239"/>
      <c r="V65" s="239"/>
      <c r="W65" s="239"/>
      <c r="X65" s="239"/>
      <c r="Y65" s="239"/>
      <c r="Z65" s="239"/>
      <c r="AA65" s="239"/>
      <c r="AB65" s="239"/>
      <c r="AC65" s="239"/>
      <c r="AD65" s="239"/>
    </row>
    <row r="66" spans="1:30" ht="15.75" customHeight="1" x14ac:dyDescent="0.25">
      <c r="A66" s="269"/>
      <c r="B66" s="302" t="s">
        <v>318</v>
      </c>
      <c r="C66" s="296">
        <v>4</v>
      </c>
      <c r="D66" s="295" t="s">
        <v>113</v>
      </c>
      <c r="E66" s="297">
        <v>300</v>
      </c>
      <c r="F66" s="297">
        <f t="shared" si="17"/>
        <v>1200</v>
      </c>
      <c r="G66" s="298">
        <f t="shared" si="18"/>
        <v>1200</v>
      </c>
      <c r="H66" s="294"/>
      <c r="I66" s="294"/>
      <c r="J66" s="294"/>
      <c r="K66" s="400"/>
      <c r="L66" s="239"/>
      <c r="M66" s="239"/>
      <c r="N66" s="239"/>
      <c r="O66" s="239"/>
      <c r="P66" s="239"/>
      <c r="Q66" s="239"/>
      <c r="R66" s="239"/>
      <c r="S66" s="239"/>
      <c r="T66" s="239"/>
      <c r="U66" s="239"/>
      <c r="V66" s="239"/>
      <c r="W66" s="239"/>
      <c r="X66" s="239"/>
      <c r="Y66" s="239"/>
      <c r="Z66" s="239"/>
      <c r="AA66" s="239"/>
      <c r="AB66" s="239"/>
      <c r="AC66" s="239"/>
      <c r="AD66" s="239"/>
    </row>
    <row r="67" spans="1:30" ht="15.75" customHeight="1" x14ac:dyDescent="0.25">
      <c r="A67" s="269"/>
      <c r="B67" s="302" t="s">
        <v>319</v>
      </c>
      <c r="C67" s="296">
        <v>4</v>
      </c>
      <c r="D67" s="295" t="s">
        <v>113</v>
      </c>
      <c r="E67" s="297">
        <v>60</v>
      </c>
      <c r="F67" s="297">
        <f t="shared" si="17"/>
        <v>240</v>
      </c>
      <c r="G67" s="298">
        <f t="shared" si="18"/>
        <v>240</v>
      </c>
      <c r="H67" s="294"/>
      <c r="I67" s="294"/>
      <c r="J67" s="294"/>
      <c r="K67" s="400"/>
      <c r="L67" s="239"/>
      <c r="M67" s="239"/>
      <c r="N67" s="239"/>
      <c r="O67" s="239"/>
      <c r="P67" s="239"/>
      <c r="Q67" s="239"/>
      <c r="R67" s="239"/>
      <c r="S67" s="239"/>
      <c r="T67" s="239"/>
      <c r="U67" s="239"/>
      <c r="V67" s="239"/>
      <c r="W67" s="239"/>
      <c r="X67" s="239"/>
      <c r="Y67" s="239"/>
      <c r="Z67" s="239"/>
      <c r="AA67" s="239"/>
      <c r="AB67" s="239"/>
      <c r="AC67" s="239"/>
      <c r="AD67" s="239"/>
    </row>
    <row r="68" spans="1:30" ht="15.75" customHeight="1" x14ac:dyDescent="0.25">
      <c r="A68" s="269"/>
      <c r="B68" s="302" t="s">
        <v>320</v>
      </c>
      <c r="C68" s="296">
        <v>4</v>
      </c>
      <c r="D68" s="295" t="s">
        <v>113</v>
      </c>
      <c r="E68" s="297">
        <v>500</v>
      </c>
      <c r="F68" s="297">
        <f t="shared" si="17"/>
        <v>2000</v>
      </c>
      <c r="G68" s="298">
        <f t="shared" si="18"/>
        <v>2000</v>
      </c>
      <c r="H68" s="294"/>
      <c r="I68" s="294"/>
      <c r="J68" s="294"/>
      <c r="K68" s="400"/>
      <c r="L68" s="239"/>
      <c r="M68" s="239"/>
      <c r="N68" s="239"/>
      <c r="O68" s="239"/>
      <c r="P68" s="239"/>
      <c r="Q68" s="239"/>
      <c r="R68" s="239"/>
      <c r="S68" s="239"/>
      <c r="T68" s="239"/>
      <c r="U68" s="239"/>
      <c r="V68" s="239"/>
      <c r="W68" s="239"/>
      <c r="X68" s="239"/>
      <c r="Y68" s="239"/>
      <c r="Z68" s="239"/>
      <c r="AA68" s="239"/>
      <c r="AB68" s="239"/>
      <c r="AC68" s="239"/>
      <c r="AD68" s="239"/>
    </row>
    <row r="69" spans="1:30" ht="15.75" customHeight="1" x14ac:dyDescent="0.25">
      <c r="A69" s="269"/>
      <c r="B69" s="302" t="s">
        <v>321</v>
      </c>
      <c r="C69" s="296">
        <v>60</v>
      </c>
      <c r="D69" s="295" t="s">
        <v>113</v>
      </c>
      <c r="E69" s="297">
        <f>900/15</f>
        <v>60</v>
      </c>
      <c r="F69" s="297">
        <f t="shared" si="17"/>
        <v>3600</v>
      </c>
      <c r="G69" s="298">
        <f t="shared" si="18"/>
        <v>3600</v>
      </c>
      <c r="H69" s="294"/>
      <c r="I69" s="294"/>
      <c r="J69" s="294"/>
      <c r="K69" s="400"/>
      <c r="L69" s="239"/>
      <c r="M69" s="239"/>
      <c r="N69" s="239"/>
      <c r="O69" s="239"/>
      <c r="P69" s="239"/>
      <c r="Q69" s="239"/>
      <c r="R69" s="239"/>
      <c r="S69" s="239"/>
      <c r="T69" s="239"/>
      <c r="U69" s="239"/>
      <c r="V69" s="239"/>
      <c r="W69" s="239"/>
      <c r="X69" s="239"/>
      <c r="Y69" s="239"/>
      <c r="Z69" s="239"/>
      <c r="AA69" s="239"/>
      <c r="AB69" s="239"/>
      <c r="AC69" s="239"/>
      <c r="AD69" s="239"/>
    </row>
    <row r="70" spans="1:30" ht="15.75" customHeight="1" x14ac:dyDescent="0.25">
      <c r="A70" s="269"/>
      <c r="B70" s="302" t="s">
        <v>322</v>
      </c>
      <c r="C70" s="296">
        <v>60</v>
      </c>
      <c r="D70" s="295" t="s">
        <v>113</v>
      </c>
      <c r="E70" s="297">
        <v>43</v>
      </c>
      <c r="F70" s="297">
        <f t="shared" si="17"/>
        <v>2580</v>
      </c>
      <c r="G70" s="298">
        <f t="shared" si="18"/>
        <v>2580</v>
      </c>
      <c r="H70" s="294"/>
      <c r="I70" s="294"/>
      <c r="J70" s="294"/>
      <c r="K70" s="400"/>
      <c r="L70" s="239"/>
      <c r="M70" s="239"/>
      <c r="N70" s="239"/>
      <c r="O70" s="239"/>
      <c r="P70" s="239"/>
      <c r="Q70" s="239"/>
      <c r="R70" s="239"/>
      <c r="S70" s="239"/>
      <c r="T70" s="239"/>
      <c r="U70" s="239"/>
      <c r="V70" s="239"/>
      <c r="W70" s="239"/>
      <c r="X70" s="239"/>
      <c r="Y70" s="239"/>
      <c r="Z70" s="239"/>
      <c r="AA70" s="239"/>
      <c r="AB70" s="239"/>
      <c r="AC70" s="239"/>
      <c r="AD70" s="239"/>
    </row>
    <row r="71" spans="1:30" ht="15.75" customHeight="1" x14ac:dyDescent="0.25">
      <c r="A71" s="303"/>
      <c r="B71" s="425" t="s">
        <v>128</v>
      </c>
      <c r="C71" s="306"/>
      <c r="D71" s="306"/>
      <c r="E71" s="307"/>
      <c r="F71" s="307">
        <f t="shared" ref="F71:G71" si="19">F51+F59+F64</f>
        <v>50470</v>
      </c>
      <c r="G71" s="293">
        <f t="shared" si="19"/>
        <v>50470</v>
      </c>
      <c r="H71" s="294"/>
      <c r="I71" s="294"/>
      <c r="J71" s="294"/>
      <c r="K71" s="400"/>
      <c r="L71" s="239"/>
      <c r="M71" s="239"/>
      <c r="N71" s="239"/>
      <c r="O71" s="239"/>
      <c r="P71" s="239"/>
      <c r="Q71" s="239"/>
      <c r="R71" s="239"/>
      <c r="S71" s="239"/>
      <c r="T71" s="239"/>
      <c r="U71" s="239"/>
      <c r="V71" s="239"/>
      <c r="W71" s="239"/>
      <c r="X71" s="239"/>
      <c r="Y71" s="239"/>
      <c r="Z71" s="239"/>
      <c r="AA71" s="239"/>
      <c r="AB71" s="239"/>
      <c r="AC71" s="239"/>
      <c r="AD71" s="239"/>
    </row>
    <row r="72" spans="1:30" ht="15.75" customHeight="1" x14ac:dyDescent="0.25">
      <c r="A72" s="308"/>
      <c r="B72" s="426"/>
      <c r="C72" s="311"/>
      <c r="D72" s="311"/>
      <c r="E72" s="312"/>
      <c r="F72" s="312"/>
      <c r="G72" s="298"/>
      <c r="H72" s="294"/>
      <c r="I72" s="294"/>
      <c r="J72" s="294"/>
      <c r="K72" s="400"/>
      <c r="L72" s="239"/>
      <c r="M72" s="239"/>
      <c r="N72" s="239"/>
      <c r="O72" s="239"/>
      <c r="P72" s="239"/>
      <c r="Q72" s="239"/>
      <c r="R72" s="239"/>
      <c r="S72" s="239"/>
      <c r="T72" s="239"/>
      <c r="U72" s="239"/>
      <c r="V72" s="239"/>
      <c r="W72" s="239"/>
      <c r="X72" s="239"/>
      <c r="Y72" s="239"/>
      <c r="Z72" s="239"/>
      <c r="AA72" s="239"/>
      <c r="AB72" s="239"/>
      <c r="AC72" s="239"/>
      <c r="AD72" s="239"/>
    </row>
    <row r="73" spans="1:30" ht="15.75" customHeight="1" x14ac:dyDescent="0.25">
      <c r="A73" s="289" t="s">
        <v>129</v>
      </c>
      <c r="B73" s="423" t="s">
        <v>130</v>
      </c>
      <c r="C73" s="290"/>
      <c r="D73" s="290"/>
      <c r="E73" s="291"/>
      <c r="F73" s="291">
        <f t="shared" ref="F73:G73" si="20">F74+F75</f>
        <v>7128</v>
      </c>
      <c r="G73" s="293">
        <f t="shared" si="20"/>
        <v>7128</v>
      </c>
      <c r="H73" s="318"/>
      <c r="I73" s="294"/>
      <c r="J73" s="294"/>
      <c r="K73" s="400"/>
      <c r="L73" s="239"/>
      <c r="M73" s="239"/>
      <c r="N73" s="239"/>
      <c r="O73" s="239"/>
      <c r="P73" s="239"/>
      <c r="Q73" s="239"/>
      <c r="R73" s="239"/>
      <c r="S73" s="239"/>
      <c r="T73" s="239"/>
      <c r="U73" s="239"/>
      <c r="V73" s="239"/>
      <c r="W73" s="239"/>
      <c r="X73" s="239"/>
      <c r="Y73" s="239"/>
      <c r="Z73" s="239"/>
      <c r="AA73" s="239"/>
      <c r="AB73" s="239"/>
      <c r="AC73" s="239"/>
      <c r="AD73" s="239"/>
    </row>
    <row r="74" spans="1:30" ht="15.75" customHeight="1" x14ac:dyDescent="0.25">
      <c r="A74" s="313"/>
      <c r="B74" s="314" t="s">
        <v>323</v>
      </c>
      <c r="C74" s="315">
        <v>1</v>
      </c>
      <c r="D74" s="301" t="s">
        <v>324</v>
      </c>
      <c r="E74" s="316">
        <v>4200</v>
      </c>
      <c r="F74" s="297">
        <f t="shared" ref="F74:F75" si="21">C74*E74</f>
        <v>4200</v>
      </c>
      <c r="G74" s="298">
        <f t="shared" ref="G74:G75" si="22">C74*E74</f>
        <v>4200</v>
      </c>
      <c r="H74" s="294"/>
      <c r="I74" s="294"/>
      <c r="J74" s="294"/>
      <c r="K74" s="400"/>
      <c r="L74" s="239"/>
      <c r="M74" s="239"/>
      <c r="N74" s="239"/>
      <c r="O74" s="239"/>
      <c r="P74" s="239"/>
      <c r="Q74" s="239"/>
      <c r="R74" s="239"/>
      <c r="S74" s="239"/>
      <c r="T74" s="239"/>
      <c r="U74" s="239"/>
      <c r="V74" s="239"/>
      <c r="W74" s="239"/>
      <c r="X74" s="239"/>
      <c r="Y74" s="239"/>
      <c r="Z74" s="239"/>
      <c r="AA74" s="239"/>
      <c r="AB74" s="239"/>
      <c r="AC74" s="239"/>
      <c r="AD74" s="239"/>
    </row>
    <row r="75" spans="1:30" ht="15.75" customHeight="1" x14ac:dyDescent="0.25">
      <c r="A75" s="313"/>
      <c r="B75" s="314" t="s">
        <v>325</v>
      </c>
      <c r="C75" s="315">
        <v>1</v>
      </c>
      <c r="D75" s="301" t="s">
        <v>324</v>
      </c>
      <c r="E75" s="316">
        <v>2928</v>
      </c>
      <c r="F75" s="297">
        <f t="shared" si="21"/>
        <v>2928</v>
      </c>
      <c r="G75" s="298">
        <f t="shared" si="22"/>
        <v>2928</v>
      </c>
      <c r="H75" s="294"/>
      <c r="I75" s="294"/>
      <c r="J75" s="294"/>
      <c r="K75" s="400"/>
      <c r="L75" s="239"/>
      <c r="M75" s="239"/>
      <c r="N75" s="239"/>
      <c r="O75" s="239"/>
      <c r="P75" s="239"/>
      <c r="Q75" s="239"/>
      <c r="R75" s="239"/>
      <c r="S75" s="239"/>
      <c r="T75" s="239"/>
      <c r="U75" s="239"/>
      <c r="V75" s="239"/>
      <c r="W75" s="239"/>
      <c r="X75" s="239"/>
      <c r="Y75" s="239"/>
      <c r="Z75" s="239"/>
      <c r="AA75" s="239"/>
      <c r="AB75" s="239"/>
      <c r="AC75" s="239"/>
      <c r="AD75" s="239"/>
    </row>
    <row r="76" spans="1:30" ht="15.75" customHeight="1" x14ac:dyDescent="0.25">
      <c r="A76" s="289" t="s">
        <v>137</v>
      </c>
      <c r="B76" s="423" t="s">
        <v>138</v>
      </c>
      <c r="C76" s="290"/>
      <c r="D76" s="290"/>
      <c r="E76" s="291"/>
      <c r="F76" s="291">
        <f t="shared" ref="F76:G76" si="23">F77</f>
        <v>2400</v>
      </c>
      <c r="G76" s="427">
        <f t="shared" si="23"/>
        <v>2400</v>
      </c>
      <c r="H76" s="294"/>
      <c r="I76" s="294"/>
      <c r="J76" s="294"/>
      <c r="K76" s="400"/>
      <c r="L76" s="239"/>
      <c r="M76" s="239"/>
      <c r="N76" s="239"/>
      <c r="O76" s="239"/>
      <c r="P76" s="239"/>
      <c r="Q76" s="239"/>
      <c r="R76" s="239"/>
      <c r="S76" s="239"/>
      <c r="T76" s="239"/>
      <c r="U76" s="239"/>
      <c r="V76" s="239"/>
      <c r="W76" s="239"/>
      <c r="X76" s="239"/>
      <c r="Y76" s="239"/>
      <c r="Z76" s="239"/>
      <c r="AA76" s="239"/>
      <c r="AB76" s="239"/>
      <c r="AC76" s="239"/>
      <c r="AD76" s="239"/>
    </row>
    <row r="77" spans="1:30" ht="15.75" customHeight="1" x14ac:dyDescent="0.25">
      <c r="A77" s="313"/>
      <c r="B77" s="319" t="s">
        <v>138</v>
      </c>
      <c r="C77" s="315">
        <v>2</v>
      </c>
      <c r="D77" s="301" t="s">
        <v>326</v>
      </c>
      <c r="E77" s="316">
        <v>1200</v>
      </c>
      <c r="F77" s="297">
        <f>C77*E77</f>
        <v>2400</v>
      </c>
      <c r="G77" s="298">
        <f>C77*E77</f>
        <v>2400</v>
      </c>
      <c r="H77" s="294"/>
      <c r="I77" s="294"/>
      <c r="J77" s="294"/>
      <c r="K77" s="400"/>
      <c r="L77" s="239"/>
      <c r="M77" s="239"/>
      <c r="N77" s="239"/>
      <c r="O77" s="239"/>
      <c r="P77" s="239"/>
      <c r="Q77" s="239"/>
      <c r="R77" s="239"/>
      <c r="S77" s="239"/>
      <c r="T77" s="239"/>
      <c r="U77" s="239"/>
      <c r="V77" s="239"/>
      <c r="W77" s="239"/>
      <c r="X77" s="239"/>
      <c r="Y77" s="239"/>
      <c r="Z77" s="239"/>
      <c r="AA77" s="239"/>
      <c r="AB77" s="239"/>
      <c r="AC77" s="239"/>
      <c r="AD77" s="239"/>
    </row>
    <row r="78" spans="1:30" ht="15.75" customHeight="1" x14ac:dyDescent="0.25">
      <c r="A78" s="241"/>
      <c r="B78" s="239"/>
      <c r="C78" s="239"/>
      <c r="D78" s="239"/>
      <c r="E78" s="239"/>
      <c r="F78" s="239"/>
      <c r="G78" s="240"/>
      <c r="H78" s="239"/>
      <c r="I78" s="239"/>
      <c r="J78" s="239"/>
      <c r="K78" s="400"/>
      <c r="L78" s="239"/>
      <c r="M78" s="239"/>
      <c r="N78" s="239"/>
      <c r="O78" s="239"/>
      <c r="P78" s="239"/>
      <c r="Q78" s="239"/>
      <c r="R78" s="239"/>
      <c r="S78" s="239"/>
      <c r="T78" s="239"/>
      <c r="U78" s="239"/>
      <c r="V78" s="239"/>
      <c r="W78" s="239"/>
      <c r="X78" s="239"/>
      <c r="Y78" s="239"/>
      <c r="Z78" s="239"/>
      <c r="AA78" s="239"/>
      <c r="AB78" s="239"/>
      <c r="AC78" s="239"/>
      <c r="AD78" s="239"/>
    </row>
    <row r="79" spans="1:30" ht="15.75" customHeight="1" x14ac:dyDescent="0.25">
      <c r="A79" s="241"/>
      <c r="B79" s="239"/>
      <c r="C79" s="239"/>
      <c r="D79" s="239"/>
      <c r="E79" s="239"/>
      <c r="F79" s="239"/>
      <c r="G79" s="240"/>
      <c r="H79" s="239"/>
      <c r="I79" s="239"/>
      <c r="J79" s="239"/>
      <c r="K79" s="400"/>
      <c r="L79" s="239"/>
      <c r="M79" s="239"/>
      <c r="N79" s="239"/>
      <c r="O79" s="239"/>
      <c r="P79" s="239"/>
      <c r="Q79" s="239"/>
      <c r="R79" s="239"/>
      <c r="S79" s="239"/>
      <c r="T79" s="239"/>
      <c r="U79" s="239"/>
      <c r="V79" s="239"/>
      <c r="W79" s="239"/>
      <c r="X79" s="239"/>
      <c r="Y79" s="239"/>
      <c r="Z79" s="239"/>
      <c r="AA79" s="239"/>
      <c r="AB79" s="239"/>
      <c r="AC79" s="239"/>
      <c r="AD79" s="239"/>
    </row>
    <row r="80" spans="1:30" ht="15.75" customHeight="1" x14ac:dyDescent="0.25">
      <c r="A80" s="1016" t="s">
        <v>327</v>
      </c>
      <c r="B80" s="987"/>
      <c r="C80" s="987"/>
      <c r="D80" s="987"/>
      <c r="E80" s="987"/>
      <c r="F80" s="985"/>
      <c r="G80" s="409"/>
      <c r="H80" s="410"/>
      <c r="I80" s="410"/>
      <c r="J80" s="410"/>
      <c r="K80" s="405"/>
      <c r="L80" s="239"/>
      <c r="M80" s="239"/>
      <c r="N80" s="239"/>
      <c r="O80" s="239"/>
      <c r="P80" s="239"/>
      <c r="Q80" s="239"/>
      <c r="R80" s="239"/>
      <c r="S80" s="239"/>
      <c r="T80" s="239"/>
      <c r="U80" s="239"/>
      <c r="V80" s="239"/>
      <c r="W80" s="239"/>
      <c r="X80" s="239"/>
      <c r="Y80" s="239"/>
      <c r="Z80" s="239"/>
      <c r="AA80" s="239"/>
      <c r="AB80" s="239"/>
      <c r="AC80" s="239"/>
      <c r="AD80" s="239"/>
    </row>
    <row r="81" spans="1:30" ht="15.75" customHeight="1" x14ac:dyDescent="0.25">
      <c r="A81" s="1011" t="s">
        <v>92</v>
      </c>
      <c r="B81" s="987"/>
      <c r="C81" s="987"/>
      <c r="D81" s="987"/>
      <c r="E81" s="987"/>
      <c r="F81" s="985"/>
      <c r="G81" s="278"/>
      <c r="H81" s="1012" t="s">
        <v>93</v>
      </c>
      <c r="I81" s="990"/>
      <c r="J81" s="991"/>
      <c r="K81" s="400"/>
      <c r="L81" s="239"/>
      <c r="M81" s="239"/>
      <c r="N81" s="239"/>
      <c r="O81" s="239"/>
      <c r="P81" s="239"/>
      <c r="Q81" s="239"/>
      <c r="R81" s="239"/>
      <c r="S81" s="239"/>
      <c r="T81" s="239"/>
      <c r="U81" s="239"/>
      <c r="V81" s="239"/>
      <c r="W81" s="239"/>
      <c r="X81" s="239"/>
      <c r="Y81" s="239"/>
      <c r="Z81" s="239"/>
      <c r="AA81" s="239"/>
      <c r="AB81" s="239"/>
      <c r="AC81" s="239"/>
      <c r="AD81" s="239"/>
    </row>
    <row r="82" spans="1:30" ht="15.75" customHeight="1" x14ac:dyDescent="0.3">
      <c r="A82" s="279" t="s">
        <v>94</v>
      </c>
      <c r="B82" s="280" t="s">
        <v>95</v>
      </c>
      <c r="C82" s="280" t="s">
        <v>96</v>
      </c>
      <c r="D82" s="280" t="s">
        <v>97</v>
      </c>
      <c r="E82" s="280" t="s">
        <v>98</v>
      </c>
      <c r="F82" s="281" t="s">
        <v>99</v>
      </c>
      <c r="G82" s="320"/>
      <c r="H82" s="283" t="s">
        <v>101</v>
      </c>
      <c r="I82" s="283" t="s">
        <v>102</v>
      </c>
      <c r="J82" s="283" t="s">
        <v>103</v>
      </c>
      <c r="K82" s="413"/>
      <c r="L82" s="239"/>
      <c r="M82" s="239"/>
      <c r="N82" s="239"/>
      <c r="O82" s="239"/>
      <c r="P82" s="239"/>
      <c r="Q82" s="239"/>
      <c r="R82" s="239"/>
      <c r="S82" s="239"/>
      <c r="T82" s="239"/>
      <c r="U82" s="239"/>
      <c r="V82" s="239"/>
      <c r="W82" s="239"/>
      <c r="X82" s="239"/>
      <c r="Y82" s="239"/>
      <c r="Z82" s="239"/>
      <c r="AA82" s="239"/>
      <c r="AB82" s="239"/>
      <c r="AC82" s="239"/>
      <c r="AD82" s="239"/>
    </row>
    <row r="83" spans="1:30" ht="15.75" customHeight="1" x14ac:dyDescent="0.25">
      <c r="A83" s="284"/>
      <c r="B83" s="285" t="s">
        <v>104</v>
      </c>
      <c r="C83" s="286"/>
      <c r="D83" s="286"/>
      <c r="E83" s="287"/>
      <c r="F83" s="232">
        <f>F95+F97+F103</f>
        <v>101562</v>
      </c>
      <c r="G83" s="321">
        <f>G84+G93+G97+G103</f>
        <v>101562</v>
      </c>
      <c r="H83" s="232">
        <v>4662</v>
      </c>
      <c r="I83" s="232">
        <v>48450</v>
      </c>
      <c r="J83" s="232">
        <v>48450</v>
      </c>
      <c r="K83" s="415"/>
      <c r="L83" s="239"/>
      <c r="M83" s="239"/>
      <c r="N83" s="239"/>
      <c r="O83" s="239"/>
      <c r="P83" s="239"/>
      <c r="Q83" s="239"/>
      <c r="R83" s="239"/>
      <c r="S83" s="239"/>
      <c r="T83" s="239"/>
      <c r="U83" s="239"/>
      <c r="V83" s="239"/>
      <c r="W83" s="239"/>
      <c r="X83" s="239"/>
      <c r="Y83" s="239"/>
      <c r="Z83" s="239"/>
      <c r="AA83" s="239"/>
      <c r="AB83" s="239"/>
      <c r="AC83" s="239"/>
      <c r="AD83" s="239"/>
    </row>
    <row r="84" spans="1:30" ht="15.75" customHeight="1" x14ac:dyDescent="0.25">
      <c r="A84" s="289" t="s">
        <v>82</v>
      </c>
      <c r="B84" s="290" t="s">
        <v>328</v>
      </c>
      <c r="C84" s="290"/>
      <c r="D84" s="290"/>
      <c r="E84" s="291"/>
      <c r="F84" s="292">
        <f t="shared" ref="F84:G84" si="24">SUM(F85:F92)</f>
        <v>43750</v>
      </c>
      <c r="G84" s="293">
        <f t="shared" si="24"/>
        <v>43750</v>
      </c>
      <c r="H84" s="294"/>
      <c r="I84" s="294"/>
      <c r="J84" s="294"/>
      <c r="K84" s="400"/>
      <c r="L84" s="239"/>
      <c r="M84" s="239"/>
      <c r="N84" s="239"/>
      <c r="O84" s="239"/>
      <c r="P84" s="239"/>
      <c r="Q84" s="239"/>
      <c r="R84" s="239"/>
      <c r="S84" s="239"/>
      <c r="T84" s="239"/>
      <c r="U84" s="239"/>
      <c r="V84" s="239"/>
      <c r="W84" s="239"/>
      <c r="X84" s="239"/>
      <c r="Y84" s="239"/>
      <c r="Z84" s="239"/>
      <c r="AA84" s="239"/>
      <c r="AB84" s="239"/>
      <c r="AC84" s="239"/>
      <c r="AD84" s="239"/>
    </row>
    <row r="85" spans="1:30" ht="41.4" x14ac:dyDescent="0.25">
      <c r="A85" s="269"/>
      <c r="B85" s="302" t="s">
        <v>329</v>
      </c>
      <c r="C85" s="296">
        <v>1</v>
      </c>
      <c r="D85" s="295" t="s">
        <v>107</v>
      </c>
      <c r="E85" s="297">
        <v>2800</v>
      </c>
      <c r="F85" s="297">
        <f t="shared" ref="F85:F92" si="25">C85*E85</f>
        <v>2800</v>
      </c>
      <c r="G85" s="298">
        <f t="shared" ref="G85:G92" si="26">C85*E85</f>
        <v>2800</v>
      </c>
      <c r="H85" s="294"/>
      <c r="I85" s="294"/>
      <c r="J85" s="294"/>
      <c r="K85" s="400"/>
      <c r="L85" s="239"/>
      <c r="M85" s="239"/>
      <c r="N85" s="239"/>
      <c r="O85" s="239"/>
      <c r="P85" s="239"/>
      <c r="Q85" s="239"/>
      <c r="R85" s="239"/>
      <c r="S85" s="239"/>
      <c r="T85" s="239"/>
      <c r="U85" s="239"/>
      <c r="V85" s="239"/>
      <c r="W85" s="239"/>
      <c r="X85" s="239"/>
      <c r="Y85" s="239"/>
      <c r="Z85" s="239"/>
      <c r="AA85" s="239"/>
      <c r="AB85" s="239"/>
      <c r="AC85" s="239"/>
      <c r="AD85" s="239"/>
    </row>
    <row r="86" spans="1:30" ht="27.6" x14ac:dyDescent="0.25">
      <c r="A86" s="269"/>
      <c r="B86" s="302" t="s">
        <v>330</v>
      </c>
      <c r="C86" s="296">
        <v>8</v>
      </c>
      <c r="D86" s="295" t="s">
        <v>107</v>
      </c>
      <c r="E86" s="297">
        <v>350</v>
      </c>
      <c r="F86" s="297">
        <f t="shared" si="25"/>
        <v>2800</v>
      </c>
      <c r="G86" s="298">
        <f t="shared" si="26"/>
        <v>2800</v>
      </c>
      <c r="H86" s="294"/>
      <c r="I86" s="294"/>
      <c r="J86" s="294"/>
      <c r="K86" s="400"/>
      <c r="L86" s="239"/>
      <c r="M86" s="239"/>
      <c r="N86" s="239"/>
      <c r="O86" s="239"/>
      <c r="P86" s="239"/>
      <c r="Q86" s="239"/>
      <c r="R86" s="239"/>
      <c r="S86" s="239"/>
      <c r="T86" s="239"/>
      <c r="U86" s="239"/>
      <c r="V86" s="239"/>
      <c r="W86" s="239"/>
      <c r="X86" s="239"/>
      <c r="Y86" s="239"/>
      <c r="Z86" s="239"/>
      <c r="AA86" s="239"/>
      <c r="AB86" s="239"/>
      <c r="AC86" s="239"/>
      <c r="AD86" s="239"/>
    </row>
    <row r="87" spans="1:30" ht="27.6" x14ac:dyDescent="0.25">
      <c r="A87" s="269"/>
      <c r="B87" s="302" t="s">
        <v>331</v>
      </c>
      <c r="C87" s="296">
        <v>4</v>
      </c>
      <c r="D87" s="295" t="s">
        <v>113</v>
      </c>
      <c r="E87" s="297">
        <v>1200</v>
      </c>
      <c r="F87" s="297">
        <f t="shared" si="25"/>
        <v>4800</v>
      </c>
      <c r="G87" s="298">
        <f t="shared" si="26"/>
        <v>4800</v>
      </c>
      <c r="H87" s="294"/>
      <c r="I87" s="294"/>
      <c r="J87" s="294"/>
      <c r="K87" s="400"/>
      <c r="L87" s="239"/>
      <c r="M87" s="239"/>
      <c r="N87" s="239"/>
      <c r="O87" s="239"/>
      <c r="P87" s="239"/>
      <c r="Q87" s="239"/>
      <c r="R87" s="239"/>
      <c r="S87" s="239"/>
      <c r="T87" s="239"/>
      <c r="U87" s="239"/>
      <c r="V87" s="239"/>
      <c r="W87" s="239"/>
      <c r="X87" s="239"/>
      <c r="Y87" s="239"/>
      <c r="Z87" s="239"/>
      <c r="AA87" s="239"/>
      <c r="AB87" s="239"/>
      <c r="AC87" s="239"/>
      <c r="AD87" s="239"/>
    </row>
    <row r="88" spans="1:30" ht="27.6" x14ac:dyDescent="0.25">
      <c r="A88" s="269"/>
      <c r="B88" s="302" t="s">
        <v>332</v>
      </c>
      <c r="C88" s="296">
        <v>12</v>
      </c>
      <c r="D88" s="295" t="s">
        <v>107</v>
      </c>
      <c r="E88" s="297">
        <v>250</v>
      </c>
      <c r="F88" s="297">
        <f t="shared" si="25"/>
        <v>3000</v>
      </c>
      <c r="G88" s="298">
        <f t="shared" si="26"/>
        <v>3000</v>
      </c>
      <c r="H88" s="294"/>
      <c r="I88" s="294"/>
      <c r="J88" s="294"/>
      <c r="K88" s="400"/>
      <c r="L88" s="239"/>
      <c r="M88" s="239"/>
      <c r="N88" s="239"/>
      <c r="O88" s="239"/>
      <c r="P88" s="239"/>
      <c r="Q88" s="239"/>
      <c r="R88" s="239"/>
      <c r="S88" s="239"/>
      <c r="T88" s="239"/>
      <c r="U88" s="239"/>
      <c r="V88" s="239"/>
      <c r="W88" s="239"/>
      <c r="X88" s="239"/>
      <c r="Y88" s="239"/>
      <c r="Z88" s="239"/>
      <c r="AA88" s="239"/>
      <c r="AB88" s="239"/>
      <c r="AC88" s="239"/>
      <c r="AD88" s="239"/>
    </row>
    <row r="89" spans="1:30" ht="27.6" x14ac:dyDescent="0.25">
      <c r="A89" s="269"/>
      <c r="B89" s="302" t="s">
        <v>333</v>
      </c>
      <c r="C89" s="296">
        <v>9</v>
      </c>
      <c r="D89" s="295" t="s">
        <v>230</v>
      </c>
      <c r="E89" s="297">
        <v>500</v>
      </c>
      <c r="F89" s="297">
        <f t="shared" si="25"/>
        <v>4500</v>
      </c>
      <c r="G89" s="298">
        <f t="shared" si="26"/>
        <v>4500</v>
      </c>
      <c r="H89" s="294"/>
      <c r="I89" s="294"/>
      <c r="J89" s="294"/>
      <c r="K89" s="400"/>
      <c r="L89" s="239"/>
      <c r="M89" s="239"/>
      <c r="N89" s="239"/>
      <c r="O89" s="239"/>
      <c r="P89" s="239"/>
      <c r="Q89" s="239"/>
      <c r="R89" s="239"/>
      <c r="S89" s="239"/>
      <c r="T89" s="239"/>
      <c r="U89" s="239"/>
      <c r="V89" s="239"/>
      <c r="W89" s="239"/>
      <c r="X89" s="239"/>
      <c r="Y89" s="239"/>
      <c r="Z89" s="239"/>
      <c r="AA89" s="239"/>
      <c r="AB89" s="239"/>
      <c r="AC89" s="239"/>
      <c r="AD89" s="239"/>
    </row>
    <row r="90" spans="1:30" ht="41.4" x14ac:dyDescent="0.25">
      <c r="A90" s="269"/>
      <c r="B90" s="302" t="s">
        <v>334</v>
      </c>
      <c r="C90" s="296">
        <v>2</v>
      </c>
      <c r="D90" s="295" t="s">
        <v>113</v>
      </c>
      <c r="E90" s="297">
        <v>3500</v>
      </c>
      <c r="F90" s="297">
        <f t="shared" si="25"/>
        <v>7000</v>
      </c>
      <c r="G90" s="298">
        <f t="shared" si="26"/>
        <v>7000</v>
      </c>
      <c r="H90" s="294"/>
      <c r="I90" s="294"/>
      <c r="J90" s="294"/>
      <c r="K90" s="400"/>
      <c r="L90" s="239"/>
      <c r="M90" s="239"/>
      <c r="N90" s="239"/>
      <c r="O90" s="239"/>
      <c r="P90" s="239"/>
      <c r="Q90" s="239"/>
      <c r="R90" s="239"/>
      <c r="S90" s="239"/>
      <c r="T90" s="239"/>
      <c r="U90" s="239"/>
      <c r="V90" s="239"/>
      <c r="W90" s="239"/>
      <c r="X90" s="239"/>
      <c r="Y90" s="239"/>
      <c r="Z90" s="239"/>
      <c r="AA90" s="239"/>
      <c r="AB90" s="239"/>
      <c r="AC90" s="239"/>
      <c r="AD90" s="239"/>
    </row>
    <row r="91" spans="1:30" ht="13.8" x14ac:dyDescent="0.25">
      <c r="A91" s="269"/>
      <c r="B91" s="295" t="s">
        <v>335</v>
      </c>
      <c r="C91" s="296">
        <v>10</v>
      </c>
      <c r="D91" s="295" t="s">
        <v>113</v>
      </c>
      <c r="E91" s="297">
        <v>85</v>
      </c>
      <c r="F91" s="297">
        <f t="shared" si="25"/>
        <v>850</v>
      </c>
      <c r="G91" s="298">
        <f t="shared" si="26"/>
        <v>850</v>
      </c>
      <c r="H91" s="294"/>
      <c r="I91" s="294"/>
      <c r="J91" s="294"/>
      <c r="K91" s="400"/>
      <c r="L91" s="239"/>
      <c r="M91" s="239"/>
      <c r="N91" s="239"/>
      <c r="O91" s="239"/>
      <c r="P91" s="239"/>
      <c r="Q91" s="239"/>
      <c r="R91" s="239"/>
      <c r="S91" s="239"/>
      <c r="T91" s="239"/>
      <c r="U91" s="239"/>
      <c r="V91" s="239"/>
      <c r="W91" s="239"/>
      <c r="X91" s="239"/>
      <c r="Y91" s="239"/>
      <c r="Z91" s="239"/>
      <c r="AA91" s="239"/>
      <c r="AB91" s="239"/>
      <c r="AC91" s="239"/>
      <c r="AD91" s="239"/>
    </row>
    <row r="92" spans="1:30" ht="69" x14ac:dyDescent="0.25">
      <c r="A92" s="269"/>
      <c r="B92" s="302" t="s">
        <v>336</v>
      </c>
      <c r="C92" s="296">
        <v>1</v>
      </c>
      <c r="D92" s="295" t="s">
        <v>113</v>
      </c>
      <c r="E92" s="297">
        <v>18000</v>
      </c>
      <c r="F92" s="297">
        <f t="shared" si="25"/>
        <v>18000</v>
      </c>
      <c r="G92" s="298">
        <f t="shared" si="26"/>
        <v>18000</v>
      </c>
      <c r="H92" s="294"/>
      <c r="I92" s="294"/>
      <c r="J92" s="294"/>
      <c r="K92" s="400"/>
      <c r="L92" s="239"/>
      <c r="M92" s="239"/>
      <c r="N92" s="239"/>
      <c r="O92" s="239"/>
      <c r="P92" s="239"/>
      <c r="Q92" s="239"/>
      <c r="R92" s="239"/>
      <c r="S92" s="239"/>
      <c r="T92" s="239"/>
      <c r="U92" s="239"/>
      <c r="V92" s="239"/>
      <c r="W92" s="239"/>
      <c r="X92" s="239"/>
      <c r="Y92" s="239"/>
      <c r="Z92" s="239"/>
      <c r="AA92" s="239"/>
      <c r="AB92" s="239"/>
      <c r="AC92" s="239"/>
      <c r="AD92" s="239"/>
    </row>
    <row r="93" spans="1:30" ht="13.8" x14ac:dyDescent="0.25">
      <c r="A93" s="289" t="s">
        <v>83</v>
      </c>
      <c r="B93" s="290" t="s">
        <v>120</v>
      </c>
      <c r="C93" s="290"/>
      <c r="D93" s="290"/>
      <c r="E93" s="291"/>
      <c r="F93" s="291">
        <f>SUM(F94)</f>
        <v>37692</v>
      </c>
      <c r="G93" s="293">
        <f>G94</f>
        <v>37692</v>
      </c>
      <c r="H93" s="294"/>
      <c r="I93" s="294"/>
      <c r="J93" s="294"/>
      <c r="K93" s="400"/>
      <c r="L93" s="239"/>
      <c r="M93" s="239"/>
      <c r="N93" s="239"/>
      <c r="O93" s="239"/>
      <c r="P93" s="239"/>
      <c r="Q93" s="239"/>
      <c r="R93" s="239"/>
      <c r="S93" s="239"/>
      <c r="T93" s="239"/>
      <c r="U93" s="239"/>
      <c r="V93" s="239"/>
      <c r="W93" s="239"/>
      <c r="X93" s="239"/>
      <c r="Y93" s="239"/>
      <c r="Z93" s="239"/>
      <c r="AA93" s="239"/>
      <c r="AB93" s="239"/>
      <c r="AC93" s="239"/>
      <c r="AD93" s="239"/>
    </row>
    <row r="94" spans="1:30" ht="55.2" x14ac:dyDescent="0.25">
      <c r="A94" s="269"/>
      <c r="B94" s="428" t="s">
        <v>337</v>
      </c>
      <c r="C94" s="429">
        <v>1</v>
      </c>
      <c r="D94" s="264" t="s">
        <v>113</v>
      </c>
      <c r="E94" s="264">
        <v>37692</v>
      </c>
      <c r="F94" s="297">
        <f>C94*E94</f>
        <v>37692</v>
      </c>
      <c r="G94" s="298">
        <f>C94*E94</f>
        <v>37692</v>
      </c>
      <c r="H94" s="294"/>
      <c r="I94" s="294"/>
      <c r="J94" s="294"/>
      <c r="K94" s="400"/>
      <c r="L94" s="239"/>
      <c r="M94" s="239"/>
      <c r="N94" s="239"/>
      <c r="O94" s="239"/>
      <c r="P94" s="239"/>
      <c r="Q94" s="239"/>
      <c r="R94" s="239"/>
      <c r="S94" s="239"/>
      <c r="T94" s="239"/>
      <c r="U94" s="239"/>
      <c r="V94" s="239"/>
      <c r="W94" s="239"/>
      <c r="X94" s="239"/>
      <c r="Y94" s="239"/>
      <c r="Z94" s="239"/>
      <c r="AA94" s="239"/>
      <c r="AB94" s="239"/>
      <c r="AC94" s="239"/>
      <c r="AD94" s="239"/>
    </row>
    <row r="95" spans="1:30" ht="13.8" x14ac:dyDescent="0.25">
      <c r="A95" s="303"/>
      <c r="B95" s="304" t="s">
        <v>128</v>
      </c>
      <c r="C95" s="306"/>
      <c r="D95" s="306"/>
      <c r="E95" s="307"/>
      <c r="F95" s="307">
        <f t="shared" ref="F95:G95" si="27">F84+F93</f>
        <v>81442</v>
      </c>
      <c r="G95" s="293">
        <f t="shared" si="27"/>
        <v>81442</v>
      </c>
      <c r="H95" s="294"/>
      <c r="I95" s="294"/>
      <c r="J95" s="294"/>
      <c r="K95" s="400"/>
      <c r="L95" s="239"/>
      <c r="M95" s="239"/>
      <c r="N95" s="239"/>
      <c r="O95" s="239"/>
      <c r="P95" s="239"/>
      <c r="Q95" s="239"/>
      <c r="R95" s="239"/>
      <c r="S95" s="239"/>
      <c r="T95" s="239"/>
      <c r="U95" s="239"/>
      <c r="V95" s="239"/>
      <c r="W95" s="239"/>
      <c r="X95" s="239"/>
      <c r="Y95" s="239"/>
      <c r="Z95" s="239"/>
      <c r="AA95" s="239"/>
      <c r="AB95" s="239"/>
      <c r="AC95" s="239"/>
      <c r="AD95" s="239"/>
    </row>
    <row r="96" spans="1:30" ht="13.8" x14ac:dyDescent="0.25">
      <c r="A96" s="308"/>
      <c r="B96" s="309"/>
      <c r="C96" s="311"/>
      <c r="D96" s="311"/>
      <c r="E96" s="312"/>
      <c r="F96" s="312"/>
      <c r="G96" s="298"/>
      <c r="H96" s="294"/>
      <c r="I96" s="294"/>
      <c r="J96" s="294"/>
      <c r="K96" s="400"/>
      <c r="L96" s="239"/>
      <c r="M96" s="239"/>
      <c r="N96" s="239"/>
      <c r="O96" s="239"/>
      <c r="P96" s="239"/>
      <c r="Q96" s="239"/>
      <c r="R96" s="239"/>
      <c r="S96" s="239"/>
      <c r="T96" s="239"/>
      <c r="U96" s="239"/>
      <c r="V96" s="239"/>
      <c r="W96" s="239"/>
      <c r="X96" s="239"/>
      <c r="Y96" s="239"/>
      <c r="Z96" s="239"/>
      <c r="AA96" s="239"/>
      <c r="AB96" s="239"/>
      <c r="AC96" s="239"/>
      <c r="AD96" s="239"/>
    </row>
    <row r="97" spans="1:30" ht="13.8" x14ac:dyDescent="0.25">
      <c r="A97" s="289" t="s">
        <v>85</v>
      </c>
      <c r="B97" s="290" t="s">
        <v>130</v>
      </c>
      <c r="C97" s="290"/>
      <c r="D97" s="290"/>
      <c r="E97" s="291"/>
      <c r="F97" s="291">
        <f t="shared" ref="F97:G97" si="28">SUM(F98:F102)</f>
        <v>12020</v>
      </c>
      <c r="G97" s="293">
        <f t="shared" si="28"/>
        <v>12020</v>
      </c>
      <c r="H97" s="294"/>
      <c r="I97" s="294"/>
      <c r="J97" s="294"/>
      <c r="K97" s="400"/>
      <c r="L97" s="239"/>
      <c r="M97" s="239"/>
      <c r="N97" s="239"/>
      <c r="O97" s="239"/>
      <c r="P97" s="239"/>
      <c r="Q97" s="239"/>
      <c r="R97" s="239"/>
      <c r="S97" s="239"/>
      <c r="T97" s="239"/>
      <c r="U97" s="239"/>
      <c r="V97" s="239"/>
      <c r="W97" s="239"/>
      <c r="X97" s="239"/>
      <c r="Y97" s="239"/>
      <c r="Z97" s="239"/>
      <c r="AA97" s="239"/>
      <c r="AB97" s="239"/>
      <c r="AC97" s="239"/>
      <c r="AD97" s="239"/>
    </row>
    <row r="98" spans="1:30" ht="27.6" x14ac:dyDescent="0.25">
      <c r="A98" s="313"/>
      <c r="B98" s="314" t="s">
        <v>131</v>
      </c>
      <c r="C98" s="315">
        <v>1</v>
      </c>
      <c r="D98" s="301" t="s">
        <v>113</v>
      </c>
      <c r="E98" s="316">
        <v>5000</v>
      </c>
      <c r="F98" s="297">
        <f t="shared" ref="F98:F102" si="29">C98*E98</f>
        <v>5000</v>
      </c>
      <c r="G98" s="298">
        <f t="shared" ref="G98:G102" si="30">C98*E98</f>
        <v>5000</v>
      </c>
      <c r="H98" s="294"/>
      <c r="I98" s="294"/>
      <c r="J98" s="294"/>
      <c r="K98" s="400"/>
      <c r="L98" s="239"/>
      <c r="M98" s="239"/>
      <c r="N98" s="239"/>
      <c r="O98" s="239"/>
      <c r="P98" s="239"/>
      <c r="Q98" s="239"/>
      <c r="R98" s="239"/>
      <c r="S98" s="239"/>
      <c r="T98" s="239"/>
      <c r="U98" s="239"/>
      <c r="V98" s="239"/>
      <c r="W98" s="239"/>
      <c r="X98" s="239"/>
      <c r="Y98" s="239"/>
      <c r="Z98" s="239"/>
      <c r="AA98" s="239"/>
      <c r="AB98" s="239"/>
      <c r="AC98" s="239"/>
      <c r="AD98" s="239"/>
    </row>
    <row r="99" spans="1:30" ht="13.8" x14ac:dyDescent="0.25">
      <c r="A99" s="313"/>
      <c r="B99" s="319" t="s">
        <v>132</v>
      </c>
      <c r="C99" s="315">
        <v>1</v>
      </c>
      <c r="D99" s="301" t="s">
        <v>113</v>
      </c>
      <c r="E99" s="316">
        <v>4000</v>
      </c>
      <c r="F99" s="297">
        <f t="shared" si="29"/>
        <v>4000</v>
      </c>
      <c r="G99" s="298">
        <f t="shared" si="30"/>
        <v>4000</v>
      </c>
      <c r="H99" s="294"/>
      <c r="I99" s="294"/>
      <c r="J99" s="294"/>
      <c r="K99" s="400"/>
      <c r="L99" s="239"/>
      <c r="M99" s="239"/>
      <c r="N99" s="239"/>
      <c r="O99" s="239"/>
      <c r="P99" s="239"/>
      <c r="Q99" s="239"/>
      <c r="R99" s="239"/>
      <c r="S99" s="239"/>
      <c r="T99" s="239"/>
      <c r="U99" s="239"/>
      <c r="V99" s="239"/>
      <c r="W99" s="239"/>
      <c r="X99" s="239"/>
      <c r="Y99" s="239"/>
      <c r="Z99" s="239"/>
      <c r="AA99" s="239"/>
      <c r="AB99" s="239"/>
      <c r="AC99" s="239"/>
      <c r="AD99" s="239"/>
    </row>
    <row r="100" spans="1:30" ht="13.8" x14ac:dyDescent="0.25">
      <c r="A100" s="313"/>
      <c r="B100" s="319" t="s">
        <v>133</v>
      </c>
      <c r="C100" s="315">
        <v>3</v>
      </c>
      <c r="D100" s="301" t="s">
        <v>113</v>
      </c>
      <c r="E100" s="316">
        <v>250</v>
      </c>
      <c r="F100" s="297">
        <f t="shared" si="29"/>
        <v>750</v>
      </c>
      <c r="G100" s="298">
        <f t="shared" si="30"/>
        <v>750</v>
      </c>
      <c r="H100" s="294"/>
      <c r="I100" s="294"/>
      <c r="J100" s="294"/>
      <c r="K100" s="400"/>
      <c r="L100" s="239"/>
      <c r="M100" s="239"/>
      <c r="N100" s="239"/>
      <c r="O100" s="239"/>
      <c r="P100" s="239"/>
      <c r="Q100" s="239"/>
      <c r="R100" s="239"/>
      <c r="S100" s="239"/>
      <c r="T100" s="239"/>
      <c r="U100" s="239"/>
      <c r="V100" s="239"/>
      <c r="W100" s="239"/>
      <c r="X100" s="239"/>
      <c r="Y100" s="239"/>
      <c r="Z100" s="239"/>
      <c r="AA100" s="239"/>
      <c r="AB100" s="239"/>
      <c r="AC100" s="239"/>
      <c r="AD100" s="239"/>
    </row>
    <row r="101" spans="1:30" ht="13.8" x14ac:dyDescent="0.25">
      <c r="A101" s="313"/>
      <c r="B101" s="319" t="s">
        <v>134</v>
      </c>
      <c r="C101" s="315">
        <v>1</v>
      </c>
      <c r="D101" s="301" t="s">
        <v>113</v>
      </c>
      <c r="E101" s="316">
        <v>750</v>
      </c>
      <c r="F101" s="297">
        <f t="shared" si="29"/>
        <v>750</v>
      </c>
      <c r="G101" s="298">
        <f t="shared" si="30"/>
        <v>750</v>
      </c>
      <c r="H101" s="294"/>
      <c r="I101" s="294"/>
      <c r="J101" s="294"/>
      <c r="K101" s="400"/>
      <c r="L101" s="239"/>
      <c r="M101" s="239"/>
      <c r="N101" s="239"/>
      <c r="O101" s="239"/>
      <c r="P101" s="239"/>
      <c r="Q101" s="239"/>
      <c r="R101" s="239"/>
      <c r="S101" s="239"/>
      <c r="T101" s="239"/>
      <c r="U101" s="239"/>
      <c r="V101" s="239"/>
      <c r="W101" s="239"/>
      <c r="X101" s="239"/>
      <c r="Y101" s="239"/>
      <c r="Z101" s="239"/>
      <c r="AA101" s="239"/>
      <c r="AB101" s="239"/>
      <c r="AC101" s="239"/>
      <c r="AD101" s="239"/>
    </row>
    <row r="102" spans="1:30" ht="13.8" x14ac:dyDescent="0.25">
      <c r="A102" s="313"/>
      <c r="B102" s="319" t="s">
        <v>338</v>
      </c>
      <c r="C102" s="315">
        <v>1</v>
      </c>
      <c r="D102" s="301" t="s">
        <v>113</v>
      </c>
      <c r="E102" s="316">
        <v>1520</v>
      </c>
      <c r="F102" s="297">
        <f t="shared" si="29"/>
        <v>1520</v>
      </c>
      <c r="G102" s="298">
        <f t="shared" si="30"/>
        <v>1520</v>
      </c>
      <c r="H102" s="294"/>
      <c r="I102" s="294"/>
      <c r="J102" s="294"/>
      <c r="K102" s="400"/>
      <c r="L102" s="239"/>
      <c r="M102" s="239"/>
      <c r="N102" s="239"/>
      <c r="O102" s="239"/>
      <c r="P102" s="239"/>
      <c r="Q102" s="239"/>
      <c r="R102" s="239"/>
      <c r="S102" s="239"/>
      <c r="T102" s="239"/>
      <c r="U102" s="239"/>
      <c r="V102" s="239"/>
      <c r="W102" s="239"/>
      <c r="X102" s="239"/>
      <c r="Y102" s="239"/>
      <c r="Z102" s="239"/>
      <c r="AA102" s="239"/>
      <c r="AB102" s="239"/>
      <c r="AC102" s="239"/>
      <c r="AD102" s="239"/>
    </row>
    <row r="103" spans="1:30" ht="13.8" x14ac:dyDescent="0.25">
      <c r="A103" s="289" t="s">
        <v>129</v>
      </c>
      <c r="B103" s="290" t="s">
        <v>138</v>
      </c>
      <c r="C103" s="290"/>
      <c r="D103" s="290"/>
      <c r="E103" s="291"/>
      <c r="F103" s="291">
        <f t="shared" ref="F103:G103" si="31">F104</f>
        <v>8100</v>
      </c>
      <c r="G103" s="293">
        <f t="shared" si="31"/>
        <v>8100</v>
      </c>
      <c r="H103" s="294"/>
      <c r="I103" s="294"/>
      <c r="J103" s="294"/>
      <c r="K103" s="400"/>
      <c r="L103" s="239"/>
      <c r="M103" s="239"/>
      <c r="N103" s="239"/>
      <c r="O103" s="239"/>
      <c r="P103" s="239"/>
      <c r="Q103" s="239"/>
      <c r="R103" s="239"/>
      <c r="S103" s="239"/>
      <c r="T103" s="239"/>
      <c r="U103" s="239"/>
      <c r="V103" s="239"/>
      <c r="W103" s="239"/>
      <c r="X103" s="239"/>
      <c r="Y103" s="239"/>
      <c r="Z103" s="239"/>
      <c r="AA103" s="239"/>
      <c r="AB103" s="239"/>
      <c r="AC103" s="239"/>
      <c r="AD103" s="239"/>
    </row>
    <row r="104" spans="1:30" ht="13.8" x14ac:dyDescent="0.25">
      <c r="A104" s="313"/>
      <c r="B104" s="319" t="s">
        <v>178</v>
      </c>
      <c r="C104" s="315">
        <v>6</v>
      </c>
      <c r="D104" s="301" t="s">
        <v>113</v>
      </c>
      <c r="E104" s="316">
        <v>1350</v>
      </c>
      <c r="F104" s="297">
        <f>C104*E104</f>
        <v>8100</v>
      </c>
      <c r="G104" s="298">
        <f>C104*E104</f>
        <v>8100</v>
      </c>
      <c r="H104" s="294"/>
      <c r="I104" s="294"/>
      <c r="J104" s="294"/>
      <c r="K104" s="400"/>
      <c r="L104" s="239"/>
      <c r="M104" s="239"/>
      <c r="N104" s="239"/>
      <c r="O104" s="239"/>
      <c r="P104" s="239"/>
      <c r="Q104" s="239"/>
      <c r="R104" s="239"/>
      <c r="S104" s="239"/>
      <c r="T104" s="239"/>
      <c r="U104" s="239"/>
      <c r="V104" s="239"/>
      <c r="W104" s="239"/>
      <c r="X104" s="239"/>
      <c r="Y104" s="239"/>
      <c r="Z104" s="239"/>
      <c r="AA104" s="239"/>
      <c r="AB104" s="239"/>
      <c r="AC104" s="239"/>
      <c r="AD104" s="239"/>
    </row>
    <row r="105" spans="1:30" ht="15.75" customHeight="1" x14ac:dyDescent="0.25">
      <c r="A105" s="241"/>
      <c r="B105" s="239"/>
      <c r="C105" s="239"/>
      <c r="D105" s="239"/>
      <c r="E105" s="239"/>
      <c r="F105" s="239"/>
      <c r="G105" s="240"/>
      <c r="H105" s="239"/>
      <c r="I105" s="239"/>
      <c r="J105" s="239"/>
      <c r="K105" s="400"/>
      <c r="L105" s="239"/>
      <c r="M105" s="239"/>
      <c r="N105" s="239"/>
      <c r="O105" s="239"/>
      <c r="P105" s="239"/>
      <c r="Q105" s="239"/>
      <c r="R105" s="239"/>
      <c r="S105" s="239"/>
      <c r="T105" s="239"/>
      <c r="U105" s="239"/>
      <c r="V105" s="239"/>
      <c r="W105" s="239"/>
      <c r="X105" s="239"/>
      <c r="Y105" s="239"/>
      <c r="Z105" s="239"/>
      <c r="AA105" s="239"/>
      <c r="AB105" s="239"/>
      <c r="AC105" s="239"/>
      <c r="AD105" s="239"/>
    </row>
    <row r="106" spans="1:30" ht="15.75" customHeight="1" x14ac:dyDescent="0.25">
      <c r="A106" s="241"/>
      <c r="B106" s="239"/>
      <c r="C106" s="239"/>
      <c r="D106" s="239"/>
      <c r="E106" s="239"/>
      <c r="F106" s="239"/>
      <c r="G106" s="240"/>
      <c r="H106" s="239"/>
      <c r="I106" s="239"/>
      <c r="J106" s="239"/>
      <c r="K106" s="400"/>
      <c r="L106" s="239"/>
      <c r="M106" s="239"/>
      <c r="N106" s="239"/>
      <c r="O106" s="239"/>
      <c r="P106" s="239"/>
      <c r="Q106" s="239"/>
      <c r="R106" s="239"/>
      <c r="S106" s="239"/>
      <c r="T106" s="239"/>
      <c r="U106" s="239"/>
      <c r="V106" s="239"/>
      <c r="W106" s="239"/>
      <c r="X106" s="239"/>
      <c r="Y106" s="239"/>
      <c r="Z106" s="239"/>
      <c r="AA106" s="239"/>
      <c r="AB106" s="239"/>
      <c r="AC106" s="239"/>
      <c r="AD106" s="239"/>
    </row>
    <row r="107" spans="1:30" ht="15.75" customHeight="1" x14ac:dyDescent="0.25">
      <c r="A107" s="241"/>
      <c r="B107" s="239"/>
      <c r="C107" s="239"/>
      <c r="D107" s="239"/>
      <c r="E107" s="239"/>
      <c r="F107" s="239"/>
      <c r="G107" s="240"/>
      <c r="H107" s="239"/>
      <c r="I107" s="239"/>
      <c r="J107" s="239"/>
      <c r="K107" s="400"/>
      <c r="L107" s="239"/>
      <c r="M107" s="239"/>
      <c r="N107" s="239"/>
      <c r="O107" s="239"/>
      <c r="P107" s="239"/>
      <c r="Q107" s="239"/>
      <c r="R107" s="239"/>
      <c r="S107" s="239"/>
      <c r="T107" s="239"/>
      <c r="U107" s="239"/>
      <c r="V107" s="239"/>
      <c r="W107" s="239"/>
      <c r="X107" s="239"/>
      <c r="Y107" s="239"/>
      <c r="Z107" s="239"/>
      <c r="AA107" s="239"/>
      <c r="AB107" s="239"/>
      <c r="AC107" s="239"/>
      <c r="AD107" s="239"/>
    </row>
    <row r="108" spans="1:30" ht="15.75" customHeight="1" x14ac:dyDescent="0.25">
      <c r="A108" s="241"/>
      <c r="B108" s="239"/>
      <c r="C108" s="239"/>
      <c r="D108" s="239"/>
      <c r="E108" s="239"/>
      <c r="F108" s="239"/>
      <c r="G108" s="240"/>
      <c r="H108" s="239"/>
      <c r="I108" s="239"/>
      <c r="J108" s="239"/>
      <c r="K108" s="400"/>
      <c r="L108" s="239"/>
      <c r="M108" s="239"/>
      <c r="N108" s="239"/>
      <c r="O108" s="239"/>
      <c r="P108" s="239"/>
      <c r="Q108" s="239"/>
      <c r="R108" s="239"/>
      <c r="S108" s="239"/>
      <c r="T108" s="239"/>
      <c r="U108" s="239"/>
      <c r="V108" s="239"/>
      <c r="W108" s="239"/>
      <c r="X108" s="239"/>
      <c r="Y108" s="239"/>
      <c r="Z108" s="239"/>
      <c r="AA108" s="239"/>
      <c r="AB108" s="239"/>
      <c r="AC108" s="239"/>
      <c r="AD108" s="239"/>
    </row>
    <row r="109" spans="1:30" ht="15.75" customHeight="1" x14ac:dyDescent="0.25">
      <c r="A109" s="241"/>
      <c r="B109" s="239"/>
      <c r="C109" s="239"/>
      <c r="D109" s="239"/>
      <c r="E109" s="239"/>
      <c r="F109" s="239"/>
      <c r="G109" s="240"/>
      <c r="H109" s="239"/>
      <c r="I109" s="239"/>
      <c r="J109" s="239"/>
      <c r="K109" s="400"/>
      <c r="L109" s="239"/>
      <c r="M109" s="239"/>
      <c r="N109" s="239"/>
      <c r="O109" s="239"/>
      <c r="P109" s="239"/>
      <c r="Q109" s="239"/>
      <c r="R109" s="239"/>
      <c r="S109" s="239"/>
      <c r="T109" s="239"/>
      <c r="U109" s="239"/>
      <c r="V109" s="239"/>
      <c r="W109" s="239"/>
      <c r="X109" s="239"/>
      <c r="Y109" s="239"/>
      <c r="Z109" s="239"/>
      <c r="AA109" s="239"/>
      <c r="AB109" s="239"/>
      <c r="AC109" s="239"/>
      <c r="AD109" s="239"/>
    </row>
    <row r="110" spans="1:30" ht="15.75" customHeight="1" x14ac:dyDescent="0.25">
      <c r="A110" s="241"/>
      <c r="B110" s="239"/>
      <c r="C110" s="239"/>
      <c r="D110" s="239"/>
      <c r="E110" s="239"/>
      <c r="F110" s="239"/>
      <c r="G110" s="240"/>
      <c r="H110" s="239"/>
      <c r="I110" s="239"/>
      <c r="J110" s="239"/>
      <c r="K110" s="400"/>
      <c r="L110" s="239"/>
      <c r="M110" s="239"/>
      <c r="N110" s="239"/>
      <c r="O110" s="239"/>
      <c r="P110" s="239"/>
      <c r="Q110" s="239"/>
      <c r="R110" s="239"/>
      <c r="S110" s="239"/>
      <c r="T110" s="239"/>
      <c r="U110" s="239"/>
      <c r="V110" s="239"/>
      <c r="W110" s="239"/>
      <c r="X110" s="239"/>
      <c r="Y110" s="239"/>
      <c r="Z110" s="239"/>
      <c r="AA110" s="239"/>
      <c r="AB110" s="239"/>
      <c r="AC110" s="239"/>
      <c r="AD110" s="239"/>
    </row>
    <row r="111" spans="1:30" ht="15.75" customHeight="1" x14ac:dyDescent="0.25">
      <c r="A111" s="241"/>
      <c r="B111" s="239"/>
      <c r="C111" s="239"/>
      <c r="D111" s="239"/>
      <c r="E111" s="239"/>
      <c r="F111" s="239"/>
      <c r="G111" s="240"/>
      <c r="H111" s="239"/>
      <c r="I111" s="239"/>
      <c r="J111" s="239"/>
      <c r="K111" s="400"/>
      <c r="L111" s="239"/>
      <c r="M111" s="239"/>
      <c r="N111" s="239"/>
      <c r="O111" s="239"/>
      <c r="P111" s="239"/>
      <c r="Q111" s="239"/>
      <c r="R111" s="239"/>
      <c r="S111" s="239"/>
      <c r="T111" s="239"/>
      <c r="U111" s="239"/>
      <c r="V111" s="239"/>
      <c r="W111" s="239"/>
      <c r="X111" s="239"/>
      <c r="Y111" s="239"/>
      <c r="Z111" s="239"/>
      <c r="AA111" s="239"/>
      <c r="AB111" s="239"/>
      <c r="AC111" s="239"/>
      <c r="AD111" s="239"/>
    </row>
    <row r="112" spans="1:30" ht="15.75" customHeight="1" x14ac:dyDescent="0.25">
      <c r="A112" s="241"/>
      <c r="B112" s="239"/>
      <c r="C112" s="239"/>
      <c r="D112" s="239"/>
      <c r="E112" s="239"/>
      <c r="F112" s="239"/>
      <c r="G112" s="240"/>
      <c r="H112" s="239"/>
      <c r="I112" s="239"/>
      <c r="J112" s="239"/>
      <c r="K112" s="400"/>
      <c r="L112" s="239"/>
      <c r="M112" s="239"/>
      <c r="N112" s="239"/>
      <c r="O112" s="239"/>
      <c r="P112" s="239"/>
      <c r="Q112" s="239"/>
      <c r="R112" s="239"/>
      <c r="S112" s="239"/>
      <c r="T112" s="239"/>
      <c r="U112" s="239"/>
      <c r="V112" s="239"/>
      <c r="W112" s="239"/>
      <c r="X112" s="239"/>
      <c r="Y112" s="239"/>
      <c r="Z112" s="239"/>
      <c r="AA112" s="239"/>
      <c r="AB112" s="239"/>
      <c r="AC112" s="239"/>
      <c r="AD112" s="239"/>
    </row>
    <row r="113" spans="1:30" ht="15.75" customHeight="1" x14ac:dyDescent="0.25">
      <c r="A113" s="241"/>
      <c r="B113" s="239"/>
      <c r="C113" s="239"/>
      <c r="D113" s="239"/>
      <c r="E113" s="239"/>
      <c r="F113" s="239"/>
      <c r="G113" s="240"/>
      <c r="H113" s="239"/>
      <c r="I113" s="239"/>
      <c r="J113" s="239"/>
      <c r="K113" s="400"/>
      <c r="L113" s="239"/>
      <c r="M113" s="239"/>
      <c r="N113" s="239"/>
      <c r="O113" s="239"/>
      <c r="P113" s="239"/>
      <c r="Q113" s="239"/>
      <c r="R113" s="239"/>
      <c r="S113" s="239"/>
      <c r="T113" s="239"/>
      <c r="U113" s="239"/>
      <c r="V113" s="239"/>
      <c r="W113" s="239"/>
      <c r="X113" s="239"/>
      <c r="Y113" s="239"/>
      <c r="Z113" s="239"/>
      <c r="AA113" s="239"/>
      <c r="AB113" s="239"/>
      <c r="AC113" s="239"/>
      <c r="AD113" s="239"/>
    </row>
    <row r="114" spans="1:30" ht="15.75" customHeight="1" x14ac:dyDescent="0.25">
      <c r="A114" s="241"/>
      <c r="B114" s="239"/>
      <c r="C114" s="239"/>
      <c r="D114" s="239"/>
      <c r="E114" s="239"/>
      <c r="F114" s="239"/>
      <c r="G114" s="240"/>
      <c r="H114" s="239"/>
      <c r="I114" s="239"/>
      <c r="J114" s="239"/>
      <c r="K114" s="400"/>
      <c r="L114" s="239"/>
      <c r="M114" s="239"/>
      <c r="N114" s="239"/>
      <c r="O114" s="239"/>
      <c r="P114" s="239"/>
      <c r="Q114" s="239"/>
      <c r="R114" s="239"/>
      <c r="S114" s="239"/>
      <c r="T114" s="239"/>
      <c r="U114" s="239"/>
      <c r="V114" s="239"/>
      <c r="W114" s="239"/>
      <c r="X114" s="239"/>
      <c r="Y114" s="239"/>
      <c r="Z114" s="239"/>
      <c r="AA114" s="239"/>
      <c r="AB114" s="239"/>
      <c r="AC114" s="239"/>
      <c r="AD114" s="239"/>
    </row>
    <row r="115" spans="1:30" ht="15.75" customHeight="1" x14ac:dyDescent="0.25">
      <c r="A115" s="241"/>
      <c r="B115" s="239"/>
      <c r="C115" s="239"/>
      <c r="D115" s="239"/>
      <c r="E115" s="239"/>
      <c r="F115" s="239"/>
      <c r="G115" s="240"/>
      <c r="H115" s="239"/>
      <c r="I115" s="239"/>
      <c r="J115" s="239"/>
      <c r="K115" s="400"/>
      <c r="L115" s="239"/>
      <c r="M115" s="239"/>
      <c r="N115" s="239"/>
      <c r="O115" s="239"/>
      <c r="P115" s="239"/>
      <c r="Q115" s="239"/>
      <c r="R115" s="239"/>
      <c r="S115" s="239"/>
      <c r="T115" s="239"/>
      <c r="U115" s="239"/>
      <c r="V115" s="239"/>
      <c r="W115" s="239"/>
      <c r="X115" s="239"/>
      <c r="Y115" s="239"/>
      <c r="Z115" s="239"/>
      <c r="AA115" s="239"/>
      <c r="AB115" s="239"/>
      <c r="AC115" s="239"/>
      <c r="AD115" s="239"/>
    </row>
    <row r="116" spans="1:30" ht="15.75" customHeight="1" x14ac:dyDescent="0.25">
      <c r="A116" s="241"/>
      <c r="B116" s="239"/>
      <c r="C116" s="239"/>
      <c r="D116" s="239"/>
      <c r="E116" s="239"/>
      <c r="F116" s="239"/>
      <c r="G116" s="240"/>
      <c r="H116" s="239"/>
      <c r="I116" s="239"/>
      <c r="J116" s="239"/>
      <c r="K116" s="400"/>
      <c r="L116" s="239"/>
      <c r="M116" s="239"/>
      <c r="N116" s="239"/>
      <c r="O116" s="239"/>
      <c r="P116" s="239"/>
      <c r="Q116" s="239"/>
      <c r="R116" s="239"/>
      <c r="S116" s="239"/>
      <c r="T116" s="239"/>
      <c r="U116" s="239"/>
      <c r="V116" s="239"/>
      <c r="W116" s="239"/>
      <c r="X116" s="239"/>
      <c r="Y116" s="239"/>
      <c r="Z116" s="239"/>
      <c r="AA116" s="239"/>
      <c r="AB116" s="239"/>
      <c r="AC116" s="239"/>
      <c r="AD116" s="239"/>
    </row>
    <row r="117" spans="1:30" ht="15.75" customHeight="1" x14ac:dyDescent="0.25">
      <c r="A117" s="241"/>
      <c r="B117" s="239"/>
      <c r="C117" s="239"/>
      <c r="D117" s="239"/>
      <c r="E117" s="239"/>
      <c r="F117" s="239"/>
      <c r="G117" s="240"/>
      <c r="H117" s="239"/>
      <c r="I117" s="239"/>
      <c r="J117" s="239"/>
      <c r="K117" s="400"/>
      <c r="L117" s="239"/>
      <c r="M117" s="239"/>
      <c r="N117" s="239"/>
      <c r="O117" s="239"/>
      <c r="P117" s="239"/>
      <c r="Q117" s="239"/>
      <c r="R117" s="239"/>
      <c r="S117" s="239"/>
      <c r="T117" s="239"/>
      <c r="U117" s="239"/>
      <c r="V117" s="239"/>
      <c r="W117" s="239"/>
      <c r="X117" s="239"/>
      <c r="Y117" s="239"/>
      <c r="Z117" s="239"/>
      <c r="AA117" s="239"/>
      <c r="AB117" s="239"/>
      <c r="AC117" s="239"/>
      <c r="AD117" s="239"/>
    </row>
    <row r="118" spans="1:30" ht="15.75" customHeight="1" x14ac:dyDescent="0.25">
      <c r="A118" s="241"/>
      <c r="B118" s="239"/>
      <c r="C118" s="239"/>
      <c r="D118" s="239"/>
      <c r="E118" s="239"/>
      <c r="F118" s="239"/>
      <c r="G118" s="240"/>
      <c r="H118" s="239"/>
      <c r="I118" s="239"/>
      <c r="J118" s="239"/>
      <c r="K118" s="400"/>
      <c r="L118" s="239"/>
      <c r="M118" s="239"/>
      <c r="N118" s="239"/>
      <c r="O118" s="239"/>
      <c r="P118" s="239"/>
      <c r="Q118" s="239"/>
      <c r="R118" s="239"/>
      <c r="S118" s="239"/>
      <c r="T118" s="239"/>
      <c r="U118" s="239"/>
      <c r="V118" s="239"/>
      <c r="W118" s="239"/>
      <c r="X118" s="239"/>
      <c r="Y118" s="239"/>
      <c r="Z118" s="239"/>
      <c r="AA118" s="239"/>
      <c r="AB118" s="239"/>
      <c r="AC118" s="239"/>
      <c r="AD118" s="239"/>
    </row>
    <row r="119" spans="1:30" ht="15.75" customHeight="1" x14ac:dyDescent="0.25">
      <c r="A119" s="241"/>
      <c r="B119" s="239"/>
      <c r="C119" s="239"/>
      <c r="D119" s="239"/>
      <c r="E119" s="239"/>
      <c r="F119" s="239"/>
      <c r="G119" s="240"/>
      <c r="H119" s="239"/>
      <c r="I119" s="239"/>
      <c r="J119" s="239"/>
      <c r="K119" s="400"/>
      <c r="L119" s="239"/>
      <c r="M119" s="239"/>
      <c r="N119" s="239"/>
      <c r="O119" s="239"/>
      <c r="P119" s="239"/>
      <c r="Q119" s="239"/>
      <c r="R119" s="239"/>
      <c r="S119" s="239"/>
      <c r="T119" s="239"/>
      <c r="U119" s="239"/>
      <c r="V119" s="239"/>
      <c r="W119" s="239"/>
      <c r="X119" s="239"/>
      <c r="Y119" s="239"/>
      <c r="Z119" s="239"/>
      <c r="AA119" s="239"/>
      <c r="AB119" s="239"/>
      <c r="AC119" s="239"/>
      <c r="AD119" s="239"/>
    </row>
    <row r="120" spans="1:30" ht="15.75" customHeight="1" x14ac:dyDescent="0.25">
      <c r="A120" s="241"/>
      <c r="B120" s="239"/>
      <c r="C120" s="239"/>
      <c r="D120" s="239"/>
      <c r="E120" s="239"/>
      <c r="F120" s="239"/>
      <c r="G120" s="240"/>
      <c r="H120" s="239"/>
      <c r="I120" s="239"/>
      <c r="J120" s="239"/>
      <c r="K120" s="400"/>
      <c r="L120" s="239"/>
      <c r="M120" s="239"/>
      <c r="N120" s="239"/>
      <c r="O120" s="239"/>
      <c r="P120" s="239"/>
      <c r="Q120" s="239"/>
      <c r="R120" s="239"/>
      <c r="S120" s="239"/>
      <c r="T120" s="239"/>
      <c r="U120" s="239"/>
      <c r="V120" s="239"/>
      <c r="W120" s="239"/>
      <c r="X120" s="239"/>
      <c r="Y120" s="239"/>
      <c r="Z120" s="239"/>
      <c r="AA120" s="239"/>
      <c r="AB120" s="239"/>
      <c r="AC120" s="239"/>
      <c r="AD120" s="239"/>
    </row>
    <row r="121" spans="1:30" ht="15.75" customHeight="1" x14ac:dyDescent="0.25">
      <c r="A121" s="241"/>
      <c r="B121" s="239"/>
      <c r="C121" s="239"/>
      <c r="D121" s="239"/>
      <c r="E121" s="239"/>
      <c r="F121" s="239"/>
      <c r="G121" s="240"/>
      <c r="H121" s="239"/>
      <c r="I121" s="239"/>
      <c r="J121" s="239"/>
      <c r="K121" s="400"/>
      <c r="L121" s="239"/>
      <c r="M121" s="239"/>
      <c r="N121" s="239"/>
      <c r="O121" s="239"/>
      <c r="P121" s="239"/>
      <c r="Q121" s="239"/>
      <c r="R121" s="239"/>
      <c r="S121" s="239"/>
      <c r="T121" s="239"/>
      <c r="U121" s="239"/>
      <c r="V121" s="239"/>
      <c r="W121" s="239"/>
      <c r="X121" s="239"/>
      <c r="Y121" s="239"/>
      <c r="Z121" s="239"/>
      <c r="AA121" s="239"/>
      <c r="AB121" s="239"/>
      <c r="AC121" s="239"/>
      <c r="AD121" s="239"/>
    </row>
    <row r="122" spans="1:30" ht="15.75" customHeight="1" x14ac:dyDescent="0.25">
      <c r="A122" s="241"/>
      <c r="B122" s="239"/>
      <c r="C122" s="239"/>
      <c r="D122" s="239"/>
      <c r="E122" s="239"/>
      <c r="F122" s="239"/>
      <c r="G122" s="240"/>
      <c r="H122" s="239"/>
      <c r="I122" s="239"/>
      <c r="J122" s="239"/>
      <c r="K122" s="400"/>
      <c r="L122" s="239"/>
      <c r="M122" s="239"/>
      <c r="N122" s="239"/>
      <c r="O122" s="239"/>
      <c r="P122" s="239"/>
      <c r="Q122" s="239"/>
      <c r="R122" s="239"/>
      <c r="S122" s="239"/>
      <c r="T122" s="239"/>
      <c r="U122" s="239"/>
      <c r="V122" s="239"/>
      <c r="W122" s="239"/>
      <c r="X122" s="239"/>
      <c r="Y122" s="239"/>
      <c r="Z122" s="239"/>
      <c r="AA122" s="239"/>
      <c r="AB122" s="239"/>
      <c r="AC122" s="239"/>
      <c r="AD122" s="239"/>
    </row>
    <row r="123" spans="1:30" ht="15.75" customHeight="1" x14ac:dyDescent="0.25">
      <c r="A123" s="241"/>
      <c r="B123" s="239"/>
      <c r="C123" s="239"/>
      <c r="D123" s="239"/>
      <c r="E123" s="239"/>
      <c r="F123" s="239"/>
      <c r="G123" s="240"/>
      <c r="H123" s="239"/>
      <c r="I123" s="239"/>
      <c r="J123" s="239"/>
      <c r="K123" s="400"/>
      <c r="L123" s="239"/>
      <c r="M123" s="239"/>
      <c r="N123" s="239"/>
      <c r="O123" s="239"/>
      <c r="P123" s="239"/>
      <c r="Q123" s="239"/>
      <c r="R123" s="239"/>
      <c r="S123" s="239"/>
      <c r="T123" s="239"/>
      <c r="U123" s="239"/>
      <c r="V123" s="239"/>
      <c r="W123" s="239"/>
      <c r="X123" s="239"/>
      <c r="Y123" s="239"/>
      <c r="Z123" s="239"/>
      <c r="AA123" s="239"/>
      <c r="AB123" s="239"/>
      <c r="AC123" s="239"/>
      <c r="AD123" s="239"/>
    </row>
    <row r="124" spans="1:30" ht="15.75" customHeight="1" x14ac:dyDescent="0.25">
      <c r="A124" s="241"/>
      <c r="B124" s="239"/>
      <c r="C124" s="239"/>
      <c r="D124" s="239"/>
      <c r="E124" s="239"/>
      <c r="F124" s="239"/>
      <c r="G124" s="240"/>
      <c r="H124" s="239"/>
      <c r="I124" s="239"/>
      <c r="J124" s="239"/>
      <c r="K124" s="400"/>
      <c r="L124" s="239"/>
      <c r="M124" s="239"/>
      <c r="N124" s="239"/>
      <c r="O124" s="239"/>
      <c r="P124" s="239"/>
      <c r="Q124" s="239"/>
      <c r="R124" s="239"/>
      <c r="S124" s="239"/>
      <c r="T124" s="239"/>
      <c r="U124" s="239"/>
      <c r="V124" s="239"/>
      <c r="W124" s="239"/>
      <c r="X124" s="239"/>
      <c r="Y124" s="239"/>
      <c r="Z124" s="239"/>
      <c r="AA124" s="239"/>
      <c r="AB124" s="239"/>
      <c r="AC124" s="239"/>
      <c r="AD124" s="239"/>
    </row>
    <row r="125" spans="1:30" ht="15.75" customHeight="1" x14ac:dyDescent="0.25">
      <c r="A125" s="241"/>
      <c r="B125" s="239"/>
      <c r="C125" s="239"/>
      <c r="D125" s="239"/>
      <c r="E125" s="239"/>
      <c r="F125" s="239"/>
      <c r="G125" s="240"/>
      <c r="H125" s="239"/>
      <c r="I125" s="239"/>
      <c r="J125" s="239"/>
      <c r="K125" s="400"/>
      <c r="L125" s="239"/>
      <c r="M125" s="239"/>
      <c r="N125" s="239"/>
      <c r="O125" s="239"/>
      <c r="P125" s="239"/>
      <c r="Q125" s="239"/>
      <c r="R125" s="239"/>
      <c r="S125" s="239"/>
      <c r="T125" s="239"/>
      <c r="U125" s="239"/>
      <c r="V125" s="239"/>
      <c r="W125" s="239"/>
      <c r="X125" s="239"/>
      <c r="Y125" s="239"/>
      <c r="Z125" s="239"/>
      <c r="AA125" s="239"/>
      <c r="AB125" s="239"/>
      <c r="AC125" s="239"/>
      <c r="AD125" s="239"/>
    </row>
    <row r="126" spans="1:30" ht="15.75" customHeight="1" x14ac:dyDescent="0.25">
      <c r="A126" s="241"/>
      <c r="B126" s="239"/>
      <c r="C126" s="239"/>
      <c r="D126" s="239"/>
      <c r="E126" s="239"/>
      <c r="F126" s="239"/>
      <c r="G126" s="240"/>
      <c r="H126" s="239"/>
      <c r="I126" s="239"/>
      <c r="J126" s="239"/>
      <c r="K126" s="400"/>
      <c r="L126" s="239"/>
      <c r="M126" s="239"/>
      <c r="N126" s="239"/>
      <c r="O126" s="239"/>
      <c r="P126" s="239"/>
      <c r="Q126" s="239"/>
      <c r="R126" s="239"/>
      <c r="S126" s="239"/>
      <c r="T126" s="239"/>
      <c r="U126" s="239"/>
      <c r="V126" s="239"/>
      <c r="W126" s="239"/>
      <c r="X126" s="239"/>
      <c r="Y126" s="239"/>
      <c r="Z126" s="239"/>
      <c r="AA126" s="239"/>
      <c r="AB126" s="239"/>
      <c r="AC126" s="239"/>
      <c r="AD126" s="239"/>
    </row>
    <row r="127" spans="1:30" ht="15.75" customHeight="1" x14ac:dyDescent="0.25">
      <c r="A127" s="241"/>
      <c r="B127" s="239"/>
      <c r="C127" s="239"/>
      <c r="D127" s="239"/>
      <c r="E127" s="239"/>
      <c r="F127" s="239"/>
      <c r="G127" s="240"/>
      <c r="H127" s="239"/>
      <c r="I127" s="239"/>
      <c r="J127" s="239"/>
      <c r="K127" s="400"/>
      <c r="L127" s="239"/>
      <c r="M127" s="239"/>
      <c r="N127" s="239"/>
      <c r="O127" s="239"/>
      <c r="P127" s="239"/>
      <c r="Q127" s="239"/>
      <c r="R127" s="239"/>
      <c r="S127" s="239"/>
      <c r="T127" s="239"/>
      <c r="U127" s="239"/>
      <c r="V127" s="239"/>
      <c r="W127" s="239"/>
      <c r="X127" s="239"/>
      <c r="Y127" s="239"/>
      <c r="Z127" s="239"/>
      <c r="AA127" s="239"/>
      <c r="AB127" s="239"/>
      <c r="AC127" s="239"/>
      <c r="AD127" s="239"/>
    </row>
    <row r="128" spans="1:30" ht="15.75" customHeight="1" x14ac:dyDescent="0.25">
      <c r="A128" s="241"/>
      <c r="B128" s="239"/>
      <c r="C128" s="239"/>
      <c r="D128" s="239"/>
      <c r="E128" s="239"/>
      <c r="F128" s="239"/>
      <c r="G128" s="240"/>
      <c r="H128" s="239"/>
      <c r="I128" s="239"/>
      <c r="J128" s="239"/>
      <c r="K128" s="400"/>
      <c r="L128" s="239"/>
      <c r="M128" s="239"/>
      <c r="N128" s="239"/>
      <c r="O128" s="239"/>
      <c r="P128" s="239"/>
      <c r="Q128" s="239"/>
      <c r="R128" s="239"/>
      <c r="S128" s="239"/>
      <c r="T128" s="239"/>
      <c r="U128" s="239"/>
      <c r="V128" s="239"/>
      <c r="W128" s="239"/>
      <c r="X128" s="239"/>
      <c r="Y128" s="239"/>
      <c r="Z128" s="239"/>
      <c r="AA128" s="239"/>
      <c r="AB128" s="239"/>
      <c r="AC128" s="239"/>
      <c r="AD128" s="239"/>
    </row>
    <row r="129" spans="1:30" ht="15.75" customHeight="1" x14ac:dyDescent="0.25">
      <c r="A129" s="241"/>
      <c r="B129" s="239"/>
      <c r="C129" s="239"/>
      <c r="D129" s="239"/>
      <c r="E129" s="239"/>
      <c r="F129" s="239"/>
      <c r="G129" s="240"/>
      <c r="H129" s="239"/>
      <c r="I129" s="239"/>
      <c r="J129" s="239"/>
      <c r="K129" s="400"/>
      <c r="L129" s="239"/>
      <c r="M129" s="239"/>
      <c r="N129" s="239"/>
      <c r="O129" s="239"/>
      <c r="P129" s="239"/>
      <c r="Q129" s="239"/>
      <c r="R129" s="239"/>
      <c r="S129" s="239"/>
      <c r="T129" s="239"/>
      <c r="U129" s="239"/>
      <c r="V129" s="239"/>
      <c r="W129" s="239"/>
      <c r="X129" s="239"/>
      <c r="Y129" s="239"/>
      <c r="Z129" s="239"/>
      <c r="AA129" s="239"/>
      <c r="AB129" s="239"/>
      <c r="AC129" s="239"/>
      <c r="AD129" s="239"/>
    </row>
    <row r="130" spans="1:30" ht="15.75" customHeight="1" x14ac:dyDescent="0.25">
      <c r="A130" s="241"/>
      <c r="B130" s="239"/>
      <c r="C130" s="239"/>
      <c r="D130" s="239"/>
      <c r="E130" s="239"/>
      <c r="F130" s="239"/>
      <c r="G130" s="240"/>
      <c r="H130" s="239"/>
      <c r="I130" s="239"/>
      <c r="J130" s="239"/>
      <c r="K130" s="400"/>
      <c r="L130" s="239"/>
      <c r="M130" s="239"/>
      <c r="N130" s="239"/>
      <c r="O130" s="239"/>
      <c r="P130" s="239"/>
      <c r="Q130" s="239"/>
      <c r="R130" s="239"/>
      <c r="S130" s="239"/>
      <c r="T130" s="239"/>
      <c r="U130" s="239"/>
      <c r="V130" s="239"/>
      <c r="W130" s="239"/>
      <c r="X130" s="239"/>
      <c r="Y130" s="239"/>
      <c r="Z130" s="239"/>
      <c r="AA130" s="239"/>
      <c r="AB130" s="239"/>
      <c r="AC130" s="239"/>
      <c r="AD130" s="239"/>
    </row>
    <row r="131" spans="1:30" ht="15.75" customHeight="1" x14ac:dyDescent="0.25">
      <c r="A131" s="241"/>
      <c r="B131" s="239"/>
      <c r="C131" s="239"/>
      <c r="D131" s="239"/>
      <c r="E131" s="239"/>
      <c r="F131" s="239"/>
      <c r="G131" s="240"/>
      <c r="H131" s="239"/>
      <c r="I131" s="239"/>
      <c r="J131" s="239"/>
      <c r="K131" s="400"/>
      <c r="L131" s="239"/>
      <c r="M131" s="239"/>
      <c r="N131" s="239"/>
      <c r="O131" s="239"/>
      <c r="P131" s="239"/>
      <c r="Q131" s="239"/>
      <c r="R131" s="239"/>
      <c r="S131" s="239"/>
      <c r="T131" s="239"/>
      <c r="U131" s="239"/>
      <c r="V131" s="239"/>
      <c r="W131" s="239"/>
      <c r="X131" s="239"/>
      <c r="Y131" s="239"/>
      <c r="Z131" s="239"/>
      <c r="AA131" s="239"/>
      <c r="AB131" s="239"/>
      <c r="AC131" s="239"/>
      <c r="AD131" s="239"/>
    </row>
    <row r="132" spans="1:30" ht="15.75" customHeight="1" x14ac:dyDescent="0.25">
      <c r="A132" s="241"/>
      <c r="B132" s="239"/>
      <c r="C132" s="239"/>
      <c r="D132" s="239"/>
      <c r="E132" s="239"/>
      <c r="F132" s="239"/>
      <c r="G132" s="240"/>
      <c r="H132" s="239"/>
      <c r="I132" s="239"/>
      <c r="J132" s="239"/>
      <c r="K132" s="400"/>
      <c r="L132" s="239"/>
      <c r="M132" s="239"/>
      <c r="N132" s="239"/>
      <c r="O132" s="239"/>
      <c r="P132" s="239"/>
      <c r="Q132" s="239"/>
      <c r="R132" s="239"/>
      <c r="S132" s="239"/>
      <c r="T132" s="239"/>
      <c r="U132" s="239"/>
      <c r="V132" s="239"/>
      <c r="W132" s="239"/>
      <c r="X132" s="239"/>
      <c r="Y132" s="239"/>
      <c r="Z132" s="239"/>
      <c r="AA132" s="239"/>
      <c r="AB132" s="239"/>
      <c r="AC132" s="239"/>
      <c r="AD132" s="239"/>
    </row>
    <row r="133" spans="1:30" ht="15.75" customHeight="1" x14ac:dyDescent="0.25">
      <c r="A133" s="241"/>
      <c r="B133" s="239"/>
      <c r="C133" s="239"/>
      <c r="D133" s="239"/>
      <c r="E133" s="239"/>
      <c r="F133" s="239"/>
      <c r="G133" s="240"/>
      <c r="H133" s="239"/>
      <c r="I133" s="239"/>
      <c r="J133" s="239"/>
      <c r="K133" s="400"/>
      <c r="L133" s="239"/>
      <c r="M133" s="239"/>
      <c r="N133" s="239"/>
      <c r="O133" s="239"/>
      <c r="P133" s="239"/>
      <c r="Q133" s="239"/>
      <c r="R133" s="239"/>
      <c r="S133" s="239"/>
      <c r="T133" s="239"/>
      <c r="U133" s="239"/>
      <c r="V133" s="239"/>
      <c r="W133" s="239"/>
      <c r="X133" s="239"/>
      <c r="Y133" s="239"/>
      <c r="Z133" s="239"/>
      <c r="AA133" s="239"/>
      <c r="AB133" s="239"/>
      <c r="AC133" s="239"/>
      <c r="AD133" s="239"/>
    </row>
    <row r="134" spans="1:30" ht="15.75" customHeight="1" x14ac:dyDescent="0.25">
      <c r="A134" s="241"/>
      <c r="B134" s="239"/>
      <c r="C134" s="239"/>
      <c r="D134" s="239"/>
      <c r="E134" s="239"/>
      <c r="F134" s="239"/>
      <c r="G134" s="240"/>
      <c r="H134" s="239"/>
      <c r="I134" s="239"/>
      <c r="J134" s="239"/>
      <c r="K134" s="400"/>
      <c r="L134" s="239"/>
      <c r="M134" s="239"/>
      <c r="N134" s="239"/>
      <c r="O134" s="239"/>
      <c r="P134" s="239"/>
      <c r="Q134" s="239"/>
      <c r="R134" s="239"/>
      <c r="S134" s="239"/>
      <c r="T134" s="239"/>
      <c r="U134" s="239"/>
      <c r="V134" s="239"/>
      <c r="W134" s="239"/>
      <c r="X134" s="239"/>
      <c r="Y134" s="239"/>
      <c r="Z134" s="239"/>
      <c r="AA134" s="239"/>
      <c r="AB134" s="239"/>
      <c r="AC134" s="239"/>
      <c r="AD134" s="239"/>
    </row>
    <row r="135" spans="1:30" ht="15.75" customHeight="1" x14ac:dyDescent="0.25">
      <c r="A135" s="241"/>
      <c r="B135" s="239"/>
      <c r="C135" s="239"/>
      <c r="D135" s="239"/>
      <c r="E135" s="239"/>
      <c r="F135" s="239"/>
      <c r="G135" s="240"/>
      <c r="H135" s="239"/>
      <c r="I135" s="239"/>
      <c r="J135" s="239"/>
      <c r="K135" s="400"/>
      <c r="L135" s="239"/>
      <c r="M135" s="239"/>
      <c r="N135" s="239"/>
      <c r="O135" s="239"/>
      <c r="P135" s="239"/>
      <c r="Q135" s="239"/>
      <c r="R135" s="239"/>
      <c r="S135" s="239"/>
      <c r="T135" s="239"/>
      <c r="U135" s="239"/>
      <c r="V135" s="239"/>
      <c r="W135" s="239"/>
      <c r="X135" s="239"/>
      <c r="Y135" s="239"/>
      <c r="Z135" s="239"/>
      <c r="AA135" s="239"/>
      <c r="AB135" s="239"/>
      <c r="AC135" s="239"/>
      <c r="AD135" s="239"/>
    </row>
    <row r="136" spans="1:30" ht="15.75" customHeight="1" x14ac:dyDescent="0.25">
      <c r="A136" s="241"/>
      <c r="B136" s="239"/>
      <c r="C136" s="239"/>
      <c r="D136" s="239"/>
      <c r="E136" s="239"/>
      <c r="F136" s="239"/>
      <c r="G136" s="240"/>
      <c r="H136" s="239"/>
      <c r="I136" s="239"/>
      <c r="J136" s="239"/>
      <c r="K136" s="400"/>
      <c r="L136" s="239"/>
      <c r="M136" s="239"/>
      <c r="N136" s="239"/>
      <c r="O136" s="239"/>
      <c r="P136" s="239"/>
      <c r="Q136" s="239"/>
      <c r="R136" s="239"/>
      <c r="S136" s="239"/>
      <c r="T136" s="239"/>
      <c r="U136" s="239"/>
      <c r="V136" s="239"/>
      <c r="W136" s="239"/>
      <c r="X136" s="239"/>
      <c r="Y136" s="239"/>
      <c r="Z136" s="239"/>
      <c r="AA136" s="239"/>
      <c r="AB136" s="239"/>
      <c r="AC136" s="239"/>
      <c r="AD136" s="239"/>
    </row>
    <row r="137" spans="1:30" ht="15.75" customHeight="1" x14ac:dyDescent="0.25">
      <c r="A137" s="241"/>
      <c r="B137" s="239"/>
      <c r="C137" s="239"/>
      <c r="D137" s="239"/>
      <c r="E137" s="239"/>
      <c r="F137" s="239"/>
      <c r="G137" s="240"/>
      <c r="H137" s="239"/>
      <c r="I137" s="239"/>
      <c r="J137" s="239"/>
      <c r="K137" s="400"/>
      <c r="L137" s="239"/>
      <c r="M137" s="239"/>
      <c r="N137" s="239"/>
      <c r="O137" s="239"/>
      <c r="P137" s="239"/>
      <c r="Q137" s="239"/>
      <c r="R137" s="239"/>
      <c r="S137" s="239"/>
      <c r="T137" s="239"/>
      <c r="U137" s="239"/>
      <c r="V137" s="239"/>
      <c r="W137" s="239"/>
      <c r="X137" s="239"/>
      <c r="Y137" s="239"/>
      <c r="Z137" s="239"/>
      <c r="AA137" s="239"/>
      <c r="AB137" s="239"/>
      <c r="AC137" s="239"/>
      <c r="AD137" s="239"/>
    </row>
    <row r="138" spans="1:30" ht="15.75" customHeight="1" x14ac:dyDescent="0.25">
      <c r="A138" s="241"/>
      <c r="B138" s="239"/>
      <c r="C138" s="239"/>
      <c r="D138" s="239"/>
      <c r="E138" s="239"/>
      <c r="F138" s="239"/>
      <c r="G138" s="240"/>
      <c r="H138" s="239"/>
      <c r="I138" s="239"/>
      <c r="J138" s="239"/>
      <c r="K138" s="400"/>
      <c r="L138" s="239"/>
      <c r="M138" s="239"/>
      <c r="N138" s="239"/>
      <c r="O138" s="239"/>
      <c r="P138" s="239"/>
      <c r="Q138" s="239"/>
      <c r="R138" s="239"/>
      <c r="S138" s="239"/>
      <c r="T138" s="239"/>
      <c r="U138" s="239"/>
      <c r="V138" s="239"/>
      <c r="W138" s="239"/>
      <c r="X138" s="239"/>
      <c r="Y138" s="239"/>
      <c r="Z138" s="239"/>
      <c r="AA138" s="239"/>
      <c r="AB138" s="239"/>
      <c r="AC138" s="239"/>
      <c r="AD138" s="239"/>
    </row>
    <row r="139" spans="1:30" ht="15.75" customHeight="1" x14ac:dyDescent="0.25">
      <c r="A139" s="241"/>
      <c r="B139" s="239"/>
      <c r="C139" s="239"/>
      <c r="D139" s="239"/>
      <c r="E139" s="239"/>
      <c r="F139" s="239"/>
      <c r="G139" s="240"/>
      <c r="H139" s="239"/>
      <c r="I139" s="239"/>
      <c r="J139" s="239"/>
      <c r="K139" s="400"/>
      <c r="L139" s="239"/>
      <c r="M139" s="239"/>
      <c r="N139" s="239"/>
      <c r="O139" s="239"/>
      <c r="P139" s="239"/>
      <c r="Q139" s="239"/>
      <c r="R139" s="239"/>
      <c r="S139" s="239"/>
      <c r="T139" s="239"/>
      <c r="U139" s="239"/>
      <c r="V139" s="239"/>
      <c r="W139" s="239"/>
      <c r="X139" s="239"/>
      <c r="Y139" s="239"/>
      <c r="Z139" s="239"/>
      <c r="AA139" s="239"/>
      <c r="AB139" s="239"/>
      <c r="AC139" s="239"/>
      <c r="AD139" s="239"/>
    </row>
    <row r="140" spans="1:30" ht="15.75" customHeight="1" x14ac:dyDescent="0.25">
      <c r="A140" s="241"/>
      <c r="B140" s="239"/>
      <c r="C140" s="239"/>
      <c r="D140" s="239"/>
      <c r="E140" s="239"/>
      <c r="F140" s="239"/>
      <c r="G140" s="240"/>
      <c r="H140" s="239"/>
      <c r="I140" s="239"/>
      <c r="J140" s="239"/>
      <c r="K140" s="400"/>
      <c r="L140" s="239"/>
      <c r="M140" s="239"/>
      <c r="N140" s="239"/>
      <c r="O140" s="239"/>
      <c r="P140" s="239"/>
      <c r="Q140" s="239"/>
      <c r="R140" s="239"/>
      <c r="S140" s="239"/>
      <c r="T140" s="239"/>
      <c r="U140" s="239"/>
      <c r="V140" s="239"/>
      <c r="W140" s="239"/>
      <c r="X140" s="239"/>
      <c r="Y140" s="239"/>
      <c r="Z140" s="239"/>
      <c r="AA140" s="239"/>
      <c r="AB140" s="239"/>
      <c r="AC140" s="239"/>
      <c r="AD140" s="239"/>
    </row>
    <row r="141" spans="1:30" ht="15.75" customHeight="1" x14ac:dyDescent="0.25">
      <c r="A141" s="241"/>
      <c r="B141" s="239"/>
      <c r="C141" s="239"/>
      <c r="D141" s="239"/>
      <c r="E141" s="239"/>
      <c r="F141" s="239"/>
      <c r="G141" s="240"/>
      <c r="H141" s="239"/>
      <c r="I141" s="239"/>
      <c r="J141" s="239"/>
      <c r="K141" s="400"/>
      <c r="L141" s="239"/>
      <c r="M141" s="239"/>
      <c r="N141" s="239"/>
      <c r="O141" s="239"/>
      <c r="P141" s="239"/>
      <c r="Q141" s="239"/>
      <c r="R141" s="239"/>
      <c r="S141" s="239"/>
      <c r="T141" s="239"/>
      <c r="U141" s="239"/>
      <c r="V141" s="239"/>
      <c r="W141" s="239"/>
      <c r="X141" s="239"/>
      <c r="Y141" s="239"/>
      <c r="Z141" s="239"/>
      <c r="AA141" s="239"/>
      <c r="AB141" s="239"/>
      <c r="AC141" s="239"/>
      <c r="AD141" s="239"/>
    </row>
    <row r="142" spans="1:30" ht="15.75" customHeight="1" x14ac:dyDescent="0.25">
      <c r="A142" s="241"/>
      <c r="B142" s="239"/>
      <c r="C142" s="239"/>
      <c r="D142" s="239"/>
      <c r="E142" s="239"/>
      <c r="F142" s="239"/>
      <c r="G142" s="240"/>
      <c r="H142" s="239"/>
      <c r="I142" s="239"/>
      <c r="J142" s="239"/>
      <c r="K142" s="400"/>
      <c r="L142" s="239"/>
      <c r="M142" s="239"/>
      <c r="N142" s="239"/>
      <c r="O142" s="239"/>
      <c r="P142" s="239"/>
      <c r="Q142" s="239"/>
      <c r="R142" s="239"/>
      <c r="S142" s="239"/>
      <c r="T142" s="239"/>
      <c r="U142" s="239"/>
      <c r="V142" s="239"/>
      <c r="W142" s="239"/>
      <c r="X142" s="239"/>
      <c r="Y142" s="239"/>
      <c r="Z142" s="239"/>
      <c r="AA142" s="239"/>
      <c r="AB142" s="239"/>
      <c r="AC142" s="239"/>
      <c r="AD142" s="239"/>
    </row>
    <row r="143" spans="1:30" ht="15.75" customHeight="1" x14ac:dyDescent="0.25">
      <c r="A143" s="241"/>
      <c r="B143" s="239"/>
      <c r="C143" s="239"/>
      <c r="D143" s="239"/>
      <c r="E143" s="239"/>
      <c r="F143" s="239"/>
      <c r="G143" s="240"/>
      <c r="H143" s="239"/>
      <c r="I143" s="239"/>
      <c r="J143" s="239"/>
      <c r="K143" s="400"/>
      <c r="L143" s="239"/>
      <c r="M143" s="239"/>
      <c r="N143" s="239"/>
      <c r="O143" s="239"/>
      <c r="P143" s="239"/>
      <c r="Q143" s="239"/>
      <c r="R143" s="239"/>
      <c r="S143" s="239"/>
      <c r="T143" s="239"/>
      <c r="U143" s="239"/>
      <c r="V143" s="239"/>
      <c r="W143" s="239"/>
      <c r="X143" s="239"/>
      <c r="Y143" s="239"/>
      <c r="Z143" s="239"/>
      <c r="AA143" s="239"/>
      <c r="AB143" s="239"/>
      <c r="AC143" s="239"/>
      <c r="AD143" s="239"/>
    </row>
    <row r="144" spans="1:30" ht="15.75" customHeight="1" x14ac:dyDescent="0.25">
      <c r="A144" s="241"/>
      <c r="B144" s="239"/>
      <c r="C144" s="239"/>
      <c r="D144" s="239"/>
      <c r="E144" s="239"/>
      <c r="F144" s="239"/>
      <c r="G144" s="240"/>
      <c r="H144" s="239"/>
      <c r="I144" s="239"/>
      <c r="J144" s="239"/>
      <c r="K144" s="400"/>
      <c r="L144" s="239"/>
      <c r="M144" s="239"/>
      <c r="N144" s="239"/>
      <c r="O144" s="239"/>
      <c r="P144" s="239"/>
      <c r="Q144" s="239"/>
      <c r="R144" s="239"/>
      <c r="S144" s="239"/>
      <c r="T144" s="239"/>
      <c r="U144" s="239"/>
      <c r="V144" s="239"/>
      <c r="W144" s="239"/>
      <c r="X144" s="239"/>
      <c r="Y144" s="239"/>
      <c r="Z144" s="239"/>
      <c r="AA144" s="239"/>
      <c r="AB144" s="239"/>
      <c r="AC144" s="239"/>
      <c r="AD144" s="239"/>
    </row>
    <row r="145" spans="1:30" ht="15.75" customHeight="1" x14ac:dyDescent="0.25">
      <c r="A145" s="241"/>
      <c r="B145" s="239"/>
      <c r="C145" s="239"/>
      <c r="D145" s="239"/>
      <c r="E145" s="239"/>
      <c r="F145" s="239"/>
      <c r="G145" s="240"/>
      <c r="H145" s="239"/>
      <c r="I145" s="239"/>
      <c r="J145" s="239"/>
      <c r="K145" s="400"/>
      <c r="L145" s="239"/>
      <c r="M145" s="239"/>
      <c r="N145" s="239"/>
      <c r="O145" s="239"/>
      <c r="P145" s="239"/>
      <c r="Q145" s="239"/>
      <c r="R145" s="239"/>
      <c r="S145" s="239"/>
      <c r="T145" s="239"/>
      <c r="U145" s="239"/>
      <c r="V145" s="239"/>
      <c r="W145" s="239"/>
      <c r="X145" s="239"/>
      <c r="Y145" s="239"/>
      <c r="Z145" s="239"/>
      <c r="AA145" s="239"/>
      <c r="AB145" s="239"/>
      <c r="AC145" s="239"/>
      <c r="AD145" s="239"/>
    </row>
    <row r="146" spans="1:30" ht="15.75" customHeight="1" x14ac:dyDescent="0.25">
      <c r="A146" s="241"/>
      <c r="B146" s="239"/>
      <c r="C146" s="239"/>
      <c r="D146" s="239"/>
      <c r="E146" s="239"/>
      <c r="F146" s="239"/>
      <c r="G146" s="240"/>
      <c r="H146" s="239"/>
      <c r="I146" s="239"/>
      <c r="J146" s="239"/>
      <c r="K146" s="400"/>
      <c r="L146" s="239"/>
      <c r="M146" s="239"/>
      <c r="N146" s="239"/>
      <c r="O146" s="239"/>
      <c r="P146" s="239"/>
      <c r="Q146" s="239"/>
      <c r="R146" s="239"/>
      <c r="S146" s="239"/>
      <c r="T146" s="239"/>
      <c r="U146" s="239"/>
      <c r="V146" s="239"/>
      <c r="W146" s="239"/>
      <c r="X146" s="239"/>
      <c r="Y146" s="239"/>
      <c r="Z146" s="239"/>
      <c r="AA146" s="239"/>
      <c r="AB146" s="239"/>
      <c r="AC146" s="239"/>
      <c r="AD146" s="239"/>
    </row>
    <row r="147" spans="1:30" ht="15.75" customHeight="1" x14ac:dyDescent="0.25">
      <c r="A147" s="241"/>
      <c r="B147" s="239"/>
      <c r="C147" s="239"/>
      <c r="D147" s="239"/>
      <c r="E147" s="239"/>
      <c r="F147" s="239"/>
      <c r="G147" s="240"/>
      <c r="H147" s="239"/>
      <c r="I147" s="239"/>
      <c r="J147" s="239"/>
      <c r="K147" s="400"/>
      <c r="L147" s="239"/>
      <c r="M147" s="239"/>
      <c r="N147" s="239"/>
      <c r="O147" s="239"/>
      <c r="P147" s="239"/>
      <c r="Q147" s="239"/>
      <c r="R147" s="239"/>
      <c r="S147" s="239"/>
      <c r="T147" s="239"/>
      <c r="U147" s="239"/>
      <c r="V147" s="239"/>
      <c r="W147" s="239"/>
      <c r="X147" s="239"/>
      <c r="Y147" s="239"/>
      <c r="Z147" s="239"/>
      <c r="AA147" s="239"/>
      <c r="AB147" s="239"/>
      <c r="AC147" s="239"/>
      <c r="AD147" s="239"/>
    </row>
    <row r="148" spans="1:30" ht="15.75" customHeight="1" x14ac:dyDescent="0.25">
      <c r="A148" s="241"/>
      <c r="B148" s="239"/>
      <c r="C148" s="239"/>
      <c r="D148" s="239"/>
      <c r="E148" s="239"/>
      <c r="F148" s="239"/>
      <c r="G148" s="240"/>
      <c r="H148" s="239"/>
      <c r="I148" s="239"/>
      <c r="J148" s="239"/>
      <c r="K148" s="400"/>
      <c r="L148" s="239"/>
      <c r="M148" s="239"/>
      <c r="N148" s="239"/>
      <c r="O148" s="239"/>
      <c r="P148" s="239"/>
      <c r="Q148" s="239"/>
      <c r="R148" s="239"/>
      <c r="S148" s="239"/>
      <c r="T148" s="239"/>
      <c r="U148" s="239"/>
      <c r="V148" s="239"/>
      <c r="W148" s="239"/>
      <c r="X148" s="239"/>
      <c r="Y148" s="239"/>
      <c r="Z148" s="239"/>
      <c r="AA148" s="239"/>
      <c r="AB148" s="239"/>
      <c r="AC148" s="239"/>
      <c r="AD148" s="239"/>
    </row>
    <row r="149" spans="1:30" ht="15.75" customHeight="1" x14ac:dyDescent="0.25">
      <c r="A149" s="241"/>
      <c r="B149" s="239"/>
      <c r="C149" s="239"/>
      <c r="D149" s="239"/>
      <c r="E149" s="239"/>
      <c r="F149" s="239"/>
      <c r="G149" s="240"/>
      <c r="H149" s="239"/>
      <c r="I149" s="239"/>
      <c r="J149" s="239"/>
      <c r="K149" s="400"/>
      <c r="L149" s="239"/>
      <c r="M149" s="239"/>
      <c r="N149" s="239"/>
      <c r="O149" s="239"/>
      <c r="P149" s="239"/>
      <c r="Q149" s="239"/>
      <c r="R149" s="239"/>
      <c r="S149" s="239"/>
      <c r="T149" s="239"/>
      <c r="U149" s="239"/>
      <c r="V149" s="239"/>
      <c r="W149" s="239"/>
      <c r="X149" s="239"/>
      <c r="Y149" s="239"/>
      <c r="Z149" s="239"/>
      <c r="AA149" s="239"/>
      <c r="AB149" s="239"/>
      <c r="AC149" s="239"/>
      <c r="AD149" s="239"/>
    </row>
    <row r="150" spans="1:30" ht="15.75" customHeight="1" x14ac:dyDescent="0.25">
      <c r="A150" s="241"/>
      <c r="B150" s="239"/>
      <c r="C150" s="239"/>
      <c r="D150" s="239"/>
      <c r="E150" s="239"/>
      <c r="F150" s="239"/>
      <c r="G150" s="240"/>
      <c r="H150" s="239"/>
      <c r="I150" s="239"/>
      <c r="J150" s="239"/>
      <c r="K150" s="400"/>
      <c r="L150" s="239"/>
      <c r="M150" s="239"/>
      <c r="N150" s="239"/>
      <c r="O150" s="239"/>
      <c r="P150" s="239"/>
      <c r="Q150" s="239"/>
      <c r="R150" s="239"/>
      <c r="S150" s="239"/>
      <c r="T150" s="239"/>
      <c r="U150" s="239"/>
      <c r="V150" s="239"/>
      <c r="W150" s="239"/>
      <c r="X150" s="239"/>
      <c r="Y150" s="239"/>
      <c r="Z150" s="239"/>
      <c r="AA150" s="239"/>
      <c r="AB150" s="239"/>
      <c r="AC150" s="239"/>
      <c r="AD150" s="239"/>
    </row>
    <row r="151" spans="1:30" ht="15.75" customHeight="1" x14ac:dyDescent="0.25">
      <c r="A151" s="241"/>
      <c r="B151" s="239"/>
      <c r="C151" s="239"/>
      <c r="D151" s="239"/>
      <c r="E151" s="239"/>
      <c r="F151" s="239"/>
      <c r="G151" s="240"/>
      <c r="H151" s="239"/>
      <c r="I151" s="239"/>
      <c r="J151" s="239"/>
      <c r="K151" s="400"/>
      <c r="L151" s="239"/>
      <c r="M151" s="239"/>
      <c r="N151" s="239"/>
      <c r="O151" s="239"/>
      <c r="P151" s="239"/>
      <c r="Q151" s="239"/>
      <c r="R151" s="239"/>
      <c r="S151" s="239"/>
      <c r="T151" s="239"/>
      <c r="U151" s="239"/>
      <c r="V151" s="239"/>
      <c r="W151" s="239"/>
      <c r="X151" s="239"/>
      <c r="Y151" s="239"/>
      <c r="Z151" s="239"/>
      <c r="AA151" s="239"/>
      <c r="AB151" s="239"/>
      <c r="AC151" s="239"/>
      <c r="AD151" s="239"/>
    </row>
    <row r="152" spans="1:30" ht="15.75" customHeight="1" x14ac:dyDescent="0.25">
      <c r="A152" s="241"/>
      <c r="B152" s="239"/>
      <c r="C152" s="239"/>
      <c r="D152" s="239"/>
      <c r="E152" s="239"/>
      <c r="F152" s="239"/>
      <c r="G152" s="240"/>
      <c r="H152" s="239"/>
      <c r="I152" s="239"/>
      <c r="J152" s="239"/>
      <c r="K152" s="400"/>
      <c r="L152" s="239"/>
      <c r="M152" s="239"/>
      <c r="N152" s="239"/>
      <c r="O152" s="239"/>
      <c r="P152" s="239"/>
      <c r="Q152" s="239"/>
      <c r="R152" s="239"/>
      <c r="S152" s="239"/>
      <c r="T152" s="239"/>
      <c r="U152" s="239"/>
      <c r="V152" s="239"/>
      <c r="W152" s="239"/>
      <c r="X152" s="239"/>
      <c r="Y152" s="239"/>
      <c r="Z152" s="239"/>
      <c r="AA152" s="239"/>
      <c r="AB152" s="239"/>
      <c r="AC152" s="239"/>
      <c r="AD152" s="239"/>
    </row>
    <row r="153" spans="1:30" ht="15.75" customHeight="1" x14ac:dyDescent="0.25">
      <c r="A153" s="241"/>
      <c r="B153" s="239"/>
      <c r="C153" s="239"/>
      <c r="D153" s="239"/>
      <c r="E153" s="239"/>
      <c r="F153" s="239"/>
      <c r="G153" s="240"/>
      <c r="H153" s="239"/>
      <c r="I153" s="239"/>
      <c r="J153" s="239"/>
      <c r="K153" s="400"/>
      <c r="L153" s="239"/>
      <c r="M153" s="239"/>
      <c r="N153" s="239"/>
      <c r="O153" s="239"/>
      <c r="P153" s="239"/>
      <c r="Q153" s="239"/>
      <c r="R153" s="239"/>
      <c r="S153" s="239"/>
      <c r="T153" s="239"/>
      <c r="U153" s="239"/>
      <c r="V153" s="239"/>
      <c r="W153" s="239"/>
      <c r="X153" s="239"/>
      <c r="Y153" s="239"/>
      <c r="Z153" s="239"/>
      <c r="AA153" s="239"/>
      <c r="AB153" s="239"/>
      <c r="AC153" s="239"/>
      <c r="AD153" s="239"/>
    </row>
    <row r="154" spans="1:30" ht="15.75" customHeight="1" x14ac:dyDescent="0.25">
      <c r="A154" s="241"/>
      <c r="B154" s="239"/>
      <c r="C154" s="239"/>
      <c r="D154" s="239"/>
      <c r="E154" s="239"/>
      <c r="F154" s="239"/>
      <c r="G154" s="240"/>
      <c r="H154" s="239"/>
      <c r="I154" s="239"/>
      <c r="J154" s="239"/>
      <c r="K154" s="400"/>
      <c r="L154" s="239"/>
      <c r="M154" s="239"/>
      <c r="N154" s="239"/>
      <c r="O154" s="239"/>
      <c r="P154" s="239"/>
      <c r="Q154" s="239"/>
      <c r="R154" s="239"/>
      <c r="S154" s="239"/>
      <c r="T154" s="239"/>
      <c r="U154" s="239"/>
      <c r="V154" s="239"/>
      <c r="W154" s="239"/>
      <c r="X154" s="239"/>
      <c r="Y154" s="239"/>
      <c r="Z154" s="239"/>
      <c r="AA154" s="239"/>
      <c r="AB154" s="239"/>
      <c r="AC154" s="239"/>
      <c r="AD154" s="239"/>
    </row>
    <row r="155" spans="1:30" ht="15.75" customHeight="1" x14ac:dyDescent="0.25">
      <c r="A155" s="241"/>
      <c r="B155" s="239"/>
      <c r="C155" s="239"/>
      <c r="D155" s="239"/>
      <c r="E155" s="239"/>
      <c r="F155" s="239"/>
      <c r="G155" s="240"/>
      <c r="H155" s="239"/>
      <c r="I155" s="239"/>
      <c r="J155" s="239"/>
      <c r="K155" s="400"/>
      <c r="L155" s="239"/>
      <c r="M155" s="239"/>
      <c r="N155" s="239"/>
      <c r="O155" s="239"/>
      <c r="P155" s="239"/>
      <c r="Q155" s="239"/>
      <c r="R155" s="239"/>
      <c r="S155" s="239"/>
      <c r="T155" s="239"/>
      <c r="U155" s="239"/>
      <c r="V155" s="239"/>
      <c r="W155" s="239"/>
      <c r="X155" s="239"/>
      <c r="Y155" s="239"/>
      <c r="Z155" s="239"/>
      <c r="AA155" s="239"/>
      <c r="AB155" s="239"/>
      <c r="AC155" s="239"/>
      <c r="AD155" s="239"/>
    </row>
    <row r="156" spans="1:30" ht="15.75" customHeight="1" x14ac:dyDescent="0.25">
      <c r="A156" s="241"/>
      <c r="B156" s="239"/>
      <c r="C156" s="239"/>
      <c r="D156" s="239"/>
      <c r="E156" s="239"/>
      <c r="F156" s="239"/>
      <c r="G156" s="240"/>
      <c r="H156" s="239"/>
      <c r="I156" s="239"/>
      <c r="J156" s="239"/>
      <c r="K156" s="400"/>
      <c r="L156" s="239"/>
      <c r="M156" s="239"/>
      <c r="N156" s="239"/>
      <c r="O156" s="239"/>
      <c r="P156" s="239"/>
      <c r="Q156" s="239"/>
      <c r="R156" s="239"/>
      <c r="S156" s="239"/>
      <c r="T156" s="239"/>
      <c r="U156" s="239"/>
      <c r="V156" s="239"/>
      <c r="W156" s="239"/>
      <c r="X156" s="239"/>
      <c r="Y156" s="239"/>
      <c r="Z156" s="239"/>
      <c r="AA156" s="239"/>
      <c r="AB156" s="239"/>
      <c r="AC156" s="239"/>
      <c r="AD156" s="239"/>
    </row>
    <row r="157" spans="1:30" ht="15.75" customHeight="1" x14ac:dyDescent="0.25">
      <c r="A157" s="241"/>
      <c r="B157" s="239"/>
      <c r="C157" s="239"/>
      <c r="D157" s="239"/>
      <c r="E157" s="239"/>
      <c r="F157" s="239"/>
      <c r="G157" s="240"/>
      <c r="H157" s="239"/>
      <c r="I157" s="239"/>
      <c r="J157" s="239"/>
      <c r="K157" s="400"/>
      <c r="L157" s="239"/>
      <c r="M157" s="239"/>
      <c r="N157" s="239"/>
      <c r="O157" s="239"/>
      <c r="P157" s="239"/>
      <c r="Q157" s="239"/>
      <c r="R157" s="239"/>
      <c r="S157" s="239"/>
      <c r="T157" s="239"/>
      <c r="U157" s="239"/>
      <c r="V157" s="239"/>
      <c r="W157" s="239"/>
      <c r="X157" s="239"/>
      <c r="Y157" s="239"/>
      <c r="Z157" s="239"/>
      <c r="AA157" s="239"/>
      <c r="AB157" s="239"/>
      <c r="AC157" s="239"/>
      <c r="AD157" s="239"/>
    </row>
    <row r="158" spans="1:30" ht="15.75" customHeight="1" x14ac:dyDescent="0.25">
      <c r="A158" s="241"/>
      <c r="B158" s="239"/>
      <c r="C158" s="239"/>
      <c r="D158" s="239"/>
      <c r="E158" s="239"/>
      <c r="F158" s="239"/>
      <c r="G158" s="240"/>
      <c r="H158" s="239"/>
      <c r="I158" s="239"/>
      <c r="J158" s="239"/>
      <c r="K158" s="400"/>
      <c r="L158" s="239"/>
      <c r="M158" s="239"/>
      <c r="N158" s="239"/>
      <c r="O158" s="239"/>
      <c r="P158" s="239"/>
      <c r="Q158" s="239"/>
      <c r="R158" s="239"/>
      <c r="S158" s="239"/>
      <c r="T158" s="239"/>
      <c r="U158" s="239"/>
      <c r="V158" s="239"/>
      <c r="W158" s="239"/>
      <c r="X158" s="239"/>
      <c r="Y158" s="239"/>
      <c r="Z158" s="239"/>
      <c r="AA158" s="239"/>
      <c r="AB158" s="239"/>
      <c r="AC158" s="239"/>
      <c r="AD158" s="239"/>
    </row>
    <row r="159" spans="1:30" ht="15.75" customHeight="1" x14ac:dyDescent="0.25">
      <c r="A159" s="241"/>
      <c r="B159" s="239"/>
      <c r="C159" s="239"/>
      <c r="D159" s="239"/>
      <c r="E159" s="239"/>
      <c r="F159" s="239"/>
      <c r="G159" s="240"/>
      <c r="H159" s="239"/>
      <c r="I159" s="239"/>
      <c r="J159" s="239"/>
      <c r="K159" s="400"/>
      <c r="L159" s="239"/>
      <c r="M159" s="239"/>
      <c r="N159" s="239"/>
      <c r="O159" s="239"/>
      <c r="P159" s="239"/>
      <c r="Q159" s="239"/>
      <c r="R159" s="239"/>
      <c r="S159" s="239"/>
      <c r="T159" s="239"/>
      <c r="U159" s="239"/>
      <c r="V159" s="239"/>
      <c r="W159" s="239"/>
      <c r="X159" s="239"/>
      <c r="Y159" s="239"/>
      <c r="Z159" s="239"/>
      <c r="AA159" s="239"/>
      <c r="AB159" s="239"/>
      <c r="AC159" s="239"/>
      <c r="AD159" s="239"/>
    </row>
    <row r="160" spans="1:30" ht="15.75" customHeight="1" x14ac:dyDescent="0.25">
      <c r="A160" s="241"/>
      <c r="B160" s="239"/>
      <c r="C160" s="239"/>
      <c r="D160" s="239"/>
      <c r="E160" s="239"/>
      <c r="F160" s="239"/>
      <c r="G160" s="240"/>
      <c r="H160" s="239"/>
      <c r="I160" s="239"/>
      <c r="J160" s="239"/>
      <c r="K160" s="400"/>
      <c r="L160" s="239"/>
      <c r="M160" s="239"/>
      <c r="N160" s="239"/>
      <c r="O160" s="239"/>
      <c r="P160" s="239"/>
      <c r="Q160" s="239"/>
      <c r="R160" s="239"/>
      <c r="S160" s="239"/>
      <c r="T160" s="239"/>
      <c r="U160" s="239"/>
      <c r="V160" s="239"/>
      <c r="W160" s="239"/>
      <c r="X160" s="239"/>
      <c r="Y160" s="239"/>
      <c r="Z160" s="239"/>
      <c r="AA160" s="239"/>
      <c r="AB160" s="239"/>
      <c r="AC160" s="239"/>
      <c r="AD160" s="239"/>
    </row>
    <row r="161" spans="1:30" ht="15.75" customHeight="1" x14ac:dyDescent="0.25">
      <c r="A161" s="241"/>
      <c r="B161" s="239"/>
      <c r="C161" s="239"/>
      <c r="D161" s="239"/>
      <c r="E161" s="239"/>
      <c r="F161" s="239"/>
      <c r="G161" s="240"/>
      <c r="H161" s="239"/>
      <c r="I161" s="239"/>
      <c r="J161" s="239"/>
      <c r="K161" s="400"/>
      <c r="L161" s="239"/>
      <c r="M161" s="239"/>
      <c r="N161" s="239"/>
      <c r="O161" s="239"/>
      <c r="P161" s="239"/>
      <c r="Q161" s="239"/>
      <c r="R161" s="239"/>
      <c r="S161" s="239"/>
      <c r="T161" s="239"/>
      <c r="U161" s="239"/>
      <c r="V161" s="239"/>
      <c r="W161" s="239"/>
      <c r="X161" s="239"/>
      <c r="Y161" s="239"/>
      <c r="Z161" s="239"/>
      <c r="AA161" s="239"/>
      <c r="AB161" s="239"/>
      <c r="AC161" s="239"/>
      <c r="AD161" s="239"/>
    </row>
    <row r="162" spans="1:30" ht="15.75" customHeight="1" x14ac:dyDescent="0.25">
      <c r="A162" s="241"/>
      <c r="B162" s="239"/>
      <c r="C162" s="239"/>
      <c r="D162" s="239"/>
      <c r="E162" s="239"/>
      <c r="F162" s="239"/>
      <c r="G162" s="240"/>
      <c r="H162" s="239"/>
      <c r="I162" s="239"/>
      <c r="J162" s="239"/>
      <c r="K162" s="400"/>
      <c r="L162" s="239"/>
      <c r="M162" s="239"/>
      <c r="N162" s="239"/>
      <c r="O162" s="239"/>
      <c r="P162" s="239"/>
      <c r="Q162" s="239"/>
      <c r="R162" s="239"/>
      <c r="S162" s="239"/>
      <c r="T162" s="239"/>
      <c r="U162" s="239"/>
      <c r="V162" s="239"/>
      <c r="W162" s="239"/>
      <c r="X162" s="239"/>
      <c r="Y162" s="239"/>
      <c r="Z162" s="239"/>
      <c r="AA162" s="239"/>
      <c r="AB162" s="239"/>
      <c r="AC162" s="239"/>
      <c r="AD162" s="239"/>
    </row>
    <row r="163" spans="1:30" ht="15.75" customHeight="1" x14ac:dyDescent="0.25">
      <c r="A163" s="241"/>
      <c r="B163" s="239"/>
      <c r="C163" s="239"/>
      <c r="D163" s="239"/>
      <c r="E163" s="239"/>
      <c r="F163" s="239"/>
      <c r="G163" s="240"/>
      <c r="H163" s="239"/>
      <c r="I163" s="239"/>
      <c r="J163" s="239"/>
      <c r="K163" s="400"/>
      <c r="L163" s="239"/>
      <c r="M163" s="239"/>
      <c r="N163" s="239"/>
      <c r="O163" s="239"/>
      <c r="P163" s="239"/>
      <c r="Q163" s="239"/>
      <c r="R163" s="239"/>
      <c r="S163" s="239"/>
      <c r="T163" s="239"/>
      <c r="U163" s="239"/>
      <c r="V163" s="239"/>
      <c r="W163" s="239"/>
      <c r="X163" s="239"/>
      <c r="Y163" s="239"/>
      <c r="Z163" s="239"/>
      <c r="AA163" s="239"/>
      <c r="AB163" s="239"/>
      <c r="AC163" s="239"/>
      <c r="AD163" s="239"/>
    </row>
    <row r="164" spans="1:30" ht="15.75" customHeight="1" x14ac:dyDescent="0.25">
      <c r="A164" s="241"/>
      <c r="B164" s="239"/>
      <c r="C164" s="239"/>
      <c r="D164" s="239"/>
      <c r="E164" s="239"/>
      <c r="F164" s="239"/>
      <c r="G164" s="240"/>
      <c r="H164" s="239"/>
      <c r="I164" s="239"/>
      <c r="J164" s="239"/>
      <c r="K164" s="400"/>
      <c r="L164" s="239"/>
      <c r="M164" s="239"/>
      <c r="N164" s="239"/>
      <c r="O164" s="239"/>
      <c r="P164" s="239"/>
      <c r="Q164" s="239"/>
      <c r="R164" s="239"/>
      <c r="S164" s="239"/>
      <c r="T164" s="239"/>
      <c r="U164" s="239"/>
      <c r="V164" s="239"/>
      <c r="W164" s="239"/>
      <c r="X164" s="239"/>
      <c r="Y164" s="239"/>
      <c r="Z164" s="239"/>
      <c r="AA164" s="239"/>
      <c r="AB164" s="239"/>
      <c r="AC164" s="239"/>
      <c r="AD164" s="239"/>
    </row>
    <row r="165" spans="1:30" ht="15.75" customHeight="1" x14ac:dyDescent="0.25">
      <c r="A165" s="241"/>
      <c r="B165" s="239"/>
      <c r="C165" s="239"/>
      <c r="D165" s="239"/>
      <c r="E165" s="239"/>
      <c r="F165" s="239"/>
      <c r="G165" s="240"/>
      <c r="H165" s="239"/>
      <c r="I165" s="239"/>
      <c r="J165" s="239"/>
      <c r="K165" s="400"/>
      <c r="L165" s="239"/>
      <c r="M165" s="239"/>
      <c r="N165" s="239"/>
      <c r="O165" s="239"/>
      <c r="P165" s="239"/>
      <c r="Q165" s="239"/>
      <c r="R165" s="239"/>
      <c r="S165" s="239"/>
      <c r="T165" s="239"/>
      <c r="U165" s="239"/>
      <c r="V165" s="239"/>
      <c r="W165" s="239"/>
      <c r="X165" s="239"/>
      <c r="Y165" s="239"/>
      <c r="Z165" s="239"/>
      <c r="AA165" s="239"/>
      <c r="AB165" s="239"/>
      <c r="AC165" s="239"/>
      <c r="AD165" s="239"/>
    </row>
    <row r="166" spans="1:30" ht="15.75" customHeight="1" x14ac:dyDescent="0.25">
      <c r="A166" s="241"/>
      <c r="B166" s="239"/>
      <c r="C166" s="239"/>
      <c r="D166" s="239"/>
      <c r="E166" s="239"/>
      <c r="F166" s="239"/>
      <c r="G166" s="240"/>
      <c r="H166" s="239"/>
      <c r="I166" s="239"/>
      <c r="J166" s="239"/>
      <c r="K166" s="400"/>
      <c r="L166" s="239"/>
      <c r="M166" s="239"/>
      <c r="N166" s="239"/>
      <c r="O166" s="239"/>
      <c r="P166" s="239"/>
      <c r="Q166" s="239"/>
      <c r="R166" s="239"/>
      <c r="S166" s="239"/>
      <c r="T166" s="239"/>
      <c r="U166" s="239"/>
      <c r="V166" s="239"/>
      <c r="W166" s="239"/>
      <c r="X166" s="239"/>
      <c r="Y166" s="239"/>
      <c r="Z166" s="239"/>
      <c r="AA166" s="239"/>
      <c r="AB166" s="239"/>
      <c r="AC166" s="239"/>
      <c r="AD166" s="239"/>
    </row>
    <row r="167" spans="1:30" ht="15.75" customHeight="1" x14ac:dyDescent="0.25">
      <c r="A167" s="241"/>
      <c r="B167" s="239"/>
      <c r="C167" s="239"/>
      <c r="D167" s="239"/>
      <c r="E167" s="239"/>
      <c r="F167" s="239"/>
      <c r="G167" s="240"/>
      <c r="H167" s="239"/>
      <c r="I167" s="239"/>
      <c r="J167" s="239"/>
      <c r="K167" s="400"/>
      <c r="L167" s="239"/>
      <c r="M167" s="239"/>
      <c r="N167" s="239"/>
      <c r="O167" s="239"/>
      <c r="P167" s="239"/>
      <c r="Q167" s="239"/>
      <c r="R167" s="239"/>
      <c r="S167" s="239"/>
      <c r="T167" s="239"/>
      <c r="U167" s="239"/>
      <c r="V167" s="239"/>
      <c r="W167" s="239"/>
      <c r="X167" s="239"/>
      <c r="Y167" s="239"/>
      <c r="Z167" s="239"/>
      <c r="AA167" s="239"/>
      <c r="AB167" s="239"/>
      <c r="AC167" s="239"/>
      <c r="AD167" s="239"/>
    </row>
    <row r="168" spans="1:30" ht="15.75" customHeight="1" x14ac:dyDescent="0.25">
      <c r="A168" s="241"/>
      <c r="B168" s="239"/>
      <c r="C168" s="239"/>
      <c r="D168" s="239"/>
      <c r="E168" s="239"/>
      <c r="F168" s="239"/>
      <c r="G168" s="240"/>
      <c r="H168" s="239"/>
      <c r="I168" s="239"/>
      <c r="J168" s="239"/>
      <c r="K168" s="400"/>
      <c r="L168" s="239"/>
      <c r="M168" s="239"/>
      <c r="N168" s="239"/>
      <c r="O168" s="239"/>
      <c r="P168" s="239"/>
      <c r="Q168" s="239"/>
      <c r="R168" s="239"/>
      <c r="S168" s="239"/>
      <c r="T168" s="239"/>
      <c r="U168" s="239"/>
      <c r="V168" s="239"/>
      <c r="W168" s="239"/>
      <c r="X168" s="239"/>
      <c r="Y168" s="239"/>
      <c r="Z168" s="239"/>
      <c r="AA168" s="239"/>
      <c r="AB168" s="239"/>
      <c r="AC168" s="239"/>
      <c r="AD168" s="239"/>
    </row>
    <row r="169" spans="1:30" ht="15.75" customHeight="1" x14ac:dyDescent="0.25">
      <c r="A169" s="241"/>
      <c r="B169" s="239"/>
      <c r="C169" s="239"/>
      <c r="D169" s="239"/>
      <c r="E169" s="239"/>
      <c r="F169" s="239"/>
      <c r="G169" s="240"/>
      <c r="H169" s="239"/>
      <c r="I169" s="239"/>
      <c r="J169" s="239"/>
      <c r="K169" s="400"/>
      <c r="L169" s="239"/>
      <c r="M169" s="239"/>
      <c r="N169" s="239"/>
      <c r="O169" s="239"/>
      <c r="P169" s="239"/>
      <c r="Q169" s="239"/>
      <c r="R169" s="239"/>
      <c r="S169" s="239"/>
      <c r="T169" s="239"/>
      <c r="U169" s="239"/>
      <c r="V169" s="239"/>
      <c r="W169" s="239"/>
      <c r="X169" s="239"/>
      <c r="Y169" s="239"/>
      <c r="Z169" s="239"/>
      <c r="AA169" s="239"/>
      <c r="AB169" s="239"/>
      <c r="AC169" s="239"/>
      <c r="AD169" s="239"/>
    </row>
    <row r="170" spans="1:30" ht="15.75" customHeight="1" x14ac:dyDescent="0.25">
      <c r="A170" s="241"/>
      <c r="B170" s="239"/>
      <c r="C170" s="239"/>
      <c r="D170" s="239"/>
      <c r="E170" s="239"/>
      <c r="F170" s="239"/>
      <c r="G170" s="240"/>
      <c r="H170" s="239"/>
      <c r="I170" s="239"/>
      <c r="J170" s="239"/>
      <c r="K170" s="400"/>
      <c r="L170" s="239"/>
      <c r="M170" s="239"/>
      <c r="N170" s="239"/>
      <c r="O170" s="239"/>
      <c r="P170" s="239"/>
      <c r="Q170" s="239"/>
      <c r="R170" s="239"/>
      <c r="S170" s="239"/>
      <c r="T170" s="239"/>
      <c r="U170" s="239"/>
      <c r="V170" s="239"/>
      <c r="W170" s="239"/>
      <c r="X170" s="239"/>
      <c r="Y170" s="239"/>
      <c r="Z170" s="239"/>
      <c r="AA170" s="239"/>
      <c r="AB170" s="239"/>
      <c r="AC170" s="239"/>
      <c r="AD170" s="239"/>
    </row>
    <row r="171" spans="1:30" ht="15.75" customHeight="1" x14ac:dyDescent="0.25">
      <c r="A171" s="241"/>
      <c r="B171" s="239"/>
      <c r="C171" s="239"/>
      <c r="D171" s="239"/>
      <c r="E171" s="239"/>
      <c r="F171" s="239"/>
      <c r="G171" s="240"/>
      <c r="H171" s="239"/>
      <c r="I171" s="239"/>
      <c r="J171" s="239"/>
      <c r="K171" s="400"/>
      <c r="L171" s="239"/>
      <c r="M171" s="239"/>
      <c r="N171" s="239"/>
      <c r="O171" s="239"/>
      <c r="P171" s="239"/>
      <c r="Q171" s="239"/>
      <c r="R171" s="239"/>
      <c r="S171" s="239"/>
      <c r="T171" s="239"/>
      <c r="U171" s="239"/>
      <c r="V171" s="239"/>
      <c r="W171" s="239"/>
      <c r="X171" s="239"/>
      <c r="Y171" s="239"/>
      <c r="Z171" s="239"/>
      <c r="AA171" s="239"/>
      <c r="AB171" s="239"/>
      <c r="AC171" s="239"/>
      <c r="AD171" s="239"/>
    </row>
    <row r="172" spans="1:30" ht="15.75" customHeight="1" x14ac:dyDescent="0.25">
      <c r="A172" s="241"/>
      <c r="B172" s="239"/>
      <c r="C172" s="239"/>
      <c r="D172" s="239"/>
      <c r="E172" s="239"/>
      <c r="F172" s="239"/>
      <c r="G172" s="240"/>
      <c r="H172" s="239"/>
      <c r="I172" s="239"/>
      <c r="J172" s="239"/>
      <c r="K172" s="400"/>
      <c r="L172" s="239"/>
      <c r="M172" s="239"/>
      <c r="N172" s="239"/>
      <c r="O172" s="239"/>
      <c r="P172" s="239"/>
      <c r="Q172" s="239"/>
      <c r="R172" s="239"/>
      <c r="S172" s="239"/>
      <c r="T172" s="239"/>
      <c r="U172" s="239"/>
      <c r="V172" s="239"/>
      <c r="W172" s="239"/>
      <c r="X172" s="239"/>
      <c r="Y172" s="239"/>
      <c r="Z172" s="239"/>
      <c r="AA172" s="239"/>
      <c r="AB172" s="239"/>
      <c r="AC172" s="239"/>
      <c r="AD172" s="239"/>
    </row>
    <row r="173" spans="1:30" ht="15.75" customHeight="1" x14ac:dyDescent="0.25">
      <c r="A173" s="241"/>
      <c r="B173" s="239"/>
      <c r="C173" s="239"/>
      <c r="D173" s="239"/>
      <c r="E173" s="239"/>
      <c r="F173" s="239"/>
      <c r="G173" s="240"/>
      <c r="H173" s="239"/>
      <c r="I173" s="239"/>
      <c r="J173" s="239"/>
      <c r="K173" s="400"/>
      <c r="L173" s="239"/>
      <c r="M173" s="239"/>
      <c r="N173" s="239"/>
      <c r="O173" s="239"/>
      <c r="P173" s="239"/>
      <c r="Q173" s="239"/>
      <c r="R173" s="239"/>
      <c r="S173" s="239"/>
      <c r="T173" s="239"/>
      <c r="U173" s="239"/>
      <c r="V173" s="239"/>
      <c r="W173" s="239"/>
      <c r="X173" s="239"/>
      <c r="Y173" s="239"/>
      <c r="Z173" s="239"/>
      <c r="AA173" s="239"/>
      <c r="AB173" s="239"/>
      <c r="AC173" s="239"/>
      <c r="AD173" s="239"/>
    </row>
    <row r="174" spans="1:30" ht="15.75" customHeight="1" x14ac:dyDescent="0.25">
      <c r="A174" s="241"/>
      <c r="B174" s="239"/>
      <c r="C174" s="239"/>
      <c r="D174" s="239"/>
      <c r="E174" s="239"/>
      <c r="F174" s="239"/>
      <c r="G174" s="240"/>
      <c r="H174" s="239"/>
      <c r="I174" s="239"/>
      <c r="J174" s="239"/>
      <c r="K174" s="400"/>
      <c r="L174" s="239"/>
      <c r="M174" s="239"/>
      <c r="N174" s="239"/>
      <c r="O174" s="239"/>
      <c r="P174" s="239"/>
      <c r="Q174" s="239"/>
      <c r="R174" s="239"/>
      <c r="S174" s="239"/>
      <c r="T174" s="239"/>
      <c r="U174" s="239"/>
      <c r="V174" s="239"/>
      <c r="W174" s="239"/>
      <c r="X174" s="239"/>
      <c r="Y174" s="239"/>
      <c r="Z174" s="239"/>
      <c r="AA174" s="239"/>
      <c r="AB174" s="239"/>
      <c r="AC174" s="239"/>
      <c r="AD174" s="239"/>
    </row>
    <row r="175" spans="1:30" ht="15.75" customHeight="1" x14ac:dyDescent="0.25">
      <c r="A175" s="241"/>
      <c r="B175" s="239"/>
      <c r="C175" s="239"/>
      <c r="D175" s="239"/>
      <c r="E175" s="239"/>
      <c r="F175" s="239"/>
      <c r="G175" s="240"/>
      <c r="H175" s="239"/>
      <c r="I175" s="239"/>
      <c r="J175" s="239"/>
      <c r="K175" s="400"/>
      <c r="L175" s="239"/>
      <c r="M175" s="239"/>
      <c r="N175" s="239"/>
      <c r="O175" s="239"/>
      <c r="P175" s="239"/>
      <c r="Q175" s="239"/>
      <c r="R175" s="239"/>
      <c r="S175" s="239"/>
      <c r="T175" s="239"/>
      <c r="U175" s="239"/>
      <c r="V175" s="239"/>
      <c r="W175" s="239"/>
      <c r="X175" s="239"/>
      <c r="Y175" s="239"/>
      <c r="Z175" s="239"/>
      <c r="AA175" s="239"/>
      <c r="AB175" s="239"/>
      <c r="AC175" s="239"/>
      <c r="AD175" s="239"/>
    </row>
    <row r="176" spans="1:30" ht="15.75" customHeight="1" x14ac:dyDescent="0.25">
      <c r="A176" s="241"/>
      <c r="B176" s="239"/>
      <c r="C176" s="239"/>
      <c r="D176" s="239"/>
      <c r="E176" s="239"/>
      <c r="F176" s="239"/>
      <c r="G176" s="240"/>
      <c r="H176" s="239"/>
      <c r="I176" s="239"/>
      <c r="J176" s="239"/>
      <c r="K176" s="400"/>
      <c r="L176" s="239"/>
      <c r="M176" s="239"/>
      <c r="N176" s="239"/>
      <c r="O176" s="239"/>
      <c r="P176" s="239"/>
      <c r="Q176" s="239"/>
      <c r="R176" s="239"/>
      <c r="S176" s="239"/>
      <c r="T176" s="239"/>
      <c r="U176" s="239"/>
      <c r="V176" s="239"/>
      <c r="W176" s="239"/>
      <c r="X176" s="239"/>
      <c r="Y176" s="239"/>
      <c r="Z176" s="239"/>
      <c r="AA176" s="239"/>
      <c r="AB176" s="239"/>
      <c r="AC176" s="239"/>
      <c r="AD176" s="239"/>
    </row>
    <row r="177" spans="1:30" ht="15.75" customHeight="1" x14ac:dyDescent="0.25">
      <c r="A177" s="241"/>
      <c r="B177" s="239"/>
      <c r="C177" s="239"/>
      <c r="D177" s="239"/>
      <c r="E177" s="239"/>
      <c r="F177" s="239"/>
      <c r="G177" s="240"/>
      <c r="H177" s="239"/>
      <c r="I177" s="239"/>
      <c r="J177" s="239"/>
      <c r="K177" s="400"/>
      <c r="L177" s="239"/>
      <c r="M177" s="239"/>
      <c r="N177" s="239"/>
      <c r="O177" s="239"/>
      <c r="P177" s="239"/>
      <c r="Q177" s="239"/>
      <c r="R177" s="239"/>
      <c r="S177" s="239"/>
      <c r="T177" s="239"/>
      <c r="U177" s="239"/>
      <c r="V177" s="239"/>
      <c r="W177" s="239"/>
      <c r="X177" s="239"/>
      <c r="Y177" s="239"/>
      <c r="Z177" s="239"/>
      <c r="AA177" s="239"/>
      <c r="AB177" s="239"/>
      <c r="AC177" s="239"/>
      <c r="AD177" s="239"/>
    </row>
    <row r="178" spans="1:30" ht="15.75" customHeight="1" x14ac:dyDescent="0.25">
      <c r="A178" s="241"/>
      <c r="B178" s="239"/>
      <c r="C178" s="239"/>
      <c r="D178" s="239"/>
      <c r="E178" s="239"/>
      <c r="F178" s="239"/>
      <c r="G178" s="240"/>
      <c r="H178" s="239"/>
      <c r="I178" s="239"/>
      <c r="J178" s="239"/>
      <c r="K178" s="400"/>
      <c r="L178" s="239"/>
      <c r="M178" s="239"/>
      <c r="N178" s="239"/>
      <c r="O178" s="239"/>
      <c r="P178" s="239"/>
      <c r="Q178" s="239"/>
      <c r="R178" s="239"/>
      <c r="S178" s="239"/>
      <c r="T178" s="239"/>
      <c r="U178" s="239"/>
      <c r="V178" s="239"/>
      <c r="W178" s="239"/>
      <c r="X178" s="239"/>
      <c r="Y178" s="239"/>
      <c r="Z178" s="239"/>
      <c r="AA178" s="239"/>
      <c r="AB178" s="239"/>
      <c r="AC178" s="239"/>
      <c r="AD178" s="239"/>
    </row>
    <row r="179" spans="1:30" ht="15.75" customHeight="1" x14ac:dyDescent="0.25">
      <c r="A179" s="241"/>
      <c r="B179" s="239"/>
      <c r="C179" s="239"/>
      <c r="D179" s="239"/>
      <c r="E179" s="239"/>
      <c r="F179" s="239"/>
      <c r="G179" s="240"/>
      <c r="H179" s="239"/>
      <c r="I179" s="239"/>
      <c r="J179" s="239"/>
      <c r="K179" s="400"/>
      <c r="L179" s="239"/>
      <c r="M179" s="239"/>
      <c r="N179" s="239"/>
      <c r="O179" s="239"/>
      <c r="P179" s="239"/>
      <c r="Q179" s="239"/>
      <c r="R179" s="239"/>
      <c r="S179" s="239"/>
      <c r="T179" s="239"/>
      <c r="U179" s="239"/>
      <c r="V179" s="239"/>
      <c r="W179" s="239"/>
      <c r="X179" s="239"/>
      <c r="Y179" s="239"/>
      <c r="Z179" s="239"/>
      <c r="AA179" s="239"/>
      <c r="AB179" s="239"/>
      <c r="AC179" s="239"/>
      <c r="AD179" s="239"/>
    </row>
    <row r="180" spans="1:30" ht="15.75" customHeight="1" x14ac:dyDescent="0.25">
      <c r="A180" s="241"/>
      <c r="B180" s="239"/>
      <c r="C180" s="239"/>
      <c r="D180" s="239"/>
      <c r="E180" s="239"/>
      <c r="F180" s="239"/>
      <c r="G180" s="240"/>
      <c r="H180" s="239"/>
      <c r="I180" s="239"/>
      <c r="J180" s="239"/>
      <c r="K180" s="400"/>
      <c r="L180" s="239"/>
      <c r="M180" s="239"/>
      <c r="N180" s="239"/>
      <c r="O180" s="239"/>
      <c r="P180" s="239"/>
      <c r="Q180" s="239"/>
      <c r="R180" s="239"/>
      <c r="S180" s="239"/>
      <c r="T180" s="239"/>
      <c r="U180" s="239"/>
      <c r="V180" s="239"/>
      <c r="W180" s="239"/>
      <c r="X180" s="239"/>
      <c r="Y180" s="239"/>
      <c r="Z180" s="239"/>
      <c r="AA180" s="239"/>
      <c r="AB180" s="239"/>
      <c r="AC180" s="239"/>
      <c r="AD180" s="239"/>
    </row>
    <row r="181" spans="1:30" ht="15.75" customHeight="1" x14ac:dyDescent="0.25">
      <c r="A181" s="241"/>
      <c r="B181" s="239"/>
      <c r="C181" s="239"/>
      <c r="D181" s="239"/>
      <c r="E181" s="239"/>
      <c r="F181" s="239"/>
      <c r="G181" s="240"/>
      <c r="H181" s="239"/>
      <c r="I181" s="239"/>
      <c r="J181" s="239"/>
      <c r="K181" s="400"/>
      <c r="L181" s="239"/>
      <c r="M181" s="239"/>
      <c r="N181" s="239"/>
      <c r="O181" s="239"/>
      <c r="P181" s="239"/>
      <c r="Q181" s="239"/>
      <c r="R181" s="239"/>
      <c r="S181" s="239"/>
      <c r="T181" s="239"/>
      <c r="U181" s="239"/>
      <c r="V181" s="239"/>
      <c r="W181" s="239"/>
      <c r="X181" s="239"/>
      <c r="Y181" s="239"/>
      <c r="Z181" s="239"/>
      <c r="AA181" s="239"/>
      <c r="AB181" s="239"/>
      <c r="AC181" s="239"/>
      <c r="AD181" s="239"/>
    </row>
    <row r="182" spans="1:30" ht="15.75" customHeight="1" x14ac:dyDescent="0.25">
      <c r="A182" s="241"/>
      <c r="B182" s="239"/>
      <c r="C182" s="239"/>
      <c r="D182" s="239"/>
      <c r="E182" s="239"/>
      <c r="F182" s="239"/>
      <c r="G182" s="240"/>
      <c r="H182" s="239"/>
      <c r="I182" s="239"/>
      <c r="J182" s="239"/>
      <c r="K182" s="400"/>
      <c r="L182" s="239"/>
      <c r="M182" s="239"/>
      <c r="N182" s="239"/>
      <c r="O182" s="239"/>
      <c r="P182" s="239"/>
      <c r="Q182" s="239"/>
      <c r="R182" s="239"/>
      <c r="S182" s="239"/>
      <c r="T182" s="239"/>
      <c r="U182" s="239"/>
      <c r="V182" s="239"/>
      <c r="W182" s="239"/>
      <c r="X182" s="239"/>
      <c r="Y182" s="239"/>
      <c r="Z182" s="239"/>
      <c r="AA182" s="239"/>
      <c r="AB182" s="239"/>
      <c r="AC182" s="239"/>
      <c r="AD182" s="239"/>
    </row>
    <row r="183" spans="1:30" ht="15.75" customHeight="1" x14ac:dyDescent="0.25">
      <c r="A183" s="241"/>
      <c r="B183" s="239"/>
      <c r="C183" s="239"/>
      <c r="D183" s="239"/>
      <c r="E183" s="239"/>
      <c r="F183" s="239"/>
      <c r="G183" s="240"/>
      <c r="H183" s="239"/>
      <c r="I183" s="239"/>
      <c r="J183" s="239"/>
      <c r="K183" s="400"/>
      <c r="L183" s="239"/>
      <c r="M183" s="239"/>
      <c r="N183" s="239"/>
      <c r="O183" s="239"/>
      <c r="P183" s="239"/>
      <c r="Q183" s="239"/>
      <c r="R183" s="239"/>
      <c r="S183" s="239"/>
      <c r="T183" s="239"/>
      <c r="U183" s="239"/>
      <c r="V183" s="239"/>
      <c r="W183" s="239"/>
      <c r="X183" s="239"/>
      <c r="Y183" s="239"/>
      <c r="Z183" s="239"/>
      <c r="AA183" s="239"/>
      <c r="AB183" s="239"/>
      <c r="AC183" s="239"/>
      <c r="AD183" s="239"/>
    </row>
    <row r="184" spans="1:30" ht="15.75" customHeight="1" x14ac:dyDescent="0.25">
      <c r="A184" s="241"/>
      <c r="B184" s="239"/>
      <c r="C184" s="239"/>
      <c r="D184" s="239"/>
      <c r="E184" s="239"/>
      <c r="F184" s="239"/>
      <c r="G184" s="240"/>
      <c r="H184" s="239"/>
      <c r="I184" s="239"/>
      <c r="J184" s="239"/>
      <c r="K184" s="400"/>
      <c r="L184" s="239"/>
      <c r="M184" s="239"/>
      <c r="N184" s="239"/>
      <c r="O184" s="239"/>
      <c r="P184" s="239"/>
      <c r="Q184" s="239"/>
      <c r="R184" s="239"/>
      <c r="S184" s="239"/>
      <c r="T184" s="239"/>
      <c r="U184" s="239"/>
      <c r="V184" s="239"/>
      <c r="W184" s="239"/>
      <c r="X184" s="239"/>
      <c r="Y184" s="239"/>
      <c r="Z184" s="239"/>
      <c r="AA184" s="239"/>
      <c r="AB184" s="239"/>
      <c r="AC184" s="239"/>
      <c r="AD184" s="239"/>
    </row>
    <row r="185" spans="1:30" ht="15.75" customHeight="1" x14ac:dyDescent="0.25">
      <c r="A185" s="241"/>
      <c r="B185" s="239"/>
      <c r="C185" s="239"/>
      <c r="D185" s="239"/>
      <c r="E185" s="239"/>
      <c r="F185" s="239"/>
      <c r="G185" s="240"/>
      <c r="H185" s="239"/>
      <c r="I185" s="239"/>
      <c r="J185" s="239"/>
      <c r="K185" s="400"/>
      <c r="L185" s="239"/>
      <c r="M185" s="239"/>
      <c r="N185" s="239"/>
      <c r="O185" s="239"/>
      <c r="P185" s="239"/>
      <c r="Q185" s="239"/>
      <c r="R185" s="239"/>
      <c r="S185" s="239"/>
      <c r="T185" s="239"/>
      <c r="U185" s="239"/>
      <c r="V185" s="239"/>
      <c r="W185" s="239"/>
      <c r="X185" s="239"/>
      <c r="Y185" s="239"/>
      <c r="Z185" s="239"/>
      <c r="AA185" s="239"/>
      <c r="AB185" s="239"/>
      <c r="AC185" s="239"/>
      <c r="AD185" s="239"/>
    </row>
    <row r="186" spans="1:30" ht="15.75" customHeight="1" x14ac:dyDescent="0.25">
      <c r="A186" s="241"/>
      <c r="B186" s="239"/>
      <c r="C186" s="239"/>
      <c r="D186" s="239"/>
      <c r="E186" s="239"/>
      <c r="F186" s="239"/>
      <c r="G186" s="240"/>
      <c r="H186" s="239"/>
      <c r="I186" s="239"/>
      <c r="J186" s="239"/>
      <c r="K186" s="400"/>
      <c r="L186" s="239"/>
      <c r="M186" s="239"/>
      <c r="N186" s="239"/>
      <c r="O186" s="239"/>
      <c r="P186" s="239"/>
      <c r="Q186" s="239"/>
      <c r="R186" s="239"/>
      <c r="S186" s="239"/>
      <c r="T186" s="239"/>
      <c r="U186" s="239"/>
      <c r="V186" s="239"/>
      <c r="W186" s="239"/>
      <c r="X186" s="239"/>
      <c r="Y186" s="239"/>
      <c r="Z186" s="239"/>
      <c r="AA186" s="239"/>
      <c r="AB186" s="239"/>
      <c r="AC186" s="239"/>
      <c r="AD186" s="239"/>
    </row>
    <row r="187" spans="1:30" ht="15.75" customHeight="1" x14ac:dyDescent="0.25">
      <c r="A187" s="241"/>
      <c r="B187" s="239"/>
      <c r="C187" s="239"/>
      <c r="D187" s="239"/>
      <c r="E187" s="239"/>
      <c r="F187" s="239"/>
      <c r="G187" s="240"/>
      <c r="H187" s="239"/>
      <c r="I187" s="239"/>
      <c r="J187" s="239"/>
      <c r="K187" s="400"/>
      <c r="L187" s="239"/>
      <c r="M187" s="239"/>
      <c r="N187" s="239"/>
      <c r="O187" s="239"/>
      <c r="P187" s="239"/>
      <c r="Q187" s="239"/>
      <c r="R187" s="239"/>
      <c r="S187" s="239"/>
      <c r="T187" s="239"/>
      <c r="U187" s="239"/>
      <c r="V187" s="239"/>
      <c r="W187" s="239"/>
      <c r="X187" s="239"/>
      <c r="Y187" s="239"/>
      <c r="Z187" s="239"/>
      <c r="AA187" s="239"/>
      <c r="AB187" s="239"/>
      <c r="AC187" s="239"/>
      <c r="AD187" s="239"/>
    </row>
    <row r="188" spans="1:30" ht="15.75" customHeight="1" x14ac:dyDescent="0.25">
      <c r="A188" s="241"/>
      <c r="B188" s="239"/>
      <c r="C188" s="239"/>
      <c r="D188" s="239"/>
      <c r="E188" s="239"/>
      <c r="F188" s="239"/>
      <c r="G188" s="240"/>
      <c r="H188" s="239"/>
      <c r="I188" s="239"/>
      <c r="J188" s="239"/>
      <c r="K188" s="400"/>
      <c r="L188" s="239"/>
      <c r="M188" s="239"/>
      <c r="N188" s="239"/>
      <c r="O188" s="239"/>
      <c r="P188" s="239"/>
      <c r="Q188" s="239"/>
      <c r="R188" s="239"/>
      <c r="S188" s="239"/>
      <c r="T188" s="239"/>
      <c r="U188" s="239"/>
      <c r="V188" s="239"/>
      <c r="W188" s="239"/>
      <c r="X188" s="239"/>
      <c r="Y188" s="239"/>
      <c r="Z188" s="239"/>
      <c r="AA188" s="239"/>
      <c r="AB188" s="239"/>
      <c r="AC188" s="239"/>
      <c r="AD188" s="239"/>
    </row>
    <row r="189" spans="1:30" ht="15.75" customHeight="1" x14ac:dyDescent="0.25">
      <c r="A189" s="241"/>
      <c r="B189" s="239"/>
      <c r="C189" s="239"/>
      <c r="D189" s="239"/>
      <c r="E189" s="239"/>
      <c r="F189" s="239"/>
      <c r="G189" s="240"/>
      <c r="H189" s="239"/>
      <c r="I189" s="239"/>
      <c r="J189" s="239"/>
      <c r="K189" s="400"/>
      <c r="L189" s="239"/>
      <c r="M189" s="239"/>
      <c r="N189" s="239"/>
      <c r="O189" s="239"/>
      <c r="P189" s="239"/>
      <c r="Q189" s="239"/>
      <c r="R189" s="239"/>
      <c r="S189" s="239"/>
      <c r="T189" s="239"/>
      <c r="U189" s="239"/>
      <c r="V189" s="239"/>
      <c r="W189" s="239"/>
      <c r="X189" s="239"/>
      <c r="Y189" s="239"/>
      <c r="Z189" s="239"/>
      <c r="AA189" s="239"/>
      <c r="AB189" s="239"/>
      <c r="AC189" s="239"/>
      <c r="AD189" s="239"/>
    </row>
    <row r="190" spans="1:30" ht="15.75" customHeight="1" x14ac:dyDescent="0.25">
      <c r="A190" s="241"/>
      <c r="B190" s="239"/>
      <c r="C190" s="239"/>
      <c r="D190" s="239"/>
      <c r="E190" s="239"/>
      <c r="F190" s="239"/>
      <c r="G190" s="240"/>
      <c r="H190" s="239"/>
      <c r="I190" s="239"/>
      <c r="J190" s="239"/>
      <c r="K190" s="400"/>
      <c r="L190" s="239"/>
      <c r="M190" s="239"/>
      <c r="N190" s="239"/>
      <c r="O190" s="239"/>
      <c r="P190" s="239"/>
      <c r="Q190" s="239"/>
      <c r="R190" s="239"/>
      <c r="S190" s="239"/>
      <c r="T190" s="239"/>
      <c r="U190" s="239"/>
      <c r="V190" s="239"/>
      <c r="W190" s="239"/>
      <c r="X190" s="239"/>
      <c r="Y190" s="239"/>
      <c r="Z190" s="239"/>
      <c r="AA190" s="239"/>
      <c r="AB190" s="239"/>
      <c r="AC190" s="239"/>
      <c r="AD190" s="239"/>
    </row>
    <row r="191" spans="1:30" ht="15.75" customHeight="1" x14ac:dyDescent="0.25">
      <c r="A191" s="241"/>
      <c r="B191" s="239"/>
      <c r="C191" s="239"/>
      <c r="D191" s="239"/>
      <c r="E191" s="239"/>
      <c r="F191" s="239"/>
      <c r="G191" s="240"/>
      <c r="H191" s="239"/>
      <c r="I191" s="239"/>
      <c r="J191" s="239"/>
      <c r="K191" s="400"/>
      <c r="L191" s="239"/>
      <c r="M191" s="239"/>
      <c r="N191" s="239"/>
      <c r="O191" s="239"/>
      <c r="P191" s="239"/>
      <c r="Q191" s="239"/>
      <c r="R191" s="239"/>
      <c r="S191" s="239"/>
      <c r="T191" s="239"/>
      <c r="U191" s="239"/>
      <c r="V191" s="239"/>
      <c r="W191" s="239"/>
      <c r="X191" s="239"/>
      <c r="Y191" s="239"/>
      <c r="Z191" s="239"/>
      <c r="AA191" s="239"/>
      <c r="AB191" s="239"/>
      <c r="AC191" s="239"/>
      <c r="AD191" s="239"/>
    </row>
    <row r="192" spans="1:30" ht="15.75" customHeight="1" x14ac:dyDescent="0.25">
      <c r="A192" s="241"/>
      <c r="B192" s="239"/>
      <c r="C192" s="239"/>
      <c r="D192" s="239"/>
      <c r="E192" s="239"/>
      <c r="F192" s="239"/>
      <c r="G192" s="240"/>
      <c r="H192" s="239"/>
      <c r="I192" s="239"/>
      <c r="J192" s="239"/>
      <c r="K192" s="400"/>
      <c r="L192" s="239"/>
      <c r="M192" s="239"/>
      <c r="N192" s="239"/>
      <c r="O192" s="239"/>
      <c r="P192" s="239"/>
      <c r="Q192" s="239"/>
      <c r="R192" s="239"/>
      <c r="S192" s="239"/>
      <c r="T192" s="239"/>
      <c r="U192" s="239"/>
      <c r="V192" s="239"/>
      <c r="W192" s="239"/>
      <c r="X192" s="239"/>
      <c r="Y192" s="239"/>
      <c r="Z192" s="239"/>
      <c r="AA192" s="239"/>
      <c r="AB192" s="239"/>
      <c r="AC192" s="239"/>
      <c r="AD192" s="239"/>
    </row>
    <row r="193" spans="1:30" ht="15.75" customHeight="1" x14ac:dyDescent="0.25">
      <c r="A193" s="241"/>
      <c r="B193" s="239"/>
      <c r="C193" s="239"/>
      <c r="D193" s="239"/>
      <c r="E193" s="239"/>
      <c r="F193" s="239"/>
      <c r="G193" s="240"/>
      <c r="H193" s="239"/>
      <c r="I193" s="239"/>
      <c r="J193" s="239"/>
      <c r="K193" s="400"/>
      <c r="L193" s="239"/>
      <c r="M193" s="239"/>
      <c r="N193" s="239"/>
      <c r="O193" s="239"/>
      <c r="P193" s="239"/>
      <c r="Q193" s="239"/>
      <c r="R193" s="239"/>
      <c r="S193" s="239"/>
      <c r="T193" s="239"/>
      <c r="U193" s="239"/>
      <c r="V193" s="239"/>
      <c r="W193" s="239"/>
      <c r="X193" s="239"/>
      <c r="Y193" s="239"/>
      <c r="Z193" s="239"/>
      <c r="AA193" s="239"/>
      <c r="AB193" s="239"/>
      <c r="AC193" s="239"/>
      <c r="AD193" s="239"/>
    </row>
    <row r="194" spans="1:30" ht="15.75" customHeight="1" x14ac:dyDescent="0.25">
      <c r="A194" s="241"/>
      <c r="B194" s="239"/>
      <c r="C194" s="239"/>
      <c r="D194" s="239"/>
      <c r="E194" s="239"/>
      <c r="F194" s="239"/>
      <c r="G194" s="240"/>
      <c r="H194" s="239"/>
      <c r="I194" s="239"/>
      <c r="J194" s="239"/>
      <c r="K194" s="400"/>
      <c r="L194" s="239"/>
      <c r="M194" s="239"/>
      <c r="N194" s="239"/>
      <c r="O194" s="239"/>
      <c r="P194" s="239"/>
      <c r="Q194" s="239"/>
      <c r="R194" s="239"/>
      <c r="S194" s="239"/>
      <c r="T194" s="239"/>
      <c r="U194" s="239"/>
      <c r="V194" s="239"/>
      <c r="W194" s="239"/>
      <c r="X194" s="239"/>
      <c r="Y194" s="239"/>
      <c r="Z194" s="239"/>
      <c r="AA194" s="239"/>
      <c r="AB194" s="239"/>
      <c r="AC194" s="239"/>
      <c r="AD194" s="239"/>
    </row>
    <row r="195" spans="1:30" ht="15.75" customHeight="1" x14ac:dyDescent="0.25">
      <c r="A195" s="241"/>
      <c r="B195" s="239"/>
      <c r="C195" s="239"/>
      <c r="D195" s="239"/>
      <c r="E195" s="239"/>
      <c r="F195" s="239"/>
      <c r="G195" s="240"/>
      <c r="H195" s="239"/>
      <c r="I195" s="239"/>
      <c r="J195" s="239"/>
      <c r="K195" s="400"/>
      <c r="L195" s="239"/>
      <c r="M195" s="239"/>
      <c r="N195" s="239"/>
      <c r="O195" s="239"/>
      <c r="P195" s="239"/>
      <c r="Q195" s="239"/>
      <c r="R195" s="239"/>
      <c r="S195" s="239"/>
      <c r="T195" s="239"/>
      <c r="U195" s="239"/>
      <c r="V195" s="239"/>
      <c r="W195" s="239"/>
      <c r="X195" s="239"/>
      <c r="Y195" s="239"/>
      <c r="Z195" s="239"/>
      <c r="AA195" s="239"/>
      <c r="AB195" s="239"/>
      <c r="AC195" s="239"/>
      <c r="AD195" s="239"/>
    </row>
    <row r="196" spans="1:30" ht="15.75" customHeight="1" x14ac:dyDescent="0.25">
      <c r="A196" s="241"/>
      <c r="B196" s="239"/>
      <c r="C196" s="239"/>
      <c r="D196" s="239"/>
      <c r="E196" s="239"/>
      <c r="F196" s="239"/>
      <c r="G196" s="240"/>
      <c r="H196" s="239"/>
      <c r="I196" s="239"/>
      <c r="J196" s="239"/>
      <c r="K196" s="400"/>
      <c r="L196" s="239"/>
      <c r="M196" s="239"/>
      <c r="N196" s="239"/>
      <c r="O196" s="239"/>
      <c r="P196" s="239"/>
      <c r="Q196" s="239"/>
      <c r="R196" s="239"/>
      <c r="S196" s="239"/>
      <c r="T196" s="239"/>
      <c r="U196" s="239"/>
      <c r="V196" s="239"/>
      <c r="W196" s="239"/>
      <c r="X196" s="239"/>
      <c r="Y196" s="239"/>
      <c r="Z196" s="239"/>
      <c r="AA196" s="239"/>
      <c r="AB196" s="239"/>
      <c r="AC196" s="239"/>
      <c r="AD196" s="239"/>
    </row>
    <row r="197" spans="1:30" ht="15.75" customHeight="1" x14ac:dyDescent="0.25">
      <c r="A197" s="241"/>
      <c r="B197" s="239"/>
      <c r="C197" s="239"/>
      <c r="D197" s="239"/>
      <c r="E197" s="239"/>
      <c r="F197" s="239"/>
      <c r="G197" s="240"/>
      <c r="H197" s="239"/>
      <c r="I197" s="239"/>
      <c r="J197" s="239"/>
      <c r="K197" s="400"/>
      <c r="L197" s="239"/>
      <c r="M197" s="239"/>
      <c r="N197" s="239"/>
      <c r="O197" s="239"/>
      <c r="P197" s="239"/>
      <c r="Q197" s="239"/>
      <c r="R197" s="239"/>
      <c r="S197" s="239"/>
      <c r="T197" s="239"/>
      <c r="U197" s="239"/>
      <c r="V197" s="239"/>
      <c r="W197" s="239"/>
      <c r="X197" s="239"/>
      <c r="Y197" s="239"/>
      <c r="Z197" s="239"/>
      <c r="AA197" s="239"/>
      <c r="AB197" s="239"/>
      <c r="AC197" s="239"/>
      <c r="AD197" s="239"/>
    </row>
    <row r="198" spans="1:30" ht="15.75" customHeight="1" x14ac:dyDescent="0.25">
      <c r="A198" s="241"/>
      <c r="B198" s="239"/>
      <c r="C198" s="239"/>
      <c r="D198" s="239"/>
      <c r="E198" s="239"/>
      <c r="F198" s="239"/>
      <c r="G198" s="240"/>
      <c r="H198" s="239"/>
      <c r="I198" s="239"/>
      <c r="J198" s="239"/>
      <c r="K198" s="400"/>
      <c r="L198" s="239"/>
      <c r="M198" s="239"/>
      <c r="N198" s="239"/>
      <c r="O198" s="239"/>
      <c r="P198" s="239"/>
      <c r="Q198" s="239"/>
      <c r="R198" s="239"/>
      <c r="S198" s="239"/>
      <c r="T198" s="239"/>
      <c r="U198" s="239"/>
      <c r="V198" s="239"/>
      <c r="W198" s="239"/>
      <c r="X198" s="239"/>
      <c r="Y198" s="239"/>
      <c r="Z198" s="239"/>
      <c r="AA198" s="239"/>
      <c r="AB198" s="239"/>
      <c r="AC198" s="239"/>
      <c r="AD198" s="239"/>
    </row>
    <row r="199" spans="1:30" ht="15.75" customHeight="1" x14ac:dyDescent="0.25">
      <c r="A199" s="241"/>
      <c r="B199" s="239"/>
      <c r="C199" s="239"/>
      <c r="D199" s="239"/>
      <c r="E199" s="239"/>
      <c r="F199" s="239"/>
      <c r="G199" s="240"/>
      <c r="H199" s="239"/>
      <c r="I199" s="239"/>
      <c r="J199" s="239"/>
      <c r="K199" s="400"/>
      <c r="L199" s="239"/>
      <c r="M199" s="239"/>
      <c r="N199" s="239"/>
      <c r="O199" s="239"/>
      <c r="P199" s="239"/>
      <c r="Q199" s="239"/>
      <c r="R199" s="239"/>
      <c r="S199" s="239"/>
      <c r="T199" s="239"/>
      <c r="U199" s="239"/>
      <c r="V199" s="239"/>
      <c r="W199" s="239"/>
      <c r="X199" s="239"/>
      <c r="Y199" s="239"/>
      <c r="Z199" s="239"/>
      <c r="AA199" s="239"/>
      <c r="AB199" s="239"/>
      <c r="AC199" s="239"/>
      <c r="AD199" s="239"/>
    </row>
    <row r="200" spans="1:30" ht="15.75" customHeight="1" x14ac:dyDescent="0.25">
      <c r="A200" s="241"/>
      <c r="B200" s="239"/>
      <c r="C200" s="239"/>
      <c r="D200" s="239"/>
      <c r="E200" s="239"/>
      <c r="F200" s="239"/>
      <c r="G200" s="240"/>
      <c r="H200" s="239"/>
      <c r="I200" s="239"/>
      <c r="J200" s="239"/>
      <c r="K200" s="400"/>
      <c r="L200" s="239"/>
      <c r="M200" s="239"/>
      <c r="N200" s="239"/>
      <c r="O200" s="239"/>
      <c r="P200" s="239"/>
      <c r="Q200" s="239"/>
      <c r="R200" s="239"/>
      <c r="S200" s="239"/>
      <c r="T200" s="239"/>
      <c r="U200" s="239"/>
      <c r="V200" s="239"/>
      <c r="W200" s="239"/>
      <c r="X200" s="239"/>
      <c r="Y200" s="239"/>
      <c r="Z200" s="239"/>
      <c r="AA200" s="239"/>
      <c r="AB200" s="239"/>
      <c r="AC200" s="239"/>
      <c r="AD200" s="239"/>
    </row>
    <row r="201" spans="1:30" ht="15.75" customHeight="1" x14ac:dyDescent="0.25">
      <c r="A201" s="241"/>
      <c r="B201" s="239"/>
      <c r="C201" s="239"/>
      <c r="D201" s="239"/>
      <c r="E201" s="239"/>
      <c r="F201" s="239"/>
      <c r="G201" s="240"/>
      <c r="H201" s="239"/>
      <c r="I201" s="239"/>
      <c r="J201" s="239"/>
      <c r="K201" s="400"/>
      <c r="L201" s="239"/>
      <c r="M201" s="239"/>
      <c r="N201" s="239"/>
      <c r="O201" s="239"/>
      <c r="P201" s="239"/>
      <c r="Q201" s="239"/>
      <c r="R201" s="239"/>
      <c r="S201" s="239"/>
      <c r="T201" s="239"/>
      <c r="U201" s="239"/>
      <c r="V201" s="239"/>
      <c r="W201" s="239"/>
      <c r="X201" s="239"/>
      <c r="Y201" s="239"/>
      <c r="Z201" s="239"/>
      <c r="AA201" s="239"/>
      <c r="AB201" s="239"/>
      <c r="AC201" s="239"/>
      <c r="AD201" s="239"/>
    </row>
    <row r="202" spans="1:30" ht="15.75" customHeight="1" x14ac:dyDescent="0.25">
      <c r="A202" s="241"/>
      <c r="B202" s="239"/>
      <c r="C202" s="239"/>
      <c r="D202" s="239"/>
      <c r="E202" s="239"/>
      <c r="F202" s="239"/>
      <c r="G202" s="240"/>
      <c r="H202" s="239"/>
      <c r="I202" s="239"/>
      <c r="J202" s="239"/>
      <c r="K202" s="400"/>
      <c r="L202" s="239"/>
      <c r="M202" s="239"/>
      <c r="N202" s="239"/>
      <c r="O202" s="239"/>
      <c r="P202" s="239"/>
      <c r="Q202" s="239"/>
      <c r="R202" s="239"/>
      <c r="S202" s="239"/>
      <c r="T202" s="239"/>
      <c r="U202" s="239"/>
      <c r="V202" s="239"/>
      <c r="W202" s="239"/>
      <c r="X202" s="239"/>
      <c r="Y202" s="239"/>
      <c r="Z202" s="239"/>
      <c r="AA202" s="239"/>
      <c r="AB202" s="239"/>
      <c r="AC202" s="239"/>
      <c r="AD202" s="239"/>
    </row>
    <row r="203" spans="1:30" ht="15.75" customHeight="1" x14ac:dyDescent="0.25">
      <c r="A203" s="241"/>
      <c r="B203" s="239"/>
      <c r="C203" s="239"/>
      <c r="D203" s="239"/>
      <c r="E203" s="239"/>
      <c r="F203" s="239"/>
      <c r="G203" s="240"/>
      <c r="H203" s="239"/>
      <c r="I203" s="239"/>
      <c r="J203" s="239"/>
      <c r="K203" s="400"/>
      <c r="L203" s="239"/>
      <c r="M203" s="239"/>
      <c r="N203" s="239"/>
      <c r="O203" s="239"/>
      <c r="P203" s="239"/>
      <c r="Q203" s="239"/>
      <c r="R203" s="239"/>
      <c r="S203" s="239"/>
      <c r="T203" s="239"/>
      <c r="U203" s="239"/>
      <c r="V203" s="239"/>
      <c r="W203" s="239"/>
      <c r="X203" s="239"/>
      <c r="Y203" s="239"/>
      <c r="Z203" s="239"/>
      <c r="AA203" s="239"/>
      <c r="AB203" s="239"/>
      <c r="AC203" s="239"/>
      <c r="AD203" s="239"/>
    </row>
    <row r="204" spans="1:30" ht="15.75" customHeight="1" x14ac:dyDescent="0.25">
      <c r="A204" s="241"/>
      <c r="B204" s="239"/>
      <c r="C204" s="239"/>
      <c r="D204" s="239"/>
      <c r="E204" s="239"/>
      <c r="F204" s="239"/>
      <c r="G204" s="240"/>
      <c r="H204" s="239"/>
      <c r="I204" s="239"/>
      <c r="J204" s="239"/>
      <c r="K204" s="400"/>
      <c r="L204" s="239"/>
      <c r="M204" s="239"/>
      <c r="N204" s="239"/>
      <c r="O204" s="239"/>
      <c r="P204" s="239"/>
      <c r="Q204" s="239"/>
      <c r="R204" s="239"/>
      <c r="S204" s="239"/>
      <c r="T204" s="239"/>
      <c r="U204" s="239"/>
      <c r="V204" s="239"/>
      <c r="W204" s="239"/>
      <c r="X204" s="239"/>
      <c r="Y204" s="239"/>
      <c r="Z204" s="239"/>
      <c r="AA204" s="239"/>
      <c r="AB204" s="239"/>
      <c r="AC204" s="239"/>
      <c r="AD204" s="239"/>
    </row>
    <row r="205" spans="1:30" ht="15.75" customHeight="1" x14ac:dyDescent="0.25">
      <c r="A205" s="241"/>
      <c r="B205" s="239"/>
      <c r="C205" s="239"/>
      <c r="D205" s="239"/>
      <c r="E205" s="239"/>
      <c r="F205" s="239"/>
      <c r="G205" s="240"/>
      <c r="H205" s="239"/>
      <c r="I205" s="239"/>
      <c r="J205" s="239"/>
      <c r="K205" s="400"/>
      <c r="L205" s="239"/>
      <c r="M205" s="239"/>
      <c r="N205" s="239"/>
      <c r="O205" s="239"/>
      <c r="P205" s="239"/>
      <c r="Q205" s="239"/>
      <c r="R205" s="239"/>
      <c r="S205" s="239"/>
      <c r="T205" s="239"/>
      <c r="U205" s="239"/>
      <c r="V205" s="239"/>
      <c r="W205" s="239"/>
      <c r="X205" s="239"/>
      <c r="Y205" s="239"/>
      <c r="Z205" s="239"/>
      <c r="AA205" s="239"/>
      <c r="AB205" s="239"/>
      <c r="AC205" s="239"/>
      <c r="AD205" s="239"/>
    </row>
    <row r="206" spans="1:30" ht="15.75" customHeight="1" x14ac:dyDescent="0.25">
      <c r="A206" s="241"/>
      <c r="B206" s="239"/>
      <c r="C206" s="239"/>
      <c r="D206" s="239"/>
      <c r="E206" s="239"/>
      <c r="F206" s="239"/>
      <c r="G206" s="240"/>
      <c r="H206" s="239"/>
      <c r="I206" s="239"/>
      <c r="J206" s="239"/>
      <c r="K206" s="400"/>
      <c r="L206" s="239"/>
      <c r="M206" s="239"/>
      <c r="N206" s="239"/>
      <c r="O206" s="239"/>
      <c r="P206" s="239"/>
      <c r="Q206" s="239"/>
      <c r="R206" s="239"/>
      <c r="S206" s="239"/>
      <c r="T206" s="239"/>
      <c r="U206" s="239"/>
      <c r="V206" s="239"/>
      <c r="W206" s="239"/>
      <c r="X206" s="239"/>
      <c r="Y206" s="239"/>
      <c r="Z206" s="239"/>
      <c r="AA206" s="239"/>
      <c r="AB206" s="239"/>
      <c r="AC206" s="239"/>
      <c r="AD206" s="239"/>
    </row>
    <row r="207" spans="1:30" ht="15.75" customHeight="1" x14ac:dyDescent="0.25">
      <c r="A207" s="241"/>
      <c r="B207" s="239"/>
      <c r="C207" s="239"/>
      <c r="D207" s="239"/>
      <c r="E207" s="239"/>
      <c r="F207" s="239"/>
      <c r="G207" s="240"/>
      <c r="H207" s="239"/>
      <c r="I207" s="239"/>
      <c r="J207" s="239"/>
      <c r="K207" s="400"/>
      <c r="L207" s="239"/>
      <c r="M207" s="239"/>
      <c r="N207" s="239"/>
      <c r="O207" s="239"/>
      <c r="P207" s="239"/>
      <c r="Q207" s="239"/>
      <c r="R207" s="239"/>
      <c r="S207" s="239"/>
      <c r="T207" s="239"/>
      <c r="U207" s="239"/>
      <c r="V207" s="239"/>
      <c r="W207" s="239"/>
      <c r="X207" s="239"/>
      <c r="Y207" s="239"/>
      <c r="Z207" s="239"/>
      <c r="AA207" s="239"/>
      <c r="AB207" s="239"/>
      <c r="AC207" s="239"/>
      <c r="AD207" s="239"/>
    </row>
    <row r="208" spans="1:30" ht="15.75" customHeight="1" x14ac:dyDescent="0.25">
      <c r="A208" s="241"/>
      <c r="B208" s="239"/>
      <c r="C208" s="239"/>
      <c r="D208" s="239"/>
      <c r="E208" s="239"/>
      <c r="F208" s="239"/>
      <c r="G208" s="240"/>
      <c r="H208" s="239"/>
      <c r="I208" s="239"/>
      <c r="J208" s="239"/>
      <c r="K208" s="400"/>
      <c r="L208" s="239"/>
      <c r="M208" s="239"/>
      <c r="N208" s="239"/>
      <c r="O208" s="239"/>
      <c r="P208" s="239"/>
      <c r="Q208" s="239"/>
      <c r="R208" s="239"/>
      <c r="S208" s="239"/>
      <c r="T208" s="239"/>
      <c r="U208" s="239"/>
      <c r="V208" s="239"/>
      <c r="W208" s="239"/>
      <c r="X208" s="239"/>
      <c r="Y208" s="239"/>
      <c r="Z208" s="239"/>
      <c r="AA208" s="239"/>
      <c r="AB208" s="239"/>
      <c r="AC208" s="239"/>
      <c r="AD208" s="239"/>
    </row>
    <row r="209" spans="1:30" ht="15.75" customHeight="1" x14ac:dyDescent="0.25">
      <c r="A209" s="241"/>
      <c r="B209" s="239"/>
      <c r="C209" s="239"/>
      <c r="D209" s="239"/>
      <c r="E209" s="239"/>
      <c r="F209" s="239"/>
      <c r="G209" s="240"/>
      <c r="H209" s="239"/>
      <c r="I209" s="239"/>
      <c r="J209" s="239"/>
      <c r="K209" s="400"/>
      <c r="L209" s="239"/>
      <c r="M209" s="239"/>
      <c r="N209" s="239"/>
      <c r="O209" s="239"/>
      <c r="P209" s="239"/>
      <c r="Q209" s="239"/>
      <c r="R209" s="239"/>
      <c r="S209" s="239"/>
      <c r="T209" s="239"/>
      <c r="U209" s="239"/>
      <c r="V209" s="239"/>
      <c r="W209" s="239"/>
      <c r="X209" s="239"/>
      <c r="Y209" s="239"/>
      <c r="Z209" s="239"/>
      <c r="AA209" s="239"/>
      <c r="AB209" s="239"/>
      <c r="AC209" s="239"/>
      <c r="AD209" s="239"/>
    </row>
    <row r="210" spans="1:30" ht="15.75" customHeight="1" x14ac:dyDescent="0.25">
      <c r="A210" s="241"/>
      <c r="B210" s="239"/>
      <c r="C210" s="239"/>
      <c r="D210" s="239"/>
      <c r="E210" s="239"/>
      <c r="F210" s="239"/>
      <c r="G210" s="240"/>
      <c r="H210" s="239"/>
      <c r="I210" s="239"/>
      <c r="J210" s="239"/>
      <c r="K210" s="400"/>
      <c r="L210" s="239"/>
      <c r="M210" s="239"/>
      <c r="N210" s="239"/>
      <c r="O210" s="239"/>
      <c r="P210" s="239"/>
      <c r="Q210" s="239"/>
      <c r="R210" s="239"/>
      <c r="S210" s="239"/>
      <c r="T210" s="239"/>
      <c r="U210" s="239"/>
      <c r="V210" s="239"/>
      <c r="W210" s="239"/>
      <c r="X210" s="239"/>
      <c r="Y210" s="239"/>
      <c r="Z210" s="239"/>
      <c r="AA210" s="239"/>
      <c r="AB210" s="239"/>
      <c r="AC210" s="239"/>
      <c r="AD210" s="239"/>
    </row>
    <row r="211" spans="1:30" ht="15.75" customHeight="1" x14ac:dyDescent="0.25">
      <c r="A211" s="241"/>
      <c r="B211" s="239"/>
      <c r="C211" s="239"/>
      <c r="D211" s="239"/>
      <c r="E211" s="239"/>
      <c r="F211" s="239"/>
      <c r="G211" s="240"/>
      <c r="H211" s="239"/>
      <c r="I211" s="239"/>
      <c r="J211" s="239"/>
      <c r="K211" s="400"/>
      <c r="L211" s="239"/>
      <c r="M211" s="239"/>
      <c r="N211" s="239"/>
      <c r="O211" s="239"/>
      <c r="P211" s="239"/>
      <c r="Q211" s="239"/>
      <c r="R211" s="239"/>
      <c r="S211" s="239"/>
      <c r="T211" s="239"/>
      <c r="U211" s="239"/>
      <c r="V211" s="239"/>
      <c r="W211" s="239"/>
      <c r="X211" s="239"/>
      <c r="Y211" s="239"/>
      <c r="Z211" s="239"/>
      <c r="AA211" s="239"/>
      <c r="AB211" s="239"/>
      <c r="AC211" s="239"/>
      <c r="AD211" s="239"/>
    </row>
    <row r="212" spans="1:30" ht="15.75" customHeight="1" x14ac:dyDescent="0.25">
      <c r="A212" s="241"/>
      <c r="B212" s="239"/>
      <c r="C212" s="239"/>
      <c r="D212" s="239"/>
      <c r="E212" s="239"/>
      <c r="F212" s="239"/>
      <c r="G212" s="240"/>
      <c r="H212" s="239"/>
      <c r="I212" s="239"/>
      <c r="J212" s="239"/>
      <c r="K212" s="400"/>
      <c r="L212" s="239"/>
      <c r="M212" s="239"/>
      <c r="N212" s="239"/>
      <c r="O212" s="239"/>
      <c r="P212" s="239"/>
      <c r="Q212" s="239"/>
      <c r="R212" s="239"/>
      <c r="S212" s="239"/>
      <c r="T212" s="239"/>
      <c r="U212" s="239"/>
      <c r="V212" s="239"/>
      <c r="W212" s="239"/>
      <c r="X212" s="239"/>
      <c r="Y212" s="239"/>
      <c r="Z212" s="239"/>
      <c r="AA212" s="239"/>
      <c r="AB212" s="239"/>
      <c r="AC212" s="239"/>
      <c r="AD212" s="239"/>
    </row>
    <row r="213" spans="1:30" ht="15.75" customHeight="1" x14ac:dyDescent="0.25">
      <c r="A213" s="241"/>
      <c r="B213" s="239"/>
      <c r="C213" s="239"/>
      <c r="D213" s="239"/>
      <c r="E213" s="239"/>
      <c r="F213" s="239"/>
      <c r="G213" s="240"/>
      <c r="H213" s="239"/>
      <c r="I213" s="239"/>
      <c r="J213" s="239"/>
      <c r="K213" s="400"/>
      <c r="L213" s="239"/>
      <c r="M213" s="239"/>
      <c r="N213" s="239"/>
      <c r="O213" s="239"/>
      <c r="P213" s="239"/>
      <c r="Q213" s="239"/>
      <c r="R213" s="239"/>
      <c r="S213" s="239"/>
      <c r="T213" s="239"/>
      <c r="U213" s="239"/>
      <c r="V213" s="239"/>
      <c r="W213" s="239"/>
      <c r="X213" s="239"/>
      <c r="Y213" s="239"/>
      <c r="Z213" s="239"/>
      <c r="AA213" s="239"/>
      <c r="AB213" s="239"/>
      <c r="AC213" s="239"/>
      <c r="AD213" s="239"/>
    </row>
    <row r="214" spans="1:30" ht="15.75" customHeight="1" x14ac:dyDescent="0.25">
      <c r="A214" s="241"/>
      <c r="B214" s="239"/>
      <c r="C214" s="239"/>
      <c r="D214" s="239"/>
      <c r="E214" s="239"/>
      <c r="F214" s="239"/>
      <c r="G214" s="240"/>
      <c r="H214" s="239"/>
      <c r="I214" s="239"/>
      <c r="J214" s="239"/>
      <c r="K214" s="400"/>
      <c r="L214" s="239"/>
      <c r="M214" s="239"/>
      <c r="N214" s="239"/>
      <c r="O214" s="239"/>
      <c r="P214" s="239"/>
      <c r="Q214" s="239"/>
      <c r="R214" s="239"/>
      <c r="S214" s="239"/>
      <c r="T214" s="239"/>
      <c r="U214" s="239"/>
      <c r="V214" s="239"/>
      <c r="W214" s="239"/>
      <c r="X214" s="239"/>
      <c r="Y214" s="239"/>
      <c r="Z214" s="239"/>
      <c r="AA214" s="239"/>
      <c r="AB214" s="239"/>
      <c r="AC214" s="239"/>
      <c r="AD214" s="239"/>
    </row>
    <row r="215" spans="1:30" ht="15.75" customHeight="1" x14ac:dyDescent="0.25">
      <c r="A215" s="241"/>
      <c r="B215" s="239"/>
      <c r="C215" s="239"/>
      <c r="D215" s="239"/>
      <c r="E215" s="239"/>
      <c r="F215" s="239"/>
      <c r="G215" s="240"/>
      <c r="H215" s="239"/>
      <c r="I215" s="239"/>
      <c r="J215" s="239"/>
      <c r="K215" s="400"/>
      <c r="L215" s="239"/>
      <c r="M215" s="239"/>
      <c r="N215" s="239"/>
      <c r="O215" s="239"/>
      <c r="P215" s="239"/>
      <c r="Q215" s="239"/>
      <c r="R215" s="239"/>
      <c r="S215" s="239"/>
      <c r="T215" s="239"/>
      <c r="U215" s="239"/>
      <c r="V215" s="239"/>
      <c r="W215" s="239"/>
      <c r="X215" s="239"/>
      <c r="Y215" s="239"/>
      <c r="Z215" s="239"/>
      <c r="AA215" s="239"/>
      <c r="AB215" s="239"/>
      <c r="AC215" s="239"/>
      <c r="AD215" s="239"/>
    </row>
    <row r="216" spans="1:30" ht="15.75" customHeight="1" x14ac:dyDescent="0.25">
      <c r="A216" s="241"/>
      <c r="B216" s="239"/>
      <c r="C216" s="239"/>
      <c r="D216" s="239"/>
      <c r="E216" s="239"/>
      <c r="F216" s="239"/>
      <c r="G216" s="240"/>
      <c r="H216" s="239"/>
      <c r="I216" s="239"/>
      <c r="J216" s="239"/>
      <c r="K216" s="400"/>
      <c r="L216" s="239"/>
      <c r="M216" s="239"/>
      <c r="N216" s="239"/>
      <c r="O216" s="239"/>
      <c r="P216" s="239"/>
      <c r="Q216" s="239"/>
      <c r="R216" s="239"/>
      <c r="S216" s="239"/>
      <c r="T216" s="239"/>
      <c r="U216" s="239"/>
      <c r="V216" s="239"/>
      <c r="W216" s="239"/>
      <c r="X216" s="239"/>
      <c r="Y216" s="239"/>
      <c r="Z216" s="239"/>
      <c r="AA216" s="239"/>
      <c r="AB216" s="239"/>
      <c r="AC216" s="239"/>
      <c r="AD216" s="239"/>
    </row>
    <row r="217" spans="1:30" ht="15.75" customHeight="1" x14ac:dyDescent="0.25">
      <c r="A217" s="241"/>
      <c r="B217" s="239"/>
      <c r="C217" s="239"/>
      <c r="D217" s="239"/>
      <c r="E217" s="239"/>
      <c r="F217" s="239"/>
      <c r="G217" s="240"/>
      <c r="H217" s="239"/>
      <c r="I217" s="239"/>
      <c r="J217" s="239"/>
      <c r="K217" s="400"/>
      <c r="L217" s="239"/>
      <c r="M217" s="239"/>
      <c r="N217" s="239"/>
      <c r="O217" s="239"/>
      <c r="P217" s="239"/>
      <c r="Q217" s="239"/>
      <c r="R217" s="239"/>
      <c r="S217" s="239"/>
      <c r="T217" s="239"/>
      <c r="U217" s="239"/>
      <c r="V217" s="239"/>
      <c r="W217" s="239"/>
      <c r="X217" s="239"/>
      <c r="Y217" s="239"/>
      <c r="Z217" s="239"/>
      <c r="AA217" s="239"/>
      <c r="AB217" s="239"/>
      <c r="AC217" s="239"/>
      <c r="AD217" s="239"/>
    </row>
    <row r="218" spans="1:30" ht="15.75" customHeight="1" x14ac:dyDescent="0.25">
      <c r="A218" s="241"/>
      <c r="B218" s="239"/>
      <c r="C218" s="239"/>
      <c r="D218" s="239"/>
      <c r="E218" s="239"/>
      <c r="F218" s="239"/>
      <c r="G218" s="240"/>
      <c r="H218" s="239"/>
      <c r="I218" s="239"/>
      <c r="J218" s="239"/>
      <c r="K218" s="400"/>
      <c r="L218" s="239"/>
      <c r="M218" s="239"/>
      <c r="N218" s="239"/>
      <c r="O218" s="239"/>
      <c r="P218" s="239"/>
      <c r="Q218" s="239"/>
      <c r="R218" s="239"/>
      <c r="S218" s="239"/>
      <c r="T218" s="239"/>
      <c r="U218" s="239"/>
      <c r="V218" s="239"/>
      <c r="W218" s="239"/>
      <c r="X218" s="239"/>
      <c r="Y218" s="239"/>
      <c r="Z218" s="239"/>
      <c r="AA218" s="239"/>
      <c r="AB218" s="239"/>
      <c r="AC218" s="239"/>
      <c r="AD218" s="239"/>
    </row>
    <row r="219" spans="1:30" ht="15.75" customHeight="1" x14ac:dyDescent="0.25">
      <c r="A219" s="241"/>
      <c r="B219" s="239"/>
      <c r="C219" s="239"/>
      <c r="D219" s="239"/>
      <c r="E219" s="239"/>
      <c r="F219" s="239"/>
      <c r="G219" s="240"/>
      <c r="H219" s="239"/>
      <c r="I219" s="239"/>
      <c r="J219" s="239"/>
      <c r="K219" s="400"/>
      <c r="L219" s="239"/>
      <c r="M219" s="239"/>
      <c r="N219" s="239"/>
      <c r="O219" s="239"/>
      <c r="P219" s="239"/>
      <c r="Q219" s="239"/>
      <c r="R219" s="239"/>
      <c r="S219" s="239"/>
      <c r="T219" s="239"/>
      <c r="U219" s="239"/>
      <c r="V219" s="239"/>
      <c r="W219" s="239"/>
      <c r="X219" s="239"/>
      <c r="Y219" s="239"/>
      <c r="Z219" s="239"/>
      <c r="AA219" s="239"/>
      <c r="AB219" s="239"/>
      <c r="AC219" s="239"/>
      <c r="AD219" s="239"/>
    </row>
    <row r="220" spans="1:30" ht="15.75" customHeight="1" x14ac:dyDescent="0.25">
      <c r="A220" s="241"/>
      <c r="B220" s="239"/>
      <c r="C220" s="239"/>
      <c r="D220" s="239"/>
      <c r="E220" s="239"/>
      <c r="F220" s="239"/>
      <c r="G220" s="240"/>
      <c r="H220" s="239"/>
      <c r="I220" s="239"/>
      <c r="J220" s="239"/>
      <c r="K220" s="400"/>
      <c r="L220" s="239"/>
      <c r="M220" s="239"/>
      <c r="N220" s="239"/>
      <c r="O220" s="239"/>
      <c r="P220" s="239"/>
      <c r="Q220" s="239"/>
      <c r="R220" s="239"/>
      <c r="S220" s="239"/>
      <c r="T220" s="239"/>
      <c r="U220" s="239"/>
      <c r="V220" s="239"/>
      <c r="W220" s="239"/>
      <c r="X220" s="239"/>
      <c r="Y220" s="239"/>
      <c r="Z220" s="239"/>
      <c r="AA220" s="239"/>
      <c r="AB220" s="239"/>
      <c r="AC220" s="239"/>
      <c r="AD220" s="239"/>
    </row>
    <row r="221" spans="1:30" ht="15.75" customHeight="1" x14ac:dyDescent="0.25">
      <c r="A221" s="241"/>
      <c r="B221" s="239"/>
      <c r="C221" s="239"/>
      <c r="D221" s="239"/>
      <c r="E221" s="239"/>
      <c r="F221" s="239"/>
      <c r="G221" s="240"/>
      <c r="H221" s="239"/>
      <c r="I221" s="239"/>
      <c r="J221" s="239"/>
      <c r="K221" s="400"/>
      <c r="L221" s="239"/>
      <c r="M221" s="239"/>
      <c r="N221" s="239"/>
      <c r="O221" s="239"/>
      <c r="P221" s="239"/>
      <c r="Q221" s="239"/>
      <c r="R221" s="239"/>
      <c r="S221" s="239"/>
      <c r="T221" s="239"/>
      <c r="U221" s="239"/>
      <c r="V221" s="239"/>
      <c r="W221" s="239"/>
      <c r="X221" s="239"/>
      <c r="Y221" s="239"/>
      <c r="Z221" s="239"/>
      <c r="AA221" s="239"/>
      <c r="AB221" s="239"/>
      <c r="AC221" s="239"/>
      <c r="AD221" s="239"/>
    </row>
    <row r="222" spans="1:30" ht="15.75" customHeight="1" x14ac:dyDescent="0.25">
      <c r="A222" s="241"/>
      <c r="B222" s="239"/>
      <c r="C222" s="239"/>
      <c r="D222" s="239"/>
      <c r="E222" s="239"/>
      <c r="F222" s="239"/>
      <c r="G222" s="240"/>
      <c r="H222" s="239"/>
      <c r="I222" s="239"/>
      <c r="J222" s="239"/>
      <c r="K222" s="400"/>
      <c r="L222" s="239"/>
      <c r="M222" s="239"/>
      <c r="N222" s="239"/>
      <c r="O222" s="239"/>
      <c r="P222" s="239"/>
      <c r="Q222" s="239"/>
      <c r="R222" s="239"/>
      <c r="S222" s="239"/>
      <c r="T222" s="239"/>
      <c r="U222" s="239"/>
      <c r="V222" s="239"/>
      <c r="W222" s="239"/>
      <c r="X222" s="239"/>
      <c r="Y222" s="239"/>
      <c r="Z222" s="239"/>
      <c r="AA222" s="239"/>
      <c r="AB222" s="239"/>
      <c r="AC222" s="239"/>
      <c r="AD222" s="239"/>
    </row>
    <row r="223" spans="1:30" ht="15.75" customHeight="1" x14ac:dyDescent="0.25">
      <c r="A223" s="241"/>
      <c r="B223" s="239"/>
      <c r="C223" s="239"/>
      <c r="D223" s="239"/>
      <c r="E223" s="239"/>
      <c r="F223" s="239"/>
      <c r="G223" s="240"/>
      <c r="H223" s="239"/>
      <c r="I223" s="239"/>
      <c r="J223" s="239"/>
      <c r="K223" s="400"/>
      <c r="L223" s="239"/>
      <c r="M223" s="239"/>
      <c r="N223" s="239"/>
      <c r="O223" s="239"/>
      <c r="P223" s="239"/>
      <c r="Q223" s="239"/>
      <c r="R223" s="239"/>
      <c r="S223" s="239"/>
      <c r="T223" s="239"/>
      <c r="U223" s="239"/>
      <c r="V223" s="239"/>
      <c r="W223" s="239"/>
      <c r="X223" s="239"/>
      <c r="Y223" s="239"/>
      <c r="Z223" s="239"/>
      <c r="AA223" s="239"/>
      <c r="AB223" s="239"/>
      <c r="AC223" s="239"/>
      <c r="AD223" s="239"/>
    </row>
    <row r="224" spans="1:30" ht="15.75" customHeight="1" x14ac:dyDescent="0.25">
      <c r="A224" s="241"/>
      <c r="B224" s="239"/>
      <c r="C224" s="239"/>
      <c r="D224" s="239"/>
      <c r="E224" s="239"/>
      <c r="F224" s="239"/>
      <c r="G224" s="240"/>
      <c r="H224" s="239"/>
      <c r="I224" s="239"/>
      <c r="J224" s="239"/>
      <c r="K224" s="400"/>
      <c r="L224" s="239"/>
      <c r="M224" s="239"/>
      <c r="N224" s="239"/>
      <c r="O224" s="239"/>
      <c r="P224" s="239"/>
      <c r="Q224" s="239"/>
      <c r="R224" s="239"/>
      <c r="S224" s="239"/>
      <c r="T224" s="239"/>
      <c r="U224" s="239"/>
      <c r="V224" s="239"/>
      <c r="W224" s="239"/>
      <c r="X224" s="239"/>
      <c r="Y224" s="239"/>
      <c r="Z224" s="239"/>
      <c r="AA224" s="239"/>
      <c r="AB224" s="239"/>
      <c r="AC224" s="239"/>
      <c r="AD224" s="239"/>
    </row>
    <row r="225" spans="1:30" ht="15.75" customHeight="1" x14ac:dyDescent="0.25">
      <c r="A225" s="241"/>
      <c r="B225" s="239"/>
      <c r="C225" s="239"/>
      <c r="D225" s="239"/>
      <c r="E225" s="239"/>
      <c r="F225" s="239"/>
      <c r="G225" s="240"/>
      <c r="H225" s="239"/>
      <c r="I225" s="239"/>
      <c r="J225" s="239"/>
      <c r="K225" s="400"/>
      <c r="L225" s="239"/>
      <c r="M225" s="239"/>
      <c r="N225" s="239"/>
      <c r="O225" s="239"/>
      <c r="P225" s="239"/>
      <c r="Q225" s="239"/>
      <c r="R225" s="239"/>
      <c r="S225" s="239"/>
      <c r="T225" s="239"/>
      <c r="U225" s="239"/>
      <c r="V225" s="239"/>
      <c r="W225" s="239"/>
      <c r="X225" s="239"/>
      <c r="Y225" s="239"/>
      <c r="Z225" s="239"/>
      <c r="AA225" s="239"/>
      <c r="AB225" s="239"/>
      <c r="AC225" s="239"/>
      <c r="AD225" s="239"/>
    </row>
    <row r="226" spans="1:30" ht="15.75" customHeight="1" x14ac:dyDescent="0.25">
      <c r="A226" s="241"/>
      <c r="B226" s="239"/>
      <c r="C226" s="239"/>
      <c r="D226" s="239"/>
      <c r="E226" s="239"/>
      <c r="F226" s="239"/>
      <c r="G226" s="240"/>
      <c r="H226" s="239"/>
      <c r="I226" s="239"/>
      <c r="J226" s="239"/>
      <c r="K226" s="400"/>
      <c r="L226" s="239"/>
      <c r="M226" s="239"/>
      <c r="N226" s="239"/>
      <c r="O226" s="239"/>
      <c r="P226" s="239"/>
      <c r="Q226" s="239"/>
      <c r="R226" s="239"/>
      <c r="S226" s="239"/>
      <c r="T226" s="239"/>
      <c r="U226" s="239"/>
      <c r="V226" s="239"/>
      <c r="W226" s="239"/>
      <c r="X226" s="239"/>
      <c r="Y226" s="239"/>
      <c r="Z226" s="239"/>
      <c r="AA226" s="239"/>
      <c r="AB226" s="239"/>
      <c r="AC226" s="239"/>
      <c r="AD226" s="239"/>
    </row>
    <row r="227" spans="1:30" ht="15.75" customHeight="1" x14ac:dyDescent="0.25">
      <c r="A227" s="241"/>
      <c r="B227" s="239"/>
      <c r="C227" s="239"/>
      <c r="D227" s="239"/>
      <c r="E227" s="239"/>
      <c r="F227" s="239"/>
      <c r="G227" s="240"/>
      <c r="H227" s="239"/>
      <c r="I227" s="239"/>
      <c r="J227" s="239"/>
      <c r="K227" s="400"/>
      <c r="L227" s="239"/>
      <c r="M227" s="239"/>
      <c r="N227" s="239"/>
      <c r="O227" s="239"/>
      <c r="P227" s="239"/>
      <c r="Q227" s="239"/>
      <c r="R227" s="239"/>
      <c r="S227" s="239"/>
      <c r="T227" s="239"/>
      <c r="U227" s="239"/>
      <c r="V227" s="239"/>
      <c r="W227" s="239"/>
      <c r="X227" s="239"/>
      <c r="Y227" s="239"/>
      <c r="Z227" s="239"/>
      <c r="AA227" s="239"/>
      <c r="AB227" s="239"/>
      <c r="AC227" s="239"/>
      <c r="AD227" s="239"/>
    </row>
    <row r="228" spans="1:30" ht="15.75" customHeight="1" x14ac:dyDescent="0.25">
      <c r="A228" s="241"/>
      <c r="B228" s="239"/>
      <c r="C228" s="239"/>
      <c r="D228" s="239"/>
      <c r="E228" s="239"/>
      <c r="F228" s="239"/>
      <c r="G228" s="240"/>
      <c r="H228" s="239"/>
      <c r="I228" s="239"/>
      <c r="J228" s="239"/>
      <c r="K228" s="400"/>
      <c r="L228" s="239"/>
      <c r="M228" s="239"/>
      <c r="N228" s="239"/>
      <c r="O228" s="239"/>
      <c r="P228" s="239"/>
      <c r="Q228" s="239"/>
      <c r="R228" s="239"/>
      <c r="S228" s="239"/>
      <c r="T228" s="239"/>
      <c r="U228" s="239"/>
      <c r="V228" s="239"/>
      <c r="W228" s="239"/>
      <c r="X228" s="239"/>
      <c r="Y228" s="239"/>
      <c r="Z228" s="239"/>
      <c r="AA228" s="239"/>
      <c r="AB228" s="239"/>
      <c r="AC228" s="239"/>
      <c r="AD228" s="239"/>
    </row>
    <row r="229" spans="1:30" ht="15.75" customHeight="1" x14ac:dyDescent="0.25">
      <c r="A229" s="241"/>
      <c r="B229" s="239"/>
      <c r="C229" s="239"/>
      <c r="D229" s="239"/>
      <c r="E229" s="239"/>
      <c r="F229" s="239"/>
      <c r="G229" s="240"/>
      <c r="H229" s="239"/>
      <c r="I229" s="239"/>
      <c r="J229" s="239"/>
      <c r="K229" s="400"/>
      <c r="L229" s="239"/>
      <c r="M229" s="239"/>
      <c r="N229" s="239"/>
      <c r="O229" s="239"/>
      <c r="P229" s="239"/>
      <c r="Q229" s="239"/>
      <c r="R229" s="239"/>
      <c r="S229" s="239"/>
      <c r="T229" s="239"/>
      <c r="U229" s="239"/>
      <c r="V229" s="239"/>
      <c r="W229" s="239"/>
      <c r="X229" s="239"/>
      <c r="Y229" s="239"/>
      <c r="Z229" s="239"/>
      <c r="AA229" s="239"/>
      <c r="AB229" s="239"/>
      <c r="AC229" s="239"/>
      <c r="AD229" s="239"/>
    </row>
    <row r="230" spans="1:30" ht="15.75" customHeight="1" x14ac:dyDescent="0.25">
      <c r="A230" s="241"/>
      <c r="B230" s="239"/>
      <c r="C230" s="239"/>
      <c r="D230" s="239"/>
      <c r="E230" s="239"/>
      <c r="F230" s="239"/>
      <c r="G230" s="240"/>
      <c r="H230" s="239"/>
      <c r="I230" s="239"/>
      <c r="J230" s="239"/>
      <c r="K230" s="400"/>
      <c r="L230" s="239"/>
      <c r="M230" s="239"/>
      <c r="N230" s="239"/>
      <c r="O230" s="239"/>
      <c r="P230" s="239"/>
      <c r="Q230" s="239"/>
      <c r="R230" s="239"/>
      <c r="S230" s="239"/>
      <c r="T230" s="239"/>
      <c r="U230" s="239"/>
      <c r="V230" s="239"/>
      <c r="W230" s="239"/>
      <c r="X230" s="239"/>
      <c r="Y230" s="239"/>
      <c r="Z230" s="239"/>
      <c r="AA230" s="239"/>
      <c r="AB230" s="239"/>
      <c r="AC230" s="239"/>
      <c r="AD230" s="239"/>
    </row>
    <row r="231" spans="1:30" ht="15.75" customHeight="1" x14ac:dyDescent="0.25">
      <c r="A231" s="241"/>
      <c r="B231" s="239"/>
      <c r="C231" s="239"/>
      <c r="D231" s="239"/>
      <c r="E231" s="239"/>
      <c r="F231" s="239"/>
      <c r="G231" s="240"/>
      <c r="H231" s="239"/>
      <c r="I231" s="239"/>
      <c r="J231" s="239"/>
      <c r="K231" s="400"/>
      <c r="L231" s="239"/>
      <c r="M231" s="239"/>
      <c r="N231" s="239"/>
      <c r="O231" s="239"/>
      <c r="P231" s="239"/>
      <c r="Q231" s="239"/>
      <c r="R231" s="239"/>
      <c r="S231" s="239"/>
      <c r="T231" s="239"/>
      <c r="U231" s="239"/>
      <c r="V231" s="239"/>
      <c r="W231" s="239"/>
      <c r="X231" s="239"/>
      <c r="Y231" s="239"/>
      <c r="Z231" s="239"/>
      <c r="AA231" s="239"/>
      <c r="AB231" s="239"/>
      <c r="AC231" s="239"/>
      <c r="AD231" s="239"/>
    </row>
    <row r="232" spans="1:30" ht="15.75" customHeight="1" x14ac:dyDescent="0.25">
      <c r="A232" s="241"/>
      <c r="B232" s="239"/>
      <c r="C232" s="239"/>
      <c r="D232" s="239"/>
      <c r="E232" s="239"/>
      <c r="F232" s="239"/>
      <c r="G232" s="240"/>
      <c r="H232" s="239"/>
      <c r="I232" s="239"/>
      <c r="J232" s="239"/>
      <c r="K232" s="400"/>
      <c r="L232" s="239"/>
      <c r="M232" s="239"/>
      <c r="N232" s="239"/>
      <c r="O232" s="239"/>
      <c r="P232" s="239"/>
      <c r="Q232" s="239"/>
      <c r="R232" s="239"/>
      <c r="S232" s="239"/>
      <c r="T232" s="239"/>
      <c r="U232" s="239"/>
      <c r="V232" s="239"/>
      <c r="W232" s="239"/>
      <c r="X232" s="239"/>
      <c r="Y232" s="239"/>
      <c r="Z232" s="239"/>
      <c r="AA232" s="239"/>
      <c r="AB232" s="239"/>
      <c r="AC232" s="239"/>
      <c r="AD232" s="239"/>
    </row>
    <row r="233" spans="1:30" ht="15.75" customHeight="1" x14ac:dyDescent="0.25">
      <c r="A233" s="241"/>
      <c r="B233" s="239"/>
      <c r="C233" s="239"/>
      <c r="D233" s="239"/>
      <c r="E233" s="239"/>
      <c r="F233" s="239"/>
      <c r="G233" s="240"/>
      <c r="H233" s="239"/>
      <c r="I233" s="239"/>
      <c r="J233" s="239"/>
      <c r="K233" s="400"/>
      <c r="L233" s="239"/>
      <c r="M233" s="239"/>
      <c r="N233" s="239"/>
      <c r="O233" s="239"/>
      <c r="P233" s="239"/>
      <c r="Q233" s="239"/>
      <c r="R233" s="239"/>
      <c r="S233" s="239"/>
      <c r="T233" s="239"/>
      <c r="U233" s="239"/>
      <c r="V233" s="239"/>
      <c r="W233" s="239"/>
      <c r="X233" s="239"/>
      <c r="Y233" s="239"/>
      <c r="Z233" s="239"/>
      <c r="AA233" s="239"/>
      <c r="AB233" s="239"/>
      <c r="AC233" s="239"/>
      <c r="AD233" s="239"/>
    </row>
    <row r="234" spans="1:30" ht="15.75" customHeight="1" x14ac:dyDescent="0.25">
      <c r="A234" s="241"/>
      <c r="B234" s="239"/>
      <c r="C234" s="239"/>
      <c r="D234" s="239"/>
      <c r="E234" s="239"/>
      <c r="F234" s="239"/>
      <c r="G234" s="240"/>
      <c r="H234" s="239"/>
      <c r="I234" s="239"/>
      <c r="J234" s="239"/>
      <c r="K234" s="400"/>
      <c r="L234" s="239"/>
      <c r="M234" s="239"/>
      <c r="N234" s="239"/>
      <c r="O234" s="239"/>
      <c r="P234" s="239"/>
      <c r="Q234" s="239"/>
      <c r="R234" s="239"/>
      <c r="S234" s="239"/>
      <c r="T234" s="239"/>
      <c r="U234" s="239"/>
      <c r="V234" s="239"/>
      <c r="W234" s="239"/>
      <c r="X234" s="239"/>
      <c r="Y234" s="239"/>
      <c r="Z234" s="239"/>
      <c r="AA234" s="239"/>
      <c r="AB234" s="239"/>
      <c r="AC234" s="239"/>
      <c r="AD234" s="239"/>
    </row>
    <row r="235" spans="1:30" ht="15.75" customHeight="1" x14ac:dyDescent="0.25">
      <c r="A235" s="241"/>
      <c r="B235" s="239"/>
      <c r="C235" s="239"/>
      <c r="D235" s="239"/>
      <c r="E235" s="239"/>
      <c r="F235" s="239"/>
      <c r="G235" s="240"/>
      <c r="H235" s="239"/>
      <c r="I235" s="239"/>
      <c r="J235" s="239"/>
      <c r="K235" s="400"/>
      <c r="L235" s="239"/>
      <c r="M235" s="239"/>
      <c r="N235" s="239"/>
      <c r="O235" s="239"/>
      <c r="P235" s="239"/>
      <c r="Q235" s="239"/>
      <c r="R235" s="239"/>
      <c r="S235" s="239"/>
      <c r="T235" s="239"/>
      <c r="U235" s="239"/>
      <c r="V235" s="239"/>
      <c r="W235" s="239"/>
      <c r="X235" s="239"/>
      <c r="Y235" s="239"/>
      <c r="Z235" s="239"/>
      <c r="AA235" s="239"/>
      <c r="AB235" s="239"/>
      <c r="AC235" s="239"/>
      <c r="AD235" s="239"/>
    </row>
    <row r="236" spans="1:30" ht="15.75" customHeight="1" x14ac:dyDescent="0.25">
      <c r="A236" s="241"/>
      <c r="B236" s="239"/>
      <c r="C236" s="239"/>
      <c r="D236" s="239"/>
      <c r="E236" s="239"/>
      <c r="F236" s="239"/>
      <c r="G236" s="240"/>
      <c r="H236" s="239"/>
      <c r="I236" s="239"/>
      <c r="J236" s="239"/>
      <c r="K236" s="400"/>
      <c r="L236" s="239"/>
      <c r="M236" s="239"/>
      <c r="N236" s="239"/>
      <c r="O236" s="239"/>
      <c r="P236" s="239"/>
      <c r="Q236" s="239"/>
      <c r="R236" s="239"/>
      <c r="S236" s="239"/>
      <c r="T236" s="239"/>
      <c r="U236" s="239"/>
      <c r="V236" s="239"/>
      <c r="W236" s="239"/>
      <c r="X236" s="239"/>
      <c r="Y236" s="239"/>
      <c r="Z236" s="239"/>
      <c r="AA236" s="239"/>
      <c r="AB236" s="239"/>
      <c r="AC236" s="239"/>
      <c r="AD236" s="239"/>
    </row>
    <row r="237" spans="1:30" ht="15.75" customHeight="1" x14ac:dyDescent="0.25">
      <c r="A237" s="241"/>
      <c r="B237" s="239"/>
      <c r="C237" s="239"/>
      <c r="D237" s="239"/>
      <c r="E237" s="239"/>
      <c r="F237" s="239"/>
      <c r="G237" s="240"/>
      <c r="H237" s="239"/>
      <c r="I237" s="239"/>
      <c r="J237" s="239"/>
      <c r="K237" s="400"/>
      <c r="L237" s="239"/>
      <c r="M237" s="239"/>
      <c r="N237" s="239"/>
      <c r="O237" s="239"/>
      <c r="P237" s="239"/>
      <c r="Q237" s="239"/>
      <c r="R237" s="239"/>
      <c r="S237" s="239"/>
      <c r="T237" s="239"/>
      <c r="U237" s="239"/>
      <c r="V237" s="239"/>
      <c r="W237" s="239"/>
      <c r="X237" s="239"/>
      <c r="Y237" s="239"/>
      <c r="Z237" s="239"/>
      <c r="AA237" s="239"/>
      <c r="AB237" s="239"/>
      <c r="AC237" s="239"/>
      <c r="AD237" s="239"/>
    </row>
    <row r="238" spans="1:30" ht="15.75" customHeight="1" x14ac:dyDescent="0.25">
      <c r="A238" s="241"/>
      <c r="B238" s="239"/>
      <c r="C238" s="239"/>
      <c r="D238" s="239"/>
      <c r="E238" s="239"/>
      <c r="F238" s="239"/>
      <c r="G238" s="240"/>
      <c r="H238" s="239"/>
      <c r="I238" s="239"/>
      <c r="J238" s="239"/>
      <c r="K238" s="400"/>
      <c r="L238" s="239"/>
      <c r="M238" s="239"/>
      <c r="N238" s="239"/>
      <c r="O238" s="239"/>
      <c r="P238" s="239"/>
      <c r="Q238" s="239"/>
      <c r="R238" s="239"/>
      <c r="S238" s="239"/>
      <c r="T238" s="239"/>
      <c r="U238" s="239"/>
      <c r="V238" s="239"/>
      <c r="W238" s="239"/>
      <c r="X238" s="239"/>
      <c r="Y238" s="239"/>
      <c r="Z238" s="239"/>
      <c r="AA238" s="239"/>
      <c r="AB238" s="239"/>
      <c r="AC238" s="239"/>
      <c r="AD238" s="239"/>
    </row>
    <row r="239" spans="1:30" ht="15.75" customHeight="1" x14ac:dyDescent="0.25">
      <c r="A239" s="241"/>
      <c r="B239" s="239"/>
      <c r="C239" s="239"/>
      <c r="D239" s="239"/>
      <c r="E239" s="239"/>
      <c r="F239" s="239"/>
      <c r="G239" s="240"/>
      <c r="H239" s="239"/>
      <c r="I239" s="239"/>
      <c r="J239" s="239"/>
      <c r="K239" s="400"/>
      <c r="L239" s="239"/>
      <c r="M239" s="239"/>
      <c r="N239" s="239"/>
      <c r="O239" s="239"/>
      <c r="P239" s="239"/>
      <c r="Q239" s="239"/>
      <c r="R239" s="239"/>
      <c r="S239" s="239"/>
      <c r="T239" s="239"/>
      <c r="U239" s="239"/>
      <c r="V239" s="239"/>
      <c r="W239" s="239"/>
      <c r="X239" s="239"/>
      <c r="Y239" s="239"/>
      <c r="Z239" s="239"/>
      <c r="AA239" s="239"/>
      <c r="AB239" s="239"/>
      <c r="AC239" s="239"/>
      <c r="AD239" s="239"/>
    </row>
    <row r="240" spans="1:30" ht="15.75" customHeight="1" x14ac:dyDescent="0.25">
      <c r="A240" s="241"/>
      <c r="B240" s="239"/>
      <c r="C240" s="239"/>
      <c r="D240" s="239"/>
      <c r="E240" s="239"/>
      <c r="F240" s="239"/>
      <c r="G240" s="240"/>
      <c r="H240" s="239"/>
      <c r="I240" s="239"/>
      <c r="J240" s="239"/>
      <c r="K240" s="400"/>
      <c r="L240" s="239"/>
      <c r="M240" s="239"/>
      <c r="N240" s="239"/>
      <c r="O240" s="239"/>
      <c r="P240" s="239"/>
      <c r="Q240" s="239"/>
      <c r="R240" s="239"/>
      <c r="S240" s="239"/>
      <c r="T240" s="239"/>
      <c r="U240" s="239"/>
      <c r="V240" s="239"/>
      <c r="W240" s="239"/>
      <c r="X240" s="239"/>
      <c r="Y240" s="239"/>
      <c r="Z240" s="239"/>
      <c r="AA240" s="239"/>
      <c r="AB240" s="239"/>
      <c r="AC240" s="239"/>
      <c r="AD240" s="239"/>
    </row>
    <row r="241" spans="1:30" ht="15.75" customHeight="1" x14ac:dyDescent="0.25">
      <c r="A241" s="241"/>
      <c r="B241" s="239"/>
      <c r="C241" s="239"/>
      <c r="D241" s="239"/>
      <c r="E241" s="239"/>
      <c r="F241" s="239"/>
      <c r="G241" s="240"/>
      <c r="H241" s="239"/>
      <c r="I241" s="239"/>
      <c r="J241" s="239"/>
      <c r="K241" s="400"/>
      <c r="L241" s="239"/>
      <c r="M241" s="239"/>
      <c r="N241" s="239"/>
      <c r="O241" s="239"/>
      <c r="P241" s="239"/>
      <c r="Q241" s="239"/>
      <c r="R241" s="239"/>
      <c r="S241" s="239"/>
      <c r="T241" s="239"/>
      <c r="U241" s="239"/>
      <c r="V241" s="239"/>
      <c r="W241" s="239"/>
      <c r="X241" s="239"/>
      <c r="Y241" s="239"/>
      <c r="Z241" s="239"/>
      <c r="AA241" s="239"/>
      <c r="AB241" s="239"/>
      <c r="AC241" s="239"/>
      <c r="AD241" s="239"/>
    </row>
    <row r="242" spans="1:30" ht="15.75" customHeight="1" x14ac:dyDescent="0.25">
      <c r="A242" s="241"/>
      <c r="B242" s="239"/>
      <c r="C242" s="239"/>
      <c r="D242" s="239"/>
      <c r="E242" s="239"/>
      <c r="F242" s="239"/>
      <c r="G242" s="240"/>
      <c r="H242" s="239"/>
      <c r="I242" s="239"/>
      <c r="J242" s="239"/>
      <c r="K242" s="400"/>
      <c r="L242" s="239"/>
      <c r="M242" s="239"/>
      <c r="N242" s="239"/>
      <c r="O242" s="239"/>
      <c r="P242" s="239"/>
      <c r="Q242" s="239"/>
      <c r="R242" s="239"/>
      <c r="S242" s="239"/>
      <c r="T242" s="239"/>
      <c r="U242" s="239"/>
      <c r="V242" s="239"/>
      <c r="W242" s="239"/>
      <c r="X242" s="239"/>
      <c r="Y242" s="239"/>
      <c r="Z242" s="239"/>
      <c r="AA242" s="239"/>
      <c r="AB242" s="239"/>
      <c r="AC242" s="239"/>
      <c r="AD242" s="239"/>
    </row>
    <row r="243" spans="1:30" ht="15.75" customHeight="1" x14ac:dyDescent="0.25">
      <c r="A243" s="241"/>
      <c r="B243" s="239"/>
      <c r="C243" s="239"/>
      <c r="D243" s="239"/>
      <c r="E243" s="239"/>
      <c r="F243" s="239"/>
      <c r="G243" s="240"/>
      <c r="H243" s="239"/>
      <c r="I243" s="239"/>
      <c r="J243" s="239"/>
      <c r="K243" s="400"/>
      <c r="L243" s="239"/>
      <c r="M243" s="239"/>
      <c r="N243" s="239"/>
      <c r="O243" s="239"/>
      <c r="P243" s="239"/>
      <c r="Q243" s="239"/>
      <c r="R243" s="239"/>
      <c r="S243" s="239"/>
      <c r="T243" s="239"/>
      <c r="U243" s="239"/>
      <c r="V243" s="239"/>
      <c r="W243" s="239"/>
      <c r="X243" s="239"/>
      <c r="Y243" s="239"/>
      <c r="Z243" s="239"/>
      <c r="AA243" s="239"/>
      <c r="AB243" s="239"/>
      <c r="AC243" s="239"/>
      <c r="AD243" s="239"/>
    </row>
    <row r="244" spans="1:30" ht="15.75" customHeight="1" x14ac:dyDescent="0.25">
      <c r="A244" s="241"/>
      <c r="B244" s="239"/>
      <c r="C244" s="239"/>
      <c r="D244" s="239"/>
      <c r="E244" s="239"/>
      <c r="F244" s="239"/>
      <c r="G244" s="240"/>
      <c r="H244" s="239"/>
      <c r="I244" s="239"/>
      <c r="J244" s="239"/>
      <c r="K244" s="400"/>
      <c r="L244" s="239"/>
      <c r="M244" s="239"/>
      <c r="N244" s="239"/>
      <c r="O244" s="239"/>
      <c r="P244" s="239"/>
      <c r="Q244" s="239"/>
      <c r="R244" s="239"/>
      <c r="S244" s="239"/>
      <c r="T244" s="239"/>
      <c r="U244" s="239"/>
      <c r="V244" s="239"/>
      <c r="W244" s="239"/>
      <c r="X244" s="239"/>
      <c r="Y244" s="239"/>
      <c r="Z244" s="239"/>
      <c r="AA244" s="239"/>
      <c r="AB244" s="239"/>
      <c r="AC244" s="239"/>
      <c r="AD244" s="239"/>
    </row>
    <row r="245" spans="1:30" ht="15.75" customHeight="1" x14ac:dyDescent="0.25">
      <c r="A245" s="241"/>
      <c r="B245" s="239"/>
      <c r="C245" s="239"/>
      <c r="D245" s="239"/>
      <c r="E245" s="239"/>
      <c r="F245" s="239"/>
      <c r="G245" s="240"/>
      <c r="H245" s="239"/>
      <c r="I245" s="239"/>
      <c r="J245" s="239"/>
      <c r="K245" s="400"/>
      <c r="L245" s="239"/>
      <c r="M245" s="239"/>
      <c r="N245" s="239"/>
      <c r="O245" s="239"/>
      <c r="P245" s="239"/>
      <c r="Q245" s="239"/>
      <c r="R245" s="239"/>
      <c r="S245" s="239"/>
      <c r="T245" s="239"/>
      <c r="U245" s="239"/>
      <c r="V245" s="239"/>
      <c r="W245" s="239"/>
      <c r="X245" s="239"/>
      <c r="Y245" s="239"/>
      <c r="Z245" s="239"/>
      <c r="AA245" s="239"/>
      <c r="AB245" s="239"/>
      <c r="AC245" s="239"/>
      <c r="AD245" s="239"/>
    </row>
    <row r="246" spans="1:30" ht="15.75" customHeight="1" x14ac:dyDescent="0.25">
      <c r="A246" s="241"/>
      <c r="B246" s="239"/>
      <c r="C246" s="239"/>
      <c r="D246" s="239"/>
      <c r="E246" s="239"/>
      <c r="F246" s="239"/>
      <c r="G246" s="240"/>
      <c r="H246" s="239"/>
      <c r="I246" s="239"/>
      <c r="J246" s="239"/>
      <c r="K246" s="400"/>
      <c r="L246" s="239"/>
      <c r="M246" s="239"/>
      <c r="N246" s="239"/>
      <c r="O246" s="239"/>
      <c r="P246" s="239"/>
      <c r="Q246" s="239"/>
      <c r="R246" s="239"/>
      <c r="S246" s="239"/>
      <c r="T246" s="239"/>
      <c r="U246" s="239"/>
      <c r="V246" s="239"/>
      <c r="W246" s="239"/>
      <c r="X246" s="239"/>
      <c r="Y246" s="239"/>
      <c r="Z246" s="239"/>
      <c r="AA246" s="239"/>
      <c r="AB246" s="239"/>
      <c r="AC246" s="239"/>
      <c r="AD246" s="239"/>
    </row>
    <row r="247" spans="1:30" ht="15.75" customHeight="1" x14ac:dyDescent="0.25">
      <c r="A247" s="241"/>
      <c r="B247" s="239"/>
      <c r="C247" s="239"/>
      <c r="D247" s="239"/>
      <c r="E247" s="239"/>
      <c r="F247" s="239"/>
      <c r="G247" s="240"/>
      <c r="H247" s="239"/>
      <c r="I247" s="239"/>
      <c r="J247" s="239"/>
      <c r="K247" s="400"/>
      <c r="L247" s="239"/>
      <c r="M247" s="239"/>
      <c r="N247" s="239"/>
      <c r="O247" s="239"/>
      <c r="P247" s="239"/>
      <c r="Q247" s="239"/>
      <c r="R247" s="239"/>
      <c r="S247" s="239"/>
      <c r="T247" s="239"/>
      <c r="U247" s="239"/>
      <c r="V247" s="239"/>
      <c r="W247" s="239"/>
      <c r="X247" s="239"/>
      <c r="Y247" s="239"/>
      <c r="Z247" s="239"/>
      <c r="AA247" s="239"/>
      <c r="AB247" s="239"/>
      <c r="AC247" s="239"/>
      <c r="AD247" s="239"/>
    </row>
    <row r="248" spans="1:30" ht="15.75" customHeight="1" x14ac:dyDescent="0.25">
      <c r="A248" s="241"/>
      <c r="B248" s="239"/>
      <c r="C248" s="239"/>
      <c r="D248" s="239"/>
      <c r="E248" s="239"/>
      <c r="F248" s="239"/>
      <c r="G248" s="240"/>
      <c r="H248" s="239"/>
      <c r="I248" s="239"/>
      <c r="J248" s="239"/>
      <c r="K248" s="400"/>
      <c r="L248" s="239"/>
      <c r="M248" s="239"/>
      <c r="N248" s="239"/>
      <c r="O248" s="239"/>
      <c r="P248" s="239"/>
      <c r="Q248" s="239"/>
      <c r="R248" s="239"/>
      <c r="S248" s="239"/>
      <c r="T248" s="239"/>
      <c r="U248" s="239"/>
      <c r="V248" s="239"/>
      <c r="W248" s="239"/>
      <c r="X248" s="239"/>
      <c r="Y248" s="239"/>
      <c r="Z248" s="239"/>
      <c r="AA248" s="239"/>
      <c r="AB248" s="239"/>
      <c r="AC248" s="239"/>
      <c r="AD248" s="239"/>
    </row>
    <row r="249" spans="1:30" ht="15.75" customHeight="1" x14ac:dyDescent="0.25">
      <c r="A249" s="241"/>
      <c r="B249" s="239"/>
      <c r="C249" s="239"/>
      <c r="D249" s="239"/>
      <c r="E249" s="239"/>
      <c r="F249" s="239"/>
      <c r="G249" s="240"/>
      <c r="H249" s="239"/>
      <c r="I249" s="239"/>
      <c r="J249" s="239"/>
      <c r="K249" s="400"/>
      <c r="L249" s="239"/>
      <c r="M249" s="239"/>
      <c r="N249" s="239"/>
      <c r="O249" s="239"/>
      <c r="P249" s="239"/>
      <c r="Q249" s="239"/>
      <c r="R249" s="239"/>
      <c r="S249" s="239"/>
      <c r="T249" s="239"/>
      <c r="U249" s="239"/>
      <c r="V249" s="239"/>
      <c r="W249" s="239"/>
      <c r="X249" s="239"/>
      <c r="Y249" s="239"/>
      <c r="Z249" s="239"/>
      <c r="AA249" s="239"/>
      <c r="AB249" s="239"/>
      <c r="AC249" s="239"/>
      <c r="AD249" s="239"/>
    </row>
    <row r="250" spans="1:30" ht="15.75" customHeight="1" x14ac:dyDescent="0.25">
      <c r="A250" s="241"/>
      <c r="B250" s="239"/>
      <c r="C250" s="239"/>
      <c r="D250" s="239"/>
      <c r="E250" s="239"/>
      <c r="F250" s="239"/>
      <c r="G250" s="240"/>
      <c r="H250" s="239"/>
      <c r="I250" s="239"/>
      <c r="J250" s="239"/>
      <c r="K250" s="400"/>
      <c r="L250" s="239"/>
      <c r="M250" s="239"/>
      <c r="N250" s="239"/>
      <c r="O250" s="239"/>
      <c r="P250" s="239"/>
      <c r="Q250" s="239"/>
      <c r="R250" s="239"/>
      <c r="S250" s="239"/>
      <c r="T250" s="239"/>
      <c r="U250" s="239"/>
      <c r="V250" s="239"/>
      <c r="W250" s="239"/>
      <c r="X250" s="239"/>
      <c r="Y250" s="239"/>
      <c r="Z250" s="239"/>
      <c r="AA250" s="239"/>
      <c r="AB250" s="239"/>
      <c r="AC250" s="239"/>
      <c r="AD250" s="239"/>
    </row>
    <row r="251" spans="1:30" ht="15.75" customHeight="1" x14ac:dyDescent="0.25">
      <c r="A251" s="241"/>
      <c r="B251" s="239"/>
      <c r="C251" s="239"/>
      <c r="D251" s="239"/>
      <c r="E251" s="239"/>
      <c r="F251" s="239"/>
      <c r="G251" s="240"/>
      <c r="H251" s="239"/>
      <c r="I251" s="239"/>
      <c r="J251" s="239"/>
      <c r="K251" s="400"/>
      <c r="L251" s="239"/>
      <c r="M251" s="239"/>
      <c r="N251" s="239"/>
      <c r="O251" s="239"/>
      <c r="P251" s="239"/>
      <c r="Q251" s="239"/>
      <c r="R251" s="239"/>
      <c r="S251" s="239"/>
      <c r="T251" s="239"/>
      <c r="U251" s="239"/>
      <c r="V251" s="239"/>
      <c r="W251" s="239"/>
      <c r="X251" s="239"/>
      <c r="Y251" s="239"/>
      <c r="Z251" s="239"/>
      <c r="AA251" s="239"/>
      <c r="AB251" s="239"/>
      <c r="AC251" s="239"/>
      <c r="AD251" s="239"/>
    </row>
    <row r="252" spans="1:30" ht="15.75" customHeight="1" x14ac:dyDescent="0.25">
      <c r="A252" s="241"/>
      <c r="B252" s="239"/>
      <c r="C252" s="239"/>
      <c r="D252" s="239"/>
      <c r="E252" s="239"/>
      <c r="F252" s="239"/>
      <c r="G252" s="240"/>
      <c r="H252" s="239"/>
      <c r="I252" s="239"/>
      <c r="J252" s="239"/>
      <c r="K252" s="400"/>
      <c r="L252" s="239"/>
      <c r="M252" s="239"/>
      <c r="N252" s="239"/>
      <c r="O252" s="239"/>
      <c r="P252" s="239"/>
      <c r="Q252" s="239"/>
      <c r="R252" s="239"/>
      <c r="S252" s="239"/>
      <c r="T252" s="239"/>
      <c r="U252" s="239"/>
      <c r="V252" s="239"/>
      <c r="W252" s="239"/>
      <c r="X252" s="239"/>
      <c r="Y252" s="239"/>
      <c r="Z252" s="239"/>
      <c r="AA252" s="239"/>
      <c r="AB252" s="239"/>
      <c r="AC252" s="239"/>
      <c r="AD252" s="239"/>
    </row>
    <row r="253" spans="1:30" ht="15.75" customHeight="1" x14ac:dyDescent="0.25">
      <c r="A253" s="241"/>
      <c r="B253" s="239"/>
      <c r="C253" s="239"/>
      <c r="D253" s="239"/>
      <c r="E253" s="239"/>
      <c r="F253" s="239"/>
      <c r="G253" s="240"/>
      <c r="H253" s="239"/>
      <c r="I253" s="239"/>
      <c r="J253" s="239"/>
      <c r="K253" s="400"/>
      <c r="L253" s="239"/>
      <c r="M253" s="239"/>
      <c r="N253" s="239"/>
      <c r="O253" s="239"/>
      <c r="P253" s="239"/>
      <c r="Q253" s="239"/>
      <c r="R253" s="239"/>
      <c r="S253" s="239"/>
      <c r="T253" s="239"/>
      <c r="U253" s="239"/>
      <c r="V253" s="239"/>
      <c r="W253" s="239"/>
      <c r="X253" s="239"/>
      <c r="Y253" s="239"/>
      <c r="Z253" s="239"/>
      <c r="AA253" s="239"/>
      <c r="AB253" s="239"/>
      <c r="AC253" s="239"/>
      <c r="AD253" s="239"/>
    </row>
    <row r="254" spans="1:30" ht="15.75" customHeight="1" x14ac:dyDescent="0.25">
      <c r="A254" s="241"/>
      <c r="B254" s="239"/>
      <c r="C254" s="239"/>
      <c r="D254" s="239"/>
      <c r="E254" s="239"/>
      <c r="F254" s="239"/>
      <c r="G254" s="240"/>
      <c r="H254" s="239"/>
      <c r="I254" s="239"/>
      <c r="J254" s="239"/>
      <c r="K254" s="400"/>
      <c r="L254" s="239"/>
      <c r="M254" s="239"/>
      <c r="N254" s="239"/>
      <c r="O254" s="239"/>
      <c r="P254" s="239"/>
      <c r="Q254" s="239"/>
      <c r="R254" s="239"/>
      <c r="S254" s="239"/>
      <c r="T254" s="239"/>
      <c r="U254" s="239"/>
      <c r="V254" s="239"/>
      <c r="W254" s="239"/>
      <c r="X254" s="239"/>
      <c r="Y254" s="239"/>
      <c r="Z254" s="239"/>
      <c r="AA254" s="239"/>
      <c r="AB254" s="239"/>
      <c r="AC254" s="239"/>
      <c r="AD254" s="239"/>
    </row>
    <row r="255" spans="1:30" ht="15.75" customHeight="1" x14ac:dyDescent="0.25">
      <c r="A255" s="241"/>
      <c r="B255" s="239"/>
      <c r="C255" s="239"/>
      <c r="D255" s="239"/>
      <c r="E255" s="239"/>
      <c r="F255" s="239"/>
      <c r="G255" s="240"/>
      <c r="H255" s="239"/>
      <c r="I255" s="239"/>
      <c r="J255" s="239"/>
      <c r="K255" s="400"/>
      <c r="L255" s="239"/>
      <c r="M255" s="239"/>
      <c r="N255" s="239"/>
      <c r="O255" s="239"/>
      <c r="P255" s="239"/>
      <c r="Q255" s="239"/>
      <c r="R255" s="239"/>
      <c r="S255" s="239"/>
      <c r="T255" s="239"/>
      <c r="U255" s="239"/>
      <c r="V255" s="239"/>
      <c r="W255" s="239"/>
      <c r="X255" s="239"/>
      <c r="Y255" s="239"/>
      <c r="Z255" s="239"/>
      <c r="AA255" s="239"/>
      <c r="AB255" s="239"/>
      <c r="AC255" s="239"/>
      <c r="AD255" s="239"/>
    </row>
    <row r="256" spans="1:30" ht="15.75" customHeight="1" x14ac:dyDescent="0.25">
      <c r="A256" s="241"/>
      <c r="B256" s="239"/>
      <c r="C256" s="239"/>
      <c r="D256" s="239"/>
      <c r="E256" s="239"/>
      <c r="F256" s="239"/>
      <c r="G256" s="240"/>
      <c r="H256" s="239"/>
      <c r="I256" s="239"/>
      <c r="J256" s="239"/>
      <c r="K256" s="400"/>
      <c r="L256" s="239"/>
      <c r="M256" s="239"/>
      <c r="N256" s="239"/>
      <c r="O256" s="239"/>
      <c r="P256" s="239"/>
      <c r="Q256" s="239"/>
      <c r="R256" s="239"/>
      <c r="S256" s="239"/>
      <c r="T256" s="239"/>
      <c r="U256" s="239"/>
      <c r="V256" s="239"/>
      <c r="W256" s="239"/>
      <c r="X256" s="239"/>
      <c r="Y256" s="239"/>
      <c r="Z256" s="239"/>
      <c r="AA256" s="239"/>
      <c r="AB256" s="239"/>
      <c r="AC256" s="239"/>
      <c r="AD256" s="239"/>
    </row>
    <row r="257" spans="1:30" ht="15.75" customHeight="1" x14ac:dyDescent="0.25">
      <c r="A257" s="241"/>
      <c r="B257" s="239"/>
      <c r="C257" s="239"/>
      <c r="D257" s="239"/>
      <c r="E257" s="239"/>
      <c r="F257" s="239"/>
      <c r="G257" s="240"/>
      <c r="H257" s="239"/>
      <c r="I257" s="239"/>
      <c r="J257" s="239"/>
      <c r="K257" s="400"/>
      <c r="L257" s="239"/>
      <c r="M257" s="239"/>
      <c r="N257" s="239"/>
      <c r="O257" s="239"/>
      <c r="P257" s="239"/>
      <c r="Q257" s="239"/>
      <c r="R257" s="239"/>
      <c r="S257" s="239"/>
      <c r="T257" s="239"/>
      <c r="U257" s="239"/>
      <c r="V257" s="239"/>
      <c r="W257" s="239"/>
      <c r="X257" s="239"/>
      <c r="Y257" s="239"/>
      <c r="Z257" s="239"/>
      <c r="AA257" s="239"/>
      <c r="AB257" s="239"/>
      <c r="AC257" s="239"/>
      <c r="AD257" s="239"/>
    </row>
    <row r="258" spans="1:30" ht="15.75" customHeight="1" x14ac:dyDescent="0.25">
      <c r="A258" s="241"/>
      <c r="B258" s="239"/>
      <c r="C258" s="239"/>
      <c r="D258" s="239"/>
      <c r="E258" s="239"/>
      <c r="F258" s="239"/>
      <c r="G258" s="240"/>
      <c r="H258" s="239"/>
      <c r="I258" s="239"/>
      <c r="J258" s="239"/>
      <c r="K258" s="400"/>
      <c r="L258" s="239"/>
      <c r="M258" s="239"/>
      <c r="N258" s="239"/>
      <c r="O258" s="239"/>
      <c r="P258" s="239"/>
      <c r="Q258" s="239"/>
      <c r="R258" s="239"/>
      <c r="S258" s="239"/>
      <c r="T258" s="239"/>
      <c r="U258" s="239"/>
      <c r="V258" s="239"/>
      <c r="W258" s="239"/>
      <c r="X258" s="239"/>
      <c r="Y258" s="239"/>
      <c r="Z258" s="239"/>
      <c r="AA258" s="239"/>
      <c r="AB258" s="239"/>
      <c r="AC258" s="239"/>
      <c r="AD258" s="239"/>
    </row>
    <row r="259" spans="1:30" ht="15.75" customHeight="1" x14ac:dyDescent="0.25">
      <c r="A259" s="241"/>
      <c r="B259" s="239"/>
      <c r="C259" s="239"/>
      <c r="D259" s="239"/>
      <c r="E259" s="239"/>
      <c r="F259" s="239"/>
      <c r="G259" s="240"/>
      <c r="H259" s="239"/>
      <c r="I259" s="239"/>
      <c r="J259" s="239"/>
      <c r="K259" s="400"/>
      <c r="L259" s="239"/>
      <c r="M259" s="239"/>
      <c r="N259" s="239"/>
      <c r="O259" s="239"/>
      <c r="P259" s="239"/>
      <c r="Q259" s="239"/>
      <c r="R259" s="239"/>
      <c r="S259" s="239"/>
      <c r="T259" s="239"/>
      <c r="U259" s="239"/>
      <c r="V259" s="239"/>
      <c r="W259" s="239"/>
      <c r="X259" s="239"/>
      <c r="Y259" s="239"/>
      <c r="Z259" s="239"/>
      <c r="AA259" s="239"/>
      <c r="AB259" s="239"/>
      <c r="AC259" s="239"/>
      <c r="AD259" s="239"/>
    </row>
    <row r="260" spans="1:30" ht="15.75" customHeight="1" x14ac:dyDescent="0.25">
      <c r="A260" s="241"/>
      <c r="B260" s="239"/>
      <c r="C260" s="239"/>
      <c r="D260" s="239"/>
      <c r="E260" s="239"/>
      <c r="F260" s="239"/>
      <c r="G260" s="240"/>
      <c r="H260" s="239"/>
      <c r="I260" s="239"/>
      <c r="J260" s="239"/>
      <c r="K260" s="400"/>
      <c r="L260" s="239"/>
      <c r="M260" s="239"/>
      <c r="N260" s="239"/>
      <c r="O260" s="239"/>
      <c r="P260" s="239"/>
      <c r="Q260" s="239"/>
      <c r="R260" s="239"/>
      <c r="S260" s="239"/>
      <c r="T260" s="239"/>
      <c r="U260" s="239"/>
      <c r="V260" s="239"/>
      <c r="W260" s="239"/>
      <c r="X260" s="239"/>
      <c r="Y260" s="239"/>
      <c r="Z260" s="239"/>
      <c r="AA260" s="239"/>
      <c r="AB260" s="239"/>
      <c r="AC260" s="239"/>
      <c r="AD260" s="239"/>
    </row>
    <row r="261" spans="1:30" ht="15.75" customHeight="1" x14ac:dyDescent="0.25">
      <c r="A261" s="241"/>
      <c r="B261" s="239"/>
      <c r="C261" s="239"/>
      <c r="D261" s="239"/>
      <c r="E261" s="239"/>
      <c r="F261" s="239"/>
      <c r="G261" s="240"/>
      <c r="H261" s="239"/>
      <c r="I261" s="239"/>
      <c r="J261" s="239"/>
      <c r="K261" s="400"/>
      <c r="L261" s="239"/>
      <c r="M261" s="239"/>
      <c r="N261" s="239"/>
      <c r="O261" s="239"/>
      <c r="P261" s="239"/>
      <c r="Q261" s="239"/>
      <c r="R261" s="239"/>
      <c r="S261" s="239"/>
      <c r="T261" s="239"/>
      <c r="U261" s="239"/>
      <c r="V261" s="239"/>
      <c r="W261" s="239"/>
      <c r="X261" s="239"/>
      <c r="Y261" s="239"/>
      <c r="Z261" s="239"/>
      <c r="AA261" s="239"/>
      <c r="AB261" s="239"/>
      <c r="AC261" s="239"/>
      <c r="AD261" s="239"/>
    </row>
    <row r="262" spans="1:30" ht="15.75" customHeight="1" x14ac:dyDescent="0.25">
      <c r="A262" s="241"/>
      <c r="B262" s="239"/>
      <c r="C262" s="239"/>
      <c r="D262" s="239"/>
      <c r="E262" s="239"/>
      <c r="F262" s="239"/>
      <c r="G262" s="240"/>
      <c r="H262" s="239"/>
      <c r="I262" s="239"/>
      <c r="J262" s="239"/>
      <c r="K262" s="400"/>
      <c r="L262" s="239"/>
      <c r="M262" s="239"/>
      <c r="N262" s="239"/>
      <c r="O262" s="239"/>
      <c r="P262" s="239"/>
      <c r="Q262" s="239"/>
      <c r="R262" s="239"/>
      <c r="S262" s="239"/>
      <c r="T262" s="239"/>
      <c r="U262" s="239"/>
      <c r="V262" s="239"/>
      <c r="W262" s="239"/>
      <c r="X262" s="239"/>
      <c r="Y262" s="239"/>
      <c r="Z262" s="239"/>
      <c r="AA262" s="239"/>
      <c r="AB262" s="239"/>
      <c r="AC262" s="239"/>
      <c r="AD262" s="239"/>
    </row>
    <row r="263" spans="1:30" ht="15.75" customHeight="1" x14ac:dyDescent="0.25">
      <c r="A263" s="241"/>
      <c r="B263" s="239"/>
      <c r="C263" s="239"/>
      <c r="D263" s="239"/>
      <c r="E263" s="239"/>
      <c r="F263" s="239"/>
      <c r="G263" s="240"/>
      <c r="H263" s="239"/>
      <c r="I263" s="239"/>
      <c r="J263" s="239"/>
      <c r="K263" s="400"/>
      <c r="L263" s="239"/>
      <c r="M263" s="239"/>
      <c r="N263" s="239"/>
      <c r="O263" s="239"/>
      <c r="P263" s="239"/>
      <c r="Q263" s="239"/>
      <c r="R263" s="239"/>
      <c r="S263" s="239"/>
      <c r="T263" s="239"/>
      <c r="U263" s="239"/>
      <c r="V263" s="239"/>
      <c r="W263" s="239"/>
      <c r="X263" s="239"/>
      <c r="Y263" s="239"/>
      <c r="Z263" s="239"/>
      <c r="AA263" s="239"/>
      <c r="AB263" s="239"/>
      <c r="AC263" s="239"/>
      <c r="AD263" s="239"/>
    </row>
    <row r="264" spans="1:30" ht="15.75" customHeight="1" x14ac:dyDescent="0.25">
      <c r="A264" s="241"/>
      <c r="B264" s="239"/>
      <c r="C264" s="239"/>
      <c r="D264" s="239"/>
      <c r="E264" s="239"/>
      <c r="F264" s="239"/>
      <c r="G264" s="240"/>
      <c r="H264" s="239"/>
      <c r="I264" s="239"/>
      <c r="J264" s="239"/>
      <c r="K264" s="400"/>
      <c r="L264" s="239"/>
      <c r="M264" s="239"/>
      <c r="N264" s="239"/>
      <c r="O264" s="239"/>
      <c r="P264" s="239"/>
      <c r="Q264" s="239"/>
      <c r="R264" s="239"/>
      <c r="S264" s="239"/>
      <c r="T264" s="239"/>
      <c r="U264" s="239"/>
      <c r="V264" s="239"/>
      <c r="W264" s="239"/>
      <c r="X264" s="239"/>
      <c r="Y264" s="239"/>
      <c r="Z264" s="239"/>
      <c r="AA264" s="239"/>
      <c r="AB264" s="239"/>
      <c r="AC264" s="239"/>
      <c r="AD264" s="239"/>
    </row>
    <row r="265" spans="1:30" ht="15.75" customHeight="1" x14ac:dyDescent="0.25">
      <c r="A265" s="241"/>
      <c r="B265" s="239"/>
      <c r="C265" s="239"/>
      <c r="D265" s="239"/>
      <c r="E265" s="239"/>
      <c r="F265" s="239"/>
      <c r="G265" s="240"/>
      <c r="H265" s="239"/>
      <c r="I265" s="239"/>
      <c r="J265" s="239"/>
      <c r="K265" s="400"/>
      <c r="L265" s="239"/>
      <c r="M265" s="239"/>
      <c r="N265" s="239"/>
      <c r="O265" s="239"/>
      <c r="P265" s="239"/>
      <c r="Q265" s="239"/>
      <c r="R265" s="239"/>
      <c r="S265" s="239"/>
      <c r="T265" s="239"/>
      <c r="U265" s="239"/>
      <c r="V265" s="239"/>
      <c r="W265" s="239"/>
      <c r="X265" s="239"/>
      <c r="Y265" s="239"/>
      <c r="Z265" s="239"/>
      <c r="AA265" s="239"/>
      <c r="AB265" s="239"/>
      <c r="AC265" s="239"/>
      <c r="AD265" s="239"/>
    </row>
    <row r="266" spans="1:30" ht="15.75" customHeight="1" x14ac:dyDescent="0.25">
      <c r="A266" s="241"/>
      <c r="B266" s="239"/>
      <c r="C266" s="239"/>
      <c r="D266" s="239"/>
      <c r="E266" s="239"/>
      <c r="F266" s="239"/>
      <c r="G266" s="240"/>
      <c r="H266" s="239"/>
      <c r="I266" s="239"/>
      <c r="J266" s="239"/>
      <c r="K266" s="400"/>
      <c r="L266" s="239"/>
      <c r="M266" s="239"/>
      <c r="N266" s="239"/>
      <c r="O266" s="239"/>
      <c r="P266" s="239"/>
      <c r="Q266" s="239"/>
      <c r="R266" s="239"/>
      <c r="S266" s="239"/>
      <c r="T266" s="239"/>
      <c r="U266" s="239"/>
      <c r="V266" s="239"/>
      <c r="W266" s="239"/>
      <c r="X266" s="239"/>
      <c r="Y266" s="239"/>
      <c r="Z266" s="239"/>
      <c r="AA266" s="239"/>
      <c r="AB266" s="239"/>
      <c r="AC266" s="239"/>
      <c r="AD266" s="239"/>
    </row>
    <row r="267" spans="1:30" ht="15.75" customHeight="1" x14ac:dyDescent="0.25">
      <c r="A267" s="241"/>
      <c r="B267" s="239"/>
      <c r="C267" s="239"/>
      <c r="D267" s="239"/>
      <c r="E267" s="239"/>
      <c r="F267" s="239"/>
      <c r="G267" s="240"/>
      <c r="H267" s="239"/>
      <c r="I267" s="239"/>
      <c r="J267" s="239"/>
      <c r="K267" s="400"/>
      <c r="L267" s="239"/>
      <c r="M267" s="239"/>
      <c r="N267" s="239"/>
      <c r="O267" s="239"/>
      <c r="P267" s="239"/>
      <c r="Q267" s="239"/>
      <c r="R267" s="239"/>
      <c r="S267" s="239"/>
      <c r="T267" s="239"/>
      <c r="U267" s="239"/>
      <c r="V267" s="239"/>
      <c r="W267" s="239"/>
      <c r="X267" s="239"/>
      <c r="Y267" s="239"/>
      <c r="Z267" s="239"/>
      <c r="AA267" s="239"/>
      <c r="AB267" s="239"/>
      <c r="AC267" s="239"/>
      <c r="AD267" s="239"/>
    </row>
    <row r="268" spans="1:30" ht="15.75" customHeight="1" x14ac:dyDescent="0.25">
      <c r="A268" s="241"/>
      <c r="B268" s="239"/>
      <c r="C268" s="239"/>
      <c r="D268" s="239"/>
      <c r="E268" s="239"/>
      <c r="F268" s="239"/>
      <c r="G268" s="240"/>
      <c r="H268" s="239"/>
      <c r="I268" s="239"/>
      <c r="J268" s="239"/>
      <c r="K268" s="400"/>
      <c r="L268" s="239"/>
      <c r="M268" s="239"/>
      <c r="N268" s="239"/>
      <c r="O268" s="239"/>
      <c r="P268" s="239"/>
      <c r="Q268" s="239"/>
      <c r="R268" s="239"/>
      <c r="S268" s="239"/>
      <c r="T268" s="239"/>
      <c r="U268" s="239"/>
      <c r="V268" s="239"/>
      <c r="W268" s="239"/>
      <c r="X268" s="239"/>
      <c r="Y268" s="239"/>
      <c r="Z268" s="239"/>
      <c r="AA268" s="239"/>
      <c r="AB268" s="239"/>
      <c r="AC268" s="239"/>
      <c r="AD268" s="239"/>
    </row>
    <row r="269" spans="1:30" ht="15.75" customHeight="1" x14ac:dyDescent="0.25">
      <c r="A269" s="241"/>
      <c r="B269" s="239"/>
      <c r="C269" s="239"/>
      <c r="D269" s="239"/>
      <c r="E269" s="239"/>
      <c r="F269" s="239"/>
      <c r="G269" s="240"/>
      <c r="H269" s="239"/>
      <c r="I269" s="239"/>
      <c r="J269" s="239"/>
      <c r="K269" s="400"/>
      <c r="L269" s="239"/>
      <c r="M269" s="239"/>
      <c r="N269" s="239"/>
      <c r="O269" s="239"/>
      <c r="P269" s="239"/>
      <c r="Q269" s="239"/>
      <c r="R269" s="239"/>
      <c r="S269" s="239"/>
      <c r="T269" s="239"/>
      <c r="U269" s="239"/>
      <c r="V269" s="239"/>
      <c r="W269" s="239"/>
      <c r="X269" s="239"/>
      <c r="Y269" s="239"/>
      <c r="Z269" s="239"/>
      <c r="AA269" s="239"/>
      <c r="AB269" s="239"/>
      <c r="AC269" s="239"/>
      <c r="AD269" s="239"/>
    </row>
    <row r="270" spans="1:30" ht="15.75" customHeight="1" x14ac:dyDescent="0.25">
      <c r="A270" s="241"/>
      <c r="B270" s="239"/>
      <c r="C270" s="239"/>
      <c r="D270" s="239"/>
      <c r="E270" s="239"/>
      <c r="F270" s="239"/>
      <c r="G270" s="240"/>
      <c r="H270" s="239"/>
      <c r="I270" s="239"/>
      <c r="J270" s="239"/>
      <c r="K270" s="400"/>
      <c r="L270" s="239"/>
      <c r="M270" s="239"/>
      <c r="N270" s="239"/>
      <c r="O270" s="239"/>
      <c r="P270" s="239"/>
      <c r="Q270" s="239"/>
      <c r="R270" s="239"/>
      <c r="S270" s="239"/>
      <c r="T270" s="239"/>
      <c r="U270" s="239"/>
      <c r="V270" s="239"/>
      <c r="W270" s="239"/>
      <c r="X270" s="239"/>
      <c r="Y270" s="239"/>
      <c r="Z270" s="239"/>
      <c r="AA270" s="239"/>
      <c r="AB270" s="239"/>
      <c r="AC270" s="239"/>
      <c r="AD270" s="239"/>
    </row>
    <row r="271" spans="1:30" ht="15.75" customHeight="1" x14ac:dyDescent="0.25">
      <c r="A271" s="241"/>
      <c r="B271" s="239"/>
      <c r="C271" s="239"/>
      <c r="D271" s="239"/>
      <c r="E271" s="239"/>
      <c r="F271" s="239"/>
      <c r="G271" s="240"/>
      <c r="H271" s="239"/>
      <c r="I271" s="239"/>
      <c r="J271" s="239"/>
      <c r="K271" s="400"/>
      <c r="L271" s="239"/>
      <c r="M271" s="239"/>
      <c r="N271" s="239"/>
      <c r="O271" s="239"/>
      <c r="P271" s="239"/>
      <c r="Q271" s="239"/>
      <c r="R271" s="239"/>
      <c r="S271" s="239"/>
      <c r="T271" s="239"/>
      <c r="U271" s="239"/>
      <c r="V271" s="239"/>
      <c r="W271" s="239"/>
      <c r="X271" s="239"/>
      <c r="Y271" s="239"/>
      <c r="Z271" s="239"/>
      <c r="AA271" s="239"/>
      <c r="AB271" s="239"/>
      <c r="AC271" s="239"/>
      <c r="AD271" s="239"/>
    </row>
    <row r="272" spans="1:30" ht="15.75" customHeight="1" x14ac:dyDescent="0.25">
      <c r="A272" s="241"/>
      <c r="B272" s="239"/>
      <c r="C272" s="239"/>
      <c r="D272" s="239"/>
      <c r="E272" s="239"/>
      <c r="F272" s="239"/>
      <c r="G272" s="240"/>
      <c r="H272" s="239"/>
      <c r="I272" s="239"/>
      <c r="J272" s="239"/>
      <c r="K272" s="400"/>
      <c r="L272" s="239"/>
      <c r="M272" s="239"/>
      <c r="N272" s="239"/>
      <c r="O272" s="239"/>
      <c r="P272" s="239"/>
      <c r="Q272" s="239"/>
      <c r="R272" s="239"/>
      <c r="S272" s="239"/>
      <c r="T272" s="239"/>
      <c r="U272" s="239"/>
      <c r="V272" s="239"/>
      <c r="W272" s="239"/>
      <c r="X272" s="239"/>
      <c r="Y272" s="239"/>
      <c r="Z272" s="239"/>
      <c r="AA272" s="239"/>
      <c r="AB272" s="239"/>
      <c r="AC272" s="239"/>
      <c r="AD272" s="239"/>
    </row>
    <row r="273" spans="1:30" ht="15.75" customHeight="1" x14ac:dyDescent="0.25">
      <c r="A273" s="241"/>
      <c r="B273" s="239"/>
      <c r="C273" s="239"/>
      <c r="D273" s="239"/>
      <c r="E273" s="239"/>
      <c r="F273" s="239"/>
      <c r="G273" s="240"/>
      <c r="H273" s="239"/>
      <c r="I273" s="239"/>
      <c r="J273" s="239"/>
      <c r="K273" s="400"/>
      <c r="L273" s="239"/>
      <c r="M273" s="239"/>
      <c r="N273" s="239"/>
      <c r="O273" s="239"/>
      <c r="P273" s="239"/>
      <c r="Q273" s="239"/>
      <c r="R273" s="239"/>
      <c r="S273" s="239"/>
      <c r="T273" s="239"/>
      <c r="U273" s="239"/>
      <c r="V273" s="239"/>
      <c r="W273" s="239"/>
      <c r="X273" s="239"/>
      <c r="Y273" s="239"/>
      <c r="Z273" s="239"/>
      <c r="AA273" s="239"/>
      <c r="AB273" s="239"/>
      <c r="AC273" s="239"/>
      <c r="AD273" s="239"/>
    </row>
    <row r="274" spans="1:30" ht="15.75" customHeight="1" x14ac:dyDescent="0.25">
      <c r="A274" s="241"/>
      <c r="B274" s="239"/>
      <c r="C274" s="239"/>
      <c r="D274" s="239"/>
      <c r="E274" s="239"/>
      <c r="F274" s="239"/>
      <c r="G274" s="240"/>
      <c r="H274" s="239"/>
      <c r="I274" s="239"/>
      <c r="J274" s="239"/>
      <c r="K274" s="400"/>
      <c r="L274" s="239"/>
      <c r="M274" s="239"/>
      <c r="N274" s="239"/>
      <c r="O274" s="239"/>
      <c r="P274" s="239"/>
      <c r="Q274" s="239"/>
      <c r="R274" s="239"/>
      <c r="S274" s="239"/>
      <c r="T274" s="239"/>
      <c r="U274" s="239"/>
      <c r="V274" s="239"/>
      <c r="W274" s="239"/>
      <c r="X274" s="239"/>
      <c r="Y274" s="239"/>
      <c r="Z274" s="239"/>
      <c r="AA274" s="239"/>
      <c r="AB274" s="239"/>
      <c r="AC274" s="239"/>
      <c r="AD274" s="239"/>
    </row>
    <row r="275" spans="1:30" ht="15.75" customHeight="1" x14ac:dyDescent="0.25">
      <c r="A275" s="241"/>
      <c r="B275" s="239"/>
      <c r="C275" s="239"/>
      <c r="D275" s="239"/>
      <c r="E275" s="239"/>
      <c r="F275" s="239"/>
      <c r="G275" s="240"/>
      <c r="H275" s="239"/>
      <c r="I275" s="239"/>
      <c r="J275" s="239"/>
      <c r="K275" s="400"/>
      <c r="L275" s="239"/>
      <c r="M275" s="239"/>
      <c r="N275" s="239"/>
      <c r="O275" s="239"/>
      <c r="P275" s="239"/>
      <c r="Q275" s="239"/>
      <c r="R275" s="239"/>
      <c r="S275" s="239"/>
      <c r="T275" s="239"/>
      <c r="U275" s="239"/>
      <c r="V275" s="239"/>
      <c r="W275" s="239"/>
      <c r="X275" s="239"/>
      <c r="Y275" s="239"/>
      <c r="Z275" s="239"/>
      <c r="AA275" s="239"/>
      <c r="AB275" s="239"/>
      <c r="AC275" s="239"/>
      <c r="AD275" s="239"/>
    </row>
    <row r="276" spans="1:30" ht="15.75" customHeight="1" x14ac:dyDescent="0.25">
      <c r="A276" s="241"/>
      <c r="B276" s="239"/>
      <c r="C276" s="239"/>
      <c r="D276" s="239"/>
      <c r="E276" s="239"/>
      <c r="F276" s="239"/>
      <c r="G276" s="240"/>
      <c r="H276" s="239"/>
      <c r="I276" s="239"/>
      <c r="J276" s="239"/>
      <c r="K276" s="400"/>
      <c r="L276" s="239"/>
      <c r="M276" s="239"/>
      <c r="N276" s="239"/>
      <c r="O276" s="239"/>
      <c r="P276" s="239"/>
      <c r="Q276" s="239"/>
      <c r="R276" s="239"/>
      <c r="S276" s="239"/>
      <c r="T276" s="239"/>
      <c r="U276" s="239"/>
      <c r="V276" s="239"/>
      <c r="W276" s="239"/>
      <c r="X276" s="239"/>
      <c r="Y276" s="239"/>
      <c r="Z276" s="239"/>
      <c r="AA276" s="239"/>
      <c r="AB276" s="239"/>
      <c r="AC276" s="239"/>
      <c r="AD276" s="239"/>
    </row>
    <row r="277" spans="1:30" ht="15.75" customHeight="1" x14ac:dyDescent="0.25">
      <c r="A277" s="241"/>
      <c r="B277" s="239"/>
      <c r="C277" s="239"/>
      <c r="D277" s="239"/>
      <c r="E277" s="239"/>
      <c r="F277" s="239"/>
      <c r="G277" s="240"/>
      <c r="H277" s="239"/>
      <c r="I277" s="239"/>
      <c r="J277" s="239"/>
      <c r="K277" s="400"/>
      <c r="L277" s="239"/>
      <c r="M277" s="239"/>
      <c r="N277" s="239"/>
      <c r="O277" s="239"/>
      <c r="P277" s="239"/>
      <c r="Q277" s="239"/>
      <c r="R277" s="239"/>
      <c r="S277" s="239"/>
      <c r="T277" s="239"/>
      <c r="U277" s="239"/>
      <c r="V277" s="239"/>
      <c r="W277" s="239"/>
      <c r="X277" s="239"/>
      <c r="Y277" s="239"/>
      <c r="Z277" s="239"/>
      <c r="AA277" s="239"/>
      <c r="AB277" s="239"/>
      <c r="AC277" s="239"/>
      <c r="AD277" s="239"/>
    </row>
    <row r="278" spans="1:30" ht="15.75" customHeight="1" x14ac:dyDescent="0.25">
      <c r="A278" s="241"/>
      <c r="B278" s="239"/>
      <c r="C278" s="239"/>
      <c r="D278" s="239"/>
      <c r="E278" s="239"/>
      <c r="F278" s="239"/>
      <c r="G278" s="240"/>
      <c r="H278" s="239"/>
      <c r="I278" s="239"/>
      <c r="J278" s="239"/>
      <c r="K278" s="400"/>
      <c r="L278" s="239"/>
      <c r="M278" s="239"/>
      <c r="N278" s="239"/>
      <c r="O278" s="239"/>
      <c r="P278" s="239"/>
      <c r="Q278" s="239"/>
      <c r="R278" s="239"/>
      <c r="S278" s="239"/>
      <c r="T278" s="239"/>
      <c r="U278" s="239"/>
      <c r="V278" s="239"/>
      <c r="W278" s="239"/>
      <c r="X278" s="239"/>
      <c r="Y278" s="239"/>
      <c r="Z278" s="239"/>
      <c r="AA278" s="239"/>
      <c r="AB278" s="239"/>
      <c r="AC278" s="239"/>
      <c r="AD278" s="239"/>
    </row>
    <row r="279" spans="1:30" ht="15.75" customHeight="1" x14ac:dyDescent="0.25">
      <c r="A279" s="241"/>
      <c r="B279" s="239"/>
      <c r="C279" s="239"/>
      <c r="D279" s="239"/>
      <c r="E279" s="239"/>
      <c r="F279" s="239"/>
      <c r="G279" s="240"/>
      <c r="H279" s="239"/>
      <c r="I279" s="239"/>
      <c r="J279" s="239"/>
      <c r="K279" s="400"/>
      <c r="L279" s="239"/>
      <c r="M279" s="239"/>
      <c r="N279" s="239"/>
      <c r="O279" s="239"/>
      <c r="P279" s="239"/>
      <c r="Q279" s="239"/>
      <c r="R279" s="239"/>
      <c r="S279" s="239"/>
      <c r="T279" s="239"/>
      <c r="U279" s="239"/>
      <c r="V279" s="239"/>
      <c r="W279" s="239"/>
      <c r="X279" s="239"/>
      <c r="Y279" s="239"/>
      <c r="Z279" s="239"/>
      <c r="AA279" s="239"/>
      <c r="AB279" s="239"/>
      <c r="AC279" s="239"/>
      <c r="AD279" s="239"/>
    </row>
    <row r="280" spans="1:30" ht="15.75" customHeight="1" x14ac:dyDescent="0.25">
      <c r="A280" s="241"/>
      <c r="B280" s="239"/>
      <c r="C280" s="239"/>
      <c r="D280" s="239"/>
      <c r="E280" s="239"/>
      <c r="F280" s="239"/>
      <c r="G280" s="240"/>
      <c r="H280" s="239"/>
      <c r="I280" s="239"/>
      <c r="J280" s="239"/>
      <c r="K280" s="400"/>
      <c r="L280" s="239"/>
      <c r="M280" s="239"/>
      <c r="N280" s="239"/>
      <c r="O280" s="239"/>
      <c r="P280" s="239"/>
      <c r="Q280" s="239"/>
      <c r="R280" s="239"/>
      <c r="S280" s="239"/>
      <c r="T280" s="239"/>
      <c r="U280" s="239"/>
      <c r="V280" s="239"/>
      <c r="W280" s="239"/>
      <c r="X280" s="239"/>
      <c r="Y280" s="239"/>
      <c r="Z280" s="239"/>
      <c r="AA280" s="239"/>
      <c r="AB280" s="239"/>
      <c r="AC280" s="239"/>
      <c r="AD280" s="239"/>
    </row>
    <row r="281" spans="1:30" ht="15.75" customHeight="1" x14ac:dyDescent="0.25">
      <c r="A281" s="241"/>
      <c r="B281" s="239"/>
      <c r="C281" s="239"/>
      <c r="D281" s="239"/>
      <c r="E281" s="239"/>
      <c r="F281" s="239"/>
      <c r="G281" s="240"/>
      <c r="H281" s="239"/>
      <c r="I281" s="239"/>
      <c r="J281" s="239"/>
      <c r="K281" s="400"/>
      <c r="L281" s="239"/>
      <c r="M281" s="239"/>
      <c r="N281" s="239"/>
      <c r="O281" s="239"/>
      <c r="P281" s="239"/>
      <c r="Q281" s="239"/>
      <c r="R281" s="239"/>
      <c r="S281" s="239"/>
      <c r="T281" s="239"/>
      <c r="U281" s="239"/>
      <c r="V281" s="239"/>
      <c r="W281" s="239"/>
      <c r="X281" s="239"/>
      <c r="Y281" s="239"/>
      <c r="Z281" s="239"/>
      <c r="AA281" s="239"/>
      <c r="AB281" s="239"/>
      <c r="AC281" s="239"/>
      <c r="AD281" s="239"/>
    </row>
    <row r="282" spans="1:30" ht="15.75" customHeight="1" x14ac:dyDescent="0.25">
      <c r="A282" s="241"/>
      <c r="B282" s="239"/>
      <c r="C282" s="239"/>
      <c r="D282" s="239"/>
      <c r="E282" s="239"/>
      <c r="F282" s="239"/>
      <c r="G282" s="240"/>
      <c r="H282" s="239"/>
      <c r="I282" s="239"/>
      <c r="J282" s="239"/>
      <c r="K282" s="400"/>
      <c r="L282" s="239"/>
      <c r="M282" s="239"/>
      <c r="N282" s="239"/>
      <c r="O282" s="239"/>
      <c r="P282" s="239"/>
      <c r="Q282" s="239"/>
      <c r="R282" s="239"/>
      <c r="S282" s="239"/>
      <c r="T282" s="239"/>
      <c r="U282" s="239"/>
      <c r="V282" s="239"/>
      <c r="W282" s="239"/>
      <c r="X282" s="239"/>
      <c r="Y282" s="239"/>
      <c r="Z282" s="239"/>
      <c r="AA282" s="239"/>
      <c r="AB282" s="239"/>
      <c r="AC282" s="239"/>
      <c r="AD282" s="239"/>
    </row>
    <row r="283" spans="1:30" ht="15.75" customHeight="1" x14ac:dyDescent="0.25">
      <c r="A283" s="241"/>
      <c r="B283" s="239"/>
      <c r="C283" s="239"/>
      <c r="D283" s="239"/>
      <c r="E283" s="239"/>
      <c r="F283" s="239"/>
      <c r="G283" s="240"/>
      <c r="H283" s="239"/>
      <c r="I283" s="239"/>
      <c r="J283" s="239"/>
      <c r="K283" s="400"/>
      <c r="L283" s="239"/>
      <c r="M283" s="239"/>
      <c r="N283" s="239"/>
      <c r="O283" s="239"/>
      <c r="P283" s="239"/>
      <c r="Q283" s="239"/>
      <c r="R283" s="239"/>
      <c r="S283" s="239"/>
      <c r="T283" s="239"/>
      <c r="U283" s="239"/>
      <c r="V283" s="239"/>
      <c r="W283" s="239"/>
      <c r="X283" s="239"/>
      <c r="Y283" s="239"/>
      <c r="Z283" s="239"/>
      <c r="AA283" s="239"/>
      <c r="AB283" s="239"/>
      <c r="AC283" s="239"/>
      <c r="AD283" s="239"/>
    </row>
    <row r="284" spans="1:30" ht="15.75" customHeight="1" x14ac:dyDescent="0.25">
      <c r="A284" s="241"/>
      <c r="B284" s="239"/>
      <c r="C284" s="239"/>
      <c r="D284" s="239"/>
      <c r="E284" s="239"/>
      <c r="F284" s="239"/>
      <c r="G284" s="240"/>
      <c r="H284" s="239"/>
      <c r="I284" s="239"/>
      <c r="J284" s="239"/>
      <c r="K284" s="400"/>
      <c r="L284" s="239"/>
      <c r="M284" s="239"/>
      <c r="N284" s="239"/>
      <c r="O284" s="239"/>
      <c r="P284" s="239"/>
      <c r="Q284" s="239"/>
      <c r="R284" s="239"/>
      <c r="S284" s="239"/>
      <c r="T284" s="239"/>
      <c r="U284" s="239"/>
      <c r="V284" s="239"/>
      <c r="W284" s="239"/>
      <c r="X284" s="239"/>
      <c r="Y284" s="239"/>
      <c r="Z284" s="239"/>
      <c r="AA284" s="239"/>
      <c r="AB284" s="239"/>
      <c r="AC284" s="239"/>
      <c r="AD284" s="239"/>
    </row>
    <row r="285" spans="1:30" ht="15.75" customHeight="1" x14ac:dyDescent="0.25">
      <c r="A285" s="241"/>
      <c r="B285" s="239"/>
      <c r="C285" s="239"/>
      <c r="D285" s="239"/>
      <c r="E285" s="239"/>
      <c r="F285" s="239"/>
      <c r="G285" s="240"/>
      <c r="H285" s="239"/>
      <c r="I285" s="239"/>
      <c r="J285" s="239"/>
      <c r="K285" s="400"/>
      <c r="L285" s="239"/>
      <c r="M285" s="239"/>
      <c r="N285" s="239"/>
      <c r="O285" s="239"/>
      <c r="P285" s="239"/>
      <c r="Q285" s="239"/>
      <c r="R285" s="239"/>
      <c r="S285" s="239"/>
      <c r="T285" s="239"/>
      <c r="U285" s="239"/>
      <c r="V285" s="239"/>
      <c r="W285" s="239"/>
      <c r="X285" s="239"/>
      <c r="Y285" s="239"/>
      <c r="Z285" s="239"/>
      <c r="AA285" s="239"/>
      <c r="AB285" s="239"/>
      <c r="AC285" s="239"/>
      <c r="AD285" s="239"/>
    </row>
    <row r="286" spans="1:30" ht="15.75" customHeight="1" x14ac:dyDescent="0.25">
      <c r="A286" s="241"/>
      <c r="B286" s="239"/>
      <c r="C286" s="239"/>
      <c r="D286" s="239"/>
      <c r="E286" s="239"/>
      <c r="F286" s="239"/>
      <c r="G286" s="240"/>
      <c r="H286" s="239"/>
      <c r="I286" s="239"/>
      <c r="J286" s="239"/>
      <c r="K286" s="400"/>
      <c r="L286" s="239"/>
      <c r="M286" s="239"/>
      <c r="N286" s="239"/>
      <c r="O286" s="239"/>
      <c r="P286" s="239"/>
      <c r="Q286" s="239"/>
      <c r="R286" s="239"/>
      <c r="S286" s="239"/>
      <c r="T286" s="239"/>
      <c r="U286" s="239"/>
      <c r="V286" s="239"/>
      <c r="W286" s="239"/>
      <c r="X286" s="239"/>
      <c r="Y286" s="239"/>
      <c r="Z286" s="239"/>
      <c r="AA286" s="239"/>
      <c r="AB286" s="239"/>
      <c r="AC286" s="239"/>
      <c r="AD286" s="239"/>
    </row>
    <row r="287" spans="1:30" ht="15.75" customHeight="1" x14ac:dyDescent="0.25">
      <c r="A287" s="241"/>
      <c r="B287" s="239"/>
      <c r="C287" s="239"/>
      <c r="D287" s="239"/>
      <c r="E287" s="239"/>
      <c r="F287" s="239"/>
      <c r="G287" s="240"/>
      <c r="H287" s="239"/>
      <c r="I287" s="239"/>
      <c r="J287" s="239"/>
      <c r="K287" s="400"/>
      <c r="L287" s="239"/>
      <c r="M287" s="239"/>
      <c r="N287" s="239"/>
      <c r="O287" s="239"/>
      <c r="P287" s="239"/>
      <c r="Q287" s="239"/>
      <c r="R287" s="239"/>
      <c r="S287" s="239"/>
      <c r="T287" s="239"/>
      <c r="U287" s="239"/>
      <c r="V287" s="239"/>
      <c r="W287" s="239"/>
      <c r="X287" s="239"/>
      <c r="Y287" s="239"/>
      <c r="Z287" s="239"/>
      <c r="AA287" s="239"/>
      <c r="AB287" s="239"/>
      <c r="AC287" s="239"/>
      <c r="AD287" s="239"/>
    </row>
    <row r="288" spans="1:30" ht="15.75" customHeight="1" x14ac:dyDescent="0.25">
      <c r="A288" s="241"/>
      <c r="B288" s="239"/>
      <c r="C288" s="239"/>
      <c r="D288" s="239"/>
      <c r="E288" s="239"/>
      <c r="F288" s="239"/>
      <c r="G288" s="240"/>
      <c r="H288" s="239"/>
      <c r="I288" s="239"/>
      <c r="J288" s="239"/>
      <c r="K288" s="400"/>
      <c r="L288" s="239"/>
      <c r="M288" s="239"/>
      <c r="N288" s="239"/>
      <c r="O288" s="239"/>
      <c r="P288" s="239"/>
      <c r="Q288" s="239"/>
      <c r="R288" s="239"/>
      <c r="S288" s="239"/>
      <c r="T288" s="239"/>
      <c r="U288" s="239"/>
      <c r="V288" s="239"/>
      <c r="W288" s="239"/>
      <c r="X288" s="239"/>
      <c r="Y288" s="239"/>
      <c r="Z288" s="239"/>
      <c r="AA288" s="239"/>
      <c r="AB288" s="239"/>
      <c r="AC288" s="239"/>
      <c r="AD288" s="239"/>
    </row>
    <row r="289" spans="1:30" ht="15.75" customHeight="1" x14ac:dyDescent="0.25">
      <c r="A289" s="241"/>
      <c r="B289" s="239"/>
      <c r="C289" s="239"/>
      <c r="D289" s="239"/>
      <c r="E289" s="239"/>
      <c r="F289" s="239"/>
      <c r="G289" s="240"/>
      <c r="H289" s="239"/>
      <c r="I289" s="239"/>
      <c r="J289" s="239"/>
      <c r="K289" s="400"/>
      <c r="L289" s="239"/>
      <c r="M289" s="239"/>
      <c r="N289" s="239"/>
      <c r="O289" s="239"/>
      <c r="P289" s="239"/>
      <c r="Q289" s="239"/>
      <c r="R289" s="239"/>
      <c r="S289" s="239"/>
      <c r="T289" s="239"/>
      <c r="U289" s="239"/>
      <c r="V289" s="239"/>
      <c r="W289" s="239"/>
      <c r="X289" s="239"/>
      <c r="Y289" s="239"/>
      <c r="Z289" s="239"/>
      <c r="AA289" s="239"/>
      <c r="AB289" s="239"/>
      <c r="AC289" s="239"/>
      <c r="AD289" s="239"/>
    </row>
    <row r="290" spans="1:30" ht="15.75" customHeight="1" x14ac:dyDescent="0.25">
      <c r="A290" s="241"/>
      <c r="B290" s="239"/>
      <c r="C290" s="239"/>
      <c r="D290" s="239"/>
      <c r="E290" s="239"/>
      <c r="F290" s="239"/>
      <c r="G290" s="240"/>
      <c r="H290" s="239"/>
      <c r="I290" s="239"/>
      <c r="J290" s="239"/>
      <c r="K290" s="400"/>
      <c r="L290" s="239"/>
      <c r="M290" s="239"/>
      <c r="N290" s="239"/>
      <c r="O290" s="239"/>
      <c r="P290" s="239"/>
      <c r="Q290" s="239"/>
      <c r="R290" s="239"/>
      <c r="S290" s="239"/>
      <c r="T290" s="239"/>
      <c r="U290" s="239"/>
      <c r="V290" s="239"/>
      <c r="W290" s="239"/>
      <c r="X290" s="239"/>
      <c r="Y290" s="239"/>
      <c r="Z290" s="239"/>
      <c r="AA290" s="239"/>
      <c r="AB290" s="239"/>
      <c r="AC290" s="239"/>
      <c r="AD290" s="239"/>
    </row>
    <row r="291" spans="1:30" ht="15.75" customHeight="1" x14ac:dyDescent="0.25">
      <c r="A291" s="241"/>
      <c r="B291" s="239"/>
      <c r="C291" s="239"/>
      <c r="D291" s="239"/>
      <c r="E291" s="239"/>
      <c r="F291" s="239"/>
      <c r="G291" s="240"/>
      <c r="H291" s="239"/>
      <c r="I291" s="239"/>
      <c r="J291" s="239"/>
      <c r="K291" s="400"/>
      <c r="L291" s="239"/>
      <c r="M291" s="239"/>
      <c r="N291" s="239"/>
      <c r="O291" s="239"/>
      <c r="P291" s="239"/>
      <c r="Q291" s="239"/>
      <c r="R291" s="239"/>
      <c r="S291" s="239"/>
      <c r="T291" s="239"/>
      <c r="U291" s="239"/>
      <c r="V291" s="239"/>
      <c r="W291" s="239"/>
      <c r="X291" s="239"/>
      <c r="Y291" s="239"/>
      <c r="Z291" s="239"/>
      <c r="AA291" s="239"/>
      <c r="AB291" s="239"/>
      <c r="AC291" s="239"/>
      <c r="AD291" s="239"/>
    </row>
    <row r="292" spans="1:30" ht="15.75" customHeight="1" x14ac:dyDescent="0.25">
      <c r="A292" s="241"/>
      <c r="B292" s="239"/>
      <c r="C292" s="239"/>
      <c r="D292" s="239"/>
      <c r="E292" s="239"/>
      <c r="F292" s="239"/>
      <c r="G292" s="240"/>
      <c r="H292" s="239"/>
      <c r="I292" s="239"/>
      <c r="J292" s="239"/>
      <c r="K292" s="400"/>
      <c r="L292" s="239"/>
      <c r="M292" s="239"/>
      <c r="N292" s="239"/>
      <c r="O292" s="239"/>
      <c r="P292" s="239"/>
      <c r="Q292" s="239"/>
      <c r="R292" s="239"/>
      <c r="S292" s="239"/>
      <c r="T292" s="239"/>
      <c r="U292" s="239"/>
      <c r="V292" s="239"/>
      <c r="W292" s="239"/>
      <c r="X292" s="239"/>
      <c r="Y292" s="239"/>
      <c r="Z292" s="239"/>
      <c r="AA292" s="239"/>
      <c r="AB292" s="239"/>
      <c r="AC292" s="239"/>
      <c r="AD292" s="239"/>
    </row>
    <row r="293" spans="1:30" ht="15.75" customHeight="1" x14ac:dyDescent="0.25">
      <c r="A293" s="241"/>
      <c r="B293" s="239"/>
      <c r="C293" s="239"/>
      <c r="D293" s="239"/>
      <c r="E293" s="239"/>
      <c r="F293" s="239"/>
      <c r="G293" s="240"/>
      <c r="H293" s="239"/>
      <c r="I293" s="239"/>
      <c r="J293" s="239"/>
      <c r="K293" s="400"/>
      <c r="L293" s="239"/>
      <c r="M293" s="239"/>
      <c r="N293" s="239"/>
      <c r="O293" s="239"/>
      <c r="P293" s="239"/>
      <c r="Q293" s="239"/>
      <c r="R293" s="239"/>
      <c r="S293" s="239"/>
      <c r="T293" s="239"/>
      <c r="U293" s="239"/>
      <c r="V293" s="239"/>
      <c r="W293" s="239"/>
      <c r="X293" s="239"/>
      <c r="Y293" s="239"/>
      <c r="Z293" s="239"/>
      <c r="AA293" s="239"/>
      <c r="AB293" s="239"/>
      <c r="AC293" s="239"/>
      <c r="AD293" s="239"/>
    </row>
    <row r="294" spans="1:30" ht="15.75" customHeight="1" x14ac:dyDescent="0.25">
      <c r="A294" s="241"/>
      <c r="B294" s="239"/>
      <c r="C294" s="239"/>
      <c r="D294" s="239"/>
      <c r="E294" s="239"/>
      <c r="F294" s="239"/>
      <c r="G294" s="240"/>
      <c r="H294" s="239"/>
      <c r="I294" s="239"/>
      <c r="J294" s="239"/>
      <c r="K294" s="400"/>
      <c r="L294" s="239"/>
      <c r="M294" s="239"/>
      <c r="N294" s="239"/>
      <c r="O294" s="239"/>
      <c r="P294" s="239"/>
      <c r="Q294" s="239"/>
      <c r="R294" s="239"/>
      <c r="S294" s="239"/>
      <c r="T294" s="239"/>
      <c r="U294" s="239"/>
      <c r="V294" s="239"/>
      <c r="W294" s="239"/>
      <c r="X294" s="239"/>
      <c r="Y294" s="239"/>
      <c r="Z294" s="239"/>
      <c r="AA294" s="239"/>
      <c r="AB294" s="239"/>
      <c r="AC294" s="239"/>
      <c r="AD294" s="239"/>
    </row>
    <row r="295" spans="1:30" ht="15.75" customHeight="1" x14ac:dyDescent="0.25">
      <c r="A295" s="241"/>
      <c r="B295" s="239"/>
      <c r="C295" s="239"/>
      <c r="D295" s="239"/>
      <c r="E295" s="239"/>
      <c r="F295" s="239"/>
      <c r="G295" s="240"/>
      <c r="H295" s="239"/>
      <c r="I295" s="239"/>
      <c r="J295" s="239"/>
      <c r="K295" s="400"/>
      <c r="L295" s="239"/>
      <c r="M295" s="239"/>
      <c r="N295" s="239"/>
      <c r="O295" s="239"/>
      <c r="P295" s="239"/>
      <c r="Q295" s="239"/>
      <c r="R295" s="239"/>
      <c r="S295" s="239"/>
      <c r="T295" s="239"/>
      <c r="U295" s="239"/>
      <c r="V295" s="239"/>
      <c r="W295" s="239"/>
      <c r="X295" s="239"/>
      <c r="Y295" s="239"/>
      <c r="Z295" s="239"/>
      <c r="AA295" s="239"/>
      <c r="AB295" s="239"/>
      <c r="AC295" s="239"/>
      <c r="AD295" s="239"/>
    </row>
    <row r="296" spans="1:30" ht="15.75" customHeight="1" x14ac:dyDescent="0.25">
      <c r="A296" s="241"/>
      <c r="B296" s="239"/>
      <c r="C296" s="239"/>
      <c r="D296" s="239"/>
      <c r="E296" s="239"/>
      <c r="F296" s="239"/>
      <c r="G296" s="240"/>
      <c r="H296" s="239"/>
      <c r="I296" s="239"/>
      <c r="J296" s="239"/>
      <c r="K296" s="400"/>
      <c r="L296" s="239"/>
      <c r="M296" s="239"/>
      <c r="N296" s="239"/>
      <c r="O296" s="239"/>
      <c r="P296" s="239"/>
      <c r="Q296" s="239"/>
      <c r="R296" s="239"/>
      <c r="S296" s="239"/>
      <c r="T296" s="239"/>
      <c r="U296" s="239"/>
      <c r="V296" s="239"/>
      <c r="W296" s="239"/>
      <c r="X296" s="239"/>
      <c r="Y296" s="239"/>
      <c r="Z296" s="239"/>
      <c r="AA296" s="239"/>
      <c r="AB296" s="239"/>
      <c r="AC296" s="239"/>
      <c r="AD296" s="239"/>
    </row>
    <row r="297" spans="1:30" ht="15.75" customHeight="1" x14ac:dyDescent="0.25">
      <c r="A297" s="241"/>
      <c r="B297" s="239"/>
      <c r="C297" s="239"/>
      <c r="D297" s="239"/>
      <c r="E297" s="239"/>
      <c r="F297" s="239"/>
      <c r="G297" s="240"/>
      <c r="H297" s="239"/>
      <c r="I297" s="239"/>
      <c r="J297" s="239"/>
      <c r="K297" s="400"/>
      <c r="L297" s="239"/>
      <c r="M297" s="239"/>
      <c r="N297" s="239"/>
      <c r="O297" s="239"/>
      <c r="P297" s="239"/>
      <c r="Q297" s="239"/>
      <c r="R297" s="239"/>
      <c r="S297" s="239"/>
      <c r="T297" s="239"/>
      <c r="U297" s="239"/>
      <c r="V297" s="239"/>
      <c r="W297" s="239"/>
      <c r="X297" s="239"/>
      <c r="Y297" s="239"/>
      <c r="Z297" s="239"/>
      <c r="AA297" s="239"/>
      <c r="AB297" s="239"/>
      <c r="AC297" s="239"/>
      <c r="AD297" s="239"/>
    </row>
    <row r="298" spans="1:30" ht="15.75" customHeight="1" x14ac:dyDescent="0.25">
      <c r="A298" s="241"/>
      <c r="B298" s="239"/>
      <c r="C298" s="239"/>
      <c r="D298" s="239"/>
      <c r="E298" s="239"/>
      <c r="F298" s="239"/>
      <c r="G298" s="240"/>
      <c r="H298" s="239"/>
      <c r="I298" s="239"/>
      <c r="J298" s="239"/>
      <c r="K298" s="400"/>
      <c r="L298" s="239"/>
      <c r="M298" s="239"/>
      <c r="N298" s="239"/>
      <c r="O298" s="239"/>
      <c r="P298" s="239"/>
      <c r="Q298" s="239"/>
      <c r="R298" s="239"/>
      <c r="S298" s="239"/>
      <c r="T298" s="239"/>
      <c r="U298" s="239"/>
      <c r="V298" s="239"/>
      <c r="W298" s="239"/>
      <c r="X298" s="239"/>
      <c r="Y298" s="239"/>
      <c r="Z298" s="239"/>
      <c r="AA298" s="239"/>
      <c r="AB298" s="239"/>
      <c r="AC298" s="239"/>
      <c r="AD298" s="239"/>
    </row>
    <row r="299" spans="1:30" ht="15.75" customHeight="1" x14ac:dyDescent="0.25">
      <c r="A299" s="241"/>
      <c r="B299" s="239"/>
      <c r="C299" s="239"/>
      <c r="D299" s="239"/>
      <c r="E299" s="239"/>
      <c r="F299" s="239"/>
      <c r="G299" s="240"/>
      <c r="H299" s="239"/>
      <c r="I299" s="239"/>
      <c r="J299" s="239"/>
      <c r="K299" s="400"/>
      <c r="L299" s="239"/>
      <c r="M299" s="239"/>
      <c r="N299" s="239"/>
      <c r="O299" s="239"/>
      <c r="P299" s="239"/>
      <c r="Q299" s="239"/>
      <c r="R299" s="239"/>
      <c r="S299" s="239"/>
      <c r="T299" s="239"/>
      <c r="U299" s="239"/>
      <c r="V299" s="239"/>
      <c r="W299" s="239"/>
      <c r="X299" s="239"/>
      <c r="Y299" s="239"/>
      <c r="Z299" s="239"/>
      <c r="AA299" s="239"/>
      <c r="AB299" s="239"/>
      <c r="AC299" s="239"/>
      <c r="AD299" s="239"/>
    </row>
    <row r="300" spans="1:30" ht="15.75" customHeight="1" x14ac:dyDescent="0.25">
      <c r="A300" s="241"/>
      <c r="B300" s="239"/>
      <c r="C300" s="239"/>
      <c r="D300" s="239"/>
      <c r="E300" s="239"/>
      <c r="F300" s="239"/>
      <c r="G300" s="240"/>
      <c r="H300" s="239"/>
      <c r="I300" s="239"/>
      <c r="J300" s="239"/>
      <c r="K300" s="400"/>
      <c r="L300" s="239"/>
      <c r="M300" s="239"/>
      <c r="N300" s="239"/>
      <c r="O300" s="239"/>
      <c r="P300" s="239"/>
      <c r="Q300" s="239"/>
      <c r="R300" s="239"/>
      <c r="S300" s="239"/>
      <c r="T300" s="239"/>
      <c r="U300" s="239"/>
      <c r="V300" s="239"/>
      <c r="W300" s="239"/>
      <c r="X300" s="239"/>
      <c r="Y300" s="239"/>
      <c r="Z300" s="239"/>
      <c r="AA300" s="239"/>
      <c r="AB300" s="239"/>
      <c r="AC300" s="239"/>
      <c r="AD300" s="239"/>
    </row>
    <row r="301" spans="1:30" ht="15.75" customHeight="1" x14ac:dyDescent="0.25">
      <c r="A301" s="241"/>
      <c r="B301" s="239"/>
      <c r="C301" s="239"/>
      <c r="D301" s="239"/>
      <c r="E301" s="239"/>
      <c r="F301" s="239"/>
      <c r="G301" s="240"/>
      <c r="H301" s="239"/>
      <c r="I301" s="239"/>
      <c r="J301" s="239"/>
      <c r="K301" s="400"/>
      <c r="L301" s="239"/>
      <c r="M301" s="239"/>
      <c r="N301" s="239"/>
      <c r="O301" s="239"/>
      <c r="P301" s="239"/>
      <c r="Q301" s="239"/>
      <c r="R301" s="239"/>
      <c r="S301" s="239"/>
      <c r="T301" s="239"/>
      <c r="U301" s="239"/>
      <c r="V301" s="239"/>
      <c r="W301" s="239"/>
      <c r="X301" s="239"/>
      <c r="Y301" s="239"/>
      <c r="Z301" s="239"/>
      <c r="AA301" s="239"/>
      <c r="AB301" s="239"/>
      <c r="AC301" s="239"/>
      <c r="AD301" s="239"/>
    </row>
    <row r="302" spans="1:30" ht="15.75" customHeight="1" x14ac:dyDescent="0.25">
      <c r="A302" s="241"/>
      <c r="B302" s="239"/>
      <c r="C302" s="239"/>
      <c r="D302" s="239"/>
      <c r="E302" s="239"/>
      <c r="F302" s="239"/>
      <c r="G302" s="240"/>
      <c r="H302" s="239"/>
      <c r="I302" s="239"/>
      <c r="J302" s="239"/>
      <c r="K302" s="400"/>
      <c r="L302" s="239"/>
      <c r="M302" s="239"/>
      <c r="N302" s="239"/>
      <c r="O302" s="239"/>
      <c r="P302" s="239"/>
      <c r="Q302" s="239"/>
      <c r="R302" s="239"/>
      <c r="S302" s="239"/>
      <c r="T302" s="239"/>
      <c r="U302" s="239"/>
      <c r="V302" s="239"/>
      <c r="W302" s="239"/>
      <c r="X302" s="239"/>
      <c r="Y302" s="239"/>
      <c r="Z302" s="239"/>
      <c r="AA302" s="239"/>
      <c r="AB302" s="239"/>
      <c r="AC302" s="239"/>
      <c r="AD302" s="239"/>
    </row>
    <row r="303" spans="1:30" ht="15.75" customHeight="1" x14ac:dyDescent="0.25">
      <c r="A303" s="241"/>
      <c r="B303" s="239"/>
      <c r="C303" s="239"/>
      <c r="D303" s="239"/>
      <c r="E303" s="239"/>
      <c r="F303" s="239"/>
      <c r="G303" s="240"/>
      <c r="H303" s="239"/>
      <c r="I303" s="239"/>
      <c r="J303" s="239"/>
      <c r="K303" s="400"/>
      <c r="L303" s="239"/>
      <c r="M303" s="239"/>
      <c r="N303" s="239"/>
      <c r="O303" s="239"/>
      <c r="P303" s="239"/>
      <c r="Q303" s="239"/>
      <c r="R303" s="239"/>
      <c r="S303" s="239"/>
      <c r="T303" s="239"/>
      <c r="U303" s="239"/>
      <c r="V303" s="239"/>
      <c r="W303" s="239"/>
      <c r="X303" s="239"/>
      <c r="Y303" s="239"/>
      <c r="Z303" s="239"/>
      <c r="AA303" s="239"/>
      <c r="AB303" s="239"/>
      <c r="AC303" s="239"/>
      <c r="AD303" s="239"/>
    </row>
    <row r="304" spans="1:30" ht="15.75" customHeight="1" x14ac:dyDescent="0.25">
      <c r="A304" s="241"/>
      <c r="B304" s="239"/>
      <c r="C304" s="239"/>
      <c r="D304" s="239"/>
      <c r="E304" s="239"/>
      <c r="F304" s="239"/>
      <c r="G304" s="240"/>
      <c r="H304" s="239"/>
      <c r="I304" s="239"/>
      <c r="J304" s="239"/>
      <c r="K304" s="400"/>
      <c r="L304" s="239"/>
      <c r="M304" s="239"/>
      <c r="N304" s="239"/>
      <c r="O304" s="239"/>
      <c r="P304" s="239"/>
      <c r="Q304" s="239"/>
      <c r="R304" s="239"/>
      <c r="S304" s="239"/>
      <c r="T304" s="239"/>
      <c r="U304" s="239"/>
      <c r="V304" s="239"/>
      <c r="W304" s="239"/>
      <c r="X304" s="239"/>
      <c r="Y304" s="239"/>
      <c r="Z304" s="239"/>
      <c r="AA304" s="239"/>
      <c r="AB304" s="239"/>
      <c r="AC304" s="239"/>
      <c r="AD304" s="239"/>
    </row>
    <row r="305" spans="7:7" ht="15.75" customHeight="1" x14ac:dyDescent="0.25">
      <c r="G305" s="328"/>
    </row>
    <row r="306" spans="7:7" ht="15.75" customHeight="1" x14ac:dyDescent="0.25">
      <c r="G306" s="328"/>
    </row>
    <row r="307" spans="7:7" ht="15.75" customHeight="1" x14ac:dyDescent="0.25">
      <c r="G307" s="328"/>
    </row>
    <row r="308" spans="7:7" ht="15.75" customHeight="1" x14ac:dyDescent="0.25">
      <c r="G308" s="328"/>
    </row>
    <row r="309" spans="7:7" ht="15.75" customHeight="1" x14ac:dyDescent="0.25">
      <c r="G309" s="328"/>
    </row>
    <row r="310" spans="7:7" ht="15.75" customHeight="1" x14ac:dyDescent="0.25">
      <c r="G310" s="328"/>
    </row>
    <row r="311" spans="7:7" ht="15.75" customHeight="1" x14ac:dyDescent="0.25">
      <c r="G311" s="328"/>
    </row>
    <row r="312" spans="7:7" ht="15.75" customHeight="1" x14ac:dyDescent="0.25">
      <c r="G312" s="328"/>
    </row>
    <row r="313" spans="7:7" ht="15.75" customHeight="1" x14ac:dyDescent="0.25">
      <c r="G313" s="328"/>
    </row>
    <row r="314" spans="7:7" ht="15.75" customHeight="1" x14ac:dyDescent="0.25">
      <c r="G314" s="328"/>
    </row>
    <row r="315" spans="7:7" ht="15.75" customHeight="1" x14ac:dyDescent="0.25">
      <c r="G315" s="328"/>
    </row>
    <row r="316" spans="7:7" ht="15.75" customHeight="1" x14ac:dyDescent="0.25">
      <c r="G316" s="328"/>
    </row>
    <row r="317" spans="7:7" ht="15.75" customHeight="1" x14ac:dyDescent="0.25">
      <c r="G317" s="328"/>
    </row>
    <row r="318" spans="7:7" ht="15.75" customHeight="1" x14ac:dyDescent="0.25">
      <c r="G318" s="328"/>
    </row>
    <row r="319" spans="7:7" ht="15.75" customHeight="1" x14ac:dyDescent="0.25">
      <c r="G319" s="328"/>
    </row>
    <row r="320" spans="7:7" ht="15.75" customHeight="1" x14ac:dyDescent="0.25">
      <c r="G320" s="328"/>
    </row>
    <row r="321" spans="7:7" ht="15.75" customHeight="1" x14ac:dyDescent="0.25">
      <c r="G321" s="328"/>
    </row>
    <row r="322" spans="7:7" ht="15.75" customHeight="1" x14ac:dyDescent="0.25">
      <c r="G322" s="328"/>
    </row>
    <row r="323" spans="7:7" ht="15.75" customHeight="1" x14ac:dyDescent="0.25">
      <c r="G323" s="328"/>
    </row>
    <row r="324" spans="7:7" ht="15.75" customHeight="1" x14ac:dyDescent="0.25">
      <c r="G324" s="328"/>
    </row>
    <row r="325" spans="7:7" ht="15.75" customHeight="1" x14ac:dyDescent="0.25">
      <c r="G325" s="328"/>
    </row>
    <row r="326" spans="7:7" ht="15.75" customHeight="1" x14ac:dyDescent="0.25">
      <c r="G326" s="328"/>
    </row>
    <row r="327" spans="7:7" ht="15.75" customHeight="1" x14ac:dyDescent="0.25">
      <c r="G327" s="328"/>
    </row>
    <row r="328" spans="7:7" ht="15.75" customHeight="1" x14ac:dyDescent="0.25">
      <c r="G328" s="328"/>
    </row>
    <row r="329" spans="7:7" ht="15.75" customHeight="1" x14ac:dyDescent="0.25">
      <c r="G329" s="328"/>
    </row>
    <row r="330" spans="7:7" ht="15.75" customHeight="1" x14ac:dyDescent="0.25">
      <c r="G330" s="328"/>
    </row>
    <row r="331" spans="7:7" ht="15.75" customHeight="1" x14ac:dyDescent="0.25">
      <c r="G331" s="328"/>
    </row>
    <row r="332" spans="7:7" ht="15.75" customHeight="1" x14ac:dyDescent="0.25">
      <c r="G332" s="328"/>
    </row>
    <row r="333" spans="7:7" ht="15.75" customHeight="1" x14ac:dyDescent="0.25">
      <c r="G333" s="328"/>
    </row>
    <row r="334" spans="7:7" ht="15.75" customHeight="1" x14ac:dyDescent="0.25">
      <c r="G334" s="328"/>
    </row>
    <row r="335" spans="7:7" ht="15.75" customHeight="1" x14ac:dyDescent="0.25">
      <c r="G335" s="328"/>
    </row>
    <row r="336" spans="7:7" ht="15.75" customHeight="1" x14ac:dyDescent="0.25">
      <c r="G336" s="328"/>
    </row>
    <row r="337" spans="7:7" ht="15.75" customHeight="1" x14ac:dyDescent="0.25">
      <c r="G337" s="328"/>
    </row>
    <row r="338" spans="7:7" ht="15.75" customHeight="1" x14ac:dyDescent="0.25">
      <c r="G338" s="328"/>
    </row>
    <row r="339" spans="7:7" ht="15.75" customHeight="1" x14ac:dyDescent="0.25">
      <c r="G339" s="328"/>
    </row>
    <row r="340" spans="7:7" ht="15.75" customHeight="1" x14ac:dyDescent="0.25">
      <c r="G340" s="328"/>
    </row>
    <row r="341" spans="7:7" ht="15.75" customHeight="1" x14ac:dyDescent="0.25">
      <c r="G341" s="328"/>
    </row>
    <row r="342" spans="7:7" ht="15.75" customHeight="1" x14ac:dyDescent="0.25">
      <c r="G342" s="328"/>
    </row>
    <row r="343" spans="7:7" ht="15.75" customHeight="1" x14ac:dyDescent="0.25">
      <c r="G343" s="328"/>
    </row>
    <row r="344" spans="7:7" ht="15.75" customHeight="1" x14ac:dyDescent="0.25">
      <c r="G344" s="328"/>
    </row>
    <row r="345" spans="7:7" ht="15.75" customHeight="1" x14ac:dyDescent="0.25">
      <c r="G345" s="328"/>
    </row>
    <row r="346" spans="7:7" ht="15.75" customHeight="1" x14ac:dyDescent="0.25">
      <c r="G346" s="328"/>
    </row>
    <row r="347" spans="7:7" ht="15.75" customHeight="1" x14ac:dyDescent="0.25">
      <c r="G347" s="328"/>
    </row>
    <row r="348" spans="7:7" ht="15.75" customHeight="1" x14ac:dyDescent="0.25">
      <c r="G348" s="328"/>
    </row>
    <row r="349" spans="7:7" ht="15.75" customHeight="1" x14ac:dyDescent="0.25">
      <c r="G349" s="328"/>
    </row>
    <row r="350" spans="7:7" ht="15.75" customHeight="1" x14ac:dyDescent="0.25">
      <c r="G350" s="328"/>
    </row>
    <row r="351" spans="7:7" ht="15.75" customHeight="1" x14ac:dyDescent="0.25">
      <c r="G351" s="328"/>
    </row>
    <row r="352" spans="7:7" ht="15.75" customHeight="1" x14ac:dyDescent="0.25">
      <c r="G352" s="328"/>
    </row>
    <row r="353" spans="7:7" ht="15.75" customHeight="1" x14ac:dyDescent="0.25">
      <c r="G353" s="328"/>
    </row>
    <row r="354" spans="7:7" ht="15.75" customHeight="1" x14ac:dyDescent="0.25">
      <c r="G354" s="328"/>
    </row>
    <row r="355" spans="7:7" ht="15.75" customHeight="1" x14ac:dyDescent="0.25">
      <c r="G355" s="328"/>
    </row>
    <row r="356" spans="7:7" ht="15.75" customHeight="1" x14ac:dyDescent="0.25">
      <c r="G356" s="328"/>
    </row>
    <row r="357" spans="7:7" ht="15.75" customHeight="1" x14ac:dyDescent="0.25">
      <c r="G357" s="328"/>
    </row>
    <row r="358" spans="7:7" ht="15.75" customHeight="1" x14ac:dyDescent="0.25">
      <c r="G358" s="328"/>
    </row>
    <row r="359" spans="7:7" ht="15.75" customHeight="1" x14ac:dyDescent="0.25">
      <c r="G359" s="328"/>
    </row>
    <row r="360" spans="7:7" ht="15.75" customHeight="1" x14ac:dyDescent="0.25">
      <c r="G360" s="328"/>
    </row>
    <row r="361" spans="7:7" ht="15.75" customHeight="1" x14ac:dyDescent="0.25">
      <c r="G361" s="328"/>
    </row>
    <row r="362" spans="7:7" ht="15.75" customHeight="1" x14ac:dyDescent="0.25">
      <c r="G362" s="328"/>
    </row>
    <row r="363" spans="7:7" ht="15.75" customHeight="1" x14ac:dyDescent="0.25">
      <c r="G363" s="328"/>
    </row>
    <row r="364" spans="7:7" ht="15.75" customHeight="1" x14ac:dyDescent="0.25">
      <c r="G364" s="328"/>
    </row>
    <row r="365" spans="7:7" ht="15.75" customHeight="1" x14ac:dyDescent="0.25">
      <c r="G365" s="328"/>
    </row>
    <row r="366" spans="7:7" ht="15.75" customHeight="1" x14ac:dyDescent="0.25">
      <c r="G366" s="328"/>
    </row>
    <row r="367" spans="7:7" ht="15.75" customHeight="1" x14ac:dyDescent="0.25">
      <c r="G367" s="328"/>
    </row>
    <row r="368" spans="7:7" ht="15.75" customHeight="1" x14ac:dyDescent="0.25">
      <c r="G368" s="328"/>
    </row>
    <row r="369" spans="7:7" ht="15.75" customHeight="1" x14ac:dyDescent="0.25">
      <c r="G369" s="328"/>
    </row>
    <row r="370" spans="7:7" ht="15.75" customHeight="1" x14ac:dyDescent="0.25">
      <c r="G370" s="328"/>
    </row>
    <row r="371" spans="7:7" ht="15.75" customHeight="1" x14ac:dyDescent="0.25">
      <c r="G371" s="328"/>
    </row>
    <row r="372" spans="7:7" ht="15.75" customHeight="1" x14ac:dyDescent="0.25">
      <c r="G372" s="328"/>
    </row>
    <row r="373" spans="7:7" ht="15.75" customHeight="1" x14ac:dyDescent="0.25">
      <c r="G373" s="328"/>
    </row>
    <row r="374" spans="7:7" ht="15.75" customHeight="1" x14ac:dyDescent="0.25">
      <c r="G374" s="328"/>
    </row>
    <row r="375" spans="7:7" ht="15.75" customHeight="1" x14ac:dyDescent="0.25">
      <c r="G375" s="328"/>
    </row>
    <row r="376" spans="7:7" ht="15.75" customHeight="1" x14ac:dyDescent="0.25">
      <c r="G376" s="328"/>
    </row>
    <row r="377" spans="7:7" ht="15.75" customHeight="1" x14ac:dyDescent="0.25">
      <c r="G377" s="328"/>
    </row>
    <row r="378" spans="7:7" ht="15.75" customHeight="1" x14ac:dyDescent="0.25">
      <c r="G378" s="328"/>
    </row>
    <row r="379" spans="7:7" ht="15.75" customHeight="1" x14ac:dyDescent="0.25">
      <c r="G379" s="328"/>
    </row>
    <row r="380" spans="7:7" ht="15.75" customHeight="1" x14ac:dyDescent="0.25">
      <c r="G380" s="328"/>
    </row>
    <row r="381" spans="7:7" ht="15.75" customHeight="1" x14ac:dyDescent="0.25">
      <c r="G381" s="328"/>
    </row>
    <row r="382" spans="7:7" ht="15.75" customHeight="1" x14ac:dyDescent="0.25">
      <c r="G382" s="328"/>
    </row>
    <row r="383" spans="7:7" ht="15.75" customHeight="1" x14ac:dyDescent="0.25">
      <c r="G383" s="328"/>
    </row>
    <row r="384" spans="7:7" ht="15.75" customHeight="1" x14ac:dyDescent="0.25">
      <c r="G384" s="328"/>
    </row>
    <row r="385" spans="7:7" ht="15.75" customHeight="1" x14ac:dyDescent="0.25">
      <c r="G385" s="328"/>
    </row>
    <row r="386" spans="7:7" ht="15.75" customHeight="1" x14ac:dyDescent="0.25">
      <c r="G386" s="328"/>
    </row>
    <row r="387" spans="7:7" ht="15.75" customHeight="1" x14ac:dyDescent="0.25">
      <c r="G387" s="328"/>
    </row>
    <row r="388" spans="7:7" ht="15.75" customHeight="1" x14ac:dyDescent="0.25">
      <c r="G388" s="328"/>
    </row>
    <row r="389" spans="7:7" ht="15.75" customHeight="1" x14ac:dyDescent="0.25">
      <c r="G389" s="328"/>
    </row>
    <row r="390" spans="7:7" ht="15.75" customHeight="1" x14ac:dyDescent="0.25">
      <c r="G390" s="328"/>
    </row>
    <row r="391" spans="7:7" ht="15.75" customHeight="1" x14ac:dyDescent="0.25">
      <c r="G391" s="328"/>
    </row>
    <row r="392" spans="7:7" ht="15.75" customHeight="1" x14ac:dyDescent="0.25">
      <c r="G392" s="328"/>
    </row>
    <row r="393" spans="7:7" ht="15.75" customHeight="1" x14ac:dyDescent="0.25">
      <c r="G393" s="328"/>
    </row>
    <row r="394" spans="7:7" ht="15.75" customHeight="1" x14ac:dyDescent="0.25">
      <c r="G394" s="328"/>
    </row>
    <row r="395" spans="7:7" ht="15.75" customHeight="1" x14ac:dyDescent="0.25">
      <c r="G395" s="328"/>
    </row>
    <row r="396" spans="7:7" ht="15.75" customHeight="1" x14ac:dyDescent="0.25">
      <c r="G396" s="328"/>
    </row>
    <row r="397" spans="7:7" ht="15.75" customHeight="1" x14ac:dyDescent="0.25">
      <c r="G397" s="328"/>
    </row>
    <row r="398" spans="7:7" ht="15.75" customHeight="1" x14ac:dyDescent="0.25">
      <c r="G398" s="328"/>
    </row>
    <row r="399" spans="7:7" ht="15.75" customHeight="1" x14ac:dyDescent="0.25">
      <c r="G399" s="328"/>
    </row>
    <row r="400" spans="7:7" ht="15.75" customHeight="1" x14ac:dyDescent="0.25">
      <c r="G400" s="328"/>
    </row>
    <row r="401" spans="7:7" ht="15.75" customHeight="1" x14ac:dyDescent="0.25">
      <c r="G401" s="328"/>
    </row>
    <row r="402" spans="7:7" ht="15.75" customHeight="1" x14ac:dyDescent="0.25">
      <c r="G402" s="328"/>
    </row>
    <row r="403" spans="7:7" ht="15.75" customHeight="1" x14ac:dyDescent="0.25">
      <c r="G403" s="328"/>
    </row>
    <row r="404" spans="7:7" ht="15.75" customHeight="1" x14ac:dyDescent="0.25">
      <c r="G404" s="328"/>
    </row>
    <row r="405" spans="7:7" ht="15.75" customHeight="1" x14ac:dyDescent="0.25">
      <c r="G405" s="328"/>
    </row>
    <row r="406" spans="7:7" ht="15.75" customHeight="1" x14ac:dyDescent="0.25">
      <c r="G406" s="328"/>
    </row>
    <row r="407" spans="7:7" ht="15.75" customHeight="1" x14ac:dyDescent="0.25">
      <c r="G407" s="328"/>
    </row>
    <row r="408" spans="7:7" ht="15.75" customHeight="1" x14ac:dyDescent="0.25">
      <c r="G408" s="328"/>
    </row>
    <row r="409" spans="7:7" ht="15.75" customHeight="1" x14ac:dyDescent="0.25">
      <c r="G409" s="328"/>
    </row>
    <row r="410" spans="7:7" ht="15.75" customHeight="1" x14ac:dyDescent="0.25">
      <c r="G410" s="328"/>
    </row>
    <row r="411" spans="7:7" ht="15.75" customHeight="1" x14ac:dyDescent="0.25">
      <c r="G411" s="328"/>
    </row>
    <row r="412" spans="7:7" ht="15.75" customHeight="1" x14ac:dyDescent="0.25">
      <c r="G412" s="328"/>
    </row>
    <row r="413" spans="7:7" ht="15.75" customHeight="1" x14ac:dyDescent="0.25">
      <c r="G413" s="328"/>
    </row>
    <row r="414" spans="7:7" ht="15.75" customHeight="1" x14ac:dyDescent="0.25">
      <c r="G414" s="328"/>
    </row>
    <row r="415" spans="7:7" ht="15.75" customHeight="1" x14ac:dyDescent="0.25">
      <c r="G415" s="328"/>
    </row>
    <row r="416" spans="7:7" ht="15.75" customHeight="1" x14ac:dyDescent="0.25">
      <c r="G416" s="328"/>
    </row>
    <row r="417" spans="7:7" ht="15.75" customHeight="1" x14ac:dyDescent="0.25">
      <c r="G417" s="328"/>
    </row>
    <row r="418" spans="7:7" ht="15.75" customHeight="1" x14ac:dyDescent="0.25">
      <c r="G418" s="328"/>
    </row>
    <row r="419" spans="7:7" ht="15.75" customHeight="1" x14ac:dyDescent="0.25">
      <c r="G419" s="328"/>
    </row>
    <row r="420" spans="7:7" ht="15.75" customHeight="1" x14ac:dyDescent="0.25">
      <c r="G420" s="328"/>
    </row>
    <row r="421" spans="7:7" ht="15.75" customHeight="1" x14ac:dyDescent="0.25">
      <c r="G421" s="328"/>
    </row>
    <row r="422" spans="7:7" ht="15.75" customHeight="1" x14ac:dyDescent="0.25">
      <c r="G422" s="328"/>
    </row>
    <row r="423" spans="7:7" ht="15.75" customHeight="1" x14ac:dyDescent="0.25">
      <c r="G423" s="328"/>
    </row>
    <row r="424" spans="7:7" ht="15.75" customHeight="1" x14ac:dyDescent="0.25">
      <c r="G424" s="328"/>
    </row>
    <row r="425" spans="7:7" ht="15.75" customHeight="1" x14ac:dyDescent="0.25">
      <c r="G425" s="328"/>
    </row>
    <row r="426" spans="7:7" ht="15.75" customHeight="1" x14ac:dyDescent="0.25">
      <c r="G426" s="328"/>
    </row>
    <row r="427" spans="7:7" ht="15.75" customHeight="1" x14ac:dyDescent="0.25">
      <c r="G427" s="328"/>
    </row>
    <row r="428" spans="7:7" ht="15.75" customHeight="1" x14ac:dyDescent="0.25">
      <c r="G428" s="328"/>
    </row>
    <row r="429" spans="7:7" ht="15.75" customHeight="1" x14ac:dyDescent="0.25">
      <c r="G429" s="328"/>
    </row>
    <row r="430" spans="7:7" ht="15.75" customHeight="1" x14ac:dyDescent="0.25">
      <c r="G430" s="328"/>
    </row>
    <row r="431" spans="7:7" ht="15.75" customHeight="1" x14ac:dyDescent="0.25">
      <c r="G431" s="328"/>
    </row>
    <row r="432" spans="7:7" ht="15.75" customHeight="1" x14ac:dyDescent="0.25">
      <c r="G432" s="328"/>
    </row>
    <row r="433" spans="7:7" ht="15.75" customHeight="1" x14ac:dyDescent="0.25">
      <c r="G433" s="328"/>
    </row>
    <row r="434" spans="7:7" ht="15.75" customHeight="1" x14ac:dyDescent="0.25">
      <c r="G434" s="328"/>
    </row>
    <row r="435" spans="7:7" ht="15.75" customHeight="1" x14ac:dyDescent="0.25">
      <c r="G435" s="328"/>
    </row>
    <row r="436" spans="7:7" ht="15.75" customHeight="1" x14ac:dyDescent="0.25">
      <c r="G436" s="328"/>
    </row>
    <row r="437" spans="7:7" ht="15.75" customHeight="1" x14ac:dyDescent="0.25">
      <c r="G437" s="328"/>
    </row>
    <row r="438" spans="7:7" ht="15.75" customHeight="1" x14ac:dyDescent="0.25">
      <c r="G438" s="328"/>
    </row>
    <row r="439" spans="7:7" ht="15.75" customHeight="1" x14ac:dyDescent="0.25">
      <c r="G439" s="328"/>
    </row>
    <row r="440" spans="7:7" ht="15.75" customHeight="1" x14ac:dyDescent="0.25">
      <c r="G440" s="328"/>
    </row>
    <row r="441" spans="7:7" ht="15.75" customHeight="1" x14ac:dyDescent="0.25">
      <c r="G441" s="328"/>
    </row>
    <row r="442" spans="7:7" ht="15.75" customHeight="1" x14ac:dyDescent="0.25">
      <c r="G442" s="328"/>
    </row>
    <row r="443" spans="7:7" ht="15.75" customHeight="1" x14ac:dyDescent="0.25">
      <c r="G443" s="328"/>
    </row>
    <row r="444" spans="7:7" ht="15.75" customHeight="1" x14ac:dyDescent="0.25">
      <c r="G444" s="328"/>
    </row>
    <row r="445" spans="7:7" ht="15.75" customHeight="1" x14ac:dyDescent="0.25">
      <c r="G445" s="328"/>
    </row>
    <row r="446" spans="7:7" ht="15.75" customHeight="1" x14ac:dyDescent="0.25">
      <c r="G446" s="328"/>
    </row>
    <row r="447" spans="7:7" ht="15.75" customHeight="1" x14ac:dyDescent="0.25">
      <c r="G447" s="328"/>
    </row>
    <row r="448" spans="7:7" ht="15.75" customHeight="1" x14ac:dyDescent="0.25">
      <c r="G448" s="328"/>
    </row>
    <row r="449" spans="7:7" ht="15.75" customHeight="1" x14ac:dyDescent="0.25">
      <c r="G449" s="328"/>
    </row>
    <row r="450" spans="7:7" ht="15.75" customHeight="1" x14ac:dyDescent="0.25">
      <c r="G450" s="328"/>
    </row>
    <row r="451" spans="7:7" ht="15.75" customHeight="1" x14ac:dyDescent="0.25">
      <c r="G451" s="328"/>
    </row>
    <row r="452" spans="7:7" ht="15.75" customHeight="1" x14ac:dyDescent="0.25">
      <c r="G452" s="328"/>
    </row>
    <row r="453" spans="7:7" ht="15.75" customHeight="1" x14ac:dyDescent="0.25">
      <c r="G453" s="328"/>
    </row>
    <row r="454" spans="7:7" ht="15.75" customHeight="1" x14ac:dyDescent="0.25">
      <c r="G454" s="328"/>
    </row>
    <row r="455" spans="7:7" ht="15.75" customHeight="1" x14ac:dyDescent="0.25">
      <c r="G455" s="328"/>
    </row>
    <row r="456" spans="7:7" ht="15.75" customHeight="1" x14ac:dyDescent="0.25">
      <c r="G456" s="328"/>
    </row>
    <row r="457" spans="7:7" ht="15.75" customHeight="1" x14ac:dyDescent="0.25">
      <c r="G457" s="328"/>
    </row>
    <row r="458" spans="7:7" ht="15.75" customHeight="1" x14ac:dyDescent="0.25">
      <c r="G458" s="328"/>
    </row>
    <row r="459" spans="7:7" ht="15.75" customHeight="1" x14ac:dyDescent="0.25">
      <c r="G459" s="328"/>
    </row>
    <row r="460" spans="7:7" ht="15.75" customHeight="1" x14ac:dyDescent="0.25">
      <c r="G460" s="328"/>
    </row>
    <row r="461" spans="7:7" ht="15.75" customHeight="1" x14ac:dyDescent="0.25">
      <c r="G461" s="328"/>
    </row>
    <row r="462" spans="7:7" ht="15.75" customHeight="1" x14ac:dyDescent="0.25">
      <c r="G462" s="328"/>
    </row>
    <row r="463" spans="7:7" ht="15.75" customHeight="1" x14ac:dyDescent="0.25">
      <c r="G463" s="328"/>
    </row>
    <row r="464" spans="7:7" ht="15.75" customHeight="1" x14ac:dyDescent="0.25">
      <c r="G464" s="328"/>
    </row>
    <row r="465" spans="7:7" ht="15.75" customHeight="1" x14ac:dyDescent="0.25">
      <c r="G465" s="328"/>
    </row>
    <row r="466" spans="7:7" ht="15.75" customHeight="1" x14ac:dyDescent="0.25">
      <c r="G466" s="328"/>
    </row>
    <row r="467" spans="7:7" ht="15.75" customHeight="1" x14ac:dyDescent="0.25">
      <c r="G467" s="328"/>
    </row>
    <row r="468" spans="7:7" ht="15.75" customHeight="1" x14ac:dyDescent="0.25">
      <c r="G468" s="328"/>
    </row>
    <row r="469" spans="7:7" ht="15.75" customHeight="1" x14ac:dyDescent="0.25">
      <c r="G469" s="328"/>
    </row>
    <row r="470" spans="7:7" ht="15.75" customHeight="1" x14ac:dyDescent="0.25">
      <c r="G470" s="328"/>
    </row>
    <row r="471" spans="7:7" ht="15.75" customHeight="1" x14ac:dyDescent="0.25">
      <c r="G471" s="328"/>
    </row>
    <row r="472" spans="7:7" ht="15.75" customHeight="1" x14ac:dyDescent="0.25">
      <c r="G472" s="328"/>
    </row>
    <row r="473" spans="7:7" ht="15.75" customHeight="1" x14ac:dyDescent="0.25">
      <c r="G473" s="328"/>
    </row>
    <row r="474" spans="7:7" ht="15.75" customHeight="1" x14ac:dyDescent="0.25">
      <c r="G474" s="328"/>
    </row>
    <row r="475" spans="7:7" ht="15.75" customHeight="1" x14ac:dyDescent="0.25">
      <c r="G475" s="328"/>
    </row>
    <row r="476" spans="7:7" ht="15.75" customHeight="1" x14ac:dyDescent="0.25">
      <c r="G476" s="328"/>
    </row>
    <row r="477" spans="7:7" ht="15.75" customHeight="1" x14ac:dyDescent="0.25">
      <c r="G477" s="328"/>
    </row>
    <row r="478" spans="7:7" ht="15.75" customHeight="1" x14ac:dyDescent="0.25">
      <c r="G478" s="328"/>
    </row>
    <row r="479" spans="7:7" ht="15.75" customHeight="1" x14ac:dyDescent="0.25">
      <c r="G479" s="328"/>
    </row>
    <row r="480" spans="7:7" ht="15.75" customHeight="1" x14ac:dyDescent="0.25">
      <c r="G480" s="328"/>
    </row>
    <row r="481" spans="7:7" ht="15.75" customHeight="1" x14ac:dyDescent="0.25">
      <c r="G481" s="328"/>
    </row>
    <row r="482" spans="7:7" ht="15.75" customHeight="1" x14ac:dyDescent="0.25">
      <c r="G482" s="328"/>
    </row>
    <row r="483" spans="7:7" ht="15.75" customHeight="1" x14ac:dyDescent="0.25">
      <c r="G483" s="328"/>
    </row>
    <row r="484" spans="7:7" ht="15.75" customHeight="1" x14ac:dyDescent="0.25">
      <c r="G484" s="328"/>
    </row>
    <row r="485" spans="7:7" ht="15.75" customHeight="1" x14ac:dyDescent="0.25">
      <c r="G485" s="328"/>
    </row>
    <row r="486" spans="7:7" ht="15.75" customHeight="1" x14ac:dyDescent="0.25">
      <c r="G486" s="328"/>
    </row>
    <row r="487" spans="7:7" ht="15.75" customHeight="1" x14ac:dyDescent="0.25">
      <c r="G487" s="328"/>
    </row>
    <row r="488" spans="7:7" ht="15.75" customHeight="1" x14ac:dyDescent="0.25">
      <c r="G488" s="328"/>
    </row>
    <row r="489" spans="7:7" ht="15.75" customHeight="1" x14ac:dyDescent="0.25">
      <c r="G489" s="328"/>
    </row>
    <row r="490" spans="7:7" ht="15.75" customHeight="1" x14ac:dyDescent="0.25">
      <c r="G490" s="328"/>
    </row>
    <row r="491" spans="7:7" ht="15.75" customHeight="1" x14ac:dyDescent="0.25">
      <c r="G491" s="328"/>
    </row>
    <row r="492" spans="7:7" ht="15.75" customHeight="1" x14ac:dyDescent="0.25">
      <c r="G492" s="328"/>
    </row>
    <row r="493" spans="7:7" ht="15.75" customHeight="1" x14ac:dyDescent="0.25">
      <c r="G493" s="328"/>
    </row>
    <row r="494" spans="7:7" ht="15.75" customHeight="1" x14ac:dyDescent="0.25">
      <c r="G494" s="328"/>
    </row>
    <row r="495" spans="7:7" ht="15.75" customHeight="1" x14ac:dyDescent="0.25">
      <c r="G495" s="328"/>
    </row>
    <row r="496" spans="7:7" ht="15.75" customHeight="1" x14ac:dyDescent="0.25">
      <c r="G496" s="328"/>
    </row>
    <row r="497" spans="7:7" ht="15.75" customHeight="1" x14ac:dyDescent="0.25">
      <c r="G497" s="328"/>
    </row>
    <row r="498" spans="7:7" ht="15.75" customHeight="1" x14ac:dyDescent="0.25">
      <c r="G498" s="328"/>
    </row>
    <row r="499" spans="7:7" ht="15.75" customHeight="1" x14ac:dyDescent="0.25">
      <c r="G499" s="328"/>
    </row>
    <row r="500" spans="7:7" ht="15.75" customHeight="1" x14ac:dyDescent="0.25">
      <c r="G500" s="328"/>
    </row>
    <row r="501" spans="7:7" ht="15.75" customHeight="1" x14ac:dyDescent="0.25">
      <c r="G501" s="328"/>
    </row>
    <row r="502" spans="7:7" ht="15.75" customHeight="1" x14ac:dyDescent="0.25">
      <c r="G502" s="328"/>
    </row>
    <row r="503" spans="7:7" ht="15.75" customHeight="1" x14ac:dyDescent="0.25">
      <c r="G503" s="328"/>
    </row>
    <row r="504" spans="7:7" ht="15.75" customHeight="1" x14ac:dyDescent="0.25">
      <c r="G504" s="328"/>
    </row>
    <row r="505" spans="7:7" ht="15.75" customHeight="1" x14ac:dyDescent="0.25">
      <c r="G505" s="328"/>
    </row>
    <row r="506" spans="7:7" ht="15.75" customHeight="1" x14ac:dyDescent="0.25">
      <c r="G506" s="328"/>
    </row>
    <row r="507" spans="7:7" ht="15.75" customHeight="1" x14ac:dyDescent="0.25">
      <c r="G507" s="328"/>
    </row>
    <row r="508" spans="7:7" ht="15.75" customHeight="1" x14ac:dyDescent="0.25">
      <c r="G508" s="328"/>
    </row>
    <row r="509" spans="7:7" ht="15.75" customHeight="1" x14ac:dyDescent="0.25">
      <c r="G509" s="328"/>
    </row>
    <row r="510" spans="7:7" ht="15.75" customHeight="1" x14ac:dyDescent="0.25">
      <c r="G510" s="328"/>
    </row>
    <row r="511" spans="7:7" ht="15.75" customHeight="1" x14ac:dyDescent="0.25">
      <c r="G511" s="328"/>
    </row>
    <row r="512" spans="7:7" ht="15.75" customHeight="1" x14ac:dyDescent="0.25">
      <c r="G512" s="328"/>
    </row>
    <row r="513" spans="7:7" ht="15.75" customHeight="1" x14ac:dyDescent="0.25">
      <c r="G513" s="328"/>
    </row>
    <row r="514" spans="7:7" ht="15.75" customHeight="1" x14ac:dyDescent="0.25">
      <c r="G514" s="328"/>
    </row>
    <row r="515" spans="7:7" ht="15.75" customHeight="1" x14ac:dyDescent="0.25">
      <c r="G515" s="328"/>
    </row>
    <row r="516" spans="7:7" ht="15.75" customHeight="1" x14ac:dyDescent="0.25">
      <c r="G516" s="328"/>
    </row>
    <row r="517" spans="7:7" ht="15.75" customHeight="1" x14ac:dyDescent="0.25">
      <c r="G517" s="328"/>
    </row>
    <row r="518" spans="7:7" ht="15.75" customHeight="1" x14ac:dyDescent="0.25">
      <c r="G518" s="328"/>
    </row>
    <row r="519" spans="7:7" ht="15.75" customHeight="1" x14ac:dyDescent="0.25">
      <c r="G519" s="328"/>
    </row>
    <row r="520" spans="7:7" ht="15.75" customHeight="1" x14ac:dyDescent="0.25">
      <c r="G520" s="328"/>
    </row>
    <row r="521" spans="7:7" ht="15.75" customHeight="1" x14ac:dyDescent="0.25">
      <c r="G521" s="328"/>
    </row>
    <row r="522" spans="7:7" ht="15.75" customHeight="1" x14ac:dyDescent="0.25">
      <c r="G522" s="328"/>
    </row>
    <row r="523" spans="7:7" ht="15.75" customHeight="1" x14ac:dyDescent="0.25">
      <c r="G523" s="328"/>
    </row>
    <row r="524" spans="7:7" ht="15.75" customHeight="1" x14ac:dyDescent="0.25">
      <c r="G524" s="328"/>
    </row>
    <row r="525" spans="7:7" ht="15.75" customHeight="1" x14ac:dyDescent="0.25">
      <c r="G525" s="328"/>
    </row>
    <row r="526" spans="7:7" ht="15.75" customHeight="1" x14ac:dyDescent="0.25">
      <c r="G526" s="328"/>
    </row>
    <row r="527" spans="7:7" ht="15.75" customHeight="1" x14ac:dyDescent="0.25">
      <c r="G527" s="328"/>
    </row>
    <row r="528" spans="7:7" ht="15.75" customHeight="1" x14ac:dyDescent="0.25">
      <c r="G528" s="328"/>
    </row>
    <row r="529" spans="7:7" ht="15.75" customHeight="1" x14ac:dyDescent="0.25">
      <c r="G529" s="328"/>
    </row>
    <row r="530" spans="7:7" ht="15.75" customHeight="1" x14ac:dyDescent="0.25">
      <c r="G530" s="328"/>
    </row>
    <row r="531" spans="7:7" ht="15.75" customHeight="1" x14ac:dyDescent="0.25">
      <c r="G531" s="328"/>
    </row>
    <row r="532" spans="7:7" ht="15.75" customHeight="1" x14ac:dyDescent="0.25">
      <c r="G532" s="328"/>
    </row>
    <row r="533" spans="7:7" ht="15.75" customHeight="1" x14ac:dyDescent="0.25">
      <c r="G533" s="328"/>
    </row>
    <row r="534" spans="7:7" ht="15.75" customHeight="1" x14ac:dyDescent="0.25">
      <c r="G534" s="328"/>
    </row>
    <row r="535" spans="7:7" ht="15.75" customHeight="1" x14ac:dyDescent="0.25">
      <c r="G535" s="328"/>
    </row>
    <row r="536" spans="7:7" ht="15.75" customHeight="1" x14ac:dyDescent="0.25">
      <c r="G536" s="328"/>
    </row>
    <row r="537" spans="7:7" ht="15.75" customHeight="1" x14ac:dyDescent="0.25">
      <c r="G537" s="328"/>
    </row>
    <row r="538" spans="7:7" ht="15.75" customHeight="1" x14ac:dyDescent="0.25">
      <c r="G538" s="328"/>
    </row>
    <row r="539" spans="7:7" ht="15.75" customHeight="1" x14ac:dyDescent="0.25">
      <c r="G539" s="328"/>
    </row>
    <row r="540" spans="7:7" ht="15.75" customHeight="1" x14ac:dyDescent="0.25">
      <c r="G540" s="328"/>
    </row>
    <row r="541" spans="7:7" ht="15.75" customHeight="1" x14ac:dyDescent="0.25">
      <c r="G541" s="328"/>
    </row>
    <row r="542" spans="7:7" ht="15.75" customHeight="1" x14ac:dyDescent="0.25">
      <c r="G542" s="328"/>
    </row>
    <row r="543" spans="7:7" ht="15.75" customHeight="1" x14ac:dyDescent="0.25">
      <c r="G543" s="328"/>
    </row>
    <row r="544" spans="7:7" ht="15.75" customHeight="1" x14ac:dyDescent="0.25">
      <c r="G544" s="328"/>
    </row>
    <row r="545" spans="7:7" ht="15.75" customHeight="1" x14ac:dyDescent="0.25">
      <c r="G545" s="328"/>
    </row>
    <row r="546" spans="7:7" ht="15.75" customHeight="1" x14ac:dyDescent="0.25">
      <c r="G546" s="328"/>
    </row>
    <row r="547" spans="7:7" ht="15.75" customHeight="1" x14ac:dyDescent="0.25">
      <c r="G547" s="328"/>
    </row>
    <row r="548" spans="7:7" ht="15.75" customHeight="1" x14ac:dyDescent="0.25">
      <c r="G548" s="328"/>
    </row>
    <row r="549" spans="7:7" ht="15.75" customHeight="1" x14ac:dyDescent="0.25">
      <c r="G549" s="328"/>
    </row>
    <row r="550" spans="7:7" ht="15.75" customHeight="1" x14ac:dyDescent="0.25">
      <c r="G550" s="328"/>
    </row>
    <row r="551" spans="7:7" ht="15.75" customHeight="1" x14ac:dyDescent="0.25">
      <c r="G551" s="328"/>
    </row>
    <row r="552" spans="7:7" ht="15.75" customHeight="1" x14ac:dyDescent="0.25">
      <c r="G552" s="328"/>
    </row>
    <row r="553" spans="7:7" ht="15.75" customHeight="1" x14ac:dyDescent="0.25">
      <c r="G553" s="328"/>
    </row>
    <row r="554" spans="7:7" ht="15.75" customHeight="1" x14ac:dyDescent="0.25">
      <c r="G554" s="328"/>
    </row>
    <row r="555" spans="7:7" ht="15.75" customHeight="1" x14ac:dyDescent="0.25">
      <c r="G555" s="328"/>
    </row>
    <row r="556" spans="7:7" ht="15.75" customHeight="1" x14ac:dyDescent="0.25">
      <c r="G556" s="328"/>
    </row>
    <row r="557" spans="7:7" ht="15.75" customHeight="1" x14ac:dyDescent="0.25">
      <c r="G557" s="328"/>
    </row>
    <row r="558" spans="7:7" ht="15.75" customHeight="1" x14ac:dyDescent="0.25">
      <c r="G558" s="328"/>
    </row>
    <row r="559" spans="7:7" ht="15.75" customHeight="1" x14ac:dyDescent="0.25">
      <c r="G559" s="328"/>
    </row>
    <row r="560" spans="7:7" ht="15.75" customHeight="1" x14ac:dyDescent="0.25">
      <c r="G560" s="328"/>
    </row>
    <row r="561" spans="7:7" ht="15.75" customHeight="1" x14ac:dyDescent="0.25">
      <c r="G561" s="328"/>
    </row>
    <row r="562" spans="7:7" ht="15.75" customHeight="1" x14ac:dyDescent="0.25">
      <c r="G562" s="328"/>
    </row>
    <row r="563" spans="7:7" ht="15.75" customHeight="1" x14ac:dyDescent="0.25">
      <c r="G563" s="328"/>
    </row>
    <row r="564" spans="7:7" ht="15.75" customHeight="1" x14ac:dyDescent="0.25">
      <c r="G564" s="328"/>
    </row>
    <row r="565" spans="7:7" ht="15.75" customHeight="1" x14ac:dyDescent="0.25">
      <c r="G565" s="328"/>
    </row>
    <row r="566" spans="7:7" ht="15.75" customHeight="1" x14ac:dyDescent="0.25">
      <c r="G566" s="328"/>
    </row>
    <row r="567" spans="7:7" ht="15.75" customHeight="1" x14ac:dyDescent="0.25">
      <c r="G567" s="328"/>
    </row>
    <row r="568" spans="7:7" ht="15.75" customHeight="1" x14ac:dyDescent="0.25">
      <c r="G568" s="328"/>
    </row>
    <row r="569" spans="7:7" ht="15.75" customHeight="1" x14ac:dyDescent="0.25">
      <c r="G569" s="328"/>
    </row>
    <row r="570" spans="7:7" ht="15.75" customHeight="1" x14ac:dyDescent="0.25">
      <c r="G570" s="328"/>
    </row>
    <row r="571" spans="7:7" ht="15.75" customHeight="1" x14ac:dyDescent="0.25">
      <c r="G571" s="328"/>
    </row>
    <row r="572" spans="7:7" ht="15.75" customHeight="1" x14ac:dyDescent="0.25">
      <c r="G572" s="328"/>
    </row>
    <row r="573" spans="7:7" ht="15.75" customHeight="1" x14ac:dyDescent="0.25">
      <c r="G573" s="328"/>
    </row>
    <row r="574" spans="7:7" ht="15.75" customHeight="1" x14ac:dyDescent="0.25">
      <c r="G574" s="328"/>
    </row>
    <row r="575" spans="7:7" ht="15.75" customHeight="1" x14ac:dyDescent="0.25">
      <c r="G575" s="328"/>
    </row>
    <row r="576" spans="7:7" ht="15.75" customHeight="1" x14ac:dyDescent="0.25">
      <c r="G576" s="328"/>
    </row>
    <row r="577" spans="7:7" ht="15.75" customHeight="1" x14ac:dyDescent="0.25">
      <c r="G577" s="328"/>
    </row>
    <row r="578" spans="7:7" ht="15.75" customHeight="1" x14ac:dyDescent="0.25">
      <c r="G578" s="328"/>
    </row>
    <row r="579" spans="7:7" ht="15.75" customHeight="1" x14ac:dyDescent="0.25">
      <c r="G579" s="328"/>
    </row>
    <row r="580" spans="7:7" ht="15.75" customHeight="1" x14ac:dyDescent="0.25">
      <c r="G580" s="328"/>
    </row>
    <row r="581" spans="7:7" ht="15.75" customHeight="1" x14ac:dyDescent="0.25">
      <c r="G581" s="328"/>
    </row>
    <row r="582" spans="7:7" ht="15.75" customHeight="1" x14ac:dyDescent="0.25">
      <c r="G582" s="328"/>
    </row>
    <row r="583" spans="7:7" ht="15.75" customHeight="1" x14ac:dyDescent="0.25">
      <c r="G583" s="328"/>
    </row>
    <row r="584" spans="7:7" ht="15.75" customHeight="1" x14ac:dyDescent="0.25">
      <c r="G584" s="328"/>
    </row>
    <row r="585" spans="7:7" ht="15.75" customHeight="1" x14ac:dyDescent="0.25">
      <c r="G585" s="328"/>
    </row>
    <row r="586" spans="7:7" ht="15.75" customHeight="1" x14ac:dyDescent="0.25">
      <c r="G586" s="328"/>
    </row>
    <row r="587" spans="7:7" ht="15.75" customHeight="1" x14ac:dyDescent="0.25">
      <c r="G587" s="328"/>
    </row>
    <row r="588" spans="7:7" ht="15.75" customHeight="1" x14ac:dyDescent="0.25">
      <c r="G588" s="328"/>
    </row>
    <row r="589" spans="7:7" ht="15.75" customHeight="1" x14ac:dyDescent="0.25">
      <c r="G589" s="328"/>
    </row>
    <row r="590" spans="7:7" ht="15.75" customHeight="1" x14ac:dyDescent="0.25">
      <c r="G590" s="328"/>
    </row>
    <row r="591" spans="7:7" ht="15.75" customHeight="1" x14ac:dyDescent="0.25">
      <c r="G591" s="328"/>
    </row>
    <row r="592" spans="7:7" ht="15.75" customHeight="1" x14ac:dyDescent="0.25">
      <c r="G592" s="328"/>
    </row>
    <row r="593" spans="7:7" ht="15.75" customHeight="1" x14ac:dyDescent="0.25">
      <c r="G593" s="328"/>
    </row>
    <row r="594" spans="7:7" ht="15.75" customHeight="1" x14ac:dyDescent="0.25">
      <c r="G594" s="328"/>
    </row>
    <row r="595" spans="7:7" ht="15.75" customHeight="1" x14ac:dyDescent="0.25">
      <c r="G595" s="328"/>
    </row>
    <row r="596" spans="7:7" ht="15.75" customHeight="1" x14ac:dyDescent="0.25">
      <c r="G596" s="328"/>
    </row>
    <row r="597" spans="7:7" ht="15.75" customHeight="1" x14ac:dyDescent="0.25">
      <c r="G597" s="328"/>
    </row>
    <row r="598" spans="7:7" ht="15.75" customHeight="1" x14ac:dyDescent="0.25">
      <c r="G598" s="328"/>
    </row>
    <row r="599" spans="7:7" ht="15.75" customHeight="1" x14ac:dyDescent="0.25">
      <c r="G599" s="328"/>
    </row>
    <row r="600" spans="7:7" ht="15.75" customHeight="1" x14ac:dyDescent="0.25">
      <c r="G600" s="328"/>
    </row>
    <row r="601" spans="7:7" ht="15.75" customHeight="1" x14ac:dyDescent="0.25">
      <c r="G601" s="328"/>
    </row>
    <row r="602" spans="7:7" ht="15.75" customHeight="1" x14ac:dyDescent="0.25">
      <c r="G602" s="328"/>
    </row>
    <row r="603" spans="7:7" ht="15.75" customHeight="1" x14ac:dyDescent="0.25">
      <c r="G603" s="328"/>
    </row>
    <row r="604" spans="7:7" ht="15.75" customHeight="1" x14ac:dyDescent="0.25">
      <c r="G604" s="328"/>
    </row>
    <row r="605" spans="7:7" ht="15.75" customHeight="1" x14ac:dyDescent="0.25">
      <c r="G605" s="328"/>
    </row>
    <row r="606" spans="7:7" ht="15.75" customHeight="1" x14ac:dyDescent="0.25">
      <c r="G606" s="328"/>
    </row>
    <row r="607" spans="7:7" ht="15.75" customHeight="1" x14ac:dyDescent="0.25">
      <c r="G607" s="328"/>
    </row>
    <row r="608" spans="7:7" ht="15.75" customHeight="1" x14ac:dyDescent="0.25">
      <c r="G608" s="328"/>
    </row>
    <row r="609" spans="7:7" ht="15.75" customHeight="1" x14ac:dyDescent="0.25">
      <c r="G609" s="328"/>
    </row>
    <row r="610" spans="7:7" ht="15.75" customHeight="1" x14ac:dyDescent="0.25">
      <c r="G610" s="328"/>
    </row>
    <row r="611" spans="7:7" ht="15.75" customHeight="1" x14ac:dyDescent="0.25">
      <c r="G611" s="328"/>
    </row>
    <row r="612" spans="7:7" ht="15.75" customHeight="1" x14ac:dyDescent="0.25">
      <c r="G612" s="328"/>
    </row>
    <row r="613" spans="7:7" ht="15.75" customHeight="1" x14ac:dyDescent="0.25">
      <c r="G613" s="328"/>
    </row>
    <row r="614" spans="7:7" ht="15.75" customHeight="1" x14ac:dyDescent="0.25">
      <c r="G614" s="328"/>
    </row>
    <row r="615" spans="7:7" ht="15.75" customHeight="1" x14ac:dyDescent="0.25">
      <c r="G615" s="328"/>
    </row>
    <row r="616" spans="7:7" ht="15.75" customHeight="1" x14ac:dyDescent="0.25">
      <c r="G616" s="328"/>
    </row>
    <row r="617" spans="7:7" ht="15.75" customHeight="1" x14ac:dyDescent="0.25">
      <c r="G617" s="328"/>
    </row>
    <row r="618" spans="7:7" ht="15.75" customHeight="1" x14ac:dyDescent="0.25">
      <c r="G618" s="328"/>
    </row>
    <row r="619" spans="7:7" ht="15.75" customHeight="1" x14ac:dyDescent="0.25">
      <c r="G619" s="328"/>
    </row>
    <row r="620" spans="7:7" ht="15.75" customHeight="1" x14ac:dyDescent="0.25">
      <c r="G620" s="328"/>
    </row>
    <row r="621" spans="7:7" ht="15.75" customHeight="1" x14ac:dyDescent="0.25">
      <c r="G621" s="328"/>
    </row>
    <row r="622" spans="7:7" ht="15.75" customHeight="1" x14ac:dyDescent="0.25">
      <c r="G622" s="328"/>
    </row>
    <row r="623" spans="7:7" ht="15.75" customHeight="1" x14ac:dyDescent="0.25">
      <c r="G623" s="328"/>
    </row>
    <row r="624" spans="7:7" ht="15.75" customHeight="1" x14ac:dyDescent="0.25">
      <c r="G624" s="328"/>
    </row>
    <row r="625" spans="7:7" ht="15.75" customHeight="1" x14ac:dyDescent="0.25">
      <c r="G625" s="328"/>
    </row>
    <row r="626" spans="7:7" ht="15.75" customHeight="1" x14ac:dyDescent="0.25">
      <c r="G626" s="328"/>
    </row>
    <row r="627" spans="7:7" ht="15.75" customHeight="1" x14ac:dyDescent="0.25">
      <c r="G627" s="328"/>
    </row>
    <row r="628" spans="7:7" ht="15.75" customHeight="1" x14ac:dyDescent="0.25">
      <c r="G628" s="328"/>
    </row>
    <row r="629" spans="7:7" ht="15.75" customHeight="1" x14ac:dyDescent="0.25">
      <c r="G629" s="328"/>
    </row>
    <row r="630" spans="7:7" ht="15.75" customHeight="1" x14ac:dyDescent="0.25">
      <c r="G630" s="328"/>
    </row>
    <row r="631" spans="7:7" ht="15.75" customHeight="1" x14ac:dyDescent="0.25">
      <c r="G631" s="328"/>
    </row>
    <row r="632" spans="7:7" ht="15.75" customHeight="1" x14ac:dyDescent="0.25">
      <c r="G632" s="328"/>
    </row>
    <row r="633" spans="7:7" ht="15.75" customHeight="1" x14ac:dyDescent="0.25">
      <c r="G633" s="328"/>
    </row>
    <row r="634" spans="7:7" ht="15.75" customHeight="1" x14ac:dyDescent="0.25">
      <c r="G634" s="328"/>
    </row>
    <row r="635" spans="7:7" ht="15.75" customHeight="1" x14ac:dyDescent="0.25">
      <c r="G635" s="328"/>
    </row>
    <row r="636" spans="7:7" ht="15.75" customHeight="1" x14ac:dyDescent="0.25">
      <c r="G636" s="328"/>
    </row>
    <row r="637" spans="7:7" ht="15.75" customHeight="1" x14ac:dyDescent="0.25">
      <c r="G637" s="328"/>
    </row>
    <row r="638" spans="7:7" ht="15.75" customHeight="1" x14ac:dyDescent="0.25">
      <c r="G638" s="328"/>
    </row>
    <row r="639" spans="7:7" ht="15.75" customHeight="1" x14ac:dyDescent="0.25">
      <c r="G639" s="328"/>
    </row>
    <row r="640" spans="7:7" ht="15.75" customHeight="1" x14ac:dyDescent="0.25">
      <c r="G640" s="328"/>
    </row>
    <row r="641" spans="7:7" ht="15.75" customHeight="1" x14ac:dyDescent="0.25">
      <c r="G641" s="328"/>
    </row>
    <row r="642" spans="7:7" ht="15.75" customHeight="1" x14ac:dyDescent="0.25">
      <c r="G642" s="328"/>
    </row>
    <row r="643" spans="7:7" ht="15.75" customHeight="1" x14ac:dyDescent="0.25">
      <c r="G643" s="328"/>
    </row>
    <row r="644" spans="7:7" ht="15.75" customHeight="1" x14ac:dyDescent="0.25">
      <c r="G644" s="328"/>
    </row>
    <row r="645" spans="7:7" ht="15.75" customHeight="1" x14ac:dyDescent="0.25">
      <c r="G645" s="328"/>
    </row>
    <row r="646" spans="7:7" ht="15.75" customHeight="1" x14ac:dyDescent="0.25">
      <c r="G646" s="328"/>
    </row>
    <row r="647" spans="7:7" ht="15.75" customHeight="1" x14ac:dyDescent="0.25">
      <c r="G647" s="328"/>
    </row>
    <row r="648" spans="7:7" ht="15.75" customHeight="1" x14ac:dyDescent="0.25">
      <c r="G648" s="328"/>
    </row>
    <row r="649" spans="7:7" ht="15.75" customHeight="1" x14ac:dyDescent="0.25">
      <c r="G649" s="328"/>
    </row>
    <row r="650" spans="7:7" ht="15.75" customHeight="1" x14ac:dyDescent="0.25">
      <c r="G650" s="328"/>
    </row>
    <row r="651" spans="7:7" ht="15.75" customHeight="1" x14ac:dyDescent="0.25">
      <c r="G651" s="328"/>
    </row>
    <row r="652" spans="7:7" ht="15.75" customHeight="1" x14ac:dyDescent="0.25">
      <c r="G652" s="328"/>
    </row>
    <row r="653" spans="7:7" ht="15.75" customHeight="1" x14ac:dyDescent="0.25">
      <c r="G653" s="328"/>
    </row>
    <row r="654" spans="7:7" ht="15.75" customHeight="1" x14ac:dyDescent="0.25">
      <c r="G654" s="328"/>
    </row>
    <row r="655" spans="7:7" ht="15.75" customHeight="1" x14ac:dyDescent="0.25">
      <c r="G655" s="328"/>
    </row>
    <row r="656" spans="7:7" ht="15.75" customHeight="1" x14ac:dyDescent="0.25">
      <c r="G656" s="328"/>
    </row>
    <row r="657" spans="7:7" ht="15.75" customHeight="1" x14ac:dyDescent="0.25">
      <c r="G657" s="328"/>
    </row>
    <row r="658" spans="7:7" ht="15.75" customHeight="1" x14ac:dyDescent="0.25">
      <c r="G658" s="328"/>
    </row>
    <row r="659" spans="7:7" ht="15.75" customHeight="1" x14ac:dyDescent="0.25">
      <c r="G659" s="328"/>
    </row>
    <row r="660" spans="7:7" ht="15.75" customHeight="1" x14ac:dyDescent="0.25">
      <c r="G660" s="328"/>
    </row>
    <row r="661" spans="7:7" ht="15.75" customHeight="1" x14ac:dyDescent="0.25">
      <c r="G661" s="328"/>
    </row>
    <row r="662" spans="7:7" ht="15.75" customHeight="1" x14ac:dyDescent="0.25">
      <c r="G662" s="328"/>
    </row>
    <row r="663" spans="7:7" ht="15.75" customHeight="1" x14ac:dyDescent="0.25">
      <c r="G663" s="328"/>
    </row>
    <row r="664" spans="7:7" ht="15.75" customHeight="1" x14ac:dyDescent="0.25">
      <c r="G664" s="328"/>
    </row>
    <row r="665" spans="7:7" ht="15.75" customHeight="1" x14ac:dyDescent="0.25">
      <c r="G665" s="328"/>
    </row>
    <row r="666" spans="7:7" ht="15.75" customHeight="1" x14ac:dyDescent="0.25">
      <c r="G666" s="328"/>
    </row>
    <row r="667" spans="7:7" ht="15.75" customHeight="1" x14ac:dyDescent="0.25">
      <c r="G667" s="328"/>
    </row>
    <row r="668" spans="7:7" ht="15.75" customHeight="1" x14ac:dyDescent="0.25">
      <c r="G668" s="328"/>
    </row>
    <row r="669" spans="7:7" ht="15.75" customHeight="1" x14ac:dyDescent="0.25">
      <c r="G669" s="328"/>
    </row>
    <row r="670" spans="7:7" ht="15.75" customHeight="1" x14ac:dyDescent="0.25">
      <c r="G670" s="328"/>
    </row>
    <row r="671" spans="7:7" ht="15.75" customHeight="1" x14ac:dyDescent="0.25">
      <c r="G671" s="328"/>
    </row>
    <row r="672" spans="7:7" ht="15.75" customHeight="1" x14ac:dyDescent="0.25">
      <c r="G672" s="328"/>
    </row>
    <row r="673" spans="7:7" ht="15.75" customHeight="1" x14ac:dyDescent="0.25">
      <c r="G673" s="328"/>
    </row>
    <row r="674" spans="7:7" ht="15.75" customHeight="1" x14ac:dyDescent="0.25">
      <c r="G674" s="328"/>
    </row>
    <row r="675" spans="7:7" ht="15.75" customHeight="1" x14ac:dyDescent="0.25">
      <c r="G675" s="328"/>
    </row>
    <row r="676" spans="7:7" ht="15.75" customHeight="1" x14ac:dyDescent="0.25">
      <c r="G676" s="328"/>
    </row>
    <row r="677" spans="7:7" ht="15.75" customHeight="1" x14ac:dyDescent="0.25">
      <c r="G677" s="328"/>
    </row>
    <row r="678" spans="7:7" ht="15.75" customHeight="1" x14ac:dyDescent="0.25">
      <c r="G678" s="328"/>
    </row>
    <row r="679" spans="7:7" ht="15.75" customHeight="1" x14ac:dyDescent="0.25">
      <c r="G679" s="328"/>
    </row>
    <row r="680" spans="7:7" ht="15.75" customHeight="1" x14ac:dyDescent="0.25">
      <c r="G680" s="328"/>
    </row>
    <row r="681" spans="7:7" ht="15.75" customHeight="1" x14ac:dyDescent="0.25">
      <c r="G681" s="328"/>
    </row>
    <row r="682" spans="7:7" ht="15.75" customHeight="1" x14ac:dyDescent="0.25">
      <c r="G682" s="328"/>
    </row>
    <row r="683" spans="7:7" ht="15.75" customHeight="1" x14ac:dyDescent="0.25">
      <c r="G683" s="328"/>
    </row>
    <row r="684" spans="7:7" ht="15.75" customHeight="1" x14ac:dyDescent="0.25">
      <c r="G684" s="328"/>
    </row>
    <row r="685" spans="7:7" ht="15.75" customHeight="1" x14ac:dyDescent="0.25">
      <c r="G685" s="328"/>
    </row>
    <row r="686" spans="7:7" ht="15.75" customHeight="1" x14ac:dyDescent="0.25">
      <c r="G686" s="328"/>
    </row>
    <row r="687" spans="7:7" ht="15.75" customHeight="1" x14ac:dyDescent="0.25">
      <c r="G687" s="328"/>
    </row>
    <row r="688" spans="7:7" ht="15.75" customHeight="1" x14ac:dyDescent="0.25">
      <c r="G688" s="328"/>
    </row>
    <row r="689" spans="7:7" ht="15.75" customHeight="1" x14ac:dyDescent="0.25">
      <c r="G689" s="328"/>
    </row>
    <row r="690" spans="7:7" ht="15.75" customHeight="1" x14ac:dyDescent="0.25">
      <c r="G690" s="328"/>
    </row>
    <row r="691" spans="7:7" ht="15.75" customHeight="1" x14ac:dyDescent="0.25">
      <c r="G691" s="328"/>
    </row>
    <row r="692" spans="7:7" ht="15.75" customHeight="1" x14ac:dyDescent="0.25">
      <c r="G692" s="328"/>
    </row>
    <row r="693" spans="7:7" ht="15.75" customHeight="1" x14ac:dyDescent="0.25">
      <c r="G693" s="328"/>
    </row>
    <row r="694" spans="7:7" ht="15.75" customHeight="1" x14ac:dyDescent="0.25">
      <c r="G694" s="328"/>
    </row>
    <row r="695" spans="7:7" ht="15.75" customHeight="1" x14ac:dyDescent="0.25">
      <c r="G695" s="328"/>
    </row>
    <row r="696" spans="7:7" ht="15.75" customHeight="1" x14ac:dyDescent="0.25">
      <c r="G696" s="328"/>
    </row>
    <row r="697" spans="7:7" ht="15.75" customHeight="1" x14ac:dyDescent="0.25">
      <c r="G697" s="328"/>
    </row>
    <row r="698" spans="7:7" ht="15.75" customHeight="1" x14ac:dyDescent="0.25">
      <c r="G698" s="328"/>
    </row>
    <row r="699" spans="7:7" ht="15.75" customHeight="1" x14ac:dyDescent="0.25">
      <c r="G699" s="328"/>
    </row>
    <row r="700" spans="7:7" ht="15.75" customHeight="1" x14ac:dyDescent="0.25">
      <c r="G700" s="328"/>
    </row>
    <row r="701" spans="7:7" ht="15.75" customHeight="1" x14ac:dyDescent="0.25">
      <c r="G701" s="328"/>
    </row>
    <row r="702" spans="7:7" ht="15.75" customHeight="1" x14ac:dyDescent="0.25">
      <c r="G702" s="328"/>
    </row>
    <row r="703" spans="7:7" ht="15.75" customHeight="1" x14ac:dyDescent="0.25">
      <c r="G703" s="328"/>
    </row>
    <row r="704" spans="7:7" ht="15.75" customHeight="1" x14ac:dyDescent="0.25">
      <c r="G704" s="328"/>
    </row>
    <row r="705" spans="7:7" ht="15.75" customHeight="1" x14ac:dyDescent="0.25">
      <c r="G705" s="328"/>
    </row>
    <row r="706" spans="7:7" ht="15.75" customHeight="1" x14ac:dyDescent="0.25">
      <c r="G706" s="328"/>
    </row>
    <row r="707" spans="7:7" ht="15.75" customHeight="1" x14ac:dyDescent="0.25">
      <c r="G707" s="328"/>
    </row>
    <row r="708" spans="7:7" ht="15.75" customHeight="1" x14ac:dyDescent="0.25">
      <c r="G708" s="328"/>
    </row>
    <row r="709" spans="7:7" ht="15.75" customHeight="1" x14ac:dyDescent="0.25">
      <c r="G709" s="328"/>
    </row>
    <row r="710" spans="7:7" ht="15.75" customHeight="1" x14ac:dyDescent="0.25">
      <c r="G710" s="328"/>
    </row>
    <row r="711" spans="7:7" ht="15.75" customHeight="1" x14ac:dyDescent="0.25">
      <c r="G711" s="328"/>
    </row>
    <row r="712" spans="7:7" ht="15.75" customHeight="1" x14ac:dyDescent="0.25">
      <c r="G712" s="328"/>
    </row>
    <row r="713" spans="7:7" ht="15.75" customHeight="1" x14ac:dyDescent="0.25">
      <c r="G713" s="328"/>
    </row>
    <row r="714" spans="7:7" ht="15.75" customHeight="1" x14ac:dyDescent="0.25">
      <c r="G714" s="328"/>
    </row>
    <row r="715" spans="7:7" ht="15.75" customHeight="1" x14ac:dyDescent="0.25">
      <c r="G715" s="328"/>
    </row>
    <row r="716" spans="7:7" ht="15.75" customHeight="1" x14ac:dyDescent="0.25">
      <c r="G716" s="328"/>
    </row>
    <row r="717" spans="7:7" ht="15.75" customHeight="1" x14ac:dyDescent="0.25">
      <c r="G717" s="328"/>
    </row>
    <row r="718" spans="7:7" ht="15.75" customHeight="1" x14ac:dyDescent="0.25">
      <c r="G718" s="328"/>
    </row>
    <row r="719" spans="7:7" ht="15.75" customHeight="1" x14ac:dyDescent="0.25">
      <c r="G719" s="328"/>
    </row>
    <row r="720" spans="7:7" ht="15.75" customHeight="1" x14ac:dyDescent="0.25">
      <c r="G720" s="328"/>
    </row>
    <row r="721" spans="7:7" ht="15.75" customHeight="1" x14ac:dyDescent="0.25">
      <c r="G721" s="328"/>
    </row>
    <row r="722" spans="7:7" ht="15.75" customHeight="1" x14ac:dyDescent="0.25">
      <c r="G722" s="328"/>
    </row>
    <row r="723" spans="7:7" ht="15.75" customHeight="1" x14ac:dyDescent="0.25">
      <c r="G723" s="328"/>
    </row>
    <row r="724" spans="7:7" ht="15.75" customHeight="1" x14ac:dyDescent="0.25">
      <c r="G724" s="328"/>
    </row>
    <row r="725" spans="7:7" ht="15.75" customHeight="1" x14ac:dyDescent="0.25">
      <c r="G725" s="328"/>
    </row>
    <row r="726" spans="7:7" ht="15.75" customHeight="1" x14ac:dyDescent="0.25">
      <c r="G726" s="328"/>
    </row>
    <row r="727" spans="7:7" ht="15.75" customHeight="1" x14ac:dyDescent="0.25">
      <c r="G727" s="328"/>
    </row>
    <row r="728" spans="7:7" ht="15.75" customHeight="1" x14ac:dyDescent="0.25">
      <c r="G728" s="328"/>
    </row>
    <row r="729" spans="7:7" ht="15.75" customHeight="1" x14ac:dyDescent="0.25">
      <c r="G729" s="328"/>
    </row>
    <row r="730" spans="7:7" ht="15.75" customHeight="1" x14ac:dyDescent="0.25">
      <c r="G730" s="328"/>
    </row>
    <row r="731" spans="7:7" ht="15.75" customHeight="1" x14ac:dyDescent="0.25">
      <c r="G731" s="328"/>
    </row>
    <row r="732" spans="7:7" ht="15.75" customHeight="1" x14ac:dyDescent="0.25">
      <c r="G732" s="328"/>
    </row>
    <row r="733" spans="7:7" ht="15.75" customHeight="1" x14ac:dyDescent="0.25">
      <c r="G733" s="328"/>
    </row>
    <row r="734" spans="7:7" ht="15.75" customHeight="1" x14ac:dyDescent="0.25">
      <c r="G734" s="328"/>
    </row>
    <row r="735" spans="7:7" ht="15.75" customHeight="1" x14ac:dyDescent="0.25">
      <c r="G735" s="328"/>
    </row>
    <row r="736" spans="7:7" ht="15.75" customHeight="1" x14ac:dyDescent="0.25">
      <c r="G736" s="328"/>
    </row>
    <row r="737" spans="7:7" ht="15.75" customHeight="1" x14ac:dyDescent="0.25">
      <c r="G737" s="328"/>
    </row>
    <row r="738" spans="7:7" ht="15.75" customHeight="1" x14ac:dyDescent="0.25">
      <c r="G738" s="328"/>
    </row>
    <row r="739" spans="7:7" ht="15.75" customHeight="1" x14ac:dyDescent="0.25">
      <c r="G739" s="328"/>
    </row>
    <row r="740" spans="7:7" ht="15.75" customHeight="1" x14ac:dyDescent="0.25">
      <c r="G740" s="328"/>
    </row>
    <row r="741" spans="7:7" ht="15.75" customHeight="1" x14ac:dyDescent="0.25">
      <c r="G741" s="328"/>
    </row>
    <row r="742" spans="7:7" ht="15.75" customHeight="1" x14ac:dyDescent="0.25">
      <c r="G742" s="328"/>
    </row>
    <row r="743" spans="7:7" ht="15.75" customHeight="1" x14ac:dyDescent="0.25">
      <c r="G743" s="328"/>
    </row>
    <row r="744" spans="7:7" ht="15.75" customHeight="1" x14ac:dyDescent="0.25">
      <c r="G744" s="328"/>
    </row>
    <row r="745" spans="7:7" ht="15.75" customHeight="1" x14ac:dyDescent="0.25">
      <c r="G745" s="328"/>
    </row>
    <row r="746" spans="7:7" ht="15.75" customHeight="1" x14ac:dyDescent="0.25">
      <c r="G746" s="328"/>
    </row>
    <row r="747" spans="7:7" ht="15.75" customHeight="1" x14ac:dyDescent="0.25">
      <c r="G747" s="328"/>
    </row>
    <row r="748" spans="7:7" ht="15.75" customHeight="1" x14ac:dyDescent="0.25">
      <c r="G748" s="328"/>
    </row>
    <row r="749" spans="7:7" ht="15.75" customHeight="1" x14ac:dyDescent="0.25">
      <c r="G749" s="328"/>
    </row>
    <row r="750" spans="7:7" ht="15.75" customHeight="1" x14ac:dyDescent="0.25">
      <c r="G750" s="328"/>
    </row>
    <row r="751" spans="7:7" ht="15.75" customHeight="1" x14ac:dyDescent="0.25">
      <c r="G751" s="328"/>
    </row>
    <row r="752" spans="7:7" ht="15.75" customHeight="1" x14ac:dyDescent="0.25">
      <c r="G752" s="328"/>
    </row>
    <row r="753" spans="7:7" ht="15.75" customHeight="1" x14ac:dyDescent="0.25">
      <c r="G753" s="328"/>
    </row>
    <row r="754" spans="7:7" ht="15.75" customHeight="1" x14ac:dyDescent="0.25">
      <c r="G754" s="328"/>
    </row>
    <row r="755" spans="7:7" ht="15.75" customHeight="1" x14ac:dyDescent="0.25">
      <c r="G755" s="328"/>
    </row>
    <row r="756" spans="7:7" ht="15.75" customHeight="1" x14ac:dyDescent="0.25">
      <c r="G756" s="328"/>
    </row>
    <row r="757" spans="7:7" ht="15.75" customHeight="1" x14ac:dyDescent="0.25">
      <c r="G757" s="328"/>
    </row>
    <row r="758" spans="7:7" ht="15.75" customHeight="1" x14ac:dyDescent="0.25">
      <c r="G758" s="328"/>
    </row>
    <row r="759" spans="7:7" ht="15.75" customHeight="1" x14ac:dyDescent="0.25">
      <c r="G759" s="328"/>
    </row>
    <row r="760" spans="7:7" ht="15.75" customHeight="1" x14ac:dyDescent="0.25">
      <c r="G760" s="328"/>
    </row>
    <row r="761" spans="7:7" ht="15.75" customHeight="1" x14ac:dyDescent="0.25">
      <c r="G761" s="328"/>
    </row>
    <row r="762" spans="7:7" ht="15.75" customHeight="1" x14ac:dyDescent="0.25">
      <c r="G762" s="328"/>
    </row>
    <row r="763" spans="7:7" ht="15.75" customHeight="1" x14ac:dyDescent="0.25">
      <c r="G763" s="328"/>
    </row>
    <row r="764" spans="7:7" ht="15.75" customHeight="1" x14ac:dyDescent="0.25">
      <c r="G764" s="328"/>
    </row>
    <row r="765" spans="7:7" ht="15.75" customHeight="1" x14ac:dyDescent="0.25">
      <c r="G765" s="328"/>
    </row>
    <row r="766" spans="7:7" ht="15.75" customHeight="1" x14ac:dyDescent="0.25">
      <c r="G766" s="328"/>
    </row>
    <row r="767" spans="7:7" ht="15.75" customHeight="1" x14ac:dyDescent="0.25">
      <c r="G767" s="328"/>
    </row>
    <row r="768" spans="7:7" ht="15.75" customHeight="1" x14ac:dyDescent="0.25">
      <c r="G768" s="328"/>
    </row>
    <row r="769" spans="7:7" ht="15.75" customHeight="1" x14ac:dyDescent="0.25">
      <c r="G769" s="328"/>
    </row>
    <row r="770" spans="7:7" ht="15.75" customHeight="1" x14ac:dyDescent="0.25">
      <c r="G770" s="328"/>
    </row>
    <row r="771" spans="7:7" ht="15.75" customHeight="1" x14ac:dyDescent="0.25">
      <c r="G771" s="328"/>
    </row>
    <row r="772" spans="7:7" ht="15.75" customHeight="1" x14ac:dyDescent="0.25">
      <c r="G772" s="328"/>
    </row>
    <row r="773" spans="7:7" ht="15.75" customHeight="1" x14ac:dyDescent="0.25">
      <c r="G773" s="328"/>
    </row>
    <row r="774" spans="7:7" ht="15.75" customHeight="1" x14ac:dyDescent="0.25">
      <c r="G774" s="328"/>
    </row>
    <row r="775" spans="7:7" ht="15.75" customHeight="1" x14ac:dyDescent="0.25">
      <c r="G775" s="328"/>
    </row>
    <row r="776" spans="7:7" ht="15.75" customHeight="1" x14ac:dyDescent="0.25">
      <c r="G776" s="328"/>
    </row>
    <row r="777" spans="7:7" ht="15.75" customHeight="1" x14ac:dyDescent="0.25">
      <c r="G777" s="328"/>
    </row>
    <row r="778" spans="7:7" ht="15.75" customHeight="1" x14ac:dyDescent="0.25">
      <c r="G778" s="328"/>
    </row>
    <row r="779" spans="7:7" ht="15.75" customHeight="1" x14ac:dyDescent="0.25">
      <c r="G779" s="328"/>
    </row>
    <row r="780" spans="7:7" ht="15.75" customHeight="1" x14ac:dyDescent="0.25">
      <c r="G780" s="328"/>
    </row>
    <row r="781" spans="7:7" ht="15.75" customHeight="1" x14ac:dyDescent="0.25">
      <c r="G781" s="328"/>
    </row>
    <row r="782" spans="7:7" ht="15.75" customHeight="1" x14ac:dyDescent="0.25">
      <c r="G782" s="328"/>
    </row>
    <row r="783" spans="7:7" ht="15.75" customHeight="1" x14ac:dyDescent="0.25">
      <c r="G783" s="328"/>
    </row>
    <row r="784" spans="7:7" ht="15.75" customHeight="1" x14ac:dyDescent="0.25">
      <c r="G784" s="328"/>
    </row>
    <row r="785" spans="7:7" ht="15.75" customHeight="1" x14ac:dyDescent="0.25">
      <c r="G785" s="328"/>
    </row>
    <row r="786" spans="7:7" ht="15.75" customHeight="1" x14ac:dyDescent="0.25">
      <c r="G786" s="328"/>
    </row>
    <row r="787" spans="7:7" ht="15.75" customHeight="1" x14ac:dyDescent="0.25">
      <c r="G787" s="328"/>
    </row>
    <row r="788" spans="7:7" ht="15.75" customHeight="1" x14ac:dyDescent="0.25">
      <c r="G788" s="328"/>
    </row>
    <row r="789" spans="7:7" ht="15.75" customHeight="1" x14ac:dyDescent="0.25">
      <c r="G789" s="328"/>
    </row>
    <row r="790" spans="7:7" ht="15.75" customHeight="1" x14ac:dyDescent="0.25">
      <c r="G790" s="328"/>
    </row>
    <row r="791" spans="7:7" ht="15.75" customHeight="1" x14ac:dyDescent="0.25">
      <c r="G791" s="328"/>
    </row>
    <row r="792" spans="7:7" ht="15.75" customHeight="1" x14ac:dyDescent="0.25">
      <c r="G792" s="328"/>
    </row>
    <row r="793" spans="7:7" ht="15.75" customHeight="1" x14ac:dyDescent="0.25">
      <c r="G793" s="328"/>
    </row>
    <row r="794" spans="7:7" ht="15.75" customHeight="1" x14ac:dyDescent="0.25">
      <c r="G794" s="328"/>
    </row>
    <row r="795" spans="7:7" ht="15.75" customHeight="1" x14ac:dyDescent="0.25">
      <c r="G795" s="328"/>
    </row>
    <row r="796" spans="7:7" ht="15.75" customHeight="1" x14ac:dyDescent="0.25">
      <c r="G796" s="328"/>
    </row>
    <row r="797" spans="7:7" ht="15.75" customHeight="1" x14ac:dyDescent="0.25">
      <c r="G797" s="328"/>
    </row>
    <row r="798" spans="7:7" ht="15.75" customHeight="1" x14ac:dyDescent="0.25">
      <c r="G798" s="328"/>
    </row>
    <row r="799" spans="7:7" ht="15.75" customHeight="1" x14ac:dyDescent="0.25">
      <c r="G799" s="328"/>
    </row>
    <row r="800" spans="7:7" ht="15.75" customHeight="1" x14ac:dyDescent="0.25">
      <c r="G800" s="328"/>
    </row>
    <row r="801" spans="7:7" ht="15.75" customHeight="1" x14ac:dyDescent="0.25">
      <c r="G801" s="328"/>
    </row>
    <row r="802" spans="7:7" ht="15.75" customHeight="1" x14ac:dyDescent="0.25">
      <c r="G802" s="328"/>
    </row>
    <row r="803" spans="7:7" ht="15.75" customHeight="1" x14ac:dyDescent="0.25">
      <c r="G803" s="328"/>
    </row>
    <row r="804" spans="7:7" ht="15.75" customHeight="1" x14ac:dyDescent="0.25">
      <c r="G804" s="328"/>
    </row>
    <row r="805" spans="7:7" ht="15.75" customHeight="1" x14ac:dyDescent="0.25">
      <c r="G805" s="328"/>
    </row>
    <row r="806" spans="7:7" ht="15.75" customHeight="1" x14ac:dyDescent="0.25">
      <c r="G806" s="328"/>
    </row>
    <row r="807" spans="7:7" ht="15.75" customHeight="1" x14ac:dyDescent="0.25">
      <c r="G807" s="328"/>
    </row>
    <row r="808" spans="7:7" ht="15.75" customHeight="1" x14ac:dyDescent="0.25">
      <c r="G808" s="328"/>
    </row>
    <row r="809" spans="7:7" ht="15.75" customHeight="1" x14ac:dyDescent="0.25">
      <c r="G809" s="328"/>
    </row>
    <row r="810" spans="7:7" ht="15.75" customHeight="1" x14ac:dyDescent="0.25">
      <c r="G810" s="328"/>
    </row>
    <row r="811" spans="7:7" ht="15.75" customHeight="1" x14ac:dyDescent="0.25">
      <c r="G811" s="328"/>
    </row>
    <row r="812" spans="7:7" ht="15.75" customHeight="1" x14ac:dyDescent="0.25">
      <c r="G812" s="328"/>
    </row>
    <row r="813" spans="7:7" ht="15.75" customHeight="1" x14ac:dyDescent="0.25">
      <c r="G813" s="328"/>
    </row>
    <row r="814" spans="7:7" ht="15.75" customHeight="1" x14ac:dyDescent="0.25">
      <c r="G814" s="328"/>
    </row>
    <row r="815" spans="7:7" ht="15.75" customHeight="1" x14ac:dyDescent="0.25">
      <c r="G815" s="328"/>
    </row>
    <row r="816" spans="7:7" ht="15.75" customHeight="1" x14ac:dyDescent="0.25">
      <c r="G816" s="328"/>
    </row>
    <row r="817" spans="7:7" ht="15.75" customHeight="1" x14ac:dyDescent="0.25">
      <c r="G817" s="328"/>
    </row>
    <row r="818" spans="7:7" ht="15.75" customHeight="1" x14ac:dyDescent="0.25">
      <c r="G818" s="328"/>
    </row>
    <row r="819" spans="7:7" ht="15.75" customHeight="1" x14ac:dyDescent="0.25">
      <c r="G819" s="328"/>
    </row>
    <row r="820" spans="7:7" ht="15.75" customHeight="1" x14ac:dyDescent="0.25">
      <c r="G820" s="328"/>
    </row>
    <row r="821" spans="7:7" ht="15.75" customHeight="1" x14ac:dyDescent="0.25">
      <c r="G821" s="328"/>
    </row>
    <row r="822" spans="7:7" ht="15.75" customHeight="1" x14ac:dyDescent="0.25">
      <c r="G822" s="328"/>
    </row>
    <row r="823" spans="7:7" ht="15.75" customHeight="1" x14ac:dyDescent="0.25">
      <c r="G823" s="328"/>
    </row>
    <row r="824" spans="7:7" ht="15.75" customHeight="1" x14ac:dyDescent="0.25">
      <c r="G824" s="328"/>
    </row>
    <row r="825" spans="7:7" ht="15.75" customHeight="1" x14ac:dyDescent="0.25">
      <c r="G825" s="328"/>
    </row>
    <row r="826" spans="7:7" ht="15.75" customHeight="1" x14ac:dyDescent="0.25">
      <c r="G826" s="328"/>
    </row>
    <row r="827" spans="7:7" ht="15.75" customHeight="1" x14ac:dyDescent="0.25">
      <c r="G827" s="328"/>
    </row>
    <row r="828" spans="7:7" ht="15.75" customHeight="1" x14ac:dyDescent="0.25">
      <c r="G828" s="328"/>
    </row>
    <row r="829" spans="7:7" ht="15.75" customHeight="1" x14ac:dyDescent="0.25">
      <c r="G829" s="328"/>
    </row>
    <row r="830" spans="7:7" ht="15.75" customHeight="1" x14ac:dyDescent="0.25">
      <c r="G830" s="328"/>
    </row>
    <row r="831" spans="7:7" ht="15.75" customHeight="1" x14ac:dyDescent="0.25">
      <c r="G831" s="328"/>
    </row>
    <row r="832" spans="7:7" ht="15.75" customHeight="1" x14ac:dyDescent="0.25">
      <c r="G832" s="328"/>
    </row>
    <row r="833" spans="7:7" ht="15.75" customHeight="1" x14ac:dyDescent="0.25">
      <c r="G833" s="328"/>
    </row>
    <row r="834" spans="7:7" ht="15.75" customHeight="1" x14ac:dyDescent="0.25">
      <c r="G834" s="328"/>
    </row>
    <row r="835" spans="7:7" ht="15.75" customHeight="1" x14ac:dyDescent="0.25">
      <c r="G835" s="328"/>
    </row>
    <row r="836" spans="7:7" ht="15.75" customHeight="1" x14ac:dyDescent="0.25">
      <c r="G836" s="328"/>
    </row>
    <row r="837" spans="7:7" ht="15.75" customHeight="1" x14ac:dyDescent="0.25">
      <c r="G837" s="328"/>
    </row>
    <row r="838" spans="7:7" ht="15.75" customHeight="1" x14ac:dyDescent="0.25">
      <c r="G838" s="328"/>
    </row>
    <row r="839" spans="7:7" ht="15.75" customHeight="1" x14ac:dyDescent="0.25">
      <c r="G839" s="328"/>
    </row>
    <row r="840" spans="7:7" ht="15.75" customHeight="1" x14ac:dyDescent="0.25">
      <c r="G840" s="328"/>
    </row>
    <row r="841" spans="7:7" ht="15.75" customHeight="1" x14ac:dyDescent="0.25">
      <c r="G841" s="328"/>
    </row>
    <row r="842" spans="7:7" ht="15.75" customHeight="1" x14ac:dyDescent="0.25">
      <c r="G842" s="328"/>
    </row>
    <row r="843" spans="7:7" ht="15.75" customHeight="1" x14ac:dyDescent="0.25">
      <c r="G843" s="328"/>
    </row>
    <row r="844" spans="7:7" ht="15.75" customHeight="1" x14ac:dyDescent="0.25">
      <c r="G844" s="328"/>
    </row>
    <row r="845" spans="7:7" ht="15.75" customHeight="1" x14ac:dyDescent="0.25">
      <c r="G845" s="328"/>
    </row>
    <row r="846" spans="7:7" ht="15.75" customHeight="1" x14ac:dyDescent="0.25">
      <c r="G846" s="328"/>
    </row>
    <row r="847" spans="7:7" ht="15.75" customHeight="1" x14ac:dyDescent="0.25">
      <c r="G847" s="328"/>
    </row>
    <row r="848" spans="7:7" ht="15.75" customHeight="1" x14ac:dyDescent="0.25">
      <c r="G848" s="328"/>
    </row>
    <row r="849" spans="7:7" ht="15.75" customHeight="1" x14ac:dyDescent="0.25">
      <c r="G849" s="328"/>
    </row>
    <row r="850" spans="7:7" ht="15.75" customHeight="1" x14ac:dyDescent="0.25">
      <c r="G850" s="328"/>
    </row>
    <row r="851" spans="7:7" ht="15.75" customHeight="1" x14ac:dyDescent="0.25">
      <c r="G851" s="328"/>
    </row>
    <row r="852" spans="7:7" ht="15.75" customHeight="1" x14ac:dyDescent="0.25">
      <c r="G852" s="328"/>
    </row>
    <row r="853" spans="7:7" ht="15.75" customHeight="1" x14ac:dyDescent="0.25">
      <c r="G853" s="328"/>
    </row>
    <row r="854" spans="7:7" ht="15.75" customHeight="1" x14ac:dyDescent="0.25">
      <c r="G854" s="328"/>
    </row>
    <row r="855" spans="7:7" ht="15.75" customHeight="1" x14ac:dyDescent="0.25">
      <c r="G855" s="328"/>
    </row>
    <row r="856" spans="7:7" ht="15.75" customHeight="1" x14ac:dyDescent="0.25">
      <c r="G856" s="328"/>
    </row>
    <row r="857" spans="7:7" ht="15.75" customHeight="1" x14ac:dyDescent="0.25">
      <c r="G857" s="328"/>
    </row>
    <row r="858" spans="7:7" ht="15.75" customHeight="1" x14ac:dyDescent="0.25">
      <c r="G858" s="328"/>
    </row>
    <row r="859" spans="7:7" ht="15.75" customHeight="1" x14ac:dyDescent="0.25">
      <c r="G859" s="328"/>
    </row>
    <row r="860" spans="7:7" ht="15.75" customHeight="1" x14ac:dyDescent="0.25">
      <c r="G860" s="328"/>
    </row>
    <row r="861" spans="7:7" ht="15.75" customHeight="1" x14ac:dyDescent="0.25">
      <c r="G861" s="328"/>
    </row>
    <row r="862" spans="7:7" ht="15.75" customHeight="1" x14ac:dyDescent="0.25">
      <c r="G862" s="328"/>
    </row>
    <row r="863" spans="7:7" ht="15.75" customHeight="1" x14ac:dyDescent="0.25">
      <c r="G863" s="328"/>
    </row>
    <row r="864" spans="7:7" ht="15.75" customHeight="1" x14ac:dyDescent="0.25">
      <c r="G864" s="328"/>
    </row>
    <row r="865" spans="7:7" ht="15.75" customHeight="1" x14ac:dyDescent="0.25">
      <c r="G865" s="328"/>
    </row>
    <row r="866" spans="7:7" ht="15.75" customHeight="1" x14ac:dyDescent="0.25">
      <c r="G866" s="328"/>
    </row>
    <row r="867" spans="7:7" ht="15.75" customHeight="1" x14ac:dyDescent="0.25">
      <c r="G867" s="328"/>
    </row>
    <row r="868" spans="7:7" ht="15.75" customHeight="1" x14ac:dyDescent="0.25">
      <c r="G868" s="328"/>
    </row>
    <row r="869" spans="7:7" ht="15.75" customHeight="1" x14ac:dyDescent="0.25">
      <c r="G869" s="328"/>
    </row>
    <row r="870" spans="7:7" ht="15.75" customHeight="1" x14ac:dyDescent="0.25">
      <c r="G870" s="328"/>
    </row>
    <row r="871" spans="7:7" ht="15.75" customHeight="1" x14ac:dyDescent="0.25">
      <c r="G871" s="328"/>
    </row>
    <row r="872" spans="7:7" ht="15.75" customHeight="1" x14ac:dyDescent="0.25">
      <c r="G872" s="328"/>
    </row>
    <row r="873" spans="7:7" ht="15.75" customHeight="1" x14ac:dyDescent="0.25">
      <c r="G873" s="328"/>
    </row>
    <row r="874" spans="7:7" ht="15.75" customHeight="1" x14ac:dyDescent="0.25">
      <c r="G874" s="328"/>
    </row>
    <row r="875" spans="7:7" ht="15.75" customHeight="1" x14ac:dyDescent="0.25">
      <c r="G875" s="328"/>
    </row>
    <row r="876" spans="7:7" ht="15.75" customHeight="1" x14ac:dyDescent="0.25">
      <c r="G876" s="328"/>
    </row>
    <row r="877" spans="7:7" ht="15.75" customHeight="1" x14ac:dyDescent="0.25">
      <c r="G877" s="328"/>
    </row>
    <row r="878" spans="7:7" ht="15.75" customHeight="1" x14ac:dyDescent="0.25">
      <c r="G878" s="328"/>
    </row>
    <row r="879" spans="7:7" ht="15.75" customHeight="1" x14ac:dyDescent="0.25">
      <c r="G879" s="328"/>
    </row>
    <row r="880" spans="7:7" ht="15.75" customHeight="1" x14ac:dyDescent="0.25">
      <c r="G880" s="328"/>
    </row>
    <row r="881" spans="7:7" ht="15.75" customHeight="1" x14ac:dyDescent="0.25">
      <c r="G881" s="328"/>
    </row>
    <row r="882" spans="7:7" ht="15.75" customHeight="1" x14ac:dyDescent="0.25">
      <c r="G882" s="328"/>
    </row>
    <row r="883" spans="7:7" ht="15.75" customHeight="1" x14ac:dyDescent="0.25">
      <c r="G883" s="328"/>
    </row>
    <row r="884" spans="7:7" ht="15.75" customHeight="1" x14ac:dyDescent="0.25">
      <c r="G884" s="328"/>
    </row>
    <row r="885" spans="7:7" ht="15.75" customHeight="1" x14ac:dyDescent="0.25">
      <c r="G885" s="328"/>
    </row>
    <row r="886" spans="7:7" ht="15.75" customHeight="1" x14ac:dyDescent="0.25">
      <c r="G886" s="328"/>
    </row>
    <row r="887" spans="7:7" ht="15.75" customHeight="1" x14ac:dyDescent="0.25">
      <c r="G887" s="328"/>
    </row>
    <row r="888" spans="7:7" ht="15.75" customHeight="1" x14ac:dyDescent="0.25">
      <c r="G888" s="328"/>
    </row>
    <row r="889" spans="7:7" ht="15.75" customHeight="1" x14ac:dyDescent="0.25">
      <c r="G889" s="328"/>
    </row>
    <row r="890" spans="7:7" ht="15.75" customHeight="1" x14ac:dyDescent="0.25">
      <c r="G890" s="328"/>
    </row>
    <row r="891" spans="7:7" ht="15.75" customHeight="1" x14ac:dyDescent="0.25">
      <c r="G891" s="328"/>
    </row>
    <row r="892" spans="7:7" ht="15.75" customHeight="1" x14ac:dyDescent="0.25">
      <c r="G892" s="328"/>
    </row>
    <row r="893" spans="7:7" ht="15.75" customHeight="1" x14ac:dyDescent="0.25">
      <c r="G893" s="328"/>
    </row>
    <row r="894" spans="7:7" ht="15.75" customHeight="1" x14ac:dyDescent="0.25">
      <c r="G894" s="328"/>
    </row>
    <row r="895" spans="7:7" ht="15.75" customHeight="1" x14ac:dyDescent="0.25">
      <c r="G895" s="328"/>
    </row>
    <row r="896" spans="7:7" ht="15.75" customHeight="1" x14ac:dyDescent="0.25">
      <c r="G896" s="328"/>
    </row>
    <row r="897" spans="7:7" ht="15.75" customHeight="1" x14ac:dyDescent="0.25">
      <c r="G897" s="328"/>
    </row>
    <row r="898" spans="7:7" ht="15.75" customHeight="1" x14ac:dyDescent="0.25">
      <c r="G898" s="328"/>
    </row>
    <row r="899" spans="7:7" ht="15.75" customHeight="1" x14ac:dyDescent="0.25">
      <c r="G899" s="328"/>
    </row>
    <row r="900" spans="7:7" ht="15.75" customHeight="1" x14ac:dyDescent="0.25">
      <c r="G900" s="328"/>
    </row>
    <row r="901" spans="7:7" ht="15.75" customHeight="1" x14ac:dyDescent="0.25">
      <c r="G901" s="328"/>
    </row>
    <row r="902" spans="7:7" ht="15.75" customHeight="1" x14ac:dyDescent="0.25">
      <c r="G902" s="328"/>
    </row>
    <row r="903" spans="7:7" ht="15.75" customHeight="1" x14ac:dyDescent="0.25">
      <c r="G903" s="328"/>
    </row>
    <row r="904" spans="7:7" ht="15.75" customHeight="1" x14ac:dyDescent="0.25">
      <c r="G904" s="328"/>
    </row>
    <row r="905" spans="7:7" ht="15.75" customHeight="1" x14ac:dyDescent="0.25">
      <c r="G905" s="328"/>
    </row>
    <row r="906" spans="7:7" ht="15.75" customHeight="1" x14ac:dyDescent="0.25">
      <c r="G906" s="328"/>
    </row>
    <row r="907" spans="7:7" ht="15.75" customHeight="1" x14ac:dyDescent="0.25">
      <c r="G907" s="328"/>
    </row>
    <row r="908" spans="7:7" ht="15.75" customHeight="1" x14ac:dyDescent="0.25">
      <c r="G908" s="328"/>
    </row>
    <row r="909" spans="7:7" ht="15.75" customHeight="1" x14ac:dyDescent="0.25">
      <c r="G909" s="328"/>
    </row>
    <row r="910" spans="7:7" ht="15.75" customHeight="1" x14ac:dyDescent="0.25">
      <c r="G910" s="328"/>
    </row>
    <row r="911" spans="7:7" ht="15.75" customHeight="1" x14ac:dyDescent="0.25">
      <c r="G911" s="328"/>
    </row>
    <row r="912" spans="7:7" ht="15.75" customHeight="1" x14ac:dyDescent="0.25">
      <c r="G912" s="328"/>
    </row>
    <row r="913" spans="7:7" ht="15.75" customHeight="1" x14ac:dyDescent="0.25">
      <c r="G913" s="328"/>
    </row>
    <row r="914" spans="7:7" ht="15.75" customHeight="1" x14ac:dyDescent="0.25">
      <c r="G914" s="328"/>
    </row>
    <row r="915" spans="7:7" ht="15.75" customHeight="1" x14ac:dyDescent="0.25">
      <c r="G915" s="328"/>
    </row>
    <row r="916" spans="7:7" ht="15.75" customHeight="1" x14ac:dyDescent="0.25">
      <c r="G916" s="328"/>
    </row>
    <row r="917" spans="7:7" ht="15.75" customHeight="1" x14ac:dyDescent="0.25">
      <c r="G917" s="328"/>
    </row>
    <row r="918" spans="7:7" ht="15.75" customHeight="1" x14ac:dyDescent="0.25">
      <c r="G918" s="328"/>
    </row>
    <row r="919" spans="7:7" ht="15.75" customHeight="1" x14ac:dyDescent="0.25">
      <c r="G919" s="328"/>
    </row>
    <row r="920" spans="7:7" ht="15.75" customHeight="1" x14ac:dyDescent="0.25">
      <c r="G920" s="328"/>
    </row>
    <row r="921" spans="7:7" ht="15.75" customHeight="1" x14ac:dyDescent="0.25">
      <c r="G921" s="328"/>
    </row>
    <row r="922" spans="7:7" ht="15.75" customHeight="1" x14ac:dyDescent="0.25">
      <c r="G922" s="328"/>
    </row>
    <row r="923" spans="7:7" ht="15.75" customHeight="1" x14ac:dyDescent="0.25">
      <c r="G923" s="328"/>
    </row>
    <row r="924" spans="7:7" ht="15.75" customHeight="1" x14ac:dyDescent="0.25">
      <c r="G924" s="328"/>
    </row>
    <row r="925" spans="7:7" ht="15.75" customHeight="1" x14ac:dyDescent="0.25">
      <c r="G925" s="328"/>
    </row>
    <row r="926" spans="7:7" ht="15.75" customHeight="1" x14ac:dyDescent="0.25">
      <c r="G926" s="328"/>
    </row>
    <row r="927" spans="7:7" ht="15.75" customHeight="1" x14ac:dyDescent="0.25">
      <c r="G927" s="328"/>
    </row>
    <row r="928" spans="7:7" ht="15.75" customHeight="1" x14ac:dyDescent="0.25">
      <c r="G928" s="328"/>
    </row>
    <row r="929" spans="7:7" ht="15.75" customHeight="1" x14ac:dyDescent="0.25">
      <c r="G929" s="328"/>
    </row>
    <row r="930" spans="7:7" ht="15.75" customHeight="1" x14ac:dyDescent="0.25">
      <c r="G930" s="328"/>
    </row>
    <row r="931" spans="7:7" ht="15.75" customHeight="1" x14ac:dyDescent="0.25">
      <c r="G931" s="328"/>
    </row>
    <row r="932" spans="7:7" ht="15.75" customHeight="1" x14ac:dyDescent="0.25">
      <c r="G932" s="328"/>
    </row>
    <row r="933" spans="7:7" ht="15.75" customHeight="1" x14ac:dyDescent="0.25">
      <c r="G933" s="328"/>
    </row>
    <row r="934" spans="7:7" ht="15.75" customHeight="1" x14ac:dyDescent="0.25">
      <c r="G934" s="328"/>
    </row>
    <row r="935" spans="7:7" ht="15.75" customHeight="1" x14ac:dyDescent="0.25">
      <c r="G935" s="328"/>
    </row>
    <row r="936" spans="7:7" ht="15.75" customHeight="1" x14ac:dyDescent="0.25">
      <c r="G936" s="328"/>
    </row>
    <row r="937" spans="7:7" ht="15.75" customHeight="1" x14ac:dyDescent="0.25">
      <c r="G937" s="328"/>
    </row>
    <row r="938" spans="7:7" ht="15.75" customHeight="1" x14ac:dyDescent="0.25">
      <c r="G938" s="328"/>
    </row>
    <row r="939" spans="7:7" ht="15.75" customHeight="1" x14ac:dyDescent="0.25">
      <c r="G939" s="328"/>
    </row>
    <row r="940" spans="7:7" ht="15.75" customHeight="1" x14ac:dyDescent="0.25">
      <c r="G940" s="328"/>
    </row>
    <row r="941" spans="7:7" ht="15.75" customHeight="1" x14ac:dyDescent="0.25">
      <c r="G941" s="328"/>
    </row>
    <row r="942" spans="7:7" ht="15.75" customHeight="1" x14ac:dyDescent="0.25">
      <c r="G942" s="328"/>
    </row>
    <row r="943" spans="7:7" ht="15.75" customHeight="1" x14ac:dyDescent="0.25">
      <c r="G943" s="328"/>
    </row>
    <row r="944" spans="7:7" ht="15.75" customHeight="1" x14ac:dyDescent="0.25">
      <c r="G944" s="328"/>
    </row>
    <row r="945" spans="7:7" ht="15.75" customHeight="1" x14ac:dyDescent="0.25">
      <c r="G945" s="328"/>
    </row>
    <row r="946" spans="7:7" ht="15.75" customHeight="1" x14ac:dyDescent="0.25">
      <c r="G946" s="328"/>
    </row>
    <row r="947" spans="7:7" ht="15.75" customHeight="1" x14ac:dyDescent="0.25">
      <c r="G947" s="328"/>
    </row>
    <row r="948" spans="7:7" ht="15.75" customHeight="1" x14ac:dyDescent="0.25">
      <c r="G948" s="328"/>
    </row>
    <row r="949" spans="7:7" ht="15.75" customHeight="1" x14ac:dyDescent="0.25">
      <c r="G949" s="328"/>
    </row>
    <row r="950" spans="7:7" ht="15.75" customHeight="1" x14ac:dyDescent="0.25">
      <c r="G950" s="328"/>
    </row>
    <row r="951" spans="7:7" ht="15.75" customHeight="1" x14ac:dyDescent="0.25">
      <c r="G951" s="328"/>
    </row>
    <row r="952" spans="7:7" ht="15.75" customHeight="1" x14ac:dyDescent="0.25">
      <c r="G952" s="328"/>
    </row>
    <row r="953" spans="7:7" ht="15.75" customHeight="1" x14ac:dyDescent="0.25">
      <c r="G953" s="328"/>
    </row>
    <row r="954" spans="7:7" ht="15.75" customHeight="1" x14ac:dyDescent="0.25">
      <c r="G954" s="328"/>
    </row>
    <row r="955" spans="7:7" ht="15.75" customHeight="1" x14ac:dyDescent="0.25">
      <c r="G955" s="328"/>
    </row>
    <row r="956" spans="7:7" ht="15.75" customHeight="1" x14ac:dyDescent="0.25">
      <c r="G956" s="328"/>
    </row>
    <row r="957" spans="7:7" ht="15.75" customHeight="1" x14ac:dyDescent="0.25">
      <c r="G957" s="328"/>
    </row>
    <row r="958" spans="7:7" ht="15.75" customHeight="1" x14ac:dyDescent="0.25">
      <c r="G958" s="328"/>
    </row>
    <row r="959" spans="7:7" ht="15.75" customHeight="1" x14ac:dyDescent="0.25">
      <c r="G959" s="328"/>
    </row>
    <row r="960" spans="7:7" ht="15.75" customHeight="1" x14ac:dyDescent="0.25">
      <c r="G960" s="328"/>
    </row>
    <row r="961" spans="7:7" ht="15.75" customHeight="1" x14ac:dyDescent="0.25">
      <c r="G961" s="328"/>
    </row>
    <row r="962" spans="7:7" ht="15.75" customHeight="1" x14ac:dyDescent="0.25">
      <c r="G962" s="328"/>
    </row>
    <row r="963" spans="7:7" ht="15.75" customHeight="1" x14ac:dyDescent="0.25">
      <c r="G963" s="328"/>
    </row>
    <row r="964" spans="7:7" ht="15.75" customHeight="1" x14ac:dyDescent="0.25">
      <c r="G964" s="328"/>
    </row>
    <row r="965" spans="7:7" ht="15.75" customHeight="1" x14ac:dyDescent="0.25">
      <c r="G965" s="328"/>
    </row>
    <row r="966" spans="7:7" ht="15.75" customHeight="1" x14ac:dyDescent="0.25">
      <c r="G966" s="328"/>
    </row>
    <row r="967" spans="7:7" ht="15.75" customHeight="1" x14ac:dyDescent="0.25">
      <c r="G967" s="328"/>
    </row>
    <row r="968" spans="7:7" ht="15.75" customHeight="1" x14ac:dyDescent="0.25">
      <c r="G968" s="328"/>
    </row>
    <row r="969" spans="7:7" ht="15.75" customHeight="1" x14ac:dyDescent="0.25">
      <c r="G969" s="328"/>
    </row>
    <row r="970" spans="7:7" ht="15.75" customHeight="1" x14ac:dyDescent="0.25">
      <c r="G970" s="328"/>
    </row>
    <row r="971" spans="7:7" ht="15.75" customHeight="1" x14ac:dyDescent="0.25">
      <c r="G971" s="328"/>
    </row>
    <row r="972" spans="7:7" ht="15.75" customHeight="1" x14ac:dyDescent="0.25">
      <c r="G972" s="328"/>
    </row>
    <row r="973" spans="7:7" ht="15.75" customHeight="1" x14ac:dyDescent="0.25">
      <c r="G973" s="328"/>
    </row>
    <row r="974" spans="7:7" ht="15.75" customHeight="1" x14ac:dyDescent="0.25">
      <c r="G974" s="328"/>
    </row>
    <row r="975" spans="7:7" ht="15.75" customHeight="1" x14ac:dyDescent="0.25">
      <c r="G975" s="328"/>
    </row>
    <row r="976" spans="7:7" ht="15.75" customHeight="1" x14ac:dyDescent="0.25">
      <c r="G976" s="328"/>
    </row>
    <row r="977" spans="7:7" ht="15.75" customHeight="1" x14ac:dyDescent="0.25">
      <c r="G977" s="328"/>
    </row>
    <row r="978" spans="7:7" ht="15.75" customHeight="1" x14ac:dyDescent="0.25">
      <c r="G978" s="328"/>
    </row>
    <row r="979" spans="7:7" ht="15.75" customHeight="1" x14ac:dyDescent="0.25">
      <c r="G979" s="328"/>
    </row>
    <row r="980" spans="7:7" ht="15.75" customHeight="1" x14ac:dyDescent="0.25">
      <c r="G980" s="328"/>
    </row>
    <row r="981" spans="7:7" ht="15.75" customHeight="1" x14ac:dyDescent="0.25">
      <c r="G981" s="328"/>
    </row>
    <row r="982" spans="7:7" ht="15.75" customHeight="1" x14ac:dyDescent="0.25">
      <c r="G982" s="328"/>
    </row>
    <row r="983" spans="7:7" ht="15.75" customHeight="1" x14ac:dyDescent="0.25">
      <c r="G983" s="328"/>
    </row>
    <row r="984" spans="7:7" ht="15.75" customHeight="1" x14ac:dyDescent="0.25">
      <c r="G984" s="328"/>
    </row>
    <row r="985" spans="7:7" ht="15.75" customHeight="1" x14ac:dyDescent="0.25">
      <c r="G985" s="328"/>
    </row>
    <row r="986" spans="7:7" ht="15.75" customHeight="1" x14ac:dyDescent="0.25">
      <c r="G986" s="328"/>
    </row>
    <row r="987" spans="7:7" ht="15.75" customHeight="1" x14ac:dyDescent="0.25">
      <c r="G987" s="328"/>
    </row>
    <row r="988" spans="7:7" ht="15.75" customHeight="1" x14ac:dyDescent="0.25">
      <c r="G988" s="328"/>
    </row>
    <row r="989" spans="7:7" ht="15.75" customHeight="1" x14ac:dyDescent="0.25">
      <c r="G989" s="328"/>
    </row>
    <row r="990" spans="7:7" ht="15.75" customHeight="1" x14ac:dyDescent="0.25">
      <c r="G990" s="328"/>
    </row>
    <row r="991" spans="7:7" ht="15.75" customHeight="1" x14ac:dyDescent="0.25">
      <c r="G991" s="328"/>
    </row>
  </sheetData>
  <mergeCells count="20">
    <mergeCell ref="A4:B4"/>
    <mergeCell ref="C4:F4"/>
    <mergeCell ref="A5:B5"/>
    <mergeCell ref="C5:F5"/>
    <mergeCell ref="A6:B6"/>
    <mergeCell ref="C6:F6"/>
    <mergeCell ref="A81:F81"/>
    <mergeCell ref="H81:J81"/>
    <mergeCell ref="A7:B7"/>
    <mergeCell ref="A8:B8"/>
    <mergeCell ref="C18:E18"/>
    <mergeCell ref="A23:F23"/>
    <mergeCell ref="A24:F24"/>
    <mergeCell ref="H24:J24"/>
    <mergeCell ref="A47:F47"/>
    <mergeCell ref="C7:F7"/>
    <mergeCell ref="C8:F8"/>
    <mergeCell ref="A48:F48"/>
    <mergeCell ref="H48:J48"/>
    <mergeCell ref="A80:F80"/>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Right="0"/>
  </sheetPr>
  <dimension ref="A1:AE991"/>
  <sheetViews>
    <sheetView topLeftCell="A35" workbookViewId="0">
      <selection activeCell="H15" sqref="H15"/>
    </sheetView>
  </sheetViews>
  <sheetFormatPr defaultColWidth="12.6640625" defaultRowHeight="15" customHeight="1" x14ac:dyDescent="0.25"/>
  <cols>
    <col min="1" max="1" width="6.109375" customWidth="1"/>
    <col min="2" max="2" width="24.21875" customWidth="1"/>
    <col min="3" max="3" width="19.33203125" customWidth="1"/>
    <col min="4" max="4" width="14.33203125" customWidth="1"/>
    <col min="5" max="5" width="19.33203125" customWidth="1"/>
    <col min="6" max="6" width="18.77734375" customWidth="1"/>
    <col min="7" max="7" width="14.77734375" hidden="1" customWidth="1"/>
    <col min="8" max="10" width="14.21875" customWidth="1"/>
    <col min="11" max="11" width="8.77734375" customWidth="1"/>
    <col min="12" max="12" width="14.33203125" customWidth="1"/>
    <col min="13" max="31" width="8.77734375" customWidth="1"/>
  </cols>
  <sheetData>
    <row r="1" spans="1:31" ht="15.75" customHeight="1" x14ac:dyDescent="0.25">
      <c r="A1" s="238"/>
      <c r="B1" s="430"/>
      <c r="C1" s="431"/>
      <c r="D1" s="431"/>
      <c r="E1" s="431"/>
      <c r="F1" s="431"/>
      <c r="G1" s="432"/>
      <c r="H1" s="431"/>
      <c r="I1" s="431"/>
      <c r="J1" s="431"/>
      <c r="K1" s="431"/>
      <c r="L1" s="431"/>
      <c r="M1" s="431"/>
      <c r="N1" s="431"/>
      <c r="O1" s="431"/>
      <c r="P1" s="431"/>
      <c r="Q1" s="431"/>
      <c r="R1" s="431"/>
      <c r="S1" s="431"/>
      <c r="T1" s="431"/>
      <c r="U1" s="431"/>
      <c r="V1" s="431"/>
      <c r="W1" s="431"/>
      <c r="X1" s="431"/>
      <c r="Y1" s="431"/>
      <c r="Z1" s="431"/>
      <c r="AA1" s="431"/>
      <c r="AB1" s="431"/>
      <c r="AC1" s="431"/>
      <c r="AD1" s="431"/>
      <c r="AE1" s="431"/>
    </row>
    <row r="2" spans="1:31" ht="15.75" customHeight="1" x14ac:dyDescent="0.25">
      <c r="A2" s="433"/>
      <c r="B2" s="434" t="s">
        <v>65</v>
      </c>
      <c r="C2" s="238" t="s">
        <v>339</v>
      </c>
      <c r="D2" s="431"/>
      <c r="E2" s="431"/>
      <c r="F2" s="431"/>
      <c r="G2" s="432"/>
      <c r="H2" s="431"/>
      <c r="I2" s="431"/>
      <c r="J2" s="431"/>
      <c r="K2" s="431"/>
      <c r="L2" s="431"/>
      <c r="M2" s="431"/>
      <c r="N2" s="431"/>
      <c r="O2" s="431"/>
      <c r="P2" s="431"/>
      <c r="Q2" s="431"/>
      <c r="R2" s="431"/>
      <c r="S2" s="431"/>
      <c r="T2" s="431"/>
      <c r="U2" s="431"/>
      <c r="V2" s="431"/>
      <c r="W2" s="431"/>
      <c r="X2" s="431"/>
      <c r="Y2" s="431"/>
      <c r="Z2" s="431"/>
      <c r="AA2" s="431"/>
      <c r="AB2" s="431"/>
      <c r="AC2" s="431"/>
      <c r="AD2" s="431"/>
      <c r="AE2" s="431"/>
    </row>
    <row r="3" spans="1:31" ht="15.75" customHeight="1" x14ac:dyDescent="0.25">
      <c r="A3" s="433"/>
      <c r="B3" s="435"/>
      <c r="C3" s="431"/>
      <c r="D3" s="431"/>
      <c r="E3" s="431"/>
      <c r="F3" s="431"/>
      <c r="G3" s="432"/>
      <c r="H3" s="431"/>
      <c r="I3" s="431"/>
      <c r="J3" s="431"/>
      <c r="K3" s="431"/>
      <c r="L3" s="431"/>
      <c r="M3" s="431"/>
      <c r="N3" s="431"/>
      <c r="O3" s="431"/>
      <c r="P3" s="431"/>
      <c r="Q3" s="431"/>
      <c r="R3" s="431"/>
      <c r="S3" s="431"/>
      <c r="T3" s="431"/>
      <c r="U3" s="431"/>
      <c r="V3" s="431"/>
      <c r="W3" s="431"/>
      <c r="X3" s="431"/>
      <c r="Y3" s="431"/>
      <c r="Z3" s="431"/>
      <c r="AA3" s="431"/>
      <c r="AB3" s="431"/>
      <c r="AC3" s="431"/>
      <c r="AD3" s="431"/>
      <c r="AE3" s="431"/>
    </row>
    <row r="4" spans="1:31" ht="15.75" customHeight="1" x14ac:dyDescent="0.25">
      <c r="A4" s="1035" t="s">
        <v>67</v>
      </c>
      <c r="B4" s="985"/>
      <c r="C4" s="1036" t="s">
        <v>340</v>
      </c>
      <c r="D4" s="987"/>
      <c r="E4" s="987"/>
      <c r="F4" s="985"/>
      <c r="G4" s="328"/>
      <c r="H4" s="431"/>
      <c r="I4" s="431"/>
      <c r="J4" s="431"/>
      <c r="K4" s="431"/>
      <c r="L4" s="431"/>
      <c r="M4" s="431"/>
      <c r="N4" s="431"/>
      <c r="O4" s="431"/>
      <c r="P4" s="431"/>
      <c r="Q4" s="431"/>
      <c r="R4" s="431"/>
      <c r="S4" s="431"/>
      <c r="T4" s="431"/>
      <c r="U4" s="431"/>
      <c r="V4" s="431"/>
      <c r="W4" s="431"/>
      <c r="X4" s="431"/>
      <c r="Y4" s="431"/>
      <c r="Z4" s="431"/>
      <c r="AA4" s="431"/>
      <c r="AB4" s="431"/>
      <c r="AC4" s="431"/>
      <c r="AD4" s="431"/>
      <c r="AE4" s="431"/>
    </row>
    <row r="5" spans="1:31" ht="121.5" customHeight="1" x14ac:dyDescent="0.25">
      <c r="A5" s="1030" t="s">
        <v>69</v>
      </c>
      <c r="B5" s="1003"/>
      <c r="C5" s="1034" t="s">
        <v>341</v>
      </c>
      <c r="D5" s="1008"/>
      <c r="E5" s="1008"/>
      <c r="F5" s="1003"/>
      <c r="G5" s="328"/>
      <c r="H5" s="431"/>
      <c r="I5" s="431"/>
      <c r="J5" s="431"/>
      <c r="K5" s="431"/>
      <c r="L5" s="431"/>
      <c r="M5" s="431"/>
      <c r="N5" s="431"/>
      <c r="O5" s="431"/>
      <c r="P5" s="431"/>
      <c r="Q5" s="431"/>
      <c r="R5" s="431"/>
      <c r="S5" s="431"/>
      <c r="T5" s="431"/>
      <c r="U5" s="431"/>
      <c r="V5" s="431"/>
      <c r="W5" s="431"/>
      <c r="X5" s="431"/>
      <c r="Y5" s="431"/>
      <c r="Z5" s="431"/>
      <c r="AA5" s="431"/>
      <c r="AB5" s="431"/>
      <c r="AC5" s="431"/>
      <c r="AD5" s="431"/>
      <c r="AE5" s="431"/>
    </row>
    <row r="6" spans="1:31" ht="15.75" customHeight="1" x14ac:dyDescent="0.25">
      <c r="A6" s="1030" t="s">
        <v>71</v>
      </c>
      <c r="B6" s="1003"/>
      <c r="C6" s="1037" t="s">
        <v>72</v>
      </c>
      <c r="D6" s="1008"/>
      <c r="E6" s="1008"/>
      <c r="F6" s="1003"/>
      <c r="G6" s="328"/>
      <c r="H6" s="431"/>
      <c r="I6" s="431"/>
      <c r="J6" s="431"/>
      <c r="K6" s="431"/>
      <c r="L6" s="431"/>
      <c r="M6" s="431"/>
      <c r="N6" s="431"/>
      <c r="O6" s="431"/>
      <c r="P6" s="431"/>
      <c r="Q6" s="431"/>
      <c r="R6" s="431"/>
      <c r="S6" s="431"/>
      <c r="T6" s="431"/>
      <c r="U6" s="431"/>
      <c r="V6" s="431"/>
      <c r="W6" s="431"/>
      <c r="X6" s="431"/>
      <c r="Y6" s="431"/>
      <c r="Z6" s="431"/>
      <c r="AA6" s="431"/>
      <c r="AB6" s="431"/>
      <c r="AC6" s="431"/>
      <c r="AD6" s="431"/>
      <c r="AE6" s="431"/>
    </row>
    <row r="7" spans="1:31" ht="85.05" customHeight="1" x14ac:dyDescent="0.25">
      <c r="A7" s="1030" t="s">
        <v>73</v>
      </c>
      <c r="B7" s="1003"/>
      <c r="C7" s="1034" t="s">
        <v>342</v>
      </c>
      <c r="D7" s="1008"/>
      <c r="E7" s="1008"/>
      <c r="F7" s="1003"/>
      <c r="G7" s="328"/>
      <c r="H7" s="431"/>
      <c r="I7" s="431"/>
      <c r="J7" s="431"/>
      <c r="K7" s="431"/>
      <c r="L7" s="431"/>
      <c r="M7" s="431"/>
      <c r="N7" s="431"/>
      <c r="O7" s="431"/>
      <c r="P7" s="431"/>
      <c r="Q7" s="431"/>
      <c r="R7" s="431"/>
      <c r="S7" s="431"/>
      <c r="T7" s="431"/>
      <c r="U7" s="431"/>
      <c r="V7" s="431"/>
      <c r="W7" s="431"/>
      <c r="X7" s="431"/>
      <c r="Y7" s="431"/>
      <c r="Z7" s="431"/>
      <c r="AA7" s="431"/>
      <c r="AB7" s="431"/>
      <c r="AC7" s="431"/>
      <c r="AD7" s="431"/>
      <c r="AE7" s="431"/>
    </row>
    <row r="8" spans="1:31" ht="33" customHeight="1" x14ac:dyDescent="0.25">
      <c r="A8" s="1031" t="s">
        <v>75</v>
      </c>
      <c r="B8" s="1003"/>
      <c r="C8" s="1034" t="s">
        <v>343</v>
      </c>
      <c r="D8" s="1008"/>
      <c r="E8" s="1008"/>
      <c r="F8" s="1003"/>
      <c r="G8" s="328"/>
      <c r="H8" s="431"/>
      <c r="I8" s="431"/>
      <c r="J8" s="431"/>
      <c r="K8" s="431"/>
      <c r="L8" s="436"/>
      <c r="M8" s="431"/>
      <c r="N8" s="431"/>
      <c r="O8" s="431"/>
      <c r="P8" s="431"/>
      <c r="Q8" s="431"/>
      <c r="R8" s="431"/>
      <c r="S8" s="431"/>
      <c r="T8" s="431"/>
      <c r="U8" s="431"/>
      <c r="V8" s="431"/>
      <c r="W8" s="431"/>
      <c r="X8" s="431"/>
      <c r="Y8" s="431"/>
      <c r="Z8" s="431"/>
      <c r="AA8" s="431"/>
      <c r="AB8" s="431"/>
      <c r="AC8" s="431"/>
      <c r="AD8" s="431"/>
      <c r="AE8" s="431"/>
    </row>
    <row r="9" spans="1:31" ht="15.75" customHeight="1" x14ac:dyDescent="0.25">
      <c r="A9" s="433"/>
      <c r="B9" s="430"/>
      <c r="C9" s="431"/>
      <c r="D9" s="431"/>
      <c r="E9" s="431"/>
      <c r="F9" s="431"/>
      <c r="G9" s="432"/>
      <c r="H9" s="431"/>
      <c r="I9" s="436"/>
      <c r="J9" s="431"/>
      <c r="K9" s="431"/>
      <c r="L9" s="436"/>
      <c r="M9" s="431"/>
      <c r="N9" s="431"/>
      <c r="O9" s="431"/>
      <c r="P9" s="431"/>
      <c r="Q9" s="431"/>
      <c r="R9" s="431"/>
      <c r="S9" s="431"/>
      <c r="T9" s="431"/>
      <c r="U9" s="431"/>
      <c r="V9" s="431"/>
      <c r="W9" s="431"/>
      <c r="X9" s="431"/>
      <c r="Y9" s="431"/>
      <c r="Z9" s="431"/>
      <c r="AA9" s="431"/>
      <c r="AB9" s="431"/>
      <c r="AC9" s="431"/>
      <c r="AD9" s="431"/>
      <c r="AE9" s="431"/>
    </row>
    <row r="10" spans="1:31" ht="15.75" customHeight="1" x14ac:dyDescent="0.25">
      <c r="A10" s="433"/>
      <c r="B10" s="430"/>
      <c r="C10" s="431"/>
      <c r="D10" s="431"/>
      <c r="E10" s="431"/>
      <c r="F10" s="431"/>
      <c r="G10" s="432"/>
      <c r="H10" s="431"/>
      <c r="I10" s="436"/>
      <c r="J10" s="431"/>
      <c r="K10" s="431"/>
      <c r="L10" s="436"/>
      <c r="M10" s="431"/>
      <c r="N10" s="431"/>
      <c r="O10" s="431"/>
      <c r="P10" s="431"/>
      <c r="Q10" s="431"/>
      <c r="R10" s="431"/>
      <c r="S10" s="431"/>
      <c r="T10" s="431"/>
      <c r="U10" s="431"/>
      <c r="V10" s="431"/>
      <c r="W10" s="431"/>
      <c r="X10" s="431"/>
      <c r="Y10" s="431"/>
      <c r="Z10" s="431"/>
      <c r="AA10" s="431"/>
      <c r="AB10" s="431"/>
      <c r="AC10" s="431"/>
      <c r="AD10" s="431"/>
      <c r="AE10" s="431"/>
    </row>
    <row r="11" spans="1:31" ht="15.75" customHeight="1" x14ac:dyDescent="0.25">
      <c r="A11" s="437"/>
      <c r="B11" s="438"/>
      <c r="C11" s="439" t="s">
        <v>77</v>
      </c>
      <c r="D11" s="439" t="s">
        <v>78</v>
      </c>
      <c r="E11" s="439" t="s">
        <v>79</v>
      </c>
      <c r="F11" s="439" t="s">
        <v>80</v>
      </c>
      <c r="G11" s="440"/>
      <c r="H11" s="431"/>
      <c r="I11" s="436"/>
      <c r="J11" s="431"/>
      <c r="K11" s="431"/>
      <c r="L11" s="436"/>
      <c r="M11" s="431"/>
      <c r="N11" s="431"/>
      <c r="O11" s="431"/>
      <c r="P11" s="431"/>
      <c r="Q11" s="431"/>
      <c r="R11" s="431"/>
      <c r="S11" s="431"/>
      <c r="T11" s="431"/>
      <c r="U11" s="431"/>
      <c r="V11" s="431"/>
      <c r="W11" s="431"/>
      <c r="X11" s="431"/>
      <c r="Y11" s="431"/>
      <c r="Z11" s="431"/>
      <c r="AA11" s="431"/>
      <c r="AB11" s="431"/>
      <c r="AC11" s="431"/>
      <c r="AD11" s="431"/>
      <c r="AE11" s="431"/>
    </row>
    <row r="12" spans="1:31" ht="15.75" customHeight="1" x14ac:dyDescent="0.25">
      <c r="A12" s="441"/>
      <c r="B12" s="442" t="s">
        <v>81</v>
      </c>
      <c r="C12" s="443">
        <f t="shared" ref="C12:E12" si="0">C13+C14+C15</f>
        <v>29605</v>
      </c>
      <c r="D12" s="444">
        <f t="shared" si="0"/>
        <v>54689</v>
      </c>
      <c r="E12" s="444">
        <f t="shared" si="0"/>
        <v>54689</v>
      </c>
      <c r="F12" s="445">
        <f t="shared" ref="F12:F15" si="1">C12+D12+E12</f>
        <v>138983</v>
      </c>
      <c r="G12" s="446"/>
      <c r="H12" s="431"/>
      <c r="I12" s="436"/>
      <c r="J12" s="431"/>
      <c r="K12" s="431"/>
      <c r="L12" s="436"/>
      <c r="M12" s="431"/>
      <c r="N12" s="431"/>
      <c r="O12" s="431"/>
      <c r="P12" s="431"/>
      <c r="Q12" s="431"/>
      <c r="R12" s="431"/>
      <c r="S12" s="431"/>
      <c r="T12" s="431"/>
      <c r="U12" s="431"/>
      <c r="V12" s="431"/>
      <c r="W12" s="431"/>
      <c r="X12" s="431"/>
      <c r="Y12" s="431"/>
      <c r="Z12" s="431"/>
      <c r="AA12" s="431"/>
      <c r="AB12" s="431"/>
      <c r="AC12" s="431"/>
      <c r="AD12" s="431"/>
      <c r="AE12" s="431"/>
    </row>
    <row r="13" spans="1:31" ht="15.75" customHeight="1" x14ac:dyDescent="0.25">
      <c r="A13" s="447" t="s">
        <v>82</v>
      </c>
      <c r="B13" s="448" t="s">
        <v>20</v>
      </c>
      <c r="C13" s="449">
        <v>4648</v>
      </c>
      <c r="D13" s="449">
        <v>8787</v>
      </c>
      <c r="E13" s="449">
        <v>8787</v>
      </c>
      <c r="F13" s="450">
        <f t="shared" si="1"/>
        <v>22222</v>
      </c>
      <c r="G13" s="451"/>
      <c r="H13" s="431"/>
      <c r="I13" s="431"/>
      <c r="J13" s="431"/>
      <c r="K13" s="431"/>
      <c r="L13" s="436"/>
      <c r="M13" s="431"/>
      <c r="N13" s="431"/>
      <c r="O13" s="431"/>
      <c r="P13" s="431"/>
      <c r="Q13" s="431"/>
      <c r="R13" s="431"/>
      <c r="S13" s="431"/>
      <c r="T13" s="431"/>
      <c r="U13" s="431"/>
      <c r="V13" s="431"/>
      <c r="W13" s="431"/>
      <c r="X13" s="431"/>
      <c r="Y13" s="431"/>
      <c r="Z13" s="431"/>
      <c r="AA13" s="431"/>
      <c r="AB13" s="431"/>
      <c r="AC13" s="431"/>
      <c r="AD13" s="431"/>
      <c r="AE13" s="431"/>
    </row>
    <row r="14" spans="1:31" ht="15.75" customHeight="1" x14ac:dyDescent="0.25">
      <c r="A14" s="441" t="s">
        <v>83</v>
      </c>
      <c r="B14" s="452" t="s">
        <v>84</v>
      </c>
      <c r="C14" s="453">
        <v>24201</v>
      </c>
      <c r="D14" s="454">
        <v>44390</v>
      </c>
      <c r="E14" s="454">
        <v>44390</v>
      </c>
      <c r="F14" s="450">
        <f t="shared" si="1"/>
        <v>112981</v>
      </c>
      <c r="G14" s="451"/>
      <c r="H14" s="431"/>
      <c r="I14" s="431"/>
      <c r="J14" s="431"/>
      <c r="K14" s="431"/>
      <c r="L14" s="436"/>
      <c r="M14" s="431"/>
      <c r="N14" s="431"/>
      <c r="O14" s="431"/>
      <c r="P14" s="431"/>
      <c r="Q14" s="431"/>
      <c r="R14" s="431"/>
      <c r="S14" s="431"/>
      <c r="T14" s="431"/>
      <c r="U14" s="431"/>
      <c r="V14" s="431"/>
      <c r="W14" s="431"/>
      <c r="X14" s="431"/>
      <c r="Y14" s="431"/>
      <c r="Z14" s="431"/>
      <c r="AA14" s="431"/>
      <c r="AB14" s="431"/>
      <c r="AC14" s="431"/>
      <c r="AD14" s="431"/>
      <c r="AE14" s="431"/>
    </row>
    <row r="15" spans="1:31" ht="15.75" customHeight="1" x14ac:dyDescent="0.25">
      <c r="A15" s="441" t="s">
        <v>85</v>
      </c>
      <c r="B15" s="452" t="s">
        <v>9</v>
      </c>
      <c r="C15" s="449">
        <v>756</v>
      </c>
      <c r="D15" s="449">
        <v>1512</v>
      </c>
      <c r="E15" s="449">
        <v>1512</v>
      </c>
      <c r="F15" s="450">
        <f t="shared" si="1"/>
        <v>3780</v>
      </c>
      <c r="G15" s="451"/>
      <c r="H15" s="455"/>
      <c r="I15" s="456"/>
      <c r="J15" s="455"/>
      <c r="K15" s="431"/>
      <c r="L15" s="436"/>
      <c r="M15" s="431"/>
      <c r="N15" s="431"/>
      <c r="O15" s="431"/>
      <c r="P15" s="431"/>
      <c r="Q15" s="431"/>
      <c r="R15" s="431"/>
      <c r="S15" s="431"/>
      <c r="T15" s="431"/>
      <c r="U15" s="431"/>
      <c r="V15" s="431"/>
      <c r="W15" s="431"/>
      <c r="X15" s="431"/>
      <c r="Y15" s="431"/>
      <c r="Z15" s="431"/>
      <c r="AA15" s="431"/>
      <c r="AB15" s="431"/>
      <c r="AC15" s="431"/>
      <c r="AD15" s="431"/>
      <c r="AE15" s="431"/>
    </row>
    <row r="16" spans="1:31" ht="15.75" customHeight="1" x14ac:dyDescent="0.25">
      <c r="A16" s="433"/>
      <c r="B16" s="430"/>
      <c r="C16" s="431"/>
      <c r="D16" s="431"/>
      <c r="E16" s="431"/>
      <c r="F16" s="431"/>
      <c r="G16" s="432"/>
      <c r="H16" s="455"/>
      <c r="I16" s="456"/>
      <c r="J16" s="455"/>
      <c r="K16" s="431"/>
      <c r="L16" s="436"/>
      <c r="M16" s="431"/>
      <c r="N16" s="431"/>
      <c r="O16" s="431"/>
      <c r="P16" s="431"/>
      <c r="Q16" s="431"/>
      <c r="R16" s="431"/>
      <c r="S16" s="431"/>
      <c r="T16" s="431"/>
      <c r="U16" s="431"/>
      <c r="V16" s="431"/>
      <c r="W16" s="431"/>
      <c r="X16" s="431"/>
      <c r="Y16" s="431"/>
      <c r="Z16" s="431"/>
      <c r="AA16" s="431"/>
      <c r="AB16" s="431"/>
      <c r="AC16" s="431"/>
      <c r="AD16" s="431"/>
      <c r="AE16" s="431"/>
    </row>
    <row r="17" spans="1:31" ht="15.75" customHeight="1" x14ac:dyDescent="0.25">
      <c r="A17" s="433"/>
      <c r="B17" s="430"/>
      <c r="C17" s="431"/>
      <c r="D17" s="431"/>
      <c r="E17" s="431"/>
      <c r="F17" s="431"/>
      <c r="G17" s="432"/>
      <c r="H17" s="455"/>
      <c r="I17" s="456"/>
      <c r="J17" s="455"/>
      <c r="K17" s="431"/>
      <c r="L17" s="436"/>
      <c r="M17" s="431"/>
      <c r="N17" s="431"/>
      <c r="O17" s="431"/>
      <c r="P17" s="431"/>
      <c r="Q17" s="431"/>
      <c r="R17" s="431"/>
      <c r="S17" s="431"/>
      <c r="T17" s="431"/>
      <c r="U17" s="431"/>
      <c r="V17" s="431"/>
      <c r="W17" s="431"/>
      <c r="X17" s="431"/>
      <c r="Y17" s="431"/>
      <c r="Z17" s="431"/>
      <c r="AA17" s="431"/>
      <c r="AB17" s="431"/>
      <c r="AC17" s="431"/>
      <c r="AD17" s="431"/>
      <c r="AE17" s="431"/>
    </row>
    <row r="18" spans="1:31" ht="15.75" customHeight="1" x14ac:dyDescent="0.25">
      <c r="A18" s="433"/>
      <c r="B18" s="430"/>
      <c r="C18" s="431"/>
      <c r="D18" s="431"/>
      <c r="E18" s="431"/>
      <c r="F18" s="431"/>
      <c r="G18" s="432"/>
      <c r="H18" s="455"/>
      <c r="I18" s="456"/>
      <c r="J18" s="455"/>
      <c r="K18" s="431"/>
      <c r="L18" s="436"/>
      <c r="M18" s="431"/>
      <c r="N18" s="431"/>
      <c r="O18" s="431"/>
      <c r="P18" s="431"/>
      <c r="Q18" s="431"/>
      <c r="R18" s="431"/>
      <c r="S18" s="431"/>
      <c r="T18" s="431"/>
      <c r="U18" s="431"/>
      <c r="V18" s="431"/>
      <c r="W18" s="431"/>
      <c r="X18" s="431"/>
      <c r="Y18" s="431"/>
      <c r="Z18" s="431"/>
      <c r="AA18" s="431"/>
      <c r="AB18" s="431"/>
      <c r="AC18" s="431"/>
      <c r="AD18" s="431"/>
      <c r="AE18" s="431"/>
    </row>
    <row r="19" spans="1:31" ht="15.75" customHeight="1" x14ac:dyDescent="0.25">
      <c r="A19" s="457"/>
      <c r="B19" s="458" t="s">
        <v>86</v>
      </c>
      <c r="C19" s="1032" t="s">
        <v>344</v>
      </c>
      <c r="D19" s="999"/>
      <c r="E19" s="1000"/>
      <c r="F19" s="459" t="s">
        <v>290</v>
      </c>
      <c r="G19" s="460"/>
      <c r="H19" s="455"/>
      <c r="I19" s="455"/>
      <c r="J19" s="455"/>
      <c r="K19" s="431"/>
      <c r="L19" s="436"/>
      <c r="M19" s="431"/>
      <c r="N19" s="431"/>
      <c r="O19" s="431"/>
      <c r="P19" s="431"/>
      <c r="Q19" s="431"/>
      <c r="R19" s="431"/>
      <c r="S19" s="431"/>
      <c r="T19" s="431"/>
      <c r="U19" s="431"/>
      <c r="V19" s="431"/>
      <c r="W19" s="431"/>
      <c r="X19" s="431"/>
      <c r="Y19" s="431"/>
      <c r="Z19" s="431"/>
      <c r="AA19" s="431"/>
      <c r="AB19" s="431"/>
      <c r="AC19" s="431"/>
      <c r="AD19" s="431"/>
      <c r="AE19" s="431"/>
    </row>
    <row r="20" spans="1:31" ht="34.950000000000003" customHeight="1" x14ac:dyDescent="0.25">
      <c r="A20" s="269"/>
      <c r="B20" s="461" t="s">
        <v>88</v>
      </c>
      <c r="C20" s="271">
        <v>292115</v>
      </c>
      <c r="D20" s="462"/>
      <c r="E20" s="462"/>
      <c r="F20" s="462"/>
      <c r="G20" s="463"/>
      <c r="H20" s="455"/>
      <c r="I20" s="455"/>
      <c r="J20" s="455"/>
      <c r="K20" s="431"/>
      <c r="L20" s="436"/>
      <c r="M20" s="431"/>
      <c r="N20" s="431"/>
      <c r="O20" s="431"/>
      <c r="P20" s="431"/>
      <c r="Q20" s="431"/>
      <c r="R20" s="431"/>
      <c r="S20" s="431"/>
      <c r="T20" s="431"/>
      <c r="U20" s="431"/>
      <c r="V20" s="431"/>
      <c r="W20" s="431"/>
      <c r="X20" s="431"/>
      <c r="Y20" s="431"/>
      <c r="Z20" s="431"/>
      <c r="AA20" s="431"/>
      <c r="AB20" s="431"/>
      <c r="AC20" s="431"/>
      <c r="AD20" s="431"/>
      <c r="AE20" s="431"/>
    </row>
    <row r="21" spans="1:31" ht="34.049999999999997" customHeight="1" x14ac:dyDescent="0.25">
      <c r="A21" s="462"/>
      <c r="B21" s="464" t="s">
        <v>89</v>
      </c>
      <c r="C21" s="178">
        <v>138983</v>
      </c>
      <c r="D21" s="375"/>
      <c r="E21" s="465"/>
      <c r="F21" s="462"/>
      <c r="G21" s="463"/>
      <c r="H21" s="455"/>
      <c r="I21" s="455"/>
      <c r="J21" s="455"/>
      <c r="K21" s="431"/>
      <c r="L21" s="436"/>
      <c r="M21" s="431"/>
      <c r="N21" s="431"/>
      <c r="O21" s="431"/>
      <c r="P21" s="431"/>
      <c r="Q21" s="431"/>
      <c r="R21" s="431"/>
      <c r="S21" s="431"/>
      <c r="T21" s="431"/>
      <c r="U21" s="431"/>
      <c r="V21" s="431"/>
      <c r="W21" s="431"/>
      <c r="X21" s="431"/>
      <c r="Y21" s="431"/>
      <c r="Z21" s="431"/>
      <c r="AA21" s="431"/>
      <c r="AB21" s="431"/>
      <c r="AC21" s="431"/>
      <c r="AD21" s="431"/>
      <c r="AE21" s="431"/>
    </row>
    <row r="22" spans="1:31" ht="15.75" customHeight="1" x14ac:dyDescent="0.25">
      <c r="A22" s="433"/>
      <c r="B22" s="430"/>
      <c r="C22" s="466" t="s">
        <v>162</v>
      </c>
      <c r="D22" s="431"/>
      <c r="E22" s="431"/>
      <c r="F22" s="431"/>
      <c r="G22" s="432"/>
      <c r="H22" s="431"/>
      <c r="I22" s="431"/>
      <c r="J22" s="431"/>
      <c r="K22" s="431"/>
      <c r="L22" s="436"/>
      <c r="M22" s="431"/>
      <c r="N22" s="431"/>
      <c r="O22" s="431"/>
      <c r="P22" s="431"/>
      <c r="Q22" s="431"/>
      <c r="R22" s="431"/>
      <c r="S22" s="431"/>
      <c r="T22" s="431"/>
      <c r="U22" s="431"/>
      <c r="V22" s="431"/>
      <c r="W22" s="431"/>
      <c r="X22" s="431"/>
      <c r="Y22" s="431"/>
      <c r="Z22" s="431"/>
      <c r="AA22" s="431"/>
      <c r="AB22" s="431"/>
      <c r="AC22" s="431"/>
      <c r="AD22" s="431"/>
      <c r="AE22" s="431"/>
    </row>
    <row r="23" spans="1:31" ht="15.75" customHeight="1" x14ac:dyDescent="0.25">
      <c r="A23" s="433"/>
      <c r="B23" s="430"/>
      <c r="C23" s="431"/>
      <c r="D23" s="431"/>
      <c r="E23" s="431"/>
      <c r="F23" s="431"/>
      <c r="G23" s="432"/>
      <c r="H23" s="431"/>
      <c r="I23" s="431"/>
      <c r="J23" s="431"/>
      <c r="K23" s="431"/>
      <c r="L23" s="436"/>
      <c r="M23" s="431"/>
      <c r="N23" s="431"/>
      <c r="O23" s="431"/>
      <c r="P23" s="431"/>
      <c r="Q23" s="431"/>
      <c r="R23" s="431"/>
      <c r="S23" s="431"/>
      <c r="T23" s="431"/>
      <c r="U23" s="431"/>
      <c r="V23" s="431"/>
      <c r="W23" s="431"/>
      <c r="X23" s="431"/>
      <c r="Y23" s="431"/>
      <c r="Z23" s="431"/>
      <c r="AA23" s="431"/>
      <c r="AB23" s="431"/>
      <c r="AC23" s="431"/>
      <c r="AD23" s="431"/>
      <c r="AE23" s="431"/>
    </row>
    <row r="24" spans="1:31" ht="15.75" customHeight="1" x14ac:dyDescent="0.25">
      <c r="A24" s="1033" t="s">
        <v>345</v>
      </c>
      <c r="B24" s="987"/>
      <c r="C24" s="987"/>
      <c r="D24" s="987"/>
      <c r="E24" s="987"/>
      <c r="F24" s="987"/>
      <c r="G24" s="987"/>
      <c r="H24" s="987"/>
      <c r="I24" s="987"/>
      <c r="J24" s="985"/>
      <c r="K24" s="462"/>
      <c r="L24" s="462"/>
      <c r="M24" s="462"/>
      <c r="N24" s="462"/>
      <c r="O24" s="462"/>
      <c r="P24" s="462"/>
      <c r="Q24" s="462"/>
      <c r="R24" s="462"/>
      <c r="S24" s="462"/>
      <c r="T24" s="462"/>
      <c r="U24" s="462"/>
      <c r="V24" s="462"/>
      <c r="W24" s="462"/>
      <c r="X24" s="462"/>
      <c r="Y24" s="462"/>
      <c r="Z24" s="462"/>
      <c r="AA24" s="462"/>
      <c r="AB24" s="462"/>
      <c r="AC24" s="462"/>
      <c r="AD24" s="462"/>
      <c r="AE24" s="462"/>
    </row>
    <row r="25" spans="1:31" ht="15.75" customHeight="1" x14ac:dyDescent="0.25">
      <c r="A25" s="1011" t="s">
        <v>92</v>
      </c>
      <c r="B25" s="987"/>
      <c r="C25" s="987"/>
      <c r="D25" s="987"/>
      <c r="E25" s="987"/>
      <c r="F25" s="985"/>
      <c r="G25" s="467"/>
      <c r="H25" s="1012" t="s">
        <v>93</v>
      </c>
      <c r="I25" s="990"/>
      <c r="J25" s="991"/>
      <c r="K25" s="431"/>
      <c r="L25" s="462"/>
      <c r="M25" s="431"/>
      <c r="N25" s="431"/>
      <c r="O25" s="431"/>
      <c r="P25" s="431"/>
      <c r="Q25" s="431"/>
      <c r="R25" s="431"/>
      <c r="S25" s="431"/>
      <c r="T25" s="431"/>
      <c r="U25" s="431"/>
      <c r="V25" s="431"/>
      <c r="W25" s="431"/>
      <c r="X25" s="431"/>
      <c r="Y25" s="431"/>
      <c r="Z25" s="431"/>
      <c r="AA25" s="431"/>
      <c r="AB25" s="431"/>
      <c r="AC25" s="431"/>
      <c r="AD25" s="431"/>
      <c r="AE25" s="431"/>
    </row>
    <row r="26" spans="1:31" ht="15.75" customHeight="1" x14ac:dyDescent="0.25">
      <c r="A26" s="279" t="s">
        <v>94</v>
      </c>
      <c r="B26" s="411" t="s">
        <v>95</v>
      </c>
      <c r="C26" s="280" t="s">
        <v>96</v>
      </c>
      <c r="D26" s="280" t="s">
        <v>97</v>
      </c>
      <c r="E26" s="280" t="s">
        <v>98</v>
      </c>
      <c r="F26" s="281" t="s">
        <v>99</v>
      </c>
      <c r="G26" s="320" t="s">
        <v>100</v>
      </c>
      <c r="H26" s="283" t="s">
        <v>101</v>
      </c>
      <c r="I26" s="283" t="s">
        <v>102</v>
      </c>
      <c r="J26" s="283" t="s">
        <v>103</v>
      </c>
      <c r="K26" s="431"/>
      <c r="L26" s="462"/>
      <c r="M26" s="431"/>
      <c r="N26" s="431"/>
      <c r="O26" s="431"/>
      <c r="P26" s="431"/>
      <c r="Q26" s="431"/>
      <c r="R26" s="431"/>
      <c r="S26" s="431"/>
      <c r="T26" s="431"/>
      <c r="U26" s="431"/>
      <c r="V26" s="431"/>
      <c r="W26" s="431"/>
      <c r="X26" s="431"/>
      <c r="Y26" s="431"/>
      <c r="Z26" s="431"/>
      <c r="AA26" s="431"/>
      <c r="AB26" s="431"/>
      <c r="AC26" s="431"/>
      <c r="AD26" s="431"/>
      <c r="AE26" s="431"/>
    </row>
    <row r="27" spans="1:31" ht="15.75" customHeight="1" x14ac:dyDescent="0.25">
      <c r="A27" s="468"/>
      <c r="B27" s="425" t="s">
        <v>104</v>
      </c>
      <c r="C27" s="469"/>
      <c r="D27" s="469"/>
      <c r="E27" s="470"/>
      <c r="F27" s="229">
        <f>F39+F41+F43</f>
        <v>26100</v>
      </c>
      <c r="G27" s="471">
        <f>G28+G32+G36+G41+G43</f>
        <v>26100</v>
      </c>
      <c r="H27" s="229">
        <v>5850</v>
      </c>
      <c r="I27" s="229">
        <v>7550</v>
      </c>
      <c r="J27" s="229">
        <v>12700</v>
      </c>
      <c r="K27" s="431"/>
      <c r="L27" s="431"/>
      <c r="M27" s="431"/>
      <c r="N27" s="431"/>
      <c r="O27" s="431"/>
      <c r="P27" s="431"/>
      <c r="Q27" s="431"/>
      <c r="R27" s="431"/>
      <c r="S27" s="431"/>
      <c r="T27" s="431"/>
      <c r="U27" s="431"/>
      <c r="V27" s="431"/>
      <c r="W27" s="431"/>
      <c r="X27" s="431"/>
      <c r="Y27" s="431"/>
      <c r="Z27" s="431"/>
      <c r="AA27" s="431"/>
      <c r="AB27" s="431"/>
      <c r="AC27" s="431"/>
      <c r="AD27" s="431"/>
      <c r="AE27" s="431"/>
    </row>
    <row r="28" spans="1:31" ht="15.75" customHeight="1" x14ac:dyDescent="0.25">
      <c r="A28" s="289" t="s">
        <v>82</v>
      </c>
      <c r="B28" s="423" t="s">
        <v>105</v>
      </c>
      <c r="C28" s="290"/>
      <c r="D28" s="290"/>
      <c r="E28" s="291"/>
      <c r="F28" s="292">
        <f t="shared" ref="F28:G28" si="2">SUM(F29:F31)</f>
        <v>8600</v>
      </c>
      <c r="G28" s="293">
        <f t="shared" si="2"/>
        <v>8600</v>
      </c>
      <c r="H28" s="294"/>
      <c r="I28" s="294"/>
      <c r="J28" s="294"/>
      <c r="K28" s="431"/>
      <c r="L28" s="462"/>
      <c r="M28" s="431"/>
      <c r="N28" s="431"/>
      <c r="O28" s="431"/>
      <c r="P28" s="431"/>
      <c r="Q28" s="431"/>
      <c r="R28" s="431"/>
      <c r="S28" s="431"/>
      <c r="T28" s="431"/>
      <c r="U28" s="431"/>
      <c r="V28" s="431"/>
      <c r="W28" s="431"/>
      <c r="X28" s="431"/>
      <c r="Y28" s="431"/>
      <c r="Z28" s="431"/>
      <c r="AA28" s="431"/>
      <c r="AB28" s="431"/>
      <c r="AC28" s="431"/>
      <c r="AD28" s="431"/>
      <c r="AE28" s="431"/>
    </row>
    <row r="29" spans="1:31" ht="15.75" customHeight="1" x14ac:dyDescent="0.25">
      <c r="A29" s="269"/>
      <c r="B29" s="302" t="s">
        <v>346</v>
      </c>
      <c r="C29" s="296">
        <v>2</v>
      </c>
      <c r="D29" s="295" t="s">
        <v>107</v>
      </c>
      <c r="E29" s="297">
        <v>900</v>
      </c>
      <c r="F29" s="297">
        <f t="shared" ref="F29:F31" si="3">C29*E29</f>
        <v>1800</v>
      </c>
      <c r="G29" s="298">
        <f t="shared" ref="G29:G31" si="4">C29*E29</f>
        <v>1800</v>
      </c>
      <c r="H29" s="294"/>
      <c r="I29" s="294"/>
      <c r="J29" s="294"/>
      <c r="K29" s="431"/>
      <c r="L29" s="462"/>
      <c r="M29" s="431"/>
      <c r="N29" s="431"/>
      <c r="O29" s="431"/>
      <c r="P29" s="431"/>
      <c r="Q29" s="431"/>
      <c r="R29" s="431"/>
      <c r="S29" s="431"/>
      <c r="T29" s="431"/>
      <c r="U29" s="431"/>
      <c r="V29" s="431"/>
      <c r="W29" s="431"/>
      <c r="X29" s="431"/>
      <c r="Y29" s="431"/>
      <c r="Z29" s="431"/>
      <c r="AA29" s="431"/>
      <c r="AB29" s="431"/>
      <c r="AC29" s="431"/>
      <c r="AD29" s="431"/>
      <c r="AE29" s="431"/>
    </row>
    <row r="30" spans="1:31" ht="15.75" customHeight="1" x14ac:dyDescent="0.25">
      <c r="A30" s="269"/>
      <c r="B30" s="302" t="s">
        <v>347</v>
      </c>
      <c r="C30" s="296">
        <v>4</v>
      </c>
      <c r="D30" s="295" t="s">
        <v>107</v>
      </c>
      <c r="E30" s="297">
        <v>450</v>
      </c>
      <c r="F30" s="297">
        <f t="shared" si="3"/>
        <v>1800</v>
      </c>
      <c r="G30" s="298">
        <f t="shared" si="4"/>
        <v>1800</v>
      </c>
      <c r="H30" s="294"/>
      <c r="I30" s="294"/>
      <c r="J30" s="294"/>
      <c r="K30" s="431"/>
      <c r="L30" s="462"/>
      <c r="M30" s="431"/>
      <c r="N30" s="431"/>
      <c r="O30" s="431"/>
      <c r="P30" s="431"/>
      <c r="Q30" s="431"/>
      <c r="R30" s="431"/>
      <c r="S30" s="431"/>
      <c r="T30" s="431"/>
      <c r="U30" s="431"/>
      <c r="V30" s="431"/>
      <c r="W30" s="431"/>
      <c r="X30" s="431"/>
      <c r="Y30" s="431"/>
      <c r="Z30" s="431"/>
      <c r="AA30" s="431"/>
      <c r="AB30" s="431"/>
      <c r="AC30" s="431"/>
      <c r="AD30" s="431"/>
      <c r="AE30" s="431"/>
    </row>
    <row r="31" spans="1:31" ht="60.75" customHeight="1" x14ac:dyDescent="0.25">
      <c r="A31" s="269"/>
      <c r="B31" s="472" t="s">
        <v>348</v>
      </c>
      <c r="C31" s="296">
        <v>1</v>
      </c>
      <c r="D31" s="295" t="s">
        <v>113</v>
      </c>
      <c r="E31" s="297">
        <v>5000</v>
      </c>
      <c r="F31" s="297">
        <f t="shared" si="3"/>
        <v>5000</v>
      </c>
      <c r="G31" s="298">
        <f t="shared" si="4"/>
        <v>5000</v>
      </c>
      <c r="H31" s="294"/>
      <c r="I31" s="294"/>
      <c r="J31" s="294"/>
      <c r="K31" s="431"/>
      <c r="L31" s="462"/>
      <c r="M31" s="431"/>
      <c r="N31" s="431"/>
      <c r="O31" s="431"/>
      <c r="P31" s="431"/>
      <c r="Q31" s="431"/>
      <c r="R31" s="431"/>
      <c r="S31" s="431"/>
      <c r="T31" s="431"/>
      <c r="U31" s="431"/>
      <c r="V31" s="431"/>
      <c r="W31" s="431"/>
      <c r="X31" s="431"/>
      <c r="Y31" s="431"/>
      <c r="Z31" s="431"/>
      <c r="AA31" s="431"/>
      <c r="AB31" s="431"/>
      <c r="AC31" s="431"/>
      <c r="AD31" s="431"/>
      <c r="AE31" s="431"/>
    </row>
    <row r="32" spans="1:31" ht="15.75" customHeight="1" x14ac:dyDescent="0.25">
      <c r="A32" s="289" t="s">
        <v>83</v>
      </c>
      <c r="B32" s="423" t="s">
        <v>120</v>
      </c>
      <c r="C32" s="300"/>
      <c r="D32" s="290"/>
      <c r="E32" s="291"/>
      <c r="F32" s="291">
        <f t="shared" ref="F32:G32" si="5">SUM(F33:F35)</f>
        <v>5048</v>
      </c>
      <c r="G32" s="293">
        <f t="shared" si="5"/>
        <v>5048</v>
      </c>
      <c r="H32" s="294"/>
      <c r="I32" s="294"/>
      <c r="J32" s="294"/>
      <c r="K32" s="431"/>
      <c r="L32" s="462"/>
      <c r="M32" s="431"/>
      <c r="N32" s="431"/>
      <c r="O32" s="431"/>
      <c r="P32" s="431"/>
      <c r="Q32" s="431"/>
      <c r="R32" s="431"/>
      <c r="S32" s="431"/>
      <c r="T32" s="431"/>
      <c r="U32" s="431"/>
      <c r="V32" s="431"/>
      <c r="W32" s="431"/>
      <c r="X32" s="431"/>
      <c r="Y32" s="431"/>
      <c r="Z32" s="431"/>
      <c r="AA32" s="431"/>
      <c r="AB32" s="431"/>
      <c r="AC32" s="431"/>
      <c r="AD32" s="431"/>
      <c r="AE32" s="431"/>
    </row>
    <row r="33" spans="1:31" ht="15.75" customHeight="1" x14ac:dyDescent="0.25">
      <c r="A33" s="269"/>
      <c r="B33" s="314" t="s">
        <v>349</v>
      </c>
      <c r="C33" s="296">
        <v>1</v>
      </c>
      <c r="D33" s="295" t="s">
        <v>113</v>
      </c>
      <c r="E33" s="297">
        <v>500</v>
      </c>
      <c r="F33" s="297">
        <f t="shared" ref="F33:F35" si="6">C33*E33</f>
        <v>500</v>
      </c>
      <c r="G33" s="298">
        <f t="shared" ref="G33:G35" si="7">C33*E33</f>
        <v>500</v>
      </c>
      <c r="H33" s="294"/>
      <c r="I33" s="294"/>
      <c r="J33" s="294"/>
      <c r="K33" s="431"/>
      <c r="L33" s="462"/>
      <c r="M33" s="431"/>
      <c r="N33" s="431"/>
      <c r="O33" s="431"/>
      <c r="P33" s="431"/>
      <c r="Q33" s="431"/>
      <c r="R33" s="431"/>
      <c r="S33" s="431"/>
      <c r="T33" s="431"/>
      <c r="U33" s="431"/>
      <c r="V33" s="431"/>
      <c r="W33" s="431"/>
      <c r="X33" s="431"/>
      <c r="Y33" s="431"/>
      <c r="Z33" s="431"/>
      <c r="AA33" s="431"/>
      <c r="AB33" s="431"/>
      <c r="AC33" s="431"/>
      <c r="AD33" s="431"/>
      <c r="AE33" s="431"/>
    </row>
    <row r="34" spans="1:31" ht="15.75" customHeight="1" x14ac:dyDescent="0.25">
      <c r="A34" s="269"/>
      <c r="B34" s="314" t="s">
        <v>350</v>
      </c>
      <c r="C34" s="296">
        <v>4</v>
      </c>
      <c r="D34" s="295" t="s">
        <v>113</v>
      </c>
      <c r="E34" s="297">
        <v>37</v>
      </c>
      <c r="F34" s="297">
        <f t="shared" si="6"/>
        <v>148</v>
      </c>
      <c r="G34" s="298">
        <f t="shared" si="7"/>
        <v>148</v>
      </c>
      <c r="H34" s="294"/>
      <c r="I34" s="294"/>
      <c r="J34" s="294"/>
      <c r="K34" s="431"/>
      <c r="L34" s="462"/>
      <c r="M34" s="431"/>
      <c r="N34" s="431"/>
      <c r="O34" s="431"/>
      <c r="P34" s="431"/>
      <c r="Q34" s="431"/>
      <c r="R34" s="431"/>
      <c r="S34" s="431"/>
      <c r="T34" s="431"/>
      <c r="U34" s="431"/>
      <c r="V34" s="431"/>
      <c r="W34" s="431"/>
      <c r="X34" s="431"/>
      <c r="Y34" s="431"/>
      <c r="Z34" s="431"/>
      <c r="AA34" s="431"/>
      <c r="AB34" s="431"/>
      <c r="AC34" s="431"/>
      <c r="AD34" s="431"/>
      <c r="AE34" s="431"/>
    </row>
    <row r="35" spans="1:31" ht="15.75" customHeight="1" x14ac:dyDescent="0.25">
      <c r="A35" s="269"/>
      <c r="B35" s="302" t="s">
        <v>351</v>
      </c>
      <c r="C35" s="296">
        <v>1</v>
      </c>
      <c r="D35" s="295" t="s">
        <v>352</v>
      </c>
      <c r="E35" s="297">
        <v>4400</v>
      </c>
      <c r="F35" s="297">
        <f t="shared" si="6"/>
        <v>4400</v>
      </c>
      <c r="G35" s="298">
        <f t="shared" si="7"/>
        <v>4400</v>
      </c>
      <c r="H35" s="294"/>
      <c r="I35" s="294"/>
      <c r="J35" s="294"/>
      <c r="K35" s="431"/>
      <c r="L35" s="462"/>
      <c r="M35" s="431"/>
      <c r="N35" s="431"/>
      <c r="O35" s="431"/>
      <c r="P35" s="431"/>
      <c r="Q35" s="431"/>
      <c r="R35" s="431"/>
      <c r="S35" s="431"/>
      <c r="T35" s="431"/>
      <c r="U35" s="431"/>
      <c r="V35" s="431"/>
      <c r="W35" s="431"/>
      <c r="X35" s="431"/>
      <c r="Y35" s="431"/>
      <c r="Z35" s="431"/>
      <c r="AA35" s="431"/>
      <c r="AB35" s="431"/>
      <c r="AC35" s="431"/>
      <c r="AD35" s="431"/>
      <c r="AE35" s="431"/>
    </row>
    <row r="36" spans="1:31" ht="15.75" customHeight="1" x14ac:dyDescent="0.25">
      <c r="A36" s="289" t="s">
        <v>85</v>
      </c>
      <c r="B36" s="423" t="s">
        <v>126</v>
      </c>
      <c r="C36" s="300"/>
      <c r="D36" s="290"/>
      <c r="E36" s="291"/>
      <c r="F36" s="291">
        <f t="shared" ref="F36:G36" si="8">SUM(F37:F38)</f>
        <v>7950</v>
      </c>
      <c r="G36" s="293">
        <f t="shared" si="8"/>
        <v>7950</v>
      </c>
      <c r="H36" s="294"/>
      <c r="I36" s="294"/>
      <c r="J36" s="294"/>
      <c r="K36" s="431"/>
      <c r="L36" s="431"/>
      <c r="M36" s="431"/>
      <c r="N36" s="431"/>
      <c r="O36" s="431"/>
      <c r="P36" s="431"/>
      <c r="Q36" s="431"/>
      <c r="R36" s="431"/>
      <c r="S36" s="431"/>
      <c r="T36" s="431"/>
      <c r="U36" s="431"/>
      <c r="V36" s="431"/>
      <c r="W36" s="431"/>
      <c r="X36" s="431"/>
      <c r="Y36" s="431"/>
      <c r="Z36" s="431"/>
      <c r="AA36" s="431"/>
      <c r="AB36" s="431"/>
      <c r="AC36" s="431"/>
      <c r="AD36" s="431"/>
      <c r="AE36" s="431"/>
    </row>
    <row r="37" spans="1:31" ht="15.75" customHeight="1" x14ac:dyDescent="0.25">
      <c r="A37" s="269"/>
      <c r="B37" s="302" t="s">
        <v>353</v>
      </c>
      <c r="C37" s="296">
        <v>1</v>
      </c>
      <c r="D37" s="295" t="s">
        <v>113</v>
      </c>
      <c r="E37" s="297">
        <v>450</v>
      </c>
      <c r="F37" s="297">
        <f t="shared" ref="F37:F38" si="9">C37*E37</f>
        <v>450</v>
      </c>
      <c r="G37" s="298">
        <f t="shared" ref="G37:G38" si="10">C37*E37</f>
        <v>450</v>
      </c>
      <c r="H37" s="294"/>
      <c r="I37" s="294"/>
      <c r="J37" s="294"/>
      <c r="K37" s="431"/>
      <c r="L37" s="431"/>
      <c r="M37" s="431"/>
      <c r="N37" s="431"/>
      <c r="O37" s="431"/>
      <c r="P37" s="431"/>
      <c r="Q37" s="431"/>
      <c r="R37" s="431"/>
      <c r="S37" s="431"/>
      <c r="T37" s="431"/>
      <c r="U37" s="431"/>
      <c r="V37" s="431"/>
      <c r="W37" s="431"/>
      <c r="X37" s="431"/>
      <c r="Y37" s="431"/>
      <c r="Z37" s="431"/>
      <c r="AA37" s="431"/>
      <c r="AB37" s="431"/>
      <c r="AC37" s="431"/>
      <c r="AD37" s="431"/>
      <c r="AE37" s="431"/>
    </row>
    <row r="38" spans="1:31" ht="15.75" customHeight="1" x14ac:dyDescent="0.25">
      <c r="A38" s="269"/>
      <c r="B38" s="302" t="s">
        <v>354</v>
      </c>
      <c r="C38" s="296">
        <v>500</v>
      </c>
      <c r="D38" s="295" t="s">
        <v>113</v>
      </c>
      <c r="E38" s="297">
        <v>15</v>
      </c>
      <c r="F38" s="297">
        <f t="shared" si="9"/>
        <v>7500</v>
      </c>
      <c r="G38" s="298">
        <f t="shared" si="10"/>
        <v>7500</v>
      </c>
      <c r="H38" s="294"/>
      <c r="I38" s="294"/>
      <c r="J38" s="294"/>
      <c r="K38" s="431"/>
      <c r="L38" s="431"/>
      <c r="M38" s="431"/>
      <c r="N38" s="431"/>
      <c r="O38" s="431"/>
      <c r="P38" s="431"/>
      <c r="Q38" s="431"/>
      <c r="R38" s="431"/>
      <c r="S38" s="431"/>
      <c r="T38" s="431"/>
      <c r="U38" s="431"/>
      <c r="V38" s="431"/>
      <c r="W38" s="431"/>
      <c r="X38" s="431"/>
      <c r="Y38" s="431"/>
      <c r="Z38" s="431"/>
      <c r="AA38" s="431"/>
      <c r="AB38" s="431"/>
      <c r="AC38" s="431"/>
      <c r="AD38" s="431"/>
      <c r="AE38" s="431"/>
    </row>
    <row r="39" spans="1:31" ht="15.75" customHeight="1" x14ac:dyDescent="0.25">
      <c r="A39" s="303"/>
      <c r="B39" s="425" t="s">
        <v>128</v>
      </c>
      <c r="C39" s="306"/>
      <c r="D39" s="306"/>
      <c r="E39" s="307"/>
      <c r="F39" s="307">
        <f t="shared" ref="F39:G39" si="11">F28+F32+F36</f>
        <v>21598</v>
      </c>
      <c r="G39" s="293">
        <f t="shared" si="11"/>
        <v>21598</v>
      </c>
      <c r="H39" s="294"/>
      <c r="I39" s="294"/>
      <c r="J39" s="294"/>
      <c r="K39" s="431"/>
      <c r="L39" s="431"/>
      <c r="M39" s="431"/>
      <c r="N39" s="431"/>
      <c r="O39" s="431"/>
      <c r="P39" s="431"/>
      <c r="Q39" s="431"/>
      <c r="R39" s="431"/>
      <c r="S39" s="431"/>
      <c r="T39" s="431"/>
      <c r="U39" s="431"/>
      <c r="V39" s="431"/>
      <c r="W39" s="431"/>
      <c r="X39" s="431"/>
      <c r="Y39" s="431"/>
      <c r="Z39" s="431"/>
      <c r="AA39" s="431"/>
      <c r="AB39" s="431"/>
      <c r="AC39" s="431"/>
      <c r="AD39" s="431"/>
      <c r="AE39" s="431"/>
    </row>
    <row r="40" spans="1:31" ht="15.75" customHeight="1" x14ac:dyDescent="0.25">
      <c r="A40" s="308"/>
      <c r="B40" s="426"/>
      <c r="C40" s="311"/>
      <c r="D40" s="311"/>
      <c r="E40" s="312"/>
      <c r="F40" s="312"/>
      <c r="G40" s="298"/>
      <c r="H40" s="294"/>
      <c r="I40" s="294"/>
      <c r="J40" s="294"/>
      <c r="K40" s="431"/>
      <c r="L40" s="431"/>
      <c r="M40" s="431"/>
      <c r="N40" s="431"/>
      <c r="O40" s="431"/>
      <c r="P40" s="431"/>
      <c r="Q40" s="431"/>
      <c r="R40" s="431"/>
      <c r="S40" s="431"/>
      <c r="T40" s="431"/>
      <c r="U40" s="431"/>
      <c r="V40" s="431"/>
      <c r="W40" s="431"/>
      <c r="X40" s="431"/>
      <c r="Y40" s="431"/>
      <c r="Z40" s="431"/>
      <c r="AA40" s="431"/>
      <c r="AB40" s="431"/>
      <c r="AC40" s="431"/>
      <c r="AD40" s="431"/>
      <c r="AE40" s="431"/>
    </row>
    <row r="41" spans="1:31" ht="15.75" customHeight="1" x14ac:dyDescent="0.25">
      <c r="A41" s="289" t="s">
        <v>129</v>
      </c>
      <c r="B41" s="423" t="s">
        <v>130</v>
      </c>
      <c r="C41" s="290"/>
      <c r="D41" s="290"/>
      <c r="E41" s="291"/>
      <c r="F41" s="291">
        <f t="shared" ref="F41:G41" si="12">F42</f>
        <v>3182</v>
      </c>
      <c r="G41" s="293">
        <f t="shared" si="12"/>
        <v>3182</v>
      </c>
      <c r="H41" s="294"/>
      <c r="I41" s="294"/>
      <c r="J41" s="294"/>
      <c r="K41" s="431"/>
      <c r="L41" s="431"/>
      <c r="M41" s="431"/>
      <c r="N41" s="431"/>
      <c r="O41" s="431"/>
      <c r="P41" s="431"/>
      <c r="Q41" s="431"/>
      <c r="R41" s="431"/>
      <c r="S41" s="431"/>
      <c r="T41" s="431"/>
      <c r="U41" s="431"/>
      <c r="V41" s="431"/>
      <c r="W41" s="431"/>
      <c r="X41" s="431"/>
      <c r="Y41" s="431"/>
      <c r="Z41" s="431"/>
      <c r="AA41" s="431"/>
      <c r="AB41" s="431"/>
      <c r="AC41" s="431"/>
      <c r="AD41" s="431"/>
      <c r="AE41" s="431"/>
    </row>
    <row r="42" spans="1:31" ht="27.75" customHeight="1" x14ac:dyDescent="0.25">
      <c r="A42" s="313"/>
      <c r="B42" s="314" t="s">
        <v>131</v>
      </c>
      <c r="C42" s="315">
        <v>1</v>
      </c>
      <c r="D42" s="301" t="s">
        <v>113</v>
      </c>
      <c r="E42" s="316">
        <v>3182</v>
      </c>
      <c r="F42" s="297">
        <f>C42*E42</f>
        <v>3182</v>
      </c>
      <c r="G42" s="298">
        <f>C42*E42</f>
        <v>3182</v>
      </c>
      <c r="H42" s="294"/>
      <c r="I42" s="294"/>
      <c r="J42" s="294"/>
      <c r="K42" s="431"/>
      <c r="L42" s="431"/>
      <c r="M42" s="431"/>
      <c r="N42" s="431"/>
      <c r="O42" s="431"/>
      <c r="P42" s="431"/>
      <c r="Q42" s="431"/>
      <c r="R42" s="431"/>
      <c r="S42" s="431"/>
      <c r="T42" s="431"/>
      <c r="U42" s="431"/>
      <c r="V42" s="431"/>
      <c r="W42" s="431"/>
      <c r="X42" s="431"/>
      <c r="Y42" s="431"/>
      <c r="Z42" s="431"/>
      <c r="AA42" s="431"/>
      <c r="AB42" s="431"/>
      <c r="AC42" s="431"/>
      <c r="AD42" s="431"/>
      <c r="AE42" s="431"/>
    </row>
    <row r="43" spans="1:31" ht="15.75" customHeight="1" x14ac:dyDescent="0.25">
      <c r="A43" s="289" t="s">
        <v>137</v>
      </c>
      <c r="B43" s="423" t="s">
        <v>138</v>
      </c>
      <c r="C43" s="290"/>
      <c r="D43" s="290"/>
      <c r="E43" s="291"/>
      <c r="F43" s="291">
        <f t="shared" ref="F43:G43" si="13">F44</f>
        <v>1320</v>
      </c>
      <c r="G43" s="293">
        <f t="shared" si="13"/>
        <v>1320</v>
      </c>
      <c r="H43" s="294"/>
      <c r="I43" s="294"/>
      <c r="J43" s="294"/>
      <c r="K43" s="431"/>
      <c r="L43" s="431"/>
      <c r="M43" s="431"/>
      <c r="N43" s="431"/>
      <c r="O43" s="431"/>
      <c r="P43" s="431"/>
      <c r="Q43" s="431"/>
      <c r="R43" s="431"/>
      <c r="S43" s="431"/>
      <c r="T43" s="431"/>
      <c r="U43" s="431"/>
      <c r="V43" s="431"/>
      <c r="W43" s="431"/>
      <c r="X43" s="431"/>
      <c r="Y43" s="431"/>
      <c r="Z43" s="431"/>
      <c r="AA43" s="431"/>
      <c r="AB43" s="431"/>
      <c r="AC43" s="431"/>
      <c r="AD43" s="431"/>
      <c r="AE43" s="431"/>
    </row>
    <row r="44" spans="1:31" ht="28.5" customHeight="1" x14ac:dyDescent="0.25">
      <c r="A44" s="313"/>
      <c r="B44" s="314" t="s">
        <v>178</v>
      </c>
      <c r="C44" s="315">
        <v>6</v>
      </c>
      <c r="D44" s="301" t="s">
        <v>141</v>
      </c>
      <c r="E44" s="316">
        <v>220</v>
      </c>
      <c r="F44" s="297">
        <f>C44*E44</f>
        <v>1320</v>
      </c>
      <c r="G44" s="298">
        <f>C44*E44</f>
        <v>1320</v>
      </c>
      <c r="H44" s="294"/>
      <c r="I44" s="294"/>
      <c r="J44" s="294"/>
      <c r="K44" s="431"/>
      <c r="L44" s="431"/>
      <c r="M44" s="431"/>
      <c r="N44" s="431"/>
      <c r="O44" s="431"/>
      <c r="P44" s="431"/>
      <c r="Q44" s="431"/>
      <c r="R44" s="431"/>
      <c r="S44" s="431"/>
      <c r="T44" s="431"/>
      <c r="U44" s="431"/>
      <c r="V44" s="431"/>
      <c r="W44" s="431"/>
      <c r="X44" s="431"/>
      <c r="Y44" s="431"/>
      <c r="Z44" s="431"/>
      <c r="AA44" s="431"/>
      <c r="AB44" s="431"/>
      <c r="AC44" s="431"/>
      <c r="AD44" s="431"/>
      <c r="AE44" s="431"/>
    </row>
    <row r="45" spans="1:31" ht="15.75" customHeight="1" x14ac:dyDescent="0.25">
      <c r="A45" s="433"/>
      <c r="B45" s="430"/>
      <c r="C45" s="431"/>
      <c r="D45" s="431"/>
      <c r="E45" s="431"/>
      <c r="F45" s="431"/>
      <c r="G45" s="432"/>
      <c r="H45" s="431"/>
      <c r="I45" s="431"/>
      <c r="J45" s="431"/>
      <c r="K45" s="431"/>
      <c r="L45" s="431"/>
      <c r="M45" s="431"/>
      <c r="N45" s="431"/>
      <c r="O45" s="431"/>
      <c r="P45" s="431"/>
      <c r="Q45" s="431"/>
      <c r="R45" s="431"/>
      <c r="S45" s="431"/>
      <c r="T45" s="431"/>
      <c r="U45" s="431"/>
      <c r="V45" s="431"/>
      <c r="W45" s="431"/>
      <c r="X45" s="431"/>
      <c r="Y45" s="431"/>
      <c r="Z45" s="431"/>
      <c r="AA45" s="431"/>
      <c r="AB45" s="431"/>
      <c r="AC45" s="431"/>
      <c r="AD45" s="431"/>
      <c r="AE45" s="431"/>
    </row>
    <row r="46" spans="1:31" ht="15.75" customHeight="1" x14ac:dyDescent="0.25">
      <c r="A46" s="433"/>
      <c r="B46" s="430"/>
      <c r="C46" s="431"/>
      <c r="D46" s="431"/>
      <c r="E46" s="431"/>
      <c r="F46" s="431"/>
      <c r="G46" s="432"/>
      <c r="H46" s="431"/>
      <c r="I46" s="431"/>
      <c r="J46" s="431"/>
      <c r="K46" s="431"/>
      <c r="L46" s="431"/>
      <c r="M46" s="431"/>
      <c r="N46" s="431"/>
      <c r="O46" s="431"/>
      <c r="P46" s="431"/>
      <c r="Q46" s="431"/>
      <c r="R46" s="431"/>
      <c r="S46" s="431"/>
      <c r="T46" s="431"/>
      <c r="U46" s="431"/>
      <c r="V46" s="431"/>
      <c r="W46" s="431"/>
      <c r="X46" s="431"/>
      <c r="Y46" s="431"/>
      <c r="Z46" s="431"/>
      <c r="AA46" s="431"/>
      <c r="AB46" s="431"/>
      <c r="AC46" s="431"/>
      <c r="AD46" s="431"/>
      <c r="AE46" s="431"/>
    </row>
    <row r="47" spans="1:31" ht="15.75" customHeight="1" x14ac:dyDescent="0.25">
      <c r="A47" s="1033" t="s">
        <v>355</v>
      </c>
      <c r="B47" s="987"/>
      <c r="C47" s="987"/>
      <c r="D47" s="987"/>
      <c r="E47" s="987"/>
      <c r="F47" s="987"/>
      <c r="G47" s="987"/>
      <c r="H47" s="987"/>
      <c r="I47" s="987"/>
      <c r="J47" s="985"/>
      <c r="K47" s="431"/>
      <c r="L47" s="431"/>
      <c r="M47" s="431"/>
      <c r="N47" s="431"/>
      <c r="O47" s="431"/>
      <c r="P47" s="431"/>
      <c r="Q47" s="431"/>
      <c r="R47" s="431"/>
      <c r="S47" s="431"/>
      <c r="T47" s="431"/>
      <c r="U47" s="431"/>
      <c r="V47" s="431"/>
      <c r="W47" s="431"/>
      <c r="X47" s="431"/>
      <c r="Y47" s="431"/>
      <c r="Z47" s="431"/>
      <c r="AA47" s="431"/>
      <c r="AB47" s="431"/>
      <c r="AC47" s="431"/>
      <c r="AD47" s="431"/>
      <c r="AE47" s="431"/>
    </row>
    <row r="48" spans="1:31" ht="15.75" customHeight="1" x14ac:dyDescent="0.25">
      <c r="A48" s="1011" t="s">
        <v>92</v>
      </c>
      <c r="B48" s="987"/>
      <c r="C48" s="987"/>
      <c r="D48" s="987"/>
      <c r="E48" s="987"/>
      <c r="F48" s="985"/>
      <c r="G48" s="467"/>
      <c r="H48" s="1012" t="s">
        <v>93</v>
      </c>
      <c r="I48" s="990"/>
      <c r="J48" s="991"/>
      <c r="K48" s="431"/>
      <c r="L48" s="431"/>
      <c r="M48" s="431"/>
      <c r="N48" s="431"/>
      <c r="O48" s="431"/>
      <c r="P48" s="431"/>
      <c r="Q48" s="431"/>
      <c r="R48" s="431"/>
      <c r="S48" s="431"/>
      <c r="T48" s="431"/>
      <c r="U48" s="431"/>
      <c r="V48" s="431"/>
      <c r="W48" s="431"/>
      <c r="X48" s="431"/>
      <c r="Y48" s="431"/>
      <c r="Z48" s="431"/>
      <c r="AA48" s="431"/>
      <c r="AB48" s="431"/>
      <c r="AC48" s="431"/>
      <c r="AD48" s="431"/>
      <c r="AE48" s="431"/>
    </row>
    <row r="49" spans="1:31" ht="15.75" customHeight="1" x14ac:dyDescent="0.25">
      <c r="A49" s="279" t="s">
        <v>94</v>
      </c>
      <c r="B49" s="411" t="s">
        <v>95</v>
      </c>
      <c r="C49" s="280" t="s">
        <v>96</v>
      </c>
      <c r="D49" s="280" t="s">
        <v>97</v>
      </c>
      <c r="E49" s="280" t="s">
        <v>98</v>
      </c>
      <c r="F49" s="281" t="s">
        <v>99</v>
      </c>
      <c r="G49" s="320"/>
      <c r="H49" s="283" t="s">
        <v>101</v>
      </c>
      <c r="I49" s="283" t="s">
        <v>102</v>
      </c>
      <c r="J49" s="283" t="s">
        <v>103</v>
      </c>
      <c r="K49" s="431"/>
      <c r="L49" s="431"/>
      <c r="M49" s="431"/>
      <c r="N49" s="431"/>
      <c r="O49" s="431"/>
      <c r="P49" s="431"/>
      <c r="Q49" s="431"/>
      <c r="R49" s="431"/>
      <c r="S49" s="431"/>
      <c r="T49" s="431"/>
      <c r="U49" s="431"/>
      <c r="V49" s="431"/>
      <c r="W49" s="431"/>
      <c r="X49" s="431"/>
      <c r="Y49" s="431"/>
      <c r="Z49" s="431"/>
      <c r="AA49" s="431"/>
      <c r="AB49" s="431"/>
      <c r="AC49" s="431"/>
      <c r="AD49" s="431"/>
      <c r="AE49" s="431"/>
    </row>
    <row r="50" spans="1:31" ht="15.75" customHeight="1" x14ac:dyDescent="0.25">
      <c r="A50" s="468"/>
      <c r="B50" s="425" t="s">
        <v>104</v>
      </c>
      <c r="C50" s="469"/>
      <c r="D50" s="469"/>
      <c r="E50" s="470"/>
      <c r="F50" s="229">
        <f>F70+F72+F78</f>
        <v>80106</v>
      </c>
      <c r="G50" s="471">
        <f>G51+G62+G66+G72+G78</f>
        <v>80106</v>
      </c>
      <c r="H50" s="229">
        <v>17200</v>
      </c>
      <c r="I50" s="229">
        <v>34306</v>
      </c>
      <c r="J50" s="229">
        <v>28600</v>
      </c>
      <c r="K50" s="431"/>
      <c r="L50" s="431"/>
      <c r="M50" s="431"/>
      <c r="N50" s="431"/>
      <c r="O50" s="431"/>
      <c r="P50" s="431"/>
      <c r="Q50" s="431"/>
      <c r="R50" s="431"/>
      <c r="S50" s="431"/>
      <c r="T50" s="431"/>
      <c r="U50" s="431"/>
      <c r="V50" s="431"/>
      <c r="W50" s="431"/>
      <c r="X50" s="431"/>
      <c r="Y50" s="431"/>
      <c r="Z50" s="431"/>
      <c r="AA50" s="431"/>
      <c r="AB50" s="431"/>
      <c r="AC50" s="431"/>
      <c r="AD50" s="431"/>
      <c r="AE50" s="431"/>
    </row>
    <row r="51" spans="1:31" ht="15.75" customHeight="1" x14ac:dyDescent="0.25">
      <c r="A51" s="289" t="s">
        <v>82</v>
      </c>
      <c r="B51" s="423" t="s">
        <v>105</v>
      </c>
      <c r="C51" s="290"/>
      <c r="D51" s="290"/>
      <c r="E51" s="291"/>
      <c r="F51" s="292">
        <f t="shared" ref="F51:G51" si="14">SUM(F52:F61)</f>
        <v>53705</v>
      </c>
      <c r="G51" s="293">
        <f t="shared" si="14"/>
        <v>53705</v>
      </c>
      <c r="H51" s="294"/>
      <c r="I51" s="294"/>
      <c r="J51" s="294"/>
      <c r="K51" s="431"/>
      <c r="L51" s="431"/>
      <c r="M51" s="431"/>
      <c r="N51" s="431"/>
      <c r="O51" s="431"/>
      <c r="P51" s="431"/>
      <c r="Q51" s="431"/>
      <c r="R51" s="431"/>
      <c r="S51" s="431"/>
      <c r="T51" s="431"/>
      <c r="U51" s="431"/>
      <c r="V51" s="431"/>
      <c r="W51" s="431"/>
      <c r="X51" s="431"/>
      <c r="Y51" s="431"/>
      <c r="Z51" s="431"/>
      <c r="AA51" s="431"/>
      <c r="AB51" s="431"/>
      <c r="AC51" s="431"/>
      <c r="AD51" s="431"/>
      <c r="AE51" s="431"/>
    </row>
    <row r="52" spans="1:31" ht="31.5" customHeight="1" x14ac:dyDescent="0.25">
      <c r="A52" s="473"/>
      <c r="B52" s="472" t="s">
        <v>356</v>
      </c>
      <c r="C52" s="474">
        <v>1</v>
      </c>
      <c r="D52" s="295" t="s">
        <v>107</v>
      </c>
      <c r="E52" s="297">
        <v>2500</v>
      </c>
      <c r="F52" s="297">
        <f t="shared" ref="F52:F61" si="15">C52*E52</f>
        <v>2500</v>
      </c>
      <c r="G52" s="298">
        <f t="shared" ref="G52:G61" si="16">C52*E52</f>
        <v>2500</v>
      </c>
      <c r="H52" s="294"/>
      <c r="I52" s="294"/>
      <c r="J52" s="294"/>
      <c r="K52" s="431"/>
      <c r="L52" s="431"/>
      <c r="M52" s="431"/>
      <c r="N52" s="431"/>
      <c r="O52" s="431"/>
      <c r="P52" s="431"/>
      <c r="Q52" s="431"/>
      <c r="R52" s="431"/>
      <c r="S52" s="431"/>
      <c r="T52" s="431"/>
      <c r="U52" s="431"/>
      <c r="V52" s="431"/>
      <c r="W52" s="431"/>
      <c r="X52" s="431"/>
      <c r="Y52" s="431"/>
      <c r="Z52" s="431"/>
      <c r="AA52" s="431"/>
      <c r="AB52" s="431"/>
      <c r="AC52" s="431"/>
      <c r="AD52" s="431"/>
      <c r="AE52" s="431"/>
    </row>
    <row r="53" spans="1:31" ht="15.75" customHeight="1" x14ac:dyDescent="0.25">
      <c r="A53" s="473"/>
      <c r="B53" s="472" t="s">
        <v>357</v>
      </c>
      <c r="C53" s="474">
        <v>3</v>
      </c>
      <c r="D53" s="295" t="s">
        <v>107</v>
      </c>
      <c r="E53" s="297">
        <v>450</v>
      </c>
      <c r="F53" s="297">
        <f t="shared" si="15"/>
        <v>1350</v>
      </c>
      <c r="G53" s="298">
        <f t="shared" si="16"/>
        <v>1350</v>
      </c>
      <c r="H53" s="294"/>
      <c r="I53" s="294"/>
      <c r="J53" s="294"/>
      <c r="K53" s="431"/>
      <c r="L53" s="431"/>
      <c r="M53" s="431"/>
      <c r="N53" s="431"/>
      <c r="O53" s="431"/>
      <c r="P53" s="431"/>
      <c r="Q53" s="431"/>
      <c r="R53" s="431"/>
      <c r="S53" s="431"/>
      <c r="T53" s="431"/>
      <c r="U53" s="431"/>
      <c r="V53" s="431"/>
      <c r="W53" s="431"/>
      <c r="X53" s="431"/>
      <c r="Y53" s="431"/>
      <c r="Z53" s="431"/>
      <c r="AA53" s="431"/>
      <c r="AB53" s="431"/>
      <c r="AC53" s="431"/>
      <c r="AD53" s="431"/>
      <c r="AE53" s="431"/>
    </row>
    <row r="54" spans="1:31" ht="46.5" customHeight="1" x14ac:dyDescent="0.25">
      <c r="A54" s="269"/>
      <c r="B54" s="302" t="s">
        <v>358</v>
      </c>
      <c r="C54" s="296">
        <v>20</v>
      </c>
      <c r="D54" s="295" t="s">
        <v>107</v>
      </c>
      <c r="E54" s="297">
        <v>780</v>
      </c>
      <c r="F54" s="297">
        <f t="shared" si="15"/>
        <v>15600</v>
      </c>
      <c r="G54" s="298">
        <f t="shared" si="16"/>
        <v>15600</v>
      </c>
      <c r="H54" s="294"/>
      <c r="I54" s="294"/>
      <c r="J54" s="294"/>
      <c r="K54" s="431"/>
      <c r="L54" s="431"/>
      <c r="M54" s="431"/>
      <c r="N54" s="431"/>
      <c r="O54" s="431"/>
      <c r="P54" s="431"/>
      <c r="Q54" s="431"/>
      <c r="R54" s="431"/>
      <c r="S54" s="431"/>
      <c r="T54" s="431"/>
      <c r="U54" s="431"/>
      <c r="V54" s="431"/>
      <c r="W54" s="431"/>
      <c r="X54" s="431"/>
      <c r="Y54" s="431"/>
      <c r="Z54" s="431"/>
      <c r="AA54" s="431"/>
      <c r="AB54" s="431"/>
      <c r="AC54" s="431"/>
      <c r="AD54" s="431"/>
      <c r="AE54" s="431"/>
    </row>
    <row r="55" spans="1:31" ht="15.75" customHeight="1" x14ac:dyDescent="0.25">
      <c r="A55" s="269"/>
      <c r="B55" s="472" t="s">
        <v>359</v>
      </c>
      <c r="C55" s="475">
        <v>9</v>
      </c>
      <c r="D55" s="295" t="s">
        <v>107</v>
      </c>
      <c r="E55" s="297">
        <v>520</v>
      </c>
      <c r="F55" s="297">
        <f t="shared" si="15"/>
        <v>4680</v>
      </c>
      <c r="G55" s="298">
        <f t="shared" si="16"/>
        <v>4680</v>
      </c>
      <c r="H55" s="294"/>
      <c r="I55" s="294"/>
      <c r="J55" s="294"/>
      <c r="K55" s="431"/>
      <c r="L55" s="431"/>
      <c r="M55" s="431"/>
      <c r="N55" s="431"/>
      <c r="O55" s="431"/>
      <c r="P55" s="431"/>
      <c r="Q55" s="431"/>
      <c r="R55" s="431"/>
      <c r="S55" s="431"/>
      <c r="T55" s="431"/>
      <c r="U55" s="431"/>
      <c r="V55" s="431"/>
      <c r="W55" s="431"/>
      <c r="X55" s="431"/>
      <c r="Y55" s="431"/>
      <c r="Z55" s="431"/>
      <c r="AA55" s="431"/>
      <c r="AB55" s="431"/>
      <c r="AC55" s="431"/>
      <c r="AD55" s="431"/>
      <c r="AE55" s="431"/>
    </row>
    <row r="56" spans="1:31" ht="15.75" customHeight="1" x14ac:dyDescent="0.25">
      <c r="A56" s="269"/>
      <c r="B56" s="302" t="s">
        <v>360</v>
      </c>
      <c r="C56" s="296">
        <v>10</v>
      </c>
      <c r="D56" s="295" t="s">
        <v>107</v>
      </c>
      <c r="E56" s="297">
        <v>400</v>
      </c>
      <c r="F56" s="297">
        <f t="shared" si="15"/>
        <v>4000</v>
      </c>
      <c r="G56" s="298">
        <f t="shared" si="16"/>
        <v>4000</v>
      </c>
      <c r="H56" s="294"/>
      <c r="I56" s="294"/>
      <c r="J56" s="294"/>
      <c r="K56" s="431"/>
      <c r="L56" s="431"/>
      <c r="M56" s="431"/>
      <c r="N56" s="431"/>
      <c r="O56" s="431"/>
      <c r="P56" s="431"/>
      <c r="Q56" s="431"/>
      <c r="R56" s="431"/>
      <c r="S56" s="431"/>
      <c r="T56" s="431"/>
      <c r="U56" s="431"/>
      <c r="V56" s="431"/>
      <c r="W56" s="431"/>
      <c r="X56" s="431"/>
      <c r="Y56" s="431"/>
      <c r="Z56" s="431"/>
      <c r="AA56" s="431"/>
      <c r="AB56" s="431"/>
      <c r="AC56" s="431"/>
      <c r="AD56" s="431"/>
      <c r="AE56" s="431"/>
    </row>
    <row r="57" spans="1:31" ht="33" customHeight="1" x14ac:dyDescent="0.25">
      <c r="A57" s="269"/>
      <c r="B57" s="302" t="s">
        <v>361</v>
      </c>
      <c r="C57" s="296">
        <v>10</v>
      </c>
      <c r="D57" s="295" t="s">
        <v>107</v>
      </c>
      <c r="E57" s="297">
        <v>880</v>
      </c>
      <c r="F57" s="297">
        <f t="shared" si="15"/>
        <v>8800</v>
      </c>
      <c r="G57" s="298">
        <f t="shared" si="16"/>
        <v>8800</v>
      </c>
      <c r="H57" s="294"/>
      <c r="I57" s="294"/>
      <c r="J57" s="294"/>
      <c r="K57" s="431"/>
      <c r="L57" s="431"/>
      <c r="M57" s="431"/>
      <c r="N57" s="431"/>
      <c r="O57" s="431"/>
      <c r="P57" s="431"/>
      <c r="Q57" s="431"/>
      <c r="R57" s="431"/>
      <c r="S57" s="431"/>
      <c r="T57" s="431"/>
      <c r="U57" s="431"/>
      <c r="V57" s="431"/>
      <c r="W57" s="431"/>
      <c r="X57" s="431"/>
      <c r="Y57" s="431"/>
      <c r="Z57" s="431"/>
      <c r="AA57" s="431"/>
      <c r="AB57" s="431"/>
      <c r="AC57" s="431"/>
      <c r="AD57" s="431"/>
      <c r="AE57" s="431"/>
    </row>
    <row r="58" spans="1:31" ht="15.75" customHeight="1" x14ac:dyDescent="0.25">
      <c r="A58" s="269"/>
      <c r="B58" s="302" t="s">
        <v>362</v>
      </c>
      <c r="C58" s="296">
        <v>5</v>
      </c>
      <c r="D58" s="295" t="s">
        <v>107</v>
      </c>
      <c r="E58" s="297">
        <v>1675</v>
      </c>
      <c r="F58" s="297">
        <f t="shared" si="15"/>
        <v>8375</v>
      </c>
      <c r="G58" s="298">
        <f t="shared" si="16"/>
        <v>8375</v>
      </c>
      <c r="H58" s="294"/>
      <c r="I58" s="294"/>
      <c r="J58" s="294"/>
      <c r="K58" s="431"/>
      <c r="L58" s="431"/>
      <c r="M58" s="431"/>
      <c r="N58" s="431"/>
      <c r="O58" s="431"/>
      <c r="P58" s="431"/>
      <c r="Q58" s="431"/>
      <c r="R58" s="431"/>
      <c r="S58" s="431"/>
      <c r="T58" s="431"/>
      <c r="U58" s="431"/>
      <c r="V58" s="431"/>
      <c r="W58" s="431"/>
      <c r="X58" s="431"/>
      <c r="Y58" s="431"/>
      <c r="Z58" s="431"/>
      <c r="AA58" s="431"/>
      <c r="AB58" s="431"/>
      <c r="AC58" s="431"/>
      <c r="AD58" s="431"/>
      <c r="AE58" s="431"/>
    </row>
    <row r="59" spans="1:31" ht="15.75" customHeight="1" x14ac:dyDescent="0.25">
      <c r="A59" s="269"/>
      <c r="B59" s="302" t="s">
        <v>363</v>
      </c>
      <c r="C59" s="296">
        <v>6</v>
      </c>
      <c r="D59" s="295" t="s">
        <v>107</v>
      </c>
      <c r="E59" s="297">
        <v>450</v>
      </c>
      <c r="F59" s="297">
        <f t="shared" si="15"/>
        <v>2700</v>
      </c>
      <c r="G59" s="298">
        <f t="shared" si="16"/>
        <v>2700</v>
      </c>
      <c r="H59" s="294"/>
      <c r="I59" s="294"/>
      <c r="J59" s="294"/>
      <c r="K59" s="431"/>
      <c r="L59" s="431"/>
      <c r="M59" s="431"/>
      <c r="N59" s="431"/>
      <c r="O59" s="431"/>
      <c r="P59" s="431"/>
      <c r="Q59" s="431"/>
      <c r="R59" s="431"/>
      <c r="S59" s="431"/>
      <c r="T59" s="431"/>
      <c r="U59" s="431"/>
      <c r="V59" s="431"/>
      <c r="W59" s="431"/>
      <c r="X59" s="431"/>
      <c r="Y59" s="431"/>
      <c r="Z59" s="431"/>
      <c r="AA59" s="431"/>
      <c r="AB59" s="431"/>
      <c r="AC59" s="431"/>
      <c r="AD59" s="431"/>
      <c r="AE59" s="431"/>
    </row>
    <row r="60" spans="1:31" ht="15.75" customHeight="1" x14ac:dyDescent="0.25">
      <c r="A60" s="269"/>
      <c r="B60" s="302" t="s">
        <v>364</v>
      </c>
      <c r="C60" s="296">
        <v>6</v>
      </c>
      <c r="D60" s="295" t="s">
        <v>107</v>
      </c>
      <c r="E60" s="297">
        <v>450</v>
      </c>
      <c r="F60" s="297">
        <f t="shared" si="15"/>
        <v>2700</v>
      </c>
      <c r="G60" s="298">
        <f t="shared" si="16"/>
        <v>2700</v>
      </c>
      <c r="H60" s="294"/>
      <c r="I60" s="294"/>
      <c r="J60" s="294"/>
      <c r="K60" s="431"/>
      <c r="L60" s="431"/>
      <c r="M60" s="431"/>
      <c r="N60" s="431"/>
      <c r="O60" s="431"/>
      <c r="P60" s="431"/>
      <c r="Q60" s="431"/>
      <c r="R60" s="431"/>
      <c r="S60" s="431"/>
      <c r="T60" s="431"/>
      <c r="U60" s="431"/>
      <c r="V60" s="431"/>
      <c r="W60" s="431"/>
      <c r="X60" s="431"/>
      <c r="Y60" s="431"/>
      <c r="Z60" s="431"/>
      <c r="AA60" s="431"/>
      <c r="AB60" s="431"/>
      <c r="AC60" s="431"/>
      <c r="AD60" s="431"/>
      <c r="AE60" s="431"/>
    </row>
    <row r="61" spans="1:31" ht="15.75" customHeight="1" x14ac:dyDescent="0.25">
      <c r="A61" s="269"/>
      <c r="B61" s="302" t="s">
        <v>365</v>
      </c>
      <c r="C61" s="296">
        <v>6</v>
      </c>
      <c r="D61" s="295" t="s">
        <v>366</v>
      </c>
      <c r="E61" s="297">
        <v>500</v>
      </c>
      <c r="F61" s="297">
        <f t="shared" si="15"/>
        <v>3000</v>
      </c>
      <c r="G61" s="298">
        <f t="shared" si="16"/>
        <v>3000</v>
      </c>
      <c r="H61" s="294"/>
      <c r="I61" s="294"/>
      <c r="J61" s="294"/>
      <c r="K61" s="431"/>
      <c r="L61" s="431"/>
      <c r="M61" s="431"/>
      <c r="N61" s="431"/>
      <c r="O61" s="431"/>
      <c r="P61" s="431"/>
      <c r="Q61" s="431"/>
      <c r="R61" s="431"/>
      <c r="S61" s="431"/>
      <c r="T61" s="431"/>
      <c r="U61" s="431"/>
      <c r="V61" s="431"/>
      <c r="W61" s="431"/>
      <c r="X61" s="431"/>
      <c r="Y61" s="431"/>
      <c r="Z61" s="431"/>
      <c r="AA61" s="431"/>
      <c r="AB61" s="431"/>
      <c r="AC61" s="431"/>
      <c r="AD61" s="431"/>
      <c r="AE61" s="431"/>
    </row>
    <row r="62" spans="1:31" ht="15.75" customHeight="1" x14ac:dyDescent="0.25">
      <c r="A62" s="289" t="s">
        <v>83</v>
      </c>
      <c r="B62" s="423" t="s">
        <v>120</v>
      </c>
      <c r="C62" s="290"/>
      <c r="D62" s="290"/>
      <c r="E62" s="291"/>
      <c r="F62" s="291">
        <f t="shared" ref="F62:G62" si="17">SUM(F63:F65)</f>
        <v>8790</v>
      </c>
      <c r="G62" s="293">
        <f t="shared" si="17"/>
        <v>8790</v>
      </c>
      <c r="H62" s="294"/>
      <c r="I62" s="294"/>
      <c r="J62" s="294"/>
      <c r="K62" s="431"/>
      <c r="L62" s="431"/>
      <c r="M62" s="431"/>
      <c r="N62" s="431"/>
      <c r="O62" s="431"/>
      <c r="P62" s="431"/>
      <c r="Q62" s="431"/>
      <c r="R62" s="431"/>
      <c r="S62" s="431"/>
      <c r="T62" s="431"/>
      <c r="U62" s="431"/>
      <c r="V62" s="431"/>
      <c r="W62" s="431"/>
      <c r="X62" s="431"/>
      <c r="Y62" s="431"/>
      <c r="Z62" s="431"/>
      <c r="AA62" s="431"/>
      <c r="AB62" s="431"/>
      <c r="AC62" s="431"/>
      <c r="AD62" s="431"/>
      <c r="AE62" s="431"/>
    </row>
    <row r="63" spans="1:31" ht="15.75" customHeight="1" x14ac:dyDescent="0.25">
      <c r="A63" s="269"/>
      <c r="B63" s="302" t="s">
        <v>367</v>
      </c>
      <c r="C63" s="296">
        <v>6</v>
      </c>
      <c r="D63" s="295" t="s">
        <v>113</v>
      </c>
      <c r="E63" s="297">
        <v>565</v>
      </c>
      <c r="F63" s="297">
        <f t="shared" ref="F63:F65" si="18">C63*E63</f>
        <v>3390</v>
      </c>
      <c r="G63" s="298">
        <f t="shared" ref="G63:G65" si="19">C63*E63</f>
        <v>3390</v>
      </c>
      <c r="H63" s="294"/>
      <c r="I63" s="294"/>
      <c r="J63" s="294"/>
      <c r="K63" s="431"/>
      <c r="L63" s="431"/>
      <c r="M63" s="431"/>
      <c r="N63" s="431"/>
      <c r="O63" s="431"/>
      <c r="P63" s="431"/>
      <c r="Q63" s="431"/>
      <c r="R63" s="431"/>
      <c r="S63" s="431"/>
      <c r="T63" s="431"/>
      <c r="U63" s="431"/>
      <c r="V63" s="431"/>
      <c r="W63" s="431"/>
      <c r="X63" s="431"/>
      <c r="Y63" s="431"/>
      <c r="Z63" s="431"/>
      <c r="AA63" s="431"/>
      <c r="AB63" s="431"/>
      <c r="AC63" s="431"/>
      <c r="AD63" s="431"/>
      <c r="AE63" s="431"/>
    </row>
    <row r="64" spans="1:31" ht="15.75" customHeight="1" x14ac:dyDescent="0.25">
      <c r="A64" s="269"/>
      <c r="B64" s="302" t="s">
        <v>368</v>
      </c>
      <c r="C64" s="296">
        <v>6</v>
      </c>
      <c r="D64" s="295" t="s">
        <v>113</v>
      </c>
      <c r="E64" s="297">
        <v>200</v>
      </c>
      <c r="F64" s="297">
        <f t="shared" si="18"/>
        <v>1200</v>
      </c>
      <c r="G64" s="298">
        <f t="shared" si="19"/>
        <v>1200</v>
      </c>
      <c r="H64" s="294"/>
      <c r="I64" s="294"/>
      <c r="J64" s="294"/>
      <c r="K64" s="476"/>
      <c r="L64" s="431"/>
      <c r="M64" s="431"/>
      <c r="N64" s="431"/>
      <c r="O64" s="431"/>
      <c r="P64" s="431"/>
      <c r="Q64" s="431"/>
      <c r="R64" s="431"/>
      <c r="S64" s="431"/>
      <c r="T64" s="431"/>
      <c r="U64" s="431"/>
      <c r="V64" s="431"/>
      <c r="W64" s="431"/>
      <c r="X64" s="431"/>
      <c r="Y64" s="431"/>
      <c r="Z64" s="431"/>
      <c r="AA64" s="431"/>
      <c r="AB64" s="431"/>
      <c r="AC64" s="431"/>
      <c r="AD64" s="431"/>
      <c r="AE64" s="431"/>
    </row>
    <row r="65" spans="1:31" ht="15.75" customHeight="1" x14ac:dyDescent="0.25">
      <c r="A65" s="269"/>
      <c r="B65" s="302" t="s">
        <v>369</v>
      </c>
      <c r="C65" s="296">
        <v>6</v>
      </c>
      <c r="D65" s="295" t="s">
        <v>113</v>
      </c>
      <c r="E65" s="297">
        <v>700</v>
      </c>
      <c r="F65" s="297">
        <f t="shared" si="18"/>
        <v>4200</v>
      </c>
      <c r="G65" s="298">
        <f t="shared" si="19"/>
        <v>4200</v>
      </c>
      <c r="H65" s="294"/>
      <c r="I65" s="294"/>
      <c r="J65" s="294"/>
      <c r="K65" s="431"/>
      <c r="L65" s="431"/>
      <c r="M65" s="431"/>
      <c r="N65" s="431"/>
      <c r="O65" s="431"/>
      <c r="P65" s="431"/>
      <c r="Q65" s="431"/>
      <c r="R65" s="431"/>
      <c r="S65" s="431"/>
      <c r="T65" s="431"/>
      <c r="U65" s="431"/>
      <c r="V65" s="431"/>
      <c r="W65" s="431"/>
      <c r="X65" s="431"/>
      <c r="Y65" s="431"/>
      <c r="Z65" s="431"/>
      <c r="AA65" s="431"/>
      <c r="AB65" s="431"/>
      <c r="AC65" s="431"/>
      <c r="AD65" s="431"/>
      <c r="AE65" s="431"/>
    </row>
    <row r="66" spans="1:31" ht="15.75" customHeight="1" x14ac:dyDescent="0.25">
      <c r="A66" s="289" t="s">
        <v>85</v>
      </c>
      <c r="B66" s="423" t="s">
        <v>126</v>
      </c>
      <c r="C66" s="290"/>
      <c r="D66" s="290"/>
      <c r="E66" s="291"/>
      <c r="F66" s="291">
        <f t="shared" ref="F66:G66" si="20">SUM(F67:F69)</f>
        <v>5040</v>
      </c>
      <c r="G66" s="293">
        <f t="shared" si="20"/>
        <v>5040</v>
      </c>
      <c r="H66" s="294"/>
      <c r="I66" s="294"/>
      <c r="J66" s="294"/>
      <c r="K66" s="431"/>
      <c r="L66" s="431"/>
      <c r="M66" s="431"/>
      <c r="N66" s="431"/>
      <c r="O66" s="431"/>
      <c r="P66" s="431"/>
      <c r="Q66" s="431"/>
      <c r="R66" s="431"/>
      <c r="S66" s="431"/>
      <c r="T66" s="431"/>
      <c r="U66" s="431"/>
      <c r="V66" s="431"/>
      <c r="W66" s="431"/>
      <c r="X66" s="431"/>
      <c r="Y66" s="431"/>
      <c r="Z66" s="431"/>
      <c r="AA66" s="431"/>
      <c r="AB66" s="431"/>
      <c r="AC66" s="431"/>
      <c r="AD66" s="431"/>
      <c r="AE66" s="431"/>
    </row>
    <row r="67" spans="1:31" ht="15.75" customHeight="1" x14ac:dyDescent="0.25">
      <c r="A67" s="269"/>
      <c r="B67" s="302" t="s">
        <v>370</v>
      </c>
      <c r="C67" s="296">
        <v>9</v>
      </c>
      <c r="D67" s="295" t="s">
        <v>113</v>
      </c>
      <c r="E67" s="297">
        <v>400</v>
      </c>
      <c r="F67" s="297">
        <f t="shared" ref="F67:F69" si="21">C67*E67</f>
        <v>3600</v>
      </c>
      <c r="G67" s="298">
        <f t="shared" ref="G67:G69" si="22">C67*E67</f>
        <v>3600</v>
      </c>
      <c r="H67" s="294"/>
      <c r="I67" s="294"/>
      <c r="J67" s="294"/>
      <c r="K67" s="431"/>
      <c r="L67" s="431"/>
      <c r="M67" s="431"/>
      <c r="N67" s="431"/>
      <c r="O67" s="431"/>
      <c r="P67" s="431"/>
      <c r="Q67" s="431"/>
      <c r="R67" s="431"/>
      <c r="S67" s="431"/>
      <c r="T67" s="431"/>
      <c r="U67" s="431"/>
      <c r="V67" s="431"/>
      <c r="W67" s="431"/>
      <c r="X67" s="431"/>
      <c r="Y67" s="431"/>
      <c r="Z67" s="431"/>
      <c r="AA67" s="431"/>
      <c r="AB67" s="431"/>
      <c r="AC67" s="431"/>
      <c r="AD67" s="431"/>
      <c r="AE67" s="431"/>
    </row>
    <row r="68" spans="1:31" ht="19.5" customHeight="1" x14ac:dyDescent="0.25">
      <c r="A68" s="269"/>
      <c r="B68" s="302" t="s">
        <v>371</v>
      </c>
      <c r="C68" s="296">
        <v>12</v>
      </c>
      <c r="D68" s="295" t="s">
        <v>113</v>
      </c>
      <c r="E68" s="297">
        <v>60</v>
      </c>
      <c r="F68" s="297">
        <f t="shared" si="21"/>
        <v>720</v>
      </c>
      <c r="G68" s="298">
        <f t="shared" si="22"/>
        <v>720</v>
      </c>
      <c r="H68" s="294"/>
      <c r="I68" s="294"/>
      <c r="J68" s="294"/>
      <c r="K68" s="431"/>
      <c r="L68" s="431"/>
      <c r="M68" s="431"/>
      <c r="N68" s="431"/>
      <c r="O68" s="431"/>
      <c r="P68" s="431"/>
      <c r="Q68" s="431"/>
      <c r="R68" s="431"/>
      <c r="S68" s="431"/>
      <c r="T68" s="431"/>
      <c r="U68" s="431"/>
      <c r="V68" s="431"/>
      <c r="W68" s="431"/>
      <c r="X68" s="431"/>
      <c r="Y68" s="431"/>
      <c r="Z68" s="431"/>
      <c r="AA68" s="431"/>
      <c r="AB68" s="431"/>
      <c r="AC68" s="431"/>
      <c r="AD68" s="431"/>
      <c r="AE68" s="431"/>
    </row>
    <row r="69" spans="1:31" ht="33" customHeight="1" x14ac:dyDescent="0.25">
      <c r="A69" s="269"/>
      <c r="B69" s="302" t="s">
        <v>372</v>
      </c>
      <c r="C69" s="296">
        <v>6</v>
      </c>
      <c r="D69" s="295" t="s">
        <v>113</v>
      </c>
      <c r="E69" s="297">
        <v>120</v>
      </c>
      <c r="F69" s="297">
        <f t="shared" si="21"/>
        <v>720</v>
      </c>
      <c r="G69" s="298">
        <f t="shared" si="22"/>
        <v>720</v>
      </c>
      <c r="H69" s="294"/>
      <c r="I69" s="294"/>
      <c r="J69" s="294"/>
      <c r="K69" s="431"/>
      <c r="L69" s="431"/>
      <c r="M69" s="431"/>
      <c r="N69" s="431"/>
      <c r="O69" s="431"/>
      <c r="P69" s="431"/>
      <c r="Q69" s="431"/>
      <c r="R69" s="431"/>
      <c r="S69" s="431"/>
      <c r="T69" s="431"/>
      <c r="U69" s="431"/>
      <c r="V69" s="431"/>
      <c r="W69" s="431"/>
      <c r="X69" s="431"/>
      <c r="Y69" s="431"/>
      <c r="Z69" s="431"/>
      <c r="AA69" s="431"/>
      <c r="AB69" s="431"/>
      <c r="AC69" s="431"/>
      <c r="AD69" s="431"/>
      <c r="AE69" s="431"/>
    </row>
    <row r="70" spans="1:31" ht="15.75" customHeight="1" x14ac:dyDescent="0.25">
      <c r="A70" s="303"/>
      <c r="B70" s="425" t="s">
        <v>128</v>
      </c>
      <c r="C70" s="306"/>
      <c r="D70" s="306"/>
      <c r="E70" s="307"/>
      <c r="F70" s="307">
        <f t="shared" ref="F70:G70" si="23">F51+F62+F66</f>
        <v>67535</v>
      </c>
      <c r="G70" s="293">
        <f t="shared" si="23"/>
        <v>67535</v>
      </c>
      <c r="H70" s="294"/>
      <c r="I70" s="294"/>
      <c r="J70" s="294"/>
      <c r="K70" s="431"/>
      <c r="L70" s="431"/>
      <c r="M70" s="431"/>
      <c r="N70" s="431"/>
      <c r="O70" s="431"/>
      <c r="P70" s="431"/>
      <c r="Q70" s="431"/>
      <c r="R70" s="431"/>
      <c r="S70" s="431"/>
      <c r="T70" s="431"/>
      <c r="U70" s="431"/>
      <c r="V70" s="431"/>
      <c r="W70" s="431"/>
      <c r="X70" s="431"/>
      <c r="Y70" s="431"/>
      <c r="Z70" s="431"/>
      <c r="AA70" s="431"/>
      <c r="AB70" s="431"/>
      <c r="AC70" s="431"/>
      <c r="AD70" s="431"/>
      <c r="AE70" s="431"/>
    </row>
    <row r="71" spans="1:31" ht="15.75" customHeight="1" x14ac:dyDescent="0.25">
      <c r="A71" s="308"/>
      <c r="B71" s="426"/>
      <c r="C71" s="311"/>
      <c r="D71" s="311"/>
      <c r="E71" s="312"/>
      <c r="F71" s="312"/>
      <c r="G71" s="298"/>
      <c r="H71" s="294"/>
      <c r="I71" s="294"/>
      <c r="J71" s="294"/>
      <c r="K71" s="431"/>
      <c r="L71" s="431"/>
      <c r="M71" s="431"/>
      <c r="N71" s="431"/>
      <c r="O71" s="431"/>
      <c r="P71" s="431"/>
      <c r="Q71" s="431"/>
      <c r="R71" s="431"/>
      <c r="S71" s="431"/>
      <c r="T71" s="431"/>
      <c r="U71" s="431"/>
      <c r="V71" s="431"/>
      <c r="W71" s="431"/>
      <c r="X71" s="431"/>
      <c r="Y71" s="431"/>
      <c r="Z71" s="431"/>
      <c r="AA71" s="431"/>
      <c r="AB71" s="431"/>
      <c r="AC71" s="431"/>
      <c r="AD71" s="431"/>
      <c r="AE71" s="431"/>
    </row>
    <row r="72" spans="1:31" ht="15.75" customHeight="1" x14ac:dyDescent="0.25">
      <c r="A72" s="289" t="s">
        <v>129</v>
      </c>
      <c r="B72" s="423" t="s">
        <v>130</v>
      </c>
      <c r="C72" s="290"/>
      <c r="D72" s="290"/>
      <c r="E72" s="291"/>
      <c r="F72" s="291">
        <f t="shared" ref="F72:G72" si="24">SUM(F73:F77)</f>
        <v>9931</v>
      </c>
      <c r="G72" s="293">
        <f t="shared" si="24"/>
        <v>9931</v>
      </c>
      <c r="H72" s="294"/>
      <c r="I72" s="294"/>
      <c r="J72" s="294"/>
      <c r="K72" s="431"/>
      <c r="L72" s="431"/>
      <c r="M72" s="431"/>
      <c r="N72" s="431"/>
      <c r="O72" s="431"/>
      <c r="P72" s="431"/>
      <c r="Q72" s="431"/>
      <c r="R72" s="431"/>
      <c r="S72" s="431"/>
      <c r="T72" s="431"/>
      <c r="U72" s="431"/>
      <c r="V72" s="431"/>
      <c r="W72" s="431"/>
      <c r="X72" s="431"/>
      <c r="Y72" s="431"/>
      <c r="Z72" s="431"/>
      <c r="AA72" s="431"/>
      <c r="AB72" s="431"/>
      <c r="AC72" s="431"/>
      <c r="AD72" s="431"/>
      <c r="AE72" s="431"/>
    </row>
    <row r="73" spans="1:31" ht="31.5" customHeight="1" x14ac:dyDescent="0.25">
      <c r="A73" s="313"/>
      <c r="B73" s="314" t="s">
        <v>131</v>
      </c>
      <c r="C73" s="315">
        <v>1</v>
      </c>
      <c r="D73" s="301" t="s">
        <v>113</v>
      </c>
      <c r="E73" s="316">
        <v>4000</v>
      </c>
      <c r="F73" s="297">
        <f t="shared" ref="F73:F77" si="25">C73*E73</f>
        <v>4000</v>
      </c>
      <c r="G73" s="298">
        <f t="shared" ref="G73:G77" si="26">C73*E73</f>
        <v>4000</v>
      </c>
      <c r="H73" s="294"/>
      <c r="I73" s="294"/>
      <c r="J73" s="294"/>
      <c r="K73" s="431"/>
      <c r="L73" s="431"/>
      <c r="M73" s="431"/>
      <c r="N73" s="431"/>
      <c r="O73" s="431"/>
      <c r="P73" s="431"/>
      <c r="Q73" s="431"/>
      <c r="R73" s="431"/>
      <c r="S73" s="431"/>
      <c r="T73" s="431"/>
      <c r="U73" s="431"/>
      <c r="V73" s="431"/>
      <c r="W73" s="431"/>
      <c r="X73" s="431"/>
      <c r="Y73" s="431"/>
      <c r="Z73" s="431"/>
      <c r="AA73" s="431"/>
      <c r="AB73" s="431"/>
      <c r="AC73" s="431"/>
      <c r="AD73" s="431"/>
      <c r="AE73" s="431"/>
    </row>
    <row r="74" spans="1:31" ht="15.75" customHeight="1" x14ac:dyDescent="0.25">
      <c r="A74" s="313"/>
      <c r="B74" s="314" t="s">
        <v>373</v>
      </c>
      <c r="C74" s="315">
        <v>3</v>
      </c>
      <c r="D74" s="301" t="s">
        <v>113</v>
      </c>
      <c r="E74" s="316">
        <v>300</v>
      </c>
      <c r="F74" s="297">
        <f t="shared" si="25"/>
        <v>900</v>
      </c>
      <c r="G74" s="298">
        <f t="shared" si="26"/>
        <v>900</v>
      </c>
      <c r="H74" s="294"/>
      <c r="I74" s="294"/>
      <c r="J74" s="294"/>
      <c r="K74" s="431"/>
      <c r="L74" s="431"/>
      <c r="M74" s="431"/>
      <c r="N74" s="431"/>
      <c r="O74" s="431"/>
      <c r="P74" s="431"/>
      <c r="Q74" s="431"/>
      <c r="R74" s="431"/>
      <c r="S74" s="431"/>
      <c r="T74" s="431"/>
      <c r="U74" s="431"/>
      <c r="V74" s="431"/>
      <c r="W74" s="431"/>
      <c r="X74" s="431"/>
      <c r="Y74" s="431"/>
      <c r="Z74" s="431"/>
      <c r="AA74" s="431"/>
      <c r="AB74" s="431"/>
      <c r="AC74" s="431"/>
      <c r="AD74" s="431"/>
      <c r="AE74" s="431"/>
    </row>
    <row r="75" spans="1:31" ht="15.75" customHeight="1" x14ac:dyDescent="0.25">
      <c r="A75" s="313"/>
      <c r="B75" s="314" t="s">
        <v>374</v>
      </c>
      <c r="C75" s="315">
        <v>1</v>
      </c>
      <c r="D75" s="301" t="s">
        <v>113</v>
      </c>
      <c r="E75" s="316">
        <v>700</v>
      </c>
      <c r="F75" s="297">
        <f t="shared" si="25"/>
        <v>700</v>
      </c>
      <c r="G75" s="298">
        <f t="shared" si="26"/>
        <v>700</v>
      </c>
      <c r="H75" s="294"/>
      <c r="I75" s="294"/>
      <c r="J75" s="294"/>
      <c r="K75" s="431"/>
      <c r="L75" s="431"/>
      <c r="M75" s="431"/>
      <c r="N75" s="431"/>
      <c r="O75" s="431"/>
      <c r="P75" s="431"/>
      <c r="Q75" s="431"/>
      <c r="R75" s="431"/>
      <c r="S75" s="431"/>
      <c r="T75" s="431"/>
      <c r="U75" s="431"/>
      <c r="V75" s="431"/>
      <c r="W75" s="431"/>
      <c r="X75" s="431"/>
      <c r="Y75" s="431"/>
      <c r="Z75" s="431"/>
      <c r="AA75" s="431"/>
      <c r="AB75" s="431"/>
      <c r="AC75" s="431"/>
      <c r="AD75" s="431"/>
      <c r="AE75" s="431"/>
    </row>
    <row r="76" spans="1:31" ht="15.75" customHeight="1" x14ac:dyDescent="0.25">
      <c r="A76" s="313"/>
      <c r="B76" s="314" t="s">
        <v>375</v>
      </c>
      <c r="C76" s="315">
        <v>1</v>
      </c>
      <c r="D76" s="301" t="s">
        <v>113</v>
      </c>
      <c r="E76" s="316">
        <v>3000</v>
      </c>
      <c r="F76" s="297">
        <f t="shared" si="25"/>
        <v>3000</v>
      </c>
      <c r="G76" s="298">
        <f t="shared" si="26"/>
        <v>3000</v>
      </c>
      <c r="H76" s="294"/>
      <c r="I76" s="294"/>
      <c r="J76" s="294"/>
      <c r="K76" s="431"/>
      <c r="L76" s="431"/>
      <c r="M76" s="431"/>
      <c r="N76" s="431"/>
      <c r="O76" s="431"/>
      <c r="P76" s="431"/>
      <c r="Q76" s="431"/>
      <c r="R76" s="431"/>
      <c r="S76" s="431"/>
      <c r="T76" s="431"/>
      <c r="U76" s="431"/>
      <c r="V76" s="431"/>
      <c r="W76" s="431"/>
      <c r="X76" s="431"/>
      <c r="Y76" s="431"/>
      <c r="Z76" s="431"/>
      <c r="AA76" s="431"/>
      <c r="AB76" s="431"/>
      <c r="AC76" s="431"/>
      <c r="AD76" s="431"/>
      <c r="AE76" s="431"/>
    </row>
    <row r="77" spans="1:31" ht="15.75" customHeight="1" x14ac:dyDescent="0.25">
      <c r="A77" s="313"/>
      <c r="B77" s="314" t="s">
        <v>325</v>
      </c>
      <c r="C77" s="315">
        <v>1</v>
      </c>
      <c r="D77" s="301" t="s">
        <v>113</v>
      </c>
      <c r="E77" s="316">
        <v>1331</v>
      </c>
      <c r="F77" s="297">
        <f t="shared" si="25"/>
        <v>1331</v>
      </c>
      <c r="G77" s="298">
        <f t="shared" si="26"/>
        <v>1331</v>
      </c>
      <c r="H77" s="294"/>
      <c r="I77" s="294"/>
      <c r="J77" s="294"/>
      <c r="K77" s="431"/>
      <c r="L77" s="431"/>
      <c r="M77" s="431"/>
      <c r="N77" s="431"/>
      <c r="O77" s="431"/>
      <c r="P77" s="431"/>
      <c r="Q77" s="431"/>
      <c r="R77" s="431"/>
      <c r="S77" s="431"/>
      <c r="T77" s="431"/>
      <c r="U77" s="431"/>
      <c r="V77" s="431"/>
      <c r="W77" s="431"/>
      <c r="X77" s="431"/>
      <c r="Y77" s="431"/>
      <c r="Z77" s="431"/>
      <c r="AA77" s="431"/>
      <c r="AB77" s="431"/>
      <c r="AC77" s="431"/>
      <c r="AD77" s="431"/>
      <c r="AE77" s="431"/>
    </row>
    <row r="78" spans="1:31" ht="15.75" customHeight="1" x14ac:dyDescent="0.25">
      <c r="A78" s="289" t="s">
        <v>137</v>
      </c>
      <c r="B78" s="423" t="s">
        <v>138</v>
      </c>
      <c r="C78" s="290"/>
      <c r="D78" s="290"/>
      <c r="E78" s="291"/>
      <c r="F78" s="291">
        <f t="shared" ref="F78:G78" si="27">F79</f>
        <v>2640</v>
      </c>
      <c r="G78" s="293">
        <f t="shared" si="27"/>
        <v>2640</v>
      </c>
      <c r="H78" s="294"/>
      <c r="I78" s="294"/>
      <c r="J78" s="294"/>
      <c r="K78" s="431"/>
      <c r="L78" s="431"/>
      <c r="M78" s="431"/>
      <c r="N78" s="431"/>
      <c r="O78" s="431"/>
      <c r="P78" s="431"/>
      <c r="Q78" s="431"/>
      <c r="R78" s="431"/>
      <c r="S78" s="431"/>
      <c r="T78" s="431"/>
      <c r="U78" s="431"/>
      <c r="V78" s="431"/>
      <c r="W78" s="431"/>
      <c r="X78" s="431"/>
      <c r="Y78" s="431"/>
      <c r="Z78" s="431"/>
      <c r="AA78" s="431"/>
      <c r="AB78" s="431"/>
      <c r="AC78" s="431"/>
      <c r="AD78" s="431"/>
      <c r="AE78" s="431"/>
    </row>
    <row r="79" spans="1:31" ht="15.75" customHeight="1" x14ac:dyDescent="0.25">
      <c r="A79" s="313"/>
      <c r="B79" s="314" t="s">
        <v>178</v>
      </c>
      <c r="C79" s="315">
        <v>12</v>
      </c>
      <c r="D79" s="301" t="s">
        <v>141</v>
      </c>
      <c r="E79" s="316">
        <v>220</v>
      </c>
      <c r="F79" s="297">
        <f>C79*E79</f>
        <v>2640</v>
      </c>
      <c r="G79" s="298">
        <f>C79*E79</f>
        <v>2640</v>
      </c>
      <c r="H79" s="294"/>
      <c r="I79" s="294"/>
      <c r="J79" s="294"/>
      <c r="K79" s="431"/>
      <c r="L79" s="431"/>
      <c r="M79" s="431"/>
      <c r="N79" s="431"/>
      <c r="O79" s="431"/>
      <c r="P79" s="431"/>
      <c r="Q79" s="431"/>
      <c r="R79" s="431"/>
      <c r="S79" s="431"/>
      <c r="T79" s="431"/>
      <c r="U79" s="431"/>
      <c r="V79" s="431"/>
      <c r="W79" s="431"/>
      <c r="X79" s="431"/>
      <c r="Y79" s="431"/>
      <c r="Z79" s="431"/>
      <c r="AA79" s="431"/>
      <c r="AB79" s="431"/>
      <c r="AC79" s="431"/>
      <c r="AD79" s="431"/>
      <c r="AE79" s="431"/>
    </row>
    <row r="80" spans="1:31" ht="15.75" customHeight="1" x14ac:dyDescent="0.25">
      <c r="A80" s="433"/>
      <c r="B80" s="430"/>
      <c r="C80" s="431"/>
      <c r="D80" s="431"/>
      <c r="E80" s="431"/>
      <c r="F80" s="431"/>
      <c r="G80" s="432"/>
      <c r="H80" s="431"/>
      <c r="I80" s="431"/>
      <c r="J80" s="431"/>
      <c r="K80" s="431"/>
      <c r="L80" s="431"/>
      <c r="M80" s="431"/>
      <c r="N80" s="431"/>
      <c r="O80" s="431"/>
      <c r="P80" s="431"/>
      <c r="Q80" s="431"/>
      <c r="R80" s="431"/>
      <c r="S80" s="431"/>
      <c r="T80" s="431"/>
      <c r="U80" s="431"/>
      <c r="V80" s="431"/>
      <c r="W80" s="431"/>
      <c r="X80" s="431"/>
      <c r="Y80" s="431"/>
      <c r="Z80" s="431"/>
      <c r="AA80" s="431"/>
      <c r="AB80" s="431"/>
      <c r="AC80" s="431"/>
      <c r="AD80" s="431"/>
      <c r="AE80" s="431"/>
    </row>
    <row r="81" spans="1:31" ht="15.75" customHeight="1" x14ac:dyDescent="0.25">
      <c r="A81" s="433"/>
      <c r="B81" s="430"/>
      <c r="C81" s="431"/>
      <c r="D81" s="431"/>
      <c r="E81" s="431"/>
      <c r="F81" s="431"/>
      <c r="G81" s="432"/>
      <c r="H81" s="431"/>
      <c r="I81" s="431"/>
      <c r="J81" s="431"/>
      <c r="K81" s="431"/>
      <c r="L81" s="431"/>
      <c r="M81" s="431"/>
      <c r="N81" s="431"/>
      <c r="O81" s="431"/>
      <c r="P81" s="431"/>
      <c r="Q81" s="431"/>
      <c r="R81" s="431"/>
      <c r="S81" s="431"/>
      <c r="T81" s="431"/>
      <c r="U81" s="431"/>
      <c r="V81" s="431"/>
      <c r="W81" s="431"/>
      <c r="X81" s="431"/>
      <c r="Y81" s="431"/>
      <c r="Z81" s="431"/>
      <c r="AA81" s="431"/>
      <c r="AB81" s="431"/>
      <c r="AC81" s="431"/>
      <c r="AD81" s="431"/>
      <c r="AE81" s="431"/>
    </row>
    <row r="82" spans="1:31" ht="15.75" customHeight="1" x14ac:dyDescent="0.25">
      <c r="A82" s="1033" t="s">
        <v>376</v>
      </c>
      <c r="B82" s="987"/>
      <c r="C82" s="987"/>
      <c r="D82" s="987"/>
      <c r="E82" s="987"/>
      <c r="F82" s="987"/>
      <c r="G82" s="987"/>
      <c r="H82" s="987"/>
      <c r="I82" s="987"/>
      <c r="J82" s="985"/>
      <c r="K82" s="431"/>
      <c r="L82" s="431"/>
      <c r="M82" s="431"/>
      <c r="N82" s="431"/>
      <c r="O82" s="431"/>
      <c r="P82" s="431"/>
      <c r="Q82" s="431"/>
      <c r="R82" s="431"/>
      <c r="S82" s="431"/>
      <c r="T82" s="431"/>
      <c r="U82" s="431"/>
      <c r="V82" s="431"/>
      <c r="W82" s="431"/>
      <c r="X82" s="431"/>
      <c r="Y82" s="431"/>
      <c r="Z82" s="431"/>
      <c r="AA82" s="431"/>
      <c r="AB82" s="431"/>
      <c r="AC82" s="431"/>
      <c r="AD82" s="431"/>
      <c r="AE82" s="431"/>
    </row>
    <row r="83" spans="1:31" ht="15.75" customHeight="1" x14ac:dyDescent="0.25">
      <c r="A83" s="1011" t="s">
        <v>92</v>
      </c>
      <c r="B83" s="987"/>
      <c r="C83" s="987"/>
      <c r="D83" s="987"/>
      <c r="E83" s="987"/>
      <c r="F83" s="985"/>
      <c r="G83" s="467"/>
      <c r="H83" s="1012" t="s">
        <v>93</v>
      </c>
      <c r="I83" s="990"/>
      <c r="J83" s="991"/>
      <c r="K83" s="431"/>
      <c r="L83" s="431"/>
      <c r="M83" s="431"/>
      <c r="N83" s="431"/>
      <c r="O83" s="431"/>
      <c r="P83" s="431"/>
      <c r="Q83" s="431"/>
      <c r="R83" s="431"/>
      <c r="S83" s="431"/>
      <c r="T83" s="431"/>
      <c r="U83" s="431"/>
      <c r="V83" s="431"/>
      <c r="W83" s="431"/>
      <c r="X83" s="431"/>
      <c r="Y83" s="431"/>
      <c r="Z83" s="431"/>
      <c r="AA83" s="431"/>
      <c r="AB83" s="431"/>
      <c r="AC83" s="431"/>
      <c r="AD83" s="431"/>
      <c r="AE83" s="431"/>
    </row>
    <row r="84" spans="1:31" ht="15.75" customHeight="1" x14ac:dyDescent="0.25">
      <c r="A84" s="279" t="s">
        <v>94</v>
      </c>
      <c r="B84" s="411" t="s">
        <v>95</v>
      </c>
      <c r="C84" s="280" t="s">
        <v>96</v>
      </c>
      <c r="D84" s="280" t="s">
        <v>97</v>
      </c>
      <c r="E84" s="280" t="s">
        <v>98</v>
      </c>
      <c r="F84" s="281" t="s">
        <v>99</v>
      </c>
      <c r="G84" s="320"/>
      <c r="H84" s="283" t="s">
        <v>101</v>
      </c>
      <c r="I84" s="283" t="s">
        <v>102</v>
      </c>
      <c r="J84" s="283" t="s">
        <v>103</v>
      </c>
      <c r="K84" s="431"/>
      <c r="L84" s="431"/>
      <c r="M84" s="431"/>
      <c r="N84" s="431"/>
      <c r="O84" s="431"/>
      <c r="P84" s="431"/>
      <c r="Q84" s="431"/>
      <c r="R84" s="431"/>
      <c r="S84" s="431"/>
      <c r="T84" s="431"/>
      <c r="U84" s="431"/>
      <c r="V84" s="431"/>
      <c r="W84" s="431"/>
      <c r="X84" s="431"/>
      <c r="Y84" s="431"/>
      <c r="Z84" s="431"/>
      <c r="AA84" s="431"/>
      <c r="AB84" s="431"/>
      <c r="AC84" s="431"/>
      <c r="AD84" s="431"/>
      <c r="AE84" s="431"/>
    </row>
    <row r="85" spans="1:31" ht="15.75" customHeight="1" x14ac:dyDescent="0.25">
      <c r="A85" s="468"/>
      <c r="B85" s="425" t="s">
        <v>104</v>
      </c>
      <c r="C85" s="469"/>
      <c r="D85" s="469"/>
      <c r="E85" s="470"/>
      <c r="F85" s="229">
        <f>F97+F99+F104</f>
        <v>32777</v>
      </c>
      <c r="G85" s="471">
        <f>G86+G91+G94+G99+G104</f>
        <v>32777</v>
      </c>
      <c r="H85" s="229">
        <v>6555</v>
      </c>
      <c r="I85" s="229">
        <v>12833</v>
      </c>
      <c r="J85" s="229">
        <v>13389</v>
      </c>
      <c r="K85" s="431"/>
      <c r="L85" s="431"/>
      <c r="M85" s="431"/>
      <c r="N85" s="431"/>
      <c r="O85" s="431"/>
      <c r="P85" s="431"/>
      <c r="Q85" s="431"/>
      <c r="R85" s="431"/>
      <c r="S85" s="431"/>
      <c r="T85" s="431"/>
      <c r="U85" s="431"/>
      <c r="V85" s="431"/>
      <c r="W85" s="431"/>
      <c r="X85" s="431"/>
      <c r="Y85" s="431"/>
      <c r="Z85" s="431"/>
      <c r="AA85" s="431"/>
      <c r="AB85" s="431"/>
      <c r="AC85" s="431"/>
      <c r="AD85" s="431"/>
      <c r="AE85" s="431"/>
    </row>
    <row r="86" spans="1:31" ht="15.75" customHeight="1" x14ac:dyDescent="0.25">
      <c r="A86" s="289" t="s">
        <v>82</v>
      </c>
      <c r="B86" s="423" t="s">
        <v>105</v>
      </c>
      <c r="C86" s="290"/>
      <c r="D86" s="290"/>
      <c r="E86" s="291"/>
      <c r="F86" s="292">
        <f t="shared" ref="F86:G86" si="28">SUM(F87:F90)</f>
        <v>15450</v>
      </c>
      <c r="G86" s="293">
        <f t="shared" si="28"/>
        <v>15450</v>
      </c>
      <c r="H86" s="294"/>
      <c r="I86" s="294"/>
      <c r="J86" s="294"/>
      <c r="K86" s="431"/>
      <c r="L86" s="431"/>
      <c r="M86" s="431"/>
      <c r="N86" s="431"/>
      <c r="O86" s="431"/>
      <c r="P86" s="431"/>
      <c r="Q86" s="431"/>
      <c r="R86" s="431"/>
      <c r="S86" s="431"/>
      <c r="T86" s="431"/>
      <c r="U86" s="431"/>
      <c r="V86" s="431"/>
      <c r="W86" s="431"/>
      <c r="X86" s="431"/>
      <c r="Y86" s="431"/>
      <c r="Z86" s="431"/>
      <c r="AA86" s="431"/>
      <c r="AB86" s="431"/>
      <c r="AC86" s="431"/>
      <c r="AD86" s="431"/>
      <c r="AE86" s="431"/>
    </row>
    <row r="87" spans="1:31" ht="15.75" customHeight="1" x14ac:dyDescent="0.25">
      <c r="A87" s="269"/>
      <c r="B87" s="302" t="s">
        <v>377</v>
      </c>
      <c r="C87" s="296">
        <v>1</v>
      </c>
      <c r="D87" s="295" t="s">
        <v>113</v>
      </c>
      <c r="E87" s="297">
        <v>2200</v>
      </c>
      <c r="F87" s="297">
        <f t="shared" ref="F87:F90" si="29">C87*E87</f>
        <v>2200</v>
      </c>
      <c r="G87" s="298">
        <f t="shared" ref="G87:G90" si="30">C87*E87</f>
        <v>2200</v>
      </c>
      <c r="H87" s="294"/>
      <c r="I87" s="294"/>
      <c r="J87" s="294"/>
      <c r="K87" s="431"/>
      <c r="L87" s="431"/>
      <c r="M87" s="431"/>
      <c r="N87" s="431"/>
      <c r="O87" s="431"/>
      <c r="P87" s="431"/>
      <c r="Q87" s="431"/>
      <c r="R87" s="431"/>
      <c r="S87" s="431"/>
      <c r="T87" s="431"/>
      <c r="U87" s="431"/>
      <c r="V87" s="431"/>
      <c r="W87" s="431"/>
      <c r="X87" s="431"/>
      <c r="Y87" s="431"/>
      <c r="Z87" s="431"/>
      <c r="AA87" s="431"/>
      <c r="AB87" s="431"/>
      <c r="AC87" s="431"/>
      <c r="AD87" s="431"/>
      <c r="AE87" s="431"/>
    </row>
    <row r="88" spans="1:31" ht="15.75" customHeight="1" x14ac:dyDescent="0.25">
      <c r="A88" s="269"/>
      <c r="B88" s="302" t="s">
        <v>378</v>
      </c>
      <c r="C88" s="296">
        <v>10</v>
      </c>
      <c r="D88" s="295" t="s">
        <v>107</v>
      </c>
      <c r="E88" s="297">
        <v>500</v>
      </c>
      <c r="F88" s="297">
        <f t="shared" si="29"/>
        <v>5000</v>
      </c>
      <c r="G88" s="298">
        <f t="shared" si="30"/>
        <v>5000</v>
      </c>
      <c r="H88" s="294"/>
      <c r="I88" s="294"/>
      <c r="J88" s="294"/>
      <c r="K88" s="431"/>
      <c r="L88" s="431"/>
      <c r="M88" s="431"/>
      <c r="N88" s="431"/>
      <c r="O88" s="431"/>
      <c r="P88" s="431"/>
      <c r="Q88" s="431"/>
      <c r="R88" s="431"/>
      <c r="S88" s="431"/>
      <c r="T88" s="431"/>
      <c r="U88" s="431"/>
      <c r="V88" s="431"/>
      <c r="W88" s="431"/>
      <c r="X88" s="431"/>
      <c r="Y88" s="431"/>
      <c r="Z88" s="431"/>
      <c r="AA88" s="431"/>
      <c r="AB88" s="431"/>
      <c r="AC88" s="431"/>
      <c r="AD88" s="431"/>
      <c r="AE88" s="431"/>
    </row>
    <row r="89" spans="1:31" ht="15.75" customHeight="1" x14ac:dyDescent="0.25">
      <c r="A89" s="269"/>
      <c r="B89" s="314" t="s">
        <v>379</v>
      </c>
      <c r="C89" s="296">
        <v>7</v>
      </c>
      <c r="D89" s="295" t="s">
        <v>107</v>
      </c>
      <c r="E89" s="297">
        <v>250</v>
      </c>
      <c r="F89" s="297">
        <f t="shared" si="29"/>
        <v>1750</v>
      </c>
      <c r="G89" s="298">
        <f t="shared" si="30"/>
        <v>1750</v>
      </c>
      <c r="H89" s="294"/>
      <c r="I89" s="294"/>
      <c r="J89" s="294"/>
      <c r="K89" s="431"/>
      <c r="L89" s="431"/>
      <c r="M89" s="431"/>
      <c r="N89" s="431"/>
      <c r="O89" s="431"/>
      <c r="P89" s="431"/>
      <c r="Q89" s="431"/>
      <c r="R89" s="431"/>
      <c r="S89" s="431"/>
      <c r="T89" s="431"/>
      <c r="U89" s="431"/>
      <c r="V89" s="431"/>
      <c r="W89" s="431"/>
      <c r="X89" s="431"/>
      <c r="Y89" s="431"/>
      <c r="Z89" s="431"/>
      <c r="AA89" s="431"/>
      <c r="AB89" s="431"/>
      <c r="AC89" s="431"/>
      <c r="AD89" s="431"/>
      <c r="AE89" s="431"/>
    </row>
    <row r="90" spans="1:31" ht="15.75" customHeight="1" x14ac:dyDescent="0.25">
      <c r="A90" s="269"/>
      <c r="B90" s="314" t="s">
        <v>380</v>
      </c>
      <c r="C90" s="296">
        <v>1</v>
      </c>
      <c r="D90" s="295" t="s">
        <v>113</v>
      </c>
      <c r="E90" s="297">
        <v>6500</v>
      </c>
      <c r="F90" s="297">
        <f t="shared" si="29"/>
        <v>6500</v>
      </c>
      <c r="G90" s="298">
        <f t="shared" si="30"/>
        <v>6500</v>
      </c>
      <c r="H90" s="294"/>
      <c r="I90" s="294"/>
      <c r="J90" s="294"/>
      <c r="K90" s="431"/>
      <c r="L90" s="431"/>
      <c r="M90" s="431"/>
      <c r="N90" s="431"/>
      <c r="O90" s="431"/>
      <c r="P90" s="431"/>
      <c r="Q90" s="431"/>
      <c r="R90" s="431"/>
      <c r="S90" s="431"/>
      <c r="T90" s="431"/>
      <c r="U90" s="431"/>
      <c r="V90" s="431"/>
      <c r="W90" s="431"/>
      <c r="X90" s="431"/>
      <c r="Y90" s="431"/>
      <c r="Z90" s="431"/>
      <c r="AA90" s="431"/>
      <c r="AB90" s="431"/>
      <c r="AC90" s="431"/>
      <c r="AD90" s="431"/>
      <c r="AE90" s="431"/>
    </row>
    <row r="91" spans="1:31" ht="15.75" customHeight="1" x14ac:dyDescent="0.25">
      <c r="A91" s="289" t="s">
        <v>83</v>
      </c>
      <c r="B91" s="423" t="s">
        <v>120</v>
      </c>
      <c r="C91" s="290"/>
      <c r="D91" s="290"/>
      <c r="E91" s="291"/>
      <c r="F91" s="291">
        <f t="shared" ref="F91:G91" si="31">SUM(F92:F93)</f>
        <v>8000</v>
      </c>
      <c r="G91" s="293">
        <f t="shared" si="31"/>
        <v>8000</v>
      </c>
      <c r="H91" s="294"/>
      <c r="I91" s="294"/>
      <c r="J91" s="294"/>
      <c r="K91" s="431"/>
      <c r="L91" s="431"/>
      <c r="M91" s="431"/>
      <c r="N91" s="431"/>
      <c r="O91" s="431"/>
      <c r="P91" s="431"/>
      <c r="Q91" s="431"/>
      <c r="R91" s="431"/>
      <c r="S91" s="431"/>
      <c r="T91" s="431"/>
      <c r="U91" s="431"/>
      <c r="V91" s="431"/>
      <c r="W91" s="431"/>
      <c r="X91" s="431"/>
      <c r="Y91" s="431"/>
      <c r="Z91" s="431"/>
      <c r="AA91" s="431"/>
      <c r="AB91" s="431"/>
      <c r="AC91" s="431"/>
      <c r="AD91" s="431"/>
      <c r="AE91" s="431"/>
    </row>
    <row r="92" spans="1:31" ht="42" customHeight="1" x14ac:dyDescent="0.25">
      <c r="A92" s="269"/>
      <c r="B92" s="314" t="s">
        <v>381</v>
      </c>
      <c r="C92" s="296">
        <v>5</v>
      </c>
      <c r="D92" s="295" t="s">
        <v>113</v>
      </c>
      <c r="E92" s="297">
        <v>800</v>
      </c>
      <c r="F92" s="297">
        <f t="shared" ref="F92:F93" si="32">C92*E92</f>
        <v>4000</v>
      </c>
      <c r="G92" s="298">
        <f t="shared" ref="G92:G93" si="33">C92*E92</f>
        <v>4000</v>
      </c>
      <c r="H92" s="294"/>
      <c r="I92" s="294"/>
      <c r="J92" s="294"/>
      <c r="K92" s="431"/>
      <c r="L92" s="431"/>
      <c r="M92" s="431"/>
      <c r="N92" s="431"/>
      <c r="O92" s="431"/>
      <c r="P92" s="431"/>
      <c r="Q92" s="431"/>
      <c r="R92" s="431"/>
      <c r="S92" s="431"/>
      <c r="T92" s="431"/>
      <c r="U92" s="431"/>
      <c r="V92" s="431"/>
      <c r="W92" s="431"/>
      <c r="X92" s="431"/>
      <c r="Y92" s="431"/>
      <c r="Z92" s="431"/>
      <c r="AA92" s="431"/>
      <c r="AB92" s="431"/>
      <c r="AC92" s="431"/>
      <c r="AD92" s="431"/>
      <c r="AE92" s="431"/>
    </row>
    <row r="93" spans="1:31" ht="69" x14ac:dyDescent="0.25">
      <c r="A93" s="269"/>
      <c r="B93" s="302" t="s">
        <v>382</v>
      </c>
      <c r="C93" s="296">
        <v>1</v>
      </c>
      <c r="D93" s="295" t="s">
        <v>113</v>
      </c>
      <c r="E93" s="297">
        <v>4000</v>
      </c>
      <c r="F93" s="297">
        <f t="shared" si="32"/>
        <v>4000</v>
      </c>
      <c r="G93" s="298">
        <f t="shared" si="33"/>
        <v>4000</v>
      </c>
      <c r="H93" s="294"/>
      <c r="I93" s="294"/>
      <c r="J93" s="294"/>
      <c r="K93" s="431"/>
      <c r="L93" s="431"/>
      <c r="M93" s="431"/>
      <c r="N93" s="431"/>
      <c r="O93" s="431"/>
      <c r="P93" s="431"/>
      <c r="Q93" s="431"/>
      <c r="R93" s="431"/>
      <c r="S93" s="431"/>
      <c r="T93" s="431"/>
      <c r="U93" s="431"/>
      <c r="V93" s="431"/>
      <c r="W93" s="431"/>
      <c r="X93" s="431"/>
      <c r="Y93" s="431"/>
      <c r="Z93" s="431"/>
      <c r="AA93" s="431"/>
      <c r="AB93" s="431"/>
      <c r="AC93" s="431"/>
      <c r="AD93" s="431"/>
      <c r="AE93" s="431"/>
    </row>
    <row r="94" spans="1:31" ht="15.75" customHeight="1" x14ac:dyDescent="0.25">
      <c r="A94" s="289" t="s">
        <v>85</v>
      </c>
      <c r="B94" s="423" t="s">
        <v>126</v>
      </c>
      <c r="C94" s="290"/>
      <c r="D94" s="290"/>
      <c r="E94" s="291"/>
      <c r="F94" s="291">
        <f t="shared" ref="F94:G94" si="34">SUM(F95:F96)</f>
        <v>4250</v>
      </c>
      <c r="G94" s="293">
        <f t="shared" si="34"/>
        <v>4250</v>
      </c>
      <c r="H94" s="294"/>
      <c r="I94" s="294"/>
      <c r="J94" s="294"/>
      <c r="K94" s="431"/>
      <c r="L94" s="431"/>
      <c r="M94" s="431"/>
      <c r="N94" s="431"/>
      <c r="O94" s="431"/>
      <c r="P94" s="431"/>
      <c r="Q94" s="431"/>
      <c r="R94" s="431"/>
      <c r="S94" s="431"/>
      <c r="T94" s="431"/>
      <c r="U94" s="431"/>
      <c r="V94" s="431"/>
      <c r="W94" s="431"/>
      <c r="X94" s="431"/>
      <c r="Y94" s="431"/>
      <c r="Z94" s="431"/>
      <c r="AA94" s="431"/>
      <c r="AB94" s="431"/>
      <c r="AC94" s="431"/>
      <c r="AD94" s="431"/>
      <c r="AE94" s="431"/>
    </row>
    <row r="95" spans="1:31" ht="31.5" customHeight="1" x14ac:dyDescent="0.25">
      <c r="A95" s="269"/>
      <c r="B95" s="314" t="s">
        <v>383</v>
      </c>
      <c r="C95" s="296">
        <v>10</v>
      </c>
      <c r="D95" s="295" t="s">
        <v>384</v>
      </c>
      <c r="E95" s="297">
        <v>121</v>
      </c>
      <c r="F95" s="297">
        <f t="shared" ref="F95:F96" si="35">C95*E95</f>
        <v>1210</v>
      </c>
      <c r="G95" s="298">
        <f t="shared" ref="G95:G96" si="36">C95*E95</f>
        <v>1210</v>
      </c>
      <c r="H95" s="294"/>
      <c r="I95" s="294"/>
      <c r="J95" s="294"/>
      <c r="K95" s="431"/>
      <c r="L95" s="431"/>
      <c r="M95" s="431"/>
      <c r="N95" s="431"/>
      <c r="O95" s="431"/>
      <c r="P95" s="431"/>
      <c r="Q95" s="431"/>
      <c r="R95" s="431"/>
      <c r="S95" s="431"/>
      <c r="T95" s="431"/>
      <c r="U95" s="431"/>
      <c r="V95" s="431"/>
      <c r="W95" s="431"/>
      <c r="X95" s="431"/>
      <c r="Y95" s="431"/>
      <c r="Z95" s="431"/>
      <c r="AA95" s="431"/>
      <c r="AB95" s="431"/>
      <c r="AC95" s="431"/>
      <c r="AD95" s="431"/>
      <c r="AE95" s="431"/>
    </row>
    <row r="96" spans="1:31" ht="48" customHeight="1" x14ac:dyDescent="0.25">
      <c r="A96" s="269"/>
      <c r="B96" s="314" t="s">
        <v>385</v>
      </c>
      <c r="C96" s="296">
        <v>40</v>
      </c>
      <c r="D96" s="295" t="s">
        <v>386</v>
      </c>
      <c r="E96" s="297">
        <v>76</v>
      </c>
      <c r="F96" s="297">
        <f t="shared" si="35"/>
        <v>3040</v>
      </c>
      <c r="G96" s="298">
        <f t="shared" si="36"/>
        <v>3040</v>
      </c>
      <c r="H96" s="294"/>
      <c r="I96" s="294"/>
      <c r="J96" s="294"/>
      <c r="K96" s="431"/>
      <c r="L96" s="431"/>
      <c r="M96" s="431"/>
      <c r="N96" s="431"/>
      <c r="O96" s="431"/>
      <c r="P96" s="431"/>
      <c r="Q96" s="431"/>
      <c r="R96" s="431"/>
      <c r="S96" s="431"/>
      <c r="T96" s="431"/>
      <c r="U96" s="431"/>
      <c r="V96" s="431"/>
      <c r="W96" s="431"/>
      <c r="X96" s="431"/>
      <c r="Y96" s="431"/>
      <c r="Z96" s="431"/>
      <c r="AA96" s="431"/>
      <c r="AB96" s="431"/>
      <c r="AC96" s="431"/>
      <c r="AD96" s="431"/>
      <c r="AE96" s="431"/>
    </row>
    <row r="97" spans="1:31" ht="15.75" customHeight="1" x14ac:dyDescent="0.25">
      <c r="A97" s="303"/>
      <c r="B97" s="425" t="s">
        <v>128</v>
      </c>
      <c r="C97" s="306"/>
      <c r="D97" s="306"/>
      <c r="E97" s="307"/>
      <c r="F97" s="307">
        <f t="shared" ref="F97:G97" si="37">F86+F91+F94</f>
        <v>27700</v>
      </c>
      <c r="G97" s="293">
        <f t="shared" si="37"/>
        <v>27700</v>
      </c>
      <c r="H97" s="294"/>
      <c r="I97" s="294"/>
      <c r="J97" s="294"/>
      <c r="K97" s="431"/>
      <c r="L97" s="431"/>
      <c r="M97" s="431"/>
      <c r="N97" s="431"/>
      <c r="O97" s="431"/>
      <c r="P97" s="431"/>
      <c r="Q97" s="431"/>
      <c r="R97" s="431"/>
      <c r="S97" s="431"/>
      <c r="T97" s="431"/>
      <c r="U97" s="431"/>
      <c r="V97" s="431"/>
      <c r="W97" s="431"/>
      <c r="X97" s="431"/>
      <c r="Y97" s="431"/>
      <c r="Z97" s="431"/>
      <c r="AA97" s="431"/>
      <c r="AB97" s="431"/>
      <c r="AC97" s="431"/>
      <c r="AD97" s="431"/>
      <c r="AE97" s="431"/>
    </row>
    <row r="98" spans="1:31" ht="15.75" customHeight="1" x14ac:dyDescent="0.25">
      <c r="A98" s="308"/>
      <c r="B98" s="426"/>
      <c r="C98" s="311"/>
      <c r="D98" s="311"/>
      <c r="E98" s="312"/>
      <c r="F98" s="312"/>
      <c r="G98" s="298"/>
      <c r="H98" s="294"/>
      <c r="I98" s="294"/>
      <c r="J98" s="294"/>
      <c r="K98" s="431"/>
      <c r="L98" s="431"/>
      <c r="M98" s="431"/>
      <c r="N98" s="431"/>
      <c r="O98" s="431"/>
      <c r="P98" s="431"/>
      <c r="Q98" s="431"/>
      <c r="R98" s="431"/>
      <c r="S98" s="431"/>
      <c r="T98" s="431"/>
      <c r="U98" s="431"/>
      <c r="V98" s="431"/>
      <c r="W98" s="431"/>
      <c r="X98" s="431"/>
      <c r="Y98" s="431"/>
      <c r="Z98" s="431"/>
      <c r="AA98" s="431"/>
      <c r="AB98" s="431"/>
      <c r="AC98" s="431"/>
      <c r="AD98" s="431"/>
      <c r="AE98" s="431"/>
    </row>
    <row r="99" spans="1:31" ht="15.75" customHeight="1" x14ac:dyDescent="0.25">
      <c r="A99" s="289" t="s">
        <v>129</v>
      </c>
      <c r="B99" s="423" t="s">
        <v>130</v>
      </c>
      <c r="C99" s="290"/>
      <c r="D99" s="290"/>
      <c r="E99" s="291"/>
      <c r="F99" s="291">
        <f t="shared" ref="F99:G99" si="38">SUM(F100:F103)</f>
        <v>3977</v>
      </c>
      <c r="G99" s="293">
        <f t="shared" si="38"/>
        <v>3977</v>
      </c>
      <c r="H99" s="294"/>
      <c r="I99" s="294"/>
      <c r="J99" s="294"/>
      <c r="K99" s="431"/>
      <c r="L99" s="431"/>
      <c r="M99" s="431"/>
      <c r="N99" s="431"/>
      <c r="O99" s="431"/>
      <c r="P99" s="431"/>
      <c r="Q99" s="431"/>
      <c r="R99" s="431"/>
      <c r="S99" s="431"/>
      <c r="T99" s="431"/>
      <c r="U99" s="431"/>
      <c r="V99" s="431"/>
      <c r="W99" s="431"/>
      <c r="X99" s="431"/>
      <c r="Y99" s="431"/>
      <c r="Z99" s="431"/>
      <c r="AA99" s="431"/>
      <c r="AB99" s="431"/>
      <c r="AC99" s="431"/>
      <c r="AD99" s="431"/>
      <c r="AE99" s="431"/>
    </row>
    <row r="100" spans="1:31" ht="27" customHeight="1" x14ac:dyDescent="0.25">
      <c r="A100" s="313"/>
      <c r="B100" s="314" t="s">
        <v>131</v>
      </c>
      <c r="C100" s="315">
        <v>1</v>
      </c>
      <c r="D100" s="301" t="s">
        <v>113</v>
      </c>
      <c r="E100" s="316">
        <v>2000</v>
      </c>
      <c r="F100" s="297">
        <f t="shared" ref="F100:F103" si="39">C100*E100</f>
        <v>2000</v>
      </c>
      <c r="G100" s="298">
        <f t="shared" ref="G100:G103" si="40">C100*E100</f>
        <v>2000</v>
      </c>
      <c r="H100" s="294"/>
      <c r="I100" s="294"/>
      <c r="J100" s="294"/>
      <c r="K100" s="431"/>
      <c r="L100" s="431"/>
      <c r="M100" s="431"/>
      <c r="N100" s="431"/>
      <c r="O100" s="431"/>
      <c r="P100" s="431"/>
      <c r="Q100" s="431"/>
      <c r="R100" s="431"/>
      <c r="S100" s="431"/>
      <c r="T100" s="431"/>
      <c r="U100" s="431"/>
      <c r="V100" s="431"/>
      <c r="W100" s="431"/>
      <c r="X100" s="431"/>
      <c r="Y100" s="431"/>
      <c r="Z100" s="431"/>
      <c r="AA100" s="431"/>
      <c r="AB100" s="431"/>
      <c r="AC100" s="431"/>
      <c r="AD100" s="431"/>
      <c r="AE100" s="431"/>
    </row>
    <row r="101" spans="1:31" ht="15.75" customHeight="1" x14ac:dyDescent="0.25">
      <c r="A101" s="313"/>
      <c r="B101" s="314" t="s">
        <v>373</v>
      </c>
      <c r="C101" s="315">
        <v>3</v>
      </c>
      <c r="D101" s="301" t="s">
        <v>113</v>
      </c>
      <c r="E101" s="316">
        <v>180</v>
      </c>
      <c r="F101" s="297">
        <f t="shared" si="39"/>
        <v>540</v>
      </c>
      <c r="G101" s="298">
        <f t="shared" si="40"/>
        <v>540</v>
      </c>
      <c r="H101" s="294"/>
      <c r="I101" s="294"/>
      <c r="J101" s="294"/>
      <c r="K101" s="431"/>
      <c r="L101" s="431"/>
      <c r="M101" s="431"/>
      <c r="N101" s="431"/>
      <c r="O101" s="431"/>
      <c r="P101" s="431"/>
      <c r="Q101" s="431"/>
      <c r="R101" s="431"/>
      <c r="S101" s="431"/>
      <c r="T101" s="431"/>
      <c r="U101" s="431"/>
      <c r="V101" s="431"/>
      <c r="W101" s="431"/>
      <c r="X101" s="431"/>
      <c r="Y101" s="431"/>
      <c r="Z101" s="431"/>
      <c r="AA101" s="431"/>
      <c r="AB101" s="431"/>
      <c r="AC101" s="431"/>
      <c r="AD101" s="431"/>
      <c r="AE101" s="431"/>
    </row>
    <row r="102" spans="1:31" ht="15.75" customHeight="1" x14ac:dyDescent="0.25">
      <c r="A102" s="313"/>
      <c r="B102" s="314" t="s">
        <v>387</v>
      </c>
      <c r="C102" s="315">
        <v>1</v>
      </c>
      <c r="D102" s="301" t="s">
        <v>113</v>
      </c>
      <c r="E102" s="316">
        <v>900</v>
      </c>
      <c r="F102" s="297">
        <f t="shared" si="39"/>
        <v>900</v>
      </c>
      <c r="G102" s="298">
        <f t="shared" si="40"/>
        <v>900</v>
      </c>
      <c r="H102" s="294"/>
      <c r="I102" s="294"/>
      <c r="J102" s="294"/>
      <c r="K102" s="431"/>
      <c r="L102" s="431"/>
      <c r="M102" s="431"/>
      <c r="N102" s="431"/>
      <c r="O102" s="431"/>
      <c r="P102" s="431"/>
      <c r="Q102" s="431"/>
      <c r="R102" s="431"/>
      <c r="S102" s="431"/>
      <c r="T102" s="431"/>
      <c r="U102" s="431"/>
      <c r="V102" s="431"/>
      <c r="W102" s="431"/>
      <c r="X102" s="431"/>
      <c r="Y102" s="431"/>
      <c r="Z102" s="431"/>
      <c r="AA102" s="431"/>
      <c r="AB102" s="431"/>
      <c r="AC102" s="431"/>
      <c r="AD102" s="431"/>
      <c r="AE102" s="431"/>
    </row>
    <row r="103" spans="1:31" ht="15.75" customHeight="1" x14ac:dyDescent="0.25">
      <c r="A103" s="313"/>
      <c r="B103" s="314" t="s">
        <v>223</v>
      </c>
      <c r="C103" s="315">
        <v>1</v>
      </c>
      <c r="D103" s="301" t="s">
        <v>113</v>
      </c>
      <c r="E103" s="316">
        <v>537</v>
      </c>
      <c r="F103" s="297">
        <f t="shared" si="39"/>
        <v>537</v>
      </c>
      <c r="G103" s="298">
        <f t="shared" si="40"/>
        <v>537</v>
      </c>
      <c r="H103" s="294"/>
      <c r="I103" s="294"/>
      <c r="J103" s="294"/>
      <c r="K103" s="431"/>
      <c r="L103" s="431"/>
      <c r="M103" s="431"/>
      <c r="N103" s="431"/>
      <c r="O103" s="431"/>
      <c r="P103" s="431"/>
      <c r="Q103" s="431"/>
      <c r="R103" s="431"/>
      <c r="S103" s="431"/>
      <c r="T103" s="431"/>
      <c r="U103" s="431"/>
      <c r="V103" s="431"/>
      <c r="W103" s="431"/>
      <c r="X103" s="431"/>
      <c r="Y103" s="431"/>
      <c r="Z103" s="431"/>
      <c r="AA103" s="431"/>
      <c r="AB103" s="431"/>
      <c r="AC103" s="431"/>
      <c r="AD103" s="431"/>
      <c r="AE103" s="431"/>
    </row>
    <row r="104" spans="1:31" ht="15.75" customHeight="1" x14ac:dyDescent="0.25">
      <c r="A104" s="289" t="s">
        <v>137</v>
      </c>
      <c r="B104" s="423" t="s">
        <v>138</v>
      </c>
      <c r="C104" s="290"/>
      <c r="D104" s="290"/>
      <c r="E104" s="291"/>
      <c r="F104" s="291">
        <f t="shared" ref="F104:G104" si="41">F105</f>
        <v>1100</v>
      </c>
      <c r="G104" s="293">
        <f t="shared" si="41"/>
        <v>1100</v>
      </c>
      <c r="H104" s="294"/>
      <c r="I104" s="294"/>
      <c r="J104" s="294"/>
      <c r="K104" s="431"/>
      <c r="L104" s="431"/>
      <c r="M104" s="431"/>
      <c r="N104" s="431"/>
      <c r="O104" s="431"/>
      <c r="P104" s="431"/>
      <c r="Q104" s="431"/>
      <c r="R104" s="431"/>
      <c r="S104" s="431"/>
      <c r="T104" s="431"/>
      <c r="U104" s="431"/>
      <c r="V104" s="431"/>
      <c r="W104" s="431"/>
      <c r="X104" s="431"/>
      <c r="Y104" s="431"/>
      <c r="Z104" s="431"/>
      <c r="AA104" s="431"/>
      <c r="AB104" s="431"/>
      <c r="AC104" s="431"/>
      <c r="AD104" s="431"/>
      <c r="AE104" s="431"/>
    </row>
    <row r="105" spans="1:31" ht="15.75" customHeight="1" x14ac:dyDescent="0.25">
      <c r="A105" s="313"/>
      <c r="B105" s="314" t="s">
        <v>178</v>
      </c>
      <c r="C105" s="315">
        <v>5</v>
      </c>
      <c r="D105" s="301" t="s">
        <v>141</v>
      </c>
      <c r="E105" s="316">
        <v>220</v>
      </c>
      <c r="F105" s="297">
        <f>C105*E105</f>
        <v>1100</v>
      </c>
      <c r="G105" s="298">
        <f>C105*E105</f>
        <v>1100</v>
      </c>
      <c r="H105" s="294"/>
      <c r="I105" s="294"/>
      <c r="J105" s="294"/>
      <c r="K105" s="431"/>
      <c r="L105" s="431"/>
      <c r="M105" s="431"/>
      <c r="N105" s="431"/>
      <c r="O105" s="431"/>
      <c r="P105" s="431"/>
      <c r="Q105" s="431"/>
      <c r="R105" s="431"/>
      <c r="S105" s="431"/>
      <c r="T105" s="431"/>
      <c r="U105" s="431"/>
      <c r="V105" s="431"/>
      <c r="W105" s="431"/>
      <c r="X105" s="431"/>
      <c r="Y105" s="431"/>
      <c r="Z105" s="431"/>
      <c r="AA105" s="431"/>
      <c r="AB105" s="431"/>
      <c r="AC105" s="431"/>
      <c r="AD105" s="431"/>
      <c r="AE105" s="431"/>
    </row>
    <row r="106" spans="1:31" ht="15.75" customHeight="1" x14ac:dyDescent="0.25">
      <c r="A106" s="433"/>
      <c r="B106" s="430"/>
      <c r="C106" s="431"/>
      <c r="D106" s="431"/>
      <c r="E106" s="431"/>
      <c r="F106" s="431"/>
      <c r="G106" s="432"/>
      <c r="H106" s="431"/>
      <c r="I106" s="431"/>
      <c r="J106" s="431"/>
      <c r="K106" s="431"/>
      <c r="L106" s="431"/>
      <c r="M106" s="431"/>
      <c r="N106" s="431"/>
      <c r="O106" s="431"/>
      <c r="P106" s="431"/>
      <c r="Q106" s="431"/>
      <c r="R106" s="431"/>
      <c r="S106" s="431"/>
      <c r="T106" s="431"/>
      <c r="U106" s="431"/>
      <c r="V106" s="431"/>
      <c r="W106" s="431"/>
      <c r="X106" s="431"/>
      <c r="Y106" s="431"/>
      <c r="Z106" s="431"/>
      <c r="AA106" s="431"/>
      <c r="AB106" s="431"/>
      <c r="AC106" s="431"/>
      <c r="AD106" s="431"/>
      <c r="AE106" s="431"/>
    </row>
    <row r="107" spans="1:31" ht="15.75" customHeight="1" x14ac:dyDescent="0.25">
      <c r="A107" s="433"/>
      <c r="B107" s="430"/>
      <c r="C107" s="431"/>
      <c r="D107" s="431"/>
      <c r="E107" s="431"/>
      <c r="F107" s="431"/>
      <c r="G107" s="432"/>
      <c r="H107" s="431"/>
      <c r="I107" s="431"/>
      <c r="J107" s="431"/>
      <c r="K107" s="431"/>
      <c r="L107" s="431"/>
      <c r="M107" s="431"/>
      <c r="N107" s="431"/>
      <c r="O107" s="431"/>
      <c r="P107" s="431"/>
      <c r="Q107" s="431"/>
      <c r="R107" s="431"/>
      <c r="S107" s="431"/>
      <c r="T107" s="431"/>
      <c r="U107" s="431"/>
      <c r="V107" s="431"/>
      <c r="W107" s="431"/>
      <c r="X107" s="431"/>
      <c r="Y107" s="431"/>
      <c r="Z107" s="431"/>
      <c r="AA107" s="431"/>
      <c r="AB107" s="431"/>
      <c r="AC107" s="431"/>
      <c r="AD107" s="431"/>
      <c r="AE107" s="431"/>
    </row>
    <row r="108" spans="1:31" ht="15.75" customHeight="1" x14ac:dyDescent="0.25">
      <c r="A108" s="433"/>
      <c r="B108" s="430"/>
      <c r="C108" s="431"/>
      <c r="D108" s="431"/>
      <c r="E108" s="431"/>
      <c r="F108" s="431"/>
      <c r="G108" s="432"/>
      <c r="H108" s="431"/>
      <c r="I108" s="431"/>
      <c r="J108" s="431"/>
      <c r="K108" s="431"/>
      <c r="L108" s="431"/>
      <c r="M108" s="431"/>
      <c r="N108" s="431"/>
      <c r="O108" s="431"/>
      <c r="P108" s="431"/>
      <c r="Q108" s="431"/>
      <c r="R108" s="431"/>
      <c r="S108" s="431"/>
      <c r="T108" s="431"/>
      <c r="U108" s="431"/>
      <c r="V108" s="431"/>
      <c r="W108" s="431"/>
      <c r="X108" s="431"/>
      <c r="Y108" s="431"/>
      <c r="Z108" s="431"/>
      <c r="AA108" s="431"/>
      <c r="AB108" s="431"/>
      <c r="AC108" s="431"/>
      <c r="AD108" s="431"/>
      <c r="AE108" s="431"/>
    </row>
    <row r="109" spans="1:31" ht="15.75" customHeight="1" x14ac:dyDescent="0.25">
      <c r="A109" s="433"/>
      <c r="B109" s="430"/>
      <c r="C109" s="431"/>
      <c r="D109" s="431"/>
      <c r="E109" s="431"/>
      <c r="F109" s="431"/>
      <c r="G109" s="432"/>
      <c r="H109" s="431"/>
      <c r="I109" s="431"/>
      <c r="J109" s="431"/>
      <c r="K109" s="431"/>
      <c r="L109" s="431"/>
      <c r="M109" s="431"/>
      <c r="N109" s="431"/>
      <c r="O109" s="431"/>
      <c r="P109" s="431"/>
      <c r="Q109" s="431"/>
      <c r="R109" s="431"/>
      <c r="S109" s="431"/>
      <c r="T109" s="431"/>
      <c r="U109" s="431"/>
      <c r="V109" s="431"/>
      <c r="W109" s="431"/>
      <c r="X109" s="431"/>
      <c r="Y109" s="431"/>
      <c r="Z109" s="431"/>
      <c r="AA109" s="431"/>
      <c r="AB109" s="431"/>
      <c r="AC109" s="431"/>
      <c r="AD109" s="431"/>
      <c r="AE109" s="431"/>
    </row>
    <row r="110" spans="1:31" ht="15.75" customHeight="1" x14ac:dyDescent="0.25">
      <c r="A110" s="433"/>
      <c r="B110" s="430"/>
      <c r="C110" s="431"/>
      <c r="D110" s="431"/>
      <c r="E110" s="431"/>
      <c r="F110" s="431"/>
      <c r="G110" s="432"/>
      <c r="H110" s="431"/>
      <c r="I110" s="431"/>
      <c r="J110" s="431"/>
      <c r="K110" s="431"/>
      <c r="L110" s="431"/>
      <c r="M110" s="431"/>
      <c r="N110" s="431"/>
      <c r="O110" s="431"/>
      <c r="P110" s="431"/>
      <c r="Q110" s="431"/>
      <c r="R110" s="431"/>
      <c r="S110" s="431"/>
      <c r="T110" s="431"/>
      <c r="U110" s="431"/>
      <c r="V110" s="431"/>
      <c r="W110" s="431"/>
      <c r="X110" s="431"/>
      <c r="Y110" s="431"/>
      <c r="Z110" s="431"/>
      <c r="AA110" s="431"/>
      <c r="AB110" s="431"/>
      <c r="AC110" s="431"/>
      <c r="AD110" s="431"/>
      <c r="AE110" s="431"/>
    </row>
    <row r="111" spans="1:31" ht="15.75" customHeight="1" x14ac:dyDescent="0.25">
      <c r="A111" s="433"/>
      <c r="B111" s="430"/>
      <c r="C111" s="431"/>
      <c r="D111" s="431"/>
      <c r="E111" s="431"/>
      <c r="F111" s="431"/>
      <c r="G111" s="432"/>
      <c r="H111" s="431"/>
      <c r="I111" s="431"/>
      <c r="J111" s="431"/>
      <c r="K111" s="431"/>
      <c r="L111" s="431"/>
      <c r="M111" s="431"/>
      <c r="N111" s="431"/>
      <c r="O111" s="431"/>
      <c r="P111" s="431"/>
      <c r="Q111" s="431"/>
      <c r="R111" s="431"/>
      <c r="S111" s="431"/>
      <c r="T111" s="431"/>
      <c r="U111" s="431"/>
      <c r="V111" s="431"/>
      <c r="W111" s="431"/>
      <c r="X111" s="431"/>
      <c r="Y111" s="431"/>
      <c r="Z111" s="431"/>
      <c r="AA111" s="431"/>
      <c r="AB111" s="431"/>
      <c r="AC111" s="431"/>
      <c r="AD111" s="431"/>
      <c r="AE111" s="431"/>
    </row>
    <row r="112" spans="1:31" ht="15.75" customHeight="1" x14ac:dyDescent="0.25">
      <c r="A112" s="433"/>
      <c r="B112" s="430"/>
      <c r="C112" s="431"/>
      <c r="D112" s="431"/>
      <c r="E112" s="431"/>
      <c r="F112" s="431"/>
      <c r="G112" s="432"/>
      <c r="H112" s="431"/>
      <c r="I112" s="431"/>
      <c r="J112" s="431"/>
      <c r="K112" s="431"/>
      <c r="L112" s="431"/>
      <c r="M112" s="431"/>
      <c r="N112" s="431"/>
      <c r="O112" s="431"/>
      <c r="P112" s="431"/>
      <c r="Q112" s="431"/>
      <c r="R112" s="431"/>
      <c r="S112" s="431"/>
      <c r="T112" s="431"/>
      <c r="U112" s="431"/>
      <c r="V112" s="431"/>
      <c r="W112" s="431"/>
      <c r="X112" s="431"/>
      <c r="Y112" s="431"/>
      <c r="Z112" s="431"/>
      <c r="AA112" s="431"/>
      <c r="AB112" s="431"/>
      <c r="AC112" s="431"/>
      <c r="AD112" s="431"/>
      <c r="AE112" s="431"/>
    </row>
    <row r="113" spans="1:31" ht="15.75" customHeight="1" x14ac:dyDescent="0.25">
      <c r="A113" s="433"/>
      <c r="B113" s="430"/>
      <c r="C113" s="431"/>
      <c r="D113" s="431"/>
      <c r="E113" s="431"/>
      <c r="F113" s="431"/>
      <c r="G113" s="432"/>
      <c r="H113" s="431"/>
      <c r="I113" s="431"/>
      <c r="J113" s="431"/>
      <c r="K113" s="431"/>
      <c r="L113" s="431"/>
      <c r="M113" s="431"/>
      <c r="N113" s="431"/>
      <c r="O113" s="431"/>
      <c r="P113" s="431"/>
      <c r="Q113" s="431"/>
      <c r="R113" s="431"/>
      <c r="S113" s="431"/>
      <c r="T113" s="431"/>
      <c r="U113" s="431"/>
      <c r="V113" s="431"/>
      <c r="W113" s="431"/>
      <c r="X113" s="431"/>
      <c r="Y113" s="431"/>
      <c r="Z113" s="431"/>
      <c r="AA113" s="431"/>
      <c r="AB113" s="431"/>
      <c r="AC113" s="431"/>
      <c r="AD113" s="431"/>
      <c r="AE113" s="431"/>
    </row>
    <row r="114" spans="1:31" ht="15.75" customHeight="1" x14ac:dyDescent="0.25">
      <c r="A114" s="433"/>
      <c r="B114" s="430"/>
      <c r="C114" s="431"/>
      <c r="D114" s="431"/>
      <c r="E114" s="431"/>
      <c r="F114" s="431"/>
      <c r="G114" s="432"/>
      <c r="H114" s="431"/>
      <c r="I114" s="431"/>
      <c r="J114" s="431"/>
      <c r="K114" s="431"/>
      <c r="L114" s="431"/>
      <c r="M114" s="431"/>
      <c r="N114" s="431"/>
      <c r="O114" s="431"/>
      <c r="P114" s="431"/>
      <c r="Q114" s="431"/>
      <c r="R114" s="431"/>
      <c r="S114" s="431"/>
      <c r="T114" s="431"/>
      <c r="U114" s="431"/>
      <c r="V114" s="431"/>
      <c r="W114" s="431"/>
      <c r="X114" s="431"/>
      <c r="Y114" s="431"/>
      <c r="Z114" s="431"/>
      <c r="AA114" s="431"/>
      <c r="AB114" s="431"/>
      <c r="AC114" s="431"/>
      <c r="AD114" s="431"/>
      <c r="AE114" s="431"/>
    </row>
    <row r="115" spans="1:31" ht="15.75" customHeight="1" x14ac:dyDescent="0.25">
      <c r="A115" s="433"/>
      <c r="B115" s="430"/>
      <c r="C115" s="431"/>
      <c r="D115" s="431"/>
      <c r="E115" s="431"/>
      <c r="F115" s="431"/>
      <c r="G115" s="432"/>
      <c r="H115" s="431"/>
      <c r="I115" s="431"/>
      <c r="J115" s="431"/>
      <c r="K115" s="431"/>
      <c r="L115" s="431"/>
      <c r="M115" s="431"/>
      <c r="N115" s="431"/>
      <c r="O115" s="431"/>
      <c r="P115" s="431"/>
      <c r="Q115" s="431"/>
      <c r="R115" s="431"/>
      <c r="S115" s="431"/>
      <c r="T115" s="431"/>
      <c r="U115" s="431"/>
      <c r="V115" s="431"/>
      <c r="W115" s="431"/>
      <c r="X115" s="431"/>
      <c r="Y115" s="431"/>
      <c r="Z115" s="431"/>
      <c r="AA115" s="431"/>
      <c r="AB115" s="431"/>
      <c r="AC115" s="431"/>
      <c r="AD115" s="431"/>
      <c r="AE115" s="431"/>
    </row>
    <row r="116" spans="1:31" ht="15.75" customHeight="1" x14ac:dyDescent="0.25">
      <c r="A116" s="433"/>
      <c r="B116" s="430"/>
      <c r="C116" s="431"/>
      <c r="D116" s="431"/>
      <c r="E116" s="431"/>
      <c r="F116" s="431"/>
      <c r="G116" s="432"/>
      <c r="H116" s="431"/>
      <c r="I116" s="431"/>
      <c r="J116" s="431"/>
      <c r="K116" s="431"/>
      <c r="L116" s="431"/>
      <c r="M116" s="431"/>
      <c r="N116" s="431"/>
      <c r="O116" s="431"/>
      <c r="P116" s="431"/>
      <c r="Q116" s="431"/>
      <c r="R116" s="431"/>
      <c r="S116" s="431"/>
      <c r="T116" s="431"/>
      <c r="U116" s="431"/>
      <c r="V116" s="431"/>
      <c r="W116" s="431"/>
      <c r="X116" s="431"/>
      <c r="Y116" s="431"/>
      <c r="Z116" s="431"/>
      <c r="AA116" s="431"/>
      <c r="AB116" s="431"/>
      <c r="AC116" s="431"/>
      <c r="AD116" s="431"/>
      <c r="AE116" s="431"/>
    </row>
    <row r="117" spans="1:31" ht="15.75" customHeight="1" x14ac:dyDescent="0.25">
      <c r="A117" s="433"/>
      <c r="B117" s="430"/>
      <c r="C117" s="431"/>
      <c r="D117" s="431"/>
      <c r="E117" s="431"/>
      <c r="F117" s="431"/>
      <c r="G117" s="432"/>
      <c r="H117" s="431"/>
      <c r="I117" s="431"/>
      <c r="J117" s="431"/>
      <c r="K117" s="431"/>
      <c r="L117" s="431"/>
      <c r="M117" s="431"/>
      <c r="N117" s="431"/>
      <c r="O117" s="431"/>
      <c r="P117" s="431"/>
      <c r="Q117" s="431"/>
      <c r="R117" s="431"/>
      <c r="S117" s="431"/>
      <c r="T117" s="431"/>
      <c r="U117" s="431"/>
      <c r="V117" s="431"/>
      <c r="W117" s="431"/>
      <c r="X117" s="431"/>
      <c r="Y117" s="431"/>
      <c r="Z117" s="431"/>
      <c r="AA117" s="431"/>
      <c r="AB117" s="431"/>
      <c r="AC117" s="431"/>
      <c r="AD117" s="431"/>
      <c r="AE117" s="431"/>
    </row>
    <row r="118" spans="1:31" ht="15.75" customHeight="1" x14ac:dyDescent="0.25">
      <c r="A118" s="433"/>
      <c r="B118" s="430"/>
      <c r="C118" s="431"/>
      <c r="D118" s="431"/>
      <c r="E118" s="431"/>
      <c r="F118" s="431"/>
      <c r="G118" s="432"/>
      <c r="H118" s="431"/>
      <c r="I118" s="431"/>
      <c r="J118" s="431"/>
      <c r="K118" s="431"/>
      <c r="L118" s="431"/>
      <c r="M118" s="431"/>
      <c r="N118" s="431"/>
      <c r="O118" s="431"/>
      <c r="P118" s="431"/>
      <c r="Q118" s="431"/>
      <c r="R118" s="431"/>
      <c r="S118" s="431"/>
      <c r="T118" s="431"/>
      <c r="U118" s="431"/>
      <c r="V118" s="431"/>
      <c r="W118" s="431"/>
      <c r="X118" s="431"/>
      <c r="Y118" s="431"/>
      <c r="Z118" s="431"/>
      <c r="AA118" s="431"/>
      <c r="AB118" s="431"/>
      <c r="AC118" s="431"/>
      <c r="AD118" s="431"/>
      <c r="AE118" s="431"/>
    </row>
    <row r="119" spans="1:31" ht="15.75" customHeight="1" x14ac:dyDescent="0.25">
      <c r="A119" s="433"/>
      <c r="B119" s="430"/>
      <c r="C119" s="431"/>
      <c r="D119" s="431"/>
      <c r="E119" s="431"/>
      <c r="F119" s="431"/>
      <c r="G119" s="432"/>
      <c r="H119" s="431"/>
      <c r="I119" s="431"/>
      <c r="J119" s="431"/>
      <c r="K119" s="431"/>
      <c r="L119" s="431"/>
      <c r="M119" s="431"/>
      <c r="N119" s="431"/>
      <c r="O119" s="431"/>
      <c r="P119" s="431"/>
      <c r="Q119" s="431"/>
      <c r="R119" s="431"/>
      <c r="S119" s="431"/>
      <c r="T119" s="431"/>
      <c r="U119" s="431"/>
      <c r="V119" s="431"/>
      <c r="W119" s="431"/>
      <c r="X119" s="431"/>
      <c r="Y119" s="431"/>
      <c r="Z119" s="431"/>
      <c r="AA119" s="431"/>
      <c r="AB119" s="431"/>
      <c r="AC119" s="431"/>
      <c r="AD119" s="431"/>
      <c r="AE119" s="431"/>
    </row>
    <row r="120" spans="1:31" ht="15.75" customHeight="1" x14ac:dyDescent="0.25">
      <c r="A120" s="433"/>
      <c r="B120" s="430"/>
      <c r="C120" s="431"/>
      <c r="D120" s="431"/>
      <c r="E120" s="431"/>
      <c r="F120" s="431"/>
      <c r="G120" s="432"/>
      <c r="H120" s="431"/>
      <c r="I120" s="431"/>
      <c r="J120" s="431"/>
      <c r="K120" s="431"/>
      <c r="L120" s="431"/>
      <c r="M120" s="431"/>
      <c r="N120" s="431"/>
      <c r="O120" s="431"/>
      <c r="P120" s="431"/>
      <c r="Q120" s="431"/>
      <c r="R120" s="431"/>
      <c r="S120" s="431"/>
      <c r="T120" s="431"/>
      <c r="U120" s="431"/>
      <c r="V120" s="431"/>
      <c r="W120" s="431"/>
      <c r="X120" s="431"/>
      <c r="Y120" s="431"/>
      <c r="Z120" s="431"/>
      <c r="AA120" s="431"/>
      <c r="AB120" s="431"/>
      <c r="AC120" s="431"/>
      <c r="AD120" s="431"/>
      <c r="AE120" s="431"/>
    </row>
    <row r="121" spans="1:31" ht="15.75" customHeight="1" x14ac:dyDescent="0.25">
      <c r="A121" s="433"/>
      <c r="B121" s="430"/>
      <c r="C121" s="431"/>
      <c r="D121" s="431"/>
      <c r="E121" s="431"/>
      <c r="F121" s="431"/>
      <c r="G121" s="432"/>
      <c r="H121" s="431"/>
      <c r="I121" s="431"/>
      <c r="J121" s="431"/>
      <c r="K121" s="431"/>
      <c r="L121" s="431"/>
      <c r="M121" s="431"/>
      <c r="N121" s="431"/>
      <c r="O121" s="431"/>
      <c r="P121" s="431"/>
      <c r="Q121" s="431"/>
      <c r="R121" s="431"/>
      <c r="S121" s="431"/>
      <c r="T121" s="431"/>
      <c r="U121" s="431"/>
      <c r="V121" s="431"/>
      <c r="W121" s="431"/>
      <c r="X121" s="431"/>
      <c r="Y121" s="431"/>
      <c r="Z121" s="431"/>
      <c r="AA121" s="431"/>
      <c r="AB121" s="431"/>
      <c r="AC121" s="431"/>
      <c r="AD121" s="431"/>
      <c r="AE121" s="431"/>
    </row>
    <row r="122" spans="1:31" ht="15.75" customHeight="1" x14ac:dyDescent="0.25">
      <c r="A122" s="433"/>
      <c r="B122" s="430"/>
      <c r="C122" s="431"/>
      <c r="D122" s="431"/>
      <c r="E122" s="431"/>
      <c r="F122" s="431"/>
      <c r="G122" s="432"/>
      <c r="H122" s="431"/>
      <c r="I122" s="431"/>
      <c r="J122" s="431"/>
      <c r="K122" s="431"/>
      <c r="L122" s="431"/>
      <c r="M122" s="431"/>
      <c r="N122" s="431"/>
      <c r="O122" s="431"/>
      <c r="P122" s="431"/>
      <c r="Q122" s="431"/>
      <c r="R122" s="431"/>
      <c r="S122" s="431"/>
      <c r="T122" s="431"/>
      <c r="U122" s="431"/>
      <c r="V122" s="431"/>
      <c r="W122" s="431"/>
      <c r="X122" s="431"/>
      <c r="Y122" s="431"/>
      <c r="Z122" s="431"/>
      <c r="AA122" s="431"/>
      <c r="AB122" s="431"/>
      <c r="AC122" s="431"/>
      <c r="AD122" s="431"/>
      <c r="AE122" s="431"/>
    </row>
    <row r="123" spans="1:31" ht="15.75" customHeight="1" x14ac:dyDescent="0.25">
      <c r="A123" s="433"/>
      <c r="B123" s="430"/>
      <c r="C123" s="431"/>
      <c r="D123" s="431"/>
      <c r="E123" s="431"/>
      <c r="F123" s="431"/>
      <c r="G123" s="432"/>
      <c r="H123" s="431"/>
      <c r="I123" s="431"/>
      <c r="J123" s="431"/>
      <c r="K123" s="431"/>
      <c r="L123" s="431"/>
      <c r="M123" s="431"/>
      <c r="N123" s="431"/>
      <c r="O123" s="431"/>
      <c r="P123" s="431"/>
      <c r="Q123" s="431"/>
      <c r="R123" s="431"/>
      <c r="S123" s="431"/>
      <c r="T123" s="431"/>
      <c r="U123" s="431"/>
      <c r="V123" s="431"/>
      <c r="W123" s="431"/>
      <c r="X123" s="431"/>
      <c r="Y123" s="431"/>
      <c r="Z123" s="431"/>
      <c r="AA123" s="431"/>
      <c r="AB123" s="431"/>
      <c r="AC123" s="431"/>
      <c r="AD123" s="431"/>
      <c r="AE123" s="431"/>
    </row>
    <row r="124" spans="1:31" ht="15.75" customHeight="1" x14ac:dyDescent="0.25">
      <c r="A124" s="433"/>
      <c r="B124" s="430"/>
      <c r="C124" s="431"/>
      <c r="D124" s="431"/>
      <c r="E124" s="431"/>
      <c r="F124" s="431"/>
      <c r="G124" s="432"/>
      <c r="H124" s="431"/>
      <c r="I124" s="431"/>
      <c r="J124" s="431"/>
      <c r="K124" s="431"/>
      <c r="L124" s="431"/>
      <c r="M124" s="431"/>
      <c r="N124" s="431"/>
      <c r="O124" s="431"/>
      <c r="P124" s="431"/>
      <c r="Q124" s="431"/>
      <c r="R124" s="431"/>
      <c r="S124" s="431"/>
      <c r="T124" s="431"/>
      <c r="U124" s="431"/>
      <c r="V124" s="431"/>
      <c r="W124" s="431"/>
      <c r="X124" s="431"/>
      <c r="Y124" s="431"/>
      <c r="Z124" s="431"/>
      <c r="AA124" s="431"/>
      <c r="AB124" s="431"/>
      <c r="AC124" s="431"/>
      <c r="AD124" s="431"/>
      <c r="AE124" s="431"/>
    </row>
    <row r="125" spans="1:31" ht="15.75" customHeight="1" x14ac:dyDescent="0.25">
      <c r="A125" s="433"/>
      <c r="B125" s="430"/>
      <c r="C125" s="431"/>
      <c r="D125" s="431"/>
      <c r="E125" s="431"/>
      <c r="F125" s="431"/>
      <c r="G125" s="432"/>
      <c r="H125" s="431"/>
      <c r="I125" s="431"/>
      <c r="J125" s="431"/>
      <c r="K125" s="431"/>
      <c r="L125" s="431"/>
      <c r="M125" s="431"/>
      <c r="N125" s="431"/>
      <c r="O125" s="431"/>
      <c r="P125" s="431"/>
      <c r="Q125" s="431"/>
      <c r="R125" s="431"/>
      <c r="S125" s="431"/>
      <c r="T125" s="431"/>
      <c r="U125" s="431"/>
      <c r="V125" s="431"/>
      <c r="W125" s="431"/>
      <c r="X125" s="431"/>
      <c r="Y125" s="431"/>
      <c r="Z125" s="431"/>
      <c r="AA125" s="431"/>
      <c r="AB125" s="431"/>
      <c r="AC125" s="431"/>
      <c r="AD125" s="431"/>
      <c r="AE125" s="431"/>
    </row>
    <row r="126" spans="1:31" ht="15.75" customHeight="1" x14ac:dyDescent="0.25">
      <c r="A126" s="433"/>
      <c r="B126" s="430"/>
      <c r="C126" s="431"/>
      <c r="D126" s="431"/>
      <c r="E126" s="431"/>
      <c r="F126" s="431"/>
      <c r="G126" s="432"/>
      <c r="H126" s="431"/>
      <c r="I126" s="431"/>
      <c r="J126" s="431"/>
      <c r="K126" s="431"/>
      <c r="L126" s="431"/>
      <c r="M126" s="431"/>
      <c r="N126" s="431"/>
      <c r="O126" s="431"/>
      <c r="P126" s="431"/>
      <c r="Q126" s="431"/>
      <c r="R126" s="431"/>
      <c r="S126" s="431"/>
      <c r="T126" s="431"/>
      <c r="U126" s="431"/>
      <c r="V126" s="431"/>
      <c r="W126" s="431"/>
      <c r="X126" s="431"/>
      <c r="Y126" s="431"/>
      <c r="Z126" s="431"/>
      <c r="AA126" s="431"/>
      <c r="AB126" s="431"/>
      <c r="AC126" s="431"/>
      <c r="AD126" s="431"/>
      <c r="AE126" s="431"/>
    </row>
    <row r="127" spans="1:31" ht="15.75" customHeight="1" x14ac:dyDescent="0.25">
      <c r="A127" s="433"/>
      <c r="B127" s="430"/>
      <c r="C127" s="431"/>
      <c r="D127" s="431"/>
      <c r="E127" s="431"/>
      <c r="F127" s="431"/>
      <c r="G127" s="432"/>
      <c r="H127" s="431"/>
      <c r="I127" s="431"/>
      <c r="J127" s="431"/>
      <c r="K127" s="431"/>
      <c r="L127" s="431"/>
      <c r="M127" s="431"/>
      <c r="N127" s="431"/>
      <c r="O127" s="431"/>
      <c r="P127" s="431"/>
      <c r="Q127" s="431"/>
      <c r="R127" s="431"/>
      <c r="S127" s="431"/>
      <c r="T127" s="431"/>
      <c r="U127" s="431"/>
      <c r="V127" s="431"/>
      <c r="W127" s="431"/>
      <c r="X127" s="431"/>
      <c r="Y127" s="431"/>
      <c r="Z127" s="431"/>
      <c r="AA127" s="431"/>
      <c r="AB127" s="431"/>
      <c r="AC127" s="431"/>
      <c r="AD127" s="431"/>
      <c r="AE127" s="431"/>
    </row>
    <row r="128" spans="1:31" ht="15.75" customHeight="1" x14ac:dyDescent="0.25">
      <c r="A128" s="433"/>
      <c r="B128" s="430"/>
      <c r="C128" s="431"/>
      <c r="D128" s="431"/>
      <c r="E128" s="431"/>
      <c r="F128" s="431"/>
      <c r="G128" s="432"/>
      <c r="H128" s="431"/>
      <c r="I128" s="431"/>
      <c r="J128" s="431"/>
      <c r="K128" s="431"/>
      <c r="L128" s="431"/>
      <c r="M128" s="431"/>
      <c r="N128" s="431"/>
      <c r="O128" s="431"/>
      <c r="P128" s="431"/>
      <c r="Q128" s="431"/>
      <c r="R128" s="431"/>
      <c r="S128" s="431"/>
      <c r="T128" s="431"/>
      <c r="U128" s="431"/>
      <c r="V128" s="431"/>
      <c r="W128" s="431"/>
      <c r="X128" s="431"/>
      <c r="Y128" s="431"/>
      <c r="Z128" s="431"/>
      <c r="AA128" s="431"/>
      <c r="AB128" s="431"/>
      <c r="AC128" s="431"/>
      <c r="AD128" s="431"/>
      <c r="AE128" s="431"/>
    </row>
    <row r="129" spans="1:31" ht="15.75" customHeight="1" x14ac:dyDescent="0.25">
      <c r="A129" s="433"/>
      <c r="B129" s="430"/>
      <c r="C129" s="431"/>
      <c r="D129" s="431"/>
      <c r="E129" s="431"/>
      <c r="F129" s="431"/>
      <c r="G129" s="432"/>
      <c r="H129" s="431"/>
      <c r="I129" s="431"/>
      <c r="J129" s="431"/>
      <c r="K129" s="431"/>
      <c r="L129" s="431"/>
      <c r="M129" s="431"/>
      <c r="N129" s="431"/>
      <c r="O129" s="431"/>
      <c r="P129" s="431"/>
      <c r="Q129" s="431"/>
      <c r="R129" s="431"/>
      <c r="S129" s="431"/>
      <c r="T129" s="431"/>
      <c r="U129" s="431"/>
      <c r="V129" s="431"/>
      <c r="W129" s="431"/>
      <c r="X129" s="431"/>
      <c r="Y129" s="431"/>
      <c r="Z129" s="431"/>
      <c r="AA129" s="431"/>
      <c r="AB129" s="431"/>
      <c r="AC129" s="431"/>
      <c r="AD129" s="431"/>
      <c r="AE129" s="431"/>
    </row>
    <row r="130" spans="1:31" ht="15.75" customHeight="1" x14ac:dyDescent="0.25">
      <c r="A130" s="433"/>
      <c r="B130" s="430"/>
      <c r="C130" s="431"/>
      <c r="D130" s="431"/>
      <c r="E130" s="431"/>
      <c r="F130" s="431"/>
      <c r="G130" s="432"/>
      <c r="H130" s="431"/>
      <c r="I130" s="431"/>
      <c r="J130" s="431"/>
      <c r="K130" s="431"/>
      <c r="L130" s="431"/>
      <c r="M130" s="431"/>
      <c r="N130" s="431"/>
      <c r="O130" s="431"/>
      <c r="P130" s="431"/>
      <c r="Q130" s="431"/>
      <c r="R130" s="431"/>
      <c r="S130" s="431"/>
      <c r="T130" s="431"/>
      <c r="U130" s="431"/>
      <c r="V130" s="431"/>
      <c r="W130" s="431"/>
      <c r="X130" s="431"/>
      <c r="Y130" s="431"/>
      <c r="Z130" s="431"/>
      <c r="AA130" s="431"/>
      <c r="AB130" s="431"/>
      <c r="AC130" s="431"/>
      <c r="AD130" s="431"/>
      <c r="AE130" s="431"/>
    </row>
    <row r="131" spans="1:31" ht="15.75" customHeight="1" x14ac:dyDescent="0.25">
      <c r="A131" s="433"/>
      <c r="B131" s="430"/>
      <c r="C131" s="431"/>
      <c r="D131" s="431"/>
      <c r="E131" s="431"/>
      <c r="F131" s="431"/>
      <c r="G131" s="432"/>
      <c r="H131" s="431"/>
      <c r="I131" s="431"/>
      <c r="J131" s="431"/>
      <c r="K131" s="431"/>
      <c r="L131" s="431"/>
      <c r="M131" s="431"/>
      <c r="N131" s="431"/>
      <c r="O131" s="431"/>
      <c r="P131" s="431"/>
      <c r="Q131" s="431"/>
      <c r="R131" s="431"/>
      <c r="S131" s="431"/>
      <c r="T131" s="431"/>
      <c r="U131" s="431"/>
      <c r="V131" s="431"/>
      <c r="W131" s="431"/>
      <c r="X131" s="431"/>
      <c r="Y131" s="431"/>
      <c r="Z131" s="431"/>
      <c r="AA131" s="431"/>
      <c r="AB131" s="431"/>
      <c r="AC131" s="431"/>
      <c r="AD131" s="431"/>
      <c r="AE131" s="431"/>
    </row>
    <row r="132" spans="1:31" ht="15.75" customHeight="1" x14ac:dyDescent="0.25">
      <c r="A132" s="433"/>
      <c r="B132" s="430"/>
      <c r="C132" s="431"/>
      <c r="D132" s="431"/>
      <c r="E132" s="431"/>
      <c r="F132" s="431"/>
      <c r="G132" s="432"/>
      <c r="H132" s="431"/>
      <c r="I132" s="431"/>
      <c r="J132" s="431"/>
      <c r="K132" s="431"/>
      <c r="L132" s="431"/>
      <c r="M132" s="431"/>
      <c r="N132" s="431"/>
      <c r="O132" s="431"/>
      <c r="P132" s="431"/>
      <c r="Q132" s="431"/>
      <c r="R132" s="431"/>
      <c r="S132" s="431"/>
      <c r="T132" s="431"/>
      <c r="U132" s="431"/>
      <c r="V132" s="431"/>
      <c r="W132" s="431"/>
      <c r="X132" s="431"/>
      <c r="Y132" s="431"/>
      <c r="Z132" s="431"/>
      <c r="AA132" s="431"/>
      <c r="AB132" s="431"/>
      <c r="AC132" s="431"/>
      <c r="AD132" s="431"/>
      <c r="AE132" s="431"/>
    </row>
    <row r="133" spans="1:31" ht="15.75" customHeight="1" x14ac:dyDescent="0.25">
      <c r="A133" s="433"/>
      <c r="B133" s="430"/>
      <c r="C133" s="431"/>
      <c r="D133" s="431"/>
      <c r="E133" s="431"/>
      <c r="F133" s="431"/>
      <c r="G133" s="432"/>
      <c r="H133" s="431"/>
      <c r="I133" s="431"/>
      <c r="J133" s="431"/>
      <c r="K133" s="431"/>
      <c r="L133" s="431"/>
      <c r="M133" s="431"/>
      <c r="N133" s="431"/>
      <c r="O133" s="431"/>
      <c r="P133" s="431"/>
      <c r="Q133" s="431"/>
      <c r="R133" s="431"/>
      <c r="S133" s="431"/>
      <c r="T133" s="431"/>
      <c r="U133" s="431"/>
      <c r="V133" s="431"/>
      <c r="W133" s="431"/>
      <c r="X133" s="431"/>
      <c r="Y133" s="431"/>
      <c r="Z133" s="431"/>
      <c r="AA133" s="431"/>
      <c r="AB133" s="431"/>
      <c r="AC133" s="431"/>
      <c r="AD133" s="431"/>
      <c r="AE133" s="431"/>
    </row>
    <row r="134" spans="1:31" ht="15.75" customHeight="1" x14ac:dyDescent="0.25">
      <c r="A134" s="433"/>
      <c r="B134" s="430"/>
      <c r="C134" s="431"/>
      <c r="D134" s="431"/>
      <c r="E134" s="431"/>
      <c r="F134" s="431"/>
      <c r="G134" s="432"/>
      <c r="H134" s="431"/>
      <c r="I134" s="431"/>
      <c r="J134" s="431"/>
      <c r="K134" s="431"/>
      <c r="L134" s="431"/>
      <c r="M134" s="431"/>
      <c r="N134" s="431"/>
      <c r="O134" s="431"/>
      <c r="P134" s="431"/>
      <c r="Q134" s="431"/>
      <c r="R134" s="431"/>
      <c r="S134" s="431"/>
      <c r="T134" s="431"/>
      <c r="U134" s="431"/>
      <c r="V134" s="431"/>
      <c r="W134" s="431"/>
      <c r="X134" s="431"/>
      <c r="Y134" s="431"/>
      <c r="Z134" s="431"/>
      <c r="AA134" s="431"/>
      <c r="AB134" s="431"/>
      <c r="AC134" s="431"/>
      <c r="AD134" s="431"/>
      <c r="AE134" s="431"/>
    </row>
    <row r="135" spans="1:31" ht="15.75" customHeight="1" x14ac:dyDescent="0.25">
      <c r="A135" s="433"/>
      <c r="B135" s="430"/>
      <c r="C135" s="431"/>
      <c r="D135" s="431"/>
      <c r="E135" s="431"/>
      <c r="F135" s="431"/>
      <c r="G135" s="432"/>
      <c r="H135" s="431"/>
      <c r="I135" s="431"/>
      <c r="J135" s="431"/>
      <c r="K135" s="431"/>
      <c r="L135" s="431"/>
      <c r="M135" s="431"/>
      <c r="N135" s="431"/>
      <c r="O135" s="431"/>
      <c r="P135" s="431"/>
      <c r="Q135" s="431"/>
      <c r="R135" s="431"/>
      <c r="S135" s="431"/>
      <c r="T135" s="431"/>
      <c r="U135" s="431"/>
      <c r="V135" s="431"/>
      <c r="W135" s="431"/>
      <c r="X135" s="431"/>
      <c r="Y135" s="431"/>
      <c r="Z135" s="431"/>
      <c r="AA135" s="431"/>
      <c r="AB135" s="431"/>
      <c r="AC135" s="431"/>
      <c r="AD135" s="431"/>
      <c r="AE135" s="431"/>
    </row>
    <row r="136" spans="1:31" ht="15.75" customHeight="1" x14ac:dyDescent="0.25">
      <c r="A136" s="433"/>
      <c r="B136" s="430"/>
      <c r="C136" s="431"/>
      <c r="D136" s="431"/>
      <c r="E136" s="431"/>
      <c r="F136" s="431"/>
      <c r="G136" s="432"/>
      <c r="H136" s="431"/>
      <c r="I136" s="431"/>
      <c r="J136" s="431"/>
      <c r="K136" s="431"/>
      <c r="L136" s="431"/>
      <c r="M136" s="431"/>
      <c r="N136" s="431"/>
      <c r="O136" s="431"/>
      <c r="P136" s="431"/>
      <c r="Q136" s="431"/>
      <c r="R136" s="431"/>
      <c r="S136" s="431"/>
      <c r="T136" s="431"/>
      <c r="U136" s="431"/>
      <c r="V136" s="431"/>
      <c r="W136" s="431"/>
      <c r="X136" s="431"/>
      <c r="Y136" s="431"/>
      <c r="Z136" s="431"/>
      <c r="AA136" s="431"/>
      <c r="AB136" s="431"/>
      <c r="AC136" s="431"/>
      <c r="AD136" s="431"/>
      <c r="AE136" s="431"/>
    </row>
    <row r="137" spans="1:31" ht="15.75" customHeight="1" x14ac:dyDescent="0.25">
      <c r="A137" s="433"/>
      <c r="B137" s="430"/>
      <c r="C137" s="431"/>
      <c r="D137" s="431"/>
      <c r="E137" s="431"/>
      <c r="F137" s="431"/>
      <c r="G137" s="432"/>
      <c r="H137" s="431"/>
      <c r="I137" s="431"/>
      <c r="J137" s="431"/>
      <c r="K137" s="431"/>
      <c r="L137" s="431"/>
      <c r="M137" s="431"/>
      <c r="N137" s="431"/>
      <c r="O137" s="431"/>
      <c r="P137" s="431"/>
      <c r="Q137" s="431"/>
      <c r="R137" s="431"/>
      <c r="S137" s="431"/>
      <c r="T137" s="431"/>
      <c r="U137" s="431"/>
      <c r="V137" s="431"/>
      <c r="W137" s="431"/>
      <c r="X137" s="431"/>
      <c r="Y137" s="431"/>
      <c r="Z137" s="431"/>
      <c r="AA137" s="431"/>
      <c r="AB137" s="431"/>
      <c r="AC137" s="431"/>
      <c r="AD137" s="431"/>
      <c r="AE137" s="431"/>
    </row>
    <row r="138" spans="1:31" ht="15.75" customHeight="1" x14ac:dyDescent="0.25">
      <c r="A138" s="433"/>
      <c r="B138" s="430"/>
      <c r="C138" s="431"/>
      <c r="D138" s="431"/>
      <c r="E138" s="431"/>
      <c r="F138" s="431"/>
      <c r="G138" s="432"/>
      <c r="H138" s="431"/>
      <c r="I138" s="431"/>
      <c r="J138" s="431"/>
      <c r="K138" s="431"/>
      <c r="L138" s="431"/>
      <c r="M138" s="431"/>
      <c r="N138" s="431"/>
      <c r="O138" s="431"/>
      <c r="P138" s="431"/>
      <c r="Q138" s="431"/>
      <c r="R138" s="431"/>
      <c r="S138" s="431"/>
      <c r="T138" s="431"/>
      <c r="U138" s="431"/>
      <c r="V138" s="431"/>
      <c r="W138" s="431"/>
      <c r="X138" s="431"/>
      <c r="Y138" s="431"/>
      <c r="Z138" s="431"/>
      <c r="AA138" s="431"/>
      <c r="AB138" s="431"/>
      <c r="AC138" s="431"/>
      <c r="AD138" s="431"/>
      <c r="AE138" s="431"/>
    </row>
    <row r="139" spans="1:31" ht="15.75" customHeight="1" x14ac:dyDescent="0.25">
      <c r="A139" s="433"/>
      <c r="B139" s="430"/>
      <c r="C139" s="431"/>
      <c r="D139" s="431"/>
      <c r="E139" s="431"/>
      <c r="F139" s="431"/>
      <c r="G139" s="432"/>
      <c r="H139" s="431"/>
      <c r="I139" s="431"/>
      <c r="J139" s="431"/>
      <c r="K139" s="431"/>
      <c r="L139" s="431"/>
      <c r="M139" s="431"/>
      <c r="N139" s="431"/>
      <c r="O139" s="431"/>
      <c r="P139" s="431"/>
      <c r="Q139" s="431"/>
      <c r="R139" s="431"/>
      <c r="S139" s="431"/>
      <c r="T139" s="431"/>
      <c r="U139" s="431"/>
      <c r="V139" s="431"/>
      <c r="W139" s="431"/>
      <c r="X139" s="431"/>
      <c r="Y139" s="431"/>
      <c r="Z139" s="431"/>
      <c r="AA139" s="431"/>
      <c r="AB139" s="431"/>
      <c r="AC139" s="431"/>
      <c r="AD139" s="431"/>
      <c r="AE139" s="431"/>
    </row>
    <row r="140" spans="1:31" ht="15.75" customHeight="1" x14ac:dyDescent="0.25">
      <c r="A140" s="433"/>
      <c r="B140" s="430"/>
      <c r="C140" s="431"/>
      <c r="D140" s="431"/>
      <c r="E140" s="431"/>
      <c r="F140" s="431"/>
      <c r="G140" s="432"/>
      <c r="H140" s="431"/>
      <c r="I140" s="431"/>
      <c r="J140" s="431"/>
      <c r="K140" s="431"/>
      <c r="L140" s="431"/>
      <c r="M140" s="431"/>
      <c r="N140" s="431"/>
      <c r="O140" s="431"/>
      <c r="P140" s="431"/>
      <c r="Q140" s="431"/>
      <c r="R140" s="431"/>
      <c r="S140" s="431"/>
      <c r="T140" s="431"/>
      <c r="U140" s="431"/>
      <c r="V140" s="431"/>
      <c r="W140" s="431"/>
      <c r="X140" s="431"/>
      <c r="Y140" s="431"/>
      <c r="Z140" s="431"/>
      <c r="AA140" s="431"/>
      <c r="AB140" s="431"/>
      <c r="AC140" s="431"/>
      <c r="AD140" s="431"/>
      <c r="AE140" s="431"/>
    </row>
    <row r="141" spans="1:31" ht="15.75" customHeight="1" x14ac:dyDescent="0.25">
      <c r="A141" s="433"/>
      <c r="B141" s="430"/>
      <c r="C141" s="431"/>
      <c r="D141" s="431"/>
      <c r="E141" s="431"/>
      <c r="F141" s="431"/>
      <c r="G141" s="432"/>
      <c r="H141" s="431"/>
      <c r="I141" s="431"/>
      <c r="J141" s="431"/>
      <c r="K141" s="431"/>
      <c r="L141" s="431"/>
      <c r="M141" s="431"/>
      <c r="N141" s="431"/>
      <c r="O141" s="431"/>
      <c r="P141" s="431"/>
      <c r="Q141" s="431"/>
      <c r="R141" s="431"/>
      <c r="S141" s="431"/>
      <c r="T141" s="431"/>
      <c r="U141" s="431"/>
      <c r="V141" s="431"/>
      <c r="W141" s="431"/>
      <c r="X141" s="431"/>
      <c r="Y141" s="431"/>
      <c r="Z141" s="431"/>
      <c r="AA141" s="431"/>
      <c r="AB141" s="431"/>
      <c r="AC141" s="431"/>
      <c r="AD141" s="431"/>
      <c r="AE141" s="431"/>
    </row>
    <row r="142" spans="1:31" ht="15.75" customHeight="1" x14ac:dyDescent="0.25">
      <c r="A142" s="433"/>
      <c r="B142" s="430"/>
      <c r="C142" s="431"/>
      <c r="D142" s="431"/>
      <c r="E142" s="431"/>
      <c r="F142" s="431"/>
      <c r="G142" s="432"/>
      <c r="H142" s="431"/>
      <c r="I142" s="431"/>
      <c r="J142" s="431"/>
      <c r="K142" s="431"/>
      <c r="L142" s="431"/>
      <c r="M142" s="431"/>
      <c r="N142" s="431"/>
      <c r="O142" s="431"/>
      <c r="P142" s="431"/>
      <c r="Q142" s="431"/>
      <c r="R142" s="431"/>
      <c r="S142" s="431"/>
      <c r="T142" s="431"/>
      <c r="U142" s="431"/>
      <c r="V142" s="431"/>
      <c r="W142" s="431"/>
      <c r="X142" s="431"/>
      <c r="Y142" s="431"/>
      <c r="Z142" s="431"/>
      <c r="AA142" s="431"/>
      <c r="AB142" s="431"/>
      <c r="AC142" s="431"/>
      <c r="AD142" s="431"/>
      <c r="AE142" s="431"/>
    </row>
    <row r="143" spans="1:31" ht="15.75" customHeight="1" x14ac:dyDescent="0.25">
      <c r="A143" s="433"/>
      <c r="B143" s="430"/>
      <c r="C143" s="431"/>
      <c r="D143" s="431"/>
      <c r="E143" s="431"/>
      <c r="F143" s="431"/>
      <c r="G143" s="432"/>
      <c r="H143" s="431"/>
      <c r="I143" s="431"/>
      <c r="J143" s="431"/>
      <c r="K143" s="431"/>
      <c r="L143" s="431"/>
      <c r="M143" s="431"/>
      <c r="N143" s="431"/>
      <c r="O143" s="431"/>
      <c r="P143" s="431"/>
      <c r="Q143" s="431"/>
      <c r="R143" s="431"/>
      <c r="S143" s="431"/>
      <c r="T143" s="431"/>
      <c r="U143" s="431"/>
      <c r="V143" s="431"/>
      <c r="W143" s="431"/>
      <c r="X143" s="431"/>
      <c r="Y143" s="431"/>
      <c r="Z143" s="431"/>
      <c r="AA143" s="431"/>
      <c r="AB143" s="431"/>
      <c r="AC143" s="431"/>
      <c r="AD143" s="431"/>
      <c r="AE143" s="431"/>
    </row>
    <row r="144" spans="1:31" ht="15.75" customHeight="1" x14ac:dyDescent="0.25">
      <c r="A144" s="433"/>
      <c r="B144" s="430"/>
      <c r="C144" s="431"/>
      <c r="D144" s="431"/>
      <c r="E144" s="431"/>
      <c r="F144" s="431"/>
      <c r="G144" s="432"/>
      <c r="H144" s="431"/>
      <c r="I144" s="431"/>
      <c r="J144" s="431"/>
      <c r="K144" s="431"/>
      <c r="L144" s="431"/>
      <c r="M144" s="431"/>
      <c r="N144" s="431"/>
      <c r="O144" s="431"/>
      <c r="P144" s="431"/>
      <c r="Q144" s="431"/>
      <c r="R144" s="431"/>
      <c r="S144" s="431"/>
      <c r="T144" s="431"/>
      <c r="U144" s="431"/>
      <c r="V144" s="431"/>
      <c r="W144" s="431"/>
      <c r="X144" s="431"/>
      <c r="Y144" s="431"/>
      <c r="Z144" s="431"/>
      <c r="AA144" s="431"/>
      <c r="AB144" s="431"/>
      <c r="AC144" s="431"/>
      <c r="AD144" s="431"/>
      <c r="AE144" s="431"/>
    </row>
    <row r="145" spans="1:31" ht="15.75" customHeight="1" x14ac:dyDescent="0.25">
      <c r="A145" s="433"/>
      <c r="B145" s="430"/>
      <c r="C145" s="431"/>
      <c r="D145" s="431"/>
      <c r="E145" s="431"/>
      <c r="F145" s="431"/>
      <c r="G145" s="432"/>
      <c r="H145" s="431"/>
      <c r="I145" s="431"/>
      <c r="J145" s="431"/>
      <c r="K145" s="431"/>
      <c r="L145" s="431"/>
      <c r="M145" s="431"/>
      <c r="N145" s="431"/>
      <c r="O145" s="431"/>
      <c r="P145" s="431"/>
      <c r="Q145" s="431"/>
      <c r="R145" s="431"/>
      <c r="S145" s="431"/>
      <c r="T145" s="431"/>
      <c r="U145" s="431"/>
      <c r="V145" s="431"/>
      <c r="W145" s="431"/>
      <c r="X145" s="431"/>
      <c r="Y145" s="431"/>
      <c r="Z145" s="431"/>
      <c r="AA145" s="431"/>
      <c r="AB145" s="431"/>
      <c r="AC145" s="431"/>
      <c r="AD145" s="431"/>
      <c r="AE145" s="431"/>
    </row>
    <row r="146" spans="1:31" ht="15.75" customHeight="1" x14ac:dyDescent="0.25">
      <c r="A146" s="433"/>
      <c r="B146" s="430"/>
      <c r="C146" s="431"/>
      <c r="D146" s="431"/>
      <c r="E146" s="431"/>
      <c r="F146" s="431"/>
      <c r="G146" s="432"/>
      <c r="H146" s="431"/>
      <c r="I146" s="431"/>
      <c r="J146" s="431"/>
      <c r="K146" s="431"/>
      <c r="L146" s="431"/>
      <c r="M146" s="431"/>
      <c r="N146" s="431"/>
      <c r="O146" s="431"/>
      <c r="P146" s="431"/>
      <c r="Q146" s="431"/>
      <c r="R146" s="431"/>
      <c r="S146" s="431"/>
      <c r="T146" s="431"/>
      <c r="U146" s="431"/>
      <c r="V146" s="431"/>
      <c r="W146" s="431"/>
      <c r="X146" s="431"/>
      <c r="Y146" s="431"/>
      <c r="Z146" s="431"/>
      <c r="AA146" s="431"/>
      <c r="AB146" s="431"/>
      <c r="AC146" s="431"/>
      <c r="AD146" s="431"/>
      <c r="AE146" s="431"/>
    </row>
    <row r="147" spans="1:31" ht="15.75" customHeight="1" x14ac:dyDescent="0.25">
      <c r="A147" s="433"/>
      <c r="B147" s="430"/>
      <c r="C147" s="431"/>
      <c r="D147" s="431"/>
      <c r="E147" s="431"/>
      <c r="F147" s="431"/>
      <c r="G147" s="432"/>
      <c r="H147" s="431"/>
      <c r="I147" s="431"/>
      <c r="J147" s="431"/>
      <c r="K147" s="431"/>
      <c r="L147" s="431"/>
      <c r="M147" s="431"/>
      <c r="N147" s="431"/>
      <c r="O147" s="431"/>
      <c r="P147" s="431"/>
      <c r="Q147" s="431"/>
      <c r="R147" s="431"/>
      <c r="S147" s="431"/>
      <c r="T147" s="431"/>
      <c r="U147" s="431"/>
      <c r="V147" s="431"/>
      <c r="W147" s="431"/>
      <c r="X147" s="431"/>
      <c r="Y147" s="431"/>
      <c r="Z147" s="431"/>
      <c r="AA147" s="431"/>
      <c r="AB147" s="431"/>
      <c r="AC147" s="431"/>
      <c r="AD147" s="431"/>
      <c r="AE147" s="431"/>
    </row>
    <row r="148" spans="1:31" ht="15.75" customHeight="1" x14ac:dyDescent="0.25">
      <c r="A148" s="433"/>
      <c r="B148" s="430"/>
      <c r="C148" s="431"/>
      <c r="D148" s="431"/>
      <c r="E148" s="431"/>
      <c r="F148" s="431"/>
      <c r="G148" s="432"/>
      <c r="H148" s="431"/>
      <c r="I148" s="431"/>
      <c r="J148" s="431"/>
      <c r="K148" s="431"/>
      <c r="L148" s="431"/>
      <c r="M148" s="431"/>
      <c r="N148" s="431"/>
      <c r="O148" s="431"/>
      <c r="P148" s="431"/>
      <c r="Q148" s="431"/>
      <c r="R148" s="431"/>
      <c r="S148" s="431"/>
      <c r="T148" s="431"/>
      <c r="U148" s="431"/>
      <c r="V148" s="431"/>
      <c r="W148" s="431"/>
      <c r="X148" s="431"/>
      <c r="Y148" s="431"/>
      <c r="Z148" s="431"/>
      <c r="AA148" s="431"/>
      <c r="AB148" s="431"/>
      <c r="AC148" s="431"/>
      <c r="AD148" s="431"/>
      <c r="AE148" s="431"/>
    </row>
    <row r="149" spans="1:31" ht="15.75" customHeight="1" x14ac:dyDescent="0.25">
      <c r="A149" s="433"/>
      <c r="B149" s="430"/>
      <c r="C149" s="431"/>
      <c r="D149" s="431"/>
      <c r="E149" s="431"/>
      <c r="F149" s="431"/>
      <c r="G149" s="432"/>
      <c r="H149" s="431"/>
      <c r="I149" s="431"/>
      <c r="J149" s="431"/>
      <c r="K149" s="431"/>
      <c r="L149" s="431"/>
      <c r="M149" s="431"/>
      <c r="N149" s="431"/>
      <c r="O149" s="431"/>
      <c r="P149" s="431"/>
      <c r="Q149" s="431"/>
      <c r="R149" s="431"/>
      <c r="S149" s="431"/>
      <c r="T149" s="431"/>
      <c r="U149" s="431"/>
      <c r="V149" s="431"/>
      <c r="W149" s="431"/>
      <c r="X149" s="431"/>
      <c r="Y149" s="431"/>
      <c r="Z149" s="431"/>
      <c r="AA149" s="431"/>
      <c r="AB149" s="431"/>
      <c r="AC149" s="431"/>
      <c r="AD149" s="431"/>
      <c r="AE149" s="431"/>
    </row>
    <row r="150" spans="1:31" ht="15.75" customHeight="1" x14ac:dyDescent="0.25">
      <c r="A150" s="433"/>
      <c r="B150" s="430"/>
      <c r="C150" s="431"/>
      <c r="D150" s="431"/>
      <c r="E150" s="431"/>
      <c r="F150" s="431"/>
      <c r="G150" s="432"/>
      <c r="H150" s="431"/>
      <c r="I150" s="431"/>
      <c r="J150" s="431"/>
      <c r="K150" s="431"/>
      <c r="L150" s="431"/>
      <c r="M150" s="431"/>
      <c r="N150" s="431"/>
      <c r="O150" s="431"/>
      <c r="P150" s="431"/>
      <c r="Q150" s="431"/>
      <c r="R150" s="431"/>
      <c r="S150" s="431"/>
      <c r="T150" s="431"/>
      <c r="U150" s="431"/>
      <c r="V150" s="431"/>
      <c r="W150" s="431"/>
      <c r="X150" s="431"/>
      <c r="Y150" s="431"/>
      <c r="Z150" s="431"/>
      <c r="AA150" s="431"/>
      <c r="AB150" s="431"/>
      <c r="AC150" s="431"/>
      <c r="AD150" s="431"/>
      <c r="AE150" s="431"/>
    </row>
    <row r="151" spans="1:31" ht="15.75" customHeight="1" x14ac:dyDescent="0.25">
      <c r="A151" s="433"/>
      <c r="B151" s="430"/>
      <c r="C151" s="431"/>
      <c r="D151" s="431"/>
      <c r="E151" s="431"/>
      <c r="F151" s="431"/>
      <c r="G151" s="432"/>
      <c r="H151" s="431"/>
      <c r="I151" s="431"/>
      <c r="J151" s="431"/>
      <c r="K151" s="431"/>
      <c r="L151" s="431"/>
      <c r="M151" s="431"/>
      <c r="N151" s="431"/>
      <c r="O151" s="431"/>
      <c r="P151" s="431"/>
      <c r="Q151" s="431"/>
      <c r="R151" s="431"/>
      <c r="S151" s="431"/>
      <c r="T151" s="431"/>
      <c r="U151" s="431"/>
      <c r="V151" s="431"/>
      <c r="W151" s="431"/>
      <c r="X151" s="431"/>
      <c r="Y151" s="431"/>
      <c r="Z151" s="431"/>
      <c r="AA151" s="431"/>
      <c r="AB151" s="431"/>
      <c r="AC151" s="431"/>
      <c r="AD151" s="431"/>
      <c r="AE151" s="431"/>
    </row>
    <row r="152" spans="1:31" ht="15.75" customHeight="1" x14ac:dyDescent="0.25">
      <c r="A152" s="433"/>
      <c r="B152" s="430"/>
      <c r="C152" s="431"/>
      <c r="D152" s="431"/>
      <c r="E152" s="431"/>
      <c r="F152" s="431"/>
      <c r="G152" s="432"/>
      <c r="H152" s="431"/>
      <c r="I152" s="431"/>
      <c r="J152" s="431"/>
      <c r="K152" s="431"/>
      <c r="L152" s="431"/>
      <c r="M152" s="431"/>
      <c r="N152" s="431"/>
      <c r="O152" s="431"/>
      <c r="P152" s="431"/>
      <c r="Q152" s="431"/>
      <c r="R152" s="431"/>
      <c r="S152" s="431"/>
      <c r="T152" s="431"/>
      <c r="U152" s="431"/>
      <c r="V152" s="431"/>
      <c r="W152" s="431"/>
      <c r="X152" s="431"/>
      <c r="Y152" s="431"/>
      <c r="Z152" s="431"/>
      <c r="AA152" s="431"/>
      <c r="AB152" s="431"/>
      <c r="AC152" s="431"/>
      <c r="AD152" s="431"/>
      <c r="AE152" s="431"/>
    </row>
    <row r="153" spans="1:31" ht="15.75" customHeight="1" x14ac:dyDescent="0.25">
      <c r="A153" s="433"/>
      <c r="B153" s="430"/>
      <c r="C153" s="431"/>
      <c r="D153" s="431"/>
      <c r="E153" s="431"/>
      <c r="F153" s="431"/>
      <c r="G153" s="432"/>
      <c r="H153" s="431"/>
      <c r="I153" s="431"/>
      <c r="J153" s="431"/>
      <c r="K153" s="431"/>
      <c r="L153" s="431"/>
      <c r="M153" s="431"/>
      <c r="N153" s="431"/>
      <c r="O153" s="431"/>
      <c r="P153" s="431"/>
      <c r="Q153" s="431"/>
      <c r="R153" s="431"/>
      <c r="S153" s="431"/>
      <c r="T153" s="431"/>
      <c r="U153" s="431"/>
      <c r="V153" s="431"/>
      <c r="W153" s="431"/>
      <c r="X153" s="431"/>
      <c r="Y153" s="431"/>
      <c r="Z153" s="431"/>
      <c r="AA153" s="431"/>
      <c r="AB153" s="431"/>
      <c r="AC153" s="431"/>
      <c r="AD153" s="431"/>
      <c r="AE153" s="431"/>
    </row>
    <row r="154" spans="1:31" ht="15.75" customHeight="1" x14ac:dyDescent="0.25">
      <c r="A154" s="433"/>
      <c r="B154" s="430"/>
      <c r="C154" s="431"/>
      <c r="D154" s="431"/>
      <c r="E154" s="431"/>
      <c r="F154" s="431"/>
      <c r="G154" s="432"/>
      <c r="H154" s="431"/>
      <c r="I154" s="431"/>
      <c r="J154" s="431"/>
      <c r="K154" s="431"/>
      <c r="L154" s="431"/>
      <c r="M154" s="431"/>
      <c r="N154" s="431"/>
      <c r="O154" s="431"/>
      <c r="P154" s="431"/>
      <c r="Q154" s="431"/>
      <c r="R154" s="431"/>
      <c r="S154" s="431"/>
      <c r="T154" s="431"/>
      <c r="U154" s="431"/>
      <c r="V154" s="431"/>
      <c r="W154" s="431"/>
      <c r="X154" s="431"/>
      <c r="Y154" s="431"/>
      <c r="Z154" s="431"/>
      <c r="AA154" s="431"/>
      <c r="AB154" s="431"/>
      <c r="AC154" s="431"/>
      <c r="AD154" s="431"/>
      <c r="AE154" s="431"/>
    </row>
    <row r="155" spans="1:31" ht="15.75" customHeight="1" x14ac:dyDescent="0.25">
      <c r="A155" s="433"/>
      <c r="B155" s="430"/>
      <c r="C155" s="431"/>
      <c r="D155" s="431"/>
      <c r="E155" s="431"/>
      <c r="F155" s="431"/>
      <c r="G155" s="432"/>
      <c r="H155" s="431"/>
      <c r="I155" s="431"/>
      <c r="J155" s="431"/>
      <c r="K155" s="431"/>
      <c r="L155" s="431"/>
      <c r="M155" s="431"/>
      <c r="N155" s="431"/>
      <c r="O155" s="431"/>
      <c r="P155" s="431"/>
      <c r="Q155" s="431"/>
      <c r="R155" s="431"/>
      <c r="S155" s="431"/>
      <c r="T155" s="431"/>
      <c r="U155" s="431"/>
      <c r="V155" s="431"/>
      <c r="W155" s="431"/>
      <c r="X155" s="431"/>
      <c r="Y155" s="431"/>
      <c r="Z155" s="431"/>
      <c r="AA155" s="431"/>
      <c r="AB155" s="431"/>
      <c r="AC155" s="431"/>
      <c r="AD155" s="431"/>
      <c r="AE155" s="431"/>
    </row>
    <row r="156" spans="1:31" ht="15.75" customHeight="1" x14ac:dyDescent="0.25">
      <c r="A156" s="433"/>
      <c r="B156" s="430"/>
      <c r="C156" s="431"/>
      <c r="D156" s="431"/>
      <c r="E156" s="431"/>
      <c r="F156" s="431"/>
      <c r="G156" s="432"/>
      <c r="H156" s="431"/>
      <c r="I156" s="431"/>
      <c r="J156" s="431"/>
      <c r="K156" s="431"/>
      <c r="L156" s="431"/>
      <c r="M156" s="431"/>
      <c r="N156" s="431"/>
      <c r="O156" s="431"/>
      <c r="P156" s="431"/>
      <c r="Q156" s="431"/>
      <c r="R156" s="431"/>
      <c r="S156" s="431"/>
      <c r="T156" s="431"/>
      <c r="U156" s="431"/>
      <c r="V156" s="431"/>
      <c r="W156" s="431"/>
      <c r="X156" s="431"/>
      <c r="Y156" s="431"/>
      <c r="Z156" s="431"/>
      <c r="AA156" s="431"/>
      <c r="AB156" s="431"/>
      <c r="AC156" s="431"/>
      <c r="AD156" s="431"/>
      <c r="AE156" s="431"/>
    </row>
    <row r="157" spans="1:31" ht="15.75" customHeight="1" x14ac:dyDescent="0.25">
      <c r="A157" s="433"/>
      <c r="B157" s="430"/>
      <c r="C157" s="431"/>
      <c r="D157" s="431"/>
      <c r="E157" s="431"/>
      <c r="F157" s="431"/>
      <c r="G157" s="432"/>
      <c r="H157" s="431"/>
      <c r="I157" s="431"/>
      <c r="J157" s="431"/>
      <c r="K157" s="431"/>
      <c r="L157" s="431"/>
      <c r="M157" s="431"/>
      <c r="N157" s="431"/>
      <c r="O157" s="431"/>
      <c r="P157" s="431"/>
      <c r="Q157" s="431"/>
      <c r="R157" s="431"/>
      <c r="S157" s="431"/>
      <c r="T157" s="431"/>
      <c r="U157" s="431"/>
      <c r="V157" s="431"/>
      <c r="W157" s="431"/>
      <c r="X157" s="431"/>
      <c r="Y157" s="431"/>
      <c r="Z157" s="431"/>
      <c r="AA157" s="431"/>
      <c r="AB157" s="431"/>
      <c r="AC157" s="431"/>
      <c r="AD157" s="431"/>
      <c r="AE157" s="431"/>
    </row>
    <row r="158" spans="1:31" ht="15.75" customHeight="1" x14ac:dyDescent="0.25">
      <c r="A158" s="433"/>
      <c r="B158" s="430"/>
      <c r="C158" s="431"/>
      <c r="D158" s="431"/>
      <c r="E158" s="431"/>
      <c r="F158" s="431"/>
      <c r="G158" s="432"/>
      <c r="H158" s="431"/>
      <c r="I158" s="431"/>
      <c r="J158" s="431"/>
      <c r="K158" s="431"/>
      <c r="L158" s="431"/>
      <c r="M158" s="431"/>
      <c r="N158" s="431"/>
      <c r="O158" s="431"/>
      <c r="P158" s="431"/>
      <c r="Q158" s="431"/>
      <c r="R158" s="431"/>
      <c r="S158" s="431"/>
      <c r="T158" s="431"/>
      <c r="U158" s="431"/>
      <c r="V158" s="431"/>
      <c r="W158" s="431"/>
      <c r="X158" s="431"/>
      <c r="Y158" s="431"/>
      <c r="Z158" s="431"/>
      <c r="AA158" s="431"/>
      <c r="AB158" s="431"/>
      <c r="AC158" s="431"/>
      <c r="AD158" s="431"/>
      <c r="AE158" s="431"/>
    </row>
    <row r="159" spans="1:31" ht="15.75" customHeight="1" x14ac:dyDescent="0.25">
      <c r="A159" s="433"/>
      <c r="B159" s="430"/>
      <c r="C159" s="431"/>
      <c r="D159" s="431"/>
      <c r="E159" s="431"/>
      <c r="F159" s="431"/>
      <c r="G159" s="432"/>
      <c r="H159" s="431"/>
      <c r="I159" s="431"/>
      <c r="J159" s="431"/>
      <c r="K159" s="431"/>
      <c r="L159" s="431"/>
      <c r="M159" s="431"/>
      <c r="N159" s="431"/>
      <c r="O159" s="431"/>
      <c r="P159" s="431"/>
      <c r="Q159" s="431"/>
      <c r="R159" s="431"/>
      <c r="S159" s="431"/>
      <c r="T159" s="431"/>
      <c r="U159" s="431"/>
      <c r="V159" s="431"/>
      <c r="W159" s="431"/>
      <c r="X159" s="431"/>
      <c r="Y159" s="431"/>
      <c r="Z159" s="431"/>
      <c r="AA159" s="431"/>
      <c r="AB159" s="431"/>
      <c r="AC159" s="431"/>
      <c r="AD159" s="431"/>
      <c r="AE159" s="431"/>
    </row>
    <row r="160" spans="1:31" ht="15.75" customHeight="1" x14ac:dyDescent="0.25">
      <c r="A160" s="433"/>
      <c r="B160" s="430"/>
      <c r="C160" s="431"/>
      <c r="D160" s="431"/>
      <c r="E160" s="431"/>
      <c r="F160" s="431"/>
      <c r="G160" s="432"/>
      <c r="H160" s="431"/>
      <c r="I160" s="431"/>
      <c r="J160" s="431"/>
      <c r="K160" s="431"/>
      <c r="L160" s="431"/>
      <c r="M160" s="431"/>
      <c r="N160" s="431"/>
      <c r="O160" s="431"/>
      <c r="P160" s="431"/>
      <c r="Q160" s="431"/>
      <c r="R160" s="431"/>
      <c r="S160" s="431"/>
      <c r="T160" s="431"/>
      <c r="U160" s="431"/>
      <c r="V160" s="431"/>
      <c r="W160" s="431"/>
      <c r="X160" s="431"/>
      <c r="Y160" s="431"/>
      <c r="Z160" s="431"/>
      <c r="AA160" s="431"/>
      <c r="AB160" s="431"/>
      <c r="AC160" s="431"/>
      <c r="AD160" s="431"/>
      <c r="AE160" s="431"/>
    </row>
    <row r="161" spans="1:31" ht="15.75" customHeight="1" x14ac:dyDescent="0.25">
      <c r="A161" s="433"/>
      <c r="B161" s="430"/>
      <c r="C161" s="431"/>
      <c r="D161" s="431"/>
      <c r="E161" s="431"/>
      <c r="F161" s="431"/>
      <c r="G161" s="432"/>
      <c r="H161" s="431"/>
      <c r="I161" s="431"/>
      <c r="J161" s="431"/>
      <c r="K161" s="431"/>
      <c r="L161" s="431"/>
      <c r="M161" s="431"/>
      <c r="N161" s="431"/>
      <c r="O161" s="431"/>
      <c r="P161" s="431"/>
      <c r="Q161" s="431"/>
      <c r="R161" s="431"/>
      <c r="S161" s="431"/>
      <c r="T161" s="431"/>
      <c r="U161" s="431"/>
      <c r="V161" s="431"/>
      <c r="W161" s="431"/>
      <c r="X161" s="431"/>
      <c r="Y161" s="431"/>
      <c r="Z161" s="431"/>
      <c r="AA161" s="431"/>
      <c r="AB161" s="431"/>
      <c r="AC161" s="431"/>
      <c r="AD161" s="431"/>
      <c r="AE161" s="431"/>
    </row>
    <row r="162" spans="1:31" ht="15.75" customHeight="1" x14ac:dyDescent="0.25">
      <c r="A162" s="433"/>
      <c r="B162" s="430"/>
      <c r="C162" s="431"/>
      <c r="D162" s="431"/>
      <c r="E162" s="431"/>
      <c r="F162" s="431"/>
      <c r="G162" s="432"/>
      <c r="H162" s="431"/>
      <c r="I162" s="431"/>
      <c r="J162" s="431"/>
      <c r="K162" s="431"/>
      <c r="L162" s="431"/>
      <c r="M162" s="431"/>
      <c r="N162" s="431"/>
      <c r="O162" s="431"/>
      <c r="P162" s="431"/>
      <c r="Q162" s="431"/>
      <c r="R162" s="431"/>
      <c r="S162" s="431"/>
      <c r="T162" s="431"/>
      <c r="U162" s="431"/>
      <c r="V162" s="431"/>
      <c r="W162" s="431"/>
      <c r="X162" s="431"/>
      <c r="Y162" s="431"/>
      <c r="Z162" s="431"/>
      <c r="AA162" s="431"/>
      <c r="AB162" s="431"/>
      <c r="AC162" s="431"/>
      <c r="AD162" s="431"/>
      <c r="AE162" s="431"/>
    </row>
    <row r="163" spans="1:31" ht="15.75" customHeight="1" x14ac:dyDescent="0.25">
      <c r="A163" s="433"/>
      <c r="B163" s="430"/>
      <c r="C163" s="431"/>
      <c r="D163" s="431"/>
      <c r="E163" s="431"/>
      <c r="F163" s="431"/>
      <c r="G163" s="432"/>
      <c r="H163" s="431"/>
      <c r="I163" s="431"/>
      <c r="J163" s="431"/>
      <c r="K163" s="431"/>
      <c r="L163" s="431"/>
      <c r="M163" s="431"/>
      <c r="N163" s="431"/>
      <c r="O163" s="431"/>
      <c r="P163" s="431"/>
      <c r="Q163" s="431"/>
      <c r="R163" s="431"/>
      <c r="S163" s="431"/>
      <c r="T163" s="431"/>
      <c r="U163" s="431"/>
      <c r="V163" s="431"/>
      <c r="W163" s="431"/>
      <c r="X163" s="431"/>
      <c r="Y163" s="431"/>
      <c r="Z163" s="431"/>
      <c r="AA163" s="431"/>
      <c r="AB163" s="431"/>
      <c r="AC163" s="431"/>
      <c r="AD163" s="431"/>
      <c r="AE163" s="431"/>
    </row>
    <row r="164" spans="1:31" ht="15.75" customHeight="1" x14ac:dyDescent="0.25">
      <c r="A164" s="433"/>
      <c r="B164" s="430"/>
      <c r="C164" s="431"/>
      <c r="D164" s="431"/>
      <c r="E164" s="431"/>
      <c r="F164" s="431"/>
      <c r="G164" s="432"/>
      <c r="H164" s="431"/>
      <c r="I164" s="431"/>
      <c r="J164" s="431"/>
      <c r="K164" s="431"/>
      <c r="L164" s="431"/>
      <c r="M164" s="431"/>
      <c r="N164" s="431"/>
      <c r="O164" s="431"/>
      <c r="P164" s="431"/>
      <c r="Q164" s="431"/>
      <c r="R164" s="431"/>
      <c r="S164" s="431"/>
      <c r="T164" s="431"/>
      <c r="U164" s="431"/>
      <c r="V164" s="431"/>
      <c r="W164" s="431"/>
      <c r="X164" s="431"/>
      <c r="Y164" s="431"/>
      <c r="Z164" s="431"/>
      <c r="AA164" s="431"/>
      <c r="AB164" s="431"/>
      <c r="AC164" s="431"/>
      <c r="AD164" s="431"/>
      <c r="AE164" s="431"/>
    </row>
    <row r="165" spans="1:31" ht="15.75" customHeight="1" x14ac:dyDescent="0.25">
      <c r="A165" s="433"/>
      <c r="B165" s="430"/>
      <c r="C165" s="431"/>
      <c r="D165" s="431"/>
      <c r="E165" s="431"/>
      <c r="F165" s="431"/>
      <c r="G165" s="432"/>
      <c r="H165" s="431"/>
      <c r="I165" s="431"/>
      <c r="J165" s="431"/>
      <c r="K165" s="431"/>
      <c r="L165" s="431"/>
      <c r="M165" s="431"/>
      <c r="N165" s="431"/>
      <c r="O165" s="431"/>
      <c r="P165" s="431"/>
      <c r="Q165" s="431"/>
      <c r="R165" s="431"/>
      <c r="S165" s="431"/>
      <c r="T165" s="431"/>
      <c r="U165" s="431"/>
      <c r="V165" s="431"/>
      <c r="W165" s="431"/>
      <c r="X165" s="431"/>
      <c r="Y165" s="431"/>
      <c r="Z165" s="431"/>
      <c r="AA165" s="431"/>
      <c r="AB165" s="431"/>
      <c r="AC165" s="431"/>
      <c r="AD165" s="431"/>
      <c r="AE165" s="431"/>
    </row>
    <row r="166" spans="1:31" ht="15.75" customHeight="1" x14ac:dyDescent="0.25">
      <c r="A166" s="433"/>
      <c r="B166" s="430"/>
      <c r="C166" s="431"/>
      <c r="D166" s="431"/>
      <c r="E166" s="431"/>
      <c r="F166" s="431"/>
      <c r="G166" s="432"/>
      <c r="H166" s="431"/>
      <c r="I166" s="431"/>
      <c r="J166" s="431"/>
      <c r="K166" s="431"/>
      <c r="L166" s="431"/>
      <c r="M166" s="431"/>
      <c r="N166" s="431"/>
      <c r="O166" s="431"/>
      <c r="P166" s="431"/>
      <c r="Q166" s="431"/>
      <c r="R166" s="431"/>
      <c r="S166" s="431"/>
      <c r="T166" s="431"/>
      <c r="U166" s="431"/>
      <c r="V166" s="431"/>
      <c r="W166" s="431"/>
      <c r="X166" s="431"/>
      <c r="Y166" s="431"/>
      <c r="Z166" s="431"/>
      <c r="AA166" s="431"/>
      <c r="AB166" s="431"/>
      <c r="AC166" s="431"/>
      <c r="AD166" s="431"/>
      <c r="AE166" s="431"/>
    </row>
    <row r="167" spans="1:31" ht="15.75" customHeight="1" x14ac:dyDescent="0.25">
      <c r="A167" s="433"/>
      <c r="B167" s="430"/>
      <c r="C167" s="431"/>
      <c r="D167" s="431"/>
      <c r="E167" s="431"/>
      <c r="F167" s="431"/>
      <c r="G167" s="432"/>
      <c r="H167" s="431"/>
      <c r="I167" s="431"/>
      <c r="J167" s="431"/>
      <c r="K167" s="431"/>
      <c r="L167" s="431"/>
      <c r="M167" s="431"/>
      <c r="N167" s="431"/>
      <c r="O167" s="431"/>
      <c r="P167" s="431"/>
      <c r="Q167" s="431"/>
      <c r="R167" s="431"/>
      <c r="S167" s="431"/>
      <c r="T167" s="431"/>
      <c r="U167" s="431"/>
      <c r="V167" s="431"/>
      <c r="W167" s="431"/>
      <c r="X167" s="431"/>
      <c r="Y167" s="431"/>
      <c r="Z167" s="431"/>
      <c r="AA167" s="431"/>
      <c r="AB167" s="431"/>
      <c r="AC167" s="431"/>
      <c r="AD167" s="431"/>
      <c r="AE167" s="431"/>
    </row>
    <row r="168" spans="1:31" ht="15.75" customHeight="1" x14ac:dyDescent="0.25">
      <c r="A168" s="433"/>
      <c r="B168" s="430"/>
      <c r="C168" s="431"/>
      <c r="D168" s="431"/>
      <c r="E168" s="431"/>
      <c r="F168" s="431"/>
      <c r="G168" s="432"/>
      <c r="H168" s="431"/>
      <c r="I168" s="431"/>
      <c r="J168" s="431"/>
      <c r="K168" s="431"/>
      <c r="L168" s="431"/>
      <c r="M168" s="431"/>
      <c r="N168" s="431"/>
      <c r="O168" s="431"/>
      <c r="P168" s="431"/>
      <c r="Q168" s="431"/>
      <c r="R168" s="431"/>
      <c r="S168" s="431"/>
      <c r="T168" s="431"/>
      <c r="U168" s="431"/>
      <c r="V168" s="431"/>
      <c r="W168" s="431"/>
      <c r="X168" s="431"/>
      <c r="Y168" s="431"/>
      <c r="Z168" s="431"/>
      <c r="AA168" s="431"/>
      <c r="AB168" s="431"/>
      <c r="AC168" s="431"/>
      <c r="AD168" s="431"/>
      <c r="AE168" s="431"/>
    </row>
    <row r="169" spans="1:31" ht="15.75" customHeight="1" x14ac:dyDescent="0.25">
      <c r="A169" s="433"/>
      <c r="B169" s="430"/>
      <c r="C169" s="431"/>
      <c r="D169" s="431"/>
      <c r="E169" s="431"/>
      <c r="F169" s="431"/>
      <c r="G169" s="432"/>
      <c r="H169" s="431"/>
      <c r="I169" s="431"/>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row>
    <row r="170" spans="1:31" ht="15.75" customHeight="1" x14ac:dyDescent="0.25">
      <c r="A170" s="433"/>
      <c r="B170" s="430"/>
      <c r="C170" s="431"/>
      <c r="D170" s="431"/>
      <c r="E170" s="431"/>
      <c r="F170" s="431"/>
      <c r="G170" s="432"/>
      <c r="H170" s="431"/>
      <c r="I170" s="431"/>
      <c r="J170" s="431"/>
      <c r="K170" s="431"/>
      <c r="L170" s="431"/>
      <c r="M170" s="431"/>
      <c r="N170" s="431"/>
      <c r="O170" s="431"/>
      <c r="P170" s="431"/>
      <c r="Q170" s="431"/>
      <c r="R170" s="431"/>
      <c r="S170" s="431"/>
      <c r="T170" s="431"/>
      <c r="U170" s="431"/>
      <c r="V170" s="431"/>
      <c r="W170" s="431"/>
      <c r="X170" s="431"/>
      <c r="Y170" s="431"/>
      <c r="Z170" s="431"/>
      <c r="AA170" s="431"/>
      <c r="AB170" s="431"/>
      <c r="AC170" s="431"/>
      <c r="AD170" s="431"/>
      <c r="AE170" s="431"/>
    </row>
    <row r="171" spans="1:31" ht="15.75" customHeight="1" x14ac:dyDescent="0.25">
      <c r="A171" s="433"/>
      <c r="B171" s="430"/>
      <c r="C171" s="431"/>
      <c r="D171" s="431"/>
      <c r="E171" s="431"/>
      <c r="F171" s="431"/>
      <c r="G171" s="432"/>
      <c r="H171" s="431"/>
      <c r="I171" s="431"/>
      <c r="J171" s="431"/>
      <c r="K171" s="431"/>
      <c r="L171" s="431"/>
      <c r="M171" s="431"/>
      <c r="N171" s="431"/>
      <c r="O171" s="431"/>
      <c r="P171" s="431"/>
      <c r="Q171" s="431"/>
      <c r="R171" s="431"/>
      <c r="S171" s="431"/>
      <c r="T171" s="431"/>
      <c r="U171" s="431"/>
      <c r="V171" s="431"/>
      <c r="W171" s="431"/>
      <c r="X171" s="431"/>
      <c r="Y171" s="431"/>
      <c r="Z171" s="431"/>
      <c r="AA171" s="431"/>
      <c r="AB171" s="431"/>
      <c r="AC171" s="431"/>
      <c r="AD171" s="431"/>
      <c r="AE171" s="431"/>
    </row>
    <row r="172" spans="1:31" ht="15.75" customHeight="1" x14ac:dyDescent="0.25">
      <c r="A172" s="433"/>
      <c r="B172" s="430"/>
      <c r="C172" s="431"/>
      <c r="D172" s="431"/>
      <c r="E172" s="431"/>
      <c r="F172" s="431"/>
      <c r="G172" s="432"/>
      <c r="H172" s="431"/>
      <c r="I172" s="431"/>
      <c r="J172" s="431"/>
      <c r="K172" s="431"/>
      <c r="L172" s="431"/>
      <c r="M172" s="431"/>
      <c r="N172" s="431"/>
      <c r="O172" s="431"/>
      <c r="P172" s="431"/>
      <c r="Q172" s="431"/>
      <c r="R172" s="431"/>
      <c r="S172" s="431"/>
      <c r="T172" s="431"/>
      <c r="U172" s="431"/>
      <c r="V172" s="431"/>
      <c r="W172" s="431"/>
      <c r="X172" s="431"/>
      <c r="Y172" s="431"/>
      <c r="Z172" s="431"/>
      <c r="AA172" s="431"/>
      <c r="AB172" s="431"/>
      <c r="AC172" s="431"/>
      <c r="AD172" s="431"/>
      <c r="AE172" s="431"/>
    </row>
    <row r="173" spans="1:31" ht="15.75" customHeight="1" x14ac:dyDescent="0.25">
      <c r="A173" s="433"/>
      <c r="B173" s="430"/>
      <c r="C173" s="431"/>
      <c r="D173" s="431"/>
      <c r="E173" s="431"/>
      <c r="F173" s="431"/>
      <c r="G173" s="432"/>
      <c r="H173" s="431"/>
      <c r="I173" s="431"/>
      <c r="J173" s="431"/>
      <c r="K173" s="431"/>
      <c r="L173" s="431"/>
      <c r="M173" s="431"/>
      <c r="N173" s="431"/>
      <c r="O173" s="431"/>
      <c r="P173" s="431"/>
      <c r="Q173" s="431"/>
      <c r="R173" s="431"/>
      <c r="S173" s="431"/>
      <c r="T173" s="431"/>
      <c r="U173" s="431"/>
      <c r="V173" s="431"/>
      <c r="W173" s="431"/>
      <c r="X173" s="431"/>
      <c r="Y173" s="431"/>
      <c r="Z173" s="431"/>
      <c r="AA173" s="431"/>
      <c r="AB173" s="431"/>
      <c r="AC173" s="431"/>
      <c r="AD173" s="431"/>
      <c r="AE173" s="431"/>
    </row>
    <row r="174" spans="1:31" ht="15.75" customHeight="1" x14ac:dyDescent="0.25">
      <c r="A174" s="433"/>
      <c r="B174" s="430"/>
      <c r="C174" s="431"/>
      <c r="D174" s="431"/>
      <c r="E174" s="431"/>
      <c r="F174" s="431"/>
      <c r="G174" s="432"/>
      <c r="H174" s="431"/>
      <c r="I174" s="431"/>
      <c r="J174" s="431"/>
      <c r="K174" s="431"/>
      <c r="L174" s="431"/>
      <c r="M174" s="431"/>
      <c r="N174" s="431"/>
      <c r="O174" s="431"/>
      <c r="P174" s="431"/>
      <c r="Q174" s="431"/>
      <c r="R174" s="431"/>
      <c r="S174" s="431"/>
      <c r="T174" s="431"/>
      <c r="U174" s="431"/>
      <c r="V174" s="431"/>
      <c r="W174" s="431"/>
      <c r="X174" s="431"/>
      <c r="Y174" s="431"/>
      <c r="Z174" s="431"/>
      <c r="AA174" s="431"/>
      <c r="AB174" s="431"/>
      <c r="AC174" s="431"/>
      <c r="AD174" s="431"/>
      <c r="AE174" s="431"/>
    </row>
    <row r="175" spans="1:31" ht="15.75" customHeight="1" x14ac:dyDescent="0.25">
      <c r="A175" s="433"/>
      <c r="B175" s="430"/>
      <c r="C175" s="431"/>
      <c r="D175" s="431"/>
      <c r="E175" s="431"/>
      <c r="F175" s="431"/>
      <c r="G175" s="432"/>
      <c r="H175" s="431"/>
      <c r="I175" s="431"/>
      <c r="J175" s="431"/>
      <c r="K175" s="431"/>
      <c r="L175" s="431"/>
      <c r="M175" s="431"/>
      <c r="N175" s="431"/>
      <c r="O175" s="431"/>
      <c r="P175" s="431"/>
      <c r="Q175" s="431"/>
      <c r="R175" s="431"/>
      <c r="S175" s="431"/>
      <c r="T175" s="431"/>
      <c r="U175" s="431"/>
      <c r="V175" s="431"/>
      <c r="W175" s="431"/>
      <c r="X175" s="431"/>
      <c r="Y175" s="431"/>
      <c r="Z175" s="431"/>
      <c r="AA175" s="431"/>
      <c r="AB175" s="431"/>
      <c r="AC175" s="431"/>
      <c r="AD175" s="431"/>
      <c r="AE175" s="431"/>
    </row>
    <row r="176" spans="1:31" ht="15.75" customHeight="1" x14ac:dyDescent="0.25">
      <c r="A176" s="433"/>
      <c r="B176" s="430"/>
      <c r="C176" s="431"/>
      <c r="D176" s="431"/>
      <c r="E176" s="431"/>
      <c r="F176" s="431"/>
      <c r="G176" s="432"/>
      <c r="H176" s="431"/>
      <c r="I176" s="431"/>
      <c r="J176" s="431"/>
      <c r="K176" s="431"/>
      <c r="L176" s="431"/>
      <c r="M176" s="431"/>
      <c r="N176" s="431"/>
      <c r="O176" s="431"/>
      <c r="P176" s="431"/>
      <c r="Q176" s="431"/>
      <c r="R176" s="431"/>
      <c r="S176" s="431"/>
      <c r="T176" s="431"/>
      <c r="U176" s="431"/>
      <c r="V176" s="431"/>
      <c r="W176" s="431"/>
      <c r="X176" s="431"/>
      <c r="Y176" s="431"/>
      <c r="Z176" s="431"/>
      <c r="AA176" s="431"/>
      <c r="AB176" s="431"/>
      <c r="AC176" s="431"/>
      <c r="AD176" s="431"/>
      <c r="AE176" s="431"/>
    </row>
    <row r="177" spans="1:31" ht="15.75" customHeight="1" x14ac:dyDescent="0.25">
      <c r="A177" s="433"/>
      <c r="B177" s="430"/>
      <c r="C177" s="431"/>
      <c r="D177" s="431"/>
      <c r="E177" s="431"/>
      <c r="F177" s="431"/>
      <c r="G177" s="432"/>
      <c r="H177" s="431"/>
      <c r="I177" s="431"/>
      <c r="J177" s="431"/>
      <c r="K177" s="431"/>
      <c r="L177" s="431"/>
      <c r="M177" s="431"/>
      <c r="N177" s="431"/>
      <c r="O177" s="431"/>
      <c r="P177" s="431"/>
      <c r="Q177" s="431"/>
      <c r="R177" s="431"/>
      <c r="S177" s="431"/>
      <c r="T177" s="431"/>
      <c r="U177" s="431"/>
      <c r="V177" s="431"/>
      <c r="W177" s="431"/>
      <c r="X177" s="431"/>
      <c r="Y177" s="431"/>
      <c r="Z177" s="431"/>
      <c r="AA177" s="431"/>
      <c r="AB177" s="431"/>
      <c r="AC177" s="431"/>
      <c r="AD177" s="431"/>
      <c r="AE177" s="431"/>
    </row>
    <row r="178" spans="1:31" ht="15.75" customHeight="1" x14ac:dyDescent="0.25">
      <c r="A178" s="433"/>
      <c r="B178" s="430"/>
      <c r="C178" s="431"/>
      <c r="D178" s="431"/>
      <c r="E178" s="431"/>
      <c r="F178" s="431"/>
      <c r="G178" s="432"/>
      <c r="H178" s="431"/>
      <c r="I178" s="431"/>
      <c r="J178" s="431"/>
      <c r="K178" s="431"/>
      <c r="L178" s="431"/>
      <c r="M178" s="431"/>
      <c r="N178" s="431"/>
      <c r="O178" s="431"/>
      <c r="P178" s="431"/>
      <c r="Q178" s="431"/>
      <c r="R178" s="431"/>
      <c r="S178" s="431"/>
      <c r="T178" s="431"/>
      <c r="U178" s="431"/>
      <c r="V178" s="431"/>
      <c r="W178" s="431"/>
      <c r="X178" s="431"/>
      <c r="Y178" s="431"/>
      <c r="Z178" s="431"/>
      <c r="AA178" s="431"/>
      <c r="AB178" s="431"/>
      <c r="AC178" s="431"/>
      <c r="AD178" s="431"/>
      <c r="AE178" s="431"/>
    </row>
    <row r="179" spans="1:31" ht="15.75" customHeight="1" x14ac:dyDescent="0.25">
      <c r="A179" s="433"/>
      <c r="B179" s="430"/>
      <c r="C179" s="431"/>
      <c r="D179" s="431"/>
      <c r="E179" s="431"/>
      <c r="F179" s="431"/>
      <c r="G179" s="432"/>
      <c r="H179" s="431"/>
      <c r="I179" s="431"/>
      <c r="J179" s="431"/>
      <c r="K179" s="431"/>
      <c r="L179" s="431"/>
      <c r="M179" s="431"/>
      <c r="N179" s="431"/>
      <c r="O179" s="431"/>
      <c r="P179" s="431"/>
      <c r="Q179" s="431"/>
      <c r="R179" s="431"/>
      <c r="S179" s="431"/>
      <c r="T179" s="431"/>
      <c r="U179" s="431"/>
      <c r="V179" s="431"/>
      <c r="W179" s="431"/>
      <c r="X179" s="431"/>
      <c r="Y179" s="431"/>
      <c r="Z179" s="431"/>
      <c r="AA179" s="431"/>
      <c r="AB179" s="431"/>
      <c r="AC179" s="431"/>
      <c r="AD179" s="431"/>
      <c r="AE179" s="431"/>
    </row>
    <row r="180" spans="1:31" ht="15.75" customHeight="1" x14ac:dyDescent="0.25">
      <c r="A180" s="433"/>
      <c r="B180" s="430"/>
      <c r="C180" s="431"/>
      <c r="D180" s="431"/>
      <c r="E180" s="431"/>
      <c r="F180" s="431"/>
      <c r="G180" s="432"/>
      <c r="H180" s="431"/>
      <c r="I180" s="431"/>
      <c r="J180" s="431"/>
      <c r="K180" s="431"/>
      <c r="L180" s="431"/>
      <c r="M180" s="431"/>
      <c r="N180" s="431"/>
      <c r="O180" s="431"/>
      <c r="P180" s="431"/>
      <c r="Q180" s="431"/>
      <c r="R180" s="431"/>
      <c r="S180" s="431"/>
      <c r="T180" s="431"/>
      <c r="U180" s="431"/>
      <c r="V180" s="431"/>
      <c r="W180" s="431"/>
      <c r="X180" s="431"/>
      <c r="Y180" s="431"/>
      <c r="Z180" s="431"/>
      <c r="AA180" s="431"/>
      <c r="AB180" s="431"/>
      <c r="AC180" s="431"/>
      <c r="AD180" s="431"/>
      <c r="AE180" s="431"/>
    </row>
    <row r="181" spans="1:31" ht="15.75" customHeight="1" x14ac:dyDescent="0.25">
      <c r="A181" s="433"/>
      <c r="B181" s="430"/>
      <c r="C181" s="431"/>
      <c r="D181" s="431"/>
      <c r="E181" s="431"/>
      <c r="F181" s="431"/>
      <c r="G181" s="432"/>
      <c r="H181" s="431"/>
      <c r="I181" s="431"/>
      <c r="J181" s="431"/>
      <c r="K181" s="431"/>
      <c r="L181" s="431"/>
      <c r="M181" s="431"/>
      <c r="N181" s="431"/>
      <c r="O181" s="431"/>
      <c r="P181" s="431"/>
      <c r="Q181" s="431"/>
      <c r="R181" s="431"/>
      <c r="S181" s="431"/>
      <c r="T181" s="431"/>
      <c r="U181" s="431"/>
      <c r="V181" s="431"/>
      <c r="W181" s="431"/>
      <c r="X181" s="431"/>
      <c r="Y181" s="431"/>
      <c r="Z181" s="431"/>
      <c r="AA181" s="431"/>
      <c r="AB181" s="431"/>
      <c r="AC181" s="431"/>
      <c r="AD181" s="431"/>
      <c r="AE181" s="431"/>
    </row>
    <row r="182" spans="1:31" ht="15.75" customHeight="1" x14ac:dyDescent="0.25">
      <c r="A182" s="433"/>
      <c r="B182" s="430"/>
      <c r="C182" s="431"/>
      <c r="D182" s="431"/>
      <c r="E182" s="431"/>
      <c r="F182" s="431"/>
      <c r="G182" s="432"/>
      <c r="H182" s="431"/>
      <c r="I182" s="431"/>
      <c r="J182" s="431"/>
      <c r="K182" s="431"/>
      <c r="L182" s="431"/>
      <c r="M182" s="431"/>
      <c r="N182" s="431"/>
      <c r="O182" s="431"/>
      <c r="P182" s="431"/>
      <c r="Q182" s="431"/>
      <c r="R182" s="431"/>
      <c r="S182" s="431"/>
      <c r="T182" s="431"/>
      <c r="U182" s="431"/>
      <c r="V182" s="431"/>
      <c r="W182" s="431"/>
      <c r="X182" s="431"/>
      <c r="Y182" s="431"/>
      <c r="Z182" s="431"/>
      <c r="AA182" s="431"/>
      <c r="AB182" s="431"/>
      <c r="AC182" s="431"/>
      <c r="AD182" s="431"/>
      <c r="AE182" s="431"/>
    </row>
    <row r="183" spans="1:31" ht="15.75" customHeight="1" x14ac:dyDescent="0.25">
      <c r="A183" s="433"/>
      <c r="B183" s="430"/>
      <c r="C183" s="431"/>
      <c r="D183" s="431"/>
      <c r="E183" s="431"/>
      <c r="F183" s="431"/>
      <c r="G183" s="432"/>
      <c r="H183" s="431"/>
      <c r="I183" s="431"/>
      <c r="J183" s="431"/>
      <c r="K183" s="431"/>
      <c r="L183" s="431"/>
      <c r="M183" s="431"/>
      <c r="N183" s="431"/>
      <c r="O183" s="431"/>
      <c r="P183" s="431"/>
      <c r="Q183" s="431"/>
      <c r="R183" s="431"/>
      <c r="S183" s="431"/>
      <c r="T183" s="431"/>
      <c r="U183" s="431"/>
      <c r="V183" s="431"/>
      <c r="W183" s="431"/>
      <c r="X183" s="431"/>
      <c r="Y183" s="431"/>
      <c r="Z183" s="431"/>
      <c r="AA183" s="431"/>
      <c r="AB183" s="431"/>
      <c r="AC183" s="431"/>
      <c r="AD183" s="431"/>
      <c r="AE183" s="431"/>
    </row>
    <row r="184" spans="1:31" ht="15.75" customHeight="1" x14ac:dyDescent="0.25">
      <c r="A184" s="433"/>
      <c r="B184" s="430"/>
      <c r="C184" s="431"/>
      <c r="D184" s="431"/>
      <c r="E184" s="431"/>
      <c r="F184" s="431"/>
      <c r="G184" s="432"/>
      <c r="H184" s="431"/>
      <c r="I184" s="431"/>
      <c r="J184" s="431"/>
      <c r="K184" s="431"/>
      <c r="L184" s="431"/>
      <c r="M184" s="431"/>
      <c r="N184" s="431"/>
      <c r="O184" s="431"/>
      <c r="P184" s="431"/>
      <c r="Q184" s="431"/>
      <c r="R184" s="431"/>
      <c r="S184" s="431"/>
      <c r="T184" s="431"/>
      <c r="U184" s="431"/>
      <c r="V184" s="431"/>
      <c r="W184" s="431"/>
      <c r="X184" s="431"/>
      <c r="Y184" s="431"/>
      <c r="Z184" s="431"/>
      <c r="AA184" s="431"/>
      <c r="AB184" s="431"/>
      <c r="AC184" s="431"/>
      <c r="AD184" s="431"/>
      <c r="AE184" s="431"/>
    </row>
    <row r="185" spans="1:31" ht="15.75" customHeight="1" x14ac:dyDescent="0.25">
      <c r="A185" s="433"/>
      <c r="B185" s="430"/>
      <c r="C185" s="431"/>
      <c r="D185" s="431"/>
      <c r="E185" s="431"/>
      <c r="F185" s="431"/>
      <c r="G185" s="432"/>
      <c r="H185" s="431"/>
      <c r="I185" s="431"/>
      <c r="J185" s="431"/>
      <c r="K185" s="431"/>
      <c r="L185" s="431"/>
      <c r="M185" s="431"/>
      <c r="N185" s="431"/>
      <c r="O185" s="431"/>
      <c r="P185" s="431"/>
      <c r="Q185" s="431"/>
      <c r="R185" s="431"/>
      <c r="S185" s="431"/>
      <c r="T185" s="431"/>
      <c r="U185" s="431"/>
      <c r="V185" s="431"/>
      <c r="W185" s="431"/>
      <c r="X185" s="431"/>
      <c r="Y185" s="431"/>
      <c r="Z185" s="431"/>
      <c r="AA185" s="431"/>
      <c r="AB185" s="431"/>
      <c r="AC185" s="431"/>
      <c r="AD185" s="431"/>
      <c r="AE185" s="431"/>
    </row>
    <row r="186" spans="1:31" ht="15.75" customHeight="1" x14ac:dyDescent="0.25">
      <c r="A186" s="433"/>
      <c r="B186" s="430"/>
      <c r="C186" s="431"/>
      <c r="D186" s="431"/>
      <c r="E186" s="431"/>
      <c r="F186" s="431"/>
      <c r="G186" s="432"/>
      <c r="H186" s="431"/>
      <c r="I186" s="431"/>
      <c r="J186" s="431"/>
      <c r="K186" s="431"/>
      <c r="L186" s="431"/>
      <c r="M186" s="431"/>
      <c r="N186" s="431"/>
      <c r="O186" s="431"/>
      <c r="P186" s="431"/>
      <c r="Q186" s="431"/>
      <c r="R186" s="431"/>
      <c r="S186" s="431"/>
      <c r="T186" s="431"/>
      <c r="U186" s="431"/>
      <c r="V186" s="431"/>
      <c r="W186" s="431"/>
      <c r="X186" s="431"/>
      <c r="Y186" s="431"/>
      <c r="Z186" s="431"/>
      <c r="AA186" s="431"/>
      <c r="AB186" s="431"/>
      <c r="AC186" s="431"/>
      <c r="AD186" s="431"/>
      <c r="AE186" s="431"/>
    </row>
    <row r="187" spans="1:31" ht="15.75" customHeight="1" x14ac:dyDescent="0.25">
      <c r="A187" s="433"/>
      <c r="B187" s="430"/>
      <c r="C187" s="431"/>
      <c r="D187" s="431"/>
      <c r="E187" s="431"/>
      <c r="F187" s="431"/>
      <c r="G187" s="432"/>
      <c r="H187" s="431"/>
      <c r="I187" s="431"/>
      <c r="J187" s="431"/>
      <c r="K187" s="431"/>
      <c r="L187" s="431"/>
      <c r="M187" s="431"/>
      <c r="N187" s="431"/>
      <c r="O187" s="431"/>
      <c r="P187" s="431"/>
      <c r="Q187" s="431"/>
      <c r="R187" s="431"/>
      <c r="S187" s="431"/>
      <c r="T187" s="431"/>
      <c r="U187" s="431"/>
      <c r="V187" s="431"/>
      <c r="W187" s="431"/>
      <c r="X187" s="431"/>
      <c r="Y187" s="431"/>
      <c r="Z187" s="431"/>
      <c r="AA187" s="431"/>
      <c r="AB187" s="431"/>
      <c r="AC187" s="431"/>
      <c r="AD187" s="431"/>
      <c r="AE187" s="431"/>
    </row>
    <row r="188" spans="1:31" ht="15.75" customHeight="1" x14ac:dyDescent="0.25">
      <c r="A188" s="433"/>
      <c r="B188" s="430"/>
      <c r="C188" s="431"/>
      <c r="D188" s="431"/>
      <c r="E188" s="431"/>
      <c r="F188" s="431"/>
      <c r="G188" s="432"/>
      <c r="H188" s="431"/>
      <c r="I188" s="431"/>
      <c r="J188" s="431"/>
      <c r="K188" s="431"/>
      <c r="L188" s="431"/>
      <c r="M188" s="431"/>
      <c r="N188" s="431"/>
      <c r="O188" s="431"/>
      <c r="P188" s="431"/>
      <c r="Q188" s="431"/>
      <c r="R188" s="431"/>
      <c r="S188" s="431"/>
      <c r="T188" s="431"/>
      <c r="U188" s="431"/>
      <c r="V188" s="431"/>
      <c r="W188" s="431"/>
      <c r="X188" s="431"/>
      <c r="Y188" s="431"/>
      <c r="Z188" s="431"/>
      <c r="AA188" s="431"/>
      <c r="AB188" s="431"/>
      <c r="AC188" s="431"/>
      <c r="AD188" s="431"/>
      <c r="AE188" s="431"/>
    </row>
    <row r="189" spans="1:31" ht="15.75" customHeight="1" x14ac:dyDescent="0.25">
      <c r="A189" s="433"/>
      <c r="B189" s="430"/>
      <c r="C189" s="431"/>
      <c r="D189" s="431"/>
      <c r="E189" s="431"/>
      <c r="F189" s="431"/>
      <c r="G189" s="432"/>
      <c r="H189" s="431"/>
      <c r="I189" s="431"/>
      <c r="J189" s="431"/>
      <c r="K189" s="431"/>
      <c r="L189" s="431"/>
      <c r="M189" s="431"/>
      <c r="N189" s="431"/>
      <c r="O189" s="431"/>
      <c r="P189" s="431"/>
      <c r="Q189" s="431"/>
      <c r="R189" s="431"/>
      <c r="S189" s="431"/>
      <c r="T189" s="431"/>
      <c r="U189" s="431"/>
      <c r="V189" s="431"/>
      <c r="W189" s="431"/>
      <c r="X189" s="431"/>
      <c r="Y189" s="431"/>
      <c r="Z189" s="431"/>
      <c r="AA189" s="431"/>
      <c r="AB189" s="431"/>
      <c r="AC189" s="431"/>
      <c r="AD189" s="431"/>
      <c r="AE189" s="431"/>
    </row>
    <row r="190" spans="1:31" ht="15.75" customHeight="1" x14ac:dyDescent="0.25">
      <c r="A190" s="433"/>
      <c r="B190" s="430"/>
      <c r="C190" s="431"/>
      <c r="D190" s="431"/>
      <c r="E190" s="431"/>
      <c r="F190" s="431"/>
      <c r="G190" s="432"/>
      <c r="H190" s="431"/>
      <c r="I190" s="431"/>
      <c r="J190" s="431"/>
      <c r="K190" s="431"/>
      <c r="L190" s="431"/>
      <c r="M190" s="431"/>
      <c r="N190" s="431"/>
      <c r="O190" s="431"/>
      <c r="P190" s="431"/>
      <c r="Q190" s="431"/>
      <c r="R190" s="431"/>
      <c r="S190" s="431"/>
      <c r="T190" s="431"/>
      <c r="U190" s="431"/>
      <c r="V190" s="431"/>
      <c r="W190" s="431"/>
      <c r="X190" s="431"/>
      <c r="Y190" s="431"/>
      <c r="Z190" s="431"/>
      <c r="AA190" s="431"/>
      <c r="AB190" s="431"/>
      <c r="AC190" s="431"/>
      <c r="AD190" s="431"/>
      <c r="AE190" s="431"/>
    </row>
    <row r="191" spans="1:31" ht="15.75" customHeight="1" x14ac:dyDescent="0.25">
      <c r="A191" s="433"/>
      <c r="B191" s="430"/>
      <c r="C191" s="431"/>
      <c r="D191" s="431"/>
      <c r="E191" s="431"/>
      <c r="F191" s="431"/>
      <c r="G191" s="432"/>
      <c r="H191" s="431"/>
      <c r="I191" s="431"/>
      <c r="J191" s="431"/>
      <c r="K191" s="431"/>
      <c r="L191" s="431"/>
      <c r="M191" s="431"/>
      <c r="N191" s="431"/>
      <c r="O191" s="431"/>
      <c r="P191" s="431"/>
      <c r="Q191" s="431"/>
      <c r="R191" s="431"/>
      <c r="S191" s="431"/>
      <c r="T191" s="431"/>
      <c r="U191" s="431"/>
      <c r="V191" s="431"/>
      <c r="W191" s="431"/>
      <c r="X191" s="431"/>
      <c r="Y191" s="431"/>
      <c r="Z191" s="431"/>
      <c r="AA191" s="431"/>
      <c r="AB191" s="431"/>
      <c r="AC191" s="431"/>
      <c r="AD191" s="431"/>
      <c r="AE191" s="431"/>
    </row>
    <row r="192" spans="1:31" ht="15.75" customHeight="1" x14ac:dyDescent="0.25">
      <c r="A192" s="433"/>
      <c r="B192" s="430"/>
      <c r="C192" s="431"/>
      <c r="D192" s="431"/>
      <c r="E192" s="431"/>
      <c r="F192" s="431"/>
      <c r="G192" s="432"/>
      <c r="H192" s="431"/>
      <c r="I192" s="431"/>
      <c r="J192" s="431"/>
      <c r="K192" s="431"/>
      <c r="L192" s="431"/>
      <c r="M192" s="431"/>
      <c r="N192" s="431"/>
      <c r="O192" s="431"/>
      <c r="P192" s="431"/>
      <c r="Q192" s="431"/>
      <c r="R192" s="431"/>
      <c r="S192" s="431"/>
      <c r="T192" s="431"/>
      <c r="U192" s="431"/>
      <c r="V192" s="431"/>
      <c r="W192" s="431"/>
      <c r="X192" s="431"/>
      <c r="Y192" s="431"/>
      <c r="Z192" s="431"/>
      <c r="AA192" s="431"/>
      <c r="AB192" s="431"/>
      <c r="AC192" s="431"/>
      <c r="AD192" s="431"/>
      <c r="AE192" s="431"/>
    </row>
    <row r="193" spans="1:31" ht="15.75" customHeight="1" x14ac:dyDescent="0.25">
      <c r="A193" s="433"/>
      <c r="B193" s="430"/>
      <c r="C193" s="431"/>
      <c r="D193" s="431"/>
      <c r="E193" s="431"/>
      <c r="F193" s="431"/>
      <c r="G193" s="432"/>
      <c r="H193" s="431"/>
      <c r="I193" s="431"/>
      <c r="J193" s="431"/>
      <c r="K193" s="431"/>
      <c r="L193" s="431"/>
      <c r="M193" s="431"/>
      <c r="N193" s="431"/>
      <c r="O193" s="431"/>
      <c r="P193" s="431"/>
      <c r="Q193" s="431"/>
      <c r="R193" s="431"/>
      <c r="S193" s="431"/>
      <c r="T193" s="431"/>
      <c r="U193" s="431"/>
      <c r="V193" s="431"/>
      <c r="W193" s="431"/>
      <c r="X193" s="431"/>
      <c r="Y193" s="431"/>
      <c r="Z193" s="431"/>
      <c r="AA193" s="431"/>
      <c r="AB193" s="431"/>
      <c r="AC193" s="431"/>
      <c r="AD193" s="431"/>
      <c r="AE193" s="431"/>
    </row>
    <row r="194" spans="1:31" ht="15.75" customHeight="1" x14ac:dyDescent="0.25">
      <c r="A194" s="433"/>
      <c r="B194" s="430"/>
      <c r="C194" s="431"/>
      <c r="D194" s="431"/>
      <c r="E194" s="431"/>
      <c r="F194" s="431"/>
      <c r="G194" s="432"/>
      <c r="H194" s="431"/>
      <c r="I194" s="431"/>
      <c r="J194" s="431"/>
      <c r="K194" s="431"/>
      <c r="L194" s="431"/>
      <c r="M194" s="431"/>
      <c r="N194" s="431"/>
      <c r="O194" s="431"/>
      <c r="P194" s="431"/>
      <c r="Q194" s="431"/>
      <c r="R194" s="431"/>
      <c r="S194" s="431"/>
      <c r="T194" s="431"/>
      <c r="U194" s="431"/>
      <c r="V194" s="431"/>
      <c r="W194" s="431"/>
      <c r="X194" s="431"/>
      <c r="Y194" s="431"/>
      <c r="Z194" s="431"/>
      <c r="AA194" s="431"/>
      <c r="AB194" s="431"/>
      <c r="AC194" s="431"/>
      <c r="AD194" s="431"/>
      <c r="AE194" s="431"/>
    </row>
    <row r="195" spans="1:31" ht="15.75" customHeight="1" x14ac:dyDescent="0.25">
      <c r="A195" s="433"/>
      <c r="B195" s="430"/>
      <c r="C195" s="431"/>
      <c r="D195" s="431"/>
      <c r="E195" s="431"/>
      <c r="F195" s="431"/>
      <c r="G195" s="432"/>
      <c r="H195" s="431"/>
      <c r="I195" s="431"/>
      <c r="J195" s="431"/>
      <c r="K195" s="431"/>
      <c r="L195" s="431"/>
      <c r="M195" s="431"/>
      <c r="N195" s="431"/>
      <c r="O195" s="431"/>
      <c r="P195" s="431"/>
      <c r="Q195" s="431"/>
      <c r="R195" s="431"/>
      <c r="S195" s="431"/>
      <c r="T195" s="431"/>
      <c r="U195" s="431"/>
      <c r="V195" s="431"/>
      <c r="W195" s="431"/>
      <c r="X195" s="431"/>
      <c r="Y195" s="431"/>
      <c r="Z195" s="431"/>
      <c r="AA195" s="431"/>
      <c r="AB195" s="431"/>
      <c r="AC195" s="431"/>
      <c r="AD195" s="431"/>
      <c r="AE195" s="431"/>
    </row>
    <row r="196" spans="1:31" ht="15.75" customHeight="1" x14ac:dyDescent="0.25">
      <c r="A196" s="433"/>
      <c r="B196" s="430"/>
      <c r="C196" s="431"/>
      <c r="D196" s="431"/>
      <c r="E196" s="431"/>
      <c r="F196" s="431"/>
      <c r="G196" s="432"/>
      <c r="H196" s="431"/>
      <c r="I196" s="431"/>
      <c r="J196" s="431"/>
      <c r="K196" s="431"/>
      <c r="L196" s="431"/>
      <c r="M196" s="431"/>
      <c r="N196" s="431"/>
      <c r="O196" s="431"/>
      <c r="P196" s="431"/>
      <c r="Q196" s="431"/>
      <c r="R196" s="431"/>
      <c r="S196" s="431"/>
      <c r="T196" s="431"/>
      <c r="U196" s="431"/>
      <c r="V196" s="431"/>
      <c r="W196" s="431"/>
      <c r="X196" s="431"/>
      <c r="Y196" s="431"/>
      <c r="Z196" s="431"/>
      <c r="AA196" s="431"/>
      <c r="AB196" s="431"/>
      <c r="AC196" s="431"/>
      <c r="AD196" s="431"/>
      <c r="AE196" s="431"/>
    </row>
    <row r="197" spans="1:31" ht="15.75" customHeight="1" x14ac:dyDescent="0.25">
      <c r="A197" s="433"/>
      <c r="B197" s="430"/>
      <c r="C197" s="431"/>
      <c r="D197" s="431"/>
      <c r="E197" s="431"/>
      <c r="F197" s="431"/>
      <c r="G197" s="432"/>
      <c r="H197" s="431"/>
      <c r="I197" s="431"/>
      <c r="J197" s="431"/>
      <c r="K197" s="431"/>
      <c r="L197" s="431"/>
      <c r="M197" s="431"/>
      <c r="N197" s="431"/>
      <c r="O197" s="431"/>
      <c r="P197" s="431"/>
      <c r="Q197" s="431"/>
      <c r="R197" s="431"/>
      <c r="S197" s="431"/>
      <c r="T197" s="431"/>
      <c r="U197" s="431"/>
      <c r="V197" s="431"/>
      <c r="W197" s="431"/>
      <c r="X197" s="431"/>
      <c r="Y197" s="431"/>
      <c r="Z197" s="431"/>
      <c r="AA197" s="431"/>
      <c r="AB197" s="431"/>
      <c r="AC197" s="431"/>
      <c r="AD197" s="431"/>
      <c r="AE197" s="431"/>
    </row>
    <row r="198" spans="1:31" ht="15.75" customHeight="1" x14ac:dyDescent="0.25">
      <c r="A198" s="433"/>
      <c r="B198" s="430"/>
      <c r="C198" s="431"/>
      <c r="D198" s="431"/>
      <c r="E198" s="431"/>
      <c r="F198" s="431"/>
      <c r="G198" s="432"/>
      <c r="H198" s="431"/>
      <c r="I198" s="431"/>
      <c r="J198" s="431"/>
      <c r="K198" s="431"/>
      <c r="L198" s="431"/>
      <c r="M198" s="431"/>
      <c r="N198" s="431"/>
      <c r="O198" s="431"/>
      <c r="P198" s="431"/>
      <c r="Q198" s="431"/>
      <c r="R198" s="431"/>
      <c r="S198" s="431"/>
      <c r="T198" s="431"/>
      <c r="U198" s="431"/>
      <c r="V198" s="431"/>
      <c r="W198" s="431"/>
      <c r="X198" s="431"/>
      <c r="Y198" s="431"/>
      <c r="Z198" s="431"/>
      <c r="AA198" s="431"/>
      <c r="AB198" s="431"/>
      <c r="AC198" s="431"/>
      <c r="AD198" s="431"/>
      <c r="AE198" s="431"/>
    </row>
    <row r="199" spans="1:31" ht="15.75" customHeight="1" x14ac:dyDescent="0.25">
      <c r="A199" s="433"/>
      <c r="B199" s="430"/>
      <c r="C199" s="431"/>
      <c r="D199" s="431"/>
      <c r="E199" s="431"/>
      <c r="F199" s="431"/>
      <c r="G199" s="432"/>
      <c r="H199" s="431"/>
      <c r="I199" s="431"/>
      <c r="J199" s="431"/>
      <c r="K199" s="431"/>
      <c r="L199" s="431"/>
      <c r="M199" s="431"/>
      <c r="N199" s="431"/>
      <c r="O199" s="431"/>
      <c r="P199" s="431"/>
      <c r="Q199" s="431"/>
      <c r="R199" s="431"/>
      <c r="S199" s="431"/>
      <c r="T199" s="431"/>
      <c r="U199" s="431"/>
      <c r="V199" s="431"/>
      <c r="W199" s="431"/>
      <c r="X199" s="431"/>
      <c r="Y199" s="431"/>
      <c r="Z199" s="431"/>
      <c r="AA199" s="431"/>
      <c r="AB199" s="431"/>
      <c r="AC199" s="431"/>
      <c r="AD199" s="431"/>
      <c r="AE199" s="431"/>
    </row>
    <row r="200" spans="1:31" ht="15.75" customHeight="1" x14ac:dyDescent="0.25">
      <c r="A200" s="433"/>
      <c r="B200" s="430"/>
      <c r="C200" s="431"/>
      <c r="D200" s="431"/>
      <c r="E200" s="431"/>
      <c r="F200" s="431"/>
      <c r="G200" s="432"/>
      <c r="H200" s="431"/>
      <c r="I200" s="431"/>
      <c r="J200" s="431"/>
      <c r="K200" s="431"/>
      <c r="L200" s="431"/>
      <c r="M200" s="431"/>
      <c r="N200" s="431"/>
      <c r="O200" s="431"/>
      <c r="P200" s="431"/>
      <c r="Q200" s="431"/>
      <c r="R200" s="431"/>
      <c r="S200" s="431"/>
      <c r="T200" s="431"/>
      <c r="U200" s="431"/>
      <c r="V200" s="431"/>
      <c r="W200" s="431"/>
      <c r="X200" s="431"/>
      <c r="Y200" s="431"/>
      <c r="Z200" s="431"/>
      <c r="AA200" s="431"/>
      <c r="AB200" s="431"/>
      <c r="AC200" s="431"/>
      <c r="AD200" s="431"/>
      <c r="AE200" s="431"/>
    </row>
    <row r="201" spans="1:31" ht="15.75" customHeight="1" x14ac:dyDescent="0.25">
      <c r="A201" s="433"/>
      <c r="B201" s="430"/>
      <c r="C201" s="431"/>
      <c r="D201" s="431"/>
      <c r="E201" s="431"/>
      <c r="F201" s="431"/>
      <c r="G201" s="432"/>
      <c r="H201" s="431"/>
      <c r="I201" s="431"/>
      <c r="J201" s="431"/>
      <c r="K201" s="431"/>
      <c r="L201" s="431"/>
      <c r="M201" s="431"/>
      <c r="N201" s="431"/>
      <c r="O201" s="431"/>
      <c r="P201" s="431"/>
      <c r="Q201" s="431"/>
      <c r="R201" s="431"/>
      <c r="S201" s="431"/>
      <c r="T201" s="431"/>
      <c r="U201" s="431"/>
      <c r="V201" s="431"/>
      <c r="W201" s="431"/>
      <c r="X201" s="431"/>
      <c r="Y201" s="431"/>
      <c r="Z201" s="431"/>
      <c r="AA201" s="431"/>
      <c r="AB201" s="431"/>
      <c r="AC201" s="431"/>
      <c r="AD201" s="431"/>
      <c r="AE201" s="431"/>
    </row>
    <row r="202" spans="1:31" ht="15.75" customHeight="1" x14ac:dyDescent="0.25">
      <c r="A202" s="433"/>
      <c r="B202" s="430"/>
      <c r="C202" s="431"/>
      <c r="D202" s="431"/>
      <c r="E202" s="431"/>
      <c r="F202" s="431"/>
      <c r="G202" s="432"/>
      <c r="H202" s="431"/>
      <c r="I202" s="431"/>
      <c r="J202" s="431"/>
      <c r="K202" s="431"/>
      <c r="L202" s="431"/>
      <c r="M202" s="431"/>
      <c r="N202" s="431"/>
      <c r="O202" s="431"/>
      <c r="P202" s="431"/>
      <c r="Q202" s="431"/>
      <c r="R202" s="431"/>
      <c r="S202" s="431"/>
      <c r="T202" s="431"/>
      <c r="U202" s="431"/>
      <c r="V202" s="431"/>
      <c r="W202" s="431"/>
      <c r="X202" s="431"/>
      <c r="Y202" s="431"/>
      <c r="Z202" s="431"/>
      <c r="AA202" s="431"/>
      <c r="AB202" s="431"/>
      <c r="AC202" s="431"/>
      <c r="AD202" s="431"/>
      <c r="AE202" s="431"/>
    </row>
    <row r="203" spans="1:31" ht="15.75" customHeight="1" x14ac:dyDescent="0.25">
      <c r="A203" s="433"/>
      <c r="B203" s="430"/>
      <c r="C203" s="431"/>
      <c r="D203" s="431"/>
      <c r="E203" s="431"/>
      <c r="F203" s="431"/>
      <c r="G203" s="432"/>
      <c r="H203" s="431"/>
      <c r="I203" s="431"/>
      <c r="J203" s="431"/>
      <c r="K203" s="431"/>
      <c r="L203" s="431"/>
      <c r="M203" s="431"/>
      <c r="N203" s="431"/>
      <c r="O203" s="431"/>
      <c r="P203" s="431"/>
      <c r="Q203" s="431"/>
      <c r="R203" s="431"/>
      <c r="S203" s="431"/>
      <c r="T203" s="431"/>
      <c r="U203" s="431"/>
      <c r="V203" s="431"/>
      <c r="W203" s="431"/>
      <c r="X203" s="431"/>
      <c r="Y203" s="431"/>
      <c r="Z203" s="431"/>
      <c r="AA203" s="431"/>
      <c r="AB203" s="431"/>
      <c r="AC203" s="431"/>
      <c r="AD203" s="431"/>
      <c r="AE203" s="431"/>
    </row>
    <row r="204" spans="1:31" ht="15.75" customHeight="1" x14ac:dyDescent="0.25">
      <c r="A204" s="433"/>
      <c r="B204" s="430"/>
      <c r="C204" s="431"/>
      <c r="D204" s="431"/>
      <c r="E204" s="431"/>
      <c r="F204" s="431"/>
      <c r="G204" s="432"/>
      <c r="H204" s="431"/>
      <c r="I204" s="431"/>
      <c r="J204" s="431"/>
      <c r="K204" s="431"/>
      <c r="L204" s="431"/>
      <c r="M204" s="431"/>
      <c r="N204" s="431"/>
      <c r="O204" s="431"/>
      <c r="P204" s="431"/>
      <c r="Q204" s="431"/>
      <c r="R204" s="431"/>
      <c r="S204" s="431"/>
      <c r="T204" s="431"/>
      <c r="U204" s="431"/>
      <c r="V204" s="431"/>
      <c r="W204" s="431"/>
      <c r="X204" s="431"/>
      <c r="Y204" s="431"/>
      <c r="Z204" s="431"/>
      <c r="AA204" s="431"/>
      <c r="AB204" s="431"/>
      <c r="AC204" s="431"/>
      <c r="AD204" s="431"/>
      <c r="AE204" s="431"/>
    </row>
    <row r="205" spans="1:31" ht="15.75" customHeight="1" x14ac:dyDescent="0.25">
      <c r="A205" s="433"/>
      <c r="B205" s="430"/>
      <c r="C205" s="431"/>
      <c r="D205" s="431"/>
      <c r="E205" s="431"/>
      <c r="F205" s="431"/>
      <c r="G205" s="432"/>
      <c r="H205" s="431"/>
      <c r="I205" s="431"/>
      <c r="J205" s="431"/>
      <c r="K205" s="431"/>
      <c r="L205" s="431"/>
      <c r="M205" s="431"/>
      <c r="N205" s="431"/>
      <c r="O205" s="431"/>
      <c r="P205" s="431"/>
      <c r="Q205" s="431"/>
      <c r="R205" s="431"/>
      <c r="S205" s="431"/>
      <c r="T205" s="431"/>
      <c r="U205" s="431"/>
      <c r="V205" s="431"/>
      <c r="W205" s="431"/>
      <c r="X205" s="431"/>
      <c r="Y205" s="431"/>
      <c r="Z205" s="431"/>
      <c r="AA205" s="431"/>
      <c r="AB205" s="431"/>
      <c r="AC205" s="431"/>
      <c r="AD205" s="431"/>
      <c r="AE205" s="431"/>
    </row>
    <row r="206" spans="1:31" ht="15.75" customHeight="1" x14ac:dyDescent="0.25">
      <c r="A206" s="433"/>
      <c r="B206" s="430"/>
      <c r="C206" s="431"/>
      <c r="D206" s="431"/>
      <c r="E206" s="431"/>
      <c r="F206" s="431"/>
      <c r="G206" s="432"/>
      <c r="H206" s="431"/>
      <c r="I206" s="431"/>
      <c r="J206" s="431"/>
      <c r="K206" s="431"/>
      <c r="L206" s="431"/>
      <c r="M206" s="431"/>
      <c r="N206" s="431"/>
      <c r="O206" s="431"/>
      <c r="P206" s="431"/>
      <c r="Q206" s="431"/>
      <c r="R206" s="431"/>
      <c r="S206" s="431"/>
      <c r="T206" s="431"/>
      <c r="U206" s="431"/>
      <c r="V206" s="431"/>
      <c r="W206" s="431"/>
      <c r="X206" s="431"/>
      <c r="Y206" s="431"/>
      <c r="Z206" s="431"/>
      <c r="AA206" s="431"/>
      <c r="AB206" s="431"/>
      <c r="AC206" s="431"/>
      <c r="AD206" s="431"/>
      <c r="AE206" s="431"/>
    </row>
    <row r="207" spans="1:31" ht="15.75" customHeight="1" x14ac:dyDescent="0.25">
      <c r="A207" s="433"/>
      <c r="B207" s="430"/>
      <c r="C207" s="431"/>
      <c r="D207" s="431"/>
      <c r="E207" s="431"/>
      <c r="F207" s="431"/>
      <c r="G207" s="432"/>
      <c r="H207" s="431"/>
      <c r="I207" s="431"/>
      <c r="J207" s="431"/>
      <c r="K207" s="431"/>
      <c r="L207" s="431"/>
      <c r="M207" s="431"/>
      <c r="N207" s="431"/>
      <c r="O207" s="431"/>
      <c r="P207" s="431"/>
      <c r="Q207" s="431"/>
      <c r="R207" s="431"/>
      <c r="S207" s="431"/>
      <c r="T207" s="431"/>
      <c r="U207" s="431"/>
      <c r="V207" s="431"/>
      <c r="W207" s="431"/>
      <c r="X207" s="431"/>
      <c r="Y207" s="431"/>
      <c r="Z207" s="431"/>
      <c r="AA207" s="431"/>
      <c r="AB207" s="431"/>
      <c r="AC207" s="431"/>
      <c r="AD207" s="431"/>
      <c r="AE207" s="431"/>
    </row>
    <row r="208" spans="1:31" ht="15.75" customHeight="1" x14ac:dyDescent="0.25">
      <c r="A208" s="433"/>
      <c r="B208" s="430"/>
      <c r="C208" s="431"/>
      <c r="D208" s="431"/>
      <c r="E208" s="431"/>
      <c r="F208" s="431"/>
      <c r="G208" s="432"/>
      <c r="H208" s="431"/>
      <c r="I208" s="431"/>
      <c r="J208" s="431"/>
      <c r="K208" s="431"/>
      <c r="L208" s="431"/>
      <c r="M208" s="431"/>
      <c r="N208" s="431"/>
      <c r="O208" s="431"/>
      <c r="P208" s="431"/>
      <c r="Q208" s="431"/>
      <c r="R208" s="431"/>
      <c r="S208" s="431"/>
      <c r="T208" s="431"/>
      <c r="U208" s="431"/>
      <c r="V208" s="431"/>
      <c r="W208" s="431"/>
      <c r="X208" s="431"/>
      <c r="Y208" s="431"/>
      <c r="Z208" s="431"/>
      <c r="AA208" s="431"/>
      <c r="AB208" s="431"/>
      <c r="AC208" s="431"/>
      <c r="AD208" s="431"/>
      <c r="AE208" s="431"/>
    </row>
    <row r="209" spans="1:31" ht="15.75" customHeight="1" x14ac:dyDescent="0.25">
      <c r="A209" s="433"/>
      <c r="B209" s="430"/>
      <c r="C209" s="431"/>
      <c r="D209" s="431"/>
      <c r="E209" s="431"/>
      <c r="F209" s="431"/>
      <c r="G209" s="432"/>
      <c r="H209" s="431"/>
      <c r="I209" s="431"/>
      <c r="J209" s="431"/>
      <c r="K209" s="431"/>
      <c r="L209" s="431"/>
      <c r="M209" s="431"/>
      <c r="N209" s="431"/>
      <c r="O209" s="431"/>
      <c r="P209" s="431"/>
      <c r="Q209" s="431"/>
      <c r="R209" s="431"/>
      <c r="S209" s="431"/>
      <c r="T209" s="431"/>
      <c r="U209" s="431"/>
      <c r="V209" s="431"/>
      <c r="W209" s="431"/>
      <c r="X209" s="431"/>
      <c r="Y209" s="431"/>
      <c r="Z209" s="431"/>
      <c r="AA209" s="431"/>
      <c r="AB209" s="431"/>
      <c r="AC209" s="431"/>
      <c r="AD209" s="431"/>
      <c r="AE209" s="431"/>
    </row>
    <row r="210" spans="1:31" ht="15.75" customHeight="1" x14ac:dyDescent="0.25">
      <c r="A210" s="433"/>
      <c r="B210" s="430"/>
      <c r="C210" s="431"/>
      <c r="D210" s="431"/>
      <c r="E210" s="431"/>
      <c r="F210" s="431"/>
      <c r="G210" s="432"/>
      <c r="H210" s="431"/>
      <c r="I210" s="431"/>
      <c r="J210" s="431"/>
      <c r="K210" s="431"/>
      <c r="L210" s="431"/>
      <c r="M210" s="431"/>
      <c r="N210" s="431"/>
      <c r="O210" s="431"/>
      <c r="P210" s="431"/>
      <c r="Q210" s="431"/>
      <c r="R210" s="431"/>
      <c r="S210" s="431"/>
      <c r="T210" s="431"/>
      <c r="U210" s="431"/>
      <c r="V210" s="431"/>
      <c r="W210" s="431"/>
      <c r="X210" s="431"/>
      <c r="Y210" s="431"/>
      <c r="Z210" s="431"/>
      <c r="AA210" s="431"/>
      <c r="AB210" s="431"/>
      <c r="AC210" s="431"/>
      <c r="AD210" s="431"/>
      <c r="AE210" s="431"/>
    </row>
    <row r="211" spans="1:31" ht="15.75" customHeight="1" x14ac:dyDescent="0.25">
      <c r="A211" s="433"/>
      <c r="B211" s="430"/>
      <c r="C211" s="431"/>
      <c r="D211" s="431"/>
      <c r="E211" s="431"/>
      <c r="F211" s="431"/>
      <c r="G211" s="432"/>
      <c r="H211" s="431"/>
      <c r="I211" s="431"/>
      <c r="J211" s="431"/>
      <c r="K211" s="431"/>
      <c r="L211" s="431"/>
      <c r="M211" s="431"/>
      <c r="N211" s="431"/>
      <c r="O211" s="431"/>
      <c r="P211" s="431"/>
      <c r="Q211" s="431"/>
      <c r="R211" s="431"/>
      <c r="S211" s="431"/>
      <c r="T211" s="431"/>
      <c r="U211" s="431"/>
      <c r="V211" s="431"/>
      <c r="W211" s="431"/>
      <c r="X211" s="431"/>
      <c r="Y211" s="431"/>
      <c r="Z211" s="431"/>
      <c r="AA211" s="431"/>
      <c r="AB211" s="431"/>
      <c r="AC211" s="431"/>
      <c r="AD211" s="431"/>
      <c r="AE211" s="431"/>
    </row>
    <row r="212" spans="1:31" ht="15.75" customHeight="1" x14ac:dyDescent="0.25">
      <c r="A212" s="433"/>
      <c r="B212" s="430"/>
      <c r="C212" s="431"/>
      <c r="D212" s="431"/>
      <c r="E212" s="431"/>
      <c r="F212" s="431"/>
      <c r="G212" s="432"/>
      <c r="H212" s="431"/>
      <c r="I212" s="431"/>
      <c r="J212" s="431"/>
      <c r="K212" s="431"/>
      <c r="L212" s="431"/>
      <c r="M212" s="431"/>
      <c r="N212" s="431"/>
      <c r="O212" s="431"/>
      <c r="P212" s="431"/>
      <c r="Q212" s="431"/>
      <c r="R212" s="431"/>
      <c r="S212" s="431"/>
      <c r="T212" s="431"/>
      <c r="U212" s="431"/>
      <c r="V212" s="431"/>
      <c r="W212" s="431"/>
      <c r="X212" s="431"/>
      <c r="Y212" s="431"/>
      <c r="Z212" s="431"/>
      <c r="AA212" s="431"/>
      <c r="AB212" s="431"/>
      <c r="AC212" s="431"/>
      <c r="AD212" s="431"/>
      <c r="AE212" s="431"/>
    </row>
    <row r="213" spans="1:31" ht="15.75" customHeight="1" x14ac:dyDescent="0.25">
      <c r="A213" s="433"/>
      <c r="B213" s="430"/>
      <c r="C213" s="431"/>
      <c r="D213" s="431"/>
      <c r="E213" s="431"/>
      <c r="F213" s="431"/>
      <c r="G213" s="432"/>
      <c r="H213" s="431"/>
      <c r="I213" s="431"/>
      <c r="J213" s="431"/>
      <c r="K213" s="431"/>
      <c r="L213" s="431"/>
      <c r="M213" s="431"/>
      <c r="N213" s="431"/>
      <c r="O213" s="431"/>
      <c r="P213" s="431"/>
      <c r="Q213" s="431"/>
      <c r="R213" s="431"/>
      <c r="S213" s="431"/>
      <c r="T213" s="431"/>
      <c r="U213" s="431"/>
      <c r="V213" s="431"/>
      <c r="W213" s="431"/>
      <c r="X213" s="431"/>
      <c r="Y213" s="431"/>
      <c r="Z213" s="431"/>
      <c r="AA213" s="431"/>
      <c r="AB213" s="431"/>
      <c r="AC213" s="431"/>
      <c r="AD213" s="431"/>
      <c r="AE213" s="431"/>
    </row>
    <row r="214" spans="1:31" ht="15.75" customHeight="1" x14ac:dyDescent="0.25">
      <c r="A214" s="433"/>
      <c r="B214" s="430"/>
      <c r="C214" s="431"/>
      <c r="D214" s="431"/>
      <c r="E214" s="431"/>
      <c r="F214" s="431"/>
      <c r="G214" s="432"/>
      <c r="H214" s="431"/>
      <c r="I214" s="431"/>
      <c r="J214" s="431"/>
      <c r="K214" s="431"/>
      <c r="L214" s="431"/>
      <c r="M214" s="431"/>
      <c r="N214" s="431"/>
      <c r="O214" s="431"/>
      <c r="P214" s="431"/>
      <c r="Q214" s="431"/>
      <c r="R214" s="431"/>
      <c r="S214" s="431"/>
      <c r="T214" s="431"/>
      <c r="U214" s="431"/>
      <c r="V214" s="431"/>
      <c r="W214" s="431"/>
      <c r="X214" s="431"/>
      <c r="Y214" s="431"/>
      <c r="Z214" s="431"/>
      <c r="AA214" s="431"/>
      <c r="AB214" s="431"/>
      <c r="AC214" s="431"/>
      <c r="AD214" s="431"/>
      <c r="AE214" s="431"/>
    </row>
    <row r="215" spans="1:31" ht="15.75" customHeight="1" x14ac:dyDescent="0.25">
      <c r="A215" s="433"/>
      <c r="B215" s="430"/>
      <c r="C215" s="431"/>
      <c r="D215" s="431"/>
      <c r="E215" s="431"/>
      <c r="F215" s="431"/>
      <c r="G215" s="432"/>
      <c r="H215" s="431"/>
      <c r="I215" s="431"/>
      <c r="J215" s="431"/>
      <c r="K215" s="431"/>
      <c r="L215" s="431"/>
      <c r="M215" s="431"/>
      <c r="N215" s="431"/>
      <c r="O215" s="431"/>
      <c r="P215" s="431"/>
      <c r="Q215" s="431"/>
      <c r="R215" s="431"/>
      <c r="S215" s="431"/>
      <c r="T215" s="431"/>
      <c r="U215" s="431"/>
      <c r="V215" s="431"/>
      <c r="W215" s="431"/>
      <c r="X215" s="431"/>
      <c r="Y215" s="431"/>
      <c r="Z215" s="431"/>
      <c r="AA215" s="431"/>
      <c r="AB215" s="431"/>
      <c r="AC215" s="431"/>
      <c r="AD215" s="431"/>
      <c r="AE215" s="431"/>
    </row>
    <row r="216" spans="1:31" ht="15.75" customHeight="1" x14ac:dyDescent="0.25">
      <c r="A216" s="433"/>
      <c r="B216" s="430"/>
      <c r="C216" s="431"/>
      <c r="D216" s="431"/>
      <c r="E216" s="431"/>
      <c r="F216" s="431"/>
      <c r="G216" s="432"/>
      <c r="H216" s="431"/>
      <c r="I216" s="431"/>
      <c r="J216" s="431"/>
      <c r="K216" s="431"/>
      <c r="L216" s="431"/>
      <c r="M216" s="431"/>
      <c r="N216" s="431"/>
      <c r="O216" s="431"/>
      <c r="P216" s="431"/>
      <c r="Q216" s="431"/>
      <c r="R216" s="431"/>
      <c r="S216" s="431"/>
      <c r="T216" s="431"/>
      <c r="U216" s="431"/>
      <c r="V216" s="431"/>
      <c r="W216" s="431"/>
      <c r="X216" s="431"/>
      <c r="Y216" s="431"/>
      <c r="Z216" s="431"/>
      <c r="AA216" s="431"/>
      <c r="AB216" s="431"/>
      <c r="AC216" s="431"/>
      <c r="AD216" s="431"/>
      <c r="AE216" s="431"/>
    </row>
    <row r="217" spans="1:31" ht="15.75" customHeight="1" x14ac:dyDescent="0.25">
      <c r="A217" s="433"/>
      <c r="B217" s="430"/>
      <c r="C217" s="431"/>
      <c r="D217" s="431"/>
      <c r="E217" s="431"/>
      <c r="F217" s="431"/>
      <c r="G217" s="432"/>
      <c r="H217" s="431"/>
      <c r="I217" s="431"/>
      <c r="J217" s="431"/>
      <c r="K217" s="431"/>
      <c r="L217" s="431"/>
      <c r="M217" s="431"/>
      <c r="N217" s="431"/>
      <c r="O217" s="431"/>
      <c r="P217" s="431"/>
      <c r="Q217" s="431"/>
      <c r="R217" s="431"/>
      <c r="S217" s="431"/>
      <c r="T217" s="431"/>
      <c r="U217" s="431"/>
      <c r="V217" s="431"/>
      <c r="W217" s="431"/>
      <c r="X217" s="431"/>
      <c r="Y217" s="431"/>
      <c r="Z217" s="431"/>
      <c r="AA217" s="431"/>
      <c r="AB217" s="431"/>
      <c r="AC217" s="431"/>
      <c r="AD217" s="431"/>
      <c r="AE217" s="431"/>
    </row>
    <row r="218" spans="1:31" ht="15.75" customHeight="1" x14ac:dyDescent="0.25">
      <c r="A218" s="433"/>
      <c r="B218" s="430"/>
      <c r="C218" s="431"/>
      <c r="D218" s="431"/>
      <c r="E218" s="431"/>
      <c r="F218" s="431"/>
      <c r="G218" s="432"/>
      <c r="H218" s="431"/>
      <c r="I218" s="431"/>
      <c r="J218" s="431"/>
      <c r="K218" s="431"/>
      <c r="L218" s="431"/>
      <c r="M218" s="431"/>
      <c r="N218" s="431"/>
      <c r="O218" s="431"/>
      <c r="P218" s="431"/>
      <c r="Q218" s="431"/>
      <c r="R218" s="431"/>
      <c r="S218" s="431"/>
      <c r="T218" s="431"/>
      <c r="U218" s="431"/>
      <c r="V218" s="431"/>
      <c r="W218" s="431"/>
      <c r="X218" s="431"/>
      <c r="Y218" s="431"/>
      <c r="Z218" s="431"/>
      <c r="AA218" s="431"/>
      <c r="AB218" s="431"/>
      <c r="AC218" s="431"/>
      <c r="AD218" s="431"/>
      <c r="AE218" s="431"/>
    </row>
    <row r="219" spans="1:31" ht="15.75" customHeight="1" x14ac:dyDescent="0.25">
      <c r="A219" s="433"/>
      <c r="B219" s="430"/>
      <c r="C219" s="431"/>
      <c r="D219" s="431"/>
      <c r="E219" s="431"/>
      <c r="F219" s="431"/>
      <c r="G219" s="432"/>
      <c r="H219" s="431"/>
      <c r="I219" s="431"/>
      <c r="J219" s="431"/>
      <c r="K219" s="431"/>
      <c r="L219" s="431"/>
      <c r="M219" s="431"/>
      <c r="N219" s="431"/>
      <c r="O219" s="431"/>
      <c r="P219" s="431"/>
      <c r="Q219" s="431"/>
      <c r="R219" s="431"/>
      <c r="S219" s="431"/>
      <c r="T219" s="431"/>
      <c r="U219" s="431"/>
      <c r="V219" s="431"/>
      <c r="W219" s="431"/>
      <c r="X219" s="431"/>
      <c r="Y219" s="431"/>
      <c r="Z219" s="431"/>
      <c r="AA219" s="431"/>
      <c r="AB219" s="431"/>
      <c r="AC219" s="431"/>
      <c r="AD219" s="431"/>
      <c r="AE219" s="431"/>
    </row>
    <row r="220" spans="1:31" ht="15.75" customHeight="1" x14ac:dyDescent="0.25">
      <c r="A220" s="433"/>
      <c r="B220" s="430"/>
      <c r="C220" s="431"/>
      <c r="D220" s="431"/>
      <c r="E220" s="431"/>
      <c r="F220" s="431"/>
      <c r="G220" s="432"/>
      <c r="H220" s="431"/>
      <c r="I220" s="431"/>
      <c r="J220" s="431"/>
      <c r="K220" s="431"/>
      <c r="L220" s="431"/>
      <c r="M220" s="431"/>
      <c r="N220" s="431"/>
      <c r="O220" s="431"/>
      <c r="P220" s="431"/>
      <c r="Q220" s="431"/>
      <c r="R220" s="431"/>
      <c r="S220" s="431"/>
      <c r="T220" s="431"/>
      <c r="U220" s="431"/>
      <c r="V220" s="431"/>
      <c r="W220" s="431"/>
      <c r="X220" s="431"/>
      <c r="Y220" s="431"/>
      <c r="Z220" s="431"/>
      <c r="AA220" s="431"/>
      <c r="AB220" s="431"/>
      <c r="AC220" s="431"/>
      <c r="AD220" s="431"/>
      <c r="AE220" s="431"/>
    </row>
    <row r="221" spans="1:31" ht="15.75" customHeight="1" x14ac:dyDescent="0.25">
      <c r="A221" s="433"/>
      <c r="B221" s="430"/>
      <c r="C221" s="431"/>
      <c r="D221" s="431"/>
      <c r="E221" s="431"/>
      <c r="F221" s="431"/>
      <c r="G221" s="432"/>
      <c r="H221" s="431"/>
      <c r="I221" s="431"/>
      <c r="J221" s="431"/>
      <c r="K221" s="431"/>
      <c r="L221" s="431"/>
      <c r="M221" s="431"/>
      <c r="N221" s="431"/>
      <c r="O221" s="431"/>
      <c r="P221" s="431"/>
      <c r="Q221" s="431"/>
      <c r="R221" s="431"/>
      <c r="S221" s="431"/>
      <c r="T221" s="431"/>
      <c r="U221" s="431"/>
      <c r="V221" s="431"/>
      <c r="W221" s="431"/>
      <c r="X221" s="431"/>
      <c r="Y221" s="431"/>
      <c r="Z221" s="431"/>
      <c r="AA221" s="431"/>
      <c r="AB221" s="431"/>
      <c r="AC221" s="431"/>
      <c r="AD221" s="431"/>
      <c r="AE221" s="431"/>
    </row>
    <row r="222" spans="1:31" ht="15.75" customHeight="1" x14ac:dyDescent="0.25">
      <c r="A222" s="433"/>
      <c r="B222" s="430"/>
      <c r="C222" s="431"/>
      <c r="D222" s="431"/>
      <c r="E222" s="431"/>
      <c r="F222" s="431"/>
      <c r="G222" s="432"/>
      <c r="H222" s="431"/>
      <c r="I222" s="431"/>
      <c r="J222" s="431"/>
      <c r="K222" s="431"/>
      <c r="L222" s="431"/>
      <c r="M222" s="431"/>
      <c r="N222" s="431"/>
      <c r="O222" s="431"/>
      <c r="P222" s="431"/>
      <c r="Q222" s="431"/>
      <c r="R222" s="431"/>
      <c r="S222" s="431"/>
      <c r="T222" s="431"/>
      <c r="U222" s="431"/>
      <c r="V222" s="431"/>
      <c r="W222" s="431"/>
      <c r="X222" s="431"/>
      <c r="Y222" s="431"/>
      <c r="Z222" s="431"/>
      <c r="AA222" s="431"/>
      <c r="AB222" s="431"/>
      <c r="AC222" s="431"/>
      <c r="AD222" s="431"/>
      <c r="AE222" s="431"/>
    </row>
    <row r="223" spans="1:31" ht="15.75" customHeight="1" x14ac:dyDescent="0.25">
      <c r="A223" s="433"/>
      <c r="B223" s="430"/>
      <c r="C223" s="431"/>
      <c r="D223" s="431"/>
      <c r="E223" s="431"/>
      <c r="F223" s="431"/>
      <c r="G223" s="432"/>
      <c r="H223" s="431"/>
      <c r="I223" s="431"/>
      <c r="J223" s="431"/>
      <c r="K223" s="431"/>
      <c r="L223" s="431"/>
      <c r="M223" s="431"/>
      <c r="N223" s="431"/>
      <c r="O223" s="431"/>
      <c r="P223" s="431"/>
      <c r="Q223" s="431"/>
      <c r="R223" s="431"/>
      <c r="S223" s="431"/>
      <c r="T223" s="431"/>
      <c r="U223" s="431"/>
      <c r="V223" s="431"/>
      <c r="W223" s="431"/>
      <c r="X223" s="431"/>
      <c r="Y223" s="431"/>
      <c r="Z223" s="431"/>
      <c r="AA223" s="431"/>
      <c r="AB223" s="431"/>
      <c r="AC223" s="431"/>
      <c r="AD223" s="431"/>
      <c r="AE223" s="431"/>
    </row>
    <row r="224" spans="1:31" ht="15.75" customHeight="1" x14ac:dyDescent="0.25">
      <c r="A224" s="433"/>
      <c r="B224" s="430"/>
      <c r="C224" s="431"/>
      <c r="D224" s="431"/>
      <c r="E224" s="431"/>
      <c r="F224" s="431"/>
      <c r="G224" s="432"/>
      <c r="H224" s="431"/>
      <c r="I224" s="431"/>
      <c r="J224" s="431"/>
      <c r="K224" s="431"/>
      <c r="L224" s="431"/>
      <c r="M224" s="431"/>
      <c r="N224" s="431"/>
      <c r="O224" s="431"/>
      <c r="P224" s="431"/>
      <c r="Q224" s="431"/>
      <c r="R224" s="431"/>
      <c r="S224" s="431"/>
      <c r="T224" s="431"/>
      <c r="U224" s="431"/>
      <c r="V224" s="431"/>
      <c r="W224" s="431"/>
      <c r="X224" s="431"/>
      <c r="Y224" s="431"/>
      <c r="Z224" s="431"/>
      <c r="AA224" s="431"/>
      <c r="AB224" s="431"/>
      <c r="AC224" s="431"/>
      <c r="AD224" s="431"/>
      <c r="AE224" s="431"/>
    </row>
    <row r="225" spans="1:31" ht="15.75" customHeight="1" x14ac:dyDescent="0.25">
      <c r="A225" s="433"/>
      <c r="B225" s="430"/>
      <c r="C225" s="431"/>
      <c r="D225" s="431"/>
      <c r="E225" s="431"/>
      <c r="F225" s="431"/>
      <c r="G225" s="432"/>
      <c r="H225" s="431"/>
      <c r="I225" s="431"/>
      <c r="J225" s="431"/>
      <c r="K225" s="431"/>
      <c r="L225" s="431"/>
      <c r="M225" s="431"/>
      <c r="N225" s="431"/>
      <c r="O225" s="431"/>
      <c r="P225" s="431"/>
      <c r="Q225" s="431"/>
      <c r="R225" s="431"/>
      <c r="S225" s="431"/>
      <c r="T225" s="431"/>
      <c r="U225" s="431"/>
      <c r="V225" s="431"/>
      <c r="W225" s="431"/>
      <c r="X225" s="431"/>
      <c r="Y225" s="431"/>
      <c r="Z225" s="431"/>
      <c r="AA225" s="431"/>
      <c r="AB225" s="431"/>
      <c r="AC225" s="431"/>
      <c r="AD225" s="431"/>
      <c r="AE225" s="431"/>
    </row>
    <row r="226" spans="1:31" ht="15.75" customHeight="1" x14ac:dyDescent="0.25">
      <c r="A226" s="433"/>
      <c r="B226" s="430"/>
      <c r="C226" s="431"/>
      <c r="D226" s="431"/>
      <c r="E226" s="431"/>
      <c r="F226" s="431"/>
      <c r="G226" s="432"/>
      <c r="H226" s="431"/>
      <c r="I226" s="431"/>
      <c r="J226" s="431"/>
      <c r="K226" s="431"/>
      <c r="L226" s="431"/>
      <c r="M226" s="431"/>
      <c r="N226" s="431"/>
      <c r="O226" s="431"/>
      <c r="P226" s="431"/>
      <c r="Q226" s="431"/>
      <c r="R226" s="431"/>
      <c r="S226" s="431"/>
      <c r="T226" s="431"/>
      <c r="U226" s="431"/>
      <c r="V226" s="431"/>
      <c r="W226" s="431"/>
      <c r="X226" s="431"/>
      <c r="Y226" s="431"/>
      <c r="Z226" s="431"/>
      <c r="AA226" s="431"/>
      <c r="AB226" s="431"/>
      <c r="AC226" s="431"/>
      <c r="AD226" s="431"/>
      <c r="AE226" s="431"/>
    </row>
    <row r="227" spans="1:31" ht="15.75" customHeight="1" x14ac:dyDescent="0.25">
      <c r="A227" s="433"/>
      <c r="B227" s="430"/>
      <c r="C227" s="431"/>
      <c r="D227" s="431"/>
      <c r="E227" s="431"/>
      <c r="F227" s="431"/>
      <c r="G227" s="432"/>
      <c r="H227" s="431"/>
      <c r="I227" s="431"/>
      <c r="J227" s="431"/>
      <c r="K227" s="431"/>
      <c r="L227" s="431"/>
      <c r="M227" s="431"/>
      <c r="N227" s="431"/>
      <c r="O227" s="431"/>
      <c r="P227" s="431"/>
      <c r="Q227" s="431"/>
      <c r="R227" s="431"/>
      <c r="S227" s="431"/>
      <c r="T227" s="431"/>
      <c r="U227" s="431"/>
      <c r="V227" s="431"/>
      <c r="W227" s="431"/>
      <c r="X227" s="431"/>
      <c r="Y227" s="431"/>
      <c r="Z227" s="431"/>
      <c r="AA227" s="431"/>
      <c r="AB227" s="431"/>
      <c r="AC227" s="431"/>
      <c r="AD227" s="431"/>
      <c r="AE227" s="431"/>
    </row>
    <row r="228" spans="1:31" ht="15.75" customHeight="1" x14ac:dyDescent="0.25">
      <c r="A228" s="433"/>
      <c r="B228" s="430"/>
      <c r="C228" s="431"/>
      <c r="D228" s="431"/>
      <c r="E228" s="431"/>
      <c r="F228" s="431"/>
      <c r="G228" s="432"/>
      <c r="H228" s="431"/>
      <c r="I228" s="431"/>
      <c r="J228" s="431"/>
      <c r="K228" s="431"/>
      <c r="L228" s="431"/>
      <c r="M228" s="431"/>
      <c r="N228" s="431"/>
      <c r="O228" s="431"/>
      <c r="P228" s="431"/>
      <c r="Q228" s="431"/>
      <c r="R228" s="431"/>
      <c r="S228" s="431"/>
      <c r="T228" s="431"/>
      <c r="U228" s="431"/>
      <c r="V228" s="431"/>
      <c r="W228" s="431"/>
      <c r="X228" s="431"/>
      <c r="Y228" s="431"/>
      <c r="Z228" s="431"/>
      <c r="AA228" s="431"/>
      <c r="AB228" s="431"/>
      <c r="AC228" s="431"/>
      <c r="AD228" s="431"/>
      <c r="AE228" s="431"/>
    </row>
    <row r="229" spans="1:31" ht="15.75" customHeight="1" x14ac:dyDescent="0.25">
      <c r="A229" s="433"/>
      <c r="B229" s="430"/>
      <c r="C229" s="431"/>
      <c r="D229" s="431"/>
      <c r="E229" s="431"/>
      <c r="F229" s="431"/>
      <c r="G229" s="432"/>
      <c r="H229" s="431"/>
      <c r="I229" s="431"/>
      <c r="J229" s="431"/>
      <c r="K229" s="431"/>
      <c r="L229" s="431"/>
      <c r="M229" s="431"/>
      <c r="N229" s="431"/>
      <c r="O229" s="431"/>
      <c r="P229" s="431"/>
      <c r="Q229" s="431"/>
      <c r="R229" s="431"/>
      <c r="S229" s="431"/>
      <c r="T229" s="431"/>
      <c r="U229" s="431"/>
      <c r="V229" s="431"/>
      <c r="W229" s="431"/>
      <c r="X229" s="431"/>
      <c r="Y229" s="431"/>
      <c r="Z229" s="431"/>
      <c r="AA229" s="431"/>
      <c r="AB229" s="431"/>
      <c r="AC229" s="431"/>
      <c r="AD229" s="431"/>
      <c r="AE229" s="431"/>
    </row>
    <row r="230" spans="1:31" ht="15.75" customHeight="1" x14ac:dyDescent="0.25">
      <c r="A230" s="433"/>
      <c r="B230" s="430"/>
      <c r="C230" s="431"/>
      <c r="D230" s="431"/>
      <c r="E230" s="431"/>
      <c r="F230" s="431"/>
      <c r="G230" s="432"/>
      <c r="H230" s="431"/>
      <c r="I230" s="431"/>
      <c r="J230" s="431"/>
      <c r="K230" s="431"/>
      <c r="L230" s="431"/>
      <c r="M230" s="431"/>
      <c r="N230" s="431"/>
      <c r="O230" s="431"/>
      <c r="P230" s="431"/>
      <c r="Q230" s="431"/>
      <c r="R230" s="431"/>
      <c r="S230" s="431"/>
      <c r="T230" s="431"/>
      <c r="U230" s="431"/>
      <c r="V230" s="431"/>
      <c r="W230" s="431"/>
      <c r="X230" s="431"/>
      <c r="Y230" s="431"/>
      <c r="Z230" s="431"/>
      <c r="AA230" s="431"/>
      <c r="AB230" s="431"/>
      <c r="AC230" s="431"/>
      <c r="AD230" s="431"/>
      <c r="AE230" s="431"/>
    </row>
    <row r="231" spans="1:31" ht="15.75" customHeight="1" x14ac:dyDescent="0.25">
      <c r="A231" s="433"/>
      <c r="B231" s="430"/>
      <c r="C231" s="431"/>
      <c r="D231" s="431"/>
      <c r="E231" s="431"/>
      <c r="F231" s="431"/>
      <c r="G231" s="432"/>
      <c r="H231" s="431"/>
      <c r="I231" s="431"/>
      <c r="J231" s="431"/>
      <c r="K231" s="431"/>
      <c r="L231" s="431"/>
      <c r="M231" s="431"/>
      <c r="N231" s="431"/>
      <c r="O231" s="431"/>
      <c r="P231" s="431"/>
      <c r="Q231" s="431"/>
      <c r="R231" s="431"/>
      <c r="S231" s="431"/>
      <c r="T231" s="431"/>
      <c r="U231" s="431"/>
      <c r="V231" s="431"/>
      <c r="W231" s="431"/>
      <c r="X231" s="431"/>
      <c r="Y231" s="431"/>
      <c r="Z231" s="431"/>
      <c r="AA231" s="431"/>
      <c r="AB231" s="431"/>
      <c r="AC231" s="431"/>
      <c r="AD231" s="431"/>
      <c r="AE231" s="431"/>
    </row>
    <row r="232" spans="1:31" ht="15.75" customHeight="1" x14ac:dyDescent="0.25">
      <c r="A232" s="433"/>
      <c r="B232" s="430"/>
      <c r="C232" s="431"/>
      <c r="D232" s="431"/>
      <c r="E232" s="431"/>
      <c r="F232" s="431"/>
      <c r="G232" s="432"/>
      <c r="H232" s="431"/>
      <c r="I232" s="431"/>
      <c r="J232" s="431"/>
      <c r="K232" s="431"/>
      <c r="L232" s="431"/>
      <c r="M232" s="431"/>
      <c r="N232" s="431"/>
      <c r="O232" s="431"/>
      <c r="P232" s="431"/>
      <c r="Q232" s="431"/>
      <c r="R232" s="431"/>
      <c r="S232" s="431"/>
      <c r="T232" s="431"/>
      <c r="U232" s="431"/>
      <c r="V232" s="431"/>
      <c r="W232" s="431"/>
      <c r="X232" s="431"/>
      <c r="Y232" s="431"/>
      <c r="Z232" s="431"/>
      <c r="AA232" s="431"/>
      <c r="AB232" s="431"/>
      <c r="AC232" s="431"/>
      <c r="AD232" s="431"/>
      <c r="AE232" s="431"/>
    </row>
    <row r="233" spans="1:31" ht="15.75" customHeight="1" x14ac:dyDescent="0.25">
      <c r="A233" s="433"/>
      <c r="B233" s="430"/>
      <c r="C233" s="431"/>
      <c r="D233" s="431"/>
      <c r="E233" s="431"/>
      <c r="F233" s="431"/>
      <c r="G233" s="432"/>
      <c r="H233" s="431"/>
      <c r="I233" s="431"/>
      <c r="J233" s="431"/>
      <c r="K233" s="431"/>
      <c r="L233" s="431"/>
      <c r="M233" s="431"/>
      <c r="N233" s="431"/>
      <c r="O233" s="431"/>
      <c r="P233" s="431"/>
      <c r="Q233" s="431"/>
      <c r="R233" s="431"/>
      <c r="S233" s="431"/>
      <c r="T233" s="431"/>
      <c r="U233" s="431"/>
      <c r="V233" s="431"/>
      <c r="W233" s="431"/>
      <c r="X233" s="431"/>
      <c r="Y233" s="431"/>
      <c r="Z233" s="431"/>
      <c r="AA233" s="431"/>
      <c r="AB233" s="431"/>
      <c r="AC233" s="431"/>
      <c r="AD233" s="431"/>
      <c r="AE233" s="431"/>
    </row>
    <row r="234" spans="1:31" ht="15.75" customHeight="1" x14ac:dyDescent="0.25">
      <c r="A234" s="433"/>
      <c r="B234" s="430"/>
      <c r="C234" s="431"/>
      <c r="D234" s="431"/>
      <c r="E234" s="431"/>
      <c r="F234" s="431"/>
      <c r="G234" s="432"/>
      <c r="H234" s="431"/>
      <c r="I234" s="431"/>
      <c r="J234" s="431"/>
      <c r="K234" s="431"/>
      <c r="L234" s="431"/>
      <c r="M234" s="431"/>
      <c r="N234" s="431"/>
      <c r="O234" s="431"/>
      <c r="P234" s="431"/>
      <c r="Q234" s="431"/>
      <c r="R234" s="431"/>
      <c r="S234" s="431"/>
      <c r="T234" s="431"/>
      <c r="U234" s="431"/>
      <c r="V234" s="431"/>
      <c r="W234" s="431"/>
      <c r="X234" s="431"/>
      <c r="Y234" s="431"/>
      <c r="Z234" s="431"/>
      <c r="AA234" s="431"/>
      <c r="AB234" s="431"/>
      <c r="AC234" s="431"/>
      <c r="AD234" s="431"/>
      <c r="AE234" s="431"/>
    </row>
    <row r="235" spans="1:31" ht="15.75" customHeight="1" x14ac:dyDescent="0.25">
      <c r="A235" s="433"/>
      <c r="B235" s="430"/>
      <c r="C235" s="431"/>
      <c r="D235" s="431"/>
      <c r="E235" s="431"/>
      <c r="F235" s="431"/>
      <c r="G235" s="432"/>
      <c r="H235" s="431"/>
      <c r="I235" s="431"/>
      <c r="J235" s="431"/>
      <c r="K235" s="431"/>
      <c r="L235" s="431"/>
      <c r="M235" s="431"/>
      <c r="N235" s="431"/>
      <c r="O235" s="431"/>
      <c r="P235" s="431"/>
      <c r="Q235" s="431"/>
      <c r="R235" s="431"/>
      <c r="S235" s="431"/>
      <c r="T235" s="431"/>
      <c r="U235" s="431"/>
      <c r="V235" s="431"/>
      <c r="W235" s="431"/>
      <c r="X235" s="431"/>
      <c r="Y235" s="431"/>
      <c r="Z235" s="431"/>
      <c r="AA235" s="431"/>
      <c r="AB235" s="431"/>
      <c r="AC235" s="431"/>
      <c r="AD235" s="431"/>
      <c r="AE235" s="431"/>
    </row>
    <row r="236" spans="1:31" ht="15.75" customHeight="1" x14ac:dyDescent="0.25">
      <c r="A236" s="433"/>
      <c r="B236" s="430"/>
      <c r="C236" s="431"/>
      <c r="D236" s="431"/>
      <c r="E236" s="431"/>
      <c r="F236" s="431"/>
      <c r="G236" s="432"/>
      <c r="H236" s="431"/>
      <c r="I236" s="431"/>
      <c r="J236" s="431"/>
      <c r="K236" s="431"/>
      <c r="L236" s="431"/>
      <c r="M236" s="431"/>
      <c r="N236" s="431"/>
      <c r="O236" s="431"/>
      <c r="P236" s="431"/>
      <c r="Q236" s="431"/>
      <c r="R236" s="431"/>
      <c r="S236" s="431"/>
      <c r="T236" s="431"/>
      <c r="U236" s="431"/>
      <c r="V236" s="431"/>
      <c r="W236" s="431"/>
      <c r="X236" s="431"/>
      <c r="Y236" s="431"/>
      <c r="Z236" s="431"/>
      <c r="AA236" s="431"/>
      <c r="AB236" s="431"/>
      <c r="AC236" s="431"/>
      <c r="AD236" s="431"/>
      <c r="AE236" s="431"/>
    </row>
    <row r="237" spans="1:31" ht="15.75" customHeight="1" x14ac:dyDescent="0.25">
      <c r="A237" s="433"/>
      <c r="B237" s="430"/>
      <c r="C237" s="431"/>
      <c r="D237" s="431"/>
      <c r="E237" s="431"/>
      <c r="F237" s="431"/>
      <c r="G237" s="432"/>
      <c r="H237" s="431"/>
      <c r="I237" s="431"/>
      <c r="J237" s="431"/>
      <c r="K237" s="431"/>
      <c r="L237" s="431"/>
      <c r="M237" s="431"/>
      <c r="N237" s="431"/>
      <c r="O237" s="431"/>
      <c r="P237" s="431"/>
      <c r="Q237" s="431"/>
      <c r="R237" s="431"/>
      <c r="S237" s="431"/>
      <c r="T237" s="431"/>
      <c r="U237" s="431"/>
      <c r="V237" s="431"/>
      <c r="W237" s="431"/>
      <c r="X237" s="431"/>
      <c r="Y237" s="431"/>
      <c r="Z237" s="431"/>
      <c r="AA237" s="431"/>
      <c r="AB237" s="431"/>
      <c r="AC237" s="431"/>
      <c r="AD237" s="431"/>
      <c r="AE237" s="431"/>
    </row>
    <row r="238" spans="1:31" ht="15.75" customHeight="1" x14ac:dyDescent="0.25">
      <c r="A238" s="433"/>
      <c r="B238" s="430"/>
      <c r="C238" s="431"/>
      <c r="D238" s="431"/>
      <c r="E238" s="431"/>
      <c r="F238" s="431"/>
      <c r="G238" s="432"/>
      <c r="H238" s="431"/>
      <c r="I238" s="431"/>
      <c r="J238" s="431"/>
      <c r="K238" s="431"/>
      <c r="L238" s="431"/>
      <c r="M238" s="431"/>
      <c r="N238" s="431"/>
      <c r="O238" s="431"/>
      <c r="P238" s="431"/>
      <c r="Q238" s="431"/>
      <c r="R238" s="431"/>
      <c r="S238" s="431"/>
      <c r="T238" s="431"/>
      <c r="U238" s="431"/>
      <c r="V238" s="431"/>
      <c r="W238" s="431"/>
      <c r="X238" s="431"/>
      <c r="Y238" s="431"/>
      <c r="Z238" s="431"/>
      <c r="AA238" s="431"/>
      <c r="AB238" s="431"/>
      <c r="AC238" s="431"/>
      <c r="AD238" s="431"/>
      <c r="AE238" s="431"/>
    </row>
    <row r="239" spans="1:31" ht="15.75" customHeight="1" x14ac:dyDescent="0.25">
      <c r="A239" s="433"/>
      <c r="B239" s="430"/>
      <c r="C239" s="431"/>
      <c r="D239" s="431"/>
      <c r="E239" s="431"/>
      <c r="F239" s="431"/>
      <c r="G239" s="432"/>
      <c r="H239" s="431"/>
      <c r="I239" s="431"/>
      <c r="J239" s="431"/>
      <c r="K239" s="431"/>
      <c r="L239" s="431"/>
      <c r="M239" s="431"/>
      <c r="N239" s="431"/>
      <c r="O239" s="431"/>
      <c r="P239" s="431"/>
      <c r="Q239" s="431"/>
      <c r="R239" s="431"/>
      <c r="S239" s="431"/>
      <c r="T239" s="431"/>
      <c r="U239" s="431"/>
      <c r="V239" s="431"/>
      <c r="W239" s="431"/>
      <c r="X239" s="431"/>
      <c r="Y239" s="431"/>
      <c r="Z239" s="431"/>
      <c r="AA239" s="431"/>
      <c r="AB239" s="431"/>
      <c r="AC239" s="431"/>
      <c r="AD239" s="431"/>
      <c r="AE239" s="431"/>
    </row>
    <row r="240" spans="1:31" ht="15.75" customHeight="1" x14ac:dyDescent="0.25">
      <c r="A240" s="433"/>
      <c r="B240" s="430"/>
      <c r="C240" s="431"/>
      <c r="D240" s="431"/>
      <c r="E240" s="431"/>
      <c r="F240" s="431"/>
      <c r="G240" s="432"/>
      <c r="H240" s="431"/>
      <c r="I240" s="431"/>
      <c r="J240" s="431"/>
      <c r="K240" s="431"/>
      <c r="L240" s="431"/>
      <c r="M240" s="431"/>
      <c r="N240" s="431"/>
      <c r="O240" s="431"/>
      <c r="P240" s="431"/>
      <c r="Q240" s="431"/>
      <c r="R240" s="431"/>
      <c r="S240" s="431"/>
      <c r="T240" s="431"/>
      <c r="U240" s="431"/>
      <c r="V240" s="431"/>
      <c r="W240" s="431"/>
      <c r="X240" s="431"/>
      <c r="Y240" s="431"/>
      <c r="Z240" s="431"/>
      <c r="AA240" s="431"/>
      <c r="AB240" s="431"/>
      <c r="AC240" s="431"/>
      <c r="AD240" s="431"/>
      <c r="AE240" s="431"/>
    </row>
    <row r="241" spans="1:31" ht="15.75" customHeight="1" x14ac:dyDescent="0.25">
      <c r="A241" s="433"/>
      <c r="B241" s="430"/>
      <c r="C241" s="431"/>
      <c r="D241" s="431"/>
      <c r="E241" s="431"/>
      <c r="F241" s="431"/>
      <c r="G241" s="432"/>
      <c r="H241" s="431"/>
      <c r="I241" s="431"/>
      <c r="J241" s="431"/>
      <c r="K241" s="431"/>
      <c r="L241" s="431"/>
      <c r="M241" s="431"/>
      <c r="N241" s="431"/>
      <c r="O241" s="431"/>
      <c r="P241" s="431"/>
      <c r="Q241" s="431"/>
      <c r="R241" s="431"/>
      <c r="S241" s="431"/>
      <c r="T241" s="431"/>
      <c r="U241" s="431"/>
      <c r="V241" s="431"/>
      <c r="W241" s="431"/>
      <c r="X241" s="431"/>
      <c r="Y241" s="431"/>
      <c r="Z241" s="431"/>
      <c r="AA241" s="431"/>
      <c r="AB241" s="431"/>
      <c r="AC241" s="431"/>
      <c r="AD241" s="431"/>
      <c r="AE241" s="431"/>
    </row>
    <row r="242" spans="1:31" ht="15.75" customHeight="1" x14ac:dyDescent="0.25">
      <c r="A242" s="433"/>
      <c r="B242" s="430"/>
      <c r="C242" s="431"/>
      <c r="D242" s="431"/>
      <c r="E242" s="431"/>
      <c r="F242" s="431"/>
      <c r="G242" s="432"/>
      <c r="H242" s="431"/>
      <c r="I242" s="431"/>
      <c r="J242" s="431"/>
      <c r="K242" s="431"/>
      <c r="L242" s="431"/>
      <c r="M242" s="431"/>
      <c r="N242" s="431"/>
      <c r="O242" s="431"/>
      <c r="P242" s="431"/>
      <c r="Q242" s="431"/>
      <c r="R242" s="431"/>
      <c r="S242" s="431"/>
      <c r="T242" s="431"/>
      <c r="U242" s="431"/>
      <c r="V242" s="431"/>
      <c r="W242" s="431"/>
      <c r="X242" s="431"/>
      <c r="Y242" s="431"/>
      <c r="Z242" s="431"/>
      <c r="AA242" s="431"/>
      <c r="AB242" s="431"/>
      <c r="AC242" s="431"/>
      <c r="AD242" s="431"/>
      <c r="AE242" s="431"/>
    </row>
    <row r="243" spans="1:31" ht="15.75" customHeight="1" x14ac:dyDescent="0.25">
      <c r="A243" s="433"/>
      <c r="B243" s="430"/>
      <c r="C243" s="431"/>
      <c r="D243" s="431"/>
      <c r="E243" s="431"/>
      <c r="F243" s="431"/>
      <c r="G243" s="432"/>
      <c r="H243" s="431"/>
      <c r="I243" s="431"/>
      <c r="J243" s="431"/>
      <c r="K243" s="431"/>
      <c r="L243" s="431"/>
      <c r="M243" s="431"/>
      <c r="N243" s="431"/>
      <c r="O243" s="431"/>
      <c r="P243" s="431"/>
      <c r="Q243" s="431"/>
      <c r="R243" s="431"/>
      <c r="S243" s="431"/>
      <c r="T243" s="431"/>
      <c r="U243" s="431"/>
      <c r="V243" s="431"/>
      <c r="W243" s="431"/>
      <c r="X243" s="431"/>
      <c r="Y243" s="431"/>
      <c r="Z243" s="431"/>
      <c r="AA243" s="431"/>
      <c r="AB243" s="431"/>
      <c r="AC243" s="431"/>
      <c r="AD243" s="431"/>
      <c r="AE243" s="431"/>
    </row>
    <row r="244" spans="1:31" ht="15.75" customHeight="1" x14ac:dyDescent="0.25">
      <c r="A244" s="433"/>
      <c r="B244" s="430"/>
      <c r="C244" s="431"/>
      <c r="D244" s="431"/>
      <c r="E244" s="431"/>
      <c r="F244" s="431"/>
      <c r="G244" s="432"/>
      <c r="H244" s="431"/>
      <c r="I244" s="431"/>
      <c r="J244" s="431"/>
      <c r="K244" s="431"/>
      <c r="L244" s="431"/>
      <c r="M244" s="431"/>
      <c r="N244" s="431"/>
      <c r="O244" s="431"/>
      <c r="P244" s="431"/>
      <c r="Q244" s="431"/>
      <c r="R244" s="431"/>
      <c r="S244" s="431"/>
      <c r="T244" s="431"/>
      <c r="U244" s="431"/>
      <c r="V244" s="431"/>
      <c r="W244" s="431"/>
      <c r="X244" s="431"/>
      <c r="Y244" s="431"/>
      <c r="Z244" s="431"/>
      <c r="AA244" s="431"/>
      <c r="AB244" s="431"/>
      <c r="AC244" s="431"/>
      <c r="AD244" s="431"/>
      <c r="AE244" s="431"/>
    </row>
    <row r="245" spans="1:31" ht="15.75" customHeight="1" x14ac:dyDescent="0.25">
      <c r="A245" s="433"/>
      <c r="B245" s="430"/>
      <c r="C245" s="431"/>
      <c r="D245" s="431"/>
      <c r="E245" s="431"/>
      <c r="F245" s="431"/>
      <c r="G245" s="432"/>
      <c r="H245" s="431"/>
      <c r="I245" s="431"/>
      <c r="J245" s="431"/>
      <c r="K245" s="431"/>
      <c r="L245" s="431"/>
      <c r="M245" s="431"/>
      <c r="N245" s="431"/>
      <c r="O245" s="431"/>
      <c r="P245" s="431"/>
      <c r="Q245" s="431"/>
      <c r="R245" s="431"/>
      <c r="S245" s="431"/>
      <c r="T245" s="431"/>
      <c r="U245" s="431"/>
      <c r="V245" s="431"/>
      <c r="W245" s="431"/>
      <c r="X245" s="431"/>
      <c r="Y245" s="431"/>
      <c r="Z245" s="431"/>
      <c r="AA245" s="431"/>
      <c r="AB245" s="431"/>
      <c r="AC245" s="431"/>
      <c r="AD245" s="431"/>
      <c r="AE245" s="431"/>
    </row>
    <row r="246" spans="1:31" ht="15.75" customHeight="1" x14ac:dyDescent="0.25">
      <c r="A246" s="433"/>
      <c r="B246" s="430"/>
      <c r="C246" s="431"/>
      <c r="D246" s="431"/>
      <c r="E246" s="431"/>
      <c r="F246" s="431"/>
      <c r="G246" s="432"/>
      <c r="H246" s="431"/>
      <c r="I246" s="431"/>
      <c r="J246" s="431"/>
      <c r="K246" s="431"/>
      <c r="L246" s="431"/>
      <c r="M246" s="431"/>
      <c r="N246" s="431"/>
      <c r="O246" s="431"/>
      <c r="P246" s="431"/>
      <c r="Q246" s="431"/>
      <c r="R246" s="431"/>
      <c r="S246" s="431"/>
      <c r="T246" s="431"/>
      <c r="U246" s="431"/>
      <c r="V246" s="431"/>
      <c r="W246" s="431"/>
      <c r="X246" s="431"/>
      <c r="Y246" s="431"/>
      <c r="Z246" s="431"/>
      <c r="AA246" s="431"/>
      <c r="AB246" s="431"/>
      <c r="AC246" s="431"/>
      <c r="AD246" s="431"/>
      <c r="AE246" s="431"/>
    </row>
    <row r="247" spans="1:31" ht="15.75" customHeight="1" x14ac:dyDescent="0.25">
      <c r="A247" s="433"/>
      <c r="B247" s="430"/>
      <c r="C247" s="431"/>
      <c r="D247" s="431"/>
      <c r="E247" s="431"/>
      <c r="F247" s="431"/>
      <c r="G247" s="432"/>
      <c r="H247" s="431"/>
      <c r="I247" s="431"/>
      <c r="J247" s="431"/>
      <c r="K247" s="431"/>
      <c r="L247" s="431"/>
      <c r="M247" s="431"/>
      <c r="N247" s="431"/>
      <c r="O247" s="431"/>
      <c r="P247" s="431"/>
      <c r="Q247" s="431"/>
      <c r="R247" s="431"/>
      <c r="S247" s="431"/>
      <c r="T247" s="431"/>
      <c r="U247" s="431"/>
      <c r="V247" s="431"/>
      <c r="W247" s="431"/>
      <c r="X247" s="431"/>
      <c r="Y247" s="431"/>
      <c r="Z247" s="431"/>
      <c r="AA247" s="431"/>
      <c r="AB247" s="431"/>
      <c r="AC247" s="431"/>
      <c r="AD247" s="431"/>
      <c r="AE247" s="431"/>
    </row>
    <row r="248" spans="1:31" ht="15.75" customHeight="1" x14ac:dyDescent="0.25">
      <c r="A248" s="433"/>
      <c r="B248" s="430"/>
      <c r="C248" s="431"/>
      <c r="D248" s="431"/>
      <c r="E248" s="431"/>
      <c r="F248" s="431"/>
      <c r="G248" s="432"/>
      <c r="H248" s="431"/>
      <c r="I248" s="431"/>
      <c r="J248" s="431"/>
      <c r="K248" s="431"/>
      <c r="L248" s="431"/>
      <c r="M248" s="431"/>
      <c r="N248" s="431"/>
      <c r="O248" s="431"/>
      <c r="P248" s="431"/>
      <c r="Q248" s="431"/>
      <c r="R248" s="431"/>
      <c r="S248" s="431"/>
      <c r="T248" s="431"/>
      <c r="U248" s="431"/>
      <c r="V248" s="431"/>
      <c r="W248" s="431"/>
      <c r="X248" s="431"/>
      <c r="Y248" s="431"/>
      <c r="Z248" s="431"/>
      <c r="AA248" s="431"/>
      <c r="AB248" s="431"/>
      <c r="AC248" s="431"/>
      <c r="AD248" s="431"/>
      <c r="AE248" s="431"/>
    </row>
    <row r="249" spans="1:31" ht="15.75" customHeight="1" x14ac:dyDescent="0.25">
      <c r="A249" s="433"/>
      <c r="B249" s="430"/>
      <c r="C249" s="431"/>
      <c r="D249" s="431"/>
      <c r="E249" s="431"/>
      <c r="F249" s="431"/>
      <c r="G249" s="432"/>
      <c r="H249" s="431"/>
      <c r="I249" s="431"/>
      <c r="J249" s="431"/>
      <c r="K249" s="431"/>
      <c r="L249" s="431"/>
      <c r="M249" s="431"/>
      <c r="N249" s="431"/>
      <c r="O249" s="431"/>
      <c r="P249" s="431"/>
      <c r="Q249" s="431"/>
      <c r="R249" s="431"/>
      <c r="S249" s="431"/>
      <c r="T249" s="431"/>
      <c r="U249" s="431"/>
      <c r="V249" s="431"/>
      <c r="W249" s="431"/>
      <c r="X249" s="431"/>
      <c r="Y249" s="431"/>
      <c r="Z249" s="431"/>
      <c r="AA249" s="431"/>
      <c r="AB249" s="431"/>
      <c r="AC249" s="431"/>
      <c r="AD249" s="431"/>
      <c r="AE249" s="431"/>
    </row>
    <row r="250" spans="1:31" ht="15.75" customHeight="1" x14ac:dyDescent="0.25">
      <c r="A250" s="433"/>
      <c r="B250" s="430"/>
      <c r="C250" s="431"/>
      <c r="D250" s="431"/>
      <c r="E250" s="431"/>
      <c r="F250" s="431"/>
      <c r="G250" s="432"/>
      <c r="H250" s="431"/>
      <c r="I250" s="431"/>
      <c r="J250" s="431"/>
      <c r="K250" s="431"/>
      <c r="L250" s="431"/>
      <c r="M250" s="431"/>
      <c r="N250" s="431"/>
      <c r="O250" s="431"/>
      <c r="P250" s="431"/>
      <c r="Q250" s="431"/>
      <c r="R250" s="431"/>
      <c r="S250" s="431"/>
      <c r="T250" s="431"/>
      <c r="U250" s="431"/>
      <c r="V250" s="431"/>
      <c r="W250" s="431"/>
      <c r="X250" s="431"/>
      <c r="Y250" s="431"/>
      <c r="Z250" s="431"/>
      <c r="AA250" s="431"/>
      <c r="AB250" s="431"/>
      <c r="AC250" s="431"/>
      <c r="AD250" s="431"/>
      <c r="AE250" s="431"/>
    </row>
    <row r="251" spans="1:31" ht="15.75" customHeight="1" x14ac:dyDescent="0.25">
      <c r="A251" s="433"/>
      <c r="B251" s="430"/>
      <c r="C251" s="431"/>
      <c r="D251" s="431"/>
      <c r="E251" s="431"/>
      <c r="F251" s="431"/>
      <c r="G251" s="432"/>
      <c r="H251" s="431"/>
      <c r="I251" s="431"/>
      <c r="J251" s="431"/>
      <c r="K251" s="431"/>
      <c r="L251" s="431"/>
      <c r="M251" s="431"/>
      <c r="N251" s="431"/>
      <c r="O251" s="431"/>
      <c r="P251" s="431"/>
      <c r="Q251" s="431"/>
      <c r="R251" s="431"/>
      <c r="S251" s="431"/>
      <c r="T251" s="431"/>
      <c r="U251" s="431"/>
      <c r="V251" s="431"/>
      <c r="W251" s="431"/>
      <c r="X251" s="431"/>
      <c r="Y251" s="431"/>
      <c r="Z251" s="431"/>
      <c r="AA251" s="431"/>
      <c r="AB251" s="431"/>
      <c r="AC251" s="431"/>
      <c r="AD251" s="431"/>
      <c r="AE251" s="431"/>
    </row>
    <row r="252" spans="1:31" ht="15.75" customHeight="1" x14ac:dyDescent="0.25">
      <c r="A252" s="433"/>
      <c r="B252" s="430"/>
      <c r="C252" s="431"/>
      <c r="D252" s="431"/>
      <c r="E252" s="431"/>
      <c r="F252" s="431"/>
      <c r="G252" s="432"/>
      <c r="H252" s="431"/>
      <c r="I252" s="431"/>
      <c r="J252" s="431"/>
      <c r="K252" s="431"/>
      <c r="L252" s="431"/>
      <c r="M252" s="431"/>
      <c r="N252" s="431"/>
      <c r="O252" s="431"/>
      <c r="P252" s="431"/>
      <c r="Q252" s="431"/>
      <c r="R252" s="431"/>
      <c r="S252" s="431"/>
      <c r="T252" s="431"/>
      <c r="U252" s="431"/>
      <c r="V252" s="431"/>
      <c r="W252" s="431"/>
      <c r="X252" s="431"/>
      <c r="Y252" s="431"/>
      <c r="Z252" s="431"/>
      <c r="AA252" s="431"/>
      <c r="AB252" s="431"/>
      <c r="AC252" s="431"/>
      <c r="AD252" s="431"/>
      <c r="AE252" s="431"/>
    </row>
    <row r="253" spans="1:31" ht="15.75" customHeight="1" x14ac:dyDescent="0.25">
      <c r="A253" s="433"/>
      <c r="B253" s="430"/>
      <c r="C253" s="431"/>
      <c r="D253" s="431"/>
      <c r="E253" s="431"/>
      <c r="F253" s="431"/>
      <c r="G253" s="432"/>
      <c r="H253" s="431"/>
      <c r="I253" s="431"/>
      <c r="J253" s="431"/>
      <c r="K253" s="431"/>
      <c r="L253" s="431"/>
      <c r="M253" s="431"/>
      <c r="N253" s="431"/>
      <c r="O253" s="431"/>
      <c r="P253" s="431"/>
      <c r="Q253" s="431"/>
      <c r="R253" s="431"/>
      <c r="S253" s="431"/>
      <c r="T253" s="431"/>
      <c r="U253" s="431"/>
      <c r="V253" s="431"/>
      <c r="W253" s="431"/>
      <c r="X253" s="431"/>
      <c r="Y253" s="431"/>
      <c r="Z253" s="431"/>
      <c r="AA253" s="431"/>
      <c r="AB253" s="431"/>
      <c r="AC253" s="431"/>
      <c r="AD253" s="431"/>
      <c r="AE253" s="431"/>
    </row>
    <row r="254" spans="1:31" ht="15.75" customHeight="1" x14ac:dyDescent="0.25">
      <c r="A254" s="433"/>
      <c r="B254" s="430"/>
      <c r="C254" s="431"/>
      <c r="D254" s="431"/>
      <c r="E254" s="431"/>
      <c r="F254" s="431"/>
      <c r="G254" s="432"/>
      <c r="H254" s="431"/>
      <c r="I254" s="431"/>
      <c r="J254" s="431"/>
      <c r="K254" s="431"/>
      <c r="L254" s="431"/>
      <c r="M254" s="431"/>
      <c r="N254" s="431"/>
      <c r="O254" s="431"/>
      <c r="P254" s="431"/>
      <c r="Q254" s="431"/>
      <c r="R254" s="431"/>
      <c r="S254" s="431"/>
      <c r="T254" s="431"/>
      <c r="U254" s="431"/>
      <c r="V254" s="431"/>
      <c r="W254" s="431"/>
      <c r="X254" s="431"/>
      <c r="Y254" s="431"/>
      <c r="Z254" s="431"/>
      <c r="AA254" s="431"/>
      <c r="AB254" s="431"/>
      <c r="AC254" s="431"/>
      <c r="AD254" s="431"/>
      <c r="AE254" s="431"/>
    </row>
    <row r="255" spans="1:31" ht="15.75" customHeight="1" x14ac:dyDescent="0.25">
      <c r="A255" s="433"/>
      <c r="B255" s="430"/>
      <c r="C255" s="431"/>
      <c r="D255" s="431"/>
      <c r="E255" s="431"/>
      <c r="F255" s="431"/>
      <c r="G255" s="432"/>
      <c r="H255" s="431"/>
      <c r="I255" s="431"/>
      <c r="J255" s="431"/>
      <c r="K255" s="431"/>
      <c r="L255" s="431"/>
      <c r="M255" s="431"/>
      <c r="N255" s="431"/>
      <c r="O255" s="431"/>
      <c r="P255" s="431"/>
      <c r="Q255" s="431"/>
      <c r="R255" s="431"/>
      <c r="S255" s="431"/>
      <c r="T255" s="431"/>
      <c r="U255" s="431"/>
      <c r="V255" s="431"/>
      <c r="W255" s="431"/>
      <c r="X255" s="431"/>
      <c r="Y255" s="431"/>
      <c r="Z255" s="431"/>
      <c r="AA255" s="431"/>
      <c r="AB255" s="431"/>
      <c r="AC255" s="431"/>
      <c r="AD255" s="431"/>
      <c r="AE255" s="431"/>
    </row>
    <row r="256" spans="1:31" ht="15.75" customHeight="1" x14ac:dyDescent="0.25">
      <c r="A256" s="433"/>
      <c r="B256" s="430"/>
      <c r="C256" s="431"/>
      <c r="D256" s="431"/>
      <c r="E256" s="431"/>
      <c r="F256" s="431"/>
      <c r="G256" s="432"/>
      <c r="H256" s="431"/>
      <c r="I256" s="431"/>
      <c r="J256" s="431"/>
      <c r="K256" s="431"/>
      <c r="L256" s="431"/>
      <c r="M256" s="431"/>
      <c r="N256" s="431"/>
      <c r="O256" s="431"/>
      <c r="P256" s="431"/>
      <c r="Q256" s="431"/>
      <c r="R256" s="431"/>
      <c r="S256" s="431"/>
      <c r="T256" s="431"/>
      <c r="U256" s="431"/>
      <c r="V256" s="431"/>
      <c r="W256" s="431"/>
      <c r="X256" s="431"/>
      <c r="Y256" s="431"/>
      <c r="Z256" s="431"/>
      <c r="AA256" s="431"/>
      <c r="AB256" s="431"/>
      <c r="AC256" s="431"/>
      <c r="AD256" s="431"/>
      <c r="AE256" s="431"/>
    </row>
    <row r="257" spans="1:31" ht="15.75" customHeight="1" x14ac:dyDescent="0.25">
      <c r="A257" s="433"/>
      <c r="B257" s="430"/>
      <c r="C257" s="431"/>
      <c r="D257" s="431"/>
      <c r="E257" s="431"/>
      <c r="F257" s="431"/>
      <c r="G257" s="432"/>
      <c r="H257" s="431"/>
      <c r="I257" s="431"/>
      <c r="J257" s="431"/>
      <c r="K257" s="431"/>
      <c r="L257" s="431"/>
      <c r="M257" s="431"/>
      <c r="N257" s="431"/>
      <c r="O257" s="431"/>
      <c r="P257" s="431"/>
      <c r="Q257" s="431"/>
      <c r="R257" s="431"/>
      <c r="S257" s="431"/>
      <c r="T257" s="431"/>
      <c r="U257" s="431"/>
      <c r="V257" s="431"/>
      <c r="W257" s="431"/>
      <c r="X257" s="431"/>
      <c r="Y257" s="431"/>
      <c r="Z257" s="431"/>
      <c r="AA257" s="431"/>
      <c r="AB257" s="431"/>
      <c r="AC257" s="431"/>
      <c r="AD257" s="431"/>
      <c r="AE257" s="431"/>
    </row>
    <row r="258" spans="1:31" ht="15.75" customHeight="1" x14ac:dyDescent="0.25">
      <c r="A258" s="433"/>
      <c r="B258" s="430"/>
      <c r="C258" s="431"/>
      <c r="D258" s="431"/>
      <c r="E258" s="431"/>
      <c r="F258" s="431"/>
      <c r="G258" s="432"/>
      <c r="H258" s="431"/>
      <c r="I258" s="431"/>
      <c r="J258" s="431"/>
      <c r="K258" s="431"/>
      <c r="L258" s="431"/>
      <c r="M258" s="431"/>
      <c r="N258" s="431"/>
      <c r="O258" s="431"/>
      <c r="P258" s="431"/>
      <c r="Q258" s="431"/>
      <c r="R258" s="431"/>
      <c r="S258" s="431"/>
      <c r="T258" s="431"/>
      <c r="U258" s="431"/>
      <c r="V258" s="431"/>
      <c r="W258" s="431"/>
      <c r="X258" s="431"/>
      <c r="Y258" s="431"/>
      <c r="Z258" s="431"/>
      <c r="AA258" s="431"/>
      <c r="AB258" s="431"/>
      <c r="AC258" s="431"/>
      <c r="AD258" s="431"/>
      <c r="AE258" s="431"/>
    </row>
    <row r="259" spans="1:31" ht="15.75" customHeight="1" x14ac:dyDescent="0.25">
      <c r="A259" s="433"/>
      <c r="B259" s="430"/>
      <c r="C259" s="431"/>
      <c r="D259" s="431"/>
      <c r="E259" s="431"/>
      <c r="F259" s="431"/>
      <c r="G259" s="432"/>
      <c r="H259" s="431"/>
      <c r="I259" s="431"/>
      <c r="J259" s="431"/>
      <c r="K259" s="431"/>
      <c r="L259" s="431"/>
      <c r="M259" s="431"/>
      <c r="N259" s="431"/>
      <c r="O259" s="431"/>
      <c r="P259" s="431"/>
      <c r="Q259" s="431"/>
      <c r="R259" s="431"/>
      <c r="S259" s="431"/>
      <c r="T259" s="431"/>
      <c r="U259" s="431"/>
      <c r="V259" s="431"/>
      <c r="W259" s="431"/>
      <c r="X259" s="431"/>
      <c r="Y259" s="431"/>
      <c r="Z259" s="431"/>
      <c r="AA259" s="431"/>
      <c r="AB259" s="431"/>
      <c r="AC259" s="431"/>
      <c r="AD259" s="431"/>
      <c r="AE259" s="431"/>
    </row>
    <row r="260" spans="1:31" ht="15.75" customHeight="1" x14ac:dyDescent="0.25">
      <c r="A260" s="433"/>
      <c r="B260" s="430"/>
      <c r="C260" s="431"/>
      <c r="D260" s="431"/>
      <c r="E260" s="431"/>
      <c r="F260" s="431"/>
      <c r="G260" s="432"/>
      <c r="H260" s="431"/>
      <c r="I260" s="431"/>
      <c r="J260" s="431"/>
      <c r="K260" s="431"/>
      <c r="L260" s="431"/>
      <c r="M260" s="431"/>
      <c r="N260" s="431"/>
      <c r="O260" s="431"/>
      <c r="P260" s="431"/>
      <c r="Q260" s="431"/>
      <c r="R260" s="431"/>
      <c r="S260" s="431"/>
      <c r="T260" s="431"/>
      <c r="U260" s="431"/>
      <c r="V260" s="431"/>
      <c r="W260" s="431"/>
      <c r="X260" s="431"/>
      <c r="Y260" s="431"/>
      <c r="Z260" s="431"/>
      <c r="AA260" s="431"/>
      <c r="AB260" s="431"/>
      <c r="AC260" s="431"/>
      <c r="AD260" s="431"/>
      <c r="AE260" s="431"/>
    </row>
    <row r="261" spans="1:31" ht="15.75" customHeight="1" x14ac:dyDescent="0.25">
      <c r="A261" s="433"/>
      <c r="B261" s="430"/>
      <c r="C261" s="431"/>
      <c r="D261" s="431"/>
      <c r="E261" s="431"/>
      <c r="F261" s="431"/>
      <c r="G261" s="432"/>
      <c r="H261" s="431"/>
      <c r="I261" s="431"/>
      <c r="J261" s="431"/>
      <c r="K261" s="431"/>
      <c r="L261" s="431"/>
      <c r="M261" s="431"/>
      <c r="N261" s="431"/>
      <c r="O261" s="431"/>
      <c r="P261" s="431"/>
      <c r="Q261" s="431"/>
      <c r="R261" s="431"/>
      <c r="S261" s="431"/>
      <c r="T261" s="431"/>
      <c r="U261" s="431"/>
      <c r="V261" s="431"/>
      <c r="W261" s="431"/>
      <c r="X261" s="431"/>
      <c r="Y261" s="431"/>
      <c r="Z261" s="431"/>
      <c r="AA261" s="431"/>
      <c r="AB261" s="431"/>
      <c r="AC261" s="431"/>
      <c r="AD261" s="431"/>
      <c r="AE261" s="431"/>
    </row>
    <row r="262" spans="1:31" ht="15.75" customHeight="1" x14ac:dyDescent="0.25">
      <c r="A262" s="433"/>
      <c r="B262" s="430"/>
      <c r="C262" s="431"/>
      <c r="D262" s="431"/>
      <c r="E262" s="431"/>
      <c r="F262" s="431"/>
      <c r="G262" s="432"/>
      <c r="H262" s="431"/>
      <c r="I262" s="431"/>
      <c r="J262" s="431"/>
      <c r="K262" s="431"/>
      <c r="L262" s="431"/>
      <c r="M262" s="431"/>
      <c r="N262" s="431"/>
      <c r="O262" s="431"/>
      <c r="P262" s="431"/>
      <c r="Q262" s="431"/>
      <c r="R262" s="431"/>
      <c r="S262" s="431"/>
      <c r="T262" s="431"/>
      <c r="U262" s="431"/>
      <c r="V262" s="431"/>
      <c r="W262" s="431"/>
      <c r="X262" s="431"/>
      <c r="Y262" s="431"/>
      <c r="Z262" s="431"/>
      <c r="AA262" s="431"/>
      <c r="AB262" s="431"/>
      <c r="AC262" s="431"/>
      <c r="AD262" s="431"/>
      <c r="AE262" s="431"/>
    </row>
    <row r="263" spans="1:31" ht="15.75" customHeight="1" x14ac:dyDescent="0.25">
      <c r="A263" s="433"/>
      <c r="B263" s="430"/>
      <c r="C263" s="431"/>
      <c r="D263" s="431"/>
      <c r="E263" s="431"/>
      <c r="F263" s="431"/>
      <c r="G263" s="432"/>
      <c r="H263" s="431"/>
      <c r="I263" s="431"/>
      <c r="J263" s="431"/>
      <c r="K263" s="431"/>
      <c r="L263" s="431"/>
      <c r="M263" s="431"/>
      <c r="N263" s="431"/>
      <c r="O263" s="431"/>
      <c r="P263" s="431"/>
      <c r="Q263" s="431"/>
      <c r="R263" s="431"/>
      <c r="S263" s="431"/>
      <c r="T263" s="431"/>
      <c r="U263" s="431"/>
      <c r="V263" s="431"/>
      <c r="W263" s="431"/>
      <c r="X263" s="431"/>
      <c r="Y263" s="431"/>
      <c r="Z263" s="431"/>
      <c r="AA263" s="431"/>
      <c r="AB263" s="431"/>
      <c r="AC263" s="431"/>
      <c r="AD263" s="431"/>
      <c r="AE263" s="431"/>
    </row>
    <row r="264" spans="1:31" ht="15.75" customHeight="1" x14ac:dyDescent="0.25">
      <c r="A264" s="433"/>
      <c r="B264" s="430"/>
      <c r="C264" s="431"/>
      <c r="D264" s="431"/>
      <c r="E264" s="431"/>
      <c r="F264" s="431"/>
      <c r="G264" s="432"/>
      <c r="H264" s="431"/>
      <c r="I264" s="431"/>
      <c r="J264" s="431"/>
      <c r="K264" s="431"/>
      <c r="L264" s="431"/>
      <c r="M264" s="431"/>
      <c r="N264" s="431"/>
      <c r="O264" s="431"/>
      <c r="P264" s="431"/>
      <c r="Q264" s="431"/>
      <c r="R264" s="431"/>
      <c r="S264" s="431"/>
      <c r="T264" s="431"/>
      <c r="U264" s="431"/>
      <c r="V264" s="431"/>
      <c r="W264" s="431"/>
      <c r="X264" s="431"/>
      <c r="Y264" s="431"/>
      <c r="Z264" s="431"/>
      <c r="AA264" s="431"/>
      <c r="AB264" s="431"/>
      <c r="AC264" s="431"/>
      <c r="AD264" s="431"/>
      <c r="AE264" s="431"/>
    </row>
    <row r="265" spans="1:31" ht="15.75" customHeight="1" x14ac:dyDescent="0.25">
      <c r="A265" s="433"/>
      <c r="B265" s="430"/>
      <c r="C265" s="431"/>
      <c r="D265" s="431"/>
      <c r="E265" s="431"/>
      <c r="F265" s="431"/>
      <c r="G265" s="432"/>
      <c r="H265" s="431"/>
      <c r="I265" s="431"/>
      <c r="J265" s="431"/>
      <c r="K265" s="431"/>
      <c r="L265" s="431"/>
      <c r="M265" s="431"/>
      <c r="N265" s="431"/>
      <c r="O265" s="431"/>
      <c r="P265" s="431"/>
      <c r="Q265" s="431"/>
      <c r="R265" s="431"/>
      <c r="S265" s="431"/>
      <c r="T265" s="431"/>
      <c r="U265" s="431"/>
      <c r="V265" s="431"/>
      <c r="W265" s="431"/>
      <c r="X265" s="431"/>
      <c r="Y265" s="431"/>
      <c r="Z265" s="431"/>
      <c r="AA265" s="431"/>
      <c r="AB265" s="431"/>
      <c r="AC265" s="431"/>
      <c r="AD265" s="431"/>
      <c r="AE265" s="431"/>
    </row>
    <row r="266" spans="1:31" ht="15.75" customHeight="1" x14ac:dyDescent="0.25">
      <c r="A266" s="433"/>
      <c r="B266" s="430"/>
      <c r="C266" s="431"/>
      <c r="D266" s="431"/>
      <c r="E266" s="431"/>
      <c r="F266" s="431"/>
      <c r="G266" s="432"/>
      <c r="H266" s="431"/>
      <c r="I266" s="431"/>
      <c r="J266" s="431"/>
      <c r="K266" s="431"/>
      <c r="L266" s="431"/>
      <c r="M266" s="431"/>
      <c r="N266" s="431"/>
      <c r="O266" s="431"/>
      <c r="P266" s="431"/>
      <c r="Q266" s="431"/>
      <c r="R266" s="431"/>
      <c r="S266" s="431"/>
      <c r="T266" s="431"/>
      <c r="U266" s="431"/>
      <c r="V266" s="431"/>
      <c r="W266" s="431"/>
      <c r="X266" s="431"/>
      <c r="Y266" s="431"/>
      <c r="Z266" s="431"/>
      <c r="AA266" s="431"/>
      <c r="AB266" s="431"/>
      <c r="AC266" s="431"/>
      <c r="AD266" s="431"/>
      <c r="AE266" s="431"/>
    </row>
    <row r="267" spans="1:31" ht="15.75" customHeight="1" x14ac:dyDescent="0.25">
      <c r="A267" s="433"/>
      <c r="B267" s="430"/>
      <c r="C267" s="431"/>
      <c r="D267" s="431"/>
      <c r="E267" s="431"/>
      <c r="F267" s="431"/>
      <c r="G267" s="432"/>
      <c r="H267" s="431"/>
      <c r="I267" s="431"/>
      <c r="J267" s="431"/>
      <c r="K267" s="431"/>
      <c r="L267" s="431"/>
      <c r="M267" s="431"/>
      <c r="N267" s="431"/>
      <c r="O267" s="431"/>
      <c r="P267" s="431"/>
      <c r="Q267" s="431"/>
      <c r="R267" s="431"/>
      <c r="S267" s="431"/>
      <c r="T267" s="431"/>
      <c r="U267" s="431"/>
      <c r="V267" s="431"/>
      <c r="W267" s="431"/>
      <c r="X267" s="431"/>
      <c r="Y267" s="431"/>
      <c r="Z267" s="431"/>
      <c r="AA267" s="431"/>
      <c r="AB267" s="431"/>
      <c r="AC267" s="431"/>
      <c r="AD267" s="431"/>
      <c r="AE267" s="431"/>
    </row>
    <row r="268" spans="1:31" ht="15.75" customHeight="1" x14ac:dyDescent="0.25">
      <c r="A268" s="433"/>
      <c r="B268" s="430"/>
      <c r="C268" s="431"/>
      <c r="D268" s="431"/>
      <c r="E268" s="431"/>
      <c r="F268" s="431"/>
      <c r="G268" s="432"/>
      <c r="H268" s="431"/>
      <c r="I268" s="431"/>
      <c r="J268" s="431"/>
      <c r="K268" s="431"/>
      <c r="L268" s="431"/>
      <c r="M268" s="431"/>
      <c r="N268" s="431"/>
      <c r="O268" s="431"/>
      <c r="P268" s="431"/>
      <c r="Q268" s="431"/>
      <c r="R268" s="431"/>
      <c r="S268" s="431"/>
      <c r="T268" s="431"/>
      <c r="U268" s="431"/>
      <c r="V268" s="431"/>
      <c r="W268" s="431"/>
      <c r="X268" s="431"/>
      <c r="Y268" s="431"/>
      <c r="Z268" s="431"/>
      <c r="AA268" s="431"/>
      <c r="AB268" s="431"/>
      <c r="AC268" s="431"/>
      <c r="AD268" s="431"/>
      <c r="AE268" s="431"/>
    </row>
    <row r="269" spans="1:31" ht="15.75" customHeight="1" x14ac:dyDescent="0.25">
      <c r="A269" s="433"/>
      <c r="B269" s="430"/>
      <c r="C269" s="431"/>
      <c r="D269" s="431"/>
      <c r="E269" s="431"/>
      <c r="F269" s="431"/>
      <c r="G269" s="432"/>
      <c r="H269" s="431"/>
      <c r="I269" s="431"/>
      <c r="J269" s="431"/>
      <c r="K269" s="431"/>
      <c r="L269" s="431"/>
      <c r="M269" s="431"/>
      <c r="N269" s="431"/>
      <c r="O269" s="431"/>
      <c r="P269" s="431"/>
      <c r="Q269" s="431"/>
      <c r="R269" s="431"/>
      <c r="S269" s="431"/>
      <c r="T269" s="431"/>
      <c r="U269" s="431"/>
      <c r="V269" s="431"/>
      <c r="W269" s="431"/>
      <c r="X269" s="431"/>
      <c r="Y269" s="431"/>
      <c r="Z269" s="431"/>
      <c r="AA269" s="431"/>
      <c r="AB269" s="431"/>
      <c r="AC269" s="431"/>
      <c r="AD269" s="431"/>
      <c r="AE269" s="431"/>
    </row>
    <row r="270" spans="1:31" ht="15.75" customHeight="1" x14ac:dyDescent="0.25">
      <c r="A270" s="433"/>
      <c r="B270" s="430"/>
      <c r="C270" s="431"/>
      <c r="D270" s="431"/>
      <c r="E270" s="431"/>
      <c r="F270" s="431"/>
      <c r="G270" s="432"/>
      <c r="H270" s="431"/>
      <c r="I270" s="431"/>
      <c r="J270" s="431"/>
      <c r="K270" s="431"/>
      <c r="L270" s="431"/>
      <c r="M270" s="431"/>
      <c r="N270" s="431"/>
      <c r="O270" s="431"/>
      <c r="P270" s="431"/>
      <c r="Q270" s="431"/>
      <c r="R270" s="431"/>
      <c r="S270" s="431"/>
      <c r="T270" s="431"/>
      <c r="U270" s="431"/>
      <c r="V270" s="431"/>
      <c r="W270" s="431"/>
      <c r="X270" s="431"/>
      <c r="Y270" s="431"/>
      <c r="Z270" s="431"/>
      <c r="AA270" s="431"/>
      <c r="AB270" s="431"/>
      <c r="AC270" s="431"/>
      <c r="AD270" s="431"/>
      <c r="AE270" s="431"/>
    </row>
    <row r="271" spans="1:31" ht="15.75" customHeight="1" x14ac:dyDescent="0.25">
      <c r="A271" s="433"/>
      <c r="B271" s="430"/>
      <c r="C271" s="431"/>
      <c r="D271" s="431"/>
      <c r="E271" s="431"/>
      <c r="F271" s="431"/>
      <c r="G271" s="432"/>
      <c r="H271" s="431"/>
      <c r="I271" s="431"/>
      <c r="J271" s="431"/>
      <c r="K271" s="431"/>
      <c r="L271" s="431"/>
      <c r="M271" s="431"/>
      <c r="N271" s="431"/>
      <c r="O271" s="431"/>
      <c r="P271" s="431"/>
      <c r="Q271" s="431"/>
      <c r="R271" s="431"/>
      <c r="S271" s="431"/>
      <c r="T271" s="431"/>
      <c r="U271" s="431"/>
      <c r="V271" s="431"/>
      <c r="W271" s="431"/>
      <c r="X271" s="431"/>
      <c r="Y271" s="431"/>
      <c r="Z271" s="431"/>
      <c r="AA271" s="431"/>
      <c r="AB271" s="431"/>
      <c r="AC271" s="431"/>
      <c r="AD271" s="431"/>
      <c r="AE271" s="431"/>
    </row>
    <row r="272" spans="1:31" ht="15.75" customHeight="1" x14ac:dyDescent="0.25">
      <c r="A272" s="433"/>
      <c r="B272" s="430"/>
      <c r="C272" s="431"/>
      <c r="D272" s="431"/>
      <c r="E272" s="431"/>
      <c r="F272" s="431"/>
      <c r="G272" s="432"/>
      <c r="H272" s="431"/>
      <c r="I272" s="431"/>
      <c r="J272" s="431"/>
      <c r="K272" s="431"/>
      <c r="L272" s="431"/>
      <c r="M272" s="431"/>
      <c r="N272" s="431"/>
      <c r="O272" s="431"/>
      <c r="P272" s="431"/>
      <c r="Q272" s="431"/>
      <c r="R272" s="431"/>
      <c r="S272" s="431"/>
      <c r="T272" s="431"/>
      <c r="U272" s="431"/>
      <c r="V272" s="431"/>
      <c r="W272" s="431"/>
      <c r="X272" s="431"/>
      <c r="Y272" s="431"/>
      <c r="Z272" s="431"/>
      <c r="AA272" s="431"/>
      <c r="AB272" s="431"/>
      <c r="AC272" s="431"/>
      <c r="AD272" s="431"/>
      <c r="AE272" s="431"/>
    </row>
    <row r="273" spans="1:31" ht="15.75" customHeight="1" x14ac:dyDescent="0.25">
      <c r="A273" s="433"/>
      <c r="B273" s="430"/>
      <c r="C273" s="431"/>
      <c r="D273" s="431"/>
      <c r="E273" s="431"/>
      <c r="F273" s="431"/>
      <c r="G273" s="432"/>
      <c r="H273" s="431"/>
      <c r="I273" s="431"/>
      <c r="J273" s="431"/>
      <c r="K273" s="431"/>
      <c r="L273" s="431"/>
      <c r="M273" s="431"/>
      <c r="N273" s="431"/>
      <c r="O273" s="431"/>
      <c r="P273" s="431"/>
      <c r="Q273" s="431"/>
      <c r="R273" s="431"/>
      <c r="S273" s="431"/>
      <c r="T273" s="431"/>
      <c r="U273" s="431"/>
      <c r="V273" s="431"/>
      <c r="W273" s="431"/>
      <c r="X273" s="431"/>
      <c r="Y273" s="431"/>
      <c r="Z273" s="431"/>
      <c r="AA273" s="431"/>
      <c r="AB273" s="431"/>
      <c r="AC273" s="431"/>
      <c r="AD273" s="431"/>
      <c r="AE273" s="431"/>
    </row>
    <row r="274" spans="1:31" ht="15.75" customHeight="1" x14ac:dyDescent="0.25">
      <c r="A274" s="433"/>
      <c r="B274" s="430"/>
      <c r="C274" s="431"/>
      <c r="D274" s="431"/>
      <c r="E274" s="431"/>
      <c r="F274" s="431"/>
      <c r="G274" s="432"/>
      <c r="H274" s="431"/>
      <c r="I274" s="431"/>
      <c r="J274" s="431"/>
      <c r="K274" s="431"/>
      <c r="L274" s="431"/>
      <c r="M274" s="431"/>
      <c r="N274" s="431"/>
      <c r="O274" s="431"/>
      <c r="P274" s="431"/>
      <c r="Q274" s="431"/>
      <c r="R274" s="431"/>
      <c r="S274" s="431"/>
      <c r="T274" s="431"/>
      <c r="U274" s="431"/>
      <c r="V274" s="431"/>
      <c r="W274" s="431"/>
      <c r="X274" s="431"/>
      <c r="Y274" s="431"/>
      <c r="Z274" s="431"/>
      <c r="AA274" s="431"/>
      <c r="AB274" s="431"/>
      <c r="AC274" s="431"/>
      <c r="AD274" s="431"/>
      <c r="AE274" s="431"/>
    </row>
    <row r="275" spans="1:31" ht="15.75" customHeight="1" x14ac:dyDescent="0.25">
      <c r="A275" s="433"/>
      <c r="B275" s="430"/>
      <c r="C275" s="431"/>
      <c r="D275" s="431"/>
      <c r="E275" s="431"/>
      <c r="F275" s="431"/>
      <c r="G275" s="432"/>
      <c r="H275" s="431"/>
      <c r="I275" s="431"/>
      <c r="J275" s="431"/>
      <c r="K275" s="431"/>
      <c r="L275" s="431"/>
      <c r="M275" s="431"/>
      <c r="N275" s="431"/>
      <c r="O275" s="431"/>
      <c r="P275" s="431"/>
      <c r="Q275" s="431"/>
      <c r="R275" s="431"/>
      <c r="S275" s="431"/>
      <c r="T275" s="431"/>
      <c r="U275" s="431"/>
      <c r="V275" s="431"/>
      <c r="W275" s="431"/>
      <c r="X275" s="431"/>
      <c r="Y275" s="431"/>
      <c r="Z275" s="431"/>
      <c r="AA275" s="431"/>
      <c r="AB275" s="431"/>
      <c r="AC275" s="431"/>
      <c r="AD275" s="431"/>
      <c r="AE275" s="431"/>
    </row>
    <row r="276" spans="1:31" ht="15.75" customHeight="1" x14ac:dyDescent="0.25">
      <c r="A276" s="433"/>
      <c r="B276" s="430"/>
      <c r="C276" s="431"/>
      <c r="D276" s="431"/>
      <c r="E276" s="431"/>
      <c r="F276" s="431"/>
      <c r="G276" s="432"/>
      <c r="H276" s="431"/>
      <c r="I276" s="431"/>
      <c r="J276" s="431"/>
      <c r="K276" s="431"/>
      <c r="L276" s="431"/>
      <c r="M276" s="431"/>
      <c r="N276" s="431"/>
      <c r="O276" s="431"/>
      <c r="P276" s="431"/>
      <c r="Q276" s="431"/>
      <c r="R276" s="431"/>
      <c r="S276" s="431"/>
      <c r="T276" s="431"/>
      <c r="U276" s="431"/>
      <c r="V276" s="431"/>
      <c r="W276" s="431"/>
      <c r="X276" s="431"/>
      <c r="Y276" s="431"/>
      <c r="Z276" s="431"/>
      <c r="AA276" s="431"/>
      <c r="AB276" s="431"/>
      <c r="AC276" s="431"/>
      <c r="AD276" s="431"/>
      <c r="AE276" s="431"/>
    </row>
    <row r="277" spans="1:31" ht="15.75" customHeight="1" x14ac:dyDescent="0.25">
      <c r="A277" s="433"/>
      <c r="B277" s="430"/>
      <c r="C277" s="431"/>
      <c r="D277" s="431"/>
      <c r="E277" s="431"/>
      <c r="F277" s="431"/>
      <c r="G277" s="432"/>
      <c r="H277" s="431"/>
      <c r="I277" s="431"/>
      <c r="J277" s="431"/>
      <c r="K277" s="431"/>
      <c r="L277" s="431"/>
      <c r="M277" s="431"/>
      <c r="N277" s="431"/>
      <c r="O277" s="431"/>
      <c r="P277" s="431"/>
      <c r="Q277" s="431"/>
      <c r="R277" s="431"/>
      <c r="S277" s="431"/>
      <c r="T277" s="431"/>
      <c r="U277" s="431"/>
      <c r="V277" s="431"/>
      <c r="W277" s="431"/>
      <c r="X277" s="431"/>
      <c r="Y277" s="431"/>
      <c r="Z277" s="431"/>
      <c r="AA277" s="431"/>
      <c r="AB277" s="431"/>
      <c r="AC277" s="431"/>
      <c r="AD277" s="431"/>
      <c r="AE277" s="431"/>
    </row>
    <row r="278" spans="1:31" ht="15.75" customHeight="1" x14ac:dyDescent="0.25">
      <c r="A278" s="433"/>
      <c r="B278" s="430"/>
      <c r="C278" s="431"/>
      <c r="D278" s="431"/>
      <c r="E278" s="431"/>
      <c r="F278" s="431"/>
      <c r="G278" s="432"/>
      <c r="H278" s="431"/>
      <c r="I278" s="431"/>
      <c r="J278" s="431"/>
      <c r="K278" s="431"/>
      <c r="L278" s="431"/>
      <c r="M278" s="431"/>
      <c r="N278" s="431"/>
      <c r="O278" s="431"/>
      <c r="P278" s="431"/>
      <c r="Q278" s="431"/>
      <c r="R278" s="431"/>
      <c r="S278" s="431"/>
      <c r="T278" s="431"/>
      <c r="U278" s="431"/>
      <c r="V278" s="431"/>
      <c r="W278" s="431"/>
      <c r="X278" s="431"/>
      <c r="Y278" s="431"/>
      <c r="Z278" s="431"/>
      <c r="AA278" s="431"/>
      <c r="AB278" s="431"/>
      <c r="AC278" s="431"/>
      <c r="AD278" s="431"/>
      <c r="AE278" s="431"/>
    </row>
    <row r="279" spans="1:31" ht="15.75" customHeight="1" x14ac:dyDescent="0.25">
      <c r="A279" s="433"/>
      <c r="B279" s="430"/>
      <c r="C279" s="431"/>
      <c r="D279" s="431"/>
      <c r="E279" s="431"/>
      <c r="F279" s="431"/>
      <c r="G279" s="432"/>
      <c r="H279" s="431"/>
      <c r="I279" s="431"/>
      <c r="J279" s="431"/>
      <c r="K279" s="431"/>
      <c r="L279" s="431"/>
      <c r="M279" s="431"/>
      <c r="N279" s="431"/>
      <c r="O279" s="431"/>
      <c r="P279" s="431"/>
      <c r="Q279" s="431"/>
      <c r="R279" s="431"/>
      <c r="S279" s="431"/>
      <c r="T279" s="431"/>
      <c r="U279" s="431"/>
      <c r="V279" s="431"/>
      <c r="W279" s="431"/>
      <c r="X279" s="431"/>
      <c r="Y279" s="431"/>
      <c r="Z279" s="431"/>
      <c r="AA279" s="431"/>
      <c r="AB279" s="431"/>
      <c r="AC279" s="431"/>
      <c r="AD279" s="431"/>
      <c r="AE279" s="431"/>
    </row>
    <row r="280" spans="1:31" ht="15.75" customHeight="1" x14ac:dyDescent="0.25">
      <c r="A280" s="433"/>
      <c r="B280" s="430"/>
      <c r="C280" s="431"/>
      <c r="D280" s="431"/>
      <c r="E280" s="431"/>
      <c r="F280" s="431"/>
      <c r="G280" s="432"/>
      <c r="H280" s="431"/>
      <c r="I280" s="431"/>
      <c r="J280" s="431"/>
      <c r="K280" s="431"/>
      <c r="L280" s="431"/>
      <c r="M280" s="431"/>
      <c r="N280" s="431"/>
      <c r="O280" s="431"/>
      <c r="P280" s="431"/>
      <c r="Q280" s="431"/>
      <c r="R280" s="431"/>
      <c r="S280" s="431"/>
      <c r="T280" s="431"/>
      <c r="U280" s="431"/>
      <c r="V280" s="431"/>
      <c r="W280" s="431"/>
      <c r="X280" s="431"/>
      <c r="Y280" s="431"/>
      <c r="Z280" s="431"/>
      <c r="AA280" s="431"/>
      <c r="AB280" s="431"/>
      <c r="AC280" s="431"/>
      <c r="AD280" s="431"/>
      <c r="AE280" s="431"/>
    </row>
    <row r="281" spans="1:31" ht="15.75" customHeight="1" x14ac:dyDescent="0.25">
      <c r="A281" s="433"/>
      <c r="B281" s="430"/>
      <c r="C281" s="431"/>
      <c r="D281" s="431"/>
      <c r="E281" s="431"/>
      <c r="F281" s="431"/>
      <c r="G281" s="432"/>
      <c r="H281" s="431"/>
      <c r="I281" s="431"/>
      <c r="J281" s="431"/>
      <c r="K281" s="431"/>
      <c r="L281" s="431"/>
      <c r="M281" s="431"/>
      <c r="N281" s="431"/>
      <c r="O281" s="431"/>
      <c r="P281" s="431"/>
      <c r="Q281" s="431"/>
      <c r="R281" s="431"/>
      <c r="S281" s="431"/>
      <c r="T281" s="431"/>
      <c r="U281" s="431"/>
      <c r="V281" s="431"/>
      <c r="W281" s="431"/>
      <c r="X281" s="431"/>
      <c r="Y281" s="431"/>
      <c r="Z281" s="431"/>
      <c r="AA281" s="431"/>
      <c r="AB281" s="431"/>
      <c r="AC281" s="431"/>
      <c r="AD281" s="431"/>
      <c r="AE281" s="431"/>
    </row>
    <row r="282" spans="1:31" ht="15.75" customHeight="1" x14ac:dyDescent="0.25">
      <c r="A282" s="433"/>
      <c r="B282" s="430"/>
      <c r="C282" s="431"/>
      <c r="D282" s="431"/>
      <c r="E282" s="431"/>
      <c r="F282" s="431"/>
      <c r="G282" s="432"/>
      <c r="H282" s="431"/>
      <c r="I282" s="431"/>
      <c r="J282" s="431"/>
      <c r="K282" s="431"/>
      <c r="L282" s="431"/>
      <c r="M282" s="431"/>
      <c r="N282" s="431"/>
      <c r="O282" s="431"/>
      <c r="P282" s="431"/>
      <c r="Q282" s="431"/>
      <c r="R282" s="431"/>
      <c r="S282" s="431"/>
      <c r="T282" s="431"/>
      <c r="U282" s="431"/>
      <c r="V282" s="431"/>
      <c r="W282" s="431"/>
      <c r="X282" s="431"/>
      <c r="Y282" s="431"/>
      <c r="Z282" s="431"/>
      <c r="AA282" s="431"/>
      <c r="AB282" s="431"/>
      <c r="AC282" s="431"/>
      <c r="AD282" s="431"/>
      <c r="AE282" s="431"/>
    </row>
    <row r="283" spans="1:31" ht="15.75" customHeight="1" x14ac:dyDescent="0.25">
      <c r="A283" s="433"/>
      <c r="B283" s="430"/>
      <c r="C283" s="431"/>
      <c r="D283" s="431"/>
      <c r="E283" s="431"/>
      <c r="F283" s="431"/>
      <c r="G283" s="432"/>
      <c r="H283" s="431"/>
      <c r="I283" s="431"/>
      <c r="J283" s="431"/>
      <c r="K283" s="431"/>
      <c r="L283" s="431"/>
      <c r="M283" s="431"/>
      <c r="N283" s="431"/>
      <c r="O283" s="431"/>
      <c r="P283" s="431"/>
      <c r="Q283" s="431"/>
      <c r="R283" s="431"/>
      <c r="S283" s="431"/>
      <c r="T283" s="431"/>
      <c r="U283" s="431"/>
      <c r="V283" s="431"/>
      <c r="W283" s="431"/>
      <c r="X283" s="431"/>
      <c r="Y283" s="431"/>
      <c r="Z283" s="431"/>
      <c r="AA283" s="431"/>
      <c r="AB283" s="431"/>
      <c r="AC283" s="431"/>
      <c r="AD283" s="431"/>
      <c r="AE283" s="431"/>
    </row>
    <row r="284" spans="1:31" ht="15.75" customHeight="1" x14ac:dyDescent="0.25">
      <c r="A284" s="433"/>
      <c r="B284" s="430"/>
      <c r="C284" s="431"/>
      <c r="D284" s="431"/>
      <c r="E284" s="431"/>
      <c r="F284" s="431"/>
      <c r="G284" s="432"/>
      <c r="H284" s="431"/>
      <c r="I284" s="431"/>
      <c r="J284" s="431"/>
      <c r="K284" s="431"/>
      <c r="L284" s="431"/>
      <c r="M284" s="431"/>
      <c r="N284" s="431"/>
      <c r="O284" s="431"/>
      <c r="P284" s="431"/>
      <c r="Q284" s="431"/>
      <c r="R284" s="431"/>
      <c r="S284" s="431"/>
      <c r="T284" s="431"/>
      <c r="U284" s="431"/>
      <c r="V284" s="431"/>
      <c r="W284" s="431"/>
      <c r="X284" s="431"/>
      <c r="Y284" s="431"/>
      <c r="Z284" s="431"/>
      <c r="AA284" s="431"/>
      <c r="AB284" s="431"/>
      <c r="AC284" s="431"/>
      <c r="AD284" s="431"/>
      <c r="AE284" s="431"/>
    </row>
    <row r="285" spans="1:31" ht="15.75" customHeight="1" x14ac:dyDescent="0.25">
      <c r="A285" s="433"/>
      <c r="B285" s="430"/>
      <c r="C285" s="431"/>
      <c r="D285" s="431"/>
      <c r="E285" s="431"/>
      <c r="F285" s="431"/>
      <c r="G285" s="432"/>
      <c r="H285" s="431"/>
      <c r="I285" s="431"/>
      <c r="J285" s="431"/>
      <c r="K285" s="431"/>
      <c r="L285" s="431"/>
      <c r="M285" s="431"/>
      <c r="N285" s="431"/>
      <c r="O285" s="431"/>
      <c r="P285" s="431"/>
      <c r="Q285" s="431"/>
      <c r="R285" s="431"/>
      <c r="S285" s="431"/>
      <c r="T285" s="431"/>
      <c r="U285" s="431"/>
      <c r="V285" s="431"/>
      <c r="W285" s="431"/>
      <c r="X285" s="431"/>
      <c r="Y285" s="431"/>
      <c r="Z285" s="431"/>
      <c r="AA285" s="431"/>
      <c r="AB285" s="431"/>
      <c r="AC285" s="431"/>
      <c r="AD285" s="431"/>
      <c r="AE285" s="431"/>
    </row>
    <row r="286" spans="1:31" ht="15.75" customHeight="1" x14ac:dyDescent="0.25">
      <c r="A286" s="433"/>
      <c r="B286" s="430"/>
      <c r="C286" s="431"/>
      <c r="D286" s="431"/>
      <c r="E286" s="431"/>
      <c r="F286" s="431"/>
      <c r="G286" s="432"/>
      <c r="H286" s="431"/>
      <c r="I286" s="431"/>
      <c r="J286" s="431"/>
      <c r="K286" s="431"/>
      <c r="L286" s="431"/>
      <c r="M286" s="431"/>
      <c r="N286" s="431"/>
      <c r="O286" s="431"/>
      <c r="P286" s="431"/>
      <c r="Q286" s="431"/>
      <c r="R286" s="431"/>
      <c r="S286" s="431"/>
      <c r="T286" s="431"/>
      <c r="U286" s="431"/>
      <c r="V286" s="431"/>
      <c r="W286" s="431"/>
      <c r="X286" s="431"/>
      <c r="Y286" s="431"/>
      <c r="Z286" s="431"/>
      <c r="AA286" s="431"/>
      <c r="AB286" s="431"/>
      <c r="AC286" s="431"/>
      <c r="AD286" s="431"/>
      <c r="AE286" s="431"/>
    </row>
    <row r="287" spans="1:31" ht="15.75" customHeight="1" x14ac:dyDescent="0.25">
      <c r="A287" s="433"/>
      <c r="B287" s="430"/>
      <c r="C287" s="431"/>
      <c r="D287" s="431"/>
      <c r="E287" s="431"/>
      <c r="F287" s="431"/>
      <c r="G287" s="432"/>
      <c r="H287" s="431"/>
      <c r="I287" s="431"/>
      <c r="J287" s="431"/>
      <c r="K287" s="431"/>
      <c r="L287" s="431"/>
      <c r="M287" s="431"/>
      <c r="N287" s="431"/>
      <c r="O287" s="431"/>
      <c r="P287" s="431"/>
      <c r="Q287" s="431"/>
      <c r="R287" s="431"/>
      <c r="S287" s="431"/>
      <c r="T287" s="431"/>
      <c r="U287" s="431"/>
      <c r="V287" s="431"/>
      <c r="W287" s="431"/>
      <c r="X287" s="431"/>
      <c r="Y287" s="431"/>
      <c r="Z287" s="431"/>
      <c r="AA287" s="431"/>
      <c r="AB287" s="431"/>
      <c r="AC287" s="431"/>
      <c r="AD287" s="431"/>
      <c r="AE287" s="431"/>
    </row>
    <row r="288" spans="1:31" ht="15.75" customHeight="1" x14ac:dyDescent="0.25">
      <c r="A288" s="433"/>
      <c r="B288" s="430"/>
      <c r="C288" s="431"/>
      <c r="D288" s="431"/>
      <c r="E288" s="431"/>
      <c r="F288" s="431"/>
      <c r="G288" s="432"/>
      <c r="H288" s="431"/>
      <c r="I288" s="431"/>
      <c r="J288" s="431"/>
      <c r="K288" s="431"/>
      <c r="L288" s="431"/>
      <c r="M288" s="431"/>
      <c r="N288" s="431"/>
      <c r="O288" s="431"/>
      <c r="P288" s="431"/>
      <c r="Q288" s="431"/>
      <c r="R288" s="431"/>
      <c r="S288" s="431"/>
      <c r="T288" s="431"/>
      <c r="U288" s="431"/>
      <c r="V288" s="431"/>
      <c r="W288" s="431"/>
      <c r="X288" s="431"/>
      <c r="Y288" s="431"/>
      <c r="Z288" s="431"/>
      <c r="AA288" s="431"/>
      <c r="AB288" s="431"/>
      <c r="AC288" s="431"/>
      <c r="AD288" s="431"/>
      <c r="AE288" s="431"/>
    </row>
    <row r="289" spans="1:31" ht="15.75" customHeight="1" x14ac:dyDescent="0.25">
      <c r="A289" s="433"/>
      <c r="B289" s="430"/>
      <c r="C289" s="431"/>
      <c r="D289" s="431"/>
      <c r="E289" s="431"/>
      <c r="F289" s="431"/>
      <c r="G289" s="432"/>
      <c r="H289" s="431"/>
      <c r="I289" s="431"/>
      <c r="J289" s="431"/>
      <c r="K289" s="431"/>
      <c r="L289" s="431"/>
      <c r="M289" s="431"/>
      <c r="N289" s="431"/>
      <c r="O289" s="431"/>
      <c r="P289" s="431"/>
      <c r="Q289" s="431"/>
      <c r="R289" s="431"/>
      <c r="S289" s="431"/>
      <c r="T289" s="431"/>
      <c r="U289" s="431"/>
      <c r="V289" s="431"/>
      <c r="W289" s="431"/>
      <c r="X289" s="431"/>
      <c r="Y289" s="431"/>
      <c r="Z289" s="431"/>
      <c r="AA289" s="431"/>
      <c r="AB289" s="431"/>
      <c r="AC289" s="431"/>
      <c r="AD289" s="431"/>
      <c r="AE289" s="431"/>
    </row>
    <row r="290" spans="1:31" ht="15.75" customHeight="1" x14ac:dyDescent="0.25">
      <c r="A290" s="433"/>
      <c r="B290" s="430"/>
      <c r="C290" s="431"/>
      <c r="D290" s="431"/>
      <c r="E290" s="431"/>
      <c r="F290" s="431"/>
      <c r="G290" s="432"/>
      <c r="H290" s="431"/>
      <c r="I290" s="431"/>
      <c r="J290" s="431"/>
      <c r="K290" s="431"/>
      <c r="L290" s="431"/>
      <c r="M290" s="431"/>
      <c r="N290" s="431"/>
      <c r="O290" s="431"/>
      <c r="P290" s="431"/>
      <c r="Q290" s="431"/>
      <c r="R290" s="431"/>
      <c r="S290" s="431"/>
      <c r="T290" s="431"/>
      <c r="U290" s="431"/>
      <c r="V290" s="431"/>
      <c r="W290" s="431"/>
      <c r="X290" s="431"/>
      <c r="Y290" s="431"/>
      <c r="Z290" s="431"/>
      <c r="AA290" s="431"/>
      <c r="AB290" s="431"/>
      <c r="AC290" s="431"/>
      <c r="AD290" s="431"/>
      <c r="AE290" s="431"/>
    </row>
    <row r="291" spans="1:31" ht="15.75" customHeight="1" x14ac:dyDescent="0.25">
      <c r="A291" s="433"/>
      <c r="B291" s="430"/>
      <c r="C291" s="431"/>
      <c r="D291" s="431"/>
      <c r="E291" s="431"/>
      <c r="F291" s="431"/>
      <c r="G291" s="432"/>
      <c r="H291" s="431"/>
      <c r="I291" s="431"/>
      <c r="J291" s="431"/>
      <c r="K291" s="431"/>
      <c r="L291" s="431"/>
      <c r="M291" s="431"/>
      <c r="N291" s="431"/>
      <c r="O291" s="431"/>
      <c r="P291" s="431"/>
      <c r="Q291" s="431"/>
      <c r="R291" s="431"/>
      <c r="S291" s="431"/>
      <c r="T291" s="431"/>
      <c r="U291" s="431"/>
      <c r="V291" s="431"/>
      <c r="W291" s="431"/>
      <c r="X291" s="431"/>
      <c r="Y291" s="431"/>
      <c r="Z291" s="431"/>
      <c r="AA291" s="431"/>
      <c r="AB291" s="431"/>
      <c r="AC291" s="431"/>
      <c r="AD291" s="431"/>
      <c r="AE291" s="431"/>
    </row>
    <row r="292" spans="1:31" ht="15.75" customHeight="1" x14ac:dyDescent="0.25">
      <c r="A292" s="433"/>
      <c r="B292" s="430"/>
      <c r="C292" s="431"/>
      <c r="D292" s="431"/>
      <c r="E292" s="431"/>
      <c r="F292" s="431"/>
      <c r="G292" s="432"/>
      <c r="H292" s="431"/>
      <c r="I292" s="431"/>
      <c r="J292" s="431"/>
      <c r="K292" s="431"/>
      <c r="L292" s="431"/>
      <c r="M292" s="431"/>
      <c r="N292" s="431"/>
      <c r="O292" s="431"/>
      <c r="P292" s="431"/>
      <c r="Q292" s="431"/>
      <c r="R292" s="431"/>
      <c r="S292" s="431"/>
      <c r="T292" s="431"/>
      <c r="U292" s="431"/>
      <c r="V292" s="431"/>
      <c r="W292" s="431"/>
      <c r="X292" s="431"/>
      <c r="Y292" s="431"/>
      <c r="Z292" s="431"/>
      <c r="AA292" s="431"/>
      <c r="AB292" s="431"/>
      <c r="AC292" s="431"/>
      <c r="AD292" s="431"/>
      <c r="AE292" s="431"/>
    </row>
    <row r="293" spans="1:31" ht="15.75" customHeight="1" x14ac:dyDescent="0.25">
      <c r="A293" s="433"/>
      <c r="B293" s="430"/>
      <c r="C293" s="431"/>
      <c r="D293" s="431"/>
      <c r="E293" s="431"/>
      <c r="F293" s="431"/>
      <c r="G293" s="432"/>
      <c r="H293" s="431"/>
      <c r="I293" s="431"/>
      <c r="J293" s="431"/>
      <c r="K293" s="431"/>
      <c r="L293" s="431"/>
      <c r="M293" s="431"/>
      <c r="N293" s="431"/>
      <c r="O293" s="431"/>
      <c r="P293" s="431"/>
      <c r="Q293" s="431"/>
      <c r="R293" s="431"/>
      <c r="S293" s="431"/>
      <c r="T293" s="431"/>
      <c r="U293" s="431"/>
      <c r="V293" s="431"/>
      <c r="W293" s="431"/>
      <c r="X293" s="431"/>
      <c r="Y293" s="431"/>
      <c r="Z293" s="431"/>
      <c r="AA293" s="431"/>
      <c r="AB293" s="431"/>
      <c r="AC293" s="431"/>
      <c r="AD293" s="431"/>
      <c r="AE293" s="431"/>
    </row>
    <row r="294" spans="1:31" ht="15.75" customHeight="1" x14ac:dyDescent="0.25">
      <c r="A294" s="433"/>
      <c r="B294" s="430"/>
      <c r="C294" s="431"/>
      <c r="D294" s="431"/>
      <c r="E294" s="431"/>
      <c r="F294" s="431"/>
      <c r="G294" s="432"/>
      <c r="H294" s="431"/>
      <c r="I294" s="431"/>
      <c r="J294" s="431"/>
      <c r="K294" s="431"/>
      <c r="L294" s="431"/>
      <c r="M294" s="431"/>
      <c r="N294" s="431"/>
      <c r="O294" s="431"/>
      <c r="P294" s="431"/>
      <c r="Q294" s="431"/>
      <c r="R294" s="431"/>
      <c r="S294" s="431"/>
      <c r="T294" s="431"/>
      <c r="U294" s="431"/>
      <c r="V294" s="431"/>
      <c r="W294" s="431"/>
      <c r="X294" s="431"/>
      <c r="Y294" s="431"/>
      <c r="Z294" s="431"/>
      <c r="AA294" s="431"/>
      <c r="AB294" s="431"/>
      <c r="AC294" s="431"/>
      <c r="AD294" s="431"/>
      <c r="AE294" s="431"/>
    </row>
    <row r="295" spans="1:31" ht="15.75" customHeight="1" x14ac:dyDescent="0.25">
      <c r="A295" s="433"/>
      <c r="B295" s="430"/>
      <c r="C295" s="431"/>
      <c r="D295" s="431"/>
      <c r="E295" s="431"/>
      <c r="F295" s="431"/>
      <c r="G295" s="432"/>
      <c r="H295" s="431"/>
      <c r="I295" s="431"/>
      <c r="J295" s="431"/>
      <c r="K295" s="431"/>
      <c r="L295" s="431"/>
      <c r="M295" s="431"/>
      <c r="N295" s="431"/>
      <c r="O295" s="431"/>
      <c r="P295" s="431"/>
      <c r="Q295" s="431"/>
      <c r="R295" s="431"/>
      <c r="S295" s="431"/>
      <c r="T295" s="431"/>
      <c r="U295" s="431"/>
      <c r="V295" s="431"/>
      <c r="W295" s="431"/>
      <c r="X295" s="431"/>
      <c r="Y295" s="431"/>
      <c r="Z295" s="431"/>
      <c r="AA295" s="431"/>
      <c r="AB295" s="431"/>
      <c r="AC295" s="431"/>
      <c r="AD295" s="431"/>
      <c r="AE295" s="431"/>
    </row>
    <row r="296" spans="1:31" ht="15.75" customHeight="1" x14ac:dyDescent="0.25">
      <c r="A296" s="433"/>
      <c r="B296" s="430"/>
      <c r="C296" s="431"/>
      <c r="D296" s="431"/>
      <c r="E296" s="431"/>
      <c r="F296" s="431"/>
      <c r="G296" s="432"/>
      <c r="H296" s="431"/>
      <c r="I296" s="431"/>
      <c r="J296" s="431"/>
      <c r="K296" s="431"/>
      <c r="L296" s="431"/>
      <c r="M296" s="431"/>
      <c r="N296" s="431"/>
      <c r="O296" s="431"/>
      <c r="P296" s="431"/>
      <c r="Q296" s="431"/>
      <c r="R296" s="431"/>
      <c r="S296" s="431"/>
      <c r="T296" s="431"/>
      <c r="U296" s="431"/>
      <c r="V296" s="431"/>
      <c r="W296" s="431"/>
      <c r="X296" s="431"/>
      <c r="Y296" s="431"/>
      <c r="Z296" s="431"/>
      <c r="AA296" s="431"/>
      <c r="AB296" s="431"/>
      <c r="AC296" s="431"/>
      <c r="AD296" s="431"/>
      <c r="AE296" s="431"/>
    </row>
    <row r="297" spans="1:31" ht="15.75" customHeight="1" x14ac:dyDescent="0.25">
      <c r="A297" s="433"/>
      <c r="B297" s="430"/>
      <c r="C297" s="431"/>
      <c r="D297" s="431"/>
      <c r="E297" s="431"/>
      <c r="F297" s="431"/>
      <c r="G297" s="432"/>
      <c r="H297" s="431"/>
      <c r="I297" s="431"/>
      <c r="J297" s="431"/>
      <c r="K297" s="431"/>
      <c r="L297" s="431"/>
      <c r="M297" s="431"/>
      <c r="N297" s="431"/>
      <c r="O297" s="431"/>
      <c r="P297" s="431"/>
      <c r="Q297" s="431"/>
      <c r="R297" s="431"/>
      <c r="S297" s="431"/>
      <c r="T297" s="431"/>
      <c r="U297" s="431"/>
      <c r="V297" s="431"/>
      <c r="W297" s="431"/>
      <c r="X297" s="431"/>
      <c r="Y297" s="431"/>
      <c r="Z297" s="431"/>
      <c r="AA297" s="431"/>
      <c r="AB297" s="431"/>
      <c r="AC297" s="431"/>
      <c r="AD297" s="431"/>
      <c r="AE297" s="431"/>
    </row>
    <row r="298" spans="1:31" ht="15.75" customHeight="1" x14ac:dyDescent="0.25">
      <c r="A298" s="433"/>
      <c r="B298" s="430"/>
      <c r="C298" s="431"/>
      <c r="D298" s="431"/>
      <c r="E298" s="431"/>
      <c r="F298" s="431"/>
      <c r="G298" s="432"/>
      <c r="H298" s="431"/>
      <c r="I298" s="431"/>
      <c r="J298" s="431"/>
      <c r="K298" s="431"/>
      <c r="L298" s="431"/>
      <c r="M298" s="431"/>
      <c r="N298" s="431"/>
      <c r="O298" s="431"/>
      <c r="P298" s="431"/>
      <c r="Q298" s="431"/>
      <c r="R298" s="431"/>
      <c r="S298" s="431"/>
      <c r="T298" s="431"/>
      <c r="U298" s="431"/>
      <c r="V298" s="431"/>
      <c r="W298" s="431"/>
      <c r="X298" s="431"/>
      <c r="Y298" s="431"/>
      <c r="Z298" s="431"/>
      <c r="AA298" s="431"/>
      <c r="AB298" s="431"/>
      <c r="AC298" s="431"/>
      <c r="AD298" s="431"/>
      <c r="AE298" s="431"/>
    </row>
    <row r="299" spans="1:31" ht="15.75" customHeight="1" x14ac:dyDescent="0.25">
      <c r="A299" s="433"/>
      <c r="B299" s="430"/>
      <c r="C299" s="431"/>
      <c r="D299" s="431"/>
      <c r="E299" s="431"/>
      <c r="F299" s="431"/>
      <c r="G299" s="432"/>
      <c r="H299" s="431"/>
      <c r="I299" s="431"/>
      <c r="J299" s="431"/>
      <c r="K299" s="431"/>
      <c r="L299" s="431"/>
      <c r="M299" s="431"/>
      <c r="N299" s="431"/>
      <c r="O299" s="431"/>
      <c r="P299" s="431"/>
      <c r="Q299" s="431"/>
      <c r="R299" s="431"/>
      <c r="S299" s="431"/>
      <c r="T299" s="431"/>
      <c r="U299" s="431"/>
      <c r="V299" s="431"/>
      <c r="W299" s="431"/>
      <c r="X299" s="431"/>
      <c r="Y299" s="431"/>
      <c r="Z299" s="431"/>
      <c r="AA299" s="431"/>
      <c r="AB299" s="431"/>
      <c r="AC299" s="431"/>
      <c r="AD299" s="431"/>
      <c r="AE299" s="431"/>
    </row>
    <row r="300" spans="1:31" ht="15.75" customHeight="1" x14ac:dyDescent="0.25">
      <c r="A300" s="433"/>
      <c r="B300" s="430"/>
      <c r="C300" s="431"/>
      <c r="D300" s="431"/>
      <c r="E300" s="431"/>
      <c r="F300" s="431"/>
      <c r="G300" s="432"/>
      <c r="H300" s="431"/>
      <c r="I300" s="431"/>
      <c r="J300" s="431"/>
      <c r="K300" s="431"/>
      <c r="L300" s="431"/>
      <c r="M300" s="431"/>
      <c r="N300" s="431"/>
      <c r="O300" s="431"/>
      <c r="P300" s="431"/>
      <c r="Q300" s="431"/>
      <c r="R300" s="431"/>
      <c r="S300" s="431"/>
      <c r="T300" s="431"/>
      <c r="U300" s="431"/>
      <c r="V300" s="431"/>
      <c r="W300" s="431"/>
      <c r="X300" s="431"/>
      <c r="Y300" s="431"/>
      <c r="Z300" s="431"/>
      <c r="AA300" s="431"/>
      <c r="AB300" s="431"/>
      <c r="AC300" s="431"/>
      <c r="AD300" s="431"/>
      <c r="AE300" s="431"/>
    </row>
    <row r="301" spans="1:31" ht="15.75" customHeight="1" x14ac:dyDescent="0.25">
      <c r="A301" s="433"/>
      <c r="B301" s="430"/>
      <c r="C301" s="431"/>
      <c r="D301" s="431"/>
      <c r="E301" s="431"/>
      <c r="F301" s="431"/>
      <c r="G301" s="432"/>
      <c r="H301" s="431"/>
      <c r="I301" s="431"/>
      <c r="J301" s="431"/>
      <c r="K301" s="431"/>
      <c r="L301" s="431"/>
      <c r="M301" s="431"/>
      <c r="N301" s="431"/>
      <c r="O301" s="431"/>
      <c r="P301" s="431"/>
      <c r="Q301" s="431"/>
      <c r="R301" s="431"/>
      <c r="S301" s="431"/>
      <c r="T301" s="431"/>
      <c r="U301" s="431"/>
      <c r="V301" s="431"/>
      <c r="W301" s="431"/>
      <c r="X301" s="431"/>
      <c r="Y301" s="431"/>
      <c r="Z301" s="431"/>
      <c r="AA301" s="431"/>
      <c r="AB301" s="431"/>
      <c r="AC301" s="431"/>
      <c r="AD301" s="431"/>
      <c r="AE301" s="431"/>
    </row>
    <row r="302" spans="1:31" ht="15.75" customHeight="1" x14ac:dyDescent="0.25">
      <c r="A302" s="433"/>
      <c r="B302" s="430"/>
      <c r="C302" s="431"/>
      <c r="D302" s="431"/>
      <c r="E302" s="431"/>
      <c r="F302" s="431"/>
      <c r="G302" s="432"/>
      <c r="H302" s="431"/>
      <c r="I302" s="431"/>
      <c r="J302" s="431"/>
      <c r="K302" s="431"/>
      <c r="L302" s="431"/>
      <c r="M302" s="431"/>
      <c r="N302" s="431"/>
      <c r="O302" s="431"/>
      <c r="P302" s="431"/>
      <c r="Q302" s="431"/>
      <c r="R302" s="431"/>
      <c r="S302" s="431"/>
      <c r="T302" s="431"/>
      <c r="U302" s="431"/>
      <c r="V302" s="431"/>
      <c r="W302" s="431"/>
      <c r="X302" s="431"/>
      <c r="Y302" s="431"/>
      <c r="Z302" s="431"/>
      <c r="AA302" s="431"/>
      <c r="AB302" s="431"/>
      <c r="AC302" s="431"/>
      <c r="AD302" s="431"/>
      <c r="AE302" s="431"/>
    </row>
    <row r="303" spans="1:31" ht="15.75" customHeight="1" x14ac:dyDescent="0.25">
      <c r="A303" s="433"/>
      <c r="B303" s="430"/>
      <c r="C303" s="431"/>
      <c r="D303" s="431"/>
      <c r="E303" s="431"/>
      <c r="F303" s="431"/>
      <c r="G303" s="432"/>
      <c r="H303" s="431"/>
      <c r="I303" s="431"/>
      <c r="J303" s="431"/>
      <c r="K303" s="431"/>
      <c r="L303" s="431"/>
      <c r="M303" s="431"/>
      <c r="N303" s="431"/>
      <c r="O303" s="431"/>
      <c r="P303" s="431"/>
      <c r="Q303" s="431"/>
      <c r="R303" s="431"/>
      <c r="S303" s="431"/>
      <c r="T303" s="431"/>
      <c r="U303" s="431"/>
      <c r="V303" s="431"/>
      <c r="W303" s="431"/>
      <c r="X303" s="431"/>
      <c r="Y303" s="431"/>
      <c r="Z303" s="431"/>
      <c r="AA303" s="431"/>
      <c r="AB303" s="431"/>
      <c r="AC303" s="431"/>
      <c r="AD303" s="431"/>
      <c r="AE303" s="431"/>
    </row>
    <row r="304" spans="1:31" ht="15.75" customHeight="1" x14ac:dyDescent="0.25">
      <c r="A304" s="433"/>
      <c r="B304" s="430"/>
      <c r="C304" s="431"/>
      <c r="D304" s="431"/>
      <c r="E304" s="431"/>
      <c r="F304" s="431"/>
      <c r="G304" s="432"/>
      <c r="H304" s="431"/>
      <c r="I304" s="431"/>
      <c r="J304" s="431"/>
      <c r="K304" s="431"/>
      <c r="L304" s="431"/>
      <c r="M304" s="431"/>
      <c r="N304" s="431"/>
      <c r="O304" s="431"/>
      <c r="P304" s="431"/>
      <c r="Q304" s="431"/>
      <c r="R304" s="431"/>
      <c r="S304" s="431"/>
      <c r="T304" s="431"/>
      <c r="U304" s="431"/>
      <c r="V304" s="431"/>
      <c r="W304" s="431"/>
      <c r="X304" s="431"/>
      <c r="Y304" s="431"/>
      <c r="Z304" s="431"/>
      <c r="AA304" s="431"/>
      <c r="AB304" s="431"/>
      <c r="AC304" s="431"/>
      <c r="AD304" s="431"/>
      <c r="AE304" s="431"/>
    </row>
    <row r="305" spans="1:31" ht="15.75" customHeight="1" x14ac:dyDescent="0.25">
      <c r="A305" s="433"/>
      <c r="B305" s="430"/>
      <c r="C305" s="431"/>
      <c r="D305" s="431"/>
      <c r="E305" s="431"/>
      <c r="F305" s="431"/>
      <c r="G305" s="432"/>
      <c r="H305" s="431"/>
      <c r="I305" s="431"/>
      <c r="J305" s="431"/>
      <c r="K305" s="431"/>
      <c r="L305" s="431"/>
      <c r="M305" s="431"/>
      <c r="N305" s="431"/>
      <c r="O305" s="431"/>
      <c r="P305" s="431"/>
      <c r="Q305" s="431"/>
      <c r="R305" s="431"/>
      <c r="S305" s="431"/>
      <c r="T305" s="431"/>
      <c r="U305" s="431"/>
      <c r="V305" s="431"/>
      <c r="W305" s="431"/>
      <c r="X305" s="431"/>
      <c r="Y305" s="431"/>
      <c r="Z305" s="431"/>
      <c r="AA305" s="431"/>
      <c r="AB305" s="431"/>
      <c r="AC305" s="431"/>
      <c r="AD305" s="431"/>
      <c r="AE305" s="431"/>
    </row>
    <row r="306" spans="1:31" ht="15.75" customHeight="1" x14ac:dyDescent="0.25">
      <c r="A306" s="436"/>
      <c r="B306" s="436"/>
      <c r="C306" s="436"/>
      <c r="D306" s="436"/>
      <c r="E306" s="436"/>
      <c r="F306" s="436"/>
      <c r="G306" s="328"/>
      <c r="H306" s="436"/>
      <c r="I306" s="436"/>
      <c r="J306" s="436"/>
      <c r="K306" s="436"/>
      <c r="L306" s="436"/>
      <c r="M306" s="436"/>
      <c r="N306" s="436"/>
      <c r="O306" s="436"/>
      <c r="P306" s="436"/>
      <c r="Q306" s="436"/>
      <c r="R306" s="436"/>
      <c r="S306" s="436"/>
      <c r="T306" s="436"/>
      <c r="U306" s="436"/>
      <c r="V306" s="436"/>
      <c r="W306" s="436"/>
      <c r="X306" s="436"/>
      <c r="Y306" s="436"/>
      <c r="Z306" s="436"/>
      <c r="AA306" s="436"/>
      <c r="AB306" s="436"/>
      <c r="AC306" s="436"/>
      <c r="AD306" s="436"/>
      <c r="AE306" s="436"/>
    </row>
    <row r="307" spans="1:31" ht="15.75" customHeight="1" x14ac:dyDescent="0.25">
      <c r="A307" s="436"/>
      <c r="B307" s="436"/>
      <c r="C307" s="436"/>
      <c r="D307" s="436"/>
      <c r="E307" s="436"/>
      <c r="F307" s="436"/>
      <c r="G307" s="328"/>
      <c r="H307" s="436"/>
      <c r="I307" s="436"/>
      <c r="J307" s="436"/>
      <c r="K307" s="436"/>
      <c r="L307" s="436"/>
      <c r="M307" s="436"/>
      <c r="N307" s="436"/>
      <c r="O307" s="436"/>
      <c r="P307" s="436"/>
      <c r="Q307" s="436"/>
      <c r="R307" s="436"/>
      <c r="S307" s="436"/>
      <c r="T307" s="436"/>
      <c r="U307" s="436"/>
      <c r="V307" s="436"/>
      <c r="W307" s="436"/>
      <c r="X307" s="436"/>
      <c r="Y307" s="436"/>
      <c r="Z307" s="436"/>
      <c r="AA307" s="436"/>
      <c r="AB307" s="436"/>
      <c r="AC307" s="436"/>
      <c r="AD307" s="436"/>
      <c r="AE307" s="436"/>
    </row>
    <row r="308" spans="1:31" ht="15.75" customHeight="1" x14ac:dyDescent="0.25">
      <c r="A308" s="436"/>
      <c r="B308" s="436"/>
      <c r="C308" s="436"/>
      <c r="D308" s="436"/>
      <c r="E308" s="436"/>
      <c r="F308" s="436"/>
      <c r="G308" s="328"/>
      <c r="H308" s="436"/>
      <c r="I308" s="436"/>
      <c r="J308" s="436"/>
      <c r="K308" s="436"/>
      <c r="L308" s="436"/>
      <c r="M308" s="436"/>
      <c r="N308" s="436"/>
      <c r="O308" s="436"/>
      <c r="P308" s="436"/>
      <c r="Q308" s="436"/>
      <c r="R308" s="436"/>
      <c r="S308" s="436"/>
      <c r="T308" s="436"/>
      <c r="U308" s="436"/>
      <c r="V308" s="436"/>
      <c r="W308" s="436"/>
      <c r="X308" s="436"/>
      <c r="Y308" s="436"/>
      <c r="Z308" s="436"/>
      <c r="AA308" s="436"/>
      <c r="AB308" s="436"/>
      <c r="AC308" s="436"/>
      <c r="AD308" s="436"/>
      <c r="AE308" s="436"/>
    </row>
    <row r="309" spans="1:31" ht="15.75" customHeight="1" x14ac:dyDescent="0.25">
      <c r="A309" s="436"/>
      <c r="B309" s="436"/>
      <c r="C309" s="436"/>
      <c r="D309" s="436"/>
      <c r="E309" s="436"/>
      <c r="F309" s="436"/>
      <c r="G309" s="328"/>
      <c r="H309" s="436"/>
      <c r="I309" s="436"/>
      <c r="J309" s="436"/>
      <c r="K309" s="436"/>
      <c r="L309" s="436"/>
      <c r="M309" s="436"/>
      <c r="N309" s="436"/>
      <c r="O309" s="436"/>
      <c r="P309" s="436"/>
      <c r="Q309" s="436"/>
      <c r="R309" s="436"/>
      <c r="S309" s="436"/>
      <c r="T309" s="436"/>
      <c r="U309" s="436"/>
      <c r="V309" s="436"/>
      <c r="W309" s="436"/>
      <c r="X309" s="436"/>
      <c r="Y309" s="436"/>
      <c r="Z309" s="436"/>
      <c r="AA309" s="436"/>
      <c r="AB309" s="436"/>
      <c r="AC309" s="436"/>
      <c r="AD309" s="436"/>
      <c r="AE309" s="436"/>
    </row>
    <row r="310" spans="1:31" ht="15.75" customHeight="1" x14ac:dyDescent="0.25">
      <c r="A310" s="436"/>
      <c r="B310" s="436"/>
      <c r="C310" s="436"/>
      <c r="D310" s="436"/>
      <c r="E310" s="436"/>
      <c r="F310" s="436"/>
      <c r="G310" s="328"/>
      <c r="H310" s="436"/>
      <c r="I310" s="436"/>
      <c r="J310" s="436"/>
      <c r="K310" s="436"/>
      <c r="L310" s="436"/>
      <c r="M310" s="436"/>
      <c r="N310" s="436"/>
      <c r="O310" s="436"/>
      <c r="P310" s="436"/>
      <c r="Q310" s="436"/>
      <c r="R310" s="436"/>
      <c r="S310" s="436"/>
      <c r="T310" s="436"/>
      <c r="U310" s="436"/>
      <c r="V310" s="436"/>
      <c r="W310" s="436"/>
      <c r="X310" s="436"/>
      <c r="Y310" s="436"/>
      <c r="Z310" s="436"/>
      <c r="AA310" s="436"/>
      <c r="AB310" s="436"/>
      <c r="AC310" s="436"/>
      <c r="AD310" s="436"/>
      <c r="AE310" s="436"/>
    </row>
    <row r="311" spans="1:31" ht="15.75" customHeight="1" x14ac:dyDescent="0.25">
      <c r="A311" s="436"/>
      <c r="B311" s="436"/>
      <c r="C311" s="436"/>
      <c r="D311" s="436"/>
      <c r="E311" s="436"/>
      <c r="F311" s="436"/>
      <c r="G311" s="328"/>
      <c r="H311" s="436"/>
      <c r="I311" s="436"/>
      <c r="J311" s="436"/>
      <c r="K311" s="436"/>
      <c r="L311" s="436"/>
      <c r="M311" s="436"/>
      <c r="N311" s="436"/>
      <c r="O311" s="436"/>
      <c r="P311" s="436"/>
      <c r="Q311" s="436"/>
      <c r="R311" s="436"/>
      <c r="S311" s="436"/>
      <c r="T311" s="436"/>
      <c r="U311" s="436"/>
      <c r="V311" s="436"/>
      <c r="W311" s="436"/>
      <c r="X311" s="436"/>
      <c r="Y311" s="436"/>
      <c r="Z311" s="436"/>
      <c r="AA311" s="436"/>
      <c r="AB311" s="436"/>
      <c r="AC311" s="436"/>
      <c r="AD311" s="436"/>
      <c r="AE311" s="436"/>
    </row>
    <row r="312" spans="1:31" ht="15.75" customHeight="1" x14ac:dyDescent="0.25">
      <c r="A312" s="436"/>
      <c r="B312" s="436"/>
      <c r="C312" s="436"/>
      <c r="D312" s="436"/>
      <c r="E312" s="436"/>
      <c r="F312" s="436"/>
      <c r="G312" s="328"/>
      <c r="H312" s="436"/>
      <c r="I312" s="436"/>
      <c r="J312" s="436"/>
      <c r="K312" s="436"/>
      <c r="L312" s="436"/>
      <c r="M312" s="436"/>
      <c r="N312" s="436"/>
      <c r="O312" s="436"/>
      <c r="P312" s="436"/>
      <c r="Q312" s="436"/>
      <c r="R312" s="436"/>
      <c r="S312" s="436"/>
      <c r="T312" s="436"/>
      <c r="U312" s="436"/>
      <c r="V312" s="436"/>
      <c r="W312" s="436"/>
      <c r="X312" s="436"/>
      <c r="Y312" s="436"/>
      <c r="Z312" s="436"/>
      <c r="AA312" s="436"/>
      <c r="AB312" s="436"/>
      <c r="AC312" s="436"/>
      <c r="AD312" s="436"/>
      <c r="AE312" s="436"/>
    </row>
    <row r="313" spans="1:31" ht="15.75" customHeight="1" x14ac:dyDescent="0.25">
      <c r="A313" s="436"/>
      <c r="B313" s="436"/>
      <c r="C313" s="436"/>
      <c r="D313" s="436"/>
      <c r="E313" s="436"/>
      <c r="F313" s="436"/>
      <c r="G313" s="328"/>
      <c r="H313" s="436"/>
      <c r="I313" s="436"/>
      <c r="J313" s="436"/>
      <c r="K313" s="436"/>
      <c r="L313" s="436"/>
      <c r="M313" s="436"/>
      <c r="N313" s="436"/>
      <c r="O313" s="436"/>
      <c r="P313" s="436"/>
      <c r="Q313" s="436"/>
      <c r="R313" s="436"/>
      <c r="S313" s="436"/>
      <c r="T313" s="436"/>
      <c r="U313" s="436"/>
      <c r="V313" s="436"/>
      <c r="W313" s="436"/>
      <c r="X313" s="436"/>
      <c r="Y313" s="436"/>
      <c r="Z313" s="436"/>
      <c r="AA313" s="436"/>
      <c r="AB313" s="436"/>
      <c r="AC313" s="436"/>
      <c r="AD313" s="436"/>
      <c r="AE313" s="436"/>
    </row>
    <row r="314" spans="1:31" ht="15.75" customHeight="1" x14ac:dyDescent="0.25">
      <c r="A314" s="436"/>
      <c r="B314" s="436"/>
      <c r="C314" s="436"/>
      <c r="D314" s="436"/>
      <c r="E314" s="436"/>
      <c r="F314" s="436"/>
      <c r="G314" s="328"/>
      <c r="H314" s="436"/>
      <c r="I314" s="436"/>
      <c r="J314" s="436"/>
      <c r="K314" s="436"/>
      <c r="L314" s="436"/>
      <c r="M314" s="436"/>
      <c r="N314" s="436"/>
      <c r="O314" s="436"/>
      <c r="P314" s="436"/>
      <c r="Q314" s="436"/>
      <c r="R314" s="436"/>
      <c r="S314" s="436"/>
      <c r="T314" s="436"/>
      <c r="U314" s="436"/>
      <c r="V314" s="436"/>
      <c r="W314" s="436"/>
      <c r="X314" s="436"/>
      <c r="Y314" s="436"/>
      <c r="Z314" s="436"/>
      <c r="AA314" s="436"/>
      <c r="AB314" s="436"/>
      <c r="AC314" s="436"/>
      <c r="AD314" s="436"/>
      <c r="AE314" s="436"/>
    </row>
    <row r="315" spans="1:31" ht="15.75" customHeight="1" x14ac:dyDescent="0.25">
      <c r="A315" s="436"/>
      <c r="B315" s="436"/>
      <c r="C315" s="436"/>
      <c r="D315" s="436"/>
      <c r="E315" s="436"/>
      <c r="F315" s="436"/>
      <c r="G315" s="328"/>
      <c r="H315" s="436"/>
      <c r="I315" s="436"/>
      <c r="J315" s="436"/>
      <c r="K315" s="436"/>
      <c r="L315" s="436"/>
      <c r="M315" s="436"/>
      <c r="N315" s="436"/>
      <c r="O315" s="436"/>
      <c r="P315" s="436"/>
      <c r="Q315" s="436"/>
      <c r="R315" s="436"/>
      <c r="S315" s="436"/>
      <c r="T315" s="436"/>
      <c r="U315" s="436"/>
      <c r="V315" s="436"/>
      <c r="W315" s="436"/>
      <c r="X315" s="436"/>
      <c r="Y315" s="436"/>
      <c r="Z315" s="436"/>
      <c r="AA315" s="436"/>
      <c r="AB315" s="436"/>
      <c r="AC315" s="436"/>
      <c r="AD315" s="436"/>
      <c r="AE315" s="436"/>
    </row>
    <row r="316" spans="1:31" ht="15.75" customHeight="1" x14ac:dyDescent="0.25">
      <c r="A316" s="436"/>
      <c r="B316" s="436"/>
      <c r="C316" s="436"/>
      <c r="D316" s="436"/>
      <c r="E316" s="436"/>
      <c r="F316" s="436"/>
      <c r="G316" s="328"/>
      <c r="H316" s="436"/>
      <c r="I316" s="436"/>
      <c r="J316" s="436"/>
      <c r="K316" s="436"/>
      <c r="L316" s="436"/>
      <c r="M316" s="436"/>
      <c r="N316" s="436"/>
      <c r="O316" s="436"/>
      <c r="P316" s="436"/>
      <c r="Q316" s="436"/>
      <c r="R316" s="436"/>
      <c r="S316" s="436"/>
      <c r="T316" s="436"/>
      <c r="U316" s="436"/>
      <c r="V316" s="436"/>
      <c r="W316" s="436"/>
      <c r="X316" s="436"/>
      <c r="Y316" s="436"/>
      <c r="Z316" s="436"/>
      <c r="AA316" s="436"/>
      <c r="AB316" s="436"/>
      <c r="AC316" s="436"/>
      <c r="AD316" s="436"/>
      <c r="AE316" s="436"/>
    </row>
    <row r="317" spans="1:31" ht="15.75" customHeight="1" x14ac:dyDescent="0.25">
      <c r="A317" s="436"/>
      <c r="B317" s="436"/>
      <c r="C317" s="436"/>
      <c r="D317" s="436"/>
      <c r="E317" s="436"/>
      <c r="F317" s="436"/>
      <c r="G317" s="328"/>
      <c r="H317" s="436"/>
      <c r="I317" s="436"/>
      <c r="J317" s="436"/>
      <c r="K317" s="436"/>
      <c r="L317" s="436"/>
      <c r="M317" s="436"/>
      <c r="N317" s="436"/>
      <c r="O317" s="436"/>
      <c r="P317" s="436"/>
      <c r="Q317" s="436"/>
      <c r="R317" s="436"/>
      <c r="S317" s="436"/>
      <c r="T317" s="436"/>
      <c r="U317" s="436"/>
      <c r="V317" s="436"/>
      <c r="W317" s="436"/>
      <c r="X317" s="436"/>
      <c r="Y317" s="436"/>
      <c r="Z317" s="436"/>
      <c r="AA317" s="436"/>
      <c r="AB317" s="436"/>
      <c r="AC317" s="436"/>
      <c r="AD317" s="436"/>
      <c r="AE317" s="436"/>
    </row>
    <row r="318" spans="1:31" ht="15.75" customHeight="1" x14ac:dyDescent="0.25">
      <c r="A318" s="436"/>
      <c r="B318" s="436"/>
      <c r="C318" s="436"/>
      <c r="D318" s="436"/>
      <c r="E318" s="436"/>
      <c r="F318" s="436"/>
      <c r="G318" s="328"/>
      <c r="H318" s="436"/>
      <c r="I318" s="436"/>
      <c r="J318" s="436"/>
      <c r="K318" s="436"/>
      <c r="L318" s="436"/>
      <c r="M318" s="436"/>
      <c r="N318" s="436"/>
      <c r="O318" s="436"/>
      <c r="P318" s="436"/>
      <c r="Q318" s="436"/>
      <c r="R318" s="436"/>
      <c r="S318" s="436"/>
      <c r="T318" s="436"/>
      <c r="U318" s="436"/>
      <c r="V318" s="436"/>
      <c r="W318" s="436"/>
      <c r="X318" s="436"/>
      <c r="Y318" s="436"/>
      <c r="Z318" s="436"/>
      <c r="AA318" s="436"/>
      <c r="AB318" s="436"/>
      <c r="AC318" s="436"/>
      <c r="AD318" s="436"/>
      <c r="AE318" s="436"/>
    </row>
    <row r="319" spans="1:31" ht="15.75" customHeight="1" x14ac:dyDescent="0.25">
      <c r="A319" s="436"/>
      <c r="B319" s="436"/>
      <c r="C319" s="436"/>
      <c r="D319" s="436"/>
      <c r="E319" s="436"/>
      <c r="F319" s="436"/>
      <c r="G319" s="328"/>
      <c r="H319" s="436"/>
      <c r="I319" s="436"/>
      <c r="J319" s="436"/>
      <c r="K319" s="436"/>
      <c r="L319" s="436"/>
      <c r="M319" s="436"/>
      <c r="N319" s="436"/>
      <c r="O319" s="436"/>
      <c r="P319" s="436"/>
      <c r="Q319" s="436"/>
      <c r="R319" s="436"/>
      <c r="S319" s="436"/>
      <c r="T319" s="436"/>
      <c r="U319" s="436"/>
      <c r="V319" s="436"/>
      <c r="W319" s="436"/>
      <c r="X319" s="436"/>
      <c r="Y319" s="436"/>
      <c r="Z319" s="436"/>
      <c r="AA319" s="436"/>
      <c r="AB319" s="436"/>
      <c r="AC319" s="436"/>
      <c r="AD319" s="436"/>
      <c r="AE319" s="436"/>
    </row>
    <row r="320" spans="1:31" ht="15.75" customHeight="1" x14ac:dyDescent="0.25">
      <c r="A320" s="436"/>
      <c r="B320" s="436"/>
      <c r="C320" s="436"/>
      <c r="D320" s="436"/>
      <c r="E320" s="436"/>
      <c r="F320" s="436"/>
      <c r="G320" s="328"/>
      <c r="H320" s="436"/>
      <c r="I320" s="436"/>
      <c r="J320" s="436"/>
      <c r="K320" s="436"/>
      <c r="L320" s="436"/>
      <c r="M320" s="436"/>
      <c r="N320" s="436"/>
      <c r="O320" s="436"/>
      <c r="P320" s="436"/>
      <c r="Q320" s="436"/>
      <c r="R320" s="436"/>
      <c r="S320" s="436"/>
      <c r="T320" s="436"/>
      <c r="U320" s="436"/>
      <c r="V320" s="436"/>
      <c r="W320" s="436"/>
      <c r="X320" s="436"/>
      <c r="Y320" s="436"/>
      <c r="Z320" s="436"/>
      <c r="AA320" s="436"/>
      <c r="AB320" s="436"/>
      <c r="AC320" s="436"/>
      <c r="AD320" s="436"/>
      <c r="AE320" s="436"/>
    </row>
    <row r="321" spans="1:31" ht="15.75" customHeight="1" x14ac:dyDescent="0.25">
      <c r="A321" s="436"/>
      <c r="B321" s="436"/>
      <c r="C321" s="436"/>
      <c r="D321" s="436"/>
      <c r="E321" s="436"/>
      <c r="F321" s="436"/>
      <c r="G321" s="328"/>
      <c r="H321" s="436"/>
      <c r="I321" s="436"/>
      <c r="J321" s="436"/>
      <c r="K321" s="436"/>
      <c r="L321" s="436"/>
      <c r="M321" s="436"/>
      <c r="N321" s="436"/>
      <c r="O321" s="436"/>
      <c r="P321" s="436"/>
      <c r="Q321" s="436"/>
      <c r="R321" s="436"/>
      <c r="S321" s="436"/>
      <c r="T321" s="436"/>
      <c r="U321" s="436"/>
      <c r="V321" s="436"/>
      <c r="W321" s="436"/>
      <c r="X321" s="436"/>
      <c r="Y321" s="436"/>
      <c r="Z321" s="436"/>
      <c r="AA321" s="436"/>
      <c r="AB321" s="436"/>
      <c r="AC321" s="436"/>
      <c r="AD321" s="436"/>
      <c r="AE321" s="436"/>
    </row>
    <row r="322" spans="1:31" ht="15.75" customHeight="1" x14ac:dyDescent="0.25">
      <c r="A322" s="436"/>
      <c r="B322" s="436"/>
      <c r="C322" s="436"/>
      <c r="D322" s="436"/>
      <c r="E322" s="436"/>
      <c r="F322" s="436"/>
      <c r="G322" s="328"/>
      <c r="H322" s="436"/>
      <c r="I322" s="436"/>
      <c r="J322" s="436"/>
      <c r="K322" s="436"/>
      <c r="L322" s="436"/>
      <c r="M322" s="436"/>
      <c r="N322" s="436"/>
      <c r="O322" s="436"/>
      <c r="P322" s="436"/>
      <c r="Q322" s="436"/>
      <c r="R322" s="436"/>
      <c r="S322" s="436"/>
      <c r="T322" s="436"/>
      <c r="U322" s="436"/>
      <c r="V322" s="436"/>
      <c r="W322" s="436"/>
      <c r="X322" s="436"/>
      <c r="Y322" s="436"/>
      <c r="Z322" s="436"/>
      <c r="AA322" s="436"/>
      <c r="AB322" s="436"/>
      <c r="AC322" s="436"/>
      <c r="AD322" s="436"/>
      <c r="AE322" s="436"/>
    </row>
    <row r="323" spans="1:31" ht="15.75" customHeight="1" x14ac:dyDescent="0.25">
      <c r="A323" s="436"/>
      <c r="B323" s="436"/>
      <c r="C323" s="436"/>
      <c r="D323" s="436"/>
      <c r="E323" s="436"/>
      <c r="F323" s="436"/>
      <c r="G323" s="328"/>
      <c r="H323" s="436"/>
      <c r="I323" s="436"/>
      <c r="J323" s="436"/>
      <c r="K323" s="436"/>
      <c r="L323" s="436"/>
      <c r="M323" s="436"/>
      <c r="N323" s="436"/>
      <c r="O323" s="436"/>
      <c r="P323" s="436"/>
      <c r="Q323" s="436"/>
      <c r="R323" s="436"/>
      <c r="S323" s="436"/>
      <c r="T323" s="436"/>
      <c r="U323" s="436"/>
      <c r="V323" s="436"/>
      <c r="W323" s="436"/>
      <c r="X323" s="436"/>
      <c r="Y323" s="436"/>
      <c r="Z323" s="436"/>
      <c r="AA323" s="436"/>
      <c r="AB323" s="436"/>
      <c r="AC323" s="436"/>
      <c r="AD323" s="436"/>
      <c r="AE323" s="436"/>
    </row>
    <row r="324" spans="1:31" ht="15.75" customHeight="1" x14ac:dyDescent="0.25">
      <c r="A324" s="436"/>
      <c r="B324" s="436"/>
      <c r="C324" s="436"/>
      <c r="D324" s="436"/>
      <c r="E324" s="436"/>
      <c r="F324" s="436"/>
      <c r="G324" s="328"/>
      <c r="H324" s="436"/>
      <c r="I324" s="436"/>
      <c r="J324" s="436"/>
      <c r="K324" s="436"/>
      <c r="L324" s="436"/>
      <c r="M324" s="436"/>
      <c r="N324" s="436"/>
      <c r="O324" s="436"/>
      <c r="P324" s="436"/>
      <c r="Q324" s="436"/>
      <c r="R324" s="436"/>
      <c r="S324" s="436"/>
      <c r="T324" s="436"/>
      <c r="U324" s="436"/>
      <c r="V324" s="436"/>
      <c r="W324" s="436"/>
      <c r="X324" s="436"/>
      <c r="Y324" s="436"/>
      <c r="Z324" s="436"/>
      <c r="AA324" s="436"/>
      <c r="AB324" s="436"/>
      <c r="AC324" s="436"/>
      <c r="AD324" s="436"/>
      <c r="AE324" s="436"/>
    </row>
    <row r="325" spans="1:31" ht="15.75" customHeight="1" x14ac:dyDescent="0.25">
      <c r="A325" s="436"/>
      <c r="B325" s="436"/>
      <c r="C325" s="436"/>
      <c r="D325" s="436"/>
      <c r="E325" s="436"/>
      <c r="F325" s="436"/>
      <c r="G325" s="328"/>
      <c r="H325" s="436"/>
      <c r="I325" s="436"/>
      <c r="J325" s="436"/>
      <c r="K325" s="436"/>
      <c r="L325" s="436"/>
      <c r="M325" s="436"/>
      <c r="N325" s="436"/>
      <c r="O325" s="436"/>
      <c r="P325" s="436"/>
      <c r="Q325" s="436"/>
      <c r="R325" s="436"/>
      <c r="S325" s="436"/>
      <c r="T325" s="436"/>
      <c r="U325" s="436"/>
      <c r="V325" s="436"/>
      <c r="W325" s="436"/>
      <c r="X325" s="436"/>
      <c r="Y325" s="436"/>
      <c r="Z325" s="436"/>
      <c r="AA325" s="436"/>
      <c r="AB325" s="436"/>
      <c r="AC325" s="436"/>
      <c r="AD325" s="436"/>
      <c r="AE325" s="436"/>
    </row>
    <row r="326" spans="1:31" ht="15.75" customHeight="1" x14ac:dyDescent="0.25">
      <c r="A326" s="436"/>
      <c r="B326" s="436"/>
      <c r="C326" s="436"/>
      <c r="D326" s="436"/>
      <c r="E326" s="436"/>
      <c r="F326" s="436"/>
      <c r="G326" s="328"/>
      <c r="H326" s="436"/>
      <c r="I326" s="436"/>
      <c r="J326" s="436"/>
      <c r="K326" s="436"/>
      <c r="L326" s="436"/>
      <c r="M326" s="436"/>
      <c r="N326" s="436"/>
      <c r="O326" s="436"/>
      <c r="P326" s="436"/>
      <c r="Q326" s="436"/>
      <c r="R326" s="436"/>
      <c r="S326" s="436"/>
      <c r="T326" s="436"/>
      <c r="U326" s="436"/>
      <c r="V326" s="436"/>
      <c r="W326" s="436"/>
      <c r="X326" s="436"/>
      <c r="Y326" s="436"/>
      <c r="Z326" s="436"/>
      <c r="AA326" s="436"/>
      <c r="AB326" s="436"/>
      <c r="AC326" s="436"/>
      <c r="AD326" s="436"/>
      <c r="AE326" s="436"/>
    </row>
    <row r="327" spans="1:31" ht="15.75" customHeight="1" x14ac:dyDescent="0.25">
      <c r="A327" s="436"/>
      <c r="B327" s="436"/>
      <c r="C327" s="436"/>
      <c r="D327" s="436"/>
      <c r="E327" s="436"/>
      <c r="F327" s="436"/>
      <c r="G327" s="328"/>
      <c r="H327" s="436"/>
      <c r="I327" s="436"/>
      <c r="J327" s="436"/>
      <c r="K327" s="436"/>
      <c r="L327" s="436"/>
      <c r="M327" s="436"/>
      <c r="N327" s="436"/>
      <c r="O327" s="436"/>
      <c r="P327" s="436"/>
      <c r="Q327" s="436"/>
      <c r="R327" s="436"/>
      <c r="S327" s="436"/>
      <c r="T327" s="436"/>
      <c r="U327" s="436"/>
      <c r="V327" s="436"/>
      <c r="W327" s="436"/>
      <c r="X327" s="436"/>
      <c r="Y327" s="436"/>
      <c r="Z327" s="436"/>
      <c r="AA327" s="436"/>
      <c r="AB327" s="436"/>
      <c r="AC327" s="436"/>
      <c r="AD327" s="436"/>
      <c r="AE327" s="436"/>
    </row>
    <row r="328" spans="1:31" ht="15.75" customHeight="1" x14ac:dyDescent="0.25">
      <c r="A328" s="436"/>
      <c r="B328" s="436"/>
      <c r="C328" s="436"/>
      <c r="D328" s="436"/>
      <c r="E328" s="436"/>
      <c r="F328" s="436"/>
      <c r="G328" s="328"/>
      <c r="H328" s="436"/>
      <c r="I328" s="436"/>
      <c r="J328" s="436"/>
      <c r="K328" s="436"/>
      <c r="L328" s="436"/>
      <c r="M328" s="436"/>
      <c r="N328" s="436"/>
      <c r="O328" s="436"/>
      <c r="P328" s="436"/>
      <c r="Q328" s="436"/>
      <c r="R328" s="436"/>
      <c r="S328" s="436"/>
      <c r="T328" s="436"/>
      <c r="U328" s="436"/>
      <c r="V328" s="436"/>
      <c r="W328" s="436"/>
      <c r="X328" s="436"/>
      <c r="Y328" s="436"/>
      <c r="Z328" s="436"/>
      <c r="AA328" s="436"/>
      <c r="AB328" s="436"/>
      <c r="AC328" s="436"/>
      <c r="AD328" s="436"/>
      <c r="AE328" s="436"/>
    </row>
    <row r="329" spans="1:31" ht="15.75" customHeight="1" x14ac:dyDescent="0.25">
      <c r="A329" s="436"/>
      <c r="B329" s="436"/>
      <c r="C329" s="436"/>
      <c r="D329" s="436"/>
      <c r="E329" s="436"/>
      <c r="F329" s="436"/>
      <c r="G329" s="328"/>
      <c r="H329" s="436"/>
      <c r="I329" s="436"/>
      <c r="J329" s="436"/>
      <c r="K329" s="436"/>
      <c r="L329" s="436"/>
      <c r="M329" s="436"/>
      <c r="N329" s="436"/>
      <c r="O329" s="436"/>
      <c r="P329" s="436"/>
      <c r="Q329" s="436"/>
      <c r="R329" s="436"/>
      <c r="S329" s="436"/>
      <c r="T329" s="436"/>
      <c r="U329" s="436"/>
      <c r="V329" s="436"/>
      <c r="W329" s="436"/>
      <c r="X329" s="436"/>
      <c r="Y329" s="436"/>
      <c r="Z329" s="436"/>
      <c r="AA329" s="436"/>
      <c r="AB329" s="436"/>
      <c r="AC329" s="436"/>
      <c r="AD329" s="436"/>
      <c r="AE329" s="436"/>
    </row>
    <row r="330" spans="1:31" ht="15.75" customHeight="1" x14ac:dyDescent="0.25">
      <c r="A330" s="436"/>
      <c r="B330" s="436"/>
      <c r="C330" s="436"/>
      <c r="D330" s="436"/>
      <c r="E330" s="436"/>
      <c r="F330" s="436"/>
      <c r="G330" s="328"/>
      <c r="H330" s="436"/>
      <c r="I330" s="436"/>
      <c r="J330" s="436"/>
      <c r="K330" s="436"/>
      <c r="L330" s="436"/>
      <c r="M330" s="436"/>
      <c r="N330" s="436"/>
      <c r="O330" s="436"/>
      <c r="P330" s="436"/>
      <c r="Q330" s="436"/>
      <c r="R330" s="436"/>
      <c r="S330" s="436"/>
      <c r="T330" s="436"/>
      <c r="U330" s="436"/>
      <c r="V330" s="436"/>
      <c r="W330" s="436"/>
      <c r="X330" s="436"/>
      <c r="Y330" s="436"/>
      <c r="Z330" s="436"/>
      <c r="AA330" s="436"/>
      <c r="AB330" s="436"/>
      <c r="AC330" s="436"/>
      <c r="AD330" s="436"/>
      <c r="AE330" s="436"/>
    </row>
    <row r="331" spans="1:31" ht="15.75" customHeight="1" x14ac:dyDescent="0.25">
      <c r="A331" s="436"/>
      <c r="B331" s="436"/>
      <c r="C331" s="436"/>
      <c r="D331" s="436"/>
      <c r="E331" s="436"/>
      <c r="F331" s="436"/>
      <c r="G331" s="328"/>
      <c r="H331" s="436"/>
      <c r="I331" s="436"/>
      <c r="J331" s="436"/>
      <c r="K331" s="436"/>
      <c r="L331" s="436"/>
      <c r="M331" s="436"/>
      <c r="N331" s="436"/>
      <c r="O331" s="436"/>
      <c r="P331" s="436"/>
      <c r="Q331" s="436"/>
      <c r="R331" s="436"/>
      <c r="S331" s="436"/>
      <c r="T331" s="436"/>
      <c r="U331" s="436"/>
      <c r="V331" s="436"/>
      <c r="W331" s="436"/>
      <c r="X331" s="436"/>
      <c r="Y331" s="436"/>
      <c r="Z331" s="436"/>
      <c r="AA331" s="436"/>
      <c r="AB331" s="436"/>
      <c r="AC331" s="436"/>
      <c r="AD331" s="436"/>
      <c r="AE331" s="436"/>
    </row>
    <row r="332" spans="1:31" ht="15.75" customHeight="1" x14ac:dyDescent="0.25">
      <c r="A332" s="436"/>
      <c r="B332" s="436"/>
      <c r="C332" s="436"/>
      <c r="D332" s="436"/>
      <c r="E332" s="436"/>
      <c r="F332" s="436"/>
      <c r="G332" s="328"/>
      <c r="H332" s="436"/>
      <c r="I332" s="436"/>
      <c r="J332" s="436"/>
      <c r="K332" s="436"/>
      <c r="L332" s="436"/>
      <c r="M332" s="436"/>
      <c r="N332" s="436"/>
      <c r="O332" s="436"/>
      <c r="P332" s="436"/>
      <c r="Q332" s="436"/>
      <c r="R332" s="436"/>
      <c r="S332" s="436"/>
      <c r="T332" s="436"/>
      <c r="U332" s="436"/>
      <c r="V332" s="436"/>
      <c r="W332" s="436"/>
      <c r="X332" s="436"/>
      <c r="Y332" s="436"/>
      <c r="Z332" s="436"/>
      <c r="AA332" s="436"/>
      <c r="AB332" s="436"/>
      <c r="AC332" s="436"/>
      <c r="AD332" s="436"/>
      <c r="AE332" s="436"/>
    </row>
    <row r="333" spans="1:31" ht="15.75" customHeight="1" x14ac:dyDescent="0.25">
      <c r="A333" s="436"/>
      <c r="B333" s="436"/>
      <c r="C333" s="436"/>
      <c r="D333" s="436"/>
      <c r="E333" s="436"/>
      <c r="F333" s="436"/>
      <c r="G333" s="328"/>
      <c r="H333" s="436"/>
      <c r="I333" s="436"/>
      <c r="J333" s="436"/>
      <c r="K333" s="436"/>
      <c r="L333" s="436"/>
      <c r="M333" s="436"/>
      <c r="N333" s="436"/>
      <c r="O333" s="436"/>
      <c r="P333" s="436"/>
      <c r="Q333" s="436"/>
      <c r="R333" s="436"/>
      <c r="S333" s="436"/>
      <c r="T333" s="436"/>
      <c r="U333" s="436"/>
      <c r="V333" s="436"/>
      <c r="W333" s="436"/>
      <c r="X333" s="436"/>
      <c r="Y333" s="436"/>
      <c r="Z333" s="436"/>
      <c r="AA333" s="436"/>
      <c r="AB333" s="436"/>
      <c r="AC333" s="436"/>
      <c r="AD333" s="436"/>
      <c r="AE333" s="436"/>
    </row>
    <row r="334" spans="1:31" ht="15.75" customHeight="1" x14ac:dyDescent="0.25">
      <c r="A334" s="436"/>
      <c r="B334" s="436"/>
      <c r="C334" s="436"/>
      <c r="D334" s="436"/>
      <c r="E334" s="436"/>
      <c r="F334" s="436"/>
      <c r="G334" s="328"/>
      <c r="H334" s="436"/>
      <c r="I334" s="436"/>
      <c r="J334" s="436"/>
      <c r="K334" s="436"/>
      <c r="L334" s="436"/>
      <c r="M334" s="436"/>
      <c r="N334" s="436"/>
      <c r="O334" s="436"/>
      <c r="P334" s="436"/>
      <c r="Q334" s="436"/>
      <c r="R334" s="436"/>
      <c r="S334" s="436"/>
      <c r="T334" s="436"/>
      <c r="U334" s="436"/>
      <c r="V334" s="436"/>
      <c r="W334" s="436"/>
      <c r="X334" s="436"/>
      <c r="Y334" s="436"/>
      <c r="Z334" s="436"/>
      <c r="AA334" s="436"/>
      <c r="AB334" s="436"/>
      <c r="AC334" s="436"/>
      <c r="AD334" s="436"/>
      <c r="AE334" s="436"/>
    </row>
    <row r="335" spans="1:31" ht="15.75" customHeight="1" x14ac:dyDescent="0.25">
      <c r="A335" s="436"/>
      <c r="B335" s="436"/>
      <c r="C335" s="436"/>
      <c r="D335" s="436"/>
      <c r="E335" s="436"/>
      <c r="F335" s="436"/>
      <c r="G335" s="328"/>
      <c r="H335" s="436"/>
      <c r="I335" s="436"/>
      <c r="J335" s="436"/>
      <c r="K335" s="436"/>
      <c r="L335" s="436"/>
      <c r="M335" s="436"/>
      <c r="N335" s="436"/>
      <c r="O335" s="436"/>
      <c r="P335" s="436"/>
      <c r="Q335" s="436"/>
      <c r="R335" s="436"/>
      <c r="S335" s="436"/>
      <c r="T335" s="436"/>
      <c r="U335" s="436"/>
      <c r="V335" s="436"/>
      <c r="W335" s="436"/>
      <c r="X335" s="436"/>
      <c r="Y335" s="436"/>
      <c r="Z335" s="436"/>
      <c r="AA335" s="436"/>
      <c r="AB335" s="436"/>
      <c r="AC335" s="436"/>
      <c r="AD335" s="436"/>
      <c r="AE335" s="436"/>
    </row>
    <row r="336" spans="1:31" ht="15.75" customHeight="1" x14ac:dyDescent="0.25">
      <c r="A336" s="436"/>
      <c r="B336" s="436"/>
      <c r="C336" s="436"/>
      <c r="D336" s="436"/>
      <c r="E336" s="436"/>
      <c r="F336" s="436"/>
      <c r="G336" s="328"/>
      <c r="H336" s="436"/>
      <c r="I336" s="436"/>
      <c r="J336" s="436"/>
      <c r="K336" s="436"/>
      <c r="L336" s="436"/>
      <c r="M336" s="436"/>
      <c r="N336" s="436"/>
      <c r="O336" s="436"/>
      <c r="P336" s="436"/>
      <c r="Q336" s="436"/>
      <c r="R336" s="436"/>
      <c r="S336" s="436"/>
      <c r="T336" s="436"/>
      <c r="U336" s="436"/>
      <c r="V336" s="436"/>
      <c r="W336" s="436"/>
      <c r="X336" s="436"/>
      <c r="Y336" s="436"/>
      <c r="Z336" s="436"/>
      <c r="AA336" s="436"/>
      <c r="AB336" s="436"/>
      <c r="AC336" s="436"/>
      <c r="AD336" s="436"/>
      <c r="AE336" s="436"/>
    </row>
    <row r="337" spans="1:31" ht="15.75" customHeight="1" x14ac:dyDescent="0.25">
      <c r="A337" s="436"/>
      <c r="B337" s="436"/>
      <c r="C337" s="436"/>
      <c r="D337" s="436"/>
      <c r="E337" s="436"/>
      <c r="F337" s="436"/>
      <c r="G337" s="328"/>
      <c r="H337" s="436"/>
      <c r="I337" s="436"/>
      <c r="J337" s="436"/>
      <c r="K337" s="436"/>
      <c r="L337" s="436"/>
      <c r="M337" s="436"/>
      <c r="N337" s="436"/>
      <c r="O337" s="436"/>
      <c r="P337" s="436"/>
      <c r="Q337" s="436"/>
      <c r="R337" s="436"/>
      <c r="S337" s="436"/>
      <c r="T337" s="436"/>
      <c r="U337" s="436"/>
      <c r="V337" s="436"/>
      <c r="W337" s="436"/>
      <c r="X337" s="436"/>
      <c r="Y337" s="436"/>
      <c r="Z337" s="436"/>
      <c r="AA337" s="436"/>
      <c r="AB337" s="436"/>
      <c r="AC337" s="436"/>
      <c r="AD337" s="436"/>
      <c r="AE337" s="436"/>
    </row>
    <row r="338" spans="1:31" ht="15.75" customHeight="1" x14ac:dyDescent="0.25">
      <c r="A338" s="436"/>
      <c r="B338" s="436"/>
      <c r="C338" s="436"/>
      <c r="D338" s="436"/>
      <c r="E338" s="436"/>
      <c r="F338" s="436"/>
      <c r="G338" s="328"/>
      <c r="H338" s="436"/>
      <c r="I338" s="436"/>
      <c r="J338" s="436"/>
      <c r="K338" s="436"/>
      <c r="L338" s="436"/>
      <c r="M338" s="436"/>
      <c r="N338" s="436"/>
      <c r="O338" s="436"/>
      <c r="P338" s="436"/>
      <c r="Q338" s="436"/>
      <c r="R338" s="436"/>
      <c r="S338" s="436"/>
      <c r="T338" s="436"/>
      <c r="U338" s="436"/>
      <c r="V338" s="436"/>
      <c r="W338" s="436"/>
      <c r="X338" s="436"/>
      <c r="Y338" s="436"/>
      <c r="Z338" s="436"/>
      <c r="AA338" s="436"/>
      <c r="AB338" s="436"/>
      <c r="AC338" s="436"/>
      <c r="AD338" s="436"/>
      <c r="AE338" s="436"/>
    </row>
    <row r="339" spans="1:31" ht="15.75" customHeight="1" x14ac:dyDescent="0.25">
      <c r="A339" s="436"/>
      <c r="B339" s="436"/>
      <c r="C339" s="436"/>
      <c r="D339" s="436"/>
      <c r="E339" s="436"/>
      <c r="F339" s="436"/>
      <c r="G339" s="328"/>
      <c r="H339" s="436"/>
      <c r="I339" s="436"/>
      <c r="J339" s="436"/>
      <c r="K339" s="436"/>
      <c r="L339" s="436"/>
      <c r="M339" s="436"/>
      <c r="N339" s="436"/>
      <c r="O339" s="436"/>
      <c r="P339" s="436"/>
      <c r="Q339" s="436"/>
      <c r="R339" s="436"/>
      <c r="S339" s="436"/>
      <c r="T339" s="436"/>
      <c r="U339" s="436"/>
      <c r="V339" s="436"/>
      <c r="W339" s="436"/>
      <c r="X339" s="436"/>
      <c r="Y339" s="436"/>
      <c r="Z339" s="436"/>
      <c r="AA339" s="436"/>
      <c r="AB339" s="436"/>
      <c r="AC339" s="436"/>
      <c r="AD339" s="436"/>
      <c r="AE339" s="436"/>
    </row>
    <row r="340" spans="1:31" ht="15.75" customHeight="1" x14ac:dyDescent="0.25">
      <c r="A340" s="436"/>
      <c r="B340" s="436"/>
      <c r="C340" s="436"/>
      <c r="D340" s="436"/>
      <c r="E340" s="436"/>
      <c r="F340" s="436"/>
      <c r="G340" s="328"/>
      <c r="H340" s="436"/>
      <c r="I340" s="436"/>
      <c r="J340" s="436"/>
      <c r="K340" s="436"/>
      <c r="L340" s="436"/>
      <c r="M340" s="436"/>
      <c r="N340" s="436"/>
      <c r="O340" s="436"/>
      <c r="P340" s="436"/>
      <c r="Q340" s="436"/>
      <c r="R340" s="436"/>
      <c r="S340" s="436"/>
      <c r="T340" s="436"/>
      <c r="U340" s="436"/>
      <c r="V340" s="436"/>
      <c r="W340" s="436"/>
      <c r="X340" s="436"/>
      <c r="Y340" s="436"/>
      <c r="Z340" s="436"/>
      <c r="AA340" s="436"/>
      <c r="AB340" s="436"/>
      <c r="AC340" s="436"/>
      <c r="AD340" s="436"/>
      <c r="AE340" s="436"/>
    </row>
    <row r="341" spans="1:31" ht="15.75" customHeight="1" x14ac:dyDescent="0.25">
      <c r="A341" s="436"/>
      <c r="B341" s="436"/>
      <c r="C341" s="436"/>
      <c r="D341" s="436"/>
      <c r="E341" s="436"/>
      <c r="F341" s="436"/>
      <c r="G341" s="328"/>
      <c r="H341" s="436"/>
      <c r="I341" s="436"/>
      <c r="J341" s="436"/>
      <c r="K341" s="436"/>
      <c r="L341" s="436"/>
      <c r="M341" s="436"/>
      <c r="N341" s="436"/>
      <c r="O341" s="436"/>
      <c r="P341" s="436"/>
      <c r="Q341" s="436"/>
      <c r="R341" s="436"/>
      <c r="S341" s="436"/>
      <c r="T341" s="436"/>
      <c r="U341" s="436"/>
      <c r="V341" s="436"/>
      <c r="W341" s="436"/>
      <c r="X341" s="436"/>
      <c r="Y341" s="436"/>
      <c r="Z341" s="436"/>
      <c r="AA341" s="436"/>
      <c r="AB341" s="436"/>
      <c r="AC341" s="436"/>
      <c r="AD341" s="436"/>
      <c r="AE341" s="436"/>
    </row>
    <row r="342" spans="1:31" ht="15.75" customHeight="1" x14ac:dyDescent="0.25">
      <c r="A342" s="436"/>
      <c r="B342" s="436"/>
      <c r="C342" s="436"/>
      <c r="D342" s="436"/>
      <c r="E342" s="436"/>
      <c r="F342" s="436"/>
      <c r="G342" s="328"/>
      <c r="H342" s="436"/>
      <c r="I342" s="436"/>
      <c r="J342" s="436"/>
      <c r="K342" s="436"/>
      <c r="L342" s="436"/>
      <c r="M342" s="436"/>
      <c r="N342" s="436"/>
      <c r="O342" s="436"/>
      <c r="P342" s="436"/>
      <c r="Q342" s="436"/>
      <c r="R342" s="436"/>
      <c r="S342" s="436"/>
      <c r="T342" s="436"/>
      <c r="U342" s="436"/>
      <c r="V342" s="436"/>
      <c r="W342" s="436"/>
      <c r="X342" s="436"/>
      <c r="Y342" s="436"/>
      <c r="Z342" s="436"/>
      <c r="AA342" s="436"/>
      <c r="AB342" s="436"/>
      <c r="AC342" s="436"/>
      <c r="AD342" s="436"/>
      <c r="AE342" s="436"/>
    </row>
    <row r="343" spans="1:31" ht="15.75" customHeight="1" x14ac:dyDescent="0.25">
      <c r="A343" s="436"/>
      <c r="B343" s="436"/>
      <c r="C343" s="436"/>
      <c r="D343" s="436"/>
      <c r="E343" s="436"/>
      <c r="F343" s="436"/>
      <c r="G343" s="328"/>
      <c r="H343" s="436"/>
      <c r="I343" s="436"/>
      <c r="J343" s="436"/>
      <c r="K343" s="436"/>
      <c r="L343" s="436"/>
      <c r="M343" s="436"/>
      <c r="N343" s="436"/>
      <c r="O343" s="436"/>
      <c r="P343" s="436"/>
      <c r="Q343" s="436"/>
      <c r="R343" s="436"/>
      <c r="S343" s="436"/>
      <c r="T343" s="436"/>
      <c r="U343" s="436"/>
      <c r="V343" s="436"/>
      <c r="W343" s="436"/>
      <c r="X343" s="436"/>
      <c r="Y343" s="436"/>
      <c r="Z343" s="436"/>
      <c r="AA343" s="436"/>
      <c r="AB343" s="436"/>
      <c r="AC343" s="436"/>
      <c r="AD343" s="436"/>
      <c r="AE343" s="436"/>
    </row>
    <row r="344" spans="1:31" ht="15.75" customHeight="1" x14ac:dyDescent="0.25">
      <c r="A344" s="436"/>
      <c r="B344" s="436"/>
      <c r="C344" s="436"/>
      <c r="D344" s="436"/>
      <c r="E344" s="436"/>
      <c r="F344" s="436"/>
      <c r="G344" s="328"/>
      <c r="H344" s="436"/>
      <c r="I344" s="436"/>
      <c r="J344" s="436"/>
      <c r="K344" s="436"/>
      <c r="L344" s="436"/>
      <c r="M344" s="436"/>
      <c r="N344" s="436"/>
      <c r="O344" s="436"/>
      <c r="P344" s="436"/>
      <c r="Q344" s="436"/>
      <c r="R344" s="436"/>
      <c r="S344" s="436"/>
      <c r="T344" s="436"/>
      <c r="U344" s="436"/>
      <c r="V344" s="436"/>
      <c r="W344" s="436"/>
      <c r="X344" s="436"/>
      <c r="Y344" s="436"/>
      <c r="Z344" s="436"/>
      <c r="AA344" s="436"/>
      <c r="AB344" s="436"/>
      <c r="AC344" s="436"/>
      <c r="AD344" s="436"/>
      <c r="AE344" s="436"/>
    </row>
    <row r="345" spans="1:31" ht="15.75" customHeight="1" x14ac:dyDescent="0.25">
      <c r="A345" s="436"/>
      <c r="B345" s="436"/>
      <c r="C345" s="436"/>
      <c r="D345" s="436"/>
      <c r="E345" s="436"/>
      <c r="F345" s="436"/>
      <c r="G345" s="328"/>
      <c r="H345" s="436"/>
      <c r="I345" s="436"/>
      <c r="J345" s="436"/>
      <c r="K345" s="436"/>
      <c r="L345" s="436"/>
      <c r="M345" s="436"/>
      <c r="N345" s="436"/>
      <c r="O345" s="436"/>
      <c r="P345" s="436"/>
      <c r="Q345" s="436"/>
      <c r="R345" s="436"/>
      <c r="S345" s="436"/>
      <c r="T345" s="436"/>
      <c r="U345" s="436"/>
      <c r="V345" s="436"/>
      <c r="W345" s="436"/>
      <c r="X345" s="436"/>
      <c r="Y345" s="436"/>
      <c r="Z345" s="436"/>
      <c r="AA345" s="436"/>
      <c r="AB345" s="436"/>
      <c r="AC345" s="436"/>
      <c r="AD345" s="436"/>
      <c r="AE345" s="436"/>
    </row>
    <row r="346" spans="1:31" ht="15.75" customHeight="1" x14ac:dyDescent="0.25">
      <c r="A346" s="436"/>
      <c r="B346" s="436"/>
      <c r="C346" s="436"/>
      <c r="D346" s="436"/>
      <c r="E346" s="436"/>
      <c r="F346" s="436"/>
      <c r="G346" s="328"/>
      <c r="H346" s="436"/>
      <c r="I346" s="436"/>
      <c r="J346" s="436"/>
      <c r="K346" s="436"/>
      <c r="L346" s="436"/>
      <c r="M346" s="436"/>
      <c r="N346" s="436"/>
      <c r="O346" s="436"/>
      <c r="P346" s="436"/>
      <c r="Q346" s="436"/>
      <c r="R346" s="436"/>
      <c r="S346" s="436"/>
      <c r="T346" s="436"/>
      <c r="U346" s="436"/>
      <c r="V346" s="436"/>
      <c r="W346" s="436"/>
      <c r="X346" s="436"/>
      <c r="Y346" s="436"/>
      <c r="Z346" s="436"/>
      <c r="AA346" s="436"/>
      <c r="AB346" s="436"/>
      <c r="AC346" s="436"/>
      <c r="AD346" s="436"/>
      <c r="AE346" s="436"/>
    </row>
    <row r="347" spans="1:31" ht="15.75" customHeight="1" x14ac:dyDescent="0.25">
      <c r="A347" s="436"/>
      <c r="B347" s="436"/>
      <c r="C347" s="436"/>
      <c r="D347" s="436"/>
      <c r="E347" s="436"/>
      <c r="F347" s="436"/>
      <c r="G347" s="328"/>
      <c r="H347" s="436"/>
      <c r="I347" s="436"/>
      <c r="J347" s="436"/>
      <c r="K347" s="436"/>
      <c r="L347" s="436"/>
      <c r="M347" s="436"/>
      <c r="N347" s="436"/>
      <c r="O347" s="436"/>
      <c r="P347" s="436"/>
      <c r="Q347" s="436"/>
      <c r="R347" s="436"/>
      <c r="S347" s="436"/>
      <c r="T347" s="436"/>
      <c r="U347" s="436"/>
      <c r="V347" s="436"/>
      <c r="W347" s="436"/>
      <c r="X347" s="436"/>
      <c r="Y347" s="436"/>
      <c r="Z347" s="436"/>
      <c r="AA347" s="436"/>
      <c r="AB347" s="436"/>
      <c r="AC347" s="436"/>
      <c r="AD347" s="436"/>
      <c r="AE347" s="436"/>
    </row>
    <row r="348" spans="1:31" ht="15.75" customHeight="1" x14ac:dyDescent="0.25">
      <c r="A348" s="436"/>
      <c r="B348" s="436"/>
      <c r="C348" s="436"/>
      <c r="D348" s="436"/>
      <c r="E348" s="436"/>
      <c r="F348" s="436"/>
      <c r="G348" s="328"/>
      <c r="H348" s="436"/>
      <c r="I348" s="436"/>
      <c r="J348" s="436"/>
      <c r="K348" s="436"/>
      <c r="L348" s="436"/>
      <c r="M348" s="436"/>
      <c r="N348" s="436"/>
      <c r="O348" s="436"/>
      <c r="P348" s="436"/>
      <c r="Q348" s="436"/>
      <c r="R348" s="436"/>
      <c r="S348" s="436"/>
      <c r="T348" s="436"/>
      <c r="U348" s="436"/>
      <c r="V348" s="436"/>
      <c r="W348" s="436"/>
      <c r="X348" s="436"/>
      <c r="Y348" s="436"/>
      <c r="Z348" s="436"/>
      <c r="AA348" s="436"/>
      <c r="AB348" s="436"/>
      <c r="AC348" s="436"/>
      <c r="AD348" s="436"/>
      <c r="AE348" s="436"/>
    </row>
    <row r="349" spans="1:31" ht="15.75" customHeight="1" x14ac:dyDescent="0.25">
      <c r="A349" s="436"/>
      <c r="B349" s="436"/>
      <c r="C349" s="436"/>
      <c r="D349" s="436"/>
      <c r="E349" s="436"/>
      <c r="F349" s="436"/>
      <c r="G349" s="328"/>
      <c r="H349" s="436"/>
      <c r="I349" s="436"/>
      <c r="J349" s="436"/>
      <c r="K349" s="436"/>
      <c r="L349" s="436"/>
      <c r="M349" s="436"/>
      <c r="N349" s="436"/>
      <c r="O349" s="436"/>
      <c r="P349" s="436"/>
      <c r="Q349" s="436"/>
      <c r="R349" s="436"/>
      <c r="S349" s="436"/>
      <c r="T349" s="436"/>
      <c r="U349" s="436"/>
      <c r="V349" s="436"/>
      <c r="W349" s="436"/>
      <c r="X349" s="436"/>
      <c r="Y349" s="436"/>
      <c r="Z349" s="436"/>
      <c r="AA349" s="436"/>
      <c r="AB349" s="436"/>
      <c r="AC349" s="436"/>
      <c r="AD349" s="436"/>
      <c r="AE349" s="436"/>
    </row>
    <row r="350" spans="1:31" ht="15.75" customHeight="1" x14ac:dyDescent="0.25">
      <c r="A350" s="436"/>
      <c r="B350" s="436"/>
      <c r="C350" s="436"/>
      <c r="D350" s="436"/>
      <c r="E350" s="436"/>
      <c r="F350" s="436"/>
      <c r="G350" s="328"/>
      <c r="H350" s="436"/>
      <c r="I350" s="436"/>
      <c r="J350" s="436"/>
      <c r="K350" s="436"/>
      <c r="L350" s="436"/>
      <c r="M350" s="436"/>
      <c r="N350" s="436"/>
      <c r="O350" s="436"/>
      <c r="P350" s="436"/>
      <c r="Q350" s="436"/>
      <c r="R350" s="436"/>
      <c r="S350" s="436"/>
      <c r="T350" s="436"/>
      <c r="U350" s="436"/>
      <c r="V350" s="436"/>
      <c r="W350" s="436"/>
      <c r="X350" s="436"/>
      <c r="Y350" s="436"/>
      <c r="Z350" s="436"/>
      <c r="AA350" s="436"/>
      <c r="AB350" s="436"/>
      <c r="AC350" s="436"/>
      <c r="AD350" s="436"/>
      <c r="AE350" s="436"/>
    </row>
    <row r="351" spans="1:31" ht="15.75" customHeight="1" x14ac:dyDescent="0.25">
      <c r="A351" s="436"/>
      <c r="B351" s="436"/>
      <c r="C351" s="436"/>
      <c r="D351" s="436"/>
      <c r="E351" s="436"/>
      <c r="F351" s="436"/>
      <c r="G351" s="328"/>
      <c r="H351" s="436"/>
      <c r="I351" s="436"/>
      <c r="J351" s="436"/>
      <c r="K351" s="436"/>
      <c r="L351" s="436"/>
      <c r="M351" s="436"/>
      <c r="N351" s="436"/>
      <c r="O351" s="436"/>
      <c r="P351" s="436"/>
      <c r="Q351" s="436"/>
      <c r="R351" s="436"/>
      <c r="S351" s="436"/>
      <c r="T351" s="436"/>
      <c r="U351" s="436"/>
      <c r="V351" s="436"/>
      <c r="W351" s="436"/>
      <c r="X351" s="436"/>
      <c r="Y351" s="436"/>
      <c r="Z351" s="436"/>
      <c r="AA351" s="436"/>
      <c r="AB351" s="436"/>
      <c r="AC351" s="436"/>
      <c r="AD351" s="436"/>
      <c r="AE351" s="436"/>
    </row>
    <row r="352" spans="1:31" ht="15.75" customHeight="1" x14ac:dyDescent="0.25">
      <c r="A352" s="436"/>
      <c r="B352" s="436"/>
      <c r="C352" s="436"/>
      <c r="D352" s="436"/>
      <c r="E352" s="436"/>
      <c r="F352" s="436"/>
      <c r="G352" s="328"/>
      <c r="H352" s="436"/>
      <c r="I352" s="436"/>
      <c r="J352" s="436"/>
      <c r="K352" s="436"/>
      <c r="L352" s="436"/>
      <c r="M352" s="436"/>
      <c r="N352" s="436"/>
      <c r="O352" s="436"/>
      <c r="P352" s="436"/>
      <c r="Q352" s="436"/>
      <c r="R352" s="436"/>
      <c r="S352" s="436"/>
      <c r="T352" s="436"/>
      <c r="U352" s="436"/>
      <c r="V352" s="436"/>
      <c r="W352" s="436"/>
      <c r="X352" s="436"/>
      <c r="Y352" s="436"/>
      <c r="Z352" s="436"/>
      <c r="AA352" s="436"/>
      <c r="AB352" s="436"/>
      <c r="AC352" s="436"/>
      <c r="AD352" s="436"/>
      <c r="AE352" s="436"/>
    </row>
    <row r="353" spans="1:31" ht="15.75" customHeight="1" x14ac:dyDescent="0.25">
      <c r="A353" s="436"/>
      <c r="B353" s="436"/>
      <c r="C353" s="436"/>
      <c r="D353" s="436"/>
      <c r="E353" s="436"/>
      <c r="F353" s="436"/>
      <c r="G353" s="328"/>
      <c r="H353" s="436"/>
      <c r="I353" s="436"/>
      <c r="J353" s="436"/>
      <c r="K353" s="436"/>
      <c r="L353" s="436"/>
      <c r="M353" s="436"/>
      <c r="N353" s="436"/>
      <c r="O353" s="436"/>
      <c r="P353" s="436"/>
      <c r="Q353" s="436"/>
      <c r="R353" s="436"/>
      <c r="S353" s="436"/>
      <c r="T353" s="436"/>
      <c r="U353" s="436"/>
      <c r="V353" s="436"/>
      <c r="W353" s="436"/>
      <c r="X353" s="436"/>
      <c r="Y353" s="436"/>
      <c r="Z353" s="436"/>
      <c r="AA353" s="436"/>
      <c r="AB353" s="436"/>
      <c r="AC353" s="436"/>
      <c r="AD353" s="436"/>
      <c r="AE353" s="436"/>
    </row>
    <row r="354" spans="1:31" ht="15.75" customHeight="1" x14ac:dyDescent="0.25">
      <c r="A354" s="436"/>
      <c r="B354" s="436"/>
      <c r="C354" s="436"/>
      <c r="D354" s="436"/>
      <c r="E354" s="436"/>
      <c r="F354" s="436"/>
      <c r="G354" s="328"/>
      <c r="H354" s="436"/>
      <c r="I354" s="436"/>
      <c r="J354" s="436"/>
      <c r="K354" s="436"/>
      <c r="L354" s="436"/>
      <c r="M354" s="436"/>
      <c r="N354" s="436"/>
      <c r="O354" s="436"/>
      <c r="P354" s="436"/>
      <c r="Q354" s="436"/>
      <c r="R354" s="436"/>
      <c r="S354" s="436"/>
      <c r="T354" s="436"/>
      <c r="U354" s="436"/>
      <c r="V354" s="436"/>
      <c r="W354" s="436"/>
      <c r="X354" s="436"/>
      <c r="Y354" s="436"/>
      <c r="Z354" s="436"/>
      <c r="AA354" s="436"/>
      <c r="AB354" s="436"/>
      <c r="AC354" s="436"/>
      <c r="AD354" s="436"/>
      <c r="AE354" s="436"/>
    </row>
    <row r="355" spans="1:31" ht="15.75" customHeight="1" x14ac:dyDescent="0.25">
      <c r="A355" s="436"/>
      <c r="B355" s="436"/>
      <c r="C355" s="436"/>
      <c r="D355" s="436"/>
      <c r="E355" s="436"/>
      <c r="F355" s="436"/>
      <c r="G355" s="328"/>
      <c r="H355" s="436"/>
      <c r="I355" s="436"/>
      <c r="J355" s="436"/>
      <c r="K355" s="436"/>
      <c r="L355" s="436"/>
      <c r="M355" s="436"/>
      <c r="N355" s="436"/>
      <c r="O355" s="436"/>
      <c r="P355" s="436"/>
      <c r="Q355" s="436"/>
      <c r="R355" s="436"/>
      <c r="S355" s="436"/>
      <c r="T355" s="436"/>
      <c r="U355" s="436"/>
      <c r="V355" s="436"/>
      <c r="W355" s="436"/>
      <c r="X355" s="436"/>
      <c r="Y355" s="436"/>
      <c r="Z355" s="436"/>
      <c r="AA355" s="436"/>
      <c r="AB355" s="436"/>
      <c r="AC355" s="436"/>
      <c r="AD355" s="436"/>
      <c r="AE355" s="436"/>
    </row>
    <row r="356" spans="1:31" ht="15.75" customHeight="1" x14ac:dyDescent="0.25">
      <c r="A356" s="436"/>
      <c r="B356" s="436"/>
      <c r="C356" s="436"/>
      <c r="D356" s="436"/>
      <c r="E356" s="436"/>
      <c r="F356" s="436"/>
      <c r="G356" s="328"/>
      <c r="H356" s="436"/>
      <c r="I356" s="436"/>
      <c r="J356" s="436"/>
      <c r="K356" s="436"/>
      <c r="L356" s="436"/>
      <c r="M356" s="436"/>
      <c r="N356" s="436"/>
      <c r="O356" s="436"/>
      <c r="P356" s="436"/>
      <c r="Q356" s="436"/>
      <c r="R356" s="436"/>
      <c r="S356" s="436"/>
      <c r="T356" s="436"/>
      <c r="U356" s="436"/>
      <c r="V356" s="436"/>
      <c r="W356" s="436"/>
      <c r="X356" s="436"/>
      <c r="Y356" s="436"/>
      <c r="Z356" s="436"/>
      <c r="AA356" s="436"/>
      <c r="AB356" s="436"/>
      <c r="AC356" s="436"/>
      <c r="AD356" s="436"/>
      <c r="AE356" s="436"/>
    </row>
    <row r="357" spans="1:31" ht="15.75" customHeight="1" x14ac:dyDescent="0.25">
      <c r="A357" s="436"/>
      <c r="B357" s="436"/>
      <c r="C357" s="436"/>
      <c r="D357" s="436"/>
      <c r="E357" s="436"/>
      <c r="F357" s="436"/>
      <c r="G357" s="328"/>
      <c r="H357" s="436"/>
      <c r="I357" s="436"/>
      <c r="J357" s="436"/>
      <c r="K357" s="436"/>
      <c r="L357" s="436"/>
      <c r="M357" s="436"/>
      <c r="N357" s="436"/>
      <c r="O357" s="436"/>
      <c r="P357" s="436"/>
      <c r="Q357" s="436"/>
      <c r="R357" s="436"/>
      <c r="S357" s="436"/>
      <c r="T357" s="436"/>
      <c r="U357" s="436"/>
      <c r="V357" s="436"/>
      <c r="W357" s="436"/>
      <c r="X357" s="436"/>
      <c r="Y357" s="436"/>
      <c r="Z357" s="436"/>
      <c r="AA357" s="436"/>
      <c r="AB357" s="436"/>
      <c r="AC357" s="436"/>
      <c r="AD357" s="436"/>
      <c r="AE357" s="436"/>
    </row>
    <row r="358" spans="1:31" ht="15.75" customHeight="1" x14ac:dyDescent="0.25">
      <c r="A358" s="436"/>
      <c r="B358" s="436"/>
      <c r="C358" s="436"/>
      <c r="D358" s="436"/>
      <c r="E358" s="436"/>
      <c r="F358" s="436"/>
      <c r="G358" s="328"/>
      <c r="H358" s="436"/>
      <c r="I358" s="436"/>
      <c r="J358" s="436"/>
      <c r="K358" s="436"/>
      <c r="L358" s="436"/>
      <c r="M358" s="436"/>
      <c r="N358" s="436"/>
      <c r="O358" s="436"/>
      <c r="P358" s="436"/>
      <c r="Q358" s="436"/>
      <c r="R358" s="436"/>
      <c r="S358" s="436"/>
      <c r="T358" s="436"/>
      <c r="U358" s="436"/>
      <c r="V358" s="436"/>
      <c r="W358" s="436"/>
      <c r="X358" s="436"/>
      <c r="Y358" s="436"/>
      <c r="Z358" s="436"/>
      <c r="AA358" s="436"/>
      <c r="AB358" s="436"/>
      <c r="AC358" s="436"/>
      <c r="AD358" s="436"/>
      <c r="AE358" s="436"/>
    </row>
    <row r="359" spans="1:31" ht="15.75" customHeight="1" x14ac:dyDescent="0.25">
      <c r="A359" s="436"/>
      <c r="B359" s="436"/>
      <c r="C359" s="436"/>
      <c r="D359" s="436"/>
      <c r="E359" s="436"/>
      <c r="F359" s="436"/>
      <c r="G359" s="328"/>
      <c r="H359" s="436"/>
      <c r="I359" s="436"/>
      <c r="J359" s="436"/>
      <c r="K359" s="436"/>
      <c r="L359" s="436"/>
      <c r="M359" s="436"/>
      <c r="N359" s="436"/>
      <c r="O359" s="436"/>
      <c r="P359" s="436"/>
      <c r="Q359" s="436"/>
      <c r="R359" s="436"/>
      <c r="S359" s="436"/>
      <c r="T359" s="436"/>
      <c r="U359" s="436"/>
      <c r="V359" s="436"/>
      <c r="W359" s="436"/>
      <c r="X359" s="436"/>
      <c r="Y359" s="436"/>
      <c r="Z359" s="436"/>
      <c r="AA359" s="436"/>
      <c r="AB359" s="436"/>
      <c r="AC359" s="436"/>
      <c r="AD359" s="436"/>
      <c r="AE359" s="436"/>
    </row>
    <row r="360" spans="1:31" ht="15.75" customHeight="1" x14ac:dyDescent="0.25">
      <c r="A360" s="436"/>
      <c r="B360" s="436"/>
      <c r="C360" s="436"/>
      <c r="D360" s="436"/>
      <c r="E360" s="436"/>
      <c r="F360" s="436"/>
      <c r="G360" s="328"/>
      <c r="H360" s="436"/>
      <c r="I360" s="436"/>
      <c r="J360" s="436"/>
      <c r="K360" s="436"/>
      <c r="L360" s="436"/>
      <c r="M360" s="436"/>
      <c r="N360" s="436"/>
      <c r="O360" s="436"/>
      <c r="P360" s="436"/>
      <c r="Q360" s="436"/>
      <c r="R360" s="436"/>
      <c r="S360" s="436"/>
      <c r="T360" s="436"/>
      <c r="U360" s="436"/>
      <c r="V360" s="436"/>
      <c r="W360" s="436"/>
      <c r="X360" s="436"/>
      <c r="Y360" s="436"/>
      <c r="Z360" s="436"/>
      <c r="AA360" s="436"/>
      <c r="AB360" s="436"/>
      <c r="AC360" s="436"/>
      <c r="AD360" s="436"/>
      <c r="AE360" s="436"/>
    </row>
    <row r="361" spans="1:31" ht="15.75" customHeight="1" x14ac:dyDescent="0.25">
      <c r="A361" s="436"/>
      <c r="B361" s="436"/>
      <c r="C361" s="436"/>
      <c r="D361" s="436"/>
      <c r="E361" s="436"/>
      <c r="F361" s="436"/>
      <c r="G361" s="328"/>
      <c r="H361" s="436"/>
      <c r="I361" s="436"/>
      <c r="J361" s="436"/>
      <c r="K361" s="436"/>
      <c r="L361" s="436"/>
      <c r="M361" s="436"/>
      <c r="N361" s="436"/>
      <c r="O361" s="436"/>
      <c r="P361" s="436"/>
      <c r="Q361" s="436"/>
      <c r="R361" s="436"/>
      <c r="S361" s="436"/>
      <c r="T361" s="436"/>
      <c r="U361" s="436"/>
      <c r="V361" s="436"/>
      <c r="W361" s="436"/>
      <c r="X361" s="436"/>
      <c r="Y361" s="436"/>
      <c r="Z361" s="436"/>
      <c r="AA361" s="436"/>
      <c r="AB361" s="436"/>
      <c r="AC361" s="436"/>
      <c r="AD361" s="436"/>
      <c r="AE361" s="436"/>
    </row>
    <row r="362" spans="1:31" ht="15.75" customHeight="1" x14ac:dyDescent="0.25">
      <c r="A362" s="436"/>
      <c r="B362" s="436"/>
      <c r="C362" s="436"/>
      <c r="D362" s="436"/>
      <c r="E362" s="436"/>
      <c r="F362" s="436"/>
      <c r="G362" s="328"/>
      <c r="H362" s="436"/>
      <c r="I362" s="436"/>
      <c r="J362" s="436"/>
      <c r="K362" s="436"/>
      <c r="L362" s="436"/>
      <c r="M362" s="436"/>
      <c r="N362" s="436"/>
      <c r="O362" s="436"/>
      <c r="P362" s="436"/>
      <c r="Q362" s="436"/>
      <c r="R362" s="436"/>
      <c r="S362" s="436"/>
      <c r="T362" s="436"/>
      <c r="U362" s="436"/>
      <c r="V362" s="436"/>
      <c r="W362" s="436"/>
      <c r="X362" s="436"/>
      <c r="Y362" s="436"/>
      <c r="Z362" s="436"/>
      <c r="AA362" s="436"/>
      <c r="AB362" s="436"/>
      <c r="AC362" s="436"/>
      <c r="AD362" s="436"/>
      <c r="AE362" s="436"/>
    </row>
    <row r="363" spans="1:31" ht="15.75" customHeight="1" x14ac:dyDescent="0.25">
      <c r="A363" s="436"/>
      <c r="B363" s="436"/>
      <c r="C363" s="436"/>
      <c r="D363" s="436"/>
      <c r="E363" s="436"/>
      <c r="F363" s="436"/>
      <c r="G363" s="328"/>
      <c r="H363" s="436"/>
      <c r="I363" s="436"/>
      <c r="J363" s="436"/>
      <c r="K363" s="436"/>
      <c r="L363" s="436"/>
      <c r="M363" s="436"/>
      <c r="N363" s="436"/>
      <c r="O363" s="436"/>
      <c r="P363" s="436"/>
      <c r="Q363" s="436"/>
      <c r="R363" s="436"/>
      <c r="S363" s="436"/>
      <c r="T363" s="436"/>
      <c r="U363" s="436"/>
      <c r="V363" s="436"/>
      <c r="W363" s="436"/>
      <c r="X363" s="436"/>
      <c r="Y363" s="436"/>
      <c r="Z363" s="436"/>
      <c r="AA363" s="436"/>
      <c r="AB363" s="436"/>
      <c r="AC363" s="436"/>
      <c r="AD363" s="436"/>
      <c r="AE363" s="436"/>
    </row>
    <row r="364" spans="1:31" ht="15.75" customHeight="1" x14ac:dyDescent="0.25">
      <c r="A364" s="436"/>
      <c r="B364" s="436"/>
      <c r="C364" s="436"/>
      <c r="D364" s="436"/>
      <c r="E364" s="436"/>
      <c r="F364" s="436"/>
      <c r="G364" s="328"/>
      <c r="H364" s="436"/>
      <c r="I364" s="436"/>
      <c r="J364" s="436"/>
      <c r="K364" s="436"/>
      <c r="L364" s="436"/>
      <c r="M364" s="436"/>
      <c r="N364" s="436"/>
      <c r="O364" s="436"/>
      <c r="P364" s="436"/>
      <c r="Q364" s="436"/>
      <c r="R364" s="436"/>
      <c r="S364" s="436"/>
      <c r="T364" s="436"/>
      <c r="U364" s="436"/>
      <c r="V364" s="436"/>
      <c r="W364" s="436"/>
      <c r="X364" s="436"/>
      <c r="Y364" s="436"/>
      <c r="Z364" s="436"/>
      <c r="AA364" s="436"/>
      <c r="AB364" s="436"/>
      <c r="AC364" s="436"/>
      <c r="AD364" s="436"/>
      <c r="AE364" s="436"/>
    </row>
    <row r="365" spans="1:31" ht="15.75" customHeight="1" x14ac:dyDescent="0.25">
      <c r="A365" s="436"/>
      <c r="B365" s="436"/>
      <c r="C365" s="436"/>
      <c r="D365" s="436"/>
      <c r="E365" s="436"/>
      <c r="F365" s="436"/>
      <c r="G365" s="328"/>
      <c r="H365" s="436"/>
      <c r="I365" s="436"/>
      <c r="J365" s="436"/>
      <c r="K365" s="436"/>
      <c r="L365" s="436"/>
      <c r="M365" s="436"/>
      <c r="N365" s="436"/>
      <c r="O365" s="436"/>
      <c r="P365" s="436"/>
      <c r="Q365" s="436"/>
      <c r="R365" s="436"/>
      <c r="S365" s="436"/>
      <c r="T365" s="436"/>
      <c r="U365" s="436"/>
      <c r="V365" s="436"/>
      <c r="W365" s="436"/>
      <c r="X365" s="436"/>
      <c r="Y365" s="436"/>
      <c r="Z365" s="436"/>
      <c r="AA365" s="436"/>
      <c r="AB365" s="436"/>
      <c r="AC365" s="436"/>
      <c r="AD365" s="436"/>
      <c r="AE365" s="436"/>
    </row>
    <row r="366" spans="1:31" ht="15.75" customHeight="1" x14ac:dyDescent="0.25">
      <c r="A366" s="436"/>
      <c r="B366" s="436"/>
      <c r="C366" s="436"/>
      <c r="D366" s="436"/>
      <c r="E366" s="436"/>
      <c r="F366" s="436"/>
      <c r="G366" s="328"/>
      <c r="H366" s="436"/>
      <c r="I366" s="436"/>
      <c r="J366" s="436"/>
      <c r="K366" s="436"/>
      <c r="L366" s="436"/>
      <c r="M366" s="436"/>
      <c r="N366" s="436"/>
      <c r="O366" s="436"/>
      <c r="P366" s="436"/>
      <c r="Q366" s="436"/>
      <c r="R366" s="436"/>
      <c r="S366" s="436"/>
      <c r="T366" s="436"/>
      <c r="U366" s="436"/>
      <c r="V366" s="436"/>
      <c r="W366" s="436"/>
      <c r="X366" s="436"/>
      <c r="Y366" s="436"/>
      <c r="Z366" s="436"/>
      <c r="AA366" s="436"/>
      <c r="AB366" s="436"/>
      <c r="AC366" s="436"/>
      <c r="AD366" s="436"/>
      <c r="AE366" s="436"/>
    </row>
    <row r="367" spans="1:31" ht="15.75" customHeight="1" x14ac:dyDescent="0.25">
      <c r="A367" s="436"/>
      <c r="B367" s="436"/>
      <c r="C367" s="436"/>
      <c r="D367" s="436"/>
      <c r="E367" s="436"/>
      <c r="F367" s="436"/>
      <c r="G367" s="328"/>
      <c r="H367" s="436"/>
      <c r="I367" s="436"/>
      <c r="J367" s="436"/>
      <c r="K367" s="436"/>
      <c r="L367" s="436"/>
      <c r="M367" s="436"/>
      <c r="N367" s="436"/>
      <c r="O367" s="436"/>
      <c r="P367" s="436"/>
      <c r="Q367" s="436"/>
      <c r="R367" s="436"/>
      <c r="S367" s="436"/>
      <c r="T367" s="436"/>
      <c r="U367" s="436"/>
      <c r="V367" s="436"/>
      <c r="W367" s="436"/>
      <c r="X367" s="436"/>
      <c r="Y367" s="436"/>
      <c r="Z367" s="436"/>
      <c r="AA367" s="436"/>
      <c r="AB367" s="436"/>
      <c r="AC367" s="436"/>
      <c r="AD367" s="436"/>
      <c r="AE367" s="436"/>
    </row>
    <row r="368" spans="1:31" ht="15.75" customHeight="1" x14ac:dyDescent="0.25">
      <c r="A368" s="436"/>
      <c r="B368" s="436"/>
      <c r="C368" s="436"/>
      <c r="D368" s="436"/>
      <c r="E368" s="436"/>
      <c r="F368" s="436"/>
      <c r="G368" s="328"/>
      <c r="H368" s="436"/>
      <c r="I368" s="436"/>
      <c r="J368" s="436"/>
      <c r="K368" s="436"/>
      <c r="L368" s="436"/>
      <c r="M368" s="436"/>
      <c r="N368" s="436"/>
      <c r="O368" s="436"/>
      <c r="P368" s="436"/>
      <c r="Q368" s="436"/>
      <c r="R368" s="436"/>
      <c r="S368" s="436"/>
      <c r="T368" s="436"/>
      <c r="U368" s="436"/>
      <c r="V368" s="436"/>
      <c r="W368" s="436"/>
      <c r="X368" s="436"/>
      <c r="Y368" s="436"/>
      <c r="Z368" s="436"/>
      <c r="AA368" s="436"/>
      <c r="AB368" s="436"/>
      <c r="AC368" s="436"/>
      <c r="AD368" s="436"/>
      <c r="AE368" s="436"/>
    </row>
    <row r="369" spans="1:31" ht="15.75" customHeight="1" x14ac:dyDescent="0.25">
      <c r="A369" s="436"/>
      <c r="B369" s="436"/>
      <c r="C369" s="436"/>
      <c r="D369" s="436"/>
      <c r="E369" s="436"/>
      <c r="F369" s="436"/>
      <c r="G369" s="328"/>
      <c r="H369" s="436"/>
      <c r="I369" s="436"/>
      <c r="J369" s="436"/>
      <c r="K369" s="436"/>
      <c r="L369" s="436"/>
      <c r="M369" s="436"/>
      <c r="N369" s="436"/>
      <c r="O369" s="436"/>
      <c r="P369" s="436"/>
      <c r="Q369" s="436"/>
      <c r="R369" s="436"/>
      <c r="S369" s="436"/>
      <c r="T369" s="436"/>
      <c r="U369" s="436"/>
      <c r="V369" s="436"/>
      <c r="W369" s="436"/>
      <c r="X369" s="436"/>
      <c r="Y369" s="436"/>
      <c r="Z369" s="436"/>
      <c r="AA369" s="436"/>
      <c r="AB369" s="436"/>
      <c r="AC369" s="436"/>
      <c r="AD369" s="436"/>
      <c r="AE369" s="436"/>
    </row>
    <row r="370" spans="1:31" ht="15.75" customHeight="1" x14ac:dyDescent="0.25">
      <c r="A370" s="436"/>
      <c r="B370" s="436"/>
      <c r="C370" s="436"/>
      <c r="D370" s="436"/>
      <c r="E370" s="436"/>
      <c r="F370" s="436"/>
      <c r="G370" s="328"/>
      <c r="H370" s="436"/>
      <c r="I370" s="436"/>
      <c r="J370" s="436"/>
      <c r="K370" s="436"/>
      <c r="L370" s="436"/>
      <c r="M370" s="436"/>
      <c r="N370" s="436"/>
      <c r="O370" s="436"/>
      <c r="P370" s="436"/>
      <c r="Q370" s="436"/>
      <c r="R370" s="436"/>
      <c r="S370" s="436"/>
      <c r="T370" s="436"/>
      <c r="U370" s="436"/>
      <c r="V370" s="436"/>
      <c r="W370" s="436"/>
      <c r="X370" s="436"/>
      <c r="Y370" s="436"/>
      <c r="Z370" s="436"/>
      <c r="AA370" s="436"/>
      <c r="AB370" s="436"/>
      <c r="AC370" s="436"/>
      <c r="AD370" s="436"/>
      <c r="AE370" s="436"/>
    </row>
    <row r="371" spans="1:31" ht="15.75" customHeight="1" x14ac:dyDescent="0.25">
      <c r="A371" s="436"/>
      <c r="B371" s="436"/>
      <c r="C371" s="436"/>
      <c r="D371" s="436"/>
      <c r="E371" s="436"/>
      <c r="F371" s="436"/>
      <c r="G371" s="328"/>
      <c r="H371" s="436"/>
      <c r="I371" s="436"/>
      <c r="J371" s="436"/>
      <c r="K371" s="436"/>
      <c r="L371" s="436"/>
      <c r="M371" s="436"/>
      <c r="N371" s="436"/>
      <c r="O371" s="436"/>
      <c r="P371" s="436"/>
      <c r="Q371" s="436"/>
      <c r="R371" s="436"/>
      <c r="S371" s="436"/>
      <c r="T371" s="436"/>
      <c r="U371" s="436"/>
      <c r="V371" s="436"/>
      <c r="W371" s="436"/>
      <c r="X371" s="436"/>
      <c r="Y371" s="436"/>
      <c r="Z371" s="436"/>
      <c r="AA371" s="436"/>
      <c r="AB371" s="436"/>
      <c r="AC371" s="436"/>
      <c r="AD371" s="436"/>
      <c r="AE371" s="436"/>
    </row>
    <row r="372" spans="1:31" ht="15.75" customHeight="1" x14ac:dyDescent="0.25">
      <c r="A372" s="436"/>
      <c r="B372" s="436"/>
      <c r="C372" s="436"/>
      <c r="D372" s="436"/>
      <c r="E372" s="436"/>
      <c r="F372" s="436"/>
      <c r="G372" s="328"/>
      <c r="H372" s="436"/>
      <c r="I372" s="436"/>
      <c r="J372" s="436"/>
      <c r="K372" s="436"/>
      <c r="L372" s="436"/>
      <c r="M372" s="436"/>
      <c r="N372" s="436"/>
      <c r="O372" s="436"/>
      <c r="P372" s="436"/>
      <c r="Q372" s="436"/>
      <c r="R372" s="436"/>
      <c r="S372" s="436"/>
      <c r="T372" s="436"/>
      <c r="U372" s="436"/>
      <c r="V372" s="436"/>
      <c r="W372" s="436"/>
      <c r="X372" s="436"/>
      <c r="Y372" s="436"/>
      <c r="Z372" s="436"/>
      <c r="AA372" s="436"/>
      <c r="AB372" s="436"/>
      <c r="AC372" s="436"/>
      <c r="AD372" s="436"/>
      <c r="AE372" s="436"/>
    </row>
    <row r="373" spans="1:31" ht="15.75" customHeight="1" x14ac:dyDescent="0.25">
      <c r="A373" s="436"/>
      <c r="B373" s="436"/>
      <c r="C373" s="436"/>
      <c r="D373" s="436"/>
      <c r="E373" s="436"/>
      <c r="F373" s="436"/>
      <c r="G373" s="328"/>
      <c r="H373" s="436"/>
      <c r="I373" s="436"/>
      <c r="J373" s="436"/>
      <c r="K373" s="436"/>
      <c r="L373" s="436"/>
      <c r="M373" s="436"/>
      <c r="N373" s="436"/>
      <c r="O373" s="436"/>
      <c r="P373" s="436"/>
      <c r="Q373" s="436"/>
      <c r="R373" s="436"/>
      <c r="S373" s="436"/>
      <c r="T373" s="436"/>
      <c r="U373" s="436"/>
      <c r="V373" s="436"/>
      <c r="W373" s="436"/>
      <c r="X373" s="436"/>
      <c r="Y373" s="436"/>
      <c r="Z373" s="436"/>
      <c r="AA373" s="436"/>
      <c r="AB373" s="436"/>
      <c r="AC373" s="436"/>
      <c r="AD373" s="436"/>
      <c r="AE373" s="436"/>
    </row>
    <row r="374" spans="1:31" ht="15.75" customHeight="1" x14ac:dyDescent="0.25">
      <c r="A374" s="436"/>
      <c r="B374" s="436"/>
      <c r="C374" s="436"/>
      <c r="D374" s="436"/>
      <c r="E374" s="436"/>
      <c r="F374" s="436"/>
      <c r="G374" s="328"/>
      <c r="H374" s="436"/>
      <c r="I374" s="436"/>
      <c r="J374" s="436"/>
      <c r="K374" s="436"/>
      <c r="L374" s="436"/>
      <c r="M374" s="436"/>
      <c r="N374" s="436"/>
      <c r="O374" s="436"/>
      <c r="P374" s="436"/>
      <c r="Q374" s="436"/>
      <c r="R374" s="436"/>
      <c r="S374" s="436"/>
      <c r="T374" s="436"/>
      <c r="U374" s="436"/>
      <c r="V374" s="436"/>
      <c r="W374" s="436"/>
      <c r="X374" s="436"/>
      <c r="Y374" s="436"/>
      <c r="Z374" s="436"/>
      <c r="AA374" s="436"/>
      <c r="AB374" s="436"/>
      <c r="AC374" s="436"/>
      <c r="AD374" s="436"/>
      <c r="AE374" s="436"/>
    </row>
    <row r="375" spans="1:31" ht="15.75" customHeight="1" x14ac:dyDescent="0.25">
      <c r="A375" s="436"/>
      <c r="B375" s="436"/>
      <c r="C375" s="436"/>
      <c r="D375" s="436"/>
      <c r="E375" s="436"/>
      <c r="F375" s="436"/>
      <c r="G375" s="328"/>
      <c r="H375" s="436"/>
      <c r="I375" s="436"/>
      <c r="J375" s="436"/>
      <c r="K375" s="436"/>
      <c r="L375" s="436"/>
      <c r="M375" s="436"/>
      <c r="N375" s="436"/>
      <c r="O375" s="436"/>
      <c r="P375" s="436"/>
      <c r="Q375" s="436"/>
      <c r="R375" s="436"/>
      <c r="S375" s="436"/>
      <c r="T375" s="436"/>
      <c r="U375" s="436"/>
      <c r="V375" s="436"/>
      <c r="W375" s="436"/>
      <c r="X375" s="436"/>
      <c r="Y375" s="436"/>
      <c r="Z375" s="436"/>
      <c r="AA375" s="436"/>
      <c r="AB375" s="436"/>
      <c r="AC375" s="436"/>
      <c r="AD375" s="436"/>
      <c r="AE375" s="436"/>
    </row>
    <row r="376" spans="1:31" ht="15.75" customHeight="1" x14ac:dyDescent="0.25">
      <c r="A376" s="436"/>
      <c r="B376" s="436"/>
      <c r="C376" s="436"/>
      <c r="D376" s="436"/>
      <c r="E376" s="436"/>
      <c r="F376" s="436"/>
      <c r="G376" s="328"/>
      <c r="H376" s="436"/>
      <c r="I376" s="436"/>
      <c r="J376" s="436"/>
      <c r="K376" s="436"/>
      <c r="L376" s="436"/>
      <c r="M376" s="436"/>
      <c r="N376" s="436"/>
      <c r="O376" s="436"/>
      <c r="P376" s="436"/>
      <c r="Q376" s="436"/>
      <c r="R376" s="436"/>
      <c r="S376" s="436"/>
      <c r="T376" s="436"/>
      <c r="U376" s="436"/>
      <c r="V376" s="436"/>
      <c r="W376" s="436"/>
      <c r="X376" s="436"/>
      <c r="Y376" s="436"/>
      <c r="Z376" s="436"/>
      <c r="AA376" s="436"/>
      <c r="AB376" s="436"/>
      <c r="AC376" s="436"/>
      <c r="AD376" s="436"/>
      <c r="AE376" s="436"/>
    </row>
    <row r="377" spans="1:31" ht="15.75" customHeight="1" x14ac:dyDescent="0.25">
      <c r="A377" s="436"/>
      <c r="B377" s="436"/>
      <c r="C377" s="436"/>
      <c r="D377" s="436"/>
      <c r="E377" s="436"/>
      <c r="F377" s="436"/>
      <c r="G377" s="328"/>
      <c r="H377" s="436"/>
      <c r="I377" s="436"/>
      <c r="J377" s="436"/>
      <c r="K377" s="436"/>
      <c r="L377" s="436"/>
      <c r="M377" s="436"/>
      <c r="N377" s="436"/>
      <c r="O377" s="436"/>
      <c r="P377" s="436"/>
      <c r="Q377" s="436"/>
      <c r="R377" s="436"/>
      <c r="S377" s="436"/>
      <c r="T377" s="436"/>
      <c r="U377" s="436"/>
      <c r="V377" s="436"/>
      <c r="W377" s="436"/>
      <c r="X377" s="436"/>
      <c r="Y377" s="436"/>
      <c r="Z377" s="436"/>
      <c r="AA377" s="436"/>
      <c r="AB377" s="436"/>
      <c r="AC377" s="436"/>
      <c r="AD377" s="436"/>
      <c r="AE377" s="436"/>
    </row>
    <row r="378" spans="1:31" ht="15.75" customHeight="1" x14ac:dyDescent="0.25">
      <c r="A378" s="436"/>
      <c r="B378" s="436"/>
      <c r="C378" s="436"/>
      <c r="D378" s="436"/>
      <c r="E378" s="436"/>
      <c r="F378" s="436"/>
      <c r="G378" s="328"/>
      <c r="H378" s="436"/>
      <c r="I378" s="436"/>
      <c r="J378" s="436"/>
      <c r="K378" s="436"/>
      <c r="L378" s="436"/>
      <c r="M378" s="436"/>
      <c r="N378" s="436"/>
      <c r="O378" s="436"/>
      <c r="P378" s="436"/>
      <c r="Q378" s="436"/>
      <c r="R378" s="436"/>
      <c r="S378" s="436"/>
      <c r="T378" s="436"/>
      <c r="U378" s="436"/>
      <c r="V378" s="436"/>
      <c r="W378" s="436"/>
      <c r="X378" s="436"/>
      <c r="Y378" s="436"/>
      <c r="Z378" s="436"/>
      <c r="AA378" s="436"/>
      <c r="AB378" s="436"/>
      <c r="AC378" s="436"/>
      <c r="AD378" s="436"/>
      <c r="AE378" s="436"/>
    </row>
    <row r="379" spans="1:31" ht="15.75" customHeight="1" x14ac:dyDescent="0.25">
      <c r="A379" s="436"/>
      <c r="B379" s="436"/>
      <c r="C379" s="436"/>
      <c r="D379" s="436"/>
      <c r="E379" s="436"/>
      <c r="F379" s="436"/>
      <c r="G379" s="328"/>
      <c r="H379" s="436"/>
      <c r="I379" s="436"/>
      <c r="J379" s="436"/>
      <c r="K379" s="436"/>
      <c r="L379" s="436"/>
      <c r="M379" s="436"/>
      <c r="N379" s="436"/>
      <c r="O379" s="436"/>
      <c r="P379" s="436"/>
      <c r="Q379" s="436"/>
      <c r="R379" s="436"/>
      <c r="S379" s="436"/>
      <c r="T379" s="436"/>
      <c r="U379" s="436"/>
      <c r="V379" s="436"/>
      <c r="W379" s="436"/>
      <c r="X379" s="436"/>
      <c r="Y379" s="436"/>
      <c r="Z379" s="436"/>
      <c r="AA379" s="436"/>
      <c r="AB379" s="436"/>
      <c r="AC379" s="436"/>
      <c r="AD379" s="436"/>
      <c r="AE379" s="436"/>
    </row>
    <row r="380" spans="1:31" ht="15.75" customHeight="1" x14ac:dyDescent="0.25">
      <c r="A380" s="436"/>
      <c r="B380" s="436"/>
      <c r="C380" s="436"/>
      <c r="D380" s="436"/>
      <c r="E380" s="436"/>
      <c r="F380" s="436"/>
      <c r="G380" s="328"/>
      <c r="H380" s="436"/>
      <c r="I380" s="436"/>
      <c r="J380" s="436"/>
      <c r="K380" s="436"/>
      <c r="L380" s="436"/>
      <c r="M380" s="436"/>
      <c r="N380" s="436"/>
      <c r="O380" s="436"/>
      <c r="P380" s="436"/>
      <c r="Q380" s="436"/>
      <c r="R380" s="436"/>
      <c r="S380" s="436"/>
      <c r="T380" s="436"/>
      <c r="U380" s="436"/>
      <c r="V380" s="436"/>
      <c r="W380" s="436"/>
      <c r="X380" s="436"/>
      <c r="Y380" s="436"/>
      <c r="Z380" s="436"/>
      <c r="AA380" s="436"/>
      <c r="AB380" s="436"/>
      <c r="AC380" s="436"/>
      <c r="AD380" s="436"/>
      <c r="AE380" s="436"/>
    </row>
    <row r="381" spans="1:31" ht="15.75" customHeight="1" x14ac:dyDescent="0.25">
      <c r="A381" s="436"/>
      <c r="B381" s="436"/>
      <c r="C381" s="436"/>
      <c r="D381" s="436"/>
      <c r="E381" s="436"/>
      <c r="F381" s="436"/>
      <c r="G381" s="328"/>
      <c r="H381" s="436"/>
      <c r="I381" s="436"/>
      <c r="J381" s="436"/>
      <c r="K381" s="436"/>
      <c r="L381" s="436"/>
      <c r="M381" s="436"/>
      <c r="N381" s="436"/>
      <c r="O381" s="436"/>
      <c r="P381" s="436"/>
      <c r="Q381" s="436"/>
      <c r="R381" s="436"/>
      <c r="S381" s="436"/>
      <c r="T381" s="436"/>
      <c r="U381" s="436"/>
      <c r="V381" s="436"/>
      <c r="W381" s="436"/>
      <c r="X381" s="436"/>
      <c r="Y381" s="436"/>
      <c r="Z381" s="436"/>
      <c r="AA381" s="436"/>
      <c r="AB381" s="436"/>
      <c r="AC381" s="436"/>
      <c r="AD381" s="436"/>
      <c r="AE381" s="436"/>
    </row>
    <row r="382" spans="1:31" ht="15.75" customHeight="1" x14ac:dyDescent="0.25">
      <c r="A382" s="436"/>
      <c r="B382" s="436"/>
      <c r="C382" s="436"/>
      <c r="D382" s="436"/>
      <c r="E382" s="436"/>
      <c r="F382" s="436"/>
      <c r="G382" s="328"/>
      <c r="H382" s="436"/>
      <c r="I382" s="436"/>
      <c r="J382" s="436"/>
      <c r="K382" s="436"/>
      <c r="L382" s="436"/>
      <c r="M382" s="436"/>
      <c r="N382" s="436"/>
      <c r="O382" s="436"/>
      <c r="P382" s="436"/>
      <c r="Q382" s="436"/>
      <c r="R382" s="436"/>
      <c r="S382" s="436"/>
      <c r="T382" s="436"/>
      <c r="U382" s="436"/>
      <c r="V382" s="436"/>
      <c r="W382" s="436"/>
      <c r="X382" s="436"/>
      <c r="Y382" s="436"/>
      <c r="Z382" s="436"/>
      <c r="AA382" s="436"/>
      <c r="AB382" s="436"/>
      <c r="AC382" s="436"/>
      <c r="AD382" s="436"/>
      <c r="AE382" s="436"/>
    </row>
    <row r="383" spans="1:31" ht="15.75" customHeight="1" x14ac:dyDescent="0.25">
      <c r="A383" s="436"/>
      <c r="B383" s="436"/>
      <c r="C383" s="436"/>
      <c r="D383" s="436"/>
      <c r="E383" s="436"/>
      <c r="F383" s="436"/>
      <c r="G383" s="328"/>
      <c r="H383" s="436"/>
      <c r="I383" s="436"/>
      <c r="J383" s="436"/>
      <c r="K383" s="436"/>
      <c r="L383" s="436"/>
      <c r="M383" s="436"/>
      <c r="N383" s="436"/>
      <c r="O383" s="436"/>
      <c r="P383" s="436"/>
      <c r="Q383" s="436"/>
      <c r="R383" s="436"/>
      <c r="S383" s="436"/>
      <c r="T383" s="436"/>
      <c r="U383" s="436"/>
      <c r="V383" s="436"/>
      <c r="W383" s="436"/>
      <c r="X383" s="436"/>
      <c r="Y383" s="436"/>
      <c r="Z383" s="436"/>
      <c r="AA383" s="436"/>
      <c r="AB383" s="436"/>
      <c r="AC383" s="436"/>
      <c r="AD383" s="436"/>
      <c r="AE383" s="436"/>
    </row>
    <row r="384" spans="1:31" ht="15.75" customHeight="1" x14ac:dyDescent="0.25">
      <c r="A384" s="436"/>
      <c r="B384" s="436"/>
      <c r="C384" s="436"/>
      <c r="D384" s="436"/>
      <c r="E384" s="436"/>
      <c r="F384" s="436"/>
      <c r="G384" s="328"/>
      <c r="H384" s="436"/>
      <c r="I384" s="436"/>
      <c r="J384" s="436"/>
      <c r="K384" s="436"/>
      <c r="L384" s="436"/>
      <c r="M384" s="436"/>
      <c r="N384" s="436"/>
      <c r="O384" s="436"/>
      <c r="P384" s="436"/>
      <c r="Q384" s="436"/>
      <c r="R384" s="436"/>
      <c r="S384" s="436"/>
      <c r="T384" s="436"/>
      <c r="U384" s="436"/>
      <c r="V384" s="436"/>
      <c r="W384" s="436"/>
      <c r="X384" s="436"/>
      <c r="Y384" s="436"/>
      <c r="Z384" s="436"/>
      <c r="AA384" s="436"/>
      <c r="AB384" s="436"/>
      <c r="AC384" s="436"/>
      <c r="AD384" s="436"/>
      <c r="AE384" s="436"/>
    </row>
    <row r="385" spans="1:31" ht="15.75" customHeight="1" x14ac:dyDescent="0.25">
      <c r="A385" s="436"/>
      <c r="B385" s="436"/>
      <c r="C385" s="436"/>
      <c r="D385" s="436"/>
      <c r="E385" s="436"/>
      <c r="F385" s="436"/>
      <c r="G385" s="328"/>
      <c r="H385" s="436"/>
      <c r="I385" s="436"/>
      <c r="J385" s="436"/>
      <c r="K385" s="436"/>
      <c r="L385" s="436"/>
      <c r="M385" s="436"/>
      <c r="N385" s="436"/>
      <c r="O385" s="436"/>
      <c r="P385" s="436"/>
      <c r="Q385" s="436"/>
      <c r="R385" s="436"/>
      <c r="S385" s="436"/>
      <c r="T385" s="436"/>
      <c r="U385" s="436"/>
      <c r="V385" s="436"/>
      <c r="W385" s="436"/>
      <c r="X385" s="436"/>
      <c r="Y385" s="436"/>
      <c r="Z385" s="436"/>
      <c r="AA385" s="436"/>
      <c r="AB385" s="436"/>
      <c r="AC385" s="436"/>
      <c r="AD385" s="436"/>
      <c r="AE385" s="436"/>
    </row>
    <row r="386" spans="1:31" ht="15.75" customHeight="1" x14ac:dyDescent="0.25">
      <c r="A386" s="436"/>
      <c r="B386" s="436"/>
      <c r="C386" s="436"/>
      <c r="D386" s="436"/>
      <c r="E386" s="436"/>
      <c r="F386" s="436"/>
      <c r="G386" s="328"/>
      <c r="H386" s="436"/>
      <c r="I386" s="436"/>
      <c r="J386" s="436"/>
      <c r="K386" s="436"/>
      <c r="L386" s="436"/>
      <c r="M386" s="436"/>
      <c r="N386" s="436"/>
      <c r="O386" s="436"/>
      <c r="P386" s="436"/>
      <c r="Q386" s="436"/>
      <c r="R386" s="436"/>
      <c r="S386" s="436"/>
      <c r="T386" s="436"/>
      <c r="U386" s="436"/>
      <c r="V386" s="436"/>
      <c r="W386" s="436"/>
      <c r="X386" s="436"/>
      <c r="Y386" s="436"/>
      <c r="Z386" s="436"/>
      <c r="AA386" s="436"/>
      <c r="AB386" s="436"/>
      <c r="AC386" s="436"/>
      <c r="AD386" s="436"/>
      <c r="AE386" s="436"/>
    </row>
    <row r="387" spans="1:31" ht="15.75" customHeight="1" x14ac:dyDescent="0.25">
      <c r="A387" s="436"/>
      <c r="B387" s="436"/>
      <c r="C387" s="436"/>
      <c r="D387" s="436"/>
      <c r="E387" s="436"/>
      <c r="F387" s="436"/>
      <c r="G387" s="328"/>
      <c r="H387" s="436"/>
      <c r="I387" s="436"/>
      <c r="J387" s="436"/>
      <c r="K387" s="436"/>
      <c r="L387" s="436"/>
      <c r="M387" s="436"/>
      <c r="N387" s="436"/>
      <c r="O387" s="436"/>
      <c r="P387" s="436"/>
      <c r="Q387" s="436"/>
      <c r="R387" s="436"/>
      <c r="S387" s="436"/>
      <c r="T387" s="436"/>
      <c r="U387" s="436"/>
      <c r="V387" s="436"/>
      <c r="W387" s="436"/>
      <c r="X387" s="436"/>
      <c r="Y387" s="436"/>
      <c r="Z387" s="436"/>
      <c r="AA387" s="436"/>
      <c r="AB387" s="436"/>
      <c r="AC387" s="436"/>
      <c r="AD387" s="436"/>
      <c r="AE387" s="436"/>
    </row>
    <row r="388" spans="1:31" ht="15.75" customHeight="1" x14ac:dyDescent="0.25">
      <c r="A388" s="436"/>
      <c r="B388" s="436"/>
      <c r="C388" s="436"/>
      <c r="D388" s="436"/>
      <c r="E388" s="436"/>
      <c r="F388" s="436"/>
      <c r="G388" s="328"/>
      <c r="H388" s="436"/>
      <c r="I388" s="436"/>
      <c r="J388" s="436"/>
      <c r="K388" s="436"/>
      <c r="L388" s="436"/>
      <c r="M388" s="436"/>
      <c r="N388" s="436"/>
      <c r="O388" s="436"/>
      <c r="P388" s="436"/>
      <c r="Q388" s="436"/>
      <c r="R388" s="436"/>
      <c r="S388" s="436"/>
      <c r="T388" s="436"/>
      <c r="U388" s="436"/>
      <c r="V388" s="436"/>
      <c r="W388" s="436"/>
      <c r="X388" s="436"/>
      <c r="Y388" s="436"/>
      <c r="Z388" s="436"/>
      <c r="AA388" s="436"/>
      <c r="AB388" s="436"/>
      <c r="AC388" s="436"/>
      <c r="AD388" s="436"/>
      <c r="AE388" s="436"/>
    </row>
    <row r="389" spans="1:31" ht="15.75" customHeight="1" x14ac:dyDescent="0.25">
      <c r="A389" s="436"/>
      <c r="B389" s="436"/>
      <c r="C389" s="436"/>
      <c r="D389" s="436"/>
      <c r="E389" s="436"/>
      <c r="F389" s="436"/>
      <c r="G389" s="328"/>
      <c r="H389" s="436"/>
      <c r="I389" s="436"/>
      <c r="J389" s="436"/>
      <c r="K389" s="436"/>
      <c r="L389" s="436"/>
      <c r="M389" s="436"/>
      <c r="N389" s="436"/>
      <c r="O389" s="436"/>
      <c r="P389" s="436"/>
      <c r="Q389" s="436"/>
      <c r="R389" s="436"/>
      <c r="S389" s="436"/>
      <c r="T389" s="436"/>
      <c r="U389" s="436"/>
      <c r="V389" s="436"/>
      <c r="W389" s="436"/>
      <c r="X389" s="436"/>
      <c r="Y389" s="436"/>
      <c r="Z389" s="436"/>
      <c r="AA389" s="436"/>
      <c r="AB389" s="436"/>
      <c r="AC389" s="436"/>
      <c r="AD389" s="436"/>
      <c r="AE389" s="436"/>
    </row>
    <row r="390" spans="1:31" ht="15.75" customHeight="1" x14ac:dyDescent="0.25">
      <c r="A390" s="436"/>
      <c r="B390" s="436"/>
      <c r="C390" s="436"/>
      <c r="D390" s="436"/>
      <c r="E390" s="436"/>
      <c r="F390" s="436"/>
      <c r="G390" s="328"/>
      <c r="H390" s="436"/>
      <c r="I390" s="436"/>
      <c r="J390" s="436"/>
      <c r="K390" s="436"/>
      <c r="L390" s="436"/>
      <c r="M390" s="436"/>
      <c r="N390" s="436"/>
      <c r="O390" s="436"/>
      <c r="P390" s="436"/>
      <c r="Q390" s="436"/>
      <c r="R390" s="436"/>
      <c r="S390" s="436"/>
      <c r="T390" s="436"/>
      <c r="U390" s="436"/>
      <c r="V390" s="436"/>
      <c r="W390" s="436"/>
      <c r="X390" s="436"/>
      <c r="Y390" s="436"/>
      <c r="Z390" s="436"/>
      <c r="AA390" s="436"/>
      <c r="AB390" s="436"/>
      <c r="AC390" s="436"/>
      <c r="AD390" s="436"/>
      <c r="AE390" s="436"/>
    </row>
    <row r="391" spans="1:31" ht="15.75" customHeight="1" x14ac:dyDescent="0.25">
      <c r="A391" s="436"/>
      <c r="B391" s="436"/>
      <c r="C391" s="436"/>
      <c r="D391" s="436"/>
      <c r="E391" s="436"/>
      <c r="F391" s="436"/>
      <c r="G391" s="328"/>
      <c r="H391" s="436"/>
      <c r="I391" s="436"/>
      <c r="J391" s="436"/>
      <c r="K391" s="436"/>
      <c r="L391" s="436"/>
      <c r="M391" s="436"/>
      <c r="N391" s="436"/>
      <c r="O391" s="436"/>
      <c r="P391" s="436"/>
      <c r="Q391" s="436"/>
      <c r="R391" s="436"/>
      <c r="S391" s="436"/>
      <c r="T391" s="436"/>
      <c r="U391" s="436"/>
      <c r="V391" s="436"/>
      <c r="W391" s="436"/>
      <c r="X391" s="436"/>
      <c r="Y391" s="436"/>
      <c r="Z391" s="436"/>
      <c r="AA391" s="436"/>
      <c r="AB391" s="436"/>
      <c r="AC391" s="436"/>
      <c r="AD391" s="436"/>
      <c r="AE391" s="436"/>
    </row>
    <row r="392" spans="1:31" ht="15.75" customHeight="1" x14ac:dyDescent="0.25">
      <c r="A392" s="436"/>
      <c r="B392" s="436"/>
      <c r="C392" s="436"/>
      <c r="D392" s="436"/>
      <c r="E392" s="436"/>
      <c r="F392" s="436"/>
      <c r="G392" s="328"/>
      <c r="H392" s="436"/>
      <c r="I392" s="436"/>
      <c r="J392" s="436"/>
      <c r="K392" s="436"/>
      <c r="L392" s="436"/>
      <c r="M392" s="436"/>
      <c r="N392" s="436"/>
      <c r="O392" s="436"/>
      <c r="P392" s="436"/>
      <c r="Q392" s="436"/>
      <c r="R392" s="436"/>
      <c r="S392" s="436"/>
      <c r="T392" s="436"/>
      <c r="U392" s="436"/>
      <c r="V392" s="436"/>
      <c r="W392" s="436"/>
      <c r="X392" s="436"/>
      <c r="Y392" s="436"/>
      <c r="Z392" s="436"/>
      <c r="AA392" s="436"/>
      <c r="AB392" s="436"/>
      <c r="AC392" s="436"/>
      <c r="AD392" s="436"/>
      <c r="AE392" s="436"/>
    </row>
    <row r="393" spans="1:31" ht="15.75" customHeight="1" x14ac:dyDescent="0.25">
      <c r="A393" s="436"/>
      <c r="B393" s="436"/>
      <c r="C393" s="436"/>
      <c r="D393" s="436"/>
      <c r="E393" s="436"/>
      <c r="F393" s="436"/>
      <c r="G393" s="328"/>
      <c r="H393" s="436"/>
      <c r="I393" s="436"/>
      <c r="J393" s="436"/>
      <c r="K393" s="436"/>
      <c r="L393" s="436"/>
      <c r="M393" s="436"/>
      <c r="N393" s="436"/>
      <c r="O393" s="436"/>
      <c r="P393" s="436"/>
      <c r="Q393" s="436"/>
      <c r="R393" s="436"/>
      <c r="S393" s="436"/>
      <c r="T393" s="436"/>
      <c r="U393" s="436"/>
      <c r="V393" s="436"/>
      <c r="W393" s="436"/>
      <c r="X393" s="436"/>
      <c r="Y393" s="436"/>
      <c r="Z393" s="436"/>
      <c r="AA393" s="436"/>
      <c r="AB393" s="436"/>
      <c r="AC393" s="436"/>
      <c r="AD393" s="436"/>
      <c r="AE393" s="436"/>
    </row>
    <row r="394" spans="1:31" ht="15.75" customHeight="1" x14ac:dyDescent="0.25">
      <c r="A394" s="436"/>
      <c r="B394" s="436"/>
      <c r="C394" s="436"/>
      <c r="D394" s="436"/>
      <c r="E394" s="436"/>
      <c r="F394" s="436"/>
      <c r="G394" s="328"/>
      <c r="H394" s="436"/>
      <c r="I394" s="436"/>
      <c r="J394" s="436"/>
      <c r="K394" s="436"/>
      <c r="L394" s="436"/>
      <c r="M394" s="436"/>
      <c r="N394" s="436"/>
      <c r="O394" s="436"/>
      <c r="P394" s="436"/>
      <c r="Q394" s="436"/>
      <c r="R394" s="436"/>
      <c r="S394" s="436"/>
      <c r="T394" s="436"/>
      <c r="U394" s="436"/>
      <c r="V394" s="436"/>
      <c r="W394" s="436"/>
      <c r="X394" s="436"/>
      <c r="Y394" s="436"/>
      <c r="Z394" s="436"/>
      <c r="AA394" s="436"/>
      <c r="AB394" s="436"/>
      <c r="AC394" s="436"/>
      <c r="AD394" s="436"/>
      <c r="AE394" s="436"/>
    </row>
    <row r="395" spans="1:31" ht="15.75" customHeight="1" x14ac:dyDescent="0.25">
      <c r="A395" s="436"/>
      <c r="B395" s="436"/>
      <c r="C395" s="436"/>
      <c r="D395" s="436"/>
      <c r="E395" s="436"/>
      <c r="F395" s="436"/>
      <c r="G395" s="328"/>
      <c r="H395" s="436"/>
      <c r="I395" s="436"/>
      <c r="J395" s="436"/>
      <c r="K395" s="436"/>
      <c r="L395" s="436"/>
      <c r="M395" s="436"/>
      <c r="N395" s="436"/>
      <c r="O395" s="436"/>
      <c r="P395" s="436"/>
      <c r="Q395" s="436"/>
      <c r="R395" s="436"/>
      <c r="S395" s="436"/>
      <c r="T395" s="436"/>
      <c r="U395" s="436"/>
      <c r="V395" s="436"/>
      <c r="W395" s="436"/>
      <c r="X395" s="436"/>
      <c r="Y395" s="436"/>
      <c r="Z395" s="436"/>
      <c r="AA395" s="436"/>
      <c r="AB395" s="436"/>
      <c r="AC395" s="436"/>
      <c r="AD395" s="436"/>
      <c r="AE395" s="436"/>
    </row>
    <row r="396" spans="1:31" ht="15.75" customHeight="1" x14ac:dyDescent="0.25">
      <c r="A396" s="436"/>
      <c r="B396" s="436"/>
      <c r="C396" s="436"/>
      <c r="D396" s="436"/>
      <c r="E396" s="436"/>
      <c r="F396" s="436"/>
      <c r="G396" s="328"/>
      <c r="H396" s="436"/>
      <c r="I396" s="436"/>
      <c r="J396" s="436"/>
      <c r="K396" s="436"/>
      <c r="L396" s="436"/>
      <c r="M396" s="436"/>
      <c r="N396" s="436"/>
      <c r="O396" s="436"/>
      <c r="P396" s="436"/>
      <c r="Q396" s="436"/>
      <c r="R396" s="436"/>
      <c r="S396" s="436"/>
      <c r="T396" s="436"/>
      <c r="U396" s="436"/>
      <c r="V396" s="436"/>
      <c r="W396" s="436"/>
      <c r="X396" s="436"/>
      <c r="Y396" s="436"/>
      <c r="Z396" s="436"/>
      <c r="AA396" s="436"/>
      <c r="AB396" s="436"/>
      <c r="AC396" s="436"/>
      <c r="AD396" s="436"/>
      <c r="AE396" s="436"/>
    </row>
    <row r="397" spans="1:31" ht="15.75" customHeight="1" x14ac:dyDescent="0.25">
      <c r="A397" s="436"/>
      <c r="B397" s="436"/>
      <c r="C397" s="436"/>
      <c r="D397" s="436"/>
      <c r="E397" s="436"/>
      <c r="F397" s="436"/>
      <c r="G397" s="328"/>
      <c r="H397" s="436"/>
      <c r="I397" s="436"/>
      <c r="J397" s="436"/>
      <c r="K397" s="436"/>
      <c r="L397" s="436"/>
      <c r="M397" s="436"/>
      <c r="N397" s="436"/>
      <c r="O397" s="436"/>
      <c r="P397" s="436"/>
      <c r="Q397" s="436"/>
      <c r="R397" s="436"/>
      <c r="S397" s="436"/>
      <c r="T397" s="436"/>
      <c r="U397" s="436"/>
      <c r="V397" s="436"/>
      <c r="W397" s="436"/>
      <c r="X397" s="436"/>
      <c r="Y397" s="436"/>
      <c r="Z397" s="436"/>
      <c r="AA397" s="436"/>
      <c r="AB397" s="436"/>
      <c r="AC397" s="436"/>
      <c r="AD397" s="436"/>
      <c r="AE397" s="436"/>
    </row>
    <row r="398" spans="1:31" ht="15.75" customHeight="1" x14ac:dyDescent="0.25">
      <c r="A398" s="436"/>
      <c r="B398" s="436"/>
      <c r="C398" s="436"/>
      <c r="D398" s="436"/>
      <c r="E398" s="436"/>
      <c r="F398" s="436"/>
      <c r="G398" s="328"/>
      <c r="H398" s="436"/>
      <c r="I398" s="436"/>
      <c r="J398" s="436"/>
      <c r="K398" s="436"/>
      <c r="L398" s="436"/>
      <c r="M398" s="436"/>
      <c r="N398" s="436"/>
      <c r="O398" s="436"/>
      <c r="P398" s="436"/>
      <c r="Q398" s="436"/>
      <c r="R398" s="436"/>
      <c r="S398" s="436"/>
      <c r="T398" s="436"/>
      <c r="U398" s="436"/>
      <c r="V398" s="436"/>
      <c r="W398" s="436"/>
      <c r="X398" s="436"/>
      <c r="Y398" s="436"/>
      <c r="Z398" s="436"/>
      <c r="AA398" s="436"/>
      <c r="AB398" s="436"/>
      <c r="AC398" s="436"/>
      <c r="AD398" s="436"/>
      <c r="AE398" s="436"/>
    </row>
    <row r="399" spans="1:31" ht="15.75" customHeight="1" x14ac:dyDescent="0.25">
      <c r="A399" s="436"/>
      <c r="B399" s="436"/>
      <c r="C399" s="436"/>
      <c r="D399" s="436"/>
      <c r="E399" s="436"/>
      <c r="F399" s="436"/>
      <c r="G399" s="328"/>
      <c r="H399" s="436"/>
      <c r="I399" s="436"/>
      <c r="J399" s="436"/>
      <c r="K399" s="436"/>
      <c r="L399" s="436"/>
      <c r="M399" s="436"/>
      <c r="N399" s="436"/>
      <c r="O399" s="436"/>
      <c r="P399" s="436"/>
      <c r="Q399" s="436"/>
      <c r="R399" s="436"/>
      <c r="S399" s="436"/>
      <c r="T399" s="436"/>
      <c r="U399" s="436"/>
      <c r="V399" s="436"/>
      <c r="W399" s="436"/>
      <c r="X399" s="436"/>
      <c r="Y399" s="436"/>
      <c r="Z399" s="436"/>
      <c r="AA399" s="436"/>
      <c r="AB399" s="436"/>
      <c r="AC399" s="436"/>
      <c r="AD399" s="436"/>
      <c r="AE399" s="436"/>
    </row>
    <row r="400" spans="1:31" ht="15.75" customHeight="1" x14ac:dyDescent="0.25">
      <c r="A400" s="436"/>
      <c r="B400" s="436"/>
      <c r="C400" s="436"/>
      <c r="D400" s="436"/>
      <c r="E400" s="436"/>
      <c r="F400" s="436"/>
      <c r="G400" s="328"/>
      <c r="H400" s="436"/>
      <c r="I400" s="436"/>
      <c r="J400" s="436"/>
      <c r="K400" s="436"/>
      <c r="L400" s="436"/>
      <c r="M400" s="436"/>
      <c r="N400" s="436"/>
      <c r="O400" s="436"/>
      <c r="P400" s="436"/>
      <c r="Q400" s="436"/>
      <c r="R400" s="436"/>
      <c r="S400" s="436"/>
      <c r="T400" s="436"/>
      <c r="U400" s="436"/>
      <c r="V400" s="436"/>
      <c r="W400" s="436"/>
      <c r="X400" s="436"/>
      <c r="Y400" s="436"/>
      <c r="Z400" s="436"/>
      <c r="AA400" s="436"/>
      <c r="AB400" s="436"/>
      <c r="AC400" s="436"/>
      <c r="AD400" s="436"/>
      <c r="AE400" s="436"/>
    </row>
    <row r="401" spans="1:31" ht="15.75" customHeight="1" x14ac:dyDescent="0.25">
      <c r="A401" s="436"/>
      <c r="B401" s="436"/>
      <c r="C401" s="436"/>
      <c r="D401" s="436"/>
      <c r="E401" s="436"/>
      <c r="F401" s="436"/>
      <c r="G401" s="328"/>
      <c r="H401" s="436"/>
      <c r="I401" s="436"/>
      <c r="J401" s="436"/>
      <c r="K401" s="436"/>
      <c r="L401" s="436"/>
      <c r="M401" s="436"/>
      <c r="N401" s="436"/>
      <c r="O401" s="436"/>
      <c r="P401" s="436"/>
      <c r="Q401" s="436"/>
      <c r="R401" s="436"/>
      <c r="S401" s="436"/>
      <c r="T401" s="436"/>
      <c r="U401" s="436"/>
      <c r="V401" s="436"/>
      <c r="W401" s="436"/>
      <c r="X401" s="436"/>
      <c r="Y401" s="436"/>
      <c r="Z401" s="436"/>
      <c r="AA401" s="436"/>
      <c r="AB401" s="436"/>
      <c r="AC401" s="436"/>
      <c r="AD401" s="436"/>
      <c r="AE401" s="436"/>
    </row>
    <row r="402" spans="1:31" ht="15.75" customHeight="1" x14ac:dyDescent="0.25">
      <c r="A402" s="436"/>
      <c r="B402" s="436"/>
      <c r="C402" s="436"/>
      <c r="D402" s="436"/>
      <c r="E402" s="436"/>
      <c r="F402" s="436"/>
      <c r="G402" s="328"/>
      <c r="H402" s="436"/>
      <c r="I402" s="436"/>
      <c r="J402" s="436"/>
      <c r="K402" s="436"/>
      <c r="L402" s="436"/>
      <c r="M402" s="436"/>
      <c r="N402" s="436"/>
      <c r="O402" s="436"/>
      <c r="P402" s="436"/>
      <c r="Q402" s="436"/>
      <c r="R402" s="436"/>
      <c r="S402" s="436"/>
      <c r="T402" s="436"/>
      <c r="U402" s="436"/>
      <c r="V402" s="436"/>
      <c r="W402" s="436"/>
      <c r="X402" s="436"/>
      <c r="Y402" s="436"/>
      <c r="Z402" s="436"/>
      <c r="AA402" s="436"/>
      <c r="AB402" s="436"/>
      <c r="AC402" s="436"/>
      <c r="AD402" s="436"/>
      <c r="AE402" s="436"/>
    </row>
    <row r="403" spans="1:31" ht="15.75" customHeight="1" x14ac:dyDescent="0.25">
      <c r="A403" s="436"/>
      <c r="B403" s="436"/>
      <c r="C403" s="436"/>
      <c r="D403" s="436"/>
      <c r="E403" s="436"/>
      <c r="F403" s="436"/>
      <c r="G403" s="328"/>
      <c r="H403" s="436"/>
      <c r="I403" s="436"/>
      <c r="J403" s="436"/>
      <c r="K403" s="436"/>
      <c r="L403" s="436"/>
      <c r="M403" s="436"/>
      <c r="N403" s="436"/>
      <c r="O403" s="436"/>
      <c r="P403" s="436"/>
      <c r="Q403" s="436"/>
      <c r="R403" s="436"/>
      <c r="S403" s="436"/>
      <c r="T403" s="436"/>
      <c r="U403" s="436"/>
      <c r="V403" s="436"/>
      <c r="W403" s="436"/>
      <c r="X403" s="436"/>
      <c r="Y403" s="436"/>
      <c r="Z403" s="436"/>
      <c r="AA403" s="436"/>
      <c r="AB403" s="436"/>
      <c r="AC403" s="436"/>
      <c r="AD403" s="436"/>
      <c r="AE403" s="436"/>
    </row>
    <row r="404" spans="1:31" ht="15.75" customHeight="1" x14ac:dyDescent="0.25">
      <c r="A404" s="436"/>
      <c r="B404" s="436"/>
      <c r="C404" s="436"/>
      <c r="D404" s="436"/>
      <c r="E404" s="436"/>
      <c r="F404" s="436"/>
      <c r="G404" s="328"/>
      <c r="H404" s="436"/>
      <c r="I404" s="436"/>
      <c r="J404" s="436"/>
      <c r="K404" s="436"/>
      <c r="L404" s="436"/>
      <c r="M404" s="436"/>
      <c r="N404" s="436"/>
      <c r="O404" s="436"/>
      <c r="P404" s="436"/>
      <c r="Q404" s="436"/>
      <c r="R404" s="436"/>
      <c r="S404" s="436"/>
      <c r="T404" s="436"/>
      <c r="U404" s="436"/>
      <c r="V404" s="436"/>
      <c r="W404" s="436"/>
      <c r="X404" s="436"/>
      <c r="Y404" s="436"/>
      <c r="Z404" s="436"/>
      <c r="AA404" s="436"/>
      <c r="AB404" s="436"/>
      <c r="AC404" s="436"/>
      <c r="AD404" s="436"/>
      <c r="AE404" s="436"/>
    </row>
    <row r="405" spans="1:31" ht="15.75" customHeight="1" x14ac:dyDescent="0.25">
      <c r="A405" s="436"/>
      <c r="B405" s="436"/>
      <c r="C405" s="436"/>
      <c r="D405" s="436"/>
      <c r="E405" s="436"/>
      <c r="F405" s="436"/>
      <c r="G405" s="328"/>
      <c r="H405" s="436"/>
      <c r="I405" s="436"/>
      <c r="J405" s="436"/>
      <c r="K405" s="436"/>
      <c r="L405" s="436"/>
      <c r="M405" s="436"/>
      <c r="N405" s="436"/>
      <c r="O405" s="436"/>
      <c r="P405" s="436"/>
      <c r="Q405" s="436"/>
      <c r="R405" s="436"/>
      <c r="S405" s="436"/>
      <c r="T405" s="436"/>
      <c r="U405" s="436"/>
      <c r="V405" s="436"/>
      <c r="W405" s="436"/>
      <c r="X405" s="436"/>
      <c r="Y405" s="436"/>
      <c r="Z405" s="436"/>
      <c r="AA405" s="436"/>
      <c r="AB405" s="436"/>
      <c r="AC405" s="436"/>
      <c r="AD405" s="436"/>
      <c r="AE405" s="436"/>
    </row>
    <row r="406" spans="1:31" ht="15.75" customHeight="1" x14ac:dyDescent="0.25">
      <c r="A406" s="436"/>
      <c r="B406" s="436"/>
      <c r="C406" s="436"/>
      <c r="D406" s="436"/>
      <c r="E406" s="436"/>
      <c r="F406" s="436"/>
      <c r="G406" s="328"/>
      <c r="H406" s="436"/>
      <c r="I406" s="436"/>
      <c r="J406" s="436"/>
      <c r="K406" s="436"/>
      <c r="L406" s="436"/>
      <c r="M406" s="436"/>
      <c r="N406" s="436"/>
      <c r="O406" s="436"/>
      <c r="P406" s="436"/>
      <c r="Q406" s="436"/>
      <c r="R406" s="436"/>
      <c r="S406" s="436"/>
      <c r="T406" s="436"/>
      <c r="U406" s="436"/>
      <c r="V406" s="436"/>
      <c r="W406" s="436"/>
      <c r="X406" s="436"/>
      <c r="Y406" s="436"/>
      <c r="Z406" s="436"/>
      <c r="AA406" s="436"/>
      <c r="AB406" s="436"/>
      <c r="AC406" s="436"/>
      <c r="AD406" s="436"/>
      <c r="AE406" s="436"/>
    </row>
    <row r="407" spans="1:31" ht="15.75" customHeight="1" x14ac:dyDescent="0.25">
      <c r="A407" s="436"/>
      <c r="B407" s="436"/>
      <c r="C407" s="436"/>
      <c r="D407" s="436"/>
      <c r="E407" s="436"/>
      <c r="F407" s="436"/>
      <c r="G407" s="328"/>
      <c r="H407" s="436"/>
      <c r="I407" s="436"/>
      <c r="J407" s="436"/>
      <c r="K407" s="436"/>
      <c r="L407" s="436"/>
      <c r="M407" s="436"/>
      <c r="N407" s="436"/>
      <c r="O407" s="436"/>
      <c r="P407" s="436"/>
      <c r="Q407" s="436"/>
      <c r="R407" s="436"/>
      <c r="S407" s="436"/>
      <c r="T407" s="436"/>
      <c r="U407" s="436"/>
      <c r="V407" s="436"/>
      <c r="W407" s="436"/>
      <c r="X407" s="436"/>
      <c r="Y407" s="436"/>
      <c r="Z407" s="436"/>
      <c r="AA407" s="436"/>
      <c r="AB407" s="436"/>
      <c r="AC407" s="436"/>
      <c r="AD407" s="436"/>
      <c r="AE407" s="436"/>
    </row>
    <row r="408" spans="1:31" ht="15.75" customHeight="1" x14ac:dyDescent="0.25">
      <c r="A408" s="436"/>
      <c r="B408" s="436"/>
      <c r="C408" s="436"/>
      <c r="D408" s="436"/>
      <c r="E408" s="436"/>
      <c r="F408" s="436"/>
      <c r="G408" s="328"/>
      <c r="H408" s="436"/>
      <c r="I408" s="436"/>
      <c r="J408" s="436"/>
      <c r="K408" s="436"/>
      <c r="L408" s="436"/>
      <c r="M408" s="436"/>
      <c r="N408" s="436"/>
      <c r="O408" s="436"/>
      <c r="P408" s="436"/>
      <c r="Q408" s="436"/>
      <c r="R408" s="436"/>
      <c r="S408" s="436"/>
      <c r="T408" s="436"/>
      <c r="U408" s="436"/>
      <c r="V408" s="436"/>
      <c r="W408" s="436"/>
      <c r="X408" s="436"/>
      <c r="Y408" s="436"/>
      <c r="Z408" s="436"/>
      <c r="AA408" s="436"/>
      <c r="AB408" s="436"/>
      <c r="AC408" s="436"/>
      <c r="AD408" s="436"/>
      <c r="AE408" s="436"/>
    </row>
    <row r="409" spans="1:31" ht="15.75" customHeight="1" x14ac:dyDescent="0.25">
      <c r="A409" s="436"/>
      <c r="B409" s="436"/>
      <c r="C409" s="436"/>
      <c r="D409" s="436"/>
      <c r="E409" s="436"/>
      <c r="F409" s="436"/>
      <c r="G409" s="328"/>
      <c r="H409" s="436"/>
      <c r="I409" s="436"/>
      <c r="J409" s="436"/>
      <c r="K409" s="436"/>
      <c r="L409" s="436"/>
      <c r="M409" s="436"/>
      <c r="N409" s="436"/>
      <c r="O409" s="436"/>
      <c r="P409" s="436"/>
      <c r="Q409" s="436"/>
      <c r="R409" s="436"/>
      <c r="S409" s="436"/>
      <c r="T409" s="436"/>
      <c r="U409" s="436"/>
      <c r="V409" s="436"/>
      <c r="W409" s="436"/>
      <c r="X409" s="436"/>
      <c r="Y409" s="436"/>
      <c r="Z409" s="436"/>
      <c r="AA409" s="436"/>
      <c r="AB409" s="436"/>
      <c r="AC409" s="436"/>
      <c r="AD409" s="436"/>
      <c r="AE409" s="436"/>
    </row>
    <row r="410" spans="1:31" ht="15.75" customHeight="1" x14ac:dyDescent="0.25">
      <c r="A410" s="436"/>
      <c r="B410" s="436"/>
      <c r="C410" s="436"/>
      <c r="D410" s="436"/>
      <c r="E410" s="436"/>
      <c r="F410" s="436"/>
      <c r="G410" s="328"/>
      <c r="H410" s="436"/>
      <c r="I410" s="436"/>
      <c r="J410" s="436"/>
      <c r="K410" s="436"/>
      <c r="L410" s="436"/>
      <c r="M410" s="436"/>
      <c r="N410" s="436"/>
      <c r="O410" s="436"/>
      <c r="P410" s="436"/>
      <c r="Q410" s="436"/>
      <c r="R410" s="436"/>
      <c r="S410" s="436"/>
      <c r="T410" s="436"/>
      <c r="U410" s="436"/>
      <c r="V410" s="436"/>
      <c r="W410" s="436"/>
      <c r="X410" s="436"/>
      <c r="Y410" s="436"/>
      <c r="Z410" s="436"/>
      <c r="AA410" s="436"/>
      <c r="AB410" s="436"/>
      <c r="AC410" s="436"/>
      <c r="AD410" s="436"/>
      <c r="AE410" s="436"/>
    </row>
    <row r="411" spans="1:31" ht="15.75" customHeight="1" x14ac:dyDescent="0.25">
      <c r="A411" s="436"/>
      <c r="B411" s="436"/>
      <c r="C411" s="436"/>
      <c r="D411" s="436"/>
      <c r="E411" s="436"/>
      <c r="F411" s="436"/>
      <c r="G411" s="328"/>
      <c r="H411" s="436"/>
      <c r="I411" s="436"/>
      <c r="J411" s="436"/>
      <c r="K411" s="436"/>
      <c r="L411" s="436"/>
      <c r="M411" s="436"/>
      <c r="N411" s="436"/>
      <c r="O411" s="436"/>
      <c r="P411" s="436"/>
      <c r="Q411" s="436"/>
      <c r="R411" s="436"/>
      <c r="S411" s="436"/>
      <c r="T411" s="436"/>
      <c r="U411" s="436"/>
      <c r="V411" s="436"/>
      <c r="W411" s="436"/>
      <c r="X411" s="436"/>
      <c r="Y411" s="436"/>
      <c r="Z411" s="436"/>
      <c r="AA411" s="436"/>
      <c r="AB411" s="436"/>
      <c r="AC411" s="436"/>
      <c r="AD411" s="436"/>
      <c r="AE411" s="436"/>
    </row>
    <row r="412" spans="1:31" ht="15.75" customHeight="1" x14ac:dyDescent="0.25">
      <c r="A412" s="436"/>
      <c r="B412" s="436"/>
      <c r="C412" s="436"/>
      <c r="D412" s="436"/>
      <c r="E412" s="436"/>
      <c r="F412" s="436"/>
      <c r="G412" s="328"/>
      <c r="H412" s="436"/>
      <c r="I412" s="436"/>
      <c r="J412" s="436"/>
      <c r="K412" s="436"/>
      <c r="L412" s="436"/>
      <c r="M412" s="436"/>
      <c r="N412" s="436"/>
      <c r="O412" s="436"/>
      <c r="P412" s="436"/>
      <c r="Q412" s="436"/>
      <c r="R412" s="436"/>
      <c r="S412" s="436"/>
      <c r="T412" s="436"/>
      <c r="U412" s="436"/>
      <c r="V412" s="436"/>
      <c r="W412" s="436"/>
      <c r="X412" s="436"/>
      <c r="Y412" s="436"/>
      <c r="Z412" s="436"/>
      <c r="AA412" s="436"/>
      <c r="AB412" s="436"/>
      <c r="AC412" s="436"/>
      <c r="AD412" s="436"/>
      <c r="AE412" s="436"/>
    </row>
    <row r="413" spans="1:31" ht="15.75" customHeight="1" x14ac:dyDescent="0.25">
      <c r="A413" s="436"/>
      <c r="B413" s="436"/>
      <c r="C413" s="436"/>
      <c r="D413" s="436"/>
      <c r="E413" s="436"/>
      <c r="F413" s="436"/>
      <c r="G413" s="328"/>
      <c r="H413" s="436"/>
      <c r="I413" s="436"/>
      <c r="J413" s="436"/>
      <c r="K413" s="436"/>
      <c r="L413" s="436"/>
      <c r="M413" s="436"/>
      <c r="N413" s="436"/>
      <c r="O413" s="436"/>
      <c r="P413" s="436"/>
      <c r="Q413" s="436"/>
      <c r="R413" s="436"/>
      <c r="S413" s="436"/>
      <c r="T413" s="436"/>
      <c r="U413" s="436"/>
      <c r="V413" s="436"/>
      <c r="W413" s="436"/>
      <c r="X413" s="436"/>
      <c r="Y413" s="436"/>
      <c r="Z413" s="436"/>
      <c r="AA413" s="436"/>
      <c r="AB413" s="436"/>
      <c r="AC413" s="436"/>
      <c r="AD413" s="436"/>
      <c r="AE413" s="436"/>
    </row>
    <row r="414" spans="1:31" ht="15.75" customHeight="1" x14ac:dyDescent="0.25">
      <c r="A414" s="436"/>
      <c r="B414" s="436"/>
      <c r="C414" s="436"/>
      <c r="D414" s="436"/>
      <c r="E414" s="436"/>
      <c r="F414" s="436"/>
      <c r="G414" s="328"/>
      <c r="H414" s="436"/>
      <c r="I414" s="436"/>
      <c r="J414" s="436"/>
      <c r="K414" s="436"/>
      <c r="L414" s="436"/>
      <c r="M414" s="436"/>
      <c r="N414" s="436"/>
      <c r="O414" s="436"/>
      <c r="P414" s="436"/>
      <c r="Q414" s="436"/>
      <c r="R414" s="436"/>
      <c r="S414" s="436"/>
      <c r="T414" s="436"/>
      <c r="U414" s="436"/>
      <c r="V414" s="436"/>
      <c r="W414" s="436"/>
      <c r="X414" s="436"/>
      <c r="Y414" s="436"/>
      <c r="Z414" s="436"/>
      <c r="AA414" s="436"/>
      <c r="AB414" s="436"/>
      <c r="AC414" s="436"/>
      <c r="AD414" s="436"/>
      <c r="AE414" s="436"/>
    </row>
    <row r="415" spans="1:31" ht="15.75" customHeight="1" x14ac:dyDescent="0.25">
      <c r="A415" s="436"/>
      <c r="B415" s="436"/>
      <c r="C415" s="436"/>
      <c r="D415" s="436"/>
      <c r="E415" s="436"/>
      <c r="F415" s="436"/>
      <c r="G415" s="328"/>
      <c r="H415" s="436"/>
      <c r="I415" s="436"/>
      <c r="J415" s="436"/>
      <c r="K415" s="436"/>
      <c r="L415" s="436"/>
      <c r="M415" s="436"/>
      <c r="N415" s="436"/>
      <c r="O415" s="436"/>
      <c r="P415" s="436"/>
      <c r="Q415" s="436"/>
      <c r="R415" s="436"/>
      <c r="S415" s="436"/>
      <c r="T415" s="436"/>
      <c r="U415" s="436"/>
      <c r="V415" s="436"/>
      <c r="W415" s="436"/>
      <c r="X415" s="436"/>
      <c r="Y415" s="436"/>
      <c r="Z415" s="436"/>
      <c r="AA415" s="436"/>
      <c r="AB415" s="436"/>
      <c r="AC415" s="436"/>
      <c r="AD415" s="436"/>
      <c r="AE415" s="436"/>
    </row>
    <row r="416" spans="1:31" ht="15.75" customHeight="1" x14ac:dyDescent="0.25">
      <c r="A416" s="436"/>
      <c r="B416" s="436"/>
      <c r="C416" s="436"/>
      <c r="D416" s="436"/>
      <c r="E416" s="436"/>
      <c r="F416" s="436"/>
      <c r="G416" s="328"/>
      <c r="H416" s="436"/>
      <c r="I416" s="436"/>
      <c r="J416" s="436"/>
      <c r="K416" s="436"/>
      <c r="L416" s="436"/>
      <c r="M416" s="436"/>
      <c r="N416" s="436"/>
      <c r="O416" s="436"/>
      <c r="P416" s="436"/>
      <c r="Q416" s="436"/>
      <c r="R416" s="436"/>
      <c r="S416" s="436"/>
      <c r="T416" s="436"/>
      <c r="U416" s="436"/>
      <c r="V416" s="436"/>
      <c r="W416" s="436"/>
      <c r="X416" s="436"/>
      <c r="Y416" s="436"/>
      <c r="Z416" s="436"/>
      <c r="AA416" s="436"/>
      <c r="AB416" s="436"/>
      <c r="AC416" s="436"/>
      <c r="AD416" s="436"/>
      <c r="AE416" s="436"/>
    </row>
    <row r="417" spans="1:31" ht="15.75" customHeight="1" x14ac:dyDescent="0.25">
      <c r="A417" s="436"/>
      <c r="B417" s="436"/>
      <c r="C417" s="436"/>
      <c r="D417" s="436"/>
      <c r="E417" s="436"/>
      <c r="F417" s="436"/>
      <c r="G417" s="328"/>
      <c r="H417" s="436"/>
      <c r="I417" s="436"/>
      <c r="J417" s="436"/>
      <c r="K417" s="436"/>
      <c r="L417" s="436"/>
      <c r="M417" s="436"/>
      <c r="N417" s="436"/>
      <c r="O417" s="436"/>
      <c r="P417" s="436"/>
      <c r="Q417" s="436"/>
      <c r="R417" s="436"/>
      <c r="S417" s="436"/>
      <c r="T417" s="436"/>
      <c r="U417" s="436"/>
      <c r="V417" s="436"/>
      <c r="W417" s="436"/>
      <c r="X417" s="436"/>
      <c r="Y417" s="436"/>
      <c r="Z417" s="436"/>
      <c r="AA417" s="436"/>
      <c r="AB417" s="436"/>
      <c r="AC417" s="436"/>
      <c r="AD417" s="436"/>
      <c r="AE417" s="436"/>
    </row>
    <row r="418" spans="1:31" ht="15.75" customHeight="1" x14ac:dyDescent="0.25">
      <c r="A418" s="436"/>
      <c r="B418" s="436"/>
      <c r="C418" s="436"/>
      <c r="D418" s="436"/>
      <c r="E418" s="436"/>
      <c r="F418" s="436"/>
      <c r="G418" s="328"/>
      <c r="H418" s="436"/>
      <c r="I418" s="436"/>
      <c r="J418" s="436"/>
      <c r="K418" s="436"/>
      <c r="L418" s="436"/>
      <c r="M418" s="436"/>
      <c r="N418" s="436"/>
      <c r="O418" s="436"/>
      <c r="P418" s="436"/>
      <c r="Q418" s="436"/>
      <c r="R418" s="436"/>
      <c r="S418" s="436"/>
      <c r="T418" s="436"/>
      <c r="U418" s="436"/>
      <c r="V418" s="436"/>
      <c r="W418" s="436"/>
      <c r="X418" s="436"/>
      <c r="Y418" s="436"/>
      <c r="Z418" s="436"/>
      <c r="AA418" s="436"/>
      <c r="AB418" s="436"/>
      <c r="AC418" s="436"/>
      <c r="AD418" s="436"/>
      <c r="AE418" s="436"/>
    </row>
    <row r="419" spans="1:31" ht="15.75" customHeight="1" x14ac:dyDescent="0.25">
      <c r="A419" s="436"/>
      <c r="B419" s="436"/>
      <c r="C419" s="436"/>
      <c r="D419" s="436"/>
      <c r="E419" s="436"/>
      <c r="F419" s="436"/>
      <c r="G419" s="328"/>
      <c r="H419" s="436"/>
      <c r="I419" s="436"/>
      <c r="J419" s="436"/>
      <c r="K419" s="436"/>
      <c r="L419" s="436"/>
      <c r="M419" s="436"/>
      <c r="N419" s="436"/>
      <c r="O419" s="436"/>
      <c r="P419" s="436"/>
      <c r="Q419" s="436"/>
      <c r="R419" s="436"/>
      <c r="S419" s="436"/>
      <c r="T419" s="436"/>
      <c r="U419" s="436"/>
      <c r="V419" s="436"/>
      <c r="W419" s="436"/>
      <c r="X419" s="436"/>
      <c r="Y419" s="436"/>
      <c r="Z419" s="436"/>
      <c r="AA419" s="436"/>
      <c r="AB419" s="436"/>
      <c r="AC419" s="436"/>
      <c r="AD419" s="436"/>
      <c r="AE419" s="436"/>
    </row>
    <row r="420" spans="1:31" ht="15.75" customHeight="1" x14ac:dyDescent="0.25">
      <c r="A420" s="436"/>
      <c r="B420" s="436"/>
      <c r="C420" s="436"/>
      <c r="D420" s="436"/>
      <c r="E420" s="436"/>
      <c r="F420" s="436"/>
      <c r="G420" s="328"/>
      <c r="H420" s="436"/>
      <c r="I420" s="436"/>
      <c r="J420" s="436"/>
      <c r="K420" s="436"/>
      <c r="L420" s="436"/>
      <c r="M420" s="436"/>
      <c r="N420" s="436"/>
      <c r="O420" s="436"/>
      <c r="P420" s="436"/>
      <c r="Q420" s="436"/>
      <c r="R420" s="436"/>
      <c r="S420" s="436"/>
      <c r="T420" s="436"/>
      <c r="U420" s="436"/>
      <c r="V420" s="436"/>
      <c r="W420" s="436"/>
      <c r="X420" s="436"/>
      <c r="Y420" s="436"/>
      <c r="Z420" s="436"/>
      <c r="AA420" s="436"/>
      <c r="AB420" s="436"/>
      <c r="AC420" s="436"/>
      <c r="AD420" s="436"/>
      <c r="AE420" s="436"/>
    </row>
    <row r="421" spans="1:31" ht="15.75" customHeight="1" x14ac:dyDescent="0.25">
      <c r="A421" s="436"/>
      <c r="B421" s="436"/>
      <c r="C421" s="436"/>
      <c r="D421" s="436"/>
      <c r="E421" s="436"/>
      <c r="F421" s="436"/>
      <c r="G421" s="328"/>
      <c r="H421" s="436"/>
      <c r="I421" s="436"/>
      <c r="J421" s="436"/>
      <c r="K421" s="436"/>
      <c r="L421" s="436"/>
      <c r="M421" s="436"/>
      <c r="N421" s="436"/>
      <c r="O421" s="436"/>
      <c r="P421" s="436"/>
      <c r="Q421" s="436"/>
      <c r="R421" s="436"/>
      <c r="S421" s="436"/>
      <c r="T421" s="436"/>
      <c r="U421" s="436"/>
      <c r="V421" s="436"/>
      <c r="W421" s="436"/>
      <c r="X421" s="436"/>
      <c r="Y421" s="436"/>
      <c r="Z421" s="436"/>
      <c r="AA421" s="436"/>
      <c r="AB421" s="436"/>
      <c r="AC421" s="436"/>
      <c r="AD421" s="436"/>
      <c r="AE421" s="436"/>
    </row>
    <row r="422" spans="1:31" ht="15.75" customHeight="1" x14ac:dyDescent="0.25">
      <c r="A422" s="436"/>
      <c r="B422" s="436"/>
      <c r="C422" s="436"/>
      <c r="D422" s="436"/>
      <c r="E422" s="436"/>
      <c r="F422" s="436"/>
      <c r="G422" s="328"/>
      <c r="H422" s="436"/>
      <c r="I422" s="436"/>
      <c r="J422" s="436"/>
      <c r="K422" s="436"/>
      <c r="L422" s="436"/>
      <c r="M422" s="436"/>
      <c r="N422" s="436"/>
      <c r="O422" s="436"/>
      <c r="P422" s="436"/>
      <c r="Q422" s="436"/>
      <c r="R422" s="436"/>
      <c r="S422" s="436"/>
      <c r="T422" s="436"/>
      <c r="U422" s="436"/>
      <c r="V422" s="436"/>
      <c r="W422" s="436"/>
      <c r="X422" s="436"/>
      <c r="Y422" s="436"/>
      <c r="Z422" s="436"/>
      <c r="AA422" s="436"/>
      <c r="AB422" s="436"/>
      <c r="AC422" s="436"/>
      <c r="AD422" s="436"/>
      <c r="AE422" s="436"/>
    </row>
    <row r="423" spans="1:31" ht="15.75" customHeight="1" x14ac:dyDescent="0.25">
      <c r="A423" s="436"/>
      <c r="B423" s="436"/>
      <c r="C423" s="436"/>
      <c r="D423" s="436"/>
      <c r="E423" s="436"/>
      <c r="F423" s="436"/>
      <c r="G423" s="328"/>
      <c r="H423" s="436"/>
      <c r="I423" s="436"/>
      <c r="J423" s="436"/>
      <c r="K423" s="436"/>
      <c r="L423" s="436"/>
      <c r="M423" s="436"/>
      <c r="N423" s="436"/>
      <c r="O423" s="436"/>
      <c r="P423" s="436"/>
      <c r="Q423" s="436"/>
      <c r="R423" s="436"/>
      <c r="S423" s="436"/>
      <c r="T423" s="436"/>
      <c r="U423" s="436"/>
      <c r="V423" s="436"/>
      <c r="W423" s="436"/>
      <c r="X423" s="436"/>
      <c r="Y423" s="436"/>
      <c r="Z423" s="436"/>
      <c r="AA423" s="436"/>
      <c r="AB423" s="436"/>
      <c r="AC423" s="436"/>
      <c r="AD423" s="436"/>
      <c r="AE423" s="436"/>
    </row>
    <row r="424" spans="1:31" ht="15.75" customHeight="1" x14ac:dyDescent="0.25">
      <c r="A424" s="436"/>
      <c r="B424" s="436"/>
      <c r="C424" s="436"/>
      <c r="D424" s="436"/>
      <c r="E424" s="436"/>
      <c r="F424" s="436"/>
      <c r="G424" s="328"/>
      <c r="H424" s="436"/>
      <c r="I424" s="436"/>
      <c r="J424" s="436"/>
      <c r="K424" s="436"/>
      <c r="L424" s="436"/>
      <c r="M424" s="436"/>
      <c r="N424" s="436"/>
      <c r="O424" s="436"/>
      <c r="P424" s="436"/>
      <c r="Q424" s="436"/>
      <c r="R424" s="436"/>
      <c r="S424" s="436"/>
      <c r="T424" s="436"/>
      <c r="U424" s="436"/>
      <c r="V424" s="436"/>
      <c r="W424" s="436"/>
      <c r="X424" s="436"/>
      <c r="Y424" s="436"/>
      <c r="Z424" s="436"/>
      <c r="AA424" s="436"/>
      <c r="AB424" s="436"/>
      <c r="AC424" s="436"/>
      <c r="AD424" s="436"/>
      <c r="AE424" s="436"/>
    </row>
    <row r="425" spans="1:31" ht="15.75" customHeight="1" x14ac:dyDescent="0.25">
      <c r="A425" s="436"/>
      <c r="B425" s="436"/>
      <c r="C425" s="436"/>
      <c r="D425" s="436"/>
      <c r="E425" s="436"/>
      <c r="F425" s="436"/>
      <c r="G425" s="328"/>
      <c r="H425" s="436"/>
      <c r="I425" s="436"/>
      <c r="J425" s="436"/>
      <c r="K425" s="436"/>
      <c r="L425" s="436"/>
      <c r="M425" s="436"/>
      <c r="N425" s="436"/>
      <c r="O425" s="436"/>
      <c r="P425" s="436"/>
      <c r="Q425" s="436"/>
      <c r="R425" s="436"/>
      <c r="S425" s="436"/>
      <c r="T425" s="436"/>
      <c r="U425" s="436"/>
      <c r="V425" s="436"/>
      <c r="W425" s="436"/>
      <c r="X425" s="436"/>
      <c r="Y425" s="436"/>
      <c r="Z425" s="436"/>
      <c r="AA425" s="436"/>
      <c r="AB425" s="436"/>
      <c r="AC425" s="436"/>
      <c r="AD425" s="436"/>
      <c r="AE425" s="436"/>
    </row>
    <row r="426" spans="1:31" ht="15.75" customHeight="1" x14ac:dyDescent="0.25">
      <c r="A426" s="436"/>
      <c r="B426" s="436"/>
      <c r="C426" s="436"/>
      <c r="D426" s="436"/>
      <c r="E426" s="436"/>
      <c r="F426" s="436"/>
      <c r="G426" s="328"/>
      <c r="H426" s="436"/>
      <c r="I426" s="436"/>
      <c r="J426" s="436"/>
      <c r="K426" s="436"/>
      <c r="L426" s="436"/>
      <c r="M426" s="436"/>
      <c r="N426" s="436"/>
      <c r="O426" s="436"/>
      <c r="P426" s="436"/>
      <c r="Q426" s="436"/>
      <c r="R426" s="436"/>
      <c r="S426" s="436"/>
      <c r="T426" s="436"/>
      <c r="U426" s="436"/>
      <c r="V426" s="436"/>
      <c r="W426" s="436"/>
      <c r="X426" s="436"/>
      <c r="Y426" s="436"/>
      <c r="Z426" s="436"/>
      <c r="AA426" s="436"/>
      <c r="AB426" s="436"/>
      <c r="AC426" s="436"/>
      <c r="AD426" s="436"/>
      <c r="AE426" s="436"/>
    </row>
    <row r="427" spans="1:31" ht="15.75" customHeight="1" x14ac:dyDescent="0.25">
      <c r="A427" s="436"/>
      <c r="B427" s="436"/>
      <c r="C427" s="436"/>
      <c r="D427" s="436"/>
      <c r="E427" s="436"/>
      <c r="F427" s="436"/>
      <c r="G427" s="328"/>
      <c r="H427" s="436"/>
      <c r="I427" s="436"/>
      <c r="J427" s="436"/>
      <c r="K427" s="436"/>
      <c r="L427" s="436"/>
      <c r="M427" s="436"/>
      <c r="N427" s="436"/>
      <c r="O427" s="436"/>
      <c r="P427" s="436"/>
      <c r="Q427" s="436"/>
      <c r="R427" s="436"/>
      <c r="S427" s="436"/>
      <c r="T427" s="436"/>
      <c r="U427" s="436"/>
      <c r="V427" s="436"/>
      <c r="W427" s="436"/>
      <c r="X427" s="436"/>
      <c r="Y427" s="436"/>
      <c r="Z427" s="436"/>
      <c r="AA427" s="436"/>
      <c r="AB427" s="436"/>
      <c r="AC427" s="436"/>
      <c r="AD427" s="436"/>
      <c r="AE427" s="436"/>
    </row>
    <row r="428" spans="1:31" ht="15.75" customHeight="1" x14ac:dyDescent="0.25">
      <c r="A428" s="436"/>
      <c r="B428" s="436"/>
      <c r="C428" s="436"/>
      <c r="D428" s="436"/>
      <c r="E428" s="436"/>
      <c r="F428" s="436"/>
      <c r="G428" s="328"/>
      <c r="H428" s="436"/>
      <c r="I428" s="436"/>
      <c r="J428" s="436"/>
      <c r="K428" s="436"/>
      <c r="L428" s="436"/>
      <c r="M428" s="436"/>
      <c r="N428" s="436"/>
      <c r="O428" s="436"/>
      <c r="P428" s="436"/>
      <c r="Q428" s="436"/>
      <c r="R428" s="436"/>
      <c r="S428" s="436"/>
      <c r="T428" s="436"/>
      <c r="U428" s="436"/>
      <c r="V428" s="436"/>
      <c r="W428" s="436"/>
      <c r="X428" s="436"/>
      <c r="Y428" s="436"/>
      <c r="Z428" s="436"/>
      <c r="AA428" s="436"/>
      <c r="AB428" s="436"/>
      <c r="AC428" s="436"/>
      <c r="AD428" s="436"/>
      <c r="AE428" s="436"/>
    </row>
    <row r="429" spans="1:31" ht="15.75" customHeight="1" x14ac:dyDescent="0.25">
      <c r="A429" s="436"/>
      <c r="B429" s="436"/>
      <c r="C429" s="436"/>
      <c r="D429" s="436"/>
      <c r="E429" s="436"/>
      <c r="F429" s="436"/>
      <c r="G429" s="328"/>
      <c r="H429" s="436"/>
      <c r="I429" s="436"/>
      <c r="J429" s="436"/>
      <c r="K429" s="436"/>
      <c r="L429" s="436"/>
      <c r="M429" s="436"/>
      <c r="N429" s="436"/>
      <c r="O429" s="436"/>
      <c r="P429" s="436"/>
      <c r="Q429" s="436"/>
      <c r="R429" s="436"/>
      <c r="S429" s="436"/>
      <c r="T429" s="436"/>
      <c r="U429" s="436"/>
      <c r="V429" s="436"/>
      <c r="W429" s="436"/>
      <c r="X429" s="436"/>
      <c r="Y429" s="436"/>
      <c r="Z429" s="436"/>
      <c r="AA429" s="436"/>
      <c r="AB429" s="436"/>
      <c r="AC429" s="436"/>
      <c r="AD429" s="436"/>
      <c r="AE429" s="436"/>
    </row>
    <row r="430" spans="1:31" ht="15.75" customHeight="1" x14ac:dyDescent="0.25">
      <c r="A430" s="436"/>
      <c r="B430" s="436"/>
      <c r="C430" s="436"/>
      <c r="D430" s="436"/>
      <c r="E430" s="436"/>
      <c r="F430" s="436"/>
      <c r="G430" s="328"/>
      <c r="H430" s="436"/>
      <c r="I430" s="436"/>
      <c r="J430" s="436"/>
      <c r="K430" s="436"/>
      <c r="L430" s="436"/>
      <c r="M430" s="436"/>
      <c r="N430" s="436"/>
      <c r="O430" s="436"/>
      <c r="P430" s="436"/>
      <c r="Q430" s="436"/>
      <c r="R430" s="436"/>
      <c r="S430" s="436"/>
      <c r="T430" s="436"/>
      <c r="U430" s="436"/>
      <c r="V430" s="436"/>
      <c r="W430" s="436"/>
      <c r="X430" s="436"/>
      <c r="Y430" s="436"/>
      <c r="Z430" s="436"/>
      <c r="AA430" s="436"/>
      <c r="AB430" s="436"/>
      <c r="AC430" s="436"/>
      <c r="AD430" s="436"/>
      <c r="AE430" s="436"/>
    </row>
    <row r="431" spans="1:31" ht="15.75" customHeight="1" x14ac:dyDescent="0.25">
      <c r="A431" s="436"/>
      <c r="B431" s="436"/>
      <c r="C431" s="436"/>
      <c r="D431" s="436"/>
      <c r="E431" s="436"/>
      <c r="F431" s="436"/>
      <c r="G431" s="328"/>
      <c r="H431" s="436"/>
      <c r="I431" s="436"/>
      <c r="J431" s="436"/>
      <c r="K431" s="436"/>
      <c r="L431" s="436"/>
      <c r="M431" s="436"/>
      <c r="N431" s="436"/>
      <c r="O431" s="436"/>
      <c r="P431" s="436"/>
      <c r="Q431" s="436"/>
      <c r="R431" s="436"/>
      <c r="S431" s="436"/>
      <c r="T431" s="436"/>
      <c r="U431" s="436"/>
      <c r="V431" s="436"/>
      <c r="W431" s="436"/>
      <c r="X431" s="436"/>
      <c r="Y431" s="436"/>
      <c r="Z431" s="436"/>
      <c r="AA431" s="436"/>
      <c r="AB431" s="436"/>
      <c r="AC431" s="436"/>
      <c r="AD431" s="436"/>
      <c r="AE431" s="436"/>
    </row>
    <row r="432" spans="1:31" ht="15.75" customHeight="1" x14ac:dyDescent="0.25">
      <c r="A432" s="436"/>
      <c r="B432" s="436"/>
      <c r="C432" s="436"/>
      <c r="D432" s="436"/>
      <c r="E432" s="436"/>
      <c r="F432" s="436"/>
      <c r="G432" s="328"/>
      <c r="H432" s="436"/>
      <c r="I432" s="436"/>
      <c r="J432" s="436"/>
      <c r="K432" s="436"/>
      <c r="L432" s="436"/>
      <c r="M432" s="436"/>
      <c r="N432" s="436"/>
      <c r="O432" s="436"/>
      <c r="P432" s="436"/>
      <c r="Q432" s="436"/>
      <c r="R432" s="436"/>
      <c r="S432" s="436"/>
      <c r="T432" s="436"/>
      <c r="U432" s="436"/>
      <c r="V432" s="436"/>
      <c r="W432" s="436"/>
      <c r="X432" s="436"/>
      <c r="Y432" s="436"/>
      <c r="Z432" s="436"/>
      <c r="AA432" s="436"/>
      <c r="AB432" s="436"/>
      <c r="AC432" s="436"/>
      <c r="AD432" s="436"/>
      <c r="AE432" s="436"/>
    </row>
    <row r="433" spans="1:31" ht="15.75" customHeight="1" x14ac:dyDescent="0.25">
      <c r="A433" s="436"/>
      <c r="B433" s="436"/>
      <c r="C433" s="436"/>
      <c r="D433" s="436"/>
      <c r="E433" s="436"/>
      <c r="F433" s="436"/>
      <c r="G433" s="328"/>
      <c r="H433" s="436"/>
      <c r="I433" s="436"/>
      <c r="J433" s="436"/>
      <c r="K433" s="436"/>
      <c r="L433" s="436"/>
      <c r="M433" s="436"/>
      <c r="N433" s="436"/>
      <c r="O433" s="436"/>
      <c r="P433" s="436"/>
      <c r="Q433" s="436"/>
      <c r="R433" s="436"/>
      <c r="S433" s="436"/>
      <c r="T433" s="436"/>
      <c r="U433" s="436"/>
      <c r="V433" s="436"/>
      <c r="W433" s="436"/>
      <c r="X433" s="436"/>
      <c r="Y433" s="436"/>
      <c r="Z433" s="436"/>
      <c r="AA433" s="436"/>
      <c r="AB433" s="436"/>
      <c r="AC433" s="436"/>
      <c r="AD433" s="436"/>
      <c r="AE433" s="436"/>
    </row>
    <row r="434" spans="1:31" ht="15.75" customHeight="1" x14ac:dyDescent="0.25">
      <c r="A434" s="436"/>
      <c r="B434" s="436"/>
      <c r="C434" s="436"/>
      <c r="D434" s="436"/>
      <c r="E434" s="436"/>
      <c r="F434" s="436"/>
      <c r="G434" s="328"/>
      <c r="H434" s="436"/>
      <c r="I434" s="436"/>
      <c r="J434" s="436"/>
      <c r="K434" s="436"/>
      <c r="L434" s="436"/>
      <c r="M434" s="436"/>
      <c r="N434" s="436"/>
      <c r="O434" s="436"/>
      <c r="P434" s="436"/>
      <c r="Q434" s="436"/>
      <c r="R434" s="436"/>
      <c r="S434" s="436"/>
      <c r="T434" s="436"/>
      <c r="U434" s="436"/>
      <c r="V434" s="436"/>
      <c r="W434" s="436"/>
      <c r="X434" s="436"/>
      <c r="Y434" s="436"/>
      <c r="Z434" s="436"/>
      <c r="AA434" s="436"/>
      <c r="AB434" s="436"/>
      <c r="AC434" s="436"/>
      <c r="AD434" s="436"/>
      <c r="AE434" s="436"/>
    </row>
    <row r="435" spans="1:31" ht="15.75" customHeight="1" x14ac:dyDescent="0.25">
      <c r="A435" s="436"/>
      <c r="B435" s="436"/>
      <c r="C435" s="436"/>
      <c r="D435" s="436"/>
      <c r="E435" s="436"/>
      <c r="F435" s="436"/>
      <c r="G435" s="328"/>
      <c r="H435" s="436"/>
      <c r="I435" s="436"/>
      <c r="J435" s="436"/>
      <c r="K435" s="436"/>
      <c r="L435" s="436"/>
      <c r="M435" s="436"/>
      <c r="N435" s="436"/>
      <c r="O435" s="436"/>
      <c r="P435" s="436"/>
      <c r="Q435" s="436"/>
      <c r="R435" s="436"/>
      <c r="S435" s="436"/>
      <c r="T435" s="436"/>
      <c r="U435" s="436"/>
      <c r="V435" s="436"/>
      <c r="W435" s="436"/>
      <c r="X435" s="436"/>
      <c r="Y435" s="436"/>
      <c r="Z435" s="436"/>
      <c r="AA435" s="436"/>
      <c r="AB435" s="436"/>
      <c r="AC435" s="436"/>
      <c r="AD435" s="436"/>
      <c r="AE435" s="436"/>
    </row>
    <row r="436" spans="1:31" ht="15.75" customHeight="1" x14ac:dyDescent="0.25">
      <c r="A436" s="436"/>
      <c r="B436" s="436"/>
      <c r="C436" s="436"/>
      <c r="D436" s="436"/>
      <c r="E436" s="436"/>
      <c r="F436" s="436"/>
      <c r="G436" s="328"/>
      <c r="H436" s="436"/>
      <c r="I436" s="436"/>
      <c r="J436" s="436"/>
      <c r="K436" s="436"/>
      <c r="L436" s="436"/>
      <c r="M436" s="436"/>
      <c r="N436" s="436"/>
      <c r="O436" s="436"/>
      <c r="P436" s="436"/>
      <c r="Q436" s="436"/>
      <c r="R436" s="436"/>
      <c r="S436" s="436"/>
      <c r="T436" s="436"/>
      <c r="U436" s="436"/>
      <c r="V436" s="436"/>
      <c r="W436" s="436"/>
      <c r="X436" s="436"/>
      <c r="Y436" s="436"/>
      <c r="Z436" s="436"/>
      <c r="AA436" s="436"/>
      <c r="AB436" s="436"/>
      <c r="AC436" s="436"/>
      <c r="AD436" s="436"/>
      <c r="AE436" s="436"/>
    </row>
    <row r="437" spans="1:31" ht="15.75" customHeight="1" x14ac:dyDescent="0.25">
      <c r="A437" s="436"/>
      <c r="B437" s="436"/>
      <c r="C437" s="436"/>
      <c r="D437" s="436"/>
      <c r="E437" s="436"/>
      <c r="F437" s="436"/>
      <c r="G437" s="328"/>
      <c r="H437" s="436"/>
      <c r="I437" s="436"/>
      <c r="J437" s="436"/>
      <c r="K437" s="436"/>
      <c r="L437" s="436"/>
      <c r="M437" s="436"/>
      <c r="N437" s="436"/>
      <c r="O437" s="436"/>
      <c r="P437" s="436"/>
      <c r="Q437" s="436"/>
      <c r="R437" s="436"/>
      <c r="S437" s="436"/>
      <c r="T437" s="436"/>
      <c r="U437" s="436"/>
      <c r="V437" s="436"/>
      <c r="W437" s="436"/>
      <c r="X437" s="436"/>
      <c r="Y437" s="436"/>
      <c r="Z437" s="436"/>
      <c r="AA437" s="436"/>
      <c r="AB437" s="436"/>
      <c r="AC437" s="436"/>
      <c r="AD437" s="436"/>
      <c r="AE437" s="436"/>
    </row>
    <row r="438" spans="1:31" ht="15.75" customHeight="1" x14ac:dyDescent="0.25">
      <c r="A438" s="436"/>
      <c r="B438" s="436"/>
      <c r="C438" s="436"/>
      <c r="D438" s="436"/>
      <c r="E438" s="436"/>
      <c r="F438" s="436"/>
      <c r="G438" s="328"/>
      <c r="H438" s="436"/>
      <c r="I438" s="436"/>
      <c r="J438" s="436"/>
      <c r="K438" s="436"/>
      <c r="L438" s="436"/>
      <c r="M438" s="436"/>
      <c r="N438" s="436"/>
      <c r="O438" s="436"/>
      <c r="P438" s="436"/>
      <c r="Q438" s="436"/>
      <c r="R438" s="436"/>
      <c r="S438" s="436"/>
      <c r="T438" s="436"/>
      <c r="U438" s="436"/>
      <c r="V438" s="436"/>
      <c r="W438" s="436"/>
      <c r="X438" s="436"/>
      <c r="Y438" s="436"/>
      <c r="Z438" s="436"/>
      <c r="AA438" s="436"/>
      <c r="AB438" s="436"/>
      <c r="AC438" s="436"/>
      <c r="AD438" s="436"/>
      <c r="AE438" s="436"/>
    </row>
    <row r="439" spans="1:31" ht="15.75" customHeight="1" x14ac:dyDescent="0.25">
      <c r="A439" s="436"/>
      <c r="B439" s="436"/>
      <c r="C439" s="436"/>
      <c r="D439" s="436"/>
      <c r="E439" s="436"/>
      <c r="F439" s="436"/>
      <c r="G439" s="328"/>
      <c r="H439" s="436"/>
      <c r="I439" s="436"/>
      <c r="J439" s="436"/>
      <c r="K439" s="436"/>
      <c r="L439" s="436"/>
      <c r="M439" s="436"/>
      <c r="N439" s="436"/>
      <c r="O439" s="436"/>
      <c r="P439" s="436"/>
      <c r="Q439" s="436"/>
      <c r="R439" s="436"/>
      <c r="S439" s="436"/>
      <c r="T439" s="436"/>
      <c r="U439" s="436"/>
      <c r="V439" s="436"/>
      <c r="W439" s="436"/>
      <c r="X439" s="436"/>
      <c r="Y439" s="436"/>
      <c r="Z439" s="436"/>
      <c r="AA439" s="436"/>
      <c r="AB439" s="436"/>
      <c r="AC439" s="436"/>
      <c r="AD439" s="436"/>
      <c r="AE439" s="436"/>
    </row>
    <row r="440" spans="1:31" ht="15.75" customHeight="1" x14ac:dyDescent="0.25">
      <c r="A440" s="436"/>
      <c r="B440" s="436"/>
      <c r="C440" s="436"/>
      <c r="D440" s="436"/>
      <c r="E440" s="436"/>
      <c r="F440" s="436"/>
      <c r="G440" s="328"/>
      <c r="H440" s="436"/>
      <c r="I440" s="436"/>
      <c r="J440" s="436"/>
      <c r="K440" s="436"/>
      <c r="L440" s="436"/>
      <c r="M440" s="436"/>
      <c r="N440" s="436"/>
      <c r="O440" s="436"/>
      <c r="P440" s="436"/>
      <c r="Q440" s="436"/>
      <c r="R440" s="436"/>
      <c r="S440" s="436"/>
      <c r="T440" s="436"/>
      <c r="U440" s="436"/>
      <c r="V440" s="436"/>
      <c r="W440" s="436"/>
      <c r="X440" s="436"/>
      <c r="Y440" s="436"/>
      <c r="Z440" s="436"/>
      <c r="AA440" s="436"/>
      <c r="AB440" s="436"/>
      <c r="AC440" s="436"/>
      <c r="AD440" s="436"/>
      <c r="AE440" s="436"/>
    </row>
    <row r="441" spans="1:31" ht="15.75" customHeight="1" x14ac:dyDescent="0.25">
      <c r="A441" s="436"/>
      <c r="B441" s="436"/>
      <c r="C441" s="436"/>
      <c r="D441" s="436"/>
      <c r="E441" s="436"/>
      <c r="F441" s="436"/>
      <c r="G441" s="328"/>
      <c r="H441" s="436"/>
      <c r="I441" s="436"/>
      <c r="J441" s="436"/>
      <c r="K441" s="436"/>
      <c r="L441" s="436"/>
      <c r="M441" s="436"/>
      <c r="N441" s="436"/>
      <c r="O441" s="436"/>
      <c r="P441" s="436"/>
      <c r="Q441" s="436"/>
      <c r="R441" s="436"/>
      <c r="S441" s="436"/>
      <c r="T441" s="436"/>
      <c r="U441" s="436"/>
      <c r="V441" s="436"/>
      <c r="W441" s="436"/>
      <c r="X441" s="436"/>
      <c r="Y441" s="436"/>
      <c r="Z441" s="436"/>
      <c r="AA441" s="436"/>
      <c r="AB441" s="436"/>
      <c r="AC441" s="436"/>
      <c r="AD441" s="436"/>
      <c r="AE441" s="436"/>
    </row>
    <row r="442" spans="1:31" ht="15.75" customHeight="1" x14ac:dyDescent="0.25">
      <c r="A442" s="436"/>
      <c r="B442" s="436"/>
      <c r="C442" s="436"/>
      <c r="D442" s="436"/>
      <c r="E442" s="436"/>
      <c r="F442" s="436"/>
      <c r="G442" s="328"/>
      <c r="H442" s="436"/>
      <c r="I442" s="436"/>
      <c r="J442" s="436"/>
      <c r="K442" s="436"/>
      <c r="L442" s="436"/>
      <c r="M442" s="436"/>
      <c r="N442" s="436"/>
      <c r="O442" s="436"/>
      <c r="P442" s="436"/>
      <c r="Q442" s="436"/>
      <c r="R442" s="436"/>
      <c r="S442" s="436"/>
      <c r="T442" s="436"/>
      <c r="U442" s="436"/>
      <c r="V442" s="436"/>
      <c r="W442" s="436"/>
      <c r="X442" s="436"/>
      <c r="Y442" s="436"/>
      <c r="Z442" s="436"/>
      <c r="AA442" s="436"/>
      <c r="AB442" s="436"/>
      <c r="AC442" s="436"/>
      <c r="AD442" s="436"/>
      <c r="AE442" s="436"/>
    </row>
    <row r="443" spans="1:31" ht="15.75" customHeight="1" x14ac:dyDescent="0.25">
      <c r="A443" s="436"/>
      <c r="B443" s="436"/>
      <c r="C443" s="436"/>
      <c r="D443" s="436"/>
      <c r="E443" s="436"/>
      <c r="F443" s="436"/>
      <c r="G443" s="328"/>
      <c r="H443" s="436"/>
      <c r="I443" s="436"/>
      <c r="J443" s="436"/>
      <c r="K443" s="436"/>
      <c r="L443" s="436"/>
      <c r="M443" s="436"/>
      <c r="N443" s="436"/>
      <c r="O443" s="436"/>
      <c r="P443" s="436"/>
      <c r="Q443" s="436"/>
      <c r="R443" s="436"/>
      <c r="S443" s="436"/>
      <c r="T443" s="436"/>
      <c r="U443" s="436"/>
      <c r="V443" s="436"/>
      <c r="W443" s="436"/>
      <c r="X443" s="436"/>
      <c r="Y443" s="436"/>
      <c r="Z443" s="436"/>
      <c r="AA443" s="436"/>
      <c r="AB443" s="436"/>
      <c r="AC443" s="436"/>
      <c r="AD443" s="436"/>
      <c r="AE443" s="436"/>
    </row>
    <row r="444" spans="1:31" ht="15.75" customHeight="1" x14ac:dyDescent="0.25">
      <c r="A444" s="436"/>
      <c r="B444" s="436"/>
      <c r="C444" s="436"/>
      <c r="D444" s="436"/>
      <c r="E444" s="436"/>
      <c r="F444" s="436"/>
      <c r="G444" s="328"/>
      <c r="H444" s="436"/>
      <c r="I444" s="436"/>
      <c r="J444" s="436"/>
      <c r="K444" s="436"/>
      <c r="L444" s="436"/>
      <c r="M444" s="436"/>
      <c r="N444" s="436"/>
      <c r="O444" s="436"/>
      <c r="P444" s="436"/>
      <c r="Q444" s="436"/>
      <c r="R444" s="436"/>
      <c r="S444" s="436"/>
      <c r="T444" s="436"/>
      <c r="U444" s="436"/>
      <c r="V444" s="436"/>
      <c r="W444" s="436"/>
      <c r="X444" s="436"/>
      <c r="Y444" s="436"/>
      <c r="Z444" s="436"/>
      <c r="AA444" s="436"/>
      <c r="AB444" s="436"/>
      <c r="AC444" s="436"/>
      <c r="AD444" s="436"/>
      <c r="AE444" s="436"/>
    </row>
    <row r="445" spans="1:31" ht="15.75" customHeight="1" x14ac:dyDescent="0.25">
      <c r="A445" s="436"/>
      <c r="B445" s="436"/>
      <c r="C445" s="436"/>
      <c r="D445" s="436"/>
      <c r="E445" s="436"/>
      <c r="F445" s="436"/>
      <c r="G445" s="328"/>
      <c r="H445" s="436"/>
      <c r="I445" s="436"/>
      <c r="J445" s="436"/>
      <c r="K445" s="436"/>
      <c r="L445" s="436"/>
      <c r="M445" s="436"/>
      <c r="N445" s="436"/>
      <c r="O445" s="436"/>
      <c r="P445" s="436"/>
      <c r="Q445" s="436"/>
      <c r="R445" s="436"/>
      <c r="S445" s="436"/>
      <c r="T445" s="436"/>
      <c r="U445" s="436"/>
      <c r="V445" s="436"/>
      <c r="W445" s="436"/>
      <c r="X445" s="436"/>
      <c r="Y445" s="436"/>
      <c r="Z445" s="436"/>
      <c r="AA445" s="436"/>
      <c r="AB445" s="436"/>
      <c r="AC445" s="436"/>
      <c r="AD445" s="436"/>
      <c r="AE445" s="436"/>
    </row>
    <row r="446" spans="1:31" ht="15.75" customHeight="1" x14ac:dyDescent="0.25">
      <c r="A446" s="436"/>
      <c r="B446" s="436"/>
      <c r="C446" s="436"/>
      <c r="D446" s="436"/>
      <c r="E446" s="436"/>
      <c r="F446" s="436"/>
      <c r="G446" s="328"/>
      <c r="H446" s="436"/>
      <c r="I446" s="436"/>
      <c r="J446" s="436"/>
      <c r="K446" s="436"/>
      <c r="L446" s="436"/>
      <c r="M446" s="436"/>
      <c r="N446" s="436"/>
      <c r="O446" s="436"/>
      <c r="P446" s="436"/>
      <c r="Q446" s="436"/>
      <c r="R446" s="436"/>
      <c r="S446" s="436"/>
      <c r="T446" s="436"/>
      <c r="U446" s="436"/>
      <c r="V446" s="436"/>
      <c r="W446" s="436"/>
      <c r="X446" s="436"/>
      <c r="Y446" s="436"/>
      <c r="Z446" s="436"/>
      <c r="AA446" s="436"/>
      <c r="AB446" s="436"/>
      <c r="AC446" s="436"/>
      <c r="AD446" s="436"/>
      <c r="AE446" s="436"/>
    </row>
    <row r="447" spans="1:31" ht="15.75" customHeight="1" x14ac:dyDescent="0.25">
      <c r="A447" s="436"/>
      <c r="B447" s="436"/>
      <c r="C447" s="436"/>
      <c r="D447" s="436"/>
      <c r="E447" s="436"/>
      <c r="F447" s="436"/>
      <c r="G447" s="328"/>
      <c r="H447" s="436"/>
      <c r="I447" s="436"/>
      <c r="J447" s="436"/>
      <c r="K447" s="436"/>
      <c r="L447" s="436"/>
      <c r="M447" s="436"/>
      <c r="N447" s="436"/>
      <c r="O447" s="436"/>
      <c r="P447" s="436"/>
      <c r="Q447" s="436"/>
      <c r="R447" s="436"/>
      <c r="S447" s="436"/>
      <c r="T447" s="436"/>
      <c r="U447" s="436"/>
      <c r="V447" s="436"/>
      <c r="W447" s="436"/>
      <c r="X447" s="436"/>
      <c r="Y447" s="436"/>
      <c r="Z447" s="436"/>
      <c r="AA447" s="436"/>
      <c r="AB447" s="436"/>
      <c r="AC447" s="436"/>
      <c r="AD447" s="436"/>
      <c r="AE447" s="436"/>
    </row>
    <row r="448" spans="1:31" ht="15.75" customHeight="1" x14ac:dyDescent="0.25">
      <c r="A448" s="436"/>
      <c r="B448" s="436"/>
      <c r="C448" s="436"/>
      <c r="D448" s="436"/>
      <c r="E448" s="436"/>
      <c r="F448" s="436"/>
      <c r="G448" s="328"/>
      <c r="H448" s="436"/>
      <c r="I448" s="436"/>
      <c r="J448" s="436"/>
      <c r="K448" s="436"/>
      <c r="L448" s="436"/>
      <c r="M448" s="436"/>
      <c r="N448" s="436"/>
      <c r="O448" s="436"/>
      <c r="P448" s="436"/>
      <c r="Q448" s="436"/>
      <c r="R448" s="436"/>
      <c r="S448" s="436"/>
      <c r="T448" s="436"/>
      <c r="U448" s="436"/>
      <c r="V448" s="436"/>
      <c r="W448" s="436"/>
      <c r="X448" s="436"/>
      <c r="Y448" s="436"/>
      <c r="Z448" s="436"/>
      <c r="AA448" s="436"/>
      <c r="AB448" s="436"/>
      <c r="AC448" s="436"/>
      <c r="AD448" s="436"/>
      <c r="AE448" s="436"/>
    </row>
    <row r="449" spans="1:31" ht="15.75" customHeight="1" x14ac:dyDescent="0.25">
      <c r="A449" s="436"/>
      <c r="B449" s="436"/>
      <c r="C449" s="436"/>
      <c r="D449" s="436"/>
      <c r="E449" s="436"/>
      <c r="F449" s="436"/>
      <c r="G449" s="328"/>
      <c r="H449" s="436"/>
      <c r="I449" s="436"/>
      <c r="J449" s="436"/>
      <c r="K449" s="436"/>
      <c r="L449" s="436"/>
      <c r="M449" s="436"/>
      <c r="N449" s="436"/>
      <c r="O449" s="436"/>
      <c r="P449" s="436"/>
      <c r="Q449" s="436"/>
      <c r="R449" s="436"/>
      <c r="S449" s="436"/>
      <c r="T449" s="436"/>
      <c r="U449" s="436"/>
      <c r="V449" s="436"/>
      <c r="W449" s="436"/>
      <c r="X449" s="436"/>
      <c r="Y449" s="436"/>
      <c r="Z449" s="436"/>
      <c r="AA449" s="436"/>
      <c r="AB449" s="436"/>
      <c r="AC449" s="436"/>
      <c r="AD449" s="436"/>
      <c r="AE449" s="436"/>
    </row>
    <row r="450" spans="1:31" ht="15.75" customHeight="1" x14ac:dyDescent="0.25">
      <c r="A450" s="436"/>
      <c r="B450" s="436"/>
      <c r="C450" s="436"/>
      <c r="D450" s="436"/>
      <c r="E450" s="436"/>
      <c r="F450" s="436"/>
      <c r="G450" s="328"/>
      <c r="H450" s="436"/>
      <c r="I450" s="436"/>
      <c r="J450" s="436"/>
      <c r="K450" s="436"/>
      <c r="L450" s="436"/>
      <c r="M450" s="436"/>
      <c r="N450" s="436"/>
      <c r="O450" s="436"/>
      <c r="P450" s="436"/>
      <c r="Q450" s="436"/>
      <c r="R450" s="436"/>
      <c r="S450" s="436"/>
      <c r="T450" s="436"/>
      <c r="U450" s="436"/>
      <c r="V450" s="436"/>
      <c r="W450" s="436"/>
      <c r="X450" s="436"/>
      <c r="Y450" s="436"/>
      <c r="Z450" s="436"/>
      <c r="AA450" s="436"/>
      <c r="AB450" s="436"/>
      <c r="AC450" s="436"/>
      <c r="AD450" s="436"/>
      <c r="AE450" s="436"/>
    </row>
    <row r="451" spans="1:31" ht="15.75" customHeight="1" x14ac:dyDescent="0.25">
      <c r="A451" s="436"/>
      <c r="B451" s="436"/>
      <c r="C451" s="436"/>
      <c r="D451" s="436"/>
      <c r="E451" s="436"/>
      <c r="F451" s="436"/>
      <c r="G451" s="328"/>
      <c r="H451" s="436"/>
      <c r="I451" s="436"/>
      <c r="J451" s="436"/>
      <c r="K451" s="436"/>
      <c r="L451" s="436"/>
      <c r="M451" s="436"/>
      <c r="N451" s="436"/>
      <c r="O451" s="436"/>
      <c r="P451" s="436"/>
      <c r="Q451" s="436"/>
      <c r="R451" s="436"/>
      <c r="S451" s="436"/>
      <c r="T451" s="436"/>
      <c r="U451" s="436"/>
      <c r="V451" s="436"/>
      <c r="W451" s="436"/>
      <c r="X451" s="436"/>
      <c r="Y451" s="436"/>
      <c r="Z451" s="436"/>
      <c r="AA451" s="436"/>
      <c r="AB451" s="436"/>
      <c r="AC451" s="436"/>
      <c r="AD451" s="436"/>
      <c r="AE451" s="436"/>
    </row>
    <row r="452" spans="1:31" ht="15.75" customHeight="1" x14ac:dyDescent="0.25">
      <c r="A452" s="436"/>
      <c r="B452" s="436"/>
      <c r="C452" s="436"/>
      <c r="D452" s="436"/>
      <c r="E452" s="436"/>
      <c r="F452" s="436"/>
      <c r="G452" s="328"/>
      <c r="H452" s="436"/>
      <c r="I452" s="436"/>
      <c r="J452" s="436"/>
      <c r="K452" s="436"/>
      <c r="L452" s="436"/>
      <c r="M452" s="436"/>
      <c r="N452" s="436"/>
      <c r="O452" s="436"/>
      <c r="P452" s="436"/>
      <c r="Q452" s="436"/>
      <c r="R452" s="436"/>
      <c r="S452" s="436"/>
      <c r="T452" s="436"/>
      <c r="U452" s="436"/>
      <c r="V452" s="436"/>
      <c r="W452" s="436"/>
      <c r="X452" s="436"/>
      <c r="Y452" s="436"/>
      <c r="Z452" s="436"/>
      <c r="AA452" s="436"/>
      <c r="AB452" s="436"/>
      <c r="AC452" s="436"/>
      <c r="AD452" s="436"/>
      <c r="AE452" s="436"/>
    </row>
    <row r="453" spans="1:31" ht="15.75" customHeight="1" x14ac:dyDescent="0.25">
      <c r="A453" s="436"/>
      <c r="B453" s="436"/>
      <c r="C453" s="436"/>
      <c r="D453" s="436"/>
      <c r="E453" s="436"/>
      <c r="F453" s="436"/>
      <c r="G453" s="328"/>
      <c r="H453" s="436"/>
      <c r="I453" s="436"/>
      <c r="J453" s="436"/>
      <c r="K453" s="436"/>
      <c r="L453" s="436"/>
      <c r="M453" s="436"/>
      <c r="N453" s="436"/>
      <c r="O453" s="436"/>
      <c r="P453" s="436"/>
      <c r="Q453" s="436"/>
      <c r="R453" s="436"/>
      <c r="S453" s="436"/>
      <c r="T453" s="436"/>
      <c r="U453" s="436"/>
      <c r="V453" s="436"/>
      <c r="W453" s="436"/>
      <c r="X453" s="436"/>
      <c r="Y453" s="436"/>
      <c r="Z453" s="436"/>
      <c r="AA453" s="436"/>
      <c r="AB453" s="436"/>
      <c r="AC453" s="436"/>
      <c r="AD453" s="436"/>
      <c r="AE453" s="436"/>
    </row>
    <row r="454" spans="1:31" ht="15.75" customHeight="1" x14ac:dyDescent="0.25">
      <c r="A454" s="436"/>
      <c r="B454" s="436"/>
      <c r="C454" s="436"/>
      <c r="D454" s="436"/>
      <c r="E454" s="436"/>
      <c r="F454" s="436"/>
      <c r="G454" s="328"/>
      <c r="H454" s="436"/>
      <c r="I454" s="436"/>
      <c r="J454" s="436"/>
      <c r="K454" s="436"/>
      <c r="L454" s="436"/>
      <c r="M454" s="436"/>
      <c r="N454" s="436"/>
      <c r="O454" s="436"/>
      <c r="P454" s="436"/>
      <c r="Q454" s="436"/>
      <c r="R454" s="436"/>
      <c r="S454" s="436"/>
      <c r="T454" s="436"/>
      <c r="U454" s="436"/>
      <c r="V454" s="436"/>
      <c r="W454" s="436"/>
      <c r="X454" s="436"/>
      <c r="Y454" s="436"/>
      <c r="Z454" s="436"/>
      <c r="AA454" s="436"/>
      <c r="AB454" s="436"/>
      <c r="AC454" s="436"/>
      <c r="AD454" s="436"/>
      <c r="AE454" s="436"/>
    </row>
    <row r="455" spans="1:31" ht="15.75" customHeight="1" x14ac:dyDescent="0.25">
      <c r="A455" s="436"/>
      <c r="B455" s="436"/>
      <c r="C455" s="436"/>
      <c r="D455" s="436"/>
      <c r="E455" s="436"/>
      <c r="F455" s="436"/>
      <c r="G455" s="328"/>
      <c r="H455" s="436"/>
      <c r="I455" s="436"/>
      <c r="J455" s="436"/>
      <c r="K455" s="436"/>
      <c r="L455" s="436"/>
      <c r="M455" s="436"/>
      <c r="N455" s="436"/>
      <c r="O455" s="436"/>
      <c r="P455" s="436"/>
      <c r="Q455" s="436"/>
      <c r="R455" s="436"/>
      <c r="S455" s="436"/>
      <c r="T455" s="436"/>
      <c r="U455" s="436"/>
      <c r="V455" s="436"/>
      <c r="W455" s="436"/>
      <c r="X455" s="436"/>
      <c r="Y455" s="436"/>
      <c r="Z455" s="436"/>
      <c r="AA455" s="436"/>
      <c r="AB455" s="436"/>
      <c r="AC455" s="436"/>
      <c r="AD455" s="436"/>
      <c r="AE455" s="436"/>
    </row>
    <row r="456" spans="1:31" ht="15.75" customHeight="1" x14ac:dyDescent="0.25">
      <c r="A456" s="436"/>
      <c r="B456" s="436"/>
      <c r="C456" s="436"/>
      <c r="D456" s="436"/>
      <c r="E456" s="436"/>
      <c r="F456" s="436"/>
      <c r="G456" s="328"/>
      <c r="H456" s="436"/>
      <c r="I456" s="436"/>
      <c r="J456" s="436"/>
      <c r="K456" s="436"/>
      <c r="L456" s="436"/>
      <c r="M456" s="436"/>
      <c r="N456" s="436"/>
      <c r="O456" s="436"/>
      <c r="P456" s="436"/>
      <c r="Q456" s="436"/>
      <c r="R456" s="436"/>
      <c r="S456" s="436"/>
      <c r="T456" s="436"/>
      <c r="U456" s="436"/>
      <c r="V456" s="436"/>
      <c r="W456" s="436"/>
      <c r="X456" s="436"/>
      <c r="Y456" s="436"/>
      <c r="Z456" s="436"/>
      <c r="AA456" s="436"/>
      <c r="AB456" s="436"/>
      <c r="AC456" s="436"/>
      <c r="AD456" s="436"/>
      <c r="AE456" s="436"/>
    </row>
    <row r="457" spans="1:31" ht="15.75" customHeight="1" x14ac:dyDescent="0.25">
      <c r="A457" s="436"/>
      <c r="B457" s="436"/>
      <c r="C457" s="436"/>
      <c r="D457" s="436"/>
      <c r="E457" s="436"/>
      <c r="F457" s="436"/>
      <c r="G457" s="328"/>
      <c r="H457" s="436"/>
      <c r="I457" s="436"/>
      <c r="J457" s="436"/>
      <c r="K457" s="436"/>
      <c r="L457" s="436"/>
      <c r="M457" s="436"/>
      <c r="N457" s="436"/>
      <c r="O457" s="436"/>
      <c r="P457" s="436"/>
      <c r="Q457" s="436"/>
      <c r="R457" s="436"/>
      <c r="S457" s="436"/>
      <c r="T457" s="436"/>
      <c r="U457" s="436"/>
      <c r="V457" s="436"/>
      <c r="W457" s="436"/>
      <c r="X457" s="436"/>
      <c r="Y457" s="436"/>
      <c r="Z457" s="436"/>
      <c r="AA457" s="436"/>
      <c r="AB457" s="436"/>
      <c r="AC457" s="436"/>
      <c r="AD457" s="436"/>
      <c r="AE457" s="436"/>
    </row>
    <row r="458" spans="1:31" ht="15.75" customHeight="1" x14ac:dyDescent="0.25">
      <c r="A458" s="436"/>
      <c r="B458" s="436"/>
      <c r="C458" s="436"/>
      <c r="D458" s="436"/>
      <c r="E458" s="436"/>
      <c r="F458" s="436"/>
      <c r="G458" s="328"/>
      <c r="H458" s="436"/>
      <c r="I458" s="436"/>
      <c r="J458" s="436"/>
      <c r="K458" s="436"/>
      <c r="L458" s="436"/>
      <c r="M458" s="436"/>
      <c r="N458" s="436"/>
      <c r="O458" s="436"/>
      <c r="P458" s="436"/>
      <c r="Q458" s="436"/>
      <c r="R458" s="436"/>
      <c r="S458" s="436"/>
      <c r="T458" s="436"/>
      <c r="U458" s="436"/>
      <c r="V458" s="436"/>
      <c r="W458" s="436"/>
      <c r="X458" s="436"/>
      <c r="Y458" s="436"/>
      <c r="Z458" s="436"/>
      <c r="AA458" s="436"/>
      <c r="AB458" s="436"/>
      <c r="AC458" s="436"/>
      <c r="AD458" s="436"/>
      <c r="AE458" s="436"/>
    </row>
    <row r="459" spans="1:31" ht="15.75" customHeight="1" x14ac:dyDescent="0.25">
      <c r="A459" s="436"/>
      <c r="B459" s="436"/>
      <c r="C459" s="436"/>
      <c r="D459" s="436"/>
      <c r="E459" s="436"/>
      <c r="F459" s="436"/>
      <c r="G459" s="328"/>
      <c r="H459" s="436"/>
      <c r="I459" s="436"/>
      <c r="J459" s="436"/>
      <c r="K459" s="436"/>
      <c r="L459" s="436"/>
      <c r="M459" s="436"/>
      <c r="N459" s="436"/>
      <c r="O459" s="436"/>
      <c r="P459" s="436"/>
      <c r="Q459" s="436"/>
      <c r="R459" s="436"/>
      <c r="S459" s="436"/>
      <c r="T459" s="436"/>
      <c r="U459" s="436"/>
      <c r="V459" s="436"/>
      <c r="W459" s="436"/>
      <c r="X459" s="436"/>
      <c r="Y459" s="436"/>
      <c r="Z459" s="436"/>
      <c r="AA459" s="436"/>
      <c r="AB459" s="436"/>
      <c r="AC459" s="436"/>
      <c r="AD459" s="436"/>
      <c r="AE459" s="436"/>
    </row>
    <row r="460" spans="1:31" ht="15.75" customHeight="1" x14ac:dyDescent="0.25">
      <c r="A460" s="436"/>
      <c r="B460" s="436"/>
      <c r="C460" s="436"/>
      <c r="D460" s="436"/>
      <c r="E460" s="436"/>
      <c r="F460" s="436"/>
      <c r="G460" s="328"/>
      <c r="H460" s="436"/>
      <c r="I460" s="436"/>
      <c r="J460" s="436"/>
      <c r="K460" s="436"/>
      <c r="L460" s="436"/>
      <c r="M460" s="436"/>
      <c r="N460" s="436"/>
      <c r="O460" s="436"/>
      <c r="P460" s="436"/>
      <c r="Q460" s="436"/>
      <c r="R460" s="436"/>
      <c r="S460" s="436"/>
      <c r="T460" s="436"/>
      <c r="U460" s="436"/>
      <c r="V460" s="436"/>
      <c r="W460" s="436"/>
      <c r="X460" s="436"/>
      <c r="Y460" s="436"/>
      <c r="Z460" s="436"/>
      <c r="AA460" s="436"/>
      <c r="AB460" s="436"/>
      <c r="AC460" s="436"/>
      <c r="AD460" s="436"/>
      <c r="AE460" s="436"/>
    </row>
    <row r="461" spans="1:31" ht="15.75" customHeight="1" x14ac:dyDescent="0.25">
      <c r="A461" s="436"/>
      <c r="B461" s="436"/>
      <c r="C461" s="436"/>
      <c r="D461" s="436"/>
      <c r="E461" s="436"/>
      <c r="F461" s="436"/>
      <c r="G461" s="328"/>
      <c r="H461" s="436"/>
      <c r="I461" s="436"/>
      <c r="J461" s="436"/>
      <c r="K461" s="436"/>
      <c r="L461" s="436"/>
      <c r="M461" s="436"/>
      <c r="N461" s="436"/>
      <c r="O461" s="436"/>
      <c r="P461" s="436"/>
      <c r="Q461" s="436"/>
      <c r="R461" s="436"/>
      <c r="S461" s="436"/>
      <c r="T461" s="436"/>
      <c r="U461" s="436"/>
      <c r="V461" s="436"/>
      <c r="W461" s="436"/>
      <c r="X461" s="436"/>
      <c r="Y461" s="436"/>
      <c r="Z461" s="436"/>
      <c r="AA461" s="436"/>
      <c r="AB461" s="436"/>
      <c r="AC461" s="436"/>
      <c r="AD461" s="436"/>
      <c r="AE461" s="436"/>
    </row>
    <row r="462" spans="1:31" ht="15.75" customHeight="1" x14ac:dyDescent="0.25">
      <c r="A462" s="436"/>
      <c r="B462" s="436"/>
      <c r="C462" s="436"/>
      <c r="D462" s="436"/>
      <c r="E462" s="436"/>
      <c r="F462" s="436"/>
      <c r="G462" s="328"/>
      <c r="H462" s="436"/>
      <c r="I462" s="436"/>
      <c r="J462" s="436"/>
      <c r="K462" s="436"/>
      <c r="L462" s="436"/>
      <c r="M462" s="436"/>
      <c r="N462" s="436"/>
      <c r="O462" s="436"/>
      <c r="P462" s="436"/>
      <c r="Q462" s="436"/>
      <c r="R462" s="436"/>
      <c r="S462" s="436"/>
      <c r="T462" s="436"/>
      <c r="U462" s="436"/>
      <c r="V462" s="436"/>
      <c r="W462" s="436"/>
      <c r="X462" s="436"/>
      <c r="Y462" s="436"/>
      <c r="Z462" s="436"/>
      <c r="AA462" s="436"/>
      <c r="AB462" s="436"/>
      <c r="AC462" s="436"/>
      <c r="AD462" s="436"/>
      <c r="AE462" s="436"/>
    </row>
    <row r="463" spans="1:31" ht="15.75" customHeight="1" x14ac:dyDescent="0.25">
      <c r="A463" s="436"/>
      <c r="B463" s="436"/>
      <c r="C463" s="436"/>
      <c r="D463" s="436"/>
      <c r="E463" s="436"/>
      <c r="F463" s="436"/>
      <c r="G463" s="328"/>
      <c r="H463" s="436"/>
      <c r="I463" s="436"/>
      <c r="J463" s="436"/>
      <c r="K463" s="436"/>
      <c r="L463" s="436"/>
      <c r="M463" s="436"/>
      <c r="N463" s="436"/>
      <c r="O463" s="436"/>
      <c r="P463" s="436"/>
      <c r="Q463" s="436"/>
      <c r="R463" s="436"/>
      <c r="S463" s="436"/>
      <c r="T463" s="436"/>
      <c r="U463" s="436"/>
      <c r="V463" s="436"/>
      <c r="W463" s="436"/>
      <c r="X463" s="436"/>
      <c r="Y463" s="436"/>
      <c r="Z463" s="436"/>
      <c r="AA463" s="436"/>
      <c r="AB463" s="436"/>
      <c r="AC463" s="436"/>
      <c r="AD463" s="436"/>
      <c r="AE463" s="436"/>
    </row>
    <row r="464" spans="1:31" ht="15.75" customHeight="1" x14ac:dyDescent="0.25">
      <c r="A464" s="436"/>
      <c r="B464" s="436"/>
      <c r="C464" s="436"/>
      <c r="D464" s="436"/>
      <c r="E464" s="436"/>
      <c r="F464" s="436"/>
      <c r="G464" s="328"/>
      <c r="H464" s="436"/>
      <c r="I464" s="436"/>
      <c r="J464" s="436"/>
      <c r="K464" s="436"/>
      <c r="L464" s="436"/>
      <c r="M464" s="436"/>
      <c r="N464" s="436"/>
      <c r="O464" s="436"/>
      <c r="P464" s="436"/>
      <c r="Q464" s="436"/>
      <c r="R464" s="436"/>
      <c r="S464" s="436"/>
      <c r="T464" s="436"/>
      <c r="U464" s="436"/>
      <c r="V464" s="436"/>
      <c r="W464" s="436"/>
      <c r="X464" s="436"/>
      <c r="Y464" s="436"/>
      <c r="Z464" s="436"/>
      <c r="AA464" s="436"/>
      <c r="AB464" s="436"/>
      <c r="AC464" s="436"/>
      <c r="AD464" s="436"/>
      <c r="AE464" s="436"/>
    </row>
    <row r="465" spans="1:31" ht="15.75" customHeight="1" x14ac:dyDescent="0.25">
      <c r="A465" s="436"/>
      <c r="B465" s="436"/>
      <c r="C465" s="436"/>
      <c r="D465" s="436"/>
      <c r="E465" s="436"/>
      <c r="F465" s="436"/>
      <c r="G465" s="328"/>
      <c r="H465" s="436"/>
      <c r="I465" s="436"/>
      <c r="J465" s="436"/>
      <c r="K465" s="436"/>
      <c r="L465" s="436"/>
      <c r="M465" s="436"/>
      <c r="N465" s="436"/>
      <c r="O465" s="436"/>
      <c r="P465" s="436"/>
      <c r="Q465" s="436"/>
      <c r="R465" s="436"/>
      <c r="S465" s="436"/>
      <c r="T465" s="436"/>
      <c r="U465" s="436"/>
      <c r="V465" s="436"/>
      <c r="W465" s="436"/>
      <c r="X465" s="436"/>
      <c r="Y465" s="436"/>
      <c r="Z465" s="436"/>
      <c r="AA465" s="436"/>
      <c r="AB465" s="436"/>
      <c r="AC465" s="436"/>
      <c r="AD465" s="436"/>
      <c r="AE465" s="436"/>
    </row>
    <row r="466" spans="1:31" ht="15.75" customHeight="1" x14ac:dyDescent="0.25">
      <c r="A466" s="436"/>
      <c r="B466" s="436"/>
      <c r="C466" s="436"/>
      <c r="D466" s="436"/>
      <c r="E466" s="436"/>
      <c r="F466" s="436"/>
      <c r="G466" s="328"/>
      <c r="H466" s="436"/>
      <c r="I466" s="436"/>
      <c r="J466" s="436"/>
      <c r="K466" s="436"/>
      <c r="L466" s="436"/>
      <c r="M466" s="436"/>
      <c r="N466" s="436"/>
      <c r="O466" s="436"/>
      <c r="P466" s="436"/>
      <c r="Q466" s="436"/>
      <c r="R466" s="436"/>
      <c r="S466" s="436"/>
      <c r="T466" s="436"/>
      <c r="U466" s="436"/>
      <c r="V466" s="436"/>
      <c r="W466" s="436"/>
      <c r="X466" s="436"/>
      <c r="Y466" s="436"/>
      <c r="Z466" s="436"/>
      <c r="AA466" s="436"/>
      <c r="AB466" s="436"/>
      <c r="AC466" s="436"/>
      <c r="AD466" s="436"/>
      <c r="AE466" s="436"/>
    </row>
    <row r="467" spans="1:31" ht="15.75" customHeight="1" x14ac:dyDescent="0.25">
      <c r="A467" s="436"/>
      <c r="B467" s="436"/>
      <c r="C467" s="436"/>
      <c r="D467" s="436"/>
      <c r="E467" s="436"/>
      <c r="F467" s="436"/>
      <c r="G467" s="328"/>
      <c r="H467" s="436"/>
      <c r="I467" s="436"/>
      <c r="J467" s="436"/>
      <c r="K467" s="436"/>
      <c r="L467" s="436"/>
      <c r="M467" s="436"/>
      <c r="N467" s="436"/>
      <c r="O467" s="436"/>
      <c r="P467" s="436"/>
      <c r="Q467" s="436"/>
      <c r="R467" s="436"/>
      <c r="S467" s="436"/>
      <c r="T467" s="436"/>
      <c r="U467" s="436"/>
      <c r="V467" s="436"/>
      <c r="W467" s="436"/>
      <c r="X467" s="436"/>
      <c r="Y467" s="436"/>
      <c r="Z467" s="436"/>
      <c r="AA467" s="436"/>
      <c r="AB467" s="436"/>
      <c r="AC467" s="436"/>
      <c r="AD467" s="436"/>
      <c r="AE467" s="436"/>
    </row>
    <row r="468" spans="1:31" ht="15.75" customHeight="1" x14ac:dyDescent="0.25">
      <c r="A468" s="436"/>
      <c r="B468" s="436"/>
      <c r="C468" s="436"/>
      <c r="D468" s="436"/>
      <c r="E468" s="436"/>
      <c r="F468" s="436"/>
      <c r="G468" s="328"/>
      <c r="H468" s="436"/>
      <c r="I468" s="436"/>
      <c r="J468" s="436"/>
      <c r="K468" s="436"/>
      <c r="L468" s="436"/>
      <c r="M468" s="436"/>
      <c r="N468" s="436"/>
      <c r="O468" s="436"/>
      <c r="P468" s="436"/>
      <c r="Q468" s="436"/>
      <c r="R468" s="436"/>
      <c r="S468" s="436"/>
      <c r="T468" s="436"/>
      <c r="U468" s="436"/>
      <c r="V468" s="436"/>
      <c r="W468" s="436"/>
      <c r="X468" s="436"/>
      <c r="Y468" s="436"/>
      <c r="Z468" s="436"/>
      <c r="AA468" s="436"/>
      <c r="AB468" s="436"/>
      <c r="AC468" s="436"/>
      <c r="AD468" s="436"/>
      <c r="AE468" s="436"/>
    </row>
    <row r="469" spans="1:31" ht="15.75" customHeight="1" x14ac:dyDescent="0.25">
      <c r="A469" s="436"/>
      <c r="B469" s="436"/>
      <c r="C469" s="436"/>
      <c r="D469" s="436"/>
      <c r="E469" s="436"/>
      <c r="F469" s="436"/>
      <c r="G469" s="328"/>
      <c r="H469" s="436"/>
      <c r="I469" s="436"/>
      <c r="J469" s="436"/>
      <c r="K469" s="436"/>
      <c r="L469" s="436"/>
      <c r="M469" s="436"/>
      <c r="N469" s="436"/>
      <c r="O469" s="436"/>
      <c r="P469" s="436"/>
      <c r="Q469" s="436"/>
      <c r="R469" s="436"/>
      <c r="S469" s="436"/>
      <c r="T469" s="436"/>
      <c r="U469" s="436"/>
      <c r="V469" s="436"/>
      <c r="W469" s="436"/>
      <c r="X469" s="436"/>
      <c r="Y469" s="436"/>
      <c r="Z469" s="436"/>
      <c r="AA469" s="436"/>
      <c r="AB469" s="436"/>
      <c r="AC469" s="436"/>
      <c r="AD469" s="436"/>
      <c r="AE469" s="436"/>
    </row>
    <row r="470" spans="1:31" ht="15.75" customHeight="1" x14ac:dyDescent="0.25">
      <c r="A470" s="436"/>
      <c r="B470" s="436"/>
      <c r="C470" s="436"/>
      <c r="D470" s="436"/>
      <c r="E470" s="436"/>
      <c r="F470" s="436"/>
      <c r="G470" s="328"/>
      <c r="H470" s="436"/>
      <c r="I470" s="436"/>
      <c r="J470" s="436"/>
      <c r="K470" s="436"/>
      <c r="L470" s="436"/>
      <c r="M470" s="436"/>
      <c r="N470" s="436"/>
      <c r="O470" s="436"/>
      <c r="P470" s="436"/>
      <c r="Q470" s="436"/>
      <c r="R470" s="436"/>
      <c r="S470" s="436"/>
      <c r="T470" s="436"/>
      <c r="U470" s="436"/>
      <c r="V470" s="436"/>
      <c r="W470" s="436"/>
      <c r="X470" s="436"/>
      <c r="Y470" s="436"/>
      <c r="Z470" s="436"/>
      <c r="AA470" s="436"/>
      <c r="AB470" s="436"/>
      <c r="AC470" s="436"/>
      <c r="AD470" s="436"/>
      <c r="AE470" s="436"/>
    </row>
    <row r="471" spans="1:31" ht="15.75" customHeight="1" x14ac:dyDescent="0.25">
      <c r="A471" s="436"/>
      <c r="B471" s="436"/>
      <c r="C471" s="436"/>
      <c r="D471" s="436"/>
      <c r="E471" s="436"/>
      <c r="F471" s="436"/>
      <c r="G471" s="328"/>
      <c r="H471" s="436"/>
      <c r="I471" s="436"/>
      <c r="J471" s="436"/>
      <c r="K471" s="436"/>
      <c r="L471" s="436"/>
      <c r="M471" s="436"/>
      <c r="N471" s="436"/>
      <c r="O471" s="436"/>
      <c r="P471" s="436"/>
      <c r="Q471" s="436"/>
      <c r="R471" s="436"/>
      <c r="S471" s="436"/>
      <c r="T471" s="436"/>
      <c r="U471" s="436"/>
      <c r="V471" s="436"/>
      <c r="W471" s="436"/>
      <c r="X471" s="436"/>
      <c r="Y471" s="436"/>
      <c r="Z471" s="436"/>
      <c r="AA471" s="436"/>
      <c r="AB471" s="436"/>
      <c r="AC471" s="436"/>
      <c r="AD471" s="436"/>
      <c r="AE471" s="436"/>
    </row>
    <row r="472" spans="1:31" ht="15.75" customHeight="1" x14ac:dyDescent="0.25">
      <c r="A472" s="436"/>
      <c r="B472" s="436"/>
      <c r="C472" s="436"/>
      <c r="D472" s="436"/>
      <c r="E472" s="436"/>
      <c r="F472" s="436"/>
      <c r="G472" s="328"/>
      <c r="H472" s="436"/>
      <c r="I472" s="436"/>
      <c r="J472" s="436"/>
      <c r="K472" s="436"/>
      <c r="L472" s="436"/>
      <c r="M472" s="436"/>
      <c r="N472" s="436"/>
      <c r="O472" s="436"/>
      <c r="P472" s="436"/>
      <c r="Q472" s="436"/>
      <c r="R472" s="436"/>
      <c r="S472" s="436"/>
      <c r="T472" s="436"/>
      <c r="U472" s="436"/>
      <c r="V472" s="436"/>
      <c r="W472" s="436"/>
      <c r="X472" s="436"/>
      <c r="Y472" s="436"/>
      <c r="Z472" s="436"/>
      <c r="AA472" s="436"/>
      <c r="AB472" s="436"/>
      <c r="AC472" s="436"/>
      <c r="AD472" s="436"/>
      <c r="AE472" s="436"/>
    </row>
    <row r="473" spans="1:31" ht="15.75" customHeight="1" x14ac:dyDescent="0.25">
      <c r="A473" s="436"/>
      <c r="B473" s="436"/>
      <c r="C473" s="436"/>
      <c r="D473" s="436"/>
      <c r="E473" s="436"/>
      <c r="F473" s="436"/>
      <c r="G473" s="328"/>
      <c r="H473" s="436"/>
      <c r="I473" s="436"/>
      <c r="J473" s="436"/>
      <c r="K473" s="436"/>
      <c r="L473" s="436"/>
      <c r="M473" s="436"/>
      <c r="N473" s="436"/>
      <c r="O473" s="436"/>
      <c r="P473" s="436"/>
      <c r="Q473" s="436"/>
      <c r="R473" s="436"/>
      <c r="S473" s="436"/>
      <c r="T473" s="436"/>
      <c r="U473" s="436"/>
      <c r="V473" s="436"/>
      <c r="W473" s="436"/>
      <c r="X473" s="436"/>
      <c r="Y473" s="436"/>
      <c r="Z473" s="436"/>
      <c r="AA473" s="436"/>
      <c r="AB473" s="436"/>
      <c r="AC473" s="436"/>
      <c r="AD473" s="436"/>
      <c r="AE473" s="436"/>
    </row>
    <row r="474" spans="1:31" ht="15.75" customHeight="1" x14ac:dyDescent="0.25">
      <c r="A474" s="436"/>
      <c r="B474" s="436"/>
      <c r="C474" s="436"/>
      <c r="D474" s="436"/>
      <c r="E474" s="436"/>
      <c r="F474" s="436"/>
      <c r="G474" s="328"/>
      <c r="H474" s="436"/>
      <c r="I474" s="436"/>
      <c r="J474" s="436"/>
      <c r="K474" s="436"/>
      <c r="L474" s="436"/>
      <c r="M474" s="436"/>
      <c r="N474" s="436"/>
      <c r="O474" s="436"/>
      <c r="P474" s="436"/>
      <c r="Q474" s="436"/>
      <c r="R474" s="436"/>
      <c r="S474" s="436"/>
      <c r="T474" s="436"/>
      <c r="U474" s="436"/>
      <c r="V474" s="436"/>
      <c r="W474" s="436"/>
      <c r="X474" s="436"/>
      <c r="Y474" s="436"/>
      <c r="Z474" s="436"/>
      <c r="AA474" s="436"/>
      <c r="AB474" s="436"/>
      <c r="AC474" s="436"/>
      <c r="AD474" s="436"/>
      <c r="AE474" s="436"/>
    </row>
    <row r="475" spans="1:31" ht="15.75" customHeight="1" x14ac:dyDescent="0.25">
      <c r="A475" s="436"/>
      <c r="B475" s="436"/>
      <c r="C475" s="436"/>
      <c r="D475" s="436"/>
      <c r="E475" s="436"/>
      <c r="F475" s="436"/>
      <c r="G475" s="328"/>
      <c r="H475" s="436"/>
      <c r="I475" s="436"/>
      <c r="J475" s="436"/>
      <c r="K475" s="436"/>
      <c r="L475" s="436"/>
      <c r="M475" s="436"/>
      <c r="N475" s="436"/>
      <c r="O475" s="436"/>
      <c r="P475" s="436"/>
      <c r="Q475" s="436"/>
      <c r="R475" s="436"/>
      <c r="S475" s="436"/>
      <c r="T475" s="436"/>
      <c r="U475" s="436"/>
      <c r="V475" s="436"/>
      <c r="W475" s="436"/>
      <c r="X475" s="436"/>
      <c r="Y475" s="436"/>
      <c r="Z475" s="436"/>
      <c r="AA475" s="436"/>
      <c r="AB475" s="436"/>
      <c r="AC475" s="436"/>
      <c r="AD475" s="436"/>
      <c r="AE475" s="436"/>
    </row>
    <row r="476" spans="1:31" ht="15.75" customHeight="1" x14ac:dyDescent="0.25">
      <c r="A476" s="436"/>
      <c r="B476" s="436"/>
      <c r="C476" s="436"/>
      <c r="D476" s="436"/>
      <c r="E476" s="436"/>
      <c r="F476" s="436"/>
      <c r="G476" s="328"/>
      <c r="H476" s="436"/>
      <c r="I476" s="436"/>
      <c r="J476" s="436"/>
      <c r="K476" s="436"/>
      <c r="L476" s="436"/>
      <c r="M476" s="436"/>
      <c r="N476" s="436"/>
      <c r="O476" s="436"/>
      <c r="P476" s="436"/>
      <c r="Q476" s="436"/>
      <c r="R476" s="436"/>
      <c r="S476" s="436"/>
      <c r="T476" s="436"/>
      <c r="U476" s="436"/>
      <c r="V476" s="436"/>
      <c r="W476" s="436"/>
      <c r="X476" s="436"/>
      <c r="Y476" s="436"/>
      <c r="Z476" s="436"/>
      <c r="AA476" s="436"/>
      <c r="AB476" s="436"/>
      <c r="AC476" s="436"/>
      <c r="AD476" s="436"/>
      <c r="AE476" s="436"/>
    </row>
    <row r="477" spans="1:31" ht="15.75" customHeight="1" x14ac:dyDescent="0.25">
      <c r="A477" s="436"/>
      <c r="B477" s="436"/>
      <c r="C477" s="436"/>
      <c r="D477" s="436"/>
      <c r="E477" s="436"/>
      <c r="F477" s="436"/>
      <c r="G477" s="328"/>
      <c r="H477" s="436"/>
      <c r="I477" s="436"/>
      <c r="J477" s="436"/>
      <c r="K477" s="436"/>
      <c r="L477" s="436"/>
      <c r="M477" s="436"/>
      <c r="N477" s="436"/>
      <c r="O477" s="436"/>
      <c r="P477" s="436"/>
      <c r="Q477" s="436"/>
      <c r="R477" s="436"/>
      <c r="S477" s="436"/>
      <c r="T477" s="436"/>
      <c r="U477" s="436"/>
      <c r="V477" s="436"/>
      <c r="W477" s="436"/>
      <c r="X477" s="436"/>
      <c r="Y477" s="436"/>
      <c r="Z477" s="436"/>
      <c r="AA477" s="436"/>
      <c r="AB477" s="436"/>
      <c r="AC477" s="436"/>
      <c r="AD477" s="436"/>
      <c r="AE477" s="436"/>
    </row>
    <row r="478" spans="1:31" ht="15.75" customHeight="1" x14ac:dyDescent="0.25">
      <c r="A478" s="436"/>
      <c r="B478" s="436"/>
      <c r="C478" s="436"/>
      <c r="D478" s="436"/>
      <c r="E478" s="436"/>
      <c r="F478" s="436"/>
      <c r="G478" s="328"/>
      <c r="H478" s="436"/>
      <c r="I478" s="436"/>
      <c r="J478" s="436"/>
      <c r="K478" s="436"/>
      <c r="L478" s="436"/>
      <c r="M478" s="436"/>
      <c r="N478" s="436"/>
      <c r="O478" s="436"/>
      <c r="P478" s="436"/>
      <c r="Q478" s="436"/>
      <c r="R478" s="436"/>
      <c r="S478" s="436"/>
      <c r="T478" s="436"/>
      <c r="U478" s="436"/>
      <c r="V478" s="436"/>
      <c r="W478" s="436"/>
      <c r="X478" s="436"/>
      <c r="Y478" s="436"/>
      <c r="Z478" s="436"/>
      <c r="AA478" s="436"/>
      <c r="AB478" s="436"/>
      <c r="AC478" s="436"/>
      <c r="AD478" s="436"/>
      <c r="AE478" s="436"/>
    </row>
    <row r="479" spans="1:31" ht="15.75" customHeight="1" x14ac:dyDescent="0.25">
      <c r="A479" s="436"/>
      <c r="B479" s="436"/>
      <c r="C479" s="436"/>
      <c r="D479" s="436"/>
      <c r="E479" s="436"/>
      <c r="F479" s="436"/>
      <c r="G479" s="328"/>
      <c r="H479" s="436"/>
      <c r="I479" s="436"/>
      <c r="J479" s="436"/>
      <c r="K479" s="436"/>
      <c r="L479" s="436"/>
      <c r="M479" s="436"/>
      <c r="N479" s="436"/>
      <c r="O479" s="436"/>
      <c r="P479" s="436"/>
      <c r="Q479" s="436"/>
      <c r="R479" s="436"/>
      <c r="S479" s="436"/>
      <c r="T479" s="436"/>
      <c r="U479" s="436"/>
      <c r="V479" s="436"/>
      <c r="W479" s="436"/>
      <c r="X479" s="436"/>
      <c r="Y479" s="436"/>
      <c r="Z479" s="436"/>
      <c r="AA479" s="436"/>
      <c r="AB479" s="436"/>
      <c r="AC479" s="436"/>
      <c r="AD479" s="436"/>
      <c r="AE479" s="436"/>
    </row>
    <row r="480" spans="1:31" ht="15.75" customHeight="1" x14ac:dyDescent="0.25">
      <c r="A480" s="436"/>
      <c r="B480" s="436"/>
      <c r="C480" s="436"/>
      <c r="D480" s="436"/>
      <c r="E480" s="436"/>
      <c r="F480" s="436"/>
      <c r="G480" s="328"/>
      <c r="H480" s="436"/>
      <c r="I480" s="436"/>
      <c r="J480" s="436"/>
      <c r="K480" s="436"/>
      <c r="L480" s="436"/>
      <c r="M480" s="436"/>
      <c r="N480" s="436"/>
      <c r="O480" s="436"/>
      <c r="P480" s="436"/>
      <c r="Q480" s="436"/>
      <c r="R480" s="436"/>
      <c r="S480" s="436"/>
      <c r="T480" s="436"/>
      <c r="U480" s="436"/>
      <c r="V480" s="436"/>
      <c r="W480" s="436"/>
      <c r="X480" s="436"/>
      <c r="Y480" s="436"/>
      <c r="Z480" s="436"/>
      <c r="AA480" s="436"/>
      <c r="AB480" s="436"/>
      <c r="AC480" s="436"/>
      <c r="AD480" s="436"/>
      <c r="AE480" s="436"/>
    </row>
    <row r="481" spans="1:31" ht="15.75" customHeight="1" x14ac:dyDescent="0.25">
      <c r="A481" s="436"/>
      <c r="B481" s="436"/>
      <c r="C481" s="436"/>
      <c r="D481" s="436"/>
      <c r="E481" s="436"/>
      <c r="F481" s="436"/>
      <c r="G481" s="328"/>
      <c r="H481" s="436"/>
      <c r="I481" s="436"/>
      <c r="J481" s="436"/>
      <c r="K481" s="436"/>
      <c r="L481" s="436"/>
      <c r="M481" s="436"/>
      <c r="N481" s="436"/>
      <c r="O481" s="436"/>
      <c r="P481" s="436"/>
      <c r="Q481" s="436"/>
      <c r="R481" s="436"/>
      <c r="S481" s="436"/>
      <c r="T481" s="436"/>
      <c r="U481" s="436"/>
      <c r="V481" s="436"/>
      <c r="W481" s="436"/>
      <c r="X481" s="436"/>
      <c r="Y481" s="436"/>
      <c r="Z481" s="436"/>
      <c r="AA481" s="436"/>
      <c r="AB481" s="436"/>
      <c r="AC481" s="436"/>
      <c r="AD481" s="436"/>
      <c r="AE481" s="436"/>
    </row>
    <row r="482" spans="1:31" ht="15.75" customHeight="1" x14ac:dyDescent="0.25">
      <c r="A482" s="436"/>
      <c r="B482" s="436"/>
      <c r="C482" s="436"/>
      <c r="D482" s="436"/>
      <c r="E482" s="436"/>
      <c r="F482" s="436"/>
      <c r="G482" s="328"/>
      <c r="H482" s="436"/>
      <c r="I482" s="436"/>
      <c r="J482" s="436"/>
      <c r="K482" s="436"/>
      <c r="L482" s="436"/>
      <c r="M482" s="436"/>
      <c r="N482" s="436"/>
      <c r="O482" s="436"/>
      <c r="P482" s="436"/>
      <c r="Q482" s="436"/>
      <c r="R482" s="436"/>
      <c r="S482" s="436"/>
      <c r="T482" s="436"/>
      <c r="U482" s="436"/>
      <c r="V482" s="436"/>
      <c r="W482" s="436"/>
      <c r="X482" s="436"/>
      <c r="Y482" s="436"/>
      <c r="Z482" s="436"/>
      <c r="AA482" s="436"/>
      <c r="AB482" s="436"/>
      <c r="AC482" s="436"/>
      <c r="AD482" s="436"/>
      <c r="AE482" s="436"/>
    </row>
    <row r="483" spans="1:31" ht="15.75" customHeight="1" x14ac:dyDescent="0.25">
      <c r="A483" s="436"/>
      <c r="B483" s="436"/>
      <c r="C483" s="436"/>
      <c r="D483" s="436"/>
      <c r="E483" s="436"/>
      <c r="F483" s="436"/>
      <c r="G483" s="328"/>
      <c r="H483" s="436"/>
      <c r="I483" s="436"/>
      <c r="J483" s="436"/>
      <c r="K483" s="436"/>
      <c r="L483" s="436"/>
      <c r="M483" s="436"/>
      <c r="N483" s="436"/>
      <c r="O483" s="436"/>
      <c r="P483" s="436"/>
      <c r="Q483" s="436"/>
      <c r="R483" s="436"/>
      <c r="S483" s="436"/>
      <c r="T483" s="436"/>
      <c r="U483" s="436"/>
      <c r="V483" s="436"/>
      <c r="W483" s="436"/>
      <c r="X483" s="436"/>
      <c r="Y483" s="436"/>
      <c r="Z483" s="436"/>
      <c r="AA483" s="436"/>
      <c r="AB483" s="436"/>
      <c r="AC483" s="436"/>
      <c r="AD483" s="436"/>
      <c r="AE483" s="436"/>
    </row>
    <row r="484" spans="1:31" ht="15.75" customHeight="1" x14ac:dyDescent="0.25">
      <c r="A484" s="436"/>
      <c r="B484" s="436"/>
      <c r="C484" s="436"/>
      <c r="D484" s="436"/>
      <c r="E484" s="436"/>
      <c r="F484" s="436"/>
      <c r="G484" s="328"/>
      <c r="H484" s="436"/>
      <c r="I484" s="436"/>
      <c r="J484" s="436"/>
      <c r="K484" s="436"/>
      <c r="L484" s="436"/>
      <c r="M484" s="436"/>
      <c r="N484" s="436"/>
      <c r="O484" s="436"/>
      <c r="P484" s="436"/>
      <c r="Q484" s="436"/>
      <c r="R484" s="436"/>
      <c r="S484" s="436"/>
      <c r="T484" s="436"/>
      <c r="U484" s="436"/>
      <c r="V484" s="436"/>
      <c r="W484" s="436"/>
      <c r="X484" s="436"/>
      <c r="Y484" s="436"/>
      <c r="Z484" s="436"/>
      <c r="AA484" s="436"/>
      <c r="AB484" s="436"/>
      <c r="AC484" s="436"/>
      <c r="AD484" s="436"/>
      <c r="AE484" s="436"/>
    </row>
    <row r="485" spans="1:31" ht="15.75" customHeight="1" x14ac:dyDescent="0.25">
      <c r="A485" s="436"/>
      <c r="B485" s="436"/>
      <c r="C485" s="436"/>
      <c r="D485" s="436"/>
      <c r="E485" s="436"/>
      <c r="F485" s="436"/>
      <c r="G485" s="328"/>
      <c r="H485" s="436"/>
      <c r="I485" s="436"/>
      <c r="J485" s="436"/>
      <c r="K485" s="436"/>
      <c r="L485" s="436"/>
      <c r="M485" s="436"/>
      <c r="N485" s="436"/>
      <c r="O485" s="436"/>
      <c r="P485" s="436"/>
      <c r="Q485" s="436"/>
      <c r="R485" s="436"/>
      <c r="S485" s="436"/>
      <c r="T485" s="436"/>
      <c r="U485" s="436"/>
      <c r="V485" s="436"/>
      <c r="W485" s="436"/>
      <c r="X485" s="436"/>
      <c r="Y485" s="436"/>
      <c r="Z485" s="436"/>
      <c r="AA485" s="436"/>
      <c r="AB485" s="436"/>
      <c r="AC485" s="436"/>
      <c r="AD485" s="436"/>
      <c r="AE485" s="436"/>
    </row>
    <row r="486" spans="1:31" ht="15.75" customHeight="1" x14ac:dyDescent="0.25">
      <c r="A486" s="436"/>
      <c r="B486" s="436"/>
      <c r="C486" s="436"/>
      <c r="D486" s="436"/>
      <c r="E486" s="436"/>
      <c r="F486" s="436"/>
      <c r="G486" s="328"/>
      <c r="H486" s="436"/>
      <c r="I486" s="436"/>
      <c r="J486" s="436"/>
      <c r="K486" s="436"/>
      <c r="L486" s="436"/>
      <c r="M486" s="436"/>
      <c r="N486" s="436"/>
      <c r="O486" s="436"/>
      <c r="P486" s="436"/>
      <c r="Q486" s="436"/>
      <c r="R486" s="436"/>
      <c r="S486" s="436"/>
      <c r="T486" s="436"/>
      <c r="U486" s="436"/>
      <c r="V486" s="436"/>
      <c r="W486" s="436"/>
      <c r="X486" s="436"/>
      <c r="Y486" s="436"/>
      <c r="Z486" s="436"/>
      <c r="AA486" s="436"/>
      <c r="AB486" s="436"/>
      <c r="AC486" s="436"/>
      <c r="AD486" s="436"/>
      <c r="AE486" s="436"/>
    </row>
    <row r="487" spans="1:31" ht="15.75" customHeight="1" x14ac:dyDescent="0.25">
      <c r="A487" s="436"/>
      <c r="B487" s="436"/>
      <c r="C487" s="436"/>
      <c r="D487" s="436"/>
      <c r="E487" s="436"/>
      <c r="F487" s="436"/>
      <c r="G487" s="328"/>
      <c r="H487" s="436"/>
      <c r="I487" s="436"/>
      <c r="J487" s="436"/>
      <c r="K487" s="436"/>
      <c r="L487" s="436"/>
      <c r="M487" s="436"/>
      <c r="N487" s="436"/>
      <c r="O487" s="436"/>
      <c r="P487" s="436"/>
      <c r="Q487" s="436"/>
      <c r="R487" s="436"/>
      <c r="S487" s="436"/>
      <c r="T487" s="436"/>
      <c r="U487" s="436"/>
      <c r="V487" s="436"/>
      <c r="W487" s="436"/>
      <c r="X487" s="436"/>
      <c r="Y487" s="436"/>
      <c r="Z487" s="436"/>
      <c r="AA487" s="436"/>
      <c r="AB487" s="436"/>
      <c r="AC487" s="436"/>
      <c r="AD487" s="436"/>
      <c r="AE487" s="436"/>
    </row>
    <row r="488" spans="1:31" ht="15.75" customHeight="1" x14ac:dyDescent="0.25">
      <c r="A488" s="436"/>
      <c r="B488" s="436"/>
      <c r="C488" s="436"/>
      <c r="D488" s="436"/>
      <c r="E488" s="436"/>
      <c r="F488" s="436"/>
      <c r="G488" s="328"/>
      <c r="H488" s="436"/>
      <c r="I488" s="436"/>
      <c r="J488" s="436"/>
      <c r="K488" s="436"/>
      <c r="L488" s="436"/>
      <c r="M488" s="436"/>
      <c r="N488" s="436"/>
      <c r="O488" s="436"/>
      <c r="P488" s="436"/>
      <c r="Q488" s="436"/>
      <c r="R488" s="436"/>
      <c r="S488" s="436"/>
      <c r="T488" s="436"/>
      <c r="U488" s="436"/>
      <c r="V488" s="436"/>
      <c r="W488" s="436"/>
      <c r="X488" s="436"/>
      <c r="Y488" s="436"/>
      <c r="Z488" s="436"/>
      <c r="AA488" s="436"/>
      <c r="AB488" s="436"/>
      <c r="AC488" s="436"/>
      <c r="AD488" s="436"/>
      <c r="AE488" s="436"/>
    </row>
    <row r="489" spans="1:31" ht="15.75" customHeight="1" x14ac:dyDescent="0.25">
      <c r="A489" s="436"/>
      <c r="B489" s="436"/>
      <c r="C489" s="436"/>
      <c r="D489" s="436"/>
      <c r="E489" s="436"/>
      <c r="F489" s="436"/>
      <c r="G489" s="328"/>
      <c r="H489" s="436"/>
      <c r="I489" s="436"/>
      <c r="J489" s="436"/>
      <c r="K489" s="436"/>
      <c r="L489" s="436"/>
      <c r="M489" s="436"/>
      <c r="N489" s="436"/>
      <c r="O489" s="436"/>
      <c r="P489" s="436"/>
      <c r="Q489" s="436"/>
      <c r="R489" s="436"/>
      <c r="S489" s="436"/>
      <c r="T489" s="436"/>
      <c r="U489" s="436"/>
      <c r="V489" s="436"/>
      <c r="W489" s="436"/>
      <c r="X489" s="436"/>
      <c r="Y489" s="436"/>
      <c r="Z489" s="436"/>
      <c r="AA489" s="436"/>
      <c r="AB489" s="436"/>
      <c r="AC489" s="436"/>
      <c r="AD489" s="436"/>
      <c r="AE489" s="436"/>
    </row>
    <row r="490" spans="1:31" ht="15.75" customHeight="1" x14ac:dyDescent="0.25">
      <c r="A490" s="436"/>
      <c r="B490" s="436"/>
      <c r="C490" s="436"/>
      <c r="D490" s="436"/>
      <c r="E490" s="436"/>
      <c r="F490" s="436"/>
      <c r="G490" s="328"/>
      <c r="H490" s="436"/>
      <c r="I490" s="436"/>
      <c r="J490" s="436"/>
      <c r="K490" s="436"/>
      <c r="L490" s="436"/>
      <c r="M490" s="436"/>
      <c r="N490" s="436"/>
      <c r="O490" s="436"/>
      <c r="P490" s="436"/>
      <c r="Q490" s="436"/>
      <c r="R490" s="436"/>
      <c r="S490" s="436"/>
      <c r="T490" s="436"/>
      <c r="U490" s="436"/>
      <c r="V490" s="436"/>
      <c r="W490" s="436"/>
      <c r="X490" s="436"/>
      <c r="Y490" s="436"/>
      <c r="Z490" s="436"/>
      <c r="AA490" s="436"/>
      <c r="AB490" s="436"/>
      <c r="AC490" s="436"/>
      <c r="AD490" s="436"/>
      <c r="AE490" s="436"/>
    </row>
    <row r="491" spans="1:31" ht="15.75" customHeight="1" x14ac:dyDescent="0.25">
      <c r="A491" s="436"/>
      <c r="B491" s="436"/>
      <c r="C491" s="436"/>
      <c r="D491" s="436"/>
      <c r="E491" s="436"/>
      <c r="F491" s="436"/>
      <c r="G491" s="328"/>
      <c r="H491" s="436"/>
      <c r="I491" s="436"/>
      <c r="J491" s="436"/>
      <c r="K491" s="436"/>
      <c r="L491" s="436"/>
      <c r="M491" s="436"/>
      <c r="N491" s="436"/>
      <c r="O491" s="436"/>
      <c r="P491" s="436"/>
      <c r="Q491" s="436"/>
      <c r="R491" s="436"/>
      <c r="S491" s="436"/>
      <c r="T491" s="436"/>
      <c r="U491" s="436"/>
      <c r="V491" s="436"/>
      <c r="W491" s="436"/>
      <c r="X491" s="436"/>
      <c r="Y491" s="436"/>
      <c r="Z491" s="436"/>
      <c r="AA491" s="436"/>
      <c r="AB491" s="436"/>
      <c r="AC491" s="436"/>
      <c r="AD491" s="436"/>
      <c r="AE491" s="436"/>
    </row>
    <row r="492" spans="1:31" ht="15.75" customHeight="1" x14ac:dyDescent="0.25">
      <c r="A492" s="436"/>
      <c r="B492" s="436"/>
      <c r="C492" s="436"/>
      <c r="D492" s="436"/>
      <c r="E492" s="436"/>
      <c r="F492" s="436"/>
      <c r="G492" s="328"/>
      <c r="H492" s="436"/>
      <c r="I492" s="436"/>
      <c r="J492" s="436"/>
      <c r="K492" s="436"/>
      <c r="L492" s="436"/>
      <c r="M492" s="436"/>
      <c r="N492" s="436"/>
      <c r="O492" s="436"/>
      <c r="P492" s="436"/>
      <c r="Q492" s="436"/>
      <c r="R492" s="436"/>
      <c r="S492" s="436"/>
      <c r="T492" s="436"/>
      <c r="U492" s="436"/>
      <c r="V492" s="436"/>
      <c r="W492" s="436"/>
      <c r="X492" s="436"/>
      <c r="Y492" s="436"/>
      <c r="Z492" s="436"/>
      <c r="AA492" s="436"/>
      <c r="AB492" s="436"/>
      <c r="AC492" s="436"/>
      <c r="AD492" s="436"/>
      <c r="AE492" s="436"/>
    </row>
    <row r="493" spans="1:31" ht="15.75" customHeight="1" x14ac:dyDescent="0.25">
      <c r="A493" s="436"/>
      <c r="B493" s="436"/>
      <c r="C493" s="436"/>
      <c r="D493" s="436"/>
      <c r="E493" s="436"/>
      <c r="F493" s="436"/>
      <c r="G493" s="328"/>
      <c r="H493" s="436"/>
      <c r="I493" s="436"/>
      <c r="J493" s="436"/>
      <c r="K493" s="436"/>
      <c r="L493" s="436"/>
      <c r="M493" s="436"/>
      <c r="N493" s="436"/>
      <c r="O493" s="436"/>
      <c r="P493" s="436"/>
      <c r="Q493" s="436"/>
      <c r="R493" s="436"/>
      <c r="S493" s="436"/>
      <c r="T493" s="436"/>
      <c r="U493" s="436"/>
      <c r="V493" s="436"/>
      <c r="W493" s="436"/>
      <c r="X493" s="436"/>
      <c r="Y493" s="436"/>
      <c r="Z493" s="436"/>
      <c r="AA493" s="436"/>
      <c r="AB493" s="436"/>
      <c r="AC493" s="436"/>
      <c r="AD493" s="436"/>
      <c r="AE493" s="436"/>
    </row>
    <row r="494" spans="1:31" ht="15.75" customHeight="1" x14ac:dyDescent="0.25">
      <c r="A494" s="436"/>
      <c r="B494" s="436"/>
      <c r="C494" s="436"/>
      <c r="D494" s="436"/>
      <c r="E494" s="436"/>
      <c r="F494" s="436"/>
      <c r="G494" s="328"/>
      <c r="H494" s="436"/>
      <c r="I494" s="436"/>
      <c r="J494" s="436"/>
      <c r="K494" s="436"/>
      <c r="L494" s="436"/>
      <c r="M494" s="436"/>
      <c r="N494" s="436"/>
      <c r="O494" s="436"/>
      <c r="P494" s="436"/>
      <c r="Q494" s="436"/>
      <c r="R494" s="436"/>
      <c r="S494" s="436"/>
      <c r="T494" s="436"/>
      <c r="U494" s="436"/>
      <c r="V494" s="436"/>
      <c r="W494" s="436"/>
      <c r="X494" s="436"/>
      <c r="Y494" s="436"/>
      <c r="Z494" s="436"/>
      <c r="AA494" s="436"/>
      <c r="AB494" s="436"/>
      <c r="AC494" s="436"/>
      <c r="AD494" s="436"/>
      <c r="AE494" s="436"/>
    </row>
    <row r="495" spans="1:31" ht="15.75" customHeight="1" x14ac:dyDescent="0.25">
      <c r="A495" s="436"/>
      <c r="B495" s="436"/>
      <c r="C495" s="436"/>
      <c r="D495" s="436"/>
      <c r="E495" s="436"/>
      <c r="F495" s="436"/>
      <c r="G495" s="328"/>
      <c r="H495" s="436"/>
      <c r="I495" s="436"/>
      <c r="J495" s="436"/>
      <c r="K495" s="436"/>
      <c r="L495" s="436"/>
      <c r="M495" s="436"/>
      <c r="N495" s="436"/>
      <c r="O495" s="436"/>
      <c r="P495" s="436"/>
      <c r="Q495" s="436"/>
      <c r="R495" s="436"/>
      <c r="S495" s="436"/>
      <c r="T495" s="436"/>
      <c r="U495" s="436"/>
      <c r="V495" s="436"/>
      <c r="W495" s="436"/>
      <c r="X495" s="436"/>
      <c r="Y495" s="436"/>
      <c r="Z495" s="436"/>
      <c r="AA495" s="436"/>
      <c r="AB495" s="436"/>
      <c r="AC495" s="436"/>
      <c r="AD495" s="436"/>
      <c r="AE495" s="436"/>
    </row>
    <row r="496" spans="1:31" ht="15.75" customHeight="1" x14ac:dyDescent="0.25">
      <c r="A496" s="436"/>
      <c r="B496" s="436"/>
      <c r="C496" s="436"/>
      <c r="D496" s="436"/>
      <c r="E496" s="436"/>
      <c r="F496" s="436"/>
      <c r="G496" s="328"/>
      <c r="H496" s="436"/>
      <c r="I496" s="436"/>
      <c r="J496" s="436"/>
      <c r="K496" s="436"/>
      <c r="L496" s="436"/>
      <c r="M496" s="436"/>
      <c r="N496" s="436"/>
      <c r="O496" s="436"/>
      <c r="P496" s="436"/>
      <c r="Q496" s="436"/>
      <c r="R496" s="436"/>
      <c r="S496" s="436"/>
      <c r="T496" s="436"/>
      <c r="U496" s="436"/>
      <c r="V496" s="436"/>
      <c r="W496" s="436"/>
      <c r="X496" s="436"/>
      <c r="Y496" s="436"/>
      <c r="Z496" s="436"/>
      <c r="AA496" s="436"/>
      <c r="AB496" s="436"/>
      <c r="AC496" s="436"/>
      <c r="AD496" s="436"/>
      <c r="AE496" s="436"/>
    </row>
    <row r="497" spans="1:31" ht="15.75" customHeight="1" x14ac:dyDescent="0.25">
      <c r="A497" s="436"/>
      <c r="B497" s="436"/>
      <c r="C497" s="436"/>
      <c r="D497" s="436"/>
      <c r="E497" s="436"/>
      <c r="F497" s="436"/>
      <c r="G497" s="328"/>
      <c r="H497" s="436"/>
      <c r="I497" s="436"/>
      <c r="J497" s="436"/>
      <c r="K497" s="436"/>
      <c r="L497" s="436"/>
      <c r="M497" s="436"/>
      <c r="N497" s="436"/>
      <c r="O497" s="436"/>
      <c r="P497" s="436"/>
      <c r="Q497" s="436"/>
      <c r="R497" s="436"/>
      <c r="S497" s="436"/>
      <c r="T497" s="436"/>
      <c r="U497" s="436"/>
      <c r="V497" s="436"/>
      <c r="W497" s="436"/>
      <c r="X497" s="436"/>
      <c r="Y497" s="436"/>
      <c r="Z497" s="436"/>
      <c r="AA497" s="436"/>
      <c r="AB497" s="436"/>
      <c r="AC497" s="436"/>
      <c r="AD497" s="436"/>
      <c r="AE497" s="436"/>
    </row>
    <row r="498" spans="1:31" ht="15.75" customHeight="1" x14ac:dyDescent="0.25">
      <c r="A498" s="436"/>
      <c r="B498" s="436"/>
      <c r="C498" s="436"/>
      <c r="D498" s="436"/>
      <c r="E498" s="436"/>
      <c r="F498" s="436"/>
      <c r="G498" s="328"/>
      <c r="H498" s="436"/>
      <c r="I498" s="436"/>
      <c r="J498" s="436"/>
      <c r="K498" s="436"/>
      <c r="L498" s="436"/>
      <c r="M498" s="436"/>
      <c r="N498" s="436"/>
      <c r="O498" s="436"/>
      <c r="P498" s="436"/>
      <c r="Q498" s="436"/>
      <c r="R498" s="436"/>
      <c r="S498" s="436"/>
      <c r="T498" s="436"/>
      <c r="U498" s="436"/>
      <c r="V498" s="436"/>
      <c r="W498" s="436"/>
      <c r="X498" s="436"/>
      <c r="Y498" s="436"/>
      <c r="Z498" s="436"/>
      <c r="AA498" s="436"/>
      <c r="AB498" s="436"/>
      <c r="AC498" s="436"/>
      <c r="AD498" s="436"/>
      <c r="AE498" s="436"/>
    </row>
    <row r="499" spans="1:31" ht="15.75" customHeight="1" x14ac:dyDescent="0.25">
      <c r="A499" s="436"/>
      <c r="B499" s="436"/>
      <c r="C499" s="436"/>
      <c r="D499" s="436"/>
      <c r="E499" s="436"/>
      <c r="F499" s="436"/>
      <c r="G499" s="328"/>
      <c r="H499" s="436"/>
      <c r="I499" s="436"/>
      <c r="J499" s="436"/>
      <c r="K499" s="436"/>
      <c r="L499" s="436"/>
      <c r="M499" s="436"/>
      <c r="N499" s="436"/>
      <c r="O499" s="436"/>
      <c r="P499" s="436"/>
      <c r="Q499" s="436"/>
      <c r="R499" s="436"/>
      <c r="S499" s="436"/>
      <c r="T499" s="436"/>
      <c r="U499" s="436"/>
      <c r="V499" s="436"/>
      <c r="W499" s="436"/>
      <c r="X499" s="436"/>
      <c r="Y499" s="436"/>
      <c r="Z499" s="436"/>
      <c r="AA499" s="436"/>
      <c r="AB499" s="436"/>
      <c r="AC499" s="436"/>
      <c r="AD499" s="436"/>
      <c r="AE499" s="436"/>
    </row>
    <row r="500" spans="1:31" ht="15.75" customHeight="1" x14ac:dyDescent="0.25">
      <c r="A500" s="436"/>
      <c r="B500" s="436"/>
      <c r="C500" s="436"/>
      <c r="D500" s="436"/>
      <c r="E500" s="436"/>
      <c r="F500" s="436"/>
      <c r="G500" s="328"/>
      <c r="H500" s="436"/>
      <c r="I500" s="436"/>
      <c r="J500" s="436"/>
      <c r="K500" s="436"/>
      <c r="L500" s="436"/>
      <c r="M500" s="436"/>
      <c r="N500" s="436"/>
      <c r="O500" s="436"/>
      <c r="P500" s="436"/>
      <c r="Q500" s="436"/>
      <c r="R500" s="436"/>
      <c r="S500" s="436"/>
      <c r="T500" s="436"/>
      <c r="U500" s="436"/>
      <c r="V500" s="436"/>
      <c r="W500" s="436"/>
      <c r="X500" s="436"/>
      <c r="Y500" s="436"/>
      <c r="Z500" s="436"/>
      <c r="AA500" s="436"/>
      <c r="AB500" s="436"/>
      <c r="AC500" s="436"/>
      <c r="AD500" s="436"/>
      <c r="AE500" s="436"/>
    </row>
    <row r="501" spans="1:31" ht="15.75" customHeight="1" x14ac:dyDescent="0.25">
      <c r="A501" s="436"/>
      <c r="B501" s="436"/>
      <c r="C501" s="436"/>
      <c r="D501" s="436"/>
      <c r="E501" s="436"/>
      <c r="F501" s="436"/>
      <c r="G501" s="328"/>
      <c r="H501" s="436"/>
      <c r="I501" s="436"/>
      <c r="J501" s="436"/>
      <c r="K501" s="436"/>
      <c r="L501" s="436"/>
      <c r="M501" s="436"/>
      <c r="N501" s="436"/>
      <c r="O501" s="436"/>
      <c r="P501" s="436"/>
      <c r="Q501" s="436"/>
      <c r="R501" s="436"/>
      <c r="S501" s="436"/>
      <c r="T501" s="436"/>
      <c r="U501" s="436"/>
      <c r="V501" s="436"/>
      <c r="W501" s="436"/>
      <c r="X501" s="436"/>
      <c r="Y501" s="436"/>
      <c r="Z501" s="436"/>
      <c r="AA501" s="436"/>
      <c r="AB501" s="436"/>
      <c r="AC501" s="436"/>
      <c r="AD501" s="436"/>
      <c r="AE501" s="436"/>
    </row>
    <row r="502" spans="1:31" ht="15.75" customHeight="1" x14ac:dyDescent="0.25">
      <c r="A502" s="436"/>
      <c r="B502" s="436"/>
      <c r="C502" s="436"/>
      <c r="D502" s="436"/>
      <c r="E502" s="436"/>
      <c r="F502" s="436"/>
      <c r="G502" s="328"/>
      <c r="H502" s="436"/>
      <c r="I502" s="436"/>
      <c r="J502" s="436"/>
      <c r="K502" s="436"/>
      <c r="L502" s="436"/>
      <c r="M502" s="436"/>
      <c r="N502" s="436"/>
      <c r="O502" s="436"/>
      <c r="P502" s="436"/>
      <c r="Q502" s="436"/>
      <c r="R502" s="436"/>
      <c r="S502" s="436"/>
      <c r="T502" s="436"/>
      <c r="U502" s="436"/>
      <c r="V502" s="436"/>
      <c r="W502" s="436"/>
      <c r="X502" s="436"/>
      <c r="Y502" s="436"/>
      <c r="Z502" s="436"/>
      <c r="AA502" s="436"/>
      <c r="AB502" s="436"/>
      <c r="AC502" s="436"/>
      <c r="AD502" s="436"/>
      <c r="AE502" s="436"/>
    </row>
    <row r="503" spans="1:31" ht="15.75" customHeight="1" x14ac:dyDescent="0.25">
      <c r="A503" s="436"/>
      <c r="B503" s="436"/>
      <c r="C503" s="436"/>
      <c r="D503" s="436"/>
      <c r="E503" s="436"/>
      <c r="F503" s="436"/>
      <c r="G503" s="328"/>
      <c r="H503" s="436"/>
      <c r="I503" s="436"/>
      <c r="J503" s="436"/>
      <c r="K503" s="436"/>
      <c r="L503" s="436"/>
      <c r="M503" s="436"/>
      <c r="N503" s="436"/>
      <c r="O503" s="436"/>
      <c r="P503" s="436"/>
      <c r="Q503" s="436"/>
      <c r="R503" s="436"/>
      <c r="S503" s="436"/>
      <c r="T503" s="436"/>
      <c r="U503" s="436"/>
      <c r="V503" s="436"/>
      <c r="W503" s="436"/>
      <c r="X503" s="436"/>
      <c r="Y503" s="436"/>
      <c r="Z503" s="436"/>
      <c r="AA503" s="436"/>
      <c r="AB503" s="436"/>
      <c r="AC503" s="436"/>
      <c r="AD503" s="436"/>
      <c r="AE503" s="436"/>
    </row>
    <row r="504" spans="1:31" ht="15.75" customHeight="1" x14ac:dyDescent="0.25">
      <c r="A504" s="436"/>
      <c r="B504" s="436"/>
      <c r="C504" s="436"/>
      <c r="D504" s="436"/>
      <c r="E504" s="436"/>
      <c r="F504" s="436"/>
      <c r="G504" s="328"/>
      <c r="H504" s="436"/>
      <c r="I504" s="436"/>
      <c r="J504" s="436"/>
      <c r="K504" s="436"/>
      <c r="L504" s="436"/>
      <c r="M504" s="436"/>
      <c r="N504" s="436"/>
      <c r="O504" s="436"/>
      <c r="P504" s="436"/>
      <c r="Q504" s="436"/>
      <c r="R504" s="436"/>
      <c r="S504" s="436"/>
      <c r="T504" s="436"/>
      <c r="U504" s="436"/>
      <c r="V504" s="436"/>
      <c r="W504" s="436"/>
      <c r="X504" s="436"/>
      <c r="Y504" s="436"/>
      <c r="Z504" s="436"/>
      <c r="AA504" s="436"/>
      <c r="AB504" s="436"/>
      <c r="AC504" s="436"/>
      <c r="AD504" s="436"/>
      <c r="AE504" s="436"/>
    </row>
    <row r="505" spans="1:31" ht="15.75" customHeight="1" x14ac:dyDescent="0.25">
      <c r="A505" s="436"/>
      <c r="B505" s="436"/>
      <c r="C505" s="436"/>
      <c r="D505" s="436"/>
      <c r="E505" s="436"/>
      <c r="F505" s="436"/>
      <c r="G505" s="328"/>
      <c r="H505" s="436"/>
      <c r="I505" s="436"/>
      <c r="J505" s="436"/>
      <c r="K505" s="436"/>
      <c r="L505" s="436"/>
      <c r="M505" s="436"/>
      <c r="N505" s="436"/>
      <c r="O505" s="436"/>
      <c r="P505" s="436"/>
      <c r="Q505" s="436"/>
      <c r="R505" s="436"/>
      <c r="S505" s="436"/>
      <c r="T505" s="436"/>
      <c r="U505" s="436"/>
      <c r="V505" s="436"/>
      <c r="W505" s="436"/>
      <c r="X505" s="436"/>
      <c r="Y505" s="436"/>
      <c r="Z505" s="436"/>
      <c r="AA505" s="436"/>
      <c r="AB505" s="436"/>
      <c r="AC505" s="436"/>
      <c r="AD505" s="436"/>
      <c r="AE505" s="436"/>
    </row>
    <row r="506" spans="1:31" ht="15.75" customHeight="1" x14ac:dyDescent="0.25">
      <c r="A506" s="436"/>
      <c r="B506" s="436"/>
      <c r="C506" s="436"/>
      <c r="D506" s="436"/>
      <c r="E506" s="436"/>
      <c r="F506" s="436"/>
      <c r="G506" s="328"/>
      <c r="H506" s="436"/>
      <c r="I506" s="436"/>
      <c r="J506" s="436"/>
      <c r="K506" s="436"/>
      <c r="L506" s="436"/>
      <c r="M506" s="436"/>
      <c r="N506" s="436"/>
      <c r="O506" s="436"/>
      <c r="P506" s="436"/>
      <c r="Q506" s="436"/>
      <c r="R506" s="436"/>
      <c r="S506" s="436"/>
      <c r="T506" s="436"/>
      <c r="U506" s="436"/>
      <c r="V506" s="436"/>
      <c r="W506" s="436"/>
      <c r="X506" s="436"/>
      <c r="Y506" s="436"/>
      <c r="Z506" s="436"/>
      <c r="AA506" s="436"/>
      <c r="AB506" s="436"/>
      <c r="AC506" s="436"/>
      <c r="AD506" s="436"/>
      <c r="AE506" s="436"/>
    </row>
    <row r="507" spans="1:31" ht="15.75" customHeight="1" x14ac:dyDescent="0.25">
      <c r="A507" s="436"/>
      <c r="B507" s="436"/>
      <c r="C507" s="436"/>
      <c r="D507" s="436"/>
      <c r="E507" s="436"/>
      <c r="F507" s="436"/>
      <c r="G507" s="328"/>
      <c r="H507" s="436"/>
      <c r="I507" s="436"/>
      <c r="J507" s="436"/>
      <c r="K507" s="436"/>
      <c r="L507" s="436"/>
      <c r="M507" s="436"/>
      <c r="N507" s="436"/>
      <c r="O507" s="436"/>
      <c r="P507" s="436"/>
      <c r="Q507" s="436"/>
      <c r="R507" s="436"/>
      <c r="S507" s="436"/>
      <c r="T507" s="436"/>
      <c r="U507" s="436"/>
      <c r="V507" s="436"/>
      <c r="W507" s="436"/>
      <c r="X507" s="436"/>
      <c r="Y507" s="436"/>
      <c r="Z507" s="436"/>
      <c r="AA507" s="436"/>
      <c r="AB507" s="436"/>
      <c r="AC507" s="436"/>
      <c r="AD507" s="436"/>
      <c r="AE507" s="436"/>
    </row>
    <row r="508" spans="1:31" ht="15.75" customHeight="1" x14ac:dyDescent="0.25">
      <c r="A508" s="436"/>
      <c r="B508" s="436"/>
      <c r="C508" s="436"/>
      <c r="D508" s="436"/>
      <c r="E508" s="436"/>
      <c r="F508" s="436"/>
      <c r="G508" s="328"/>
      <c r="H508" s="436"/>
      <c r="I508" s="436"/>
      <c r="J508" s="436"/>
      <c r="K508" s="436"/>
      <c r="L508" s="436"/>
      <c r="M508" s="436"/>
      <c r="N508" s="436"/>
      <c r="O508" s="436"/>
      <c r="P508" s="436"/>
      <c r="Q508" s="436"/>
      <c r="R508" s="436"/>
      <c r="S508" s="436"/>
      <c r="T508" s="436"/>
      <c r="U508" s="436"/>
      <c r="V508" s="436"/>
      <c r="W508" s="436"/>
      <c r="X508" s="436"/>
      <c r="Y508" s="436"/>
      <c r="Z508" s="436"/>
      <c r="AA508" s="436"/>
      <c r="AB508" s="436"/>
      <c r="AC508" s="436"/>
      <c r="AD508" s="436"/>
      <c r="AE508" s="436"/>
    </row>
    <row r="509" spans="1:31" ht="15.75" customHeight="1" x14ac:dyDescent="0.25">
      <c r="A509" s="436"/>
      <c r="B509" s="436"/>
      <c r="C509" s="436"/>
      <c r="D509" s="436"/>
      <c r="E509" s="436"/>
      <c r="F509" s="436"/>
      <c r="G509" s="328"/>
      <c r="H509" s="436"/>
      <c r="I509" s="436"/>
      <c r="J509" s="436"/>
      <c r="K509" s="436"/>
      <c r="L509" s="436"/>
      <c r="M509" s="436"/>
      <c r="N509" s="436"/>
      <c r="O509" s="436"/>
      <c r="P509" s="436"/>
      <c r="Q509" s="436"/>
      <c r="R509" s="436"/>
      <c r="S509" s="436"/>
      <c r="T509" s="436"/>
      <c r="U509" s="436"/>
      <c r="V509" s="436"/>
      <c r="W509" s="436"/>
      <c r="X509" s="436"/>
      <c r="Y509" s="436"/>
      <c r="Z509" s="436"/>
      <c r="AA509" s="436"/>
      <c r="AB509" s="436"/>
      <c r="AC509" s="436"/>
      <c r="AD509" s="436"/>
      <c r="AE509" s="436"/>
    </row>
    <row r="510" spans="1:31" ht="15.75" customHeight="1" x14ac:dyDescent="0.25">
      <c r="A510" s="436"/>
      <c r="B510" s="436"/>
      <c r="C510" s="436"/>
      <c r="D510" s="436"/>
      <c r="E510" s="436"/>
      <c r="F510" s="436"/>
      <c r="G510" s="328"/>
      <c r="H510" s="436"/>
      <c r="I510" s="436"/>
      <c r="J510" s="436"/>
      <c r="K510" s="436"/>
      <c r="L510" s="436"/>
      <c r="M510" s="436"/>
      <c r="N510" s="436"/>
      <c r="O510" s="436"/>
      <c r="P510" s="436"/>
      <c r="Q510" s="436"/>
      <c r="R510" s="436"/>
      <c r="S510" s="436"/>
      <c r="T510" s="436"/>
      <c r="U510" s="436"/>
      <c r="V510" s="436"/>
      <c r="W510" s="436"/>
      <c r="X510" s="436"/>
      <c r="Y510" s="436"/>
      <c r="Z510" s="436"/>
      <c r="AA510" s="436"/>
      <c r="AB510" s="436"/>
      <c r="AC510" s="436"/>
      <c r="AD510" s="436"/>
      <c r="AE510" s="436"/>
    </row>
    <row r="511" spans="1:31" ht="15.75" customHeight="1" x14ac:dyDescent="0.25">
      <c r="A511" s="436"/>
      <c r="B511" s="436"/>
      <c r="C511" s="436"/>
      <c r="D511" s="436"/>
      <c r="E511" s="436"/>
      <c r="F511" s="436"/>
      <c r="G511" s="328"/>
      <c r="H511" s="436"/>
      <c r="I511" s="436"/>
      <c r="J511" s="436"/>
      <c r="K511" s="436"/>
      <c r="L511" s="436"/>
      <c r="M511" s="436"/>
      <c r="N511" s="436"/>
      <c r="O511" s="436"/>
      <c r="P511" s="436"/>
      <c r="Q511" s="436"/>
      <c r="R511" s="436"/>
      <c r="S511" s="436"/>
      <c r="T511" s="436"/>
      <c r="U511" s="436"/>
      <c r="V511" s="436"/>
      <c r="W511" s="436"/>
      <c r="X511" s="436"/>
      <c r="Y511" s="436"/>
      <c r="Z511" s="436"/>
      <c r="AA511" s="436"/>
      <c r="AB511" s="436"/>
      <c r="AC511" s="436"/>
      <c r="AD511" s="436"/>
      <c r="AE511" s="436"/>
    </row>
    <row r="512" spans="1:31" ht="15.75" customHeight="1" x14ac:dyDescent="0.25">
      <c r="A512" s="436"/>
      <c r="B512" s="436"/>
      <c r="C512" s="436"/>
      <c r="D512" s="436"/>
      <c r="E512" s="436"/>
      <c r="F512" s="436"/>
      <c r="G512" s="328"/>
      <c r="H512" s="436"/>
      <c r="I512" s="436"/>
      <c r="J512" s="436"/>
      <c r="K512" s="436"/>
      <c r="L512" s="436"/>
      <c r="M512" s="436"/>
      <c r="N512" s="436"/>
      <c r="O512" s="436"/>
      <c r="P512" s="436"/>
      <c r="Q512" s="436"/>
      <c r="R512" s="436"/>
      <c r="S512" s="436"/>
      <c r="T512" s="436"/>
      <c r="U512" s="436"/>
      <c r="V512" s="436"/>
      <c r="W512" s="436"/>
      <c r="X512" s="436"/>
      <c r="Y512" s="436"/>
      <c r="Z512" s="436"/>
      <c r="AA512" s="436"/>
      <c r="AB512" s="436"/>
      <c r="AC512" s="436"/>
      <c r="AD512" s="436"/>
      <c r="AE512" s="436"/>
    </row>
    <row r="513" spans="1:31" ht="15.75" customHeight="1" x14ac:dyDescent="0.25">
      <c r="A513" s="436"/>
      <c r="B513" s="436"/>
      <c r="C513" s="436"/>
      <c r="D513" s="436"/>
      <c r="E513" s="436"/>
      <c r="F513" s="436"/>
      <c r="G513" s="328"/>
      <c r="H513" s="436"/>
      <c r="I513" s="436"/>
      <c r="J513" s="436"/>
      <c r="K513" s="436"/>
      <c r="L513" s="436"/>
      <c r="M513" s="436"/>
      <c r="N513" s="436"/>
      <c r="O513" s="436"/>
      <c r="P513" s="436"/>
      <c r="Q513" s="436"/>
      <c r="R513" s="436"/>
      <c r="S513" s="436"/>
      <c r="T513" s="436"/>
      <c r="U513" s="436"/>
      <c r="V513" s="436"/>
      <c r="W513" s="436"/>
      <c r="X513" s="436"/>
      <c r="Y513" s="436"/>
      <c r="Z513" s="436"/>
      <c r="AA513" s="436"/>
      <c r="AB513" s="436"/>
      <c r="AC513" s="436"/>
      <c r="AD513" s="436"/>
      <c r="AE513" s="436"/>
    </row>
    <row r="514" spans="1:31" ht="15.75" customHeight="1" x14ac:dyDescent="0.25">
      <c r="A514" s="436"/>
      <c r="B514" s="436"/>
      <c r="C514" s="436"/>
      <c r="D514" s="436"/>
      <c r="E514" s="436"/>
      <c r="F514" s="436"/>
      <c r="G514" s="328"/>
      <c r="H514" s="436"/>
      <c r="I514" s="436"/>
      <c r="J514" s="436"/>
      <c r="K514" s="436"/>
      <c r="L514" s="436"/>
      <c r="M514" s="436"/>
      <c r="N514" s="436"/>
      <c r="O514" s="436"/>
      <c r="P514" s="436"/>
      <c r="Q514" s="436"/>
      <c r="R514" s="436"/>
      <c r="S514" s="436"/>
      <c r="T514" s="436"/>
      <c r="U514" s="436"/>
      <c r="V514" s="436"/>
      <c r="W514" s="436"/>
      <c r="X514" s="436"/>
      <c r="Y514" s="436"/>
      <c r="Z514" s="436"/>
      <c r="AA514" s="436"/>
      <c r="AB514" s="436"/>
      <c r="AC514" s="436"/>
      <c r="AD514" s="436"/>
      <c r="AE514" s="436"/>
    </row>
    <row r="515" spans="1:31" ht="15.75" customHeight="1" x14ac:dyDescent="0.25">
      <c r="A515" s="436"/>
      <c r="B515" s="436"/>
      <c r="C515" s="436"/>
      <c r="D515" s="436"/>
      <c r="E515" s="436"/>
      <c r="F515" s="436"/>
      <c r="G515" s="328"/>
      <c r="H515" s="436"/>
      <c r="I515" s="436"/>
      <c r="J515" s="436"/>
      <c r="K515" s="436"/>
      <c r="L515" s="436"/>
      <c r="M515" s="436"/>
      <c r="N515" s="436"/>
      <c r="O515" s="436"/>
      <c r="P515" s="436"/>
      <c r="Q515" s="436"/>
      <c r="R515" s="436"/>
      <c r="S515" s="436"/>
      <c r="T515" s="436"/>
      <c r="U515" s="436"/>
      <c r="V515" s="436"/>
      <c r="W515" s="436"/>
      <c r="X515" s="436"/>
      <c r="Y515" s="436"/>
      <c r="Z515" s="436"/>
      <c r="AA515" s="436"/>
      <c r="AB515" s="436"/>
      <c r="AC515" s="436"/>
      <c r="AD515" s="436"/>
      <c r="AE515" s="436"/>
    </row>
    <row r="516" spans="1:31" ht="15.75" customHeight="1" x14ac:dyDescent="0.25">
      <c r="A516" s="436"/>
      <c r="B516" s="436"/>
      <c r="C516" s="436"/>
      <c r="D516" s="436"/>
      <c r="E516" s="436"/>
      <c r="F516" s="436"/>
      <c r="G516" s="328"/>
      <c r="H516" s="436"/>
      <c r="I516" s="436"/>
      <c r="J516" s="436"/>
      <c r="K516" s="436"/>
      <c r="L516" s="436"/>
      <c r="M516" s="436"/>
      <c r="N516" s="436"/>
      <c r="O516" s="436"/>
      <c r="P516" s="436"/>
      <c r="Q516" s="436"/>
      <c r="R516" s="436"/>
      <c r="S516" s="436"/>
      <c r="T516" s="436"/>
      <c r="U516" s="436"/>
      <c r="V516" s="436"/>
      <c r="W516" s="436"/>
      <c r="X516" s="436"/>
      <c r="Y516" s="436"/>
      <c r="Z516" s="436"/>
      <c r="AA516" s="436"/>
      <c r="AB516" s="436"/>
      <c r="AC516" s="436"/>
      <c r="AD516" s="436"/>
      <c r="AE516" s="436"/>
    </row>
    <row r="517" spans="1:31" ht="15.75" customHeight="1" x14ac:dyDescent="0.25">
      <c r="A517" s="436"/>
      <c r="B517" s="436"/>
      <c r="C517" s="436"/>
      <c r="D517" s="436"/>
      <c r="E517" s="436"/>
      <c r="F517" s="436"/>
      <c r="G517" s="328"/>
      <c r="H517" s="436"/>
      <c r="I517" s="436"/>
      <c r="J517" s="436"/>
      <c r="K517" s="436"/>
      <c r="L517" s="436"/>
      <c r="M517" s="436"/>
      <c r="N517" s="436"/>
      <c r="O517" s="436"/>
      <c r="P517" s="436"/>
      <c r="Q517" s="436"/>
      <c r="R517" s="436"/>
      <c r="S517" s="436"/>
      <c r="T517" s="436"/>
      <c r="U517" s="436"/>
      <c r="V517" s="436"/>
      <c r="W517" s="436"/>
      <c r="X517" s="436"/>
      <c r="Y517" s="436"/>
      <c r="Z517" s="436"/>
      <c r="AA517" s="436"/>
      <c r="AB517" s="436"/>
      <c r="AC517" s="436"/>
      <c r="AD517" s="436"/>
      <c r="AE517" s="436"/>
    </row>
    <row r="518" spans="1:31" ht="15.75" customHeight="1" x14ac:dyDescent="0.25">
      <c r="A518" s="436"/>
      <c r="B518" s="436"/>
      <c r="C518" s="436"/>
      <c r="D518" s="436"/>
      <c r="E518" s="436"/>
      <c r="F518" s="436"/>
      <c r="G518" s="328"/>
      <c r="H518" s="436"/>
      <c r="I518" s="436"/>
      <c r="J518" s="436"/>
      <c r="K518" s="436"/>
      <c r="L518" s="436"/>
      <c r="M518" s="436"/>
      <c r="N518" s="436"/>
      <c r="O518" s="436"/>
      <c r="P518" s="436"/>
      <c r="Q518" s="436"/>
      <c r="R518" s="436"/>
      <c r="S518" s="436"/>
      <c r="T518" s="436"/>
      <c r="U518" s="436"/>
      <c r="V518" s="436"/>
      <c r="W518" s="436"/>
      <c r="X518" s="436"/>
      <c r="Y518" s="436"/>
      <c r="Z518" s="436"/>
      <c r="AA518" s="436"/>
      <c r="AB518" s="436"/>
      <c r="AC518" s="436"/>
      <c r="AD518" s="436"/>
      <c r="AE518" s="436"/>
    </row>
    <row r="519" spans="1:31" ht="15.75" customHeight="1" x14ac:dyDescent="0.25">
      <c r="A519" s="436"/>
      <c r="B519" s="436"/>
      <c r="C519" s="436"/>
      <c r="D519" s="436"/>
      <c r="E519" s="436"/>
      <c r="F519" s="436"/>
      <c r="G519" s="328"/>
      <c r="H519" s="436"/>
      <c r="I519" s="436"/>
      <c r="J519" s="436"/>
      <c r="K519" s="436"/>
      <c r="L519" s="436"/>
      <c r="M519" s="436"/>
      <c r="N519" s="436"/>
      <c r="O519" s="436"/>
      <c r="P519" s="436"/>
      <c r="Q519" s="436"/>
      <c r="R519" s="436"/>
      <c r="S519" s="436"/>
      <c r="T519" s="436"/>
      <c r="U519" s="436"/>
      <c r="V519" s="436"/>
      <c r="W519" s="436"/>
      <c r="X519" s="436"/>
      <c r="Y519" s="436"/>
      <c r="Z519" s="436"/>
      <c r="AA519" s="436"/>
      <c r="AB519" s="436"/>
      <c r="AC519" s="436"/>
      <c r="AD519" s="436"/>
      <c r="AE519" s="436"/>
    </row>
    <row r="520" spans="1:31" ht="15.75" customHeight="1" x14ac:dyDescent="0.25">
      <c r="A520" s="436"/>
      <c r="B520" s="436"/>
      <c r="C520" s="436"/>
      <c r="D520" s="436"/>
      <c r="E520" s="436"/>
      <c r="F520" s="436"/>
      <c r="G520" s="328"/>
      <c r="H520" s="436"/>
      <c r="I520" s="436"/>
      <c r="J520" s="436"/>
      <c r="K520" s="436"/>
      <c r="L520" s="436"/>
      <c r="M520" s="436"/>
      <c r="N520" s="436"/>
      <c r="O520" s="436"/>
      <c r="P520" s="436"/>
      <c r="Q520" s="436"/>
      <c r="R520" s="436"/>
      <c r="S520" s="436"/>
      <c r="T520" s="436"/>
      <c r="U520" s="436"/>
      <c r="V520" s="436"/>
      <c r="W520" s="436"/>
      <c r="X520" s="436"/>
      <c r="Y520" s="436"/>
      <c r="Z520" s="436"/>
      <c r="AA520" s="436"/>
      <c r="AB520" s="436"/>
      <c r="AC520" s="436"/>
      <c r="AD520" s="436"/>
      <c r="AE520" s="436"/>
    </row>
    <row r="521" spans="1:31" ht="15.75" customHeight="1" x14ac:dyDescent="0.25">
      <c r="A521" s="436"/>
      <c r="B521" s="436"/>
      <c r="C521" s="436"/>
      <c r="D521" s="436"/>
      <c r="E521" s="436"/>
      <c r="F521" s="436"/>
      <c r="G521" s="328"/>
      <c r="H521" s="436"/>
      <c r="I521" s="436"/>
      <c r="J521" s="436"/>
      <c r="K521" s="436"/>
      <c r="L521" s="436"/>
      <c r="M521" s="436"/>
      <c r="N521" s="436"/>
      <c r="O521" s="436"/>
      <c r="P521" s="436"/>
      <c r="Q521" s="436"/>
      <c r="R521" s="436"/>
      <c r="S521" s="436"/>
      <c r="T521" s="436"/>
      <c r="U521" s="436"/>
      <c r="V521" s="436"/>
      <c r="W521" s="436"/>
      <c r="X521" s="436"/>
      <c r="Y521" s="436"/>
      <c r="Z521" s="436"/>
      <c r="AA521" s="436"/>
      <c r="AB521" s="436"/>
      <c r="AC521" s="436"/>
      <c r="AD521" s="436"/>
      <c r="AE521" s="436"/>
    </row>
    <row r="522" spans="1:31" ht="15.75" customHeight="1" x14ac:dyDescent="0.25">
      <c r="A522" s="436"/>
      <c r="B522" s="436"/>
      <c r="C522" s="436"/>
      <c r="D522" s="436"/>
      <c r="E522" s="436"/>
      <c r="F522" s="436"/>
      <c r="G522" s="328"/>
      <c r="H522" s="436"/>
      <c r="I522" s="436"/>
      <c r="J522" s="436"/>
      <c r="K522" s="436"/>
      <c r="L522" s="436"/>
      <c r="M522" s="436"/>
      <c r="N522" s="436"/>
      <c r="O522" s="436"/>
      <c r="P522" s="436"/>
      <c r="Q522" s="436"/>
      <c r="R522" s="436"/>
      <c r="S522" s="436"/>
      <c r="T522" s="436"/>
      <c r="U522" s="436"/>
      <c r="V522" s="436"/>
      <c r="W522" s="436"/>
      <c r="X522" s="436"/>
      <c r="Y522" s="436"/>
      <c r="Z522" s="436"/>
      <c r="AA522" s="436"/>
      <c r="AB522" s="436"/>
      <c r="AC522" s="436"/>
      <c r="AD522" s="436"/>
      <c r="AE522" s="436"/>
    </row>
    <row r="523" spans="1:31" ht="15.75" customHeight="1" x14ac:dyDescent="0.25">
      <c r="A523" s="436"/>
      <c r="B523" s="436"/>
      <c r="C523" s="436"/>
      <c r="D523" s="436"/>
      <c r="E523" s="436"/>
      <c r="F523" s="436"/>
      <c r="G523" s="328"/>
      <c r="H523" s="436"/>
      <c r="I523" s="436"/>
      <c r="J523" s="436"/>
      <c r="K523" s="436"/>
      <c r="L523" s="436"/>
      <c r="M523" s="436"/>
      <c r="N523" s="436"/>
      <c r="O523" s="436"/>
      <c r="P523" s="436"/>
      <c r="Q523" s="436"/>
      <c r="R523" s="436"/>
      <c r="S523" s="436"/>
      <c r="T523" s="436"/>
      <c r="U523" s="436"/>
      <c r="V523" s="436"/>
      <c r="W523" s="436"/>
      <c r="X523" s="436"/>
      <c r="Y523" s="436"/>
      <c r="Z523" s="436"/>
      <c r="AA523" s="436"/>
      <c r="AB523" s="436"/>
      <c r="AC523" s="436"/>
      <c r="AD523" s="436"/>
      <c r="AE523" s="436"/>
    </row>
    <row r="524" spans="1:31" ht="15.75" customHeight="1" x14ac:dyDescent="0.25">
      <c r="A524" s="436"/>
      <c r="B524" s="436"/>
      <c r="C524" s="436"/>
      <c r="D524" s="436"/>
      <c r="E524" s="436"/>
      <c r="F524" s="436"/>
      <c r="G524" s="328"/>
      <c r="H524" s="436"/>
      <c r="I524" s="436"/>
      <c r="J524" s="436"/>
      <c r="K524" s="436"/>
      <c r="L524" s="436"/>
      <c r="M524" s="436"/>
      <c r="N524" s="436"/>
      <c r="O524" s="436"/>
      <c r="P524" s="436"/>
      <c r="Q524" s="436"/>
      <c r="R524" s="436"/>
      <c r="S524" s="436"/>
      <c r="T524" s="436"/>
      <c r="U524" s="436"/>
      <c r="V524" s="436"/>
      <c r="W524" s="436"/>
      <c r="X524" s="436"/>
      <c r="Y524" s="436"/>
      <c r="Z524" s="436"/>
      <c r="AA524" s="436"/>
      <c r="AB524" s="436"/>
      <c r="AC524" s="436"/>
      <c r="AD524" s="436"/>
      <c r="AE524" s="436"/>
    </row>
    <row r="525" spans="1:31" ht="15.75" customHeight="1" x14ac:dyDescent="0.25">
      <c r="A525" s="436"/>
      <c r="B525" s="436"/>
      <c r="C525" s="436"/>
      <c r="D525" s="436"/>
      <c r="E525" s="436"/>
      <c r="F525" s="436"/>
      <c r="G525" s="328"/>
      <c r="H525" s="436"/>
      <c r="I525" s="436"/>
      <c r="J525" s="436"/>
      <c r="K525" s="436"/>
      <c r="L525" s="436"/>
      <c r="M525" s="436"/>
      <c r="N525" s="436"/>
      <c r="O525" s="436"/>
      <c r="P525" s="436"/>
      <c r="Q525" s="436"/>
      <c r="R525" s="436"/>
      <c r="S525" s="436"/>
      <c r="T525" s="436"/>
      <c r="U525" s="436"/>
      <c r="V525" s="436"/>
      <c r="W525" s="436"/>
      <c r="X525" s="436"/>
      <c r="Y525" s="436"/>
      <c r="Z525" s="436"/>
      <c r="AA525" s="436"/>
      <c r="AB525" s="436"/>
      <c r="AC525" s="436"/>
      <c r="AD525" s="436"/>
      <c r="AE525" s="436"/>
    </row>
    <row r="526" spans="1:31" ht="15.75" customHeight="1" x14ac:dyDescent="0.25">
      <c r="A526" s="436"/>
      <c r="B526" s="436"/>
      <c r="C526" s="436"/>
      <c r="D526" s="436"/>
      <c r="E526" s="436"/>
      <c r="F526" s="436"/>
      <c r="G526" s="328"/>
      <c r="H526" s="436"/>
      <c r="I526" s="436"/>
      <c r="J526" s="436"/>
      <c r="K526" s="436"/>
      <c r="L526" s="436"/>
      <c r="M526" s="436"/>
      <c r="N526" s="436"/>
      <c r="O526" s="436"/>
      <c r="P526" s="436"/>
      <c r="Q526" s="436"/>
      <c r="R526" s="436"/>
      <c r="S526" s="436"/>
      <c r="T526" s="436"/>
      <c r="U526" s="436"/>
      <c r="V526" s="436"/>
      <c r="W526" s="436"/>
      <c r="X526" s="436"/>
      <c r="Y526" s="436"/>
      <c r="Z526" s="436"/>
      <c r="AA526" s="436"/>
      <c r="AB526" s="436"/>
      <c r="AC526" s="436"/>
      <c r="AD526" s="436"/>
      <c r="AE526" s="436"/>
    </row>
    <row r="527" spans="1:31" ht="15.75" customHeight="1" x14ac:dyDescent="0.25">
      <c r="A527" s="436"/>
      <c r="B527" s="436"/>
      <c r="C527" s="436"/>
      <c r="D527" s="436"/>
      <c r="E527" s="436"/>
      <c r="F527" s="436"/>
      <c r="G527" s="328"/>
      <c r="H527" s="436"/>
      <c r="I527" s="436"/>
      <c r="J527" s="436"/>
      <c r="K527" s="436"/>
      <c r="L527" s="436"/>
      <c r="M527" s="436"/>
      <c r="N527" s="436"/>
      <c r="O527" s="436"/>
      <c r="P527" s="436"/>
      <c r="Q527" s="436"/>
      <c r="R527" s="436"/>
      <c r="S527" s="436"/>
      <c r="T527" s="436"/>
      <c r="U527" s="436"/>
      <c r="V527" s="436"/>
      <c r="W527" s="436"/>
      <c r="X527" s="436"/>
      <c r="Y527" s="436"/>
      <c r="Z527" s="436"/>
      <c r="AA527" s="436"/>
      <c r="AB527" s="436"/>
      <c r="AC527" s="436"/>
      <c r="AD527" s="436"/>
      <c r="AE527" s="436"/>
    </row>
    <row r="528" spans="1:31" ht="15.75" customHeight="1" x14ac:dyDescent="0.25">
      <c r="A528" s="436"/>
      <c r="B528" s="436"/>
      <c r="C528" s="436"/>
      <c r="D528" s="436"/>
      <c r="E528" s="436"/>
      <c r="F528" s="436"/>
      <c r="G528" s="328"/>
      <c r="H528" s="436"/>
      <c r="I528" s="436"/>
      <c r="J528" s="436"/>
      <c r="K528" s="436"/>
      <c r="L528" s="436"/>
      <c r="M528" s="436"/>
      <c r="N528" s="436"/>
      <c r="O528" s="436"/>
      <c r="P528" s="436"/>
      <c r="Q528" s="436"/>
      <c r="R528" s="436"/>
      <c r="S528" s="436"/>
      <c r="T528" s="436"/>
      <c r="U528" s="436"/>
      <c r="V528" s="436"/>
      <c r="W528" s="436"/>
      <c r="X528" s="436"/>
      <c r="Y528" s="436"/>
      <c r="Z528" s="436"/>
      <c r="AA528" s="436"/>
      <c r="AB528" s="436"/>
      <c r="AC528" s="436"/>
      <c r="AD528" s="436"/>
      <c r="AE528" s="436"/>
    </row>
    <row r="529" spans="1:31" ht="15.75" customHeight="1" x14ac:dyDescent="0.25">
      <c r="A529" s="436"/>
      <c r="B529" s="436"/>
      <c r="C529" s="436"/>
      <c r="D529" s="436"/>
      <c r="E529" s="436"/>
      <c r="F529" s="436"/>
      <c r="G529" s="328"/>
      <c r="H529" s="436"/>
      <c r="I529" s="436"/>
      <c r="J529" s="436"/>
      <c r="K529" s="436"/>
      <c r="L529" s="436"/>
      <c r="M529" s="436"/>
      <c r="N529" s="436"/>
      <c r="O529" s="436"/>
      <c r="P529" s="436"/>
      <c r="Q529" s="436"/>
      <c r="R529" s="436"/>
      <c r="S529" s="436"/>
      <c r="T529" s="436"/>
      <c r="U529" s="436"/>
      <c r="V529" s="436"/>
      <c r="W529" s="436"/>
      <c r="X529" s="436"/>
      <c r="Y529" s="436"/>
      <c r="Z529" s="436"/>
      <c r="AA529" s="436"/>
      <c r="AB529" s="436"/>
      <c r="AC529" s="436"/>
      <c r="AD529" s="436"/>
      <c r="AE529" s="436"/>
    </row>
    <row r="530" spans="1:31" ht="15.75" customHeight="1" x14ac:dyDescent="0.25">
      <c r="A530" s="436"/>
      <c r="B530" s="436"/>
      <c r="C530" s="436"/>
      <c r="D530" s="436"/>
      <c r="E530" s="436"/>
      <c r="F530" s="436"/>
      <c r="G530" s="328"/>
      <c r="H530" s="436"/>
      <c r="I530" s="436"/>
      <c r="J530" s="436"/>
      <c r="K530" s="436"/>
      <c r="L530" s="436"/>
      <c r="M530" s="436"/>
      <c r="N530" s="436"/>
      <c r="O530" s="436"/>
      <c r="P530" s="436"/>
      <c r="Q530" s="436"/>
      <c r="R530" s="436"/>
      <c r="S530" s="436"/>
      <c r="T530" s="436"/>
      <c r="U530" s="436"/>
      <c r="V530" s="436"/>
      <c r="W530" s="436"/>
      <c r="X530" s="436"/>
      <c r="Y530" s="436"/>
      <c r="Z530" s="436"/>
      <c r="AA530" s="436"/>
      <c r="AB530" s="436"/>
      <c r="AC530" s="436"/>
      <c r="AD530" s="436"/>
      <c r="AE530" s="436"/>
    </row>
    <row r="531" spans="1:31" ht="15.75" customHeight="1" x14ac:dyDescent="0.25">
      <c r="A531" s="436"/>
      <c r="B531" s="436"/>
      <c r="C531" s="436"/>
      <c r="D531" s="436"/>
      <c r="E531" s="436"/>
      <c r="F531" s="436"/>
      <c r="G531" s="328"/>
      <c r="H531" s="436"/>
      <c r="I531" s="436"/>
      <c r="J531" s="436"/>
      <c r="K531" s="436"/>
      <c r="L531" s="436"/>
      <c r="M531" s="436"/>
      <c r="N531" s="436"/>
      <c r="O531" s="436"/>
      <c r="P531" s="436"/>
      <c r="Q531" s="436"/>
      <c r="R531" s="436"/>
      <c r="S531" s="436"/>
      <c r="T531" s="436"/>
      <c r="U531" s="436"/>
      <c r="V531" s="436"/>
      <c r="W531" s="436"/>
      <c r="X531" s="436"/>
      <c r="Y531" s="436"/>
      <c r="Z531" s="436"/>
      <c r="AA531" s="436"/>
      <c r="AB531" s="436"/>
      <c r="AC531" s="436"/>
      <c r="AD531" s="436"/>
      <c r="AE531" s="436"/>
    </row>
    <row r="532" spans="1:31" ht="15.75" customHeight="1" x14ac:dyDescent="0.25">
      <c r="A532" s="436"/>
      <c r="B532" s="436"/>
      <c r="C532" s="436"/>
      <c r="D532" s="436"/>
      <c r="E532" s="436"/>
      <c r="F532" s="436"/>
      <c r="G532" s="328"/>
      <c r="H532" s="436"/>
      <c r="I532" s="436"/>
      <c r="J532" s="436"/>
      <c r="K532" s="436"/>
      <c r="L532" s="436"/>
      <c r="M532" s="436"/>
      <c r="N532" s="436"/>
      <c r="O532" s="436"/>
      <c r="P532" s="436"/>
      <c r="Q532" s="436"/>
      <c r="R532" s="436"/>
      <c r="S532" s="436"/>
      <c r="T532" s="436"/>
      <c r="U532" s="436"/>
      <c r="V532" s="436"/>
      <c r="W532" s="436"/>
      <c r="X532" s="436"/>
      <c r="Y532" s="436"/>
      <c r="Z532" s="436"/>
      <c r="AA532" s="436"/>
      <c r="AB532" s="436"/>
      <c r="AC532" s="436"/>
      <c r="AD532" s="436"/>
      <c r="AE532" s="436"/>
    </row>
    <row r="533" spans="1:31" ht="15.75" customHeight="1" x14ac:dyDescent="0.25">
      <c r="A533" s="436"/>
      <c r="B533" s="436"/>
      <c r="C533" s="436"/>
      <c r="D533" s="436"/>
      <c r="E533" s="436"/>
      <c r="F533" s="436"/>
      <c r="G533" s="328"/>
      <c r="H533" s="436"/>
      <c r="I533" s="436"/>
      <c r="J533" s="436"/>
      <c r="K533" s="436"/>
      <c r="L533" s="436"/>
      <c r="M533" s="436"/>
      <c r="N533" s="436"/>
      <c r="O533" s="436"/>
      <c r="P533" s="436"/>
      <c r="Q533" s="436"/>
      <c r="R533" s="436"/>
      <c r="S533" s="436"/>
      <c r="T533" s="436"/>
      <c r="U533" s="436"/>
      <c r="V533" s="436"/>
      <c r="W533" s="436"/>
      <c r="X533" s="436"/>
      <c r="Y533" s="436"/>
      <c r="Z533" s="436"/>
      <c r="AA533" s="436"/>
      <c r="AB533" s="436"/>
      <c r="AC533" s="436"/>
      <c r="AD533" s="436"/>
      <c r="AE533" s="436"/>
    </row>
    <row r="534" spans="1:31" ht="15.75" customHeight="1" x14ac:dyDescent="0.25">
      <c r="A534" s="436"/>
      <c r="B534" s="436"/>
      <c r="C534" s="436"/>
      <c r="D534" s="436"/>
      <c r="E534" s="436"/>
      <c r="F534" s="436"/>
      <c r="G534" s="328"/>
      <c r="H534" s="436"/>
      <c r="I534" s="436"/>
      <c r="J534" s="436"/>
      <c r="K534" s="436"/>
      <c r="L534" s="436"/>
      <c r="M534" s="436"/>
      <c r="N534" s="436"/>
      <c r="O534" s="436"/>
      <c r="P534" s="436"/>
      <c r="Q534" s="436"/>
      <c r="R534" s="436"/>
      <c r="S534" s="436"/>
      <c r="T534" s="436"/>
      <c r="U534" s="436"/>
      <c r="V534" s="436"/>
      <c r="W534" s="436"/>
      <c r="X534" s="436"/>
      <c r="Y534" s="436"/>
      <c r="Z534" s="436"/>
      <c r="AA534" s="436"/>
      <c r="AB534" s="436"/>
      <c r="AC534" s="436"/>
      <c r="AD534" s="436"/>
      <c r="AE534" s="436"/>
    </row>
    <row r="535" spans="1:31" ht="15.75" customHeight="1" x14ac:dyDescent="0.25">
      <c r="A535" s="436"/>
      <c r="B535" s="436"/>
      <c r="C535" s="436"/>
      <c r="D535" s="436"/>
      <c r="E535" s="436"/>
      <c r="F535" s="436"/>
      <c r="G535" s="328"/>
      <c r="H535" s="436"/>
      <c r="I535" s="436"/>
      <c r="J535" s="436"/>
      <c r="K535" s="436"/>
      <c r="L535" s="436"/>
      <c r="M535" s="436"/>
      <c r="N535" s="436"/>
      <c r="O535" s="436"/>
      <c r="P535" s="436"/>
      <c r="Q535" s="436"/>
      <c r="R535" s="436"/>
      <c r="S535" s="436"/>
      <c r="T535" s="436"/>
      <c r="U535" s="436"/>
      <c r="V535" s="436"/>
      <c r="W535" s="436"/>
      <c r="X535" s="436"/>
      <c r="Y535" s="436"/>
      <c r="Z535" s="436"/>
      <c r="AA535" s="436"/>
      <c r="AB535" s="436"/>
      <c r="AC535" s="436"/>
      <c r="AD535" s="436"/>
      <c r="AE535" s="436"/>
    </row>
    <row r="536" spans="1:31" ht="15.75" customHeight="1" x14ac:dyDescent="0.25">
      <c r="A536" s="436"/>
      <c r="B536" s="436"/>
      <c r="C536" s="436"/>
      <c r="D536" s="436"/>
      <c r="E536" s="436"/>
      <c r="F536" s="436"/>
      <c r="G536" s="328"/>
      <c r="H536" s="436"/>
      <c r="I536" s="436"/>
      <c r="J536" s="436"/>
      <c r="K536" s="436"/>
      <c r="L536" s="436"/>
      <c r="M536" s="436"/>
      <c r="N536" s="436"/>
      <c r="O536" s="436"/>
      <c r="P536" s="436"/>
      <c r="Q536" s="436"/>
      <c r="R536" s="436"/>
      <c r="S536" s="436"/>
      <c r="T536" s="436"/>
      <c r="U536" s="436"/>
      <c r="V536" s="436"/>
      <c r="W536" s="436"/>
      <c r="X536" s="436"/>
      <c r="Y536" s="436"/>
      <c r="Z536" s="436"/>
      <c r="AA536" s="436"/>
      <c r="AB536" s="436"/>
      <c r="AC536" s="436"/>
      <c r="AD536" s="436"/>
      <c r="AE536" s="436"/>
    </row>
    <row r="537" spans="1:31" ht="15.75" customHeight="1" x14ac:dyDescent="0.25">
      <c r="A537" s="436"/>
      <c r="B537" s="436"/>
      <c r="C537" s="436"/>
      <c r="D537" s="436"/>
      <c r="E537" s="436"/>
      <c r="F537" s="436"/>
      <c r="G537" s="328"/>
      <c r="H537" s="436"/>
      <c r="I537" s="436"/>
      <c r="J537" s="436"/>
      <c r="K537" s="436"/>
      <c r="L537" s="436"/>
      <c r="M537" s="436"/>
      <c r="N537" s="436"/>
      <c r="O537" s="436"/>
      <c r="P537" s="436"/>
      <c r="Q537" s="436"/>
      <c r="R537" s="436"/>
      <c r="S537" s="436"/>
      <c r="T537" s="436"/>
      <c r="U537" s="436"/>
      <c r="V537" s="436"/>
      <c r="W537" s="436"/>
      <c r="X537" s="436"/>
      <c r="Y537" s="436"/>
      <c r="Z537" s="436"/>
      <c r="AA537" s="436"/>
      <c r="AB537" s="436"/>
      <c r="AC537" s="436"/>
      <c r="AD537" s="436"/>
      <c r="AE537" s="436"/>
    </row>
    <row r="538" spans="1:31" ht="15.75" customHeight="1" x14ac:dyDescent="0.25">
      <c r="A538" s="436"/>
      <c r="B538" s="436"/>
      <c r="C538" s="436"/>
      <c r="D538" s="436"/>
      <c r="E538" s="436"/>
      <c r="F538" s="436"/>
      <c r="G538" s="328"/>
      <c r="H538" s="436"/>
      <c r="I538" s="436"/>
      <c r="J538" s="436"/>
      <c r="K538" s="436"/>
      <c r="L538" s="436"/>
      <c r="M538" s="436"/>
      <c r="N538" s="436"/>
      <c r="O538" s="436"/>
      <c r="P538" s="436"/>
      <c r="Q538" s="436"/>
      <c r="R538" s="436"/>
      <c r="S538" s="436"/>
      <c r="T538" s="436"/>
      <c r="U538" s="436"/>
      <c r="V538" s="436"/>
      <c r="W538" s="436"/>
      <c r="X538" s="436"/>
      <c r="Y538" s="436"/>
      <c r="Z538" s="436"/>
      <c r="AA538" s="436"/>
      <c r="AB538" s="436"/>
      <c r="AC538" s="436"/>
      <c r="AD538" s="436"/>
      <c r="AE538" s="436"/>
    </row>
    <row r="539" spans="1:31" ht="15.75" customHeight="1" x14ac:dyDescent="0.25">
      <c r="A539" s="436"/>
      <c r="B539" s="436"/>
      <c r="C539" s="436"/>
      <c r="D539" s="436"/>
      <c r="E539" s="436"/>
      <c r="F539" s="436"/>
      <c r="G539" s="328"/>
      <c r="H539" s="436"/>
      <c r="I539" s="436"/>
      <c r="J539" s="436"/>
      <c r="K539" s="436"/>
      <c r="L539" s="436"/>
      <c r="M539" s="436"/>
      <c r="N539" s="436"/>
      <c r="O539" s="436"/>
      <c r="P539" s="436"/>
      <c r="Q539" s="436"/>
      <c r="R539" s="436"/>
      <c r="S539" s="436"/>
      <c r="T539" s="436"/>
      <c r="U539" s="436"/>
      <c r="V539" s="436"/>
      <c r="W539" s="436"/>
      <c r="X539" s="436"/>
      <c r="Y539" s="436"/>
      <c r="Z539" s="436"/>
      <c r="AA539" s="436"/>
      <c r="AB539" s="436"/>
      <c r="AC539" s="436"/>
      <c r="AD539" s="436"/>
      <c r="AE539" s="436"/>
    </row>
    <row r="540" spans="1:31" ht="15.75" customHeight="1" x14ac:dyDescent="0.25">
      <c r="A540" s="436"/>
      <c r="B540" s="436"/>
      <c r="C540" s="436"/>
      <c r="D540" s="436"/>
      <c r="E540" s="436"/>
      <c r="F540" s="436"/>
      <c r="G540" s="328"/>
      <c r="H540" s="436"/>
      <c r="I540" s="436"/>
      <c r="J540" s="436"/>
      <c r="K540" s="436"/>
      <c r="L540" s="436"/>
      <c r="M540" s="436"/>
      <c r="N540" s="436"/>
      <c r="O540" s="436"/>
      <c r="P540" s="436"/>
      <c r="Q540" s="436"/>
      <c r="R540" s="436"/>
      <c r="S540" s="436"/>
      <c r="T540" s="436"/>
      <c r="U540" s="436"/>
      <c r="V540" s="436"/>
      <c r="W540" s="436"/>
      <c r="X540" s="436"/>
      <c r="Y540" s="436"/>
      <c r="Z540" s="436"/>
      <c r="AA540" s="436"/>
      <c r="AB540" s="436"/>
      <c r="AC540" s="436"/>
      <c r="AD540" s="436"/>
      <c r="AE540" s="436"/>
    </row>
    <row r="541" spans="1:31" ht="15.75" customHeight="1" x14ac:dyDescent="0.25">
      <c r="A541" s="436"/>
      <c r="B541" s="436"/>
      <c r="C541" s="436"/>
      <c r="D541" s="436"/>
      <c r="E541" s="436"/>
      <c r="F541" s="436"/>
      <c r="G541" s="328"/>
      <c r="H541" s="436"/>
      <c r="I541" s="436"/>
      <c r="J541" s="436"/>
      <c r="K541" s="436"/>
      <c r="L541" s="436"/>
      <c r="M541" s="436"/>
      <c r="N541" s="436"/>
      <c r="O541" s="436"/>
      <c r="P541" s="436"/>
      <c r="Q541" s="436"/>
      <c r="R541" s="436"/>
      <c r="S541" s="436"/>
      <c r="T541" s="436"/>
      <c r="U541" s="436"/>
      <c r="V541" s="436"/>
      <c r="W541" s="436"/>
      <c r="X541" s="436"/>
      <c r="Y541" s="436"/>
      <c r="Z541" s="436"/>
      <c r="AA541" s="436"/>
      <c r="AB541" s="436"/>
      <c r="AC541" s="436"/>
      <c r="AD541" s="436"/>
      <c r="AE541" s="436"/>
    </row>
    <row r="542" spans="1:31" ht="15.75" customHeight="1" x14ac:dyDescent="0.25">
      <c r="A542" s="436"/>
      <c r="B542" s="436"/>
      <c r="C542" s="436"/>
      <c r="D542" s="436"/>
      <c r="E542" s="436"/>
      <c r="F542" s="436"/>
      <c r="G542" s="328"/>
      <c r="H542" s="436"/>
      <c r="I542" s="436"/>
      <c r="J542" s="436"/>
      <c r="K542" s="436"/>
      <c r="L542" s="436"/>
      <c r="M542" s="436"/>
      <c r="N542" s="436"/>
      <c r="O542" s="436"/>
      <c r="P542" s="436"/>
      <c r="Q542" s="436"/>
      <c r="R542" s="436"/>
      <c r="S542" s="436"/>
      <c r="T542" s="436"/>
      <c r="U542" s="436"/>
      <c r="V542" s="436"/>
      <c r="W542" s="436"/>
      <c r="X542" s="436"/>
      <c r="Y542" s="436"/>
      <c r="Z542" s="436"/>
      <c r="AA542" s="436"/>
      <c r="AB542" s="436"/>
      <c r="AC542" s="436"/>
      <c r="AD542" s="436"/>
      <c r="AE542" s="436"/>
    </row>
    <row r="543" spans="1:31" ht="15.75" customHeight="1" x14ac:dyDescent="0.25">
      <c r="A543" s="436"/>
      <c r="B543" s="436"/>
      <c r="C543" s="436"/>
      <c r="D543" s="436"/>
      <c r="E543" s="436"/>
      <c r="F543" s="436"/>
      <c r="G543" s="328"/>
      <c r="H543" s="436"/>
      <c r="I543" s="436"/>
      <c r="J543" s="436"/>
      <c r="K543" s="436"/>
      <c r="L543" s="436"/>
      <c r="M543" s="436"/>
      <c r="N543" s="436"/>
      <c r="O543" s="436"/>
      <c r="P543" s="436"/>
      <c r="Q543" s="436"/>
      <c r="R543" s="436"/>
      <c r="S543" s="436"/>
      <c r="T543" s="436"/>
      <c r="U543" s="436"/>
      <c r="V543" s="436"/>
      <c r="W543" s="436"/>
      <c r="X543" s="436"/>
      <c r="Y543" s="436"/>
      <c r="Z543" s="436"/>
      <c r="AA543" s="436"/>
      <c r="AB543" s="436"/>
      <c r="AC543" s="436"/>
      <c r="AD543" s="436"/>
      <c r="AE543" s="436"/>
    </row>
    <row r="544" spans="1:31" ht="15.75" customHeight="1" x14ac:dyDescent="0.25">
      <c r="A544" s="436"/>
      <c r="B544" s="436"/>
      <c r="C544" s="436"/>
      <c r="D544" s="436"/>
      <c r="E544" s="436"/>
      <c r="F544" s="436"/>
      <c r="G544" s="328"/>
      <c r="H544" s="436"/>
      <c r="I544" s="436"/>
      <c r="J544" s="436"/>
      <c r="K544" s="436"/>
      <c r="L544" s="436"/>
      <c r="M544" s="436"/>
      <c r="N544" s="436"/>
      <c r="O544" s="436"/>
      <c r="P544" s="436"/>
      <c r="Q544" s="436"/>
      <c r="R544" s="436"/>
      <c r="S544" s="436"/>
      <c r="T544" s="436"/>
      <c r="U544" s="436"/>
      <c r="V544" s="436"/>
      <c r="W544" s="436"/>
      <c r="X544" s="436"/>
      <c r="Y544" s="436"/>
      <c r="Z544" s="436"/>
      <c r="AA544" s="436"/>
      <c r="AB544" s="436"/>
      <c r="AC544" s="436"/>
      <c r="AD544" s="436"/>
      <c r="AE544" s="436"/>
    </row>
    <row r="545" spans="1:31" ht="15.75" customHeight="1" x14ac:dyDescent="0.25">
      <c r="A545" s="436"/>
      <c r="B545" s="436"/>
      <c r="C545" s="436"/>
      <c r="D545" s="436"/>
      <c r="E545" s="436"/>
      <c r="F545" s="436"/>
      <c r="G545" s="328"/>
      <c r="H545" s="436"/>
      <c r="I545" s="436"/>
      <c r="J545" s="436"/>
      <c r="K545" s="436"/>
      <c r="L545" s="436"/>
      <c r="M545" s="436"/>
      <c r="N545" s="436"/>
      <c r="O545" s="436"/>
      <c r="P545" s="436"/>
      <c r="Q545" s="436"/>
      <c r="R545" s="436"/>
      <c r="S545" s="436"/>
      <c r="T545" s="436"/>
      <c r="U545" s="436"/>
      <c r="V545" s="436"/>
      <c r="W545" s="436"/>
      <c r="X545" s="436"/>
      <c r="Y545" s="436"/>
      <c r="Z545" s="436"/>
      <c r="AA545" s="436"/>
      <c r="AB545" s="436"/>
      <c r="AC545" s="436"/>
      <c r="AD545" s="436"/>
      <c r="AE545" s="436"/>
    </row>
    <row r="546" spans="1:31" ht="15.75" customHeight="1" x14ac:dyDescent="0.25">
      <c r="A546" s="436"/>
      <c r="B546" s="436"/>
      <c r="C546" s="436"/>
      <c r="D546" s="436"/>
      <c r="E546" s="436"/>
      <c r="F546" s="436"/>
      <c r="G546" s="328"/>
      <c r="H546" s="436"/>
      <c r="I546" s="436"/>
      <c r="J546" s="436"/>
      <c r="K546" s="436"/>
      <c r="L546" s="436"/>
      <c r="M546" s="436"/>
      <c r="N546" s="436"/>
      <c r="O546" s="436"/>
      <c r="P546" s="436"/>
      <c r="Q546" s="436"/>
      <c r="R546" s="436"/>
      <c r="S546" s="436"/>
      <c r="T546" s="436"/>
      <c r="U546" s="436"/>
      <c r="V546" s="436"/>
      <c r="W546" s="436"/>
      <c r="X546" s="436"/>
      <c r="Y546" s="436"/>
      <c r="Z546" s="436"/>
      <c r="AA546" s="436"/>
      <c r="AB546" s="436"/>
      <c r="AC546" s="436"/>
      <c r="AD546" s="436"/>
      <c r="AE546" s="436"/>
    </row>
    <row r="547" spans="1:31" ht="15.75" customHeight="1" x14ac:dyDescent="0.25">
      <c r="A547" s="436"/>
      <c r="B547" s="436"/>
      <c r="C547" s="436"/>
      <c r="D547" s="436"/>
      <c r="E547" s="436"/>
      <c r="F547" s="436"/>
      <c r="G547" s="328"/>
      <c r="H547" s="436"/>
      <c r="I547" s="436"/>
      <c r="J547" s="436"/>
      <c r="K547" s="436"/>
      <c r="L547" s="436"/>
      <c r="M547" s="436"/>
      <c r="N547" s="436"/>
      <c r="O547" s="436"/>
      <c r="P547" s="436"/>
      <c r="Q547" s="436"/>
      <c r="R547" s="436"/>
      <c r="S547" s="436"/>
      <c r="T547" s="436"/>
      <c r="U547" s="436"/>
      <c r="V547" s="436"/>
      <c r="W547" s="436"/>
      <c r="X547" s="436"/>
      <c r="Y547" s="436"/>
      <c r="Z547" s="436"/>
      <c r="AA547" s="436"/>
      <c r="AB547" s="436"/>
      <c r="AC547" s="436"/>
      <c r="AD547" s="436"/>
      <c r="AE547" s="436"/>
    </row>
    <row r="548" spans="1:31" ht="15.75" customHeight="1" x14ac:dyDescent="0.25">
      <c r="A548" s="436"/>
      <c r="B548" s="436"/>
      <c r="C548" s="436"/>
      <c r="D548" s="436"/>
      <c r="E548" s="436"/>
      <c r="F548" s="436"/>
      <c r="G548" s="328"/>
      <c r="H548" s="436"/>
      <c r="I548" s="436"/>
      <c r="J548" s="436"/>
      <c r="K548" s="436"/>
      <c r="L548" s="436"/>
      <c r="M548" s="436"/>
      <c r="N548" s="436"/>
      <c r="O548" s="436"/>
      <c r="P548" s="436"/>
      <c r="Q548" s="436"/>
      <c r="R548" s="436"/>
      <c r="S548" s="436"/>
      <c r="T548" s="436"/>
      <c r="U548" s="436"/>
      <c r="V548" s="436"/>
      <c r="W548" s="436"/>
      <c r="X548" s="436"/>
      <c r="Y548" s="436"/>
      <c r="Z548" s="436"/>
      <c r="AA548" s="436"/>
      <c r="AB548" s="436"/>
      <c r="AC548" s="436"/>
      <c r="AD548" s="436"/>
      <c r="AE548" s="436"/>
    </row>
    <row r="549" spans="1:31" ht="15.75" customHeight="1" x14ac:dyDescent="0.25">
      <c r="A549" s="436"/>
      <c r="B549" s="436"/>
      <c r="C549" s="436"/>
      <c r="D549" s="436"/>
      <c r="E549" s="436"/>
      <c r="F549" s="436"/>
      <c r="G549" s="328"/>
      <c r="H549" s="436"/>
      <c r="I549" s="436"/>
      <c r="J549" s="436"/>
      <c r="K549" s="436"/>
      <c r="L549" s="436"/>
      <c r="M549" s="436"/>
      <c r="N549" s="436"/>
      <c r="O549" s="436"/>
      <c r="P549" s="436"/>
      <c r="Q549" s="436"/>
      <c r="R549" s="436"/>
      <c r="S549" s="436"/>
      <c r="T549" s="436"/>
      <c r="U549" s="436"/>
      <c r="V549" s="436"/>
      <c r="W549" s="436"/>
      <c r="X549" s="436"/>
      <c r="Y549" s="436"/>
      <c r="Z549" s="436"/>
      <c r="AA549" s="436"/>
      <c r="AB549" s="436"/>
      <c r="AC549" s="436"/>
      <c r="AD549" s="436"/>
      <c r="AE549" s="436"/>
    </row>
    <row r="550" spans="1:31" ht="15.75" customHeight="1" x14ac:dyDescent="0.25">
      <c r="A550" s="436"/>
      <c r="B550" s="436"/>
      <c r="C550" s="436"/>
      <c r="D550" s="436"/>
      <c r="E550" s="436"/>
      <c r="F550" s="436"/>
      <c r="G550" s="328"/>
      <c r="H550" s="436"/>
      <c r="I550" s="436"/>
      <c r="J550" s="436"/>
      <c r="K550" s="436"/>
      <c r="L550" s="436"/>
      <c r="M550" s="436"/>
      <c r="N550" s="436"/>
      <c r="O550" s="436"/>
      <c r="P550" s="436"/>
      <c r="Q550" s="436"/>
      <c r="R550" s="436"/>
      <c r="S550" s="436"/>
      <c r="T550" s="436"/>
      <c r="U550" s="436"/>
      <c r="V550" s="436"/>
      <c r="W550" s="436"/>
      <c r="X550" s="436"/>
      <c r="Y550" s="436"/>
      <c r="Z550" s="436"/>
      <c r="AA550" s="436"/>
      <c r="AB550" s="436"/>
      <c r="AC550" s="436"/>
      <c r="AD550" s="436"/>
      <c r="AE550" s="436"/>
    </row>
    <row r="551" spans="1:31" ht="15.75" customHeight="1" x14ac:dyDescent="0.25">
      <c r="A551" s="436"/>
      <c r="B551" s="436"/>
      <c r="C551" s="436"/>
      <c r="D551" s="436"/>
      <c r="E551" s="436"/>
      <c r="F551" s="436"/>
      <c r="G551" s="328"/>
      <c r="H551" s="436"/>
      <c r="I551" s="436"/>
      <c r="J551" s="436"/>
      <c r="K551" s="436"/>
      <c r="L551" s="436"/>
      <c r="M551" s="436"/>
      <c r="N551" s="436"/>
      <c r="O551" s="436"/>
      <c r="P551" s="436"/>
      <c r="Q551" s="436"/>
      <c r="R551" s="436"/>
      <c r="S551" s="436"/>
      <c r="T551" s="436"/>
      <c r="U551" s="436"/>
      <c r="V551" s="436"/>
      <c r="W551" s="436"/>
      <c r="X551" s="436"/>
      <c r="Y551" s="436"/>
      <c r="Z551" s="436"/>
      <c r="AA551" s="436"/>
      <c r="AB551" s="436"/>
      <c r="AC551" s="436"/>
      <c r="AD551" s="436"/>
      <c r="AE551" s="436"/>
    </row>
    <row r="552" spans="1:31" ht="15.75" customHeight="1" x14ac:dyDescent="0.25">
      <c r="A552" s="436"/>
      <c r="B552" s="436"/>
      <c r="C552" s="436"/>
      <c r="D552" s="436"/>
      <c r="E552" s="436"/>
      <c r="F552" s="436"/>
      <c r="G552" s="328"/>
      <c r="H552" s="436"/>
      <c r="I552" s="436"/>
      <c r="J552" s="436"/>
      <c r="K552" s="436"/>
      <c r="L552" s="436"/>
      <c r="M552" s="436"/>
      <c r="N552" s="436"/>
      <c r="O552" s="436"/>
      <c r="P552" s="436"/>
      <c r="Q552" s="436"/>
      <c r="R552" s="436"/>
      <c r="S552" s="436"/>
      <c r="T552" s="436"/>
      <c r="U552" s="436"/>
      <c r="V552" s="436"/>
      <c r="W552" s="436"/>
      <c r="X552" s="436"/>
      <c r="Y552" s="436"/>
      <c r="Z552" s="436"/>
      <c r="AA552" s="436"/>
      <c r="AB552" s="436"/>
      <c r="AC552" s="436"/>
      <c r="AD552" s="436"/>
      <c r="AE552" s="436"/>
    </row>
    <row r="553" spans="1:31" ht="15.75" customHeight="1" x14ac:dyDescent="0.25">
      <c r="A553" s="436"/>
      <c r="B553" s="436"/>
      <c r="C553" s="436"/>
      <c r="D553" s="436"/>
      <c r="E553" s="436"/>
      <c r="F553" s="436"/>
      <c r="G553" s="328"/>
      <c r="H553" s="436"/>
      <c r="I553" s="436"/>
      <c r="J553" s="436"/>
      <c r="K553" s="436"/>
      <c r="L553" s="436"/>
      <c r="M553" s="436"/>
      <c r="N553" s="436"/>
      <c r="O553" s="436"/>
      <c r="P553" s="436"/>
      <c r="Q553" s="436"/>
      <c r="R553" s="436"/>
      <c r="S553" s="436"/>
      <c r="T553" s="436"/>
      <c r="U553" s="436"/>
      <c r="V553" s="436"/>
      <c r="W553" s="436"/>
      <c r="X553" s="436"/>
      <c r="Y553" s="436"/>
      <c r="Z553" s="436"/>
      <c r="AA553" s="436"/>
      <c r="AB553" s="436"/>
      <c r="AC553" s="436"/>
      <c r="AD553" s="436"/>
      <c r="AE553" s="436"/>
    </row>
    <row r="554" spans="1:31" ht="15.75" customHeight="1" x14ac:dyDescent="0.25">
      <c r="A554" s="436"/>
      <c r="B554" s="436"/>
      <c r="C554" s="436"/>
      <c r="D554" s="436"/>
      <c r="E554" s="436"/>
      <c r="F554" s="436"/>
      <c r="G554" s="328"/>
      <c r="H554" s="436"/>
      <c r="I554" s="436"/>
      <c r="J554" s="436"/>
      <c r="K554" s="436"/>
      <c r="L554" s="436"/>
      <c r="M554" s="436"/>
      <c r="N554" s="436"/>
      <c r="O554" s="436"/>
      <c r="P554" s="436"/>
      <c r="Q554" s="436"/>
      <c r="R554" s="436"/>
      <c r="S554" s="436"/>
      <c r="T554" s="436"/>
      <c r="U554" s="436"/>
      <c r="V554" s="436"/>
      <c r="W554" s="436"/>
      <c r="X554" s="436"/>
      <c r="Y554" s="436"/>
      <c r="Z554" s="436"/>
      <c r="AA554" s="436"/>
      <c r="AB554" s="436"/>
      <c r="AC554" s="436"/>
      <c r="AD554" s="436"/>
      <c r="AE554" s="436"/>
    </row>
    <row r="555" spans="1:31" ht="15.75" customHeight="1" x14ac:dyDescent="0.25">
      <c r="A555" s="436"/>
      <c r="B555" s="436"/>
      <c r="C555" s="436"/>
      <c r="D555" s="436"/>
      <c r="E555" s="436"/>
      <c r="F555" s="436"/>
      <c r="G555" s="328"/>
      <c r="H555" s="436"/>
      <c r="I555" s="436"/>
      <c r="J555" s="436"/>
      <c r="K555" s="436"/>
      <c r="L555" s="436"/>
      <c r="M555" s="436"/>
      <c r="N555" s="436"/>
      <c r="O555" s="436"/>
      <c r="P555" s="436"/>
      <c r="Q555" s="436"/>
      <c r="R555" s="436"/>
      <c r="S555" s="436"/>
      <c r="T555" s="436"/>
      <c r="U555" s="436"/>
      <c r="V555" s="436"/>
      <c r="W555" s="436"/>
      <c r="X555" s="436"/>
      <c r="Y555" s="436"/>
      <c r="Z555" s="436"/>
      <c r="AA555" s="436"/>
      <c r="AB555" s="436"/>
      <c r="AC555" s="436"/>
      <c r="AD555" s="436"/>
      <c r="AE555" s="436"/>
    </row>
    <row r="556" spans="1:31" ht="15.75" customHeight="1" x14ac:dyDescent="0.25">
      <c r="A556" s="436"/>
      <c r="B556" s="436"/>
      <c r="C556" s="436"/>
      <c r="D556" s="436"/>
      <c r="E556" s="436"/>
      <c r="F556" s="436"/>
      <c r="G556" s="328"/>
      <c r="H556" s="436"/>
      <c r="I556" s="436"/>
      <c r="J556" s="436"/>
      <c r="K556" s="436"/>
      <c r="L556" s="436"/>
      <c r="M556" s="436"/>
      <c r="N556" s="436"/>
      <c r="O556" s="436"/>
      <c r="P556" s="436"/>
      <c r="Q556" s="436"/>
      <c r="R556" s="436"/>
      <c r="S556" s="436"/>
      <c r="T556" s="436"/>
      <c r="U556" s="436"/>
      <c r="V556" s="436"/>
      <c r="W556" s="436"/>
      <c r="X556" s="436"/>
      <c r="Y556" s="436"/>
      <c r="Z556" s="436"/>
      <c r="AA556" s="436"/>
      <c r="AB556" s="436"/>
      <c r="AC556" s="436"/>
      <c r="AD556" s="436"/>
      <c r="AE556" s="436"/>
    </row>
    <row r="557" spans="1:31" ht="15.75" customHeight="1" x14ac:dyDescent="0.25">
      <c r="A557" s="436"/>
      <c r="B557" s="436"/>
      <c r="C557" s="436"/>
      <c r="D557" s="436"/>
      <c r="E557" s="436"/>
      <c r="F557" s="436"/>
      <c r="G557" s="328"/>
      <c r="H557" s="436"/>
      <c r="I557" s="436"/>
      <c r="J557" s="436"/>
      <c r="K557" s="436"/>
      <c r="L557" s="436"/>
      <c r="M557" s="436"/>
      <c r="N557" s="436"/>
      <c r="O557" s="436"/>
      <c r="P557" s="436"/>
      <c r="Q557" s="436"/>
      <c r="R557" s="436"/>
      <c r="S557" s="436"/>
      <c r="T557" s="436"/>
      <c r="U557" s="436"/>
      <c r="V557" s="436"/>
      <c r="W557" s="436"/>
      <c r="X557" s="436"/>
      <c r="Y557" s="436"/>
      <c r="Z557" s="436"/>
      <c r="AA557" s="436"/>
      <c r="AB557" s="436"/>
      <c r="AC557" s="436"/>
      <c r="AD557" s="436"/>
      <c r="AE557" s="436"/>
    </row>
    <row r="558" spans="1:31" ht="15.75" customHeight="1" x14ac:dyDescent="0.25">
      <c r="A558" s="436"/>
      <c r="B558" s="436"/>
      <c r="C558" s="436"/>
      <c r="D558" s="436"/>
      <c r="E558" s="436"/>
      <c r="F558" s="436"/>
      <c r="G558" s="328"/>
      <c r="H558" s="436"/>
      <c r="I558" s="436"/>
      <c r="J558" s="436"/>
      <c r="K558" s="436"/>
      <c r="L558" s="436"/>
      <c r="M558" s="436"/>
      <c r="N558" s="436"/>
      <c r="O558" s="436"/>
      <c r="P558" s="436"/>
      <c r="Q558" s="436"/>
      <c r="R558" s="436"/>
      <c r="S558" s="436"/>
      <c r="T558" s="436"/>
      <c r="U558" s="436"/>
      <c r="V558" s="436"/>
      <c r="W558" s="436"/>
      <c r="X558" s="436"/>
      <c r="Y558" s="436"/>
      <c r="Z558" s="436"/>
      <c r="AA558" s="436"/>
      <c r="AB558" s="436"/>
      <c r="AC558" s="436"/>
      <c r="AD558" s="436"/>
      <c r="AE558" s="436"/>
    </row>
    <row r="559" spans="1:31" ht="15.75" customHeight="1" x14ac:dyDescent="0.25">
      <c r="A559" s="436"/>
      <c r="B559" s="436"/>
      <c r="C559" s="436"/>
      <c r="D559" s="436"/>
      <c r="E559" s="436"/>
      <c r="F559" s="436"/>
      <c r="G559" s="328"/>
      <c r="H559" s="436"/>
      <c r="I559" s="436"/>
      <c r="J559" s="436"/>
      <c r="K559" s="436"/>
      <c r="L559" s="436"/>
      <c r="M559" s="436"/>
      <c r="N559" s="436"/>
      <c r="O559" s="436"/>
      <c r="P559" s="436"/>
      <c r="Q559" s="436"/>
      <c r="R559" s="436"/>
      <c r="S559" s="436"/>
      <c r="T559" s="436"/>
      <c r="U559" s="436"/>
      <c r="V559" s="436"/>
      <c r="W559" s="436"/>
      <c r="X559" s="436"/>
      <c r="Y559" s="436"/>
      <c r="Z559" s="436"/>
      <c r="AA559" s="436"/>
      <c r="AB559" s="436"/>
      <c r="AC559" s="436"/>
      <c r="AD559" s="436"/>
      <c r="AE559" s="436"/>
    </row>
    <row r="560" spans="1:31" ht="15.75" customHeight="1" x14ac:dyDescent="0.25">
      <c r="A560" s="436"/>
      <c r="B560" s="436"/>
      <c r="C560" s="436"/>
      <c r="D560" s="436"/>
      <c r="E560" s="436"/>
      <c r="F560" s="436"/>
      <c r="G560" s="328"/>
      <c r="H560" s="436"/>
      <c r="I560" s="436"/>
      <c r="J560" s="436"/>
      <c r="K560" s="436"/>
      <c r="L560" s="436"/>
      <c r="M560" s="436"/>
      <c r="N560" s="436"/>
      <c r="O560" s="436"/>
      <c r="P560" s="436"/>
      <c r="Q560" s="436"/>
      <c r="R560" s="436"/>
      <c r="S560" s="436"/>
      <c r="T560" s="436"/>
      <c r="U560" s="436"/>
      <c r="V560" s="436"/>
      <c r="W560" s="436"/>
      <c r="X560" s="436"/>
      <c r="Y560" s="436"/>
      <c r="Z560" s="436"/>
      <c r="AA560" s="436"/>
      <c r="AB560" s="436"/>
      <c r="AC560" s="436"/>
      <c r="AD560" s="436"/>
      <c r="AE560" s="436"/>
    </row>
    <row r="561" spans="1:31" ht="15.75" customHeight="1" x14ac:dyDescent="0.25">
      <c r="A561" s="436"/>
      <c r="B561" s="436"/>
      <c r="C561" s="436"/>
      <c r="D561" s="436"/>
      <c r="E561" s="436"/>
      <c r="F561" s="436"/>
      <c r="G561" s="328"/>
      <c r="H561" s="436"/>
      <c r="I561" s="436"/>
      <c r="J561" s="436"/>
      <c r="K561" s="436"/>
      <c r="L561" s="436"/>
      <c r="M561" s="436"/>
      <c r="N561" s="436"/>
      <c r="O561" s="436"/>
      <c r="P561" s="436"/>
      <c r="Q561" s="436"/>
      <c r="R561" s="436"/>
      <c r="S561" s="436"/>
      <c r="T561" s="436"/>
      <c r="U561" s="436"/>
      <c r="V561" s="436"/>
      <c r="W561" s="436"/>
      <c r="X561" s="436"/>
      <c r="Y561" s="436"/>
      <c r="Z561" s="436"/>
      <c r="AA561" s="436"/>
      <c r="AB561" s="436"/>
      <c r="AC561" s="436"/>
      <c r="AD561" s="436"/>
      <c r="AE561" s="436"/>
    </row>
    <row r="562" spans="1:31" ht="15.75" customHeight="1" x14ac:dyDescent="0.25">
      <c r="A562" s="436"/>
      <c r="B562" s="436"/>
      <c r="C562" s="436"/>
      <c r="D562" s="436"/>
      <c r="E562" s="436"/>
      <c r="F562" s="436"/>
      <c r="G562" s="328"/>
      <c r="H562" s="436"/>
      <c r="I562" s="436"/>
      <c r="J562" s="436"/>
      <c r="K562" s="436"/>
      <c r="L562" s="436"/>
      <c r="M562" s="436"/>
      <c r="N562" s="436"/>
      <c r="O562" s="436"/>
      <c r="P562" s="436"/>
      <c r="Q562" s="436"/>
      <c r="R562" s="436"/>
      <c r="S562" s="436"/>
      <c r="T562" s="436"/>
      <c r="U562" s="436"/>
      <c r="V562" s="436"/>
      <c r="W562" s="436"/>
      <c r="X562" s="436"/>
      <c r="Y562" s="436"/>
      <c r="Z562" s="436"/>
      <c r="AA562" s="436"/>
      <c r="AB562" s="436"/>
      <c r="AC562" s="436"/>
      <c r="AD562" s="436"/>
      <c r="AE562" s="436"/>
    </row>
    <row r="563" spans="1:31" ht="15.75" customHeight="1" x14ac:dyDescent="0.25">
      <c r="A563" s="436"/>
      <c r="B563" s="436"/>
      <c r="C563" s="436"/>
      <c r="D563" s="436"/>
      <c r="E563" s="436"/>
      <c r="F563" s="436"/>
      <c r="G563" s="328"/>
      <c r="H563" s="436"/>
      <c r="I563" s="436"/>
      <c r="J563" s="436"/>
      <c r="K563" s="436"/>
      <c r="L563" s="436"/>
      <c r="M563" s="436"/>
      <c r="N563" s="436"/>
      <c r="O563" s="436"/>
      <c r="P563" s="436"/>
      <c r="Q563" s="436"/>
      <c r="R563" s="436"/>
      <c r="S563" s="436"/>
      <c r="T563" s="436"/>
      <c r="U563" s="436"/>
      <c r="V563" s="436"/>
      <c r="W563" s="436"/>
      <c r="X563" s="436"/>
      <c r="Y563" s="436"/>
      <c r="Z563" s="436"/>
      <c r="AA563" s="436"/>
      <c r="AB563" s="436"/>
      <c r="AC563" s="436"/>
      <c r="AD563" s="436"/>
      <c r="AE563" s="436"/>
    </row>
    <row r="564" spans="1:31" ht="15.75" customHeight="1" x14ac:dyDescent="0.25">
      <c r="A564" s="436"/>
      <c r="B564" s="436"/>
      <c r="C564" s="436"/>
      <c r="D564" s="436"/>
      <c r="E564" s="436"/>
      <c r="F564" s="436"/>
      <c r="G564" s="328"/>
      <c r="H564" s="436"/>
      <c r="I564" s="436"/>
      <c r="J564" s="436"/>
      <c r="K564" s="436"/>
      <c r="L564" s="436"/>
      <c r="M564" s="436"/>
      <c r="N564" s="436"/>
      <c r="O564" s="436"/>
      <c r="P564" s="436"/>
      <c r="Q564" s="436"/>
      <c r="R564" s="436"/>
      <c r="S564" s="436"/>
      <c r="T564" s="436"/>
      <c r="U564" s="436"/>
      <c r="V564" s="436"/>
      <c r="W564" s="436"/>
      <c r="X564" s="436"/>
      <c r="Y564" s="436"/>
      <c r="Z564" s="436"/>
      <c r="AA564" s="436"/>
      <c r="AB564" s="436"/>
      <c r="AC564" s="436"/>
      <c r="AD564" s="436"/>
      <c r="AE564" s="436"/>
    </row>
    <row r="565" spans="1:31" ht="15.75" customHeight="1" x14ac:dyDescent="0.25">
      <c r="A565" s="436"/>
      <c r="B565" s="436"/>
      <c r="C565" s="436"/>
      <c r="D565" s="436"/>
      <c r="E565" s="436"/>
      <c r="F565" s="436"/>
      <c r="G565" s="328"/>
      <c r="H565" s="436"/>
      <c r="I565" s="436"/>
      <c r="J565" s="436"/>
      <c r="K565" s="436"/>
      <c r="L565" s="436"/>
      <c r="M565" s="436"/>
      <c r="N565" s="436"/>
      <c r="O565" s="436"/>
      <c r="P565" s="436"/>
      <c r="Q565" s="436"/>
      <c r="R565" s="436"/>
      <c r="S565" s="436"/>
      <c r="T565" s="436"/>
      <c r="U565" s="436"/>
      <c r="V565" s="436"/>
      <c r="W565" s="436"/>
      <c r="X565" s="436"/>
      <c r="Y565" s="436"/>
      <c r="Z565" s="436"/>
      <c r="AA565" s="436"/>
      <c r="AB565" s="436"/>
      <c r="AC565" s="436"/>
      <c r="AD565" s="436"/>
      <c r="AE565" s="436"/>
    </row>
    <row r="566" spans="1:31" ht="15.75" customHeight="1" x14ac:dyDescent="0.25">
      <c r="A566" s="436"/>
      <c r="B566" s="436"/>
      <c r="C566" s="436"/>
      <c r="D566" s="436"/>
      <c r="E566" s="436"/>
      <c r="F566" s="436"/>
      <c r="G566" s="328"/>
      <c r="H566" s="436"/>
      <c r="I566" s="436"/>
      <c r="J566" s="436"/>
      <c r="K566" s="436"/>
      <c r="L566" s="436"/>
      <c r="M566" s="436"/>
      <c r="N566" s="436"/>
      <c r="O566" s="436"/>
      <c r="P566" s="436"/>
      <c r="Q566" s="436"/>
      <c r="R566" s="436"/>
      <c r="S566" s="436"/>
      <c r="T566" s="436"/>
      <c r="U566" s="436"/>
      <c r="V566" s="436"/>
      <c r="W566" s="436"/>
      <c r="X566" s="436"/>
      <c r="Y566" s="436"/>
      <c r="Z566" s="436"/>
      <c r="AA566" s="436"/>
      <c r="AB566" s="436"/>
      <c r="AC566" s="436"/>
      <c r="AD566" s="436"/>
      <c r="AE566" s="436"/>
    </row>
    <row r="567" spans="1:31" ht="15.75" customHeight="1" x14ac:dyDescent="0.25">
      <c r="A567" s="436"/>
      <c r="B567" s="436"/>
      <c r="C567" s="436"/>
      <c r="D567" s="436"/>
      <c r="E567" s="436"/>
      <c r="F567" s="436"/>
      <c r="G567" s="328"/>
      <c r="H567" s="436"/>
      <c r="I567" s="436"/>
      <c r="J567" s="436"/>
      <c r="K567" s="436"/>
      <c r="L567" s="436"/>
      <c r="M567" s="436"/>
      <c r="N567" s="436"/>
      <c r="O567" s="436"/>
      <c r="P567" s="436"/>
      <c r="Q567" s="436"/>
      <c r="R567" s="436"/>
      <c r="S567" s="436"/>
      <c r="T567" s="436"/>
      <c r="U567" s="436"/>
      <c r="V567" s="436"/>
      <c r="W567" s="436"/>
      <c r="X567" s="436"/>
      <c r="Y567" s="436"/>
      <c r="Z567" s="436"/>
      <c r="AA567" s="436"/>
      <c r="AB567" s="436"/>
      <c r="AC567" s="436"/>
      <c r="AD567" s="436"/>
      <c r="AE567" s="436"/>
    </row>
    <row r="568" spans="1:31" ht="15.75" customHeight="1" x14ac:dyDescent="0.25">
      <c r="A568" s="436"/>
      <c r="B568" s="436"/>
      <c r="C568" s="436"/>
      <c r="D568" s="436"/>
      <c r="E568" s="436"/>
      <c r="F568" s="436"/>
      <c r="G568" s="328"/>
      <c r="H568" s="436"/>
      <c r="I568" s="436"/>
      <c r="J568" s="436"/>
      <c r="K568" s="436"/>
      <c r="L568" s="436"/>
      <c r="M568" s="436"/>
      <c r="N568" s="436"/>
      <c r="O568" s="436"/>
      <c r="P568" s="436"/>
      <c r="Q568" s="436"/>
      <c r="R568" s="436"/>
      <c r="S568" s="436"/>
      <c r="T568" s="436"/>
      <c r="U568" s="436"/>
      <c r="V568" s="436"/>
      <c r="W568" s="436"/>
      <c r="X568" s="436"/>
      <c r="Y568" s="436"/>
      <c r="Z568" s="436"/>
      <c r="AA568" s="436"/>
      <c r="AB568" s="436"/>
      <c r="AC568" s="436"/>
      <c r="AD568" s="436"/>
      <c r="AE568" s="436"/>
    </row>
    <row r="569" spans="1:31" ht="15.75" customHeight="1" x14ac:dyDescent="0.25">
      <c r="A569" s="436"/>
      <c r="B569" s="436"/>
      <c r="C569" s="436"/>
      <c r="D569" s="436"/>
      <c r="E569" s="436"/>
      <c r="F569" s="436"/>
      <c r="G569" s="328"/>
      <c r="H569" s="436"/>
      <c r="I569" s="436"/>
      <c r="J569" s="436"/>
      <c r="K569" s="436"/>
      <c r="L569" s="436"/>
      <c r="M569" s="436"/>
      <c r="N569" s="436"/>
      <c r="O569" s="436"/>
      <c r="P569" s="436"/>
      <c r="Q569" s="436"/>
      <c r="R569" s="436"/>
      <c r="S569" s="436"/>
      <c r="T569" s="436"/>
      <c r="U569" s="436"/>
      <c r="V569" s="436"/>
      <c r="W569" s="436"/>
      <c r="X569" s="436"/>
      <c r="Y569" s="436"/>
      <c r="Z569" s="436"/>
      <c r="AA569" s="436"/>
      <c r="AB569" s="436"/>
      <c r="AC569" s="436"/>
      <c r="AD569" s="436"/>
      <c r="AE569" s="436"/>
    </row>
    <row r="570" spans="1:31" ht="15.75" customHeight="1" x14ac:dyDescent="0.25">
      <c r="A570" s="436"/>
      <c r="B570" s="436"/>
      <c r="C570" s="436"/>
      <c r="D570" s="436"/>
      <c r="E570" s="436"/>
      <c r="F570" s="436"/>
      <c r="G570" s="328"/>
      <c r="H570" s="436"/>
      <c r="I570" s="436"/>
      <c r="J570" s="436"/>
      <c r="K570" s="436"/>
      <c r="L570" s="436"/>
      <c r="M570" s="436"/>
      <c r="N570" s="436"/>
      <c r="O570" s="436"/>
      <c r="P570" s="436"/>
      <c r="Q570" s="436"/>
      <c r="R570" s="436"/>
      <c r="S570" s="436"/>
      <c r="T570" s="436"/>
      <c r="U570" s="436"/>
      <c r="V570" s="436"/>
      <c r="W570" s="436"/>
      <c r="X570" s="436"/>
      <c r="Y570" s="436"/>
      <c r="Z570" s="436"/>
      <c r="AA570" s="436"/>
      <c r="AB570" s="436"/>
      <c r="AC570" s="436"/>
      <c r="AD570" s="436"/>
      <c r="AE570" s="436"/>
    </row>
    <row r="571" spans="1:31" ht="15.75" customHeight="1" x14ac:dyDescent="0.25">
      <c r="A571" s="436"/>
      <c r="B571" s="436"/>
      <c r="C571" s="436"/>
      <c r="D571" s="436"/>
      <c r="E571" s="436"/>
      <c r="F571" s="436"/>
      <c r="G571" s="328"/>
      <c r="H571" s="436"/>
      <c r="I571" s="436"/>
      <c r="J571" s="436"/>
      <c r="K571" s="436"/>
      <c r="L571" s="436"/>
      <c r="M571" s="436"/>
      <c r="N571" s="436"/>
      <c r="O571" s="436"/>
      <c r="P571" s="436"/>
      <c r="Q571" s="436"/>
      <c r="R571" s="436"/>
      <c r="S571" s="436"/>
      <c r="T571" s="436"/>
      <c r="U571" s="436"/>
      <c r="V571" s="436"/>
      <c r="W571" s="436"/>
      <c r="X571" s="436"/>
      <c r="Y571" s="436"/>
      <c r="Z571" s="436"/>
      <c r="AA571" s="436"/>
      <c r="AB571" s="436"/>
      <c r="AC571" s="436"/>
      <c r="AD571" s="436"/>
      <c r="AE571" s="436"/>
    </row>
    <row r="572" spans="1:31" ht="15.75" customHeight="1" x14ac:dyDescent="0.25">
      <c r="A572" s="436"/>
      <c r="B572" s="436"/>
      <c r="C572" s="436"/>
      <c r="D572" s="436"/>
      <c r="E572" s="436"/>
      <c r="F572" s="436"/>
      <c r="G572" s="328"/>
      <c r="H572" s="436"/>
      <c r="I572" s="436"/>
      <c r="J572" s="436"/>
      <c r="K572" s="436"/>
      <c r="L572" s="436"/>
      <c r="M572" s="436"/>
      <c r="N572" s="436"/>
      <c r="O572" s="436"/>
      <c r="P572" s="436"/>
      <c r="Q572" s="436"/>
      <c r="R572" s="436"/>
      <c r="S572" s="436"/>
      <c r="T572" s="436"/>
      <c r="U572" s="436"/>
      <c r="V572" s="436"/>
      <c r="W572" s="436"/>
      <c r="X572" s="436"/>
      <c r="Y572" s="436"/>
      <c r="Z572" s="436"/>
      <c r="AA572" s="436"/>
      <c r="AB572" s="436"/>
      <c r="AC572" s="436"/>
      <c r="AD572" s="436"/>
      <c r="AE572" s="436"/>
    </row>
    <row r="573" spans="1:31" ht="15.75" customHeight="1" x14ac:dyDescent="0.25">
      <c r="A573" s="436"/>
      <c r="B573" s="436"/>
      <c r="C573" s="436"/>
      <c r="D573" s="436"/>
      <c r="E573" s="436"/>
      <c r="F573" s="436"/>
      <c r="G573" s="328"/>
      <c r="H573" s="436"/>
      <c r="I573" s="436"/>
      <c r="J573" s="436"/>
      <c r="K573" s="436"/>
      <c r="L573" s="436"/>
      <c r="M573" s="436"/>
      <c r="N573" s="436"/>
      <c r="O573" s="436"/>
      <c r="P573" s="436"/>
      <c r="Q573" s="436"/>
      <c r="R573" s="436"/>
      <c r="S573" s="436"/>
      <c r="T573" s="436"/>
      <c r="U573" s="436"/>
      <c r="V573" s="436"/>
      <c r="W573" s="436"/>
      <c r="X573" s="436"/>
      <c r="Y573" s="436"/>
      <c r="Z573" s="436"/>
      <c r="AA573" s="436"/>
      <c r="AB573" s="436"/>
      <c r="AC573" s="436"/>
      <c r="AD573" s="436"/>
      <c r="AE573" s="436"/>
    </row>
    <row r="574" spans="1:31" ht="15.75" customHeight="1" x14ac:dyDescent="0.25">
      <c r="A574" s="436"/>
      <c r="B574" s="436"/>
      <c r="C574" s="436"/>
      <c r="D574" s="436"/>
      <c r="E574" s="436"/>
      <c r="F574" s="436"/>
      <c r="G574" s="328"/>
      <c r="H574" s="436"/>
      <c r="I574" s="436"/>
      <c r="J574" s="436"/>
      <c r="K574" s="436"/>
      <c r="L574" s="436"/>
      <c r="M574" s="436"/>
      <c r="N574" s="436"/>
      <c r="O574" s="436"/>
      <c r="P574" s="436"/>
      <c r="Q574" s="436"/>
      <c r="R574" s="436"/>
      <c r="S574" s="436"/>
      <c r="T574" s="436"/>
      <c r="U574" s="436"/>
      <c r="V574" s="436"/>
      <c r="W574" s="436"/>
      <c r="X574" s="436"/>
      <c r="Y574" s="436"/>
      <c r="Z574" s="436"/>
      <c r="AA574" s="436"/>
      <c r="AB574" s="436"/>
      <c r="AC574" s="436"/>
      <c r="AD574" s="436"/>
      <c r="AE574" s="436"/>
    </row>
    <row r="575" spans="1:31" ht="15.75" customHeight="1" x14ac:dyDescent="0.25">
      <c r="A575" s="436"/>
      <c r="B575" s="436"/>
      <c r="C575" s="436"/>
      <c r="D575" s="436"/>
      <c r="E575" s="436"/>
      <c r="F575" s="436"/>
      <c r="G575" s="328"/>
      <c r="H575" s="436"/>
      <c r="I575" s="436"/>
      <c r="J575" s="436"/>
      <c r="K575" s="436"/>
      <c r="L575" s="436"/>
      <c r="M575" s="436"/>
      <c r="N575" s="436"/>
      <c r="O575" s="436"/>
      <c r="P575" s="436"/>
      <c r="Q575" s="436"/>
      <c r="R575" s="436"/>
      <c r="S575" s="436"/>
      <c r="T575" s="436"/>
      <c r="U575" s="436"/>
      <c r="V575" s="436"/>
      <c r="W575" s="436"/>
      <c r="X575" s="436"/>
      <c r="Y575" s="436"/>
      <c r="Z575" s="436"/>
      <c r="AA575" s="436"/>
      <c r="AB575" s="436"/>
      <c r="AC575" s="436"/>
      <c r="AD575" s="436"/>
      <c r="AE575" s="436"/>
    </row>
    <row r="576" spans="1:31" ht="15.75" customHeight="1" x14ac:dyDescent="0.25">
      <c r="A576" s="436"/>
      <c r="B576" s="436"/>
      <c r="C576" s="436"/>
      <c r="D576" s="436"/>
      <c r="E576" s="436"/>
      <c r="F576" s="436"/>
      <c r="G576" s="328"/>
      <c r="H576" s="436"/>
      <c r="I576" s="436"/>
      <c r="J576" s="436"/>
      <c r="K576" s="436"/>
      <c r="L576" s="436"/>
      <c r="M576" s="436"/>
      <c r="N576" s="436"/>
      <c r="O576" s="436"/>
      <c r="P576" s="436"/>
      <c r="Q576" s="436"/>
      <c r="R576" s="436"/>
      <c r="S576" s="436"/>
      <c r="T576" s="436"/>
      <c r="U576" s="436"/>
      <c r="V576" s="436"/>
      <c r="W576" s="436"/>
      <c r="X576" s="436"/>
      <c r="Y576" s="436"/>
      <c r="Z576" s="436"/>
      <c r="AA576" s="436"/>
      <c r="AB576" s="436"/>
      <c r="AC576" s="436"/>
      <c r="AD576" s="436"/>
      <c r="AE576" s="436"/>
    </row>
    <row r="577" spans="1:31" ht="15.75" customHeight="1" x14ac:dyDescent="0.25">
      <c r="A577" s="436"/>
      <c r="B577" s="436"/>
      <c r="C577" s="436"/>
      <c r="D577" s="436"/>
      <c r="E577" s="436"/>
      <c r="F577" s="436"/>
      <c r="G577" s="328"/>
      <c r="H577" s="436"/>
      <c r="I577" s="436"/>
      <c r="J577" s="436"/>
      <c r="K577" s="436"/>
      <c r="L577" s="436"/>
      <c r="M577" s="436"/>
      <c r="N577" s="436"/>
      <c r="O577" s="436"/>
      <c r="P577" s="436"/>
      <c r="Q577" s="436"/>
      <c r="R577" s="436"/>
      <c r="S577" s="436"/>
      <c r="T577" s="436"/>
      <c r="U577" s="436"/>
      <c r="V577" s="436"/>
      <c r="W577" s="436"/>
      <c r="X577" s="436"/>
      <c r="Y577" s="436"/>
      <c r="Z577" s="436"/>
      <c r="AA577" s="436"/>
      <c r="AB577" s="436"/>
      <c r="AC577" s="436"/>
      <c r="AD577" s="436"/>
      <c r="AE577" s="436"/>
    </row>
    <row r="578" spans="1:31" ht="15.75" customHeight="1" x14ac:dyDescent="0.25">
      <c r="A578" s="436"/>
      <c r="B578" s="436"/>
      <c r="C578" s="436"/>
      <c r="D578" s="436"/>
      <c r="E578" s="436"/>
      <c r="F578" s="436"/>
      <c r="G578" s="328"/>
      <c r="H578" s="436"/>
      <c r="I578" s="436"/>
      <c r="J578" s="436"/>
      <c r="K578" s="436"/>
      <c r="L578" s="436"/>
      <c r="M578" s="436"/>
      <c r="N578" s="436"/>
      <c r="O578" s="436"/>
      <c r="P578" s="436"/>
      <c r="Q578" s="436"/>
      <c r="R578" s="436"/>
      <c r="S578" s="436"/>
      <c r="T578" s="436"/>
      <c r="U578" s="436"/>
      <c r="V578" s="436"/>
      <c r="W578" s="436"/>
      <c r="X578" s="436"/>
      <c r="Y578" s="436"/>
      <c r="Z578" s="436"/>
      <c r="AA578" s="436"/>
      <c r="AB578" s="436"/>
      <c r="AC578" s="436"/>
      <c r="AD578" s="436"/>
      <c r="AE578" s="436"/>
    </row>
    <row r="579" spans="1:31" ht="15.75" customHeight="1" x14ac:dyDescent="0.25">
      <c r="A579" s="436"/>
      <c r="B579" s="436"/>
      <c r="C579" s="436"/>
      <c r="D579" s="436"/>
      <c r="E579" s="436"/>
      <c r="F579" s="436"/>
      <c r="G579" s="328"/>
      <c r="H579" s="436"/>
      <c r="I579" s="436"/>
      <c r="J579" s="436"/>
      <c r="K579" s="436"/>
      <c r="L579" s="436"/>
      <c r="M579" s="436"/>
      <c r="N579" s="436"/>
      <c r="O579" s="436"/>
      <c r="P579" s="436"/>
      <c r="Q579" s="436"/>
      <c r="R579" s="436"/>
      <c r="S579" s="436"/>
      <c r="T579" s="436"/>
      <c r="U579" s="436"/>
      <c r="V579" s="436"/>
      <c r="W579" s="436"/>
      <c r="X579" s="436"/>
      <c r="Y579" s="436"/>
      <c r="Z579" s="436"/>
      <c r="AA579" s="436"/>
      <c r="AB579" s="436"/>
      <c r="AC579" s="436"/>
      <c r="AD579" s="436"/>
      <c r="AE579" s="436"/>
    </row>
    <row r="580" spans="1:31" ht="15.75" customHeight="1" x14ac:dyDescent="0.25">
      <c r="A580" s="436"/>
      <c r="B580" s="436"/>
      <c r="C580" s="436"/>
      <c r="D580" s="436"/>
      <c r="E580" s="436"/>
      <c r="F580" s="436"/>
      <c r="G580" s="328"/>
      <c r="H580" s="436"/>
      <c r="I580" s="436"/>
      <c r="J580" s="436"/>
      <c r="K580" s="436"/>
      <c r="L580" s="436"/>
      <c r="M580" s="436"/>
      <c r="N580" s="436"/>
      <c r="O580" s="436"/>
      <c r="P580" s="436"/>
      <c r="Q580" s="436"/>
      <c r="R580" s="436"/>
      <c r="S580" s="436"/>
      <c r="T580" s="436"/>
      <c r="U580" s="436"/>
      <c r="V580" s="436"/>
      <c r="W580" s="436"/>
      <c r="X580" s="436"/>
      <c r="Y580" s="436"/>
      <c r="Z580" s="436"/>
      <c r="AA580" s="436"/>
      <c r="AB580" s="436"/>
      <c r="AC580" s="436"/>
      <c r="AD580" s="436"/>
      <c r="AE580" s="436"/>
    </row>
    <row r="581" spans="1:31" ht="15.75" customHeight="1" x14ac:dyDescent="0.25">
      <c r="A581" s="436"/>
      <c r="B581" s="436"/>
      <c r="C581" s="436"/>
      <c r="D581" s="436"/>
      <c r="E581" s="436"/>
      <c r="F581" s="436"/>
      <c r="G581" s="328"/>
      <c r="H581" s="436"/>
      <c r="I581" s="436"/>
      <c r="J581" s="436"/>
      <c r="K581" s="436"/>
      <c r="L581" s="436"/>
      <c r="M581" s="436"/>
      <c r="N581" s="436"/>
      <c r="O581" s="436"/>
      <c r="P581" s="436"/>
      <c r="Q581" s="436"/>
      <c r="R581" s="436"/>
      <c r="S581" s="436"/>
      <c r="T581" s="436"/>
      <c r="U581" s="436"/>
      <c r="V581" s="436"/>
      <c r="W581" s="436"/>
      <c r="X581" s="436"/>
      <c r="Y581" s="436"/>
      <c r="Z581" s="436"/>
      <c r="AA581" s="436"/>
      <c r="AB581" s="436"/>
      <c r="AC581" s="436"/>
      <c r="AD581" s="436"/>
      <c r="AE581" s="436"/>
    </row>
    <row r="582" spans="1:31" ht="15.75" customHeight="1" x14ac:dyDescent="0.25">
      <c r="A582" s="436"/>
      <c r="B582" s="436"/>
      <c r="C582" s="436"/>
      <c r="D582" s="436"/>
      <c r="E582" s="436"/>
      <c r="F582" s="436"/>
      <c r="G582" s="328"/>
      <c r="H582" s="436"/>
      <c r="I582" s="436"/>
      <c r="J582" s="436"/>
      <c r="K582" s="436"/>
      <c r="L582" s="436"/>
      <c r="M582" s="436"/>
      <c r="N582" s="436"/>
      <c r="O582" s="436"/>
      <c r="P582" s="436"/>
      <c r="Q582" s="436"/>
      <c r="R582" s="436"/>
      <c r="S582" s="436"/>
      <c r="T582" s="436"/>
      <c r="U582" s="436"/>
      <c r="V582" s="436"/>
      <c r="W582" s="436"/>
      <c r="X582" s="436"/>
      <c r="Y582" s="436"/>
      <c r="Z582" s="436"/>
      <c r="AA582" s="436"/>
      <c r="AB582" s="436"/>
      <c r="AC582" s="436"/>
      <c r="AD582" s="436"/>
      <c r="AE582" s="436"/>
    </row>
    <row r="583" spans="1:31" ht="15.75" customHeight="1" x14ac:dyDescent="0.25">
      <c r="A583" s="436"/>
      <c r="B583" s="436"/>
      <c r="C583" s="436"/>
      <c r="D583" s="436"/>
      <c r="E583" s="436"/>
      <c r="F583" s="436"/>
      <c r="G583" s="328"/>
      <c r="H583" s="436"/>
      <c r="I583" s="436"/>
      <c r="J583" s="436"/>
      <c r="K583" s="436"/>
      <c r="L583" s="436"/>
      <c r="M583" s="436"/>
      <c r="N583" s="436"/>
      <c r="O583" s="436"/>
      <c r="P583" s="436"/>
      <c r="Q583" s="436"/>
      <c r="R583" s="436"/>
      <c r="S583" s="436"/>
      <c r="T583" s="436"/>
      <c r="U583" s="436"/>
      <c r="V583" s="436"/>
      <c r="W583" s="436"/>
      <c r="X583" s="436"/>
      <c r="Y583" s="436"/>
      <c r="Z583" s="436"/>
      <c r="AA583" s="436"/>
      <c r="AB583" s="436"/>
      <c r="AC583" s="436"/>
      <c r="AD583" s="436"/>
      <c r="AE583" s="436"/>
    </row>
    <row r="584" spans="1:31" ht="15.75" customHeight="1" x14ac:dyDescent="0.25">
      <c r="A584" s="436"/>
      <c r="B584" s="436"/>
      <c r="C584" s="436"/>
      <c r="D584" s="436"/>
      <c r="E584" s="436"/>
      <c r="F584" s="436"/>
      <c r="G584" s="328"/>
      <c r="H584" s="436"/>
      <c r="I584" s="436"/>
      <c r="J584" s="436"/>
      <c r="K584" s="436"/>
      <c r="L584" s="436"/>
      <c r="M584" s="436"/>
      <c r="N584" s="436"/>
      <c r="O584" s="436"/>
      <c r="P584" s="436"/>
      <c r="Q584" s="436"/>
      <c r="R584" s="436"/>
      <c r="S584" s="436"/>
      <c r="T584" s="436"/>
      <c r="U584" s="436"/>
      <c r="V584" s="436"/>
      <c r="W584" s="436"/>
      <c r="X584" s="436"/>
      <c r="Y584" s="436"/>
      <c r="Z584" s="436"/>
      <c r="AA584" s="436"/>
      <c r="AB584" s="436"/>
      <c r="AC584" s="436"/>
      <c r="AD584" s="436"/>
      <c r="AE584" s="436"/>
    </row>
    <row r="585" spans="1:31" ht="15.75" customHeight="1" x14ac:dyDescent="0.25">
      <c r="A585" s="436"/>
      <c r="B585" s="436"/>
      <c r="C585" s="436"/>
      <c r="D585" s="436"/>
      <c r="E585" s="436"/>
      <c r="F585" s="436"/>
      <c r="G585" s="328"/>
      <c r="H585" s="436"/>
      <c r="I585" s="436"/>
      <c r="J585" s="436"/>
      <c r="K585" s="436"/>
      <c r="L585" s="436"/>
      <c r="M585" s="436"/>
      <c r="N585" s="436"/>
      <c r="O585" s="436"/>
      <c r="P585" s="436"/>
      <c r="Q585" s="436"/>
      <c r="R585" s="436"/>
      <c r="S585" s="436"/>
      <c r="T585" s="436"/>
      <c r="U585" s="436"/>
      <c r="V585" s="436"/>
      <c r="W585" s="436"/>
      <c r="X585" s="436"/>
      <c r="Y585" s="436"/>
      <c r="Z585" s="436"/>
      <c r="AA585" s="436"/>
      <c r="AB585" s="436"/>
      <c r="AC585" s="436"/>
      <c r="AD585" s="436"/>
      <c r="AE585" s="436"/>
    </row>
    <row r="586" spans="1:31" ht="15.75" customHeight="1" x14ac:dyDescent="0.25">
      <c r="A586" s="436"/>
      <c r="B586" s="436"/>
      <c r="C586" s="436"/>
      <c r="D586" s="436"/>
      <c r="E586" s="436"/>
      <c r="F586" s="436"/>
      <c r="G586" s="328"/>
      <c r="H586" s="436"/>
      <c r="I586" s="436"/>
      <c r="J586" s="436"/>
      <c r="K586" s="436"/>
      <c r="L586" s="436"/>
      <c r="M586" s="436"/>
      <c r="N586" s="436"/>
      <c r="O586" s="436"/>
      <c r="P586" s="436"/>
      <c r="Q586" s="436"/>
      <c r="R586" s="436"/>
      <c r="S586" s="436"/>
      <c r="T586" s="436"/>
      <c r="U586" s="436"/>
      <c r="V586" s="436"/>
      <c r="W586" s="436"/>
      <c r="X586" s="436"/>
      <c r="Y586" s="436"/>
      <c r="Z586" s="436"/>
      <c r="AA586" s="436"/>
      <c r="AB586" s="436"/>
      <c r="AC586" s="436"/>
      <c r="AD586" s="436"/>
      <c r="AE586" s="436"/>
    </row>
    <row r="587" spans="1:31" ht="15.75" customHeight="1" x14ac:dyDescent="0.25">
      <c r="A587" s="436"/>
      <c r="B587" s="436"/>
      <c r="C587" s="436"/>
      <c r="D587" s="436"/>
      <c r="E587" s="436"/>
      <c r="F587" s="436"/>
      <c r="G587" s="328"/>
      <c r="H587" s="436"/>
      <c r="I587" s="436"/>
      <c r="J587" s="436"/>
      <c r="K587" s="436"/>
      <c r="L587" s="436"/>
      <c r="M587" s="436"/>
      <c r="N587" s="436"/>
      <c r="O587" s="436"/>
      <c r="P587" s="436"/>
      <c r="Q587" s="436"/>
      <c r="R587" s="436"/>
      <c r="S587" s="436"/>
      <c r="T587" s="436"/>
      <c r="U587" s="436"/>
      <c r="V587" s="436"/>
      <c r="W587" s="436"/>
      <c r="X587" s="436"/>
      <c r="Y587" s="436"/>
      <c r="Z587" s="436"/>
      <c r="AA587" s="436"/>
      <c r="AB587" s="436"/>
      <c r="AC587" s="436"/>
      <c r="AD587" s="436"/>
      <c r="AE587" s="436"/>
    </row>
    <row r="588" spans="1:31" ht="15.75" customHeight="1" x14ac:dyDescent="0.25">
      <c r="A588" s="436"/>
      <c r="B588" s="436"/>
      <c r="C588" s="436"/>
      <c r="D588" s="436"/>
      <c r="E588" s="436"/>
      <c r="F588" s="436"/>
      <c r="G588" s="328"/>
      <c r="H588" s="436"/>
      <c r="I588" s="436"/>
      <c r="J588" s="436"/>
      <c r="K588" s="436"/>
      <c r="L588" s="436"/>
      <c r="M588" s="436"/>
      <c r="N588" s="436"/>
      <c r="O588" s="436"/>
      <c r="P588" s="436"/>
      <c r="Q588" s="436"/>
      <c r="R588" s="436"/>
      <c r="S588" s="436"/>
      <c r="T588" s="436"/>
      <c r="U588" s="436"/>
      <c r="V588" s="436"/>
      <c r="W588" s="436"/>
      <c r="X588" s="436"/>
      <c r="Y588" s="436"/>
      <c r="Z588" s="436"/>
      <c r="AA588" s="436"/>
      <c r="AB588" s="436"/>
      <c r="AC588" s="436"/>
      <c r="AD588" s="436"/>
      <c r="AE588" s="436"/>
    </row>
    <row r="589" spans="1:31" ht="15.75" customHeight="1" x14ac:dyDescent="0.25">
      <c r="A589" s="436"/>
      <c r="B589" s="436"/>
      <c r="C589" s="436"/>
      <c r="D589" s="436"/>
      <c r="E589" s="436"/>
      <c r="F589" s="436"/>
      <c r="G589" s="328"/>
      <c r="H589" s="436"/>
      <c r="I589" s="436"/>
      <c r="J589" s="436"/>
      <c r="K589" s="436"/>
      <c r="L589" s="436"/>
      <c r="M589" s="436"/>
      <c r="N589" s="436"/>
      <c r="O589" s="436"/>
      <c r="P589" s="436"/>
      <c r="Q589" s="436"/>
      <c r="R589" s="436"/>
      <c r="S589" s="436"/>
      <c r="T589" s="436"/>
      <c r="U589" s="436"/>
      <c r="V589" s="436"/>
      <c r="W589" s="436"/>
      <c r="X589" s="436"/>
      <c r="Y589" s="436"/>
      <c r="Z589" s="436"/>
      <c r="AA589" s="436"/>
      <c r="AB589" s="436"/>
      <c r="AC589" s="436"/>
      <c r="AD589" s="436"/>
      <c r="AE589" s="436"/>
    </row>
    <row r="590" spans="1:31" ht="15.75" customHeight="1" x14ac:dyDescent="0.25">
      <c r="A590" s="436"/>
      <c r="B590" s="436"/>
      <c r="C590" s="436"/>
      <c r="D590" s="436"/>
      <c r="E590" s="436"/>
      <c r="F590" s="436"/>
      <c r="G590" s="328"/>
      <c r="H590" s="436"/>
      <c r="I590" s="436"/>
      <c r="J590" s="436"/>
      <c r="K590" s="436"/>
      <c r="L590" s="436"/>
      <c r="M590" s="436"/>
      <c r="N590" s="436"/>
      <c r="O590" s="436"/>
      <c r="P590" s="436"/>
      <c r="Q590" s="436"/>
      <c r="R590" s="436"/>
      <c r="S590" s="436"/>
      <c r="T590" s="436"/>
      <c r="U590" s="436"/>
      <c r="V590" s="436"/>
      <c r="W590" s="436"/>
      <c r="X590" s="436"/>
      <c r="Y590" s="436"/>
      <c r="Z590" s="436"/>
      <c r="AA590" s="436"/>
      <c r="AB590" s="436"/>
      <c r="AC590" s="436"/>
      <c r="AD590" s="436"/>
      <c r="AE590" s="436"/>
    </row>
    <row r="591" spans="1:31" ht="15.75" customHeight="1" x14ac:dyDescent="0.25">
      <c r="A591" s="436"/>
      <c r="B591" s="436"/>
      <c r="C591" s="436"/>
      <c r="D591" s="436"/>
      <c r="E591" s="436"/>
      <c r="F591" s="436"/>
      <c r="G591" s="328"/>
      <c r="H591" s="436"/>
      <c r="I591" s="436"/>
      <c r="J591" s="436"/>
      <c r="K591" s="436"/>
      <c r="L591" s="436"/>
      <c r="M591" s="436"/>
      <c r="N591" s="436"/>
      <c r="O591" s="436"/>
      <c r="P591" s="436"/>
      <c r="Q591" s="436"/>
      <c r="R591" s="436"/>
      <c r="S591" s="436"/>
      <c r="T591" s="436"/>
      <c r="U591" s="436"/>
      <c r="V591" s="436"/>
      <c r="W591" s="436"/>
      <c r="X591" s="436"/>
      <c r="Y591" s="436"/>
      <c r="Z591" s="436"/>
      <c r="AA591" s="436"/>
      <c r="AB591" s="436"/>
      <c r="AC591" s="436"/>
      <c r="AD591" s="436"/>
      <c r="AE591" s="436"/>
    </row>
    <row r="592" spans="1:31" ht="15.75" customHeight="1" x14ac:dyDescent="0.25">
      <c r="A592" s="436"/>
      <c r="B592" s="436"/>
      <c r="C592" s="436"/>
      <c r="D592" s="436"/>
      <c r="E592" s="436"/>
      <c r="F592" s="436"/>
      <c r="G592" s="328"/>
      <c r="H592" s="436"/>
      <c r="I592" s="436"/>
      <c r="J592" s="436"/>
      <c r="K592" s="436"/>
      <c r="L592" s="436"/>
      <c r="M592" s="436"/>
      <c r="N592" s="436"/>
      <c r="O592" s="436"/>
      <c r="P592" s="436"/>
      <c r="Q592" s="436"/>
      <c r="R592" s="436"/>
      <c r="S592" s="436"/>
      <c r="T592" s="436"/>
      <c r="U592" s="436"/>
      <c r="V592" s="436"/>
      <c r="W592" s="436"/>
      <c r="X592" s="436"/>
      <c r="Y592" s="436"/>
      <c r="Z592" s="436"/>
      <c r="AA592" s="436"/>
      <c r="AB592" s="436"/>
      <c r="AC592" s="436"/>
      <c r="AD592" s="436"/>
      <c r="AE592" s="436"/>
    </row>
    <row r="593" spans="1:31" ht="15.75" customHeight="1" x14ac:dyDescent="0.25">
      <c r="A593" s="436"/>
      <c r="B593" s="436"/>
      <c r="C593" s="436"/>
      <c r="D593" s="436"/>
      <c r="E593" s="436"/>
      <c r="F593" s="436"/>
      <c r="G593" s="328"/>
      <c r="H593" s="436"/>
      <c r="I593" s="436"/>
      <c r="J593" s="436"/>
      <c r="K593" s="436"/>
      <c r="L593" s="436"/>
      <c r="M593" s="436"/>
      <c r="N593" s="436"/>
      <c r="O593" s="436"/>
      <c r="P593" s="436"/>
      <c r="Q593" s="436"/>
      <c r="R593" s="436"/>
      <c r="S593" s="436"/>
      <c r="T593" s="436"/>
      <c r="U593" s="436"/>
      <c r="V593" s="436"/>
      <c r="W593" s="436"/>
      <c r="X593" s="436"/>
      <c r="Y593" s="436"/>
      <c r="Z593" s="436"/>
      <c r="AA593" s="436"/>
      <c r="AB593" s="436"/>
      <c r="AC593" s="436"/>
      <c r="AD593" s="436"/>
      <c r="AE593" s="436"/>
    </row>
    <row r="594" spans="1:31" ht="15.75" customHeight="1" x14ac:dyDescent="0.25">
      <c r="A594" s="436"/>
      <c r="B594" s="436"/>
      <c r="C594" s="436"/>
      <c r="D594" s="436"/>
      <c r="E594" s="436"/>
      <c r="F594" s="436"/>
      <c r="G594" s="328"/>
      <c r="H594" s="436"/>
      <c r="I594" s="436"/>
      <c r="J594" s="436"/>
      <c r="K594" s="436"/>
      <c r="L594" s="436"/>
      <c r="M594" s="436"/>
      <c r="N594" s="436"/>
      <c r="O594" s="436"/>
      <c r="P594" s="436"/>
      <c r="Q594" s="436"/>
      <c r="R594" s="436"/>
      <c r="S594" s="436"/>
      <c r="T594" s="436"/>
      <c r="U594" s="436"/>
      <c r="V594" s="436"/>
      <c r="W594" s="436"/>
      <c r="X594" s="436"/>
      <c r="Y594" s="436"/>
      <c r="Z594" s="436"/>
      <c r="AA594" s="436"/>
      <c r="AB594" s="436"/>
      <c r="AC594" s="436"/>
      <c r="AD594" s="436"/>
      <c r="AE594" s="436"/>
    </row>
    <row r="595" spans="1:31" ht="15.75" customHeight="1" x14ac:dyDescent="0.25">
      <c r="A595" s="436"/>
      <c r="B595" s="436"/>
      <c r="C595" s="436"/>
      <c r="D595" s="436"/>
      <c r="E595" s="436"/>
      <c r="F595" s="436"/>
      <c r="G595" s="328"/>
      <c r="H595" s="436"/>
      <c r="I595" s="436"/>
      <c r="J595" s="436"/>
      <c r="K595" s="436"/>
      <c r="L595" s="436"/>
      <c r="M595" s="436"/>
      <c r="N595" s="436"/>
      <c r="O595" s="436"/>
      <c r="P595" s="436"/>
      <c r="Q595" s="436"/>
      <c r="R595" s="436"/>
      <c r="S595" s="436"/>
      <c r="T595" s="436"/>
      <c r="U595" s="436"/>
      <c r="V595" s="436"/>
      <c r="W595" s="436"/>
      <c r="X595" s="436"/>
      <c r="Y595" s="436"/>
      <c r="Z595" s="436"/>
      <c r="AA595" s="436"/>
      <c r="AB595" s="436"/>
      <c r="AC595" s="436"/>
      <c r="AD595" s="436"/>
      <c r="AE595" s="436"/>
    </row>
    <row r="596" spans="1:31" ht="15.75" customHeight="1" x14ac:dyDescent="0.25">
      <c r="A596" s="436"/>
      <c r="B596" s="436"/>
      <c r="C596" s="436"/>
      <c r="D596" s="436"/>
      <c r="E596" s="436"/>
      <c r="F596" s="436"/>
      <c r="G596" s="328"/>
      <c r="H596" s="436"/>
      <c r="I596" s="436"/>
      <c r="J596" s="436"/>
      <c r="K596" s="436"/>
      <c r="L596" s="436"/>
      <c r="M596" s="436"/>
      <c r="N596" s="436"/>
      <c r="O596" s="436"/>
      <c r="P596" s="436"/>
      <c r="Q596" s="436"/>
      <c r="R596" s="436"/>
      <c r="S596" s="436"/>
      <c r="T596" s="436"/>
      <c r="U596" s="436"/>
      <c r="V596" s="436"/>
      <c r="W596" s="436"/>
      <c r="X596" s="436"/>
      <c r="Y596" s="436"/>
      <c r="Z596" s="436"/>
      <c r="AA596" s="436"/>
      <c r="AB596" s="436"/>
      <c r="AC596" s="436"/>
      <c r="AD596" s="436"/>
      <c r="AE596" s="436"/>
    </row>
    <row r="597" spans="1:31" ht="15.75" customHeight="1" x14ac:dyDescent="0.25">
      <c r="A597" s="436"/>
      <c r="B597" s="436"/>
      <c r="C597" s="436"/>
      <c r="D597" s="436"/>
      <c r="E597" s="436"/>
      <c r="F597" s="436"/>
      <c r="G597" s="328"/>
      <c r="H597" s="436"/>
      <c r="I597" s="436"/>
      <c r="J597" s="436"/>
      <c r="K597" s="436"/>
      <c r="L597" s="436"/>
      <c r="M597" s="436"/>
      <c r="N597" s="436"/>
      <c r="O597" s="436"/>
      <c r="P597" s="436"/>
      <c r="Q597" s="436"/>
      <c r="R597" s="436"/>
      <c r="S597" s="436"/>
      <c r="T597" s="436"/>
      <c r="U597" s="436"/>
      <c r="V597" s="436"/>
      <c r="W597" s="436"/>
      <c r="X597" s="436"/>
      <c r="Y597" s="436"/>
      <c r="Z597" s="436"/>
      <c r="AA597" s="436"/>
      <c r="AB597" s="436"/>
      <c r="AC597" s="436"/>
      <c r="AD597" s="436"/>
      <c r="AE597" s="436"/>
    </row>
    <row r="598" spans="1:31" ht="15.75" customHeight="1" x14ac:dyDescent="0.25">
      <c r="A598" s="436"/>
      <c r="B598" s="436"/>
      <c r="C598" s="436"/>
      <c r="D598" s="436"/>
      <c r="E598" s="436"/>
      <c r="F598" s="436"/>
      <c r="G598" s="328"/>
      <c r="H598" s="436"/>
      <c r="I598" s="436"/>
      <c r="J598" s="436"/>
      <c r="K598" s="436"/>
      <c r="L598" s="436"/>
      <c r="M598" s="436"/>
      <c r="N598" s="436"/>
      <c r="O598" s="436"/>
      <c r="P598" s="436"/>
      <c r="Q598" s="436"/>
      <c r="R598" s="436"/>
      <c r="S598" s="436"/>
      <c r="T598" s="436"/>
      <c r="U598" s="436"/>
      <c r="V598" s="436"/>
      <c r="W598" s="436"/>
      <c r="X598" s="436"/>
      <c r="Y598" s="436"/>
      <c r="Z598" s="436"/>
      <c r="AA598" s="436"/>
      <c r="AB598" s="436"/>
      <c r="AC598" s="436"/>
      <c r="AD598" s="436"/>
      <c r="AE598" s="436"/>
    </row>
    <row r="599" spans="1:31" ht="15.75" customHeight="1" x14ac:dyDescent="0.25">
      <c r="A599" s="436"/>
      <c r="B599" s="436"/>
      <c r="C599" s="436"/>
      <c r="D599" s="436"/>
      <c r="E599" s="436"/>
      <c r="F599" s="436"/>
      <c r="G599" s="328"/>
      <c r="H599" s="436"/>
      <c r="I599" s="436"/>
      <c r="J599" s="436"/>
      <c r="K599" s="436"/>
      <c r="L599" s="436"/>
      <c r="M599" s="436"/>
      <c r="N599" s="436"/>
      <c r="O599" s="436"/>
      <c r="P599" s="436"/>
      <c r="Q599" s="436"/>
      <c r="R599" s="436"/>
      <c r="S599" s="436"/>
      <c r="T599" s="436"/>
      <c r="U599" s="436"/>
      <c r="V599" s="436"/>
      <c r="W599" s="436"/>
      <c r="X599" s="436"/>
      <c r="Y599" s="436"/>
      <c r="Z599" s="436"/>
      <c r="AA599" s="436"/>
      <c r="AB599" s="436"/>
      <c r="AC599" s="436"/>
      <c r="AD599" s="436"/>
      <c r="AE599" s="436"/>
    </row>
    <row r="600" spans="1:31" ht="15.75" customHeight="1" x14ac:dyDescent="0.25">
      <c r="A600" s="436"/>
      <c r="B600" s="436"/>
      <c r="C600" s="436"/>
      <c r="D600" s="436"/>
      <c r="E600" s="436"/>
      <c r="F600" s="436"/>
      <c r="G600" s="328"/>
      <c r="H600" s="436"/>
      <c r="I600" s="436"/>
      <c r="J600" s="436"/>
      <c r="K600" s="436"/>
      <c r="L600" s="436"/>
      <c r="M600" s="436"/>
      <c r="N600" s="436"/>
      <c r="O600" s="436"/>
      <c r="P600" s="436"/>
      <c r="Q600" s="436"/>
      <c r="R600" s="436"/>
      <c r="S600" s="436"/>
      <c r="T600" s="436"/>
      <c r="U600" s="436"/>
      <c r="V600" s="436"/>
      <c r="W600" s="436"/>
      <c r="X600" s="436"/>
      <c r="Y600" s="436"/>
      <c r="Z600" s="436"/>
      <c r="AA600" s="436"/>
      <c r="AB600" s="436"/>
      <c r="AC600" s="436"/>
      <c r="AD600" s="436"/>
      <c r="AE600" s="436"/>
    </row>
    <row r="601" spans="1:31" ht="15.75" customHeight="1" x14ac:dyDescent="0.25">
      <c r="A601" s="436"/>
      <c r="B601" s="436"/>
      <c r="C601" s="436"/>
      <c r="D601" s="436"/>
      <c r="E601" s="436"/>
      <c r="F601" s="436"/>
      <c r="G601" s="328"/>
      <c r="H601" s="436"/>
      <c r="I601" s="436"/>
      <c r="J601" s="436"/>
      <c r="K601" s="436"/>
      <c r="L601" s="436"/>
      <c r="M601" s="436"/>
      <c r="N601" s="436"/>
      <c r="O601" s="436"/>
      <c r="P601" s="436"/>
      <c r="Q601" s="436"/>
      <c r="R601" s="436"/>
      <c r="S601" s="436"/>
      <c r="T601" s="436"/>
      <c r="U601" s="436"/>
      <c r="V601" s="436"/>
      <c r="W601" s="436"/>
      <c r="X601" s="436"/>
      <c r="Y601" s="436"/>
      <c r="Z601" s="436"/>
      <c r="AA601" s="436"/>
      <c r="AB601" s="436"/>
      <c r="AC601" s="436"/>
      <c r="AD601" s="436"/>
      <c r="AE601" s="436"/>
    </row>
    <row r="602" spans="1:31" ht="15.75" customHeight="1" x14ac:dyDescent="0.25">
      <c r="A602" s="436"/>
      <c r="B602" s="436"/>
      <c r="C602" s="436"/>
      <c r="D602" s="436"/>
      <c r="E602" s="436"/>
      <c r="F602" s="436"/>
      <c r="G602" s="328"/>
      <c r="H602" s="436"/>
      <c r="I602" s="436"/>
      <c r="J602" s="436"/>
      <c r="K602" s="436"/>
      <c r="L602" s="436"/>
      <c r="M602" s="436"/>
      <c r="N602" s="436"/>
      <c r="O602" s="436"/>
      <c r="P602" s="436"/>
      <c r="Q602" s="436"/>
      <c r="R602" s="436"/>
      <c r="S602" s="436"/>
      <c r="T602" s="436"/>
      <c r="U602" s="436"/>
      <c r="V602" s="436"/>
      <c r="W602" s="436"/>
      <c r="X602" s="436"/>
      <c r="Y602" s="436"/>
      <c r="Z602" s="436"/>
      <c r="AA602" s="436"/>
      <c r="AB602" s="436"/>
      <c r="AC602" s="436"/>
      <c r="AD602" s="436"/>
      <c r="AE602" s="436"/>
    </row>
    <row r="603" spans="1:31" ht="15.75" customHeight="1" x14ac:dyDescent="0.25">
      <c r="A603" s="436"/>
      <c r="B603" s="436"/>
      <c r="C603" s="436"/>
      <c r="D603" s="436"/>
      <c r="E603" s="436"/>
      <c r="F603" s="436"/>
      <c r="G603" s="328"/>
      <c r="H603" s="436"/>
      <c r="I603" s="436"/>
      <c r="J603" s="436"/>
      <c r="K603" s="436"/>
      <c r="L603" s="436"/>
      <c r="M603" s="436"/>
      <c r="N603" s="436"/>
      <c r="O603" s="436"/>
      <c r="P603" s="436"/>
      <c r="Q603" s="436"/>
      <c r="R603" s="436"/>
      <c r="S603" s="436"/>
      <c r="T603" s="436"/>
      <c r="U603" s="436"/>
      <c r="V603" s="436"/>
      <c r="W603" s="436"/>
      <c r="X603" s="436"/>
      <c r="Y603" s="436"/>
      <c r="Z603" s="436"/>
      <c r="AA603" s="436"/>
      <c r="AB603" s="436"/>
      <c r="AC603" s="436"/>
      <c r="AD603" s="436"/>
      <c r="AE603" s="436"/>
    </row>
    <row r="604" spans="1:31" ht="15.75" customHeight="1" x14ac:dyDescent="0.25">
      <c r="A604" s="436"/>
      <c r="B604" s="436"/>
      <c r="C604" s="436"/>
      <c r="D604" s="436"/>
      <c r="E604" s="436"/>
      <c r="F604" s="436"/>
      <c r="G604" s="328"/>
      <c r="H604" s="436"/>
      <c r="I604" s="436"/>
      <c r="J604" s="436"/>
      <c r="K604" s="436"/>
      <c r="L604" s="436"/>
      <c r="M604" s="436"/>
      <c r="N604" s="436"/>
      <c r="O604" s="436"/>
      <c r="P604" s="436"/>
      <c r="Q604" s="436"/>
      <c r="R604" s="436"/>
      <c r="S604" s="436"/>
      <c r="T604" s="436"/>
      <c r="U604" s="436"/>
      <c r="V604" s="436"/>
      <c r="W604" s="436"/>
      <c r="X604" s="436"/>
      <c r="Y604" s="436"/>
      <c r="Z604" s="436"/>
      <c r="AA604" s="436"/>
      <c r="AB604" s="436"/>
      <c r="AC604" s="436"/>
      <c r="AD604" s="436"/>
      <c r="AE604" s="436"/>
    </row>
    <row r="605" spans="1:31" ht="15.75" customHeight="1" x14ac:dyDescent="0.25">
      <c r="A605" s="436"/>
      <c r="B605" s="436"/>
      <c r="C605" s="436"/>
      <c r="D605" s="436"/>
      <c r="E605" s="436"/>
      <c r="F605" s="436"/>
      <c r="G605" s="328"/>
      <c r="H605" s="436"/>
      <c r="I605" s="436"/>
      <c r="J605" s="436"/>
      <c r="K605" s="436"/>
      <c r="L605" s="436"/>
      <c r="M605" s="436"/>
      <c r="N605" s="436"/>
      <c r="O605" s="436"/>
      <c r="P605" s="436"/>
      <c r="Q605" s="436"/>
      <c r="R605" s="436"/>
      <c r="S605" s="436"/>
      <c r="T605" s="436"/>
      <c r="U605" s="436"/>
      <c r="V605" s="436"/>
      <c r="W605" s="436"/>
      <c r="X605" s="436"/>
      <c r="Y605" s="436"/>
      <c r="Z605" s="436"/>
      <c r="AA605" s="436"/>
      <c r="AB605" s="436"/>
      <c r="AC605" s="436"/>
      <c r="AD605" s="436"/>
      <c r="AE605" s="436"/>
    </row>
    <row r="606" spans="1:31" ht="15.75" customHeight="1" x14ac:dyDescent="0.25">
      <c r="A606" s="436"/>
      <c r="B606" s="436"/>
      <c r="C606" s="436"/>
      <c r="D606" s="436"/>
      <c r="E606" s="436"/>
      <c r="F606" s="436"/>
      <c r="G606" s="328"/>
      <c r="H606" s="436"/>
      <c r="I606" s="436"/>
      <c r="J606" s="436"/>
      <c r="K606" s="436"/>
      <c r="L606" s="436"/>
      <c r="M606" s="436"/>
      <c r="N606" s="436"/>
      <c r="O606" s="436"/>
      <c r="P606" s="436"/>
      <c r="Q606" s="436"/>
      <c r="R606" s="436"/>
      <c r="S606" s="436"/>
      <c r="T606" s="436"/>
      <c r="U606" s="436"/>
      <c r="V606" s="436"/>
      <c r="W606" s="436"/>
      <c r="X606" s="436"/>
      <c r="Y606" s="436"/>
      <c r="Z606" s="436"/>
      <c r="AA606" s="436"/>
      <c r="AB606" s="436"/>
      <c r="AC606" s="436"/>
      <c r="AD606" s="436"/>
      <c r="AE606" s="436"/>
    </row>
    <row r="607" spans="1:31" ht="15.75" customHeight="1" x14ac:dyDescent="0.25">
      <c r="A607" s="436"/>
      <c r="B607" s="436"/>
      <c r="C607" s="436"/>
      <c r="D607" s="436"/>
      <c r="E607" s="436"/>
      <c r="F607" s="436"/>
      <c r="G607" s="328"/>
      <c r="H607" s="436"/>
      <c r="I607" s="436"/>
      <c r="J607" s="436"/>
      <c r="K607" s="436"/>
      <c r="L607" s="436"/>
      <c r="M607" s="436"/>
      <c r="N607" s="436"/>
      <c r="O607" s="436"/>
      <c r="P607" s="436"/>
      <c r="Q607" s="436"/>
      <c r="R607" s="436"/>
      <c r="S607" s="436"/>
      <c r="T607" s="436"/>
      <c r="U607" s="436"/>
      <c r="V607" s="436"/>
      <c r="W607" s="436"/>
      <c r="X607" s="436"/>
      <c r="Y607" s="436"/>
      <c r="Z607" s="436"/>
      <c r="AA607" s="436"/>
      <c r="AB607" s="436"/>
      <c r="AC607" s="436"/>
      <c r="AD607" s="436"/>
      <c r="AE607" s="436"/>
    </row>
    <row r="608" spans="1:31" ht="15.75" customHeight="1" x14ac:dyDescent="0.25">
      <c r="A608" s="436"/>
      <c r="B608" s="436"/>
      <c r="C608" s="436"/>
      <c r="D608" s="436"/>
      <c r="E608" s="436"/>
      <c r="F608" s="436"/>
      <c r="G608" s="328"/>
      <c r="H608" s="436"/>
      <c r="I608" s="436"/>
      <c r="J608" s="436"/>
      <c r="K608" s="436"/>
      <c r="L608" s="436"/>
      <c r="M608" s="436"/>
      <c r="N608" s="436"/>
      <c r="O608" s="436"/>
      <c r="P608" s="436"/>
      <c r="Q608" s="436"/>
      <c r="R608" s="436"/>
      <c r="S608" s="436"/>
      <c r="T608" s="436"/>
      <c r="U608" s="436"/>
      <c r="V608" s="436"/>
      <c r="W608" s="436"/>
      <c r="X608" s="436"/>
      <c r="Y608" s="436"/>
      <c r="Z608" s="436"/>
      <c r="AA608" s="436"/>
      <c r="AB608" s="436"/>
      <c r="AC608" s="436"/>
      <c r="AD608" s="436"/>
      <c r="AE608" s="436"/>
    </row>
    <row r="609" spans="1:31" ht="15.75" customHeight="1" x14ac:dyDescent="0.25">
      <c r="A609" s="436"/>
      <c r="B609" s="436"/>
      <c r="C609" s="436"/>
      <c r="D609" s="436"/>
      <c r="E609" s="436"/>
      <c r="F609" s="436"/>
      <c r="G609" s="328"/>
      <c r="H609" s="436"/>
      <c r="I609" s="436"/>
      <c r="J609" s="436"/>
      <c r="K609" s="436"/>
      <c r="L609" s="436"/>
      <c r="M609" s="436"/>
      <c r="N609" s="436"/>
      <c r="O609" s="436"/>
      <c r="P609" s="436"/>
      <c r="Q609" s="436"/>
      <c r="R609" s="436"/>
      <c r="S609" s="436"/>
      <c r="T609" s="436"/>
      <c r="U609" s="436"/>
      <c r="V609" s="436"/>
      <c r="W609" s="436"/>
      <c r="X609" s="436"/>
      <c r="Y609" s="436"/>
      <c r="Z609" s="436"/>
      <c r="AA609" s="436"/>
      <c r="AB609" s="436"/>
      <c r="AC609" s="436"/>
      <c r="AD609" s="436"/>
      <c r="AE609" s="436"/>
    </row>
    <row r="610" spans="1:31" ht="15.75" customHeight="1" x14ac:dyDescent="0.25">
      <c r="A610" s="436"/>
      <c r="B610" s="436"/>
      <c r="C610" s="436"/>
      <c r="D610" s="436"/>
      <c r="E610" s="436"/>
      <c r="F610" s="436"/>
      <c r="G610" s="328"/>
      <c r="H610" s="436"/>
      <c r="I610" s="436"/>
      <c r="J610" s="436"/>
      <c r="K610" s="436"/>
      <c r="L610" s="436"/>
      <c r="M610" s="436"/>
      <c r="N610" s="436"/>
      <c r="O610" s="436"/>
      <c r="P610" s="436"/>
      <c r="Q610" s="436"/>
      <c r="R610" s="436"/>
      <c r="S610" s="436"/>
      <c r="T610" s="436"/>
      <c r="U610" s="436"/>
      <c r="V610" s="436"/>
      <c r="W610" s="436"/>
      <c r="X610" s="436"/>
      <c r="Y610" s="436"/>
      <c r="Z610" s="436"/>
      <c r="AA610" s="436"/>
      <c r="AB610" s="436"/>
      <c r="AC610" s="436"/>
      <c r="AD610" s="436"/>
      <c r="AE610" s="436"/>
    </row>
    <row r="611" spans="1:31" ht="15.75" customHeight="1" x14ac:dyDescent="0.25">
      <c r="A611" s="436"/>
      <c r="B611" s="436"/>
      <c r="C611" s="436"/>
      <c r="D611" s="436"/>
      <c r="E611" s="436"/>
      <c r="F611" s="436"/>
      <c r="G611" s="328"/>
      <c r="H611" s="436"/>
      <c r="I611" s="436"/>
      <c r="J611" s="436"/>
      <c r="K611" s="436"/>
      <c r="L611" s="436"/>
      <c r="M611" s="436"/>
      <c r="N611" s="436"/>
      <c r="O611" s="436"/>
      <c r="P611" s="436"/>
      <c r="Q611" s="436"/>
      <c r="R611" s="436"/>
      <c r="S611" s="436"/>
      <c r="T611" s="436"/>
      <c r="U611" s="436"/>
      <c r="V611" s="436"/>
      <c r="W611" s="436"/>
      <c r="X611" s="436"/>
      <c r="Y611" s="436"/>
      <c r="Z611" s="436"/>
      <c r="AA611" s="436"/>
      <c r="AB611" s="436"/>
      <c r="AC611" s="436"/>
      <c r="AD611" s="436"/>
      <c r="AE611" s="436"/>
    </row>
    <row r="612" spans="1:31" ht="15.75" customHeight="1" x14ac:dyDescent="0.25">
      <c r="A612" s="436"/>
      <c r="B612" s="436"/>
      <c r="C612" s="436"/>
      <c r="D612" s="436"/>
      <c r="E612" s="436"/>
      <c r="F612" s="436"/>
      <c r="G612" s="328"/>
      <c r="H612" s="436"/>
      <c r="I612" s="436"/>
      <c r="J612" s="436"/>
      <c r="K612" s="436"/>
      <c r="L612" s="436"/>
      <c r="M612" s="436"/>
      <c r="N612" s="436"/>
      <c r="O612" s="436"/>
      <c r="P612" s="436"/>
      <c r="Q612" s="436"/>
      <c r="R612" s="436"/>
      <c r="S612" s="436"/>
      <c r="T612" s="436"/>
      <c r="U612" s="436"/>
      <c r="V612" s="436"/>
      <c r="W612" s="436"/>
      <c r="X612" s="436"/>
      <c r="Y612" s="436"/>
      <c r="Z612" s="436"/>
      <c r="AA612" s="436"/>
      <c r="AB612" s="436"/>
      <c r="AC612" s="436"/>
      <c r="AD612" s="436"/>
      <c r="AE612" s="436"/>
    </row>
    <row r="613" spans="1:31" ht="15.75" customHeight="1" x14ac:dyDescent="0.25">
      <c r="A613" s="436"/>
      <c r="B613" s="436"/>
      <c r="C613" s="436"/>
      <c r="D613" s="436"/>
      <c r="E613" s="436"/>
      <c r="F613" s="436"/>
      <c r="G613" s="328"/>
      <c r="H613" s="436"/>
      <c r="I613" s="436"/>
      <c r="J613" s="436"/>
      <c r="K613" s="436"/>
      <c r="L613" s="436"/>
      <c r="M613" s="436"/>
      <c r="N613" s="436"/>
      <c r="O613" s="436"/>
      <c r="P613" s="436"/>
      <c r="Q613" s="436"/>
      <c r="R613" s="436"/>
      <c r="S613" s="436"/>
      <c r="T613" s="436"/>
      <c r="U613" s="436"/>
      <c r="V613" s="436"/>
      <c r="W613" s="436"/>
      <c r="X613" s="436"/>
      <c r="Y613" s="436"/>
      <c r="Z613" s="436"/>
      <c r="AA613" s="436"/>
      <c r="AB613" s="436"/>
      <c r="AC613" s="436"/>
      <c r="AD613" s="436"/>
      <c r="AE613" s="436"/>
    </row>
    <row r="614" spans="1:31" ht="15.75" customHeight="1" x14ac:dyDescent="0.25">
      <c r="A614" s="436"/>
      <c r="B614" s="436"/>
      <c r="C614" s="436"/>
      <c r="D614" s="436"/>
      <c r="E614" s="436"/>
      <c r="F614" s="436"/>
      <c r="G614" s="328"/>
      <c r="H614" s="436"/>
      <c r="I614" s="436"/>
      <c r="J614" s="436"/>
      <c r="K614" s="436"/>
      <c r="L614" s="436"/>
      <c r="M614" s="436"/>
      <c r="N614" s="436"/>
      <c r="O614" s="436"/>
      <c r="P614" s="436"/>
      <c r="Q614" s="436"/>
      <c r="R614" s="436"/>
      <c r="S614" s="436"/>
      <c r="T614" s="436"/>
      <c r="U614" s="436"/>
      <c r="V614" s="436"/>
      <c r="W614" s="436"/>
      <c r="X614" s="436"/>
      <c r="Y614" s="436"/>
      <c r="Z614" s="436"/>
      <c r="AA614" s="436"/>
      <c r="AB614" s="436"/>
      <c r="AC614" s="436"/>
      <c r="AD614" s="436"/>
      <c r="AE614" s="436"/>
    </row>
    <row r="615" spans="1:31" ht="15.75" customHeight="1" x14ac:dyDescent="0.25">
      <c r="A615" s="436"/>
      <c r="B615" s="436"/>
      <c r="C615" s="436"/>
      <c r="D615" s="436"/>
      <c r="E615" s="436"/>
      <c r="F615" s="436"/>
      <c r="G615" s="328"/>
      <c r="H615" s="436"/>
      <c r="I615" s="436"/>
      <c r="J615" s="436"/>
      <c r="K615" s="436"/>
      <c r="L615" s="436"/>
      <c r="M615" s="436"/>
      <c r="N615" s="436"/>
      <c r="O615" s="436"/>
      <c r="P615" s="436"/>
      <c r="Q615" s="436"/>
      <c r="R615" s="436"/>
      <c r="S615" s="436"/>
      <c r="T615" s="436"/>
      <c r="U615" s="436"/>
      <c r="V615" s="436"/>
      <c r="W615" s="436"/>
      <c r="X615" s="436"/>
      <c r="Y615" s="436"/>
      <c r="Z615" s="436"/>
      <c r="AA615" s="436"/>
      <c r="AB615" s="436"/>
      <c r="AC615" s="436"/>
      <c r="AD615" s="436"/>
      <c r="AE615" s="436"/>
    </row>
    <row r="616" spans="1:31" ht="15.75" customHeight="1" x14ac:dyDescent="0.25">
      <c r="A616" s="436"/>
      <c r="B616" s="436"/>
      <c r="C616" s="436"/>
      <c r="D616" s="436"/>
      <c r="E616" s="436"/>
      <c r="F616" s="436"/>
      <c r="G616" s="328"/>
      <c r="H616" s="436"/>
      <c r="I616" s="436"/>
      <c r="J616" s="436"/>
      <c r="K616" s="436"/>
      <c r="L616" s="436"/>
      <c r="M616" s="436"/>
      <c r="N616" s="436"/>
      <c r="O616" s="436"/>
      <c r="P616" s="436"/>
      <c r="Q616" s="436"/>
      <c r="R616" s="436"/>
      <c r="S616" s="436"/>
      <c r="T616" s="436"/>
      <c r="U616" s="436"/>
      <c r="V616" s="436"/>
      <c r="W616" s="436"/>
      <c r="X616" s="436"/>
      <c r="Y616" s="436"/>
      <c r="Z616" s="436"/>
      <c r="AA616" s="436"/>
      <c r="AB616" s="436"/>
      <c r="AC616" s="436"/>
      <c r="AD616" s="436"/>
      <c r="AE616" s="436"/>
    </row>
    <row r="617" spans="1:31" ht="15.75" customHeight="1" x14ac:dyDescent="0.25">
      <c r="A617" s="436"/>
      <c r="B617" s="436"/>
      <c r="C617" s="436"/>
      <c r="D617" s="436"/>
      <c r="E617" s="436"/>
      <c r="F617" s="436"/>
      <c r="G617" s="328"/>
      <c r="H617" s="436"/>
      <c r="I617" s="436"/>
      <c r="J617" s="436"/>
      <c r="K617" s="436"/>
      <c r="L617" s="436"/>
      <c r="M617" s="436"/>
      <c r="N617" s="436"/>
      <c r="O617" s="436"/>
      <c r="P617" s="436"/>
      <c r="Q617" s="436"/>
      <c r="R617" s="436"/>
      <c r="S617" s="436"/>
      <c r="T617" s="436"/>
      <c r="U617" s="436"/>
      <c r="V617" s="436"/>
      <c r="W617" s="436"/>
      <c r="X617" s="436"/>
      <c r="Y617" s="436"/>
      <c r="Z617" s="436"/>
      <c r="AA617" s="436"/>
      <c r="AB617" s="436"/>
      <c r="AC617" s="436"/>
      <c r="AD617" s="436"/>
      <c r="AE617" s="436"/>
    </row>
    <row r="618" spans="1:31" ht="15.75" customHeight="1" x14ac:dyDescent="0.25">
      <c r="A618" s="436"/>
      <c r="B618" s="436"/>
      <c r="C618" s="436"/>
      <c r="D618" s="436"/>
      <c r="E618" s="436"/>
      <c r="F618" s="436"/>
      <c r="G618" s="328"/>
      <c r="H618" s="436"/>
      <c r="I618" s="436"/>
      <c r="J618" s="436"/>
      <c r="K618" s="436"/>
      <c r="L618" s="436"/>
      <c r="M618" s="436"/>
      <c r="N618" s="436"/>
      <c r="O618" s="436"/>
      <c r="P618" s="436"/>
      <c r="Q618" s="436"/>
      <c r="R618" s="436"/>
      <c r="S618" s="436"/>
      <c r="T618" s="436"/>
      <c r="U618" s="436"/>
      <c r="V618" s="436"/>
      <c r="W618" s="436"/>
      <c r="X618" s="436"/>
      <c r="Y618" s="436"/>
      <c r="Z618" s="436"/>
      <c r="AA618" s="436"/>
      <c r="AB618" s="436"/>
      <c r="AC618" s="436"/>
      <c r="AD618" s="436"/>
      <c r="AE618" s="436"/>
    </row>
    <row r="619" spans="1:31" ht="15.75" customHeight="1" x14ac:dyDescent="0.25">
      <c r="A619" s="436"/>
      <c r="B619" s="436"/>
      <c r="C619" s="436"/>
      <c r="D619" s="436"/>
      <c r="E619" s="436"/>
      <c r="F619" s="436"/>
      <c r="G619" s="328"/>
      <c r="H619" s="436"/>
      <c r="I619" s="436"/>
      <c r="J619" s="436"/>
      <c r="K619" s="436"/>
      <c r="L619" s="436"/>
      <c r="M619" s="436"/>
      <c r="N619" s="436"/>
      <c r="O619" s="436"/>
      <c r="P619" s="436"/>
      <c r="Q619" s="436"/>
      <c r="R619" s="436"/>
      <c r="S619" s="436"/>
      <c r="T619" s="436"/>
      <c r="U619" s="436"/>
      <c r="V619" s="436"/>
      <c r="W619" s="436"/>
      <c r="X619" s="436"/>
      <c r="Y619" s="436"/>
      <c r="Z619" s="436"/>
      <c r="AA619" s="436"/>
      <c r="AB619" s="436"/>
      <c r="AC619" s="436"/>
      <c r="AD619" s="436"/>
      <c r="AE619" s="436"/>
    </row>
    <row r="620" spans="1:31" ht="15.75" customHeight="1" x14ac:dyDescent="0.25">
      <c r="A620" s="436"/>
      <c r="B620" s="436"/>
      <c r="C620" s="436"/>
      <c r="D620" s="436"/>
      <c r="E620" s="436"/>
      <c r="F620" s="436"/>
      <c r="G620" s="328"/>
      <c r="H620" s="436"/>
      <c r="I620" s="436"/>
      <c r="J620" s="436"/>
      <c r="K620" s="436"/>
      <c r="L620" s="436"/>
      <c r="M620" s="436"/>
      <c r="N620" s="436"/>
      <c r="O620" s="436"/>
      <c r="P620" s="436"/>
      <c r="Q620" s="436"/>
      <c r="R620" s="436"/>
      <c r="S620" s="436"/>
      <c r="T620" s="436"/>
      <c r="U620" s="436"/>
      <c r="V620" s="436"/>
      <c r="W620" s="436"/>
      <c r="X620" s="436"/>
      <c r="Y620" s="436"/>
      <c r="Z620" s="436"/>
      <c r="AA620" s="436"/>
      <c r="AB620" s="436"/>
      <c r="AC620" s="436"/>
      <c r="AD620" s="436"/>
      <c r="AE620" s="436"/>
    </row>
    <row r="621" spans="1:31" ht="15.75" customHeight="1" x14ac:dyDescent="0.25">
      <c r="A621" s="436"/>
      <c r="B621" s="436"/>
      <c r="C621" s="436"/>
      <c r="D621" s="436"/>
      <c r="E621" s="436"/>
      <c r="F621" s="436"/>
      <c r="G621" s="328"/>
      <c r="H621" s="436"/>
      <c r="I621" s="436"/>
      <c r="J621" s="436"/>
      <c r="K621" s="436"/>
      <c r="L621" s="436"/>
      <c r="M621" s="436"/>
      <c r="N621" s="436"/>
      <c r="O621" s="436"/>
      <c r="P621" s="436"/>
      <c r="Q621" s="436"/>
      <c r="R621" s="436"/>
      <c r="S621" s="436"/>
      <c r="T621" s="436"/>
      <c r="U621" s="436"/>
      <c r="V621" s="436"/>
      <c r="W621" s="436"/>
      <c r="X621" s="436"/>
      <c r="Y621" s="436"/>
      <c r="Z621" s="436"/>
      <c r="AA621" s="436"/>
      <c r="AB621" s="436"/>
      <c r="AC621" s="436"/>
      <c r="AD621" s="436"/>
      <c r="AE621" s="436"/>
    </row>
    <row r="622" spans="1:31" ht="15.75" customHeight="1" x14ac:dyDescent="0.25">
      <c r="A622" s="436"/>
      <c r="B622" s="436"/>
      <c r="C622" s="436"/>
      <c r="D622" s="436"/>
      <c r="E622" s="436"/>
      <c r="F622" s="436"/>
      <c r="G622" s="328"/>
      <c r="H622" s="436"/>
      <c r="I622" s="436"/>
      <c r="J622" s="436"/>
      <c r="K622" s="436"/>
      <c r="L622" s="436"/>
      <c r="M622" s="436"/>
      <c r="N622" s="436"/>
      <c r="O622" s="436"/>
      <c r="P622" s="436"/>
      <c r="Q622" s="436"/>
      <c r="R622" s="436"/>
      <c r="S622" s="436"/>
      <c r="T622" s="436"/>
      <c r="U622" s="436"/>
      <c r="V622" s="436"/>
      <c r="W622" s="436"/>
      <c r="X622" s="436"/>
      <c r="Y622" s="436"/>
      <c r="Z622" s="436"/>
      <c r="AA622" s="436"/>
      <c r="AB622" s="436"/>
      <c r="AC622" s="436"/>
      <c r="AD622" s="436"/>
      <c r="AE622" s="436"/>
    </row>
    <row r="623" spans="1:31" ht="15.75" customHeight="1" x14ac:dyDescent="0.25">
      <c r="A623" s="436"/>
      <c r="B623" s="436"/>
      <c r="C623" s="436"/>
      <c r="D623" s="436"/>
      <c r="E623" s="436"/>
      <c r="F623" s="436"/>
      <c r="G623" s="328"/>
      <c r="H623" s="436"/>
      <c r="I623" s="436"/>
      <c r="J623" s="436"/>
      <c r="K623" s="436"/>
      <c r="L623" s="436"/>
      <c r="M623" s="436"/>
      <c r="N623" s="436"/>
      <c r="O623" s="436"/>
      <c r="P623" s="436"/>
      <c r="Q623" s="436"/>
      <c r="R623" s="436"/>
      <c r="S623" s="436"/>
      <c r="T623" s="436"/>
      <c r="U623" s="436"/>
      <c r="V623" s="436"/>
      <c r="W623" s="436"/>
      <c r="X623" s="436"/>
      <c r="Y623" s="436"/>
      <c r="Z623" s="436"/>
      <c r="AA623" s="436"/>
      <c r="AB623" s="436"/>
      <c r="AC623" s="436"/>
      <c r="AD623" s="436"/>
      <c r="AE623" s="436"/>
    </row>
    <row r="624" spans="1:31" ht="15.75" customHeight="1" x14ac:dyDescent="0.25">
      <c r="A624" s="436"/>
      <c r="B624" s="436"/>
      <c r="C624" s="436"/>
      <c r="D624" s="436"/>
      <c r="E624" s="436"/>
      <c r="F624" s="436"/>
      <c r="G624" s="328"/>
      <c r="H624" s="436"/>
      <c r="I624" s="436"/>
      <c r="J624" s="436"/>
      <c r="K624" s="436"/>
      <c r="L624" s="436"/>
      <c r="M624" s="436"/>
      <c r="N624" s="436"/>
      <c r="O624" s="436"/>
      <c r="P624" s="436"/>
      <c r="Q624" s="436"/>
      <c r="R624" s="436"/>
      <c r="S624" s="436"/>
      <c r="T624" s="436"/>
      <c r="U624" s="436"/>
      <c r="V624" s="436"/>
      <c r="W624" s="436"/>
      <c r="X624" s="436"/>
      <c r="Y624" s="436"/>
      <c r="Z624" s="436"/>
      <c r="AA624" s="436"/>
      <c r="AB624" s="436"/>
      <c r="AC624" s="436"/>
      <c r="AD624" s="436"/>
      <c r="AE624" s="436"/>
    </row>
    <row r="625" spans="1:31" ht="15.75" customHeight="1" x14ac:dyDescent="0.25">
      <c r="A625" s="436"/>
      <c r="B625" s="436"/>
      <c r="C625" s="436"/>
      <c r="D625" s="436"/>
      <c r="E625" s="436"/>
      <c r="F625" s="436"/>
      <c r="G625" s="328"/>
      <c r="H625" s="436"/>
      <c r="I625" s="436"/>
      <c r="J625" s="436"/>
      <c r="K625" s="436"/>
      <c r="L625" s="436"/>
      <c r="M625" s="436"/>
      <c r="N625" s="436"/>
      <c r="O625" s="436"/>
      <c r="P625" s="436"/>
      <c r="Q625" s="436"/>
      <c r="R625" s="436"/>
      <c r="S625" s="436"/>
      <c r="T625" s="436"/>
      <c r="U625" s="436"/>
      <c r="V625" s="436"/>
      <c r="W625" s="436"/>
      <c r="X625" s="436"/>
      <c r="Y625" s="436"/>
      <c r="Z625" s="436"/>
      <c r="AA625" s="436"/>
      <c r="AB625" s="436"/>
      <c r="AC625" s="436"/>
      <c r="AD625" s="436"/>
      <c r="AE625" s="436"/>
    </row>
    <row r="626" spans="1:31" ht="15.75" customHeight="1" x14ac:dyDescent="0.25">
      <c r="A626" s="436"/>
      <c r="B626" s="436"/>
      <c r="C626" s="436"/>
      <c r="D626" s="436"/>
      <c r="E626" s="436"/>
      <c r="F626" s="436"/>
      <c r="G626" s="328"/>
      <c r="H626" s="436"/>
      <c r="I626" s="436"/>
      <c r="J626" s="436"/>
      <c r="K626" s="436"/>
      <c r="L626" s="436"/>
      <c r="M626" s="436"/>
      <c r="N626" s="436"/>
      <c r="O626" s="436"/>
      <c r="P626" s="436"/>
      <c r="Q626" s="436"/>
      <c r="R626" s="436"/>
      <c r="S626" s="436"/>
      <c r="T626" s="436"/>
      <c r="U626" s="436"/>
      <c r="V626" s="436"/>
      <c r="W626" s="436"/>
      <c r="X626" s="436"/>
      <c r="Y626" s="436"/>
      <c r="Z626" s="436"/>
      <c r="AA626" s="436"/>
      <c r="AB626" s="436"/>
      <c r="AC626" s="436"/>
      <c r="AD626" s="436"/>
      <c r="AE626" s="436"/>
    </row>
    <row r="627" spans="1:31" ht="15.75" customHeight="1" x14ac:dyDescent="0.25">
      <c r="A627" s="436"/>
      <c r="B627" s="436"/>
      <c r="C627" s="436"/>
      <c r="D627" s="436"/>
      <c r="E627" s="436"/>
      <c r="F627" s="436"/>
      <c r="G627" s="328"/>
      <c r="H627" s="436"/>
      <c r="I627" s="436"/>
      <c r="J627" s="436"/>
      <c r="K627" s="436"/>
      <c r="L627" s="436"/>
      <c r="M627" s="436"/>
      <c r="N627" s="436"/>
      <c r="O627" s="436"/>
      <c r="P627" s="436"/>
      <c r="Q627" s="436"/>
      <c r="R627" s="436"/>
      <c r="S627" s="436"/>
      <c r="T627" s="436"/>
      <c r="U627" s="436"/>
      <c r="V627" s="436"/>
      <c r="W627" s="436"/>
      <c r="X627" s="436"/>
      <c r="Y627" s="436"/>
      <c r="Z627" s="436"/>
      <c r="AA627" s="436"/>
      <c r="AB627" s="436"/>
      <c r="AC627" s="436"/>
      <c r="AD627" s="436"/>
      <c r="AE627" s="436"/>
    </row>
    <row r="628" spans="1:31" ht="15.75" customHeight="1" x14ac:dyDescent="0.25">
      <c r="A628" s="436"/>
      <c r="B628" s="436"/>
      <c r="C628" s="436"/>
      <c r="D628" s="436"/>
      <c r="E628" s="436"/>
      <c r="F628" s="436"/>
      <c r="G628" s="328"/>
      <c r="H628" s="436"/>
      <c r="I628" s="436"/>
      <c r="J628" s="436"/>
      <c r="K628" s="436"/>
      <c r="L628" s="436"/>
      <c r="M628" s="436"/>
      <c r="N628" s="436"/>
      <c r="O628" s="436"/>
      <c r="P628" s="436"/>
      <c r="Q628" s="436"/>
      <c r="R628" s="436"/>
      <c r="S628" s="436"/>
      <c r="T628" s="436"/>
      <c r="U628" s="436"/>
      <c r="V628" s="436"/>
      <c r="W628" s="436"/>
      <c r="X628" s="436"/>
      <c r="Y628" s="436"/>
      <c r="Z628" s="436"/>
      <c r="AA628" s="436"/>
      <c r="AB628" s="436"/>
      <c r="AC628" s="436"/>
      <c r="AD628" s="436"/>
      <c r="AE628" s="436"/>
    </row>
    <row r="629" spans="1:31" ht="15.75" customHeight="1" x14ac:dyDescent="0.25">
      <c r="A629" s="436"/>
      <c r="B629" s="436"/>
      <c r="C629" s="436"/>
      <c r="D629" s="436"/>
      <c r="E629" s="436"/>
      <c r="F629" s="436"/>
      <c r="G629" s="328"/>
      <c r="H629" s="436"/>
      <c r="I629" s="436"/>
      <c r="J629" s="436"/>
      <c r="K629" s="436"/>
      <c r="L629" s="436"/>
      <c r="M629" s="436"/>
      <c r="N629" s="436"/>
      <c r="O629" s="436"/>
      <c r="P629" s="436"/>
      <c r="Q629" s="436"/>
      <c r="R629" s="436"/>
      <c r="S629" s="436"/>
      <c r="T629" s="436"/>
      <c r="U629" s="436"/>
      <c r="V629" s="436"/>
      <c r="W629" s="436"/>
      <c r="X629" s="436"/>
      <c r="Y629" s="436"/>
      <c r="Z629" s="436"/>
      <c r="AA629" s="436"/>
      <c r="AB629" s="436"/>
      <c r="AC629" s="436"/>
      <c r="AD629" s="436"/>
      <c r="AE629" s="436"/>
    </row>
    <row r="630" spans="1:31" ht="15.75" customHeight="1" x14ac:dyDescent="0.25">
      <c r="A630" s="436"/>
      <c r="B630" s="436"/>
      <c r="C630" s="436"/>
      <c r="D630" s="436"/>
      <c r="E630" s="436"/>
      <c r="F630" s="436"/>
      <c r="G630" s="328"/>
      <c r="H630" s="436"/>
      <c r="I630" s="436"/>
      <c r="J630" s="436"/>
      <c r="K630" s="436"/>
      <c r="L630" s="436"/>
      <c r="M630" s="436"/>
      <c r="N630" s="436"/>
      <c r="O630" s="436"/>
      <c r="P630" s="436"/>
      <c r="Q630" s="436"/>
      <c r="R630" s="436"/>
      <c r="S630" s="436"/>
      <c r="T630" s="436"/>
      <c r="U630" s="436"/>
      <c r="V630" s="436"/>
      <c r="W630" s="436"/>
      <c r="X630" s="436"/>
      <c r="Y630" s="436"/>
      <c r="Z630" s="436"/>
      <c r="AA630" s="436"/>
      <c r="AB630" s="436"/>
      <c r="AC630" s="436"/>
      <c r="AD630" s="436"/>
      <c r="AE630" s="436"/>
    </row>
    <row r="631" spans="1:31" ht="15.75" customHeight="1" x14ac:dyDescent="0.25">
      <c r="A631" s="436"/>
      <c r="B631" s="436"/>
      <c r="C631" s="436"/>
      <c r="D631" s="436"/>
      <c r="E631" s="436"/>
      <c r="F631" s="436"/>
      <c r="G631" s="328"/>
      <c r="H631" s="436"/>
      <c r="I631" s="436"/>
      <c r="J631" s="436"/>
      <c r="K631" s="436"/>
      <c r="L631" s="436"/>
      <c r="M631" s="436"/>
      <c r="N631" s="436"/>
      <c r="O631" s="436"/>
      <c r="P631" s="436"/>
      <c r="Q631" s="436"/>
      <c r="R631" s="436"/>
      <c r="S631" s="436"/>
      <c r="T631" s="436"/>
      <c r="U631" s="436"/>
      <c r="V631" s="436"/>
      <c r="W631" s="436"/>
      <c r="X631" s="436"/>
      <c r="Y631" s="436"/>
      <c r="Z631" s="436"/>
      <c r="AA631" s="436"/>
      <c r="AB631" s="436"/>
      <c r="AC631" s="436"/>
      <c r="AD631" s="436"/>
      <c r="AE631" s="436"/>
    </row>
    <row r="632" spans="1:31" ht="15.75" customHeight="1" x14ac:dyDescent="0.25">
      <c r="A632" s="436"/>
      <c r="B632" s="436"/>
      <c r="C632" s="436"/>
      <c r="D632" s="436"/>
      <c r="E632" s="436"/>
      <c r="F632" s="436"/>
      <c r="G632" s="328"/>
      <c r="H632" s="436"/>
      <c r="I632" s="436"/>
      <c r="J632" s="436"/>
      <c r="K632" s="436"/>
      <c r="L632" s="436"/>
      <c r="M632" s="436"/>
      <c r="N632" s="436"/>
      <c r="O632" s="436"/>
      <c r="P632" s="436"/>
      <c r="Q632" s="436"/>
      <c r="R632" s="436"/>
      <c r="S632" s="436"/>
      <c r="T632" s="436"/>
      <c r="U632" s="436"/>
      <c r="V632" s="436"/>
      <c r="W632" s="436"/>
      <c r="X632" s="436"/>
      <c r="Y632" s="436"/>
      <c r="Z632" s="436"/>
      <c r="AA632" s="436"/>
      <c r="AB632" s="436"/>
      <c r="AC632" s="436"/>
      <c r="AD632" s="436"/>
      <c r="AE632" s="436"/>
    </row>
    <row r="633" spans="1:31" ht="15.75" customHeight="1" x14ac:dyDescent="0.25">
      <c r="A633" s="436"/>
      <c r="B633" s="436"/>
      <c r="C633" s="436"/>
      <c r="D633" s="436"/>
      <c r="E633" s="436"/>
      <c r="F633" s="436"/>
      <c r="G633" s="328"/>
      <c r="H633" s="436"/>
      <c r="I633" s="436"/>
      <c r="J633" s="436"/>
      <c r="K633" s="436"/>
      <c r="L633" s="436"/>
      <c r="M633" s="436"/>
      <c r="N633" s="436"/>
      <c r="O633" s="436"/>
      <c r="P633" s="436"/>
      <c r="Q633" s="436"/>
      <c r="R633" s="436"/>
      <c r="S633" s="436"/>
      <c r="T633" s="436"/>
      <c r="U633" s="436"/>
      <c r="V633" s="436"/>
      <c r="W633" s="436"/>
      <c r="X633" s="436"/>
      <c r="Y633" s="436"/>
      <c r="Z633" s="436"/>
      <c r="AA633" s="436"/>
      <c r="AB633" s="436"/>
      <c r="AC633" s="436"/>
      <c r="AD633" s="436"/>
      <c r="AE633" s="436"/>
    </row>
    <row r="634" spans="1:31" ht="15.75" customHeight="1" x14ac:dyDescent="0.25">
      <c r="A634" s="436"/>
      <c r="B634" s="436"/>
      <c r="C634" s="436"/>
      <c r="D634" s="436"/>
      <c r="E634" s="436"/>
      <c r="F634" s="436"/>
      <c r="G634" s="328"/>
      <c r="H634" s="436"/>
      <c r="I634" s="436"/>
      <c r="J634" s="436"/>
      <c r="K634" s="436"/>
      <c r="L634" s="436"/>
      <c r="M634" s="436"/>
      <c r="N634" s="436"/>
      <c r="O634" s="436"/>
      <c r="P634" s="436"/>
      <c r="Q634" s="436"/>
      <c r="R634" s="436"/>
      <c r="S634" s="436"/>
      <c r="T634" s="436"/>
      <c r="U634" s="436"/>
      <c r="V634" s="436"/>
      <c r="W634" s="436"/>
      <c r="X634" s="436"/>
      <c r="Y634" s="436"/>
      <c r="Z634" s="436"/>
      <c r="AA634" s="436"/>
      <c r="AB634" s="436"/>
      <c r="AC634" s="436"/>
      <c r="AD634" s="436"/>
      <c r="AE634" s="436"/>
    </row>
    <row r="635" spans="1:31" ht="15.75" customHeight="1" x14ac:dyDescent="0.25">
      <c r="A635" s="436"/>
      <c r="B635" s="436"/>
      <c r="C635" s="436"/>
      <c r="D635" s="436"/>
      <c r="E635" s="436"/>
      <c r="F635" s="436"/>
      <c r="G635" s="328"/>
      <c r="H635" s="436"/>
      <c r="I635" s="436"/>
      <c r="J635" s="436"/>
      <c r="K635" s="436"/>
      <c r="L635" s="436"/>
      <c r="M635" s="436"/>
      <c r="N635" s="436"/>
      <c r="O635" s="436"/>
      <c r="P635" s="436"/>
      <c r="Q635" s="436"/>
      <c r="R635" s="436"/>
      <c r="S635" s="436"/>
      <c r="T635" s="436"/>
      <c r="U635" s="436"/>
      <c r="V635" s="436"/>
      <c r="W635" s="436"/>
      <c r="X635" s="436"/>
      <c r="Y635" s="436"/>
      <c r="Z635" s="436"/>
      <c r="AA635" s="436"/>
      <c r="AB635" s="436"/>
      <c r="AC635" s="436"/>
      <c r="AD635" s="436"/>
      <c r="AE635" s="436"/>
    </row>
    <row r="636" spans="1:31" ht="15.75" customHeight="1" x14ac:dyDescent="0.25">
      <c r="A636" s="436"/>
      <c r="B636" s="436"/>
      <c r="C636" s="436"/>
      <c r="D636" s="436"/>
      <c r="E636" s="436"/>
      <c r="F636" s="436"/>
      <c r="G636" s="328"/>
      <c r="H636" s="436"/>
      <c r="I636" s="436"/>
      <c r="J636" s="436"/>
      <c r="K636" s="436"/>
      <c r="L636" s="436"/>
      <c r="M636" s="436"/>
      <c r="N636" s="436"/>
      <c r="O636" s="436"/>
      <c r="P636" s="436"/>
      <c r="Q636" s="436"/>
      <c r="R636" s="436"/>
      <c r="S636" s="436"/>
      <c r="T636" s="436"/>
      <c r="U636" s="436"/>
      <c r="V636" s="436"/>
      <c r="W636" s="436"/>
      <c r="X636" s="436"/>
      <c r="Y636" s="436"/>
      <c r="Z636" s="436"/>
      <c r="AA636" s="436"/>
      <c r="AB636" s="436"/>
      <c r="AC636" s="436"/>
      <c r="AD636" s="436"/>
      <c r="AE636" s="436"/>
    </row>
    <row r="637" spans="1:31" ht="15.75" customHeight="1" x14ac:dyDescent="0.25">
      <c r="A637" s="436"/>
      <c r="B637" s="436"/>
      <c r="C637" s="436"/>
      <c r="D637" s="436"/>
      <c r="E637" s="436"/>
      <c r="F637" s="436"/>
      <c r="G637" s="328"/>
      <c r="H637" s="436"/>
      <c r="I637" s="436"/>
      <c r="J637" s="436"/>
      <c r="K637" s="436"/>
      <c r="L637" s="436"/>
      <c r="M637" s="436"/>
      <c r="N637" s="436"/>
      <c r="O637" s="436"/>
      <c r="P637" s="436"/>
      <c r="Q637" s="436"/>
      <c r="R637" s="436"/>
      <c r="S637" s="436"/>
      <c r="T637" s="436"/>
      <c r="U637" s="436"/>
      <c r="V637" s="436"/>
      <c r="W637" s="436"/>
      <c r="X637" s="436"/>
      <c r="Y637" s="436"/>
      <c r="Z637" s="436"/>
      <c r="AA637" s="436"/>
      <c r="AB637" s="436"/>
      <c r="AC637" s="436"/>
      <c r="AD637" s="436"/>
      <c r="AE637" s="436"/>
    </row>
    <row r="638" spans="1:31" ht="15.75" customHeight="1" x14ac:dyDescent="0.25">
      <c r="A638" s="436"/>
      <c r="B638" s="436"/>
      <c r="C638" s="436"/>
      <c r="D638" s="436"/>
      <c r="E638" s="436"/>
      <c r="F638" s="436"/>
      <c r="G638" s="328"/>
      <c r="H638" s="436"/>
      <c r="I638" s="436"/>
      <c r="J638" s="436"/>
      <c r="K638" s="436"/>
      <c r="L638" s="436"/>
      <c r="M638" s="436"/>
      <c r="N638" s="436"/>
      <c r="O638" s="436"/>
      <c r="P638" s="436"/>
      <c r="Q638" s="436"/>
      <c r="R638" s="436"/>
      <c r="S638" s="436"/>
      <c r="T638" s="436"/>
      <c r="U638" s="436"/>
      <c r="V638" s="436"/>
      <c r="W638" s="436"/>
      <c r="X638" s="436"/>
      <c r="Y638" s="436"/>
      <c r="Z638" s="436"/>
      <c r="AA638" s="436"/>
      <c r="AB638" s="436"/>
      <c r="AC638" s="436"/>
      <c r="AD638" s="436"/>
      <c r="AE638" s="436"/>
    </row>
    <row r="639" spans="1:31" ht="15.75" customHeight="1" x14ac:dyDescent="0.25">
      <c r="A639" s="436"/>
      <c r="B639" s="436"/>
      <c r="C639" s="436"/>
      <c r="D639" s="436"/>
      <c r="E639" s="436"/>
      <c r="F639" s="436"/>
      <c r="G639" s="328"/>
      <c r="H639" s="436"/>
      <c r="I639" s="436"/>
      <c r="J639" s="436"/>
      <c r="K639" s="436"/>
      <c r="L639" s="436"/>
      <c r="M639" s="436"/>
      <c r="N639" s="436"/>
      <c r="O639" s="436"/>
      <c r="P639" s="436"/>
      <c r="Q639" s="436"/>
      <c r="R639" s="436"/>
      <c r="S639" s="436"/>
      <c r="T639" s="436"/>
      <c r="U639" s="436"/>
      <c r="V639" s="436"/>
      <c r="W639" s="436"/>
      <c r="X639" s="436"/>
      <c r="Y639" s="436"/>
      <c r="Z639" s="436"/>
      <c r="AA639" s="436"/>
      <c r="AB639" s="436"/>
      <c r="AC639" s="436"/>
      <c r="AD639" s="436"/>
      <c r="AE639" s="436"/>
    </row>
    <row r="640" spans="1:31" ht="15.75" customHeight="1" x14ac:dyDescent="0.25">
      <c r="A640" s="436"/>
      <c r="B640" s="436"/>
      <c r="C640" s="436"/>
      <c r="D640" s="436"/>
      <c r="E640" s="436"/>
      <c r="F640" s="436"/>
      <c r="G640" s="328"/>
      <c r="H640" s="436"/>
      <c r="I640" s="436"/>
      <c r="J640" s="436"/>
      <c r="K640" s="436"/>
      <c r="L640" s="436"/>
      <c r="M640" s="436"/>
      <c r="N640" s="436"/>
      <c r="O640" s="436"/>
      <c r="P640" s="436"/>
      <c r="Q640" s="436"/>
      <c r="R640" s="436"/>
      <c r="S640" s="436"/>
      <c r="T640" s="436"/>
      <c r="U640" s="436"/>
      <c r="V640" s="436"/>
      <c r="W640" s="436"/>
      <c r="X640" s="436"/>
      <c r="Y640" s="436"/>
      <c r="Z640" s="436"/>
      <c r="AA640" s="436"/>
      <c r="AB640" s="436"/>
      <c r="AC640" s="436"/>
      <c r="AD640" s="436"/>
      <c r="AE640" s="436"/>
    </row>
    <row r="641" spans="1:31" ht="15.75" customHeight="1" x14ac:dyDescent="0.25">
      <c r="A641" s="436"/>
      <c r="B641" s="436"/>
      <c r="C641" s="436"/>
      <c r="D641" s="436"/>
      <c r="E641" s="436"/>
      <c r="F641" s="436"/>
      <c r="G641" s="328"/>
      <c r="H641" s="436"/>
      <c r="I641" s="436"/>
      <c r="J641" s="436"/>
      <c r="K641" s="436"/>
      <c r="L641" s="436"/>
      <c r="M641" s="436"/>
      <c r="N641" s="436"/>
      <c r="O641" s="436"/>
      <c r="P641" s="436"/>
      <c r="Q641" s="436"/>
      <c r="R641" s="436"/>
      <c r="S641" s="436"/>
      <c r="T641" s="436"/>
      <c r="U641" s="436"/>
      <c r="V641" s="436"/>
      <c r="W641" s="436"/>
      <c r="X641" s="436"/>
      <c r="Y641" s="436"/>
      <c r="Z641" s="436"/>
      <c r="AA641" s="436"/>
      <c r="AB641" s="436"/>
      <c r="AC641" s="436"/>
      <c r="AD641" s="436"/>
      <c r="AE641" s="436"/>
    </row>
    <row r="642" spans="1:31" ht="15.75" customHeight="1" x14ac:dyDescent="0.25">
      <c r="A642" s="436"/>
      <c r="B642" s="436"/>
      <c r="C642" s="436"/>
      <c r="D642" s="436"/>
      <c r="E642" s="436"/>
      <c r="F642" s="436"/>
      <c r="G642" s="328"/>
      <c r="H642" s="436"/>
      <c r="I642" s="436"/>
      <c r="J642" s="436"/>
      <c r="K642" s="436"/>
      <c r="L642" s="436"/>
      <c r="M642" s="436"/>
      <c r="N642" s="436"/>
      <c r="O642" s="436"/>
      <c r="P642" s="436"/>
      <c r="Q642" s="436"/>
      <c r="R642" s="436"/>
      <c r="S642" s="436"/>
      <c r="T642" s="436"/>
      <c r="U642" s="436"/>
      <c r="V642" s="436"/>
      <c r="W642" s="436"/>
      <c r="X642" s="436"/>
      <c r="Y642" s="436"/>
      <c r="Z642" s="436"/>
      <c r="AA642" s="436"/>
      <c r="AB642" s="436"/>
      <c r="AC642" s="436"/>
      <c r="AD642" s="436"/>
      <c r="AE642" s="436"/>
    </row>
    <row r="643" spans="1:31" ht="15.75" customHeight="1" x14ac:dyDescent="0.25">
      <c r="A643" s="436"/>
      <c r="B643" s="436"/>
      <c r="C643" s="436"/>
      <c r="D643" s="436"/>
      <c r="E643" s="436"/>
      <c r="F643" s="436"/>
      <c r="G643" s="328"/>
      <c r="H643" s="436"/>
      <c r="I643" s="436"/>
      <c r="J643" s="436"/>
      <c r="K643" s="436"/>
      <c r="L643" s="436"/>
      <c r="M643" s="436"/>
      <c r="N643" s="436"/>
      <c r="O643" s="436"/>
      <c r="P643" s="436"/>
      <c r="Q643" s="436"/>
      <c r="R643" s="436"/>
      <c r="S643" s="436"/>
      <c r="T643" s="436"/>
      <c r="U643" s="436"/>
      <c r="V643" s="436"/>
      <c r="W643" s="436"/>
      <c r="X643" s="436"/>
      <c r="Y643" s="436"/>
      <c r="Z643" s="436"/>
      <c r="AA643" s="436"/>
      <c r="AB643" s="436"/>
      <c r="AC643" s="436"/>
      <c r="AD643" s="436"/>
      <c r="AE643" s="436"/>
    </row>
    <row r="644" spans="1:31" ht="15.75" customHeight="1" x14ac:dyDescent="0.25">
      <c r="A644" s="436"/>
      <c r="B644" s="436"/>
      <c r="C644" s="436"/>
      <c r="D644" s="436"/>
      <c r="E644" s="436"/>
      <c r="F644" s="436"/>
      <c r="G644" s="328"/>
      <c r="H644" s="436"/>
      <c r="I644" s="436"/>
      <c r="J644" s="436"/>
      <c r="K644" s="436"/>
      <c r="L644" s="436"/>
      <c r="M644" s="436"/>
      <c r="N644" s="436"/>
      <c r="O644" s="436"/>
      <c r="P644" s="436"/>
      <c r="Q644" s="436"/>
      <c r="R644" s="436"/>
      <c r="S644" s="436"/>
      <c r="T644" s="436"/>
      <c r="U644" s="436"/>
      <c r="V644" s="436"/>
      <c r="W644" s="436"/>
      <c r="X644" s="436"/>
      <c r="Y644" s="436"/>
      <c r="Z644" s="436"/>
      <c r="AA644" s="436"/>
      <c r="AB644" s="436"/>
      <c r="AC644" s="436"/>
      <c r="AD644" s="436"/>
      <c r="AE644" s="436"/>
    </row>
    <row r="645" spans="1:31" ht="15.75" customHeight="1" x14ac:dyDescent="0.25">
      <c r="A645" s="436"/>
      <c r="B645" s="436"/>
      <c r="C645" s="436"/>
      <c r="D645" s="436"/>
      <c r="E645" s="436"/>
      <c r="F645" s="436"/>
      <c r="G645" s="328"/>
      <c r="H645" s="436"/>
      <c r="I645" s="436"/>
      <c r="J645" s="436"/>
      <c r="K645" s="436"/>
      <c r="L645" s="436"/>
      <c r="M645" s="436"/>
      <c r="N645" s="436"/>
      <c r="O645" s="436"/>
      <c r="P645" s="436"/>
      <c r="Q645" s="436"/>
      <c r="R645" s="436"/>
      <c r="S645" s="436"/>
      <c r="T645" s="436"/>
      <c r="U645" s="436"/>
      <c r="V645" s="436"/>
      <c r="W645" s="436"/>
      <c r="X645" s="436"/>
      <c r="Y645" s="436"/>
      <c r="Z645" s="436"/>
      <c r="AA645" s="436"/>
      <c r="AB645" s="436"/>
      <c r="AC645" s="436"/>
      <c r="AD645" s="436"/>
      <c r="AE645" s="436"/>
    </row>
    <row r="646" spans="1:31" ht="15.75" customHeight="1" x14ac:dyDescent="0.25">
      <c r="A646" s="436"/>
      <c r="B646" s="436"/>
      <c r="C646" s="436"/>
      <c r="D646" s="436"/>
      <c r="E646" s="436"/>
      <c r="F646" s="436"/>
      <c r="G646" s="328"/>
      <c r="H646" s="436"/>
      <c r="I646" s="436"/>
      <c r="J646" s="436"/>
      <c r="K646" s="436"/>
      <c r="L646" s="436"/>
      <c r="M646" s="436"/>
      <c r="N646" s="436"/>
      <c r="O646" s="436"/>
      <c r="P646" s="436"/>
      <c r="Q646" s="436"/>
      <c r="R646" s="436"/>
      <c r="S646" s="436"/>
      <c r="T646" s="436"/>
      <c r="U646" s="436"/>
      <c r="V646" s="436"/>
      <c r="W646" s="436"/>
      <c r="X646" s="436"/>
      <c r="Y646" s="436"/>
      <c r="Z646" s="436"/>
      <c r="AA646" s="436"/>
      <c r="AB646" s="436"/>
      <c r="AC646" s="436"/>
      <c r="AD646" s="436"/>
      <c r="AE646" s="436"/>
    </row>
    <row r="647" spans="1:31" ht="15.75" customHeight="1" x14ac:dyDescent="0.25">
      <c r="A647" s="436"/>
      <c r="B647" s="436"/>
      <c r="C647" s="436"/>
      <c r="D647" s="436"/>
      <c r="E647" s="436"/>
      <c r="F647" s="436"/>
      <c r="G647" s="328"/>
      <c r="H647" s="436"/>
      <c r="I647" s="436"/>
      <c r="J647" s="436"/>
      <c r="K647" s="436"/>
      <c r="L647" s="436"/>
      <c r="M647" s="436"/>
      <c r="N647" s="436"/>
      <c r="O647" s="436"/>
      <c r="P647" s="436"/>
      <c r="Q647" s="436"/>
      <c r="R647" s="436"/>
      <c r="S647" s="436"/>
      <c r="T647" s="436"/>
      <c r="U647" s="436"/>
      <c r="V647" s="436"/>
      <c r="W647" s="436"/>
      <c r="X647" s="436"/>
      <c r="Y647" s="436"/>
      <c r="Z647" s="436"/>
      <c r="AA647" s="436"/>
      <c r="AB647" s="436"/>
      <c r="AC647" s="436"/>
      <c r="AD647" s="436"/>
      <c r="AE647" s="436"/>
    </row>
    <row r="648" spans="1:31" ht="15.75" customHeight="1" x14ac:dyDescent="0.25">
      <c r="A648" s="436"/>
      <c r="B648" s="436"/>
      <c r="C648" s="436"/>
      <c r="D648" s="436"/>
      <c r="E648" s="436"/>
      <c r="F648" s="436"/>
      <c r="G648" s="328"/>
      <c r="H648" s="436"/>
      <c r="I648" s="436"/>
      <c r="J648" s="436"/>
      <c r="K648" s="436"/>
      <c r="L648" s="436"/>
      <c r="M648" s="436"/>
      <c r="N648" s="436"/>
      <c r="O648" s="436"/>
      <c r="P648" s="436"/>
      <c r="Q648" s="436"/>
      <c r="R648" s="436"/>
      <c r="S648" s="436"/>
      <c r="T648" s="436"/>
      <c r="U648" s="436"/>
      <c r="V648" s="436"/>
      <c r="W648" s="436"/>
      <c r="X648" s="436"/>
      <c r="Y648" s="436"/>
      <c r="Z648" s="436"/>
      <c r="AA648" s="436"/>
      <c r="AB648" s="436"/>
      <c r="AC648" s="436"/>
      <c r="AD648" s="436"/>
      <c r="AE648" s="436"/>
    </row>
    <row r="649" spans="1:31" ht="15.75" customHeight="1" x14ac:dyDescent="0.25">
      <c r="A649" s="436"/>
      <c r="B649" s="436"/>
      <c r="C649" s="436"/>
      <c r="D649" s="436"/>
      <c r="E649" s="436"/>
      <c r="F649" s="436"/>
      <c r="G649" s="328"/>
      <c r="H649" s="436"/>
      <c r="I649" s="436"/>
      <c r="J649" s="436"/>
      <c r="K649" s="436"/>
      <c r="L649" s="436"/>
      <c r="M649" s="436"/>
      <c r="N649" s="436"/>
      <c r="O649" s="436"/>
      <c r="P649" s="436"/>
      <c r="Q649" s="436"/>
      <c r="R649" s="436"/>
      <c r="S649" s="436"/>
      <c r="T649" s="436"/>
      <c r="U649" s="436"/>
      <c r="V649" s="436"/>
      <c r="W649" s="436"/>
      <c r="X649" s="436"/>
      <c r="Y649" s="436"/>
      <c r="Z649" s="436"/>
      <c r="AA649" s="436"/>
      <c r="AB649" s="436"/>
      <c r="AC649" s="436"/>
      <c r="AD649" s="436"/>
      <c r="AE649" s="436"/>
    </row>
    <row r="650" spans="1:31" ht="15.75" customHeight="1" x14ac:dyDescent="0.25">
      <c r="A650" s="436"/>
      <c r="B650" s="436"/>
      <c r="C650" s="436"/>
      <c r="D650" s="436"/>
      <c r="E650" s="436"/>
      <c r="F650" s="436"/>
      <c r="G650" s="328"/>
      <c r="H650" s="436"/>
      <c r="I650" s="436"/>
      <c r="J650" s="436"/>
      <c r="K650" s="436"/>
      <c r="L650" s="436"/>
      <c r="M650" s="436"/>
      <c r="N650" s="436"/>
      <c r="O650" s="436"/>
      <c r="P650" s="436"/>
      <c r="Q650" s="436"/>
      <c r="R650" s="436"/>
      <c r="S650" s="436"/>
      <c r="T650" s="436"/>
      <c r="U650" s="436"/>
      <c r="V650" s="436"/>
      <c r="W650" s="436"/>
      <c r="X650" s="436"/>
      <c r="Y650" s="436"/>
      <c r="Z650" s="436"/>
      <c r="AA650" s="436"/>
      <c r="AB650" s="436"/>
      <c r="AC650" s="436"/>
      <c r="AD650" s="436"/>
      <c r="AE650" s="436"/>
    </row>
    <row r="651" spans="1:31" ht="15.75" customHeight="1" x14ac:dyDescent="0.25">
      <c r="A651" s="436"/>
      <c r="B651" s="436"/>
      <c r="C651" s="436"/>
      <c r="D651" s="436"/>
      <c r="E651" s="436"/>
      <c r="F651" s="436"/>
      <c r="G651" s="328"/>
      <c r="H651" s="436"/>
      <c r="I651" s="436"/>
      <c r="J651" s="436"/>
      <c r="K651" s="436"/>
      <c r="L651" s="436"/>
      <c r="M651" s="436"/>
      <c r="N651" s="436"/>
      <c r="O651" s="436"/>
      <c r="P651" s="436"/>
      <c r="Q651" s="436"/>
      <c r="R651" s="436"/>
      <c r="S651" s="436"/>
      <c r="T651" s="436"/>
      <c r="U651" s="436"/>
      <c r="V651" s="436"/>
      <c r="W651" s="436"/>
      <c r="X651" s="436"/>
      <c r="Y651" s="436"/>
      <c r="Z651" s="436"/>
      <c r="AA651" s="436"/>
      <c r="AB651" s="436"/>
      <c r="AC651" s="436"/>
      <c r="AD651" s="436"/>
      <c r="AE651" s="436"/>
    </row>
    <row r="652" spans="1:31" ht="15.75" customHeight="1" x14ac:dyDescent="0.25">
      <c r="A652" s="436"/>
      <c r="B652" s="436"/>
      <c r="C652" s="436"/>
      <c r="D652" s="436"/>
      <c r="E652" s="436"/>
      <c r="F652" s="436"/>
      <c r="G652" s="328"/>
      <c r="H652" s="436"/>
      <c r="I652" s="436"/>
      <c r="J652" s="436"/>
      <c r="K652" s="436"/>
      <c r="L652" s="436"/>
      <c r="M652" s="436"/>
      <c r="N652" s="436"/>
      <c r="O652" s="436"/>
      <c r="P652" s="436"/>
      <c r="Q652" s="436"/>
      <c r="R652" s="436"/>
      <c r="S652" s="436"/>
      <c r="T652" s="436"/>
      <c r="U652" s="436"/>
      <c r="V652" s="436"/>
      <c r="W652" s="436"/>
      <c r="X652" s="436"/>
      <c r="Y652" s="436"/>
      <c r="Z652" s="436"/>
      <c r="AA652" s="436"/>
      <c r="AB652" s="436"/>
      <c r="AC652" s="436"/>
      <c r="AD652" s="436"/>
      <c r="AE652" s="436"/>
    </row>
    <row r="653" spans="1:31" ht="15.75" customHeight="1" x14ac:dyDescent="0.25">
      <c r="A653" s="436"/>
      <c r="B653" s="436"/>
      <c r="C653" s="436"/>
      <c r="D653" s="436"/>
      <c r="E653" s="436"/>
      <c r="F653" s="436"/>
      <c r="G653" s="328"/>
      <c r="H653" s="436"/>
      <c r="I653" s="436"/>
      <c r="J653" s="436"/>
      <c r="K653" s="436"/>
      <c r="L653" s="436"/>
      <c r="M653" s="436"/>
      <c r="N653" s="436"/>
      <c r="O653" s="436"/>
      <c r="P653" s="436"/>
      <c r="Q653" s="436"/>
      <c r="R653" s="436"/>
      <c r="S653" s="436"/>
      <c r="T653" s="436"/>
      <c r="U653" s="436"/>
      <c r="V653" s="436"/>
      <c r="W653" s="436"/>
      <c r="X653" s="436"/>
      <c r="Y653" s="436"/>
      <c r="Z653" s="436"/>
      <c r="AA653" s="436"/>
      <c r="AB653" s="436"/>
      <c r="AC653" s="436"/>
      <c r="AD653" s="436"/>
      <c r="AE653" s="436"/>
    </row>
    <row r="654" spans="1:31" ht="15.75" customHeight="1" x14ac:dyDescent="0.25">
      <c r="A654" s="436"/>
      <c r="B654" s="436"/>
      <c r="C654" s="436"/>
      <c r="D654" s="436"/>
      <c r="E654" s="436"/>
      <c r="F654" s="436"/>
      <c r="G654" s="328"/>
      <c r="H654" s="436"/>
      <c r="I654" s="436"/>
      <c r="J654" s="436"/>
      <c r="K654" s="436"/>
      <c r="L654" s="436"/>
      <c r="M654" s="436"/>
      <c r="N654" s="436"/>
      <c r="O654" s="436"/>
      <c r="P654" s="436"/>
      <c r="Q654" s="436"/>
      <c r="R654" s="436"/>
      <c r="S654" s="436"/>
      <c r="T654" s="436"/>
      <c r="U654" s="436"/>
      <c r="V654" s="436"/>
      <c r="W654" s="436"/>
      <c r="X654" s="436"/>
      <c r="Y654" s="436"/>
      <c r="Z654" s="436"/>
      <c r="AA654" s="436"/>
      <c r="AB654" s="436"/>
      <c r="AC654" s="436"/>
      <c r="AD654" s="436"/>
      <c r="AE654" s="436"/>
    </row>
    <row r="655" spans="1:31" ht="15.75" customHeight="1" x14ac:dyDescent="0.25">
      <c r="A655" s="436"/>
      <c r="B655" s="436"/>
      <c r="C655" s="436"/>
      <c r="D655" s="436"/>
      <c r="E655" s="436"/>
      <c r="F655" s="436"/>
      <c r="G655" s="328"/>
      <c r="H655" s="436"/>
      <c r="I655" s="436"/>
      <c r="J655" s="436"/>
      <c r="K655" s="436"/>
      <c r="L655" s="436"/>
      <c r="M655" s="436"/>
      <c r="N655" s="436"/>
      <c r="O655" s="436"/>
      <c r="P655" s="436"/>
      <c r="Q655" s="436"/>
      <c r="R655" s="436"/>
      <c r="S655" s="436"/>
      <c r="T655" s="436"/>
      <c r="U655" s="436"/>
      <c r="V655" s="436"/>
      <c r="W655" s="436"/>
      <c r="X655" s="436"/>
      <c r="Y655" s="436"/>
      <c r="Z655" s="436"/>
      <c r="AA655" s="436"/>
      <c r="AB655" s="436"/>
      <c r="AC655" s="436"/>
      <c r="AD655" s="436"/>
      <c r="AE655" s="436"/>
    </row>
    <row r="656" spans="1:31" ht="15.75" customHeight="1" x14ac:dyDescent="0.25">
      <c r="A656" s="436"/>
      <c r="B656" s="436"/>
      <c r="C656" s="436"/>
      <c r="D656" s="436"/>
      <c r="E656" s="436"/>
      <c r="F656" s="436"/>
      <c r="G656" s="328"/>
      <c r="H656" s="436"/>
      <c r="I656" s="436"/>
      <c r="J656" s="436"/>
      <c r="K656" s="436"/>
      <c r="L656" s="436"/>
      <c r="M656" s="436"/>
      <c r="N656" s="436"/>
      <c r="O656" s="436"/>
      <c r="P656" s="436"/>
      <c r="Q656" s="436"/>
      <c r="R656" s="436"/>
      <c r="S656" s="436"/>
      <c r="T656" s="436"/>
      <c r="U656" s="436"/>
      <c r="V656" s="436"/>
      <c r="W656" s="436"/>
      <c r="X656" s="436"/>
      <c r="Y656" s="436"/>
      <c r="Z656" s="436"/>
      <c r="AA656" s="436"/>
      <c r="AB656" s="436"/>
      <c r="AC656" s="436"/>
      <c r="AD656" s="436"/>
      <c r="AE656" s="436"/>
    </row>
    <row r="657" spans="1:31" ht="15.75" customHeight="1" x14ac:dyDescent="0.25">
      <c r="A657" s="436"/>
      <c r="B657" s="436"/>
      <c r="C657" s="436"/>
      <c r="D657" s="436"/>
      <c r="E657" s="436"/>
      <c r="F657" s="436"/>
      <c r="G657" s="328"/>
      <c r="H657" s="436"/>
      <c r="I657" s="436"/>
      <c r="J657" s="436"/>
      <c r="K657" s="436"/>
      <c r="L657" s="436"/>
      <c r="M657" s="436"/>
      <c r="N657" s="436"/>
      <c r="O657" s="436"/>
      <c r="P657" s="436"/>
      <c r="Q657" s="436"/>
      <c r="R657" s="436"/>
      <c r="S657" s="436"/>
      <c r="T657" s="436"/>
      <c r="U657" s="436"/>
      <c r="V657" s="436"/>
      <c r="W657" s="436"/>
      <c r="X657" s="436"/>
      <c r="Y657" s="436"/>
      <c r="Z657" s="436"/>
      <c r="AA657" s="436"/>
      <c r="AB657" s="436"/>
      <c r="AC657" s="436"/>
      <c r="AD657" s="436"/>
      <c r="AE657" s="436"/>
    </row>
    <row r="658" spans="1:31" ht="15.75" customHeight="1" x14ac:dyDescent="0.25">
      <c r="A658" s="436"/>
      <c r="B658" s="436"/>
      <c r="C658" s="436"/>
      <c r="D658" s="436"/>
      <c r="E658" s="436"/>
      <c r="F658" s="436"/>
      <c r="G658" s="328"/>
      <c r="H658" s="436"/>
      <c r="I658" s="436"/>
      <c r="J658" s="436"/>
      <c r="K658" s="436"/>
      <c r="L658" s="436"/>
      <c r="M658" s="436"/>
      <c r="N658" s="436"/>
      <c r="O658" s="436"/>
      <c r="P658" s="436"/>
      <c r="Q658" s="436"/>
      <c r="R658" s="436"/>
      <c r="S658" s="436"/>
      <c r="T658" s="436"/>
      <c r="U658" s="436"/>
      <c r="V658" s="436"/>
      <c r="W658" s="436"/>
      <c r="X658" s="436"/>
      <c r="Y658" s="436"/>
      <c r="Z658" s="436"/>
      <c r="AA658" s="436"/>
      <c r="AB658" s="436"/>
      <c r="AC658" s="436"/>
      <c r="AD658" s="436"/>
      <c r="AE658" s="436"/>
    </row>
    <row r="659" spans="1:31" ht="15.75" customHeight="1" x14ac:dyDescent="0.25">
      <c r="A659" s="436"/>
      <c r="B659" s="436"/>
      <c r="C659" s="436"/>
      <c r="D659" s="436"/>
      <c r="E659" s="436"/>
      <c r="F659" s="436"/>
      <c r="G659" s="328"/>
      <c r="H659" s="436"/>
      <c r="I659" s="436"/>
      <c r="J659" s="436"/>
      <c r="K659" s="436"/>
      <c r="L659" s="436"/>
      <c r="M659" s="436"/>
      <c r="N659" s="436"/>
      <c r="O659" s="436"/>
      <c r="P659" s="436"/>
      <c r="Q659" s="436"/>
      <c r="R659" s="436"/>
      <c r="S659" s="436"/>
      <c r="T659" s="436"/>
      <c r="U659" s="436"/>
      <c r="V659" s="436"/>
      <c r="W659" s="436"/>
      <c r="X659" s="436"/>
      <c r="Y659" s="436"/>
      <c r="Z659" s="436"/>
      <c r="AA659" s="436"/>
      <c r="AB659" s="436"/>
      <c r="AC659" s="436"/>
      <c r="AD659" s="436"/>
      <c r="AE659" s="436"/>
    </row>
    <row r="660" spans="1:31" ht="15.75" customHeight="1" x14ac:dyDescent="0.25">
      <c r="A660" s="436"/>
      <c r="B660" s="436"/>
      <c r="C660" s="436"/>
      <c r="D660" s="436"/>
      <c r="E660" s="436"/>
      <c r="F660" s="436"/>
      <c r="G660" s="328"/>
      <c r="H660" s="436"/>
      <c r="I660" s="436"/>
      <c r="J660" s="436"/>
      <c r="K660" s="436"/>
      <c r="L660" s="436"/>
      <c r="M660" s="436"/>
      <c r="N660" s="436"/>
      <c r="O660" s="436"/>
      <c r="P660" s="436"/>
      <c r="Q660" s="436"/>
      <c r="R660" s="436"/>
      <c r="S660" s="436"/>
      <c r="T660" s="436"/>
      <c r="U660" s="436"/>
      <c r="V660" s="436"/>
      <c r="W660" s="436"/>
      <c r="X660" s="436"/>
      <c r="Y660" s="436"/>
      <c r="Z660" s="436"/>
      <c r="AA660" s="436"/>
      <c r="AB660" s="436"/>
      <c r="AC660" s="436"/>
      <c r="AD660" s="436"/>
      <c r="AE660" s="436"/>
    </row>
    <row r="661" spans="1:31" ht="15.75" customHeight="1" x14ac:dyDescent="0.25">
      <c r="A661" s="436"/>
      <c r="B661" s="436"/>
      <c r="C661" s="436"/>
      <c r="D661" s="436"/>
      <c r="E661" s="436"/>
      <c r="F661" s="436"/>
      <c r="G661" s="328"/>
      <c r="H661" s="436"/>
      <c r="I661" s="436"/>
      <c r="J661" s="436"/>
      <c r="K661" s="436"/>
      <c r="L661" s="436"/>
      <c r="M661" s="436"/>
      <c r="N661" s="436"/>
      <c r="O661" s="436"/>
      <c r="P661" s="436"/>
      <c r="Q661" s="436"/>
      <c r="R661" s="436"/>
      <c r="S661" s="436"/>
      <c r="T661" s="436"/>
      <c r="U661" s="436"/>
      <c r="V661" s="436"/>
      <c r="W661" s="436"/>
      <c r="X661" s="436"/>
      <c r="Y661" s="436"/>
      <c r="Z661" s="436"/>
      <c r="AA661" s="436"/>
      <c r="AB661" s="436"/>
      <c r="AC661" s="436"/>
      <c r="AD661" s="436"/>
      <c r="AE661" s="436"/>
    </row>
    <row r="662" spans="1:31" ht="15.75" customHeight="1" x14ac:dyDescent="0.25">
      <c r="A662" s="436"/>
      <c r="B662" s="436"/>
      <c r="C662" s="436"/>
      <c r="D662" s="436"/>
      <c r="E662" s="436"/>
      <c r="F662" s="436"/>
      <c r="G662" s="328"/>
      <c r="H662" s="436"/>
      <c r="I662" s="436"/>
      <c r="J662" s="436"/>
      <c r="K662" s="436"/>
      <c r="L662" s="436"/>
      <c r="M662" s="436"/>
      <c r="N662" s="436"/>
      <c r="O662" s="436"/>
      <c r="P662" s="436"/>
      <c r="Q662" s="436"/>
      <c r="R662" s="436"/>
      <c r="S662" s="436"/>
      <c r="T662" s="436"/>
      <c r="U662" s="436"/>
      <c r="V662" s="436"/>
      <c r="W662" s="436"/>
      <c r="X662" s="436"/>
      <c r="Y662" s="436"/>
      <c r="Z662" s="436"/>
      <c r="AA662" s="436"/>
      <c r="AB662" s="436"/>
      <c r="AC662" s="436"/>
      <c r="AD662" s="436"/>
      <c r="AE662" s="436"/>
    </row>
    <row r="663" spans="1:31" ht="15.75" customHeight="1" x14ac:dyDescent="0.25">
      <c r="A663" s="436"/>
      <c r="B663" s="436"/>
      <c r="C663" s="436"/>
      <c r="D663" s="436"/>
      <c r="E663" s="436"/>
      <c r="F663" s="436"/>
      <c r="G663" s="328"/>
      <c r="H663" s="436"/>
      <c r="I663" s="436"/>
      <c r="J663" s="436"/>
      <c r="K663" s="436"/>
      <c r="L663" s="436"/>
      <c r="M663" s="436"/>
      <c r="N663" s="436"/>
      <c r="O663" s="436"/>
      <c r="P663" s="436"/>
      <c r="Q663" s="436"/>
      <c r="R663" s="436"/>
      <c r="S663" s="436"/>
      <c r="T663" s="436"/>
      <c r="U663" s="436"/>
      <c r="V663" s="436"/>
      <c r="W663" s="436"/>
      <c r="X663" s="436"/>
      <c r="Y663" s="436"/>
      <c r="Z663" s="436"/>
      <c r="AA663" s="436"/>
      <c r="AB663" s="436"/>
      <c r="AC663" s="436"/>
      <c r="AD663" s="436"/>
      <c r="AE663" s="436"/>
    </row>
    <row r="664" spans="1:31" ht="15.75" customHeight="1" x14ac:dyDescent="0.25">
      <c r="A664" s="436"/>
      <c r="B664" s="436"/>
      <c r="C664" s="436"/>
      <c r="D664" s="436"/>
      <c r="E664" s="436"/>
      <c r="F664" s="436"/>
      <c r="G664" s="328"/>
      <c r="H664" s="436"/>
      <c r="I664" s="436"/>
      <c r="J664" s="436"/>
      <c r="K664" s="436"/>
      <c r="L664" s="436"/>
      <c r="M664" s="436"/>
      <c r="N664" s="436"/>
      <c r="O664" s="436"/>
      <c r="P664" s="436"/>
      <c r="Q664" s="436"/>
      <c r="R664" s="436"/>
      <c r="S664" s="436"/>
      <c r="T664" s="436"/>
      <c r="U664" s="436"/>
      <c r="V664" s="436"/>
      <c r="W664" s="436"/>
      <c r="X664" s="436"/>
      <c r="Y664" s="436"/>
      <c r="Z664" s="436"/>
      <c r="AA664" s="436"/>
      <c r="AB664" s="436"/>
      <c r="AC664" s="436"/>
      <c r="AD664" s="436"/>
      <c r="AE664" s="436"/>
    </row>
    <row r="665" spans="1:31" ht="15.75" customHeight="1" x14ac:dyDescent="0.25">
      <c r="A665" s="436"/>
      <c r="B665" s="436"/>
      <c r="C665" s="436"/>
      <c r="D665" s="436"/>
      <c r="E665" s="436"/>
      <c r="F665" s="436"/>
      <c r="G665" s="328"/>
      <c r="H665" s="436"/>
      <c r="I665" s="436"/>
      <c r="J665" s="436"/>
      <c r="K665" s="436"/>
      <c r="L665" s="436"/>
      <c r="M665" s="436"/>
      <c r="N665" s="436"/>
      <c r="O665" s="436"/>
      <c r="P665" s="436"/>
      <c r="Q665" s="436"/>
      <c r="R665" s="436"/>
      <c r="S665" s="436"/>
      <c r="T665" s="436"/>
      <c r="U665" s="436"/>
      <c r="V665" s="436"/>
      <c r="W665" s="436"/>
      <c r="X665" s="436"/>
      <c r="Y665" s="436"/>
      <c r="Z665" s="436"/>
      <c r="AA665" s="436"/>
      <c r="AB665" s="436"/>
      <c r="AC665" s="436"/>
      <c r="AD665" s="436"/>
      <c r="AE665" s="436"/>
    </row>
    <row r="666" spans="1:31" ht="15.75" customHeight="1" x14ac:dyDescent="0.25">
      <c r="A666" s="436"/>
      <c r="B666" s="436"/>
      <c r="C666" s="436"/>
      <c r="D666" s="436"/>
      <c r="E666" s="436"/>
      <c r="F666" s="436"/>
      <c r="G666" s="328"/>
      <c r="H666" s="436"/>
      <c r="I666" s="436"/>
      <c r="J666" s="436"/>
      <c r="K666" s="436"/>
      <c r="L666" s="436"/>
      <c r="M666" s="436"/>
      <c r="N666" s="436"/>
      <c r="O666" s="436"/>
      <c r="P666" s="436"/>
      <c r="Q666" s="436"/>
      <c r="R666" s="436"/>
      <c r="S666" s="436"/>
      <c r="T666" s="436"/>
      <c r="U666" s="436"/>
      <c r="V666" s="436"/>
      <c r="W666" s="436"/>
      <c r="X666" s="436"/>
      <c r="Y666" s="436"/>
      <c r="Z666" s="436"/>
      <c r="AA666" s="436"/>
      <c r="AB666" s="436"/>
      <c r="AC666" s="436"/>
      <c r="AD666" s="436"/>
      <c r="AE666" s="436"/>
    </row>
    <row r="667" spans="1:31" ht="15.75" customHeight="1" x14ac:dyDescent="0.25">
      <c r="A667" s="436"/>
      <c r="B667" s="436"/>
      <c r="C667" s="436"/>
      <c r="D667" s="436"/>
      <c r="E667" s="436"/>
      <c r="F667" s="436"/>
      <c r="G667" s="328"/>
      <c r="H667" s="436"/>
      <c r="I667" s="436"/>
      <c r="J667" s="436"/>
      <c r="K667" s="436"/>
      <c r="L667" s="436"/>
      <c r="M667" s="436"/>
      <c r="N667" s="436"/>
      <c r="O667" s="436"/>
      <c r="P667" s="436"/>
      <c r="Q667" s="436"/>
      <c r="R667" s="436"/>
      <c r="S667" s="436"/>
      <c r="T667" s="436"/>
      <c r="U667" s="436"/>
      <c r="V667" s="436"/>
      <c r="W667" s="436"/>
      <c r="X667" s="436"/>
      <c r="Y667" s="436"/>
      <c r="Z667" s="436"/>
      <c r="AA667" s="436"/>
      <c r="AB667" s="436"/>
      <c r="AC667" s="436"/>
      <c r="AD667" s="436"/>
      <c r="AE667" s="436"/>
    </row>
    <row r="668" spans="1:31" ht="15.75" customHeight="1" x14ac:dyDescent="0.25">
      <c r="A668" s="436"/>
      <c r="B668" s="436"/>
      <c r="C668" s="436"/>
      <c r="D668" s="436"/>
      <c r="E668" s="436"/>
      <c r="F668" s="436"/>
      <c r="G668" s="328"/>
      <c r="H668" s="436"/>
      <c r="I668" s="436"/>
      <c r="J668" s="436"/>
      <c r="K668" s="436"/>
      <c r="L668" s="436"/>
      <c r="M668" s="436"/>
      <c r="N668" s="436"/>
      <c r="O668" s="436"/>
      <c r="P668" s="436"/>
      <c r="Q668" s="436"/>
      <c r="R668" s="436"/>
      <c r="S668" s="436"/>
      <c r="T668" s="436"/>
      <c r="U668" s="436"/>
      <c r="V668" s="436"/>
      <c r="W668" s="436"/>
      <c r="X668" s="436"/>
      <c r="Y668" s="436"/>
      <c r="Z668" s="436"/>
      <c r="AA668" s="436"/>
      <c r="AB668" s="436"/>
      <c r="AC668" s="436"/>
      <c r="AD668" s="436"/>
      <c r="AE668" s="436"/>
    </row>
    <row r="669" spans="1:31" ht="15.75" customHeight="1" x14ac:dyDescent="0.25">
      <c r="A669" s="436"/>
      <c r="B669" s="436"/>
      <c r="C669" s="436"/>
      <c r="D669" s="436"/>
      <c r="E669" s="436"/>
      <c r="F669" s="436"/>
      <c r="G669" s="328"/>
      <c r="H669" s="436"/>
      <c r="I669" s="436"/>
      <c r="J669" s="436"/>
      <c r="K669" s="436"/>
      <c r="L669" s="436"/>
      <c r="M669" s="436"/>
      <c r="N669" s="436"/>
      <c r="O669" s="436"/>
      <c r="P669" s="436"/>
      <c r="Q669" s="436"/>
      <c r="R669" s="436"/>
      <c r="S669" s="436"/>
      <c r="T669" s="436"/>
      <c r="U669" s="436"/>
      <c r="V669" s="436"/>
      <c r="W669" s="436"/>
      <c r="X669" s="436"/>
      <c r="Y669" s="436"/>
      <c r="Z669" s="436"/>
      <c r="AA669" s="436"/>
      <c r="AB669" s="436"/>
      <c r="AC669" s="436"/>
      <c r="AD669" s="436"/>
      <c r="AE669" s="436"/>
    </row>
    <row r="670" spans="1:31" ht="15.75" customHeight="1" x14ac:dyDescent="0.25">
      <c r="A670" s="436"/>
      <c r="B670" s="436"/>
      <c r="C670" s="436"/>
      <c r="D670" s="436"/>
      <c r="E670" s="436"/>
      <c r="F670" s="436"/>
      <c r="G670" s="328"/>
      <c r="H670" s="436"/>
      <c r="I670" s="436"/>
      <c r="J670" s="436"/>
      <c r="K670" s="436"/>
      <c r="L670" s="436"/>
      <c r="M670" s="436"/>
      <c r="N670" s="436"/>
      <c r="O670" s="436"/>
      <c r="P670" s="436"/>
      <c r="Q670" s="436"/>
      <c r="R670" s="436"/>
      <c r="S670" s="436"/>
      <c r="T670" s="436"/>
      <c r="U670" s="436"/>
      <c r="V670" s="436"/>
      <c r="W670" s="436"/>
      <c r="X670" s="436"/>
      <c r="Y670" s="436"/>
      <c r="Z670" s="436"/>
      <c r="AA670" s="436"/>
      <c r="AB670" s="436"/>
      <c r="AC670" s="436"/>
      <c r="AD670" s="436"/>
      <c r="AE670" s="436"/>
    </row>
    <row r="671" spans="1:31" ht="15.75" customHeight="1" x14ac:dyDescent="0.25">
      <c r="A671" s="436"/>
      <c r="B671" s="436"/>
      <c r="C671" s="436"/>
      <c r="D671" s="436"/>
      <c r="E671" s="436"/>
      <c r="F671" s="436"/>
      <c r="G671" s="328"/>
      <c r="H671" s="436"/>
      <c r="I671" s="436"/>
      <c r="J671" s="436"/>
      <c r="K671" s="436"/>
      <c r="L671" s="436"/>
      <c r="M671" s="436"/>
      <c r="N671" s="436"/>
      <c r="O671" s="436"/>
      <c r="P671" s="436"/>
      <c r="Q671" s="436"/>
      <c r="R671" s="436"/>
      <c r="S671" s="436"/>
      <c r="T671" s="436"/>
      <c r="U671" s="436"/>
      <c r="V671" s="436"/>
      <c r="W671" s="436"/>
      <c r="X671" s="436"/>
      <c r="Y671" s="436"/>
      <c r="Z671" s="436"/>
      <c r="AA671" s="436"/>
      <c r="AB671" s="436"/>
      <c r="AC671" s="436"/>
      <c r="AD671" s="436"/>
      <c r="AE671" s="436"/>
    </row>
    <row r="672" spans="1:31" ht="15.75" customHeight="1" x14ac:dyDescent="0.25">
      <c r="A672" s="436"/>
      <c r="B672" s="436"/>
      <c r="C672" s="436"/>
      <c r="D672" s="436"/>
      <c r="E672" s="436"/>
      <c r="F672" s="436"/>
      <c r="G672" s="328"/>
      <c r="H672" s="436"/>
      <c r="I672" s="436"/>
      <c r="J672" s="436"/>
      <c r="K672" s="436"/>
      <c r="L672" s="436"/>
      <c r="M672" s="436"/>
      <c r="N672" s="436"/>
      <c r="O672" s="436"/>
      <c r="P672" s="436"/>
      <c r="Q672" s="436"/>
      <c r="R672" s="436"/>
      <c r="S672" s="436"/>
      <c r="T672" s="436"/>
      <c r="U672" s="436"/>
      <c r="V672" s="436"/>
      <c r="W672" s="436"/>
      <c r="X672" s="436"/>
      <c r="Y672" s="436"/>
      <c r="Z672" s="436"/>
      <c r="AA672" s="436"/>
      <c r="AB672" s="436"/>
      <c r="AC672" s="436"/>
      <c r="AD672" s="436"/>
      <c r="AE672" s="436"/>
    </row>
    <row r="673" spans="1:31" ht="15.75" customHeight="1" x14ac:dyDescent="0.25">
      <c r="A673" s="436"/>
      <c r="B673" s="436"/>
      <c r="C673" s="436"/>
      <c r="D673" s="436"/>
      <c r="E673" s="436"/>
      <c r="F673" s="436"/>
      <c r="G673" s="328"/>
      <c r="H673" s="436"/>
      <c r="I673" s="436"/>
      <c r="J673" s="436"/>
      <c r="K673" s="436"/>
      <c r="L673" s="436"/>
      <c r="M673" s="436"/>
      <c r="N673" s="436"/>
      <c r="O673" s="436"/>
      <c r="P673" s="436"/>
      <c r="Q673" s="436"/>
      <c r="R673" s="436"/>
      <c r="S673" s="436"/>
      <c r="T673" s="436"/>
      <c r="U673" s="436"/>
      <c r="V673" s="436"/>
      <c r="W673" s="436"/>
      <c r="X673" s="436"/>
      <c r="Y673" s="436"/>
      <c r="Z673" s="436"/>
      <c r="AA673" s="436"/>
      <c r="AB673" s="436"/>
      <c r="AC673" s="436"/>
      <c r="AD673" s="436"/>
      <c r="AE673" s="436"/>
    </row>
    <row r="674" spans="1:31" ht="15.75" customHeight="1" x14ac:dyDescent="0.25">
      <c r="A674" s="436"/>
      <c r="B674" s="436"/>
      <c r="C674" s="436"/>
      <c r="D674" s="436"/>
      <c r="E674" s="436"/>
      <c r="F674" s="436"/>
      <c r="G674" s="328"/>
      <c r="H674" s="436"/>
      <c r="I674" s="436"/>
      <c r="J674" s="436"/>
      <c r="K674" s="436"/>
      <c r="L674" s="436"/>
      <c r="M674" s="436"/>
      <c r="N674" s="436"/>
      <c r="O674" s="436"/>
      <c r="P674" s="436"/>
      <c r="Q674" s="436"/>
      <c r="R674" s="436"/>
      <c r="S674" s="436"/>
      <c r="T674" s="436"/>
      <c r="U674" s="436"/>
      <c r="V674" s="436"/>
      <c r="W674" s="436"/>
      <c r="X674" s="436"/>
      <c r="Y674" s="436"/>
      <c r="Z674" s="436"/>
      <c r="AA674" s="436"/>
      <c r="AB674" s="436"/>
      <c r="AC674" s="436"/>
      <c r="AD674" s="436"/>
      <c r="AE674" s="436"/>
    </row>
    <row r="675" spans="1:31" ht="15.75" customHeight="1" x14ac:dyDescent="0.25">
      <c r="A675" s="436"/>
      <c r="B675" s="436"/>
      <c r="C675" s="436"/>
      <c r="D675" s="436"/>
      <c r="E675" s="436"/>
      <c r="F675" s="436"/>
      <c r="G675" s="328"/>
      <c r="H675" s="436"/>
      <c r="I675" s="436"/>
      <c r="J675" s="436"/>
      <c r="K675" s="436"/>
      <c r="L675" s="436"/>
      <c r="M675" s="436"/>
      <c r="N675" s="436"/>
      <c r="O675" s="436"/>
      <c r="P675" s="436"/>
      <c r="Q675" s="436"/>
      <c r="R675" s="436"/>
      <c r="S675" s="436"/>
      <c r="T675" s="436"/>
      <c r="U675" s="436"/>
      <c r="V675" s="436"/>
      <c r="W675" s="436"/>
      <c r="X675" s="436"/>
      <c r="Y675" s="436"/>
      <c r="Z675" s="436"/>
      <c r="AA675" s="436"/>
      <c r="AB675" s="436"/>
      <c r="AC675" s="436"/>
      <c r="AD675" s="436"/>
      <c r="AE675" s="436"/>
    </row>
    <row r="676" spans="1:31" ht="15.75" customHeight="1" x14ac:dyDescent="0.25">
      <c r="A676" s="436"/>
      <c r="B676" s="436"/>
      <c r="C676" s="436"/>
      <c r="D676" s="436"/>
      <c r="E676" s="436"/>
      <c r="F676" s="436"/>
      <c r="G676" s="328"/>
      <c r="H676" s="436"/>
      <c r="I676" s="436"/>
      <c r="J676" s="436"/>
      <c r="K676" s="436"/>
      <c r="L676" s="436"/>
      <c r="M676" s="436"/>
      <c r="N676" s="436"/>
      <c r="O676" s="436"/>
      <c r="P676" s="436"/>
      <c r="Q676" s="436"/>
      <c r="R676" s="436"/>
      <c r="S676" s="436"/>
      <c r="T676" s="436"/>
      <c r="U676" s="436"/>
      <c r="V676" s="436"/>
      <c r="W676" s="436"/>
      <c r="X676" s="436"/>
      <c r="Y676" s="436"/>
      <c r="Z676" s="436"/>
      <c r="AA676" s="436"/>
      <c r="AB676" s="436"/>
      <c r="AC676" s="436"/>
      <c r="AD676" s="436"/>
      <c r="AE676" s="436"/>
    </row>
    <row r="677" spans="1:31" ht="15.75" customHeight="1" x14ac:dyDescent="0.25">
      <c r="A677" s="436"/>
      <c r="B677" s="436"/>
      <c r="C677" s="436"/>
      <c r="D677" s="436"/>
      <c r="E677" s="436"/>
      <c r="F677" s="436"/>
      <c r="G677" s="328"/>
      <c r="H677" s="436"/>
      <c r="I677" s="436"/>
      <c r="J677" s="436"/>
      <c r="K677" s="436"/>
      <c r="L677" s="436"/>
      <c r="M677" s="436"/>
      <c r="N677" s="436"/>
      <c r="O677" s="436"/>
      <c r="P677" s="436"/>
      <c r="Q677" s="436"/>
      <c r="R677" s="436"/>
      <c r="S677" s="436"/>
      <c r="T677" s="436"/>
      <c r="U677" s="436"/>
      <c r="V677" s="436"/>
      <c r="W677" s="436"/>
      <c r="X677" s="436"/>
      <c r="Y677" s="436"/>
      <c r="Z677" s="436"/>
      <c r="AA677" s="436"/>
      <c r="AB677" s="436"/>
      <c r="AC677" s="436"/>
      <c r="AD677" s="436"/>
      <c r="AE677" s="436"/>
    </row>
    <row r="678" spans="1:31" ht="15.75" customHeight="1" x14ac:dyDescent="0.25">
      <c r="A678" s="436"/>
      <c r="B678" s="436"/>
      <c r="C678" s="436"/>
      <c r="D678" s="436"/>
      <c r="E678" s="436"/>
      <c r="F678" s="436"/>
      <c r="G678" s="328"/>
      <c r="H678" s="436"/>
      <c r="I678" s="436"/>
      <c r="J678" s="436"/>
      <c r="K678" s="436"/>
      <c r="L678" s="436"/>
      <c r="M678" s="436"/>
      <c r="N678" s="436"/>
      <c r="O678" s="436"/>
      <c r="P678" s="436"/>
      <c r="Q678" s="436"/>
      <c r="R678" s="436"/>
      <c r="S678" s="436"/>
      <c r="T678" s="436"/>
      <c r="U678" s="436"/>
      <c r="V678" s="436"/>
      <c r="W678" s="436"/>
      <c r="X678" s="436"/>
      <c r="Y678" s="436"/>
      <c r="Z678" s="436"/>
      <c r="AA678" s="436"/>
      <c r="AB678" s="436"/>
      <c r="AC678" s="436"/>
      <c r="AD678" s="436"/>
      <c r="AE678" s="436"/>
    </row>
    <row r="679" spans="1:31" ht="15.75" customHeight="1" x14ac:dyDescent="0.25">
      <c r="A679" s="436"/>
      <c r="B679" s="436"/>
      <c r="C679" s="436"/>
      <c r="D679" s="436"/>
      <c r="E679" s="436"/>
      <c r="F679" s="436"/>
      <c r="G679" s="328"/>
      <c r="H679" s="436"/>
      <c r="I679" s="436"/>
      <c r="J679" s="436"/>
      <c r="K679" s="436"/>
      <c r="L679" s="436"/>
      <c r="M679" s="436"/>
      <c r="N679" s="436"/>
      <c r="O679" s="436"/>
      <c r="P679" s="436"/>
      <c r="Q679" s="436"/>
      <c r="R679" s="436"/>
      <c r="S679" s="436"/>
      <c r="T679" s="436"/>
      <c r="U679" s="436"/>
      <c r="V679" s="436"/>
      <c r="W679" s="436"/>
      <c r="X679" s="436"/>
      <c r="Y679" s="436"/>
      <c r="Z679" s="436"/>
      <c r="AA679" s="436"/>
      <c r="AB679" s="436"/>
      <c r="AC679" s="436"/>
      <c r="AD679" s="436"/>
      <c r="AE679" s="436"/>
    </row>
    <row r="680" spans="1:31" ht="15.75" customHeight="1" x14ac:dyDescent="0.25">
      <c r="A680" s="436"/>
      <c r="B680" s="436"/>
      <c r="C680" s="436"/>
      <c r="D680" s="436"/>
      <c r="E680" s="436"/>
      <c r="F680" s="436"/>
      <c r="G680" s="328"/>
      <c r="H680" s="436"/>
      <c r="I680" s="436"/>
      <c r="J680" s="436"/>
      <c r="K680" s="436"/>
      <c r="L680" s="436"/>
      <c r="M680" s="436"/>
      <c r="N680" s="436"/>
      <c r="O680" s="436"/>
      <c r="P680" s="436"/>
      <c r="Q680" s="436"/>
      <c r="R680" s="436"/>
      <c r="S680" s="436"/>
      <c r="T680" s="436"/>
      <c r="U680" s="436"/>
      <c r="V680" s="436"/>
      <c r="W680" s="436"/>
      <c r="X680" s="436"/>
      <c r="Y680" s="436"/>
      <c r="Z680" s="436"/>
      <c r="AA680" s="436"/>
      <c r="AB680" s="436"/>
      <c r="AC680" s="436"/>
      <c r="AD680" s="436"/>
      <c r="AE680" s="436"/>
    </row>
    <row r="681" spans="1:31" ht="15.75" customHeight="1" x14ac:dyDescent="0.25">
      <c r="A681" s="436"/>
      <c r="B681" s="436"/>
      <c r="C681" s="436"/>
      <c r="D681" s="436"/>
      <c r="E681" s="436"/>
      <c r="F681" s="436"/>
      <c r="G681" s="328"/>
      <c r="H681" s="436"/>
      <c r="I681" s="436"/>
      <c r="J681" s="436"/>
      <c r="K681" s="436"/>
      <c r="L681" s="436"/>
      <c r="M681" s="436"/>
      <c r="N681" s="436"/>
      <c r="O681" s="436"/>
      <c r="P681" s="436"/>
      <c r="Q681" s="436"/>
      <c r="R681" s="436"/>
      <c r="S681" s="436"/>
      <c r="T681" s="436"/>
      <c r="U681" s="436"/>
      <c r="V681" s="436"/>
      <c r="W681" s="436"/>
      <c r="X681" s="436"/>
      <c r="Y681" s="436"/>
      <c r="Z681" s="436"/>
      <c r="AA681" s="436"/>
      <c r="AB681" s="436"/>
      <c r="AC681" s="436"/>
      <c r="AD681" s="436"/>
      <c r="AE681" s="436"/>
    </row>
    <row r="682" spans="1:31" ht="15.75" customHeight="1" x14ac:dyDescent="0.25">
      <c r="A682" s="436"/>
      <c r="B682" s="436"/>
      <c r="C682" s="436"/>
      <c r="D682" s="436"/>
      <c r="E682" s="436"/>
      <c r="F682" s="436"/>
      <c r="G682" s="328"/>
      <c r="H682" s="436"/>
      <c r="I682" s="436"/>
      <c r="J682" s="436"/>
      <c r="K682" s="436"/>
      <c r="L682" s="436"/>
      <c r="M682" s="436"/>
      <c r="N682" s="436"/>
      <c r="O682" s="436"/>
      <c r="P682" s="436"/>
      <c r="Q682" s="436"/>
      <c r="R682" s="436"/>
      <c r="S682" s="436"/>
      <c r="T682" s="436"/>
      <c r="U682" s="436"/>
      <c r="V682" s="436"/>
      <c r="W682" s="436"/>
      <c r="X682" s="436"/>
      <c r="Y682" s="436"/>
      <c r="Z682" s="436"/>
      <c r="AA682" s="436"/>
      <c r="AB682" s="436"/>
      <c r="AC682" s="436"/>
      <c r="AD682" s="436"/>
      <c r="AE682" s="436"/>
    </row>
    <row r="683" spans="1:31" ht="15.75" customHeight="1" x14ac:dyDescent="0.25">
      <c r="A683" s="436"/>
      <c r="B683" s="436"/>
      <c r="C683" s="436"/>
      <c r="D683" s="436"/>
      <c r="E683" s="436"/>
      <c r="F683" s="436"/>
      <c r="G683" s="328"/>
      <c r="H683" s="436"/>
      <c r="I683" s="436"/>
      <c r="J683" s="436"/>
      <c r="K683" s="436"/>
      <c r="L683" s="436"/>
      <c r="M683" s="436"/>
      <c r="N683" s="436"/>
      <c r="O683" s="436"/>
      <c r="P683" s="436"/>
      <c r="Q683" s="436"/>
      <c r="R683" s="436"/>
      <c r="S683" s="436"/>
      <c r="T683" s="436"/>
      <c r="U683" s="436"/>
      <c r="V683" s="436"/>
      <c r="W683" s="436"/>
      <c r="X683" s="436"/>
      <c r="Y683" s="436"/>
      <c r="Z683" s="436"/>
      <c r="AA683" s="436"/>
      <c r="AB683" s="436"/>
      <c r="AC683" s="436"/>
      <c r="AD683" s="436"/>
      <c r="AE683" s="436"/>
    </row>
    <row r="684" spans="1:31" ht="15.75" customHeight="1" x14ac:dyDescent="0.25">
      <c r="A684" s="436"/>
      <c r="B684" s="436"/>
      <c r="C684" s="436"/>
      <c r="D684" s="436"/>
      <c r="E684" s="436"/>
      <c r="F684" s="436"/>
      <c r="G684" s="328"/>
      <c r="H684" s="436"/>
      <c r="I684" s="436"/>
      <c r="J684" s="436"/>
      <c r="K684" s="436"/>
      <c r="L684" s="436"/>
      <c r="M684" s="436"/>
      <c r="N684" s="436"/>
      <c r="O684" s="436"/>
      <c r="P684" s="436"/>
      <c r="Q684" s="436"/>
      <c r="R684" s="436"/>
      <c r="S684" s="436"/>
      <c r="T684" s="436"/>
      <c r="U684" s="436"/>
      <c r="V684" s="436"/>
      <c r="W684" s="436"/>
      <c r="X684" s="436"/>
      <c r="Y684" s="436"/>
      <c r="Z684" s="436"/>
      <c r="AA684" s="436"/>
      <c r="AB684" s="436"/>
      <c r="AC684" s="436"/>
      <c r="AD684" s="436"/>
      <c r="AE684" s="436"/>
    </row>
    <row r="685" spans="1:31" ht="15.75" customHeight="1" x14ac:dyDescent="0.25">
      <c r="A685" s="436"/>
      <c r="B685" s="436"/>
      <c r="C685" s="436"/>
      <c r="D685" s="436"/>
      <c r="E685" s="436"/>
      <c r="F685" s="436"/>
      <c r="G685" s="328"/>
      <c r="H685" s="436"/>
      <c r="I685" s="436"/>
      <c r="J685" s="436"/>
      <c r="K685" s="436"/>
      <c r="L685" s="436"/>
      <c r="M685" s="436"/>
      <c r="N685" s="436"/>
      <c r="O685" s="436"/>
      <c r="P685" s="436"/>
      <c r="Q685" s="436"/>
      <c r="R685" s="436"/>
      <c r="S685" s="436"/>
      <c r="T685" s="436"/>
      <c r="U685" s="436"/>
      <c r="V685" s="436"/>
      <c r="W685" s="436"/>
      <c r="X685" s="436"/>
      <c r="Y685" s="436"/>
      <c r="Z685" s="436"/>
      <c r="AA685" s="436"/>
      <c r="AB685" s="436"/>
      <c r="AC685" s="436"/>
      <c r="AD685" s="436"/>
      <c r="AE685" s="436"/>
    </row>
    <row r="686" spans="1:31" ht="15.75" customHeight="1" x14ac:dyDescent="0.25">
      <c r="A686" s="436"/>
      <c r="B686" s="436"/>
      <c r="C686" s="436"/>
      <c r="D686" s="436"/>
      <c r="E686" s="436"/>
      <c r="F686" s="436"/>
      <c r="G686" s="328"/>
      <c r="H686" s="436"/>
      <c r="I686" s="436"/>
      <c r="J686" s="436"/>
      <c r="K686" s="436"/>
      <c r="L686" s="436"/>
      <c r="M686" s="436"/>
      <c r="N686" s="436"/>
      <c r="O686" s="436"/>
      <c r="P686" s="436"/>
      <c r="Q686" s="436"/>
      <c r="R686" s="436"/>
      <c r="S686" s="436"/>
      <c r="T686" s="436"/>
      <c r="U686" s="436"/>
      <c r="V686" s="436"/>
      <c r="W686" s="436"/>
      <c r="X686" s="436"/>
      <c r="Y686" s="436"/>
      <c r="Z686" s="436"/>
      <c r="AA686" s="436"/>
      <c r="AB686" s="436"/>
      <c r="AC686" s="436"/>
      <c r="AD686" s="436"/>
      <c r="AE686" s="436"/>
    </row>
    <row r="687" spans="1:31" ht="15.75" customHeight="1" x14ac:dyDescent="0.25">
      <c r="A687" s="436"/>
      <c r="B687" s="436"/>
      <c r="C687" s="436"/>
      <c r="D687" s="436"/>
      <c r="E687" s="436"/>
      <c r="F687" s="436"/>
      <c r="G687" s="328"/>
      <c r="H687" s="436"/>
      <c r="I687" s="436"/>
      <c r="J687" s="436"/>
      <c r="K687" s="436"/>
      <c r="L687" s="436"/>
      <c r="M687" s="436"/>
      <c r="N687" s="436"/>
      <c r="O687" s="436"/>
      <c r="P687" s="436"/>
      <c r="Q687" s="436"/>
      <c r="R687" s="436"/>
      <c r="S687" s="436"/>
      <c r="T687" s="436"/>
      <c r="U687" s="436"/>
      <c r="V687" s="436"/>
      <c r="W687" s="436"/>
      <c r="X687" s="436"/>
      <c r="Y687" s="436"/>
      <c r="Z687" s="436"/>
      <c r="AA687" s="436"/>
      <c r="AB687" s="436"/>
      <c r="AC687" s="436"/>
      <c r="AD687" s="436"/>
      <c r="AE687" s="436"/>
    </row>
    <row r="688" spans="1:31" ht="15.75" customHeight="1" x14ac:dyDescent="0.25">
      <c r="A688" s="436"/>
      <c r="B688" s="436"/>
      <c r="C688" s="436"/>
      <c r="D688" s="436"/>
      <c r="E688" s="436"/>
      <c r="F688" s="436"/>
      <c r="G688" s="328"/>
      <c r="H688" s="436"/>
      <c r="I688" s="436"/>
      <c r="J688" s="436"/>
      <c r="K688" s="436"/>
      <c r="L688" s="436"/>
      <c r="M688" s="436"/>
      <c r="N688" s="436"/>
      <c r="O688" s="436"/>
      <c r="P688" s="436"/>
      <c r="Q688" s="436"/>
      <c r="R688" s="436"/>
      <c r="S688" s="436"/>
      <c r="T688" s="436"/>
      <c r="U688" s="436"/>
      <c r="V688" s="436"/>
      <c r="W688" s="436"/>
      <c r="X688" s="436"/>
      <c r="Y688" s="436"/>
      <c r="Z688" s="436"/>
      <c r="AA688" s="436"/>
      <c r="AB688" s="436"/>
      <c r="AC688" s="436"/>
      <c r="AD688" s="436"/>
      <c r="AE688" s="436"/>
    </row>
    <row r="689" spans="1:31" ht="15.75" customHeight="1" x14ac:dyDescent="0.25">
      <c r="A689" s="436"/>
      <c r="B689" s="436"/>
      <c r="C689" s="436"/>
      <c r="D689" s="436"/>
      <c r="E689" s="436"/>
      <c r="F689" s="436"/>
      <c r="G689" s="328"/>
      <c r="H689" s="436"/>
      <c r="I689" s="436"/>
      <c r="J689" s="436"/>
      <c r="K689" s="436"/>
      <c r="L689" s="436"/>
      <c r="M689" s="436"/>
      <c r="N689" s="436"/>
      <c r="O689" s="436"/>
      <c r="P689" s="436"/>
      <c r="Q689" s="436"/>
      <c r="R689" s="436"/>
      <c r="S689" s="436"/>
      <c r="T689" s="436"/>
      <c r="U689" s="436"/>
      <c r="V689" s="436"/>
      <c r="W689" s="436"/>
      <c r="X689" s="436"/>
      <c r="Y689" s="436"/>
      <c r="Z689" s="436"/>
      <c r="AA689" s="436"/>
      <c r="AB689" s="436"/>
      <c r="AC689" s="436"/>
      <c r="AD689" s="436"/>
      <c r="AE689" s="436"/>
    </row>
    <row r="690" spans="1:31" ht="15.75" customHeight="1" x14ac:dyDescent="0.25">
      <c r="A690" s="436"/>
      <c r="B690" s="436"/>
      <c r="C690" s="436"/>
      <c r="D690" s="436"/>
      <c r="E690" s="436"/>
      <c r="F690" s="436"/>
      <c r="G690" s="328"/>
      <c r="H690" s="436"/>
      <c r="I690" s="436"/>
      <c r="J690" s="436"/>
      <c r="K690" s="436"/>
      <c r="L690" s="436"/>
      <c r="M690" s="436"/>
      <c r="N690" s="436"/>
      <c r="O690" s="436"/>
      <c r="P690" s="436"/>
      <c r="Q690" s="436"/>
      <c r="R690" s="436"/>
      <c r="S690" s="436"/>
      <c r="T690" s="436"/>
      <c r="U690" s="436"/>
      <c r="V690" s="436"/>
      <c r="W690" s="436"/>
      <c r="X690" s="436"/>
      <c r="Y690" s="436"/>
      <c r="Z690" s="436"/>
      <c r="AA690" s="436"/>
      <c r="AB690" s="436"/>
      <c r="AC690" s="436"/>
      <c r="AD690" s="436"/>
      <c r="AE690" s="436"/>
    </row>
    <row r="691" spans="1:31" ht="15.75" customHeight="1" x14ac:dyDescent="0.25">
      <c r="A691" s="436"/>
      <c r="B691" s="436"/>
      <c r="C691" s="436"/>
      <c r="D691" s="436"/>
      <c r="E691" s="436"/>
      <c r="F691" s="436"/>
      <c r="G691" s="328"/>
      <c r="H691" s="436"/>
      <c r="I691" s="436"/>
      <c r="J691" s="436"/>
      <c r="K691" s="436"/>
      <c r="L691" s="436"/>
      <c r="M691" s="436"/>
      <c r="N691" s="436"/>
      <c r="O691" s="436"/>
      <c r="P691" s="436"/>
      <c r="Q691" s="436"/>
      <c r="R691" s="436"/>
      <c r="S691" s="436"/>
      <c r="T691" s="436"/>
      <c r="U691" s="436"/>
      <c r="V691" s="436"/>
      <c r="W691" s="436"/>
      <c r="X691" s="436"/>
      <c r="Y691" s="436"/>
      <c r="Z691" s="436"/>
      <c r="AA691" s="436"/>
      <c r="AB691" s="436"/>
      <c r="AC691" s="436"/>
      <c r="AD691" s="436"/>
      <c r="AE691" s="436"/>
    </row>
    <row r="692" spans="1:31" ht="15.75" customHeight="1" x14ac:dyDescent="0.25">
      <c r="A692" s="436"/>
      <c r="B692" s="436"/>
      <c r="C692" s="436"/>
      <c r="D692" s="436"/>
      <c r="E692" s="436"/>
      <c r="F692" s="436"/>
      <c r="G692" s="328"/>
      <c r="H692" s="436"/>
      <c r="I692" s="436"/>
      <c r="J692" s="436"/>
      <c r="K692" s="436"/>
      <c r="L692" s="436"/>
      <c r="M692" s="436"/>
      <c r="N692" s="436"/>
      <c r="O692" s="436"/>
      <c r="P692" s="436"/>
      <c r="Q692" s="436"/>
      <c r="R692" s="436"/>
      <c r="S692" s="436"/>
      <c r="T692" s="436"/>
      <c r="U692" s="436"/>
      <c r="V692" s="436"/>
      <c r="W692" s="436"/>
      <c r="X692" s="436"/>
      <c r="Y692" s="436"/>
      <c r="Z692" s="436"/>
      <c r="AA692" s="436"/>
      <c r="AB692" s="436"/>
      <c r="AC692" s="436"/>
      <c r="AD692" s="436"/>
      <c r="AE692" s="436"/>
    </row>
    <row r="693" spans="1:31" ht="15.75" customHeight="1" x14ac:dyDescent="0.25">
      <c r="A693" s="436"/>
      <c r="B693" s="436"/>
      <c r="C693" s="436"/>
      <c r="D693" s="436"/>
      <c r="E693" s="436"/>
      <c r="F693" s="436"/>
      <c r="G693" s="328"/>
      <c r="H693" s="436"/>
      <c r="I693" s="436"/>
      <c r="J693" s="436"/>
      <c r="K693" s="436"/>
      <c r="L693" s="436"/>
      <c r="M693" s="436"/>
      <c r="N693" s="436"/>
      <c r="O693" s="436"/>
      <c r="P693" s="436"/>
      <c r="Q693" s="436"/>
      <c r="R693" s="436"/>
      <c r="S693" s="436"/>
      <c r="T693" s="436"/>
      <c r="U693" s="436"/>
      <c r="V693" s="436"/>
      <c r="W693" s="436"/>
      <c r="X693" s="436"/>
      <c r="Y693" s="436"/>
      <c r="Z693" s="436"/>
      <c r="AA693" s="436"/>
      <c r="AB693" s="436"/>
      <c r="AC693" s="436"/>
      <c r="AD693" s="436"/>
      <c r="AE693" s="436"/>
    </row>
    <row r="694" spans="1:31" ht="15.75" customHeight="1" x14ac:dyDescent="0.25">
      <c r="A694" s="436"/>
      <c r="B694" s="436"/>
      <c r="C694" s="436"/>
      <c r="D694" s="436"/>
      <c r="E694" s="436"/>
      <c r="F694" s="436"/>
      <c r="G694" s="328"/>
      <c r="H694" s="436"/>
      <c r="I694" s="436"/>
      <c r="J694" s="436"/>
      <c r="K694" s="436"/>
      <c r="L694" s="436"/>
      <c r="M694" s="436"/>
      <c r="N694" s="436"/>
      <c r="O694" s="436"/>
      <c r="P694" s="436"/>
      <c r="Q694" s="436"/>
      <c r="R694" s="436"/>
      <c r="S694" s="436"/>
      <c r="T694" s="436"/>
      <c r="U694" s="436"/>
      <c r="V694" s="436"/>
      <c r="W694" s="436"/>
      <c r="X694" s="436"/>
      <c r="Y694" s="436"/>
      <c r="Z694" s="436"/>
      <c r="AA694" s="436"/>
      <c r="AB694" s="436"/>
      <c r="AC694" s="436"/>
      <c r="AD694" s="436"/>
      <c r="AE694" s="436"/>
    </row>
    <row r="695" spans="1:31" ht="15.75" customHeight="1" x14ac:dyDescent="0.25">
      <c r="A695" s="436"/>
      <c r="B695" s="436"/>
      <c r="C695" s="436"/>
      <c r="D695" s="436"/>
      <c r="E695" s="436"/>
      <c r="F695" s="436"/>
      <c r="G695" s="328"/>
      <c r="H695" s="436"/>
      <c r="I695" s="436"/>
      <c r="J695" s="436"/>
      <c r="K695" s="436"/>
      <c r="L695" s="436"/>
      <c r="M695" s="436"/>
      <c r="N695" s="436"/>
      <c r="O695" s="436"/>
      <c r="P695" s="436"/>
      <c r="Q695" s="436"/>
      <c r="R695" s="436"/>
      <c r="S695" s="436"/>
      <c r="T695" s="436"/>
      <c r="U695" s="436"/>
      <c r="V695" s="436"/>
      <c r="W695" s="436"/>
      <c r="X695" s="436"/>
      <c r="Y695" s="436"/>
      <c r="Z695" s="436"/>
      <c r="AA695" s="436"/>
      <c r="AB695" s="436"/>
      <c r="AC695" s="436"/>
      <c r="AD695" s="436"/>
      <c r="AE695" s="436"/>
    </row>
    <row r="696" spans="1:31" ht="15.75" customHeight="1" x14ac:dyDescent="0.25">
      <c r="A696" s="436"/>
      <c r="B696" s="436"/>
      <c r="C696" s="436"/>
      <c r="D696" s="436"/>
      <c r="E696" s="436"/>
      <c r="F696" s="436"/>
      <c r="G696" s="328"/>
      <c r="H696" s="436"/>
      <c r="I696" s="436"/>
      <c r="J696" s="436"/>
      <c r="K696" s="436"/>
      <c r="L696" s="436"/>
      <c r="M696" s="436"/>
      <c r="N696" s="436"/>
      <c r="O696" s="436"/>
      <c r="P696" s="436"/>
      <c r="Q696" s="436"/>
      <c r="R696" s="436"/>
      <c r="S696" s="436"/>
      <c r="T696" s="436"/>
      <c r="U696" s="436"/>
      <c r="V696" s="436"/>
      <c r="W696" s="436"/>
      <c r="X696" s="436"/>
      <c r="Y696" s="436"/>
      <c r="Z696" s="436"/>
      <c r="AA696" s="436"/>
      <c r="AB696" s="436"/>
      <c r="AC696" s="436"/>
      <c r="AD696" s="436"/>
      <c r="AE696" s="436"/>
    </row>
    <row r="697" spans="1:31" ht="15.75" customHeight="1" x14ac:dyDescent="0.25">
      <c r="A697" s="436"/>
      <c r="B697" s="436"/>
      <c r="C697" s="436"/>
      <c r="D697" s="436"/>
      <c r="E697" s="436"/>
      <c r="F697" s="436"/>
      <c r="G697" s="328"/>
      <c r="H697" s="436"/>
      <c r="I697" s="436"/>
      <c r="J697" s="436"/>
      <c r="K697" s="436"/>
      <c r="L697" s="436"/>
      <c r="M697" s="436"/>
      <c r="N697" s="436"/>
      <c r="O697" s="436"/>
      <c r="P697" s="436"/>
      <c r="Q697" s="436"/>
      <c r="R697" s="436"/>
      <c r="S697" s="436"/>
      <c r="T697" s="436"/>
      <c r="U697" s="436"/>
      <c r="V697" s="436"/>
      <c r="W697" s="436"/>
      <c r="X697" s="436"/>
      <c r="Y697" s="436"/>
      <c r="Z697" s="436"/>
      <c r="AA697" s="436"/>
      <c r="AB697" s="436"/>
      <c r="AC697" s="436"/>
      <c r="AD697" s="436"/>
      <c r="AE697" s="436"/>
    </row>
    <row r="698" spans="1:31" ht="15.75" customHeight="1" x14ac:dyDescent="0.25">
      <c r="A698" s="436"/>
      <c r="B698" s="436"/>
      <c r="C698" s="436"/>
      <c r="D698" s="436"/>
      <c r="E698" s="436"/>
      <c r="F698" s="436"/>
      <c r="G698" s="328"/>
      <c r="H698" s="436"/>
      <c r="I698" s="436"/>
      <c r="J698" s="436"/>
      <c r="K698" s="436"/>
      <c r="L698" s="436"/>
      <c r="M698" s="436"/>
      <c r="N698" s="436"/>
      <c r="O698" s="436"/>
      <c r="P698" s="436"/>
      <c r="Q698" s="436"/>
      <c r="R698" s="436"/>
      <c r="S698" s="436"/>
      <c r="T698" s="436"/>
      <c r="U698" s="436"/>
      <c r="V698" s="436"/>
      <c r="W698" s="436"/>
      <c r="X698" s="436"/>
      <c r="Y698" s="436"/>
      <c r="Z698" s="436"/>
      <c r="AA698" s="436"/>
      <c r="AB698" s="436"/>
      <c r="AC698" s="436"/>
      <c r="AD698" s="436"/>
      <c r="AE698" s="436"/>
    </row>
    <row r="699" spans="1:31" ht="15.75" customHeight="1" x14ac:dyDescent="0.25">
      <c r="A699" s="436"/>
      <c r="B699" s="436"/>
      <c r="C699" s="436"/>
      <c r="D699" s="436"/>
      <c r="E699" s="436"/>
      <c r="F699" s="436"/>
      <c r="G699" s="328"/>
      <c r="H699" s="436"/>
      <c r="I699" s="436"/>
      <c r="J699" s="436"/>
      <c r="K699" s="436"/>
      <c r="L699" s="436"/>
      <c r="M699" s="436"/>
      <c r="N699" s="436"/>
      <c r="O699" s="436"/>
      <c r="P699" s="436"/>
      <c r="Q699" s="436"/>
      <c r="R699" s="436"/>
      <c r="S699" s="436"/>
      <c r="T699" s="436"/>
      <c r="U699" s="436"/>
      <c r="V699" s="436"/>
      <c r="W699" s="436"/>
      <c r="X699" s="436"/>
      <c r="Y699" s="436"/>
      <c r="Z699" s="436"/>
      <c r="AA699" s="436"/>
      <c r="AB699" s="436"/>
      <c r="AC699" s="436"/>
      <c r="AD699" s="436"/>
      <c r="AE699" s="436"/>
    </row>
    <row r="700" spans="1:31" ht="15.75" customHeight="1" x14ac:dyDescent="0.25">
      <c r="A700" s="436"/>
      <c r="B700" s="436"/>
      <c r="C700" s="436"/>
      <c r="D700" s="436"/>
      <c r="E700" s="436"/>
      <c r="F700" s="436"/>
      <c r="G700" s="328"/>
      <c r="H700" s="436"/>
      <c r="I700" s="436"/>
      <c r="J700" s="436"/>
      <c r="K700" s="436"/>
      <c r="L700" s="436"/>
      <c r="M700" s="436"/>
      <c r="N700" s="436"/>
      <c r="O700" s="436"/>
      <c r="P700" s="436"/>
      <c r="Q700" s="436"/>
      <c r="R700" s="436"/>
      <c r="S700" s="436"/>
      <c r="T700" s="436"/>
      <c r="U700" s="436"/>
      <c r="V700" s="436"/>
      <c r="W700" s="436"/>
      <c r="X700" s="436"/>
      <c r="Y700" s="436"/>
      <c r="Z700" s="436"/>
      <c r="AA700" s="436"/>
      <c r="AB700" s="436"/>
      <c r="AC700" s="436"/>
      <c r="AD700" s="436"/>
      <c r="AE700" s="436"/>
    </row>
    <row r="701" spans="1:31" ht="15.75" customHeight="1" x14ac:dyDescent="0.25">
      <c r="A701" s="436"/>
      <c r="B701" s="436"/>
      <c r="C701" s="436"/>
      <c r="D701" s="436"/>
      <c r="E701" s="436"/>
      <c r="F701" s="436"/>
      <c r="G701" s="328"/>
      <c r="H701" s="436"/>
      <c r="I701" s="436"/>
      <c r="J701" s="436"/>
      <c r="K701" s="436"/>
      <c r="L701" s="436"/>
      <c r="M701" s="436"/>
      <c r="N701" s="436"/>
      <c r="O701" s="436"/>
      <c r="P701" s="436"/>
      <c r="Q701" s="436"/>
      <c r="R701" s="436"/>
      <c r="S701" s="436"/>
      <c r="T701" s="436"/>
      <c r="U701" s="436"/>
      <c r="V701" s="436"/>
      <c r="W701" s="436"/>
      <c r="X701" s="436"/>
      <c r="Y701" s="436"/>
      <c r="Z701" s="436"/>
      <c r="AA701" s="436"/>
      <c r="AB701" s="436"/>
      <c r="AC701" s="436"/>
      <c r="AD701" s="436"/>
      <c r="AE701" s="436"/>
    </row>
    <row r="702" spans="1:31" ht="15.75" customHeight="1" x14ac:dyDescent="0.25">
      <c r="A702" s="436"/>
      <c r="B702" s="436"/>
      <c r="C702" s="436"/>
      <c r="D702" s="436"/>
      <c r="E702" s="436"/>
      <c r="F702" s="436"/>
      <c r="G702" s="328"/>
      <c r="H702" s="436"/>
      <c r="I702" s="436"/>
      <c r="J702" s="436"/>
      <c r="K702" s="436"/>
      <c r="L702" s="436"/>
      <c r="M702" s="436"/>
      <c r="N702" s="436"/>
      <c r="O702" s="436"/>
      <c r="P702" s="436"/>
      <c r="Q702" s="436"/>
      <c r="R702" s="436"/>
      <c r="S702" s="436"/>
      <c r="T702" s="436"/>
      <c r="U702" s="436"/>
      <c r="V702" s="436"/>
      <c r="W702" s="436"/>
      <c r="X702" s="436"/>
      <c r="Y702" s="436"/>
      <c r="Z702" s="436"/>
      <c r="AA702" s="436"/>
      <c r="AB702" s="436"/>
      <c r="AC702" s="436"/>
      <c r="AD702" s="436"/>
      <c r="AE702" s="436"/>
    </row>
    <row r="703" spans="1:31" ht="15.75" customHeight="1" x14ac:dyDescent="0.25">
      <c r="A703" s="436"/>
      <c r="B703" s="436"/>
      <c r="C703" s="436"/>
      <c r="D703" s="436"/>
      <c r="E703" s="436"/>
      <c r="F703" s="436"/>
      <c r="G703" s="328"/>
      <c r="H703" s="436"/>
      <c r="I703" s="436"/>
      <c r="J703" s="436"/>
      <c r="K703" s="436"/>
      <c r="L703" s="436"/>
      <c r="M703" s="436"/>
      <c r="N703" s="436"/>
      <c r="O703" s="436"/>
      <c r="P703" s="436"/>
      <c r="Q703" s="436"/>
      <c r="R703" s="436"/>
      <c r="S703" s="436"/>
      <c r="T703" s="436"/>
      <c r="U703" s="436"/>
      <c r="V703" s="436"/>
      <c r="W703" s="436"/>
      <c r="X703" s="436"/>
      <c r="Y703" s="436"/>
      <c r="Z703" s="436"/>
      <c r="AA703" s="436"/>
      <c r="AB703" s="436"/>
      <c r="AC703" s="436"/>
      <c r="AD703" s="436"/>
      <c r="AE703" s="436"/>
    </row>
    <row r="704" spans="1:31" ht="15.75" customHeight="1" x14ac:dyDescent="0.25">
      <c r="A704" s="436"/>
      <c r="B704" s="436"/>
      <c r="C704" s="436"/>
      <c r="D704" s="436"/>
      <c r="E704" s="436"/>
      <c r="F704" s="436"/>
      <c r="G704" s="328"/>
      <c r="H704" s="436"/>
      <c r="I704" s="436"/>
      <c r="J704" s="436"/>
      <c r="K704" s="436"/>
      <c r="L704" s="436"/>
      <c r="M704" s="436"/>
      <c r="N704" s="436"/>
      <c r="O704" s="436"/>
      <c r="P704" s="436"/>
      <c r="Q704" s="436"/>
      <c r="R704" s="436"/>
      <c r="S704" s="436"/>
      <c r="T704" s="436"/>
      <c r="U704" s="436"/>
      <c r="V704" s="436"/>
      <c r="W704" s="436"/>
      <c r="X704" s="436"/>
      <c r="Y704" s="436"/>
      <c r="Z704" s="436"/>
      <c r="AA704" s="436"/>
      <c r="AB704" s="436"/>
      <c r="AC704" s="436"/>
      <c r="AD704" s="436"/>
      <c r="AE704" s="436"/>
    </row>
    <row r="705" spans="1:31" ht="15.75" customHeight="1" x14ac:dyDescent="0.25">
      <c r="A705" s="436"/>
      <c r="B705" s="436"/>
      <c r="C705" s="436"/>
      <c r="D705" s="436"/>
      <c r="E705" s="436"/>
      <c r="F705" s="436"/>
      <c r="G705" s="328"/>
      <c r="H705" s="436"/>
      <c r="I705" s="436"/>
      <c r="J705" s="436"/>
      <c r="K705" s="436"/>
      <c r="L705" s="436"/>
      <c r="M705" s="436"/>
      <c r="N705" s="436"/>
      <c r="O705" s="436"/>
      <c r="P705" s="436"/>
      <c r="Q705" s="436"/>
      <c r="R705" s="436"/>
      <c r="S705" s="436"/>
      <c r="T705" s="436"/>
      <c r="U705" s="436"/>
      <c r="V705" s="436"/>
      <c r="W705" s="436"/>
      <c r="X705" s="436"/>
      <c r="Y705" s="436"/>
      <c r="Z705" s="436"/>
      <c r="AA705" s="436"/>
      <c r="AB705" s="436"/>
      <c r="AC705" s="436"/>
      <c r="AD705" s="436"/>
      <c r="AE705" s="436"/>
    </row>
    <row r="706" spans="1:31" ht="15.75" customHeight="1" x14ac:dyDescent="0.25">
      <c r="A706" s="436"/>
      <c r="B706" s="436"/>
      <c r="C706" s="436"/>
      <c r="D706" s="436"/>
      <c r="E706" s="436"/>
      <c r="F706" s="436"/>
      <c r="G706" s="328"/>
      <c r="H706" s="436"/>
      <c r="I706" s="436"/>
      <c r="J706" s="436"/>
      <c r="K706" s="436"/>
      <c r="L706" s="436"/>
      <c r="M706" s="436"/>
      <c r="N706" s="436"/>
      <c r="O706" s="436"/>
      <c r="P706" s="436"/>
      <c r="Q706" s="436"/>
      <c r="R706" s="436"/>
      <c r="S706" s="436"/>
      <c r="T706" s="436"/>
      <c r="U706" s="436"/>
      <c r="V706" s="436"/>
      <c r="W706" s="436"/>
      <c r="X706" s="436"/>
      <c r="Y706" s="436"/>
      <c r="Z706" s="436"/>
      <c r="AA706" s="436"/>
      <c r="AB706" s="436"/>
      <c r="AC706" s="436"/>
      <c r="AD706" s="436"/>
      <c r="AE706" s="436"/>
    </row>
    <row r="707" spans="1:31" ht="15.75" customHeight="1" x14ac:dyDescent="0.25">
      <c r="A707" s="436"/>
      <c r="B707" s="436"/>
      <c r="C707" s="436"/>
      <c r="D707" s="436"/>
      <c r="E707" s="436"/>
      <c r="F707" s="436"/>
      <c r="G707" s="328"/>
      <c r="H707" s="436"/>
      <c r="I707" s="436"/>
      <c r="J707" s="436"/>
      <c r="K707" s="436"/>
      <c r="L707" s="436"/>
      <c r="M707" s="436"/>
      <c r="N707" s="436"/>
      <c r="O707" s="436"/>
      <c r="P707" s="436"/>
      <c r="Q707" s="436"/>
      <c r="R707" s="436"/>
      <c r="S707" s="436"/>
      <c r="T707" s="436"/>
      <c r="U707" s="436"/>
      <c r="V707" s="436"/>
      <c r="W707" s="436"/>
      <c r="X707" s="436"/>
      <c r="Y707" s="436"/>
      <c r="Z707" s="436"/>
      <c r="AA707" s="436"/>
      <c r="AB707" s="436"/>
      <c r="AC707" s="436"/>
      <c r="AD707" s="436"/>
      <c r="AE707" s="436"/>
    </row>
    <row r="708" spans="1:31" ht="15.75" customHeight="1" x14ac:dyDescent="0.25">
      <c r="A708" s="436"/>
      <c r="B708" s="436"/>
      <c r="C708" s="436"/>
      <c r="D708" s="436"/>
      <c r="E708" s="436"/>
      <c r="F708" s="436"/>
      <c r="G708" s="328"/>
      <c r="H708" s="436"/>
      <c r="I708" s="436"/>
      <c r="J708" s="436"/>
      <c r="K708" s="436"/>
      <c r="L708" s="436"/>
      <c r="M708" s="436"/>
      <c r="N708" s="436"/>
      <c r="O708" s="436"/>
      <c r="P708" s="436"/>
      <c r="Q708" s="436"/>
      <c r="R708" s="436"/>
      <c r="S708" s="436"/>
      <c r="T708" s="436"/>
      <c r="U708" s="436"/>
      <c r="V708" s="436"/>
      <c r="W708" s="436"/>
      <c r="X708" s="436"/>
      <c r="Y708" s="436"/>
      <c r="Z708" s="436"/>
      <c r="AA708" s="436"/>
      <c r="AB708" s="436"/>
      <c r="AC708" s="436"/>
      <c r="AD708" s="436"/>
      <c r="AE708" s="436"/>
    </row>
    <row r="709" spans="1:31" ht="15.75" customHeight="1" x14ac:dyDescent="0.25">
      <c r="A709" s="436"/>
      <c r="B709" s="436"/>
      <c r="C709" s="436"/>
      <c r="D709" s="436"/>
      <c r="E709" s="436"/>
      <c r="F709" s="436"/>
      <c r="G709" s="328"/>
      <c r="H709" s="436"/>
      <c r="I709" s="436"/>
      <c r="J709" s="436"/>
      <c r="K709" s="436"/>
      <c r="L709" s="436"/>
      <c r="M709" s="436"/>
      <c r="N709" s="436"/>
      <c r="O709" s="436"/>
      <c r="P709" s="436"/>
      <c r="Q709" s="436"/>
      <c r="R709" s="436"/>
      <c r="S709" s="436"/>
      <c r="T709" s="436"/>
      <c r="U709" s="436"/>
      <c r="V709" s="436"/>
      <c r="W709" s="436"/>
      <c r="X709" s="436"/>
      <c r="Y709" s="436"/>
      <c r="Z709" s="436"/>
      <c r="AA709" s="436"/>
      <c r="AB709" s="436"/>
      <c r="AC709" s="436"/>
      <c r="AD709" s="436"/>
      <c r="AE709" s="436"/>
    </row>
    <row r="710" spans="1:31" ht="15.75" customHeight="1" x14ac:dyDescent="0.25">
      <c r="A710" s="436"/>
      <c r="B710" s="436"/>
      <c r="C710" s="436"/>
      <c r="D710" s="436"/>
      <c r="E710" s="436"/>
      <c r="F710" s="436"/>
      <c r="G710" s="328"/>
      <c r="H710" s="436"/>
      <c r="I710" s="436"/>
      <c r="J710" s="436"/>
      <c r="K710" s="436"/>
      <c r="L710" s="436"/>
      <c r="M710" s="436"/>
      <c r="N710" s="436"/>
      <c r="O710" s="436"/>
      <c r="P710" s="436"/>
      <c r="Q710" s="436"/>
      <c r="R710" s="436"/>
      <c r="S710" s="436"/>
      <c r="T710" s="436"/>
      <c r="U710" s="436"/>
      <c r="V710" s="436"/>
      <c r="W710" s="436"/>
      <c r="X710" s="436"/>
      <c r="Y710" s="436"/>
      <c r="Z710" s="436"/>
      <c r="AA710" s="436"/>
      <c r="AB710" s="436"/>
      <c r="AC710" s="436"/>
      <c r="AD710" s="436"/>
      <c r="AE710" s="436"/>
    </row>
    <row r="711" spans="1:31" ht="15.75" customHeight="1" x14ac:dyDescent="0.25">
      <c r="A711" s="436"/>
      <c r="B711" s="436"/>
      <c r="C711" s="436"/>
      <c r="D711" s="436"/>
      <c r="E711" s="436"/>
      <c r="F711" s="436"/>
      <c r="G711" s="328"/>
      <c r="H711" s="436"/>
      <c r="I711" s="436"/>
      <c r="J711" s="436"/>
      <c r="K711" s="436"/>
      <c r="L711" s="436"/>
      <c r="M711" s="436"/>
      <c r="N711" s="436"/>
      <c r="O711" s="436"/>
      <c r="P711" s="436"/>
      <c r="Q711" s="436"/>
      <c r="R711" s="436"/>
      <c r="S711" s="436"/>
      <c r="T711" s="436"/>
      <c r="U711" s="436"/>
      <c r="V711" s="436"/>
      <c r="W711" s="436"/>
      <c r="X711" s="436"/>
      <c r="Y711" s="436"/>
      <c r="Z711" s="436"/>
      <c r="AA711" s="436"/>
      <c r="AB711" s="436"/>
      <c r="AC711" s="436"/>
      <c r="AD711" s="436"/>
      <c r="AE711" s="436"/>
    </row>
    <row r="712" spans="1:31" ht="15.75" customHeight="1" x14ac:dyDescent="0.25">
      <c r="A712" s="436"/>
      <c r="B712" s="436"/>
      <c r="C712" s="436"/>
      <c r="D712" s="436"/>
      <c r="E712" s="436"/>
      <c r="F712" s="436"/>
      <c r="G712" s="328"/>
      <c r="H712" s="436"/>
      <c r="I712" s="436"/>
      <c r="J712" s="436"/>
      <c r="K712" s="436"/>
      <c r="L712" s="436"/>
      <c r="M712" s="436"/>
      <c r="N712" s="436"/>
      <c r="O712" s="436"/>
      <c r="P712" s="436"/>
      <c r="Q712" s="436"/>
      <c r="R712" s="436"/>
      <c r="S712" s="436"/>
      <c r="T712" s="436"/>
      <c r="U712" s="436"/>
      <c r="V712" s="436"/>
      <c r="W712" s="436"/>
      <c r="X712" s="436"/>
      <c r="Y712" s="436"/>
      <c r="Z712" s="436"/>
      <c r="AA712" s="436"/>
      <c r="AB712" s="436"/>
      <c r="AC712" s="436"/>
      <c r="AD712" s="436"/>
      <c r="AE712" s="436"/>
    </row>
    <row r="713" spans="1:31" ht="15.75" customHeight="1" x14ac:dyDescent="0.25">
      <c r="A713" s="436"/>
      <c r="B713" s="436"/>
      <c r="C713" s="436"/>
      <c r="D713" s="436"/>
      <c r="E713" s="436"/>
      <c r="F713" s="436"/>
      <c r="G713" s="328"/>
      <c r="H713" s="436"/>
      <c r="I713" s="436"/>
      <c r="J713" s="436"/>
      <c r="K713" s="436"/>
      <c r="L713" s="436"/>
      <c r="M713" s="436"/>
      <c r="N713" s="436"/>
      <c r="O713" s="436"/>
      <c r="P713" s="436"/>
      <c r="Q713" s="436"/>
      <c r="R713" s="436"/>
      <c r="S713" s="436"/>
      <c r="T713" s="436"/>
      <c r="U713" s="436"/>
      <c r="V713" s="436"/>
      <c r="W713" s="436"/>
      <c r="X713" s="436"/>
      <c r="Y713" s="436"/>
      <c r="Z713" s="436"/>
      <c r="AA713" s="436"/>
      <c r="AB713" s="436"/>
      <c r="AC713" s="436"/>
      <c r="AD713" s="436"/>
      <c r="AE713" s="436"/>
    </row>
    <row r="714" spans="1:31" ht="15.75" customHeight="1" x14ac:dyDescent="0.25">
      <c r="A714" s="436"/>
      <c r="B714" s="436"/>
      <c r="C714" s="436"/>
      <c r="D714" s="436"/>
      <c r="E714" s="436"/>
      <c r="F714" s="436"/>
      <c r="G714" s="328"/>
      <c r="H714" s="436"/>
      <c r="I714" s="436"/>
      <c r="J714" s="436"/>
      <c r="K714" s="436"/>
      <c r="L714" s="436"/>
      <c r="M714" s="436"/>
      <c r="N714" s="436"/>
      <c r="O714" s="436"/>
      <c r="P714" s="436"/>
      <c r="Q714" s="436"/>
      <c r="R714" s="436"/>
      <c r="S714" s="436"/>
      <c r="T714" s="436"/>
      <c r="U714" s="436"/>
      <c r="V714" s="436"/>
      <c r="W714" s="436"/>
      <c r="X714" s="436"/>
      <c r="Y714" s="436"/>
      <c r="Z714" s="436"/>
      <c r="AA714" s="436"/>
      <c r="AB714" s="436"/>
      <c r="AC714" s="436"/>
      <c r="AD714" s="436"/>
      <c r="AE714" s="436"/>
    </row>
    <row r="715" spans="1:31" ht="15.75" customHeight="1" x14ac:dyDescent="0.25">
      <c r="A715" s="436"/>
      <c r="B715" s="436"/>
      <c r="C715" s="436"/>
      <c r="D715" s="436"/>
      <c r="E715" s="436"/>
      <c r="F715" s="436"/>
      <c r="G715" s="328"/>
      <c r="H715" s="436"/>
      <c r="I715" s="436"/>
      <c r="J715" s="436"/>
      <c r="K715" s="436"/>
      <c r="L715" s="436"/>
      <c r="M715" s="436"/>
      <c r="N715" s="436"/>
      <c r="O715" s="436"/>
      <c r="P715" s="436"/>
      <c r="Q715" s="436"/>
      <c r="R715" s="436"/>
      <c r="S715" s="436"/>
      <c r="T715" s="436"/>
      <c r="U715" s="436"/>
      <c r="V715" s="436"/>
      <c r="W715" s="436"/>
      <c r="X715" s="436"/>
      <c r="Y715" s="436"/>
      <c r="Z715" s="436"/>
      <c r="AA715" s="436"/>
      <c r="AB715" s="436"/>
      <c r="AC715" s="436"/>
      <c r="AD715" s="436"/>
      <c r="AE715" s="436"/>
    </row>
    <row r="716" spans="1:31" ht="15.75" customHeight="1" x14ac:dyDescent="0.25">
      <c r="A716" s="436"/>
      <c r="B716" s="436"/>
      <c r="C716" s="436"/>
      <c r="D716" s="436"/>
      <c r="E716" s="436"/>
      <c r="F716" s="436"/>
      <c r="G716" s="328"/>
      <c r="H716" s="436"/>
      <c r="I716" s="436"/>
      <c r="J716" s="436"/>
      <c r="K716" s="436"/>
      <c r="L716" s="436"/>
      <c r="M716" s="436"/>
      <c r="N716" s="436"/>
      <c r="O716" s="436"/>
      <c r="P716" s="436"/>
      <c r="Q716" s="436"/>
      <c r="R716" s="436"/>
      <c r="S716" s="436"/>
      <c r="T716" s="436"/>
      <c r="U716" s="436"/>
      <c r="V716" s="436"/>
      <c r="W716" s="436"/>
      <c r="X716" s="436"/>
      <c r="Y716" s="436"/>
      <c r="Z716" s="436"/>
      <c r="AA716" s="436"/>
      <c r="AB716" s="436"/>
      <c r="AC716" s="436"/>
      <c r="AD716" s="436"/>
      <c r="AE716" s="436"/>
    </row>
    <row r="717" spans="1:31" ht="15.75" customHeight="1" x14ac:dyDescent="0.25">
      <c r="A717" s="436"/>
      <c r="B717" s="436"/>
      <c r="C717" s="436"/>
      <c r="D717" s="436"/>
      <c r="E717" s="436"/>
      <c r="F717" s="436"/>
      <c r="G717" s="328"/>
      <c r="H717" s="436"/>
      <c r="I717" s="436"/>
      <c r="J717" s="436"/>
      <c r="K717" s="436"/>
      <c r="L717" s="436"/>
      <c r="M717" s="436"/>
      <c r="N717" s="436"/>
      <c r="O717" s="436"/>
      <c r="P717" s="436"/>
      <c r="Q717" s="436"/>
      <c r="R717" s="436"/>
      <c r="S717" s="436"/>
      <c r="T717" s="436"/>
      <c r="U717" s="436"/>
      <c r="V717" s="436"/>
      <c r="W717" s="436"/>
      <c r="X717" s="436"/>
      <c r="Y717" s="436"/>
      <c r="Z717" s="436"/>
      <c r="AA717" s="436"/>
      <c r="AB717" s="436"/>
      <c r="AC717" s="436"/>
      <c r="AD717" s="436"/>
      <c r="AE717" s="436"/>
    </row>
    <row r="718" spans="1:31" ht="15.75" customHeight="1" x14ac:dyDescent="0.25">
      <c r="A718" s="436"/>
      <c r="B718" s="436"/>
      <c r="C718" s="436"/>
      <c r="D718" s="436"/>
      <c r="E718" s="436"/>
      <c r="F718" s="436"/>
      <c r="G718" s="328"/>
      <c r="H718" s="436"/>
      <c r="I718" s="436"/>
      <c r="J718" s="436"/>
      <c r="K718" s="436"/>
      <c r="L718" s="436"/>
      <c r="M718" s="436"/>
      <c r="N718" s="436"/>
      <c r="O718" s="436"/>
      <c r="P718" s="436"/>
      <c r="Q718" s="436"/>
      <c r="R718" s="436"/>
      <c r="S718" s="436"/>
      <c r="T718" s="436"/>
      <c r="U718" s="436"/>
      <c r="V718" s="436"/>
      <c r="W718" s="436"/>
      <c r="X718" s="436"/>
      <c r="Y718" s="436"/>
      <c r="Z718" s="436"/>
      <c r="AA718" s="436"/>
      <c r="AB718" s="436"/>
      <c r="AC718" s="436"/>
      <c r="AD718" s="436"/>
      <c r="AE718" s="436"/>
    </row>
    <row r="719" spans="1:31" ht="15.75" customHeight="1" x14ac:dyDescent="0.25">
      <c r="A719" s="436"/>
      <c r="B719" s="436"/>
      <c r="C719" s="436"/>
      <c r="D719" s="436"/>
      <c r="E719" s="436"/>
      <c r="F719" s="436"/>
      <c r="G719" s="328"/>
      <c r="H719" s="436"/>
      <c r="I719" s="436"/>
      <c r="J719" s="436"/>
      <c r="K719" s="436"/>
      <c r="L719" s="436"/>
      <c r="M719" s="436"/>
      <c r="N719" s="436"/>
      <c r="O719" s="436"/>
      <c r="P719" s="436"/>
      <c r="Q719" s="436"/>
      <c r="R719" s="436"/>
      <c r="S719" s="436"/>
      <c r="T719" s="436"/>
      <c r="U719" s="436"/>
      <c r="V719" s="436"/>
      <c r="W719" s="436"/>
      <c r="X719" s="436"/>
      <c r="Y719" s="436"/>
      <c r="Z719" s="436"/>
      <c r="AA719" s="436"/>
      <c r="AB719" s="436"/>
      <c r="AC719" s="436"/>
      <c r="AD719" s="436"/>
      <c r="AE719" s="436"/>
    </row>
    <row r="720" spans="1:31" ht="15.75" customHeight="1" x14ac:dyDescent="0.25">
      <c r="A720" s="436"/>
      <c r="B720" s="436"/>
      <c r="C720" s="436"/>
      <c r="D720" s="436"/>
      <c r="E720" s="436"/>
      <c r="F720" s="436"/>
      <c r="G720" s="328"/>
      <c r="H720" s="436"/>
      <c r="I720" s="436"/>
      <c r="J720" s="436"/>
      <c r="K720" s="436"/>
      <c r="L720" s="436"/>
      <c r="M720" s="436"/>
      <c r="N720" s="436"/>
      <c r="O720" s="436"/>
      <c r="P720" s="436"/>
      <c r="Q720" s="436"/>
      <c r="R720" s="436"/>
      <c r="S720" s="436"/>
      <c r="T720" s="436"/>
      <c r="U720" s="436"/>
      <c r="V720" s="436"/>
      <c r="W720" s="436"/>
      <c r="X720" s="436"/>
      <c r="Y720" s="436"/>
      <c r="Z720" s="436"/>
      <c r="AA720" s="436"/>
      <c r="AB720" s="436"/>
      <c r="AC720" s="436"/>
      <c r="AD720" s="436"/>
      <c r="AE720" s="436"/>
    </row>
    <row r="721" spans="1:31" ht="15.75" customHeight="1" x14ac:dyDescent="0.25">
      <c r="A721" s="436"/>
      <c r="B721" s="436"/>
      <c r="C721" s="436"/>
      <c r="D721" s="436"/>
      <c r="E721" s="436"/>
      <c r="F721" s="436"/>
      <c r="G721" s="328"/>
      <c r="H721" s="436"/>
      <c r="I721" s="436"/>
      <c r="J721" s="436"/>
      <c r="K721" s="436"/>
      <c r="L721" s="436"/>
      <c r="M721" s="436"/>
      <c r="N721" s="436"/>
      <c r="O721" s="436"/>
      <c r="P721" s="436"/>
      <c r="Q721" s="436"/>
      <c r="R721" s="436"/>
      <c r="S721" s="436"/>
      <c r="T721" s="436"/>
      <c r="U721" s="436"/>
      <c r="V721" s="436"/>
      <c r="W721" s="436"/>
      <c r="X721" s="436"/>
      <c r="Y721" s="436"/>
      <c r="Z721" s="436"/>
      <c r="AA721" s="436"/>
      <c r="AB721" s="436"/>
      <c r="AC721" s="436"/>
      <c r="AD721" s="436"/>
      <c r="AE721" s="436"/>
    </row>
    <row r="722" spans="1:31" ht="15.75" customHeight="1" x14ac:dyDescent="0.25">
      <c r="A722" s="436"/>
      <c r="B722" s="436"/>
      <c r="C722" s="436"/>
      <c r="D722" s="436"/>
      <c r="E722" s="436"/>
      <c r="F722" s="436"/>
      <c r="G722" s="328"/>
      <c r="H722" s="436"/>
      <c r="I722" s="436"/>
      <c r="J722" s="436"/>
      <c r="K722" s="436"/>
      <c r="L722" s="436"/>
      <c r="M722" s="436"/>
      <c r="N722" s="436"/>
      <c r="O722" s="436"/>
      <c r="P722" s="436"/>
      <c r="Q722" s="436"/>
      <c r="R722" s="436"/>
      <c r="S722" s="436"/>
      <c r="T722" s="436"/>
      <c r="U722" s="436"/>
      <c r="V722" s="436"/>
      <c r="W722" s="436"/>
      <c r="X722" s="436"/>
      <c r="Y722" s="436"/>
      <c r="Z722" s="436"/>
      <c r="AA722" s="436"/>
      <c r="AB722" s="436"/>
      <c r="AC722" s="436"/>
      <c r="AD722" s="436"/>
      <c r="AE722" s="436"/>
    </row>
    <row r="723" spans="1:31" ht="15.75" customHeight="1" x14ac:dyDescent="0.25">
      <c r="A723" s="436"/>
      <c r="B723" s="436"/>
      <c r="C723" s="436"/>
      <c r="D723" s="436"/>
      <c r="E723" s="436"/>
      <c r="F723" s="436"/>
      <c r="G723" s="328"/>
      <c r="H723" s="436"/>
      <c r="I723" s="436"/>
      <c r="J723" s="436"/>
      <c r="K723" s="436"/>
      <c r="L723" s="436"/>
      <c r="M723" s="436"/>
      <c r="N723" s="436"/>
      <c r="O723" s="436"/>
      <c r="P723" s="436"/>
      <c r="Q723" s="436"/>
      <c r="R723" s="436"/>
      <c r="S723" s="436"/>
      <c r="T723" s="436"/>
      <c r="U723" s="436"/>
      <c r="V723" s="436"/>
      <c r="W723" s="436"/>
      <c r="X723" s="436"/>
      <c r="Y723" s="436"/>
      <c r="Z723" s="436"/>
      <c r="AA723" s="436"/>
      <c r="AB723" s="436"/>
      <c r="AC723" s="436"/>
      <c r="AD723" s="436"/>
      <c r="AE723" s="436"/>
    </row>
    <row r="724" spans="1:31" ht="15.75" customHeight="1" x14ac:dyDescent="0.25">
      <c r="A724" s="436"/>
      <c r="B724" s="436"/>
      <c r="C724" s="436"/>
      <c r="D724" s="436"/>
      <c r="E724" s="436"/>
      <c r="F724" s="436"/>
      <c r="G724" s="328"/>
      <c r="H724" s="436"/>
      <c r="I724" s="436"/>
      <c r="J724" s="436"/>
      <c r="K724" s="436"/>
      <c r="L724" s="436"/>
      <c r="M724" s="436"/>
      <c r="N724" s="436"/>
      <c r="O724" s="436"/>
      <c r="P724" s="436"/>
      <c r="Q724" s="436"/>
      <c r="R724" s="436"/>
      <c r="S724" s="436"/>
      <c r="T724" s="436"/>
      <c r="U724" s="436"/>
      <c r="V724" s="436"/>
      <c r="W724" s="436"/>
      <c r="X724" s="436"/>
      <c r="Y724" s="436"/>
      <c r="Z724" s="436"/>
      <c r="AA724" s="436"/>
      <c r="AB724" s="436"/>
      <c r="AC724" s="436"/>
      <c r="AD724" s="436"/>
      <c r="AE724" s="436"/>
    </row>
    <row r="725" spans="1:31" ht="15.75" customHeight="1" x14ac:dyDescent="0.25">
      <c r="A725" s="436"/>
      <c r="B725" s="436"/>
      <c r="C725" s="436"/>
      <c r="D725" s="436"/>
      <c r="E725" s="436"/>
      <c r="F725" s="436"/>
      <c r="G725" s="328"/>
      <c r="H725" s="436"/>
      <c r="I725" s="436"/>
      <c r="J725" s="436"/>
      <c r="K725" s="436"/>
      <c r="L725" s="436"/>
      <c r="M725" s="436"/>
      <c r="N725" s="436"/>
      <c r="O725" s="436"/>
      <c r="P725" s="436"/>
      <c r="Q725" s="436"/>
      <c r="R725" s="436"/>
      <c r="S725" s="436"/>
      <c r="T725" s="436"/>
      <c r="U725" s="436"/>
      <c r="V725" s="436"/>
      <c r="W725" s="436"/>
      <c r="X725" s="436"/>
      <c r="Y725" s="436"/>
      <c r="Z725" s="436"/>
      <c r="AA725" s="436"/>
      <c r="AB725" s="436"/>
      <c r="AC725" s="436"/>
      <c r="AD725" s="436"/>
      <c r="AE725" s="436"/>
    </row>
    <row r="726" spans="1:31" ht="15.75" customHeight="1" x14ac:dyDescent="0.25">
      <c r="A726" s="436"/>
      <c r="B726" s="436"/>
      <c r="C726" s="436"/>
      <c r="D726" s="436"/>
      <c r="E726" s="436"/>
      <c r="F726" s="436"/>
      <c r="G726" s="328"/>
      <c r="H726" s="436"/>
      <c r="I726" s="436"/>
      <c r="J726" s="436"/>
      <c r="K726" s="436"/>
      <c r="L726" s="436"/>
      <c r="M726" s="436"/>
      <c r="N726" s="436"/>
      <c r="O726" s="436"/>
      <c r="P726" s="436"/>
      <c r="Q726" s="436"/>
      <c r="R726" s="436"/>
      <c r="S726" s="436"/>
      <c r="T726" s="436"/>
      <c r="U726" s="436"/>
      <c r="V726" s="436"/>
      <c r="W726" s="436"/>
      <c r="X726" s="436"/>
      <c r="Y726" s="436"/>
      <c r="Z726" s="436"/>
      <c r="AA726" s="436"/>
      <c r="AB726" s="436"/>
      <c r="AC726" s="436"/>
      <c r="AD726" s="436"/>
      <c r="AE726" s="436"/>
    </row>
    <row r="727" spans="1:31" ht="15.75" customHeight="1" x14ac:dyDescent="0.25">
      <c r="A727" s="436"/>
      <c r="B727" s="436"/>
      <c r="C727" s="436"/>
      <c r="D727" s="436"/>
      <c r="E727" s="436"/>
      <c r="F727" s="436"/>
      <c r="G727" s="328"/>
      <c r="H727" s="436"/>
      <c r="I727" s="436"/>
      <c r="J727" s="436"/>
      <c r="K727" s="436"/>
      <c r="L727" s="436"/>
      <c r="M727" s="436"/>
      <c r="N727" s="436"/>
      <c r="O727" s="436"/>
      <c r="P727" s="436"/>
      <c r="Q727" s="436"/>
      <c r="R727" s="436"/>
      <c r="S727" s="436"/>
      <c r="T727" s="436"/>
      <c r="U727" s="436"/>
      <c r="V727" s="436"/>
      <c r="W727" s="436"/>
      <c r="X727" s="436"/>
      <c r="Y727" s="436"/>
      <c r="Z727" s="436"/>
      <c r="AA727" s="436"/>
      <c r="AB727" s="436"/>
      <c r="AC727" s="436"/>
      <c r="AD727" s="436"/>
      <c r="AE727" s="436"/>
    </row>
    <row r="728" spans="1:31" ht="15.75" customHeight="1" x14ac:dyDescent="0.25">
      <c r="A728" s="436"/>
      <c r="B728" s="436"/>
      <c r="C728" s="436"/>
      <c r="D728" s="436"/>
      <c r="E728" s="436"/>
      <c r="F728" s="436"/>
      <c r="G728" s="328"/>
      <c r="H728" s="436"/>
      <c r="I728" s="436"/>
      <c r="J728" s="436"/>
      <c r="K728" s="436"/>
      <c r="L728" s="436"/>
      <c r="M728" s="436"/>
      <c r="N728" s="436"/>
      <c r="O728" s="436"/>
      <c r="P728" s="436"/>
      <c r="Q728" s="436"/>
      <c r="R728" s="436"/>
      <c r="S728" s="436"/>
      <c r="T728" s="436"/>
      <c r="U728" s="436"/>
      <c r="V728" s="436"/>
      <c r="W728" s="436"/>
      <c r="X728" s="436"/>
      <c r="Y728" s="436"/>
      <c r="Z728" s="436"/>
      <c r="AA728" s="436"/>
      <c r="AB728" s="436"/>
      <c r="AC728" s="436"/>
      <c r="AD728" s="436"/>
      <c r="AE728" s="436"/>
    </row>
    <row r="729" spans="1:31" ht="15.75" customHeight="1" x14ac:dyDescent="0.25">
      <c r="A729" s="436"/>
      <c r="B729" s="436"/>
      <c r="C729" s="436"/>
      <c r="D729" s="436"/>
      <c r="E729" s="436"/>
      <c r="F729" s="436"/>
      <c r="G729" s="328"/>
      <c r="H729" s="436"/>
      <c r="I729" s="436"/>
      <c r="J729" s="436"/>
      <c r="K729" s="436"/>
      <c r="L729" s="436"/>
      <c r="M729" s="436"/>
      <c r="N729" s="436"/>
      <c r="O729" s="436"/>
      <c r="P729" s="436"/>
      <c r="Q729" s="436"/>
      <c r="R729" s="436"/>
      <c r="S729" s="436"/>
      <c r="T729" s="436"/>
      <c r="U729" s="436"/>
      <c r="V729" s="436"/>
      <c r="W729" s="436"/>
      <c r="X729" s="436"/>
      <c r="Y729" s="436"/>
      <c r="Z729" s="436"/>
      <c r="AA729" s="436"/>
      <c r="AB729" s="436"/>
      <c r="AC729" s="436"/>
      <c r="AD729" s="436"/>
      <c r="AE729" s="436"/>
    </row>
    <row r="730" spans="1:31" ht="15.75" customHeight="1" x14ac:dyDescent="0.25">
      <c r="A730" s="436"/>
      <c r="B730" s="436"/>
      <c r="C730" s="436"/>
      <c r="D730" s="436"/>
      <c r="E730" s="436"/>
      <c r="F730" s="436"/>
      <c r="G730" s="328"/>
      <c r="H730" s="436"/>
      <c r="I730" s="436"/>
      <c r="J730" s="436"/>
      <c r="K730" s="436"/>
      <c r="L730" s="436"/>
      <c r="M730" s="436"/>
      <c r="N730" s="436"/>
      <c r="O730" s="436"/>
      <c r="P730" s="436"/>
      <c r="Q730" s="436"/>
      <c r="R730" s="436"/>
      <c r="S730" s="436"/>
      <c r="T730" s="436"/>
      <c r="U730" s="436"/>
      <c r="V730" s="436"/>
      <c r="W730" s="436"/>
      <c r="X730" s="436"/>
      <c r="Y730" s="436"/>
      <c r="Z730" s="436"/>
      <c r="AA730" s="436"/>
      <c r="AB730" s="436"/>
      <c r="AC730" s="436"/>
      <c r="AD730" s="436"/>
      <c r="AE730" s="436"/>
    </row>
    <row r="731" spans="1:31" ht="15.75" customHeight="1" x14ac:dyDescent="0.25">
      <c r="A731" s="436"/>
      <c r="B731" s="436"/>
      <c r="C731" s="436"/>
      <c r="D731" s="436"/>
      <c r="E731" s="436"/>
      <c r="F731" s="436"/>
      <c r="G731" s="328"/>
      <c r="H731" s="436"/>
      <c r="I731" s="436"/>
      <c r="J731" s="436"/>
      <c r="K731" s="436"/>
      <c r="L731" s="436"/>
      <c r="M731" s="436"/>
      <c r="N731" s="436"/>
      <c r="O731" s="436"/>
      <c r="P731" s="436"/>
      <c r="Q731" s="436"/>
      <c r="R731" s="436"/>
      <c r="S731" s="436"/>
      <c r="T731" s="436"/>
      <c r="U731" s="436"/>
      <c r="V731" s="436"/>
      <c r="W731" s="436"/>
      <c r="X731" s="436"/>
      <c r="Y731" s="436"/>
      <c r="Z731" s="436"/>
      <c r="AA731" s="436"/>
      <c r="AB731" s="436"/>
      <c r="AC731" s="436"/>
      <c r="AD731" s="436"/>
      <c r="AE731" s="436"/>
    </row>
    <row r="732" spans="1:31" ht="15.75" customHeight="1" x14ac:dyDescent="0.25">
      <c r="A732" s="436"/>
      <c r="B732" s="436"/>
      <c r="C732" s="436"/>
      <c r="D732" s="436"/>
      <c r="E732" s="436"/>
      <c r="F732" s="436"/>
      <c r="G732" s="328"/>
      <c r="H732" s="436"/>
      <c r="I732" s="436"/>
      <c r="J732" s="436"/>
      <c r="K732" s="436"/>
      <c r="L732" s="436"/>
      <c r="M732" s="436"/>
      <c r="N732" s="436"/>
      <c r="O732" s="436"/>
      <c r="P732" s="436"/>
      <c r="Q732" s="436"/>
      <c r="R732" s="436"/>
      <c r="S732" s="436"/>
      <c r="T732" s="436"/>
      <c r="U732" s="436"/>
      <c r="V732" s="436"/>
      <c r="W732" s="436"/>
      <c r="X732" s="436"/>
      <c r="Y732" s="436"/>
      <c r="Z732" s="436"/>
      <c r="AA732" s="436"/>
      <c r="AB732" s="436"/>
      <c r="AC732" s="436"/>
      <c r="AD732" s="436"/>
      <c r="AE732" s="436"/>
    </row>
    <row r="733" spans="1:31" ht="15.75" customHeight="1" x14ac:dyDescent="0.25">
      <c r="A733" s="436"/>
      <c r="B733" s="436"/>
      <c r="C733" s="436"/>
      <c r="D733" s="436"/>
      <c r="E733" s="436"/>
      <c r="F733" s="436"/>
      <c r="G733" s="328"/>
      <c r="H733" s="436"/>
      <c r="I733" s="436"/>
      <c r="J733" s="436"/>
      <c r="K733" s="436"/>
      <c r="L733" s="436"/>
      <c r="M733" s="436"/>
      <c r="N733" s="436"/>
      <c r="O733" s="436"/>
      <c r="P733" s="436"/>
      <c r="Q733" s="436"/>
      <c r="R733" s="436"/>
      <c r="S733" s="436"/>
      <c r="T733" s="436"/>
      <c r="U733" s="436"/>
      <c r="V733" s="436"/>
      <c r="W733" s="436"/>
      <c r="X733" s="436"/>
      <c r="Y733" s="436"/>
      <c r="Z733" s="436"/>
      <c r="AA733" s="436"/>
      <c r="AB733" s="436"/>
      <c r="AC733" s="436"/>
      <c r="AD733" s="436"/>
      <c r="AE733" s="436"/>
    </row>
    <row r="734" spans="1:31" ht="15.75" customHeight="1" x14ac:dyDescent="0.25">
      <c r="A734" s="436"/>
      <c r="B734" s="436"/>
      <c r="C734" s="436"/>
      <c r="D734" s="436"/>
      <c r="E734" s="436"/>
      <c r="F734" s="436"/>
      <c r="G734" s="328"/>
      <c r="H734" s="436"/>
      <c r="I734" s="436"/>
      <c r="J734" s="436"/>
      <c r="K734" s="436"/>
      <c r="L734" s="436"/>
      <c r="M734" s="436"/>
      <c r="N734" s="436"/>
      <c r="O734" s="436"/>
      <c r="P734" s="436"/>
      <c r="Q734" s="436"/>
      <c r="R734" s="436"/>
      <c r="S734" s="436"/>
      <c r="T734" s="436"/>
      <c r="U734" s="436"/>
      <c r="V734" s="436"/>
      <c r="W734" s="436"/>
      <c r="X734" s="436"/>
      <c r="Y734" s="436"/>
      <c r="Z734" s="436"/>
      <c r="AA734" s="436"/>
      <c r="AB734" s="436"/>
      <c r="AC734" s="436"/>
      <c r="AD734" s="436"/>
      <c r="AE734" s="436"/>
    </row>
    <row r="735" spans="1:31" ht="15.75" customHeight="1" x14ac:dyDescent="0.25">
      <c r="A735" s="436"/>
      <c r="B735" s="436"/>
      <c r="C735" s="436"/>
      <c r="D735" s="436"/>
      <c r="E735" s="436"/>
      <c r="F735" s="436"/>
      <c r="G735" s="328"/>
      <c r="H735" s="436"/>
      <c r="I735" s="436"/>
      <c r="J735" s="436"/>
      <c r="K735" s="436"/>
      <c r="L735" s="436"/>
      <c r="M735" s="436"/>
      <c r="N735" s="436"/>
      <c r="O735" s="436"/>
      <c r="P735" s="436"/>
      <c r="Q735" s="436"/>
      <c r="R735" s="436"/>
      <c r="S735" s="436"/>
      <c r="T735" s="436"/>
      <c r="U735" s="436"/>
      <c r="V735" s="436"/>
      <c r="W735" s="436"/>
      <c r="X735" s="436"/>
      <c r="Y735" s="436"/>
      <c r="Z735" s="436"/>
      <c r="AA735" s="436"/>
      <c r="AB735" s="436"/>
      <c r="AC735" s="436"/>
      <c r="AD735" s="436"/>
      <c r="AE735" s="436"/>
    </row>
    <row r="736" spans="1:31" ht="15.75" customHeight="1" x14ac:dyDescent="0.25">
      <c r="A736" s="436"/>
      <c r="B736" s="436"/>
      <c r="C736" s="436"/>
      <c r="D736" s="436"/>
      <c r="E736" s="436"/>
      <c r="F736" s="436"/>
      <c r="G736" s="328"/>
      <c r="H736" s="436"/>
      <c r="I736" s="436"/>
      <c r="J736" s="436"/>
      <c r="K736" s="436"/>
      <c r="L736" s="436"/>
      <c r="M736" s="436"/>
      <c r="N736" s="436"/>
      <c r="O736" s="436"/>
      <c r="P736" s="436"/>
      <c r="Q736" s="436"/>
      <c r="R736" s="436"/>
      <c r="S736" s="436"/>
      <c r="T736" s="436"/>
      <c r="U736" s="436"/>
      <c r="V736" s="436"/>
      <c r="W736" s="436"/>
      <c r="X736" s="436"/>
      <c r="Y736" s="436"/>
      <c r="Z736" s="436"/>
      <c r="AA736" s="436"/>
      <c r="AB736" s="436"/>
      <c r="AC736" s="436"/>
      <c r="AD736" s="436"/>
      <c r="AE736" s="436"/>
    </row>
    <row r="737" spans="1:31" ht="15.75" customHeight="1" x14ac:dyDescent="0.25">
      <c r="A737" s="436"/>
      <c r="B737" s="436"/>
      <c r="C737" s="436"/>
      <c r="D737" s="436"/>
      <c r="E737" s="436"/>
      <c r="F737" s="436"/>
      <c r="G737" s="328"/>
      <c r="H737" s="436"/>
      <c r="I737" s="436"/>
      <c r="J737" s="436"/>
      <c r="K737" s="436"/>
      <c r="L737" s="436"/>
      <c r="M737" s="436"/>
      <c r="N737" s="436"/>
      <c r="O737" s="436"/>
      <c r="P737" s="436"/>
      <c r="Q737" s="436"/>
      <c r="R737" s="436"/>
      <c r="S737" s="436"/>
      <c r="T737" s="436"/>
      <c r="U737" s="436"/>
      <c r="V737" s="436"/>
      <c r="W737" s="436"/>
      <c r="X737" s="436"/>
      <c r="Y737" s="436"/>
      <c r="Z737" s="436"/>
      <c r="AA737" s="436"/>
      <c r="AB737" s="436"/>
      <c r="AC737" s="436"/>
      <c r="AD737" s="436"/>
      <c r="AE737" s="436"/>
    </row>
    <row r="738" spans="1:31" ht="15.75" customHeight="1" x14ac:dyDescent="0.25">
      <c r="A738" s="436"/>
      <c r="B738" s="436"/>
      <c r="C738" s="436"/>
      <c r="D738" s="436"/>
      <c r="E738" s="436"/>
      <c r="F738" s="436"/>
      <c r="G738" s="328"/>
      <c r="H738" s="436"/>
      <c r="I738" s="436"/>
      <c r="J738" s="436"/>
      <c r="K738" s="436"/>
      <c r="L738" s="436"/>
      <c r="M738" s="436"/>
      <c r="N738" s="436"/>
      <c r="O738" s="436"/>
      <c r="P738" s="436"/>
      <c r="Q738" s="436"/>
      <c r="R738" s="436"/>
      <c r="S738" s="436"/>
      <c r="T738" s="436"/>
      <c r="U738" s="436"/>
      <c r="V738" s="436"/>
      <c r="W738" s="436"/>
      <c r="X738" s="436"/>
      <c r="Y738" s="436"/>
      <c r="Z738" s="436"/>
      <c r="AA738" s="436"/>
      <c r="AB738" s="436"/>
      <c r="AC738" s="436"/>
      <c r="AD738" s="436"/>
      <c r="AE738" s="436"/>
    </row>
    <row r="739" spans="1:31" ht="15.75" customHeight="1" x14ac:dyDescent="0.25">
      <c r="A739" s="436"/>
      <c r="B739" s="436"/>
      <c r="C739" s="436"/>
      <c r="D739" s="436"/>
      <c r="E739" s="436"/>
      <c r="F739" s="436"/>
      <c r="G739" s="328"/>
      <c r="H739" s="436"/>
      <c r="I739" s="436"/>
      <c r="J739" s="436"/>
      <c r="K739" s="436"/>
      <c r="L739" s="436"/>
      <c r="M739" s="436"/>
      <c r="N739" s="436"/>
      <c r="O739" s="436"/>
      <c r="P739" s="436"/>
      <c r="Q739" s="436"/>
      <c r="R739" s="436"/>
      <c r="S739" s="436"/>
      <c r="T739" s="436"/>
      <c r="U739" s="436"/>
      <c r="V739" s="436"/>
      <c r="W739" s="436"/>
      <c r="X739" s="436"/>
      <c r="Y739" s="436"/>
      <c r="Z739" s="436"/>
      <c r="AA739" s="436"/>
      <c r="AB739" s="436"/>
      <c r="AC739" s="436"/>
      <c r="AD739" s="436"/>
      <c r="AE739" s="436"/>
    </row>
    <row r="740" spans="1:31" ht="15.75" customHeight="1" x14ac:dyDescent="0.25">
      <c r="A740" s="436"/>
      <c r="B740" s="436"/>
      <c r="C740" s="436"/>
      <c r="D740" s="436"/>
      <c r="E740" s="436"/>
      <c r="F740" s="436"/>
      <c r="G740" s="328"/>
      <c r="H740" s="436"/>
      <c r="I740" s="436"/>
      <c r="J740" s="436"/>
      <c r="K740" s="436"/>
      <c r="L740" s="436"/>
      <c r="M740" s="436"/>
      <c r="N740" s="436"/>
      <c r="O740" s="436"/>
      <c r="P740" s="436"/>
      <c r="Q740" s="436"/>
      <c r="R740" s="436"/>
      <c r="S740" s="436"/>
      <c r="T740" s="436"/>
      <c r="U740" s="436"/>
      <c r="V740" s="436"/>
      <c r="W740" s="436"/>
      <c r="X740" s="436"/>
      <c r="Y740" s="436"/>
      <c r="Z740" s="436"/>
      <c r="AA740" s="436"/>
      <c r="AB740" s="436"/>
      <c r="AC740" s="436"/>
      <c r="AD740" s="436"/>
      <c r="AE740" s="436"/>
    </row>
    <row r="741" spans="1:31" ht="15.75" customHeight="1" x14ac:dyDescent="0.25">
      <c r="A741" s="436"/>
      <c r="B741" s="436"/>
      <c r="C741" s="436"/>
      <c r="D741" s="436"/>
      <c r="E741" s="436"/>
      <c r="F741" s="436"/>
      <c r="G741" s="328"/>
      <c r="H741" s="436"/>
      <c r="I741" s="436"/>
      <c r="J741" s="436"/>
      <c r="K741" s="436"/>
      <c r="L741" s="436"/>
      <c r="M741" s="436"/>
      <c r="N741" s="436"/>
      <c r="O741" s="436"/>
      <c r="P741" s="436"/>
      <c r="Q741" s="436"/>
      <c r="R741" s="436"/>
      <c r="S741" s="436"/>
      <c r="T741" s="436"/>
      <c r="U741" s="436"/>
      <c r="V741" s="436"/>
      <c r="W741" s="436"/>
      <c r="X741" s="436"/>
      <c r="Y741" s="436"/>
      <c r="Z741" s="436"/>
      <c r="AA741" s="436"/>
      <c r="AB741" s="436"/>
      <c r="AC741" s="436"/>
      <c r="AD741" s="436"/>
      <c r="AE741" s="436"/>
    </row>
    <row r="742" spans="1:31" ht="15.75" customHeight="1" x14ac:dyDescent="0.25">
      <c r="A742" s="436"/>
      <c r="B742" s="436"/>
      <c r="C742" s="436"/>
      <c r="D742" s="436"/>
      <c r="E742" s="436"/>
      <c r="F742" s="436"/>
      <c r="G742" s="328"/>
      <c r="H742" s="436"/>
      <c r="I742" s="436"/>
      <c r="J742" s="436"/>
      <c r="K742" s="436"/>
      <c r="L742" s="436"/>
      <c r="M742" s="436"/>
      <c r="N742" s="436"/>
      <c r="O742" s="436"/>
      <c r="P742" s="436"/>
      <c r="Q742" s="436"/>
      <c r="R742" s="436"/>
      <c r="S742" s="436"/>
      <c r="T742" s="436"/>
      <c r="U742" s="436"/>
      <c r="V742" s="436"/>
      <c r="W742" s="436"/>
      <c r="X742" s="436"/>
      <c r="Y742" s="436"/>
      <c r="Z742" s="436"/>
      <c r="AA742" s="436"/>
      <c r="AB742" s="436"/>
      <c r="AC742" s="436"/>
      <c r="AD742" s="436"/>
      <c r="AE742" s="436"/>
    </row>
    <row r="743" spans="1:31" ht="15.75" customHeight="1" x14ac:dyDescent="0.25">
      <c r="A743" s="436"/>
      <c r="B743" s="436"/>
      <c r="C743" s="436"/>
      <c r="D743" s="436"/>
      <c r="E743" s="436"/>
      <c r="F743" s="436"/>
      <c r="G743" s="328"/>
      <c r="H743" s="436"/>
      <c r="I743" s="436"/>
      <c r="J743" s="436"/>
      <c r="K743" s="436"/>
      <c r="L743" s="436"/>
      <c r="M743" s="436"/>
      <c r="N743" s="436"/>
      <c r="O743" s="436"/>
      <c r="P743" s="436"/>
      <c r="Q743" s="436"/>
      <c r="R743" s="436"/>
      <c r="S743" s="436"/>
      <c r="T743" s="436"/>
      <c r="U743" s="436"/>
      <c r="V743" s="436"/>
      <c r="W743" s="436"/>
      <c r="X743" s="436"/>
      <c r="Y743" s="436"/>
      <c r="Z743" s="436"/>
      <c r="AA743" s="436"/>
      <c r="AB743" s="436"/>
      <c r="AC743" s="436"/>
      <c r="AD743" s="436"/>
      <c r="AE743" s="436"/>
    </row>
    <row r="744" spans="1:31" ht="15.75" customHeight="1" x14ac:dyDescent="0.25">
      <c r="A744" s="436"/>
      <c r="B744" s="436"/>
      <c r="C744" s="436"/>
      <c r="D744" s="436"/>
      <c r="E744" s="436"/>
      <c r="F744" s="436"/>
      <c r="G744" s="328"/>
      <c r="H744" s="436"/>
      <c r="I744" s="436"/>
      <c r="J744" s="436"/>
      <c r="K744" s="436"/>
      <c r="L744" s="436"/>
      <c r="M744" s="436"/>
      <c r="N744" s="436"/>
      <c r="O744" s="436"/>
      <c r="P744" s="436"/>
      <c r="Q744" s="436"/>
      <c r="R744" s="436"/>
      <c r="S744" s="436"/>
      <c r="T744" s="436"/>
      <c r="U744" s="436"/>
      <c r="V744" s="436"/>
      <c r="W744" s="436"/>
      <c r="X744" s="436"/>
      <c r="Y744" s="436"/>
      <c r="Z744" s="436"/>
      <c r="AA744" s="436"/>
      <c r="AB744" s="436"/>
      <c r="AC744" s="436"/>
      <c r="AD744" s="436"/>
      <c r="AE744" s="436"/>
    </row>
    <row r="745" spans="1:31" ht="15.75" customHeight="1" x14ac:dyDescent="0.25">
      <c r="A745" s="436"/>
      <c r="B745" s="436"/>
      <c r="C745" s="436"/>
      <c r="D745" s="436"/>
      <c r="E745" s="436"/>
      <c r="F745" s="436"/>
      <c r="G745" s="328"/>
      <c r="H745" s="436"/>
      <c r="I745" s="436"/>
      <c r="J745" s="436"/>
      <c r="K745" s="436"/>
      <c r="L745" s="436"/>
      <c r="M745" s="436"/>
      <c r="N745" s="436"/>
      <c r="O745" s="436"/>
      <c r="P745" s="436"/>
      <c r="Q745" s="436"/>
      <c r="R745" s="436"/>
      <c r="S745" s="436"/>
      <c r="T745" s="436"/>
      <c r="U745" s="436"/>
      <c r="V745" s="436"/>
      <c r="W745" s="436"/>
      <c r="X745" s="436"/>
      <c r="Y745" s="436"/>
      <c r="Z745" s="436"/>
      <c r="AA745" s="436"/>
      <c r="AB745" s="436"/>
      <c r="AC745" s="436"/>
      <c r="AD745" s="436"/>
      <c r="AE745" s="436"/>
    </row>
    <row r="746" spans="1:31" ht="15.75" customHeight="1" x14ac:dyDescent="0.25">
      <c r="A746" s="436"/>
      <c r="B746" s="436"/>
      <c r="C746" s="436"/>
      <c r="D746" s="436"/>
      <c r="E746" s="436"/>
      <c r="F746" s="436"/>
      <c r="G746" s="328"/>
      <c r="H746" s="436"/>
      <c r="I746" s="436"/>
      <c r="J746" s="436"/>
      <c r="K746" s="436"/>
      <c r="L746" s="436"/>
      <c r="M746" s="436"/>
      <c r="N746" s="436"/>
      <c r="O746" s="436"/>
      <c r="P746" s="436"/>
      <c r="Q746" s="436"/>
      <c r="R746" s="436"/>
      <c r="S746" s="436"/>
      <c r="T746" s="436"/>
      <c r="U746" s="436"/>
      <c r="V746" s="436"/>
      <c r="W746" s="436"/>
      <c r="X746" s="436"/>
      <c r="Y746" s="436"/>
      <c r="Z746" s="436"/>
      <c r="AA746" s="436"/>
      <c r="AB746" s="436"/>
      <c r="AC746" s="436"/>
      <c r="AD746" s="436"/>
      <c r="AE746" s="436"/>
    </row>
    <row r="747" spans="1:31" ht="15.75" customHeight="1" x14ac:dyDescent="0.25">
      <c r="A747" s="436"/>
      <c r="B747" s="436"/>
      <c r="C747" s="436"/>
      <c r="D747" s="436"/>
      <c r="E747" s="436"/>
      <c r="F747" s="436"/>
      <c r="G747" s="328"/>
      <c r="H747" s="436"/>
      <c r="I747" s="436"/>
      <c r="J747" s="436"/>
      <c r="K747" s="436"/>
      <c r="L747" s="436"/>
      <c r="M747" s="436"/>
      <c r="N747" s="436"/>
      <c r="O747" s="436"/>
      <c r="P747" s="436"/>
      <c r="Q747" s="436"/>
      <c r="R747" s="436"/>
      <c r="S747" s="436"/>
      <c r="T747" s="436"/>
      <c r="U747" s="436"/>
      <c r="V747" s="436"/>
      <c r="W747" s="436"/>
      <c r="X747" s="436"/>
      <c r="Y747" s="436"/>
      <c r="Z747" s="436"/>
      <c r="AA747" s="436"/>
      <c r="AB747" s="436"/>
      <c r="AC747" s="436"/>
      <c r="AD747" s="436"/>
      <c r="AE747" s="436"/>
    </row>
    <row r="748" spans="1:31" ht="15.75" customHeight="1" x14ac:dyDescent="0.25">
      <c r="A748" s="436"/>
      <c r="B748" s="436"/>
      <c r="C748" s="436"/>
      <c r="D748" s="436"/>
      <c r="E748" s="436"/>
      <c r="F748" s="436"/>
      <c r="G748" s="328"/>
      <c r="H748" s="436"/>
      <c r="I748" s="436"/>
      <c r="J748" s="436"/>
      <c r="K748" s="436"/>
      <c r="L748" s="436"/>
      <c r="M748" s="436"/>
      <c r="N748" s="436"/>
      <c r="O748" s="436"/>
      <c r="P748" s="436"/>
      <c r="Q748" s="436"/>
      <c r="R748" s="436"/>
      <c r="S748" s="436"/>
      <c r="T748" s="436"/>
      <c r="U748" s="436"/>
      <c r="V748" s="436"/>
      <c r="W748" s="436"/>
      <c r="X748" s="436"/>
      <c r="Y748" s="436"/>
      <c r="Z748" s="436"/>
      <c r="AA748" s="436"/>
      <c r="AB748" s="436"/>
      <c r="AC748" s="436"/>
      <c r="AD748" s="436"/>
      <c r="AE748" s="436"/>
    </row>
    <row r="749" spans="1:31" ht="15.75" customHeight="1" x14ac:dyDescent="0.25">
      <c r="A749" s="436"/>
      <c r="B749" s="436"/>
      <c r="C749" s="436"/>
      <c r="D749" s="436"/>
      <c r="E749" s="436"/>
      <c r="F749" s="436"/>
      <c r="G749" s="328"/>
      <c r="H749" s="436"/>
      <c r="I749" s="436"/>
      <c r="J749" s="436"/>
      <c r="K749" s="436"/>
      <c r="L749" s="436"/>
      <c r="M749" s="436"/>
      <c r="N749" s="436"/>
      <c r="O749" s="436"/>
      <c r="P749" s="436"/>
      <c r="Q749" s="436"/>
      <c r="R749" s="436"/>
      <c r="S749" s="436"/>
      <c r="T749" s="436"/>
      <c r="U749" s="436"/>
      <c r="V749" s="436"/>
      <c r="W749" s="436"/>
      <c r="X749" s="436"/>
      <c r="Y749" s="436"/>
      <c r="Z749" s="436"/>
      <c r="AA749" s="436"/>
      <c r="AB749" s="436"/>
      <c r="AC749" s="436"/>
      <c r="AD749" s="436"/>
      <c r="AE749" s="436"/>
    </row>
    <row r="750" spans="1:31" ht="15.75" customHeight="1" x14ac:dyDescent="0.25">
      <c r="A750" s="436"/>
      <c r="B750" s="436"/>
      <c r="C750" s="436"/>
      <c r="D750" s="436"/>
      <c r="E750" s="436"/>
      <c r="F750" s="436"/>
      <c r="G750" s="328"/>
      <c r="H750" s="436"/>
      <c r="I750" s="436"/>
      <c r="J750" s="436"/>
      <c r="K750" s="436"/>
      <c r="L750" s="436"/>
      <c r="M750" s="436"/>
      <c r="N750" s="436"/>
      <c r="O750" s="436"/>
      <c r="P750" s="436"/>
      <c r="Q750" s="436"/>
      <c r="R750" s="436"/>
      <c r="S750" s="436"/>
      <c r="T750" s="436"/>
      <c r="U750" s="436"/>
      <c r="V750" s="436"/>
      <c r="W750" s="436"/>
      <c r="X750" s="436"/>
      <c r="Y750" s="436"/>
      <c r="Z750" s="436"/>
      <c r="AA750" s="436"/>
      <c r="AB750" s="436"/>
      <c r="AC750" s="436"/>
      <c r="AD750" s="436"/>
      <c r="AE750" s="436"/>
    </row>
    <row r="751" spans="1:31" ht="15.75" customHeight="1" x14ac:dyDescent="0.25">
      <c r="A751" s="436"/>
      <c r="B751" s="436"/>
      <c r="C751" s="436"/>
      <c r="D751" s="436"/>
      <c r="E751" s="436"/>
      <c r="F751" s="436"/>
      <c r="G751" s="328"/>
      <c r="H751" s="436"/>
      <c r="I751" s="436"/>
      <c r="J751" s="436"/>
      <c r="K751" s="436"/>
      <c r="L751" s="436"/>
      <c r="M751" s="436"/>
      <c r="N751" s="436"/>
      <c r="O751" s="436"/>
      <c r="P751" s="436"/>
      <c r="Q751" s="436"/>
      <c r="R751" s="436"/>
      <c r="S751" s="436"/>
      <c r="T751" s="436"/>
      <c r="U751" s="436"/>
      <c r="V751" s="436"/>
      <c r="W751" s="436"/>
      <c r="X751" s="436"/>
      <c r="Y751" s="436"/>
      <c r="Z751" s="436"/>
      <c r="AA751" s="436"/>
      <c r="AB751" s="436"/>
      <c r="AC751" s="436"/>
      <c r="AD751" s="436"/>
      <c r="AE751" s="436"/>
    </row>
    <row r="752" spans="1:31" ht="15.75" customHeight="1" x14ac:dyDescent="0.25">
      <c r="A752" s="436"/>
      <c r="B752" s="436"/>
      <c r="C752" s="436"/>
      <c r="D752" s="436"/>
      <c r="E752" s="436"/>
      <c r="F752" s="436"/>
      <c r="G752" s="328"/>
      <c r="H752" s="436"/>
      <c r="I752" s="436"/>
      <c r="J752" s="436"/>
      <c r="K752" s="436"/>
      <c r="L752" s="436"/>
      <c r="M752" s="436"/>
      <c r="N752" s="436"/>
      <c r="O752" s="436"/>
      <c r="P752" s="436"/>
      <c r="Q752" s="436"/>
      <c r="R752" s="436"/>
      <c r="S752" s="436"/>
      <c r="T752" s="436"/>
      <c r="U752" s="436"/>
      <c r="V752" s="436"/>
      <c r="W752" s="436"/>
      <c r="X752" s="436"/>
      <c r="Y752" s="436"/>
      <c r="Z752" s="436"/>
      <c r="AA752" s="436"/>
      <c r="AB752" s="436"/>
      <c r="AC752" s="436"/>
      <c r="AD752" s="436"/>
      <c r="AE752" s="436"/>
    </row>
    <row r="753" spans="1:31" ht="15.75" customHeight="1" x14ac:dyDescent="0.25">
      <c r="A753" s="436"/>
      <c r="B753" s="436"/>
      <c r="C753" s="436"/>
      <c r="D753" s="436"/>
      <c r="E753" s="436"/>
      <c r="F753" s="436"/>
      <c r="G753" s="328"/>
      <c r="H753" s="436"/>
      <c r="I753" s="436"/>
      <c r="J753" s="436"/>
      <c r="K753" s="436"/>
      <c r="L753" s="436"/>
      <c r="M753" s="436"/>
      <c r="N753" s="436"/>
      <c r="O753" s="436"/>
      <c r="P753" s="436"/>
      <c r="Q753" s="436"/>
      <c r="R753" s="436"/>
      <c r="S753" s="436"/>
      <c r="T753" s="436"/>
      <c r="U753" s="436"/>
      <c r="V753" s="436"/>
      <c r="W753" s="436"/>
      <c r="X753" s="436"/>
      <c r="Y753" s="436"/>
      <c r="Z753" s="436"/>
      <c r="AA753" s="436"/>
      <c r="AB753" s="436"/>
      <c r="AC753" s="436"/>
      <c r="AD753" s="436"/>
      <c r="AE753" s="436"/>
    </row>
    <row r="754" spans="1:31" ht="15.75" customHeight="1" x14ac:dyDescent="0.25">
      <c r="A754" s="436"/>
      <c r="B754" s="436"/>
      <c r="C754" s="436"/>
      <c r="D754" s="436"/>
      <c r="E754" s="436"/>
      <c r="F754" s="436"/>
      <c r="G754" s="328"/>
      <c r="H754" s="436"/>
      <c r="I754" s="436"/>
      <c r="J754" s="436"/>
      <c r="K754" s="436"/>
      <c r="L754" s="436"/>
      <c r="M754" s="436"/>
      <c r="N754" s="436"/>
      <c r="O754" s="436"/>
      <c r="P754" s="436"/>
      <c r="Q754" s="436"/>
      <c r="R754" s="436"/>
      <c r="S754" s="436"/>
      <c r="T754" s="436"/>
      <c r="U754" s="436"/>
      <c r="V754" s="436"/>
      <c r="W754" s="436"/>
      <c r="X754" s="436"/>
      <c r="Y754" s="436"/>
      <c r="Z754" s="436"/>
      <c r="AA754" s="436"/>
      <c r="AB754" s="436"/>
      <c r="AC754" s="436"/>
      <c r="AD754" s="436"/>
      <c r="AE754" s="436"/>
    </row>
    <row r="755" spans="1:31" ht="15.75" customHeight="1" x14ac:dyDescent="0.25">
      <c r="A755" s="436"/>
      <c r="B755" s="436"/>
      <c r="C755" s="436"/>
      <c r="D755" s="436"/>
      <c r="E755" s="436"/>
      <c r="F755" s="436"/>
      <c r="G755" s="328"/>
      <c r="H755" s="436"/>
      <c r="I755" s="436"/>
      <c r="J755" s="436"/>
      <c r="K755" s="436"/>
      <c r="L755" s="436"/>
      <c r="M755" s="436"/>
      <c r="N755" s="436"/>
      <c r="O755" s="436"/>
      <c r="P755" s="436"/>
      <c r="Q755" s="436"/>
      <c r="R755" s="436"/>
      <c r="S755" s="436"/>
      <c r="T755" s="436"/>
      <c r="U755" s="436"/>
      <c r="V755" s="436"/>
      <c r="W755" s="436"/>
      <c r="X755" s="436"/>
      <c r="Y755" s="436"/>
      <c r="Z755" s="436"/>
      <c r="AA755" s="436"/>
      <c r="AB755" s="436"/>
      <c r="AC755" s="436"/>
      <c r="AD755" s="436"/>
      <c r="AE755" s="436"/>
    </row>
    <row r="756" spans="1:31" ht="15.75" customHeight="1" x14ac:dyDescent="0.25">
      <c r="A756" s="436"/>
      <c r="B756" s="436"/>
      <c r="C756" s="436"/>
      <c r="D756" s="436"/>
      <c r="E756" s="436"/>
      <c r="F756" s="436"/>
      <c r="G756" s="328"/>
      <c r="H756" s="436"/>
      <c r="I756" s="436"/>
      <c r="J756" s="436"/>
      <c r="K756" s="436"/>
      <c r="L756" s="436"/>
      <c r="M756" s="436"/>
      <c r="N756" s="436"/>
      <c r="O756" s="436"/>
      <c r="P756" s="436"/>
      <c r="Q756" s="436"/>
      <c r="R756" s="436"/>
      <c r="S756" s="436"/>
      <c r="T756" s="436"/>
      <c r="U756" s="436"/>
      <c r="V756" s="436"/>
      <c r="W756" s="436"/>
      <c r="X756" s="436"/>
      <c r="Y756" s="436"/>
      <c r="Z756" s="436"/>
      <c r="AA756" s="436"/>
      <c r="AB756" s="436"/>
      <c r="AC756" s="436"/>
      <c r="AD756" s="436"/>
      <c r="AE756" s="436"/>
    </row>
    <row r="757" spans="1:31" ht="15.75" customHeight="1" x14ac:dyDescent="0.25">
      <c r="A757" s="436"/>
      <c r="B757" s="436"/>
      <c r="C757" s="436"/>
      <c r="D757" s="436"/>
      <c r="E757" s="436"/>
      <c r="F757" s="436"/>
      <c r="G757" s="328"/>
      <c r="H757" s="436"/>
      <c r="I757" s="436"/>
      <c r="J757" s="436"/>
      <c r="K757" s="436"/>
      <c r="L757" s="436"/>
      <c r="M757" s="436"/>
      <c r="N757" s="436"/>
      <c r="O757" s="436"/>
      <c r="P757" s="436"/>
      <c r="Q757" s="436"/>
      <c r="R757" s="436"/>
      <c r="S757" s="436"/>
      <c r="T757" s="436"/>
      <c r="U757" s="436"/>
      <c r="V757" s="436"/>
      <c r="W757" s="436"/>
      <c r="X757" s="436"/>
      <c r="Y757" s="436"/>
      <c r="Z757" s="436"/>
      <c r="AA757" s="436"/>
      <c r="AB757" s="436"/>
      <c r="AC757" s="436"/>
      <c r="AD757" s="436"/>
      <c r="AE757" s="436"/>
    </row>
    <row r="758" spans="1:31" ht="15.75" customHeight="1" x14ac:dyDescent="0.25">
      <c r="A758" s="436"/>
      <c r="B758" s="436"/>
      <c r="C758" s="436"/>
      <c r="D758" s="436"/>
      <c r="E758" s="436"/>
      <c r="F758" s="436"/>
      <c r="G758" s="328"/>
      <c r="H758" s="436"/>
      <c r="I758" s="436"/>
      <c r="J758" s="436"/>
      <c r="K758" s="436"/>
      <c r="L758" s="436"/>
      <c r="M758" s="436"/>
      <c r="N758" s="436"/>
      <c r="O758" s="436"/>
      <c r="P758" s="436"/>
      <c r="Q758" s="436"/>
      <c r="R758" s="436"/>
      <c r="S758" s="436"/>
      <c r="T758" s="436"/>
      <c r="U758" s="436"/>
      <c r="V758" s="436"/>
      <c r="W758" s="436"/>
      <c r="X758" s="436"/>
      <c r="Y758" s="436"/>
      <c r="Z758" s="436"/>
      <c r="AA758" s="436"/>
      <c r="AB758" s="436"/>
      <c r="AC758" s="436"/>
      <c r="AD758" s="436"/>
      <c r="AE758" s="436"/>
    </row>
    <row r="759" spans="1:31" ht="15.75" customHeight="1" x14ac:dyDescent="0.25">
      <c r="A759" s="436"/>
      <c r="B759" s="436"/>
      <c r="C759" s="436"/>
      <c r="D759" s="436"/>
      <c r="E759" s="436"/>
      <c r="F759" s="436"/>
      <c r="G759" s="328"/>
      <c r="H759" s="436"/>
      <c r="I759" s="436"/>
      <c r="J759" s="436"/>
      <c r="K759" s="436"/>
      <c r="L759" s="436"/>
      <c r="M759" s="436"/>
      <c r="N759" s="436"/>
      <c r="O759" s="436"/>
      <c r="P759" s="436"/>
      <c r="Q759" s="436"/>
      <c r="R759" s="436"/>
      <c r="S759" s="436"/>
      <c r="T759" s="436"/>
      <c r="U759" s="436"/>
      <c r="V759" s="436"/>
      <c r="W759" s="436"/>
      <c r="X759" s="436"/>
      <c r="Y759" s="436"/>
      <c r="Z759" s="436"/>
      <c r="AA759" s="436"/>
      <c r="AB759" s="436"/>
      <c r="AC759" s="436"/>
      <c r="AD759" s="436"/>
      <c r="AE759" s="436"/>
    </row>
    <row r="760" spans="1:31" ht="15.75" customHeight="1" x14ac:dyDescent="0.25">
      <c r="A760" s="436"/>
      <c r="B760" s="436"/>
      <c r="C760" s="436"/>
      <c r="D760" s="436"/>
      <c r="E760" s="436"/>
      <c r="F760" s="436"/>
      <c r="G760" s="328"/>
      <c r="H760" s="436"/>
      <c r="I760" s="436"/>
      <c r="J760" s="436"/>
      <c r="K760" s="436"/>
      <c r="L760" s="436"/>
      <c r="M760" s="436"/>
      <c r="N760" s="436"/>
      <c r="O760" s="436"/>
      <c r="P760" s="436"/>
      <c r="Q760" s="436"/>
      <c r="R760" s="436"/>
      <c r="S760" s="436"/>
      <c r="T760" s="436"/>
      <c r="U760" s="436"/>
      <c r="V760" s="436"/>
      <c r="W760" s="436"/>
      <c r="X760" s="436"/>
      <c r="Y760" s="436"/>
      <c r="Z760" s="436"/>
      <c r="AA760" s="436"/>
      <c r="AB760" s="436"/>
      <c r="AC760" s="436"/>
      <c r="AD760" s="436"/>
      <c r="AE760" s="436"/>
    </row>
    <row r="761" spans="1:31" ht="15.75" customHeight="1" x14ac:dyDescent="0.25">
      <c r="A761" s="436"/>
      <c r="B761" s="436"/>
      <c r="C761" s="436"/>
      <c r="D761" s="436"/>
      <c r="E761" s="436"/>
      <c r="F761" s="436"/>
      <c r="G761" s="328"/>
      <c r="H761" s="436"/>
      <c r="I761" s="436"/>
      <c r="J761" s="436"/>
      <c r="K761" s="436"/>
      <c r="L761" s="436"/>
      <c r="M761" s="436"/>
      <c r="N761" s="436"/>
      <c r="O761" s="436"/>
      <c r="P761" s="436"/>
      <c r="Q761" s="436"/>
      <c r="R761" s="436"/>
      <c r="S761" s="436"/>
      <c r="T761" s="436"/>
      <c r="U761" s="436"/>
      <c r="V761" s="436"/>
      <c r="W761" s="436"/>
      <c r="X761" s="436"/>
      <c r="Y761" s="436"/>
      <c r="Z761" s="436"/>
      <c r="AA761" s="436"/>
      <c r="AB761" s="436"/>
      <c r="AC761" s="436"/>
      <c r="AD761" s="436"/>
      <c r="AE761" s="436"/>
    </row>
    <row r="762" spans="1:31" ht="15.75" customHeight="1" x14ac:dyDescent="0.25">
      <c r="A762" s="436"/>
      <c r="B762" s="436"/>
      <c r="C762" s="436"/>
      <c r="D762" s="436"/>
      <c r="E762" s="436"/>
      <c r="F762" s="436"/>
      <c r="G762" s="328"/>
      <c r="H762" s="436"/>
      <c r="I762" s="436"/>
      <c r="J762" s="436"/>
      <c r="K762" s="436"/>
      <c r="L762" s="436"/>
      <c r="M762" s="436"/>
      <c r="N762" s="436"/>
      <c r="O762" s="436"/>
      <c r="P762" s="436"/>
      <c r="Q762" s="436"/>
      <c r="R762" s="436"/>
      <c r="S762" s="436"/>
      <c r="T762" s="436"/>
      <c r="U762" s="436"/>
      <c r="V762" s="436"/>
      <c r="W762" s="436"/>
      <c r="X762" s="436"/>
      <c r="Y762" s="436"/>
      <c r="Z762" s="436"/>
      <c r="AA762" s="436"/>
      <c r="AB762" s="436"/>
      <c r="AC762" s="436"/>
      <c r="AD762" s="436"/>
      <c r="AE762" s="436"/>
    </row>
    <row r="763" spans="1:31" ht="15.75" customHeight="1" x14ac:dyDescent="0.25">
      <c r="A763" s="436"/>
      <c r="B763" s="436"/>
      <c r="C763" s="436"/>
      <c r="D763" s="436"/>
      <c r="E763" s="436"/>
      <c r="F763" s="436"/>
      <c r="G763" s="328"/>
      <c r="H763" s="436"/>
      <c r="I763" s="436"/>
      <c r="J763" s="436"/>
      <c r="K763" s="436"/>
      <c r="L763" s="436"/>
      <c r="M763" s="436"/>
      <c r="N763" s="436"/>
      <c r="O763" s="436"/>
      <c r="P763" s="436"/>
      <c r="Q763" s="436"/>
      <c r="R763" s="436"/>
      <c r="S763" s="436"/>
      <c r="T763" s="436"/>
      <c r="U763" s="436"/>
      <c r="V763" s="436"/>
      <c r="W763" s="436"/>
      <c r="X763" s="436"/>
      <c r="Y763" s="436"/>
      <c r="Z763" s="436"/>
      <c r="AA763" s="436"/>
      <c r="AB763" s="436"/>
      <c r="AC763" s="436"/>
      <c r="AD763" s="436"/>
      <c r="AE763" s="436"/>
    </row>
    <row r="764" spans="1:31" ht="15.75" customHeight="1" x14ac:dyDescent="0.25">
      <c r="A764" s="436"/>
      <c r="B764" s="436"/>
      <c r="C764" s="436"/>
      <c r="D764" s="436"/>
      <c r="E764" s="436"/>
      <c r="F764" s="436"/>
      <c r="G764" s="328"/>
      <c r="H764" s="436"/>
      <c r="I764" s="436"/>
      <c r="J764" s="436"/>
      <c r="K764" s="436"/>
      <c r="L764" s="436"/>
      <c r="M764" s="436"/>
      <c r="N764" s="436"/>
      <c r="O764" s="436"/>
      <c r="P764" s="436"/>
      <c r="Q764" s="436"/>
      <c r="R764" s="436"/>
      <c r="S764" s="436"/>
      <c r="T764" s="436"/>
      <c r="U764" s="436"/>
      <c r="V764" s="436"/>
      <c r="W764" s="436"/>
      <c r="X764" s="436"/>
      <c r="Y764" s="436"/>
      <c r="Z764" s="436"/>
      <c r="AA764" s="436"/>
      <c r="AB764" s="436"/>
      <c r="AC764" s="436"/>
      <c r="AD764" s="436"/>
      <c r="AE764" s="436"/>
    </row>
    <row r="765" spans="1:31" ht="15.75" customHeight="1" x14ac:dyDescent="0.25">
      <c r="A765" s="436"/>
      <c r="B765" s="436"/>
      <c r="C765" s="436"/>
      <c r="D765" s="436"/>
      <c r="E765" s="436"/>
      <c r="F765" s="436"/>
      <c r="G765" s="328"/>
      <c r="H765" s="436"/>
      <c r="I765" s="436"/>
      <c r="J765" s="436"/>
      <c r="K765" s="436"/>
      <c r="L765" s="436"/>
      <c r="M765" s="436"/>
      <c r="N765" s="436"/>
      <c r="O765" s="436"/>
      <c r="P765" s="436"/>
      <c r="Q765" s="436"/>
      <c r="R765" s="436"/>
      <c r="S765" s="436"/>
      <c r="T765" s="436"/>
      <c r="U765" s="436"/>
      <c r="V765" s="436"/>
      <c r="W765" s="436"/>
      <c r="X765" s="436"/>
      <c r="Y765" s="436"/>
      <c r="Z765" s="436"/>
      <c r="AA765" s="436"/>
      <c r="AB765" s="436"/>
      <c r="AC765" s="436"/>
      <c r="AD765" s="436"/>
      <c r="AE765" s="436"/>
    </row>
    <row r="766" spans="1:31" ht="15.75" customHeight="1" x14ac:dyDescent="0.25">
      <c r="A766" s="436"/>
      <c r="B766" s="436"/>
      <c r="C766" s="436"/>
      <c r="D766" s="436"/>
      <c r="E766" s="436"/>
      <c r="F766" s="436"/>
      <c r="G766" s="328"/>
      <c r="H766" s="436"/>
      <c r="I766" s="436"/>
      <c r="J766" s="436"/>
      <c r="K766" s="436"/>
      <c r="L766" s="436"/>
      <c r="M766" s="436"/>
      <c r="N766" s="436"/>
      <c r="O766" s="436"/>
      <c r="P766" s="436"/>
      <c r="Q766" s="436"/>
      <c r="R766" s="436"/>
      <c r="S766" s="436"/>
      <c r="T766" s="436"/>
      <c r="U766" s="436"/>
      <c r="V766" s="436"/>
      <c r="W766" s="436"/>
      <c r="X766" s="436"/>
      <c r="Y766" s="436"/>
      <c r="Z766" s="436"/>
      <c r="AA766" s="436"/>
      <c r="AB766" s="436"/>
      <c r="AC766" s="436"/>
      <c r="AD766" s="436"/>
      <c r="AE766" s="436"/>
    </row>
    <row r="767" spans="1:31" ht="15.75" customHeight="1" x14ac:dyDescent="0.25">
      <c r="A767" s="436"/>
      <c r="B767" s="436"/>
      <c r="C767" s="436"/>
      <c r="D767" s="436"/>
      <c r="E767" s="436"/>
      <c r="F767" s="436"/>
      <c r="G767" s="328"/>
      <c r="H767" s="436"/>
      <c r="I767" s="436"/>
      <c r="J767" s="436"/>
      <c r="K767" s="436"/>
      <c r="L767" s="436"/>
      <c r="M767" s="436"/>
      <c r="N767" s="436"/>
      <c r="O767" s="436"/>
      <c r="P767" s="436"/>
      <c r="Q767" s="436"/>
      <c r="R767" s="436"/>
      <c r="S767" s="436"/>
      <c r="T767" s="436"/>
      <c r="U767" s="436"/>
      <c r="V767" s="436"/>
      <c r="W767" s="436"/>
      <c r="X767" s="436"/>
      <c r="Y767" s="436"/>
      <c r="Z767" s="436"/>
      <c r="AA767" s="436"/>
      <c r="AB767" s="436"/>
      <c r="AC767" s="436"/>
      <c r="AD767" s="436"/>
      <c r="AE767" s="436"/>
    </row>
    <row r="768" spans="1:31" ht="15.75" customHeight="1" x14ac:dyDescent="0.25">
      <c r="A768" s="436"/>
      <c r="B768" s="436"/>
      <c r="C768" s="436"/>
      <c r="D768" s="436"/>
      <c r="E768" s="436"/>
      <c r="F768" s="436"/>
      <c r="G768" s="328"/>
      <c r="H768" s="436"/>
      <c r="I768" s="436"/>
      <c r="J768" s="436"/>
      <c r="K768" s="436"/>
      <c r="L768" s="436"/>
      <c r="M768" s="436"/>
      <c r="N768" s="436"/>
      <c r="O768" s="436"/>
      <c r="P768" s="436"/>
      <c r="Q768" s="436"/>
      <c r="R768" s="436"/>
      <c r="S768" s="436"/>
      <c r="T768" s="436"/>
      <c r="U768" s="436"/>
      <c r="V768" s="436"/>
      <c r="W768" s="436"/>
      <c r="X768" s="436"/>
      <c r="Y768" s="436"/>
      <c r="Z768" s="436"/>
      <c r="AA768" s="436"/>
      <c r="AB768" s="436"/>
      <c r="AC768" s="436"/>
      <c r="AD768" s="436"/>
      <c r="AE768" s="436"/>
    </row>
    <row r="769" spans="1:31" ht="15.75" customHeight="1" x14ac:dyDescent="0.25">
      <c r="A769" s="436"/>
      <c r="B769" s="436"/>
      <c r="C769" s="436"/>
      <c r="D769" s="436"/>
      <c r="E769" s="436"/>
      <c r="F769" s="436"/>
      <c r="G769" s="328"/>
      <c r="H769" s="436"/>
      <c r="I769" s="436"/>
      <c r="J769" s="436"/>
      <c r="K769" s="436"/>
      <c r="L769" s="436"/>
      <c r="M769" s="436"/>
      <c r="N769" s="436"/>
      <c r="O769" s="436"/>
      <c r="P769" s="436"/>
      <c r="Q769" s="436"/>
      <c r="R769" s="436"/>
      <c r="S769" s="436"/>
      <c r="T769" s="436"/>
      <c r="U769" s="436"/>
      <c r="V769" s="436"/>
      <c r="W769" s="436"/>
      <c r="X769" s="436"/>
      <c r="Y769" s="436"/>
      <c r="Z769" s="436"/>
      <c r="AA769" s="436"/>
      <c r="AB769" s="436"/>
      <c r="AC769" s="436"/>
      <c r="AD769" s="436"/>
      <c r="AE769" s="436"/>
    </row>
    <row r="770" spans="1:31" ht="15.75" customHeight="1" x14ac:dyDescent="0.25">
      <c r="A770" s="436"/>
      <c r="B770" s="436"/>
      <c r="C770" s="436"/>
      <c r="D770" s="436"/>
      <c r="E770" s="436"/>
      <c r="F770" s="436"/>
      <c r="G770" s="328"/>
      <c r="H770" s="436"/>
      <c r="I770" s="436"/>
      <c r="J770" s="436"/>
      <c r="K770" s="436"/>
      <c r="L770" s="436"/>
      <c r="M770" s="436"/>
      <c r="N770" s="436"/>
      <c r="O770" s="436"/>
      <c r="P770" s="436"/>
      <c r="Q770" s="436"/>
      <c r="R770" s="436"/>
      <c r="S770" s="436"/>
      <c r="T770" s="436"/>
      <c r="U770" s="436"/>
      <c r="V770" s="436"/>
      <c r="W770" s="436"/>
      <c r="X770" s="436"/>
      <c r="Y770" s="436"/>
      <c r="Z770" s="436"/>
      <c r="AA770" s="436"/>
      <c r="AB770" s="436"/>
      <c r="AC770" s="436"/>
      <c r="AD770" s="436"/>
      <c r="AE770" s="436"/>
    </row>
    <row r="771" spans="1:31" ht="15.75" customHeight="1" x14ac:dyDescent="0.25">
      <c r="A771" s="436"/>
      <c r="B771" s="436"/>
      <c r="C771" s="436"/>
      <c r="D771" s="436"/>
      <c r="E771" s="436"/>
      <c r="F771" s="436"/>
      <c r="G771" s="328"/>
      <c r="H771" s="436"/>
      <c r="I771" s="436"/>
      <c r="J771" s="436"/>
      <c r="K771" s="436"/>
      <c r="L771" s="436"/>
      <c r="M771" s="436"/>
      <c r="N771" s="436"/>
      <c r="O771" s="436"/>
      <c r="P771" s="436"/>
      <c r="Q771" s="436"/>
      <c r="R771" s="436"/>
      <c r="S771" s="436"/>
      <c r="T771" s="436"/>
      <c r="U771" s="436"/>
      <c r="V771" s="436"/>
      <c r="W771" s="436"/>
      <c r="X771" s="436"/>
      <c r="Y771" s="436"/>
      <c r="Z771" s="436"/>
      <c r="AA771" s="436"/>
      <c r="AB771" s="436"/>
      <c r="AC771" s="436"/>
      <c r="AD771" s="436"/>
      <c r="AE771" s="436"/>
    </row>
    <row r="772" spans="1:31" ht="15.75" customHeight="1" x14ac:dyDescent="0.25">
      <c r="A772" s="436"/>
      <c r="B772" s="436"/>
      <c r="C772" s="436"/>
      <c r="D772" s="436"/>
      <c r="E772" s="436"/>
      <c r="F772" s="436"/>
      <c r="G772" s="328"/>
      <c r="H772" s="436"/>
      <c r="I772" s="436"/>
      <c r="J772" s="436"/>
      <c r="K772" s="436"/>
      <c r="L772" s="436"/>
      <c r="M772" s="436"/>
      <c r="N772" s="436"/>
      <c r="O772" s="436"/>
      <c r="P772" s="436"/>
      <c r="Q772" s="436"/>
      <c r="R772" s="436"/>
      <c r="S772" s="436"/>
      <c r="T772" s="436"/>
      <c r="U772" s="436"/>
      <c r="V772" s="436"/>
      <c r="W772" s="436"/>
      <c r="X772" s="436"/>
      <c r="Y772" s="436"/>
      <c r="Z772" s="436"/>
      <c r="AA772" s="436"/>
      <c r="AB772" s="436"/>
      <c r="AC772" s="436"/>
      <c r="AD772" s="436"/>
      <c r="AE772" s="436"/>
    </row>
    <row r="773" spans="1:31" ht="15.75" customHeight="1" x14ac:dyDescent="0.25">
      <c r="A773" s="436"/>
      <c r="B773" s="436"/>
      <c r="C773" s="436"/>
      <c r="D773" s="436"/>
      <c r="E773" s="436"/>
      <c r="F773" s="436"/>
      <c r="G773" s="328"/>
      <c r="H773" s="436"/>
      <c r="I773" s="436"/>
      <c r="J773" s="436"/>
      <c r="K773" s="436"/>
      <c r="L773" s="436"/>
      <c r="M773" s="436"/>
      <c r="N773" s="436"/>
      <c r="O773" s="436"/>
      <c r="P773" s="436"/>
      <c r="Q773" s="436"/>
      <c r="R773" s="436"/>
      <c r="S773" s="436"/>
      <c r="T773" s="436"/>
      <c r="U773" s="436"/>
      <c r="V773" s="436"/>
      <c r="W773" s="436"/>
      <c r="X773" s="436"/>
      <c r="Y773" s="436"/>
      <c r="Z773" s="436"/>
      <c r="AA773" s="436"/>
      <c r="AB773" s="436"/>
      <c r="AC773" s="436"/>
      <c r="AD773" s="436"/>
      <c r="AE773" s="436"/>
    </row>
    <row r="774" spans="1:31" ht="15.75" customHeight="1" x14ac:dyDescent="0.25">
      <c r="A774" s="436"/>
      <c r="B774" s="436"/>
      <c r="C774" s="436"/>
      <c r="D774" s="436"/>
      <c r="E774" s="436"/>
      <c r="F774" s="436"/>
      <c r="G774" s="328"/>
      <c r="H774" s="436"/>
      <c r="I774" s="436"/>
      <c r="J774" s="436"/>
      <c r="K774" s="436"/>
      <c r="L774" s="436"/>
      <c r="M774" s="436"/>
      <c r="N774" s="436"/>
      <c r="O774" s="436"/>
      <c r="P774" s="436"/>
      <c r="Q774" s="436"/>
      <c r="R774" s="436"/>
      <c r="S774" s="436"/>
      <c r="T774" s="436"/>
      <c r="U774" s="436"/>
      <c r="V774" s="436"/>
      <c r="W774" s="436"/>
      <c r="X774" s="436"/>
      <c r="Y774" s="436"/>
      <c r="Z774" s="436"/>
      <c r="AA774" s="436"/>
      <c r="AB774" s="436"/>
      <c r="AC774" s="436"/>
      <c r="AD774" s="436"/>
      <c r="AE774" s="436"/>
    </row>
    <row r="775" spans="1:31" ht="15.75" customHeight="1" x14ac:dyDescent="0.25">
      <c r="A775" s="436"/>
      <c r="B775" s="436"/>
      <c r="C775" s="436"/>
      <c r="D775" s="436"/>
      <c r="E775" s="436"/>
      <c r="F775" s="436"/>
      <c r="G775" s="328"/>
      <c r="H775" s="436"/>
      <c r="I775" s="436"/>
      <c r="J775" s="436"/>
      <c r="K775" s="436"/>
      <c r="L775" s="436"/>
      <c r="M775" s="436"/>
      <c r="N775" s="436"/>
      <c r="O775" s="436"/>
      <c r="P775" s="436"/>
      <c r="Q775" s="436"/>
      <c r="R775" s="436"/>
      <c r="S775" s="436"/>
      <c r="T775" s="436"/>
      <c r="U775" s="436"/>
      <c r="V775" s="436"/>
      <c r="W775" s="436"/>
      <c r="X775" s="436"/>
      <c r="Y775" s="436"/>
      <c r="Z775" s="436"/>
      <c r="AA775" s="436"/>
      <c r="AB775" s="436"/>
      <c r="AC775" s="436"/>
      <c r="AD775" s="436"/>
      <c r="AE775" s="436"/>
    </row>
    <row r="776" spans="1:31" ht="15.75" customHeight="1" x14ac:dyDescent="0.25">
      <c r="A776" s="436"/>
      <c r="B776" s="436"/>
      <c r="C776" s="436"/>
      <c r="D776" s="436"/>
      <c r="E776" s="436"/>
      <c r="F776" s="436"/>
      <c r="G776" s="328"/>
      <c r="H776" s="436"/>
      <c r="I776" s="436"/>
      <c r="J776" s="436"/>
      <c r="K776" s="436"/>
      <c r="L776" s="436"/>
      <c r="M776" s="436"/>
      <c r="N776" s="436"/>
      <c r="O776" s="436"/>
      <c r="P776" s="436"/>
      <c r="Q776" s="436"/>
      <c r="R776" s="436"/>
      <c r="S776" s="436"/>
      <c r="T776" s="436"/>
      <c r="U776" s="436"/>
      <c r="V776" s="436"/>
      <c r="W776" s="436"/>
      <c r="X776" s="436"/>
      <c r="Y776" s="436"/>
      <c r="Z776" s="436"/>
      <c r="AA776" s="436"/>
      <c r="AB776" s="436"/>
      <c r="AC776" s="436"/>
      <c r="AD776" s="436"/>
      <c r="AE776" s="436"/>
    </row>
    <row r="777" spans="1:31" ht="15.75" customHeight="1" x14ac:dyDescent="0.25">
      <c r="A777" s="436"/>
      <c r="B777" s="436"/>
      <c r="C777" s="436"/>
      <c r="D777" s="436"/>
      <c r="E777" s="436"/>
      <c r="F777" s="436"/>
      <c r="G777" s="328"/>
      <c r="H777" s="436"/>
      <c r="I777" s="436"/>
      <c r="J777" s="436"/>
      <c r="K777" s="436"/>
      <c r="L777" s="436"/>
      <c r="M777" s="436"/>
      <c r="N777" s="436"/>
      <c r="O777" s="436"/>
      <c r="P777" s="436"/>
      <c r="Q777" s="436"/>
      <c r="R777" s="436"/>
      <c r="S777" s="436"/>
      <c r="T777" s="436"/>
      <c r="U777" s="436"/>
      <c r="V777" s="436"/>
      <c r="W777" s="436"/>
      <c r="X777" s="436"/>
      <c r="Y777" s="436"/>
      <c r="Z777" s="436"/>
      <c r="AA777" s="436"/>
      <c r="AB777" s="436"/>
      <c r="AC777" s="436"/>
      <c r="AD777" s="436"/>
      <c r="AE777" s="436"/>
    </row>
    <row r="778" spans="1:31" ht="15.75" customHeight="1" x14ac:dyDescent="0.25">
      <c r="A778" s="436"/>
      <c r="B778" s="436"/>
      <c r="C778" s="436"/>
      <c r="D778" s="436"/>
      <c r="E778" s="436"/>
      <c r="F778" s="436"/>
      <c r="G778" s="328"/>
      <c r="H778" s="436"/>
      <c r="I778" s="436"/>
      <c r="J778" s="436"/>
      <c r="K778" s="436"/>
      <c r="L778" s="436"/>
      <c r="M778" s="436"/>
      <c r="N778" s="436"/>
      <c r="O778" s="436"/>
      <c r="P778" s="436"/>
      <c r="Q778" s="436"/>
      <c r="R778" s="436"/>
      <c r="S778" s="436"/>
      <c r="T778" s="436"/>
      <c r="U778" s="436"/>
      <c r="V778" s="436"/>
      <c r="W778" s="436"/>
      <c r="X778" s="436"/>
      <c r="Y778" s="436"/>
      <c r="Z778" s="436"/>
      <c r="AA778" s="436"/>
      <c r="AB778" s="436"/>
      <c r="AC778" s="436"/>
      <c r="AD778" s="436"/>
      <c r="AE778" s="436"/>
    </row>
    <row r="779" spans="1:31" ht="15.75" customHeight="1" x14ac:dyDescent="0.25">
      <c r="A779" s="436"/>
      <c r="B779" s="436"/>
      <c r="C779" s="436"/>
      <c r="D779" s="436"/>
      <c r="E779" s="436"/>
      <c r="F779" s="436"/>
      <c r="G779" s="328"/>
      <c r="H779" s="436"/>
      <c r="I779" s="436"/>
      <c r="J779" s="436"/>
      <c r="K779" s="436"/>
      <c r="L779" s="436"/>
      <c r="M779" s="436"/>
      <c r="N779" s="436"/>
      <c r="O779" s="436"/>
      <c r="P779" s="436"/>
      <c r="Q779" s="436"/>
      <c r="R779" s="436"/>
      <c r="S779" s="436"/>
      <c r="T779" s="436"/>
      <c r="U779" s="436"/>
      <c r="V779" s="436"/>
      <c r="W779" s="436"/>
      <c r="X779" s="436"/>
      <c r="Y779" s="436"/>
      <c r="Z779" s="436"/>
      <c r="AA779" s="436"/>
      <c r="AB779" s="436"/>
      <c r="AC779" s="436"/>
      <c r="AD779" s="436"/>
      <c r="AE779" s="436"/>
    </row>
    <row r="780" spans="1:31" ht="15.75" customHeight="1" x14ac:dyDescent="0.25">
      <c r="A780" s="436"/>
      <c r="B780" s="436"/>
      <c r="C780" s="436"/>
      <c r="D780" s="436"/>
      <c r="E780" s="436"/>
      <c r="F780" s="436"/>
      <c r="G780" s="328"/>
      <c r="H780" s="436"/>
      <c r="I780" s="436"/>
      <c r="J780" s="436"/>
      <c r="K780" s="436"/>
      <c r="L780" s="436"/>
      <c r="M780" s="436"/>
      <c r="N780" s="436"/>
      <c r="O780" s="436"/>
      <c r="P780" s="436"/>
      <c r="Q780" s="436"/>
      <c r="R780" s="436"/>
      <c r="S780" s="436"/>
      <c r="T780" s="436"/>
      <c r="U780" s="436"/>
      <c r="V780" s="436"/>
      <c r="W780" s="436"/>
      <c r="X780" s="436"/>
      <c r="Y780" s="436"/>
      <c r="Z780" s="436"/>
      <c r="AA780" s="436"/>
      <c r="AB780" s="436"/>
      <c r="AC780" s="436"/>
      <c r="AD780" s="436"/>
      <c r="AE780" s="436"/>
    </row>
    <row r="781" spans="1:31" ht="15.75" customHeight="1" x14ac:dyDescent="0.25">
      <c r="A781" s="436"/>
      <c r="B781" s="436"/>
      <c r="C781" s="436"/>
      <c r="D781" s="436"/>
      <c r="E781" s="436"/>
      <c r="F781" s="436"/>
      <c r="G781" s="328"/>
      <c r="H781" s="436"/>
      <c r="I781" s="436"/>
      <c r="J781" s="436"/>
      <c r="K781" s="436"/>
      <c r="L781" s="436"/>
      <c r="M781" s="436"/>
      <c r="N781" s="436"/>
      <c r="O781" s="436"/>
      <c r="P781" s="436"/>
      <c r="Q781" s="436"/>
      <c r="R781" s="436"/>
      <c r="S781" s="436"/>
      <c r="T781" s="436"/>
      <c r="U781" s="436"/>
      <c r="V781" s="436"/>
      <c r="W781" s="436"/>
      <c r="X781" s="436"/>
      <c r="Y781" s="436"/>
      <c r="Z781" s="436"/>
      <c r="AA781" s="436"/>
      <c r="AB781" s="436"/>
      <c r="AC781" s="436"/>
      <c r="AD781" s="436"/>
      <c r="AE781" s="436"/>
    </row>
    <row r="782" spans="1:31" ht="15.75" customHeight="1" x14ac:dyDescent="0.25">
      <c r="A782" s="436"/>
      <c r="B782" s="436"/>
      <c r="C782" s="436"/>
      <c r="D782" s="436"/>
      <c r="E782" s="436"/>
      <c r="F782" s="436"/>
      <c r="G782" s="328"/>
      <c r="H782" s="436"/>
      <c r="I782" s="436"/>
      <c r="J782" s="436"/>
      <c r="K782" s="436"/>
      <c r="L782" s="436"/>
      <c r="M782" s="436"/>
      <c r="N782" s="436"/>
      <c r="O782" s="436"/>
      <c r="P782" s="436"/>
      <c r="Q782" s="436"/>
      <c r="R782" s="436"/>
      <c r="S782" s="436"/>
      <c r="T782" s="436"/>
      <c r="U782" s="436"/>
      <c r="V782" s="436"/>
      <c r="W782" s="436"/>
      <c r="X782" s="436"/>
      <c r="Y782" s="436"/>
      <c r="Z782" s="436"/>
      <c r="AA782" s="436"/>
      <c r="AB782" s="436"/>
      <c r="AC782" s="436"/>
      <c r="AD782" s="436"/>
      <c r="AE782" s="436"/>
    </row>
    <row r="783" spans="1:31" ht="15.75" customHeight="1" x14ac:dyDescent="0.25">
      <c r="A783" s="436"/>
      <c r="B783" s="436"/>
      <c r="C783" s="436"/>
      <c r="D783" s="436"/>
      <c r="E783" s="436"/>
      <c r="F783" s="436"/>
      <c r="G783" s="328"/>
      <c r="H783" s="436"/>
      <c r="I783" s="436"/>
      <c r="J783" s="436"/>
      <c r="K783" s="436"/>
      <c r="L783" s="436"/>
      <c r="M783" s="436"/>
      <c r="N783" s="436"/>
      <c r="O783" s="436"/>
      <c r="P783" s="436"/>
      <c r="Q783" s="436"/>
      <c r="R783" s="436"/>
      <c r="S783" s="436"/>
      <c r="T783" s="436"/>
      <c r="U783" s="436"/>
      <c r="V783" s="436"/>
      <c r="W783" s="436"/>
      <c r="X783" s="436"/>
      <c r="Y783" s="436"/>
      <c r="Z783" s="436"/>
      <c r="AA783" s="436"/>
      <c r="AB783" s="436"/>
      <c r="AC783" s="436"/>
      <c r="AD783" s="436"/>
      <c r="AE783" s="436"/>
    </row>
    <row r="784" spans="1:31" ht="15.75" customHeight="1" x14ac:dyDescent="0.25">
      <c r="A784" s="436"/>
      <c r="B784" s="436"/>
      <c r="C784" s="436"/>
      <c r="D784" s="436"/>
      <c r="E784" s="436"/>
      <c r="F784" s="436"/>
      <c r="G784" s="328"/>
      <c r="H784" s="436"/>
      <c r="I784" s="436"/>
      <c r="J784" s="436"/>
      <c r="K784" s="436"/>
      <c r="L784" s="436"/>
      <c r="M784" s="436"/>
      <c r="N784" s="436"/>
      <c r="O784" s="436"/>
      <c r="P784" s="436"/>
      <c r="Q784" s="436"/>
      <c r="R784" s="436"/>
      <c r="S784" s="436"/>
      <c r="T784" s="436"/>
      <c r="U784" s="436"/>
      <c r="V784" s="436"/>
      <c r="W784" s="436"/>
      <c r="X784" s="436"/>
      <c r="Y784" s="436"/>
      <c r="Z784" s="436"/>
      <c r="AA784" s="436"/>
      <c r="AB784" s="436"/>
      <c r="AC784" s="436"/>
      <c r="AD784" s="436"/>
      <c r="AE784" s="436"/>
    </row>
    <row r="785" spans="1:31" ht="15.75" customHeight="1" x14ac:dyDescent="0.25">
      <c r="A785" s="436"/>
      <c r="B785" s="436"/>
      <c r="C785" s="436"/>
      <c r="D785" s="436"/>
      <c r="E785" s="436"/>
      <c r="F785" s="436"/>
      <c r="G785" s="328"/>
      <c r="H785" s="436"/>
      <c r="I785" s="436"/>
      <c r="J785" s="436"/>
      <c r="K785" s="436"/>
      <c r="L785" s="436"/>
      <c r="M785" s="436"/>
      <c r="N785" s="436"/>
      <c r="O785" s="436"/>
      <c r="P785" s="436"/>
      <c r="Q785" s="436"/>
      <c r="R785" s="436"/>
      <c r="S785" s="436"/>
      <c r="T785" s="436"/>
      <c r="U785" s="436"/>
      <c r="V785" s="436"/>
      <c r="W785" s="436"/>
      <c r="X785" s="436"/>
      <c r="Y785" s="436"/>
      <c r="Z785" s="436"/>
      <c r="AA785" s="436"/>
      <c r="AB785" s="436"/>
      <c r="AC785" s="436"/>
      <c r="AD785" s="436"/>
      <c r="AE785" s="436"/>
    </row>
    <row r="786" spans="1:31" ht="15.75" customHeight="1" x14ac:dyDescent="0.25">
      <c r="A786" s="436"/>
      <c r="B786" s="436"/>
      <c r="C786" s="436"/>
      <c r="D786" s="436"/>
      <c r="E786" s="436"/>
      <c r="F786" s="436"/>
      <c r="G786" s="328"/>
      <c r="H786" s="436"/>
      <c r="I786" s="436"/>
      <c r="J786" s="436"/>
      <c r="K786" s="436"/>
      <c r="L786" s="436"/>
      <c r="M786" s="436"/>
      <c r="N786" s="436"/>
      <c r="O786" s="436"/>
      <c r="P786" s="436"/>
      <c r="Q786" s="436"/>
      <c r="R786" s="436"/>
      <c r="S786" s="436"/>
      <c r="T786" s="436"/>
      <c r="U786" s="436"/>
      <c r="V786" s="436"/>
      <c r="W786" s="436"/>
      <c r="X786" s="436"/>
      <c r="Y786" s="436"/>
      <c r="Z786" s="436"/>
      <c r="AA786" s="436"/>
      <c r="AB786" s="436"/>
      <c r="AC786" s="436"/>
      <c r="AD786" s="436"/>
      <c r="AE786" s="436"/>
    </row>
    <row r="787" spans="1:31" ht="15.75" customHeight="1" x14ac:dyDescent="0.25">
      <c r="A787" s="436"/>
      <c r="B787" s="436"/>
      <c r="C787" s="436"/>
      <c r="D787" s="436"/>
      <c r="E787" s="436"/>
      <c r="F787" s="436"/>
      <c r="G787" s="328"/>
      <c r="H787" s="436"/>
      <c r="I787" s="436"/>
      <c r="J787" s="436"/>
      <c r="K787" s="436"/>
      <c r="L787" s="436"/>
      <c r="M787" s="436"/>
      <c r="N787" s="436"/>
      <c r="O787" s="436"/>
      <c r="P787" s="436"/>
      <c r="Q787" s="436"/>
      <c r="R787" s="436"/>
      <c r="S787" s="436"/>
      <c r="T787" s="436"/>
      <c r="U787" s="436"/>
      <c r="V787" s="436"/>
      <c r="W787" s="436"/>
      <c r="X787" s="436"/>
      <c r="Y787" s="436"/>
      <c r="Z787" s="436"/>
      <c r="AA787" s="436"/>
      <c r="AB787" s="436"/>
      <c r="AC787" s="436"/>
      <c r="AD787" s="436"/>
      <c r="AE787" s="436"/>
    </row>
    <row r="788" spans="1:31" ht="15.75" customHeight="1" x14ac:dyDescent="0.25">
      <c r="A788" s="436"/>
      <c r="B788" s="436"/>
      <c r="C788" s="436"/>
      <c r="D788" s="436"/>
      <c r="E788" s="436"/>
      <c r="F788" s="436"/>
      <c r="G788" s="328"/>
      <c r="H788" s="436"/>
      <c r="I788" s="436"/>
      <c r="J788" s="436"/>
      <c r="K788" s="436"/>
      <c r="L788" s="436"/>
      <c r="M788" s="436"/>
      <c r="N788" s="436"/>
      <c r="O788" s="436"/>
      <c r="P788" s="436"/>
      <c r="Q788" s="436"/>
      <c r="R788" s="436"/>
      <c r="S788" s="436"/>
      <c r="T788" s="436"/>
      <c r="U788" s="436"/>
      <c r="V788" s="436"/>
      <c r="W788" s="436"/>
      <c r="X788" s="436"/>
      <c r="Y788" s="436"/>
      <c r="Z788" s="436"/>
      <c r="AA788" s="436"/>
      <c r="AB788" s="436"/>
      <c r="AC788" s="436"/>
      <c r="AD788" s="436"/>
      <c r="AE788" s="436"/>
    </row>
    <row r="789" spans="1:31" ht="15.75" customHeight="1" x14ac:dyDescent="0.25">
      <c r="A789" s="436"/>
      <c r="B789" s="436"/>
      <c r="C789" s="436"/>
      <c r="D789" s="436"/>
      <c r="E789" s="436"/>
      <c r="F789" s="436"/>
      <c r="G789" s="328"/>
      <c r="H789" s="436"/>
      <c r="I789" s="436"/>
      <c r="J789" s="436"/>
      <c r="K789" s="436"/>
      <c r="L789" s="436"/>
      <c r="M789" s="436"/>
      <c r="N789" s="436"/>
      <c r="O789" s="436"/>
      <c r="P789" s="436"/>
      <c r="Q789" s="436"/>
      <c r="R789" s="436"/>
      <c r="S789" s="436"/>
      <c r="T789" s="436"/>
      <c r="U789" s="436"/>
      <c r="V789" s="436"/>
      <c r="W789" s="436"/>
      <c r="X789" s="436"/>
      <c r="Y789" s="436"/>
      <c r="Z789" s="436"/>
      <c r="AA789" s="436"/>
      <c r="AB789" s="436"/>
      <c r="AC789" s="436"/>
      <c r="AD789" s="436"/>
      <c r="AE789" s="436"/>
    </row>
    <row r="790" spans="1:31" ht="15.75" customHeight="1" x14ac:dyDescent="0.25">
      <c r="A790" s="436"/>
      <c r="B790" s="436"/>
      <c r="C790" s="436"/>
      <c r="D790" s="436"/>
      <c r="E790" s="436"/>
      <c r="F790" s="436"/>
      <c r="G790" s="328"/>
      <c r="H790" s="436"/>
      <c r="I790" s="436"/>
      <c r="J790" s="436"/>
      <c r="K790" s="436"/>
      <c r="L790" s="436"/>
      <c r="M790" s="436"/>
      <c r="N790" s="436"/>
      <c r="O790" s="436"/>
      <c r="P790" s="436"/>
      <c r="Q790" s="436"/>
      <c r="R790" s="436"/>
      <c r="S790" s="436"/>
      <c r="T790" s="436"/>
      <c r="U790" s="436"/>
      <c r="V790" s="436"/>
      <c r="W790" s="436"/>
      <c r="X790" s="436"/>
      <c r="Y790" s="436"/>
      <c r="Z790" s="436"/>
      <c r="AA790" s="436"/>
      <c r="AB790" s="436"/>
      <c r="AC790" s="436"/>
      <c r="AD790" s="436"/>
      <c r="AE790" s="436"/>
    </row>
    <row r="791" spans="1:31" ht="15.75" customHeight="1" x14ac:dyDescent="0.25">
      <c r="A791" s="436"/>
      <c r="B791" s="436"/>
      <c r="C791" s="436"/>
      <c r="D791" s="436"/>
      <c r="E791" s="436"/>
      <c r="F791" s="436"/>
      <c r="G791" s="328"/>
      <c r="H791" s="436"/>
      <c r="I791" s="436"/>
      <c r="J791" s="436"/>
      <c r="K791" s="436"/>
      <c r="L791" s="436"/>
      <c r="M791" s="436"/>
      <c r="N791" s="436"/>
      <c r="O791" s="436"/>
      <c r="P791" s="436"/>
      <c r="Q791" s="436"/>
      <c r="R791" s="436"/>
      <c r="S791" s="436"/>
      <c r="T791" s="436"/>
      <c r="U791" s="436"/>
      <c r="V791" s="436"/>
      <c r="W791" s="436"/>
      <c r="X791" s="436"/>
      <c r="Y791" s="436"/>
      <c r="Z791" s="436"/>
      <c r="AA791" s="436"/>
      <c r="AB791" s="436"/>
      <c r="AC791" s="436"/>
      <c r="AD791" s="436"/>
      <c r="AE791" s="436"/>
    </row>
    <row r="792" spans="1:31" ht="15.75" customHeight="1" x14ac:dyDescent="0.25">
      <c r="A792" s="436"/>
      <c r="B792" s="436"/>
      <c r="C792" s="436"/>
      <c r="D792" s="436"/>
      <c r="E792" s="436"/>
      <c r="F792" s="436"/>
      <c r="G792" s="328"/>
      <c r="H792" s="436"/>
      <c r="I792" s="436"/>
      <c r="J792" s="436"/>
      <c r="K792" s="436"/>
      <c r="L792" s="436"/>
      <c r="M792" s="436"/>
      <c r="N792" s="436"/>
      <c r="O792" s="436"/>
      <c r="P792" s="436"/>
      <c r="Q792" s="436"/>
      <c r="R792" s="436"/>
      <c r="S792" s="436"/>
      <c r="T792" s="436"/>
      <c r="U792" s="436"/>
      <c r="V792" s="436"/>
      <c r="W792" s="436"/>
      <c r="X792" s="436"/>
      <c r="Y792" s="436"/>
      <c r="Z792" s="436"/>
      <c r="AA792" s="436"/>
      <c r="AB792" s="436"/>
      <c r="AC792" s="436"/>
      <c r="AD792" s="436"/>
      <c r="AE792" s="436"/>
    </row>
    <row r="793" spans="1:31" ht="15.75" customHeight="1" x14ac:dyDescent="0.25">
      <c r="A793" s="436"/>
      <c r="B793" s="436"/>
      <c r="C793" s="436"/>
      <c r="D793" s="436"/>
      <c r="E793" s="436"/>
      <c r="F793" s="436"/>
      <c r="G793" s="328"/>
      <c r="H793" s="436"/>
      <c r="I793" s="436"/>
      <c r="J793" s="436"/>
      <c r="K793" s="436"/>
      <c r="L793" s="436"/>
      <c r="M793" s="436"/>
      <c r="N793" s="436"/>
      <c r="O793" s="436"/>
      <c r="P793" s="436"/>
      <c r="Q793" s="436"/>
      <c r="R793" s="436"/>
      <c r="S793" s="436"/>
      <c r="T793" s="436"/>
      <c r="U793" s="436"/>
      <c r="V793" s="436"/>
      <c r="W793" s="436"/>
      <c r="X793" s="436"/>
      <c r="Y793" s="436"/>
      <c r="Z793" s="436"/>
      <c r="AA793" s="436"/>
      <c r="AB793" s="436"/>
      <c r="AC793" s="436"/>
      <c r="AD793" s="436"/>
      <c r="AE793" s="436"/>
    </row>
    <row r="794" spans="1:31" ht="15.75" customHeight="1" x14ac:dyDescent="0.25">
      <c r="A794" s="436"/>
      <c r="B794" s="436"/>
      <c r="C794" s="436"/>
      <c r="D794" s="436"/>
      <c r="E794" s="436"/>
      <c r="F794" s="436"/>
      <c r="G794" s="328"/>
      <c r="H794" s="436"/>
      <c r="I794" s="436"/>
      <c r="J794" s="436"/>
      <c r="K794" s="436"/>
      <c r="L794" s="436"/>
      <c r="M794" s="436"/>
      <c r="N794" s="436"/>
      <c r="O794" s="436"/>
      <c r="P794" s="436"/>
      <c r="Q794" s="436"/>
      <c r="R794" s="436"/>
      <c r="S794" s="436"/>
      <c r="T794" s="436"/>
      <c r="U794" s="436"/>
      <c r="V794" s="436"/>
      <c r="W794" s="436"/>
      <c r="X794" s="436"/>
      <c r="Y794" s="436"/>
      <c r="Z794" s="436"/>
      <c r="AA794" s="436"/>
      <c r="AB794" s="436"/>
      <c r="AC794" s="436"/>
      <c r="AD794" s="436"/>
      <c r="AE794" s="436"/>
    </row>
    <row r="795" spans="1:31" ht="15.75" customHeight="1" x14ac:dyDescent="0.25">
      <c r="A795" s="436"/>
      <c r="B795" s="436"/>
      <c r="C795" s="436"/>
      <c r="D795" s="436"/>
      <c r="E795" s="436"/>
      <c r="F795" s="436"/>
      <c r="G795" s="328"/>
      <c r="H795" s="436"/>
      <c r="I795" s="436"/>
      <c r="J795" s="436"/>
      <c r="K795" s="436"/>
      <c r="L795" s="436"/>
      <c r="M795" s="436"/>
      <c r="N795" s="436"/>
      <c r="O795" s="436"/>
      <c r="P795" s="436"/>
      <c r="Q795" s="436"/>
      <c r="R795" s="436"/>
      <c r="S795" s="436"/>
      <c r="T795" s="436"/>
      <c r="U795" s="436"/>
      <c r="V795" s="436"/>
      <c r="W795" s="436"/>
      <c r="X795" s="436"/>
      <c r="Y795" s="436"/>
      <c r="Z795" s="436"/>
      <c r="AA795" s="436"/>
      <c r="AB795" s="436"/>
      <c r="AC795" s="436"/>
      <c r="AD795" s="436"/>
      <c r="AE795" s="436"/>
    </row>
    <row r="796" spans="1:31" ht="15.75" customHeight="1" x14ac:dyDescent="0.25">
      <c r="A796" s="436"/>
      <c r="B796" s="436"/>
      <c r="C796" s="436"/>
      <c r="D796" s="436"/>
      <c r="E796" s="436"/>
      <c r="F796" s="436"/>
      <c r="G796" s="328"/>
      <c r="H796" s="436"/>
      <c r="I796" s="436"/>
      <c r="J796" s="436"/>
      <c r="K796" s="436"/>
      <c r="L796" s="436"/>
      <c r="M796" s="436"/>
      <c r="N796" s="436"/>
      <c r="O796" s="436"/>
      <c r="P796" s="436"/>
      <c r="Q796" s="436"/>
      <c r="R796" s="436"/>
      <c r="S796" s="436"/>
      <c r="T796" s="436"/>
      <c r="U796" s="436"/>
      <c r="V796" s="436"/>
      <c r="W796" s="436"/>
      <c r="X796" s="436"/>
      <c r="Y796" s="436"/>
      <c r="Z796" s="436"/>
      <c r="AA796" s="436"/>
      <c r="AB796" s="436"/>
      <c r="AC796" s="436"/>
      <c r="AD796" s="436"/>
      <c r="AE796" s="436"/>
    </row>
    <row r="797" spans="1:31" ht="15.75" customHeight="1" x14ac:dyDescent="0.25">
      <c r="A797" s="436"/>
      <c r="B797" s="436"/>
      <c r="C797" s="436"/>
      <c r="D797" s="436"/>
      <c r="E797" s="436"/>
      <c r="F797" s="436"/>
      <c r="G797" s="328"/>
      <c r="H797" s="436"/>
      <c r="I797" s="436"/>
      <c r="J797" s="436"/>
      <c r="K797" s="436"/>
      <c r="L797" s="436"/>
      <c r="M797" s="436"/>
      <c r="N797" s="436"/>
      <c r="O797" s="436"/>
      <c r="P797" s="436"/>
      <c r="Q797" s="436"/>
      <c r="R797" s="436"/>
      <c r="S797" s="436"/>
      <c r="T797" s="436"/>
      <c r="U797" s="436"/>
      <c r="V797" s="436"/>
      <c r="W797" s="436"/>
      <c r="X797" s="436"/>
      <c r="Y797" s="436"/>
      <c r="Z797" s="436"/>
      <c r="AA797" s="436"/>
      <c r="AB797" s="436"/>
      <c r="AC797" s="436"/>
      <c r="AD797" s="436"/>
      <c r="AE797" s="436"/>
    </row>
    <row r="798" spans="1:31" ht="15.75" customHeight="1" x14ac:dyDescent="0.25">
      <c r="A798" s="436"/>
      <c r="B798" s="436"/>
      <c r="C798" s="436"/>
      <c r="D798" s="436"/>
      <c r="E798" s="436"/>
      <c r="F798" s="436"/>
      <c r="G798" s="328"/>
      <c r="H798" s="436"/>
      <c r="I798" s="436"/>
      <c r="J798" s="436"/>
      <c r="K798" s="436"/>
      <c r="L798" s="436"/>
      <c r="M798" s="436"/>
      <c r="N798" s="436"/>
      <c r="O798" s="436"/>
      <c r="P798" s="436"/>
      <c r="Q798" s="436"/>
      <c r="R798" s="436"/>
      <c r="S798" s="436"/>
      <c r="T798" s="436"/>
      <c r="U798" s="436"/>
      <c r="V798" s="436"/>
      <c r="W798" s="436"/>
      <c r="X798" s="436"/>
      <c r="Y798" s="436"/>
      <c r="Z798" s="436"/>
      <c r="AA798" s="436"/>
      <c r="AB798" s="436"/>
      <c r="AC798" s="436"/>
      <c r="AD798" s="436"/>
      <c r="AE798" s="436"/>
    </row>
    <row r="799" spans="1:31" ht="15.75" customHeight="1" x14ac:dyDescent="0.25">
      <c r="A799" s="436"/>
      <c r="B799" s="436"/>
      <c r="C799" s="436"/>
      <c r="D799" s="436"/>
      <c r="E799" s="436"/>
      <c r="F799" s="436"/>
      <c r="G799" s="328"/>
      <c r="H799" s="436"/>
      <c r="I799" s="436"/>
      <c r="J799" s="436"/>
      <c r="K799" s="436"/>
      <c r="L799" s="436"/>
      <c r="M799" s="436"/>
      <c r="N799" s="436"/>
      <c r="O799" s="436"/>
      <c r="P799" s="436"/>
      <c r="Q799" s="436"/>
      <c r="R799" s="436"/>
      <c r="S799" s="436"/>
      <c r="T799" s="436"/>
      <c r="U799" s="436"/>
      <c r="V799" s="436"/>
      <c r="W799" s="436"/>
      <c r="X799" s="436"/>
      <c r="Y799" s="436"/>
      <c r="Z799" s="436"/>
      <c r="AA799" s="436"/>
      <c r="AB799" s="436"/>
      <c r="AC799" s="436"/>
      <c r="AD799" s="436"/>
      <c r="AE799" s="436"/>
    </row>
    <row r="800" spans="1:31" ht="15.75" customHeight="1" x14ac:dyDescent="0.25">
      <c r="A800" s="436"/>
      <c r="B800" s="436"/>
      <c r="C800" s="436"/>
      <c r="D800" s="436"/>
      <c r="E800" s="436"/>
      <c r="F800" s="436"/>
      <c r="G800" s="328"/>
      <c r="H800" s="436"/>
      <c r="I800" s="436"/>
      <c r="J800" s="436"/>
      <c r="K800" s="436"/>
      <c r="L800" s="436"/>
      <c r="M800" s="436"/>
      <c r="N800" s="436"/>
      <c r="O800" s="436"/>
      <c r="P800" s="436"/>
      <c r="Q800" s="436"/>
      <c r="R800" s="436"/>
      <c r="S800" s="436"/>
      <c r="T800" s="436"/>
      <c r="U800" s="436"/>
      <c r="V800" s="436"/>
      <c r="W800" s="436"/>
      <c r="X800" s="436"/>
      <c r="Y800" s="436"/>
      <c r="Z800" s="436"/>
      <c r="AA800" s="436"/>
      <c r="AB800" s="436"/>
      <c r="AC800" s="436"/>
      <c r="AD800" s="436"/>
      <c r="AE800" s="436"/>
    </row>
    <row r="801" spans="1:31" ht="15.75" customHeight="1" x14ac:dyDescent="0.25">
      <c r="A801" s="436"/>
      <c r="B801" s="436"/>
      <c r="C801" s="436"/>
      <c r="D801" s="436"/>
      <c r="E801" s="436"/>
      <c r="F801" s="436"/>
      <c r="G801" s="328"/>
      <c r="H801" s="436"/>
      <c r="I801" s="436"/>
      <c r="J801" s="436"/>
      <c r="K801" s="436"/>
      <c r="L801" s="436"/>
      <c r="M801" s="436"/>
      <c r="N801" s="436"/>
      <c r="O801" s="436"/>
      <c r="P801" s="436"/>
      <c r="Q801" s="436"/>
      <c r="R801" s="436"/>
      <c r="S801" s="436"/>
      <c r="T801" s="436"/>
      <c r="U801" s="436"/>
      <c r="V801" s="436"/>
      <c r="W801" s="436"/>
      <c r="X801" s="436"/>
      <c r="Y801" s="436"/>
      <c r="Z801" s="436"/>
      <c r="AA801" s="436"/>
      <c r="AB801" s="436"/>
      <c r="AC801" s="436"/>
      <c r="AD801" s="436"/>
      <c r="AE801" s="436"/>
    </row>
    <row r="802" spans="1:31" ht="15.75" customHeight="1" x14ac:dyDescent="0.25">
      <c r="A802" s="436"/>
      <c r="B802" s="436"/>
      <c r="C802" s="436"/>
      <c r="D802" s="436"/>
      <c r="E802" s="436"/>
      <c r="F802" s="436"/>
      <c r="G802" s="328"/>
      <c r="H802" s="436"/>
      <c r="I802" s="436"/>
      <c r="J802" s="436"/>
      <c r="K802" s="436"/>
      <c r="L802" s="436"/>
      <c r="M802" s="436"/>
      <c r="N802" s="436"/>
      <c r="O802" s="436"/>
      <c r="P802" s="436"/>
      <c r="Q802" s="436"/>
      <c r="R802" s="436"/>
      <c r="S802" s="436"/>
      <c r="T802" s="436"/>
      <c r="U802" s="436"/>
      <c r="V802" s="436"/>
      <c r="W802" s="436"/>
      <c r="X802" s="436"/>
      <c r="Y802" s="436"/>
      <c r="Z802" s="436"/>
      <c r="AA802" s="436"/>
      <c r="AB802" s="436"/>
      <c r="AC802" s="436"/>
      <c r="AD802" s="436"/>
      <c r="AE802" s="436"/>
    </row>
    <row r="803" spans="1:31" ht="15.75" customHeight="1" x14ac:dyDescent="0.25">
      <c r="A803" s="436"/>
      <c r="B803" s="436"/>
      <c r="C803" s="436"/>
      <c r="D803" s="436"/>
      <c r="E803" s="436"/>
      <c r="F803" s="436"/>
      <c r="G803" s="328"/>
      <c r="H803" s="436"/>
      <c r="I803" s="436"/>
      <c r="J803" s="436"/>
      <c r="K803" s="436"/>
      <c r="L803" s="436"/>
      <c r="M803" s="436"/>
      <c r="N803" s="436"/>
      <c r="O803" s="436"/>
      <c r="P803" s="436"/>
      <c r="Q803" s="436"/>
      <c r="R803" s="436"/>
      <c r="S803" s="436"/>
      <c r="T803" s="436"/>
      <c r="U803" s="436"/>
      <c r="V803" s="436"/>
      <c r="W803" s="436"/>
      <c r="X803" s="436"/>
      <c r="Y803" s="436"/>
      <c r="Z803" s="436"/>
      <c r="AA803" s="436"/>
      <c r="AB803" s="436"/>
      <c r="AC803" s="436"/>
      <c r="AD803" s="436"/>
      <c r="AE803" s="436"/>
    </row>
    <row r="804" spans="1:31" ht="15.75" customHeight="1" x14ac:dyDescent="0.25">
      <c r="A804" s="436"/>
      <c r="B804" s="436"/>
      <c r="C804" s="436"/>
      <c r="D804" s="436"/>
      <c r="E804" s="436"/>
      <c r="F804" s="436"/>
      <c r="G804" s="328"/>
      <c r="H804" s="436"/>
      <c r="I804" s="436"/>
      <c r="J804" s="436"/>
      <c r="K804" s="436"/>
      <c r="L804" s="436"/>
      <c r="M804" s="436"/>
      <c r="N804" s="436"/>
      <c r="O804" s="436"/>
      <c r="P804" s="436"/>
      <c r="Q804" s="436"/>
      <c r="R804" s="436"/>
      <c r="S804" s="436"/>
      <c r="T804" s="436"/>
      <c r="U804" s="436"/>
      <c r="V804" s="436"/>
      <c r="W804" s="436"/>
      <c r="X804" s="436"/>
      <c r="Y804" s="436"/>
      <c r="Z804" s="436"/>
      <c r="AA804" s="436"/>
      <c r="AB804" s="436"/>
      <c r="AC804" s="436"/>
      <c r="AD804" s="436"/>
      <c r="AE804" s="436"/>
    </row>
    <row r="805" spans="1:31" ht="15.75" customHeight="1" x14ac:dyDescent="0.25">
      <c r="A805" s="436"/>
      <c r="B805" s="436"/>
      <c r="C805" s="436"/>
      <c r="D805" s="436"/>
      <c r="E805" s="436"/>
      <c r="F805" s="436"/>
      <c r="G805" s="328"/>
      <c r="H805" s="436"/>
      <c r="I805" s="436"/>
      <c r="J805" s="436"/>
      <c r="K805" s="436"/>
      <c r="L805" s="436"/>
      <c r="M805" s="436"/>
      <c r="N805" s="436"/>
      <c r="O805" s="436"/>
      <c r="P805" s="436"/>
      <c r="Q805" s="436"/>
      <c r="R805" s="436"/>
      <c r="S805" s="436"/>
      <c r="T805" s="436"/>
      <c r="U805" s="436"/>
      <c r="V805" s="436"/>
      <c r="W805" s="436"/>
      <c r="X805" s="436"/>
      <c r="Y805" s="436"/>
      <c r="Z805" s="436"/>
      <c r="AA805" s="436"/>
      <c r="AB805" s="436"/>
      <c r="AC805" s="436"/>
      <c r="AD805" s="436"/>
      <c r="AE805" s="436"/>
    </row>
    <row r="806" spans="1:31" ht="15.75" customHeight="1" x14ac:dyDescent="0.25">
      <c r="A806" s="436"/>
      <c r="B806" s="436"/>
      <c r="C806" s="436"/>
      <c r="D806" s="436"/>
      <c r="E806" s="436"/>
      <c r="F806" s="436"/>
      <c r="G806" s="328"/>
      <c r="H806" s="436"/>
      <c r="I806" s="436"/>
      <c r="J806" s="436"/>
      <c r="K806" s="436"/>
      <c r="L806" s="436"/>
      <c r="M806" s="436"/>
      <c r="N806" s="436"/>
      <c r="O806" s="436"/>
      <c r="P806" s="436"/>
      <c r="Q806" s="436"/>
      <c r="R806" s="436"/>
      <c r="S806" s="436"/>
      <c r="T806" s="436"/>
      <c r="U806" s="436"/>
      <c r="V806" s="436"/>
      <c r="W806" s="436"/>
      <c r="X806" s="436"/>
      <c r="Y806" s="436"/>
      <c r="Z806" s="436"/>
      <c r="AA806" s="436"/>
      <c r="AB806" s="436"/>
      <c r="AC806" s="436"/>
      <c r="AD806" s="436"/>
      <c r="AE806" s="436"/>
    </row>
    <row r="807" spans="1:31" ht="15.75" customHeight="1" x14ac:dyDescent="0.25">
      <c r="A807" s="436"/>
      <c r="B807" s="436"/>
      <c r="C807" s="436"/>
      <c r="D807" s="436"/>
      <c r="E807" s="436"/>
      <c r="F807" s="436"/>
      <c r="G807" s="328"/>
      <c r="H807" s="436"/>
      <c r="I807" s="436"/>
      <c r="J807" s="436"/>
      <c r="K807" s="436"/>
      <c r="L807" s="436"/>
      <c r="M807" s="436"/>
      <c r="N807" s="436"/>
      <c r="O807" s="436"/>
      <c r="P807" s="436"/>
      <c r="Q807" s="436"/>
      <c r="R807" s="436"/>
      <c r="S807" s="436"/>
      <c r="T807" s="436"/>
      <c r="U807" s="436"/>
      <c r="V807" s="436"/>
      <c r="W807" s="436"/>
      <c r="X807" s="436"/>
      <c r="Y807" s="436"/>
      <c r="Z807" s="436"/>
      <c r="AA807" s="436"/>
      <c r="AB807" s="436"/>
      <c r="AC807" s="436"/>
      <c r="AD807" s="436"/>
      <c r="AE807" s="436"/>
    </row>
    <row r="808" spans="1:31" ht="15.75" customHeight="1" x14ac:dyDescent="0.25">
      <c r="A808" s="436"/>
      <c r="B808" s="436"/>
      <c r="C808" s="436"/>
      <c r="D808" s="436"/>
      <c r="E808" s="436"/>
      <c r="F808" s="436"/>
      <c r="G808" s="328"/>
      <c r="H808" s="436"/>
      <c r="I808" s="436"/>
      <c r="J808" s="436"/>
      <c r="K808" s="436"/>
      <c r="L808" s="436"/>
      <c r="M808" s="436"/>
      <c r="N808" s="436"/>
      <c r="O808" s="436"/>
      <c r="P808" s="436"/>
      <c r="Q808" s="436"/>
      <c r="R808" s="436"/>
      <c r="S808" s="436"/>
      <c r="T808" s="436"/>
      <c r="U808" s="436"/>
      <c r="V808" s="436"/>
      <c r="W808" s="436"/>
      <c r="X808" s="436"/>
      <c r="Y808" s="436"/>
      <c r="Z808" s="436"/>
      <c r="AA808" s="436"/>
      <c r="AB808" s="436"/>
      <c r="AC808" s="436"/>
      <c r="AD808" s="436"/>
      <c r="AE808" s="436"/>
    </row>
    <row r="809" spans="1:31" ht="15.75" customHeight="1" x14ac:dyDescent="0.25">
      <c r="A809" s="436"/>
      <c r="B809" s="436"/>
      <c r="C809" s="436"/>
      <c r="D809" s="436"/>
      <c r="E809" s="436"/>
      <c r="F809" s="436"/>
      <c r="G809" s="328"/>
      <c r="H809" s="436"/>
      <c r="I809" s="436"/>
      <c r="J809" s="436"/>
      <c r="K809" s="436"/>
      <c r="L809" s="436"/>
      <c r="M809" s="436"/>
      <c r="N809" s="436"/>
      <c r="O809" s="436"/>
      <c r="P809" s="436"/>
      <c r="Q809" s="436"/>
      <c r="R809" s="436"/>
      <c r="S809" s="436"/>
      <c r="T809" s="436"/>
      <c r="U809" s="436"/>
      <c r="V809" s="436"/>
      <c r="W809" s="436"/>
      <c r="X809" s="436"/>
      <c r="Y809" s="436"/>
      <c r="Z809" s="436"/>
      <c r="AA809" s="436"/>
      <c r="AB809" s="436"/>
      <c r="AC809" s="436"/>
      <c r="AD809" s="436"/>
      <c r="AE809" s="436"/>
    </row>
    <row r="810" spans="1:31" ht="15.75" customHeight="1" x14ac:dyDescent="0.25">
      <c r="A810" s="436"/>
      <c r="B810" s="436"/>
      <c r="C810" s="436"/>
      <c r="D810" s="436"/>
      <c r="E810" s="436"/>
      <c r="F810" s="436"/>
      <c r="G810" s="328"/>
      <c r="H810" s="436"/>
      <c r="I810" s="436"/>
      <c r="J810" s="436"/>
      <c r="K810" s="436"/>
      <c r="L810" s="436"/>
      <c r="M810" s="436"/>
      <c r="N810" s="436"/>
      <c r="O810" s="436"/>
      <c r="P810" s="436"/>
      <c r="Q810" s="436"/>
      <c r="R810" s="436"/>
      <c r="S810" s="436"/>
      <c r="T810" s="436"/>
      <c r="U810" s="436"/>
      <c r="V810" s="436"/>
      <c r="W810" s="436"/>
      <c r="X810" s="436"/>
      <c r="Y810" s="436"/>
      <c r="Z810" s="436"/>
      <c r="AA810" s="436"/>
      <c r="AB810" s="436"/>
      <c r="AC810" s="436"/>
      <c r="AD810" s="436"/>
      <c r="AE810" s="436"/>
    </row>
    <row r="811" spans="1:31" ht="15.75" customHeight="1" x14ac:dyDescent="0.25">
      <c r="A811" s="436"/>
      <c r="B811" s="436"/>
      <c r="C811" s="436"/>
      <c r="D811" s="436"/>
      <c r="E811" s="436"/>
      <c r="F811" s="436"/>
      <c r="G811" s="328"/>
      <c r="H811" s="436"/>
      <c r="I811" s="436"/>
      <c r="J811" s="436"/>
      <c r="K811" s="436"/>
      <c r="L811" s="436"/>
      <c r="M811" s="436"/>
      <c r="N811" s="436"/>
      <c r="O811" s="436"/>
      <c r="P811" s="436"/>
      <c r="Q811" s="436"/>
      <c r="R811" s="436"/>
      <c r="S811" s="436"/>
      <c r="T811" s="436"/>
      <c r="U811" s="436"/>
      <c r="V811" s="436"/>
      <c r="W811" s="436"/>
      <c r="X811" s="436"/>
      <c r="Y811" s="436"/>
      <c r="Z811" s="436"/>
      <c r="AA811" s="436"/>
      <c r="AB811" s="436"/>
      <c r="AC811" s="436"/>
      <c r="AD811" s="436"/>
      <c r="AE811" s="436"/>
    </row>
    <row r="812" spans="1:31" ht="15.75" customHeight="1" x14ac:dyDescent="0.25">
      <c r="A812" s="436"/>
      <c r="B812" s="436"/>
      <c r="C812" s="436"/>
      <c r="D812" s="436"/>
      <c r="E812" s="436"/>
      <c r="F812" s="436"/>
      <c r="G812" s="328"/>
      <c r="H812" s="436"/>
      <c r="I812" s="436"/>
      <c r="J812" s="436"/>
      <c r="K812" s="436"/>
      <c r="L812" s="436"/>
      <c r="M812" s="436"/>
      <c r="N812" s="436"/>
      <c r="O812" s="436"/>
      <c r="P812" s="436"/>
      <c r="Q812" s="436"/>
      <c r="R812" s="436"/>
      <c r="S812" s="436"/>
      <c r="T812" s="436"/>
      <c r="U812" s="436"/>
      <c r="V812" s="436"/>
      <c r="W812" s="436"/>
      <c r="X812" s="436"/>
      <c r="Y812" s="436"/>
      <c r="Z812" s="436"/>
      <c r="AA812" s="436"/>
      <c r="AB812" s="436"/>
      <c r="AC812" s="436"/>
      <c r="AD812" s="436"/>
      <c r="AE812" s="436"/>
    </row>
    <row r="813" spans="1:31" ht="15.75" customHeight="1" x14ac:dyDescent="0.25">
      <c r="A813" s="436"/>
      <c r="B813" s="436"/>
      <c r="C813" s="436"/>
      <c r="D813" s="436"/>
      <c r="E813" s="436"/>
      <c r="F813" s="436"/>
      <c r="G813" s="328"/>
      <c r="H813" s="436"/>
      <c r="I813" s="436"/>
      <c r="J813" s="436"/>
      <c r="K813" s="436"/>
      <c r="L813" s="436"/>
      <c r="M813" s="436"/>
      <c r="N813" s="436"/>
      <c r="O813" s="436"/>
      <c r="P813" s="436"/>
      <c r="Q813" s="436"/>
      <c r="R813" s="436"/>
      <c r="S813" s="436"/>
      <c r="T813" s="436"/>
      <c r="U813" s="436"/>
      <c r="V813" s="436"/>
      <c r="W813" s="436"/>
      <c r="X813" s="436"/>
      <c r="Y813" s="436"/>
      <c r="Z813" s="436"/>
      <c r="AA813" s="436"/>
      <c r="AB813" s="436"/>
      <c r="AC813" s="436"/>
      <c r="AD813" s="436"/>
      <c r="AE813" s="436"/>
    </row>
    <row r="814" spans="1:31" ht="15.75" customHeight="1" x14ac:dyDescent="0.25">
      <c r="A814" s="436"/>
      <c r="B814" s="436"/>
      <c r="C814" s="436"/>
      <c r="D814" s="436"/>
      <c r="E814" s="436"/>
      <c r="F814" s="436"/>
      <c r="G814" s="328"/>
      <c r="H814" s="436"/>
      <c r="I814" s="436"/>
      <c r="J814" s="436"/>
      <c r="K814" s="436"/>
      <c r="L814" s="436"/>
      <c r="M814" s="436"/>
      <c r="N814" s="436"/>
      <c r="O814" s="436"/>
      <c r="P814" s="436"/>
      <c r="Q814" s="436"/>
      <c r="R814" s="436"/>
      <c r="S814" s="436"/>
      <c r="T814" s="436"/>
      <c r="U814" s="436"/>
      <c r="V814" s="436"/>
      <c r="W814" s="436"/>
      <c r="X814" s="436"/>
      <c r="Y814" s="436"/>
      <c r="Z814" s="436"/>
      <c r="AA814" s="436"/>
      <c r="AB814" s="436"/>
      <c r="AC814" s="436"/>
      <c r="AD814" s="436"/>
      <c r="AE814" s="436"/>
    </row>
    <row r="815" spans="1:31" ht="15.75" customHeight="1" x14ac:dyDescent="0.25">
      <c r="A815" s="436"/>
      <c r="B815" s="436"/>
      <c r="C815" s="436"/>
      <c r="D815" s="436"/>
      <c r="E815" s="436"/>
      <c r="F815" s="436"/>
      <c r="G815" s="328"/>
      <c r="H815" s="436"/>
      <c r="I815" s="436"/>
      <c r="J815" s="436"/>
      <c r="K815" s="436"/>
      <c r="L815" s="436"/>
      <c r="M815" s="436"/>
      <c r="N815" s="436"/>
      <c r="O815" s="436"/>
      <c r="P815" s="436"/>
      <c r="Q815" s="436"/>
      <c r="R815" s="436"/>
      <c r="S815" s="436"/>
      <c r="T815" s="436"/>
      <c r="U815" s="436"/>
      <c r="V815" s="436"/>
      <c r="W815" s="436"/>
      <c r="X815" s="436"/>
      <c r="Y815" s="436"/>
      <c r="Z815" s="436"/>
      <c r="AA815" s="436"/>
      <c r="AB815" s="436"/>
      <c r="AC815" s="436"/>
      <c r="AD815" s="436"/>
      <c r="AE815" s="436"/>
    </row>
    <row r="816" spans="1:31" ht="15.75" customHeight="1" x14ac:dyDescent="0.25">
      <c r="A816" s="436"/>
      <c r="B816" s="436"/>
      <c r="C816" s="436"/>
      <c r="D816" s="436"/>
      <c r="E816" s="436"/>
      <c r="F816" s="436"/>
      <c r="G816" s="328"/>
      <c r="H816" s="436"/>
      <c r="I816" s="436"/>
      <c r="J816" s="436"/>
      <c r="K816" s="436"/>
      <c r="L816" s="436"/>
      <c r="M816" s="436"/>
      <c r="N816" s="436"/>
      <c r="O816" s="436"/>
      <c r="P816" s="436"/>
      <c r="Q816" s="436"/>
      <c r="R816" s="436"/>
      <c r="S816" s="436"/>
      <c r="T816" s="436"/>
      <c r="U816" s="436"/>
      <c r="V816" s="436"/>
      <c r="W816" s="436"/>
      <c r="X816" s="436"/>
      <c r="Y816" s="436"/>
      <c r="Z816" s="436"/>
      <c r="AA816" s="436"/>
      <c r="AB816" s="436"/>
      <c r="AC816" s="436"/>
      <c r="AD816" s="436"/>
      <c r="AE816" s="436"/>
    </row>
    <row r="817" spans="1:31" ht="15.75" customHeight="1" x14ac:dyDescent="0.25">
      <c r="A817" s="436"/>
      <c r="B817" s="436"/>
      <c r="C817" s="436"/>
      <c r="D817" s="436"/>
      <c r="E817" s="436"/>
      <c r="F817" s="436"/>
      <c r="G817" s="328"/>
      <c r="H817" s="436"/>
      <c r="I817" s="436"/>
      <c r="J817" s="436"/>
      <c r="K817" s="436"/>
      <c r="L817" s="436"/>
      <c r="M817" s="436"/>
      <c r="N817" s="436"/>
      <c r="O817" s="436"/>
      <c r="P817" s="436"/>
      <c r="Q817" s="436"/>
      <c r="R817" s="436"/>
      <c r="S817" s="436"/>
      <c r="T817" s="436"/>
      <c r="U817" s="436"/>
      <c r="V817" s="436"/>
      <c r="W817" s="436"/>
      <c r="X817" s="436"/>
      <c r="Y817" s="436"/>
      <c r="Z817" s="436"/>
      <c r="AA817" s="436"/>
      <c r="AB817" s="436"/>
      <c r="AC817" s="436"/>
      <c r="AD817" s="436"/>
      <c r="AE817" s="436"/>
    </row>
    <row r="818" spans="1:31" ht="15.75" customHeight="1" x14ac:dyDescent="0.25">
      <c r="A818" s="436"/>
      <c r="B818" s="436"/>
      <c r="C818" s="436"/>
      <c r="D818" s="436"/>
      <c r="E818" s="436"/>
      <c r="F818" s="436"/>
      <c r="G818" s="328"/>
      <c r="H818" s="436"/>
      <c r="I818" s="436"/>
      <c r="J818" s="436"/>
      <c r="K818" s="436"/>
      <c r="L818" s="436"/>
      <c r="M818" s="436"/>
      <c r="N818" s="436"/>
      <c r="O818" s="436"/>
      <c r="P818" s="436"/>
      <c r="Q818" s="436"/>
      <c r="R818" s="436"/>
      <c r="S818" s="436"/>
      <c r="T818" s="436"/>
      <c r="U818" s="436"/>
      <c r="V818" s="436"/>
      <c r="W818" s="436"/>
      <c r="X818" s="436"/>
      <c r="Y818" s="436"/>
      <c r="Z818" s="436"/>
      <c r="AA818" s="436"/>
      <c r="AB818" s="436"/>
      <c r="AC818" s="436"/>
      <c r="AD818" s="436"/>
      <c r="AE818" s="436"/>
    </row>
    <row r="819" spans="1:31" ht="15.75" customHeight="1" x14ac:dyDescent="0.25">
      <c r="A819" s="436"/>
      <c r="B819" s="436"/>
      <c r="C819" s="436"/>
      <c r="D819" s="436"/>
      <c r="E819" s="436"/>
      <c r="F819" s="436"/>
      <c r="G819" s="328"/>
      <c r="H819" s="436"/>
      <c r="I819" s="436"/>
      <c r="J819" s="436"/>
      <c r="K819" s="436"/>
      <c r="L819" s="436"/>
      <c r="M819" s="436"/>
      <c r="N819" s="436"/>
      <c r="O819" s="436"/>
      <c r="P819" s="436"/>
      <c r="Q819" s="436"/>
      <c r="R819" s="436"/>
      <c r="S819" s="436"/>
      <c r="T819" s="436"/>
      <c r="U819" s="436"/>
      <c r="V819" s="436"/>
      <c r="W819" s="436"/>
      <c r="X819" s="436"/>
      <c r="Y819" s="436"/>
      <c r="Z819" s="436"/>
      <c r="AA819" s="436"/>
      <c r="AB819" s="436"/>
      <c r="AC819" s="436"/>
      <c r="AD819" s="436"/>
      <c r="AE819" s="436"/>
    </row>
    <row r="820" spans="1:31" ht="15.75" customHeight="1" x14ac:dyDescent="0.25">
      <c r="A820" s="436"/>
      <c r="B820" s="436"/>
      <c r="C820" s="436"/>
      <c r="D820" s="436"/>
      <c r="E820" s="436"/>
      <c r="F820" s="436"/>
      <c r="G820" s="328"/>
      <c r="H820" s="436"/>
      <c r="I820" s="436"/>
      <c r="J820" s="436"/>
      <c r="K820" s="436"/>
      <c r="L820" s="436"/>
      <c r="M820" s="436"/>
      <c r="N820" s="436"/>
      <c r="O820" s="436"/>
      <c r="P820" s="436"/>
      <c r="Q820" s="436"/>
      <c r="R820" s="436"/>
      <c r="S820" s="436"/>
      <c r="T820" s="436"/>
      <c r="U820" s="436"/>
      <c r="V820" s="436"/>
      <c r="W820" s="436"/>
      <c r="X820" s="436"/>
      <c r="Y820" s="436"/>
      <c r="Z820" s="436"/>
      <c r="AA820" s="436"/>
      <c r="AB820" s="436"/>
      <c r="AC820" s="436"/>
      <c r="AD820" s="436"/>
      <c r="AE820" s="436"/>
    </row>
    <row r="821" spans="1:31" ht="15.75" customHeight="1" x14ac:dyDescent="0.25">
      <c r="A821" s="436"/>
      <c r="B821" s="436"/>
      <c r="C821" s="436"/>
      <c r="D821" s="436"/>
      <c r="E821" s="436"/>
      <c r="F821" s="436"/>
      <c r="G821" s="328"/>
      <c r="H821" s="436"/>
      <c r="I821" s="436"/>
      <c r="J821" s="436"/>
      <c r="K821" s="436"/>
      <c r="L821" s="436"/>
      <c r="M821" s="436"/>
      <c r="N821" s="436"/>
      <c r="O821" s="436"/>
      <c r="P821" s="436"/>
      <c r="Q821" s="436"/>
      <c r="R821" s="436"/>
      <c r="S821" s="436"/>
      <c r="T821" s="436"/>
      <c r="U821" s="436"/>
      <c r="V821" s="436"/>
      <c r="W821" s="436"/>
      <c r="X821" s="436"/>
      <c r="Y821" s="436"/>
      <c r="Z821" s="436"/>
      <c r="AA821" s="436"/>
      <c r="AB821" s="436"/>
      <c r="AC821" s="436"/>
      <c r="AD821" s="436"/>
      <c r="AE821" s="436"/>
    </row>
    <row r="822" spans="1:31" ht="15.75" customHeight="1" x14ac:dyDescent="0.25">
      <c r="A822" s="436"/>
      <c r="B822" s="436"/>
      <c r="C822" s="436"/>
      <c r="D822" s="436"/>
      <c r="E822" s="436"/>
      <c r="F822" s="436"/>
      <c r="G822" s="328"/>
      <c r="H822" s="436"/>
      <c r="I822" s="436"/>
      <c r="J822" s="436"/>
      <c r="K822" s="436"/>
      <c r="L822" s="436"/>
      <c r="M822" s="436"/>
      <c r="N822" s="436"/>
      <c r="O822" s="436"/>
      <c r="P822" s="436"/>
      <c r="Q822" s="436"/>
      <c r="R822" s="436"/>
      <c r="S822" s="436"/>
      <c r="T822" s="436"/>
      <c r="U822" s="436"/>
      <c r="V822" s="436"/>
      <c r="W822" s="436"/>
      <c r="X822" s="436"/>
      <c r="Y822" s="436"/>
      <c r="Z822" s="436"/>
      <c r="AA822" s="436"/>
      <c r="AB822" s="436"/>
      <c r="AC822" s="436"/>
      <c r="AD822" s="436"/>
      <c r="AE822" s="436"/>
    </row>
    <row r="823" spans="1:31" ht="15.75" customHeight="1" x14ac:dyDescent="0.25">
      <c r="A823" s="436"/>
      <c r="B823" s="436"/>
      <c r="C823" s="436"/>
      <c r="D823" s="436"/>
      <c r="E823" s="436"/>
      <c r="F823" s="436"/>
      <c r="G823" s="328"/>
      <c r="H823" s="436"/>
      <c r="I823" s="436"/>
      <c r="J823" s="436"/>
      <c r="K823" s="436"/>
      <c r="L823" s="436"/>
      <c r="M823" s="436"/>
      <c r="N823" s="436"/>
      <c r="O823" s="436"/>
      <c r="P823" s="436"/>
      <c r="Q823" s="436"/>
      <c r="R823" s="436"/>
      <c r="S823" s="436"/>
      <c r="T823" s="436"/>
      <c r="U823" s="436"/>
      <c r="V823" s="436"/>
      <c r="W823" s="436"/>
      <c r="X823" s="436"/>
      <c r="Y823" s="436"/>
      <c r="Z823" s="436"/>
      <c r="AA823" s="436"/>
      <c r="AB823" s="436"/>
      <c r="AC823" s="436"/>
      <c r="AD823" s="436"/>
      <c r="AE823" s="436"/>
    </row>
    <row r="824" spans="1:31" ht="15.75" customHeight="1" x14ac:dyDescent="0.25">
      <c r="A824" s="436"/>
      <c r="B824" s="436"/>
      <c r="C824" s="436"/>
      <c r="D824" s="436"/>
      <c r="E824" s="436"/>
      <c r="F824" s="436"/>
      <c r="G824" s="328"/>
      <c r="H824" s="436"/>
      <c r="I824" s="436"/>
      <c r="J824" s="436"/>
      <c r="K824" s="436"/>
      <c r="L824" s="436"/>
      <c r="M824" s="436"/>
      <c r="N824" s="436"/>
      <c r="O824" s="436"/>
      <c r="P824" s="436"/>
      <c r="Q824" s="436"/>
      <c r="R824" s="436"/>
      <c r="S824" s="436"/>
      <c r="T824" s="436"/>
      <c r="U824" s="436"/>
      <c r="V824" s="436"/>
      <c r="W824" s="436"/>
      <c r="X824" s="436"/>
      <c r="Y824" s="436"/>
      <c r="Z824" s="436"/>
      <c r="AA824" s="436"/>
      <c r="AB824" s="436"/>
      <c r="AC824" s="436"/>
      <c r="AD824" s="436"/>
      <c r="AE824" s="436"/>
    </row>
    <row r="825" spans="1:31" ht="15.75" customHeight="1" x14ac:dyDescent="0.25">
      <c r="A825" s="436"/>
      <c r="B825" s="436"/>
      <c r="C825" s="436"/>
      <c r="D825" s="436"/>
      <c r="E825" s="436"/>
      <c r="F825" s="436"/>
      <c r="G825" s="328"/>
      <c r="H825" s="436"/>
      <c r="I825" s="436"/>
      <c r="J825" s="436"/>
      <c r="K825" s="436"/>
      <c r="L825" s="436"/>
      <c r="M825" s="436"/>
      <c r="N825" s="436"/>
      <c r="O825" s="436"/>
      <c r="P825" s="436"/>
      <c r="Q825" s="436"/>
      <c r="R825" s="436"/>
      <c r="S825" s="436"/>
      <c r="T825" s="436"/>
      <c r="U825" s="436"/>
      <c r="V825" s="436"/>
      <c r="W825" s="436"/>
      <c r="X825" s="436"/>
      <c r="Y825" s="436"/>
      <c r="Z825" s="436"/>
      <c r="AA825" s="436"/>
      <c r="AB825" s="436"/>
      <c r="AC825" s="436"/>
      <c r="AD825" s="436"/>
      <c r="AE825" s="436"/>
    </row>
    <row r="826" spans="1:31" ht="15.75" customHeight="1" x14ac:dyDescent="0.25">
      <c r="A826" s="436"/>
      <c r="B826" s="436"/>
      <c r="C826" s="436"/>
      <c r="D826" s="436"/>
      <c r="E826" s="436"/>
      <c r="F826" s="436"/>
      <c r="G826" s="328"/>
      <c r="H826" s="436"/>
      <c r="I826" s="436"/>
      <c r="J826" s="436"/>
      <c r="K826" s="436"/>
      <c r="L826" s="436"/>
      <c r="M826" s="436"/>
      <c r="N826" s="436"/>
      <c r="O826" s="436"/>
      <c r="P826" s="436"/>
      <c r="Q826" s="436"/>
      <c r="R826" s="436"/>
      <c r="S826" s="436"/>
      <c r="T826" s="436"/>
      <c r="U826" s="436"/>
      <c r="V826" s="436"/>
      <c r="W826" s="436"/>
      <c r="X826" s="436"/>
      <c r="Y826" s="436"/>
      <c r="Z826" s="436"/>
      <c r="AA826" s="436"/>
      <c r="AB826" s="436"/>
      <c r="AC826" s="436"/>
      <c r="AD826" s="436"/>
      <c r="AE826" s="436"/>
    </row>
    <row r="827" spans="1:31" ht="15.75" customHeight="1" x14ac:dyDescent="0.25">
      <c r="A827" s="436"/>
      <c r="B827" s="436"/>
      <c r="C827" s="436"/>
      <c r="D827" s="436"/>
      <c r="E827" s="436"/>
      <c r="F827" s="436"/>
      <c r="G827" s="328"/>
      <c r="H827" s="436"/>
      <c r="I827" s="436"/>
      <c r="J827" s="436"/>
      <c r="K827" s="436"/>
      <c r="L827" s="436"/>
      <c r="M827" s="436"/>
      <c r="N827" s="436"/>
      <c r="O827" s="436"/>
      <c r="P827" s="436"/>
      <c r="Q827" s="436"/>
      <c r="R827" s="436"/>
      <c r="S827" s="436"/>
      <c r="T827" s="436"/>
      <c r="U827" s="436"/>
      <c r="V827" s="436"/>
      <c r="W827" s="436"/>
      <c r="X827" s="436"/>
      <c r="Y827" s="436"/>
      <c r="Z827" s="436"/>
      <c r="AA827" s="436"/>
      <c r="AB827" s="436"/>
      <c r="AC827" s="436"/>
      <c r="AD827" s="436"/>
      <c r="AE827" s="436"/>
    </row>
    <row r="828" spans="1:31" ht="15.75" customHeight="1" x14ac:dyDescent="0.25">
      <c r="A828" s="436"/>
      <c r="B828" s="436"/>
      <c r="C828" s="436"/>
      <c r="D828" s="436"/>
      <c r="E828" s="436"/>
      <c r="F828" s="436"/>
      <c r="G828" s="328"/>
      <c r="H828" s="436"/>
      <c r="I828" s="436"/>
      <c r="J828" s="436"/>
      <c r="K828" s="436"/>
      <c r="L828" s="436"/>
      <c r="M828" s="436"/>
      <c r="N828" s="436"/>
      <c r="O828" s="436"/>
      <c r="P828" s="436"/>
      <c r="Q828" s="436"/>
      <c r="R828" s="436"/>
      <c r="S828" s="436"/>
      <c r="T828" s="436"/>
      <c r="U828" s="436"/>
      <c r="V828" s="436"/>
      <c r="W828" s="436"/>
      <c r="X828" s="436"/>
      <c r="Y828" s="436"/>
      <c r="Z828" s="436"/>
      <c r="AA828" s="436"/>
      <c r="AB828" s="436"/>
      <c r="AC828" s="436"/>
      <c r="AD828" s="436"/>
      <c r="AE828" s="436"/>
    </row>
    <row r="829" spans="1:31" ht="15.75" customHeight="1" x14ac:dyDescent="0.25">
      <c r="A829" s="436"/>
      <c r="B829" s="436"/>
      <c r="C829" s="436"/>
      <c r="D829" s="436"/>
      <c r="E829" s="436"/>
      <c r="F829" s="436"/>
      <c r="G829" s="328"/>
      <c r="H829" s="436"/>
      <c r="I829" s="436"/>
      <c r="J829" s="436"/>
      <c r="K829" s="436"/>
      <c r="L829" s="436"/>
      <c r="M829" s="436"/>
      <c r="N829" s="436"/>
      <c r="O829" s="436"/>
      <c r="P829" s="436"/>
      <c r="Q829" s="436"/>
      <c r="R829" s="436"/>
      <c r="S829" s="436"/>
      <c r="T829" s="436"/>
      <c r="U829" s="436"/>
      <c r="V829" s="436"/>
      <c r="W829" s="436"/>
      <c r="X829" s="436"/>
      <c r="Y829" s="436"/>
      <c r="Z829" s="436"/>
      <c r="AA829" s="436"/>
      <c r="AB829" s="436"/>
      <c r="AC829" s="436"/>
      <c r="AD829" s="436"/>
      <c r="AE829" s="436"/>
    </row>
    <row r="830" spans="1:31" ht="15.75" customHeight="1" x14ac:dyDescent="0.25">
      <c r="A830" s="436"/>
      <c r="B830" s="436"/>
      <c r="C830" s="436"/>
      <c r="D830" s="436"/>
      <c r="E830" s="436"/>
      <c r="F830" s="436"/>
      <c r="G830" s="328"/>
      <c r="H830" s="436"/>
      <c r="I830" s="436"/>
      <c r="J830" s="436"/>
      <c r="K830" s="436"/>
      <c r="L830" s="436"/>
      <c r="M830" s="436"/>
      <c r="N830" s="436"/>
      <c r="O830" s="436"/>
      <c r="P830" s="436"/>
      <c r="Q830" s="436"/>
      <c r="R830" s="436"/>
      <c r="S830" s="436"/>
      <c r="T830" s="436"/>
      <c r="U830" s="436"/>
      <c r="V830" s="436"/>
      <c r="W830" s="436"/>
      <c r="X830" s="436"/>
      <c r="Y830" s="436"/>
      <c r="Z830" s="436"/>
      <c r="AA830" s="436"/>
      <c r="AB830" s="436"/>
      <c r="AC830" s="436"/>
      <c r="AD830" s="436"/>
      <c r="AE830" s="436"/>
    </row>
    <row r="831" spans="1:31" ht="15.75" customHeight="1" x14ac:dyDescent="0.25">
      <c r="A831" s="436"/>
      <c r="B831" s="436"/>
      <c r="C831" s="436"/>
      <c r="D831" s="436"/>
      <c r="E831" s="436"/>
      <c r="F831" s="436"/>
      <c r="G831" s="328"/>
      <c r="H831" s="436"/>
      <c r="I831" s="436"/>
      <c r="J831" s="436"/>
      <c r="K831" s="436"/>
      <c r="L831" s="436"/>
      <c r="M831" s="436"/>
      <c r="N831" s="436"/>
      <c r="O831" s="436"/>
      <c r="P831" s="436"/>
      <c r="Q831" s="436"/>
      <c r="R831" s="436"/>
      <c r="S831" s="436"/>
      <c r="T831" s="436"/>
      <c r="U831" s="436"/>
      <c r="V831" s="436"/>
      <c r="W831" s="436"/>
      <c r="X831" s="436"/>
      <c r="Y831" s="436"/>
      <c r="Z831" s="436"/>
      <c r="AA831" s="436"/>
      <c r="AB831" s="436"/>
      <c r="AC831" s="436"/>
      <c r="AD831" s="436"/>
      <c r="AE831" s="436"/>
    </row>
    <row r="832" spans="1:31" ht="15.75" customHeight="1" x14ac:dyDescent="0.25">
      <c r="A832" s="436"/>
      <c r="B832" s="436"/>
      <c r="C832" s="436"/>
      <c r="D832" s="436"/>
      <c r="E832" s="436"/>
      <c r="F832" s="436"/>
      <c r="G832" s="328"/>
      <c r="H832" s="436"/>
      <c r="I832" s="436"/>
      <c r="J832" s="436"/>
      <c r="K832" s="436"/>
      <c r="L832" s="436"/>
      <c r="M832" s="436"/>
      <c r="N832" s="436"/>
      <c r="O832" s="436"/>
      <c r="P832" s="436"/>
      <c r="Q832" s="436"/>
      <c r="R832" s="436"/>
      <c r="S832" s="436"/>
      <c r="T832" s="436"/>
      <c r="U832" s="436"/>
      <c r="V832" s="436"/>
      <c r="W832" s="436"/>
      <c r="X832" s="436"/>
      <c r="Y832" s="436"/>
      <c r="Z832" s="436"/>
      <c r="AA832" s="436"/>
      <c r="AB832" s="436"/>
      <c r="AC832" s="436"/>
      <c r="AD832" s="436"/>
      <c r="AE832" s="436"/>
    </row>
    <row r="833" spans="1:31" ht="15.75" customHeight="1" x14ac:dyDescent="0.25">
      <c r="A833" s="436"/>
      <c r="B833" s="436"/>
      <c r="C833" s="436"/>
      <c r="D833" s="436"/>
      <c r="E833" s="436"/>
      <c r="F833" s="436"/>
      <c r="G833" s="328"/>
      <c r="H833" s="436"/>
      <c r="I833" s="436"/>
      <c r="J833" s="436"/>
      <c r="K833" s="436"/>
      <c r="L833" s="436"/>
      <c r="M833" s="436"/>
      <c r="N833" s="436"/>
      <c r="O833" s="436"/>
      <c r="P833" s="436"/>
      <c r="Q833" s="436"/>
      <c r="R833" s="436"/>
      <c r="S833" s="436"/>
      <c r="T833" s="436"/>
      <c r="U833" s="436"/>
      <c r="V833" s="436"/>
      <c r="W833" s="436"/>
      <c r="X833" s="436"/>
      <c r="Y833" s="436"/>
      <c r="Z833" s="436"/>
      <c r="AA833" s="436"/>
      <c r="AB833" s="436"/>
      <c r="AC833" s="436"/>
      <c r="AD833" s="436"/>
      <c r="AE833" s="436"/>
    </row>
    <row r="834" spans="1:31" ht="15.75" customHeight="1" x14ac:dyDescent="0.25">
      <c r="A834" s="436"/>
      <c r="B834" s="436"/>
      <c r="C834" s="436"/>
      <c r="D834" s="436"/>
      <c r="E834" s="436"/>
      <c r="F834" s="436"/>
      <c r="G834" s="328"/>
      <c r="H834" s="436"/>
      <c r="I834" s="436"/>
      <c r="J834" s="436"/>
      <c r="K834" s="436"/>
      <c r="L834" s="436"/>
      <c r="M834" s="436"/>
      <c r="N834" s="436"/>
      <c r="O834" s="436"/>
      <c r="P834" s="436"/>
      <c r="Q834" s="436"/>
      <c r="R834" s="436"/>
      <c r="S834" s="436"/>
      <c r="T834" s="436"/>
      <c r="U834" s="436"/>
      <c r="V834" s="436"/>
      <c r="W834" s="436"/>
      <c r="X834" s="436"/>
      <c r="Y834" s="436"/>
      <c r="Z834" s="436"/>
      <c r="AA834" s="436"/>
      <c r="AB834" s="436"/>
      <c r="AC834" s="436"/>
      <c r="AD834" s="436"/>
      <c r="AE834" s="436"/>
    </row>
    <row r="835" spans="1:31" ht="15.75" customHeight="1" x14ac:dyDescent="0.25">
      <c r="A835" s="436"/>
      <c r="B835" s="436"/>
      <c r="C835" s="436"/>
      <c r="D835" s="436"/>
      <c r="E835" s="436"/>
      <c r="F835" s="436"/>
      <c r="G835" s="328"/>
      <c r="H835" s="436"/>
      <c r="I835" s="436"/>
      <c r="J835" s="436"/>
      <c r="K835" s="436"/>
      <c r="L835" s="436"/>
      <c r="M835" s="436"/>
      <c r="N835" s="436"/>
      <c r="O835" s="436"/>
      <c r="P835" s="436"/>
      <c r="Q835" s="436"/>
      <c r="R835" s="436"/>
      <c r="S835" s="436"/>
      <c r="T835" s="436"/>
      <c r="U835" s="436"/>
      <c r="V835" s="436"/>
      <c r="W835" s="436"/>
      <c r="X835" s="436"/>
      <c r="Y835" s="436"/>
      <c r="Z835" s="436"/>
      <c r="AA835" s="436"/>
      <c r="AB835" s="436"/>
      <c r="AC835" s="436"/>
      <c r="AD835" s="436"/>
      <c r="AE835" s="436"/>
    </row>
    <row r="836" spans="1:31" ht="15.75" customHeight="1" x14ac:dyDescent="0.25">
      <c r="A836" s="436"/>
      <c r="B836" s="436"/>
      <c r="C836" s="436"/>
      <c r="D836" s="436"/>
      <c r="E836" s="436"/>
      <c r="F836" s="436"/>
      <c r="G836" s="328"/>
      <c r="H836" s="436"/>
      <c r="I836" s="436"/>
      <c r="J836" s="436"/>
      <c r="K836" s="436"/>
      <c r="L836" s="436"/>
      <c r="M836" s="436"/>
      <c r="N836" s="436"/>
      <c r="O836" s="436"/>
      <c r="P836" s="436"/>
      <c r="Q836" s="436"/>
      <c r="R836" s="436"/>
      <c r="S836" s="436"/>
      <c r="T836" s="436"/>
      <c r="U836" s="436"/>
      <c r="V836" s="436"/>
      <c r="W836" s="436"/>
      <c r="X836" s="436"/>
      <c r="Y836" s="436"/>
      <c r="Z836" s="436"/>
      <c r="AA836" s="436"/>
      <c r="AB836" s="436"/>
      <c r="AC836" s="436"/>
      <c r="AD836" s="436"/>
      <c r="AE836" s="436"/>
    </row>
    <row r="837" spans="1:31" ht="15.75" customHeight="1" x14ac:dyDescent="0.25">
      <c r="A837" s="436"/>
      <c r="B837" s="436"/>
      <c r="C837" s="436"/>
      <c r="D837" s="436"/>
      <c r="E837" s="436"/>
      <c r="F837" s="436"/>
      <c r="G837" s="328"/>
      <c r="H837" s="436"/>
      <c r="I837" s="436"/>
      <c r="J837" s="436"/>
      <c r="K837" s="436"/>
      <c r="L837" s="436"/>
      <c r="M837" s="436"/>
      <c r="N837" s="436"/>
      <c r="O837" s="436"/>
      <c r="P837" s="436"/>
      <c r="Q837" s="436"/>
      <c r="R837" s="436"/>
      <c r="S837" s="436"/>
      <c r="T837" s="436"/>
      <c r="U837" s="436"/>
      <c r="V837" s="436"/>
      <c r="W837" s="436"/>
      <c r="X837" s="436"/>
      <c r="Y837" s="436"/>
      <c r="Z837" s="436"/>
      <c r="AA837" s="436"/>
      <c r="AB837" s="436"/>
      <c r="AC837" s="436"/>
      <c r="AD837" s="436"/>
      <c r="AE837" s="436"/>
    </row>
    <row r="838" spans="1:31" ht="15.75" customHeight="1" x14ac:dyDescent="0.25">
      <c r="A838" s="436"/>
      <c r="B838" s="436"/>
      <c r="C838" s="436"/>
      <c r="D838" s="436"/>
      <c r="E838" s="436"/>
      <c r="F838" s="436"/>
      <c r="G838" s="328"/>
      <c r="H838" s="436"/>
      <c r="I838" s="436"/>
      <c r="J838" s="436"/>
      <c r="K838" s="436"/>
      <c r="L838" s="436"/>
      <c r="M838" s="436"/>
      <c r="N838" s="436"/>
      <c r="O838" s="436"/>
      <c r="P838" s="436"/>
      <c r="Q838" s="436"/>
      <c r="R838" s="436"/>
      <c r="S838" s="436"/>
      <c r="T838" s="436"/>
      <c r="U838" s="436"/>
      <c r="V838" s="436"/>
      <c r="W838" s="436"/>
      <c r="X838" s="436"/>
      <c r="Y838" s="436"/>
      <c r="Z838" s="436"/>
      <c r="AA838" s="436"/>
      <c r="AB838" s="436"/>
      <c r="AC838" s="436"/>
      <c r="AD838" s="436"/>
      <c r="AE838" s="436"/>
    </row>
    <row r="839" spans="1:31" ht="15.75" customHeight="1" x14ac:dyDescent="0.25">
      <c r="A839" s="436"/>
      <c r="B839" s="436"/>
      <c r="C839" s="436"/>
      <c r="D839" s="436"/>
      <c r="E839" s="436"/>
      <c r="F839" s="436"/>
      <c r="G839" s="328"/>
      <c r="H839" s="436"/>
      <c r="I839" s="436"/>
      <c r="J839" s="436"/>
      <c r="K839" s="436"/>
      <c r="L839" s="436"/>
      <c r="M839" s="436"/>
      <c r="N839" s="436"/>
      <c r="O839" s="436"/>
      <c r="P839" s="436"/>
      <c r="Q839" s="436"/>
      <c r="R839" s="436"/>
      <c r="S839" s="436"/>
      <c r="T839" s="436"/>
      <c r="U839" s="436"/>
      <c r="V839" s="436"/>
      <c r="W839" s="436"/>
      <c r="X839" s="436"/>
      <c r="Y839" s="436"/>
      <c r="Z839" s="436"/>
      <c r="AA839" s="436"/>
      <c r="AB839" s="436"/>
      <c r="AC839" s="436"/>
      <c r="AD839" s="436"/>
      <c r="AE839" s="436"/>
    </row>
    <row r="840" spans="1:31" ht="15.75" customHeight="1" x14ac:dyDescent="0.25">
      <c r="A840" s="436"/>
      <c r="B840" s="436"/>
      <c r="C840" s="436"/>
      <c r="D840" s="436"/>
      <c r="E840" s="436"/>
      <c r="F840" s="436"/>
      <c r="G840" s="328"/>
      <c r="H840" s="436"/>
      <c r="I840" s="436"/>
      <c r="J840" s="436"/>
      <c r="K840" s="436"/>
      <c r="L840" s="436"/>
      <c r="M840" s="436"/>
      <c r="N840" s="436"/>
      <c r="O840" s="436"/>
      <c r="P840" s="436"/>
      <c r="Q840" s="436"/>
      <c r="R840" s="436"/>
      <c r="S840" s="436"/>
      <c r="T840" s="436"/>
      <c r="U840" s="436"/>
      <c r="V840" s="436"/>
      <c r="W840" s="436"/>
      <c r="X840" s="436"/>
      <c r="Y840" s="436"/>
      <c r="Z840" s="436"/>
      <c r="AA840" s="436"/>
      <c r="AB840" s="436"/>
      <c r="AC840" s="436"/>
      <c r="AD840" s="436"/>
      <c r="AE840" s="436"/>
    </row>
    <row r="841" spans="1:31" ht="15.75" customHeight="1" x14ac:dyDescent="0.25">
      <c r="A841" s="436"/>
      <c r="B841" s="436"/>
      <c r="C841" s="436"/>
      <c r="D841" s="436"/>
      <c r="E841" s="436"/>
      <c r="F841" s="436"/>
      <c r="G841" s="328"/>
      <c r="H841" s="436"/>
      <c r="I841" s="436"/>
      <c r="J841" s="436"/>
      <c r="K841" s="436"/>
      <c r="L841" s="436"/>
      <c r="M841" s="436"/>
      <c r="N841" s="436"/>
      <c r="O841" s="436"/>
      <c r="P841" s="436"/>
      <c r="Q841" s="436"/>
      <c r="R841" s="436"/>
      <c r="S841" s="436"/>
      <c r="T841" s="436"/>
      <c r="U841" s="436"/>
      <c r="V841" s="436"/>
      <c r="W841" s="436"/>
      <c r="X841" s="436"/>
      <c r="Y841" s="436"/>
      <c r="Z841" s="436"/>
      <c r="AA841" s="436"/>
      <c r="AB841" s="436"/>
      <c r="AC841" s="436"/>
      <c r="AD841" s="436"/>
      <c r="AE841" s="436"/>
    </row>
    <row r="842" spans="1:31" ht="15.75" customHeight="1" x14ac:dyDescent="0.25">
      <c r="A842" s="436"/>
      <c r="B842" s="436"/>
      <c r="C842" s="436"/>
      <c r="D842" s="436"/>
      <c r="E842" s="436"/>
      <c r="F842" s="436"/>
      <c r="G842" s="328"/>
      <c r="H842" s="436"/>
      <c r="I842" s="436"/>
      <c r="J842" s="436"/>
      <c r="K842" s="436"/>
      <c r="L842" s="436"/>
      <c r="M842" s="436"/>
      <c r="N842" s="436"/>
      <c r="O842" s="436"/>
      <c r="P842" s="436"/>
      <c r="Q842" s="436"/>
      <c r="R842" s="436"/>
      <c r="S842" s="436"/>
      <c r="T842" s="436"/>
      <c r="U842" s="436"/>
      <c r="V842" s="436"/>
      <c r="W842" s="436"/>
      <c r="X842" s="436"/>
      <c r="Y842" s="436"/>
      <c r="Z842" s="436"/>
      <c r="AA842" s="436"/>
      <c r="AB842" s="436"/>
      <c r="AC842" s="436"/>
      <c r="AD842" s="436"/>
      <c r="AE842" s="436"/>
    </row>
    <row r="843" spans="1:31" ht="15.75" customHeight="1" x14ac:dyDescent="0.25">
      <c r="A843" s="436"/>
      <c r="B843" s="436"/>
      <c r="C843" s="436"/>
      <c r="D843" s="436"/>
      <c r="E843" s="436"/>
      <c r="F843" s="436"/>
      <c r="G843" s="328"/>
      <c r="H843" s="436"/>
      <c r="I843" s="436"/>
      <c r="J843" s="436"/>
      <c r="K843" s="436"/>
      <c r="L843" s="436"/>
      <c r="M843" s="436"/>
      <c r="N843" s="436"/>
      <c r="O843" s="436"/>
      <c r="P843" s="436"/>
      <c r="Q843" s="436"/>
      <c r="R843" s="436"/>
      <c r="S843" s="436"/>
      <c r="T843" s="436"/>
      <c r="U843" s="436"/>
      <c r="V843" s="436"/>
      <c r="W843" s="436"/>
      <c r="X843" s="436"/>
      <c r="Y843" s="436"/>
      <c r="Z843" s="436"/>
      <c r="AA843" s="436"/>
      <c r="AB843" s="436"/>
      <c r="AC843" s="436"/>
      <c r="AD843" s="436"/>
      <c r="AE843" s="436"/>
    </row>
    <row r="844" spans="1:31" ht="15.75" customHeight="1" x14ac:dyDescent="0.25">
      <c r="A844" s="436"/>
      <c r="B844" s="436"/>
      <c r="C844" s="436"/>
      <c r="D844" s="436"/>
      <c r="E844" s="436"/>
      <c r="F844" s="436"/>
      <c r="G844" s="328"/>
      <c r="H844" s="436"/>
      <c r="I844" s="436"/>
      <c r="J844" s="436"/>
      <c r="K844" s="436"/>
      <c r="L844" s="436"/>
      <c r="M844" s="436"/>
      <c r="N844" s="436"/>
      <c r="O844" s="436"/>
      <c r="P844" s="436"/>
      <c r="Q844" s="436"/>
      <c r="R844" s="436"/>
      <c r="S844" s="436"/>
      <c r="T844" s="436"/>
      <c r="U844" s="436"/>
      <c r="V844" s="436"/>
      <c r="W844" s="436"/>
      <c r="X844" s="436"/>
      <c r="Y844" s="436"/>
      <c r="Z844" s="436"/>
      <c r="AA844" s="436"/>
      <c r="AB844" s="436"/>
      <c r="AC844" s="436"/>
      <c r="AD844" s="436"/>
      <c r="AE844" s="436"/>
    </row>
    <row r="845" spans="1:31" ht="15.75" customHeight="1" x14ac:dyDescent="0.25">
      <c r="A845" s="436"/>
      <c r="B845" s="436"/>
      <c r="C845" s="436"/>
      <c r="D845" s="436"/>
      <c r="E845" s="436"/>
      <c r="F845" s="436"/>
      <c r="G845" s="328"/>
      <c r="H845" s="436"/>
      <c r="I845" s="436"/>
      <c r="J845" s="436"/>
      <c r="K845" s="436"/>
      <c r="L845" s="436"/>
      <c r="M845" s="436"/>
      <c r="N845" s="436"/>
      <c r="O845" s="436"/>
      <c r="P845" s="436"/>
      <c r="Q845" s="436"/>
      <c r="R845" s="436"/>
      <c r="S845" s="436"/>
      <c r="T845" s="436"/>
      <c r="U845" s="436"/>
      <c r="V845" s="436"/>
      <c r="W845" s="436"/>
      <c r="X845" s="436"/>
      <c r="Y845" s="436"/>
      <c r="Z845" s="436"/>
      <c r="AA845" s="436"/>
      <c r="AB845" s="436"/>
      <c r="AC845" s="436"/>
      <c r="AD845" s="436"/>
      <c r="AE845" s="436"/>
    </row>
    <row r="846" spans="1:31" ht="15.75" customHeight="1" x14ac:dyDescent="0.25">
      <c r="A846" s="436"/>
      <c r="B846" s="436"/>
      <c r="C846" s="436"/>
      <c r="D846" s="436"/>
      <c r="E846" s="436"/>
      <c r="F846" s="436"/>
      <c r="G846" s="328"/>
      <c r="H846" s="436"/>
      <c r="I846" s="436"/>
      <c r="J846" s="436"/>
      <c r="K846" s="436"/>
      <c r="L846" s="436"/>
      <c r="M846" s="436"/>
      <c r="N846" s="436"/>
      <c r="O846" s="436"/>
      <c r="P846" s="436"/>
      <c r="Q846" s="436"/>
      <c r="R846" s="436"/>
      <c r="S846" s="436"/>
      <c r="T846" s="436"/>
      <c r="U846" s="436"/>
      <c r="V846" s="436"/>
      <c r="W846" s="436"/>
      <c r="X846" s="436"/>
      <c r="Y846" s="436"/>
      <c r="Z846" s="436"/>
      <c r="AA846" s="436"/>
      <c r="AB846" s="436"/>
      <c r="AC846" s="436"/>
      <c r="AD846" s="436"/>
      <c r="AE846" s="436"/>
    </row>
    <row r="847" spans="1:31" ht="15.75" customHeight="1" x14ac:dyDescent="0.25">
      <c r="A847" s="436"/>
      <c r="B847" s="436"/>
      <c r="C847" s="436"/>
      <c r="D847" s="436"/>
      <c r="E847" s="436"/>
      <c r="F847" s="436"/>
      <c r="G847" s="328"/>
      <c r="H847" s="436"/>
      <c r="I847" s="436"/>
      <c r="J847" s="436"/>
      <c r="K847" s="436"/>
      <c r="L847" s="436"/>
      <c r="M847" s="436"/>
      <c r="N847" s="436"/>
      <c r="O847" s="436"/>
      <c r="P847" s="436"/>
      <c r="Q847" s="436"/>
      <c r="R847" s="436"/>
      <c r="S847" s="436"/>
      <c r="T847" s="436"/>
      <c r="U847" s="436"/>
      <c r="V847" s="436"/>
      <c r="W847" s="436"/>
      <c r="X847" s="436"/>
      <c r="Y847" s="436"/>
      <c r="Z847" s="436"/>
      <c r="AA847" s="436"/>
      <c r="AB847" s="436"/>
      <c r="AC847" s="436"/>
      <c r="AD847" s="436"/>
      <c r="AE847" s="436"/>
    </row>
    <row r="848" spans="1:31" ht="15.75" customHeight="1" x14ac:dyDescent="0.25">
      <c r="A848" s="436"/>
      <c r="B848" s="436"/>
      <c r="C848" s="436"/>
      <c r="D848" s="436"/>
      <c r="E848" s="436"/>
      <c r="F848" s="436"/>
      <c r="G848" s="328"/>
      <c r="H848" s="436"/>
      <c r="I848" s="436"/>
      <c r="J848" s="436"/>
      <c r="K848" s="436"/>
      <c r="L848" s="436"/>
      <c r="M848" s="436"/>
      <c r="N848" s="436"/>
      <c r="O848" s="436"/>
      <c r="P848" s="436"/>
      <c r="Q848" s="436"/>
      <c r="R848" s="436"/>
      <c r="S848" s="436"/>
      <c r="T848" s="436"/>
      <c r="U848" s="436"/>
      <c r="V848" s="436"/>
      <c r="W848" s="436"/>
      <c r="X848" s="436"/>
      <c r="Y848" s="436"/>
      <c r="Z848" s="436"/>
      <c r="AA848" s="436"/>
      <c r="AB848" s="436"/>
      <c r="AC848" s="436"/>
      <c r="AD848" s="436"/>
      <c r="AE848" s="436"/>
    </row>
    <row r="849" spans="1:31" ht="15.75" customHeight="1" x14ac:dyDescent="0.25">
      <c r="A849" s="436"/>
      <c r="B849" s="436"/>
      <c r="C849" s="436"/>
      <c r="D849" s="436"/>
      <c r="E849" s="436"/>
      <c r="F849" s="436"/>
      <c r="G849" s="328"/>
      <c r="H849" s="436"/>
      <c r="I849" s="436"/>
      <c r="J849" s="436"/>
      <c r="K849" s="436"/>
      <c r="L849" s="436"/>
      <c r="M849" s="436"/>
      <c r="N849" s="436"/>
      <c r="O849" s="436"/>
      <c r="P849" s="436"/>
      <c r="Q849" s="436"/>
      <c r="R849" s="436"/>
      <c r="S849" s="436"/>
      <c r="T849" s="436"/>
      <c r="U849" s="436"/>
      <c r="V849" s="436"/>
      <c r="W849" s="436"/>
      <c r="X849" s="436"/>
      <c r="Y849" s="436"/>
      <c r="Z849" s="436"/>
      <c r="AA849" s="436"/>
      <c r="AB849" s="436"/>
      <c r="AC849" s="436"/>
      <c r="AD849" s="436"/>
      <c r="AE849" s="436"/>
    </row>
    <row r="850" spans="1:31" ht="15.75" customHeight="1" x14ac:dyDescent="0.25">
      <c r="A850" s="436"/>
      <c r="B850" s="436"/>
      <c r="C850" s="436"/>
      <c r="D850" s="436"/>
      <c r="E850" s="436"/>
      <c r="F850" s="436"/>
      <c r="G850" s="328"/>
      <c r="H850" s="436"/>
      <c r="I850" s="436"/>
      <c r="J850" s="436"/>
      <c r="K850" s="436"/>
      <c r="L850" s="436"/>
      <c r="M850" s="436"/>
      <c r="N850" s="436"/>
      <c r="O850" s="436"/>
      <c r="P850" s="436"/>
      <c r="Q850" s="436"/>
      <c r="R850" s="436"/>
      <c r="S850" s="436"/>
      <c r="T850" s="436"/>
      <c r="U850" s="436"/>
      <c r="V850" s="436"/>
      <c r="W850" s="436"/>
      <c r="X850" s="436"/>
      <c r="Y850" s="436"/>
      <c r="Z850" s="436"/>
      <c r="AA850" s="436"/>
      <c r="AB850" s="436"/>
      <c r="AC850" s="436"/>
      <c r="AD850" s="436"/>
      <c r="AE850" s="436"/>
    </row>
    <row r="851" spans="1:31" ht="15.75" customHeight="1" x14ac:dyDescent="0.25">
      <c r="A851" s="436"/>
      <c r="B851" s="436"/>
      <c r="C851" s="436"/>
      <c r="D851" s="436"/>
      <c r="E851" s="436"/>
      <c r="F851" s="436"/>
      <c r="G851" s="328"/>
      <c r="H851" s="436"/>
      <c r="I851" s="436"/>
      <c r="J851" s="436"/>
      <c r="K851" s="436"/>
      <c r="L851" s="436"/>
      <c r="M851" s="436"/>
      <c r="N851" s="436"/>
      <c r="O851" s="436"/>
      <c r="P851" s="436"/>
      <c r="Q851" s="436"/>
      <c r="R851" s="436"/>
      <c r="S851" s="436"/>
      <c r="T851" s="436"/>
      <c r="U851" s="436"/>
      <c r="V851" s="436"/>
      <c r="W851" s="436"/>
      <c r="X851" s="436"/>
      <c r="Y851" s="436"/>
      <c r="Z851" s="436"/>
      <c r="AA851" s="436"/>
      <c r="AB851" s="436"/>
      <c r="AC851" s="436"/>
      <c r="AD851" s="436"/>
      <c r="AE851" s="436"/>
    </row>
    <row r="852" spans="1:31" ht="15.75" customHeight="1" x14ac:dyDescent="0.25">
      <c r="A852" s="436"/>
      <c r="B852" s="436"/>
      <c r="C852" s="436"/>
      <c r="D852" s="436"/>
      <c r="E852" s="436"/>
      <c r="F852" s="436"/>
      <c r="G852" s="328"/>
      <c r="H852" s="436"/>
      <c r="I852" s="436"/>
      <c r="J852" s="436"/>
      <c r="K852" s="436"/>
      <c r="L852" s="436"/>
      <c r="M852" s="436"/>
      <c r="N852" s="436"/>
      <c r="O852" s="436"/>
      <c r="P852" s="436"/>
      <c r="Q852" s="436"/>
      <c r="R852" s="436"/>
      <c r="S852" s="436"/>
      <c r="T852" s="436"/>
      <c r="U852" s="436"/>
      <c r="V852" s="436"/>
      <c r="W852" s="436"/>
      <c r="X852" s="436"/>
      <c r="Y852" s="436"/>
      <c r="Z852" s="436"/>
      <c r="AA852" s="436"/>
      <c r="AB852" s="436"/>
      <c r="AC852" s="436"/>
      <c r="AD852" s="436"/>
      <c r="AE852" s="436"/>
    </row>
    <row r="853" spans="1:31" ht="15.75" customHeight="1" x14ac:dyDescent="0.25">
      <c r="A853" s="436"/>
      <c r="B853" s="436"/>
      <c r="C853" s="436"/>
      <c r="D853" s="436"/>
      <c r="E853" s="436"/>
      <c r="F853" s="436"/>
      <c r="G853" s="328"/>
      <c r="H853" s="436"/>
      <c r="I853" s="436"/>
      <c r="J853" s="436"/>
      <c r="K853" s="436"/>
      <c r="L853" s="436"/>
      <c r="M853" s="436"/>
      <c r="N853" s="436"/>
      <c r="O853" s="436"/>
      <c r="P853" s="436"/>
      <c r="Q853" s="436"/>
      <c r="R853" s="436"/>
      <c r="S853" s="436"/>
      <c r="T853" s="436"/>
      <c r="U853" s="436"/>
      <c r="V853" s="436"/>
      <c r="W853" s="436"/>
      <c r="X853" s="436"/>
      <c r="Y853" s="436"/>
      <c r="Z853" s="436"/>
      <c r="AA853" s="436"/>
      <c r="AB853" s="436"/>
      <c r="AC853" s="436"/>
      <c r="AD853" s="436"/>
      <c r="AE853" s="436"/>
    </row>
    <row r="854" spans="1:31" ht="15.75" customHeight="1" x14ac:dyDescent="0.25">
      <c r="A854" s="436"/>
      <c r="B854" s="436"/>
      <c r="C854" s="436"/>
      <c r="D854" s="436"/>
      <c r="E854" s="436"/>
      <c r="F854" s="436"/>
      <c r="G854" s="328"/>
      <c r="H854" s="436"/>
      <c r="I854" s="436"/>
      <c r="J854" s="436"/>
      <c r="K854" s="436"/>
      <c r="L854" s="436"/>
      <c r="M854" s="436"/>
      <c r="N854" s="436"/>
      <c r="O854" s="436"/>
      <c r="P854" s="436"/>
      <c r="Q854" s="436"/>
      <c r="R854" s="436"/>
      <c r="S854" s="436"/>
      <c r="T854" s="436"/>
      <c r="U854" s="436"/>
      <c r="V854" s="436"/>
      <c r="W854" s="436"/>
      <c r="X854" s="436"/>
      <c r="Y854" s="436"/>
      <c r="Z854" s="436"/>
      <c r="AA854" s="436"/>
      <c r="AB854" s="436"/>
      <c r="AC854" s="436"/>
      <c r="AD854" s="436"/>
      <c r="AE854" s="436"/>
    </row>
    <row r="855" spans="1:31" ht="15.75" customHeight="1" x14ac:dyDescent="0.25">
      <c r="A855" s="436"/>
      <c r="B855" s="436"/>
      <c r="C855" s="436"/>
      <c r="D855" s="436"/>
      <c r="E855" s="436"/>
      <c r="F855" s="436"/>
      <c r="G855" s="328"/>
      <c r="H855" s="436"/>
      <c r="I855" s="436"/>
      <c r="J855" s="436"/>
      <c r="K855" s="436"/>
      <c r="L855" s="436"/>
      <c r="M855" s="436"/>
      <c r="N855" s="436"/>
      <c r="O855" s="436"/>
      <c r="P855" s="436"/>
      <c r="Q855" s="436"/>
      <c r="R855" s="436"/>
      <c r="S855" s="436"/>
      <c r="T855" s="436"/>
      <c r="U855" s="436"/>
      <c r="V855" s="436"/>
      <c r="W855" s="436"/>
      <c r="X855" s="436"/>
      <c r="Y855" s="436"/>
      <c r="Z855" s="436"/>
      <c r="AA855" s="436"/>
      <c r="AB855" s="436"/>
      <c r="AC855" s="436"/>
      <c r="AD855" s="436"/>
      <c r="AE855" s="436"/>
    </row>
    <row r="856" spans="1:31" ht="15.75" customHeight="1" x14ac:dyDescent="0.25">
      <c r="A856" s="436"/>
      <c r="B856" s="436"/>
      <c r="C856" s="436"/>
      <c r="D856" s="436"/>
      <c r="E856" s="436"/>
      <c r="F856" s="436"/>
      <c r="G856" s="328"/>
      <c r="H856" s="436"/>
      <c r="I856" s="436"/>
      <c r="J856" s="436"/>
      <c r="K856" s="436"/>
      <c r="L856" s="436"/>
      <c r="M856" s="436"/>
      <c r="N856" s="436"/>
      <c r="O856" s="436"/>
      <c r="P856" s="436"/>
      <c r="Q856" s="436"/>
      <c r="R856" s="436"/>
      <c r="S856" s="436"/>
      <c r="T856" s="436"/>
      <c r="U856" s="436"/>
      <c r="V856" s="436"/>
      <c r="W856" s="436"/>
      <c r="X856" s="436"/>
      <c r="Y856" s="436"/>
      <c r="Z856" s="436"/>
      <c r="AA856" s="436"/>
      <c r="AB856" s="436"/>
      <c r="AC856" s="436"/>
      <c r="AD856" s="436"/>
      <c r="AE856" s="436"/>
    </row>
    <row r="857" spans="1:31" ht="15.75" customHeight="1" x14ac:dyDescent="0.25">
      <c r="A857" s="436"/>
      <c r="B857" s="436"/>
      <c r="C857" s="436"/>
      <c r="D857" s="436"/>
      <c r="E857" s="436"/>
      <c r="F857" s="436"/>
      <c r="G857" s="328"/>
      <c r="H857" s="436"/>
      <c r="I857" s="436"/>
      <c r="J857" s="436"/>
      <c r="K857" s="436"/>
      <c r="L857" s="436"/>
      <c r="M857" s="436"/>
      <c r="N857" s="436"/>
      <c r="O857" s="436"/>
      <c r="P857" s="436"/>
      <c r="Q857" s="436"/>
      <c r="R857" s="436"/>
      <c r="S857" s="436"/>
      <c r="T857" s="436"/>
      <c r="U857" s="436"/>
      <c r="V857" s="436"/>
      <c r="W857" s="436"/>
      <c r="X857" s="436"/>
      <c r="Y857" s="436"/>
      <c r="Z857" s="436"/>
      <c r="AA857" s="436"/>
      <c r="AB857" s="436"/>
      <c r="AC857" s="436"/>
      <c r="AD857" s="436"/>
      <c r="AE857" s="436"/>
    </row>
    <row r="858" spans="1:31" ht="15.75" customHeight="1" x14ac:dyDescent="0.25">
      <c r="A858" s="436"/>
      <c r="B858" s="436"/>
      <c r="C858" s="436"/>
      <c r="D858" s="436"/>
      <c r="E858" s="436"/>
      <c r="F858" s="436"/>
      <c r="G858" s="328"/>
      <c r="H858" s="436"/>
      <c r="I858" s="436"/>
      <c r="J858" s="436"/>
      <c r="K858" s="436"/>
      <c r="L858" s="436"/>
      <c r="M858" s="436"/>
      <c r="N858" s="436"/>
      <c r="O858" s="436"/>
      <c r="P858" s="436"/>
      <c r="Q858" s="436"/>
      <c r="R858" s="436"/>
      <c r="S858" s="436"/>
      <c r="T858" s="436"/>
      <c r="U858" s="436"/>
      <c r="V858" s="436"/>
      <c r="W858" s="436"/>
      <c r="X858" s="436"/>
      <c r="Y858" s="436"/>
      <c r="Z858" s="436"/>
      <c r="AA858" s="436"/>
      <c r="AB858" s="436"/>
      <c r="AC858" s="436"/>
      <c r="AD858" s="436"/>
      <c r="AE858" s="436"/>
    </row>
    <row r="859" spans="1:31" ht="15.75" customHeight="1" x14ac:dyDescent="0.25">
      <c r="A859" s="436"/>
      <c r="B859" s="436"/>
      <c r="C859" s="436"/>
      <c r="D859" s="436"/>
      <c r="E859" s="436"/>
      <c r="F859" s="436"/>
      <c r="G859" s="328"/>
      <c r="H859" s="436"/>
      <c r="I859" s="436"/>
      <c r="J859" s="436"/>
      <c r="K859" s="436"/>
      <c r="L859" s="436"/>
      <c r="M859" s="436"/>
      <c r="N859" s="436"/>
      <c r="O859" s="436"/>
      <c r="P859" s="436"/>
      <c r="Q859" s="436"/>
      <c r="R859" s="436"/>
      <c r="S859" s="436"/>
      <c r="T859" s="436"/>
      <c r="U859" s="436"/>
      <c r="V859" s="436"/>
      <c r="W859" s="436"/>
      <c r="X859" s="436"/>
      <c r="Y859" s="436"/>
      <c r="Z859" s="436"/>
      <c r="AA859" s="436"/>
      <c r="AB859" s="436"/>
      <c r="AC859" s="436"/>
      <c r="AD859" s="436"/>
      <c r="AE859" s="436"/>
    </row>
    <row r="860" spans="1:31" ht="15.75" customHeight="1" x14ac:dyDescent="0.25">
      <c r="A860" s="436"/>
      <c r="B860" s="436"/>
      <c r="C860" s="436"/>
      <c r="D860" s="436"/>
      <c r="E860" s="436"/>
      <c r="F860" s="436"/>
      <c r="G860" s="328"/>
      <c r="H860" s="436"/>
      <c r="I860" s="436"/>
      <c r="J860" s="436"/>
      <c r="K860" s="436"/>
      <c r="L860" s="436"/>
      <c r="M860" s="436"/>
      <c r="N860" s="436"/>
      <c r="O860" s="436"/>
      <c r="P860" s="436"/>
      <c r="Q860" s="436"/>
      <c r="R860" s="436"/>
      <c r="S860" s="436"/>
      <c r="T860" s="436"/>
      <c r="U860" s="436"/>
      <c r="V860" s="436"/>
      <c r="W860" s="436"/>
      <c r="X860" s="436"/>
      <c r="Y860" s="436"/>
      <c r="Z860" s="436"/>
      <c r="AA860" s="436"/>
      <c r="AB860" s="436"/>
      <c r="AC860" s="436"/>
      <c r="AD860" s="436"/>
      <c r="AE860" s="436"/>
    </row>
    <row r="861" spans="1:31" ht="15.75" customHeight="1" x14ac:dyDescent="0.25">
      <c r="A861" s="436"/>
      <c r="B861" s="436"/>
      <c r="C861" s="436"/>
      <c r="D861" s="436"/>
      <c r="E861" s="436"/>
      <c r="F861" s="436"/>
      <c r="G861" s="328"/>
      <c r="H861" s="436"/>
      <c r="I861" s="436"/>
      <c r="J861" s="436"/>
      <c r="K861" s="436"/>
      <c r="L861" s="436"/>
      <c r="M861" s="436"/>
      <c r="N861" s="436"/>
      <c r="O861" s="436"/>
      <c r="P861" s="436"/>
      <c r="Q861" s="436"/>
      <c r="R861" s="436"/>
      <c r="S861" s="436"/>
      <c r="T861" s="436"/>
      <c r="U861" s="436"/>
      <c r="V861" s="436"/>
      <c r="W861" s="436"/>
      <c r="X861" s="436"/>
      <c r="Y861" s="436"/>
      <c r="Z861" s="436"/>
      <c r="AA861" s="436"/>
      <c r="AB861" s="436"/>
      <c r="AC861" s="436"/>
      <c r="AD861" s="436"/>
      <c r="AE861" s="436"/>
    </row>
    <row r="862" spans="1:31" ht="15.75" customHeight="1" x14ac:dyDescent="0.25">
      <c r="A862" s="436"/>
      <c r="B862" s="436"/>
      <c r="C862" s="436"/>
      <c r="D862" s="436"/>
      <c r="E862" s="436"/>
      <c r="F862" s="436"/>
      <c r="G862" s="328"/>
      <c r="H862" s="436"/>
      <c r="I862" s="436"/>
      <c r="J862" s="436"/>
      <c r="K862" s="436"/>
      <c r="L862" s="436"/>
      <c r="M862" s="436"/>
      <c r="N862" s="436"/>
      <c r="O862" s="436"/>
      <c r="P862" s="436"/>
      <c r="Q862" s="436"/>
      <c r="R862" s="436"/>
      <c r="S862" s="436"/>
      <c r="T862" s="436"/>
      <c r="U862" s="436"/>
      <c r="V862" s="436"/>
      <c r="W862" s="436"/>
      <c r="X862" s="436"/>
      <c r="Y862" s="436"/>
      <c r="Z862" s="436"/>
      <c r="AA862" s="436"/>
      <c r="AB862" s="436"/>
      <c r="AC862" s="436"/>
      <c r="AD862" s="436"/>
      <c r="AE862" s="436"/>
    </row>
    <row r="863" spans="1:31" ht="15.75" customHeight="1" x14ac:dyDescent="0.25">
      <c r="A863" s="436"/>
      <c r="B863" s="436"/>
      <c r="C863" s="436"/>
      <c r="D863" s="436"/>
      <c r="E863" s="436"/>
      <c r="F863" s="436"/>
      <c r="G863" s="328"/>
      <c r="H863" s="436"/>
      <c r="I863" s="436"/>
      <c r="J863" s="436"/>
      <c r="K863" s="436"/>
      <c r="L863" s="436"/>
      <c r="M863" s="436"/>
      <c r="N863" s="436"/>
      <c r="O863" s="436"/>
      <c r="P863" s="436"/>
      <c r="Q863" s="436"/>
      <c r="R863" s="436"/>
      <c r="S863" s="436"/>
      <c r="T863" s="436"/>
      <c r="U863" s="436"/>
      <c r="V863" s="436"/>
      <c r="W863" s="436"/>
      <c r="X863" s="436"/>
      <c r="Y863" s="436"/>
      <c r="Z863" s="436"/>
      <c r="AA863" s="436"/>
      <c r="AB863" s="436"/>
      <c r="AC863" s="436"/>
      <c r="AD863" s="436"/>
      <c r="AE863" s="436"/>
    </row>
    <row r="864" spans="1:31" ht="15.75" customHeight="1" x14ac:dyDescent="0.25">
      <c r="A864" s="436"/>
      <c r="B864" s="436"/>
      <c r="C864" s="436"/>
      <c r="D864" s="436"/>
      <c r="E864" s="436"/>
      <c r="F864" s="436"/>
      <c r="G864" s="328"/>
      <c r="H864" s="436"/>
      <c r="I864" s="436"/>
      <c r="J864" s="436"/>
      <c r="K864" s="436"/>
      <c r="L864" s="436"/>
      <c r="M864" s="436"/>
      <c r="N864" s="436"/>
      <c r="O864" s="436"/>
      <c r="P864" s="436"/>
      <c r="Q864" s="436"/>
      <c r="R864" s="436"/>
      <c r="S864" s="436"/>
      <c r="T864" s="436"/>
      <c r="U864" s="436"/>
      <c r="V864" s="436"/>
      <c r="W864" s="436"/>
      <c r="X864" s="436"/>
      <c r="Y864" s="436"/>
      <c r="Z864" s="436"/>
      <c r="AA864" s="436"/>
      <c r="AB864" s="436"/>
      <c r="AC864" s="436"/>
      <c r="AD864" s="436"/>
      <c r="AE864" s="436"/>
    </row>
    <row r="865" spans="1:31" ht="15.75" customHeight="1" x14ac:dyDescent="0.25">
      <c r="A865" s="436"/>
      <c r="B865" s="436"/>
      <c r="C865" s="436"/>
      <c r="D865" s="436"/>
      <c r="E865" s="436"/>
      <c r="F865" s="436"/>
      <c r="G865" s="328"/>
      <c r="H865" s="436"/>
      <c r="I865" s="436"/>
      <c r="J865" s="436"/>
      <c r="K865" s="436"/>
      <c r="L865" s="436"/>
      <c r="M865" s="436"/>
      <c r="N865" s="436"/>
      <c r="O865" s="436"/>
      <c r="P865" s="436"/>
      <c r="Q865" s="436"/>
      <c r="R865" s="436"/>
      <c r="S865" s="436"/>
      <c r="T865" s="436"/>
      <c r="U865" s="436"/>
      <c r="V865" s="436"/>
      <c r="W865" s="436"/>
      <c r="X865" s="436"/>
      <c r="Y865" s="436"/>
      <c r="Z865" s="436"/>
      <c r="AA865" s="436"/>
      <c r="AB865" s="436"/>
      <c r="AC865" s="436"/>
      <c r="AD865" s="436"/>
      <c r="AE865" s="436"/>
    </row>
    <row r="866" spans="1:31" ht="15.75" customHeight="1" x14ac:dyDescent="0.25">
      <c r="A866" s="436"/>
      <c r="B866" s="436"/>
      <c r="C866" s="436"/>
      <c r="D866" s="436"/>
      <c r="E866" s="436"/>
      <c r="F866" s="436"/>
      <c r="G866" s="328"/>
      <c r="H866" s="436"/>
      <c r="I866" s="436"/>
      <c r="J866" s="436"/>
      <c r="K866" s="436"/>
      <c r="L866" s="436"/>
      <c r="M866" s="436"/>
      <c r="N866" s="436"/>
      <c r="O866" s="436"/>
      <c r="P866" s="436"/>
      <c r="Q866" s="436"/>
      <c r="R866" s="436"/>
      <c r="S866" s="436"/>
      <c r="T866" s="436"/>
      <c r="U866" s="436"/>
      <c r="V866" s="436"/>
      <c r="W866" s="436"/>
      <c r="X866" s="436"/>
      <c r="Y866" s="436"/>
      <c r="Z866" s="436"/>
      <c r="AA866" s="436"/>
      <c r="AB866" s="436"/>
      <c r="AC866" s="436"/>
      <c r="AD866" s="436"/>
      <c r="AE866" s="436"/>
    </row>
    <row r="867" spans="1:31" ht="15.75" customHeight="1" x14ac:dyDescent="0.25">
      <c r="A867" s="436"/>
      <c r="B867" s="436"/>
      <c r="C867" s="436"/>
      <c r="D867" s="436"/>
      <c r="E867" s="436"/>
      <c r="F867" s="436"/>
      <c r="G867" s="328"/>
      <c r="H867" s="436"/>
      <c r="I867" s="436"/>
      <c r="J867" s="436"/>
      <c r="K867" s="436"/>
      <c r="L867" s="436"/>
      <c r="M867" s="436"/>
      <c r="N867" s="436"/>
      <c r="O867" s="436"/>
      <c r="P867" s="436"/>
      <c r="Q867" s="436"/>
      <c r="R867" s="436"/>
      <c r="S867" s="436"/>
      <c r="T867" s="436"/>
      <c r="U867" s="436"/>
      <c r="V867" s="436"/>
      <c r="W867" s="436"/>
      <c r="X867" s="436"/>
      <c r="Y867" s="436"/>
      <c r="Z867" s="436"/>
      <c r="AA867" s="436"/>
      <c r="AB867" s="436"/>
      <c r="AC867" s="436"/>
      <c r="AD867" s="436"/>
      <c r="AE867" s="436"/>
    </row>
    <row r="868" spans="1:31" ht="15.75" customHeight="1" x14ac:dyDescent="0.25">
      <c r="A868" s="436"/>
      <c r="B868" s="436"/>
      <c r="C868" s="436"/>
      <c r="D868" s="436"/>
      <c r="E868" s="436"/>
      <c r="F868" s="436"/>
      <c r="G868" s="328"/>
      <c r="H868" s="436"/>
      <c r="I868" s="436"/>
      <c r="J868" s="436"/>
      <c r="K868" s="436"/>
      <c r="L868" s="436"/>
      <c r="M868" s="436"/>
      <c r="N868" s="436"/>
      <c r="O868" s="436"/>
      <c r="P868" s="436"/>
      <c r="Q868" s="436"/>
      <c r="R868" s="436"/>
      <c r="S868" s="436"/>
      <c r="T868" s="436"/>
      <c r="U868" s="436"/>
      <c r="V868" s="436"/>
      <c r="W868" s="436"/>
      <c r="X868" s="436"/>
      <c r="Y868" s="436"/>
      <c r="Z868" s="436"/>
      <c r="AA868" s="436"/>
      <c r="AB868" s="436"/>
      <c r="AC868" s="436"/>
      <c r="AD868" s="436"/>
      <c r="AE868" s="436"/>
    </row>
    <row r="869" spans="1:31" ht="15.75" customHeight="1" x14ac:dyDescent="0.25">
      <c r="A869" s="436"/>
      <c r="B869" s="436"/>
      <c r="C869" s="436"/>
      <c r="D869" s="436"/>
      <c r="E869" s="436"/>
      <c r="F869" s="436"/>
      <c r="G869" s="328"/>
      <c r="H869" s="436"/>
      <c r="I869" s="436"/>
      <c r="J869" s="436"/>
      <c r="K869" s="436"/>
      <c r="L869" s="436"/>
      <c r="M869" s="436"/>
      <c r="N869" s="436"/>
      <c r="O869" s="436"/>
      <c r="P869" s="436"/>
      <c r="Q869" s="436"/>
      <c r="R869" s="436"/>
      <c r="S869" s="436"/>
      <c r="T869" s="436"/>
      <c r="U869" s="436"/>
      <c r="V869" s="436"/>
      <c r="W869" s="436"/>
      <c r="X869" s="436"/>
      <c r="Y869" s="436"/>
      <c r="Z869" s="436"/>
      <c r="AA869" s="436"/>
      <c r="AB869" s="436"/>
      <c r="AC869" s="436"/>
      <c r="AD869" s="436"/>
      <c r="AE869" s="436"/>
    </row>
    <row r="870" spans="1:31" ht="15.75" customHeight="1" x14ac:dyDescent="0.25">
      <c r="A870" s="436"/>
      <c r="B870" s="436"/>
      <c r="C870" s="436"/>
      <c r="D870" s="436"/>
      <c r="E870" s="436"/>
      <c r="F870" s="436"/>
      <c r="G870" s="328"/>
      <c r="H870" s="436"/>
      <c r="I870" s="436"/>
      <c r="J870" s="436"/>
      <c r="K870" s="436"/>
      <c r="L870" s="436"/>
      <c r="M870" s="436"/>
      <c r="N870" s="436"/>
      <c r="O870" s="436"/>
      <c r="P870" s="436"/>
      <c r="Q870" s="436"/>
      <c r="R870" s="436"/>
      <c r="S870" s="436"/>
      <c r="T870" s="436"/>
      <c r="U870" s="436"/>
      <c r="V870" s="436"/>
      <c r="W870" s="436"/>
      <c r="X870" s="436"/>
      <c r="Y870" s="436"/>
      <c r="Z870" s="436"/>
      <c r="AA870" s="436"/>
      <c r="AB870" s="436"/>
      <c r="AC870" s="436"/>
      <c r="AD870" s="436"/>
      <c r="AE870" s="436"/>
    </row>
    <row r="871" spans="1:31" ht="15.75" customHeight="1" x14ac:dyDescent="0.25">
      <c r="A871" s="436"/>
      <c r="B871" s="436"/>
      <c r="C871" s="436"/>
      <c r="D871" s="436"/>
      <c r="E871" s="436"/>
      <c r="F871" s="436"/>
      <c r="G871" s="328"/>
      <c r="H871" s="436"/>
      <c r="I871" s="436"/>
      <c r="J871" s="436"/>
      <c r="K871" s="436"/>
      <c r="L871" s="436"/>
      <c r="M871" s="436"/>
      <c r="N871" s="436"/>
      <c r="O871" s="436"/>
      <c r="P871" s="436"/>
      <c r="Q871" s="436"/>
      <c r="R871" s="436"/>
      <c r="S871" s="436"/>
      <c r="T871" s="436"/>
      <c r="U871" s="436"/>
      <c r="V871" s="436"/>
      <c r="W871" s="436"/>
      <c r="X871" s="436"/>
      <c r="Y871" s="436"/>
      <c r="Z871" s="436"/>
      <c r="AA871" s="436"/>
      <c r="AB871" s="436"/>
      <c r="AC871" s="436"/>
      <c r="AD871" s="436"/>
      <c r="AE871" s="436"/>
    </row>
    <row r="872" spans="1:31" ht="15.75" customHeight="1" x14ac:dyDescent="0.25">
      <c r="A872" s="436"/>
      <c r="B872" s="436"/>
      <c r="C872" s="436"/>
      <c r="D872" s="436"/>
      <c r="E872" s="436"/>
      <c r="F872" s="436"/>
      <c r="G872" s="328"/>
      <c r="H872" s="436"/>
      <c r="I872" s="436"/>
      <c r="J872" s="436"/>
      <c r="K872" s="436"/>
      <c r="L872" s="436"/>
      <c r="M872" s="436"/>
      <c r="N872" s="436"/>
      <c r="O872" s="436"/>
      <c r="P872" s="436"/>
      <c r="Q872" s="436"/>
      <c r="R872" s="436"/>
      <c r="S872" s="436"/>
      <c r="T872" s="436"/>
      <c r="U872" s="436"/>
      <c r="V872" s="436"/>
      <c r="W872" s="436"/>
      <c r="X872" s="436"/>
      <c r="Y872" s="436"/>
      <c r="Z872" s="436"/>
      <c r="AA872" s="436"/>
      <c r="AB872" s="436"/>
      <c r="AC872" s="436"/>
      <c r="AD872" s="436"/>
      <c r="AE872" s="436"/>
    </row>
    <row r="873" spans="1:31" ht="15.75" customHeight="1" x14ac:dyDescent="0.25">
      <c r="A873" s="436"/>
      <c r="B873" s="436"/>
      <c r="C873" s="436"/>
      <c r="D873" s="436"/>
      <c r="E873" s="436"/>
      <c r="F873" s="436"/>
      <c r="G873" s="328"/>
      <c r="H873" s="436"/>
      <c r="I873" s="436"/>
      <c r="J873" s="436"/>
      <c r="K873" s="436"/>
      <c r="L873" s="436"/>
      <c r="M873" s="436"/>
      <c r="N873" s="436"/>
      <c r="O873" s="436"/>
      <c r="P873" s="436"/>
      <c r="Q873" s="436"/>
      <c r="R873" s="436"/>
      <c r="S873" s="436"/>
      <c r="T873" s="436"/>
      <c r="U873" s="436"/>
      <c r="V873" s="436"/>
      <c r="W873" s="436"/>
      <c r="X873" s="436"/>
      <c r="Y873" s="436"/>
      <c r="Z873" s="436"/>
      <c r="AA873" s="436"/>
      <c r="AB873" s="436"/>
      <c r="AC873" s="436"/>
      <c r="AD873" s="436"/>
      <c r="AE873" s="436"/>
    </row>
    <row r="874" spans="1:31" ht="15.75" customHeight="1" x14ac:dyDescent="0.25">
      <c r="A874" s="436"/>
      <c r="B874" s="436"/>
      <c r="C874" s="436"/>
      <c r="D874" s="436"/>
      <c r="E874" s="436"/>
      <c r="F874" s="436"/>
      <c r="G874" s="328"/>
      <c r="H874" s="436"/>
      <c r="I874" s="436"/>
      <c r="J874" s="436"/>
      <c r="K874" s="436"/>
      <c r="L874" s="436"/>
      <c r="M874" s="436"/>
      <c r="N874" s="436"/>
      <c r="O874" s="436"/>
      <c r="P874" s="436"/>
      <c r="Q874" s="436"/>
      <c r="R874" s="436"/>
      <c r="S874" s="436"/>
      <c r="T874" s="436"/>
      <c r="U874" s="436"/>
      <c r="V874" s="436"/>
      <c r="W874" s="436"/>
      <c r="X874" s="436"/>
      <c r="Y874" s="436"/>
      <c r="Z874" s="436"/>
      <c r="AA874" s="436"/>
      <c r="AB874" s="436"/>
      <c r="AC874" s="436"/>
      <c r="AD874" s="436"/>
      <c r="AE874" s="436"/>
    </row>
    <row r="875" spans="1:31" ht="15.75" customHeight="1" x14ac:dyDescent="0.25">
      <c r="A875" s="436"/>
      <c r="B875" s="436"/>
      <c r="C875" s="436"/>
      <c r="D875" s="436"/>
      <c r="E875" s="436"/>
      <c r="F875" s="436"/>
      <c r="G875" s="328"/>
      <c r="H875" s="436"/>
      <c r="I875" s="436"/>
      <c r="J875" s="436"/>
      <c r="K875" s="436"/>
      <c r="L875" s="436"/>
      <c r="M875" s="436"/>
      <c r="N875" s="436"/>
      <c r="O875" s="436"/>
      <c r="P875" s="436"/>
      <c r="Q875" s="436"/>
      <c r="R875" s="436"/>
      <c r="S875" s="436"/>
      <c r="T875" s="436"/>
      <c r="U875" s="436"/>
      <c r="V875" s="436"/>
      <c r="W875" s="436"/>
      <c r="X875" s="436"/>
      <c r="Y875" s="436"/>
      <c r="Z875" s="436"/>
      <c r="AA875" s="436"/>
      <c r="AB875" s="436"/>
      <c r="AC875" s="436"/>
      <c r="AD875" s="436"/>
      <c r="AE875" s="436"/>
    </row>
    <row r="876" spans="1:31" ht="15.75" customHeight="1" x14ac:dyDescent="0.25">
      <c r="A876" s="436"/>
      <c r="B876" s="436"/>
      <c r="C876" s="436"/>
      <c r="D876" s="436"/>
      <c r="E876" s="436"/>
      <c r="F876" s="436"/>
      <c r="G876" s="328"/>
      <c r="H876" s="436"/>
      <c r="I876" s="436"/>
      <c r="J876" s="436"/>
      <c r="K876" s="436"/>
      <c r="L876" s="436"/>
      <c r="M876" s="436"/>
      <c r="N876" s="436"/>
      <c r="O876" s="436"/>
      <c r="P876" s="436"/>
      <c r="Q876" s="436"/>
      <c r="R876" s="436"/>
      <c r="S876" s="436"/>
      <c r="T876" s="436"/>
      <c r="U876" s="436"/>
      <c r="V876" s="436"/>
      <c r="W876" s="436"/>
      <c r="X876" s="436"/>
      <c r="Y876" s="436"/>
      <c r="Z876" s="436"/>
      <c r="AA876" s="436"/>
      <c r="AB876" s="436"/>
      <c r="AC876" s="436"/>
      <c r="AD876" s="436"/>
      <c r="AE876" s="436"/>
    </row>
    <row r="877" spans="1:31" ht="15.75" customHeight="1" x14ac:dyDescent="0.25">
      <c r="A877" s="436"/>
      <c r="B877" s="436"/>
      <c r="C877" s="436"/>
      <c r="D877" s="436"/>
      <c r="E877" s="436"/>
      <c r="F877" s="436"/>
      <c r="G877" s="328"/>
      <c r="H877" s="436"/>
      <c r="I877" s="436"/>
      <c r="J877" s="436"/>
      <c r="K877" s="436"/>
      <c r="L877" s="436"/>
      <c r="M877" s="436"/>
      <c r="N877" s="436"/>
      <c r="O877" s="436"/>
      <c r="P877" s="436"/>
      <c r="Q877" s="436"/>
      <c r="R877" s="436"/>
      <c r="S877" s="436"/>
      <c r="T877" s="436"/>
      <c r="U877" s="436"/>
      <c r="V877" s="436"/>
      <c r="W877" s="436"/>
      <c r="X877" s="436"/>
      <c r="Y877" s="436"/>
      <c r="Z877" s="436"/>
      <c r="AA877" s="436"/>
      <c r="AB877" s="436"/>
      <c r="AC877" s="436"/>
      <c r="AD877" s="436"/>
      <c r="AE877" s="436"/>
    </row>
    <row r="878" spans="1:31" ht="15.75" customHeight="1" x14ac:dyDescent="0.25">
      <c r="A878" s="436"/>
      <c r="B878" s="436"/>
      <c r="C878" s="436"/>
      <c r="D878" s="436"/>
      <c r="E878" s="436"/>
      <c r="F878" s="436"/>
      <c r="G878" s="328"/>
      <c r="H878" s="436"/>
      <c r="I878" s="436"/>
      <c r="J878" s="436"/>
      <c r="K878" s="436"/>
      <c r="L878" s="436"/>
      <c r="M878" s="436"/>
      <c r="N878" s="436"/>
      <c r="O878" s="436"/>
      <c r="P878" s="436"/>
      <c r="Q878" s="436"/>
      <c r="R878" s="436"/>
      <c r="S878" s="436"/>
      <c r="T878" s="436"/>
      <c r="U878" s="436"/>
      <c r="V878" s="436"/>
      <c r="W878" s="436"/>
      <c r="X878" s="436"/>
      <c r="Y878" s="436"/>
      <c r="Z878" s="436"/>
      <c r="AA878" s="436"/>
      <c r="AB878" s="436"/>
      <c r="AC878" s="436"/>
      <c r="AD878" s="436"/>
      <c r="AE878" s="436"/>
    </row>
    <row r="879" spans="1:31" ht="15.75" customHeight="1" x14ac:dyDescent="0.25">
      <c r="A879" s="436"/>
      <c r="B879" s="436"/>
      <c r="C879" s="436"/>
      <c r="D879" s="436"/>
      <c r="E879" s="436"/>
      <c r="F879" s="436"/>
      <c r="G879" s="328"/>
      <c r="H879" s="436"/>
      <c r="I879" s="436"/>
      <c r="J879" s="436"/>
      <c r="K879" s="436"/>
      <c r="L879" s="436"/>
      <c r="M879" s="436"/>
      <c r="N879" s="436"/>
      <c r="O879" s="436"/>
      <c r="P879" s="436"/>
      <c r="Q879" s="436"/>
      <c r="R879" s="436"/>
      <c r="S879" s="436"/>
      <c r="T879" s="436"/>
      <c r="U879" s="436"/>
      <c r="V879" s="436"/>
      <c r="W879" s="436"/>
      <c r="X879" s="436"/>
      <c r="Y879" s="436"/>
      <c r="Z879" s="436"/>
      <c r="AA879" s="436"/>
      <c r="AB879" s="436"/>
      <c r="AC879" s="436"/>
      <c r="AD879" s="436"/>
      <c r="AE879" s="436"/>
    </row>
    <row r="880" spans="1:31" ht="15.75" customHeight="1" x14ac:dyDescent="0.25">
      <c r="A880" s="436"/>
      <c r="B880" s="436"/>
      <c r="C880" s="436"/>
      <c r="D880" s="436"/>
      <c r="E880" s="436"/>
      <c r="F880" s="436"/>
      <c r="G880" s="328"/>
      <c r="H880" s="436"/>
      <c r="I880" s="436"/>
      <c r="J880" s="436"/>
      <c r="K880" s="436"/>
      <c r="L880" s="436"/>
      <c r="M880" s="436"/>
      <c r="N880" s="436"/>
      <c r="O880" s="436"/>
      <c r="P880" s="436"/>
      <c r="Q880" s="436"/>
      <c r="R880" s="436"/>
      <c r="S880" s="436"/>
      <c r="T880" s="436"/>
      <c r="U880" s="436"/>
      <c r="V880" s="436"/>
      <c r="W880" s="436"/>
      <c r="X880" s="436"/>
      <c r="Y880" s="436"/>
      <c r="Z880" s="436"/>
      <c r="AA880" s="436"/>
      <c r="AB880" s="436"/>
      <c r="AC880" s="436"/>
      <c r="AD880" s="436"/>
      <c r="AE880" s="436"/>
    </row>
    <row r="881" spans="1:31" ht="15.75" customHeight="1" x14ac:dyDescent="0.25">
      <c r="A881" s="436"/>
      <c r="B881" s="436"/>
      <c r="C881" s="436"/>
      <c r="D881" s="436"/>
      <c r="E881" s="436"/>
      <c r="F881" s="436"/>
      <c r="G881" s="328"/>
      <c r="H881" s="436"/>
      <c r="I881" s="436"/>
      <c r="J881" s="436"/>
      <c r="K881" s="436"/>
      <c r="L881" s="436"/>
      <c r="M881" s="436"/>
      <c r="N881" s="436"/>
      <c r="O881" s="436"/>
      <c r="P881" s="436"/>
      <c r="Q881" s="436"/>
      <c r="R881" s="436"/>
      <c r="S881" s="436"/>
      <c r="T881" s="436"/>
      <c r="U881" s="436"/>
      <c r="V881" s="436"/>
      <c r="W881" s="436"/>
      <c r="X881" s="436"/>
      <c r="Y881" s="436"/>
      <c r="Z881" s="436"/>
      <c r="AA881" s="436"/>
      <c r="AB881" s="436"/>
      <c r="AC881" s="436"/>
      <c r="AD881" s="436"/>
      <c r="AE881" s="436"/>
    </row>
    <row r="882" spans="1:31" ht="15.75" customHeight="1" x14ac:dyDescent="0.25">
      <c r="A882" s="436"/>
      <c r="B882" s="436"/>
      <c r="C882" s="436"/>
      <c r="D882" s="436"/>
      <c r="E882" s="436"/>
      <c r="F882" s="436"/>
      <c r="G882" s="328"/>
      <c r="H882" s="436"/>
      <c r="I882" s="436"/>
      <c r="J882" s="436"/>
      <c r="K882" s="436"/>
      <c r="L882" s="436"/>
      <c r="M882" s="436"/>
      <c r="N882" s="436"/>
      <c r="O882" s="436"/>
      <c r="P882" s="436"/>
      <c r="Q882" s="436"/>
      <c r="R882" s="436"/>
      <c r="S882" s="436"/>
      <c r="T882" s="436"/>
      <c r="U882" s="436"/>
      <c r="V882" s="436"/>
      <c r="W882" s="436"/>
      <c r="X882" s="436"/>
      <c r="Y882" s="436"/>
      <c r="Z882" s="436"/>
      <c r="AA882" s="436"/>
      <c r="AB882" s="436"/>
      <c r="AC882" s="436"/>
      <c r="AD882" s="436"/>
      <c r="AE882" s="436"/>
    </row>
    <row r="883" spans="1:31" ht="15.75" customHeight="1" x14ac:dyDescent="0.25">
      <c r="A883" s="436"/>
      <c r="B883" s="436"/>
      <c r="C883" s="436"/>
      <c r="D883" s="436"/>
      <c r="E883" s="436"/>
      <c r="F883" s="436"/>
      <c r="G883" s="328"/>
      <c r="H883" s="436"/>
      <c r="I883" s="436"/>
      <c r="J883" s="436"/>
      <c r="K883" s="436"/>
      <c r="L883" s="436"/>
      <c r="M883" s="436"/>
      <c r="N883" s="436"/>
      <c r="O883" s="436"/>
      <c r="P883" s="436"/>
      <c r="Q883" s="436"/>
      <c r="R883" s="436"/>
      <c r="S883" s="436"/>
      <c r="T883" s="436"/>
      <c r="U883" s="436"/>
      <c r="V883" s="436"/>
      <c r="W883" s="436"/>
      <c r="X883" s="436"/>
      <c r="Y883" s="436"/>
      <c r="Z883" s="436"/>
      <c r="AA883" s="436"/>
      <c r="AB883" s="436"/>
      <c r="AC883" s="436"/>
      <c r="AD883" s="436"/>
      <c r="AE883" s="436"/>
    </row>
    <row r="884" spans="1:31" ht="15.75" customHeight="1" x14ac:dyDescent="0.25">
      <c r="A884" s="436"/>
      <c r="B884" s="436"/>
      <c r="C884" s="436"/>
      <c r="D884" s="436"/>
      <c r="E884" s="436"/>
      <c r="F884" s="436"/>
      <c r="G884" s="328"/>
      <c r="H884" s="436"/>
      <c r="I884" s="436"/>
      <c r="J884" s="436"/>
      <c r="K884" s="436"/>
      <c r="L884" s="436"/>
      <c r="M884" s="436"/>
      <c r="N884" s="436"/>
      <c r="O884" s="436"/>
      <c r="P884" s="436"/>
      <c r="Q884" s="436"/>
      <c r="R884" s="436"/>
      <c r="S884" s="436"/>
      <c r="T884" s="436"/>
      <c r="U884" s="436"/>
      <c r="V884" s="436"/>
      <c r="W884" s="436"/>
      <c r="X884" s="436"/>
      <c r="Y884" s="436"/>
      <c r="Z884" s="436"/>
      <c r="AA884" s="436"/>
      <c r="AB884" s="436"/>
      <c r="AC884" s="436"/>
      <c r="AD884" s="436"/>
      <c r="AE884" s="436"/>
    </row>
    <row r="885" spans="1:31" ht="15.75" customHeight="1" x14ac:dyDescent="0.25">
      <c r="A885" s="436"/>
      <c r="B885" s="436"/>
      <c r="C885" s="436"/>
      <c r="D885" s="436"/>
      <c r="E885" s="436"/>
      <c r="F885" s="436"/>
      <c r="G885" s="328"/>
      <c r="H885" s="436"/>
      <c r="I885" s="436"/>
      <c r="J885" s="436"/>
      <c r="K885" s="436"/>
      <c r="L885" s="436"/>
      <c r="M885" s="436"/>
      <c r="N885" s="436"/>
      <c r="O885" s="436"/>
      <c r="P885" s="436"/>
      <c r="Q885" s="436"/>
      <c r="R885" s="436"/>
      <c r="S885" s="436"/>
      <c r="T885" s="436"/>
      <c r="U885" s="436"/>
      <c r="V885" s="436"/>
      <c r="W885" s="436"/>
      <c r="X885" s="436"/>
      <c r="Y885" s="436"/>
      <c r="Z885" s="436"/>
      <c r="AA885" s="436"/>
      <c r="AB885" s="436"/>
      <c r="AC885" s="436"/>
      <c r="AD885" s="436"/>
      <c r="AE885" s="436"/>
    </row>
    <row r="886" spans="1:31" ht="15.75" customHeight="1" x14ac:dyDescent="0.25">
      <c r="A886" s="436"/>
      <c r="B886" s="436"/>
      <c r="C886" s="436"/>
      <c r="D886" s="436"/>
      <c r="E886" s="436"/>
      <c r="F886" s="436"/>
      <c r="G886" s="328"/>
      <c r="H886" s="436"/>
      <c r="I886" s="436"/>
      <c r="J886" s="436"/>
      <c r="K886" s="436"/>
      <c r="L886" s="436"/>
      <c r="M886" s="436"/>
      <c r="N886" s="436"/>
      <c r="O886" s="436"/>
      <c r="P886" s="436"/>
      <c r="Q886" s="436"/>
      <c r="R886" s="436"/>
      <c r="S886" s="436"/>
      <c r="T886" s="436"/>
      <c r="U886" s="436"/>
      <c r="V886" s="436"/>
      <c r="W886" s="436"/>
      <c r="X886" s="436"/>
      <c r="Y886" s="436"/>
      <c r="Z886" s="436"/>
      <c r="AA886" s="436"/>
      <c r="AB886" s="436"/>
      <c r="AC886" s="436"/>
      <c r="AD886" s="436"/>
      <c r="AE886" s="436"/>
    </row>
    <row r="887" spans="1:31" ht="15.75" customHeight="1" x14ac:dyDescent="0.25">
      <c r="A887" s="436"/>
      <c r="B887" s="436"/>
      <c r="C887" s="436"/>
      <c r="D887" s="436"/>
      <c r="E887" s="436"/>
      <c r="F887" s="436"/>
      <c r="G887" s="328"/>
      <c r="H887" s="436"/>
      <c r="I887" s="436"/>
      <c r="J887" s="436"/>
      <c r="K887" s="436"/>
      <c r="L887" s="436"/>
      <c r="M887" s="436"/>
      <c r="N887" s="436"/>
      <c r="O887" s="436"/>
      <c r="P887" s="436"/>
      <c r="Q887" s="436"/>
      <c r="R887" s="436"/>
      <c r="S887" s="436"/>
      <c r="T887" s="436"/>
      <c r="U887" s="436"/>
      <c r="V887" s="436"/>
      <c r="W887" s="436"/>
      <c r="X887" s="436"/>
      <c r="Y887" s="436"/>
      <c r="Z887" s="436"/>
      <c r="AA887" s="436"/>
      <c r="AB887" s="436"/>
      <c r="AC887" s="436"/>
      <c r="AD887" s="436"/>
      <c r="AE887" s="436"/>
    </row>
    <row r="888" spans="1:31" ht="15.75" customHeight="1" x14ac:dyDescent="0.25">
      <c r="A888" s="436"/>
      <c r="B888" s="436"/>
      <c r="C888" s="436"/>
      <c r="D888" s="436"/>
      <c r="E888" s="436"/>
      <c r="F888" s="436"/>
      <c r="G888" s="328"/>
      <c r="H888" s="436"/>
      <c r="I888" s="436"/>
      <c r="J888" s="436"/>
      <c r="K888" s="436"/>
      <c r="L888" s="436"/>
      <c r="M888" s="436"/>
      <c r="N888" s="436"/>
      <c r="O888" s="436"/>
      <c r="P888" s="436"/>
      <c r="Q888" s="436"/>
      <c r="R888" s="436"/>
      <c r="S888" s="436"/>
      <c r="T888" s="436"/>
      <c r="U888" s="436"/>
      <c r="V888" s="436"/>
      <c r="W888" s="436"/>
      <c r="X888" s="436"/>
      <c r="Y888" s="436"/>
      <c r="Z888" s="436"/>
      <c r="AA888" s="436"/>
      <c r="AB888" s="436"/>
      <c r="AC888" s="436"/>
      <c r="AD888" s="436"/>
      <c r="AE888" s="436"/>
    </row>
    <row r="889" spans="1:31" ht="15.75" customHeight="1" x14ac:dyDescent="0.25">
      <c r="A889" s="436"/>
      <c r="B889" s="436"/>
      <c r="C889" s="436"/>
      <c r="D889" s="436"/>
      <c r="E889" s="436"/>
      <c r="F889" s="436"/>
      <c r="G889" s="328"/>
      <c r="H889" s="436"/>
      <c r="I889" s="436"/>
      <c r="J889" s="436"/>
      <c r="K889" s="436"/>
      <c r="L889" s="436"/>
      <c r="M889" s="436"/>
      <c r="N889" s="436"/>
      <c r="O889" s="436"/>
      <c r="P889" s="436"/>
      <c r="Q889" s="436"/>
      <c r="R889" s="436"/>
      <c r="S889" s="436"/>
      <c r="T889" s="436"/>
      <c r="U889" s="436"/>
      <c r="V889" s="436"/>
      <c r="W889" s="436"/>
      <c r="X889" s="436"/>
      <c r="Y889" s="436"/>
      <c r="Z889" s="436"/>
      <c r="AA889" s="436"/>
      <c r="AB889" s="436"/>
      <c r="AC889" s="436"/>
      <c r="AD889" s="436"/>
      <c r="AE889" s="436"/>
    </row>
    <row r="890" spans="1:31" ht="15.75" customHeight="1" x14ac:dyDescent="0.25">
      <c r="A890" s="436"/>
      <c r="B890" s="436"/>
      <c r="C890" s="436"/>
      <c r="D890" s="436"/>
      <c r="E890" s="436"/>
      <c r="F890" s="436"/>
      <c r="G890" s="328"/>
      <c r="H890" s="436"/>
      <c r="I890" s="436"/>
      <c r="J890" s="436"/>
      <c r="K890" s="436"/>
      <c r="L890" s="436"/>
      <c r="M890" s="436"/>
      <c r="N890" s="436"/>
      <c r="O890" s="436"/>
      <c r="P890" s="436"/>
      <c r="Q890" s="436"/>
      <c r="R890" s="436"/>
      <c r="S890" s="436"/>
      <c r="T890" s="436"/>
      <c r="U890" s="436"/>
      <c r="V890" s="436"/>
      <c r="W890" s="436"/>
      <c r="X890" s="436"/>
      <c r="Y890" s="436"/>
      <c r="Z890" s="436"/>
      <c r="AA890" s="436"/>
      <c r="AB890" s="436"/>
      <c r="AC890" s="436"/>
      <c r="AD890" s="436"/>
      <c r="AE890" s="436"/>
    </row>
    <row r="891" spans="1:31" ht="15.75" customHeight="1" x14ac:dyDescent="0.25">
      <c r="A891" s="436"/>
      <c r="B891" s="436"/>
      <c r="C891" s="436"/>
      <c r="D891" s="436"/>
      <c r="E891" s="436"/>
      <c r="F891" s="436"/>
      <c r="G891" s="328"/>
      <c r="H891" s="436"/>
      <c r="I891" s="436"/>
      <c r="J891" s="436"/>
      <c r="K891" s="436"/>
      <c r="L891" s="436"/>
      <c r="M891" s="436"/>
      <c r="N891" s="436"/>
      <c r="O891" s="436"/>
      <c r="P891" s="436"/>
      <c r="Q891" s="436"/>
      <c r="R891" s="436"/>
      <c r="S891" s="436"/>
      <c r="T891" s="436"/>
      <c r="U891" s="436"/>
      <c r="V891" s="436"/>
      <c r="W891" s="436"/>
      <c r="X891" s="436"/>
      <c r="Y891" s="436"/>
      <c r="Z891" s="436"/>
      <c r="AA891" s="436"/>
      <c r="AB891" s="436"/>
      <c r="AC891" s="436"/>
      <c r="AD891" s="436"/>
      <c r="AE891" s="436"/>
    </row>
    <row r="892" spans="1:31" ht="15.75" customHeight="1" x14ac:dyDescent="0.25">
      <c r="A892" s="436"/>
      <c r="B892" s="436"/>
      <c r="C892" s="436"/>
      <c r="D892" s="436"/>
      <c r="E892" s="436"/>
      <c r="F892" s="436"/>
      <c r="G892" s="328"/>
      <c r="H892" s="436"/>
      <c r="I892" s="436"/>
      <c r="J892" s="436"/>
      <c r="K892" s="436"/>
      <c r="L892" s="436"/>
      <c r="M892" s="436"/>
      <c r="N892" s="436"/>
      <c r="O892" s="436"/>
      <c r="P892" s="436"/>
      <c r="Q892" s="436"/>
      <c r="R892" s="436"/>
      <c r="S892" s="436"/>
      <c r="T892" s="436"/>
      <c r="U892" s="436"/>
      <c r="V892" s="436"/>
      <c r="W892" s="436"/>
      <c r="X892" s="436"/>
      <c r="Y892" s="436"/>
      <c r="Z892" s="436"/>
      <c r="AA892" s="436"/>
      <c r="AB892" s="436"/>
      <c r="AC892" s="436"/>
      <c r="AD892" s="436"/>
      <c r="AE892" s="436"/>
    </row>
    <row r="893" spans="1:31" ht="15.75" customHeight="1" x14ac:dyDescent="0.25">
      <c r="A893" s="436"/>
      <c r="B893" s="436"/>
      <c r="C893" s="436"/>
      <c r="D893" s="436"/>
      <c r="E893" s="436"/>
      <c r="F893" s="436"/>
      <c r="G893" s="328"/>
      <c r="H893" s="436"/>
      <c r="I893" s="436"/>
      <c r="J893" s="436"/>
      <c r="K893" s="436"/>
      <c r="L893" s="436"/>
      <c r="M893" s="436"/>
      <c r="N893" s="436"/>
      <c r="O893" s="436"/>
      <c r="P893" s="436"/>
      <c r="Q893" s="436"/>
      <c r="R893" s="436"/>
      <c r="S893" s="436"/>
      <c r="T893" s="436"/>
      <c r="U893" s="436"/>
      <c r="V893" s="436"/>
      <c r="W893" s="436"/>
      <c r="X893" s="436"/>
      <c r="Y893" s="436"/>
      <c r="Z893" s="436"/>
      <c r="AA893" s="436"/>
      <c r="AB893" s="436"/>
      <c r="AC893" s="436"/>
      <c r="AD893" s="436"/>
      <c r="AE893" s="436"/>
    </row>
    <row r="894" spans="1:31" ht="15.75" customHeight="1" x14ac:dyDescent="0.25">
      <c r="A894" s="436"/>
      <c r="B894" s="436"/>
      <c r="C894" s="436"/>
      <c r="D894" s="436"/>
      <c r="E894" s="436"/>
      <c r="F894" s="436"/>
      <c r="G894" s="328"/>
      <c r="H894" s="436"/>
      <c r="I894" s="436"/>
      <c r="J894" s="436"/>
      <c r="K894" s="436"/>
      <c r="L894" s="436"/>
      <c r="M894" s="436"/>
      <c r="N894" s="436"/>
      <c r="O894" s="436"/>
      <c r="P894" s="436"/>
      <c r="Q894" s="436"/>
      <c r="R894" s="436"/>
      <c r="S894" s="436"/>
      <c r="T894" s="436"/>
      <c r="U894" s="436"/>
      <c r="V894" s="436"/>
      <c r="W894" s="436"/>
      <c r="X894" s="436"/>
      <c r="Y894" s="436"/>
      <c r="Z894" s="436"/>
      <c r="AA894" s="436"/>
      <c r="AB894" s="436"/>
      <c r="AC894" s="436"/>
      <c r="AD894" s="436"/>
      <c r="AE894" s="436"/>
    </row>
    <row r="895" spans="1:31" ht="15.75" customHeight="1" x14ac:dyDescent="0.25">
      <c r="A895" s="436"/>
      <c r="B895" s="436"/>
      <c r="C895" s="436"/>
      <c r="D895" s="436"/>
      <c r="E895" s="436"/>
      <c r="F895" s="436"/>
      <c r="G895" s="328"/>
      <c r="H895" s="436"/>
      <c r="I895" s="436"/>
      <c r="J895" s="436"/>
      <c r="K895" s="436"/>
      <c r="L895" s="436"/>
      <c r="M895" s="436"/>
      <c r="N895" s="436"/>
      <c r="O895" s="436"/>
      <c r="P895" s="436"/>
      <c r="Q895" s="436"/>
      <c r="R895" s="436"/>
      <c r="S895" s="436"/>
      <c r="T895" s="436"/>
      <c r="U895" s="436"/>
      <c r="V895" s="436"/>
      <c r="W895" s="436"/>
      <c r="X895" s="436"/>
      <c r="Y895" s="436"/>
      <c r="Z895" s="436"/>
      <c r="AA895" s="436"/>
      <c r="AB895" s="436"/>
      <c r="AC895" s="436"/>
      <c r="AD895" s="436"/>
      <c r="AE895" s="436"/>
    </row>
    <row r="896" spans="1:31" ht="15.75" customHeight="1" x14ac:dyDescent="0.25">
      <c r="A896" s="436"/>
      <c r="B896" s="436"/>
      <c r="C896" s="436"/>
      <c r="D896" s="436"/>
      <c r="E896" s="436"/>
      <c r="F896" s="436"/>
      <c r="G896" s="328"/>
      <c r="H896" s="436"/>
      <c r="I896" s="436"/>
      <c r="J896" s="436"/>
      <c r="K896" s="436"/>
      <c r="L896" s="436"/>
      <c r="M896" s="436"/>
      <c r="N896" s="436"/>
      <c r="O896" s="436"/>
      <c r="P896" s="436"/>
      <c r="Q896" s="436"/>
      <c r="R896" s="436"/>
      <c r="S896" s="436"/>
      <c r="T896" s="436"/>
      <c r="U896" s="436"/>
      <c r="V896" s="436"/>
      <c r="W896" s="436"/>
      <c r="X896" s="436"/>
      <c r="Y896" s="436"/>
      <c r="Z896" s="436"/>
      <c r="AA896" s="436"/>
      <c r="AB896" s="436"/>
      <c r="AC896" s="436"/>
      <c r="AD896" s="436"/>
      <c r="AE896" s="436"/>
    </row>
    <row r="897" spans="1:31" ht="15.75" customHeight="1" x14ac:dyDescent="0.25">
      <c r="A897" s="436"/>
      <c r="B897" s="436"/>
      <c r="C897" s="436"/>
      <c r="D897" s="436"/>
      <c r="E897" s="436"/>
      <c r="F897" s="436"/>
      <c r="G897" s="328"/>
      <c r="H897" s="436"/>
      <c r="I897" s="436"/>
      <c r="J897" s="436"/>
      <c r="K897" s="436"/>
      <c r="L897" s="436"/>
      <c r="M897" s="436"/>
      <c r="N897" s="436"/>
      <c r="O897" s="436"/>
      <c r="P897" s="436"/>
      <c r="Q897" s="436"/>
      <c r="R897" s="436"/>
      <c r="S897" s="436"/>
      <c r="T897" s="436"/>
      <c r="U897" s="436"/>
      <c r="V897" s="436"/>
      <c r="W897" s="436"/>
      <c r="X897" s="436"/>
      <c r="Y897" s="436"/>
      <c r="Z897" s="436"/>
      <c r="AA897" s="436"/>
      <c r="AB897" s="436"/>
      <c r="AC897" s="436"/>
      <c r="AD897" s="436"/>
      <c r="AE897" s="436"/>
    </row>
    <row r="898" spans="1:31" ht="15.75" customHeight="1" x14ac:dyDescent="0.25">
      <c r="A898" s="436"/>
      <c r="B898" s="436"/>
      <c r="C898" s="436"/>
      <c r="D898" s="436"/>
      <c r="E898" s="436"/>
      <c r="F898" s="436"/>
      <c r="G898" s="328"/>
      <c r="H898" s="436"/>
      <c r="I898" s="436"/>
      <c r="J898" s="436"/>
      <c r="K898" s="436"/>
      <c r="L898" s="436"/>
      <c r="M898" s="436"/>
      <c r="N898" s="436"/>
      <c r="O898" s="436"/>
      <c r="P898" s="436"/>
      <c r="Q898" s="436"/>
      <c r="R898" s="436"/>
      <c r="S898" s="436"/>
      <c r="T898" s="436"/>
      <c r="U898" s="436"/>
      <c r="V898" s="436"/>
      <c r="W898" s="436"/>
      <c r="X898" s="436"/>
      <c r="Y898" s="436"/>
      <c r="Z898" s="436"/>
      <c r="AA898" s="436"/>
      <c r="AB898" s="436"/>
      <c r="AC898" s="436"/>
      <c r="AD898" s="436"/>
      <c r="AE898" s="436"/>
    </row>
    <row r="899" spans="1:31" ht="15.75" customHeight="1" x14ac:dyDescent="0.25">
      <c r="A899" s="436"/>
      <c r="B899" s="436"/>
      <c r="C899" s="436"/>
      <c r="D899" s="436"/>
      <c r="E899" s="436"/>
      <c r="F899" s="436"/>
      <c r="G899" s="328"/>
      <c r="H899" s="436"/>
      <c r="I899" s="436"/>
      <c r="J899" s="436"/>
      <c r="K899" s="436"/>
      <c r="L899" s="436"/>
      <c r="M899" s="436"/>
      <c r="N899" s="436"/>
      <c r="O899" s="436"/>
      <c r="P899" s="436"/>
      <c r="Q899" s="436"/>
      <c r="R899" s="436"/>
      <c r="S899" s="436"/>
      <c r="T899" s="436"/>
      <c r="U899" s="436"/>
      <c r="V899" s="436"/>
      <c r="W899" s="436"/>
      <c r="X899" s="436"/>
      <c r="Y899" s="436"/>
      <c r="Z899" s="436"/>
      <c r="AA899" s="436"/>
      <c r="AB899" s="436"/>
      <c r="AC899" s="436"/>
      <c r="AD899" s="436"/>
      <c r="AE899" s="436"/>
    </row>
    <row r="900" spans="1:31" ht="15.75" customHeight="1" x14ac:dyDescent="0.25">
      <c r="A900" s="436"/>
      <c r="B900" s="436"/>
      <c r="C900" s="436"/>
      <c r="D900" s="436"/>
      <c r="E900" s="436"/>
      <c r="F900" s="436"/>
      <c r="G900" s="328"/>
      <c r="H900" s="436"/>
      <c r="I900" s="436"/>
      <c r="J900" s="436"/>
      <c r="K900" s="436"/>
      <c r="L900" s="436"/>
      <c r="M900" s="436"/>
      <c r="N900" s="436"/>
      <c r="O900" s="436"/>
      <c r="P900" s="436"/>
      <c r="Q900" s="436"/>
      <c r="R900" s="436"/>
      <c r="S900" s="436"/>
      <c r="T900" s="436"/>
      <c r="U900" s="436"/>
      <c r="V900" s="436"/>
      <c r="W900" s="436"/>
      <c r="X900" s="436"/>
      <c r="Y900" s="436"/>
      <c r="Z900" s="436"/>
      <c r="AA900" s="436"/>
      <c r="AB900" s="436"/>
      <c r="AC900" s="436"/>
      <c r="AD900" s="436"/>
      <c r="AE900" s="436"/>
    </row>
    <row r="901" spans="1:31" ht="15.75" customHeight="1" x14ac:dyDescent="0.25">
      <c r="A901" s="436"/>
      <c r="B901" s="436"/>
      <c r="C901" s="436"/>
      <c r="D901" s="436"/>
      <c r="E901" s="436"/>
      <c r="F901" s="436"/>
      <c r="G901" s="328"/>
      <c r="H901" s="436"/>
      <c r="I901" s="436"/>
      <c r="J901" s="436"/>
      <c r="K901" s="436"/>
      <c r="L901" s="436"/>
      <c r="M901" s="436"/>
      <c r="N901" s="436"/>
      <c r="O901" s="436"/>
      <c r="P901" s="436"/>
      <c r="Q901" s="436"/>
      <c r="R901" s="436"/>
      <c r="S901" s="436"/>
      <c r="T901" s="436"/>
      <c r="U901" s="436"/>
      <c r="V901" s="436"/>
      <c r="W901" s="436"/>
      <c r="X901" s="436"/>
      <c r="Y901" s="436"/>
      <c r="Z901" s="436"/>
      <c r="AA901" s="436"/>
      <c r="AB901" s="436"/>
      <c r="AC901" s="436"/>
      <c r="AD901" s="436"/>
      <c r="AE901" s="436"/>
    </row>
    <row r="902" spans="1:31" ht="15.75" customHeight="1" x14ac:dyDescent="0.25">
      <c r="A902" s="436"/>
      <c r="B902" s="436"/>
      <c r="C902" s="436"/>
      <c r="D902" s="436"/>
      <c r="E902" s="436"/>
      <c r="F902" s="436"/>
      <c r="G902" s="328"/>
      <c r="H902" s="436"/>
      <c r="I902" s="436"/>
      <c r="J902" s="436"/>
      <c r="K902" s="436"/>
      <c r="L902" s="436"/>
      <c r="M902" s="436"/>
      <c r="N902" s="436"/>
      <c r="O902" s="436"/>
      <c r="P902" s="436"/>
      <c r="Q902" s="436"/>
      <c r="R902" s="436"/>
      <c r="S902" s="436"/>
      <c r="T902" s="436"/>
      <c r="U902" s="436"/>
      <c r="V902" s="436"/>
      <c r="W902" s="436"/>
      <c r="X902" s="436"/>
      <c r="Y902" s="436"/>
      <c r="Z902" s="436"/>
      <c r="AA902" s="436"/>
      <c r="AB902" s="436"/>
      <c r="AC902" s="436"/>
      <c r="AD902" s="436"/>
      <c r="AE902" s="436"/>
    </row>
    <row r="903" spans="1:31" ht="15.75" customHeight="1" x14ac:dyDescent="0.25">
      <c r="A903" s="436"/>
      <c r="B903" s="436"/>
      <c r="C903" s="436"/>
      <c r="D903" s="436"/>
      <c r="E903" s="436"/>
      <c r="F903" s="436"/>
      <c r="G903" s="328"/>
      <c r="H903" s="436"/>
      <c r="I903" s="436"/>
      <c r="J903" s="436"/>
      <c r="K903" s="436"/>
      <c r="L903" s="436"/>
      <c r="M903" s="436"/>
      <c r="N903" s="436"/>
      <c r="O903" s="436"/>
      <c r="P903" s="436"/>
      <c r="Q903" s="436"/>
      <c r="R903" s="436"/>
      <c r="S903" s="436"/>
      <c r="T903" s="436"/>
      <c r="U903" s="436"/>
      <c r="V903" s="436"/>
      <c r="W903" s="436"/>
      <c r="X903" s="436"/>
      <c r="Y903" s="436"/>
      <c r="Z903" s="436"/>
      <c r="AA903" s="436"/>
      <c r="AB903" s="436"/>
      <c r="AC903" s="436"/>
      <c r="AD903" s="436"/>
      <c r="AE903" s="436"/>
    </row>
    <row r="904" spans="1:31" ht="15.75" customHeight="1" x14ac:dyDescent="0.25">
      <c r="A904" s="436"/>
      <c r="B904" s="436"/>
      <c r="C904" s="436"/>
      <c r="D904" s="436"/>
      <c r="E904" s="436"/>
      <c r="F904" s="436"/>
      <c r="G904" s="328"/>
      <c r="H904" s="436"/>
      <c r="I904" s="436"/>
      <c r="J904" s="436"/>
      <c r="K904" s="436"/>
      <c r="L904" s="436"/>
      <c r="M904" s="436"/>
      <c r="N904" s="436"/>
      <c r="O904" s="436"/>
      <c r="P904" s="436"/>
      <c r="Q904" s="436"/>
      <c r="R904" s="436"/>
      <c r="S904" s="436"/>
      <c r="T904" s="436"/>
      <c r="U904" s="436"/>
      <c r="V904" s="436"/>
      <c r="W904" s="436"/>
      <c r="X904" s="436"/>
      <c r="Y904" s="436"/>
      <c r="Z904" s="436"/>
      <c r="AA904" s="436"/>
      <c r="AB904" s="436"/>
      <c r="AC904" s="436"/>
      <c r="AD904" s="436"/>
      <c r="AE904" s="436"/>
    </row>
    <row r="905" spans="1:31" ht="15.75" customHeight="1" x14ac:dyDescent="0.25">
      <c r="A905" s="436"/>
      <c r="B905" s="436"/>
      <c r="C905" s="436"/>
      <c r="D905" s="436"/>
      <c r="E905" s="436"/>
      <c r="F905" s="436"/>
      <c r="G905" s="328"/>
      <c r="H905" s="436"/>
      <c r="I905" s="436"/>
      <c r="J905" s="436"/>
      <c r="K905" s="436"/>
      <c r="L905" s="436"/>
      <c r="M905" s="436"/>
      <c r="N905" s="436"/>
      <c r="O905" s="436"/>
      <c r="P905" s="436"/>
      <c r="Q905" s="436"/>
      <c r="R905" s="436"/>
      <c r="S905" s="436"/>
      <c r="T905" s="436"/>
      <c r="U905" s="436"/>
      <c r="V905" s="436"/>
      <c r="W905" s="436"/>
      <c r="X905" s="436"/>
      <c r="Y905" s="436"/>
      <c r="Z905" s="436"/>
      <c r="AA905" s="436"/>
      <c r="AB905" s="436"/>
      <c r="AC905" s="436"/>
      <c r="AD905" s="436"/>
      <c r="AE905" s="436"/>
    </row>
    <row r="906" spans="1:31" ht="15.75" customHeight="1" x14ac:dyDescent="0.25">
      <c r="A906" s="436"/>
      <c r="B906" s="436"/>
      <c r="C906" s="436"/>
      <c r="D906" s="436"/>
      <c r="E906" s="436"/>
      <c r="F906" s="436"/>
      <c r="G906" s="328"/>
      <c r="H906" s="436"/>
      <c r="I906" s="436"/>
      <c r="J906" s="436"/>
      <c r="K906" s="436"/>
      <c r="L906" s="436"/>
      <c r="M906" s="436"/>
      <c r="N906" s="436"/>
      <c r="O906" s="436"/>
      <c r="P906" s="436"/>
      <c r="Q906" s="436"/>
      <c r="R906" s="436"/>
      <c r="S906" s="436"/>
      <c r="T906" s="436"/>
      <c r="U906" s="436"/>
      <c r="V906" s="436"/>
      <c r="W906" s="436"/>
      <c r="X906" s="436"/>
      <c r="Y906" s="436"/>
      <c r="Z906" s="436"/>
      <c r="AA906" s="436"/>
      <c r="AB906" s="436"/>
      <c r="AC906" s="436"/>
      <c r="AD906" s="436"/>
      <c r="AE906" s="436"/>
    </row>
    <row r="907" spans="1:31" ht="15.75" customHeight="1" x14ac:dyDescent="0.25">
      <c r="A907" s="436"/>
      <c r="B907" s="436"/>
      <c r="C907" s="436"/>
      <c r="D907" s="436"/>
      <c r="E907" s="436"/>
      <c r="F907" s="436"/>
      <c r="G907" s="328"/>
      <c r="H907" s="436"/>
      <c r="I907" s="436"/>
      <c r="J907" s="436"/>
      <c r="K907" s="436"/>
      <c r="L907" s="436"/>
      <c r="M907" s="436"/>
      <c r="N907" s="436"/>
      <c r="O907" s="436"/>
      <c r="P907" s="436"/>
      <c r="Q907" s="436"/>
      <c r="R907" s="436"/>
      <c r="S907" s="436"/>
      <c r="T907" s="436"/>
      <c r="U907" s="436"/>
      <c r="V907" s="436"/>
      <c r="W907" s="436"/>
      <c r="X907" s="436"/>
      <c r="Y907" s="436"/>
      <c r="Z907" s="436"/>
      <c r="AA907" s="436"/>
      <c r="AB907" s="436"/>
      <c r="AC907" s="436"/>
      <c r="AD907" s="436"/>
      <c r="AE907" s="436"/>
    </row>
    <row r="908" spans="1:31" ht="15.75" customHeight="1" x14ac:dyDescent="0.25">
      <c r="A908" s="436"/>
      <c r="B908" s="436"/>
      <c r="C908" s="436"/>
      <c r="D908" s="436"/>
      <c r="E908" s="436"/>
      <c r="F908" s="436"/>
      <c r="G908" s="328"/>
      <c r="H908" s="436"/>
      <c r="I908" s="436"/>
      <c r="J908" s="436"/>
      <c r="K908" s="436"/>
      <c r="L908" s="436"/>
      <c r="M908" s="436"/>
      <c r="N908" s="436"/>
      <c r="O908" s="436"/>
      <c r="P908" s="436"/>
      <c r="Q908" s="436"/>
      <c r="R908" s="436"/>
      <c r="S908" s="436"/>
      <c r="T908" s="436"/>
      <c r="U908" s="436"/>
      <c r="V908" s="436"/>
      <c r="W908" s="436"/>
      <c r="X908" s="436"/>
      <c r="Y908" s="436"/>
      <c r="Z908" s="436"/>
      <c r="AA908" s="436"/>
      <c r="AB908" s="436"/>
      <c r="AC908" s="436"/>
      <c r="AD908" s="436"/>
      <c r="AE908" s="436"/>
    </row>
    <row r="909" spans="1:31" ht="15.75" customHeight="1" x14ac:dyDescent="0.25">
      <c r="A909" s="436"/>
      <c r="B909" s="436"/>
      <c r="C909" s="436"/>
      <c r="D909" s="436"/>
      <c r="E909" s="436"/>
      <c r="F909" s="436"/>
      <c r="G909" s="328"/>
      <c r="H909" s="436"/>
      <c r="I909" s="436"/>
      <c r="J909" s="436"/>
      <c r="K909" s="436"/>
      <c r="L909" s="436"/>
      <c r="M909" s="436"/>
      <c r="N909" s="436"/>
      <c r="O909" s="436"/>
      <c r="P909" s="436"/>
      <c r="Q909" s="436"/>
      <c r="R909" s="436"/>
      <c r="S909" s="436"/>
      <c r="T909" s="436"/>
      <c r="U909" s="436"/>
      <c r="V909" s="436"/>
      <c r="W909" s="436"/>
      <c r="X909" s="436"/>
      <c r="Y909" s="436"/>
      <c r="Z909" s="436"/>
      <c r="AA909" s="436"/>
      <c r="AB909" s="436"/>
      <c r="AC909" s="436"/>
      <c r="AD909" s="436"/>
      <c r="AE909" s="436"/>
    </row>
    <row r="910" spans="1:31" ht="15.75" customHeight="1" x14ac:dyDescent="0.25">
      <c r="A910" s="436"/>
      <c r="B910" s="436"/>
      <c r="C910" s="436"/>
      <c r="D910" s="436"/>
      <c r="E910" s="436"/>
      <c r="F910" s="436"/>
      <c r="G910" s="328"/>
      <c r="H910" s="436"/>
      <c r="I910" s="436"/>
      <c r="J910" s="436"/>
      <c r="K910" s="436"/>
      <c r="L910" s="436"/>
      <c r="M910" s="436"/>
      <c r="N910" s="436"/>
      <c r="O910" s="436"/>
      <c r="P910" s="436"/>
      <c r="Q910" s="436"/>
      <c r="R910" s="436"/>
      <c r="S910" s="436"/>
      <c r="T910" s="436"/>
      <c r="U910" s="436"/>
      <c r="V910" s="436"/>
      <c r="W910" s="436"/>
      <c r="X910" s="436"/>
      <c r="Y910" s="436"/>
      <c r="Z910" s="436"/>
      <c r="AA910" s="436"/>
      <c r="AB910" s="436"/>
      <c r="AC910" s="436"/>
      <c r="AD910" s="436"/>
      <c r="AE910" s="436"/>
    </row>
    <row r="911" spans="1:31" ht="15.75" customHeight="1" x14ac:dyDescent="0.25">
      <c r="A911" s="436"/>
      <c r="B911" s="436"/>
      <c r="C911" s="436"/>
      <c r="D911" s="436"/>
      <c r="E911" s="436"/>
      <c r="F911" s="436"/>
      <c r="G911" s="328"/>
      <c r="H911" s="436"/>
      <c r="I911" s="436"/>
      <c r="J911" s="436"/>
      <c r="K911" s="436"/>
      <c r="L911" s="436"/>
      <c r="M911" s="436"/>
      <c r="N911" s="436"/>
      <c r="O911" s="436"/>
      <c r="P911" s="436"/>
      <c r="Q911" s="436"/>
      <c r="R911" s="436"/>
      <c r="S911" s="436"/>
      <c r="T911" s="436"/>
      <c r="U911" s="436"/>
      <c r="V911" s="436"/>
      <c r="W911" s="436"/>
      <c r="X911" s="436"/>
      <c r="Y911" s="436"/>
      <c r="Z911" s="436"/>
      <c r="AA911" s="436"/>
      <c r="AB911" s="436"/>
      <c r="AC911" s="436"/>
      <c r="AD911" s="436"/>
      <c r="AE911" s="436"/>
    </row>
    <row r="912" spans="1:31" ht="15.75" customHeight="1" x14ac:dyDescent="0.25">
      <c r="A912" s="436"/>
      <c r="B912" s="436"/>
      <c r="C912" s="436"/>
      <c r="D912" s="436"/>
      <c r="E912" s="436"/>
      <c r="F912" s="436"/>
      <c r="G912" s="328"/>
      <c r="H912" s="436"/>
      <c r="I912" s="436"/>
      <c r="J912" s="436"/>
      <c r="K912" s="436"/>
      <c r="L912" s="436"/>
      <c r="M912" s="436"/>
      <c r="N912" s="436"/>
      <c r="O912" s="436"/>
      <c r="P912" s="436"/>
      <c r="Q912" s="436"/>
      <c r="R912" s="436"/>
      <c r="S912" s="436"/>
      <c r="T912" s="436"/>
      <c r="U912" s="436"/>
      <c r="V912" s="436"/>
      <c r="W912" s="436"/>
      <c r="X912" s="436"/>
      <c r="Y912" s="436"/>
      <c r="Z912" s="436"/>
      <c r="AA912" s="436"/>
      <c r="AB912" s="436"/>
      <c r="AC912" s="436"/>
      <c r="AD912" s="436"/>
      <c r="AE912" s="436"/>
    </row>
    <row r="913" spans="1:31" ht="15.75" customHeight="1" x14ac:dyDescent="0.25">
      <c r="A913" s="436"/>
      <c r="B913" s="436"/>
      <c r="C913" s="436"/>
      <c r="D913" s="436"/>
      <c r="E913" s="436"/>
      <c r="F913" s="436"/>
      <c r="G913" s="328"/>
      <c r="H913" s="436"/>
      <c r="I913" s="436"/>
      <c r="J913" s="436"/>
      <c r="K913" s="436"/>
      <c r="L913" s="436"/>
      <c r="M913" s="436"/>
      <c r="N913" s="436"/>
      <c r="O913" s="436"/>
      <c r="P913" s="436"/>
      <c r="Q913" s="436"/>
      <c r="R913" s="436"/>
      <c r="S913" s="436"/>
      <c r="T913" s="436"/>
      <c r="U913" s="436"/>
      <c r="V913" s="436"/>
      <c r="W913" s="436"/>
      <c r="X913" s="436"/>
      <c r="Y913" s="436"/>
      <c r="Z913" s="436"/>
      <c r="AA913" s="436"/>
      <c r="AB913" s="436"/>
      <c r="AC913" s="436"/>
      <c r="AD913" s="436"/>
      <c r="AE913" s="436"/>
    </row>
    <row r="914" spans="1:31" ht="15.75" customHeight="1" x14ac:dyDescent="0.25">
      <c r="A914" s="436"/>
      <c r="B914" s="436"/>
      <c r="C914" s="436"/>
      <c r="D914" s="436"/>
      <c r="E914" s="436"/>
      <c r="F914" s="436"/>
      <c r="G914" s="328"/>
      <c r="H914" s="436"/>
      <c r="I914" s="436"/>
      <c r="J914" s="436"/>
      <c r="K914" s="436"/>
      <c r="L914" s="436"/>
      <c r="M914" s="436"/>
      <c r="N914" s="436"/>
      <c r="O914" s="436"/>
      <c r="P914" s="436"/>
      <c r="Q914" s="436"/>
      <c r="R914" s="436"/>
      <c r="S914" s="436"/>
      <c r="T914" s="436"/>
      <c r="U914" s="436"/>
      <c r="V914" s="436"/>
      <c r="W914" s="436"/>
      <c r="X914" s="436"/>
      <c r="Y914" s="436"/>
      <c r="Z914" s="436"/>
      <c r="AA914" s="436"/>
      <c r="AB914" s="436"/>
      <c r="AC914" s="436"/>
      <c r="AD914" s="436"/>
      <c r="AE914" s="436"/>
    </row>
    <row r="915" spans="1:31" ht="15.75" customHeight="1" x14ac:dyDescent="0.25">
      <c r="A915" s="436"/>
      <c r="B915" s="436"/>
      <c r="C915" s="436"/>
      <c r="D915" s="436"/>
      <c r="E915" s="436"/>
      <c r="F915" s="436"/>
      <c r="G915" s="328"/>
      <c r="H915" s="436"/>
      <c r="I915" s="436"/>
      <c r="J915" s="436"/>
      <c r="K915" s="436"/>
      <c r="L915" s="436"/>
      <c r="M915" s="436"/>
      <c r="N915" s="436"/>
      <c r="O915" s="436"/>
      <c r="P915" s="436"/>
      <c r="Q915" s="436"/>
      <c r="R915" s="436"/>
      <c r="S915" s="436"/>
      <c r="T915" s="436"/>
      <c r="U915" s="436"/>
      <c r="V915" s="436"/>
      <c r="W915" s="436"/>
      <c r="X915" s="436"/>
      <c r="Y915" s="436"/>
      <c r="Z915" s="436"/>
      <c r="AA915" s="436"/>
      <c r="AB915" s="436"/>
      <c r="AC915" s="436"/>
      <c r="AD915" s="436"/>
      <c r="AE915" s="436"/>
    </row>
    <row r="916" spans="1:31" ht="15.75" customHeight="1" x14ac:dyDescent="0.25">
      <c r="A916" s="436"/>
      <c r="B916" s="436"/>
      <c r="C916" s="436"/>
      <c r="D916" s="436"/>
      <c r="E916" s="436"/>
      <c r="F916" s="436"/>
      <c r="G916" s="328"/>
      <c r="H916" s="436"/>
      <c r="I916" s="436"/>
      <c r="J916" s="436"/>
      <c r="K916" s="436"/>
      <c r="L916" s="436"/>
      <c r="M916" s="436"/>
      <c r="N916" s="436"/>
      <c r="O916" s="436"/>
      <c r="P916" s="436"/>
      <c r="Q916" s="436"/>
      <c r="R916" s="436"/>
      <c r="S916" s="436"/>
      <c r="T916" s="436"/>
      <c r="U916" s="436"/>
      <c r="V916" s="436"/>
      <c r="W916" s="436"/>
      <c r="X916" s="436"/>
      <c r="Y916" s="436"/>
      <c r="Z916" s="436"/>
      <c r="AA916" s="436"/>
      <c r="AB916" s="436"/>
      <c r="AC916" s="436"/>
      <c r="AD916" s="436"/>
      <c r="AE916" s="436"/>
    </row>
    <row r="917" spans="1:31" ht="15.75" customHeight="1" x14ac:dyDescent="0.25">
      <c r="A917" s="436"/>
      <c r="B917" s="436"/>
      <c r="C917" s="436"/>
      <c r="D917" s="436"/>
      <c r="E917" s="436"/>
      <c r="F917" s="436"/>
      <c r="G917" s="328"/>
      <c r="H917" s="436"/>
      <c r="I917" s="436"/>
      <c r="J917" s="436"/>
      <c r="K917" s="436"/>
      <c r="L917" s="436"/>
      <c r="M917" s="436"/>
      <c r="N917" s="436"/>
      <c r="O917" s="436"/>
      <c r="P917" s="436"/>
      <c r="Q917" s="436"/>
      <c r="R917" s="436"/>
      <c r="S917" s="436"/>
      <c r="T917" s="436"/>
      <c r="U917" s="436"/>
      <c r="V917" s="436"/>
      <c r="W917" s="436"/>
      <c r="X917" s="436"/>
      <c r="Y917" s="436"/>
      <c r="Z917" s="436"/>
      <c r="AA917" s="436"/>
      <c r="AB917" s="436"/>
      <c r="AC917" s="436"/>
      <c r="AD917" s="436"/>
      <c r="AE917" s="436"/>
    </row>
    <row r="918" spans="1:31" ht="15.75" customHeight="1" x14ac:dyDescent="0.25">
      <c r="A918" s="436"/>
      <c r="B918" s="436"/>
      <c r="C918" s="436"/>
      <c r="D918" s="436"/>
      <c r="E918" s="436"/>
      <c r="F918" s="436"/>
      <c r="G918" s="328"/>
      <c r="H918" s="436"/>
      <c r="I918" s="436"/>
      <c r="J918" s="436"/>
      <c r="K918" s="436"/>
      <c r="L918" s="436"/>
      <c r="M918" s="436"/>
      <c r="N918" s="436"/>
      <c r="O918" s="436"/>
      <c r="P918" s="436"/>
      <c r="Q918" s="436"/>
      <c r="R918" s="436"/>
      <c r="S918" s="436"/>
      <c r="T918" s="436"/>
      <c r="U918" s="436"/>
      <c r="V918" s="436"/>
      <c r="W918" s="436"/>
      <c r="X918" s="436"/>
      <c r="Y918" s="436"/>
      <c r="Z918" s="436"/>
      <c r="AA918" s="436"/>
      <c r="AB918" s="436"/>
      <c r="AC918" s="436"/>
      <c r="AD918" s="436"/>
      <c r="AE918" s="436"/>
    </row>
    <row r="919" spans="1:31" ht="15.75" customHeight="1" x14ac:dyDescent="0.25">
      <c r="A919" s="436"/>
      <c r="B919" s="436"/>
      <c r="C919" s="436"/>
      <c r="D919" s="436"/>
      <c r="E919" s="436"/>
      <c r="F919" s="436"/>
      <c r="G919" s="328"/>
      <c r="H919" s="436"/>
      <c r="I919" s="436"/>
      <c r="J919" s="436"/>
      <c r="K919" s="436"/>
      <c r="L919" s="436"/>
      <c r="M919" s="436"/>
      <c r="N919" s="436"/>
      <c r="O919" s="436"/>
      <c r="P919" s="436"/>
      <c r="Q919" s="436"/>
      <c r="R919" s="436"/>
      <c r="S919" s="436"/>
      <c r="T919" s="436"/>
      <c r="U919" s="436"/>
      <c r="V919" s="436"/>
      <c r="W919" s="436"/>
      <c r="X919" s="436"/>
      <c r="Y919" s="436"/>
      <c r="Z919" s="436"/>
      <c r="AA919" s="436"/>
      <c r="AB919" s="436"/>
      <c r="AC919" s="436"/>
      <c r="AD919" s="436"/>
      <c r="AE919" s="436"/>
    </row>
    <row r="920" spans="1:31" ht="15.75" customHeight="1" x14ac:dyDescent="0.25">
      <c r="A920" s="436"/>
      <c r="B920" s="436"/>
      <c r="C920" s="436"/>
      <c r="D920" s="436"/>
      <c r="E920" s="436"/>
      <c r="F920" s="436"/>
      <c r="G920" s="328"/>
      <c r="H920" s="436"/>
      <c r="I920" s="436"/>
      <c r="J920" s="436"/>
      <c r="K920" s="436"/>
      <c r="L920" s="436"/>
      <c r="M920" s="436"/>
      <c r="N920" s="436"/>
      <c r="O920" s="436"/>
      <c r="P920" s="436"/>
      <c r="Q920" s="436"/>
      <c r="R920" s="436"/>
      <c r="S920" s="436"/>
      <c r="T920" s="436"/>
      <c r="U920" s="436"/>
      <c r="V920" s="436"/>
      <c r="W920" s="436"/>
      <c r="X920" s="436"/>
      <c r="Y920" s="436"/>
      <c r="Z920" s="436"/>
      <c r="AA920" s="436"/>
      <c r="AB920" s="436"/>
      <c r="AC920" s="436"/>
      <c r="AD920" s="436"/>
      <c r="AE920" s="436"/>
    </row>
    <row r="921" spans="1:31" ht="15.75" customHeight="1" x14ac:dyDescent="0.25">
      <c r="A921" s="436"/>
      <c r="B921" s="436"/>
      <c r="C921" s="436"/>
      <c r="D921" s="436"/>
      <c r="E921" s="436"/>
      <c r="F921" s="436"/>
      <c r="G921" s="328"/>
      <c r="H921" s="436"/>
      <c r="I921" s="436"/>
      <c r="J921" s="436"/>
      <c r="K921" s="436"/>
      <c r="L921" s="436"/>
      <c r="M921" s="436"/>
      <c r="N921" s="436"/>
      <c r="O921" s="436"/>
      <c r="P921" s="436"/>
      <c r="Q921" s="436"/>
      <c r="R921" s="436"/>
      <c r="S921" s="436"/>
      <c r="T921" s="436"/>
      <c r="U921" s="436"/>
      <c r="V921" s="436"/>
      <c r="W921" s="436"/>
      <c r="X921" s="436"/>
      <c r="Y921" s="436"/>
      <c r="Z921" s="436"/>
      <c r="AA921" s="436"/>
      <c r="AB921" s="436"/>
      <c r="AC921" s="436"/>
      <c r="AD921" s="436"/>
      <c r="AE921" s="436"/>
    </row>
    <row r="922" spans="1:31" ht="15.75" customHeight="1" x14ac:dyDescent="0.25">
      <c r="A922" s="436"/>
      <c r="B922" s="436"/>
      <c r="C922" s="436"/>
      <c r="D922" s="436"/>
      <c r="E922" s="436"/>
      <c r="F922" s="436"/>
      <c r="G922" s="328"/>
      <c r="H922" s="436"/>
      <c r="I922" s="436"/>
      <c r="J922" s="436"/>
      <c r="K922" s="436"/>
      <c r="L922" s="436"/>
      <c r="M922" s="436"/>
      <c r="N922" s="436"/>
      <c r="O922" s="436"/>
      <c r="P922" s="436"/>
      <c r="Q922" s="436"/>
      <c r="R922" s="436"/>
      <c r="S922" s="436"/>
      <c r="T922" s="436"/>
      <c r="U922" s="436"/>
      <c r="V922" s="436"/>
      <c r="W922" s="436"/>
      <c r="X922" s="436"/>
      <c r="Y922" s="436"/>
      <c r="Z922" s="436"/>
      <c r="AA922" s="436"/>
      <c r="AB922" s="436"/>
      <c r="AC922" s="436"/>
      <c r="AD922" s="436"/>
      <c r="AE922" s="436"/>
    </row>
    <row r="923" spans="1:31" ht="15.75" customHeight="1" x14ac:dyDescent="0.25">
      <c r="A923" s="436"/>
      <c r="B923" s="436"/>
      <c r="C923" s="436"/>
      <c r="D923" s="436"/>
      <c r="E923" s="436"/>
      <c r="F923" s="436"/>
      <c r="G923" s="328"/>
      <c r="H923" s="436"/>
      <c r="I923" s="436"/>
      <c r="J923" s="436"/>
      <c r="K923" s="436"/>
      <c r="L923" s="436"/>
      <c r="M923" s="436"/>
      <c r="N923" s="436"/>
      <c r="O923" s="436"/>
      <c r="P923" s="436"/>
      <c r="Q923" s="436"/>
      <c r="R923" s="436"/>
      <c r="S923" s="436"/>
      <c r="T923" s="436"/>
      <c r="U923" s="436"/>
      <c r="V923" s="436"/>
      <c r="W923" s="436"/>
      <c r="X923" s="436"/>
      <c r="Y923" s="436"/>
      <c r="Z923" s="436"/>
      <c r="AA923" s="436"/>
      <c r="AB923" s="436"/>
      <c r="AC923" s="436"/>
      <c r="AD923" s="436"/>
      <c r="AE923" s="436"/>
    </row>
    <row r="924" spans="1:31" ht="15.75" customHeight="1" x14ac:dyDescent="0.25">
      <c r="A924" s="436"/>
      <c r="B924" s="436"/>
      <c r="C924" s="436"/>
      <c r="D924" s="436"/>
      <c r="E924" s="436"/>
      <c r="F924" s="436"/>
      <c r="G924" s="328"/>
      <c r="H924" s="436"/>
      <c r="I924" s="436"/>
      <c r="J924" s="436"/>
      <c r="K924" s="436"/>
      <c r="L924" s="436"/>
      <c r="M924" s="436"/>
      <c r="N924" s="436"/>
      <c r="O924" s="436"/>
      <c r="P924" s="436"/>
      <c r="Q924" s="436"/>
      <c r="R924" s="436"/>
      <c r="S924" s="436"/>
      <c r="T924" s="436"/>
      <c r="U924" s="436"/>
      <c r="V924" s="436"/>
      <c r="W924" s="436"/>
      <c r="X924" s="436"/>
      <c r="Y924" s="436"/>
      <c r="Z924" s="436"/>
      <c r="AA924" s="436"/>
      <c r="AB924" s="436"/>
      <c r="AC924" s="436"/>
      <c r="AD924" s="436"/>
      <c r="AE924" s="436"/>
    </row>
    <row r="925" spans="1:31" ht="15.75" customHeight="1" x14ac:dyDescent="0.25">
      <c r="A925" s="436"/>
      <c r="B925" s="436"/>
      <c r="C925" s="436"/>
      <c r="D925" s="436"/>
      <c r="E925" s="436"/>
      <c r="F925" s="436"/>
      <c r="G925" s="328"/>
      <c r="H925" s="436"/>
      <c r="I925" s="436"/>
      <c r="J925" s="436"/>
      <c r="K925" s="436"/>
      <c r="L925" s="436"/>
      <c r="M925" s="436"/>
      <c r="N925" s="436"/>
      <c r="O925" s="436"/>
      <c r="P925" s="436"/>
      <c r="Q925" s="436"/>
      <c r="R925" s="436"/>
      <c r="S925" s="436"/>
      <c r="T925" s="436"/>
      <c r="U925" s="436"/>
      <c r="V925" s="436"/>
      <c r="W925" s="436"/>
      <c r="X925" s="436"/>
      <c r="Y925" s="436"/>
      <c r="Z925" s="436"/>
      <c r="AA925" s="436"/>
      <c r="AB925" s="436"/>
      <c r="AC925" s="436"/>
      <c r="AD925" s="436"/>
      <c r="AE925" s="436"/>
    </row>
    <row r="926" spans="1:31" ht="15.75" customHeight="1" x14ac:dyDescent="0.25">
      <c r="A926" s="436"/>
      <c r="B926" s="436"/>
      <c r="C926" s="436"/>
      <c r="D926" s="436"/>
      <c r="E926" s="436"/>
      <c r="F926" s="436"/>
      <c r="G926" s="328"/>
      <c r="H926" s="436"/>
      <c r="I926" s="436"/>
      <c r="J926" s="436"/>
      <c r="K926" s="436"/>
      <c r="L926" s="436"/>
      <c r="M926" s="436"/>
      <c r="N926" s="436"/>
      <c r="O926" s="436"/>
      <c r="P926" s="436"/>
      <c r="Q926" s="436"/>
      <c r="R926" s="436"/>
      <c r="S926" s="436"/>
      <c r="T926" s="436"/>
      <c r="U926" s="436"/>
      <c r="V926" s="436"/>
      <c r="W926" s="436"/>
      <c r="X926" s="436"/>
      <c r="Y926" s="436"/>
      <c r="Z926" s="436"/>
      <c r="AA926" s="436"/>
      <c r="AB926" s="436"/>
      <c r="AC926" s="436"/>
      <c r="AD926" s="436"/>
      <c r="AE926" s="436"/>
    </row>
    <row r="927" spans="1:31" ht="15.75" customHeight="1" x14ac:dyDescent="0.25">
      <c r="A927" s="436"/>
      <c r="B927" s="436"/>
      <c r="C927" s="436"/>
      <c r="D927" s="436"/>
      <c r="E927" s="436"/>
      <c r="F927" s="436"/>
      <c r="G927" s="328"/>
      <c r="H927" s="436"/>
      <c r="I927" s="436"/>
      <c r="J927" s="436"/>
      <c r="K927" s="436"/>
      <c r="L927" s="436"/>
      <c r="M927" s="436"/>
      <c r="N927" s="436"/>
      <c r="O927" s="436"/>
      <c r="P927" s="436"/>
      <c r="Q927" s="436"/>
      <c r="R927" s="436"/>
      <c r="S927" s="436"/>
      <c r="T927" s="436"/>
      <c r="U927" s="436"/>
      <c r="V927" s="436"/>
      <c r="W927" s="436"/>
      <c r="X927" s="436"/>
      <c r="Y927" s="436"/>
      <c r="Z927" s="436"/>
      <c r="AA927" s="436"/>
      <c r="AB927" s="436"/>
      <c r="AC927" s="436"/>
      <c r="AD927" s="436"/>
      <c r="AE927" s="436"/>
    </row>
    <row r="928" spans="1:31" ht="15.75" customHeight="1" x14ac:dyDescent="0.25">
      <c r="A928" s="436"/>
      <c r="B928" s="436"/>
      <c r="C928" s="436"/>
      <c r="D928" s="436"/>
      <c r="E928" s="436"/>
      <c r="F928" s="436"/>
      <c r="G928" s="328"/>
      <c r="H928" s="436"/>
      <c r="I928" s="436"/>
      <c r="J928" s="436"/>
      <c r="K928" s="436"/>
      <c r="L928" s="436"/>
      <c r="M928" s="436"/>
      <c r="N928" s="436"/>
      <c r="O928" s="436"/>
      <c r="P928" s="436"/>
      <c r="Q928" s="436"/>
      <c r="R928" s="436"/>
      <c r="S928" s="436"/>
      <c r="T928" s="436"/>
      <c r="U928" s="436"/>
      <c r="V928" s="436"/>
      <c r="W928" s="436"/>
      <c r="X928" s="436"/>
      <c r="Y928" s="436"/>
      <c r="Z928" s="436"/>
      <c r="AA928" s="436"/>
      <c r="AB928" s="436"/>
      <c r="AC928" s="436"/>
      <c r="AD928" s="436"/>
      <c r="AE928" s="436"/>
    </row>
    <row r="929" spans="1:31" ht="15.75" customHeight="1" x14ac:dyDescent="0.25">
      <c r="A929" s="436"/>
      <c r="B929" s="436"/>
      <c r="C929" s="436"/>
      <c r="D929" s="436"/>
      <c r="E929" s="436"/>
      <c r="F929" s="436"/>
      <c r="G929" s="328"/>
      <c r="H929" s="436"/>
      <c r="I929" s="436"/>
      <c r="J929" s="436"/>
      <c r="K929" s="436"/>
      <c r="L929" s="436"/>
      <c r="M929" s="436"/>
      <c r="N929" s="436"/>
      <c r="O929" s="436"/>
      <c r="P929" s="436"/>
      <c r="Q929" s="436"/>
      <c r="R929" s="436"/>
      <c r="S929" s="436"/>
      <c r="T929" s="436"/>
      <c r="U929" s="436"/>
      <c r="V929" s="436"/>
      <c r="W929" s="436"/>
      <c r="X929" s="436"/>
      <c r="Y929" s="436"/>
      <c r="Z929" s="436"/>
      <c r="AA929" s="436"/>
      <c r="AB929" s="436"/>
      <c r="AC929" s="436"/>
      <c r="AD929" s="436"/>
      <c r="AE929" s="436"/>
    </row>
    <row r="930" spans="1:31" ht="15.75" customHeight="1" x14ac:dyDescent="0.25">
      <c r="A930" s="436"/>
      <c r="B930" s="436"/>
      <c r="C930" s="436"/>
      <c r="D930" s="436"/>
      <c r="E930" s="436"/>
      <c r="F930" s="436"/>
      <c r="G930" s="328"/>
      <c r="H930" s="436"/>
      <c r="I930" s="436"/>
      <c r="J930" s="436"/>
      <c r="K930" s="436"/>
      <c r="L930" s="436"/>
      <c r="M930" s="436"/>
      <c r="N930" s="436"/>
      <c r="O930" s="436"/>
      <c r="P930" s="436"/>
      <c r="Q930" s="436"/>
      <c r="R930" s="436"/>
      <c r="S930" s="436"/>
      <c r="T930" s="436"/>
      <c r="U930" s="436"/>
      <c r="V930" s="436"/>
      <c r="W930" s="436"/>
      <c r="X930" s="436"/>
      <c r="Y930" s="436"/>
      <c r="Z930" s="436"/>
      <c r="AA930" s="436"/>
      <c r="AB930" s="436"/>
      <c r="AC930" s="436"/>
      <c r="AD930" s="436"/>
      <c r="AE930" s="436"/>
    </row>
    <row r="931" spans="1:31" ht="15.75" customHeight="1" x14ac:dyDescent="0.25">
      <c r="A931" s="436"/>
      <c r="B931" s="436"/>
      <c r="C931" s="436"/>
      <c r="D931" s="436"/>
      <c r="E931" s="436"/>
      <c r="F931" s="436"/>
      <c r="G931" s="328"/>
      <c r="H931" s="436"/>
      <c r="I931" s="436"/>
      <c r="J931" s="436"/>
      <c r="K931" s="436"/>
      <c r="L931" s="436"/>
      <c r="M931" s="436"/>
      <c r="N931" s="436"/>
      <c r="O931" s="436"/>
      <c r="P931" s="436"/>
      <c r="Q931" s="436"/>
      <c r="R931" s="436"/>
      <c r="S931" s="436"/>
      <c r="T931" s="436"/>
      <c r="U931" s="436"/>
      <c r="V931" s="436"/>
      <c r="W931" s="436"/>
      <c r="X931" s="436"/>
      <c r="Y931" s="436"/>
      <c r="Z931" s="436"/>
      <c r="AA931" s="436"/>
      <c r="AB931" s="436"/>
      <c r="AC931" s="436"/>
      <c r="AD931" s="436"/>
      <c r="AE931" s="436"/>
    </row>
    <row r="932" spans="1:31" ht="15.75" customHeight="1" x14ac:dyDescent="0.25">
      <c r="A932" s="436"/>
      <c r="B932" s="436"/>
      <c r="C932" s="436"/>
      <c r="D932" s="436"/>
      <c r="E932" s="436"/>
      <c r="F932" s="436"/>
      <c r="G932" s="328"/>
      <c r="H932" s="436"/>
      <c r="I932" s="436"/>
      <c r="J932" s="436"/>
      <c r="K932" s="436"/>
      <c r="L932" s="436"/>
      <c r="M932" s="436"/>
      <c r="N932" s="436"/>
      <c r="O932" s="436"/>
      <c r="P932" s="436"/>
      <c r="Q932" s="436"/>
      <c r="R932" s="436"/>
      <c r="S932" s="436"/>
      <c r="T932" s="436"/>
      <c r="U932" s="436"/>
      <c r="V932" s="436"/>
      <c r="W932" s="436"/>
      <c r="X932" s="436"/>
      <c r="Y932" s="436"/>
      <c r="Z932" s="436"/>
      <c r="AA932" s="436"/>
      <c r="AB932" s="436"/>
      <c r="AC932" s="436"/>
      <c r="AD932" s="436"/>
      <c r="AE932" s="436"/>
    </row>
    <row r="933" spans="1:31" ht="15.75" customHeight="1" x14ac:dyDescent="0.25">
      <c r="A933" s="436"/>
      <c r="B933" s="436"/>
      <c r="C933" s="436"/>
      <c r="D933" s="436"/>
      <c r="E933" s="436"/>
      <c r="F933" s="436"/>
      <c r="G933" s="328"/>
      <c r="H933" s="436"/>
      <c r="I933" s="436"/>
      <c r="J933" s="436"/>
      <c r="K933" s="436"/>
      <c r="L933" s="436"/>
      <c r="M933" s="436"/>
      <c r="N933" s="436"/>
      <c r="O933" s="436"/>
      <c r="P933" s="436"/>
      <c r="Q933" s="436"/>
      <c r="R933" s="436"/>
      <c r="S933" s="436"/>
      <c r="T933" s="436"/>
      <c r="U933" s="436"/>
      <c r="V933" s="436"/>
      <c r="W933" s="436"/>
      <c r="X933" s="436"/>
      <c r="Y933" s="436"/>
      <c r="Z933" s="436"/>
      <c r="AA933" s="436"/>
      <c r="AB933" s="436"/>
      <c r="AC933" s="436"/>
      <c r="AD933" s="436"/>
      <c r="AE933" s="436"/>
    </row>
    <row r="934" spans="1:31" ht="15.75" customHeight="1" x14ac:dyDescent="0.25">
      <c r="A934" s="436"/>
      <c r="B934" s="436"/>
      <c r="C934" s="436"/>
      <c r="D934" s="436"/>
      <c r="E934" s="436"/>
      <c r="F934" s="436"/>
      <c r="G934" s="328"/>
      <c r="H934" s="436"/>
      <c r="I934" s="436"/>
      <c r="J934" s="436"/>
      <c r="K934" s="436"/>
      <c r="L934" s="436"/>
      <c r="M934" s="436"/>
      <c r="N934" s="436"/>
      <c r="O934" s="436"/>
      <c r="P934" s="436"/>
      <c r="Q934" s="436"/>
      <c r="R934" s="436"/>
      <c r="S934" s="436"/>
      <c r="T934" s="436"/>
      <c r="U934" s="436"/>
      <c r="V934" s="436"/>
      <c r="W934" s="436"/>
      <c r="X934" s="436"/>
      <c r="Y934" s="436"/>
      <c r="Z934" s="436"/>
      <c r="AA934" s="436"/>
      <c r="AB934" s="436"/>
      <c r="AC934" s="436"/>
      <c r="AD934" s="436"/>
      <c r="AE934" s="436"/>
    </row>
    <row r="935" spans="1:31" ht="15.75" customHeight="1" x14ac:dyDescent="0.25">
      <c r="A935" s="436"/>
      <c r="B935" s="436"/>
      <c r="C935" s="436"/>
      <c r="D935" s="436"/>
      <c r="E935" s="436"/>
      <c r="F935" s="436"/>
      <c r="G935" s="328"/>
      <c r="H935" s="436"/>
      <c r="I935" s="436"/>
      <c r="J935" s="436"/>
      <c r="K935" s="436"/>
      <c r="L935" s="436"/>
      <c r="M935" s="436"/>
      <c r="N935" s="436"/>
      <c r="O935" s="436"/>
      <c r="P935" s="436"/>
      <c r="Q935" s="436"/>
      <c r="R935" s="436"/>
      <c r="S935" s="436"/>
      <c r="T935" s="436"/>
      <c r="U935" s="436"/>
      <c r="V935" s="436"/>
      <c r="W935" s="436"/>
      <c r="X935" s="436"/>
      <c r="Y935" s="436"/>
      <c r="Z935" s="436"/>
      <c r="AA935" s="436"/>
      <c r="AB935" s="436"/>
      <c r="AC935" s="436"/>
      <c r="AD935" s="436"/>
      <c r="AE935" s="436"/>
    </row>
    <row r="936" spans="1:31" ht="15.75" customHeight="1" x14ac:dyDescent="0.25">
      <c r="A936" s="436"/>
      <c r="B936" s="436"/>
      <c r="C936" s="436"/>
      <c r="D936" s="436"/>
      <c r="E936" s="436"/>
      <c r="F936" s="436"/>
      <c r="G936" s="328"/>
      <c r="H936" s="436"/>
      <c r="I936" s="436"/>
      <c r="J936" s="436"/>
      <c r="K936" s="436"/>
      <c r="L936" s="436"/>
      <c r="M936" s="436"/>
      <c r="N936" s="436"/>
      <c r="O936" s="436"/>
      <c r="P936" s="436"/>
      <c r="Q936" s="436"/>
      <c r="R936" s="436"/>
      <c r="S936" s="436"/>
      <c r="T936" s="436"/>
      <c r="U936" s="436"/>
      <c r="V936" s="436"/>
      <c r="W936" s="436"/>
      <c r="X936" s="436"/>
      <c r="Y936" s="436"/>
      <c r="Z936" s="436"/>
      <c r="AA936" s="436"/>
      <c r="AB936" s="436"/>
      <c r="AC936" s="436"/>
      <c r="AD936" s="436"/>
      <c r="AE936" s="436"/>
    </row>
    <row r="937" spans="1:31" ht="15.75" customHeight="1" x14ac:dyDescent="0.25">
      <c r="A937" s="436"/>
      <c r="B937" s="436"/>
      <c r="C937" s="436"/>
      <c r="D937" s="436"/>
      <c r="E937" s="436"/>
      <c r="F937" s="436"/>
      <c r="G937" s="328"/>
      <c r="H937" s="436"/>
      <c r="I937" s="436"/>
      <c r="J937" s="436"/>
      <c r="K937" s="436"/>
      <c r="L937" s="436"/>
      <c r="M937" s="436"/>
      <c r="N937" s="436"/>
      <c r="O937" s="436"/>
      <c r="P937" s="436"/>
      <c r="Q937" s="436"/>
      <c r="R937" s="436"/>
      <c r="S937" s="436"/>
      <c r="T937" s="436"/>
      <c r="U937" s="436"/>
      <c r="V937" s="436"/>
      <c r="W937" s="436"/>
      <c r="X937" s="436"/>
      <c r="Y937" s="436"/>
      <c r="Z937" s="436"/>
      <c r="AA937" s="436"/>
      <c r="AB937" s="436"/>
      <c r="AC937" s="436"/>
      <c r="AD937" s="436"/>
      <c r="AE937" s="436"/>
    </row>
    <row r="938" spans="1:31" ht="15.75" customHeight="1" x14ac:dyDescent="0.25">
      <c r="A938" s="436"/>
      <c r="B938" s="436"/>
      <c r="C938" s="436"/>
      <c r="D938" s="436"/>
      <c r="E938" s="436"/>
      <c r="F938" s="436"/>
      <c r="G938" s="328"/>
      <c r="H938" s="436"/>
      <c r="I938" s="436"/>
      <c r="J938" s="436"/>
      <c r="K938" s="436"/>
      <c r="L938" s="436"/>
      <c r="M938" s="436"/>
      <c r="N938" s="436"/>
      <c r="O938" s="436"/>
      <c r="P938" s="436"/>
      <c r="Q938" s="436"/>
      <c r="R938" s="436"/>
      <c r="S938" s="436"/>
      <c r="T938" s="436"/>
      <c r="U938" s="436"/>
      <c r="V938" s="436"/>
      <c r="W938" s="436"/>
      <c r="X938" s="436"/>
      <c r="Y938" s="436"/>
      <c r="Z938" s="436"/>
      <c r="AA938" s="436"/>
      <c r="AB938" s="436"/>
      <c r="AC938" s="436"/>
      <c r="AD938" s="436"/>
      <c r="AE938" s="436"/>
    </row>
    <row r="939" spans="1:31" ht="15.75" customHeight="1" x14ac:dyDescent="0.25">
      <c r="A939" s="436"/>
      <c r="B939" s="436"/>
      <c r="C939" s="436"/>
      <c r="D939" s="436"/>
      <c r="E939" s="436"/>
      <c r="F939" s="436"/>
      <c r="G939" s="328"/>
      <c r="H939" s="436"/>
      <c r="I939" s="436"/>
      <c r="J939" s="436"/>
      <c r="K939" s="436"/>
      <c r="L939" s="436"/>
      <c r="M939" s="436"/>
      <c r="N939" s="436"/>
      <c r="O939" s="436"/>
      <c r="P939" s="436"/>
      <c r="Q939" s="436"/>
      <c r="R939" s="436"/>
      <c r="S939" s="436"/>
      <c r="T939" s="436"/>
      <c r="U939" s="436"/>
      <c r="V939" s="436"/>
      <c r="W939" s="436"/>
      <c r="X939" s="436"/>
      <c r="Y939" s="436"/>
      <c r="Z939" s="436"/>
      <c r="AA939" s="436"/>
      <c r="AB939" s="436"/>
      <c r="AC939" s="436"/>
      <c r="AD939" s="436"/>
      <c r="AE939" s="436"/>
    </row>
    <row r="940" spans="1:31" ht="15.75" customHeight="1" x14ac:dyDescent="0.25">
      <c r="A940" s="436"/>
      <c r="B940" s="436"/>
      <c r="C940" s="436"/>
      <c r="D940" s="436"/>
      <c r="E940" s="436"/>
      <c r="F940" s="436"/>
      <c r="G940" s="328"/>
      <c r="H940" s="436"/>
      <c r="I940" s="436"/>
      <c r="J940" s="436"/>
      <c r="K940" s="436"/>
      <c r="L940" s="436"/>
      <c r="M940" s="436"/>
      <c r="N940" s="436"/>
      <c r="O940" s="436"/>
      <c r="P940" s="436"/>
      <c r="Q940" s="436"/>
      <c r="R940" s="436"/>
      <c r="S940" s="436"/>
      <c r="T940" s="436"/>
      <c r="U940" s="436"/>
      <c r="V940" s="436"/>
      <c r="W940" s="436"/>
      <c r="X940" s="436"/>
      <c r="Y940" s="436"/>
      <c r="Z940" s="436"/>
      <c r="AA940" s="436"/>
      <c r="AB940" s="436"/>
      <c r="AC940" s="436"/>
      <c r="AD940" s="436"/>
      <c r="AE940" s="436"/>
    </row>
    <row r="941" spans="1:31" ht="15.75" customHeight="1" x14ac:dyDescent="0.25">
      <c r="A941" s="436"/>
      <c r="B941" s="436"/>
      <c r="C941" s="436"/>
      <c r="D941" s="436"/>
      <c r="E941" s="436"/>
      <c r="F941" s="436"/>
      <c r="G941" s="328"/>
      <c r="H941" s="436"/>
      <c r="I941" s="436"/>
      <c r="J941" s="436"/>
      <c r="K941" s="436"/>
      <c r="L941" s="436"/>
      <c r="M941" s="436"/>
      <c r="N941" s="436"/>
      <c r="O941" s="436"/>
      <c r="P941" s="436"/>
      <c r="Q941" s="436"/>
      <c r="R941" s="436"/>
      <c r="S941" s="436"/>
      <c r="T941" s="436"/>
      <c r="U941" s="436"/>
      <c r="V941" s="436"/>
      <c r="W941" s="436"/>
      <c r="X941" s="436"/>
      <c r="Y941" s="436"/>
      <c r="Z941" s="436"/>
      <c r="AA941" s="436"/>
      <c r="AB941" s="436"/>
      <c r="AC941" s="436"/>
      <c r="AD941" s="436"/>
      <c r="AE941" s="436"/>
    </row>
    <row r="942" spans="1:31" ht="15.75" customHeight="1" x14ac:dyDescent="0.25">
      <c r="A942" s="436"/>
      <c r="B942" s="436"/>
      <c r="C942" s="436"/>
      <c r="D942" s="436"/>
      <c r="E942" s="436"/>
      <c r="F942" s="436"/>
      <c r="G942" s="328"/>
      <c r="H942" s="436"/>
      <c r="I942" s="436"/>
      <c r="J942" s="436"/>
      <c r="K942" s="436"/>
      <c r="L942" s="436"/>
      <c r="M942" s="436"/>
      <c r="N942" s="436"/>
      <c r="O942" s="436"/>
      <c r="P942" s="436"/>
      <c r="Q942" s="436"/>
      <c r="R942" s="436"/>
      <c r="S942" s="436"/>
      <c r="T942" s="436"/>
      <c r="U942" s="436"/>
      <c r="V942" s="436"/>
      <c r="W942" s="436"/>
      <c r="X942" s="436"/>
      <c r="Y942" s="436"/>
      <c r="Z942" s="436"/>
      <c r="AA942" s="436"/>
      <c r="AB942" s="436"/>
      <c r="AC942" s="436"/>
      <c r="AD942" s="436"/>
      <c r="AE942" s="436"/>
    </row>
    <row r="943" spans="1:31" ht="15.75" customHeight="1" x14ac:dyDescent="0.25">
      <c r="A943" s="436"/>
      <c r="B943" s="436"/>
      <c r="C943" s="436"/>
      <c r="D943" s="436"/>
      <c r="E943" s="436"/>
      <c r="F943" s="436"/>
      <c r="G943" s="328"/>
      <c r="H943" s="436"/>
      <c r="I943" s="436"/>
      <c r="J943" s="436"/>
      <c r="K943" s="436"/>
      <c r="L943" s="436"/>
      <c r="M943" s="436"/>
      <c r="N943" s="436"/>
      <c r="O943" s="436"/>
      <c r="P943" s="436"/>
      <c r="Q943" s="436"/>
      <c r="R943" s="436"/>
      <c r="S943" s="436"/>
      <c r="T943" s="436"/>
      <c r="U943" s="436"/>
      <c r="V943" s="436"/>
      <c r="W943" s="436"/>
      <c r="X943" s="436"/>
      <c r="Y943" s="436"/>
      <c r="Z943" s="436"/>
      <c r="AA943" s="436"/>
      <c r="AB943" s="436"/>
      <c r="AC943" s="436"/>
      <c r="AD943" s="436"/>
      <c r="AE943" s="436"/>
    </row>
    <row r="944" spans="1:31" ht="15.75" customHeight="1" x14ac:dyDescent="0.25">
      <c r="A944" s="436"/>
      <c r="B944" s="436"/>
      <c r="C944" s="436"/>
      <c r="D944" s="436"/>
      <c r="E944" s="436"/>
      <c r="F944" s="436"/>
      <c r="G944" s="328"/>
      <c r="H944" s="436"/>
      <c r="I944" s="436"/>
      <c r="J944" s="436"/>
      <c r="K944" s="436"/>
      <c r="L944" s="436"/>
      <c r="M944" s="436"/>
      <c r="N944" s="436"/>
      <c r="O944" s="436"/>
      <c r="P944" s="436"/>
      <c r="Q944" s="436"/>
      <c r="R944" s="436"/>
      <c r="S944" s="436"/>
      <c r="T944" s="436"/>
      <c r="U944" s="436"/>
      <c r="V944" s="436"/>
      <c r="W944" s="436"/>
      <c r="X944" s="436"/>
      <c r="Y944" s="436"/>
      <c r="Z944" s="436"/>
      <c r="AA944" s="436"/>
      <c r="AB944" s="436"/>
      <c r="AC944" s="436"/>
      <c r="AD944" s="436"/>
      <c r="AE944" s="436"/>
    </row>
    <row r="945" spans="1:31" ht="15.75" customHeight="1" x14ac:dyDescent="0.25">
      <c r="A945" s="436"/>
      <c r="B945" s="436"/>
      <c r="C945" s="436"/>
      <c r="D945" s="436"/>
      <c r="E945" s="436"/>
      <c r="F945" s="436"/>
      <c r="G945" s="328"/>
      <c r="H945" s="436"/>
      <c r="I945" s="436"/>
      <c r="J945" s="436"/>
      <c r="K945" s="436"/>
      <c r="L945" s="436"/>
      <c r="M945" s="436"/>
      <c r="N945" s="436"/>
      <c r="O945" s="436"/>
      <c r="P945" s="436"/>
      <c r="Q945" s="436"/>
      <c r="R945" s="436"/>
      <c r="S945" s="436"/>
      <c r="T945" s="436"/>
      <c r="U945" s="436"/>
      <c r="V945" s="436"/>
      <c r="W945" s="436"/>
      <c r="X945" s="436"/>
      <c r="Y945" s="436"/>
      <c r="Z945" s="436"/>
      <c r="AA945" s="436"/>
      <c r="AB945" s="436"/>
      <c r="AC945" s="436"/>
      <c r="AD945" s="436"/>
      <c r="AE945" s="436"/>
    </row>
    <row r="946" spans="1:31" ht="15.75" customHeight="1" x14ac:dyDescent="0.25">
      <c r="A946" s="436"/>
      <c r="B946" s="436"/>
      <c r="C946" s="436"/>
      <c r="D946" s="436"/>
      <c r="E946" s="436"/>
      <c r="F946" s="436"/>
      <c r="G946" s="328"/>
      <c r="H946" s="436"/>
      <c r="I946" s="436"/>
      <c r="J946" s="436"/>
      <c r="K946" s="436"/>
      <c r="L946" s="436"/>
      <c r="M946" s="436"/>
      <c r="N946" s="436"/>
      <c r="O946" s="436"/>
      <c r="P946" s="436"/>
      <c r="Q946" s="436"/>
      <c r="R946" s="436"/>
      <c r="S946" s="436"/>
      <c r="T946" s="436"/>
      <c r="U946" s="436"/>
      <c r="V946" s="436"/>
      <c r="W946" s="436"/>
      <c r="X946" s="436"/>
      <c r="Y946" s="436"/>
      <c r="Z946" s="436"/>
      <c r="AA946" s="436"/>
      <c r="AB946" s="436"/>
      <c r="AC946" s="436"/>
      <c r="AD946" s="436"/>
      <c r="AE946" s="436"/>
    </row>
    <row r="947" spans="1:31" ht="15.75" customHeight="1" x14ac:dyDescent="0.25">
      <c r="A947" s="436"/>
      <c r="B947" s="436"/>
      <c r="C947" s="436"/>
      <c r="D947" s="436"/>
      <c r="E947" s="436"/>
      <c r="F947" s="436"/>
      <c r="G947" s="328"/>
      <c r="H947" s="436"/>
      <c r="I947" s="436"/>
      <c r="J947" s="436"/>
      <c r="K947" s="436"/>
      <c r="L947" s="436"/>
      <c r="M947" s="436"/>
      <c r="N947" s="436"/>
      <c r="O947" s="436"/>
      <c r="P947" s="436"/>
      <c r="Q947" s="436"/>
      <c r="R947" s="436"/>
      <c r="S947" s="436"/>
      <c r="T947" s="436"/>
      <c r="U947" s="436"/>
      <c r="V947" s="436"/>
      <c r="W947" s="436"/>
      <c r="X947" s="436"/>
      <c r="Y947" s="436"/>
      <c r="Z947" s="436"/>
      <c r="AA947" s="436"/>
      <c r="AB947" s="436"/>
      <c r="AC947" s="436"/>
      <c r="AD947" s="436"/>
      <c r="AE947" s="436"/>
    </row>
    <row r="948" spans="1:31" ht="15.75" customHeight="1" x14ac:dyDescent="0.25">
      <c r="A948" s="436"/>
      <c r="B948" s="436"/>
      <c r="C948" s="436"/>
      <c r="D948" s="436"/>
      <c r="E948" s="436"/>
      <c r="F948" s="436"/>
      <c r="G948" s="328"/>
      <c r="H948" s="436"/>
      <c r="I948" s="436"/>
      <c r="J948" s="436"/>
      <c r="K948" s="436"/>
      <c r="L948" s="436"/>
      <c r="M948" s="436"/>
      <c r="N948" s="436"/>
      <c r="O948" s="436"/>
      <c r="P948" s="436"/>
      <c r="Q948" s="436"/>
      <c r="R948" s="436"/>
      <c r="S948" s="436"/>
      <c r="T948" s="436"/>
      <c r="U948" s="436"/>
      <c r="V948" s="436"/>
      <c r="W948" s="436"/>
      <c r="X948" s="436"/>
      <c r="Y948" s="436"/>
      <c r="Z948" s="436"/>
      <c r="AA948" s="436"/>
      <c r="AB948" s="436"/>
      <c r="AC948" s="436"/>
      <c r="AD948" s="436"/>
      <c r="AE948" s="436"/>
    </row>
    <row r="949" spans="1:31" ht="15.75" customHeight="1" x14ac:dyDescent="0.25">
      <c r="A949" s="436"/>
      <c r="B949" s="436"/>
      <c r="C949" s="436"/>
      <c r="D949" s="436"/>
      <c r="E949" s="436"/>
      <c r="F949" s="436"/>
      <c r="G949" s="328"/>
      <c r="H949" s="436"/>
      <c r="I949" s="436"/>
      <c r="J949" s="436"/>
      <c r="K949" s="436"/>
      <c r="L949" s="436"/>
      <c r="M949" s="436"/>
      <c r="N949" s="436"/>
      <c r="O949" s="436"/>
      <c r="P949" s="436"/>
      <c r="Q949" s="436"/>
      <c r="R949" s="436"/>
      <c r="S949" s="436"/>
      <c r="T949" s="436"/>
      <c r="U949" s="436"/>
      <c r="V949" s="436"/>
      <c r="W949" s="436"/>
      <c r="X949" s="436"/>
      <c r="Y949" s="436"/>
      <c r="Z949" s="436"/>
      <c r="AA949" s="436"/>
      <c r="AB949" s="436"/>
      <c r="AC949" s="436"/>
      <c r="AD949" s="436"/>
      <c r="AE949" s="436"/>
    </row>
    <row r="950" spans="1:31" ht="15.75" customHeight="1" x14ac:dyDescent="0.25">
      <c r="A950" s="436"/>
      <c r="B950" s="436"/>
      <c r="C950" s="436"/>
      <c r="D950" s="436"/>
      <c r="E950" s="436"/>
      <c r="F950" s="436"/>
      <c r="G950" s="328"/>
      <c r="H950" s="436"/>
      <c r="I950" s="436"/>
      <c r="J950" s="436"/>
      <c r="K950" s="436"/>
      <c r="L950" s="436"/>
      <c r="M950" s="436"/>
      <c r="N950" s="436"/>
      <c r="O950" s="436"/>
      <c r="P950" s="436"/>
      <c r="Q950" s="436"/>
      <c r="R950" s="436"/>
      <c r="S950" s="436"/>
      <c r="T950" s="436"/>
      <c r="U950" s="436"/>
      <c r="V950" s="436"/>
      <c r="W950" s="436"/>
      <c r="X950" s="436"/>
      <c r="Y950" s="436"/>
      <c r="Z950" s="436"/>
      <c r="AA950" s="436"/>
      <c r="AB950" s="436"/>
      <c r="AC950" s="436"/>
      <c r="AD950" s="436"/>
      <c r="AE950" s="436"/>
    </row>
    <row r="951" spans="1:31" ht="15.75" customHeight="1" x14ac:dyDescent="0.25">
      <c r="A951" s="436"/>
      <c r="B951" s="436"/>
      <c r="C951" s="436"/>
      <c r="D951" s="436"/>
      <c r="E951" s="436"/>
      <c r="F951" s="436"/>
      <c r="G951" s="328"/>
      <c r="H951" s="436"/>
      <c r="I951" s="436"/>
      <c r="J951" s="436"/>
      <c r="K951" s="436"/>
      <c r="L951" s="436"/>
      <c r="M951" s="436"/>
      <c r="N951" s="436"/>
      <c r="O951" s="436"/>
      <c r="P951" s="436"/>
      <c r="Q951" s="436"/>
      <c r="R951" s="436"/>
      <c r="S951" s="436"/>
      <c r="T951" s="436"/>
      <c r="U951" s="436"/>
      <c r="V951" s="436"/>
      <c r="W951" s="436"/>
      <c r="X951" s="436"/>
      <c r="Y951" s="436"/>
      <c r="Z951" s="436"/>
      <c r="AA951" s="436"/>
      <c r="AB951" s="436"/>
      <c r="AC951" s="436"/>
      <c r="AD951" s="436"/>
      <c r="AE951" s="436"/>
    </row>
    <row r="952" spans="1:31" ht="15.75" customHeight="1" x14ac:dyDescent="0.25">
      <c r="A952" s="436"/>
      <c r="B952" s="436"/>
      <c r="C952" s="436"/>
      <c r="D952" s="436"/>
      <c r="E952" s="436"/>
      <c r="F952" s="436"/>
      <c r="G952" s="328"/>
      <c r="H952" s="436"/>
      <c r="I952" s="436"/>
      <c r="J952" s="436"/>
      <c r="K952" s="436"/>
      <c r="L952" s="436"/>
      <c r="M952" s="436"/>
      <c r="N952" s="436"/>
      <c r="O952" s="436"/>
      <c r="P952" s="436"/>
      <c r="Q952" s="436"/>
      <c r="R952" s="436"/>
      <c r="S952" s="436"/>
      <c r="T952" s="436"/>
      <c r="U952" s="436"/>
      <c r="V952" s="436"/>
      <c r="W952" s="436"/>
      <c r="X952" s="436"/>
      <c r="Y952" s="436"/>
      <c r="Z952" s="436"/>
      <c r="AA952" s="436"/>
      <c r="AB952" s="436"/>
      <c r="AC952" s="436"/>
      <c r="AD952" s="436"/>
      <c r="AE952" s="436"/>
    </row>
    <row r="953" spans="1:31" ht="15.75" customHeight="1" x14ac:dyDescent="0.25">
      <c r="A953" s="436"/>
      <c r="B953" s="436"/>
      <c r="C953" s="436"/>
      <c r="D953" s="436"/>
      <c r="E953" s="436"/>
      <c r="F953" s="436"/>
      <c r="G953" s="328"/>
      <c r="H953" s="436"/>
      <c r="I953" s="436"/>
      <c r="J953" s="436"/>
      <c r="K953" s="436"/>
      <c r="L953" s="436"/>
      <c r="M953" s="436"/>
      <c r="N953" s="436"/>
      <c r="O953" s="436"/>
      <c r="P953" s="436"/>
      <c r="Q953" s="436"/>
      <c r="R953" s="436"/>
      <c r="S953" s="436"/>
      <c r="T953" s="436"/>
      <c r="U953" s="436"/>
      <c r="V953" s="436"/>
      <c r="W953" s="436"/>
      <c r="X953" s="436"/>
      <c r="Y953" s="436"/>
      <c r="Z953" s="436"/>
      <c r="AA953" s="436"/>
      <c r="AB953" s="436"/>
      <c r="AC953" s="436"/>
      <c r="AD953" s="436"/>
      <c r="AE953" s="436"/>
    </row>
    <row r="954" spans="1:31" ht="15.75" customHeight="1" x14ac:dyDescent="0.25">
      <c r="A954" s="436"/>
      <c r="B954" s="436"/>
      <c r="C954" s="436"/>
      <c r="D954" s="436"/>
      <c r="E954" s="436"/>
      <c r="F954" s="436"/>
      <c r="G954" s="328"/>
      <c r="H954" s="436"/>
      <c r="I954" s="436"/>
      <c r="J954" s="436"/>
      <c r="K954" s="436"/>
      <c r="L954" s="436"/>
      <c r="M954" s="436"/>
      <c r="N954" s="436"/>
      <c r="O954" s="436"/>
      <c r="P954" s="436"/>
      <c r="Q954" s="436"/>
      <c r="R954" s="436"/>
      <c r="S954" s="436"/>
      <c r="T954" s="436"/>
      <c r="U954" s="436"/>
      <c r="V954" s="436"/>
      <c r="W954" s="436"/>
      <c r="X954" s="436"/>
      <c r="Y954" s="436"/>
      <c r="Z954" s="436"/>
      <c r="AA954" s="436"/>
      <c r="AB954" s="436"/>
      <c r="AC954" s="436"/>
      <c r="AD954" s="436"/>
      <c r="AE954" s="436"/>
    </row>
    <row r="955" spans="1:31" ht="15.75" customHeight="1" x14ac:dyDescent="0.25">
      <c r="A955" s="436"/>
      <c r="B955" s="436"/>
      <c r="C955" s="436"/>
      <c r="D955" s="436"/>
      <c r="E955" s="436"/>
      <c r="F955" s="436"/>
      <c r="G955" s="328"/>
      <c r="H955" s="436"/>
      <c r="I955" s="436"/>
      <c r="J955" s="436"/>
      <c r="K955" s="436"/>
      <c r="L955" s="436"/>
      <c r="M955" s="436"/>
      <c r="N955" s="436"/>
      <c r="O955" s="436"/>
      <c r="P955" s="436"/>
      <c r="Q955" s="436"/>
      <c r="R955" s="436"/>
      <c r="S955" s="436"/>
      <c r="T955" s="436"/>
      <c r="U955" s="436"/>
      <c r="V955" s="436"/>
      <c r="W955" s="436"/>
      <c r="X955" s="436"/>
      <c r="Y955" s="436"/>
      <c r="Z955" s="436"/>
      <c r="AA955" s="436"/>
      <c r="AB955" s="436"/>
      <c r="AC955" s="436"/>
      <c r="AD955" s="436"/>
      <c r="AE955" s="436"/>
    </row>
    <row r="956" spans="1:31" ht="15.75" customHeight="1" x14ac:dyDescent="0.25">
      <c r="A956" s="436"/>
      <c r="B956" s="436"/>
      <c r="C956" s="436"/>
      <c r="D956" s="436"/>
      <c r="E956" s="436"/>
      <c r="F956" s="436"/>
      <c r="G956" s="328"/>
      <c r="H956" s="436"/>
      <c r="I956" s="436"/>
      <c r="J956" s="436"/>
      <c r="K956" s="436"/>
      <c r="L956" s="436"/>
      <c r="M956" s="436"/>
      <c r="N956" s="436"/>
      <c r="O956" s="436"/>
      <c r="P956" s="436"/>
      <c r="Q956" s="436"/>
      <c r="R956" s="436"/>
      <c r="S956" s="436"/>
      <c r="T956" s="436"/>
      <c r="U956" s="436"/>
      <c r="V956" s="436"/>
      <c r="W956" s="436"/>
      <c r="X956" s="436"/>
      <c r="Y956" s="436"/>
      <c r="Z956" s="436"/>
      <c r="AA956" s="436"/>
      <c r="AB956" s="436"/>
      <c r="AC956" s="436"/>
      <c r="AD956" s="436"/>
      <c r="AE956" s="436"/>
    </row>
    <row r="957" spans="1:31" ht="15.75" customHeight="1" x14ac:dyDescent="0.25">
      <c r="A957" s="436"/>
      <c r="B957" s="436"/>
      <c r="C957" s="436"/>
      <c r="D957" s="436"/>
      <c r="E957" s="436"/>
      <c r="F957" s="436"/>
      <c r="G957" s="328"/>
      <c r="H957" s="436"/>
      <c r="I957" s="436"/>
      <c r="J957" s="436"/>
      <c r="K957" s="436"/>
      <c r="L957" s="436"/>
      <c r="M957" s="436"/>
      <c r="N957" s="436"/>
      <c r="O957" s="436"/>
      <c r="P957" s="436"/>
      <c r="Q957" s="436"/>
      <c r="R957" s="436"/>
      <c r="S957" s="436"/>
      <c r="T957" s="436"/>
      <c r="U957" s="436"/>
      <c r="V957" s="436"/>
      <c r="W957" s="436"/>
      <c r="X957" s="436"/>
      <c r="Y957" s="436"/>
      <c r="Z957" s="436"/>
      <c r="AA957" s="436"/>
      <c r="AB957" s="436"/>
      <c r="AC957" s="436"/>
      <c r="AD957" s="436"/>
      <c r="AE957" s="436"/>
    </row>
    <row r="958" spans="1:31" ht="15.75" customHeight="1" x14ac:dyDescent="0.25">
      <c r="A958" s="436"/>
      <c r="B958" s="436"/>
      <c r="C958" s="436"/>
      <c r="D958" s="436"/>
      <c r="E958" s="436"/>
      <c r="F958" s="436"/>
      <c r="G958" s="328"/>
      <c r="H958" s="436"/>
      <c r="I958" s="436"/>
      <c r="J958" s="436"/>
      <c r="K958" s="436"/>
      <c r="L958" s="436"/>
      <c r="M958" s="436"/>
      <c r="N958" s="436"/>
      <c r="O958" s="436"/>
      <c r="P958" s="436"/>
      <c r="Q958" s="436"/>
      <c r="R958" s="436"/>
      <c r="S958" s="436"/>
      <c r="T958" s="436"/>
      <c r="U958" s="436"/>
      <c r="V958" s="436"/>
      <c r="W958" s="436"/>
      <c r="X958" s="436"/>
      <c r="Y958" s="436"/>
      <c r="Z958" s="436"/>
      <c r="AA958" s="436"/>
      <c r="AB958" s="436"/>
      <c r="AC958" s="436"/>
      <c r="AD958" s="436"/>
      <c r="AE958" s="436"/>
    </row>
    <row r="959" spans="1:31" ht="15.75" customHeight="1" x14ac:dyDescent="0.25">
      <c r="A959" s="436"/>
      <c r="B959" s="436"/>
      <c r="C959" s="436"/>
      <c r="D959" s="436"/>
      <c r="E959" s="436"/>
      <c r="F959" s="436"/>
      <c r="G959" s="328"/>
      <c r="H959" s="436"/>
      <c r="I959" s="436"/>
      <c r="J959" s="436"/>
      <c r="K959" s="436"/>
      <c r="L959" s="436"/>
      <c r="M959" s="436"/>
      <c r="N959" s="436"/>
      <c r="O959" s="436"/>
      <c r="P959" s="436"/>
      <c r="Q959" s="436"/>
      <c r="R959" s="436"/>
      <c r="S959" s="436"/>
      <c r="T959" s="436"/>
      <c r="U959" s="436"/>
      <c r="V959" s="436"/>
      <c r="W959" s="436"/>
      <c r="X959" s="436"/>
      <c r="Y959" s="436"/>
      <c r="Z959" s="436"/>
      <c r="AA959" s="436"/>
      <c r="AB959" s="436"/>
      <c r="AC959" s="436"/>
      <c r="AD959" s="436"/>
      <c r="AE959" s="436"/>
    </row>
    <row r="960" spans="1:31" ht="15.75" customHeight="1" x14ac:dyDescent="0.25">
      <c r="A960" s="436"/>
      <c r="B960" s="436"/>
      <c r="C960" s="436"/>
      <c r="D960" s="436"/>
      <c r="E960" s="436"/>
      <c r="F960" s="436"/>
      <c r="G960" s="328"/>
      <c r="H960" s="436"/>
      <c r="I960" s="436"/>
      <c r="J960" s="436"/>
      <c r="K960" s="436"/>
      <c r="L960" s="436"/>
      <c r="M960" s="436"/>
      <c r="N960" s="436"/>
      <c r="O960" s="436"/>
      <c r="P960" s="436"/>
      <c r="Q960" s="436"/>
      <c r="R960" s="436"/>
      <c r="S960" s="436"/>
      <c r="T960" s="436"/>
      <c r="U960" s="436"/>
      <c r="V960" s="436"/>
      <c r="W960" s="436"/>
      <c r="X960" s="436"/>
      <c r="Y960" s="436"/>
      <c r="Z960" s="436"/>
      <c r="AA960" s="436"/>
      <c r="AB960" s="436"/>
      <c r="AC960" s="436"/>
      <c r="AD960" s="436"/>
      <c r="AE960" s="436"/>
    </row>
    <row r="961" spans="1:31" ht="15.75" customHeight="1" x14ac:dyDescent="0.25">
      <c r="A961" s="436"/>
      <c r="B961" s="436"/>
      <c r="C961" s="436"/>
      <c r="D961" s="436"/>
      <c r="E961" s="436"/>
      <c r="F961" s="436"/>
      <c r="G961" s="328"/>
      <c r="H961" s="436"/>
      <c r="I961" s="436"/>
      <c r="J961" s="436"/>
      <c r="K961" s="436"/>
      <c r="L961" s="436"/>
      <c r="M961" s="436"/>
      <c r="N961" s="436"/>
      <c r="O961" s="436"/>
      <c r="P961" s="436"/>
      <c r="Q961" s="436"/>
      <c r="R961" s="436"/>
      <c r="S961" s="436"/>
      <c r="T961" s="436"/>
      <c r="U961" s="436"/>
      <c r="V961" s="436"/>
      <c r="W961" s="436"/>
      <c r="X961" s="436"/>
      <c r="Y961" s="436"/>
      <c r="Z961" s="436"/>
      <c r="AA961" s="436"/>
      <c r="AB961" s="436"/>
      <c r="AC961" s="436"/>
      <c r="AD961" s="436"/>
      <c r="AE961" s="436"/>
    </row>
    <row r="962" spans="1:31" ht="15.75" customHeight="1" x14ac:dyDescent="0.25">
      <c r="A962" s="436"/>
      <c r="B962" s="436"/>
      <c r="C962" s="436"/>
      <c r="D962" s="436"/>
      <c r="E962" s="436"/>
      <c r="F962" s="436"/>
      <c r="G962" s="328"/>
      <c r="H962" s="436"/>
      <c r="I962" s="436"/>
      <c r="J962" s="436"/>
      <c r="K962" s="436"/>
      <c r="L962" s="436"/>
      <c r="M962" s="436"/>
      <c r="N962" s="436"/>
      <c r="O962" s="436"/>
      <c r="P962" s="436"/>
      <c r="Q962" s="436"/>
      <c r="R962" s="436"/>
      <c r="S962" s="436"/>
      <c r="T962" s="436"/>
      <c r="U962" s="436"/>
      <c r="V962" s="436"/>
      <c r="W962" s="436"/>
      <c r="X962" s="436"/>
      <c r="Y962" s="436"/>
      <c r="Z962" s="436"/>
      <c r="AA962" s="436"/>
      <c r="AB962" s="436"/>
      <c r="AC962" s="436"/>
      <c r="AD962" s="436"/>
      <c r="AE962" s="436"/>
    </row>
    <row r="963" spans="1:31" ht="15.75" customHeight="1" x14ac:dyDescent="0.25">
      <c r="A963" s="436"/>
      <c r="B963" s="436"/>
      <c r="C963" s="436"/>
      <c r="D963" s="436"/>
      <c r="E963" s="436"/>
      <c r="F963" s="436"/>
      <c r="G963" s="328"/>
      <c r="H963" s="436"/>
      <c r="I963" s="436"/>
      <c r="J963" s="436"/>
      <c r="K963" s="436"/>
      <c r="L963" s="436"/>
      <c r="M963" s="436"/>
      <c r="N963" s="436"/>
      <c r="O963" s="436"/>
      <c r="P963" s="436"/>
      <c r="Q963" s="436"/>
      <c r="R963" s="436"/>
      <c r="S963" s="436"/>
      <c r="T963" s="436"/>
      <c r="U963" s="436"/>
      <c r="V963" s="436"/>
      <c r="W963" s="436"/>
      <c r="X963" s="436"/>
      <c r="Y963" s="436"/>
      <c r="Z963" s="436"/>
      <c r="AA963" s="436"/>
      <c r="AB963" s="436"/>
      <c r="AC963" s="436"/>
      <c r="AD963" s="436"/>
      <c r="AE963" s="436"/>
    </row>
    <row r="964" spans="1:31" ht="15.75" customHeight="1" x14ac:dyDescent="0.25">
      <c r="A964" s="436"/>
      <c r="B964" s="436"/>
      <c r="C964" s="436"/>
      <c r="D964" s="436"/>
      <c r="E964" s="436"/>
      <c r="F964" s="436"/>
      <c r="G964" s="328"/>
      <c r="H964" s="436"/>
      <c r="I964" s="436"/>
      <c r="J964" s="436"/>
      <c r="K964" s="436"/>
      <c r="L964" s="436"/>
      <c r="M964" s="436"/>
      <c r="N964" s="436"/>
      <c r="O964" s="436"/>
      <c r="P964" s="436"/>
      <c r="Q964" s="436"/>
      <c r="R964" s="436"/>
      <c r="S964" s="436"/>
      <c r="T964" s="436"/>
      <c r="U964" s="436"/>
      <c r="V964" s="436"/>
      <c r="W964" s="436"/>
      <c r="X964" s="436"/>
      <c r="Y964" s="436"/>
      <c r="Z964" s="436"/>
      <c r="AA964" s="436"/>
      <c r="AB964" s="436"/>
      <c r="AC964" s="436"/>
      <c r="AD964" s="436"/>
      <c r="AE964" s="436"/>
    </row>
    <row r="965" spans="1:31" ht="15.75" customHeight="1" x14ac:dyDescent="0.25">
      <c r="A965" s="436"/>
      <c r="B965" s="436"/>
      <c r="C965" s="436"/>
      <c r="D965" s="436"/>
      <c r="E965" s="436"/>
      <c r="F965" s="436"/>
      <c r="G965" s="328"/>
      <c r="H965" s="436"/>
      <c r="I965" s="436"/>
      <c r="J965" s="436"/>
      <c r="K965" s="436"/>
      <c r="L965" s="436"/>
      <c r="M965" s="436"/>
      <c r="N965" s="436"/>
      <c r="O965" s="436"/>
      <c r="P965" s="436"/>
      <c r="Q965" s="436"/>
      <c r="R965" s="436"/>
      <c r="S965" s="436"/>
      <c r="T965" s="436"/>
      <c r="U965" s="436"/>
      <c r="V965" s="436"/>
      <c r="W965" s="436"/>
      <c r="X965" s="436"/>
      <c r="Y965" s="436"/>
      <c r="Z965" s="436"/>
      <c r="AA965" s="436"/>
      <c r="AB965" s="436"/>
      <c r="AC965" s="436"/>
      <c r="AD965" s="436"/>
      <c r="AE965" s="436"/>
    </row>
    <row r="966" spans="1:31" ht="15.75" customHeight="1" x14ac:dyDescent="0.25">
      <c r="A966" s="436"/>
      <c r="B966" s="436"/>
      <c r="C966" s="436"/>
      <c r="D966" s="436"/>
      <c r="E966" s="436"/>
      <c r="F966" s="436"/>
      <c r="G966" s="328"/>
      <c r="H966" s="436"/>
      <c r="I966" s="436"/>
      <c r="J966" s="436"/>
      <c r="K966" s="436"/>
      <c r="L966" s="436"/>
      <c r="M966" s="436"/>
      <c r="N966" s="436"/>
      <c r="O966" s="436"/>
      <c r="P966" s="436"/>
      <c r="Q966" s="436"/>
      <c r="R966" s="436"/>
      <c r="S966" s="436"/>
      <c r="T966" s="436"/>
      <c r="U966" s="436"/>
      <c r="V966" s="436"/>
      <c r="W966" s="436"/>
      <c r="X966" s="436"/>
      <c r="Y966" s="436"/>
      <c r="Z966" s="436"/>
      <c r="AA966" s="436"/>
      <c r="AB966" s="436"/>
      <c r="AC966" s="436"/>
      <c r="AD966" s="436"/>
      <c r="AE966" s="436"/>
    </row>
    <row r="967" spans="1:31" ht="15.75" customHeight="1" x14ac:dyDescent="0.25">
      <c r="A967" s="436"/>
      <c r="B967" s="436"/>
      <c r="C967" s="436"/>
      <c r="D967" s="436"/>
      <c r="E967" s="436"/>
      <c r="F967" s="436"/>
      <c r="G967" s="328"/>
      <c r="H967" s="436"/>
      <c r="I967" s="436"/>
      <c r="J967" s="436"/>
      <c r="K967" s="436"/>
      <c r="L967" s="436"/>
      <c r="M967" s="436"/>
      <c r="N967" s="436"/>
      <c r="O967" s="436"/>
      <c r="P967" s="436"/>
      <c r="Q967" s="436"/>
      <c r="R967" s="436"/>
      <c r="S967" s="436"/>
      <c r="T967" s="436"/>
      <c r="U967" s="436"/>
      <c r="V967" s="436"/>
      <c r="W967" s="436"/>
      <c r="X967" s="436"/>
      <c r="Y967" s="436"/>
      <c r="Z967" s="436"/>
      <c r="AA967" s="436"/>
      <c r="AB967" s="436"/>
      <c r="AC967" s="436"/>
      <c r="AD967" s="436"/>
      <c r="AE967" s="436"/>
    </row>
    <row r="968" spans="1:31" ht="15.75" customHeight="1" x14ac:dyDescent="0.25">
      <c r="A968" s="436"/>
      <c r="B968" s="436"/>
      <c r="C968" s="436"/>
      <c r="D968" s="436"/>
      <c r="E968" s="436"/>
      <c r="F968" s="436"/>
      <c r="G968" s="328"/>
      <c r="H968" s="436"/>
      <c r="I968" s="436"/>
      <c r="J968" s="436"/>
      <c r="K968" s="436"/>
      <c r="L968" s="436"/>
      <c r="M968" s="436"/>
      <c r="N968" s="436"/>
      <c r="O968" s="436"/>
      <c r="P968" s="436"/>
      <c r="Q968" s="436"/>
      <c r="R968" s="436"/>
      <c r="S968" s="436"/>
      <c r="T968" s="436"/>
      <c r="U968" s="436"/>
      <c r="V968" s="436"/>
      <c r="W968" s="436"/>
      <c r="X968" s="436"/>
      <c r="Y968" s="436"/>
      <c r="Z968" s="436"/>
      <c r="AA968" s="436"/>
      <c r="AB968" s="436"/>
      <c r="AC968" s="436"/>
      <c r="AD968" s="436"/>
      <c r="AE968" s="436"/>
    </row>
    <row r="969" spans="1:31" ht="15.75" customHeight="1" x14ac:dyDescent="0.25">
      <c r="A969" s="436"/>
      <c r="B969" s="436"/>
      <c r="C969" s="436"/>
      <c r="D969" s="436"/>
      <c r="E969" s="436"/>
      <c r="F969" s="436"/>
      <c r="G969" s="328"/>
      <c r="H969" s="436"/>
      <c r="I969" s="436"/>
      <c r="J969" s="436"/>
      <c r="K969" s="436"/>
      <c r="L969" s="436"/>
      <c r="M969" s="436"/>
      <c r="N969" s="436"/>
      <c r="O969" s="436"/>
      <c r="P969" s="436"/>
      <c r="Q969" s="436"/>
      <c r="R969" s="436"/>
      <c r="S969" s="436"/>
      <c r="T969" s="436"/>
      <c r="U969" s="436"/>
      <c r="V969" s="436"/>
      <c r="W969" s="436"/>
      <c r="X969" s="436"/>
      <c r="Y969" s="436"/>
      <c r="Z969" s="436"/>
      <c r="AA969" s="436"/>
      <c r="AB969" s="436"/>
      <c r="AC969" s="436"/>
      <c r="AD969" s="436"/>
      <c r="AE969" s="436"/>
    </row>
    <row r="970" spans="1:31" ht="15.75" customHeight="1" x14ac:dyDescent="0.25">
      <c r="A970" s="436"/>
      <c r="B970" s="436"/>
      <c r="C970" s="436"/>
      <c r="D970" s="436"/>
      <c r="E970" s="436"/>
      <c r="F970" s="436"/>
      <c r="G970" s="328"/>
      <c r="H970" s="436"/>
      <c r="I970" s="436"/>
      <c r="J970" s="436"/>
      <c r="K970" s="436"/>
      <c r="L970" s="436"/>
      <c r="M970" s="436"/>
      <c r="N970" s="436"/>
      <c r="O970" s="436"/>
      <c r="P970" s="436"/>
      <c r="Q970" s="436"/>
      <c r="R970" s="436"/>
      <c r="S970" s="436"/>
      <c r="T970" s="436"/>
      <c r="U970" s="436"/>
      <c r="V970" s="436"/>
      <c r="W970" s="436"/>
      <c r="X970" s="436"/>
      <c r="Y970" s="436"/>
      <c r="Z970" s="436"/>
      <c r="AA970" s="436"/>
      <c r="AB970" s="436"/>
      <c r="AC970" s="436"/>
      <c r="AD970" s="436"/>
      <c r="AE970" s="436"/>
    </row>
    <row r="971" spans="1:31" ht="15.75" customHeight="1" x14ac:dyDescent="0.25">
      <c r="A971" s="436"/>
      <c r="B971" s="436"/>
      <c r="C971" s="436"/>
      <c r="D971" s="436"/>
      <c r="E971" s="436"/>
      <c r="F971" s="436"/>
      <c r="G971" s="328"/>
      <c r="H971" s="436"/>
      <c r="I971" s="436"/>
      <c r="J971" s="436"/>
      <c r="K971" s="436"/>
      <c r="L971" s="436"/>
      <c r="M971" s="436"/>
      <c r="N971" s="436"/>
      <c r="O971" s="436"/>
      <c r="P971" s="436"/>
      <c r="Q971" s="436"/>
      <c r="R971" s="436"/>
      <c r="S971" s="436"/>
      <c r="T971" s="436"/>
      <c r="U971" s="436"/>
      <c r="V971" s="436"/>
      <c r="W971" s="436"/>
      <c r="X971" s="436"/>
      <c r="Y971" s="436"/>
      <c r="Z971" s="436"/>
      <c r="AA971" s="436"/>
      <c r="AB971" s="436"/>
      <c r="AC971" s="436"/>
      <c r="AD971" s="436"/>
      <c r="AE971" s="436"/>
    </row>
    <row r="972" spans="1:31" ht="15.75" customHeight="1" x14ac:dyDescent="0.25">
      <c r="A972" s="436"/>
      <c r="B972" s="436"/>
      <c r="C972" s="436"/>
      <c r="D972" s="436"/>
      <c r="E972" s="436"/>
      <c r="F972" s="436"/>
      <c r="G972" s="328"/>
      <c r="H972" s="436"/>
      <c r="I972" s="436"/>
      <c r="J972" s="436"/>
      <c r="K972" s="436"/>
      <c r="L972" s="436"/>
      <c r="M972" s="436"/>
      <c r="N972" s="436"/>
      <c r="O972" s="436"/>
      <c r="P972" s="436"/>
      <c r="Q972" s="436"/>
      <c r="R972" s="436"/>
      <c r="S972" s="436"/>
      <c r="T972" s="436"/>
      <c r="U972" s="436"/>
      <c r="V972" s="436"/>
      <c r="W972" s="436"/>
      <c r="X972" s="436"/>
      <c r="Y972" s="436"/>
      <c r="Z972" s="436"/>
      <c r="AA972" s="436"/>
      <c r="AB972" s="436"/>
      <c r="AC972" s="436"/>
      <c r="AD972" s="436"/>
      <c r="AE972" s="436"/>
    </row>
    <row r="973" spans="1:31" ht="15.75" customHeight="1" x14ac:dyDescent="0.25">
      <c r="A973" s="436"/>
      <c r="B973" s="436"/>
      <c r="C973" s="436"/>
      <c r="D973" s="436"/>
      <c r="E973" s="436"/>
      <c r="F973" s="436"/>
      <c r="G973" s="328"/>
      <c r="H973" s="436"/>
      <c r="I973" s="436"/>
      <c r="J973" s="436"/>
      <c r="K973" s="436"/>
      <c r="L973" s="436"/>
      <c r="M973" s="436"/>
      <c r="N973" s="436"/>
      <c r="O973" s="436"/>
      <c r="P973" s="436"/>
      <c r="Q973" s="436"/>
      <c r="R973" s="436"/>
      <c r="S973" s="436"/>
      <c r="T973" s="436"/>
      <c r="U973" s="436"/>
      <c r="V973" s="436"/>
      <c r="W973" s="436"/>
      <c r="X973" s="436"/>
      <c r="Y973" s="436"/>
      <c r="Z973" s="436"/>
      <c r="AA973" s="436"/>
      <c r="AB973" s="436"/>
      <c r="AC973" s="436"/>
      <c r="AD973" s="436"/>
      <c r="AE973" s="436"/>
    </row>
    <row r="974" spans="1:31" ht="15.75" customHeight="1" x14ac:dyDescent="0.25">
      <c r="A974" s="436"/>
      <c r="B974" s="436"/>
      <c r="C974" s="436"/>
      <c r="D974" s="436"/>
      <c r="E974" s="436"/>
      <c r="F974" s="436"/>
      <c r="G974" s="328"/>
      <c r="H974" s="436"/>
      <c r="I974" s="436"/>
      <c r="J974" s="436"/>
      <c r="K974" s="436"/>
      <c r="L974" s="436"/>
      <c r="M974" s="436"/>
      <c r="N974" s="436"/>
      <c r="O974" s="436"/>
      <c r="P974" s="436"/>
      <c r="Q974" s="436"/>
      <c r="R974" s="436"/>
      <c r="S974" s="436"/>
      <c r="T974" s="436"/>
      <c r="U974" s="436"/>
      <c r="V974" s="436"/>
      <c r="W974" s="436"/>
      <c r="X974" s="436"/>
      <c r="Y974" s="436"/>
      <c r="Z974" s="436"/>
      <c r="AA974" s="436"/>
      <c r="AB974" s="436"/>
      <c r="AC974" s="436"/>
      <c r="AD974" s="436"/>
      <c r="AE974" s="436"/>
    </row>
    <row r="975" spans="1:31" ht="15.75" customHeight="1" x14ac:dyDescent="0.25">
      <c r="A975" s="436"/>
      <c r="B975" s="436"/>
      <c r="C975" s="436"/>
      <c r="D975" s="436"/>
      <c r="E975" s="436"/>
      <c r="F975" s="436"/>
      <c r="G975" s="328"/>
      <c r="H975" s="436"/>
      <c r="I975" s="436"/>
      <c r="J975" s="436"/>
      <c r="K975" s="436"/>
      <c r="L975" s="436"/>
      <c r="M975" s="436"/>
      <c r="N975" s="436"/>
      <c r="O975" s="436"/>
      <c r="P975" s="436"/>
      <c r="Q975" s="436"/>
      <c r="R975" s="436"/>
      <c r="S975" s="436"/>
      <c r="T975" s="436"/>
      <c r="U975" s="436"/>
      <c r="V975" s="436"/>
      <c r="W975" s="436"/>
      <c r="X975" s="436"/>
      <c r="Y975" s="436"/>
      <c r="Z975" s="436"/>
      <c r="AA975" s="436"/>
      <c r="AB975" s="436"/>
      <c r="AC975" s="436"/>
      <c r="AD975" s="436"/>
      <c r="AE975" s="436"/>
    </row>
    <row r="976" spans="1:31" ht="15.75" customHeight="1" x14ac:dyDescent="0.25">
      <c r="A976" s="436"/>
      <c r="B976" s="436"/>
      <c r="C976" s="436"/>
      <c r="D976" s="436"/>
      <c r="E976" s="436"/>
      <c r="F976" s="436"/>
      <c r="G976" s="328"/>
      <c r="H976" s="436"/>
      <c r="I976" s="436"/>
      <c r="J976" s="436"/>
      <c r="K976" s="436"/>
      <c r="L976" s="436"/>
      <c r="M976" s="436"/>
      <c r="N976" s="436"/>
      <c r="O976" s="436"/>
      <c r="P976" s="436"/>
      <c r="Q976" s="436"/>
      <c r="R976" s="436"/>
      <c r="S976" s="436"/>
      <c r="T976" s="436"/>
      <c r="U976" s="436"/>
      <c r="V976" s="436"/>
      <c r="W976" s="436"/>
      <c r="X976" s="436"/>
      <c r="Y976" s="436"/>
      <c r="Z976" s="436"/>
      <c r="AA976" s="436"/>
      <c r="AB976" s="436"/>
      <c r="AC976" s="436"/>
      <c r="AD976" s="436"/>
      <c r="AE976" s="436"/>
    </row>
    <row r="977" spans="1:31" ht="15.75" customHeight="1" x14ac:dyDescent="0.25">
      <c r="A977" s="436"/>
      <c r="B977" s="436"/>
      <c r="C977" s="436"/>
      <c r="D977" s="436"/>
      <c r="E977" s="436"/>
      <c r="F977" s="436"/>
      <c r="G977" s="328"/>
      <c r="H977" s="436"/>
      <c r="I977" s="436"/>
      <c r="J977" s="436"/>
      <c r="K977" s="436"/>
      <c r="L977" s="436"/>
      <c r="M977" s="436"/>
      <c r="N977" s="436"/>
      <c r="O977" s="436"/>
      <c r="P977" s="436"/>
      <c r="Q977" s="436"/>
      <c r="R977" s="436"/>
      <c r="S977" s="436"/>
      <c r="T977" s="436"/>
      <c r="U977" s="436"/>
      <c r="V977" s="436"/>
      <c r="W977" s="436"/>
      <c r="X977" s="436"/>
      <c r="Y977" s="436"/>
      <c r="Z977" s="436"/>
      <c r="AA977" s="436"/>
      <c r="AB977" s="436"/>
      <c r="AC977" s="436"/>
      <c r="AD977" s="436"/>
      <c r="AE977" s="436"/>
    </row>
    <row r="978" spans="1:31" ht="15.75" customHeight="1" x14ac:dyDescent="0.25">
      <c r="A978" s="436"/>
      <c r="B978" s="436"/>
      <c r="C978" s="436"/>
      <c r="D978" s="436"/>
      <c r="E978" s="436"/>
      <c r="F978" s="436"/>
      <c r="G978" s="328"/>
      <c r="H978" s="436"/>
      <c r="I978" s="436"/>
      <c r="J978" s="436"/>
      <c r="K978" s="436"/>
      <c r="L978" s="436"/>
      <c r="M978" s="436"/>
      <c r="N978" s="436"/>
      <c r="O978" s="436"/>
      <c r="P978" s="436"/>
      <c r="Q978" s="436"/>
      <c r="R978" s="436"/>
      <c r="S978" s="436"/>
      <c r="T978" s="436"/>
      <c r="U978" s="436"/>
      <c r="V978" s="436"/>
      <c r="W978" s="436"/>
      <c r="X978" s="436"/>
      <c r="Y978" s="436"/>
      <c r="Z978" s="436"/>
      <c r="AA978" s="436"/>
      <c r="AB978" s="436"/>
      <c r="AC978" s="436"/>
      <c r="AD978" s="436"/>
      <c r="AE978" s="436"/>
    </row>
    <row r="979" spans="1:31" ht="15.75" customHeight="1" x14ac:dyDescent="0.25">
      <c r="A979" s="436"/>
      <c r="B979" s="436"/>
      <c r="C979" s="436"/>
      <c r="D979" s="436"/>
      <c r="E979" s="436"/>
      <c r="F979" s="436"/>
      <c r="G979" s="328"/>
      <c r="H979" s="436"/>
      <c r="I979" s="436"/>
      <c r="J979" s="436"/>
      <c r="K979" s="436"/>
      <c r="L979" s="436"/>
      <c r="M979" s="436"/>
      <c r="N979" s="436"/>
      <c r="O979" s="436"/>
      <c r="P979" s="436"/>
      <c r="Q979" s="436"/>
      <c r="R979" s="436"/>
      <c r="S979" s="436"/>
      <c r="T979" s="436"/>
      <c r="U979" s="436"/>
      <c r="V979" s="436"/>
      <c r="W979" s="436"/>
      <c r="X979" s="436"/>
      <c r="Y979" s="436"/>
      <c r="Z979" s="436"/>
      <c r="AA979" s="436"/>
      <c r="AB979" s="436"/>
      <c r="AC979" s="436"/>
      <c r="AD979" s="436"/>
      <c r="AE979" s="436"/>
    </row>
    <row r="980" spans="1:31" ht="15.75" customHeight="1" x14ac:dyDescent="0.25">
      <c r="A980" s="436"/>
      <c r="B980" s="436"/>
      <c r="C980" s="436"/>
      <c r="D980" s="436"/>
      <c r="E980" s="436"/>
      <c r="F980" s="436"/>
      <c r="G980" s="328"/>
      <c r="H980" s="436"/>
      <c r="I980" s="436"/>
      <c r="J980" s="436"/>
      <c r="K980" s="436"/>
      <c r="L980" s="436"/>
      <c r="M980" s="436"/>
      <c r="N980" s="436"/>
      <c r="O980" s="436"/>
      <c r="P980" s="436"/>
      <c r="Q980" s="436"/>
      <c r="R980" s="436"/>
      <c r="S980" s="436"/>
      <c r="T980" s="436"/>
      <c r="U980" s="436"/>
      <c r="V980" s="436"/>
      <c r="W980" s="436"/>
      <c r="X980" s="436"/>
      <c r="Y980" s="436"/>
      <c r="Z980" s="436"/>
      <c r="AA980" s="436"/>
      <c r="AB980" s="436"/>
      <c r="AC980" s="436"/>
      <c r="AD980" s="436"/>
      <c r="AE980" s="436"/>
    </row>
    <row r="981" spans="1:31" ht="15.75" customHeight="1" x14ac:dyDescent="0.25">
      <c r="A981" s="436"/>
      <c r="B981" s="436"/>
      <c r="C981" s="436"/>
      <c r="D981" s="436"/>
      <c r="E981" s="436"/>
      <c r="F981" s="436"/>
      <c r="G981" s="328"/>
      <c r="H981" s="436"/>
      <c r="I981" s="436"/>
      <c r="J981" s="436"/>
      <c r="K981" s="436"/>
      <c r="L981" s="436"/>
      <c r="M981" s="436"/>
      <c r="N981" s="436"/>
      <c r="O981" s="436"/>
      <c r="P981" s="436"/>
      <c r="Q981" s="436"/>
      <c r="R981" s="436"/>
      <c r="S981" s="436"/>
      <c r="T981" s="436"/>
      <c r="U981" s="436"/>
      <c r="V981" s="436"/>
      <c r="W981" s="436"/>
      <c r="X981" s="436"/>
      <c r="Y981" s="436"/>
      <c r="Z981" s="436"/>
      <c r="AA981" s="436"/>
      <c r="AB981" s="436"/>
      <c r="AC981" s="436"/>
      <c r="AD981" s="436"/>
      <c r="AE981" s="436"/>
    </row>
    <row r="982" spans="1:31" ht="15.75" customHeight="1" x14ac:dyDescent="0.25">
      <c r="A982" s="436"/>
      <c r="B982" s="436"/>
      <c r="C982" s="436"/>
      <c r="D982" s="436"/>
      <c r="E982" s="436"/>
      <c r="F982" s="436"/>
      <c r="G982" s="328"/>
      <c r="H982" s="436"/>
      <c r="I982" s="436"/>
      <c r="J982" s="436"/>
      <c r="K982" s="436"/>
      <c r="L982" s="436"/>
      <c r="M982" s="436"/>
      <c r="N982" s="436"/>
      <c r="O982" s="436"/>
      <c r="P982" s="436"/>
      <c r="Q982" s="436"/>
      <c r="R982" s="436"/>
      <c r="S982" s="436"/>
      <c r="T982" s="436"/>
      <c r="U982" s="436"/>
      <c r="V982" s="436"/>
      <c r="W982" s="436"/>
      <c r="X982" s="436"/>
      <c r="Y982" s="436"/>
      <c r="Z982" s="436"/>
      <c r="AA982" s="436"/>
      <c r="AB982" s="436"/>
      <c r="AC982" s="436"/>
      <c r="AD982" s="436"/>
      <c r="AE982" s="436"/>
    </row>
    <row r="983" spans="1:31" ht="15.75" customHeight="1" x14ac:dyDescent="0.25">
      <c r="A983" s="436"/>
      <c r="B983" s="436"/>
      <c r="C983" s="436"/>
      <c r="D983" s="436"/>
      <c r="E983" s="436"/>
      <c r="F983" s="436"/>
      <c r="G983" s="328"/>
      <c r="H983" s="436"/>
      <c r="I983" s="436"/>
      <c r="J983" s="436"/>
      <c r="K983" s="436"/>
      <c r="L983" s="436"/>
      <c r="M983" s="436"/>
      <c r="N983" s="436"/>
      <c r="O983" s="436"/>
      <c r="P983" s="436"/>
      <c r="Q983" s="436"/>
      <c r="R983" s="436"/>
      <c r="S983" s="436"/>
      <c r="T983" s="436"/>
      <c r="U983" s="436"/>
      <c r="V983" s="436"/>
      <c r="W983" s="436"/>
      <c r="X983" s="436"/>
      <c r="Y983" s="436"/>
      <c r="Z983" s="436"/>
      <c r="AA983" s="436"/>
      <c r="AB983" s="436"/>
      <c r="AC983" s="436"/>
      <c r="AD983" s="436"/>
      <c r="AE983" s="436"/>
    </row>
    <row r="984" spans="1:31" ht="15.75" customHeight="1" x14ac:dyDescent="0.25">
      <c r="A984" s="436"/>
      <c r="B984" s="436"/>
      <c r="C984" s="436"/>
      <c r="D984" s="436"/>
      <c r="E984" s="436"/>
      <c r="F984" s="436"/>
      <c r="G984" s="328"/>
      <c r="H984" s="436"/>
      <c r="I984" s="436"/>
      <c r="J984" s="436"/>
      <c r="K984" s="436"/>
      <c r="L984" s="436"/>
      <c r="M984" s="436"/>
      <c r="N984" s="436"/>
      <c r="O984" s="436"/>
      <c r="P984" s="436"/>
      <c r="Q984" s="436"/>
      <c r="R984" s="436"/>
      <c r="S984" s="436"/>
      <c r="T984" s="436"/>
      <c r="U984" s="436"/>
      <c r="V984" s="436"/>
      <c r="W984" s="436"/>
      <c r="X984" s="436"/>
      <c r="Y984" s="436"/>
      <c r="Z984" s="436"/>
      <c r="AA984" s="436"/>
      <c r="AB984" s="436"/>
      <c r="AC984" s="436"/>
      <c r="AD984" s="436"/>
      <c r="AE984" s="436"/>
    </row>
    <row r="985" spans="1:31" ht="15.75" customHeight="1" x14ac:dyDescent="0.25">
      <c r="A985" s="436"/>
      <c r="B985" s="436"/>
      <c r="C985" s="436"/>
      <c r="D985" s="436"/>
      <c r="E985" s="436"/>
      <c r="F985" s="436"/>
      <c r="G985" s="328"/>
      <c r="H985" s="436"/>
      <c r="I985" s="436"/>
      <c r="J985" s="436"/>
      <c r="K985" s="436"/>
      <c r="L985" s="436"/>
      <c r="M985" s="436"/>
      <c r="N985" s="436"/>
      <c r="O985" s="436"/>
      <c r="P985" s="436"/>
      <c r="Q985" s="436"/>
      <c r="R985" s="436"/>
      <c r="S985" s="436"/>
      <c r="T985" s="436"/>
      <c r="U985" s="436"/>
      <c r="V985" s="436"/>
      <c r="W985" s="436"/>
      <c r="X985" s="436"/>
      <c r="Y985" s="436"/>
      <c r="Z985" s="436"/>
      <c r="AA985" s="436"/>
      <c r="AB985" s="436"/>
      <c r="AC985" s="436"/>
      <c r="AD985" s="436"/>
      <c r="AE985" s="436"/>
    </row>
    <row r="986" spans="1:31" ht="15.75" customHeight="1" x14ac:dyDescent="0.25">
      <c r="A986" s="436"/>
      <c r="B986" s="436"/>
      <c r="C986" s="436"/>
      <c r="D986" s="436"/>
      <c r="E986" s="436"/>
      <c r="F986" s="436"/>
      <c r="G986" s="328"/>
      <c r="H986" s="436"/>
      <c r="I986" s="436"/>
      <c r="J986" s="436"/>
      <c r="K986" s="436"/>
      <c r="L986" s="436"/>
      <c r="M986" s="436"/>
      <c r="N986" s="436"/>
      <c r="O986" s="436"/>
      <c r="P986" s="436"/>
      <c r="Q986" s="436"/>
      <c r="R986" s="436"/>
      <c r="S986" s="436"/>
      <c r="T986" s="436"/>
      <c r="U986" s="436"/>
      <c r="V986" s="436"/>
      <c r="W986" s="436"/>
      <c r="X986" s="436"/>
      <c r="Y986" s="436"/>
      <c r="Z986" s="436"/>
      <c r="AA986" s="436"/>
      <c r="AB986" s="436"/>
      <c r="AC986" s="436"/>
      <c r="AD986" s="436"/>
      <c r="AE986" s="436"/>
    </row>
    <row r="987" spans="1:31" ht="15.75" customHeight="1" x14ac:dyDescent="0.25">
      <c r="A987" s="436"/>
      <c r="B987" s="436"/>
      <c r="C987" s="436"/>
      <c r="D987" s="436"/>
      <c r="E987" s="436"/>
      <c r="F987" s="436"/>
      <c r="G987" s="328"/>
      <c r="H987" s="436"/>
      <c r="I987" s="436"/>
      <c r="J987" s="436"/>
      <c r="K987" s="436"/>
      <c r="L987" s="436"/>
      <c r="M987" s="436"/>
      <c r="N987" s="436"/>
      <c r="O987" s="436"/>
      <c r="P987" s="436"/>
      <c r="Q987" s="436"/>
      <c r="R987" s="436"/>
      <c r="S987" s="436"/>
      <c r="T987" s="436"/>
      <c r="U987" s="436"/>
      <c r="V987" s="436"/>
      <c r="W987" s="436"/>
      <c r="X987" s="436"/>
      <c r="Y987" s="436"/>
      <c r="Z987" s="436"/>
      <c r="AA987" s="436"/>
      <c r="AB987" s="436"/>
      <c r="AC987" s="436"/>
      <c r="AD987" s="436"/>
      <c r="AE987" s="436"/>
    </row>
    <row r="988" spans="1:31" ht="15.75" customHeight="1" x14ac:dyDescent="0.25">
      <c r="A988" s="436"/>
      <c r="B988" s="436"/>
      <c r="C988" s="436"/>
      <c r="D988" s="436"/>
      <c r="E988" s="436"/>
      <c r="F988" s="436"/>
      <c r="G988" s="328"/>
      <c r="H988" s="436"/>
      <c r="I988" s="436"/>
      <c r="J988" s="436"/>
      <c r="K988" s="436"/>
      <c r="L988" s="436"/>
      <c r="M988" s="436"/>
      <c r="N988" s="436"/>
      <c r="O988" s="436"/>
      <c r="P988" s="436"/>
      <c r="Q988" s="436"/>
      <c r="R988" s="436"/>
      <c r="S988" s="436"/>
      <c r="T988" s="436"/>
      <c r="U988" s="436"/>
      <c r="V988" s="436"/>
      <c r="W988" s="436"/>
      <c r="X988" s="436"/>
      <c r="Y988" s="436"/>
      <c r="Z988" s="436"/>
      <c r="AA988" s="436"/>
      <c r="AB988" s="436"/>
      <c r="AC988" s="436"/>
      <c r="AD988" s="436"/>
      <c r="AE988" s="436"/>
    </row>
    <row r="989" spans="1:31" ht="15.75" customHeight="1" x14ac:dyDescent="0.25">
      <c r="A989" s="436"/>
      <c r="B989" s="436"/>
      <c r="C989" s="436"/>
      <c r="D989" s="436"/>
      <c r="E989" s="436"/>
      <c r="F989" s="436"/>
      <c r="G989" s="328"/>
      <c r="H989" s="436"/>
      <c r="I989" s="436"/>
      <c r="J989" s="436"/>
      <c r="K989" s="436"/>
      <c r="L989" s="436"/>
      <c r="M989" s="436"/>
      <c r="N989" s="436"/>
      <c r="O989" s="436"/>
      <c r="P989" s="436"/>
      <c r="Q989" s="436"/>
      <c r="R989" s="436"/>
      <c r="S989" s="436"/>
      <c r="T989" s="436"/>
      <c r="U989" s="436"/>
      <c r="V989" s="436"/>
      <c r="W989" s="436"/>
      <c r="X989" s="436"/>
      <c r="Y989" s="436"/>
      <c r="Z989" s="436"/>
      <c r="AA989" s="436"/>
      <c r="AB989" s="436"/>
      <c r="AC989" s="436"/>
      <c r="AD989" s="436"/>
      <c r="AE989" s="436"/>
    </row>
    <row r="990" spans="1:31" ht="15.75" customHeight="1" x14ac:dyDescent="0.25">
      <c r="A990" s="436"/>
      <c r="B990" s="436"/>
      <c r="C990" s="436"/>
      <c r="D990" s="436"/>
      <c r="E990" s="436"/>
      <c r="F990" s="436"/>
      <c r="G990" s="328"/>
      <c r="H990" s="436"/>
      <c r="I990" s="436"/>
      <c r="J990" s="436"/>
      <c r="K990" s="436"/>
      <c r="L990" s="436"/>
      <c r="M990" s="436"/>
      <c r="N990" s="436"/>
      <c r="O990" s="436"/>
      <c r="P990" s="436"/>
      <c r="Q990" s="436"/>
      <c r="R990" s="436"/>
      <c r="S990" s="436"/>
      <c r="T990" s="436"/>
      <c r="U990" s="436"/>
      <c r="V990" s="436"/>
      <c r="W990" s="436"/>
      <c r="X990" s="436"/>
      <c r="Y990" s="436"/>
      <c r="Z990" s="436"/>
      <c r="AA990" s="436"/>
      <c r="AB990" s="436"/>
      <c r="AC990" s="436"/>
      <c r="AD990" s="436"/>
      <c r="AE990" s="436"/>
    </row>
    <row r="991" spans="1:31" ht="15.75" customHeight="1" x14ac:dyDescent="0.25">
      <c r="A991" s="436"/>
      <c r="B991" s="436"/>
      <c r="C991" s="436"/>
      <c r="D991" s="436"/>
      <c r="E991" s="436"/>
      <c r="F991" s="436"/>
      <c r="G991" s="328"/>
      <c r="H991" s="436"/>
      <c r="I991" s="436"/>
      <c r="J991" s="436"/>
      <c r="K991" s="436"/>
      <c r="L991" s="436"/>
      <c r="M991" s="436"/>
      <c r="N991" s="436"/>
      <c r="O991" s="436"/>
      <c r="P991" s="436"/>
      <c r="Q991" s="436"/>
      <c r="R991" s="436"/>
      <c r="S991" s="436"/>
      <c r="T991" s="436"/>
      <c r="U991" s="436"/>
      <c r="V991" s="436"/>
      <c r="W991" s="436"/>
      <c r="X991" s="436"/>
      <c r="Y991" s="436"/>
      <c r="Z991" s="436"/>
      <c r="AA991" s="436"/>
      <c r="AB991" s="436"/>
      <c r="AC991" s="436"/>
      <c r="AD991" s="436"/>
      <c r="AE991" s="436"/>
    </row>
  </sheetData>
  <mergeCells count="20">
    <mergeCell ref="A4:B4"/>
    <mergeCell ref="C4:F4"/>
    <mergeCell ref="A5:B5"/>
    <mergeCell ref="C5:F5"/>
    <mergeCell ref="A6:B6"/>
    <mergeCell ref="C6:F6"/>
    <mergeCell ref="A83:F83"/>
    <mergeCell ref="H83:J83"/>
    <mergeCell ref="A7:B7"/>
    <mergeCell ref="A8:B8"/>
    <mergeCell ref="C19:E19"/>
    <mergeCell ref="A24:J24"/>
    <mergeCell ref="A25:F25"/>
    <mergeCell ref="H25:J25"/>
    <mergeCell ref="A47:J47"/>
    <mergeCell ref="C7:F7"/>
    <mergeCell ref="C8:F8"/>
    <mergeCell ref="A48:F48"/>
    <mergeCell ref="H48:J48"/>
    <mergeCell ref="A82:J82"/>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Right="0"/>
  </sheetPr>
  <dimension ref="A1:AE997"/>
  <sheetViews>
    <sheetView topLeftCell="A7" workbookViewId="0">
      <selection activeCell="H26" sqref="H26:J26"/>
    </sheetView>
  </sheetViews>
  <sheetFormatPr defaultColWidth="12.6640625" defaultRowHeight="15" customHeight="1" x14ac:dyDescent="0.25"/>
  <cols>
    <col min="1" max="1" width="4" customWidth="1"/>
    <col min="2" max="2" width="24.21875" customWidth="1"/>
    <col min="3" max="3" width="19.33203125" customWidth="1"/>
    <col min="4" max="4" width="14.33203125" customWidth="1"/>
    <col min="5" max="5" width="19.33203125" customWidth="1"/>
    <col min="6" max="6" width="19.21875" customWidth="1"/>
    <col min="7" max="7" width="15" hidden="1" customWidth="1"/>
    <col min="8" max="10" width="14.21875" customWidth="1"/>
    <col min="11" max="31" width="8.77734375" customWidth="1"/>
  </cols>
  <sheetData>
    <row r="1" spans="1:31" ht="15.75" customHeight="1" x14ac:dyDescent="0.25">
      <c r="A1" s="238"/>
      <c r="B1" s="239"/>
      <c r="C1" s="239"/>
      <c r="D1" s="239"/>
      <c r="E1" s="239"/>
      <c r="F1" s="239"/>
      <c r="G1" s="240"/>
      <c r="H1" s="239"/>
      <c r="I1" s="239"/>
      <c r="J1" s="239"/>
      <c r="K1" s="239"/>
      <c r="L1" s="239"/>
      <c r="M1" s="239"/>
      <c r="N1" s="239"/>
      <c r="O1" s="239"/>
      <c r="P1" s="239"/>
      <c r="Q1" s="239"/>
      <c r="R1" s="239"/>
      <c r="S1" s="239"/>
      <c r="T1" s="239"/>
      <c r="U1" s="239"/>
      <c r="V1" s="239"/>
      <c r="W1" s="239"/>
      <c r="X1" s="239"/>
      <c r="Y1" s="239"/>
      <c r="Z1" s="239"/>
      <c r="AA1" s="239"/>
      <c r="AB1" s="239"/>
      <c r="AC1" s="239"/>
      <c r="AD1" s="239"/>
      <c r="AE1" s="239"/>
    </row>
    <row r="2" spans="1:31" ht="15.75" customHeight="1" x14ac:dyDescent="0.25">
      <c r="A2" s="241"/>
      <c r="B2" s="238" t="s">
        <v>65</v>
      </c>
      <c r="C2" s="238" t="s">
        <v>388</v>
      </c>
      <c r="D2" s="239"/>
      <c r="E2" s="239"/>
      <c r="F2" s="239"/>
      <c r="G2" s="240"/>
      <c r="H2" s="239"/>
      <c r="I2" s="239"/>
      <c r="J2" s="239"/>
      <c r="K2" s="239"/>
      <c r="L2" s="239"/>
      <c r="M2" s="239"/>
      <c r="N2" s="239"/>
      <c r="O2" s="239"/>
      <c r="P2" s="239"/>
      <c r="Q2" s="239"/>
      <c r="R2" s="239"/>
      <c r="S2" s="239"/>
      <c r="T2" s="239"/>
      <c r="U2" s="239"/>
      <c r="V2" s="239"/>
      <c r="W2" s="239"/>
      <c r="X2" s="239"/>
      <c r="Y2" s="239"/>
      <c r="Z2" s="239"/>
      <c r="AA2" s="239"/>
      <c r="AB2" s="239"/>
      <c r="AC2" s="239"/>
      <c r="AD2" s="239"/>
      <c r="AE2" s="239"/>
    </row>
    <row r="3" spans="1:31" ht="15.75" customHeight="1" x14ac:dyDescent="0.25">
      <c r="A3" s="241"/>
      <c r="B3" s="239"/>
      <c r="C3" s="239"/>
      <c r="D3" s="239"/>
      <c r="E3" s="239"/>
      <c r="F3" s="239"/>
      <c r="G3" s="240"/>
      <c r="H3" s="239"/>
      <c r="I3" s="239"/>
      <c r="J3" s="239"/>
      <c r="K3" s="239"/>
      <c r="L3" s="239"/>
      <c r="M3" s="239"/>
      <c r="N3" s="239"/>
      <c r="O3" s="239"/>
      <c r="P3" s="239"/>
      <c r="Q3" s="239"/>
      <c r="R3" s="239"/>
      <c r="S3" s="239"/>
      <c r="T3" s="239"/>
      <c r="U3" s="239"/>
      <c r="V3" s="239"/>
      <c r="W3" s="239"/>
      <c r="X3" s="239"/>
      <c r="Y3" s="239"/>
      <c r="Z3" s="239"/>
      <c r="AA3" s="239"/>
      <c r="AB3" s="239"/>
      <c r="AC3" s="239"/>
      <c r="AD3" s="239"/>
      <c r="AE3" s="239"/>
    </row>
    <row r="4" spans="1:31" ht="15.75" customHeight="1" x14ac:dyDescent="0.25">
      <c r="A4" s="1017" t="s">
        <v>67</v>
      </c>
      <c r="B4" s="985"/>
      <c r="C4" s="1018" t="s">
        <v>389</v>
      </c>
      <c r="D4" s="987"/>
      <c r="E4" s="987"/>
      <c r="F4" s="985"/>
      <c r="G4" s="242"/>
      <c r="H4" s="239"/>
      <c r="I4" s="239"/>
      <c r="J4" s="239"/>
      <c r="K4" s="239"/>
      <c r="L4" s="239"/>
      <c r="M4" s="239"/>
      <c r="N4" s="239"/>
      <c r="O4" s="239"/>
      <c r="P4" s="239"/>
      <c r="Q4" s="239"/>
      <c r="R4" s="239"/>
      <c r="S4" s="239"/>
      <c r="T4" s="239"/>
      <c r="U4" s="239"/>
      <c r="V4" s="239"/>
      <c r="W4" s="239"/>
      <c r="X4" s="239"/>
      <c r="Y4" s="239"/>
      <c r="Z4" s="239"/>
      <c r="AA4" s="239"/>
      <c r="AB4" s="239"/>
      <c r="AC4" s="239"/>
      <c r="AD4" s="239"/>
      <c r="AE4" s="239"/>
    </row>
    <row r="5" spans="1:31" ht="94.5" customHeight="1" x14ac:dyDescent="0.25">
      <c r="A5" s="1013" t="s">
        <v>69</v>
      </c>
      <c r="B5" s="1003"/>
      <c r="C5" s="1010" t="s">
        <v>390</v>
      </c>
      <c r="D5" s="1008"/>
      <c r="E5" s="1008"/>
      <c r="F5" s="1003"/>
      <c r="G5" s="242"/>
      <c r="H5" s="239"/>
      <c r="I5" s="239"/>
      <c r="J5" s="239"/>
      <c r="K5" s="239"/>
      <c r="L5" s="239"/>
      <c r="M5" s="239"/>
      <c r="N5" s="239"/>
      <c r="O5" s="239"/>
      <c r="P5" s="239"/>
      <c r="Q5" s="239"/>
      <c r="R5" s="239"/>
      <c r="S5" s="239"/>
      <c r="T5" s="239"/>
      <c r="U5" s="239"/>
      <c r="V5" s="239"/>
      <c r="W5" s="239"/>
      <c r="X5" s="239"/>
      <c r="Y5" s="239"/>
      <c r="Z5" s="239"/>
      <c r="AA5" s="239"/>
      <c r="AB5" s="239"/>
      <c r="AC5" s="239"/>
      <c r="AD5" s="239"/>
      <c r="AE5" s="239"/>
    </row>
    <row r="6" spans="1:31" ht="15.75" customHeight="1" x14ac:dyDescent="0.25">
      <c r="A6" s="1013" t="s">
        <v>71</v>
      </c>
      <c r="B6" s="1003"/>
      <c r="C6" s="1019" t="s">
        <v>72</v>
      </c>
      <c r="D6" s="1008"/>
      <c r="E6" s="1008"/>
      <c r="F6" s="1003"/>
      <c r="G6" s="242"/>
      <c r="H6" s="239"/>
      <c r="I6" s="239"/>
      <c r="J6" s="239"/>
      <c r="K6" s="239"/>
      <c r="L6" s="239"/>
      <c r="M6" s="239"/>
      <c r="N6" s="239"/>
      <c r="O6" s="239"/>
      <c r="P6" s="239"/>
      <c r="Q6" s="239"/>
      <c r="R6" s="239"/>
      <c r="S6" s="239"/>
      <c r="T6" s="239"/>
      <c r="U6" s="239"/>
      <c r="V6" s="239"/>
      <c r="W6" s="239"/>
      <c r="X6" s="239"/>
      <c r="Y6" s="239"/>
      <c r="Z6" s="239"/>
      <c r="AA6" s="239"/>
      <c r="AB6" s="239"/>
      <c r="AC6" s="239"/>
      <c r="AD6" s="239"/>
      <c r="AE6" s="239"/>
    </row>
    <row r="7" spans="1:31" ht="99" customHeight="1" x14ac:dyDescent="0.25">
      <c r="A7" s="1013" t="s">
        <v>73</v>
      </c>
      <c r="B7" s="1003"/>
      <c r="C7" s="1010" t="s">
        <v>391</v>
      </c>
      <c r="D7" s="1008"/>
      <c r="E7" s="1008"/>
      <c r="F7" s="1003"/>
      <c r="G7" s="242"/>
      <c r="H7" s="239"/>
      <c r="I7" s="239"/>
      <c r="J7" s="239"/>
      <c r="K7" s="239"/>
      <c r="L7" s="239"/>
      <c r="M7" s="239"/>
      <c r="N7" s="239"/>
      <c r="O7" s="239"/>
      <c r="P7" s="239"/>
      <c r="Q7" s="239"/>
      <c r="R7" s="239"/>
      <c r="S7" s="239"/>
      <c r="T7" s="239"/>
      <c r="U7" s="239"/>
      <c r="V7" s="239"/>
      <c r="W7" s="239"/>
      <c r="X7" s="239"/>
      <c r="Y7" s="239"/>
      <c r="Z7" s="239"/>
      <c r="AA7" s="239"/>
      <c r="AB7" s="239"/>
      <c r="AC7" s="239"/>
      <c r="AD7" s="239"/>
      <c r="AE7" s="239"/>
    </row>
    <row r="8" spans="1:31" ht="30" customHeight="1" x14ac:dyDescent="0.25">
      <c r="A8" s="1014" t="s">
        <v>75</v>
      </c>
      <c r="B8" s="1003"/>
      <c r="C8" s="1010" t="s">
        <v>343</v>
      </c>
      <c r="D8" s="1008"/>
      <c r="E8" s="1008"/>
      <c r="F8" s="1003"/>
      <c r="G8" s="242"/>
      <c r="H8" s="239"/>
      <c r="I8" s="239"/>
      <c r="J8" s="239"/>
      <c r="K8" s="239"/>
      <c r="L8" s="239"/>
      <c r="M8" s="239"/>
      <c r="N8" s="239"/>
      <c r="O8" s="239"/>
      <c r="P8" s="239"/>
      <c r="Q8" s="239"/>
      <c r="R8" s="239"/>
      <c r="S8" s="239"/>
      <c r="T8" s="239"/>
      <c r="U8" s="239"/>
      <c r="V8" s="239"/>
      <c r="W8" s="239"/>
      <c r="X8" s="239"/>
      <c r="Y8" s="239"/>
      <c r="Z8" s="239"/>
      <c r="AA8" s="239"/>
      <c r="AB8" s="239"/>
      <c r="AC8" s="239"/>
      <c r="AD8" s="239"/>
      <c r="AE8" s="239"/>
    </row>
    <row r="9" spans="1:31" ht="15.75" customHeight="1" x14ac:dyDescent="0.25">
      <c r="A9" s="241"/>
      <c r="B9" s="239"/>
      <c r="C9" s="239"/>
      <c r="D9" s="239"/>
      <c r="E9" s="239"/>
      <c r="F9" s="239"/>
      <c r="G9" s="240"/>
      <c r="H9" s="239"/>
      <c r="I9" s="239"/>
      <c r="J9" s="239"/>
      <c r="K9" s="239"/>
      <c r="L9" s="239"/>
      <c r="M9" s="239"/>
      <c r="N9" s="239"/>
      <c r="O9" s="239"/>
      <c r="P9" s="239"/>
      <c r="Q9" s="239"/>
      <c r="R9" s="239"/>
      <c r="S9" s="239"/>
      <c r="T9" s="239"/>
      <c r="U9" s="239"/>
      <c r="V9" s="239"/>
      <c r="W9" s="239"/>
      <c r="X9" s="239"/>
      <c r="Y9" s="239"/>
      <c r="Z9" s="239"/>
      <c r="AA9" s="239"/>
      <c r="AB9" s="239"/>
      <c r="AC9" s="239"/>
      <c r="AD9" s="239"/>
      <c r="AE9" s="239"/>
    </row>
    <row r="10" spans="1:31" ht="15.75" customHeight="1" x14ac:dyDescent="0.25">
      <c r="A10" s="241"/>
      <c r="B10" s="239"/>
      <c r="C10" s="239"/>
      <c r="D10" s="239"/>
      <c r="E10" s="239"/>
      <c r="F10" s="239"/>
      <c r="G10" s="240"/>
      <c r="H10" s="239"/>
      <c r="I10" s="239"/>
      <c r="J10" s="239"/>
      <c r="K10" s="239"/>
      <c r="L10" s="239"/>
      <c r="M10" s="239"/>
      <c r="N10" s="239"/>
      <c r="O10" s="239"/>
      <c r="P10" s="239"/>
      <c r="Q10" s="239"/>
      <c r="R10" s="239"/>
      <c r="S10" s="239"/>
      <c r="T10" s="239"/>
      <c r="U10" s="239"/>
      <c r="V10" s="239"/>
      <c r="W10" s="239"/>
      <c r="X10" s="239"/>
      <c r="Y10" s="239"/>
      <c r="Z10" s="239"/>
      <c r="AA10" s="239"/>
      <c r="AB10" s="239"/>
      <c r="AC10" s="239"/>
      <c r="AD10" s="239"/>
      <c r="AE10" s="239"/>
    </row>
    <row r="11" spans="1:31" ht="15.75" customHeight="1" x14ac:dyDescent="0.25">
      <c r="A11" s="245"/>
      <c r="B11" s="246"/>
      <c r="C11" s="247" t="s">
        <v>77</v>
      </c>
      <c r="D11" s="247" t="s">
        <v>78</v>
      </c>
      <c r="E11" s="247" t="s">
        <v>79</v>
      </c>
      <c r="F11" s="247" t="s">
        <v>80</v>
      </c>
      <c r="G11" s="248"/>
      <c r="H11" s="239"/>
      <c r="I11" s="239"/>
      <c r="J11" s="239"/>
      <c r="K11" s="239"/>
      <c r="L11" s="239"/>
      <c r="M11" s="239"/>
      <c r="N11" s="239"/>
      <c r="O11" s="239"/>
      <c r="P11" s="239"/>
      <c r="Q11" s="239"/>
      <c r="R11" s="239"/>
      <c r="S11" s="239"/>
      <c r="T11" s="239"/>
      <c r="U11" s="239"/>
      <c r="V11" s="239"/>
      <c r="W11" s="239"/>
      <c r="X11" s="239"/>
      <c r="Y11" s="239"/>
      <c r="Z11" s="239"/>
      <c r="AA11" s="239"/>
      <c r="AB11" s="239"/>
      <c r="AC11" s="239"/>
      <c r="AD11" s="239"/>
      <c r="AE11" s="239"/>
    </row>
    <row r="12" spans="1:31" ht="15.75" customHeight="1" x14ac:dyDescent="0.25">
      <c r="A12" s="249"/>
      <c r="B12" s="250" t="s">
        <v>81</v>
      </c>
      <c r="C12" s="251">
        <f t="shared" ref="C12:E12" si="0">C13+C14+C15</f>
        <v>35614</v>
      </c>
      <c r="D12" s="252">
        <f t="shared" si="0"/>
        <v>66705</v>
      </c>
      <c r="E12" s="252">
        <f t="shared" si="0"/>
        <v>66705</v>
      </c>
      <c r="F12" s="163">
        <f t="shared" ref="F12:F15" si="1">C12+D12+E12</f>
        <v>169024</v>
      </c>
      <c r="G12" s="253"/>
      <c r="H12" s="477"/>
      <c r="I12" s="478"/>
      <c r="J12" s="239"/>
      <c r="K12" s="479"/>
      <c r="L12" s="479"/>
      <c r="M12" s="479"/>
      <c r="N12" s="479"/>
      <c r="O12" s="239"/>
      <c r="P12" s="239"/>
      <c r="Q12" s="239"/>
      <c r="R12" s="239"/>
      <c r="S12" s="239"/>
      <c r="T12" s="239"/>
      <c r="U12" s="239"/>
      <c r="V12" s="239"/>
      <c r="W12" s="239"/>
      <c r="X12" s="239"/>
      <c r="Y12" s="239"/>
      <c r="Z12" s="239"/>
      <c r="AA12" s="239"/>
      <c r="AB12" s="239"/>
      <c r="AC12" s="239"/>
      <c r="AD12" s="239"/>
      <c r="AE12" s="239"/>
    </row>
    <row r="13" spans="1:31" ht="15.75" customHeight="1" x14ac:dyDescent="0.25">
      <c r="A13" s="256" t="s">
        <v>82</v>
      </c>
      <c r="B13" s="257" t="s">
        <v>20</v>
      </c>
      <c r="C13" s="169">
        <v>5644</v>
      </c>
      <c r="D13" s="169">
        <v>10777</v>
      </c>
      <c r="E13" s="169">
        <v>10777</v>
      </c>
      <c r="F13" s="168">
        <f t="shared" si="1"/>
        <v>27198</v>
      </c>
      <c r="G13" s="258"/>
      <c r="H13" s="239"/>
      <c r="I13" s="239"/>
      <c r="J13" s="239"/>
      <c r="K13" s="479"/>
      <c r="L13" s="479"/>
      <c r="M13" s="479"/>
      <c r="N13" s="479"/>
      <c r="O13" s="239"/>
      <c r="P13" s="239"/>
      <c r="Q13" s="239"/>
      <c r="R13" s="239"/>
      <c r="S13" s="239"/>
      <c r="T13" s="239"/>
      <c r="U13" s="239"/>
      <c r="V13" s="239"/>
      <c r="W13" s="239"/>
      <c r="X13" s="239"/>
      <c r="Y13" s="239"/>
      <c r="Z13" s="239"/>
      <c r="AA13" s="239"/>
      <c r="AB13" s="239"/>
      <c r="AC13" s="239"/>
      <c r="AD13" s="239"/>
      <c r="AE13" s="239"/>
    </row>
    <row r="14" spans="1:31" ht="15.75" customHeight="1" x14ac:dyDescent="0.25">
      <c r="A14" s="249" t="s">
        <v>83</v>
      </c>
      <c r="B14" s="259" t="s">
        <v>84</v>
      </c>
      <c r="C14" s="260">
        <v>29056</v>
      </c>
      <c r="D14" s="261">
        <v>54100</v>
      </c>
      <c r="E14" s="261">
        <v>54100</v>
      </c>
      <c r="F14" s="168">
        <f t="shared" si="1"/>
        <v>137256</v>
      </c>
      <c r="G14" s="258"/>
      <c r="H14" s="239"/>
      <c r="I14" s="239"/>
      <c r="J14" s="239"/>
      <c r="K14" s="479"/>
      <c r="L14" s="479"/>
      <c r="M14" s="479"/>
      <c r="N14" s="479"/>
      <c r="O14" s="239"/>
      <c r="P14" s="239"/>
      <c r="Q14" s="239"/>
      <c r="R14" s="239"/>
      <c r="S14" s="239"/>
      <c r="T14" s="239"/>
      <c r="U14" s="239"/>
      <c r="V14" s="239"/>
      <c r="W14" s="239"/>
      <c r="X14" s="239"/>
      <c r="Y14" s="239"/>
      <c r="Z14" s="239"/>
      <c r="AA14" s="239"/>
      <c r="AB14" s="239"/>
      <c r="AC14" s="239"/>
      <c r="AD14" s="239"/>
      <c r="AE14" s="239"/>
    </row>
    <row r="15" spans="1:31" ht="15.75" customHeight="1" x14ac:dyDescent="0.25">
      <c r="A15" s="249" t="s">
        <v>85</v>
      </c>
      <c r="B15" s="404" t="s">
        <v>9</v>
      </c>
      <c r="C15" s="169">
        <v>914</v>
      </c>
      <c r="D15" s="169">
        <v>1828</v>
      </c>
      <c r="E15" s="169">
        <v>1828</v>
      </c>
      <c r="F15" s="168">
        <f t="shared" si="1"/>
        <v>4570</v>
      </c>
      <c r="G15" s="258"/>
      <c r="H15" s="239"/>
      <c r="I15" s="239"/>
      <c r="J15" s="239"/>
      <c r="K15" s="479"/>
      <c r="L15" s="479"/>
      <c r="M15" s="479"/>
      <c r="N15" s="479"/>
      <c r="O15" s="239"/>
      <c r="P15" s="239"/>
      <c r="Q15" s="239"/>
      <c r="R15" s="239"/>
      <c r="S15" s="239"/>
      <c r="T15" s="239"/>
      <c r="U15" s="239"/>
      <c r="V15" s="239"/>
      <c r="W15" s="239"/>
      <c r="X15" s="239"/>
      <c r="Y15" s="239"/>
      <c r="Z15" s="239"/>
      <c r="AA15" s="239"/>
      <c r="AB15" s="239"/>
      <c r="AC15" s="239"/>
      <c r="AD15" s="239"/>
      <c r="AE15" s="239"/>
    </row>
    <row r="16" spans="1:31" ht="15.75" customHeight="1" x14ac:dyDescent="0.25">
      <c r="A16" s="241"/>
      <c r="B16" s="239"/>
      <c r="C16" s="239"/>
      <c r="D16" s="239"/>
      <c r="E16" s="239"/>
      <c r="F16" s="239"/>
      <c r="G16" s="240"/>
      <c r="H16" s="239"/>
      <c r="I16" s="239"/>
      <c r="J16" s="239"/>
      <c r="K16" s="239"/>
      <c r="L16" s="239"/>
      <c r="M16" s="239"/>
      <c r="N16" s="239"/>
      <c r="O16" s="239"/>
      <c r="P16" s="239"/>
      <c r="Q16" s="239"/>
      <c r="R16" s="239"/>
      <c r="S16" s="239"/>
      <c r="T16" s="239"/>
      <c r="U16" s="239"/>
      <c r="V16" s="239"/>
      <c r="W16" s="239"/>
      <c r="X16" s="239"/>
      <c r="Y16" s="239"/>
      <c r="Z16" s="239"/>
      <c r="AA16" s="239"/>
      <c r="AB16" s="239"/>
      <c r="AC16" s="239"/>
      <c r="AD16" s="239"/>
      <c r="AE16" s="239"/>
    </row>
    <row r="17" spans="1:31" ht="15.75" customHeight="1" x14ac:dyDescent="0.25">
      <c r="A17" s="241"/>
      <c r="B17" s="239"/>
      <c r="C17" s="239"/>
      <c r="D17" s="239"/>
      <c r="E17" s="477"/>
      <c r="F17" s="477"/>
      <c r="G17" s="480"/>
      <c r="H17" s="477"/>
      <c r="I17" s="239"/>
      <c r="J17" s="239"/>
      <c r="K17" s="239"/>
      <c r="L17" s="239"/>
      <c r="M17" s="239"/>
      <c r="N17" s="239"/>
      <c r="O17" s="239"/>
      <c r="P17" s="239"/>
      <c r="Q17" s="239"/>
      <c r="R17" s="239"/>
      <c r="S17" s="239"/>
      <c r="T17" s="239"/>
      <c r="U17" s="239"/>
      <c r="V17" s="239"/>
      <c r="W17" s="239"/>
      <c r="X17" s="239"/>
      <c r="Y17" s="239"/>
      <c r="Z17" s="239"/>
      <c r="AA17" s="239"/>
      <c r="AB17" s="239"/>
      <c r="AC17" s="239"/>
      <c r="AD17" s="239"/>
      <c r="AE17" s="239"/>
    </row>
    <row r="18" spans="1:31" ht="15.75" customHeight="1" x14ac:dyDescent="0.25">
      <c r="A18" s="264"/>
      <c r="B18" s="265" t="s">
        <v>86</v>
      </c>
      <c r="C18" s="1015" t="s">
        <v>389</v>
      </c>
      <c r="D18" s="999"/>
      <c r="E18" s="1000"/>
      <c r="F18" s="266" t="s">
        <v>392</v>
      </c>
      <c r="G18" s="267"/>
      <c r="H18" s="268"/>
      <c r="I18" s="268"/>
      <c r="J18" s="268"/>
      <c r="K18" s="239"/>
      <c r="L18" s="239"/>
      <c r="M18" s="239"/>
      <c r="N18" s="239"/>
      <c r="O18" s="239"/>
      <c r="P18" s="239"/>
      <c r="Q18" s="239"/>
      <c r="R18" s="239"/>
      <c r="S18" s="239"/>
      <c r="T18" s="239"/>
      <c r="U18" s="239"/>
      <c r="V18" s="239"/>
      <c r="W18" s="239"/>
      <c r="X18" s="239"/>
      <c r="Y18" s="239"/>
      <c r="Z18" s="239"/>
      <c r="AA18" s="239"/>
      <c r="AB18" s="239"/>
      <c r="AC18" s="239"/>
      <c r="AD18" s="239"/>
      <c r="AE18" s="239"/>
    </row>
    <row r="19" spans="1:31" ht="15.75" customHeight="1" x14ac:dyDescent="0.25">
      <c r="A19" s="269"/>
      <c r="B19" s="270" t="s">
        <v>88</v>
      </c>
      <c r="C19" s="271">
        <v>438932</v>
      </c>
      <c r="D19" s="268"/>
      <c r="E19" s="268"/>
      <c r="F19" s="268"/>
      <c r="G19" s="272"/>
      <c r="H19" s="268"/>
      <c r="I19" s="268"/>
      <c r="J19" s="268"/>
      <c r="K19" s="239"/>
      <c r="L19" s="239"/>
      <c r="M19" s="239"/>
      <c r="N19" s="239"/>
      <c r="O19" s="239"/>
      <c r="P19" s="239"/>
      <c r="Q19" s="239"/>
      <c r="R19" s="239"/>
      <c r="S19" s="239"/>
      <c r="T19" s="239"/>
      <c r="U19" s="239"/>
      <c r="V19" s="239"/>
      <c r="W19" s="239"/>
      <c r="X19" s="239"/>
      <c r="Y19" s="239"/>
      <c r="Z19" s="239"/>
      <c r="AA19" s="239"/>
      <c r="AB19" s="239"/>
      <c r="AC19" s="239"/>
      <c r="AD19" s="239"/>
      <c r="AE19" s="239"/>
    </row>
    <row r="20" spans="1:31" ht="15.75" customHeight="1" x14ac:dyDescent="0.25">
      <c r="A20" s="268"/>
      <c r="B20" s="273" t="s">
        <v>89</v>
      </c>
      <c r="C20" s="274">
        <v>169024</v>
      </c>
      <c r="D20" s="268"/>
      <c r="E20" s="268"/>
      <c r="F20" s="268"/>
      <c r="G20" s="272"/>
      <c r="H20" s="268"/>
      <c r="I20" s="268"/>
      <c r="J20" s="268"/>
      <c r="K20" s="239"/>
      <c r="L20" s="239"/>
      <c r="M20" s="239"/>
      <c r="N20" s="239"/>
      <c r="O20" s="239"/>
      <c r="P20" s="239"/>
      <c r="Q20" s="239"/>
      <c r="R20" s="239"/>
      <c r="S20" s="239"/>
      <c r="T20" s="239"/>
      <c r="U20" s="239"/>
      <c r="V20" s="239"/>
      <c r="W20" s="239"/>
      <c r="X20" s="239"/>
      <c r="Y20" s="239"/>
      <c r="Z20" s="239"/>
      <c r="AA20" s="239"/>
      <c r="AB20" s="239"/>
      <c r="AC20" s="239"/>
      <c r="AD20" s="239"/>
      <c r="AE20" s="239"/>
    </row>
    <row r="21" spans="1:31" ht="15.75" customHeight="1" x14ac:dyDescent="0.25">
      <c r="A21" s="241"/>
      <c r="B21" s="239"/>
      <c r="C21" s="408" t="s">
        <v>90</v>
      </c>
      <c r="D21" s="239"/>
      <c r="E21" s="239"/>
      <c r="F21" s="239"/>
      <c r="G21" s="240"/>
      <c r="H21" s="239"/>
      <c r="I21" s="239"/>
      <c r="J21" s="239"/>
      <c r="K21" s="239"/>
      <c r="L21" s="239"/>
      <c r="M21" s="239"/>
      <c r="N21" s="239"/>
      <c r="O21" s="239"/>
      <c r="P21" s="239"/>
      <c r="Q21" s="239"/>
      <c r="R21" s="239"/>
      <c r="S21" s="239"/>
      <c r="T21" s="239"/>
      <c r="U21" s="239"/>
      <c r="V21" s="239"/>
      <c r="W21" s="239"/>
      <c r="X21" s="239"/>
      <c r="Y21" s="239"/>
      <c r="Z21" s="239"/>
      <c r="AA21" s="239"/>
      <c r="AB21" s="239"/>
      <c r="AC21" s="239"/>
      <c r="AD21" s="239"/>
      <c r="AE21" s="239"/>
    </row>
    <row r="22" spans="1:31" ht="15.75" customHeight="1" x14ac:dyDescent="0.25">
      <c r="A22" s="241"/>
      <c r="B22" s="239"/>
      <c r="C22" s="239"/>
      <c r="D22" s="239"/>
      <c r="E22" s="239"/>
      <c r="F22" s="239"/>
      <c r="G22" s="240"/>
      <c r="H22" s="239"/>
      <c r="I22" s="239"/>
      <c r="J22" s="239"/>
      <c r="K22" s="239"/>
      <c r="L22" s="239"/>
      <c r="M22" s="239"/>
      <c r="N22" s="239"/>
      <c r="O22" s="239"/>
      <c r="P22" s="239"/>
      <c r="Q22" s="239"/>
      <c r="R22" s="239"/>
      <c r="S22" s="239"/>
      <c r="T22" s="239"/>
      <c r="U22" s="239"/>
      <c r="V22" s="239"/>
      <c r="W22" s="239"/>
      <c r="X22" s="239"/>
      <c r="Y22" s="239"/>
      <c r="Z22" s="239"/>
      <c r="AA22" s="239"/>
      <c r="AB22" s="239"/>
      <c r="AC22" s="239"/>
      <c r="AD22" s="239"/>
      <c r="AE22" s="239"/>
    </row>
    <row r="23" spans="1:31" ht="15.75" customHeight="1" x14ac:dyDescent="0.25">
      <c r="A23" s="1038" t="s">
        <v>393</v>
      </c>
      <c r="B23" s="987"/>
      <c r="C23" s="987"/>
      <c r="D23" s="987"/>
      <c r="E23" s="987"/>
      <c r="F23" s="987"/>
      <c r="G23" s="987"/>
      <c r="H23" s="987"/>
      <c r="I23" s="987"/>
      <c r="J23" s="985"/>
      <c r="K23" s="239"/>
      <c r="L23" s="239"/>
      <c r="M23" s="239"/>
      <c r="N23" s="239"/>
      <c r="O23" s="239"/>
      <c r="P23" s="239"/>
      <c r="Q23" s="239"/>
      <c r="R23" s="239"/>
      <c r="S23" s="239"/>
      <c r="T23" s="239"/>
      <c r="U23" s="239"/>
      <c r="V23" s="239"/>
      <c r="W23" s="239"/>
      <c r="X23" s="239"/>
      <c r="Y23" s="239"/>
      <c r="Z23" s="239"/>
      <c r="AA23" s="239"/>
      <c r="AB23" s="239"/>
      <c r="AC23" s="239"/>
      <c r="AD23" s="239"/>
      <c r="AE23" s="239"/>
    </row>
    <row r="24" spans="1:31" ht="15.75" customHeight="1" x14ac:dyDescent="0.25">
      <c r="A24" s="1011" t="s">
        <v>92</v>
      </c>
      <c r="B24" s="987"/>
      <c r="C24" s="987"/>
      <c r="D24" s="987"/>
      <c r="E24" s="987"/>
      <c r="F24" s="985"/>
      <c r="G24" s="278"/>
      <c r="H24" s="1012" t="s">
        <v>93</v>
      </c>
      <c r="I24" s="990"/>
      <c r="J24" s="991"/>
      <c r="K24" s="239"/>
      <c r="L24" s="239"/>
      <c r="M24" s="239"/>
      <c r="N24" s="239"/>
      <c r="O24" s="239"/>
      <c r="P24" s="239"/>
      <c r="Q24" s="239"/>
      <c r="R24" s="239"/>
      <c r="S24" s="239"/>
      <c r="T24" s="239"/>
      <c r="U24" s="239"/>
      <c r="V24" s="239"/>
      <c r="W24" s="239"/>
      <c r="X24" s="239"/>
      <c r="Y24" s="239"/>
      <c r="Z24" s="239"/>
      <c r="AA24" s="239"/>
      <c r="AB24" s="239"/>
      <c r="AC24" s="239"/>
      <c r="AD24" s="239"/>
      <c r="AE24" s="239"/>
    </row>
    <row r="25" spans="1:31" ht="15.75" customHeight="1" x14ac:dyDescent="0.25">
      <c r="A25" s="279" t="s">
        <v>94</v>
      </c>
      <c r="B25" s="280" t="s">
        <v>95</v>
      </c>
      <c r="C25" s="280" t="s">
        <v>96</v>
      </c>
      <c r="D25" s="280" t="s">
        <v>97</v>
      </c>
      <c r="E25" s="280" t="s">
        <v>98</v>
      </c>
      <c r="F25" s="281" t="s">
        <v>99</v>
      </c>
      <c r="G25" s="481" t="s">
        <v>100</v>
      </c>
      <c r="H25" s="283" t="s">
        <v>101</v>
      </c>
      <c r="I25" s="283" t="s">
        <v>102</v>
      </c>
      <c r="J25" s="283" t="s">
        <v>103</v>
      </c>
      <c r="K25" s="239"/>
      <c r="L25" s="239"/>
      <c r="M25" s="239"/>
      <c r="N25" s="239"/>
      <c r="O25" s="239"/>
      <c r="P25" s="239"/>
      <c r="Q25" s="239"/>
      <c r="R25" s="239"/>
      <c r="S25" s="239"/>
      <c r="T25" s="239"/>
      <c r="U25" s="239"/>
      <c r="V25" s="239"/>
      <c r="W25" s="239"/>
      <c r="X25" s="239"/>
      <c r="Y25" s="239"/>
      <c r="Z25" s="239"/>
      <c r="AA25" s="239"/>
      <c r="AB25" s="239"/>
      <c r="AC25" s="239"/>
      <c r="AD25" s="239"/>
      <c r="AE25" s="239"/>
    </row>
    <row r="26" spans="1:31" ht="15.75" customHeight="1" x14ac:dyDescent="0.25">
      <c r="A26" s="284"/>
      <c r="B26" s="285" t="s">
        <v>104</v>
      </c>
      <c r="C26" s="286"/>
      <c r="D26" s="286"/>
      <c r="E26" s="287"/>
      <c r="F26" s="232">
        <f>F37+F39+F45</f>
        <v>169024</v>
      </c>
      <c r="G26" s="321">
        <f>G27+G31+G34+G39+G45</f>
        <v>169024</v>
      </c>
      <c r="H26" s="229">
        <v>35614</v>
      </c>
      <c r="I26" s="229">
        <v>66705</v>
      </c>
      <c r="J26" s="229">
        <v>66705</v>
      </c>
      <c r="K26" s="401"/>
      <c r="L26" s="239"/>
      <c r="M26" s="239"/>
      <c r="N26" s="239"/>
      <c r="O26" s="239"/>
      <c r="P26" s="239"/>
      <c r="Q26" s="239"/>
      <c r="R26" s="239"/>
      <c r="S26" s="239"/>
      <c r="T26" s="239"/>
      <c r="U26" s="239"/>
      <c r="V26" s="239"/>
      <c r="W26" s="239"/>
      <c r="X26" s="239"/>
      <c r="Y26" s="239"/>
      <c r="Z26" s="239"/>
      <c r="AA26" s="239"/>
      <c r="AB26" s="239"/>
      <c r="AC26" s="239"/>
      <c r="AD26" s="239"/>
      <c r="AE26" s="239"/>
    </row>
    <row r="27" spans="1:31" ht="15.75" customHeight="1" x14ac:dyDescent="0.25">
      <c r="A27" s="289" t="s">
        <v>82</v>
      </c>
      <c r="B27" s="290" t="s">
        <v>105</v>
      </c>
      <c r="C27" s="290"/>
      <c r="D27" s="290"/>
      <c r="E27" s="291"/>
      <c r="F27" s="292">
        <f t="shared" ref="F27:G27" si="2">SUM(F28:F30)</f>
        <v>63000</v>
      </c>
      <c r="G27" s="293">
        <f t="shared" si="2"/>
        <v>63000</v>
      </c>
      <c r="H27" s="294"/>
      <c r="I27" s="294"/>
      <c r="J27" s="294"/>
      <c r="K27" s="239"/>
      <c r="L27" s="239"/>
      <c r="M27" s="239"/>
      <c r="N27" s="239"/>
      <c r="O27" s="239"/>
      <c r="P27" s="239"/>
      <c r="Q27" s="239"/>
      <c r="R27" s="239"/>
      <c r="S27" s="239"/>
      <c r="T27" s="239"/>
      <c r="U27" s="239"/>
      <c r="V27" s="239"/>
      <c r="W27" s="239"/>
      <c r="X27" s="239"/>
      <c r="Y27" s="239"/>
      <c r="Z27" s="239"/>
      <c r="AA27" s="239"/>
      <c r="AB27" s="239"/>
      <c r="AC27" s="239"/>
      <c r="AD27" s="239"/>
      <c r="AE27" s="239"/>
    </row>
    <row r="28" spans="1:31" ht="13.8" x14ac:dyDescent="0.25">
      <c r="A28" s="269"/>
      <c r="B28" s="295" t="s">
        <v>394</v>
      </c>
      <c r="C28" s="296">
        <v>1</v>
      </c>
      <c r="D28" s="295" t="s">
        <v>107</v>
      </c>
      <c r="E28" s="297">
        <v>3000</v>
      </c>
      <c r="F28" s="297">
        <f t="shared" ref="F28:F30" si="3">C28*E28</f>
        <v>3000</v>
      </c>
      <c r="G28" s="298">
        <f t="shared" ref="G28:G30" si="4">C28*E28</f>
        <v>3000</v>
      </c>
      <c r="H28" s="294"/>
      <c r="I28" s="294"/>
      <c r="J28" s="294"/>
      <c r="K28" s="239"/>
      <c r="L28" s="239"/>
      <c r="M28" s="239"/>
      <c r="N28" s="239"/>
      <c r="O28" s="239"/>
      <c r="P28" s="239"/>
      <c r="Q28" s="239"/>
      <c r="R28" s="239"/>
      <c r="S28" s="239"/>
      <c r="T28" s="239"/>
      <c r="U28" s="239"/>
      <c r="V28" s="239"/>
      <c r="W28" s="239"/>
      <c r="X28" s="239"/>
      <c r="Y28" s="239"/>
      <c r="Z28" s="239"/>
      <c r="AA28" s="239"/>
      <c r="AB28" s="239"/>
      <c r="AC28" s="239"/>
      <c r="AD28" s="239"/>
      <c r="AE28" s="239"/>
    </row>
    <row r="29" spans="1:31" ht="96.6" x14ac:dyDescent="0.25">
      <c r="A29" s="269"/>
      <c r="B29" s="302" t="s">
        <v>395</v>
      </c>
      <c r="C29" s="296">
        <v>9</v>
      </c>
      <c r="D29" s="295" t="s">
        <v>107</v>
      </c>
      <c r="E29" s="297">
        <v>2500</v>
      </c>
      <c r="F29" s="297">
        <f t="shared" si="3"/>
        <v>22500</v>
      </c>
      <c r="G29" s="298">
        <f t="shared" si="4"/>
        <v>22500</v>
      </c>
      <c r="H29" s="294"/>
      <c r="I29" s="294"/>
      <c r="J29" s="294"/>
      <c r="K29" s="239"/>
      <c r="L29" s="239"/>
      <c r="M29" s="239"/>
      <c r="N29" s="239"/>
      <c r="O29" s="239"/>
      <c r="P29" s="239"/>
      <c r="Q29" s="239"/>
      <c r="R29" s="239"/>
      <c r="S29" s="239"/>
      <c r="T29" s="239"/>
      <c r="U29" s="239"/>
      <c r="V29" s="239"/>
      <c r="W29" s="239"/>
      <c r="X29" s="239"/>
      <c r="Y29" s="239"/>
      <c r="Z29" s="239"/>
      <c r="AA29" s="239"/>
      <c r="AB29" s="239"/>
      <c r="AC29" s="239"/>
      <c r="AD29" s="239"/>
      <c r="AE29" s="239"/>
    </row>
    <row r="30" spans="1:31" ht="13.8" x14ac:dyDescent="0.25">
      <c r="A30" s="269"/>
      <c r="B30" s="295" t="s">
        <v>396</v>
      </c>
      <c r="C30" s="296">
        <v>25</v>
      </c>
      <c r="D30" s="295" t="s">
        <v>107</v>
      </c>
      <c r="E30" s="297">
        <v>1500</v>
      </c>
      <c r="F30" s="297">
        <f t="shared" si="3"/>
        <v>37500</v>
      </c>
      <c r="G30" s="298">
        <f t="shared" si="4"/>
        <v>37500</v>
      </c>
      <c r="H30" s="294"/>
      <c r="I30" s="294"/>
      <c r="J30" s="294"/>
      <c r="K30" s="239"/>
      <c r="L30" s="239"/>
      <c r="M30" s="239"/>
      <c r="N30" s="239"/>
      <c r="O30" s="239"/>
      <c r="P30" s="239"/>
      <c r="Q30" s="239"/>
      <c r="R30" s="239"/>
      <c r="S30" s="239"/>
      <c r="T30" s="239"/>
      <c r="U30" s="239"/>
      <c r="V30" s="239"/>
      <c r="W30" s="239"/>
      <c r="X30" s="239"/>
      <c r="Y30" s="239"/>
      <c r="Z30" s="239"/>
      <c r="AA30" s="239"/>
      <c r="AB30" s="239"/>
      <c r="AC30" s="239"/>
      <c r="AD30" s="239"/>
      <c r="AE30" s="239"/>
    </row>
    <row r="31" spans="1:31" ht="13.8" x14ac:dyDescent="0.25">
      <c r="A31" s="289" t="s">
        <v>83</v>
      </c>
      <c r="B31" s="290" t="s">
        <v>120</v>
      </c>
      <c r="C31" s="300"/>
      <c r="D31" s="290"/>
      <c r="E31" s="291"/>
      <c r="F31" s="291">
        <f t="shared" ref="F31:G31" si="5">SUM(F32:F33)</f>
        <v>60000</v>
      </c>
      <c r="G31" s="427">
        <f t="shared" si="5"/>
        <v>60000</v>
      </c>
      <c r="H31" s="294"/>
      <c r="I31" s="294"/>
      <c r="J31" s="294"/>
      <c r="K31" s="239"/>
      <c r="L31" s="239"/>
      <c r="M31" s="239"/>
      <c r="N31" s="239"/>
      <c r="O31" s="239"/>
      <c r="P31" s="239"/>
      <c r="Q31" s="239"/>
      <c r="R31" s="239"/>
      <c r="S31" s="239"/>
      <c r="T31" s="239"/>
      <c r="U31" s="239"/>
      <c r="V31" s="239"/>
      <c r="W31" s="239"/>
      <c r="X31" s="239"/>
      <c r="Y31" s="239"/>
      <c r="Z31" s="239"/>
      <c r="AA31" s="239"/>
      <c r="AB31" s="239"/>
      <c r="AC31" s="239"/>
      <c r="AD31" s="239"/>
      <c r="AE31" s="239"/>
    </row>
    <row r="32" spans="1:31" ht="41.4" x14ac:dyDescent="0.25">
      <c r="A32" s="269"/>
      <c r="B32" s="302" t="s">
        <v>397</v>
      </c>
      <c r="C32" s="296">
        <v>10</v>
      </c>
      <c r="D32" s="302" t="s">
        <v>398</v>
      </c>
      <c r="E32" s="297">
        <v>3000</v>
      </c>
      <c r="F32" s="297">
        <f t="shared" ref="F32:F33" si="6">C32*E32</f>
        <v>30000</v>
      </c>
      <c r="G32" s="482">
        <f t="shared" ref="G32:G33" si="7">C32*E32</f>
        <v>30000</v>
      </c>
      <c r="H32" s="294"/>
      <c r="I32" s="294"/>
      <c r="J32" s="294"/>
      <c r="K32" s="239"/>
      <c r="L32" s="239"/>
      <c r="M32" s="239"/>
      <c r="N32" s="239"/>
      <c r="O32" s="239"/>
      <c r="P32" s="239"/>
      <c r="Q32" s="239"/>
      <c r="R32" s="239"/>
      <c r="S32" s="239"/>
      <c r="T32" s="239"/>
      <c r="U32" s="239"/>
      <c r="V32" s="239"/>
      <c r="W32" s="239"/>
      <c r="X32" s="239"/>
      <c r="Y32" s="239"/>
      <c r="Z32" s="239"/>
      <c r="AA32" s="239"/>
      <c r="AB32" s="239"/>
      <c r="AC32" s="239"/>
      <c r="AD32" s="239"/>
      <c r="AE32" s="239"/>
    </row>
    <row r="33" spans="1:31" ht="41.4" x14ac:dyDescent="0.25">
      <c r="A33" s="269"/>
      <c r="B33" s="302" t="s">
        <v>399</v>
      </c>
      <c r="C33" s="296">
        <v>10</v>
      </c>
      <c r="D33" s="302" t="s">
        <v>398</v>
      </c>
      <c r="E33" s="297">
        <v>3000</v>
      </c>
      <c r="F33" s="297">
        <f t="shared" si="6"/>
        <v>30000</v>
      </c>
      <c r="G33" s="482">
        <f t="shared" si="7"/>
        <v>30000</v>
      </c>
      <c r="H33" s="294"/>
      <c r="I33" s="294"/>
      <c r="J33" s="294"/>
      <c r="K33" s="239"/>
      <c r="L33" s="239"/>
      <c r="M33" s="239"/>
      <c r="N33" s="239"/>
      <c r="O33" s="239"/>
      <c r="P33" s="239"/>
      <c r="Q33" s="239"/>
      <c r="R33" s="239"/>
      <c r="S33" s="239"/>
      <c r="T33" s="239"/>
      <c r="U33" s="239"/>
      <c r="V33" s="239"/>
      <c r="W33" s="239"/>
      <c r="X33" s="239"/>
      <c r="Y33" s="239"/>
      <c r="Z33" s="239"/>
      <c r="AA33" s="239"/>
      <c r="AB33" s="239"/>
      <c r="AC33" s="239"/>
      <c r="AD33" s="239"/>
      <c r="AE33" s="239"/>
    </row>
    <row r="34" spans="1:31" ht="13.8" x14ac:dyDescent="0.25">
      <c r="A34" s="289" t="s">
        <v>85</v>
      </c>
      <c r="B34" s="290" t="s">
        <v>126</v>
      </c>
      <c r="C34" s="290"/>
      <c r="D34" s="290"/>
      <c r="E34" s="291"/>
      <c r="F34" s="291">
        <f t="shared" ref="F34:G34" si="8">SUM(F35:F36)</f>
        <v>9050</v>
      </c>
      <c r="G34" s="427">
        <f t="shared" si="8"/>
        <v>9050</v>
      </c>
      <c r="H34" s="294"/>
      <c r="I34" s="294"/>
      <c r="J34" s="294"/>
      <c r="K34" s="239"/>
      <c r="L34" s="239"/>
      <c r="M34" s="239"/>
      <c r="N34" s="239"/>
      <c r="O34" s="239"/>
      <c r="P34" s="239"/>
      <c r="Q34" s="239"/>
      <c r="R34" s="239"/>
      <c r="S34" s="239"/>
      <c r="T34" s="239"/>
      <c r="U34" s="239"/>
      <c r="V34" s="239"/>
      <c r="W34" s="239"/>
      <c r="X34" s="239"/>
      <c r="Y34" s="239"/>
      <c r="Z34" s="239"/>
      <c r="AA34" s="239"/>
      <c r="AB34" s="239"/>
      <c r="AC34" s="239"/>
      <c r="AD34" s="239"/>
      <c r="AE34" s="239"/>
    </row>
    <row r="35" spans="1:31" ht="13.8" x14ac:dyDescent="0.25">
      <c r="A35" s="269"/>
      <c r="B35" s="295" t="s">
        <v>400</v>
      </c>
      <c r="C35" s="296">
        <v>50</v>
      </c>
      <c r="D35" s="295" t="s">
        <v>401</v>
      </c>
      <c r="E35" s="297">
        <v>62</v>
      </c>
      <c r="F35" s="297">
        <f t="shared" ref="F35:F36" si="9">C35*E35</f>
        <v>3100</v>
      </c>
      <c r="G35" s="482">
        <f t="shared" ref="G35:G36" si="10">C35*E35</f>
        <v>3100</v>
      </c>
      <c r="H35" s="294"/>
      <c r="I35" s="294"/>
      <c r="J35" s="294"/>
      <c r="K35" s="239"/>
      <c r="L35" s="239"/>
      <c r="M35" s="239"/>
      <c r="N35" s="239"/>
      <c r="O35" s="239"/>
      <c r="P35" s="239"/>
      <c r="Q35" s="239"/>
      <c r="R35" s="239"/>
      <c r="S35" s="239"/>
      <c r="T35" s="239"/>
      <c r="U35" s="239"/>
      <c r="V35" s="239"/>
      <c r="W35" s="239"/>
      <c r="X35" s="239"/>
      <c r="Y35" s="239"/>
      <c r="Z35" s="239"/>
      <c r="AA35" s="239"/>
      <c r="AB35" s="239"/>
      <c r="AC35" s="239"/>
      <c r="AD35" s="239"/>
      <c r="AE35" s="239"/>
    </row>
    <row r="36" spans="1:31" ht="13.8" x14ac:dyDescent="0.25">
      <c r="A36" s="269"/>
      <c r="B36" s="295" t="s">
        <v>402</v>
      </c>
      <c r="C36" s="296">
        <v>17</v>
      </c>
      <c r="D36" s="295" t="s">
        <v>384</v>
      </c>
      <c r="E36" s="297">
        <v>350</v>
      </c>
      <c r="F36" s="297">
        <f t="shared" si="9"/>
        <v>5950</v>
      </c>
      <c r="G36" s="482">
        <f t="shared" si="10"/>
        <v>5950</v>
      </c>
      <c r="H36" s="294"/>
      <c r="I36" s="294"/>
      <c r="J36" s="294"/>
      <c r="K36" s="239"/>
      <c r="L36" s="239"/>
      <c r="M36" s="239"/>
      <c r="N36" s="239"/>
      <c r="O36" s="239"/>
      <c r="P36" s="239"/>
      <c r="Q36" s="239"/>
      <c r="R36" s="239"/>
      <c r="S36" s="239"/>
      <c r="T36" s="239"/>
      <c r="U36" s="239"/>
      <c r="V36" s="239"/>
      <c r="W36" s="239"/>
      <c r="X36" s="239"/>
      <c r="Y36" s="239"/>
      <c r="Z36" s="239"/>
      <c r="AA36" s="239"/>
      <c r="AB36" s="239"/>
      <c r="AC36" s="239"/>
      <c r="AD36" s="239"/>
      <c r="AE36" s="239"/>
    </row>
    <row r="37" spans="1:31" ht="13.8" x14ac:dyDescent="0.25">
      <c r="A37" s="303"/>
      <c r="B37" s="304" t="s">
        <v>128</v>
      </c>
      <c r="C37" s="306"/>
      <c r="D37" s="306"/>
      <c r="E37" s="307"/>
      <c r="F37" s="307">
        <f t="shared" ref="F37:G37" si="11">F27+F31+F34</f>
        <v>132050</v>
      </c>
      <c r="G37" s="293">
        <f t="shared" si="11"/>
        <v>132050</v>
      </c>
      <c r="H37" s="294"/>
      <c r="I37" s="294"/>
      <c r="J37" s="294"/>
      <c r="K37" s="239"/>
      <c r="L37" s="239"/>
      <c r="M37" s="239"/>
      <c r="N37" s="239"/>
      <c r="O37" s="239"/>
      <c r="P37" s="239"/>
      <c r="Q37" s="239"/>
      <c r="R37" s="239"/>
      <c r="S37" s="239"/>
      <c r="T37" s="239"/>
      <c r="U37" s="239"/>
      <c r="V37" s="239"/>
      <c r="W37" s="239"/>
      <c r="X37" s="239"/>
      <c r="Y37" s="239"/>
      <c r="Z37" s="239"/>
      <c r="AA37" s="239"/>
      <c r="AB37" s="239"/>
      <c r="AC37" s="239"/>
      <c r="AD37" s="239"/>
      <c r="AE37" s="239"/>
    </row>
    <row r="38" spans="1:31" ht="13.8" x14ac:dyDescent="0.25">
      <c r="A38" s="308"/>
      <c r="B38" s="309"/>
      <c r="C38" s="311"/>
      <c r="D38" s="311"/>
      <c r="E38" s="312"/>
      <c r="F38" s="312"/>
      <c r="G38" s="298"/>
      <c r="H38" s="294"/>
      <c r="I38" s="294"/>
      <c r="J38" s="294"/>
      <c r="K38" s="239"/>
      <c r="L38" s="239"/>
      <c r="M38" s="239"/>
      <c r="N38" s="239"/>
      <c r="O38" s="239"/>
      <c r="P38" s="239"/>
      <c r="Q38" s="239"/>
      <c r="R38" s="239"/>
      <c r="S38" s="239"/>
      <c r="T38" s="239"/>
      <c r="U38" s="239"/>
      <c r="V38" s="239"/>
      <c r="W38" s="239"/>
      <c r="X38" s="239"/>
      <c r="Y38" s="239"/>
      <c r="Z38" s="239"/>
      <c r="AA38" s="239"/>
      <c r="AB38" s="239"/>
      <c r="AC38" s="239"/>
      <c r="AD38" s="239"/>
      <c r="AE38" s="239"/>
    </row>
    <row r="39" spans="1:31" ht="13.8" x14ac:dyDescent="0.25">
      <c r="A39" s="289" t="s">
        <v>129</v>
      </c>
      <c r="B39" s="290" t="s">
        <v>130</v>
      </c>
      <c r="C39" s="290"/>
      <c r="D39" s="290"/>
      <c r="E39" s="291"/>
      <c r="F39" s="291">
        <f t="shared" ref="F39:G39" si="12">SUM(F40:F44)</f>
        <v>19694</v>
      </c>
      <c r="G39" s="293">
        <f t="shared" si="12"/>
        <v>19694</v>
      </c>
      <c r="H39" s="294"/>
      <c r="I39" s="294"/>
      <c r="J39" s="294"/>
      <c r="K39" s="239"/>
      <c r="L39" s="239"/>
      <c r="M39" s="239"/>
      <c r="N39" s="239"/>
      <c r="O39" s="239"/>
      <c r="P39" s="239"/>
      <c r="Q39" s="239"/>
      <c r="R39" s="239"/>
      <c r="S39" s="239"/>
      <c r="T39" s="239"/>
      <c r="U39" s="239"/>
      <c r="V39" s="239"/>
      <c r="W39" s="239"/>
      <c r="X39" s="239"/>
      <c r="Y39" s="239"/>
      <c r="Z39" s="239"/>
      <c r="AA39" s="239"/>
      <c r="AB39" s="239"/>
      <c r="AC39" s="239"/>
      <c r="AD39" s="239"/>
      <c r="AE39" s="239"/>
    </row>
    <row r="40" spans="1:31" ht="27.6" x14ac:dyDescent="0.25">
      <c r="A40" s="313"/>
      <c r="B40" s="314" t="s">
        <v>131</v>
      </c>
      <c r="C40" s="315">
        <v>1</v>
      </c>
      <c r="D40" s="301" t="s">
        <v>113</v>
      </c>
      <c r="E40" s="316">
        <v>6000</v>
      </c>
      <c r="F40" s="297">
        <f t="shared" ref="F40:F44" si="13">C40*E40</f>
        <v>6000</v>
      </c>
      <c r="G40" s="298">
        <f t="shared" ref="G40:G44" si="14">C40*E40</f>
        <v>6000</v>
      </c>
      <c r="H40" s="294"/>
      <c r="I40" s="294"/>
      <c r="J40" s="294"/>
      <c r="K40" s="239"/>
      <c r="L40" s="239"/>
      <c r="M40" s="239"/>
      <c r="N40" s="239"/>
      <c r="O40" s="239"/>
      <c r="P40" s="239"/>
      <c r="Q40" s="239"/>
      <c r="R40" s="239"/>
      <c r="S40" s="239"/>
      <c r="T40" s="239"/>
      <c r="U40" s="239"/>
      <c r="V40" s="239"/>
      <c r="W40" s="239"/>
      <c r="X40" s="239"/>
      <c r="Y40" s="239"/>
      <c r="Z40" s="239"/>
      <c r="AA40" s="239"/>
      <c r="AB40" s="239"/>
      <c r="AC40" s="239"/>
      <c r="AD40" s="239"/>
      <c r="AE40" s="239"/>
    </row>
    <row r="41" spans="1:31" ht="13.8" x14ac:dyDescent="0.25">
      <c r="A41" s="313"/>
      <c r="B41" s="319" t="s">
        <v>133</v>
      </c>
      <c r="C41" s="315">
        <v>5</v>
      </c>
      <c r="D41" s="301" t="s">
        <v>113</v>
      </c>
      <c r="E41" s="316">
        <v>350</v>
      </c>
      <c r="F41" s="297">
        <f t="shared" si="13"/>
        <v>1750</v>
      </c>
      <c r="G41" s="298">
        <f t="shared" si="14"/>
        <v>1750</v>
      </c>
      <c r="H41" s="294"/>
      <c r="I41" s="294"/>
      <c r="J41" s="294"/>
      <c r="K41" s="239"/>
      <c r="L41" s="239"/>
      <c r="M41" s="239"/>
      <c r="N41" s="239"/>
      <c r="O41" s="239"/>
      <c r="P41" s="239"/>
      <c r="Q41" s="239"/>
      <c r="R41" s="239"/>
      <c r="S41" s="239"/>
      <c r="T41" s="239"/>
      <c r="U41" s="239"/>
      <c r="V41" s="239"/>
      <c r="W41" s="239"/>
      <c r="X41" s="239"/>
      <c r="Y41" s="239"/>
      <c r="Z41" s="239"/>
      <c r="AA41" s="239"/>
      <c r="AB41" s="239"/>
      <c r="AC41" s="239"/>
      <c r="AD41" s="239"/>
      <c r="AE41" s="239"/>
    </row>
    <row r="42" spans="1:31" ht="13.8" x14ac:dyDescent="0.25">
      <c r="A42" s="313"/>
      <c r="B42" s="319" t="s">
        <v>134</v>
      </c>
      <c r="C42" s="315">
        <v>3</v>
      </c>
      <c r="D42" s="301" t="s">
        <v>113</v>
      </c>
      <c r="E42" s="316">
        <v>750</v>
      </c>
      <c r="F42" s="297">
        <f t="shared" si="13"/>
        <v>2250</v>
      </c>
      <c r="G42" s="298">
        <f t="shared" si="14"/>
        <v>2250</v>
      </c>
      <c r="H42" s="294"/>
      <c r="I42" s="294"/>
      <c r="J42" s="294"/>
      <c r="K42" s="239"/>
      <c r="L42" s="239"/>
      <c r="M42" s="239"/>
      <c r="N42" s="239"/>
      <c r="O42" s="239"/>
      <c r="P42" s="239"/>
      <c r="Q42" s="239"/>
      <c r="R42" s="239"/>
      <c r="S42" s="239"/>
      <c r="T42" s="239"/>
      <c r="U42" s="239"/>
      <c r="V42" s="239"/>
      <c r="W42" s="239"/>
      <c r="X42" s="239"/>
      <c r="Y42" s="239"/>
      <c r="Z42" s="239"/>
      <c r="AA42" s="239"/>
      <c r="AB42" s="239"/>
      <c r="AC42" s="239"/>
      <c r="AD42" s="239"/>
      <c r="AE42" s="239"/>
    </row>
    <row r="43" spans="1:31" ht="13.8" x14ac:dyDescent="0.25">
      <c r="A43" s="313"/>
      <c r="B43" s="319" t="s">
        <v>375</v>
      </c>
      <c r="C43" s="315">
        <v>1</v>
      </c>
      <c r="D43" s="301" t="s">
        <v>113</v>
      </c>
      <c r="E43" s="316">
        <v>7000</v>
      </c>
      <c r="F43" s="297">
        <f t="shared" si="13"/>
        <v>7000</v>
      </c>
      <c r="G43" s="298">
        <f t="shared" si="14"/>
        <v>7000</v>
      </c>
      <c r="H43" s="294"/>
      <c r="I43" s="294"/>
      <c r="J43" s="294"/>
      <c r="K43" s="239"/>
      <c r="L43" s="239"/>
      <c r="M43" s="239"/>
      <c r="N43" s="239"/>
      <c r="O43" s="239"/>
      <c r="P43" s="239"/>
      <c r="Q43" s="239"/>
      <c r="R43" s="239"/>
      <c r="S43" s="239"/>
      <c r="T43" s="239"/>
      <c r="U43" s="239"/>
      <c r="V43" s="239"/>
      <c r="W43" s="239"/>
      <c r="X43" s="239"/>
      <c r="Y43" s="239"/>
      <c r="Z43" s="239"/>
      <c r="AA43" s="239"/>
      <c r="AB43" s="239"/>
      <c r="AC43" s="239"/>
      <c r="AD43" s="239"/>
      <c r="AE43" s="239"/>
    </row>
    <row r="44" spans="1:31" ht="13.8" x14ac:dyDescent="0.25">
      <c r="A44" s="313"/>
      <c r="B44" s="319" t="s">
        <v>403</v>
      </c>
      <c r="C44" s="315">
        <v>1</v>
      </c>
      <c r="D44" s="301" t="s">
        <v>113</v>
      </c>
      <c r="E44" s="316">
        <v>2694</v>
      </c>
      <c r="F44" s="297">
        <f t="shared" si="13"/>
        <v>2694</v>
      </c>
      <c r="G44" s="298">
        <f t="shared" si="14"/>
        <v>2694</v>
      </c>
      <c r="H44" s="294"/>
      <c r="I44" s="294"/>
      <c r="J44" s="294"/>
      <c r="K44" s="239"/>
      <c r="L44" s="239"/>
      <c r="M44" s="239"/>
      <c r="N44" s="239"/>
      <c r="O44" s="239"/>
      <c r="P44" s="239"/>
      <c r="Q44" s="239"/>
      <c r="R44" s="239"/>
      <c r="S44" s="239"/>
      <c r="T44" s="239"/>
      <c r="U44" s="239"/>
      <c r="V44" s="239"/>
      <c r="W44" s="239"/>
      <c r="X44" s="239"/>
      <c r="Y44" s="239"/>
      <c r="Z44" s="239"/>
      <c r="AA44" s="239"/>
      <c r="AB44" s="239"/>
      <c r="AC44" s="239"/>
      <c r="AD44" s="239"/>
      <c r="AE44" s="239"/>
    </row>
    <row r="45" spans="1:31" ht="13.8" x14ac:dyDescent="0.25">
      <c r="A45" s="289" t="s">
        <v>137</v>
      </c>
      <c r="B45" s="290" t="s">
        <v>138</v>
      </c>
      <c r="C45" s="290"/>
      <c r="D45" s="290"/>
      <c r="E45" s="291"/>
      <c r="F45" s="291">
        <f t="shared" ref="F45:G45" si="15">F46</f>
        <v>17280</v>
      </c>
      <c r="G45" s="293">
        <f t="shared" si="15"/>
        <v>17280</v>
      </c>
      <c r="H45" s="294"/>
      <c r="I45" s="294"/>
      <c r="J45" s="294"/>
      <c r="K45" s="239"/>
      <c r="L45" s="239"/>
      <c r="M45" s="239"/>
      <c r="N45" s="239"/>
      <c r="O45" s="239"/>
      <c r="P45" s="239"/>
      <c r="Q45" s="239"/>
      <c r="R45" s="239"/>
      <c r="S45" s="239"/>
      <c r="T45" s="239"/>
      <c r="U45" s="239"/>
      <c r="V45" s="239"/>
      <c r="W45" s="239"/>
      <c r="X45" s="239"/>
      <c r="Y45" s="239"/>
      <c r="Z45" s="239"/>
      <c r="AA45" s="239"/>
      <c r="AB45" s="239"/>
      <c r="AC45" s="239"/>
      <c r="AD45" s="239"/>
      <c r="AE45" s="239"/>
    </row>
    <row r="46" spans="1:31" ht="13.8" x14ac:dyDescent="0.25">
      <c r="A46" s="313"/>
      <c r="B46" s="319" t="s">
        <v>178</v>
      </c>
      <c r="C46" s="315">
        <v>24</v>
      </c>
      <c r="D46" s="301" t="s">
        <v>324</v>
      </c>
      <c r="E46" s="316">
        <v>720</v>
      </c>
      <c r="F46" s="316">
        <f>C46*E46</f>
        <v>17280</v>
      </c>
      <c r="G46" s="298">
        <f>C46*E46</f>
        <v>17280</v>
      </c>
      <c r="H46" s="294"/>
      <c r="I46" s="294"/>
      <c r="J46" s="294"/>
      <c r="K46" s="239"/>
      <c r="L46" s="239"/>
      <c r="M46" s="239"/>
      <c r="N46" s="239"/>
      <c r="O46" s="239"/>
      <c r="P46" s="239"/>
      <c r="Q46" s="239"/>
      <c r="R46" s="239"/>
      <c r="S46" s="239"/>
      <c r="T46" s="239"/>
      <c r="U46" s="239"/>
      <c r="V46" s="239"/>
      <c r="W46" s="239"/>
      <c r="X46" s="239"/>
      <c r="Y46" s="239"/>
      <c r="Z46" s="239"/>
      <c r="AA46" s="239"/>
      <c r="AB46" s="239"/>
      <c r="AC46" s="239"/>
      <c r="AD46" s="239"/>
      <c r="AE46" s="239"/>
    </row>
    <row r="47" spans="1:31" ht="13.8" x14ac:dyDescent="0.25">
      <c r="A47" s="241"/>
      <c r="B47" s="239"/>
      <c r="C47" s="239"/>
      <c r="D47" s="239"/>
      <c r="E47" s="477"/>
      <c r="F47" s="477"/>
      <c r="G47" s="480"/>
      <c r="H47" s="477"/>
      <c r="I47" s="239"/>
      <c r="J47" s="239"/>
      <c r="K47" s="239"/>
      <c r="L47" s="239"/>
      <c r="M47" s="239"/>
      <c r="N47" s="239"/>
      <c r="O47" s="239"/>
      <c r="P47" s="239"/>
      <c r="Q47" s="239"/>
      <c r="R47" s="239"/>
      <c r="S47" s="239"/>
      <c r="T47" s="239"/>
      <c r="U47" s="239"/>
      <c r="V47" s="239"/>
      <c r="W47" s="239"/>
      <c r="X47" s="239"/>
      <c r="Y47" s="239"/>
      <c r="Z47" s="239"/>
      <c r="AA47" s="239"/>
      <c r="AB47" s="239"/>
      <c r="AC47" s="239"/>
      <c r="AD47" s="239"/>
      <c r="AE47" s="239"/>
    </row>
    <row r="48" spans="1:31" ht="13.8" x14ac:dyDescent="0.25">
      <c r="A48" s="241"/>
      <c r="B48" s="239"/>
      <c r="C48" s="239"/>
      <c r="D48" s="239"/>
      <c r="E48" s="477"/>
      <c r="F48" s="477"/>
      <c r="G48" s="480"/>
      <c r="H48" s="477"/>
      <c r="I48" s="239"/>
      <c r="J48" s="239"/>
      <c r="K48" s="239"/>
      <c r="L48" s="239"/>
      <c r="M48" s="239"/>
      <c r="N48" s="239"/>
      <c r="O48" s="239"/>
      <c r="P48" s="239"/>
      <c r="Q48" s="239"/>
      <c r="R48" s="239"/>
      <c r="S48" s="239"/>
      <c r="T48" s="239"/>
      <c r="U48" s="239"/>
      <c r="V48" s="239"/>
      <c r="W48" s="239"/>
      <c r="X48" s="239"/>
      <c r="Y48" s="239"/>
      <c r="Z48" s="239"/>
      <c r="AA48" s="239"/>
      <c r="AB48" s="239"/>
      <c r="AC48" s="239"/>
      <c r="AD48" s="239"/>
      <c r="AE48" s="239"/>
    </row>
    <row r="49" spans="1:31" ht="13.8" x14ac:dyDescent="0.25">
      <c r="A49" s="241"/>
      <c r="B49" s="244"/>
      <c r="C49" s="244"/>
      <c r="D49" s="244"/>
      <c r="E49" s="244"/>
      <c r="F49" s="244"/>
      <c r="G49" s="242"/>
      <c r="H49" s="244"/>
      <c r="I49" s="244"/>
      <c r="J49" s="239"/>
      <c r="K49" s="239"/>
      <c r="L49" s="239"/>
      <c r="M49" s="239"/>
      <c r="N49" s="239"/>
      <c r="O49" s="239"/>
      <c r="P49" s="239"/>
      <c r="Q49" s="239"/>
      <c r="R49" s="239"/>
      <c r="S49" s="239"/>
      <c r="T49" s="239"/>
      <c r="U49" s="239"/>
      <c r="V49" s="239"/>
      <c r="W49" s="239"/>
      <c r="X49" s="239"/>
      <c r="Y49" s="239"/>
      <c r="Z49" s="239"/>
      <c r="AA49" s="239"/>
      <c r="AB49" s="239"/>
      <c r="AC49" s="239"/>
      <c r="AD49" s="239"/>
      <c r="AE49" s="239"/>
    </row>
    <row r="50" spans="1:31" ht="13.8" x14ac:dyDescent="0.25">
      <c r="A50" s="241"/>
      <c r="B50" s="244"/>
      <c r="C50" s="244"/>
      <c r="D50" s="244"/>
      <c r="E50" s="244"/>
      <c r="F50" s="244"/>
      <c r="G50" s="242"/>
      <c r="H50" s="244"/>
      <c r="I50" s="244"/>
      <c r="J50" s="239"/>
      <c r="K50" s="239"/>
      <c r="L50" s="239"/>
      <c r="M50" s="239"/>
      <c r="N50" s="239"/>
      <c r="O50" s="239"/>
      <c r="P50" s="239"/>
      <c r="Q50" s="239"/>
      <c r="R50" s="239"/>
      <c r="S50" s="239"/>
      <c r="T50" s="239"/>
      <c r="U50" s="239"/>
      <c r="V50" s="239"/>
      <c r="W50" s="239"/>
      <c r="X50" s="239"/>
      <c r="Y50" s="239"/>
      <c r="Z50" s="239"/>
      <c r="AA50" s="239"/>
      <c r="AB50" s="239"/>
      <c r="AC50" s="239"/>
      <c r="AD50" s="239"/>
      <c r="AE50" s="239"/>
    </row>
    <row r="51" spans="1:31" ht="13.8" x14ac:dyDescent="0.25">
      <c r="A51" s="241"/>
      <c r="B51" s="244"/>
      <c r="C51" s="244"/>
      <c r="D51" s="244"/>
      <c r="E51" s="244"/>
      <c r="F51" s="244"/>
      <c r="G51" s="242"/>
      <c r="H51" s="244"/>
      <c r="I51" s="244"/>
      <c r="J51" s="477"/>
      <c r="K51" s="239"/>
      <c r="L51" s="239"/>
      <c r="M51" s="239"/>
      <c r="N51" s="239"/>
      <c r="O51" s="239"/>
      <c r="P51" s="239"/>
      <c r="Q51" s="239"/>
      <c r="R51" s="239"/>
      <c r="S51" s="239"/>
      <c r="T51" s="239"/>
      <c r="U51" s="239"/>
      <c r="V51" s="239"/>
      <c r="W51" s="239"/>
      <c r="X51" s="239"/>
      <c r="Y51" s="239"/>
      <c r="Z51" s="239"/>
      <c r="AA51" s="239"/>
      <c r="AB51" s="239"/>
      <c r="AC51" s="239"/>
      <c r="AD51" s="239"/>
      <c r="AE51" s="239"/>
    </row>
    <row r="52" spans="1:31" ht="13.8" x14ac:dyDescent="0.25">
      <c r="A52" s="241"/>
      <c r="B52" s="244"/>
      <c r="C52" s="244"/>
      <c r="D52" s="244"/>
      <c r="E52" s="244"/>
      <c r="F52" s="244"/>
      <c r="G52" s="242"/>
      <c r="H52" s="244"/>
      <c r="I52" s="244"/>
      <c r="J52" s="477"/>
      <c r="K52" s="239"/>
      <c r="L52" s="239"/>
      <c r="M52" s="239"/>
      <c r="N52" s="239"/>
      <c r="O52" s="239"/>
      <c r="P52" s="239"/>
      <c r="Q52" s="239"/>
      <c r="R52" s="239"/>
      <c r="S52" s="239"/>
      <c r="T52" s="239"/>
      <c r="U52" s="239"/>
      <c r="V52" s="239"/>
      <c r="W52" s="239"/>
      <c r="X52" s="239"/>
      <c r="Y52" s="239"/>
      <c r="Z52" s="239"/>
      <c r="AA52" s="239"/>
      <c r="AB52" s="239"/>
      <c r="AC52" s="239"/>
      <c r="AD52" s="239"/>
      <c r="AE52" s="239"/>
    </row>
    <row r="53" spans="1:31" ht="13.8" x14ac:dyDescent="0.25">
      <c r="A53" s="241"/>
      <c r="B53" s="244"/>
      <c r="C53" s="244"/>
      <c r="D53" s="244"/>
      <c r="E53" s="244"/>
      <c r="F53" s="244"/>
      <c r="G53" s="242"/>
      <c r="H53" s="244"/>
      <c r="I53" s="244"/>
      <c r="J53" s="477"/>
      <c r="K53" s="239"/>
      <c r="L53" s="239"/>
      <c r="M53" s="239"/>
      <c r="N53" s="239"/>
      <c r="O53" s="239"/>
      <c r="P53" s="239"/>
      <c r="Q53" s="239"/>
      <c r="R53" s="239"/>
      <c r="S53" s="239"/>
      <c r="T53" s="239"/>
      <c r="U53" s="239"/>
      <c r="V53" s="239"/>
      <c r="W53" s="239"/>
      <c r="X53" s="239"/>
      <c r="Y53" s="239"/>
      <c r="Z53" s="239"/>
      <c r="AA53" s="239"/>
      <c r="AB53" s="239"/>
      <c r="AC53" s="239"/>
      <c r="AD53" s="239"/>
      <c r="AE53" s="239"/>
    </row>
    <row r="54" spans="1:31" ht="13.8" x14ac:dyDescent="0.25">
      <c r="A54" s="241"/>
      <c r="B54" s="244"/>
      <c r="C54" s="244"/>
      <c r="D54" s="244"/>
      <c r="E54" s="244"/>
      <c r="F54" s="244"/>
      <c r="G54" s="242"/>
      <c r="H54" s="244"/>
      <c r="I54" s="244"/>
      <c r="J54" s="477"/>
      <c r="K54" s="239"/>
      <c r="L54" s="239"/>
      <c r="M54" s="239"/>
      <c r="N54" s="239"/>
      <c r="O54" s="239"/>
      <c r="P54" s="239"/>
      <c r="Q54" s="239"/>
      <c r="R54" s="239"/>
      <c r="S54" s="239"/>
      <c r="T54" s="239"/>
      <c r="U54" s="239"/>
      <c r="V54" s="239"/>
      <c r="W54" s="239"/>
      <c r="X54" s="239"/>
      <c r="Y54" s="239"/>
      <c r="Z54" s="239"/>
      <c r="AA54" s="239"/>
      <c r="AB54" s="239"/>
      <c r="AC54" s="239"/>
      <c r="AD54" s="239"/>
      <c r="AE54" s="239"/>
    </row>
    <row r="55" spans="1:31" ht="13.8" x14ac:dyDescent="0.25">
      <c r="A55" s="241"/>
      <c r="B55" s="244"/>
      <c r="C55" s="244"/>
      <c r="D55" s="244"/>
      <c r="E55" s="244"/>
      <c r="F55" s="244"/>
      <c r="G55" s="242"/>
      <c r="H55" s="244"/>
      <c r="I55" s="244"/>
      <c r="J55" s="477"/>
      <c r="K55" s="239"/>
      <c r="L55" s="239"/>
      <c r="M55" s="239"/>
      <c r="N55" s="239"/>
      <c r="O55" s="239"/>
      <c r="P55" s="239"/>
      <c r="Q55" s="239"/>
      <c r="R55" s="239"/>
      <c r="S55" s="239"/>
      <c r="T55" s="239"/>
      <c r="U55" s="239"/>
      <c r="V55" s="239"/>
      <c r="W55" s="239"/>
      <c r="X55" s="239"/>
      <c r="Y55" s="239"/>
      <c r="Z55" s="239"/>
      <c r="AA55" s="239"/>
      <c r="AB55" s="239"/>
      <c r="AC55" s="239"/>
      <c r="AD55" s="239"/>
      <c r="AE55" s="239"/>
    </row>
    <row r="56" spans="1:31" ht="13.8" x14ac:dyDescent="0.25">
      <c r="A56" s="241"/>
      <c r="B56" s="239"/>
      <c r="C56" s="239"/>
      <c r="D56" s="239"/>
      <c r="E56" s="239"/>
      <c r="F56" s="239"/>
      <c r="G56" s="240"/>
      <c r="H56" s="239"/>
      <c r="I56" s="239"/>
      <c r="J56" s="239"/>
      <c r="K56" s="239"/>
      <c r="L56" s="239"/>
      <c r="M56" s="239"/>
      <c r="N56" s="239"/>
      <c r="O56" s="239"/>
      <c r="P56" s="239"/>
      <c r="Q56" s="239"/>
      <c r="R56" s="239"/>
      <c r="S56" s="239"/>
      <c r="T56" s="239"/>
      <c r="U56" s="239"/>
      <c r="V56" s="239"/>
      <c r="W56" s="239"/>
      <c r="X56" s="239"/>
      <c r="Y56" s="239"/>
      <c r="Z56" s="239"/>
      <c r="AA56" s="239"/>
      <c r="AB56" s="239"/>
      <c r="AC56" s="239"/>
      <c r="AD56" s="239"/>
      <c r="AE56" s="239"/>
    </row>
    <row r="57" spans="1:31" ht="13.8" x14ac:dyDescent="0.25">
      <c r="A57" s="241"/>
      <c r="B57" s="239"/>
      <c r="C57" s="239"/>
      <c r="D57" s="239"/>
      <c r="E57" s="239"/>
      <c r="F57" s="239"/>
      <c r="G57" s="240"/>
      <c r="H57" s="239"/>
      <c r="I57" s="239"/>
      <c r="J57" s="239"/>
      <c r="K57" s="239"/>
      <c r="L57" s="239"/>
      <c r="M57" s="239"/>
      <c r="N57" s="239"/>
      <c r="O57" s="239"/>
      <c r="P57" s="239"/>
      <c r="Q57" s="239"/>
      <c r="R57" s="239"/>
      <c r="S57" s="239"/>
      <c r="T57" s="239"/>
      <c r="U57" s="239"/>
      <c r="V57" s="239"/>
      <c r="W57" s="239"/>
      <c r="X57" s="239"/>
      <c r="Y57" s="239"/>
      <c r="Z57" s="239"/>
      <c r="AA57" s="239"/>
      <c r="AB57" s="239"/>
      <c r="AC57" s="239"/>
      <c r="AD57" s="239"/>
      <c r="AE57" s="239"/>
    </row>
    <row r="58" spans="1:31" ht="13.8" x14ac:dyDescent="0.25">
      <c r="A58" s="241"/>
      <c r="B58" s="239"/>
      <c r="C58" s="239"/>
      <c r="D58" s="239"/>
      <c r="E58" s="239"/>
      <c r="F58" s="239"/>
      <c r="G58" s="240"/>
      <c r="H58" s="239"/>
      <c r="I58" s="239"/>
      <c r="J58" s="239"/>
      <c r="K58" s="239"/>
      <c r="L58" s="239"/>
      <c r="M58" s="239"/>
      <c r="N58" s="239"/>
      <c r="O58" s="239"/>
      <c r="P58" s="239"/>
      <c r="Q58" s="239"/>
      <c r="R58" s="239"/>
      <c r="S58" s="239"/>
      <c r="T58" s="239"/>
      <c r="U58" s="239"/>
      <c r="V58" s="239"/>
      <c r="W58" s="239"/>
      <c r="X58" s="239"/>
      <c r="Y58" s="239"/>
      <c r="Z58" s="239"/>
      <c r="AA58" s="239"/>
      <c r="AB58" s="239"/>
      <c r="AC58" s="239"/>
      <c r="AD58" s="239"/>
      <c r="AE58" s="239"/>
    </row>
    <row r="59" spans="1:31" ht="13.8" x14ac:dyDescent="0.25">
      <c r="A59" s="241"/>
      <c r="B59" s="239"/>
      <c r="C59" s="239"/>
      <c r="D59" s="239"/>
      <c r="E59" s="239"/>
      <c r="F59" s="239"/>
      <c r="G59" s="240"/>
      <c r="H59" s="239"/>
      <c r="I59" s="239"/>
      <c r="J59" s="239"/>
      <c r="K59" s="239"/>
      <c r="L59" s="239"/>
      <c r="M59" s="239"/>
      <c r="N59" s="239"/>
      <c r="O59" s="239"/>
      <c r="P59" s="239"/>
      <c r="Q59" s="239"/>
      <c r="R59" s="239"/>
      <c r="S59" s="239"/>
      <c r="T59" s="239"/>
      <c r="U59" s="239"/>
      <c r="V59" s="239"/>
      <c r="W59" s="239"/>
      <c r="X59" s="239"/>
      <c r="Y59" s="239"/>
      <c r="Z59" s="239"/>
      <c r="AA59" s="239"/>
      <c r="AB59" s="239"/>
      <c r="AC59" s="239"/>
      <c r="AD59" s="239"/>
      <c r="AE59" s="239"/>
    </row>
    <row r="60" spans="1:31" ht="13.8" x14ac:dyDescent="0.25">
      <c r="A60" s="241"/>
      <c r="B60" s="239"/>
      <c r="C60" s="239"/>
      <c r="D60" s="239"/>
      <c r="E60" s="239"/>
      <c r="F60" s="239"/>
      <c r="G60" s="240"/>
      <c r="H60" s="239"/>
      <c r="I60" s="239"/>
      <c r="J60" s="239"/>
      <c r="K60" s="239"/>
      <c r="L60" s="239"/>
      <c r="M60" s="239"/>
      <c r="N60" s="239"/>
      <c r="O60" s="239"/>
      <c r="P60" s="239"/>
      <c r="Q60" s="239"/>
      <c r="R60" s="239"/>
      <c r="S60" s="239"/>
      <c r="T60" s="239"/>
      <c r="U60" s="239"/>
      <c r="V60" s="239"/>
      <c r="W60" s="239"/>
      <c r="X60" s="239"/>
      <c r="Y60" s="239"/>
      <c r="Z60" s="239"/>
      <c r="AA60" s="239"/>
      <c r="AB60" s="239"/>
      <c r="AC60" s="239"/>
      <c r="AD60" s="239"/>
      <c r="AE60" s="239"/>
    </row>
    <row r="61" spans="1:31" ht="13.8" x14ac:dyDescent="0.25">
      <c r="A61" s="241"/>
      <c r="B61" s="239"/>
      <c r="C61" s="239"/>
      <c r="D61" s="239"/>
      <c r="E61" s="239"/>
      <c r="F61" s="239"/>
      <c r="G61" s="240"/>
      <c r="H61" s="239"/>
      <c r="I61" s="239"/>
      <c r="J61" s="239"/>
      <c r="K61" s="239"/>
      <c r="L61" s="239"/>
      <c r="M61" s="239"/>
      <c r="N61" s="239"/>
      <c r="O61" s="239"/>
      <c r="P61" s="239"/>
      <c r="Q61" s="239"/>
      <c r="R61" s="239"/>
      <c r="S61" s="239"/>
      <c r="T61" s="239"/>
      <c r="U61" s="239"/>
      <c r="V61" s="239"/>
      <c r="W61" s="239"/>
      <c r="X61" s="239"/>
      <c r="Y61" s="239"/>
      <c r="Z61" s="239"/>
      <c r="AA61" s="239"/>
      <c r="AB61" s="239"/>
      <c r="AC61" s="239"/>
      <c r="AD61" s="239"/>
      <c r="AE61" s="239"/>
    </row>
    <row r="62" spans="1:31" ht="13.8" x14ac:dyDescent="0.25">
      <c r="A62" s="241"/>
      <c r="B62" s="239"/>
      <c r="C62" s="239"/>
      <c r="D62" s="239"/>
      <c r="E62" s="239"/>
      <c r="F62" s="239"/>
      <c r="G62" s="240"/>
      <c r="H62" s="239"/>
      <c r="I62" s="239"/>
      <c r="J62" s="239"/>
      <c r="K62" s="239"/>
      <c r="L62" s="239"/>
      <c r="M62" s="239"/>
      <c r="N62" s="239"/>
      <c r="O62" s="239"/>
      <c r="P62" s="239"/>
      <c r="Q62" s="239"/>
      <c r="R62" s="239"/>
      <c r="S62" s="239"/>
      <c r="T62" s="239"/>
      <c r="U62" s="239"/>
      <c r="V62" s="239"/>
      <c r="W62" s="239"/>
      <c r="X62" s="239"/>
      <c r="Y62" s="239"/>
      <c r="Z62" s="239"/>
      <c r="AA62" s="239"/>
      <c r="AB62" s="239"/>
      <c r="AC62" s="239"/>
      <c r="AD62" s="239"/>
      <c r="AE62" s="239"/>
    </row>
    <row r="63" spans="1:31" ht="13.8" x14ac:dyDescent="0.25">
      <c r="A63" s="241"/>
      <c r="B63" s="239"/>
      <c r="C63" s="239"/>
      <c r="D63" s="239"/>
      <c r="E63" s="239"/>
      <c r="F63" s="239"/>
      <c r="G63" s="240"/>
      <c r="H63" s="239"/>
      <c r="I63" s="239"/>
      <c r="J63" s="239"/>
      <c r="K63" s="239"/>
      <c r="L63" s="239"/>
      <c r="M63" s="239"/>
      <c r="N63" s="239"/>
      <c r="O63" s="239"/>
      <c r="P63" s="239"/>
      <c r="Q63" s="239"/>
      <c r="R63" s="239"/>
      <c r="S63" s="239"/>
      <c r="T63" s="239"/>
      <c r="U63" s="239"/>
      <c r="V63" s="239"/>
      <c r="W63" s="239"/>
      <c r="X63" s="239"/>
      <c r="Y63" s="239"/>
      <c r="Z63" s="239"/>
      <c r="AA63" s="239"/>
      <c r="AB63" s="239"/>
      <c r="AC63" s="239"/>
      <c r="AD63" s="239"/>
      <c r="AE63" s="239"/>
    </row>
    <row r="64" spans="1:31" ht="13.8" x14ac:dyDescent="0.25">
      <c r="A64" s="241"/>
      <c r="B64" s="239"/>
      <c r="C64" s="239"/>
      <c r="D64" s="239"/>
      <c r="E64" s="239"/>
      <c r="F64" s="239"/>
      <c r="G64" s="240"/>
      <c r="H64" s="239"/>
      <c r="I64" s="239"/>
      <c r="J64" s="239"/>
      <c r="K64" s="239"/>
      <c r="L64" s="239"/>
      <c r="M64" s="239"/>
      <c r="N64" s="239"/>
      <c r="O64" s="239"/>
      <c r="P64" s="239"/>
      <c r="Q64" s="239"/>
      <c r="R64" s="239"/>
      <c r="S64" s="239"/>
      <c r="T64" s="239"/>
      <c r="U64" s="239"/>
      <c r="V64" s="239"/>
      <c r="W64" s="239"/>
      <c r="X64" s="239"/>
      <c r="Y64" s="239"/>
      <c r="Z64" s="239"/>
      <c r="AA64" s="239"/>
      <c r="AB64" s="239"/>
      <c r="AC64" s="239"/>
      <c r="AD64" s="239"/>
      <c r="AE64" s="239"/>
    </row>
    <row r="65" spans="1:31" ht="13.8" x14ac:dyDescent="0.25">
      <c r="A65" s="241"/>
      <c r="B65" s="239"/>
      <c r="C65" s="239"/>
      <c r="D65" s="239"/>
      <c r="E65" s="239"/>
      <c r="F65" s="239"/>
      <c r="G65" s="240"/>
      <c r="H65" s="239"/>
      <c r="I65" s="239"/>
      <c r="J65" s="239"/>
      <c r="K65" s="239"/>
      <c r="L65" s="239"/>
      <c r="M65" s="239"/>
      <c r="N65" s="239"/>
      <c r="O65" s="239"/>
      <c r="P65" s="239"/>
      <c r="Q65" s="239"/>
      <c r="R65" s="239"/>
      <c r="S65" s="239"/>
      <c r="T65" s="239"/>
      <c r="U65" s="239"/>
      <c r="V65" s="239"/>
      <c r="W65" s="239"/>
      <c r="X65" s="239"/>
      <c r="Y65" s="239"/>
      <c r="Z65" s="239"/>
      <c r="AA65" s="239"/>
      <c r="AB65" s="239"/>
      <c r="AC65" s="239"/>
      <c r="AD65" s="239"/>
      <c r="AE65" s="239"/>
    </row>
    <row r="66" spans="1:31" ht="13.8" x14ac:dyDescent="0.25">
      <c r="A66" s="241"/>
      <c r="B66" s="239"/>
      <c r="C66" s="239"/>
      <c r="D66" s="239"/>
      <c r="E66" s="239"/>
      <c r="F66" s="239"/>
      <c r="G66" s="240"/>
      <c r="H66" s="239"/>
      <c r="I66" s="239"/>
      <c r="J66" s="239"/>
      <c r="K66" s="239"/>
      <c r="L66" s="239"/>
      <c r="M66" s="239"/>
      <c r="N66" s="239"/>
      <c r="O66" s="239"/>
      <c r="P66" s="239"/>
      <c r="Q66" s="239"/>
      <c r="R66" s="239"/>
      <c r="S66" s="239"/>
      <c r="T66" s="239"/>
      <c r="U66" s="239"/>
      <c r="V66" s="239"/>
      <c r="W66" s="239"/>
      <c r="X66" s="239"/>
      <c r="Y66" s="239"/>
      <c r="Z66" s="239"/>
      <c r="AA66" s="239"/>
      <c r="AB66" s="239"/>
      <c r="AC66" s="239"/>
      <c r="AD66" s="239"/>
      <c r="AE66" s="239"/>
    </row>
    <row r="67" spans="1:31" ht="13.8" x14ac:dyDescent="0.25">
      <c r="A67" s="241"/>
      <c r="B67" s="239"/>
      <c r="C67" s="239"/>
      <c r="D67" s="239"/>
      <c r="E67" s="239"/>
      <c r="F67" s="239"/>
      <c r="G67" s="240"/>
      <c r="H67" s="239"/>
      <c r="I67" s="239"/>
      <c r="J67" s="239"/>
      <c r="K67" s="239"/>
      <c r="L67" s="239"/>
      <c r="M67" s="239"/>
      <c r="N67" s="239"/>
      <c r="O67" s="239"/>
      <c r="P67" s="239"/>
      <c r="Q67" s="239"/>
      <c r="R67" s="239"/>
      <c r="S67" s="239"/>
      <c r="T67" s="239"/>
      <c r="U67" s="239"/>
      <c r="V67" s="239"/>
      <c r="W67" s="239"/>
      <c r="X67" s="239"/>
      <c r="Y67" s="239"/>
      <c r="Z67" s="239"/>
      <c r="AA67" s="239"/>
      <c r="AB67" s="239"/>
      <c r="AC67" s="239"/>
      <c r="AD67" s="239"/>
      <c r="AE67" s="239"/>
    </row>
    <row r="68" spans="1:31" ht="13.8" x14ac:dyDescent="0.25">
      <c r="A68" s="241"/>
      <c r="B68" s="239"/>
      <c r="C68" s="239"/>
      <c r="D68" s="239"/>
      <c r="E68" s="239"/>
      <c r="F68" s="239"/>
      <c r="G68" s="240"/>
      <c r="H68" s="239"/>
      <c r="I68" s="239"/>
      <c r="J68" s="239"/>
      <c r="K68" s="239"/>
      <c r="L68" s="239"/>
      <c r="M68" s="239"/>
      <c r="N68" s="239"/>
      <c r="O68" s="239"/>
      <c r="P68" s="239"/>
      <c r="Q68" s="239"/>
      <c r="R68" s="239"/>
      <c r="S68" s="239"/>
      <c r="T68" s="239"/>
      <c r="U68" s="239"/>
      <c r="V68" s="239"/>
      <c r="W68" s="239"/>
      <c r="X68" s="239"/>
      <c r="Y68" s="239"/>
      <c r="Z68" s="239"/>
      <c r="AA68" s="239"/>
      <c r="AB68" s="239"/>
      <c r="AC68" s="239"/>
      <c r="AD68" s="239"/>
      <c r="AE68" s="239"/>
    </row>
    <row r="69" spans="1:31" ht="13.8" x14ac:dyDescent="0.25">
      <c r="A69" s="241"/>
      <c r="B69" s="239"/>
      <c r="C69" s="239"/>
      <c r="D69" s="239"/>
      <c r="E69" s="239"/>
      <c r="F69" s="239"/>
      <c r="G69" s="240"/>
      <c r="H69" s="239"/>
      <c r="I69" s="239"/>
      <c r="J69" s="239"/>
      <c r="K69" s="239"/>
      <c r="L69" s="239"/>
      <c r="M69" s="239"/>
      <c r="N69" s="239"/>
      <c r="O69" s="239"/>
      <c r="P69" s="239"/>
      <c r="Q69" s="239"/>
      <c r="R69" s="239"/>
      <c r="S69" s="239"/>
      <c r="T69" s="239"/>
      <c r="U69" s="239"/>
      <c r="V69" s="239"/>
      <c r="W69" s="239"/>
      <c r="X69" s="239"/>
      <c r="Y69" s="239"/>
      <c r="Z69" s="239"/>
      <c r="AA69" s="239"/>
      <c r="AB69" s="239"/>
      <c r="AC69" s="239"/>
      <c r="AD69" s="239"/>
      <c r="AE69" s="239"/>
    </row>
    <row r="70" spans="1:31" ht="13.8" x14ac:dyDescent="0.25">
      <c r="A70" s="241"/>
      <c r="B70" s="239"/>
      <c r="C70" s="239"/>
      <c r="D70" s="239"/>
      <c r="E70" s="239"/>
      <c r="F70" s="239"/>
      <c r="G70" s="240"/>
      <c r="H70" s="239"/>
      <c r="I70" s="239"/>
      <c r="J70" s="239"/>
      <c r="K70" s="239"/>
      <c r="L70" s="239"/>
      <c r="M70" s="239"/>
      <c r="N70" s="239"/>
      <c r="O70" s="239"/>
      <c r="P70" s="239"/>
      <c r="Q70" s="239"/>
      <c r="R70" s="239"/>
      <c r="S70" s="239"/>
      <c r="T70" s="239"/>
      <c r="U70" s="239"/>
      <c r="V70" s="239"/>
      <c r="W70" s="239"/>
      <c r="X70" s="239"/>
      <c r="Y70" s="239"/>
      <c r="Z70" s="239"/>
      <c r="AA70" s="239"/>
      <c r="AB70" s="239"/>
      <c r="AC70" s="239"/>
      <c r="AD70" s="239"/>
      <c r="AE70" s="239"/>
    </row>
    <row r="71" spans="1:31" ht="13.8" x14ac:dyDescent="0.25">
      <c r="A71" s="241"/>
      <c r="B71" s="239"/>
      <c r="C71" s="239"/>
      <c r="D71" s="239"/>
      <c r="E71" s="239"/>
      <c r="F71" s="239"/>
      <c r="G71" s="240"/>
      <c r="H71" s="239"/>
      <c r="I71" s="239"/>
      <c r="J71" s="239"/>
      <c r="K71" s="239"/>
      <c r="L71" s="239"/>
      <c r="M71" s="239"/>
      <c r="N71" s="239"/>
      <c r="O71" s="239"/>
      <c r="P71" s="239"/>
      <c r="Q71" s="239"/>
      <c r="R71" s="239"/>
      <c r="S71" s="239"/>
      <c r="T71" s="239"/>
      <c r="U71" s="239"/>
      <c r="V71" s="239"/>
      <c r="W71" s="239"/>
      <c r="X71" s="239"/>
      <c r="Y71" s="239"/>
      <c r="Z71" s="239"/>
      <c r="AA71" s="239"/>
      <c r="AB71" s="239"/>
      <c r="AC71" s="239"/>
      <c r="AD71" s="239"/>
      <c r="AE71" s="239"/>
    </row>
    <row r="72" spans="1:31" ht="13.8" x14ac:dyDescent="0.25">
      <c r="A72" s="241"/>
      <c r="B72" s="239"/>
      <c r="C72" s="239"/>
      <c r="D72" s="239"/>
      <c r="E72" s="239"/>
      <c r="F72" s="239"/>
      <c r="G72" s="240"/>
      <c r="H72" s="239"/>
      <c r="I72" s="239"/>
      <c r="J72" s="239"/>
      <c r="K72" s="239"/>
      <c r="L72" s="239"/>
      <c r="M72" s="239"/>
      <c r="N72" s="239"/>
      <c r="O72" s="239"/>
      <c r="P72" s="239"/>
      <c r="Q72" s="239"/>
      <c r="R72" s="239"/>
      <c r="S72" s="239"/>
      <c r="T72" s="239"/>
      <c r="U72" s="239"/>
      <c r="V72" s="239"/>
      <c r="W72" s="239"/>
      <c r="X72" s="239"/>
      <c r="Y72" s="239"/>
      <c r="Z72" s="239"/>
      <c r="AA72" s="239"/>
      <c r="AB72" s="239"/>
      <c r="AC72" s="239"/>
      <c r="AD72" s="239"/>
      <c r="AE72" s="239"/>
    </row>
    <row r="73" spans="1:31" ht="13.8" x14ac:dyDescent="0.25">
      <c r="A73" s="241"/>
      <c r="B73" s="239"/>
      <c r="C73" s="239"/>
      <c r="D73" s="239"/>
      <c r="E73" s="239"/>
      <c r="F73" s="239"/>
      <c r="G73" s="240"/>
      <c r="H73" s="239"/>
      <c r="I73" s="239"/>
      <c r="J73" s="239"/>
      <c r="K73" s="239"/>
      <c r="L73" s="239"/>
      <c r="M73" s="239"/>
      <c r="N73" s="239"/>
      <c r="O73" s="239"/>
      <c r="P73" s="239"/>
      <c r="Q73" s="239"/>
      <c r="R73" s="239"/>
      <c r="S73" s="239"/>
      <c r="T73" s="239"/>
      <c r="U73" s="239"/>
      <c r="V73" s="239"/>
      <c r="W73" s="239"/>
      <c r="X73" s="239"/>
      <c r="Y73" s="239"/>
      <c r="Z73" s="239"/>
      <c r="AA73" s="239"/>
      <c r="AB73" s="239"/>
      <c r="AC73" s="239"/>
      <c r="AD73" s="239"/>
      <c r="AE73" s="239"/>
    </row>
    <row r="74" spans="1:31" ht="13.8" x14ac:dyDescent="0.25">
      <c r="A74" s="241"/>
      <c r="B74" s="239"/>
      <c r="C74" s="239"/>
      <c r="D74" s="239"/>
      <c r="E74" s="239"/>
      <c r="F74" s="239"/>
      <c r="G74" s="240"/>
      <c r="H74" s="239"/>
      <c r="I74" s="239"/>
      <c r="J74" s="239"/>
      <c r="K74" s="239"/>
      <c r="L74" s="239"/>
      <c r="M74" s="239"/>
      <c r="N74" s="239"/>
      <c r="O74" s="239"/>
      <c r="P74" s="239"/>
      <c r="Q74" s="239"/>
      <c r="R74" s="239"/>
      <c r="S74" s="239"/>
      <c r="T74" s="239"/>
      <c r="U74" s="239"/>
      <c r="V74" s="239"/>
      <c r="W74" s="239"/>
      <c r="X74" s="239"/>
      <c r="Y74" s="239"/>
      <c r="Z74" s="239"/>
      <c r="AA74" s="239"/>
      <c r="AB74" s="239"/>
      <c r="AC74" s="239"/>
      <c r="AD74" s="239"/>
      <c r="AE74" s="239"/>
    </row>
    <row r="75" spans="1:31" ht="13.8" x14ac:dyDescent="0.25">
      <c r="A75" s="241"/>
      <c r="B75" s="239"/>
      <c r="C75" s="239"/>
      <c r="D75" s="239"/>
      <c r="E75" s="239"/>
      <c r="F75" s="239"/>
      <c r="G75" s="240"/>
      <c r="H75" s="239"/>
      <c r="I75" s="239"/>
      <c r="J75" s="239"/>
      <c r="K75" s="239"/>
      <c r="L75" s="239"/>
      <c r="M75" s="239"/>
      <c r="N75" s="239"/>
      <c r="O75" s="239"/>
      <c r="P75" s="239"/>
      <c r="Q75" s="239"/>
      <c r="R75" s="239"/>
      <c r="S75" s="239"/>
      <c r="T75" s="239"/>
      <c r="U75" s="239"/>
      <c r="V75" s="239"/>
      <c r="W75" s="239"/>
      <c r="X75" s="239"/>
      <c r="Y75" s="239"/>
      <c r="Z75" s="239"/>
      <c r="AA75" s="239"/>
      <c r="AB75" s="239"/>
      <c r="AC75" s="239"/>
      <c r="AD75" s="239"/>
      <c r="AE75" s="239"/>
    </row>
    <row r="76" spans="1:31" ht="13.8" x14ac:dyDescent="0.25">
      <c r="A76" s="241"/>
      <c r="B76" s="239"/>
      <c r="C76" s="239"/>
      <c r="D76" s="239"/>
      <c r="E76" s="239"/>
      <c r="F76" s="239"/>
      <c r="G76" s="240"/>
      <c r="H76" s="239"/>
      <c r="I76" s="239"/>
      <c r="J76" s="239"/>
      <c r="K76" s="239"/>
      <c r="L76" s="239"/>
      <c r="M76" s="239"/>
      <c r="N76" s="239"/>
      <c r="O76" s="239"/>
      <c r="P76" s="239"/>
      <c r="Q76" s="239"/>
      <c r="R76" s="239"/>
      <c r="S76" s="239"/>
      <c r="T76" s="239"/>
      <c r="U76" s="239"/>
      <c r="V76" s="239"/>
      <c r="W76" s="239"/>
      <c r="X76" s="239"/>
      <c r="Y76" s="239"/>
      <c r="Z76" s="239"/>
      <c r="AA76" s="239"/>
      <c r="AB76" s="239"/>
      <c r="AC76" s="239"/>
      <c r="AD76" s="239"/>
      <c r="AE76" s="239"/>
    </row>
    <row r="77" spans="1:31" ht="13.8" x14ac:dyDescent="0.25">
      <c r="A77" s="241"/>
      <c r="B77" s="239"/>
      <c r="C77" s="239"/>
      <c r="D77" s="239"/>
      <c r="E77" s="239"/>
      <c r="F77" s="239"/>
      <c r="G77" s="240"/>
      <c r="H77" s="239"/>
      <c r="I77" s="239"/>
      <c r="J77" s="239"/>
      <c r="K77" s="239"/>
      <c r="L77" s="239"/>
      <c r="M77" s="239"/>
      <c r="N77" s="239"/>
      <c r="O77" s="239"/>
      <c r="P77" s="239"/>
      <c r="Q77" s="239"/>
      <c r="R77" s="239"/>
      <c r="S77" s="239"/>
      <c r="T77" s="239"/>
      <c r="U77" s="239"/>
      <c r="V77" s="239"/>
      <c r="W77" s="239"/>
      <c r="X77" s="239"/>
      <c r="Y77" s="239"/>
      <c r="Z77" s="239"/>
      <c r="AA77" s="239"/>
      <c r="AB77" s="239"/>
      <c r="AC77" s="239"/>
      <c r="AD77" s="239"/>
      <c r="AE77" s="239"/>
    </row>
    <row r="78" spans="1:31" ht="13.8" x14ac:dyDescent="0.25">
      <c r="A78" s="241"/>
      <c r="B78" s="239"/>
      <c r="C78" s="239"/>
      <c r="D78" s="239"/>
      <c r="E78" s="239"/>
      <c r="F78" s="239"/>
      <c r="G78" s="240"/>
      <c r="H78" s="239"/>
      <c r="I78" s="239"/>
      <c r="J78" s="239"/>
      <c r="K78" s="239"/>
      <c r="L78" s="239"/>
      <c r="M78" s="239"/>
      <c r="N78" s="239"/>
      <c r="O78" s="239"/>
      <c r="P78" s="239"/>
      <c r="Q78" s="239"/>
      <c r="R78" s="239"/>
      <c r="S78" s="239"/>
      <c r="T78" s="239"/>
      <c r="U78" s="239"/>
      <c r="V78" s="239"/>
      <c r="W78" s="239"/>
      <c r="X78" s="239"/>
      <c r="Y78" s="239"/>
      <c r="Z78" s="239"/>
      <c r="AA78" s="239"/>
      <c r="AB78" s="239"/>
      <c r="AC78" s="239"/>
      <c r="AD78" s="239"/>
      <c r="AE78" s="239"/>
    </row>
    <row r="79" spans="1:31" ht="15.75" customHeight="1" x14ac:dyDescent="0.25">
      <c r="A79" s="241"/>
      <c r="B79" s="239"/>
      <c r="C79" s="239"/>
      <c r="D79" s="239"/>
      <c r="E79" s="239"/>
      <c r="F79" s="239"/>
      <c r="G79" s="240"/>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row>
    <row r="80" spans="1:31" ht="15.75" customHeight="1" x14ac:dyDescent="0.25">
      <c r="A80" s="241"/>
      <c r="B80" s="239"/>
      <c r="C80" s="239"/>
      <c r="D80" s="239"/>
      <c r="E80" s="239"/>
      <c r="F80" s="239"/>
      <c r="G80" s="240"/>
      <c r="H80" s="239"/>
      <c r="I80" s="239"/>
      <c r="J80" s="239"/>
      <c r="K80" s="239"/>
      <c r="L80" s="239"/>
      <c r="M80" s="239"/>
      <c r="N80" s="239"/>
      <c r="O80" s="239"/>
      <c r="P80" s="239"/>
      <c r="Q80" s="239"/>
      <c r="R80" s="239"/>
      <c r="S80" s="239"/>
      <c r="T80" s="239"/>
      <c r="U80" s="239"/>
      <c r="V80" s="239"/>
      <c r="W80" s="239"/>
      <c r="X80" s="239"/>
      <c r="Y80" s="239"/>
      <c r="Z80" s="239"/>
      <c r="AA80" s="239"/>
      <c r="AB80" s="239"/>
      <c r="AC80" s="239"/>
      <c r="AD80" s="239"/>
      <c r="AE80" s="239"/>
    </row>
    <row r="81" spans="1:31" ht="15.75" customHeight="1" x14ac:dyDescent="0.25">
      <c r="A81" s="241"/>
      <c r="B81" s="239"/>
      <c r="C81" s="239"/>
      <c r="D81" s="239"/>
      <c r="E81" s="239"/>
      <c r="F81" s="239"/>
      <c r="G81" s="240"/>
      <c r="H81" s="239"/>
      <c r="I81" s="239"/>
      <c r="J81" s="239"/>
      <c r="K81" s="239"/>
      <c r="L81" s="239"/>
      <c r="M81" s="239"/>
      <c r="N81" s="239"/>
      <c r="O81" s="239"/>
      <c r="P81" s="239"/>
      <c r="Q81" s="239"/>
      <c r="R81" s="239"/>
      <c r="S81" s="239"/>
      <c r="T81" s="239"/>
      <c r="U81" s="239"/>
      <c r="V81" s="239"/>
      <c r="W81" s="239"/>
      <c r="X81" s="239"/>
      <c r="Y81" s="239"/>
      <c r="Z81" s="239"/>
      <c r="AA81" s="239"/>
      <c r="AB81" s="239"/>
      <c r="AC81" s="239"/>
      <c r="AD81" s="239"/>
      <c r="AE81" s="239"/>
    </row>
    <row r="82" spans="1:31" ht="15.75" customHeight="1" x14ac:dyDescent="0.25">
      <c r="A82" s="241"/>
      <c r="B82" s="239"/>
      <c r="C82" s="239"/>
      <c r="D82" s="239"/>
      <c r="E82" s="239"/>
      <c r="F82" s="239"/>
      <c r="G82" s="240"/>
      <c r="H82" s="239"/>
      <c r="I82" s="239"/>
      <c r="J82" s="239"/>
      <c r="K82" s="239"/>
      <c r="L82" s="239"/>
      <c r="M82" s="239"/>
      <c r="N82" s="239"/>
      <c r="O82" s="239"/>
      <c r="P82" s="239"/>
      <c r="Q82" s="239"/>
      <c r="R82" s="239"/>
      <c r="S82" s="239"/>
      <c r="T82" s="239"/>
      <c r="U82" s="239"/>
      <c r="V82" s="239"/>
      <c r="W82" s="239"/>
      <c r="X82" s="239"/>
      <c r="Y82" s="239"/>
      <c r="Z82" s="239"/>
      <c r="AA82" s="239"/>
      <c r="AB82" s="239"/>
      <c r="AC82" s="239"/>
      <c r="AD82" s="239"/>
      <c r="AE82" s="239"/>
    </row>
    <row r="83" spans="1:31" ht="15.75" customHeight="1" x14ac:dyDescent="0.25">
      <c r="A83" s="241"/>
      <c r="B83" s="239"/>
      <c r="C83" s="239"/>
      <c r="D83" s="239"/>
      <c r="E83" s="239"/>
      <c r="F83" s="239"/>
      <c r="G83" s="240"/>
      <c r="H83" s="239"/>
      <c r="I83" s="239"/>
      <c r="J83" s="239"/>
      <c r="K83" s="239"/>
      <c r="L83" s="239"/>
      <c r="M83" s="239"/>
      <c r="N83" s="239"/>
      <c r="O83" s="239"/>
      <c r="P83" s="239"/>
      <c r="Q83" s="239"/>
      <c r="R83" s="239"/>
      <c r="S83" s="239"/>
      <c r="T83" s="239"/>
      <c r="U83" s="239"/>
      <c r="V83" s="239"/>
      <c r="W83" s="239"/>
      <c r="X83" s="239"/>
      <c r="Y83" s="239"/>
      <c r="Z83" s="239"/>
      <c r="AA83" s="239"/>
      <c r="AB83" s="239"/>
      <c r="AC83" s="239"/>
      <c r="AD83" s="239"/>
      <c r="AE83" s="239"/>
    </row>
    <row r="84" spans="1:31" ht="15.75" customHeight="1" x14ac:dyDescent="0.25">
      <c r="A84" s="241"/>
      <c r="B84" s="239"/>
      <c r="C84" s="239"/>
      <c r="D84" s="239"/>
      <c r="E84" s="239"/>
      <c r="F84" s="239"/>
      <c r="G84" s="240"/>
      <c r="H84" s="239"/>
      <c r="I84" s="239"/>
      <c r="J84" s="239"/>
      <c r="K84" s="239"/>
      <c r="L84" s="239"/>
      <c r="M84" s="239"/>
      <c r="N84" s="239"/>
      <c r="O84" s="239"/>
      <c r="P84" s="239"/>
      <c r="Q84" s="239"/>
      <c r="R84" s="239"/>
      <c r="S84" s="239"/>
      <c r="T84" s="239"/>
      <c r="U84" s="239"/>
      <c r="V84" s="239"/>
      <c r="W84" s="239"/>
      <c r="X84" s="239"/>
      <c r="Y84" s="239"/>
      <c r="Z84" s="239"/>
      <c r="AA84" s="239"/>
      <c r="AB84" s="239"/>
      <c r="AC84" s="239"/>
      <c r="AD84" s="239"/>
      <c r="AE84" s="239"/>
    </row>
    <row r="85" spans="1:31" ht="15.75" customHeight="1" x14ac:dyDescent="0.25">
      <c r="A85" s="241"/>
      <c r="B85" s="239"/>
      <c r="C85" s="239"/>
      <c r="D85" s="239"/>
      <c r="E85" s="239"/>
      <c r="F85" s="239"/>
      <c r="G85" s="240"/>
      <c r="H85" s="239"/>
      <c r="I85" s="239"/>
      <c r="J85" s="239"/>
      <c r="K85" s="239"/>
      <c r="L85" s="239"/>
      <c r="M85" s="239"/>
      <c r="N85" s="239"/>
      <c r="O85" s="239"/>
      <c r="P85" s="239"/>
      <c r="Q85" s="239"/>
      <c r="R85" s="239"/>
      <c r="S85" s="239"/>
      <c r="T85" s="239"/>
      <c r="U85" s="239"/>
      <c r="V85" s="239"/>
      <c r="W85" s="239"/>
      <c r="X85" s="239"/>
      <c r="Y85" s="239"/>
      <c r="Z85" s="239"/>
      <c r="AA85" s="239"/>
      <c r="AB85" s="239"/>
      <c r="AC85" s="239"/>
      <c r="AD85" s="239"/>
      <c r="AE85" s="239"/>
    </row>
    <row r="86" spans="1:31" ht="15.75" customHeight="1" x14ac:dyDescent="0.25">
      <c r="A86" s="241"/>
      <c r="B86" s="239"/>
      <c r="C86" s="239"/>
      <c r="D86" s="239"/>
      <c r="E86" s="239"/>
      <c r="F86" s="239"/>
      <c r="G86" s="240"/>
      <c r="H86" s="239"/>
      <c r="I86" s="239"/>
      <c r="J86" s="239"/>
      <c r="K86" s="239"/>
      <c r="L86" s="239"/>
      <c r="M86" s="239"/>
      <c r="N86" s="239"/>
      <c r="O86" s="239"/>
      <c r="P86" s="239"/>
      <c r="Q86" s="239"/>
      <c r="R86" s="239"/>
      <c r="S86" s="239"/>
      <c r="T86" s="239"/>
      <c r="U86" s="239"/>
      <c r="V86" s="239"/>
      <c r="W86" s="239"/>
      <c r="X86" s="239"/>
      <c r="Y86" s="239"/>
      <c r="Z86" s="239"/>
      <c r="AA86" s="239"/>
      <c r="AB86" s="239"/>
      <c r="AC86" s="239"/>
      <c r="AD86" s="239"/>
      <c r="AE86" s="239"/>
    </row>
    <row r="87" spans="1:31" ht="15.75" customHeight="1" x14ac:dyDescent="0.25">
      <c r="A87" s="241"/>
      <c r="B87" s="239"/>
      <c r="C87" s="239"/>
      <c r="D87" s="239"/>
      <c r="E87" s="239"/>
      <c r="F87" s="239"/>
      <c r="G87" s="240"/>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row>
    <row r="88" spans="1:31" ht="15.75" customHeight="1" x14ac:dyDescent="0.25">
      <c r="A88" s="241"/>
      <c r="B88" s="239"/>
      <c r="C88" s="239"/>
      <c r="D88" s="239"/>
      <c r="E88" s="239"/>
      <c r="F88" s="239"/>
      <c r="G88" s="240"/>
      <c r="H88" s="239"/>
      <c r="I88" s="239"/>
      <c r="J88" s="239"/>
      <c r="K88" s="239"/>
      <c r="L88" s="239"/>
      <c r="M88" s="239"/>
      <c r="N88" s="239"/>
      <c r="O88" s="239"/>
      <c r="P88" s="239"/>
      <c r="Q88" s="239"/>
      <c r="R88" s="239"/>
      <c r="S88" s="239"/>
      <c r="T88" s="239"/>
      <c r="U88" s="239"/>
      <c r="V88" s="239"/>
      <c r="W88" s="239"/>
      <c r="X88" s="239"/>
      <c r="Y88" s="239"/>
      <c r="Z88" s="239"/>
      <c r="AA88" s="239"/>
      <c r="AB88" s="239"/>
      <c r="AC88" s="239"/>
      <c r="AD88" s="239"/>
      <c r="AE88" s="239"/>
    </row>
    <row r="89" spans="1:31" ht="15.75" customHeight="1" x14ac:dyDescent="0.25">
      <c r="A89" s="241"/>
      <c r="B89" s="239"/>
      <c r="C89" s="239"/>
      <c r="D89" s="239"/>
      <c r="E89" s="239"/>
      <c r="F89" s="239"/>
      <c r="G89" s="240"/>
      <c r="H89" s="239"/>
      <c r="I89" s="239"/>
      <c r="J89" s="239"/>
      <c r="K89" s="239"/>
      <c r="L89" s="239"/>
      <c r="M89" s="239"/>
      <c r="N89" s="239"/>
      <c r="O89" s="239"/>
      <c r="P89" s="239"/>
      <c r="Q89" s="239"/>
      <c r="R89" s="239"/>
      <c r="S89" s="239"/>
      <c r="T89" s="239"/>
      <c r="U89" s="239"/>
      <c r="V89" s="239"/>
      <c r="W89" s="239"/>
      <c r="X89" s="239"/>
      <c r="Y89" s="239"/>
      <c r="Z89" s="239"/>
      <c r="AA89" s="239"/>
      <c r="AB89" s="239"/>
      <c r="AC89" s="239"/>
      <c r="AD89" s="239"/>
      <c r="AE89" s="239"/>
    </row>
    <row r="90" spans="1:31" ht="15.75" customHeight="1" x14ac:dyDescent="0.25">
      <c r="A90" s="241"/>
      <c r="B90" s="239"/>
      <c r="C90" s="239"/>
      <c r="D90" s="239"/>
      <c r="E90" s="239"/>
      <c r="F90" s="239"/>
      <c r="G90" s="240"/>
      <c r="H90" s="239"/>
      <c r="I90" s="239"/>
      <c r="J90" s="239"/>
      <c r="K90" s="239"/>
      <c r="L90" s="239"/>
      <c r="M90" s="239"/>
      <c r="N90" s="239"/>
      <c r="O90" s="239"/>
      <c r="P90" s="239"/>
      <c r="Q90" s="239"/>
      <c r="R90" s="239"/>
      <c r="S90" s="239"/>
      <c r="T90" s="239"/>
      <c r="U90" s="239"/>
      <c r="V90" s="239"/>
      <c r="W90" s="239"/>
      <c r="X90" s="239"/>
      <c r="Y90" s="239"/>
      <c r="Z90" s="239"/>
      <c r="AA90" s="239"/>
      <c r="AB90" s="239"/>
      <c r="AC90" s="239"/>
      <c r="AD90" s="239"/>
      <c r="AE90" s="239"/>
    </row>
    <row r="91" spans="1:31" ht="15.75" customHeight="1" x14ac:dyDescent="0.25">
      <c r="A91" s="241"/>
      <c r="B91" s="239"/>
      <c r="C91" s="239"/>
      <c r="D91" s="239"/>
      <c r="E91" s="239"/>
      <c r="F91" s="239"/>
      <c r="G91" s="240"/>
      <c r="H91" s="239"/>
      <c r="I91" s="239"/>
      <c r="J91" s="239"/>
      <c r="K91" s="239"/>
      <c r="L91" s="239"/>
      <c r="M91" s="239"/>
      <c r="N91" s="239"/>
      <c r="O91" s="239"/>
      <c r="P91" s="239"/>
      <c r="Q91" s="239"/>
      <c r="R91" s="239"/>
      <c r="S91" s="239"/>
      <c r="T91" s="239"/>
      <c r="U91" s="239"/>
      <c r="V91" s="239"/>
      <c r="W91" s="239"/>
      <c r="X91" s="239"/>
      <c r="Y91" s="239"/>
      <c r="Z91" s="239"/>
      <c r="AA91" s="239"/>
      <c r="AB91" s="239"/>
      <c r="AC91" s="239"/>
      <c r="AD91" s="239"/>
      <c r="AE91" s="239"/>
    </row>
    <row r="92" spans="1:31" ht="15.75" customHeight="1" x14ac:dyDescent="0.25">
      <c r="A92" s="241"/>
      <c r="B92" s="239"/>
      <c r="C92" s="239"/>
      <c r="D92" s="239"/>
      <c r="E92" s="239"/>
      <c r="F92" s="239"/>
      <c r="G92" s="240"/>
      <c r="H92" s="239"/>
      <c r="I92" s="239"/>
      <c r="J92" s="239"/>
      <c r="K92" s="239"/>
      <c r="L92" s="239"/>
      <c r="M92" s="239"/>
      <c r="N92" s="239"/>
      <c r="O92" s="239"/>
      <c r="P92" s="239"/>
      <c r="Q92" s="239"/>
      <c r="R92" s="239"/>
      <c r="S92" s="239"/>
      <c r="T92" s="239"/>
      <c r="U92" s="239"/>
      <c r="V92" s="239"/>
      <c r="W92" s="239"/>
      <c r="X92" s="239"/>
      <c r="Y92" s="239"/>
      <c r="Z92" s="239"/>
      <c r="AA92" s="239"/>
      <c r="AB92" s="239"/>
      <c r="AC92" s="239"/>
      <c r="AD92" s="239"/>
      <c r="AE92" s="239"/>
    </row>
    <row r="93" spans="1:31" ht="15.75" customHeight="1" x14ac:dyDescent="0.25">
      <c r="A93" s="241"/>
      <c r="B93" s="239"/>
      <c r="C93" s="239"/>
      <c r="D93" s="239"/>
      <c r="E93" s="239"/>
      <c r="F93" s="239"/>
      <c r="G93" s="240"/>
      <c r="H93" s="239"/>
      <c r="I93" s="239"/>
      <c r="J93" s="239"/>
      <c r="K93" s="239"/>
      <c r="L93" s="239"/>
      <c r="M93" s="239"/>
      <c r="N93" s="239"/>
      <c r="O93" s="239"/>
      <c r="P93" s="239"/>
      <c r="Q93" s="239"/>
      <c r="R93" s="239"/>
      <c r="S93" s="239"/>
      <c r="T93" s="239"/>
      <c r="U93" s="239"/>
      <c r="V93" s="239"/>
      <c r="W93" s="239"/>
      <c r="X93" s="239"/>
      <c r="Y93" s="239"/>
      <c r="Z93" s="239"/>
      <c r="AA93" s="239"/>
      <c r="AB93" s="239"/>
      <c r="AC93" s="239"/>
      <c r="AD93" s="239"/>
      <c r="AE93" s="239"/>
    </row>
    <row r="94" spans="1:31" ht="15.75" customHeight="1" x14ac:dyDescent="0.25">
      <c r="A94" s="241"/>
      <c r="B94" s="239"/>
      <c r="C94" s="239"/>
      <c r="D94" s="239"/>
      <c r="E94" s="239"/>
      <c r="F94" s="239"/>
      <c r="G94" s="240"/>
      <c r="H94" s="239"/>
      <c r="I94" s="239"/>
      <c r="J94" s="239"/>
      <c r="K94" s="239"/>
      <c r="L94" s="239"/>
      <c r="M94" s="239"/>
      <c r="N94" s="239"/>
      <c r="O94" s="239"/>
      <c r="P94" s="239"/>
      <c r="Q94" s="239"/>
      <c r="R94" s="239"/>
      <c r="S94" s="239"/>
      <c r="T94" s="239"/>
      <c r="U94" s="239"/>
      <c r="V94" s="239"/>
      <c r="W94" s="239"/>
      <c r="X94" s="239"/>
      <c r="Y94" s="239"/>
      <c r="Z94" s="239"/>
      <c r="AA94" s="239"/>
      <c r="AB94" s="239"/>
      <c r="AC94" s="239"/>
      <c r="AD94" s="239"/>
      <c r="AE94" s="239"/>
    </row>
    <row r="95" spans="1:31" ht="15.75" customHeight="1" x14ac:dyDescent="0.25">
      <c r="A95" s="241"/>
      <c r="B95" s="239"/>
      <c r="C95" s="239"/>
      <c r="D95" s="239"/>
      <c r="E95" s="239"/>
      <c r="F95" s="239"/>
      <c r="G95" s="240"/>
      <c r="H95" s="239"/>
      <c r="I95" s="239"/>
      <c r="J95" s="239"/>
      <c r="K95" s="239"/>
      <c r="L95" s="239"/>
      <c r="M95" s="239"/>
      <c r="N95" s="239"/>
      <c r="O95" s="239"/>
      <c r="P95" s="239"/>
      <c r="Q95" s="239"/>
      <c r="R95" s="239"/>
      <c r="S95" s="239"/>
      <c r="T95" s="239"/>
      <c r="U95" s="239"/>
      <c r="V95" s="239"/>
      <c r="W95" s="239"/>
      <c r="X95" s="239"/>
      <c r="Y95" s="239"/>
      <c r="Z95" s="239"/>
      <c r="AA95" s="239"/>
      <c r="AB95" s="239"/>
      <c r="AC95" s="239"/>
      <c r="AD95" s="239"/>
      <c r="AE95" s="239"/>
    </row>
    <row r="96" spans="1:31" ht="15.75" customHeight="1" x14ac:dyDescent="0.25">
      <c r="A96" s="241"/>
      <c r="B96" s="239"/>
      <c r="C96" s="239"/>
      <c r="D96" s="239"/>
      <c r="E96" s="239"/>
      <c r="F96" s="239"/>
      <c r="G96" s="240"/>
      <c r="H96" s="239"/>
      <c r="I96" s="239"/>
      <c r="J96" s="239"/>
      <c r="K96" s="239"/>
      <c r="L96" s="239"/>
      <c r="M96" s="239"/>
      <c r="N96" s="239"/>
      <c r="O96" s="239"/>
      <c r="P96" s="239"/>
      <c r="Q96" s="239"/>
      <c r="R96" s="239"/>
      <c r="S96" s="239"/>
      <c r="T96" s="239"/>
      <c r="U96" s="239"/>
      <c r="V96" s="239"/>
      <c r="W96" s="239"/>
      <c r="X96" s="239"/>
      <c r="Y96" s="239"/>
      <c r="Z96" s="239"/>
      <c r="AA96" s="239"/>
      <c r="AB96" s="239"/>
      <c r="AC96" s="239"/>
      <c r="AD96" s="239"/>
      <c r="AE96" s="239"/>
    </row>
    <row r="97" spans="1:31" ht="15.75" customHeight="1" x14ac:dyDescent="0.25">
      <c r="A97" s="241"/>
      <c r="B97" s="239"/>
      <c r="C97" s="239"/>
      <c r="D97" s="239"/>
      <c r="E97" s="239"/>
      <c r="F97" s="239"/>
      <c r="G97" s="240"/>
      <c r="H97" s="239"/>
      <c r="I97" s="239"/>
      <c r="J97" s="239"/>
      <c r="K97" s="239"/>
      <c r="L97" s="239"/>
      <c r="M97" s="239"/>
      <c r="N97" s="239"/>
      <c r="O97" s="239"/>
      <c r="P97" s="239"/>
      <c r="Q97" s="239"/>
      <c r="R97" s="239"/>
      <c r="S97" s="239"/>
      <c r="T97" s="239"/>
      <c r="U97" s="239"/>
      <c r="V97" s="239"/>
      <c r="W97" s="239"/>
      <c r="X97" s="239"/>
      <c r="Y97" s="239"/>
      <c r="Z97" s="239"/>
      <c r="AA97" s="239"/>
      <c r="AB97" s="239"/>
      <c r="AC97" s="239"/>
      <c r="AD97" s="239"/>
      <c r="AE97" s="239"/>
    </row>
    <row r="98" spans="1:31" ht="15.75" customHeight="1" x14ac:dyDescent="0.25">
      <c r="A98" s="241"/>
      <c r="B98" s="239"/>
      <c r="C98" s="239"/>
      <c r="D98" s="239"/>
      <c r="E98" s="239"/>
      <c r="F98" s="239"/>
      <c r="G98" s="240"/>
      <c r="H98" s="239"/>
      <c r="I98" s="239"/>
      <c r="J98" s="239"/>
      <c r="K98" s="239"/>
      <c r="L98" s="239"/>
      <c r="M98" s="239"/>
      <c r="N98" s="239"/>
      <c r="O98" s="239"/>
      <c r="P98" s="239"/>
      <c r="Q98" s="239"/>
      <c r="R98" s="239"/>
      <c r="S98" s="239"/>
      <c r="T98" s="239"/>
      <c r="U98" s="239"/>
      <c r="V98" s="239"/>
      <c r="W98" s="239"/>
      <c r="X98" s="239"/>
      <c r="Y98" s="239"/>
      <c r="Z98" s="239"/>
      <c r="AA98" s="239"/>
      <c r="AB98" s="239"/>
      <c r="AC98" s="239"/>
      <c r="AD98" s="239"/>
      <c r="AE98" s="239"/>
    </row>
    <row r="99" spans="1:31" ht="15.75" customHeight="1" x14ac:dyDescent="0.25">
      <c r="A99" s="241"/>
      <c r="B99" s="239"/>
      <c r="C99" s="239"/>
      <c r="D99" s="239"/>
      <c r="E99" s="239"/>
      <c r="F99" s="239"/>
      <c r="G99" s="240"/>
      <c r="H99" s="239"/>
      <c r="I99" s="239"/>
      <c r="J99" s="239"/>
      <c r="K99" s="239"/>
      <c r="L99" s="239"/>
      <c r="M99" s="239"/>
      <c r="N99" s="239"/>
      <c r="O99" s="239"/>
      <c r="P99" s="239"/>
      <c r="Q99" s="239"/>
      <c r="R99" s="239"/>
      <c r="S99" s="239"/>
      <c r="T99" s="239"/>
      <c r="U99" s="239"/>
      <c r="V99" s="239"/>
      <c r="W99" s="239"/>
      <c r="X99" s="239"/>
      <c r="Y99" s="239"/>
      <c r="Z99" s="239"/>
      <c r="AA99" s="239"/>
      <c r="AB99" s="239"/>
      <c r="AC99" s="239"/>
      <c r="AD99" s="239"/>
      <c r="AE99" s="239"/>
    </row>
    <row r="100" spans="1:31" ht="15.75" customHeight="1" x14ac:dyDescent="0.25">
      <c r="A100" s="241"/>
      <c r="B100" s="239"/>
      <c r="C100" s="239"/>
      <c r="D100" s="239"/>
      <c r="E100" s="239"/>
      <c r="F100" s="239"/>
      <c r="G100" s="240"/>
      <c r="H100" s="239"/>
      <c r="I100" s="239"/>
      <c r="J100" s="239"/>
      <c r="K100" s="239"/>
      <c r="L100" s="239"/>
      <c r="M100" s="239"/>
      <c r="N100" s="239"/>
      <c r="O100" s="239"/>
      <c r="P100" s="239"/>
      <c r="Q100" s="239"/>
      <c r="R100" s="239"/>
      <c r="S100" s="239"/>
      <c r="T100" s="239"/>
      <c r="U100" s="239"/>
      <c r="V100" s="239"/>
      <c r="W100" s="239"/>
      <c r="X100" s="239"/>
      <c r="Y100" s="239"/>
      <c r="Z100" s="239"/>
      <c r="AA100" s="239"/>
      <c r="AB100" s="239"/>
      <c r="AC100" s="239"/>
      <c r="AD100" s="239"/>
      <c r="AE100" s="239"/>
    </row>
    <row r="101" spans="1:31" ht="15.75" customHeight="1" x14ac:dyDescent="0.25">
      <c r="A101" s="241"/>
      <c r="B101" s="239"/>
      <c r="C101" s="239"/>
      <c r="D101" s="239"/>
      <c r="E101" s="239"/>
      <c r="F101" s="239"/>
      <c r="G101" s="240"/>
      <c r="H101" s="239"/>
      <c r="I101" s="239"/>
      <c r="J101" s="239"/>
      <c r="K101" s="239"/>
      <c r="L101" s="239"/>
      <c r="M101" s="239"/>
      <c r="N101" s="239"/>
      <c r="O101" s="239"/>
      <c r="P101" s="239"/>
      <c r="Q101" s="239"/>
      <c r="R101" s="239"/>
      <c r="S101" s="239"/>
      <c r="T101" s="239"/>
      <c r="U101" s="239"/>
      <c r="V101" s="239"/>
      <c r="W101" s="239"/>
      <c r="X101" s="239"/>
      <c r="Y101" s="239"/>
      <c r="Z101" s="239"/>
      <c r="AA101" s="239"/>
      <c r="AB101" s="239"/>
      <c r="AC101" s="239"/>
      <c r="AD101" s="239"/>
      <c r="AE101" s="239"/>
    </row>
    <row r="102" spans="1:31" ht="15.75" customHeight="1" x14ac:dyDescent="0.25">
      <c r="A102" s="241"/>
      <c r="B102" s="239"/>
      <c r="C102" s="239"/>
      <c r="D102" s="239"/>
      <c r="E102" s="239"/>
      <c r="F102" s="239"/>
      <c r="G102" s="240"/>
      <c r="H102" s="239"/>
      <c r="I102" s="239"/>
      <c r="J102" s="239"/>
      <c r="K102" s="239"/>
      <c r="L102" s="239"/>
      <c r="M102" s="239"/>
      <c r="N102" s="239"/>
      <c r="O102" s="239"/>
      <c r="P102" s="239"/>
      <c r="Q102" s="239"/>
      <c r="R102" s="239"/>
      <c r="S102" s="239"/>
      <c r="T102" s="239"/>
      <c r="U102" s="239"/>
      <c r="V102" s="239"/>
      <c r="W102" s="239"/>
      <c r="X102" s="239"/>
      <c r="Y102" s="239"/>
      <c r="Z102" s="239"/>
      <c r="AA102" s="239"/>
      <c r="AB102" s="239"/>
      <c r="AC102" s="239"/>
      <c r="AD102" s="239"/>
      <c r="AE102" s="239"/>
    </row>
    <row r="103" spans="1:31" ht="15.75" customHeight="1" x14ac:dyDescent="0.25">
      <c r="A103" s="241"/>
      <c r="B103" s="239"/>
      <c r="C103" s="239"/>
      <c r="D103" s="239"/>
      <c r="E103" s="239"/>
      <c r="F103" s="239"/>
      <c r="G103" s="240"/>
      <c r="H103" s="239"/>
      <c r="I103" s="239"/>
      <c r="J103" s="239"/>
      <c r="K103" s="239"/>
      <c r="L103" s="239"/>
      <c r="M103" s="239"/>
      <c r="N103" s="239"/>
      <c r="O103" s="239"/>
      <c r="P103" s="239"/>
      <c r="Q103" s="239"/>
      <c r="R103" s="239"/>
      <c r="S103" s="239"/>
      <c r="T103" s="239"/>
      <c r="U103" s="239"/>
      <c r="V103" s="239"/>
      <c r="W103" s="239"/>
      <c r="X103" s="239"/>
      <c r="Y103" s="239"/>
      <c r="Z103" s="239"/>
      <c r="AA103" s="239"/>
      <c r="AB103" s="239"/>
      <c r="AC103" s="239"/>
      <c r="AD103" s="239"/>
      <c r="AE103" s="239"/>
    </row>
    <row r="104" spans="1:31" ht="15.75" customHeight="1" x14ac:dyDescent="0.25">
      <c r="A104" s="241"/>
      <c r="B104" s="239"/>
      <c r="C104" s="239"/>
      <c r="D104" s="239"/>
      <c r="E104" s="239"/>
      <c r="F104" s="239"/>
      <c r="G104" s="240"/>
      <c r="H104" s="239"/>
      <c r="I104" s="239"/>
      <c r="J104" s="239"/>
      <c r="K104" s="239"/>
      <c r="L104" s="239"/>
      <c r="M104" s="239"/>
      <c r="N104" s="239"/>
      <c r="O104" s="239"/>
      <c r="P104" s="239"/>
      <c r="Q104" s="239"/>
      <c r="R104" s="239"/>
      <c r="S104" s="239"/>
      <c r="T104" s="239"/>
      <c r="U104" s="239"/>
      <c r="V104" s="239"/>
      <c r="W104" s="239"/>
      <c r="X104" s="239"/>
      <c r="Y104" s="239"/>
      <c r="Z104" s="239"/>
      <c r="AA104" s="239"/>
      <c r="AB104" s="239"/>
      <c r="AC104" s="239"/>
      <c r="AD104" s="239"/>
      <c r="AE104" s="239"/>
    </row>
    <row r="105" spans="1:31" ht="15.75" customHeight="1" x14ac:dyDescent="0.25">
      <c r="A105" s="241"/>
      <c r="B105" s="239"/>
      <c r="C105" s="239"/>
      <c r="D105" s="239"/>
      <c r="E105" s="239"/>
      <c r="F105" s="239"/>
      <c r="G105" s="240"/>
      <c r="H105" s="239"/>
      <c r="I105" s="239"/>
      <c r="J105" s="239"/>
      <c r="K105" s="239"/>
      <c r="L105" s="239"/>
      <c r="M105" s="239"/>
      <c r="N105" s="239"/>
      <c r="O105" s="239"/>
      <c r="P105" s="239"/>
      <c r="Q105" s="239"/>
      <c r="R105" s="239"/>
      <c r="S105" s="239"/>
      <c r="T105" s="239"/>
      <c r="U105" s="239"/>
      <c r="V105" s="239"/>
      <c r="W105" s="239"/>
      <c r="X105" s="239"/>
      <c r="Y105" s="239"/>
      <c r="Z105" s="239"/>
      <c r="AA105" s="239"/>
      <c r="AB105" s="239"/>
      <c r="AC105" s="239"/>
      <c r="AD105" s="239"/>
      <c r="AE105" s="239"/>
    </row>
    <row r="106" spans="1:31" ht="15.75" customHeight="1" x14ac:dyDescent="0.25">
      <c r="A106" s="241"/>
      <c r="B106" s="239"/>
      <c r="C106" s="239"/>
      <c r="D106" s="239"/>
      <c r="E106" s="239"/>
      <c r="F106" s="239"/>
      <c r="G106" s="240"/>
      <c r="H106" s="239"/>
      <c r="I106" s="239"/>
      <c r="J106" s="239"/>
      <c r="K106" s="239"/>
      <c r="L106" s="239"/>
      <c r="M106" s="239"/>
      <c r="N106" s="239"/>
      <c r="O106" s="239"/>
      <c r="P106" s="239"/>
      <c r="Q106" s="239"/>
      <c r="R106" s="239"/>
      <c r="S106" s="239"/>
      <c r="T106" s="239"/>
      <c r="U106" s="239"/>
      <c r="V106" s="239"/>
      <c r="W106" s="239"/>
      <c r="X106" s="239"/>
      <c r="Y106" s="239"/>
      <c r="Z106" s="239"/>
      <c r="AA106" s="239"/>
      <c r="AB106" s="239"/>
      <c r="AC106" s="239"/>
      <c r="AD106" s="239"/>
      <c r="AE106" s="239"/>
    </row>
    <row r="107" spans="1:31" ht="15.75" customHeight="1" x14ac:dyDescent="0.25">
      <c r="A107" s="241"/>
      <c r="B107" s="239"/>
      <c r="C107" s="239"/>
      <c r="D107" s="239"/>
      <c r="E107" s="239"/>
      <c r="F107" s="239"/>
      <c r="G107" s="240"/>
      <c r="H107" s="239"/>
      <c r="I107" s="239"/>
      <c r="J107" s="239"/>
      <c r="K107" s="239"/>
      <c r="L107" s="239"/>
      <c r="M107" s="239"/>
      <c r="N107" s="239"/>
      <c r="O107" s="239"/>
      <c r="P107" s="239"/>
      <c r="Q107" s="239"/>
      <c r="R107" s="239"/>
      <c r="S107" s="239"/>
      <c r="T107" s="239"/>
      <c r="U107" s="239"/>
      <c r="V107" s="239"/>
      <c r="W107" s="239"/>
      <c r="X107" s="239"/>
      <c r="Y107" s="239"/>
      <c r="Z107" s="239"/>
      <c r="AA107" s="239"/>
      <c r="AB107" s="239"/>
      <c r="AC107" s="239"/>
      <c r="AD107" s="239"/>
      <c r="AE107" s="239"/>
    </row>
    <row r="108" spans="1:31" ht="15.75" customHeight="1" x14ac:dyDescent="0.25">
      <c r="A108" s="241"/>
      <c r="B108" s="239"/>
      <c r="C108" s="239"/>
      <c r="D108" s="239"/>
      <c r="E108" s="239"/>
      <c r="F108" s="239"/>
      <c r="G108" s="240"/>
      <c r="H108" s="239"/>
      <c r="I108" s="239"/>
      <c r="J108" s="239"/>
      <c r="K108" s="239"/>
      <c r="L108" s="239"/>
      <c r="M108" s="239"/>
      <c r="N108" s="239"/>
      <c r="O108" s="239"/>
      <c r="P108" s="239"/>
      <c r="Q108" s="239"/>
      <c r="R108" s="239"/>
      <c r="S108" s="239"/>
      <c r="T108" s="239"/>
      <c r="U108" s="239"/>
      <c r="V108" s="239"/>
      <c r="W108" s="239"/>
      <c r="X108" s="239"/>
      <c r="Y108" s="239"/>
      <c r="Z108" s="239"/>
      <c r="AA108" s="239"/>
      <c r="AB108" s="239"/>
      <c r="AC108" s="239"/>
      <c r="AD108" s="239"/>
      <c r="AE108" s="239"/>
    </row>
    <row r="109" spans="1:31" ht="15.75" customHeight="1" x14ac:dyDescent="0.25">
      <c r="A109" s="241"/>
      <c r="B109" s="239"/>
      <c r="C109" s="239"/>
      <c r="D109" s="239"/>
      <c r="E109" s="239"/>
      <c r="F109" s="239"/>
      <c r="G109" s="240"/>
      <c r="H109" s="239"/>
      <c r="I109" s="239"/>
      <c r="J109" s="239"/>
      <c r="K109" s="239"/>
      <c r="L109" s="239"/>
      <c r="M109" s="239"/>
      <c r="N109" s="239"/>
      <c r="O109" s="239"/>
      <c r="P109" s="239"/>
      <c r="Q109" s="239"/>
      <c r="R109" s="239"/>
      <c r="S109" s="239"/>
      <c r="T109" s="239"/>
      <c r="U109" s="239"/>
      <c r="V109" s="239"/>
      <c r="W109" s="239"/>
      <c r="X109" s="239"/>
      <c r="Y109" s="239"/>
      <c r="Z109" s="239"/>
      <c r="AA109" s="239"/>
      <c r="AB109" s="239"/>
      <c r="AC109" s="239"/>
      <c r="AD109" s="239"/>
      <c r="AE109" s="239"/>
    </row>
    <row r="110" spans="1:31" ht="15.75" customHeight="1" x14ac:dyDescent="0.25">
      <c r="A110" s="241"/>
      <c r="B110" s="239"/>
      <c r="C110" s="239"/>
      <c r="D110" s="239"/>
      <c r="E110" s="239"/>
      <c r="F110" s="239"/>
      <c r="G110" s="240"/>
      <c r="H110" s="239"/>
      <c r="I110" s="239"/>
      <c r="J110" s="239"/>
      <c r="K110" s="239"/>
      <c r="L110" s="239"/>
      <c r="M110" s="239"/>
      <c r="N110" s="239"/>
      <c r="O110" s="239"/>
      <c r="P110" s="239"/>
      <c r="Q110" s="239"/>
      <c r="R110" s="239"/>
      <c r="S110" s="239"/>
      <c r="T110" s="239"/>
      <c r="U110" s="239"/>
      <c r="V110" s="239"/>
      <c r="W110" s="239"/>
      <c r="X110" s="239"/>
      <c r="Y110" s="239"/>
      <c r="Z110" s="239"/>
      <c r="AA110" s="239"/>
      <c r="AB110" s="239"/>
      <c r="AC110" s="239"/>
      <c r="AD110" s="239"/>
      <c r="AE110" s="239"/>
    </row>
    <row r="111" spans="1:31" ht="15.75" customHeight="1" x14ac:dyDescent="0.25">
      <c r="A111" s="241"/>
      <c r="B111" s="239"/>
      <c r="C111" s="239"/>
      <c r="D111" s="239"/>
      <c r="E111" s="239"/>
      <c r="F111" s="239"/>
      <c r="G111" s="240"/>
      <c r="H111" s="239"/>
      <c r="I111" s="239"/>
      <c r="J111" s="239"/>
      <c r="K111" s="239"/>
      <c r="L111" s="239"/>
      <c r="M111" s="239"/>
      <c r="N111" s="239"/>
      <c r="O111" s="239"/>
      <c r="P111" s="239"/>
      <c r="Q111" s="239"/>
      <c r="R111" s="239"/>
      <c r="S111" s="239"/>
      <c r="T111" s="239"/>
      <c r="U111" s="239"/>
      <c r="V111" s="239"/>
      <c r="W111" s="239"/>
      <c r="X111" s="239"/>
      <c r="Y111" s="239"/>
      <c r="Z111" s="239"/>
      <c r="AA111" s="239"/>
      <c r="AB111" s="239"/>
      <c r="AC111" s="239"/>
      <c r="AD111" s="239"/>
      <c r="AE111" s="239"/>
    </row>
    <row r="112" spans="1:31" ht="15.75" customHeight="1" x14ac:dyDescent="0.25">
      <c r="A112" s="241"/>
      <c r="B112" s="239"/>
      <c r="C112" s="239"/>
      <c r="D112" s="239"/>
      <c r="E112" s="239"/>
      <c r="F112" s="239"/>
      <c r="G112" s="240"/>
      <c r="H112" s="239"/>
      <c r="I112" s="239"/>
      <c r="J112" s="239"/>
      <c r="K112" s="239"/>
      <c r="L112" s="239"/>
      <c r="M112" s="239"/>
      <c r="N112" s="239"/>
      <c r="O112" s="239"/>
      <c r="P112" s="239"/>
      <c r="Q112" s="239"/>
      <c r="R112" s="239"/>
      <c r="S112" s="239"/>
      <c r="T112" s="239"/>
      <c r="U112" s="239"/>
      <c r="V112" s="239"/>
      <c r="W112" s="239"/>
      <c r="X112" s="239"/>
      <c r="Y112" s="239"/>
      <c r="Z112" s="239"/>
      <c r="AA112" s="239"/>
      <c r="AB112" s="239"/>
      <c r="AC112" s="239"/>
      <c r="AD112" s="239"/>
      <c r="AE112" s="239"/>
    </row>
    <row r="113" spans="1:31" ht="15.75" customHeight="1" x14ac:dyDescent="0.25">
      <c r="A113" s="241"/>
      <c r="B113" s="239"/>
      <c r="C113" s="239"/>
      <c r="D113" s="239"/>
      <c r="E113" s="239"/>
      <c r="F113" s="239"/>
      <c r="G113" s="240"/>
      <c r="H113" s="239"/>
      <c r="I113" s="239"/>
      <c r="J113" s="239"/>
      <c r="K113" s="239"/>
      <c r="L113" s="239"/>
      <c r="M113" s="239"/>
      <c r="N113" s="239"/>
      <c r="O113" s="239"/>
      <c r="P113" s="239"/>
      <c r="Q113" s="239"/>
      <c r="R113" s="239"/>
      <c r="S113" s="239"/>
      <c r="T113" s="239"/>
      <c r="U113" s="239"/>
      <c r="V113" s="239"/>
      <c r="W113" s="239"/>
      <c r="X113" s="239"/>
      <c r="Y113" s="239"/>
      <c r="Z113" s="239"/>
      <c r="AA113" s="239"/>
      <c r="AB113" s="239"/>
      <c r="AC113" s="239"/>
      <c r="AD113" s="239"/>
      <c r="AE113" s="239"/>
    </row>
    <row r="114" spans="1:31" ht="15.75" customHeight="1" x14ac:dyDescent="0.25">
      <c r="A114" s="241"/>
      <c r="B114" s="239"/>
      <c r="C114" s="239"/>
      <c r="D114" s="239"/>
      <c r="E114" s="239"/>
      <c r="F114" s="239"/>
      <c r="G114" s="240"/>
      <c r="H114" s="239"/>
      <c r="I114" s="239"/>
      <c r="J114" s="239"/>
      <c r="K114" s="239"/>
      <c r="L114" s="239"/>
      <c r="M114" s="239"/>
      <c r="N114" s="239"/>
      <c r="O114" s="239"/>
      <c r="P114" s="239"/>
      <c r="Q114" s="239"/>
      <c r="R114" s="239"/>
      <c r="S114" s="239"/>
      <c r="T114" s="239"/>
      <c r="U114" s="239"/>
      <c r="V114" s="239"/>
      <c r="W114" s="239"/>
      <c r="X114" s="239"/>
      <c r="Y114" s="239"/>
      <c r="Z114" s="239"/>
      <c r="AA114" s="239"/>
      <c r="AB114" s="239"/>
      <c r="AC114" s="239"/>
      <c r="AD114" s="239"/>
      <c r="AE114" s="239"/>
    </row>
    <row r="115" spans="1:31" ht="15.75" customHeight="1" x14ac:dyDescent="0.25">
      <c r="A115" s="241"/>
      <c r="B115" s="239"/>
      <c r="C115" s="239"/>
      <c r="D115" s="239"/>
      <c r="E115" s="239"/>
      <c r="F115" s="239"/>
      <c r="G115" s="240"/>
      <c r="H115" s="239"/>
      <c r="I115" s="239"/>
      <c r="J115" s="239"/>
      <c r="K115" s="239"/>
      <c r="L115" s="239"/>
      <c r="M115" s="239"/>
      <c r="N115" s="239"/>
      <c r="O115" s="239"/>
      <c r="P115" s="239"/>
      <c r="Q115" s="239"/>
      <c r="R115" s="239"/>
      <c r="S115" s="239"/>
      <c r="T115" s="239"/>
      <c r="U115" s="239"/>
      <c r="V115" s="239"/>
      <c r="W115" s="239"/>
      <c r="X115" s="239"/>
      <c r="Y115" s="239"/>
      <c r="Z115" s="239"/>
      <c r="AA115" s="239"/>
      <c r="AB115" s="239"/>
      <c r="AC115" s="239"/>
      <c r="AD115" s="239"/>
      <c r="AE115" s="239"/>
    </row>
    <row r="116" spans="1:31" ht="15.75" customHeight="1" x14ac:dyDescent="0.25">
      <c r="A116" s="241"/>
      <c r="B116" s="239"/>
      <c r="C116" s="239"/>
      <c r="D116" s="239"/>
      <c r="E116" s="239"/>
      <c r="F116" s="239"/>
      <c r="G116" s="240"/>
      <c r="H116" s="239"/>
      <c r="I116" s="239"/>
      <c r="J116" s="239"/>
      <c r="K116" s="239"/>
      <c r="L116" s="239"/>
      <c r="M116" s="239"/>
      <c r="N116" s="239"/>
      <c r="O116" s="239"/>
      <c r="P116" s="239"/>
      <c r="Q116" s="239"/>
      <c r="R116" s="239"/>
      <c r="S116" s="239"/>
      <c r="T116" s="239"/>
      <c r="U116" s="239"/>
      <c r="V116" s="239"/>
      <c r="W116" s="239"/>
      <c r="X116" s="239"/>
      <c r="Y116" s="239"/>
      <c r="Z116" s="239"/>
      <c r="AA116" s="239"/>
      <c r="AB116" s="239"/>
      <c r="AC116" s="239"/>
      <c r="AD116" s="239"/>
      <c r="AE116" s="239"/>
    </row>
    <row r="117" spans="1:31" ht="15.75" customHeight="1" x14ac:dyDescent="0.25">
      <c r="A117" s="241"/>
      <c r="B117" s="239"/>
      <c r="C117" s="239"/>
      <c r="D117" s="239"/>
      <c r="E117" s="239"/>
      <c r="F117" s="239"/>
      <c r="G117" s="240"/>
      <c r="H117" s="239"/>
      <c r="I117" s="239"/>
      <c r="J117" s="239"/>
      <c r="K117" s="239"/>
      <c r="L117" s="239"/>
      <c r="M117" s="239"/>
      <c r="N117" s="239"/>
      <c r="O117" s="239"/>
      <c r="P117" s="239"/>
      <c r="Q117" s="239"/>
      <c r="R117" s="239"/>
      <c r="S117" s="239"/>
      <c r="T117" s="239"/>
      <c r="U117" s="239"/>
      <c r="V117" s="239"/>
      <c r="W117" s="239"/>
      <c r="X117" s="239"/>
      <c r="Y117" s="239"/>
      <c r="Z117" s="239"/>
      <c r="AA117" s="239"/>
      <c r="AB117" s="239"/>
      <c r="AC117" s="239"/>
      <c r="AD117" s="239"/>
      <c r="AE117" s="239"/>
    </row>
    <row r="118" spans="1:31" ht="15.75" customHeight="1" x14ac:dyDescent="0.25">
      <c r="A118" s="241"/>
      <c r="B118" s="239"/>
      <c r="C118" s="239"/>
      <c r="D118" s="239"/>
      <c r="E118" s="239"/>
      <c r="F118" s="239"/>
      <c r="G118" s="240"/>
      <c r="H118" s="239"/>
      <c r="I118" s="239"/>
      <c r="J118" s="239"/>
      <c r="K118" s="239"/>
      <c r="L118" s="239"/>
      <c r="M118" s="239"/>
      <c r="N118" s="239"/>
      <c r="O118" s="239"/>
      <c r="P118" s="239"/>
      <c r="Q118" s="239"/>
      <c r="R118" s="239"/>
      <c r="S118" s="239"/>
      <c r="T118" s="239"/>
      <c r="U118" s="239"/>
      <c r="V118" s="239"/>
      <c r="W118" s="239"/>
      <c r="X118" s="239"/>
      <c r="Y118" s="239"/>
      <c r="Z118" s="239"/>
      <c r="AA118" s="239"/>
      <c r="AB118" s="239"/>
      <c r="AC118" s="239"/>
      <c r="AD118" s="239"/>
      <c r="AE118" s="239"/>
    </row>
    <row r="119" spans="1:31" ht="15.75" customHeight="1" x14ac:dyDescent="0.25">
      <c r="A119" s="241"/>
      <c r="B119" s="239"/>
      <c r="C119" s="239"/>
      <c r="D119" s="239"/>
      <c r="E119" s="239"/>
      <c r="F119" s="239"/>
      <c r="G119" s="240"/>
      <c r="H119" s="239"/>
      <c r="I119" s="239"/>
      <c r="J119" s="239"/>
      <c r="K119" s="239"/>
      <c r="L119" s="239"/>
      <c r="M119" s="239"/>
      <c r="N119" s="239"/>
      <c r="O119" s="239"/>
      <c r="P119" s="239"/>
      <c r="Q119" s="239"/>
      <c r="R119" s="239"/>
      <c r="S119" s="239"/>
      <c r="T119" s="239"/>
      <c r="U119" s="239"/>
      <c r="V119" s="239"/>
      <c r="W119" s="239"/>
      <c r="X119" s="239"/>
      <c r="Y119" s="239"/>
      <c r="Z119" s="239"/>
      <c r="AA119" s="239"/>
      <c r="AB119" s="239"/>
      <c r="AC119" s="239"/>
      <c r="AD119" s="239"/>
      <c r="AE119" s="239"/>
    </row>
    <row r="120" spans="1:31" ht="15.75" customHeight="1" x14ac:dyDescent="0.25">
      <c r="A120" s="241"/>
      <c r="B120" s="239"/>
      <c r="C120" s="239"/>
      <c r="D120" s="239"/>
      <c r="E120" s="239"/>
      <c r="F120" s="239"/>
      <c r="G120" s="240"/>
      <c r="H120" s="239"/>
      <c r="I120" s="239"/>
      <c r="J120" s="239"/>
      <c r="K120" s="239"/>
      <c r="L120" s="239"/>
      <c r="M120" s="239"/>
      <c r="N120" s="239"/>
      <c r="O120" s="239"/>
      <c r="P120" s="239"/>
      <c r="Q120" s="239"/>
      <c r="R120" s="239"/>
      <c r="S120" s="239"/>
      <c r="T120" s="239"/>
      <c r="U120" s="239"/>
      <c r="V120" s="239"/>
      <c r="W120" s="239"/>
      <c r="X120" s="239"/>
      <c r="Y120" s="239"/>
      <c r="Z120" s="239"/>
      <c r="AA120" s="239"/>
      <c r="AB120" s="239"/>
      <c r="AC120" s="239"/>
      <c r="AD120" s="239"/>
      <c r="AE120" s="239"/>
    </row>
    <row r="121" spans="1:31" ht="15.75" customHeight="1" x14ac:dyDescent="0.25">
      <c r="A121" s="241"/>
      <c r="B121" s="239"/>
      <c r="C121" s="239"/>
      <c r="D121" s="239"/>
      <c r="E121" s="239"/>
      <c r="F121" s="239"/>
      <c r="G121" s="240"/>
      <c r="H121" s="239"/>
      <c r="I121" s="239"/>
      <c r="J121" s="239"/>
      <c r="K121" s="239"/>
      <c r="L121" s="239"/>
      <c r="M121" s="239"/>
      <c r="N121" s="239"/>
      <c r="O121" s="239"/>
      <c r="P121" s="239"/>
      <c r="Q121" s="239"/>
      <c r="R121" s="239"/>
      <c r="S121" s="239"/>
      <c r="T121" s="239"/>
      <c r="U121" s="239"/>
      <c r="V121" s="239"/>
      <c r="W121" s="239"/>
      <c r="X121" s="239"/>
      <c r="Y121" s="239"/>
      <c r="Z121" s="239"/>
      <c r="AA121" s="239"/>
      <c r="AB121" s="239"/>
      <c r="AC121" s="239"/>
      <c r="AD121" s="239"/>
      <c r="AE121" s="239"/>
    </row>
    <row r="122" spans="1:31" ht="15.75" customHeight="1" x14ac:dyDescent="0.25">
      <c r="A122" s="241"/>
      <c r="B122" s="239"/>
      <c r="C122" s="239"/>
      <c r="D122" s="239"/>
      <c r="E122" s="239"/>
      <c r="F122" s="239"/>
      <c r="G122" s="240"/>
      <c r="H122" s="239"/>
      <c r="I122" s="239"/>
      <c r="J122" s="239"/>
      <c r="K122" s="239"/>
      <c r="L122" s="239"/>
      <c r="M122" s="239"/>
      <c r="N122" s="239"/>
      <c r="O122" s="239"/>
      <c r="P122" s="239"/>
      <c r="Q122" s="239"/>
      <c r="R122" s="239"/>
      <c r="S122" s="239"/>
      <c r="T122" s="239"/>
      <c r="U122" s="239"/>
      <c r="V122" s="239"/>
      <c r="W122" s="239"/>
      <c r="X122" s="239"/>
      <c r="Y122" s="239"/>
      <c r="Z122" s="239"/>
      <c r="AA122" s="239"/>
      <c r="AB122" s="239"/>
      <c r="AC122" s="239"/>
      <c r="AD122" s="239"/>
      <c r="AE122" s="239"/>
    </row>
    <row r="123" spans="1:31" ht="15.75" customHeight="1" x14ac:dyDescent="0.25">
      <c r="A123" s="241"/>
      <c r="B123" s="239"/>
      <c r="C123" s="239"/>
      <c r="D123" s="239"/>
      <c r="E123" s="239"/>
      <c r="F123" s="239"/>
      <c r="G123" s="240"/>
      <c r="H123" s="239"/>
      <c r="I123" s="239"/>
      <c r="J123" s="239"/>
      <c r="K123" s="239"/>
      <c r="L123" s="239"/>
      <c r="M123" s="239"/>
      <c r="N123" s="239"/>
      <c r="O123" s="239"/>
      <c r="P123" s="239"/>
      <c r="Q123" s="239"/>
      <c r="R123" s="239"/>
      <c r="S123" s="239"/>
      <c r="T123" s="239"/>
      <c r="U123" s="239"/>
      <c r="V123" s="239"/>
      <c r="W123" s="239"/>
      <c r="X123" s="239"/>
      <c r="Y123" s="239"/>
      <c r="Z123" s="239"/>
      <c r="AA123" s="239"/>
      <c r="AB123" s="239"/>
      <c r="AC123" s="239"/>
      <c r="AD123" s="239"/>
      <c r="AE123" s="239"/>
    </row>
    <row r="124" spans="1:31" ht="15.75" customHeight="1" x14ac:dyDescent="0.25">
      <c r="A124" s="241"/>
      <c r="B124" s="239"/>
      <c r="C124" s="239"/>
      <c r="D124" s="239"/>
      <c r="E124" s="239"/>
      <c r="F124" s="239"/>
      <c r="G124" s="240"/>
      <c r="H124" s="239"/>
      <c r="I124" s="239"/>
      <c r="J124" s="239"/>
      <c r="K124" s="239"/>
      <c r="L124" s="239"/>
      <c r="M124" s="239"/>
      <c r="N124" s="239"/>
      <c r="O124" s="239"/>
      <c r="P124" s="239"/>
      <c r="Q124" s="239"/>
      <c r="R124" s="239"/>
      <c r="S124" s="239"/>
      <c r="T124" s="239"/>
      <c r="U124" s="239"/>
      <c r="V124" s="239"/>
      <c r="W124" s="239"/>
      <c r="X124" s="239"/>
      <c r="Y124" s="239"/>
      <c r="Z124" s="239"/>
      <c r="AA124" s="239"/>
      <c r="AB124" s="239"/>
      <c r="AC124" s="239"/>
      <c r="AD124" s="239"/>
      <c r="AE124" s="239"/>
    </row>
    <row r="125" spans="1:31" ht="15.75" customHeight="1" x14ac:dyDescent="0.25">
      <c r="A125" s="241"/>
      <c r="B125" s="239"/>
      <c r="C125" s="239"/>
      <c r="D125" s="239"/>
      <c r="E125" s="239"/>
      <c r="F125" s="239"/>
      <c r="G125" s="240"/>
      <c r="H125" s="239"/>
      <c r="I125" s="239"/>
      <c r="J125" s="239"/>
      <c r="K125" s="239"/>
      <c r="L125" s="239"/>
      <c r="M125" s="239"/>
      <c r="N125" s="239"/>
      <c r="O125" s="239"/>
      <c r="P125" s="239"/>
      <c r="Q125" s="239"/>
      <c r="R125" s="239"/>
      <c r="S125" s="239"/>
      <c r="T125" s="239"/>
      <c r="U125" s="239"/>
      <c r="V125" s="239"/>
      <c r="W125" s="239"/>
      <c r="X125" s="239"/>
      <c r="Y125" s="239"/>
      <c r="Z125" s="239"/>
      <c r="AA125" s="239"/>
      <c r="AB125" s="239"/>
      <c r="AC125" s="239"/>
      <c r="AD125" s="239"/>
      <c r="AE125" s="239"/>
    </row>
    <row r="126" spans="1:31" ht="15.75" customHeight="1" x14ac:dyDescent="0.25">
      <c r="A126" s="241"/>
      <c r="B126" s="239"/>
      <c r="C126" s="239"/>
      <c r="D126" s="239"/>
      <c r="E126" s="239"/>
      <c r="F126" s="239"/>
      <c r="G126" s="240"/>
      <c r="H126" s="239"/>
      <c r="I126" s="239"/>
      <c r="J126" s="239"/>
      <c r="K126" s="239"/>
      <c r="L126" s="239"/>
      <c r="M126" s="239"/>
      <c r="N126" s="239"/>
      <c r="O126" s="239"/>
      <c r="P126" s="239"/>
      <c r="Q126" s="239"/>
      <c r="R126" s="239"/>
      <c r="S126" s="239"/>
      <c r="T126" s="239"/>
      <c r="U126" s="239"/>
      <c r="V126" s="239"/>
      <c r="W126" s="239"/>
      <c r="X126" s="239"/>
      <c r="Y126" s="239"/>
      <c r="Z126" s="239"/>
      <c r="AA126" s="239"/>
      <c r="AB126" s="239"/>
      <c r="AC126" s="239"/>
      <c r="AD126" s="239"/>
      <c r="AE126" s="239"/>
    </row>
    <row r="127" spans="1:31" ht="15.75" customHeight="1" x14ac:dyDescent="0.25">
      <c r="A127" s="241"/>
      <c r="B127" s="239"/>
      <c r="C127" s="239"/>
      <c r="D127" s="239"/>
      <c r="E127" s="239"/>
      <c r="F127" s="239"/>
      <c r="G127" s="240"/>
      <c r="H127" s="239"/>
      <c r="I127" s="239"/>
      <c r="J127" s="239"/>
      <c r="K127" s="239"/>
      <c r="L127" s="239"/>
      <c r="M127" s="239"/>
      <c r="N127" s="239"/>
      <c r="O127" s="239"/>
      <c r="P127" s="239"/>
      <c r="Q127" s="239"/>
      <c r="R127" s="239"/>
      <c r="S127" s="239"/>
      <c r="T127" s="239"/>
      <c r="U127" s="239"/>
      <c r="V127" s="239"/>
      <c r="W127" s="239"/>
      <c r="X127" s="239"/>
      <c r="Y127" s="239"/>
      <c r="Z127" s="239"/>
      <c r="AA127" s="239"/>
      <c r="AB127" s="239"/>
      <c r="AC127" s="239"/>
      <c r="AD127" s="239"/>
      <c r="AE127" s="239"/>
    </row>
    <row r="128" spans="1:31" ht="15.75" customHeight="1" x14ac:dyDescent="0.25">
      <c r="A128" s="241"/>
      <c r="B128" s="239"/>
      <c r="C128" s="239"/>
      <c r="D128" s="239"/>
      <c r="E128" s="239"/>
      <c r="F128" s="239"/>
      <c r="G128" s="240"/>
      <c r="H128" s="239"/>
      <c r="I128" s="239"/>
      <c r="J128" s="239"/>
      <c r="K128" s="239"/>
      <c r="L128" s="239"/>
      <c r="M128" s="239"/>
      <c r="N128" s="239"/>
      <c r="O128" s="239"/>
      <c r="P128" s="239"/>
      <c r="Q128" s="239"/>
      <c r="R128" s="239"/>
      <c r="S128" s="239"/>
      <c r="T128" s="239"/>
      <c r="U128" s="239"/>
      <c r="V128" s="239"/>
      <c r="W128" s="239"/>
      <c r="X128" s="239"/>
      <c r="Y128" s="239"/>
      <c r="Z128" s="239"/>
      <c r="AA128" s="239"/>
      <c r="AB128" s="239"/>
      <c r="AC128" s="239"/>
      <c r="AD128" s="239"/>
      <c r="AE128" s="239"/>
    </row>
    <row r="129" spans="1:31" ht="15.75" customHeight="1" x14ac:dyDescent="0.25">
      <c r="A129" s="241"/>
      <c r="B129" s="239"/>
      <c r="C129" s="239"/>
      <c r="D129" s="239"/>
      <c r="E129" s="239"/>
      <c r="F129" s="239"/>
      <c r="G129" s="240"/>
      <c r="H129" s="239"/>
      <c r="I129" s="239"/>
      <c r="J129" s="239"/>
      <c r="K129" s="239"/>
      <c r="L129" s="239"/>
      <c r="M129" s="239"/>
      <c r="N129" s="239"/>
      <c r="O129" s="239"/>
      <c r="P129" s="239"/>
      <c r="Q129" s="239"/>
      <c r="R129" s="239"/>
      <c r="S129" s="239"/>
      <c r="T129" s="239"/>
      <c r="U129" s="239"/>
      <c r="V129" s="239"/>
      <c r="W129" s="239"/>
      <c r="X129" s="239"/>
      <c r="Y129" s="239"/>
      <c r="Z129" s="239"/>
      <c r="AA129" s="239"/>
      <c r="AB129" s="239"/>
      <c r="AC129" s="239"/>
      <c r="AD129" s="239"/>
      <c r="AE129" s="239"/>
    </row>
    <row r="130" spans="1:31" ht="15.75" customHeight="1" x14ac:dyDescent="0.25">
      <c r="A130" s="241"/>
      <c r="B130" s="239"/>
      <c r="C130" s="239"/>
      <c r="D130" s="239"/>
      <c r="E130" s="239"/>
      <c r="F130" s="239"/>
      <c r="G130" s="240"/>
      <c r="H130" s="239"/>
      <c r="I130" s="239"/>
      <c r="J130" s="239"/>
      <c r="K130" s="239"/>
      <c r="L130" s="239"/>
      <c r="M130" s="239"/>
      <c r="N130" s="239"/>
      <c r="O130" s="239"/>
      <c r="P130" s="239"/>
      <c r="Q130" s="239"/>
      <c r="R130" s="239"/>
      <c r="S130" s="239"/>
      <c r="T130" s="239"/>
      <c r="U130" s="239"/>
      <c r="V130" s="239"/>
      <c r="W130" s="239"/>
      <c r="X130" s="239"/>
      <c r="Y130" s="239"/>
      <c r="Z130" s="239"/>
      <c r="AA130" s="239"/>
      <c r="AB130" s="239"/>
      <c r="AC130" s="239"/>
      <c r="AD130" s="239"/>
      <c r="AE130" s="239"/>
    </row>
    <row r="131" spans="1:31" ht="15.75" customHeight="1" x14ac:dyDescent="0.25">
      <c r="A131" s="241"/>
      <c r="B131" s="239"/>
      <c r="C131" s="239"/>
      <c r="D131" s="239"/>
      <c r="E131" s="239"/>
      <c r="F131" s="239"/>
      <c r="G131" s="240"/>
      <c r="H131" s="239"/>
      <c r="I131" s="239"/>
      <c r="J131" s="239"/>
      <c r="K131" s="239"/>
      <c r="L131" s="239"/>
      <c r="M131" s="239"/>
      <c r="N131" s="239"/>
      <c r="O131" s="239"/>
      <c r="P131" s="239"/>
      <c r="Q131" s="239"/>
      <c r="R131" s="239"/>
      <c r="S131" s="239"/>
      <c r="T131" s="239"/>
      <c r="U131" s="239"/>
      <c r="V131" s="239"/>
      <c r="W131" s="239"/>
      <c r="X131" s="239"/>
      <c r="Y131" s="239"/>
      <c r="Z131" s="239"/>
      <c r="AA131" s="239"/>
      <c r="AB131" s="239"/>
      <c r="AC131" s="239"/>
      <c r="AD131" s="239"/>
      <c r="AE131" s="239"/>
    </row>
    <row r="132" spans="1:31" ht="15.75" customHeight="1" x14ac:dyDescent="0.25">
      <c r="A132" s="241"/>
      <c r="B132" s="239"/>
      <c r="C132" s="239"/>
      <c r="D132" s="239"/>
      <c r="E132" s="239"/>
      <c r="F132" s="239"/>
      <c r="G132" s="240"/>
      <c r="H132" s="239"/>
      <c r="I132" s="239"/>
      <c r="J132" s="239"/>
      <c r="K132" s="239"/>
      <c r="L132" s="239"/>
      <c r="M132" s="239"/>
      <c r="N132" s="239"/>
      <c r="O132" s="239"/>
      <c r="P132" s="239"/>
      <c r="Q132" s="239"/>
      <c r="R132" s="239"/>
      <c r="S132" s="239"/>
      <c r="T132" s="239"/>
      <c r="U132" s="239"/>
      <c r="V132" s="239"/>
      <c r="W132" s="239"/>
      <c r="X132" s="239"/>
      <c r="Y132" s="239"/>
      <c r="Z132" s="239"/>
      <c r="AA132" s="239"/>
      <c r="AB132" s="239"/>
      <c r="AC132" s="239"/>
      <c r="AD132" s="239"/>
      <c r="AE132" s="239"/>
    </row>
    <row r="133" spans="1:31" ht="15.75" customHeight="1" x14ac:dyDescent="0.25">
      <c r="A133" s="241"/>
      <c r="B133" s="239"/>
      <c r="C133" s="239"/>
      <c r="D133" s="239"/>
      <c r="E133" s="239"/>
      <c r="F133" s="239"/>
      <c r="G133" s="240"/>
      <c r="H133" s="239"/>
      <c r="I133" s="239"/>
      <c r="J133" s="239"/>
      <c r="K133" s="239"/>
      <c r="L133" s="239"/>
      <c r="M133" s="239"/>
      <c r="N133" s="239"/>
      <c r="O133" s="239"/>
      <c r="P133" s="239"/>
      <c r="Q133" s="239"/>
      <c r="R133" s="239"/>
      <c r="S133" s="239"/>
      <c r="T133" s="239"/>
      <c r="U133" s="239"/>
      <c r="V133" s="239"/>
      <c r="W133" s="239"/>
      <c r="X133" s="239"/>
      <c r="Y133" s="239"/>
      <c r="Z133" s="239"/>
      <c r="AA133" s="239"/>
      <c r="AB133" s="239"/>
      <c r="AC133" s="239"/>
      <c r="AD133" s="239"/>
      <c r="AE133" s="239"/>
    </row>
    <row r="134" spans="1:31" ht="15.75" customHeight="1" x14ac:dyDescent="0.25">
      <c r="A134" s="241"/>
      <c r="B134" s="239"/>
      <c r="C134" s="239"/>
      <c r="D134" s="239"/>
      <c r="E134" s="239"/>
      <c r="F134" s="239"/>
      <c r="G134" s="240"/>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row>
    <row r="135" spans="1:31" ht="15.75" customHeight="1" x14ac:dyDescent="0.25">
      <c r="A135" s="241"/>
      <c r="B135" s="239"/>
      <c r="C135" s="239"/>
      <c r="D135" s="239"/>
      <c r="E135" s="239"/>
      <c r="F135" s="239"/>
      <c r="G135" s="240"/>
      <c r="H135" s="239"/>
      <c r="I135" s="239"/>
      <c r="J135" s="239"/>
      <c r="K135" s="239"/>
      <c r="L135" s="239"/>
      <c r="M135" s="239"/>
      <c r="N135" s="239"/>
      <c r="O135" s="239"/>
      <c r="P135" s="239"/>
      <c r="Q135" s="239"/>
      <c r="R135" s="239"/>
      <c r="S135" s="239"/>
      <c r="T135" s="239"/>
      <c r="U135" s="239"/>
      <c r="V135" s="239"/>
      <c r="W135" s="239"/>
      <c r="X135" s="239"/>
      <c r="Y135" s="239"/>
      <c r="Z135" s="239"/>
      <c r="AA135" s="239"/>
      <c r="AB135" s="239"/>
      <c r="AC135" s="239"/>
      <c r="AD135" s="239"/>
      <c r="AE135" s="239"/>
    </row>
    <row r="136" spans="1:31" ht="15.75" customHeight="1" x14ac:dyDescent="0.25">
      <c r="A136" s="241"/>
      <c r="B136" s="239"/>
      <c r="C136" s="239"/>
      <c r="D136" s="239"/>
      <c r="E136" s="239"/>
      <c r="F136" s="239"/>
      <c r="G136" s="240"/>
      <c r="H136" s="239"/>
      <c r="I136" s="239"/>
      <c r="J136" s="239"/>
      <c r="K136" s="239"/>
      <c r="L136" s="239"/>
      <c r="M136" s="239"/>
      <c r="N136" s="239"/>
      <c r="O136" s="239"/>
      <c r="P136" s="239"/>
      <c r="Q136" s="239"/>
      <c r="R136" s="239"/>
      <c r="S136" s="239"/>
      <c r="T136" s="239"/>
      <c r="U136" s="239"/>
      <c r="V136" s="239"/>
      <c r="W136" s="239"/>
      <c r="X136" s="239"/>
      <c r="Y136" s="239"/>
      <c r="Z136" s="239"/>
      <c r="AA136" s="239"/>
      <c r="AB136" s="239"/>
      <c r="AC136" s="239"/>
      <c r="AD136" s="239"/>
      <c r="AE136" s="239"/>
    </row>
    <row r="137" spans="1:31" ht="15.75" customHeight="1" x14ac:dyDescent="0.25">
      <c r="A137" s="241"/>
      <c r="B137" s="239"/>
      <c r="C137" s="239"/>
      <c r="D137" s="239"/>
      <c r="E137" s="239"/>
      <c r="F137" s="239"/>
      <c r="G137" s="240"/>
      <c r="H137" s="239"/>
      <c r="I137" s="239"/>
      <c r="J137" s="239"/>
      <c r="K137" s="239"/>
      <c r="L137" s="239"/>
      <c r="M137" s="239"/>
      <c r="N137" s="239"/>
      <c r="O137" s="239"/>
      <c r="P137" s="239"/>
      <c r="Q137" s="239"/>
      <c r="R137" s="239"/>
      <c r="S137" s="239"/>
      <c r="T137" s="239"/>
      <c r="U137" s="239"/>
      <c r="V137" s="239"/>
      <c r="W137" s="239"/>
      <c r="X137" s="239"/>
      <c r="Y137" s="239"/>
      <c r="Z137" s="239"/>
      <c r="AA137" s="239"/>
      <c r="AB137" s="239"/>
      <c r="AC137" s="239"/>
      <c r="AD137" s="239"/>
      <c r="AE137" s="239"/>
    </row>
    <row r="138" spans="1:31" ht="15.75" customHeight="1" x14ac:dyDescent="0.25">
      <c r="A138" s="241"/>
      <c r="B138" s="239"/>
      <c r="C138" s="239"/>
      <c r="D138" s="239"/>
      <c r="E138" s="239"/>
      <c r="F138" s="239"/>
      <c r="G138" s="240"/>
      <c r="H138" s="239"/>
      <c r="I138" s="239"/>
      <c r="J138" s="239"/>
      <c r="K138" s="239"/>
      <c r="L138" s="239"/>
      <c r="M138" s="239"/>
      <c r="N138" s="239"/>
      <c r="O138" s="239"/>
      <c r="P138" s="239"/>
      <c r="Q138" s="239"/>
      <c r="R138" s="239"/>
      <c r="S138" s="239"/>
      <c r="T138" s="239"/>
      <c r="U138" s="239"/>
      <c r="V138" s="239"/>
      <c r="W138" s="239"/>
      <c r="X138" s="239"/>
      <c r="Y138" s="239"/>
      <c r="Z138" s="239"/>
      <c r="AA138" s="239"/>
      <c r="AB138" s="239"/>
      <c r="AC138" s="239"/>
      <c r="AD138" s="239"/>
      <c r="AE138" s="239"/>
    </row>
    <row r="139" spans="1:31" ht="15.75" customHeight="1" x14ac:dyDescent="0.25">
      <c r="A139" s="241"/>
      <c r="B139" s="239"/>
      <c r="C139" s="239"/>
      <c r="D139" s="239"/>
      <c r="E139" s="239"/>
      <c r="F139" s="239"/>
      <c r="G139" s="240"/>
      <c r="H139" s="239"/>
      <c r="I139" s="239"/>
      <c r="J139" s="239"/>
      <c r="K139" s="239"/>
      <c r="L139" s="239"/>
      <c r="M139" s="239"/>
      <c r="N139" s="239"/>
      <c r="O139" s="239"/>
      <c r="P139" s="239"/>
      <c r="Q139" s="239"/>
      <c r="R139" s="239"/>
      <c r="S139" s="239"/>
      <c r="T139" s="239"/>
      <c r="U139" s="239"/>
      <c r="V139" s="239"/>
      <c r="W139" s="239"/>
      <c r="X139" s="239"/>
      <c r="Y139" s="239"/>
      <c r="Z139" s="239"/>
      <c r="AA139" s="239"/>
      <c r="AB139" s="239"/>
      <c r="AC139" s="239"/>
      <c r="AD139" s="239"/>
      <c r="AE139" s="239"/>
    </row>
    <row r="140" spans="1:31" ht="15.75" customHeight="1" x14ac:dyDescent="0.25">
      <c r="A140" s="241"/>
      <c r="B140" s="239"/>
      <c r="C140" s="239"/>
      <c r="D140" s="239"/>
      <c r="E140" s="239"/>
      <c r="F140" s="239"/>
      <c r="G140" s="240"/>
      <c r="H140" s="239"/>
      <c r="I140" s="239"/>
      <c r="J140" s="239"/>
      <c r="K140" s="239"/>
      <c r="L140" s="239"/>
      <c r="M140" s="239"/>
      <c r="N140" s="239"/>
      <c r="O140" s="239"/>
      <c r="P140" s="239"/>
      <c r="Q140" s="239"/>
      <c r="R140" s="239"/>
      <c r="S140" s="239"/>
      <c r="T140" s="239"/>
      <c r="U140" s="239"/>
      <c r="V140" s="239"/>
      <c r="W140" s="239"/>
      <c r="X140" s="239"/>
      <c r="Y140" s="239"/>
      <c r="Z140" s="239"/>
      <c r="AA140" s="239"/>
      <c r="AB140" s="239"/>
      <c r="AC140" s="239"/>
      <c r="AD140" s="239"/>
      <c r="AE140" s="239"/>
    </row>
    <row r="141" spans="1:31" ht="15.75" customHeight="1" x14ac:dyDescent="0.25">
      <c r="A141" s="241"/>
      <c r="B141" s="239"/>
      <c r="C141" s="239"/>
      <c r="D141" s="239"/>
      <c r="E141" s="239"/>
      <c r="F141" s="239"/>
      <c r="G141" s="240"/>
      <c r="H141" s="239"/>
      <c r="I141" s="239"/>
      <c r="J141" s="239"/>
      <c r="K141" s="239"/>
      <c r="L141" s="239"/>
      <c r="M141" s="239"/>
      <c r="N141" s="239"/>
      <c r="O141" s="239"/>
      <c r="P141" s="239"/>
      <c r="Q141" s="239"/>
      <c r="R141" s="239"/>
      <c r="S141" s="239"/>
      <c r="T141" s="239"/>
      <c r="U141" s="239"/>
      <c r="V141" s="239"/>
      <c r="W141" s="239"/>
      <c r="X141" s="239"/>
      <c r="Y141" s="239"/>
      <c r="Z141" s="239"/>
      <c r="AA141" s="239"/>
      <c r="AB141" s="239"/>
      <c r="AC141" s="239"/>
      <c r="AD141" s="239"/>
      <c r="AE141" s="239"/>
    </row>
    <row r="142" spans="1:31" ht="15.75" customHeight="1" x14ac:dyDescent="0.25">
      <c r="A142" s="241"/>
      <c r="B142" s="239"/>
      <c r="C142" s="239"/>
      <c r="D142" s="239"/>
      <c r="E142" s="239"/>
      <c r="F142" s="239"/>
      <c r="G142" s="240"/>
      <c r="H142" s="239"/>
      <c r="I142" s="239"/>
      <c r="J142" s="239"/>
      <c r="K142" s="239"/>
      <c r="L142" s="239"/>
      <c r="M142" s="239"/>
      <c r="N142" s="239"/>
      <c r="O142" s="239"/>
      <c r="P142" s="239"/>
      <c r="Q142" s="239"/>
      <c r="R142" s="239"/>
      <c r="S142" s="239"/>
      <c r="T142" s="239"/>
      <c r="U142" s="239"/>
      <c r="V142" s="239"/>
      <c r="W142" s="239"/>
      <c r="X142" s="239"/>
      <c r="Y142" s="239"/>
      <c r="Z142" s="239"/>
      <c r="AA142" s="239"/>
      <c r="AB142" s="239"/>
      <c r="AC142" s="239"/>
      <c r="AD142" s="239"/>
      <c r="AE142" s="239"/>
    </row>
    <row r="143" spans="1:31" ht="15.75" customHeight="1" x14ac:dyDescent="0.25">
      <c r="A143" s="241"/>
      <c r="B143" s="239"/>
      <c r="C143" s="239"/>
      <c r="D143" s="239"/>
      <c r="E143" s="239"/>
      <c r="F143" s="239"/>
      <c r="G143" s="240"/>
      <c r="H143" s="239"/>
      <c r="I143" s="239"/>
      <c r="J143" s="239"/>
      <c r="K143" s="239"/>
      <c r="L143" s="239"/>
      <c r="M143" s="239"/>
      <c r="N143" s="239"/>
      <c r="O143" s="239"/>
      <c r="P143" s="239"/>
      <c r="Q143" s="239"/>
      <c r="R143" s="239"/>
      <c r="S143" s="239"/>
      <c r="T143" s="239"/>
      <c r="U143" s="239"/>
      <c r="V143" s="239"/>
      <c r="W143" s="239"/>
      <c r="X143" s="239"/>
      <c r="Y143" s="239"/>
      <c r="Z143" s="239"/>
      <c r="AA143" s="239"/>
      <c r="AB143" s="239"/>
      <c r="AC143" s="239"/>
      <c r="AD143" s="239"/>
      <c r="AE143" s="239"/>
    </row>
    <row r="144" spans="1:31" ht="15.75" customHeight="1" x14ac:dyDescent="0.25">
      <c r="A144" s="241"/>
      <c r="B144" s="239"/>
      <c r="C144" s="239"/>
      <c r="D144" s="239"/>
      <c r="E144" s="239"/>
      <c r="F144" s="239"/>
      <c r="G144" s="240"/>
      <c r="H144" s="239"/>
      <c r="I144" s="239"/>
      <c r="J144" s="239"/>
      <c r="K144" s="239"/>
      <c r="L144" s="239"/>
      <c r="M144" s="239"/>
      <c r="N144" s="239"/>
      <c r="O144" s="239"/>
      <c r="P144" s="239"/>
      <c r="Q144" s="239"/>
      <c r="R144" s="239"/>
      <c r="S144" s="239"/>
      <c r="T144" s="239"/>
      <c r="U144" s="239"/>
      <c r="V144" s="239"/>
      <c r="W144" s="239"/>
      <c r="X144" s="239"/>
      <c r="Y144" s="239"/>
      <c r="Z144" s="239"/>
      <c r="AA144" s="239"/>
      <c r="AB144" s="239"/>
      <c r="AC144" s="239"/>
      <c r="AD144" s="239"/>
      <c r="AE144" s="239"/>
    </row>
    <row r="145" spans="1:31" ht="15.75" customHeight="1" x14ac:dyDescent="0.25">
      <c r="A145" s="241"/>
      <c r="B145" s="239"/>
      <c r="C145" s="239"/>
      <c r="D145" s="239"/>
      <c r="E145" s="239"/>
      <c r="F145" s="239"/>
      <c r="G145" s="240"/>
      <c r="H145" s="239"/>
      <c r="I145" s="239"/>
      <c r="J145" s="239"/>
      <c r="K145" s="239"/>
      <c r="L145" s="239"/>
      <c r="M145" s="239"/>
      <c r="N145" s="239"/>
      <c r="O145" s="239"/>
      <c r="P145" s="239"/>
      <c r="Q145" s="239"/>
      <c r="R145" s="239"/>
      <c r="S145" s="239"/>
      <c r="T145" s="239"/>
      <c r="U145" s="239"/>
      <c r="V145" s="239"/>
      <c r="W145" s="239"/>
      <c r="X145" s="239"/>
      <c r="Y145" s="239"/>
      <c r="Z145" s="239"/>
      <c r="AA145" s="239"/>
      <c r="AB145" s="239"/>
      <c r="AC145" s="239"/>
      <c r="AD145" s="239"/>
      <c r="AE145" s="239"/>
    </row>
    <row r="146" spans="1:31" ht="15.75" customHeight="1" x14ac:dyDescent="0.25">
      <c r="A146" s="241"/>
      <c r="B146" s="239"/>
      <c r="C146" s="239"/>
      <c r="D146" s="239"/>
      <c r="E146" s="239"/>
      <c r="F146" s="239"/>
      <c r="G146" s="240"/>
      <c r="H146" s="239"/>
      <c r="I146" s="239"/>
      <c r="J146" s="239"/>
      <c r="K146" s="239"/>
      <c r="L146" s="239"/>
      <c r="M146" s="239"/>
      <c r="N146" s="239"/>
      <c r="O146" s="239"/>
      <c r="P146" s="239"/>
      <c r="Q146" s="239"/>
      <c r="R146" s="239"/>
      <c r="S146" s="239"/>
      <c r="T146" s="239"/>
      <c r="U146" s="239"/>
      <c r="V146" s="239"/>
      <c r="W146" s="239"/>
      <c r="X146" s="239"/>
      <c r="Y146" s="239"/>
      <c r="Z146" s="239"/>
      <c r="AA146" s="239"/>
      <c r="AB146" s="239"/>
      <c r="AC146" s="239"/>
      <c r="AD146" s="239"/>
      <c r="AE146" s="239"/>
    </row>
    <row r="147" spans="1:31" ht="15.75" customHeight="1" x14ac:dyDescent="0.25">
      <c r="A147" s="241"/>
      <c r="B147" s="239"/>
      <c r="C147" s="239"/>
      <c r="D147" s="239"/>
      <c r="E147" s="239"/>
      <c r="F147" s="239"/>
      <c r="G147" s="240"/>
      <c r="H147" s="239"/>
      <c r="I147" s="239"/>
      <c r="J147" s="239"/>
      <c r="K147" s="239"/>
      <c r="L147" s="239"/>
      <c r="M147" s="239"/>
      <c r="N147" s="239"/>
      <c r="O147" s="239"/>
      <c r="P147" s="239"/>
      <c r="Q147" s="239"/>
      <c r="R147" s="239"/>
      <c r="S147" s="239"/>
      <c r="T147" s="239"/>
      <c r="U147" s="239"/>
      <c r="V147" s="239"/>
      <c r="W147" s="239"/>
      <c r="X147" s="239"/>
      <c r="Y147" s="239"/>
      <c r="Z147" s="239"/>
      <c r="AA147" s="239"/>
      <c r="AB147" s="239"/>
      <c r="AC147" s="239"/>
      <c r="AD147" s="239"/>
      <c r="AE147" s="239"/>
    </row>
    <row r="148" spans="1:31" ht="15.75" customHeight="1" x14ac:dyDescent="0.25">
      <c r="A148" s="241"/>
      <c r="B148" s="239"/>
      <c r="C148" s="239"/>
      <c r="D148" s="239"/>
      <c r="E148" s="239"/>
      <c r="F148" s="239"/>
      <c r="G148" s="240"/>
      <c r="H148" s="239"/>
      <c r="I148" s="239"/>
      <c r="J148" s="239"/>
      <c r="K148" s="239"/>
      <c r="L148" s="239"/>
      <c r="M148" s="239"/>
      <c r="N148" s="239"/>
      <c r="O148" s="239"/>
      <c r="P148" s="239"/>
      <c r="Q148" s="239"/>
      <c r="R148" s="239"/>
      <c r="S148" s="239"/>
      <c r="T148" s="239"/>
      <c r="U148" s="239"/>
      <c r="V148" s="239"/>
      <c r="W148" s="239"/>
      <c r="X148" s="239"/>
      <c r="Y148" s="239"/>
      <c r="Z148" s="239"/>
      <c r="AA148" s="239"/>
      <c r="AB148" s="239"/>
      <c r="AC148" s="239"/>
      <c r="AD148" s="239"/>
      <c r="AE148" s="239"/>
    </row>
    <row r="149" spans="1:31" ht="15.75" customHeight="1" x14ac:dyDescent="0.25">
      <c r="A149" s="241"/>
      <c r="B149" s="239"/>
      <c r="C149" s="239"/>
      <c r="D149" s="239"/>
      <c r="E149" s="239"/>
      <c r="F149" s="239"/>
      <c r="G149" s="240"/>
      <c r="H149" s="239"/>
      <c r="I149" s="239"/>
      <c r="J149" s="239"/>
      <c r="K149" s="239"/>
      <c r="L149" s="239"/>
      <c r="M149" s="239"/>
      <c r="N149" s="239"/>
      <c r="O149" s="239"/>
      <c r="P149" s="239"/>
      <c r="Q149" s="239"/>
      <c r="R149" s="239"/>
      <c r="S149" s="239"/>
      <c r="T149" s="239"/>
      <c r="U149" s="239"/>
      <c r="V149" s="239"/>
      <c r="W149" s="239"/>
      <c r="X149" s="239"/>
      <c r="Y149" s="239"/>
      <c r="Z149" s="239"/>
      <c r="AA149" s="239"/>
      <c r="AB149" s="239"/>
      <c r="AC149" s="239"/>
      <c r="AD149" s="239"/>
      <c r="AE149" s="239"/>
    </row>
    <row r="150" spans="1:31" ht="15.75" customHeight="1" x14ac:dyDescent="0.25">
      <c r="A150" s="241"/>
      <c r="B150" s="239"/>
      <c r="C150" s="239"/>
      <c r="D150" s="239"/>
      <c r="E150" s="239"/>
      <c r="F150" s="239"/>
      <c r="G150" s="240"/>
      <c r="H150" s="239"/>
      <c r="I150" s="239"/>
      <c r="J150" s="239"/>
      <c r="K150" s="239"/>
      <c r="L150" s="239"/>
      <c r="M150" s="239"/>
      <c r="N150" s="239"/>
      <c r="O150" s="239"/>
      <c r="P150" s="239"/>
      <c r="Q150" s="239"/>
      <c r="R150" s="239"/>
      <c r="S150" s="239"/>
      <c r="T150" s="239"/>
      <c r="U150" s="239"/>
      <c r="V150" s="239"/>
      <c r="W150" s="239"/>
      <c r="X150" s="239"/>
      <c r="Y150" s="239"/>
      <c r="Z150" s="239"/>
      <c r="AA150" s="239"/>
      <c r="AB150" s="239"/>
      <c r="AC150" s="239"/>
      <c r="AD150" s="239"/>
      <c r="AE150" s="239"/>
    </row>
    <row r="151" spans="1:31" ht="15.75" customHeight="1" x14ac:dyDescent="0.25">
      <c r="A151" s="241"/>
      <c r="B151" s="239"/>
      <c r="C151" s="239"/>
      <c r="D151" s="239"/>
      <c r="E151" s="239"/>
      <c r="F151" s="239"/>
      <c r="G151" s="240"/>
      <c r="H151" s="239"/>
      <c r="I151" s="239"/>
      <c r="J151" s="239"/>
      <c r="K151" s="239"/>
      <c r="L151" s="239"/>
      <c r="M151" s="239"/>
      <c r="N151" s="239"/>
      <c r="O151" s="239"/>
      <c r="P151" s="239"/>
      <c r="Q151" s="239"/>
      <c r="R151" s="239"/>
      <c r="S151" s="239"/>
      <c r="T151" s="239"/>
      <c r="U151" s="239"/>
      <c r="V151" s="239"/>
      <c r="W151" s="239"/>
      <c r="X151" s="239"/>
      <c r="Y151" s="239"/>
      <c r="Z151" s="239"/>
      <c r="AA151" s="239"/>
      <c r="AB151" s="239"/>
      <c r="AC151" s="239"/>
      <c r="AD151" s="239"/>
      <c r="AE151" s="239"/>
    </row>
    <row r="152" spans="1:31" ht="15.75" customHeight="1" x14ac:dyDescent="0.25">
      <c r="A152" s="241"/>
      <c r="B152" s="239"/>
      <c r="C152" s="239"/>
      <c r="D152" s="239"/>
      <c r="E152" s="239"/>
      <c r="F152" s="239"/>
      <c r="G152" s="240"/>
      <c r="H152" s="239"/>
      <c r="I152" s="239"/>
      <c r="J152" s="239"/>
      <c r="K152" s="239"/>
      <c r="L152" s="239"/>
      <c r="M152" s="239"/>
      <c r="N152" s="239"/>
      <c r="O152" s="239"/>
      <c r="P152" s="239"/>
      <c r="Q152" s="239"/>
      <c r="R152" s="239"/>
      <c r="S152" s="239"/>
      <c r="T152" s="239"/>
      <c r="U152" s="239"/>
      <c r="V152" s="239"/>
      <c r="W152" s="239"/>
      <c r="X152" s="239"/>
      <c r="Y152" s="239"/>
      <c r="Z152" s="239"/>
      <c r="AA152" s="239"/>
      <c r="AB152" s="239"/>
      <c r="AC152" s="239"/>
      <c r="AD152" s="239"/>
      <c r="AE152" s="239"/>
    </row>
    <row r="153" spans="1:31" ht="15.75" customHeight="1" x14ac:dyDescent="0.25">
      <c r="A153" s="241"/>
      <c r="B153" s="239"/>
      <c r="C153" s="239"/>
      <c r="D153" s="239"/>
      <c r="E153" s="239"/>
      <c r="F153" s="239"/>
      <c r="G153" s="240"/>
      <c r="H153" s="239"/>
      <c r="I153" s="239"/>
      <c r="J153" s="239"/>
      <c r="K153" s="239"/>
      <c r="L153" s="239"/>
      <c r="M153" s="239"/>
      <c r="N153" s="239"/>
      <c r="O153" s="239"/>
      <c r="P153" s="239"/>
      <c r="Q153" s="239"/>
      <c r="R153" s="239"/>
      <c r="S153" s="239"/>
      <c r="T153" s="239"/>
      <c r="U153" s="239"/>
      <c r="V153" s="239"/>
      <c r="W153" s="239"/>
      <c r="X153" s="239"/>
      <c r="Y153" s="239"/>
      <c r="Z153" s="239"/>
      <c r="AA153" s="239"/>
      <c r="AB153" s="239"/>
      <c r="AC153" s="239"/>
      <c r="AD153" s="239"/>
      <c r="AE153" s="239"/>
    </row>
    <row r="154" spans="1:31" ht="15.75" customHeight="1" x14ac:dyDescent="0.25">
      <c r="A154" s="241"/>
      <c r="B154" s="239"/>
      <c r="C154" s="239"/>
      <c r="D154" s="239"/>
      <c r="E154" s="239"/>
      <c r="F154" s="239"/>
      <c r="G154" s="240"/>
      <c r="H154" s="239"/>
      <c r="I154" s="239"/>
      <c r="J154" s="239"/>
      <c r="K154" s="239"/>
      <c r="L154" s="239"/>
      <c r="M154" s="239"/>
      <c r="N154" s="239"/>
      <c r="O154" s="239"/>
      <c r="P154" s="239"/>
      <c r="Q154" s="239"/>
      <c r="R154" s="239"/>
      <c r="S154" s="239"/>
      <c r="T154" s="239"/>
      <c r="U154" s="239"/>
      <c r="V154" s="239"/>
      <c r="W154" s="239"/>
      <c r="X154" s="239"/>
      <c r="Y154" s="239"/>
      <c r="Z154" s="239"/>
      <c r="AA154" s="239"/>
      <c r="AB154" s="239"/>
      <c r="AC154" s="239"/>
      <c r="AD154" s="239"/>
      <c r="AE154" s="239"/>
    </row>
    <row r="155" spans="1:31" ht="15.75" customHeight="1" x14ac:dyDescent="0.25">
      <c r="A155" s="241"/>
      <c r="B155" s="239"/>
      <c r="C155" s="239"/>
      <c r="D155" s="239"/>
      <c r="E155" s="239"/>
      <c r="F155" s="239"/>
      <c r="G155" s="240"/>
      <c r="H155" s="239"/>
      <c r="I155" s="239"/>
      <c r="J155" s="239"/>
      <c r="K155" s="239"/>
      <c r="L155" s="239"/>
      <c r="M155" s="239"/>
      <c r="N155" s="239"/>
      <c r="O155" s="239"/>
      <c r="P155" s="239"/>
      <c r="Q155" s="239"/>
      <c r="R155" s="239"/>
      <c r="S155" s="239"/>
      <c r="T155" s="239"/>
      <c r="U155" s="239"/>
      <c r="V155" s="239"/>
      <c r="W155" s="239"/>
      <c r="X155" s="239"/>
      <c r="Y155" s="239"/>
      <c r="Z155" s="239"/>
      <c r="AA155" s="239"/>
      <c r="AB155" s="239"/>
      <c r="AC155" s="239"/>
      <c r="AD155" s="239"/>
      <c r="AE155" s="239"/>
    </row>
    <row r="156" spans="1:31" ht="15.75" customHeight="1" x14ac:dyDescent="0.25">
      <c r="A156" s="241"/>
      <c r="B156" s="239"/>
      <c r="C156" s="239"/>
      <c r="D156" s="239"/>
      <c r="E156" s="239"/>
      <c r="F156" s="239"/>
      <c r="G156" s="240"/>
      <c r="H156" s="239"/>
      <c r="I156" s="239"/>
      <c r="J156" s="239"/>
      <c r="K156" s="239"/>
      <c r="L156" s="239"/>
      <c r="M156" s="239"/>
      <c r="N156" s="239"/>
      <c r="O156" s="239"/>
      <c r="P156" s="239"/>
      <c r="Q156" s="239"/>
      <c r="R156" s="239"/>
      <c r="S156" s="239"/>
      <c r="T156" s="239"/>
      <c r="U156" s="239"/>
      <c r="V156" s="239"/>
      <c r="W156" s="239"/>
      <c r="X156" s="239"/>
      <c r="Y156" s="239"/>
      <c r="Z156" s="239"/>
      <c r="AA156" s="239"/>
      <c r="AB156" s="239"/>
      <c r="AC156" s="239"/>
      <c r="AD156" s="239"/>
      <c r="AE156" s="239"/>
    </row>
    <row r="157" spans="1:31" ht="15.75" customHeight="1" x14ac:dyDescent="0.25">
      <c r="A157" s="241"/>
      <c r="B157" s="239"/>
      <c r="C157" s="239"/>
      <c r="D157" s="239"/>
      <c r="E157" s="239"/>
      <c r="F157" s="239"/>
      <c r="G157" s="240"/>
      <c r="H157" s="239"/>
      <c r="I157" s="239"/>
      <c r="J157" s="239"/>
      <c r="K157" s="239"/>
      <c r="L157" s="239"/>
      <c r="M157" s="239"/>
      <c r="N157" s="239"/>
      <c r="O157" s="239"/>
      <c r="P157" s="239"/>
      <c r="Q157" s="239"/>
      <c r="R157" s="239"/>
      <c r="S157" s="239"/>
      <c r="T157" s="239"/>
      <c r="U157" s="239"/>
      <c r="V157" s="239"/>
      <c r="W157" s="239"/>
      <c r="X157" s="239"/>
      <c r="Y157" s="239"/>
      <c r="Z157" s="239"/>
      <c r="AA157" s="239"/>
      <c r="AB157" s="239"/>
      <c r="AC157" s="239"/>
      <c r="AD157" s="239"/>
      <c r="AE157" s="239"/>
    </row>
    <row r="158" spans="1:31" ht="15.75" customHeight="1" x14ac:dyDescent="0.25">
      <c r="A158" s="241"/>
      <c r="B158" s="239"/>
      <c r="C158" s="239"/>
      <c r="D158" s="239"/>
      <c r="E158" s="239"/>
      <c r="F158" s="239"/>
      <c r="G158" s="240"/>
      <c r="H158" s="239"/>
      <c r="I158" s="239"/>
      <c r="J158" s="239"/>
      <c r="K158" s="239"/>
      <c r="L158" s="239"/>
      <c r="M158" s="239"/>
      <c r="N158" s="239"/>
      <c r="O158" s="239"/>
      <c r="P158" s="239"/>
      <c r="Q158" s="239"/>
      <c r="R158" s="239"/>
      <c r="S158" s="239"/>
      <c r="T158" s="239"/>
      <c r="U158" s="239"/>
      <c r="V158" s="239"/>
      <c r="W158" s="239"/>
      <c r="X158" s="239"/>
      <c r="Y158" s="239"/>
      <c r="Z158" s="239"/>
      <c r="AA158" s="239"/>
      <c r="AB158" s="239"/>
      <c r="AC158" s="239"/>
      <c r="AD158" s="239"/>
      <c r="AE158" s="239"/>
    </row>
    <row r="159" spans="1:31" ht="15.75" customHeight="1" x14ac:dyDescent="0.25">
      <c r="A159" s="241"/>
      <c r="B159" s="239"/>
      <c r="C159" s="239"/>
      <c r="D159" s="239"/>
      <c r="E159" s="239"/>
      <c r="F159" s="239"/>
      <c r="G159" s="240"/>
      <c r="H159" s="239"/>
      <c r="I159" s="239"/>
      <c r="J159" s="239"/>
      <c r="K159" s="239"/>
      <c r="L159" s="239"/>
      <c r="M159" s="239"/>
      <c r="N159" s="239"/>
      <c r="O159" s="239"/>
      <c r="P159" s="239"/>
      <c r="Q159" s="239"/>
      <c r="R159" s="239"/>
      <c r="S159" s="239"/>
      <c r="T159" s="239"/>
      <c r="U159" s="239"/>
      <c r="V159" s="239"/>
      <c r="W159" s="239"/>
      <c r="X159" s="239"/>
      <c r="Y159" s="239"/>
      <c r="Z159" s="239"/>
      <c r="AA159" s="239"/>
      <c r="AB159" s="239"/>
      <c r="AC159" s="239"/>
      <c r="AD159" s="239"/>
      <c r="AE159" s="239"/>
    </row>
    <row r="160" spans="1:31" ht="15.75" customHeight="1" x14ac:dyDescent="0.25">
      <c r="A160" s="241"/>
      <c r="B160" s="239"/>
      <c r="C160" s="239"/>
      <c r="D160" s="239"/>
      <c r="E160" s="239"/>
      <c r="F160" s="239"/>
      <c r="G160" s="240"/>
      <c r="H160" s="239"/>
      <c r="I160" s="239"/>
      <c r="J160" s="239"/>
      <c r="K160" s="239"/>
      <c r="L160" s="239"/>
      <c r="M160" s="239"/>
      <c r="N160" s="239"/>
      <c r="O160" s="239"/>
      <c r="P160" s="239"/>
      <c r="Q160" s="239"/>
      <c r="R160" s="239"/>
      <c r="S160" s="239"/>
      <c r="T160" s="239"/>
      <c r="U160" s="239"/>
      <c r="V160" s="239"/>
      <c r="W160" s="239"/>
      <c r="X160" s="239"/>
      <c r="Y160" s="239"/>
      <c r="Z160" s="239"/>
      <c r="AA160" s="239"/>
      <c r="AB160" s="239"/>
      <c r="AC160" s="239"/>
      <c r="AD160" s="239"/>
      <c r="AE160" s="239"/>
    </row>
    <row r="161" spans="1:31" ht="15.75" customHeight="1" x14ac:dyDescent="0.25">
      <c r="A161" s="241"/>
      <c r="B161" s="239"/>
      <c r="C161" s="239"/>
      <c r="D161" s="239"/>
      <c r="E161" s="239"/>
      <c r="F161" s="239"/>
      <c r="G161" s="240"/>
      <c r="H161" s="239"/>
      <c r="I161" s="239"/>
      <c r="J161" s="239"/>
      <c r="K161" s="239"/>
      <c r="L161" s="239"/>
      <c r="M161" s="239"/>
      <c r="N161" s="239"/>
      <c r="O161" s="239"/>
      <c r="P161" s="239"/>
      <c r="Q161" s="239"/>
      <c r="R161" s="239"/>
      <c r="S161" s="239"/>
      <c r="T161" s="239"/>
      <c r="U161" s="239"/>
      <c r="V161" s="239"/>
      <c r="W161" s="239"/>
      <c r="X161" s="239"/>
      <c r="Y161" s="239"/>
      <c r="Z161" s="239"/>
      <c r="AA161" s="239"/>
      <c r="AB161" s="239"/>
      <c r="AC161" s="239"/>
      <c r="AD161" s="239"/>
      <c r="AE161" s="239"/>
    </row>
    <row r="162" spans="1:31" ht="15.75" customHeight="1" x14ac:dyDescent="0.25">
      <c r="A162" s="241"/>
      <c r="B162" s="239"/>
      <c r="C162" s="239"/>
      <c r="D162" s="239"/>
      <c r="E162" s="239"/>
      <c r="F162" s="239"/>
      <c r="G162" s="240"/>
      <c r="H162" s="239"/>
      <c r="I162" s="239"/>
      <c r="J162" s="239"/>
      <c r="K162" s="239"/>
      <c r="L162" s="239"/>
      <c r="M162" s="239"/>
      <c r="N162" s="239"/>
      <c r="O162" s="239"/>
      <c r="P162" s="239"/>
      <c r="Q162" s="239"/>
      <c r="R162" s="239"/>
      <c r="S162" s="239"/>
      <c r="T162" s="239"/>
      <c r="U162" s="239"/>
      <c r="V162" s="239"/>
      <c r="W162" s="239"/>
      <c r="X162" s="239"/>
      <c r="Y162" s="239"/>
      <c r="Z162" s="239"/>
      <c r="AA162" s="239"/>
      <c r="AB162" s="239"/>
      <c r="AC162" s="239"/>
      <c r="AD162" s="239"/>
      <c r="AE162" s="239"/>
    </row>
    <row r="163" spans="1:31" ht="15.75" customHeight="1" x14ac:dyDescent="0.25">
      <c r="A163" s="241"/>
      <c r="B163" s="239"/>
      <c r="C163" s="239"/>
      <c r="D163" s="239"/>
      <c r="E163" s="239"/>
      <c r="F163" s="239"/>
      <c r="G163" s="240"/>
      <c r="H163" s="239"/>
      <c r="I163" s="239"/>
      <c r="J163" s="239"/>
      <c r="K163" s="239"/>
      <c r="L163" s="239"/>
      <c r="M163" s="239"/>
      <c r="N163" s="239"/>
      <c r="O163" s="239"/>
      <c r="P163" s="239"/>
      <c r="Q163" s="239"/>
      <c r="R163" s="239"/>
      <c r="S163" s="239"/>
      <c r="T163" s="239"/>
      <c r="U163" s="239"/>
      <c r="V163" s="239"/>
      <c r="W163" s="239"/>
      <c r="X163" s="239"/>
      <c r="Y163" s="239"/>
      <c r="Z163" s="239"/>
      <c r="AA163" s="239"/>
      <c r="AB163" s="239"/>
      <c r="AC163" s="239"/>
      <c r="AD163" s="239"/>
      <c r="AE163" s="239"/>
    </row>
    <row r="164" spans="1:31" ht="15.75" customHeight="1" x14ac:dyDescent="0.25">
      <c r="A164" s="241"/>
      <c r="B164" s="239"/>
      <c r="C164" s="239"/>
      <c r="D164" s="239"/>
      <c r="E164" s="239"/>
      <c r="F164" s="239"/>
      <c r="G164" s="240"/>
      <c r="H164" s="239"/>
      <c r="I164" s="239"/>
      <c r="J164" s="239"/>
      <c r="K164" s="239"/>
      <c r="L164" s="239"/>
      <c r="M164" s="239"/>
      <c r="N164" s="239"/>
      <c r="O164" s="239"/>
      <c r="P164" s="239"/>
      <c r="Q164" s="239"/>
      <c r="R164" s="239"/>
      <c r="S164" s="239"/>
      <c r="T164" s="239"/>
      <c r="U164" s="239"/>
      <c r="V164" s="239"/>
      <c r="W164" s="239"/>
      <c r="X164" s="239"/>
      <c r="Y164" s="239"/>
      <c r="Z164" s="239"/>
      <c r="AA164" s="239"/>
      <c r="AB164" s="239"/>
      <c r="AC164" s="239"/>
      <c r="AD164" s="239"/>
      <c r="AE164" s="239"/>
    </row>
    <row r="165" spans="1:31" ht="15.75" customHeight="1" x14ac:dyDescent="0.25">
      <c r="A165" s="241"/>
      <c r="B165" s="239"/>
      <c r="C165" s="239"/>
      <c r="D165" s="239"/>
      <c r="E165" s="239"/>
      <c r="F165" s="239"/>
      <c r="G165" s="240"/>
      <c r="H165" s="239"/>
      <c r="I165" s="239"/>
      <c r="J165" s="239"/>
      <c r="K165" s="239"/>
      <c r="L165" s="239"/>
      <c r="M165" s="239"/>
      <c r="N165" s="239"/>
      <c r="O165" s="239"/>
      <c r="P165" s="239"/>
      <c r="Q165" s="239"/>
      <c r="R165" s="239"/>
      <c r="S165" s="239"/>
      <c r="T165" s="239"/>
      <c r="U165" s="239"/>
      <c r="V165" s="239"/>
      <c r="W165" s="239"/>
      <c r="X165" s="239"/>
      <c r="Y165" s="239"/>
      <c r="Z165" s="239"/>
      <c r="AA165" s="239"/>
      <c r="AB165" s="239"/>
      <c r="AC165" s="239"/>
      <c r="AD165" s="239"/>
      <c r="AE165" s="239"/>
    </row>
    <row r="166" spans="1:31" ht="15.75" customHeight="1" x14ac:dyDescent="0.25">
      <c r="A166" s="241"/>
      <c r="B166" s="239"/>
      <c r="C166" s="239"/>
      <c r="D166" s="239"/>
      <c r="E166" s="239"/>
      <c r="F166" s="239"/>
      <c r="G166" s="240"/>
      <c r="H166" s="239"/>
      <c r="I166" s="239"/>
      <c r="J166" s="239"/>
      <c r="K166" s="239"/>
      <c r="L166" s="239"/>
      <c r="M166" s="239"/>
      <c r="N166" s="239"/>
      <c r="O166" s="239"/>
      <c r="P166" s="239"/>
      <c r="Q166" s="239"/>
      <c r="R166" s="239"/>
      <c r="S166" s="239"/>
      <c r="T166" s="239"/>
      <c r="U166" s="239"/>
      <c r="V166" s="239"/>
      <c r="W166" s="239"/>
      <c r="X166" s="239"/>
      <c r="Y166" s="239"/>
      <c r="Z166" s="239"/>
      <c r="AA166" s="239"/>
      <c r="AB166" s="239"/>
      <c r="AC166" s="239"/>
      <c r="AD166" s="239"/>
      <c r="AE166" s="239"/>
    </row>
    <row r="167" spans="1:31" ht="15.75" customHeight="1" x14ac:dyDescent="0.25">
      <c r="A167" s="241"/>
      <c r="B167" s="239"/>
      <c r="C167" s="239"/>
      <c r="D167" s="239"/>
      <c r="E167" s="239"/>
      <c r="F167" s="239"/>
      <c r="G167" s="240"/>
      <c r="H167" s="239"/>
      <c r="I167" s="239"/>
      <c r="J167" s="239"/>
      <c r="K167" s="239"/>
      <c r="L167" s="239"/>
      <c r="M167" s="239"/>
      <c r="N167" s="239"/>
      <c r="O167" s="239"/>
      <c r="P167" s="239"/>
      <c r="Q167" s="239"/>
      <c r="R167" s="239"/>
      <c r="S167" s="239"/>
      <c r="T167" s="239"/>
      <c r="U167" s="239"/>
      <c r="V167" s="239"/>
      <c r="W167" s="239"/>
      <c r="X167" s="239"/>
      <c r="Y167" s="239"/>
      <c r="Z167" s="239"/>
      <c r="AA167" s="239"/>
      <c r="AB167" s="239"/>
      <c r="AC167" s="239"/>
      <c r="AD167" s="239"/>
      <c r="AE167" s="239"/>
    </row>
    <row r="168" spans="1:31" ht="15.75" customHeight="1" x14ac:dyDescent="0.25">
      <c r="A168" s="241"/>
      <c r="B168" s="239"/>
      <c r="C168" s="239"/>
      <c r="D168" s="239"/>
      <c r="E168" s="239"/>
      <c r="F168" s="239"/>
      <c r="G168" s="240"/>
      <c r="H168" s="239"/>
      <c r="I168" s="239"/>
      <c r="J168" s="239"/>
      <c r="K168" s="239"/>
      <c r="L168" s="239"/>
      <c r="M168" s="239"/>
      <c r="N168" s="239"/>
      <c r="O168" s="239"/>
      <c r="P168" s="239"/>
      <c r="Q168" s="239"/>
      <c r="R168" s="239"/>
      <c r="S168" s="239"/>
      <c r="T168" s="239"/>
      <c r="U168" s="239"/>
      <c r="V168" s="239"/>
      <c r="W168" s="239"/>
      <c r="X168" s="239"/>
      <c r="Y168" s="239"/>
      <c r="Z168" s="239"/>
      <c r="AA168" s="239"/>
      <c r="AB168" s="239"/>
      <c r="AC168" s="239"/>
      <c r="AD168" s="239"/>
      <c r="AE168" s="239"/>
    </row>
    <row r="169" spans="1:31" ht="15.75" customHeight="1" x14ac:dyDescent="0.25">
      <c r="A169" s="241"/>
      <c r="B169" s="239"/>
      <c r="C169" s="239"/>
      <c r="D169" s="239"/>
      <c r="E169" s="239"/>
      <c r="F169" s="239"/>
      <c r="G169" s="240"/>
      <c r="H169" s="239"/>
      <c r="I169" s="239"/>
      <c r="J169" s="239"/>
      <c r="K169" s="239"/>
      <c r="L169" s="239"/>
      <c r="M169" s="239"/>
      <c r="N169" s="239"/>
      <c r="O169" s="239"/>
      <c r="P169" s="239"/>
      <c r="Q169" s="239"/>
      <c r="R169" s="239"/>
      <c r="S169" s="239"/>
      <c r="T169" s="239"/>
      <c r="U169" s="239"/>
      <c r="V169" s="239"/>
      <c r="W169" s="239"/>
      <c r="X169" s="239"/>
      <c r="Y169" s="239"/>
      <c r="Z169" s="239"/>
      <c r="AA169" s="239"/>
      <c r="AB169" s="239"/>
      <c r="AC169" s="239"/>
      <c r="AD169" s="239"/>
      <c r="AE169" s="239"/>
    </row>
    <row r="170" spans="1:31" ht="15.75" customHeight="1" x14ac:dyDescent="0.25">
      <c r="A170" s="241"/>
      <c r="B170" s="239"/>
      <c r="C170" s="239"/>
      <c r="D170" s="239"/>
      <c r="E170" s="239"/>
      <c r="F170" s="239"/>
      <c r="G170" s="240"/>
      <c r="H170" s="239"/>
      <c r="I170" s="239"/>
      <c r="J170" s="239"/>
      <c r="K170" s="239"/>
      <c r="L170" s="239"/>
      <c r="M170" s="239"/>
      <c r="N170" s="239"/>
      <c r="O170" s="239"/>
      <c r="P170" s="239"/>
      <c r="Q170" s="239"/>
      <c r="R170" s="239"/>
      <c r="S170" s="239"/>
      <c r="T170" s="239"/>
      <c r="U170" s="239"/>
      <c r="V170" s="239"/>
      <c r="W170" s="239"/>
      <c r="X170" s="239"/>
      <c r="Y170" s="239"/>
      <c r="Z170" s="239"/>
      <c r="AA170" s="239"/>
      <c r="AB170" s="239"/>
      <c r="AC170" s="239"/>
      <c r="AD170" s="239"/>
      <c r="AE170" s="239"/>
    </row>
    <row r="171" spans="1:31" ht="15.75" customHeight="1" x14ac:dyDescent="0.25">
      <c r="A171" s="241"/>
      <c r="B171" s="239"/>
      <c r="C171" s="239"/>
      <c r="D171" s="239"/>
      <c r="E171" s="239"/>
      <c r="F171" s="239"/>
      <c r="G171" s="240"/>
      <c r="H171" s="239"/>
      <c r="I171" s="239"/>
      <c r="J171" s="239"/>
      <c r="K171" s="239"/>
      <c r="L171" s="239"/>
      <c r="M171" s="239"/>
      <c r="N171" s="239"/>
      <c r="O171" s="239"/>
      <c r="P171" s="239"/>
      <c r="Q171" s="239"/>
      <c r="R171" s="239"/>
      <c r="S171" s="239"/>
      <c r="T171" s="239"/>
      <c r="U171" s="239"/>
      <c r="V171" s="239"/>
      <c r="W171" s="239"/>
      <c r="X171" s="239"/>
      <c r="Y171" s="239"/>
      <c r="Z171" s="239"/>
      <c r="AA171" s="239"/>
      <c r="AB171" s="239"/>
      <c r="AC171" s="239"/>
      <c r="AD171" s="239"/>
      <c r="AE171" s="239"/>
    </row>
    <row r="172" spans="1:31" ht="15.75" customHeight="1" x14ac:dyDescent="0.25">
      <c r="A172" s="241"/>
      <c r="B172" s="239"/>
      <c r="C172" s="239"/>
      <c r="D172" s="239"/>
      <c r="E172" s="239"/>
      <c r="F172" s="239"/>
      <c r="G172" s="240"/>
      <c r="H172" s="239"/>
      <c r="I172" s="239"/>
      <c r="J172" s="239"/>
      <c r="K172" s="239"/>
      <c r="L172" s="239"/>
      <c r="M172" s="239"/>
      <c r="N172" s="239"/>
      <c r="O172" s="239"/>
      <c r="P172" s="239"/>
      <c r="Q172" s="239"/>
      <c r="R172" s="239"/>
      <c r="S172" s="239"/>
      <c r="T172" s="239"/>
      <c r="U172" s="239"/>
      <c r="V172" s="239"/>
      <c r="W172" s="239"/>
      <c r="X172" s="239"/>
      <c r="Y172" s="239"/>
      <c r="Z172" s="239"/>
      <c r="AA172" s="239"/>
      <c r="AB172" s="239"/>
      <c r="AC172" s="239"/>
      <c r="AD172" s="239"/>
      <c r="AE172" s="239"/>
    </row>
    <row r="173" spans="1:31" ht="15.75" customHeight="1" x14ac:dyDescent="0.25">
      <c r="A173" s="241"/>
      <c r="B173" s="239"/>
      <c r="C173" s="239"/>
      <c r="D173" s="239"/>
      <c r="E173" s="239"/>
      <c r="F173" s="239"/>
      <c r="G173" s="240"/>
      <c r="H173" s="239"/>
      <c r="I173" s="239"/>
      <c r="J173" s="239"/>
      <c r="K173" s="239"/>
      <c r="L173" s="239"/>
      <c r="M173" s="239"/>
      <c r="N173" s="239"/>
      <c r="O173" s="239"/>
      <c r="P173" s="239"/>
      <c r="Q173" s="239"/>
      <c r="R173" s="239"/>
      <c r="S173" s="239"/>
      <c r="T173" s="239"/>
      <c r="U173" s="239"/>
      <c r="V173" s="239"/>
      <c r="W173" s="239"/>
      <c r="X173" s="239"/>
      <c r="Y173" s="239"/>
      <c r="Z173" s="239"/>
      <c r="AA173" s="239"/>
      <c r="AB173" s="239"/>
      <c r="AC173" s="239"/>
      <c r="AD173" s="239"/>
      <c r="AE173" s="239"/>
    </row>
    <row r="174" spans="1:31" ht="15.75" customHeight="1" x14ac:dyDescent="0.25">
      <c r="A174" s="241"/>
      <c r="B174" s="239"/>
      <c r="C174" s="239"/>
      <c r="D174" s="239"/>
      <c r="E174" s="239"/>
      <c r="F174" s="239"/>
      <c r="G174" s="240"/>
      <c r="H174" s="239"/>
      <c r="I174" s="239"/>
      <c r="J174" s="239"/>
      <c r="K174" s="239"/>
      <c r="L174" s="239"/>
      <c r="M174" s="239"/>
      <c r="N174" s="239"/>
      <c r="O174" s="239"/>
      <c r="P174" s="239"/>
      <c r="Q174" s="239"/>
      <c r="R174" s="239"/>
      <c r="S174" s="239"/>
      <c r="T174" s="239"/>
      <c r="U174" s="239"/>
      <c r="V174" s="239"/>
      <c r="W174" s="239"/>
      <c r="X174" s="239"/>
      <c r="Y174" s="239"/>
      <c r="Z174" s="239"/>
      <c r="AA174" s="239"/>
      <c r="AB174" s="239"/>
      <c r="AC174" s="239"/>
      <c r="AD174" s="239"/>
      <c r="AE174" s="239"/>
    </row>
    <row r="175" spans="1:31" ht="15.75" customHeight="1" x14ac:dyDescent="0.25">
      <c r="A175" s="241"/>
      <c r="B175" s="239"/>
      <c r="C175" s="239"/>
      <c r="D175" s="239"/>
      <c r="E175" s="239"/>
      <c r="F175" s="239"/>
      <c r="G175" s="240"/>
      <c r="H175" s="239"/>
      <c r="I175" s="239"/>
      <c r="J175" s="239"/>
      <c r="K175" s="239"/>
      <c r="L175" s="239"/>
      <c r="M175" s="239"/>
      <c r="N175" s="239"/>
      <c r="O175" s="239"/>
      <c r="P175" s="239"/>
      <c r="Q175" s="239"/>
      <c r="R175" s="239"/>
      <c r="S175" s="239"/>
      <c r="T175" s="239"/>
      <c r="U175" s="239"/>
      <c r="V175" s="239"/>
      <c r="W175" s="239"/>
      <c r="X175" s="239"/>
      <c r="Y175" s="239"/>
      <c r="Z175" s="239"/>
      <c r="AA175" s="239"/>
      <c r="AB175" s="239"/>
      <c r="AC175" s="239"/>
      <c r="AD175" s="239"/>
      <c r="AE175" s="239"/>
    </row>
    <row r="176" spans="1:31" ht="15.75" customHeight="1" x14ac:dyDescent="0.25">
      <c r="A176" s="241"/>
      <c r="B176" s="239"/>
      <c r="C176" s="239"/>
      <c r="D176" s="239"/>
      <c r="E176" s="239"/>
      <c r="F176" s="239"/>
      <c r="G176" s="240"/>
      <c r="H176" s="239"/>
      <c r="I176" s="239"/>
      <c r="J176" s="239"/>
      <c r="K176" s="239"/>
      <c r="L176" s="239"/>
      <c r="M176" s="239"/>
      <c r="N176" s="239"/>
      <c r="O176" s="239"/>
      <c r="P176" s="239"/>
      <c r="Q176" s="239"/>
      <c r="R176" s="239"/>
      <c r="S176" s="239"/>
      <c r="T176" s="239"/>
      <c r="U176" s="239"/>
      <c r="V176" s="239"/>
      <c r="W176" s="239"/>
      <c r="X176" s="239"/>
      <c r="Y176" s="239"/>
      <c r="Z176" s="239"/>
      <c r="AA176" s="239"/>
      <c r="AB176" s="239"/>
      <c r="AC176" s="239"/>
      <c r="AD176" s="239"/>
      <c r="AE176" s="239"/>
    </row>
    <row r="177" spans="1:31" ht="15.75" customHeight="1" x14ac:dyDescent="0.25">
      <c r="A177" s="241"/>
      <c r="B177" s="239"/>
      <c r="C177" s="239"/>
      <c r="D177" s="239"/>
      <c r="E177" s="239"/>
      <c r="F177" s="239"/>
      <c r="G177" s="240"/>
      <c r="H177" s="239"/>
      <c r="I177" s="239"/>
      <c r="J177" s="239"/>
      <c r="K177" s="239"/>
      <c r="L177" s="239"/>
      <c r="M177" s="239"/>
      <c r="N177" s="239"/>
      <c r="O177" s="239"/>
      <c r="P177" s="239"/>
      <c r="Q177" s="239"/>
      <c r="R177" s="239"/>
      <c r="S177" s="239"/>
      <c r="T177" s="239"/>
      <c r="U177" s="239"/>
      <c r="V177" s="239"/>
      <c r="W177" s="239"/>
      <c r="X177" s="239"/>
      <c r="Y177" s="239"/>
      <c r="Z177" s="239"/>
      <c r="AA177" s="239"/>
      <c r="AB177" s="239"/>
      <c r="AC177" s="239"/>
      <c r="AD177" s="239"/>
      <c r="AE177" s="239"/>
    </row>
    <row r="178" spans="1:31" ht="15.75" customHeight="1" x14ac:dyDescent="0.25">
      <c r="A178" s="241"/>
      <c r="B178" s="239"/>
      <c r="C178" s="239"/>
      <c r="D178" s="239"/>
      <c r="E178" s="239"/>
      <c r="F178" s="239"/>
      <c r="G178" s="240"/>
      <c r="H178" s="239"/>
      <c r="I178" s="239"/>
      <c r="J178" s="239"/>
      <c r="K178" s="239"/>
      <c r="L178" s="239"/>
      <c r="M178" s="239"/>
      <c r="N178" s="239"/>
      <c r="O178" s="239"/>
      <c r="P178" s="239"/>
      <c r="Q178" s="239"/>
      <c r="R178" s="239"/>
      <c r="S178" s="239"/>
      <c r="T178" s="239"/>
      <c r="U178" s="239"/>
      <c r="V178" s="239"/>
      <c r="W178" s="239"/>
      <c r="X178" s="239"/>
      <c r="Y178" s="239"/>
      <c r="Z178" s="239"/>
      <c r="AA178" s="239"/>
      <c r="AB178" s="239"/>
      <c r="AC178" s="239"/>
      <c r="AD178" s="239"/>
      <c r="AE178" s="239"/>
    </row>
    <row r="179" spans="1:31" ht="15.75" customHeight="1" x14ac:dyDescent="0.25">
      <c r="A179" s="241"/>
      <c r="B179" s="239"/>
      <c r="C179" s="239"/>
      <c r="D179" s="239"/>
      <c r="E179" s="239"/>
      <c r="F179" s="239"/>
      <c r="G179" s="240"/>
      <c r="H179" s="239"/>
      <c r="I179" s="239"/>
      <c r="J179" s="239"/>
      <c r="K179" s="239"/>
      <c r="L179" s="239"/>
      <c r="M179" s="239"/>
      <c r="N179" s="239"/>
      <c r="O179" s="239"/>
      <c r="P179" s="239"/>
      <c r="Q179" s="239"/>
      <c r="R179" s="239"/>
      <c r="S179" s="239"/>
      <c r="T179" s="239"/>
      <c r="U179" s="239"/>
      <c r="V179" s="239"/>
      <c r="W179" s="239"/>
      <c r="X179" s="239"/>
      <c r="Y179" s="239"/>
      <c r="Z179" s="239"/>
      <c r="AA179" s="239"/>
      <c r="AB179" s="239"/>
      <c r="AC179" s="239"/>
      <c r="AD179" s="239"/>
      <c r="AE179" s="239"/>
    </row>
    <row r="180" spans="1:31" ht="15.75" customHeight="1" x14ac:dyDescent="0.25">
      <c r="A180" s="241"/>
      <c r="B180" s="239"/>
      <c r="C180" s="239"/>
      <c r="D180" s="239"/>
      <c r="E180" s="239"/>
      <c r="F180" s="239"/>
      <c r="G180" s="240"/>
      <c r="H180" s="239"/>
      <c r="I180" s="239"/>
      <c r="J180" s="239"/>
      <c r="K180" s="239"/>
      <c r="L180" s="239"/>
      <c r="M180" s="239"/>
      <c r="N180" s="239"/>
      <c r="O180" s="239"/>
      <c r="P180" s="239"/>
      <c r="Q180" s="239"/>
      <c r="R180" s="239"/>
      <c r="S180" s="239"/>
      <c r="T180" s="239"/>
      <c r="U180" s="239"/>
      <c r="V180" s="239"/>
      <c r="W180" s="239"/>
      <c r="X180" s="239"/>
      <c r="Y180" s="239"/>
      <c r="Z180" s="239"/>
      <c r="AA180" s="239"/>
      <c r="AB180" s="239"/>
      <c r="AC180" s="239"/>
      <c r="AD180" s="239"/>
      <c r="AE180" s="239"/>
    </row>
    <row r="181" spans="1:31" ht="15.75" customHeight="1" x14ac:dyDescent="0.25">
      <c r="A181" s="241"/>
      <c r="B181" s="239"/>
      <c r="C181" s="239"/>
      <c r="D181" s="239"/>
      <c r="E181" s="239"/>
      <c r="F181" s="239"/>
      <c r="G181" s="240"/>
      <c r="H181" s="239"/>
      <c r="I181" s="239"/>
      <c r="J181" s="239"/>
      <c r="K181" s="239"/>
      <c r="L181" s="239"/>
      <c r="M181" s="239"/>
      <c r="N181" s="239"/>
      <c r="O181" s="239"/>
      <c r="P181" s="239"/>
      <c r="Q181" s="239"/>
      <c r="R181" s="239"/>
      <c r="S181" s="239"/>
      <c r="T181" s="239"/>
      <c r="U181" s="239"/>
      <c r="V181" s="239"/>
      <c r="W181" s="239"/>
      <c r="X181" s="239"/>
      <c r="Y181" s="239"/>
      <c r="Z181" s="239"/>
      <c r="AA181" s="239"/>
      <c r="AB181" s="239"/>
      <c r="AC181" s="239"/>
      <c r="AD181" s="239"/>
      <c r="AE181" s="239"/>
    </row>
    <row r="182" spans="1:31" ht="15.75" customHeight="1" x14ac:dyDescent="0.25">
      <c r="A182" s="241"/>
      <c r="B182" s="239"/>
      <c r="C182" s="239"/>
      <c r="D182" s="239"/>
      <c r="E182" s="239"/>
      <c r="F182" s="239"/>
      <c r="G182" s="240"/>
      <c r="H182" s="239"/>
      <c r="I182" s="239"/>
      <c r="J182" s="239"/>
      <c r="K182" s="239"/>
      <c r="L182" s="239"/>
      <c r="M182" s="239"/>
      <c r="N182" s="239"/>
      <c r="O182" s="239"/>
      <c r="P182" s="239"/>
      <c r="Q182" s="239"/>
      <c r="R182" s="239"/>
      <c r="S182" s="239"/>
      <c r="T182" s="239"/>
      <c r="U182" s="239"/>
      <c r="V182" s="239"/>
      <c r="W182" s="239"/>
      <c r="X182" s="239"/>
      <c r="Y182" s="239"/>
      <c r="Z182" s="239"/>
      <c r="AA182" s="239"/>
      <c r="AB182" s="239"/>
      <c r="AC182" s="239"/>
      <c r="AD182" s="239"/>
      <c r="AE182" s="239"/>
    </row>
    <row r="183" spans="1:31" ht="15.75" customHeight="1" x14ac:dyDescent="0.25">
      <c r="A183" s="241"/>
      <c r="B183" s="239"/>
      <c r="C183" s="239"/>
      <c r="D183" s="239"/>
      <c r="E183" s="239"/>
      <c r="F183" s="239"/>
      <c r="G183" s="240"/>
      <c r="H183" s="239"/>
      <c r="I183" s="239"/>
      <c r="J183" s="239"/>
      <c r="K183" s="239"/>
      <c r="L183" s="239"/>
      <c r="M183" s="239"/>
      <c r="N183" s="239"/>
      <c r="O183" s="239"/>
      <c r="P183" s="239"/>
      <c r="Q183" s="239"/>
      <c r="R183" s="239"/>
      <c r="S183" s="239"/>
      <c r="T183" s="239"/>
      <c r="U183" s="239"/>
      <c r="V183" s="239"/>
      <c r="W183" s="239"/>
      <c r="X183" s="239"/>
      <c r="Y183" s="239"/>
      <c r="Z183" s="239"/>
      <c r="AA183" s="239"/>
      <c r="AB183" s="239"/>
      <c r="AC183" s="239"/>
      <c r="AD183" s="239"/>
      <c r="AE183" s="239"/>
    </row>
    <row r="184" spans="1:31" ht="15.75" customHeight="1" x14ac:dyDescent="0.25">
      <c r="A184" s="241"/>
      <c r="B184" s="239"/>
      <c r="C184" s="239"/>
      <c r="D184" s="239"/>
      <c r="E184" s="239"/>
      <c r="F184" s="239"/>
      <c r="G184" s="240"/>
      <c r="H184" s="239"/>
      <c r="I184" s="239"/>
      <c r="J184" s="239"/>
      <c r="K184" s="239"/>
      <c r="L184" s="239"/>
      <c r="M184" s="239"/>
      <c r="N184" s="239"/>
      <c r="O184" s="239"/>
      <c r="P184" s="239"/>
      <c r="Q184" s="239"/>
      <c r="R184" s="239"/>
      <c r="S184" s="239"/>
      <c r="T184" s="239"/>
      <c r="U184" s="239"/>
      <c r="V184" s="239"/>
      <c r="W184" s="239"/>
      <c r="X184" s="239"/>
      <c r="Y184" s="239"/>
      <c r="Z184" s="239"/>
      <c r="AA184" s="239"/>
      <c r="AB184" s="239"/>
      <c r="AC184" s="239"/>
      <c r="AD184" s="239"/>
      <c r="AE184" s="239"/>
    </row>
    <row r="185" spans="1:31" ht="15.75" customHeight="1" x14ac:dyDescent="0.25">
      <c r="A185" s="241"/>
      <c r="B185" s="239"/>
      <c r="C185" s="239"/>
      <c r="D185" s="239"/>
      <c r="E185" s="239"/>
      <c r="F185" s="239"/>
      <c r="G185" s="240"/>
      <c r="H185" s="239"/>
      <c r="I185" s="239"/>
      <c r="J185" s="239"/>
      <c r="K185" s="239"/>
      <c r="L185" s="239"/>
      <c r="M185" s="239"/>
      <c r="N185" s="239"/>
      <c r="O185" s="239"/>
      <c r="P185" s="239"/>
      <c r="Q185" s="239"/>
      <c r="R185" s="239"/>
      <c r="S185" s="239"/>
      <c r="T185" s="239"/>
      <c r="U185" s="239"/>
      <c r="V185" s="239"/>
      <c r="W185" s="239"/>
      <c r="X185" s="239"/>
      <c r="Y185" s="239"/>
      <c r="Z185" s="239"/>
      <c r="AA185" s="239"/>
      <c r="AB185" s="239"/>
      <c r="AC185" s="239"/>
      <c r="AD185" s="239"/>
      <c r="AE185" s="239"/>
    </row>
    <row r="186" spans="1:31" ht="15.75" customHeight="1" x14ac:dyDescent="0.25">
      <c r="A186" s="241"/>
      <c r="B186" s="239"/>
      <c r="C186" s="239"/>
      <c r="D186" s="239"/>
      <c r="E186" s="239"/>
      <c r="F186" s="239"/>
      <c r="G186" s="240"/>
      <c r="H186" s="239"/>
      <c r="I186" s="239"/>
      <c r="J186" s="239"/>
      <c r="K186" s="239"/>
      <c r="L186" s="239"/>
      <c r="M186" s="239"/>
      <c r="N186" s="239"/>
      <c r="O186" s="239"/>
      <c r="P186" s="239"/>
      <c r="Q186" s="239"/>
      <c r="R186" s="239"/>
      <c r="S186" s="239"/>
      <c r="T186" s="239"/>
      <c r="U186" s="239"/>
      <c r="V186" s="239"/>
      <c r="W186" s="239"/>
      <c r="X186" s="239"/>
      <c r="Y186" s="239"/>
      <c r="Z186" s="239"/>
      <c r="AA186" s="239"/>
      <c r="AB186" s="239"/>
      <c r="AC186" s="239"/>
      <c r="AD186" s="239"/>
      <c r="AE186" s="239"/>
    </row>
    <row r="187" spans="1:31" ht="15.75" customHeight="1" x14ac:dyDescent="0.25">
      <c r="A187" s="241"/>
      <c r="B187" s="239"/>
      <c r="C187" s="239"/>
      <c r="D187" s="239"/>
      <c r="E187" s="239"/>
      <c r="F187" s="239"/>
      <c r="G187" s="240"/>
      <c r="H187" s="239"/>
      <c r="I187" s="239"/>
      <c r="J187" s="239"/>
      <c r="K187" s="239"/>
      <c r="L187" s="239"/>
      <c r="M187" s="239"/>
      <c r="N187" s="239"/>
      <c r="O187" s="239"/>
      <c r="P187" s="239"/>
      <c r="Q187" s="239"/>
      <c r="R187" s="239"/>
      <c r="S187" s="239"/>
      <c r="T187" s="239"/>
      <c r="U187" s="239"/>
      <c r="V187" s="239"/>
      <c r="W187" s="239"/>
      <c r="X187" s="239"/>
      <c r="Y187" s="239"/>
      <c r="Z187" s="239"/>
      <c r="AA187" s="239"/>
      <c r="AB187" s="239"/>
      <c r="AC187" s="239"/>
      <c r="AD187" s="239"/>
      <c r="AE187" s="239"/>
    </row>
    <row r="188" spans="1:31" ht="15.75" customHeight="1" x14ac:dyDescent="0.25">
      <c r="A188" s="241"/>
      <c r="B188" s="239"/>
      <c r="C188" s="239"/>
      <c r="D188" s="239"/>
      <c r="E188" s="239"/>
      <c r="F188" s="239"/>
      <c r="G188" s="240"/>
      <c r="H188" s="239"/>
      <c r="I188" s="239"/>
      <c r="J188" s="239"/>
      <c r="K188" s="239"/>
      <c r="L188" s="239"/>
      <c r="M188" s="239"/>
      <c r="N188" s="239"/>
      <c r="O188" s="239"/>
      <c r="P188" s="239"/>
      <c r="Q188" s="239"/>
      <c r="R188" s="239"/>
      <c r="S188" s="239"/>
      <c r="T188" s="239"/>
      <c r="U188" s="239"/>
      <c r="V188" s="239"/>
      <c r="W188" s="239"/>
      <c r="X188" s="239"/>
      <c r="Y188" s="239"/>
      <c r="Z188" s="239"/>
      <c r="AA188" s="239"/>
      <c r="AB188" s="239"/>
      <c r="AC188" s="239"/>
      <c r="AD188" s="239"/>
      <c r="AE188" s="239"/>
    </row>
    <row r="189" spans="1:31" ht="15.75" customHeight="1" x14ac:dyDescent="0.25">
      <c r="A189" s="241"/>
      <c r="B189" s="239"/>
      <c r="C189" s="239"/>
      <c r="D189" s="239"/>
      <c r="E189" s="239"/>
      <c r="F189" s="239"/>
      <c r="G189" s="240"/>
      <c r="H189" s="239"/>
      <c r="I189" s="239"/>
      <c r="J189" s="239"/>
      <c r="K189" s="239"/>
      <c r="L189" s="239"/>
      <c r="M189" s="239"/>
      <c r="N189" s="239"/>
      <c r="O189" s="239"/>
      <c r="P189" s="239"/>
      <c r="Q189" s="239"/>
      <c r="R189" s="239"/>
      <c r="S189" s="239"/>
      <c r="T189" s="239"/>
      <c r="U189" s="239"/>
      <c r="V189" s="239"/>
      <c r="W189" s="239"/>
      <c r="X189" s="239"/>
      <c r="Y189" s="239"/>
      <c r="Z189" s="239"/>
      <c r="AA189" s="239"/>
      <c r="AB189" s="239"/>
      <c r="AC189" s="239"/>
      <c r="AD189" s="239"/>
      <c r="AE189" s="239"/>
    </row>
    <row r="190" spans="1:31" ht="15.75" customHeight="1" x14ac:dyDescent="0.25">
      <c r="A190" s="241"/>
      <c r="B190" s="239"/>
      <c r="C190" s="239"/>
      <c r="D190" s="239"/>
      <c r="E190" s="239"/>
      <c r="F190" s="239"/>
      <c r="G190" s="240"/>
      <c r="H190" s="239"/>
      <c r="I190" s="239"/>
      <c r="J190" s="239"/>
      <c r="K190" s="239"/>
      <c r="L190" s="239"/>
      <c r="M190" s="239"/>
      <c r="N190" s="239"/>
      <c r="O190" s="239"/>
      <c r="P190" s="239"/>
      <c r="Q190" s="239"/>
      <c r="R190" s="239"/>
      <c r="S190" s="239"/>
      <c r="T190" s="239"/>
      <c r="U190" s="239"/>
      <c r="V190" s="239"/>
      <c r="W190" s="239"/>
      <c r="X190" s="239"/>
      <c r="Y190" s="239"/>
      <c r="Z190" s="239"/>
      <c r="AA190" s="239"/>
      <c r="AB190" s="239"/>
      <c r="AC190" s="239"/>
      <c r="AD190" s="239"/>
      <c r="AE190" s="239"/>
    </row>
    <row r="191" spans="1:31" ht="15.75" customHeight="1" x14ac:dyDescent="0.25">
      <c r="A191" s="241"/>
      <c r="B191" s="239"/>
      <c r="C191" s="239"/>
      <c r="D191" s="239"/>
      <c r="E191" s="239"/>
      <c r="F191" s="239"/>
      <c r="G191" s="240"/>
      <c r="H191" s="239"/>
      <c r="I191" s="239"/>
      <c r="J191" s="239"/>
      <c r="K191" s="239"/>
      <c r="L191" s="239"/>
      <c r="M191" s="239"/>
      <c r="N191" s="239"/>
      <c r="O191" s="239"/>
      <c r="P191" s="239"/>
      <c r="Q191" s="239"/>
      <c r="R191" s="239"/>
      <c r="S191" s="239"/>
      <c r="T191" s="239"/>
      <c r="U191" s="239"/>
      <c r="V191" s="239"/>
      <c r="W191" s="239"/>
      <c r="X191" s="239"/>
      <c r="Y191" s="239"/>
      <c r="Z191" s="239"/>
      <c r="AA191" s="239"/>
      <c r="AB191" s="239"/>
      <c r="AC191" s="239"/>
      <c r="AD191" s="239"/>
      <c r="AE191" s="239"/>
    </row>
    <row r="192" spans="1:31" ht="15.75" customHeight="1" x14ac:dyDescent="0.25">
      <c r="A192" s="241"/>
      <c r="B192" s="239"/>
      <c r="C192" s="239"/>
      <c r="D192" s="239"/>
      <c r="E192" s="239"/>
      <c r="F192" s="239"/>
      <c r="G192" s="240"/>
      <c r="H192" s="239"/>
      <c r="I192" s="239"/>
      <c r="J192" s="239"/>
      <c r="K192" s="239"/>
      <c r="L192" s="239"/>
      <c r="M192" s="239"/>
      <c r="N192" s="239"/>
      <c r="O192" s="239"/>
      <c r="P192" s="239"/>
      <c r="Q192" s="239"/>
      <c r="R192" s="239"/>
      <c r="S192" s="239"/>
      <c r="T192" s="239"/>
      <c r="U192" s="239"/>
      <c r="V192" s="239"/>
      <c r="W192" s="239"/>
      <c r="X192" s="239"/>
      <c r="Y192" s="239"/>
      <c r="Z192" s="239"/>
      <c r="AA192" s="239"/>
      <c r="AB192" s="239"/>
      <c r="AC192" s="239"/>
      <c r="AD192" s="239"/>
      <c r="AE192" s="239"/>
    </row>
    <row r="193" spans="1:31" ht="15.75" customHeight="1" x14ac:dyDescent="0.25">
      <c r="A193" s="241"/>
      <c r="B193" s="239"/>
      <c r="C193" s="239"/>
      <c r="D193" s="239"/>
      <c r="E193" s="239"/>
      <c r="F193" s="239"/>
      <c r="G193" s="240"/>
      <c r="H193" s="239"/>
      <c r="I193" s="239"/>
      <c r="J193" s="239"/>
      <c r="K193" s="239"/>
      <c r="L193" s="239"/>
      <c r="M193" s="239"/>
      <c r="N193" s="239"/>
      <c r="O193" s="239"/>
      <c r="P193" s="239"/>
      <c r="Q193" s="239"/>
      <c r="R193" s="239"/>
      <c r="S193" s="239"/>
      <c r="T193" s="239"/>
      <c r="U193" s="239"/>
      <c r="V193" s="239"/>
      <c r="W193" s="239"/>
      <c r="X193" s="239"/>
      <c r="Y193" s="239"/>
      <c r="Z193" s="239"/>
      <c r="AA193" s="239"/>
      <c r="AB193" s="239"/>
      <c r="AC193" s="239"/>
      <c r="AD193" s="239"/>
      <c r="AE193" s="239"/>
    </row>
    <row r="194" spans="1:31" ht="15.75" customHeight="1" x14ac:dyDescent="0.25">
      <c r="A194" s="241"/>
      <c r="B194" s="239"/>
      <c r="C194" s="239"/>
      <c r="D194" s="239"/>
      <c r="E194" s="239"/>
      <c r="F194" s="239"/>
      <c r="G194" s="240"/>
      <c r="H194" s="239"/>
      <c r="I194" s="239"/>
      <c r="J194" s="239"/>
      <c r="K194" s="239"/>
      <c r="L194" s="239"/>
      <c r="M194" s="239"/>
      <c r="N194" s="239"/>
      <c r="O194" s="239"/>
      <c r="P194" s="239"/>
      <c r="Q194" s="239"/>
      <c r="R194" s="239"/>
      <c r="S194" s="239"/>
      <c r="T194" s="239"/>
      <c r="U194" s="239"/>
      <c r="V194" s="239"/>
      <c r="W194" s="239"/>
      <c r="X194" s="239"/>
      <c r="Y194" s="239"/>
      <c r="Z194" s="239"/>
      <c r="AA194" s="239"/>
      <c r="AB194" s="239"/>
      <c r="AC194" s="239"/>
      <c r="AD194" s="239"/>
      <c r="AE194" s="239"/>
    </row>
    <row r="195" spans="1:31" ht="15.75" customHeight="1" x14ac:dyDescent="0.25">
      <c r="A195" s="241"/>
      <c r="B195" s="239"/>
      <c r="C195" s="239"/>
      <c r="D195" s="239"/>
      <c r="E195" s="239"/>
      <c r="F195" s="239"/>
      <c r="G195" s="240"/>
      <c r="H195" s="239"/>
      <c r="I195" s="239"/>
      <c r="J195" s="239"/>
      <c r="K195" s="239"/>
      <c r="L195" s="239"/>
      <c r="M195" s="239"/>
      <c r="N195" s="239"/>
      <c r="O195" s="239"/>
      <c r="P195" s="239"/>
      <c r="Q195" s="239"/>
      <c r="R195" s="239"/>
      <c r="S195" s="239"/>
      <c r="T195" s="239"/>
      <c r="U195" s="239"/>
      <c r="V195" s="239"/>
      <c r="W195" s="239"/>
      <c r="X195" s="239"/>
      <c r="Y195" s="239"/>
      <c r="Z195" s="239"/>
      <c r="AA195" s="239"/>
      <c r="AB195" s="239"/>
      <c r="AC195" s="239"/>
      <c r="AD195" s="239"/>
      <c r="AE195" s="239"/>
    </row>
    <row r="196" spans="1:31" ht="15.75" customHeight="1" x14ac:dyDescent="0.25">
      <c r="A196" s="241"/>
      <c r="B196" s="239"/>
      <c r="C196" s="239"/>
      <c r="D196" s="239"/>
      <c r="E196" s="239"/>
      <c r="F196" s="239"/>
      <c r="G196" s="240"/>
      <c r="H196" s="239"/>
      <c r="I196" s="239"/>
      <c r="J196" s="239"/>
      <c r="K196" s="239"/>
      <c r="L196" s="239"/>
      <c r="M196" s="239"/>
      <c r="N196" s="239"/>
      <c r="O196" s="239"/>
      <c r="P196" s="239"/>
      <c r="Q196" s="239"/>
      <c r="R196" s="239"/>
      <c r="S196" s="239"/>
      <c r="T196" s="239"/>
      <c r="U196" s="239"/>
      <c r="V196" s="239"/>
      <c r="W196" s="239"/>
      <c r="X196" s="239"/>
      <c r="Y196" s="239"/>
      <c r="Z196" s="239"/>
      <c r="AA196" s="239"/>
      <c r="AB196" s="239"/>
      <c r="AC196" s="239"/>
      <c r="AD196" s="239"/>
      <c r="AE196" s="239"/>
    </row>
    <row r="197" spans="1:31" ht="15.75" customHeight="1" x14ac:dyDescent="0.25">
      <c r="A197" s="241"/>
      <c r="B197" s="239"/>
      <c r="C197" s="239"/>
      <c r="D197" s="239"/>
      <c r="E197" s="239"/>
      <c r="F197" s="239"/>
      <c r="G197" s="240"/>
      <c r="H197" s="239"/>
      <c r="I197" s="239"/>
      <c r="J197" s="239"/>
      <c r="K197" s="239"/>
      <c r="L197" s="239"/>
      <c r="M197" s="239"/>
      <c r="N197" s="239"/>
      <c r="O197" s="239"/>
      <c r="P197" s="239"/>
      <c r="Q197" s="239"/>
      <c r="R197" s="239"/>
      <c r="S197" s="239"/>
      <c r="T197" s="239"/>
      <c r="U197" s="239"/>
      <c r="V197" s="239"/>
      <c r="W197" s="239"/>
      <c r="X197" s="239"/>
      <c r="Y197" s="239"/>
      <c r="Z197" s="239"/>
      <c r="AA197" s="239"/>
      <c r="AB197" s="239"/>
      <c r="AC197" s="239"/>
      <c r="AD197" s="239"/>
      <c r="AE197" s="239"/>
    </row>
    <row r="198" spans="1:31" ht="15.75" customHeight="1" x14ac:dyDescent="0.25">
      <c r="A198" s="241"/>
      <c r="B198" s="239"/>
      <c r="C198" s="239"/>
      <c r="D198" s="239"/>
      <c r="E198" s="239"/>
      <c r="F198" s="239"/>
      <c r="G198" s="240"/>
      <c r="H198" s="239"/>
      <c r="I198" s="239"/>
      <c r="J198" s="239"/>
      <c r="K198" s="239"/>
      <c r="L198" s="239"/>
      <c r="M198" s="239"/>
      <c r="N198" s="239"/>
      <c r="O198" s="239"/>
      <c r="P198" s="239"/>
      <c r="Q198" s="239"/>
      <c r="R198" s="239"/>
      <c r="S198" s="239"/>
      <c r="T198" s="239"/>
      <c r="U198" s="239"/>
      <c r="V198" s="239"/>
      <c r="W198" s="239"/>
      <c r="X198" s="239"/>
      <c r="Y198" s="239"/>
      <c r="Z198" s="239"/>
      <c r="AA198" s="239"/>
      <c r="AB198" s="239"/>
      <c r="AC198" s="239"/>
      <c r="AD198" s="239"/>
      <c r="AE198" s="239"/>
    </row>
    <row r="199" spans="1:31" ht="15.75" customHeight="1" x14ac:dyDescent="0.25">
      <c r="A199" s="241"/>
      <c r="B199" s="239"/>
      <c r="C199" s="239"/>
      <c r="D199" s="239"/>
      <c r="E199" s="239"/>
      <c r="F199" s="239"/>
      <c r="G199" s="240"/>
      <c r="H199" s="239"/>
      <c r="I199" s="239"/>
      <c r="J199" s="239"/>
      <c r="K199" s="239"/>
      <c r="L199" s="239"/>
      <c r="M199" s="239"/>
      <c r="N199" s="239"/>
      <c r="O199" s="239"/>
      <c r="P199" s="239"/>
      <c r="Q199" s="239"/>
      <c r="R199" s="239"/>
      <c r="S199" s="239"/>
      <c r="T199" s="239"/>
      <c r="U199" s="239"/>
      <c r="V199" s="239"/>
      <c r="W199" s="239"/>
      <c r="X199" s="239"/>
      <c r="Y199" s="239"/>
      <c r="Z199" s="239"/>
      <c r="AA199" s="239"/>
      <c r="AB199" s="239"/>
      <c r="AC199" s="239"/>
      <c r="AD199" s="239"/>
      <c r="AE199" s="239"/>
    </row>
    <row r="200" spans="1:31" ht="15.75" customHeight="1" x14ac:dyDescent="0.25">
      <c r="A200" s="241"/>
      <c r="B200" s="239"/>
      <c r="C200" s="239"/>
      <c r="D200" s="239"/>
      <c r="E200" s="239"/>
      <c r="F200" s="239"/>
      <c r="G200" s="240"/>
      <c r="H200" s="239"/>
      <c r="I200" s="239"/>
      <c r="J200" s="239"/>
      <c r="K200" s="239"/>
      <c r="L200" s="239"/>
      <c r="M200" s="239"/>
      <c r="N200" s="239"/>
      <c r="O200" s="239"/>
      <c r="P200" s="239"/>
      <c r="Q200" s="239"/>
      <c r="R200" s="239"/>
      <c r="S200" s="239"/>
      <c r="T200" s="239"/>
      <c r="U200" s="239"/>
      <c r="V200" s="239"/>
      <c r="W200" s="239"/>
      <c r="X200" s="239"/>
      <c r="Y200" s="239"/>
      <c r="Z200" s="239"/>
      <c r="AA200" s="239"/>
      <c r="AB200" s="239"/>
      <c r="AC200" s="239"/>
      <c r="AD200" s="239"/>
      <c r="AE200" s="239"/>
    </row>
    <row r="201" spans="1:31" ht="15.75" customHeight="1" x14ac:dyDescent="0.25">
      <c r="A201" s="241"/>
      <c r="B201" s="239"/>
      <c r="C201" s="239"/>
      <c r="D201" s="239"/>
      <c r="E201" s="239"/>
      <c r="F201" s="239"/>
      <c r="G201" s="240"/>
      <c r="H201" s="239"/>
      <c r="I201" s="239"/>
      <c r="J201" s="239"/>
      <c r="K201" s="239"/>
      <c r="L201" s="239"/>
      <c r="M201" s="239"/>
      <c r="N201" s="239"/>
      <c r="O201" s="239"/>
      <c r="P201" s="239"/>
      <c r="Q201" s="239"/>
      <c r="R201" s="239"/>
      <c r="S201" s="239"/>
      <c r="T201" s="239"/>
      <c r="U201" s="239"/>
      <c r="V201" s="239"/>
      <c r="W201" s="239"/>
      <c r="X201" s="239"/>
      <c r="Y201" s="239"/>
      <c r="Z201" s="239"/>
      <c r="AA201" s="239"/>
      <c r="AB201" s="239"/>
      <c r="AC201" s="239"/>
      <c r="AD201" s="239"/>
      <c r="AE201" s="239"/>
    </row>
    <row r="202" spans="1:31" ht="15.75" customHeight="1" x14ac:dyDescent="0.25">
      <c r="A202" s="241"/>
      <c r="B202" s="239"/>
      <c r="C202" s="239"/>
      <c r="D202" s="239"/>
      <c r="E202" s="239"/>
      <c r="F202" s="239"/>
      <c r="G202" s="240"/>
      <c r="H202" s="239"/>
      <c r="I202" s="239"/>
      <c r="J202" s="239"/>
      <c r="K202" s="239"/>
      <c r="L202" s="239"/>
      <c r="M202" s="239"/>
      <c r="N202" s="239"/>
      <c r="O202" s="239"/>
      <c r="P202" s="239"/>
      <c r="Q202" s="239"/>
      <c r="R202" s="239"/>
      <c r="S202" s="239"/>
      <c r="T202" s="239"/>
      <c r="U202" s="239"/>
      <c r="V202" s="239"/>
      <c r="W202" s="239"/>
      <c r="X202" s="239"/>
      <c r="Y202" s="239"/>
      <c r="Z202" s="239"/>
      <c r="AA202" s="239"/>
      <c r="AB202" s="239"/>
      <c r="AC202" s="239"/>
      <c r="AD202" s="239"/>
      <c r="AE202" s="239"/>
    </row>
    <row r="203" spans="1:31" ht="15.75" customHeight="1" x14ac:dyDescent="0.25">
      <c r="A203" s="241"/>
      <c r="B203" s="239"/>
      <c r="C203" s="239"/>
      <c r="D203" s="239"/>
      <c r="E203" s="239"/>
      <c r="F203" s="239"/>
      <c r="G203" s="240"/>
      <c r="H203" s="239"/>
      <c r="I203" s="239"/>
      <c r="J203" s="239"/>
      <c r="K203" s="239"/>
      <c r="L203" s="239"/>
      <c r="M203" s="239"/>
      <c r="N203" s="239"/>
      <c r="O203" s="239"/>
      <c r="P203" s="239"/>
      <c r="Q203" s="239"/>
      <c r="R203" s="239"/>
      <c r="S203" s="239"/>
      <c r="T203" s="239"/>
      <c r="U203" s="239"/>
      <c r="V203" s="239"/>
      <c r="W203" s="239"/>
      <c r="X203" s="239"/>
      <c r="Y203" s="239"/>
      <c r="Z203" s="239"/>
      <c r="AA203" s="239"/>
      <c r="AB203" s="239"/>
      <c r="AC203" s="239"/>
      <c r="AD203" s="239"/>
      <c r="AE203" s="239"/>
    </row>
    <row r="204" spans="1:31" ht="15.75" customHeight="1" x14ac:dyDescent="0.25">
      <c r="A204" s="241"/>
      <c r="B204" s="239"/>
      <c r="C204" s="239"/>
      <c r="D204" s="239"/>
      <c r="E204" s="239"/>
      <c r="F204" s="239"/>
      <c r="G204" s="240"/>
      <c r="H204" s="239"/>
      <c r="I204" s="239"/>
      <c r="J204" s="239"/>
      <c r="K204" s="239"/>
      <c r="L204" s="239"/>
      <c r="M204" s="239"/>
      <c r="N204" s="239"/>
      <c r="O204" s="239"/>
      <c r="P204" s="239"/>
      <c r="Q204" s="239"/>
      <c r="R204" s="239"/>
      <c r="S204" s="239"/>
      <c r="T204" s="239"/>
      <c r="U204" s="239"/>
      <c r="V204" s="239"/>
      <c r="W204" s="239"/>
      <c r="X204" s="239"/>
      <c r="Y204" s="239"/>
      <c r="Z204" s="239"/>
      <c r="AA204" s="239"/>
      <c r="AB204" s="239"/>
      <c r="AC204" s="239"/>
      <c r="AD204" s="239"/>
      <c r="AE204" s="239"/>
    </row>
    <row r="205" spans="1:31" ht="15.75" customHeight="1" x14ac:dyDescent="0.25">
      <c r="A205" s="241"/>
      <c r="B205" s="239"/>
      <c r="C205" s="239"/>
      <c r="D205" s="239"/>
      <c r="E205" s="239"/>
      <c r="F205" s="239"/>
      <c r="G205" s="240"/>
      <c r="H205" s="239"/>
      <c r="I205" s="239"/>
      <c r="J205" s="239"/>
      <c r="K205" s="239"/>
      <c r="L205" s="239"/>
      <c r="M205" s="239"/>
      <c r="N205" s="239"/>
      <c r="O205" s="239"/>
      <c r="P205" s="239"/>
      <c r="Q205" s="239"/>
      <c r="R205" s="239"/>
      <c r="S205" s="239"/>
      <c r="T205" s="239"/>
      <c r="U205" s="239"/>
      <c r="V205" s="239"/>
      <c r="W205" s="239"/>
      <c r="X205" s="239"/>
      <c r="Y205" s="239"/>
      <c r="Z205" s="239"/>
      <c r="AA205" s="239"/>
      <c r="AB205" s="239"/>
      <c r="AC205" s="239"/>
      <c r="AD205" s="239"/>
      <c r="AE205" s="239"/>
    </row>
    <row r="206" spans="1:31" ht="15.75" customHeight="1" x14ac:dyDescent="0.25">
      <c r="A206" s="241"/>
      <c r="B206" s="239"/>
      <c r="C206" s="239"/>
      <c r="D206" s="239"/>
      <c r="E206" s="239"/>
      <c r="F206" s="239"/>
      <c r="G206" s="240"/>
      <c r="H206" s="239"/>
      <c r="I206" s="239"/>
      <c r="J206" s="239"/>
      <c r="K206" s="239"/>
      <c r="L206" s="239"/>
      <c r="M206" s="239"/>
      <c r="N206" s="239"/>
      <c r="O206" s="239"/>
      <c r="P206" s="239"/>
      <c r="Q206" s="239"/>
      <c r="R206" s="239"/>
      <c r="S206" s="239"/>
      <c r="T206" s="239"/>
      <c r="U206" s="239"/>
      <c r="V206" s="239"/>
      <c r="W206" s="239"/>
      <c r="X206" s="239"/>
      <c r="Y206" s="239"/>
      <c r="Z206" s="239"/>
      <c r="AA206" s="239"/>
      <c r="AB206" s="239"/>
      <c r="AC206" s="239"/>
      <c r="AD206" s="239"/>
      <c r="AE206" s="239"/>
    </row>
    <row r="207" spans="1:31" ht="15.75" customHeight="1" x14ac:dyDescent="0.25">
      <c r="A207" s="241"/>
      <c r="B207" s="239"/>
      <c r="C207" s="239"/>
      <c r="D207" s="239"/>
      <c r="E207" s="239"/>
      <c r="F207" s="239"/>
      <c r="G207" s="240"/>
      <c r="H207" s="239"/>
      <c r="I207" s="239"/>
      <c r="J207" s="239"/>
      <c r="K207" s="239"/>
      <c r="L207" s="239"/>
      <c r="M207" s="239"/>
      <c r="N207" s="239"/>
      <c r="O207" s="239"/>
      <c r="P207" s="239"/>
      <c r="Q207" s="239"/>
      <c r="R207" s="239"/>
      <c r="S207" s="239"/>
      <c r="T207" s="239"/>
      <c r="U207" s="239"/>
      <c r="V207" s="239"/>
      <c r="W207" s="239"/>
      <c r="X207" s="239"/>
      <c r="Y207" s="239"/>
      <c r="Z207" s="239"/>
      <c r="AA207" s="239"/>
      <c r="AB207" s="239"/>
      <c r="AC207" s="239"/>
      <c r="AD207" s="239"/>
      <c r="AE207" s="239"/>
    </row>
    <row r="208" spans="1:31" ht="15.75" customHeight="1" x14ac:dyDescent="0.25">
      <c r="A208" s="241"/>
      <c r="B208" s="239"/>
      <c r="C208" s="239"/>
      <c r="D208" s="239"/>
      <c r="E208" s="239"/>
      <c r="F208" s="239"/>
      <c r="G208" s="240"/>
      <c r="H208" s="239"/>
      <c r="I208" s="239"/>
      <c r="J208" s="239"/>
      <c r="K208" s="239"/>
      <c r="L208" s="239"/>
      <c r="M208" s="239"/>
      <c r="N208" s="239"/>
      <c r="O208" s="239"/>
      <c r="P208" s="239"/>
      <c r="Q208" s="239"/>
      <c r="R208" s="239"/>
      <c r="S208" s="239"/>
      <c r="T208" s="239"/>
      <c r="U208" s="239"/>
      <c r="V208" s="239"/>
      <c r="W208" s="239"/>
      <c r="X208" s="239"/>
      <c r="Y208" s="239"/>
      <c r="Z208" s="239"/>
      <c r="AA208" s="239"/>
      <c r="AB208" s="239"/>
      <c r="AC208" s="239"/>
      <c r="AD208" s="239"/>
      <c r="AE208" s="239"/>
    </row>
    <row r="209" spans="1:31" ht="15.75" customHeight="1" x14ac:dyDescent="0.25">
      <c r="A209" s="241"/>
      <c r="B209" s="239"/>
      <c r="C209" s="239"/>
      <c r="D209" s="239"/>
      <c r="E209" s="239"/>
      <c r="F209" s="239"/>
      <c r="G209" s="240"/>
      <c r="H209" s="239"/>
      <c r="I209" s="239"/>
      <c r="J209" s="239"/>
      <c r="K209" s="239"/>
      <c r="L209" s="239"/>
      <c r="M209" s="239"/>
      <c r="N209" s="239"/>
      <c r="O209" s="239"/>
      <c r="P209" s="239"/>
      <c r="Q209" s="239"/>
      <c r="R209" s="239"/>
      <c r="S209" s="239"/>
      <c r="T209" s="239"/>
      <c r="U209" s="239"/>
      <c r="V209" s="239"/>
      <c r="W209" s="239"/>
      <c r="X209" s="239"/>
      <c r="Y209" s="239"/>
      <c r="Z209" s="239"/>
      <c r="AA209" s="239"/>
      <c r="AB209" s="239"/>
      <c r="AC209" s="239"/>
      <c r="AD209" s="239"/>
      <c r="AE209" s="239"/>
    </row>
    <row r="210" spans="1:31" ht="15.75" customHeight="1" x14ac:dyDescent="0.25">
      <c r="A210" s="241"/>
      <c r="B210" s="239"/>
      <c r="C210" s="239"/>
      <c r="D210" s="239"/>
      <c r="E210" s="239"/>
      <c r="F210" s="239"/>
      <c r="G210" s="240"/>
      <c r="H210" s="239"/>
      <c r="I210" s="239"/>
      <c r="J210" s="239"/>
      <c r="K210" s="239"/>
      <c r="L210" s="239"/>
      <c r="M210" s="239"/>
      <c r="N210" s="239"/>
      <c r="O210" s="239"/>
      <c r="P210" s="239"/>
      <c r="Q210" s="239"/>
      <c r="R210" s="239"/>
      <c r="S210" s="239"/>
      <c r="T210" s="239"/>
      <c r="U210" s="239"/>
      <c r="V210" s="239"/>
      <c r="W210" s="239"/>
      <c r="X210" s="239"/>
      <c r="Y210" s="239"/>
      <c r="Z210" s="239"/>
      <c r="AA210" s="239"/>
      <c r="AB210" s="239"/>
      <c r="AC210" s="239"/>
      <c r="AD210" s="239"/>
      <c r="AE210" s="239"/>
    </row>
    <row r="211" spans="1:31" ht="15.75" customHeight="1" x14ac:dyDescent="0.25">
      <c r="A211" s="241"/>
      <c r="B211" s="239"/>
      <c r="C211" s="239"/>
      <c r="D211" s="239"/>
      <c r="E211" s="239"/>
      <c r="F211" s="239"/>
      <c r="G211" s="240"/>
      <c r="H211" s="239"/>
      <c r="I211" s="239"/>
      <c r="J211" s="239"/>
      <c r="K211" s="239"/>
      <c r="L211" s="239"/>
      <c r="M211" s="239"/>
      <c r="N211" s="239"/>
      <c r="O211" s="239"/>
      <c r="P211" s="239"/>
      <c r="Q211" s="239"/>
      <c r="R211" s="239"/>
      <c r="S211" s="239"/>
      <c r="T211" s="239"/>
      <c r="U211" s="239"/>
      <c r="V211" s="239"/>
      <c r="W211" s="239"/>
      <c r="X211" s="239"/>
      <c r="Y211" s="239"/>
      <c r="Z211" s="239"/>
      <c r="AA211" s="239"/>
      <c r="AB211" s="239"/>
      <c r="AC211" s="239"/>
      <c r="AD211" s="239"/>
      <c r="AE211" s="239"/>
    </row>
    <row r="212" spans="1:31" ht="15.75" customHeight="1" x14ac:dyDescent="0.25">
      <c r="A212" s="241"/>
      <c r="B212" s="239"/>
      <c r="C212" s="239"/>
      <c r="D212" s="239"/>
      <c r="E212" s="239"/>
      <c r="F212" s="239"/>
      <c r="G212" s="240"/>
      <c r="H212" s="239"/>
      <c r="I212" s="239"/>
      <c r="J212" s="239"/>
      <c r="K212" s="239"/>
      <c r="L212" s="239"/>
      <c r="M212" s="239"/>
      <c r="N212" s="239"/>
      <c r="O212" s="239"/>
      <c r="P212" s="239"/>
      <c r="Q212" s="239"/>
      <c r="R212" s="239"/>
      <c r="S212" s="239"/>
      <c r="T212" s="239"/>
      <c r="U212" s="239"/>
      <c r="V212" s="239"/>
      <c r="W212" s="239"/>
      <c r="X212" s="239"/>
      <c r="Y212" s="239"/>
      <c r="Z212" s="239"/>
      <c r="AA212" s="239"/>
      <c r="AB212" s="239"/>
      <c r="AC212" s="239"/>
      <c r="AD212" s="239"/>
      <c r="AE212" s="239"/>
    </row>
    <row r="213" spans="1:31" ht="15.75" customHeight="1" x14ac:dyDescent="0.25">
      <c r="A213" s="241"/>
      <c r="B213" s="239"/>
      <c r="C213" s="239"/>
      <c r="D213" s="239"/>
      <c r="E213" s="239"/>
      <c r="F213" s="239"/>
      <c r="G213" s="240"/>
      <c r="H213" s="239"/>
      <c r="I213" s="239"/>
      <c r="J213" s="239"/>
      <c r="K213" s="239"/>
      <c r="L213" s="239"/>
      <c r="M213" s="239"/>
      <c r="N213" s="239"/>
      <c r="O213" s="239"/>
      <c r="P213" s="239"/>
      <c r="Q213" s="239"/>
      <c r="R213" s="239"/>
      <c r="S213" s="239"/>
      <c r="T213" s="239"/>
      <c r="U213" s="239"/>
      <c r="V213" s="239"/>
      <c r="W213" s="239"/>
      <c r="X213" s="239"/>
      <c r="Y213" s="239"/>
      <c r="Z213" s="239"/>
      <c r="AA213" s="239"/>
      <c r="AB213" s="239"/>
      <c r="AC213" s="239"/>
      <c r="AD213" s="239"/>
      <c r="AE213" s="239"/>
    </row>
    <row r="214" spans="1:31" ht="15.75" customHeight="1" x14ac:dyDescent="0.25">
      <c r="A214" s="241"/>
      <c r="B214" s="239"/>
      <c r="C214" s="239"/>
      <c r="D214" s="239"/>
      <c r="E214" s="239"/>
      <c r="F214" s="239"/>
      <c r="G214" s="240"/>
      <c r="H214" s="239"/>
      <c r="I214" s="239"/>
      <c r="J214" s="239"/>
      <c r="K214" s="239"/>
      <c r="L214" s="239"/>
      <c r="M214" s="239"/>
      <c r="N214" s="239"/>
      <c r="O214" s="239"/>
      <c r="P214" s="239"/>
      <c r="Q214" s="239"/>
      <c r="R214" s="239"/>
      <c r="S214" s="239"/>
      <c r="T214" s="239"/>
      <c r="U214" s="239"/>
      <c r="V214" s="239"/>
      <c r="W214" s="239"/>
      <c r="X214" s="239"/>
      <c r="Y214" s="239"/>
      <c r="Z214" s="239"/>
      <c r="AA214" s="239"/>
      <c r="AB214" s="239"/>
      <c r="AC214" s="239"/>
      <c r="AD214" s="239"/>
      <c r="AE214" s="239"/>
    </row>
    <row r="215" spans="1:31" ht="15.75" customHeight="1" x14ac:dyDescent="0.25">
      <c r="A215" s="241"/>
      <c r="B215" s="239"/>
      <c r="C215" s="239"/>
      <c r="D215" s="239"/>
      <c r="E215" s="239"/>
      <c r="F215" s="239"/>
      <c r="G215" s="240"/>
      <c r="H215" s="239"/>
      <c r="I215" s="239"/>
      <c r="J215" s="239"/>
      <c r="K215" s="239"/>
      <c r="L215" s="239"/>
      <c r="M215" s="239"/>
      <c r="N215" s="239"/>
      <c r="O215" s="239"/>
      <c r="P215" s="239"/>
      <c r="Q215" s="239"/>
      <c r="R215" s="239"/>
      <c r="S215" s="239"/>
      <c r="T215" s="239"/>
      <c r="U215" s="239"/>
      <c r="V215" s="239"/>
      <c r="W215" s="239"/>
      <c r="X215" s="239"/>
      <c r="Y215" s="239"/>
      <c r="Z215" s="239"/>
      <c r="AA215" s="239"/>
      <c r="AB215" s="239"/>
      <c r="AC215" s="239"/>
      <c r="AD215" s="239"/>
      <c r="AE215" s="239"/>
    </row>
    <row r="216" spans="1:31" ht="15.75" customHeight="1" x14ac:dyDescent="0.25">
      <c r="A216" s="241"/>
      <c r="B216" s="239"/>
      <c r="C216" s="239"/>
      <c r="D216" s="239"/>
      <c r="E216" s="239"/>
      <c r="F216" s="239"/>
      <c r="G216" s="240"/>
      <c r="H216" s="239"/>
      <c r="I216" s="239"/>
      <c r="J216" s="239"/>
      <c r="K216" s="239"/>
      <c r="L216" s="239"/>
      <c r="M216" s="239"/>
      <c r="N216" s="239"/>
      <c r="O216" s="239"/>
      <c r="P216" s="239"/>
      <c r="Q216" s="239"/>
      <c r="R216" s="239"/>
      <c r="S216" s="239"/>
      <c r="T216" s="239"/>
      <c r="U216" s="239"/>
      <c r="V216" s="239"/>
      <c r="W216" s="239"/>
      <c r="X216" s="239"/>
      <c r="Y216" s="239"/>
      <c r="Z216" s="239"/>
      <c r="AA216" s="239"/>
      <c r="AB216" s="239"/>
      <c r="AC216" s="239"/>
      <c r="AD216" s="239"/>
      <c r="AE216" s="239"/>
    </row>
    <row r="217" spans="1:31" ht="15.75" customHeight="1" x14ac:dyDescent="0.25">
      <c r="A217" s="241"/>
      <c r="B217" s="239"/>
      <c r="C217" s="239"/>
      <c r="D217" s="239"/>
      <c r="E217" s="239"/>
      <c r="F217" s="239"/>
      <c r="G217" s="240"/>
      <c r="H217" s="239"/>
      <c r="I217" s="239"/>
      <c r="J217" s="239"/>
      <c r="K217" s="239"/>
      <c r="L217" s="239"/>
      <c r="M217" s="239"/>
      <c r="N217" s="239"/>
      <c r="O217" s="239"/>
      <c r="P217" s="239"/>
      <c r="Q217" s="239"/>
      <c r="R217" s="239"/>
      <c r="S217" s="239"/>
      <c r="T217" s="239"/>
      <c r="U217" s="239"/>
      <c r="V217" s="239"/>
      <c r="W217" s="239"/>
      <c r="X217" s="239"/>
      <c r="Y217" s="239"/>
      <c r="Z217" s="239"/>
      <c r="AA217" s="239"/>
      <c r="AB217" s="239"/>
      <c r="AC217" s="239"/>
      <c r="AD217" s="239"/>
      <c r="AE217" s="239"/>
    </row>
    <row r="218" spans="1:31" ht="15.75" customHeight="1" x14ac:dyDescent="0.25">
      <c r="A218" s="241"/>
      <c r="B218" s="239"/>
      <c r="C218" s="239"/>
      <c r="D218" s="239"/>
      <c r="E218" s="239"/>
      <c r="F218" s="239"/>
      <c r="G218" s="240"/>
      <c r="H218" s="239"/>
      <c r="I218" s="239"/>
      <c r="J218" s="239"/>
      <c r="K218" s="239"/>
      <c r="L218" s="239"/>
      <c r="M218" s="239"/>
      <c r="N218" s="239"/>
      <c r="O218" s="239"/>
      <c r="P218" s="239"/>
      <c r="Q218" s="239"/>
      <c r="R218" s="239"/>
      <c r="S218" s="239"/>
      <c r="T218" s="239"/>
      <c r="U218" s="239"/>
      <c r="V218" s="239"/>
      <c r="W218" s="239"/>
      <c r="X218" s="239"/>
      <c r="Y218" s="239"/>
      <c r="Z218" s="239"/>
      <c r="AA218" s="239"/>
      <c r="AB218" s="239"/>
      <c r="AC218" s="239"/>
      <c r="AD218" s="239"/>
      <c r="AE218" s="239"/>
    </row>
    <row r="219" spans="1:31" ht="15.75" customHeight="1" x14ac:dyDescent="0.25">
      <c r="A219" s="241"/>
      <c r="B219" s="239"/>
      <c r="C219" s="239"/>
      <c r="D219" s="239"/>
      <c r="E219" s="239"/>
      <c r="F219" s="239"/>
      <c r="G219" s="240"/>
      <c r="H219" s="239"/>
      <c r="I219" s="239"/>
      <c r="J219" s="239"/>
      <c r="K219" s="239"/>
      <c r="L219" s="239"/>
      <c r="M219" s="239"/>
      <c r="N219" s="239"/>
      <c r="O219" s="239"/>
      <c r="P219" s="239"/>
      <c r="Q219" s="239"/>
      <c r="R219" s="239"/>
      <c r="S219" s="239"/>
      <c r="T219" s="239"/>
      <c r="U219" s="239"/>
      <c r="V219" s="239"/>
      <c r="W219" s="239"/>
      <c r="X219" s="239"/>
      <c r="Y219" s="239"/>
      <c r="Z219" s="239"/>
      <c r="AA219" s="239"/>
      <c r="AB219" s="239"/>
      <c r="AC219" s="239"/>
      <c r="AD219" s="239"/>
      <c r="AE219" s="239"/>
    </row>
    <row r="220" spans="1:31" ht="15.75" customHeight="1" x14ac:dyDescent="0.25">
      <c r="A220" s="241"/>
      <c r="B220" s="239"/>
      <c r="C220" s="239"/>
      <c r="D220" s="239"/>
      <c r="E220" s="239"/>
      <c r="F220" s="239"/>
      <c r="G220" s="240"/>
      <c r="H220" s="239"/>
      <c r="I220" s="239"/>
      <c r="J220" s="239"/>
      <c r="K220" s="239"/>
      <c r="L220" s="239"/>
      <c r="M220" s="239"/>
      <c r="N220" s="239"/>
      <c r="O220" s="239"/>
      <c r="P220" s="239"/>
      <c r="Q220" s="239"/>
      <c r="R220" s="239"/>
      <c r="S220" s="239"/>
      <c r="T220" s="239"/>
      <c r="U220" s="239"/>
      <c r="V220" s="239"/>
      <c r="W220" s="239"/>
      <c r="X220" s="239"/>
      <c r="Y220" s="239"/>
      <c r="Z220" s="239"/>
      <c r="AA220" s="239"/>
      <c r="AB220" s="239"/>
      <c r="AC220" s="239"/>
      <c r="AD220" s="239"/>
      <c r="AE220" s="239"/>
    </row>
    <row r="221" spans="1:31" ht="15.75" customHeight="1" x14ac:dyDescent="0.25">
      <c r="A221" s="241"/>
      <c r="B221" s="239"/>
      <c r="C221" s="239"/>
      <c r="D221" s="239"/>
      <c r="E221" s="239"/>
      <c r="F221" s="239"/>
      <c r="G221" s="240"/>
      <c r="H221" s="239"/>
      <c r="I221" s="239"/>
      <c r="J221" s="239"/>
      <c r="K221" s="239"/>
      <c r="L221" s="239"/>
      <c r="M221" s="239"/>
      <c r="N221" s="239"/>
      <c r="O221" s="239"/>
      <c r="P221" s="239"/>
      <c r="Q221" s="239"/>
      <c r="R221" s="239"/>
      <c r="S221" s="239"/>
      <c r="T221" s="239"/>
      <c r="U221" s="239"/>
      <c r="V221" s="239"/>
      <c r="W221" s="239"/>
      <c r="X221" s="239"/>
      <c r="Y221" s="239"/>
      <c r="Z221" s="239"/>
      <c r="AA221" s="239"/>
      <c r="AB221" s="239"/>
      <c r="AC221" s="239"/>
      <c r="AD221" s="239"/>
      <c r="AE221" s="239"/>
    </row>
    <row r="222" spans="1:31" ht="15.75" customHeight="1" x14ac:dyDescent="0.25">
      <c r="A222" s="241"/>
      <c r="B222" s="239"/>
      <c r="C222" s="239"/>
      <c r="D222" s="239"/>
      <c r="E222" s="239"/>
      <c r="F222" s="239"/>
      <c r="G222" s="240"/>
      <c r="H222" s="239"/>
      <c r="I222" s="239"/>
      <c r="J222" s="239"/>
      <c r="K222" s="239"/>
      <c r="L222" s="239"/>
      <c r="M222" s="239"/>
      <c r="N222" s="239"/>
      <c r="O222" s="239"/>
      <c r="P222" s="239"/>
      <c r="Q222" s="239"/>
      <c r="R222" s="239"/>
      <c r="S222" s="239"/>
      <c r="T222" s="239"/>
      <c r="U222" s="239"/>
      <c r="V222" s="239"/>
      <c r="W222" s="239"/>
      <c r="X222" s="239"/>
      <c r="Y222" s="239"/>
      <c r="Z222" s="239"/>
      <c r="AA222" s="239"/>
      <c r="AB222" s="239"/>
      <c r="AC222" s="239"/>
      <c r="AD222" s="239"/>
      <c r="AE222" s="239"/>
    </row>
    <row r="223" spans="1:31" ht="15.75" customHeight="1" x14ac:dyDescent="0.25">
      <c r="A223" s="241"/>
      <c r="B223" s="239"/>
      <c r="C223" s="239"/>
      <c r="D223" s="239"/>
      <c r="E223" s="239"/>
      <c r="F223" s="239"/>
      <c r="G223" s="240"/>
      <c r="H223" s="239"/>
      <c r="I223" s="239"/>
      <c r="J223" s="239"/>
      <c r="K223" s="239"/>
      <c r="L223" s="239"/>
      <c r="M223" s="239"/>
      <c r="N223" s="239"/>
      <c r="O223" s="239"/>
      <c r="P223" s="239"/>
      <c r="Q223" s="239"/>
      <c r="R223" s="239"/>
      <c r="S223" s="239"/>
      <c r="T223" s="239"/>
      <c r="U223" s="239"/>
      <c r="V223" s="239"/>
      <c r="W223" s="239"/>
      <c r="X223" s="239"/>
      <c r="Y223" s="239"/>
      <c r="Z223" s="239"/>
      <c r="AA223" s="239"/>
      <c r="AB223" s="239"/>
      <c r="AC223" s="239"/>
      <c r="AD223" s="239"/>
      <c r="AE223" s="239"/>
    </row>
    <row r="224" spans="1:31" ht="15.75" customHeight="1" x14ac:dyDescent="0.25">
      <c r="A224" s="241"/>
      <c r="B224" s="239"/>
      <c r="C224" s="239"/>
      <c r="D224" s="239"/>
      <c r="E224" s="239"/>
      <c r="F224" s="239"/>
      <c r="G224" s="240"/>
      <c r="H224" s="239"/>
      <c r="I224" s="239"/>
      <c r="J224" s="239"/>
      <c r="K224" s="239"/>
      <c r="L224" s="239"/>
      <c r="M224" s="239"/>
      <c r="N224" s="239"/>
      <c r="O224" s="239"/>
      <c r="P224" s="239"/>
      <c r="Q224" s="239"/>
      <c r="R224" s="239"/>
      <c r="S224" s="239"/>
      <c r="T224" s="239"/>
      <c r="U224" s="239"/>
      <c r="V224" s="239"/>
      <c r="W224" s="239"/>
      <c r="X224" s="239"/>
      <c r="Y224" s="239"/>
      <c r="Z224" s="239"/>
      <c r="AA224" s="239"/>
      <c r="AB224" s="239"/>
      <c r="AC224" s="239"/>
      <c r="AD224" s="239"/>
      <c r="AE224" s="239"/>
    </row>
    <row r="225" spans="1:31" ht="15.75" customHeight="1" x14ac:dyDescent="0.25">
      <c r="A225" s="241"/>
      <c r="B225" s="239"/>
      <c r="C225" s="239"/>
      <c r="D225" s="239"/>
      <c r="E225" s="239"/>
      <c r="F225" s="239"/>
      <c r="G225" s="240"/>
      <c r="H225" s="239"/>
      <c r="I225" s="239"/>
      <c r="J225" s="239"/>
      <c r="K225" s="239"/>
      <c r="L225" s="239"/>
      <c r="M225" s="239"/>
      <c r="N225" s="239"/>
      <c r="O225" s="239"/>
      <c r="P225" s="239"/>
      <c r="Q225" s="239"/>
      <c r="R225" s="239"/>
      <c r="S225" s="239"/>
      <c r="T225" s="239"/>
      <c r="U225" s="239"/>
      <c r="V225" s="239"/>
      <c r="W225" s="239"/>
      <c r="X225" s="239"/>
      <c r="Y225" s="239"/>
      <c r="Z225" s="239"/>
      <c r="AA225" s="239"/>
      <c r="AB225" s="239"/>
      <c r="AC225" s="239"/>
      <c r="AD225" s="239"/>
      <c r="AE225" s="239"/>
    </row>
    <row r="226" spans="1:31" ht="15.75" customHeight="1" x14ac:dyDescent="0.25">
      <c r="A226" s="241"/>
      <c r="B226" s="239"/>
      <c r="C226" s="239"/>
      <c r="D226" s="239"/>
      <c r="E226" s="239"/>
      <c r="F226" s="239"/>
      <c r="G226" s="240"/>
      <c r="H226" s="239"/>
      <c r="I226" s="239"/>
      <c r="J226" s="239"/>
      <c r="K226" s="239"/>
      <c r="L226" s="239"/>
      <c r="M226" s="239"/>
      <c r="N226" s="239"/>
      <c r="O226" s="239"/>
      <c r="P226" s="239"/>
      <c r="Q226" s="239"/>
      <c r="R226" s="239"/>
      <c r="S226" s="239"/>
      <c r="T226" s="239"/>
      <c r="U226" s="239"/>
      <c r="V226" s="239"/>
      <c r="W226" s="239"/>
      <c r="X226" s="239"/>
      <c r="Y226" s="239"/>
      <c r="Z226" s="239"/>
      <c r="AA226" s="239"/>
      <c r="AB226" s="239"/>
      <c r="AC226" s="239"/>
      <c r="AD226" s="239"/>
      <c r="AE226" s="239"/>
    </row>
    <row r="227" spans="1:31" ht="15.75" customHeight="1" x14ac:dyDescent="0.25">
      <c r="A227" s="241"/>
      <c r="B227" s="239"/>
      <c r="C227" s="239"/>
      <c r="D227" s="239"/>
      <c r="E227" s="239"/>
      <c r="F227" s="239"/>
      <c r="G227" s="240"/>
      <c r="H227" s="239"/>
      <c r="I227" s="239"/>
      <c r="J227" s="239"/>
      <c r="K227" s="239"/>
      <c r="L227" s="239"/>
      <c r="M227" s="239"/>
      <c r="N227" s="239"/>
      <c r="O227" s="239"/>
      <c r="P227" s="239"/>
      <c r="Q227" s="239"/>
      <c r="R227" s="239"/>
      <c r="S227" s="239"/>
      <c r="T227" s="239"/>
      <c r="U227" s="239"/>
      <c r="V227" s="239"/>
      <c r="W227" s="239"/>
      <c r="X227" s="239"/>
      <c r="Y227" s="239"/>
      <c r="Z227" s="239"/>
      <c r="AA227" s="239"/>
      <c r="AB227" s="239"/>
      <c r="AC227" s="239"/>
      <c r="AD227" s="239"/>
      <c r="AE227" s="239"/>
    </row>
    <row r="228" spans="1:31" ht="15.75" customHeight="1" x14ac:dyDescent="0.25">
      <c r="A228" s="241"/>
      <c r="B228" s="239"/>
      <c r="C228" s="239"/>
      <c r="D228" s="239"/>
      <c r="E228" s="239"/>
      <c r="F228" s="239"/>
      <c r="G228" s="240"/>
      <c r="H228" s="239"/>
      <c r="I228" s="239"/>
      <c r="J228" s="239"/>
      <c r="K228" s="239"/>
      <c r="L228" s="239"/>
      <c r="M228" s="239"/>
      <c r="N228" s="239"/>
      <c r="O228" s="239"/>
      <c r="P228" s="239"/>
      <c r="Q228" s="239"/>
      <c r="R228" s="239"/>
      <c r="S228" s="239"/>
      <c r="T228" s="239"/>
      <c r="U228" s="239"/>
      <c r="V228" s="239"/>
      <c r="W228" s="239"/>
      <c r="X228" s="239"/>
      <c r="Y228" s="239"/>
      <c r="Z228" s="239"/>
      <c r="AA228" s="239"/>
      <c r="AB228" s="239"/>
      <c r="AC228" s="239"/>
      <c r="AD228" s="239"/>
      <c r="AE228" s="239"/>
    </row>
    <row r="229" spans="1:31" ht="15.75" customHeight="1" x14ac:dyDescent="0.25">
      <c r="A229" s="241"/>
      <c r="B229" s="239"/>
      <c r="C229" s="239"/>
      <c r="D229" s="239"/>
      <c r="E229" s="239"/>
      <c r="F229" s="239"/>
      <c r="G229" s="240"/>
      <c r="H229" s="239"/>
      <c r="I229" s="239"/>
      <c r="J229" s="239"/>
      <c r="K229" s="239"/>
      <c r="L229" s="239"/>
      <c r="M229" s="239"/>
      <c r="N229" s="239"/>
      <c r="O229" s="239"/>
      <c r="P229" s="239"/>
      <c r="Q229" s="239"/>
      <c r="R229" s="239"/>
      <c r="S229" s="239"/>
      <c r="T229" s="239"/>
      <c r="U229" s="239"/>
      <c r="V229" s="239"/>
      <c r="W229" s="239"/>
      <c r="X229" s="239"/>
      <c r="Y229" s="239"/>
      <c r="Z229" s="239"/>
      <c r="AA229" s="239"/>
      <c r="AB229" s="239"/>
      <c r="AC229" s="239"/>
      <c r="AD229" s="239"/>
      <c r="AE229" s="239"/>
    </row>
    <row r="230" spans="1:31" ht="15.75" customHeight="1" x14ac:dyDescent="0.25">
      <c r="A230" s="241"/>
      <c r="B230" s="239"/>
      <c r="C230" s="239"/>
      <c r="D230" s="239"/>
      <c r="E230" s="239"/>
      <c r="F230" s="239"/>
      <c r="G230" s="240"/>
      <c r="H230" s="239"/>
      <c r="I230" s="239"/>
      <c r="J230" s="239"/>
      <c r="K230" s="239"/>
      <c r="L230" s="239"/>
      <c r="M230" s="239"/>
      <c r="N230" s="239"/>
      <c r="O230" s="239"/>
      <c r="P230" s="239"/>
      <c r="Q230" s="239"/>
      <c r="R230" s="239"/>
      <c r="S230" s="239"/>
      <c r="T230" s="239"/>
      <c r="U230" s="239"/>
      <c r="V230" s="239"/>
      <c r="W230" s="239"/>
      <c r="X230" s="239"/>
      <c r="Y230" s="239"/>
      <c r="Z230" s="239"/>
      <c r="AA230" s="239"/>
      <c r="AB230" s="239"/>
      <c r="AC230" s="239"/>
      <c r="AD230" s="239"/>
      <c r="AE230" s="239"/>
    </row>
    <row r="231" spans="1:31" ht="15.75" customHeight="1" x14ac:dyDescent="0.25">
      <c r="A231" s="241"/>
      <c r="B231" s="239"/>
      <c r="C231" s="239"/>
      <c r="D231" s="239"/>
      <c r="E231" s="239"/>
      <c r="F231" s="239"/>
      <c r="G231" s="240"/>
      <c r="H231" s="239"/>
      <c r="I231" s="239"/>
      <c r="J231" s="239"/>
      <c r="K231" s="239"/>
      <c r="L231" s="239"/>
      <c r="M231" s="239"/>
      <c r="N231" s="239"/>
      <c r="O231" s="239"/>
      <c r="P231" s="239"/>
      <c r="Q231" s="239"/>
      <c r="R231" s="239"/>
      <c r="S231" s="239"/>
      <c r="T231" s="239"/>
      <c r="U231" s="239"/>
      <c r="V231" s="239"/>
      <c r="W231" s="239"/>
      <c r="X231" s="239"/>
      <c r="Y231" s="239"/>
      <c r="Z231" s="239"/>
      <c r="AA231" s="239"/>
      <c r="AB231" s="239"/>
      <c r="AC231" s="239"/>
      <c r="AD231" s="239"/>
      <c r="AE231" s="239"/>
    </row>
    <row r="232" spans="1:31" ht="15.75" customHeight="1" x14ac:dyDescent="0.25">
      <c r="A232" s="241"/>
      <c r="B232" s="239"/>
      <c r="C232" s="239"/>
      <c r="D232" s="239"/>
      <c r="E232" s="239"/>
      <c r="F232" s="239"/>
      <c r="G232" s="240"/>
      <c r="H232" s="239"/>
      <c r="I232" s="239"/>
      <c r="J232" s="239"/>
      <c r="K232" s="239"/>
      <c r="L232" s="239"/>
      <c r="M232" s="239"/>
      <c r="N232" s="239"/>
      <c r="O232" s="239"/>
      <c r="P232" s="239"/>
      <c r="Q232" s="239"/>
      <c r="R232" s="239"/>
      <c r="S232" s="239"/>
      <c r="T232" s="239"/>
      <c r="U232" s="239"/>
      <c r="V232" s="239"/>
      <c r="W232" s="239"/>
      <c r="X232" s="239"/>
      <c r="Y232" s="239"/>
      <c r="Z232" s="239"/>
      <c r="AA232" s="239"/>
      <c r="AB232" s="239"/>
      <c r="AC232" s="239"/>
      <c r="AD232" s="239"/>
      <c r="AE232" s="239"/>
    </row>
    <row r="233" spans="1:31" ht="15.75" customHeight="1" x14ac:dyDescent="0.25">
      <c r="A233" s="241"/>
      <c r="B233" s="239"/>
      <c r="C233" s="239"/>
      <c r="D233" s="239"/>
      <c r="E233" s="239"/>
      <c r="F233" s="239"/>
      <c r="G233" s="240"/>
      <c r="H233" s="239"/>
      <c r="I233" s="239"/>
      <c r="J233" s="239"/>
      <c r="K233" s="239"/>
      <c r="L233" s="239"/>
      <c r="M233" s="239"/>
      <c r="N233" s="239"/>
      <c r="O233" s="239"/>
      <c r="P233" s="239"/>
      <c r="Q233" s="239"/>
      <c r="R233" s="239"/>
      <c r="S233" s="239"/>
      <c r="T233" s="239"/>
      <c r="U233" s="239"/>
      <c r="V233" s="239"/>
      <c r="W233" s="239"/>
      <c r="X233" s="239"/>
      <c r="Y233" s="239"/>
      <c r="Z233" s="239"/>
      <c r="AA233" s="239"/>
      <c r="AB233" s="239"/>
      <c r="AC233" s="239"/>
      <c r="AD233" s="239"/>
      <c r="AE233" s="239"/>
    </row>
    <row r="234" spans="1:31" ht="15.75" customHeight="1" x14ac:dyDescent="0.25">
      <c r="A234" s="241"/>
      <c r="B234" s="239"/>
      <c r="C234" s="239"/>
      <c r="D234" s="239"/>
      <c r="E234" s="239"/>
      <c r="F234" s="239"/>
      <c r="G234" s="240"/>
      <c r="H234" s="239"/>
      <c r="I234" s="239"/>
      <c r="J234" s="239"/>
      <c r="K234" s="239"/>
      <c r="L234" s="239"/>
      <c r="M234" s="239"/>
      <c r="N234" s="239"/>
      <c r="O234" s="239"/>
      <c r="P234" s="239"/>
      <c r="Q234" s="239"/>
      <c r="R234" s="239"/>
      <c r="S234" s="239"/>
      <c r="T234" s="239"/>
      <c r="U234" s="239"/>
      <c r="V234" s="239"/>
      <c r="W234" s="239"/>
      <c r="X234" s="239"/>
      <c r="Y234" s="239"/>
      <c r="Z234" s="239"/>
      <c r="AA234" s="239"/>
      <c r="AB234" s="239"/>
      <c r="AC234" s="239"/>
      <c r="AD234" s="239"/>
      <c r="AE234" s="239"/>
    </row>
    <row r="235" spans="1:31" ht="15.75" customHeight="1" x14ac:dyDescent="0.25">
      <c r="A235" s="241"/>
      <c r="B235" s="239"/>
      <c r="C235" s="239"/>
      <c r="D235" s="239"/>
      <c r="E235" s="239"/>
      <c r="F235" s="239"/>
      <c r="G235" s="240"/>
      <c r="H235" s="239"/>
      <c r="I235" s="239"/>
      <c r="J235" s="239"/>
      <c r="K235" s="239"/>
      <c r="L235" s="239"/>
      <c r="M235" s="239"/>
      <c r="N235" s="239"/>
      <c r="O235" s="239"/>
      <c r="P235" s="239"/>
      <c r="Q235" s="239"/>
      <c r="R235" s="239"/>
      <c r="S235" s="239"/>
      <c r="T235" s="239"/>
      <c r="U235" s="239"/>
      <c r="V235" s="239"/>
      <c r="W235" s="239"/>
      <c r="X235" s="239"/>
      <c r="Y235" s="239"/>
      <c r="Z235" s="239"/>
      <c r="AA235" s="239"/>
      <c r="AB235" s="239"/>
      <c r="AC235" s="239"/>
      <c r="AD235" s="239"/>
      <c r="AE235" s="239"/>
    </row>
    <row r="236" spans="1:31" ht="15.75" customHeight="1" x14ac:dyDescent="0.25">
      <c r="A236" s="241"/>
      <c r="B236" s="239"/>
      <c r="C236" s="239"/>
      <c r="D236" s="239"/>
      <c r="E236" s="239"/>
      <c r="F236" s="239"/>
      <c r="G236" s="240"/>
      <c r="H236" s="239"/>
      <c r="I236" s="239"/>
      <c r="J236" s="239"/>
      <c r="K236" s="239"/>
      <c r="L236" s="239"/>
      <c r="M236" s="239"/>
      <c r="N236" s="239"/>
      <c r="O236" s="239"/>
      <c r="P236" s="239"/>
      <c r="Q236" s="239"/>
      <c r="R236" s="239"/>
      <c r="S236" s="239"/>
      <c r="T236" s="239"/>
      <c r="U236" s="239"/>
      <c r="V236" s="239"/>
      <c r="W236" s="239"/>
      <c r="X236" s="239"/>
      <c r="Y236" s="239"/>
      <c r="Z236" s="239"/>
      <c r="AA236" s="239"/>
      <c r="AB236" s="239"/>
      <c r="AC236" s="239"/>
      <c r="AD236" s="239"/>
      <c r="AE236" s="239"/>
    </row>
    <row r="237" spans="1:31" ht="15.75" customHeight="1" x14ac:dyDescent="0.25">
      <c r="A237" s="241"/>
      <c r="B237" s="239"/>
      <c r="C237" s="239"/>
      <c r="D237" s="239"/>
      <c r="E237" s="239"/>
      <c r="F237" s="239"/>
      <c r="G237" s="240"/>
      <c r="H237" s="239"/>
      <c r="I237" s="239"/>
      <c r="J237" s="239"/>
      <c r="K237" s="239"/>
      <c r="L237" s="239"/>
      <c r="M237" s="239"/>
      <c r="N237" s="239"/>
      <c r="O237" s="239"/>
      <c r="P237" s="239"/>
      <c r="Q237" s="239"/>
      <c r="R237" s="239"/>
      <c r="S237" s="239"/>
      <c r="T237" s="239"/>
      <c r="U237" s="239"/>
      <c r="V237" s="239"/>
      <c r="W237" s="239"/>
      <c r="X237" s="239"/>
      <c r="Y237" s="239"/>
      <c r="Z237" s="239"/>
      <c r="AA237" s="239"/>
      <c r="AB237" s="239"/>
      <c r="AC237" s="239"/>
      <c r="AD237" s="239"/>
      <c r="AE237" s="239"/>
    </row>
    <row r="238" spans="1:31" ht="15.75" customHeight="1" x14ac:dyDescent="0.25">
      <c r="A238" s="241"/>
      <c r="B238" s="239"/>
      <c r="C238" s="239"/>
      <c r="D238" s="239"/>
      <c r="E238" s="239"/>
      <c r="F238" s="239"/>
      <c r="G238" s="240"/>
      <c r="H238" s="239"/>
      <c r="I238" s="239"/>
      <c r="J238" s="239"/>
      <c r="K238" s="239"/>
      <c r="L238" s="239"/>
      <c r="M238" s="239"/>
      <c r="N238" s="239"/>
      <c r="O238" s="239"/>
      <c r="P238" s="239"/>
      <c r="Q238" s="239"/>
      <c r="R238" s="239"/>
      <c r="S238" s="239"/>
      <c r="T238" s="239"/>
      <c r="U238" s="239"/>
      <c r="V238" s="239"/>
      <c r="W238" s="239"/>
      <c r="X238" s="239"/>
      <c r="Y238" s="239"/>
      <c r="Z238" s="239"/>
      <c r="AA238" s="239"/>
      <c r="AB238" s="239"/>
      <c r="AC238" s="239"/>
      <c r="AD238" s="239"/>
      <c r="AE238" s="239"/>
    </row>
    <row r="239" spans="1:31" ht="15.75" customHeight="1" x14ac:dyDescent="0.25">
      <c r="A239" s="241"/>
      <c r="B239" s="239"/>
      <c r="C239" s="239"/>
      <c r="D239" s="239"/>
      <c r="E239" s="239"/>
      <c r="F239" s="239"/>
      <c r="G239" s="240"/>
      <c r="H239" s="239"/>
      <c r="I239" s="239"/>
      <c r="J239" s="239"/>
      <c r="K239" s="239"/>
      <c r="L239" s="239"/>
      <c r="M239" s="239"/>
      <c r="N239" s="239"/>
      <c r="O239" s="239"/>
      <c r="P239" s="239"/>
      <c r="Q239" s="239"/>
      <c r="R239" s="239"/>
      <c r="S239" s="239"/>
      <c r="T239" s="239"/>
      <c r="U239" s="239"/>
      <c r="V239" s="239"/>
      <c r="W239" s="239"/>
      <c r="X239" s="239"/>
      <c r="Y239" s="239"/>
      <c r="Z239" s="239"/>
      <c r="AA239" s="239"/>
      <c r="AB239" s="239"/>
      <c r="AC239" s="239"/>
      <c r="AD239" s="239"/>
      <c r="AE239" s="239"/>
    </row>
    <row r="240" spans="1:31" ht="15.75" customHeight="1" x14ac:dyDescent="0.25">
      <c r="A240" s="241"/>
      <c r="B240" s="239"/>
      <c r="C240" s="239"/>
      <c r="D240" s="239"/>
      <c r="E240" s="239"/>
      <c r="F240" s="239"/>
      <c r="G240" s="240"/>
      <c r="H240" s="239"/>
      <c r="I240" s="239"/>
      <c r="J240" s="239"/>
      <c r="K240" s="239"/>
      <c r="L240" s="239"/>
      <c r="M240" s="239"/>
      <c r="N240" s="239"/>
      <c r="O240" s="239"/>
      <c r="P240" s="239"/>
      <c r="Q240" s="239"/>
      <c r="R240" s="239"/>
      <c r="S240" s="239"/>
      <c r="T240" s="239"/>
      <c r="U240" s="239"/>
      <c r="V240" s="239"/>
      <c r="W240" s="239"/>
      <c r="X240" s="239"/>
      <c r="Y240" s="239"/>
      <c r="Z240" s="239"/>
      <c r="AA240" s="239"/>
      <c r="AB240" s="239"/>
      <c r="AC240" s="239"/>
      <c r="AD240" s="239"/>
      <c r="AE240" s="239"/>
    </row>
    <row r="241" spans="1:31" ht="15.75" customHeight="1" x14ac:dyDescent="0.25">
      <c r="A241" s="241"/>
      <c r="B241" s="239"/>
      <c r="C241" s="239"/>
      <c r="D241" s="239"/>
      <c r="E241" s="239"/>
      <c r="F241" s="239"/>
      <c r="G241" s="240"/>
      <c r="H241" s="239"/>
      <c r="I241" s="239"/>
      <c r="J241" s="239"/>
      <c r="K241" s="239"/>
      <c r="L241" s="239"/>
      <c r="M241" s="239"/>
      <c r="N241" s="239"/>
      <c r="O241" s="239"/>
      <c r="P241" s="239"/>
      <c r="Q241" s="239"/>
      <c r="R241" s="239"/>
      <c r="S241" s="239"/>
      <c r="T241" s="239"/>
      <c r="U241" s="239"/>
      <c r="V241" s="239"/>
      <c r="W241" s="239"/>
      <c r="X241" s="239"/>
      <c r="Y241" s="239"/>
      <c r="Z241" s="239"/>
      <c r="AA241" s="239"/>
      <c r="AB241" s="239"/>
      <c r="AC241" s="239"/>
      <c r="AD241" s="239"/>
      <c r="AE241" s="239"/>
    </row>
    <row r="242" spans="1:31" ht="15.75" customHeight="1" x14ac:dyDescent="0.25">
      <c r="A242" s="241"/>
      <c r="B242" s="239"/>
      <c r="C242" s="239"/>
      <c r="D242" s="239"/>
      <c r="E242" s="239"/>
      <c r="F242" s="239"/>
      <c r="G242" s="240"/>
      <c r="H242" s="239"/>
      <c r="I242" s="239"/>
      <c r="J242" s="239"/>
      <c r="K242" s="239"/>
      <c r="L242" s="239"/>
      <c r="M242" s="239"/>
      <c r="N242" s="239"/>
      <c r="O242" s="239"/>
      <c r="P242" s="239"/>
      <c r="Q242" s="239"/>
      <c r="R242" s="239"/>
      <c r="S242" s="239"/>
      <c r="T242" s="239"/>
      <c r="U242" s="239"/>
      <c r="V242" s="239"/>
      <c r="W242" s="239"/>
      <c r="X242" s="239"/>
      <c r="Y242" s="239"/>
      <c r="Z242" s="239"/>
      <c r="AA242" s="239"/>
      <c r="AB242" s="239"/>
      <c r="AC242" s="239"/>
      <c r="AD242" s="239"/>
      <c r="AE242" s="239"/>
    </row>
    <row r="243" spans="1:31" ht="15.75" customHeight="1" x14ac:dyDescent="0.25">
      <c r="A243" s="241"/>
      <c r="B243" s="239"/>
      <c r="C243" s="239"/>
      <c r="D243" s="239"/>
      <c r="E243" s="239"/>
      <c r="F243" s="239"/>
      <c r="G243" s="240"/>
      <c r="H243" s="239"/>
      <c r="I243" s="239"/>
      <c r="J243" s="239"/>
      <c r="K243" s="239"/>
      <c r="L243" s="239"/>
      <c r="M243" s="239"/>
      <c r="N243" s="239"/>
      <c r="O243" s="239"/>
      <c r="P243" s="239"/>
      <c r="Q243" s="239"/>
      <c r="R243" s="239"/>
      <c r="S243" s="239"/>
      <c r="T243" s="239"/>
      <c r="U243" s="239"/>
      <c r="V243" s="239"/>
      <c r="W243" s="239"/>
      <c r="X243" s="239"/>
      <c r="Y243" s="239"/>
      <c r="Z243" s="239"/>
      <c r="AA243" s="239"/>
      <c r="AB243" s="239"/>
      <c r="AC243" s="239"/>
      <c r="AD243" s="239"/>
      <c r="AE243" s="239"/>
    </row>
    <row r="244" spans="1:31" ht="15.75" customHeight="1" x14ac:dyDescent="0.25">
      <c r="A244" s="241"/>
      <c r="B244" s="239"/>
      <c r="C244" s="239"/>
      <c r="D244" s="239"/>
      <c r="E244" s="239"/>
      <c r="F244" s="239"/>
      <c r="G244" s="240"/>
      <c r="H244" s="239"/>
      <c r="I244" s="239"/>
      <c r="J244" s="239"/>
      <c r="K244" s="239"/>
      <c r="L244" s="239"/>
      <c r="M244" s="239"/>
      <c r="N244" s="239"/>
      <c r="O244" s="239"/>
      <c r="P244" s="239"/>
      <c r="Q244" s="239"/>
      <c r="R244" s="239"/>
      <c r="S244" s="239"/>
      <c r="T244" s="239"/>
      <c r="U244" s="239"/>
      <c r="V244" s="239"/>
      <c r="W244" s="239"/>
      <c r="X244" s="239"/>
      <c r="Y244" s="239"/>
      <c r="Z244" s="239"/>
      <c r="AA244" s="239"/>
      <c r="AB244" s="239"/>
      <c r="AC244" s="239"/>
      <c r="AD244" s="239"/>
      <c r="AE244" s="239"/>
    </row>
    <row r="245" spans="1:31" ht="15.75" customHeight="1" x14ac:dyDescent="0.25">
      <c r="A245" s="241"/>
      <c r="B245" s="239"/>
      <c r="C245" s="239"/>
      <c r="D245" s="239"/>
      <c r="E245" s="239"/>
      <c r="F245" s="239"/>
      <c r="G245" s="240"/>
      <c r="H245" s="239"/>
      <c r="I245" s="239"/>
      <c r="J245" s="239"/>
      <c r="K245" s="239"/>
      <c r="L245" s="239"/>
      <c r="M245" s="239"/>
      <c r="N245" s="239"/>
      <c r="O245" s="239"/>
      <c r="P245" s="239"/>
      <c r="Q245" s="239"/>
      <c r="R245" s="239"/>
      <c r="S245" s="239"/>
      <c r="T245" s="239"/>
      <c r="U245" s="239"/>
      <c r="V245" s="239"/>
      <c r="W245" s="239"/>
      <c r="X245" s="239"/>
      <c r="Y245" s="239"/>
      <c r="Z245" s="239"/>
      <c r="AA245" s="239"/>
      <c r="AB245" s="239"/>
      <c r="AC245" s="239"/>
      <c r="AD245" s="239"/>
      <c r="AE245" s="239"/>
    </row>
    <row r="246" spans="1:31" ht="15.75" customHeight="1" x14ac:dyDescent="0.25">
      <c r="A246" s="241"/>
      <c r="B246" s="239"/>
      <c r="C246" s="239"/>
      <c r="D246" s="239"/>
      <c r="E246" s="239"/>
      <c r="F246" s="239"/>
      <c r="G246" s="240"/>
      <c r="H246" s="239"/>
      <c r="I246" s="239"/>
      <c r="J246" s="239"/>
      <c r="K246" s="239"/>
      <c r="L246" s="239"/>
      <c r="M246" s="239"/>
      <c r="N246" s="239"/>
      <c r="O246" s="239"/>
      <c r="P246" s="239"/>
      <c r="Q246" s="239"/>
      <c r="R246" s="239"/>
      <c r="S246" s="239"/>
      <c r="T246" s="239"/>
      <c r="U246" s="239"/>
      <c r="V246" s="239"/>
      <c r="W246" s="239"/>
      <c r="X246" s="239"/>
      <c r="Y246" s="239"/>
      <c r="Z246" s="239"/>
      <c r="AA246" s="239"/>
      <c r="AB246" s="239"/>
      <c r="AC246" s="239"/>
      <c r="AD246" s="239"/>
      <c r="AE246" s="239"/>
    </row>
    <row r="247" spans="1:31" ht="15.75" customHeight="1" x14ac:dyDescent="0.25">
      <c r="G247" s="328"/>
    </row>
    <row r="248" spans="1:31" ht="15.75" customHeight="1" x14ac:dyDescent="0.25">
      <c r="G248" s="328"/>
    </row>
    <row r="249" spans="1:31" ht="15.75" customHeight="1" x14ac:dyDescent="0.25">
      <c r="G249" s="328"/>
    </row>
    <row r="250" spans="1:31" ht="15.75" customHeight="1" x14ac:dyDescent="0.25">
      <c r="G250" s="328"/>
    </row>
    <row r="251" spans="1:31" ht="15.75" customHeight="1" x14ac:dyDescent="0.25">
      <c r="G251" s="328"/>
    </row>
    <row r="252" spans="1:31" ht="15.75" customHeight="1" x14ac:dyDescent="0.25">
      <c r="G252" s="328"/>
    </row>
    <row r="253" spans="1:31" ht="15.75" customHeight="1" x14ac:dyDescent="0.25">
      <c r="G253" s="328"/>
    </row>
    <row r="254" spans="1:31" ht="15.75" customHeight="1" x14ac:dyDescent="0.25">
      <c r="G254" s="328"/>
    </row>
    <row r="255" spans="1:31" ht="15.75" customHeight="1" x14ac:dyDescent="0.25">
      <c r="G255" s="328"/>
    </row>
    <row r="256" spans="1:31" ht="15.75" customHeight="1" x14ac:dyDescent="0.25">
      <c r="G256" s="328"/>
    </row>
    <row r="257" spans="7:7" ht="15.75" customHeight="1" x14ac:dyDescent="0.25">
      <c r="G257" s="328"/>
    </row>
    <row r="258" spans="7:7" ht="15.75" customHeight="1" x14ac:dyDescent="0.25">
      <c r="G258" s="328"/>
    </row>
    <row r="259" spans="7:7" ht="15.75" customHeight="1" x14ac:dyDescent="0.25">
      <c r="G259" s="328"/>
    </row>
    <row r="260" spans="7:7" ht="15.75" customHeight="1" x14ac:dyDescent="0.25">
      <c r="G260" s="328"/>
    </row>
    <row r="261" spans="7:7" ht="15.75" customHeight="1" x14ac:dyDescent="0.25">
      <c r="G261" s="328"/>
    </row>
    <row r="262" spans="7:7" ht="15.75" customHeight="1" x14ac:dyDescent="0.25">
      <c r="G262" s="328"/>
    </row>
    <row r="263" spans="7:7" ht="15.75" customHeight="1" x14ac:dyDescent="0.25">
      <c r="G263" s="328"/>
    </row>
    <row r="264" spans="7:7" ht="15.75" customHeight="1" x14ac:dyDescent="0.25">
      <c r="G264" s="328"/>
    </row>
    <row r="265" spans="7:7" ht="15.75" customHeight="1" x14ac:dyDescent="0.25">
      <c r="G265" s="328"/>
    </row>
    <row r="266" spans="7:7" ht="15.75" customHeight="1" x14ac:dyDescent="0.25">
      <c r="G266" s="328"/>
    </row>
    <row r="267" spans="7:7" ht="15.75" customHeight="1" x14ac:dyDescent="0.25">
      <c r="G267" s="328"/>
    </row>
    <row r="268" spans="7:7" ht="15.75" customHeight="1" x14ac:dyDescent="0.25">
      <c r="G268" s="328"/>
    </row>
    <row r="269" spans="7:7" ht="15.75" customHeight="1" x14ac:dyDescent="0.25">
      <c r="G269" s="328"/>
    </row>
    <row r="270" spans="7:7" ht="15.75" customHeight="1" x14ac:dyDescent="0.25">
      <c r="G270" s="328"/>
    </row>
    <row r="271" spans="7:7" ht="15.75" customHeight="1" x14ac:dyDescent="0.25">
      <c r="G271" s="328"/>
    </row>
    <row r="272" spans="7:7" ht="15.75" customHeight="1" x14ac:dyDescent="0.25">
      <c r="G272" s="328"/>
    </row>
    <row r="273" spans="7:7" ht="15.75" customHeight="1" x14ac:dyDescent="0.25">
      <c r="G273" s="328"/>
    </row>
    <row r="274" spans="7:7" ht="15.75" customHeight="1" x14ac:dyDescent="0.25">
      <c r="G274" s="328"/>
    </row>
    <row r="275" spans="7:7" ht="15.75" customHeight="1" x14ac:dyDescent="0.25">
      <c r="G275" s="328"/>
    </row>
    <row r="276" spans="7:7" ht="15.75" customHeight="1" x14ac:dyDescent="0.25">
      <c r="G276" s="328"/>
    </row>
    <row r="277" spans="7:7" ht="15.75" customHeight="1" x14ac:dyDescent="0.25">
      <c r="G277" s="328"/>
    </row>
    <row r="278" spans="7:7" ht="15.75" customHeight="1" x14ac:dyDescent="0.25">
      <c r="G278" s="328"/>
    </row>
    <row r="279" spans="7:7" ht="15.75" customHeight="1" x14ac:dyDescent="0.25">
      <c r="G279" s="328"/>
    </row>
    <row r="280" spans="7:7" ht="15.75" customHeight="1" x14ac:dyDescent="0.25">
      <c r="G280" s="328"/>
    </row>
    <row r="281" spans="7:7" ht="15.75" customHeight="1" x14ac:dyDescent="0.25">
      <c r="G281" s="328"/>
    </row>
    <row r="282" spans="7:7" ht="15.75" customHeight="1" x14ac:dyDescent="0.25">
      <c r="G282" s="328"/>
    </row>
    <row r="283" spans="7:7" ht="15.75" customHeight="1" x14ac:dyDescent="0.25">
      <c r="G283" s="328"/>
    </row>
    <row r="284" spans="7:7" ht="15.75" customHeight="1" x14ac:dyDescent="0.25">
      <c r="G284" s="328"/>
    </row>
    <row r="285" spans="7:7" ht="15.75" customHeight="1" x14ac:dyDescent="0.25">
      <c r="G285" s="328"/>
    </row>
    <row r="286" spans="7:7" ht="15.75" customHeight="1" x14ac:dyDescent="0.25">
      <c r="G286" s="328"/>
    </row>
    <row r="287" spans="7:7" ht="15.75" customHeight="1" x14ac:dyDescent="0.25">
      <c r="G287" s="328"/>
    </row>
    <row r="288" spans="7:7" ht="15.75" customHeight="1" x14ac:dyDescent="0.25">
      <c r="G288" s="328"/>
    </row>
    <row r="289" spans="7:7" ht="15.75" customHeight="1" x14ac:dyDescent="0.25">
      <c r="G289" s="328"/>
    </row>
    <row r="290" spans="7:7" ht="15.75" customHeight="1" x14ac:dyDescent="0.25">
      <c r="G290" s="328"/>
    </row>
    <row r="291" spans="7:7" ht="15.75" customHeight="1" x14ac:dyDescent="0.25">
      <c r="G291" s="328"/>
    </row>
    <row r="292" spans="7:7" ht="15.75" customHeight="1" x14ac:dyDescent="0.25">
      <c r="G292" s="328"/>
    </row>
    <row r="293" spans="7:7" ht="15.75" customHeight="1" x14ac:dyDescent="0.25">
      <c r="G293" s="328"/>
    </row>
    <row r="294" spans="7:7" ht="15.75" customHeight="1" x14ac:dyDescent="0.25">
      <c r="G294" s="328"/>
    </row>
    <row r="295" spans="7:7" ht="15.75" customHeight="1" x14ac:dyDescent="0.25">
      <c r="G295" s="328"/>
    </row>
    <row r="296" spans="7:7" ht="15.75" customHeight="1" x14ac:dyDescent="0.25">
      <c r="G296" s="328"/>
    </row>
    <row r="297" spans="7:7" ht="15.75" customHeight="1" x14ac:dyDescent="0.25">
      <c r="G297" s="328"/>
    </row>
    <row r="298" spans="7:7" ht="15.75" customHeight="1" x14ac:dyDescent="0.25">
      <c r="G298" s="328"/>
    </row>
    <row r="299" spans="7:7" ht="15.75" customHeight="1" x14ac:dyDescent="0.25">
      <c r="G299" s="328"/>
    </row>
    <row r="300" spans="7:7" ht="15.75" customHeight="1" x14ac:dyDescent="0.25">
      <c r="G300" s="328"/>
    </row>
    <row r="301" spans="7:7" ht="15.75" customHeight="1" x14ac:dyDescent="0.25">
      <c r="G301" s="328"/>
    </row>
    <row r="302" spans="7:7" ht="15.75" customHeight="1" x14ac:dyDescent="0.25">
      <c r="G302" s="328"/>
    </row>
    <row r="303" spans="7:7" ht="15.75" customHeight="1" x14ac:dyDescent="0.25">
      <c r="G303" s="328"/>
    </row>
    <row r="304" spans="7:7" ht="15.75" customHeight="1" x14ac:dyDescent="0.25">
      <c r="G304" s="328"/>
    </row>
    <row r="305" spans="7:7" ht="15.75" customHeight="1" x14ac:dyDescent="0.25">
      <c r="G305" s="328"/>
    </row>
    <row r="306" spans="7:7" ht="15.75" customHeight="1" x14ac:dyDescent="0.25">
      <c r="G306" s="328"/>
    </row>
    <row r="307" spans="7:7" ht="15.75" customHeight="1" x14ac:dyDescent="0.25">
      <c r="G307" s="328"/>
    </row>
    <row r="308" spans="7:7" ht="15.75" customHeight="1" x14ac:dyDescent="0.25">
      <c r="G308" s="328"/>
    </row>
    <row r="309" spans="7:7" ht="15.75" customHeight="1" x14ac:dyDescent="0.25">
      <c r="G309" s="328"/>
    </row>
    <row r="310" spans="7:7" ht="15.75" customHeight="1" x14ac:dyDescent="0.25">
      <c r="G310" s="328"/>
    </row>
    <row r="311" spans="7:7" ht="15.75" customHeight="1" x14ac:dyDescent="0.25">
      <c r="G311" s="328"/>
    </row>
    <row r="312" spans="7:7" ht="15.75" customHeight="1" x14ac:dyDescent="0.25">
      <c r="G312" s="328"/>
    </row>
    <row r="313" spans="7:7" ht="15.75" customHeight="1" x14ac:dyDescent="0.25">
      <c r="G313" s="328"/>
    </row>
    <row r="314" spans="7:7" ht="15.75" customHeight="1" x14ac:dyDescent="0.25">
      <c r="G314" s="328"/>
    </row>
    <row r="315" spans="7:7" ht="15.75" customHeight="1" x14ac:dyDescent="0.25">
      <c r="G315" s="328"/>
    </row>
    <row r="316" spans="7:7" ht="15.75" customHeight="1" x14ac:dyDescent="0.25">
      <c r="G316" s="328"/>
    </row>
    <row r="317" spans="7:7" ht="15.75" customHeight="1" x14ac:dyDescent="0.25">
      <c r="G317" s="328"/>
    </row>
    <row r="318" spans="7:7" ht="15.75" customHeight="1" x14ac:dyDescent="0.25">
      <c r="G318" s="328"/>
    </row>
    <row r="319" spans="7:7" ht="15.75" customHeight="1" x14ac:dyDescent="0.25">
      <c r="G319" s="328"/>
    </row>
    <row r="320" spans="7:7" ht="15.75" customHeight="1" x14ac:dyDescent="0.25">
      <c r="G320" s="328"/>
    </row>
    <row r="321" spans="7:7" ht="15.75" customHeight="1" x14ac:dyDescent="0.25">
      <c r="G321" s="328"/>
    </row>
    <row r="322" spans="7:7" ht="15.75" customHeight="1" x14ac:dyDescent="0.25">
      <c r="G322" s="328"/>
    </row>
    <row r="323" spans="7:7" ht="15.75" customHeight="1" x14ac:dyDescent="0.25">
      <c r="G323" s="328"/>
    </row>
    <row r="324" spans="7:7" ht="15.75" customHeight="1" x14ac:dyDescent="0.25">
      <c r="G324" s="328"/>
    </row>
    <row r="325" spans="7:7" ht="15.75" customHeight="1" x14ac:dyDescent="0.25">
      <c r="G325" s="328"/>
    </row>
    <row r="326" spans="7:7" ht="15.75" customHeight="1" x14ac:dyDescent="0.25">
      <c r="G326" s="328"/>
    </row>
    <row r="327" spans="7:7" ht="15.75" customHeight="1" x14ac:dyDescent="0.25">
      <c r="G327" s="328"/>
    </row>
    <row r="328" spans="7:7" ht="15.75" customHeight="1" x14ac:dyDescent="0.25">
      <c r="G328" s="328"/>
    </row>
    <row r="329" spans="7:7" ht="15.75" customHeight="1" x14ac:dyDescent="0.25">
      <c r="G329" s="328"/>
    </row>
    <row r="330" spans="7:7" ht="15.75" customHeight="1" x14ac:dyDescent="0.25">
      <c r="G330" s="328"/>
    </row>
    <row r="331" spans="7:7" ht="15.75" customHeight="1" x14ac:dyDescent="0.25">
      <c r="G331" s="328"/>
    </row>
    <row r="332" spans="7:7" ht="15.75" customHeight="1" x14ac:dyDescent="0.25">
      <c r="G332" s="328"/>
    </row>
    <row r="333" spans="7:7" ht="15.75" customHeight="1" x14ac:dyDescent="0.25">
      <c r="G333" s="328"/>
    </row>
    <row r="334" spans="7:7" ht="15.75" customHeight="1" x14ac:dyDescent="0.25">
      <c r="G334" s="328"/>
    </row>
    <row r="335" spans="7:7" ht="15.75" customHeight="1" x14ac:dyDescent="0.25">
      <c r="G335" s="328"/>
    </row>
    <row r="336" spans="7:7" ht="15.75" customHeight="1" x14ac:dyDescent="0.25">
      <c r="G336" s="328"/>
    </row>
    <row r="337" spans="7:7" ht="15.75" customHeight="1" x14ac:dyDescent="0.25">
      <c r="G337" s="328"/>
    </row>
    <row r="338" spans="7:7" ht="15.75" customHeight="1" x14ac:dyDescent="0.25">
      <c r="G338" s="328"/>
    </row>
    <row r="339" spans="7:7" ht="15.75" customHeight="1" x14ac:dyDescent="0.25">
      <c r="G339" s="328"/>
    </row>
    <row r="340" spans="7:7" ht="15.75" customHeight="1" x14ac:dyDescent="0.25">
      <c r="G340" s="328"/>
    </row>
    <row r="341" spans="7:7" ht="15.75" customHeight="1" x14ac:dyDescent="0.25">
      <c r="G341" s="328"/>
    </row>
    <row r="342" spans="7:7" ht="15.75" customHeight="1" x14ac:dyDescent="0.25">
      <c r="G342" s="328"/>
    </row>
    <row r="343" spans="7:7" ht="15.75" customHeight="1" x14ac:dyDescent="0.25">
      <c r="G343" s="328"/>
    </row>
    <row r="344" spans="7:7" ht="15.75" customHeight="1" x14ac:dyDescent="0.25">
      <c r="G344" s="328"/>
    </row>
    <row r="345" spans="7:7" ht="15.75" customHeight="1" x14ac:dyDescent="0.25">
      <c r="G345" s="328"/>
    </row>
    <row r="346" spans="7:7" ht="15.75" customHeight="1" x14ac:dyDescent="0.25">
      <c r="G346" s="328"/>
    </row>
    <row r="347" spans="7:7" ht="15.75" customHeight="1" x14ac:dyDescent="0.25">
      <c r="G347" s="328"/>
    </row>
    <row r="348" spans="7:7" ht="15.75" customHeight="1" x14ac:dyDescent="0.25">
      <c r="G348" s="328"/>
    </row>
    <row r="349" spans="7:7" ht="15.75" customHeight="1" x14ac:dyDescent="0.25">
      <c r="G349" s="328"/>
    </row>
    <row r="350" spans="7:7" ht="15.75" customHeight="1" x14ac:dyDescent="0.25">
      <c r="G350" s="328"/>
    </row>
    <row r="351" spans="7:7" ht="15.75" customHeight="1" x14ac:dyDescent="0.25">
      <c r="G351" s="328"/>
    </row>
    <row r="352" spans="7:7" ht="15.75" customHeight="1" x14ac:dyDescent="0.25">
      <c r="G352" s="328"/>
    </row>
    <row r="353" spans="7:7" ht="15.75" customHeight="1" x14ac:dyDescent="0.25">
      <c r="G353" s="328"/>
    </row>
    <row r="354" spans="7:7" ht="15.75" customHeight="1" x14ac:dyDescent="0.25">
      <c r="G354" s="328"/>
    </row>
    <row r="355" spans="7:7" ht="15.75" customHeight="1" x14ac:dyDescent="0.25">
      <c r="G355" s="328"/>
    </row>
    <row r="356" spans="7:7" ht="15.75" customHeight="1" x14ac:dyDescent="0.25">
      <c r="G356" s="328"/>
    </row>
    <row r="357" spans="7:7" ht="15.75" customHeight="1" x14ac:dyDescent="0.25">
      <c r="G357" s="328"/>
    </row>
    <row r="358" spans="7:7" ht="15.75" customHeight="1" x14ac:dyDescent="0.25">
      <c r="G358" s="328"/>
    </row>
    <row r="359" spans="7:7" ht="15.75" customHeight="1" x14ac:dyDescent="0.25">
      <c r="G359" s="328"/>
    </row>
    <row r="360" spans="7:7" ht="15.75" customHeight="1" x14ac:dyDescent="0.25">
      <c r="G360" s="328"/>
    </row>
    <row r="361" spans="7:7" ht="15.75" customHeight="1" x14ac:dyDescent="0.25">
      <c r="G361" s="328"/>
    </row>
    <row r="362" spans="7:7" ht="15.75" customHeight="1" x14ac:dyDescent="0.25">
      <c r="G362" s="328"/>
    </row>
    <row r="363" spans="7:7" ht="15.75" customHeight="1" x14ac:dyDescent="0.25">
      <c r="G363" s="328"/>
    </row>
    <row r="364" spans="7:7" ht="15.75" customHeight="1" x14ac:dyDescent="0.25">
      <c r="G364" s="328"/>
    </row>
    <row r="365" spans="7:7" ht="15.75" customHeight="1" x14ac:dyDescent="0.25">
      <c r="G365" s="328"/>
    </row>
    <row r="366" spans="7:7" ht="15.75" customHeight="1" x14ac:dyDescent="0.25">
      <c r="G366" s="328"/>
    </row>
    <row r="367" spans="7:7" ht="15.75" customHeight="1" x14ac:dyDescent="0.25">
      <c r="G367" s="328"/>
    </row>
    <row r="368" spans="7:7" ht="15.75" customHeight="1" x14ac:dyDescent="0.25">
      <c r="G368" s="328"/>
    </row>
    <row r="369" spans="7:7" ht="15.75" customHeight="1" x14ac:dyDescent="0.25">
      <c r="G369" s="328"/>
    </row>
    <row r="370" spans="7:7" ht="15.75" customHeight="1" x14ac:dyDescent="0.25">
      <c r="G370" s="328"/>
    </row>
    <row r="371" spans="7:7" ht="15.75" customHeight="1" x14ac:dyDescent="0.25">
      <c r="G371" s="328"/>
    </row>
    <row r="372" spans="7:7" ht="15.75" customHeight="1" x14ac:dyDescent="0.25">
      <c r="G372" s="328"/>
    </row>
    <row r="373" spans="7:7" ht="15.75" customHeight="1" x14ac:dyDescent="0.25">
      <c r="G373" s="328"/>
    </row>
    <row r="374" spans="7:7" ht="15.75" customHeight="1" x14ac:dyDescent="0.25">
      <c r="G374" s="328"/>
    </row>
    <row r="375" spans="7:7" ht="15.75" customHeight="1" x14ac:dyDescent="0.25">
      <c r="G375" s="328"/>
    </row>
    <row r="376" spans="7:7" ht="15.75" customHeight="1" x14ac:dyDescent="0.25">
      <c r="G376" s="328"/>
    </row>
    <row r="377" spans="7:7" ht="15.75" customHeight="1" x14ac:dyDescent="0.25">
      <c r="G377" s="328"/>
    </row>
    <row r="378" spans="7:7" ht="15.75" customHeight="1" x14ac:dyDescent="0.25">
      <c r="G378" s="328"/>
    </row>
    <row r="379" spans="7:7" ht="15.75" customHeight="1" x14ac:dyDescent="0.25">
      <c r="G379" s="328"/>
    </row>
    <row r="380" spans="7:7" ht="15.75" customHeight="1" x14ac:dyDescent="0.25">
      <c r="G380" s="328"/>
    </row>
    <row r="381" spans="7:7" ht="15.75" customHeight="1" x14ac:dyDescent="0.25">
      <c r="G381" s="328"/>
    </row>
    <row r="382" spans="7:7" ht="15.75" customHeight="1" x14ac:dyDescent="0.25">
      <c r="G382" s="328"/>
    </row>
    <row r="383" spans="7:7" ht="15.75" customHeight="1" x14ac:dyDescent="0.25">
      <c r="G383" s="328"/>
    </row>
    <row r="384" spans="7:7" ht="15.75" customHeight="1" x14ac:dyDescent="0.25">
      <c r="G384" s="328"/>
    </row>
    <row r="385" spans="7:7" ht="15.75" customHeight="1" x14ac:dyDescent="0.25">
      <c r="G385" s="328"/>
    </row>
    <row r="386" spans="7:7" ht="15.75" customHeight="1" x14ac:dyDescent="0.25">
      <c r="G386" s="328"/>
    </row>
    <row r="387" spans="7:7" ht="15.75" customHeight="1" x14ac:dyDescent="0.25">
      <c r="G387" s="328"/>
    </row>
    <row r="388" spans="7:7" ht="15.75" customHeight="1" x14ac:dyDescent="0.25">
      <c r="G388" s="328"/>
    </row>
    <row r="389" spans="7:7" ht="15.75" customHeight="1" x14ac:dyDescent="0.25">
      <c r="G389" s="328"/>
    </row>
    <row r="390" spans="7:7" ht="15.75" customHeight="1" x14ac:dyDescent="0.25">
      <c r="G390" s="328"/>
    </row>
    <row r="391" spans="7:7" ht="15.75" customHeight="1" x14ac:dyDescent="0.25">
      <c r="G391" s="328"/>
    </row>
    <row r="392" spans="7:7" ht="15.75" customHeight="1" x14ac:dyDescent="0.25">
      <c r="G392" s="328"/>
    </row>
    <row r="393" spans="7:7" ht="15.75" customHeight="1" x14ac:dyDescent="0.25">
      <c r="G393" s="328"/>
    </row>
    <row r="394" spans="7:7" ht="15.75" customHeight="1" x14ac:dyDescent="0.25">
      <c r="G394" s="328"/>
    </row>
    <row r="395" spans="7:7" ht="15.75" customHeight="1" x14ac:dyDescent="0.25">
      <c r="G395" s="328"/>
    </row>
    <row r="396" spans="7:7" ht="15.75" customHeight="1" x14ac:dyDescent="0.25">
      <c r="G396" s="328"/>
    </row>
    <row r="397" spans="7:7" ht="15.75" customHeight="1" x14ac:dyDescent="0.25">
      <c r="G397" s="328"/>
    </row>
    <row r="398" spans="7:7" ht="15.75" customHeight="1" x14ac:dyDescent="0.25">
      <c r="G398" s="328"/>
    </row>
    <row r="399" spans="7:7" ht="15.75" customHeight="1" x14ac:dyDescent="0.25">
      <c r="G399" s="328"/>
    </row>
    <row r="400" spans="7:7" ht="15.75" customHeight="1" x14ac:dyDescent="0.25">
      <c r="G400" s="328"/>
    </row>
    <row r="401" spans="7:7" ht="15.75" customHeight="1" x14ac:dyDescent="0.25">
      <c r="G401" s="328"/>
    </row>
    <row r="402" spans="7:7" ht="15.75" customHeight="1" x14ac:dyDescent="0.25">
      <c r="G402" s="328"/>
    </row>
    <row r="403" spans="7:7" ht="15.75" customHeight="1" x14ac:dyDescent="0.25">
      <c r="G403" s="328"/>
    </row>
    <row r="404" spans="7:7" ht="15.75" customHeight="1" x14ac:dyDescent="0.25">
      <c r="G404" s="328"/>
    </row>
    <row r="405" spans="7:7" ht="15.75" customHeight="1" x14ac:dyDescent="0.25">
      <c r="G405" s="328"/>
    </row>
    <row r="406" spans="7:7" ht="15.75" customHeight="1" x14ac:dyDescent="0.25">
      <c r="G406" s="328"/>
    </row>
    <row r="407" spans="7:7" ht="15.75" customHeight="1" x14ac:dyDescent="0.25">
      <c r="G407" s="328"/>
    </row>
    <row r="408" spans="7:7" ht="15.75" customHeight="1" x14ac:dyDescent="0.25">
      <c r="G408" s="328"/>
    </row>
    <row r="409" spans="7:7" ht="15.75" customHeight="1" x14ac:dyDescent="0.25">
      <c r="G409" s="328"/>
    </row>
    <row r="410" spans="7:7" ht="15.75" customHeight="1" x14ac:dyDescent="0.25">
      <c r="G410" s="328"/>
    </row>
    <row r="411" spans="7:7" ht="15.75" customHeight="1" x14ac:dyDescent="0.25">
      <c r="G411" s="328"/>
    </row>
    <row r="412" spans="7:7" ht="15.75" customHeight="1" x14ac:dyDescent="0.25">
      <c r="G412" s="328"/>
    </row>
    <row r="413" spans="7:7" ht="15.75" customHeight="1" x14ac:dyDescent="0.25">
      <c r="G413" s="328"/>
    </row>
    <row r="414" spans="7:7" ht="15.75" customHeight="1" x14ac:dyDescent="0.25">
      <c r="G414" s="328"/>
    </row>
    <row r="415" spans="7:7" ht="15.75" customHeight="1" x14ac:dyDescent="0.25">
      <c r="G415" s="328"/>
    </row>
    <row r="416" spans="7:7" ht="15.75" customHeight="1" x14ac:dyDescent="0.25">
      <c r="G416" s="328"/>
    </row>
    <row r="417" spans="7:7" ht="15.75" customHeight="1" x14ac:dyDescent="0.25">
      <c r="G417" s="328"/>
    </row>
    <row r="418" spans="7:7" ht="15.75" customHeight="1" x14ac:dyDescent="0.25">
      <c r="G418" s="328"/>
    </row>
    <row r="419" spans="7:7" ht="15.75" customHeight="1" x14ac:dyDescent="0.25">
      <c r="G419" s="328"/>
    </row>
    <row r="420" spans="7:7" ht="15.75" customHeight="1" x14ac:dyDescent="0.25">
      <c r="G420" s="328"/>
    </row>
    <row r="421" spans="7:7" ht="15.75" customHeight="1" x14ac:dyDescent="0.25">
      <c r="G421" s="328"/>
    </row>
    <row r="422" spans="7:7" ht="15.75" customHeight="1" x14ac:dyDescent="0.25">
      <c r="G422" s="328"/>
    </row>
    <row r="423" spans="7:7" ht="15.75" customHeight="1" x14ac:dyDescent="0.25">
      <c r="G423" s="328"/>
    </row>
    <row r="424" spans="7:7" ht="15.75" customHeight="1" x14ac:dyDescent="0.25">
      <c r="G424" s="328"/>
    </row>
    <row r="425" spans="7:7" ht="15.75" customHeight="1" x14ac:dyDescent="0.25">
      <c r="G425" s="328"/>
    </row>
    <row r="426" spans="7:7" ht="15.75" customHeight="1" x14ac:dyDescent="0.25">
      <c r="G426" s="328"/>
    </row>
    <row r="427" spans="7:7" ht="15.75" customHeight="1" x14ac:dyDescent="0.25">
      <c r="G427" s="328"/>
    </row>
    <row r="428" spans="7:7" ht="15.75" customHeight="1" x14ac:dyDescent="0.25">
      <c r="G428" s="328"/>
    </row>
    <row r="429" spans="7:7" ht="15.75" customHeight="1" x14ac:dyDescent="0.25">
      <c r="G429" s="328"/>
    </row>
    <row r="430" spans="7:7" ht="15.75" customHeight="1" x14ac:dyDescent="0.25">
      <c r="G430" s="328"/>
    </row>
    <row r="431" spans="7:7" ht="15.75" customHeight="1" x14ac:dyDescent="0.25">
      <c r="G431" s="328"/>
    </row>
    <row r="432" spans="7:7" ht="15.75" customHeight="1" x14ac:dyDescent="0.25">
      <c r="G432" s="328"/>
    </row>
    <row r="433" spans="7:7" ht="15.75" customHeight="1" x14ac:dyDescent="0.25">
      <c r="G433" s="328"/>
    </row>
    <row r="434" spans="7:7" ht="15.75" customHeight="1" x14ac:dyDescent="0.25">
      <c r="G434" s="328"/>
    </row>
    <row r="435" spans="7:7" ht="15.75" customHeight="1" x14ac:dyDescent="0.25">
      <c r="G435" s="328"/>
    </row>
    <row r="436" spans="7:7" ht="15.75" customHeight="1" x14ac:dyDescent="0.25">
      <c r="G436" s="328"/>
    </row>
    <row r="437" spans="7:7" ht="15.75" customHeight="1" x14ac:dyDescent="0.25">
      <c r="G437" s="328"/>
    </row>
    <row r="438" spans="7:7" ht="15.75" customHeight="1" x14ac:dyDescent="0.25">
      <c r="G438" s="328"/>
    </row>
    <row r="439" spans="7:7" ht="15.75" customHeight="1" x14ac:dyDescent="0.25">
      <c r="G439" s="328"/>
    </row>
    <row r="440" spans="7:7" ht="15.75" customHeight="1" x14ac:dyDescent="0.25">
      <c r="G440" s="328"/>
    </row>
    <row r="441" spans="7:7" ht="15.75" customHeight="1" x14ac:dyDescent="0.25">
      <c r="G441" s="328"/>
    </row>
    <row r="442" spans="7:7" ht="15.75" customHeight="1" x14ac:dyDescent="0.25">
      <c r="G442" s="328"/>
    </row>
    <row r="443" spans="7:7" ht="15.75" customHeight="1" x14ac:dyDescent="0.25">
      <c r="G443" s="328"/>
    </row>
    <row r="444" spans="7:7" ht="15.75" customHeight="1" x14ac:dyDescent="0.25">
      <c r="G444" s="328"/>
    </row>
    <row r="445" spans="7:7" ht="15.75" customHeight="1" x14ac:dyDescent="0.25">
      <c r="G445" s="328"/>
    </row>
    <row r="446" spans="7:7" ht="15.75" customHeight="1" x14ac:dyDescent="0.25">
      <c r="G446" s="328"/>
    </row>
    <row r="447" spans="7:7" ht="15.75" customHeight="1" x14ac:dyDescent="0.25">
      <c r="G447" s="328"/>
    </row>
    <row r="448" spans="7:7" ht="15.75" customHeight="1" x14ac:dyDescent="0.25">
      <c r="G448" s="328"/>
    </row>
    <row r="449" spans="7:7" ht="15.75" customHeight="1" x14ac:dyDescent="0.25">
      <c r="G449" s="328"/>
    </row>
    <row r="450" spans="7:7" ht="15.75" customHeight="1" x14ac:dyDescent="0.25">
      <c r="G450" s="328"/>
    </row>
    <row r="451" spans="7:7" ht="15.75" customHeight="1" x14ac:dyDescent="0.25">
      <c r="G451" s="328"/>
    </row>
    <row r="452" spans="7:7" ht="15.75" customHeight="1" x14ac:dyDescent="0.25">
      <c r="G452" s="328"/>
    </row>
    <row r="453" spans="7:7" ht="15.75" customHeight="1" x14ac:dyDescent="0.25">
      <c r="G453" s="328"/>
    </row>
    <row r="454" spans="7:7" ht="15.75" customHeight="1" x14ac:dyDescent="0.25">
      <c r="G454" s="328"/>
    </row>
    <row r="455" spans="7:7" ht="15.75" customHeight="1" x14ac:dyDescent="0.25">
      <c r="G455" s="328"/>
    </row>
    <row r="456" spans="7:7" ht="15.75" customHeight="1" x14ac:dyDescent="0.25">
      <c r="G456" s="328"/>
    </row>
    <row r="457" spans="7:7" ht="15.75" customHeight="1" x14ac:dyDescent="0.25">
      <c r="G457" s="328"/>
    </row>
    <row r="458" spans="7:7" ht="15.75" customHeight="1" x14ac:dyDescent="0.25">
      <c r="G458" s="328"/>
    </row>
    <row r="459" spans="7:7" ht="15.75" customHeight="1" x14ac:dyDescent="0.25">
      <c r="G459" s="328"/>
    </row>
    <row r="460" spans="7:7" ht="15.75" customHeight="1" x14ac:dyDescent="0.25">
      <c r="G460" s="328"/>
    </row>
    <row r="461" spans="7:7" ht="15.75" customHeight="1" x14ac:dyDescent="0.25">
      <c r="G461" s="328"/>
    </row>
    <row r="462" spans="7:7" ht="15.75" customHeight="1" x14ac:dyDescent="0.25">
      <c r="G462" s="328"/>
    </row>
    <row r="463" spans="7:7" ht="15.75" customHeight="1" x14ac:dyDescent="0.25">
      <c r="G463" s="328"/>
    </row>
    <row r="464" spans="7:7" ht="15.75" customHeight="1" x14ac:dyDescent="0.25">
      <c r="G464" s="328"/>
    </row>
    <row r="465" spans="7:7" ht="15.75" customHeight="1" x14ac:dyDescent="0.25">
      <c r="G465" s="328"/>
    </row>
    <row r="466" spans="7:7" ht="15.75" customHeight="1" x14ac:dyDescent="0.25">
      <c r="G466" s="328"/>
    </row>
    <row r="467" spans="7:7" ht="15.75" customHeight="1" x14ac:dyDescent="0.25">
      <c r="G467" s="328"/>
    </row>
    <row r="468" spans="7:7" ht="15.75" customHeight="1" x14ac:dyDescent="0.25">
      <c r="G468" s="328"/>
    </row>
    <row r="469" spans="7:7" ht="15.75" customHeight="1" x14ac:dyDescent="0.25">
      <c r="G469" s="328"/>
    </row>
    <row r="470" spans="7:7" ht="15.75" customHeight="1" x14ac:dyDescent="0.25">
      <c r="G470" s="328"/>
    </row>
    <row r="471" spans="7:7" ht="15.75" customHeight="1" x14ac:dyDescent="0.25">
      <c r="G471" s="328"/>
    </row>
    <row r="472" spans="7:7" ht="15.75" customHeight="1" x14ac:dyDescent="0.25">
      <c r="G472" s="328"/>
    </row>
    <row r="473" spans="7:7" ht="15.75" customHeight="1" x14ac:dyDescent="0.25">
      <c r="G473" s="328"/>
    </row>
    <row r="474" spans="7:7" ht="15.75" customHeight="1" x14ac:dyDescent="0.25">
      <c r="G474" s="328"/>
    </row>
    <row r="475" spans="7:7" ht="15.75" customHeight="1" x14ac:dyDescent="0.25">
      <c r="G475" s="328"/>
    </row>
    <row r="476" spans="7:7" ht="15.75" customHeight="1" x14ac:dyDescent="0.25">
      <c r="G476" s="328"/>
    </row>
    <row r="477" spans="7:7" ht="15.75" customHeight="1" x14ac:dyDescent="0.25">
      <c r="G477" s="328"/>
    </row>
    <row r="478" spans="7:7" ht="15.75" customHeight="1" x14ac:dyDescent="0.25">
      <c r="G478" s="328"/>
    </row>
    <row r="479" spans="7:7" ht="15.75" customHeight="1" x14ac:dyDescent="0.25">
      <c r="G479" s="328"/>
    </row>
    <row r="480" spans="7:7" ht="15.75" customHeight="1" x14ac:dyDescent="0.25">
      <c r="G480" s="328"/>
    </row>
    <row r="481" spans="7:7" ht="15.75" customHeight="1" x14ac:dyDescent="0.25">
      <c r="G481" s="328"/>
    </row>
    <row r="482" spans="7:7" ht="15.75" customHeight="1" x14ac:dyDescent="0.25">
      <c r="G482" s="328"/>
    </row>
    <row r="483" spans="7:7" ht="15.75" customHeight="1" x14ac:dyDescent="0.25">
      <c r="G483" s="328"/>
    </row>
    <row r="484" spans="7:7" ht="15.75" customHeight="1" x14ac:dyDescent="0.25">
      <c r="G484" s="328"/>
    </row>
    <row r="485" spans="7:7" ht="15.75" customHeight="1" x14ac:dyDescent="0.25">
      <c r="G485" s="328"/>
    </row>
    <row r="486" spans="7:7" ht="15.75" customHeight="1" x14ac:dyDescent="0.25">
      <c r="G486" s="328"/>
    </row>
    <row r="487" spans="7:7" ht="15.75" customHeight="1" x14ac:dyDescent="0.25">
      <c r="G487" s="328"/>
    </row>
    <row r="488" spans="7:7" ht="15.75" customHeight="1" x14ac:dyDescent="0.25">
      <c r="G488" s="328"/>
    </row>
    <row r="489" spans="7:7" ht="15.75" customHeight="1" x14ac:dyDescent="0.25">
      <c r="G489" s="328"/>
    </row>
    <row r="490" spans="7:7" ht="15.75" customHeight="1" x14ac:dyDescent="0.25">
      <c r="G490" s="328"/>
    </row>
    <row r="491" spans="7:7" ht="15.75" customHeight="1" x14ac:dyDescent="0.25">
      <c r="G491" s="328"/>
    </row>
    <row r="492" spans="7:7" ht="15.75" customHeight="1" x14ac:dyDescent="0.25">
      <c r="G492" s="328"/>
    </row>
    <row r="493" spans="7:7" ht="15.75" customHeight="1" x14ac:dyDescent="0.25">
      <c r="G493" s="328"/>
    </row>
    <row r="494" spans="7:7" ht="15.75" customHeight="1" x14ac:dyDescent="0.25">
      <c r="G494" s="328"/>
    </row>
    <row r="495" spans="7:7" ht="15.75" customHeight="1" x14ac:dyDescent="0.25">
      <c r="G495" s="328"/>
    </row>
    <row r="496" spans="7:7" ht="15.75" customHeight="1" x14ac:dyDescent="0.25">
      <c r="G496" s="328"/>
    </row>
    <row r="497" spans="7:7" ht="15.75" customHeight="1" x14ac:dyDescent="0.25">
      <c r="G497" s="328"/>
    </row>
    <row r="498" spans="7:7" ht="15.75" customHeight="1" x14ac:dyDescent="0.25">
      <c r="G498" s="328"/>
    </row>
    <row r="499" spans="7:7" ht="15.75" customHeight="1" x14ac:dyDescent="0.25">
      <c r="G499" s="328"/>
    </row>
    <row r="500" spans="7:7" ht="15.75" customHeight="1" x14ac:dyDescent="0.25">
      <c r="G500" s="328"/>
    </row>
    <row r="501" spans="7:7" ht="15.75" customHeight="1" x14ac:dyDescent="0.25">
      <c r="G501" s="328"/>
    </row>
    <row r="502" spans="7:7" ht="15.75" customHeight="1" x14ac:dyDescent="0.25">
      <c r="G502" s="328"/>
    </row>
    <row r="503" spans="7:7" ht="15.75" customHeight="1" x14ac:dyDescent="0.25">
      <c r="G503" s="328"/>
    </row>
    <row r="504" spans="7:7" ht="15.75" customHeight="1" x14ac:dyDescent="0.25">
      <c r="G504" s="328"/>
    </row>
    <row r="505" spans="7:7" ht="15.75" customHeight="1" x14ac:dyDescent="0.25">
      <c r="G505" s="328"/>
    </row>
    <row r="506" spans="7:7" ht="15.75" customHeight="1" x14ac:dyDescent="0.25">
      <c r="G506" s="328"/>
    </row>
    <row r="507" spans="7:7" ht="15.75" customHeight="1" x14ac:dyDescent="0.25">
      <c r="G507" s="328"/>
    </row>
    <row r="508" spans="7:7" ht="15.75" customHeight="1" x14ac:dyDescent="0.25">
      <c r="G508" s="328"/>
    </row>
    <row r="509" spans="7:7" ht="15.75" customHeight="1" x14ac:dyDescent="0.25">
      <c r="G509" s="328"/>
    </row>
    <row r="510" spans="7:7" ht="15.75" customHeight="1" x14ac:dyDescent="0.25">
      <c r="G510" s="328"/>
    </row>
    <row r="511" spans="7:7" ht="15.75" customHeight="1" x14ac:dyDescent="0.25">
      <c r="G511" s="328"/>
    </row>
    <row r="512" spans="7:7" ht="15.75" customHeight="1" x14ac:dyDescent="0.25">
      <c r="G512" s="328"/>
    </row>
    <row r="513" spans="7:7" ht="15.75" customHeight="1" x14ac:dyDescent="0.25">
      <c r="G513" s="328"/>
    </row>
    <row r="514" spans="7:7" ht="15.75" customHeight="1" x14ac:dyDescent="0.25">
      <c r="G514" s="328"/>
    </row>
    <row r="515" spans="7:7" ht="15.75" customHeight="1" x14ac:dyDescent="0.25">
      <c r="G515" s="328"/>
    </row>
    <row r="516" spans="7:7" ht="15.75" customHeight="1" x14ac:dyDescent="0.25">
      <c r="G516" s="328"/>
    </row>
    <row r="517" spans="7:7" ht="15.75" customHeight="1" x14ac:dyDescent="0.25">
      <c r="G517" s="328"/>
    </row>
    <row r="518" spans="7:7" ht="15.75" customHeight="1" x14ac:dyDescent="0.25">
      <c r="G518" s="328"/>
    </row>
    <row r="519" spans="7:7" ht="15.75" customHeight="1" x14ac:dyDescent="0.25">
      <c r="G519" s="328"/>
    </row>
    <row r="520" spans="7:7" ht="15.75" customHeight="1" x14ac:dyDescent="0.25">
      <c r="G520" s="328"/>
    </row>
    <row r="521" spans="7:7" ht="15.75" customHeight="1" x14ac:dyDescent="0.25">
      <c r="G521" s="328"/>
    </row>
    <row r="522" spans="7:7" ht="15.75" customHeight="1" x14ac:dyDescent="0.25">
      <c r="G522" s="328"/>
    </row>
    <row r="523" spans="7:7" ht="15.75" customHeight="1" x14ac:dyDescent="0.25">
      <c r="G523" s="328"/>
    </row>
    <row r="524" spans="7:7" ht="15.75" customHeight="1" x14ac:dyDescent="0.25">
      <c r="G524" s="328"/>
    </row>
    <row r="525" spans="7:7" ht="15.75" customHeight="1" x14ac:dyDescent="0.25">
      <c r="G525" s="328"/>
    </row>
    <row r="526" spans="7:7" ht="15.75" customHeight="1" x14ac:dyDescent="0.25">
      <c r="G526" s="328"/>
    </row>
    <row r="527" spans="7:7" ht="15.75" customHeight="1" x14ac:dyDescent="0.25">
      <c r="G527" s="328"/>
    </row>
    <row r="528" spans="7:7" ht="15.75" customHeight="1" x14ac:dyDescent="0.25">
      <c r="G528" s="328"/>
    </row>
    <row r="529" spans="7:7" ht="15.75" customHeight="1" x14ac:dyDescent="0.25">
      <c r="G529" s="328"/>
    </row>
    <row r="530" spans="7:7" ht="15.75" customHeight="1" x14ac:dyDescent="0.25">
      <c r="G530" s="328"/>
    </row>
    <row r="531" spans="7:7" ht="15.75" customHeight="1" x14ac:dyDescent="0.25">
      <c r="G531" s="328"/>
    </row>
    <row r="532" spans="7:7" ht="15.75" customHeight="1" x14ac:dyDescent="0.25">
      <c r="G532" s="328"/>
    </row>
    <row r="533" spans="7:7" ht="15.75" customHeight="1" x14ac:dyDescent="0.25">
      <c r="G533" s="328"/>
    </row>
    <row r="534" spans="7:7" ht="15.75" customHeight="1" x14ac:dyDescent="0.25">
      <c r="G534" s="328"/>
    </row>
    <row r="535" spans="7:7" ht="15.75" customHeight="1" x14ac:dyDescent="0.25">
      <c r="G535" s="328"/>
    </row>
    <row r="536" spans="7:7" ht="15.75" customHeight="1" x14ac:dyDescent="0.25">
      <c r="G536" s="328"/>
    </row>
    <row r="537" spans="7:7" ht="15.75" customHeight="1" x14ac:dyDescent="0.25">
      <c r="G537" s="328"/>
    </row>
    <row r="538" spans="7:7" ht="15.75" customHeight="1" x14ac:dyDescent="0.25">
      <c r="G538" s="328"/>
    </row>
    <row r="539" spans="7:7" ht="15.75" customHeight="1" x14ac:dyDescent="0.25">
      <c r="G539" s="328"/>
    </row>
    <row r="540" spans="7:7" ht="15.75" customHeight="1" x14ac:dyDescent="0.25">
      <c r="G540" s="328"/>
    </row>
    <row r="541" spans="7:7" ht="15.75" customHeight="1" x14ac:dyDescent="0.25">
      <c r="G541" s="328"/>
    </row>
    <row r="542" spans="7:7" ht="15.75" customHeight="1" x14ac:dyDescent="0.25">
      <c r="G542" s="328"/>
    </row>
    <row r="543" spans="7:7" ht="15.75" customHeight="1" x14ac:dyDescent="0.25">
      <c r="G543" s="328"/>
    </row>
    <row r="544" spans="7:7" ht="15.75" customHeight="1" x14ac:dyDescent="0.25">
      <c r="G544" s="328"/>
    </row>
    <row r="545" spans="7:7" ht="15.75" customHeight="1" x14ac:dyDescent="0.25">
      <c r="G545" s="328"/>
    </row>
    <row r="546" spans="7:7" ht="15.75" customHeight="1" x14ac:dyDescent="0.25">
      <c r="G546" s="328"/>
    </row>
    <row r="547" spans="7:7" ht="15.75" customHeight="1" x14ac:dyDescent="0.25">
      <c r="G547" s="328"/>
    </row>
    <row r="548" spans="7:7" ht="15.75" customHeight="1" x14ac:dyDescent="0.25">
      <c r="G548" s="328"/>
    </row>
    <row r="549" spans="7:7" ht="15.75" customHeight="1" x14ac:dyDescent="0.25">
      <c r="G549" s="328"/>
    </row>
    <row r="550" spans="7:7" ht="15.75" customHeight="1" x14ac:dyDescent="0.25">
      <c r="G550" s="328"/>
    </row>
    <row r="551" spans="7:7" ht="15.75" customHeight="1" x14ac:dyDescent="0.25">
      <c r="G551" s="328"/>
    </row>
    <row r="552" spans="7:7" ht="15.75" customHeight="1" x14ac:dyDescent="0.25">
      <c r="G552" s="328"/>
    </row>
    <row r="553" spans="7:7" ht="15.75" customHeight="1" x14ac:dyDescent="0.25">
      <c r="G553" s="328"/>
    </row>
    <row r="554" spans="7:7" ht="15.75" customHeight="1" x14ac:dyDescent="0.25">
      <c r="G554" s="328"/>
    </row>
    <row r="555" spans="7:7" ht="15.75" customHeight="1" x14ac:dyDescent="0.25">
      <c r="G555" s="328"/>
    </row>
    <row r="556" spans="7:7" ht="15.75" customHeight="1" x14ac:dyDescent="0.25">
      <c r="G556" s="328"/>
    </row>
    <row r="557" spans="7:7" ht="15.75" customHeight="1" x14ac:dyDescent="0.25">
      <c r="G557" s="328"/>
    </row>
    <row r="558" spans="7:7" ht="15.75" customHeight="1" x14ac:dyDescent="0.25">
      <c r="G558" s="328"/>
    </row>
    <row r="559" spans="7:7" ht="15.75" customHeight="1" x14ac:dyDescent="0.25">
      <c r="G559" s="328"/>
    </row>
    <row r="560" spans="7:7" ht="15.75" customHeight="1" x14ac:dyDescent="0.25">
      <c r="G560" s="328"/>
    </row>
    <row r="561" spans="7:7" ht="15.75" customHeight="1" x14ac:dyDescent="0.25">
      <c r="G561" s="328"/>
    </row>
    <row r="562" spans="7:7" ht="15.75" customHeight="1" x14ac:dyDescent="0.25">
      <c r="G562" s="328"/>
    </row>
    <row r="563" spans="7:7" ht="15.75" customHeight="1" x14ac:dyDescent="0.25">
      <c r="G563" s="328"/>
    </row>
    <row r="564" spans="7:7" ht="15.75" customHeight="1" x14ac:dyDescent="0.25">
      <c r="G564" s="328"/>
    </row>
    <row r="565" spans="7:7" ht="15.75" customHeight="1" x14ac:dyDescent="0.25">
      <c r="G565" s="328"/>
    </row>
    <row r="566" spans="7:7" ht="15.75" customHeight="1" x14ac:dyDescent="0.25">
      <c r="G566" s="328"/>
    </row>
    <row r="567" spans="7:7" ht="15.75" customHeight="1" x14ac:dyDescent="0.25">
      <c r="G567" s="328"/>
    </row>
    <row r="568" spans="7:7" ht="15.75" customHeight="1" x14ac:dyDescent="0.25">
      <c r="G568" s="328"/>
    </row>
    <row r="569" spans="7:7" ht="15.75" customHeight="1" x14ac:dyDescent="0.25">
      <c r="G569" s="328"/>
    </row>
    <row r="570" spans="7:7" ht="15.75" customHeight="1" x14ac:dyDescent="0.25">
      <c r="G570" s="328"/>
    </row>
    <row r="571" spans="7:7" ht="15.75" customHeight="1" x14ac:dyDescent="0.25">
      <c r="G571" s="328"/>
    </row>
    <row r="572" spans="7:7" ht="15.75" customHeight="1" x14ac:dyDescent="0.25">
      <c r="G572" s="328"/>
    </row>
    <row r="573" spans="7:7" ht="15.75" customHeight="1" x14ac:dyDescent="0.25">
      <c r="G573" s="328"/>
    </row>
    <row r="574" spans="7:7" ht="15.75" customHeight="1" x14ac:dyDescent="0.25">
      <c r="G574" s="328"/>
    </row>
    <row r="575" spans="7:7" ht="15.75" customHeight="1" x14ac:dyDescent="0.25">
      <c r="G575" s="328"/>
    </row>
    <row r="576" spans="7:7" ht="15.75" customHeight="1" x14ac:dyDescent="0.25">
      <c r="G576" s="328"/>
    </row>
    <row r="577" spans="7:7" ht="15.75" customHeight="1" x14ac:dyDescent="0.25">
      <c r="G577" s="328"/>
    </row>
    <row r="578" spans="7:7" ht="15.75" customHeight="1" x14ac:dyDescent="0.25">
      <c r="G578" s="328"/>
    </row>
    <row r="579" spans="7:7" ht="15.75" customHeight="1" x14ac:dyDescent="0.25">
      <c r="G579" s="328"/>
    </row>
    <row r="580" spans="7:7" ht="15.75" customHeight="1" x14ac:dyDescent="0.25">
      <c r="G580" s="328"/>
    </row>
    <row r="581" spans="7:7" ht="15.75" customHeight="1" x14ac:dyDescent="0.25">
      <c r="G581" s="328"/>
    </row>
    <row r="582" spans="7:7" ht="15.75" customHeight="1" x14ac:dyDescent="0.25">
      <c r="G582" s="328"/>
    </row>
    <row r="583" spans="7:7" ht="15.75" customHeight="1" x14ac:dyDescent="0.25">
      <c r="G583" s="328"/>
    </row>
    <row r="584" spans="7:7" ht="15.75" customHeight="1" x14ac:dyDescent="0.25">
      <c r="G584" s="328"/>
    </row>
    <row r="585" spans="7:7" ht="15.75" customHeight="1" x14ac:dyDescent="0.25">
      <c r="G585" s="328"/>
    </row>
    <row r="586" spans="7:7" ht="15.75" customHeight="1" x14ac:dyDescent="0.25">
      <c r="G586" s="328"/>
    </row>
    <row r="587" spans="7:7" ht="15.75" customHeight="1" x14ac:dyDescent="0.25">
      <c r="G587" s="328"/>
    </row>
    <row r="588" spans="7:7" ht="15.75" customHeight="1" x14ac:dyDescent="0.25">
      <c r="G588" s="328"/>
    </row>
    <row r="589" spans="7:7" ht="15.75" customHeight="1" x14ac:dyDescent="0.25">
      <c r="G589" s="328"/>
    </row>
    <row r="590" spans="7:7" ht="15.75" customHeight="1" x14ac:dyDescent="0.25">
      <c r="G590" s="328"/>
    </row>
    <row r="591" spans="7:7" ht="15.75" customHeight="1" x14ac:dyDescent="0.25">
      <c r="G591" s="328"/>
    </row>
    <row r="592" spans="7:7" ht="15.75" customHeight="1" x14ac:dyDescent="0.25">
      <c r="G592" s="328"/>
    </row>
    <row r="593" spans="7:7" ht="15.75" customHeight="1" x14ac:dyDescent="0.25">
      <c r="G593" s="328"/>
    </row>
    <row r="594" spans="7:7" ht="15.75" customHeight="1" x14ac:dyDescent="0.25">
      <c r="G594" s="328"/>
    </row>
    <row r="595" spans="7:7" ht="15.75" customHeight="1" x14ac:dyDescent="0.25">
      <c r="G595" s="328"/>
    </row>
    <row r="596" spans="7:7" ht="15.75" customHeight="1" x14ac:dyDescent="0.25">
      <c r="G596" s="328"/>
    </row>
    <row r="597" spans="7:7" ht="15.75" customHeight="1" x14ac:dyDescent="0.25">
      <c r="G597" s="328"/>
    </row>
    <row r="598" spans="7:7" ht="15.75" customHeight="1" x14ac:dyDescent="0.25">
      <c r="G598" s="328"/>
    </row>
    <row r="599" spans="7:7" ht="15.75" customHeight="1" x14ac:dyDescent="0.25">
      <c r="G599" s="328"/>
    </row>
    <row r="600" spans="7:7" ht="15.75" customHeight="1" x14ac:dyDescent="0.25">
      <c r="G600" s="328"/>
    </row>
    <row r="601" spans="7:7" ht="15.75" customHeight="1" x14ac:dyDescent="0.25">
      <c r="G601" s="328"/>
    </row>
    <row r="602" spans="7:7" ht="15.75" customHeight="1" x14ac:dyDescent="0.25">
      <c r="G602" s="328"/>
    </row>
    <row r="603" spans="7:7" ht="15.75" customHeight="1" x14ac:dyDescent="0.25">
      <c r="G603" s="328"/>
    </row>
    <row r="604" spans="7:7" ht="15.75" customHeight="1" x14ac:dyDescent="0.25">
      <c r="G604" s="328"/>
    </row>
    <row r="605" spans="7:7" ht="15.75" customHeight="1" x14ac:dyDescent="0.25">
      <c r="G605" s="328"/>
    </row>
    <row r="606" spans="7:7" ht="15.75" customHeight="1" x14ac:dyDescent="0.25">
      <c r="G606" s="328"/>
    </row>
    <row r="607" spans="7:7" ht="15.75" customHeight="1" x14ac:dyDescent="0.25">
      <c r="G607" s="328"/>
    </row>
    <row r="608" spans="7:7" ht="15.75" customHeight="1" x14ac:dyDescent="0.25">
      <c r="G608" s="328"/>
    </row>
    <row r="609" spans="7:7" ht="15.75" customHeight="1" x14ac:dyDescent="0.25">
      <c r="G609" s="328"/>
    </row>
    <row r="610" spans="7:7" ht="15.75" customHeight="1" x14ac:dyDescent="0.25">
      <c r="G610" s="328"/>
    </row>
    <row r="611" spans="7:7" ht="15.75" customHeight="1" x14ac:dyDescent="0.25">
      <c r="G611" s="328"/>
    </row>
    <row r="612" spans="7:7" ht="15.75" customHeight="1" x14ac:dyDescent="0.25">
      <c r="G612" s="328"/>
    </row>
    <row r="613" spans="7:7" ht="15.75" customHeight="1" x14ac:dyDescent="0.25">
      <c r="G613" s="328"/>
    </row>
    <row r="614" spans="7:7" ht="15.75" customHeight="1" x14ac:dyDescent="0.25">
      <c r="G614" s="328"/>
    </row>
    <row r="615" spans="7:7" ht="15.75" customHeight="1" x14ac:dyDescent="0.25">
      <c r="G615" s="328"/>
    </row>
    <row r="616" spans="7:7" ht="15.75" customHeight="1" x14ac:dyDescent="0.25">
      <c r="G616" s="328"/>
    </row>
    <row r="617" spans="7:7" ht="15.75" customHeight="1" x14ac:dyDescent="0.25">
      <c r="G617" s="328"/>
    </row>
    <row r="618" spans="7:7" ht="15.75" customHeight="1" x14ac:dyDescent="0.25">
      <c r="G618" s="328"/>
    </row>
    <row r="619" spans="7:7" ht="15.75" customHeight="1" x14ac:dyDescent="0.25">
      <c r="G619" s="328"/>
    </row>
    <row r="620" spans="7:7" ht="15.75" customHeight="1" x14ac:dyDescent="0.25">
      <c r="G620" s="328"/>
    </row>
    <row r="621" spans="7:7" ht="15.75" customHeight="1" x14ac:dyDescent="0.25">
      <c r="G621" s="328"/>
    </row>
    <row r="622" spans="7:7" ht="15.75" customHeight="1" x14ac:dyDescent="0.25">
      <c r="G622" s="328"/>
    </row>
    <row r="623" spans="7:7" ht="15.75" customHeight="1" x14ac:dyDescent="0.25">
      <c r="G623" s="328"/>
    </row>
    <row r="624" spans="7:7" ht="15.75" customHeight="1" x14ac:dyDescent="0.25">
      <c r="G624" s="328"/>
    </row>
    <row r="625" spans="7:7" ht="15.75" customHeight="1" x14ac:dyDescent="0.25">
      <c r="G625" s="328"/>
    </row>
    <row r="626" spans="7:7" ht="15.75" customHeight="1" x14ac:dyDescent="0.25">
      <c r="G626" s="328"/>
    </row>
    <row r="627" spans="7:7" ht="15.75" customHeight="1" x14ac:dyDescent="0.25">
      <c r="G627" s="328"/>
    </row>
    <row r="628" spans="7:7" ht="15.75" customHeight="1" x14ac:dyDescent="0.25">
      <c r="G628" s="328"/>
    </row>
    <row r="629" spans="7:7" ht="15.75" customHeight="1" x14ac:dyDescent="0.25">
      <c r="G629" s="328"/>
    </row>
    <row r="630" spans="7:7" ht="15.75" customHeight="1" x14ac:dyDescent="0.25">
      <c r="G630" s="328"/>
    </row>
    <row r="631" spans="7:7" ht="15.75" customHeight="1" x14ac:dyDescent="0.25">
      <c r="G631" s="328"/>
    </row>
    <row r="632" spans="7:7" ht="15.75" customHeight="1" x14ac:dyDescent="0.25">
      <c r="G632" s="328"/>
    </row>
    <row r="633" spans="7:7" ht="15.75" customHeight="1" x14ac:dyDescent="0.25">
      <c r="G633" s="328"/>
    </row>
    <row r="634" spans="7:7" ht="15.75" customHeight="1" x14ac:dyDescent="0.25">
      <c r="G634" s="328"/>
    </row>
    <row r="635" spans="7:7" ht="15.75" customHeight="1" x14ac:dyDescent="0.25">
      <c r="G635" s="328"/>
    </row>
    <row r="636" spans="7:7" ht="15.75" customHeight="1" x14ac:dyDescent="0.25">
      <c r="G636" s="328"/>
    </row>
    <row r="637" spans="7:7" ht="15.75" customHeight="1" x14ac:dyDescent="0.25">
      <c r="G637" s="328"/>
    </row>
    <row r="638" spans="7:7" ht="15.75" customHeight="1" x14ac:dyDescent="0.25">
      <c r="G638" s="328"/>
    </row>
    <row r="639" spans="7:7" ht="15.75" customHeight="1" x14ac:dyDescent="0.25">
      <c r="G639" s="328"/>
    </row>
    <row r="640" spans="7:7" ht="15.75" customHeight="1" x14ac:dyDescent="0.25">
      <c r="G640" s="328"/>
    </row>
    <row r="641" spans="7:7" ht="15.75" customHeight="1" x14ac:dyDescent="0.25">
      <c r="G641" s="328"/>
    </row>
    <row r="642" spans="7:7" ht="15.75" customHeight="1" x14ac:dyDescent="0.25">
      <c r="G642" s="328"/>
    </row>
    <row r="643" spans="7:7" ht="15.75" customHeight="1" x14ac:dyDescent="0.25">
      <c r="G643" s="328"/>
    </row>
    <row r="644" spans="7:7" ht="15.75" customHeight="1" x14ac:dyDescent="0.25">
      <c r="G644" s="328"/>
    </row>
    <row r="645" spans="7:7" ht="15.75" customHeight="1" x14ac:dyDescent="0.25">
      <c r="G645" s="328"/>
    </row>
    <row r="646" spans="7:7" ht="15.75" customHeight="1" x14ac:dyDescent="0.25">
      <c r="G646" s="328"/>
    </row>
    <row r="647" spans="7:7" ht="15.75" customHeight="1" x14ac:dyDescent="0.25">
      <c r="G647" s="328"/>
    </row>
    <row r="648" spans="7:7" ht="15.75" customHeight="1" x14ac:dyDescent="0.25">
      <c r="G648" s="328"/>
    </row>
    <row r="649" spans="7:7" ht="15.75" customHeight="1" x14ac:dyDescent="0.25">
      <c r="G649" s="328"/>
    </row>
    <row r="650" spans="7:7" ht="15.75" customHeight="1" x14ac:dyDescent="0.25">
      <c r="G650" s="328"/>
    </row>
    <row r="651" spans="7:7" ht="15.75" customHeight="1" x14ac:dyDescent="0.25">
      <c r="G651" s="328"/>
    </row>
    <row r="652" spans="7:7" ht="15.75" customHeight="1" x14ac:dyDescent="0.25">
      <c r="G652" s="328"/>
    </row>
    <row r="653" spans="7:7" ht="15.75" customHeight="1" x14ac:dyDescent="0.25">
      <c r="G653" s="328"/>
    </row>
    <row r="654" spans="7:7" ht="15.75" customHeight="1" x14ac:dyDescent="0.25">
      <c r="G654" s="328"/>
    </row>
    <row r="655" spans="7:7" ht="15.75" customHeight="1" x14ac:dyDescent="0.25">
      <c r="G655" s="328"/>
    </row>
    <row r="656" spans="7:7" ht="15.75" customHeight="1" x14ac:dyDescent="0.25">
      <c r="G656" s="328"/>
    </row>
    <row r="657" spans="7:7" ht="15.75" customHeight="1" x14ac:dyDescent="0.25">
      <c r="G657" s="328"/>
    </row>
    <row r="658" spans="7:7" ht="15.75" customHeight="1" x14ac:dyDescent="0.25">
      <c r="G658" s="328"/>
    </row>
    <row r="659" spans="7:7" ht="15.75" customHeight="1" x14ac:dyDescent="0.25">
      <c r="G659" s="328"/>
    </row>
    <row r="660" spans="7:7" ht="15.75" customHeight="1" x14ac:dyDescent="0.25">
      <c r="G660" s="328"/>
    </row>
    <row r="661" spans="7:7" ht="15.75" customHeight="1" x14ac:dyDescent="0.25">
      <c r="G661" s="328"/>
    </row>
    <row r="662" spans="7:7" ht="15.75" customHeight="1" x14ac:dyDescent="0.25">
      <c r="G662" s="328"/>
    </row>
    <row r="663" spans="7:7" ht="15.75" customHeight="1" x14ac:dyDescent="0.25">
      <c r="G663" s="328"/>
    </row>
    <row r="664" spans="7:7" ht="15.75" customHeight="1" x14ac:dyDescent="0.25">
      <c r="G664" s="328"/>
    </row>
    <row r="665" spans="7:7" ht="15.75" customHeight="1" x14ac:dyDescent="0.25">
      <c r="G665" s="328"/>
    </row>
    <row r="666" spans="7:7" ht="15.75" customHeight="1" x14ac:dyDescent="0.25">
      <c r="G666" s="328"/>
    </row>
    <row r="667" spans="7:7" ht="15.75" customHeight="1" x14ac:dyDescent="0.25">
      <c r="G667" s="328"/>
    </row>
    <row r="668" spans="7:7" ht="15.75" customHeight="1" x14ac:dyDescent="0.25">
      <c r="G668" s="328"/>
    </row>
    <row r="669" spans="7:7" ht="15.75" customHeight="1" x14ac:dyDescent="0.25">
      <c r="G669" s="328"/>
    </row>
    <row r="670" spans="7:7" ht="15.75" customHeight="1" x14ac:dyDescent="0.25">
      <c r="G670" s="328"/>
    </row>
    <row r="671" spans="7:7" ht="15.75" customHeight="1" x14ac:dyDescent="0.25">
      <c r="G671" s="328"/>
    </row>
    <row r="672" spans="7:7" ht="15.75" customHeight="1" x14ac:dyDescent="0.25">
      <c r="G672" s="328"/>
    </row>
    <row r="673" spans="7:7" ht="15.75" customHeight="1" x14ac:dyDescent="0.25">
      <c r="G673" s="328"/>
    </row>
    <row r="674" spans="7:7" ht="15.75" customHeight="1" x14ac:dyDescent="0.25">
      <c r="G674" s="328"/>
    </row>
    <row r="675" spans="7:7" ht="15.75" customHeight="1" x14ac:dyDescent="0.25">
      <c r="G675" s="328"/>
    </row>
    <row r="676" spans="7:7" ht="15.75" customHeight="1" x14ac:dyDescent="0.25">
      <c r="G676" s="328"/>
    </row>
    <row r="677" spans="7:7" ht="15.75" customHeight="1" x14ac:dyDescent="0.25">
      <c r="G677" s="328"/>
    </row>
    <row r="678" spans="7:7" ht="15.75" customHeight="1" x14ac:dyDescent="0.25">
      <c r="G678" s="328"/>
    </row>
    <row r="679" spans="7:7" ht="15.75" customHeight="1" x14ac:dyDescent="0.25">
      <c r="G679" s="328"/>
    </row>
    <row r="680" spans="7:7" ht="15.75" customHeight="1" x14ac:dyDescent="0.25">
      <c r="G680" s="328"/>
    </row>
    <row r="681" spans="7:7" ht="15.75" customHeight="1" x14ac:dyDescent="0.25">
      <c r="G681" s="328"/>
    </row>
    <row r="682" spans="7:7" ht="15.75" customHeight="1" x14ac:dyDescent="0.25">
      <c r="G682" s="328"/>
    </row>
    <row r="683" spans="7:7" ht="15.75" customHeight="1" x14ac:dyDescent="0.25">
      <c r="G683" s="328"/>
    </row>
    <row r="684" spans="7:7" ht="15.75" customHeight="1" x14ac:dyDescent="0.25">
      <c r="G684" s="328"/>
    </row>
    <row r="685" spans="7:7" ht="15.75" customHeight="1" x14ac:dyDescent="0.25">
      <c r="G685" s="328"/>
    </row>
    <row r="686" spans="7:7" ht="15.75" customHeight="1" x14ac:dyDescent="0.25">
      <c r="G686" s="328"/>
    </row>
    <row r="687" spans="7:7" ht="15.75" customHeight="1" x14ac:dyDescent="0.25">
      <c r="G687" s="328"/>
    </row>
    <row r="688" spans="7:7" ht="15.75" customHeight="1" x14ac:dyDescent="0.25">
      <c r="G688" s="328"/>
    </row>
    <row r="689" spans="7:7" ht="15.75" customHeight="1" x14ac:dyDescent="0.25">
      <c r="G689" s="328"/>
    </row>
    <row r="690" spans="7:7" ht="15.75" customHeight="1" x14ac:dyDescent="0.25">
      <c r="G690" s="328"/>
    </row>
    <row r="691" spans="7:7" ht="15.75" customHeight="1" x14ac:dyDescent="0.25">
      <c r="G691" s="328"/>
    </row>
    <row r="692" spans="7:7" ht="15.75" customHeight="1" x14ac:dyDescent="0.25">
      <c r="G692" s="328"/>
    </row>
    <row r="693" spans="7:7" ht="15.75" customHeight="1" x14ac:dyDescent="0.25">
      <c r="G693" s="328"/>
    </row>
    <row r="694" spans="7:7" ht="15.75" customHeight="1" x14ac:dyDescent="0.25">
      <c r="G694" s="328"/>
    </row>
    <row r="695" spans="7:7" ht="15.75" customHeight="1" x14ac:dyDescent="0.25">
      <c r="G695" s="328"/>
    </row>
    <row r="696" spans="7:7" ht="15.75" customHeight="1" x14ac:dyDescent="0.25">
      <c r="G696" s="328"/>
    </row>
    <row r="697" spans="7:7" ht="15.75" customHeight="1" x14ac:dyDescent="0.25">
      <c r="G697" s="328"/>
    </row>
    <row r="698" spans="7:7" ht="15.75" customHeight="1" x14ac:dyDescent="0.25">
      <c r="G698" s="328"/>
    </row>
    <row r="699" spans="7:7" ht="15.75" customHeight="1" x14ac:dyDescent="0.25">
      <c r="G699" s="328"/>
    </row>
    <row r="700" spans="7:7" ht="15.75" customHeight="1" x14ac:dyDescent="0.25">
      <c r="G700" s="328"/>
    </row>
    <row r="701" spans="7:7" ht="15.75" customHeight="1" x14ac:dyDescent="0.25">
      <c r="G701" s="328"/>
    </row>
    <row r="702" spans="7:7" ht="15.75" customHeight="1" x14ac:dyDescent="0.25">
      <c r="G702" s="328"/>
    </row>
    <row r="703" spans="7:7" ht="15.75" customHeight="1" x14ac:dyDescent="0.25">
      <c r="G703" s="328"/>
    </row>
    <row r="704" spans="7:7" ht="15.75" customHeight="1" x14ac:dyDescent="0.25">
      <c r="G704" s="328"/>
    </row>
    <row r="705" spans="7:7" ht="15.75" customHeight="1" x14ac:dyDescent="0.25">
      <c r="G705" s="328"/>
    </row>
    <row r="706" spans="7:7" ht="15.75" customHeight="1" x14ac:dyDescent="0.25">
      <c r="G706" s="328"/>
    </row>
    <row r="707" spans="7:7" ht="15.75" customHeight="1" x14ac:dyDescent="0.25">
      <c r="G707" s="328"/>
    </row>
    <row r="708" spans="7:7" ht="15.75" customHeight="1" x14ac:dyDescent="0.25">
      <c r="G708" s="328"/>
    </row>
    <row r="709" spans="7:7" ht="15.75" customHeight="1" x14ac:dyDescent="0.25">
      <c r="G709" s="328"/>
    </row>
    <row r="710" spans="7:7" ht="15.75" customHeight="1" x14ac:dyDescent="0.25">
      <c r="G710" s="328"/>
    </row>
    <row r="711" spans="7:7" ht="15.75" customHeight="1" x14ac:dyDescent="0.25">
      <c r="G711" s="328"/>
    </row>
    <row r="712" spans="7:7" ht="15.75" customHeight="1" x14ac:dyDescent="0.25">
      <c r="G712" s="328"/>
    </row>
    <row r="713" spans="7:7" ht="15.75" customHeight="1" x14ac:dyDescent="0.25">
      <c r="G713" s="328"/>
    </row>
    <row r="714" spans="7:7" ht="15.75" customHeight="1" x14ac:dyDescent="0.25">
      <c r="G714" s="328"/>
    </row>
    <row r="715" spans="7:7" ht="15.75" customHeight="1" x14ac:dyDescent="0.25">
      <c r="G715" s="328"/>
    </row>
    <row r="716" spans="7:7" ht="15.75" customHeight="1" x14ac:dyDescent="0.25">
      <c r="G716" s="328"/>
    </row>
    <row r="717" spans="7:7" ht="15.75" customHeight="1" x14ac:dyDescent="0.25">
      <c r="G717" s="328"/>
    </row>
    <row r="718" spans="7:7" ht="15.75" customHeight="1" x14ac:dyDescent="0.25">
      <c r="G718" s="328"/>
    </row>
    <row r="719" spans="7:7" ht="15.75" customHeight="1" x14ac:dyDescent="0.25">
      <c r="G719" s="328"/>
    </row>
    <row r="720" spans="7:7" ht="15.75" customHeight="1" x14ac:dyDescent="0.25">
      <c r="G720" s="328"/>
    </row>
    <row r="721" spans="7:7" ht="15.75" customHeight="1" x14ac:dyDescent="0.25">
      <c r="G721" s="328"/>
    </row>
    <row r="722" spans="7:7" ht="15.75" customHeight="1" x14ac:dyDescent="0.25">
      <c r="G722" s="328"/>
    </row>
    <row r="723" spans="7:7" ht="15.75" customHeight="1" x14ac:dyDescent="0.25">
      <c r="G723" s="328"/>
    </row>
    <row r="724" spans="7:7" ht="15.75" customHeight="1" x14ac:dyDescent="0.25">
      <c r="G724" s="328"/>
    </row>
    <row r="725" spans="7:7" ht="15.75" customHeight="1" x14ac:dyDescent="0.25">
      <c r="G725" s="328"/>
    </row>
    <row r="726" spans="7:7" ht="15.75" customHeight="1" x14ac:dyDescent="0.25">
      <c r="G726" s="328"/>
    </row>
    <row r="727" spans="7:7" ht="15.75" customHeight="1" x14ac:dyDescent="0.25">
      <c r="G727" s="328"/>
    </row>
    <row r="728" spans="7:7" ht="15.75" customHeight="1" x14ac:dyDescent="0.25">
      <c r="G728" s="328"/>
    </row>
    <row r="729" spans="7:7" ht="15.75" customHeight="1" x14ac:dyDescent="0.25">
      <c r="G729" s="328"/>
    </row>
    <row r="730" spans="7:7" ht="15.75" customHeight="1" x14ac:dyDescent="0.25">
      <c r="G730" s="328"/>
    </row>
    <row r="731" spans="7:7" ht="15.75" customHeight="1" x14ac:dyDescent="0.25">
      <c r="G731" s="328"/>
    </row>
    <row r="732" spans="7:7" ht="15.75" customHeight="1" x14ac:dyDescent="0.25">
      <c r="G732" s="328"/>
    </row>
    <row r="733" spans="7:7" ht="15.75" customHeight="1" x14ac:dyDescent="0.25">
      <c r="G733" s="328"/>
    </row>
    <row r="734" spans="7:7" ht="15.75" customHeight="1" x14ac:dyDescent="0.25">
      <c r="G734" s="328"/>
    </row>
    <row r="735" spans="7:7" ht="15.75" customHeight="1" x14ac:dyDescent="0.25">
      <c r="G735" s="328"/>
    </row>
    <row r="736" spans="7:7" ht="15.75" customHeight="1" x14ac:dyDescent="0.25">
      <c r="G736" s="328"/>
    </row>
    <row r="737" spans="7:7" ht="15.75" customHeight="1" x14ac:dyDescent="0.25">
      <c r="G737" s="328"/>
    </row>
    <row r="738" spans="7:7" ht="15.75" customHeight="1" x14ac:dyDescent="0.25">
      <c r="G738" s="328"/>
    </row>
    <row r="739" spans="7:7" ht="15.75" customHeight="1" x14ac:dyDescent="0.25">
      <c r="G739" s="328"/>
    </row>
    <row r="740" spans="7:7" ht="15.75" customHeight="1" x14ac:dyDescent="0.25">
      <c r="G740" s="328"/>
    </row>
    <row r="741" spans="7:7" ht="15.75" customHeight="1" x14ac:dyDescent="0.25">
      <c r="G741" s="328"/>
    </row>
    <row r="742" spans="7:7" ht="15.75" customHeight="1" x14ac:dyDescent="0.25">
      <c r="G742" s="328"/>
    </row>
    <row r="743" spans="7:7" ht="15.75" customHeight="1" x14ac:dyDescent="0.25">
      <c r="G743" s="328"/>
    </row>
    <row r="744" spans="7:7" ht="15.75" customHeight="1" x14ac:dyDescent="0.25">
      <c r="G744" s="328"/>
    </row>
    <row r="745" spans="7:7" ht="15.75" customHeight="1" x14ac:dyDescent="0.25">
      <c r="G745" s="328"/>
    </row>
    <row r="746" spans="7:7" ht="15.75" customHeight="1" x14ac:dyDescent="0.25">
      <c r="G746" s="328"/>
    </row>
    <row r="747" spans="7:7" ht="15.75" customHeight="1" x14ac:dyDescent="0.25">
      <c r="G747" s="328"/>
    </row>
    <row r="748" spans="7:7" ht="15.75" customHeight="1" x14ac:dyDescent="0.25">
      <c r="G748" s="328"/>
    </row>
    <row r="749" spans="7:7" ht="15.75" customHeight="1" x14ac:dyDescent="0.25">
      <c r="G749" s="328"/>
    </row>
    <row r="750" spans="7:7" ht="15.75" customHeight="1" x14ac:dyDescent="0.25">
      <c r="G750" s="328"/>
    </row>
    <row r="751" spans="7:7" ht="15.75" customHeight="1" x14ac:dyDescent="0.25">
      <c r="G751" s="328"/>
    </row>
    <row r="752" spans="7:7" ht="15.75" customHeight="1" x14ac:dyDescent="0.25">
      <c r="G752" s="328"/>
    </row>
    <row r="753" spans="7:7" ht="15.75" customHeight="1" x14ac:dyDescent="0.25">
      <c r="G753" s="328"/>
    </row>
    <row r="754" spans="7:7" ht="15.75" customHeight="1" x14ac:dyDescent="0.25">
      <c r="G754" s="328"/>
    </row>
    <row r="755" spans="7:7" ht="15.75" customHeight="1" x14ac:dyDescent="0.25">
      <c r="G755" s="328"/>
    </row>
    <row r="756" spans="7:7" ht="15.75" customHeight="1" x14ac:dyDescent="0.25">
      <c r="G756" s="328"/>
    </row>
    <row r="757" spans="7:7" ht="15.75" customHeight="1" x14ac:dyDescent="0.25">
      <c r="G757" s="328"/>
    </row>
    <row r="758" spans="7:7" ht="15.75" customHeight="1" x14ac:dyDescent="0.25">
      <c r="G758" s="328"/>
    </row>
    <row r="759" spans="7:7" ht="15.75" customHeight="1" x14ac:dyDescent="0.25">
      <c r="G759" s="328"/>
    </row>
    <row r="760" spans="7:7" ht="15.75" customHeight="1" x14ac:dyDescent="0.25">
      <c r="G760" s="328"/>
    </row>
    <row r="761" spans="7:7" ht="15.75" customHeight="1" x14ac:dyDescent="0.25">
      <c r="G761" s="328"/>
    </row>
    <row r="762" spans="7:7" ht="15.75" customHeight="1" x14ac:dyDescent="0.25">
      <c r="G762" s="328"/>
    </row>
    <row r="763" spans="7:7" ht="15.75" customHeight="1" x14ac:dyDescent="0.25">
      <c r="G763" s="328"/>
    </row>
    <row r="764" spans="7:7" ht="15.75" customHeight="1" x14ac:dyDescent="0.25">
      <c r="G764" s="328"/>
    </row>
    <row r="765" spans="7:7" ht="15.75" customHeight="1" x14ac:dyDescent="0.25">
      <c r="G765" s="328"/>
    </row>
    <row r="766" spans="7:7" ht="15.75" customHeight="1" x14ac:dyDescent="0.25">
      <c r="G766" s="328"/>
    </row>
    <row r="767" spans="7:7" ht="15.75" customHeight="1" x14ac:dyDescent="0.25">
      <c r="G767" s="328"/>
    </row>
    <row r="768" spans="7:7" ht="15.75" customHeight="1" x14ac:dyDescent="0.25">
      <c r="G768" s="328"/>
    </row>
    <row r="769" spans="7:7" ht="15.75" customHeight="1" x14ac:dyDescent="0.25">
      <c r="G769" s="328"/>
    </row>
    <row r="770" spans="7:7" ht="15.75" customHeight="1" x14ac:dyDescent="0.25">
      <c r="G770" s="328"/>
    </row>
    <row r="771" spans="7:7" ht="15.75" customHeight="1" x14ac:dyDescent="0.25">
      <c r="G771" s="328"/>
    </row>
    <row r="772" spans="7:7" ht="15.75" customHeight="1" x14ac:dyDescent="0.25">
      <c r="G772" s="328"/>
    </row>
    <row r="773" spans="7:7" ht="15.75" customHeight="1" x14ac:dyDescent="0.25">
      <c r="G773" s="328"/>
    </row>
    <row r="774" spans="7:7" ht="15.75" customHeight="1" x14ac:dyDescent="0.25">
      <c r="G774" s="328"/>
    </row>
    <row r="775" spans="7:7" ht="15.75" customHeight="1" x14ac:dyDescent="0.25">
      <c r="G775" s="328"/>
    </row>
    <row r="776" spans="7:7" ht="15.75" customHeight="1" x14ac:dyDescent="0.25">
      <c r="G776" s="328"/>
    </row>
    <row r="777" spans="7:7" ht="15.75" customHeight="1" x14ac:dyDescent="0.25">
      <c r="G777" s="328"/>
    </row>
    <row r="778" spans="7:7" ht="15.75" customHeight="1" x14ac:dyDescent="0.25">
      <c r="G778" s="328"/>
    </row>
    <row r="779" spans="7:7" ht="15.75" customHeight="1" x14ac:dyDescent="0.25">
      <c r="G779" s="328"/>
    </row>
    <row r="780" spans="7:7" ht="15.75" customHeight="1" x14ac:dyDescent="0.25">
      <c r="G780" s="328"/>
    </row>
    <row r="781" spans="7:7" ht="15.75" customHeight="1" x14ac:dyDescent="0.25">
      <c r="G781" s="328"/>
    </row>
    <row r="782" spans="7:7" ht="15.75" customHeight="1" x14ac:dyDescent="0.25">
      <c r="G782" s="328"/>
    </row>
    <row r="783" spans="7:7" ht="15.75" customHeight="1" x14ac:dyDescent="0.25">
      <c r="G783" s="328"/>
    </row>
    <row r="784" spans="7:7" ht="15.75" customHeight="1" x14ac:dyDescent="0.25">
      <c r="G784" s="328"/>
    </row>
    <row r="785" spans="7:7" ht="15.75" customHeight="1" x14ac:dyDescent="0.25">
      <c r="G785" s="328"/>
    </row>
    <row r="786" spans="7:7" ht="15.75" customHeight="1" x14ac:dyDescent="0.25">
      <c r="G786" s="328"/>
    </row>
    <row r="787" spans="7:7" ht="15.75" customHeight="1" x14ac:dyDescent="0.25">
      <c r="G787" s="328"/>
    </row>
    <row r="788" spans="7:7" ht="15.75" customHeight="1" x14ac:dyDescent="0.25">
      <c r="G788" s="328"/>
    </row>
    <row r="789" spans="7:7" ht="15.75" customHeight="1" x14ac:dyDescent="0.25">
      <c r="G789" s="328"/>
    </row>
    <row r="790" spans="7:7" ht="15.75" customHeight="1" x14ac:dyDescent="0.25">
      <c r="G790" s="328"/>
    </row>
    <row r="791" spans="7:7" ht="15.75" customHeight="1" x14ac:dyDescent="0.25">
      <c r="G791" s="328"/>
    </row>
    <row r="792" spans="7:7" ht="15.75" customHeight="1" x14ac:dyDescent="0.25">
      <c r="G792" s="328"/>
    </row>
    <row r="793" spans="7:7" ht="15.75" customHeight="1" x14ac:dyDescent="0.25">
      <c r="G793" s="328"/>
    </row>
    <row r="794" spans="7:7" ht="15.75" customHeight="1" x14ac:dyDescent="0.25">
      <c r="G794" s="328"/>
    </row>
    <row r="795" spans="7:7" ht="15.75" customHeight="1" x14ac:dyDescent="0.25">
      <c r="G795" s="328"/>
    </row>
    <row r="796" spans="7:7" ht="15.75" customHeight="1" x14ac:dyDescent="0.25">
      <c r="G796" s="328"/>
    </row>
    <row r="797" spans="7:7" ht="15.75" customHeight="1" x14ac:dyDescent="0.25">
      <c r="G797" s="328"/>
    </row>
    <row r="798" spans="7:7" ht="15.75" customHeight="1" x14ac:dyDescent="0.25">
      <c r="G798" s="328"/>
    </row>
    <row r="799" spans="7:7" ht="15.75" customHeight="1" x14ac:dyDescent="0.25">
      <c r="G799" s="328"/>
    </row>
    <row r="800" spans="7:7" ht="15.75" customHeight="1" x14ac:dyDescent="0.25">
      <c r="G800" s="328"/>
    </row>
    <row r="801" spans="7:7" ht="15.75" customHeight="1" x14ac:dyDescent="0.25">
      <c r="G801" s="328"/>
    </row>
    <row r="802" spans="7:7" ht="15.75" customHeight="1" x14ac:dyDescent="0.25">
      <c r="G802" s="328"/>
    </row>
    <row r="803" spans="7:7" ht="15.75" customHeight="1" x14ac:dyDescent="0.25">
      <c r="G803" s="328"/>
    </row>
    <row r="804" spans="7:7" ht="15.75" customHeight="1" x14ac:dyDescent="0.25">
      <c r="G804" s="328"/>
    </row>
    <row r="805" spans="7:7" ht="15.75" customHeight="1" x14ac:dyDescent="0.25">
      <c r="G805" s="328"/>
    </row>
    <row r="806" spans="7:7" ht="15.75" customHeight="1" x14ac:dyDescent="0.25">
      <c r="G806" s="328"/>
    </row>
    <row r="807" spans="7:7" ht="15.75" customHeight="1" x14ac:dyDescent="0.25">
      <c r="G807" s="328"/>
    </row>
    <row r="808" spans="7:7" ht="15.75" customHeight="1" x14ac:dyDescent="0.25">
      <c r="G808" s="328"/>
    </row>
    <row r="809" spans="7:7" ht="15.75" customHeight="1" x14ac:dyDescent="0.25">
      <c r="G809" s="328"/>
    </row>
    <row r="810" spans="7:7" ht="15.75" customHeight="1" x14ac:dyDescent="0.25">
      <c r="G810" s="328"/>
    </row>
    <row r="811" spans="7:7" ht="15.75" customHeight="1" x14ac:dyDescent="0.25">
      <c r="G811" s="328"/>
    </row>
    <row r="812" spans="7:7" ht="15.75" customHeight="1" x14ac:dyDescent="0.25">
      <c r="G812" s="328"/>
    </row>
    <row r="813" spans="7:7" ht="15.75" customHeight="1" x14ac:dyDescent="0.25">
      <c r="G813" s="328"/>
    </row>
    <row r="814" spans="7:7" ht="15.75" customHeight="1" x14ac:dyDescent="0.25">
      <c r="G814" s="328"/>
    </row>
    <row r="815" spans="7:7" ht="15.75" customHeight="1" x14ac:dyDescent="0.25">
      <c r="G815" s="328"/>
    </row>
    <row r="816" spans="7:7" ht="15.75" customHeight="1" x14ac:dyDescent="0.25">
      <c r="G816" s="328"/>
    </row>
    <row r="817" spans="7:7" ht="15.75" customHeight="1" x14ac:dyDescent="0.25">
      <c r="G817" s="328"/>
    </row>
    <row r="818" spans="7:7" ht="15.75" customHeight="1" x14ac:dyDescent="0.25">
      <c r="G818" s="328"/>
    </row>
    <row r="819" spans="7:7" ht="15.75" customHeight="1" x14ac:dyDescent="0.25">
      <c r="G819" s="328"/>
    </row>
    <row r="820" spans="7:7" ht="15.75" customHeight="1" x14ac:dyDescent="0.25">
      <c r="G820" s="328"/>
    </row>
    <row r="821" spans="7:7" ht="15.75" customHeight="1" x14ac:dyDescent="0.25">
      <c r="G821" s="328"/>
    </row>
    <row r="822" spans="7:7" ht="15.75" customHeight="1" x14ac:dyDescent="0.25">
      <c r="G822" s="328"/>
    </row>
    <row r="823" spans="7:7" ht="15.75" customHeight="1" x14ac:dyDescent="0.25">
      <c r="G823" s="328"/>
    </row>
    <row r="824" spans="7:7" ht="15.75" customHeight="1" x14ac:dyDescent="0.25">
      <c r="G824" s="328"/>
    </row>
    <row r="825" spans="7:7" ht="15.75" customHeight="1" x14ac:dyDescent="0.25">
      <c r="G825" s="328"/>
    </row>
    <row r="826" spans="7:7" ht="15.75" customHeight="1" x14ac:dyDescent="0.25">
      <c r="G826" s="328"/>
    </row>
    <row r="827" spans="7:7" ht="15.75" customHeight="1" x14ac:dyDescent="0.25">
      <c r="G827" s="328"/>
    </row>
    <row r="828" spans="7:7" ht="15.75" customHeight="1" x14ac:dyDescent="0.25">
      <c r="G828" s="328"/>
    </row>
    <row r="829" spans="7:7" ht="15.75" customHeight="1" x14ac:dyDescent="0.25">
      <c r="G829" s="328"/>
    </row>
    <row r="830" spans="7:7" ht="15.75" customHeight="1" x14ac:dyDescent="0.25">
      <c r="G830" s="328"/>
    </row>
    <row r="831" spans="7:7" ht="15.75" customHeight="1" x14ac:dyDescent="0.25">
      <c r="G831" s="328"/>
    </row>
    <row r="832" spans="7:7" ht="15.75" customHeight="1" x14ac:dyDescent="0.25">
      <c r="G832" s="328"/>
    </row>
    <row r="833" spans="7:7" ht="15.75" customHeight="1" x14ac:dyDescent="0.25">
      <c r="G833" s="328"/>
    </row>
    <row r="834" spans="7:7" ht="15.75" customHeight="1" x14ac:dyDescent="0.25">
      <c r="G834" s="328"/>
    </row>
    <row r="835" spans="7:7" ht="15.75" customHeight="1" x14ac:dyDescent="0.25">
      <c r="G835" s="328"/>
    </row>
    <row r="836" spans="7:7" ht="15.75" customHeight="1" x14ac:dyDescent="0.25">
      <c r="G836" s="328"/>
    </row>
    <row r="837" spans="7:7" ht="15.75" customHeight="1" x14ac:dyDescent="0.25">
      <c r="G837" s="328"/>
    </row>
    <row r="838" spans="7:7" ht="15.75" customHeight="1" x14ac:dyDescent="0.25">
      <c r="G838" s="328"/>
    </row>
    <row r="839" spans="7:7" ht="15.75" customHeight="1" x14ac:dyDescent="0.25">
      <c r="G839" s="328"/>
    </row>
    <row r="840" spans="7:7" ht="15.75" customHeight="1" x14ac:dyDescent="0.25">
      <c r="G840" s="328"/>
    </row>
    <row r="841" spans="7:7" ht="15.75" customHeight="1" x14ac:dyDescent="0.25">
      <c r="G841" s="328"/>
    </row>
    <row r="842" spans="7:7" ht="15.75" customHeight="1" x14ac:dyDescent="0.25">
      <c r="G842" s="328"/>
    </row>
    <row r="843" spans="7:7" ht="15.75" customHeight="1" x14ac:dyDescent="0.25">
      <c r="G843" s="328"/>
    </row>
    <row r="844" spans="7:7" ht="15.75" customHeight="1" x14ac:dyDescent="0.25">
      <c r="G844" s="328"/>
    </row>
    <row r="845" spans="7:7" ht="15.75" customHeight="1" x14ac:dyDescent="0.25">
      <c r="G845" s="328"/>
    </row>
    <row r="846" spans="7:7" ht="15.75" customHeight="1" x14ac:dyDescent="0.25">
      <c r="G846" s="328"/>
    </row>
    <row r="847" spans="7:7" ht="15.75" customHeight="1" x14ac:dyDescent="0.25">
      <c r="G847" s="328"/>
    </row>
    <row r="848" spans="7:7" ht="15.75" customHeight="1" x14ac:dyDescent="0.25">
      <c r="G848" s="328"/>
    </row>
    <row r="849" spans="7:7" ht="15.75" customHeight="1" x14ac:dyDescent="0.25">
      <c r="G849" s="328"/>
    </row>
    <row r="850" spans="7:7" ht="15.75" customHeight="1" x14ac:dyDescent="0.25">
      <c r="G850" s="328"/>
    </row>
    <row r="851" spans="7:7" ht="15.75" customHeight="1" x14ac:dyDescent="0.25">
      <c r="G851" s="328"/>
    </row>
    <row r="852" spans="7:7" ht="15.75" customHeight="1" x14ac:dyDescent="0.25">
      <c r="G852" s="328"/>
    </row>
    <row r="853" spans="7:7" ht="15.75" customHeight="1" x14ac:dyDescent="0.25">
      <c r="G853" s="328"/>
    </row>
    <row r="854" spans="7:7" ht="15.75" customHeight="1" x14ac:dyDescent="0.25">
      <c r="G854" s="328"/>
    </row>
    <row r="855" spans="7:7" ht="15.75" customHeight="1" x14ac:dyDescent="0.25">
      <c r="G855" s="328"/>
    </row>
    <row r="856" spans="7:7" ht="15.75" customHeight="1" x14ac:dyDescent="0.25">
      <c r="G856" s="328"/>
    </row>
    <row r="857" spans="7:7" ht="15.75" customHeight="1" x14ac:dyDescent="0.25">
      <c r="G857" s="328"/>
    </row>
    <row r="858" spans="7:7" ht="15.75" customHeight="1" x14ac:dyDescent="0.25">
      <c r="G858" s="328"/>
    </row>
    <row r="859" spans="7:7" ht="15.75" customHeight="1" x14ac:dyDescent="0.25">
      <c r="G859" s="328"/>
    </row>
    <row r="860" spans="7:7" ht="15.75" customHeight="1" x14ac:dyDescent="0.25">
      <c r="G860" s="328"/>
    </row>
    <row r="861" spans="7:7" ht="15.75" customHeight="1" x14ac:dyDescent="0.25">
      <c r="G861" s="328"/>
    </row>
    <row r="862" spans="7:7" ht="15.75" customHeight="1" x14ac:dyDescent="0.25">
      <c r="G862" s="328"/>
    </row>
    <row r="863" spans="7:7" ht="15.75" customHeight="1" x14ac:dyDescent="0.25">
      <c r="G863" s="328"/>
    </row>
    <row r="864" spans="7:7" ht="15.75" customHeight="1" x14ac:dyDescent="0.25">
      <c r="G864" s="328"/>
    </row>
    <row r="865" spans="7:7" ht="15.75" customHeight="1" x14ac:dyDescent="0.25">
      <c r="G865" s="328"/>
    </row>
    <row r="866" spans="7:7" ht="15.75" customHeight="1" x14ac:dyDescent="0.25">
      <c r="G866" s="328"/>
    </row>
    <row r="867" spans="7:7" ht="15.75" customHeight="1" x14ac:dyDescent="0.25">
      <c r="G867" s="328"/>
    </row>
    <row r="868" spans="7:7" ht="15.75" customHeight="1" x14ac:dyDescent="0.25">
      <c r="G868" s="328"/>
    </row>
    <row r="869" spans="7:7" ht="15.75" customHeight="1" x14ac:dyDescent="0.25">
      <c r="G869" s="328"/>
    </row>
    <row r="870" spans="7:7" ht="15.75" customHeight="1" x14ac:dyDescent="0.25">
      <c r="G870" s="328"/>
    </row>
    <row r="871" spans="7:7" ht="15.75" customHeight="1" x14ac:dyDescent="0.25">
      <c r="G871" s="328"/>
    </row>
    <row r="872" spans="7:7" ht="15.75" customHeight="1" x14ac:dyDescent="0.25">
      <c r="G872" s="328"/>
    </row>
    <row r="873" spans="7:7" ht="15.75" customHeight="1" x14ac:dyDescent="0.25">
      <c r="G873" s="328"/>
    </row>
    <row r="874" spans="7:7" ht="15.75" customHeight="1" x14ac:dyDescent="0.25">
      <c r="G874" s="328"/>
    </row>
    <row r="875" spans="7:7" ht="15.75" customHeight="1" x14ac:dyDescent="0.25">
      <c r="G875" s="328"/>
    </row>
    <row r="876" spans="7:7" ht="15.75" customHeight="1" x14ac:dyDescent="0.25">
      <c r="G876" s="328"/>
    </row>
    <row r="877" spans="7:7" ht="15.75" customHeight="1" x14ac:dyDescent="0.25">
      <c r="G877" s="328"/>
    </row>
    <row r="878" spans="7:7" ht="15.75" customHeight="1" x14ac:dyDescent="0.25">
      <c r="G878" s="328"/>
    </row>
    <row r="879" spans="7:7" ht="15.75" customHeight="1" x14ac:dyDescent="0.25">
      <c r="G879" s="328"/>
    </row>
    <row r="880" spans="7:7" ht="15.75" customHeight="1" x14ac:dyDescent="0.25">
      <c r="G880" s="328"/>
    </row>
    <row r="881" spans="7:7" ht="15.75" customHeight="1" x14ac:dyDescent="0.25">
      <c r="G881" s="328"/>
    </row>
    <row r="882" spans="7:7" ht="15.75" customHeight="1" x14ac:dyDescent="0.25">
      <c r="G882" s="328"/>
    </row>
    <row r="883" spans="7:7" ht="15.75" customHeight="1" x14ac:dyDescent="0.25">
      <c r="G883" s="328"/>
    </row>
    <row r="884" spans="7:7" ht="15.75" customHeight="1" x14ac:dyDescent="0.25">
      <c r="G884" s="328"/>
    </row>
    <row r="885" spans="7:7" ht="15.75" customHeight="1" x14ac:dyDescent="0.25">
      <c r="G885" s="328"/>
    </row>
    <row r="886" spans="7:7" ht="15.75" customHeight="1" x14ac:dyDescent="0.25">
      <c r="G886" s="328"/>
    </row>
    <row r="887" spans="7:7" ht="15.75" customHeight="1" x14ac:dyDescent="0.25">
      <c r="G887" s="328"/>
    </row>
    <row r="888" spans="7:7" ht="15.75" customHeight="1" x14ac:dyDescent="0.25">
      <c r="G888" s="328"/>
    </row>
    <row r="889" spans="7:7" ht="15.75" customHeight="1" x14ac:dyDescent="0.25">
      <c r="G889" s="328"/>
    </row>
    <row r="890" spans="7:7" ht="15.75" customHeight="1" x14ac:dyDescent="0.25">
      <c r="G890" s="328"/>
    </row>
    <row r="891" spans="7:7" ht="15.75" customHeight="1" x14ac:dyDescent="0.25">
      <c r="G891" s="328"/>
    </row>
    <row r="892" spans="7:7" ht="15.75" customHeight="1" x14ac:dyDescent="0.25">
      <c r="G892" s="328"/>
    </row>
    <row r="893" spans="7:7" ht="15.75" customHeight="1" x14ac:dyDescent="0.25">
      <c r="G893" s="328"/>
    </row>
    <row r="894" spans="7:7" ht="15.75" customHeight="1" x14ac:dyDescent="0.25">
      <c r="G894" s="328"/>
    </row>
    <row r="895" spans="7:7" ht="15.75" customHeight="1" x14ac:dyDescent="0.25">
      <c r="G895" s="328"/>
    </row>
    <row r="896" spans="7:7" ht="15.75" customHeight="1" x14ac:dyDescent="0.25">
      <c r="G896" s="328"/>
    </row>
    <row r="897" spans="7:7" ht="15.75" customHeight="1" x14ac:dyDescent="0.25">
      <c r="G897" s="328"/>
    </row>
    <row r="898" spans="7:7" ht="15.75" customHeight="1" x14ac:dyDescent="0.25">
      <c r="G898" s="328"/>
    </row>
    <row r="899" spans="7:7" ht="15.75" customHeight="1" x14ac:dyDescent="0.25">
      <c r="G899" s="328"/>
    </row>
    <row r="900" spans="7:7" ht="15.75" customHeight="1" x14ac:dyDescent="0.25">
      <c r="G900" s="328"/>
    </row>
    <row r="901" spans="7:7" ht="15.75" customHeight="1" x14ac:dyDescent="0.25">
      <c r="G901" s="328"/>
    </row>
    <row r="902" spans="7:7" ht="15.75" customHeight="1" x14ac:dyDescent="0.25">
      <c r="G902" s="328"/>
    </row>
    <row r="903" spans="7:7" ht="15.75" customHeight="1" x14ac:dyDescent="0.25">
      <c r="G903" s="328"/>
    </row>
    <row r="904" spans="7:7" ht="15.75" customHeight="1" x14ac:dyDescent="0.25">
      <c r="G904" s="328"/>
    </row>
    <row r="905" spans="7:7" ht="15.75" customHeight="1" x14ac:dyDescent="0.25">
      <c r="G905" s="328"/>
    </row>
    <row r="906" spans="7:7" ht="15.75" customHeight="1" x14ac:dyDescent="0.25">
      <c r="G906" s="328"/>
    </row>
    <row r="907" spans="7:7" ht="15.75" customHeight="1" x14ac:dyDescent="0.25">
      <c r="G907" s="328"/>
    </row>
    <row r="908" spans="7:7" ht="15.75" customHeight="1" x14ac:dyDescent="0.25">
      <c r="G908" s="328"/>
    </row>
    <row r="909" spans="7:7" ht="15.75" customHeight="1" x14ac:dyDescent="0.25">
      <c r="G909" s="328"/>
    </row>
    <row r="910" spans="7:7" ht="15.75" customHeight="1" x14ac:dyDescent="0.25">
      <c r="G910" s="328"/>
    </row>
    <row r="911" spans="7:7" ht="15.75" customHeight="1" x14ac:dyDescent="0.25">
      <c r="G911" s="328"/>
    </row>
    <row r="912" spans="7:7" ht="15.75" customHeight="1" x14ac:dyDescent="0.25">
      <c r="G912" s="328"/>
    </row>
    <row r="913" spans="7:7" ht="15.75" customHeight="1" x14ac:dyDescent="0.25">
      <c r="G913" s="328"/>
    </row>
    <row r="914" spans="7:7" ht="15.75" customHeight="1" x14ac:dyDescent="0.25">
      <c r="G914" s="328"/>
    </row>
    <row r="915" spans="7:7" ht="15.75" customHeight="1" x14ac:dyDescent="0.25">
      <c r="G915" s="328"/>
    </row>
    <row r="916" spans="7:7" ht="15.75" customHeight="1" x14ac:dyDescent="0.25">
      <c r="G916" s="328"/>
    </row>
    <row r="917" spans="7:7" ht="15.75" customHeight="1" x14ac:dyDescent="0.25">
      <c r="G917" s="328"/>
    </row>
    <row r="918" spans="7:7" ht="15.75" customHeight="1" x14ac:dyDescent="0.25">
      <c r="G918" s="328"/>
    </row>
    <row r="919" spans="7:7" ht="15.75" customHeight="1" x14ac:dyDescent="0.25">
      <c r="G919" s="328"/>
    </row>
    <row r="920" spans="7:7" ht="15.75" customHeight="1" x14ac:dyDescent="0.25">
      <c r="G920" s="328"/>
    </row>
    <row r="921" spans="7:7" ht="15.75" customHeight="1" x14ac:dyDescent="0.25">
      <c r="G921" s="328"/>
    </row>
    <row r="922" spans="7:7" ht="15.75" customHeight="1" x14ac:dyDescent="0.25">
      <c r="G922" s="328"/>
    </row>
    <row r="923" spans="7:7" ht="15.75" customHeight="1" x14ac:dyDescent="0.25">
      <c r="G923" s="328"/>
    </row>
    <row r="924" spans="7:7" ht="15.75" customHeight="1" x14ac:dyDescent="0.25">
      <c r="G924" s="328"/>
    </row>
    <row r="925" spans="7:7" ht="15.75" customHeight="1" x14ac:dyDescent="0.25">
      <c r="G925" s="328"/>
    </row>
    <row r="926" spans="7:7" ht="15.75" customHeight="1" x14ac:dyDescent="0.25">
      <c r="G926" s="328"/>
    </row>
    <row r="927" spans="7:7" ht="15.75" customHeight="1" x14ac:dyDescent="0.25">
      <c r="G927" s="328"/>
    </row>
    <row r="928" spans="7:7" ht="15.75" customHeight="1" x14ac:dyDescent="0.25">
      <c r="G928" s="328"/>
    </row>
    <row r="929" spans="7:7" ht="15.75" customHeight="1" x14ac:dyDescent="0.25">
      <c r="G929" s="328"/>
    </row>
    <row r="930" spans="7:7" ht="15.75" customHeight="1" x14ac:dyDescent="0.25">
      <c r="G930" s="328"/>
    </row>
    <row r="931" spans="7:7" ht="15.75" customHeight="1" x14ac:dyDescent="0.25">
      <c r="G931" s="328"/>
    </row>
    <row r="932" spans="7:7" ht="15.75" customHeight="1" x14ac:dyDescent="0.25">
      <c r="G932" s="328"/>
    </row>
    <row r="933" spans="7:7" ht="15.75" customHeight="1" x14ac:dyDescent="0.25">
      <c r="G933" s="328"/>
    </row>
    <row r="934" spans="7:7" ht="15.75" customHeight="1" x14ac:dyDescent="0.25">
      <c r="G934" s="328"/>
    </row>
    <row r="935" spans="7:7" ht="15.75" customHeight="1" x14ac:dyDescent="0.25">
      <c r="G935" s="328"/>
    </row>
    <row r="936" spans="7:7" ht="15.75" customHeight="1" x14ac:dyDescent="0.25">
      <c r="G936" s="328"/>
    </row>
    <row r="937" spans="7:7" ht="15.75" customHeight="1" x14ac:dyDescent="0.25">
      <c r="G937" s="328"/>
    </row>
    <row r="938" spans="7:7" ht="15.75" customHeight="1" x14ac:dyDescent="0.25">
      <c r="G938" s="328"/>
    </row>
    <row r="939" spans="7:7" ht="15.75" customHeight="1" x14ac:dyDescent="0.25">
      <c r="G939" s="328"/>
    </row>
    <row r="940" spans="7:7" ht="15.75" customHeight="1" x14ac:dyDescent="0.25">
      <c r="G940" s="328"/>
    </row>
    <row r="941" spans="7:7" ht="15.75" customHeight="1" x14ac:dyDescent="0.25">
      <c r="G941" s="328"/>
    </row>
    <row r="942" spans="7:7" ht="15.75" customHeight="1" x14ac:dyDescent="0.25">
      <c r="G942" s="328"/>
    </row>
    <row r="943" spans="7:7" ht="15.75" customHeight="1" x14ac:dyDescent="0.25">
      <c r="G943" s="328"/>
    </row>
    <row r="944" spans="7:7" ht="15.75" customHeight="1" x14ac:dyDescent="0.25">
      <c r="G944" s="328"/>
    </row>
    <row r="945" spans="7:7" ht="15.75" customHeight="1" x14ac:dyDescent="0.25">
      <c r="G945" s="328"/>
    </row>
    <row r="946" spans="7:7" ht="15.75" customHeight="1" x14ac:dyDescent="0.25">
      <c r="G946" s="328"/>
    </row>
    <row r="947" spans="7:7" ht="15.75" customHeight="1" x14ac:dyDescent="0.25">
      <c r="G947" s="328"/>
    </row>
    <row r="948" spans="7:7" ht="15.75" customHeight="1" x14ac:dyDescent="0.25">
      <c r="G948" s="328"/>
    </row>
    <row r="949" spans="7:7" ht="15.75" customHeight="1" x14ac:dyDescent="0.25">
      <c r="G949" s="328"/>
    </row>
    <row r="950" spans="7:7" ht="15.75" customHeight="1" x14ac:dyDescent="0.25">
      <c r="G950" s="328"/>
    </row>
    <row r="951" spans="7:7" ht="15.75" customHeight="1" x14ac:dyDescent="0.25">
      <c r="G951" s="328"/>
    </row>
    <row r="952" spans="7:7" ht="15.75" customHeight="1" x14ac:dyDescent="0.25">
      <c r="G952" s="328"/>
    </row>
    <row r="953" spans="7:7" ht="15.75" customHeight="1" x14ac:dyDescent="0.25">
      <c r="G953" s="328"/>
    </row>
    <row r="954" spans="7:7" ht="15.75" customHeight="1" x14ac:dyDescent="0.25">
      <c r="G954" s="328"/>
    </row>
    <row r="955" spans="7:7" ht="15.75" customHeight="1" x14ac:dyDescent="0.25">
      <c r="G955" s="328"/>
    </row>
    <row r="956" spans="7:7" ht="15.75" customHeight="1" x14ac:dyDescent="0.25">
      <c r="G956" s="328"/>
    </row>
    <row r="957" spans="7:7" ht="15.75" customHeight="1" x14ac:dyDescent="0.25">
      <c r="G957" s="328"/>
    </row>
    <row r="958" spans="7:7" ht="15.75" customHeight="1" x14ac:dyDescent="0.25">
      <c r="G958" s="328"/>
    </row>
    <row r="959" spans="7:7" ht="15.75" customHeight="1" x14ac:dyDescent="0.25">
      <c r="G959" s="328"/>
    </row>
    <row r="960" spans="7:7" ht="15.75" customHeight="1" x14ac:dyDescent="0.25">
      <c r="G960" s="328"/>
    </row>
    <row r="961" spans="7:7" ht="15.75" customHeight="1" x14ac:dyDescent="0.25">
      <c r="G961" s="328"/>
    </row>
    <row r="962" spans="7:7" ht="15.75" customHeight="1" x14ac:dyDescent="0.25">
      <c r="G962" s="328"/>
    </row>
    <row r="963" spans="7:7" ht="15.75" customHeight="1" x14ac:dyDescent="0.25">
      <c r="G963" s="328"/>
    </row>
    <row r="964" spans="7:7" ht="15.75" customHeight="1" x14ac:dyDescent="0.25">
      <c r="G964" s="328"/>
    </row>
    <row r="965" spans="7:7" ht="15.75" customHeight="1" x14ac:dyDescent="0.25">
      <c r="G965" s="328"/>
    </row>
    <row r="966" spans="7:7" ht="15.75" customHeight="1" x14ac:dyDescent="0.25">
      <c r="G966" s="328"/>
    </row>
    <row r="967" spans="7:7" ht="15.75" customHeight="1" x14ac:dyDescent="0.25">
      <c r="G967" s="328"/>
    </row>
    <row r="968" spans="7:7" ht="15.75" customHeight="1" x14ac:dyDescent="0.25">
      <c r="G968" s="328"/>
    </row>
    <row r="969" spans="7:7" ht="15.75" customHeight="1" x14ac:dyDescent="0.25">
      <c r="G969" s="328"/>
    </row>
    <row r="970" spans="7:7" ht="15.75" customHeight="1" x14ac:dyDescent="0.25">
      <c r="G970" s="328"/>
    </row>
    <row r="971" spans="7:7" ht="15.75" customHeight="1" x14ac:dyDescent="0.25">
      <c r="G971" s="328"/>
    </row>
    <row r="972" spans="7:7" ht="15.75" customHeight="1" x14ac:dyDescent="0.25">
      <c r="G972" s="328"/>
    </row>
    <row r="973" spans="7:7" ht="15.75" customHeight="1" x14ac:dyDescent="0.25">
      <c r="G973" s="328"/>
    </row>
    <row r="974" spans="7:7" ht="15.75" customHeight="1" x14ac:dyDescent="0.25">
      <c r="G974" s="328"/>
    </row>
    <row r="975" spans="7:7" ht="15.75" customHeight="1" x14ac:dyDescent="0.25">
      <c r="G975" s="328"/>
    </row>
    <row r="976" spans="7:7" ht="15.75" customHeight="1" x14ac:dyDescent="0.25">
      <c r="G976" s="328"/>
    </row>
    <row r="977" spans="7:7" ht="15.75" customHeight="1" x14ac:dyDescent="0.25">
      <c r="G977" s="328"/>
    </row>
    <row r="978" spans="7:7" ht="15.75" customHeight="1" x14ac:dyDescent="0.25">
      <c r="G978" s="328"/>
    </row>
    <row r="979" spans="7:7" ht="15.75" customHeight="1" x14ac:dyDescent="0.25">
      <c r="G979" s="328"/>
    </row>
    <row r="980" spans="7:7" ht="15.75" customHeight="1" x14ac:dyDescent="0.25">
      <c r="G980" s="328"/>
    </row>
    <row r="981" spans="7:7" ht="15.75" customHeight="1" x14ac:dyDescent="0.25">
      <c r="G981" s="328"/>
    </row>
    <row r="982" spans="7:7" ht="15.75" customHeight="1" x14ac:dyDescent="0.25">
      <c r="G982" s="328"/>
    </row>
    <row r="983" spans="7:7" ht="15.75" customHeight="1" x14ac:dyDescent="0.25">
      <c r="G983" s="328"/>
    </row>
    <row r="984" spans="7:7" ht="15.75" customHeight="1" x14ac:dyDescent="0.25">
      <c r="G984" s="328"/>
    </row>
    <row r="985" spans="7:7" ht="15.75" customHeight="1" x14ac:dyDescent="0.25">
      <c r="G985" s="328"/>
    </row>
    <row r="986" spans="7:7" ht="15.75" customHeight="1" x14ac:dyDescent="0.25">
      <c r="G986" s="328"/>
    </row>
    <row r="987" spans="7:7" ht="15.75" customHeight="1" x14ac:dyDescent="0.25">
      <c r="G987" s="328"/>
    </row>
    <row r="988" spans="7:7" ht="15.75" customHeight="1" x14ac:dyDescent="0.25">
      <c r="G988" s="328"/>
    </row>
    <row r="989" spans="7:7" ht="15.75" customHeight="1" x14ac:dyDescent="0.25">
      <c r="G989" s="328"/>
    </row>
    <row r="990" spans="7:7" ht="15.75" customHeight="1" x14ac:dyDescent="0.25">
      <c r="G990" s="328"/>
    </row>
    <row r="991" spans="7:7" ht="15.75" customHeight="1" x14ac:dyDescent="0.25">
      <c r="G991" s="328"/>
    </row>
    <row r="992" spans="7:7" ht="15.75" customHeight="1" x14ac:dyDescent="0.25">
      <c r="G992" s="328"/>
    </row>
    <row r="993" spans="7:7" ht="15.75" customHeight="1" x14ac:dyDescent="0.25">
      <c r="G993" s="328"/>
    </row>
    <row r="994" spans="7:7" ht="15.75" customHeight="1" x14ac:dyDescent="0.25">
      <c r="G994" s="328"/>
    </row>
    <row r="995" spans="7:7" ht="15.75" customHeight="1" x14ac:dyDescent="0.25">
      <c r="G995" s="328"/>
    </row>
    <row r="996" spans="7:7" ht="15.75" customHeight="1" x14ac:dyDescent="0.25">
      <c r="G996" s="328"/>
    </row>
    <row r="997" spans="7:7" ht="15.75" customHeight="1" x14ac:dyDescent="0.25">
      <c r="G997" s="328"/>
    </row>
  </sheetData>
  <mergeCells count="14">
    <mergeCell ref="A7:B7"/>
    <mergeCell ref="A8:B8"/>
    <mergeCell ref="C18:E18"/>
    <mergeCell ref="A23:J23"/>
    <mergeCell ref="A24:F24"/>
    <mergeCell ref="H24:J24"/>
    <mergeCell ref="C7:F7"/>
    <mergeCell ref="C8:F8"/>
    <mergeCell ref="A4:B4"/>
    <mergeCell ref="C4:F4"/>
    <mergeCell ref="A5:B5"/>
    <mergeCell ref="C5:F5"/>
    <mergeCell ref="A6:B6"/>
    <mergeCell ref="C6:F6"/>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Right="0"/>
  </sheetPr>
  <dimension ref="A1:AD996"/>
  <sheetViews>
    <sheetView topLeftCell="A8" workbookViewId="0">
      <selection activeCell="H26" sqref="H26:J26"/>
    </sheetView>
  </sheetViews>
  <sheetFormatPr defaultColWidth="12.6640625" defaultRowHeight="15" customHeight="1" x14ac:dyDescent="0.25"/>
  <cols>
    <col min="1" max="1" width="7.109375" customWidth="1"/>
    <col min="2" max="2" width="24.21875" customWidth="1"/>
    <col min="3" max="3" width="19.33203125" customWidth="1"/>
    <col min="4" max="4" width="14.33203125" customWidth="1"/>
    <col min="5" max="5" width="21.6640625" customWidth="1"/>
    <col min="6" max="6" width="21.109375" customWidth="1"/>
    <col min="7" max="7" width="11.77734375" hidden="1" customWidth="1"/>
    <col min="8" max="10" width="14.21875" customWidth="1"/>
    <col min="11" max="30" width="8.77734375" customWidth="1"/>
  </cols>
  <sheetData>
    <row r="1" spans="1:30" ht="15.75" customHeight="1" x14ac:dyDescent="0.25">
      <c r="A1" s="238"/>
      <c r="B1" s="239"/>
      <c r="C1" s="239"/>
      <c r="D1" s="239"/>
      <c r="E1" s="239"/>
      <c r="F1" s="239"/>
      <c r="G1" s="240"/>
      <c r="H1" s="239"/>
      <c r="I1" s="239"/>
      <c r="J1" s="239"/>
      <c r="K1" s="239"/>
      <c r="L1" s="239"/>
      <c r="M1" s="239"/>
      <c r="N1" s="239"/>
      <c r="O1" s="239"/>
      <c r="P1" s="239"/>
      <c r="Q1" s="239"/>
      <c r="R1" s="239"/>
      <c r="S1" s="239"/>
      <c r="T1" s="239"/>
      <c r="U1" s="239"/>
      <c r="V1" s="239"/>
      <c r="W1" s="239"/>
      <c r="X1" s="239"/>
      <c r="Y1" s="239"/>
      <c r="Z1" s="239"/>
      <c r="AA1" s="239"/>
      <c r="AB1" s="239"/>
      <c r="AC1" s="239"/>
      <c r="AD1" s="239"/>
    </row>
    <row r="2" spans="1:30" ht="15.75" customHeight="1" x14ac:dyDescent="0.25">
      <c r="A2" s="241"/>
      <c r="B2" s="238" t="s">
        <v>65</v>
      </c>
      <c r="C2" s="238" t="s">
        <v>404</v>
      </c>
      <c r="D2" s="239"/>
      <c r="E2" s="239"/>
      <c r="F2" s="239"/>
      <c r="G2" s="240"/>
      <c r="H2" s="239"/>
      <c r="I2" s="239"/>
      <c r="J2" s="239"/>
      <c r="K2" s="239"/>
      <c r="L2" s="239"/>
      <c r="M2" s="239"/>
      <c r="N2" s="239"/>
      <c r="O2" s="239"/>
      <c r="P2" s="239"/>
      <c r="Q2" s="239"/>
      <c r="R2" s="239"/>
      <c r="S2" s="239"/>
      <c r="T2" s="239"/>
      <c r="U2" s="239"/>
      <c r="V2" s="239"/>
      <c r="W2" s="239"/>
      <c r="X2" s="239"/>
      <c r="Y2" s="239"/>
      <c r="Z2" s="239"/>
      <c r="AA2" s="239"/>
      <c r="AB2" s="239"/>
      <c r="AC2" s="239"/>
      <c r="AD2" s="239"/>
    </row>
    <row r="3" spans="1:30" ht="15.75" customHeight="1" x14ac:dyDescent="0.25">
      <c r="A3" s="241"/>
      <c r="B3" s="483"/>
      <c r="C3" s="239"/>
      <c r="D3" s="239"/>
      <c r="E3" s="239"/>
      <c r="F3" s="239"/>
      <c r="G3" s="240"/>
      <c r="H3" s="239"/>
      <c r="I3" s="239"/>
      <c r="J3" s="239"/>
      <c r="K3" s="239"/>
      <c r="L3" s="239"/>
      <c r="M3" s="239"/>
      <c r="N3" s="239"/>
      <c r="O3" s="239"/>
      <c r="P3" s="239"/>
      <c r="Q3" s="239"/>
      <c r="R3" s="239"/>
      <c r="S3" s="239"/>
      <c r="T3" s="239"/>
      <c r="U3" s="239"/>
      <c r="V3" s="239"/>
      <c r="W3" s="239"/>
      <c r="X3" s="239"/>
      <c r="Y3" s="239"/>
      <c r="Z3" s="239"/>
      <c r="AA3" s="239"/>
      <c r="AB3" s="239"/>
      <c r="AC3" s="239"/>
      <c r="AD3" s="239"/>
    </row>
    <row r="4" spans="1:30" ht="15.75" customHeight="1" x14ac:dyDescent="0.25">
      <c r="A4" s="1017" t="s">
        <v>67</v>
      </c>
      <c r="B4" s="985"/>
      <c r="C4" s="1018" t="s">
        <v>405</v>
      </c>
      <c r="D4" s="987"/>
      <c r="E4" s="987"/>
      <c r="F4" s="985"/>
      <c r="G4" s="242"/>
      <c r="H4" s="243"/>
      <c r="I4" s="243"/>
      <c r="J4" s="243"/>
      <c r="K4" s="243"/>
      <c r="L4" s="243"/>
      <c r="M4" s="243"/>
      <c r="N4" s="243"/>
      <c r="O4" s="243"/>
      <c r="P4" s="243"/>
      <c r="Q4" s="243"/>
      <c r="R4" s="243"/>
      <c r="S4" s="243"/>
      <c r="T4" s="243"/>
      <c r="U4" s="243"/>
      <c r="V4" s="243"/>
      <c r="W4" s="243"/>
      <c r="X4" s="243"/>
      <c r="Y4" s="243"/>
      <c r="Z4" s="243"/>
      <c r="AA4" s="243"/>
      <c r="AB4" s="243"/>
      <c r="AC4" s="243"/>
      <c r="AD4" s="243"/>
    </row>
    <row r="5" spans="1:30" ht="125.55" customHeight="1" x14ac:dyDescent="0.25">
      <c r="A5" s="1013" t="s">
        <v>69</v>
      </c>
      <c r="B5" s="1003"/>
      <c r="C5" s="1010" t="s">
        <v>406</v>
      </c>
      <c r="D5" s="1008"/>
      <c r="E5" s="1008"/>
      <c r="F5" s="1003"/>
      <c r="G5" s="242"/>
      <c r="H5" s="243"/>
      <c r="I5" s="243"/>
      <c r="J5" s="243"/>
      <c r="K5" s="243"/>
      <c r="L5" s="243"/>
      <c r="M5" s="243"/>
      <c r="N5" s="243"/>
      <c r="O5" s="243"/>
      <c r="P5" s="243"/>
      <c r="Q5" s="243"/>
      <c r="R5" s="243"/>
      <c r="S5" s="243"/>
      <c r="T5" s="243"/>
      <c r="U5" s="243"/>
      <c r="V5" s="243"/>
      <c r="W5" s="243"/>
      <c r="X5" s="243"/>
      <c r="Y5" s="243"/>
      <c r="Z5" s="243"/>
      <c r="AA5" s="243"/>
      <c r="AB5" s="243"/>
      <c r="AC5" s="243"/>
      <c r="AD5" s="243"/>
    </row>
    <row r="6" spans="1:30" ht="15.75" customHeight="1" x14ac:dyDescent="0.25">
      <c r="A6" s="1013" t="s">
        <v>71</v>
      </c>
      <c r="B6" s="1003"/>
      <c r="C6" s="1019" t="s">
        <v>72</v>
      </c>
      <c r="D6" s="1008"/>
      <c r="E6" s="1008"/>
      <c r="F6" s="1003"/>
      <c r="G6" s="242"/>
      <c r="H6" s="243"/>
      <c r="I6" s="243"/>
      <c r="J6" s="243"/>
      <c r="K6" s="243"/>
      <c r="L6" s="243"/>
      <c r="M6" s="243"/>
      <c r="N6" s="243"/>
      <c r="O6" s="243"/>
      <c r="P6" s="243"/>
      <c r="Q6" s="243"/>
      <c r="R6" s="243"/>
      <c r="S6" s="243"/>
      <c r="T6" s="243"/>
      <c r="U6" s="243"/>
      <c r="V6" s="243"/>
      <c r="W6" s="243"/>
      <c r="X6" s="243"/>
      <c r="Y6" s="243"/>
      <c r="Z6" s="243"/>
      <c r="AA6" s="243"/>
      <c r="AB6" s="243"/>
      <c r="AC6" s="243"/>
      <c r="AD6" s="243"/>
    </row>
    <row r="7" spans="1:30" ht="94.05" customHeight="1" x14ac:dyDescent="0.25">
      <c r="A7" s="1013" t="s">
        <v>73</v>
      </c>
      <c r="B7" s="1003"/>
      <c r="C7" s="1010" t="s">
        <v>407</v>
      </c>
      <c r="D7" s="1008"/>
      <c r="E7" s="1008"/>
      <c r="F7" s="1003"/>
      <c r="G7" s="242"/>
      <c r="H7" s="243"/>
      <c r="I7" s="243"/>
      <c r="J7" s="243"/>
      <c r="K7" s="243"/>
      <c r="L7" s="243"/>
      <c r="M7" s="243"/>
      <c r="N7" s="243"/>
      <c r="O7" s="243"/>
      <c r="P7" s="243"/>
      <c r="Q7" s="243"/>
      <c r="R7" s="243"/>
      <c r="S7" s="243"/>
      <c r="T7" s="243"/>
      <c r="U7" s="243"/>
      <c r="V7" s="243"/>
      <c r="W7" s="243"/>
      <c r="X7" s="243"/>
      <c r="Y7" s="243"/>
      <c r="Z7" s="243"/>
      <c r="AA7" s="243"/>
      <c r="AB7" s="243"/>
      <c r="AC7" s="243"/>
      <c r="AD7" s="243"/>
    </row>
    <row r="8" spans="1:30" ht="35.549999999999997" customHeight="1" x14ac:dyDescent="0.25">
      <c r="A8" s="1014" t="s">
        <v>75</v>
      </c>
      <c r="B8" s="1003"/>
      <c r="C8" s="1010" t="s">
        <v>343</v>
      </c>
      <c r="D8" s="1008"/>
      <c r="E8" s="1008"/>
      <c r="F8" s="1003"/>
      <c r="G8" s="242"/>
      <c r="H8" s="243"/>
      <c r="I8" s="243"/>
      <c r="J8" s="243"/>
      <c r="K8" s="243"/>
      <c r="L8" s="243"/>
      <c r="M8" s="243"/>
      <c r="N8" s="243"/>
      <c r="O8" s="243"/>
      <c r="P8" s="243"/>
      <c r="Q8" s="243"/>
      <c r="R8" s="243"/>
      <c r="S8" s="243"/>
      <c r="T8" s="243"/>
      <c r="U8" s="243"/>
      <c r="V8" s="243"/>
      <c r="W8" s="243"/>
      <c r="X8" s="243"/>
      <c r="Y8" s="243"/>
      <c r="Z8" s="243"/>
      <c r="AA8" s="243"/>
      <c r="AB8" s="243"/>
      <c r="AC8" s="243"/>
      <c r="AD8" s="243"/>
    </row>
    <row r="9" spans="1:30" ht="15.75" customHeight="1" x14ac:dyDescent="0.25">
      <c r="A9" s="241"/>
      <c r="B9" s="239"/>
      <c r="C9" s="239"/>
      <c r="D9" s="239"/>
      <c r="E9" s="239"/>
      <c r="F9" s="239"/>
      <c r="G9" s="240"/>
      <c r="H9" s="239"/>
      <c r="I9" s="239"/>
      <c r="J9" s="239"/>
      <c r="K9" s="239"/>
      <c r="L9" s="239"/>
      <c r="M9" s="239"/>
      <c r="N9" s="239"/>
      <c r="O9" s="239"/>
      <c r="P9" s="239"/>
      <c r="Q9" s="239"/>
      <c r="R9" s="239"/>
      <c r="S9" s="239"/>
      <c r="T9" s="239"/>
      <c r="U9" s="239"/>
      <c r="V9" s="239"/>
      <c r="W9" s="239"/>
      <c r="X9" s="239"/>
      <c r="Y9" s="239"/>
      <c r="Z9" s="239"/>
      <c r="AA9" s="239"/>
      <c r="AB9" s="239"/>
      <c r="AC9" s="239"/>
      <c r="AD9" s="239"/>
    </row>
    <row r="10" spans="1:30" ht="15.75" customHeight="1" x14ac:dyDescent="0.25">
      <c r="A10" s="241"/>
      <c r="B10" s="239"/>
      <c r="C10" s="239"/>
      <c r="D10" s="239"/>
      <c r="E10" s="239"/>
      <c r="F10" s="239"/>
      <c r="G10" s="240"/>
      <c r="H10" s="239"/>
      <c r="I10" s="239"/>
      <c r="J10" s="239"/>
      <c r="K10" s="239"/>
      <c r="L10" s="239"/>
      <c r="M10" s="239"/>
      <c r="N10" s="239"/>
      <c r="O10" s="239"/>
      <c r="P10" s="239"/>
      <c r="Q10" s="239"/>
      <c r="R10" s="239"/>
      <c r="S10" s="239"/>
      <c r="T10" s="239"/>
      <c r="U10" s="239"/>
      <c r="V10" s="239"/>
      <c r="W10" s="239"/>
      <c r="X10" s="239"/>
      <c r="Y10" s="239"/>
      <c r="Z10" s="239"/>
      <c r="AA10" s="239"/>
      <c r="AB10" s="239"/>
      <c r="AC10" s="239"/>
      <c r="AD10" s="239"/>
    </row>
    <row r="11" spans="1:30" ht="15.75" customHeight="1" x14ac:dyDescent="0.25">
      <c r="A11" s="245"/>
      <c r="B11" s="246"/>
      <c r="C11" s="247" t="s">
        <v>77</v>
      </c>
      <c r="D11" s="247" t="s">
        <v>78</v>
      </c>
      <c r="E11" s="247" t="s">
        <v>79</v>
      </c>
      <c r="F11" s="247" t="s">
        <v>80</v>
      </c>
      <c r="G11" s="248"/>
      <c r="H11" s="401"/>
      <c r="I11" s="401"/>
      <c r="J11" s="401"/>
      <c r="K11" s="239"/>
      <c r="L11" s="239"/>
      <c r="M11" s="239"/>
      <c r="N11" s="239"/>
      <c r="O11" s="239"/>
      <c r="P11" s="239"/>
      <c r="Q11" s="239"/>
      <c r="R11" s="239"/>
      <c r="S11" s="239"/>
      <c r="T11" s="239"/>
      <c r="U11" s="239"/>
      <c r="V11" s="239"/>
      <c r="W11" s="239"/>
      <c r="X11" s="239"/>
      <c r="Y11" s="239"/>
      <c r="Z11" s="239"/>
      <c r="AA11" s="239"/>
      <c r="AB11" s="239"/>
      <c r="AC11" s="239"/>
      <c r="AD11" s="239"/>
    </row>
    <row r="12" spans="1:30" ht="15.75" customHeight="1" x14ac:dyDescent="0.25">
      <c r="A12" s="249"/>
      <c r="B12" s="250" t="s">
        <v>81</v>
      </c>
      <c r="C12" s="251">
        <f t="shared" ref="C12:E12" si="0">C13+C14+C15</f>
        <v>20941</v>
      </c>
      <c r="D12" s="252">
        <f t="shared" si="0"/>
        <v>37361</v>
      </c>
      <c r="E12" s="252">
        <f t="shared" si="0"/>
        <v>37361</v>
      </c>
      <c r="F12" s="163">
        <f t="shared" ref="F12:F15" si="1">C12+D12+E12</f>
        <v>95663</v>
      </c>
      <c r="G12" s="253"/>
      <c r="H12" s="401"/>
      <c r="I12" s="401"/>
      <c r="J12" s="401"/>
      <c r="K12" s="239"/>
      <c r="L12" s="239"/>
      <c r="M12" s="239"/>
      <c r="N12" s="239"/>
      <c r="O12" s="239"/>
      <c r="P12" s="239"/>
      <c r="Q12" s="239"/>
      <c r="R12" s="239"/>
      <c r="S12" s="239"/>
      <c r="T12" s="239"/>
      <c r="U12" s="239"/>
      <c r="V12" s="239"/>
      <c r="W12" s="239"/>
      <c r="X12" s="239"/>
      <c r="Y12" s="239"/>
      <c r="Z12" s="239"/>
      <c r="AA12" s="239"/>
      <c r="AB12" s="239"/>
      <c r="AC12" s="239"/>
      <c r="AD12" s="239"/>
    </row>
    <row r="13" spans="1:30" ht="15.75" customHeight="1" x14ac:dyDescent="0.25">
      <c r="A13" s="484">
        <v>1</v>
      </c>
      <c r="B13" s="485" t="s">
        <v>20</v>
      </c>
      <c r="C13" s="169">
        <v>3220</v>
      </c>
      <c r="D13" s="169">
        <v>5933</v>
      </c>
      <c r="E13" s="169">
        <v>5933</v>
      </c>
      <c r="F13" s="168">
        <f t="shared" si="1"/>
        <v>15086</v>
      </c>
      <c r="G13" s="486"/>
      <c r="H13" s="487"/>
      <c r="I13" s="487"/>
      <c r="J13" s="487"/>
      <c r="K13" s="239"/>
      <c r="L13" s="239"/>
      <c r="M13" s="239"/>
      <c r="N13" s="239"/>
      <c r="O13" s="239"/>
      <c r="P13" s="239"/>
      <c r="Q13" s="239"/>
      <c r="R13" s="239"/>
      <c r="S13" s="239"/>
      <c r="T13" s="239"/>
      <c r="U13" s="239"/>
      <c r="V13" s="239"/>
      <c r="W13" s="239"/>
      <c r="X13" s="239"/>
      <c r="Y13" s="239"/>
      <c r="Z13" s="239"/>
      <c r="AA13" s="239"/>
      <c r="AB13" s="239"/>
      <c r="AC13" s="239"/>
      <c r="AD13" s="239"/>
    </row>
    <row r="14" spans="1:30" ht="15.75" customHeight="1" x14ac:dyDescent="0.25">
      <c r="A14" s="488">
        <v>2</v>
      </c>
      <c r="B14" s="489" t="s">
        <v>84</v>
      </c>
      <c r="C14" s="260">
        <v>17238</v>
      </c>
      <c r="D14" s="261">
        <v>30463</v>
      </c>
      <c r="E14" s="261">
        <v>30463</v>
      </c>
      <c r="F14" s="168">
        <f t="shared" si="1"/>
        <v>78164</v>
      </c>
      <c r="G14" s="486"/>
      <c r="H14" s="487"/>
      <c r="I14" s="487"/>
      <c r="J14" s="487"/>
      <c r="K14" s="239"/>
      <c r="L14" s="239"/>
      <c r="M14" s="239"/>
      <c r="N14" s="239"/>
      <c r="O14" s="239"/>
      <c r="P14" s="239"/>
      <c r="Q14" s="239"/>
      <c r="R14" s="239"/>
      <c r="S14" s="239"/>
      <c r="T14" s="239"/>
      <c r="U14" s="239"/>
      <c r="V14" s="239"/>
      <c r="W14" s="239"/>
      <c r="X14" s="239"/>
      <c r="Y14" s="239"/>
      <c r="Z14" s="239"/>
      <c r="AA14" s="239"/>
      <c r="AB14" s="239"/>
      <c r="AC14" s="239"/>
      <c r="AD14" s="239"/>
    </row>
    <row r="15" spans="1:30" ht="15.75" customHeight="1" x14ac:dyDescent="0.25">
      <c r="A15" s="488">
        <v>3</v>
      </c>
      <c r="B15" s="490" t="s">
        <v>9</v>
      </c>
      <c r="C15" s="169">
        <v>483</v>
      </c>
      <c r="D15" s="169">
        <v>965</v>
      </c>
      <c r="E15" s="169">
        <v>965</v>
      </c>
      <c r="F15" s="168">
        <f t="shared" si="1"/>
        <v>2413</v>
      </c>
      <c r="G15" s="486"/>
      <c r="H15" s="487"/>
      <c r="I15" s="487"/>
      <c r="J15" s="487"/>
      <c r="K15" s="239"/>
      <c r="L15" s="239"/>
      <c r="M15" s="239"/>
      <c r="N15" s="239"/>
      <c r="O15" s="239"/>
      <c r="P15" s="239"/>
      <c r="Q15" s="239"/>
      <c r="R15" s="239"/>
      <c r="S15" s="239"/>
      <c r="T15" s="239"/>
      <c r="U15" s="239"/>
      <c r="V15" s="239"/>
      <c r="W15" s="239"/>
      <c r="X15" s="239"/>
      <c r="Y15" s="239"/>
      <c r="Z15" s="239"/>
      <c r="AA15" s="239"/>
      <c r="AB15" s="239"/>
      <c r="AC15" s="239"/>
      <c r="AD15" s="239"/>
    </row>
    <row r="16" spans="1:30" ht="15.75" customHeight="1" x14ac:dyDescent="0.25">
      <c r="A16" s="491"/>
      <c r="B16" s="491"/>
      <c r="C16" s="491"/>
      <c r="D16" s="491"/>
      <c r="E16" s="491"/>
      <c r="F16" s="491"/>
      <c r="G16" s="492"/>
      <c r="H16" s="487"/>
      <c r="I16" s="487"/>
      <c r="J16" s="487"/>
      <c r="K16" s="239"/>
      <c r="L16" s="239"/>
      <c r="M16" s="239"/>
      <c r="N16" s="239"/>
      <c r="O16" s="239"/>
      <c r="P16" s="239"/>
      <c r="Q16" s="239"/>
      <c r="R16" s="239"/>
      <c r="S16" s="239"/>
      <c r="T16" s="239"/>
      <c r="U16" s="239"/>
      <c r="V16" s="239"/>
      <c r="W16" s="239"/>
      <c r="X16" s="239"/>
      <c r="Y16" s="239"/>
      <c r="Z16" s="239"/>
      <c r="AA16" s="239"/>
      <c r="AB16" s="239"/>
      <c r="AC16" s="239"/>
      <c r="AD16" s="239"/>
    </row>
    <row r="17" spans="1:30" ht="15.75" customHeight="1" x14ac:dyDescent="0.25">
      <c r="A17" s="491"/>
      <c r="B17" s="491"/>
      <c r="C17" s="491"/>
      <c r="D17" s="491"/>
      <c r="E17" s="491"/>
      <c r="F17" s="491"/>
      <c r="G17" s="492"/>
      <c r="H17" s="487"/>
      <c r="I17" s="487"/>
      <c r="J17" s="487"/>
      <c r="K17" s="239"/>
      <c r="L17" s="239"/>
      <c r="M17" s="239"/>
      <c r="N17" s="239"/>
      <c r="O17" s="239"/>
      <c r="P17" s="239"/>
      <c r="Q17" s="239"/>
      <c r="R17" s="239"/>
      <c r="S17" s="239"/>
      <c r="T17" s="239"/>
      <c r="U17" s="239"/>
      <c r="V17" s="239"/>
      <c r="W17" s="239"/>
      <c r="X17" s="239"/>
      <c r="Y17" s="239"/>
      <c r="Z17" s="239"/>
      <c r="AA17" s="239"/>
      <c r="AB17" s="239"/>
      <c r="AC17" s="239"/>
      <c r="AD17" s="239"/>
    </row>
    <row r="18" spans="1:30" ht="15.75" customHeight="1" x14ac:dyDescent="0.25">
      <c r="A18" s="493"/>
      <c r="B18" s="494" t="s">
        <v>86</v>
      </c>
      <c r="C18" s="1039" t="s">
        <v>405</v>
      </c>
      <c r="D18" s="999"/>
      <c r="E18" s="1000"/>
      <c r="F18" s="495" t="s">
        <v>392</v>
      </c>
      <c r="G18" s="496"/>
      <c r="H18" s="487"/>
      <c r="I18" s="487"/>
      <c r="J18" s="487"/>
      <c r="K18" s="239"/>
      <c r="L18" s="239"/>
      <c r="M18" s="239"/>
      <c r="N18" s="239"/>
      <c r="O18" s="239"/>
      <c r="P18" s="239"/>
      <c r="Q18" s="239"/>
      <c r="R18" s="239"/>
      <c r="S18" s="239"/>
      <c r="T18" s="239"/>
      <c r="U18" s="239"/>
      <c r="V18" s="239"/>
      <c r="W18" s="239"/>
      <c r="X18" s="239"/>
      <c r="Y18" s="239"/>
      <c r="Z18" s="239"/>
      <c r="AA18" s="239"/>
      <c r="AB18" s="239"/>
      <c r="AC18" s="239"/>
      <c r="AD18" s="239"/>
    </row>
    <row r="19" spans="1:30" ht="15.75" customHeight="1" x14ac:dyDescent="0.25">
      <c r="A19" s="497"/>
      <c r="B19" s="498" t="s">
        <v>88</v>
      </c>
      <c r="C19" s="499">
        <v>1110878</v>
      </c>
      <c r="D19" s="491"/>
      <c r="E19" s="491"/>
      <c r="F19" s="491"/>
      <c r="G19" s="492"/>
      <c r="H19" s="487"/>
      <c r="I19" s="487"/>
      <c r="J19" s="487"/>
      <c r="K19" s="239"/>
      <c r="L19" s="239"/>
      <c r="M19" s="239"/>
      <c r="N19" s="239"/>
      <c r="O19" s="239"/>
      <c r="P19" s="239"/>
      <c r="Q19" s="239"/>
      <c r="R19" s="239"/>
      <c r="S19" s="239"/>
      <c r="T19" s="239"/>
      <c r="U19" s="239"/>
      <c r="V19" s="239"/>
      <c r="W19" s="239"/>
      <c r="X19" s="239"/>
      <c r="Y19" s="239"/>
      <c r="Z19" s="239"/>
      <c r="AA19" s="239"/>
      <c r="AB19" s="239"/>
      <c r="AC19" s="239"/>
      <c r="AD19" s="239"/>
    </row>
    <row r="20" spans="1:30" ht="15.75" customHeight="1" x14ac:dyDescent="0.25">
      <c r="A20" s="491"/>
      <c r="B20" s="500" t="s">
        <v>408</v>
      </c>
      <c r="C20" s="501">
        <v>95663</v>
      </c>
      <c r="D20" s="491"/>
      <c r="E20" s="491"/>
      <c r="F20" s="491"/>
      <c r="G20" s="492"/>
      <c r="H20" s="487"/>
      <c r="I20" s="487"/>
      <c r="J20" s="487"/>
      <c r="K20" s="239"/>
      <c r="L20" s="239"/>
      <c r="M20" s="239"/>
      <c r="N20" s="239"/>
      <c r="O20" s="239"/>
      <c r="P20" s="239"/>
      <c r="Q20" s="239"/>
      <c r="R20" s="239"/>
      <c r="S20" s="239"/>
      <c r="T20" s="239"/>
      <c r="U20" s="239"/>
      <c r="V20" s="239"/>
      <c r="W20" s="239"/>
      <c r="X20" s="239"/>
      <c r="Y20" s="239"/>
      <c r="Z20" s="239"/>
      <c r="AA20" s="239"/>
      <c r="AB20" s="239"/>
      <c r="AC20" s="239"/>
      <c r="AD20" s="239"/>
    </row>
    <row r="21" spans="1:30" ht="15.75" customHeight="1" x14ac:dyDescent="0.25">
      <c r="A21" s="491"/>
      <c r="B21" s="502" t="s">
        <v>90</v>
      </c>
      <c r="D21" s="491"/>
      <c r="E21" s="491"/>
      <c r="F21" s="491"/>
      <c r="G21" s="492"/>
      <c r="H21" s="487"/>
      <c r="I21" s="487"/>
      <c r="J21" s="487"/>
      <c r="K21" s="239"/>
      <c r="L21" s="239"/>
      <c r="M21" s="239"/>
      <c r="N21" s="239"/>
      <c r="O21" s="239"/>
      <c r="P21" s="239"/>
      <c r="Q21" s="239"/>
      <c r="R21" s="239"/>
      <c r="S21" s="239"/>
      <c r="T21" s="239"/>
      <c r="U21" s="239"/>
      <c r="V21" s="239"/>
      <c r="W21" s="239"/>
      <c r="X21" s="239"/>
      <c r="Y21" s="239"/>
      <c r="Z21" s="239"/>
      <c r="AA21" s="239"/>
      <c r="AB21" s="239"/>
      <c r="AC21" s="239"/>
      <c r="AD21" s="239"/>
    </row>
    <row r="22" spans="1:30" ht="15.75" customHeight="1" x14ac:dyDescent="0.25">
      <c r="A22" s="491"/>
      <c r="B22" s="491"/>
      <c r="C22" s="491"/>
      <c r="D22" s="491"/>
      <c r="E22" s="491"/>
      <c r="F22" s="491"/>
      <c r="G22" s="492"/>
      <c r="H22" s="491"/>
      <c r="I22" s="491"/>
      <c r="J22" s="491"/>
      <c r="K22" s="239"/>
      <c r="L22" s="239"/>
      <c r="M22" s="239"/>
      <c r="N22" s="239"/>
      <c r="O22" s="239"/>
      <c r="P22" s="239"/>
      <c r="Q22" s="239"/>
      <c r="R22" s="239"/>
      <c r="S22" s="239"/>
      <c r="T22" s="239"/>
      <c r="U22" s="239"/>
      <c r="V22" s="239"/>
      <c r="W22" s="239"/>
      <c r="X22" s="239"/>
      <c r="Y22" s="239"/>
      <c r="Z22" s="239"/>
      <c r="AA22" s="239"/>
      <c r="AB22" s="239"/>
      <c r="AC22" s="239"/>
      <c r="AD22" s="239"/>
    </row>
    <row r="23" spans="1:30" ht="15.75" customHeight="1" x14ac:dyDescent="0.25">
      <c r="A23" s="1040" t="s">
        <v>409</v>
      </c>
      <c r="B23" s="987"/>
      <c r="C23" s="987"/>
      <c r="D23" s="987"/>
      <c r="E23" s="987"/>
      <c r="F23" s="987"/>
      <c r="G23" s="987"/>
      <c r="H23" s="987"/>
      <c r="I23" s="987"/>
      <c r="J23" s="985"/>
      <c r="K23" s="239"/>
      <c r="L23" s="239"/>
      <c r="M23" s="239"/>
      <c r="N23" s="239"/>
      <c r="O23" s="239"/>
      <c r="P23" s="239"/>
      <c r="Q23" s="239"/>
      <c r="R23" s="239"/>
      <c r="S23" s="239"/>
      <c r="T23" s="239"/>
      <c r="U23" s="239"/>
      <c r="V23" s="239"/>
      <c r="W23" s="239"/>
      <c r="X23" s="239"/>
      <c r="Y23" s="239"/>
      <c r="Z23" s="239"/>
      <c r="AA23" s="239"/>
      <c r="AB23" s="239"/>
      <c r="AC23" s="239"/>
      <c r="AD23" s="239"/>
    </row>
    <row r="24" spans="1:30" ht="15.75" customHeight="1" x14ac:dyDescent="0.25">
      <c r="A24" s="1041" t="s">
        <v>92</v>
      </c>
      <c r="B24" s="987"/>
      <c r="C24" s="987"/>
      <c r="D24" s="987"/>
      <c r="E24" s="987"/>
      <c r="F24" s="985"/>
      <c r="G24" s="503"/>
      <c r="H24" s="1042" t="s">
        <v>93</v>
      </c>
      <c r="I24" s="990"/>
      <c r="J24" s="991"/>
      <c r="K24" s="239"/>
      <c r="L24" s="239"/>
      <c r="M24" s="239"/>
      <c r="N24" s="239"/>
      <c r="O24" s="239"/>
      <c r="P24" s="239"/>
      <c r="Q24" s="239"/>
      <c r="R24" s="239"/>
      <c r="S24" s="239"/>
      <c r="T24" s="239"/>
      <c r="U24" s="239"/>
      <c r="V24" s="239"/>
      <c r="W24" s="239"/>
      <c r="X24" s="239"/>
      <c r="Y24" s="239"/>
      <c r="Z24" s="239"/>
      <c r="AA24" s="239"/>
      <c r="AB24" s="239"/>
      <c r="AC24" s="239"/>
      <c r="AD24" s="239"/>
    </row>
    <row r="25" spans="1:30" ht="15.75" customHeight="1" x14ac:dyDescent="0.25">
      <c r="A25" s="504" t="s">
        <v>94</v>
      </c>
      <c r="B25" s="505" t="s">
        <v>95</v>
      </c>
      <c r="C25" s="504" t="s">
        <v>96</v>
      </c>
      <c r="D25" s="504" t="s">
        <v>97</v>
      </c>
      <c r="E25" s="504" t="s">
        <v>98</v>
      </c>
      <c r="F25" s="506" t="s">
        <v>99</v>
      </c>
      <c r="G25" s="507" t="s">
        <v>100</v>
      </c>
      <c r="H25" s="283" t="s">
        <v>101</v>
      </c>
      <c r="I25" s="283" t="s">
        <v>102</v>
      </c>
      <c r="J25" s="283" t="s">
        <v>103</v>
      </c>
      <c r="K25" s="239"/>
      <c r="L25" s="239"/>
      <c r="M25" s="239"/>
      <c r="N25" s="239"/>
      <c r="O25" s="239"/>
      <c r="P25" s="239"/>
      <c r="Q25" s="239"/>
      <c r="R25" s="239"/>
      <c r="S25" s="239"/>
      <c r="T25" s="239"/>
      <c r="U25" s="239"/>
      <c r="V25" s="239"/>
      <c r="W25" s="239"/>
      <c r="X25" s="239"/>
      <c r="Y25" s="239"/>
      <c r="Z25" s="239"/>
      <c r="AA25" s="239"/>
      <c r="AB25" s="239"/>
      <c r="AC25" s="239"/>
      <c r="AD25" s="239"/>
    </row>
    <row r="26" spans="1:30" ht="15.75" customHeight="1" x14ac:dyDescent="0.25">
      <c r="A26" s="508"/>
      <c r="B26" s="509" t="s">
        <v>104</v>
      </c>
      <c r="C26" s="510"/>
      <c r="D26" s="508"/>
      <c r="E26" s="511"/>
      <c r="F26" s="512">
        <f>F45+F47+F52</f>
        <v>95663</v>
      </c>
      <c r="G26" s="513">
        <f>G27+G38+G41+G47+G52</f>
        <v>95663</v>
      </c>
      <c r="H26" s="512">
        <f t="shared" ref="H26:J26" si="2">C12</f>
        <v>20941</v>
      </c>
      <c r="I26" s="512">
        <f t="shared" si="2"/>
        <v>37361</v>
      </c>
      <c r="J26" s="512">
        <f t="shared" si="2"/>
        <v>37361</v>
      </c>
      <c r="K26" s="239"/>
      <c r="L26" s="239"/>
      <c r="M26" s="239"/>
      <c r="N26" s="239"/>
      <c r="O26" s="239"/>
      <c r="P26" s="239"/>
      <c r="Q26" s="239"/>
      <c r="R26" s="239"/>
      <c r="S26" s="239"/>
      <c r="T26" s="239"/>
      <c r="U26" s="239"/>
      <c r="V26" s="239"/>
      <c r="W26" s="239"/>
      <c r="X26" s="239"/>
      <c r="Y26" s="239"/>
      <c r="Z26" s="239"/>
      <c r="AA26" s="239"/>
      <c r="AB26" s="239"/>
      <c r="AC26" s="239"/>
      <c r="AD26" s="239"/>
    </row>
    <row r="27" spans="1:30" ht="13.8" x14ac:dyDescent="0.25">
      <c r="A27" s="514">
        <v>1</v>
      </c>
      <c r="B27" s="515" t="s">
        <v>105</v>
      </c>
      <c r="C27" s="516"/>
      <c r="D27" s="514"/>
      <c r="E27" s="514"/>
      <c r="F27" s="517">
        <f t="shared" ref="F27:G27" si="3">SUM(F28:F37)</f>
        <v>54903</v>
      </c>
      <c r="G27" s="518">
        <f t="shared" si="3"/>
        <v>54903</v>
      </c>
      <c r="H27" s="519"/>
      <c r="I27" s="519"/>
      <c r="J27" s="519"/>
      <c r="K27" s="239"/>
      <c r="L27" s="239"/>
      <c r="M27" s="239"/>
      <c r="N27" s="239"/>
      <c r="O27" s="239"/>
      <c r="P27" s="239"/>
      <c r="Q27" s="239"/>
      <c r="R27" s="239"/>
      <c r="S27" s="239"/>
      <c r="T27" s="239"/>
      <c r="U27" s="239"/>
      <c r="V27" s="239"/>
      <c r="W27" s="239"/>
      <c r="X27" s="239"/>
      <c r="Y27" s="239"/>
      <c r="Z27" s="239"/>
      <c r="AA27" s="239"/>
      <c r="AB27" s="239"/>
      <c r="AC27" s="239"/>
      <c r="AD27" s="239"/>
    </row>
    <row r="28" spans="1:30" ht="69" x14ac:dyDescent="0.25">
      <c r="A28" s="497"/>
      <c r="B28" s="520" t="s">
        <v>410</v>
      </c>
      <c r="C28" s="521" t="s">
        <v>302</v>
      </c>
      <c r="D28" s="520" t="s">
        <v>107</v>
      </c>
      <c r="E28" s="497">
        <v>5000</v>
      </c>
      <c r="F28" s="497">
        <f t="shared" ref="F28:F30" si="4">C28*E28</f>
        <v>5000</v>
      </c>
      <c r="G28" s="492">
        <f t="shared" ref="G28:G37" si="5">C28*E28</f>
        <v>5000</v>
      </c>
      <c r="H28" s="519"/>
      <c r="I28" s="519"/>
      <c r="J28" s="519"/>
      <c r="K28" s="239"/>
      <c r="L28" s="239"/>
      <c r="M28" s="239"/>
      <c r="N28" s="239"/>
      <c r="O28" s="239"/>
      <c r="P28" s="239"/>
      <c r="Q28" s="239"/>
      <c r="R28" s="239"/>
      <c r="S28" s="239"/>
      <c r="T28" s="239"/>
      <c r="U28" s="239"/>
      <c r="V28" s="239"/>
      <c r="W28" s="239"/>
      <c r="X28" s="239"/>
      <c r="Y28" s="239"/>
      <c r="Z28" s="239"/>
      <c r="AA28" s="239"/>
      <c r="AB28" s="239"/>
      <c r="AC28" s="239"/>
      <c r="AD28" s="239"/>
    </row>
    <row r="29" spans="1:30" ht="69" x14ac:dyDescent="0.25">
      <c r="A29" s="497"/>
      <c r="B29" s="520" t="s">
        <v>411</v>
      </c>
      <c r="C29" s="522" t="s">
        <v>412</v>
      </c>
      <c r="D29" s="520" t="s">
        <v>107</v>
      </c>
      <c r="E29" s="493">
        <v>600</v>
      </c>
      <c r="F29" s="497">
        <f t="shared" si="4"/>
        <v>2400</v>
      </c>
      <c r="G29" s="492">
        <f t="shared" si="5"/>
        <v>2400</v>
      </c>
      <c r="H29" s="519"/>
      <c r="I29" s="519"/>
      <c r="J29" s="519"/>
      <c r="K29" s="239"/>
      <c r="L29" s="239"/>
      <c r="M29" s="239"/>
      <c r="N29" s="239"/>
      <c r="O29" s="239"/>
      <c r="P29" s="239"/>
      <c r="Q29" s="239"/>
      <c r="R29" s="239"/>
      <c r="S29" s="239"/>
      <c r="T29" s="239"/>
      <c r="U29" s="239"/>
      <c r="V29" s="239"/>
      <c r="W29" s="239"/>
      <c r="X29" s="239"/>
      <c r="Y29" s="239"/>
      <c r="Z29" s="239"/>
      <c r="AA29" s="239"/>
      <c r="AB29" s="239"/>
      <c r="AC29" s="239"/>
      <c r="AD29" s="239"/>
    </row>
    <row r="30" spans="1:30" ht="82.8" x14ac:dyDescent="0.25">
      <c r="A30" s="497"/>
      <c r="B30" s="520" t="s">
        <v>413</v>
      </c>
      <c r="C30" s="522" t="s">
        <v>302</v>
      </c>
      <c r="D30" s="520" t="s">
        <v>107</v>
      </c>
      <c r="E30" s="497">
        <v>2000</v>
      </c>
      <c r="F30" s="497">
        <f t="shared" si="4"/>
        <v>2000</v>
      </c>
      <c r="G30" s="492">
        <f t="shared" si="5"/>
        <v>2000</v>
      </c>
      <c r="H30" s="519"/>
      <c r="I30" s="519"/>
      <c r="J30" s="519"/>
      <c r="K30" s="239"/>
      <c r="L30" s="239"/>
      <c r="M30" s="239"/>
      <c r="N30" s="239"/>
      <c r="O30" s="239"/>
      <c r="P30" s="239"/>
      <c r="Q30" s="239"/>
      <c r="R30" s="239"/>
      <c r="S30" s="239"/>
      <c r="T30" s="239"/>
      <c r="U30" s="239"/>
      <c r="V30" s="239"/>
      <c r="W30" s="239"/>
      <c r="X30" s="239"/>
      <c r="Y30" s="239"/>
      <c r="Z30" s="239"/>
      <c r="AA30" s="239"/>
      <c r="AB30" s="239"/>
      <c r="AC30" s="239"/>
      <c r="AD30" s="239"/>
    </row>
    <row r="31" spans="1:30" ht="69" x14ac:dyDescent="0.25">
      <c r="A31" s="497"/>
      <c r="B31" s="520" t="s">
        <v>414</v>
      </c>
      <c r="C31" s="522" t="s">
        <v>302</v>
      </c>
      <c r="D31" s="520" t="s">
        <v>107</v>
      </c>
      <c r="E31" s="493">
        <v>1300</v>
      </c>
      <c r="F31" s="497">
        <v>1300</v>
      </c>
      <c r="G31" s="492">
        <f t="shared" si="5"/>
        <v>1300</v>
      </c>
      <c r="H31" s="519"/>
      <c r="I31" s="519"/>
      <c r="J31" s="519"/>
      <c r="K31" s="239"/>
      <c r="L31" s="239"/>
      <c r="M31" s="239"/>
      <c r="N31" s="239"/>
      <c r="O31" s="239"/>
      <c r="P31" s="239"/>
      <c r="Q31" s="239"/>
      <c r="R31" s="239"/>
      <c r="S31" s="239"/>
      <c r="T31" s="239"/>
      <c r="U31" s="239"/>
      <c r="V31" s="239"/>
      <c r="W31" s="239"/>
      <c r="X31" s="239"/>
      <c r="Y31" s="239"/>
      <c r="Z31" s="239"/>
      <c r="AA31" s="239"/>
      <c r="AB31" s="239"/>
      <c r="AC31" s="239"/>
      <c r="AD31" s="239"/>
    </row>
    <row r="32" spans="1:30" ht="69" x14ac:dyDescent="0.25">
      <c r="A32" s="497"/>
      <c r="B32" s="520" t="s">
        <v>415</v>
      </c>
      <c r="C32" s="522" t="s">
        <v>302</v>
      </c>
      <c r="D32" s="520" t="s">
        <v>107</v>
      </c>
      <c r="E32" s="493">
        <v>5000</v>
      </c>
      <c r="F32" s="497">
        <f t="shared" ref="F32:F37" si="6">C32*E32</f>
        <v>5000</v>
      </c>
      <c r="G32" s="492">
        <f t="shared" si="5"/>
        <v>5000</v>
      </c>
      <c r="H32" s="519"/>
      <c r="I32" s="519"/>
      <c r="J32" s="519"/>
      <c r="K32" s="239"/>
      <c r="L32" s="239"/>
      <c r="M32" s="239"/>
      <c r="N32" s="239"/>
      <c r="O32" s="239"/>
      <c r="P32" s="239"/>
      <c r="Q32" s="239"/>
      <c r="R32" s="239"/>
      <c r="S32" s="239"/>
      <c r="T32" s="239"/>
      <c r="U32" s="239"/>
      <c r="V32" s="239"/>
      <c r="W32" s="239"/>
      <c r="X32" s="239"/>
      <c r="Y32" s="239"/>
      <c r="Z32" s="239"/>
      <c r="AA32" s="239"/>
      <c r="AB32" s="239"/>
      <c r="AC32" s="239"/>
      <c r="AD32" s="239"/>
    </row>
    <row r="33" spans="1:30" ht="27.6" x14ac:dyDescent="0.25">
      <c r="A33" s="497"/>
      <c r="B33" s="523" t="s">
        <v>356</v>
      </c>
      <c r="C33" s="522" t="s">
        <v>302</v>
      </c>
      <c r="D33" s="520" t="s">
        <v>107</v>
      </c>
      <c r="E33" s="493">
        <v>6000</v>
      </c>
      <c r="F33" s="497">
        <f t="shared" si="6"/>
        <v>6000</v>
      </c>
      <c r="G33" s="492">
        <f t="shared" si="5"/>
        <v>6000</v>
      </c>
      <c r="H33" s="519"/>
      <c r="I33" s="519"/>
      <c r="J33" s="519"/>
      <c r="K33" s="239"/>
      <c r="L33" s="239"/>
      <c r="M33" s="239"/>
      <c r="N33" s="239"/>
      <c r="O33" s="239"/>
      <c r="P33" s="239"/>
      <c r="Q33" s="239"/>
      <c r="R33" s="239"/>
      <c r="S33" s="239"/>
      <c r="T33" s="239"/>
      <c r="U33" s="239"/>
      <c r="V33" s="239"/>
      <c r="W33" s="239"/>
      <c r="X33" s="239"/>
      <c r="Y33" s="239"/>
      <c r="Z33" s="239"/>
      <c r="AA33" s="239"/>
      <c r="AB33" s="239"/>
      <c r="AC33" s="239"/>
      <c r="AD33" s="239"/>
    </row>
    <row r="34" spans="1:30" ht="55.2" x14ac:dyDescent="0.25">
      <c r="A34" s="497"/>
      <c r="B34" s="520" t="s">
        <v>416</v>
      </c>
      <c r="C34" s="521" t="s">
        <v>417</v>
      </c>
      <c r="D34" s="520" t="s">
        <v>107</v>
      </c>
      <c r="E34" s="497">
        <v>4000</v>
      </c>
      <c r="F34" s="497">
        <f t="shared" si="6"/>
        <v>12000</v>
      </c>
      <c r="G34" s="492">
        <f t="shared" si="5"/>
        <v>12000</v>
      </c>
      <c r="H34" s="519"/>
      <c r="I34" s="519"/>
      <c r="J34" s="519"/>
      <c r="K34" s="239"/>
      <c r="L34" s="239"/>
      <c r="M34" s="239"/>
      <c r="N34" s="239"/>
      <c r="O34" s="239"/>
      <c r="P34" s="239"/>
      <c r="Q34" s="239"/>
      <c r="R34" s="239"/>
      <c r="S34" s="239"/>
      <c r="T34" s="239"/>
      <c r="U34" s="239"/>
      <c r="V34" s="239"/>
      <c r="W34" s="239"/>
      <c r="X34" s="239"/>
      <c r="Y34" s="239"/>
      <c r="Z34" s="239"/>
      <c r="AA34" s="239"/>
      <c r="AB34" s="239"/>
      <c r="AC34" s="239"/>
      <c r="AD34" s="239"/>
    </row>
    <row r="35" spans="1:30" ht="13.8" x14ac:dyDescent="0.25">
      <c r="A35" s="497"/>
      <c r="B35" s="520" t="s">
        <v>418</v>
      </c>
      <c r="C35" s="521" t="s">
        <v>302</v>
      </c>
      <c r="D35" s="520" t="s">
        <v>107</v>
      </c>
      <c r="E35" s="497">
        <v>1203</v>
      </c>
      <c r="F35" s="497">
        <f t="shared" si="6"/>
        <v>1203</v>
      </c>
      <c r="G35" s="492">
        <f t="shared" si="5"/>
        <v>1203</v>
      </c>
      <c r="H35" s="519"/>
      <c r="I35" s="519"/>
      <c r="J35" s="519"/>
      <c r="K35" s="239"/>
      <c r="L35" s="239"/>
      <c r="M35" s="239"/>
      <c r="N35" s="239"/>
      <c r="O35" s="239"/>
      <c r="P35" s="239"/>
      <c r="Q35" s="239"/>
      <c r="R35" s="239"/>
      <c r="S35" s="239"/>
      <c r="T35" s="239"/>
      <c r="U35" s="239"/>
      <c r="V35" s="239"/>
      <c r="W35" s="239"/>
      <c r="X35" s="239"/>
      <c r="Y35" s="239"/>
      <c r="Z35" s="239"/>
      <c r="AA35" s="239"/>
      <c r="AB35" s="239"/>
      <c r="AC35" s="239"/>
      <c r="AD35" s="239"/>
    </row>
    <row r="36" spans="1:30" ht="13.8" x14ac:dyDescent="0.25">
      <c r="A36" s="497"/>
      <c r="B36" s="520" t="s">
        <v>419</v>
      </c>
      <c r="C36" s="521" t="s">
        <v>417</v>
      </c>
      <c r="D36" s="520" t="s">
        <v>107</v>
      </c>
      <c r="E36" s="497">
        <v>4000</v>
      </c>
      <c r="F36" s="497">
        <f t="shared" si="6"/>
        <v>12000</v>
      </c>
      <c r="G36" s="492">
        <f t="shared" si="5"/>
        <v>12000</v>
      </c>
      <c r="H36" s="519"/>
      <c r="I36" s="519"/>
      <c r="J36" s="519"/>
      <c r="K36" s="239"/>
      <c r="L36" s="239"/>
      <c r="M36" s="239"/>
      <c r="N36" s="239"/>
      <c r="O36" s="239"/>
      <c r="P36" s="239"/>
      <c r="Q36" s="239"/>
      <c r="R36" s="239"/>
      <c r="S36" s="239"/>
      <c r="T36" s="239"/>
      <c r="U36" s="239"/>
      <c r="V36" s="239"/>
      <c r="W36" s="239"/>
      <c r="X36" s="239"/>
      <c r="Y36" s="239"/>
      <c r="Z36" s="239"/>
      <c r="AA36" s="239"/>
      <c r="AB36" s="239"/>
      <c r="AC36" s="239"/>
      <c r="AD36" s="239"/>
    </row>
    <row r="37" spans="1:30" ht="13.8" x14ac:dyDescent="0.25">
      <c r="A37" s="497"/>
      <c r="B37" s="520" t="s">
        <v>420</v>
      </c>
      <c r="C37" s="521" t="s">
        <v>421</v>
      </c>
      <c r="D37" s="520" t="s">
        <v>107</v>
      </c>
      <c r="E37" s="497">
        <v>4000</v>
      </c>
      <c r="F37" s="497">
        <f t="shared" si="6"/>
        <v>8000</v>
      </c>
      <c r="G37" s="492">
        <f t="shared" si="5"/>
        <v>8000</v>
      </c>
      <c r="H37" s="519"/>
      <c r="I37" s="519"/>
      <c r="J37" s="519"/>
      <c r="K37" s="239"/>
      <c r="L37" s="239"/>
      <c r="M37" s="239"/>
      <c r="N37" s="239"/>
      <c r="O37" s="239"/>
      <c r="P37" s="239"/>
      <c r="Q37" s="239"/>
      <c r="R37" s="239"/>
      <c r="S37" s="239"/>
      <c r="T37" s="239"/>
      <c r="U37" s="239"/>
      <c r="V37" s="239"/>
      <c r="W37" s="239"/>
      <c r="X37" s="239"/>
      <c r="Y37" s="239"/>
      <c r="Z37" s="239"/>
      <c r="AA37" s="239"/>
      <c r="AB37" s="239"/>
      <c r="AC37" s="239"/>
      <c r="AD37" s="239"/>
    </row>
    <row r="38" spans="1:30" ht="13.8" x14ac:dyDescent="0.25">
      <c r="A38" s="514">
        <v>2</v>
      </c>
      <c r="B38" s="515" t="s">
        <v>120</v>
      </c>
      <c r="C38" s="516"/>
      <c r="D38" s="514"/>
      <c r="E38" s="514"/>
      <c r="F38" s="514">
        <f t="shared" ref="F38:G38" si="7">SUM(F39:F40)</f>
        <v>23000</v>
      </c>
      <c r="G38" s="518">
        <f t="shared" si="7"/>
        <v>23000</v>
      </c>
      <c r="H38" s="519"/>
      <c r="I38" s="519"/>
      <c r="J38" s="519"/>
      <c r="K38" s="239"/>
      <c r="L38" s="239"/>
      <c r="M38" s="239"/>
      <c r="N38" s="239"/>
      <c r="O38" s="239"/>
      <c r="P38" s="239"/>
      <c r="Q38" s="239"/>
      <c r="R38" s="239"/>
      <c r="S38" s="239"/>
      <c r="T38" s="239"/>
      <c r="U38" s="239"/>
      <c r="V38" s="239"/>
      <c r="W38" s="239"/>
      <c r="X38" s="239"/>
      <c r="Y38" s="239"/>
      <c r="Z38" s="239"/>
      <c r="AA38" s="239"/>
      <c r="AB38" s="239"/>
      <c r="AC38" s="239"/>
      <c r="AD38" s="239"/>
    </row>
    <row r="39" spans="1:30" ht="69" x14ac:dyDescent="0.25">
      <c r="A39" s="497"/>
      <c r="B39" s="520" t="s">
        <v>422</v>
      </c>
      <c r="C39" s="521" t="s">
        <v>302</v>
      </c>
      <c r="D39" s="520" t="s">
        <v>113</v>
      </c>
      <c r="E39" s="497">
        <v>10000</v>
      </c>
      <c r="F39" s="497">
        <f t="shared" ref="F39:F40" si="8">C39*E39</f>
        <v>10000</v>
      </c>
      <c r="G39" s="492">
        <f t="shared" ref="G39:G40" si="9">C39*E39</f>
        <v>10000</v>
      </c>
      <c r="H39" s="519"/>
      <c r="I39" s="519"/>
      <c r="J39" s="519"/>
      <c r="K39" s="239"/>
      <c r="L39" s="239"/>
      <c r="M39" s="239"/>
      <c r="N39" s="239"/>
      <c r="O39" s="239"/>
      <c r="P39" s="239"/>
      <c r="Q39" s="239"/>
      <c r="R39" s="239"/>
      <c r="S39" s="239"/>
      <c r="T39" s="239"/>
      <c r="U39" s="239"/>
      <c r="V39" s="239"/>
      <c r="W39" s="239"/>
      <c r="X39" s="239"/>
      <c r="Y39" s="239"/>
      <c r="Z39" s="239"/>
      <c r="AA39" s="239"/>
      <c r="AB39" s="239"/>
      <c r="AC39" s="239"/>
      <c r="AD39" s="239"/>
    </row>
    <row r="40" spans="1:30" ht="27.6" x14ac:dyDescent="0.25">
      <c r="A40" s="497"/>
      <c r="B40" s="520" t="s">
        <v>423</v>
      </c>
      <c r="C40" s="521" t="s">
        <v>302</v>
      </c>
      <c r="D40" s="497" t="s">
        <v>113</v>
      </c>
      <c r="E40" s="497">
        <v>13000</v>
      </c>
      <c r="F40" s="497">
        <f t="shared" si="8"/>
        <v>13000</v>
      </c>
      <c r="G40" s="524">
        <f t="shared" si="9"/>
        <v>13000</v>
      </c>
      <c r="H40" s="519"/>
      <c r="I40" s="519"/>
      <c r="J40" s="519"/>
      <c r="K40" s="239"/>
      <c r="L40" s="239"/>
      <c r="M40" s="239"/>
      <c r="N40" s="239"/>
      <c r="O40" s="239"/>
      <c r="P40" s="239"/>
      <c r="Q40" s="239"/>
      <c r="R40" s="239"/>
      <c r="S40" s="239"/>
      <c r="T40" s="239"/>
      <c r="U40" s="239"/>
      <c r="V40" s="239"/>
      <c r="W40" s="239"/>
      <c r="X40" s="239"/>
      <c r="Y40" s="239"/>
      <c r="Z40" s="239"/>
      <c r="AA40" s="239"/>
      <c r="AB40" s="239"/>
      <c r="AC40" s="239"/>
      <c r="AD40" s="239"/>
    </row>
    <row r="41" spans="1:30" ht="13.8" x14ac:dyDescent="0.25">
      <c r="A41" s="514">
        <v>3</v>
      </c>
      <c r="B41" s="515" t="s">
        <v>126</v>
      </c>
      <c r="C41" s="525"/>
      <c r="D41" s="514"/>
      <c r="E41" s="514"/>
      <c r="F41" s="514">
        <f t="shared" ref="F41:G41" si="10">SUM(F42:F44)</f>
        <v>3300</v>
      </c>
      <c r="G41" s="518">
        <f t="shared" si="10"/>
        <v>3300</v>
      </c>
      <c r="H41" s="519"/>
      <c r="I41" s="519"/>
      <c r="J41" s="519"/>
      <c r="K41" s="239"/>
      <c r="L41" s="239"/>
      <c r="M41" s="239"/>
      <c r="N41" s="239"/>
      <c r="O41" s="239"/>
      <c r="P41" s="239"/>
      <c r="Q41" s="239"/>
      <c r="R41" s="239"/>
      <c r="S41" s="239"/>
      <c r="T41" s="239"/>
      <c r="U41" s="239"/>
      <c r="V41" s="239"/>
      <c r="W41" s="239"/>
      <c r="X41" s="239"/>
      <c r="Y41" s="239"/>
      <c r="Z41" s="239"/>
      <c r="AA41" s="239"/>
      <c r="AB41" s="239"/>
      <c r="AC41" s="239"/>
      <c r="AD41" s="239"/>
    </row>
    <row r="42" spans="1:30" ht="13.8" x14ac:dyDescent="0.25">
      <c r="A42" s="497"/>
      <c r="B42" s="520" t="s">
        <v>424</v>
      </c>
      <c r="C42" s="521" t="s">
        <v>417</v>
      </c>
      <c r="D42" s="497" t="s">
        <v>324</v>
      </c>
      <c r="E42" s="497">
        <v>200</v>
      </c>
      <c r="F42" s="497">
        <f t="shared" ref="F42:F44" si="11">C42*E42</f>
        <v>600</v>
      </c>
      <c r="G42" s="524">
        <f t="shared" ref="G42:G44" si="12">C42*E42</f>
        <v>600</v>
      </c>
      <c r="H42" s="519"/>
      <c r="I42" s="519"/>
      <c r="J42" s="519"/>
      <c r="K42" s="239"/>
      <c r="L42" s="239"/>
      <c r="M42" s="239"/>
      <c r="N42" s="239"/>
      <c r="O42" s="239"/>
      <c r="P42" s="239"/>
      <c r="Q42" s="239"/>
      <c r="R42" s="239"/>
      <c r="S42" s="239"/>
      <c r="T42" s="239"/>
      <c r="U42" s="239"/>
      <c r="V42" s="239"/>
      <c r="W42" s="239"/>
      <c r="X42" s="239"/>
      <c r="Y42" s="239"/>
      <c r="Z42" s="239"/>
      <c r="AA42" s="239"/>
      <c r="AB42" s="239"/>
      <c r="AC42" s="239"/>
      <c r="AD42" s="239"/>
    </row>
    <row r="43" spans="1:30" ht="13.8" x14ac:dyDescent="0.25">
      <c r="A43" s="497"/>
      <c r="B43" s="520" t="s">
        <v>425</v>
      </c>
      <c r="C43" s="521" t="s">
        <v>426</v>
      </c>
      <c r="D43" s="497" t="s">
        <v>324</v>
      </c>
      <c r="E43" s="497">
        <v>60</v>
      </c>
      <c r="F43" s="497">
        <f t="shared" si="11"/>
        <v>1200</v>
      </c>
      <c r="G43" s="524">
        <f t="shared" si="12"/>
        <v>1200</v>
      </c>
      <c r="H43" s="519"/>
      <c r="I43" s="519"/>
      <c r="J43" s="519"/>
      <c r="K43" s="239"/>
      <c r="L43" s="239"/>
      <c r="M43" s="239"/>
      <c r="N43" s="239"/>
      <c r="O43" s="239"/>
      <c r="P43" s="239"/>
      <c r="Q43" s="239"/>
      <c r="R43" s="239"/>
      <c r="S43" s="239"/>
      <c r="T43" s="239"/>
      <c r="U43" s="239"/>
      <c r="V43" s="239"/>
      <c r="W43" s="239"/>
      <c r="X43" s="239"/>
      <c r="Y43" s="239"/>
      <c r="Z43" s="239"/>
      <c r="AA43" s="239"/>
      <c r="AB43" s="239"/>
      <c r="AC43" s="239"/>
      <c r="AD43" s="239"/>
    </row>
    <row r="44" spans="1:30" ht="13.8" x14ac:dyDescent="0.25">
      <c r="A44" s="497"/>
      <c r="B44" s="520" t="s">
        <v>427</v>
      </c>
      <c r="C44" s="521" t="s">
        <v>302</v>
      </c>
      <c r="D44" s="497" t="s">
        <v>428</v>
      </c>
      <c r="E44" s="497">
        <v>1500</v>
      </c>
      <c r="F44" s="497">
        <f t="shared" si="11"/>
        <v>1500</v>
      </c>
      <c r="G44" s="524">
        <f t="shared" si="12"/>
        <v>1500</v>
      </c>
      <c r="H44" s="519"/>
      <c r="I44" s="519"/>
      <c r="J44" s="519"/>
      <c r="K44" s="239"/>
      <c r="L44" s="239"/>
      <c r="M44" s="239"/>
      <c r="N44" s="239"/>
      <c r="O44" s="239"/>
      <c r="P44" s="239"/>
      <c r="Q44" s="239"/>
      <c r="R44" s="239"/>
      <c r="S44" s="239"/>
      <c r="T44" s="239"/>
      <c r="U44" s="239"/>
      <c r="V44" s="239"/>
      <c r="W44" s="239"/>
      <c r="X44" s="239"/>
      <c r="Y44" s="239"/>
      <c r="Z44" s="239"/>
      <c r="AA44" s="239"/>
      <c r="AB44" s="239"/>
      <c r="AC44" s="239"/>
      <c r="AD44" s="239"/>
    </row>
    <row r="45" spans="1:30" ht="13.8" x14ac:dyDescent="0.25">
      <c r="A45" s="526"/>
      <c r="B45" s="527" t="s">
        <v>128</v>
      </c>
      <c r="C45" s="528"/>
      <c r="D45" s="526"/>
      <c r="E45" s="526"/>
      <c r="F45" s="526">
        <f t="shared" ref="F45:G45" si="13">F27+F38+F41</f>
        <v>81203</v>
      </c>
      <c r="G45" s="518">
        <f t="shared" si="13"/>
        <v>81203</v>
      </c>
      <c r="H45" s="519"/>
      <c r="I45" s="519"/>
      <c r="J45" s="519"/>
      <c r="K45" s="239"/>
      <c r="L45" s="239"/>
      <c r="M45" s="239"/>
      <c r="N45" s="239"/>
      <c r="O45" s="239"/>
      <c r="P45" s="239"/>
      <c r="Q45" s="239"/>
      <c r="R45" s="239"/>
      <c r="S45" s="239"/>
      <c r="T45" s="239"/>
      <c r="U45" s="239"/>
      <c r="V45" s="239"/>
      <c r="W45" s="239"/>
      <c r="X45" s="239"/>
      <c r="Y45" s="239"/>
      <c r="Z45" s="239"/>
      <c r="AA45" s="239"/>
      <c r="AB45" s="239"/>
      <c r="AC45" s="239"/>
      <c r="AD45" s="239"/>
    </row>
    <row r="46" spans="1:30" ht="13.8" x14ac:dyDescent="0.25">
      <c r="A46" s="529"/>
      <c r="B46" s="530"/>
      <c r="C46" s="531"/>
      <c r="D46" s="529"/>
      <c r="E46" s="529"/>
      <c r="F46" s="529"/>
      <c r="G46" s="524"/>
      <c r="H46" s="519"/>
      <c r="I46" s="519"/>
      <c r="J46" s="519"/>
      <c r="K46" s="239"/>
      <c r="L46" s="239"/>
      <c r="M46" s="239"/>
      <c r="N46" s="239"/>
      <c r="O46" s="239"/>
      <c r="P46" s="239"/>
      <c r="Q46" s="239"/>
      <c r="R46" s="239"/>
      <c r="S46" s="239"/>
      <c r="T46" s="239"/>
      <c r="U46" s="239"/>
      <c r="V46" s="239"/>
      <c r="W46" s="239"/>
      <c r="X46" s="239"/>
      <c r="Y46" s="239"/>
      <c r="Z46" s="239"/>
      <c r="AA46" s="239"/>
      <c r="AB46" s="239"/>
      <c r="AC46" s="239"/>
      <c r="AD46" s="239"/>
    </row>
    <row r="47" spans="1:30" ht="27.6" x14ac:dyDescent="0.25">
      <c r="A47" s="514">
        <v>4</v>
      </c>
      <c r="B47" s="515" t="s">
        <v>130</v>
      </c>
      <c r="C47" s="525"/>
      <c r="D47" s="514"/>
      <c r="E47" s="514"/>
      <c r="F47" s="514">
        <f t="shared" ref="F47:G47" si="14">SUM(F48:F51)</f>
        <v>12060</v>
      </c>
      <c r="G47" s="518">
        <f t="shared" si="14"/>
        <v>12060</v>
      </c>
      <c r="H47" s="519"/>
      <c r="I47" s="519"/>
      <c r="J47" s="519"/>
      <c r="K47" s="239"/>
      <c r="L47" s="239"/>
      <c r="M47" s="239"/>
      <c r="N47" s="239"/>
      <c r="O47" s="239"/>
      <c r="P47" s="239"/>
      <c r="Q47" s="239"/>
      <c r="R47" s="239"/>
      <c r="S47" s="239"/>
      <c r="T47" s="239"/>
      <c r="U47" s="239"/>
      <c r="V47" s="239"/>
      <c r="W47" s="239"/>
      <c r="X47" s="239"/>
      <c r="Y47" s="239"/>
      <c r="Z47" s="239"/>
      <c r="AA47" s="239"/>
      <c r="AB47" s="239"/>
      <c r="AC47" s="239"/>
      <c r="AD47" s="239"/>
    </row>
    <row r="48" spans="1:30" ht="27.6" x14ac:dyDescent="0.25">
      <c r="A48" s="532"/>
      <c r="B48" s="533" t="s">
        <v>131</v>
      </c>
      <c r="C48" s="420" t="s">
        <v>302</v>
      </c>
      <c r="D48" s="532" t="s">
        <v>113</v>
      </c>
      <c r="E48" s="532">
        <v>5000</v>
      </c>
      <c r="F48" s="497">
        <f t="shared" ref="F48:F51" si="15">C48*E48</f>
        <v>5000</v>
      </c>
      <c r="G48" s="524">
        <f t="shared" ref="G48:G51" si="16">C48*E48</f>
        <v>5000</v>
      </c>
      <c r="H48" s="519"/>
      <c r="I48" s="519"/>
      <c r="J48" s="519"/>
      <c r="K48" s="239"/>
      <c r="L48" s="239"/>
      <c r="M48" s="239"/>
      <c r="N48" s="239"/>
      <c r="O48" s="239"/>
      <c r="P48" s="239"/>
      <c r="Q48" s="239"/>
      <c r="R48" s="239"/>
      <c r="S48" s="239"/>
      <c r="T48" s="239"/>
      <c r="U48" s="239"/>
      <c r="V48" s="239"/>
      <c r="W48" s="239"/>
      <c r="X48" s="239"/>
      <c r="Y48" s="239"/>
      <c r="Z48" s="239"/>
      <c r="AA48" s="239"/>
      <c r="AB48" s="239"/>
      <c r="AC48" s="239"/>
      <c r="AD48" s="239"/>
    </row>
    <row r="49" spans="1:30" ht="13.8" x14ac:dyDescent="0.25">
      <c r="A49" s="532"/>
      <c r="B49" s="533" t="s">
        <v>134</v>
      </c>
      <c r="C49" s="420" t="s">
        <v>417</v>
      </c>
      <c r="D49" s="532" t="s">
        <v>113</v>
      </c>
      <c r="E49" s="532">
        <v>750</v>
      </c>
      <c r="F49" s="497">
        <f t="shared" si="15"/>
        <v>2250</v>
      </c>
      <c r="G49" s="524">
        <f t="shared" si="16"/>
        <v>2250</v>
      </c>
      <c r="H49" s="519"/>
      <c r="I49" s="519"/>
      <c r="J49" s="519"/>
      <c r="K49" s="239"/>
      <c r="L49" s="239"/>
      <c r="M49" s="239"/>
      <c r="N49" s="239"/>
      <c r="O49" s="239"/>
      <c r="P49" s="239"/>
      <c r="Q49" s="239"/>
      <c r="R49" s="239"/>
      <c r="S49" s="239"/>
      <c r="T49" s="239"/>
      <c r="U49" s="239"/>
      <c r="V49" s="239"/>
      <c r="W49" s="239"/>
      <c r="X49" s="239"/>
      <c r="Y49" s="239"/>
      <c r="Z49" s="239"/>
      <c r="AA49" s="239"/>
      <c r="AB49" s="239"/>
      <c r="AC49" s="239"/>
      <c r="AD49" s="239"/>
    </row>
    <row r="50" spans="1:30" ht="13.8" x14ac:dyDescent="0.25">
      <c r="A50" s="532"/>
      <c r="B50" s="533" t="s">
        <v>133</v>
      </c>
      <c r="C50" s="420" t="s">
        <v>429</v>
      </c>
      <c r="D50" s="532" t="s">
        <v>113</v>
      </c>
      <c r="E50" s="532">
        <v>200</v>
      </c>
      <c r="F50" s="497">
        <f t="shared" si="15"/>
        <v>1000</v>
      </c>
      <c r="G50" s="524">
        <f t="shared" si="16"/>
        <v>1000</v>
      </c>
      <c r="H50" s="519"/>
      <c r="I50" s="519"/>
      <c r="J50" s="519"/>
      <c r="K50" s="239"/>
      <c r="L50" s="239"/>
      <c r="M50" s="239"/>
      <c r="N50" s="239"/>
      <c r="O50" s="239"/>
      <c r="P50" s="239"/>
      <c r="Q50" s="239"/>
      <c r="R50" s="239"/>
      <c r="S50" s="239"/>
      <c r="T50" s="239"/>
      <c r="U50" s="239"/>
      <c r="V50" s="239"/>
      <c r="W50" s="239"/>
      <c r="X50" s="239"/>
      <c r="Y50" s="239"/>
      <c r="Z50" s="239"/>
      <c r="AA50" s="239"/>
      <c r="AB50" s="239"/>
      <c r="AC50" s="239"/>
      <c r="AD50" s="239"/>
    </row>
    <row r="51" spans="1:30" ht="27.6" x14ac:dyDescent="0.25">
      <c r="A51" s="532"/>
      <c r="B51" s="533" t="s">
        <v>338</v>
      </c>
      <c r="C51" s="420" t="s">
        <v>302</v>
      </c>
      <c r="D51" s="532" t="s">
        <v>113</v>
      </c>
      <c r="E51" s="532">
        <v>3810</v>
      </c>
      <c r="F51" s="497">
        <f t="shared" si="15"/>
        <v>3810</v>
      </c>
      <c r="G51" s="524">
        <f t="shared" si="16"/>
        <v>3810</v>
      </c>
      <c r="H51" s="519"/>
      <c r="I51" s="519"/>
      <c r="J51" s="519"/>
      <c r="K51" s="239"/>
      <c r="L51" s="239"/>
      <c r="M51" s="239"/>
      <c r="N51" s="239"/>
      <c r="O51" s="239"/>
      <c r="P51" s="239"/>
      <c r="Q51" s="239"/>
      <c r="R51" s="239"/>
      <c r="S51" s="239"/>
      <c r="T51" s="239"/>
      <c r="U51" s="239"/>
      <c r="V51" s="239"/>
      <c r="W51" s="239"/>
      <c r="X51" s="239"/>
      <c r="Y51" s="239"/>
      <c r="Z51" s="239"/>
      <c r="AA51" s="239"/>
      <c r="AB51" s="239"/>
      <c r="AC51" s="239"/>
      <c r="AD51" s="239"/>
    </row>
    <row r="52" spans="1:30" ht="27.6" x14ac:dyDescent="0.25">
      <c r="A52" s="514">
        <v>5</v>
      </c>
      <c r="B52" s="515" t="s">
        <v>138</v>
      </c>
      <c r="C52" s="525"/>
      <c r="D52" s="514"/>
      <c r="E52" s="514"/>
      <c r="F52" s="514">
        <f t="shared" ref="F52:G52" si="17">F53</f>
        <v>2400</v>
      </c>
      <c r="G52" s="518">
        <f t="shared" si="17"/>
        <v>2400</v>
      </c>
      <c r="H52" s="519"/>
      <c r="I52" s="519"/>
      <c r="J52" s="519"/>
      <c r="K52" s="239"/>
      <c r="L52" s="239"/>
      <c r="M52" s="239"/>
      <c r="N52" s="239"/>
      <c r="O52" s="239"/>
      <c r="P52" s="239"/>
      <c r="Q52" s="239"/>
      <c r="R52" s="239"/>
      <c r="S52" s="239"/>
      <c r="T52" s="239"/>
      <c r="U52" s="239"/>
      <c r="V52" s="239"/>
      <c r="W52" s="239"/>
      <c r="X52" s="239"/>
      <c r="Y52" s="239"/>
      <c r="Z52" s="239"/>
      <c r="AA52" s="239"/>
      <c r="AB52" s="239"/>
      <c r="AC52" s="239"/>
      <c r="AD52" s="239"/>
    </row>
    <row r="53" spans="1:30" ht="13.8" x14ac:dyDescent="0.25">
      <c r="A53" s="532"/>
      <c r="B53" s="533" t="s">
        <v>178</v>
      </c>
      <c r="C53" s="420" t="s">
        <v>430</v>
      </c>
      <c r="D53" s="532" t="s">
        <v>303</v>
      </c>
      <c r="E53" s="532">
        <v>400</v>
      </c>
      <c r="F53" s="497">
        <f>C53*E53</f>
        <v>2400</v>
      </c>
      <c r="G53" s="524">
        <f>C53*E53</f>
        <v>2400</v>
      </c>
      <c r="H53" s="519"/>
      <c r="I53" s="519"/>
      <c r="J53" s="519"/>
      <c r="K53" s="239"/>
      <c r="L53" s="239"/>
      <c r="M53" s="239"/>
      <c r="N53" s="239"/>
      <c r="O53" s="239"/>
      <c r="P53" s="239"/>
      <c r="Q53" s="239"/>
      <c r="R53" s="239"/>
      <c r="S53" s="239"/>
      <c r="T53" s="239"/>
      <c r="U53" s="239"/>
      <c r="V53" s="239"/>
      <c r="W53" s="239"/>
      <c r="X53" s="239"/>
      <c r="Y53" s="239"/>
      <c r="Z53" s="239"/>
      <c r="AA53" s="239"/>
      <c r="AB53" s="239"/>
      <c r="AC53" s="239"/>
      <c r="AD53" s="239"/>
    </row>
    <row r="54" spans="1:30" ht="13.8" x14ac:dyDescent="0.25">
      <c r="A54" s="491"/>
      <c r="B54" s="491"/>
      <c r="C54" s="491"/>
      <c r="D54" s="491"/>
      <c r="E54" s="534"/>
      <c r="F54" s="534"/>
      <c r="G54" s="535"/>
      <c r="H54" s="534"/>
      <c r="I54" s="491"/>
      <c r="J54" s="491"/>
      <c r="K54" s="239"/>
      <c r="L54" s="239"/>
      <c r="M54" s="239"/>
      <c r="N54" s="239"/>
      <c r="O54" s="239"/>
      <c r="P54" s="239"/>
      <c r="Q54" s="239"/>
      <c r="R54" s="239"/>
      <c r="S54" s="239"/>
      <c r="T54" s="239"/>
      <c r="U54" s="239"/>
      <c r="V54" s="239"/>
      <c r="W54" s="239"/>
      <c r="X54" s="239"/>
      <c r="Y54" s="239"/>
      <c r="Z54" s="239"/>
      <c r="AA54" s="239"/>
      <c r="AB54" s="239"/>
      <c r="AC54" s="239"/>
      <c r="AD54" s="239"/>
    </row>
    <row r="55" spans="1:30" ht="13.8" x14ac:dyDescent="0.25">
      <c r="A55" s="491"/>
      <c r="B55" s="491"/>
      <c r="C55" s="491"/>
      <c r="D55" s="491"/>
      <c r="E55" s="534"/>
      <c r="F55" s="534"/>
      <c r="G55" s="535"/>
      <c r="H55" s="534"/>
      <c r="I55" s="491"/>
      <c r="J55" s="491"/>
      <c r="K55" s="239"/>
      <c r="L55" s="239"/>
      <c r="M55" s="239"/>
      <c r="N55" s="239"/>
      <c r="O55" s="239"/>
      <c r="P55" s="239"/>
      <c r="Q55" s="239"/>
      <c r="R55" s="239"/>
      <c r="S55" s="239"/>
      <c r="T55" s="239"/>
      <c r="U55" s="239"/>
      <c r="V55" s="239"/>
      <c r="W55" s="239"/>
      <c r="X55" s="239"/>
      <c r="Y55" s="239"/>
      <c r="Z55" s="239"/>
      <c r="AA55" s="239"/>
      <c r="AB55" s="239"/>
      <c r="AC55" s="239"/>
      <c r="AD55" s="239"/>
    </row>
    <row r="56" spans="1:30" ht="13.8" x14ac:dyDescent="0.25">
      <c r="A56" s="241"/>
      <c r="B56" s="239"/>
      <c r="C56" s="239"/>
      <c r="D56" s="239"/>
      <c r="E56" s="536"/>
      <c r="F56" s="536"/>
      <c r="G56" s="537"/>
      <c r="H56" s="536"/>
      <c r="I56" s="239"/>
      <c r="J56" s="239"/>
      <c r="K56" s="239"/>
      <c r="L56" s="239"/>
      <c r="M56" s="239"/>
      <c r="N56" s="239"/>
      <c r="O56" s="239"/>
      <c r="P56" s="239"/>
      <c r="Q56" s="239"/>
      <c r="R56" s="239"/>
      <c r="S56" s="239"/>
      <c r="T56" s="239"/>
      <c r="U56" s="239"/>
      <c r="V56" s="239"/>
      <c r="W56" s="239"/>
      <c r="X56" s="239"/>
      <c r="Y56" s="239"/>
      <c r="Z56" s="239"/>
      <c r="AA56" s="239"/>
      <c r="AB56" s="239"/>
      <c r="AC56" s="239"/>
      <c r="AD56" s="239"/>
    </row>
    <row r="57" spans="1:30" ht="13.8" x14ac:dyDescent="0.25">
      <c r="A57" s="241"/>
      <c r="B57" s="268"/>
      <c r="C57" s="268"/>
      <c r="D57" s="268"/>
      <c r="E57" s="268"/>
      <c r="F57" s="268"/>
      <c r="G57" s="272"/>
      <c r="H57" s="268"/>
      <c r="I57" s="268"/>
      <c r="J57" s="239"/>
      <c r="K57" s="239"/>
      <c r="L57" s="239"/>
      <c r="M57" s="239"/>
      <c r="N57" s="239"/>
      <c r="O57" s="239"/>
      <c r="P57" s="239"/>
      <c r="Q57" s="239"/>
      <c r="R57" s="239"/>
      <c r="S57" s="239"/>
      <c r="T57" s="239"/>
      <c r="U57" s="239"/>
      <c r="V57" s="239"/>
      <c r="W57" s="239"/>
      <c r="X57" s="239"/>
      <c r="Y57" s="239"/>
      <c r="Z57" s="239"/>
      <c r="AA57" s="239"/>
      <c r="AB57" s="239"/>
      <c r="AC57" s="239"/>
      <c r="AD57" s="239"/>
    </row>
    <row r="58" spans="1:30" ht="13.8" x14ac:dyDescent="0.25">
      <c r="A58" s="241"/>
      <c r="B58" s="268"/>
      <c r="C58" s="268"/>
      <c r="D58" s="268"/>
      <c r="E58" s="268"/>
      <c r="F58" s="268"/>
      <c r="G58" s="272"/>
      <c r="H58" s="268"/>
      <c r="I58" s="268"/>
      <c r="J58" s="239"/>
      <c r="K58" s="538"/>
      <c r="L58" s="239"/>
      <c r="M58" s="239"/>
      <c r="N58" s="239"/>
      <c r="O58" s="239"/>
      <c r="P58" s="239"/>
      <c r="Q58" s="239"/>
      <c r="R58" s="239"/>
      <c r="S58" s="239"/>
      <c r="T58" s="239"/>
      <c r="U58" s="239"/>
      <c r="V58" s="239"/>
      <c r="W58" s="239"/>
      <c r="X58" s="239"/>
      <c r="Y58" s="239"/>
      <c r="Z58" s="239"/>
      <c r="AA58" s="239"/>
      <c r="AB58" s="239"/>
      <c r="AC58" s="239"/>
      <c r="AD58" s="239"/>
    </row>
    <row r="59" spans="1:30" ht="13.8" x14ac:dyDescent="0.25">
      <c r="A59" s="241"/>
      <c r="B59" s="268"/>
      <c r="C59" s="268"/>
      <c r="D59" s="268"/>
      <c r="E59" s="268"/>
      <c r="F59" s="268"/>
      <c r="G59" s="272"/>
      <c r="H59" s="268"/>
      <c r="I59" s="268"/>
      <c r="J59" s="239"/>
      <c r="K59" s="239"/>
      <c r="L59" s="239"/>
      <c r="M59" s="239"/>
      <c r="N59" s="239"/>
      <c r="O59" s="239"/>
      <c r="P59" s="239"/>
      <c r="Q59" s="239"/>
      <c r="R59" s="239"/>
      <c r="S59" s="239"/>
      <c r="T59" s="239"/>
      <c r="U59" s="239"/>
      <c r="V59" s="239"/>
      <c r="W59" s="239"/>
      <c r="X59" s="239"/>
      <c r="Y59" s="239"/>
      <c r="Z59" s="239"/>
      <c r="AA59" s="239"/>
      <c r="AB59" s="239"/>
      <c r="AC59" s="239"/>
      <c r="AD59" s="239"/>
    </row>
    <row r="60" spans="1:30" ht="13.8" x14ac:dyDescent="0.25">
      <c r="A60" s="241"/>
      <c r="B60" s="268"/>
      <c r="C60" s="268"/>
      <c r="D60" s="268"/>
      <c r="E60" s="268"/>
      <c r="F60" s="268"/>
      <c r="G60" s="272"/>
      <c r="H60" s="268"/>
      <c r="I60" s="268"/>
      <c r="J60" s="239"/>
      <c r="K60" s="239"/>
      <c r="L60" s="239"/>
      <c r="M60" s="239"/>
      <c r="N60" s="239"/>
      <c r="O60" s="239"/>
      <c r="P60" s="239"/>
      <c r="Q60" s="239"/>
      <c r="R60" s="239"/>
      <c r="S60" s="239"/>
      <c r="T60" s="239"/>
      <c r="U60" s="239"/>
      <c r="V60" s="239"/>
      <c r="W60" s="239"/>
      <c r="X60" s="239"/>
      <c r="Y60" s="239"/>
      <c r="Z60" s="239"/>
      <c r="AA60" s="239"/>
      <c r="AB60" s="239"/>
      <c r="AC60" s="239"/>
      <c r="AD60" s="239"/>
    </row>
    <row r="61" spans="1:30" ht="13.8" x14ac:dyDescent="0.25">
      <c r="A61" s="241"/>
      <c r="B61" s="268"/>
      <c r="C61" s="268"/>
      <c r="D61" s="268"/>
      <c r="E61" s="268"/>
      <c r="F61" s="268"/>
      <c r="G61" s="272"/>
      <c r="H61" s="268"/>
      <c r="I61" s="268"/>
      <c r="J61" s="239"/>
      <c r="K61" s="239"/>
      <c r="L61" s="239"/>
      <c r="M61" s="239"/>
      <c r="N61" s="239"/>
      <c r="O61" s="239"/>
      <c r="P61" s="239"/>
      <c r="Q61" s="239"/>
      <c r="R61" s="239"/>
      <c r="S61" s="239"/>
      <c r="T61" s="239"/>
      <c r="U61" s="239"/>
      <c r="V61" s="239"/>
      <c r="W61" s="239"/>
      <c r="X61" s="239"/>
      <c r="Y61" s="239"/>
      <c r="Z61" s="239"/>
      <c r="AA61" s="239"/>
      <c r="AB61" s="239"/>
      <c r="AC61" s="239"/>
      <c r="AD61" s="239"/>
    </row>
    <row r="62" spans="1:30" ht="13.8" x14ac:dyDescent="0.25">
      <c r="A62" s="241"/>
      <c r="B62" s="268"/>
      <c r="C62" s="268"/>
      <c r="D62" s="268"/>
      <c r="E62" s="268"/>
      <c r="F62" s="268"/>
      <c r="G62" s="272"/>
      <c r="H62" s="268"/>
      <c r="I62" s="268"/>
      <c r="J62" s="239"/>
      <c r="K62" s="239"/>
      <c r="L62" s="239"/>
      <c r="M62" s="239"/>
      <c r="N62" s="239"/>
      <c r="O62" s="239"/>
      <c r="P62" s="239"/>
      <c r="Q62" s="239"/>
      <c r="R62" s="239"/>
      <c r="S62" s="239"/>
      <c r="T62" s="239"/>
      <c r="U62" s="239"/>
      <c r="V62" s="239"/>
      <c r="W62" s="239"/>
      <c r="X62" s="239"/>
      <c r="Y62" s="239"/>
      <c r="Z62" s="239"/>
      <c r="AA62" s="239"/>
      <c r="AB62" s="239"/>
      <c r="AC62" s="239"/>
      <c r="AD62" s="239"/>
    </row>
    <row r="63" spans="1:30" ht="13.8" x14ac:dyDescent="0.25">
      <c r="A63" s="241"/>
      <c r="B63" s="268"/>
      <c r="C63" s="268"/>
      <c r="D63" s="268"/>
      <c r="E63" s="268"/>
      <c r="F63" s="268"/>
      <c r="G63" s="272"/>
      <c r="H63" s="268"/>
      <c r="I63" s="268"/>
      <c r="J63" s="239"/>
      <c r="K63" s="239"/>
      <c r="L63" s="239"/>
      <c r="M63" s="239"/>
      <c r="N63" s="239"/>
      <c r="O63" s="239"/>
      <c r="P63" s="239"/>
      <c r="Q63" s="239"/>
      <c r="R63" s="239"/>
      <c r="S63" s="239"/>
      <c r="T63" s="239"/>
      <c r="U63" s="239"/>
      <c r="V63" s="239"/>
      <c r="W63" s="239"/>
      <c r="X63" s="239"/>
      <c r="Y63" s="239"/>
      <c r="Z63" s="239"/>
      <c r="AA63" s="239"/>
      <c r="AB63" s="239"/>
      <c r="AC63" s="239"/>
      <c r="AD63" s="239"/>
    </row>
    <row r="64" spans="1:30" ht="13.8" x14ac:dyDescent="0.25">
      <c r="A64" s="241"/>
      <c r="B64" s="239"/>
      <c r="C64" s="239"/>
      <c r="D64" s="268"/>
      <c r="E64" s="479"/>
      <c r="F64" s="479"/>
      <c r="G64" s="539"/>
      <c r="H64" s="479"/>
      <c r="I64" s="239"/>
      <c r="J64" s="239"/>
      <c r="K64" s="401"/>
      <c r="L64" s="239"/>
      <c r="M64" s="239"/>
      <c r="N64" s="239"/>
      <c r="O64" s="239"/>
      <c r="P64" s="239"/>
      <c r="Q64" s="239"/>
      <c r="R64" s="239"/>
      <c r="S64" s="239"/>
      <c r="T64" s="239"/>
      <c r="U64" s="239"/>
      <c r="V64" s="239"/>
      <c r="W64" s="239"/>
      <c r="X64" s="239"/>
      <c r="Y64" s="239"/>
      <c r="Z64" s="239"/>
      <c r="AA64" s="239"/>
      <c r="AB64" s="239"/>
      <c r="AC64" s="239"/>
      <c r="AD64" s="239"/>
    </row>
    <row r="65" spans="1:30" ht="13.8" x14ac:dyDescent="0.25">
      <c r="A65" s="241"/>
      <c r="B65" s="239"/>
      <c r="C65" s="239"/>
      <c r="D65" s="268"/>
      <c r="E65" s="479"/>
      <c r="F65" s="479"/>
      <c r="G65" s="539"/>
      <c r="H65" s="479"/>
      <c r="I65" s="239"/>
      <c r="J65" s="239"/>
      <c r="K65" s="540"/>
      <c r="L65" s="239"/>
      <c r="M65" s="239"/>
      <c r="N65" s="239"/>
      <c r="O65" s="239"/>
      <c r="P65" s="239"/>
      <c r="Q65" s="239"/>
      <c r="R65" s="239"/>
      <c r="S65" s="239"/>
      <c r="T65" s="239"/>
      <c r="U65" s="239"/>
      <c r="V65" s="239"/>
      <c r="W65" s="239"/>
      <c r="X65" s="239"/>
      <c r="Y65" s="239"/>
      <c r="Z65" s="239"/>
      <c r="AA65" s="239"/>
      <c r="AB65" s="239"/>
      <c r="AC65" s="239"/>
      <c r="AD65" s="239"/>
    </row>
    <row r="66" spans="1:30" ht="13.8" x14ac:dyDescent="0.25">
      <c r="A66" s="241"/>
      <c r="B66" s="239"/>
      <c r="C66" s="239"/>
      <c r="D66" s="239"/>
      <c r="E66" s="479"/>
      <c r="F66" s="479"/>
      <c r="G66" s="539"/>
      <c r="H66" s="479"/>
      <c r="I66" s="239"/>
      <c r="J66" s="239"/>
      <c r="K66" s="541"/>
      <c r="L66" s="239"/>
      <c r="M66" s="239"/>
      <c r="N66" s="239"/>
      <c r="O66" s="239"/>
      <c r="P66" s="239"/>
      <c r="Q66" s="239"/>
      <c r="R66" s="239"/>
      <c r="S66" s="239"/>
      <c r="T66" s="239"/>
      <c r="U66" s="239"/>
      <c r="V66" s="239"/>
      <c r="W66" s="239"/>
      <c r="X66" s="239"/>
      <c r="Y66" s="239"/>
      <c r="Z66" s="239"/>
      <c r="AA66" s="239"/>
      <c r="AB66" s="239"/>
      <c r="AC66" s="239"/>
      <c r="AD66" s="239"/>
    </row>
    <row r="67" spans="1:30" ht="13.8" x14ac:dyDescent="0.25">
      <c r="A67" s="241"/>
      <c r="B67" s="239"/>
      <c r="C67" s="239"/>
      <c r="D67" s="239"/>
      <c r="E67" s="239"/>
      <c r="F67" s="239"/>
      <c r="G67" s="240"/>
      <c r="H67" s="239"/>
      <c r="I67" s="239"/>
      <c r="J67" s="239"/>
      <c r="K67" s="255"/>
      <c r="L67" s="239"/>
      <c r="M67" s="239"/>
      <c r="N67" s="239"/>
      <c r="O67" s="239"/>
      <c r="P67" s="239"/>
      <c r="Q67" s="239"/>
      <c r="R67" s="239"/>
      <c r="S67" s="239"/>
      <c r="T67" s="239"/>
      <c r="U67" s="239"/>
      <c r="V67" s="239"/>
      <c r="W67" s="239"/>
      <c r="X67" s="239"/>
      <c r="Y67" s="239"/>
      <c r="Z67" s="239"/>
      <c r="AA67" s="239"/>
      <c r="AB67" s="239"/>
      <c r="AC67" s="239"/>
      <c r="AD67" s="239"/>
    </row>
    <row r="68" spans="1:30" ht="13.8" x14ac:dyDescent="0.25">
      <c r="A68" s="241"/>
      <c r="B68" s="239"/>
      <c r="C68" s="239"/>
      <c r="D68" s="239"/>
      <c r="E68" s="239"/>
      <c r="F68" s="239"/>
      <c r="G68" s="240"/>
      <c r="H68" s="239"/>
      <c r="I68" s="239"/>
      <c r="J68" s="239"/>
      <c r="K68" s="255"/>
      <c r="L68" s="239"/>
      <c r="M68" s="239"/>
      <c r="N68" s="239"/>
      <c r="O68" s="239"/>
      <c r="P68" s="239"/>
      <c r="Q68" s="239"/>
      <c r="R68" s="239"/>
      <c r="S68" s="239"/>
      <c r="T68" s="239"/>
      <c r="U68" s="239"/>
      <c r="V68" s="239"/>
      <c r="W68" s="239"/>
      <c r="X68" s="239"/>
      <c r="Y68" s="239"/>
      <c r="Z68" s="239"/>
      <c r="AA68" s="239"/>
      <c r="AB68" s="239"/>
      <c r="AC68" s="239"/>
      <c r="AD68" s="239"/>
    </row>
    <row r="69" spans="1:30" ht="13.8" x14ac:dyDescent="0.25">
      <c r="A69" s="241"/>
      <c r="B69" s="239"/>
      <c r="C69" s="239"/>
      <c r="D69" s="239"/>
      <c r="E69" s="239"/>
      <c r="F69" s="239"/>
      <c r="G69" s="240"/>
      <c r="H69" s="239"/>
      <c r="I69" s="239"/>
      <c r="J69" s="239"/>
      <c r="K69" s="255"/>
      <c r="L69" s="239"/>
      <c r="M69" s="239"/>
      <c r="N69" s="239"/>
      <c r="O69" s="239"/>
      <c r="P69" s="239"/>
      <c r="Q69" s="239"/>
      <c r="R69" s="239"/>
      <c r="S69" s="239"/>
      <c r="T69" s="239"/>
      <c r="U69" s="239"/>
      <c r="V69" s="239"/>
      <c r="W69" s="239"/>
      <c r="X69" s="239"/>
      <c r="Y69" s="239"/>
      <c r="Z69" s="239"/>
      <c r="AA69" s="239"/>
      <c r="AB69" s="239"/>
      <c r="AC69" s="239"/>
      <c r="AD69" s="239"/>
    </row>
    <row r="70" spans="1:30" ht="13.8" x14ac:dyDescent="0.25">
      <c r="A70" s="241"/>
      <c r="B70" s="239"/>
      <c r="C70" s="239"/>
      <c r="D70" s="239"/>
      <c r="E70" s="239"/>
      <c r="F70" s="239"/>
      <c r="G70" s="240"/>
      <c r="H70" s="239"/>
      <c r="I70" s="239"/>
      <c r="J70" s="239"/>
      <c r="K70" s="255"/>
      <c r="L70" s="239"/>
      <c r="M70" s="239"/>
      <c r="N70" s="239"/>
      <c r="O70" s="239"/>
      <c r="P70" s="239"/>
      <c r="Q70" s="239"/>
      <c r="R70" s="239"/>
      <c r="S70" s="239"/>
      <c r="T70" s="239"/>
      <c r="U70" s="239"/>
      <c r="V70" s="239"/>
      <c r="W70" s="239"/>
      <c r="X70" s="239"/>
      <c r="Y70" s="239"/>
      <c r="Z70" s="239"/>
      <c r="AA70" s="239"/>
      <c r="AB70" s="239"/>
      <c r="AC70" s="239"/>
      <c r="AD70" s="239"/>
    </row>
    <row r="71" spans="1:30" ht="13.8" x14ac:dyDescent="0.25">
      <c r="A71" s="241"/>
      <c r="B71" s="239"/>
      <c r="C71" s="239"/>
      <c r="D71" s="239"/>
      <c r="E71" s="239"/>
      <c r="F71" s="239"/>
      <c r="G71" s="240"/>
      <c r="H71" s="239"/>
      <c r="I71" s="239"/>
      <c r="J71" s="239"/>
      <c r="K71" s="255"/>
      <c r="L71" s="239"/>
      <c r="M71" s="239"/>
      <c r="N71" s="239"/>
      <c r="O71" s="239"/>
      <c r="P71" s="239"/>
      <c r="Q71" s="239"/>
      <c r="R71" s="239"/>
      <c r="S71" s="239"/>
      <c r="T71" s="239"/>
      <c r="U71" s="239"/>
      <c r="V71" s="239"/>
      <c r="W71" s="239"/>
      <c r="X71" s="239"/>
      <c r="Y71" s="239"/>
      <c r="Z71" s="239"/>
      <c r="AA71" s="239"/>
      <c r="AB71" s="239"/>
      <c r="AC71" s="239"/>
      <c r="AD71" s="239"/>
    </row>
    <row r="72" spans="1:30" ht="13.8" x14ac:dyDescent="0.25">
      <c r="A72" s="241"/>
      <c r="B72" s="239"/>
      <c r="C72" s="239"/>
      <c r="D72" s="239"/>
      <c r="E72" s="239"/>
      <c r="F72" s="239"/>
      <c r="G72" s="240"/>
      <c r="H72" s="239"/>
      <c r="I72" s="239"/>
      <c r="J72" s="239"/>
      <c r="K72" s="255"/>
      <c r="L72" s="239"/>
      <c r="M72" s="239"/>
      <c r="N72" s="239"/>
      <c r="O72" s="239"/>
      <c r="P72" s="239"/>
      <c r="Q72" s="239"/>
      <c r="R72" s="239"/>
      <c r="S72" s="239"/>
      <c r="T72" s="239"/>
      <c r="U72" s="239"/>
      <c r="V72" s="239"/>
      <c r="W72" s="239"/>
      <c r="X72" s="239"/>
      <c r="Y72" s="239"/>
      <c r="Z72" s="239"/>
      <c r="AA72" s="239"/>
      <c r="AB72" s="239"/>
      <c r="AC72" s="239"/>
      <c r="AD72" s="239"/>
    </row>
    <row r="73" spans="1:30" ht="13.8" x14ac:dyDescent="0.25">
      <c r="A73" s="241"/>
      <c r="B73" s="239"/>
      <c r="C73" s="239"/>
      <c r="D73" s="239"/>
      <c r="E73" s="239"/>
      <c r="F73" s="239"/>
      <c r="G73" s="240"/>
      <c r="H73" s="239"/>
      <c r="I73" s="239"/>
      <c r="J73" s="239"/>
      <c r="K73" s="401"/>
      <c r="L73" s="239"/>
      <c r="M73" s="239"/>
      <c r="N73" s="239"/>
      <c r="O73" s="239"/>
      <c r="P73" s="239"/>
      <c r="Q73" s="239"/>
      <c r="R73" s="239"/>
      <c r="S73" s="239"/>
      <c r="T73" s="239"/>
      <c r="U73" s="239"/>
      <c r="V73" s="239"/>
      <c r="W73" s="239"/>
      <c r="X73" s="239"/>
      <c r="Y73" s="239"/>
      <c r="Z73" s="239"/>
      <c r="AA73" s="239"/>
      <c r="AB73" s="239"/>
      <c r="AC73" s="239"/>
      <c r="AD73" s="239"/>
    </row>
    <row r="74" spans="1:30" ht="13.8" x14ac:dyDescent="0.25">
      <c r="A74" s="241"/>
      <c r="B74" s="239"/>
      <c r="C74" s="239"/>
      <c r="D74" s="239"/>
      <c r="E74" s="239"/>
      <c r="F74" s="239"/>
      <c r="G74" s="240"/>
      <c r="H74" s="239"/>
      <c r="I74" s="239"/>
      <c r="J74" s="239"/>
      <c r="K74" s="239"/>
      <c r="L74" s="239"/>
      <c r="M74" s="239"/>
      <c r="N74" s="239"/>
      <c r="O74" s="239"/>
      <c r="P74" s="239"/>
      <c r="Q74" s="239"/>
      <c r="R74" s="239"/>
      <c r="S74" s="239"/>
      <c r="T74" s="239"/>
      <c r="U74" s="239"/>
      <c r="V74" s="239"/>
      <c r="W74" s="239"/>
      <c r="X74" s="239"/>
      <c r="Y74" s="239"/>
      <c r="Z74" s="239"/>
      <c r="AA74" s="239"/>
      <c r="AB74" s="239"/>
      <c r="AC74" s="239"/>
      <c r="AD74" s="239"/>
    </row>
    <row r="75" spans="1:30" ht="13.8" x14ac:dyDescent="0.25">
      <c r="A75" s="241"/>
      <c r="B75" s="239"/>
      <c r="C75" s="239"/>
      <c r="D75" s="239"/>
      <c r="E75" s="239"/>
      <c r="F75" s="239"/>
      <c r="G75" s="240"/>
      <c r="H75" s="239"/>
      <c r="I75" s="239"/>
      <c r="J75" s="239"/>
      <c r="K75" s="239"/>
      <c r="L75" s="239"/>
      <c r="M75" s="239"/>
      <c r="N75" s="239"/>
      <c r="O75" s="239"/>
      <c r="P75" s="239"/>
      <c r="Q75" s="239"/>
      <c r="R75" s="239"/>
      <c r="S75" s="239"/>
      <c r="T75" s="239"/>
      <c r="U75" s="239"/>
      <c r="V75" s="239"/>
      <c r="W75" s="239"/>
      <c r="X75" s="239"/>
      <c r="Y75" s="239"/>
      <c r="Z75" s="239"/>
      <c r="AA75" s="239"/>
      <c r="AB75" s="239"/>
      <c r="AC75" s="239"/>
      <c r="AD75" s="239"/>
    </row>
    <row r="76" spans="1:30" ht="13.8" x14ac:dyDescent="0.25">
      <c r="A76" s="241"/>
      <c r="B76" s="239"/>
      <c r="C76" s="239"/>
      <c r="D76" s="239"/>
      <c r="E76" s="239"/>
      <c r="F76" s="239"/>
      <c r="G76" s="240"/>
      <c r="H76" s="239"/>
      <c r="I76" s="239"/>
      <c r="J76" s="239"/>
      <c r="K76" s="239"/>
      <c r="L76" s="239"/>
      <c r="M76" s="239"/>
      <c r="N76" s="239"/>
      <c r="O76" s="239"/>
      <c r="P76" s="239"/>
      <c r="Q76" s="239"/>
      <c r="R76" s="239"/>
      <c r="S76" s="239"/>
      <c r="T76" s="239"/>
      <c r="U76" s="239"/>
      <c r="V76" s="239"/>
      <c r="W76" s="239"/>
      <c r="X76" s="239"/>
      <c r="Y76" s="239"/>
      <c r="Z76" s="239"/>
      <c r="AA76" s="239"/>
      <c r="AB76" s="239"/>
      <c r="AC76" s="239"/>
      <c r="AD76" s="239"/>
    </row>
    <row r="77" spans="1:30" ht="13.8" x14ac:dyDescent="0.25">
      <c r="A77" s="241"/>
      <c r="B77" s="239"/>
      <c r="C77" s="239"/>
      <c r="D77" s="239"/>
      <c r="E77" s="239"/>
      <c r="F77" s="239"/>
      <c r="G77" s="240"/>
      <c r="H77" s="239"/>
      <c r="I77" s="239"/>
      <c r="J77" s="239"/>
      <c r="K77" s="239"/>
      <c r="L77" s="239"/>
      <c r="M77" s="239"/>
      <c r="N77" s="239"/>
      <c r="O77" s="239"/>
      <c r="P77" s="239"/>
      <c r="Q77" s="239"/>
      <c r="R77" s="239"/>
      <c r="S77" s="239"/>
      <c r="T77" s="239"/>
      <c r="U77" s="239"/>
      <c r="V77" s="239"/>
      <c r="W77" s="239"/>
      <c r="X77" s="239"/>
      <c r="Y77" s="239"/>
      <c r="Z77" s="239"/>
      <c r="AA77" s="239"/>
      <c r="AB77" s="239"/>
      <c r="AC77" s="239"/>
      <c r="AD77" s="239"/>
    </row>
    <row r="78" spans="1:30" ht="13.8" x14ac:dyDescent="0.25">
      <c r="A78" s="241"/>
      <c r="B78" s="239"/>
      <c r="C78" s="239"/>
      <c r="D78" s="239"/>
      <c r="E78" s="239"/>
      <c r="F78" s="239"/>
      <c r="G78" s="240"/>
      <c r="H78" s="239"/>
      <c r="I78" s="239"/>
      <c r="J78" s="239"/>
      <c r="K78" s="239"/>
      <c r="L78" s="239"/>
      <c r="M78" s="239"/>
      <c r="N78" s="239"/>
      <c r="O78" s="239"/>
      <c r="P78" s="239"/>
      <c r="Q78" s="239"/>
      <c r="R78" s="239"/>
      <c r="S78" s="239"/>
      <c r="T78" s="239"/>
      <c r="U78" s="239"/>
      <c r="V78" s="239"/>
      <c r="W78" s="239"/>
      <c r="X78" s="239"/>
      <c r="Y78" s="239"/>
      <c r="Z78" s="239"/>
      <c r="AA78" s="239"/>
      <c r="AB78" s="239"/>
      <c r="AC78" s="239"/>
      <c r="AD78" s="239"/>
    </row>
    <row r="79" spans="1:30" ht="13.8" x14ac:dyDescent="0.25">
      <c r="A79" s="241"/>
      <c r="B79" s="239"/>
      <c r="C79" s="239"/>
      <c r="D79" s="239"/>
      <c r="E79" s="239"/>
      <c r="F79" s="239"/>
      <c r="G79" s="240"/>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row>
    <row r="80" spans="1:30" ht="13.8" x14ac:dyDescent="0.25">
      <c r="A80" s="241"/>
      <c r="B80" s="239"/>
      <c r="C80" s="239"/>
      <c r="D80" s="239"/>
      <c r="E80" s="239"/>
      <c r="F80" s="239"/>
      <c r="G80" s="240"/>
      <c r="H80" s="239"/>
      <c r="I80" s="239"/>
      <c r="J80" s="239"/>
      <c r="K80" s="239"/>
      <c r="L80" s="239"/>
      <c r="M80" s="239"/>
      <c r="N80" s="239"/>
      <c r="O80" s="239"/>
      <c r="P80" s="239"/>
      <c r="Q80" s="239"/>
      <c r="R80" s="239"/>
      <c r="S80" s="239"/>
      <c r="T80" s="239"/>
      <c r="U80" s="239"/>
      <c r="V80" s="239"/>
      <c r="W80" s="239"/>
      <c r="X80" s="239"/>
      <c r="Y80" s="239"/>
      <c r="Z80" s="239"/>
      <c r="AA80" s="239"/>
      <c r="AB80" s="239"/>
      <c r="AC80" s="239"/>
      <c r="AD80" s="239"/>
    </row>
    <row r="81" spans="1:30" ht="13.8" x14ac:dyDescent="0.25">
      <c r="A81" s="241"/>
      <c r="B81" s="239"/>
      <c r="C81" s="239"/>
      <c r="D81" s="239"/>
      <c r="E81" s="239"/>
      <c r="F81" s="239"/>
      <c r="G81" s="240"/>
      <c r="H81" s="239"/>
      <c r="I81" s="239"/>
      <c r="J81" s="239"/>
      <c r="K81" s="239"/>
      <c r="L81" s="239"/>
      <c r="M81" s="239"/>
      <c r="N81" s="239"/>
      <c r="O81" s="239"/>
      <c r="P81" s="239"/>
      <c r="Q81" s="239"/>
      <c r="R81" s="239"/>
      <c r="S81" s="239"/>
      <c r="T81" s="239"/>
      <c r="U81" s="239"/>
      <c r="V81" s="239"/>
      <c r="W81" s="239"/>
      <c r="X81" s="239"/>
      <c r="Y81" s="239"/>
      <c r="Z81" s="239"/>
      <c r="AA81" s="239"/>
      <c r="AB81" s="239"/>
      <c r="AC81" s="239"/>
      <c r="AD81" s="239"/>
    </row>
    <row r="82" spans="1:30" ht="13.8" x14ac:dyDescent="0.25">
      <c r="A82" s="241"/>
      <c r="B82" s="239"/>
      <c r="C82" s="239"/>
      <c r="D82" s="239"/>
      <c r="E82" s="239"/>
      <c r="F82" s="239"/>
      <c r="G82" s="240"/>
      <c r="H82" s="239"/>
      <c r="I82" s="239"/>
      <c r="J82" s="239"/>
      <c r="K82" s="239"/>
      <c r="L82" s="239"/>
      <c r="M82" s="239"/>
      <c r="N82" s="239"/>
      <c r="O82" s="239"/>
      <c r="P82" s="239"/>
      <c r="Q82" s="239"/>
      <c r="R82" s="239"/>
      <c r="S82" s="239"/>
      <c r="T82" s="239"/>
      <c r="U82" s="239"/>
      <c r="V82" s="239"/>
      <c r="W82" s="239"/>
      <c r="X82" s="239"/>
      <c r="Y82" s="239"/>
      <c r="Z82" s="239"/>
      <c r="AA82" s="239"/>
      <c r="AB82" s="239"/>
      <c r="AC82" s="239"/>
      <c r="AD82" s="239"/>
    </row>
    <row r="83" spans="1:30" ht="13.8" x14ac:dyDescent="0.25">
      <c r="A83" s="241"/>
      <c r="B83" s="239"/>
      <c r="C83" s="239"/>
      <c r="D83" s="239"/>
      <c r="E83" s="239"/>
      <c r="F83" s="239"/>
      <c r="G83" s="240"/>
      <c r="H83" s="239"/>
      <c r="I83" s="239"/>
      <c r="J83" s="239"/>
      <c r="K83" s="239"/>
      <c r="L83" s="239"/>
      <c r="M83" s="239"/>
      <c r="N83" s="239"/>
      <c r="O83" s="239"/>
      <c r="P83" s="239"/>
      <c r="Q83" s="239"/>
      <c r="R83" s="239"/>
      <c r="S83" s="239"/>
      <c r="T83" s="239"/>
      <c r="U83" s="239"/>
      <c r="V83" s="239"/>
      <c r="W83" s="239"/>
      <c r="X83" s="239"/>
      <c r="Y83" s="239"/>
      <c r="Z83" s="239"/>
      <c r="AA83" s="239"/>
      <c r="AB83" s="239"/>
      <c r="AC83" s="239"/>
      <c r="AD83" s="239"/>
    </row>
    <row r="84" spans="1:30" ht="13.8" x14ac:dyDescent="0.25">
      <c r="A84" s="241"/>
      <c r="B84" s="239"/>
      <c r="C84" s="239"/>
      <c r="D84" s="239"/>
      <c r="E84" s="239"/>
      <c r="F84" s="239"/>
      <c r="G84" s="240"/>
      <c r="H84" s="239"/>
      <c r="I84" s="239"/>
      <c r="J84" s="239"/>
      <c r="K84" s="239"/>
      <c r="L84" s="239"/>
      <c r="M84" s="239"/>
      <c r="N84" s="239"/>
      <c r="O84" s="239"/>
      <c r="P84" s="239"/>
      <c r="Q84" s="239"/>
      <c r="R84" s="239"/>
      <c r="S84" s="239"/>
      <c r="T84" s="239"/>
      <c r="U84" s="239"/>
      <c r="V84" s="239"/>
      <c r="W84" s="239"/>
      <c r="X84" s="239"/>
      <c r="Y84" s="239"/>
      <c r="Z84" s="239"/>
      <c r="AA84" s="239"/>
      <c r="AB84" s="239"/>
      <c r="AC84" s="239"/>
      <c r="AD84" s="239"/>
    </row>
    <row r="85" spans="1:30" ht="13.8" x14ac:dyDescent="0.25">
      <c r="A85" s="241"/>
      <c r="B85" s="239"/>
      <c r="C85" s="239"/>
      <c r="D85" s="239"/>
      <c r="E85" s="239"/>
      <c r="F85" s="239"/>
      <c r="G85" s="240"/>
      <c r="H85" s="239"/>
      <c r="I85" s="239"/>
      <c r="J85" s="239"/>
      <c r="K85" s="239"/>
      <c r="L85" s="239"/>
      <c r="M85" s="239"/>
      <c r="N85" s="239"/>
      <c r="O85" s="239"/>
      <c r="P85" s="239"/>
      <c r="Q85" s="239"/>
      <c r="R85" s="239"/>
      <c r="S85" s="239"/>
      <c r="T85" s="239"/>
      <c r="U85" s="239"/>
      <c r="V85" s="239"/>
      <c r="W85" s="239"/>
      <c r="X85" s="239"/>
      <c r="Y85" s="239"/>
      <c r="Z85" s="239"/>
      <c r="AA85" s="239"/>
      <c r="AB85" s="239"/>
      <c r="AC85" s="239"/>
      <c r="AD85" s="239"/>
    </row>
    <row r="86" spans="1:30" ht="13.8" x14ac:dyDescent="0.25">
      <c r="A86" s="241"/>
      <c r="B86" s="239"/>
      <c r="C86" s="239"/>
      <c r="D86" s="239"/>
      <c r="E86" s="239"/>
      <c r="F86" s="239"/>
      <c r="G86" s="240"/>
      <c r="H86" s="239"/>
      <c r="I86" s="239"/>
      <c r="J86" s="239"/>
      <c r="K86" s="239"/>
      <c r="L86" s="239"/>
      <c r="M86" s="239"/>
      <c r="N86" s="239"/>
      <c r="O86" s="239"/>
      <c r="P86" s="239"/>
      <c r="Q86" s="239"/>
      <c r="R86" s="239"/>
      <c r="S86" s="239"/>
      <c r="T86" s="239"/>
      <c r="U86" s="239"/>
      <c r="V86" s="239"/>
      <c r="W86" s="239"/>
      <c r="X86" s="239"/>
      <c r="Y86" s="239"/>
      <c r="Z86" s="239"/>
      <c r="AA86" s="239"/>
      <c r="AB86" s="239"/>
      <c r="AC86" s="239"/>
      <c r="AD86" s="239"/>
    </row>
    <row r="87" spans="1:30" ht="13.8" x14ac:dyDescent="0.25">
      <c r="A87" s="241"/>
      <c r="B87" s="239"/>
      <c r="C87" s="239"/>
      <c r="D87" s="239"/>
      <c r="E87" s="239"/>
      <c r="F87" s="239"/>
      <c r="G87" s="240"/>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row>
    <row r="88" spans="1:30" ht="13.8" x14ac:dyDescent="0.25">
      <c r="A88" s="241"/>
      <c r="B88" s="239"/>
      <c r="C88" s="239"/>
      <c r="D88" s="239"/>
      <c r="E88" s="239"/>
      <c r="F88" s="239"/>
      <c r="G88" s="240"/>
      <c r="H88" s="239"/>
      <c r="I88" s="239"/>
      <c r="J88" s="239"/>
      <c r="K88" s="239"/>
      <c r="L88" s="239"/>
      <c r="M88" s="239"/>
      <c r="N88" s="239"/>
      <c r="O88" s="239"/>
      <c r="P88" s="239"/>
      <c r="Q88" s="239"/>
      <c r="R88" s="239"/>
      <c r="S88" s="239"/>
      <c r="T88" s="239"/>
      <c r="U88" s="239"/>
      <c r="V88" s="239"/>
      <c r="W88" s="239"/>
      <c r="X88" s="239"/>
      <c r="Y88" s="239"/>
      <c r="Z88" s="239"/>
      <c r="AA88" s="239"/>
      <c r="AB88" s="239"/>
      <c r="AC88" s="239"/>
      <c r="AD88" s="239"/>
    </row>
    <row r="89" spans="1:30" ht="13.8" x14ac:dyDescent="0.25">
      <c r="A89" s="241"/>
      <c r="B89" s="239"/>
      <c r="C89" s="239"/>
      <c r="D89" s="239"/>
      <c r="E89" s="239"/>
      <c r="F89" s="239"/>
      <c r="G89" s="240"/>
      <c r="H89" s="239"/>
      <c r="I89" s="239"/>
      <c r="J89" s="239"/>
      <c r="K89" s="239"/>
      <c r="L89" s="239"/>
      <c r="M89" s="239"/>
      <c r="N89" s="239"/>
      <c r="O89" s="239"/>
      <c r="P89" s="239"/>
      <c r="Q89" s="239"/>
      <c r="R89" s="239"/>
      <c r="S89" s="239"/>
      <c r="T89" s="239"/>
      <c r="U89" s="239"/>
      <c r="V89" s="239"/>
      <c r="W89" s="239"/>
      <c r="X89" s="239"/>
      <c r="Y89" s="239"/>
      <c r="Z89" s="239"/>
      <c r="AA89" s="239"/>
      <c r="AB89" s="239"/>
      <c r="AC89" s="239"/>
      <c r="AD89" s="239"/>
    </row>
    <row r="90" spans="1:30" ht="13.8" x14ac:dyDescent="0.25">
      <c r="A90" s="241"/>
      <c r="B90" s="239"/>
      <c r="C90" s="239"/>
      <c r="D90" s="239"/>
      <c r="E90" s="239"/>
      <c r="F90" s="239"/>
      <c r="G90" s="240"/>
      <c r="H90" s="239"/>
      <c r="I90" s="239"/>
      <c r="J90" s="239"/>
      <c r="K90" s="239"/>
      <c r="L90" s="239"/>
      <c r="M90" s="239"/>
      <c r="N90" s="239"/>
      <c r="O90" s="239"/>
      <c r="P90" s="239"/>
      <c r="Q90" s="239"/>
      <c r="R90" s="239"/>
      <c r="S90" s="239"/>
      <c r="T90" s="239"/>
      <c r="U90" s="239"/>
      <c r="V90" s="239"/>
      <c r="W90" s="239"/>
      <c r="X90" s="239"/>
      <c r="Y90" s="239"/>
      <c r="Z90" s="239"/>
      <c r="AA90" s="239"/>
      <c r="AB90" s="239"/>
      <c r="AC90" s="239"/>
      <c r="AD90" s="239"/>
    </row>
    <row r="91" spans="1:30" ht="13.8" x14ac:dyDescent="0.25">
      <c r="A91" s="241"/>
      <c r="B91" s="239"/>
      <c r="C91" s="239"/>
      <c r="D91" s="239"/>
      <c r="E91" s="239"/>
      <c r="F91" s="239"/>
      <c r="G91" s="240"/>
      <c r="H91" s="239"/>
      <c r="I91" s="239"/>
      <c r="J91" s="239"/>
      <c r="K91" s="239"/>
      <c r="L91" s="239"/>
      <c r="M91" s="239"/>
      <c r="N91" s="239"/>
      <c r="O91" s="239"/>
      <c r="P91" s="239"/>
      <c r="Q91" s="239"/>
      <c r="R91" s="239"/>
      <c r="S91" s="239"/>
      <c r="T91" s="239"/>
      <c r="U91" s="239"/>
      <c r="V91" s="239"/>
      <c r="W91" s="239"/>
      <c r="X91" s="239"/>
      <c r="Y91" s="239"/>
      <c r="Z91" s="239"/>
      <c r="AA91" s="239"/>
      <c r="AB91" s="239"/>
      <c r="AC91" s="239"/>
      <c r="AD91" s="239"/>
    </row>
    <row r="92" spans="1:30" ht="13.8" x14ac:dyDescent="0.25">
      <c r="A92" s="241"/>
      <c r="B92" s="239"/>
      <c r="C92" s="239"/>
      <c r="D92" s="239"/>
      <c r="E92" s="239"/>
      <c r="F92" s="239"/>
      <c r="G92" s="240"/>
      <c r="H92" s="239"/>
      <c r="I92" s="239"/>
      <c r="J92" s="239"/>
      <c r="K92" s="239"/>
      <c r="L92" s="239"/>
      <c r="M92" s="239"/>
      <c r="N92" s="239"/>
      <c r="O92" s="239"/>
      <c r="P92" s="239"/>
      <c r="Q92" s="239"/>
      <c r="R92" s="239"/>
      <c r="S92" s="239"/>
      <c r="T92" s="239"/>
      <c r="U92" s="239"/>
      <c r="V92" s="239"/>
      <c r="W92" s="239"/>
      <c r="X92" s="239"/>
      <c r="Y92" s="239"/>
      <c r="Z92" s="239"/>
      <c r="AA92" s="239"/>
      <c r="AB92" s="239"/>
      <c r="AC92" s="239"/>
      <c r="AD92" s="239"/>
    </row>
    <row r="93" spans="1:30" ht="13.8" x14ac:dyDescent="0.25">
      <c r="A93" s="241"/>
      <c r="B93" s="239"/>
      <c r="C93" s="239"/>
      <c r="D93" s="239"/>
      <c r="E93" s="239"/>
      <c r="F93" s="239"/>
      <c r="G93" s="240"/>
      <c r="H93" s="239"/>
      <c r="I93" s="239"/>
      <c r="J93" s="239"/>
      <c r="K93" s="239"/>
      <c r="L93" s="239"/>
      <c r="M93" s="239"/>
      <c r="N93" s="239"/>
      <c r="O93" s="239"/>
      <c r="P93" s="239"/>
      <c r="Q93" s="239"/>
      <c r="R93" s="239"/>
      <c r="S93" s="239"/>
      <c r="T93" s="239"/>
      <c r="U93" s="239"/>
      <c r="V93" s="239"/>
      <c r="W93" s="239"/>
      <c r="X93" s="239"/>
      <c r="Y93" s="239"/>
      <c r="Z93" s="239"/>
      <c r="AA93" s="239"/>
      <c r="AB93" s="239"/>
      <c r="AC93" s="239"/>
      <c r="AD93" s="239"/>
    </row>
    <row r="94" spans="1:30" ht="13.8" x14ac:dyDescent="0.25">
      <c r="A94" s="241"/>
      <c r="B94" s="239"/>
      <c r="C94" s="239"/>
      <c r="D94" s="239"/>
      <c r="E94" s="239"/>
      <c r="F94" s="239"/>
      <c r="G94" s="240"/>
      <c r="H94" s="239"/>
      <c r="I94" s="239"/>
      <c r="J94" s="239"/>
      <c r="K94" s="239"/>
      <c r="L94" s="239"/>
      <c r="M94" s="239"/>
      <c r="N94" s="239"/>
      <c r="O94" s="239"/>
      <c r="P94" s="239"/>
      <c r="Q94" s="239"/>
      <c r="R94" s="239"/>
      <c r="S94" s="239"/>
      <c r="T94" s="239"/>
      <c r="U94" s="239"/>
      <c r="V94" s="239"/>
      <c r="W94" s="239"/>
      <c r="X94" s="239"/>
      <c r="Y94" s="239"/>
      <c r="Z94" s="239"/>
      <c r="AA94" s="239"/>
      <c r="AB94" s="239"/>
      <c r="AC94" s="239"/>
      <c r="AD94" s="239"/>
    </row>
    <row r="95" spans="1:30" ht="13.8" x14ac:dyDescent="0.25">
      <c r="A95" s="241"/>
      <c r="B95" s="239"/>
      <c r="C95" s="239"/>
      <c r="D95" s="239"/>
      <c r="E95" s="239"/>
      <c r="F95" s="239"/>
      <c r="G95" s="240"/>
      <c r="H95" s="239"/>
      <c r="I95" s="239"/>
      <c r="J95" s="239"/>
      <c r="K95" s="239"/>
      <c r="L95" s="239"/>
      <c r="M95" s="239"/>
      <c r="N95" s="239"/>
      <c r="O95" s="239"/>
      <c r="P95" s="239"/>
      <c r="Q95" s="239"/>
      <c r="R95" s="239"/>
      <c r="S95" s="239"/>
      <c r="T95" s="239"/>
      <c r="U95" s="239"/>
      <c r="V95" s="239"/>
      <c r="W95" s="239"/>
      <c r="X95" s="239"/>
      <c r="Y95" s="239"/>
      <c r="Z95" s="239"/>
      <c r="AA95" s="239"/>
      <c r="AB95" s="239"/>
      <c r="AC95" s="239"/>
      <c r="AD95" s="239"/>
    </row>
    <row r="96" spans="1:30" ht="13.8" x14ac:dyDescent="0.25">
      <c r="A96" s="241"/>
      <c r="B96" s="239"/>
      <c r="C96" s="239"/>
      <c r="D96" s="239"/>
      <c r="E96" s="239"/>
      <c r="F96" s="239"/>
      <c r="G96" s="240"/>
      <c r="H96" s="239"/>
      <c r="I96" s="239"/>
      <c r="J96" s="239"/>
      <c r="K96" s="239"/>
      <c r="L96" s="239"/>
      <c r="M96" s="239"/>
      <c r="N96" s="239"/>
      <c r="O96" s="239"/>
      <c r="P96" s="239"/>
      <c r="Q96" s="239"/>
      <c r="R96" s="239"/>
      <c r="S96" s="239"/>
      <c r="T96" s="239"/>
      <c r="U96" s="239"/>
      <c r="V96" s="239"/>
      <c r="W96" s="239"/>
      <c r="X96" s="239"/>
      <c r="Y96" s="239"/>
      <c r="Z96" s="239"/>
      <c r="AA96" s="239"/>
      <c r="AB96" s="239"/>
      <c r="AC96" s="239"/>
      <c r="AD96" s="239"/>
    </row>
    <row r="97" spans="1:30" ht="13.8" x14ac:dyDescent="0.25">
      <c r="A97" s="241"/>
      <c r="B97" s="239"/>
      <c r="C97" s="239"/>
      <c r="D97" s="239"/>
      <c r="E97" s="239"/>
      <c r="F97" s="239"/>
      <c r="G97" s="240"/>
      <c r="H97" s="239"/>
      <c r="I97" s="239"/>
      <c r="J97" s="239"/>
      <c r="K97" s="239"/>
      <c r="L97" s="239"/>
      <c r="M97" s="239"/>
      <c r="N97" s="239"/>
      <c r="O97" s="239"/>
      <c r="P97" s="239"/>
      <c r="Q97" s="239"/>
      <c r="R97" s="239"/>
      <c r="S97" s="239"/>
      <c r="T97" s="239"/>
      <c r="U97" s="239"/>
      <c r="V97" s="239"/>
      <c r="W97" s="239"/>
      <c r="X97" s="239"/>
      <c r="Y97" s="239"/>
      <c r="Z97" s="239"/>
      <c r="AA97" s="239"/>
      <c r="AB97" s="239"/>
      <c r="AC97" s="239"/>
      <c r="AD97" s="239"/>
    </row>
    <row r="98" spans="1:30" ht="13.8" x14ac:dyDescent="0.25">
      <c r="A98" s="241"/>
      <c r="B98" s="239"/>
      <c r="C98" s="239"/>
      <c r="D98" s="239"/>
      <c r="E98" s="239"/>
      <c r="F98" s="239"/>
      <c r="G98" s="240"/>
      <c r="H98" s="239"/>
      <c r="I98" s="239"/>
      <c r="J98" s="239"/>
      <c r="K98" s="239"/>
      <c r="L98" s="239"/>
      <c r="M98" s="239"/>
      <c r="N98" s="239"/>
      <c r="O98" s="239"/>
      <c r="P98" s="239"/>
      <c r="Q98" s="239"/>
      <c r="R98" s="239"/>
      <c r="S98" s="239"/>
      <c r="T98" s="239"/>
      <c r="U98" s="239"/>
      <c r="V98" s="239"/>
      <c r="W98" s="239"/>
      <c r="X98" s="239"/>
      <c r="Y98" s="239"/>
      <c r="Z98" s="239"/>
      <c r="AA98" s="239"/>
      <c r="AB98" s="239"/>
      <c r="AC98" s="239"/>
      <c r="AD98" s="239"/>
    </row>
    <row r="99" spans="1:30" ht="13.8" x14ac:dyDescent="0.25">
      <c r="A99" s="241"/>
      <c r="B99" s="239"/>
      <c r="C99" s="239"/>
      <c r="D99" s="239"/>
      <c r="E99" s="239"/>
      <c r="F99" s="239"/>
      <c r="G99" s="240"/>
      <c r="H99" s="239"/>
      <c r="I99" s="239"/>
      <c r="J99" s="239"/>
      <c r="K99" s="239"/>
      <c r="L99" s="239"/>
      <c r="M99" s="239"/>
      <c r="N99" s="239"/>
      <c r="O99" s="239"/>
      <c r="P99" s="239"/>
      <c r="Q99" s="239"/>
      <c r="R99" s="239"/>
      <c r="S99" s="239"/>
      <c r="T99" s="239"/>
      <c r="U99" s="239"/>
      <c r="V99" s="239"/>
      <c r="W99" s="239"/>
      <c r="X99" s="239"/>
      <c r="Y99" s="239"/>
      <c r="Z99" s="239"/>
      <c r="AA99" s="239"/>
      <c r="AB99" s="239"/>
      <c r="AC99" s="239"/>
      <c r="AD99" s="239"/>
    </row>
    <row r="100" spans="1:30" ht="13.8" x14ac:dyDescent="0.25">
      <c r="A100" s="241"/>
      <c r="B100" s="239"/>
      <c r="C100" s="239"/>
      <c r="D100" s="239"/>
      <c r="E100" s="239"/>
      <c r="F100" s="239"/>
      <c r="G100" s="240"/>
      <c r="H100" s="239"/>
      <c r="I100" s="239"/>
      <c r="J100" s="239"/>
      <c r="K100" s="239"/>
      <c r="L100" s="239"/>
      <c r="M100" s="239"/>
      <c r="N100" s="239"/>
      <c r="O100" s="239"/>
      <c r="P100" s="239"/>
      <c r="Q100" s="239"/>
      <c r="R100" s="239"/>
      <c r="S100" s="239"/>
      <c r="T100" s="239"/>
      <c r="U100" s="239"/>
      <c r="V100" s="239"/>
      <c r="W100" s="239"/>
      <c r="X100" s="239"/>
      <c r="Y100" s="239"/>
      <c r="Z100" s="239"/>
      <c r="AA100" s="239"/>
      <c r="AB100" s="239"/>
      <c r="AC100" s="239"/>
      <c r="AD100" s="239"/>
    </row>
    <row r="101" spans="1:30" ht="13.8" x14ac:dyDescent="0.25">
      <c r="A101" s="241"/>
      <c r="B101" s="239"/>
      <c r="C101" s="239"/>
      <c r="D101" s="239"/>
      <c r="E101" s="239"/>
      <c r="F101" s="239"/>
      <c r="G101" s="240"/>
      <c r="H101" s="239"/>
      <c r="I101" s="239"/>
      <c r="J101" s="239"/>
      <c r="K101" s="239"/>
      <c r="L101" s="239"/>
      <c r="M101" s="239"/>
      <c r="N101" s="239"/>
      <c r="O101" s="239"/>
      <c r="P101" s="239"/>
      <c r="Q101" s="239"/>
      <c r="R101" s="239"/>
      <c r="S101" s="239"/>
      <c r="T101" s="239"/>
      <c r="U101" s="239"/>
      <c r="V101" s="239"/>
      <c r="W101" s="239"/>
      <c r="X101" s="239"/>
      <c r="Y101" s="239"/>
      <c r="Z101" s="239"/>
      <c r="AA101" s="239"/>
      <c r="AB101" s="239"/>
      <c r="AC101" s="239"/>
      <c r="AD101" s="239"/>
    </row>
    <row r="102" spans="1:30" ht="13.8" x14ac:dyDescent="0.25">
      <c r="A102" s="241"/>
      <c r="B102" s="239"/>
      <c r="C102" s="239"/>
      <c r="D102" s="239"/>
      <c r="E102" s="239"/>
      <c r="F102" s="239"/>
      <c r="G102" s="240"/>
      <c r="H102" s="239"/>
      <c r="I102" s="239"/>
      <c r="J102" s="239"/>
      <c r="K102" s="239"/>
      <c r="L102" s="239"/>
      <c r="M102" s="239"/>
      <c r="N102" s="239"/>
      <c r="O102" s="239"/>
      <c r="P102" s="239"/>
      <c r="Q102" s="239"/>
      <c r="R102" s="239"/>
      <c r="S102" s="239"/>
      <c r="T102" s="239"/>
      <c r="U102" s="239"/>
      <c r="V102" s="239"/>
      <c r="W102" s="239"/>
      <c r="X102" s="239"/>
      <c r="Y102" s="239"/>
      <c r="Z102" s="239"/>
      <c r="AA102" s="239"/>
      <c r="AB102" s="239"/>
      <c r="AC102" s="239"/>
      <c r="AD102" s="239"/>
    </row>
    <row r="103" spans="1:30" ht="13.8" x14ac:dyDescent="0.25">
      <c r="A103" s="241"/>
      <c r="B103" s="239"/>
      <c r="C103" s="239"/>
      <c r="D103" s="239"/>
      <c r="E103" s="239"/>
      <c r="F103" s="239"/>
      <c r="G103" s="240"/>
      <c r="H103" s="239"/>
      <c r="I103" s="239"/>
      <c r="J103" s="239"/>
      <c r="K103" s="239"/>
      <c r="L103" s="239"/>
      <c r="M103" s="239"/>
      <c r="N103" s="239"/>
      <c r="O103" s="239"/>
      <c r="P103" s="239"/>
      <c r="Q103" s="239"/>
      <c r="R103" s="239"/>
      <c r="S103" s="239"/>
      <c r="T103" s="239"/>
      <c r="U103" s="239"/>
      <c r="V103" s="239"/>
      <c r="W103" s="239"/>
      <c r="X103" s="239"/>
      <c r="Y103" s="239"/>
      <c r="Z103" s="239"/>
      <c r="AA103" s="239"/>
      <c r="AB103" s="239"/>
      <c r="AC103" s="239"/>
      <c r="AD103" s="239"/>
    </row>
    <row r="104" spans="1:30" ht="13.8" x14ac:dyDescent="0.25">
      <c r="A104" s="241"/>
      <c r="B104" s="239"/>
      <c r="C104" s="239"/>
      <c r="D104" s="239"/>
      <c r="E104" s="239"/>
      <c r="F104" s="239"/>
      <c r="G104" s="240"/>
      <c r="H104" s="239"/>
      <c r="I104" s="239"/>
      <c r="J104" s="239"/>
      <c r="K104" s="239"/>
      <c r="L104" s="239"/>
      <c r="M104" s="239"/>
      <c r="N104" s="239"/>
      <c r="O104" s="239"/>
      <c r="P104" s="239"/>
      <c r="Q104" s="239"/>
      <c r="R104" s="239"/>
      <c r="S104" s="239"/>
      <c r="T104" s="239"/>
      <c r="U104" s="239"/>
      <c r="V104" s="239"/>
      <c r="W104" s="239"/>
      <c r="X104" s="239"/>
      <c r="Y104" s="239"/>
      <c r="Z104" s="239"/>
      <c r="AA104" s="239"/>
      <c r="AB104" s="239"/>
      <c r="AC104" s="239"/>
      <c r="AD104" s="239"/>
    </row>
    <row r="105" spans="1:30" ht="13.8" x14ac:dyDescent="0.25">
      <c r="A105" s="241"/>
      <c r="B105" s="239"/>
      <c r="C105" s="239"/>
      <c r="D105" s="239"/>
      <c r="E105" s="239"/>
      <c r="F105" s="239"/>
      <c r="G105" s="240"/>
      <c r="H105" s="239"/>
      <c r="I105" s="239"/>
      <c r="J105" s="239"/>
      <c r="K105" s="239"/>
      <c r="L105" s="239"/>
      <c r="M105" s="239"/>
      <c r="N105" s="239"/>
      <c r="O105" s="239"/>
      <c r="P105" s="239"/>
      <c r="Q105" s="239"/>
      <c r="R105" s="239"/>
      <c r="S105" s="239"/>
      <c r="T105" s="239"/>
      <c r="U105" s="239"/>
      <c r="V105" s="239"/>
      <c r="W105" s="239"/>
      <c r="X105" s="239"/>
      <c r="Y105" s="239"/>
      <c r="Z105" s="239"/>
      <c r="AA105" s="239"/>
      <c r="AB105" s="239"/>
      <c r="AC105" s="239"/>
      <c r="AD105" s="239"/>
    </row>
    <row r="106" spans="1:30" ht="13.8" x14ac:dyDescent="0.25">
      <c r="A106" s="241"/>
      <c r="B106" s="239"/>
      <c r="C106" s="239"/>
      <c r="D106" s="239"/>
      <c r="E106" s="239"/>
      <c r="F106" s="239"/>
      <c r="G106" s="240"/>
      <c r="H106" s="239"/>
      <c r="I106" s="239"/>
      <c r="J106" s="239"/>
      <c r="K106" s="239"/>
      <c r="L106" s="239"/>
      <c r="M106" s="239"/>
      <c r="N106" s="239"/>
      <c r="O106" s="239"/>
      <c r="P106" s="239"/>
      <c r="Q106" s="239"/>
      <c r="R106" s="239"/>
      <c r="S106" s="239"/>
      <c r="T106" s="239"/>
      <c r="U106" s="239"/>
      <c r="V106" s="239"/>
      <c r="W106" s="239"/>
      <c r="X106" s="239"/>
      <c r="Y106" s="239"/>
      <c r="Z106" s="239"/>
      <c r="AA106" s="239"/>
      <c r="AB106" s="239"/>
      <c r="AC106" s="239"/>
      <c r="AD106" s="239"/>
    </row>
    <row r="107" spans="1:30" ht="13.8" x14ac:dyDescent="0.25">
      <c r="A107" s="241"/>
      <c r="B107" s="239"/>
      <c r="C107" s="239"/>
      <c r="D107" s="239"/>
      <c r="E107" s="239"/>
      <c r="F107" s="239"/>
      <c r="G107" s="240"/>
      <c r="H107" s="239"/>
      <c r="I107" s="239"/>
      <c r="J107" s="239"/>
      <c r="K107" s="239"/>
      <c r="L107" s="239"/>
      <c r="M107" s="239"/>
      <c r="N107" s="239"/>
      <c r="O107" s="239"/>
      <c r="P107" s="239"/>
      <c r="Q107" s="239"/>
      <c r="R107" s="239"/>
      <c r="S107" s="239"/>
      <c r="T107" s="239"/>
      <c r="U107" s="239"/>
      <c r="V107" s="239"/>
      <c r="W107" s="239"/>
      <c r="X107" s="239"/>
      <c r="Y107" s="239"/>
      <c r="Z107" s="239"/>
      <c r="AA107" s="239"/>
      <c r="AB107" s="239"/>
      <c r="AC107" s="239"/>
      <c r="AD107" s="239"/>
    </row>
    <row r="108" spans="1:30" ht="13.8" x14ac:dyDescent="0.25">
      <c r="A108" s="241"/>
      <c r="B108" s="239"/>
      <c r="C108" s="239"/>
      <c r="D108" s="239"/>
      <c r="E108" s="239"/>
      <c r="F108" s="239"/>
      <c r="G108" s="240"/>
      <c r="H108" s="239"/>
      <c r="I108" s="239"/>
      <c r="J108" s="239"/>
      <c r="K108" s="239"/>
      <c r="L108" s="239"/>
      <c r="M108" s="239"/>
      <c r="N108" s="239"/>
      <c r="O108" s="239"/>
      <c r="P108" s="239"/>
      <c r="Q108" s="239"/>
      <c r="R108" s="239"/>
      <c r="S108" s="239"/>
      <c r="T108" s="239"/>
      <c r="U108" s="239"/>
      <c r="V108" s="239"/>
      <c r="W108" s="239"/>
      <c r="X108" s="239"/>
      <c r="Y108" s="239"/>
      <c r="Z108" s="239"/>
      <c r="AA108" s="239"/>
      <c r="AB108" s="239"/>
      <c r="AC108" s="239"/>
      <c r="AD108" s="239"/>
    </row>
    <row r="109" spans="1:30" ht="13.8" x14ac:dyDescent="0.25">
      <c r="A109" s="241"/>
      <c r="B109" s="239"/>
      <c r="C109" s="239"/>
      <c r="D109" s="239"/>
      <c r="E109" s="239"/>
      <c r="F109" s="239"/>
      <c r="G109" s="240"/>
      <c r="H109" s="239"/>
      <c r="I109" s="239"/>
      <c r="J109" s="239"/>
      <c r="K109" s="239"/>
      <c r="L109" s="239"/>
      <c r="M109" s="239"/>
      <c r="N109" s="239"/>
      <c r="O109" s="239"/>
      <c r="P109" s="239"/>
      <c r="Q109" s="239"/>
      <c r="R109" s="239"/>
      <c r="S109" s="239"/>
      <c r="T109" s="239"/>
      <c r="U109" s="239"/>
      <c r="V109" s="239"/>
      <c r="W109" s="239"/>
      <c r="X109" s="239"/>
      <c r="Y109" s="239"/>
      <c r="Z109" s="239"/>
      <c r="AA109" s="239"/>
      <c r="AB109" s="239"/>
      <c r="AC109" s="239"/>
      <c r="AD109" s="239"/>
    </row>
    <row r="110" spans="1:30" ht="13.8" x14ac:dyDescent="0.25">
      <c r="A110" s="241"/>
      <c r="B110" s="239"/>
      <c r="C110" s="239"/>
      <c r="D110" s="239"/>
      <c r="E110" s="239"/>
      <c r="F110" s="239"/>
      <c r="G110" s="240"/>
      <c r="H110" s="239"/>
      <c r="I110" s="239"/>
      <c r="J110" s="239"/>
      <c r="K110" s="239"/>
      <c r="L110" s="239"/>
      <c r="M110" s="239"/>
      <c r="N110" s="239"/>
      <c r="O110" s="239"/>
      <c r="P110" s="239"/>
      <c r="Q110" s="239"/>
      <c r="R110" s="239"/>
      <c r="S110" s="239"/>
      <c r="T110" s="239"/>
      <c r="U110" s="239"/>
      <c r="V110" s="239"/>
      <c r="W110" s="239"/>
      <c r="X110" s="239"/>
      <c r="Y110" s="239"/>
      <c r="Z110" s="239"/>
      <c r="AA110" s="239"/>
      <c r="AB110" s="239"/>
      <c r="AC110" s="239"/>
      <c r="AD110" s="239"/>
    </row>
    <row r="111" spans="1:30" ht="13.8" x14ac:dyDescent="0.25">
      <c r="A111" s="241"/>
      <c r="B111" s="239"/>
      <c r="C111" s="239"/>
      <c r="D111" s="239"/>
      <c r="E111" s="239"/>
      <c r="F111" s="239"/>
      <c r="G111" s="240"/>
      <c r="H111" s="239"/>
      <c r="I111" s="239"/>
      <c r="J111" s="239"/>
      <c r="K111" s="239"/>
      <c r="L111" s="239"/>
      <c r="M111" s="239"/>
      <c r="N111" s="239"/>
      <c r="O111" s="239"/>
      <c r="P111" s="239"/>
      <c r="Q111" s="239"/>
      <c r="R111" s="239"/>
      <c r="S111" s="239"/>
      <c r="T111" s="239"/>
      <c r="U111" s="239"/>
      <c r="V111" s="239"/>
      <c r="W111" s="239"/>
      <c r="X111" s="239"/>
      <c r="Y111" s="239"/>
      <c r="Z111" s="239"/>
      <c r="AA111" s="239"/>
      <c r="AB111" s="239"/>
      <c r="AC111" s="239"/>
      <c r="AD111" s="239"/>
    </row>
    <row r="112" spans="1:30" ht="13.8" x14ac:dyDescent="0.25">
      <c r="A112" s="241"/>
      <c r="B112" s="239"/>
      <c r="C112" s="239"/>
      <c r="D112" s="239"/>
      <c r="E112" s="239"/>
      <c r="F112" s="239"/>
      <c r="G112" s="240"/>
      <c r="H112" s="239"/>
      <c r="I112" s="239"/>
      <c r="J112" s="239"/>
      <c r="K112" s="239"/>
      <c r="L112" s="239"/>
      <c r="M112" s="239"/>
      <c r="N112" s="239"/>
      <c r="O112" s="239"/>
      <c r="P112" s="239"/>
      <c r="Q112" s="239"/>
      <c r="R112" s="239"/>
      <c r="S112" s="239"/>
      <c r="T112" s="239"/>
      <c r="U112" s="239"/>
      <c r="V112" s="239"/>
      <c r="W112" s="239"/>
      <c r="X112" s="239"/>
      <c r="Y112" s="239"/>
      <c r="Z112" s="239"/>
      <c r="AA112" s="239"/>
      <c r="AB112" s="239"/>
      <c r="AC112" s="239"/>
      <c r="AD112" s="239"/>
    </row>
    <row r="113" spans="1:30" ht="13.8" x14ac:dyDescent="0.25">
      <c r="A113" s="241"/>
      <c r="B113" s="239"/>
      <c r="C113" s="239"/>
      <c r="D113" s="239"/>
      <c r="E113" s="239"/>
      <c r="F113" s="239"/>
      <c r="G113" s="240"/>
      <c r="H113" s="239"/>
      <c r="I113" s="239"/>
      <c r="J113" s="239"/>
      <c r="K113" s="239"/>
      <c r="L113" s="239"/>
      <c r="M113" s="239"/>
      <c r="N113" s="239"/>
      <c r="O113" s="239"/>
      <c r="P113" s="239"/>
      <c r="Q113" s="239"/>
      <c r="R113" s="239"/>
      <c r="S113" s="239"/>
      <c r="T113" s="239"/>
      <c r="U113" s="239"/>
      <c r="V113" s="239"/>
      <c r="W113" s="239"/>
      <c r="X113" s="239"/>
      <c r="Y113" s="239"/>
      <c r="Z113" s="239"/>
      <c r="AA113" s="239"/>
      <c r="AB113" s="239"/>
      <c r="AC113" s="239"/>
      <c r="AD113" s="239"/>
    </row>
    <row r="114" spans="1:30" ht="13.8" x14ac:dyDescent="0.25">
      <c r="A114" s="241"/>
      <c r="B114" s="239"/>
      <c r="C114" s="239"/>
      <c r="D114" s="239"/>
      <c r="E114" s="239"/>
      <c r="F114" s="239"/>
      <c r="G114" s="240"/>
      <c r="H114" s="239"/>
      <c r="I114" s="239"/>
      <c r="J114" s="239"/>
      <c r="K114" s="239"/>
      <c r="L114" s="239"/>
      <c r="M114" s="239"/>
      <c r="N114" s="239"/>
      <c r="O114" s="239"/>
      <c r="P114" s="239"/>
      <c r="Q114" s="239"/>
      <c r="R114" s="239"/>
      <c r="S114" s="239"/>
      <c r="T114" s="239"/>
      <c r="U114" s="239"/>
      <c r="V114" s="239"/>
      <c r="W114" s="239"/>
      <c r="X114" s="239"/>
      <c r="Y114" s="239"/>
      <c r="Z114" s="239"/>
      <c r="AA114" s="239"/>
      <c r="AB114" s="239"/>
      <c r="AC114" s="239"/>
      <c r="AD114" s="239"/>
    </row>
    <row r="115" spans="1:30" ht="13.8" x14ac:dyDescent="0.25">
      <c r="A115" s="241"/>
      <c r="B115" s="239"/>
      <c r="C115" s="239"/>
      <c r="D115" s="239"/>
      <c r="E115" s="239"/>
      <c r="F115" s="239"/>
      <c r="G115" s="240"/>
      <c r="H115" s="239"/>
      <c r="I115" s="239"/>
      <c r="J115" s="239"/>
      <c r="K115" s="239"/>
      <c r="L115" s="239"/>
      <c r="M115" s="239"/>
      <c r="N115" s="239"/>
      <c r="O115" s="239"/>
      <c r="P115" s="239"/>
      <c r="Q115" s="239"/>
      <c r="R115" s="239"/>
      <c r="S115" s="239"/>
      <c r="T115" s="239"/>
      <c r="U115" s="239"/>
      <c r="V115" s="239"/>
      <c r="W115" s="239"/>
      <c r="X115" s="239"/>
      <c r="Y115" s="239"/>
      <c r="Z115" s="239"/>
      <c r="AA115" s="239"/>
      <c r="AB115" s="239"/>
      <c r="AC115" s="239"/>
      <c r="AD115" s="239"/>
    </row>
    <row r="116" spans="1:30" ht="13.8" x14ac:dyDescent="0.25">
      <c r="A116" s="241"/>
      <c r="B116" s="239"/>
      <c r="C116" s="239"/>
      <c r="D116" s="239"/>
      <c r="E116" s="239"/>
      <c r="F116" s="239"/>
      <c r="G116" s="240"/>
      <c r="H116" s="239"/>
      <c r="I116" s="239"/>
      <c r="J116" s="239"/>
      <c r="K116" s="239"/>
      <c r="L116" s="239"/>
      <c r="M116" s="239"/>
      <c r="N116" s="239"/>
      <c r="O116" s="239"/>
      <c r="P116" s="239"/>
      <c r="Q116" s="239"/>
      <c r="R116" s="239"/>
      <c r="S116" s="239"/>
      <c r="T116" s="239"/>
      <c r="U116" s="239"/>
      <c r="V116" s="239"/>
      <c r="W116" s="239"/>
      <c r="X116" s="239"/>
      <c r="Y116" s="239"/>
      <c r="Z116" s="239"/>
      <c r="AA116" s="239"/>
      <c r="AB116" s="239"/>
      <c r="AC116" s="239"/>
      <c r="AD116" s="239"/>
    </row>
    <row r="117" spans="1:30" ht="13.8" x14ac:dyDescent="0.25">
      <c r="A117" s="241"/>
      <c r="B117" s="239"/>
      <c r="C117" s="239"/>
      <c r="D117" s="239"/>
      <c r="E117" s="239"/>
      <c r="F117" s="239"/>
      <c r="G117" s="240"/>
      <c r="H117" s="239"/>
      <c r="I117" s="239"/>
      <c r="J117" s="239"/>
      <c r="K117" s="239"/>
      <c r="L117" s="239"/>
      <c r="M117" s="239"/>
      <c r="N117" s="239"/>
      <c r="O117" s="239"/>
      <c r="P117" s="239"/>
      <c r="Q117" s="239"/>
      <c r="R117" s="239"/>
      <c r="S117" s="239"/>
      <c r="T117" s="239"/>
      <c r="U117" s="239"/>
      <c r="V117" s="239"/>
      <c r="W117" s="239"/>
      <c r="X117" s="239"/>
      <c r="Y117" s="239"/>
      <c r="Z117" s="239"/>
      <c r="AA117" s="239"/>
      <c r="AB117" s="239"/>
      <c r="AC117" s="239"/>
      <c r="AD117" s="239"/>
    </row>
    <row r="118" spans="1:30" ht="13.8" x14ac:dyDescent="0.25">
      <c r="A118" s="241"/>
      <c r="B118" s="239"/>
      <c r="C118" s="239"/>
      <c r="D118" s="239"/>
      <c r="E118" s="239"/>
      <c r="F118" s="239"/>
      <c r="G118" s="240"/>
      <c r="H118" s="239"/>
      <c r="I118" s="239"/>
      <c r="J118" s="239"/>
      <c r="K118" s="239"/>
      <c r="L118" s="239"/>
      <c r="M118" s="239"/>
      <c r="N118" s="239"/>
      <c r="O118" s="239"/>
      <c r="P118" s="239"/>
      <c r="Q118" s="239"/>
      <c r="R118" s="239"/>
      <c r="S118" s="239"/>
      <c r="T118" s="239"/>
      <c r="U118" s="239"/>
      <c r="V118" s="239"/>
      <c r="W118" s="239"/>
      <c r="X118" s="239"/>
      <c r="Y118" s="239"/>
      <c r="Z118" s="239"/>
      <c r="AA118" s="239"/>
      <c r="AB118" s="239"/>
      <c r="AC118" s="239"/>
      <c r="AD118" s="239"/>
    </row>
    <row r="119" spans="1:30" ht="13.8" x14ac:dyDescent="0.25">
      <c r="A119" s="241"/>
      <c r="B119" s="239"/>
      <c r="C119" s="239"/>
      <c r="D119" s="239"/>
      <c r="E119" s="239"/>
      <c r="F119" s="239"/>
      <c r="G119" s="240"/>
      <c r="H119" s="239"/>
      <c r="I119" s="239"/>
      <c r="J119" s="239"/>
      <c r="K119" s="239"/>
      <c r="L119" s="239"/>
      <c r="M119" s="239"/>
      <c r="N119" s="239"/>
      <c r="O119" s="239"/>
      <c r="P119" s="239"/>
      <c r="Q119" s="239"/>
      <c r="R119" s="239"/>
      <c r="S119" s="239"/>
      <c r="T119" s="239"/>
      <c r="U119" s="239"/>
      <c r="V119" s="239"/>
      <c r="W119" s="239"/>
      <c r="X119" s="239"/>
      <c r="Y119" s="239"/>
      <c r="Z119" s="239"/>
      <c r="AA119" s="239"/>
      <c r="AB119" s="239"/>
      <c r="AC119" s="239"/>
      <c r="AD119" s="239"/>
    </row>
    <row r="120" spans="1:30" ht="13.8" x14ac:dyDescent="0.25">
      <c r="A120" s="241"/>
      <c r="B120" s="239"/>
      <c r="C120" s="239"/>
      <c r="D120" s="239"/>
      <c r="E120" s="239"/>
      <c r="F120" s="239"/>
      <c r="G120" s="240"/>
      <c r="H120" s="239"/>
      <c r="I120" s="239"/>
      <c r="J120" s="239"/>
      <c r="K120" s="239"/>
      <c r="L120" s="239"/>
      <c r="M120" s="239"/>
      <c r="N120" s="239"/>
      <c r="O120" s="239"/>
      <c r="P120" s="239"/>
      <c r="Q120" s="239"/>
      <c r="R120" s="239"/>
      <c r="S120" s="239"/>
      <c r="T120" s="239"/>
      <c r="U120" s="239"/>
      <c r="V120" s="239"/>
      <c r="W120" s="239"/>
      <c r="X120" s="239"/>
      <c r="Y120" s="239"/>
      <c r="Z120" s="239"/>
      <c r="AA120" s="239"/>
      <c r="AB120" s="239"/>
      <c r="AC120" s="239"/>
      <c r="AD120" s="239"/>
    </row>
    <row r="121" spans="1:30" ht="13.8" x14ac:dyDescent="0.25">
      <c r="A121" s="241"/>
      <c r="B121" s="239"/>
      <c r="C121" s="239"/>
      <c r="D121" s="239"/>
      <c r="E121" s="239"/>
      <c r="F121" s="239"/>
      <c r="G121" s="240"/>
      <c r="H121" s="239"/>
      <c r="I121" s="239"/>
      <c r="J121" s="239"/>
      <c r="K121" s="239"/>
      <c r="L121" s="239"/>
      <c r="M121" s="239"/>
      <c r="N121" s="239"/>
      <c r="O121" s="239"/>
      <c r="P121" s="239"/>
      <c r="Q121" s="239"/>
      <c r="R121" s="239"/>
      <c r="S121" s="239"/>
      <c r="T121" s="239"/>
      <c r="U121" s="239"/>
      <c r="V121" s="239"/>
      <c r="W121" s="239"/>
      <c r="X121" s="239"/>
      <c r="Y121" s="239"/>
      <c r="Z121" s="239"/>
      <c r="AA121" s="239"/>
      <c r="AB121" s="239"/>
      <c r="AC121" s="239"/>
      <c r="AD121" s="239"/>
    </row>
    <row r="122" spans="1:30" ht="13.8" x14ac:dyDescent="0.25">
      <c r="A122" s="241"/>
      <c r="B122" s="239"/>
      <c r="C122" s="239"/>
      <c r="D122" s="239"/>
      <c r="E122" s="239"/>
      <c r="F122" s="239"/>
      <c r="G122" s="240"/>
      <c r="H122" s="239"/>
      <c r="I122" s="239"/>
      <c r="J122" s="239"/>
      <c r="K122" s="239"/>
      <c r="L122" s="239"/>
      <c r="M122" s="239"/>
      <c r="N122" s="239"/>
      <c r="O122" s="239"/>
      <c r="P122" s="239"/>
      <c r="Q122" s="239"/>
      <c r="R122" s="239"/>
      <c r="S122" s="239"/>
      <c r="T122" s="239"/>
      <c r="U122" s="239"/>
      <c r="V122" s="239"/>
      <c r="W122" s="239"/>
      <c r="X122" s="239"/>
      <c r="Y122" s="239"/>
      <c r="Z122" s="239"/>
      <c r="AA122" s="239"/>
      <c r="AB122" s="239"/>
      <c r="AC122" s="239"/>
      <c r="AD122" s="239"/>
    </row>
    <row r="123" spans="1:30" ht="13.8" x14ac:dyDescent="0.25">
      <c r="A123" s="241"/>
      <c r="B123" s="239"/>
      <c r="C123" s="239"/>
      <c r="D123" s="239"/>
      <c r="E123" s="239"/>
      <c r="F123" s="239"/>
      <c r="G123" s="240"/>
      <c r="H123" s="239"/>
      <c r="I123" s="239"/>
      <c r="J123" s="239"/>
      <c r="K123" s="239"/>
      <c r="L123" s="239"/>
      <c r="M123" s="239"/>
      <c r="N123" s="239"/>
      <c r="O123" s="239"/>
      <c r="P123" s="239"/>
      <c r="Q123" s="239"/>
      <c r="R123" s="239"/>
      <c r="S123" s="239"/>
      <c r="T123" s="239"/>
      <c r="U123" s="239"/>
      <c r="V123" s="239"/>
      <c r="W123" s="239"/>
      <c r="X123" s="239"/>
      <c r="Y123" s="239"/>
      <c r="Z123" s="239"/>
      <c r="AA123" s="239"/>
      <c r="AB123" s="239"/>
      <c r="AC123" s="239"/>
      <c r="AD123" s="239"/>
    </row>
    <row r="124" spans="1:30" ht="13.8" x14ac:dyDescent="0.25">
      <c r="A124" s="241"/>
      <c r="B124" s="239"/>
      <c r="C124" s="239"/>
      <c r="D124" s="239"/>
      <c r="E124" s="239"/>
      <c r="F124" s="239"/>
      <c r="G124" s="240"/>
      <c r="H124" s="239"/>
      <c r="I124" s="239"/>
      <c r="J124" s="239"/>
      <c r="K124" s="239"/>
      <c r="L124" s="239"/>
      <c r="M124" s="239"/>
      <c r="N124" s="239"/>
      <c r="O124" s="239"/>
      <c r="P124" s="239"/>
      <c r="Q124" s="239"/>
      <c r="R124" s="239"/>
      <c r="S124" s="239"/>
      <c r="T124" s="239"/>
      <c r="U124" s="239"/>
      <c r="V124" s="239"/>
      <c r="W124" s="239"/>
      <c r="X124" s="239"/>
      <c r="Y124" s="239"/>
      <c r="Z124" s="239"/>
      <c r="AA124" s="239"/>
      <c r="AB124" s="239"/>
      <c r="AC124" s="239"/>
      <c r="AD124" s="239"/>
    </row>
    <row r="125" spans="1:30" ht="13.8" x14ac:dyDescent="0.25">
      <c r="A125" s="241"/>
      <c r="B125" s="239"/>
      <c r="C125" s="239"/>
      <c r="D125" s="239"/>
      <c r="E125" s="239"/>
      <c r="F125" s="239"/>
      <c r="G125" s="240"/>
      <c r="H125" s="239"/>
      <c r="I125" s="239"/>
      <c r="J125" s="239"/>
      <c r="K125" s="239"/>
      <c r="L125" s="239"/>
      <c r="M125" s="239"/>
      <c r="N125" s="239"/>
      <c r="O125" s="239"/>
      <c r="P125" s="239"/>
      <c r="Q125" s="239"/>
      <c r="R125" s="239"/>
      <c r="S125" s="239"/>
      <c r="T125" s="239"/>
      <c r="U125" s="239"/>
      <c r="V125" s="239"/>
      <c r="W125" s="239"/>
      <c r="X125" s="239"/>
      <c r="Y125" s="239"/>
      <c r="Z125" s="239"/>
      <c r="AA125" s="239"/>
      <c r="AB125" s="239"/>
      <c r="AC125" s="239"/>
      <c r="AD125" s="239"/>
    </row>
    <row r="126" spans="1:30" ht="13.8" x14ac:dyDescent="0.25">
      <c r="A126" s="241"/>
      <c r="B126" s="239"/>
      <c r="C126" s="239"/>
      <c r="D126" s="239"/>
      <c r="E126" s="239"/>
      <c r="F126" s="239"/>
      <c r="G126" s="240"/>
      <c r="H126" s="239"/>
      <c r="I126" s="239"/>
      <c r="J126" s="239"/>
      <c r="K126" s="239"/>
      <c r="L126" s="239"/>
      <c r="M126" s="239"/>
      <c r="N126" s="239"/>
      <c r="O126" s="239"/>
      <c r="P126" s="239"/>
      <c r="Q126" s="239"/>
      <c r="R126" s="239"/>
      <c r="S126" s="239"/>
      <c r="T126" s="239"/>
      <c r="U126" s="239"/>
      <c r="V126" s="239"/>
      <c r="W126" s="239"/>
      <c r="X126" s="239"/>
      <c r="Y126" s="239"/>
      <c r="Z126" s="239"/>
      <c r="AA126" s="239"/>
      <c r="AB126" s="239"/>
      <c r="AC126" s="239"/>
      <c r="AD126" s="239"/>
    </row>
    <row r="127" spans="1:30" ht="13.8" x14ac:dyDescent="0.25">
      <c r="A127" s="241"/>
      <c r="B127" s="239"/>
      <c r="C127" s="239"/>
      <c r="D127" s="239"/>
      <c r="E127" s="239"/>
      <c r="F127" s="239"/>
      <c r="G127" s="240"/>
      <c r="H127" s="239"/>
      <c r="I127" s="239"/>
      <c r="J127" s="239"/>
      <c r="K127" s="239"/>
      <c r="L127" s="239"/>
      <c r="M127" s="239"/>
      <c r="N127" s="239"/>
      <c r="O127" s="239"/>
      <c r="P127" s="239"/>
      <c r="Q127" s="239"/>
      <c r="R127" s="239"/>
      <c r="S127" s="239"/>
      <c r="T127" s="239"/>
      <c r="U127" s="239"/>
      <c r="V127" s="239"/>
      <c r="W127" s="239"/>
      <c r="X127" s="239"/>
      <c r="Y127" s="239"/>
      <c r="Z127" s="239"/>
      <c r="AA127" s="239"/>
      <c r="AB127" s="239"/>
      <c r="AC127" s="239"/>
      <c r="AD127" s="239"/>
    </row>
    <row r="128" spans="1:30" ht="13.8" x14ac:dyDescent="0.25">
      <c r="A128" s="241"/>
      <c r="B128" s="239"/>
      <c r="C128" s="239"/>
      <c r="D128" s="239"/>
      <c r="E128" s="239"/>
      <c r="F128" s="239"/>
      <c r="G128" s="240"/>
      <c r="H128" s="239"/>
      <c r="I128" s="239"/>
      <c r="J128" s="239"/>
      <c r="K128" s="239"/>
      <c r="L128" s="239"/>
      <c r="M128" s="239"/>
      <c r="N128" s="239"/>
      <c r="O128" s="239"/>
      <c r="P128" s="239"/>
      <c r="Q128" s="239"/>
      <c r="R128" s="239"/>
      <c r="S128" s="239"/>
      <c r="T128" s="239"/>
      <c r="U128" s="239"/>
      <c r="V128" s="239"/>
      <c r="W128" s="239"/>
      <c r="X128" s="239"/>
      <c r="Y128" s="239"/>
      <c r="Z128" s="239"/>
      <c r="AA128" s="239"/>
      <c r="AB128" s="239"/>
      <c r="AC128" s="239"/>
      <c r="AD128" s="239"/>
    </row>
    <row r="129" spans="1:30" ht="13.8" x14ac:dyDescent="0.25">
      <c r="A129" s="241"/>
      <c r="B129" s="239"/>
      <c r="C129" s="239"/>
      <c r="D129" s="239"/>
      <c r="E129" s="239"/>
      <c r="F129" s="239"/>
      <c r="G129" s="240"/>
      <c r="H129" s="239"/>
      <c r="I129" s="239"/>
      <c r="J129" s="239"/>
      <c r="K129" s="239"/>
      <c r="L129" s="239"/>
      <c r="M129" s="239"/>
      <c r="N129" s="239"/>
      <c r="O129" s="239"/>
      <c r="P129" s="239"/>
      <c r="Q129" s="239"/>
      <c r="R129" s="239"/>
      <c r="S129" s="239"/>
      <c r="T129" s="239"/>
      <c r="U129" s="239"/>
      <c r="V129" s="239"/>
      <c r="W129" s="239"/>
      <c r="X129" s="239"/>
      <c r="Y129" s="239"/>
      <c r="Z129" s="239"/>
      <c r="AA129" s="239"/>
      <c r="AB129" s="239"/>
      <c r="AC129" s="239"/>
      <c r="AD129" s="239"/>
    </row>
    <row r="130" spans="1:30" ht="13.8" x14ac:dyDescent="0.25">
      <c r="A130" s="241"/>
      <c r="B130" s="239"/>
      <c r="C130" s="239"/>
      <c r="D130" s="239"/>
      <c r="E130" s="239"/>
      <c r="F130" s="239"/>
      <c r="G130" s="240"/>
      <c r="H130" s="239"/>
      <c r="I130" s="239"/>
      <c r="J130" s="239"/>
      <c r="K130" s="239"/>
      <c r="L130" s="239"/>
      <c r="M130" s="239"/>
      <c r="N130" s="239"/>
      <c r="O130" s="239"/>
      <c r="P130" s="239"/>
      <c r="Q130" s="239"/>
      <c r="R130" s="239"/>
      <c r="S130" s="239"/>
      <c r="T130" s="239"/>
      <c r="U130" s="239"/>
      <c r="V130" s="239"/>
      <c r="W130" s="239"/>
      <c r="X130" s="239"/>
      <c r="Y130" s="239"/>
      <c r="Z130" s="239"/>
      <c r="AA130" s="239"/>
      <c r="AB130" s="239"/>
      <c r="AC130" s="239"/>
      <c r="AD130" s="239"/>
    </row>
    <row r="131" spans="1:30" ht="13.8" x14ac:dyDescent="0.25">
      <c r="A131" s="241"/>
      <c r="B131" s="239"/>
      <c r="C131" s="239"/>
      <c r="D131" s="239"/>
      <c r="E131" s="239"/>
      <c r="F131" s="239"/>
      <c r="G131" s="240"/>
      <c r="H131" s="239"/>
      <c r="I131" s="239"/>
      <c r="J131" s="239"/>
      <c r="K131" s="239"/>
      <c r="L131" s="239"/>
      <c r="M131" s="239"/>
      <c r="N131" s="239"/>
      <c r="O131" s="239"/>
      <c r="P131" s="239"/>
      <c r="Q131" s="239"/>
      <c r="R131" s="239"/>
      <c r="S131" s="239"/>
      <c r="T131" s="239"/>
      <c r="U131" s="239"/>
      <c r="V131" s="239"/>
      <c r="W131" s="239"/>
      <c r="X131" s="239"/>
      <c r="Y131" s="239"/>
      <c r="Z131" s="239"/>
      <c r="AA131" s="239"/>
      <c r="AB131" s="239"/>
      <c r="AC131" s="239"/>
      <c r="AD131" s="239"/>
    </row>
    <row r="132" spans="1:30" ht="13.8" x14ac:dyDescent="0.25">
      <c r="A132" s="241"/>
      <c r="B132" s="239"/>
      <c r="C132" s="239"/>
      <c r="D132" s="239"/>
      <c r="E132" s="239"/>
      <c r="F132" s="239"/>
      <c r="G132" s="240"/>
      <c r="H132" s="239"/>
      <c r="I132" s="239"/>
      <c r="J132" s="239"/>
      <c r="K132" s="239"/>
      <c r="L132" s="239"/>
      <c r="M132" s="239"/>
      <c r="N132" s="239"/>
      <c r="O132" s="239"/>
      <c r="P132" s="239"/>
      <c r="Q132" s="239"/>
      <c r="R132" s="239"/>
      <c r="S132" s="239"/>
      <c r="T132" s="239"/>
      <c r="U132" s="239"/>
      <c r="V132" s="239"/>
      <c r="W132" s="239"/>
      <c r="X132" s="239"/>
      <c r="Y132" s="239"/>
      <c r="Z132" s="239"/>
      <c r="AA132" s="239"/>
      <c r="AB132" s="239"/>
      <c r="AC132" s="239"/>
      <c r="AD132" s="239"/>
    </row>
    <row r="133" spans="1:30" ht="13.8" x14ac:dyDescent="0.25">
      <c r="A133" s="241"/>
      <c r="B133" s="239"/>
      <c r="C133" s="239"/>
      <c r="D133" s="239"/>
      <c r="E133" s="239"/>
      <c r="F133" s="239"/>
      <c r="G133" s="240"/>
      <c r="H133" s="239"/>
      <c r="I133" s="239"/>
      <c r="J133" s="239"/>
      <c r="K133" s="239"/>
      <c r="L133" s="239"/>
      <c r="M133" s="239"/>
      <c r="N133" s="239"/>
      <c r="O133" s="239"/>
      <c r="P133" s="239"/>
      <c r="Q133" s="239"/>
      <c r="R133" s="239"/>
      <c r="S133" s="239"/>
      <c r="T133" s="239"/>
      <c r="U133" s="239"/>
      <c r="V133" s="239"/>
      <c r="W133" s="239"/>
      <c r="X133" s="239"/>
      <c r="Y133" s="239"/>
      <c r="Z133" s="239"/>
      <c r="AA133" s="239"/>
      <c r="AB133" s="239"/>
      <c r="AC133" s="239"/>
      <c r="AD133" s="239"/>
    </row>
    <row r="134" spans="1:30" ht="13.8" x14ac:dyDescent="0.25">
      <c r="A134" s="241"/>
      <c r="B134" s="239"/>
      <c r="C134" s="239"/>
      <c r="D134" s="239"/>
      <c r="E134" s="239"/>
      <c r="F134" s="239"/>
      <c r="G134" s="240"/>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row>
    <row r="135" spans="1:30" ht="13.8" x14ac:dyDescent="0.25">
      <c r="A135" s="241"/>
      <c r="B135" s="239"/>
      <c r="C135" s="239"/>
      <c r="D135" s="239"/>
      <c r="E135" s="239"/>
      <c r="F135" s="239"/>
      <c r="G135" s="240"/>
      <c r="H135" s="239"/>
      <c r="I135" s="239"/>
      <c r="J135" s="239"/>
      <c r="K135" s="239"/>
      <c r="L135" s="239"/>
      <c r="M135" s="239"/>
      <c r="N135" s="239"/>
      <c r="O135" s="239"/>
      <c r="P135" s="239"/>
      <c r="Q135" s="239"/>
      <c r="R135" s="239"/>
      <c r="S135" s="239"/>
      <c r="T135" s="239"/>
      <c r="U135" s="239"/>
      <c r="V135" s="239"/>
      <c r="W135" s="239"/>
      <c r="X135" s="239"/>
      <c r="Y135" s="239"/>
      <c r="Z135" s="239"/>
      <c r="AA135" s="239"/>
      <c r="AB135" s="239"/>
      <c r="AC135" s="239"/>
      <c r="AD135" s="239"/>
    </row>
    <row r="136" spans="1:30" ht="13.8" x14ac:dyDescent="0.25">
      <c r="A136" s="241"/>
      <c r="B136" s="239"/>
      <c r="C136" s="239"/>
      <c r="D136" s="239"/>
      <c r="E136" s="239"/>
      <c r="F136" s="239"/>
      <c r="G136" s="240"/>
      <c r="H136" s="239"/>
      <c r="I136" s="239"/>
      <c r="J136" s="239"/>
      <c r="K136" s="239"/>
      <c r="L136" s="239"/>
      <c r="M136" s="239"/>
      <c r="N136" s="239"/>
      <c r="O136" s="239"/>
      <c r="P136" s="239"/>
      <c r="Q136" s="239"/>
      <c r="R136" s="239"/>
      <c r="S136" s="239"/>
      <c r="T136" s="239"/>
      <c r="U136" s="239"/>
      <c r="V136" s="239"/>
      <c r="W136" s="239"/>
      <c r="X136" s="239"/>
      <c r="Y136" s="239"/>
      <c r="Z136" s="239"/>
      <c r="AA136" s="239"/>
      <c r="AB136" s="239"/>
      <c r="AC136" s="239"/>
      <c r="AD136" s="239"/>
    </row>
    <row r="137" spans="1:30" ht="13.8" x14ac:dyDescent="0.25">
      <c r="A137" s="241"/>
      <c r="B137" s="239"/>
      <c r="C137" s="239"/>
      <c r="D137" s="239"/>
      <c r="E137" s="239"/>
      <c r="F137" s="239"/>
      <c r="G137" s="240"/>
      <c r="H137" s="239"/>
      <c r="I137" s="239"/>
      <c r="J137" s="239"/>
      <c r="K137" s="239"/>
      <c r="L137" s="239"/>
      <c r="M137" s="239"/>
      <c r="N137" s="239"/>
      <c r="O137" s="239"/>
      <c r="P137" s="239"/>
      <c r="Q137" s="239"/>
      <c r="R137" s="239"/>
      <c r="S137" s="239"/>
      <c r="T137" s="239"/>
      <c r="U137" s="239"/>
      <c r="V137" s="239"/>
      <c r="W137" s="239"/>
      <c r="X137" s="239"/>
      <c r="Y137" s="239"/>
      <c r="Z137" s="239"/>
      <c r="AA137" s="239"/>
      <c r="AB137" s="239"/>
      <c r="AC137" s="239"/>
      <c r="AD137" s="239"/>
    </row>
    <row r="138" spans="1:30" ht="13.8" x14ac:dyDescent="0.25">
      <c r="A138" s="241"/>
      <c r="B138" s="239"/>
      <c r="C138" s="239"/>
      <c r="D138" s="239"/>
      <c r="E138" s="239"/>
      <c r="F138" s="239"/>
      <c r="G138" s="240"/>
      <c r="H138" s="239"/>
      <c r="I138" s="239"/>
      <c r="J138" s="239"/>
      <c r="K138" s="239"/>
      <c r="L138" s="239"/>
      <c r="M138" s="239"/>
      <c r="N138" s="239"/>
      <c r="O138" s="239"/>
      <c r="P138" s="239"/>
      <c r="Q138" s="239"/>
      <c r="R138" s="239"/>
      <c r="S138" s="239"/>
      <c r="T138" s="239"/>
      <c r="U138" s="239"/>
      <c r="V138" s="239"/>
      <c r="W138" s="239"/>
      <c r="X138" s="239"/>
      <c r="Y138" s="239"/>
      <c r="Z138" s="239"/>
      <c r="AA138" s="239"/>
      <c r="AB138" s="239"/>
      <c r="AC138" s="239"/>
      <c r="AD138" s="239"/>
    </row>
    <row r="139" spans="1:30" ht="13.8" x14ac:dyDescent="0.25">
      <c r="A139" s="241"/>
      <c r="B139" s="239"/>
      <c r="C139" s="239"/>
      <c r="D139" s="239"/>
      <c r="E139" s="239"/>
      <c r="F139" s="239"/>
      <c r="G139" s="240"/>
      <c r="H139" s="239"/>
      <c r="I139" s="239"/>
      <c r="J139" s="239"/>
      <c r="K139" s="239"/>
      <c r="L139" s="239"/>
      <c r="M139" s="239"/>
      <c r="N139" s="239"/>
      <c r="O139" s="239"/>
      <c r="P139" s="239"/>
      <c r="Q139" s="239"/>
      <c r="R139" s="239"/>
      <c r="S139" s="239"/>
      <c r="T139" s="239"/>
      <c r="U139" s="239"/>
      <c r="V139" s="239"/>
      <c r="W139" s="239"/>
      <c r="X139" s="239"/>
      <c r="Y139" s="239"/>
      <c r="Z139" s="239"/>
      <c r="AA139" s="239"/>
      <c r="AB139" s="239"/>
      <c r="AC139" s="239"/>
      <c r="AD139" s="239"/>
    </row>
    <row r="140" spans="1:30" ht="13.8" x14ac:dyDescent="0.25">
      <c r="A140" s="241"/>
      <c r="B140" s="239"/>
      <c r="C140" s="239"/>
      <c r="D140" s="239"/>
      <c r="E140" s="239"/>
      <c r="F140" s="239"/>
      <c r="G140" s="240"/>
      <c r="H140" s="239"/>
      <c r="I140" s="239"/>
      <c r="J140" s="239"/>
      <c r="K140" s="239"/>
      <c r="L140" s="239"/>
      <c r="M140" s="239"/>
      <c r="N140" s="239"/>
      <c r="O140" s="239"/>
      <c r="P140" s="239"/>
      <c r="Q140" s="239"/>
      <c r="R140" s="239"/>
      <c r="S140" s="239"/>
      <c r="T140" s="239"/>
      <c r="U140" s="239"/>
      <c r="V140" s="239"/>
      <c r="W140" s="239"/>
      <c r="X140" s="239"/>
      <c r="Y140" s="239"/>
      <c r="Z140" s="239"/>
      <c r="AA140" s="239"/>
      <c r="AB140" s="239"/>
      <c r="AC140" s="239"/>
      <c r="AD140" s="239"/>
    </row>
    <row r="141" spans="1:30" ht="13.8" x14ac:dyDescent="0.25">
      <c r="A141" s="241"/>
      <c r="B141" s="239"/>
      <c r="C141" s="239"/>
      <c r="D141" s="239"/>
      <c r="E141" s="239"/>
      <c r="F141" s="239"/>
      <c r="G141" s="240"/>
      <c r="H141" s="239"/>
      <c r="I141" s="239"/>
      <c r="J141" s="239"/>
      <c r="K141" s="239"/>
      <c r="L141" s="239"/>
      <c r="M141" s="239"/>
      <c r="N141" s="239"/>
      <c r="O141" s="239"/>
      <c r="P141" s="239"/>
      <c r="Q141" s="239"/>
      <c r="R141" s="239"/>
      <c r="S141" s="239"/>
      <c r="T141" s="239"/>
      <c r="U141" s="239"/>
      <c r="V141" s="239"/>
      <c r="W141" s="239"/>
      <c r="X141" s="239"/>
      <c r="Y141" s="239"/>
      <c r="Z141" s="239"/>
      <c r="AA141" s="239"/>
      <c r="AB141" s="239"/>
      <c r="AC141" s="239"/>
      <c r="AD141" s="239"/>
    </row>
    <row r="142" spans="1:30" ht="13.8" x14ac:dyDescent="0.25">
      <c r="A142" s="241"/>
      <c r="B142" s="239"/>
      <c r="C142" s="239"/>
      <c r="D142" s="239"/>
      <c r="E142" s="239"/>
      <c r="F142" s="239"/>
      <c r="G142" s="240"/>
      <c r="H142" s="239"/>
      <c r="I142" s="239"/>
      <c r="J142" s="239"/>
      <c r="K142" s="239"/>
      <c r="L142" s="239"/>
      <c r="M142" s="239"/>
      <c r="N142" s="239"/>
      <c r="O142" s="239"/>
      <c r="P142" s="239"/>
      <c r="Q142" s="239"/>
      <c r="R142" s="239"/>
      <c r="S142" s="239"/>
      <c r="T142" s="239"/>
      <c r="U142" s="239"/>
      <c r="V142" s="239"/>
      <c r="W142" s="239"/>
      <c r="X142" s="239"/>
      <c r="Y142" s="239"/>
      <c r="Z142" s="239"/>
      <c r="AA142" s="239"/>
      <c r="AB142" s="239"/>
      <c r="AC142" s="239"/>
      <c r="AD142" s="239"/>
    </row>
    <row r="143" spans="1:30" ht="13.8" x14ac:dyDescent="0.25">
      <c r="A143" s="241"/>
      <c r="B143" s="239"/>
      <c r="C143" s="239"/>
      <c r="D143" s="239"/>
      <c r="E143" s="239"/>
      <c r="F143" s="239"/>
      <c r="G143" s="240"/>
      <c r="H143" s="239"/>
      <c r="I143" s="239"/>
      <c r="J143" s="239"/>
      <c r="K143" s="239"/>
      <c r="L143" s="239"/>
      <c r="M143" s="239"/>
      <c r="N143" s="239"/>
      <c r="O143" s="239"/>
      <c r="P143" s="239"/>
      <c r="Q143" s="239"/>
      <c r="R143" s="239"/>
      <c r="S143" s="239"/>
      <c r="T143" s="239"/>
      <c r="U143" s="239"/>
      <c r="V143" s="239"/>
      <c r="W143" s="239"/>
      <c r="X143" s="239"/>
      <c r="Y143" s="239"/>
      <c r="Z143" s="239"/>
      <c r="AA143" s="239"/>
      <c r="AB143" s="239"/>
      <c r="AC143" s="239"/>
      <c r="AD143" s="239"/>
    </row>
    <row r="144" spans="1:30" ht="13.8" x14ac:dyDescent="0.25">
      <c r="A144" s="241"/>
      <c r="B144" s="239"/>
      <c r="C144" s="239"/>
      <c r="D144" s="239"/>
      <c r="E144" s="239"/>
      <c r="F144" s="239"/>
      <c r="G144" s="240"/>
      <c r="H144" s="239"/>
      <c r="I144" s="239"/>
      <c r="J144" s="239"/>
      <c r="K144" s="239"/>
      <c r="L144" s="239"/>
      <c r="M144" s="239"/>
      <c r="N144" s="239"/>
      <c r="O144" s="239"/>
      <c r="P144" s="239"/>
      <c r="Q144" s="239"/>
      <c r="R144" s="239"/>
      <c r="S144" s="239"/>
      <c r="T144" s="239"/>
      <c r="U144" s="239"/>
      <c r="V144" s="239"/>
      <c r="W144" s="239"/>
      <c r="X144" s="239"/>
      <c r="Y144" s="239"/>
      <c r="Z144" s="239"/>
      <c r="AA144" s="239"/>
      <c r="AB144" s="239"/>
      <c r="AC144" s="239"/>
      <c r="AD144" s="239"/>
    </row>
    <row r="145" spans="1:30" ht="13.8" x14ac:dyDescent="0.25">
      <c r="A145" s="241"/>
      <c r="B145" s="239"/>
      <c r="C145" s="239"/>
      <c r="D145" s="239"/>
      <c r="E145" s="239"/>
      <c r="F145" s="239"/>
      <c r="G145" s="240"/>
      <c r="H145" s="239"/>
      <c r="I145" s="239"/>
      <c r="J145" s="239"/>
      <c r="K145" s="239"/>
      <c r="L145" s="239"/>
      <c r="M145" s="239"/>
      <c r="N145" s="239"/>
      <c r="O145" s="239"/>
      <c r="P145" s="239"/>
      <c r="Q145" s="239"/>
      <c r="R145" s="239"/>
      <c r="S145" s="239"/>
      <c r="T145" s="239"/>
      <c r="U145" s="239"/>
      <c r="V145" s="239"/>
      <c r="W145" s="239"/>
      <c r="X145" s="239"/>
      <c r="Y145" s="239"/>
      <c r="Z145" s="239"/>
      <c r="AA145" s="239"/>
      <c r="AB145" s="239"/>
      <c r="AC145" s="239"/>
      <c r="AD145" s="239"/>
    </row>
    <row r="146" spans="1:30" ht="13.8" x14ac:dyDescent="0.25">
      <c r="A146" s="241"/>
      <c r="B146" s="239"/>
      <c r="C146" s="239"/>
      <c r="D146" s="239"/>
      <c r="E146" s="239"/>
      <c r="F146" s="239"/>
      <c r="G146" s="240"/>
      <c r="H146" s="239"/>
      <c r="I146" s="239"/>
      <c r="J146" s="239"/>
      <c r="K146" s="239"/>
      <c r="L146" s="239"/>
      <c r="M146" s="239"/>
      <c r="N146" s="239"/>
      <c r="O146" s="239"/>
      <c r="P146" s="239"/>
      <c r="Q146" s="239"/>
      <c r="R146" s="239"/>
      <c r="S146" s="239"/>
      <c r="T146" s="239"/>
      <c r="U146" s="239"/>
      <c r="V146" s="239"/>
      <c r="W146" s="239"/>
      <c r="X146" s="239"/>
      <c r="Y146" s="239"/>
      <c r="Z146" s="239"/>
      <c r="AA146" s="239"/>
      <c r="AB146" s="239"/>
      <c r="AC146" s="239"/>
      <c r="AD146" s="239"/>
    </row>
    <row r="147" spans="1:30" ht="13.8" x14ac:dyDescent="0.25">
      <c r="A147" s="241"/>
      <c r="B147" s="239"/>
      <c r="C147" s="239"/>
      <c r="D147" s="239"/>
      <c r="E147" s="239"/>
      <c r="F147" s="239"/>
      <c r="G147" s="240"/>
      <c r="H147" s="239"/>
      <c r="I147" s="239"/>
      <c r="J147" s="239"/>
      <c r="K147" s="239"/>
      <c r="L147" s="239"/>
      <c r="M147" s="239"/>
      <c r="N147" s="239"/>
      <c r="O147" s="239"/>
      <c r="P147" s="239"/>
      <c r="Q147" s="239"/>
      <c r="R147" s="239"/>
      <c r="S147" s="239"/>
      <c r="T147" s="239"/>
      <c r="U147" s="239"/>
      <c r="V147" s="239"/>
      <c r="W147" s="239"/>
      <c r="X147" s="239"/>
      <c r="Y147" s="239"/>
      <c r="Z147" s="239"/>
      <c r="AA147" s="239"/>
      <c r="AB147" s="239"/>
      <c r="AC147" s="239"/>
      <c r="AD147" s="239"/>
    </row>
    <row r="148" spans="1:30" ht="13.8" x14ac:dyDescent="0.25">
      <c r="A148" s="241"/>
      <c r="B148" s="239"/>
      <c r="C148" s="239"/>
      <c r="D148" s="239"/>
      <c r="E148" s="239"/>
      <c r="F148" s="239"/>
      <c r="G148" s="240"/>
      <c r="H148" s="239"/>
      <c r="I148" s="239"/>
      <c r="J148" s="239"/>
      <c r="K148" s="239"/>
      <c r="L148" s="239"/>
      <c r="M148" s="239"/>
      <c r="N148" s="239"/>
      <c r="O148" s="239"/>
      <c r="P148" s="239"/>
      <c r="Q148" s="239"/>
      <c r="R148" s="239"/>
      <c r="S148" s="239"/>
      <c r="T148" s="239"/>
      <c r="U148" s="239"/>
      <c r="V148" s="239"/>
      <c r="W148" s="239"/>
      <c r="X148" s="239"/>
      <c r="Y148" s="239"/>
      <c r="Z148" s="239"/>
      <c r="AA148" s="239"/>
      <c r="AB148" s="239"/>
      <c r="AC148" s="239"/>
      <c r="AD148" s="239"/>
    </row>
    <row r="149" spans="1:30" ht="13.8" x14ac:dyDescent="0.25">
      <c r="A149" s="241"/>
      <c r="B149" s="239"/>
      <c r="C149" s="239"/>
      <c r="D149" s="239"/>
      <c r="E149" s="239"/>
      <c r="F149" s="239"/>
      <c r="G149" s="240"/>
      <c r="H149" s="239"/>
      <c r="I149" s="239"/>
      <c r="J149" s="239"/>
      <c r="K149" s="239"/>
      <c r="L149" s="239"/>
      <c r="M149" s="239"/>
      <c r="N149" s="239"/>
      <c r="O149" s="239"/>
      <c r="P149" s="239"/>
      <c r="Q149" s="239"/>
      <c r="R149" s="239"/>
      <c r="S149" s="239"/>
      <c r="T149" s="239"/>
      <c r="U149" s="239"/>
      <c r="V149" s="239"/>
      <c r="W149" s="239"/>
      <c r="X149" s="239"/>
      <c r="Y149" s="239"/>
      <c r="Z149" s="239"/>
      <c r="AA149" s="239"/>
      <c r="AB149" s="239"/>
      <c r="AC149" s="239"/>
      <c r="AD149" s="239"/>
    </row>
    <row r="150" spans="1:30" ht="13.8" x14ac:dyDescent="0.25">
      <c r="A150" s="241"/>
      <c r="B150" s="239"/>
      <c r="C150" s="239"/>
      <c r="D150" s="239"/>
      <c r="E150" s="239"/>
      <c r="F150" s="239"/>
      <c r="G150" s="240"/>
      <c r="H150" s="239"/>
      <c r="I150" s="239"/>
      <c r="J150" s="239"/>
      <c r="K150" s="239"/>
      <c r="L150" s="239"/>
      <c r="M150" s="239"/>
      <c r="N150" s="239"/>
      <c r="O150" s="239"/>
      <c r="P150" s="239"/>
      <c r="Q150" s="239"/>
      <c r="R150" s="239"/>
      <c r="S150" s="239"/>
      <c r="T150" s="239"/>
      <c r="U150" s="239"/>
      <c r="V150" s="239"/>
      <c r="W150" s="239"/>
      <c r="X150" s="239"/>
      <c r="Y150" s="239"/>
      <c r="Z150" s="239"/>
      <c r="AA150" s="239"/>
      <c r="AB150" s="239"/>
      <c r="AC150" s="239"/>
      <c r="AD150" s="239"/>
    </row>
    <row r="151" spans="1:30" ht="13.8" x14ac:dyDescent="0.25">
      <c r="A151" s="241"/>
      <c r="B151" s="239"/>
      <c r="C151" s="239"/>
      <c r="D151" s="239"/>
      <c r="E151" s="239"/>
      <c r="F151" s="239"/>
      <c r="G151" s="240"/>
      <c r="H151" s="239"/>
      <c r="I151" s="239"/>
      <c r="J151" s="239"/>
      <c r="K151" s="239"/>
      <c r="L151" s="239"/>
      <c r="M151" s="239"/>
      <c r="N151" s="239"/>
      <c r="O151" s="239"/>
      <c r="P151" s="239"/>
      <c r="Q151" s="239"/>
      <c r="R151" s="239"/>
      <c r="S151" s="239"/>
      <c r="T151" s="239"/>
      <c r="U151" s="239"/>
      <c r="V151" s="239"/>
      <c r="W151" s="239"/>
      <c r="X151" s="239"/>
      <c r="Y151" s="239"/>
      <c r="Z151" s="239"/>
      <c r="AA151" s="239"/>
      <c r="AB151" s="239"/>
      <c r="AC151" s="239"/>
      <c r="AD151" s="239"/>
    </row>
    <row r="152" spans="1:30" ht="13.8" x14ac:dyDescent="0.25">
      <c r="A152" s="241"/>
      <c r="B152" s="239"/>
      <c r="C152" s="239"/>
      <c r="D152" s="239"/>
      <c r="E152" s="239"/>
      <c r="F152" s="239"/>
      <c r="G152" s="240"/>
      <c r="H152" s="239"/>
      <c r="I152" s="239"/>
      <c r="J152" s="239"/>
      <c r="K152" s="239"/>
      <c r="L152" s="239"/>
      <c r="M152" s="239"/>
      <c r="N152" s="239"/>
      <c r="O152" s="239"/>
      <c r="P152" s="239"/>
      <c r="Q152" s="239"/>
      <c r="R152" s="239"/>
      <c r="S152" s="239"/>
      <c r="T152" s="239"/>
      <c r="U152" s="239"/>
      <c r="V152" s="239"/>
      <c r="W152" s="239"/>
      <c r="X152" s="239"/>
      <c r="Y152" s="239"/>
      <c r="Z152" s="239"/>
      <c r="AA152" s="239"/>
      <c r="AB152" s="239"/>
      <c r="AC152" s="239"/>
      <c r="AD152" s="239"/>
    </row>
    <row r="153" spans="1:30" ht="13.8" x14ac:dyDescent="0.25">
      <c r="A153" s="241"/>
      <c r="B153" s="239"/>
      <c r="C153" s="239"/>
      <c r="D153" s="239"/>
      <c r="E153" s="239"/>
      <c r="F153" s="239"/>
      <c r="G153" s="240"/>
      <c r="H153" s="239"/>
      <c r="I153" s="239"/>
      <c r="J153" s="239"/>
      <c r="K153" s="239"/>
      <c r="L153" s="239"/>
      <c r="M153" s="239"/>
      <c r="N153" s="239"/>
      <c r="O153" s="239"/>
      <c r="P153" s="239"/>
      <c r="Q153" s="239"/>
      <c r="R153" s="239"/>
      <c r="S153" s="239"/>
      <c r="T153" s="239"/>
      <c r="U153" s="239"/>
      <c r="V153" s="239"/>
      <c r="W153" s="239"/>
      <c r="X153" s="239"/>
      <c r="Y153" s="239"/>
      <c r="Z153" s="239"/>
      <c r="AA153" s="239"/>
      <c r="AB153" s="239"/>
      <c r="AC153" s="239"/>
      <c r="AD153" s="239"/>
    </row>
    <row r="154" spans="1:30" ht="13.8" x14ac:dyDescent="0.25">
      <c r="A154" s="241"/>
      <c r="B154" s="239"/>
      <c r="C154" s="239"/>
      <c r="D154" s="239"/>
      <c r="E154" s="239"/>
      <c r="F154" s="239"/>
      <c r="G154" s="240"/>
      <c r="H154" s="239"/>
      <c r="I154" s="239"/>
      <c r="J154" s="239"/>
      <c r="K154" s="239"/>
      <c r="L154" s="239"/>
      <c r="M154" s="239"/>
      <c r="N154" s="239"/>
      <c r="O154" s="239"/>
      <c r="P154" s="239"/>
      <c r="Q154" s="239"/>
      <c r="R154" s="239"/>
      <c r="S154" s="239"/>
      <c r="T154" s="239"/>
      <c r="U154" s="239"/>
      <c r="V154" s="239"/>
      <c r="W154" s="239"/>
      <c r="X154" s="239"/>
      <c r="Y154" s="239"/>
      <c r="Z154" s="239"/>
      <c r="AA154" s="239"/>
      <c r="AB154" s="239"/>
      <c r="AC154" s="239"/>
      <c r="AD154" s="239"/>
    </row>
    <row r="155" spans="1:30" ht="13.8" x14ac:dyDescent="0.25">
      <c r="A155" s="241"/>
      <c r="B155" s="239"/>
      <c r="C155" s="239"/>
      <c r="D155" s="239"/>
      <c r="E155" s="239"/>
      <c r="F155" s="239"/>
      <c r="G155" s="240"/>
      <c r="H155" s="239"/>
      <c r="I155" s="239"/>
      <c r="J155" s="239"/>
      <c r="K155" s="239"/>
      <c r="L155" s="239"/>
      <c r="M155" s="239"/>
      <c r="N155" s="239"/>
      <c r="O155" s="239"/>
      <c r="P155" s="239"/>
      <c r="Q155" s="239"/>
      <c r="R155" s="239"/>
      <c r="S155" s="239"/>
      <c r="T155" s="239"/>
      <c r="U155" s="239"/>
      <c r="V155" s="239"/>
      <c r="W155" s="239"/>
      <c r="X155" s="239"/>
      <c r="Y155" s="239"/>
      <c r="Z155" s="239"/>
      <c r="AA155" s="239"/>
      <c r="AB155" s="239"/>
      <c r="AC155" s="239"/>
      <c r="AD155" s="239"/>
    </row>
    <row r="156" spans="1:30" ht="15.75" customHeight="1" x14ac:dyDescent="0.25">
      <c r="A156" s="241"/>
      <c r="B156" s="239"/>
      <c r="C156" s="239"/>
      <c r="D156" s="239"/>
      <c r="E156" s="239"/>
      <c r="F156" s="239"/>
      <c r="G156" s="240"/>
      <c r="H156" s="239"/>
      <c r="I156" s="239"/>
      <c r="J156" s="239"/>
      <c r="K156" s="239"/>
      <c r="L156" s="239"/>
      <c r="M156" s="239"/>
      <c r="N156" s="239"/>
      <c r="O156" s="239"/>
      <c r="P156" s="239"/>
      <c r="Q156" s="239"/>
      <c r="R156" s="239"/>
      <c r="S156" s="239"/>
      <c r="T156" s="239"/>
      <c r="U156" s="239"/>
      <c r="V156" s="239"/>
      <c r="W156" s="239"/>
      <c r="X156" s="239"/>
      <c r="Y156" s="239"/>
      <c r="Z156" s="239"/>
      <c r="AA156" s="239"/>
      <c r="AB156" s="239"/>
      <c r="AC156" s="239"/>
      <c r="AD156" s="239"/>
    </row>
    <row r="157" spans="1:30" ht="15.75" customHeight="1" x14ac:dyDescent="0.25">
      <c r="A157" s="241"/>
      <c r="B157" s="239"/>
      <c r="C157" s="239"/>
      <c r="D157" s="239"/>
      <c r="E157" s="239"/>
      <c r="F157" s="239"/>
      <c r="G157" s="240"/>
      <c r="H157" s="239"/>
      <c r="I157" s="239"/>
      <c r="J157" s="239"/>
      <c r="K157" s="239"/>
      <c r="L157" s="239"/>
      <c r="M157" s="239"/>
      <c r="N157" s="239"/>
      <c r="O157" s="239"/>
      <c r="P157" s="239"/>
      <c r="Q157" s="239"/>
      <c r="R157" s="239"/>
      <c r="S157" s="239"/>
      <c r="T157" s="239"/>
      <c r="U157" s="239"/>
      <c r="V157" s="239"/>
      <c r="W157" s="239"/>
      <c r="X157" s="239"/>
      <c r="Y157" s="239"/>
      <c r="Z157" s="239"/>
      <c r="AA157" s="239"/>
      <c r="AB157" s="239"/>
      <c r="AC157" s="239"/>
      <c r="AD157" s="239"/>
    </row>
    <row r="158" spans="1:30" ht="15.75" customHeight="1" x14ac:dyDescent="0.25">
      <c r="A158" s="241"/>
      <c r="B158" s="239"/>
      <c r="C158" s="239"/>
      <c r="D158" s="239"/>
      <c r="E158" s="239"/>
      <c r="F158" s="239"/>
      <c r="G158" s="240"/>
      <c r="H158" s="239"/>
      <c r="I158" s="239"/>
      <c r="J158" s="239"/>
      <c r="K158" s="239"/>
      <c r="L158" s="239"/>
      <c r="M158" s="239"/>
      <c r="N158" s="239"/>
      <c r="O158" s="239"/>
      <c r="P158" s="239"/>
      <c r="Q158" s="239"/>
      <c r="R158" s="239"/>
      <c r="S158" s="239"/>
      <c r="T158" s="239"/>
      <c r="U158" s="239"/>
      <c r="V158" s="239"/>
      <c r="W158" s="239"/>
      <c r="X158" s="239"/>
      <c r="Y158" s="239"/>
      <c r="Z158" s="239"/>
      <c r="AA158" s="239"/>
      <c r="AB158" s="239"/>
      <c r="AC158" s="239"/>
      <c r="AD158" s="239"/>
    </row>
    <row r="159" spans="1:30" ht="15.75" customHeight="1" x14ac:dyDescent="0.25">
      <c r="A159" s="241"/>
      <c r="B159" s="239"/>
      <c r="C159" s="239"/>
      <c r="D159" s="239"/>
      <c r="E159" s="239"/>
      <c r="F159" s="239"/>
      <c r="G159" s="240"/>
      <c r="H159" s="239"/>
      <c r="I159" s="239"/>
      <c r="J159" s="239"/>
      <c r="K159" s="239"/>
      <c r="L159" s="239"/>
      <c r="M159" s="239"/>
      <c r="N159" s="239"/>
      <c r="O159" s="239"/>
      <c r="P159" s="239"/>
      <c r="Q159" s="239"/>
      <c r="R159" s="239"/>
      <c r="S159" s="239"/>
      <c r="T159" s="239"/>
      <c r="U159" s="239"/>
      <c r="V159" s="239"/>
      <c r="W159" s="239"/>
      <c r="X159" s="239"/>
      <c r="Y159" s="239"/>
      <c r="Z159" s="239"/>
      <c r="AA159" s="239"/>
      <c r="AB159" s="239"/>
      <c r="AC159" s="239"/>
      <c r="AD159" s="239"/>
    </row>
    <row r="160" spans="1:30" ht="15.75" customHeight="1" x14ac:dyDescent="0.25">
      <c r="A160" s="241"/>
      <c r="B160" s="239"/>
      <c r="C160" s="239"/>
      <c r="D160" s="239"/>
      <c r="E160" s="239"/>
      <c r="F160" s="239"/>
      <c r="G160" s="240"/>
      <c r="H160" s="239"/>
      <c r="I160" s="239"/>
      <c r="J160" s="239"/>
      <c r="K160" s="239"/>
      <c r="L160" s="239"/>
      <c r="M160" s="239"/>
      <c r="N160" s="239"/>
      <c r="O160" s="239"/>
      <c r="P160" s="239"/>
      <c r="Q160" s="239"/>
      <c r="R160" s="239"/>
      <c r="S160" s="239"/>
      <c r="T160" s="239"/>
      <c r="U160" s="239"/>
      <c r="V160" s="239"/>
      <c r="W160" s="239"/>
      <c r="X160" s="239"/>
      <c r="Y160" s="239"/>
      <c r="Z160" s="239"/>
      <c r="AA160" s="239"/>
      <c r="AB160" s="239"/>
      <c r="AC160" s="239"/>
      <c r="AD160" s="239"/>
    </row>
    <row r="161" spans="1:30" ht="15.75" customHeight="1" x14ac:dyDescent="0.25">
      <c r="A161" s="241"/>
      <c r="B161" s="239"/>
      <c r="C161" s="239"/>
      <c r="D161" s="239"/>
      <c r="E161" s="239"/>
      <c r="F161" s="239"/>
      <c r="G161" s="240"/>
      <c r="H161" s="239"/>
      <c r="I161" s="239"/>
      <c r="J161" s="239"/>
      <c r="K161" s="239"/>
      <c r="L161" s="239"/>
      <c r="M161" s="239"/>
      <c r="N161" s="239"/>
      <c r="O161" s="239"/>
      <c r="P161" s="239"/>
      <c r="Q161" s="239"/>
      <c r="R161" s="239"/>
      <c r="S161" s="239"/>
      <c r="T161" s="239"/>
      <c r="U161" s="239"/>
      <c r="V161" s="239"/>
      <c r="W161" s="239"/>
      <c r="X161" s="239"/>
      <c r="Y161" s="239"/>
      <c r="Z161" s="239"/>
      <c r="AA161" s="239"/>
      <c r="AB161" s="239"/>
      <c r="AC161" s="239"/>
      <c r="AD161" s="239"/>
    </row>
    <row r="162" spans="1:30" ht="15.75" customHeight="1" x14ac:dyDescent="0.25">
      <c r="A162" s="241"/>
      <c r="B162" s="239"/>
      <c r="C162" s="239"/>
      <c r="D162" s="239"/>
      <c r="E162" s="239"/>
      <c r="F162" s="239"/>
      <c r="G162" s="240"/>
      <c r="H162" s="239"/>
      <c r="I162" s="239"/>
      <c r="J162" s="239"/>
      <c r="K162" s="239"/>
      <c r="L162" s="239"/>
      <c r="M162" s="239"/>
      <c r="N162" s="239"/>
      <c r="O162" s="239"/>
      <c r="P162" s="239"/>
      <c r="Q162" s="239"/>
      <c r="R162" s="239"/>
      <c r="S162" s="239"/>
      <c r="T162" s="239"/>
      <c r="U162" s="239"/>
      <c r="V162" s="239"/>
      <c r="W162" s="239"/>
      <c r="X162" s="239"/>
      <c r="Y162" s="239"/>
      <c r="Z162" s="239"/>
      <c r="AA162" s="239"/>
      <c r="AB162" s="239"/>
      <c r="AC162" s="239"/>
      <c r="AD162" s="239"/>
    </row>
    <row r="163" spans="1:30" ht="15.75" customHeight="1" x14ac:dyDescent="0.25">
      <c r="A163" s="241"/>
      <c r="B163" s="239"/>
      <c r="C163" s="239"/>
      <c r="D163" s="239"/>
      <c r="E163" s="239"/>
      <c r="F163" s="239"/>
      <c r="G163" s="240"/>
      <c r="H163" s="239"/>
      <c r="I163" s="239"/>
      <c r="J163" s="239"/>
      <c r="K163" s="239"/>
      <c r="L163" s="239"/>
      <c r="M163" s="239"/>
      <c r="N163" s="239"/>
      <c r="O163" s="239"/>
      <c r="P163" s="239"/>
      <c r="Q163" s="239"/>
      <c r="R163" s="239"/>
      <c r="S163" s="239"/>
      <c r="T163" s="239"/>
      <c r="U163" s="239"/>
      <c r="V163" s="239"/>
      <c r="W163" s="239"/>
      <c r="X163" s="239"/>
      <c r="Y163" s="239"/>
      <c r="Z163" s="239"/>
      <c r="AA163" s="239"/>
      <c r="AB163" s="239"/>
      <c r="AC163" s="239"/>
      <c r="AD163" s="239"/>
    </row>
    <row r="164" spans="1:30" ht="15.75" customHeight="1" x14ac:dyDescent="0.25">
      <c r="A164" s="241"/>
      <c r="B164" s="239"/>
      <c r="C164" s="239"/>
      <c r="D164" s="239"/>
      <c r="E164" s="239"/>
      <c r="F164" s="239"/>
      <c r="G164" s="240"/>
      <c r="H164" s="239"/>
      <c r="I164" s="239"/>
      <c r="J164" s="239"/>
      <c r="K164" s="239"/>
      <c r="L164" s="239"/>
      <c r="M164" s="239"/>
      <c r="N164" s="239"/>
      <c r="O164" s="239"/>
      <c r="P164" s="239"/>
      <c r="Q164" s="239"/>
      <c r="R164" s="239"/>
      <c r="S164" s="239"/>
      <c r="T164" s="239"/>
      <c r="U164" s="239"/>
      <c r="V164" s="239"/>
      <c r="W164" s="239"/>
      <c r="X164" s="239"/>
      <c r="Y164" s="239"/>
      <c r="Z164" s="239"/>
      <c r="AA164" s="239"/>
      <c r="AB164" s="239"/>
      <c r="AC164" s="239"/>
      <c r="AD164" s="239"/>
    </row>
    <row r="165" spans="1:30" ht="15.75" customHeight="1" x14ac:dyDescent="0.25">
      <c r="A165" s="241"/>
      <c r="B165" s="239"/>
      <c r="C165" s="239"/>
      <c r="D165" s="239"/>
      <c r="E165" s="239"/>
      <c r="F165" s="239"/>
      <c r="G165" s="240"/>
      <c r="H165" s="239"/>
      <c r="I165" s="239"/>
      <c r="J165" s="239"/>
      <c r="K165" s="239"/>
      <c r="L165" s="239"/>
      <c r="M165" s="239"/>
      <c r="N165" s="239"/>
      <c r="O165" s="239"/>
      <c r="P165" s="239"/>
      <c r="Q165" s="239"/>
      <c r="R165" s="239"/>
      <c r="S165" s="239"/>
      <c r="T165" s="239"/>
      <c r="U165" s="239"/>
      <c r="V165" s="239"/>
      <c r="W165" s="239"/>
      <c r="X165" s="239"/>
      <c r="Y165" s="239"/>
      <c r="Z165" s="239"/>
      <c r="AA165" s="239"/>
      <c r="AB165" s="239"/>
      <c r="AC165" s="239"/>
      <c r="AD165" s="239"/>
    </row>
    <row r="166" spans="1:30" ht="15.75" customHeight="1" x14ac:dyDescent="0.25">
      <c r="A166" s="241"/>
      <c r="B166" s="239"/>
      <c r="C166" s="239"/>
      <c r="D166" s="239"/>
      <c r="E166" s="239"/>
      <c r="F166" s="239"/>
      <c r="G166" s="240"/>
      <c r="H166" s="239"/>
      <c r="I166" s="239"/>
      <c r="J166" s="239"/>
      <c r="K166" s="239"/>
      <c r="L166" s="239"/>
      <c r="M166" s="239"/>
      <c r="N166" s="239"/>
      <c r="O166" s="239"/>
      <c r="P166" s="239"/>
      <c r="Q166" s="239"/>
      <c r="R166" s="239"/>
      <c r="S166" s="239"/>
      <c r="T166" s="239"/>
      <c r="U166" s="239"/>
      <c r="V166" s="239"/>
      <c r="W166" s="239"/>
      <c r="X166" s="239"/>
      <c r="Y166" s="239"/>
      <c r="Z166" s="239"/>
      <c r="AA166" s="239"/>
      <c r="AB166" s="239"/>
      <c r="AC166" s="239"/>
      <c r="AD166" s="239"/>
    </row>
    <row r="167" spans="1:30" ht="15.75" customHeight="1" x14ac:dyDescent="0.25">
      <c r="A167" s="241"/>
      <c r="B167" s="239"/>
      <c r="C167" s="239"/>
      <c r="D167" s="239"/>
      <c r="E167" s="239"/>
      <c r="F167" s="239"/>
      <c r="G167" s="240"/>
      <c r="H167" s="239"/>
      <c r="I167" s="239"/>
      <c r="J167" s="239"/>
      <c r="K167" s="239"/>
      <c r="L167" s="239"/>
      <c r="M167" s="239"/>
      <c r="N167" s="239"/>
      <c r="O167" s="239"/>
      <c r="P167" s="239"/>
      <c r="Q167" s="239"/>
      <c r="R167" s="239"/>
      <c r="S167" s="239"/>
      <c r="T167" s="239"/>
      <c r="U167" s="239"/>
      <c r="V167" s="239"/>
      <c r="W167" s="239"/>
      <c r="X167" s="239"/>
      <c r="Y167" s="239"/>
      <c r="Z167" s="239"/>
      <c r="AA167" s="239"/>
      <c r="AB167" s="239"/>
      <c r="AC167" s="239"/>
      <c r="AD167" s="239"/>
    </row>
    <row r="168" spans="1:30" ht="15.75" customHeight="1" x14ac:dyDescent="0.25">
      <c r="A168" s="241"/>
      <c r="B168" s="239"/>
      <c r="C168" s="239"/>
      <c r="D168" s="239"/>
      <c r="E168" s="239"/>
      <c r="F168" s="239"/>
      <c r="G168" s="240"/>
      <c r="H168" s="239"/>
      <c r="I168" s="239"/>
      <c r="J168" s="239"/>
      <c r="K168" s="239"/>
      <c r="L168" s="239"/>
      <c r="M168" s="239"/>
      <c r="N168" s="239"/>
      <c r="O168" s="239"/>
      <c r="P168" s="239"/>
      <c r="Q168" s="239"/>
      <c r="R168" s="239"/>
      <c r="S168" s="239"/>
      <c r="T168" s="239"/>
      <c r="U168" s="239"/>
      <c r="V168" s="239"/>
      <c r="W168" s="239"/>
      <c r="X168" s="239"/>
      <c r="Y168" s="239"/>
      <c r="Z168" s="239"/>
      <c r="AA168" s="239"/>
      <c r="AB168" s="239"/>
      <c r="AC168" s="239"/>
      <c r="AD168" s="239"/>
    </row>
    <row r="169" spans="1:30" ht="15.75" customHeight="1" x14ac:dyDescent="0.25">
      <c r="A169" s="241"/>
      <c r="B169" s="239"/>
      <c r="C169" s="239"/>
      <c r="D169" s="239"/>
      <c r="E169" s="239"/>
      <c r="F169" s="239"/>
      <c r="G169" s="240"/>
      <c r="H169" s="239"/>
      <c r="I169" s="239"/>
      <c r="J169" s="239"/>
      <c r="K169" s="239"/>
      <c r="L169" s="239"/>
      <c r="M169" s="239"/>
      <c r="N169" s="239"/>
      <c r="O169" s="239"/>
      <c r="P169" s="239"/>
      <c r="Q169" s="239"/>
      <c r="R169" s="239"/>
      <c r="S169" s="239"/>
      <c r="T169" s="239"/>
      <c r="U169" s="239"/>
      <c r="V169" s="239"/>
      <c r="W169" s="239"/>
      <c r="X169" s="239"/>
      <c r="Y169" s="239"/>
      <c r="Z169" s="239"/>
      <c r="AA169" s="239"/>
      <c r="AB169" s="239"/>
      <c r="AC169" s="239"/>
      <c r="AD169" s="239"/>
    </row>
    <row r="170" spans="1:30" ht="15.75" customHeight="1" x14ac:dyDescent="0.25">
      <c r="A170" s="241"/>
      <c r="B170" s="239"/>
      <c r="C170" s="239"/>
      <c r="D170" s="239"/>
      <c r="E170" s="239"/>
      <c r="F170" s="239"/>
      <c r="G170" s="240"/>
      <c r="H170" s="239"/>
      <c r="I170" s="239"/>
      <c r="J170" s="239"/>
      <c r="K170" s="239"/>
      <c r="L170" s="239"/>
      <c r="M170" s="239"/>
      <c r="N170" s="239"/>
      <c r="O170" s="239"/>
      <c r="P170" s="239"/>
      <c r="Q170" s="239"/>
      <c r="R170" s="239"/>
      <c r="S170" s="239"/>
      <c r="T170" s="239"/>
      <c r="U170" s="239"/>
      <c r="V170" s="239"/>
      <c r="W170" s="239"/>
      <c r="X170" s="239"/>
      <c r="Y170" s="239"/>
      <c r="Z170" s="239"/>
      <c r="AA170" s="239"/>
      <c r="AB170" s="239"/>
      <c r="AC170" s="239"/>
      <c r="AD170" s="239"/>
    </row>
    <row r="171" spans="1:30" ht="15.75" customHeight="1" x14ac:dyDescent="0.25">
      <c r="A171" s="241"/>
      <c r="B171" s="239"/>
      <c r="C171" s="239"/>
      <c r="D171" s="239"/>
      <c r="E171" s="239"/>
      <c r="F171" s="239"/>
      <c r="G171" s="240"/>
      <c r="H171" s="239"/>
      <c r="I171" s="239"/>
      <c r="J171" s="239"/>
      <c r="K171" s="239"/>
      <c r="L171" s="239"/>
      <c r="M171" s="239"/>
      <c r="N171" s="239"/>
      <c r="O171" s="239"/>
      <c r="P171" s="239"/>
      <c r="Q171" s="239"/>
      <c r="R171" s="239"/>
      <c r="S171" s="239"/>
      <c r="T171" s="239"/>
      <c r="U171" s="239"/>
      <c r="V171" s="239"/>
      <c r="W171" s="239"/>
      <c r="X171" s="239"/>
      <c r="Y171" s="239"/>
      <c r="Z171" s="239"/>
      <c r="AA171" s="239"/>
      <c r="AB171" s="239"/>
      <c r="AC171" s="239"/>
      <c r="AD171" s="239"/>
    </row>
    <row r="172" spans="1:30" ht="15.75" customHeight="1" x14ac:dyDescent="0.25">
      <c r="A172" s="241"/>
      <c r="B172" s="239"/>
      <c r="C172" s="239"/>
      <c r="D172" s="239"/>
      <c r="E172" s="239"/>
      <c r="F172" s="239"/>
      <c r="G172" s="240"/>
      <c r="H172" s="239"/>
      <c r="I172" s="239"/>
      <c r="J172" s="239"/>
      <c r="K172" s="239"/>
      <c r="L172" s="239"/>
      <c r="M172" s="239"/>
      <c r="N172" s="239"/>
      <c r="O172" s="239"/>
      <c r="P172" s="239"/>
      <c r="Q172" s="239"/>
      <c r="R172" s="239"/>
      <c r="S172" s="239"/>
      <c r="T172" s="239"/>
      <c r="U172" s="239"/>
      <c r="V172" s="239"/>
      <c r="W172" s="239"/>
      <c r="X172" s="239"/>
      <c r="Y172" s="239"/>
      <c r="Z172" s="239"/>
      <c r="AA172" s="239"/>
      <c r="AB172" s="239"/>
      <c r="AC172" s="239"/>
      <c r="AD172" s="239"/>
    </row>
    <row r="173" spans="1:30" ht="15.75" customHeight="1" x14ac:dyDescent="0.25">
      <c r="A173" s="241"/>
      <c r="B173" s="239"/>
      <c r="C173" s="239"/>
      <c r="D173" s="239"/>
      <c r="E173" s="239"/>
      <c r="F173" s="239"/>
      <c r="G173" s="240"/>
      <c r="H173" s="239"/>
      <c r="I173" s="239"/>
      <c r="J173" s="239"/>
      <c r="K173" s="239"/>
      <c r="L173" s="239"/>
      <c r="M173" s="239"/>
      <c r="N173" s="239"/>
      <c r="O173" s="239"/>
      <c r="P173" s="239"/>
      <c r="Q173" s="239"/>
      <c r="R173" s="239"/>
      <c r="S173" s="239"/>
      <c r="T173" s="239"/>
      <c r="U173" s="239"/>
      <c r="V173" s="239"/>
      <c r="W173" s="239"/>
      <c r="X173" s="239"/>
      <c r="Y173" s="239"/>
      <c r="Z173" s="239"/>
      <c r="AA173" s="239"/>
      <c r="AB173" s="239"/>
      <c r="AC173" s="239"/>
      <c r="AD173" s="239"/>
    </row>
    <row r="174" spans="1:30" ht="15.75" customHeight="1" x14ac:dyDescent="0.25">
      <c r="A174" s="241"/>
      <c r="B174" s="239"/>
      <c r="C174" s="239"/>
      <c r="D174" s="239"/>
      <c r="E174" s="239"/>
      <c r="F174" s="239"/>
      <c r="G174" s="240"/>
      <c r="H174" s="239"/>
      <c r="I174" s="239"/>
      <c r="J174" s="239"/>
      <c r="K174" s="239"/>
      <c r="L174" s="239"/>
      <c r="M174" s="239"/>
      <c r="N174" s="239"/>
      <c r="O174" s="239"/>
      <c r="P174" s="239"/>
      <c r="Q174" s="239"/>
      <c r="R174" s="239"/>
      <c r="S174" s="239"/>
      <c r="T174" s="239"/>
      <c r="U174" s="239"/>
      <c r="V174" s="239"/>
      <c r="W174" s="239"/>
      <c r="X174" s="239"/>
      <c r="Y174" s="239"/>
      <c r="Z174" s="239"/>
      <c r="AA174" s="239"/>
      <c r="AB174" s="239"/>
      <c r="AC174" s="239"/>
      <c r="AD174" s="239"/>
    </row>
    <row r="175" spans="1:30" ht="15.75" customHeight="1" x14ac:dyDescent="0.25">
      <c r="A175" s="241"/>
      <c r="B175" s="239"/>
      <c r="C175" s="239"/>
      <c r="D175" s="239"/>
      <c r="E175" s="239"/>
      <c r="F175" s="239"/>
      <c r="G175" s="240"/>
      <c r="H175" s="239"/>
      <c r="I175" s="239"/>
      <c r="J175" s="239"/>
      <c r="K175" s="239"/>
      <c r="L175" s="239"/>
      <c r="M175" s="239"/>
      <c r="N175" s="239"/>
      <c r="O175" s="239"/>
      <c r="P175" s="239"/>
      <c r="Q175" s="239"/>
      <c r="R175" s="239"/>
      <c r="S175" s="239"/>
      <c r="T175" s="239"/>
      <c r="U175" s="239"/>
      <c r="V175" s="239"/>
      <c r="W175" s="239"/>
      <c r="X175" s="239"/>
      <c r="Y175" s="239"/>
      <c r="Z175" s="239"/>
      <c r="AA175" s="239"/>
      <c r="AB175" s="239"/>
      <c r="AC175" s="239"/>
      <c r="AD175" s="239"/>
    </row>
    <row r="176" spans="1:30" ht="15.75" customHeight="1" x14ac:dyDescent="0.25">
      <c r="A176" s="241"/>
      <c r="B176" s="239"/>
      <c r="C176" s="239"/>
      <c r="D176" s="239"/>
      <c r="E176" s="239"/>
      <c r="F176" s="239"/>
      <c r="G176" s="240"/>
      <c r="H176" s="239"/>
      <c r="I176" s="239"/>
      <c r="J176" s="239"/>
      <c r="K176" s="239"/>
      <c r="L176" s="239"/>
      <c r="M176" s="239"/>
      <c r="N176" s="239"/>
      <c r="O176" s="239"/>
      <c r="P176" s="239"/>
      <c r="Q176" s="239"/>
      <c r="R176" s="239"/>
      <c r="S176" s="239"/>
      <c r="T176" s="239"/>
      <c r="U176" s="239"/>
      <c r="V176" s="239"/>
      <c r="W176" s="239"/>
      <c r="X176" s="239"/>
      <c r="Y176" s="239"/>
      <c r="Z176" s="239"/>
      <c r="AA176" s="239"/>
      <c r="AB176" s="239"/>
      <c r="AC176" s="239"/>
      <c r="AD176" s="239"/>
    </row>
    <row r="177" spans="1:30" ht="15.75" customHeight="1" x14ac:dyDescent="0.25">
      <c r="A177" s="241"/>
      <c r="B177" s="239"/>
      <c r="C177" s="239"/>
      <c r="D177" s="239"/>
      <c r="E177" s="239"/>
      <c r="F177" s="239"/>
      <c r="G177" s="240"/>
      <c r="H177" s="239"/>
      <c r="I177" s="239"/>
      <c r="J177" s="239"/>
      <c r="K177" s="239"/>
      <c r="L177" s="239"/>
      <c r="M177" s="239"/>
      <c r="N177" s="239"/>
      <c r="O177" s="239"/>
      <c r="P177" s="239"/>
      <c r="Q177" s="239"/>
      <c r="R177" s="239"/>
      <c r="S177" s="239"/>
      <c r="T177" s="239"/>
      <c r="U177" s="239"/>
      <c r="V177" s="239"/>
      <c r="W177" s="239"/>
      <c r="X177" s="239"/>
      <c r="Y177" s="239"/>
      <c r="Z177" s="239"/>
      <c r="AA177" s="239"/>
      <c r="AB177" s="239"/>
      <c r="AC177" s="239"/>
      <c r="AD177" s="239"/>
    </row>
    <row r="178" spans="1:30" ht="15.75" customHeight="1" x14ac:dyDescent="0.25">
      <c r="A178" s="241"/>
      <c r="B178" s="239"/>
      <c r="C178" s="239"/>
      <c r="D178" s="239"/>
      <c r="E178" s="239"/>
      <c r="F178" s="239"/>
      <c r="G178" s="240"/>
      <c r="H178" s="239"/>
      <c r="I178" s="239"/>
      <c r="J178" s="239"/>
      <c r="K178" s="239"/>
      <c r="L178" s="239"/>
      <c r="M178" s="239"/>
      <c r="N178" s="239"/>
      <c r="O178" s="239"/>
      <c r="P178" s="239"/>
      <c r="Q178" s="239"/>
      <c r="R178" s="239"/>
      <c r="S178" s="239"/>
      <c r="T178" s="239"/>
      <c r="U178" s="239"/>
      <c r="V178" s="239"/>
      <c r="W178" s="239"/>
      <c r="X178" s="239"/>
      <c r="Y178" s="239"/>
      <c r="Z178" s="239"/>
      <c r="AA178" s="239"/>
      <c r="AB178" s="239"/>
      <c r="AC178" s="239"/>
      <c r="AD178" s="239"/>
    </row>
    <row r="179" spans="1:30" ht="15.75" customHeight="1" x14ac:dyDescent="0.25">
      <c r="A179" s="241"/>
      <c r="B179" s="239"/>
      <c r="C179" s="239"/>
      <c r="D179" s="239"/>
      <c r="E179" s="239"/>
      <c r="F179" s="239"/>
      <c r="G179" s="240"/>
      <c r="H179" s="239"/>
      <c r="I179" s="239"/>
      <c r="J179" s="239"/>
      <c r="K179" s="239"/>
      <c r="L179" s="239"/>
      <c r="M179" s="239"/>
      <c r="N179" s="239"/>
      <c r="O179" s="239"/>
      <c r="P179" s="239"/>
      <c r="Q179" s="239"/>
      <c r="R179" s="239"/>
      <c r="S179" s="239"/>
      <c r="T179" s="239"/>
      <c r="U179" s="239"/>
      <c r="V179" s="239"/>
      <c r="W179" s="239"/>
      <c r="X179" s="239"/>
      <c r="Y179" s="239"/>
      <c r="Z179" s="239"/>
      <c r="AA179" s="239"/>
      <c r="AB179" s="239"/>
      <c r="AC179" s="239"/>
      <c r="AD179" s="239"/>
    </row>
    <row r="180" spans="1:30" ht="15.75" customHeight="1" x14ac:dyDescent="0.25">
      <c r="A180" s="241"/>
      <c r="B180" s="239"/>
      <c r="C180" s="239"/>
      <c r="D180" s="239"/>
      <c r="E180" s="239"/>
      <c r="F180" s="239"/>
      <c r="G180" s="240"/>
      <c r="H180" s="239"/>
      <c r="I180" s="239"/>
      <c r="J180" s="239"/>
      <c r="K180" s="239"/>
      <c r="L180" s="239"/>
      <c r="M180" s="239"/>
      <c r="N180" s="239"/>
      <c r="O180" s="239"/>
      <c r="P180" s="239"/>
      <c r="Q180" s="239"/>
      <c r="R180" s="239"/>
      <c r="S180" s="239"/>
      <c r="T180" s="239"/>
      <c r="U180" s="239"/>
      <c r="V180" s="239"/>
      <c r="W180" s="239"/>
      <c r="X180" s="239"/>
      <c r="Y180" s="239"/>
      <c r="Z180" s="239"/>
      <c r="AA180" s="239"/>
      <c r="AB180" s="239"/>
      <c r="AC180" s="239"/>
      <c r="AD180" s="239"/>
    </row>
    <row r="181" spans="1:30" ht="15.75" customHeight="1" x14ac:dyDescent="0.25">
      <c r="A181" s="241"/>
      <c r="B181" s="239"/>
      <c r="C181" s="239"/>
      <c r="D181" s="239"/>
      <c r="E181" s="239"/>
      <c r="F181" s="239"/>
      <c r="G181" s="240"/>
      <c r="H181" s="239"/>
      <c r="I181" s="239"/>
      <c r="J181" s="239"/>
      <c r="K181" s="239"/>
      <c r="L181" s="239"/>
      <c r="M181" s="239"/>
      <c r="N181" s="239"/>
      <c r="O181" s="239"/>
      <c r="P181" s="239"/>
      <c r="Q181" s="239"/>
      <c r="R181" s="239"/>
      <c r="S181" s="239"/>
      <c r="T181" s="239"/>
      <c r="U181" s="239"/>
      <c r="V181" s="239"/>
      <c r="W181" s="239"/>
      <c r="X181" s="239"/>
      <c r="Y181" s="239"/>
      <c r="Z181" s="239"/>
      <c r="AA181" s="239"/>
      <c r="AB181" s="239"/>
      <c r="AC181" s="239"/>
      <c r="AD181" s="239"/>
    </row>
    <row r="182" spans="1:30" ht="15.75" customHeight="1" x14ac:dyDescent="0.25">
      <c r="A182" s="241"/>
      <c r="B182" s="239"/>
      <c r="C182" s="239"/>
      <c r="D182" s="239"/>
      <c r="E182" s="239"/>
      <c r="F182" s="239"/>
      <c r="G182" s="240"/>
      <c r="H182" s="239"/>
      <c r="I182" s="239"/>
      <c r="J182" s="239"/>
      <c r="K182" s="239"/>
      <c r="L182" s="239"/>
      <c r="M182" s="239"/>
      <c r="N182" s="239"/>
      <c r="O182" s="239"/>
      <c r="P182" s="239"/>
      <c r="Q182" s="239"/>
      <c r="R182" s="239"/>
      <c r="S182" s="239"/>
      <c r="T182" s="239"/>
      <c r="U182" s="239"/>
      <c r="V182" s="239"/>
      <c r="W182" s="239"/>
      <c r="X182" s="239"/>
      <c r="Y182" s="239"/>
      <c r="Z182" s="239"/>
      <c r="AA182" s="239"/>
      <c r="AB182" s="239"/>
      <c r="AC182" s="239"/>
      <c r="AD182" s="239"/>
    </row>
    <row r="183" spans="1:30" ht="15.75" customHeight="1" x14ac:dyDescent="0.25">
      <c r="A183" s="241"/>
      <c r="B183" s="239"/>
      <c r="C183" s="239"/>
      <c r="D183" s="239"/>
      <c r="E183" s="239"/>
      <c r="F183" s="239"/>
      <c r="G183" s="240"/>
      <c r="H183" s="239"/>
      <c r="I183" s="239"/>
      <c r="J183" s="239"/>
      <c r="K183" s="239"/>
      <c r="L183" s="239"/>
      <c r="M183" s="239"/>
      <c r="N183" s="239"/>
      <c r="O183" s="239"/>
      <c r="P183" s="239"/>
      <c r="Q183" s="239"/>
      <c r="R183" s="239"/>
      <c r="S183" s="239"/>
      <c r="T183" s="239"/>
      <c r="U183" s="239"/>
      <c r="V183" s="239"/>
      <c r="W183" s="239"/>
      <c r="X183" s="239"/>
      <c r="Y183" s="239"/>
      <c r="Z183" s="239"/>
      <c r="AA183" s="239"/>
      <c r="AB183" s="239"/>
      <c r="AC183" s="239"/>
      <c r="AD183" s="239"/>
    </row>
    <row r="184" spans="1:30" ht="15.75" customHeight="1" x14ac:dyDescent="0.25">
      <c r="A184" s="241"/>
      <c r="B184" s="239"/>
      <c r="C184" s="239"/>
      <c r="D184" s="239"/>
      <c r="E184" s="239"/>
      <c r="F184" s="239"/>
      <c r="G184" s="240"/>
      <c r="H184" s="239"/>
      <c r="I184" s="239"/>
      <c r="J184" s="239"/>
      <c r="K184" s="239"/>
      <c r="L184" s="239"/>
      <c r="M184" s="239"/>
      <c r="N184" s="239"/>
      <c r="O184" s="239"/>
      <c r="P184" s="239"/>
      <c r="Q184" s="239"/>
      <c r="R184" s="239"/>
      <c r="S184" s="239"/>
      <c r="T184" s="239"/>
      <c r="U184" s="239"/>
      <c r="V184" s="239"/>
      <c r="W184" s="239"/>
      <c r="X184" s="239"/>
      <c r="Y184" s="239"/>
      <c r="Z184" s="239"/>
      <c r="AA184" s="239"/>
      <c r="AB184" s="239"/>
      <c r="AC184" s="239"/>
      <c r="AD184" s="239"/>
    </row>
    <row r="185" spans="1:30" ht="15.75" customHeight="1" x14ac:dyDescent="0.25">
      <c r="A185" s="241"/>
      <c r="B185" s="239"/>
      <c r="C185" s="239"/>
      <c r="D185" s="239"/>
      <c r="E185" s="239"/>
      <c r="F185" s="239"/>
      <c r="G185" s="240"/>
      <c r="H185" s="239"/>
      <c r="I185" s="239"/>
      <c r="J185" s="239"/>
      <c r="K185" s="239"/>
      <c r="L185" s="239"/>
      <c r="M185" s="239"/>
      <c r="N185" s="239"/>
      <c r="O185" s="239"/>
      <c r="P185" s="239"/>
      <c r="Q185" s="239"/>
      <c r="R185" s="239"/>
      <c r="S185" s="239"/>
      <c r="T185" s="239"/>
      <c r="U185" s="239"/>
      <c r="V185" s="239"/>
      <c r="W185" s="239"/>
      <c r="X185" s="239"/>
      <c r="Y185" s="239"/>
      <c r="Z185" s="239"/>
      <c r="AA185" s="239"/>
      <c r="AB185" s="239"/>
      <c r="AC185" s="239"/>
      <c r="AD185" s="239"/>
    </row>
    <row r="186" spans="1:30" ht="15.75" customHeight="1" x14ac:dyDescent="0.25">
      <c r="A186" s="241"/>
      <c r="B186" s="239"/>
      <c r="C186" s="239"/>
      <c r="D186" s="239"/>
      <c r="E186" s="239"/>
      <c r="F186" s="239"/>
      <c r="G186" s="240"/>
      <c r="H186" s="239"/>
      <c r="I186" s="239"/>
      <c r="J186" s="239"/>
      <c r="K186" s="239"/>
      <c r="L186" s="239"/>
      <c r="M186" s="239"/>
      <c r="N186" s="239"/>
      <c r="O186" s="239"/>
      <c r="P186" s="239"/>
      <c r="Q186" s="239"/>
      <c r="R186" s="239"/>
      <c r="S186" s="239"/>
      <c r="T186" s="239"/>
      <c r="U186" s="239"/>
      <c r="V186" s="239"/>
      <c r="W186" s="239"/>
      <c r="X186" s="239"/>
      <c r="Y186" s="239"/>
      <c r="Z186" s="239"/>
      <c r="AA186" s="239"/>
      <c r="AB186" s="239"/>
      <c r="AC186" s="239"/>
      <c r="AD186" s="239"/>
    </row>
    <row r="187" spans="1:30" ht="15.75" customHeight="1" x14ac:dyDescent="0.25">
      <c r="A187" s="241"/>
      <c r="B187" s="239"/>
      <c r="C187" s="239"/>
      <c r="D187" s="239"/>
      <c r="E187" s="239"/>
      <c r="F187" s="239"/>
      <c r="G187" s="240"/>
      <c r="H187" s="239"/>
      <c r="I187" s="239"/>
      <c r="J187" s="239"/>
      <c r="K187" s="239"/>
      <c r="L187" s="239"/>
      <c r="M187" s="239"/>
      <c r="N187" s="239"/>
      <c r="O187" s="239"/>
      <c r="P187" s="239"/>
      <c r="Q187" s="239"/>
      <c r="R187" s="239"/>
      <c r="S187" s="239"/>
      <c r="T187" s="239"/>
      <c r="U187" s="239"/>
      <c r="V187" s="239"/>
      <c r="W187" s="239"/>
      <c r="X187" s="239"/>
      <c r="Y187" s="239"/>
      <c r="Z187" s="239"/>
      <c r="AA187" s="239"/>
      <c r="AB187" s="239"/>
      <c r="AC187" s="239"/>
      <c r="AD187" s="239"/>
    </row>
    <row r="188" spans="1:30" ht="15.75" customHeight="1" x14ac:dyDescent="0.25">
      <c r="A188" s="241"/>
      <c r="B188" s="239"/>
      <c r="C188" s="239"/>
      <c r="D188" s="239"/>
      <c r="E188" s="239"/>
      <c r="F188" s="239"/>
      <c r="G188" s="240"/>
      <c r="H188" s="239"/>
      <c r="I188" s="239"/>
      <c r="J188" s="239"/>
      <c r="K188" s="239"/>
      <c r="L188" s="239"/>
      <c r="M188" s="239"/>
      <c r="N188" s="239"/>
      <c r="O188" s="239"/>
      <c r="P188" s="239"/>
      <c r="Q188" s="239"/>
      <c r="R188" s="239"/>
      <c r="S188" s="239"/>
      <c r="T188" s="239"/>
      <c r="U188" s="239"/>
      <c r="V188" s="239"/>
      <c r="W188" s="239"/>
      <c r="X188" s="239"/>
      <c r="Y188" s="239"/>
      <c r="Z188" s="239"/>
      <c r="AA188" s="239"/>
      <c r="AB188" s="239"/>
      <c r="AC188" s="239"/>
      <c r="AD188" s="239"/>
    </row>
    <row r="189" spans="1:30" ht="15.75" customHeight="1" x14ac:dyDescent="0.25">
      <c r="A189" s="241"/>
      <c r="B189" s="239"/>
      <c r="C189" s="239"/>
      <c r="D189" s="239"/>
      <c r="E189" s="239"/>
      <c r="F189" s="239"/>
      <c r="G189" s="240"/>
      <c r="H189" s="239"/>
      <c r="I189" s="239"/>
      <c r="J189" s="239"/>
      <c r="K189" s="239"/>
      <c r="L189" s="239"/>
      <c r="M189" s="239"/>
      <c r="N189" s="239"/>
      <c r="O189" s="239"/>
      <c r="P189" s="239"/>
      <c r="Q189" s="239"/>
      <c r="R189" s="239"/>
      <c r="S189" s="239"/>
      <c r="T189" s="239"/>
      <c r="U189" s="239"/>
      <c r="V189" s="239"/>
      <c r="W189" s="239"/>
      <c r="X189" s="239"/>
      <c r="Y189" s="239"/>
      <c r="Z189" s="239"/>
      <c r="AA189" s="239"/>
      <c r="AB189" s="239"/>
      <c r="AC189" s="239"/>
      <c r="AD189" s="239"/>
    </row>
    <row r="190" spans="1:30" ht="15.75" customHeight="1" x14ac:dyDescent="0.25">
      <c r="A190" s="241"/>
      <c r="B190" s="239"/>
      <c r="C190" s="239"/>
      <c r="D190" s="239"/>
      <c r="E190" s="239"/>
      <c r="F190" s="239"/>
      <c r="G190" s="240"/>
      <c r="H190" s="239"/>
      <c r="I190" s="239"/>
      <c r="J190" s="239"/>
      <c r="K190" s="239"/>
      <c r="L190" s="239"/>
      <c r="M190" s="239"/>
      <c r="N190" s="239"/>
      <c r="O190" s="239"/>
      <c r="P190" s="239"/>
      <c r="Q190" s="239"/>
      <c r="R190" s="239"/>
      <c r="S190" s="239"/>
      <c r="T190" s="239"/>
      <c r="U190" s="239"/>
      <c r="V190" s="239"/>
      <c r="W190" s="239"/>
      <c r="X190" s="239"/>
      <c r="Y190" s="239"/>
      <c r="Z190" s="239"/>
      <c r="AA190" s="239"/>
      <c r="AB190" s="239"/>
      <c r="AC190" s="239"/>
      <c r="AD190" s="239"/>
    </row>
    <row r="191" spans="1:30" ht="15.75" customHeight="1" x14ac:dyDescent="0.25">
      <c r="A191" s="241"/>
      <c r="B191" s="239"/>
      <c r="C191" s="239"/>
      <c r="D191" s="239"/>
      <c r="E191" s="239"/>
      <c r="F191" s="239"/>
      <c r="G191" s="240"/>
      <c r="H191" s="239"/>
      <c r="I191" s="239"/>
      <c r="J191" s="239"/>
      <c r="K191" s="239"/>
      <c r="L191" s="239"/>
      <c r="M191" s="239"/>
      <c r="N191" s="239"/>
      <c r="O191" s="239"/>
      <c r="P191" s="239"/>
      <c r="Q191" s="239"/>
      <c r="R191" s="239"/>
      <c r="S191" s="239"/>
      <c r="T191" s="239"/>
      <c r="U191" s="239"/>
      <c r="V191" s="239"/>
      <c r="W191" s="239"/>
      <c r="X191" s="239"/>
      <c r="Y191" s="239"/>
      <c r="Z191" s="239"/>
      <c r="AA191" s="239"/>
      <c r="AB191" s="239"/>
      <c r="AC191" s="239"/>
      <c r="AD191" s="239"/>
    </row>
    <row r="192" spans="1:30" ht="15.75" customHeight="1" x14ac:dyDescent="0.25">
      <c r="A192" s="241"/>
      <c r="B192" s="239"/>
      <c r="C192" s="239"/>
      <c r="D192" s="239"/>
      <c r="E192" s="239"/>
      <c r="F192" s="239"/>
      <c r="G192" s="240"/>
      <c r="H192" s="239"/>
      <c r="I192" s="239"/>
      <c r="J192" s="239"/>
      <c r="K192" s="239"/>
      <c r="L192" s="239"/>
      <c r="M192" s="239"/>
      <c r="N192" s="239"/>
      <c r="O192" s="239"/>
      <c r="P192" s="239"/>
      <c r="Q192" s="239"/>
      <c r="R192" s="239"/>
      <c r="S192" s="239"/>
      <c r="T192" s="239"/>
      <c r="U192" s="239"/>
      <c r="V192" s="239"/>
      <c r="W192" s="239"/>
      <c r="X192" s="239"/>
      <c r="Y192" s="239"/>
      <c r="Z192" s="239"/>
      <c r="AA192" s="239"/>
      <c r="AB192" s="239"/>
      <c r="AC192" s="239"/>
      <c r="AD192" s="239"/>
    </row>
    <row r="193" spans="1:30" ht="15.75" customHeight="1" x14ac:dyDescent="0.25">
      <c r="A193" s="241"/>
      <c r="B193" s="239"/>
      <c r="C193" s="239"/>
      <c r="D193" s="239"/>
      <c r="E193" s="239"/>
      <c r="F193" s="239"/>
      <c r="G193" s="240"/>
      <c r="H193" s="239"/>
      <c r="I193" s="239"/>
      <c r="J193" s="239"/>
      <c r="K193" s="239"/>
      <c r="L193" s="239"/>
      <c r="M193" s="239"/>
      <c r="N193" s="239"/>
      <c r="O193" s="239"/>
      <c r="P193" s="239"/>
      <c r="Q193" s="239"/>
      <c r="R193" s="239"/>
      <c r="S193" s="239"/>
      <c r="T193" s="239"/>
      <c r="U193" s="239"/>
      <c r="V193" s="239"/>
      <c r="W193" s="239"/>
      <c r="X193" s="239"/>
      <c r="Y193" s="239"/>
      <c r="Z193" s="239"/>
      <c r="AA193" s="239"/>
      <c r="AB193" s="239"/>
      <c r="AC193" s="239"/>
      <c r="AD193" s="239"/>
    </row>
    <row r="194" spans="1:30" ht="15.75" customHeight="1" x14ac:dyDescent="0.25">
      <c r="A194" s="241"/>
      <c r="B194" s="239"/>
      <c r="C194" s="239"/>
      <c r="D194" s="239"/>
      <c r="E194" s="239"/>
      <c r="F194" s="239"/>
      <c r="G194" s="240"/>
      <c r="H194" s="239"/>
      <c r="I194" s="239"/>
      <c r="J194" s="239"/>
      <c r="K194" s="239"/>
      <c r="L194" s="239"/>
      <c r="M194" s="239"/>
      <c r="N194" s="239"/>
      <c r="O194" s="239"/>
      <c r="P194" s="239"/>
      <c r="Q194" s="239"/>
      <c r="R194" s="239"/>
      <c r="S194" s="239"/>
      <c r="T194" s="239"/>
      <c r="U194" s="239"/>
      <c r="V194" s="239"/>
      <c r="W194" s="239"/>
      <c r="X194" s="239"/>
      <c r="Y194" s="239"/>
      <c r="Z194" s="239"/>
      <c r="AA194" s="239"/>
      <c r="AB194" s="239"/>
      <c r="AC194" s="239"/>
      <c r="AD194" s="239"/>
    </row>
    <row r="195" spans="1:30" ht="15.75" customHeight="1" x14ac:dyDescent="0.25">
      <c r="A195" s="241"/>
      <c r="B195" s="239"/>
      <c r="C195" s="239"/>
      <c r="D195" s="239"/>
      <c r="E195" s="239"/>
      <c r="F195" s="239"/>
      <c r="G195" s="240"/>
      <c r="H195" s="239"/>
      <c r="I195" s="239"/>
      <c r="J195" s="239"/>
      <c r="K195" s="239"/>
      <c r="L195" s="239"/>
      <c r="M195" s="239"/>
      <c r="N195" s="239"/>
      <c r="O195" s="239"/>
      <c r="P195" s="239"/>
      <c r="Q195" s="239"/>
      <c r="R195" s="239"/>
      <c r="S195" s="239"/>
      <c r="T195" s="239"/>
      <c r="U195" s="239"/>
      <c r="V195" s="239"/>
      <c r="W195" s="239"/>
      <c r="X195" s="239"/>
      <c r="Y195" s="239"/>
      <c r="Z195" s="239"/>
      <c r="AA195" s="239"/>
      <c r="AB195" s="239"/>
      <c r="AC195" s="239"/>
      <c r="AD195" s="239"/>
    </row>
    <row r="196" spans="1:30" ht="15.75" customHeight="1" x14ac:dyDescent="0.25">
      <c r="A196" s="241"/>
      <c r="B196" s="239"/>
      <c r="C196" s="239"/>
      <c r="D196" s="239"/>
      <c r="E196" s="239"/>
      <c r="F196" s="239"/>
      <c r="G196" s="240"/>
      <c r="H196" s="239"/>
      <c r="I196" s="239"/>
      <c r="J196" s="239"/>
      <c r="K196" s="239"/>
      <c r="L196" s="239"/>
      <c r="M196" s="239"/>
      <c r="N196" s="239"/>
      <c r="O196" s="239"/>
      <c r="P196" s="239"/>
      <c r="Q196" s="239"/>
      <c r="R196" s="239"/>
      <c r="S196" s="239"/>
      <c r="T196" s="239"/>
      <c r="U196" s="239"/>
      <c r="V196" s="239"/>
      <c r="W196" s="239"/>
      <c r="X196" s="239"/>
      <c r="Y196" s="239"/>
      <c r="Z196" s="239"/>
      <c r="AA196" s="239"/>
      <c r="AB196" s="239"/>
      <c r="AC196" s="239"/>
      <c r="AD196" s="239"/>
    </row>
    <row r="197" spans="1:30" ht="15.75" customHeight="1" x14ac:dyDescent="0.25">
      <c r="A197" s="241"/>
      <c r="B197" s="239"/>
      <c r="C197" s="239"/>
      <c r="D197" s="239"/>
      <c r="E197" s="239"/>
      <c r="F197" s="239"/>
      <c r="G197" s="240"/>
      <c r="H197" s="239"/>
      <c r="I197" s="239"/>
      <c r="J197" s="239"/>
      <c r="K197" s="239"/>
      <c r="L197" s="239"/>
      <c r="M197" s="239"/>
      <c r="N197" s="239"/>
      <c r="O197" s="239"/>
      <c r="P197" s="239"/>
      <c r="Q197" s="239"/>
      <c r="R197" s="239"/>
      <c r="S197" s="239"/>
      <c r="T197" s="239"/>
      <c r="U197" s="239"/>
      <c r="V197" s="239"/>
      <c r="W197" s="239"/>
      <c r="X197" s="239"/>
      <c r="Y197" s="239"/>
      <c r="Z197" s="239"/>
      <c r="AA197" s="239"/>
      <c r="AB197" s="239"/>
      <c r="AC197" s="239"/>
      <c r="AD197" s="239"/>
    </row>
    <row r="198" spans="1:30" ht="15.75" customHeight="1" x14ac:dyDescent="0.25">
      <c r="A198" s="241"/>
      <c r="B198" s="239"/>
      <c r="C198" s="239"/>
      <c r="D198" s="239"/>
      <c r="E198" s="239"/>
      <c r="F198" s="239"/>
      <c r="G198" s="240"/>
      <c r="H198" s="239"/>
      <c r="I198" s="239"/>
      <c r="J198" s="239"/>
      <c r="K198" s="239"/>
      <c r="L198" s="239"/>
      <c r="M198" s="239"/>
      <c r="N198" s="239"/>
      <c r="O198" s="239"/>
      <c r="P198" s="239"/>
      <c r="Q198" s="239"/>
      <c r="R198" s="239"/>
      <c r="S198" s="239"/>
      <c r="T198" s="239"/>
      <c r="U198" s="239"/>
      <c r="V198" s="239"/>
      <c r="W198" s="239"/>
      <c r="X198" s="239"/>
      <c r="Y198" s="239"/>
      <c r="Z198" s="239"/>
      <c r="AA198" s="239"/>
      <c r="AB198" s="239"/>
      <c r="AC198" s="239"/>
      <c r="AD198" s="239"/>
    </row>
    <row r="199" spans="1:30" ht="15.75" customHeight="1" x14ac:dyDescent="0.25">
      <c r="A199" s="241"/>
      <c r="B199" s="239"/>
      <c r="C199" s="239"/>
      <c r="D199" s="239"/>
      <c r="E199" s="239"/>
      <c r="F199" s="239"/>
      <c r="G199" s="240"/>
      <c r="H199" s="239"/>
      <c r="I199" s="239"/>
      <c r="J199" s="239"/>
      <c r="K199" s="239"/>
      <c r="L199" s="239"/>
      <c r="M199" s="239"/>
      <c r="N199" s="239"/>
      <c r="O199" s="239"/>
      <c r="P199" s="239"/>
      <c r="Q199" s="239"/>
      <c r="R199" s="239"/>
      <c r="S199" s="239"/>
      <c r="T199" s="239"/>
      <c r="U199" s="239"/>
      <c r="V199" s="239"/>
      <c r="W199" s="239"/>
      <c r="X199" s="239"/>
      <c r="Y199" s="239"/>
      <c r="Z199" s="239"/>
      <c r="AA199" s="239"/>
      <c r="AB199" s="239"/>
      <c r="AC199" s="239"/>
      <c r="AD199" s="239"/>
    </row>
    <row r="200" spans="1:30" ht="15.75" customHeight="1" x14ac:dyDescent="0.25">
      <c r="A200" s="241"/>
      <c r="B200" s="239"/>
      <c r="C200" s="239"/>
      <c r="D200" s="239"/>
      <c r="E200" s="239"/>
      <c r="F200" s="239"/>
      <c r="G200" s="240"/>
      <c r="H200" s="239"/>
      <c r="I200" s="239"/>
      <c r="J200" s="239"/>
      <c r="K200" s="239"/>
      <c r="L200" s="239"/>
      <c r="M200" s="239"/>
      <c r="N200" s="239"/>
      <c r="O200" s="239"/>
      <c r="P200" s="239"/>
      <c r="Q200" s="239"/>
      <c r="R200" s="239"/>
      <c r="S200" s="239"/>
      <c r="T200" s="239"/>
      <c r="U200" s="239"/>
      <c r="V200" s="239"/>
      <c r="W200" s="239"/>
      <c r="X200" s="239"/>
      <c r="Y200" s="239"/>
      <c r="Z200" s="239"/>
      <c r="AA200" s="239"/>
      <c r="AB200" s="239"/>
      <c r="AC200" s="239"/>
      <c r="AD200" s="239"/>
    </row>
    <row r="201" spans="1:30" ht="15.75" customHeight="1" x14ac:dyDescent="0.25">
      <c r="A201" s="241"/>
      <c r="B201" s="239"/>
      <c r="C201" s="239"/>
      <c r="D201" s="239"/>
      <c r="E201" s="239"/>
      <c r="F201" s="239"/>
      <c r="G201" s="240"/>
      <c r="H201" s="239"/>
      <c r="I201" s="239"/>
      <c r="J201" s="239"/>
      <c r="K201" s="239"/>
      <c r="L201" s="239"/>
      <c r="M201" s="239"/>
      <c r="N201" s="239"/>
      <c r="O201" s="239"/>
      <c r="P201" s="239"/>
      <c r="Q201" s="239"/>
      <c r="R201" s="239"/>
      <c r="S201" s="239"/>
      <c r="T201" s="239"/>
      <c r="U201" s="239"/>
      <c r="V201" s="239"/>
      <c r="W201" s="239"/>
      <c r="X201" s="239"/>
      <c r="Y201" s="239"/>
      <c r="Z201" s="239"/>
      <c r="AA201" s="239"/>
      <c r="AB201" s="239"/>
      <c r="AC201" s="239"/>
      <c r="AD201" s="239"/>
    </row>
    <row r="202" spans="1:30" ht="15.75" customHeight="1" x14ac:dyDescent="0.25">
      <c r="A202" s="241"/>
      <c r="B202" s="239"/>
      <c r="C202" s="239"/>
      <c r="D202" s="239"/>
      <c r="E202" s="239"/>
      <c r="F202" s="239"/>
      <c r="G202" s="240"/>
      <c r="H202" s="239"/>
      <c r="I202" s="239"/>
      <c r="J202" s="239"/>
      <c r="K202" s="239"/>
      <c r="L202" s="239"/>
      <c r="M202" s="239"/>
      <c r="N202" s="239"/>
      <c r="O202" s="239"/>
      <c r="P202" s="239"/>
      <c r="Q202" s="239"/>
      <c r="R202" s="239"/>
      <c r="S202" s="239"/>
      <c r="T202" s="239"/>
      <c r="U202" s="239"/>
      <c r="V202" s="239"/>
      <c r="W202" s="239"/>
      <c r="X202" s="239"/>
      <c r="Y202" s="239"/>
      <c r="Z202" s="239"/>
      <c r="AA202" s="239"/>
      <c r="AB202" s="239"/>
      <c r="AC202" s="239"/>
      <c r="AD202" s="239"/>
    </row>
    <row r="203" spans="1:30" ht="15.75" customHeight="1" x14ac:dyDescent="0.25">
      <c r="A203" s="241"/>
      <c r="B203" s="239"/>
      <c r="C203" s="239"/>
      <c r="D203" s="239"/>
      <c r="E203" s="239"/>
      <c r="F203" s="239"/>
      <c r="G203" s="240"/>
      <c r="H203" s="239"/>
      <c r="I203" s="239"/>
      <c r="J203" s="239"/>
      <c r="K203" s="239"/>
      <c r="L203" s="239"/>
      <c r="M203" s="239"/>
      <c r="N203" s="239"/>
      <c r="O203" s="239"/>
      <c r="P203" s="239"/>
      <c r="Q203" s="239"/>
      <c r="R203" s="239"/>
      <c r="S203" s="239"/>
      <c r="T203" s="239"/>
      <c r="U203" s="239"/>
      <c r="V203" s="239"/>
      <c r="W203" s="239"/>
      <c r="X203" s="239"/>
      <c r="Y203" s="239"/>
      <c r="Z203" s="239"/>
      <c r="AA203" s="239"/>
      <c r="AB203" s="239"/>
      <c r="AC203" s="239"/>
      <c r="AD203" s="239"/>
    </row>
    <row r="204" spans="1:30" ht="15.75" customHeight="1" x14ac:dyDescent="0.25">
      <c r="A204" s="241"/>
      <c r="B204" s="239"/>
      <c r="C204" s="239"/>
      <c r="D204" s="239"/>
      <c r="E204" s="239"/>
      <c r="F204" s="239"/>
      <c r="G204" s="240"/>
      <c r="H204" s="239"/>
      <c r="I204" s="239"/>
      <c r="J204" s="239"/>
      <c r="K204" s="239"/>
      <c r="L204" s="239"/>
      <c r="M204" s="239"/>
      <c r="N204" s="239"/>
      <c r="O204" s="239"/>
      <c r="P204" s="239"/>
      <c r="Q204" s="239"/>
      <c r="R204" s="239"/>
      <c r="S204" s="239"/>
      <c r="T204" s="239"/>
      <c r="U204" s="239"/>
      <c r="V204" s="239"/>
      <c r="W204" s="239"/>
      <c r="X204" s="239"/>
      <c r="Y204" s="239"/>
      <c r="Z204" s="239"/>
      <c r="AA204" s="239"/>
      <c r="AB204" s="239"/>
      <c r="AC204" s="239"/>
      <c r="AD204" s="239"/>
    </row>
    <row r="205" spans="1:30" ht="15.75" customHeight="1" x14ac:dyDescent="0.25">
      <c r="A205" s="241"/>
      <c r="B205" s="239"/>
      <c r="C205" s="239"/>
      <c r="D205" s="239"/>
      <c r="E205" s="239"/>
      <c r="F205" s="239"/>
      <c r="G205" s="240"/>
      <c r="H205" s="239"/>
      <c r="I205" s="239"/>
      <c r="J205" s="239"/>
      <c r="K205" s="239"/>
      <c r="L205" s="239"/>
      <c r="M205" s="239"/>
      <c r="N205" s="239"/>
      <c r="O205" s="239"/>
      <c r="P205" s="239"/>
      <c r="Q205" s="239"/>
      <c r="R205" s="239"/>
      <c r="S205" s="239"/>
      <c r="T205" s="239"/>
      <c r="U205" s="239"/>
      <c r="V205" s="239"/>
      <c r="W205" s="239"/>
      <c r="X205" s="239"/>
      <c r="Y205" s="239"/>
      <c r="Z205" s="239"/>
      <c r="AA205" s="239"/>
      <c r="AB205" s="239"/>
      <c r="AC205" s="239"/>
      <c r="AD205" s="239"/>
    </row>
    <row r="206" spans="1:30" ht="15.75" customHeight="1" x14ac:dyDescent="0.25">
      <c r="A206" s="241"/>
      <c r="B206" s="239"/>
      <c r="C206" s="239"/>
      <c r="D206" s="239"/>
      <c r="E206" s="239"/>
      <c r="F206" s="239"/>
      <c r="G206" s="240"/>
      <c r="H206" s="239"/>
      <c r="I206" s="239"/>
      <c r="J206" s="239"/>
      <c r="K206" s="239"/>
      <c r="L206" s="239"/>
      <c r="M206" s="239"/>
      <c r="N206" s="239"/>
      <c r="O206" s="239"/>
      <c r="P206" s="239"/>
      <c r="Q206" s="239"/>
      <c r="R206" s="239"/>
      <c r="S206" s="239"/>
      <c r="T206" s="239"/>
      <c r="U206" s="239"/>
      <c r="V206" s="239"/>
      <c r="W206" s="239"/>
      <c r="X206" s="239"/>
      <c r="Y206" s="239"/>
      <c r="Z206" s="239"/>
      <c r="AA206" s="239"/>
      <c r="AB206" s="239"/>
      <c r="AC206" s="239"/>
      <c r="AD206" s="239"/>
    </row>
    <row r="207" spans="1:30" ht="15.75" customHeight="1" x14ac:dyDescent="0.25">
      <c r="A207" s="241"/>
      <c r="B207" s="239"/>
      <c r="C207" s="239"/>
      <c r="D207" s="239"/>
      <c r="E207" s="239"/>
      <c r="F207" s="239"/>
      <c r="G207" s="240"/>
      <c r="H207" s="239"/>
      <c r="I207" s="239"/>
      <c r="J207" s="239"/>
      <c r="K207" s="239"/>
      <c r="L207" s="239"/>
      <c r="M207" s="239"/>
      <c r="N207" s="239"/>
      <c r="O207" s="239"/>
      <c r="P207" s="239"/>
      <c r="Q207" s="239"/>
      <c r="R207" s="239"/>
      <c r="S207" s="239"/>
      <c r="T207" s="239"/>
      <c r="U207" s="239"/>
      <c r="V207" s="239"/>
      <c r="W207" s="239"/>
      <c r="X207" s="239"/>
      <c r="Y207" s="239"/>
      <c r="Z207" s="239"/>
      <c r="AA207" s="239"/>
      <c r="AB207" s="239"/>
      <c r="AC207" s="239"/>
      <c r="AD207" s="239"/>
    </row>
    <row r="208" spans="1:30" ht="15.75" customHeight="1" x14ac:dyDescent="0.25">
      <c r="A208" s="241"/>
      <c r="B208" s="239"/>
      <c r="C208" s="239"/>
      <c r="D208" s="239"/>
      <c r="E208" s="239"/>
      <c r="F208" s="239"/>
      <c r="G208" s="240"/>
      <c r="H208" s="239"/>
      <c r="I208" s="239"/>
      <c r="J208" s="239"/>
      <c r="K208" s="239"/>
      <c r="L208" s="239"/>
      <c r="M208" s="239"/>
      <c r="N208" s="239"/>
      <c r="O208" s="239"/>
      <c r="P208" s="239"/>
      <c r="Q208" s="239"/>
      <c r="R208" s="239"/>
      <c r="S208" s="239"/>
      <c r="T208" s="239"/>
      <c r="U208" s="239"/>
      <c r="V208" s="239"/>
      <c r="W208" s="239"/>
      <c r="X208" s="239"/>
      <c r="Y208" s="239"/>
      <c r="Z208" s="239"/>
      <c r="AA208" s="239"/>
      <c r="AB208" s="239"/>
      <c r="AC208" s="239"/>
      <c r="AD208" s="239"/>
    </row>
    <row r="209" spans="1:30" ht="15.75" customHeight="1" x14ac:dyDescent="0.25">
      <c r="A209" s="241"/>
      <c r="B209" s="239"/>
      <c r="C209" s="239"/>
      <c r="D209" s="239"/>
      <c r="E209" s="239"/>
      <c r="F209" s="239"/>
      <c r="G209" s="240"/>
      <c r="H209" s="239"/>
      <c r="I209" s="239"/>
      <c r="J209" s="239"/>
      <c r="K209" s="239"/>
      <c r="L209" s="239"/>
      <c r="M209" s="239"/>
      <c r="N209" s="239"/>
      <c r="O209" s="239"/>
      <c r="P209" s="239"/>
      <c r="Q209" s="239"/>
      <c r="R209" s="239"/>
      <c r="S209" s="239"/>
      <c r="T209" s="239"/>
      <c r="U209" s="239"/>
      <c r="V209" s="239"/>
      <c r="W209" s="239"/>
      <c r="X209" s="239"/>
      <c r="Y209" s="239"/>
      <c r="Z209" s="239"/>
      <c r="AA209" s="239"/>
      <c r="AB209" s="239"/>
      <c r="AC209" s="239"/>
      <c r="AD209" s="239"/>
    </row>
    <row r="210" spans="1:30" ht="15.75" customHeight="1" x14ac:dyDescent="0.25">
      <c r="A210" s="241"/>
      <c r="B210" s="239"/>
      <c r="C210" s="239"/>
      <c r="D210" s="239"/>
      <c r="E210" s="239"/>
      <c r="F210" s="239"/>
      <c r="G210" s="240"/>
      <c r="H210" s="239"/>
      <c r="I210" s="239"/>
      <c r="J210" s="239"/>
      <c r="K210" s="239"/>
      <c r="L210" s="239"/>
      <c r="M210" s="239"/>
      <c r="N210" s="239"/>
      <c r="O210" s="239"/>
      <c r="P210" s="239"/>
      <c r="Q210" s="239"/>
      <c r="R210" s="239"/>
      <c r="S210" s="239"/>
      <c r="T210" s="239"/>
      <c r="U210" s="239"/>
      <c r="V210" s="239"/>
      <c r="W210" s="239"/>
      <c r="X210" s="239"/>
      <c r="Y210" s="239"/>
      <c r="Z210" s="239"/>
      <c r="AA210" s="239"/>
      <c r="AB210" s="239"/>
      <c r="AC210" s="239"/>
      <c r="AD210" s="239"/>
    </row>
    <row r="211" spans="1:30" ht="15.75" customHeight="1" x14ac:dyDescent="0.25">
      <c r="A211" s="241"/>
      <c r="B211" s="239"/>
      <c r="C211" s="239"/>
      <c r="D211" s="239"/>
      <c r="E211" s="239"/>
      <c r="F211" s="239"/>
      <c r="G211" s="240"/>
      <c r="H211" s="239"/>
      <c r="I211" s="239"/>
      <c r="J211" s="239"/>
      <c r="K211" s="239"/>
      <c r="L211" s="239"/>
      <c r="M211" s="239"/>
      <c r="N211" s="239"/>
      <c r="O211" s="239"/>
      <c r="P211" s="239"/>
      <c r="Q211" s="239"/>
      <c r="R211" s="239"/>
      <c r="S211" s="239"/>
      <c r="T211" s="239"/>
      <c r="U211" s="239"/>
      <c r="V211" s="239"/>
      <c r="W211" s="239"/>
      <c r="X211" s="239"/>
      <c r="Y211" s="239"/>
      <c r="Z211" s="239"/>
      <c r="AA211" s="239"/>
      <c r="AB211" s="239"/>
      <c r="AC211" s="239"/>
      <c r="AD211" s="239"/>
    </row>
    <row r="212" spans="1:30" ht="15.75" customHeight="1" x14ac:dyDescent="0.25">
      <c r="A212" s="241"/>
      <c r="B212" s="239"/>
      <c r="C212" s="239"/>
      <c r="D212" s="239"/>
      <c r="E212" s="239"/>
      <c r="F212" s="239"/>
      <c r="G212" s="240"/>
      <c r="H212" s="239"/>
      <c r="I212" s="239"/>
      <c r="J212" s="239"/>
      <c r="K212" s="239"/>
      <c r="L212" s="239"/>
      <c r="M212" s="239"/>
      <c r="N212" s="239"/>
      <c r="O212" s="239"/>
      <c r="P212" s="239"/>
      <c r="Q212" s="239"/>
      <c r="R212" s="239"/>
      <c r="S212" s="239"/>
      <c r="T212" s="239"/>
      <c r="U212" s="239"/>
      <c r="V212" s="239"/>
      <c r="W212" s="239"/>
      <c r="X212" s="239"/>
      <c r="Y212" s="239"/>
      <c r="Z212" s="239"/>
      <c r="AA212" s="239"/>
      <c r="AB212" s="239"/>
      <c r="AC212" s="239"/>
      <c r="AD212" s="239"/>
    </row>
    <row r="213" spans="1:30" ht="15.75" customHeight="1" x14ac:dyDescent="0.25">
      <c r="A213" s="241"/>
      <c r="B213" s="239"/>
      <c r="C213" s="239"/>
      <c r="D213" s="239"/>
      <c r="E213" s="239"/>
      <c r="F213" s="239"/>
      <c r="G213" s="240"/>
      <c r="H213" s="239"/>
      <c r="I213" s="239"/>
      <c r="J213" s="239"/>
      <c r="K213" s="239"/>
      <c r="L213" s="239"/>
      <c r="M213" s="239"/>
      <c r="N213" s="239"/>
      <c r="O213" s="239"/>
      <c r="P213" s="239"/>
      <c r="Q213" s="239"/>
      <c r="R213" s="239"/>
      <c r="S213" s="239"/>
      <c r="T213" s="239"/>
      <c r="U213" s="239"/>
      <c r="V213" s="239"/>
      <c r="W213" s="239"/>
      <c r="X213" s="239"/>
      <c r="Y213" s="239"/>
      <c r="Z213" s="239"/>
      <c r="AA213" s="239"/>
      <c r="AB213" s="239"/>
      <c r="AC213" s="239"/>
      <c r="AD213" s="239"/>
    </row>
    <row r="214" spans="1:30" ht="15.75" customHeight="1" x14ac:dyDescent="0.25">
      <c r="A214" s="241"/>
      <c r="B214" s="239"/>
      <c r="C214" s="239"/>
      <c r="D214" s="239"/>
      <c r="E214" s="239"/>
      <c r="F214" s="239"/>
      <c r="G214" s="240"/>
      <c r="H214" s="239"/>
      <c r="I214" s="239"/>
      <c r="J214" s="239"/>
      <c r="K214" s="239"/>
      <c r="L214" s="239"/>
      <c r="M214" s="239"/>
      <c r="N214" s="239"/>
      <c r="O214" s="239"/>
      <c r="P214" s="239"/>
      <c r="Q214" s="239"/>
      <c r="R214" s="239"/>
      <c r="S214" s="239"/>
      <c r="T214" s="239"/>
      <c r="U214" s="239"/>
      <c r="V214" s="239"/>
      <c r="W214" s="239"/>
      <c r="X214" s="239"/>
      <c r="Y214" s="239"/>
      <c r="Z214" s="239"/>
      <c r="AA214" s="239"/>
      <c r="AB214" s="239"/>
      <c r="AC214" s="239"/>
      <c r="AD214" s="239"/>
    </row>
    <row r="215" spans="1:30" ht="15.75" customHeight="1" x14ac:dyDescent="0.25">
      <c r="A215" s="241"/>
      <c r="B215" s="239"/>
      <c r="C215" s="239"/>
      <c r="D215" s="239"/>
      <c r="E215" s="239"/>
      <c r="F215" s="239"/>
      <c r="G215" s="240"/>
      <c r="H215" s="239"/>
      <c r="I215" s="239"/>
      <c r="J215" s="239"/>
      <c r="K215" s="239"/>
      <c r="L215" s="239"/>
      <c r="M215" s="239"/>
      <c r="N215" s="239"/>
      <c r="O215" s="239"/>
      <c r="P215" s="239"/>
      <c r="Q215" s="239"/>
      <c r="R215" s="239"/>
      <c r="S215" s="239"/>
      <c r="T215" s="239"/>
      <c r="U215" s="239"/>
      <c r="V215" s="239"/>
      <c r="W215" s="239"/>
      <c r="X215" s="239"/>
      <c r="Y215" s="239"/>
      <c r="Z215" s="239"/>
      <c r="AA215" s="239"/>
      <c r="AB215" s="239"/>
      <c r="AC215" s="239"/>
      <c r="AD215" s="239"/>
    </row>
    <row r="216" spans="1:30" ht="15.75" customHeight="1" x14ac:dyDescent="0.25">
      <c r="A216" s="241"/>
      <c r="B216" s="239"/>
      <c r="C216" s="239"/>
      <c r="D216" s="239"/>
      <c r="E216" s="239"/>
      <c r="F216" s="239"/>
      <c r="G216" s="240"/>
      <c r="H216" s="239"/>
      <c r="I216" s="239"/>
      <c r="J216" s="239"/>
      <c r="K216" s="239"/>
      <c r="L216" s="239"/>
      <c r="M216" s="239"/>
      <c r="N216" s="239"/>
      <c r="O216" s="239"/>
      <c r="P216" s="239"/>
      <c r="Q216" s="239"/>
      <c r="R216" s="239"/>
      <c r="S216" s="239"/>
      <c r="T216" s="239"/>
      <c r="U216" s="239"/>
      <c r="V216" s="239"/>
      <c r="W216" s="239"/>
      <c r="X216" s="239"/>
      <c r="Y216" s="239"/>
      <c r="Z216" s="239"/>
      <c r="AA216" s="239"/>
      <c r="AB216" s="239"/>
      <c r="AC216" s="239"/>
      <c r="AD216" s="239"/>
    </row>
    <row r="217" spans="1:30" ht="15.75" customHeight="1" x14ac:dyDescent="0.25">
      <c r="A217" s="241"/>
      <c r="B217" s="239"/>
      <c r="C217" s="239"/>
      <c r="D217" s="239"/>
      <c r="E217" s="239"/>
      <c r="F217" s="239"/>
      <c r="G217" s="240"/>
      <c r="H217" s="239"/>
      <c r="I217" s="239"/>
      <c r="J217" s="239"/>
      <c r="K217" s="239"/>
      <c r="L217" s="239"/>
      <c r="M217" s="239"/>
      <c r="N217" s="239"/>
      <c r="O217" s="239"/>
      <c r="P217" s="239"/>
      <c r="Q217" s="239"/>
      <c r="R217" s="239"/>
      <c r="S217" s="239"/>
      <c r="T217" s="239"/>
      <c r="U217" s="239"/>
      <c r="V217" s="239"/>
      <c r="W217" s="239"/>
      <c r="X217" s="239"/>
      <c r="Y217" s="239"/>
      <c r="Z217" s="239"/>
      <c r="AA217" s="239"/>
      <c r="AB217" s="239"/>
      <c r="AC217" s="239"/>
      <c r="AD217" s="239"/>
    </row>
    <row r="218" spans="1:30" ht="15.75" customHeight="1" x14ac:dyDescent="0.25">
      <c r="A218" s="241"/>
      <c r="B218" s="239"/>
      <c r="C218" s="239"/>
      <c r="D218" s="239"/>
      <c r="E218" s="239"/>
      <c r="F218" s="239"/>
      <c r="G218" s="240"/>
      <c r="H218" s="239"/>
      <c r="I218" s="239"/>
      <c r="J218" s="239"/>
      <c r="K218" s="239"/>
      <c r="L218" s="239"/>
      <c r="M218" s="239"/>
      <c r="N218" s="239"/>
      <c r="O218" s="239"/>
      <c r="P218" s="239"/>
      <c r="Q218" s="239"/>
      <c r="R218" s="239"/>
      <c r="S218" s="239"/>
      <c r="T218" s="239"/>
      <c r="U218" s="239"/>
      <c r="V218" s="239"/>
      <c r="W218" s="239"/>
      <c r="X218" s="239"/>
      <c r="Y218" s="239"/>
      <c r="Z218" s="239"/>
      <c r="AA218" s="239"/>
      <c r="AB218" s="239"/>
      <c r="AC218" s="239"/>
      <c r="AD218" s="239"/>
    </row>
    <row r="219" spans="1:30" ht="15.75" customHeight="1" x14ac:dyDescent="0.25">
      <c r="A219" s="241"/>
      <c r="B219" s="239"/>
      <c r="C219" s="239"/>
      <c r="D219" s="239"/>
      <c r="E219" s="239"/>
      <c r="F219" s="239"/>
      <c r="G219" s="240"/>
      <c r="H219" s="239"/>
      <c r="I219" s="239"/>
      <c r="J219" s="239"/>
      <c r="K219" s="239"/>
      <c r="L219" s="239"/>
      <c r="M219" s="239"/>
      <c r="N219" s="239"/>
      <c r="O219" s="239"/>
      <c r="P219" s="239"/>
      <c r="Q219" s="239"/>
      <c r="R219" s="239"/>
      <c r="S219" s="239"/>
      <c r="T219" s="239"/>
      <c r="U219" s="239"/>
      <c r="V219" s="239"/>
      <c r="W219" s="239"/>
      <c r="X219" s="239"/>
      <c r="Y219" s="239"/>
      <c r="Z219" s="239"/>
      <c r="AA219" s="239"/>
      <c r="AB219" s="239"/>
      <c r="AC219" s="239"/>
      <c r="AD219" s="239"/>
    </row>
    <row r="220" spans="1:30" ht="15.75" customHeight="1" x14ac:dyDescent="0.25">
      <c r="A220" s="241"/>
      <c r="B220" s="239"/>
      <c r="C220" s="239"/>
      <c r="D220" s="239"/>
      <c r="E220" s="239"/>
      <c r="F220" s="239"/>
      <c r="G220" s="240"/>
      <c r="H220" s="239"/>
      <c r="I220" s="239"/>
      <c r="J220" s="239"/>
      <c r="K220" s="239"/>
      <c r="L220" s="239"/>
      <c r="M220" s="239"/>
      <c r="N220" s="239"/>
      <c r="O220" s="239"/>
      <c r="P220" s="239"/>
      <c r="Q220" s="239"/>
      <c r="R220" s="239"/>
      <c r="S220" s="239"/>
      <c r="T220" s="239"/>
      <c r="U220" s="239"/>
      <c r="V220" s="239"/>
      <c r="W220" s="239"/>
      <c r="X220" s="239"/>
      <c r="Y220" s="239"/>
      <c r="Z220" s="239"/>
      <c r="AA220" s="239"/>
      <c r="AB220" s="239"/>
      <c r="AC220" s="239"/>
      <c r="AD220" s="239"/>
    </row>
    <row r="221" spans="1:30" ht="15.75" customHeight="1" x14ac:dyDescent="0.25">
      <c r="A221" s="241"/>
      <c r="B221" s="239"/>
      <c r="C221" s="239"/>
      <c r="D221" s="239"/>
      <c r="E221" s="239"/>
      <c r="F221" s="239"/>
      <c r="G221" s="240"/>
      <c r="H221" s="239"/>
      <c r="I221" s="239"/>
      <c r="J221" s="239"/>
      <c r="K221" s="239"/>
      <c r="L221" s="239"/>
      <c r="M221" s="239"/>
      <c r="N221" s="239"/>
      <c r="O221" s="239"/>
      <c r="P221" s="239"/>
      <c r="Q221" s="239"/>
      <c r="R221" s="239"/>
      <c r="S221" s="239"/>
      <c r="T221" s="239"/>
      <c r="U221" s="239"/>
      <c r="V221" s="239"/>
      <c r="W221" s="239"/>
      <c r="X221" s="239"/>
      <c r="Y221" s="239"/>
      <c r="Z221" s="239"/>
      <c r="AA221" s="239"/>
      <c r="AB221" s="239"/>
      <c r="AC221" s="239"/>
      <c r="AD221" s="239"/>
    </row>
    <row r="222" spans="1:30" ht="15.75" customHeight="1" x14ac:dyDescent="0.25">
      <c r="A222" s="241"/>
      <c r="B222" s="239"/>
      <c r="C222" s="239"/>
      <c r="D222" s="239"/>
      <c r="E222" s="239"/>
      <c r="F222" s="239"/>
      <c r="G222" s="240"/>
      <c r="H222" s="239"/>
      <c r="I222" s="239"/>
      <c r="J222" s="239"/>
      <c r="K222" s="239"/>
      <c r="L222" s="239"/>
      <c r="M222" s="239"/>
      <c r="N222" s="239"/>
      <c r="O222" s="239"/>
      <c r="P222" s="239"/>
      <c r="Q222" s="239"/>
      <c r="R222" s="239"/>
      <c r="S222" s="239"/>
      <c r="T222" s="239"/>
      <c r="U222" s="239"/>
      <c r="V222" s="239"/>
      <c r="W222" s="239"/>
      <c r="X222" s="239"/>
      <c r="Y222" s="239"/>
      <c r="Z222" s="239"/>
      <c r="AA222" s="239"/>
      <c r="AB222" s="239"/>
      <c r="AC222" s="239"/>
      <c r="AD222" s="239"/>
    </row>
    <row r="223" spans="1:30" ht="15.75" customHeight="1" x14ac:dyDescent="0.25">
      <c r="A223" s="241"/>
      <c r="B223" s="239"/>
      <c r="C223" s="239"/>
      <c r="D223" s="239"/>
      <c r="E223" s="239"/>
      <c r="F223" s="239"/>
      <c r="G223" s="240"/>
      <c r="H223" s="239"/>
      <c r="I223" s="239"/>
      <c r="J223" s="239"/>
      <c r="K223" s="239"/>
      <c r="L223" s="239"/>
      <c r="M223" s="239"/>
      <c r="N223" s="239"/>
      <c r="O223" s="239"/>
      <c r="P223" s="239"/>
      <c r="Q223" s="239"/>
      <c r="R223" s="239"/>
      <c r="S223" s="239"/>
      <c r="T223" s="239"/>
      <c r="U223" s="239"/>
      <c r="V223" s="239"/>
      <c r="W223" s="239"/>
      <c r="X223" s="239"/>
      <c r="Y223" s="239"/>
      <c r="Z223" s="239"/>
      <c r="AA223" s="239"/>
      <c r="AB223" s="239"/>
      <c r="AC223" s="239"/>
      <c r="AD223" s="239"/>
    </row>
    <row r="224" spans="1:30" ht="15.75" customHeight="1" x14ac:dyDescent="0.25">
      <c r="A224" s="241"/>
      <c r="B224" s="239"/>
      <c r="C224" s="239"/>
      <c r="D224" s="239"/>
      <c r="E224" s="239"/>
      <c r="F224" s="239"/>
      <c r="G224" s="240"/>
      <c r="H224" s="239"/>
      <c r="I224" s="239"/>
      <c r="J224" s="239"/>
      <c r="K224" s="239"/>
      <c r="L224" s="239"/>
      <c r="M224" s="239"/>
      <c r="N224" s="239"/>
      <c r="O224" s="239"/>
      <c r="P224" s="239"/>
      <c r="Q224" s="239"/>
      <c r="R224" s="239"/>
      <c r="S224" s="239"/>
      <c r="T224" s="239"/>
      <c r="U224" s="239"/>
      <c r="V224" s="239"/>
      <c r="W224" s="239"/>
      <c r="X224" s="239"/>
      <c r="Y224" s="239"/>
      <c r="Z224" s="239"/>
      <c r="AA224" s="239"/>
      <c r="AB224" s="239"/>
      <c r="AC224" s="239"/>
      <c r="AD224" s="239"/>
    </row>
    <row r="225" spans="1:30" ht="15.75" customHeight="1" x14ac:dyDescent="0.25">
      <c r="A225" s="241"/>
      <c r="B225" s="239"/>
      <c r="C225" s="239"/>
      <c r="D225" s="239"/>
      <c r="E225" s="239"/>
      <c r="F225" s="239"/>
      <c r="G225" s="240"/>
      <c r="H225" s="239"/>
      <c r="I225" s="239"/>
      <c r="J225" s="239"/>
      <c r="K225" s="239"/>
      <c r="L225" s="239"/>
      <c r="M225" s="239"/>
      <c r="N225" s="239"/>
      <c r="O225" s="239"/>
      <c r="P225" s="239"/>
      <c r="Q225" s="239"/>
      <c r="R225" s="239"/>
      <c r="S225" s="239"/>
      <c r="T225" s="239"/>
      <c r="U225" s="239"/>
      <c r="V225" s="239"/>
      <c r="W225" s="239"/>
      <c r="X225" s="239"/>
      <c r="Y225" s="239"/>
      <c r="Z225" s="239"/>
      <c r="AA225" s="239"/>
      <c r="AB225" s="239"/>
      <c r="AC225" s="239"/>
      <c r="AD225" s="239"/>
    </row>
    <row r="226" spans="1:30" ht="15.75" customHeight="1" x14ac:dyDescent="0.25">
      <c r="A226" s="241"/>
      <c r="B226" s="239"/>
      <c r="C226" s="239"/>
      <c r="D226" s="239"/>
      <c r="E226" s="239"/>
      <c r="F226" s="239"/>
      <c r="G226" s="240"/>
      <c r="H226" s="239"/>
      <c r="I226" s="239"/>
      <c r="J226" s="239"/>
      <c r="K226" s="239"/>
      <c r="L226" s="239"/>
      <c r="M226" s="239"/>
      <c r="N226" s="239"/>
      <c r="O226" s="239"/>
      <c r="P226" s="239"/>
      <c r="Q226" s="239"/>
      <c r="R226" s="239"/>
      <c r="S226" s="239"/>
      <c r="T226" s="239"/>
      <c r="U226" s="239"/>
      <c r="V226" s="239"/>
      <c r="W226" s="239"/>
      <c r="X226" s="239"/>
      <c r="Y226" s="239"/>
      <c r="Z226" s="239"/>
      <c r="AA226" s="239"/>
      <c r="AB226" s="239"/>
      <c r="AC226" s="239"/>
      <c r="AD226" s="239"/>
    </row>
    <row r="227" spans="1:30" ht="15.75" customHeight="1" x14ac:dyDescent="0.25">
      <c r="A227" s="241"/>
      <c r="B227" s="239"/>
      <c r="C227" s="239"/>
      <c r="D227" s="239"/>
      <c r="E227" s="239"/>
      <c r="F227" s="239"/>
      <c r="G227" s="240"/>
      <c r="H227" s="239"/>
      <c r="I227" s="239"/>
      <c r="J227" s="239"/>
      <c r="K227" s="239"/>
      <c r="L227" s="239"/>
      <c r="M227" s="239"/>
      <c r="N227" s="239"/>
      <c r="O227" s="239"/>
      <c r="P227" s="239"/>
      <c r="Q227" s="239"/>
      <c r="R227" s="239"/>
      <c r="S227" s="239"/>
      <c r="T227" s="239"/>
      <c r="U227" s="239"/>
      <c r="V227" s="239"/>
      <c r="W227" s="239"/>
      <c r="X227" s="239"/>
      <c r="Y227" s="239"/>
      <c r="Z227" s="239"/>
      <c r="AA227" s="239"/>
      <c r="AB227" s="239"/>
      <c r="AC227" s="239"/>
      <c r="AD227" s="239"/>
    </row>
    <row r="228" spans="1:30" ht="15.75" customHeight="1" x14ac:dyDescent="0.25">
      <c r="A228" s="241"/>
      <c r="B228" s="239"/>
      <c r="C228" s="239"/>
      <c r="D228" s="239"/>
      <c r="E228" s="239"/>
      <c r="F228" s="239"/>
      <c r="G228" s="240"/>
      <c r="H228" s="239"/>
      <c r="I228" s="239"/>
      <c r="J228" s="239"/>
      <c r="K228" s="239"/>
      <c r="L228" s="239"/>
      <c r="M228" s="239"/>
      <c r="N228" s="239"/>
      <c r="O228" s="239"/>
      <c r="P228" s="239"/>
      <c r="Q228" s="239"/>
      <c r="R228" s="239"/>
      <c r="S228" s="239"/>
      <c r="T228" s="239"/>
      <c r="U228" s="239"/>
      <c r="V228" s="239"/>
      <c r="W228" s="239"/>
      <c r="X228" s="239"/>
      <c r="Y228" s="239"/>
      <c r="Z228" s="239"/>
      <c r="AA228" s="239"/>
      <c r="AB228" s="239"/>
      <c r="AC228" s="239"/>
      <c r="AD228" s="239"/>
    </row>
    <row r="229" spans="1:30" ht="15.75" customHeight="1" x14ac:dyDescent="0.25">
      <c r="A229" s="241"/>
      <c r="B229" s="239"/>
      <c r="C229" s="239"/>
      <c r="D229" s="239"/>
      <c r="E229" s="239"/>
      <c r="F229" s="239"/>
      <c r="G229" s="240"/>
      <c r="H229" s="239"/>
      <c r="I229" s="239"/>
      <c r="J229" s="239"/>
      <c r="K229" s="239"/>
      <c r="L229" s="239"/>
      <c r="M229" s="239"/>
      <c r="N229" s="239"/>
      <c r="O229" s="239"/>
      <c r="P229" s="239"/>
      <c r="Q229" s="239"/>
      <c r="R229" s="239"/>
      <c r="S229" s="239"/>
      <c r="T229" s="239"/>
      <c r="U229" s="239"/>
      <c r="V229" s="239"/>
      <c r="W229" s="239"/>
      <c r="X229" s="239"/>
      <c r="Y229" s="239"/>
      <c r="Z229" s="239"/>
      <c r="AA229" s="239"/>
      <c r="AB229" s="239"/>
      <c r="AC229" s="239"/>
      <c r="AD229" s="239"/>
    </row>
    <row r="230" spans="1:30" ht="15.75" customHeight="1" x14ac:dyDescent="0.25">
      <c r="A230" s="241"/>
      <c r="B230" s="239"/>
      <c r="C230" s="239"/>
      <c r="D230" s="239"/>
      <c r="E230" s="239"/>
      <c r="F230" s="239"/>
      <c r="G230" s="240"/>
      <c r="H230" s="239"/>
      <c r="I230" s="239"/>
      <c r="J230" s="239"/>
      <c r="K230" s="239"/>
      <c r="L230" s="239"/>
      <c r="M230" s="239"/>
      <c r="N230" s="239"/>
      <c r="O230" s="239"/>
      <c r="P230" s="239"/>
      <c r="Q230" s="239"/>
      <c r="R230" s="239"/>
      <c r="S230" s="239"/>
      <c r="T230" s="239"/>
      <c r="U230" s="239"/>
      <c r="V230" s="239"/>
      <c r="W230" s="239"/>
      <c r="X230" s="239"/>
      <c r="Y230" s="239"/>
      <c r="Z230" s="239"/>
      <c r="AA230" s="239"/>
      <c r="AB230" s="239"/>
      <c r="AC230" s="239"/>
      <c r="AD230" s="239"/>
    </row>
    <row r="231" spans="1:30" ht="15.75" customHeight="1" x14ac:dyDescent="0.25">
      <c r="A231" s="241"/>
      <c r="B231" s="239"/>
      <c r="C231" s="239"/>
      <c r="D231" s="239"/>
      <c r="E231" s="239"/>
      <c r="F231" s="239"/>
      <c r="G231" s="240"/>
      <c r="H231" s="239"/>
      <c r="I231" s="239"/>
      <c r="J231" s="239"/>
      <c r="K231" s="239"/>
      <c r="L231" s="239"/>
      <c r="M231" s="239"/>
      <c r="N231" s="239"/>
      <c r="O231" s="239"/>
      <c r="P231" s="239"/>
      <c r="Q231" s="239"/>
      <c r="R231" s="239"/>
      <c r="S231" s="239"/>
      <c r="T231" s="239"/>
      <c r="U231" s="239"/>
      <c r="V231" s="239"/>
      <c r="W231" s="239"/>
      <c r="X231" s="239"/>
      <c r="Y231" s="239"/>
      <c r="Z231" s="239"/>
      <c r="AA231" s="239"/>
      <c r="AB231" s="239"/>
      <c r="AC231" s="239"/>
      <c r="AD231" s="239"/>
    </row>
    <row r="232" spans="1:30" ht="15.75" customHeight="1" x14ac:dyDescent="0.25">
      <c r="A232" s="241"/>
      <c r="B232" s="239"/>
      <c r="C232" s="239"/>
      <c r="D232" s="239"/>
      <c r="E232" s="239"/>
      <c r="F232" s="239"/>
      <c r="G232" s="240"/>
      <c r="H232" s="239"/>
      <c r="I232" s="239"/>
      <c r="J232" s="239"/>
      <c r="K232" s="239"/>
      <c r="L232" s="239"/>
      <c r="M232" s="239"/>
      <c r="N232" s="239"/>
      <c r="O232" s="239"/>
      <c r="P232" s="239"/>
      <c r="Q232" s="239"/>
      <c r="R232" s="239"/>
      <c r="S232" s="239"/>
      <c r="T232" s="239"/>
      <c r="U232" s="239"/>
      <c r="V232" s="239"/>
      <c r="W232" s="239"/>
      <c r="X232" s="239"/>
      <c r="Y232" s="239"/>
      <c r="Z232" s="239"/>
      <c r="AA232" s="239"/>
      <c r="AB232" s="239"/>
      <c r="AC232" s="239"/>
      <c r="AD232" s="239"/>
    </row>
    <row r="233" spans="1:30" ht="15.75" customHeight="1" x14ac:dyDescent="0.25">
      <c r="A233" s="241"/>
      <c r="B233" s="239"/>
      <c r="C233" s="239"/>
      <c r="D233" s="239"/>
      <c r="E233" s="239"/>
      <c r="F233" s="239"/>
      <c r="G233" s="240"/>
      <c r="H233" s="239"/>
      <c r="I233" s="239"/>
      <c r="J233" s="239"/>
      <c r="K233" s="239"/>
      <c r="L233" s="239"/>
      <c r="M233" s="239"/>
      <c r="N233" s="239"/>
      <c r="O233" s="239"/>
      <c r="P233" s="239"/>
      <c r="Q233" s="239"/>
      <c r="R233" s="239"/>
      <c r="S233" s="239"/>
      <c r="T233" s="239"/>
      <c r="U233" s="239"/>
      <c r="V233" s="239"/>
      <c r="W233" s="239"/>
      <c r="X233" s="239"/>
      <c r="Y233" s="239"/>
      <c r="Z233" s="239"/>
      <c r="AA233" s="239"/>
      <c r="AB233" s="239"/>
      <c r="AC233" s="239"/>
      <c r="AD233" s="239"/>
    </row>
    <row r="234" spans="1:30" ht="15.75" customHeight="1" x14ac:dyDescent="0.25">
      <c r="A234" s="241"/>
      <c r="B234" s="239"/>
      <c r="C234" s="239"/>
      <c r="D234" s="239"/>
      <c r="E234" s="239"/>
      <c r="F234" s="239"/>
      <c r="G234" s="240"/>
      <c r="H234" s="239"/>
      <c r="I234" s="239"/>
      <c r="J234" s="239"/>
      <c r="K234" s="239"/>
      <c r="L234" s="239"/>
      <c r="M234" s="239"/>
      <c r="N234" s="239"/>
      <c r="O234" s="239"/>
      <c r="P234" s="239"/>
      <c r="Q234" s="239"/>
      <c r="R234" s="239"/>
      <c r="S234" s="239"/>
      <c r="T234" s="239"/>
      <c r="U234" s="239"/>
      <c r="V234" s="239"/>
      <c r="W234" s="239"/>
      <c r="X234" s="239"/>
      <c r="Y234" s="239"/>
      <c r="Z234" s="239"/>
      <c r="AA234" s="239"/>
      <c r="AB234" s="239"/>
      <c r="AC234" s="239"/>
      <c r="AD234" s="239"/>
    </row>
    <row r="235" spans="1:30" ht="15.75" customHeight="1" x14ac:dyDescent="0.25">
      <c r="A235" s="241"/>
      <c r="B235" s="239"/>
      <c r="C235" s="239"/>
      <c r="D235" s="239"/>
      <c r="E235" s="239"/>
      <c r="F235" s="239"/>
      <c r="G235" s="240"/>
      <c r="H235" s="239"/>
      <c r="I235" s="239"/>
      <c r="J235" s="239"/>
      <c r="K235" s="239"/>
      <c r="L235" s="239"/>
      <c r="M235" s="239"/>
      <c r="N235" s="239"/>
      <c r="O235" s="239"/>
      <c r="P235" s="239"/>
      <c r="Q235" s="239"/>
      <c r="R235" s="239"/>
      <c r="S235" s="239"/>
      <c r="T235" s="239"/>
      <c r="U235" s="239"/>
      <c r="V235" s="239"/>
      <c r="W235" s="239"/>
      <c r="X235" s="239"/>
      <c r="Y235" s="239"/>
      <c r="Z235" s="239"/>
      <c r="AA235" s="239"/>
      <c r="AB235" s="239"/>
      <c r="AC235" s="239"/>
      <c r="AD235" s="239"/>
    </row>
    <row r="236" spans="1:30" ht="15.75" customHeight="1" x14ac:dyDescent="0.25">
      <c r="A236" s="241"/>
      <c r="B236" s="239"/>
      <c r="C236" s="239"/>
      <c r="D236" s="239"/>
      <c r="E236" s="239"/>
      <c r="F236" s="239"/>
      <c r="G236" s="240"/>
      <c r="H236" s="239"/>
      <c r="I236" s="239"/>
      <c r="J236" s="239"/>
      <c r="K236" s="239"/>
      <c r="L236" s="239"/>
      <c r="M236" s="239"/>
      <c r="N236" s="239"/>
      <c r="O236" s="239"/>
      <c r="P236" s="239"/>
      <c r="Q236" s="239"/>
      <c r="R236" s="239"/>
      <c r="S236" s="239"/>
      <c r="T236" s="239"/>
      <c r="U236" s="239"/>
      <c r="V236" s="239"/>
      <c r="W236" s="239"/>
      <c r="X236" s="239"/>
      <c r="Y236" s="239"/>
      <c r="Z236" s="239"/>
      <c r="AA236" s="239"/>
      <c r="AB236" s="239"/>
      <c r="AC236" s="239"/>
      <c r="AD236" s="239"/>
    </row>
    <row r="237" spans="1:30" ht="15.75" customHeight="1" x14ac:dyDescent="0.25">
      <c r="A237" s="241"/>
      <c r="B237" s="239"/>
      <c r="C237" s="239"/>
      <c r="D237" s="239"/>
      <c r="E237" s="239"/>
      <c r="F237" s="239"/>
      <c r="G237" s="240"/>
      <c r="H237" s="239"/>
      <c r="I237" s="239"/>
      <c r="J237" s="239"/>
      <c r="K237" s="239"/>
      <c r="L237" s="239"/>
      <c r="M237" s="239"/>
      <c r="N237" s="239"/>
      <c r="O237" s="239"/>
      <c r="P237" s="239"/>
      <c r="Q237" s="239"/>
      <c r="R237" s="239"/>
      <c r="S237" s="239"/>
      <c r="T237" s="239"/>
      <c r="U237" s="239"/>
      <c r="V237" s="239"/>
      <c r="W237" s="239"/>
      <c r="X237" s="239"/>
      <c r="Y237" s="239"/>
      <c r="Z237" s="239"/>
      <c r="AA237" s="239"/>
      <c r="AB237" s="239"/>
      <c r="AC237" s="239"/>
      <c r="AD237" s="239"/>
    </row>
    <row r="238" spans="1:30" ht="15.75" customHeight="1" x14ac:dyDescent="0.25">
      <c r="A238" s="241"/>
      <c r="B238" s="239"/>
      <c r="C238" s="239"/>
      <c r="D238" s="239"/>
      <c r="E238" s="239"/>
      <c r="F238" s="239"/>
      <c r="G238" s="240"/>
      <c r="H238" s="239"/>
      <c r="I238" s="239"/>
      <c r="J238" s="239"/>
      <c r="K238" s="239"/>
      <c r="L238" s="239"/>
      <c r="M238" s="239"/>
      <c r="N238" s="239"/>
      <c r="O238" s="239"/>
      <c r="P238" s="239"/>
      <c r="Q238" s="239"/>
      <c r="R238" s="239"/>
      <c r="S238" s="239"/>
      <c r="T238" s="239"/>
      <c r="U238" s="239"/>
      <c r="V238" s="239"/>
      <c r="W238" s="239"/>
      <c r="X238" s="239"/>
      <c r="Y238" s="239"/>
      <c r="Z238" s="239"/>
      <c r="AA238" s="239"/>
      <c r="AB238" s="239"/>
      <c r="AC238" s="239"/>
      <c r="AD238" s="239"/>
    </row>
    <row r="239" spans="1:30" ht="15.75" customHeight="1" x14ac:dyDescent="0.25">
      <c r="A239" s="241"/>
      <c r="B239" s="239"/>
      <c r="C239" s="239"/>
      <c r="D239" s="239"/>
      <c r="E239" s="239"/>
      <c r="F239" s="239"/>
      <c r="G239" s="240"/>
      <c r="H239" s="239"/>
      <c r="I239" s="239"/>
      <c r="J239" s="239"/>
      <c r="K239" s="239"/>
      <c r="L239" s="239"/>
      <c r="M239" s="239"/>
      <c r="N239" s="239"/>
      <c r="O239" s="239"/>
      <c r="P239" s="239"/>
      <c r="Q239" s="239"/>
      <c r="R239" s="239"/>
      <c r="S239" s="239"/>
      <c r="T239" s="239"/>
      <c r="U239" s="239"/>
      <c r="V239" s="239"/>
      <c r="W239" s="239"/>
      <c r="X239" s="239"/>
      <c r="Y239" s="239"/>
      <c r="Z239" s="239"/>
      <c r="AA239" s="239"/>
      <c r="AB239" s="239"/>
      <c r="AC239" s="239"/>
      <c r="AD239" s="239"/>
    </row>
    <row r="240" spans="1:30" ht="15.75" customHeight="1" x14ac:dyDescent="0.25">
      <c r="A240" s="241"/>
      <c r="B240" s="239"/>
      <c r="C240" s="239"/>
      <c r="D240" s="239"/>
      <c r="E240" s="239"/>
      <c r="F240" s="239"/>
      <c r="G240" s="240"/>
      <c r="H240" s="239"/>
      <c r="I240" s="239"/>
      <c r="J240" s="239"/>
      <c r="K240" s="239"/>
      <c r="L240" s="239"/>
      <c r="M240" s="239"/>
      <c r="N240" s="239"/>
      <c r="O240" s="239"/>
      <c r="P240" s="239"/>
      <c r="Q240" s="239"/>
      <c r="R240" s="239"/>
      <c r="S240" s="239"/>
      <c r="T240" s="239"/>
      <c r="U240" s="239"/>
      <c r="V240" s="239"/>
      <c r="W240" s="239"/>
      <c r="X240" s="239"/>
      <c r="Y240" s="239"/>
      <c r="Z240" s="239"/>
      <c r="AA240" s="239"/>
      <c r="AB240" s="239"/>
      <c r="AC240" s="239"/>
      <c r="AD240" s="239"/>
    </row>
    <row r="241" spans="1:30" ht="15.75" customHeight="1" x14ac:dyDescent="0.25">
      <c r="A241" s="241"/>
      <c r="B241" s="239"/>
      <c r="C241" s="239"/>
      <c r="D241" s="239"/>
      <c r="E241" s="239"/>
      <c r="F241" s="239"/>
      <c r="G241" s="240"/>
      <c r="H241" s="239"/>
      <c r="I241" s="239"/>
      <c r="J241" s="239"/>
      <c r="K241" s="239"/>
      <c r="L241" s="239"/>
      <c r="M241" s="239"/>
      <c r="N241" s="239"/>
      <c r="O241" s="239"/>
      <c r="P241" s="239"/>
      <c r="Q241" s="239"/>
      <c r="R241" s="239"/>
      <c r="S241" s="239"/>
      <c r="T241" s="239"/>
      <c r="U241" s="239"/>
      <c r="V241" s="239"/>
      <c r="W241" s="239"/>
      <c r="X241" s="239"/>
      <c r="Y241" s="239"/>
      <c r="Z241" s="239"/>
      <c r="AA241" s="239"/>
      <c r="AB241" s="239"/>
      <c r="AC241" s="239"/>
      <c r="AD241" s="239"/>
    </row>
    <row r="242" spans="1:30" ht="15.75" customHeight="1" x14ac:dyDescent="0.25">
      <c r="A242" s="241"/>
      <c r="B242" s="239"/>
      <c r="C242" s="239"/>
      <c r="D242" s="239"/>
      <c r="E242" s="239"/>
      <c r="F242" s="239"/>
      <c r="G242" s="240"/>
      <c r="H242" s="239"/>
      <c r="I242" s="239"/>
      <c r="J242" s="239"/>
      <c r="K242" s="239"/>
      <c r="L242" s="239"/>
      <c r="M242" s="239"/>
      <c r="N242" s="239"/>
      <c r="O242" s="239"/>
      <c r="P242" s="239"/>
      <c r="Q242" s="239"/>
      <c r="R242" s="239"/>
      <c r="S242" s="239"/>
      <c r="T242" s="239"/>
      <c r="U242" s="239"/>
      <c r="V242" s="239"/>
      <c r="W242" s="239"/>
      <c r="X242" s="239"/>
      <c r="Y242" s="239"/>
      <c r="Z242" s="239"/>
      <c r="AA242" s="239"/>
      <c r="AB242" s="239"/>
      <c r="AC242" s="239"/>
      <c r="AD242" s="239"/>
    </row>
    <row r="243" spans="1:30" ht="15.75" customHeight="1" x14ac:dyDescent="0.25">
      <c r="A243" s="241"/>
      <c r="B243" s="239"/>
      <c r="C243" s="239"/>
      <c r="D243" s="239"/>
      <c r="E243" s="239"/>
      <c r="F243" s="239"/>
      <c r="G243" s="240"/>
      <c r="H243" s="239"/>
      <c r="I243" s="239"/>
      <c r="J243" s="239"/>
      <c r="K243" s="239"/>
      <c r="L243" s="239"/>
      <c r="M243" s="239"/>
      <c r="N243" s="239"/>
      <c r="O243" s="239"/>
      <c r="P243" s="239"/>
      <c r="Q243" s="239"/>
      <c r="R243" s="239"/>
      <c r="S243" s="239"/>
      <c r="T243" s="239"/>
      <c r="U243" s="239"/>
      <c r="V243" s="239"/>
      <c r="W243" s="239"/>
      <c r="X243" s="239"/>
      <c r="Y243" s="239"/>
      <c r="Z243" s="239"/>
      <c r="AA243" s="239"/>
      <c r="AB243" s="239"/>
      <c r="AC243" s="239"/>
      <c r="AD243" s="239"/>
    </row>
    <row r="244" spans="1:30" ht="15.75" customHeight="1" x14ac:dyDescent="0.25">
      <c r="A244" s="241"/>
      <c r="B244" s="239"/>
      <c r="C244" s="239"/>
      <c r="D244" s="239"/>
      <c r="E244" s="239"/>
      <c r="F244" s="239"/>
      <c r="G244" s="240"/>
      <c r="H244" s="239"/>
      <c r="I244" s="239"/>
      <c r="J244" s="239"/>
      <c r="K244" s="239"/>
      <c r="L244" s="239"/>
      <c r="M244" s="239"/>
      <c r="N244" s="239"/>
      <c r="O244" s="239"/>
      <c r="P244" s="239"/>
      <c r="Q244" s="239"/>
      <c r="R244" s="239"/>
      <c r="S244" s="239"/>
      <c r="T244" s="239"/>
      <c r="U244" s="239"/>
      <c r="V244" s="239"/>
      <c r="W244" s="239"/>
      <c r="X244" s="239"/>
      <c r="Y244" s="239"/>
      <c r="Z244" s="239"/>
      <c r="AA244" s="239"/>
      <c r="AB244" s="239"/>
      <c r="AC244" s="239"/>
      <c r="AD244" s="239"/>
    </row>
    <row r="245" spans="1:30" ht="15.75" customHeight="1" x14ac:dyDescent="0.25">
      <c r="A245" s="241"/>
      <c r="B245" s="239"/>
      <c r="C245" s="239"/>
      <c r="D245" s="239"/>
      <c r="E245" s="239"/>
      <c r="F245" s="239"/>
      <c r="G245" s="240"/>
      <c r="H245" s="239"/>
      <c r="I245" s="239"/>
      <c r="J245" s="239"/>
      <c r="K245" s="239"/>
      <c r="L245" s="239"/>
      <c r="M245" s="239"/>
      <c r="N245" s="239"/>
      <c r="O245" s="239"/>
      <c r="P245" s="239"/>
      <c r="Q245" s="239"/>
      <c r="R245" s="239"/>
      <c r="S245" s="239"/>
      <c r="T245" s="239"/>
      <c r="U245" s="239"/>
      <c r="V245" s="239"/>
      <c r="W245" s="239"/>
      <c r="X245" s="239"/>
      <c r="Y245" s="239"/>
      <c r="Z245" s="239"/>
      <c r="AA245" s="239"/>
      <c r="AB245" s="239"/>
      <c r="AC245" s="239"/>
      <c r="AD245" s="239"/>
    </row>
    <row r="246" spans="1:30" ht="15.75" customHeight="1" x14ac:dyDescent="0.25">
      <c r="A246" s="241"/>
      <c r="B246" s="239"/>
      <c r="C246" s="239"/>
      <c r="D246" s="239"/>
      <c r="E246" s="239"/>
      <c r="F246" s="239"/>
      <c r="G246" s="240"/>
      <c r="H246" s="239"/>
      <c r="I246" s="239"/>
      <c r="J246" s="239"/>
      <c r="K246" s="239"/>
      <c r="L246" s="239"/>
      <c r="M246" s="239"/>
      <c r="N246" s="239"/>
      <c r="O246" s="239"/>
      <c r="P246" s="239"/>
      <c r="Q246" s="239"/>
      <c r="R246" s="239"/>
      <c r="S246" s="239"/>
      <c r="T246" s="239"/>
      <c r="U246" s="239"/>
      <c r="V246" s="239"/>
      <c r="W246" s="239"/>
      <c r="X246" s="239"/>
      <c r="Y246" s="239"/>
      <c r="Z246" s="239"/>
      <c r="AA246" s="239"/>
      <c r="AB246" s="239"/>
      <c r="AC246" s="239"/>
      <c r="AD246" s="239"/>
    </row>
    <row r="247" spans="1:30" ht="15.75" customHeight="1" x14ac:dyDescent="0.25">
      <c r="A247" s="241"/>
      <c r="B247" s="239"/>
      <c r="C247" s="239"/>
      <c r="D247" s="239"/>
      <c r="E247" s="239"/>
      <c r="F247" s="239"/>
      <c r="G247" s="240"/>
      <c r="H247" s="239"/>
      <c r="I247" s="239"/>
      <c r="J247" s="239"/>
      <c r="K247" s="239"/>
      <c r="L247" s="239"/>
      <c r="M247" s="239"/>
      <c r="N247" s="239"/>
      <c r="O247" s="239"/>
      <c r="P247" s="239"/>
      <c r="Q247" s="239"/>
      <c r="R247" s="239"/>
      <c r="S247" s="239"/>
      <c r="T247" s="239"/>
      <c r="U247" s="239"/>
      <c r="V247" s="239"/>
      <c r="W247" s="239"/>
      <c r="X247" s="239"/>
      <c r="Y247" s="239"/>
      <c r="Z247" s="239"/>
      <c r="AA247" s="239"/>
      <c r="AB247" s="239"/>
      <c r="AC247" s="239"/>
      <c r="AD247" s="239"/>
    </row>
    <row r="248" spans="1:30" ht="15.75" customHeight="1" x14ac:dyDescent="0.25">
      <c r="A248" s="241"/>
      <c r="B248" s="239"/>
      <c r="C248" s="239"/>
      <c r="D248" s="239"/>
      <c r="E248" s="239"/>
      <c r="F248" s="239"/>
      <c r="G248" s="240"/>
      <c r="H248" s="239"/>
      <c r="I248" s="239"/>
      <c r="J248" s="239"/>
      <c r="K248" s="239"/>
      <c r="L248" s="239"/>
      <c r="M248" s="239"/>
      <c r="N248" s="239"/>
      <c r="O248" s="239"/>
      <c r="P248" s="239"/>
      <c r="Q248" s="239"/>
      <c r="R248" s="239"/>
      <c r="S248" s="239"/>
      <c r="T248" s="239"/>
      <c r="U248" s="239"/>
      <c r="V248" s="239"/>
      <c r="W248" s="239"/>
      <c r="X248" s="239"/>
      <c r="Y248" s="239"/>
      <c r="Z248" s="239"/>
      <c r="AA248" s="239"/>
      <c r="AB248" s="239"/>
      <c r="AC248" s="239"/>
      <c r="AD248" s="239"/>
    </row>
    <row r="249" spans="1:30" ht="15.75" customHeight="1" x14ac:dyDescent="0.25">
      <c r="A249" s="241"/>
      <c r="B249" s="239"/>
      <c r="C249" s="239"/>
      <c r="D249" s="239"/>
      <c r="E249" s="239"/>
      <c r="F249" s="239"/>
      <c r="G249" s="240"/>
      <c r="H249" s="239"/>
      <c r="I249" s="239"/>
      <c r="J249" s="239"/>
      <c r="K249" s="239"/>
      <c r="L249" s="239"/>
      <c r="M249" s="239"/>
      <c r="N249" s="239"/>
      <c r="O249" s="239"/>
      <c r="P249" s="239"/>
      <c r="Q249" s="239"/>
      <c r="R249" s="239"/>
      <c r="S249" s="239"/>
      <c r="T249" s="239"/>
      <c r="U249" s="239"/>
      <c r="V249" s="239"/>
      <c r="W249" s="239"/>
      <c r="X249" s="239"/>
      <c r="Y249" s="239"/>
      <c r="Z249" s="239"/>
      <c r="AA249" s="239"/>
      <c r="AB249" s="239"/>
      <c r="AC249" s="239"/>
      <c r="AD249" s="239"/>
    </row>
    <row r="250" spans="1:30" ht="15.75" customHeight="1" x14ac:dyDescent="0.25">
      <c r="A250" s="241"/>
      <c r="B250" s="239"/>
      <c r="C250" s="239"/>
      <c r="D250" s="239"/>
      <c r="E250" s="239"/>
      <c r="F250" s="239"/>
      <c r="G250" s="240"/>
      <c r="H250" s="239"/>
      <c r="I250" s="239"/>
      <c r="J250" s="239"/>
      <c r="K250" s="239"/>
      <c r="L250" s="239"/>
      <c r="M250" s="239"/>
      <c r="N250" s="239"/>
      <c r="O250" s="239"/>
      <c r="P250" s="239"/>
      <c r="Q250" s="239"/>
      <c r="R250" s="239"/>
      <c r="S250" s="239"/>
      <c r="T250" s="239"/>
      <c r="U250" s="239"/>
      <c r="V250" s="239"/>
      <c r="W250" s="239"/>
      <c r="X250" s="239"/>
      <c r="Y250" s="239"/>
      <c r="Z250" s="239"/>
      <c r="AA250" s="239"/>
      <c r="AB250" s="239"/>
      <c r="AC250" s="239"/>
      <c r="AD250" s="239"/>
    </row>
    <row r="251" spans="1:30" ht="15.75" customHeight="1" x14ac:dyDescent="0.25">
      <c r="A251" s="241"/>
      <c r="B251" s="239"/>
      <c r="C251" s="239"/>
      <c r="D251" s="239"/>
      <c r="E251" s="239"/>
      <c r="F251" s="239"/>
      <c r="G251" s="240"/>
      <c r="H251" s="239"/>
      <c r="I251" s="239"/>
      <c r="J251" s="239"/>
      <c r="K251" s="239"/>
      <c r="L251" s="239"/>
      <c r="M251" s="239"/>
      <c r="N251" s="239"/>
      <c r="O251" s="239"/>
      <c r="P251" s="239"/>
      <c r="Q251" s="239"/>
      <c r="R251" s="239"/>
      <c r="S251" s="239"/>
      <c r="T251" s="239"/>
      <c r="U251" s="239"/>
      <c r="V251" s="239"/>
      <c r="W251" s="239"/>
      <c r="X251" s="239"/>
      <c r="Y251" s="239"/>
      <c r="Z251" s="239"/>
      <c r="AA251" s="239"/>
      <c r="AB251" s="239"/>
      <c r="AC251" s="239"/>
      <c r="AD251" s="239"/>
    </row>
    <row r="252" spans="1:30" ht="15.75" customHeight="1" x14ac:dyDescent="0.25">
      <c r="A252" s="241"/>
      <c r="B252" s="239"/>
      <c r="C252" s="239"/>
      <c r="D252" s="239"/>
      <c r="E252" s="239"/>
      <c r="F252" s="239"/>
      <c r="G252" s="240"/>
      <c r="H252" s="239"/>
      <c r="I252" s="239"/>
      <c r="J252" s="239"/>
      <c r="K252" s="239"/>
      <c r="L252" s="239"/>
      <c r="M252" s="239"/>
      <c r="N252" s="239"/>
      <c r="O252" s="239"/>
      <c r="P252" s="239"/>
      <c r="Q252" s="239"/>
      <c r="R252" s="239"/>
      <c r="S252" s="239"/>
      <c r="T252" s="239"/>
      <c r="U252" s="239"/>
      <c r="V252" s="239"/>
      <c r="W252" s="239"/>
      <c r="X252" s="239"/>
      <c r="Y252" s="239"/>
      <c r="Z252" s="239"/>
      <c r="AA252" s="239"/>
      <c r="AB252" s="239"/>
      <c r="AC252" s="239"/>
      <c r="AD252" s="239"/>
    </row>
    <row r="253" spans="1:30" ht="15.75" customHeight="1" x14ac:dyDescent="0.25">
      <c r="A253" s="241"/>
      <c r="B253" s="239"/>
      <c r="C253" s="239"/>
      <c r="D253" s="239"/>
      <c r="E253" s="239"/>
      <c r="F253" s="239"/>
      <c r="G253" s="240"/>
      <c r="H253" s="239"/>
      <c r="I253" s="239"/>
      <c r="J253" s="239"/>
      <c r="K253" s="239"/>
      <c r="L253" s="239"/>
      <c r="M253" s="239"/>
      <c r="N253" s="239"/>
      <c r="O253" s="239"/>
      <c r="P253" s="239"/>
      <c r="Q253" s="239"/>
      <c r="R253" s="239"/>
      <c r="S253" s="239"/>
      <c r="T253" s="239"/>
      <c r="U253" s="239"/>
      <c r="V253" s="239"/>
      <c r="W253" s="239"/>
      <c r="X253" s="239"/>
      <c r="Y253" s="239"/>
      <c r="Z253" s="239"/>
      <c r="AA253" s="239"/>
      <c r="AB253" s="239"/>
      <c r="AC253" s="239"/>
      <c r="AD253" s="239"/>
    </row>
    <row r="254" spans="1:30" ht="15.75" customHeight="1" x14ac:dyDescent="0.25">
      <c r="G254" s="328"/>
    </row>
    <row r="255" spans="1:30" ht="15.75" customHeight="1" x14ac:dyDescent="0.25">
      <c r="G255" s="328"/>
    </row>
    <row r="256" spans="1:30" ht="15.75" customHeight="1" x14ac:dyDescent="0.25">
      <c r="G256" s="328"/>
    </row>
    <row r="257" spans="7:7" ht="15.75" customHeight="1" x14ac:dyDescent="0.25">
      <c r="G257" s="328"/>
    </row>
    <row r="258" spans="7:7" ht="15.75" customHeight="1" x14ac:dyDescent="0.25">
      <c r="G258" s="328"/>
    </row>
    <row r="259" spans="7:7" ht="15.75" customHeight="1" x14ac:dyDescent="0.25">
      <c r="G259" s="328"/>
    </row>
    <row r="260" spans="7:7" ht="15.75" customHeight="1" x14ac:dyDescent="0.25">
      <c r="G260" s="328"/>
    </row>
    <row r="261" spans="7:7" ht="15.75" customHeight="1" x14ac:dyDescent="0.25">
      <c r="G261" s="328"/>
    </row>
    <row r="262" spans="7:7" ht="15.75" customHeight="1" x14ac:dyDescent="0.25">
      <c r="G262" s="328"/>
    </row>
    <row r="263" spans="7:7" ht="15.75" customHeight="1" x14ac:dyDescent="0.25">
      <c r="G263" s="328"/>
    </row>
    <row r="264" spans="7:7" ht="15.75" customHeight="1" x14ac:dyDescent="0.25">
      <c r="G264" s="328"/>
    </row>
    <row r="265" spans="7:7" ht="15.75" customHeight="1" x14ac:dyDescent="0.25">
      <c r="G265" s="328"/>
    </row>
    <row r="266" spans="7:7" ht="15.75" customHeight="1" x14ac:dyDescent="0.25">
      <c r="G266" s="328"/>
    </row>
    <row r="267" spans="7:7" ht="15.75" customHeight="1" x14ac:dyDescent="0.25">
      <c r="G267" s="328"/>
    </row>
    <row r="268" spans="7:7" ht="15.75" customHeight="1" x14ac:dyDescent="0.25">
      <c r="G268" s="328"/>
    </row>
    <row r="269" spans="7:7" ht="15.75" customHeight="1" x14ac:dyDescent="0.25">
      <c r="G269" s="328"/>
    </row>
    <row r="270" spans="7:7" ht="15.75" customHeight="1" x14ac:dyDescent="0.25">
      <c r="G270" s="328"/>
    </row>
    <row r="271" spans="7:7" ht="15.75" customHeight="1" x14ac:dyDescent="0.25">
      <c r="G271" s="328"/>
    </row>
    <row r="272" spans="7:7" ht="15.75" customHeight="1" x14ac:dyDescent="0.25">
      <c r="G272" s="328"/>
    </row>
    <row r="273" spans="7:7" ht="15.75" customHeight="1" x14ac:dyDescent="0.25">
      <c r="G273" s="328"/>
    </row>
    <row r="274" spans="7:7" ht="15.75" customHeight="1" x14ac:dyDescent="0.25">
      <c r="G274" s="328"/>
    </row>
    <row r="275" spans="7:7" ht="15.75" customHeight="1" x14ac:dyDescent="0.25">
      <c r="G275" s="328"/>
    </row>
    <row r="276" spans="7:7" ht="15.75" customHeight="1" x14ac:dyDescent="0.25">
      <c r="G276" s="328"/>
    </row>
    <row r="277" spans="7:7" ht="15.75" customHeight="1" x14ac:dyDescent="0.25">
      <c r="G277" s="328"/>
    </row>
    <row r="278" spans="7:7" ht="15.75" customHeight="1" x14ac:dyDescent="0.25">
      <c r="G278" s="328"/>
    </row>
    <row r="279" spans="7:7" ht="15.75" customHeight="1" x14ac:dyDescent="0.25">
      <c r="G279" s="328"/>
    </row>
    <row r="280" spans="7:7" ht="15.75" customHeight="1" x14ac:dyDescent="0.25">
      <c r="G280" s="328"/>
    </row>
    <row r="281" spans="7:7" ht="15.75" customHeight="1" x14ac:dyDescent="0.25">
      <c r="G281" s="328"/>
    </row>
    <row r="282" spans="7:7" ht="15.75" customHeight="1" x14ac:dyDescent="0.25">
      <c r="G282" s="328"/>
    </row>
    <row r="283" spans="7:7" ht="15.75" customHeight="1" x14ac:dyDescent="0.25">
      <c r="G283" s="328"/>
    </row>
    <row r="284" spans="7:7" ht="15.75" customHeight="1" x14ac:dyDescent="0.25">
      <c r="G284" s="328"/>
    </row>
    <row r="285" spans="7:7" ht="15.75" customHeight="1" x14ac:dyDescent="0.25">
      <c r="G285" s="328"/>
    </row>
    <row r="286" spans="7:7" ht="15.75" customHeight="1" x14ac:dyDescent="0.25">
      <c r="G286" s="328"/>
    </row>
    <row r="287" spans="7:7" ht="15.75" customHeight="1" x14ac:dyDescent="0.25">
      <c r="G287" s="328"/>
    </row>
    <row r="288" spans="7:7" ht="15.75" customHeight="1" x14ac:dyDescent="0.25">
      <c r="G288" s="328"/>
    </row>
    <row r="289" spans="7:7" ht="15.75" customHeight="1" x14ac:dyDescent="0.25">
      <c r="G289" s="328"/>
    </row>
    <row r="290" spans="7:7" ht="15.75" customHeight="1" x14ac:dyDescent="0.25">
      <c r="G290" s="328"/>
    </row>
    <row r="291" spans="7:7" ht="15.75" customHeight="1" x14ac:dyDescent="0.25">
      <c r="G291" s="328"/>
    </row>
    <row r="292" spans="7:7" ht="15.75" customHeight="1" x14ac:dyDescent="0.25">
      <c r="G292" s="328"/>
    </row>
    <row r="293" spans="7:7" ht="15.75" customHeight="1" x14ac:dyDescent="0.25">
      <c r="G293" s="328"/>
    </row>
    <row r="294" spans="7:7" ht="15.75" customHeight="1" x14ac:dyDescent="0.25">
      <c r="G294" s="328"/>
    </row>
    <row r="295" spans="7:7" ht="15.75" customHeight="1" x14ac:dyDescent="0.25">
      <c r="G295" s="328"/>
    </row>
    <row r="296" spans="7:7" ht="15.75" customHeight="1" x14ac:dyDescent="0.25">
      <c r="G296" s="328"/>
    </row>
    <row r="297" spans="7:7" ht="15.75" customHeight="1" x14ac:dyDescent="0.25">
      <c r="G297" s="328"/>
    </row>
    <row r="298" spans="7:7" ht="15.75" customHeight="1" x14ac:dyDescent="0.25">
      <c r="G298" s="328"/>
    </row>
    <row r="299" spans="7:7" ht="15.75" customHeight="1" x14ac:dyDescent="0.25">
      <c r="G299" s="328"/>
    </row>
    <row r="300" spans="7:7" ht="15.75" customHeight="1" x14ac:dyDescent="0.25">
      <c r="G300" s="328"/>
    </row>
    <row r="301" spans="7:7" ht="15.75" customHeight="1" x14ac:dyDescent="0.25">
      <c r="G301" s="328"/>
    </row>
    <row r="302" spans="7:7" ht="15.75" customHeight="1" x14ac:dyDescent="0.25">
      <c r="G302" s="328"/>
    </row>
    <row r="303" spans="7:7" ht="15.75" customHeight="1" x14ac:dyDescent="0.25">
      <c r="G303" s="328"/>
    </row>
    <row r="304" spans="7:7" ht="15.75" customHeight="1" x14ac:dyDescent="0.25">
      <c r="G304" s="328"/>
    </row>
    <row r="305" spans="7:7" ht="15.75" customHeight="1" x14ac:dyDescent="0.25">
      <c r="G305" s="328"/>
    </row>
    <row r="306" spans="7:7" ht="15.75" customHeight="1" x14ac:dyDescent="0.25">
      <c r="G306" s="328"/>
    </row>
    <row r="307" spans="7:7" ht="15.75" customHeight="1" x14ac:dyDescent="0.25">
      <c r="G307" s="328"/>
    </row>
    <row r="308" spans="7:7" ht="15.75" customHeight="1" x14ac:dyDescent="0.25">
      <c r="G308" s="328"/>
    </row>
    <row r="309" spans="7:7" ht="15.75" customHeight="1" x14ac:dyDescent="0.25">
      <c r="G309" s="328"/>
    </row>
    <row r="310" spans="7:7" ht="15.75" customHeight="1" x14ac:dyDescent="0.25">
      <c r="G310" s="328"/>
    </row>
    <row r="311" spans="7:7" ht="15.75" customHeight="1" x14ac:dyDescent="0.25">
      <c r="G311" s="328"/>
    </row>
    <row r="312" spans="7:7" ht="15.75" customHeight="1" x14ac:dyDescent="0.25">
      <c r="G312" s="328"/>
    </row>
    <row r="313" spans="7:7" ht="15.75" customHeight="1" x14ac:dyDescent="0.25">
      <c r="G313" s="328"/>
    </row>
    <row r="314" spans="7:7" ht="15.75" customHeight="1" x14ac:dyDescent="0.25">
      <c r="G314" s="328"/>
    </row>
    <row r="315" spans="7:7" ht="15.75" customHeight="1" x14ac:dyDescent="0.25">
      <c r="G315" s="328"/>
    </row>
    <row r="316" spans="7:7" ht="15.75" customHeight="1" x14ac:dyDescent="0.25">
      <c r="G316" s="328"/>
    </row>
    <row r="317" spans="7:7" ht="15.75" customHeight="1" x14ac:dyDescent="0.25">
      <c r="G317" s="328"/>
    </row>
    <row r="318" spans="7:7" ht="15.75" customHeight="1" x14ac:dyDescent="0.25">
      <c r="G318" s="328"/>
    </row>
    <row r="319" spans="7:7" ht="15.75" customHeight="1" x14ac:dyDescent="0.25">
      <c r="G319" s="328"/>
    </row>
    <row r="320" spans="7:7" ht="15.75" customHeight="1" x14ac:dyDescent="0.25">
      <c r="G320" s="328"/>
    </row>
    <row r="321" spans="7:7" ht="15.75" customHeight="1" x14ac:dyDescent="0.25">
      <c r="G321" s="328"/>
    </row>
    <row r="322" spans="7:7" ht="15.75" customHeight="1" x14ac:dyDescent="0.25">
      <c r="G322" s="328"/>
    </row>
    <row r="323" spans="7:7" ht="15.75" customHeight="1" x14ac:dyDescent="0.25">
      <c r="G323" s="328"/>
    </row>
    <row r="324" spans="7:7" ht="15.75" customHeight="1" x14ac:dyDescent="0.25">
      <c r="G324" s="328"/>
    </row>
    <row r="325" spans="7:7" ht="15.75" customHeight="1" x14ac:dyDescent="0.25">
      <c r="G325" s="328"/>
    </row>
    <row r="326" spans="7:7" ht="15.75" customHeight="1" x14ac:dyDescent="0.25">
      <c r="G326" s="328"/>
    </row>
    <row r="327" spans="7:7" ht="15.75" customHeight="1" x14ac:dyDescent="0.25">
      <c r="G327" s="328"/>
    </row>
    <row r="328" spans="7:7" ht="15.75" customHeight="1" x14ac:dyDescent="0.25">
      <c r="G328" s="328"/>
    </row>
    <row r="329" spans="7:7" ht="15.75" customHeight="1" x14ac:dyDescent="0.25">
      <c r="G329" s="328"/>
    </row>
    <row r="330" spans="7:7" ht="15.75" customHeight="1" x14ac:dyDescent="0.25">
      <c r="G330" s="328"/>
    </row>
    <row r="331" spans="7:7" ht="15.75" customHeight="1" x14ac:dyDescent="0.25">
      <c r="G331" s="328"/>
    </row>
    <row r="332" spans="7:7" ht="15.75" customHeight="1" x14ac:dyDescent="0.25">
      <c r="G332" s="328"/>
    </row>
    <row r="333" spans="7:7" ht="15.75" customHeight="1" x14ac:dyDescent="0.25">
      <c r="G333" s="328"/>
    </row>
    <row r="334" spans="7:7" ht="15.75" customHeight="1" x14ac:dyDescent="0.25">
      <c r="G334" s="328"/>
    </row>
    <row r="335" spans="7:7" ht="15.75" customHeight="1" x14ac:dyDescent="0.25">
      <c r="G335" s="328"/>
    </row>
    <row r="336" spans="7:7" ht="15.75" customHeight="1" x14ac:dyDescent="0.25">
      <c r="G336" s="328"/>
    </row>
    <row r="337" spans="7:7" ht="15.75" customHeight="1" x14ac:dyDescent="0.25">
      <c r="G337" s="328"/>
    </row>
    <row r="338" spans="7:7" ht="15.75" customHeight="1" x14ac:dyDescent="0.25">
      <c r="G338" s="328"/>
    </row>
    <row r="339" spans="7:7" ht="15.75" customHeight="1" x14ac:dyDescent="0.25">
      <c r="G339" s="328"/>
    </row>
    <row r="340" spans="7:7" ht="15.75" customHeight="1" x14ac:dyDescent="0.25">
      <c r="G340" s="328"/>
    </row>
    <row r="341" spans="7:7" ht="15.75" customHeight="1" x14ac:dyDescent="0.25">
      <c r="G341" s="328"/>
    </row>
    <row r="342" spans="7:7" ht="15.75" customHeight="1" x14ac:dyDescent="0.25">
      <c r="G342" s="328"/>
    </row>
    <row r="343" spans="7:7" ht="15.75" customHeight="1" x14ac:dyDescent="0.25">
      <c r="G343" s="328"/>
    </row>
    <row r="344" spans="7:7" ht="15.75" customHeight="1" x14ac:dyDescent="0.25">
      <c r="G344" s="328"/>
    </row>
    <row r="345" spans="7:7" ht="15.75" customHeight="1" x14ac:dyDescent="0.25">
      <c r="G345" s="328"/>
    </row>
    <row r="346" spans="7:7" ht="15.75" customHeight="1" x14ac:dyDescent="0.25">
      <c r="G346" s="328"/>
    </row>
    <row r="347" spans="7:7" ht="15.75" customHeight="1" x14ac:dyDescent="0.25">
      <c r="G347" s="328"/>
    </row>
    <row r="348" spans="7:7" ht="15.75" customHeight="1" x14ac:dyDescent="0.25">
      <c r="G348" s="328"/>
    </row>
    <row r="349" spans="7:7" ht="15.75" customHeight="1" x14ac:dyDescent="0.25">
      <c r="G349" s="328"/>
    </row>
    <row r="350" spans="7:7" ht="15.75" customHeight="1" x14ac:dyDescent="0.25">
      <c r="G350" s="328"/>
    </row>
    <row r="351" spans="7:7" ht="15.75" customHeight="1" x14ac:dyDescent="0.25">
      <c r="G351" s="328"/>
    </row>
    <row r="352" spans="7:7" ht="15.75" customHeight="1" x14ac:dyDescent="0.25">
      <c r="G352" s="328"/>
    </row>
    <row r="353" spans="7:7" ht="15.75" customHeight="1" x14ac:dyDescent="0.25">
      <c r="G353" s="328"/>
    </row>
    <row r="354" spans="7:7" ht="15.75" customHeight="1" x14ac:dyDescent="0.25">
      <c r="G354" s="328"/>
    </row>
    <row r="355" spans="7:7" ht="15.75" customHeight="1" x14ac:dyDescent="0.25">
      <c r="G355" s="328"/>
    </row>
    <row r="356" spans="7:7" ht="15.75" customHeight="1" x14ac:dyDescent="0.25">
      <c r="G356" s="328"/>
    </row>
    <row r="357" spans="7:7" ht="15.75" customHeight="1" x14ac:dyDescent="0.25">
      <c r="G357" s="328"/>
    </row>
    <row r="358" spans="7:7" ht="15.75" customHeight="1" x14ac:dyDescent="0.25">
      <c r="G358" s="328"/>
    </row>
    <row r="359" spans="7:7" ht="15.75" customHeight="1" x14ac:dyDescent="0.25">
      <c r="G359" s="328"/>
    </row>
    <row r="360" spans="7:7" ht="15.75" customHeight="1" x14ac:dyDescent="0.25">
      <c r="G360" s="328"/>
    </row>
    <row r="361" spans="7:7" ht="15.75" customHeight="1" x14ac:dyDescent="0.25">
      <c r="G361" s="328"/>
    </row>
    <row r="362" spans="7:7" ht="15.75" customHeight="1" x14ac:dyDescent="0.25">
      <c r="G362" s="328"/>
    </row>
    <row r="363" spans="7:7" ht="15.75" customHeight="1" x14ac:dyDescent="0.25">
      <c r="G363" s="328"/>
    </row>
    <row r="364" spans="7:7" ht="15.75" customHeight="1" x14ac:dyDescent="0.25">
      <c r="G364" s="328"/>
    </row>
    <row r="365" spans="7:7" ht="15.75" customHeight="1" x14ac:dyDescent="0.25">
      <c r="G365" s="328"/>
    </row>
    <row r="366" spans="7:7" ht="15.75" customHeight="1" x14ac:dyDescent="0.25">
      <c r="G366" s="328"/>
    </row>
    <row r="367" spans="7:7" ht="15.75" customHeight="1" x14ac:dyDescent="0.25">
      <c r="G367" s="328"/>
    </row>
    <row r="368" spans="7:7" ht="15.75" customHeight="1" x14ac:dyDescent="0.25">
      <c r="G368" s="328"/>
    </row>
    <row r="369" spans="7:7" ht="15.75" customHeight="1" x14ac:dyDescent="0.25">
      <c r="G369" s="328"/>
    </row>
    <row r="370" spans="7:7" ht="15.75" customHeight="1" x14ac:dyDescent="0.25">
      <c r="G370" s="328"/>
    </row>
    <row r="371" spans="7:7" ht="15.75" customHeight="1" x14ac:dyDescent="0.25">
      <c r="G371" s="328"/>
    </row>
    <row r="372" spans="7:7" ht="15.75" customHeight="1" x14ac:dyDescent="0.25">
      <c r="G372" s="328"/>
    </row>
    <row r="373" spans="7:7" ht="15.75" customHeight="1" x14ac:dyDescent="0.25">
      <c r="G373" s="328"/>
    </row>
    <row r="374" spans="7:7" ht="15.75" customHeight="1" x14ac:dyDescent="0.25">
      <c r="G374" s="328"/>
    </row>
    <row r="375" spans="7:7" ht="15.75" customHeight="1" x14ac:dyDescent="0.25">
      <c r="G375" s="328"/>
    </row>
    <row r="376" spans="7:7" ht="15.75" customHeight="1" x14ac:dyDescent="0.25">
      <c r="G376" s="328"/>
    </row>
    <row r="377" spans="7:7" ht="15.75" customHeight="1" x14ac:dyDescent="0.25">
      <c r="G377" s="328"/>
    </row>
    <row r="378" spans="7:7" ht="15.75" customHeight="1" x14ac:dyDescent="0.25">
      <c r="G378" s="328"/>
    </row>
    <row r="379" spans="7:7" ht="15.75" customHeight="1" x14ac:dyDescent="0.25">
      <c r="G379" s="328"/>
    </row>
    <row r="380" spans="7:7" ht="15.75" customHeight="1" x14ac:dyDescent="0.25">
      <c r="G380" s="328"/>
    </row>
    <row r="381" spans="7:7" ht="15.75" customHeight="1" x14ac:dyDescent="0.25">
      <c r="G381" s="328"/>
    </row>
    <row r="382" spans="7:7" ht="15.75" customHeight="1" x14ac:dyDescent="0.25">
      <c r="G382" s="328"/>
    </row>
    <row r="383" spans="7:7" ht="15.75" customHeight="1" x14ac:dyDescent="0.25">
      <c r="G383" s="328"/>
    </row>
    <row r="384" spans="7:7" ht="15.75" customHeight="1" x14ac:dyDescent="0.25">
      <c r="G384" s="328"/>
    </row>
    <row r="385" spans="7:7" ht="15.75" customHeight="1" x14ac:dyDescent="0.25">
      <c r="G385" s="328"/>
    </row>
    <row r="386" spans="7:7" ht="15.75" customHeight="1" x14ac:dyDescent="0.25">
      <c r="G386" s="328"/>
    </row>
    <row r="387" spans="7:7" ht="15.75" customHeight="1" x14ac:dyDescent="0.25">
      <c r="G387" s="328"/>
    </row>
    <row r="388" spans="7:7" ht="15.75" customHeight="1" x14ac:dyDescent="0.25">
      <c r="G388" s="328"/>
    </row>
    <row r="389" spans="7:7" ht="15.75" customHeight="1" x14ac:dyDescent="0.25">
      <c r="G389" s="328"/>
    </row>
    <row r="390" spans="7:7" ht="15.75" customHeight="1" x14ac:dyDescent="0.25">
      <c r="G390" s="328"/>
    </row>
    <row r="391" spans="7:7" ht="15.75" customHeight="1" x14ac:dyDescent="0.25">
      <c r="G391" s="328"/>
    </row>
    <row r="392" spans="7:7" ht="15.75" customHeight="1" x14ac:dyDescent="0.25">
      <c r="G392" s="328"/>
    </row>
    <row r="393" spans="7:7" ht="15.75" customHeight="1" x14ac:dyDescent="0.25">
      <c r="G393" s="328"/>
    </row>
    <row r="394" spans="7:7" ht="15.75" customHeight="1" x14ac:dyDescent="0.25">
      <c r="G394" s="328"/>
    </row>
    <row r="395" spans="7:7" ht="15.75" customHeight="1" x14ac:dyDescent="0.25">
      <c r="G395" s="328"/>
    </row>
    <row r="396" spans="7:7" ht="15.75" customHeight="1" x14ac:dyDescent="0.25">
      <c r="G396" s="328"/>
    </row>
    <row r="397" spans="7:7" ht="15.75" customHeight="1" x14ac:dyDescent="0.25">
      <c r="G397" s="328"/>
    </row>
    <row r="398" spans="7:7" ht="15.75" customHeight="1" x14ac:dyDescent="0.25">
      <c r="G398" s="328"/>
    </row>
    <row r="399" spans="7:7" ht="15.75" customHeight="1" x14ac:dyDescent="0.25">
      <c r="G399" s="328"/>
    </row>
    <row r="400" spans="7:7" ht="15.75" customHeight="1" x14ac:dyDescent="0.25">
      <c r="G400" s="328"/>
    </row>
    <row r="401" spans="7:7" ht="15.75" customHeight="1" x14ac:dyDescent="0.25">
      <c r="G401" s="328"/>
    </row>
    <row r="402" spans="7:7" ht="15.75" customHeight="1" x14ac:dyDescent="0.25">
      <c r="G402" s="328"/>
    </row>
    <row r="403" spans="7:7" ht="15.75" customHeight="1" x14ac:dyDescent="0.25">
      <c r="G403" s="328"/>
    </row>
    <row r="404" spans="7:7" ht="15.75" customHeight="1" x14ac:dyDescent="0.25">
      <c r="G404" s="328"/>
    </row>
    <row r="405" spans="7:7" ht="15.75" customHeight="1" x14ac:dyDescent="0.25">
      <c r="G405" s="328"/>
    </row>
    <row r="406" spans="7:7" ht="15.75" customHeight="1" x14ac:dyDescent="0.25">
      <c r="G406" s="328"/>
    </row>
    <row r="407" spans="7:7" ht="15.75" customHeight="1" x14ac:dyDescent="0.25">
      <c r="G407" s="328"/>
    </row>
    <row r="408" spans="7:7" ht="15.75" customHeight="1" x14ac:dyDescent="0.25">
      <c r="G408" s="328"/>
    </row>
    <row r="409" spans="7:7" ht="15.75" customHeight="1" x14ac:dyDescent="0.25">
      <c r="G409" s="328"/>
    </row>
    <row r="410" spans="7:7" ht="15.75" customHeight="1" x14ac:dyDescent="0.25">
      <c r="G410" s="328"/>
    </row>
    <row r="411" spans="7:7" ht="15.75" customHeight="1" x14ac:dyDescent="0.25">
      <c r="G411" s="328"/>
    </row>
    <row r="412" spans="7:7" ht="15.75" customHeight="1" x14ac:dyDescent="0.25">
      <c r="G412" s="328"/>
    </row>
    <row r="413" spans="7:7" ht="15.75" customHeight="1" x14ac:dyDescent="0.25">
      <c r="G413" s="328"/>
    </row>
    <row r="414" spans="7:7" ht="15.75" customHeight="1" x14ac:dyDescent="0.25">
      <c r="G414" s="328"/>
    </row>
    <row r="415" spans="7:7" ht="15.75" customHeight="1" x14ac:dyDescent="0.25">
      <c r="G415" s="328"/>
    </row>
    <row r="416" spans="7:7" ht="15.75" customHeight="1" x14ac:dyDescent="0.25">
      <c r="G416" s="328"/>
    </row>
    <row r="417" spans="7:7" ht="15.75" customHeight="1" x14ac:dyDescent="0.25">
      <c r="G417" s="328"/>
    </row>
    <row r="418" spans="7:7" ht="15.75" customHeight="1" x14ac:dyDescent="0.25">
      <c r="G418" s="328"/>
    </row>
    <row r="419" spans="7:7" ht="15.75" customHeight="1" x14ac:dyDescent="0.25">
      <c r="G419" s="328"/>
    </row>
    <row r="420" spans="7:7" ht="15.75" customHeight="1" x14ac:dyDescent="0.25">
      <c r="G420" s="328"/>
    </row>
    <row r="421" spans="7:7" ht="15.75" customHeight="1" x14ac:dyDescent="0.25">
      <c r="G421" s="328"/>
    </row>
    <row r="422" spans="7:7" ht="15.75" customHeight="1" x14ac:dyDescent="0.25">
      <c r="G422" s="328"/>
    </row>
    <row r="423" spans="7:7" ht="15.75" customHeight="1" x14ac:dyDescent="0.25">
      <c r="G423" s="328"/>
    </row>
    <row r="424" spans="7:7" ht="15.75" customHeight="1" x14ac:dyDescent="0.25">
      <c r="G424" s="328"/>
    </row>
    <row r="425" spans="7:7" ht="15.75" customHeight="1" x14ac:dyDescent="0.25">
      <c r="G425" s="328"/>
    </row>
    <row r="426" spans="7:7" ht="15.75" customHeight="1" x14ac:dyDescent="0.25">
      <c r="G426" s="328"/>
    </row>
    <row r="427" spans="7:7" ht="15.75" customHeight="1" x14ac:dyDescent="0.25">
      <c r="G427" s="328"/>
    </row>
    <row r="428" spans="7:7" ht="15.75" customHeight="1" x14ac:dyDescent="0.25">
      <c r="G428" s="328"/>
    </row>
    <row r="429" spans="7:7" ht="15.75" customHeight="1" x14ac:dyDescent="0.25">
      <c r="G429" s="328"/>
    </row>
    <row r="430" spans="7:7" ht="15.75" customHeight="1" x14ac:dyDescent="0.25">
      <c r="G430" s="328"/>
    </row>
    <row r="431" spans="7:7" ht="15.75" customHeight="1" x14ac:dyDescent="0.25">
      <c r="G431" s="328"/>
    </row>
    <row r="432" spans="7:7" ht="15.75" customHeight="1" x14ac:dyDescent="0.25">
      <c r="G432" s="328"/>
    </row>
    <row r="433" spans="7:7" ht="15.75" customHeight="1" x14ac:dyDescent="0.25">
      <c r="G433" s="328"/>
    </row>
    <row r="434" spans="7:7" ht="15.75" customHeight="1" x14ac:dyDescent="0.25">
      <c r="G434" s="328"/>
    </row>
    <row r="435" spans="7:7" ht="15.75" customHeight="1" x14ac:dyDescent="0.25">
      <c r="G435" s="328"/>
    </row>
    <row r="436" spans="7:7" ht="15.75" customHeight="1" x14ac:dyDescent="0.25">
      <c r="G436" s="328"/>
    </row>
    <row r="437" spans="7:7" ht="15.75" customHeight="1" x14ac:dyDescent="0.25">
      <c r="G437" s="328"/>
    </row>
    <row r="438" spans="7:7" ht="15.75" customHeight="1" x14ac:dyDescent="0.25">
      <c r="G438" s="328"/>
    </row>
    <row r="439" spans="7:7" ht="15.75" customHeight="1" x14ac:dyDescent="0.25">
      <c r="G439" s="328"/>
    </row>
    <row r="440" spans="7:7" ht="15.75" customHeight="1" x14ac:dyDescent="0.25">
      <c r="G440" s="328"/>
    </row>
    <row r="441" spans="7:7" ht="15.75" customHeight="1" x14ac:dyDescent="0.25">
      <c r="G441" s="328"/>
    </row>
    <row r="442" spans="7:7" ht="15.75" customHeight="1" x14ac:dyDescent="0.25">
      <c r="G442" s="328"/>
    </row>
    <row r="443" spans="7:7" ht="15.75" customHeight="1" x14ac:dyDescent="0.25">
      <c r="G443" s="328"/>
    </row>
    <row r="444" spans="7:7" ht="15.75" customHeight="1" x14ac:dyDescent="0.25">
      <c r="G444" s="328"/>
    </row>
    <row r="445" spans="7:7" ht="15.75" customHeight="1" x14ac:dyDescent="0.25">
      <c r="G445" s="328"/>
    </row>
    <row r="446" spans="7:7" ht="15.75" customHeight="1" x14ac:dyDescent="0.25">
      <c r="G446" s="328"/>
    </row>
    <row r="447" spans="7:7" ht="15.75" customHeight="1" x14ac:dyDescent="0.25">
      <c r="G447" s="328"/>
    </row>
    <row r="448" spans="7:7" ht="15.75" customHeight="1" x14ac:dyDescent="0.25">
      <c r="G448" s="328"/>
    </row>
    <row r="449" spans="7:7" ht="15.75" customHeight="1" x14ac:dyDescent="0.25">
      <c r="G449" s="328"/>
    </row>
    <row r="450" spans="7:7" ht="15.75" customHeight="1" x14ac:dyDescent="0.25">
      <c r="G450" s="328"/>
    </row>
    <row r="451" spans="7:7" ht="15.75" customHeight="1" x14ac:dyDescent="0.25">
      <c r="G451" s="328"/>
    </row>
    <row r="452" spans="7:7" ht="15.75" customHeight="1" x14ac:dyDescent="0.25">
      <c r="G452" s="328"/>
    </row>
    <row r="453" spans="7:7" ht="15.75" customHeight="1" x14ac:dyDescent="0.25">
      <c r="G453" s="328"/>
    </row>
    <row r="454" spans="7:7" ht="15.75" customHeight="1" x14ac:dyDescent="0.25">
      <c r="G454" s="328"/>
    </row>
    <row r="455" spans="7:7" ht="15.75" customHeight="1" x14ac:dyDescent="0.25">
      <c r="G455" s="328"/>
    </row>
    <row r="456" spans="7:7" ht="15.75" customHeight="1" x14ac:dyDescent="0.25">
      <c r="G456" s="328"/>
    </row>
    <row r="457" spans="7:7" ht="15.75" customHeight="1" x14ac:dyDescent="0.25">
      <c r="G457" s="328"/>
    </row>
    <row r="458" spans="7:7" ht="15.75" customHeight="1" x14ac:dyDescent="0.25">
      <c r="G458" s="328"/>
    </row>
    <row r="459" spans="7:7" ht="15.75" customHeight="1" x14ac:dyDescent="0.25">
      <c r="G459" s="328"/>
    </row>
    <row r="460" spans="7:7" ht="15.75" customHeight="1" x14ac:dyDescent="0.25">
      <c r="G460" s="328"/>
    </row>
    <row r="461" spans="7:7" ht="15.75" customHeight="1" x14ac:dyDescent="0.25">
      <c r="G461" s="328"/>
    </row>
    <row r="462" spans="7:7" ht="15.75" customHeight="1" x14ac:dyDescent="0.25">
      <c r="G462" s="328"/>
    </row>
    <row r="463" spans="7:7" ht="15.75" customHeight="1" x14ac:dyDescent="0.25">
      <c r="G463" s="328"/>
    </row>
    <row r="464" spans="7:7" ht="15.75" customHeight="1" x14ac:dyDescent="0.25">
      <c r="G464" s="328"/>
    </row>
    <row r="465" spans="7:7" ht="15.75" customHeight="1" x14ac:dyDescent="0.25">
      <c r="G465" s="328"/>
    </row>
    <row r="466" spans="7:7" ht="15.75" customHeight="1" x14ac:dyDescent="0.25">
      <c r="G466" s="328"/>
    </row>
    <row r="467" spans="7:7" ht="15.75" customHeight="1" x14ac:dyDescent="0.25">
      <c r="G467" s="328"/>
    </row>
    <row r="468" spans="7:7" ht="15.75" customHeight="1" x14ac:dyDescent="0.25">
      <c r="G468" s="328"/>
    </row>
    <row r="469" spans="7:7" ht="15.75" customHeight="1" x14ac:dyDescent="0.25">
      <c r="G469" s="328"/>
    </row>
    <row r="470" spans="7:7" ht="15.75" customHeight="1" x14ac:dyDescent="0.25">
      <c r="G470" s="328"/>
    </row>
    <row r="471" spans="7:7" ht="15.75" customHeight="1" x14ac:dyDescent="0.25">
      <c r="G471" s="328"/>
    </row>
    <row r="472" spans="7:7" ht="15.75" customHeight="1" x14ac:dyDescent="0.25">
      <c r="G472" s="328"/>
    </row>
    <row r="473" spans="7:7" ht="15.75" customHeight="1" x14ac:dyDescent="0.25">
      <c r="G473" s="328"/>
    </row>
    <row r="474" spans="7:7" ht="15.75" customHeight="1" x14ac:dyDescent="0.25">
      <c r="G474" s="328"/>
    </row>
    <row r="475" spans="7:7" ht="15.75" customHeight="1" x14ac:dyDescent="0.25">
      <c r="G475" s="328"/>
    </row>
    <row r="476" spans="7:7" ht="15.75" customHeight="1" x14ac:dyDescent="0.25">
      <c r="G476" s="328"/>
    </row>
    <row r="477" spans="7:7" ht="15.75" customHeight="1" x14ac:dyDescent="0.25">
      <c r="G477" s="328"/>
    </row>
    <row r="478" spans="7:7" ht="15.75" customHeight="1" x14ac:dyDescent="0.25">
      <c r="G478" s="328"/>
    </row>
    <row r="479" spans="7:7" ht="15.75" customHeight="1" x14ac:dyDescent="0.25">
      <c r="G479" s="328"/>
    </row>
    <row r="480" spans="7:7" ht="15.75" customHeight="1" x14ac:dyDescent="0.25">
      <c r="G480" s="328"/>
    </row>
    <row r="481" spans="7:7" ht="15.75" customHeight="1" x14ac:dyDescent="0.25">
      <c r="G481" s="328"/>
    </row>
    <row r="482" spans="7:7" ht="15.75" customHeight="1" x14ac:dyDescent="0.25">
      <c r="G482" s="328"/>
    </row>
    <row r="483" spans="7:7" ht="15.75" customHeight="1" x14ac:dyDescent="0.25">
      <c r="G483" s="328"/>
    </row>
    <row r="484" spans="7:7" ht="15.75" customHeight="1" x14ac:dyDescent="0.25">
      <c r="G484" s="328"/>
    </row>
    <row r="485" spans="7:7" ht="15.75" customHeight="1" x14ac:dyDescent="0.25">
      <c r="G485" s="328"/>
    </row>
    <row r="486" spans="7:7" ht="15.75" customHeight="1" x14ac:dyDescent="0.25">
      <c r="G486" s="328"/>
    </row>
    <row r="487" spans="7:7" ht="15.75" customHeight="1" x14ac:dyDescent="0.25">
      <c r="G487" s="328"/>
    </row>
    <row r="488" spans="7:7" ht="15.75" customHeight="1" x14ac:dyDescent="0.25">
      <c r="G488" s="328"/>
    </row>
    <row r="489" spans="7:7" ht="15.75" customHeight="1" x14ac:dyDescent="0.25">
      <c r="G489" s="328"/>
    </row>
    <row r="490" spans="7:7" ht="15.75" customHeight="1" x14ac:dyDescent="0.25">
      <c r="G490" s="328"/>
    </row>
    <row r="491" spans="7:7" ht="15.75" customHeight="1" x14ac:dyDescent="0.25">
      <c r="G491" s="328"/>
    </row>
    <row r="492" spans="7:7" ht="15.75" customHeight="1" x14ac:dyDescent="0.25">
      <c r="G492" s="328"/>
    </row>
    <row r="493" spans="7:7" ht="15.75" customHeight="1" x14ac:dyDescent="0.25">
      <c r="G493" s="328"/>
    </row>
    <row r="494" spans="7:7" ht="15.75" customHeight="1" x14ac:dyDescent="0.25">
      <c r="G494" s="328"/>
    </row>
    <row r="495" spans="7:7" ht="15.75" customHeight="1" x14ac:dyDescent="0.25">
      <c r="G495" s="328"/>
    </row>
    <row r="496" spans="7:7" ht="15.75" customHeight="1" x14ac:dyDescent="0.25">
      <c r="G496" s="328"/>
    </row>
    <row r="497" spans="7:7" ht="15.75" customHeight="1" x14ac:dyDescent="0.25">
      <c r="G497" s="328"/>
    </row>
    <row r="498" spans="7:7" ht="15.75" customHeight="1" x14ac:dyDescent="0.25">
      <c r="G498" s="328"/>
    </row>
    <row r="499" spans="7:7" ht="15.75" customHeight="1" x14ac:dyDescent="0.25">
      <c r="G499" s="328"/>
    </row>
    <row r="500" spans="7:7" ht="15.75" customHeight="1" x14ac:dyDescent="0.25">
      <c r="G500" s="328"/>
    </row>
    <row r="501" spans="7:7" ht="15.75" customHeight="1" x14ac:dyDescent="0.25">
      <c r="G501" s="328"/>
    </row>
    <row r="502" spans="7:7" ht="15.75" customHeight="1" x14ac:dyDescent="0.25">
      <c r="G502" s="328"/>
    </row>
    <row r="503" spans="7:7" ht="15.75" customHeight="1" x14ac:dyDescent="0.25">
      <c r="G503" s="328"/>
    </row>
    <row r="504" spans="7:7" ht="15.75" customHeight="1" x14ac:dyDescent="0.25">
      <c r="G504" s="328"/>
    </row>
    <row r="505" spans="7:7" ht="15.75" customHeight="1" x14ac:dyDescent="0.25">
      <c r="G505" s="328"/>
    </row>
    <row r="506" spans="7:7" ht="15.75" customHeight="1" x14ac:dyDescent="0.25">
      <c r="G506" s="328"/>
    </row>
    <row r="507" spans="7:7" ht="15.75" customHeight="1" x14ac:dyDescent="0.25">
      <c r="G507" s="328"/>
    </row>
    <row r="508" spans="7:7" ht="15.75" customHeight="1" x14ac:dyDescent="0.25">
      <c r="G508" s="328"/>
    </row>
    <row r="509" spans="7:7" ht="15.75" customHeight="1" x14ac:dyDescent="0.25">
      <c r="G509" s="328"/>
    </row>
    <row r="510" spans="7:7" ht="15.75" customHeight="1" x14ac:dyDescent="0.25">
      <c r="G510" s="328"/>
    </row>
    <row r="511" spans="7:7" ht="15.75" customHeight="1" x14ac:dyDescent="0.25">
      <c r="G511" s="328"/>
    </row>
    <row r="512" spans="7:7" ht="15.75" customHeight="1" x14ac:dyDescent="0.25">
      <c r="G512" s="328"/>
    </row>
    <row r="513" spans="7:7" ht="15.75" customHeight="1" x14ac:dyDescent="0.25">
      <c r="G513" s="328"/>
    </row>
    <row r="514" spans="7:7" ht="15.75" customHeight="1" x14ac:dyDescent="0.25">
      <c r="G514" s="328"/>
    </row>
    <row r="515" spans="7:7" ht="15.75" customHeight="1" x14ac:dyDescent="0.25">
      <c r="G515" s="328"/>
    </row>
    <row r="516" spans="7:7" ht="15.75" customHeight="1" x14ac:dyDescent="0.25">
      <c r="G516" s="328"/>
    </row>
    <row r="517" spans="7:7" ht="15.75" customHeight="1" x14ac:dyDescent="0.25">
      <c r="G517" s="328"/>
    </row>
    <row r="518" spans="7:7" ht="15.75" customHeight="1" x14ac:dyDescent="0.25">
      <c r="G518" s="328"/>
    </row>
    <row r="519" spans="7:7" ht="15.75" customHeight="1" x14ac:dyDescent="0.25">
      <c r="G519" s="328"/>
    </row>
    <row r="520" spans="7:7" ht="15.75" customHeight="1" x14ac:dyDescent="0.25">
      <c r="G520" s="328"/>
    </row>
    <row r="521" spans="7:7" ht="15.75" customHeight="1" x14ac:dyDescent="0.25">
      <c r="G521" s="328"/>
    </row>
    <row r="522" spans="7:7" ht="15.75" customHeight="1" x14ac:dyDescent="0.25">
      <c r="G522" s="328"/>
    </row>
    <row r="523" spans="7:7" ht="15.75" customHeight="1" x14ac:dyDescent="0.25">
      <c r="G523" s="328"/>
    </row>
    <row r="524" spans="7:7" ht="15.75" customHeight="1" x14ac:dyDescent="0.25">
      <c r="G524" s="328"/>
    </row>
    <row r="525" spans="7:7" ht="15.75" customHeight="1" x14ac:dyDescent="0.25">
      <c r="G525" s="328"/>
    </row>
    <row r="526" spans="7:7" ht="15.75" customHeight="1" x14ac:dyDescent="0.25">
      <c r="G526" s="328"/>
    </row>
    <row r="527" spans="7:7" ht="15.75" customHeight="1" x14ac:dyDescent="0.25">
      <c r="G527" s="328"/>
    </row>
    <row r="528" spans="7:7" ht="15.75" customHeight="1" x14ac:dyDescent="0.25">
      <c r="G528" s="328"/>
    </row>
    <row r="529" spans="7:7" ht="15.75" customHeight="1" x14ac:dyDescent="0.25">
      <c r="G529" s="328"/>
    </row>
    <row r="530" spans="7:7" ht="15.75" customHeight="1" x14ac:dyDescent="0.25">
      <c r="G530" s="328"/>
    </row>
    <row r="531" spans="7:7" ht="15.75" customHeight="1" x14ac:dyDescent="0.25">
      <c r="G531" s="328"/>
    </row>
    <row r="532" spans="7:7" ht="15.75" customHeight="1" x14ac:dyDescent="0.25">
      <c r="G532" s="328"/>
    </row>
    <row r="533" spans="7:7" ht="15.75" customHeight="1" x14ac:dyDescent="0.25">
      <c r="G533" s="328"/>
    </row>
    <row r="534" spans="7:7" ht="15.75" customHeight="1" x14ac:dyDescent="0.25">
      <c r="G534" s="328"/>
    </row>
    <row r="535" spans="7:7" ht="15.75" customHeight="1" x14ac:dyDescent="0.25">
      <c r="G535" s="328"/>
    </row>
    <row r="536" spans="7:7" ht="15.75" customHeight="1" x14ac:dyDescent="0.25">
      <c r="G536" s="328"/>
    </row>
    <row r="537" spans="7:7" ht="15.75" customHeight="1" x14ac:dyDescent="0.25">
      <c r="G537" s="328"/>
    </row>
    <row r="538" spans="7:7" ht="15.75" customHeight="1" x14ac:dyDescent="0.25">
      <c r="G538" s="328"/>
    </row>
    <row r="539" spans="7:7" ht="15.75" customHeight="1" x14ac:dyDescent="0.25">
      <c r="G539" s="328"/>
    </row>
    <row r="540" spans="7:7" ht="15.75" customHeight="1" x14ac:dyDescent="0.25">
      <c r="G540" s="328"/>
    </row>
    <row r="541" spans="7:7" ht="15.75" customHeight="1" x14ac:dyDescent="0.25">
      <c r="G541" s="328"/>
    </row>
    <row r="542" spans="7:7" ht="15.75" customHeight="1" x14ac:dyDescent="0.25">
      <c r="G542" s="328"/>
    </row>
    <row r="543" spans="7:7" ht="15.75" customHeight="1" x14ac:dyDescent="0.25">
      <c r="G543" s="328"/>
    </row>
    <row r="544" spans="7:7" ht="15.75" customHeight="1" x14ac:dyDescent="0.25">
      <c r="G544" s="328"/>
    </row>
    <row r="545" spans="7:7" ht="15.75" customHeight="1" x14ac:dyDescent="0.25">
      <c r="G545" s="328"/>
    </row>
    <row r="546" spans="7:7" ht="15.75" customHeight="1" x14ac:dyDescent="0.25">
      <c r="G546" s="328"/>
    </row>
    <row r="547" spans="7:7" ht="15.75" customHeight="1" x14ac:dyDescent="0.25">
      <c r="G547" s="328"/>
    </row>
    <row r="548" spans="7:7" ht="15.75" customHeight="1" x14ac:dyDescent="0.25">
      <c r="G548" s="328"/>
    </row>
    <row r="549" spans="7:7" ht="15.75" customHeight="1" x14ac:dyDescent="0.25">
      <c r="G549" s="328"/>
    </row>
    <row r="550" spans="7:7" ht="15.75" customHeight="1" x14ac:dyDescent="0.25">
      <c r="G550" s="328"/>
    </row>
    <row r="551" spans="7:7" ht="15.75" customHeight="1" x14ac:dyDescent="0.25">
      <c r="G551" s="328"/>
    </row>
    <row r="552" spans="7:7" ht="15.75" customHeight="1" x14ac:dyDescent="0.25">
      <c r="G552" s="328"/>
    </row>
    <row r="553" spans="7:7" ht="15.75" customHeight="1" x14ac:dyDescent="0.25">
      <c r="G553" s="328"/>
    </row>
    <row r="554" spans="7:7" ht="15.75" customHeight="1" x14ac:dyDescent="0.25">
      <c r="G554" s="328"/>
    </row>
    <row r="555" spans="7:7" ht="15.75" customHeight="1" x14ac:dyDescent="0.25">
      <c r="G555" s="328"/>
    </row>
    <row r="556" spans="7:7" ht="15.75" customHeight="1" x14ac:dyDescent="0.25">
      <c r="G556" s="328"/>
    </row>
    <row r="557" spans="7:7" ht="15.75" customHeight="1" x14ac:dyDescent="0.25">
      <c r="G557" s="328"/>
    </row>
    <row r="558" spans="7:7" ht="15.75" customHeight="1" x14ac:dyDescent="0.25">
      <c r="G558" s="328"/>
    </row>
    <row r="559" spans="7:7" ht="15.75" customHeight="1" x14ac:dyDescent="0.25">
      <c r="G559" s="328"/>
    </row>
    <row r="560" spans="7:7" ht="15.75" customHeight="1" x14ac:dyDescent="0.25">
      <c r="G560" s="328"/>
    </row>
    <row r="561" spans="7:7" ht="15.75" customHeight="1" x14ac:dyDescent="0.25">
      <c r="G561" s="328"/>
    </row>
    <row r="562" spans="7:7" ht="15.75" customHeight="1" x14ac:dyDescent="0.25">
      <c r="G562" s="328"/>
    </row>
    <row r="563" spans="7:7" ht="15.75" customHeight="1" x14ac:dyDescent="0.25">
      <c r="G563" s="328"/>
    </row>
    <row r="564" spans="7:7" ht="15.75" customHeight="1" x14ac:dyDescent="0.25">
      <c r="G564" s="328"/>
    </row>
    <row r="565" spans="7:7" ht="15.75" customHeight="1" x14ac:dyDescent="0.25">
      <c r="G565" s="328"/>
    </row>
    <row r="566" spans="7:7" ht="15.75" customHeight="1" x14ac:dyDescent="0.25">
      <c r="G566" s="328"/>
    </row>
    <row r="567" spans="7:7" ht="15.75" customHeight="1" x14ac:dyDescent="0.25">
      <c r="G567" s="328"/>
    </row>
    <row r="568" spans="7:7" ht="15.75" customHeight="1" x14ac:dyDescent="0.25">
      <c r="G568" s="328"/>
    </row>
    <row r="569" spans="7:7" ht="15.75" customHeight="1" x14ac:dyDescent="0.25">
      <c r="G569" s="328"/>
    </row>
    <row r="570" spans="7:7" ht="15.75" customHeight="1" x14ac:dyDescent="0.25">
      <c r="G570" s="328"/>
    </row>
    <row r="571" spans="7:7" ht="15.75" customHeight="1" x14ac:dyDescent="0.25">
      <c r="G571" s="328"/>
    </row>
    <row r="572" spans="7:7" ht="15.75" customHeight="1" x14ac:dyDescent="0.25">
      <c r="G572" s="328"/>
    </row>
    <row r="573" spans="7:7" ht="15.75" customHeight="1" x14ac:dyDescent="0.25">
      <c r="G573" s="328"/>
    </row>
    <row r="574" spans="7:7" ht="15.75" customHeight="1" x14ac:dyDescent="0.25">
      <c r="G574" s="328"/>
    </row>
    <row r="575" spans="7:7" ht="15.75" customHeight="1" x14ac:dyDescent="0.25">
      <c r="G575" s="328"/>
    </row>
    <row r="576" spans="7:7" ht="15.75" customHeight="1" x14ac:dyDescent="0.25">
      <c r="G576" s="328"/>
    </row>
    <row r="577" spans="7:7" ht="15.75" customHeight="1" x14ac:dyDescent="0.25">
      <c r="G577" s="328"/>
    </row>
    <row r="578" spans="7:7" ht="15.75" customHeight="1" x14ac:dyDescent="0.25">
      <c r="G578" s="328"/>
    </row>
    <row r="579" spans="7:7" ht="15.75" customHeight="1" x14ac:dyDescent="0.25">
      <c r="G579" s="328"/>
    </row>
    <row r="580" spans="7:7" ht="15.75" customHeight="1" x14ac:dyDescent="0.25">
      <c r="G580" s="328"/>
    </row>
    <row r="581" spans="7:7" ht="15.75" customHeight="1" x14ac:dyDescent="0.25">
      <c r="G581" s="328"/>
    </row>
    <row r="582" spans="7:7" ht="15.75" customHeight="1" x14ac:dyDescent="0.25">
      <c r="G582" s="328"/>
    </row>
    <row r="583" spans="7:7" ht="15.75" customHeight="1" x14ac:dyDescent="0.25">
      <c r="G583" s="328"/>
    </row>
    <row r="584" spans="7:7" ht="15.75" customHeight="1" x14ac:dyDescent="0.25">
      <c r="G584" s="328"/>
    </row>
    <row r="585" spans="7:7" ht="15.75" customHeight="1" x14ac:dyDescent="0.25">
      <c r="G585" s="328"/>
    </row>
    <row r="586" spans="7:7" ht="15.75" customHeight="1" x14ac:dyDescent="0.25">
      <c r="G586" s="328"/>
    </row>
    <row r="587" spans="7:7" ht="15.75" customHeight="1" x14ac:dyDescent="0.25">
      <c r="G587" s="328"/>
    </row>
    <row r="588" spans="7:7" ht="15.75" customHeight="1" x14ac:dyDescent="0.25">
      <c r="G588" s="328"/>
    </row>
    <row r="589" spans="7:7" ht="15.75" customHeight="1" x14ac:dyDescent="0.25">
      <c r="G589" s="328"/>
    </row>
    <row r="590" spans="7:7" ht="15.75" customHeight="1" x14ac:dyDescent="0.25">
      <c r="G590" s="328"/>
    </row>
    <row r="591" spans="7:7" ht="15.75" customHeight="1" x14ac:dyDescent="0.25">
      <c r="G591" s="328"/>
    </row>
    <row r="592" spans="7:7" ht="15.75" customHeight="1" x14ac:dyDescent="0.25">
      <c r="G592" s="328"/>
    </row>
    <row r="593" spans="7:7" ht="15.75" customHeight="1" x14ac:dyDescent="0.25">
      <c r="G593" s="328"/>
    </row>
    <row r="594" spans="7:7" ht="15.75" customHeight="1" x14ac:dyDescent="0.25">
      <c r="G594" s="328"/>
    </row>
    <row r="595" spans="7:7" ht="15.75" customHeight="1" x14ac:dyDescent="0.25">
      <c r="G595" s="328"/>
    </row>
    <row r="596" spans="7:7" ht="15.75" customHeight="1" x14ac:dyDescent="0.25">
      <c r="G596" s="328"/>
    </row>
    <row r="597" spans="7:7" ht="15.75" customHeight="1" x14ac:dyDescent="0.25">
      <c r="G597" s="328"/>
    </row>
    <row r="598" spans="7:7" ht="15.75" customHeight="1" x14ac:dyDescent="0.25">
      <c r="G598" s="328"/>
    </row>
    <row r="599" spans="7:7" ht="15.75" customHeight="1" x14ac:dyDescent="0.25">
      <c r="G599" s="328"/>
    </row>
    <row r="600" spans="7:7" ht="15.75" customHeight="1" x14ac:dyDescent="0.25">
      <c r="G600" s="328"/>
    </row>
    <row r="601" spans="7:7" ht="15.75" customHeight="1" x14ac:dyDescent="0.25">
      <c r="G601" s="328"/>
    </row>
    <row r="602" spans="7:7" ht="15.75" customHeight="1" x14ac:dyDescent="0.25">
      <c r="G602" s="328"/>
    </row>
    <row r="603" spans="7:7" ht="15.75" customHeight="1" x14ac:dyDescent="0.25">
      <c r="G603" s="328"/>
    </row>
    <row r="604" spans="7:7" ht="15.75" customHeight="1" x14ac:dyDescent="0.25">
      <c r="G604" s="328"/>
    </row>
    <row r="605" spans="7:7" ht="15.75" customHeight="1" x14ac:dyDescent="0.25">
      <c r="G605" s="328"/>
    </row>
    <row r="606" spans="7:7" ht="15.75" customHeight="1" x14ac:dyDescent="0.25">
      <c r="G606" s="328"/>
    </row>
    <row r="607" spans="7:7" ht="15.75" customHeight="1" x14ac:dyDescent="0.25">
      <c r="G607" s="328"/>
    </row>
    <row r="608" spans="7:7" ht="15.75" customHeight="1" x14ac:dyDescent="0.25">
      <c r="G608" s="328"/>
    </row>
    <row r="609" spans="7:7" ht="15.75" customHeight="1" x14ac:dyDescent="0.25">
      <c r="G609" s="328"/>
    </row>
    <row r="610" spans="7:7" ht="15.75" customHeight="1" x14ac:dyDescent="0.25">
      <c r="G610" s="328"/>
    </row>
    <row r="611" spans="7:7" ht="15.75" customHeight="1" x14ac:dyDescent="0.25">
      <c r="G611" s="328"/>
    </row>
    <row r="612" spans="7:7" ht="15.75" customHeight="1" x14ac:dyDescent="0.25">
      <c r="G612" s="328"/>
    </row>
    <row r="613" spans="7:7" ht="15.75" customHeight="1" x14ac:dyDescent="0.25">
      <c r="G613" s="328"/>
    </row>
    <row r="614" spans="7:7" ht="15.75" customHeight="1" x14ac:dyDescent="0.25">
      <c r="G614" s="328"/>
    </row>
    <row r="615" spans="7:7" ht="15.75" customHeight="1" x14ac:dyDescent="0.25">
      <c r="G615" s="328"/>
    </row>
    <row r="616" spans="7:7" ht="15.75" customHeight="1" x14ac:dyDescent="0.25">
      <c r="G616" s="328"/>
    </row>
    <row r="617" spans="7:7" ht="15.75" customHeight="1" x14ac:dyDescent="0.25">
      <c r="G617" s="328"/>
    </row>
    <row r="618" spans="7:7" ht="15.75" customHeight="1" x14ac:dyDescent="0.25">
      <c r="G618" s="328"/>
    </row>
    <row r="619" spans="7:7" ht="15.75" customHeight="1" x14ac:dyDescent="0.25">
      <c r="G619" s="328"/>
    </row>
    <row r="620" spans="7:7" ht="15.75" customHeight="1" x14ac:dyDescent="0.25">
      <c r="G620" s="328"/>
    </row>
    <row r="621" spans="7:7" ht="15.75" customHeight="1" x14ac:dyDescent="0.25">
      <c r="G621" s="328"/>
    </row>
    <row r="622" spans="7:7" ht="15.75" customHeight="1" x14ac:dyDescent="0.25">
      <c r="G622" s="328"/>
    </row>
    <row r="623" spans="7:7" ht="15.75" customHeight="1" x14ac:dyDescent="0.25">
      <c r="G623" s="328"/>
    </row>
    <row r="624" spans="7:7" ht="15.75" customHeight="1" x14ac:dyDescent="0.25">
      <c r="G624" s="328"/>
    </row>
    <row r="625" spans="7:7" ht="15.75" customHeight="1" x14ac:dyDescent="0.25">
      <c r="G625" s="328"/>
    </row>
    <row r="626" spans="7:7" ht="15.75" customHeight="1" x14ac:dyDescent="0.25">
      <c r="G626" s="328"/>
    </row>
    <row r="627" spans="7:7" ht="15.75" customHeight="1" x14ac:dyDescent="0.25">
      <c r="G627" s="328"/>
    </row>
    <row r="628" spans="7:7" ht="15.75" customHeight="1" x14ac:dyDescent="0.25">
      <c r="G628" s="328"/>
    </row>
    <row r="629" spans="7:7" ht="15.75" customHeight="1" x14ac:dyDescent="0.25">
      <c r="G629" s="328"/>
    </row>
    <row r="630" spans="7:7" ht="15.75" customHeight="1" x14ac:dyDescent="0.25">
      <c r="G630" s="328"/>
    </row>
    <row r="631" spans="7:7" ht="15.75" customHeight="1" x14ac:dyDescent="0.25">
      <c r="G631" s="328"/>
    </row>
    <row r="632" spans="7:7" ht="15.75" customHeight="1" x14ac:dyDescent="0.25">
      <c r="G632" s="328"/>
    </row>
    <row r="633" spans="7:7" ht="15.75" customHeight="1" x14ac:dyDescent="0.25">
      <c r="G633" s="328"/>
    </row>
    <row r="634" spans="7:7" ht="15.75" customHeight="1" x14ac:dyDescent="0.25">
      <c r="G634" s="328"/>
    </row>
    <row r="635" spans="7:7" ht="15.75" customHeight="1" x14ac:dyDescent="0.25">
      <c r="G635" s="328"/>
    </row>
    <row r="636" spans="7:7" ht="15.75" customHeight="1" x14ac:dyDescent="0.25">
      <c r="G636" s="328"/>
    </row>
    <row r="637" spans="7:7" ht="15.75" customHeight="1" x14ac:dyDescent="0.25">
      <c r="G637" s="328"/>
    </row>
    <row r="638" spans="7:7" ht="15.75" customHeight="1" x14ac:dyDescent="0.25">
      <c r="G638" s="328"/>
    </row>
    <row r="639" spans="7:7" ht="15.75" customHeight="1" x14ac:dyDescent="0.25">
      <c r="G639" s="328"/>
    </row>
    <row r="640" spans="7:7" ht="15.75" customHeight="1" x14ac:dyDescent="0.25">
      <c r="G640" s="328"/>
    </row>
    <row r="641" spans="7:7" ht="15.75" customHeight="1" x14ac:dyDescent="0.25">
      <c r="G641" s="328"/>
    </row>
    <row r="642" spans="7:7" ht="15.75" customHeight="1" x14ac:dyDescent="0.25">
      <c r="G642" s="328"/>
    </row>
    <row r="643" spans="7:7" ht="15.75" customHeight="1" x14ac:dyDescent="0.25">
      <c r="G643" s="328"/>
    </row>
    <row r="644" spans="7:7" ht="15.75" customHeight="1" x14ac:dyDescent="0.25">
      <c r="G644" s="328"/>
    </row>
    <row r="645" spans="7:7" ht="15.75" customHeight="1" x14ac:dyDescent="0.25">
      <c r="G645" s="328"/>
    </row>
    <row r="646" spans="7:7" ht="15.75" customHeight="1" x14ac:dyDescent="0.25">
      <c r="G646" s="328"/>
    </row>
    <row r="647" spans="7:7" ht="15.75" customHeight="1" x14ac:dyDescent="0.25">
      <c r="G647" s="328"/>
    </row>
    <row r="648" spans="7:7" ht="15.75" customHeight="1" x14ac:dyDescent="0.25">
      <c r="G648" s="328"/>
    </row>
    <row r="649" spans="7:7" ht="15.75" customHeight="1" x14ac:dyDescent="0.25">
      <c r="G649" s="328"/>
    </row>
    <row r="650" spans="7:7" ht="15.75" customHeight="1" x14ac:dyDescent="0.25">
      <c r="G650" s="328"/>
    </row>
    <row r="651" spans="7:7" ht="15.75" customHeight="1" x14ac:dyDescent="0.25">
      <c r="G651" s="328"/>
    </row>
    <row r="652" spans="7:7" ht="15.75" customHeight="1" x14ac:dyDescent="0.25">
      <c r="G652" s="328"/>
    </row>
    <row r="653" spans="7:7" ht="15.75" customHeight="1" x14ac:dyDescent="0.25">
      <c r="G653" s="328"/>
    </row>
    <row r="654" spans="7:7" ht="15.75" customHeight="1" x14ac:dyDescent="0.25">
      <c r="G654" s="328"/>
    </row>
    <row r="655" spans="7:7" ht="15.75" customHeight="1" x14ac:dyDescent="0.25">
      <c r="G655" s="328"/>
    </row>
    <row r="656" spans="7:7" ht="15.75" customHeight="1" x14ac:dyDescent="0.25">
      <c r="G656" s="328"/>
    </row>
    <row r="657" spans="7:7" ht="15.75" customHeight="1" x14ac:dyDescent="0.25">
      <c r="G657" s="328"/>
    </row>
    <row r="658" spans="7:7" ht="15.75" customHeight="1" x14ac:dyDescent="0.25">
      <c r="G658" s="328"/>
    </row>
    <row r="659" spans="7:7" ht="15.75" customHeight="1" x14ac:dyDescent="0.25">
      <c r="G659" s="328"/>
    </row>
    <row r="660" spans="7:7" ht="15.75" customHeight="1" x14ac:dyDescent="0.25">
      <c r="G660" s="328"/>
    </row>
    <row r="661" spans="7:7" ht="15.75" customHeight="1" x14ac:dyDescent="0.25">
      <c r="G661" s="328"/>
    </row>
    <row r="662" spans="7:7" ht="15.75" customHeight="1" x14ac:dyDescent="0.25">
      <c r="G662" s="328"/>
    </row>
    <row r="663" spans="7:7" ht="15.75" customHeight="1" x14ac:dyDescent="0.25">
      <c r="G663" s="328"/>
    </row>
    <row r="664" spans="7:7" ht="15.75" customHeight="1" x14ac:dyDescent="0.25">
      <c r="G664" s="328"/>
    </row>
    <row r="665" spans="7:7" ht="15.75" customHeight="1" x14ac:dyDescent="0.25">
      <c r="G665" s="328"/>
    </row>
    <row r="666" spans="7:7" ht="15.75" customHeight="1" x14ac:dyDescent="0.25">
      <c r="G666" s="328"/>
    </row>
    <row r="667" spans="7:7" ht="15.75" customHeight="1" x14ac:dyDescent="0.25">
      <c r="G667" s="328"/>
    </row>
    <row r="668" spans="7:7" ht="15.75" customHeight="1" x14ac:dyDescent="0.25">
      <c r="G668" s="328"/>
    </row>
    <row r="669" spans="7:7" ht="15.75" customHeight="1" x14ac:dyDescent="0.25">
      <c r="G669" s="328"/>
    </row>
    <row r="670" spans="7:7" ht="15.75" customHeight="1" x14ac:dyDescent="0.25">
      <c r="G670" s="328"/>
    </row>
    <row r="671" spans="7:7" ht="15.75" customHeight="1" x14ac:dyDescent="0.25">
      <c r="G671" s="328"/>
    </row>
    <row r="672" spans="7:7" ht="15.75" customHeight="1" x14ac:dyDescent="0.25">
      <c r="G672" s="328"/>
    </row>
    <row r="673" spans="7:7" ht="15.75" customHeight="1" x14ac:dyDescent="0.25">
      <c r="G673" s="328"/>
    </row>
    <row r="674" spans="7:7" ht="15.75" customHeight="1" x14ac:dyDescent="0.25">
      <c r="G674" s="328"/>
    </row>
    <row r="675" spans="7:7" ht="15.75" customHeight="1" x14ac:dyDescent="0.25">
      <c r="G675" s="328"/>
    </row>
    <row r="676" spans="7:7" ht="15.75" customHeight="1" x14ac:dyDescent="0.25">
      <c r="G676" s="328"/>
    </row>
    <row r="677" spans="7:7" ht="15.75" customHeight="1" x14ac:dyDescent="0.25">
      <c r="G677" s="328"/>
    </row>
    <row r="678" spans="7:7" ht="15.75" customHeight="1" x14ac:dyDescent="0.25">
      <c r="G678" s="328"/>
    </row>
    <row r="679" spans="7:7" ht="15.75" customHeight="1" x14ac:dyDescent="0.25">
      <c r="G679" s="328"/>
    </row>
    <row r="680" spans="7:7" ht="15.75" customHeight="1" x14ac:dyDescent="0.25">
      <c r="G680" s="328"/>
    </row>
    <row r="681" spans="7:7" ht="15.75" customHeight="1" x14ac:dyDescent="0.25">
      <c r="G681" s="328"/>
    </row>
    <row r="682" spans="7:7" ht="15.75" customHeight="1" x14ac:dyDescent="0.25">
      <c r="G682" s="328"/>
    </row>
    <row r="683" spans="7:7" ht="15.75" customHeight="1" x14ac:dyDescent="0.25">
      <c r="G683" s="328"/>
    </row>
    <row r="684" spans="7:7" ht="15.75" customHeight="1" x14ac:dyDescent="0.25">
      <c r="G684" s="328"/>
    </row>
    <row r="685" spans="7:7" ht="15.75" customHeight="1" x14ac:dyDescent="0.25">
      <c r="G685" s="328"/>
    </row>
    <row r="686" spans="7:7" ht="15.75" customHeight="1" x14ac:dyDescent="0.25">
      <c r="G686" s="328"/>
    </row>
    <row r="687" spans="7:7" ht="15.75" customHeight="1" x14ac:dyDescent="0.25">
      <c r="G687" s="328"/>
    </row>
    <row r="688" spans="7:7" ht="15.75" customHeight="1" x14ac:dyDescent="0.25">
      <c r="G688" s="328"/>
    </row>
    <row r="689" spans="7:7" ht="15.75" customHeight="1" x14ac:dyDescent="0.25">
      <c r="G689" s="328"/>
    </row>
    <row r="690" spans="7:7" ht="15.75" customHeight="1" x14ac:dyDescent="0.25">
      <c r="G690" s="328"/>
    </row>
    <row r="691" spans="7:7" ht="15.75" customHeight="1" x14ac:dyDescent="0.25">
      <c r="G691" s="328"/>
    </row>
    <row r="692" spans="7:7" ht="15.75" customHeight="1" x14ac:dyDescent="0.25">
      <c r="G692" s="328"/>
    </row>
    <row r="693" spans="7:7" ht="15.75" customHeight="1" x14ac:dyDescent="0.25">
      <c r="G693" s="328"/>
    </row>
    <row r="694" spans="7:7" ht="15.75" customHeight="1" x14ac:dyDescent="0.25">
      <c r="G694" s="328"/>
    </row>
    <row r="695" spans="7:7" ht="15.75" customHeight="1" x14ac:dyDescent="0.25">
      <c r="G695" s="328"/>
    </row>
    <row r="696" spans="7:7" ht="15.75" customHeight="1" x14ac:dyDescent="0.25">
      <c r="G696" s="328"/>
    </row>
    <row r="697" spans="7:7" ht="15.75" customHeight="1" x14ac:dyDescent="0.25">
      <c r="G697" s="328"/>
    </row>
    <row r="698" spans="7:7" ht="15.75" customHeight="1" x14ac:dyDescent="0.25">
      <c r="G698" s="328"/>
    </row>
    <row r="699" spans="7:7" ht="15.75" customHeight="1" x14ac:dyDescent="0.25">
      <c r="G699" s="328"/>
    </row>
    <row r="700" spans="7:7" ht="15.75" customHeight="1" x14ac:dyDescent="0.25">
      <c r="G700" s="328"/>
    </row>
    <row r="701" spans="7:7" ht="15.75" customHeight="1" x14ac:dyDescent="0.25">
      <c r="G701" s="328"/>
    </row>
    <row r="702" spans="7:7" ht="15.75" customHeight="1" x14ac:dyDescent="0.25">
      <c r="G702" s="328"/>
    </row>
    <row r="703" spans="7:7" ht="15.75" customHeight="1" x14ac:dyDescent="0.25">
      <c r="G703" s="328"/>
    </row>
    <row r="704" spans="7:7" ht="15.75" customHeight="1" x14ac:dyDescent="0.25">
      <c r="G704" s="328"/>
    </row>
    <row r="705" spans="7:7" ht="15.75" customHeight="1" x14ac:dyDescent="0.25">
      <c r="G705" s="328"/>
    </row>
    <row r="706" spans="7:7" ht="15.75" customHeight="1" x14ac:dyDescent="0.25">
      <c r="G706" s="328"/>
    </row>
    <row r="707" spans="7:7" ht="15.75" customHeight="1" x14ac:dyDescent="0.25">
      <c r="G707" s="328"/>
    </row>
    <row r="708" spans="7:7" ht="15.75" customHeight="1" x14ac:dyDescent="0.25">
      <c r="G708" s="328"/>
    </row>
    <row r="709" spans="7:7" ht="15.75" customHeight="1" x14ac:dyDescent="0.25">
      <c r="G709" s="328"/>
    </row>
    <row r="710" spans="7:7" ht="15.75" customHeight="1" x14ac:dyDescent="0.25">
      <c r="G710" s="328"/>
    </row>
    <row r="711" spans="7:7" ht="15.75" customHeight="1" x14ac:dyDescent="0.25">
      <c r="G711" s="328"/>
    </row>
    <row r="712" spans="7:7" ht="15.75" customHeight="1" x14ac:dyDescent="0.25">
      <c r="G712" s="328"/>
    </row>
    <row r="713" spans="7:7" ht="15.75" customHeight="1" x14ac:dyDescent="0.25">
      <c r="G713" s="328"/>
    </row>
    <row r="714" spans="7:7" ht="15.75" customHeight="1" x14ac:dyDescent="0.25">
      <c r="G714" s="328"/>
    </row>
    <row r="715" spans="7:7" ht="15.75" customHeight="1" x14ac:dyDescent="0.25">
      <c r="G715" s="328"/>
    </row>
    <row r="716" spans="7:7" ht="15.75" customHeight="1" x14ac:dyDescent="0.25">
      <c r="G716" s="328"/>
    </row>
    <row r="717" spans="7:7" ht="15.75" customHeight="1" x14ac:dyDescent="0.25">
      <c r="G717" s="328"/>
    </row>
    <row r="718" spans="7:7" ht="15.75" customHeight="1" x14ac:dyDescent="0.25">
      <c r="G718" s="328"/>
    </row>
    <row r="719" spans="7:7" ht="15.75" customHeight="1" x14ac:dyDescent="0.25">
      <c r="G719" s="328"/>
    </row>
    <row r="720" spans="7:7" ht="15.75" customHeight="1" x14ac:dyDescent="0.25">
      <c r="G720" s="328"/>
    </row>
    <row r="721" spans="7:7" ht="15.75" customHeight="1" x14ac:dyDescent="0.25">
      <c r="G721" s="328"/>
    </row>
    <row r="722" spans="7:7" ht="15.75" customHeight="1" x14ac:dyDescent="0.25">
      <c r="G722" s="328"/>
    </row>
    <row r="723" spans="7:7" ht="15.75" customHeight="1" x14ac:dyDescent="0.25">
      <c r="G723" s="328"/>
    </row>
    <row r="724" spans="7:7" ht="15.75" customHeight="1" x14ac:dyDescent="0.25">
      <c r="G724" s="328"/>
    </row>
    <row r="725" spans="7:7" ht="15.75" customHeight="1" x14ac:dyDescent="0.25">
      <c r="G725" s="328"/>
    </row>
    <row r="726" spans="7:7" ht="15.75" customHeight="1" x14ac:dyDescent="0.25">
      <c r="G726" s="328"/>
    </row>
    <row r="727" spans="7:7" ht="15.75" customHeight="1" x14ac:dyDescent="0.25">
      <c r="G727" s="328"/>
    </row>
    <row r="728" spans="7:7" ht="15.75" customHeight="1" x14ac:dyDescent="0.25">
      <c r="G728" s="328"/>
    </row>
    <row r="729" spans="7:7" ht="15.75" customHeight="1" x14ac:dyDescent="0.25">
      <c r="G729" s="328"/>
    </row>
    <row r="730" spans="7:7" ht="15.75" customHeight="1" x14ac:dyDescent="0.25">
      <c r="G730" s="328"/>
    </row>
    <row r="731" spans="7:7" ht="15.75" customHeight="1" x14ac:dyDescent="0.25">
      <c r="G731" s="328"/>
    </row>
    <row r="732" spans="7:7" ht="15.75" customHeight="1" x14ac:dyDescent="0.25">
      <c r="G732" s="328"/>
    </row>
    <row r="733" spans="7:7" ht="15.75" customHeight="1" x14ac:dyDescent="0.25">
      <c r="G733" s="328"/>
    </row>
    <row r="734" spans="7:7" ht="15.75" customHeight="1" x14ac:dyDescent="0.25">
      <c r="G734" s="328"/>
    </row>
    <row r="735" spans="7:7" ht="15.75" customHeight="1" x14ac:dyDescent="0.25">
      <c r="G735" s="328"/>
    </row>
    <row r="736" spans="7:7" ht="15.75" customHeight="1" x14ac:dyDescent="0.25">
      <c r="G736" s="328"/>
    </row>
    <row r="737" spans="7:7" ht="15.75" customHeight="1" x14ac:dyDescent="0.25">
      <c r="G737" s="328"/>
    </row>
    <row r="738" spans="7:7" ht="15.75" customHeight="1" x14ac:dyDescent="0.25">
      <c r="G738" s="328"/>
    </row>
    <row r="739" spans="7:7" ht="15.75" customHeight="1" x14ac:dyDescent="0.25">
      <c r="G739" s="328"/>
    </row>
    <row r="740" spans="7:7" ht="15.75" customHeight="1" x14ac:dyDescent="0.25">
      <c r="G740" s="328"/>
    </row>
    <row r="741" spans="7:7" ht="15.75" customHeight="1" x14ac:dyDescent="0.25">
      <c r="G741" s="328"/>
    </row>
    <row r="742" spans="7:7" ht="15.75" customHeight="1" x14ac:dyDescent="0.25">
      <c r="G742" s="328"/>
    </row>
    <row r="743" spans="7:7" ht="15.75" customHeight="1" x14ac:dyDescent="0.25">
      <c r="G743" s="328"/>
    </row>
    <row r="744" spans="7:7" ht="15.75" customHeight="1" x14ac:dyDescent="0.25">
      <c r="G744" s="328"/>
    </row>
    <row r="745" spans="7:7" ht="15.75" customHeight="1" x14ac:dyDescent="0.25">
      <c r="G745" s="328"/>
    </row>
    <row r="746" spans="7:7" ht="15.75" customHeight="1" x14ac:dyDescent="0.25">
      <c r="G746" s="328"/>
    </row>
    <row r="747" spans="7:7" ht="15.75" customHeight="1" x14ac:dyDescent="0.25">
      <c r="G747" s="328"/>
    </row>
    <row r="748" spans="7:7" ht="15.75" customHeight="1" x14ac:dyDescent="0.25">
      <c r="G748" s="328"/>
    </row>
    <row r="749" spans="7:7" ht="15.75" customHeight="1" x14ac:dyDescent="0.25">
      <c r="G749" s="328"/>
    </row>
    <row r="750" spans="7:7" ht="15.75" customHeight="1" x14ac:dyDescent="0.25">
      <c r="G750" s="328"/>
    </row>
    <row r="751" spans="7:7" ht="15.75" customHeight="1" x14ac:dyDescent="0.25">
      <c r="G751" s="328"/>
    </row>
    <row r="752" spans="7:7" ht="15.75" customHeight="1" x14ac:dyDescent="0.25">
      <c r="G752" s="328"/>
    </row>
    <row r="753" spans="7:7" ht="15.75" customHeight="1" x14ac:dyDescent="0.25">
      <c r="G753" s="328"/>
    </row>
    <row r="754" spans="7:7" ht="15.75" customHeight="1" x14ac:dyDescent="0.25">
      <c r="G754" s="328"/>
    </row>
    <row r="755" spans="7:7" ht="15.75" customHeight="1" x14ac:dyDescent="0.25">
      <c r="G755" s="328"/>
    </row>
    <row r="756" spans="7:7" ht="15.75" customHeight="1" x14ac:dyDescent="0.25">
      <c r="G756" s="328"/>
    </row>
    <row r="757" spans="7:7" ht="15.75" customHeight="1" x14ac:dyDescent="0.25">
      <c r="G757" s="328"/>
    </row>
    <row r="758" spans="7:7" ht="15.75" customHeight="1" x14ac:dyDescent="0.25">
      <c r="G758" s="328"/>
    </row>
    <row r="759" spans="7:7" ht="15.75" customHeight="1" x14ac:dyDescent="0.25">
      <c r="G759" s="328"/>
    </row>
    <row r="760" spans="7:7" ht="15.75" customHeight="1" x14ac:dyDescent="0.25">
      <c r="G760" s="328"/>
    </row>
    <row r="761" spans="7:7" ht="15.75" customHeight="1" x14ac:dyDescent="0.25">
      <c r="G761" s="328"/>
    </row>
    <row r="762" spans="7:7" ht="15.75" customHeight="1" x14ac:dyDescent="0.25">
      <c r="G762" s="328"/>
    </row>
    <row r="763" spans="7:7" ht="15.75" customHeight="1" x14ac:dyDescent="0.25">
      <c r="G763" s="328"/>
    </row>
    <row r="764" spans="7:7" ht="15.75" customHeight="1" x14ac:dyDescent="0.25">
      <c r="G764" s="328"/>
    </row>
    <row r="765" spans="7:7" ht="15.75" customHeight="1" x14ac:dyDescent="0.25">
      <c r="G765" s="328"/>
    </row>
    <row r="766" spans="7:7" ht="15.75" customHeight="1" x14ac:dyDescent="0.25">
      <c r="G766" s="328"/>
    </row>
    <row r="767" spans="7:7" ht="15.75" customHeight="1" x14ac:dyDescent="0.25">
      <c r="G767" s="328"/>
    </row>
    <row r="768" spans="7:7" ht="15.75" customHeight="1" x14ac:dyDescent="0.25">
      <c r="G768" s="328"/>
    </row>
    <row r="769" spans="7:7" ht="15.75" customHeight="1" x14ac:dyDescent="0.25">
      <c r="G769" s="328"/>
    </row>
    <row r="770" spans="7:7" ht="15.75" customHeight="1" x14ac:dyDescent="0.25">
      <c r="G770" s="328"/>
    </row>
    <row r="771" spans="7:7" ht="15.75" customHeight="1" x14ac:dyDescent="0.25">
      <c r="G771" s="328"/>
    </row>
    <row r="772" spans="7:7" ht="15.75" customHeight="1" x14ac:dyDescent="0.25">
      <c r="G772" s="328"/>
    </row>
    <row r="773" spans="7:7" ht="15.75" customHeight="1" x14ac:dyDescent="0.25">
      <c r="G773" s="328"/>
    </row>
    <row r="774" spans="7:7" ht="15.75" customHeight="1" x14ac:dyDescent="0.25">
      <c r="G774" s="328"/>
    </row>
    <row r="775" spans="7:7" ht="15.75" customHeight="1" x14ac:dyDescent="0.25">
      <c r="G775" s="328"/>
    </row>
    <row r="776" spans="7:7" ht="15.75" customHeight="1" x14ac:dyDescent="0.25">
      <c r="G776" s="328"/>
    </row>
    <row r="777" spans="7:7" ht="15.75" customHeight="1" x14ac:dyDescent="0.25">
      <c r="G777" s="328"/>
    </row>
    <row r="778" spans="7:7" ht="15.75" customHeight="1" x14ac:dyDescent="0.25">
      <c r="G778" s="328"/>
    </row>
    <row r="779" spans="7:7" ht="15.75" customHeight="1" x14ac:dyDescent="0.25">
      <c r="G779" s="328"/>
    </row>
    <row r="780" spans="7:7" ht="15.75" customHeight="1" x14ac:dyDescent="0.25">
      <c r="G780" s="328"/>
    </row>
    <row r="781" spans="7:7" ht="15.75" customHeight="1" x14ac:dyDescent="0.25">
      <c r="G781" s="328"/>
    </row>
    <row r="782" spans="7:7" ht="15.75" customHeight="1" x14ac:dyDescent="0.25">
      <c r="G782" s="328"/>
    </row>
    <row r="783" spans="7:7" ht="15.75" customHeight="1" x14ac:dyDescent="0.25">
      <c r="G783" s="328"/>
    </row>
    <row r="784" spans="7:7" ht="15.75" customHeight="1" x14ac:dyDescent="0.25">
      <c r="G784" s="328"/>
    </row>
    <row r="785" spans="7:7" ht="15.75" customHeight="1" x14ac:dyDescent="0.25">
      <c r="G785" s="328"/>
    </row>
    <row r="786" spans="7:7" ht="15.75" customHeight="1" x14ac:dyDescent="0.25">
      <c r="G786" s="328"/>
    </row>
    <row r="787" spans="7:7" ht="15.75" customHeight="1" x14ac:dyDescent="0.25">
      <c r="G787" s="328"/>
    </row>
    <row r="788" spans="7:7" ht="15.75" customHeight="1" x14ac:dyDescent="0.25">
      <c r="G788" s="328"/>
    </row>
    <row r="789" spans="7:7" ht="15.75" customHeight="1" x14ac:dyDescent="0.25">
      <c r="G789" s="328"/>
    </row>
    <row r="790" spans="7:7" ht="15.75" customHeight="1" x14ac:dyDescent="0.25">
      <c r="G790" s="328"/>
    </row>
    <row r="791" spans="7:7" ht="15.75" customHeight="1" x14ac:dyDescent="0.25">
      <c r="G791" s="328"/>
    </row>
    <row r="792" spans="7:7" ht="15.75" customHeight="1" x14ac:dyDescent="0.25">
      <c r="G792" s="328"/>
    </row>
    <row r="793" spans="7:7" ht="15.75" customHeight="1" x14ac:dyDescent="0.25">
      <c r="G793" s="328"/>
    </row>
    <row r="794" spans="7:7" ht="15.75" customHeight="1" x14ac:dyDescent="0.25">
      <c r="G794" s="328"/>
    </row>
    <row r="795" spans="7:7" ht="15.75" customHeight="1" x14ac:dyDescent="0.25">
      <c r="G795" s="328"/>
    </row>
    <row r="796" spans="7:7" ht="15.75" customHeight="1" x14ac:dyDescent="0.25">
      <c r="G796" s="328"/>
    </row>
    <row r="797" spans="7:7" ht="15.75" customHeight="1" x14ac:dyDescent="0.25">
      <c r="G797" s="328"/>
    </row>
    <row r="798" spans="7:7" ht="15.75" customHeight="1" x14ac:dyDescent="0.25">
      <c r="G798" s="328"/>
    </row>
    <row r="799" spans="7:7" ht="15.75" customHeight="1" x14ac:dyDescent="0.25">
      <c r="G799" s="328"/>
    </row>
    <row r="800" spans="7:7" ht="15.75" customHeight="1" x14ac:dyDescent="0.25">
      <c r="G800" s="328"/>
    </row>
    <row r="801" spans="7:7" ht="15.75" customHeight="1" x14ac:dyDescent="0.25">
      <c r="G801" s="328"/>
    </row>
    <row r="802" spans="7:7" ht="15.75" customHeight="1" x14ac:dyDescent="0.25">
      <c r="G802" s="328"/>
    </row>
    <row r="803" spans="7:7" ht="15.75" customHeight="1" x14ac:dyDescent="0.25">
      <c r="G803" s="328"/>
    </row>
    <row r="804" spans="7:7" ht="15.75" customHeight="1" x14ac:dyDescent="0.25">
      <c r="G804" s="328"/>
    </row>
    <row r="805" spans="7:7" ht="15.75" customHeight="1" x14ac:dyDescent="0.25">
      <c r="G805" s="328"/>
    </row>
    <row r="806" spans="7:7" ht="15.75" customHeight="1" x14ac:dyDescent="0.25">
      <c r="G806" s="328"/>
    </row>
    <row r="807" spans="7:7" ht="15.75" customHeight="1" x14ac:dyDescent="0.25">
      <c r="G807" s="328"/>
    </row>
    <row r="808" spans="7:7" ht="15.75" customHeight="1" x14ac:dyDescent="0.25">
      <c r="G808" s="328"/>
    </row>
    <row r="809" spans="7:7" ht="15.75" customHeight="1" x14ac:dyDescent="0.25">
      <c r="G809" s="328"/>
    </row>
    <row r="810" spans="7:7" ht="15.75" customHeight="1" x14ac:dyDescent="0.25">
      <c r="G810" s="328"/>
    </row>
    <row r="811" spans="7:7" ht="15.75" customHeight="1" x14ac:dyDescent="0.25">
      <c r="G811" s="328"/>
    </row>
    <row r="812" spans="7:7" ht="15.75" customHeight="1" x14ac:dyDescent="0.25">
      <c r="G812" s="328"/>
    </row>
    <row r="813" spans="7:7" ht="15.75" customHeight="1" x14ac:dyDescent="0.25">
      <c r="G813" s="328"/>
    </row>
    <row r="814" spans="7:7" ht="15.75" customHeight="1" x14ac:dyDescent="0.25">
      <c r="G814" s="328"/>
    </row>
    <row r="815" spans="7:7" ht="15.75" customHeight="1" x14ac:dyDescent="0.25">
      <c r="G815" s="328"/>
    </row>
    <row r="816" spans="7:7" ht="15.75" customHeight="1" x14ac:dyDescent="0.25">
      <c r="G816" s="328"/>
    </row>
    <row r="817" spans="7:7" ht="15.75" customHeight="1" x14ac:dyDescent="0.25">
      <c r="G817" s="328"/>
    </row>
    <row r="818" spans="7:7" ht="15.75" customHeight="1" x14ac:dyDescent="0.25">
      <c r="G818" s="328"/>
    </row>
    <row r="819" spans="7:7" ht="15.75" customHeight="1" x14ac:dyDescent="0.25">
      <c r="G819" s="328"/>
    </row>
    <row r="820" spans="7:7" ht="15.75" customHeight="1" x14ac:dyDescent="0.25">
      <c r="G820" s="328"/>
    </row>
    <row r="821" spans="7:7" ht="15.75" customHeight="1" x14ac:dyDescent="0.25">
      <c r="G821" s="328"/>
    </row>
    <row r="822" spans="7:7" ht="15.75" customHeight="1" x14ac:dyDescent="0.25">
      <c r="G822" s="328"/>
    </row>
    <row r="823" spans="7:7" ht="15.75" customHeight="1" x14ac:dyDescent="0.25">
      <c r="G823" s="328"/>
    </row>
    <row r="824" spans="7:7" ht="15.75" customHeight="1" x14ac:dyDescent="0.25">
      <c r="G824" s="328"/>
    </row>
    <row r="825" spans="7:7" ht="15.75" customHeight="1" x14ac:dyDescent="0.25">
      <c r="G825" s="328"/>
    </row>
    <row r="826" spans="7:7" ht="15.75" customHeight="1" x14ac:dyDescent="0.25">
      <c r="G826" s="328"/>
    </row>
    <row r="827" spans="7:7" ht="15.75" customHeight="1" x14ac:dyDescent="0.25">
      <c r="G827" s="328"/>
    </row>
    <row r="828" spans="7:7" ht="15.75" customHeight="1" x14ac:dyDescent="0.25">
      <c r="G828" s="328"/>
    </row>
    <row r="829" spans="7:7" ht="15.75" customHeight="1" x14ac:dyDescent="0.25">
      <c r="G829" s="328"/>
    </row>
    <row r="830" spans="7:7" ht="15.75" customHeight="1" x14ac:dyDescent="0.25">
      <c r="G830" s="328"/>
    </row>
    <row r="831" spans="7:7" ht="15.75" customHeight="1" x14ac:dyDescent="0.25">
      <c r="G831" s="328"/>
    </row>
    <row r="832" spans="7:7" ht="15.75" customHeight="1" x14ac:dyDescent="0.25">
      <c r="G832" s="328"/>
    </row>
    <row r="833" spans="7:7" ht="15.75" customHeight="1" x14ac:dyDescent="0.25">
      <c r="G833" s="328"/>
    </row>
    <row r="834" spans="7:7" ht="15.75" customHeight="1" x14ac:dyDescent="0.25">
      <c r="G834" s="328"/>
    </row>
    <row r="835" spans="7:7" ht="15.75" customHeight="1" x14ac:dyDescent="0.25">
      <c r="G835" s="328"/>
    </row>
    <row r="836" spans="7:7" ht="15.75" customHeight="1" x14ac:dyDescent="0.25">
      <c r="G836" s="328"/>
    </row>
    <row r="837" spans="7:7" ht="15.75" customHeight="1" x14ac:dyDescent="0.25">
      <c r="G837" s="328"/>
    </row>
    <row r="838" spans="7:7" ht="15.75" customHeight="1" x14ac:dyDescent="0.25">
      <c r="G838" s="328"/>
    </row>
    <row r="839" spans="7:7" ht="15.75" customHeight="1" x14ac:dyDescent="0.25">
      <c r="G839" s="328"/>
    </row>
    <row r="840" spans="7:7" ht="15.75" customHeight="1" x14ac:dyDescent="0.25">
      <c r="G840" s="328"/>
    </row>
    <row r="841" spans="7:7" ht="15.75" customHeight="1" x14ac:dyDescent="0.25">
      <c r="G841" s="328"/>
    </row>
    <row r="842" spans="7:7" ht="15.75" customHeight="1" x14ac:dyDescent="0.25">
      <c r="G842" s="328"/>
    </row>
    <row r="843" spans="7:7" ht="15.75" customHeight="1" x14ac:dyDescent="0.25">
      <c r="G843" s="328"/>
    </row>
    <row r="844" spans="7:7" ht="15.75" customHeight="1" x14ac:dyDescent="0.25">
      <c r="G844" s="328"/>
    </row>
    <row r="845" spans="7:7" ht="15.75" customHeight="1" x14ac:dyDescent="0.25">
      <c r="G845" s="328"/>
    </row>
    <row r="846" spans="7:7" ht="15.75" customHeight="1" x14ac:dyDescent="0.25">
      <c r="G846" s="328"/>
    </row>
    <row r="847" spans="7:7" ht="15.75" customHeight="1" x14ac:dyDescent="0.25">
      <c r="G847" s="328"/>
    </row>
    <row r="848" spans="7:7" ht="15.75" customHeight="1" x14ac:dyDescent="0.25">
      <c r="G848" s="328"/>
    </row>
    <row r="849" spans="7:7" ht="15.75" customHeight="1" x14ac:dyDescent="0.25">
      <c r="G849" s="328"/>
    </row>
    <row r="850" spans="7:7" ht="15.75" customHeight="1" x14ac:dyDescent="0.25">
      <c r="G850" s="328"/>
    </row>
    <row r="851" spans="7:7" ht="15.75" customHeight="1" x14ac:dyDescent="0.25">
      <c r="G851" s="328"/>
    </row>
    <row r="852" spans="7:7" ht="15.75" customHeight="1" x14ac:dyDescent="0.25">
      <c r="G852" s="328"/>
    </row>
    <row r="853" spans="7:7" ht="15.75" customHeight="1" x14ac:dyDescent="0.25">
      <c r="G853" s="328"/>
    </row>
    <row r="854" spans="7:7" ht="15.75" customHeight="1" x14ac:dyDescent="0.25">
      <c r="G854" s="328"/>
    </row>
    <row r="855" spans="7:7" ht="15.75" customHeight="1" x14ac:dyDescent="0.25">
      <c r="G855" s="328"/>
    </row>
    <row r="856" spans="7:7" ht="15.75" customHeight="1" x14ac:dyDescent="0.25">
      <c r="G856" s="328"/>
    </row>
    <row r="857" spans="7:7" ht="15.75" customHeight="1" x14ac:dyDescent="0.25">
      <c r="G857" s="328"/>
    </row>
    <row r="858" spans="7:7" ht="15.75" customHeight="1" x14ac:dyDescent="0.25">
      <c r="G858" s="328"/>
    </row>
    <row r="859" spans="7:7" ht="15.75" customHeight="1" x14ac:dyDescent="0.25">
      <c r="G859" s="328"/>
    </row>
    <row r="860" spans="7:7" ht="15.75" customHeight="1" x14ac:dyDescent="0.25">
      <c r="G860" s="328"/>
    </row>
    <row r="861" spans="7:7" ht="15.75" customHeight="1" x14ac:dyDescent="0.25">
      <c r="G861" s="328"/>
    </row>
    <row r="862" spans="7:7" ht="15.75" customHeight="1" x14ac:dyDescent="0.25">
      <c r="G862" s="328"/>
    </row>
    <row r="863" spans="7:7" ht="15.75" customHeight="1" x14ac:dyDescent="0.25">
      <c r="G863" s="328"/>
    </row>
    <row r="864" spans="7:7" ht="15.75" customHeight="1" x14ac:dyDescent="0.25">
      <c r="G864" s="328"/>
    </row>
    <row r="865" spans="7:7" ht="15.75" customHeight="1" x14ac:dyDescent="0.25">
      <c r="G865" s="328"/>
    </row>
    <row r="866" spans="7:7" ht="15.75" customHeight="1" x14ac:dyDescent="0.25">
      <c r="G866" s="328"/>
    </row>
    <row r="867" spans="7:7" ht="15.75" customHeight="1" x14ac:dyDescent="0.25">
      <c r="G867" s="328"/>
    </row>
    <row r="868" spans="7:7" ht="15.75" customHeight="1" x14ac:dyDescent="0.25">
      <c r="G868" s="328"/>
    </row>
    <row r="869" spans="7:7" ht="15.75" customHeight="1" x14ac:dyDescent="0.25">
      <c r="G869" s="328"/>
    </row>
    <row r="870" spans="7:7" ht="15.75" customHeight="1" x14ac:dyDescent="0.25">
      <c r="G870" s="328"/>
    </row>
    <row r="871" spans="7:7" ht="15.75" customHeight="1" x14ac:dyDescent="0.25">
      <c r="G871" s="328"/>
    </row>
    <row r="872" spans="7:7" ht="15.75" customHeight="1" x14ac:dyDescent="0.25">
      <c r="G872" s="328"/>
    </row>
    <row r="873" spans="7:7" ht="15.75" customHeight="1" x14ac:dyDescent="0.25">
      <c r="G873" s="328"/>
    </row>
    <row r="874" spans="7:7" ht="15.75" customHeight="1" x14ac:dyDescent="0.25">
      <c r="G874" s="328"/>
    </row>
    <row r="875" spans="7:7" ht="15.75" customHeight="1" x14ac:dyDescent="0.25">
      <c r="G875" s="328"/>
    </row>
    <row r="876" spans="7:7" ht="15.75" customHeight="1" x14ac:dyDescent="0.25">
      <c r="G876" s="328"/>
    </row>
    <row r="877" spans="7:7" ht="15.75" customHeight="1" x14ac:dyDescent="0.25">
      <c r="G877" s="328"/>
    </row>
    <row r="878" spans="7:7" ht="15.75" customHeight="1" x14ac:dyDescent="0.25">
      <c r="G878" s="328"/>
    </row>
    <row r="879" spans="7:7" ht="15.75" customHeight="1" x14ac:dyDescent="0.25">
      <c r="G879" s="328"/>
    </row>
    <row r="880" spans="7:7" ht="15.75" customHeight="1" x14ac:dyDescent="0.25">
      <c r="G880" s="328"/>
    </row>
    <row r="881" spans="7:7" ht="15.75" customHeight="1" x14ac:dyDescent="0.25">
      <c r="G881" s="328"/>
    </row>
    <row r="882" spans="7:7" ht="15.75" customHeight="1" x14ac:dyDescent="0.25">
      <c r="G882" s="328"/>
    </row>
    <row r="883" spans="7:7" ht="15.75" customHeight="1" x14ac:dyDescent="0.25">
      <c r="G883" s="328"/>
    </row>
    <row r="884" spans="7:7" ht="15.75" customHeight="1" x14ac:dyDescent="0.25">
      <c r="G884" s="328"/>
    </row>
    <row r="885" spans="7:7" ht="15.75" customHeight="1" x14ac:dyDescent="0.25">
      <c r="G885" s="328"/>
    </row>
    <row r="886" spans="7:7" ht="15.75" customHeight="1" x14ac:dyDescent="0.25">
      <c r="G886" s="328"/>
    </row>
    <row r="887" spans="7:7" ht="15.75" customHeight="1" x14ac:dyDescent="0.25">
      <c r="G887" s="328"/>
    </row>
    <row r="888" spans="7:7" ht="15.75" customHeight="1" x14ac:dyDescent="0.25">
      <c r="G888" s="328"/>
    </row>
    <row r="889" spans="7:7" ht="15.75" customHeight="1" x14ac:dyDescent="0.25">
      <c r="G889" s="328"/>
    </row>
    <row r="890" spans="7:7" ht="15.75" customHeight="1" x14ac:dyDescent="0.25">
      <c r="G890" s="328"/>
    </row>
    <row r="891" spans="7:7" ht="15.75" customHeight="1" x14ac:dyDescent="0.25">
      <c r="G891" s="328"/>
    </row>
    <row r="892" spans="7:7" ht="15.75" customHeight="1" x14ac:dyDescent="0.25">
      <c r="G892" s="328"/>
    </row>
    <row r="893" spans="7:7" ht="15.75" customHeight="1" x14ac:dyDescent="0.25">
      <c r="G893" s="328"/>
    </row>
    <row r="894" spans="7:7" ht="15.75" customHeight="1" x14ac:dyDescent="0.25">
      <c r="G894" s="328"/>
    </row>
    <row r="895" spans="7:7" ht="15.75" customHeight="1" x14ac:dyDescent="0.25">
      <c r="G895" s="328"/>
    </row>
    <row r="896" spans="7:7" ht="15.75" customHeight="1" x14ac:dyDescent="0.25">
      <c r="G896" s="328"/>
    </row>
    <row r="897" spans="7:7" ht="15.75" customHeight="1" x14ac:dyDescent="0.25">
      <c r="G897" s="328"/>
    </row>
    <row r="898" spans="7:7" ht="15.75" customHeight="1" x14ac:dyDescent="0.25">
      <c r="G898" s="328"/>
    </row>
    <row r="899" spans="7:7" ht="15.75" customHeight="1" x14ac:dyDescent="0.25">
      <c r="G899" s="328"/>
    </row>
    <row r="900" spans="7:7" ht="15.75" customHeight="1" x14ac:dyDescent="0.25">
      <c r="G900" s="328"/>
    </row>
    <row r="901" spans="7:7" ht="15.75" customHeight="1" x14ac:dyDescent="0.25">
      <c r="G901" s="328"/>
    </row>
    <row r="902" spans="7:7" ht="15.75" customHeight="1" x14ac:dyDescent="0.25">
      <c r="G902" s="328"/>
    </row>
    <row r="903" spans="7:7" ht="15.75" customHeight="1" x14ac:dyDescent="0.25">
      <c r="G903" s="328"/>
    </row>
    <row r="904" spans="7:7" ht="15.75" customHeight="1" x14ac:dyDescent="0.25">
      <c r="G904" s="328"/>
    </row>
    <row r="905" spans="7:7" ht="15.75" customHeight="1" x14ac:dyDescent="0.25">
      <c r="G905" s="328"/>
    </row>
    <row r="906" spans="7:7" ht="15.75" customHeight="1" x14ac:dyDescent="0.25">
      <c r="G906" s="328"/>
    </row>
    <row r="907" spans="7:7" ht="15.75" customHeight="1" x14ac:dyDescent="0.25">
      <c r="G907" s="328"/>
    </row>
    <row r="908" spans="7:7" ht="15.75" customHeight="1" x14ac:dyDescent="0.25">
      <c r="G908" s="328"/>
    </row>
    <row r="909" spans="7:7" ht="15.75" customHeight="1" x14ac:dyDescent="0.25">
      <c r="G909" s="328"/>
    </row>
    <row r="910" spans="7:7" ht="15.75" customHeight="1" x14ac:dyDescent="0.25">
      <c r="G910" s="328"/>
    </row>
    <row r="911" spans="7:7" ht="15.75" customHeight="1" x14ac:dyDescent="0.25">
      <c r="G911" s="328"/>
    </row>
    <row r="912" spans="7:7" ht="15.75" customHeight="1" x14ac:dyDescent="0.25">
      <c r="G912" s="328"/>
    </row>
    <row r="913" spans="7:7" ht="15.75" customHeight="1" x14ac:dyDescent="0.25">
      <c r="G913" s="328"/>
    </row>
    <row r="914" spans="7:7" ht="15.75" customHeight="1" x14ac:dyDescent="0.25">
      <c r="G914" s="328"/>
    </row>
    <row r="915" spans="7:7" ht="15.75" customHeight="1" x14ac:dyDescent="0.25">
      <c r="G915" s="328"/>
    </row>
    <row r="916" spans="7:7" ht="15.75" customHeight="1" x14ac:dyDescent="0.25">
      <c r="G916" s="328"/>
    </row>
    <row r="917" spans="7:7" ht="15.75" customHeight="1" x14ac:dyDescent="0.25">
      <c r="G917" s="328"/>
    </row>
    <row r="918" spans="7:7" ht="15.75" customHeight="1" x14ac:dyDescent="0.25">
      <c r="G918" s="328"/>
    </row>
    <row r="919" spans="7:7" ht="15.75" customHeight="1" x14ac:dyDescent="0.25">
      <c r="G919" s="328"/>
    </row>
    <row r="920" spans="7:7" ht="15.75" customHeight="1" x14ac:dyDescent="0.25">
      <c r="G920" s="328"/>
    </row>
    <row r="921" spans="7:7" ht="15.75" customHeight="1" x14ac:dyDescent="0.25">
      <c r="G921" s="328"/>
    </row>
    <row r="922" spans="7:7" ht="15.75" customHeight="1" x14ac:dyDescent="0.25">
      <c r="G922" s="328"/>
    </row>
    <row r="923" spans="7:7" ht="15.75" customHeight="1" x14ac:dyDescent="0.25">
      <c r="G923" s="328"/>
    </row>
    <row r="924" spans="7:7" ht="15.75" customHeight="1" x14ac:dyDescent="0.25">
      <c r="G924" s="328"/>
    </row>
    <row r="925" spans="7:7" ht="15.75" customHeight="1" x14ac:dyDescent="0.25">
      <c r="G925" s="328"/>
    </row>
    <row r="926" spans="7:7" ht="15.75" customHeight="1" x14ac:dyDescent="0.25">
      <c r="G926" s="328"/>
    </row>
    <row r="927" spans="7:7" ht="15.75" customHeight="1" x14ac:dyDescent="0.25">
      <c r="G927" s="328"/>
    </row>
    <row r="928" spans="7:7" ht="15.75" customHeight="1" x14ac:dyDescent="0.25">
      <c r="G928" s="328"/>
    </row>
    <row r="929" spans="7:7" ht="15.75" customHeight="1" x14ac:dyDescent="0.25">
      <c r="G929" s="328"/>
    </row>
    <row r="930" spans="7:7" ht="15.75" customHeight="1" x14ac:dyDescent="0.25">
      <c r="G930" s="328"/>
    </row>
    <row r="931" spans="7:7" ht="15.75" customHeight="1" x14ac:dyDescent="0.25">
      <c r="G931" s="328"/>
    </row>
    <row r="932" spans="7:7" ht="15.75" customHeight="1" x14ac:dyDescent="0.25">
      <c r="G932" s="328"/>
    </row>
    <row r="933" spans="7:7" ht="15.75" customHeight="1" x14ac:dyDescent="0.25">
      <c r="G933" s="328"/>
    </row>
    <row r="934" spans="7:7" ht="15.75" customHeight="1" x14ac:dyDescent="0.25">
      <c r="G934" s="328"/>
    </row>
    <row r="935" spans="7:7" ht="15.75" customHeight="1" x14ac:dyDescent="0.25">
      <c r="G935" s="328"/>
    </row>
    <row r="936" spans="7:7" ht="15.75" customHeight="1" x14ac:dyDescent="0.25">
      <c r="G936" s="328"/>
    </row>
    <row r="937" spans="7:7" ht="15.75" customHeight="1" x14ac:dyDescent="0.25">
      <c r="G937" s="328"/>
    </row>
    <row r="938" spans="7:7" ht="15.75" customHeight="1" x14ac:dyDescent="0.25">
      <c r="G938" s="328"/>
    </row>
    <row r="939" spans="7:7" ht="15.75" customHeight="1" x14ac:dyDescent="0.25">
      <c r="G939" s="328"/>
    </row>
    <row r="940" spans="7:7" ht="15.75" customHeight="1" x14ac:dyDescent="0.25">
      <c r="G940" s="328"/>
    </row>
    <row r="941" spans="7:7" ht="15.75" customHeight="1" x14ac:dyDescent="0.25">
      <c r="G941" s="328"/>
    </row>
    <row r="942" spans="7:7" ht="15.75" customHeight="1" x14ac:dyDescent="0.25">
      <c r="G942" s="328"/>
    </row>
    <row r="943" spans="7:7" ht="15.75" customHeight="1" x14ac:dyDescent="0.25">
      <c r="G943" s="328"/>
    </row>
    <row r="944" spans="7:7" ht="15.75" customHeight="1" x14ac:dyDescent="0.25">
      <c r="G944" s="328"/>
    </row>
    <row r="945" spans="7:7" ht="15.75" customHeight="1" x14ac:dyDescent="0.25">
      <c r="G945" s="328"/>
    </row>
    <row r="946" spans="7:7" ht="15.75" customHeight="1" x14ac:dyDescent="0.25">
      <c r="G946" s="328"/>
    </row>
    <row r="947" spans="7:7" ht="15.75" customHeight="1" x14ac:dyDescent="0.25">
      <c r="G947" s="328"/>
    </row>
    <row r="948" spans="7:7" ht="15.75" customHeight="1" x14ac:dyDescent="0.25">
      <c r="G948" s="328"/>
    </row>
    <row r="949" spans="7:7" ht="15.75" customHeight="1" x14ac:dyDescent="0.25">
      <c r="G949" s="328"/>
    </row>
    <row r="950" spans="7:7" ht="15.75" customHeight="1" x14ac:dyDescent="0.25">
      <c r="G950" s="328"/>
    </row>
    <row r="951" spans="7:7" ht="15.75" customHeight="1" x14ac:dyDescent="0.25">
      <c r="G951" s="328"/>
    </row>
    <row r="952" spans="7:7" ht="15.75" customHeight="1" x14ac:dyDescent="0.25">
      <c r="G952" s="328"/>
    </row>
    <row r="953" spans="7:7" ht="15.75" customHeight="1" x14ac:dyDescent="0.25">
      <c r="G953" s="328"/>
    </row>
    <row r="954" spans="7:7" ht="15.75" customHeight="1" x14ac:dyDescent="0.25">
      <c r="G954" s="328"/>
    </row>
    <row r="955" spans="7:7" ht="15.75" customHeight="1" x14ac:dyDescent="0.25">
      <c r="G955" s="328"/>
    </row>
    <row r="956" spans="7:7" ht="15.75" customHeight="1" x14ac:dyDescent="0.25">
      <c r="G956" s="328"/>
    </row>
    <row r="957" spans="7:7" ht="15.75" customHeight="1" x14ac:dyDescent="0.25">
      <c r="G957" s="328"/>
    </row>
    <row r="958" spans="7:7" ht="15.75" customHeight="1" x14ac:dyDescent="0.25">
      <c r="G958" s="328"/>
    </row>
    <row r="959" spans="7:7" ht="15.75" customHeight="1" x14ac:dyDescent="0.25">
      <c r="G959" s="328"/>
    </row>
    <row r="960" spans="7:7" ht="15.75" customHeight="1" x14ac:dyDescent="0.25">
      <c r="G960" s="328"/>
    </row>
    <row r="961" spans="7:7" ht="15.75" customHeight="1" x14ac:dyDescent="0.25">
      <c r="G961" s="328"/>
    </row>
    <row r="962" spans="7:7" ht="15.75" customHeight="1" x14ac:dyDescent="0.25">
      <c r="G962" s="328"/>
    </row>
    <row r="963" spans="7:7" ht="15.75" customHeight="1" x14ac:dyDescent="0.25">
      <c r="G963" s="328"/>
    </row>
    <row r="964" spans="7:7" ht="15.75" customHeight="1" x14ac:dyDescent="0.25">
      <c r="G964" s="328"/>
    </row>
    <row r="965" spans="7:7" ht="15.75" customHeight="1" x14ac:dyDescent="0.25">
      <c r="G965" s="328"/>
    </row>
    <row r="966" spans="7:7" ht="15.75" customHeight="1" x14ac:dyDescent="0.25">
      <c r="G966" s="328"/>
    </row>
    <row r="967" spans="7:7" ht="15.75" customHeight="1" x14ac:dyDescent="0.25">
      <c r="G967" s="328"/>
    </row>
    <row r="968" spans="7:7" ht="15.75" customHeight="1" x14ac:dyDescent="0.25">
      <c r="G968" s="328"/>
    </row>
    <row r="969" spans="7:7" ht="15.75" customHeight="1" x14ac:dyDescent="0.25">
      <c r="G969" s="328"/>
    </row>
    <row r="970" spans="7:7" ht="15.75" customHeight="1" x14ac:dyDescent="0.25">
      <c r="G970" s="328"/>
    </row>
    <row r="971" spans="7:7" ht="15.75" customHeight="1" x14ac:dyDescent="0.25">
      <c r="G971" s="328"/>
    </row>
    <row r="972" spans="7:7" ht="15.75" customHeight="1" x14ac:dyDescent="0.25">
      <c r="G972" s="328"/>
    </row>
    <row r="973" spans="7:7" ht="15.75" customHeight="1" x14ac:dyDescent="0.25">
      <c r="G973" s="328"/>
    </row>
    <row r="974" spans="7:7" ht="15.75" customHeight="1" x14ac:dyDescent="0.25">
      <c r="G974" s="328"/>
    </row>
    <row r="975" spans="7:7" ht="15.75" customHeight="1" x14ac:dyDescent="0.25">
      <c r="G975" s="328"/>
    </row>
    <row r="976" spans="7:7" ht="15.75" customHeight="1" x14ac:dyDescent="0.25">
      <c r="G976" s="328"/>
    </row>
    <row r="977" spans="7:7" ht="15.75" customHeight="1" x14ac:dyDescent="0.25">
      <c r="G977" s="328"/>
    </row>
    <row r="978" spans="7:7" ht="15.75" customHeight="1" x14ac:dyDescent="0.25">
      <c r="G978" s="328"/>
    </row>
    <row r="979" spans="7:7" ht="15.75" customHeight="1" x14ac:dyDescent="0.25">
      <c r="G979" s="328"/>
    </row>
    <row r="980" spans="7:7" ht="15.75" customHeight="1" x14ac:dyDescent="0.25">
      <c r="G980" s="328"/>
    </row>
    <row r="981" spans="7:7" ht="15.75" customHeight="1" x14ac:dyDescent="0.25">
      <c r="G981" s="328"/>
    </row>
    <row r="982" spans="7:7" ht="15.75" customHeight="1" x14ac:dyDescent="0.25">
      <c r="G982" s="328"/>
    </row>
    <row r="983" spans="7:7" ht="15.75" customHeight="1" x14ac:dyDescent="0.25">
      <c r="G983" s="328"/>
    </row>
    <row r="984" spans="7:7" ht="15.75" customHeight="1" x14ac:dyDescent="0.25">
      <c r="G984" s="328"/>
    </row>
    <row r="985" spans="7:7" ht="15.75" customHeight="1" x14ac:dyDescent="0.25">
      <c r="G985" s="328"/>
    </row>
    <row r="986" spans="7:7" ht="15.75" customHeight="1" x14ac:dyDescent="0.25">
      <c r="G986" s="328"/>
    </row>
    <row r="987" spans="7:7" ht="15.75" customHeight="1" x14ac:dyDescent="0.25">
      <c r="G987" s="328"/>
    </row>
    <row r="988" spans="7:7" ht="15.75" customHeight="1" x14ac:dyDescent="0.25">
      <c r="G988" s="328"/>
    </row>
    <row r="989" spans="7:7" ht="15.75" customHeight="1" x14ac:dyDescent="0.25">
      <c r="G989" s="328"/>
    </row>
    <row r="990" spans="7:7" ht="15.75" customHeight="1" x14ac:dyDescent="0.25">
      <c r="G990" s="328"/>
    </row>
    <row r="991" spans="7:7" ht="15.75" customHeight="1" x14ac:dyDescent="0.25">
      <c r="G991" s="328"/>
    </row>
    <row r="992" spans="7:7" ht="15.75" customHeight="1" x14ac:dyDescent="0.25">
      <c r="G992" s="328"/>
    </row>
    <row r="993" spans="7:7" ht="15.75" customHeight="1" x14ac:dyDescent="0.25">
      <c r="G993" s="328"/>
    </row>
    <row r="994" spans="7:7" ht="15.75" customHeight="1" x14ac:dyDescent="0.25">
      <c r="G994" s="328"/>
    </row>
    <row r="995" spans="7:7" ht="15.75" customHeight="1" x14ac:dyDescent="0.25">
      <c r="G995" s="328"/>
    </row>
    <row r="996" spans="7:7" ht="15.75" customHeight="1" x14ac:dyDescent="0.25">
      <c r="G996" s="328"/>
    </row>
  </sheetData>
  <mergeCells count="14">
    <mergeCell ref="A7:B7"/>
    <mergeCell ref="A8:B8"/>
    <mergeCell ref="C18:E18"/>
    <mergeCell ref="A23:J23"/>
    <mergeCell ref="A24:F24"/>
    <mergeCell ref="H24:J24"/>
    <mergeCell ref="C7:F7"/>
    <mergeCell ref="C8:F8"/>
    <mergeCell ref="A4:B4"/>
    <mergeCell ref="C4:F4"/>
    <mergeCell ref="A5:B5"/>
    <mergeCell ref="C5:F5"/>
    <mergeCell ref="A6:B6"/>
    <mergeCell ref="C6:F6"/>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Right="0"/>
  </sheetPr>
  <dimension ref="A1:AE993"/>
  <sheetViews>
    <sheetView topLeftCell="A11" workbookViewId="0">
      <selection activeCell="I27" sqref="I27"/>
    </sheetView>
  </sheetViews>
  <sheetFormatPr defaultColWidth="12.6640625" defaultRowHeight="15" customHeight="1" x14ac:dyDescent="0.25"/>
  <cols>
    <col min="1" max="1" width="4" customWidth="1"/>
    <col min="2" max="2" width="24.21875" customWidth="1"/>
    <col min="3" max="3" width="19.33203125" customWidth="1"/>
    <col min="4" max="4" width="14.33203125" customWidth="1"/>
    <col min="5" max="5" width="19.33203125" customWidth="1"/>
    <col min="6" max="6" width="19.21875" customWidth="1"/>
    <col min="7" max="7" width="13.21875" hidden="1" customWidth="1"/>
    <col min="8" max="10" width="14.21875" customWidth="1"/>
    <col min="11" max="31" width="8.77734375" customWidth="1"/>
  </cols>
  <sheetData>
    <row r="1" spans="1:31" ht="15.75" customHeight="1" x14ac:dyDescent="0.25">
      <c r="A1" s="238"/>
      <c r="B1" s="239"/>
      <c r="C1" s="239"/>
      <c r="D1" s="239"/>
      <c r="E1" s="239"/>
      <c r="F1" s="239"/>
      <c r="G1" s="240"/>
      <c r="H1" s="239"/>
      <c r="I1" s="239"/>
      <c r="J1" s="239"/>
      <c r="K1" s="239"/>
      <c r="L1" s="239"/>
      <c r="M1" s="239"/>
      <c r="N1" s="239"/>
      <c r="O1" s="239"/>
      <c r="P1" s="239"/>
      <c r="Q1" s="239"/>
      <c r="R1" s="239"/>
      <c r="S1" s="239"/>
      <c r="T1" s="239"/>
      <c r="U1" s="239"/>
      <c r="V1" s="239"/>
      <c r="W1" s="239"/>
      <c r="X1" s="239"/>
      <c r="Y1" s="239"/>
      <c r="Z1" s="239"/>
      <c r="AA1" s="239"/>
      <c r="AB1" s="239"/>
      <c r="AC1" s="239"/>
      <c r="AD1" s="239"/>
      <c r="AE1" s="239"/>
    </row>
    <row r="2" spans="1:31" ht="15.75" customHeight="1" x14ac:dyDescent="0.25">
      <c r="A2" s="241"/>
      <c r="B2" s="238" t="s">
        <v>65</v>
      </c>
      <c r="C2" s="238" t="s">
        <v>431</v>
      </c>
      <c r="D2" s="239"/>
      <c r="E2" s="239"/>
      <c r="F2" s="239"/>
      <c r="G2" s="240"/>
      <c r="H2" s="239"/>
      <c r="I2" s="239"/>
      <c r="J2" s="239"/>
      <c r="K2" s="239"/>
      <c r="L2" s="239"/>
      <c r="M2" s="239"/>
      <c r="N2" s="239"/>
      <c r="O2" s="239"/>
      <c r="P2" s="239"/>
      <c r="Q2" s="239"/>
      <c r="R2" s="239"/>
      <c r="S2" s="239"/>
      <c r="T2" s="239"/>
      <c r="U2" s="239"/>
      <c r="V2" s="239"/>
      <c r="W2" s="239"/>
      <c r="X2" s="239"/>
      <c r="Y2" s="239"/>
      <c r="Z2" s="239"/>
      <c r="AA2" s="239"/>
      <c r="AB2" s="239"/>
      <c r="AC2" s="239"/>
      <c r="AD2" s="239"/>
      <c r="AE2" s="239"/>
    </row>
    <row r="3" spans="1:31" ht="15.75" customHeight="1" x14ac:dyDescent="0.25">
      <c r="A3" s="241"/>
      <c r="B3" s="483"/>
      <c r="C3" s="239"/>
      <c r="D3" s="239"/>
      <c r="E3" s="239"/>
      <c r="F3" s="239"/>
      <c r="G3" s="240"/>
      <c r="H3" s="239"/>
      <c r="I3" s="239"/>
      <c r="J3" s="239"/>
      <c r="K3" s="239"/>
      <c r="L3" s="239"/>
      <c r="M3" s="239"/>
      <c r="N3" s="239"/>
      <c r="O3" s="239"/>
      <c r="P3" s="239"/>
      <c r="Q3" s="239"/>
      <c r="R3" s="239"/>
      <c r="S3" s="239"/>
      <c r="T3" s="239"/>
      <c r="U3" s="239"/>
      <c r="V3" s="239"/>
      <c r="W3" s="239"/>
      <c r="X3" s="239"/>
      <c r="Y3" s="239"/>
      <c r="Z3" s="239"/>
      <c r="AA3" s="239"/>
      <c r="AB3" s="239"/>
      <c r="AC3" s="239"/>
      <c r="AD3" s="239"/>
      <c r="AE3" s="239"/>
    </row>
    <row r="4" spans="1:31" ht="15.75" customHeight="1" x14ac:dyDescent="0.25">
      <c r="A4" s="1017" t="s">
        <v>67</v>
      </c>
      <c r="B4" s="985"/>
      <c r="C4" s="1018" t="s">
        <v>432</v>
      </c>
      <c r="D4" s="987"/>
      <c r="E4" s="987"/>
      <c r="F4" s="985"/>
      <c r="G4" s="242"/>
      <c r="H4" s="243"/>
      <c r="I4" s="243"/>
      <c r="J4" s="243"/>
      <c r="K4" s="243"/>
      <c r="L4" s="243"/>
      <c r="M4" s="243"/>
      <c r="N4" s="243"/>
      <c r="O4" s="243"/>
      <c r="P4" s="243"/>
      <c r="Q4" s="243"/>
      <c r="R4" s="243"/>
      <c r="S4" s="243"/>
      <c r="T4" s="243"/>
      <c r="U4" s="243"/>
      <c r="V4" s="243"/>
      <c r="W4" s="243"/>
      <c r="X4" s="243"/>
      <c r="Y4" s="243"/>
      <c r="Z4" s="243"/>
      <c r="AA4" s="243"/>
      <c r="AB4" s="243"/>
      <c r="AC4" s="243"/>
      <c r="AD4" s="243"/>
      <c r="AE4" s="243"/>
    </row>
    <row r="5" spans="1:31" ht="60" customHeight="1" x14ac:dyDescent="0.25">
      <c r="A5" s="1013" t="s">
        <v>69</v>
      </c>
      <c r="B5" s="1003"/>
      <c r="C5" s="1010" t="s">
        <v>433</v>
      </c>
      <c r="D5" s="1008"/>
      <c r="E5" s="1008"/>
      <c r="F5" s="1003"/>
      <c r="G5" s="242"/>
      <c r="H5" s="243"/>
      <c r="I5" s="243"/>
      <c r="J5" s="243"/>
      <c r="K5" s="243"/>
      <c r="L5" s="243"/>
      <c r="M5" s="243"/>
      <c r="N5" s="243"/>
      <c r="O5" s="243"/>
      <c r="P5" s="243"/>
      <c r="Q5" s="243"/>
      <c r="R5" s="243"/>
      <c r="S5" s="243"/>
      <c r="T5" s="243"/>
      <c r="U5" s="243"/>
      <c r="V5" s="243"/>
      <c r="W5" s="243"/>
      <c r="X5" s="243"/>
      <c r="Y5" s="243"/>
      <c r="Z5" s="243"/>
      <c r="AA5" s="243"/>
      <c r="AB5" s="243"/>
      <c r="AC5" s="243"/>
      <c r="AD5" s="243"/>
      <c r="AE5" s="243"/>
    </row>
    <row r="6" spans="1:31" ht="15.75" customHeight="1" x14ac:dyDescent="0.25">
      <c r="A6" s="1013" t="s">
        <v>71</v>
      </c>
      <c r="B6" s="1003"/>
      <c r="C6" s="1019" t="s">
        <v>72</v>
      </c>
      <c r="D6" s="1008"/>
      <c r="E6" s="1008"/>
      <c r="F6" s="1003"/>
      <c r="G6" s="242"/>
      <c r="H6" s="243"/>
      <c r="I6" s="243"/>
      <c r="J6" s="243"/>
      <c r="K6" s="243"/>
      <c r="L6" s="243"/>
      <c r="M6" s="243"/>
      <c r="N6" s="243"/>
      <c r="O6" s="243"/>
      <c r="P6" s="243"/>
      <c r="Q6" s="243"/>
      <c r="R6" s="243"/>
      <c r="S6" s="243"/>
      <c r="T6" s="243"/>
      <c r="U6" s="243"/>
      <c r="V6" s="243"/>
      <c r="W6" s="243"/>
      <c r="X6" s="243"/>
      <c r="Y6" s="243"/>
      <c r="Z6" s="243"/>
      <c r="AA6" s="243"/>
      <c r="AB6" s="243"/>
      <c r="AC6" s="243"/>
      <c r="AD6" s="243"/>
      <c r="AE6" s="243"/>
    </row>
    <row r="7" spans="1:31" ht="107.55" customHeight="1" x14ac:dyDescent="0.25">
      <c r="A7" s="1013" t="s">
        <v>73</v>
      </c>
      <c r="B7" s="1003"/>
      <c r="C7" s="1010" t="s">
        <v>434</v>
      </c>
      <c r="D7" s="1008"/>
      <c r="E7" s="1008"/>
      <c r="F7" s="1003"/>
      <c r="G7" s="242"/>
      <c r="H7" s="243"/>
      <c r="I7" s="243"/>
      <c r="J7" s="243"/>
      <c r="K7" s="243"/>
      <c r="L7" s="243"/>
      <c r="M7" s="243"/>
      <c r="N7" s="243"/>
      <c r="O7" s="243"/>
      <c r="P7" s="243"/>
      <c r="Q7" s="243"/>
      <c r="R7" s="243"/>
      <c r="S7" s="243"/>
      <c r="T7" s="243"/>
      <c r="U7" s="243"/>
      <c r="V7" s="243"/>
      <c r="W7" s="243"/>
      <c r="X7" s="243"/>
      <c r="Y7" s="243"/>
      <c r="Z7" s="243"/>
      <c r="AA7" s="243"/>
      <c r="AB7" s="243"/>
      <c r="AC7" s="243"/>
      <c r="AD7" s="243"/>
      <c r="AE7" s="243"/>
    </row>
    <row r="8" spans="1:31" ht="37.5" customHeight="1" x14ac:dyDescent="0.25">
      <c r="A8" s="1014" t="s">
        <v>75</v>
      </c>
      <c r="B8" s="1003"/>
      <c r="C8" s="1010" t="s">
        <v>343</v>
      </c>
      <c r="D8" s="1008"/>
      <c r="E8" s="1008"/>
      <c r="F8" s="1003"/>
      <c r="G8" s="242"/>
      <c r="H8" s="243"/>
      <c r="I8" s="243"/>
      <c r="J8" s="243"/>
      <c r="K8" s="243"/>
      <c r="L8" s="243"/>
      <c r="M8" s="243"/>
      <c r="N8" s="243"/>
      <c r="O8" s="243"/>
      <c r="P8" s="243"/>
      <c r="Q8" s="243"/>
      <c r="R8" s="243"/>
      <c r="S8" s="243"/>
      <c r="T8" s="243"/>
      <c r="U8" s="243"/>
      <c r="V8" s="243"/>
      <c r="W8" s="243"/>
      <c r="X8" s="243"/>
      <c r="Y8" s="243"/>
      <c r="Z8" s="243"/>
      <c r="AA8" s="243"/>
      <c r="AB8" s="243"/>
      <c r="AC8" s="243"/>
      <c r="AD8" s="243"/>
      <c r="AE8" s="243"/>
    </row>
    <row r="9" spans="1:31" ht="15.75" customHeight="1" x14ac:dyDescent="0.25">
      <c r="A9" s="241"/>
      <c r="B9" s="239"/>
      <c r="C9" s="239"/>
      <c r="D9" s="239"/>
      <c r="E9" s="239"/>
      <c r="F9" s="239"/>
      <c r="G9" s="240"/>
      <c r="H9" s="239"/>
      <c r="I9" s="239"/>
      <c r="J9" s="239"/>
      <c r="K9" s="239"/>
      <c r="L9" s="239"/>
      <c r="M9" s="239"/>
      <c r="N9" s="239"/>
      <c r="O9" s="239"/>
      <c r="P9" s="239"/>
      <c r="Q9" s="239"/>
      <c r="R9" s="239"/>
      <c r="S9" s="239"/>
      <c r="T9" s="239"/>
      <c r="U9" s="239"/>
      <c r="V9" s="239"/>
      <c r="W9" s="239"/>
      <c r="X9" s="239"/>
      <c r="Y9" s="239"/>
      <c r="Z9" s="239"/>
      <c r="AA9" s="239"/>
      <c r="AB9" s="239"/>
      <c r="AC9" s="239"/>
      <c r="AD9" s="239"/>
      <c r="AE9" s="239"/>
    </row>
    <row r="10" spans="1:31" ht="15.75" customHeight="1" x14ac:dyDescent="0.25">
      <c r="A10" s="241"/>
      <c r="B10" s="239"/>
      <c r="C10" s="239"/>
      <c r="D10" s="239"/>
      <c r="E10" s="239"/>
      <c r="F10" s="239"/>
      <c r="G10" s="240"/>
      <c r="H10" s="239"/>
      <c r="I10" s="239"/>
      <c r="J10" s="239"/>
      <c r="K10" s="239"/>
      <c r="L10" s="239"/>
      <c r="M10" s="239"/>
      <c r="N10" s="239"/>
      <c r="O10" s="239"/>
      <c r="P10" s="239"/>
      <c r="Q10" s="239"/>
      <c r="R10" s="239"/>
      <c r="S10" s="239"/>
      <c r="T10" s="239"/>
      <c r="U10" s="239"/>
      <c r="V10" s="239"/>
      <c r="W10" s="239"/>
      <c r="X10" s="239"/>
      <c r="Y10" s="239"/>
      <c r="Z10" s="239"/>
      <c r="AA10" s="239"/>
      <c r="AB10" s="239"/>
      <c r="AC10" s="239"/>
      <c r="AD10" s="239"/>
      <c r="AE10" s="239"/>
    </row>
    <row r="11" spans="1:31" ht="15.75" customHeight="1" x14ac:dyDescent="0.25">
      <c r="A11" s="245"/>
      <c r="B11" s="246"/>
      <c r="C11" s="247" t="s">
        <v>77</v>
      </c>
      <c r="D11" s="247" t="s">
        <v>78</v>
      </c>
      <c r="E11" s="247" t="s">
        <v>79</v>
      </c>
      <c r="F11" s="247" t="s">
        <v>80</v>
      </c>
      <c r="G11" s="248"/>
      <c r="H11" s="239"/>
      <c r="I11" s="239"/>
      <c r="J11" s="239"/>
      <c r="K11" s="239"/>
      <c r="L11" s="239"/>
      <c r="M11" s="239"/>
      <c r="N11" s="239"/>
      <c r="O11" s="239"/>
      <c r="P11" s="239"/>
      <c r="Q11" s="239"/>
      <c r="R11" s="239"/>
      <c r="S11" s="239"/>
      <c r="T11" s="239"/>
      <c r="U11" s="239"/>
      <c r="V11" s="239"/>
      <c r="W11" s="239"/>
      <c r="X11" s="239"/>
      <c r="Y11" s="239"/>
      <c r="Z11" s="239"/>
      <c r="AA11" s="239"/>
      <c r="AB11" s="239"/>
      <c r="AC11" s="239"/>
      <c r="AD11" s="239"/>
      <c r="AE11" s="239"/>
    </row>
    <row r="12" spans="1:31" ht="15.75" customHeight="1" x14ac:dyDescent="0.25">
      <c r="A12" s="249"/>
      <c r="B12" s="250" t="s">
        <v>81</v>
      </c>
      <c r="C12" s="251">
        <f t="shared" ref="C12:E12" si="0">C13+C14+C15</f>
        <v>39157</v>
      </c>
      <c r="D12" s="252">
        <f t="shared" si="0"/>
        <v>73795</v>
      </c>
      <c r="E12" s="252">
        <f t="shared" si="0"/>
        <v>73795</v>
      </c>
      <c r="F12" s="163">
        <f t="shared" ref="F12:F15" si="1">C12+D12+E12</f>
        <v>186747</v>
      </c>
      <c r="G12" s="253"/>
      <c r="H12" s="477"/>
      <c r="I12" s="401"/>
      <c r="J12" s="239"/>
      <c r="K12" s="239"/>
      <c r="L12" s="239"/>
      <c r="M12" s="239"/>
      <c r="N12" s="239"/>
      <c r="O12" s="239"/>
      <c r="P12" s="239"/>
      <c r="Q12" s="239"/>
      <c r="R12" s="239"/>
      <c r="S12" s="239"/>
      <c r="T12" s="239"/>
      <c r="U12" s="239"/>
      <c r="V12" s="239"/>
      <c r="W12" s="239"/>
      <c r="X12" s="239"/>
      <c r="Y12" s="239"/>
      <c r="Z12" s="239"/>
      <c r="AA12" s="239"/>
      <c r="AB12" s="239"/>
      <c r="AC12" s="239"/>
      <c r="AD12" s="239"/>
      <c r="AE12" s="239"/>
    </row>
    <row r="13" spans="1:31" ht="15.75" customHeight="1" x14ac:dyDescent="0.25">
      <c r="A13" s="256" t="s">
        <v>82</v>
      </c>
      <c r="B13" s="257" t="s">
        <v>20</v>
      </c>
      <c r="C13" s="169">
        <v>6224</v>
      </c>
      <c r="D13" s="169">
        <v>11940</v>
      </c>
      <c r="E13" s="169">
        <v>11940</v>
      </c>
      <c r="F13" s="168">
        <f t="shared" si="1"/>
        <v>30104</v>
      </c>
      <c r="G13" s="258"/>
      <c r="H13" s="239"/>
      <c r="I13" s="542"/>
      <c r="J13" s="239"/>
      <c r="K13" s="239"/>
      <c r="L13" s="239"/>
      <c r="M13" s="239"/>
      <c r="N13" s="239"/>
      <c r="O13" s="239"/>
      <c r="P13" s="239"/>
      <c r="Q13" s="239"/>
      <c r="R13" s="239"/>
      <c r="S13" s="239"/>
      <c r="T13" s="239"/>
      <c r="U13" s="239"/>
      <c r="V13" s="239"/>
      <c r="W13" s="239"/>
      <c r="X13" s="239"/>
      <c r="Y13" s="239"/>
      <c r="Z13" s="239"/>
      <c r="AA13" s="239"/>
      <c r="AB13" s="239"/>
      <c r="AC13" s="239"/>
      <c r="AD13" s="239"/>
      <c r="AE13" s="239"/>
    </row>
    <row r="14" spans="1:31" ht="15.75" customHeight="1" x14ac:dyDescent="0.25">
      <c r="A14" s="249" t="s">
        <v>83</v>
      </c>
      <c r="B14" s="259" t="s">
        <v>84</v>
      </c>
      <c r="C14" s="260">
        <v>31893</v>
      </c>
      <c r="D14" s="261">
        <v>59775</v>
      </c>
      <c r="E14" s="261">
        <v>59775</v>
      </c>
      <c r="F14" s="168">
        <f t="shared" si="1"/>
        <v>151443</v>
      </c>
      <c r="G14" s="258"/>
      <c r="H14" s="239"/>
      <c r="I14" s="542"/>
      <c r="J14" s="239"/>
      <c r="K14" s="239"/>
      <c r="L14" s="239"/>
      <c r="M14" s="239"/>
      <c r="N14" s="239"/>
      <c r="O14" s="239"/>
      <c r="P14" s="239"/>
      <c r="Q14" s="239"/>
      <c r="R14" s="239"/>
      <c r="S14" s="239"/>
      <c r="T14" s="239"/>
      <c r="U14" s="239"/>
      <c r="V14" s="239"/>
      <c r="W14" s="239"/>
      <c r="X14" s="239"/>
      <c r="Y14" s="239"/>
      <c r="Z14" s="239"/>
      <c r="AA14" s="239"/>
      <c r="AB14" s="239"/>
      <c r="AC14" s="239"/>
      <c r="AD14" s="239"/>
      <c r="AE14" s="239"/>
    </row>
    <row r="15" spans="1:31" ht="15.75" customHeight="1" x14ac:dyDescent="0.25">
      <c r="A15" s="249" t="s">
        <v>85</v>
      </c>
      <c r="B15" s="404" t="s">
        <v>9</v>
      </c>
      <c r="C15" s="169">
        <v>1040</v>
      </c>
      <c r="D15" s="169">
        <v>2080</v>
      </c>
      <c r="E15" s="169">
        <v>2080</v>
      </c>
      <c r="F15" s="168">
        <f t="shared" si="1"/>
        <v>5200</v>
      </c>
      <c r="G15" s="258"/>
      <c r="H15" s="239"/>
      <c r="I15" s="542"/>
      <c r="J15" s="239"/>
      <c r="K15" s="239"/>
      <c r="L15" s="239"/>
      <c r="M15" s="239"/>
      <c r="N15" s="239"/>
      <c r="O15" s="239"/>
      <c r="P15" s="239"/>
      <c r="Q15" s="239"/>
      <c r="R15" s="239"/>
      <c r="S15" s="239"/>
      <c r="T15" s="239"/>
      <c r="U15" s="239"/>
      <c r="V15" s="239"/>
      <c r="W15" s="239"/>
      <c r="X15" s="239"/>
      <c r="Y15" s="239"/>
      <c r="Z15" s="239"/>
      <c r="AA15" s="239"/>
      <c r="AB15" s="239"/>
      <c r="AC15" s="239"/>
      <c r="AD15" s="239"/>
      <c r="AE15" s="239"/>
    </row>
    <row r="16" spans="1:31" ht="15.75" customHeight="1" x14ac:dyDescent="0.25">
      <c r="A16" s="241"/>
      <c r="B16" s="239"/>
      <c r="C16" s="239"/>
      <c r="D16" s="239"/>
      <c r="E16" s="239"/>
      <c r="F16" s="239"/>
      <c r="G16" s="240"/>
      <c r="H16" s="239"/>
      <c r="I16" s="542"/>
      <c r="J16" s="239"/>
      <c r="K16" s="239"/>
      <c r="L16" s="239"/>
      <c r="M16" s="239"/>
      <c r="N16" s="239"/>
      <c r="O16" s="239"/>
      <c r="P16" s="239"/>
      <c r="Q16" s="239"/>
      <c r="R16" s="239"/>
      <c r="S16" s="239"/>
      <c r="T16" s="239"/>
      <c r="U16" s="239"/>
      <c r="V16" s="239"/>
      <c r="W16" s="239"/>
      <c r="X16" s="239"/>
      <c r="Y16" s="239"/>
      <c r="Z16" s="239"/>
      <c r="AA16" s="239"/>
      <c r="AB16" s="239"/>
      <c r="AC16" s="239"/>
      <c r="AD16" s="239"/>
      <c r="AE16" s="239"/>
    </row>
    <row r="17" spans="1:31" ht="15.75" customHeight="1" x14ac:dyDescent="0.25">
      <c r="A17" s="264"/>
      <c r="B17" s="265" t="s">
        <v>86</v>
      </c>
      <c r="C17" s="1015" t="s">
        <v>432</v>
      </c>
      <c r="D17" s="999"/>
      <c r="E17" s="1000"/>
      <c r="F17" s="266" t="s">
        <v>392</v>
      </c>
      <c r="G17" s="267"/>
      <c r="H17" s="268"/>
      <c r="I17" s="276"/>
      <c r="J17" s="268"/>
      <c r="K17" s="239"/>
      <c r="L17" s="239"/>
      <c r="M17" s="239"/>
      <c r="N17" s="239"/>
      <c r="O17" s="239"/>
      <c r="P17" s="239"/>
      <c r="Q17" s="239"/>
      <c r="R17" s="239"/>
      <c r="S17" s="239"/>
      <c r="T17" s="239"/>
      <c r="U17" s="239"/>
      <c r="V17" s="239"/>
      <c r="W17" s="239"/>
      <c r="X17" s="239"/>
      <c r="Y17" s="239"/>
      <c r="Z17" s="239"/>
      <c r="AA17" s="239"/>
      <c r="AB17" s="239"/>
      <c r="AC17" s="239"/>
      <c r="AD17" s="239"/>
      <c r="AE17" s="239"/>
    </row>
    <row r="18" spans="1:31" ht="15.75" customHeight="1" x14ac:dyDescent="0.25">
      <c r="A18" s="269"/>
      <c r="B18" s="461" t="s">
        <v>88</v>
      </c>
      <c r="C18" s="271">
        <v>553486</v>
      </c>
      <c r="D18" s="268"/>
      <c r="E18" s="268"/>
      <c r="F18" s="268"/>
      <c r="G18" s="272"/>
      <c r="H18" s="268"/>
      <c r="I18" s="268"/>
      <c r="J18" s="268"/>
      <c r="K18" s="239"/>
      <c r="L18" s="239"/>
      <c r="M18" s="239"/>
      <c r="N18" s="239"/>
      <c r="O18" s="239"/>
      <c r="P18" s="239"/>
      <c r="Q18" s="239"/>
      <c r="R18" s="239"/>
      <c r="S18" s="239"/>
      <c r="T18" s="239"/>
      <c r="U18" s="239"/>
      <c r="V18" s="239"/>
      <c r="W18" s="239"/>
      <c r="X18" s="239"/>
      <c r="Y18" s="239"/>
      <c r="Z18" s="239"/>
      <c r="AA18" s="239"/>
      <c r="AB18" s="239"/>
      <c r="AC18" s="239"/>
      <c r="AD18" s="239"/>
      <c r="AE18" s="239"/>
    </row>
    <row r="19" spans="1:31" ht="15.75" customHeight="1" x14ac:dyDescent="0.25">
      <c r="A19" s="268"/>
      <c r="B19" s="543" t="s">
        <v>89</v>
      </c>
      <c r="C19" s="274">
        <v>186747</v>
      </c>
      <c r="D19" s="268"/>
      <c r="E19" s="268"/>
      <c r="F19" s="268"/>
      <c r="G19" s="272"/>
      <c r="H19" s="268"/>
      <c r="I19" s="268"/>
      <c r="J19" s="268"/>
      <c r="K19" s="239"/>
      <c r="L19" s="239"/>
      <c r="M19" s="239"/>
      <c r="N19" s="239"/>
      <c r="O19" s="239"/>
      <c r="P19" s="239"/>
      <c r="Q19" s="239"/>
      <c r="R19" s="239"/>
      <c r="S19" s="239"/>
      <c r="T19" s="239"/>
      <c r="U19" s="239"/>
      <c r="V19" s="239"/>
      <c r="W19" s="239"/>
      <c r="X19" s="239"/>
      <c r="Y19" s="239"/>
      <c r="Z19" s="239"/>
      <c r="AA19" s="239"/>
      <c r="AB19" s="239"/>
      <c r="AC19" s="239"/>
      <c r="AD19" s="239"/>
      <c r="AE19" s="239"/>
    </row>
    <row r="20" spans="1:31" ht="15.75" customHeight="1" x14ac:dyDescent="0.25">
      <c r="A20" s="241"/>
      <c r="B20" s="239"/>
      <c r="C20" s="408" t="s">
        <v>90</v>
      </c>
      <c r="D20" s="239"/>
      <c r="E20" s="239"/>
      <c r="F20" s="239"/>
      <c r="G20" s="240"/>
      <c r="H20" s="239"/>
      <c r="I20" s="239"/>
      <c r="J20" s="239"/>
      <c r="K20" s="239"/>
      <c r="L20" s="239"/>
      <c r="M20" s="239"/>
      <c r="N20" s="239"/>
      <c r="O20" s="239"/>
      <c r="P20" s="239"/>
      <c r="Q20" s="239"/>
      <c r="R20" s="239"/>
      <c r="S20" s="239"/>
      <c r="T20" s="239"/>
      <c r="U20" s="239"/>
      <c r="V20" s="239"/>
      <c r="W20" s="239"/>
      <c r="X20" s="239"/>
      <c r="Y20" s="239"/>
      <c r="Z20" s="239"/>
      <c r="AA20" s="239"/>
      <c r="AB20" s="239"/>
      <c r="AC20" s="239"/>
      <c r="AD20" s="239"/>
      <c r="AE20" s="239"/>
    </row>
    <row r="21" spans="1:31" ht="15.75" customHeight="1" x14ac:dyDescent="0.25">
      <c r="A21" s="241"/>
      <c r="B21" s="239"/>
      <c r="C21" s="239"/>
      <c r="D21" s="239"/>
      <c r="E21" s="239"/>
      <c r="F21" s="239"/>
      <c r="G21" s="240"/>
      <c r="H21" s="239"/>
      <c r="I21" s="239"/>
      <c r="J21" s="239"/>
      <c r="K21" s="239"/>
      <c r="L21" s="239"/>
      <c r="M21" s="239"/>
      <c r="N21" s="239"/>
      <c r="O21" s="239"/>
      <c r="P21" s="239"/>
      <c r="Q21" s="239"/>
      <c r="R21" s="239"/>
      <c r="S21" s="239"/>
      <c r="T21" s="239"/>
      <c r="U21" s="239"/>
      <c r="V21" s="239"/>
      <c r="W21" s="239"/>
      <c r="X21" s="239"/>
      <c r="Y21" s="239"/>
      <c r="Z21" s="239"/>
      <c r="AA21" s="239"/>
      <c r="AB21" s="239"/>
      <c r="AC21" s="239"/>
      <c r="AD21" s="239"/>
      <c r="AE21" s="239"/>
    </row>
    <row r="22" spans="1:31" ht="15.75" customHeight="1" x14ac:dyDescent="0.25">
      <c r="A22" s="1043" t="s">
        <v>435</v>
      </c>
      <c r="B22" s="1044"/>
      <c r="C22" s="1044"/>
      <c r="D22" s="1044"/>
      <c r="E22" s="1044"/>
      <c r="F22" s="1044"/>
      <c r="G22" s="1044"/>
      <c r="H22" s="1044"/>
      <c r="I22" s="1044"/>
      <c r="J22" s="1045"/>
      <c r="K22" s="239"/>
      <c r="L22" s="239"/>
      <c r="M22" s="239"/>
      <c r="N22" s="239"/>
      <c r="O22" s="239"/>
      <c r="P22" s="239"/>
      <c r="Q22" s="239"/>
      <c r="R22" s="239"/>
      <c r="S22" s="239"/>
      <c r="T22" s="239"/>
      <c r="U22" s="239"/>
      <c r="V22" s="239"/>
      <c r="W22" s="239"/>
      <c r="X22" s="239"/>
      <c r="Y22" s="239"/>
      <c r="Z22" s="239"/>
      <c r="AA22" s="239"/>
      <c r="AB22" s="239"/>
      <c r="AC22" s="239"/>
      <c r="AD22" s="239"/>
      <c r="AE22" s="239"/>
    </row>
    <row r="23" spans="1:31" ht="15.75" customHeight="1" x14ac:dyDescent="0.25">
      <c r="A23" s="1011" t="s">
        <v>92</v>
      </c>
      <c r="B23" s="987"/>
      <c r="C23" s="987"/>
      <c r="D23" s="987"/>
      <c r="E23" s="987"/>
      <c r="F23" s="985"/>
      <c r="G23" s="278"/>
      <c r="H23" s="1012" t="s">
        <v>93</v>
      </c>
      <c r="I23" s="990"/>
      <c r="J23" s="991"/>
      <c r="K23" s="239"/>
      <c r="L23" s="239"/>
      <c r="M23" s="239"/>
      <c r="N23" s="239"/>
      <c r="O23" s="239"/>
      <c r="P23" s="239"/>
      <c r="Q23" s="239"/>
      <c r="R23" s="239"/>
      <c r="S23" s="239"/>
      <c r="T23" s="239"/>
      <c r="U23" s="239"/>
      <c r="V23" s="239"/>
      <c r="W23" s="239"/>
      <c r="X23" s="239"/>
      <c r="Y23" s="239"/>
      <c r="Z23" s="239"/>
      <c r="AA23" s="239"/>
      <c r="AB23" s="239"/>
      <c r="AC23" s="239"/>
      <c r="AD23" s="239"/>
      <c r="AE23" s="239"/>
    </row>
    <row r="24" spans="1:31" ht="15.75" customHeight="1" x14ac:dyDescent="0.25">
      <c r="A24" s="279" t="s">
        <v>94</v>
      </c>
      <c r="B24" s="280" t="s">
        <v>95</v>
      </c>
      <c r="C24" s="280" t="s">
        <v>96</v>
      </c>
      <c r="D24" s="280" t="s">
        <v>97</v>
      </c>
      <c r="E24" s="411" t="s">
        <v>98</v>
      </c>
      <c r="F24" s="412" t="s">
        <v>99</v>
      </c>
      <c r="G24" s="481" t="s">
        <v>100</v>
      </c>
      <c r="H24" s="283" t="s">
        <v>101</v>
      </c>
      <c r="I24" s="283" t="s">
        <v>102</v>
      </c>
      <c r="J24" s="283" t="s">
        <v>103</v>
      </c>
      <c r="K24" s="239"/>
      <c r="L24" s="239"/>
      <c r="M24" s="239"/>
      <c r="N24" s="239"/>
      <c r="O24" s="239"/>
      <c r="P24" s="239"/>
      <c r="Q24" s="239"/>
      <c r="R24" s="239"/>
      <c r="S24" s="239"/>
      <c r="T24" s="239"/>
      <c r="U24" s="239"/>
      <c r="V24" s="239"/>
      <c r="W24" s="239"/>
      <c r="X24" s="239"/>
      <c r="Y24" s="239"/>
      <c r="Z24" s="239"/>
      <c r="AA24" s="239"/>
      <c r="AB24" s="239"/>
      <c r="AC24" s="239"/>
      <c r="AD24" s="239"/>
      <c r="AE24" s="239"/>
    </row>
    <row r="25" spans="1:31" ht="15.75" customHeight="1" x14ac:dyDescent="0.25">
      <c r="A25" s="284"/>
      <c r="B25" s="285" t="s">
        <v>104</v>
      </c>
      <c r="C25" s="286"/>
      <c r="D25" s="286"/>
      <c r="E25" s="287"/>
      <c r="F25" s="544">
        <f>F45+F47+F52</f>
        <v>186747</v>
      </c>
      <c r="G25" s="545">
        <f>G26+G31+G42+G47+G52</f>
        <v>186747</v>
      </c>
      <c r="H25" s="192">
        <v>39157</v>
      </c>
      <c r="I25" s="546">
        <v>73795</v>
      </c>
      <c r="J25" s="546">
        <v>73795</v>
      </c>
      <c r="K25" s="401"/>
      <c r="L25" s="239"/>
      <c r="M25" s="239"/>
      <c r="N25" s="239"/>
      <c r="O25" s="239"/>
      <c r="P25" s="239"/>
      <c r="Q25" s="239"/>
      <c r="R25" s="239"/>
      <c r="S25" s="239"/>
      <c r="T25" s="239"/>
      <c r="U25" s="239"/>
      <c r="V25" s="239"/>
      <c r="W25" s="239"/>
      <c r="X25" s="239"/>
      <c r="Y25" s="239"/>
      <c r="Z25" s="239"/>
      <c r="AA25" s="239"/>
      <c r="AB25" s="239"/>
      <c r="AC25" s="239"/>
      <c r="AD25" s="239"/>
      <c r="AE25" s="239"/>
    </row>
    <row r="26" spans="1:31" ht="15.75" customHeight="1" x14ac:dyDescent="0.25">
      <c r="A26" s="289" t="s">
        <v>82</v>
      </c>
      <c r="B26" s="290" t="s">
        <v>105</v>
      </c>
      <c r="C26" s="290"/>
      <c r="D26" s="290"/>
      <c r="E26" s="291"/>
      <c r="F26" s="547">
        <f t="shared" ref="F26:G26" si="2">SUM(F27:F30)</f>
        <v>39400</v>
      </c>
      <c r="G26" s="548">
        <f t="shared" si="2"/>
        <v>39400</v>
      </c>
      <c r="H26" s="549"/>
      <c r="I26" s="550"/>
      <c r="J26" s="550"/>
      <c r="K26" s="239"/>
      <c r="L26" s="239"/>
      <c r="M26" s="239"/>
      <c r="N26" s="239"/>
      <c r="O26" s="239"/>
      <c r="P26" s="239"/>
      <c r="Q26" s="239"/>
      <c r="R26" s="239"/>
      <c r="S26" s="239"/>
      <c r="T26" s="239"/>
      <c r="U26" s="239"/>
      <c r="V26" s="239"/>
      <c r="W26" s="239"/>
      <c r="X26" s="239"/>
      <c r="Y26" s="239"/>
      <c r="Z26" s="239"/>
      <c r="AA26" s="239"/>
      <c r="AB26" s="239"/>
      <c r="AC26" s="239"/>
      <c r="AD26" s="239"/>
      <c r="AE26" s="239"/>
    </row>
    <row r="27" spans="1:31" ht="41.4" x14ac:dyDescent="0.25">
      <c r="A27" s="269"/>
      <c r="B27" s="302" t="s">
        <v>436</v>
      </c>
      <c r="C27" s="296">
        <v>1</v>
      </c>
      <c r="D27" s="295" t="s">
        <v>107</v>
      </c>
      <c r="E27" s="297">
        <v>3000</v>
      </c>
      <c r="F27" s="551">
        <f t="shared" ref="F27:F28" si="3">C27*E27</f>
        <v>3000</v>
      </c>
      <c r="G27" s="552">
        <f t="shared" ref="G27:G30" si="4">C27*E27</f>
        <v>3000</v>
      </c>
      <c r="H27" s="549"/>
      <c r="I27" s="550"/>
      <c r="J27" s="550"/>
      <c r="K27" s="239"/>
      <c r="L27" s="239"/>
      <c r="M27" s="239"/>
      <c r="N27" s="239"/>
      <c r="O27" s="239"/>
      <c r="P27" s="239"/>
      <c r="Q27" s="239"/>
      <c r="R27" s="239"/>
      <c r="S27" s="239"/>
      <c r="T27" s="239"/>
      <c r="U27" s="239"/>
      <c r="V27" s="239"/>
      <c r="W27" s="239"/>
      <c r="X27" s="239"/>
      <c r="Y27" s="239"/>
      <c r="Z27" s="239"/>
      <c r="AA27" s="239"/>
      <c r="AB27" s="239"/>
      <c r="AC27" s="239"/>
      <c r="AD27" s="239"/>
      <c r="AE27" s="239"/>
    </row>
    <row r="28" spans="1:31" ht="41.4" x14ac:dyDescent="0.25">
      <c r="A28" s="269"/>
      <c r="B28" s="302" t="s">
        <v>437</v>
      </c>
      <c r="C28" s="296">
        <v>4</v>
      </c>
      <c r="D28" s="295" t="s">
        <v>107</v>
      </c>
      <c r="E28" s="297">
        <v>1600</v>
      </c>
      <c r="F28" s="551">
        <f t="shared" si="3"/>
        <v>6400</v>
      </c>
      <c r="G28" s="552">
        <f t="shared" si="4"/>
        <v>6400</v>
      </c>
      <c r="H28" s="549"/>
      <c r="I28" s="550"/>
      <c r="J28" s="550"/>
      <c r="K28" s="239"/>
      <c r="L28" s="239"/>
      <c r="M28" s="239"/>
      <c r="N28" s="239"/>
      <c r="O28" s="239"/>
      <c r="P28" s="239"/>
      <c r="Q28" s="239"/>
      <c r="R28" s="239"/>
      <c r="S28" s="239"/>
      <c r="T28" s="239"/>
      <c r="U28" s="239"/>
      <c r="V28" s="239"/>
      <c r="W28" s="239"/>
      <c r="X28" s="239"/>
      <c r="Y28" s="239"/>
      <c r="Z28" s="239"/>
      <c r="AA28" s="239"/>
      <c r="AB28" s="239"/>
      <c r="AC28" s="239"/>
      <c r="AD28" s="239"/>
      <c r="AE28" s="239"/>
    </row>
    <row r="29" spans="1:31" ht="27.6" x14ac:dyDescent="0.25">
      <c r="A29" s="269"/>
      <c r="B29" s="302" t="s">
        <v>438</v>
      </c>
      <c r="C29" s="296">
        <v>4</v>
      </c>
      <c r="D29" s="295" t="s">
        <v>107</v>
      </c>
      <c r="E29" s="297">
        <v>2500</v>
      </c>
      <c r="F29" s="551">
        <v>10000</v>
      </c>
      <c r="G29" s="552">
        <f t="shared" si="4"/>
        <v>10000</v>
      </c>
      <c r="H29" s="549"/>
      <c r="I29" s="550"/>
      <c r="J29" s="550"/>
      <c r="K29" s="239"/>
      <c r="L29" s="239"/>
      <c r="M29" s="239"/>
      <c r="N29" s="239"/>
      <c r="O29" s="239"/>
      <c r="P29" s="239"/>
      <c r="Q29" s="239"/>
      <c r="R29" s="239"/>
      <c r="S29" s="239"/>
      <c r="T29" s="239"/>
      <c r="U29" s="239"/>
      <c r="V29" s="239"/>
      <c r="W29" s="239"/>
      <c r="X29" s="239"/>
      <c r="Y29" s="239"/>
      <c r="Z29" s="239"/>
      <c r="AA29" s="239"/>
      <c r="AB29" s="239"/>
      <c r="AC29" s="239"/>
      <c r="AD29" s="239"/>
      <c r="AE29" s="239"/>
    </row>
    <row r="30" spans="1:31" ht="55.2" x14ac:dyDescent="0.25">
      <c r="A30" s="269"/>
      <c r="B30" s="302" t="s">
        <v>439</v>
      </c>
      <c r="C30" s="296">
        <v>20</v>
      </c>
      <c r="D30" s="295" t="s">
        <v>107</v>
      </c>
      <c r="E30" s="297">
        <v>1000</v>
      </c>
      <c r="F30" s="551">
        <v>20000</v>
      </c>
      <c r="G30" s="552">
        <f t="shared" si="4"/>
        <v>20000</v>
      </c>
      <c r="H30" s="549"/>
      <c r="I30" s="550"/>
      <c r="J30" s="550"/>
      <c r="K30" s="239"/>
      <c r="L30" s="239"/>
      <c r="M30" s="239"/>
      <c r="N30" s="239"/>
      <c r="O30" s="239"/>
      <c r="P30" s="239"/>
      <c r="Q30" s="239"/>
      <c r="R30" s="239"/>
      <c r="S30" s="239"/>
      <c r="T30" s="239"/>
      <c r="U30" s="239"/>
      <c r="V30" s="239"/>
      <c r="W30" s="239"/>
      <c r="X30" s="239"/>
      <c r="Y30" s="239"/>
      <c r="Z30" s="239"/>
      <c r="AA30" s="239"/>
      <c r="AB30" s="239"/>
      <c r="AC30" s="239"/>
      <c r="AD30" s="239"/>
      <c r="AE30" s="239"/>
    </row>
    <row r="31" spans="1:31" ht="13.8" x14ac:dyDescent="0.25">
      <c r="A31" s="289" t="s">
        <v>83</v>
      </c>
      <c r="B31" s="290" t="s">
        <v>120</v>
      </c>
      <c r="C31" s="300"/>
      <c r="D31" s="290"/>
      <c r="E31" s="291"/>
      <c r="F31" s="553">
        <f t="shared" ref="F31:G31" si="5">SUM(F32:F41)</f>
        <v>85347</v>
      </c>
      <c r="G31" s="548">
        <f t="shared" si="5"/>
        <v>85347</v>
      </c>
      <c r="H31" s="549"/>
      <c r="I31" s="550"/>
      <c r="J31" s="550"/>
      <c r="K31" s="239"/>
      <c r="L31" s="239"/>
      <c r="M31" s="239"/>
      <c r="N31" s="239"/>
      <c r="O31" s="239"/>
      <c r="P31" s="239"/>
      <c r="Q31" s="239"/>
      <c r="R31" s="239"/>
      <c r="S31" s="239"/>
      <c r="T31" s="239"/>
      <c r="U31" s="239"/>
      <c r="V31" s="239"/>
      <c r="W31" s="239"/>
      <c r="X31" s="239"/>
      <c r="Y31" s="239"/>
      <c r="Z31" s="239"/>
      <c r="AA31" s="239"/>
      <c r="AB31" s="239"/>
      <c r="AC31" s="239"/>
      <c r="AD31" s="239"/>
      <c r="AE31" s="239"/>
    </row>
    <row r="32" spans="1:31" ht="13.8" x14ac:dyDescent="0.25">
      <c r="A32" s="269"/>
      <c r="B32" s="302" t="s">
        <v>440</v>
      </c>
      <c r="C32" s="296">
        <v>4</v>
      </c>
      <c r="D32" s="295" t="s">
        <v>107</v>
      </c>
      <c r="E32" s="297">
        <v>2500</v>
      </c>
      <c r="F32" s="551">
        <v>10000</v>
      </c>
      <c r="G32" s="552">
        <f t="shared" ref="G32:G41" si="6">C32*E32</f>
        <v>10000</v>
      </c>
      <c r="H32" s="549"/>
      <c r="I32" s="550"/>
      <c r="J32" s="550"/>
      <c r="K32" s="239"/>
      <c r="L32" s="239"/>
      <c r="M32" s="239"/>
      <c r="N32" s="239"/>
      <c r="O32" s="239"/>
      <c r="P32" s="239"/>
      <c r="Q32" s="239"/>
      <c r="R32" s="239"/>
      <c r="S32" s="239"/>
      <c r="T32" s="239"/>
      <c r="U32" s="239"/>
      <c r="V32" s="239"/>
      <c r="W32" s="239"/>
      <c r="X32" s="239"/>
      <c r="Y32" s="239"/>
      <c r="Z32" s="239"/>
      <c r="AA32" s="239"/>
      <c r="AB32" s="239"/>
      <c r="AC32" s="239"/>
      <c r="AD32" s="239"/>
      <c r="AE32" s="239"/>
    </row>
    <row r="33" spans="1:31" ht="27.6" x14ac:dyDescent="0.25">
      <c r="A33" s="269"/>
      <c r="B33" s="302" t="s">
        <v>441</v>
      </c>
      <c r="C33" s="296">
        <v>4</v>
      </c>
      <c r="D33" s="302" t="s">
        <v>442</v>
      </c>
      <c r="E33" s="297">
        <v>3000</v>
      </c>
      <c r="F33" s="551">
        <f t="shared" ref="F33:F37" si="7">C33*E33</f>
        <v>12000</v>
      </c>
      <c r="G33" s="552">
        <f t="shared" si="6"/>
        <v>12000</v>
      </c>
      <c r="H33" s="549"/>
      <c r="I33" s="550"/>
      <c r="J33" s="550"/>
      <c r="K33" s="239"/>
      <c r="L33" s="239"/>
      <c r="M33" s="239"/>
      <c r="N33" s="239"/>
      <c r="O33" s="239"/>
      <c r="P33" s="239"/>
      <c r="Q33" s="239"/>
      <c r="R33" s="239"/>
      <c r="S33" s="239"/>
      <c r="T33" s="239"/>
      <c r="U33" s="239"/>
      <c r="V33" s="239"/>
      <c r="W33" s="239"/>
      <c r="X33" s="239"/>
      <c r="Y33" s="239"/>
      <c r="Z33" s="239"/>
      <c r="AA33" s="239"/>
      <c r="AB33" s="239"/>
      <c r="AC33" s="239"/>
      <c r="AD33" s="239"/>
      <c r="AE33" s="239"/>
    </row>
    <row r="34" spans="1:31" ht="27.6" x14ac:dyDescent="0.25">
      <c r="A34" s="269"/>
      <c r="B34" s="302" t="s">
        <v>443</v>
      </c>
      <c r="C34" s="296">
        <v>4</v>
      </c>
      <c r="D34" s="302" t="s">
        <v>442</v>
      </c>
      <c r="E34" s="297">
        <v>2500</v>
      </c>
      <c r="F34" s="551">
        <f t="shared" si="7"/>
        <v>10000</v>
      </c>
      <c r="G34" s="552">
        <f t="shared" si="6"/>
        <v>10000</v>
      </c>
      <c r="H34" s="549"/>
      <c r="I34" s="550"/>
      <c r="J34" s="550"/>
      <c r="K34" s="239"/>
      <c r="L34" s="239"/>
      <c r="M34" s="239"/>
      <c r="N34" s="239"/>
      <c r="O34" s="239"/>
      <c r="P34" s="239"/>
      <c r="Q34" s="239"/>
      <c r="R34" s="239"/>
      <c r="S34" s="239"/>
      <c r="T34" s="239"/>
      <c r="U34" s="239"/>
      <c r="V34" s="239"/>
      <c r="W34" s="239"/>
      <c r="X34" s="239"/>
      <c r="Y34" s="239"/>
      <c r="Z34" s="239"/>
      <c r="AA34" s="239"/>
      <c r="AB34" s="239"/>
      <c r="AC34" s="239"/>
      <c r="AD34" s="239"/>
      <c r="AE34" s="239"/>
    </row>
    <row r="35" spans="1:31" ht="27.6" x14ac:dyDescent="0.25">
      <c r="A35" s="269"/>
      <c r="B35" s="302" t="s">
        <v>444</v>
      </c>
      <c r="C35" s="296">
        <v>4</v>
      </c>
      <c r="D35" s="302" t="s">
        <v>442</v>
      </c>
      <c r="E35" s="297">
        <v>4500</v>
      </c>
      <c r="F35" s="551">
        <f t="shared" si="7"/>
        <v>18000</v>
      </c>
      <c r="G35" s="552">
        <f t="shared" si="6"/>
        <v>18000</v>
      </c>
      <c r="H35" s="549"/>
      <c r="I35" s="550"/>
      <c r="J35" s="550"/>
      <c r="K35" s="239"/>
      <c r="L35" s="239"/>
      <c r="M35" s="239"/>
      <c r="N35" s="239"/>
      <c r="O35" s="239"/>
      <c r="P35" s="239"/>
      <c r="Q35" s="239"/>
      <c r="R35" s="239"/>
      <c r="S35" s="239"/>
      <c r="T35" s="239"/>
      <c r="U35" s="239"/>
      <c r="V35" s="239"/>
      <c r="W35" s="239"/>
      <c r="X35" s="239"/>
      <c r="Y35" s="239"/>
      <c r="Z35" s="239"/>
      <c r="AA35" s="239"/>
      <c r="AB35" s="239"/>
      <c r="AC35" s="239"/>
      <c r="AD35" s="239"/>
      <c r="AE35" s="239"/>
    </row>
    <row r="36" spans="1:31" ht="27.6" x14ac:dyDescent="0.25">
      <c r="A36" s="269"/>
      <c r="B36" s="302" t="s">
        <v>445</v>
      </c>
      <c r="C36" s="296">
        <v>4</v>
      </c>
      <c r="D36" s="302" t="s">
        <v>442</v>
      </c>
      <c r="E36" s="297">
        <v>2000</v>
      </c>
      <c r="F36" s="551">
        <f t="shared" si="7"/>
        <v>8000</v>
      </c>
      <c r="G36" s="552">
        <f t="shared" si="6"/>
        <v>8000</v>
      </c>
      <c r="H36" s="549"/>
      <c r="I36" s="550"/>
      <c r="J36" s="550"/>
      <c r="K36" s="239"/>
      <c r="L36" s="239"/>
      <c r="M36" s="239"/>
      <c r="N36" s="239"/>
      <c r="O36" s="239"/>
      <c r="P36" s="239"/>
      <c r="Q36" s="239"/>
      <c r="R36" s="239"/>
      <c r="S36" s="239"/>
      <c r="T36" s="239"/>
      <c r="U36" s="239"/>
      <c r="V36" s="239"/>
      <c r="W36" s="239"/>
      <c r="X36" s="239"/>
      <c r="Y36" s="239"/>
      <c r="Z36" s="239"/>
      <c r="AA36" s="239"/>
      <c r="AB36" s="239"/>
      <c r="AC36" s="239"/>
      <c r="AD36" s="239"/>
      <c r="AE36" s="239"/>
    </row>
    <row r="37" spans="1:31" ht="27.6" x14ac:dyDescent="0.25">
      <c r="A37" s="269"/>
      <c r="B37" s="302" t="s">
        <v>446</v>
      </c>
      <c r="C37" s="296">
        <v>4</v>
      </c>
      <c r="D37" s="302" t="s">
        <v>442</v>
      </c>
      <c r="E37" s="297">
        <v>2000</v>
      </c>
      <c r="F37" s="551">
        <f t="shared" si="7"/>
        <v>8000</v>
      </c>
      <c r="G37" s="552">
        <f t="shared" si="6"/>
        <v>8000</v>
      </c>
      <c r="H37" s="549"/>
      <c r="I37" s="550"/>
      <c r="J37" s="550"/>
      <c r="K37" s="239"/>
      <c r="L37" s="239"/>
      <c r="M37" s="239"/>
      <c r="N37" s="239"/>
      <c r="O37" s="239"/>
      <c r="P37" s="239"/>
      <c r="Q37" s="239"/>
      <c r="R37" s="239"/>
      <c r="S37" s="239"/>
      <c r="T37" s="239"/>
      <c r="U37" s="239"/>
      <c r="V37" s="239"/>
      <c r="W37" s="239"/>
      <c r="X37" s="239"/>
      <c r="Y37" s="239"/>
      <c r="Z37" s="239"/>
      <c r="AA37" s="239"/>
      <c r="AB37" s="239"/>
      <c r="AC37" s="239"/>
      <c r="AD37" s="239"/>
      <c r="AE37" s="239"/>
    </row>
    <row r="38" spans="1:31" ht="27.6" x14ac:dyDescent="0.25">
      <c r="A38" s="269"/>
      <c r="B38" s="302" t="s">
        <v>447</v>
      </c>
      <c r="C38" s="296">
        <v>4</v>
      </c>
      <c r="D38" s="302" t="s">
        <v>442</v>
      </c>
      <c r="E38" s="297">
        <v>3000</v>
      </c>
      <c r="F38" s="551">
        <v>12000</v>
      </c>
      <c r="G38" s="552">
        <f t="shared" si="6"/>
        <v>12000</v>
      </c>
      <c r="H38" s="549"/>
      <c r="I38" s="550"/>
      <c r="J38" s="550"/>
      <c r="K38" s="239"/>
      <c r="L38" s="239"/>
      <c r="M38" s="239"/>
      <c r="N38" s="239"/>
      <c r="O38" s="239"/>
      <c r="P38" s="239"/>
      <c r="Q38" s="239"/>
      <c r="R38" s="239"/>
      <c r="S38" s="239"/>
      <c r="T38" s="239"/>
      <c r="U38" s="239"/>
      <c r="V38" s="239"/>
      <c r="W38" s="239"/>
      <c r="X38" s="239"/>
      <c r="Y38" s="239"/>
      <c r="Z38" s="239"/>
      <c r="AA38" s="239"/>
      <c r="AB38" s="239"/>
      <c r="AC38" s="239"/>
      <c r="AD38" s="239"/>
      <c r="AE38" s="239"/>
    </row>
    <row r="39" spans="1:31" ht="55.2" x14ac:dyDescent="0.25">
      <c r="A39" s="269"/>
      <c r="B39" s="302" t="s">
        <v>448</v>
      </c>
      <c r="C39" s="296">
        <v>1</v>
      </c>
      <c r="D39" s="295" t="s">
        <v>449</v>
      </c>
      <c r="E39" s="297">
        <v>3000</v>
      </c>
      <c r="F39" s="551">
        <f t="shared" ref="F39:F41" si="8">C39*E39</f>
        <v>3000</v>
      </c>
      <c r="G39" s="552">
        <f t="shared" si="6"/>
        <v>3000</v>
      </c>
      <c r="H39" s="549"/>
      <c r="I39" s="550"/>
      <c r="J39" s="550"/>
      <c r="K39" s="239"/>
      <c r="L39" s="239"/>
      <c r="M39" s="239"/>
      <c r="N39" s="239"/>
      <c r="O39" s="239"/>
      <c r="P39" s="239"/>
      <c r="Q39" s="239"/>
      <c r="R39" s="239"/>
      <c r="S39" s="239"/>
      <c r="T39" s="239"/>
      <c r="U39" s="239"/>
      <c r="V39" s="239"/>
      <c r="W39" s="239"/>
      <c r="X39" s="239"/>
      <c r="Y39" s="239"/>
      <c r="Z39" s="239"/>
      <c r="AA39" s="239"/>
      <c r="AB39" s="239"/>
      <c r="AC39" s="239"/>
      <c r="AD39" s="239"/>
      <c r="AE39" s="239"/>
    </row>
    <row r="40" spans="1:31" ht="55.2" x14ac:dyDescent="0.25">
      <c r="A40" s="269"/>
      <c r="B40" s="302" t="s">
        <v>450</v>
      </c>
      <c r="C40" s="296">
        <v>1</v>
      </c>
      <c r="D40" s="302" t="s">
        <v>449</v>
      </c>
      <c r="E40" s="297">
        <v>1847</v>
      </c>
      <c r="F40" s="551">
        <f t="shared" si="8"/>
        <v>1847</v>
      </c>
      <c r="G40" s="552">
        <f t="shared" si="6"/>
        <v>1847</v>
      </c>
      <c r="H40" s="549"/>
      <c r="I40" s="550"/>
      <c r="J40" s="550"/>
      <c r="K40" s="239"/>
      <c r="L40" s="239"/>
      <c r="M40" s="239"/>
      <c r="N40" s="239"/>
      <c r="O40" s="239"/>
      <c r="P40" s="239"/>
      <c r="Q40" s="239"/>
      <c r="R40" s="239"/>
      <c r="S40" s="239"/>
      <c r="T40" s="239"/>
      <c r="U40" s="239"/>
      <c r="V40" s="239"/>
      <c r="W40" s="239"/>
      <c r="X40" s="239"/>
      <c r="Y40" s="239"/>
      <c r="Z40" s="239"/>
      <c r="AA40" s="239"/>
      <c r="AB40" s="239"/>
      <c r="AC40" s="239"/>
      <c r="AD40" s="239"/>
      <c r="AE40" s="239"/>
    </row>
    <row r="41" spans="1:31" ht="41.4" x14ac:dyDescent="0.25">
      <c r="A41" s="269"/>
      <c r="B41" s="302" t="s">
        <v>451</v>
      </c>
      <c r="C41" s="296">
        <v>1</v>
      </c>
      <c r="D41" s="302" t="s">
        <v>449</v>
      </c>
      <c r="E41" s="297">
        <v>2500</v>
      </c>
      <c r="F41" s="551">
        <f t="shared" si="8"/>
        <v>2500</v>
      </c>
      <c r="G41" s="552">
        <f t="shared" si="6"/>
        <v>2500</v>
      </c>
      <c r="H41" s="549"/>
      <c r="I41" s="550"/>
      <c r="J41" s="550"/>
      <c r="K41" s="239"/>
      <c r="L41" s="239"/>
      <c r="M41" s="239"/>
      <c r="N41" s="239"/>
      <c r="O41" s="239"/>
      <c r="P41" s="239"/>
      <c r="Q41" s="239"/>
      <c r="R41" s="239"/>
      <c r="S41" s="239"/>
      <c r="T41" s="239"/>
      <c r="U41" s="239"/>
      <c r="V41" s="239"/>
      <c r="W41" s="239"/>
      <c r="X41" s="239"/>
      <c r="Y41" s="239"/>
      <c r="Z41" s="239"/>
      <c r="AA41" s="239"/>
      <c r="AB41" s="239"/>
      <c r="AC41" s="239"/>
      <c r="AD41" s="239"/>
      <c r="AE41" s="239"/>
    </row>
    <row r="42" spans="1:31" ht="13.8" x14ac:dyDescent="0.25">
      <c r="A42" s="289" t="s">
        <v>85</v>
      </c>
      <c r="B42" s="290" t="s">
        <v>126</v>
      </c>
      <c r="C42" s="300"/>
      <c r="D42" s="290"/>
      <c r="E42" s="291"/>
      <c r="F42" s="553">
        <f t="shared" ref="F42:G42" si="9">SUM(F43:F44)</f>
        <v>26000</v>
      </c>
      <c r="G42" s="548">
        <f t="shared" si="9"/>
        <v>26000</v>
      </c>
      <c r="H42" s="549"/>
      <c r="I42" s="550"/>
      <c r="J42" s="550"/>
      <c r="K42" s="239"/>
      <c r="L42" s="239"/>
      <c r="M42" s="239"/>
      <c r="N42" s="239"/>
      <c r="O42" s="239"/>
      <c r="P42" s="239"/>
      <c r="Q42" s="239"/>
      <c r="R42" s="239"/>
      <c r="S42" s="239"/>
      <c r="T42" s="239"/>
      <c r="U42" s="239"/>
      <c r="V42" s="239"/>
      <c r="W42" s="239"/>
      <c r="X42" s="239"/>
      <c r="Y42" s="239"/>
      <c r="Z42" s="239"/>
      <c r="AA42" s="239"/>
      <c r="AB42" s="239"/>
      <c r="AC42" s="239"/>
      <c r="AD42" s="239"/>
      <c r="AE42" s="239"/>
    </row>
    <row r="43" spans="1:31" ht="27.6" x14ac:dyDescent="0.25">
      <c r="A43" s="269"/>
      <c r="B43" s="302" t="s">
        <v>452</v>
      </c>
      <c r="C43" s="296">
        <v>4</v>
      </c>
      <c r="D43" s="302" t="s">
        <v>442</v>
      </c>
      <c r="E43" s="297">
        <v>5000</v>
      </c>
      <c r="F43" s="551">
        <f t="shared" ref="F43:F44" si="10">C43*E43</f>
        <v>20000</v>
      </c>
      <c r="G43" s="552">
        <f t="shared" ref="G43:G44" si="11">C43*E43</f>
        <v>20000</v>
      </c>
      <c r="H43" s="549"/>
      <c r="I43" s="550"/>
      <c r="J43" s="550"/>
      <c r="K43" s="239"/>
      <c r="L43" s="239"/>
      <c r="M43" s="239"/>
      <c r="N43" s="239"/>
      <c r="O43" s="239"/>
      <c r="P43" s="239"/>
      <c r="Q43" s="239"/>
      <c r="R43" s="239"/>
      <c r="S43" s="239"/>
      <c r="T43" s="239"/>
      <c r="U43" s="239"/>
      <c r="V43" s="239"/>
      <c r="W43" s="239"/>
      <c r="X43" s="239"/>
      <c r="Y43" s="239"/>
      <c r="Z43" s="239"/>
      <c r="AA43" s="239"/>
      <c r="AB43" s="239"/>
      <c r="AC43" s="239"/>
      <c r="AD43" s="239"/>
      <c r="AE43" s="239"/>
    </row>
    <row r="44" spans="1:31" ht="41.4" x14ac:dyDescent="0.25">
      <c r="A44" s="269"/>
      <c r="B44" s="302" t="s">
        <v>453</v>
      </c>
      <c r="C44" s="296">
        <v>4</v>
      </c>
      <c r="D44" s="302" t="s">
        <v>442</v>
      </c>
      <c r="E44" s="297">
        <v>1500</v>
      </c>
      <c r="F44" s="551">
        <f t="shared" si="10"/>
        <v>6000</v>
      </c>
      <c r="G44" s="552">
        <f t="shared" si="11"/>
        <v>6000</v>
      </c>
      <c r="H44" s="549"/>
      <c r="I44" s="550"/>
      <c r="J44" s="550"/>
      <c r="K44" s="239"/>
      <c r="L44" s="239"/>
      <c r="M44" s="239"/>
      <c r="N44" s="239"/>
      <c r="O44" s="239"/>
      <c r="P44" s="239"/>
      <c r="Q44" s="239"/>
      <c r="R44" s="239"/>
      <c r="S44" s="239"/>
      <c r="T44" s="239"/>
      <c r="U44" s="239"/>
      <c r="V44" s="239"/>
      <c r="W44" s="239"/>
      <c r="X44" s="239"/>
      <c r="Y44" s="239"/>
      <c r="Z44" s="239"/>
      <c r="AA44" s="239"/>
      <c r="AB44" s="239"/>
      <c r="AC44" s="239"/>
      <c r="AD44" s="239"/>
      <c r="AE44" s="239"/>
    </row>
    <row r="45" spans="1:31" ht="13.8" x14ac:dyDescent="0.25">
      <c r="A45" s="303"/>
      <c r="B45" s="304" t="s">
        <v>128</v>
      </c>
      <c r="C45" s="305"/>
      <c r="D45" s="306"/>
      <c r="E45" s="307"/>
      <c r="F45" s="554">
        <f t="shared" ref="F45:G45" si="12">F26+F31+F42</f>
        <v>150747</v>
      </c>
      <c r="G45" s="548">
        <f t="shared" si="12"/>
        <v>150747</v>
      </c>
      <c r="H45" s="549"/>
      <c r="I45" s="550"/>
      <c r="J45" s="550"/>
      <c r="K45" s="239"/>
      <c r="L45" s="239"/>
      <c r="M45" s="239"/>
      <c r="N45" s="239"/>
      <c r="O45" s="239"/>
      <c r="P45" s="239"/>
      <c r="Q45" s="239"/>
      <c r="R45" s="239"/>
      <c r="S45" s="239"/>
      <c r="T45" s="239"/>
      <c r="U45" s="239"/>
      <c r="V45" s="239"/>
      <c r="W45" s="239"/>
      <c r="X45" s="239"/>
      <c r="Y45" s="239"/>
      <c r="Z45" s="239"/>
      <c r="AA45" s="239"/>
      <c r="AB45" s="239"/>
      <c r="AC45" s="239"/>
      <c r="AD45" s="239"/>
      <c r="AE45" s="239"/>
    </row>
    <row r="46" spans="1:31" ht="13.8" x14ac:dyDescent="0.25">
      <c r="A46" s="308"/>
      <c r="B46" s="309"/>
      <c r="C46" s="310"/>
      <c r="D46" s="311"/>
      <c r="E46" s="312"/>
      <c r="F46" s="555"/>
      <c r="G46" s="552"/>
      <c r="H46" s="549"/>
      <c r="I46" s="550"/>
      <c r="J46" s="550"/>
      <c r="K46" s="239"/>
      <c r="L46" s="239"/>
      <c r="M46" s="239"/>
      <c r="N46" s="239"/>
      <c r="O46" s="239"/>
      <c r="P46" s="239"/>
      <c r="Q46" s="239"/>
      <c r="R46" s="239"/>
      <c r="S46" s="239"/>
      <c r="T46" s="239"/>
      <c r="U46" s="239"/>
      <c r="V46" s="239"/>
      <c r="W46" s="239"/>
      <c r="X46" s="239"/>
      <c r="Y46" s="239"/>
      <c r="Z46" s="239"/>
      <c r="AA46" s="239"/>
      <c r="AB46" s="239"/>
      <c r="AC46" s="239"/>
      <c r="AD46" s="239"/>
      <c r="AE46" s="239"/>
    </row>
    <row r="47" spans="1:31" ht="13.8" x14ac:dyDescent="0.25">
      <c r="A47" s="289" t="s">
        <v>129</v>
      </c>
      <c r="B47" s="290" t="s">
        <v>130</v>
      </c>
      <c r="C47" s="300"/>
      <c r="D47" s="290"/>
      <c r="E47" s="291"/>
      <c r="F47" s="553">
        <f t="shared" ref="F47:G47" si="13">SUM(F48:F51)</f>
        <v>23500</v>
      </c>
      <c r="G47" s="548">
        <f t="shared" si="13"/>
        <v>23500</v>
      </c>
      <c r="H47" s="549"/>
      <c r="I47" s="550"/>
      <c r="J47" s="550"/>
      <c r="K47" s="239"/>
      <c r="L47" s="239"/>
      <c r="M47" s="239"/>
      <c r="N47" s="239"/>
      <c r="O47" s="239"/>
      <c r="P47" s="239"/>
      <c r="Q47" s="239"/>
      <c r="R47" s="239"/>
      <c r="S47" s="239"/>
      <c r="T47" s="239"/>
      <c r="U47" s="239"/>
      <c r="V47" s="239"/>
      <c r="W47" s="239"/>
      <c r="X47" s="239"/>
      <c r="Y47" s="239"/>
      <c r="Z47" s="239"/>
      <c r="AA47" s="239"/>
      <c r="AB47" s="239"/>
      <c r="AC47" s="239"/>
      <c r="AD47" s="239"/>
      <c r="AE47" s="239"/>
    </row>
    <row r="48" spans="1:31" ht="27.6" x14ac:dyDescent="0.25">
      <c r="A48" s="313"/>
      <c r="B48" s="314" t="s">
        <v>131</v>
      </c>
      <c r="C48" s="315">
        <v>5</v>
      </c>
      <c r="D48" s="301" t="s">
        <v>324</v>
      </c>
      <c r="E48" s="316">
        <v>2800</v>
      </c>
      <c r="F48" s="551">
        <f t="shared" ref="F48:F51" si="14">C48*E48</f>
        <v>14000</v>
      </c>
      <c r="G48" s="552">
        <f t="shared" ref="G48:G51" si="15">C48*E48</f>
        <v>14000</v>
      </c>
      <c r="H48" s="549"/>
      <c r="I48" s="550"/>
      <c r="J48" s="550"/>
      <c r="K48" s="239"/>
      <c r="L48" s="239"/>
      <c r="M48" s="239"/>
      <c r="N48" s="239"/>
      <c r="O48" s="239"/>
      <c r="P48" s="239"/>
      <c r="Q48" s="239"/>
      <c r="R48" s="239"/>
      <c r="S48" s="239"/>
      <c r="T48" s="239"/>
      <c r="U48" s="239"/>
      <c r="V48" s="239"/>
      <c r="W48" s="239"/>
      <c r="X48" s="239"/>
      <c r="Y48" s="239"/>
      <c r="Z48" s="239"/>
      <c r="AA48" s="239"/>
      <c r="AB48" s="239"/>
      <c r="AC48" s="239"/>
      <c r="AD48" s="239"/>
      <c r="AE48" s="239"/>
    </row>
    <row r="49" spans="1:31" ht="13.8" x14ac:dyDescent="0.25">
      <c r="A49" s="313"/>
      <c r="B49" s="319" t="s">
        <v>387</v>
      </c>
      <c r="C49" s="315">
        <v>5</v>
      </c>
      <c r="D49" s="301" t="s">
        <v>324</v>
      </c>
      <c r="E49" s="316">
        <v>900</v>
      </c>
      <c r="F49" s="551">
        <f t="shared" si="14"/>
        <v>4500</v>
      </c>
      <c r="G49" s="552">
        <f t="shared" si="15"/>
        <v>4500</v>
      </c>
      <c r="H49" s="549"/>
      <c r="I49" s="550"/>
      <c r="J49" s="550"/>
      <c r="K49" s="239"/>
      <c r="L49" s="239"/>
      <c r="M49" s="239"/>
      <c r="N49" s="239"/>
      <c r="O49" s="239"/>
      <c r="P49" s="239"/>
      <c r="Q49" s="239"/>
      <c r="R49" s="239"/>
      <c r="S49" s="239"/>
      <c r="T49" s="239"/>
      <c r="U49" s="239"/>
      <c r="V49" s="239"/>
      <c r="W49" s="239"/>
      <c r="X49" s="239"/>
      <c r="Y49" s="239"/>
      <c r="Z49" s="239"/>
      <c r="AA49" s="239"/>
      <c r="AB49" s="239"/>
      <c r="AC49" s="239"/>
      <c r="AD49" s="239"/>
      <c r="AE49" s="239"/>
    </row>
    <row r="50" spans="1:31" ht="13.8" x14ac:dyDescent="0.25">
      <c r="A50" s="313"/>
      <c r="B50" s="319" t="s">
        <v>373</v>
      </c>
      <c r="C50" s="315">
        <v>5</v>
      </c>
      <c r="D50" s="301" t="s">
        <v>324</v>
      </c>
      <c r="E50" s="316">
        <v>300</v>
      </c>
      <c r="F50" s="551">
        <f t="shared" si="14"/>
        <v>1500</v>
      </c>
      <c r="G50" s="552">
        <f t="shared" si="15"/>
        <v>1500</v>
      </c>
      <c r="H50" s="549"/>
      <c r="I50" s="550"/>
      <c r="J50" s="550"/>
      <c r="K50" s="239"/>
      <c r="L50" s="239"/>
      <c r="M50" s="239"/>
      <c r="N50" s="239"/>
      <c r="O50" s="239"/>
      <c r="P50" s="239"/>
      <c r="Q50" s="239"/>
      <c r="R50" s="239"/>
      <c r="S50" s="239"/>
      <c r="T50" s="239"/>
      <c r="U50" s="239"/>
      <c r="V50" s="239"/>
      <c r="W50" s="239"/>
      <c r="X50" s="239"/>
      <c r="Y50" s="239"/>
      <c r="Z50" s="239"/>
      <c r="AA50" s="239"/>
      <c r="AB50" s="239"/>
      <c r="AC50" s="239"/>
      <c r="AD50" s="239"/>
      <c r="AE50" s="239"/>
    </row>
    <row r="51" spans="1:31" ht="13.8" x14ac:dyDescent="0.25">
      <c r="A51" s="313"/>
      <c r="B51" s="319" t="s">
        <v>375</v>
      </c>
      <c r="C51" s="315">
        <v>1</v>
      </c>
      <c r="D51" s="301" t="s">
        <v>324</v>
      </c>
      <c r="E51" s="316">
        <v>3500</v>
      </c>
      <c r="F51" s="551">
        <f t="shared" si="14"/>
        <v>3500</v>
      </c>
      <c r="G51" s="552">
        <f t="shared" si="15"/>
        <v>3500</v>
      </c>
      <c r="H51" s="549"/>
      <c r="I51" s="550"/>
      <c r="J51" s="550"/>
      <c r="K51" s="239"/>
      <c r="L51" s="239"/>
      <c r="M51" s="239"/>
      <c r="N51" s="239"/>
      <c r="O51" s="239"/>
      <c r="P51" s="239"/>
      <c r="Q51" s="239"/>
      <c r="R51" s="239"/>
      <c r="S51" s="239"/>
      <c r="T51" s="239"/>
      <c r="U51" s="239"/>
      <c r="V51" s="239"/>
      <c r="W51" s="239"/>
      <c r="X51" s="239"/>
      <c r="Y51" s="239"/>
      <c r="Z51" s="239"/>
      <c r="AA51" s="239"/>
      <c r="AB51" s="239"/>
      <c r="AC51" s="239"/>
      <c r="AD51" s="239"/>
      <c r="AE51" s="239"/>
    </row>
    <row r="52" spans="1:31" ht="13.8" x14ac:dyDescent="0.25">
      <c r="A52" s="289" t="s">
        <v>137</v>
      </c>
      <c r="B52" s="290" t="s">
        <v>138</v>
      </c>
      <c r="C52" s="290"/>
      <c r="D52" s="290"/>
      <c r="E52" s="291"/>
      <c r="F52" s="553">
        <f t="shared" ref="F52:G52" si="16">F53</f>
        <v>12500</v>
      </c>
      <c r="G52" s="548">
        <f t="shared" si="16"/>
        <v>12500</v>
      </c>
      <c r="H52" s="549"/>
      <c r="I52" s="550"/>
      <c r="J52" s="550"/>
      <c r="K52" s="239"/>
      <c r="L52" s="239"/>
      <c r="M52" s="239"/>
      <c r="N52" s="239"/>
      <c r="O52" s="239"/>
      <c r="P52" s="239"/>
      <c r="Q52" s="239"/>
      <c r="R52" s="239"/>
      <c r="S52" s="239"/>
      <c r="T52" s="239"/>
      <c r="U52" s="239"/>
      <c r="V52" s="239"/>
      <c r="W52" s="239"/>
      <c r="X52" s="239"/>
      <c r="Y52" s="239"/>
      <c r="Z52" s="239"/>
      <c r="AA52" s="239"/>
      <c r="AB52" s="239"/>
      <c r="AC52" s="239"/>
      <c r="AD52" s="239"/>
      <c r="AE52" s="239"/>
    </row>
    <row r="53" spans="1:31" ht="27.6" x14ac:dyDescent="0.25">
      <c r="A53" s="313"/>
      <c r="B53" s="314" t="s">
        <v>454</v>
      </c>
      <c r="C53" s="315">
        <v>5</v>
      </c>
      <c r="D53" s="301" t="s">
        <v>107</v>
      </c>
      <c r="E53" s="316">
        <v>2500</v>
      </c>
      <c r="F53" s="551">
        <f>C53*E53</f>
        <v>12500</v>
      </c>
      <c r="G53" s="552">
        <f>C53*E53</f>
        <v>12500</v>
      </c>
      <c r="H53" s="549"/>
      <c r="I53" s="550"/>
      <c r="J53" s="550"/>
      <c r="K53" s="239"/>
      <c r="L53" s="239"/>
      <c r="M53" s="239"/>
      <c r="N53" s="239"/>
      <c r="O53" s="239"/>
      <c r="P53" s="239"/>
      <c r="Q53" s="239"/>
      <c r="R53" s="239"/>
      <c r="S53" s="239"/>
      <c r="T53" s="239"/>
      <c r="U53" s="239"/>
      <c r="V53" s="239"/>
      <c r="W53" s="239"/>
      <c r="X53" s="239"/>
      <c r="Y53" s="239"/>
      <c r="Z53" s="239"/>
      <c r="AA53" s="239"/>
      <c r="AB53" s="239"/>
      <c r="AC53" s="239"/>
      <c r="AD53" s="239"/>
      <c r="AE53" s="239"/>
    </row>
    <row r="54" spans="1:31" ht="13.8" x14ac:dyDescent="0.25">
      <c r="A54" s="241"/>
      <c r="B54" s="239"/>
      <c r="C54" s="239"/>
      <c r="D54" s="239"/>
      <c r="E54" s="239"/>
      <c r="F54" s="239"/>
      <c r="G54" s="240"/>
      <c r="H54" s="556"/>
      <c r="I54" s="556"/>
      <c r="J54" s="556"/>
      <c r="K54" s="239"/>
      <c r="L54" s="239"/>
      <c r="M54" s="239"/>
      <c r="N54" s="239"/>
      <c r="O54" s="239"/>
      <c r="P54" s="239"/>
      <c r="Q54" s="239"/>
      <c r="R54" s="239"/>
      <c r="S54" s="239"/>
      <c r="T54" s="239"/>
      <c r="U54" s="239"/>
      <c r="V54" s="239"/>
      <c r="W54" s="239"/>
      <c r="X54" s="239"/>
      <c r="Y54" s="239"/>
      <c r="Z54" s="239"/>
      <c r="AA54" s="239"/>
      <c r="AB54" s="239"/>
      <c r="AC54" s="239"/>
      <c r="AD54" s="239"/>
      <c r="AE54" s="239"/>
    </row>
    <row r="55" spans="1:31" ht="13.8" x14ac:dyDescent="0.25">
      <c r="A55" s="241"/>
      <c r="B55" s="239"/>
      <c r="C55" s="239"/>
      <c r="D55" s="239"/>
      <c r="E55" s="239"/>
      <c r="F55" s="239"/>
      <c r="G55" s="240"/>
      <c r="H55" s="239"/>
      <c r="I55" s="239"/>
      <c r="J55" s="239"/>
      <c r="K55" s="239"/>
      <c r="L55" s="239"/>
      <c r="M55" s="239"/>
      <c r="N55" s="239"/>
      <c r="O55" s="239"/>
      <c r="P55" s="239"/>
      <c r="Q55" s="239"/>
      <c r="R55" s="239"/>
      <c r="S55" s="239"/>
      <c r="T55" s="239"/>
      <c r="U55" s="239"/>
      <c r="V55" s="239"/>
      <c r="W55" s="239"/>
      <c r="X55" s="239"/>
      <c r="Y55" s="239"/>
      <c r="Z55" s="239"/>
      <c r="AA55" s="239"/>
      <c r="AB55" s="239"/>
      <c r="AC55" s="239"/>
      <c r="AD55" s="239"/>
      <c r="AE55" s="239"/>
    </row>
    <row r="56" spans="1:31" ht="13.8" x14ac:dyDescent="0.25">
      <c r="A56" s="241"/>
      <c r="B56" s="239"/>
      <c r="C56" s="239"/>
      <c r="D56" s="239"/>
      <c r="E56" s="239"/>
      <c r="F56" s="239"/>
      <c r="G56" s="240"/>
      <c r="H56" s="239"/>
      <c r="I56" s="239"/>
      <c r="J56" s="239"/>
      <c r="K56" s="239"/>
      <c r="L56" s="239"/>
      <c r="M56" s="239"/>
      <c r="N56" s="239"/>
      <c r="O56" s="239"/>
      <c r="P56" s="239"/>
      <c r="Q56" s="239"/>
      <c r="R56" s="239"/>
      <c r="S56" s="239"/>
      <c r="T56" s="239"/>
      <c r="U56" s="239"/>
      <c r="V56" s="239"/>
      <c r="W56" s="239"/>
      <c r="X56" s="239"/>
      <c r="Y56" s="239"/>
      <c r="Z56" s="239"/>
      <c r="AA56" s="239"/>
      <c r="AB56" s="239"/>
      <c r="AC56" s="239"/>
      <c r="AD56" s="239"/>
      <c r="AE56" s="239"/>
    </row>
    <row r="57" spans="1:31" ht="13.8" x14ac:dyDescent="0.25">
      <c r="A57" s="241"/>
      <c r="B57" s="239"/>
      <c r="C57" s="239"/>
      <c r="D57" s="239"/>
      <c r="E57" s="421"/>
      <c r="F57" s="421"/>
      <c r="G57" s="240"/>
      <c r="H57" s="239"/>
      <c r="I57" s="239"/>
      <c r="J57" s="239"/>
      <c r="K57" s="239"/>
      <c r="L57" s="239"/>
      <c r="M57" s="239"/>
      <c r="N57" s="239"/>
      <c r="O57" s="239"/>
      <c r="P57" s="239"/>
      <c r="Q57" s="239"/>
      <c r="R57" s="239"/>
      <c r="S57" s="239"/>
      <c r="T57" s="239"/>
      <c r="U57" s="239"/>
      <c r="V57" s="239"/>
      <c r="W57" s="239"/>
      <c r="X57" s="239"/>
      <c r="Y57" s="239"/>
      <c r="Z57" s="239"/>
      <c r="AA57" s="239"/>
      <c r="AB57" s="239"/>
      <c r="AC57" s="239"/>
      <c r="AD57" s="239"/>
      <c r="AE57" s="239"/>
    </row>
    <row r="58" spans="1:31" ht="13.8" x14ac:dyDescent="0.25">
      <c r="A58" s="241"/>
      <c r="B58" s="244"/>
      <c r="C58" s="244"/>
      <c r="D58" s="244"/>
      <c r="E58" s="244"/>
      <c r="F58" s="244"/>
      <c r="G58" s="242"/>
      <c r="H58" s="244"/>
      <c r="I58" s="239"/>
      <c r="J58" s="239"/>
      <c r="K58" s="239"/>
      <c r="L58" s="239"/>
      <c r="M58" s="239"/>
      <c r="N58" s="239"/>
      <c r="O58" s="239"/>
      <c r="P58" s="239"/>
      <c r="Q58" s="239"/>
      <c r="R58" s="239"/>
      <c r="S58" s="239"/>
      <c r="T58" s="239"/>
      <c r="U58" s="239"/>
      <c r="V58" s="239"/>
      <c r="W58" s="239"/>
      <c r="X58" s="239"/>
      <c r="Y58" s="239"/>
      <c r="Z58" s="239"/>
      <c r="AA58" s="239"/>
      <c r="AB58" s="239"/>
      <c r="AC58" s="239"/>
      <c r="AD58" s="239"/>
      <c r="AE58" s="239"/>
    </row>
    <row r="59" spans="1:31" ht="13.8" x14ac:dyDescent="0.25">
      <c r="A59" s="241"/>
      <c r="B59" s="244"/>
      <c r="C59" s="244"/>
      <c r="D59" s="244"/>
      <c r="E59" s="244"/>
      <c r="F59" s="244"/>
      <c r="G59" s="242"/>
      <c r="H59" s="244"/>
      <c r="I59" s="239"/>
      <c r="J59" s="239"/>
      <c r="K59" s="239"/>
      <c r="L59" s="239"/>
      <c r="M59" s="239"/>
      <c r="N59" s="239"/>
      <c r="O59" s="239"/>
      <c r="P59" s="239"/>
      <c r="Q59" s="239"/>
      <c r="R59" s="239"/>
      <c r="S59" s="239"/>
      <c r="T59" s="239"/>
      <c r="U59" s="239"/>
      <c r="V59" s="239"/>
      <c r="W59" s="239"/>
      <c r="X59" s="239"/>
      <c r="Y59" s="239"/>
      <c r="Z59" s="239"/>
      <c r="AA59" s="239"/>
      <c r="AB59" s="239"/>
      <c r="AC59" s="239"/>
      <c r="AD59" s="239"/>
      <c r="AE59" s="239"/>
    </row>
    <row r="60" spans="1:31" ht="13.8" x14ac:dyDescent="0.25">
      <c r="A60" s="241"/>
      <c r="B60" s="244"/>
      <c r="C60" s="244"/>
      <c r="D60" s="244"/>
      <c r="E60" s="244"/>
      <c r="F60" s="244"/>
      <c r="G60" s="242"/>
      <c r="H60" s="244"/>
      <c r="I60" s="239"/>
      <c r="J60" s="239"/>
      <c r="K60" s="239"/>
      <c r="L60" s="239"/>
      <c r="M60" s="239"/>
      <c r="N60" s="239"/>
      <c r="O60" s="239"/>
      <c r="P60" s="239"/>
      <c r="Q60" s="239"/>
      <c r="R60" s="239"/>
      <c r="S60" s="239"/>
      <c r="T60" s="239"/>
      <c r="U60" s="239"/>
      <c r="V60" s="239"/>
      <c r="W60" s="239"/>
      <c r="X60" s="239"/>
      <c r="Y60" s="239"/>
      <c r="Z60" s="239"/>
      <c r="AA60" s="239"/>
      <c r="AB60" s="239"/>
      <c r="AC60" s="239"/>
      <c r="AD60" s="239"/>
      <c r="AE60" s="239"/>
    </row>
    <row r="61" spans="1:31" ht="13.8" x14ac:dyDescent="0.25">
      <c r="A61" s="241"/>
      <c r="B61" s="244"/>
      <c r="C61" s="244"/>
      <c r="D61" s="244"/>
      <c r="E61" s="244"/>
      <c r="F61" s="244"/>
      <c r="G61" s="242"/>
      <c r="H61" s="244"/>
      <c r="I61" s="239"/>
      <c r="J61" s="239"/>
      <c r="K61" s="239"/>
      <c r="L61" s="239"/>
      <c r="M61" s="239"/>
      <c r="N61" s="239"/>
      <c r="O61" s="239"/>
      <c r="P61" s="239"/>
      <c r="Q61" s="239"/>
      <c r="R61" s="239"/>
      <c r="S61" s="239"/>
      <c r="T61" s="239"/>
      <c r="U61" s="239"/>
      <c r="V61" s="239"/>
      <c r="W61" s="239"/>
      <c r="X61" s="239"/>
      <c r="Y61" s="239"/>
      <c r="Z61" s="239"/>
      <c r="AA61" s="239"/>
      <c r="AB61" s="239"/>
      <c r="AC61" s="239"/>
      <c r="AD61" s="239"/>
      <c r="AE61" s="239"/>
    </row>
    <row r="62" spans="1:31" ht="13.8" x14ac:dyDescent="0.25">
      <c r="A62" s="241"/>
      <c r="B62" s="244"/>
      <c r="C62" s="244"/>
      <c r="D62" s="244"/>
      <c r="E62" s="244"/>
      <c r="F62" s="244"/>
      <c r="G62" s="242"/>
      <c r="H62" s="244"/>
      <c r="I62" s="239"/>
      <c r="J62" s="239"/>
      <c r="K62" s="239"/>
      <c r="L62" s="239"/>
      <c r="M62" s="239"/>
      <c r="N62" s="239"/>
      <c r="O62" s="239"/>
      <c r="P62" s="239"/>
      <c r="Q62" s="239"/>
      <c r="R62" s="239"/>
      <c r="S62" s="239"/>
      <c r="T62" s="239"/>
      <c r="U62" s="239"/>
      <c r="V62" s="239"/>
      <c r="W62" s="239"/>
      <c r="X62" s="239"/>
      <c r="Y62" s="239"/>
      <c r="Z62" s="239"/>
      <c r="AA62" s="239"/>
      <c r="AB62" s="239"/>
      <c r="AC62" s="239"/>
      <c r="AD62" s="239"/>
      <c r="AE62" s="239"/>
    </row>
    <row r="63" spans="1:31" ht="13.8" x14ac:dyDescent="0.25">
      <c r="A63" s="241"/>
      <c r="B63" s="244"/>
      <c r="C63" s="244"/>
      <c r="D63" s="244"/>
      <c r="E63" s="244"/>
      <c r="F63" s="244"/>
      <c r="G63" s="242"/>
      <c r="H63" s="244"/>
      <c r="I63" s="239"/>
      <c r="J63" s="239"/>
      <c r="K63" s="239"/>
      <c r="L63" s="239"/>
      <c r="M63" s="239"/>
      <c r="N63" s="239"/>
      <c r="O63" s="239"/>
      <c r="P63" s="239"/>
      <c r="Q63" s="239"/>
      <c r="R63" s="239"/>
      <c r="S63" s="239"/>
      <c r="T63" s="239"/>
      <c r="U63" s="239"/>
      <c r="V63" s="239"/>
      <c r="W63" s="239"/>
      <c r="X63" s="239"/>
      <c r="Y63" s="239"/>
      <c r="Z63" s="239"/>
      <c r="AA63" s="239"/>
      <c r="AB63" s="239"/>
      <c r="AC63" s="239"/>
      <c r="AD63" s="239"/>
      <c r="AE63" s="239"/>
    </row>
    <row r="64" spans="1:31" ht="13.8" x14ac:dyDescent="0.25">
      <c r="A64" s="241"/>
      <c r="B64" s="244"/>
      <c r="C64" s="244"/>
      <c r="D64" s="244"/>
      <c r="E64" s="244"/>
      <c r="F64" s="244"/>
      <c r="G64" s="242"/>
      <c r="H64" s="244"/>
      <c r="I64" s="239"/>
      <c r="J64" s="239"/>
      <c r="K64" s="239"/>
      <c r="L64" s="239"/>
      <c r="M64" s="239"/>
      <c r="N64" s="239"/>
      <c r="O64" s="239"/>
      <c r="P64" s="239"/>
      <c r="Q64" s="239"/>
      <c r="R64" s="239"/>
      <c r="S64" s="239"/>
      <c r="T64" s="239"/>
      <c r="U64" s="239"/>
      <c r="V64" s="239"/>
      <c r="W64" s="239"/>
      <c r="X64" s="239"/>
      <c r="Y64" s="239"/>
      <c r="Z64" s="239"/>
      <c r="AA64" s="239"/>
      <c r="AB64" s="239"/>
      <c r="AC64" s="239"/>
      <c r="AD64" s="239"/>
      <c r="AE64" s="239"/>
    </row>
    <row r="65" spans="1:31" ht="13.8" x14ac:dyDescent="0.25">
      <c r="A65" s="241"/>
      <c r="B65" s="244"/>
      <c r="C65" s="244"/>
      <c r="D65" s="244"/>
      <c r="E65" s="244"/>
      <c r="F65" s="244"/>
      <c r="G65" s="242"/>
      <c r="H65" s="244"/>
      <c r="I65" s="239"/>
      <c r="J65" s="421"/>
      <c r="K65" s="239"/>
      <c r="L65" s="239"/>
      <c r="M65" s="239"/>
      <c r="N65" s="239"/>
      <c r="O65" s="239"/>
      <c r="P65" s="239"/>
      <c r="Q65" s="239"/>
      <c r="R65" s="239"/>
      <c r="S65" s="239"/>
      <c r="T65" s="239"/>
      <c r="U65" s="239"/>
      <c r="V65" s="239"/>
      <c r="W65" s="239"/>
      <c r="X65" s="239"/>
      <c r="Y65" s="239"/>
      <c r="Z65" s="239"/>
      <c r="AA65" s="239"/>
      <c r="AB65" s="239"/>
      <c r="AC65" s="239"/>
      <c r="AD65" s="239"/>
      <c r="AE65" s="239"/>
    </row>
    <row r="66" spans="1:31" ht="13.8" x14ac:dyDescent="0.25">
      <c r="A66" s="241"/>
      <c r="B66" s="244"/>
      <c r="C66" s="244"/>
      <c r="D66" s="244"/>
      <c r="E66" s="244"/>
      <c r="F66" s="244"/>
      <c r="G66" s="242"/>
      <c r="H66" s="244"/>
      <c r="I66" s="239"/>
      <c r="J66" s="421"/>
      <c r="K66" s="239"/>
      <c r="L66" s="239"/>
      <c r="M66" s="239"/>
      <c r="N66" s="239"/>
      <c r="O66" s="239"/>
      <c r="P66" s="239"/>
      <c r="Q66" s="239"/>
      <c r="R66" s="239"/>
      <c r="S66" s="239"/>
      <c r="T66" s="239"/>
      <c r="U66" s="239"/>
      <c r="V66" s="239"/>
      <c r="W66" s="239"/>
      <c r="X66" s="239"/>
      <c r="Y66" s="239"/>
      <c r="Z66" s="239"/>
      <c r="AA66" s="239"/>
      <c r="AB66" s="239"/>
      <c r="AC66" s="239"/>
      <c r="AD66" s="239"/>
      <c r="AE66" s="239"/>
    </row>
    <row r="67" spans="1:31" ht="13.8" x14ac:dyDescent="0.25">
      <c r="A67" s="241"/>
      <c r="B67" s="244"/>
      <c r="C67" s="244"/>
      <c r="D67" s="244"/>
      <c r="E67" s="244"/>
      <c r="F67" s="244"/>
      <c r="G67" s="242"/>
      <c r="H67" s="244"/>
      <c r="I67" s="239"/>
      <c r="J67" s="421"/>
      <c r="K67" s="239"/>
      <c r="L67" s="239"/>
      <c r="M67" s="239"/>
      <c r="N67" s="239"/>
      <c r="O67" s="239"/>
      <c r="P67" s="239"/>
      <c r="Q67" s="239"/>
      <c r="R67" s="239"/>
      <c r="S67" s="239"/>
      <c r="T67" s="239"/>
      <c r="U67" s="239"/>
      <c r="V67" s="239"/>
      <c r="W67" s="239"/>
      <c r="X67" s="239"/>
      <c r="Y67" s="239"/>
      <c r="Z67" s="239"/>
      <c r="AA67" s="239"/>
      <c r="AB67" s="239"/>
      <c r="AC67" s="239"/>
      <c r="AD67" s="239"/>
      <c r="AE67" s="239"/>
    </row>
    <row r="68" spans="1:31" ht="13.8" x14ac:dyDescent="0.25">
      <c r="A68" s="241"/>
      <c r="B68" s="244"/>
      <c r="C68" s="244"/>
      <c r="D68" s="244"/>
      <c r="E68" s="244"/>
      <c r="F68" s="244"/>
      <c r="G68" s="242"/>
      <c r="H68" s="244"/>
      <c r="I68" s="239"/>
      <c r="J68" s="421"/>
      <c r="K68" s="239"/>
      <c r="L68" s="239"/>
      <c r="M68" s="239"/>
      <c r="N68" s="239"/>
      <c r="O68" s="239"/>
      <c r="P68" s="239"/>
      <c r="Q68" s="239"/>
      <c r="R68" s="239"/>
      <c r="S68" s="239"/>
      <c r="T68" s="239"/>
      <c r="U68" s="239"/>
      <c r="V68" s="239"/>
      <c r="W68" s="239"/>
      <c r="X68" s="239"/>
      <c r="Y68" s="239"/>
      <c r="Z68" s="239"/>
      <c r="AA68" s="239"/>
      <c r="AB68" s="239"/>
      <c r="AC68" s="239"/>
      <c r="AD68" s="239"/>
      <c r="AE68" s="239"/>
    </row>
    <row r="69" spans="1:31" ht="13.8" x14ac:dyDescent="0.25">
      <c r="A69" s="241"/>
      <c r="B69" s="244"/>
      <c r="C69" s="244"/>
      <c r="D69" s="244"/>
      <c r="E69" s="244"/>
      <c r="F69" s="244"/>
      <c r="G69" s="242"/>
      <c r="H69" s="244"/>
      <c r="I69" s="239"/>
      <c r="J69" s="421"/>
      <c r="K69" s="239"/>
      <c r="L69" s="239"/>
      <c r="M69" s="239"/>
      <c r="N69" s="239"/>
      <c r="O69" s="239"/>
      <c r="P69" s="239"/>
      <c r="Q69" s="239"/>
      <c r="R69" s="239"/>
      <c r="S69" s="239"/>
      <c r="T69" s="239"/>
      <c r="U69" s="239"/>
      <c r="V69" s="239"/>
      <c r="W69" s="239"/>
      <c r="X69" s="239"/>
      <c r="Y69" s="239"/>
      <c r="Z69" s="239"/>
      <c r="AA69" s="239"/>
      <c r="AB69" s="239"/>
      <c r="AC69" s="239"/>
      <c r="AD69" s="239"/>
      <c r="AE69" s="239"/>
    </row>
    <row r="70" spans="1:31" ht="13.8" x14ac:dyDescent="0.25">
      <c r="A70" s="241"/>
      <c r="B70" s="244"/>
      <c r="C70" s="244"/>
      <c r="D70" s="244"/>
      <c r="E70" s="244"/>
      <c r="F70" s="244"/>
      <c r="G70" s="242"/>
      <c r="H70" s="244"/>
      <c r="I70" s="239"/>
      <c r="J70" s="421"/>
      <c r="K70" s="239"/>
      <c r="L70" s="239"/>
      <c r="M70" s="239"/>
      <c r="N70" s="239"/>
      <c r="O70" s="239"/>
      <c r="P70" s="239"/>
      <c r="Q70" s="239"/>
      <c r="R70" s="239"/>
      <c r="S70" s="239"/>
      <c r="T70" s="239"/>
      <c r="U70" s="239"/>
      <c r="V70" s="239"/>
      <c r="W70" s="239"/>
      <c r="X70" s="239"/>
      <c r="Y70" s="239"/>
      <c r="Z70" s="239"/>
      <c r="AA70" s="239"/>
      <c r="AB70" s="239"/>
      <c r="AC70" s="239"/>
      <c r="AD70" s="239"/>
      <c r="AE70" s="239"/>
    </row>
    <row r="71" spans="1:31" ht="13.8" x14ac:dyDescent="0.25">
      <c r="A71" s="241"/>
      <c r="B71" s="244"/>
      <c r="C71" s="244"/>
      <c r="D71" s="244"/>
      <c r="E71" s="244"/>
      <c r="F71" s="244"/>
      <c r="G71" s="242"/>
      <c r="H71" s="244"/>
      <c r="I71" s="239"/>
      <c r="J71" s="421"/>
      <c r="K71" s="239"/>
      <c r="L71" s="239"/>
      <c r="M71" s="239"/>
      <c r="N71" s="239"/>
      <c r="O71" s="239"/>
      <c r="P71" s="239"/>
      <c r="Q71" s="239"/>
      <c r="R71" s="239"/>
      <c r="S71" s="239"/>
      <c r="T71" s="239"/>
      <c r="U71" s="239"/>
      <c r="V71" s="239"/>
      <c r="W71" s="239"/>
      <c r="X71" s="239"/>
      <c r="Y71" s="239"/>
      <c r="Z71" s="239"/>
      <c r="AA71" s="239"/>
      <c r="AB71" s="239"/>
      <c r="AC71" s="239"/>
      <c r="AD71" s="239"/>
      <c r="AE71" s="239"/>
    </row>
    <row r="72" spans="1:31" ht="13.8" x14ac:dyDescent="0.25">
      <c r="A72" s="241"/>
      <c r="B72" s="244"/>
      <c r="C72" s="244"/>
      <c r="D72" s="244"/>
      <c r="E72" s="244"/>
      <c r="F72" s="244"/>
      <c r="G72" s="242"/>
      <c r="H72" s="244"/>
      <c r="I72" s="239"/>
      <c r="J72" s="239"/>
      <c r="K72" s="239"/>
      <c r="L72" s="239"/>
      <c r="M72" s="239"/>
      <c r="N72" s="239"/>
      <c r="O72" s="239"/>
      <c r="P72" s="239"/>
      <c r="Q72" s="239"/>
      <c r="R72" s="239"/>
      <c r="S72" s="239"/>
      <c r="T72" s="239"/>
      <c r="U72" s="239"/>
      <c r="V72" s="239"/>
      <c r="W72" s="239"/>
      <c r="X72" s="239"/>
      <c r="Y72" s="239"/>
      <c r="Z72" s="239"/>
      <c r="AA72" s="239"/>
      <c r="AB72" s="239"/>
      <c r="AC72" s="239"/>
      <c r="AD72" s="239"/>
      <c r="AE72" s="239"/>
    </row>
    <row r="73" spans="1:31" ht="13.8" x14ac:dyDescent="0.25">
      <c r="A73" s="241"/>
      <c r="B73" s="244"/>
      <c r="C73" s="244"/>
      <c r="D73" s="244"/>
      <c r="E73" s="244"/>
      <c r="F73" s="244"/>
      <c r="G73" s="242"/>
      <c r="H73" s="244"/>
      <c r="I73" s="239"/>
      <c r="J73" s="239"/>
      <c r="K73" s="239"/>
      <c r="L73" s="239"/>
      <c r="M73" s="239"/>
      <c r="N73" s="239"/>
      <c r="O73" s="239"/>
      <c r="P73" s="239"/>
      <c r="Q73" s="239"/>
      <c r="R73" s="239"/>
      <c r="S73" s="239"/>
      <c r="T73" s="239"/>
      <c r="U73" s="239"/>
      <c r="V73" s="239"/>
      <c r="W73" s="239"/>
      <c r="X73" s="239"/>
      <c r="Y73" s="239"/>
      <c r="Z73" s="239"/>
      <c r="AA73" s="239"/>
      <c r="AB73" s="239"/>
      <c r="AC73" s="239"/>
      <c r="AD73" s="239"/>
      <c r="AE73" s="239"/>
    </row>
    <row r="74" spans="1:31" ht="13.8" x14ac:dyDescent="0.25">
      <c r="A74" s="241"/>
      <c r="B74" s="244"/>
      <c r="C74" s="244"/>
      <c r="D74" s="244"/>
      <c r="E74" s="244"/>
      <c r="F74" s="244"/>
      <c r="G74" s="242"/>
      <c r="H74" s="244"/>
      <c r="I74" s="239"/>
      <c r="J74" s="239"/>
      <c r="K74" s="239"/>
      <c r="L74" s="239"/>
      <c r="M74" s="239"/>
      <c r="N74" s="239"/>
      <c r="O74" s="239"/>
      <c r="P74" s="239"/>
      <c r="Q74" s="239"/>
      <c r="R74" s="239"/>
      <c r="S74" s="239"/>
      <c r="T74" s="239"/>
      <c r="U74" s="239"/>
      <c r="V74" s="239"/>
      <c r="W74" s="239"/>
      <c r="X74" s="239"/>
      <c r="Y74" s="239"/>
      <c r="Z74" s="239"/>
      <c r="AA74" s="239"/>
      <c r="AB74" s="239"/>
      <c r="AC74" s="239"/>
      <c r="AD74" s="239"/>
      <c r="AE74" s="239"/>
    </row>
    <row r="75" spans="1:31" ht="13.8" x14ac:dyDescent="0.25">
      <c r="A75" s="241"/>
      <c r="B75" s="244"/>
      <c r="C75" s="244"/>
      <c r="D75" s="244"/>
      <c r="E75" s="244"/>
      <c r="F75" s="244"/>
      <c r="G75" s="242"/>
      <c r="H75" s="244"/>
      <c r="I75" s="239"/>
      <c r="J75" s="239"/>
      <c r="K75" s="239"/>
      <c r="L75" s="239"/>
      <c r="M75" s="239"/>
      <c r="N75" s="239"/>
      <c r="O75" s="239"/>
      <c r="P75" s="239"/>
      <c r="Q75" s="239"/>
      <c r="R75" s="239"/>
      <c r="S75" s="239"/>
      <c r="T75" s="239"/>
      <c r="U75" s="239"/>
      <c r="V75" s="239"/>
      <c r="W75" s="239"/>
      <c r="X75" s="239"/>
      <c r="Y75" s="239"/>
      <c r="Z75" s="239"/>
      <c r="AA75" s="239"/>
      <c r="AB75" s="239"/>
      <c r="AC75" s="239"/>
      <c r="AD75" s="239"/>
      <c r="AE75" s="239"/>
    </row>
    <row r="76" spans="1:31" ht="13.8" x14ac:dyDescent="0.25">
      <c r="A76" s="241"/>
      <c r="B76" s="244"/>
      <c r="C76" s="244"/>
      <c r="D76" s="244"/>
      <c r="E76" s="244"/>
      <c r="F76" s="244"/>
      <c r="G76" s="242"/>
      <c r="H76" s="244"/>
      <c r="I76" s="239"/>
      <c r="J76" s="239"/>
      <c r="K76" s="239"/>
      <c r="L76" s="239"/>
      <c r="M76" s="239"/>
      <c r="N76" s="239"/>
      <c r="O76" s="239"/>
      <c r="P76" s="239"/>
      <c r="Q76" s="239"/>
      <c r="R76" s="239"/>
      <c r="S76" s="239"/>
      <c r="T76" s="239"/>
      <c r="U76" s="239"/>
      <c r="V76" s="239"/>
      <c r="W76" s="239"/>
      <c r="X76" s="239"/>
      <c r="Y76" s="239"/>
      <c r="Z76" s="239"/>
      <c r="AA76" s="239"/>
      <c r="AB76" s="239"/>
      <c r="AC76" s="239"/>
      <c r="AD76" s="239"/>
      <c r="AE76" s="239"/>
    </row>
    <row r="77" spans="1:31" ht="13.8" x14ac:dyDescent="0.25">
      <c r="A77" s="241"/>
      <c r="B77" s="244"/>
      <c r="C77" s="244"/>
      <c r="D77" s="244"/>
      <c r="E77" s="244"/>
      <c r="F77" s="244"/>
      <c r="G77" s="242"/>
      <c r="H77" s="244"/>
      <c r="I77" s="239"/>
      <c r="J77" s="239"/>
      <c r="K77" s="239"/>
      <c r="L77" s="239"/>
      <c r="M77" s="239"/>
      <c r="N77" s="239"/>
      <c r="O77" s="239"/>
      <c r="P77" s="239"/>
      <c r="Q77" s="239"/>
      <c r="R77" s="239"/>
      <c r="S77" s="239"/>
      <c r="T77" s="239"/>
      <c r="U77" s="239"/>
      <c r="V77" s="239"/>
      <c r="W77" s="239"/>
      <c r="X77" s="239"/>
      <c r="Y77" s="239"/>
      <c r="Z77" s="239"/>
      <c r="AA77" s="239"/>
      <c r="AB77" s="239"/>
      <c r="AC77" s="239"/>
      <c r="AD77" s="239"/>
      <c r="AE77" s="239"/>
    </row>
    <row r="78" spans="1:31" ht="13.8" x14ac:dyDescent="0.25">
      <c r="A78" s="241"/>
      <c r="B78" s="244"/>
      <c r="C78" s="244"/>
      <c r="D78" s="244"/>
      <c r="E78" s="244"/>
      <c r="F78" s="244"/>
      <c r="G78" s="242"/>
      <c r="H78" s="244"/>
      <c r="I78" s="239"/>
      <c r="J78" s="239"/>
      <c r="K78" s="239"/>
      <c r="L78" s="239"/>
      <c r="M78" s="239"/>
      <c r="N78" s="239"/>
      <c r="O78" s="239"/>
      <c r="P78" s="239"/>
      <c r="Q78" s="239"/>
      <c r="R78" s="239"/>
      <c r="S78" s="239"/>
      <c r="T78" s="239"/>
      <c r="U78" s="239"/>
      <c r="V78" s="239"/>
      <c r="W78" s="239"/>
      <c r="X78" s="239"/>
      <c r="Y78" s="239"/>
      <c r="Z78" s="239"/>
      <c r="AA78" s="239"/>
      <c r="AB78" s="239"/>
      <c r="AC78" s="239"/>
      <c r="AD78" s="239"/>
      <c r="AE78" s="239"/>
    </row>
    <row r="79" spans="1:31" ht="13.8" x14ac:dyDescent="0.25">
      <c r="A79" s="241"/>
      <c r="B79" s="239"/>
      <c r="C79" s="431"/>
      <c r="D79" s="431"/>
      <c r="E79" s="431"/>
      <c r="F79" s="431"/>
      <c r="G79" s="240"/>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row>
    <row r="80" spans="1:31" ht="13.8" x14ac:dyDescent="0.25">
      <c r="A80" s="241"/>
      <c r="B80" s="239"/>
      <c r="C80" s="431"/>
      <c r="D80" s="431"/>
      <c r="E80" s="431"/>
      <c r="F80" s="431"/>
      <c r="G80" s="240"/>
      <c r="H80" s="239"/>
      <c r="I80" s="239"/>
      <c r="J80" s="239"/>
      <c r="K80" s="239"/>
      <c r="L80" s="239"/>
      <c r="M80" s="239"/>
      <c r="N80" s="239"/>
      <c r="O80" s="239"/>
      <c r="P80" s="239"/>
      <c r="Q80" s="239"/>
      <c r="R80" s="239"/>
      <c r="S80" s="239"/>
      <c r="T80" s="239"/>
      <c r="U80" s="239"/>
      <c r="V80" s="239"/>
      <c r="W80" s="239"/>
      <c r="X80" s="239"/>
      <c r="Y80" s="239"/>
      <c r="Z80" s="239"/>
      <c r="AA80" s="239"/>
      <c r="AB80" s="239"/>
      <c r="AC80" s="239"/>
      <c r="AD80" s="239"/>
      <c r="AE80" s="239"/>
    </row>
    <row r="81" spans="1:31" ht="13.8" x14ac:dyDescent="0.25">
      <c r="A81" s="241"/>
      <c r="B81" s="239"/>
      <c r="C81" s="431"/>
      <c r="D81" s="431"/>
      <c r="E81" s="431"/>
      <c r="F81" s="431"/>
      <c r="G81" s="240"/>
      <c r="H81" s="239"/>
      <c r="I81" s="239"/>
      <c r="J81" s="239"/>
      <c r="K81" s="239"/>
      <c r="L81" s="239"/>
      <c r="M81" s="239"/>
      <c r="N81" s="239"/>
      <c r="O81" s="239"/>
      <c r="P81" s="239"/>
      <c r="Q81" s="239"/>
      <c r="R81" s="239"/>
      <c r="S81" s="239"/>
      <c r="T81" s="239"/>
      <c r="U81" s="239"/>
      <c r="V81" s="239"/>
      <c r="W81" s="239"/>
      <c r="X81" s="239"/>
      <c r="Y81" s="239"/>
      <c r="Z81" s="239"/>
      <c r="AA81" s="239"/>
      <c r="AB81" s="239"/>
      <c r="AC81" s="239"/>
      <c r="AD81" s="239"/>
      <c r="AE81" s="239"/>
    </row>
    <row r="82" spans="1:31" ht="13.8" x14ac:dyDescent="0.25">
      <c r="A82" s="241"/>
      <c r="B82" s="239"/>
      <c r="C82" s="431"/>
      <c r="D82" s="431"/>
      <c r="E82" s="431"/>
      <c r="F82" s="431"/>
      <c r="G82" s="240"/>
      <c r="H82" s="239"/>
      <c r="I82" s="239"/>
      <c r="J82" s="239"/>
      <c r="K82" s="239"/>
      <c r="L82" s="239"/>
      <c r="M82" s="239"/>
      <c r="N82" s="239"/>
      <c r="O82" s="239"/>
      <c r="P82" s="239"/>
      <c r="Q82" s="239"/>
      <c r="R82" s="239"/>
      <c r="S82" s="239"/>
      <c r="T82" s="239"/>
      <c r="U82" s="239"/>
      <c r="V82" s="239"/>
      <c r="W82" s="239"/>
      <c r="X82" s="239"/>
      <c r="Y82" s="239"/>
      <c r="Z82" s="239"/>
      <c r="AA82" s="239"/>
      <c r="AB82" s="239"/>
      <c r="AC82" s="239"/>
      <c r="AD82" s="239"/>
      <c r="AE82" s="239"/>
    </row>
    <row r="83" spans="1:31" ht="13.8" x14ac:dyDescent="0.25">
      <c r="A83" s="241"/>
      <c r="B83" s="239"/>
      <c r="C83" s="239"/>
      <c r="D83" s="239"/>
      <c r="E83" s="239"/>
      <c r="F83" s="239"/>
      <c r="G83" s="240"/>
      <c r="H83" s="239"/>
      <c r="I83" s="239"/>
      <c r="J83" s="239"/>
      <c r="K83" s="239"/>
      <c r="L83" s="239"/>
      <c r="M83" s="239"/>
      <c r="N83" s="239"/>
      <c r="O83" s="239"/>
      <c r="P83" s="239"/>
      <c r="Q83" s="239"/>
      <c r="R83" s="239"/>
      <c r="S83" s="239"/>
      <c r="T83" s="239"/>
      <c r="U83" s="239"/>
      <c r="V83" s="239"/>
      <c r="W83" s="239"/>
      <c r="X83" s="239"/>
      <c r="Y83" s="239"/>
      <c r="Z83" s="239"/>
      <c r="AA83" s="239"/>
      <c r="AB83" s="239"/>
      <c r="AC83" s="239"/>
      <c r="AD83" s="239"/>
      <c r="AE83" s="239"/>
    </row>
    <row r="84" spans="1:31" ht="13.8" x14ac:dyDescent="0.25">
      <c r="A84" s="241"/>
      <c r="B84" s="239"/>
      <c r="C84" s="239"/>
      <c r="D84" s="239"/>
      <c r="E84" s="239"/>
      <c r="F84" s="239"/>
      <c r="G84" s="240"/>
      <c r="H84" s="239"/>
      <c r="I84" s="239"/>
      <c r="J84" s="239"/>
      <c r="K84" s="239"/>
      <c r="L84" s="239"/>
      <c r="M84" s="239"/>
      <c r="N84" s="239"/>
      <c r="O84" s="239"/>
      <c r="P84" s="239"/>
      <c r="Q84" s="239"/>
      <c r="R84" s="239"/>
      <c r="S84" s="239"/>
      <c r="T84" s="239"/>
      <c r="U84" s="239"/>
      <c r="V84" s="239"/>
      <c r="W84" s="239"/>
      <c r="X84" s="239"/>
      <c r="Y84" s="239"/>
      <c r="Z84" s="239"/>
      <c r="AA84" s="239"/>
      <c r="AB84" s="239"/>
      <c r="AC84" s="239"/>
      <c r="AD84" s="239"/>
      <c r="AE84" s="239"/>
    </row>
    <row r="85" spans="1:31" ht="13.8" x14ac:dyDescent="0.25">
      <c r="A85" s="241"/>
      <c r="B85" s="239"/>
      <c r="C85" s="239"/>
      <c r="D85" s="239"/>
      <c r="E85" s="239"/>
      <c r="F85" s="239"/>
      <c r="G85" s="240"/>
      <c r="H85" s="239"/>
      <c r="I85" s="239"/>
      <c r="J85" s="239"/>
      <c r="K85" s="239"/>
      <c r="L85" s="239"/>
      <c r="M85" s="239"/>
      <c r="N85" s="239"/>
      <c r="O85" s="239"/>
      <c r="P85" s="239"/>
      <c r="Q85" s="239"/>
      <c r="R85" s="239"/>
      <c r="S85" s="239"/>
      <c r="T85" s="239"/>
      <c r="U85" s="239"/>
      <c r="V85" s="239"/>
      <c r="W85" s="239"/>
      <c r="X85" s="239"/>
      <c r="Y85" s="239"/>
      <c r="Z85" s="239"/>
      <c r="AA85" s="239"/>
      <c r="AB85" s="239"/>
      <c r="AC85" s="239"/>
      <c r="AD85" s="239"/>
      <c r="AE85" s="239"/>
    </row>
    <row r="86" spans="1:31" ht="13.8" x14ac:dyDescent="0.25">
      <c r="A86" s="241"/>
      <c r="B86" s="239"/>
      <c r="C86" s="239"/>
      <c r="D86" s="239"/>
      <c r="E86" s="239"/>
      <c r="F86" s="239"/>
      <c r="G86" s="240"/>
      <c r="H86" s="239"/>
      <c r="I86" s="239"/>
      <c r="J86" s="239"/>
      <c r="K86" s="239"/>
      <c r="L86" s="239"/>
      <c r="M86" s="239"/>
      <c r="N86" s="239"/>
      <c r="O86" s="239"/>
      <c r="P86" s="239"/>
      <c r="Q86" s="239"/>
      <c r="R86" s="239"/>
      <c r="S86" s="239"/>
      <c r="T86" s="239"/>
      <c r="U86" s="239"/>
      <c r="V86" s="239"/>
      <c r="W86" s="239"/>
      <c r="X86" s="239"/>
      <c r="Y86" s="239"/>
      <c r="Z86" s="239"/>
      <c r="AA86" s="239"/>
      <c r="AB86" s="239"/>
      <c r="AC86" s="239"/>
      <c r="AD86" s="239"/>
      <c r="AE86" s="239"/>
    </row>
    <row r="87" spans="1:31" ht="13.8" x14ac:dyDescent="0.25">
      <c r="A87" s="241"/>
      <c r="B87" s="239"/>
      <c r="C87" s="239"/>
      <c r="D87" s="239"/>
      <c r="E87" s="239"/>
      <c r="F87" s="239"/>
      <c r="G87" s="240"/>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row>
    <row r="88" spans="1:31" ht="13.8" x14ac:dyDescent="0.25">
      <c r="A88" s="241"/>
      <c r="B88" s="239"/>
      <c r="C88" s="239"/>
      <c r="D88" s="239"/>
      <c r="E88" s="239"/>
      <c r="F88" s="239"/>
      <c r="G88" s="240"/>
      <c r="H88" s="239"/>
      <c r="I88" s="239"/>
      <c r="J88" s="239"/>
      <c r="K88" s="239"/>
      <c r="L88" s="239"/>
      <c r="M88" s="239"/>
      <c r="N88" s="239"/>
      <c r="O88" s="239"/>
      <c r="P88" s="239"/>
      <c r="Q88" s="239"/>
      <c r="R88" s="239"/>
      <c r="S88" s="239"/>
      <c r="T88" s="239"/>
      <c r="U88" s="239"/>
      <c r="V88" s="239"/>
      <c r="W88" s="239"/>
      <c r="X88" s="239"/>
      <c r="Y88" s="239"/>
      <c r="Z88" s="239"/>
      <c r="AA88" s="239"/>
      <c r="AB88" s="239"/>
      <c r="AC88" s="239"/>
      <c r="AD88" s="239"/>
      <c r="AE88" s="239"/>
    </row>
    <row r="89" spans="1:31" ht="13.8" x14ac:dyDescent="0.25">
      <c r="A89" s="241"/>
      <c r="B89" s="239"/>
      <c r="C89" s="239"/>
      <c r="D89" s="239"/>
      <c r="E89" s="239"/>
      <c r="F89" s="239"/>
      <c r="G89" s="240"/>
      <c r="H89" s="239"/>
      <c r="I89" s="239"/>
      <c r="J89" s="239"/>
      <c r="K89" s="239"/>
      <c r="L89" s="239"/>
      <c r="M89" s="239"/>
      <c r="N89" s="239"/>
      <c r="O89" s="239"/>
      <c r="P89" s="239"/>
      <c r="Q89" s="239"/>
      <c r="R89" s="239"/>
      <c r="S89" s="239"/>
      <c r="T89" s="239"/>
      <c r="U89" s="239"/>
      <c r="V89" s="239"/>
      <c r="W89" s="239"/>
      <c r="X89" s="239"/>
      <c r="Y89" s="239"/>
      <c r="Z89" s="239"/>
      <c r="AA89" s="239"/>
      <c r="AB89" s="239"/>
      <c r="AC89" s="239"/>
      <c r="AD89" s="239"/>
      <c r="AE89" s="239"/>
    </row>
    <row r="90" spans="1:31" ht="13.8" x14ac:dyDescent="0.25">
      <c r="A90" s="241"/>
      <c r="B90" s="239"/>
      <c r="C90" s="239"/>
      <c r="D90" s="239"/>
      <c r="E90" s="239"/>
      <c r="F90" s="239"/>
      <c r="G90" s="240"/>
      <c r="H90" s="239"/>
      <c r="I90" s="239"/>
      <c r="J90" s="239"/>
      <c r="K90" s="239"/>
      <c r="L90" s="239"/>
      <c r="M90" s="239"/>
      <c r="N90" s="239"/>
      <c r="O90" s="239"/>
      <c r="P90" s="239"/>
      <c r="Q90" s="239"/>
      <c r="R90" s="239"/>
      <c r="S90" s="239"/>
      <c r="T90" s="239"/>
      <c r="U90" s="239"/>
      <c r="V90" s="239"/>
      <c r="W90" s="239"/>
      <c r="X90" s="239"/>
      <c r="Y90" s="239"/>
      <c r="Z90" s="239"/>
      <c r="AA90" s="239"/>
      <c r="AB90" s="239"/>
      <c r="AC90" s="239"/>
      <c r="AD90" s="239"/>
      <c r="AE90" s="239"/>
    </row>
    <row r="91" spans="1:31" ht="13.8" x14ac:dyDescent="0.25">
      <c r="A91" s="241"/>
      <c r="B91" s="239"/>
      <c r="C91" s="239"/>
      <c r="D91" s="239"/>
      <c r="E91" s="239"/>
      <c r="F91" s="239"/>
      <c r="G91" s="240"/>
      <c r="H91" s="239"/>
      <c r="I91" s="239"/>
      <c r="J91" s="239"/>
      <c r="K91" s="239"/>
      <c r="L91" s="239"/>
      <c r="M91" s="239"/>
      <c r="N91" s="239"/>
      <c r="O91" s="239"/>
      <c r="P91" s="239"/>
      <c r="Q91" s="239"/>
      <c r="R91" s="239"/>
      <c r="S91" s="239"/>
      <c r="T91" s="239"/>
      <c r="U91" s="239"/>
      <c r="V91" s="239"/>
      <c r="W91" s="239"/>
      <c r="X91" s="239"/>
      <c r="Y91" s="239"/>
      <c r="Z91" s="239"/>
      <c r="AA91" s="239"/>
      <c r="AB91" s="239"/>
      <c r="AC91" s="239"/>
      <c r="AD91" s="239"/>
      <c r="AE91" s="239"/>
    </row>
    <row r="92" spans="1:31" ht="13.8" x14ac:dyDescent="0.25">
      <c r="A92" s="241"/>
      <c r="B92" s="239"/>
      <c r="C92" s="239"/>
      <c r="D92" s="239"/>
      <c r="E92" s="239"/>
      <c r="F92" s="239"/>
      <c r="G92" s="240"/>
      <c r="H92" s="239"/>
      <c r="I92" s="239"/>
      <c r="J92" s="239"/>
      <c r="K92" s="239"/>
      <c r="L92" s="239"/>
      <c r="M92" s="239"/>
      <c r="N92" s="239"/>
      <c r="O92" s="239"/>
      <c r="P92" s="239"/>
      <c r="Q92" s="239"/>
      <c r="R92" s="239"/>
      <c r="S92" s="239"/>
      <c r="T92" s="239"/>
      <c r="U92" s="239"/>
      <c r="V92" s="239"/>
      <c r="W92" s="239"/>
      <c r="X92" s="239"/>
      <c r="Y92" s="239"/>
      <c r="Z92" s="239"/>
      <c r="AA92" s="239"/>
      <c r="AB92" s="239"/>
      <c r="AC92" s="239"/>
      <c r="AD92" s="239"/>
      <c r="AE92" s="239"/>
    </row>
    <row r="93" spans="1:31" ht="13.8" x14ac:dyDescent="0.25">
      <c r="A93" s="241"/>
      <c r="B93" s="239"/>
      <c r="C93" s="239"/>
      <c r="D93" s="239"/>
      <c r="E93" s="239"/>
      <c r="F93" s="239"/>
      <c r="G93" s="240"/>
      <c r="H93" s="239"/>
      <c r="I93" s="239"/>
      <c r="J93" s="239"/>
      <c r="K93" s="239"/>
      <c r="L93" s="239"/>
      <c r="M93" s="239"/>
      <c r="N93" s="239"/>
      <c r="O93" s="239"/>
      <c r="P93" s="239"/>
      <c r="Q93" s="239"/>
      <c r="R93" s="239"/>
      <c r="S93" s="239"/>
      <c r="T93" s="239"/>
      <c r="U93" s="239"/>
      <c r="V93" s="239"/>
      <c r="W93" s="239"/>
      <c r="X93" s="239"/>
      <c r="Y93" s="239"/>
      <c r="Z93" s="239"/>
      <c r="AA93" s="239"/>
      <c r="AB93" s="239"/>
      <c r="AC93" s="239"/>
      <c r="AD93" s="239"/>
      <c r="AE93" s="239"/>
    </row>
    <row r="94" spans="1:31" ht="13.8" x14ac:dyDescent="0.25">
      <c r="A94" s="241"/>
      <c r="B94" s="239"/>
      <c r="C94" s="239"/>
      <c r="D94" s="239"/>
      <c r="E94" s="239"/>
      <c r="F94" s="239"/>
      <c r="G94" s="240"/>
      <c r="H94" s="239"/>
      <c r="I94" s="239"/>
      <c r="J94" s="239"/>
      <c r="K94" s="239"/>
      <c r="L94" s="239"/>
      <c r="M94" s="239"/>
      <c r="N94" s="239"/>
      <c r="O94" s="239"/>
      <c r="P94" s="239"/>
      <c r="Q94" s="239"/>
      <c r="R94" s="239"/>
      <c r="S94" s="239"/>
      <c r="T94" s="239"/>
      <c r="U94" s="239"/>
      <c r="V94" s="239"/>
      <c r="W94" s="239"/>
      <c r="X94" s="239"/>
      <c r="Y94" s="239"/>
      <c r="Z94" s="239"/>
      <c r="AA94" s="239"/>
      <c r="AB94" s="239"/>
      <c r="AC94" s="239"/>
      <c r="AD94" s="239"/>
      <c r="AE94" s="239"/>
    </row>
    <row r="95" spans="1:31" ht="13.8" x14ac:dyDescent="0.25">
      <c r="A95" s="241"/>
      <c r="B95" s="239"/>
      <c r="C95" s="239"/>
      <c r="D95" s="239"/>
      <c r="E95" s="239"/>
      <c r="F95" s="239"/>
      <c r="G95" s="240"/>
      <c r="H95" s="239"/>
      <c r="I95" s="239"/>
      <c r="J95" s="239"/>
      <c r="K95" s="239"/>
      <c r="L95" s="239"/>
      <c r="M95" s="239"/>
      <c r="N95" s="239"/>
      <c r="O95" s="239"/>
      <c r="P95" s="239"/>
      <c r="Q95" s="239"/>
      <c r="R95" s="239"/>
      <c r="S95" s="239"/>
      <c r="T95" s="239"/>
      <c r="U95" s="239"/>
      <c r="V95" s="239"/>
      <c r="W95" s="239"/>
      <c r="X95" s="239"/>
      <c r="Y95" s="239"/>
      <c r="Z95" s="239"/>
      <c r="AA95" s="239"/>
      <c r="AB95" s="239"/>
      <c r="AC95" s="239"/>
      <c r="AD95" s="239"/>
      <c r="AE95" s="239"/>
    </row>
    <row r="96" spans="1:31" ht="13.8" x14ac:dyDescent="0.25">
      <c r="A96" s="241"/>
      <c r="B96" s="239"/>
      <c r="C96" s="239"/>
      <c r="D96" s="239"/>
      <c r="E96" s="239"/>
      <c r="F96" s="239"/>
      <c r="G96" s="240"/>
      <c r="H96" s="239"/>
      <c r="I96" s="239"/>
      <c r="J96" s="239"/>
      <c r="K96" s="239"/>
      <c r="L96" s="239"/>
      <c r="M96" s="239"/>
      <c r="N96" s="239"/>
      <c r="O96" s="239"/>
      <c r="P96" s="239"/>
      <c r="Q96" s="239"/>
      <c r="R96" s="239"/>
      <c r="S96" s="239"/>
      <c r="T96" s="239"/>
      <c r="U96" s="239"/>
      <c r="V96" s="239"/>
      <c r="W96" s="239"/>
      <c r="X96" s="239"/>
      <c r="Y96" s="239"/>
      <c r="Z96" s="239"/>
      <c r="AA96" s="239"/>
      <c r="AB96" s="239"/>
      <c r="AC96" s="239"/>
      <c r="AD96" s="239"/>
      <c r="AE96" s="239"/>
    </row>
    <row r="97" spans="1:31" ht="13.8" x14ac:dyDescent="0.25">
      <c r="A97" s="241"/>
      <c r="B97" s="239"/>
      <c r="C97" s="239"/>
      <c r="D97" s="239"/>
      <c r="E97" s="239"/>
      <c r="F97" s="239"/>
      <c r="G97" s="240"/>
      <c r="H97" s="239"/>
      <c r="I97" s="239"/>
      <c r="J97" s="239"/>
      <c r="K97" s="239"/>
      <c r="L97" s="239"/>
      <c r="M97" s="239"/>
      <c r="N97" s="239"/>
      <c r="O97" s="239"/>
      <c r="P97" s="239"/>
      <c r="Q97" s="239"/>
      <c r="R97" s="239"/>
      <c r="S97" s="239"/>
      <c r="T97" s="239"/>
      <c r="U97" s="239"/>
      <c r="V97" s="239"/>
      <c r="W97" s="239"/>
      <c r="X97" s="239"/>
      <c r="Y97" s="239"/>
      <c r="Z97" s="239"/>
      <c r="AA97" s="239"/>
      <c r="AB97" s="239"/>
      <c r="AC97" s="239"/>
      <c r="AD97" s="239"/>
      <c r="AE97" s="239"/>
    </row>
    <row r="98" spans="1:31" ht="13.8" x14ac:dyDescent="0.25">
      <c r="A98" s="241"/>
      <c r="B98" s="239"/>
      <c r="C98" s="239"/>
      <c r="D98" s="239"/>
      <c r="E98" s="239"/>
      <c r="F98" s="239"/>
      <c r="G98" s="240"/>
      <c r="H98" s="239"/>
      <c r="I98" s="239"/>
      <c r="J98" s="239"/>
      <c r="K98" s="239"/>
      <c r="L98" s="239"/>
      <c r="M98" s="239"/>
      <c r="N98" s="239"/>
      <c r="O98" s="239"/>
      <c r="P98" s="239"/>
      <c r="Q98" s="239"/>
      <c r="R98" s="239"/>
      <c r="S98" s="239"/>
      <c r="T98" s="239"/>
      <c r="U98" s="239"/>
      <c r="V98" s="239"/>
      <c r="W98" s="239"/>
      <c r="X98" s="239"/>
      <c r="Y98" s="239"/>
      <c r="Z98" s="239"/>
      <c r="AA98" s="239"/>
      <c r="AB98" s="239"/>
      <c r="AC98" s="239"/>
      <c r="AD98" s="239"/>
      <c r="AE98" s="239"/>
    </row>
    <row r="99" spans="1:31" ht="13.8" x14ac:dyDescent="0.25">
      <c r="A99" s="241"/>
      <c r="B99" s="239"/>
      <c r="C99" s="239"/>
      <c r="D99" s="239"/>
      <c r="E99" s="239"/>
      <c r="F99" s="239"/>
      <c r="G99" s="240"/>
      <c r="H99" s="239"/>
      <c r="I99" s="239"/>
      <c r="J99" s="239"/>
      <c r="K99" s="239"/>
      <c r="L99" s="239"/>
      <c r="M99" s="239"/>
      <c r="N99" s="239"/>
      <c r="O99" s="239"/>
      <c r="P99" s="239"/>
      <c r="Q99" s="239"/>
      <c r="R99" s="239"/>
      <c r="S99" s="239"/>
      <c r="T99" s="239"/>
      <c r="U99" s="239"/>
      <c r="V99" s="239"/>
      <c r="W99" s="239"/>
      <c r="X99" s="239"/>
      <c r="Y99" s="239"/>
      <c r="Z99" s="239"/>
      <c r="AA99" s="239"/>
      <c r="AB99" s="239"/>
      <c r="AC99" s="239"/>
      <c r="AD99" s="239"/>
      <c r="AE99" s="239"/>
    </row>
    <row r="100" spans="1:31" ht="13.8" x14ac:dyDescent="0.25">
      <c r="A100" s="241"/>
      <c r="B100" s="239"/>
      <c r="C100" s="239"/>
      <c r="D100" s="239"/>
      <c r="E100" s="239"/>
      <c r="F100" s="239"/>
      <c r="G100" s="240"/>
      <c r="H100" s="239"/>
      <c r="I100" s="239"/>
      <c r="J100" s="239"/>
      <c r="K100" s="239"/>
      <c r="L100" s="239"/>
      <c r="M100" s="239"/>
      <c r="N100" s="239"/>
      <c r="O100" s="239"/>
      <c r="P100" s="239"/>
      <c r="Q100" s="239"/>
      <c r="R100" s="239"/>
      <c r="S100" s="239"/>
      <c r="T100" s="239"/>
      <c r="U100" s="239"/>
      <c r="V100" s="239"/>
      <c r="W100" s="239"/>
      <c r="X100" s="239"/>
      <c r="Y100" s="239"/>
      <c r="Z100" s="239"/>
      <c r="AA100" s="239"/>
      <c r="AB100" s="239"/>
      <c r="AC100" s="239"/>
      <c r="AD100" s="239"/>
      <c r="AE100" s="239"/>
    </row>
    <row r="101" spans="1:31" ht="13.8" x14ac:dyDescent="0.25">
      <c r="A101" s="241"/>
      <c r="B101" s="239"/>
      <c r="C101" s="239"/>
      <c r="D101" s="239"/>
      <c r="E101" s="239"/>
      <c r="F101" s="239"/>
      <c r="G101" s="240"/>
      <c r="H101" s="239"/>
      <c r="I101" s="239"/>
      <c r="J101" s="239"/>
      <c r="K101" s="239"/>
      <c r="L101" s="239"/>
      <c r="M101" s="239"/>
      <c r="N101" s="239"/>
      <c r="O101" s="239"/>
      <c r="P101" s="239"/>
      <c r="Q101" s="239"/>
      <c r="R101" s="239"/>
      <c r="S101" s="239"/>
      <c r="T101" s="239"/>
      <c r="U101" s="239"/>
      <c r="V101" s="239"/>
      <c r="W101" s="239"/>
      <c r="X101" s="239"/>
      <c r="Y101" s="239"/>
      <c r="Z101" s="239"/>
      <c r="AA101" s="239"/>
      <c r="AB101" s="239"/>
      <c r="AC101" s="239"/>
      <c r="AD101" s="239"/>
      <c r="AE101" s="239"/>
    </row>
    <row r="102" spans="1:31" ht="13.8" x14ac:dyDescent="0.25">
      <c r="A102" s="241"/>
      <c r="B102" s="239"/>
      <c r="C102" s="239"/>
      <c r="D102" s="239"/>
      <c r="E102" s="239"/>
      <c r="F102" s="239"/>
      <c r="G102" s="240"/>
      <c r="H102" s="239"/>
      <c r="I102" s="239"/>
      <c r="J102" s="239"/>
      <c r="K102" s="239"/>
      <c r="L102" s="239"/>
      <c r="M102" s="239"/>
      <c r="N102" s="239"/>
      <c r="O102" s="239"/>
      <c r="P102" s="239"/>
      <c r="Q102" s="239"/>
      <c r="R102" s="239"/>
      <c r="S102" s="239"/>
      <c r="T102" s="239"/>
      <c r="U102" s="239"/>
      <c r="V102" s="239"/>
      <c r="W102" s="239"/>
      <c r="X102" s="239"/>
      <c r="Y102" s="239"/>
      <c r="Z102" s="239"/>
      <c r="AA102" s="239"/>
      <c r="AB102" s="239"/>
      <c r="AC102" s="239"/>
      <c r="AD102" s="239"/>
      <c r="AE102" s="239"/>
    </row>
    <row r="103" spans="1:31" ht="13.8" x14ac:dyDescent="0.25">
      <c r="A103" s="241"/>
      <c r="B103" s="239"/>
      <c r="C103" s="239"/>
      <c r="D103" s="239"/>
      <c r="E103" s="239"/>
      <c r="F103" s="239"/>
      <c r="G103" s="240"/>
      <c r="H103" s="239"/>
      <c r="I103" s="239"/>
      <c r="J103" s="239"/>
      <c r="K103" s="239"/>
      <c r="L103" s="239"/>
      <c r="M103" s="239"/>
      <c r="N103" s="239"/>
      <c r="O103" s="239"/>
      <c r="P103" s="239"/>
      <c r="Q103" s="239"/>
      <c r="R103" s="239"/>
      <c r="S103" s="239"/>
      <c r="T103" s="239"/>
      <c r="U103" s="239"/>
      <c r="V103" s="239"/>
      <c r="W103" s="239"/>
      <c r="X103" s="239"/>
      <c r="Y103" s="239"/>
      <c r="Z103" s="239"/>
      <c r="AA103" s="239"/>
      <c r="AB103" s="239"/>
      <c r="AC103" s="239"/>
      <c r="AD103" s="239"/>
      <c r="AE103" s="239"/>
    </row>
    <row r="104" spans="1:31" ht="13.8" x14ac:dyDescent="0.25">
      <c r="A104" s="241"/>
      <c r="B104" s="239"/>
      <c r="C104" s="239"/>
      <c r="D104" s="239"/>
      <c r="E104" s="239"/>
      <c r="F104" s="239"/>
      <c r="G104" s="240"/>
      <c r="H104" s="239"/>
      <c r="I104" s="239"/>
      <c r="J104" s="239"/>
      <c r="K104" s="239"/>
      <c r="L104" s="239"/>
      <c r="M104" s="239"/>
      <c r="N104" s="239"/>
      <c r="O104" s="239"/>
      <c r="P104" s="239"/>
      <c r="Q104" s="239"/>
      <c r="R104" s="239"/>
      <c r="S104" s="239"/>
      <c r="T104" s="239"/>
      <c r="U104" s="239"/>
      <c r="V104" s="239"/>
      <c r="W104" s="239"/>
      <c r="X104" s="239"/>
      <c r="Y104" s="239"/>
      <c r="Z104" s="239"/>
      <c r="AA104" s="239"/>
      <c r="AB104" s="239"/>
      <c r="AC104" s="239"/>
      <c r="AD104" s="239"/>
      <c r="AE104" s="239"/>
    </row>
    <row r="105" spans="1:31" ht="13.8" x14ac:dyDescent="0.25">
      <c r="A105" s="241"/>
      <c r="B105" s="239"/>
      <c r="C105" s="239"/>
      <c r="D105" s="239"/>
      <c r="E105" s="239"/>
      <c r="F105" s="239"/>
      <c r="G105" s="240"/>
      <c r="H105" s="239"/>
      <c r="I105" s="239"/>
      <c r="J105" s="239"/>
      <c r="K105" s="239"/>
      <c r="L105" s="239"/>
      <c r="M105" s="239"/>
      <c r="N105" s="239"/>
      <c r="O105" s="239"/>
      <c r="P105" s="239"/>
      <c r="Q105" s="239"/>
      <c r="R105" s="239"/>
      <c r="S105" s="239"/>
      <c r="T105" s="239"/>
      <c r="U105" s="239"/>
      <c r="V105" s="239"/>
      <c r="W105" s="239"/>
      <c r="X105" s="239"/>
      <c r="Y105" s="239"/>
      <c r="Z105" s="239"/>
      <c r="AA105" s="239"/>
      <c r="AB105" s="239"/>
      <c r="AC105" s="239"/>
      <c r="AD105" s="239"/>
      <c r="AE105" s="239"/>
    </row>
    <row r="106" spans="1:31" ht="13.8" x14ac:dyDescent="0.25">
      <c r="A106" s="241"/>
      <c r="B106" s="239"/>
      <c r="C106" s="239"/>
      <c r="D106" s="239"/>
      <c r="E106" s="239"/>
      <c r="F106" s="239"/>
      <c r="G106" s="240"/>
      <c r="H106" s="239"/>
      <c r="I106" s="239"/>
      <c r="J106" s="239"/>
      <c r="K106" s="239"/>
      <c r="L106" s="239"/>
      <c r="M106" s="239"/>
      <c r="N106" s="239"/>
      <c r="O106" s="239"/>
      <c r="P106" s="239"/>
      <c r="Q106" s="239"/>
      <c r="R106" s="239"/>
      <c r="S106" s="239"/>
      <c r="T106" s="239"/>
      <c r="U106" s="239"/>
      <c r="V106" s="239"/>
      <c r="W106" s="239"/>
      <c r="X106" s="239"/>
      <c r="Y106" s="239"/>
      <c r="Z106" s="239"/>
      <c r="AA106" s="239"/>
      <c r="AB106" s="239"/>
      <c r="AC106" s="239"/>
      <c r="AD106" s="239"/>
      <c r="AE106" s="239"/>
    </row>
    <row r="107" spans="1:31" ht="13.8" x14ac:dyDescent="0.25">
      <c r="A107" s="241"/>
      <c r="B107" s="239"/>
      <c r="C107" s="239"/>
      <c r="D107" s="239"/>
      <c r="E107" s="239"/>
      <c r="F107" s="239"/>
      <c r="G107" s="240"/>
      <c r="H107" s="239"/>
      <c r="I107" s="239"/>
      <c r="J107" s="239"/>
      <c r="K107" s="239"/>
      <c r="L107" s="239"/>
      <c r="M107" s="239"/>
      <c r="N107" s="239"/>
      <c r="O107" s="239"/>
      <c r="P107" s="239"/>
      <c r="Q107" s="239"/>
      <c r="R107" s="239"/>
      <c r="S107" s="239"/>
      <c r="T107" s="239"/>
      <c r="U107" s="239"/>
      <c r="V107" s="239"/>
      <c r="W107" s="239"/>
      <c r="X107" s="239"/>
      <c r="Y107" s="239"/>
      <c r="Z107" s="239"/>
      <c r="AA107" s="239"/>
      <c r="AB107" s="239"/>
      <c r="AC107" s="239"/>
      <c r="AD107" s="239"/>
      <c r="AE107" s="239"/>
    </row>
    <row r="108" spans="1:31" ht="13.8" x14ac:dyDescent="0.25">
      <c r="A108" s="241"/>
      <c r="B108" s="239"/>
      <c r="C108" s="239"/>
      <c r="D108" s="239"/>
      <c r="E108" s="239"/>
      <c r="F108" s="239"/>
      <c r="G108" s="240"/>
      <c r="H108" s="239"/>
      <c r="I108" s="239"/>
      <c r="J108" s="239"/>
      <c r="K108" s="239"/>
      <c r="L108" s="239"/>
      <c r="M108" s="239"/>
      <c r="N108" s="239"/>
      <c r="O108" s="239"/>
      <c r="P108" s="239"/>
      <c r="Q108" s="239"/>
      <c r="R108" s="239"/>
      <c r="S108" s="239"/>
      <c r="T108" s="239"/>
      <c r="U108" s="239"/>
      <c r="V108" s="239"/>
      <c r="W108" s="239"/>
      <c r="X108" s="239"/>
      <c r="Y108" s="239"/>
      <c r="Z108" s="239"/>
      <c r="AA108" s="239"/>
      <c r="AB108" s="239"/>
      <c r="AC108" s="239"/>
      <c r="AD108" s="239"/>
      <c r="AE108" s="239"/>
    </row>
    <row r="109" spans="1:31" ht="13.8" x14ac:dyDescent="0.25">
      <c r="A109" s="241"/>
      <c r="B109" s="239"/>
      <c r="C109" s="239"/>
      <c r="D109" s="239"/>
      <c r="E109" s="239"/>
      <c r="F109" s="239"/>
      <c r="G109" s="240"/>
      <c r="H109" s="239"/>
      <c r="I109" s="239"/>
      <c r="J109" s="239"/>
      <c r="K109" s="239"/>
      <c r="L109" s="239"/>
      <c r="M109" s="239"/>
      <c r="N109" s="239"/>
      <c r="O109" s="239"/>
      <c r="P109" s="239"/>
      <c r="Q109" s="239"/>
      <c r="R109" s="239"/>
      <c r="S109" s="239"/>
      <c r="T109" s="239"/>
      <c r="U109" s="239"/>
      <c r="V109" s="239"/>
      <c r="W109" s="239"/>
      <c r="X109" s="239"/>
      <c r="Y109" s="239"/>
      <c r="Z109" s="239"/>
      <c r="AA109" s="239"/>
      <c r="AB109" s="239"/>
      <c r="AC109" s="239"/>
      <c r="AD109" s="239"/>
      <c r="AE109" s="239"/>
    </row>
    <row r="110" spans="1:31" ht="13.8" x14ac:dyDescent="0.25">
      <c r="A110" s="241"/>
      <c r="B110" s="239"/>
      <c r="C110" s="239"/>
      <c r="D110" s="239"/>
      <c r="E110" s="239"/>
      <c r="F110" s="239"/>
      <c r="G110" s="240"/>
      <c r="H110" s="239"/>
      <c r="I110" s="239"/>
      <c r="J110" s="239"/>
      <c r="K110" s="239"/>
      <c r="L110" s="239"/>
      <c r="M110" s="239"/>
      <c r="N110" s="239"/>
      <c r="O110" s="239"/>
      <c r="P110" s="239"/>
      <c r="Q110" s="239"/>
      <c r="R110" s="239"/>
      <c r="S110" s="239"/>
      <c r="T110" s="239"/>
      <c r="U110" s="239"/>
      <c r="V110" s="239"/>
      <c r="W110" s="239"/>
      <c r="X110" s="239"/>
      <c r="Y110" s="239"/>
      <c r="Z110" s="239"/>
      <c r="AA110" s="239"/>
      <c r="AB110" s="239"/>
      <c r="AC110" s="239"/>
      <c r="AD110" s="239"/>
      <c r="AE110" s="239"/>
    </row>
    <row r="111" spans="1:31" ht="13.8" x14ac:dyDescent="0.25">
      <c r="A111" s="241"/>
      <c r="B111" s="239"/>
      <c r="C111" s="239"/>
      <c r="D111" s="239"/>
      <c r="E111" s="239"/>
      <c r="F111" s="239"/>
      <c r="G111" s="240"/>
      <c r="H111" s="239"/>
      <c r="I111" s="239"/>
      <c r="J111" s="239"/>
      <c r="K111" s="239"/>
      <c r="L111" s="239"/>
      <c r="M111" s="239"/>
      <c r="N111" s="239"/>
      <c r="O111" s="239"/>
      <c r="P111" s="239"/>
      <c r="Q111" s="239"/>
      <c r="R111" s="239"/>
      <c r="S111" s="239"/>
      <c r="T111" s="239"/>
      <c r="U111" s="239"/>
      <c r="V111" s="239"/>
      <c r="W111" s="239"/>
      <c r="X111" s="239"/>
      <c r="Y111" s="239"/>
      <c r="Z111" s="239"/>
      <c r="AA111" s="239"/>
      <c r="AB111" s="239"/>
      <c r="AC111" s="239"/>
      <c r="AD111" s="239"/>
      <c r="AE111" s="239"/>
    </row>
    <row r="112" spans="1:31" ht="13.8" x14ac:dyDescent="0.25">
      <c r="A112" s="241"/>
      <c r="B112" s="239"/>
      <c r="C112" s="239"/>
      <c r="D112" s="239"/>
      <c r="E112" s="239"/>
      <c r="F112" s="239"/>
      <c r="G112" s="240"/>
      <c r="H112" s="239"/>
      <c r="I112" s="239"/>
      <c r="J112" s="239"/>
      <c r="K112" s="239"/>
      <c r="L112" s="239"/>
      <c r="M112" s="239"/>
      <c r="N112" s="239"/>
      <c r="O112" s="239"/>
      <c r="P112" s="239"/>
      <c r="Q112" s="239"/>
      <c r="R112" s="239"/>
      <c r="S112" s="239"/>
      <c r="T112" s="239"/>
      <c r="U112" s="239"/>
      <c r="V112" s="239"/>
      <c r="W112" s="239"/>
      <c r="X112" s="239"/>
      <c r="Y112" s="239"/>
      <c r="Z112" s="239"/>
      <c r="AA112" s="239"/>
      <c r="AB112" s="239"/>
      <c r="AC112" s="239"/>
      <c r="AD112" s="239"/>
      <c r="AE112" s="239"/>
    </row>
    <row r="113" spans="1:31" ht="13.8" x14ac:dyDescent="0.25">
      <c r="A113" s="241"/>
      <c r="B113" s="239"/>
      <c r="C113" s="239"/>
      <c r="D113" s="239"/>
      <c r="E113" s="239"/>
      <c r="F113" s="239"/>
      <c r="G113" s="240"/>
      <c r="H113" s="239"/>
      <c r="I113" s="239"/>
      <c r="J113" s="239"/>
      <c r="K113" s="239"/>
      <c r="L113" s="239"/>
      <c r="M113" s="239"/>
      <c r="N113" s="239"/>
      <c r="O113" s="239"/>
      <c r="P113" s="239"/>
      <c r="Q113" s="239"/>
      <c r="R113" s="239"/>
      <c r="S113" s="239"/>
      <c r="T113" s="239"/>
      <c r="U113" s="239"/>
      <c r="V113" s="239"/>
      <c r="W113" s="239"/>
      <c r="X113" s="239"/>
      <c r="Y113" s="239"/>
      <c r="Z113" s="239"/>
      <c r="AA113" s="239"/>
      <c r="AB113" s="239"/>
      <c r="AC113" s="239"/>
      <c r="AD113" s="239"/>
      <c r="AE113" s="239"/>
    </row>
    <row r="114" spans="1:31" ht="13.8" x14ac:dyDescent="0.25">
      <c r="A114" s="241"/>
      <c r="B114" s="239"/>
      <c r="C114" s="239"/>
      <c r="D114" s="239"/>
      <c r="E114" s="239"/>
      <c r="F114" s="239"/>
      <c r="G114" s="240"/>
      <c r="H114" s="239"/>
      <c r="I114" s="239"/>
      <c r="J114" s="239"/>
      <c r="K114" s="239"/>
      <c r="L114" s="239"/>
      <c r="M114" s="239"/>
      <c r="N114" s="239"/>
      <c r="O114" s="239"/>
      <c r="P114" s="239"/>
      <c r="Q114" s="239"/>
      <c r="R114" s="239"/>
      <c r="S114" s="239"/>
      <c r="T114" s="239"/>
      <c r="U114" s="239"/>
      <c r="V114" s="239"/>
      <c r="W114" s="239"/>
      <c r="X114" s="239"/>
      <c r="Y114" s="239"/>
      <c r="Z114" s="239"/>
      <c r="AA114" s="239"/>
      <c r="AB114" s="239"/>
      <c r="AC114" s="239"/>
      <c r="AD114" s="239"/>
      <c r="AE114" s="239"/>
    </row>
    <row r="115" spans="1:31" ht="13.8" x14ac:dyDescent="0.25">
      <c r="A115" s="241"/>
      <c r="B115" s="239"/>
      <c r="C115" s="239"/>
      <c r="D115" s="239"/>
      <c r="E115" s="239"/>
      <c r="F115" s="239"/>
      <c r="G115" s="240"/>
      <c r="H115" s="239"/>
      <c r="I115" s="239"/>
      <c r="J115" s="239"/>
      <c r="K115" s="239"/>
      <c r="L115" s="239"/>
      <c r="M115" s="239"/>
      <c r="N115" s="239"/>
      <c r="O115" s="239"/>
      <c r="P115" s="239"/>
      <c r="Q115" s="239"/>
      <c r="R115" s="239"/>
      <c r="S115" s="239"/>
      <c r="T115" s="239"/>
      <c r="U115" s="239"/>
      <c r="V115" s="239"/>
      <c r="W115" s="239"/>
      <c r="X115" s="239"/>
      <c r="Y115" s="239"/>
      <c r="Z115" s="239"/>
      <c r="AA115" s="239"/>
      <c r="AB115" s="239"/>
      <c r="AC115" s="239"/>
      <c r="AD115" s="239"/>
      <c r="AE115" s="239"/>
    </row>
    <row r="116" spans="1:31" ht="13.8" x14ac:dyDescent="0.25">
      <c r="A116" s="241"/>
      <c r="B116" s="239"/>
      <c r="C116" s="239"/>
      <c r="D116" s="239"/>
      <c r="E116" s="239"/>
      <c r="F116" s="239"/>
      <c r="G116" s="240"/>
      <c r="H116" s="239"/>
      <c r="I116" s="239"/>
      <c r="J116" s="239"/>
      <c r="K116" s="239"/>
      <c r="L116" s="239"/>
      <c r="M116" s="239"/>
      <c r="N116" s="239"/>
      <c r="O116" s="239"/>
      <c r="P116" s="239"/>
      <c r="Q116" s="239"/>
      <c r="R116" s="239"/>
      <c r="S116" s="239"/>
      <c r="T116" s="239"/>
      <c r="U116" s="239"/>
      <c r="V116" s="239"/>
      <c r="W116" s="239"/>
      <c r="X116" s="239"/>
      <c r="Y116" s="239"/>
      <c r="Z116" s="239"/>
      <c r="AA116" s="239"/>
      <c r="AB116" s="239"/>
      <c r="AC116" s="239"/>
      <c r="AD116" s="239"/>
      <c r="AE116" s="239"/>
    </row>
    <row r="117" spans="1:31" ht="13.8" x14ac:dyDescent="0.25">
      <c r="A117" s="241"/>
      <c r="B117" s="239"/>
      <c r="C117" s="239"/>
      <c r="D117" s="239"/>
      <c r="E117" s="239"/>
      <c r="F117" s="239"/>
      <c r="G117" s="240"/>
      <c r="H117" s="239"/>
      <c r="I117" s="239"/>
      <c r="J117" s="239"/>
      <c r="K117" s="239"/>
      <c r="L117" s="239"/>
      <c r="M117" s="239"/>
      <c r="N117" s="239"/>
      <c r="O117" s="239"/>
      <c r="P117" s="239"/>
      <c r="Q117" s="239"/>
      <c r="R117" s="239"/>
      <c r="S117" s="239"/>
      <c r="T117" s="239"/>
      <c r="U117" s="239"/>
      <c r="V117" s="239"/>
      <c r="W117" s="239"/>
      <c r="X117" s="239"/>
      <c r="Y117" s="239"/>
      <c r="Z117" s="239"/>
      <c r="AA117" s="239"/>
      <c r="AB117" s="239"/>
      <c r="AC117" s="239"/>
      <c r="AD117" s="239"/>
      <c r="AE117" s="239"/>
    </row>
    <row r="118" spans="1:31" ht="13.8" x14ac:dyDescent="0.25">
      <c r="A118" s="241"/>
      <c r="B118" s="239"/>
      <c r="C118" s="239"/>
      <c r="D118" s="239"/>
      <c r="E118" s="239"/>
      <c r="F118" s="239"/>
      <c r="G118" s="240"/>
      <c r="H118" s="239"/>
      <c r="I118" s="239"/>
      <c r="J118" s="239"/>
      <c r="K118" s="239"/>
      <c r="L118" s="239"/>
      <c r="M118" s="239"/>
      <c r="N118" s="239"/>
      <c r="O118" s="239"/>
      <c r="P118" s="239"/>
      <c r="Q118" s="239"/>
      <c r="R118" s="239"/>
      <c r="S118" s="239"/>
      <c r="T118" s="239"/>
      <c r="U118" s="239"/>
      <c r="V118" s="239"/>
      <c r="W118" s="239"/>
      <c r="X118" s="239"/>
      <c r="Y118" s="239"/>
      <c r="Z118" s="239"/>
      <c r="AA118" s="239"/>
      <c r="AB118" s="239"/>
      <c r="AC118" s="239"/>
      <c r="AD118" s="239"/>
      <c r="AE118" s="239"/>
    </row>
    <row r="119" spans="1:31" ht="13.8" x14ac:dyDescent="0.25">
      <c r="A119" s="241"/>
      <c r="B119" s="239"/>
      <c r="C119" s="239"/>
      <c r="D119" s="239"/>
      <c r="E119" s="239"/>
      <c r="F119" s="239"/>
      <c r="G119" s="240"/>
      <c r="H119" s="239"/>
      <c r="I119" s="239"/>
      <c r="J119" s="239"/>
      <c r="K119" s="239"/>
      <c r="L119" s="239"/>
      <c r="M119" s="239"/>
      <c r="N119" s="239"/>
      <c r="O119" s="239"/>
      <c r="P119" s="239"/>
      <c r="Q119" s="239"/>
      <c r="R119" s="239"/>
      <c r="S119" s="239"/>
      <c r="T119" s="239"/>
      <c r="U119" s="239"/>
      <c r="V119" s="239"/>
      <c r="W119" s="239"/>
      <c r="X119" s="239"/>
      <c r="Y119" s="239"/>
      <c r="Z119" s="239"/>
      <c r="AA119" s="239"/>
      <c r="AB119" s="239"/>
      <c r="AC119" s="239"/>
      <c r="AD119" s="239"/>
      <c r="AE119" s="239"/>
    </row>
    <row r="120" spans="1:31" ht="13.8" x14ac:dyDescent="0.25">
      <c r="A120" s="241"/>
      <c r="B120" s="239"/>
      <c r="C120" s="239"/>
      <c r="D120" s="239"/>
      <c r="E120" s="239"/>
      <c r="F120" s="239"/>
      <c r="G120" s="240"/>
      <c r="H120" s="239"/>
      <c r="I120" s="239"/>
      <c r="J120" s="239"/>
      <c r="K120" s="239"/>
      <c r="L120" s="239"/>
      <c r="M120" s="239"/>
      <c r="N120" s="239"/>
      <c r="O120" s="239"/>
      <c r="P120" s="239"/>
      <c r="Q120" s="239"/>
      <c r="R120" s="239"/>
      <c r="S120" s="239"/>
      <c r="T120" s="239"/>
      <c r="U120" s="239"/>
      <c r="V120" s="239"/>
      <c r="W120" s="239"/>
      <c r="X120" s="239"/>
      <c r="Y120" s="239"/>
      <c r="Z120" s="239"/>
      <c r="AA120" s="239"/>
      <c r="AB120" s="239"/>
      <c r="AC120" s="239"/>
      <c r="AD120" s="239"/>
      <c r="AE120" s="239"/>
    </row>
    <row r="121" spans="1:31" ht="13.8" x14ac:dyDescent="0.25">
      <c r="A121" s="241"/>
      <c r="B121" s="239"/>
      <c r="C121" s="239"/>
      <c r="D121" s="239"/>
      <c r="E121" s="239"/>
      <c r="F121" s="239"/>
      <c r="G121" s="240"/>
      <c r="H121" s="239"/>
      <c r="I121" s="239"/>
      <c r="J121" s="239"/>
      <c r="K121" s="239"/>
      <c r="L121" s="239"/>
      <c r="M121" s="239"/>
      <c r="N121" s="239"/>
      <c r="O121" s="239"/>
      <c r="P121" s="239"/>
      <c r="Q121" s="239"/>
      <c r="R121" s="239"/>
      <c r="S121" s="239"/>
      <c r="T121" s="239"/>
      <c r="U121" s="239"/>
      <c r="V121" s="239"/>
      <c r="W121" s="239"/>
      <c r="X121" s="239"/>
      <c r="Y121" s="239"/>
      <c r="Z121" s="239"/>
      <c r="AA121" s="239"/>
      <c r="AB121" s="239"/>
      <c r="AC121" s="239"/>
      <c r="AD121" s="239"/>
      <c r="AE121" s="239"/>
    </row>
    <row r="122" spans="1:31" ht="13.8" x14ac:dyDescent="0.25">
      <c r="A122" s="241"/>
      <c r="B122" s="239"/>
      <c r="C122" s="239"/>
      <c r="D122" s="239"/>
      <c r="E122" s="239"/>
      <c r="F122" s="239"/>
      <c r="G122" s="240"/>
      <c r="H122" s="239"/>
      <c r="I122" s="239"/>
      <c r="J122" s="239"/>
      <c r="K122" s="239"/>
      <c r="L122" s="239"/>
      <c r="M122" s="239"/>
      <c r="N122" s="239"/>
      <c r="O122" s="239"/>
      <c r="P122" s="239"/>
      <c r="Q122" s="239"/>
      <c r="R122" s="239"/>
      <c r="S122" s="239"/>
      <c r="T122" s="239"/>
      <c r="U122" s="239"/>
      <c r="V122" s="239"/>
      <c r="W122" s="239"/>
      <c r="X122" s="239"/>
      <c r="Y122" s="239"/>
      <c r="Z122" s="239"/>
      <c r="AA122" s="239"/>
      <c r="AB122" s="239"/>
      <c r="AC122" s="239"/>
      <c r="AD122" s="239"/>
      <c r="AE122" s="239"/>
    </row>
    <row r="123" spans="1:31" ht="13.8" x14ac:dyDescent="0.25">
      <c r="A123" s="241"/>
      <c r="B123" s="239"/>
      <c r="C123" s="239"/>
      <c r="D123" s="239"/>
      <c r="E123" s="239"/>
      <c r="F123" s="239"/>
      <c r="G123" s="240"/>
      <c r="H123" s="239"/>
      <c r="I123" s="239"/>
      <c r="J123" s="239"/>
      <c r="K123" s="239"/>
      <c r="L123" s="239"/>
      <c r="M123" s="239"/>
      <c r="N123" s="239"/>
      <c r="O123" s="239"/>
      <c r="P123" s="239"/>
      <c r="Q123" s="239"/>
      <c r="R123" s="239"/>
      <c r="S123" s="239"/>
      <c r="T123" s="239"/>
      <c r="U123" s="239"/>
      <c r="V123" s="239"/>
      <c r="W123" s="239"/>
      <c r="X123" s="239"/>
      <c r="Y123" s="239"/>
      <c r="Z123" s="239"/>
      <c r="AA123" s="239"/>
      <c r="AB123" s="239"/>
      <c r="AC123" s="239"/>
      <c r="AD123" s="239"/>
      <c r="AE123" s="239"/>
    </row>
    <row r="124" spans="1:31" ht="13.8" x14ac:dyDescent="0.25">
      <c r="A124" s="241"/>
      <c r="B124" s="239"/>
      <c r="C124" s="239"/>
      <c r="D124" s="239"/>
      <c r="E124" s="239"/>
      <c r="F124" s="239"/>
      <c r="G124" s="240"/>
      <c r="H124" s="239"/>
      <c r="I124" s="239"/>
      <c r="J124" s="239"/>
      <c r="K124" s="239"/>
      <c r="L124" s="239"/>
      <c r="M124" s="239"/>
      <c r="N124" s="239"/>
      <c r="O124" s="239"/>
      <c r="P124" s="239"/>
      <c r="Q124" s="239"/>
      <c r="R124" s="239"/>
      <c r="S124" s="239"/>
      <c r="T124" s="239"/>
      <c r="U124" s="239"/>
      <c r="V124" s="239"/>
      <c r="W124" s="239"/>
      <c r="X124" s="239"/>
      <c r="Y124" s="239"/>
      <c r="Z124" s="239"/>
      <c r="AA124" s="239"/>
      <c r="AB124" s="239"/>
      <c r="AC124" s="239"/>
      <c r="AD124" s="239"/>
      <c r="AE124" s="239"/>
    </row>
    <row r="125" spans="1:31" ht="13.8" x14ac:dyDescent="0.25">
      <c r="A125" s="241"/>
      <c r="B125" s="239"/>
      <c r="C125" s="239"/>
      <c r="D125" s="239"/>
      <c r="E125" s="239"/>
      <c r="F125" s="239"/>
      <c r="G125" s="240"/>
      <c r="H125" s="239"/>
      <c r="I125" s="239"/>
      <c r="J125" s="239"/>
      <c r="K125" s="239"/>
      <c r="L125" s="239"/>
      <c r="M125" s="239"/>
      <c r="N125" s="239"/>
      <c r="O125" s="239"/>
      <c r="P125" s="239"/>
      <c r="Q125" s="239"/>
      <c r="R125" s="239"/>
      <c r="S125" s="239"/>
      <c r="T125" s="239"/>
      <c r="U125" s="239"/>
      <c r="V125" s="239"/>
      <c r="W125" s="239"/>
      <c r="X125" s="239"/>
      <c r="Y125" s="239"/>
      <c r="Z125" s="239"/>
      <c r="AA125" s="239"/>
      <c r="AB125" s="239"/>
      <c r="AC125" s="239"/>
      <c r="AD125" s="239"/>
      <c r="AE125" s="239"/>
    </row>
    <row r="126" spans="1:31" ht="13.8" x14ac:dyDescent="0.25">
      <c r="A126" s="241"/>
      <c r="B126" s="239"/>
      <c r="C126" s="239"/>
      <c r="D126" s="239"/>
      <c r="E126" s="239"/>
      <c r="F126" s="239"/>
      <c r="G126" s="240"/>
      <c r="H126" s="239"/>
      <c r="I126" s="239"/>
      <c r="J126" s="239"/>
      <c r="K126" s="239"/>
      <c r="L126" s="239"/>
      <c r="M126" s="239"/>
      <c r="N126" s="239"/>
      <c r="O126" s="239"/>
      <c r="P126" s="239"/>
      <c r="Q126" s="239"/>
      <c r="R126" s="239"/>
      <c r="S126" s="239"/>
      <c r="T126" s="239"/>
      <c r="U126" s="239"/>
      <c r="V126" s="239"/>
      <c r="W126" s="239"/>
      <c r="X126" s="239"/>
      <c r="Y126" s="239"/>
      <c r="Z126" s="239"/>
      <c r="AA126" s="239"/>
      <c r="AB126" s="239"/>
      <c r="AC126" s="239"/>
      <c r="AD126" s="239"/>
      <c r="AE126" s="239"/>
    </row>
    <row r="127" spans="1:31" ht="13.8" x14ac:dyDescent="0.25">
      <c r="A127" s="241"/>
      <c r="B127" s="239"/>
      <c r="C127" s="239"/>
      <c r="D127" s="239"/>
      <c r="E127" s="239"/>
      <c r="F127" s="239"/>
      <c r="G127" s="240"/>
      <c r="H127" s="239"/>
      <c r="I127" s="239"/>
      <c r="J127" s="239"/>
      <c r="K127" s="239"/>
      <c r="L127" s="239"/>
      <c r="M127" s="239"/>
      <c r="N127" s="239"/>
      <c r="O127" s="239"/>
      <c r="P127" s="239"/>
      <c r="Q127" s="239"/>
      <c r="R127" s="239"/>
      <c r="S127" s="239"/>
      <c r="T127" s="239"/>
      <c r="U127" s="239"/>
      <c r="V127" s="239"/>
      <c r="W127" s="239"/>
      <c r="X127" s="239"/>
      <c r="Y127" s="239"/>
      <c r="Z127" s="239"/>
      <c r="AA127" s="239"/>
      <c r="AB127" s="239"/>
      <c r="AC127" s="239"/>
      <c r="AD127" s="239"/>
      <c r="AE127" s="239"/>
    </row>
    <row r="128" spans="1:31" ht="13.8" x14ac:dyDescent="0.25">
      <c r="A128" s="241"/>
      <c r="B128" s="239"/>
      <c r="C128" s="239"/>
      <c r="D128" s="239"/>
      <c r="E128" s="239"/>
      <c r="F128" s="239"/>
      <c r="G128" s="240"/>
      <c r="H128" s="239"/>
      <c r="I128" s="239"/>
      <c r="J128" s="239"/>
      <c r="K128" s="239"/>
      <c r="L128" s="239"/>
      <c r="M128" s="239"/>
      <c r="N128" s="239"/>
      <c r="O128" s="239"/>
      <c r="P128" s="239"/>
      <c r="Q128" s="239"/>
      <c r="R128" s="239"/>
      <c r="S128" s="239"/>
      <c r="T128" s="239"/>
      <c r="U128" s="239"/>
      <c r="V128" s="239"/>
      <c r="W128" s="239"/>
      <c r="X128" s="239"/>
      <c r="Y128" s="239"/>
      <c r="Z128" s="239"/>
      <c r="AA128" s="239"/>
      <c r="AB128" s="239"/>
      <c r="AC128" s="239"/>
      <c r="AD128" s="239"/>
      <c r="AE128" s="239"/>
    </row>
    <row r="129" spans="1:31" ht="13.8" x14ac:dyDescent="0.25">
      <c r="A129" s="241"/>
      <c r="B129" s="239"/>
      <c r="C129" s="239"/>
      <c r="D129" s="239"/>
      <c r="E129" s="239"/>
      <c r="F129" s="239"/>
      <c r="G129" s="240"/>
      <c r="H129" s="239"/>
      <c r="I129" s="239"/>
      <c r="J129" s="239"/>
      <c r="K129" s="239"/>
      <c r="L129" s="239"/>
      <c r="M129" s="239"/>
      <c r="N129" s="239"/>
      <c r="O129" s="239"/>
      <c r="P129" s="239"/>
      <c r="Q129" s="239"/>
      <c r="R129" s="239"/>
      <c r="S129" s="239"/>
      <c r="T129" s="239"/>
      <c r="U129" s="239"/>
      <c r="V129" s="239"/>
      <c r="W129" s="239"/>
      <c r="X129" s="239"/>
      <c r="Y129" s="239"/>
      <c r="Z129" s="239"/>
      <c r="AA129" s="239"/>
      <c r="AB129" s="239"/>
      <c r="AC129" s="239"/>
      <c r="AD129" s="239"/>
      <c r="AE129" s="239"/>
    </row>
    <row r="130" spans="1:31" ht="13.8" x14ac:dyDescent="0.25">
      <c r="A130" s="241"/>
      <c r="B130" s="239"/>
      <c r="C130" s="239"/>
      <c r="D130" s="239"/>
      <c r="E130" s="239"/>
      <c r="F130" s="239"/>
      <c r="G130" s="240"/>
      <c r="H130" s="239"/>
      <c r="I130" s="239"/>
      <c r="J130" s="239"/>
      <c r="K130" s="239"/>
      <c r="L130" s="239"/>
      <c r="M130" s="239"/>
      <c r="N130" s="239"/>
      <c r="O130" s="239"/>
      <c r="P130" s="239"/>
      <c r="Q130" s="239"/>
      <c r="R130" s="239"/>
      <c r="S130" s="239"/>
      <c r="T130" s="239"/>
      <c r="U130" s="239"/>
      <c r="V130" s="239"/>
      <c r="W130" s="239"/>
      <c r="X130" s="239"/>
      <c r="Y130" s="239"/>
      <c r="Z130" s="239"/>
      <c r="AA130" s="239"/>
      <c r="AB130" s="239"/>
      <c r="AC130" s="239"/>
      <c r="AD130" s="239"/>
      <c r="AE130" s="239"/>
    </row>
    <row r="131" spans="1:31" ht="13.8" x14ac:dyDescent="0.25">
      <c r="A131" s="241"/>
      <c r="B131" s="239"/>
      <c r="C131" s="239"/>
      <c r="D131" s="239"/>
      <c r="E131" s="239"/>
      <c r="F131" s="239"/>
      <c r="G131" s="240"/>
      <c r="H131" s="239"/>
      <c r="I131" s="239"/>
      <c r="J131" s="239"/>
      <c r="K131" s="239"/>
      <c r="L131" s="239"/>
      <c r="M131" s="239"/>
      <c r="N131" s="239"/>
      <c r="O131" s="239"/>
      <c r="P131" s="239"/>
      <c r="Q131" s="239"/>
      <c r="R131" s="239"/>
      <c r="S131" s="239"/>
      <c r="T131" s="239"/>
      <c r="U131" s="239"/>
      <c r="V131" s="239"/>
      <c r="W131" s="239"/>
      <c r="X131" s="239"/>
      <c r="Y131" s="239"/>
      <c r="Z131" s="239"/>
      <c r="AA131" s="239"/>
      <c r="AB131" s="239"/>
      <c r="AC131" s="239"/>
      <c r="AD131" s="239"/>
      <c r="AE131" s="239"/>
    </row>
    <row r="132" spans="1:31" ht="13.8" x14ac:dyDescent="0.25">
      <c r="A132" s="241"/>
      <c r="B132" s="239"/>
      <c r="C132" s="239"/>
      <c r="D132" s="239"/>
      <c r="E132" s="239"/>
      <c r="F132" s="239"/>
      <c r="G132" s="240"/>
      <c r="H132" s="239"/>
      <c r="I132" s="239"/>
      <c r="J132" s="239"/>
      <c r="K132" s="239"/>
      <c r="L132" s="239"/>
      <c r="M132" s="239"/>
      <c r="N132" s="239"/>
      <c r="O132" s="239"/>
      <c r="P132" s="239"/>
      <c r="Q132" s="239"/>
      <c r="R132" s="239"/>
      <c r="S132" s="239"/>
      <c r="T132" s="239"/>
      <c r="U132" s="239"/>
      <c r="V132" s="239"/>
      <c r="W132" s="239"/>
      <c r="X132" s="239"/>
      <c r="Y132" s="239"/>
      <c r="Z132" s="239"/>
      <c r="AA132" s="239"/>
      <c r="AB132" s="239"/>
      <c r="AC132" s="239"/>
      <c r="AD132" s="239"/>
      <c r="AE132" s="239"/>
    </row>
    <row r="133" spans="1:31" ht="13.8" x14ac:dyDescent="0.25">
      <c r="A133" s="241"/>
      <c r="B133" s="239"/>
      <c r="C133" s="239"/>
      <c r="D133" s="239"/>
      <c r="E133" s="239"/>
      <c r="F133" s="239"/>
      <c r="G133" s="240"/>
      <c r="H133" s="239"/>
      <c r="I133" s="239"/>
      <c r="J133" s="239"/>
      <c r="K133" s="239"/>
      <c r="L133" s="239"/>
      <c r="M133" s="239"/>
      <c r="N133" s="239"/>
      <c r="O133" s="239"/>
      <c r="P133" s="239"/>
      <c r="Q133" s="239"/>
      <c r="R133" s="239"/>
      <c r="S133" s="239"/>
      <c r="T133" s="239"/>
      <c r="U133" s="239"/>
      <c r="V133" s="239"/>
      <c r="W133" s="239"/>
      <c r="X133" s="239"/>
      <c r="Y133" s="239"/>
      <c r="Z133" s="239"/>
      <c r="AA133" s="239"/>
      <c r="AB133" s="239"/>
      <c r="AC133" s="239"/>
      <c r="AD133" s="239"/>
      <c r="AE133" s="239"/>
    </row>
    <row r="134" spans="1:31" ht="13.8" x14ac:dyDescent="0.25">
      <c r="A134" s="241"/>
      <c r="B134" s="239"/>
      <c r="C134" s="239"/>
      <c r="D134" s="239"/>
      <c r="E134" s="239"/>
      <c r="F134" s="239"/>
      <c r="G134" s="240"/>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row>
    <row r="135" spans="1:31" ht="13.8" x14ac:dyDescent="0.25">
      <c r="A135" s="241"/>
      <c r="B135" s="239"/>
      <c r="C135" s="239"/>
      <c r="D135" s="239"/>
      <c r="E135" s="239"/>
      <c r="F135" s="239"/>
      <c r="G135" s="240"/>
      <c r="H135" s="239"/>
      <c r="I135" s="239"/>
      <c r="J135" s="239"/>
      <c r="K135" s="239"/>
      <c r="L135" s="239"/>
      <c r="M135" s="239"/>
      <c r="N135" s="239"/>
      <c r="O135" s="239"/>
      <c r="P135" s="239"/>
      <c r="Q135" s="239"/>
      <c r="R135" s="239"/>
      <c r="S135" s="239"/>
      <c r="T135" s="239"/>
      <c r="U135" s="239"/>
      <c r="V135" s="239"/>
      <c r="W135" s="239"/>
      <c r="X135" s="239"/>
      <c r="Y135" s="239"/>
      <c r="Z135" s="239"/>
      <c r="AA135" s="239"/>
      <c r="AB135" s="239"/>
      <c r="AC135" s="239"/>
      <c r="AD135" s="239"/>
      <c r="AE135" s="239"/>
    </row>
    <row r="136" spans="1:31" ht="13.8" x14ac:dyDescent="0.25">
      <c r="A136" s="241"/>
      <c r="B136" s="239"/>
      <c r="C136" s="239"/>
      <c r="D136" s="239"/>
      <c r="E136" s="239"/>
      <c r="F136" s="239"/>
      <c r="G136" s="240"/>
      <c r="H136" s="239"/>
      <c r="I136" s="239"/>
      <c r="J136" s="239"/>
      <c r="K136" s="239"/>
      <c r="L136" s="239"/>
      <c r="M136" s="239"/>
      <c r="N136" s="239"/>
      <c r="O136" s="239"/>
      <c r="P136" s="239"/>
      <c r="Q136" s="239"/>
      <c r="R136" s="239"/>
      <c r="S136" s="239"/>
      <c r="T136" s="239"/>
      <c r="U136" s="239"/>
      <c r="V136" s="239"/>
      <c r="W136" s="239"/>
      <c r="X136" s="239"/>
      <c r="Y136" s="239"/>
      <c r="Z136" s="239"/>
      <c r="AA136" s="239"/>
      <c r="AB136" s="239"/>
      <c r="AC136" s="239"/>
      <c r="AD136" s="239"/>
      <c r="AE136" s="239"/>
    </row>
    <row r="137" spans="1:31" ht="13.8" x14ac:dyDescent="0.25">
      <c r="A137" s="241"/>
      <c r="B137" s="239"/>
      <c r="C137" s="239"/>
      <c r="D137" s="239"/>
      <c r="E137" s="239"/>
      <c r="F137" s="239"/>
      <c r="G137" s="240"/>
      <c r="H137" s="239"/>
      <c r="I137" s="239"/>
      <c r="J137" s="239"/>
      <c r="K137" s="239"/>
      <c r="L137" s="239"/>
      <c r="M137" s="239"/>
      <c r="N137" s="239"/>
      <c r="O137" s="239"/>
      <c r="P137" s="239"/>
      <c r="Q137" s="239"/>
      <c r="R137" s="239"/>
      <c r="S137" s="239"/>
      <c r="T137" s="239"/>
      <c r="U137" s="239"/>
      <c r="V137" s="239"/>
      <c r="W137" s="239"/>
      <c r="X137" s="239"/>
      <c r="Y137" s="239"/>
      <c r="Z137" s="239"/>
      <c r="AA137" s="239"/>
      <c r="AB137" s="239"/>
      <c r="AC137" s="239"/>
      <c r="AD137" s="239"/>
      <c r="AE137" s="239"/>
    </row>
    <row r="138" spans="1:31" ht="13.8" x14ac:dyDescent="0.25">
      <c r="A138" s="241"/>
      <c r="B138" s="239"/>
      <c r="C138" s="239"/>
      <c r="D138" s="239"/>
      <c r="E138" s="239"/>
      <c r="F138" s="239"/>
      <c r="G138" s="240"/>
      <c r="H138" s="239"/>
      <c r="I138" s="239"/>
      <c r="J138" s="239"/>
      <c r="K138" s="239"/>
      <c r="L138" s="239"/>
      <c r="M138" s="239"/>
      <c r="N138" s="239"/>
      <c r="O138" s="239"/>
      <c r="P138" s="239"/>
      <c r="Q138" s="239"/>
      <c r="R138" s="239"/>
      <c r="S138" s="239"/>
      <c r="T138" s="239"/>
      <c r="U138" s="239"/>
      <c r="V138" s="239"/>
      <c r="W138" s="239"/>
      <c r="X138" s="239"/>
      <c r="Y138" s="239"/>
      <c r="Z138" s="239"/>
      <c r="AA138" s="239"/>
      <c r="AB138" s="239"/>
      <c r="AC138" s="239"/>
      <c r="AD138" s="239"/>
      <c r="AE138" s="239"/>
    </row>
    <row r="139" spans="1:31" ht="13.8" x14ac:dyDescent="0.25">
      <c r="A139" s="241"/>
      <c r="B139" s="239"/>
      <c r="C139" s="239"/>
      <c r="D139" s="239"/>
      <c r="E139" s="239"/>
      <c r="F139" s="239"/>
      <c r="G139" s="240"/>
      <c r="H139" s="239"/>
      <c r="I139" s="239"/>
      <c r="J139" s="239"/>
      <c r="K139" s="239"/>
      <c r="L139" s="239"/>
      <c r="M139" s="239"/>
      <c r="N139" s="239"/>
      <c r="O139" s="239"/>
      <c r="P139" s="239"/>
      <c r="Q139" s="239"/>
      <c r="R139" s="239"/>
      <c r="S139" s="239"/>
      <c r="T139" s="239"/>
      <c r="U139" s="239"/>
      <c r="V139" s="239"/>
      <c r="W139" s="239"/>
      <c r="X139" s="239"/>
      <c r="Y139" s="239"/>
      <c r="Z139" s="239"/>
      <c r="AA139" s="239"/>
      <c r="AB139" s="239"/>
      <c r="AC139" s="239"/>
      <c r="AD139" s="239"/>
      <c r="AE139" s="239"/>
    </row>
    <row r="140" spans="1:31" ht="13.8" x14ac:dyDescent="0.25">
      <c r="A140" s="241"/>
      <c r="B140" s="239"/>
      <c r="C140" s="239"/>
      <c r="D140" s="239"/>
      <c r="E140" s="239"/>
      <c r="F140" s="239"/>
      <c r="G140" s="240"/>
      <c r="H140" s="239"/>
      <c r="I140" s="239"/>
      <c r="J140" s="239"/>
      <c r="K140" s="239"/>
      <c r="L140" s="239"/>
      <c r="M140" s="239"/>
      <c r="N140" s="239"/>
      <c r="O140" s="239"/>
      <c r="P140" s="239"/>
      <c r="Q140" s="239"/>
      <c r="R140" s="239"/>
      <c r="S140" s="239"/>
      <c r="T140" s="239"/>
      <c r="U140" s="239"/>
      <c r="V140" s="239"/>
      <c r="W140" s="239"/>
      <c r="X140" s="239"/>
      <c r="Y140" s="239"/>
      <c r="Z140" s="239"/>
      <c r="AA140" s="239"/>
      <c r="AB140" s="239"/>
      <c r="AC140" s="239"/>
      <c r="AD140" s="239"/>
      <c r="AE140" s="239"/>
    </row>
    <row r="141" spans="1:31" ht="13.8" x14ac:dyDescent="0.25">
      <c r="A141" s="241"/>
      <c r="B141" s="239"/>
      <c r="C141" s="239"/>
      <c r="D141" s="239"/>
      <c r="E141" s="239"/>
      <c r="F141" s="239"/>
      <c r="G141" s="240"/>
      <c r="H141" s="239"/>
      <c r="I141" s="239"/>
      <c r="J141" s="239"/>
      <c r="K141" s="239"/>
      <c r="L141" s="239"/>
      <c r="M141" s="239"/>
      <c r="N141" s="239"/>
      <c r="O141" s="239"/>
      <c r="P141" s="239"/>
      <c r="Q141" s="239"/>
      <c r="R141" s="239"/>
      <c r="S141" s="239"/>
      <c r="T141" s="239"/>
      <c r="U141" s="239"/>
      <c r="V141" s="239"/>
      <c r="W141" s="239"/>
      <c r="X141" s="239"/>
      <c r="Y141" s="239"/>
      <c r="Z141" s="239"/>
      <c r="AA141" s="239"/>
      <c r="AB141" s="239"/>
      <c r="AC141" s="239"/>
      <c r="AD141" s="239"/>
      <c r="AE141" s="239"/>
    </row>
    <row r="142" spans="1:31" ht="13.8" x14ac:dyDescent="0.25">
      <c r="A142" s="241"/>
      <c r="B142" s="239"/>
      <c r="C142" s="239"/>
      <c r="D142" s="239"/>
      <c r="E142" s="239"/>
      <c r="F142" s="239"/>
      <c r="G142" s="240"/>
      <c r="H142" s="239"/>
      <c r="I142" s="239"/>
      <c r="J142" s="239"/>
      <c r="K142" s="239"/>
      <c r="L142" s="239"/>
      <c r="M142" s="239"/>
      <c r="N142" s="239"/>
      <c r="O142" s="239"/>
      <c r="P142" s="239"/>
      <c r="Q142" s="239"/>
      <c r="R142" s="239"/>
      <c r="S142" s="239"/>
      <c r="T142" s="239"/>
      <c r="U142" s="239"/>
      <c r="V142" s="239"/>
      <c r="W142" s="239"/>
      <c r="X142" s="239"/>
      <c r="Y142" s="239"/>
      <c r="Z142" s="239"/>
      <c r="AA142" s="239"/>
      <c r="AB142" s="239"/>
      <c r="AC142" s="239"/>
      <c r="AD142" s="239"/>
      <c r="AE142" s="239"/>
    </row>
    <row r="143" spans="1:31" ht="13.8" x14ac:dyDescent="0.25">
      <c r="A143" s="241"/>
      <c r="B143" s="239"/>
      <c r="C143" s="239"/>
      <c r="D143" s="239"/>
      <c r="E143" s="239"/>
      <c r="F143" s="239"/>
      <c r="G143" s="240"/>
      <c r="H143" s="239"/>
      <c r="I143" s="239"/>
      <c r="J143" s="239"/>
      <c r="K143" s="239"/>
      <c r="L143" s="239"/>
      <c r="M143" s="239"/>
      <c r="N143" s="239"/>
      <c r="O143" s="239"/>
      <c r="P143" s="239"/>
      <c r="Q143" s="239"/>
      <c r="R143" s="239"/>
      <c r="S143" s="239"/>
      <c r="T143" s="239"/>
      <c r="U143" s="239"/>
      <c r="V143" s="239"/>
      <c r="W143" s="239"/>
      <c r="X143" s="239"/>
      <c r="Y143" s="239"/>
      <c r="Z143" s="239"/>
      <c r="AA143" s="239"/>
      <c r="AB143" s="239"/>
      <c r="AC143" s="239"/>
      <c r="AD143" s="239"/>
      <c r="AE143" s="239"/>
    </row>
    <row r="144" spans="1:31" ht="13.8" x14ac:dyDescent="0.25">
      <c r="A144" s="241"/>
      <c r="B144" s="239"/>
      <c r="C144" s="239"/>
      <c r="D144" s="239"/>
      <c r="E144" s="239"/>
      <c r="F144" s="239"/>
      <c r="G144" s="240"/>
      <c r="H144" s="239"/>
      <c r="I144" s="239"/>
      <c r="J144" s="239"/>
      <c r="K144" s="239"/>
      <c r="L144" s="239"/>
      <c r="M144" s="239"/>
      <c r="N144" s="239"/>
      <c r="O144" s="239"/>
      <c r="P144" s="239"/>
      <c r="Q144" s="239"/>
      <c r="R144" s="239"/>
      <c r="S144" s="239"/>
      <c r="T144" s="239"/>
      <c r="U144" s="239"/>
      <c r="V144" s="239"/>
      <c r="W144" s="239"/>
      <c r="X144" s="239"/>
      <c r="Y144" s="239"/>
      <c r="Z144" s="239"/>
      <c r="AA144" s="239"/>
      <c r="AB144" s="239"/>
      <c r="AC144" s="239"/>
      <c r="AD144" s="239"/>
      <c r="AE144" s="239"/>
    </row>
    <row r="145" spans="1:31" ht="13.8" x14ac:dyDescent="0.25">
      <c r="A145" s="241"/>
      <c r="B145" s="239"/>
      <c r="C145" s="239"/>
      <c r="D145" s="239"/>
      <c r="E145" s="239"/>
      <c r="F145" s="239"/>
      <c r="G145" s="240"/>
      <c r="H145" s="239"/>
      <c r="I145" s="239"/>
      <c r="J145" s="239"/>
      <c r="K145" s="239"/>
      <c r="L145" s="239"/>
      <c r="M145" s="239"/>
      <c r="N145" s="239"/>
      <c r="O145" s="239"/>
      <c r="P145" s="239"/>
      <c r="Q145" s="239"/>
      <c r="R145" s="239"/>
      <c r="S145" s="239"/>
      <c r="T145" s="239"/>
      <c r="U145" s="239"/>
      <c r="V145" s="239"/>
      <c r="W145" s="239"/>
      <c r="X145" s="239"/>
      <c r="Y145" s="239"/>
      <c r="Z145" s="239"/>
      <c r="AA145" s="239"/>
      <c r="AB145" s="239"/>
      <c r="AC145" s="239"/>
      <c r="AD145" s="239"/>
      <c r="AE145" s="239"/>
    </row>
    <row r="146" spans="1:31" ht="13.8" x14ac:dyDescent="0.25">
      <c r="A146" s="241"/>
      <c r="B146" s="239"/>
      <c r="C146" s="239"/>
      <c r="D146" s="239"/>
      <c r="E146" s="239"/>
      <c r="F146" s="239"/>
      <c r="G146" s="240"/>
      <c r="H146" s="239"/>
      <c r="I146" s="239"/>
      <c r="J146" s="239"/>
      <c r="K146" s="239"/>
      <c r="L146" s="239"/>
      <c r="M146" s="239"/>
      <c r="N146" s="239"/>
      <c r="O146" s="239"/>
      <c r="P146" s="239"/>
      <c r="Q146" s="239"/>
      <c r="R146" s="239"/>
      <c r="S146" s="239"/>
      <c r="T146" s="239"/>
      <c r="U146" s="239"/>
      <c r="V146" s="239"/>
      <c r="W146" s="239"/>
      <c r="X146" s="239"/>
      <c r="Y146" s="239"/>
      <c r="Z146" s="239"/>
      <c r="AA146" s="239"/>
      <c r="AB146" s="239"/>
      <c r="AC146" s="239"/>
      <c r="AD146" s="239"/>
      <c r="AE146" s="239"/>
    </row>
    <row r="147" spans="1:31" ht="13.8" x14ac:dyDescent="0.25">
      <c r="A147" s="241"/>
      <c r="B147" s="239"/>
      <c r="C147" s="239"/>
      <c r="D147" s="239"/>
      <c r="E147" s="239"/>
      <c r="F147" s="239"/>
      <c r="G147" s="240"/>
      <c r="H147" s="239"/>
      <c r="I147" s="239"/>
      <c r="J147" s="239"/>
      <c r="K147" s="239"/>
      <c r="L147" s="239"/>
      <c r="M147" s="239"/>
      <c r="N147" s="239"/>
      <c r="O147" s="239"/>
      <c r="P147" s="239"/>
      <c r="Q147" s="239"/>
      <c r="R147" s="239"/>
      <c r="S147" s="239"/>
      <c r="T147" s="239"/>
      <c r="U147" s="239"/>
      <c r="V147" s="239"/>
      <c r="W147" s="239"/>
      <c r="X147" s="239"/>
      <c r="Y147" s="239"/>
      <c r="Z147" s="239"/>
      <c r="AA147" s="239"/>
      <c r="AB147" s="239"/>
      <c r="AC147" s="239"/>
      <c r="AD147" s="239"/>
      <c r="AE147" s="239"/>
    </row>
    <row r="148" spans="1:31" ht="13.8" x14ac:dyDescent="0.25">
      <c r="A148" s="241"/>
      <c r="B148" s="239"/>
      <c r="C148" s="239"/>
      <c r="D148" s="239"/>
      <c r="E148" s="239"/>
      <c r="F148" s="239"/>
      <c r="G148" s="240"/>
      <c r="H148" s="239"/>
      <c r="I148" s="239"/>
      <c r="J148" s="239"/>
      <c r="K148" s="239"/>
      <c r="L148" s="239"/>
      <c r="M148" s="239"/>
      <c r="N148" s="239"/>
      <c r="O148" s="239"/>
      <c r="P148" s="239"/>
      <c r="Q148" s="239"/>
      <c r="R148" s="239"/>
      <c r="S148" s="239"/>
      <c r="T148" s="239"/>
      <c r="U148" s="239"/>
      <c r="V148" s="239"/>
      <c r="W148" s="239"/>
      <c r="X148" s="239"/>
      <c r="Y148" s="239"/>
      <c r="Z148" s="239"/>
      <c r="AA148" s="239"/>
      <c r="AB148" s="239"/>
      <c r="AC148" s="239"/>
      <c r="AD148" s="239"/>
      <c r="AE148" s="239"/>
    </row>
    <row r="149" spans="1:31" ht="13.8" x14ac:dyDescent="0.25">
      <c r="A149" s="241"/>
      <c r="B149" s="239"/>
      <c r="C149" s="239"/>
      <c r="D149" s="239"/>
      <c r="E149" s="239"/>
      <c r="F149" s="239"/>
      <c r="G149" s="240"/>
      <c r="H149" s="239"/>
      <c r="I149" s="239"/>
      <c r="J149" s="239"/>
      <c r="K149" s="239"/>
      <c r="L149" s="239"/>
      <c r="M149" s="239"/>
      <c r="N149" s="239"/>
      <c r="O149" s="239"/>
      <c r="P149" s="239"/>
      <c r="Q149" s="239"/>
      <c r="R149" s="239"/>
      <c r="S149" s="239"/>
      <c r="T149" s="239"/>
      <c r="U149" s="239"/>
      <c r="V149" s="239"/>
      <c r="W149" s="239"/>
      <c r="X149" s="239"/>
      <c r="Y149" s="239"/>
      <c r="Z149" s="239"/>
      <c r="AA149" s="239"/>
      <c r="AB149" s="239"/>
      <c r="AC149" s="239"/>
      <c r="AD149" s="239"/>
      <c r="AE149" s="239"/>
    </row>
    <row r="150" spans="1:31" ht="13.8" x14ac:dyDescent="0.25">
      <c r="A150" s="241"/>
      <c r="B150" s="239"/>
      <c r="C150" s="239"/>
      <c r="D150" s="239"/>
      <c r="E150" s="239"/>
      <c r="F150" s="239"/>
      <c r="G150" s="240"/>
      <c r="H150" s="239"/>
      <c r="I150" s="239"/>
      <c r="J150" s="239"/>
      <c r="K150" s="239"/>
      <c r="L150" s="239"/>
      <c r="M150" s="239"/>
      <c r="N150" s="239"/>
      <c r="O150" s="239"/>
      <c r="P150" s="239"/>
      <c r="Q150" s="239"/>
      <c r="R150" s="239"/>
      <c r="S150" s="239"/>
      <c r="T150" s="239"/>
      <c r="U150" s="239"/>
      <c r="V150" s="239"/>
      <c r="W150" s="239"/>
      <c r="X150" s="239"/>
      <c r="Y150" s="239"/>
      <c r="Z150" s="239"/>
      <c r="AA150" s="239"/>
      <c r="AB150" s="239"/>
      <c r="AC150" s="239"/>
      <c r="AD150" s="239"/>
      <c r="AE150" s="239"/>
    </row>
    <row r="151" spans="1:31" ht="13.8" x14ac:dyDescent="0.25">
      <c r="A151" s="241"/>
      <c r="B151" s="239"/>
      <c r="C151" s="239"/>
      <c r="D151" s="239"/>
      <c r="E151" s="239"/>
      <c r="F151" s="239"/>
      <c r="G151" s="240"/>
      <c r="H151" s="239"/>
      <c r="I151" s="239"/>
      <c r="J151" s="239"/>
      <c r="K151" s="239"/>
      <c r="L151" s="239"/>
      <c r="M151" s="239"/>
      <c r="N151" s="239"/>
      <c r="O151" s="239"/>
      <c r="P151" s="239"/>
      <c r="Q151" s="239"/>
      <c r="R151" s="239"/>
      <c r="S151" s="239"/>
      <c r="T151" s="239"/>
      <c r="U151" s="239"/>
      <c r="V151" s="239"/>
      <c r="W151" s="239"/>
      <c r="X151" s="239"/>
      <c r="Y151" s="239"/>
      <c r="Z151" s="239"/>
      <c r="AA151" s="239"/>
      <c r="AB151" s="239"/>
      <c r="AC151" s="239"/>
      <c r="AD151" s="239"/>
      <c r="AE151" s="239"/>
    </row>
    <row r="152" spans="1:31" ht="13.8" x14ac:dyDescent="0.25">
      <c r="A152" s="241"/>
      <c r="B152" s="239"/>
      <c r="C152" s="239"/>
      <c r="D152" s="239"/>
      <c r="E152" s="239"/>
      <c r="F152" s="239"/>
      <c r="G152" s="240"/>
      <c r="H152" s="239"/>
      <c r="I152" s="239"/>
      <c r="J152" s="239"/>
      <c r="K152" s="239"/>
      <c r="L152" s="239"/>
      <c r="M152" s="239"/>
      <c r="N152" s="239"/>
      <c r="O152" s="239"/>
      <c r="P152" s="239"/>
      <c r="Q152" s="239"/>
      <c r="R152" s="239"/>
      <c r="S152" s="239"/>
      <c r="T152" s="239"/>
      <c r="U152" s="239"/>
      <c r="V152" s="239"/>
      <c r="W152" s="239"/>
      <c r="X152" s="239"/>
      <c r="Y152" s="239"/>
      <c r="Z152" s="239"/>
      <c r="AA152" s="239"/>
      <c r="AB152" s="239"/>
      <c r="AC152" s="239"/>
      <c r="AD152" s="239"/>
      <c r="AE152" s="239"/>
    </row>
    <row r="153" spans="1:31" ht="13.8" x14ac:dyDescent="0.25">
      <c r="A153" s="241"/>
      <c r="B153" s="239"/>
      <c r="C153" s="239"/>
      <c r="D153" s="239"/>
      <c r="E153" s="239"/>
      <c r="F153" s="239"/>
      <c r="G153" s="240"/>
      <c r="H153" s="239"/>
      <c r="I153" s="239"/>
      <c r="J153" s="239"/>
      <c r="K153" s="239"/>
      <c r="L153" s="239"/>
      <c r="M153" s="239"/>
      <c r="N153" s="239"/>
      <c r="O153" s="239"/>
      <c r="P153" s="239"/>
      <c r="Q153" s="239"/>
      <c r="R153" s="239"/>
      <c r="S153" s="239"/>
      <c r="T153" s="239"/>
      <c r="U153" s="239"/>
      <c r="V153" s="239"/>
      <c r="W153" s="239"/>
      <c r="X153" s="239"/>
      <c r="Y153" s="239"/>
      <c r="Z153" s="239"/>
      <c r="AA153" s="239"/>
      <c r="AB153" s="239"/>
      <c r="AC153" s="239"/>
      <c r="AD153" s="239"/>
      <c r="AE153" s="239"/>
    </row>
    <row r="154" spans="1:31" ht="13.8" x14ac:dyDescent="0.25">
      <c r="A154" s="241"/>
      <c r="B154" s="239"/>
      <c r="C154" s="239"/>
      <c r="D154" s="239"/>
      <c r="E154" s="239"/>
      <c r="F154" s="239"/>
      <c r="G154" s="240"/>
      <c r="H154" s="239"/>
      <c r="I154" s="239"/>
      <c r="J154" s="239"/>
      <c r="K154" s="239"/>
      <c r="L154" s="239"/>
      <c r="M154" s="239"/>
      <c r="N154" s="239"/>
      <c r="O154" s="239"/>
      <c r="P154" s="239"/>
      <c r="Q154" s="239"/>
      <c r="R154" s="239"/>
      <c r="S154" s="239"/>
      <c r="T154" s="239"/>
      <c r="U154" s="239"/>
      <c r="V154" s="239"/>
      <c r="W154" s="239"/>
      <c r="X154" s="239"/>
      <c r="Y154" s="239"/>
      <c r="Z154" s="239"/>
      <c r="AA154" s="239"/>
      <c r="AB154" s="239"/>
      <c r="AC154" s="239"/>
      <c r="AD154" s="239"/>
      <c r="AE154" s="239"/>
    </row>
    <row r="155" spans="1:31" ht="13.8" x14ac:dyDescent="0.25">
      <c r="A155" s="241"/>
      <c r="B155" s="239"/>
      <c r="C155" s="239"/>
      <c r="D155" s="239"/>
      <c r="E155" s="239"/>
      <c r="F155" s="239"/>
      <c r="G155" s="240"/>
      <c r="H155" s="239"/>
      <c r="I155" s="239"/>
      <c r="J155" s="239"/>
      <c r="K155" s="239"/>
      <c r="L155" s="239"/>
      <c r="M155" s="239"/>
      <c r="N155" s="239"/>
      <c r="O155" s="239"/>
      <c r="P155" s="239"/>
      <c r="Q155" s="239"/>
      <c r="R155" s="239"/>
      <c r="S155" s="239"/>
      <c r="T155" s="239"/>
      <c r="U155" s="239"/>
      <c r="V155" s="239"/>
      <c r="W155" s="239"/>
      <c r="X155" s="239"/>
      <c r="Y155" s="239"/>
      <c r="Z155" s="239"/>
      <c r="AA155" s="239"/>
      <c r="AB155" s="239"/>
      <c r="AC155" s="239"/>
      <c r="AD155" s="239"/>
      <c r="AE155" s="239"/>
    </row>
    <row r="156" spans="1:31" ht="13.8" x14ac:dyDescent="0.25">
      <c r="A156" s="241"/>
      <c r="B156" s="239"/>
      <c r="C156" s="239"/>
      <c r="D156" s="239"/>
      <c r="E156" s="239"/>
      <c r="F156" s="239"/>
      <c r="G156" s="240"/>
      <c r="H156" s="239"/>
      <c r="I156" s="239"/>
      <c r="J156" s="239"/>
      <c r="K156" s="239"/>
      <c r="L156" s="239"/>
      <c r="M156" s="239"/>
      <c r="N156" s="239"/>
      <c r="O156" s="239"/>
      <c r="P156" s="239"/>
      <c r="Q156" s="239"/>
      <c r="R156" s="239"/>
      <c r="S156" s="239"/>
      <c r="T156" s="239"/>
      <c r="U156" s="239"/>
      <c r="V156" s="239"/>
      <c r="W156" s="239"/>
      <c r="X156" s="239"/>
      <c r="Y156" s="239"/>
      <c r="Z156" s="239"/>
      <c r="AA156" s="239"/>
      <c r="AB156" s="239"/>
      <c r="AC156" s="239"/>
      <c r="AD156" s="239"/>
      <c r="AE156" s="239"/>
    </row>
    <row r="157" spans="1:31" ht="13.8" x14ac:dyDescent="0.25">
      <c r="A157" s="241"/>
      <c r="B157" s="239"/>
      <c r="C157" s="239"/>
      <c r="D157" s="239"/>
      <c r="E157" s="239"/>
      <c r="F157" s="239"/>
      <c r="G157" s="240"/>
      <c r="H157" s="239"/>
      <c r="I157" s="239"/>
      <c r="J157" s="239"/>
      <c r="K157" s="239"/>
      <c r="L157" s="239"/>
      <c r="M157" s="239"/>
      <c r="N157" s="239"/>
      <c r="O157" s="239"/>
      <c r="P157" s="239"/>
      <c r="Q157" s="239"/>
      <c r="R157" s="239"/>
      <c r="S157" s="239"/>
      <c r="T157" s="239"/>
      <c r="U157" s="239"/>
      <c r="V157" s="239"/>
      <c r="W157" s="239"/>
      <c r="X157" s="239"/>
      <c r="Y157" s="239"/>
      <c r="Z157" s="239"/>
      <c r="AA157" s="239"/>
      <c r="AB157" s="239"/>
      <c r="AC157" s="239"/>
      <c r="AD157" s="239"/>
      <c r="AE157" s="239"/>
    </row>
    <row r="158" spans="1:31" ht="13.8" x14ac:dyDescent="0.25">
      <c r="A158" s="241"/>
      <c r="B158" s="239"/>
      <c r="C158" s="239"/>
      <c r="D158" s="239"/>
      <c r="E158" s="239"/>
      <c r="F158" s="239"/>
      <c r="G158" s="240"/>
      <c r="H158" s="239"/>
      <c r="I158" s="239"/>
      <c r="J158" s="239"/>
      <c r="K158" s="239"/>
      <c r="L158" s="239"/>
      <c r="M158" s="239"/>
      <c r="N158" s="239"/>
      <c r="O158" s="239"/>
      <c r="P158" s="239"/>
      <c r="Q158" s="239"/>
      <c r="R158" s="239"/>
      <c r="S158" s="239"/>
      <c r="T158" s="239"/>
      <c r="U158" s="239"/>
      <c r="V158" s="239"/>
      <c r="W158" s="239"/>
      <c r="X158" s="239"/>
      <c r="Y158" s="239"/>
      <c r="Z158" s="239"/>
      <c r="AA158" s="239"/>
      <c r="AB158" s="239"/>
      <c r="AC158" s="239"/>
      <c r="AD158" s="239"/>
      <c r="AE158" s="239"/>
    </row>
    <row r="159" spans="1:31" ht="13.8" x14ac:dyDescent="0.25">
      <c r="A159" s="241"/>
      <c r="B159" s="239"/>
      <c r="C159" s="239"/>
      <c r="D159" s="239"/>
      <c r="E159" s="239"/>
      <c r="F159" s="239"/>
      <c r="G159" s="240"/>
      <c r="H159" s="239"/>
      <c r="I159" s="239"/>
      <c r="J159" s="239"/>
      <c r="K159" s="239"/>
      <c r="L159" s="239"/>
      <c r="M159" s="239"/>
      <c r="N159" s="239"/>
      <c r="O159" s="239"/>
      <c r="P159" s="239"/>
      <c r="Q159" s="239"/>
      <c r="R159" s="239"/>
      <c r="S159" s="239"/>
      <c r="T159" s="239"/>
      <c r="U159" s="239"/>
      <c r="V159" s="239"/>
      <c r="W159" s="239"/>
      <c r="X159" s="239"/>
      <c r="Y159" s="239"/>
      <c r="Z159" s="239"/>
      <c r="AA159" s="239"/>
      <c r="AB159" s="239"/>
      <c r="AC159" s="239"/>
      <c r="AD159" s="239"/>
      <c r="AE159" s="239"/>
    </row>
    <row r="160" spans="1:31" ht="13.8" x14ac:dyDescent="0.25">
      <c r="A160" s="241"/>
      <c r="B160" s="239"/>
      <c r="C160" s="239"/>
      <c r="D160" s="239"/>
      <c r="E160" s="239"/>
      <c r="F160" s="239"/>
      <c r="G160" s="240"/>
      <c r="H160" s="239"/>
      <c r="I160" s="239"/>
      <c r="J160" s="239"/>
      <c r="K160" s="239"/>
      <c r="L160" s="239"/>
      <c r="M160" s="239"/>
      <c r="N160" s="239"/>
      <c r="O160" s="239"/>
      <c r="P160" s="239"/>
      <c r="Q160" s="239"/>
      <c r="R160" s="239"/>
      <c r="S160" s="239"/>
      <c r="T160" s="239"/>
      <c r="U160" s="239"/>
      <c r="V160" s="239"/>
      <c r="W160" s="239"/>
      <c r="X160" s="239"/>
      <c r="Y160" s="239"/>
      <c r="Z160" s="239"/>
      <c r="AA160" s="239"/>
      <c r="AB160" s="239"/>
      <c r="AC160" s="239"/>
      <c r="AD160" s="239"/>
      <c r="AE160" s="239"/>
    </row>
    <row r="161" spans="1:31" ht="13.8" x14ac:dyDescent="0.25">
      <c r="A161" s="241"/>
      <c r="B161" s="239"/>
      <c r="C161" s="239"/>
      <c r="D161" s="239"/>
      <c r="E161" s="239"/>
      <c r="F161" s="239"/>
      <c r="G161" s="240"/>
      <c r="H161" s="239"/>
      <c r="I161" s="239"/>
      <c r="J161" s="239"/>
      <c r="K161" s="239"/>
      <c r="L161" s="239"/>
      <c r="M161" s="239"/>
      <c r="N161" s="239"/>
      <c r="O161" s="239"/>
      <c r="P161" s="239"/>
      <c r="Q161" s="239"/>
      <c r="R161" s="239"/>
      <c r="S161" s="239"/>
      <c r="T161" s="239"/>
      <c r="U161" s="239"/>
      <c r="V161" s="239"/>
      <c r="W161" s="239"/>
      <c r="X161" s="239"/>
      <c r="Y161" s="239"/>
      <c r="Z161" s="239"/>
      <c r="AA161" s="239"/>
      <c r="AB161" s="239"/>
      <c r="AC161" s="239"/>
      <c r="AD161" s="239"/>
      <c r="AE161" s="239"/>
    </row>
    <row r="162" spans="1:31" ht="13.8" x14ac:dyDescent="0.25">
      <c r="A162" s="241"/>
      <c r="B162" s="239"/>
      <c r="C162" s="239"/>
      <c r="D162" s="239"/>
      <c r="E162" s="239"/>
      <c r="F162" s="239"/>
      <c r="G162" s="240"/>
      <c r="H162" s="239"/>
      <c r="I162" s="239"/>
      <c r="J162" s="239"/>
      <c r="K162" s="239"/>
      <c r="L162" s="239"/>
      <c r="M162" s="239"/>
      <c r="N162" s="239"/>
      <c r="O162" s="239"/>
      <c r="P162" s="239"/>
      <c r="Q162" s="239"/>
      <c r="R162" s="239"/>
      <c r="S162" s="239"/>
      <c r="T162" s="239"/>
      <c r="U162" s="239"/>
      <c r="V162" s="239"/>
      <c r="W162" s="239"/>
      <c r="X162" s="239"/>
      <c r="Y162" s="239"/>
      <c r="Z162" s="239"/>
      <c r="AA162" s="239"/>
      <c r="AB162" s="239"/>
      <c r="AC162" s="239"/>
      <c r="AD162" s="239"/>
      <c r="AE162" s="239"/>
    </row>
    <row r="163" spans="1:31" ht="13.8" x14ac:dyDescent="0.25">
      <c r="A163" s="241"/>
      <c r="B163" s="239"/>
      <c r="C163" s="239"/>
      <c r="D163" s="239"/>
      <c r="E163" s="239"/>
      <c r="F163" s="239"/>
      <c r="G163" s="240"/>
      <c r="H163" s="239"/>
      <c r="I163" s="239"/>
      <c r="J163" s="239"/>
      <c r="K163" s="239"/>
      <c r="L163" s="239"/>
      <c r="M163" s="239"/>
      <c r="N163" s="239"/>
      <c r="O163" s="239"/>
      <c r="P163" s="239"/>
      <c r="Q163" s="239"/>
      <c r="R163" s="239"/>
      <c r="S163" s="239"/>
      <c r="T163" s="239"/>
      <c r="U163" s="239"/>
      <c r="V163" s="239"/>
      <c r="W163" s="239"/>
      <c r="X163" s="239"/>
      <c r="Y163" s="239"/>
      <c r="Z163" s="239"/>
      <c r="AA163" s="239"/>
      <c r="AB163" s="239"/>
      <c r="AC163" s="239"/>
      <c r="AD163" s="239"/>
      <c r="AE163" s="239"/>
    </row>
    <row r="164" spans="1:31" ht="13.8" x14ac:dyDescent="0.25">
      <c r="A164" s="241"/>
      <c r="B164" s="239"/>
      <c r="C164" s="239"/>
      <c r="D164" s="239"/>
      <c r="E164" s="239"/>
      <c r="F164" s="239"/>
      <c r="G164" s="240"/>
      <c r="H164" s="239"/>
      <c r="I164" s="239"/>
      <c r="J164" s="239"/>
      <c r="K164" s="239"/>
      <c r="L164" s="239"/>
      <c r="M164" s="239"/>
      <c r="N164" s="239"/>
      <c r="O164" s="239"/>
      <c r="P164" s="239"/>
      <c r="Q164" s="239"/>
      <c r="R164" s="239"/>
      <c r="S164" s="239"/>
      <c r="T164" s="239"/>
      <c r="U164" s="239"/>
      <c r="V164" s="239"/>
      <c r="W164" s="239"/>
      <c r="X164" s="239"/>
      <c r="Y164" s="239"/>
      <c r="Z164" s="239"/>
      <c r="AA164" s="239"/>
      <c r="AB164" s="239"/>
      <c r="AC164" s="239"/>
      <c r="AD164" s="239"/>
      <c r="AE164" s="239"/>
    </row>
    <row r="165" spans="1:31" ht="13.8" x14ac:dyDescent="0.25">
      <c r="A165" s="241"/>
      <c r="B165" s="239"/>
      <c r="C165" s="239"/>
      <c r="D165" s="239"/>
      <c r="E165" s="239"/>
      <c r="F165" s="239"/>
      <c r="G165" s="240"/>
      <c r="H165" s="239"/>
      <c r="I165" s="239"/>
      <c r="J165" s="239"/>
      <c r="K165" s="239"/>
      <c r="L165" s="239"/>
      <c r="M165" s="239"/>
      <c r="N165" s="239"/>
      <c r="O165" s="239"/>
      <c r="P165" s="239"/>
      <c r="Q165" s="239"/>
      <c r="R165" s="239"/>
      <c r="S165" s="239"/>
      <c r="T165" s="239"/>
      <c r="U165" s="239"/>
      <c r="V165" s="239"/>
      <c r="W165" s="239"/>
      <c r="X165" s="239"/>
      <c r="Y165" s="239"/>
      <c r="Z165" s="239"/>
      <c r="AA165" s="239"/>
      <c r="AB165" s="239"/>
      <c r="AC165" s="239"/>
      <c r="AD165" s="239"/>
      <c r="AE165" s="239"/>
    </row>
    <row r="166" spans="1:31" ht="13.8" x14ac:dyDescent="0.25">
      <c r="A166" s="241"/>
      <c r="B166" s="239"/>
      <c r="C166" s="239"/>
      <c r="D166" s="239"/>
      <c r="E166" s="239"/>
      <c r="F166" s="239"/>
      <c r="G166" s="240"/>
      <c r="H166" s="239"/>
      <c r="I166" s="239"/>
      <c r="J166" s="239"/>
      <c r="K166" s="239"/>
      <c r="L166" s="239"/>
      <c r="M166" s="239"/>
      <c r="N166" s="239"/>
      <c r="O166" s="239"/>
      <c r="P166" s="239"/>
      <c r="Q166" s="239"/>
      <c r="R166" s="239"/>
      <c r="S166" s="239"/>
      <c r="T166" s="239"/>
      <c r="U166" s="239"/>
      <c r="V166" s="239"/>
      <c r="W166" s="239"/>
      <c r="X166" s="239"/>
      <c r="Y166" s="239"/>
      <c r="Z166" s="239"/>
      <c r="AA166" s="239"/>
      <c r="AB166" s="239"/>
      <c r="AC166" s="239"/>
      <c r="AD166" s="239"/>
      <c r="AE166" s="239"/>
    </row>
    <row r="167" spans="1:31" ht="13.8" x14ac:dyDescent="0.25">
      <c r="A167" s="241"/>
      <c r="B167" s="239"/>
      <c r="C167" s="239"/>
      <c r="D167" s="239"/>
      <c r="E167" s="239"/>
      <c r="F167" s="239"/>
      <c r="G167" s="240"/>
      <c r="H167" s="239"/>
      <c r="I167" s="239"/>
      <c r="J167" s="239"/>
      <c r="K167" s="239"/>
      <c r="L167" s="239"/>
      <c r="M167" s="239"/>
      <c r="N167" s="239"/>
      <c r="O167" s="239"/>
      <c r="P167" s="239"/>
      <c r="Q167" s="239"/>
      <c r="R167" s="239"/>
      <c r="S167" s="239"/>
      <c r="T167" s="239"/>
      <c r="U167" s="239"/>
      <c r="V167" s="239"/>
      <c r="W167" s="239"/>
      <c r="X167" s="239"/>
      <c r="Y167" s="239"/>
      <c r="Z167" s="239"/>
      <c r="AA167" s="239"/>
      <c r="AB167" s="239"/>
      <c r="AC167" s="239"/>
      <c r="AD167" s="239"/>
      <c r="AE167" s="239"/>
    </row>
    <row r="168" spans="1:31" ht="13.8" x14ac:dyDescent="0.25">
      <c r="A168" s="241"/>
      <c r="B168" s="239"/>
      <c r="C168" s="239"/>
      <c r="D168" s="239"/>
      <c r="E168" s="239"/>
      <c r="F168" s="239"/>
      <c r="G168" s="240"/>
      <c r="H168" s="239"/>
      <c r="I168" s="239"/>
      <c r="J168" s="239"/>
      <c r="K168" s="239"/>
      <c r="L168" s="239"/>
      <c r="M168" s="239"/>
      <c r="N168" s="239"/>
      <c r="O168" s="239"/>
      <c r="P168" s="239"/>
      <c r="Q168" s="239"/>
      <c r="R168" s="239"/>
      <c r="S168" s="239"/>
      <c r="T168" s="239"/>
      <c r="U168" s="239"/>
      <c r="V168" s="239"/>
      <c r="W168" s="239"/>
      <c r="X168" s="239"/>
      <c r="Y168" s="239"/>
      <c r="Z168" s="239"/>
      <c r="AA168" s="239"/>
      <c r="AB168" s="239"/>
      <c r="AC168" s="239"/>
      <c r="AD168" s="239"/>
      <c r="AE168" s="239"/>
    </row>
    <row r="169" spans="1:31" ht="13.8" x14ac:dyDescent="0.25">
      <c r="A169" s="241"/>
      <c r="B169" s="239"/>
      <c r="C169" s="239"/>
      <c r="D169" s="239"/>
      <c r="E169" s="239"/>
      <c r="F169" s="239"/>
      <c r="G169" s="240"/>
      <c r="H169" s="239"/>
      <c r="I169" s="239"/>
      <c r="J169" s="239"/>
      <c r="K169" s="239"/>
      <c r="L169" s="239"/>
      <c r="M169" s="239"/>
      <c r="N169" s="239"/>
      <c r="O169" s="239"/>
      <c r="P169" s="239"/>
      <c r="Q169" s="239"/>
      <c r="R169" s="239"/>
      <c r="S169" s="239"/>
      <c r="T169" s="239"/>
      <c r="U169" s="239"/>
      <c r="V169" s="239"/>
      <c r="W169" s="239"/>
      <c r="X169" s="239"/>
      <c r="Y169" s="239"/>
      <c r="Z169" s="239"/>
      <c r="AA169" s="239"/>
      <c r="AB169" s="239"/>
      <c r="AC169" s="239"/>
      <c r="AD169" s="239"/>
      <c r="AE169" s="239"/>
    </row>
    <row r="170" spans="1:31" ht="13.8" x14ac:dyDescent="0.25">
      <c r="A170" s="241"/>
      <c r="B170" s="239"/>
      <c r="C170" s="239"/>
      <c r="D170" s="239"/>
      <c r="E170" s="239"/>
      <c r="F170" s="239"/>
      <c r="G170" s="240"/>
      <c r="H170" s="239"/>
      <c r="I170" s="239"/>
      <c r="J170" s="239"/>
      <c r="K170" s="239"/>
      <c r="L170" s="239"/>
      <c r="M170" s="239"/>
      <c r="N170" s="239"/>
      <c r="O170" s="239"/>
      <c r="P170" s="239"/>
      <c r="Q170" s="239"/>
      <c r="R170" s="239"/>
      <c r="S170" s="239"/>
      <c r="T170" s="239"/>
      <c r="U170" s="239"/>
      <c r="V170" s="239"/>
      <c r="W170" s="239"/>
      <c r="X170" s="239"/>
      <c r="Y170" s="239"/>
      <c r="Z170" s="239"/>
      <c r="AA170" s="239"/>
      <c r="AB170" s="239"/>
      <c r="AC170" s="239"/>
      <c r="AD170" s="239"/>
      <c r="AE170" s="239"/>
    </row>
    <row r="171" spans="1:31" ht="13.8" x14ac:dyDescent="0.25">
      <c r="A171" s="241"/>
      <c r="B171" s="239"/>
      <c r="C171" s="239"/>
      <c r="D171" s="239"/>
      <c r="E171" s="239"/>
      <c r="F171" s="239"/>
      <c r="G171" s="240"/>
      <c r="H171" s="239"/>
      <c r="I171" s="239"/>
      <c r="J171" s="239"/>
      <c r="K171" s="239"/>
      <c r="L171" s="239"/>
      <c r="M171" s="239"/>
      <c r="N171" s="239"/>
      <c r="O171" s="239"/>
      <c r="P171" s="239"/>
      <c r="Q171" s="239"/>
      <c r="R171" s="239"/>
      <c r="S171" s="239"/>
      <c r="T171" s="239"/>
      <c r="U171" s="239"/>
      <c r="V171" s="239"/>
      <c r="W171" s="239"/>
      <c r="X171" s="239"/>
      <c r="Y171" s="239"/>
      <c r="Z171" s="239"/>
      <c r="AA171" s="239"/>
      <c r="AB171" s="239"/>
      <c r="AC171" s="239"/>
      <c r="AD171" s="239"/>
      <c r="AE171" s="239"/>
    </row>
    <row r="172" spans="1:31" ht="13.8" x14ac:dyDescent="0.25">
      <c r="A172" s="241"/>
      <c r="B172" s="239"/>
      <c r="C172" s="239"/>
      <c r="D172" s="239"/>
      <c r="E172" s="239"/>
      <c r="F172" s="239"/>
      <c r="G172" s="240"/>
      <c r="H172" s="239"/>
      <c r="I172" s="239"/>
      <c r="J172" s="239"/>
      <c r="K172" s="239"/>
      <c r="L172" s="239"/>
      <c r="M172" s="239"/>
      <c r="N172" s="239"/>
      <c r="O172" s="239"/>
      <c r="P172" s="239"/>
      <c r="Q172" s="239"/>
      <c r="R172" s="239"/>
      <c r="S172" s="239"/>
      <c r="T172" s="239"/>
      <c r="U172" s="239"/>
      <c r="V172" s="239"/>
      <c r="W172" s="239"/>
      <c r="X172" s="239"/>
      <c r="Y172" s="239"/>
      <c r="Z172" s="239"/>
      <c r="AA172" s="239"/>
      <c r="AB172" s="239"/>
      <c r="AC172" s="239"/>
      <c r="AD172" s="239"/>
      <c r="AE172" s="239"/>
    </row>
    <row r="173" spans="1:31" ht="13.8" x14ac:dyDescent="0.25">
      <c r="A173" s="241"/>
      <c r="B173" s="239"/>
      <c r="C173" s="239"/>
      <c r="D173" s="239"/>
      <c r="E173" s="239"/>
      <c r="F173" s="239"/>
      <c r="G173" s="240"/>
      <c r="H173" s="239"/>
      <c r="I173" s="239"/>
      <c r="J173" s="239"/>
      <c r="K173" s="239"/>
      <c r="L173" s="239"/>
      <c r="M173" s="239"/>
      <c r="N173" s="239"/>
      <c r="O173" s="239"/>
      <c r="P173" s="239"/>
      <c r="Q173" s="239"/>
      <c r="R173" s="239"/>
      <c r="S173" s="239"/>
      <c r="T173" s="239"/>
      <c r="U173" s="239"/>
      <c r="V173" s="239"/>
      <c r="W173" s="239"/>
      <c r="X173" s="239"/>
      <c r="Y173" s="239"/>
      <c r="Z173" s="239"/>
      <c r="AA173" s="239"/>
      <c r="AB173" s="239"/>
      <c r="AC173" s="239"/>
      <c r="AD173" s="239"/>
      <c r="AE173" s="239"/>
    </row>
    <row r="174" spans="1:31" ht="13.8" x14ac:dyDescent="0.25">
      <c r="A174" s="241"/>
      <c r="B174" s="239"/>
      <c r="C174" s="239"/>
      <c r="D174" s="239"/>
      <c r="E174" s="239"/>
      <c r="F174" s="239"/>
      <c r="G174" s="240"/>
      <c r="H174" s="239"/>
      <c r="I174" s="239"/>
      <c r="J174" s="239"/>
      <c r="K174" s="239"/>
      <c r="L174" s="239"/>
      <c r="M174" s="239"/>
      <c r="N174" s="239"/>
      <c r="O174" s="239"/>
      <c r="P174" s="239"/>
      <c r="Q174" s="239"/>
      <c r="R174" s="239"/>
      <c r="S174" s="239"/>
      <c r="T174" s="239"/>
      <c r="U174" s="239"/>
      <c r="V174" s="239"/>
      <c r="W174" s="239"/>
      <c r="X174" s="239"/>
      <c r="Y174" s="239"/>
      <c r="Z174" s="239"/>
      <c r="AA174" s="239"/>
      <c r="AB174" s="239"/>
      <c r="AC174" s="239"/>
      <c r="AD174" s="239"/>
      <c r="AE174" s="239"/>
    </row>
    <row r="175" spans="1:31" ht="13.8" x14ac:dyDescent="0.25">
      <c r="A175" s="241"/>
      <c r="B175" s="239"/>
      <c r="C175" s="239"/>
      <c r="D175" s="239"/>
      <c r="E175" s="239"/>
      <c r="F175" s="239"/>
      <c r="G175" s="240"/>
      <c r="H175" s="239"/>
      <c r="I175" s="239"/>
      <c r="J175" s="239"/>
      <c r="K175" s="239"/>
      <c r="L175" s="239"/>
      <c r="M175" s="239"/>
      <c r="N175" s="239"/>
      <c r="O175" s="239"/>
      <c r="P175" s="239"/>
      <c r="Q175" s="239"/>
      <c r="R175" s="239"/>
      <c r="S175" s="239"/>
      <c r="T175" s="239"/>
      <c r="U175" s="239"/>
      <c r="V175" s="239"/>
      <c r="W175" s="239"/>
      <c r="X175" s="239"/>
      <c r="Y175" s="239"/>
      <c r="Z175" s="239"/>
      <c r="AA175" s="239"/>
      <c r="AB175" s="239"/>
      <c r="AC175" s="239"/>
      <c r="AD175" s="239"/>
      <c r="AE175" s="239"/>
    </row>
    <row r="176" spans="1:31" ht="13.8" x14ac:dyDescent="0.25">
      <c r="A176" s="241"/>
      <c r="B176" s="239"/>
      <c r="C176" s="239"/>
      <c r="D176" s="239"/>
      <c r="E176" s="239"/>
      <c r="F176" s="239"/>
      <c r="G176" s="240"/>
      <c r="H176" s="239"/>
      <c r="I176" s="239"/>
      <c r="J176" s="239"/>
      <c r="K176" s="239"/>
      <c r="L176" s="239"/>
      <c r="M176" s="239"/>
      <c r="N176" s="239"/>
      <c r="O176" s="239"/>
      <c r="P176" s="239"/>
      <c r="Q176" s="239"/>
      <c r="R176" s="239"/>
      <c r="S176" s="239"/>
      <c r="T176" s="239"/>
      <c r="U176" s="239"/>
      <c r="V176" s="239"/>
      <c r="W176" s="239"/>
      <c r="X176" s="239"/>
      <c r="Y176" s="239"/>
      <c r="Z176" s="239"/>
      <c r="AA176" s="239"/>
      <c r="AB176" s="239"/>
      <c r="AC176" s="239"/>
      <c r="AD176" s="239"/>
      <c r="AE176" s="239"/>
    </row>
    <row r="177" spans="1:31" ht="13.8" x14ac:dyDescent="0.25">
      <c r="A177" s="241"/>
      <c r="B177" s="239"/>
      <c r="C177" s="239"/>
      <c r="D177" s="239"/>
      <c r="E177" s="239"/>
      <c r="F177" s="239"/>
      <c r="G177" s="240"/>
      <c r="H177" s="239"/>
      <c r="I177" s="239"/>
      <c r="J177" s="239"/>
      <c r="K177" s="239"/>
      <c r="L177" s="239"/>
      <c r="M177" s="239"/>
      <c r="N177" s="239"/>
      <c r="O177" s="239"/>
      <c r="P177" s="239"/>
      <c r="Q177" s="239"/>
      <c r="R177" s="239"/>
      <c r="S177" s="239"/>
      <c r="T177" s="239"/>
      <c r="U177" s="239"/>
      <c r="V177" s="239"/>
      <c r="W177" s="239"/>
      <c r="X177" s="239"/>
      <c r="Y177" s="239"/>
      <c r="Z177" s="239"/>
      <c r="AA177" s="239"/>
      <c r="AB177" s="239"/>
      <c r="AC177" s="239"/>
      <c r="AD177" s="239"/>
      <c r="AE177" s="239"/>
    </row>
    <row r="178" spans="1:31" ht="13.8" x14ac:dyDescent="0.25">
      <c r="A178" s="241"/>
      <c r="B178" s="239"/>
      <c r="C178" s="239"/>
      <c r="D178" s="239"/>
      <c r="E178" s="239"/>
      <c r="F178" s="239"/>
      <c r="G178" s="240"/>
      <c r="H178" s="239"/>
      <c r="I178" s="239"/>
      <c r="J178" s="239"/>
      <c r="K178" s="239"/>
      <c r="L178" s="239"/>
      <c r="M178" s="239"/>
      <c r="N178" s="239"/>
      <c r="O178" s="239"/>
      <c r="P178" s="239"/>
      <c r="Q178" s="239"/>
      <c r="R178" s="239"/>
      <c r="S178" s="239"/>
      <c r="T178" s="239"/>
      <c r="U178" s="239"/>
      <c r="V178" s="239"/>
      <c r="W178" s="239"/>
      <c r="X178" s="239"/>
      <c r="Y178" s="239"/>
      <c r="Z178" s="239"/>
      <c r="AA178" s="239"/>
      <c r="AB178" s="239"/>
      <c r="AC178" s="239"/>
      <c r="AD178" s="239"/>
      <c r="AE178" s="239"/>
    </row>
    <row r="179" spans="1:31" ht="13.8" x14ac:dyDescent="0.25">
      <c r="A179" s="241"/>
      <c r="B179" s="239"/>
      <c r="C179" s="239"/>
      <c r="D179" s="239"/>
      <c r="E179" s="239"/>
      <c r="F179" s="239"/>
      <c r="G179" s="240"/>
      <c r="H179" s="239"/>
      <c r="I179" s="239"/>
      <c r="J179" s="239"/>
      <c r="K179" s="239"/>
      <c r="L179" s="239"/>
      <c r="M179" s="239"/>
      <c r="N179" s="239"/>
      <c r="O179" s="239"/>
      <c r="P179" s="239"/>
      <c r="Q179" s="239"/>
      <c r="R179" s="239"/>
      <c r="S179" s="239"/>
      <c r="T179" s="239"/>
      <c r="U179" s="239"/>
      <c r="V179" s="239"/>
      <c r="W179" s="239"/>
      <c r="X179" s="239"/>
      <c r="Y179" s="239"/>
      <c r="Z179" s="239"/>
      <c r="AA179" s="239"/>
      <c r="AB179" s="239"/>
      <c r="AC179" s="239"/>
      <c r="AD179" s="239"/>
      <c r="AE179" s="239"/>
    </row>
    <row r="180" spans="1:31" ht="13.8" x14ac:dyDescent="0.25">
      <c r="A180" s="241"/>
      <c r="B180" s="239"/>
      <c r="C180" s="239"/>
      <c r="D180" s="239"/>
      <c r="E180" s="239"/>
      <c r="F180" s="239"/>
      <c r="G180" s="240"/>
      <c r="H180" s="239"/>
      <c r="I180" s="239"/>
      <c r="J180" s="239"/>
      <c r="K180" s="239"/>
      <c r="L180" s="239"/>
      <c r="M180" s="239"/>
      <c r="N180" s="239"/>
      <c r="O180" s="239"/>
      <c r="P180" s="239"/>
      <c r="Q180" s="239"/>
      <c r="R180" s="239"/>
      <c r="S180" s="239"/>
      <c r="T180" s="239"/>
      <c r="U180" s="239"/>
      <c r="V180" s="239"/>
      <c r="W180" s="239"/>
      <c r="X180" s="239"/>
      <c r="Y180" s="239"/>
      <c r="Z180" s="239"/>
      <c r="AA180" s="239"/>
      <c r="AB180" s="239"/>
      <c r="AC180" s="239"/>
      <c r="AD180" s="239"/>
      <c r="AE180" s="239"/>
    </row>
    <row r="181" spans="1:31" ht="13.8" x14ac:dyDescent="0.25">
      <c r="A181" s="241"/>
      <c r="B181" s="239"/>
      <c r="C181" s="239"/>
      <c r="D181" s="239"/>
      <c r="E181" s="239"/>
      <c r="F181" s="239"/>
      <c r="G181" s="240"/>
      <c r="H181" s="239"/>
      <c r="I181" s="239"/>
      <c r="J181" s="239"/>
      <c r="K181" s="239"/>
      <c r="L181" s="239"/>
      <c r="M181" s="239"/>
      <c r="N181" s="239"/>
      <c r="O181" s="239"/>
      <c r="P181" s="239"/>
      <c r="Q181" s="239"/>
      <c r="R181" s="239"/>
      <c r="S181" s="239"/>
      <c r="T181" s="239"/>
      <c r="U181" s="239"/>
      <c r="V181" s="239"/>
      <c r="W181" s="239"/>
      <c r="X181" s="239"/>
      <c r="Y181" s="239"/>
      <c r="Z181" s="239"/>
      <c r="AA181" s="239"/>
      <c r="AB181" s="239"/>
      <c r="AC181" s="239"/>
      <c r="AD181" s="239"/>
      <c r="AE181" s="239"/>
    </row>
    <row r="182" spans="1:31" ht="13.8" x14ac:dyDescent="0.25">
      <c r="A182" s="241"/>
      <c r="B182" s="239"/>
      <c r="C182" s="239"/>
      <c r="D182" s="239"/>
      <c r="E182" s="239"/>
      <c r="F182" s="239"/>
      <c r="G182" s="240"/>
      <c r="H182" s="239"/>
      <c r="I182" s="239"/>
      <c r="J182" s="239"/>
      <c r="K182" s="239"/>
      <c r="L182" s="239"/>
      <c r="M182" s="239"/>
      <c r="N182" s="239"/>
      <c r="O182" s="239"/>
      <c r="P182" s="239"/>
      <c r="Q182" s="239"/>
      <c r="R182" s="239"/>
      <c r="S182" s="239"/>
      <c r="T182" s="239"/>
      <c r="U182" s="239"/>
      <c r="V182" s="239"/>
      <c r="W182" s="239"/>
      <c r="X182" s="239"/>
      <c r="Y182" s="239"/>
      <c r="Z182" s="239"/>
      <c r="AA182" s="239"/>
      <c r="AB182" s="239"/>
      <c r="AC182" s="239"/>
      <c r="AD182" s="239"/>
      <c r="AE182" s="239"/>
    </row>
    <row r="183" spans="1:31" ht="13.8" x14ac:dyDescent="0.25">
      <c r="A183" s="241"/>
      <c r="B183" s="239"/>
      <c r="C183" s="239"/>
      <c r="D183" s="239"/>
      <c r="E183" s="239"/>
      <c r="F183" s="239"/>
      <c r="G183" s="240"/>
      <c r="H183" s="239"/>
      <c r="I183" s="239"/>
      <c r="J183" s="239"/>
      <c r="K183" s="239"/>
      <c r="L183" s="239"/>
      <c r="M183" s="239"/>
      <c r="N183" s="239"/>
      <c r="O183" s="239"/>
      <c r="P183" s="239"/>
      <c r="Q183" s="239"/>
      <c r="R183" s="239"/>
      <c r="S183" s="239"/>
      <c r="T183" s="239"/>
      <c r="U183" s="239"/>
      <c r="V183" s="239"/>
      <c r="W183" s="239"/>
      <c r="X183" s="239"/>
      <c r="Y183" s="239"/>
      <c r="Z183" s="239"/>
      <c r="AA183" s="239"/>
      <c r="AB183" s="239"/>
      <c r="AC183" s="239"/>
      <c r="AD183" s="239"/>
      <c r="AE183" s="239"/>
    </row>
    <row r="184" spans="1:31" ht="13.8" x14ac:dyDescent="0.25">
      <c r="A184" s="241"/>
      <c r="B184" s="239"/>
      <c r="C184" s="239"/>
      <c r="D184" s="239"/>
      <c r="E184" s="239"/>
      <c r="F184" s="239"/>
      <c r="G184" s="240"/>
      <c r="H184" s="239"/>
      <c r="I184" s="239"/>
      <c r="J184" s="239"/>
      <c r="K184" s="239"/>
      <c r="L184" s="239"/>
      <c r="M184" s="239"/>
      <c r="N184" s="239"/>
      <c r="O184" s="239"/>
      <c r="P184" s="239"/>
      <c r="Q184" s="239"/>
      <c r="R184" s="239"/>
      <c r="S184" s="239"/>
      <c r="T184" s="239"/>
      <c r="U184" s="239"/>
      <c r="V184" s="239"/>
      <c r="W184" s="239"/>
      <c r="X184" s="239"/>
      <c r="Y184" s="239"/>
      <c r="Z184" s="239"/>
      <c r="AA184" s="239"/>
      <c r="AB184" s="239"/>
      <c r="AC184" s="239"/>
      <c r="AD184" s="239"/>
      <c r="AE184" s="239"/>
    </row>
    <row r="185" spans="1:31" ht="13.8" x14ac:dyDescent="0.25">
      <c r="A185" s="241"/>
      <c r="B185" s="239"/>
      <c r="C185" s="239"/>
      <c r="D185" s="239"/>
      <c r="E185" s="239"/>
      <c r="F185" s="239"/>
      <c r="G185" s="240"/>
      <c r="H185" s="239"/>
      <c r="I185" s="239"/>
      <c r="J185" s="239"/>
      <c r="K185" s="239"/>
      <c r="L185" s="239"/>
      <c r="M185" s="239"/>
      <c r="N185" s="239"/>
      <c r="O185" s="239"/>
      <c r="P185" s="239"/>
      <c r="Q185" s="239"/>
      <c r="R185" s="239"/>
      <c r="S185" s="239"/>
      <c r="T185" s="239"/>
      <c r="U185" s="239"/>
      <c r="V185" s="239"/>
      <c r="W185" s="239"/>
      <c r="X185" s="239"/>
      <c r="Y185" s="239"/>
      <c r="Z185" s="239"/>
      <c r="AA185" s="239"/>
      <c r="AB185" s="239"/>
      <c r="AC185" s="239"/>
      <c r="AD185" s="239"/>
      <c r="AE185" s="239"/>
    </row>
    <row r="186" spans="1:31" ht="13.8" x14ac:dyDescent="0.25">
      <c r="A186" s="241"/>
      <c r="B186" s="239"/>
      <c r="C186" s="239"/>
      <c r="D186" s="239"/>
      <c r="E186" s="239"/>
      <c r="F186" s="239"/>
      <c r="G186" s="240"/>
      <c r="H186" s="239"/>
      <c r="I186" s="239"/>
      <c r="J186" s="239"/>
      <c r="K186" s="239"/>
      <c r="L186" s="239"/>
      <c r="M186" s="239"/>
      <c r="N186" s="239"/>
      <c r="O186" s="239"/>
      <c r="P186" s="239"/>
      <c r="Q186" s="239"/>
      <c r="R186" s="239"/>
      <c r="S186" s="239"/>
      <c r="T186" s="239"/>
      <c r="U186" s="239"/>
      <c r="V186" s="239"/>
      <c r="W186" s="239"/>
      <c r="X186" s="239"/>
      <c r="Y186" s="239"/>
      <c r="Z186" s="239"/>
      <c r="AA186" s="239"/>
      <c r="AB186" s="239"/>
      <c r="AC186" s="239"/>
      <c r="AD186" s="239"/>
      <c r="AE186" s="239"/>
    </row>
    <row r="187" spans="1:31" ht="13.8" x14ac:dyDescent="0.25">
      <c r="A187" s="241"/>
      <c r="B187" s="239"/>
      <c r="C187" s="239"/>
      <c r="D187" s="239"/>
      <c r="E187" s="239"/>
      <c r="F187" s="239"/>
      <c r="G187" s="240"/>
      <c r="H187" s="239"/>
      <c r="I187" s="239"/>
      <c r="J187" s="239"/>
      <c r="K187" s="239"/>
      <c r="L187" s="239"/>
      <c r="M187" s="239"/>
      <c r="N187" s="239"/>
      <c r="O187" s="239"/>
      <c r="P187" s="239"/>
      <c r="Q187" s="239"/>
      <c r="R187" s="239"/>
      <c r="S187" s="239"/>
      <c r="T187" s="239"/>
      <c r="U187" s="239"/>
      <c r="V187" s="239"/>
      <c r="W187" s="239"/>
      <c r="X187" s="239"/>
      <c r="Y187" s="239"/>
      <c r="Z187" s="239"/>
      <c r="AA187" s="239"/>
      <c r="AB187" s="239"/>
      <c r="AC187" s="239"/>
      <c r="AD187" s="239"/>
      <c r="AE187" s="239"/>
    </row>
    <row r="188" spans="1:31" ht="13.8" x14ac:dyDescent="0.25">
      <c r="A188" s="241"/>
      <c r="B188" s="239"/>
      <c r="C188" s="239"/>
      <c r="D188" s="239"/>
      <c r="E188" s="239"/>
      <c r="F188" s="239"/>
      <c r="G188" s="240"/>
      <c r="H188" s="239"/>
      <c r="I188" s="239"/>
      <c r="J188" s="239"/>
      <c r="K188" s="239"/>
      <c r="L188" s="239"/>
      <c r="M188" s="239"/>
      <c r="N188" s="239"/>
      <c r="O188" s="239"/>
      <c r="P188" s="239"/>
      <c r="Q188" s="239"/>
      <c r="R188" s="239"/>
      <c r="S188" s="239"/>
      <c r="T188" s="239"/>
      <c r="U188" s="239"/>
      <c r="V188" s="239"/>
      <c r="W188" s="239"/>
      <c r="X188" s="239"/>
      <c r="Y188" s="239"/>
      <c r="Z188" s="239"/>
      <c r="AA188" s="239"/>
      <c r="AB188" s="239"/>
      <c r="AC188" s="239"/>
      <c r="AD188" s="239"/>
      <c r="AE188" s="239"/>
    </row>
    <row r="189" spans="1:31" ht="13.8" x14ac:dyDescent="0.25">
      <c r="A189" s="241"/>
      <c r="B189" s="239"/>
      <c r="C189" s="239"/>
      <c r="D189" s="239"/>
      <c r="E189" s="239"/>
      <c r="F189" s="239"/>
      <c r="G189" s="240"/>
      <c r="H189" s="239"/>
      <c r="I189" s="239"/>
      <c r="J189" s="239"/>
      <c r="K189" s="239"/>
      <c r="L189" s="239"/>
      <c r="M189" s="239"/>
      <c r="N189" s="239"/>
      <c r="O189" s="239"/>
      <c r="P189" s="239"/>
      <c r="Q189" s="239"/>
      <c r="R189" s="239"/>
      <c r="S189" s="239"/>
      <c r="T189" s="239"/>
      <c r="U189" s="239"/>
      <c r="V189" s="239"/>
      <c r="W189" s="239"/>
      <c r="X189" s="239"/>
      <c r="Y189" s="239"/>
      <c r="Z189" s="239"/>
      <c r="AA189" s="239"/>
      <c r="AB189" s="239"/>
      <c r="AC189" s="239"/>
      <c r="AD189" s="239"/>
      <c r="AE189" s="239"/>
    </row>
    <row r="190" spans="1:31" ht="13.8" x14ac:dyDescent="0.25">
      <c r="A190" s="241"/>
      <c r="B190" s="239"/>
      <c r="C190" s="239"/>
      <c r="D190" s="239"/>
      <c r="E190" s="239"/>
      <c r="F190" s="239"/>
      <c r="G190" s="240"/>
      <c r="H190" s="239"/>
      <c r="I190" s="239"/>
      <c r="J190" s="239"/>
      <c r="K190" s="239"/>
      <c r="L190" s="239"/>
      <c r="M190" s="239"/>
      <c r="N190" s="239"/>
      <c r="O190" s="239"/>
      <c r="P190" s="239"/>
      <c r="Q190" s="239"/>
      <c r="R190" s="239"/>
      <c r="S190" s="239"/>
      <c r="T190" s="239"/>
      <c r="U190" s="239"/>
      <c r="V190" s="239"/>
      <c r="W190" s="239"/>
      <c r="X190" s="239"/>
      <c r="Y190" s="239"/>
      <c r="Z190" s="239"/>
      <c r="AA190" s="239"/>
      <c r="AB190" s="239"/>
      <c r="AC190" s="239"/>
      <c r="AD190" s="239"/>
      <c r="AE190" s="239"/>
    </row>
    <row r="191" spans="1:31" ht="13.8" x14ac:dyDescent="0.25">
      <c r="A191" s="241"/>
      <c r="B191" s="239"/>
      <c r="C191" s="239"/>
      <c r="D191" s="239"/>
      <c r="E191" s="239"/>
      <c r="F191" s="239"/>
      <c r="G191" s="240"/>
      <c r="H191" s="239"/>
      <c r="I191" s="239"/>
      <c r="J191" s="239"/>
      <c r="K191" s="239"/>
      <c r="L191" s="239"/>
      <c r="M191" s="239"/>
      <c r="N191" s="239"/>
      <c r="O191" s="239"/>
      <c r="P191" s="239"/>
      <c r="Q191" s="239"/>
      <c r="R191" s="239"/>
      <c r="S191" s="239"/>
      <c r="T191" s="239"/>
      <c r="U191" s="239"/>
      <c r="V191" s="239"/>
      <c r="W191" s="239"/>
      <c r="X191" s="239"/>
      <c r="Y191" s="239"/>
      <c r="Z191" s="239"/>
      <c r="AA191" s="239"/>
      <c r="AB191" s="239"/>
      <c r="AC191" s="239"/>
      <c r="AD191" s="239"/>
      <c r="AE191" s="239"/>
    </row>
    <row r="192" spans="1:31" ht="13.8" x14ac:dyDescent="0.25">
      <c r="A192" s="241"/>
      <c r="B192" s="239"/>
      <c r="C192" s="239"/>
      <c r="D192" s="239"/>
      <c r="E192" s="239"/>
      <c r="F192" s="239"/>
      <c r="G192" s="240"/>
      <c r="H192" s="239"/>
      <c r="I192" s="239"/>
      <c r="J192" s="239"/>
      <c r="K192" s="239"/>
      <c r="L192" s="239"/>
      <c r="M192" s="239"/>
      <c r="N192" s="239"/>
      <c r="O192" s="239"/>
      <c r="P192" s="239"/>
      <c r="Q192" s="239"/>
      <c r="R192" s="239"/>
      <c r="S192" s="239"/>
      <c r="T192" s="239"/>
      <c r="U192" s="239"/>
      <c r="V192" s="239"/>
      <c r="W192" s="239"/>
      <c r="X192" s="239"/>
      <c r="Y192" s="239"/>
      <c r="Z192" s="239"/>
      <c r="AA192" s="239"/>
      <c r="AB192" s="239"/>
      <c r="AC192" s="239"/>
      <c r="AD192" s="239"/>
      <c r="AE192" s="239"/>
    </row>
    <row r="193" spans="1:31" ht="13.8" x14ac:dyDescent="0.25">
      <c r="A193" s="241"/>
      <c r="B193" s="239"/>
      <c r="C193" s="239"/>
      <c r="D193" s="239"/>
      <c r="E193" s="239"/>
      <c r="F193" s="239"/>
      <c r="G193" s="240"/>
      <c r="H193" s="239"/>
      <c r="I193" s="239"/>
      <c r="J193" s="239"/>
      <c r="K193" s="239"/>
      <c r="L193" s="239"/>
      <c r="M193" s="239"/>
      <c r="N193" s="239"/>
      <c r="O193" s="239"/>
      <c r="P193" s="239"/>
      <c r="Q193" s="239"/>
      <c r="R193" s="239"/>
      <c r="S193" s="239"/>
      <c r="T193" s="239"/>
      <c r="U193" s="239"/>
      <c r="V193" s="239"/>
      <c r="W193" s="239"/>
      <c r="X193" s="239"/>
      <c r="Y193" s="239"/>
      <c r="Z193" s="239"/>
      <c r="AA193" s="239"/>
      <c r="AB193" s="239"/>
      <c r="AC193" s="239"/>
      <c r="AD193" s="239"/>
      <c r="AE193" s="239"/>
    </row>
    <row r="194" spans="1:31" ht="13.8" x14ac:dyDescent="0.25">
      <c r="A194" s="241"/>
      <c r="B194" s="239"/>
      <c r="C194" s="239"/>
      <c r="D194" s="239"/>
      <c r="E194" s="239"/>
      <c r="F194" s="239"/>
      <c r="G194" s="240"/>
      <c r="H194" s="239"/>
      <c r="I194" s="239"/>
      <c r="J194" s="239"/>
      <c r="K194" s="239"/>
      <c r="L194" s="239"/>
      <c r="M194" s="239"/>
      <c r="N194" s="239"/>
      <c r="O194" s="239"/>
      <c r="P194" s="239"/>
      <c r="Q194" s="239"/>
      <c r="R194" s="239"/>
      <c r="S194" s="239"/>
      <c r="T194" s="239"/>
      <c r="U194" s="239"/>
      <c r="V194" s="239"/>
      <c r="W194" s="239"/>
      <c r="X194" s="239"/>
      <c r="Y194" s="239"/>
      <c r="Z194" s="239"/>
      <c r="AA194" s="239"/>
      <c r="AB194" s="239"/>
      <c r="AC194" s="239"/>
      <c r="AD194" s="239"/>
      <c r="AE194" s="239"/>
    </row>
    <row r="195" spans="1:31" ht="13.8" x14ac:dyDescent="0.25">
      <c r="A195" s="241"/>
      <c r="B195" s="239"/>
      <c r="C195" s="239"/>
      <c r="D195" s="239"/>
      <c r="E195" s="239"/>
      <c r="F195" s="239"/>
      <c r="G195" s="240"/>
      <c r="H195" s="239"/>
      <c r="I195" s="239"/>
      <c r="J195" s="239"/>
      <c r="K195" s="239"/>
      <c r="L195" s="239"/>
      <c r="M195" s="239"/>
      <c r="N195" s="239"/>
      <c r="O195" s="239"/>
      <c r="P195" s="239"/>
      <c r="Q195" s="239"/>
      <c r="R195" s="239"/>
      <c r="S195" s="239"/>
      <c r="T195" s="239"/>
      <c r="U195" s="239"/>
      <c r="V195" s="239"/>
      <c r="W195" s="239"/>
      <c r="X195" s="239"/>
      <c r="Y195" s="239"/>
      <c r="Z195" s="239"/>
      <c r="AA195" s="239"/>
      <c r="AB195" s="239"/>
      <c r="AC195" s="239"/>
      <c r="AD195" s="239"/>
      <c r="AE195" s="239"/>
    </row>
    <row r="196" spans="1:31" ht="13.8" x14ac:dyDescent="0.25">
      <c r="A196" s="241"/>
      <c r="B196" s="239"/>
      <c r="C196" s="239"/>
      <c r="D196" s="239"/>
      <c r="E196" s="239"/>
      <c r="F196" s="239"/>
      <c r="G196" s="240"/>
      <c r="H196" s="239"/>
      <c r="I196" s="239"/>
      <c r="J196" s="239"/>
      <c r="K196" s="239"/>
      <c r="L196" s="239"/>
      <c r="M196" s="239"/>
      <c r="N196" s="239"/>
      <c r="O196" s="239"/>
      <c r="P196" s="239"/>
      <c r="Q196" s="239"/>
      <c r="R196" s="239"/>
      <c r="S196" s="239"/>
      <c r="T196" s="239"/>
      <c r="U196" s="239"/>
      <c r="V196" s="239"/>
      <c r="W196" s="239"/>
      <c r="X196" s="239"/>
      <c r="Y196" s="239"/>
      <c r="Z196" s="239"/>
      <c r="AA196" s="239"/>
      <c r="AB196" s="239"/>
      <c r="AC196" s="239"/>
      <c r="AD196" s="239"/>
      <c r="AE196" s="239"/>
    </row>
    <row r="197" spans="1:31" ht="13.8" x14ac:dyDescent="0.25">
      <c r="A197" s="241"/>
      <c r="B197" s="239"/>
      <c r="C197" s="239"/>
      <c r="D197" s="239"/>
      <c r="E197" s="239"/>
      <c r="F197" s="239"/>
      <c r="G197" s="240"/>
      <c r="H197" s="239"/>
      <c r="I197" s="239"/>
      <c r="J197" s="239"/>
      <c r="K197" s="239"/>
      <c r="L197" s="239"/>
      <c r="M197" s="239"/>
      <c r="N197" s="239"/>
      <c r="O197" s="239"/>
      <c r="P197" s="239"/>
      <c r="Q197" s="239"/>
      <c r="R197" s="239"/>
      <c r="S197" s="239"/>
      <c r="T197" s="239"/>
      <c r="U197" s="239"/>
      <c r="V197" s="239"/>
      <c r="W197" s="239"/>
      <c r="X197" s="239"/>
      <c r="Y197" s="239"/>
      <c r="Z197" s="239"/>
      <c r="AA197" s="239"/>
      <c r="AB197" s="239"/>
      <c r="AC197" s="239"/>
      <c r="AD197" s="239"/>
      <c r="AE197" s="239"/>
    </row>
    <row r="198" spans="1:31" ht="13.8" x14ac:dyDescent="0.25">
      <c r="A198" s="241"/>
      <c r="B198" s="239"/>
      <c r="C198" s="239"/>
      <c r="D198" s="239"/>
      <c r="E198" s="239"/>
      <c r="F198" s="239"/>
      <c r="G198" s="240"/>
      <c r="H198" s="239"/>
      <c r="I198" s="239"/>
      <c r="J198" s="239"/>
      <c r="K198" s="239"/>
      <c r="L198" s="239"/>
      <c r="M198" s="239"/>
      <c r="N198" s="239"/>
      <c r="O198" s="239"/>
      <c r="P198" s="239"/>
      <c r="Q198" s="239"/>
      <c r="R198" s="239"/>
      <c r="S198" s="239"/>
      <c r="T198" s="239"/>
      <c r="U198" s="239"/>
      <c r="V198" s="239"/>
      <c r="W198" s="239"/>
      <c r="X198" s="239"/>
      <c r="Y198" s="239"/>
      <c r="Z198" s="239"/>
      <c r="AA198" s="239"/>
      <c r="AB198" s="239"/>
      <c r="AC198" s="239"/>
      <c r="AD198" s="239"/>
      <c r="AE198" s="239"/>
    </row>
    <row r="199" spans="1:31" ht="13.8" x14ac:dyDescent="0.25">
      <c r="A199" s="241"/>
      <c r="B199" s="239"/>
      <c r="C199" s="239"/>
      <c r="D199" s="239"/>
      <c r="E199" s="239"/>
      <c r="F199" s="239"/>
      <c r="G199" s="240"/>
      <c r="H199" s="239"/>
      <c r="I199" s="239"/>
      <c r="J199" s="239"/>
      <c r="K199" s="239"/>
      <c r="L199" s="239"/>
      <c r="M199" s="239"/>
      <c r="N199" s="239"/>
      <c r="O199" s="239"/>
      <c r="P199" s="239"/>
      <c r="Q199" s="239"/>
      <c r="R199" s="239"/>
      <c r="S199" s="239"/>
      <c r="T199" s="239"/>
      <c r="U199" s="239"/>
      <c r="V199" s="239"/>
      <c r="W199" s="239"/>
      <c r="X199" s="239"/>
      <c r="Y199" s="239"/>
      <c r="Z199" s="239"/>
      <c r="AA199" s="239"/>
      <c r="AB199" s="239"/>
      <c r="AC199" s="239"/>
      <c r="AD199" s="239"/>
      <c r="AE199" s="239"/>
    </row>
    <row r="200" spans="1:31" ht="13.8" x14ac:dyDescent="0.25">
      <c r="A200" s="241"/>
      <c r="B200" s="239"/>
      <c r="C200" s="239"/>
      <c r="D200" s="239"/>
      <c r="E200" s="239"/>
      <c r="F200" s="239"/>
      <c r="G200" s="240"/>
      <c r="H200" s="239"/>
      <c r="I200" s="239"/>
      <c r="J200" s="239"/>
      <c r="K200" s="239"/>
      <c r="L200" s="239"/>
      <c r="M200" s="239"/>
      <c r="N200" s="239"/>
      <c r="O200" s="239"/>
      <c r="P200" s="239"/>
      <c r="Q200" s="239"/>
      <c r="R200" s="239"/>
      <c r="S200" s="239"/>
      <c r="T200" s="239"/>
      <c r="U200" s="239"/>
      <c r="V200" s="239"/>
      <c r="W200" s="239"/>
      <c r="X200" s="239"/>
      <c r="Y200" s="239"/>
      <c r="Z200" s="239"/>
      <c r="AA200" s="239"/>
      <c r="AB200" s="239"/>
      <c r="AC200" s="239"/>
      <c r="AD200" s="239"/>
      <c r="AE200" s="239"/>
    </row>
    <row r="201" spans="1:31" ht="13.8" x14ac:dyDescent="0.25">
      <c r="A201" s="241"/>
      <c r="B201" s="239"/>
      <c r="C201" s="239"/>
      <c r="D201" s="239"/>
      <c r="E201" s="239"/>
      <c r="F201" s="239"/>
      <c r="G201" s="240"/>
      <c r="H201" s="239"/>
      <c r="I201" s="239"/>
      <c r="J201" s="239"/>
      <c r="K201" s="239"/>
      <c r="L201" s="239"/>
      <c r="M201" s="239"/>
      <c r="N201" s="239"/>
      <c r="O201" s="239"/>
      <c r="P201" s="239"/>
      <c r="Q201" s="239"/>
      <c r="R201" s="239"/>
      <c r="S201" s="239"/>
      <c r="T201" s="239"/>
      <c r="U201" s="239"/>
      <c r="V201" s="239"/>
      <c r="W201" s="239"/>
      <c r="X201" s="239"/>
      <c r="Y201" s="239"/>
      <c r="Z201" s="239"/>
      <c r="AA201" s="239"/>
      <c r="AB201" s="239"/>
      <c r="AC201" s="239"/>
      <c r="AD201" s="239"/>
      <c r="AE201" s="239"/>
    </row>
    <row r="202" spans="1:31" ht="13.8" x14ac:dyDescent="0.25">
      <c r="A202" s="241"/>
      <c r="B202" s="239"/>
      <c r="C202" s="239"/>
      <c r="D202" s="239"/>
      <c r="E202" s="239"/>
      <c r="F202" s="239"/>
      <c r="G202" s="240"/>
      <c r="H202" s="239"/>
      <c r="I202" s="239"/>
      <c r="J202" s="239"/>
      <c r="K202" s="239"/>
      <c r="L202" s="239"/>
      <c r="M202" s="239"/>
      <c r="N202" s="239"/>
      <c r="O202" s="239"/>
      <c r="P202" s="239"/>
      <c r="Q202" s="239"/>
      <c r="R202" s="239"/>
      <c r="S202" s="239"/>
      <c r="T202" s="239"/>
      <c r="U202" s="239"/>
      <c r="V202" s="239"/>
      <c r="W202" s="239"/>
      <c r="X202" s="239"/>
      <c r="Y202" s="239"/>
      <c r="Z202" s="239"/>
      <c r="AA202" s="239"/>
      <c r="AB202" s="239"/>
      <c r="AC202" s="239"/>
      <c r="AD202" s="239"/>
      <c r="AE202" s="239"/>
    </row>
    <row r="203" spans="1:31" ht="13.8" x14ac:dyDescent="0.25">
      <c r="A203" s="241"/>
      <c r="B203" s="239"/>
      <c r="C203" s="239"/>
      <c r="D203" s="239"/>
      <c r="E203" s="239"/>
      <c r="F203" s="239"/>
      <c r="G203" s="240"/>
      <c r="H203" s="239"/>
      <c r="I203" s="239"/>
      <c r="J203" s="239"/>
      <c r="K203" s="239"/>
      <c r="L203" s="239"/>
      <c r="M203" s="239"/>
      <c r="N203" s="239"/>
      <c r="O203" s="239"/>
      <c r="P203" s="239"/>
      <c r="Q203" s="239"/>
      <c r="R203" s="239"/>
      <c r="S203" s="239"/>
      <c r="T203" s="239"/>
      <c r="U203" s="239"/>
      <c r="V203" s="239"/>
      <c r="W203" s="239"/>
      <c r="X203" s="239"/>
      <c r="Y203" s="239"/>
      <c r="Z203" s="239"/>
      <c r="AA203" s="239"/>
      <c r="AB203" s="239"/>
      <c r="AC203" s="239"/>
      <c r="AD203" s="239"/>
      <c r="AE203" s="239"/>
    </row>
    <row r="204" spans="1:31" ht="13.8" x14ac:dyDescent="0.25">
      <c r="A204" s="241"/>
      <c r="B204" s="239"/>
      <c r="C204" s="239"/>
      <c r="D204" s="239"/>
      <c r="E204" s="239"/>
      <c r="F204" s="239"/>
      <c r="G204" s="240"/>
      <c r="H204" s="239"/>
      <c r="I204" s="239"/>
      <c r="J204" s="239"/>
      <c r="K204" s="239"/>
      <c r="L204" s="239"/>
      <c r="M204" s="239"/>
      <c r="N204" s="239"/>
      <c r="O204" s="239"/>
      <c r="P204" s="239"/>
      <c r="Q204" s="239"/>
      <c r="R204" s="239"/>
      <c r="S204" s="239"/>
      <c r="T204" s="239"/>
      <c r="U204" s="239"/>
      <c r="V204" s="239"/>
      <c r="W204" s="239"/>
      <c r="X204" s="239"/>
      <c r="Y204" s="239"/>
      <c r="Z204" s="239"/>
      <c r="AA204" s="239"/>
      <c r="AB204" s="239"/>
      <c r="AC204" s="239"/>
      <c r="AD204" s="239"/>
      <c r="AE204" s="239"/>
    </row>
    <row r="205" spans="1:31" ht="13.8" x14ac:dyDescent="0.25">
      <c r="A205" s="241"/>
      <c r="B205" s="239"/>
      <c r="C205" s="239"/>
      <c r="D205" s="239"/>
      <c r="E205" s="239"/>
      <c r="F205" s="239"/>
      <c r="G205" s="240"/>
      <c r="H205" s="239"/>
      <c r="I205" s="239"/>
      <c r="J205" s="239"/>
      <c r="K205" s="239"/>
      <c r="L205" s="239"/>
      <c r="M205" s="239"/>
      <c r="N205" s="239"/>
      <c r="O205" s="239"/>
      <c r="P205" s="239"/>
      <c r="Q205" s="239"/>
      <c r="R205" s="239"/>
      <c r="S205" s="239"/>
      <c r="T205" s="239"/>
      <c r="U205" s="239"/>
      <c r="V205" s="239"/>
      <c r="W205" s="239"/>
      <c r="X205" s="239"/>
      <c r="Y205" s="239"/>
      <c r="Z205" s="239"/>
      <c r="AA205" s="239"/>
      <c r="AB205" s="239"/>
      <c r="AC205" s="239"/>
      <c r="AD205" s="239"/>
      <c r="AE205" s="239"/>
    </row>
    <row r="206" spans="1:31" ht="13.8" x14ac:dyDescent="0.25">
      <c r="A206" s="241"/>
      <c r="B206" s="239"/>
      <c r="C206" s="239"/>
      <c r="D206" s="239"/>
      <c r="E206" s="239"/>
      <c r="F206" s="239"/>
      <c r="G206" s="240"/>
      <c r="H206" s="239"/>
      <c r="I206" s="239"/>
      <c r="J206" s="239"/>
      <c r="K206" s="239"/>
      <c r="L206" s="239"/>
      <c r="M206" s="239"/>
      <c r="N206" s="239"/>
      <c r="O206" s="239"/>
      <c r="P206" s="239"/>
      <c r="Q206" s="239"/>
      <c r="R206" s="239"/>
      <c r="S206" s="239"/>
      <c r="T206" s="239"/>
      <c r="U206" s="239"/>
      <c r="V206" s="239"/>
      <c r="W206" s="239"/>
      <c r="X206" s="239"/>
      <c r="Y206" s="239"/>
      <c r="Z206" s="239"/>
      <c r="AA206" s="239"/>
      <c r="AB206" s="239"/>
      <c r="AC206" s="239"/>
      <c r="AD206" s="239"/>
      <c r="AE206" s="239"/>
    </row>
    <row r="207" spans="1:31" ht="13.8" x14ac:dyDescent="0.25">
      <c r="A207" s="241"/>
      <c r="B207" s="239"/>
      <c r="C207" s="239"/>
      <c r="D207" s="239"/>
      <c r="E207" s="239"/>
      <c r="F207" s="239"/>
      <c r="G207" s="240"/>
      <c r="H207" s="239"/>
      <c r="I207" s="239"/>
      <c r="J207" s="239"/>
      <c r="K207" s="239"/>
      <c r="L207" s="239"/>
      <c r="M207" s="239"/>
      <c r="N207" s="239"/>
      <c r="O207" s="239"/>
      <c r="P207" s="239"/>
      <c r="Q207" s="239"/>
      <c r="R207" s="239"/>
      <c r="S207" s="239"/>
      <c r="T207" s="239"/>
      <c r="U207" s="239"/>
      <c r="V207" s="239"/>
      <c r="W207" s="239"/>
      <c r="X207" s="239"/>
      <c r="Y207" s="239"/>
      <c r="Z207" s="239"/>
      <c r="AA207" s="239"/>
      <c r="AB207" s="239"/>
      <c r="AC207" s="239"/>
      <c r="AD207" s="239"/>
      <c r="AE207" s="239"/>
    </row>
    <row r="208" spans="1:31" ht="13.8" x14ac:dyDescent="0.25">
      <c r="A208" s="241"/>
      <c r="B208" s="239"/>
      <c r="C208" s="239"/>
      <c r="D208" s="239"/>
      <c r="E208" s="239"/>
      <c r="F208" s="239"/>
      <c r="G208" s="240"/>
      <c r="H208" s="239"/>
      <c r="I208" s="239"/>
      <c r="J208" s="239"/>
      <c r="K208" s="239"/>
      <c r="L208" s="239"/>
      <c r="M208" s="239"/>
      <c r="N208" s="239"/>
      <c r="O208" s="239"/>
      <c r="P208" s="239"/>
      <c r="Q208" s="239"/>
      <c r="R208" s="239"/>
      <c r="S208" s="239"/>
      <c r="T208" s="239"/>
      <c r="U208" s="239"/>
      <c r="V208" s="239"/>
      <c r="W208" s="239"/>
      <c r="X208" s="239"/>
      <c r="Y208" s="239"/>
      <c r="Z208" s="239"/>
      <c r="AA208" s="239"/>
      <c r="AB208" s="239"/>
      <c r="AC208" s="239"/>
      <c r="AD208" s="239"/>
      <c r="AE208" s="239"/>
    </row>
    <row r="209" spans="1:31" ht="13.8" x14ac:dyDescent="0.25">
      <c r="A209" s="241"/>
      <c r="B209" s="239"/>
      <c r="C209" s="239"/>
      <c r="D209" s="239"/>
      <c r="E209" s="239"/>
      <c r="F209" s="239"/>
      <c r="G209" s="240"/>
      <c r="H209" s="239"/>
      <c r="I209" s="239"/>
      <c r="J209" s="239"/>
      <c r="K209" s="239"/>
      <c r="L209" s="239"/>
      <c r="M209" s="239"/>
      <c r="N209" s="239"/>
      <c r="O209" s="239"/>
      <c r="P209" s="239"/>
      <c r="Q209" s="239"/>
      <c r="R209" s="239"/>
      <c r="S209" s="239"/>
      <c r="T209" s="239"/>
      <c r="U209" s="239"/>
      <c r="V209" s="239"/>
      <c r="W209" s="239"/>
      <c r="X209" s="239"/>
      <c r="Y209" s="239"/>
      <c r="Z209" s="239"/>
      <c r="AA209" s="239"/>
      <c r="AB209" s="239"/>
      <c r="AC209" s="239"/>
      <c r="AD209" s="239"/>
      <c r="AE209" s="239"/>
    </row>
    <row r="210" spans="1:31" ht="13.8" x14ac:dyDescent="0.25">
      <c r="A210" s="241"/>
      <c r="B210" s="239"/>
      <c r="C210" s="239"/>
      <c r="D210" s="239"/>
      <c r="E210" s="239"/>
      <c r="F210" s="239"/>
      <c r="G210" s="240"/>
      <c r="H210" s="239"/>
      <c r="I210" s="239"/>
      <c r="J210" s="239"/>
      <c r="K210" s="239"/>
      <c r="L210" s="239"/>
      <c r="M210" s="239"/>
      <c r="N210" s="239"/>
      <c r="O210" s="239"/>
      <c r="P210" s="239"/>
      <c r="Q210" s="239"/>
      <c r="R210" s="239"/>
      <c r="S210" s="239"/>
      <c r="T210" s="239"/>
      <c r="U210" s="239"/>
      <c r="V210" s="239"/>
      <c r="W210" s="239"/>
      <c r="X210" s="239"/>
      <c r="Y210" s="239"/>
      <c r="Z210" s="239"/>
      <c r="AA210" s="239"/>
      <c r="AB210" s="239"/>
      <c r="AC210" s="239"/>
      <c r="AD210" s="239"/>
      <c r="AE210" s="239"/>
    </row>
    <row r="211" spans="1:31" ht="13.8" x14ac:dyDescent="0.25">
      <c r="A211" s="241"/>
      <c r="B211" s="239"/>
      <c r="C211" s="239"/>
      <c r="D211" s="239"/>
      <c r="E211" s="239"/>
      <c r="F211" s="239"/>
      <c r="G211" s="240"/>
      <c r="H211" s="239"/>
      <c r="I211" s="239"/>
      <c r="J211" s="239"/>
      <c r="K211" s="239"/>
      <c r="L211" s="239"/>
      <c r="M211" s="239"/>
      <c r="N211" s="239"/>
      <c r="O211" s="239"/>
      <c r="P211" s="239"/>
      <c r="Q211" s="239"/>
      <c r="R211" s="239"/>
      <c r="S211" s="239"/>
      <c r="T211" s="239"/>
      <c r="U211" s="239"/>
      <c r="V211" s="239"/>
      <c r="W211" s="239"/>
      <c r="X211" s="239"/>
      <c r="Y211" s="239"/>
      <c r="Z211" s="239"/>
      <c r="AA211" s="239"/>
      <c r="AB211" s="239"/>
      <c r="AC211" s="239"/>
      <c r="AD211" s="239"/>
      <c r="AE211" s="239"/>
    </row>
    <row r="212" spans="1:31" ht="13.8" x14ac:dyDescent="0.25">
      <c r="A212" s="241"/>
      <c r="B212" s="239"/>
      <c r="C212" s="239"/>
      <c r="D212" s="239"/>
      <c r="E212" s="239"/>
      <c r="F212" s="239"/>
      <c r="G212" s="240"/>
      <c r="H212" s="239"/>
      <c r="I212" s="239"/>
      <c r="J212" s="239"/>
      <c r="K212" s="239"/>
      <c r="L212" s="239"/>
      <c r="M212" s="239"/>
      <c r="N212" s="239"/>
      <c r="O212" s="239"/>
      <c r="P212" s="239"/>
      <c r="Q212" s="239"/>
      <c r="R212" s="239"/>
      <c r="S212" s="239"/>
      <c r="T212" s="239"/>
      <c r="U212" s="239"/>
      <c r="V212" s="239"/>
      <c r="W212" s="239"/>
      <c r="X212" s="239"/>
      <c r="Y212" s="239"/>
      <c r="Z212" s="239"/>
      <c r="AA212" s="239"/>
      <c r="AB212" s="239"/>
      <c r="AC212" s="239"/>
      <c r="AD212" s="239"/>
      <c r="AE212" s="239"/>
    </row>
    <row r="213" spans="1:31" ht="13.8" x14ac:dyDescent="0.25">
      <c r="A213" s="241"/>
      <c r="B213" s="239"/>
      <c r="C213" s="239"/>
      <c r="D213" s="239"/>
      <c r="E213" s="239"/>
      <c r="F213" s="239"/>
      <c r="G213" s="240"/>
      <c r="H213" s="239"/>
      <c r="I213" s="239"/>
      <c r="J213" s="239"/>
      <c r="K213" s="239"/>
      <c r="L213" s="239"/>
      <c r="M213" s="239"/>
      <c r="N213" s="239"/>
      <c r="O213" s="239"/>
      <c r="P213" s="239"/>
      <c r="Q213" s="239"/>
      <c r="R213" s="239"/>
      <c r="S213" s="239"/>
      <c r="T213" s="239"/>
      <c r="U213" s="239"/>
      <c r="V213" s="239"/>
      <c r="W213" s="239"/>
      <c r="X213" s="239"/>
      <c r="Y213" s="239"/>
      <c r="Z213" s="239"/>
      <c r="AA213" s="239"/>
      <c r="AB213" s="239"/>
      <c r="AC213" s="239"/>
      <c r="AD213" s="239"/>
      <c r="AE213" s="239"/>
    </row>
    <row r="214" spans="1:31" ht="13.8" x14ac:dyDescent="0.25">
      <c r="A214" s="241"/>
      <c r="B214" s="239"/>
      <c r="C214" s="239"/>
      <c r="D214" s="239"/>
      <c r="E214" s="239"/>
      <c r="F214" s="239"/>
      <c r="G214" s="240"/>
      <c r="H214" s="239"/>
      <c r="I214" s="239"/>
      <c r="J214" s="239"/>
      <c r="K214" s="239"/>
      <c r="L214" s="239"/>
      <c r="M214" s="239"/>
      <c r="N214" s="239"/>
      <c r="O214" s="239"/>
      <c r="P214" s="239"/>
      <c r="Q214" s="239"/>
      <c r="R214" s="239"/>
      <c r="S214" s="239"/>
      <c r="T214" s="239"/>
      <c r="U214" s="239"/>
      <c r="V214" s="239"/>
      <c r="W214" s="239"/>
      <c r="X214" s="239"/>
      <c r="Y214" s="239"/>
      <c r="Z214" s="239"/>
      <c r="AA214" s="239"/>
      <c r="AB214" s="239"/>
      <c r="AC214" s="239"/>
      <c r="AD214" s="239"/>
      <c r="AE214" s="239"/>
    </row>
    <row r="215" spans="1:31" ht="13.8" x14ac:dyDescent="0.25">
      <c r="A215" s="241"/>
      <c r="B215" s="239"/>
      <c r="C215" s="239"/>
      <c r="D215" s="239"/>
      <c r="E215" s="239"/>
      <c r="F215" s="239"/>
      <c r="G215" s="240"/>
      <c r="H215" s="239"/>
      <c r="I215" s="239"/>
      <c r="J215" s="239"/>
      <c r="K215" s="239"/>
      <c r="L215" s="239"/>
      <c r="M215" s="239"/>
      <c r="N215" s="239"/>
      <c r="O215" s="239"/>
      <c r="P215" s="239"/>
      <c r="Q215" s="239"/>
      <c r="R215" s="239"/>
      <c r="S215" s="239"/>
      <c r="T215" s="239"/>
      <c r="U215" s="239"/>
      <c r="V215" s="239"/>
      <c r="W215" s="239"/>
      <c r="X215" s="239"/>
      <c r="Y215" s="239"/>
      <c r="Z215" s="239"/>
      <c r="AA215" s="239"/>
      <c r="AB215" s="239"/>
      <c r="AC215" s="239"/>
      <c r="AD215" s="239"/>
      <c r="AE215" s="239"/>
    </row>
    <row r="216" spans="1:31" ht="13.8" x14ac:dyDescent="0.25">
      <c r="A216" s="241"/>
      <c r="B216" s="239"/>
      <c r="C216" s="239"/>
      <c r="D216" s="239"/>
      <c r="E216" s="239"/>
      <c r="F216" s="239"/>
      <c r="G216" s="240"/>
      <c r="H216" s="239"/>
      <c r="I216" s="239"/>
      <c r="J216" s="239"/>
      <c r="K216" s="239"/>
      <c r="L216" s="239"/>
      <c r="M216" s="239"/>
      <c r="N216" s="239"/>
      <c r="O216" s="239"/>
      <c r="P216" s="239"/>
      <c r="Q216" s="239"/>
      <c r="R216" s="239"/>
      <c r="S216" s="239"/>
      <c r="T216" s="239"/>
      <c r="U216" s="239"/>
      <c r="V216" s="239"/>
      <c r="W216" s="239"/>
      <c r="X216" s="239"/>
      <c r="Y216" s="239"/>
      <c r="Z216" s="239"/>
      <c r="AA216" s="239"/>
      <c r="AB216" s="239"/>
      <c r="AC216" s="239"/>
      <c r="AD216" s="239"/>
      <c r="AE216" s="239"/>
    </row>
    <row r="217" spans="1:31" ht="13.8" x14ac:dyDescent="0.25">
      <c r="A217" s="241"/>
      <c r="B217" s="239"/>
      <c r="C217" s="239"/>
      <c r="D217" s="239"/>
      <c r="E217" s="239"/>
      <c r="F217" s="239"/>
      <c r="G217" s="240"/>
      <c r="H217" s="239"/>
      <c r="I217" s="239"/>
      <c r="J217" s="239"/>
      <c r="K217" s="239"/>
      <c r="L217" s="239"/>
      <c r="M217" s="239"/>
      <c r="N217" s="239"/>
      <c r="O217" s="239"/>
      <c r="P217" s="239"/>
      <c r="Q217" s="239"/>
      <c r="R217" s="239"/>
      <c r="S217" s="239"/>
      <c r="T217" s="239"/>
      <c r="U217" s="239"/>
      <c r="V217" s="239"/>
      <c r="W217" s="239"/>
      <c r="X217" s="239"/>
      <c r="Y217" s="239"/>
      <c r="Z217" s="239"/>
      <c r="AA217" s="239"/>
      <c r="AB217" s="239"/>
      <c r="AC217" s="239"/>
      <c r="AD217" s="239"/>
      <c r="AE217" s="239"/>
    </row>
    <row r="218" spans="1:31" ht="13.8" x14ac:dyDescent="0.25">
      <c r="A218" s="241"/>
      <c r="B218" s="239"/>
      <c r="C218" s="239"/>
      <c r="D218" s="239"/>
      <c r="E218" s="239"/>
      <c r="F218" s="239"/>
      <c r="G218" s="240"/>
      <c r="H218" s="239"/>
      <c r="I218" s="239"/>
      <c r="J218" s="239"/>
      <c r="K218" s="239"/>
      <c r="L218" s="239"/>
      <c r="M218" s="239"/>
      <c r="N218" s="239"/>
      <c r="O218" s="239"/>
      <c r="P218" s="239"/>
      <c r="Q218" s="239"/>
      <c r="R218" s="239"/>
      <c r="S218" s="239"/>
      <c r="T218" s="239"/>
      <c r="U218" s="239"/>
      <c r="V218" s="239"/>
      <c r="W218" s="239"/>
      <c r="X218" s="239"/>
      <c r="Y218" s="239"/>
      <c r="Z218" s="239"/>
      <c r="AA218" s="239"/>
      <c r="AB218" s="239"/>
      <c r="AC218" s="239"/>
      <c r="AD218" s="239"/>
      <c r="AE218" s="239"/>
    </row>
    <row r="219" spans="1:31" ht="13.8" x14ac:dyDescent="0.25">
      <c r="A219" s="241"/>
      <c r="B219" s="239"/>
      <c r="C219" s="239"/>
      <c r="D219" s="239"/>
      <c r="E219" s="239"/>
      <c r="F219" s="239"/>
      <c r="G219" s="240"/>
      <c r="H219" s="239"/>
      <c r="I219" s="239"/>
      <c r="J219" s="239"/>
      <c r="K219" s="239"/>
      <c r="L219" s="239"/>
      <c r="M219" s="239"/>
      <c r="N219" s="239"/>
      <c r="O219" s="239"/>
      <c r="P219" s="239"/>
      <c r="Q219" s="239"/>
      <c r="R219" s="239"/>
      <c r="S219" s="239"/>
      <c r="T219" s="239"/>
      <c r="U219" s="239"/>
      <c r="V219" s="239"/>
      <c r="W219" s="239"/>
      <c r="X219" s="239"/>
      <c r="Y219" s="239"/>
      <c r="Z219" s="239"/>
      <c r="AA219" s="239"/>
      <c r="AB219" s="239"/>
      <c r="AC219" s="239"/>
      <c r="AD219" s="239"/>
      <c r="AE219" s="239"/>
    </row>
    <row r="220" spans="1:31" ht="13.8" x14ac:dyDescent="0.25">
      <c r="A220" s="241"/>
      <c r="B220" s="239"/>
      <c r="C220" s="239"/>
      <c r="D220" s="239"/>
      <c r="E220" s="239"/>
      <c r="F220" s="239"/>
      <c r="G220" s="240"/>
      <c r="H220" s="239"/>
      <c r="I220" s="239"/>
      <c r="J220" s="239"/>
      <c r="K220" s="239"/>
      <c r="L220" s="239"/>
      <c r="M220" s="239"/>
      <c r="N220" s="239"/>
      <c r="O220" s="239"/>
      <c r="P220" s="239"/>
      <c r="Q220" s="239"/>
      <c r="R220" s="239"/>
      <c r="S220" s="239"/>
      <c r="T220" s="239"/>
      <c r="U220" s="239"/>
      <c r="V220" s="239"/>
      <c r="W220" s="239"/>
      <c r="X220" s="239"/>
      <c r="Y220" s="239"/>
      <c r="Z220" s="239"/>
      <c r="AA220" s="239"/>
      <c r="AB220" s="239"/>
      <c r="AC220" s="239"/>
      <c r="AD220" s="239"/>
      <c r="AE220" s="239"/>
    </row>
    <row r="221" spans="1:31" ht="13.8" x14ac:dyDescent="0.25">
      <c r="A221" s="241"/>
      <c r="B221" s="239"/>
      <c r="C221" s="239"/>
      <c r="D221" s="239"/>
      <c r="E221" s="239"/>
      <c r="F221" s="239"/>
      <c r="G221" s="240"/>
      <c r="H221" s="239"/>
      <c r="I221" s="239"/>
      <c r="J221" s="239"/>
      <c r="K221" s="239"/>
      <c r="L221" s="239"/>
      <c r="M221" s="239"/>
      <c r="N221" s="239"/>
      <c r="O221" s="239"/>
      <c r="P221" s="239"/>
      <c r="Q221" s="239"/>
      <c r="R221" s="239"/>
      <c r="S221" s="239"/>
      <c r="T221" s="239"/>
      <c r="U221" s="239"/>
      <c r="V221" s="239"/>
      <c r="W221" s="239"/>
      <c r="X221" s="239"/>
      <c r="Y221" s="239"/>
      <c r="Z221" s="239"/>
      <c r="AA221" s="239"/>
      <c r="AB221" s="239"/>
      <c r="AC221" s="239"/>
      <c r="AD221" s="239"/>
      <c r="AE221" s="239"/>
    </row>
    <row r="222" spans="1:31" ht="13.8" x14ac:dyDescent="0.25">
      <c r="A222" s="241"/>
      <c r="B222" s="239"/>
      <c r="C222" s="239"/>
      <c r="D222" s="239"/>
      <c r="E222" s="239"/>
      <c r="F222" s="239"/>
      <c r="G222" s="240"/>
      <c r="H222" s="239"/>
      <c r="I222" s="239"/>
      <c r="J222" s="239"/>
      <c r="K222" s="239"/>
      <c r="L222" s="239"/>
      <c r="M222" s="239"/>
      <c r="N222" s="239"/>
      <c r="O222" s="239"/>
      <c r="P222" s="239"/>
      <c r="Q222" s="239"/>
      <c r="R222" s="239"/>
      <c r="S222" s="239"/>
      <c r="T222" s="239"/>
      <c r="U222" s="239"/>
      <c r="V222" s="239"/>
      <c r="W222" s="239"/>
      <c r="X222" s="239"/>
      <c r="Y222" s="239"/>
      <c r="Z222" s="239"/>
      <c r="AA222" s="239"/>
      <c r="AB222" s="239"/>
      <c r="AC222" s="239"/>
      <c r="AD222" s="239"/>
      <c r="AE222" s="239"/>
    </row>
    <row r="223" spans="1:31" ht="13.8" x14ac:dyDescent="0.25">
      <c r="A223" s="241"/>
      <c r="B223" s="239"/>
      <c r="C223" s="239"/>
      <c r="D223" s="239"/>
      <c r="E223" s="239"/>
      <c r="F223" s="239"/>
      <c r="G223" s="240"/>
      <c r="H223" s="239"/>
      <c r="I223" s="239"/>
      <c r="J223" s="239"/>
      <c r="K223" s="239"/>
      <c r="L223" s="239"/>
      <c r="M223" s="239"/>
      <c r="N223" s="239"/>
      <c r="O223" s="239"/>
      <c r="P223" s="239"/>
      <c r="Q223" s="239"/>
      <c r="R223" s="239"/>
      <c r="S223" s="239"/>
      <c r="T223" s="239"/>
      <c r="U223" s="239"/>
      <c r="V223" s="239"/>
      <c r="W223" s="239"/>
      <c r="X223" s="239"/>
      <c r="Y223" s="239"/>
      <c r="Z223" s="239"/>
      <c r="AA223" s="239"/>
      <c r="AB223" s="239"/>
      <c r="AC223" s="239"/>
      <c r="AD223" s="239"/>
      <c r="AE223" s="239"/>
    </row>
    <row r="224" spans="1:31" ht="13.8" x14ac:dyDescent="0.25">
      <c r="A224" s="241"/>
      <c r="B224" s="239"/>
      <c r="C224" s="239"/>
      <c r="D224" s="239"/>
      <c r="E224" s="239"/>
      <c r="F224" s="239"/>
      <c r="G224" s="240"/>
      <c r="H224" s="239"/>
      <c r="I224" s="239"/>
      <c r="J224" s="239"/>
      <c r="K224" s="239"/>
      <c r="L224" s="239"/>
      <c r="M224" s="239"/>
      <c r="N224" s="239"/>
      <c r="O224" s="239"/>
      <c r="P224" s="239"/>
      <c r="Q224" s="239"/>
      <c r="R224" s="239"/>
      <c r="S224" s="239"/>
      <c r="T224" s="239"/>
      <c r="U224" s="239"/>
      <c r="V224" s="239"/>
      <c r="W224" s="239"/>
      <c r="X224" s="239"/>
      <c r="Y224" s="239"/>
      <c r="Z224" s="239"/>
      <c r="AA224" s="239"/>
      <c r="AB224" s="239"/>
      <c r="AC224" s="239"/>
      <c r="AD224" s="239"/>
      <c r="AE224" s="239"/>
    </row>
    <row r="225" spans="1:31" ht="13.8" x14ac:dyDescent="0.25">
      <c r="A225" s="241"/>
      <c r="B225" s="239"/>
      <c r="C225" s="239"/>
      <c r="D225" s="239"/>
      <c r="E225" s="239"/>
      <c r="F225" s="239"/>
      <c r="G225" s="240"/>
      <c r="H225" s="239"/>
      <c r="I225" s="239"/>
      <c r="J225" s="239"/>
      <c r="K225" s="239"/>
      <c r="L225" s="239"/>
      <c r="M225" s="239"/>
      <c r="N225" s="239"/>
      <c r="O225" s="239"/>
      <c r="P225" s="239"/>
      <c r="Q225" s="239"/>
      <c r="R225" s="239"/>
      <c r="S225" s="239"/>
      <c r="T225" s="239"/>
      <c r="U225" s="239"/>
      <c r="V225" s="239"/>
      <c r="W225" s="239"/>
      <c r="X225" s="239"/>
      <c r="Y225" s="239"/>
      <c r="Z225" s="239"/>
      <c r="AA225" s="239"/>
      <c r="AB225" s="239"/>
      <c r="AC225" s="239"/>
      <c r="AD225" s="239"/>
      <c r="AE225" s="239"/>
    </row>
    <row r="226" spans="1:31" ht="13.8" x14ac:dyDescent="0.25">
      <c r="A226" s="241"/>
      <c r="B226" s="239"/>
      <c r="C226" s="239"/>
      <c r="D226" s="239"/>
      <c r="E226" s="239"/>
      <c r="F226" s="239"/>
      <c r="G226" s="240"/>
      <c r="H226" s="239"/>
      <c r="I226" s="239"/>
      <c r="J226" s="239"/>
      <c r="K226" s="239"/>
      <c r="L226" s="239"/>
      <c r="M226" s="239"/>
      <c r="N226" s="239"/>
      <c r="O226" s="239"/>
      <c r="P226" s="239"/>
      <c r="Q226" s="239"/>
      <c r="R226" s="239"/>
      <c r="S226" s="239"/>
      <c r="T226" s="239"/>
      <c r="U226" s="239"/>
      <c r="V226" s="239"/>
      <c r="W226" s="239"/>
      <c r="X226" s="239"/>
      <c r="Y226" s="239"/>
      <c r="Z226" s="239"/>
      <c r="AA226" s="239"/>
      <c r="AB226" s="239"/>
      <c r="AC226" s="239"/>
      <c r="AD226" s="239"/>
      <c r="AE226" s="239"/>
    </row>
    <row r="227" spans="1:31" ht="13.8" x14ac:dyDescent="0.25">
      <c r="A227" s="241"/>
      <c r="B227" s="239"/>
      <c r="C227" s="239"/>
      <c r="D227" s="239"/>
      <c r="E227" s="239"/>
      <c r="F227" s="239"/>
      <c r="G227" s="240"/>
      <c r="H227" s="239"/>
      <c r="I227" s="239"/>
      <c r="J227" s="239"/>
      <c r="K227" s="239"/>
      <c r="L227" s="239"/>
      <c r="M227" s="239"/>
      <c r="N227" s="239"/>
      <c r="O227" s="239"/>
      <c r="P227" s="239"/>
      <c r="Q227" s="239"/>
      <c r="R227" s="239"/>
      <c r="S227" s="239"/>
      <c r="T227" s="239"/>
      <c r="U227" s="239"/>
      <c r="V227" s="239"/>
      <c r="W227" s="239"/>
      <c r="X227" s="239"/>
      <c r="Y227" s="239"/>
      <c r="Z227" s="239"/>
      <c r="AA227" s="239"/>
      <c r="AB227" s="239"/>
      <c r="AC227" s="239"/>
      <c r="AD227" s="239"/>
      <c r="AE227" s="239"/>
    </row>
    <row r="228" spans="1:31" ht="13.8" x14ac:dyDescent="0.25">
      <c r="A228" s="241"/>
      <c r="B228" s="239"/>
      <c r="C228" s="239"/>
      <c r="D228" s="239"/>
      <c r="E228" s="239"/>
      <c r="F228" s="239"/>
      <c r="G228" s="240"/>
      <c r="H228" s="239"/>
      <c r="I228" s="239"/>
      <c r="J228" s="239"/>
      <c r="K228" s="239"/>
      <c r="L228" s="239"/>
      <c r="M228" s="239"/>
      <c r="N228" s="239"/>
      <c r="O228" s="239"/>
      <c r="P228" s="239"/>
      <c r="Q228" s="239"/>
      <c r="R228" s="239"/>
      <c r="S228" s="239"/>
      <c r="T228" s="239"/>
      <c r="U228" s="239"/>
      <c r="V228" s="239"/>
      <c r="W228" s="239"/>
      <c r="X228" s="239"/>
      <c r="Y228" s="239"/>
      <c r="Z228" s="239"/>
      <c r="AA228" s="239"/>
      <c r="AB228" s="239"/>
      <c r="AC228" s="239"/>
      <c r="AD228" s="239"/>
      <c r="AE228" s="239"/>
    </row>
    <row r="229" spans="1:31" ht="13.8" x14ac:dyDescent="0.25">
      <c r="A229" s="241"/>
      <c r="B229" s="239"/>
      <c r="C229" s="239"/>
      <c r="D229" s="239"/>
      <c r="E229" s="239"/>
      <c r="F229" s="239"/>
      <c r="G229" s="240"/>
      <c r="H229" s="239"/>
      <c r="I229" s="239"/>
      <c r="J229" s="239"/>
      <c r="K229" s="239"/>
      <c r="L229" s="239"/>
      <c r="M229" s="239"/>
      <c r="N229" s="239"/>
      <c r="O229" s="239"/>
      <c r="P229" s="239"/>
      <c r="Q229" s="239"/>
      <c r="R229" s="239"/>
      <c r="S229" s="239"/>
      <c r="T229" s="239"/>
      <c r="U229" s="239"/>
      <c r="V229" s="239"/>
      <c r="W229" s="239"/>
      <c r="X229" s="239"/>
      <c r="Y229" s="239"/>
      <c r="Z229" s="239"/>
      <c r="AA229" s="239"/>
      <c r="AB229" s="239"/>
      <c r="AC229" s="239"/>
      <c r="AD229" s="239"/>
      <c r="AE229" s="239"/>
    </row>
    <row r="230" spans="1:31" ht="13.8" x14ac:dyDescent="0.25">
      <c r="A230" s="241"/>
      <c r="B230" s="239"/>
      <c r="C230" s="239"/>
      <c r="D230" s="239"/>
      <c r="E230" s="239"/>
      <c r="F230" s="239"/>
      <c r="G230" s="240"/>
      <c r="H230" s="239"/>
      <c r="I230" s="239"/>
      <c r="J230" s="239"/>
      <c r="K230" s="239"/>
      <c r="L230" s="239"/>
      <c r="M230" s="239"/>
      <c r="N230" s="239"/>
      <c r="O230" s="239"/>
      <c r="P230" s="239"/>
      <c r="Q230" s="239"/>
      <c r="R230" s="239"/>
      <c r="S230" s="239"/>
      <c r="T230" s="239"/>
      <c r="U230" s="239"/>
      <c r="V230" s="239"/>
      <c r="W230" s="239"/>
      <c r="X230" s="239"/>
      <c r="Y230" s="239"/>
      <c r="Z230" s="239"/>
      <c r="AA230" s="239"/>
      <c r="AB230" s="239"/>
      <c r="AC230" s="239"/>
      <c r="AD230" s="239"/>
      <c r="AE230" s="239"/>
    </row>
    <row r="231" spans="1:31" ht="13.8" x14ac:dyDescent="0.25">
      <c r="A231" s="241"/>
      <c r="B231" s="239"/>
      <c r="C231" s="239"/>
      <c r="D231" s="239"/>
      <c r="E231" s="239"/>
      <c r="F231" s="239"/>
      <c r="G231" s="240"/>
      <c r="H231" s="239"/>
      <c r="I231" s="239"/>
      <c r="J231" s="239"/>
      <c r="K231" s="239"/>
      <c r="L231" s="239"/>
      <c r="M231" s="239"/>
      <c r="N231" s="239"/>
      <c r="O231" s="239"/>
      <c r="P231" s="239"/>
      <c r="Q231" s="239"/>
      <c r="R231" s="239"/>
      <c r="S231" s="239"/>
      <c r="T231" s="239"/>
      <c r="U231" s="239"/>
      <c r="V231" s="239"/>
      <c r="W231" s="239"/>
      <c r="X231" s="239"/>
      <c r="Y231" s="239"/>
      <c r="Z231" s="239"/>
      <c r="AA231" s="239"/>
      <c r="AB231" s="239"/>
      <c r="AC231" s="239"/>
      <c r="AD231" s="239"/>
      <c r="AE231" s="239"/>
    </row>
    <row r="232" spans="1:31" ht="13.8" x14ac:dyDescent="0.25">
      <c r="A232" s="241"/>
      <c r="B232" s="239"/>
      <c r="C232" s="239"/>
      <c r="D232" s="239"/>
      <c r="E232" s="239"/>
      <c r="F232" s="239"/>
      <c r="G232" s="240"/>
      <c r="H232" s="239"/>
      <c r="I232" s="239"/>
      <c r="J232" s="239"/>
      <c r="K232" s="239"/>
      <c r="L232" s="239"/>
      <c r="M232" s="239"/>
      <c r="N232" s="239"/>
      <c r="O232" s="239"/>
      <c r="P232" s="239"/>
      <c r="Q232" s="239"/>
      <c r="R232" s="239"/>
      <c r="S232" s="239"/>
      <c r="T232" s="239"/>
      <c r="U232" s="239"/>
      <c r="V232" s="239"/>
      <c r="W232" s="239"/>
      <c r="X232" s="239"/>
      <c r="Y232" s="239"/>
      <c r="Z232" s="239"/>
      <c r="AA232" s="239"/>
      <c r="AB232" s="239"/>
      <c r="AC232" s="239"/>
      <c r="AD232" s="239"/>
      <c r="AE232" s="239"/>
    </row>
    <row r="233" spans="1:31" ht="13.8" x14ac:dyDescent="0.25">
      <c r="A233" s="241"/>
      <c r="B233" s="239"/>
      <c r="C233" s="239"/>
      <c r="D233" s="239"/>
      <c r="E233" s="239"/>
      <c r="F233" s="239"/>
      <c r="G233" s="240"/>
      <c r="H233" s="239"/>
      <c r="I233" s="239"/>
      <c r="J233" s="239"/>
      <c r="K233" s="239"/>
      <c r="L233" s="239"/>
      <c r="M233" s="239"/>
      <c r="N233" s="239"/>
      <c r="O233" s="239"/>
      <c r="P233" s="239"/>
      <c r="Q233" s="239"/>
      <c r="R233" s="239"/>
      <c r="S233" s="239"/>
      <c r="T233" s="239"/>
      <c r="U233" s="239"/>
      <c r="V233" s="239"/>
      <c r="W233" s="239"/>
      <c r="X233" s="239"/>
      <c r="Y233" s="239"/>
      <c r="Z233" s="239"/>
      <c r="AA233" s="239"/>
      <c r="AB233" s="239"/>
      <c r="AC233" s="239"/>
      <c r="AD233" s="239"/>
      <c r="AE233" s="239"/>
    </row>
    <row r="234" spans="1:31" ht="13.8" x14ac:dyDescent="0.25">
      <c r="A234" s="241"/>
      <c r="B234" s="239"/>
      <c r="C234" s="239"/>
      <c r="D234" s="239"/>
      <c r="E234" s="239"/>
      <c r="F234" s="239"/>
      <c r="G234" s="240"/>
      <c r="H234" s="239"/>
      <c r="I234" s="239"/>
      <c r="J234" s="239"/>
      <c r="K234" s="239"/>
      <c r="L234" s="239"/>
      <c r="M234" s="239"/>
      <c r="N234" s="239"/>
      <c r="O234" s="239"/>
      <c r="P234" s="239"/>
      <c r="Q234" s="239"/>
      <c r="R234" s="239"/>
      <c r="S234" s="239"/>
      <c r="T234" s="239"/>
      <c r="U234" s="239"/>
      <c r="V234" s="239"/>
      <c r="W234" s="239"/>
      <c r="X234" s="239"/>
      <c r="Y234" s="239"/>
      <c r="Z234" s="239"/>
      <c r="AA234" s="239"/>
      <c r="AB234" s="239"/>
      <c r="AC234" s="239"/>
      <c r="AD234" s="239"/>
      <c r="AE234" s="239"/>
    </row>
    <row r="235" spans="1:31" ht="13.8" x14ac:dyDescent="0.25">
      <c r="A235" s="241"/>
      <c r="B235" s="239"/>
      <c r="C235" s="239"/>
      <c r="D235" s="239"/>
      <c r="E235" s="239"/>
      <c r="F235" s="239"/>
      <c r="G235" s="240"/>
      <c r="H235" s="239"/>
      <c r="I235" s="239"/>
      <c r="J235" s="239"/>
      <c r="K235" s="239"/>
      <c r="L235" s="239"/>
      <c r="M235" s="239"/>
      <c r="N235" s="239"/>
      <c r="O235" s="239"/>
      <c r="P235" s="239"/>
      <c r="Q235" s="239"/>
      <c r="R235" s="239"/>
      <c r="S235" s="239"/>
      <c r="T235" s="239"/>
      <c r="U235" s="239"/>
      <c r="V235" s="239"/>
      <c r="W235" s="239"/>
      <c r="X235" s="239"/>
      <c r="Y235" s="239"/>
      <c r="Z235" s="239"/>
      <c r="AA235" s="239"/>
      <c r="AB235" s="239"/>
      <c r="AC235" s="239"/>
      <c r="AD235" s="239"/>
      <c r="AE235" s="239"/>
    </row>
    <row r="236" spans="1:31" ht="13.8" x14ac:dyDescent="0.25">
      <c r="A236" s="241"/>
      <c r="B236" s="239"/>
      <c r="C236" s="239"/>
      <c r="D236" s="239"/>
      <c r="E236" s="239"/>
      <c r="F236" s="239"/>
      <c r="G236" s="240"/>
      <c r="H236" s="239"/>
      <c r="I236" s="239"/>
      <c r="J236" s="239"/>
      <c r="K236" s="239"/>
      <c r="L236" s="239"/>
      <c r="M236" s="239"/>
      <c r="N236" s="239"/>
      <c r="O236" s="239"/>
      <c r="P236" s="239"/>
      <c r="Q236" s="239"/>
      <c r="R236" s="239"/>
      <c r="S236" s="239"/>
      <c r="T236" s="239"/>
      <c r="U236" s="239"/>
      <c r="V236" s="239"/>
      <c r="W236" s="239"/>
      <c r="X236" s="239"/>
      <c r="Y236" s="239"/>
      <c r="Z236" s="239"/>
      <c r="AA236" s="239"/>
      <c r="AB236" s="239"/>
      <c r="AC236" s="239"/>
      <c r="AD236" s="239"/>
      <c r="AE236" s="239"/>
    </row>
    <row r="237" spans="1:31" ht="13.8" x14ac:dyDescent="0.25">
      <c r="A237" s="241"/>
      <c r="B237" s="239"/>
      <c r="C237" s="239"/>
      <c r="D237" s="239"/>
      <c r="E237" s="239"/>
      <c r="F237" s="239"/>
      <c r="G237" s="240"/>
      <c r="H237" s="239"/>
      <c r="I237" s="239"/>
      <c r="J237" s="239"/>
      <c r="K237" s="239"/>
      <c r="L237" s="239"/>
      <c r="M237" s="239"/>
      <c r="N237" s="239"/>
      <c r="O237" s="239"/>
      <c r="P237" s="239"/>
      <c r="Q237" s="239"/>
      <c r="R237" s="239"/>
      <c r="S237" s="239"/>
      <c r="T237" s="239"/>
      <c r="U237" s="239"/>
      <c r="V237" s="239"/>
      <c r="W237" s="239"/>
      <c r="X237" s="239"/>
      <c r="Y237" s="239"/>
      <c r="Z237" s="239"/>
      <c r="AA237" s="239"/>
      <c r="AB237" s="239"/>
      <c r="AC237" s="239"/>
      <c r="AD237" s="239"/>
      <c r="AE237" s="239"/>
    </row>
    <row r="238" spans="1:31" ht="13.8" x14ac:dyDescent="0.25">
      <c r="A238" s="241"/>
      <c r="B238" s="239"/>
      <c r="C238" s="239"/>
      <c r="D238" s="239"/>
      <c r="E238" s="239"/>
      <c r="F238" s="239"/>
      <c r="G238" s="240"/>
      <c r="H238" s="239"/>
      <c r="I238" s="239"/>
      <c r="J238" s="239"/>
      <c r="K238" s="239"/>
      <c r="L238" s="239"/>
      <c r="M238" s="239"/>
      <c r="N238" s="239"/>
      <c r="O238" s="239"/>
      <c r="P238" s="239"/>
      <c r="Q238" s="239"/>
      <c r="R238" s="239"/>
      <c r="S238" s="239"/>
      <c r="T238" s="239"/>
      <c r="U238" s="239"/>
      <c r="V238" s="239"/>
      <c r="W238" s="239"/>
      <c r="X238" s="239"/>
      <c r="Y238" s="239"/>
      <c r="Z238" s="239"/>
      <c r="AA238" s="239"/>
      <c r="AB238" s="239"/>
      <c r="AC238" s="239"/>
      <c r="AD238" s="239"/>
      <c r="AE238" s="239"/>
    </row>
    <row r="239" spans="1:31" ht="13.8" x14ac:dyDescent="0.25">
      <c r="A239" s="241"/>
      <c r="B239" s="239"/>
      <c r="C239" s="239"/>
      <c r="D239" s="239"/>
      <c r="E239" s="239"/>
      <c r="F239" s="239"/>
      <c r="G239" s="240"/>
      <c r="H239" s="239"/>
      <c r="I239" s="239"/>
      <c r="J239" s="239"/>
      <c r="K239" s="239"/>
      <c r="L239" s="239"/>
      <c r="M239" s="239"/>
      <c r="N239" s="239"/>
      <c r="O239" s="239"/>
      <c r="P239" s="239"/>
      <c r="Q239" s="239"/>
      <c r="R239" s="239"/>
      <c r="S239" s="239"/>
      <c r="T239" s="239"/>
      <c r="U239" s="239"/>
      <c r="V239" s="239"/>
      <c r="W239" s="239"/>
      <c r="X239" s="239"/>
      <c r="Y239" s="239"/>
      <c r="Z239" s="239"/>
      <c r="AA239" s="239"/>
      <c r="AB239" s="239"/>
      <c r="AC239" s="239"/>
      <c r="AD239" s="239"/>
      <c r="AE239" s="239"/>
    </row>
    <row r="240" spans="1:31" ht="13.8" x14ac:dyDescent="0.25">
      <c r="A240" s="241"/>
      <c r="B240" s="239"/>
      <c r="C240" s="239"/>
      <c r="D240" s="239"/>
      <c r="E240" s="239"/>
      <c r="F240" s="239"/>
      <c r="G240" s="240"/>
      <c r="H240" s="239"/>
      <c r="I240" s="239"/>
      <c r="J240" s="239"/>
      <c r="K240" s="239"/>
      <c r="L240" s="239"/>
      <c r="M240" s="239"/>
      <c r="N240" s="239"/>
      <c r="O240" s="239"/>
      <c r="P240" s="239"/>
      <c r="Q240" s="239"/>
      <c r="R240" s="239"/>
      <c r="S240" s="239"/>
      <c r="T240" s="239"/>
      <c r="U240" s="239"/>
      <c r="V240" s="239"/>
      <c r="W240" s="239"/>
      <c r="X240" s="239"/>
      <c r="Y240" s="239"/>
      <c r="Z240" s="239"/>
      <c r="AA240" s="239"/>
      <c r="AB240" s="239"/>
      <c r="AC240" s="239"/>
      <c r="AD240" s="239"/>
      <c r="AE240" s="239"/>
    </row>
    <row r="241" spans="1:31" ht="13.8" x14ac:dyDescent="0.25">
      <c r="A241" s="241"/>
      <c r="B241" s="239"/>
      <c r="C241" s="239"/>
      <c r="D241" s="239"/>
      <c r="E241" s="239"/>
      <c r="F241" s="239"/>
      <c r="G241" s="240"/>
      <c r="H241" s="239"/>
      <c r="I241" s="239"/>
      <c r="J241" s="239"/>
      <c r="K241" s="239"/>
      <c r="L241" s="239"/>
      <c r="M241" s="239"/>
      <c r="N241" s="239"/>
      <c r="O241" s="239"/>
      <c r="P241" s="239"/>
      <c r="Q241" s="239"/>
      <c r="R241" s="239"/>
      <c r="S241" s="239"/>
      <c r="T241" s="239"/>
      <c r="U241" s="239"/>
      <c r="V241" s="239"/>
      <c r="W241" s="239"/>
      <c r="X241" s="239"/>
      <c r="Y241" s="239"/>
      <c r="Z241" s="239"/>
      <c r="AA241" s="239"/>
      <c r="AB241" s="239"/>
      <c r="AC241" s="239"/>
      <c r="AD241" s="239"/>
      <c r="AE241" s="239"/>
    </row>
    <row r="242" spans="1:31" ht="13.8" x14ac:dyDescent="0.25">
      <c r="A242" s="241"/>
      <c r="B242" s="239"/>
      <c r="C242" s="239"/>
      <c r="D242" s="239"/>
      <c r="E242" s="239"/>
      <c r="F242" s="239"/>
      <c r="G242" s="240"/>
      <c r="H242" s="239"/>
      <c r="I242" s="239"/>
      <c r="J242" s="239"/>
      <c r="K242" s="239"/>
      <c r="L242" s="239"/>
      <c r="M242" s="239"/>
      <c r="N242" s="239"/>
      <c r="O242" s="239"/>
      <c r="P242" s="239"/>
      <c r="Q242" s="239"/>
      <c r="R242" s="239"/>
      <c r="S242" s="239"/>
      <c r="T242" s="239"/>
      <c r="U242" s="239"/>
      <c r="V242" s="239"/>
      <c r="W242" s="239"/>
      <c r="X242" s="239"/>
      <c r="Y242" s="239"/>
      <c r="Z242" s="239"/>
      <c r="AA242" s="239"/>
      <c r="AB242" s="239"/>
      <c r="AC242" s="239"/>
      <c r="AD242" s="239"/>
      <c r="AE242" s="239"/>
    </row>
    <row r="243" spans="1:31" ht="13.8" x14ac:dyDescent="0.25">
      <c r="A243" s="241"/>
      <c r="B243" s="239"/>
      <c r="C243" s="239"/>
      <c r="D243" s="239"/>
      <c r="E243" s="239"/>
      <c r="F243" s="239"/>
      <c r="G243" s="240"/>
      <c r="H243" s="239"/>
      <c r="I243" s="239"/>
      <c r="J243" s="239"/>
      <c r="K243" s="239"/>
      <c r="L243" s="239"/>
      <c r="M243" s="239"/>
      <c r="N243" s="239"/>
      <c r="O243" s="239"/>
      <c r="P243" s="239"/>
      <c r="Q243" s="239"/>
      <c r="R243" s="239"/>
      <c r="S243" s="239"/>
      <c r="T243" s="239"/>
      <c r="U243" s="239"/>
      <c r="V243" s="239"/>
      <c r="W243" s="239"/>
      <c r="X243" s="239"/>
      <c r="Y243" s="239"/>
      <c r="Z243" s="239"/>
      <c r="AA243" s="239"/>
      <c r="AB243" s="239"/>
      <c r="AC243" s="239"/>
      <c r="AD243" s="239"/>
      <c r="AE243" s="239"/>
    </row>
    <row r="244" spans="1:31" ht="13.8" x14ac:dyDescent="0.25">
      <c r="A244" s="241"/>
      <c r="B244" s="239"/>
      <c r="C244" s="239"/>
      <c r="D244" s="239"/>
      <c r="E244" s="239"/>
      <c r="F244" s="239"/>
      <c r="G244" s="240"/>
      <c r="H244" s="239"/>
      <c r="I244" s="239"/>
      <c r="J244" s="239"/>
      <c r="K244" s="239"/>
      <c r="L244" s="239"/>
      <c r="M244" s="239"/>
      <c r="N244" s="239"/>
      <c r="O244" s="239"/>
      <c r="P244" s="239"/>
      <c r="Q244" s="239"/>
      <c r="R244" s="239"/>
      <c r="S244" s="239"/>
      <c r="T244" s="239"/>
      <c r="U244" s="239"/>
      <c r="V244" s="239"/>
      <c r="W244" s="239"/>
      <c r="X244" s="239"/>
      <c r="Y244" s="239"/>
      <c r="Z244" s="239"/>
      <c r="AA244" s="239"/>
      <c r="AB244" s="239"/>
      <c r="AC244" s="239"/>
      <c r="AD244" s="239"/>
      <c r="AE244" s="239"/>
    </row>
    <row r="245" spans="1:31" ht="13.8" x14ac:dyDescent="0.25">
      <c r="A245" s="241"/>
      <c r="B245" s="239"/>
      <c r="C245" s="239"/>
      <c r="D245" s="239"/>
      <c r="E245" s="239"/>
      <c r="F245" s="239"/>
      <c r="G245" s="240"/>
      <c r="H245" s="239"/>
      <c r="I245" s="239"/>
      <c r="J245" s="239"/>
      <c r="K245" s="239"/>
      <c r="L245" s="239"/>
      <c r="M245" s="239"/>
      <c r="N245" s="239"/>
      <c r="O245" s="239"/>
      <c r="P245" s="239"/>
      <c r="Q245" s="239"/>
      <c r="R245" s="239"/>
      <c r="S245" s="239"/>
      <c r="T245" s="239"/>
      <c r="U245" s="239"/>
      <c r="V245" s="239"/>
      <c r="W245" s="239"/>
      <c r="X245" s="239"/>
      <c r="Y245" s="239"/>
      <c r="Z245" s="239"/>
      <c r="AA245" s="239"/>
      <c r="AB245" s="239"/>
      <c r="AC245" s="239"/>
      <c r="AD245" s="239"/>
      <c r="AE245" s="239"/>
    </row>
    <row r="246" spans="1:31" ht="13.8" x14ac:dyDescent="0.25">
      <c r="A246" s="241"/>
      <c r="B246" s="239"/>
      <c r="C246" s="239"/>
      <c r="D246" s="239"/>
      <c r="E246" s="239"/>
      <c r="F246" s="239"/>
      <c r="G246" s="240"/>
      <c r="H246" s="239"/>
      <c r="I246" s="239"/>
      <c r="J246" s="239"/>
      <c r="K246" s="239"/>
      <c r="L246" s="239"/>
      <c r="M246" s="239"/>
      <c r="N246" s="239"/>
      <c r="O246" s="239"/>
      <c r="P246" s="239"/>
      <c r="Q246" s="239"/>
      <c r="R246" s="239"/>
      <c r="S246" s="239"/>
      <c r="T246" s="239"/>
      <c r="U246" s="239"/>
      <c r="V246" s="239"/>
      <c r="W246" s="239"/>
      <c r="X246" s="239"/>
      <c r="Y246" s="239"/>
      <c r="Z246" s="239"/>
      <c r="AA246" s="239"/>
      <c r="AB246" s="239"/>
      <c r="AC246" s="239"/>
      <c r="AD246" s="239"/>
      <c r="AE246" s="239"/>
    </row>
    <row r="247" spans="1:31" ht="13.8" x14ac:dyDescent="0.25">
      <c r="A247" s="241"/>
      <c r="B247" s="239"/>
      <c r="C247" s="239"/>
      <c r="D247" s="239"/>
      <c r="E247" s="239"/>
      <c r="F247" s="239"/>
      <c r="G247" s="240"/>
      <c r="H247" s="239"/>
      <c r="I247" s="239"/>
      <c r="J247" s="239"/>
      <c r="K247" s="239"/>
      <c r="L247" s="239"/>
      <c r="M247" s="239"/>
      <c r="N247" s="239"/>
      <c r="O247" s="239"/>
      <c r="P247" s="239"/>
      <c r="Q247" s="239"/>
      <c r="R247" s="239"/>
      <c r="S247" s="239"/>
      <c r="T247" s="239"/>
      <c r="U247" s="239"/>
      <c r="V247" s="239"/>
      <c r="W247" s="239"/>
      <c r="X247" s="239"/>
      <c r="Y247" s="239"/>
      <c r="Z247" s="239"/>
      <c r="AA247" s="239"/>
      <c r="AB247" s="239"/>
      <c r="AC247" s="239"/>
      <c r="AD247" s="239"/>
      <c r="AE247" s="239"/>
    </row>
    <row r="248" spans="1:31" ht="13.8" x14ac:dyDescent="0.25">
      <c r="A248" s="241"/>
      <c r="B248" s="239"/>
      <c r="C248" s="239"/>
      <c r="D248" s="239"/>
      <c r="E248" s="239"/>
      <c r="F248" s="239"/>
      <c r="G248" s="240"/>
      <c r="H248" s="239"/>
      <c r="I248" s="239"/>
      <c r="J248" s="239"/>
      <c r="K248" s="239"/>
      <c r="L248" s="239"/>
      <c r="M248" s="239"/>
      <c r="N248" s="239"/>
      <c r="O248" s="239"/>
      <c r="P248" s="239"/>
      <c r="Q248" s="239"/>
      <c r="R248" s="239"/>
      <c r="S248" s="239"/>
      <c r="T248" s="239"/>
      <c r="U248" s="239"/>
      <c r="V248" s="239"/>
      <c r="W248" s="239"/>
      <c r="X248" s="239"/>
      <c r="Y248" s="239"/>
      <c r="Z248" s="239"/>
      <c r="AA248" s="239"/>
      <c r="AB248" s="239"/>
      <c r="AC248" s="239"/>
      <c r="AD248" s="239"/>
      <c r="AE248" s="239"/>
    </row>
    <row r="249" spans="1:31" ht="13.8" x14ac:dyDescent="0.25">
      <c r="A249" s="241"/>
      <c r="B249" s="239"/>
      <c r="C249" s="239"/>
      <c r="D249" s="239"/>
      <c r="E249" s="239"/>
      <c r="F249" s="239"/>
      <c r="G249" s="240"/>
      <c r="H249" s="239"/>
      <c r="I249" s="239"/>
      <c r="J249" s="239"/>
      <c r="K249" s="239"/>
      <c r="L249" s="239"/>
      <c r="M249" s="239"/>
      <c r="N249" s="239"/>
      <c r="O249" s="239"/>
      <c r="P249" s="239"/>
      <c r="Q249" s="239"/>
      <c r="R249" s="239"/>
      <c r="S249" s="239"/>
      <c r="T249" s="239"/>
      <c r="U249" s="239"/>
      <c r="V249" s="239"/>
      <c r="W249" s="239"/>
      <c r="X249" s="239"/>
      <c r="Y249" s="239"/>
      <c r="Z249" s="239"/>
      <c r="AA249" s="239"/>
      <c r="AB249" s="239"/>
      <c r="AC249" s="239"/>
      <c r="AD249" s="239"/>
      <c r="AE249" s="239"/>
    </row>
    <row r="250" spans="1:31" ht="13.8" x14ac:dyDescent="0.25">
      <c r="A250" s="241"/>
      <c r="B250" s="239"/>
      <c r="C250" s="239"/>
      <c r="D250" s="239"/>
      <c r="E250" s="239"/>
      <c r="F250" s="239"/>
      <c r="G250" s="240"/>
      <c r="H250" s="239"/>
      <c r="I250" s="239"/>
      <c r="J250" s="239"/>
      <c r="K250" s="239"/>
      <c r="L250" s="239"/>
      <c r="M250" s="239"/>
      <c r="N250" s="239"/>
      <c r="O250" s="239"/>
      <c r="P250" s="239"/>
      <c r="Q250" s="239"/>
      <c r="R250" s="239"/>
      <c r="S250" s="239"/>
      <c r="T250" s="239"/>
      <c r="U250" s="239"/>
      <c r="V250" s="239"/>
      <c r="W250" s="239"/>
      <c r="X250" s="239"/>
      <c r="Y250" s="239"/>
      <c r="Z250" s="239"/>
      <c r="AA250" s="239"/>
      <c r="AB250" s="239"/>
      <c r="AC250" s="239"/>
      <c r="AD250" s="239"/>
      <c r="AE250" s="239"/>
    </row>
    <row r="251" spans="1:31" ht="13.8" x14ac:dyDescent="0.25">
      <c r="A251" s="241"/>
      <c r="B251" s="239"/>
      <c r="C251" s="239"/>
      <c r="D251" s="239"/>
      <c r="E251" s="239"/>
      <c r="F251" s="239"/>
      <c r="G251" s="240"/>
      <c r="H251" s="239"/>
      <c r="I251" s="239"/>
      <c r="J251" s="239"/>
      <c r="K251" s="239"/>
      <c r="L251" s="239"/>
      <c r="M251" s="239"/>
      <c r="N251" s="239"/>
      <c r="O251" s="239"/>
      <c r="P251" s="239"/>
      <c r="Q251" s="239"/>
      <c r="R251" s="239"/>
      <c r="S251" s="239"/>
      <c r="T251" s="239"/>
      <c r="U251" s="239"/>
      <c r="V251" s="239"/>
      <c r="W251" s="239"/>
      <c r="X251" s="239"/>
      <c r="Y251" s="239"/>
      <c r="Z251" s="239"/>
      <c r="AA251" s="239"/>
      <c r="AB251" s="239"/>
      <c r="AC251" s="239"/>
      <c r="AD251" s="239"/>
      <c r="AE251" s="239"/>
    </row>
    <row r="252" spans="1:31" ht="13.8" x14ac:dyDescent="0.25">
      <c r="A252" s="241"/>
      <c r="B252" s="239"/>
      <c r="C252" s="239"/>
      <c r="D252" s="239"/>
      <c r="E252" s="239"/>
      <c r="F252" s="239"/>
      <c r="G252" s="240"/>
      <c r="H252" s="239"/>
      <c r="I252" s="239"/>
      <c r="J252" s="239"/>
      <c r="K252" s="239"/>
      <c r="L252" s="239"/>
      <c r="M252" s="239"/>
      <c r="N252" s="239"/>
      <c r="O252" s="239"/>
      <c r="P252" s="239"/>
      <c r="Q252" s="239"/>
      <c r="R252" s="239"/>
      <c r="S252" s="239"/>
      <c r="T252" s="239"/>
      <c r="U252" s="239"/>
      <c r="V252" s="239"/>
      <c r="W252" s="239"/>
      <c r="X252" s="239"/>
      <c r="Y252" s="239"/>
      <c r="Z252" s="239"/>
      <c r="AA252" s="239"/>
      <c r="AB252" s="239"/>
      <c r="AC252" s="239"/>
      <c r="AD252" s="239"/>
      <c r="AE252" s="239"/>
    </row>
    <row r="253" spans="1:31" ht="13.8" x14ac:dyDescent="0.25">
      <c r="A253" s="241"/>
      <c r="B253" s="239"/>
      <c r="C253" s="239"/>
      <c r="D253" s="239"/>
      <c r="E253" s="239"/>
      <c r="F253" s="239"/>
      <c r="G253" s="240"/>
      <c r="H253" s="239"/>
      <c r="I253" s="239"/>
      <c r="J253" s="239"/>
      <c r="K253" s="239"/>
      <c r="L253" s="239"/>
      <c r="M253" s="239"/>
      <c r="N253" s="239"/>
      <c r="O253" s="239"/>
      <c r="P253" s="239"/>
      <c r="Q253" s="239"/>
      <c r="R253" s="239"/>
      <c r="S253" s="239"/>
      <c r="T253" s="239"/>
      <c r="U253" s="239"/>
      <c r="V253" s="239"/>
      <c r="W253" s="239"/>
      <c r="X253" s="239"/>
      <c r="Y253" s="239"/>
      <c r="Z253" s="239"/>
      <c r="AA253" s="239"/>
      <c r="AB253" s="239"/>
      <c r="AC253" s="239"/>
      <c r="AD253" s="239"/>
      <c r="AE253" s="239"/>
    </row>
    <row r="254" spans="1:31" ht="15.75" customHeight="1" x14ac:dyDescent="0.25">
      <c r="G254" s="328"/>
    </row>
    <row r="255" spans="1:31" ht="15.75" customHeight="1" x14ac:dyDescent="0.25">
      <c r="G255" s="328"/>
    </row>
    <row r="256" spans="1:31" ht="15.75" customHeight="1" x14ac:dyDescent="0.25">
      <c r="G256" s="328"/>
    </row>
    <row r="257" spans="7:7" ht="15.75" customHeight="1" x14ac:dyDescent="0.25">
      <c r="G257" s="328"/>
    </row>
    <row r="258" spans="7:7" ht="15.75" customHeight="1" x14ac:dyDescent="0.25">
      <c r="G258" s="328"/>
    </row>
    <row r="259" spans="7:7" ht="15.75" customHeight="1" x14ac:dyDescent="0.25">
      <c r="G259" s="328"/>
    </row>
    <row r="260" spans="7:7" ht="15.75" customHeight="1" x14ac:dyDescent="0.25">
      <c r="G260" s="328"/>
    </row>
    <row r="261" spans="7:7" ht="15.75" customHeight="1" x14ac:dyDescent="0.25">
      <c r="G261" s="328"/>
    </row>
    <row r="262" spans="7:7" ht="15.75" customHeight="1" x14ac:dyDescent="0.25">
      <c r="G262" s="328"/>
    </row>
    <row r="263" spans="7:7" ht="15.75" customHeight="1" x14ac:dyDescent="0.25">
      <c r="G263" s="328"/>
    </row>
    <row r="264" spans="7:7" ht="15.75" customHeight="1" x14ac:dyDescent="0.25">
      <c r="G264" s="328"/>
    </row>
    <row r="265" spans="7:7" ht="15.75" customHeight="1" x14ac:dyDescent="0.25">
      <c r="G265" s="328"/>
    </row>
    <row r="266" spans="7:7" ht="15.75" customHeight="1" x14ac:dyDescent="0.25">
      <c r="G266" s="328"/>
    </row>
    <row r="267" spans="7:7" ht="15.75" customHeight="1" x14ac:dyDescent="0.25">
      <c r="G267" s="328"/>
    </row>
    <row r="268" spans="7:7" ht="15.75" customHeight="1" x14ac:dyDescent="0.25">
      <c r="G268" s="328"/>
    </row>
    <row r="269" spans="7:7" ht="15.75" customHeight="1" x14ac:dyDescent="0.25">
      <c r="G269" s="328"/>
    </row>
    <row r="270" spans="7:7" ht="15.75" customHeight="1" x14ac:dyDescent="0.25">
      <c r="G270" s="328"/>
    </row>
    <row r="271" spans="7:7" ht="15.75" customHeight="1" x14ac:dyDescent="0.25">
      <c r="G271" s="328"/>
    </row>
    <row r="272" spans="7:7" ht="15.75" customHeight="1" x14ac:dyDescent="0.25">
      <c r="G272" s="328"/>
    </row>
    <row r="273" spans="7:7" ht="15.75" customHeight="1" x14ac:dyDescent="0.25">
      <c r="G273" s="328"/>
    </row>
    <row r="274" spans="7:7" ht="15.75" customHeight="1" x14ac:dyDescent="0.25">
      <c r="G274" s="328"/>
    </row>
    <row r="275" spans="7:7" ht="15.75" customHeight="1" x14ac:dyDescent="0.25">
      <c r="G275" s="328"/>
    </row>
    <row r="276" spans="7:7" ht="15.75" customHeight="1" x14ac:dyDescent="0.25">
      <c r="G276" s="328"/>
    </row>
    <row r="277" spans="7:7" ht="15.75" customHeight="1" x14ac:dyDescent="0.25">
      <c r="G277" s="328"/>
    </row>
    <row r="278" spans="7:7" ht="15.75" customHeight="1" x14ac:dyDescent="0.25">
      <c r="G278" s="328"/>
    </row>
    <row r="279" spans="7:7" ht="15.75" customHeight="1" x14ac:dyDescent="0.25">
      <c r="G279" s="328"/>
    </row>
    <row r="280" spans="7:7" ht="15.75" customHeight="1" x14ac:dyDescent="0.25">
      <c r="G280" s="328"/>
    </row>
    <row r="281" spans="7:7" ht="15.75" customHeight="1" x14ac:dyDescent="0.25">
      <c r="G281" s="328"/>
    </row>
    <row r="282" spans="7:7" ht="15.75" customHeight="1" x14ac:dyDescent="0.25">
      <c r="G282" s="328"/>
    </row>
    <row r="283" spans="7:7" ht="15.75" customHeight="1" x14ac:dyDescent="0.25">
      <c r="G283" s="328"/>
    </row>
    <row r="284" spans="7:7" ht="15.75" customHeight="1" x14ac:dyDescent="0.25">
      <c r="G284" s="328"/>
    </row>
    <row r="285" spans="7:7" ht="15.75" customHeight="1" x14ac:dyDescent="0.25">
      <c r="G285" s="328"/>
    </row>
    <row r="286" spans="7:7" ht="15.75" customHeight="1" x14ac:dyDescent="0.25">
      <c r="G286" s="328"/>
    </row>
    <row r="287" spans="7:7" ht="15.75" customHeight="1" x14ac:dyDescent="0.25">
      <c r="G287" s="328"/>
    </row>
    <row r="288" spans="7:7" ht="15.75" customHeight="1" x14ac:dyDescent="0.25">
      <c r="G288" s="328"/>
    </row>
    <row r="289" spans="7:7" ht="15.75" customHeight="1" x14ac:dyDescent="0.25">
      <c r="G289" s="328"/>
    </row>
    <row r="290" spans="7:7" ht="15.75" customHeight="1" x14ac:dyDescent="0.25">
      <c r="G290" s="328"/>
    </row>
    <row r="291" spans="7:7" ht="15.75" customHeight="1" x14ac:dyDescent="0.25">
      <c r="G291" s="328"/>
    </row>
    <row r="292" spans="7:7" ht="15.75" customHeight="1" x14ac:dyDescent="0.25">
      <c r="G292" s="328"/>
    </row>
    <row r="293" spans="7:7" ht="15.75" customHeight="1" x14ac:dyDescent="0.25">
      <c r="G293" s="328"/>
    </row>
    <row r="294" spans="7:7" ht="15.75" customHeight="1" x14ac:dyDescent="0.25">
      <c r="G294" s="328"/>
    </row>
    <row r="295" spans="7:7" ht="15.75" customHeight="1" x14ac:dyDescent="0.25">
      <c r="G295" s="328"/>
    </row>
    <row r="296" spans="7:7" ht="15.75" customHeight="1" x14ac:dyDescent="0.25">
      <c r="G296" s="328"/>
    </row>
    <row r="297" spans="7:7" ht="15.75" customHeight="1" x14ac:dyDescent="0.25">
      <c r="G297" s="328"/>
    </row>
    <row r="298" spans="7:7" ht="15.75" customHeight="1" x14ac:dyDescent="0.25">
      <c r="G298" s="328"/>
    </row>
    <row r="299" spans="7:7" ht="15.75" customHeight="1" x14ac:dyDescent="0.25">
      <c r="G299" s="328"/>
    </row>
    <row r="300" spans="7:7" ht="15.75" customHeight="1" x14ac:dyDescent="0.25">
      <c r="G300" s="328"/>
    </row>
    <row r="301" spans="7:7" ht="15.75" customHeight="1" x14ac:dyDescent="0.25">
      <c r="G301" s="328"/>
    </row>
    <row r="302" spans="7:7" ht="15.75" customHeight="1" x14ac:dyDescent="0.25">
      <c r="G302" s="328"/>
    </row>
    <row r="303" spans="7:7" ht="15.75" customHeight="1" x14ac:dyDescent="0.25">
      <c r="G303" s="328"/>
    </row>
    <row r="304" spans="7:7" ht="15.75" customHeight="1" x14ac:dyDescent="0.25">
      <c r="G304" s="328"/>
    </row>
    <row r="305" spans="7:7" ht="15.75" customHeight="1" x14ac:dyDescent="0.25">
      <c r="G305" s="328"/>
    </row>
    <row r="306" spans="7:7" ht="15.75" customHeight="1" x14ac:dyDescent="0.25">
      <c r="G306" s="328"/>
    </row>
    <row r="307" spans="7:7" ht="15.75" customHeight="1" x14ac:dyDescent="0.25">
      <c r="G307" s="328"/>
    </row>
    <row r="308" spans="7:7" ht="15.75" customHeight="1" x14ac:dyDescent="0.25">
      <c r="G308" s="328"/>
    </row>
    <row r="309" spans="7:7" ht="15.75" customHeight="1" x14ac:dyDescent="0.25">
      <c r="G309" s="328"/>
    </row>
    <row r="310" spans="7:7" ht="15.75" customHeight="1" x14ac:dyDescent="0.25">
      <c r="G310" s="328"/>
    </row>
    <row r="311" spans="7:7" ht="15.75" customHeight="1" x14ac:dyDescent="0.25">
      <c r="G311" s="328"/>
    </row>
    <row r="312" spans="7:7" ht="15.75" customHeight="1" x14ac:dyDescent="0.25">
      <c r="G312" s="328"/>
    </row>
    <row r="313" spans="7:7" ht="15.75" customHeight="1" x14ac:dyDescent="0.25">
      <c r="G313" s="328"/>
    </row>
    <row r="314" spans="7:7" ht="15.75" customHeight="1" x14ac:dyDescent="0.25">
      <c r="G314" s="328"/>
    </row>
    <row r="315" spans="7:7" ht="15.75" customHeight="1" x14ac:dyDescent="0.25">
      <c r="G315" s="328"/>
    </row>
    <row r="316" spans="7:7" ht="15.75" customHeight="1" x14ac:dyDescent="0.25">
      <c r="G316" s="328"/>
    </row>
    <row r="317" spans="7:7" ht="15.75" customHeight="1" x14ac:dyDescent="0.25">
      <c r="G317" s="328"/>
    </row>
    <row r="318" spans="7:7" ht="15.75" customHeight="1" x14ac:dyDescent="0.25">
      <c r="G318" s="328"/>
    </row>
    <row r="319" spans="7:7" ht="15.75" customHeight="1" x14ac:dyDescent="0.25">
      <c r="G319" s="328"/>
    </row>
    <row r="320" spans="7:7" ht="15.75" customHeight="1" x14ac:dyDescent="0.25">
      <c r="G320" s="328"/>
    </row>
    <row r="321" spans="7:7" ht="15.75" customHeight="1" x14ac:dyDescent="0.25">
      <c r="G321" s="328"/>
    </row>
    <row r="322" spans="7:7" ht="15.75" customHeight="1" x14ac:dyDescent="0.25">
      <c r="G322" s="328"/>
    </row>
    <row r="323" spans="7:7" ht="15.75" customHeight="1" x14ac:dyDescent="0.25">
      <c r="G323" s="328"/>
    </row>
    <row r="324" spans="7:7" ht="15.75" customHeight="1" x14ac:dyDescent="0.25">
      <c r="G324" s="328"/>
    </row>
    <row r="325" spans="7:7" ht="15.75" customHeight="1" x14ac:dyDescent="0.25">
      <c r="G325" s="328"/>
    </row>
    <row r="326" spans="7:7" ht="15.75" customHeight="1" x14ac:dyDescent="0.25">
      <c r="G326" s="328"/>
    </row>
    <row r="327" spans="7:7" ht="15.75" customHeight="1" x14ac:dyDescent="0.25">
      <c r="G327" s="328"/>
    </row>
    <row r="328" spans="7:7" ht="15.75" customHeight="1" x14ac:dyDescent="0.25">
      <c r="G328" s="328"/>
    </row>
    <row r="329" spans="7:7" ht="15.75" customHeight="1" x14ac:dyDescent="0.25">
      <c r="G329" s="328"/>
    </row>
    <row r="330" spans="7:7" ht="15.75" customHeight="1" x14ac:dyDescent="0.25">
      <c r="G330" s="328"/>
    </row>
    <row r="331" spans="7:7" ht="15.75" customHeight="1" x14ac:dyDescent="0.25">
      <c r="G331" s="328"/>
    </row>
    <row r="332" spans="7:7" ht="15.75" customHeight="1" x14ac:dyDescent="0.25">
      <c r="G332" s="328"/>
    </row>
    <row r="333" spans="7:7" ht="15.75" customHeight="1" x14ac:dyDescent="0.25">
      <c r="G333" s="328"/>
    </row>
    <row r="334" spans="7:7" ht="15.75" customHeight="1" x14ac:dyDescent="0.25">
      <c r="G334" s="328"/>
    </row>
    <row r="335" spans="7:7" ht="15.75" customHeight="1" x14ac:dyDescent="0.25">
      <c r="G335" s="328"/>
    </row>
    <row r="336" spans="7:7" ht="15.75" customHeight="1" x14ac:dyDescent="0.25">
      <c r="G336" s="328"/>
    </row>
    <row r="337" spans="7:7" ht="15.75" customHeight="1" x14ac:dyDescent="0.25">
      <c r="G337" s="328"/>
    </row>
    <row r="338" spans="7:7" ht="15.75" customHeight="1" x14ac:dyDescent="0.25">
      <c r="G338" s="328"/>
    </row>
    <row r="339" spans="7:7" ht="15.75" customHeight="1" x14ac:dyDescent="0.25">
      <c r="G339" s="328"/>
    </row>
    <row r="340" spans="7:7" ht="15.75" customHeight="1" x14ac:dyDescent="0.25">
      <c r="G340" s="328"/>
    </row>
    <row r="341" spans="7:7" ht="15.75" customHeight="1" x14ac:dyDescent="0.25">
      <c r="G341" s="328"/>
    </row>
    <row r="342" spans="7:7" ht="15.75" customHeight="1" x14ac:dyDescent="0.25">
      <c r="G342" s="328"/>
    </row>
    <row r="343" spans="7:7" ht="15.75" customHeight="1" x14ac:dyDescent="0.25">
      <c r="G343" s="328"/>
    </row>
    <row r="344" spans="7:7" ht="15.75" customHeight="1" x14ac:dyDescent="0.25">
      <c r="G344" s="328"/>
    </row>
    <row r="345" spans="7:7" ht="15.75" customHeight="1" x14ac:dyDescent="0.25">
      <c r="G345" s="328"/>
    </row>
    <row r="346" spans="7:7" ht="15.75" customHeight="1" x14ac:dyDescent="0.25">
      <c r="G346" s="328"/>
    </row>
    <row r="347" spans="7:7" ht="15.75" customHeight="1" x14ac:dyDescent="0.25">
      <c r="G347" s="328"/>
    </row>
    <row r="348" spans="7:7" ht="15.75" customHeight="1" x14ac:dyDescent="0.25">
      <c r="G348" s="328"/>
    </row>
    <row r="349" spans="7:7" ht="15.75" customHeight="1" x14ac:dyDescent="0.25">
      <c r="G349" s="328"/>
    </row>
    <row r="350" spans="7:7" ht="15.75" customHeight="1" x14ac:dyDescent="0.25">
      <c r="G350" s="328"/>
    </row>
    <row r="351" spans="7:7" ht="15.75" customHeight="1" x14ac:dyDescent="0.25">
      <c r="G351" s="328"/>
    </row>
    <row r="352" spans="7:7" ht="15.75" customHeight="1" x14ac:dyDescent="0.25">
      <c r="G352" s="328"/>
    </row>
    <row r="353" spans="7:7" ht="15.75" customHeight="1" x14ac:dyDescent="0.25">
      <c r="G353" s="328"/>
    </row>
    <row r="354" spans="7:7" ht="15.75" customHeight="1" x14ac:dyDescent="0.25">
      <c r="G354" s="328"/>
    </row>
    <row r="355" spans="7:7" ht="15.75" customHeight="1" x14ac:dyDescent="0.25">
      <c r="G355" s="328"/>
    </row>
    <row r="356" spans="7:7" ht="15.75" customHeight="1" x14ac:dyDescent="0.25">
      <c r="G356" s="328"/>
    </row>
    <row r="357" spans="7:7" ht="15.75" customHeight="1" x14ac:dyDescent="0.25">
      <c r="G357" s="328"/>
    </row>
    <row r="358" spans="7:7" ht="15.75" customHeight="1" x14ac:dyDescent="0.25">
      <c r="G358" s="328"/>
    </row>
    <row r="359" spans="7:7" ht="15.75" customHeight="1" x14ac:dyDescent="0.25">
      <c r="G359" s="328"/>
    </row>
    <row r="360" spans="7:7" ht="15.75" customHeight="1" x14ac:dyDescent="0.25">
      <c r="G360" s="328"/>
    </row>
    <row r="361" spans="7:7" ht="15.75" customHeight="1" x14ac:dyDescent="0.25">
      <c r="G361" s="328"/>
    </row>
    <row r="362" spans="7:7" ht="15.75" customHeight="1" x14ac:dyDescent="0.25">
      <c r="G362" s="328"/>
    </row>
    <row r="363" spans="7:7" ht="15.75" customHeight="1" x14ac:dyDescent="0.25">
      <c r="G363" s="328"/>
    </row>
    <row r="364" spans="7:7" ht="15.75" customHeight="1" x14ac:dyDescent="0.25">
      <c r="G364" s="328"/>
    </row>
    <row r="365" spans="7:7" ht="15.75" customHeight="1" x14ac:dyDescent="0.25">
      <c r="G365" s="328"/>
    </row>
    <row r="366" spans="7:7" ht="15.75" customHeight="1" x14ac:dyDescent="0.25">
      <c r="G366" s="328"/>
    </row>
    <row r="367" spans="7:7" ht="15.75" customHeight="1" x14ac:dyDescent="0.25">
      <c r="G367" s="328"/>
    </row>
    <row r="368" spans="7:7" ht="15.75" customHeight="1" x14ac:dyDescent="0.25">
      <c r="G368" s="328"/>
    </row>
    <row r="369" spans="7:7" ht="15.75" customHeight="1" x14ac:dyDescent="0.25">
      <c r="G369" s="328"/>
    </row>
    <row r="370" spans="7:7" ht="15.75" customHeight="1" x14ac:dyDescent="0.25">
      <c r="G370" s="328"/>
    </row>
    <row r="371" spans="7:7" ht="15.75" customHeight="1" x14ac:dyDescent="0.25">
      <c r="G371" s="328"/>
    </row>
    <row r="372" spans="7:7" ht="15.75" customHeight="1" x14ac:dyDescent="0.25">
      <c r="G372" s="328"/>
    </row>
    <row r="373" spans="7:7" ht="15.75" customHeight="1" x14ac:dyDescent="0.25">
      <c r="G373" s="328"/>
    </row>
    <row r="374" spans="7:7" ht="15.75" customHeight="1" x14ac:dyDescent="0.25">
      <c r="G374" s="328"/>
    </row>
    <row r="375" spans="7:7" ht="15.75" customHeight="1" x14ac:dyDescent="0.25">
      <c r="G375" s="328"/>
    </row>
    <row r="376" spans="7:7" ht="15.75" customHeight="1" x14ac:dyDescent="0.25">
      <c r="G376" s="328"/>
    </row>
    <row r="377" spans="7:7" ht="15.75" customHeight="1" x14ac:dyDescent="0.25">
      <c r="G377" s="328"/>
    </row>
    <row r="378" spans="7:7" ht="15.75" customHeight="1" x14ac:dyDescent="0.25">
      <c r="G378" s="328"/>
    </row>
    <row r="379" spans="7:7" ht="15.75" customHeight="1" x14ac:dyDescent="0.25">
      <c r="G379" s="328"/>
    </row>
    <row r="380" spans="7:7" ht="15.75" customHeight="1" x14ac:dyDescent="0.25">
      <c r="G380" s="328"/>
    </row>
    <row r="381" spans="7:7" ht="15.75" customHeight="1" x14ac:dyDescent="0.25">
      <c r="G381" s="328"/>
    </row>
    <row r="382" spans="7:7" ht="15.75" customHeight="1" x14ac:dyDescent="0.25">
      <c r="G382" s="328"/>
    </row>
    <row r="383" spans="7:7" ht="15.75" customHeight="1" x14ac:dyDescent="0.25">
      <c r="G383" s="328"/>
    </row>
    <row r="384" spans="7:7" ht="15.75" customHeight="1" x14ac:dyDescent="0.25">
      <c r="G384" s="328"/>
    </row>
    <row r="385" spans="7:7" ht="15.75" customHeight="1" x14ac:dyDescent="0.25">
      <c r="G385" s="328"/>
    </row>
    <row r="386" spans="7:7" ht="15.75" customHeight="1" x14ac:dyDescent="0.25">
      <c r="G386" s="328"/>
    </row>
    <row r="387" spans="7:7" ht="15.75" customHeight="1" x14ac:dyDescent="0.25">
      <c r="G387" s="328"/>
    </row>
    <row r="388" spans="7:7" ht="15.75" customHeight="1" x14ac:dyDescent="0.25">
      <c r="G388" s="328"/>
    </row>
    <row r="389" spans="7:7" ht="15.75" customHeight="1" x14ac:dyDescent="0.25">
      <c r="G389" s="328"/>
    </row>
    <row r="390" spans="7:7" ht="15.75" customHeight="1" x14ac:dyDescent="0.25">
      <c r="G390" s="328"/>
    </row>
    <row r="391" spans="7:7" ht="15.75" customHeight="1" x14ac:dyDescent="0.25">
      <c r="G391" s="328"/>
    </row>
    <row r="392" spans="7:7" ht="15.75" customHeight="1" x14ac:dyDescent="0.25">
      <c r="G392" s="328"/>
    </row>
    <row r="393" spans="7:7" ht="15.75" customHeight="1" x14ac:dyDescent="0.25">
      <c r="G393" s="328"/>
    </row>
    <row r="394" spans="7:7" ht="15.75" customHeight="1" x14ac:dyDescent="0.25">
      <c r="G394" s="328"/>
    </row>
    <row r="395" spans="7:7" ht="15.75" customHeight="1" x14ac:dyDescent="0.25">
      <c r="G395" s="328"/>
    </row>
    <row r="396" spans="7:7" ht="15.75" customHeight="1" x14ac:dyDescent="0.25">
      <c r="G396" s="328"/>
    </row>
    <row r="397" spans="7:7" ht="15.75" customHeight="1" x14ac:dyDescent="0.25">
      <c r="G397" s="328"/>
    </row>
    <row r="398" spans="7:7" ht="15.75" customHeight="1" x14ac:dyDescent="0.25">
      <c r="G398" s="328"/>
    </row>
    <row r="399" spans="7:7" ht="15.75" customHeight="1" x14ac:dyDescent="0.25">
      <c r="G399" s="328"/>
    </row>
    <row r="400" spans="7:7" ht="15.75" customHeight="1" x14ac:dyDescent="0.25">
      <c r="G400" s="328"/>
    </row>
    <row r="401" spans="7:7" ht="15.75" customHeight="1" x14ac:dyDescent="0.25">
      <c r="G401" s="328"/>
    </row>
    <row r="402" spans="7:7" ht="15.75" customHeight="1" x14ac:dyDescent="0.25">
      <c r="G402" s="328"/>
    </row>
    <row r="403" spans="7:7" ht="15.75" customHeight="1" x14ac:dyDescent="0.25">
      <c r="G403" s="328"/>
    </row>
    <row r="404" spans="7:7" ht="15.75" customHeight="1" x14ac:dyDescent="0.25">
      <c r="G404" s="328"/>
    </row>
    <row r="405" spans="7:7" ht="15.75" customHeight="1" x14ac:dyDescent="0.25">
      <c r="G405" s="328"/>
    </row>
    <row r="406" spans="7:7" ht="15.75" customHeight="1" x14ac:dyDescent="0.25">
      <c r="G406" s="328"/>
    </row>
    <row r="407" spans="7:7" ht="15.75" customHeight="1" x14ac:dyDescent="0.25">
      <c r="G407" s="328"/>
    </row>
    <row r="408" spans="7:7" ht="15.75" customHeight="1" x14ac:dyDescent="0.25">
      <c r="G408" s="328"/>
    </row>
    <row r="409" spans="7:7" ht="15.75" customHeight="1" x14ac:dyDescent="0.25">
      <c r="G409" s="328"/>
    </row>
    <row r="410" spans="7:7" ht="15.75" customHeight="1" x14ac:dyDescent="0.25">
      <c r="G410" s="328"/>
    </row>
    <row r="411" spans="7:7" ht="15.75" customHeight="1" x14ac:dyDescent="0.25">
      <c r="G411" s="328"/>
    </row>
    <row r="412" spans="7:7" ht="15.75" customHeight="1" x14ac:dyDescent="0.25">
      <c r="G412" s="328"/>
    </row>
    <row r="413" spans="7:7" ht="15.75" customHeight="1" x14ac:dyDescent="0.25">
      <c r="G413" s="328"/>
    </row>
    <row r="414" spans="7:7" ht="15.75" customHeight="1" x14ac:dyDescent="0.25">
      <c r="G414" s="328"/>
    </row>
    <row r="415" spans="7:7" ht="15.75" customHeight="1" x14ac:dyDescent="0.25">
      <c r="G415" s="328"/>
    </row>
    <row r="416" spans="7:7" ht="15.75" customHeight="1" x14ac:dyDescent="0.25">
      <c r="G416" s="328"/>
    </row>
    <row r="417" spans="7:7" ht="15.75" customHeight="1" x14ac:dyDescent="0.25">
      <c r="G417" s="328"/>
    </row>
    <row r="418" spans="7:7" ht="15.75" customHeight="1" x14ac:dyDescent="0.25">
      <c r="G418" s="328"/>
    </row>
    <row r="419" spans="7:7" ht="15.75" customHeight="1" x14ac:dyDescent="0.25">
      <c r="G419" s="328"/>
    </row>
    <row r="420" spans="7:7" ht="15.75" customHeight="1" x14ac:dyDescent="0.25">
      <c r="G420" s="328"/>
    </row>
    <row r="421" spans="7:7" ht="15.75" customHeight="1" x14ac:dyDescent="0.25">
      <c r="G421" s="328"/>
    </row>
    <row r="422" spans="7:7" ht="15.75" customHeight="1" x14ac:dyDescent="0.25">
      <c r="G422" s="328"/>
    </row>
    <row r="423" spans="7:7" ht="15.75" customHeight="1" x14ac:dyDescent="0.25">
      <c r="G423" s="328"/>
    </row>
    <row r="424" spans="7:7" ht="15.75" customHeight="1" x14ac:dyDescent="0.25">
      <c r="G424" s="328"/>
    </row>
    <row r="425" spans="7:7" ht="15.75" customHeight="1" x14ac:dyDescent="0.25">
      <c r="G425" s="328"/>
    </row>
    <row r="426" spans="7:7" ht="15.75" customHeight="1" x14ac:dyDescent="0.25">
      <c r="G426" s="328"/>
    </row>
    <row r="427" spans="7:7" ht="15.75" customHeight="1" x14ac:dyDescent="0.25">
      <c r="G427" s="328"/>
    </row>
    <row r="428" spans="7:7" ht="15.75" customHeight="1" x14ac:dyDescent="0.25">
      <c r="G428" s="328"/>
    </row>
    <row r="429" spans="7:7" ht="15.75" customHeight="1" x14ac:dyDescent="0.25">
      <c r="G429" s="328"/>
    </row>
    <row r="430" spans="7:7" ht="15.75" customHeight="1" x14ac:dyDescent="0.25">
      <c r="G430" s="328"/>
    </row>
    <row r="431" spans="7:7" ht="15.75" customHeight="1" x14ac:dyDescent="0.25">
      <c r="G431" s="328"/>
    </row>
    <row r="432" spans="7:7" ht="15.75" customHeight="1" x14ac:dyDescent="0.25">
      <c r="G432" s="328"/>
    </row>
    <row r="433" spans="7:7" ht="15.75" customHeight="1" x14ac:dyDescent="0.25">
      <c r="G433" s="328"/>
    </row>
    <row r="434" spans="7:7" ht="15.75" customHeight="1" x14ac:dyDescent="0.25">
      <c r="G434" s="328"/>
    </row>
    <row r="435" spans="7:7" ht="15.75" customHeight="1" x14ac:dyDescent="0.25">
      <c r="G435" s="328"/>
    </row>
    <row r="436" spans="7:7" ht="15.75" customHeight="1" x14ac:dyDescent="0.25">
      <c r="G436" s="328"/>
    </row>
    <row r="437" spans="7:7" ht="15.75" customHeight="1" x14ac:dyDescent="0.25">
      <c r="G437" s="328"/>
    </row>
    <row r="438" spans="7:7" ht="15.75" customHeight="1" x14ac:dyDescent="0.25">
      <c r="G438" s="328"/>
    </row>
    <row r="439" spans="7:7" ht="15.75" customHeight="1" x14ac:dyDescent="0.25">
      <c r="G439" s="328"/>
    </row>
    <row r="440" spans="7:7" ht="15.75" customHeight="1" x14ac:dyDescent="0.25">
      <c r="G440" s="328"/>
    </row>
    <row r="441" spans="7:7" ht="15.75" customHeight="1" x14ac:dyDescent="0.25">
      <c r="G441" s="328"/>
    </row>
    <row r="442" spans="7:7" ht="15.75" customHeight="1" x14ac:dyDescent="0.25">
      <c r="G442" s="328"/>
    </row>
    <row r="443" spans="7:7" ht="15.75" customHeight="1" x14ac:dyDescent="0.25">
      <c r="G443" s="328"/>
    </row>
    <row r="444" spans="7:7" ht="15.75" customHeight="1" x14ac:dyDescent="0.25">
      <c r="G444" s="328"/>
    </row>
    <row r="445" spans="7:7" ht="15.75" customHeight="1" x14ac:dyDescent="0.25">
      <c r="G445" s="328"/>
    </row>
    <row r="446" spans="7:7" ht="15.75" customHeight="1" x14ac:dyDescent="0.25">
      <c r="G446" s="328"/>
    </row>
    <row r="447" spans="7:7" ht="15.75" customHeight="1" x14ac:dyDescent="0.25">
      <c r="G447" s="328"/>
    </row>
    <row r="448" spans="7:7" ht="15.75" customHeight="1" x14ac:dyDescent="0.25">
      <c r="G448" s="328"/>
    </row>
    <row r="449" spans="7:7" ht="15.75" customHeight="1" x14ac:dyDescent="0.25">
      <c r="G449" s="328"/>
    </row>
    <row r="450" spans="7:7" ht="15.75" customHeight="1" x14ac:dyDescent="0.25">
      <c r="G450" s="328"/>
    </row>
    <row r="451" spans="7:7" ht="15.75" customHeight="1" x14ac:dyDescent="0.25">
      <c r="G451" s="328"/>
    </row>
    <row r="452" spans="7:7" ht="15.75" customHeight="1" x14ac:dyDescent="0.25">
      <c r="G452" s="328"/>
    </row>
    <row r="453" spans="7:7" ht="15.75" customHeight="1" x14ac:dyDescent="0.25">
      <c r="G453" s="328"/>
    </row>
    <row r="454" spans="7:7" ht="15.75" customHeight="1" x14ac:dyDescent="0.25">
      <c r="G454" s="328"/>
    </row>
    <row r="455" spans="7:7" ht="15.75" customHeight="1" x14ac:dyDescent="0.25">
      <c r="G455" s="328"/>
    </row>
    <row r="456" spans="7:7" ht="15.75" customHeight="1" x14ac:dyDescent="0.25">
      <c r="G456" s="328"/>
    </row>
    <row r="457" spans="7:7" ht="15.75" customHeight="1" x14ac:dyDescent="0.25">
      <c r="G457" s="328"/>
    </row>
    <row r="458" spans="7:7" ht="15.75" customHeight="1" x14ac:dyDescent="0.25">
      <c r="G458" s="328"/>
    </row>
    <row r="459" spans="7:7" ht="15.75" customHeight="1" x14ac:dyDescent="0.25">
      <c r="G459" s="328"/>
    </row>
    <row r="460" spans="7:7" ht="15.75" customHeight="1" x14ac:dyDescent="0.25">
      <c r="G460" s="328"/>
    </row>
    <row r="461" spans="7:7" ht="15.75" customHeight="1" x14ac:dyDescent="0.25">
      <c r="G461" s="328"/>
    </row>
    <row r="462" spans="7:7" ht="15.75" customHeight="1" x14ac:dyDescent="0.25">
      <c r="G462" s="328"/>
    </row>
    <row r="463" spans="7:7" ht="15.75" customHeight="1" x14ac:dyDescent="0.25">
      <c r="G463" s="328"/>
    </row>
    <row r="464" spans="7:7" ht="15.75" customHeight="1" x14ac:dyDescent="0.25">
      <c r="G464" s="328"/>
    </row>
    <row r="465" spans="7:7" ht="15.75" customHeight="1" x14ac:dyDescent="0.25">
      <c r="G465" s="328"/>
    </row>
    <row r="466" spans="7:7" ht="15.75" customHeight="1" x14ac:dyDescent="0.25">
      <c r="G466" s="328"/>
    </row>
    <row r="467" spans="7:7" ht="15.75" customHeight="1" x14ac:dyDescent="0.25">
      <c r="G467" s="328"/>
    </row>
    <row r="468" spans="7:7" ht="15.75" customHeight="1" x14ac:dyDescent="0.25">
      <c r="G468" s="328"/>
    </row>
    <row r="469" spans="7:7" ht="15.75" customHeight="1" x14ac:dyDescent="0.25">
      <c r="G469" s="328"/>
    </row>
    <row r="470" spans="7:7" ht="15.75" customHeight="1" x14ac:dyDescent="0.25">
      <c r="G470" s="328"/>
    </row>
    <row r="471" spans="7:7" ht="15.75" customHeight="1" x14ac:dyDescent="0.25">
      <c r="G471" s="328"/>
    </row>
    <row r="472" spans="7:7" ht="15.75" customHeight="1" x14ac:dyDescent="0.25">
      <c r="G472" s="328"/>
    </row>
    <row r="473" spans="7:7" ht="15.75" customHeight="1" x14ac:dyDescent="0.25">
      <c r="G473" s="328"/>
    </row>
    <row r="474" spans="7:7" ht="15.75" customHeight="1" x14ac:dyDescent="0.25">
      <c r="G474" s="328"/>
    </row>
    <row r="475" spans="7:7" ht="15.75" customHeight="1" x14ac:dyDescent="0.25">
      <c r="G475" s="328"/>
    </row>
    <row r="476" spans="7:7" ht="15.75" customHeight="1" x14ac:dyDescent="0.25">
      <c r="G476" s="328"/>
    </row>
    <row r="477" spans="7:7" ht="15.75" customHeight="1" x14ac:dyDescent="0.25">
      <c r="G477" s="328"/>
    </row>
    <row r="478" spans="7:7" ht="15.75" customHeight="1" x14ac:dyDescent="0.25">
      <c r="G478" s="328"/>
    </row>
    <row r="479" spans="7:7" ht="15.75" customHeight="1" x14ac:dyDescent="0.25">
      <c r="G479" s="328"/>
    </row>
    <row r="480" spans="7:7" ht="15.75" customHeight="1" x14ac:dyDescent="0.25">
      <c r="G480" s="328"/>
    </row>
    <row r="481" spans="7:7" ht="15.75" customHeight="1" x14ac:dyDescent="0.25">
      <c r="G481" s="328"/>
    </row>
    <row r="482" spans="7:7" ht="15.75" customHeight="1" x14ac:dyDescent="0.25">
      <c r="G482" s="328"/>
    </row>
    <row r="483" spans="7:7" ht="15.75" customHeight="1" x14ac:dyDescent="0.25">
      <c r="G483" s="328"/>
    </row>
    <row r="484" spans="7:7" ht="15.75" customHeight="1" x14ac:dyDescent="0.25">
      <c r="G484" s="328"/>
    </row>
    <row r="485" spans="7:7" ht="15.75" customHeight="1" x14ac:dyDescent="0.25">
      <c r="G485" s="328"/>
    </row>
    <row r="486" spans="7:7" ht="15.75" customHeight="1" x14ac:dyDescent="0.25">
      <c r="G486" s="328"/>
    </row>
    <row r="487" spans="7:7" ht="15.75" customHeight="1" x14ac:dyDescent="0.25">
      <c r="G487" s="328"/>
    </row>
    <row r="488" spans="7:7" ht="15.75" customHeight="1" x14ac:dyDescent="0.25">
      <c r="G488" s="328"/>
    </row>
    <row r="489" spans="7:7" ht="15.75" customHeight="1" x14ac:dyDescent="0.25">
      <c r="G489" s="328"/>
    </row>
    <row r="490" spans="7:7" ht="15.75" customHeight="1" x14ac:dyDescent="0.25">
      <c r="G490" s="328"/>
    </row>
    <row r="491" spans="7:7" ht="15.75" customHeight="1" x14ac:dyDescent="0.25">
      <c r="G491" s="328"/>
    </row>
    <row r="492" spans="7:7" ht="15.75" customHeight="1" x14ac:dyDescent="0.25">
      <c r="G492" s="328"/>
    </row>
    <row r="493" spans="7:7" ht="15.75" customHeight="1" x14ac:dyDescent="0.25">
      <c r="G493" s="328"/>
    </row>
    <row r="494" spans="7:7" ht="15.75" customHeight="1" x14ac:dyDescent="0.25">
      <c r="G494" s="328"/>
    </row>
    <row r="495" spans="7:7" ht="15.75" customHeight="1" x14ac:dyDescent="0.25">
      <c r="G495" s="328"/>
    </row>
    <row r="496" spans="7:7" ht="15.75" customHeight="1" x14ac:dyDescent="0.25">
      <c r="G496" s="328"/>
    </row>
    <row r="497" spans="7:7" ht="15.75" customHeight="1" x14ac:dyDescent="0.25">
      <c r="G497" s="328"/>
    </row>
    <row r="498" spans="7:7" ht="15.75" customHeight="1" x14ac:dyDescent="0.25">
      <c r="G498" s="328"/>
    </row>
    <row r="499" spans="7:7" ht="15.75" customHeight="1" x14ac:dyDescent="0.25">
      <c r="G499" s="328"/>
    </row>
    <row r="500" spans="7:7" ht="15.75" customHeight="1" x14ac:dyDescent="0.25">
      <c r="G500" s="328"/>
    </row>
    <row r="501" spans="7:7" ht="15.75" customHeight="1" x14ac:dyDescent="0.25">
      <c r="G501" s="328"/>
    </row>
    <row r="502" spans="7:7" ht="15.75" customHeight="1" x14ac:dyDescent="0.25">
      <c r="G502" s="328"/>
    </row>
    <row r="503" spans="7:7" ht="15.75" customHeight="1" x14ac:dyDescent="0.25">
      <c r="G503" s="328"/>
    </row>
    <row r="504" spans="7:7" ht="15.75" customHeight="1" x14ac:dyDescent="0.25">
      <c r="G504" s="328"/>
    </row>
    <row r="505" spans="7:7" ht="15.75" customHeight="1" x14ac:dyDescent="0.25">
      <c r="G505" s="328"/>
    </row>
    <row r="506" spans="7:7" ht="15.75" customHeight="1" x14ac:dyDescent="0.25">
      <c r="G506" s="328"/>
    </row>
    <row r="507" spans="7:7" ht="15.75" customHeight="1" x14ac:dyDescent="0.25">
      <c r="G507" s="328"/>
    </row>
    <row r="508" spans="7:7" ht="15.75" customHeight="1" x14ac:dyDescent="0.25">
      <c r="G508" s="328"/>
    </row>
    <row r="509" spans="7:7" ht="15.75" customHeight="1" x14ac:dyDescent="0.25">
      <c r="G509" s="328"/>
    </row>
    <row r="510" spans="7:7" ht="15.75" customHeight="1" x14ac:dyDescent="0.25">
      <c r="G510" s="328"/>
    </row>
    <row r="511" spans="7:7" ht="15.75" customHeight="1" x14ac:dyDescent="0.25">
      <c r="G511" s="328"/>
    </row>
    <row r="512" spans="7:7" ht="15.75" customHeight="1" x14ac:dyDescent="0.25">
      <c r="G512" s="328"/>
    </row>
    <row r="513" spans="7:7" ht="15.75" customHeight="1" x14ac:dyDescent="0.25">
      <c r="G513" s="328"/>
    </row>
    <row r="514" spans="7:7" ht="15.75" customHeight="1" x14ac:dyDescent="0.25">
      <c r="G514" s="328"/>
    </row>
    <row r="515" spans="7:7" ht="15.75" customHeight="1" x14ac:dyDescent="0.25">
      <c r="G515" s="328"/>
    </row>
    <row r="516" spans="7:7" ht="15.75" customHeight="1" x14ac:dyDescent="0.25">
      <c r="G516" s="328"/>
    </row>
    <row r="517" spans="7:7" ht="15.75" customHeight="1" x14ac:dyDescent="0.25">
      <c r="G517" s="328"/>
    </row>
    <row r="518" spans="7:7" ht="15.75" customHeight="1" x14ac:dyDescent="0.25">
      <c r="G518" s="328"/>
    </row>
    <row r="519" spans="7:7" ht="15.75" customHeight="1" x14ac:dyDescent="0.25">
      <c r="G519" s="328"/>
    </row>
    <row r="520" spans="7:7" ht="15.75" customHeight="1" x14ac:dyDescent="0.25">
      <c r="G520" s="328"/>
    </row>
    <row r="521" spans="7:7" ht="15.75" customHeight="1" x14ac:dyDescent="0.25">
      <c r="G521" s="328"/>
    </row>
    <row r="522" spans="7:7" ht="15.75" customHeight="1" x14ac:dyDescent="0.25">
      <c r="G522" s="328"/>
    </row>
    <row r="523" spans="7:7" ht="15.75" customHeight="1" x14ac:dyDescent="0.25">
      <c r="G523" s="328"/>
    </row>
    <row r="524" spans="7:7" ht="15.75" customHeight="1" x14ac:dyDescent="0.25">
      <c r="G524" s="328"/>
    </row>
    <row r="525" spans="7:7" ht="15.75" customHeight="1" x14ac:dyDescent="0.25">
      <c r="G525" s="328"/>
    </row>
    <row r="526" spans="7:7" ht="15.75" customHeight="1" x14ac:dyDescent="0.25">
      <c r="G526" s="328"/>
    </row>
    <row r="527" spans="7:7" ht="15.75" customHeight="1" x14ac:dyDescent="0.25">
      <c r="G527" s="328"/>
    </row>
    <row r="528" spans="7:7" ht="15.75" customHeight="1" x14ac:dyDescent="0.25">
      <c r="G528" s="328"/>
    </row>
    <row r="529" spans="7:7" ht="15.75" customHeight="1" x14ac:dyDescent="0.25">
      <c r="G529" s="328"/>
    </row>
    <row r="530" spans="7:7" ht="15.75" customHeight="1" x14ac:dyDescent="0.25">
      <c r="G530" s="328"/>
    </row>
    <row r="531" spans="7:7" ht="15.75" customHeight="1" x14ac:dyDescent="0.25">
      <c r="G531" s="328"/>
    </row>
    <row r="532" spans="7:7" ht="15.75" customHeight="1" x14ac:dyDescent="0.25">
      <c r="G532" s="328"/>
    </row>
    <row r="533" spans="7:7" ht="15.75" customHeight="1" x14ac:dyDescent="0.25">
      <c r="G533" s="328"/>
    </row>
    <row r="534" spans="7:7" ht="15.75" customHeight="1" x14ac:dyDescent="0.25">
      <c r="G534" s="328"/>
    </row>
    <row r="535" spans="7:7" ht="15.75" customHeight="1" x14ac:dyDescent="0.25">
      <c r="G535" s="328"/>
    </row>
    <row r="536" spans="7:7" ht="15.75" customHeight="1" x14ac:dyDescent="0.25">
      <c r="G536" s="328"/>
    </row>
    <row r="537" spans="7:7" ht="15.75" customHeight="1" x14ac:dyDescent="0.25">
      <c r="G537" s="328"/>
    </row>
    <row r="538" spans="7:7" ht="15.75" customHeight="1" x14ac:dyDescent="0.25">
      <c r="G538" s="328"/>
    </row>
    <row r="539" spans="7:7" ht="15.75" customHeight="1" x14ac:dyDescent="0.25">
      <c r="G539" s="328"/>
    </row>
    <row r="540" spans="7:7" ht="15.75" customHeight="1" x14ac:dyDescent="0.25">
      <c r="G540" s="328"/>
    </row>
    <row r="541" spans="7:7" ht="15.75" customHeight="1" x14ac:dyDescent="0.25">
      <c r="G541" s="328"/>
    </row>
    <row r="542" spans="7:7" ht="15.75" customHeight="1" x14ac:dyDescent="0.25">
      <c r="G542" s="328"/>
    </row>
    <row r="543" spans="7:7" ht="15.75" customHeight="1" x14ac:dyDescent="0.25">
      <c r="G543" s="328"/>
    </row>
    <row r="544" spans="7:7" ht="15.75" customHeight="1" x14ac:dyDescent="0.25">
      <c r="G544" s="328"/>
    </row>
    <row r="545" spans="7:7" ht="15.75" customHeight="1" x14ac:dyDescent="0.25">
      <c r="G545" s="328"/>
    </row>
    <row r="546" spans="7:7" ht="15.75" customHeight="1" x14ac:dyDescent="0.25">
      <c r="G546" s="328"/>
    </row>
    <row r="547" spans="7:7" ht="15.75" customHeight="1" x14ac:dyDescent="0.25">
      <c r="G547" s="328"/>
    </row>
    <row r="548" spans="7:7" ht="15.75" customHeight="1" x14ac:dyDescent="0.25">
      <c r="G548" s="328"/>
    </row>
    <row r="549" spans="7:7" ht="15.75" customHeight="1" x14ac:dyDescent="0.25">
      <c r="G549" s="328"/>
    </row>
    <row r="550" spans="7:7" ht="15.75" customHeight="1" x14ac:dyDescent="0.25">
      <c r="G550" s="328"/>
    </row>
    <row r="551" spans="7:7" ht="15.75" customHeight="1" x14ac:dyDescent="0.25">
      <c r="G551" s="328"/>
    </row>
    <row r="552" spans="7:7" ht="15.75" customHeight="1" x14ac:dyDescent="0.25">
      <c r="G552" s="328"/>
    </row>
    <row r="553" spans="7:7" ht="15.75" customHeight="1" x14ac:dyDescent="0.25">
      <c r="G553" s="328"/>
    </row>
    <row r="554" spans="7:7" ht="15.75" customHeight="1" x14ac:dyDescent="0.25">
      <c r="G554" s="328"/>
    </row>
    <row r="555" spans="7:7" ht="15.75" customHeight="1" x14ac:dyDescent="0.25">
      <c r="G555" s="328"/>
    </row>
    <row r="556" spans="7:7" ht="15.75" customHeight="1" x14ac:dyDescent="0.25">
      <c r="G556" s="328"/>
    </row>
    <row r="557" spans="7:7" ht="15.75" customHeight="1" x14ac:dyDescent="0.25">
      <c r="G557" s="328"/>
    </row>
    <row r="558" spans="7:7" ht="15.75" customHeight="1" x14ac:dyDescent="0.25">
      <c r="G558" s="328"/>
    </row>
    <row r="559" spans="7:7" ht="15.75" customHeight="1" x14ac:dyDescent="0.25">
      <c r="G559" s="328"/>
    </row>
    <row r="560" spans="7:7" ht="15.75" customHeight="1" x14ac:dyDescent="0.25">
      <c r="G560" s="328"/>
    </row>
    <row r="561" spans="7:7" ht="15.75" customHeight="1" x14ac:dyDescent="0.25">
      <c r="G561" s="328"/>
    </row>
    <row r="562" spans="7:7" ht="15.75" customHeight="1" x14ac:dyDescent="0.25">
      <c r="G562" s="328"/>
    </row>
    <row r="563" spans="7:7" ht="15.75" customHeight="1" x14ac:dyDescent="0.25">
      <c r="G563" s="328"/>
    </row>
    <row r="564" spans="7:7" ht="15.75" customHeight="1" x14ac:dyDescent="0.25">
      <c r="G564" s="328"/>
    </row>
    <row r="565" spans="7:7" ht="15.75" customHeight="1" x14ac:dyDescent="0.25">
      <c r="G565" s="328"/>
    </row>
    <row r="566" spans="7:7" ht="15.75" customHeight="1" x14ac:dyDescent="0.25">
      <c r="G566" s="328"/>
    </row>
    <row r="567" spans="7:7" ht="15.75" customHeight="1" x14ac:dyDescent="0.25">
      <c r="G567" s="328"/>
    </row>
    <row r="568" spans="7:7" ht="15.75" customHeight="1" x14ac:dyDescent="0.25">
      <c r="G568" s="328"/>
    </row>
    <row r="569" spans="7:7" ht="15.75" customHeight="1" x14ac:dyDescent="0.25">
      <c r="G569" s="328"/>
    </row>
    <row r="570" spans="7:7" ht="15.75" customHeight="1" x14ac:dyDescent="0.25">
      <c r="G570" s="328"/>
    </row>
    <row r="571" spans="7:7" ht="15.75" customHeight="1" x14ac:dyDescent="0.25">
      <c r="G571" s="328"/>
    </row>
    <row r="572" spans="7:7" ht="15.75" customHeight="1" x14ac:dyDescent="0.25">
      <c r="G572" s="328"/>
    </row>
    <row r="573" spans="7:7" ht="15.75" customHeight="1" x14ac:dyDescent="0.25">
      <c r="G573" s="328"/>
    </row>
    <row r="574" spans="7:7" ht="15.75" customHeight="1" x14ac:dyDescent="0.25">
      <c r="G574" s="328"/>
    </row>
    <row r="575" spans="7:7" ht="15.75" customHeight="1" x14ac:dyDescent="0.25">
      <c r="G575" s="328"/>
    </row>
    <row r="576" spans="7:7" ht="15.75" customHeight="1" x14ac:dyDescent="0.25">
      <c r="G576" s="328"/>
    </row>
    <row r="577" spans="7:7" ht="15.75" customHeight="1" x14ac:dyDescent="0.25">
      <c r="G577" s="328"/>
    </row>
    <row r="578" spans="7:7" ht="15.75" customHeight="1" x14ac:dyDescent="0.25">
      <c r="G578" s="328"/>
    </row>
    <row r="579" spans="7:7" ht="15.75" customHeight="1" x14ac:dyDescent="0.25">
      <c r="G579" s="328"/>
    </row>
    <row r="580" spans="7:7" ht="15.75" customHeight="1" x14ac:dyDescent="0.25">
      <c r="G580" s="328"/>
    </row>
    <row r="581" spans="7:7" ht="15.75" customHeight="1" x14ac:dyDescent="0.25">
      <c r="G581" s="328"/>
    </row>
    <row r="582" spans="7:7" ht="15.75" customHeight="1" x14ac:dyDescent="0.25">
      <c r="G582" s="328"/>
    </row>
    <row r="583" spans="7:7" ht="15.75" customHeight="1" x14ac:dyDescent="0.25">
      <c r="G583" s="328"/>
    </row>
    <row r="584" spans="7:7" ht="15.75" customHeight="1" x14ac:dyDescent="0.25">
      <c r="G584" s="328"/>
    </row>
    <row r="585" spans="7:7" ht="15.75" customHeight="1" x14ac:dyDescent="0.25">
      <c r="G585" s="328"/>
    </row>
    <row r="586" spans="7:7" ht="15.75" customHeight="1" x14ac:dyDescent="0.25">
      <c r="G586" s="328"/>
    </row>
    <row r="587" spans="7:7" ht="15.75" customHeight="1" x14ac:dyDescent="0.25">
      <c r="G587" s="328"/>
    </row>
    <row r="588" spans="7:7" ht="15.75" customHeight="1" x14ac:dyDescent="0.25">
      <c r="G588" s="328"/>
    </row>
    <row r="589" spans="7:7" ht="15.75" customHeight="1" x14ac:dyDescent="0.25">
      <c r="G589" s="328"/>
    </row>
    <row r="590" spans="7:7" ht="15.75" customHeight="1" x14ac:dyDescent="0.25">
      <c r="G590" s="328"/>
    </row>
    <row r="591" spans="7:7" ht="15.75" customHeight="1" x14ac:dyDescent="0.25">
      <c r="G591" s="328"/>
    </row>
    <row r="592" spans="7:7" ht="15.75" customHeight="1" x14ac:dyDescent="0.25">
      <c r="G592" s="328"/>
    </row>
    <row r="593" spans="7:7" ht="15.75" customHeight="1" x14ac:dyDescent="0.25">
      <c r="G593" s="328"/>
    </row>
    <row r="594" spans="7:7" ht="15.75" customHeight="1" x14ac:dyDescent="0.25">
      <c r="G594" s="328"/>
    </row>
    <row r="595" spans="7:7" ht="15.75" customHeight="1" x14ac:dyDescent="0.25">
      <c r="G595" s="328"/>
    </row>
    <row r="596" spans="7:7" ht="15.75" customHeight="1" x14ac:dyDescent="0.25">
      <c r="G596" s="328"/>
    </row>
    <row r="597" spans="7:7" ht="15.75" customHeight="1" x14ac:dyDescent="0.25">
      <c r="G597" s="328"/>
    </row>
    <row r="598" spans="7:7" ht="15.75" customHeight="1" x14ac:dyDescent="0.25">
      <c r="G598" s="328"/>
    </row>
    <row r="599" spans="7:7" ht="15.75" customHeight="1" x14ac:dyDescent="0.25">
      <c r="G599" s="328"/>
    </row>
    <row r="600" spans="7:7" ht="15.75" customHeight="1" x14ac:dyDescent="0.25">
      <c r="G600" s="328"/>
    </row>
    <row r="601" spans="7:7" ht="15.75" customHeight="1" x14ac:dyDescent="0.25">
      <c r="G601" s="328"/>
    </row>
    <row r="602" spans="7:7" ht="15.75" customHeight="1" x14ac:dyDescent="0.25">
      <c r="G602" s="328"/>
    </row>
    <row r="603" spans="7:7" ht="15.75" customHeight="1" x14ac:dyDescent="0.25">
      <c r="G603" s="328"/>
    </row>
    <row r="604" spans="7:7" ht="15.75" customHeight="1" x14ac:dyDescent="0.25">
      <c r="G604" s="328"/>
    </row>
    <row r="605" spans="7:7" ht="15.75" customHeight="1" x14ac:dyDescent="0.25">
      <c r="G605" s="328"/>
    </row>
    <row r="606" spans="7:7" ht="15.75" customHeight="1" x14ac:dyDescent="0.25">
      <c r="G606" s="328"/>
    </row>
    <row r="607" spans="7:7" ht="15.75" customHeight="1" x14ac:dyDescent="0.25">
      <c r="G607" s="328"/>
    </row>
    <row r="608" spans="7:7" ht="15.75" customHeight="1" x14ac:dyDescent="0.25">
      <c r="G608" s="328"/>
    </row>
    <row r="609" spans="7:7" ht="15.75" customHeight="1" x14ac:dyDescent="0.25">
      <c r="G609" s="328"/>
    </row>
    <row r="610" spans="7:7" ht="15.75" customHeight="1" x14ac:dyDescent="0.25">
      <c r="G610" s="328"/>
    </row>
    <row r="611" spans="7:7" ht="15.75" customHeight="1" x14ac:dyDescent="0.25">
      <c r="G611" s="328"/>
    </row>
    <row r="612" spans="7:7" ht="15.75" customHeight="1" x14ac:dyDescent="0.25">
      <c r="G612" s="328"/>
    </row>
    <row r="613" spans="7:7" ht="15.75" customHeight="1" x14ac:dyDescent="0.25">
      <c r="G613" s="328"/>
    </row>
    <row r="614" spans="7:7" ht="15.75" customHeight="1" x14ac:dyDescent="0.25">
      <c r="G614" s="328"/>
    </row>
    <row r="615" spans="7:7" ht="15.75" customHeight="1" x14ac:dyDescent="0.25">
      <c r="G615" s="328"/>
    </row>
    <row r="616" spans="7:7" ht="15.75" customHeight="1" x14ac:dyDescent="0.25">
      <c r="G616" s="328"/>
    </row>
    <row r="617" spans="7:7" ht="15.75" customHeight="1" x14ac:dyDescent="0.25">
      <c r="G617" s="328"/>
    </row>
    <row r="618" spans="7:7" ht="15.75" customHeight="1" x14ac:dyDescent="0.25">
      <c r="G618" s="328"/>
    </row>
    <row r="619" spans="7:7" ht="15.75" customHeight="1" x14ac:dyDescent="0.25">
      <c r="G619" s="328"/>
    </row>
    <row r="620" spans="7:7" ht="15.75" customHeight="1" x14ac:dyDescent="0.25">
      <c r="G620" s="328"/>
    </row>
    <row r="621" spans="7:7" ht="15.75" customHeight="1" x14ac:dyDescent="0.25">
      <c r="G621" s="328"/>
    </row>
    <row r="622" spans="7:7" ht="15.75" customHeight="1" x14ac:dyDescent="0.25">
      <c r="G622" s="328"/>
    </row>
    <row r="623" spans="7:7" ht="15.75" customHeight="1" x14ac:dyDescent="0.25">
      <c r="G623" s="328"/>
    </row>
    <row r="624" spans="7:7" ht="15.75" customHeight="1" x14ac:dyDescent="0.25">
      <c r="G624" s="328"/>
    </row>
    <row r="625" spans="7:7" ht="15.75" customHeight="1" x14ac:dyDescent="0.25">
      <c r="G625" s="328"/>
    </row>
    <row r="626" spans="7:7" ht="15.75" customHeight="1" x14ac:dyDescent="0.25">
      <c r="G626" s="328"/>
    </row>
    <row r="627" spans="7:7" ht="15.75" customHeight="1" x14ac:dyDescent="0.25">
      <c r="G627" s="328"/>
    </row>
    <row r="628" spans="7:7" ht="15.75" customHeight="1" x14ac:dyDescent="0.25">
      <c r="G628" s="328"/>
    </row>
    <row r="629" spans="7:7" ht="15.75" customHeight="1" x14ac:dyDescent="0.25">
      <c r="G629" s="328"/>
    </row>
    <row r="630" spans="7:7" ht="15.75" customHeight="1" x14ac:dyDescent="0.25">
      <c r="G630" s="328"/>
    </row>
    <row r="631" spans="7:7" ht="15.75" customHeight="1" x14ac:dyDescent="0.25">
      <c r="G631" s="328"/>
    </row>
    <row r="632" spans="7:7" ht="15.75" customHeight="1" x14ac:dyDescent="0.25">
      <c r="G632" s="328"/>
    </row>
    <row r="633" spans="7:7" ht="15.75" customHeight="1" x14ac:dyDescent="0.25">
      <c r="G633" s="328"/>
    </row>
    <row r="634" spans="7:7" ht="15.75" customHeight="1" x14ac:dyDescent="0.25">
      <c r="G634" s="328"/>
    </row>
    <row r="635" spans="7:7" ht="15.75" customHeight="1" x14ac:dyDescent="0.25">
      <c r="G635" s="328"/>
    </row>
    <row r="636" spans="7:7" ht="15.75" customHeight="1" x14ac:dyDescent="0.25">
      <c r="G636" s="328"/>
    </row>
    <row r="637" spans="7:7" ht="15.75" customHeight="1" x14ac:dyDescent="0.25">
      <c r="G637" s="328"/>
    </row>
    <row r="638" spans="7:7" ht="15.75" customHeight="1" x14ac:dyDescent="0.25">
      <c r="G638" s="328"/>
    </row>
    <row r="639" spans="7:7" ht="15.75" customHeight="1" x14ac:dyDescent="0.25">
      <c r="G639" s="328"/>
    </row>
    <row r="640" spans="7:7" ht="15.75" customHeight="1" x14ac:dyDescent="0.25">
      <c r="G640" s="328"/>
    </row>
    <row r="641" spans="7:7" ht="15.75" customHeight="1" x14ac:dyDescent="0.25">
      <c r="G641" s="328"/>
    </row>
    <row r="642" spans="7:7" ht="15.75" customHeight="1" x14ac:dyDescent="0.25">
      <c r="G642" s="328"/>
    </row>
    <row r="643" spans="7:7" ht="15.75" customHeight="1" x14ac:dyDescent="0.25">
      <c r="G643" s="328"/>
    </row>
    <row r="644" spans="7:7" ht="15.75" customHeight="1" x14ac:dyDescent="0.25">
      <c r="G644" s="328"/>
    </row>
    <row r="645" spans="7:7" ht="15.75" customHeight="1" x14ac:dyDescent="0.25">
      <c r="G645" s="328"/>
    </row>
    <row r="646" spans="7:7" ht="15.75" customHeight="1" x14ac:dyDescent="0.25">
      <c r="G646" s="328"/>
    </row>
    <row r="647" spans="7:7" ht="15.75" customHeight="1" x14ac:dyDescent="0.25">
      <c r="G647" s="328"/>
    </row>
    <row r="648" spans="7:7" ht="15.75" customHeight="1" x14ac:dyDescent="0.25">
      <c r="G648" s="328"/>
    </row>
    <row r="649" spans="7:7" ht="15.75" customHeight="1" x14ac:dyDescent="0.25">
      <c r="G649" s="328"/>
    </row>
    <row r="650" spans="7:7" ht="15.75" customHeight="1" x14ac:dyDescent="0.25">
      <c r="G650" s="328"/>
    </row>
    <row r="651" spans="7:7" ht="15.75" customHeight="1" x14ac:dyDescent="0.25">
      <c r="G651" s="328"/>
    </row>
    <row r="652" spans="7:7" ht="15.75" customHeight="1" x14ac:dyDescent="0.25">
      <c r="G652" s="328"/>
    </row>
    <row r="653" spans="7:7" ht="15.75" customHeight="1" x14ac:dyDescent="0.25">
      <c r="G653" s="328"/>
    </row>
    <row r="654" spans="7:7" ht="15.75" customHeight="1" x14ac:dyDescent="0.25">
      <c r="G654" s="328"/>
    </row>
    <row r="655" spans="7:7" ht="15.75" customHeight="1" x14ac:dyDescent="0.25">
      <c r="G655" s="328"/>
    </row>
    <row r="656" spans="7:7" ht="15.75" customHeight="1" x14ac:dyDescent="0.25">
      <c r="G656" s="328"/>
    </row>
    <row r="657" spans="7:7" ht="15.75" customHeight="1" x14ac:dyDescent="0.25">
      <c r="G657" s="328"/>
    </row>
    <row r="658" spans="7:7" ht="15.75" customHeight="1" x14ac:dyDescent="0.25">
      <c r="G658" s="328"/>
    </row>
    <row r="659" spans="7:7" ht="15.75" customHeight="1" x14ac:dyDescent="0.25">
      <c r="G659" s="328"/>
    </row>
    <row r="660" spans="7:7" ht="15.75" customHeight="1" x14ac:dyDescent="0.25">
      <c r="G660" s="328"/>
    </row>
    <row r="661" spans="7:7" ht="15.75" customHeight="1" x14ac:dyDescent="0.25">
      <c r="G661" s="328"/>
    </row>
    <row r="662" spans="7:7" ht="15.75" customHeight="1" x14ac:dyDescent="0.25">
      <c r="G662" s="328"/>
    </row>
    <row r="663" spans="7:7" ht="15.75" customHeight="1" x14ac:dyDescent="0.25">
      <c r="G663" s="328"/>
    </row>
    <row r="664" spans="7:7" ht="15.75" customHeight="1" x14ac:dyDescent="0.25">
      <c r="G664" s="328"/>
    </row>
    <row r="665" spans="7:7" ht="15.75" customHeight="1" x14ac:dyDescent="0.25">
      <c r="G665" s="328"/>
    </row>
    <row r="666" spans="7:7" ht="15.75" customHeight="1" x14ac:dyDescent="0.25">
      <c r="G666" s="328"/>
    </row>
    <row r="667" spans="7:7" ht="15.75" customHeight="1" x14ac:dyDescent="0.25">
      <c r="G667" s="328"/>
    </row>
    <row r="668" spans="7:7" ht="15.75" customHeight="1" x14ac:dyDescent="0.25">
      <c r="G668" s="328"/>
    </row>
    <row r="669" spans="7:7" ht="15.75" customHeight="1" x14ac:dyDescent="0.25">
      <c r="G669" s="328"/>
    </row>
    <row r="670" spans="7:7" ht="15.75" customHeight="1" x14ac:dyDescent="0.25">
      <c r="G670" s="328"/>
    </row>
    <row r="671" spans="7:7" ht="15.75" customHeight="1" x14ac:dyDescent="0.25">
      <c r="G671" s="328"/>
    </row>
    <row r="672" spans="7:7" ht="15.75" customHeight="1" x14ac:dyDescent="0.25">
      <c r="G672" s="328"/>
    </row>
    <row r="673" spans="7:7" ht="15.75" customHeight="1" x14ac:dyDescent="0.25">
      <c r="G673" s="328"/>
    </row>
    <row r="674" spans="7:7" ht="15.75" customHeight="1" x14ac:dyDescent="0.25">
      <c r="G674" s="328"/>
    </row>
    <row r="675" spans="7:7" ht="15.75" customHeight="1" x14ac:dyDescent="0.25">
      <c r="G675" s="328"/>
    </row>
    <row r="676" spans="7:7" ht="15.75" customHeight="1" x14ac:dyDescent="0.25">
      <c r="G676" s="328"/>
    </row>
    <row r="677" spans="7:7" ht="15.75" customHeight="1" x14ac:dyDescent="0.25">
      <c r="G677" s="328"/>
    </row>
    <row r="678" spans="7:7" ht="15.75" customHeight="1" x14ac:dyDescent="0.25">
      <c r="G678" s="328"/>
    </row>
    <row r="679" spans="7:7" ht="15.75" customHeight="1" x14ac:dyDescent="0.25">
      <c r="G679" s="328"/>
    </row>
    <row r="680" spans="7:7" ht="15.75" customHeight="1" x14ac:dyDescent="0.25">
      <c r="G680" s="328"/>
    </row>
    <row r="681" spans="7:7" ht="15.75" customHeight="1" x14ac:dyDescent="0.25">
      <c r="G681" s="328"/>
    </row>
    <row r="682" spans="7:7" ht="15.75" customHeight="1" x14ac:dyDescent="0.25">
      <c r="G682" s="328"/>
    </row>
    <row r="683" spans="7:7" ht="15.75" customHeight="1" x14ac:dyDescent="0.25">
      <c r="G683" s="328"/>
    </row>
    <row r="684" spans="7:7" ht="15.75" customHeight="1" x14ac:dyDescent="0.25">
      <c r="G684" s="328"/>
    </row>
    <row r="685" spans="7:7" ht="15.75" customHeight="1" x14ac:dyDescent="0.25">
      <c r="G685" s="328"/>
    </row>
    <row r="686" spans="7:7" ht="15.75" customHeight="1" x14ac:dyDescent="0.25">
      <c r="G686" s="328"/>
    </row>
    <row r="687" spans="7:7" ht="15.75" customHeight="1" x14ac:dyDescent="0.25">
      <c r="G687" s="328"/>
    </row>
    <row r="688" spans="7:7" ht="15.75" customHeight="1" x14ac:dyDescent="0.25">
      <c r="G688" s="328"/>
    </row>
    <row r="689" spans="7:7" ht="15.75" customHeight="1" x14ac:dyDescent="0.25">
      <c r="G689" s="328"/>
    </row>
    <row r="690" spans="7:7" ht="15.75" customHeight="1" x14ac:dyDescent="0.25">
      <c r="G690" s="328"/>
    </row>
    <row r="691" spans="7:7" ht="15.75" customHeight="1" x14ac:dyDescent="0.25">
      <c r="G691" s="328"/>
    </row>
    <row r="692" spans="7:7" ht="15.75" customHeight="1" x14ac:dyDescent="0.25">
      <c r="G692" s="328"/>
    </row>
    <row r="693" spans="7:7" ht="15.75" customHeight="1" x14ac:dyDescent="0.25">
      <c r="G693" s="328"/>
    </row>
    <row r="694" spans="7:7" ht="15.75" customHeight="1" x14ac:dyDescent="0.25">
      <c r="G694" s="328"/>
    </row>
    <row r="695" spans="7:7" ht="15.75" customHeight="1" x14ac:dyDescent="0.25">
      <c r="G695" s="328"/>
    </row>
    <row r="696" spans="7:7" ht="15.75" customHeight="1" x14ac:dyDescent="0.25">
      <c r="G696" s="328"/>
    </row>
    <row r="697" spans="7:7" ht="15.75" customHeight="1" x14ac:dyDescent="0.25">
      <c r="G697" s="328"/>
    </row>
    <row r="698" spans="7:7" ht="15.75" customHeight="1" x14ac:dyDescent="0.25">
      <c r="G698" s="328"/>
    </row>
    <row r="699" spans="7:7" ht="15.75" customHeight="1" x14ac:dyDescent="0.25">
      <c r="G699" s="328"/>
    </row>
    <row r="700" spans="7:7" ht="15.75" customHeight="1" x14ac:dyDescent="0.25">
      <c r="G700" s="328"/>
    </row>
    <row r="701" spans="7:7" ht="15.75" customHeight="1" x14ac:dyDescent="0.25">
      <c r="G701" s="328"/>
    </row>
    <row r="702" spans="7:7" ht="15.75" customHeight="1" x14ac:dyDescent="0.25">
      <c r="G702" s="328"/>
    </row>
    <row r="703" spans="7:7" ht="15.75" customHeight="1" x14ac:dyDescent="0.25">
      <c r="G703" s="328"/>
    </row>
    <row r="704" spans="7:7" ht="15.75" customHeight="1" x14ac:dyDescent="0.25">
      <c r="G704" s="328"/>
    </row>
    <row r="705" spans="7:7" ht="15.75" customHeight="1" x14ac:dyDescent="0.25">
      <c r="G705" s="328"/>
    </row>
    <row r="706" spans="7:7" ht="15.75" customHeight="1" x14ac:dyDescent="0.25">
      <c r="G706" s="328"/>
    </row>
    <row r="707" spans="7:7" ht="15.75" customHeight="1" x14ac:dyDescent="0.25">
      <c r="G707" s="328"/>
    </row>
    <row r="708" spans="7:7" ht="15.75" customHeight="1" x14ac:dyDescent="0.25">
      <c r="G708" s="328"/>
    </row>
    <row r="709" spans="7:7" ht="15.75" customHeight="1" x14ac:dyDescent="0.25">
      <c r="G709" s="328"/>
    </row>
    <row r="710" spans="7:7" ht="15.75" customHeight="1" x14ac:dyDescent="0.25">
      <c r="G710" s="328"/>
    </row>
    <row r="711" spans="7:7" ht="15.75" customHeight="1" x14ac:dyDescent="0.25">
      <c r="G711" s="328"/>
    </row>
    <row r="712" spans="7:7" ht="15.75" customHeight="1" x14ac:dyDescent="0.25">
      <c r="G712" s="328"/>
    </row>
    <row r="713" spans="7:7" ht="15.75" customHeight="1" x14ac:dyDescent="0.25">
      <c r="G713" s="328"/>
    </row>
    <row r="714" spans="7:7" ht="15.75" customHeight="1" x14ac:dyDescent="0.25">
      <c r="G714" s="328"/>
    </row>
    <row r="715" spans="7:7" ht="15.75" customHeight="1" x14ac:dyDescent="0.25">
      <c r="G715" s="328"/>
    </row>
    <row r="716" spans="7:7" ht="15.75" customHeight="1" x14ac:dyDescent="0.25">
      <c r="G716" s="328"/>
    </row>
    <row r="717" spans="7:7" ht="15.75" customHeight="1" x14ac:dyDescent="0.25">
      <c r="G717" s="328"/>
    </row>
    <row r="718" spans="7:7" ht="15.75" customHeight="1" x14ac:dyDescent="0.25">
      <c r="G718" s="328"/>
    </row>
    <row r="719" spans="7:7" ht="15.75" customHeight="1" x14ac:dyDescent="0.25">
      <c r="G719" s="328"/>
    </row>
    <row r="720" spans="7:7" ht="15.75" customHeight="1" x14ac:dyDescent="0.25">
      <c r="G720" s="328"/>
    </row>
    <row r="721" spans="7:7" ht="15.75" customHeight="1" x14ac:dyDescent="0.25">
      <c r="G721" s="328"/>
    </row>
    <row r="722" spans="7:7" ht="15.75" customHeight="1" x14ac:dyDescent="0.25">
      <c r="G722" s="328"/>
    </row>
    <row r="723" spans="7:7" ht="15.75" customHeight="1" x14ac:dyDescent="0.25">
      <c r="G723" s="328"/>
    </row>
    <row r="724" spans="7:7" ht="15.75" customHeight="1" x14ac:dyDescent="0.25">
      <c r="G724" s="328"/>
    </row>
    <row r="725" spans="7:7" ht="15.75" customHeight="1" x14ac:dyDescent="0.25">
      <c r="G725" s="328"/>
    </row>
    <row r="726" spans="7:7" ht="15.75" customHeight="1" x14ac:dyDescent="0.25">
      <c r="G726" s="328"/>
    </row>
    <row r="727" spans="7:7" ht="15.75" customHeight="1" x14ac:dyDescent="0.25">
      <c r="G727" s="328"/>
    </row>
    <row r="728" spans="7:7" ht="15.75" customHeight="1" x14ac:dyDescent="0.25">
      <c r="G728" s="328"/>
    </row>
    <row r="729" spans="7:7" ht="15.75" customHeight="1" x14ac:dyDescent="0.25">
      <c r="G729" s="328"/>
    </row>
    <row r="730" spans="7:7" ht="15.75" customHeight="1" x14ac:dyDescent="0.25">
      <c r="G730" s="328"/>
    </row>
    <row r="731" spans="7:7" ht="15.75" customHeight="1" x14ac:dyDescent="0.25">
      <c r="G731" s="328"/>
    </row>
    <row r="732" spans="7:7" ht="15.75" customHeight="1" x14ac:dyDescent="0.25">
      <c r="G732" s="328"/>
    </row>
    <row r="733" spans="7:7" ht="15.75" customHeight="1" x14ac:dyDescent="0.25">
      <c r="G733" s="328"/>
    </row>
    <row r="734" spans="7:7" ht="15.75" customHeight="1" x14ac:dyDescent="0.25">
      <c r="G734" s="328"/>
    </row>
    <row r="735" spans="7:7" ht="15.75" customHeight="1" x14ac:dyDescent="0.25">
      <c r="G735" s="328"/>
    </row>
    <row r="736" spans="7:7" ht="15.75" customHeight="1" x14ac:dyDescent="0.25">
      <c r="G736" s="328"/>
    </row>
    <row r="737" spans="7:7" ht="15.75" customHeight="1" x14ac:dyDescent="0.25">
      <c r="G737" s="328"/>
    </row>
    <row r="738" spans="7:7" ht="15.75" customHeight="1" x14ac:dyDescent="0.25">
      <c r="G738" s="328"/>
    </row>
    <row r="739" spans="7:7" ht="15.75" customHeight="1" x14ac:dyDescent="0.25">
      <c r="G739" s="328"/>
    </row>
    <row r="740" spans="7:7" ht="15.75" customHeight="1" x14ac:dyDescent="0.25">
      <c r="G740" s="328"/>
    </row>
    <row r="741" spans="7:7" ht="15.75" customHeight="1" x14ac:dyDescent="0.25">
      <c r="G741" s="328"/>
    </row>
    <row r="742" spans="7:7" ht="15.75" customHeight="1" x14ac:dyDescent="0.25">
      <c r="G742" s="328"/>
    </row>
    <row r="743" spans="7:7" ht="15.75" customHeight="1" x14ac:dyDescent="0.25">
      <c r="G743" s="328"/>
    </row>
    <row r="744" spans="7:7" ht="15.75" customHeight="1" x14ac:dyDescent="0.25">
      <c r="G744" s="328"/>
    </row>
    <row r="745" spans="7:7" ht="15.75" customHeight="1" x14ac:dyDescent="0.25">
      <c r="G745" s="328"/>
    </row>
    <row r="746" spans="7:7" ht="15.75" customHeight="1" x14ac:dyDescent="0.25">
      <c r="G746" s="328"/>
    </row>
    <row r="747" spans="7:7" ht="15.75" customHeight="1" x14ac:dyDescent="0.25">
      <c r="G747" s="328"/>
    </row>
    <row r="748" spans="7:7" ht="15.75" customHeight="1" x14ac:dyDescent="0.25">
      <c r="G748" s="328"/>
    </row>
    <row r="749" spans="7:7" ht="15.75" customHeight="1" x14ac:dyDescent="0.25">
      <c r="G749" s="328"/>
    </row>
    <row r="750" spans="7:7" ht="15.75" customHeight="1" x14ac:dyDescent="0.25">
      <c r="G750" s="328"/>
    </row>
    <row r="751" spans="7:7" ht="15.75" customHeight="1" x14ac:dyDescent="0.25">
      <c r="G751" s="328"/>
    </row>
    <row r="752" spans="7:7" ht="15.75" customHeight="1" x14ac:dyDescent="0.25">
      <c r="G752" s="328"/>
    </row>
    <row r="753" spans="7:7" ht="15.75" customHeight="1" x14ac:dyDescent="0.25">
      <c r="G753" s="328"/>
    </row>
    <row r="754" spans="7:7" ht="15.75" customHeight="1" x14ac:dyDescent="0.25">
      <c r="G754" s="328"/>
    </row>
    <row r="755" spans="7:7" ht="15.75" customHeight="1" x14ac:dyDescent="0.25">
      <c r="G755" s="328"/>
    </row>
    <row r="756" spans="7:7" ht="15.75" customHeight="1" x14ac:dyDescent="0.25">
      <c r="G756" s="328"/>
    </row>
    <row r="757" spans="7:7" ht="15.75" customHeight="1" x14ac:dyDescent="0.25">
      <c r="G757" s="328"/>
    </row>
    <row r="758" spans="7:7" ht="15.75" customHeight="1" x14ac:dyDescent="0.25">
      <c r="G758" s="328"/>
    </row>
    <row r="759" spans="7:7" ht="15.75" customHeight="1" x14ac:dyDescent="0.25">
      <c r="G759" s="328"/>
    </row>
    <row r="760" spans="7:7" ht="15.75" customHeight="1" x14ac:dyDescent="0.25">
      <c r="G760" s="328"/>
    </row>
    <row r="761" spans="7:7" ht="15.75" customHeight="1" x14ac:dyDescent="0.25">
      <c r="G761" s="328"/>
    </row>
    <row r="762" spans="7:7" ht="15.75" customHeight="1" x14ac:dyDescent="0.25">
      <c r="G762" s="328"/>
    </row>
    <row r="763" spans="7:7" ht="15.75" customHeight="1" x14ac:dyDescent="0.25">
      <c r="G763" s="328"/>
    </row>
    <row r="764" spans="7:7" ht="15.75" customHeight="1" x14ac:dyDescent="0.25">
      <c r="G764" s="328"/>
    </row>
    <row r="765" spans="7:7" ht="15.75" customHeight="1" x14ac:dyDescent="0.25">
      <c r="G765" s="328"/>
    </row>
    <row r="766" spans="7:7" ht="15.75" customHeight="1" x14ac:dyDescent="0.25">
      <c r="G766" s="328"/>
    </row>
    <row r="767" spans="7:7" ht="15.75" customHeight="1" x14ac:dyDescent="0.25">
      <c r="G767" s="328"/>
    </row>
    <row r="768" spans="7:7" ht="15.75" customHeight="1" x14ac:dyDescent="0.25">
      <c r="G768" s="328"/>
    </row>
    <row r="769" spans="7:7" ht="15.75" customHeight="1" x14ac:dyDescent="0.25">
      <c r="G769" s="328"/>
    </row>
    <row r="770" spans="7:7" ht="15.75" customHeight="1" x14ac:dyDescent="0.25">
      <c r="G770" s="328"/>
    </row>
    <row r="771" spans="7:7" ht="15.75" customHeight="1" x14ac:dyDescent="0.25">
      <c r="G771" s="328"/>
    </row>
    <row r="772" spans="7:7" ht="15.75" customHeight="1" x14ac:dyDescent="0.25">
      <c r="G772" s="328"/>
    </row>
    <row r="773" spans="7:7" ht="15.75" customHeight="1" x14ac:dyDescent="0.25">
      <c r="G773" s="328"/>
    </row>
    <row r="774" spans="7:7" ht="15.75" customHeight="1" x14ac:dyDescent="0.25">
      <c r="G774" s="328"/>
    </row>
    <row r="775" spans="7:7" ht="15.75" customHeight="1" x14ac:dyDescent="0.25">
      <c r="G775" s="328"/>
    </row>
    <row r="776" spans="7:7" ht="15.75" customHeight="1" x14ac:dyDescent="0.25">
      <c r="G776" s="328"/>
    </row>
    <row r="777" spans="7:7" ht="15.75" customHeight="1" x14ac:dyDescent="0.25">
      <c r="G777" s="328"/>
    </row>
    <row r="778" spans="7:7" ht="15.75" customHeight="1" x14ac:dyDescent="0.25">
      <c r="G778" s="328"/>
    </row>
    <row r="779" spans="7:7" ht="15.75" customHeight="1" x14ac:dyDescent="0.25">
      <c r="G779" s="328"/>
    </row>
    <row r="780" spans="7:7" ht="15.75" customHeight="1" x14ac:dyDescent="0.25">
      <c r="G780" s="328"/>
    </row>
    <row r="781" spans="7:7" ht="15.75" customHeight="1" x14ac:dyDescent="0.25">
      <c r="G781" s="328"/>
    </row>
    <row r="782" spans="7:7" ht="15.75" customHeight="1" x14ac:dyDescent="0.25">
      <c r="G782" s="328"/>
    </row>
    <row r="783" spans="7:7" ht="15.75" customHeight="1" x14ac:dyDescent="0.25">
      <c r="G783" s="328"/>
    </row>
    <row r="784" spans="7:7" ht="15.75" customHeight="1" x14ac:dyDescent="0.25">
      <c r="G784" s="328"/>
    </row>
    <row r="785" spans="7:7" ht="15.75" customHeight="1" x14ac:dyDescent="0.25">
      <c r="G785" s="328"/>
    </row>
    <row r="786" spans="7:7" ht="15.75" customHeight="1" x14ac:dyDescent="0.25">
      <c r="G786" s="328"/>
    </row>
    <row r="787" spans="7:7" ht="15.75" customHeight="1" x14ac:dyDescent="0.25">
      <c r="G787" s="328"/>
    </row>
    <row r="788" spans="7:7" ht="15.75" customHeight="1" x14ac:dyDescent="0.25">
      <c r="G788" s="328"/>
    </row>
    <row r="789" spans="7:7" ht="15.75" customHeight="1" x14ac:dyDescent="0.25">
      <c r="G789" s="328"/>
    </row>
    <row r="790" spans="7:7" ht="15.75" customHeight="1" x14ac:dyDescent="0.25">
      <c r="G790" s="328"/>
    </row>
    <row r="791" spans="7:7" ht="15.75" customHeight="1" x14ac:dyDescent="0.25">
      <c r="G791" s="328"/>
    </row>
    <row r="792" spans="7:7" ht="15.75" customHeight="1" x14ac:dyDescent="0.25">
      <c r="G792" s="328"/>
    </row>
    <row r="793" spans="7:7" ht="15.75" customHeight="1" x14ac:dyDescent="0.25">
      <c r="G793" s="328"/>
    </row>
    <row r="794" spans="7:7" ht="15.75" customHeight="1" x14ac:dyDescent="0.25">
      <c r="G794" s="328"/>
    </row>
    <row r="795" spans="7:7" ht="15.75" customHeight="1" x14ac:dyDescent="0.25">
      <c r="G795" s="328"/>
    </row>
    <row r="796" spans="7:7" ht="15.75" customHeight="1" x14ac:dyDescent="0.25">
      <c r="G796" s="328"/>
    </row>
    <row r="797" spans="7:7" ht="15.75" customHeight="1" x14ac:dyDescent="0.25">
      <c r="G797" s="328"/>
    </row>
    <row r="798" spans="7:7" ht="15.75" customHeight="1" x14ac:dyDescent="0.25">
      <c r="G798" s="328"/>
    </row>
    <row r="799" spans="7:7" ht="15.75" customHeight="1" x14ac:dyDescent="0.25">
      <c r="G799" s="328"/>
    </row>
    <row r="800" spans="7:7" ht="15.75" customHeight="1" x14ac:dyDescent="0.25">
      <c r="G800" s="328"/>
    </row>
    <row r="801" spans="7:7" ht="15.75" customHeight="1" x14ac:dyDescent="0.25">
      <c r="G801" s="328"/>
    </row>
    <row r="802" spans="7:7" ht="15.75" customHeight="1" x14ac:dyDescent="0.25">
      <c r="G802" s="328"/>
    </row>
    <row r="803" spans="7:7" ht="15.75" customHeight="1" x14ac:dyDescent="0.25">
      <c r="G803" s="328"/>
    </row>
    <row r="804" spans="7:7" ht="15.75" customHeight="1" x14ac:dyDescent="0.25">
      <c r="G804" s="328"/>
    </row>
    <row r="805" spans="7:7" ht="15.75" customHeight="1" x14ac:dyDescent="0.25">
      <c r="G805" s="328"/>
    </row>
    <row r="806" spans="7:7" ht="15.75" customHeight="1" x14ac:dyDescent="0.25">
      <c r="G806" s="328"/>
    </row>
    <row r="807" spans="7:7" ht="15.75" customHeight="1" x14ac:dyDescent="0.25">
      <c r="G807" s="328"/>
    </row>
    <row r="808" spans="7:7" ht="15.75" customHeight="1" x14ac:dyDescent="0.25">
      <c r="G808" s="328"/>
    </row>
    <row r="809" spans="7:7" ht="15.75" customHeight="1" x14ac:dyDescent="0.25">
      <c r="G809" s="328"/>
    </row>
    <row r="810" spans="7:7" ht="15.75" customHeight="1" x14ac:dyDescent="0.25">
      <c r="G810" s="328"/>
    </row>
    <row r="811" spans="7:7" ht="15.75" customHeight="1" x14ac:dyDescent="0.25">
      <c r="G811" s="328"/>
    </row>
    <row r="812" spans="7:7" ht="15.75" customHeight="1" x14ac:dyDescent="0.25">
      <c r="G812" s="328"/>
    </row>
    <row r="813" spans="7:7" ht="15.75" customHeight="1" x14ac:dyDescent="0.25">
      <c r="G813" s="328"/>
    </row>
    <row r="814" spans="7:7" ht="15.75" customHeight="1" x14ac:dyDescent="0.25">
      <c r="G814" s="328"/>
    </row>
    <row r="815" spans="7:7" ht="15.75" customHeight="1" x14ac:dyDescent="0.25">
      <c r="G815" s="328"/>
    </row>
    <row r="816" spans="7:7" ht="15.75" customHeight="1" x14ac:dyDescent="0.25">
      <c r="G816" s="328"/>
    </row>
    <row r="817" spans="7:7" ht="15.75" customHeight="1" x14ac:dyDescent="0.25">
      <c r="G817" s="328"/>
    </row>
    <row r="818" spans="7:7" ht="15.75" customHeight="1" x14ac:dyDescent="0.25">
      <c r="G818" s="328"/>
    </row>
    <row r="819" spans="7:7" ht="15.75" customHeight="1" x14ac:dyDescent="0.25">
      <c r="G819" s="328"/>
    </row>
    <row r="820" spans="7:7" ht="15.75" customHeight="1" x14ac:dyDescent="0.25">
      <c r="G820" s="328"/>
    </row>
    <row r="821" spans="7:7" ht="15.75" customHeight="1" x14ac:dyDescent="0.25">
      <c r="G821" s="328"/>
    </row>
    <row r="822" spans="7:7" ht="15.75" customHeight="1" x14ac:dyDescent="0.25">
      <c r="G822" s="328"/>
    </row>
    <row r="823" spans="7:7" ht="15.75" customHeight="1" x14ac:dyDescent="0.25">
      <c r="G823" s="328"/>
    </row>
    <row r="824" spans="7:7" ht="15.75" customHeight="1" x14ac:dyDescent="0.25">
      <c r="G824" s="328"/>
    </row>
    <row r="825" spans="7:7" ht="15.75" customHeight="1" x14ac:dyDescent="0.25">
      <c r="G825" s="328"/>
    </row>
    <row r="826" spans="7:7" ht="15.75" customHeight="1" x14ac:dyDescent="0.25">
      <c r="G826" s="328"/>
    </row>
    <row r="827" spans="7:7" ht="15.75" customHeight="1" x14ac:dyDescent="0.25">
      <c r="G827" s="328"/>
    </row>
    <row r="828" spans="7:7" ht="15.75" customHeight="1" x14ac:dyDescent="0.25">
      <c r="G828" s="328"/>
    </row>
    <row r="829" spans="7:7" ht="15.75" customHeight="1" x14ac:dyDescent="0.25">
      <c r="G829" s="328"/>
    </row>
    <row r="830" spans="7:7" ht="15.75" customHeight="1" x14ac:dyDescent="0.25">
      <c r="G830" s="328"/>
    </row>
    <row r="831" spans="7:7" ht="15.75" customHeight="1" x14ac:dyDescent="0.25">
      <c r="G831" s="328"/>
    </row>
    <row r="832" spans="7:7" ht="15.75" customHeight="1" x14ac:dyDescent="0.25">
      <c r="G832" s="328"/>
    </row>
    <row r="833" spans="7:7" ht="15.75" customHeight="1" x14ac:dyDescent="0.25">
      <c r="G833" s="328"/>
    </row>
    <row r="834" spans="7:7" ht="15.75" customHeight="1" x14ac:dyDescent="0.25">
      <c r="G834" s="328"/>
    </row>
    <row r="835" spans="7:7" ht="15.75" customHeight="1" x14ac:dyDescent="0.25">
      <c r="G835" s="328"/>
    </row>
    <row r="836" spans="7:7" ht="15.75" customHeight="1" x14ac:dyDescent="0.25">
      <c r="G836" s="328"/>
    </row>
    <row r="837" spans="7:7" ht="15.75" customHeight="1" x14ac:dyDescent="0.25">
      <c r="G837" s="328"/>
    </row>
    <row r="838" spans="7:7" ht="15.75" customHeight="1" x14ac:dyDescent="0.25">
      <c r="G838" s="328"/>
    </row>
    <row r="839" spans="7:7" ht="15.75" customHeight="1" x14ac:dyDescent="0.25">
      <c r="G839" s="328"/>
    </row>
    <row r="840" spans="7:7" ht="15.75" customHeight="1" x14ac:dyDescent="0.25">
      <c r="G840" s="328"/>
    </row>
    <row r="841" spans="7:7" ht="15.75" customHeight="1" x14ac:dyDescent="0.25">
      <c r="G841" s="328"/>
    </row>
    <row r="842" spans="7:7" ht="15.75" customHeight="1" x14ac:dyDescent="0.25">
      <c r="G842" s="328"/>
    </row>
    <row r="843" spans="7:7" ht="15.75" customHeight="1" x14ac:dyDescent="0.25">
      <c r="G843" s="328"/>
    </row>
    <row r="844" spans="7:7" ht="15.75" customHeight="1" x14ac:dyDescent="0.25">
      <c r="G844" s="328"/>
    </row>
    <row r="845" spans="7:7" ht="15.75" customHeight="1" x14ac:dyDescent="0.25">
      <c r="G845" s="328"/>
    </row>
    <row r="846" spans="7:7" ht="15.75" customHeight="1" x14ac:dyDescent="0.25">
      <c r="G846" s="328"/>
    </row>
    <row r="847" spans="7:7" ht="15.75" customHeight="1" x14ac:dyDescent="0.25">
      <c r="G847" s="328"/>
    </row>
    <row r="848" spans="7:7" ht="15.75" customHeight="1" x14ac:dyDescent="0.25">
      <c r="G848" s="328"/>
    </row>
    <row r="849" spans="7:7" ht="15.75" customHeight="1" x14ac:dyDescent="0.25">
      <c r="G849" s="328"/>
    </row>
    <row r="850" spans="7:7" ht="15.75" customHeight="1" x14ac:dyDescent="0.25">
      <c r="G850" s="328"/>
    </row>
    <row r="851" spans="7:7" ht="15.75" customHeight="1" x14ac:dyDescent="0.25">
      <c r="G851" s="328"/>
    </row>
    <row r="852" spans="7:7" ht="15.75" customHeight="1" x14ac:dyDescent="0.25">
      <c r="G852" s="328"/>
    </row>
    <row r="853" spans="7:7" ht="15.75" customHeight="1" x14ac:dyDescent="0.25">
      <c r="G853" s="328"/>
    </row>
    <row r="854" spans="7:7" ht="15.75" customHeight="1" x14ac:dyDescent="0.25">
      <c r="G854" s="328"/>
    </row>
    <row r="855" spans="7:7" ht="15.75" customHeight="1" x14ac:dyDescent="0.25">
      <c r="G855" s="328"/>
    </row>
    <row r="856" spans="7:7" ht="15.75" customHeight="1" x14ac:dyDescent="0.25">
      <c r="G856" s="328"/>
    </row>
    <row r="857" spans="7:7" ht="15.75" customHeight="1" x14ac:dyDescent="0.25">
      <c r="G857" s="328"/>
    </row>
    <row r="858" spans="7:7" ht="15.75" customHeight="1" x14ac:dyDescent="0.25">
      <c r="G858" s="328"/>
    </row>
    <row r="859" spans="7:7" ht="15.75" customHeight="1" x14ac:dyDescent="0.25">
      <c r="G859" s="328"/>
    </row>
    <row r="860" spans="7:7" ht="15.75" customHeight="1" x14ac:dyDescent="0.25">
      <c r="G860" s="328"/>
    </row>
    <row r="861" spans="7:7" ht="15.75" customHeight="1" x14ac:dyDescent="0.25">
      <c r="G861" s="328"/>
    </row>
    <row r="862" spans="7:7" ht="15.75" customHeight="1" x14ac:dyDescent="0.25">
      <c r="G862" s="328"/>
    </row>
    <row r="863" spans="7:7" ht="15.75" customHeight="1" x14ac:dyDescent="0.25">
      <c r="G863" s="328"/>
    </row>
    <row r="864" spans="7:7" ht="15.75" customHeight="1" x14ac:dyDescent="0.25">
      <c r="G864" s="328"/>
    </row>
    <row r="865" spans="7:7" ht="15.75" customHeight="1" x14ac:dyDescent="0.25">
      <c r="G865" s="328"/>
    </row>
    <row r="866" spans="7:7" ht="15.75" customHeight="1" x14ac:dyDescent="0.25">
      <c r="G866" s="328"/>
    </row>
    <row r="867" spans="7:7" ht="15.75" customHeight="1" x14ac:dyDescent="0.25">
      <c r="G867" s="328"/>
    </row>
    <row r="868" spans="7:7" ht="15.75" customHeight="1" x14ac:dyDescent="0.25">
      <c r="G868" s="328"/>
    </row>
    <row r="869" spans="7:7" ht="15.75" customHeight="1" x14ac:dyDescent="0.25">
      <c r="G869" s="328"/>
    </row>
    <row r="870" spans="7:7" ht="15.75" customHeight="1" x14ac:dyDescent="0.25">
      <c r="G870" s="328"/>
    </row>
    <row r="871" spans="7:7" ht="15.75" customHeight="1" x14ac:dyDescent="0.25">
      <c r="G871" s="328"/>
    </row>
    <row r="872" spans="7:7" ht="15.75" customHeight="1" x14ac:dyDescent="0.25">
      <c r="G872" s="328"/>
    </row>
    <row r="873" spans="7:7" ht="15.75" customHeight="1" x14ac:dyDescent="0.25">
      <c r="G873" s="328"/>
    </row>
    <row r="874" spans="7:7" ht="15.75" customHeight="1" x14ac:dyDescent="0.25">
      <c r="G874" s="328"/>
    </row>
    <row r="875" spans="7:7" ht="15.75" customHeight="1" x14ac:dyDescent="0.25">
      <c r="G875" s="328"/>
    </row>
    <row r="876" spans="7:7" ht="15.75" customHeight="1" x14ac:dyDescent="0.25">
      <c r="G876" s="328"/>
    </row>
    <row r="877" spans="7:7" ht="15.75" customHeight="1" x14ac:dyDescent="0.25">
      <c r="G877" s="328"/>
    </row>
    <row r="878" spans="7:7" ht="15.75" customHeight="1" x14ac:dyDescent="0.25">
      <c r="G878" s="328"/>
    </row>
    <row r="879" spans="7:7" ht="15.75" customHeight="1" x14ac:dyDescent="0.25">
      <c r="G879" s="328"/>
    </row>
    <row r="880" spans="7:7" ht="15.75" customHeight="1" x14ac:dyDescent="0.25">
      <c r="G880" s="328"/>
    </row>
    <row r="881" spans="7:7" ht="15.75" customHeight="1" x14ac:dyDescent="0.25">
      <c r="G881" s="328"/>
    </row>
    <row r="882" spans="7:7" ht="15.75" customHeight="1" x14ac:dyDescent="0.25">
      <c r="G882" s="328"/>
    </row>
    <row r="883" spans="7:7" ht="15.75" customHeight="1" x14ac:dyDescent="0.25">
      <c r="G883" s="328"/>
    </row>
    <row r="884" spans="7:7" ht="15.75" customHeight="1" x14ac:dyDescent="0.25">
      <c r="G884" s="328"/>
    </row>
    <row r="885" spans="7:7" ht="15.75" customHeight="1" x14ac:dyDescent="0.25">
      <c r="G885" s="328"/>
    </row>
    <row r="886" spans="7:7" ht="15.75" customHeight="1" x14ac:dyDescent="0.25">
      <c r="G886" s="328"/>
    </row>
    <row r="887" spans="7:7" ht="15.75" customHeight="1" x14ac:dyDescent="0.25">
      <c r="G887" s="328"/>
    </row>
    <row r="888" spans="7:7" ht="15.75" customHeight="1" x14ac:dyDescent="0.25">
      <c r="G888" s="328"/>
    </row>
    <row r="889" spans="7:7" ht="15.75" customHeight="1" x14ac:dyDescent="0.25">
      <c r="G889" s="328"/>
    </row>
    <row r="890" spans="7:7" ht="15.75" customHeight="1" x14ac:dyDescent="0.25">
      <c r="G890" s="328"/>
    </row>
    <row r="891" spans="7:7" ht="15.75" customHeight="1" x14ac:dyDescent="0.25">
      <c r="G891" s="328"/>
    </row>
    <row r="892" spans="7:7" ht="15.75" customHeight="1" x14ac:dyDescent="0.25">
      <c r="G892" s="328"/>
    </row>
    <row r="893" spans="7:7" ht="15.75" customHeight="1" x14ac:dyDescent="0.25">
      <c r="G893" s="328"/>
    </row>
    <row r="894" spans="7:7" ht="15.75" customHeight="1" x14ac:dyDescent="0.25">
      <c r="G894" s="328"/>
    </row>
    <row r="895" spans="7:7" ht="15.75" customHeight="1" x14ac:dyDescent="0.25">
      <c r="G895" s="328"/>
    </row>
    <row r="896" spans="7:7" ht="15.75" customHeight="1" x14ac:dyDescent="0.25">
      <c r="G896" s="328"/>
    </row>
    <row r="897" spans="7:7" ht="15.75" customHeight="1" x14ac:dyDescent="0.25">
      <c r="G897" s="328"/>
    </row>
    <row r="898" spans="7:7" ht="15.75" customHeight="1" x14ac:dyDescent="0.25">
      <c r="G898" s="328"/>
    </row>
    <row r="899" spans="7:7" ht="15.75" customHeight="1" x14ac:dyDescent="0.25">
      <c r="G899" s="328"/>
    </row>
    <row r="900" spans="7:7" ht="15.75" customHeight="1" x14ac:dyDescent="0.25">
      <c r="G900" s="328"/>
    </row>
    <row r="901" spans="7:7" ht="15.75" customHeight="1" x14ac:dyDescent="0.25">
      <c r="G901" s="328"/>
    </row>
    <row r="902" spans="7:7" ht="15.75" customHeight="1" x14ac:dyDescent="0.25">
      <c r="G902" s="328"/>
    </row>
    <row r="903" spans="7:7" ht="15.75" customHeight="1" x14ac:dyDescent="0.25">
      <c r="G903" s="328"/>
    </row>
    <row r="904" spans="7:7" ht="15.75" customHeight="1" x14ac:dyDescent="0.25">
      <c r="G904" s="328"/>
    </row>
    <row r="905" spans="7:7" ht="15.75" customHeight="1" x14ac:dyDescent="0.25">
      <c r="G905" s="328"/>
    </row>
    <row r="906" spans="7:7" ht="15.75" customHeight="1" x14ac:dyDescent="0.25">
      <c r="G906" s="328"/>
    </row>
    <row r="907" spans="7:7" ht="15.75" customHeight="1" x14ac:dyDescent="0.25">
      <c r="G907" s="328"/>
    </row>
    <row r="908" spans="7:7" ht="15.75" customHeight="1" x14ac:dyDescent="0.25">
      <c r="G908" s="328"/>
    </row>
    <row r="909" spans="7:7" ht="15.75" customHeight="1" x14ac:dyDescent="0.25">
      <c r="G909" s="328"/>
    </row>
    <row r="910" spans="7:7" ht="15.75" customHeight="1" x14ac:dyDescent="0.25">
      <c r="G910" s="328"/>
    </row>
    <row r="911" spans="7:7" ht="15.75" customHeight="1" x14ac:dyDescent="0.25">
      <c r="G911" s="328"/>
    </row>
    <row r="912" spans="7:7" ht="15.75" customHeight="1" x14ac:dyDescent="0.25">
      <c r="G912" s="328"/>
    </row>
    <row r="913" spans="7:7" ht="15.75" customHeight="1" x14ac:dyDescent="0.25">
      <c r="G913" s="328"/>
    </row>
    <row r="914" spans="7:7" ht="15.75" customHeight="1" x14ac:dyDescent="0.25">
      <c r="G914" s="328"/>
    </row>
    <row r="915" spans="7:7" ht="15.75" customHeight="1" x14ac:dyDescent="0.25">
      <c r="G915" s="328"/>
    </row>
    <row r="916" spans="7:7" ht="15.75" customHeight="1" x14ac:dyDescent="0.25">
      <c r="G916" s="328"/>
    </row>
    <row r="917" spans="7:7" ht="15.75" customHeight="1" x14ac:dyDescent="0.25">
      <c r="G917" s="328"/>
    </row>
    <row r="918" spans="7:7" ht="15.75" customHeight="1" x14ac:dyDescent="0.25">
      <c r="G918" s="328"/>
    </row>
    <row r="919" spans="7:7" ht="15.75" customHeight="1" x14ac:dyDescent="0.25">
      <c r="G919" s="328"/>
    </row>
    <row r="920" spans="7:7" ht="15.75" customHeight="1" x14ac:dyDescent="0.25">
      <c r="G920" s="328"/>
    </row>
    <row r="921" spans="7:7" ht="15.75" customHeight="1" x14ac:dyDescent="0.25">
      <c r="G921" s="328"/>
    </row>
    <row r="922" spans="7:7" ht="15.75" customHeight="1" x14ac:dyDescent="0.25">
      <c r="G922" s="328"/>
    </row>
    <row r="923" spans="7:7" ht="15.75" customHeight="1" x14ac:dyDescent="0.25">
      <c r="G923" s="328"/>
    </row>
    <row r="924" spans="7:7" ht="15.75" customHeight="1" x14ac:dyDescent="0.25">
      <c r="G924" s="328"/>
    </row>
    <row r="925" spans="7:7" ht="15.75" customHeight="1" x14ac:dyDescent="0.25">
      <c r="G925" s="328"/>
    </row>
    <row r="926" spans="7:7" ht="15.75" customHeight="1" x14ac:dyDescent="0.25">
      <c r="G926" s="328"/>
    </row>
    <row r="927" spans="7:7" ht="15.75" customHeight="1" x14ac:dyDescent="0.25">
      <c r="G927" s="328"/>
    </row>
    <row r="928" spans="7:7" ht="15.75" customHeight="1" x14ac:dyDescent="0.25">
      <c r="G928" s="328"/>
    </row>
    <row r="929" spans="7:7" ht="15.75" customHeight="1" x14ac:dyDescent="0.25">
      <c r="G929" s="328"/>
    </row>
    <row r="930" spans="7:7" ht="15.75" customHeight="1" x14ac:dyDescent="0.25">
      <c r="G930" s="328"/>
    </row>
    <row r="931" spans="7:7" ht="15.75" customHeight="1" x14ac:dyDescent="0.25">
      <c r="G931" s="328"/>
    </row>
    <row r="932" spans="7:7" ht="15.75" customHeight="1" x14ac:dyDescent="0.25">
      <c r="G932" s="328"/>
    </row>
    <row r="933" spans="7:7" ht="15.75" customHeight="1" x14ac:dyDescent="0.25">
      <c r="G933" s="328"/>
    </row>
    <row r="934" spans="7:7" ht="15.75" customHeight="1" x14ac:dyDescent="0.25">
      <c r="G934" s="328"/>
    </row>
    <row r="935" spans="7:7" ht="15.75" customHeight="1" x14ac:dyDescent="0.25">
      <c r="G935" s="328"/>
    </row>
    <row r="936" spans="7:7" ht="15.75" customHeight="1" x14ac:dyDescent="0.25">
      <c r="G936" s="328"/>
    </row>
    <row r="937" spans="7:7" ht="15.75" customHeight="1" x14ac:dyDescent="0.25">
      <c r="G937" s="328"/>
    </row>
    <row r="938" spans="7:7" ht="15.75" customHeight="1" x14ac:dyDescent="0.25">
      <c r="G938" s="328"/>
    </row>
    <row r="939" spans="7:7" ht="15.75" customHeight="1" x14ac:dyDescent="0.25">
      <c r="G939" s="328"/>
    </row>
    <row r="940" spans="7:7" ht="15.75" customHeight="1" x14ac:dyDescent="0.25">
      <c r="G940" s="328"/>
    </row>
    <row r="941" spans="7:7" ht="15.75" customHeight="1" x14ac:dyDescent="0.25">
      <c r="G941" s="328"/>
    </row>
    <row r="942" spans="7:7" ht="15.75" customHeight="1" x14ac:dyDescent="0.25">
      <c r="G942" s="328"/>
    </row>
    <row r="943" spans="7:7" ht="15.75" customHeight="1" x14ac:dyDescent="0.25">
      <c r="G943" s="328"/>
    </row>
    <row r="944" spans="7:7" ht="15.75" customHeight="1" x14ac:dyDescent="0.25">
      <c r="G944" s="328"/>
    </row>
    <row r="945" spans="7:7" ht="15.75" customHeight="1" x14ac:dyDescent="0.25">
      <c r="G945" s="328"/>
    </row>
    <row r="946" spans="7:7" ht="15.75" customHeight="1" x14ac:dyDescent="0.25">
      <c r="G946" s="328"/>
    </row>
    <row r="947" spans="7:7" ht="15.75" customHeight="1" x14ac:dyDescent="0.25">
      <c r="G947" s="328"/>
    </row>
    <row r="948" spans="7:7" ht="15.75" customHeight="1" x14ac:dyDescent="0.25">
      <c r="G948" s="328"/>
    </row>
    <row r="949" spans="7:7" ht="15.75" customHeight="1" x14ac:dyDescent="0.25">
      <c r="G949" s="328"/>
    </row>
    <row r="950" spans="7:7" ht="15.75" customHeight="1" x14ac:dyDescent="0.25">
      <c r="G950" s="328"/>
    </row>
    <row r="951" spans="7:7" ht="15.75" customHeight="1" x14ac:dyDescent="0.25">
      <c r="G951" s="328"/>
    </row>
    <row r="952" spans="7:7" ht="15.75" customHeight="1" x14ac:dyDescent="0.25">
      <c r="G952" s="328"/>
    </row>
    <row r="953" spans="7:7" ht="15.75" customHeight="1" x14ac:dyDescent="0.25">
      <c r="G953" s="328"/>
    </row>
    <row r="954" spans="7:7" ht="15.75" customHeight="1" x14ac:dyDescent="0.25">
      <c r="G954" s="328"/>
    </row>
    <row r="955" spans="7:7" ht="15.75" customHeight="1" x14ac:dyDescent="0.25">
      <c r="G955" s="328"/>
    </row>
    <row r="956" spans="7:7" ht="15.75" customHeight="1" x14ac:dyDescent="0.25">
      <c r="G956" s="328"/>
    </row>
    <row r="957" spans="7:7" ht="15.75" customHeight="1" x14ac:dyDescent="0.25">
      <c r="G957" s="328"/>
    </row>
    <row r="958" spans="7:7" ht="15.75" customHeight="1" x14ac:dyDescent="0.25">
      <c r="G958" s="328"/>
    </row>
    <row r="959" spans="7:7" ht="15.75" customHeight="1" x14ac:dyDescent="0.25">
      <c r="G959" s="328"/>
    </row>
    <row r="960" spans="7:7" ht="15.75" customHeight="1" x14ac:dyDescent="0.25">
      <c r="G960" s="328"/>
    </row>
    <row r="961" spans="7:7" ht="15.75" customHeight="1" x14ac:dyDescent="0.25">
      <c r="G961" s="328"/>
    </row>
    <row r="962" spans="7:7" ht="15.75" customHeight="1" x14ac:dyDescent="0.25">
      <c r="G962" s="328"/>
    </row>
    <row r="963" spans="7:7" ht="15.75" customHeight="1" x14ac:dyDescent="0.25">
      <c r="G963" s="328"/>
    </row>
    <row r="964" spans="7:7" ht="15.75" customHeight="1" x14ac:dyDescent="0.25">
      <c r="G964" s="328"/>
    </row>
    <row r="965" spans="7:7" ht="15.75" customHeight="1" x14ac:dyDescent="0.25">
      <c r="G965" s="328"/>
    </row>
    <row r="966" spans="7:7" ht="15.75" customHeight="1" x14ac:dyDescent="0.25">
      <c r="G966" s="328"/>
    </row>
    <row r="967" spans="7:7" ht="15.75" customHeight="1" x14ac:dyDescent="0.25">
      <c r="G967" s="328"/>
    </row>
    <row r="968" spans="7:7" ht="15.75" customHeight="1" x14ac:dyDescent="0.25">
      <c r="G968" s="328"/>
    </row>
    <row r="969" spans="7:7" ht="15.75" customHeight="1" x14ac:dyDescent="0.25">
      <c r="G969" s="328"/>
    </row>
    <row r="970" spans="7:7" ht="15.75" customHeight="1" x14ac:dyDescent="0.25">
      <c r="G970" s="328"/>
    </row>
    <row r="971" spans="7:7" ht="15.75" customHeight="1" x14ac:dyDescent="0.25">
      <c r="G971" s="328"/>
    </row>
    <row r="972" spans="7:7" ht="15.75" customHeight="1" x14ac:dyDescent="0.25">
      <c r="G972" s="328"/>
    </row>
    <row r="973" spans="7:7" ht="15.75" customHeight="1" x14ac:dyDescent="0.25">
      <c r="G973" s="328"/>
    </row>
    <row r="974" spans="7:7" ht="15.75" customHeight="1" x14ac:dyDescent="0.25">
      <c r="G974" s="328"/>
    </row>
    <row r="975" spans="7:7" ht="15.75" customHeight="1" x14ac:dyDescent="0.25">
      <c r="G975" s="328"/>
    </row>
    <row r="976" spans="7:7" ht="15.75" customHeight="1" x14ac:dyDescent="0.25">
      <c r="G976" s="328"/>
    </row>
    <row r="977" spans="7:7" ht="15.75" customHeight="1" x14ac:dyDescent="0.25">
      <c r="G977" s="328"/>
    </row>
    <row r="978" spans="7:7" ht="15.75" customHeight="1" x14ac:dyDescent="0.25">
      <c r="G978" s="328"/>
    </row>
    <row r="979" spans="7:7" ht="15.75" customHeight="1" x14ac:dyDescent="0.25">
      <c r="G979" s="328"/>
    </row>
    <row r="980" spans="7:7" ht="15.75" customHeight="1" x14ac:dyDescent="0.25">
      <c r="G980" s="328"/>
    </row>
    <row r="981" spans="7:7" ht="15.75" customHeight="1" x14ac:dyDescent="0.25">
      <c r="G981" s="328"/>
    </row>
    <row r="982" spans="7:7" ht="15.75" customHeight="1" x14ac:dyDescent="0.25">
      <c r="G982" s="328"/>
    </row>
    <row r="983" spans="7:7" ht="15.75" customHeight="1" x14ac:dyDescent="0.25">
      <c r="G983" s="328"/>
    </row>
    <row r="984" spans="7:7" ht="15.75" customHeight="1" x14ac:dyDescent="0.25">
      <c r="G984" s="328"/>
    </row>
    <row r="985" spans="7:7" ht="15.75" customHeight="1" x14ac:dyDescent="0.25">
      <c r="G985" s="328"/>
    </row>
    <row r="986" spans="7:7" ht="15.75" customHeight="1" x14ac:dyDescent="0.25">
      <c r="G986" s="328"/>
    </row>
    <row r="987" spans="7:7" ht="15.75" customHeight="1" x14ac:dyDescent="0.25">
      <c r="G987" s="328"/>
    </row>
    <row r="988" spans="7:7" ht="15.75" customHeight="1" x14ac:dyDescent="0.25">
      <c r="G988" s="328"/>
    </row>
    <row r="989" spans="7:7" ht="15.75" customHeight="1" x14ac:dyDescent="0.25">
      <c r="G989" s="328"/>
    </row>
    <row r="990" spans="7:7" ht="15.75" customHeight="1" x14ac:dyDescent="0.25">
      <c r="G990" s="328"/>
    </row>
    <row r="991" spans="7:7" ht="15.75" customHeight="1" x14ac:dyDescent="0.25">
      <c r="G991" s="328"/>
    </row>
    <row r="992" spans="7:7" ht="15.75" customHeight="1" x14ac:dyDescent="0.25">
      <c r="G992" s="328"/>
    </row>
    <row r="993" spans="7:7" ht="15.75" customHeight="1" x14ac:dyDescent="0.25">
      <c r="G993" s="328"/>
    </row>
  </sheetData>
  <mergeCells count="14">
    <mergeCell ref="A7:B7"/>
    <mergeCell ref="A8:B8"/>
    <mergeCell ref="C17:E17"/>
    <mergeCell ref="A22:J22"/>
    <mergeCell ref="A23:F23"/>
    <mergeCell ref="H23:J23"/>
    <mergeCell ref="C7:F7"/>
    <mergeCell ref="C8:F8"/>
    <mergeCell ref="A4:B4"/>
    <mergeCell ref="C4:F4"/>
    <mergeCell ref="A5:B5"/>
    <mergeCell ref="C5:F5"/>
    <mergeCell ref="A6:B6"/>
    <mergeCell ref="C6:F6"/>
  </mergeCell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Right="0"/>
  </sheetPr>
  <dimension ref="A1:AB994"/>
  <sheetViews>
    <sheetView workbookViewId="0">
      <selection activeCell="H52" sqref="H52:J52"/>
    </sheetView>
  </sheetViews>
  <sheetFormatPr defaultColWidth="12.6640625" defaultRowHeight="15" customHeight="1" x14ac:dyDescent="0.25"/>
  <cols>
    <col min="1" max="1" width="4" customWidth="1"/>
    <col min="2" max="2" width="35.33203125" customWidth="1"/>
    <col min="3" max="3" width="19.33203125" customWidth="1"/>
    <col min="4" max="4" width="14.33203125" customWidth="1"/>
    <col min="5" max="5" width="19.33203125" customWidth="1"/>
    <col min="6" max="6" width="19.109375" customWidth="1"/>
    <col min="7" max="7" width="0.109375" hidden="1" customWidth="1"/>
    <col min="8" max="10" width="14.21875" customWidth="1"/>
    <col min="11" max="28" width="8.77734375" customWidth="1"/>
  </cols>
  <sheetData>
    <row r="1" spans="1:28" ht="15.75" customHeight="1" x14ac:dyDescent="0.25">
      <c r="A1" s="150"/>
      <c r="B1" s="152"/>
      <c r="C1" s="152"/>
      <c r="D1" s="152"/>
      <c r="E1" s="152"/>
      <c r="F1" s="152"/>
      <c r="G1" s="153"/>
      <c r="H1" s="152"/>
      <c r="I1" s="152"/>
      <c r="J1" s="152"/>
      <c r="K1" s="152"/>
      <c r="L1" s="152"/>
      <c r="M1" s="152"/>
      <c r="N1" s="152"/>
      <c r="O1" s="152"/>
      <c r="P1" s="152"/>
      <c r="Q1" s="152"/>
      <c r="R1" s="152"/>
      <c r="S1" s="152"/>
      <c r="T1" s="152"/>
      <c r="U1" s="152"/>
      <c r="V1" s="152"/>
      <c r="W1" s="152"/>
      <c r="X1" s="152"/>
      <c r="Y1" s="152"/>
      <c r="Z1" s="152"/>
      <c r="AA1" s="152"/>
      <c r="AB1" s="152"/>
    </row>
    <row r="2" spans="1:28" ht="15.75" customHeight="1" x14ac:dyDescent="0.25">
      <c r="A2" s="152"/>
      <c r="B2" s="150" t="s">
        <v>65</v>
      </c>
      <c r="C2" s="150" t="s">
        <v>455</v>
      </c>
      <c r="D2" s="152"/>
      <c r="E2" s="152"/>
      <c r="F2" s="152"/>
      <c r="G2" s="153"/>
      <c r="H2" s="152"/>
      <c r="I2" s="152"/>
      <c r="J2" s="152"/>
      <c r="K2" s="152"/>
      <c r="L2" s="152"/>
      <c r="M2" s="152"/>
      <c r="N2" s="152"/>
      <c r="O2" s="152"/>
      <c r="P2" s="152"/>
      <c r="Q2" s="152"/>
      <c r="R2" s="152"/>
      <c r="S2" s="152"/>
      <c r="T2" s="152"/>
      <c r="U2" s="152"/>
      <c r="V2" s="152"/>
      <c r="W2" s="152"/>
      <c r="X2" s="152"/>
      <c r="Y2" s="152"/>
      <c r="Z2" s="152"/>
      <c r="AA2" s="152"/>
      <c r="AB2" s="152"/>
    </row>
    <row r="3" spans="1:28" ht="15.75" customHeight="1" x14ac:dyDescent="0.25">
      <c r="A3" s="152"/>
      <c r="B3" s="152"/>
      <c r="C3" s="152"/>
      <c r="D3" s="152"/>
      <c r="E3" s="152"/>
      <c r="F3" s="152"/>
      <c r="G3" s="153"/>
      <c r="H3" s="152"/>
      <c r="I3" s="152"/>
      <c r="J3" s="152"/>
      <c r="K3" s="152"/>
      <c r="L3" s="152"/>
      <c r="M3" s="152"/>
      <c r="N3" s="152"/>
      <c r="O3" s="152"/>
      <c r="P3" s="152"/>
      <c r="Q3" s="152"/>
      <c r="R3" s="152"/>
      <c r="S3" s="152"/>
      <c r="T3" s="152"/>
      <c r="U3" s="152"/>
      <c r="V3" s="152"/>
      <c r="W3" s="152"/>
      <c r="X3" s="152"/>
      <c r="Y3" s="152"/>
      <c r="Z3" s="152"/>
      <c r="AA3" s="152"/>
      <c r="AB3" s="152"/>
    </row>
    <row r="4" spans="1:28" ht="15.75" customHeight="1" x14ac:dyDescent="0.25">
      <c r="A4" s="1005" t="s">
        <v>67</v>
      </c>
      <c r="B4" s="985"/>
      <c r="C4" s="1006" t="s">
        <v>456</v>
      </c>
      <c r="D4" s="987"/>
      <c r="E4" s="987"/>
      <c r="F4" s="985"/>
      <c r="G4" s="155"/>
      <c r="H4" s="557"/>
      <c r="I4" s="557"/>
      <c r="J4" s="557"/>
      <c r="K4" s="557"/>
      <c r="L4" s="557"/>
      <c r="M4" s="557"/>
      <c r="N4" s="557"/>
      <c r="O4" s="557"/>
      <c r="P4" s="557"/>
      <c r="Q4" s="557"/>
      <c r="R4" s="557"/>
      <c r="S4" s="557"/>
      <c r="T4" s="557"/>
      <c r="U4" s="557"/>
      <c r="V4" s="557"/>
      <c r="W4" s="557"/>
      <c r="X4" s="557"/>
      <c r="Y4" s="557"/>
      <c r="Z4" s="557"/>
      <c r="AA4" s="557"/>
      <c r="AB4" s="557"/>
    </row>
    <row r="5" spans="1:28" ht="108.45" customHeight="1" x14ac:dyDescent="0.25">
      <c r="A5" s="1002" t="s">
        <v>69</v>
      </c>
      <c r="B5" s="1003"/>
      <c r="C5" s="1007" t="s">
        <v>457</v>
      </c>
      <c r="D5" s="1008"/>
      <c r="E5" s="1008"/>
      <c r="F5" s="1003"/>
      <c r="G5" s="155"/>
      <c r="H5" s="557"/>
      <c r="I5" s="557"/>
      <c r="J5" s="557"/>
      <c r="K5" s="557"/>
      <c r="L5" s="557"/>
      <c r="M5" s="557"/>
      <c r="N5" s="557"/>
      <c r="O5" s="557"/>
      <c r="P5" s="557"/>
      <c r="Q5" s="557"/>
      <c r="R5" s="557"/>
      <c r="S5" s="557"/>
      <c r="T5" s="557"/>
      <c r="U5" s="557"/>
      <c r="V5" s="557"/>
      <c r="W5" s="557"/>
      <c r="X5" s="557"/>
      <c r="Y5" s="557"/>
      <c r="Z5" s="557"/>
      <c r="AA5" s="557"/>
      <c r="AB5" s="557"/>
    </row>
    <row r="6" spans="1:28" ht="15.75" customHeight="1" x14ac:dyDescent="0.25">
      <c r="A6" s="1002" t="s">
        <v>71</v>
      </c>
      <c r="B6" s="1003"/>
      <c r="C6" s="1009" t="s">
        <v>72</v>
      </c>
      <c r="D6" s="1008"/>
      <c r="E6" s="1008"/>
      <c r="F6" s="1003"/>
      <c r="G6" s="155"/>
      <c r="H6" s="557"/>
      <c r="I6" s="557"/>
      <c r="J6" s="557"/>
      <c r="K6" s="557"/>
      <c r="L6" s="557"/>
      <c r="M6" s="557"/>
      <c r="N6" s="557"/>
      <c r="O6" s="557"/>
      <c r="P6" s="557"/>
      <c r="Q6" s="557"/>
      <c r="R6" s="557"/>
      <c r="S6" s="557"/>
      <c r="T6" s="557"/>
      <c r="U6" s="557"/>
      <c r="V6" s="557"/>
      <c r="W6" s="557"/>
      <c r="X6" s="557"/>
      <c r="Y6" s="557"/>
      <c r="Z6" s="557"/>
      <c r="AA6" s="557"/>
      <c r="AB6" s="557"/>
    </row>
    <row r="7" spans="1:28" ht="72" customHeight="1" x14ac:dyDescent="0.25">
      <c r="A7" s="1002" t="s">
        <v>73</v>
      </c>
      <c r="B7" s="1003"/>
      <c r="C7" s="1007" t="s">
        <v>458</v>
      </c>
      <c r="D7" s="1008"/>
      <c r="E7" s="1008"/>
      <c r="F7" s="1003"/>
      <c r="G7" s="155"/>
      <c r="H7" s="557"/>
      <c r="I7" s="557"/>
      <c r="J7" s="557"/>
      <c r="K7" s="557"/>
      <c r="L7" s="557"/>
      <c r="M7" s="557"/>
      <c r="N7" s="557"/>
      <c r="O7" s="557"/>
      <c r="P7" s="557"/>
      <c r="Q7" s="557"/>
      <c r="R7" s="557"/>
      <c r="S7" s="557"/>
      <c r="T7" s="557"/>
      <c r="U7" s="557"/>
      <c r="V7" s="557"/>
      <c r="W7" s="557"/>
      <c r="X7" s="557"/>
      <c r="Y7" s="557"/>
      <c r="Z7" s="557"/>
      <c r="AA7" s="557"/>
      <c r="AB7" s="557"/>
    </row>
    <row r="8" spans="1:28" ht="37.049999999999997" customHeight="1" x14ac:dyDescent="0.25">
      <c r="A8" s="1004" t="s">
        <v>75</v>
      </c>
      <c r="B8" s="1003"/>
      <c r="C8" s="1007" t="s">
        <v>343</v>
      </c>
      <c r="D8" s="1008"/>
      <c r="E8" s="1008"/>
      <c r="F8" s="1003"/>
      <c r="G8" s="155"/>
      <c r="H8" s="557"/>
      <c r="I8" s="557"/>
      <c r="J8" s="557"/>
      <c r="K8" s="557"/>
      <c r="L8" s="557"/>
      <c r="M8" s="557"/>
      <c r="N8" s="557"/>
      <c r="O8" s="557"/>
      <c r="P8" s="557"/>
      <c r="Q8" s="557"/>
      <c r="R8" s="557"/>
      <c r="S8" s="557"/>
      <c r="T8" s="557"/>
      <c r="U8" s="557"/>
      <c r="V8" s="557"/>
      <c r="W8" s="557"/>
      <c r="X8" s="557"/>
      <c r="Y8" s="557"/>
      <c r="Z8" s="557"/>
      <c r="AA8" s="557"/>
      <c r="AB8" s="557"/>
    </row>
    <row r="9" spans="1:28" ht="15.75" customHeight="1" x14ac:dyDescent="0.25">
      <c r="A9" s="152"/>
      <c r="B9" s="152"/>
      <c r="C9" s="152"/>
      <c r="D9" s="152"/>
      <c r="E9" s="152"/>
      <c r="F9" s="152"/>
      <c r="G9" s="153"/>
      <c r="H9" s="152"/>
      <c r="I9" s="152"/>
      <c r="J9" s="152"/>
      <c r="K9" s="152"/>
      <c r="L9" s="152"/>
      <c r="M9" s="152"/>
      <c r="N9" s="152"/>
      <c r="O9" s="152"/>
      <c r="P9" s="152"/>
      <c r="Q9" s="152"/>
      <c r="R9" s="152"/>
      <c r="S9" s="152"/>
      <c r="T9" s="152"/>
      <c r="U9" s="152"/>
      <c r="V9" s="152"/>
      <c r="W9" s="152"/>
      <c r="X9" s="152"/>
      <c r="Y9" s="152"/>
      <c r="Z9" s="152"/>
      <c r="AA9" s="152"/>
      <c r="AB9" s="152"/>
    </row>
    <row r="10" spans="1:28" ht="15.75" customHeight="1" x14ac:dyDescent="0.25">
      <c r="A10" s="152"/>
      <c r="B10" s="152"/>
      <c r="C10" s="152"/>
      <c r="D10" s="152"/>
      <c r="E10" s="152"/>
      <c r="F10" s="152"/>
      <c r="G10" s="153"/>
      <c r="H10" s="152"/>
      <c r="I10" s="152"/>
      <c r="J10" s="152"/>
      <c r="K10" s="152"/>
      <c r="L10" s="152"/>
      <c r="M10" s="152"/>
      <c r="N10" s="152"/>
      <c r="O10" s="152"/>
      <c r="P10" s="152"/>
      <c r="Q10" s="152"/>
      <c r="R10" s="152"/>
      <c r="S10" s="152"/>
      <c r="T10" s="152"/>
      <c r="U10" s="152"/>
      <c r="V10" s="152"/>
      <c r="W10" s="152"/>
      <c r="X10" s="152"/>
      <c r="Y10" s="152"/>
      <c r="Z10" s="152"/>
      <c r="AA10" s="152"/>
      <c r="AB10" s="152"/>
    </row>
    <row r="11" spans="1:28" ht="15.75" customHeight="1" x14ac:dyDescent="0.25">
      <c r="A11" s="157"/>
      <c r="B11" s="558"/>
      <c r="C11" s="159" t="s">
        <v>77</v>
      </c>
      <c r="D11" s="159" t="s">
        <v>78</v>
      </c>
      <c r="E11" s="159" t="s">
        <v>79</v>
      </c>
      <c r="F11" s="159" t="s">
        <v>80</v>
      </c>
      <c r="G11" s="160"/>
      <c r="H11" s="152"/>
      <c r="I11" s="152"/>
      <c r="J11" s="152"/>
      <c r="K11" s="152"/>
      <c r="L11" s="152"/>
      <c r="M11" s="152"/>
      <c r="N11" s="152"/>
      <c r="O11" s="152"/>
      <c r="P11" s="152"/>
      <c r="Q11" s="152"/>
      <c r="R11" s="152"/>
      <c r="S11" s="152"/>
      <c r="T11" s="152"/>
      <c r="U11" s="152"/>
      <c r="V11" s="152"/>
      <c r="W11" s="152"/>
      <c r="X11" s="152"/>
      <c r="Y11" s="152"/>
      <c r="Z11" s="152"/>
      <c r="AA11" s="152"/>
      <c r="AB11" s="152"/>
    </row>
    <row r="12" spans="1:28" ht="15.75" customHeight="1" x14ac:dyDescent="0.25">
      <c r="A12" s="161"/>
      <c r="B12" s="559" t="s">
        <v>81</v>
      </c>
      <c r="C12" s="251">
        <f t="shared" ref="C12:E12" si="0">C13+C14+C15</f>
        <v>24550</v>
      </c>
      <c r="D12" s="252">
        <f t="shared" si="0"/>
        <v>44577</v>
      </c>
      <c r="E12" s="252">
        <f t="shared" si="0"/>
        <v>44577</v>
      </c>
      <c r="F12" s="163">
        <f t="shared" ref="F12:F15" si="1">C12+D12+E12</f>
        <v>113704</v>
      </c>
      <c r="G12" s="253"/>
      <c r="H12" s="152"/>
      <c r="I12" s="152"/>
      <c r="J12" s="152"/>
      <c r="K12" s="152"/>
      <c r="L12" s="152"/>
      <c r="M12" s="152"/>
      <c r="N12" s="152"/>
      <c r="O12" s="152"/>
      <c r="P12" s="152"/>
      <c r="Q12" s="152"/>
      <c r="R12" s="152"/>
      <c r="S12" s="152"/>
      <c r="T12" s="152"/>
      <c r="U12" s="152"/>
      <c r="V12" s="152"/>
      <c r="W12" s="152"/>
      <c r="X12" s="152"/>
      <c r="Y12" s="152"/>
      <c r="Z12" s="152"/>
      <c r="AA12" s="152"/>
      <c r="AB12" s="152"/>
    </row>
    <row r="13" spans="1:28" ht="15.75" customHeight="1" x14ac:dyDescent="0.25">
      <c r="A13" s="560" t="s">
        <v>82</v>
      </c>
      <c r="B13" s="561" t="s">
        <v>20</v>
      </c>
      <c r="C13" s="169">
        <v>3816</v>
      </c>
      <c r="D13" s="169">
        <v>7120</v>
      </c>
      <c r="E13" s="169">
        <v>7120</v>
      </c>
      <c r="F13" s="168">
        <f t="shared" si="1"/>
        <v>18056</v>
      </c>
      <c r="G13" s="258"/>
      <c r="H13" s="152"/>
      <c r="I13" s="213"/>
      <c r="J13" s="152"/>
      <c r="K13" s="152"/>
      <c r="L13" s="152"/>
      <c r="M13" s="152"/>
      <c r="N13" s="152"/>
      <c r="O13" s="152"/>
      <c r="P13" s="152"/>
      <c r="Q13" s="152"/>
      <c r="R13" s="152"/>
      <c r="S13" s="152"/>
      <c r="T13" s="152"/>
      <c r="U13" s="152"/>
      <c r="V13" s="152"/>
      <c r="W13" s="152"/>
      <c r="X13" s="152"/>
      <c r="Y13" s="152"/>
      <c r="Z13" s="152"/>
      <c r="AA13" s="152"/>
      <c r="AB13" s="152"/>
    </row>
    <row r="14" spans="1:28" ht="15.75" customHeight="1" x14ac:dyDescent="0.25">
      <c r="A14" s="161" t="s">
        <v>83</v>
      </c>
      <c r="B14" s="562" t="s">
        <v>84</v>
      </c>
      <c r="C14" s="260">
        <v>20136</v>
      </c>
      <c r="D14" s="261">
        <v>36261</v>
      </c>
      <c r="E14" s="261">
        <v>36261</v>
      </c>
      <c r="F14" s="168">
        <f t="shared" si="1"/>
        <v>92658</v>
      </c>
      <c r="G14" s="258"/>
      <c r="H14" s="152"/>
      <c r="I14" s="213"/>
      <c r="J14" s="152"/>
      <c r="K14" s="152"/>
      <c r="L14" s="152"/>
      <c r="M14" s="152"/>
      <c r="N14" s="152"/>
      <c r="O14" s="152"/>
      <c r="P14" s="152"/>
      <c r="Q14" s="152"/>
      <c r="R14" s="152"/>
      <c r="S14" s="152"/>
      <c r="T14" s="152"/>
      <c r="U14" s="152"/>
      <c r="V14" s="152"/>
      <c r="W14" s="152"/>
      <c r="X14" s="152"/>
      <c r="Y14" s="152"/>
      <c r="Z14" s="152"/>
      <c r="AA14" s="152"/>
      <c r="AB14" s="152"/>
    </row>
    <row r="15" spans="1:28" ht="15.75" customHeight="1" x14ac:dyDescent="0.25">
      <c r="A15" s="161" t="s">
        <v>85</v>
      </c>
      <c r="B15" s="169" t="s">
        <v>9</v>
      </c>
      <c r="C15" s="169">
        <v>598</v>
      </c>
      <c r="D15" s="169">
        <v>1196</v>
      </c>
      <c r="E15" s="169">
        <v>1196</v>
      </c>
      <c r="F15" s="168">
        <f t="shared" si="1"/>
        <v>2990</v>
      </c>
      <c r="G15" s="258"/>
      <c r="H15" s="152"/>
      <c r="I15" s="213"/>
      <c r="J15" s="152"/>
      <c r="K15" s="152"/>
      <c r="L15" s="152"/>
      <c r="M15" s="152"/>
      <c r="N15" s="152"/>
      <c r="O15" s="152"/>
      <c r="P15" s="152"/>
      <c r="Q15" s="152"/>
      <c r="R15" s="152"/>
      <c r="S15" s="152"/>
      <c r="T15" s="152"/>
      <c r="U15" s="152"/>
      <c r="V15" s="152"/>
      <c r="W15" s="152"/>
      <c r="X15" s="152"/>
      <c r="Y15" s="152"/>
      <c r="Z15" s="152"/>
      <c r="AA15" s="152"/>
      <c r="AB15" s="152"/>
    </row>
    <row r="16" spans="1:28" ht="15.75" customHeight="1" x14ac:dyDescent="0.25">
      <c r="A16" s="152"/>
      <c r="B16" s="152"/>
      <c r="C16" s="152"/>
      <c r="D16" s="152"/>
      <c r="E16" s="152"/>
      <c r="F16" s="152"/>
      <c r="G16" s="153"/>
      <c r="H16" s="152"/>
      <c r="I16" s="213"/>
      <c r="J16" s="152"/>
      <c r="K16" s="152"/>
      <c r="L16" s="152"/>
      <c r="M16" s="152"/>
      <c r="N16" s="152"/>
      <c r="O16" s="152"/>
      <c r="P16" s="152"/>
      <c r="Q16" s="152"/>
      <c r="R16" s="152"/>
      <c r="S16" s="152"/>
      <c r="T16" s="152"/>
      <c r="U16" s="152"/>
      <c r="V16" s="152"/>
      <c r="W16" s="152"/>
      <c r="X16" s="152"/>
      <c r="Y16" s="152"/>
      <c r="Z16" s="152"/>
      <c r="AA16" s="152"/>
      <c r="AB16" s="152"/>
    </row>
    <row r="17" spans="1:28" ht="15.75" customHeight="1" x14ac:dyDescent="0.25">
      <c r="A17" s="171"/>
      <c r="B17" s="563" t="s">
        <v>86</v>
      </c>
      <c r="C17" s="998" t="s">
        <v>456</v>
      </c>
      <c r="D17" s="999"/>
      <c r="E17" s="1000"/>
      <c r="F17" s="173" t="s">
        <v>87</v>
      </c>
      <c r="G17" s="160"/>
      <c r="H17" s="213"/>
      <c r="I17" s="213"/>
      <c r="J17" s="213"/>
      <c r="K17" s="152"/>
      <c r="L17" s="152"/>
      <c r="M17" s="152"/>
      <c r="N17" s="152"/>
      <c r="O17" s="152"/>
      <c r="P17" s="152"/>
      <c r="Q17" s="152"/>
      <c r="R17" s="152"/>
      <c r="S17" s="152"/>
      <c r="T17" s="152"/>
      <c r="U17" s="152"/>
      <c r="V17" s="152"/>
      <c r="W17" s="152"/>
      <c r="X17" s="152"/>
      <c r="Y17" s="152"/>
      <c r="Z17" s="152"/>
      <c r="AA17" s="152"/>
      <c r="AB17" s="152"/>
    </row>
    <row r="18" spans="1:28" ht="15.75" customHeight="1" x14ac:dyDescent="0.25">
      <c r="A18" s="174"/>
      <c r="B18" s="564" t="s">
        <v>88</v>
      </c>
      <c r="C18" s="271">
        <v>284132</v>
      </c>
      <c r="D18" s="152"/>
      <c r="E18" s="152"/>
      <c r="F18" s="152"/>
      <c r="G18" s="153"/>
      <c r="H18" s="213"/>
      <c r="I18" s="213"/>
      <c r="J18" s="213"/>
      <c r="K18" s="152"/>
      <c r="L18" s="152"/>
      <c r="M18" s="152"/>
      <c r="N18" s="152"/>
      <c r="O18" s="152"/>
      <c r="P18" s="152"/>
      <c r="Q18" s="152"/>
      <c r="R18" s="152"/>
      <c r="S18" s="152"/>
      <c r="T18" s="152"/>
      <c r="U18" s="152"/>
      <c r="V18" s="152"/>
      <c r="W18" s="152"/>
      <c r="X18" s="152"/>
      <c r="Y18" s="152"/>
      <c r="Z18" s="152"/>
      <c r="AA18" s="152"/>
      <c r="AB18" s="152"/>
    </row>
    <row r="19" spans="1:28" ht="15.75" customHeight="1" x14ac:dyDescent="0.25">
      <c r="A19" s="152"/>
      <c r="B19" s="565" t="s">
        <v>89</v>
      </c>
      <c r="C19" s="274">
        <v>113704</v>
      </c>
      <c r="D19" s="406"/>
      <c r="E19" s="406"/>
      <c r="F19" s="152"/>
      <c r="G19" s="153"/>
      <c r="H19" s="152"/>
      <c r="I19" s="152"/>
      <c r="J19" s="152"/>
      <c r="K19" s="152"/>
      <c r="L19" s="152"/>
      <c r="M19" s="152"/>
      <c r="N19" s="152"/>
      <c r="O19" s="152"/>
      <c r="P19" s="152"/>
      <c r="Q19" s="152"/>
      <c r="R19" s="152"/>
      <c r="S19" s="152"/>
      <c r="T19" s="152"/>
      <c r="U19" s="152"/>
      <c r="V19" s="152"/>
      <c r="W19" s="152"/>
      <c r="X19" s="152"/>
      <c r="Y19" s="152"/>
      <c r="Z19" s="152"/>
      <c r="AA19" s="152"/>
      <c r="AB19" s="152"/>
    </row>
    <row r="20" spans="1:28" ht="15.75" customHeight="1" x14ac:dyDescent="0.25">
      <c r="A20" s="152"/>
      <c r="B20" s="152"/>
      <c r="C20" s="180" t="s">
        <v>90</v>
      </c>
      <c r="D20" s="152"/>
      <c r="E20" s="152"/>
      <c r="F20" s="152"/>
      <c r="G20" s="153"/>
      <c r="H20" s="152"/>
      <c r="I20" s="152"/>
      <c r="J20" s="152"/>
      <c r="K20" s="152"/>
      <c r="L20" s="152"/>
      <c r="M20" s="152"/>
      <c r="N20" s="152"/>
      <c r="O20" s="152"/>
      <c r="P20" s="152"/>
      <c r="Q20" s="152"/>
      <c r="R20" s="152"/>
      <c r="S20" s="152"/>
      <c r="T20" s="152"/>
      <c r="U20" s="152"/>
      <c r="V20" s="152"/>
      <c r="W20" s="152"/>
      <c r="X20" s="152"/>
      <c r="Y20" s="152"/>
      <c r="Z20" s="152"/>
      <c r="AA20" s="152"/>
      <c r="AB20" s="152"/>
    </row>
    <row r="21" spans="1:28" ht="15.75" customHeight="1" x14ac:dyDescent="0.25">
      <c r="A21" s="152"/>
      <c r="B21" s="152"/>
      <c r="C21" s="152"/>
      <c r="D21" s="152"/>
      <c r="E21" s="152"/>
      <c r="F21" s="152"/>
      <c r="G21" s="153"/>
      <c r="H21" s="152"/>
      <c r="I21" s="152"/>
      <c r="J21" s="152"/>
      <c r="K21" s="152"/>
      <c r="L21" s="152"/>
      <c r="M21" s="152"/>
      <c r="N21" s="152"/>
      <c r="O21" s="152"/>
      <c r="P21" s="152"/>
      <c r="Q21" s="152"/>
      <c r="R21" s="152"/>
      <c r="S21" s="152"/>
      <c r="T21" s="152"/>
      <c r="U21" s="152"/>
      <c r="V21" s="152"/>
      <c r="W21" s="152"/>
      <c r="X21" s="152"/>
      <c r="Y21" s="152"/>
      <c r="Z21" s="152"/>
      <c r="AA21" s="152"/>
      <c r="AB21" s="152"/>
    </row>
    <row r="22" spans="1:28" ht="15.75" customHeight="1" x14ac:dyDescent="0.25">
      <c r="A22" s="1047" t="s">
        <v>459</v>
      </c>
      <c r="B22" s="1044"/>
      <c r="C22" s="1044"/>
      <c r="D22" s="1044"/>
      <c r="E22" s="1044"/>
      <c r="F22" s="1044"/>
      <c r="G22" s="1044"/>
      <c r="H22" s="1044"/>
      <c r="I22" s="1044"/>
      <c r="J22" s="1045"/>
      <c r="K22" s="152"/>
      <c r="L22" s="152"/>
      <c r="M22" s="152"/>
      <c r="N22" s="152"/>
      <c r="O22" s="152"/>
      <c r="P22" s="152"/>
      <c r="Q22" s="152"/>
      <c r="R22" s="152"/>
      <c r="S22" s="152"/>
      <c r="T22" s="152"/>
      <c r="U22" s="152"/>
      <c r="V22" s="152"/>
      <c r="W22" s="152"/>
      <c r="X22" s="152"/>
      <c r="Y22" s="152"/>
      <c r="Z22" s="152"/>
      <c r="AA22" s="152"/>
      <c r="AB22" s="152"/>
    </row>
    <row r="23" spans="1:28" ht="15.75" customHeight="1" x14ac:dyDescent="0.25">
      <c r="A23" s="988" t="s">
        <v>92</v>
      </c>
      <c r="B23" s="987"/>
      <c r="C23" s="987"/>
      <c r="D23" s="987"/>
      <c r="E23" s="987"/>
      <c r="F23" s="985"/>
      <c r="G23" s="181"/>
      <c r="H23" s="1046" t="s">
        <v>93</v>
      </c>
      <c r="I23" s="990"/>
      <c r="J23" s="991"/>
      <c r="K23" s="152"/>
      <c r="L23" s="152"/>
      <c r="M23" s="326"/>
      <c r="N23" s="152"/>
      <c r="O23" s="152"/>
      <c r="P23" s="152"/>
      <c r="Q23" s="152"/>
      <c r="R23" s="152"/>
      <c r="S23" s="152"/>
      <c r="T23" s="152"/>
      <c r="U23" s="152"/>
      <c r="V23" s="152"/>
      <c r="W23" s="152"/>
      <c r="X23" s="152"/>
      <c r="Y23" s="152"/>
      <c r="Z23" s="152"/>
      <c r="AA23" s="152"/>
      <c r="AB23" s="152"/>
    </row>
    <row r="24" spans="1:28" ht="15.75" customHeight="1" x14ac:dyDescent="0.25">
      <c r="A24" s="225" t="s">
        <v>94</v>
      </c>
      <c r="B24" s="225" t="s">
        <v>95</v>
      </c>
      <c r="C24" s="225" t="s">
        <v>96</v>
      </c>
      <c r="D24" s="225" t="s">
        <v>97</v>
      </c>
      <c r="E24" s="225" t="s">
        <v>98</v>
      </c>
      <c r="F24" s="566" t="s">
        <v>99</v>
      </c>
      <c r="G24" s="567" t="s">
        <v>100</v>
      </c>
      <c r="H24" s="228" t="s">
        <v>101</v>
      </c>
      <c r="I24" s="228" t="s">
        <v>102</v>
      </c>
      <c r="J24" s="228" t="s">
        <v>103</v>
      </c>
      <c r="K24" s="152"/>
      <c r="L24" s="152"/>
      <c r="M24" s="152"/>
      <c r="N24" s="152"/>
      <c r="O24" s="152"/>
      <c r="P24" s="152"/>
      <c r="Q24" s="152"/>
      <c r="R24" s="152"/>
      <c r="S24" s="152"/>
      <c r="T24" s="152"/>
      <c r="U24" s="152"/>
      <c r="V24" s="152"/>
      <c r="W24" s="152"/>
      <c r="X24" s="152"/>
      <c r="Y24" s="152"/>
      <c r="Z24" s="152"/>
      <c r="AA24" s="152"/>
      <c r="AB24" s="152"/>
    </row>
    <row r="25" spans="1:28" ht="15.75" customHeight="1" x14ac:dyDescent="0.25">
      <c r="A25" s="186"/>
      <c r="B25" s="568" t="s">
        <v>104</v>
      </c>
      <c r="C25" s="186"/>
      <c r="D25" s="186"/>
      <c r="E25" s="188"/>
      <c r="F25" s="569">
        <f>F36+F38+F44</f>
        <v>98044</v>
      </c>
      <c r="G25" s="570">
        <f>G26+G32+G38+G44</f>
        <v>98044</v>
      </c>
      <c r="H25" s="229">
        <v>21220</v>
      </c>
      <c r="I25" s="546">
        <f>38957-328</f>
        <v>38629</v>
      </c>
      <c r="J25" s="229">
        <f>38522-327</f>
        <v>38195</v>
      </c>
      <c r="K25" s="213"/>
      <c r="L25" s="152"/>
      <c r="M25" s="152"/>
      <c r="N25" s="152"/>
      <c r="O25" s="152"/>
      <c r="P25" s="152"/>
      <c r="Q25" s="152"/>
      <c r="R25" s="152"/>
      <c r="S25" s="152"/>
      <c r="T25" s="152"/>
      <c r="U25" s="152"/>
      <c r="V25" s="152"/>
      <c r="W25" s="152"/>
      <c r="X25" s="152"/>
      <c r="Y25" s="152"/>
      <c r="Z25" s="152"/>
      <c r="AA25" s="152"/>
      <c r="AB25" s="152"/>
    </row>
    <row r="26" spans="1:28" ht="15.75" customHeight="1" x14ac:dyDescent="0.25">
      <c r="A26" s="193" t="s">
        <v>82</v>
      </c>
      <c r="B26" s="193" t="s">
        <v>105</v>
      </c>
      <c r="C26" s="193"/>
      <c r="D26" s="193"/>
      <c r="E26" s="193"/>
      <c r="F26" s="571">
        <f t="shared" ref="F26:G26" si="2">SUM(F27:F31)</f>
        <v>54600</v>
      </c>
      <c r="G26" s="572">
        <f t="shared" si="2"/>
        <v>54600</v>
      </c>
      <c r="H26" s="573"/>
      <c r="I26" s="574"/>
      <c r="J26" s="574"/>
      <c r="K26" s="152"/>
      <c r="L26" s="152"/>
      <c r="M26" s="152"/>
      <c r="N26" s="152"/>
      <c r="O26" s="152"/>
      <c r="P26" s="152"/>
      <c r="Q26" s="152"/>
      <c r="R26" s="152"/>
      <c r="S26" s="152"/>
      <c r="T26" s="152"/>
      <c r="U26" s="152"/>
      <c r="V26" s="152"/>
      <c r="W26" s="152"/>
      <c r="X26" s="152"/>
      <c r="Y26" s="152"/>
      <c r="Z26" s="152"/>
      <c r="AA26" s="152"/>
      <c r="AB26" s="152"/>
    </row>
    <row r="27" spans="1:28" ht="15.75" customHeight="1" x14ac:dyDescent="0.25">
      <c r="A27" s="174"/>
      <c r="B27" s="201" t="s">
        <v>460</v>
      </c>
      <c r="C27" s="575">
        <v>15</v>
      </c>
      <c r="D27" s="171" t="s">
        <v>107</v>
      </c>
      <c r="E27" s="576">
        <v>1000</v>
      </c>
      <c r="F27" s="577">
        <f t="shared" ref="F27:F31" si="3">SUM(C27*E27)</f>
        <v>15000</v>
      </c>
      <c r="G27" s="578">
        <f t="shared" ref="G27:G31" si="4">C27*E27</f>
        <v>15000</v>
      </c>
      <c r="H27" s="573"/>
      <c r="I27" s="574"/>
      <c r="J27" s="574"/>
      <c r="K27" s="152"/>
      <c r="L27" s="152"/>
      <c r="M27" s="152"/>
      <c r="N27" s="152"/>
      <c r="O27" s="152"/>
      <c r="P27" s="152"/>
      <c r="Q27" s="152"/>
      <c r="R27" s="152"/>
      <c r="S27" s="152"/>
      <c r="T27" s="152"/>
      <c r="U27" s="152"/>
      <c r="V27" s="152"/>
      <c r="W27" s="152"/>
      <c r="X27" s="152"/>
      <c r="Y27" s="152"/>
      <c r="Z27" s="152"/>
      <c r="AA27" s="152"/>
      <c r="AB27" s="152"/>
    </row>
    <row r="28" spans="1:28" ht="15.75" customHeight="1" x14ac:dyDescent="0.25">
      <c r="A28" s="174"/>
      <c r="B28" s="201" t="s">
        <v>461</v>
      </c>
      <c r="C28" s="575">
        <v>8</v>
      </c>
      <c r="D28" s="171" t="s">
        <v>107</v>
      </c>
      <c r="E28" s="576">
        <v>2500</v>
      </c>
      <c r="F28" s="577">
        <f t="shared" si="3"/>
        <v>20000</v>
      </c>
      <c r="G28" s="578">
        <f t="shared" si="4"/>
        <v>20000</v>
      </c>
      <c r="H28" s="573"/>
      <c r="I28" s="574"/>
      <c r="J28" s="574"/>
      <c r="K28" s="152"/>
      <c r="L28" s="152"/>
      <c r="M28" s="152"/>
      <c r="N28" s="152"/>
      <c r="O28" s="152"/>
      <c r="P28" s="152"/>
      <c r="Q28" s="152"/>
      <c r="R28" s="152"/>
      <c r="S28" s="152"/>
      <c r="T28" s="152"/>
      <c r="U28" s="152"/>
      <c r="V28" s="152"/>
      <c r="W28" s="152"/>
      <c r="X28" s="152"/>
      <c r="Y28" s="152"/>
      <c r="Z28" s="152"/>
      <c r="AA28" s="152"/>
      <c r="AB28" s="152"/>
    </row>
    <row r="29" spans="1:28" ht="15.75" customHeight="1" x14ac:dyDescent="0.25">
      <c r="A29" s="174"/>
      <c r="B29" s="201" t="s">
        <v>462</v>
      </c>
      <c r="C29" s="575">
        <v>3</v>
      </c>
      <c r="D29" s="171" t="s">
        <v>107</v>
      </c>
      <c r="E29" s="576">
        <v>2800</v>
      </c>
      <c r="F29" s="577">
        <f t="shared" si="3"/>
        <v>8400</v>
      </c>
      <c r="G29" s="578">
        <f t="shared" si="4"/>
        <v>8400</v>
      </c>
      <c r="H29" s="573"/>
      <c r="I29" s="574"/>
      <c r="J29" s="574"/>
      <c r="K29" s="152"/>
      <c r="L29" s="152"/>
      <c r="M29" s="152"/>
      <c r="N29" s="152"/>
      <c r="O29" s="152"/>
      <c r="P29" s="152"/>
      <c r="Q29" s="152"/>
      <c r="R29" s="152"/>
      <c r="S29" s="152"/>
      <c r="T29" s="152"/>
      <c r="U29" s="152"/>
      <c r="V29" s="152"/>
      <c r="W29" s="152"/>
      <c r="X29" s="152"/>
      <c r="Y29" s="152"/>
      <c r="Z29" s="152"/>
      <c r="AA29" s="152"/>
      <c r="AB29" s="152"/>
    </row>
    <row r="30" spans="1:28" ht="15.75" customHeight="1" x14ac:dyDescent="0.25">
      <c r="A30" s="174"/>
      <c r="B30" s="201" t="s">
        <v>463</v>
      </c>
      <c r="C30" s="575">
        <v>3</v>
      </c>
      <c r="D30" s="171" t="s">
        <v>107</v>
      </c>
      <c r="E30" s="579">
        <v>2000</v>
      </c>
      <c r="F30" s="577">
        <f t="shared" si="3"/>
        <v>6000</v>
      </c>
      <c r="G30" s="580">
        <f t="shared" si="4"/>
        <v>6000</v>
      </c>
      <c r="H30" s="573"/>
      <c r="I30" s="574"/>
      <c r="J30" s="574"/>
      <c r="K30" s="152"/>
      <c r="L30" s="152"/>
      <c r="M30" s="152"/>
      <c r="N30" s="152"/>
      <c r="O30" s="152"/>
      <c r="P30" s="152"/>
      <c r="Q30" s="152"/>
      <c r="R30" s="152"/>
      <c r="S30" s="152"/>
      <c r="T30" s="152"/>
      <c r="U30" s="152"/>
      <c r="V30" s="152"/>
      <c r="W30" s="152"/>
      <c r="X30" s="152"/>
      <c r="Y30" s="152"/>
      <c r="Z30" s="152"/>
      <c r="AA30" s="152"/>
      <c r="AB30" s="152"/>
    </row>
    <row r="31" spans="1:28" ht="15.75" customHeight="1" x14ac:dyDescent="0.25">
      <c r="A31" s="174"/>
      <c r="B31" s="201" t="s">
        <v>464</v>
      </c>
      <c r="C31" s="575">
        <v>10</v>
      </c>
      <c r="D31" s="174" t="s">
        <v>107</v>
      </c>
      <c r="E31" s="579">
        <v>520</v>
      </c>
      <c r="F31" s="577">
        <f t="shared" si="3"/>
        <v>5200</v>
      </c>
      <c r="G31" s="580">
        <f t="shared" si="4"/>
        <v>5200</v>
      </c>
      <c r="H31" s="573"/>
      <c r="I31" s="574"/>
      <c r="J31" s="574"/>
      <c r="K31" s="152"/>
      <c r="L31" s="152"/>
      <c r="M31" s="152"/>
      <c r="N31" s="152"/>
      <c r="O31" s="152"/>
      <c r="P31" s="152"/>
      <c r="Q31" s="152"/>
      <c r="R31" s="152"/>
      <c r="S31" s="152"/>
      <c r="T31" s="152"/>
      <c r="U31" s="152"/>
      <c r="V31" s="152"/>
      <c r="W31" s="152"/>
      <c r="X31" s="152"/>
      <c r="Y31" s="152"/>
      <c r="Z31" s="152"/>
      <c r="AA31" s="152"/>
      <c r="AB31" s="152"/>
    </row>
    <row r="32" spans="1:28" ht="15.75" customHeight="1" x14ac:dyDescent="0.25">
      <c r="A32" s="193" t="s">
        <v>83</v>
      </c>
      <c r="B32" s="193" t="s">
        <v>120</v>
      </c>
      <c r="C32" s="193"/>
      <c r="D32" s="193"/>
      <c r="E32" s="581"/>
      <c r="F32" s="582">
        <f>SUM(F33:F34)</f>
        <v>26000</v>
      </c>
      <c r="G32" s="583">
        <f>G33+G34</f>
        <v>26000</v>
      </c>
      <c r="H32" s="573"/>
      <c r="I32" s="574"/>
      <c r="J32" s="574"/>
      <c r="K32" s="152"/>
      <c r="L32" s="152"/>
      <c r="M32" s="152"/>
      <c r="N32" s="152"/>
      <c r="O32" s="152"/>
      <c r="P32" s="152"/>
      <c r="Q32" s="152"/>
      <c r="R32" s="152"/>
      <c r="S32" s="152"/>
      <c r="T32" s="152"/>
      <c r="U32" s="152"/>
      <c r="V32" s="152"/>
      <c r="W32" s="152"/>
      <c r="X32" s="152"/>
      <c r="Y32" s="152"/>
      <c r="Z32" s="152"/>
      <c r="AA32" s="152"/>
      <c r="AB32" s="152"/>
    </row>
    <row r="33" spans="1:28" ht="15.75" customHeight="1" x14ac:dyDescent="0.25">
      <c r="A33" s="174"/>
      <c r="B33" s="201" t="s">
        <v>465</v>
      </c>
      <c r="C33" s="575">
        <v>8</v>
      </c>
      <c r="D33" s="201" t="s">
        <v>466</v>
      </c>
      <c r="E33" s="576">
        <v>2500</v>
      </c>
      <c r="F33" s="577">
        <f t="shared" ref="F33:F34" si="5">C33*E33</f>
        <v>20000</v>
      </c>
      <c r="G33" s="578">
        <f t="shared" ref="G33:G34" si="6">C33*E33</f>
        <v>20000</v>
      </c>
      <c r="H33" s="573"/>
      <c r="I33" s="574"/>
      <c r="J33" s="574"/>
      <c r="K33" s="152"/>
      <c r="L33" s="152"/>
      <c r="M33" s="152"/>
      <c r="N33" s="152"/>
      <c r="O33" s="152"/>
      <c r="P33" s="152"/>
      <c r="Q33" s="152"/>
      <c r="R33" s="152"/>
      <c r="S33" s="152"/>
      <c r="T33" s="152"/>
      <c r="U33" s="152"/>
      <c r="V33" s="152"/>
      <c r="W33" s="152"/>
      <c r="X33" s="152"/>
      <c r="Y33" s="152"/>
      <c r="Z33" s="152"/>
      <c r="AA33" s="152"/>
      <c r="AB33" s="152"/>
    </row>
    <row r="34" spans="1:28" ht="15.75" customHeight="1" x14ac:dyDescent="0.25">
      <c r="A34" s="174"/>
      <c r="B34" s="201" t="s">
        <v>467</v>
      </c>
      <c r="C34" s="575">
        <v>15</v>
      </c>
      <c r="D34" s="171" t="s">
        <v>113</v>
      </c>
      <c r="E34" s="576">
        <v>400</v>
      </c>
      <c r="F34" s="577">
        <f t="shared" si="5"/>
        <v>6000</v>
      </c>
      <c r="G34" s="578">
        <f t="shared" si="6"/>
        <v>6000</v>
      </c>
      <c r="H34" s="573"/>
      <c r="I34" s="574"/>
      <c r="J34" s="574"/>
      <c r="K34" s="152"/>
      <c r="L34" s="152"/>
      <c r="M34" s="152"/>
      <c r="N34" s="152"/>
      <c r="O34" s="152"/>
      <c r="P34" s="152"/>
      <c r="Q34" s="152"/>
      <c r="R34" s="152"/>
      <c r="S34" s="152"/>
      <c r="T34" s="152"/>
      <c r="U34" s="152"/>
      <c r="V34" s="152"/>
      <c r="W34" s="152"/>
      <c r="X34" s="152"/>
      <c r="Y34" s="152"/>
      <c r="Z34" s="152"/>
      <c r="AA34" s="152"/>
      <c r="AB34" s="152"/>
    </row>
    <row r="35" spans="1:28" ht="15.75" customHeight="1" x14ac:dyDescent="0.25">
      <c r="A35" s="193" t="s">
        <v>85</v>
      </c>
      <c r="B35" s="193" t="s">
        <v>126</v>
      </c>
      <c r="C35" s="193"/>
      <c r="D35" s="193"/>
      <c r="E35" s="193"/>
      <c r="F35" s="571">
        <v>0</v>
      </c>
      <c r="G35" s="572"/>
      <c r="H35" s="573"/>
      <c r="I35" s="574"/>
      <c r="J35" s="574"/>
      <c r="K35" s="152"/>
      <c r="L35" s="152"/>
      <c r="M35" s="152"/>
      <c r="N35" s="152"/>
      <c r="O35" s="152"/>
      <c r="P35" s="152"/>
      <c r="Q35" s="152"/>
      <c r="R35" s="152"/>
      <c r="S35" s="152"/>
      <c r="T35" s="152"/>
      <c r="U35" s="152"/>
      <c r="V35" s="152"/>
      <c r="W35" s="152"/>
      <c r="X35" s="152"/>
      <c r="Y35" s="152"/>
      <c r="Z35" s="152"/>
      <c r="AA35" s="152"/>
      <c r="AB35" s="152"/>
    </row>
    <row r="36" spans="1:28" ht="15.75" customHeight="1" x14ac:dyDescent="0.25">
      <c r="A36" s="205"/>
      <c r="B36" s="584" t="s">
        <v>128</v>
      </c>
      <c r="C36" s="205"/>
      <c r="D36" s="205"/>
      <c r="E36" s="205"/>
      <c r="F36" s="585">
        <f>F26+F32+F35</f>
        <v>80600</v>
      </c>
      <c r="G36" s="572">
        <f>G26+G32</f>
        <v>80600</v>
      </c>
      <c r="H36" s="573"/>
      <c r="I36" s="574"/>
      <c r="J36" s="574"/>
      <c r="K36" s="152"/>
      <c r="L36" s="152"/>
      <c r="M36" s="152"/>
      <c r="N36" s="152"/>
      <c r="O36" s="152"/>
      <c r="P36" s="152"/>
      <c r="Q36" s="152"/>
      <c r="R36" s="152"/>
      <c r="S36" s="152"/>
      <c r="T36" s="152"/>
      <c r="U36" s="152"/>
      <c r="V36" s="152"/>
      <c r="W36" s="152"/>
      <c r="X36" s="152"/>
      <c r="Y36" s="152"/>
      <c r="Z36" s="152"/>
      <c r="AA36" s="152"/>
      <c r="AB36" s="152"/>
    </row>
    <row r="37" spans="1:28" ht="15.75" customHeight="1" x14ac:dyDescent="0.25">
      <c r="A37" s="207"/>
      <c r="B37" s="586"/>
      <c r="C37" s="207"/>
      <c r="D37" s="207"/>
      <c r="E37" s="207"/>
      <c r="F37" s="587"/>
      <c r="G37" s="588"/>
      <c r="H37" s="573"/>
      <c r="I37" s="574"/>
      <c r="J37" s="574"/>
      <c r="K37" s="152"/>
      <c r="L37" s="152"/>
      <c r="M37" s="152"/>
      <c r="N37" s="152"/>
      <c r="O37" s="152"/>
      <c r="P37" s="152"/>
      <c r="Q37" s="152"/>
      <c r="R37" s="152"/>
      <c r="S37" s="152"/>
      <c r="T37" s="152"/>
      <c r="U37" s="152"/>
      <c r="V37" s="152"/>
      <c r="W37" s="152"/>
      <c r="X37" s="152"/>
      <c r="Y37" s="152"/>
      <c r="Z37" s="152"/>
      <c r="AA37" s="152"/>
      <c r="AB37" s="152"/>
    </row>
    <row r="38" spans="1:28" ht="15.75" customHeight="1" x14ac:dyDescent="0.25">
      <c r="A38" s="193" t="s">
        <v>129</v>
      </c>
      <c r="B38" s="193" t="s">
        <v>130</v>
      </c>
      <c r="C38" s="193"/>
      <c r="D38" s="193"/>
      <c r="E38" s="193"/>
      <c r="F38" s="571">
        <f t="shared" ref="F38:G38" si="7">SUM(F39:F43)</f>
        <v>12644</v>
      </c>
      <c r="G38" s="572">
        <f t="shared" si="7"/>
        <v>12644</v>
      </c>
      <c r="H38" s="589"/>
      <c r="I38" s="574"/>
      <c r="J38" s="574"/>
      <c r="K38" s="152"/>
      <c r="L38" s="152"/>
      <c r="M38" s="152"/>
      <c r="N38" s="152"/>
      <c r="O38" s="152"/>
      <c r="P38" s="152"/>
      <c r="Q38" s="152"/>
      <c r="R38" s="152"/>
      <c r="S38" s="152"/>
      <c r="T38" s="152"/>
      <c r="U38" s="152"/>
      <c r="V38" s="152"/>
      <c r="W38" s="152"/>
      <c r="X38" s="152"/>
      <c r="Y38" s="152"/>
      <c r="Z38" s="152"/>
      <c r="AA38" s="152"/>
      <c r="AB38" s="152"/>
    </row>
    <row r="39" spans="1:28" ht="15.75" customHeight="1" x14ac:dyDescent="0.25">
      <c r="A39" s="223"/>
      <c r="B39" s="235" t="s">
        <v>131</v>
      </c>
      <c r="C39" s="224">
        <v>1</v>
      </c>
      <c r="D39" s="223" t="s">
        <v>113</v>
      </c>
      <c r="E39" s="223">
        <v>4500</v>
      </c>
      <c r="F39" s="564">
        <f t="shared" ref="F39:F43" si="8">C39*E39</f>
        <v>4500</v>
      </c>
      <c r="G39" s="588">
        <f t="shared" ref="G39:G43" si="9">C39*E39</f>
        <v>4500</v>
      </c>
      <c r="H39" s="573"/>
      <c r="I39" s="574"/>
      <c r="J39" s="574"/>
      <c r="K39" s="152"/>
      <c r="L39" s="152"/>
      <c r="M39" s="152"/>
      <c r="N39" s="152"/>
      <c r="O39" s="152"/>
      <c r="P39" s="152"/>
      <c r="Q39" s="152"/>
      <c r="R39" s="152"/>
      <c r="S39" s="152"/>
      <c r="T39" s="152"/>
      <c r="U39" s="152"/>
      <c r="V39" s="152"/>
      <c r="W39" s="152"/>
      <c r="X39" s="152"/>
      <c r="Y39" s="152"/>
      <c r="Z39" s="152"/>
      <c r="AA39" s="152"/>
      <c r="AB39" s="152"/>
    </row>
    <row r="40" spans="1:28" ht="15.75" customHeight="1" x14ac:dyDescent="0.25">
      <c r="A40" s="223"/>
      <c r="B40" s="235" t="s">
        <v>375</v>
      </c>
      <c r="C40" s="224">
        <v>1</v>
      </c>
      <c r="D40" s="223" t="s">
        <v>113</v>
      </c>
      <c r="E40" s="223">
        <v>1400</v>
      </c>
      <c r="F40" s="564">
        <f t="shared" si="8"/>
        <v>1400</v>
      </c>
      <c r="G40" s="588">
        <f t="shared" si="9"/>
        <v>1400</v>
      </c>
      <c r="H40" s="573"/>
      <c r="I40" s="574"/>
      <c r="J40" s="574"/>
      <c r="K40" s="152"/>
      <c r="L40" s="152"/>
      <c r="M40" s="152"/>
      <c r="N40" s="152"/>
      <c r="O40" s="152"/>
      <c r="P40" s="152"/>
      <c r="Q40" s="152"/>
      <c r="R40" s="152"/>
      <c r="S40" s="152"/>
      <c r="T40" s="152"/>
      <c r="U40" s="152"/>
      <c r="V40" s="152"/>
      <c r="W40" s="152"/>
      <c r="X40" s="152"/>
      <c r="Y40" s="152"/>
      <c r="Z40" s="152"/>
      <c r="AA40" s="152"/>
      <c r="AB40" s="152"/>
    </row>
    <row r="41" spans="1:28" ht="15.75" customHeight="1" x14ac:dyDescent="0.25">
      <c r="A41" s="223"/>
      <c r="B41" s="235" t="s">
        <v>373</v>
      </c>
      <c r="C41" s="224">
        <v>3</v>
      </c>
      <c r="D41" s="223" t="s">
        <v>113</v>
      </c>
      <c r="E41" s="223">
        <v>300</v>
      </c>
      <c r="F41" s="564">
        <f t="shared" si="8"/>
        <v>900</v>
      </c>
      <c r="G41" s="588">
        <f t="shared" si="9"/>
        <v>900</v>
      </c>
      <c r="H41" s="573"/>
      <c r="I41" s="574"/>
      <c r="J41" s="574"/>
      <c r="K41" s="152"/>
      <c r="L41" s="152"/>
      <c r="M41" s="152"/>
      <c r="N41" s="152"/>
      <c r="O41" s="152"/>
      <c r="P41" s="152"/>
      <c r="Q41" s="152"/>
      <c r="R41" s="152"/>
      <c r="S41" s="152"/>
      <c r="T41" s="152"/>
      <c r="U41" s="152"/>
      <c r="V41" s="152"/>
      <c r="W41" s="152"/>
      <c r="X41" s="152"/>
      <c r="Y41" s="152"/>
      <c r="Z41" s="152"/>
      <c r="AA41" s="152"/>
      <c r="AB41" s="152"/>
    </row>
    <row r="42" spans="1:28" ht="15.75" customHeight="1" x14ac:dyDescent="0.25">
      <c r="A42" s="223"/>
      <c r="B42" s="235" t="s">
        <v>387</v>
      </c>
      <c r="C42" s="224">
        <v>2</v>
      </c>
      <c r="D42" s="223" t="s">
        <v>113</v>
      </c>
      <c r="E42" s="223">
        <v>750</v>
      </c>
      <c r="F42" s="564">
        <f t="shared" si="8"/>
        <v>1500</v>
      </c>
      <c r="G42" s="588">
        <f t="shared" si="9"/>
        <v>1500</v>
      </c>
      <c r="H42" s="573"/>
      <c r="I42" s="574"/>
      <c r="J42" s="574"/>
      <c r="K42" s="152"/>
      <c r="L42" s="152"/>
      <c r="M42" s="152"/>
      <c r="N42" s="152"/>
      <c r="O42" s="152"/>
      <c r="P42" s="152"/>
      <c r="Q42" s="152"/>
      <c r="R42" s="152"/>
      <c r="S42" s="152"/>
      <c r="T42" s="152"/>
      <c r="U42" s="152"/>
      <c r="V42" s="152"/>
      <c r="W42" s="152"/>
      <c r="X42" s="152"/>
      <c r="Y42" s="152"/>
      <c r="Z42" s="152"/>
      <c r="AA42" s="152"/>
      <c r="AB42" s="152"/>
    </row>
    <row r="43" spans="1:28" ht="15.75" customHeight="1" x14ac:dyDescent="0.25">
      <c r="A43" s="223"/>
      <c r="B43" s="235" t="s">
        <v>338</v>
      </c>
      <c r="C43" s="224">
        <v>1</v>
      </c>
      <c r="D43" s="223" t="s">
        <v>113</v>
      </c>
      <c r="E43" s="223">
        <v>4344</v>
      </c>
      <c r="F43" s="564">
        <f t="shared" si="8"/>
        <v>4344</v>
      </c>
      <c r="G43" s="588">
        <f t="shared" si="9"/>
        <v>4344</v>
      </c>
      <c r="H43" s="573"/>
      <c r="I43" s="574"/>
      <c r="J43" s="574"/>
      <c r="K43" s="152"/>
      <c r="L43" s="152"/>
      <c r="M43" s="152"/>
      <c r="N43" s="152"/>
      <c r="O43" s="152"/>
      <c r="P43" s="152"/>
      <c r="Q43" s="152"/>
      <c r="R43" s="152"/>
      <c r="S43" s="152"/>
      <c r="T43" s="152"/>
      <c r="U43" s="152"/>
      <c r="V43" s="152"/>
      <c r="W43" s="152"/>
      <c r="X43" s="152"/>
      <c r="Y43" s="152"/>
      <c r="Z43" s="152"/>
      <c r="AA43" s="152"/>
      <c r="AB43" s="152"/>
    </row>
    <row r="44" spans="1:28" ht="15.75" customHeight="1" x14ac:dyDescent="0.25">
      <c r="A44" s="193" t="s">
        <v>137</v>
      </c>
      <c r="B44" s="193" t="s">
        <v>138</v>
      </c>
      <c r="C44" s="193"/>
      <c r="D44" s="193"/>
      <c r="E44" s="193"/>
      <c r="F44" s="571">
        <f t="shared" ref="F44:G44" si="10">F45</f>
        <v>4800</v>
      </c>
      <c r="G44" s="590">
        <f t="shared" si="10"/>
        <v>4800</v>
      </c>
      <c r="H44" s="573"/>
      <c r="I44" s="574"/>
      <c r="J44" s="574"/>
      <c r="K44" s="152"/>
      <c r="L44" s="152"/>
      <c r="M44" s="152"/>
      <c r="N44" s="152"/>
      <c r="O44" s="152"/>
      <c r="P44" s="152"/>
      <c r="Q44" s="152"/>
      <c r="R44" s="152"/>
      <c r="S44" s="152"/>
      <c r="T44" s="152"/>
      <c r="U44" s="152"/>
      <c r="V44" s="152"/>
      <c r="W44" s="152"/>
      <c r="X44" s="152"/>
      <c r="Y44" s="152"/>
      <c r="Z44" s="152"/>
      <c r="AA44" s="152"/>
      <c r="AB44" s="152"/>
    </row>
    <row r="45" spans="1:28" ht="15.75" customHeight="1" x14ac:dyDescent="0.25">
      <c r="A45" s="223"/>
      <c r="B45" s="235" t="s">
        <v>178</v>
      </c>
      <c r="C45" s="224">
        <v>16</v>
      </c>
      <c r="D45" s="223" t="s">
        <v>141</v>
      </c>
      <c r="E45" s="223">
        <v>300</v>
      </c>
      <c r="F45" s="564">
        <f>C45*E45</f>
        <v>4800</v>
      </c>
      <c r="G45" s="588">
        <f>C45*E45</f>
        <v>4800</v>
      </c>
      <c r="H45" s="573"/>
      <c r="I45" s="574"/>
      <c r="J45" s="574"/>
      <c r="K45" s="152"/>
      <c r="L45" s="152"/>
      <c r="M45" s="152"/>
      <c r="N45" s="152"/>
      <c r="O45" s="152"/>
      <c r="P45" s="152"/>
      <c r="Q45" s="152"/>
      <c r="R45" s="152"/>
      <c r="S45" s="152"/>
      <c r="T45" s="152"/>
      <c r="U45" s="152"/>
      <c r="V45" s="152"/>
      <c r="W45" s="152"/>
      <c r="X45" s="152"/>
      <c r="Y45" s="152"/>
      <c r="Z45" s="152"/>
      <c r="AA45" s="152"/>
      <c r="AB45" s="152"/>
    </row>
    <row r="46" spans="1:28" ht="15.75" customHeight="1" x14ac:dyDescent="0.25">
      <c r="A46" s="152"/>
      <c r="B46" s="152"/>
      <c r="C46" s="152"/>
      <c r="D46" s="152"/>
      <c r="E46" s="152"/>
      <c r="F46" s="152"/>
      <c r="G46" s="153"/>
      <c r="H46" s="152"/>
      <c r="I46" s="152"/>
      <c r="J46" s="152"/>
      <c r="K46" s="152"/>
      <c r="L46" s="152"/>
      <c r="M46" s="152"/>
      <c r="N46" s="152"/>
      <c r="O46" s="152"/>
      <c r="P46" s="152"/>
      <c r="Q46" s="152"/>
      <c r="R46" s="152"/>
      <c r="S46" s="152"/>
      <c r="T46" s="152"/>
      <c r="U46" s="152"/>
      <c r="V46" s="152"/>
      <c r="W46" s="152"/>
      <c r="X46" s="152"/>
      <c r="Y46" s="152"/>
      <c r="Z46" s="152"/>
      <c r="AA46" s="152"/>
      <c r="AB46" s="152"/>
    </row>
    <row r="47" spans="1:28" ht="15.75" customHeight="1" x14ac:dyDescent="0.25">
      <c r="A47" s="152"/>
      <c r="B47" s="152"/>
      <c r="C47" s="152"/>
      <c r="D47" s="152"/>
      <c r="E47" s="152"/>
      <c r="F47" s="152"/>
      <c r="G47" s="153"/>
      <c r="H47" s="152"/>
      <c r="I47" s="152"/>
      <c r="J47" s="152"/>
      <c r="K47" s="152"/>
      <c r="L47" s="152"/>
      <c r="M47" s="152"/>
      <c r="N47" s="152"/>
      <c r="O47" s="152"/>
      <c r="P47" s="152"/>
      <c r="Q47" s="152"/>
      <c r="R47" s="152"/>
      <c r="S47" s="152"/>
      <c r="T47" s="152"/>
      <c r="U47" s="152"/>
      <c r="V47" s="152"/>
      <c r="W47" s="152"/>
      <c r="X47" s="152"/>
      <c r="Y47" s="152"/>
      <c r="Z47" s="152"/>
      <c r="AA47" s="152"/>
      <c r="AB47" s="152"/>
    </row>
    <row r="48" spans="1:28" ht="15.75" customHeight="1" x14ac:dyDescent="0.25">
      <c r="A48" s="152"/>
      <c r="B48" s="152"/>
      <c r="C48" s="152"/>
      <c r="D48" s="152"/>
      <c r="E48" s="152"/>
      <c r="F48" s="152"/>
      <c r="G48" s="153"/>
      <c r="H48" s="152"/>
      <c r="I48" s="152"/>
      <c r="J48" s="152"/>
      <c r="K48" s="152"/>
      <c r="L48" s="152"/>
      <c r="M48" s="152"/>
      <c r="N48" s="152"/>
      <c r="O48" s="152"/>
      <c r="P48" s="152"/>
      <c r="Q48" s="152"/>
      <c r="R48" s="152"/>
      <c r="S48" s="152"/>
      <c r="T48" s="152"/>
      <c r="U48" s="152"/>
      <c r="V48" s="152"/>
      <c r="W48" s="152"/>
      <c r="X48" s="152"/>
      <c r="Y48" s="152"/>
      <c r="Z48" s="152"/>
      <c r="AA48" s="152"/>
      <c r="AB48" s="152"/>
    </row>
    <row r="49" spans="1:28" ht="15.75" customHeight="1" x14ac:dyDescent="0.25">
      <c r="A49" s="1047" t="s">
        <v>468</v>
      </c>
      <c r="B49" s="1044"/>
      <c r="C49" s="1044"/>
      <c r="D49" s="1044"/>
      <c r="E49" s="1044"/>
      <c r="F49" s="1044"/>
      <c r="G49" s="1044"/>
      <c r="H49" s="1044"/>
      <c r="I49" s="1044"/>
      <c r="J49" s="1045"/>
      <c r="K49" s="152"/>
      <c r="L49" s="152"/>
      <c r="M49" s="152"/>
      <c r="N49" s="152"/>
      <c r="O49" s="152"/>
      <c r="P49" s="152"/>
      <c r="Q49" s="152"/>
      <c r="R49" s="152"/>
      <c r="S49" s="152"/>
      <c r="T49" s="152"/>
      <c r="U49" s="152"/>
      <c r="V49" s="152"/>
      <c r="W49" s="152"/>
      <c r="X49" s="152"/>
      <c r="Y49" s="152"/>
      <c r="Z49" s="152"/>
      <c r="AA49" s="152"/>
      <c r="AB49" s="152"/>
    </row>
    <row r="50" spans="1:28" ht="15.75" customHeight="1" x14ac:dyDescent="0.25">
      <c r="A50" s="988" t="s">
        <v>92</v>
      </c>
      <c r="B50" s="987"/>
      <c r="C50" s="987"/>
      <c r="D50" s="987"/>
      <c r="E50" s="987"/>
      <c r="F50" s="985"/>
      <c r="G50" s="181"/>
      <c r="H50" s="1046" t="s">
        <v>93</v>
      </c>
      <c r="I50" s="990"/>
      <c r="J50" s="991"/>
      <c r="K50" s="152"/>
      <c r="L50" s="152"/>
      <c r="M50" s="152"/>
      <c r="N50" s="152"/>
      <c r="O50" s="152"/>
      <c r="P50" s="152"/>
      <c r="Q50" s="152"/>
      <c r="R50" s="152"/>
      <c r="S50" s="152"/>
      <c r="T50" s="152"/>
      <c r="U50" s="152"/>
      <c r="V50" s="152"/>
      <c r="W50" s="152"/>
      <c r="X50" s="152"/>
      <c r="Y50" s="152"/>
      <c r="Z50" s="152"/>
      <c r="AA50" s="152"/>
      <c r="AB50" s="152"/>
    </row>
    <row r="51" spans="1:28" ht="15.75" customHeight="1" x14ac:dyDescent="0.25">
      <c r="A51" s="225" t="s">
        <v>94</v>
      </c>
      <c r="B51" s="225" t="s">
        <v>95</v>
      </c>
      <c r="C51" s="225" t="s">
        <v>96</v>
      </c>
      <c r="D51" s="225" t="s">
        <v>97</v>
      </c>
      <c r="E51" s="225" t="s">
        <v>98</v>
      </c>
      <c r="F51" s="226" t="s">
        <v>99</v>
      </c>
      <c r="G51" s="227"/>
      <c r="H51" s="228" t="s">
        <v>101</v>
      </c>
      <c r="I51" s="228" t="s">
        <v>102</v>
      </c>
      <c r="J51" s="228" t="s">
        <v>103</v>
      </c>
      <c r="K51" s="152"/>
      <c r="L51" s="152"/>
      <c r="M51" s="152"/>
      <c r="N51" s="152"/>
      <c r="O51" s="152"/>
      <c r="P51" s="152"/>
      <c r="Q51" s="152"/>
      <c r="R51" s="152"/>
      <c r="S51" s="152"/>
      <c r="T51" s="152"/>
      <c r="U51" s="152"/>
      <c r="V51" s="152"/>
      <c r="W51" s="152"/>
      <c r="X51" s="152"/>
      <c r="Y51" s="152"/>
      <c r="Z51" s="152"/>
      <c r="AA51" s="152"/>
      <c r="AB51" s="152"/>
    </row>
    <row r="52" spans="1:28" ht="15.75" customHeight="1" x14ac:dyDescent="0.25">
      <c r="A52" s="186"/>
      <c r="B52" s="568" t="s">
        <v>104</v>
      </c>
      <c r="C52" s="186"/>
      <c r="D52" s="186"/>
      <c r="E52" s="188"/>
      <c r="F52" s="544">
        <f>F57+F59+F63</f>
        <v>15660</v>
      </c>
      <c r="G52" s="591">
        <f>G53+G55+G59+G63</f>
        <v>15660</v>
      </c>
      <c r="H52" s="229">
        <v>3330</v>
      </c>
      <c r="I52" s="229">
        <f>5620+328</f>
        <v>5948</v>
      </c>
      <c r="J52" s="229">
        <f>6055+327</f>
        <v>6382</v>
      </c>
      <c r="K52" s="213"/>
      <c r="L52" s="152"/>
      <c r="M52" s="152"/>
      <c r="N52" s="152"/>
      <c r="O52" s="152"/>
      <c r="P52" s="152"/>
      <c r="Q52" s="152"/>
      <c r="R52" s="152"/>
      <c r="S52" s="152"/>
      <c r="T52" s="152"/>
      <c r="U52" s="152"/>
      <c r="V52" s="152"/>
      <c r="W52" s="152"/>
      <c r="X52" s="152"/>
      <c r="Y52" s="152"/>
      <c r="Z52" s="152"/>
      <c r="AA52" s="152"/>
      <c r="AB52" s="152"/>
    </row>
    <row r="53" spans="1:28" ht="15.75" customHeight="1" x14ac:dyDescent="0.25">
      <c r="A53" s="193" t="s">
        <v>82</v>
      </c>
      <c r="B53" s="193" t="s">
        <v>105</v>
      </c>
      <c r="C53" s="193"/>
      <c r="D53" s="193"/>
      <c r="E53" s="193"/>
      <c r="F53" s="592">
        <f>SUM(F54)</f>
        <v>9000</v>
      </c>
      <c r="G53" s="572">
        <f>G54</f>
        <v>9000</v>
      </c>
      <c r="H53" s="573"/>
      <c r="I53" s="574"/>
      <c r="J53" s="574"/>
      <c r="K53" s="152"/>
      <c r="L53" s="152"/>
      <c r="M53" s="152"/>
      <c r="N53" s="152"/>
      <c r="O53" s="152"/>
      <c r="P53" s="152"/>
      <c r="Q53" s="152"/>
      <c r="R53" s="152"/>
      <c r="S53" s="152"/>
      <c r="T53" s="152"/>
      <c r="U53" s="152"/>
      <c r="V53" s="152"/>
      <c r="W53" s="152"/>
      <c r="X53" s="152"/>
      <c r="Y53" s="152"/>
      <c r="Z53" s="152"/>
      <c r="AA53" s="152"/>
      <c r="AB53" s="152"/>
    </row>
    <row r="54" spans="1:28" ht="15.75" customHeight="1" x14ac:dyDescent="0.25">
      <c r="A54" s="174"/>
      <c r="B54" s="198" t="s">
        <v>469</v>
      </c>
      <c r="C54" s="199">
        <v>5</v>
      </c>
      <c r="D54" s="174" t="s">
        <v>107</v>
      </c>
      <c r="E54" s="174">
        <v>1800</v>
      </c>
      <c r="F54" s="564">
        <f>C54*E54</f>
        <v>9000</v>
      </c>
      <c r="G54" s="588">
        <f>C54*E54</f>
        <v>9000</v>
      </c>
      <c r="H54" s="573"/>
      <c r="I54" s="574"/>
      <c r="J54" s="574"/>
      <c r="K54" s="152"/>
      <c r="L54" s="152"/>
      <c r="M54" s="152"/>
      <c r="N54" s="152"/>
      <c r="O54" s="152"/>
      <c r="P54" s="152"/>
      <c r="Q54" s="152"/>
      <c r="R54" s="152"/>
      <c r="S54" s="152"/>
      <c r="T54" s="152"/>
      <c r="U54" s="152"/>
      <c r="V54" s="152"/>
      <c r="W54" s="152"/>
      <c r="X54" s="152"/>
      <c r="Y54" s="152"/>
      <c r="Z54" s="152"/>
      <c r="AA54" s="152"/>
      <c r="AB54" s="152"/>
    </row>
    <row r="55" spans="1:28" ht="15.75" customHeight="1" x14ac:dyDescent="0.25">
      <c r="A55" s="193" t="s">
        <v>83</v>
      </c>
      <c r="B55" s="193" t="s">
        <v>120</v>
      </c>
      <c r="C55" s="204"/>
      <c r="D55" s="193"/>
      <c r="E55" s="193"/>
      <c r="F55" s="571">
        <f>SUM(F56)</f>
        <v>3750</v>
      </c>
      <c r="G55" s="572">
        <f>G56</f>
        <v>3750</v>
      </c>
      <c r="H55" s="573"/>
      <c r="I55" s="574"/>
      <c r="J55" s="574"/>
      <c r="K55" s="152"/>
      <c r="L55" s="152"/>
      <c r="M55" s="152"/>
      <c r="N55" s="152"/>
      <c r="O55" s="152"/>
      <c r="P55" s="152"/>
      <c r="Q55" s="152"/>
      <c r="R55" s="152"/>
      <c r="S55" s="152"/>
      <c r="T55" s="152"/>
      <c r="U55" s="152"/>
      <c r="V55" s="152"/>
      <c r="W55" s="152"/>
      <c r="X55" s="152"/>
      <c r="Y55" s="152"/>
      <c r="Z55" s="152"/>
      <c r="AA55" s="152"/>
      <c r="AB55" s="152"/>
    </row>
    <row r="56" spans="1:28" ht="15.75" customHeight="1" x14ac:dyDescent="0.25">
      <c r="A56" s="174"/>
      <c r="B56" s="198" t="s">
        <v>470</v>
      </c>
      <c r="C56" s="199">
        <v>3</v>
      </c>
      <c r="D56" s="174" t="s">
        <v>471</v>
      </c>
      <c r="E56" s="174">
        <v>1250</v>
      </c>
      <c r="F56" s="564">
        <f>C56*E56</f>
        <v>3750</v>
      </c>
      <c r="G56" s="588">
        <f>C56*E56</f>
        <v>3750</v>
      </c>
      <c r="H56" s="573"/>
      <c r="I56" s="574"/>
      <c r="J56" s="574"/>
      <c r="K56" s="152"/>
      <c r="L56" s="152"/>
      <c r="M56" s="152"/>
      <c r="N56" s="152"/>
      <c r="O56" s="152"/>
      <c r="P56" s="152"/>
      <c r="Q56" s="152"/>
      <c r="R56" s="152"/>
      <c r="S56" s="152"/>
      <c r="T56" s="152"/>
      <c r="U56" s="152"/>
      <c r="V56" s="152"/>
      <c r="W56" s="152"/>
      <c r="X56" s="152"/>
      <c r="Y56" s="152"/>
      <c r="Z56" s="152"/>
      <c r="AA56" s="152"/>
      <c r="AB56" s="152"/>
    </row>
    <row r="57" spans="1:28" ht="15.75" customHeight="1" x14ac:dyDescent="0.25">
      <c r="A57" s="205"/>
      <c r="B57" s="584" t="s">
        <v>128</v>
      </c>
      <c r="C57" s="205"/>
      <c r="D57" s="205"/>
      <c r="E57" s="205"/>
      <c r="F57" s="585">
        <f t="shared" ref="F57:G57" si="11">F53+F55</f>
        <v>12750</v>
      </c>
      <c r="G57" s="572">
        <f t="shared" si="11"/>
        <v>12750</v>
      </c>
      <c r="H57" s="573"/>
      <c r="I57" s="574"/>
      <c r="J57" s="574"/>
      <c r="K57" s="152"/>
      <c r="L57" s="152"/>
      <c r="M57" s="152"/>
      <c r="N57" s="152"/>
      <c r="O57" s="152"/>
      <c r="P57" s="152"/>
      <c r="Q57" s="152"/>
      <c r="R57" s="152"/>
      <c r="S57" s="152"/>
      <c r="T57" s="152"/>
      <c r="U57" s="152"/>
      <c r="V57" s="152"/>
      <c r="W57" s="152"/>
      <c r="X57" s="152"/>
      <c r="Y57" s="152"/>
      <c r="Z57" s="152"/>
      <c r="AA57" s="152"/>
      <c r="AB57" s="152"/>
    </row>
    <row r="58" spans="1:28" ht="15.75" customHeight="1" x14ac:dyDescent="0.25">
      <c r="A58" s="207"/>
      <c r="B58" s="586"/>
      <c r="C58" s="207"/>
      <c r="D58" s="207"/>
      <c r="E58" s="207"/>
      <c r="F58" s="587"/>
      <c r="G58" s="588"/>
      <c r="H58" s="573"/>
      <c r="I58" s="574"/>
      <c r="J58" s="574"/>
      <c r="K58" s="152"/>
      <c r="L58" s="152"/>
      <c r="M58" s="152"/>
      <c r="N58" s="152"/>
      <c r="O58" s="152"/>
      <c r="P58" s="152"/>
      <c r="Q58" s="152"/>
      <c r="R58" s="152"/>
      <c r="S58" s="152"/>
      <c r="T58" s="152"/>
      <c r="U58" s="152"/>
      <c r="V58" s="152"/>
      <c r="W58" s="152"/>
      <c r="X58" s="152"/>
      <c r="Y58" s="152"/>
      <c r="Z58" s="152"/>
      <c r="AA58" s="152"/>
      <c r="AB58" s="152"/>
    </row>
    <row r="59" spans="1:28" ht="15.75" customHeight="1" x14ac:dyDescent="0.25">
      <c r="A59" s="193" t="s">
        <v>85</v>
      </c>
      <c r="B59" s="193" t="s">
        <v>130</v>
      </c>
      <c r="C59" s="193"/>
      <c r="D59" s="193"/>
      <c r="E59" s="193"/>
      <c r="F59" s="571">
        <f t="shared" ref="F59:G59" si="12">SUM(F60:F62)</f>
        <v>2250</v>
      </c>
      <c r="G59" s="572">
        <f t="shared" si="12"/>
        <v>2250</v>
      </c>
      <c r="H59" s="589"/>
      <c r="I59" s="574"/>
      <c r="J59" s="574"/>
      <c r="K59" s="152"/>
      <c r="L59" s="152"/>
      <c r="M59" s="152"/>
      <c r="N59" s="152"/>
      <c r="O59" s="152"/>
      <c r="P59" s="152"/>
      <c r="Q59" s="152"/>
      <c r="R59" s="152"/>
      <c r="S59" s="152"/>
      <c r="T59" s="152"/>
      <c r="U59" s="152"/>
      <c r="V59" s="152"/>
      <c r="W59" s="152"/>
      <c r="X59" s="152"/>
      <c r="Y59" s="152"/>
      <c r="Z59" s="152"/>
      <c r="AA59" s="152"/>
      <c r="AB59" s="152"/>
    </row>
    <row r="60" spans="1:28" ht="15.75" customHeight="1" x14ac:dyDescent="0.25">
      <c r="A60" s="223"/>
      <c r="B60" s="235" t="s">
        <v>387</v>
      </c>
      <c r="C60" s="224">
        <v>1</v>
      </c>
      <c r="D60" s="223" t="s">
        <v>113</v>
      </c>
      <c r="E60" s="223">
        <v>800</v>
      </c>
      <c r="F60" s="564">
        <f t="shared" ref="F60:F62" si="13">C60*E60</f>
        <v>800</v>
      </c>
      <c r="G60" s="588">
        <f t="shared" ref="G60:G62" si="14">C60*E60</f>
        <v>800</v>
      </c>
      <c r="H60" s="573"/>
      <c r="I60" s="574"/>
      <c r="J60" s="574"/>
      <c r="K60" s="152"/>
      <c r="L60" s="152"/>
      <c r="M60" s="152"/>
      <c r="N60" s="152"/>
      <c r="O60" s="152"/>
      <c r="P60" s="152"/>
      <c r="Q60" s="152"/>
      <c r="R60" s="152"/>
      <c r="S60" s="152"/>
      <c r="T60" s="152"/>
      <c r="U60" s="152"/>
      <c r="V60" s="152"/>
      <c r="W60" s="152"/>
      <c r="X60" s="152"/>
      <c r="Y60" s="152"/>
      <c r="Z60" s="152"/>
      <c r="AA60" s="152"/>
      <c r="AB60" s="152"/>
    </row>
    <row r="61" spans="1:28" ht="15.75" customHeight="1" x14ac:dyDescent="0.25">
      <c r="A61" s="223"/>
      <c r="B61" s="235" t="s">
        <v>373</v>
      </c>
      <c r="C61" s="224">
        <v>2</v>
      </c>
      <c r="D61" s="223" t="s">
        <v>113</v>
      </c>
      <c r="E61" s="223">
        <v>300</v>
      </c>
      <c r="F61" s="564">
        <f t="shared" si="13"/>
        <v>600</v>
      </c>
      <c r="G61" s="588">
        <f t="shared" si="14"/>
        <v>600</v>
      </c>
      <c r="H61" s="573"/>
      <c r="I61" s="574"/>
      <c r="J61" s="574"/>
      <c r="K61" s="152"/>
      <c r="L61" s="152"/>
      <c r="M61" s="152"/>
      <c r="N61" s="152"/>
      <c r="O61" s="152"/>
      <c r="P61" s="152"/>
      <c r="Q61" s="152"/>
      <c r="R61" s="152"/>
      <c r="S61" s="152"/>
      <c r="T61" s="152"/>
      <c r="U61" s="152"/>
      <c r="V61" s="152"/>
      <c r="W61" s="152"/>
      <c r="X61" s="152"/>
      <c r="Y61" s="152"/>
      <c r="Z61" s="152"/>
      <c r="AA61" s="152"/>
      <c r="AB61" s="152"/>
    </row>
    <row r="62" spans="1:28" ht="15.75" customHeight="1" x14ac:dyDescent="0.25">
      <c r="A62" s="223"/>
      <c r="B62" s="235" t="s">
        <v>338</v>
      </c>
      <c r="C62" s="224">
        <v>1</v>
      </c>
      <c r="D62" s="223" t="s">
        <v>113</v>
      </c>
      <c r="E62" s="223">
        <v>850</v>
      </c>
      <c r="F62" s="564">
        <f t="shared" si="13"/>
        <v>850</v>
      </c>
      <c r="G62" s="588">
        <f t="shared" si="14"/>
        <v>850</v>
      </c>
      <c r="H62" s="573"/>
      <c r="I62" s="574"/>
      <c r="J62" s="574"/>
      <c r="K62" s="152"/>
      <c r="L62" s="152"/>
      <c r="M62" s="152"/>
      <c r="N62" s="152"/>
      <c r="O62" s="152"/>
      <c r="P62" s="152"/>
      <c r="Q62" s="152"/>
      <c r="R62" s="152"/>
      <c r="S62" s="152"/>
      <c r="T62" s="152"/>
      <c r="U62" s="152"/>
      <c r="V62" s="152"/>
      <c r="W62" s="152"/>
      <c r="X62" s="152"/>
      <c r="Y62" s="152"/>
      <c r="Z62" s="152"/>
      <c r="AA62" s="152"/>
      <c r="AB62" s="152"/>
    </row>
    <row r="63" spans="1:28" ht="15.75" customHeight="1" x14ac:dyDescent="0.25">
      <c r="A63" s="193" t="s">
        <v>129</v>
      </c>
      <c r="B63" s="193" t="s">
        <v>138</v>
      </c>
      <c r="C63" s="193"/>
      <c r="D63" s="193"/>
      <c r="E63" s="193"/>
      <c r="F63" s="571">
        <f t="shared" ref="F63:G63" si="15">F64</f>
        <v>660</v>
      </c>
      <c r="G63" s="572">
        <f t="shared" si="15"/>
        <v>660</v>
      </c>
      <c r="H63" s="573"/>
      <c r="I63" s="574"/>
      <c r="J63" s="574"/>
      <c r="K63" s="152"/>
      <c r="L63" s="152"/>
      <c r="M63" s="152"/>
      <c r="N63" s="152"/>
      <c r="O63" s="152"/>
      <c r="P63" s="152"/>
      <c r="Q63" s="152"/>
      <c r="R63" s="152"/>
      <c r="S63" s="152"/>
      <c r="T63" s="152"/>
      <c r="U63" s="152"/>
      <c r="V63" s="152"/>
      <c r="W63" s="152"/>
      <c r="X63" s="152"/>
      <c r="Y63" s="152"/>
      <c r="Z63" s="152"/>
      <c r="AA63" s="152"/>
      <c r="AB63" s="152"/>
    </row>
    <row r="64" spans="1:28" ht="15.75" customHeight="1" x14ac:dyDescent="0.25">
      <c r="A64" s="223"/>
      <c r="B64" s="235" t="s">
        <v>178</v>
      </c>
      <c r="C64" s="224">
        <v>3</v>
      </c>
      <c r="D64" s="223" t="s">
        <v>141</v>
      </c>
      <c r="E64" s="223">
        <v>220</v>
      </c>
      <c r="F64" s="564">
        <f>C64*E64</f>
        <v>660</v>
      </c>
      <c r="G64" s="588">
        <f>C64*E64</f>
        <v>660</v>
      </c>
      <c r="H64" s="573"/>
      <c r="I64" s="574"/>
      <c r="J64" s="574"/>
      <c r="K64" s="152"/>
      <c r="L64" s="152"/>
      <c r="M64" s="152"/>
      <c r="N64" s="152"/>
      <c r="O64" s="152"/>
      <c r="P64" s="152"/>
      <c r="Q64" s="152"/>
      <c r="R64" s="152"/>
      <c r="S64" s="152"/>
      <c r="T64" s="152"/>
      <c r="U64" s="152"/>
      <c r="V64" s="152"/>
      <c r="W64" s="152"/>
      <c r="X64" s="152"/>
      <c r="Y64" s="152"/>
      <c r="Z64" s="152"/>
      <c r="AA64" s="152"/>
      <c r="AB64" s="152"/>
    </row>
    <row r="65" spans="1:28" ht="15.75" customHeight="1" x14ac:dyDescent="0.25">
      <c r="A65" s="152"/>
      <c r="B65" s="152"/>
      <c r="C65" s="152"/>
      <c r="D65" s="152"/>
      <c r="E65" s="152"/>
      <c r="F65" s="152"/>
      <c r="G65" s="153"/>
      <c r="H65" s="152"/>
      <c r="I65" s="152"/>
      <c r="J65" s="152"/>
      <c r="K65" s="152"/>
      <c r="L65" s="152"/>
      <c r="M65" s="152"/>
      <c r="N65" s="152"/>
      <c r="O65" s="152"/>
      <c r="P65" s="152"/>
      <c r="Q65" s="152"/>
      <c r="R65" s="152"/>
      <c r="S65" s="152"/>
      <c r="T65" s="152"/>
      <c r="U65" s="152"/>
      <c r="V65" s="152"/>
      <c r="W65" s="152"/>
      <c r="X65" s="152"/>
      <c r="Y65" s="152"/>
      <c r="Z65" s="152"/>
      <c r="AA65" s="152"/>
      <c r="AB65" s="152"/>
    </row>
    <row r="66" spans="1:28" ht="15.75" customHeight="1" x14ac:dyDescent="0.25">
      <c r="A66" s="152"/>
      <c r="B66" s="152"/>
      <c r="C66" s="152"/>
      <c r="D66" s="152"/>
      <c r="E66" s="152"/>
      <c r="F66" s="152"/>
      <c r="G66" s="153"/>
      <c r="H66" s="152"/>
      <c r="I66" s="152"/>
      <c r="J66" s="152"/>
      <c r="K66" s="152"/>
      <c r="L66" s="152"/>
      <c r="M66" s="152"/>
      <c r="N66" s="152"/>
      <c r="O66" s="152"/>
      <c r="P66" s="152"/>
      <c r="Q66" s="152"/>
      <c r="R66" s="152"/>
      <c r="S66" s="152"/>
      <c r="T66" s="152"/>
      <c r="U66" s="152"/>
      <c r="V66" s="152"/>
      <c r="W66" s="152"/>
      <c r="X66" s="152"/>
      <c r="Y66" s="152"/>
      <c r="Z66" s="152"/>
      <c r="AA66" s="152"/>
      <c r="AB66" s="152"/>
    </row>
    <row r="67" spans="1:28" ht="15.75" customHeight="1" x14ac:dyDescent="0.25">
      <c r="A67" s="152"/>
      <c r="B67" s="152"/>
      <c r="C67" s="152"/>
      <c r="D67" s="152"/>
      <c r="E67" s="152"/>
      <c r="F67" s="152"/>
      <c r="G67" s="153"/>
      <c r="H67" s="152"/>
      <c r="I67" s="152"/>
      <c r="J67" s="152"/>
      <c r="K67" s="152"/>
      <c r="L67" s="152"/>
      <c r="M67" s="152"/>
      <c r="N67" s="152"/>
      <c r="O67" s="152"/>
      <c r="P67" s="152"/>
      <c r="Q67" s="152"/>
      <c r="R67" s="152"/>
      <c r="S67" s="152"/>
      <c r="T67" s="152"/>
      <c r="U67" s="152"/>
      <c r="V67" s="152"/>
      <c r="W67" s="152"/>
      <c r="X67" s="152"/>
      <c r="Y67" s="152"/>
      <c r="Z67" s="152"/>
      <c r="AA67" s="152"/>
      <c r="AB67" s="152"/>
    </row>
    <row r="68" spans="1:28" ht="15.75" customHeight="1" x14ac:dyDescent="0.25">
      <c r="A68" s="152"/>
      <c r="B68" s="152"/>
      <c r="C68" s="152"/>
      <c r="D68" s="152"/>
      <c r="E68" s="152"/>
      <c r="F68" s="152"/>
      <c r="G68" s="153"/>
      <c r="H68" s="152"/>
      <c r="I68" s="152"/>
      <c r="J68" s="152"/>
      <c r="K68" s="152"/>
      <c r="L68" s="152"/>
      <c r="M68" s="152"/>
      <c r="N68" s="152"/>
      <c r="O68" s="152"/>
      <c r="P68" s="152"/>
      <c r="Q68" s="152"/>
      <c r="R68" s="152"/>
      <c r="S68" s="152"/>
      <c r="T68" s="152"/>
      <c r="U68" s="152"/>
      <c r="V68" s="152"/>
      <c r="W68" s="152"/>
      <c r="X68" s="152"/>
      <c r="Y68" s="152"/>
      <c r="Z68" s="152"/>
      <c r="AA68" s="152"/>
      <c r="AB68" s="152"/>
    </row>
    <row r="69" spans="1:28" ht="15.75" customHeight="1" x14ac:dyDescent="0.25">
      <c r="A69" s="152"/>
      <c r="B69" s="152"/>
      <c r="C69" s="152"/>
      <c r="D69" s="152"/>
      <c r="E69" s="152"/>
      <c r="F69" s="152"/>
      <c r="G69" s="153"/>
      <c r="H69" s="152"/>
      <c r="I69" s="152"/>
      <c r="J69" s="152"/>
      <c r="K69" s="152"/>
      <c r="L69" s="152"/>
      <c r="M69" s="152"/>
      <c r="N69" s="152"/>
      <c r="O69" s="152"/>
      <c r="P69" s="152"/>
      <c r="Q69" s="152"/>
      <c r="R69" s="152"/>
      <c r="S69" s="152"/>
      <c r="T69" s="152"/>
      <c r="U69" s="152"/>
      <c r="V69" s="152"/>
      <c r="W69" s="152"/>
      <c r="X69" s="152"/>
      <c r="Y69" s="152"/>
      <c r="Z69" s="152"/>
      <c r="AA69" s="152"/>
      <c r="AB69" s="152"/>
    </row>
    <row r="70" spans="1:28" ht="15.75" customHeight="1" x14ac:dyDescent="0.25">
      <c r="A70" s="152"/>
      <c r="B70" s="152"/>
      <c r="C70" s="152"/>
      <c r="D70" s="152"/>
      <c r="E70" s="152"/>
      <c r="F70" s="152"/>
      <c r="G70" s="153"/>
      <c r="H70" s="152"/>
      <c r="I70" s="152"/>
      <c r="J70" s="152"/>
      <c r="K70" s="152"/>
      <c r="L70" s="152"/>
      <c r="M70" s="152"/>
      <c r="N70" s="152"/>
      <c r="O70" s="152"/>
      <c r="P70" s="152"/>
      <c r="Q70" s="152"/>
      <c r="R70" s="152"/>
      <c r="S70" s="152"/>
      <c r="T70" s="152"/>
      <c r="U70" s="152"/>
      <c r="V70" s="152"/>
      <c r="W70" s="152"/>
      <c r="X70" s="152"/>
      <c r="Y70" s="152"/>
      <c r="Z70" s="152"/>
      <c r="AA70" s="152"/>
      <c r="AB70" s="152"/>
    </row>
    <row r="71" spans="1:28" ht="15.75" customHeight="1" x14ac:dyDescent="0.25">
      <c r="A71" s="152"/>
      <c r="B71" s="152"/>
      <c r="C71" s="152"/>
      <c r="D71" s="152"/>
      <c r="E71" s="152"/>
      <c r="F71" s="152"/>
      <c r="G71" s="153"/>
      <c r="H71" s="152"/>
      <c r="I71" s="152"/>
      <c r="J71" s="152"/>
      <c r="K71" s="152"/>
      <c r="L71" s="152"/>
      <c r="M71" s="152"/>
      <c r="N71" s="152"/>
      <c r="O71" s="152"/>
      <c r="P71" s="152"/>
      <c r="Q71" s="152"/>
      <c r="R71" s="152"/>
      <c r="S71" s="152"/>
      <c r="T71" s="152"/>
      <c r="U71" s="152"/>
      <c r="V71" s="152"/>
      <c r="W71" s="152"/>
      <c r="X71" s="152"/>
      <c r="Y71" s="152"/>
      <c r="Z71" s="152"/>
      <c r="AA71" s="152"/>
      <c r="AB71" s="152"/>
    </row>
    <row r="72" spans="1:28" ht="15.75" customHeight="1" x14ac:dyDescent="0.25">
      <c r="A72" s="152"/>
      <c r="B72" s="152"/>
      <c r="C72" s="152"/>
      <c r="D72" s="152"/>
      <c r="E72" s="152"/>
      <c r="F72" s="152"/>
      <c r="G72" s="153"/>
      <c r="H72" s="152"/>
      <c r="I72" s="152"/>
      <c r="J72" s="152"/>
      <c r="K72" s="152"/>
      <c r="L72" s="152"/>
      <c r="M72" s="152"/>
      <c r="N72" s="152"/>
      <c r="O72" s="152"/>
      <c r="P72" s="152"/>
      <c r="Q72" s="152"/>
      <c r="R72" s="152"/>
      <c r="S72" s="152"/>
      <c r="T72" s="152"/>
      <c r="U72" s="152"/>
      <c r="V72" s="152"/>
      <c r="W72" s="152"/>
      <c r="X72" s="152"/>
      <c r="Y72" s="152"/>
      <c r="Z72" s="152"/>
      <c r="AA72" s="152"/>
      <c r="AB72" s="152"/>
    </row>
    <row r="73" spans="1:28" ht="15.75" customHeight="1" x14ac:dyDescent="0.25">
      <c r="A73" s="152"/>
      <c r="B73" s="152"/>
      <c r="C73" s="152"/>
      <c r="D73" s="152"/>
      <c r="E73" s="152"/>
      <c r="F73" s="152"/>
      <c r="G73" s="153"/>
      <c r="H73" s="152"/>
      <c r="I73" s="152"/>
      <c r="J73" s="152"/>
      <c r="K73" s="152"/>
      <c r="L73" s="152"/>
      <c r="M73" s="152"/>
      <c r="N73" s="152"/>
      <c r="O73" s="152"/>
      <c r="P73" s="152"/>
      <c r="Q73" s="152"/>
      <c r="R73" s="152"/>
      <c r="S73" s="152"/>
      <c r="T73" s="152"/>
      <c r="U73" s="152"/>
      <c r="V73" s="152"/>
      <c r="W73" s="152"/>
      <c r="X73" s="152"/>
      <c r="Y73" s="152"/>
      <c r="Z73" s="152"/>
      <c r="AA73" s="152"/>
      <c r="AB73" s="152"/>
    </row>
    <row r="74" spans="1:28" ht="15.75" customHeight="1" x14ac:dyDescent="0.25">
      <c r="A74" s="152"/>
      <c r="B74" s="152"/>
      <c r="C74" s="152"/>
      <c r="D74" s="152"/>
      <c r="E74" s="152"/>
      <c r="F74" s="152"/>
      <c r="G74" s="153"/>
      <c r="H74" s="152"/>
      <c r="I74" s="152"/>
      <c r="J74" s="152"/>
      <c r="K74" s="152"/>
      <c r="L74" s="152"/>
      <c r="M74" s="152"/>
      <c r="N74" s="152"/>
      <c r="O74" s="152"/>
      <c r="P74" s="152"/>
      <c r="Q74" s="152"/>
      <c r="R74" s="152"/>
      <c r="S74" s="152"/>
      <c r="T74" s="152"/>
      <c r="U74" s="152"/>
      <c r="V74" s="152"/>
      <c r="W74" s="152"/>
      <c r="X74" s="152"/>
      <c r="Y74" s="152"/>
      <c r="Z74" s="152"/>
      <c r="AA74" s="152"/>
      <c r="AB74" s="152"/>
    </row>
    <row r="75" spans="1:28" ht="15.75" customHeight="1" x14ac:dyDescent="0.25">
      <c r="A75" s="152"/>
      <c r="B75" s="152"/>
      <c r="C75" s="152"/>
      <c r="D75" s="152"/>
      <c r="E75" s="152"/>
      <c r="F75" s="152"/>
      <c r="G75" s="153"/>
      <c r="H75" s="152"/>
      <c r="I75" s="152"/>
      <c r="J75" s="152"/>
      <c r="K75" s="152"/>
      <c r="L75" s="152"/>
      <c r="M75" s="152"/>
      <c r="N75" s="152"/>
      <c r="O75" s="152"/>
      <c r="P75" s="152"/>
      <c r="Q75" s="152"/>
      <c r="R75" s="152"/>
      <c r="S75" s="152"/>
      <c r="T75" s="152"/>
      <c r="U75" s="152"/>
      <c r="V75" s="152"/>
      <c r="W75" s="152"/>
      <c r="X75" s="152"/>
      <c r="Y75" s="152"/>
      <c r="Z75" s="152"/>
      <c r="AA75" s="152"/>
      <c r="AB75" s="152"/>
    </row>
    <row r="76" spans="1:28" ht="15.75" customHeight="1" x14ac:dyDescent="0.25">
      <c r="A76" s="152"/>
      <c r="B76" s="152"/>
      <c r="C76" s="152"/>
      <c r="D76" s="152"/>
      <c r="E76" s="152"/>
      <c r="F76" s="152"/>
      <c r="G76" s="153"/>
      <c r="H76" s="152"/>
      <c r="I76" s="152"/>
      <c r="J76" s="152"/>
      <c r="K76" s="152"/>
      <c r="L76" s="152"/>
      <c r="M76" s="152"/>
      <c r="N76" s="152"/>
      <c r="O76" s="152"/>
      <c r="P76" s="152"/>
      <c r="Q76" s="152"/>
      <c r="R76" s="152"/>
      <c r="S76" s="152"/>
      <c r="T76" s="152"/>
      <c r="U76" s="152"/>
      <c r="V76" s="152"/>
      <c r="W76" s="152"/>
      <c r="X76" s="152"/>
      <c r="Y76" s="152"/>
      <c r="Z76" s="152"/>
      <c r="AA76" s="152"/>
      <c r="AB76" s="152"/>
    </row>
    <row r="77" spans="1:28" ht="15.75" customHeight="1" x14ac:dyDescent="0.25">
      <c r="A77" s="152"/>
      <c r="B77" s="152"/>
      <c r="C77" s="152"/>
      <c r="D77" s="152"/>
      <c r="E77" s="152"/>
      <c r="F77" s="152"/>
      <c r="G77" s="153"/>
      <c r="H77" s="152"/>
      <c r="I77" s="152"/>
      <c r="J77" s="152"/>
      <c r="K77" s="152"/>
      <c r="L77" s="152"/>
      <c r="M77" s="152"/>
      <c r="N77" s="152"/>
      <c r="O77" s="152"/>
      <c r="P77" s="152"/>
      <c r="Q77" s="152"/>
      <c r="R77" s="152"/>
      <c r="S77" s="152"/>
      <c r="T77" s="152"/>
      <c r="U77" s="152"/>
      <c r="V77" s="152"/>
      <c r="W77" s="152"/>
      <c r="X77" s="152"/>
      <c r="Y77" s="152"/>
      <c r="Z77" s="152"/>
      <c r="AA77" s="152"/>
      <c r="AB77" s="152"/>
    </row>
    <row r="78" spans="1:28" ht="15.75" customHeight="1" x14ac:dyDescent="0.25">
      <c r="A78" s="152"/>
      <c r="B78" s="152"/>
      <c r="C78" s="152"/>
      <c r="D78" s="152"/>
      <c r="E78" s="152"/>
      <c r="F78" s="152"/>
      <c r="G78" s="153"/>
      <c r="H78" s="152"/>
      <c r="I78" s="152"/>
      <c r="J78" s="152"/>
      <c r="K78" s="152"/>
      <c r="L78" s="152"/>
      <c r="M78" s="152"/>
      <c r="N78" s="152"/>
      <c r="O78" s="152"/>
      <c r="P78" s="152"/>
      <c r="Q78" s="152"/>
      <c r="R78" s="152"/>
      <c r="S78" s="152"/>
      <c r="T78" s="152"/>
      <c r="U78" s="152"/>
      <c r="V78" s="152"/>
      <c r="W78" s="152"/>
      <c r="X78" s="152"/>
      <c r="Y78" s="152"/>
      <c r="Z78" s="152"/>
      <c r="AA78" s="152"/>
      <c r="AB78" s="152"/>
    </row>
    <row r="79" spans="1:28" ht="15.75" customHeight="1" x14ac:dyDescent="0.25">
      <c r="A79" s="152"/>
      <c r="B79" s="152"/>
      <c r="C79" s="152"/>
      <c r="D79" s="152"/>
      <c r="E79" s="152"/>
      <c r="F79" s="152"/>
      <c r="G79" s="153"/>
      <c r="H79" s="152"/>
      <c r="I79" s="152"/>
      <c r="J79" s="152"/>
      <c r="K79" s="152"/>
      <c r="L79" s="152"/>
      <c r="M79" s="152"/>
      <c r="N79" s="152"/>
      <c r="O79" s="152"/>
      <c r="P79" s="152"/>
      <c r="Q79" s="152"/>
      <c r="R79" s="152"/>
      <c r="S79" s="152"/>
      <c r="T79" s="152"/>
      <c r="U79" s="152"/>
      <c r="V79" s="152"/>
      <c r="W79" s="152"/>
      <c r="X79" s="152"/>
      <c r="Y79" s="152"/>
      <c r="Z79" s="152"/>
      <c r="AA79" s="152"/>
      <c r="AB79" s="152"/>
    </row>
    <row r="80" spans="1:28" ht="15.75" customHeight="1" x14ac:dyDescent="0.25">
      <c r="A80" s="152"/>
      <c r="B80" s="152"/>
      <c r="C80" s="152"/>
      <c r="D80" s="152"/>
      <c r="E80" s="152"/>
      <c r="F80" s="152"/>
      <c r="G80" s="153"/>
      <c r="H80" s="152"/>
      <c r="I80" s="152"/>
      <c r="J80" s="152"/>
      <c r="K80" s="152"/>
      <c r="L80" s="152"/>
      <c r="M80" s="152"/>
      <c r="N80" s="152"/>
      <c r="O80" s="152"/>
      <c r="P80" s="152"/>
      <c r="Q80" s="152"/>
      <c r="R80" s="152"/>
      <c r="S80" s="152"/>
      <c r="T80" s="152"/>
      <c r="U80" s="152"/>
      <c r="V80" s="152"/>
      <c r="W80" s="152"/>
      <c r="X80" s="152"/>
      <c r="Y80" s="152"/>
      <c r="Z80" s="152"/>
      <c r="AA80" s="152"/>
      <c r="AB80" s="152"/>
    </row>
    <row r="81" spans="1:28" ht="15.75" customHeight="1" x14ac:dyDescent="0.25">
      <c r="A81" s="152"/>
      <c r="B81" s="152"/>
      <c r="C81" s="152"/>
      <c r="D81" s="152"/>
      <c r="E81" s="152"/>
      <c r="F81" s="152"/>
      <c r="G81" s="153"/>
      <c r="H81" s="152"/>
      <c r="I81" s="152"/>
      <c r="J81" s="152"/>
      <c r="K81" s="152"/>
      <c r="L81" s="152"/>
      <c r="M81" s="152"/>
      <c r="N81" s="152"/>
      <c r="O81" s="152"/>
      <c r="P81" s="152"/>
      <c r="Q81" s="152"/>
      <c r="R81" s="152"/>
      <c r="S81" s="152"/>
      <c r="T81" s="152"/>
      <c r="U81" s="152"/>
      <c r="V81" s="152"/>
      <c r="W81" s="152"/>
      <c r="X81" s="152"/>
      <c r="Y81" s="152"/>
      <c r="Z81" s="152"/>
      <c r="AA81" s="152"/>
      <c r="AB81" s="152"/>
    </row>
    <row r="82" spans="1:28" ht="15.75" customHeight="1" x14ac:dyDescent="0.25">
      <c r="A82" s="152"/>
      <c r="B82" s="152"/>
      <c r="C82" s="152"/>
      <c r="D82" s="152"/>
      <c r="E82" s="152"/>
      <c r="F82" s="152"/>
      <c r="G82" s="153"/>
      <c r="H82" s="152"/>
      <c r="I82" s="152"/>
      <c r="J82" s="152"/>
      <c r="K82" s="152"/>
      <c r="L82" s="152"/>
      <c r="M82" s="152"/>
      <c r="N82" s="152"/>
      <c r="O82" s="152"/>
      <c r="P82" s="152"/>
      <c r="Q82" s="152"/>
      <c r="R82" s="152"/>
      <c r="S82" s="152"/>
      <c r="T82" s="152"/>
      <c r="U82" s="152"/>
      <c r="V82" s="152"/>
      <c r="W82" s="152"/>
      <c r="X82" s="152"/>
      <c r="Y82" s="152"/>
      <c r="Z82" s="152"/>
      <c r="AA82" s="152"/>
      <c r="AB82" s="152"/>
    </row>
    <row r="83" spans="1:28" ht="15.75" customHeight="1" x14ac:dyDescent="0.25">
      <c r="A83" s="152"/>
      <c r="B83" s="152"/>
      <c r="C83" s="152"/>
      <c r="D83" s="152"/>
      <c r="E83" s="152"/>
      <c r="F83" s="152"/>
      <c r="G83" s="153"/>
      <c r="H83" s="152"/>
      <c r="I83" s="152"/>
      <c r="J83" s="152"/>
      <c r="K83" s="152"/>
      <c r="L83" s="152"/>
      <c r="M83" s="152"/>
      <c r="N83" s="152"/>
      <c r="O83" s="152"/>
      <c r="P83" s="152"/>
      <c r="Q83" s="152"/>
      <c r="R83" s="152"/>
      <c r="S83" s="152"/>
      <c r="T83" s="152"/>
      <c r="U83" s="152"/>
      <c r="V83" s="152"/>
      <c r="W83" s="152"/>
      <c r="X83" s="152"/>
      <c r="Y83" s="152"/>
      <c r="Z83" s="152"/>
      <c r="AA83" s="152"/>
      <c r="AB83" s="152"/>
    </row>
    <row r="84" spans="1:28" ht="15.75" customHeight="1" x14ac:dyDescent="0.25">
      <c r="A84" s="152"/>
      <c r="B84" s="152"/>
      <c r="C84" s="152"/>
      <c r="D84" s="152"/>
      <c r="E84" s="152"/>
      <c r="F84" s="152"/>
      <c r="G84" s="153"/>
      <c r="H84" s="152"/>
      <c r="I84" s="152"/>
      <c r="J84" s="152"/>
      <c r="K84" s="152"/>
      <c r="L84" s="152"/>
      <c r="M84" s="152"/>
      <c r="N84" s="152"/>
      <c r="O84" s="152"/>
      <c r="P84" s="152"/>
      <c r="Q84" s="152"/>
      <c r="R84" s="152"/>
      <c r="S84" s="152"/>
      <c r="T84" s="152"/>
      <c r="U84" s="152"/>
      <c r="V84" s="152"/>
      <c r="W84" s="152"/>
      <c r="X84" s="152"/>
      <c r="Y84" s="152"/>
      <c r="Z84" s="152"/>
      <c r="AA84" s="152"/>
      <c r="AB84" s="152"/>
    </row>
    <row r="85" spans="1:28" ht="15.75" customHeight="1" x14ac:dyDescent="0.25">
      <c r="A85" s="152"/>
      <c r="B85" s="152"/>
      <c r="C85" s="152"/>
      <c r="D85" s="152"/>
      <c r="E85" s="152"/>
      <c r="F85" s="152"/>
      <c r="G85" s="153"/>
      <c r="H85" s="152"/>
      <c r="I85" s="152"/>
      <c r="J85" s="152"/>
      <c r="K85" s="152"/>
      <c r="L85" s="152"/>
      <c r="M85" s="152"/>
      <c r="N85" s="152"/>
      <c r="O85" s="152"/>
      <c r="P85" s="152"/>
      <c r="Q85" s="152"/>
      <c r="R85" s="152"/>
      <c r="S85" s="152"/>
      <c r="T85" s="152"/>
      <c r="U85" s="152"/>
      <c r="V85" s="152"/>
      <c r="W85" s="152"/>
      <c r="X85" s="152"/>
      <c r="Y85" s="152"/>
      <c r="Z85" s="152"/>
      <c r="AA85" s="152"/>
      <c r="AB85" s="152"/>
    </row>
    <row r="86" spans="1:28" ht="15.75" customHeight="1" x14ac:dyDescent="0.25">
      <c r="A86" s="152"/>
      <c r="B86" s="152"/>
      <c r="C86" s="152"/>
      <c r="D86" s="152"/>
      <c r="E86" s="152"/>
      <c r="F86" s="152"/>
      <c r="G86" s="153"/>
      <c r="H86" s="152"/>
      <c r="I86" s="152"/>
      <c r="J86" s="152"/>
      <c r="K86" s="152"/>
      <c r="L86" s="152"/>
      <c r="M86" s="152"/>
      <c r="N86" s="152"/>
      <c r="O86" s="152"/>
      <c r="P86" s="152"/>
      <c r="Q86" s="152"/>
      <c r="R86" s="152"/>
      <c r="S86" s="152"/>
      <c r="T86" s="152"/>
      <c r="U86" s="152"/>
      <c r="V86" s="152"/>
      <c r="W86" s="152"/>
      <c r="X86" s="152"/>
      <c r="Y86" s="152"/>
      <c r="Z86" s="152"/>
      <c r="AA86" s="152"/>
      <c r="AB86" s="152"/>
    </row>
    <row r="87" spans="1:28" ht="15.75" customHeight="1" x14ac:dyDescent="0.25">
      <c r="A87" s="152"/>
      <c r="B87" s="152"/>
      <c r="C87" s="152"/>
      <c r="D87" s="152"/>
      <c r="E87" s="152"/>
      <c r="F87" s="152"/>
      <c r="G87" s="153"/>
      <c r="H87" s="152"/>
      <c r="I87" s="152"/>
      <c r="J87" s="152"/>
      <c r="K87" s="152"/>
      <c r="L87" s="152"/>
      <c r="M87" s="152"/>
      <c r="N87" s="152"/>
      <c r="O87" s="152"/>
      <c r="P87" s="152"/>
      <c r="Q87" s="152"/>
      <c r="R87" s="152"/>
      <c r="S87" s="152"/>
      <c r="T87" s="152"/>
      <c r="U87" s="152"/>
      <c r="V87" s="152"/>
      <c r="W87" s="152"/>
      <c r="X87" s="152"/>
      <c r="Y87" s="152"/>
      <c r="Z87" s="152"/>
      <c r="AA87" s="152"/>
      <c r="AB87" s="152"/>
    </row>
    <row r="88" spans="1:28" ht="15.75" customHeight="1" x14ac:dyDescent="0.25">
      <c r="A88" s="152"/>
      <c r="B88" s="152"/>
      <c r="C88" s="152"/>
      <c r="D88" s="152"/>
      <c r="E88" s="152"/>
      <c r="F88" s="152"/>
      <c r="G88" s="153"/>
      <c r="H88" s="152"/>
      <c r="I88" s="152"/>
      <c r="J88" s="152"/>
      <c r="K88" s="152"/>
      <c r="L88" s="152"/>
      <c r="M88" s="152"/>
      <c r="N88" s="152"/>
      <c r="O88" s="152"/>
      <c r="P88" s="152"/>
      <c r="Q88" s="152"/>
      <c r="R88" s="152"/>
      <c r="S88" s="152"/>
      <c r="T88" s="152"/>
      <c r="U88" s="152"/>
      <c r="V88" s="152"/>
      <c r="W88" s="152"/>
      <c r="X88" s="152"/>
      <c r="Y88" s="152"/>
      <c r="Z88" s="152"/>
      <c r="AA88" s="152"/>
      <c r="AB88" s="152"/>
    </row>
    <row r="89" spans="1:28" ht="15.75" customHeight="1" x14ac:dyDescent="0.25">
      <c r="A89" s="152"/>
      <c r="B89" s="152"/>
      <c r="C89" s="152"/>
      <c r="D89" s="152"/>
      <c r="E89" s="152"/>
      <c r="F89" s="152"/>
      <c r="G89" s="153"/>
      <c r="H89" s="152"/>
      <c r="I89" s="152"/>
      <c r="J89" s="152"/>
      <c r="K89" s="152"/>
      <c r="L89" s="152"/>
      <c r="M89" s="152"/>
      <c r="N89" s="152"/>
      <c r="O89" s="152"/>
      <c r="P89" s="152"/>
      <c r="Q89" s="152"/>
      <c r="R89" s="152"/>
      <c r="S89" s="152"/>
      <c r="T89" s="152"/>
      <c r="U89" s="152"/>
      <c r="V89" s="152"/>
      <c r="W89" s="152"/>
      <c r="X89" s="152"/>
      <c r="Y89" s="152"/>
      <c r="Z89" s="152"/>
      <c r="AA89" s="152"/>
      <c r="AB89" s="152"/>
    </row>
    <row r="90" spans="1:28" ht="15.75" customHeight="1" x14ac:dyDescent="0.25">
      <c r="A90" s="152"/>
      <c r="B90" s="152"/>
      <c r="C90" s="152"/>
      <c r="D90" s="152"/>
      <c r="E90" s="152"/>
      <c r="F90" s="152"/>
      <c r="G90" s="153"/>
      <c r="H90" s="152"/>
      <c r="I90" s="152"/>
      <c r="J90" s="152"/>
      <c r="K90" s="152"/>
      <c r="L90" s="152"/>
      <c r="M90" s="152"/>
      <c r="N90" s="152"/>
      <c r="O90" s="152"/>
      <c r="P90" s="152"/>
      <c r="Q90" s="152"/>
      <c r="R90" s="152"/>
      <c r="S90" s="152"/>
      <c r="T90" s="152"/>
      <c r="U90" s="152"/>
      <c r="V90" s="152"/>
      <c r="W90" s="152"/>
      <c r="X90" s="152"/>
      <c r="Y90" s="152"/>
      <c r="Z90" s="152"/>
      <c r="AA90" s="152"/>
      <c r="AB90" s="152"/>
    </row>
    <row r="91" spans="1:28" ht="15.75" customHeight="1" x14ac:dyDescent="0.25">
      <c r="A91" s="152"/>
      <c r="B91" s="152"/>
      <c r="C91" s="152"/>
      <c r="D91" s="152"/>
      <c r="E91" s="152"/>
      <c r="F91" s="152"/>
      <c r="G91" s="153"/>
      <c r="H91" s="152"/>
      <c r="I91" s="152"/>
      <c r="J91" s="152"/>
      <c r="K91" s="152"/>
      <c r="L91" s="152"/>
      <c r="M91" s="152"/>
      <c r="N91" s="152"/>
      <c r="O91" s="152"/>
      <c r="P91" s="152"/>
      <c r="Q91" s="152"/>
      <c r="R91" s="152"/>
      <c r="S91" s="152"/>
      <c r="T91" s="152"/>
      <c r="U91" s="152"/>
      <c r="V91" s="152"/>
      <c r="W91" s="152"/>
      <c r="X91" s="152"/>
      <c r="Y91" s="152"/>
      <c r="Z91" s="152"/>
      <c r="AA91" s="152"/>
      <c r="AB91" s="152"/>
    </row>
    <row r="92" spans="1:28" ht="15.75" customHeight="1" x14ac:dyDescent="0.25">
      <c r="A92" s="152"/>
      <c r="B92" s="152"/>
      <c r="C92" s="152"/>
      <c r="D92" s="152"/>
      <c r="E92" s="152"/>
      <c r="F92" s="152"/>
      <c r="G92" s="153"/>
      <c r="H92" s="152"/>
      <c r="I92" s="152"/>
      <c r="J92" s="152"/>
      <c r="K92" s="152"/>
      <c r="L92" s="152"/>
      <c r="M92" s="152"/>
      <c r="N92" s="152"/>
      <c r="O92" s="152"/>
      <c r="P92" s="152"/>
      <c r="Q92" s="152"/>
      <c r="R92" s="152"/>
      <c r="S92" s="152"/>
      <c r="T92" s="152"/>
      <c r="U92" s="152"/>
      <c r="V92" s="152"/>
      <c r="W92" s="152"/>
      <c r="X92" s="152"/>
      <c r="Y92" s="152"/>
      <c r="Z92" s="152"/>
      <c r="AA92" s="152"/>
      <c r="AB92" s="152"/>
    </row>
    <row r="93" spans="1:28" ht="15.75" customHeight="1" x14ac:dyDescent="0.25">
      <c r="A93" s="152"/>
      <c r="B93" s="152"/>
      <c r="C93" s="152"/>
      <c r="D93" s="152"/>
      <c r="E93" s="152"/>
      <c r="F93" s="152"/>
      <c r="G93" s="153"/>
      <c r="H93" s="152"/>
      <c r="I93" s="152"/>
      <c r="J93" s="152"/>
      <c r="K93" s="152"/>
      <c r="L93" s="152"/>
      <c r="M93" s="152"/>
      <c r="N93" s="152"/>
      <c r="O93" s="152"/>
      <c r="P93" s="152"/>
      <c r="Q93" s="152"/>
      <c r="R93" s="152"/>
      <c r="S93" s="152"/>
      <c r="T93" s="152"/>
      <c r="U93" s="152"/>
      <c r="V93" s="152"/>
      <c r="W93" s="152"/>
      <c r="X93" s="152"/>
      <c r="Y93" s="152"/>
      <c r="Z93" s="152"/>
      <c r="AA93" s="152"/>
      <c r="AB93" s="152"/>
    </row>
    <row r="94" spans="1:28" ht="15.75" customHeight="1" x14ac:dyDescent="0.25">
      <c r="A94" s="152"/>
      <c r="B94" s="152"/>
      <c r="C94" s="152"/>
      <c r="D94" s="152"/>
      <c r="E94" s="152"/>
      <c r="F94" s="152"/>
      <c r="G94" s="153"/>
      <c r="H94" s="152"/>
      <c r="I94" s="152"/>
      <c r="J94" s="152"/>
      <c r="K94" s="152"/>
      <c r="L94" s="152"/>
      <c r="M94" s="152"/>
      <c r="N94" s="152"/>
      <c r="O94" s="152"/>
      <c r="P94" s="152"/>
      <c r="Q94" s="152"/>
      <c r="R94" s="152"/>
      <c r="S94" s="152"/>
      <c r="T94" s="152"/>
      <c r="U94" s="152"/>
      <c r="V94" s="152"/>
      <c r="W94" s="152"/>
      <c r="X94" s="152"/>
      <c r="Y94" s="152"/>
      <c r="Z94" s="152"/>
      <c r="AA94" s="152"/>
      <c r="AB94" s="152"/>
    </row>
    <row r="95" spans="1:28" ht="15.75" customHeight="1" x14ac:dyDescent="0.25">
      <c r="A95" s="152"/>
      <c r="B95" s="152"/>
      <c r="C95" s="152"/>
      <c r="D95" s="152"/>
      <c r="E95" s="152"/>
      <c r="F95" s="152"/>
      <c r="G95" s="153"/>
      <c r="H95" s="152"/>
      <c r="I95" s="152"/>
      <c r="J95" s="152"/>
      <c r="K95" s="152"/>
      <c r="L95" s="152"/>
      <c r="M95" s="152"/>
      <c r="N95" s="152"/>
      <c r="O95" s="152"/>
      <c r="P95" s="152"/>
      <c r="Q95" s="152"/>
      <c r="R95" s="152"/>
      <c r="S95" s="152"/>
      <c r="T95" s="152"/>
      <c r="U95" s="152"/>
      <c r="V95" s="152"/>
      <c r="W95" s="152"/>
      <c r="X95" s="152"/>
      <c r="Y95" s="152"/>
      <c r="Z95" s="152"/>
      <c r="AA95" s="152"/>
      <c r="AB95" s="152"/>
    </row>
    <row r="96" spans="1:28" ht="15.75" customHeight="1" x14ac:dyDescent="0.25">
      <c r="A96" s="152"/>
      <c r="B96" s="152"/>
      <c r="C96" s="152"/>
      <c r="D96" s="152"/>
      <c r="E96" s="152"/>
      <c r="F96" s="152"/>
      <c r="G96" s="153"/>
      <c r="H96" s="152"/>
      <c r="I96" s="152"/>
      <c r="J96" s="152"/>
      <c r="K96" s="152"/>
      <c r="L96" s="152"/>
      <c r="M96" s="152"/>
      <c r="N96" s="152"/>
      <c r="O96" s="152"/>
      <c r="P96" s="152"/>
      <c r="Q96" s="152"/>
      <c r="R96" s="152"/>
      <c r="S96" s="152"/>
      <c r="T96" s="152"/>
      <c r="U96" s="152"/>
      <c r="V96" s="152"/>
      <c r="W96" s="152"/>
      <c r="X96" s="152"/>
      <c r="Y96" s="152"/>
      <c r="Z96" s="152"/>
      <c r="AA96" s="152"/>
      <c r="AB96" s="152"/>
    </row>
    <row r="97" spans="1:28" ht="15.75" customHeight="1" x14ac:dyDescent="0.25">
      <c r="A97" s="152"/>
      <c r="B97" s="152"/>
      <c r="C97" s="152"/>
      <c r="D97" s="152"/>
      <c r="E97" s="152"/>
      <c r="F97" s="152"/>
      <c r="G97" s="153"/>
      <c r="H97" s="152"/>
      <c r="I97" s="152"/>
      <c r="J97" s="152"/>
      <c r="K97" s="152"/>
      <c r="L97" s="152"/>
      <c r="M97" s="152"/>
      <c r="N97" s="152"/>
      <c r="O97" s="152"/>
      <c r="P97" s="152"/>
      <c r="Q97" s="152"/>
      <c r="R97" s="152"/>
      <c r="S97" s="152"/>
      <c r="T97" s="152"/>
      <c r="U97" s="152"/>
      <c r="V97" s="152"/>
      <c r="W97" s="152"/>
      <c r="X97" s="152"/>
      <c r="Y97" s="152"/>
      <c r="Z97" s="152"/>
      <c r="AA97" s="152"/>
      <c r="AB97" s="152"/>
    </row>
    <row r="98" spans="1:28" ht="15.75" customHeight="1" x14ac:dyDescent="0.25">
      <c r="A98" s="152"/>
      <c r="B98" s="152"/>
      <c r="C98" s="152"/>
      <c r="D98" s="152"/>
      <c r="E98" s="152"/>
      <c r="F98" s="152"/>
      <c r="G98" s="153"/>
      <c r="H98" s="152"/>
      <c r="I98" s="152"/>
      <c r="J98" s="152"/>
      <c r="K98" s="152"/>
      <c r="L98" s="152"/>
      <c r="M98" s="152"/>
      <c r="N98" s="152"/>
      <c r="O98" s="152"/>
      <c r="P98" s="152"/>
      <c r="Q98" s="152"/>
      <c r="R98" s="152"/>
      <c r="S98" s="152"/>
      <c r="T98" s="152"/>
      <c r="U98" s="152"/>
      <c r="V98" s="152"/>
      <c r="W98" s="152"/>
      <c r="X98" s="152"/>
      <c r="Y98" s="152"/>
      <c r="Z98" s="152"/>
      <c r="AA98" s="152"/>
      <c r="AB98" s="152"/>
    </row>
    <row r="99" spans="1:28" ht="15.75" customHeight="1" x14ac:dyDescent="0.25">
      <c r="A99" s="152"/>
      <c r="B99" s="152"/>
      <c r="C99" s="152"/>
      <c r="D99" s="152"/>
      <c r="E99" s="152"/>
      <c r="F99" s="152"/>
      <c r="G99" s="153"/>
      <c r="H99" s="152"/>
      <c r="I99" s="152"/>
      <c r="J99" s="152"/>
      <c r="K99" s="152"/>
      <c r="L99" s="152"/>
      <c r="M99" s="152"/>
      <c r="N99" s="152"/>
      <c r="O99" s="152"/>
      <c r="P99" s="152"/>
      <c r="Q99" s="152"/>
      <c r="R99" s="152"/>
      <c r="S99" s="152"/>
      <c r="T99" s="152"/>
      <c r="U99" s="152"/>
      <c r="V99" s="152"/>
      <c r="W99" s="152"/>
      <c r="X99" s="152"/>
      <c r="Y99" s="152"/>
      <c r="Z99" s="152"/>
      <c r="AA99" s="152"/>
      <c r="AB99" s="152"/>
    </row>
    <row r="100" spans="1:28" ht="15.75" customHeight="1" x14ac:dyDescent="0.25">
      <c r="A100" s="152"/>
      <c r="B100" s="152"/>
      <c r="C100" s="152"/>
      <c r="D100" s="152"/>
      <c r="E100" s="152"/>
      <c r="F100" s="152"/>
      <c r="G100" s="153"/>
      <c r="H100" s="152"/>
      <c r="I100" s="152"/>
      <c r="J100" s="152"/>
      <c r="K100" s="152"/>
      <c r="L100" s="152"/>
      <c r="M100" s="152"/>
      <c r="N100" s="152"/>
      <c r="O100" s="152"/>
      <c r="P100" s="152"/>
      <c r="Q100" s="152"/>
      <c r="R100" s="152"/>
      <c r="S100" s="152"/>
      <c r="T100" s="152"/>
      <c r="U100" s="152"/>
      <c r="V100" s="152"/>
      <c r="W100" s="152"/>
      <c r="X100" s="152"/>
      <c r="Y100" s="152"/>
      <c r="Z100" s="152"/>
      <c r="AA100" s="152"/>
      <c r="AB100" s="152"/>
    </row>
    <row r="101" spans="1:28" ht="15.75" customHeight="1" x14ac:dyDescent="0.25">
      <c r="A101" s="152"/>
      <c r="B101" s="152"/>
      <c r="C101" s="152"/>
      <c r="D101" s="152"/>
      <c r="E101" s="152"/>
      <c r="F101" s="152"/>
      <c r="G101" s="153"/>
      <c r="H101" s="152"/>
      <c r="I101" s="152"/>
      <c r="J101" s="152"/>
      <c r="K101" s="152"/>
      <c r="L101" s="152"/>
      <c r="M101" s="152"/>
      <c r="N101" s="152"/>
      <c r="O101" s="152"/>
      <c r="P101" s="152"/>
      <c r="Q101" s="152"/>
      <c r="R101" s="152"/>
      <c r="S101" s="152"/>
      <c r="T101" s="152"/>
      <c r="U101" s="152"/>
      <c r="V101" s="152"/>
      <c r="W101" s="152"/>
      <c r="X101" s="152"/>
      <c r="Y101" s="152"/>
      <c r="Z101" s="152"/>
      <c r="AA101" s="152"/>
      <c r="AB101" s="152"/>
    </row>
    <row r="102" spans="1:28" ht="15.75" customHeight="1" x14ac:dyDescent="0.25">
      <c r="A102" s="152"/>
      <c r="B102" s="152"/>
      <c r="C102" s="152"/>
      <c r="D102" s="152"/>
      <c r="E102" s="152"/>
      <c r="F102" s="152"/>
      <c r="G102" s="153"/>
      <c r="H102" s="152"/>
      <c r="I102" s="152"/>
      <c r="J102" s="152"/>
      <c r="K102" s="152"/>
      <c r="L102" s="152"/>
      <c r="M102" s="152"/>
      <c r="N102" s="152"/>
      <c r="O102" s="152"/>
      <c r="P102" s="152"/>
      <c r="Q102" s="152"/>
      <c r="R102" s="152"/>
      <c r="S102" s="152"/>
      <c r="T102" s="152"/>
      <c r="U102" s="152"/>
      <c r="V102" s="152"/>
      <c r="W102" s="152"/>
      <c r="X102" s="152"/>
      <c r="Y102" s="152"/>
      <c r="Z102" s="152"/>
      <c r="AA102" s="152"/>
      <c r="AB102" s="152"/>
    </row>
    <row r="103" spans="1:28" ht="15.75" customHeight="1" x14ac:dyDescent="0.25">
      <c r="A103" s="152"/>
      <c r="B103" s="152"/>
      <c r="C103" s="152"/>
      <c r="D103" s="152"/>
      <c r="E103" s="152"/>
      <c r="F103" s="152"/>
      <c r="G103" s="153"/>
      <c r="H103" s="152"/>
      <c r="I103" s="152"/>
      <c r="J103" s="152"/>
      <c r="K103" s="152"/>
      <c r="L103" s="152"/>
      <c r="M103" s="152"/>
      <c r="N103" s="152"/>
      <c r="O103" s="152"/>
      <c r="P103" s="152"/>
      <c r="Q103" s="152"/>
      <c r="R103" s="152"/>
      <c r="S103" s="152"/>
      <c r="T103" s="152"/>
      <c r="U103" s="152"/>
      <c r="V103" s="152"/>
      <c r="W103" s="152"/>
      <c r="X103" s="152"/>
      <c r="Y103" s="152"/>
      <c r="Z103" s="152"/>
      <c r="AA103" s="152"/>
      <c r="AB103" s="152"/>
    </row>
    <row r="104" spans="1:28" ht="15.75" customHeight="1" x14ac:dyDescent="0.25">
      <c r="A104" s="152"/>
      <c r="B104" s="152"/>
      <c r="C104" s="152"/>
      <c r="D104" s="152"/>
      <c r="E104" s="152"/>
      <c r="F104" s="152"/>
      <c r="G104" s="153"/>
      <c r="H104" s="152"/>
      <c r="I104" s="152"/>
      <c r="J104" s="152"/>
      <c r="K104" s="152"/>
      <c r="L104" s="152"/>
      <c r="M104" s="152"/>
      <c r="N104" s="152"/>
      <c r="O104" s="152"/>
      <c r="P104" s="152"/>
      <c r="Q104" s="152"/>
      <c r="R104" s="152"/>
      <c r="S104" s="152"/>
      <c r="T104" s="152"/>
      <c r="U104" s="152"/>
      <c r="V104" s="152"/>
      <c r="W104" s="152"/>
      <c r="X104" s="152"/>
      <c r="Y104" s="152"/>
      <c r="Z104" s="152"/>
      <c r="AA104" s="152"/>
      <c r="AB104" s="152"/>
    </row>
    <row r="105" spans="1:28" ht="15.75" customHeight="1" x14ac:dyDescent="0.25">
      <c r="A105" s="152"/>
      <c r="B105" s="152"/>
      <c r="C105" s="152"/>
      <c r="D105" s="152"/>
      <c r="E105" s="152"/>
      <c r="F105" s="152"/>
      <c r="G105" s="153"/>
      <c r="H105" s="152"/>
      <c r="I105" s="152"/>
      <c r="J105" s="152"/>
      <c r="K105" s="152"/>
      <c r="L105" s="152"/>
      <c r="M105" s="152"/>
      <c r="N105" s="152"/>
      <c r="O105" s="152"/>
      <c r="P105" s="152"/>
      <c r="Q105" s="152"/>
      <c r="R105" s="152"/>
      <c r="S105" s="152"/>
      <c r="T105" s="152"/>
      <c r="U105" s="152"/>
      <c r="V105" s="152"/>
      <c r="W105" s="152"/>
      <c r="X105" s="152"/>
      <c r="Y105" s="152"/>
      <c r="Z105" s="152"/>
      <c r="AA105" s="152"/>
      <c r="AB105" s="152"/>
    </row>
    <row r="106" spans="1:28" ht="15.75" customHeight="1" x14ac:dyDescent="0.25">
      <c r="A106" s="152"/>
      <c r="B106" s="152"/>
      <c r="C106" s="152"/>
      <c r="D106" s="152"/>
      <c r="E106" s="152"/>
      <c r="F106" s="152"/>
      <c r="G106" s="153"/>
      <c r="H106" s="152"/>
      <c r="I106" s="152"/>
      <c r="J106" s="152"/>
      <c r="K106" s="152"/>
      <c r="L106" s="152"/>
      <c r="M106" s="152"/>
      <c r="N106" s="152"/>
      <c r="O106" s="152"/>
      <c r="P106" s="152"/>
      <c r="Q106" s="152"/>
      <c r="R106" s="152"/>
      <c r="S106" s="152"/>
      <c r="T106" s="152"/>
      <c r="U106" s="152"/>
      <c r="V106" s="152"/>
      <c r="W106" s="152"/>
      <c r="X106" s="152"/>
      <c r="Y106" s="152"/>
      <c r="Z106" s="152"/>
      <c r="AA106" s="152"/>
      <c r="AB106" s="152"/>
    </row>
    <row r="107" spans="1:28" ht="15.75" customHeight="1" x14ac:dyDescent="0.25">
      <c r="A107" s="152"/>
      <c r="B107" s="152"/>
      <c r="C107" s="152"/>
      <c r="D107" s="152"/>
      <c r="E107" s="152"/>
      <c r="F107" s="152"/>
      <c r="G107" s="153"/>
      <c r="H107" s="152"/>
      <c r="I107" s="152"/>
      <c r="J107" s="152"/>
      <c r="K107" s="152"/>
      <c r="L107" s="152"/>
      <c r="M107" s="152"/>
      <c r="N107" s="152"/>
      <c r="O107" s="152"/>
      <c r="P107" s="152"/>
      <c r="Q107" s="152"/>
      <c r="R107" s="152"/>
      <c r="S107" s="152"/>
      <c r="T107" s="152"/>
      <c r="U107" s="152"/>
      <c r="V107" s="152"/>
      <c r="W107" s="152"/>
      <c r="X107" s="152"/>
      <c r="Y107" s="152"/>
      <c r="Z107" s="152"/>
      <c r="AA107" s="152"/>
      <c r="AB107" s="152"/>
    </row>
    <row r="108" spans="1:28" ht="15.75" customHeight="1" x14ac:dyDescent="0.25">
      <c r="A108" s="152"/>
      <c r="B108" s="152"/>
      <c r="C108" s="152"/>
      <c r="D108" s="152"/>
      <c r="E108" s="152"/>
      <c r="F108" s="152"/>
      <c r="G108" s="153"/>
      <c r="H108" s="152"/>
      <c r="I108" s="152"/>
      <c r="J108" s="152"/>
      <c r="K108" s="152"/>
      <c r="L108" s="152"/>
      <c r="M108" s="152"/>
      <c r="N108" s="152"/>
      <c r="O108" s="152"/>
      <c r="P108" s="152"/>
      <c r="Q108" s="152"/>
      <c r="R108" s="152"/>
      <c r="S108" s="152"/>
      <c r="T108" s="152"/>
      <c r="U108" s="152"/>
      <c r="V108" s="152"/>
      <c r="W108" s="152"/>
      <c r="X108" s="152"/>
      <c r="Y108" s="152"/>
      <c r="Z108" s="152"/>
      <c r="AA108" s="152"/>
      <c r="AB108" s="152"/>
    </row>
    <row r="109" spans="1:28" ht="15.75" customHeight="1" x14ac:dyDescent="0.25">
      <c r="A109" s="152"/>
      <c r="B109" s="152"/>
      <c r="C109" s="152"/>
      <c r="D109" s="152"/>
      <c r="E109" s="152"/>
      <c r="F109" s="152"/>
      <c r="G109" s="153"/>
      <c r="H109" s="152"/>
      <c r="I109" s="152"/>
      <c r="J109" s="152"/>
      <c r="K109" s="152"/>
      <c r="L109" s="152"/>
      <c r="M109" s="152"/>
      <c r="N109" s="152"/>
      <c r="O109" s="152"/>
      <c r="P109" s="152"/>
      <c r="Q109" s="152"/>
      <c r="R109" s="152"/>
      <c r="S109" s="152"/>
      <c r="T109" s="152"/>
      <c r="U109" s="152"/>
      <c r="V109" s="152"/>
      <c r="W109" s="152"/>
      <c r="X109" s="152"/>
      <c r="Y109" s="152"/>
      <c r="Z109" s="152"/>
      <c r="AA109" s="152"/>
      <c r="AB109" s="152"/>
    </row>
    <row r="110" spans="1:28" ht="15.75" customHeight="1" x14ac:dyDescent="0.25">
      <c r="A110" s="152"/>
      <c r="B110" s="152"/>
      <c r="C110" s="152"/>
      <c r="D110" s="152"/>
      <c r="E110" s="152"/>
      <c r="F110" s="152"/>
      <c r="G110" s="153"/>
      <c r="H110" s="152"/>
      <c r="I110" s="152"/>
      <c r="J110" s="152"/>
      <c r="K110" s="152"/>
      <c r="L110" s="152"/>
      <c r="M110" s="152"/>
      <c r="N110" s="152"/>
      <c r="O110" s="152"/>
      <c r="P110" s="152"/>
      <c r="Q110" s="152"/>
      <c r="R110" s="152"/>
      <c r="S110" s="152"/>
      <c r="T110" s="152"/>
      <c r="U110" s="152"/>
      <c r="V110" s="152"/>
      <c r="W110" s="152"/>
      <c r="X110" s="152"/>
      <c r="Y110" s="152"/>
      <c r="Z110" s="152"/>
      <c r="AA110" s="152"/>
      <c r="AB110" s="152"/>
    </row>
    <row r="111" spans="1:28" ht="15.75" customHeight="1" x14ac:dyDescent="0.25">
      <c r="A111" s="152"/>
      <c r="B111" s="152"/>
      <c r="C111" s="152"/>
      <c r="D111" s="152"/>
      <c r="E111" s="152"/>
      <c r="F111" s="152"/>
      <c r="G111" s="153"/>
      <c r="H111" s="152"/>
      <c r="I111" s="152"/>
      <c r="J111" s="152"/>
      <c r="K111" s="152"/>
      <c r="L111" s="152"/>
      <c r="M111" s="152"/>
      <c r="N111" s="152"/>
      <c r="O111" s="152"/>
      <c r="P111" s="152"/>
      <c r="Q111" s="152"/>
      <c r="R111" s="152"/>
      <c r="S111" s="152"/>
      <c r="T111" s="152"/>
      <c r="U111" s="152"/>
      <c r="V111" s="152"/>
      <c r="W111" s="152"/>
      <c r="X111" s="152"/>
      <c r="Y111" s="152"/>
      <c r="Z111" s="152"/>
      <c r="AA111" s="152"/>
      <c r="AB111" s="152"/>
    </row>
    <row r="112" spans="1:28" ht="15.75" customHeight="1" x14ac:dyDescent="0.25">
      <c r="A112" s="152"/>
      <c r="B112" s="152"/>
      <c r="C112" s="152"/>
      <c r="D112" s="152"/>
      <c r="E112" s="152"/>
      <c r="F112" s="152"/>
      <c r="G112" s="153"/>
      <c r="H112" s="152"/>
      <c r="I112" s="152"/>
      <c r="J112" s="152"/>
      <c r="K112" s="152"/>
      <c r="L112" s="152"/>
      <c r="M112" s="152"/>
      <c r="N112" s="152"/>
      <c r="O112" s="152"/>
      <c r="P112" s="152"/>
      <c r="Q112" s="152"/>
      <c r="R112" s="152"/>
      <c r="S112" s="152"/>
      <c r="T112" s="152"/>
      <c r="U112" s="152"/>
      <c r="V112" s="152"/>
      <c r="W112" s="152"/>
      <c r="X112" s="152"/>
      <c r="Y112" s="152"/>
      <c r="Z112" s="152"/>
      <c r="AA112" s="152"/>
      <c r="AB112" s="152"/>
    </row>
    <row r="113" spans="1:28" ht="15.75" customHeight="1" x14ac:dyDescent="0.25">
      <c r="A113" s="152"/>
      <c r="B113" s="152"/>
      <c r="C113" s="152"/>
      <c r="D113" s="152"/>
      <c r="E113" s="152"/>
      <c r="F113" s="152"/>
      <c r="G113" s="153"/>
      <c r="H113" s="152"/>
      <c r="I113" s="152"/>
      <c r="J113" s="152"/>
      <c r="K113" s="152"/>
      <c r="L113" s="152"/>
      <c r="M113" s="152"/>
      <c r="N113" s="152"/>
      <c r="O113" s="152"/>
      <c r="P113" s="152"/>
      <c r="Q113" s="152"/>
      <c r="R113" s="152"/>
      <c r="S113" s="152"/>
      <c r="T113" s="152"/>
      <c r="U113" s="152"/>
      <c r="V113" s="152"/>
      <c r="W113" s="152"/>
      <c r="X113" s="152"/>
      <c r="Y113" s="152"/>
      <c r="Z113" s="152"/>
      <c r="AA113" s="152"/>
      <c r="AB113" s="152"/>
    </row>
    <row r="114" spans="1:28" ht="15.75" customHeight="1" x14ac:dyDescent="0.25">
      <c r="A114" s="152"/>
      <c r="B114" s="152"/>
      <c r="C114" s="152"/>
      <c r="D114" s="152"/>
      <c r="E114" s="152"/>
      <c r="F114" s="152"/>
      <c r="G114" s="153"/>
      <c r="H114" s="152"/>
      <c r="I114" s="152"/>
      <c r="J114" s="152"/>
      <c r="K114" s="152"/>
      <c r="L114" s="152"/>
      <c r="M114" s="152"/>
      <c r="N114" s="152"/>
      <c r="O114" s="152"/>
      <c r="P114" s="152"/>
      <c r="Q114" s="152"/>
      <c r="R114" s="152"/>
      <c r="S114" s="152"/>
      <c r="T114" s="152"/>
      <c r="U114" s="152"/>
      <c r="V114" s="152"/>
      <c r="W114" s="152"/>
      <c r="X114" s="152"/>
      <c r="Y114" s="152"/>
      <c r="Z114" s="152"/>
      <c r="AA114" s="152"/>
      <c r="AB114" s="152"/>
    </row>
    <row r="115" spans="1:28" ht="15.75" customHeight="1" x14ac:dyDescent="0.25">
      <c r="A115" s="152"/>
      <c r="B115" s="152"/>
      <c r="C115" s="152"/>
      <c r="D115" s="152"/>
      <c r="E115" s="152"/>
      <c r="F115" s="152"/>
      <c r="G115" s="153"/>
      <c r="H115" s="152"/>
      <c r="I115" s="152"/>
      <c r="J115" s="152"/>
      <c r="K115" s="152"/>
      <c r="L115" s="152"/>
      <c r="M115" s="152"/>
      <c r="N115" s="152"/>
      <c r="O115" s="152"/>
      <c r="P115" s="152"/>
      <c r="Q115" s="152"/>
      <c r="R115" s="152"/>
      <c r="S115" s="152"/>
      <c r="T115" s="152"/>
      <c r="U115" s="152"/>
      <c r="V115" s="152"/>
      <c r="W115" s="152"/>
      <c r="X115" s="152"/>
      <c r="Y115" s="152"/>
      <c r="Z115" s="152"/>
      <c r="AA115" s="152"/>
      <c r="AB115" s="152"/>
    </row>
    <row r="116" spans="1:28" ht="15.75" customHeight="1" x14ac:dyDescent="0.25">
      <c r="A116" s="152"/>
      <c r="B116" s="152"/>
      <c r="C116" s="152"/>
      <c r="D116" s="152"/>
      <c r="E116" s="152"/>
      <c r="F116" s="152"/>
      <c r="G116" s="153"/>
      <c r="H116" s="152"/>
      <c r="I116" s="152"/>
      <c r="J116" s="152"/>
      <c r="K116" s="152"/>
      <c r="L116" s="152"/>
      <c r="M116" s="152"/>
      <c r="N116" s="152"/>
      <c r="O116" s="152"/>
      <c r="P116" s="152"/>
      <c r="Q116" s="152"/>
      <c r="R116" s="152"/>
      <c r="S116" s="152"/>
      <c r="T116" s="152"/>
      <c r="U116" s="152"/>
      <c r="V116" s="152"/>
      <c r="W116" s="152"/>
      <c r="X116" s="152"/>
      <c r="Y116" s="152"/>
      <c r="Z116" s="152"/>
      <c r="AA116" s="152"/>
      <c r="AB116" s="152"/>
    </row>
    <row r="117" spans="1:28" ht="15.75" customHeight="1" x14ac:dyDescent="0.25">
      <c r="A117" s="152"/>
      <c r="B117" s="152"/>
      <c r="C117" s="152"/>
      <c r="D117" s="152"/>
      <c r="E117" s="152"/>
      <c r="F117" s="152"/>
      <c r="G117" s="153"/>
      <c r="H117" s="152"/>
      <c r="I117" s="152"/>
      <c r="J117" s="152"/>
      <c r="K117" s="152"/>
      <c r="L117" s="152"/>
      <c r="M117" s="152"/>
      <c r="N117" s="152"/>
      <c r="O117" s="152"/>
      <c r="P117" s="152"/>
      <c r="Q117" s="152"/>
      <c r="R117" s="152"/>
      <c r="S117" s="152"/>
      <c r="T117" s="152"/>
      <c r="U117" s="152"/>
      <c r="V117" s="152"/>
      <c r="W117" s="152"/>
      <c r="X117" s="152"/>
      <c r="Y117" s="152"/>
      <c r="Z117" s="152"/>
      <c r="AA117" s="152"/>
      <c r="AB117" s="152"/>
    </row>
    <row r="118" spans="1:28" ht="15.75" customHeight="1" x14ac:dyDescent="0.25">
      <c r="A118" s="152"/>
      <c r="B118" s="152"/>
      <c r="C118" s="152"/>
      <c r="D118" s="152"/>
      <c r="E118" s="152"/>
      <c r="F118" s="152"/>
      <c r="G118" s="153"/>
      <c r="H118" s="152"/>
      <c r="I118" s="152"/>
      <c r="J118" s="152"/>
      <c r="K118" s="152"/>
      <c r="L118" s="152"/>
      <c r="M118" s="152"/>
      <c r="N118" s="152"/>
      <c r="O118" s="152"/>
      <c r="P118" s="152"/>
      <c r="Q118" s="152"/>
      <c r="R118" s="152"/>
      <c r="S118" s="152"/>
      <c r="T118" s="152"/>
      <c r="U118" s="152"/>
      <c r="V118" s="152"/>
      <c r="W118" s="152"/>
      <c r="X118" s="152"/>
      <c r="Y118" s="152"/>
      <c r="Z118" s="152"/>
      <c r="AA118" s="152"/>
      <c r="AB118" s="152"/>
    </row>
    <row r="119" spans="1:28" ht="15.75" customHeight="1" x14ac:dyDescent="0.25">
      <c r="A119" s="152"/>
      <c r="B119" s="152"/>
      <c r="C119" s="152"/>
      <c r="D119" s="152"/>
      <c r="E119" s="152"/>
      <c r="F119" s="152"/>
      <c r="G119" s="153"/>
      <c r="H119" s="152"/>
      <c r="I119" s="152"/>
      <c r="J119" s="152"/>
      <c r="K119" s="152"/>
      <c r="L119" s="152"/>
      <c r="M119" s="152"/>
      <c r="N119" s="152"/>
      <c r="O119" s="152"/>
      <c r="P119" s="152"/>
      <c r="Q119" s="152"/>
      <c r="R119" s="152"/>
      <c r="S119" s="152"/>
      <c r="T119" s="152"/>
      <c r="U119" s="152"/>
      <c r="V119" s="152"/>
      <c r="W119" s="152"/>
      <c r="X119" s="152"/>
      <c r="Y119" s="152"/>
      <c r="Z119" s="152"/>
      <c r="AA119" s="152"/>
      <c r="AB119" s="152"/>
    </row>
    <row r="120" spans="1:28" ht="15.75" customHeight="1" x14ac:dyDescent="0.25">
      <c r="A120" s="152"/>
      <c r="B120" s="152"/>
      <c r="C120" s="152"/>
      <c r="D120" s="152"/>
      <c r="E120" s="152"/>
      <c r="F120" s="152"/>
      <c r="G120" s="153"/>
      <c r="H120" s="152"/>
      <c r="I120" s="152"/>
      <c r="J120" s="152"/>
      <c r="K120" s="152"/>
      <c r="L120" s="152"/>
      <c r="M120" s="152"/>
      <c r="N120" s="152"/>
      <c r="O120" s="152"/>
      <c r="P120" s="152"/>
      <c r="Q120" s="152"/>
      <c r="R120" s="152"/>
      <c r="S120" s="152"/>
      <c r="T120" s="152"/>
      <c r="U120" s="152"/>
      <c r="V120" s="152"/>
      <c r="W120" s="152"/>
      <c r="X120" s="152"/>
      <c r="Y120" s="152"/>
      <c r="Z120" s="152"/>
      <c r="AA120" s="152"/>
      <c r="AB120" s="152"/>
    </row>
    <row r="121" spans="1:28" ht="15.75" customHeight="1" x14ac:dyDescent="0.25">
      <c r="A121" s="152"/>
      <c r="B121" s="152"/>
      <c r="C121" s="152"/>
      <c r="D121" s="152"/>
      <c r="E121" s="152"/>
      <c r="F121" s="152"/>
      <c r="G121" s="153"/>
      <c r="H121" s="152"/>
      <c r="I121" s="152"/>
      <c r="J121" s="152"/>
      <c r="K121" s="152"/>
      <c r="L121" s="152"/>
      <c r="M121" s="152"/>
      <c r="N121" s="152"/>
      <c r="O121" s="152"/>
      <c r="P121" s="152"/>
      <c r="Q121" s="152"/>
      <c r="R121" s="152"/>
      <c r="S121" s="152"/>
      <c r="T121" s="152"/>
      <c r="U121" s="152"/>
      <c r="V121" s="152"/>
      <c r="W121" s="152"/>
      <c r="X121" s="152"/>
      <c r="Y121" s="152"/>
      <c r="Z121" s="152"/>
      <c r="AA121" s="152"/>
      <c r="AB121" s="152"/>
    </row>
    <row r="122" spans="1:28" ht="15.75" customHeight="1" x14ac:dyDescent="0.25">
      <c r="A122" s="152"/>
      <c r="B122" s="152"/>
      <c r="C122" s="152"/>
      <c r="D122" s="152"/>
      <c r="E122" s="152"/>
      <c r="F122" s="152"/>
      <c r="G122" s="153"/>
      <c r="H122" s="152"/>
      <c r="I122" s="152"/>
      <c r="J122" s="152"/>
      <c r="K122" s="152"/>
      <c r="L122" s="152"/>
      <c r="M122" s="152"/>
      <c r="N122" s="152"/>
      <c r="O122" s="152"/>
      <c r="P122" s="152"/>
      <c r="Q122" s="152"/>
      <c r="R122" s="152"/>
      <c r="S122" s="152"/>
      <c r="T122" s="152"/>
      <c r="U122" s="152"/>
      <c r="V122" s="152"/>
      <c r="W122" s="152"/>
      <c r="X122" s="152"/>
      <c r="Y122" s="152"/>
      <c r="Z122" s="152"/>
      <c r="AA122" s="152"/>
      <c r="AB122" s="152"/>
    </row>
    <row r="123" spans="1:28" ht="15.75" customHeight="1" x14ac:dyDescent="0.25">
      <c r="A123" s="152"/>
      <c r="B123" s="152"/>
      <c r="C123" s="152"/>
      <c r="D123" s="152"/>
      <c r="E123" s="152"/>
      <c r="F123" s="152"/>
      <c r="G123" s="153"/>
      <c r="H123" s="152"/>
      <c r="I123" s="152"/>
      <c r="J123" s="152"/>
      <c r="K123" s="152"/>
      <c r="L123" s="152"/>
      <c r="M123" s="152"/>
      <c r="N123" s="152"/>
      <c r="O123" s="152"/>
      <c r="P123" s="152"/>
      <c r="Q123" s="152"/>
      <c r="R123" s="152"/>
      <c r="S123" s="152"/>
      <c r="T123" s="152"/>
      <c r="U123" s="152"/>
      <c r="V123" s="152"/>
      <c r="W123" s="152"/>
      <c r="X123" s="152"/>
      <c r="Y123" s="152"/>
      <c r="Z123" s="152"/>
      <c r="AA123" s="152"/>
      <c r="AB123" s="152"/>
    </row>
    <row r="124" spans="1:28" ht="15.75" customHeight="1" x14ac:dyDescent="0.25">
      <c r="A124" s="152"/>
      <c r="B124" s="152"/>
      <c r="C124" s="152"/>
      <c r="D124" s="152"/>
      <c r="E124" s="152"/>
      <c r="F124" s="152"/>
      <c r="G124" s="153"/>
      <c r="H124" s="152"/>
      <c r="I124" s="152"/>
      <c r="J124" s="152"/>
      <c r="K124" s="152"/>
      <c r="L124" s="152"/>
      <c r="M124" s="152"/>
      <c r="N124" s="152"/>
      <c r="O124" s="152"/>
      <c r="P124" s="152"/>
      <c r="Q124" s="152"/>
      <c r="R124" s="152"/>
      <c r="S124" s="152"/>
      <c r="T124" s="152"/>
      <c r="U124" s="152"/>
      <c r="V124" s="152"/>
      <c r="W124" s="152"/>
      <c r="X124" s="152"/>
      <c r="Y124" s="152"/>
      <c r="Z124" s="152"/>
      <c r="AA124" s="152"/>
      <c r="AB124" s="152"/>
    </row>
    <row r="125" spans="1:28" ht="15.75" customHeight="1" x14ac:dyDescent="0.25">
      <c r="A125" s="152"/>
      <c r="B125" s="152"/>
      <c r="C125" s="152"/>
      <c r="D125" s="152"/>
      <c r="E125" s="152"/>
      <c r="F125" s="152"/>
      <c r="G125" s="153"/>
      <c r="H125" s="152"/>
      <c r="I125" s="152"/>
      <c r="J125" s="152"/>
      <c r="K125" s="152"/>
      <c r="L125" s="152"/>
      <c r="M125" s="152"/>
      <c r="N125" s="152"/>
      <c r="O125" s="152"/>
      <c r="P125" s="152"/>
      <c r="Q125" s="152"/>
      <c r="R125" s="152"/>
      <c r="S125" s="152"/>
      <c r="T125" s="152"/>
      <c r="U125" s="152"/>
      <c r="V125" s="152"/>
      <c r="W125" s="152"/>
      <c r="X125" s="152"/>
      <c r="Y125" s="152"/>
      <c r="Z125" s="152"/>
      <c r="AA125" s="152"/>
      <c r="AB125" s="152"/>
    </row>
    <row r="126" spans="1:28" ht="15.75" customHeight="1" x14ac:dyDescent="0.25">
      <c r="A126" s="152"/>
      <c r="B126" s="152"/>
      <c r="C126" s="152"/>
      <c r="D126" s="152"/>
      <c r="E126" s="152"/>
      <c r="F126" s="152"/>
      <c r="G126" s="153"/>
      <c r="H126" s="152"/>
      <c r="I126" s="152"/>
      <c r="J126" s="152"/>
      <c r="K126" s="152"/>
      <c r="L126" s="152"/>
      <c r="M126" s="152"/>
      <c r="N126" s="152"/>
      <c r="O126" s="152"/>
      <c r="P126" s="152"/>
      <c r="Q126" s="152"/>
      <c r="R126" s="152"/>
      <c r="S126" s="152"/>
      <c r="T126" s="152"/>
      <c r="U126" s="152"/>
      <c r="V126" s="152"/>
      <c r="W126" s="152"/>
      <c r="X126" s="152"/>
      <c r="Y126" s="152"/>
      <c r="Z126" s="152"/>
      <c r="AA126" s="152"/>
      <c r="AB126" s="152"/>
    </row>
    <row r="127" spans="1:28" ht="15.75" customHeight="1" x14ac:dyDescent="0.25">
      <c r="A127" s="152"/>
      <c r="B127" s="152"/>
      <c r="C127" s="152"/>
      <c r="D127" s="152"/>
      <c r="E127" s="152"/>
      <c r="F127" s="152"/>
      <c r="G127" s="153"/>
      <c r="H127" s="152"/>
      <c r="I127" s="152"/>
      <c r="J127" s="152"/>
      <c r="K127" s="152"/>
      <c r="L127" s="152"/>
      <c r="M127" s="152"/>
      <c r="N127" s="152"/>
      <c r="O127" s="152"/>
      <c r="P127" s="152"/>
      <c r="Q127" s="152"/>
      <c r="R127" s="152"/>
      <c r="S127" s="152"/>
      <c r="T127" s="152"/>
      <c r="U127" s="152"/>
      <c r="V127" s="152"/>
      <c r="W127" s="152"/>
      <c r="X127" s="152"/>
      <c r="Y127" s="152"/>
      <c r="Z127" s="152"/>
      <c r="AA127" s="152"/>
      <c r="AB127" s="152"/>
    </row>
    <row r="128" spans="1:28" ht="15.75" customHeight="1" x14ac:dyDescent="0.25">
      <c r="A128" s="152"/>
      <c r="B128" s="152"/>
      <c r="C128" s="152"/>
      <c r="D128" s="152"/>
      <c r="E128" s="152"/>
      <c r="F128" s="152"/>
      <c r="G128" s="153"/>
      <c r="H128" s="152"/>
      <c r="I128" s="152"/>
      <c r="J128" s="152"/>
      <c r="K128" s="152"/>
      <c r="L128" s="152"/>
      <c r="M128" s="152"/>
      <c r="N128" s="152"/>
      <c r="O128" s="152"/>
      <c r="P128" s="152"/>
      <c r="Q128" s="152"/>
      <c r="R128" s="152"/>
      <c r="S128" s="152"/>
      <c r="T128" s="152"/>
      <c r="U128" s="152"/>
      <c r="V128" s="152"/>
      <c r="W128" s="152"/>
      <c r="X128" s="152"/>
      <c r="Y128" s="152"/>
      <c r="Z128" s="152"/>
      <c r="AA128" s="152"/>
      <c r="AB128" s="152"/>
    </row>
    <row r="129" spans="1:28" ht="15.75" customHeight="1" x14ac:dyDescent="0.25">
      <c r="A129" s="152"/>
      <c r="B129" s="152"/>
      <c r="C129" s="152"/>
      <c r="D129" s="152"/>
      <c r="E129" s="152"/>
      <c r="F129" s="152"/>
      <c r="G129" s="153"/>
      <c r="H129" s="152"/>
      <c r="I129" s="152"/>
      <c r="J129" s="152"/>
      <c r="K129" s="152"/>
      <c r="L129" s="152"/>
      <c r="M129" s="152"/>
      <c r="N129" s="152"/>
      <c r="O129" s="152"/>
      <c r="P129" s="152"/>
      <c r="Q129" s="152"/>
      <c r="R129" s="152"/>
      <c r="S129" s="152"/>
      <c r="T129" s="152"/>
      <c r="U129" s="152"/>
      <c r="V129" s="152"/>
      <c r="W129" s="152"/>
      <c r="X129" s="152"/>
      <c r="Y129" s="152"/>
      <c r="Z129" s="152"/>
      <c r="AA129" s="152"/>
      <c r="AB129" s="152"/>
    </row>
    <row r="130" spans="1:28" ht="15.75" customHeight="1" x14ac:dyDescent="0.25">
      <c r="A130" s="152"/>
      <c r="B130" s="152"/>
      <c r="C130" s="152"/>
      <c r="D130" s="152"/>
      <c r="E130" s="152"/>
      <c r="F130" s="152"/>
      <c r="G130" s="153"/>
      <c r="H130" s="152"/>
      <c r="I130" s="152"/>
      <c r="J130" s="152"/>
      <c r="K130" s="152"/>
      <c r="L130" s="152"/>
      <c r="M130" s="152"/>
      <c r="N130" s="152"/>
      <c r="O130" s="152"/>
      <c r="P130" s="152"/>
      <c r="Q130" s="152"/>
      <c r="R130" s="152"/>
      <c r="S130" s="152"/>
      <c r="T130" s="152"/>
      <c r="U130" s="152"/>
      <c r="V130" s="152"/>
      <c r="W130" s="152"/>
      <c r="X130" s="152"/>
      <c r="Y130" s="152"/>
      <c r="Z130" s="152"/>
      <c r="AA130" s="152"/>
      <c r="AB130" s="152"/>
    </row>
    <row r="131" spans="1:28" ht="15.75" customHeight="1" x14ac:dyDescent="0.25">
      <c r="A131" s="152"/>
      <c r="B131" s="152"/>
      <c r="C131" s="152"/>
      <c r="D131" s="152"/>
      <c r="E131" s="152"/>
      <c r="F131" s="152"/>
      <c r="G131" s="153"/>
      <c r="H131" s="152"/>
      <c r="I131" s="152"/>
      <c r="J131" s="152"/>
      <c r="K131" s="152"/>
      <c r="L131" s="152"/>
      <c r="M131" s="152"/>
      <c r="N131" s="152"/>
      <c r="O131" s="152"/>
      <c r="P131" s="152"/>
      <c r="Q131" s="152"/>
      <c r="R131" s="152"/>
      <c r="S131" s="152"/>
      <c r="T131" s="152"/>
      <c r="U131" s="152"/>
      <c r="V131" s="152"/>
      <c r="W131" s="152"/>
      <c r="X131" s="152"/>
      <c r="Y131" s="152"/>
      <c r="Z131" s="152"/>
      <c r="AA131" s="152"/>
      <c r="AB131" s="152"/>
    </row>
    <row r="132" spans="1:28" ht="15.75" customHeight="1" x14ac:dyDescent="0.25">
      <c r="A132" s="152"/>
      <c r="B132" s="152"/>
      <c r="C132" s="152"/>
      <c r="D132" s="152"/>
      <c r="E132" s="152"/>
      <c r="F132" s="152"/>
      <c r="G132" s="153"/>
      <c r="H132" s="152"/>
      <c r="I132" s="152"/>
      <c r="J132" s="152"/>
      <c r="K132" s="152"/>
      <c r="L132" s="152"/>
      <c r="M132" s="152"/>
      <c r="N132" s="152"/>
      <c r="O132" s="152"/>
      <c r="P132" s="152"/>
      <c r="Q132" s="152"/>
      <c r="R132" s="152"/>
      <c r="S132" s="152"/>
      <c r="T132" s="152"/>
      <c r="U132" s="152"/>
      <c r="V132" s="152"/>
      <c r="W132" s="152"/>
      <c r="X132" s="152"/>
      <c r="Y132" s="152"/>
      <c r="Z132" s="152"/>
      <c r="AA132" s="152"/>
      <c r="AB132" s="152"/>
    </row>
    <row r="133" spans="1:28" ht="15.75" customHeight="1" x14ac:dyDescent="0.25">
      <c r="A133" s="152"/>
      <c r="B133" s="152"/>
      <c r="C133" s="152"/>
      <c r="D133" s="152"/>
      <c r="E133" s="152"/>
      <c r="F133" s="152"/>
      <c r="G133" s="153"/>
      <c r="H133" s="152"/>
      <c r="I133" s="152"/>
      <c r="J133" s="152"/>
      <c r="K133" s="152"/>
      <c r="L133" s="152"/>
      <c r="M133" s="152"/>
      <c r="N133" s="152"/>
      <c r="O133" s="152"/>
      <c r="P133" s="152"/>
      <c r="Q133" s="152"/>
      <c r="R133" s="152"/>
      <c r="S133" s="152"/>
      <c r="T133" s="152"/>
      <c r="U133" s="152"/>
      <c r="V133" s="152"/>
      <c r="W133" s="152"/>
      <c r="X133" s="152"/>
      <c r="Y133" s="152"/>
      <c r="Z133" s="152"/>
      <c r="AA133" s="152"/>
      <c r="AB133" s="152"/>
    </row>
    <row r="134" spans="1:28" ht="15.75" customHeight="1" x14ac:dyDescent="0.25">
      <c r="A134" s="152"/>
      <c r="B134" s="152"/>
      <c r="C134" s="152"/>
      <c r="D134" s="152"/>
      <c r="E134" s="152"/>
      <c r="F134" s="152"/>
      <c r="G134" s="153"/>
      <c r="H134" s="152"/>
      <c r="I134" s="152"/>
      <c r="J134" s="152"/>
      <c r="K134" s="152"/>
      <c r="L134" s="152"/>
      <c r="M134" s="152"/>
      <c r="N134" s="152"/>
      <c r="O134" s="152"/>
      <c r="P134" s="152"/>
      <c r="Q134" s="152"/>
      <c r="R134" s="152"/>
      <c r="S134" s="152"/>
      <c r="T134" s="152"/>
      <c r="U134" s="152"/>
      <c r="V134" s="152"/>
      <c r="W134" s="152"/>
      <c r="X134" s="152"/>
      <c r="Y134" s="152"/>
      <c r="Z134" s="152"/>
      <c r="AA134" s="152"/>
      <c r="AB134" s="152"/>
    </row>
    <row r="135" spans="1:28" ht="15.75" customHeight="1" x14ac:dyDescent="0.25">
      <c r="A135" s="152"/>
      <c r="B135" s="152"/>
      <c r="C135" s="152"/>
      <c r="D135" s="152"/>
      <c r="E135" s="152"/>
      <c r="F135" s="152"/>
      <c r="G135" s="153"/>
      <c r="H135" s="152"/>
      <c r="I135" s="152"/>
      <c r="J135" s="152"/>
      <c r="K135" s="152"/>
      <c r="L135" s="152"/>
      <c r="M135" s="152"/>
      <c r="N135" s="152"/>
      <c r="O135" s="152"/>
      <c r="P135" s="152"/>
      <c r="Q135" s="152"/>
      <c r="R135" s="152"/>
      <c r="S135" s="152"/>
      <c r="T135" s="152"/>
      <c r="U135" s="152"/>
      <c r="V135" s="152"/>
      <c r="W135" s="152"/>
      <c r="X135" s="152"/>
      <c r="Y135" s="152"/>
      <c r="Z135" s="152"/>
      <c r="AA135" s="152"/>
      <c r="AB135" s="152"/>
    </row>
    <row r="136" spans="1:28" ht="15.75" customHeight="1" x14ac:dyDescent="0.25">
      <c r="A136" s="152"/>
      <c r="B136" s="152"/>
      <c r="C136" s="152"/>
      <c r="D136" s="152"/>
      <c r="E136" s="152"/>
      <c r="F136" s="152"/>
      <c r="G136" s="153"/>
      <c r="H136" s="152"/>
      <c r="I136" s="152"/>
      <c r="J136" s="152"/>
      <c r="K136" s="152"/>
      <c r="L136" s="152"/>
      <c r="M136" s="152"/>
      <c r="N136" s="152"/>
      <c r="O136" s="152"/>
      <c r="P136" s="152"/>
      <c r="Q136" s="152"/>
      <c r="R136" s="152"/>
      <c r="S136" s="152"/>
      <c r="T136" s="152"/>
      <c r="U136" s="152"/>
      <c r="V136" s="152"/>
      <c r="W136" s="152"/>
      <c r="X136" s="152"/>
      <c r="Y136" s="152"/>
      <c r="Z136" s="152"/>
      <c r="AA136" s="152"/>
      <c r="AB136" s="152"/>
    </row>
    <row r="137" spans="1:28" ht="15.75" customHeight="1" x14ac:dyDescent="0.25">
      <c r="A137" s="152"/>
      <c r="B137" s="152"/>
      <c r="C137" s="152"/>
      <c r="D137" s="152"/>
      <c r="E137" s="152"/>
      <c r="F137" s="152"/>
      <c r="G137" s="153"/>
      <c r="H137" s="152"/>
      <c r="I137" s="152"/>
      <c r="J137" s="152"/>
      <c r="K137" s="152"/>
      <c r="L137" s="152"/>
      <c r="M137" s="152"/>
      <c r="N137" s="152"/>
      <c r="O137" s="152"/>
      <c r="P137" s="152"/>
      <c r="Q137" s="152"/>
      <c r="R137" s="152"/>
      <c r="S137" s="152"/>
      <c r="T137" s="152"/>
      <c r="U137" s="152"/>
      <c r="V137" s="152"/>
      <c r="W137" s="152"/>
      <c r="X137" s="152"/>
      <c r="Y137" s="152"/>
      <c r="Z137" s="152"/>
      <c r="AA137" s="152"/>
      <c r="AB137" s="152"/>
    </row>
    <row r="138" spans="1:28" ht="15.75" customHeight="1" x14ac:dyDescent="0.25">
      <c r="A138" s="152"/>
      <c r="B138" s="152"/>
      <c r="C138" s="152"/>
      <c r="D138" s="152"/>
      <c r="E138" s="152"/>
      <c r="F138" s="152"/>
      <c r="G138" s="153"/>
      <c r="H138" s="152"/>
      <c r="I138" s="152"/>
      <c r="J138" s="152"/>
      <c r="K138" s="152"/>
      <c r="L138" s="152"/>
      <c r="M138" s="152"/>
      <c r="N138" s="152"/>
      <c r="O138" s="152"/>
      <c r="P138" s="152"/>
      <c r="Q138" s="152"/>
      <c r="R138" s="152"/>
      <c r="S138" s="152"/>
      <c r="T138" s="152"/>
      <c r="U138" s="152"/>
      <c r="V138" s="152"/>
      <c r="W138" s="152"/>
      <c r="X138" s="152"/>
      <c r="Y138" s="152"/>
      <c r="Z138" s="152"/>
      <c r="AA138" s="152"/>
      <c r="AB138" s="152"/>
    </row>
    <row r="139" spans="1:28" ht="15.75" customHeight="1" x14ac:dyDescent="0.25">
      <c r="A139" s="152"/>
      <c r="B139" s="152"/>
      <c r="C139" s="152"/>
      <c r="D139" s="152"/>
      <c r="E139" s="152"/>
      <c r="F139" s="152"/>
      <c r="G139" s="153"/>
      <c r="H139" s="152"/>
      <c r="I139" s="152"/>
      <c r="J139" s="152"/>
      <c r="K139" s="152"/>
      <c r="L139" s="152"/>
      <c r="M139" s="152"/>
      <c r="N139" s="152"/>
      <c r="O139" s="152"/>
      <c r="P139" s="152"/>
      <c r="Q139" s="152"/>
      <c r="R139" s="152"/>
      <c r="S139" s="152"/>
      <c r="T139" s="152"/>
      <c r="U139" s="152"/>
      <c r="V139" s="152"/>
      <c r="W139" s="152"/>
      <c r="X139" s="152"/>
      <c r="Y139" s="152"/>
      <c r="Z139" s="152"/>
      <c r="AA139" s="152"/>
      <c r="AB139" s="152"/>
    </row>
    <row r="140" spans="1:28" ht="15.75" customHeight="1" x14ac:dyDescent="0.25">
      <c r="A140" s="152"/>
      <c r="B140" s="152"/>
      <c r="C140" s="152"/>
      <c r="D140" s="152"/>
      <c r="E140" s="152"/>
      <c r="F140" s="152"/>
      <c r="G140" s="153"/>
      <c r="H140" s="152"/>
      <c r="I140" s="152"/>
      <c r="J140" s="152"/>
      <c r="K140" s="152"/>
      <c r="L140" s="152"/>
      <c r="M140" s="152"/>
      <c r="N140" s="152"/>
      <c r="O140" s="152"/>
      <c r="P140" s="152"/>
      <c r="Q140" s="152"/>
      <c r="R140" s="152"/>
      <c r="S140" s="152"/>
      <c r="T140" s="152"/>
      <c r="U140" s="152"/>
      <c r="V140" s="152"/>
      <c r="W140" s="152"/>
      <c r="X140" s="152"/>
      <c r="Y140" s="152"/>
      <c r="Z140" s="152"/>
      <c r="AA140" s="152"/>
      <c r="AB140" s="152"/>
    </row>
    <row r="141" spans="1:28" ht="15.75" customHeight="1" x14ac:dyDescent="0.25">
      <c r="A141" s="152"/>
      <c r="B141" s="152"/>
      <c r="C141" s="152"/>
      <c r="D141" s="152"/>
      <c r="E141" s="152"/>
      <c r="F141" s="152"/>
      <c r="G141" s="153"/>
      <c r="H141" s="152"/>
      <c r="I141" s="152"/>
      <c r="J141" s="152"/>
      <c r="K141" s="152"/>
      <c r="L141" s="152"/>
      <c r="M141" s="152"/>
      <c r="N141" s="152"/>
      <c r="O141" s="152"/>
      <c r="P141" s="152"/>
      <c r="Q141" s="152"/>
      <c r="R141" s="152"/>
      <c r="S141" s="152"/>
      <c r="T141" s="152"/>
      <c r="U141" s="152"/>
      <c r="V141" s="152"/>
      <c r="W141" s="152"/>
      <c r="X141" s="152"/>
      <c r="Y141" s="152"/>
      <c r="Z141" s="152"/>
      <c r="AA141" s="152"/>
      <c r="AB141" s="152"/>
    </row>
    <row r="142" spans="1:28" ht="15.75" customHeight="1" x14ac:dyDescent="0.25">
      <c r="A142" s="152"/>
      <c r="B142" s="152"/>
      <c r="C142" s="152"/>
      <c r="D142" s="152"/>
      <c r="E142" s="152"/>
      <c r="F142" s="152"/>
      <c r="G142" s="153"/>
      <c r="H142" s="152"/>
      <c r="I142" s="152"/>
      <c r="J142" s="152"/>
      <c r="K142" s="152"/>
      <c r="L142" s="152"/>
      <c r="M142" s="152"/>
      <c r="N142" s="152"/>
      <c r="O142" s="152"/>
      <c r="P142" s="152"/>
      <c r="Q142" s="152"/>
      <c r="R142" s="152"/>
      <c r="S142" s="152"/>
      <c r="T142" s="152"/>
      <c r="U142" s="152"/>
      <c r="V142" s="152"/>
      <c r="W142" s="152"/>
      <c r="X142" s="152"/>
      <c r="Y142" s="152"/>
      <c r="Z142" s="152"/>
      <c r="AA142" s="152"/>
      <c r="AB142" s="152"/>
    </row>
    <row r="143" spans="1:28" ht="15.75" customHeight="1" x14ac:dyDescent="0.25">
      <c r="A143" s="152"/>
      <c r="B143" s="152"/>
      <c r="C143" s="152"/>
      <c r="D143" s="152"/>
      <c r="E143" s="152"/>
      <c r="F143" s="152"/>
      <c r="G143" s="153"/>
      <c r="H143" s="152"/>
      <c r="I143" s="152"/>
      <c r="J143" s="152"/>
      <c r="K143" s="152"/>
      <c r="L143" s="152"/>
      <c r="M143" s="152"/>
      <c r="N143" s="152"/>
      <c r="O143" s="152"/>
      <c r="P143" s="152"/>
      <c r="Q143" s="152"/>
      <c r="R143" s="152"/>
      <c r="S143" s="152"/>
      <c r="T143" s="152"/>
      <c r="U143" s="152"/>
      <c r="V143" s="152"/>
      <c r="W143" s="152"/>
      <c r="X143" s="152"/>
      <c r="Y143" s="152"/>
      <c r="Z143" s="152"/>
      <c r="AA143" s="152"/>
      <c r="AB143" s="152"/>
    </row>
    <row r="144" spans="1:28" ht="15.75" customHeight="1" x14ac:dyDescent="0.25">
      <c r="A144" s="152"/>
      <c r="B144" s="152"/>
      <c r="C144" s="152"/>
      <c r="D144" s="152"/>
      <c r="E144" s="152"/>
      <c r="F144" s="152"/>
      <c r="G144" s="153"/>
      <c r="H144" s="152"/>
      <c r="I144" s="152"/>
      <c r="J144" s="152"/>
      <c r="K144" s="152"/>
      <c r="L144" s="152"/>
      <c r="M144" s="152"/>
      <c r="N144" s="152"/>
      <c r="O144" s="152"/>
      <c r="P144" s="152"/>
      <c r="Q144" s="152"/>
      <c r="R144" s="152"/>
      <c r="S144" s="152"/>
      <c r="T144" s="152"/>
      <c r="U144" s="152"/>
      <c r="V144" s="152"/>
      <c r="W144" s="152"/>
      <c r="X144" s="152"/>
      <c r="Y144" s="152"/>
      <c r="Z144" s="152"/>
      <c r="AA144" s="152"/>
      <c r="AB144" s="152"/>
    </row>
    <row r="145" spans="1:28" ht="15.75" customHeight="1" x14ac:dyDescent="0.25">
      <c r="A145" s="152"/>
      <c r="B145" s="152"/>
      <c r="C145" s="152"/>
      <c r="D145" s="152"/>
      <c r="E145" s="152"/>
      <c r="F145" s="152"/>
      <c r="G145" s="153"/>
      <c r="H145" s="152"/>
      <c r="I145" s="152"/>
      <c r="J145" s="152"/>
      <c r="K145" s="152"/>
      <c r="L145" s="152"/>
      <c r="M145" s="152"/>
      <c r="N145" s="152"/>
      <c r="O145" s="152"/>
      <c r="P145" s="152"/>
      <c r="Q145" s="152"/>
      <c r="R145" s="152"/>
      <c r="S145" s="152"/>
      <c r="T145" s="152"/>
      <c r="U145" s="152"/>
      <c r="V145" s="152"/>
      <c r="W145" s="152"/>
      <c r="X145" s="152"/>
      <c r="Y145" s="152"/>
      <c r="Z145" s="152"/>
      <c r="AA145" s="152"/>
      <c r="AB145" s="152"/>
    </row>
    <row r="146" spans="1:28" ht="15.75" customHeight="1" x14ac:dyDescent="0.25">
      <c r="A146" s="152"/>
      <c r="B146" s="152"/>
      <c r="C146" s="152"/>
      <c r="D146" s="152"/>
      <c r="E146" s="152"/>
      <c r="F146" s="152"/>
      <c r="G146" s="153"/>
      <c r="H146" s="152"/>
      <c r="I146" s="152"/>
      <c r="J146" s="152"/>
      <c r="K146" s="152"/>
      <c r="L146" s="152"/>
      <c r="M146" s="152"/>
      <c r="N146" s="152"/>
      <c r="O146" s="152"/>
      <c r="P146" s="152"/>
      <c r="Q146" s="152"/>
      <c r="R146" s="152"/>
      <c r="S146" s="152"/>
      <c r="T146" s="152"/>
      <c r="U146" s="152"/>
      <c r="V146" s="152"/>
      <c r="W146" s="152"/>
      <c r="X146" s="152"/>
      <c r="Y146" s="152"/>
      <c r="Z146" s="152"/>
      <c r="AA146" s="152"/>
      <c r="AB146" s="152"/>
    </row>
    <row r="147" spans="1:28" ht="15.75" customHeight="1" x14ac:dyDescent="0.25">
      <c r="A147" s="152"/>
      <c r="B147" s="152"/>
      <c r="C147" s="152"/>
      <c r="D147" s="152"/>
      <c r="E147" s="152"/>
      <c r="F147" s="152"/>
      <c r="G147" s="153"/>
      <c r="H147" s="152"/>
      <c r="I147" s="152"/>
      <c r="J147" s="152"/>
      <c r="K147" s="152"/>
      <c r="L147" s="152"/>
      <c r="M147" s="152"/>
      <c r="N147" s="152"/>
      <c r="O147" s="152"/>
      <c r="P147" s="152"/>
      <c r="Q147" s="152"/>
      <c r="R147" s="152"/>
      <c r="S147" s="152"/>
      <c r="T147" s="152"/>
      <c r="U147" s="152"/>
      <c r="V147" s="152"/>
      <c r="W147" s="152"/>
      <c r="X147" s="152"/>
      <c r="Y147" s="152"/>
      <c r="Z147" s="152"/>
      <c r="AA147" s="152"/>
      <c r="AB147" s="152"/>
    </row>
    <row r="148" spans="1:28" ht="15.75" customHeight="1" x14ac:dyDescent="0.25">
      <c r="A148" s="152"/>
      <c r="B148" s="152"/>
      <c r="C148" s="152"/>
      <c r="D148" s="152"/>
      <c r="E148" s="152"/>
      <c r="F148" s="152"/>
      <c r="G148" s="153"/>
      <c r="H148" s="152"/>
      <c r="I148" s="152"/>
      <c r="J148" s="152"/>
      <c r="K148" s="152"/>
      <c r="L148" s="152"/>
      <c r="M148" s="152"/>
      <c r="N148" s="152"/>
      <c r="O148" s="152"/>
      <c r="P148" s="152"/>
      <c r="Q148" s="152"/>
      <c r="R148" s="152"/>
      <c r="S148" s="152"/>
      <c r="T148" s="152"/>
      <c r="U148" s="152"/>
      <c r="V148" s="152"/>
      <c r="W148" s="152"/>
      <c r="X148" s="152"/>
      <c r="Y148" s="152"/>
      <c r="Z148" s="152"/>
      <c r="AA148" s="152"/>
      <c r="AB148" s="152"/>
    </row>
    <row r="149" spans="1:28" ht="15.75" customHeight="1" x14ac:dyDescent="0.25">
      <c r="A149" s="152"/>
      <c r="B149" s="152"/>
      <c r="C149" s="152"/>
      <c r="D149" s="152"/>
      <c r="E149" s="152"/>
      <c r="F149" s="152"/>
      <c r="G149" s="153"/>
      <c r="H149" s="152"/>
      <c r="I149" s="152"/>
      <c r="J149" s="152"/>
      <c r="K149" s="152"/>
      <c r="L149" s="152"/>
      <c r="M149" s="152"/>
      <c r="N149" s="152"/>
      <c r="O149" s="152"/>
      <c r="P149" s="152"/>
      <c r="Q149" s="152"/>
      <c r="R149" s="152"/>
      <c r="S149" s="152"/>
      <c r="T149" s="152"/>
      <c r="U149" s="152"/>
      <c r="V149" s="152"/>
      <c r="W149" s="152"/>
      <c r="X149" s="152"/>
      <c r="Y149" s="152"/>
      <c r="Z149" s="152"/>
      <c r="AA149" s="152"/>
      <c r="AB149" s="152"/>
    </row>
    <row r="150" spans="1:28" ht="15.75" customHeight="1" x14ac:dyDescent="0.25">
      <c r="A150" s="152"/>
      <c r="B150" s="152"/>
      <c r="C150" s="152"/>
      <c r="D150" s="152"/>
      <c r="E150" s="152"/>
      <c r="F150" s="152"/>
      <c r="G150" s="153"/>
      <c r="H150" s="152"/>
      <c r="I150" s="152"/>
      <c r="J150" s="152"/>
      <c r="K150" s="152"/>
      <c r="L150" s="152"/>
      <c r="M150" s="152"/>
      <c r="N150" s="152"/>
      <c r="O150" s="152"/>
      <c r="P150" s="152"/>
      <c r="Q150" s="152"/>
      <c r="R150" s="152"/>
      <c r="S150" s="152"/>
      <c r="T150" s="152"/>
      <c r="U150" s="152"/>
      <c r="V150" s="152"/>
      <c r="W150" s="152"/>
      <c r="X150" s="152"/>
      <c r="Y150" s="152"/>
      <c r="Z150" s="152"/>
      <c r="AA150" s="152"/>
      <c r="AB150" s="152"/>
    </row>
    <row r="151" spans="1:28" ht="15.75" customHeight="1" x14ac:dyDescent="0.25">
      <c r="A151" s="152"/>
      <c r="B151" s="152"/>
      <c r="C151" s="152"/>
      <c r="D151" s="152"/>
      <c r="E151" s="152"/>
      <c r="F151" s="152"/>
      <c r="G151" s="153"/>
      <c r="H151" s="152"/>
      <c r="I151" s="152"/>
      <c r="J151" s="152"/>
      <c r="K151" s="152"/>
      <c r="L151" s="152"/>
      <c r="M151" s="152"/>
      <c r="N151" s="152"/>
      <c r="O151" s="152"/>
      <c r="P151" s="152"/>
      <c r="Q151" s="152"/>
      <c r="R151" s="152"/>
      <c r="S151" s="152"/>
      <c r="T151" s="152"/>
      <c r="U151" s="152"/>
      <c r="V151" s="152"/>
      <c r="W151" s="152"/>
      <c r="X151" s="152"/>
      <c r="Y151" s="152"/>
      <c r="Z151" s="152"/>
      <c r="AA151" s="152"/>
      <c r="AB151" s="152"/>
    </row>
    <row r="152" spans="1:28" ht="15.75" customHeight="1" x14ac:dyDescent="0.25">
      <c r="A152" s="152"/>
      <c r="B152" s="152"/>
      <c r="C152" s="152"/>
      <c r="D152" s="152"/>
      <c r="E152" s="152"/>
      <c r="F152" s="152"/>
      <c r="G152" s="153"/>
      <c r="H152" s="152"/>
      <c r="I152" s="152"/>
      <c r="J152" s="152"/>
      <c r="K152" s="152"/>
      <c r="L152" s="152"/>
      <c r="M152" s="152"/>
      <c r="N152" s="152"/>
      <c r="O152" s="152"/>
      <c r="P152" s="152"/>
      <c r="Q152" s="152"/>
      <c r="R152" s="152"/>
      <c r="S152" s="152"/>
      <c r="T152" s="152"/>
      <c r="U152" s="152"/>
      <c r="V152" s="152"/>
      <c r="W152" s="152"/>
      <c r="X152" s="152"/>
      <c r="Y152" s="152"/>
      <c r="Z152" s="152"/>
      <c r="AA152" s="152"/>
      <c r="AB152" s="152"/>
    </row>
    <row r="153" spans="1:28" ht="15.75" customHeight="1" x14ac:dyDescent="0.25">
      <c r="A153" s="152"/>
      <c r="B153" s="152"/>
      <c r="C153" s="152"/>
      <c r="D153" s="152"/>
      <c r="E153" s="152"/>
      <c r="F153" s="152"/>
      <c r="G153" s="153"/>
      <c r="H153" s="152"/>
      <c r="I153" s="152"/>
      <c r="J153" s="152"/>
      <c r="K153" s="152"/>
      <c r="L153" s="152"/>
      <c r="M153" s="152"/>
      <c r="N153" s="152"/>
      <c r="O153" s="152"/>
      <c r="P153" s="152"/>
      <c r="Q153" s="152"/>
      <c r="R153" s="152"/>
      <c r="S153" s="152"/>
      <c r="T153" s="152"/>
      <c r="U153" s="152"/>
      <c r="V153" s="152"/>
      <c r="W153" s="152"/>
      <c r="X153" s="152"/>
      <c r="Y153" s="152"/>
      <c r="Z153" s="152"/>
      <c r="AA153" s="152"/>
      <c r="AB153" s="152"/>
    </row>
    <row r="154" spans="1:28" ht="15.75" customHeight="1" x14ac:dyDescent="0.25">
      <c r="A154" s="152"/>
      <c r="B154" s="152"/>
      <c r="C154" s="152"/>
      <c r="D154" s="152"/>
      <c r="E154" s="152"/>
      <c r="F154" s="152"/>
      <c r="G154" s="153"/>
      <c r="H154" s="152"/>
      <c r="I154" s="152"/>
      <c r="J154" s="152"/>
      <c r="K154" s="152"/>
      <c r="L154" s="152"/>
      <c r="M154" s="152"/>
      <c r="N154" s="152"/>
      <c r="O154" s="152"/>
      <c r="P154" s="152"/>
      <c r="Q154" s="152"/>
      <c r="R154" s="152"/>
      <c r="S154" s="152"/>
      <c r="T154" s="152"/>
      <c r="U154" s="152"/>
      <c r="V154" s="152"/>
      <c r="W154" s="152"/>
      <c r="X154" s="152"/>
      <c r="Y154" s="152"/>
      <c r="Z154" s="152"/>
      <c r="AA154" s="152"/>
      <c r="AB154" s="152"/>
    </row>
    <row r="155" spans="1:28" ht="15.75" customHeight="1" x14ac:dyDescent="0.25">
      <c r="A155" s="152"/>
      <c r="B155" s="152"/>
      <c r="C155" s="152"/>
      <c r="D155" s="152"/>
      <c r="E155" s="152"/>
      <c r="F155" s="152"/>
      <c r="G155" s="153"/>
      <c r="H155" s="152"/>
      <c r="I155" s="152"/>
      <c r="J155" s="152"/>
      <c r="K155" s="152"/>
      <c r="L155" s="152"/>
      <c r="M155" s="152"/>
      <c r="N155" s="152"/>
      <c r="O155" s="152"/>
      <c r="P155" s="152"/>
      <c r="Q155" s="152"/>
      <c r="R155" s="152"/>
      <c r="S155" s="152"/>
      <c r="T155" s="152"/>
      <c r="U155" s="152"/>
      <c r="V155" s="152"/>
      <c r="W155" s="152"/>
      <c r="X155" s="152"/>
      <c r="Y155" s="152"/>
      <c r="Z155" s="152"/>
      <c r="AA155" s="152"/>
      <c r="AB155" s="152"/>
    </row>
    <row r="156" spans="1:28" ht="15.75" customHeight="1" x14ac:dyDescent="0.25">
      <c r="A156" s="152"/>
      <c r="B156" s="152"/>
      <c r="C156" s="152"/>
      <c r="D156" s="152"/>
      <c r="E156" s="152"/>
      <c r="F156" s="152"/>
      <c r="G156" s="153"/>
      <c r="H156" s="152"/>
      <c r="I156" s="152"/>
      <c r="J156" s="152"/>
      <c r="K156" s="152"/>
      <c r="L156" s="152"/>
      <c r="M156" s="152"/>
      <c r="N156" s="152"/>
      <c r="O156" s="152"/>
      <c r="P156" s="152"/>
      <c r="Q156" s="152"/>
      <c r="R156" s="152"/>
      <c r="S156" s="152"/>
      <c r="T156" s="152"/>
      <c r="U156" s="152"/>
      <c r="V156" s="152"/>
      <c r="W156" s="152"/>
      <c r="X156" s="152"/>
      <c r="Y156" s="152"/>
      <c r="Z156" s="152"/>
      <c r="AA156" s="152"/>
      <c r="AB156" s="152"/>
    </row>
    <row r="157" spans="1:28" ht="15.75" customHeight="1" x14ac:dyDescent="0.25">
      <c r="A157" s="152"/>
      <c r="B157" s="152"/>
      <c r="C157" s="152"/>
      <c r="D157" s="152"/>
      <c r="E157" s="152"/>
      <c r="F157" s="152"/>
      <c r="G157" s="153"/>
      <c r="H157" s="152"/>
      <c r="I157" s="152"/>
      <c r="J157" s="152"/>
      <c r="K157" s="152"/>
      <c r="L157" s="152"/>
      <c r="M157" s="152"/>
      <c r="N157" s="152"/>
      <c r="O157" s="152"/>
      <c r="P157" s="152"/>
      <c r="Q157" s="152"/>
      <c r="R157" s="152"/>
      <c r="S157" s="152"/>
      <c r="T157" s="152"/>
      <c r="U157" s="152"/>
      <c r="V157" s="152"/>
      <c r="W157" s="152"/>
      <c r="X157" s="152"/>
      <c r="Y157" s="152"/>
      <c r="Z157" s="152"/>
      <c r="AA157" s="152"/>
      <c r="AB157" s="152"/>
    </row>
    <row r="158" spans="1:28" ht="15.75" customHeight="1" x14ac:dyDescent="0.25">
      <c r="A158" s="152"/>
      <c r="B158" s="152"/>
      <c r="C158" s="152"/>
      <c r="D158" s="152"/>
      <c r="E158" s="152"/>
      <c r="F158" s="152"/>
      <c r="G158" s="153"/>
      <c r="H158" s="152"/>
      <c r="I158" s="152"/>
      <c r="J158" s="152"/>
      <c r="K158" s="152"/>
      <c r="L158" s="152"/>
      <c r="M158" s="152"/>
      <c r="N158" s="152"/>
      <c r="O158" s="152"/>
      <c r="P158" s="152"/>
      <c r="Q158" s="152"/>
      <c r="R158" s="152"/>
      <c r="S158" s="152"/>
      <c r="T158" s="152"/>
      <c r="U158" s="152"/>
      <c r="V158" s="152"/>
      <c r="W158" s="152"/>
      <c r="X158" s="152"/>
      <c r="Y158" s="152"/>
      <c r="Z158" s="152"/>
      <c r="AA158" s="152"/>
      <c r="AB158" s="152"/>
    </row>
    <row r="159" spans="1:28" ht="15.75" customHeight="1" x14ac:dyDescent="0.25">
      <c r="A159" s="152"/>
      <c r="B159" s="152"/>
      <c r="C159" s="152"/>
      <c r="D159" s="152"/>
      <c r="E159" s="152"/>
      <c r="F159" s="152"/>
      <c r="G159" s="153"/>
      <c r="H159" s="152"/>
      <c r="I159" s="152"/>
      <c r="J159" s="152"/>
      <c r="K159" s="152"/>
      <c r="L159" s="152"/>
      <c r="M159" s="152"/>
      <c r="N159" s="152"/>
      <c r="O159" s="152"/>
      <c r="P159" s="152"/>
      <c r="Q159" s="152"/>
      <c r="R159" s="152"/>
      <c r="S159" s="152"/>
      <c r="T159" s="152"/>
      <c r="U159" s="152"/>
      <c r="V159" s="152"/>
      <c r="W159" s="152"/>
      <c r="X159" s="152"/>
      <c r="Y159" s="152"/>
      <c r="Z159" s="152"/>
      <c r="AA159" s="152"/>
      <c r="AB159" s="152"/>
    </row>
    <row r="160" spans="1:28" ht="15.75" customHeight="1" x14ac:dyDescent="0.25">
      <c r="A160" s="152"/>
      <c r="B160" s="152"/>
      <c r="C160" s="152"/>
      <c r="D160" s="152"/>
      <c r="E160" s="152"/>
      <c r="F160" s="152"/>
      <c r="G160" s="153"/>
      <c r="H160" s="152"/>
      <c r="I160" s="152"/>
      <c r="J160" s="152"/>
      <c r="K160" s="152"/>
      <c r="L160" s="152"/>
      <c r="M160" s="152"/>
      <c r="N160" s="152"/>
      <c r="O160" s="152"/>
      <c r="P160" s="152"/>
      <c r="Q160" s="152"/>
      <c r="R160" s="152"/>
      <c r="S160" s="152"/>
      <c r="T160" s="152"/>
      <c r="U160" s="152"/>
      <c r="V160" s="152"/>
      <c r="W160" s="152"/>
      <c r="X160" s="152"/>
      <c r="Y160" s="152"/>
      <c r="Z160" s="152"/>
      <c r="AA160" s="152"/>
      <c r="AB160" s="152"/>
    </row>
    <row r="161" spans="1:28" ht="15.75" customHeight="1" x14ac:dyDescent="0.25">
      <c r="A161" s="152"/>
      <c r="B161" s="152"/>
      <c r="C161" s="152"/>
      <c r="D161" s="152"/>
      <c r="E161" s="152"/>
      <c r="F161" s="152"/>
      <c r="G161" s="153"/>
      <c r="H161" s="152"/>
      <c r="I161" s="152"/>
      <c r="J161" s="152"/>
      <c r="K161" s="152"/>
      <c r="L161" s="152"/>
      <c r="M161" s="152"/>
      <c r="N161" s="152"/>
      <c r="O161" s="152"/>
      <c r="P161" s="152"/>
      <c r="Q161" s="152"/>
      <c r="R161" s="152"/>
      <c r="S161" s="152"/>
      <c r="T161" s="152"/>
      <c r="U161" s="152"/>
      <c r="V161" s="152"/>
      <c r="W161" s="152"/>
      <c r="X161" s="152"/>
      <c r="Y161" s="152"/>
      <c r="Z161" s="152"/>
      <c r="AA161" s="152"/>
      <c r="AB161" s="152"/>
    </row>
    <row r="162" spans="1:28" ht="15.75" customHeight="1" x14ac:dyDescent="0.25">
      <c r="A162" s="152"/>
      <c r="B162" s="152"/>
      <c r="C162" s="152"/>
      <c r="D162" s="152"/>
      <c r="E162" s="152"/>
      <c r="F162" s="152"/>
      <c r="G162" s="153"/>
      <c r="H162" s="152"/>
      <c r="I162" s="152"/>
      <c r="J162" s="152"/>
      <c r="K162" s="152"/>
      <c r="L162" s="152"/>
      <c r="M162" s="152"/>
      <c r="N162" s="152"/>
      <c r="O162" s="152"/>
      <c r="P162" s="152"/>
      <c r="Q162" s="152"/>
      <c r="R162" s="152"/>
      <c r="S162" s="152"/>
      <c r="T162" s="152"/>
      <c r="U162" s="152"/>
      <c r="V162" s="152"/>
      <c r="W162" s="152"/>
      <c r="X162" s="152"/>
      <c r="Y162" s="152"/>
      <c r="Z162" s="152"/>
      <c r="AA162" s="152"/>
      <c r="AB162" s="152"/>
    </row>
    <row r="163" spans="1:28" ht="15.75" customHeight="1" x14ac:dyDescent="0.25">
      <c r="A163" s="152"/>
      <c r="B163" s="152"/>
      <c r="C163" s="152"/>
      <c r="D163" s="152"/>
      <c r="E163" s="152"/>
      <c r="F163" s="152"/>
      <c r="G163" s="153"/>
      <c r="H163" s="152"/>
      <c r="I163" s="152"/>
      <c r="J163" s="152"/>
      <c r="K163" s="152"/>
      <c r="L163" s="152"/>
      <c r="M163" s="152"/>
      <c r="N163" s="152"/>
      <c r="O163" s="152"/>
      <c r="P163" s="152"/>
      <c r="Q163" s="152"/>
      <c r="R163" s="152"/>
      <c r="S163" s="152"/>
      <c r="T163" s="152"/>
      <c r="U163" s="152"/>
      <c r="V163" s="152"/>
      <c r="W163" s="152"/>
      <c r="X163" s="152"/>
      <c r="Y163" s="152"/>
      <c r="Z163" s="152"/>
      <c r="AA163" s="152"/>
      <c r="AB163" s="152"/>
    </row>
    <row r="164" spans="1:28" ht="15.75" customHeight="1" x14ac:dyDescent="0.25">
      <c r="A164" s="152"/>
      <c r="B164" s="152"/>
      <c r="C164" s="152"/>
      <c r="D164" s="152"/>
      <c r="E164" s="152"/>
      <c r="F164" s="152"/>
      <c r="G164" s="153"/>
      <c r="H164" s="152"/>
      <c r="I164" s="152"/>
      <c r="J164" s="152"/>
      <c r="K164" s="152"/>
      <c r="L164" s="152"/>
      <c r="M164" s="152"/>
      <c r="N164" s="152"/>
      <c r="O164" s="152"/>
      <c r="P164" s="152"/>
      <c r="Q164" s="152"/>
      <c r="R164" s="152"/>
      <c r="S164" s="152"/>
      <c r="T164" s="152"/>
      <c r="U164" s="152"/>
      <c r="V164" s="152"/>
      <c r="W164" s="152"/>
      <c r="X164" s="152"/>
      <c r="Y164" s="152"/>
      <c r="Z164" s="152"/>
      <c r="AA164" s="152"/>
      <c r="AB164" s="152"/>
    </row>
    <row r="165" spans="1:28" ht="15.75" customHeight="1" x14ac:dyDescent="0.25">
      <c r="A165" s="152"/>
      <c r="B165" s="152"/>
      <c r="C165" s="152"/>
      <c r="D165" s="152"/>
      <c r="E165" s="152"/>
      <c r="F165" s="152"/>
      <c r="G165" s="153"/>
      <c r="H165" s="152"/>
      <c r="I165" s="152"/>
      <c r="J165" s="152"/>
      <c r="K165" s="152"/>
      <c r="L165" s="152"/>
      <c r="M165" s="152"/>
      <c r="N165" s="152"/>
      <c r="O165" s="152"/>
      <c r="P165" s="152"/>
      <c r="Q165" s="152"/>
      <c r="R165" s="152"/>
      <c r="S165" s="152"/>
      <c r="T165" s="152"/>
      <c r="U165" s="152"/>
      <c r="V165" s="152"/>
      <c r="W165" s="152"/>
      <c r="X165" s="152"/>
      <c r="Y165" s="152"/>
      <c r="Z165" s="152"/>
      <c r="AA165" s="152"/>
      <c r="AB165" s="152"/>
    </row>
    <row r="166" spans="1:28" ht="15.75" customHeight="1" x14ac:dyDescent="0.25">
      <c r="A166" s="152"/>
      <c r="B166" s="152"/>
      <c r="C166" s="152"/>
      <c r="D166" s="152"/>
      <c r="E166" s="152"/>
      <c r="F166" s="152"/>
      <c r="G166" s="153"/>
      <c r="H166" s="152"/>
      <c r="I166" s="152"/>
      <c r="J166" s="152"/>
      <c r="K166" s="152"/>
      <c r="L166" s="152"/>
      <c r="M166" s="152"/>
      <c r="N166" s="152"/>
      <c r="O166" s="152"/>
      <c r="P166" s="152"/>
      <c r="Q166" s="152"/>
      <c r="R166" s="152"/>
      <c r="S166" s="152"/>
      <c r="T166" s="152"/>
      <c r="U166" s="152"/>
      <c r="V166" s="152"/>
      <c r="W166" s="152"/>
      <c r="X166" s="152"/>
      <c r="Y166" s="152"/>
      <c r="Z166" s="152"/>
      <c r="AA166" s="152"/>
      <c r="AB166" s="152"/>
    </row>
    <row r="167" spans="1:28" ht="15.75" customHeight="1" x14ac:dyDescent="0.25">
      <c r="A167" s="152"/>
      <c r="B167" s="152"/>
      <c r="C167" s="152"/>
      <c r="D167" s="152"/>
      <c r="E167" s="152"/>
      <c r="F167" s="152"/>
      <c r="G167" s="153"/>
      <c r="H167" s="152"/>
      <c r="I167" s="152"/>
      <c r="J167" s="152"/>
      <c r="K167" s="152"/>
      <c r="L167" s="152"/>
      <c r="M167" s="152"/>
      <c r="N167" s="152"/>
      <c r="O167" s="152"/>
      <c r="P167" s="152"/>
      <c r="Q167" s="152"/>
      <c r="R167" s="152"/>
      <c r="S167" s="152"/>
      <c r="T167" s="152"/>
      <c r="U167" s="152"/>
      <c r="V167" s="152"/>
      <c r="W167" s="152"/>
      <c r="X167" s="152"/>
      <c r="Y167" s="152"/>
      <c r="Z167" s="152"/>
      <c r="AA167" s="152"/>
      <c r="AB167" s="152"/>
    </row>
    <row r="168" spans="1:28" ht="15.75" customHeight="1" x14ac:dyDescent="0.25">
      <c r="A168" s="152"/>
      <c r="B168" s="152"/>
      <c r="C168" s="152"/>
      <c r="D168" s="152"/>
      <c r="E168" s="152"/>
      <c r="F168" s="152"/>
      <c r="G168" s="153"/>
      <c r="H168" s="152"/>
      <c r="I168" s="152"/>
      <c r="J168" s="152"/>
      <c r="K168" s="152"/>
      <c r="L168" s="152"/>
      <c r="M168" s="152"/>
      <c r="N168" s="152"/>
      <c r="O168" s="152"/>
      <c r="P168" s="152"/>
      <c r="Q168" s="152"/>
      <c r="R168" s="152"/>
      <c r="S168" s="152"/>
      <c r="T168" s="152"/>
      <c r="U168" s="152"/>
      <c r="V168" s="152"/>
      <c r="W168" s="152"/>
      <c r="X168" s="152"/>
      <c r="Y168" s="152"/>
      <c r="Z168" s="152"/>
      <c r="AA168" s="152"/>
      <c r="AB168" s="152"/>
    </row>
    <row r="169" spans="1:28" ht="15.75" customHeight="1" x14ac:dyDescent="0.25">
      <c r="A169" s="152"/>
      <c r="B169" s="152"/>
      <c r="C169" s="152"/>
      <c r="D169" s="152"/>
      <c r="E169" s="152"/>
      <c r="F169" s="152"/>
      <c r="G169" s="153"/>
      <c r="H169" s="152"/>
      <c r="I169" s="152"/>
      <c r="J169" s="152"/>
      <c r="K169" s="152"/>
      <c r="L169" s="152"/>
      <c r="M169" s="152"/>
      <c r="N169" s="152"/>
      <c r="O169" s="152"/>
      <c r="P169" s="152"/>
      <c r="Q169" s="152"/>
      <c r="R169" s="152"/>
      <c r="S169" s="152"/>
      <c r="T169" s="152"/>
      <c r="U169" s="152"/>
      <c r="V169" s="152"/>
      <c r="W169" s="152"/>
      <c r="X169" s="152"/>
      <c r="Y169" s="152"/>
      <c r="Z169" s="152"/>
      <c r="AA169" s="152"/>
      <c r="AB169" s="152"/>
    </row>
    <row r="170" spans="1:28" ht="15.75" customHeight="1" x14ac:dyDescent="0.25">
      <c r="A170" s="152"/>
      <c r="B170" s="152"/>
      <c r="C170" s="152"/>
      <c r="D170" s="152"/>
      <c r="E170" s="152"/>
      <c r="F170" s="152"/>
      <c r="G170" s="153"/>
      <c r="H170" s="152"/>
      <c r="I170" s="152"/>
      <c r="J170" s="152"/>
      <c r="K170" s="152"/>
      <c r="L170" s="152"/>
      <c r="M170" s="152"/>
      <c r="N170" s="152"/>
      <c r="O170" s="152"/>
      <c r="P170" s="152"/>
      <c r="Q170" s="152"/>
      <c r="R170" s="152"/>
      <c r="S170" s="152"/>
      <c r="T170" s="152"/>
      <c r="U170" s="152"/>
      <c r="V170" s="152"/>
      <c r="W170" s="152"/>
      <c r="X170" s="152"/>
      <c r="Y170" s="152"/>
      <c r="Z170" s="152"/>
      <c r="AA170" s="152"/>
      <c r="AB170" s="152"/>
    </row>
    <row r="171" spans="1:28" ht="15.75" customHeight="1" x14ac:dyDescent="0.25">
      <c r="A171" s="152"/>
      <c r="B171" s="152"/>
      <c r="C171" s="152"/>
      <c r="D171" s="152"/>
      <c r="E171" s="152"/>
      <c r="F171" s="152"/>
      <c r="G171" s="153"/>
      <c r="H171" s="152"/>
      <c r="I171" s="152"/>
      <c r="J171" s="152"/>
      <c r="K171" s="152"/>
      <c r="L171" s="152"/>
      <c r="M171" s="152"/>
      <c r="N171" s="152"/>
      <c r="O171" s="152"/>
      <c r="P171" s="152"/>
      <c r="Q171" s="152"/>
      <c r="R171" s="152"/>
      <c r="S171" s="152"/>
      <c r="T171" s="152"/>
      <c r="U171" s="152"/>
      <c r="V171" s="152"/>
      <c r="W171" s="152"/>
      <c r="X171" s="152"/>
      <c r="Y171" s="152"/>
      <c r="Z171" s="152"/>
      <c r="AA171" s="152"/>
      <c r="AB171" s="152"/>
    </row>
    <row r="172" spans="1:28" ht="15.75" customHeight="1" x14ac:dyDescent="0.25">
      <c r="A172" s="152"/>
      <c r="B172" s="152"/>
      <c r="C172" s="152"/>
      <c r="D172" s="152"/>
      <c r="E172" s="152"/>
      <c r="F172" s="152"/>
      <c r="G172" s="153"/>
      <c r="H172" s="152"/>
      <c r="I172" s="152"/>
      <c r="J172" s="152"/>
      <c r="K172" s="152"/>
      <c r="L172" s="152"/>
      <c r="M172" s="152"/>
      <c r="N172" s="152"/>
      <c r="O172" s="152"/>
      <c r="P172" s="152"/>
      <c r="Q172" s="152"/>
      <c r="R172" s="152"/>
      <c r="S172" s="152"/>
      <c r="T172" s="152"/>
      <c r="U172" s="152"/>
      <c r="V172" s="152"/>
      <c r="W172" s="152"/>
      <c r="X172" s="152"/>
      <c r="Y172" s="152"/>
      <c r="Z172" s="152"/>
      <c r="AA172" s="152"/>
      <c r="AB172" s="152"/>
    </row>
    <row r="173" spans="1:28" ht="15.75" customHeight="1" x14ac:dyDescent="0.25">
      <c r="A173" s="152"/>
      <c r="B173" s="152"/>
      <c r="C173" s="152"/>
      <c r="D173" s="152"/>
      <c r="E173" s="152"/>
      <c r="F173" s="152"/>
      <c r="G173" s="153"/>
      <c r="H173" s="152"/>
      <c r="I173" s="152"/>
      <c r="J173" s="152"/>
      <c r="K173" s="152"/>
      <c r="L173" s="152"/>
      <c r="M173" s="152"/>
      <c r="N173" s="152"/>
      <c r="O173" s="152"/>
      <c r="P173" s="152"/>
      <c r="Q173" s="152"/>
      <c r="R173" s="152"/>
      <c r="S173" s="152"/>
      <c r="T173" s="152"/>
      <c r="U173" s="152"/>
      <c r="V173" s="152"/>
      <c r="W173" s="152"/>
      <c r="X173" s="152"/>
      <c r="Y173" s="152"/>
      <c r="Z173" s="152"/>
      <c r="AA173" s="152"/>
      <c r="AB173" s="152"/>
    </row>
    <row r="174" spans="1:28" ht="15.75" customHeight="1" x14ac:dyDescent="0.25">
      <c r="A174" s="152"/>
      <c r="B174" s="152"/>
      <c r="C174" s="152"/>
      <c r="D174" s="152"/>
      <c r="E174" s="152"/>
      <c r="F174" s="152"/>
      <c r="G174" s="153"/>
      <c r="H174" s="152"/>
      <c r="I174" s="152"/>
      <c r="J174" s="152"/>
      <c r="K174" s="152"/>
      <c r="L174" s="152"/>
      <c r="M174" s="152"/>
      <c r="N174" s="152"/>
      <c r="O174" s="152"/>
      <c r="P174" s="152"/>
      <c r="Q174" s="152"/>
      <c r="R174" s="152"/>
      <c r="S174" s="152"/>
      <c r="T174" s="152"/>
      <c r="U174" s="152"/>
      <c r="V174" s="152"/>
      <c r="W174" s="152"/>
      <c r="X174" s="152"/>
      <c r="Y174" s="152"/>
      <c r="Z174" s="152"/>
      <c r="AA174" s="152"/>
      <c r="AB174" s="152"/>
    </row>
    <row r="175" spans="1:28" ht="15.75" customHeight="1" x14ac:dyDescent="0.25">
      <c r="A175" s="152"/>
      <c r="B175" s="152"/>
      <c r="C175" s="152"/>
      <c r="D175" s="152"/>
      <c r="E175" s="152"/>
      <c r="F175" s="152"/>
      <c r="G175" s="153"/>
      <c r="H175" s="152"/>
      <c r="I175" s="152"/>
      <c r="J175" s="152"/>
      <c r="K175" s="152"/>
      <c r="L175" s="152"/>
      <c r="M175" s="152"/>
      <c r="N175" s="152"/>
      <c r="O175" s="152"/>
      <c r="P175" s="152"/>
      <c r="Q175" s="152"/>
      <c r="R175" s="152"/>
      <c r="S175" s="152"/>
      <c r="T175" s="152"/>
      <c r="U175" s="152"/>
      <c r="V175" s="152"/>
      <c r="W175" s="152"/>
      <c r="X175" s="152"/>
      <c r="Y175" s="152"/>
      <c r="Z175" s="152"/>
      <c r="AA175" s="152"/>
      <c r="AB175" s="152"/>
    </row>
    <row r="176" spans="1:28" ht="15.75" customHeight="1" x14ac:dyDescent="0.25">
      <c r="A176" s="152"/>
      <c r="B176" s="152"/>
      <c r="C176" s="152"/>
      <c r="D176" s="152"/>
      <c r="E176" s="152"/>
      <c r="F176" s="152"/>
      <c r="G176" s="153"/>
      <c r="H176" s="152"/>
      <c r="I176" s="152"/>
      <c r="J176" s="152"/>
      <c r="K176" s="152"/>
      <c r="L176" s="152"/>
      <c r="M176" s="152"/>
      <c r="N176" s="152"/>
      <c r="O176" s="152"/>
      <c r="P176" s="152"/>
      <c r="Q176" s="152"/>
      <c r="R176" s="152"/>
      <c r="S176" s="152"/>
      <c r="T176" s="152"/>
      <c r="U176" s="152"/>
      <c r="V176" s="152"/>
      <c r="W176" s="152"/>
      <c r="X176" s="152"/>
      <c r="Y176" s="152"/>
      <c r="Z176" s="152"/>
      <c r="AA176" s="152"/>
      <c r="AB176" s="152"/>
    </row>
    <row r="177" spans="1:28" ht="15.75" customHeight="1" x14ac:dyDescent="0.25">
      <c r="A177" s="152"/>
      <c r="B177" s="152"/>
      <c r="C177" s="152"/>
      <c r="D177" s="152"/>
      <c r="E177" s="152"/>
      <c r="F177" s="152"/>
      <c r="G177" s="153"/>
      <c r="H177" s="152"/>
      <c r="I177" s="152"/>
      <c r="J177" s="152"/>
      <c r="K177" s="152"/>
      <c r="L177" s="152"/>
      <c r="M177" s="152"/>
      <c r="N177" s="152"/>
      <c r="O177" s="152"/>
      <c r="P177" s="152"/>
      <c r="Q177" s="152"/>
      <c r="R177" s="152"/>
      <c r="S177" s="152"/>
      <c r="T177" s="152"/>
      <c r="U177" s="152"/>
      <c r="V177" s="152"/>
      <c r="W177" s="152"/>
      <c r="X177" s="152"/>
      <c r="Y177" s="152"/>
      <c r="Z177" s="152"/>
      <c r="AA177" s="152"/>
      <c r="AB177" s="152"/>
    </row>
    <row r="178" spans="1:28" ht="15.75" customHeight="1" x14ac:dyDescent="0.25">
      <c r="A178" s="152"/>
      <c r="B178" s="152"/>
      <c r="C178" s="152"/>
      <c r="D178" s="152"/>
      <c r="E178" s="152"/>
      <c r="F178" s="152"/>
      <c r="G178" s="153"/>
      <c r="H178" s="152"/>
      <c r="I178" s="152"/>
      <c r="J178" s="152"/>
      <c r="K178" s="152"/>
      <c r="L178" s="152"/>
      <c r="M178" s="152"/>
      <c r="N178" s="152"/>
      <c r="O178" s="152"/>
      <c r="P178" s="152"/>
      <c r="Q178" s="152"/>
      <c r="R178" s="152"/>
      <c r="S178" s="152"/>
      <c r="T178" s="152"/>
      <c r="U178" s="152"/>
      <c r="V178" s="152"/>
      <c r="W178" s="152"/>
      <c r="X178" s="152"/>
      <c r="Y178" s="152"/>
      <c r="Z178" s="152"/>
      <c r="AA178" s="152"/>
      <c r="AB178" s="152"/>
    </row>
    <row r="179" spans="1:28" ht="15.75" customHeight="1" x14ac:dyDescent="0.25">
      <c r="A179" s="152"/>
      <c r="B179" s="152"/>
      <c r="C179" s="152"/>
      <c r="D179" s="152"/>
      <c r="E179" s="152"/>
      <c r="F179" s="152"/>
      <c r="G179" s="153"/>
      <c r="H179" s="152"/>
      <c r="I179" s="152"/>
      <c r="J179" s="152"/>
      <c r="K179" s="152"/>
      <c r="L179" s="152"/>
      <c r="M179" s="152"/>
      <c r="N179" s="152"/>
      <c r="O179" s="152"/>
      <c r="P179" s="152"/>
      <c r="Q179" s="152"/>
      <c r="R179" s="152"/>
      <c r="S179" s="152"/>
      <c r="T179" s="152"/>
      <c r="U179" s="152"/>
      <c r="V179" s="152"/>
      <c r="W179" s="152"/>
      <c r="X179" s="152"/>
      <c r="Y179" s="152"/>
      <c r="Z179" s="152"/>
      <c r="AA179" s="152"/>
      <c r="AB179" s="152"/>
    </row>
    <row r="180" spans="1:28" ht="15.75" customHeight="1" x14ac:dyDescent="0.25">
      <c r="A180" s="152"/>
      <c r="B180" s="152"/>
      <c r="C180" s="152"/>
      <c r="D180" s="152"/>
      <c r="E180" s="152"/>
      <c r="F180" s="152"/>
      <c r="G180" s="153"/>
      <c r="H180" s="152"/>
      <c r="I180" s="152"/>
      <c r="J180" s="152"/>
      <c r="K180" s="152"/>
      <c r="L180" s="152"/>
      <c r="M180" s="152"/>
      <c r="N180" s="152"/>
      <c r="O180" s="152"/>
      <c r="P180" s="152"/>
      <c r="Q180" s="152"/>
      <c r="R180" s="152"/>
      <c r="S180" s="152"/>
      <c r="T180" s="152"/>
      <c r="U180" s="152"/>
      <c r="V180" s="152"/>
      <c r="W180" s="152"/>
      <c r="X180" s="152"/>
      <c r="Y180" s="152"/>
      <c r="Z180" s="152"/>
      <c r="AA180" s="152"/>
      <c r="AB180" s="152"/>
    </row>
    <row r="181" spans="1:28" ht="15.75" customHeight="1" x14ac:dyDescent="0.25">
      <c r="A181" s="152"/>
      <c r="B181" s="152"/>
      <c r="C181" s="152"/>
      <c r="D181" s="152"/>
      <c r="E181" s="152"/>
      <c r="F181" s="152"/>
      <c r="G181" s="153"/>
      <c r="H181" s="152"/>
      <c r="I181" s="152"/>
      <c r="J181" s="152"/>
      <c r="K181" s="152"/>
      <c r="L181" s="152"/>
      <c r="M181" s="152"/>
      <c r="N181" s="152"/>
      <c r="O181" s="152"/>
      <c r="P181" s="152"/>
      <c r="Q181" s="152"/>
      <c r="R181" s="152"/>
      <c r="S181" s="152"/>
      <c r="T181" s="152"/>
      <c r="U181" s="152"/>
      <c r="V181" s="152"/>
      <c r="W181" s="152"/>
      <c r="X181" s="152"/>
      <c r="Y181" s="152"/>
      <c r="Z181" s="152"/>
      <c r="AA181" s="152"/>
      <c r="AB181" s="152"/>
    </row>
    <row r="182" spans="1:28" ht="15.75" customHeight="1" x14ac:dyDescent="0.25">
      <c r="A182" s="152"/>
      <c r="B182" s="152"/>
      <c r="C182" s="152"/>
      <c r="D182" s="152"/>
      <c r="E182" s="152"/>
      <c r="F182" s="152"/>
      <c r="G182" s="153"/>
      <c r="H182" s="152"/>
      <c r="I182" s="152"/>
      <c r="J182" s="152"/>
      <c r="K182" s="152"/>
      <c r="L182" s="152"/>
      <c r="M182" s="152"/>
      <c r="N182" s="152"/>
      <c r="O182" s="152"/>
      <c r="P182" s="152"/>
      <c r="Q182" s="152"/>
      <c r="R182" s="152"/>
      <c r="S182" s="152"/>
      <c r="T182" s="152"/>
      <c r="U182" s="152"/>
      <c r="V182" s="152"/>
      <c r="W182" s="152"/>
      <c r="X182" s="152"/>
      <c r="Y182" s="152"/>
      <c r="Z182" s="152"/>
      <c r="AA182" s="152"/>
      <c r="AB182" s="152"/>
    </row>
    <row r="183" spans="1:28" ht="15.75" customHeight="1" x14ac:dyDescent="0.25">
      <c r="A183" s="152"/>
      <c r="B183" s="152"/>
      <c r="C183" s="152"/>
      <c r="D183" s="152"/>
      <c r="E183" s="152"/>
      <c r="F183" s="152"/>
      <c r="G183" s="153"/>
      <c r="H183" s="152"/>
      <c r="I183" s="152"/>
      <c r="J183" s="152"/>
      <c r="K183" s="152"/>
      <c r="L183" s="152"/>
      <c r="M183" s="152"/>
      <c r="N183" s="152"/>
      <c r="O183" s="152"/>
      <c r="P183" s="152"/>
      <c r="Q183" s="152"/>
      <c r="R183" s="152"/>
      <c r="S183" s="152"/>
      <c r="T183" s="152"/>
      <c r="U183" s="152"/>
      <c r="V183" s="152"/>
      <c r="W183" s="152"/>
      <c r="X183" s="152"/>
      <c r="Y183" s="152"/>
      <c r="Z183" s="152"/>
      <c r="AA183" s="152"/>
      <c r="AB183" s="152"/>
    </row>
    <row r="184" spans="1:28" ht="15.75" customHeight="1" x14ac:dyDescent="0.25">
      <c r="A184" s="152"/>
      <c r="B184" s="152"/>
      <c r="C184" s="152"/>
      <c r="D184" s="152"/>
      <c r="E184" s="152"/>
      <c r="F184" s="152"/>
      <c r="G184" s="153"/>
      <c r="H184" s="152"/>
      <c r="I184" s="152"/>
      <c r="J184" s="152"/>
      <c r="K184" s="152"/>
      <c r="L184" s="152"/>
      <c r="M184" s="152"/>
      <c r="N184" s="152"/>
      <c r="O184" s="152"/>
      <c r="P184" s="152"/>
      <c r="Q184" s="152"/>
      <c r="R184" s="152"/>
      <c r="S184" s="152"/>
      <c r="T184" s="152"/>
      <c r="U184" s="152"/>
      <c r="V184" s="152"/>
      <c r="W184" s="152"/>
      <c r="X184" s="152"/>
      <c r="Y184" s="152"/>
      <c r="Z184" s="152"/>
      <c r="AA184" s="152"/>
      <c r="AB184" s="152"/>
    </row>
    <row r="185" spans="1:28" ht="15.75" customHeight="1" x14ac:dyDescent="0.25">
      <c r="A185" s="152"/>
      <c r="B185" s="152"/>
      <c r="C185" s="152"/>
      <c r="D185" s="152"/>
      <c r="E185" s="152"/>
      <c r="F185" s="152"/>
      <c r="G185" s="153"/>
      <c r="H185" s="152"/>
      <c r="I185" s="152"/>
      <c r="J185" s="152"/>
      <c r="K185" s="152"/>
      <c r="L185" s="152"/>
      <c r="M185" s="152"/>
      <c r="N185" s="152"/>
      <c r="O185" s="152"/>
      <c r="P185" s="152"/>
      <c r="Q185" s="152"/>
      <c r="R185" s="152"/>
      <c r="S185" s="152"/>
      <c r="T185" s="152"/>
      <c r="U185" s="152"/>
      <c r="V185" s="152"/>
      <c r="W185" s="152"/>
      <c r="X185" s="152"/>
      <c r="Y185" s="152"/>
      <c r="Z185" s="152"/>
      <c r="AA185" s="152"/>
      <c r="AB185" s="152"/>
    </row>
    <row r="186" spans="1:28" ht="15.75" customHeight="1" x14ac:dyDescent="0.25">
      <c r="A186" s="152"/>
      <c r="B186" s="152"/>
      <c r="C186" s="152"/>
      <c r="D186" s="152"/>
      <c r="E186" s="152"/>
      <c r="F186" s="152"/>
      <c r="G186" s="153"/>
      <c r="H186" s="152"/>
      <c r="I186" s="152"/>
      <c r="J186" s="152"/>
      <c r="K186" s="152"/>
      <c r="L186" s="152"/>
      <c r="M186" s="152"/>
      <c r="N186" s="152"/>
      <c r="O186" s="152"/>
      <c r="P186" s="152"/>
      <c r="Q186" s="152"/>
      <c r="R186" s="152"/>
      <c r="S186" s="152"/>
      <c r="T186" s="152"/>
      <c r="U186" s="152"/>
      <c r="V186" s="152"/>
      <c r="W186" s="152"/>
      <c r="X186" s="152"/>
      <c r="Y186" s="152"/>
      <c r="Z186" s="152"/>
      <c r="AA186" s="152"/>
      <c r="AB186" s="152"/>
    </row>
    <row r="187" spans="1:28" ht="15.75" customHeight="1" x14ac:dyDescent="0.25">
      <c r="A187" s="152"/>
      <c r="B187" s="152"/>
      <c r="C187" s="152"/>
      <c r="D187" s="152"/>
      <c r="E187" s="152"/>
      <c r="F187" s="152"/>
      <c r="G187" s="153"/>
      <c r="H187" s="152"/>
      <c r="I187" s="152"/>
      <c r="J187" s="152"/>
      <c r="K187" s="152"/>
      <c r="L187" s="152"/>
      <c r="M187" s="152"/>
      <c r="N187" s="152"/>
      <c r="O187" s="152"/>
      <c r="P187" s="152"/>
      <c r="Q187" s="152"/>
      <c r="R187" s="152"/>
      <c r="S187" s="152"/>
      <c r="T187" s="152"/>
      <c r="U187" s="152"/>
      <c r="V187" s="152"/>
      <c r="W187" s="152"/>
      <c r="X187" s="152"/>
      <c r="Y187" s="152"/>
      <c r="Z187" s="152"/>
      <c r="AA187" s="152"/>
      <c r="AB187" s="152"/>
    </row>
    <row r="188" spans="1:28" ht="15.75" customHeight="1" x14ac:dyDescent="0.25">
      <c r="A188" s="152"/>
      <c r="B188" s="152"/>
      <c r="C188" s="152"/>
      <c r="D188" s="152"/>
      <c r="E188" s="152"/>
      <c r="F188" s="152"/>
      <c r="G188" s="153"/>
      <c r="H188" s="152"/>
      <c r="I188" s="152"/>
      <c r="J188" s="152"/>
      <c r="K188" s="152"/>
      <c r="L188" s="152"/>
      <c r="M188" s="152"/>
      <c r="N188" s="152"/>
      <c r="O188" s="152"/>
      <c r="P188" s="152"/>
      <c r="Q188" s="152"/>
      <c r="R188" s="152"/>
      <c r="S188" s="152"/>
      <c r="T188" s="152"/>
      <c r="U188" s="152"/>
      <c r="V188" s="152"/>
      <c r="W188" s="152"/>
      <c r="X188" s="152"/>
      <c r="Y188" s="152"/>
      <c r="Z188" s="152"/>
      <c r="AA188" s="152"/>
      <c r="AB188" s="152"/>
    </row>
    <row r="189" spans="1:28" ht="15.75" customHeight="1" x14ac:dyDescent="0.25">
      <c r="A189" s="152"/>
      <c r="B189" s="152"/>
      <c r="C189" s="152"/>
      <c r="D189" s="152"/>
      <c r="E189" s="152"/>
      <c r="F189" s="152"/>
      <c r="G189" s="153"/>
      <c r="H189" s="152"/>
      <c r="I189" s="152"/>
      <c r="J189" s="152"/>
      <c r="K189" s="152"/>
      <c r="L189" s="152"/>
      <c r="M189" s="152"/>
      <c r="N189" s="152"/>
      <c r="O189" s="152"/>
      <c r="P189" s="152"/>
      <c r="Q189" s="152"/>
      <c r="R189" s="152"/>
      <c r="S189" s="152"/>
      <c r="T189" s="152"/>
      <c r="U189" s="152"/>
      <c r="V189" s="152"/>
      <c r="W189" s="152"/>
      <c r="X189" s="152"/>
      <c r="Y189" s="152"/>
      <c r="Z189" s="152"/>
      <c r="AA189" s="152"/>
      <c r="AB189" s="152"/>
    </row>
    <row r="190" spans="1:28" ht="15.75" customHeight="1" x14ac:dyDescent="0.25">
      <c r="A190" s="152"/>
      <c r="B190" s="152"/>
      <c r="C190" s="152"/>
      <c r="D190" s="152"/>
      <c r="E190" s="152"/>
      <c r="F190" s="152"/>
      <c r="G190" s="153"/>
      <c r="H190" s="152"/>
      <c r="I190" s="152"/>
      <c r="J190" s="152"/>
      <c r="K190" s="152"/>
      <c r="L190" s="152"/>
      <c r="M190" s="152"/>
      <c r="N190" s="152"/>
      <c r="O190" s="152"/>
      <c r="P190" s="152"/>
      <c r="Q190" s="152"/>
      <c r="R190" s="152"/>
      <c r="S190" s="152"/>
      <c r="T190" s="152"/>
      <c r="U190" s="152"/>
      <c r="V190" s="152"/>
      <c r="W190" s="152"/>
      <c r="X190" s="152"/>
      <c r="Y190" s="152"/>
      <c r="Z190" s="152"/>
      <c r="AA190" s="152"/>
      <c r="AB190" s="152"/>
    </row>
    <row r="191" spans="1:28" ht="15.75" customHeight="1" x14ac:dyDescent="0.25">
      <c r="A191" s="152"/>
      <c r="B191" s="152"/>
      <c r="C191" s="152"/>
      <c r="D191" s="152"/>
      <c r="E191" s="152"/>
      <c r="F191" s="152"/>
      <c r="G191" s="153"/>
      <c r="H191" s="152"/>
      <c r="I191" s="152"/>
      <c r="J191" s="152"/>
      <c r="K191" s="152"/>
      <c r="L191" s="152"/>
      <c r="M191" s="152"/>
      <c r="N191" s="152"/>
      <c r="O191" s="152"/>
      <c r="P191" s="152"/>
      <c r="Q191" s="152"/>
      <c r="R191" s="152"/>
      <c r="S191" s="152"/>
      <c r="T191" s="152"/>
      <c r="U191" s="152"/>
      <c r="V191" s="152"/>
      <c r="W191" s="152"/>
      <c r="X191" s="152"/>
      <c r="Y191" s="152"/>
      <c r="Z191" s="152"/>
      <c r="AA191" s="152"/>
      <c r="AB191" s="152"/>
    </row>
    <row r="192" spans="1:28" ht="15.75" customHeight="1" x14ac:dyDescent="0.25">
      <c r="A192" s="152"/>
      <c r="B192" s="152"/>
      <c r="C192" s="152"/>
      <c r="D192" s="152"/>
      <c r="E192" s="152"/>
      <c r="F192" s="152"/>
      <c r="G192" s="153"/>
      <c r="H192" s="152"/>
      <c r="I192" s="152"/>
      <c r="J192" s="152"/>
      <c r="K192" s="152"/>
      <c r="L192" s="152"/>
      <c r="M192" s="152"/>
      <c r="N192" s="152"/>
      <c r="O192" s="152"/>
      <c r="P192" s="152"/>
      <c r="Q192" s="152"/>
      <c r="R192" s="152"/>
      <c r="S192" s="152"/>
      <c r="T192" s="152"/>
      <c r="U192" s="152"/>
      <c r="V192" s="152"/>
      <c r="W192" s="152"/>
      <c r="X192" s="152"/>
      <c r="Y192" s="152"/>
      <c r="Z192" s="152"/>
      <c r="AA192" s="152"/>
      <c r="AB192" s="152"/>
    </row>
    <row r="193" spans="1:28" ht="15.75" customHeight="1" x14ac:dyDescent="0.25">
      <c r="A193" s="152"/>
      <c r="B193" s="152"/>
      <c r="C193" s="152"/>
      <c r="D193" s="152"/>
      <c r="E193" s="152"/>
      <c r="F193" s="152"/>
      <c r="G193" s="153"/>
      <c r="H193" s="152"/>
      <c r="I193" s="152"/>
      <c r="J193" s="152"/>
      <c r="K193" s="152"/>
      <c r="L193" s="152"/>
      <c r="M193" s="152"/>
      <c r="N193" s="152"/>
      <c r="O193" s="152"/>
      <c r="P193" s="152"/>
      <c r="Q193" s="152"/>
      <c r="R193" s="152"/>
      <c r="S193" s="152"/>
      <c r="T193" s="152"/>
      <c r="U193" s="152"/>
      <c r="V193" s="152"/>
      <c r="W193" s="152"/>
      <c r="X193" s="152"/>
      <c r="Y193" s="152"/>
      <c r="Z193" s="152"/>
      <c r="AA193" s="152"/>
      <c r="AB193" s="152"/>
    </row>
    <row r="194" spans="1:28" ht="15.75" customHeight="1" x14ac:dyDescent="0.25">
      <c r="A194" s="152"/>
      <c r="B194" s="152"/>
      <c r="C194" s="152"/>
      <c r="D194" s="152"/>
      <c r="E194" s="152"/>
      <c r="F194" s="152"/>
      <c r="G194" s="153"/>
      <c r="H194" s="152"/>
      <c r="I194" s="152"/>
      <c r="J194" s="152"/>
      <c r="K194" s="152"/>
      <c r="L194" s="152"/>
      <c r="M194" s="152"/>
      <c r="N194" s="152"/>
      <c r="O194" s="152"/>
      <c r="P194" s="152"/>
      <c r="Q194" s="152"/>
      <c r="R194" s="152"/>
      <c r="S194" s="152"/>
      <c r="T194" s="152"/>
      <c r="U194" s="152"/>
      <c r="V194" s="152"/>
      <c r="W194" s="152"/>
      <c r="X194" s="152"/>
      <c r="Y194" s="152"/>
      <c r="Z194" s="152"/>
      <c r="AA194" s="152"/>
      <c r="AB194" s="152"/>
    </row>
    <row r="195" spans="1:28" ht="15.75" customHeight="1" x14ac:dyDescent="0.25">
      <c r="A195" s="152"/>
      <c r="B195" s="152"/>
      <c r="C195" s="152"/>
      <c r="D195" s="152"/>
      <c r="E195" s="152"/>
      <c r="F195" s="152"/>
      <c r="G195" s="153"/>
      <c r="H195" s="152"/>
      <c r="I195" s="152"/>
      <c r="J195" s="152"/>
      <c r="K195" s="152"/>
      <c r="L195" s="152"/>
      <c r="M195" s="152"/>
      <c r="N195" s="152"/>
      <c r="O195" s="152"/>
      <c r="P195" s="152"/>
      <c r="Q195" s="152"/>
      <c r="R195" s="152"/>
      <c r="S195" s="152"/>
      <c r="T195" s="152"/>
      <c r="U195" s="152"/>
      <c r="V195" s="152"/>
      <c r="W195" s="152"/>
      <c r="X195" s="152"/>
      <c r="Y195" s="152"/>
      <c r="Z195" s="152"/>
      <c r="AA195" s="152"/>
      <c r="AB195" s="152"/>
    </row>
    <row r="196" spans="1:28" ht="15.75" customHeight="1" x14ac:dyDescent="0.25">
      <c r="A196" s="152"/>
      <c r="B196" s="152"/>
      <c r="C196" s="152"/>
      <c r="D196" s="152"/>
      <c r="E196" s="152"/>
      <c r="F196" s="152"/>
      <c r="G196" s="153"/>
      <c r="H196" s="152"/>
      <c r="I196" s="152"/>
      <c r="J196" s="152"/>
      <c r="K196" s="152"/>
      <c r="L196" s="152"/>
      <c r="M196" s="152"/>
      <c r="N196" s="152"/>
      <c r="O196" s="152"/>
      <c r="P196" s="152"/>
      <c r="Q196" s="152"/>
      <c r="R196" s="152"/>
      <c r="S196" s="152"/>
      <c r="T196" s="152"/>
      <c r="U196" s="152"/>
      <c r="V196" s="152"/>
      <c r="W196" s="152"/>
      <c r="X196" s="152"/>
      <c r="Y196" s="152"/>
      <c r="Z196" s="152"/>
      <c r="AA196" s="152"/>
      <c r="AB196" s="152"/>
    </row>
    <row r="197" spans="1:28" ht="15.75" customHeight="1" x14ac:dyDescent="0.25">
      <c r="A197" s="152"/>
      <c r="B197" s="152"/>
      <c r="C197" s="152"/>
      <c r="D197" s="152"/>
      <c r="E197" s="152"/>
      <c r="F197" s="152"/>
      <c r="G197" s="153"/>
      <c r="H197" s="152"/>
      <c r="I197" s="152"/>
      <c r="J197" s="152"/>
      <c r="K197" s="152"/>
      <c r="L197" s="152"/>
      <c r="M197" s="152"/>
      <c r="N197" s="152"/>
      <c r="O197" s="152"/>
      <c r="P197" s="152"/>
      <c r="Q197" s="152"/>
      <c r="R197" s="152"/>
      <c r="S197" s="152"/>
      <c r="T197" s="152"/>
      <c r="U197" s="152"/>
      <c r="V197" s="152"/>
      <c r="W197" s="152"/>
      <c r="X197" s="152"/>
      <c r="Y197" s="152"/>
      <c r="Z197" s="152"/>
      <c r="AA197" s="152"/>
      <c r="AB197" s="152"/>
    </row>
    <row r="198" spans="1:28" ht="15.75" customHeight="1" x14ac:dyDescent="0.25">
      <c r="A198" s="152"/>
      <c r="B198" s="152"/>
      <c r="C198" s="152"/>
      <c r="D198" s="152"/>
      <c r="E198" s="152"/>
      <c r="F198" s="152"/>
      <c r="G198" s="153"/>
      <c r="H198" s="152"/>
      <c r="I198" s="152"/>
      <c r="J198" s="152"/>
      <c r="K198" s="152"/>
      <c r="L198" s="152"/>
      <c r="M198" s="152"/>
      <c r="N198" s="152"/>
      <c r="O198" s="152"/>
      <c r="P198" s="152"/>
      <c r="Q198" s="152"/>
      <c r="R198" s="152"/>
      <c r="S198" s="152"/>
      <c r="T198" s="152"/>
      <c r="U198" s="152"/>
      <c r="V198" s="152"/>
      <c r="W198" s="152"/>
      <c r="X198" s="152"/>
      <c r="Y198" s="152"/>
      <c r="Z198" s="152"/>
      <c r="AA198" s="152"/>
      <c r="AB198" s="152"/>
    </row>
    <row r="199" spans="1:28" ht="15.75" customHeight="1" x14ac:dyDescent="0.25">
      <c r="A199" s="152"/>
      <c r="B199" s="152"/>
      <c r="C199" s="152"/>
      <c r="D199" s="152"/>
      <c r="E199" s="152"/>
      <c r="F199" s="152"/>
      <c r="G199" s="153"/>
      <c r="H199" s="152"/>
      <c r="I199" s="152"/>
      <c r="J199" s="152"/>
      <c r="K199" s="152"/>
      <c r="L199" s="152"/>
      <c r="M199" s="152"/>
      <c r="N199" s="152"/>
      <c r="O199" s="152"/>
      <c r="P199" s="152"/>
      <c r="Q199" s="152"/>
      <c r="R199" s="152"/>
      <c r="S199" s="152"/>
      <c r="T199" s="152"/>
      <c r="U199" s="152"/>
      <c r="V199" s="152"/>
      <c r="W199" s="152"/>
      <c r="X199" s="152"/>
      <c r="Y199" s="152"/>
      <c r="Z199" s="152"/>
      <c r="AA199" s="152"/>
      <c r="AB199" s="152"/>
    </row>
    <row r="200" spans="1:28" ht="15.75" customHeight="1" x14ac:dyDescent="0.25">
      <c r="A200" s="152"/>
      <c r="B200" s="152"/>
      <c r="C200" s="152"/>
      <c r="D200" s="152"/>
      <c r="E200" s="152"/>
      <c r="F200" s="152"/>
      <c r="G200" s="153"/>
      <c r="H200" s="152"/>
      <c r="I200" s="152"/>
      <c r="J200" s="152"/>
      <c r="K200" s="152"/>
      <c r="L200" s="152"/>
      <c r="M200" s="152"/>
      <c r="N200" s="152"/>
      <c r="O200" s="152"/>
      <c r="P200" s="152"/>
      <c r="Q200" s="152"/>
      <c r="R200" s="152"/>
      <c r="S200" s="152"/>
      <c r="T200" s="152"/>
      <c r="U200" s="152"/>
      <c r="V200" s="152"/>
      <c r="W200" s="152"/>
      <c r="X200" s="152"/>
      <c r="Y200" s="152"/>
      <c r="Z200" s="152"/>
      <c r="AA200" s="152"/>
      <c r="AB200" s="152"/>
    </row>
    <row r="201" spans="1:28" ht="15.75" customHeight="1" x14ac:dyDescent="0.25">
      <c r="A201" s="152"/>
      <c r="B201" s="152"/>
      <c r="C201" s="152"/>
      <c r="D201" s="152"/>
      <c r="E201" s="152"/>
      <c r="F201" s="152"/>
      <c r="G201" s="153"/>
      <c r="H201" s="152"/>
      <c r="I201" s="152"/>
      <c r="J201" s="152"/>
      <c r="K201" s="152"/>
      <c r="L201" s="152"/>
      <c r="M201" s="152"/>
      <c r="N201" s="152"/>
      <c r="O201" s="152"/>
      <c r="P201" s="152"/>
      <c r="Q201" s="152"/>
      <c r="R201" s="152"/>
      <c r="S201" s="152"/>
      <c r="T201" s="152"/>
      <c r="U201" s="152"/>
      <c r="V201" s="152"/>
      <c r="W201" s="152"/>
      <c r="X201" s="152"/>
      <c r="Y201" s="152"/>
      <c r="Z201" s="152"/>
      <c r="AA201" s="152"/>
      <c r="AB201" s="152"/>
    </row>
    <row r="202" spans="1:28" ht="15.75" customHeight="1" x14ac:dyDescent="0.25">
      <c r="A202" s="152"/>
      <c r="B202" s="152"/>
      <c r="C202" s="152"/>
      <c r="D202" s="152"/>
      <c r="E202" s="152"/>
      <c r="F202" s="152"/>
      <c r="G202" s="153"/>
      <c r="H202" s="152"/>
      <c r="I202" s="152"/>
      <c r="J202" s="152"/>
      <c r="K202" s="152"/>
      <c r="L202" s="152"/>
      <c r="M202" s="152"/>
      <c r="N202" s="152"/>
      <c r="O202" s="152"/>
      <c r="P202" s="152"/>
      <c r="Q202" s="152"/>
      <c r="R202" s="152"/>
      <c r="S202" s="152"/>
      <c r="T202" s="152"/>
      <c r="U202" s="152"/>
      <c r="V202" s="152"/>
      <c r="W202" s="152"/>
      <c r="X202" s="152"/>
      <c r="Y202" s="152"/>
      <c r="Z202" s="152"/>
      <c r="AA202" s="152"/>
      <c r="AB202" s="152"/>
    </row>
    <row r="203" spans="1:28" ht="15.75" customHeight="1" x14ac:dyDescent="0.25">
      <c r="A203" s="152"/>
      <c r="B203" s="152"/>
      <c r="C203" s="152"/>
      <c r="D203" s="152"/>
      <c r="E203" s="152"/>
      <c r="F203" s="152"/>
      <c r="G203" s="153"/>
      <c r="H203" s="152"/>
      <c r="I203" s="152"/>
      <c r="J203" s="152"/>
      <c r="K203" s="152"/>
      <c r="L203" s="152"/>
      <c r="M203" s="152"/>
      <c r="N203" s="152"/>
      <c r="O203" s="152"/>
      <c r="P203" s="152"/>
      <c r="Q203" s="152"/>
      <c r="R203" s="152"/>
      <c r="S203" s="152"/>
      <c r="T203" s="152"/>
      <c r="U203" s="152"/>
      <c r="V203" s="152"/>
      <c r="W203" s="152"/>
      <c r="X203" s="152"/>
      <c r="Y203" s="152"/>
      <c r="Z203" s="152"/>
      <c r="AA203" s="152"/>
      <c r="AB203" s="152"/>
    </row>
    <row r="204" spans="1:28" ht="15.75" customHeight="1" x14ac:dyDescent="0.25">
      <c r="A204" s="152"/>
      <c r="B204" s="152"/>
      <c r="C204" s="152"/>
      <c r="D204" s="152"/>
      <c r="E204" s="152"/>
      <c r="F204" s="152"/>
      <c r="G204" s="153"/>
      <c r="H204" s="152"/>
      <c r="I204" s="152"/>
      <c r="J204" s="152"/>
      <c r="K204" s="152"/>
      <c r="L204" s="152"/>
      <c r="M204" s="152"/>
      <c r="N204" s="152"/>
      <c r="O204" s="152"/>
      <c r="P204" s="152"/>
      <c r="Q204" s="152"/>
      <c r="R204" s="152"/>
      <c r="S204" s="152"/>
      <c r="T204" s="152"/>
      <c r="U204" s="152"/>
      <c r="V204" s="152"/>
      <c r="W204" s="152"/>
      <c r="X204" s="152"/>
      <c r="Y204" s="152"/>
      <c r="Z204" s="152"/>
      <c r="AA204" s="152"/>
      <c r="AB204" s="152"/>
    </row>
    <row r="205" spans="1:28" ht="15.75" customHeight="1" x14ac:dyDescent="0.25">
      <c r="A205" s="152"/>
      <c r="B205" s="152"/>
      <c r="C205" s="152"/>
      <c r="D205" s="152"/>
      <c r="E205" s="152"/>
      <c r="F205" s="152"/>
      <c r="G205" s="153"/>
      <c r="H205" s="152"/>
      <c r="I205" s="152"/>
      <c r="J205" s="152"/>
      <c r="K205" s="152"/>
      <c r="L205" s="152"/>
      <c r="M205" s="152"/>
      <c r="N205" s="152"/>
      <c r="O205" s="152"/>
      <c r="P205" s="152"/>
      <c r="Q205" s="152"/>
      <c r="R205" s="152"/>
      <c r="S205" s="152"/>
      <c r="T205" s="152"/>
      <c r="U205" s="152"/>
      <c r="V205" s="152"/>
      <c r="W205" s="152"/>
      <c r="X205" s="152"/>
      <c r="Y205" s="152"/>
      <c r="Z205" s="152"/>
      <c r="AA205" s="152"/>
      <c r="AB205" s="152"/>
    </row>
    <row r="206" spans="1:28" ht="15.75" customHeight="1" x14ac:dyDescent="0.25">
      <c r="A206" s="152"/>
      <c r="B206" s="152"/>
      <c r="C206" s="152"/>
      <c r="D206" s="152"/>
      <c r="E206" s="152"/>
      <c r="F206" s="152"/>
      <c r="G206" s="153"/>
      <c r="H206" s="152"/>
      <c r="I206" s="152"/>
      <c r="J206" s="152"/>
      <c r="K206" s="152"/>
      <c r="L206" s="152"/>
      <c r="M206" s="152"/>
      <c r="N206" s="152"/>
      <c r="O206" s="152"/>
      <c r="P206" s="152"/>
      <c r="Q206" s="152"/>
      <c r="R206" s="152"/>
      <c r="S206" s="152"/>
      <c r="T206" s="152"/>
      <c r="U206" s="152"/>
      <c r="V206" s="152"/>
      <c r="W206" s="152"/>
      <c r="X206" s="152"/>
      <c r="Y206" s="152"/>
      <c r="Z206" s="152"/>
      <c r="AA206" s="152"/>
      <c r="AB206" s="152"/>
    </row>
    <row r="207" spans="1:28" ht="15.75" customHeight="1" x14ac:dyDescent="0.25">
      <c r="A207" s="152"/>
      <c r="B207" s="152"/>
      <c r="C207" s="152"/>
      <c r="D207" s="152"/>
      <c r="E207" s="152"/>
      <c r="F207" s="152"/>
      <c r="G207" s="153"/>
      <c r="H207" s="152"/>
      <c r="I207" s="152"/>
      <c r="J207" s="152"/>
      <c r="K207" s="152"/>
      <c r="L207" s="152"/>
      <c r="M207" s="152"/>
      <c r="N207" s="152"/>
      <c r="O207" s="152"/>
      <c r="P207" s="152"/>
      <c r="Q207" s="152"/>
      <c r="R207" s="152"/>
      <c r="S207" s="152"/>
      <c r="T207" s="152"/>
      <c r="U207" s="152"/>
      <c r="V207" s="152"/>
      <c r="W207" s="152"/>
      <c r="X207" s="152"/>
      <c r="Y207" s="152"/>
      <c r="Z207" s="152"/>
      <c r="AA207" s="152"/>
      <c r="AB207" s="152"/>
    </row>
    <row r="208" spans="1:28" ht="15.75" customHeight="1" x14ac:dyDescent="0.25">
      <c r="A208" s="152"/>
      <c r="B208" s="152"/>
      <c r="C208" s="152"/>
      <c r="D208" s="152"/>
      <c r="E208" s="152"/>
      <c r="F208" s="152"/>
      <c r="G208" s="153"/>
      <c r="H208" s="152"/>
      <c r="I208" s="152"/>
      <c r="J208" s="152"/>
      <c r="K208" s="152"/>
      <c r="L208" s="152"/>
      <c r="M208" s="152"/>
      <c r="N208" s="152"/>
      <c r="O208" s="152"/>
      <c r="P208" s="152"/>
      <c r="Q208" s="152"/>
      <c r="R208" s="152"/>
      <c r="S208" s="152"/>
      <c r="T208" s="152"/>
      <c r="U208" s="152"/>
      <c r="V208" s="152"/>
      <c r="W208" s="152"/>
      <c r="X208" s="152"/>
      <c r="Y208" s="152"/>
      <c r="Z208" s="152"/>
      <c r="AA208" s="152"/>
      <c r="AB208" s="152"/>
    </row>
    <row r="209" spans="1:28" ht="15.75" customHeight="1" x14ac:dyDescent="0.25">
      <c r="A209" s="152"/>
      <c r="B209" s="152"/>
      <c r="C209" s="152"/>
      <c r="D209" s="152"/>
      <c r="E209" s="152"/>
      <c r="F209" s="152"/>
      <c r="G209" s="153"/>
      <c r="H209" s="152"/>
      <c r="I209" s="152"/>
      <c r="J209" s="152"/>
      <c r="K209" s="152"/>
      <c r="L209" s="152"/>
      <c r="M209" s="152"/>
      <c r="N209" s="152"/>
      <c r="O209" s="152"/>
      <c r="P209" s="152"/>
      <c r="Q209" s="152"/>
      <c r="R209" s="152"/>
      <c r="S209" s="152"/>
      <c r="T209" s="152"/>
      <c r="U209" s="152"/>
      <c r="V209" s="152"/>
      <c r="W209" s="152"/>
      <c r="X209" s="152"/>
      <c r="Y209" s="152"/>
      <c r="Z209" s="152"/>
      <c r="AA209" s="152"/>
      <c r="AB209" s="152"/>
    </row>
    <row r="210" spans="1:28" ht="15.75" customHeight="1" x14ac:dyDescent="0.25">
      <c r="A210" s="152"/>
      <c r="B210" s="152"/>
      <c r="C210" s="152"/>
      <c r="D210" s="152"/>
      <c r="E210" s="152"/>
      <c r="F210" s="152"/>
      <c r="G210" s="153"/>
      <c r="H210" s="152"/>
      <c r="I210" s="152"/>
      <c r="J210" s="152"/>
      <c r="K210" s="152"/>
      <c r="L210" s="152"/>
      <c r="M210" s="152"/>
      <c r="N210" s="152"/>
      <c r="O210" s="152"/>
      <c r="P210" s="152"/>
      <c r="Q210" s="152"/>
      <c r="R210" s="152"/>
      <c r="S210" s="152"/>
      <c r="T210" s="152"/>
      <c r="U210" s="152"/>
      <c r="V210" s="152"/>
      <c r="W210" s="152"/>
      <c r="X210" s="152"/>
      <c r="Y210" s="152"/>
      <c r="Z210" s="152"/>
      <c r="AA210" s="152"/>
      <c r="AB210" s="152"/>
    </row>
    <row r="211" spans="1:28" ht="15.75" customHeight="1" x14ac:dyDescent="0.25">
      <c r="A211" s="152"/>
      <c r="B211" s="152"/>
      <c r="C211" s="152"/>
      <c r="D211" s="152"/>
      <c r="E211" s="152"/>
      <c r="F211" s="152"/>
      <c r="G211" s="153"/>
      <c r="H211" s="152"/>
      <c r="I211" s="152"/>
      <c r="J211" s="152"/>
      <c r="K211" s="152"/>
      <c r="L211" s="152"/>
      <c r="M211" s="152"/>
      <c r="N211" s="152"/>
      <c r="O211" s="152"/>
      <c r="P211" s="152"/>
      <c r="Q211" s="152"/>
      <c r="R211" s="152"/>
      <c r="S211" s="152"/>
      <c r="T211" s="152"/>
      <c r="U211" s="152"/>
      <c r="V211" s="152"/>
      <c r="W211" s="152"/>
      <c r="X211" s="152"/>
      <c r="Y211" s="152"/>
      <c r="Z211" s="152"/>
      <c r="AA211" s="152"/>
      <c r="AB211" s="152"/>
    </row>
    <row r="212" spans="1:28" ht="15.75" customHeight="1" x14ac:dyDescent="0.25">
      <c r="A212" s="152"/>
      <c r="B212" s="152"/>
      <c r="C212" s="152"/>
      <c r="D212" s="152"/>
      <c r="E212" s="152"/>
      <c r="F212" s="152"/>
      <c r="G212" s="153"/>
      <c r="H212" s="152"/>
      <c r="I212" s="152"/>
      <c r="J212" s="152"/>
      <c r="K212" s="152"/>
      <c r="L212" s="152"/>
      <c r="M212" s="152"/>
      <c r="N212" s="152"/>
      <c r="O212" s="152"/>
      <c r="P212" s="152"/>
      <c r="Q212" s="152"/>
      <c r="R212" s="152"/>
      <c r="S212" s="152"/>
      <c r="T212" s="152"/>
      <c r="U212" s="152"/>
      <c r="V212" s="152"/>
      <c r="W212" s="152"/>
      <c r="X212" s="152"/>
      <c r="Y212" s="152"/>
      <c r="Z212" s="152"/>
      <c r="AA212" s="152"/>
      <c r="AB212" s="152"/>
    </row>
    <row r="213" spans="1:28" ht="15.75" customHeight="1" x14ac:dyDescent="0.25">
      <c r="A213" s="152"/>
      <c r="B213" s="152"/>
      <c r="C213" s="152"/>
      <c r="D213" s="152"/>
      <c r="E213" s="152"/>
      <c r="F213" s="152"/>
      <c r="G213" s="153"/>
      <c r="H213" s="152"/>
      <c r="I213" s="152"/>
      <c r="J213" s="152"/>
      <c r="K213" s="152"/>
      <c r="L213" s="152"/>
      <c r="M213" s="152"/>
      <c r="N213" s="152"/>
      <c r="O213" s="152"/>
      <c r="P213" s="152"/>
      <c r="Q213" s="152"/>
      <c r="R213" s="152"/>
      <c r="S213" s="152"/>
      <c r="T213" s="152"/>
      <c r="U213" s="152"/>
      <c r="V213" s="152"/>
      <c r="W213" s="152"/>
      <c r="X213" s="152"/>
      <c r="Y213" s="152"/>
      <c r="Z213" s="152"/>
      <c r="AA213" s="152"/>
      <c r="AB213" s="152"/>
    </row>
    <row r="214" spans="1:28" ht="15.75" customHeight="1" x14ac:dyDescent="0.25">
      <c r="A214" s="152"/>
      <c r="B214" s="152"/>
      <c r="C214" s="152"/>
      <c r="D214" s="152"/>
      <c r="E214" s="152"/>
      <c r="F214" s="152"/>
      <c r="G214" s="153"/>
      <c r="H214" s="152"/>
      <c r="I214" s="152"/>
      <c r="J214" s="152"/>
      <c r="K214" s="152"/>
      <c r="L214" s="152"/>
      <c r="M214" s="152"/>
      <c r="N214" s="152"/>
      <c r="O214" s="152"/>
      <c r="P214" s="152"/>
      <c r="Q214" s="152"/>
      <c r="R214" s="152"/>
      <c r="S214" s="152"/>
      <c r="T214" s="152"/>
      <c r="U214" s="152"/>
      <c r="V214" s="152"/>
      <c r="W214" s="152"/>
      <c r="X214" s="152"/>
      <c r="Y214" s="152"/>
      <c r="Z214" s="152"/>
      <c r="AA214" s="152"/>
      <c r="AB214" s="152"/>
    </row>
    <row r="215" spans="1:28" ht="15.75" customHeight="1" x14ac:dyDescent="0.25">
      <c r="A215" s="152"/>
      <c r="B215" s="152"/>
      <c r="C215" s="152"/>
      <c r="D215" s="152"/>
      <c r="E215" s="152"/>
      <c r="F215" s="152"/>
      <c r="G215" s="153"/>
      <c r="H215" s="152"/>
      <c r="I215" s="152"/>
      <c r="J215" s="152"/>
      <c r="K215" s="152"/>
      <c r="L215" s="152"/>
      <c r="M215" s="152"/>
      <c r="N215" s="152"/>
      <c r="O215" s="152"/>
      <c r="P215" s="152"/>
      <c r="Q215" s="152"/>
      <c r="R215" s="152"/>
      <c r="S215" s="152"/>
      <c r="T215" s="152"/>
      <c r="U215" s="152"/>
      <c r="V215" s="152"/>
      <c r="W215" s="152"/>
      <c r="X215" s="152"/>
      <c r="Y215" s="152"/>
      <c r="Z215" s="152"/>
      <c r="AA215" s="152"/>
      <c r="AB215" s="152"/>
    </row>
    <row r="216" spans="1:28" ht="15.75" customHeight="1" x14ac:dyDescent="0.25">
      <c r="A216" s="152"/>
      <c r="B216" s="152"/>
      <c r="C216" s="152"/>
      <c r="D216" s="152"/>
      <c r="E216" s="152"/>
      <c r="F216" s="152"/>
      <c r="G216" s="153"/>
      <c r="H216" s="152"/>
      <c r="I216" s="152"/>
      <c r="J216" s="152"/>
      <c r="K216" s="152"/>
      <c r="L216" s="152"/>
      <c r="M216" s="152"/>
      <c r="N216" s="152"/>
      <c r="O216" s="152"/>
      <c r="P216" s="152"/>
      <c r="Q216" s="152"/>
      <c r="R216" s="152"/>
      <c r="S216" s="152"/>
      <c r="T216" s="152"/>
      <c r="U216" s="152"/>
      <c r="V216" s="152"/>
      <c r="W216" s="152"/>
      <c r="X216" s="152"/>
      <c r="Y216" s="152"/>
      <c r="Z216" s="152"/>
      <c r="AA216" s="152"/>
      <c r="AB216" s="152"/>
    </row>
    <row r="217" spans="1:28" ht="15.75" customHeight="1" x14ac:dyDescent="0.25">
      <c r="A217" s="152"/>
      <c r="B217" s="152"/>
      <c r="C217" s="152"/>
      <c r="D217" s="152"/>
      <c r="E217" s="152"/>
      <c r="F217" s="152"/>
      <c r="G217" s="153"/>
      <c r="H217" s="152"/>
      <c r="I217" s="152"/>
      <c r="J217" s="152"/>
      <c r="K217" s="152"/>
      <c r="L217" s="152"/>
      <c r="M217" s="152"/>
      <c r="N217" s="152"/>
      <c r="O217" s="152"/>
      <c r="P217" s="152"/>
      <c r="Q217" s="152"/>
      <c r="R217" s="152"/>
      <c r="S217" s="152"/>
      <c r="T217" s="152"/>
      <c r="U217" s="152"/>
      <c r="V217" s="152"/>
      <c r="W217" s="152"/>
      <c r="X217" s="152"/>
      <c r="Y217" s="152"/>
      <c r="Z217" s="152"/>
      <c r="AA217" s="152"/>
      <c r="AB217" s="152"/>
    </row>
    <row r="218" spans="1:28" ht="15.75" customHeight="1" x14ac:dyDescent="0.25">
      <c r="A218" s="152"/>
      <c r="B218" s="152"/>
      <c r="C218" s="152"/>
      <c r="D218" s="152"/>
      <c r="E218" s="152"/>
      <c r="F218" s="152"/>
      <c r="G218" s="153"/>
      <c r="H218" s="152"/>
      <c r="I218" s="152"/>
      <c r="J218" s="152"/>
      <c r="K218" s="152"/>
      <c r="L218" s="152"/>
      <c r="M218" s="152"/>
      <c r="N218" s="152"/>
      <c r="O218" s="152"/>
      <c r="P218" s="152"/>
      <c r="Q218" s="152"/>
      <c r="R218" s="152"/>
      <c r="S218" s="152"/>
      <c r="T218" s="152"/>
      <c r="U218" s="152"/>
      <c r="V218" s="152"/>
      <c r="W218" s="152"/>
      <c r="X218" s="152"/>
      <c r="Y218" s="152"/>
      <c r="Z218" s="152"/>
      <c r="AA218" s="152"/>
      <c r="AB218" s="152"/>
    </row>
    <row r="219" spans="1:28" ht="15.75" customHeight="1" x14ac:dyDescent="0.25">
      <c r="A219" s="152"/>
      <c r="B219" s="152"/>
      <c r="C219" s="152"/>
      <c r="D219" s="152"/>
      <c r="E219" s="152"/>
      <c r="F219" s="152"/>
      <c r="G219" s="153"/>
      <c r="H219" s="152"/>
      <c r="I219" s="152"/>
      <c r="J219" s="152"/>
      <c r="K219" s="152"/>
      <c r="L219" s="152"/>
      <c r="M219" s="152"/>
      <c r="N219" s="152"/>
      <c r="O219" s="152"/>
      <c r="P219" s="152"/>
      <c r="Q219" s="152"/>
      <c r="R219" s="152"/>
      <c r="S219" s="152"/>
      <c r="T219" s="152"/>
      <c r="U219" s="152"/>
      <c r="V219" s="152"/>
      <c r="W219" s="152"/>
      <c r="X219" s="152"/>
      <c r="Y219" s="152"/>
      <c r="Z219" s="152"/>
      <c r="AA219" s="152"/>
      <c r="AB219" s="152"/>
    </row>
    <row r="220" spans="1:28" ht="15.75" customHeight="1" x14ac:dyDescent="0.25">
      <c r="A220" s="152"/>
      <c r="B220" s="152"/>
      <c r="C220" s="152"/>
      <c r="D220" s="152"/>
      <c r="E220" s="152"/>
      <c r="F220" s="152"/>
      <c r="G220" s="153"/>
      <c r="H220" s="152"/>
      <c r="I220" s="152"/>
      <c r="J220" s="152"/>
      <c r="K220" s="152"/>
      <c r="L220" s="152"/>
      <c r="M220" s="152"/>
      <c r="N220" s="152"/>
      <c r="O220" s="152"/>
      <c r="P220" s="152"/>
      <c r="Q220" s="152"/>
      <c r="R220" s="152"/>
      <c r="S220" s="152"/>
      <c r="T220" s="152"/>
      <c r="U220" s="152"/>
      <c r="V220" s="152"/>
      <c r="W220" s="152"/>
      <c r="X220" s="152"/>
      <c r="Y220" s="152"/>
      <c r="Z220" s="152"/>
      <c r="AA220" s="152"/>
      <c r="AB220" s="152"/>
    </row>
    <row r="221" spans="1:28" ht="15.75" customHeight="1" x14ac:dyDescent="0.25">
      <c r="A221" s="152"/>
      <c r="B221" s="152"/>
      <c r="C221" s="152"/>
      <c r="D221" s="152"/>
      <c r="E221" s="152"/>
      <c r="F221" s="152"/>
      <c r="G221" s="153"/>
      <c r="H221" s="152"/>
      <c r="I221" s="152"/>
      <c r="J221" s="152"/>
      <c r="K221" s="152"/>
      <c r="L221" s="152"/>
      <c r="M221" s="152"/>
      <c r="N221" s="152"/>
      <c r="O221" s="152"/>
      <c r="P221" s="152"/>
      <c r="Q221" s="152"/>
      <c r="R221" s="152"/>
      <c r="S221" s="152"/>
      <c r="T221" s="152"/>
      <c r="U221" s="152"/>
      <c r="V221" s="152"/>
      <c r="W221" s="152"/>
      <c r="X221" s="152"/>
      <c r="Y221" s="152"/>
      <c r="Z221" s="152"/>
      <c r="AA221" s="152"/>
      <c r="AB221" s="152"/>
    </row>
    <row r="222" spans="1:28" ht="15.75" customHeight="1" x14ac:dyDescent="0.25">
      <c r="A222" s="152"/>
      <c r="B222" s="152"/>
      <c r="C222" s="152"/>
      <c r="D222" s="152"/>
      <c r="E222" s="152"/>
      <c r="F222" s="152"/>
      <c r="G222" s="153"/>
      <c r="H222" s="152"/>
      <c r="I222" s="152"/>
      <c r="J222" s="152"/>
      <c r="K222" s="152"/>
      <c r="L222" s="152"/>
      <c r="M222" s="152"/>
      <c r="N222" s="152"/>
      <c r="O222" s="152"/>
      <c r="P222" s="152"/>
      <c r="Q222" s="152"/>
      <c r="R222" s="152"/>
      <c r="S222" s="152"/>
      <c r="T222" s="152"/>
      <c r="U222" s="152"/>
      <c r="V222" s="152"/>
      <c r="W222" s="152"/>
      <c r="X222" s="152"/>
      <c r="Y222" s="152"/>
      <c r="Z222" s="152"/>
      <c r="AA222" s="152"/>
      <c r="AB222" s="152"/>
    </row>
    <row r="223" spans="1:28" ht="15.75" customHeight="1" x14ac:dyDescent="0.25">
      <c r="A223" s="152"/>
      <c r="B223" s="152"/>
      <c r="C223" s="152"/>
      <c r="D223" s="152"/>
      <c r="E223" s="152"/>
      <c r="F223" s="152"/>
      <c r="G223" s="153"/>
      <c r="H223" s="152"/>
      <c r="I223" s="152"/>
      <c r="J223" s="152"/>
      <c r="K223" s="152"/>
      <c r="L223" s="152"/>
      <c r="M223" s="152"/>
      <c r="N223" s="152"/>
      <c r="O223" s="152"/>
      <c r="P223" s="152"/>
      <c r="Q223" s="152"/>
      <c r="R223" s="152"/>
      <c r="S223" s="152"/>
      <c r="T223" s="152"/>
      <c r="U223" s="152"/>
      <c r="V223" s="152"/>
      <c r="W223" s="152"/>
      <c r="X223" s="152"/>
      <c r="Y223" s="152"/>
      <c r="Z223" s="152"/>
      <c r="AA223" s="152"/>
      <c r="AB223" s="152"/>
    </row>
    <row r="224" spans="1:28" ht="15.75" customHeight="1" x14ac:dyDescent="0.25">
      <c r="A224" s="152"/>
      <c r="B224" s="152"/>
      <c r="C224" s="152"/>
      <c r="D224" s="152"/>
      <c r="E224" s="152"/>
      <c r="F224" s="152"/>
      <c r="G224" s="153"/>
      <c r="H224" s="152"/>
      <c r="I224" s="152"/>
      <c r="J224" s="152"/>
      <c r="K224" s="152"/>
      <c r="L224" s="152"/>
      <c r="M224" s="152"/>
      <c r="N224" s="152"/>
      <c r="O224" s="152"/>
      <c r="P224" s="152"/>
      <c r="Q224" s="152"/>
      <c r="R224" s="152"/>
      <c r="S224" s="152"/>
      <c r="T224" s="152"/>
      <c r="U224" s="152"/>
      <c r="V224" s="152"/>
      <c r="W224" s="152"/>
      <c r="X224" s="152"/>
      <c r="Y224" s="152"/>
      <c r="Z224" s="152"/>
      <c r="AA224" s="152"/>
      <c r="AB224" s="152"/>
    </row>
    <row r="225" spans="1:28" ht="15.75" customHeight="1" x14ac:dyDescent="0.25">
      <c r="A225" s="152"/>
      <c r="B225" s="152"/>
      <c r="C225" s="152"/>
      <c r="D225" s="152"/>
      <c r="E225" s="152"/>
      <c r="F225" s="152"/>
      <c r="G225" s="153"/>
      <c r="H225" s="152"/>
      <c r="I225" s="152"/>
      <c r="J225" s="152"/>
      <c r="K225" s="152"/>
      <c r="L225" s="152"/>
      <c r="M225" s="152"/>
      <c r="N225" s="152"/>
      <c r="O225" s="152"/>
      <c r="P225" s="152"/>
      <c r="Q225" s="152"/>
      <c r="R225" s="152"/>
      <c r="S225" s="152"/>
      <c r="T225" s="152"/>
      <c r="U225" s="152"/>
      <c r="V225" s="152"/>
      <c r="W225" s="152"/>
      <c r="X225" s="152"/>
      <c r="Y225" s="152"/>
      <c r="Z225" s="152"/>
      <c r="AA225" s="152"/>
      <c r="AB225" s="152"/>
    </row>
    <row r="226" spans="1:28" ht="15.75" customHeight="1" x14ac:dyDescent="0.25">
      <c r="A226" s="152"/>
      <c r="B226" s="152"/>
      <c r="C226" s="152"/>
      <c r="D226" s="152"/>
      <c r="E226" s="152"/>
      <c r="F226" s="152"/>
      <c r="G226" s="153"/>
      <c r="H226" s="152"/>
      <c r="I226" s="152"/>
      <c r="J226" s="152"/>
      <c r="K226" s="152"/>
      <c r="L226" s="152"/>
      <c r="M226" s="152"/>
      <c r="N226" s="152"/>
      <c r="O226" s="152"/>
      <c r="P226" s="152"/>
      <c r="Q226" s="152"/>
      <c r="R226" s="152"/>
      <c r="S226" s="152"/>
      <c r="T226" s="152"/>
      <c r="U226" s="152"/>
      <c r="V226" s="152"/>
      <c r="W226" s="152"/>
      <c r="X226" s="152"/>
      <c r="Y226" s="152"/>
      <c r="Z226" s="152"/>
      <c r="AA226" s="152"/>
      <c r="AB226" s="152"/>
    </row>
    <row r="227" spans="1:28" ht="15.75" customHeight="1" x14ac:dyDescent="0.25">
      <c r="A227" s="152"/>
      <c r="B227" s="152"/>
      <c r="C227" s="152"/>
      <c r="D227" s="152"/>
      <c r="E227" s="152"/>
      <c r="F227" s="152"/>
      <c r="G227" s="153"/>
      <c r="H227" s="152"/>
      <c r="I227" s="152"/>
      <c r="J227" s="152"/>
      <c r="K227" s="152"/>
      <c r="L227" s="152"/>
      <c r="M227" s="152"/>
      <c r="N227" s="152"/>
      <c r="O227" s="152"/>
      <c r="P227" s="152"/>
      <c r="Q227" s="152"/>
      <c r="R227" s="152"/>
      <c r="S227" s="152"/>
      <c r="T227" s="152"/>
      <c r="U227" s="152"/>
      <c r="V227" s="152"/>
      <c r="W227" s="152"/>
      <c r="X227" s="152"/>
      <c r="Y227" s="152"/>
      <c r="Z227" s="152"/>
      <c r="AA227" s="152"/>
      <c r="AB227" s="152"/>
    </row>
    <row r="228" spans="1:28" ht="15.75" customHeight="1" x14ac:dyDescent="0.25">
      <c r="A228" s="152"/>
      <c r="B228" s="152"/>
      <c r="C228" s="152"/>
      <c r="D228" s="152"/>
      <c r="E228" s="152"/>
      <c r="F228" s="152"/>
      <c r="G228" s="153"/>
      <c r="H228" s="152"/>
      <c r="I228" s="152"/>
      <c r="J228" s="152"/>
      <c r="K228" s="152"/>
      <c r="L228" s="152"/>
      <c r="M228" s="152"/>
      <c r="N228" s="152"/>
      <c r="O228" s="152"/>
      <c r="P228" s="152"/>
      <c r="Q228" s="152"/>
      <c r="R228" s="152"/>
      <c r="S228" s="152"/>
      <c r="T228" s="152"/>
      <c r="U228" s="152"/>
      <c r="V228" s="152"/>
      <c r="W228" s="152"/>
      <c r="X228" s="152"/>
      <c r="Y228" s="152"/>
      <c r="Z228" s="152"/>
      <c r="AA228" s="152"/>
      <c r="AB228" s="152"/>
    </row>
    <row r="229" spans="1:28" ht="15.75" customHeight="1" x14ac:dyDescent="0.25">
      <c r="A229" s="152"/>
      <c r="B229" s="152"/>
      <c r="C229" s="152"/>
      <c r="D229" s="152"/>
      <c r="E229" s="152"/>
      <c r="F229" s="152"/>
      <c r="G229" s="153"/>
      <c r="H229" s="152"/>
      <c r="I229" s="152"/>
      <c r="J229" s="152"/>
      <c r="K229" s="152"/>
      <c r="L229" s="152"/>
      <c r="M229" s="152"/>
      <c r="N229" s="152"/>
      <c r="O229" s="152"/>
      <c r="P229" s="152"/>
      <c r="Q229" s="152"/>
      <c r="R229" s="152"/>
      <c r="S229" s="152"/>
      <c r="T229" s="152"/>
      <c r="U229" s="152"/>
      <c r="V229" s="152"/>
      <c r="W229" s="152"/>
      <c r="X229" s="152"/>
      <c r="Y229" s="152"/>
      <c r="Z229" s="152"/>
      <c r="AA229" s="152"/>
      <c r="AB229" s="152"/>
    </row>
    <row r="230" spans="1:28" ht="15.75" customHeight="1" x14ac:dyDescent="0.25">
      <c r="A230" s="152"/>
      <c r="B230" s="152"/>
      <c r="C230" s="152"/>
      <c r="D230" s="152"/>
      <c r="E230" s="152"/>
      <c r="F230" s="152"/>
      <c r="G230" s="153"/>
      <c r="H230" s="152"/>
      <c r="I230" s="152"/>
      <c r="J230" s="152"/>
      <c r="K230" s="152"/>
      <c r="L230" s="152"/>
      <c r="M230" s="152"/>
      <c r="N230" s="152"/>
      <c r="O230" s="152"/>
      <c r="P230" s="152"/>
      <c r="Q230" s="152"/>
      <c r="R230" s="152"/>
      <c r="S230" s="152"/>
      <c r="T230" s="152"/>
      <c r="U230" s="152"/>
      <c r="V230" s="152"/>
      <c r="W230" s="152"/>
      <c r="X230" s="152"/>
      <c r="Y230" s="152"/>
      <c r="Z230" s="152"/>
      <c r="AA230" s="152"/>
      <c r="AB230" s="152"/>
    </row>
    <row r="231" spans="1:28" ht="15.75" customHeight="1" x14ac:dyDescent="0.25">
      <c r="A231" s="152"/>
      <c r="B231" s="152"/>
      <c r="C231" s="152"/>
      <c r="D231" s="152"/>
      <c r="E231" s="152"/>
      <c r="F231" s="152"/>
      <c r="G231" s="153"/>
      <c r="H231" s="152"/>
      <c r="I231" s="152"/>
      <c r="J231" s="152"/>
      <c r="K231" s="152"/>
      <c r="L231" s="152"/>
      <c r="M231" s="152"/>
      <c r="N231" s="152"/>
      <c r="O231" s="152"/>
      <c r="P231" s="152"/>
      <c r="Q231" s="152"/>
      <c r="R231" s="152"/>
      <c r="S231" s="152"/>
      <c r="T231" s="152"/>
      <c r="U231" s="152"/>
      <c r="V231" s="152"/>
      <c r="W231" s="152"/>
      <c r="X231" s="152"/>
      <c r="Y231" s="152"/>
      <c r="Z231" s="152"/>
      <c r="AA231" s="152"/>
      <c r="AB231" s="152"/>
    </row>
    <row r="232" spans="1:28" ht="15.75" customHeight="1" x14ac:dyDescent="0.25">
      <c r="A232" s="152"/>
      <c r="B232" s="152"/>
      <c r="C232" s="152"/>
      <c r="D232" s="152"/>
      <c r="E232" s="152"/>
      <c r="F232" s="152"/>
      <c r="G232" s="153"/>
      <c r="H232" s="152"/>
      <c r="I232" s="152"/>
      <c r="J232" s="152"/>
      <c r="K232" s="152"/>
      <c r="L232" s="152"/>
      <c r="M232" s="152"/>
      <c r="N232" s="152"/>
      <c r="O232" s="152"/>
      <c r="P232" s="152"/>
      <c r="Q232" s="152"/>
      <c r="R232" s="152"/>
      <c r="S232" s="152"/>
      <c r="T232" s="152"/>
      <c r="U232" s="152"/>
      <c r="V232" s="152"/>
      <c r="W232" s="152"/>
      <c r="X232" s="152"/>
      <c r="Y232" s="152"/>
      <c r="Z232" s="152"/>
      <c r="AA232" s="152"/>
      <c r="AB232" s="152"/>
    </row>
    <row r="233" spans="1:28" ht="15.75" customHeight="1" x14ac:dyDescent="0.25">
      <c r="A233" s="152"/>
      <c r="B233" s="152"/>
      <c r="C233" s="152"/>
      <c r="D233" s="152"/>
      <c r="E233" s="152"/>
      <c r="F233" s="152"/>
      <c r="G233" s="153"/>
      <c r="H233" s="152"/>
      <c r="I233" s="152"/>
      <c r="J233" s="152"/>
      <c r="K233" s="152"/>
      <c r="L233" s="152"/>
      <c r="M233" s="152"/>
      <c r="N233" s="152"/>
      <c r="O233" s="152"/>
      <c r="P233" s="152"/>
      <c r="Q233" s="152"/>
      <c r="R233" s="152"/>
      <c r="S233" s="152"/>
      <c r="T233" s="152"/>
      <c r="U233" s="152"/>
      <c r="V233" s="152"/>
      <c r="W233" s="152"/>
      <c r="X233" s="152"/>
      <c r="Y233" s="152"/>
      <c r="Z233" s="152"/>
      <c r="AA233" s="152"/>
      <c r="AB233" s="152"/>
    </row>
    <row r="234" spans="1:28" ht="15.75" customHeight="1" x14ac:dyDescent="0.25">
      <c r="A234" s="152"/>
      <c r="B234" s="152"/>
      <c r="C234" s="152"/>
      <c r="D234" s="152"/>
      <c r="E234" s="152"/>
      <c r="F234" s="152"/>
      <c r="G234" s="153"/>
      <c r="H234" s="152"/>
      <c r="I234" s="152"/>
      <c r="J234" s="152"/>
      <c r="K234" s="152"/>
      <c r="L234" s="152"/>
      <c r="M234" s="152"/>
      <c r="N234" s="152"/>
      <c r="O234" s="152"/>
      <c r="P234" s="152"/>
      <c r="Q234" s="152"/>
      <c r="R234" s="152"/>
      <c r="S234" s="152"/>
      <c r="T234" s="152"/>
      <c r="U234" s="152"/>
      <c r="V234" s="152"/>
      <c r="W234" s="152"/>
      <c r="X234" s="152"/>
      <c r="Y234" s="152"/>
      <c r="Z234" s="152"/>
      <c r="AA234" s="152"/>
      <c r="AB234" s="152"/>
    </row>
    <row r="235" spans="1:28" ht="15.75" customHeight="1" x14ac:dyDescent="0.25">
      <c r="A235" s="152"/>
      <c r="B235" s="152"/>
      <c r="C235" s="152"/>
      <c r="D235" s="152"/>
      <c r="E235" s="152"/>
      <c r="F235" s="152"/>
      <c r="G235" s="153"/>
      <c r="H235" s="152"/>
      <c r="I235" s="152"/>
      <c r="J235" s="152"/>
      <c r="K235" s="152"/>
      <c r="L235" s="152"/>
      <c r="M235" s="152"/>
      <c r="N235" s="152"/>
      <c r="O235" s="152"/>
      <c r="P235" s="152"/>
      <c r="Q235" s="152"/>
      <c r="R235" s="152"/>
      <c r="S235" s="152"/>
      <c r="T235" s="152"/>
      <c r="U235" s="152"/>
      <c r="V235" s="152"/>
      <c r="W235" s="152"/>
      <c r="X235" s="152"/>
      <c r="Y235" s="152"/>
      <c r="Z235" s="152"/>
      <c r="AA235" s="152"/>
      <c r="AB235" s="152"/>
    </row>
    <row r="236" spans="1:28" ht="15.75" customHeight="1" x14ac:dyDescent="0.25">
      <c r="A236" s="152"/>
      <c r="B236" s="152"/>
      <c r="C236" s="152"/>
      <c r="D236" s="152"/>
      <c r="E236" s="152"/>
      <c r="F236" s="152"/>
      <c r="G236" s="153"/>
      <c r="H236" s="152"/>
      <c r="I236" s="152"/>
      <c r="J236" s="152"/>
      <c r="K236" s="152"/>
      <c r="L236" s="152"/>
      <c r="M236" s="152"/>
      <c r="N236" s="152"/>
      <c r="O236" s="152"/>
      <c r="P236" s="152"/>
      <c r="Q236" s="152"/>
      <c r="R236" s="152"/>
      <c r="S236" s="152"/>
      <c r="T236" s="152"/>
      <c r="U236" s="152"/>
      <c r="V236" s="152"/>
      <c r="W236" s="152"/>
      <c r="X236" s="152"/>
      <c r="Y236" s="152"/>
      <c r="Z236" s="152"/>
      <c r="AA236" s="152"/>
      <c r="AB236" s="152"/>
    </row>
    <row r="237" spans="1:28" ht="15.75" customHeight="1" x14ac:dyDescent="0.25">
      <c r="A237" s="152"/>
      <c r="B237" s="152"/>
      <c r="C237" s="152"/>
      <c r="D237" s="152"/>
      <c r="E237" s="152"/>
      <c r="F237" s="152"/>
      <c r="G237" s="153"/>
      <c r="H237" s="152"/>
      <c r="I237" s="152"/>
      <c r="J237" s="152"/>
      <c r="K237" s="152"/>
      <c r="L237" s="152"/>
      <c r="M237" s="152"/>
      <c r="N237" s="152"/>
      <c r="O237" s="152"/>
      <c r="P237" s="152"/>
      <c r="Q237" s="152"/>
      <c r="R237" s="152"/>
      <c r="S237" s="152"/>
      <c r="T237" s="152"/>
      <c r="U237" s="152"/>
      <c r="V237" s="152"/>
      <c r="W237" s="152"/>
      <c r="X237" s="152"/>
      <c r="Y237" s="152"/>
      <c r="Z237" s="152"/>
      <c r="AA237" s="152"/>
      <c r="AB237" s="152"/>
    </row>
    <row r="238" spans="1:28" ht="15.75" customHeight="1" x14ac:dyDescent="0.25">
      <c r="A238" s="152"/>
      <c r="B238" s="152"/>
      <c r="C238" s="152"/>
      <c r="D238" s="152"/>
      <c r="E238" s="152"/>
      <c r="F238" s="152"/>
      <c r="G238" s="153"/>
      <c r="H238" s="152"/>
      <c r="I238" s="152"/>
      <c r="J238" s="152"/>
      <c r="K238" s="152"/>
      <c r="L238" s="152"/>
      <c r="M238" s="152"/>
      <c r="N238" s="152"/>
      <c r="O238" s="152"/>
      <c r="P238" s="152"/>
      <c r="Q238" s="152"/>
      <c r="R238" s="152"/>
      <c r="S238" s="152"/>
      <c r="T238" s="152"/>
      <c r="U238" s="152"/>
      <c r="V238" s="152"/>
      <c r="W238" s="152"/>
      <c r="X238" s="152"/>
      <c r="Y238" s="152"/>
      <c r="Z238" s="152"/>
      <c r="AA238" s="152"/>
      <c r="AB238" s="152"/>
    </row>
    <row r="239" spans="1:28" ht="15.75" customHeight="1" x14ac:dyDescent="0.25">
      <c r="A239" s="152"/>
      <c r="B239" s="152"/>
      <c r="C239" s="152"/>
      <c r="D239" s="152"/>
      <c r="E239" s="152"/>
      <c r="F239" s="152"/>
      <c r="G239" s="153"/>
      <c r="H239" s="152"/>
      <c r="I239" s="152"/>
      <c r="J239" s="152"/>
      <c r="K239" s="152"/>
      <c r="L239" s="152"/>
      <c r="M239" s="152"/>
      <c r="N239" s="152"/>
      <c r="O239" s="152"/>
      <c r="P239" s="152"/>
      <c r="Q239" s="152"/>
      <c r="R239" s="152"/>
      <c r="S239" s="152"/>
      <c r="T239" s="152"/>
      <c r="U239" s="152"/>
      <c r="V239" s="152"/>
      <c r="W239" s="152"/>
      <c r="X239" s="152"/>
      <c r="Y239" s="152"/>
      <c r="Z239" s="152"/>
      <c r="AA239" s="152"/>
      <c r="AB239" s="152"/>
    </row>
    <row r="240" spans="1:28" ht="15.75" customHeight="1" x14ac:dyDescent="0.25">
      <c r="A240" s="152"/>
      <c r="B240" s="152"/>
      <c r="C240" s="152"/>
      <c r="D240" s="152"/>
      <c r="E240" s="152"/>
      <c r="F240" s="152"/>
      <c r="G240" s="153"/>
      <c r="H240" s="152"/>
      <c r="I240" s="152"/>
      <c r="J240" s="152"/>
      <c r="K240" s="152"/>
      <c r="L240" s="152"/>
      <c r="M240" s="152"/>
      <c r="N240" s="152"/>
      <c r="O240" s="152"/>
      <c r="P240" s="152"/>
      <c r="Q240" s="152"/>
      <c r="R240" s="152"/>
      <c r="S240" s="152"/>
      <c r="T240" s="152"/>
      <c r="U240" s="152"/>
      <c r="V240" s="152"/>
      <c r="W240" s="152"/>
      <c r="X240" s="152"/>
      <c r="Y240" s="152"/>
      <c r="Z240" s="152"/>
      <c r="AA240" s="152"/>
      <c r="AB240" s="152"/>
    </row>
    <row r="241" spans="1:28" ht="15.75" customHeight="1" x14ac:dyDescent="0.25">
      <c r="A241" s="152"/>
      <c r="B241" s="152"/>
      <c r="C241" s="152"/>
      <c r="D241" s="152"/>
      <c r="E241" s="152"/>
      <c r="F241" s="152"/>
      <c r="G241" s="153"/>
      <c r="H241" s="152"/>
      <c r="I241" s="152"/>
      <c r="J241" s="152"/>
      <c r="K241" s="152"/>
      <c r="L241" s="152"/>
      <c r="M241" s="152"/>
      <c r="N241" s="152"/>
      <c r="O241" s="152"/>
      <c r="P241" s="152"/>
      <c r="Q241" s="152"/>
      <c r="R241" s="152"/>
      <c r="S241" s="152"/>
      <c r="T241" s="152"/>
      <c r="U241" s="152"/>
      <c r="V241" s="152"/>
      <c r="W241" s="152"/>
      <c r="X241" s="152"/>
      <c r="Y241" s="152"/>
      <c r="Z241" s="152"/>
      <c r="AA241" s="152"/>
      <c r="AB241" s="152"/>
    </row>
    <row r="242" spans="1:28" ht="15.75" customHeight="1" x14ac:dyDescent="0.25">
      <c r="A242" s="152"/>
      <c r="B242" s="152"/>
      <c r="C242" s="152"/>
      <c r="D242" s="152"/>
      <c r="E242" s="152"/>
      <c r="F242" s="152"/>
      <c r="G242" s="153"/>
      <c r="H242" s="152"/>
      <c r="I242" s="152"/>
      <c r="J242" s="152"/>
      <c r="K242" s="152"/>
      <c r="L242" s="152"/>
      <c r="M242" s="152"/>
      <c r="N242" s="152"/>
      <c r="O242" s="152"/>
      <c r="P242" s="152"/>
      <c r="Q242" s="152"/>
      <c r="R242" s="152"/>
      <c r="S242" s="152"/>
      <c r="T242" s="152"/>
      <c r="U242" s="152"/>
      <c r="V242" s="152"/>
      <c r="W242" s="152"/>
      <c r="X242" s="152"/>
      <c r="Y242" s="152"/>
      <c r="Z242" s="152"/>
      <c r="AA242" s="152"/>
      <c r="AB242" s="152"/>
    </row>
    <row r="243" spans="1:28" ht="15.75" customHeight="1" x14ac:dyDescent="0.25">
      <c r="A243" s="152"/>
      <c r="B243" s="152"/>
      <c r="C243" s="152"/>
      <c r="D243" s="152"/>
      <c r="E243" s="152"/>
      <c r="F243" s="152"/>
      <c r="G243" s="153"/>
      <c r="H243" s="152"/>
      <c r="I243" s="152"/>
      <c r="J243" s="152"/>
      <c r="K243" s="152"/>
      <c r="L243" s="152"/>
      <c r="M243" s="152"/>
      <c r="N243" s="152"/>
      <c r="O243" s="152"/>
      <c r="P243" s="152"/>
      <c r="Q243" s="152"/>
      <c r="R243" s="152"/>
      <c r="S243" s="152"/>
      <c r="T243" s="152"/>
      <c r="U243" s="152"/>
      <c r="V243" s="152"/>
      <c r="W243" s="152"/>
      <c r="X243" s="152"/>
      <c r="Y243" s="152"/>
      <c r="Z243" s="152"/>
      <c r="AA243" s="152"/>
      <c r="AB243" s="152"/>
    </row>
    <row r="244" spans="1:28" ht="15.75" customHeight="1" x14ac:dyDescent="0.25">
      <c r="A244" s="152"/>
      <c r="B244" s="152"/>
      <c r="C244" s="152"/>
      <c r="D244" s="152"/>
      <c r="E244" s="152"/>
      <c r="F244" s="152"/>
      <c r="G244" s="153"/>
      <c r="H244" s="152"/>
      <c r="I244" s="152"/>
      <c r="J244" s="152"/>
      <c r="K244" s="152"/>
      <c r="L244" s="152"/>
      <c r="M244" s="152"/>
      <c r="N244" s="152"/>
      <c r="O244" s="152"/>
      <c r="P244" s="152"/>
      <c r="Q244" s="152"/>
      <c r="R244" s="152"/>
      <c r="S244" s="152"/>
      <c r="T244" s="152"/>
      <c r="U244" s="152"/>
      <c r="V244" s="152"/>
      <c r="W244" s="152"/>
      <c r="X244" s="152"/>
      <c r="Y244" s="152"/>
      <c r="Z244" s="152"/>
      <c r="AA244" s="152"/>
      <c r="AB244" s="152"/>
    </row>
    <row r="245" spans="1:28" ht="15.75" customHeight="1" x14ac:dyDescent="0.25">
      <c r="A245" s="152"/>
      <c r="B245" s="152"/>
      <c r="C245" s="152"/>
      <c r="D245" s="152"/>
      <c r="E245" s="152"/>
      <c r="F245" s="152"/>
      <c r="G245" s="153"/>
      <c r="H245" s="152"/>
      <c r="I245" s="152"/>
      <c r="J245" s="152"/>
      <c r="K245" s="152"/>
      <c r="L245" s="152"/>
      <c r="M245" s="152"/>
      <c r="N245" s="152"/>
      <c r="O245" s="152"/>
      <c r="P245" s="152"/>
      <c r="Q245" s="152"/>
      <c r="R245" s="152"/>
      <c r="S245" s="152"/>
      <c r="T245" s="152"/>
      <c r="U245" s="152"/>
      <c r="V245" s="152"/>
      <c r="W245" s="152"/>
      <c r="X245" s="152"/>
      <c r="Y245" s="152"/>
      <c r="Z245" s="152"/>
      <c r="AA245" s="152"/>
      <c r="AB245" s="152"/>
    </row>
    <row r="246" spans="1:28" ht="15.75" customHeight="1" x14ac:dyDescent="0.25">
      <c r="A246" s="152"/>
      <c r="B246" s="152"/>
      <c r="C246" s="152"/>
      <c r="D246" s="152"/>
      <c r="E246" s="152"/>
      <c r="F246" s="152"/>
      <c r="G246" s="153"/>
      <c r="H246" s="152"/>
      <c r="I246" s="152"/>
      <c r="J246" s="152"/>
      <c r="K246" s="152"/>
      <c r="L246" s="152"/>
      <c r="M246" s="152"/>
      <c r="N246" s="152"/>
      <c r="O246" s="152"/>
      <c r="P246" s="152"/>
      <c r="Q246" s="152"/>
      <c r="R246" s="152"/>
      <c r="S246" s="152"/>
      <c r="T246" s="152"/>
      <c r="U246" s="152"/>
      <c r="V246" s="152"/>
      <c r="W246" s="152"/>
      <c r="X246" s="152"/>
      <c r="Y246" s="152"/>
      <c r="Z246" s="152"/>
      <c r="AA246" s="152"/>
      <c r="AB246" s="152"/>
    </row>
    <row r="247" spans="1:28" ht="15.75" customHeight="1" x14ac:dyDescent="0.25">
      <c r="A247" s="152"/>
      <c r="B247" s="152"/>
      <c r="C247" s="152"/>
      <c r="D247" s="152"/>
      <c r="E247" s="152"/>
      <c r="F247" s="152"/>
      <c r="G247" s="153"/>
      <c r="H247" s="152"/>
      <c r="I247" s="152"/>
      <c r="J247" s="152"/>
      <c r="K247" s="152"/>
      <c r="L247" s="152"/>
      <c r="M247" s="152"/>
      <c r="N247" s="152"/>
      <c r="O247" s="152"/>
      <c r="P247" s="152"/>
      <c r="Q247" s="152"/>
      <c r="R247" s="152"/>
      <c r="S247" s="152"/>
      <c r="T247" s="152"/>
      <c r="U247" s="152"/>
      <c r="V247" s="152"/>
      <c r="W247" s="152"/>
      <c r="X247" s="152"/>
      <c r="Y247" s="152"/>
      <c r="Z247" s="152"/>
      <c r="AA247" s="152"/>
      <c r="AB247" s="152"/>
    </row>
    <row r="248" spans="1:28" ht="15.75" customHeight="1" x14ac:dyDescent="0.25">
      <c r="A248" s="152"/>
      <c r="B248" s="152"/>
      <c r="C248" s="152"/>
      <c r="D248" s="152"/>
      <c r="E248" s="152"/>
      <c r="F248" s="152"/>
      <c r="G248" s="153"/>
      <c r="H248" s="152"/>
      <c r="I248" s="152"/>
      <c r="J248" s="152"/>
      <c r="K248" s="152"/>
      <c r="L248" s="152"/>
      <c r="M248" s="152"/>
      <c r="N248" s="152"/>
      <c r="O248" s="152"/>
      <c r="P248" s="152"/>
      <c r="Q248" s="152"/>
      <c r="R248" s="152"/>
      <c r="S248" s="152"/>
      <c r="T248" s="152"/>
      <c r="U248" s="152"/>
      <c r="V248" s="152"/>
      <c r="W248" s="152"/>
      <c r="X248" s="152"/>
      <c r="Y248" s="152"/>
      <c r="Z248" s="152"/>
      <c r="AA248" s="152"/>
      <c r="AB248" s="152"/>
    </row>
    <row r="249" spans="1:28" ht="15.75" customHeight="1" x14ac:dyDescent="0.25">
      <c r="A249" s="152"/>
      <c r="B249" s="152"/>
      <c r="C249" s="152"/>
      <c r="D249" s="152"/>
      <c r="E249" s="152"/>
      <c r="F249" s="152"/>
      <c r="G249" s="153"/>
      <c r="H249" s="152"/>
      <c r="I249" s="152"/>
      <c r="J249" s="152"/>
      <c r="K249" s="152"/>
      <c r="L249" s="152"/>
      <c r="M249" s="152"/>
      <c r="N249" s="152"/>
      <c r="O249" s="152"/>
      <c r="P249" s="152"/>
      <c r="Q249" s="152"/>
      <c r="R249" s="152"/>
      <c r="S249" s="152"/>
      <c r="T249" s="152"/>
      <c r="U249" s="152"/>
      <c r="V249" s="152"/>
      <c r="W249" s="152"/>
      <c r="X249" s="152"/>
      <c r="Y249" s="152"/>
      <c r="Z249" s="152"/>
      <c r="AA249" s="152"/>
      <c r="AB249" s="152"/>
    </row>
    <row r="250" spans="1:28" ht="15.75" customHeight="1" x14ac:dyDescent="0.25">
      <c r="A250" s="152"/>
      <c r="B250" s="152"/>
      <c r="C250" s="152"/>
      <c r="D250" s="152"/>
      <c r="E250" s="152"/>
      <c r="F250" s="152"/>
      <c r="G250" s="153"/>
      <c r="H250" s="152"/>
      <c r="I250" s="152"/>
      <c r="J250" s="152"/>
      <c r="K250" s="152"/>
      <c r="L250" s="152"/>
      <c r="M250" s="152"/>
      <c r="N250" s="152"/>
      <c r="O250" s="152"/>
      <c r="P250" s="152"/>
      <c r="Q250" s="152"/>
      <c r="R250" s="152"/>
      <c r="S250" s="152"/>
      <c r="T250" s="152"/>
      <c r="U250" s="152"/>
      <c r="V250" s="152"/>
      <c r="W250" s="152"/>
      <c r="X250" s="152"/>
      <c r="Y250" s="152"/>
      <c r="Z250" s="152"/>
      <c r="AA250" s="152"/>
      <c r="AB250" s="152"/>
    </row>
    <row r="251" spans="1:28" ht="15.75" customHeight="1" x14ac:dyDescent="0.25">
      <c r="A251" s="152"/>
      <c r="B251" s="152"/>
      <c r="C251" s="152"/>
      <c r="D251" s="152"/>
      <c r="E251" s="152"/>
      <c r="F251" s="152"/>
      <c r="G251" s="153"/>
      <c r="H251" s="152"/>
      <c r="I251" s="152"/>
      <c r="J251" s="152"/>
      <c r="K251" s="152"/>
      <c r="L251" s="152"/>
      <c r="M251" s="152"/>
      <c r="N251" s="152"/>
      <c r="O251" s="152"/>
      <c r="P251" s="152"/>
      <c r="Q251" s="152"/>
      <c r="R251" s="152"/>
      <c r="S251" s="152"/>
      <c r="T251" s="152"/>
      <c r="U251" s="152"/>
      <c r="V251" s="152"/>
      <c r="W251" s="152"/>
      <c r="X251" s="152"/>
      <c r="Y251" s="152"/>
      <c r="Z251" s="152"/>
      <c r="AA251" s="152"/>
      <c r="AB251" s="152"/>
    </row>
    <row r="252" spans="1:28" ht="15.75" customHeight="1" x14ac:dyDescent="0.25">
      <c r="A252" s="152"/>
      <c r="B252" s="152"/>
      <c r="C252" s="152"/>
      <c r="D252" s="152"/>
      <c r="E252" s="152"/>
      <c r="F252" s="152"/>
      <c r="G252" s="153"/>
      <c r="H252" s="152"/>
      <c r="I252" s="152"/>
      <c r="J252" s="152"/>
      <c r="K252" s="152"/>
      <c r="L252" s="152"/>
      <c r="M252" s="152"/>
      <c r="N252" s="152"/>
      <c r="O252" s="152"/>
      <c r="P252" s="152"/>
      <c r="Q252" s="152"/>
      <c r="R252" s="152"/>
      <c r="S252" s="152"/>
      <c r="T252" s="152"/>
      <c r="U252" s="152"/>
      <c r="V252" s="152"/>
      <c r="W252" s="152"/>
      <c r="X252" s="152"/>
      <c r="Y252" s="152"/>
      <c r="Z252" s="152"/>
      <c r="AA252" s="152"/>
      <c r="AB252" s="152"/>
    </row>
    <row r="253" spans="1:28" ht="15.75" customHeight="1" x14ac:dyDescent="0.25">
      <c r="A253" s="152"/>
      <c r="B253" s="152"/>
      <c r="C253" s="152"/>
      <c r="D253" s="152"/>
      <c r="E253" s="152"/>
      <c r="F253" s="152"/>
      <c r="G253" s="153"/>
      <c r="H253" s="152"/>
      <c r="I253" s="152"/>
      <c r="J253" s="152"/>
      <c r="K253" s="152"/>
      <c r="L253" s="152"/>
      <c r="M253" s="152"/>
      <c r="N253" s="152"/>
      <c r="O253" s="152"/>
      <c r="P253" s="152"/>
      <c r="Q253" s="152"/>
      <c r="R253" s="152"/>
      <c r="S253" s="152"/>
      <c r="T253" s="152"/>
      <c r="U253" s="152"/>
      <c r="V253" s="152"/>
      <c r="W253" s="152"/>
      <c r="X253" s="152"/>
      <c r="Y253" s="152"/>
      <c r="Z253" s="152"/>
      <c r="AA253" s="152"/>
      <c r="AB253" s="152"/>
    </row>
    <row r="254" spans="1:28" ht="15.75" customHeight="1" x14ac:dyDescent="0.25">
      <c r="A254" s="152"/>
      <c r="B254" s="152"/>
      <c r="C254" s="152"/>
      <c r="D254" s="152"/>
      <c r="E254" s="152"/>
      <c r="F254" s="152"/>
      <c r="G254" s="153"/>
      <c r="H254" s="152"/>
      <c r="I254" s="152"/>
      <c r="J254" s="152"/>
      <c r="K254" s="152"/>
      <c r="L254" s="152"/>
      <c r="M254" s="152"/>
      <c r="N254" s="152"/>
      <c r="O254" s="152"/>
      <c r="P254" s="152"/>
      <c r="Q254" s="152"/>
      <c r="R254" s="152"/>
      <c r="S254" s="152"/>
      <c r="T254" s="152"/>
      <c r="U254" s="152"/>
      <c r="V254" s="152"/>
      <c r="W254" s="152"/>
      <c r="X254" s="152"/>
      <c r="Y254" s="152"/>
      <c r="Z254" s="152"/>
      <c r="AA254" s="152"/>
      <c r="AB254" s="152"/>
    </row>
    <row r="255" spans="1:28" ht="15.75" customHeight="1" x14ac:dyDescent="0.25">
      <c r="A255" s="152"/>
      <c r="B255" s="152"/>
      <c r="C255" s="152"/>
      <c r="D255" s="152"/>
      <c r="E255" s="152"/>
      <c r="F255" s="152"/>
      <c r="G255" s="153"/>
      <c r="H255" s="152"/>
      <c r="I255" s="152"/>
      <c r="J255" s="152"/>
      <c r="K255" s="152"/>
      <c r="L255" s="152"/>
      <c r="M255" s="152"/>
      <c r="N255" s="152"/>
      <c r="O255" s="152"/>
      <c r="P255" s="152"/>
      <c r="Q255" s="152"/>
      <c r="R255" s="152"/>
      <c r="S255" s="152"/>
      <c r="T255" s="152"/>
      <c r="U255" s="152"/>
      <c r="V255" s="152"/>
      <c r="W255" s="152"/>
      <c r="X255" s="152"/>
      <c r="Y255" s="152"/>
      <c r="Z255" s="152"/>
      <c r="AA255" s="152"/>
      <c r="AB255" s="152"/>
    </row>
    <row r="256" spans="1:28" ht="15.75" customHeight="1" x14ac:dyDescent="0.25">
      <c r="A256" s="152"/>
      <c r="B256" s="152"/>
      <c r="C256" s="152"/>
      <c r="D256" s="152"/>
      <c r="E256" s="152"/>
      <c r="F256" s="152"/>
      <c r="G256" s="153"/>
      <c r="H256" s="152"/>
      <c r="I256" s="152"/>
      <c r="J256" s="152"/>
      <c r="K256" s="152"/>
      <c r="L256" s="152"/>
      <c r="M256" s="152"/>
      <c r="N256" s="152"/>
      <c r="O256" s="152"/>
      <c r="P256" s="152"/>
      <c r="Q256" s="152"/>
      <c r="R256" s="152"/>
      <c r="S256" s="152"/>
      <c r="T256" s="152"/>
      <c r="U256" s="152"/>
      <c r="V256" s="152"/>
      <c r="W256" s="152"/>
      <c r="X256" s="152"/>
      <c r="Y256" s="152"/>
      <c r="Z256" s="152"/>
      <c r="AA256" s="152"/>
      <c r="AB256" s="152"/>
    </row>
    <row r="257" spans="1:28" ht="15.75" customHeight="1" x14ac:dyDescent="0.25">
      <c r="A257" s="152"/>
      <c r="B257" s="152"/>
      <c r="C257" s="152"/>
      <c r="D257" s="152"/>
      <c r="E257" s="152"/>
      <c r="F257" s="152"/>
      <c r="G257" s="153"/>
      <c r="H257" s="152"/>
      <c r="I257" s="152"/>
      <c r="J257" s="152"/>
      <c r="K257" s="152"/>
      <c r="L257" s="152"/>
      <c r="M257" s="152"/>
      <c r="N257" s="152"/>
      <c r="O257" s="152"/>
      <c r="P257" s="152"/>
      <c r="Q257" s="152"/>
      <c r="R257" s="152"/>
      <c r="S257" s="152"/>
      <c r="T257" s="152"/>
      <c r="U257" s="152"/>
      <c r="V257" s="152"/>
      <c r="W257" s="152"/>
      <c r="X257" s="152"/>
      <c r="Y257" s="152"/>
      <c r="Z257" s="152"/>
      <c r="AA257" s="152"/>
      <c r="AB257" s="152"/>
    </row>
    <row r="258" spans="1:28" ht="15.75" customHeight="1" x14ac:dyDescent="0.25">
      <c r="A258" s="152"/>
      <c r="B258" s="152"/>
      <c r="C258" s="152"/>
      <c r="D258" s="152"/>
      <c r="E258" s="152"/>
      <c r="F258" s="152"/>
      <c r="G258" s="153"/>
      <c r="H258" s="152"/>
      <c r="I258" s="152"/>
      <c r="J258" s="152"/>
      <c r="K258" s="152"/>
      <c r="L258" s="152"/>
      <c r="M258" s="152"/>
      <c r="N258" s="152"/>
      <c r="O258" s="152"/>
      <c r="P258" s="152"/>
      <c r="Q258" s="152"/>
      <c r="R258" s="152"/>
      <c r="S258" s="152"/>
      <c r="T258" s="152"/>
      <c r="U258" s="152"/>
      <c r="V258" s="152"/>
      <c r="W258" s="152"/>
      <c r="X258" s="152"/>
      <c r="Y258" s="152"/>
      <c r="Z258" s="152"/>
      <c r="AA258" s="152"/>
      <c r="AB258" s="152"/>
    </row>
    <row r="259" spans="1:28" ht="15.75" customHeight="1" x14ac:dyDescent="0.25">
      <c r="A259" s="152"/>
      <c r="B259" s="152"/>
      <c r="C259" s="152"/>
      <c r="D259" s="152"/>
      <c r="E259" s="152"/>
      <c r="F259" s="152"/>
      <c r="G259" s="153"/>
      <c r="H259" s="152"/>
      <c r="I259" s="152"/>
      <c r="J259" s="152"/>
      <c r="K259" s="152"/>
      <c r="L259" s="152"/>
      <c r="M259" s="152"/>
      <c r="N259" s="152"/>
      <c r="O259" s="152"/>
      <c r="P259" s="152"/>
      <c r="Q259" s="152"/>
      <c r="R259" s="152"/>
      <c r="S259" s="152"/>
      <c r="T259" s="152"/>
      <c r="U259" s="152"/>
      <c r="V259" s="152"/>
      <c r="W259" s="152"/>
      <c r="X259" s="152"/>
      <c r="Y259" s="152"/>
      <c r="Z259" s="152"/>
      <c r="AA259" s="152"/>
      <c r="AB259" s="152"/>
    </row>
    <row r="260" spans="1:28" ht="15.75" customHeight="1" x14ac:dyDescent="0.25">
      <c r="A260" s="152"/>
      <c r="B260" s="152"/>
      <c r="C260" s="152"/>
      <c r="D260" s="152"/>
      <c r="E260" s="152"/>
      <c r="F260" s="152"/>
      <c r="G260" s="153"/>
      <c r="H260" s="152"/>
      <c r="I260" s="152"/>
      <c r="J260" s="152"/>
      <c r="K260" s="152"/>
      <c r="L260" s="152"/>
      <c r="M260" s="152"/>
      <c r="N260" s="152"/>
      <c r="O260" s="152"/>
      <c r="P260" s="152"/>
      <c r="Q260" s="152"/>
      <c r="R260" s="152"/>
      <c r="S260" s="152"/>
      <c r="T260" s="152"/>
      <c r="U260" s="152"/>
      <c r="V260" s="152"/>
      <c r="W260" s="152"/>
      <c r="X260" s="152"/>
      <c r="Y260" s="152"/>
      <c r="Z260" s="152"/>
      <c r="AA260" s="152"/>
      <c r="AB260" s="152"/>
    </row>
    <row r="261" spans="1:28" ht="15.75" customHeight="1" x14ac:dyDescent="0.25">
      <c r="A261" s="152"/>
      <c r="B261" s="152"/>
      <c r="C261" s="152"/>
      <c r="D261" s="152"/>
      <c r="E261" s="152"/>
      <c r="F261" s="152"/>
      <c r="G261" s="153"/>
      <c r="H261" s="152"/>
      <c r="I261" s="152"/>
      <c r="J261" s="152"/>
      <c r="K261" s="152"/>
      <c r="L261" s="152"/>
      <c r="M261" s="152"/>
      <c r="N261" s="152"/>
      <c r="O261" s="152"/>
      <c r="P261" s="152"/>
      <c r="Q261" s="152"/>
      <c r="R261" s="152"/>
      <c r="S261" s="152"/>
      <c r="T261" s="152"/>
      <c r="U261" s="152"/>
      <c r="V261" s="152"/>
      <c r="W261" s="152"/>
      <c r="X261" s="152"/>
      <c r="Y261" s="152"/>
      <c r="Z261" s="152"/>
      <c r="AA261" s="152"/>
      <c r="AB261" s="152"/>
    </row>
    <row r="262" spans="1:28" ht="15.75" customHeight="1" x14ac:dyDescent="0.25">
      <c r="A262" s="152"/>
      <c r="B262" s="152"/>
      <c r="C262" s="152"/>
      <c r="D262" s="152"/>
      <c r="E262" s="152"/>
      <c r="F262" s="152"/>
      <c r="G262" s="153"/>
      <c r="H262" s="152"/>
      <c r="I262" s="152"/>
      <c r="J262" s="152"/>
      <c r="K262" s="152"/>
      <c r="L262" s="152"/>
      <c r="M262" s="152"/>
      <c r="N262" s="152"/>
      <c r="O262" s="152"/>
      <c r="P262" s="152"/>
      <c r="Q262" s="152"/>
      <c r="R262" s="152"/>
      <c r="S262" s="152"/>
      <c r="T262" s="152"/>
      <c r="U262" s="152"/>
      <c r="V262" s="152"/>
      <c r="W262" s="152"/>
      <c r="X262" s="152"/>
      <c r="Y262" s="152"/>
      <c r="Z262" s="152"/>
      <c r="AA262" s="152"/>
      <c r="AB262" s="152"/>
    </row>
    <row r="263" spans="1:28" ht="15.75" customHeight="1" x14ac:dyDescent="0.25">
      <c r="A263" s="152"/>
      <c r="B263" s="152"/>
      <c r="C263" s="152"/>
      <c r="D263" s="152"/>
      <c r="E263" s="152"/>
      <c r="F263" s="152"/>
      <c r="G263" s="153"/>
      <c r="H263" s="152"/>
      <c r="I263" s="152"/>
      <c r="J263" s="152"/>
      <c r="K263" s="152"/>
      <c r="L263" s="152"/>
      <c r="M263" s="152"/>
      <c r="N263" s="152"/>
      <c r="O263" s="152"/>
      <c r="P263" s="152"/>
      <c r="Q263" s="152"/>
      <c r="R263" s="152"/>
      <c r="S263" s="152"/>
      <c r="T263" s="152"/>
      <c r="U263" s="152"/>
      <c r="V263" s="152"/>
      <c r="W263" s="152"/>
      <c r="X263" s="152"/>
      <c r="Y263" s="152"/>
      <c r="Z263" s="152"/>
      <c r="AA263" s="152"/>
      <c r="AB263" s="152"/>
    </row>
    <row r="264" spans="1:28" ht="15.75" customHeight="1" x14ac:dyDescent="0.25">
      <c r="A264" s="152"/>
      <c r="B264" s="152"/>
      <c r="C264" s="152"/>
      <c r="D264" s="152"/>
      <c r="E264" s="152"/>
      <c r="F264" s="152"/>
      <c r="G264" s="153"/>
      <c r="H264" s="152"/>
      <c r="I264" s="152"/>
      <c r="J264" s="152"/>
      <c r="K264" s="152"/>
      <c r="L264" s="152"/>
      <c r="M264" s="152"/>
      <c r="N264" s="152"/>
      <c r="O264" s="152"/>
      <c r="P264" s="152"/>
      <c r="Q264" s="152"/>
      <c r="R264" s="152"/>
      <c r="S264" s="152"/>
      <c r="T264" s="152"/>
      <c r="U264" s="152"/>
      <c r="V264" s="152"/>
      <c r="W264" s="152"/>
      <c r="X264" s="152"/>
      <c r="Y264" s="152"/>
      <c r="Z264" s="152"/>
      <c r="AA264" s="152"/>
      <c r="AB264" s="152"/>
    </row>
    <row r="265" spans="1:28" ht="15.75" customHeight="1" x14ac:dyDescent="0.25">
      <c r="A265" s="236"/>
      <c r="B265" s="236"/>
      <c r="C265" s="236"/>
      <c r="D265" s="236"/>
      <c r="E265" s="236"/>
      <c r="F265" s="236"/>
      <c r="G265" s="237"/>
      <c r="H265" s="236"/>
      <c r="I265" s="236"/>
      <c r="J265" s="236"/>
      <c r="K265" s="236"/>
      <c r="L265" s="236"/>
      <c r="M265" s="236"/>
      <c r="N265" s="236"/>
      <c r="O265" s="236"/>
      <c r="P265" s="236"/>
      <c r="Q265" s="236"/>
      <c r="R265" s="236"/>
      <c r="S265" s="236"/>
      <c r="T265" s="236"/>
      <c r="U265" s="236"/>
      <c r="V265" s="236"/>
      <c r="W265" s="236"/>
      <c r="X265" s="236"/>
      <c r="Y265" s="236"/>
      <c r="Z265" s="236"/>
      <c r="AA265" s="236"/>
      <c r="AB265" s="236"/>
    </row>
    <row r="266" spans="1:28" ht="15.75" customHeight="1" x14ac:dyDescent="0.25">
      <c r="A266" s="236"/>
      <c r="B266" s="236"/>
      <c r="C266" s="236"/>
      <c r="D266" s="236"/>
      <c r="E266" s="236"/>
      <c r="F266" s="236"/>
      <c r="G266" s="237"/>
      <c r="H266" s="236"/>
      <c r="I266" s="236"/>
      <c r="J266" s="236"/>
      <c r="K266" s="236"/>
      <c r="L266" s="236"/>
      <c r="M266" s="236"/>
      <c r="N266" s="236"/>
      <c r="O266" s="236"/>
      <c r="P266" s="236"/>
      <c r="Q266" s="236"/>
      <c r="R266" s="236"/>
      <c r="S266" s="236"/>
      <c r="T266" s="236"/>
      <c r="U266" s="236"/>
      <c r="V266" s="236"/>
      <c r="W266" s="236"/>
      <c r="X266" s="236"/>
      <c r="Y266" s="236"/>
      <c r="Z266" s="236"/>
      <c r="AA266" s="236"/>
      <c r="AB266" s="236"/>
    </row>
    <row r="267" spans="1:28" ht="15.75" customHeight="1" x14ac:dyDescent="0.25">
      <c r="A267" s="236"/>
      <c r="B267" s="236"/>
      <c r="C267" s="236"/>
      <c r="D267" s="236"/>
      <c r="E267" s="236"/>
      <c r="F267" s="236"/>
      <c r="G267" s="237"/>
      <c r="H267" s="236"/>
      <c r="I267" s="236"/>
      <c r="J267" s="236"/>
      <c r="K267" s="236"/>
      <c r="L267" s="236"/>
      <c r="M267" s="236"/>
      <c r="N267" s="236"/>
      <c r="O267" s="236"/>
      <c r="P267" s="236"/>
      <c r="Q267" s="236"/>
      <c r="R267" s="236"/>
      <c r="S267" s="236"/>
      <c r="T267" s="236"/>
      <c r="U267" s="236"/>
      <c r="V267" s="236"/>
      <c r="W267" s="236"/>
      <c r="X267" s="236"/>
      <c r="Y267" s="236"/>
      <c r="Z267" s="236"/>
      <c r="AA267" s="236"/>
      <c r="AB267" s="236"/>
    </row>
    <row r="268" spans="1:28" ht="15.75" customHeight="1" x14ac:dyDescent="0.25">
      <c r="A268" s="236"/>
      <c r="B268" s="236"/>
      <c r="C268" s="236"/>
      <c r="D268" s="236"/>
      <c r="E268" s="236"/>
      <c r="F268" s="236"/>
      <c r="G268" s="237"/>
      <c r="H268" s="236"/>
      <c r="I268" s="236"/>
      <c r="J268" s="236"/>
      <c r="K268" s="236"/>
      <c r="L268" s="236"/>
      <c r="M268" s="236"/>
      <c r="N268" s="236"/>
      <c r="O268" s="236"/>
      <c r="P268" s="236"/>
      <c r="Q268" s="236"/>
      <c r="R268" s="236"/>
      <c r="S268" s="236"/>
      <c r="T268" s="236"/>
      <c r="U268" s="236"/>
      <c r="V268" s="236"/>
      <c r="W268" s="236"/>
      <c r="X268" s="236"/>
      <c r="Y268" s="236"/>
      <c r="Z268" s="236"/>
      <c r="AA268" s="236"/>
      <c r="AB268" s="236"/>
    </row>
    <row r="269" spans="1:28" ht="15.75" customHeight="1" x14ac:dyDescent="0.25">
      <c r="A269" s="236"/>
      <c r="B269" s="236"/>
      <c r="C269" s="236"/>
      <c r="D269" s="236"/>
      <c r="E269" s="236"/>
      <c r="F269" s="236"/>
      <c r="G269" s="237"/>
      <c r="H269" s="236"/>
      <c r="I269" s="236"/>
      <c r="J269" s="236"/>
      <c r="K269" s="236"/>
      <c r="L269" s="236"/>
      <c r="M269" s="236"/>
      <c r="N269" s="236"/>
      <c r="O269" s="236"/>
      <c r="P269" s="236"/>
      <c r="Q269" s="236"/>
      <c r="R269" s="236"/>
      <c r="S269" s="236"/>
      <c r="T269" s="236"/>
      <c r="U269" s="236"/>
      <c r="V269" s="236"/>
      <c r="W269" s="236"/>
      <c r="X269" s="236"/>
      <c r="Y269" s="236"/>
      <c r="Z269" s="236"/>
      <c r="AA269" s="236"/>
      <c r="AB269" s="236"/>
    </row>
    <row r="270" spans="1:28" ht="15.75" customHeight="1" x14ac:dyDescent="0.25">
      <c r="A270" s="236"/>
      <c r="B270" s="236"/>
      <c r="C270" s="236"/>
      <c r="D270" s="236"/>
      <c r="E270" s="236"/>
      <c r="F270" s="236"/>
      <c r="G270" s="237"/>
      <c r="H270" s="236"/>
      <c r="I270" s="236"/>
      <c r="J270" s="236"/>
      <c r="K270" s="236"/>
      <c r="L270" s="236"/>
      <c r="M270" s="236"/>
      <c r="N270" s="236"/>
      <c r="O270" s="236"/>
      <c r="P270" s="236"/>
      <c r="Q270" s="236"/>
      <c r="R270" s="236"/>
      <c r="S270" s="236"/>
      <c r="T270" s="236"/>
      <c r="U270" s="236"/>
      <c r="V270" s="236"/>
      <c r="W270" s="236"/>
      <c r="X270" s="236"/>
      <c r="Y270" s="236"/>
      <c r="Z270" s="236"/>
      <c r="AA270" s="236"/>
      <c r="AB270" s="236"/>
    </row>
    <row r="271" spans="1:28" ht="15.75" customHeight="1" x14ac:dyDescent="0.25">
      <c r="A271" s="236"/>
      <c r="B271" s="236"/>
      <c r="C271" s="236"/>
      <c r="D271" s="236"/>
      <c r="E271" s="236"/>
      <c r="F271" s="236"/>
      <c r="G271" s="237"/>
      <c r="H271" s="236"/>
      <c r="I271" s="236"/>
      <c r="J271" s="236"/>
      <c r="K271" s="236"/>
      <c r="L271" s="236"/>
      <c r="M271" s="236"/>
      <c r="N271" s="236"/>
      <c r="O271" s="236"/>
      <c r="P271" s="236"/>
      <c r="Q271" s="236"/>
      <c r="R271" s="236"/>
      <c r="S271" s="236"/>
      <c r="T271" s="236"/>
      <c r="U271" s="236"/>
      <c r="V271" s="236"/>
      <c r="W271" s="236"/>
      <c r="X271" s="236"/>
      <c r="Y271" s="236"/>
      <c r="Z271" s="236"/>
      <c r="AA271" s="236"/>
      <c r="AB271" s="236"/>
    </row>
    <row r="272" spans="1:28" ht="15.75" customHeight="1" x14ac:dyDescent="0.25">
      <c r="A272" s="236"/>
      <c r="B272" s="236"/>
      <c r="C272" s="236"/>
      <c r="D272" s="236"/>
      <c r="E272" s="236"/>
      <c r="F272" s="236"/>
      <c r="G272" s="237"/>
      <c r="H272" s="236"/>
      <c r="I272" s="236"/>
      <c r="J272" s="236"/>
      <c r="K272" s="236"/>
      <c r="L272" s="236"/>
      <c r="M272" s="236"/>
      <c r="N272" s="236"/>
      <c r="O272" s="236"/>
      <c r="P272" s="236"/>
      <c r="Q272" s="236"/>
      <c r="R272" s="236"/>
      <c r="S272" s="236"/>
      <c r="T272" s="236"/>
      <c r="U272" s="236"/>
      <c r="V272" s="236"/>
      <c r="W272" s="236"/>
      <c r="X272" s="236"/>
      <c r="Y272" s="236"/>
      <c r="Z272" s="236"/>
      <c r="AA272" s="236"/>
      <c r="AB272" s="236"/>
    </row>
    <row r="273" spans="1:28" ht="15.75" customHeight="1" x14ac:dyDescent="0.25">
      <c r="A273" s="236"/>
      <c r="B273" s="236"/>
      <c r="C273" s="236"/>
      <c r="D273" s="236"/>
      <c r="E273" s="236"/>
      <c r="F273" s="236"/>
      <c r="G273" s="237"/>
      <c r="H273" s="236"/>
      <c r="I273" s="236"/>
      <c r="J273" s="236"/>
      <c r="K273" s="236"/>
      <c r="L273" s="236"/>
      <c r="M273" s="236"/>
      <c r="N273" s="236"/>
      <c r="O273" s="236"/>
      <c r="P273" s="236"/>
      <c r="Q273" s="236"/>
      <c r="R273" s="236"/>
      <c r="S273" s="236"/>
      <c r="T273" s="236"/>
      <c r="U273" s="236"/>
      <c r="V273" s="236"/>
      <c r="W273" s="236"/>
      <c r="X273" s="236"/>
      <c r="Y273" s="236"/>
      <c r="Z273" s="236"/>
      <c r="AA273" s="236"/>
      <c r="AB273" s="236"/>
    </row>
    <row r="274" spans="1:28" ht="15.75" customHeight="1" x14ac:dyDescent="0.25">
      <c r="A274" s="236"/>
      <c r="B274" s="236"/>
      <c r="C274" s="236"/>
      <c r="D274" s="236"/>
      <c r="E274" s="236"/>
      <c r="F274" s="236"/>
      <c r="G274" s="237"/>
      <c r="H274" s="236"/>
      <c r="I274" s="236"/>
      <c r="J274" s="236"/>
      <c r="K274" s="236"/>
      <c r="L274" s="236"/>
      <c r="M274" s="236"/>
      <c r="N274" s="236"/>
      <c r="O274" s="236"/>
      <c r="P274" s="236"/>
      <c r="Q274" s="236"/>
      <c r="R274" s="236"/>
      <c r="S274" s="236"/>
      <c r="T274" s="236"/>
      <c r="U274" s="236"/>
      <c r="V274" s="236"/>
      <c r="W274" s="236"/>
      <c r="X274" s="236"/>
      <c r="Y274" s="236"/>
      <c r="Z274" s="236"/>
      <c r="AA274" s="236"/>
      <c r="AB274" s="236"/>
    </row>
    <row r="275" spans="1:28" ht="15.75" customHeight="1" x14ac:dyDescent="0.25">
      <c r="A275" s="236"/>
      <c r="B275" s="236"/>
      <c r="C275" s="236"/>
      <c r="D275" s="236"/>
      <c r="E275" s="236"/>
      <c r="F275" s="236"/>
      <c r="G275" s="237"/>
      <c r="H275" s="236"/>
      <c r="I275" s="236"/>
      <c r="J275" s="236"/>
      <c r="K275" s="236"/>
      <c r="L275" s="236"/>
      <c r="M275" s="236"/>
      <c r="N275" s="236"/>
      <c r="O275" s="236"/>
      <c r="P275" s="236"/>
      <c r="Q275" s="236"/>
      <c r="R275" s="236"/>
      <c r="S275" s="236"/>
      <c r="T275" s="236"/>
      <c r="U275" s="236"/>
      <c r="V275" s="236"/>
      <c r="W275" s="236"/>
      <c r="X275" s="236"/>
      <c r="Y275" s="236"/>
      <c r="Z275" s="236"/>
      <c r="AA275" s="236"/>
      <c r="AB275" s="236"/>
    </row>
    <row r="276" spans="1:28" ht="15.75" customHeight="1" x14ac:dyDescent="0.25">
      <c r="A276" s="236"/>
      <c r="B276" s="236"/>
      <c r="C276" s="236"/>
      <c r="D276" s="236"/>
      <c r="E276" s="236"/>
      <c r="F276" s="236"/>
      <c r="G276" s="237"/>
      <c r="H276" s="236"/>
      <c r="I276" s="236"/>
      <c r="J276" s="236"/>
      <c r="K276" s="236"/>
      <c r="L276" s="236"/>
      <c r="M276" s="236"/>
      <c r="N276" s="236"/>
      <c r="O276" s="236"/>
      <c r="P276" s="236"/>
      <c r="Q276" s="236"/>
      <c r="R276" s="236"/>
      <c r="S276" s="236"/>
      <c r="T276" s="236"/>
      <c r="U276" s="236"/>
      <c r="V276" s="236"/>
      <c r="W276" s="236"/>
      <c r="X276" s="236"/>
      <c r="Y276" s="236"/>
      <c r="Z276" s="236"/>
      <c r="AA276" s="236"/>
      <c r="AB276" s="236"/>
    </row>
    <row r="277" spans="1:28" ht="15.75" customHeight="1" x14ac:dyDescent="0.25">
      <c r="A277" s="236"/>
      <c r="B277" s="236"/>
      <c r="C277" s="236"/>
      <c r="D277" s="236"/>
      <c r="E277" s="236"/>
      <c r="F277" s="236"/>
      <c r="G277" s="237"/>
      <c r="H277" s="236"/>
      <c r="I277" s="236"/>
      <c r="J277" s="236"/>
      <c r="K277" s="236"/>
      <c r="L277" s="236"/>
      <c r="M277" s="236"/>
      <c r="N277" s="236"/>
      <c r="O277" s="236"/>
      <c r="P277" s="236"/>
      <c r="Q277" s="236"/>
      <c r="R277" s="236"/>
      <c r="S277" s="236"/>
      <c r="T277" s="236"/>
      <c r="U277" s="236"/>
      <c r="V277" s="236"/>
      <c r="W277" s="236"/>
      <c r="X277" s="236"/>
      <c r="Y277" s="236"/>
      <c r="Z277" s="236"/>
      <c r="AA277" s="236"/>
      <c r="AB277" s="236"/>
    </row>
    <row r="278" spans="1:28" ht="15.75" customHeight="1" x14ac:dyDescent="0.25">
      <c r="A278" s="236"/>
      <c r="B278" s="236"/>
      <c r="C278" s="236"/>
      <c r="D278" s="236"/>
      <c r="E278" s="236"/>
      <c r="F278" s="236"/>
      <c r="G278" s="237"/>
      <c r="H278" s="236"/>
      <c r="I278" s="236"/>
      <c r="J278" s="236"/>
      <c r="K278" s="236"/>
      <c r="L278" s="236"/>
      <c r="M278" s="236"/>
      <c r="N278" s="236"/>
      <c r="O278" s="236"/>
      <c r="P278" s="236"/>
      <c r="Q278" s="236"/>
      <c r="R278" s="236"/>
      <c r="S278" s="236"/>
      <c r="T278" s="236"/>
      <c r="U278" s="236"/>
      <c r="V278" s="236"/>
      <c r="W278" s="236"/>
      <c r="X278" s="236"/>
      <c r="Y278" s="236"/>
      <c r="Z278" s="236"/>
      <c r="AA278" s="236"/>
      <c r="AB278" s="236"/>
    </row>
    <row r="279" spans="1:28" ht="15.75" customHeight="1" x14ac:dyDescent="0.25">
      <c r="A279" s="236"/>
      <c r="B279" s="236"/>
      <c r="C279" s="236"/>
      <c r="D279" s="236"/>
      <c r="E279" s="236"/>
      <c r="F279" s="236"/>
      <c r="G279" s="237"/>
      <c r="H279" s="236"/>
      <c r="I279" s="236"/>
      <c r="J279" s="236"/>
      <c r="K279" s="236"/>
      <c r="L279" s="236"/>
      <c r="M279" s="236"/>
      <c r="N279" s="236"/>
      <c r="O279" s="236"/>
      <c r="P279" s="236"/>
      <c r="Q279" s="236"/>
      <c r="R279" s="236"/>
      <c r="S279" s="236"/>
      <c r="T279" s="236"/>
      <c r="U279" s="236"/>
      <c r="V279" s="236"/>
      <c r="W279" s="236"/>
      <c r="X279" s="236"/>
      <c r="Y279" s="236"/>
      <c r="Z279" s="236"/>
      <c r="AA279" s="236"/>
      <c r="AB279" s="236"/>
    </row>
    <row r="280" spans="1:28" ht="15.75" customHeight="1" x14ac:dyDescent="0.25">
      <c r="A280" s="236"/>
      <c r="B280" s="236"/>
      <c r="C280" s="236"/>
      <c r="D280" s="236"/>
      <c r="E280" s="236"/>
      <c r="F280" s="236"/>
      <c r="G280" s="237"/>
      <c r="H280" s="236"/>
      <c r="I280" s="236"/>
      <c r="J280" s="236"/>
      <c r="K280" s="236"/>
      <c r="L280" s="236"/>
      <c r="M280" s="236"/>
      <c r="N280" s="236"/>
      <c r="O280" s="236"/>
      <c r="P280" s="236"/>
      <c r="Q280" s="236"/>
      <c r="R280" s="236"/>
      <c r="S280" s="236"/>
      <c r="T280" s="236"/>
      <c r="U280" s="236"/>
      <c r="V280" s="236"/>
      <c r="W280" s="236"/>
      <c r="X280" s="236"/>
      <c r="Y280" s="236"/>
      <c r="Z280" s="236"/>
      <c r="AA280" s="236"/>
      <c r="AB280" s="236"/>
    </row>
    <row r="281" spans="1:28" ht="15.75" customHeight="1" x14ac:dyDescent="0.25">
      <c r="A281" s="236"/>
      <c r="B281" s="236"/>
      <c r="C281" s="236"/>
      <c r="D281" s="236"/>
      <c r="E281" s="236"/>
      <c r="F281" s="236"/>
      <c r="G281" s="237"/>
      <c r="H281" s="236"/>
      <c r="I281" s="236"/>
      <c r="J281" s="236"/>
      <c r="K281" s="236"/>
      <c r="L281" s="236"/>
      <c r="M281" s="236"/>
      <c r="N281" s="236"/>
      <c r="O281" s="236"/>
      <c r="P281" s="236"/>
      <c r="Q281" s="236"/>
      <c r="R281" s="236"/>
      <c r="S281" s="236"/>
      <c r="T281" s="236"/>
      <c r="U281" s="236"/>
      <c r="V281" s="236"/>
      <c r="W281" s="236"/>
      <c r="X281" s="236"/>
      <c r="Y281" s="236"/>
      <c r="Z281" s="236"/>
      <c r="AA281" s="236"/>
      <c r="AB281" s="236"/>
    </row>
    <row r="282" spans="1:28" ht="15.75" customHeight="1" x14ac:dyDescent="0.25">
      <c r="A282" s="236"/>
      <c r="B282" s="236"/>
      <c r="C282" s="236"/>
      <c r="D282" s="236"/>
      <c r="E282" s="236"/>
      <c r="F282" s="236"/>
      <c r="G282" s="237"/>
      <c r="H282" s="236"/>
      <c r="I282" s="236"/>
      <c r="J282" s="236"/>
      <c r="K282" s="236"/>
      <c r="L282" s="236"/>
      <c r="M282" s="236"/>
      <c r="N282" s="236"/>
      <c r="O282" s="236"/>
      <c r="P282" s="236"/>
      <c r="Q282" s="236"/>
      <c r="R282" s="236"/>
      <c r="S282" s="236"/>
      <c r="T282" s="236"/>
      <c r="U282" s="236"/>
      <c r="V282" s="236"/>
      <c r="W282" s="236"/>
      <c r="X282" s="236"/>
      <c r="Y282" s="236"/>
      <c r="Z282" s="236"/>
      <c r="AA282" s="236"/>
      <c r="AB282" s="236"/>
    </row>
    <row r="283" spans="1:28" ht="15.75" customHeight="1" x14ac:dyDescent="0.25">
      <c r="A283" s="236"/>
      <c r="B283" s="236"/>
      <c r="C283" s="236"/>
      <c r="D283" s="236"/>
      <c r="E283" s="236"/>
      <c r="F283" s="236"/>
      <c r="G283" s="237"/>
      <c r="H283" s="236"/>
      <c r="I283" s="236"/>
      <c r="J283" s="236"/>
      <c r="K283" s="236"/>
      <c r="L283" s="236"/>
      <c r="M283" s="236"/>
      <c r="N283" s="236"/>
      <c r="O283" s="236"/>
      <c r="P283" s="236"/>
      <c r="Q283" s="236"/>
      <c r="R283" s="236"/>
      <c r="S283" s="236"/>
      <c r="T283" s="236"/>
      <c r="U283" s="236"/>
      <c r="V283" s="236"/>
      <c r="W283" s="236"/>
      <c r="X283" s="236"/>
      <c r="Y283" s="236"/>
      <c r="Z283" s="236"/>
      <c r="AA283" s="236"/>
      <c r="AB283" s="236"/>
    </row>
    <row r="284" spans="1:28" ht="15.75" customHeight="1" x14ac:dyDescent="0.25">
      <c r="A284" s="236"/>
      <c r="B284" s="236"/>
      <c r="C284" s="236"/>
      <c r="D284" s="236"/>
      <c r="E284" s="236"/>
      <c r="F284" s="236"/>
      <c r="G284" s="237"/>
      <c r="H284" s="236"/>
      <c r="I284" s="236"/>
      <c r="J284" s="236"/>
      <c r="K284" s="236"/>
      <c r="L284" s="236"/>
      <c r="M284" s="236"/>
      <c r="N284" s="236"/>
      <c r="O284" s="236"/>
      <c r="P284" s="236"/>
      <c r="Q284" s="236"/>
      <c r="R284" s="236"/>
      <c r="S284" s="236"/>
      <c r="T284" s="236"/>
      <c r="U284" s="236"/>
      <c r="V284" s="236"/>
      <c r="W284" s="236"/>
      <c r="X284" s="236"/>
      <c r="Y284" s="236"/>
      <c r="Z284" s="236"/>
      <c r="AA284" s="236"/>
      <c r="AB284" s="236"/>
    </row>
    <row r="285" spans="1:28" ht="15.75" customHeight="1" x14ac:dyDescent="0.25">
      <c r="A285" s="236"/>
      <c r="B285" s="236"/>
      <c r="C285" s="236"/>
      <c r="D285" s="236"/>
      <c r="E285" s="236"/>
      <c r="F285" s="236"/>
      <c r="G285" s="237"/>
      <c r="H285" s="236"/>
      <c r="I285" s="236"/>
      <c r="J285" s="236"/>
      <c r="K285" s="236"/>
      <c r="L285" s="236"/>
      <c r="M285" s="236"/>
      <c r="N285" s="236"/>
      <c r="O285" s="236"/>
      <c r="P285" s="236"/>
      <c r="Q285" s="236"/>
      <c r="R285" s="236"/>
      <c r="S285" s="236"/>
      <c r="T285" s="236"/>
      <c r="U285" s="236"/>
      <c r="V285" s="236"/>
      <c r="W285" s="236"/>
      <c r="X285" s="236"/>
      <c r="Y285" s="236"/>
      <c r="Z285" s="236"/>
      <c r="AA285" s="236"/>
      <c r="AB285" s="236"/>
    </row>
    <row r="286" spans="1:28" ht="15.75" customHeight="1" x14ac:dyDescent="0.25">
      <c r="A286" s="236"/>
      <c r="B286" s="236"/>
      <c r="C286" s="236"/>
      <c r="D286" s="236"/>
      <c r="E286" s="236"/>
      <c r="F286" s="236"/>
      <c r="G286" s="237"/>
      <c r="H286" s="236"/>
      <c r="I286" s="236"/>
      <c r="J286" s="236"/>
      <c r="K286" s="236"/>
      <c r="L286" s="236"/>
      <c r="M286" s="236"/>
      <c r="N286" s="236"/>
      <c r="O286" s="236"/>
      <c r="P286" s="236"/>
      <c r="Q286" s="236"/>
      <c r="R286" s="236"/>
      <c r="S286" s="236"/>
      <c r="T286" s="236"/>
      <c r="U286" s="236"/>
      <c r="V286" s="236"/>
      <c r="W286" s="236"/>
      <c r="X286" s="236"/>
      <c r="Y286" s="236"/>
      <c r="Z286" s="236"/>
      <c r="AA286" s="236"/>
      <c r="AB286" s="236"/>
    </row>
    <row r="287" spans="1:28" ht="15.75" customHeight="1" x14ac:dyDescent="0.25">
      <c r="A287" s="236"/>
      <c r="B287" s="236"/>
      <c r="C287" s="236"/>
      <c r="D287" s="236"/>
      <c r="E287" s="236"/>
      <c r="F287" s="236"/>
      <c r="G287" s="237"/>
      <c r="H287" s="236"/>
      <c r="I287" s="236"/>
      <c r="J287" s="236"/>
      <c r="K287" s="236"/>
      <c r="L287" s="236"/>
      <c r="M287" s="236"/>
      <c r="N287" s="236"/>
      <c r="O287" s="236"/>
      <c r="P287" s="236"/>
      <c r="Q287" s="236"/>
      <c r="R287" s="236"/>
      <c r="S287" s="236"/>
      <c r="T287" s="236"/>
      <c r="U287" s="236"/>
      <c r="V287" s="236"/>
      <c r="W287" s="236"/>
      <c r="X287" s="236"/>
      <c r="Y287" s="236"/>
      <c r="Z287" s="236"/>
      <c r="AA287" s="236"/>
      <c r="AB287" s="236"/>
    </row>
    <row r="288" spans="1:28" ht="15.75" customHeight="1" x14ac:dyDescent="0.25">
      <c r="A288" s="236"/>
      <c r="B288" s="236"/>
      <c r="C288" s="236"/>
      <c r="D288" s="236"/>
      <c r="E288" s="236"/>
      <c r="F288" s="236"/>
      <c r="G288" s="237"/>
      <c r="H288" s="236"/>
      <c r="I288" s="236"/>
      <c r="J288" s="236"/>
      <c r="K288" s="236"/>
      <c r="L288" s="236"/>
      <c r="M288" s="236"/>
      <c r="N288" s="236"/>
      <c r="O288" s="236"/>
      <c r="P288" s="236"/>
      <c r="Q288" s="236"/>
      <c r="R288" s="236"/>
      <c r="S288" s="236"/>
      <c r="T288" s="236"/>
      <c r="U288" s="236"/>
      <c r="V288" s="236"/>
      <c r="W288" s="236"/>
      <c r="X288" s="236"/>
      <c r="Y288" s="236"/>
      <c r="Z288" s="236"/>
      <c r="AA288" s="236"/>
      <c r="AB288" s="236"/>
    </row>
    <row r="289" spans="1:28" ht="15.75" customHeight="1" x14ac:dyDescent="0.25">
      <c r="A289" s="236"/>
      <c r="B289" s="236"/>
      <c r="C289" s="236"/>
      <c r="D289" s="236"/>
      <c r="E289" s="236"/>
      <c r="F289" s="236"/>
      <c r="G289" s="237"/>
      <c r="H289" s="236"/>
      <c r="I289" s="236"/>
      <c r="J289" s="236"/>
      <c r="K289" s="236"/>
      <c r="L289" s="236"/>
      <c r="M289" s="236"/>
      <c r="N289" s="236"/>
      <c r="O289" s="236"/>
      <c r="P289" s="236"/>
      <c r="Q289" s="236"/>
      <c r="R289" s="236"/>
      <c r="S289" s="236"/>
      <c r="T289" s="236"/>
      <c r="U289" s="236"/>
      <c r="V289" s="236"/>
      <c r="W289" s="236"/>
      <c r="X289" s="236"/>
      <c r="Y289" s="236"/>
      <c r="Z289" s="236"/>
      <c r="AA289" s="236"/>
      <c r="AB289" s="236"/>
    </row>
    <row r="290" spans="1:28" ht="15.75" customHeight="1" x14ac:dyDescent="0.25">
      <c r="A290" s="236"/>
      <c r="B290" s="236"/>
      <c r="C290" s="236"/>
      <c r="D290" s="236"/>
      <c r="E290" s="236"/>
      <c r="F290" s="236"/>
      <c r="G290" s="237"/>
      <c r="H290" s="236"/>
      <c r="I290" s="236"/>
      <c r="J290" s="236"/>
      <c r="K290" s="236"/>
      <c r="L290" s="236"/>
      <c r="M290" s="236"/>
      <c r="N290" s="236"/>
      <c r="O290" s="236"/>
      <c r="P290" s="236"/>
      <c r="Q290" s="236"/>
      <c r="R290" s="236"/>
      <c r="S290" s="236"/>
      <c r="T290" s="236"/>
      <c r="U290" s="236"/>
      <c r="V290" s="236"/>
      <c r="W290" s="236"/>
      <c r="X290" s="236"/>
      <c r="Y290" s="236"/>
      <c r="Z290" s="236"/>
      <c r="AA290" s="236"/>
      <c r="AB290" s="236"/>
    </row>
    <row r="291" spans="1:28" ht="15.75" customHeight="1" x14ac:dyDescent="0.25">
      <c r="A291" s="236"/>
      <c r="B291" s="236"/>
      <c r="C291" s="236"/>
      <c r="D291" s="236"/>
      <c r="E291" s="236"/>
      <c r="F291" s="236"/>
      <c r="G291" s="237"/>
      <c r="H291" s="236"/>
      <c r="I291" s="236"/>
      <c r="J291" s="236"/>
      <c r="K291" s="236"/>
      <c r="L291" s="236"/>
      <c r="M291" s="236"/>
      <c r="N291" s="236"/>
      <c r="O291" s="236"/>
      <c r="P291" s="236"/>
      <c r="Q291" s="236"/>
      <c r="R291" s="236"/>
      <c r="S291" s="236"/>
      <c r="T291" s="236"/>
      <c r="U291" s="236"/>
      <c r="V291" s="236"/>
      <c r="W291" s="236"/>
      <c r="X291" s="236"/>
      <c r="Y291" s="236"/>
      <c r="Z291" s="236"/>
      <c r="AA291" s="236"/>
      <c r="AB291" s="236"/>
    </row>
    <row r="292" spans="1:28" ht="15.75" customHeight="1" x14ac:dyDescent="0.25">
      <c r="A292" s="236"/>
      <c r="B292" s="236"/>
      <c r="C292" s="236"/>
      <c r="D292" s="236"/>
      <c r="E292" s="236"/>
      <c r="F292" s="236"/>
      <c r="G292" s="237"/>
      <c r="H292" s="236"/>
      <c r="I292" s="236"/>
      <c r="J292" s="236"/>
      <c r="K292" s="236"/>
      <c r="L292" s="236"/>
      <c r="M292" s="236"/>
      <c r="N292" s="236"/>
      <c r="O292" s="236"/>
      <c r="P292" s="236"/>
      <c r="Q292" s="236"/>
      <c r="R292" s="236"/>
      <c r="S292" s="236"/>
      <c r="T292" s="236"/>
      <c r="U292" s="236"/>
      <c r="V292" s="236"/>
      <c r="W292" s="236"/>
      <c r="X292" s="236"/>
      <c r="Y292" s="236"/>
      <c r="Z292" s="236"/>
      <c r="AA292" s="236"/>
      <c r="AB292" s="236"/>
    </row>
    <row r="293" spans="1:28" ht="15.75" customHeight="1" x14ac:dyDescent="0.25">
      <c r="A293" s="236"/>
      <c r="B293" s="236"/>
      <c r="C293" s="236"/>
      <c r="D293" s="236"/>
      <c r="E293" s="236"/>
      <c r="F293" s="236"/>
      <c r="G293" s="237"/>
      <c r="H293" s="236"/>
      <c r="I293" s="236"/>
      <c r="J293" s="236"/>
      <c r="K293" s="236"/>
      <c r="L293" s="236"/>
      <c r="M293" s="236"/>
      <c r="N293" s="236"/>
      <c r="O293" s="236"/>
      <c r="P293" s="236"/>
      <c r="Q293" s="236"/>
      <c r="R293" s="236"/>
      <c r="S293" s="236"/>
      <c r="T293" s="236"/>
      <c r="U293" s="236"/>
      <c r="V293" s="236"/>
      <c r="W293" s="236"/>
      <c r="X293" s="236"/>
      <c r="Y293" s="236"/>
      <c r="Z293" s="236"/>
      <c r="AA293" s="236"/>
      <c r="AB293" s="236"/>
    </row>
    <row r="294" spans="1:28" ht="15.75" customHeight="1" x14ac:dyDescent="0.25">
      <c r="A294" s="236"/>
      <c r="B294" s="236"/>
      <c r="C294" s="236"/>
      <c r="D294" s="236"/>
      <c r="E294" s="236"/>
      <c r="F294" s="236"/>
      <c r="G294" s="237"/>
      <c r="H294" s="236"/>
      <c r="I294" s="236"/>
      <c r="J294" s="236"/>
      <c r="K294" s="236"/>
      <c r="L294" s="236"/>
      <c r="M294" s="236"/>
      <c r="N294" s="236"/>
      <c r="O294" s="236"/>
      <c r="P294" s="236"/>
      <c r="Q294" s="236"/>
      <c r="R294" s="236"/>
      <c r="S294" s="236"/>
      <c r="T294" s="236"/>
      <c r="U294" s="236"/>
      <c r="V294" s="236"/>
      <c r="W294" s="236"/>
      <c r="X294" s="236"/>
      <c r="Y294" s="236"/>
      <c r="Z294" s="236"/>
      <c r="AA294" s="236"/>
      <c r="AB294" s="236"/>
    </row>
    <row r="295" spans="1:28" ht="15.75" customHeight="1" x14ac:dyDescent="0.25">
      <c r="A295" s="236"/>
      <c r="B295" s="236"/>
      <c r="C295" s="236"/>
      <c r="D295" s="236"/>
      <c r="E295" s="236"/>
      <c r="F295" s="236"/>
      <c r="G295" s="237"/>
      <c r="H295" s="236"/>
      <c r="I295" s="236"/>
      <c r="J295" s="236"/>
      <c r="K295" s="236"/>
      <c r="L295" s="236"/>
      <c r="M295" s="236"/>
      <c r="N295" s="236"/>
      <c r="O295" s="236"/>
      <c r="P295" s="236"/>
      <c r="Q295" s="236"/>
      <c r="R295" s="236"/>
      <c r="S295" s="236"/>
      <c r="T295" s="236"/>
      <c r="U295" s="236"/>
      <c r="V295" s="236"/>
      <c r="W295" s="236"/>
      <c r="X295" s="236"/>
      <c r="Y295" s="236"/>
      <c r="Z295" s="236"/>
      <c r="AA295" s="236"/>
      <c r="AB295" s="236"/>
    </row>
    <row r="296" spans="1:28" ht="15.75" customHeight="1" x14ac:dyDescent="0.25">
      <c r="A296" s="236"/>
      <c r="B296" s="236"/>
      <c r="C296" s="236"/>
      <c r="D296" s="236"/>
      <c r="E296" s="236"/>
      <c r="F296" s="236"/>
      <c r="G296" s="237"/>
      <c r="H296" s="236"/>
      <c r="I296" s="236"/>
      <c r="J296" s="236"/>
      <c r="K296" s="236"/>
      <c r="L296" s="236"/>
      <c r="M296" s="236"/>
      <c r="N296" s="236"/>
      <c r="O296" s="236"/>
      <c r="P296" s="236"/>
      <c r="Q296" s="236"/>
      <c r="R296" s="236"/>
      <c r="S296" s="236"/>
      <c r="T296" s="236"/>
      <c r="U296" s="236"/>
      <c r="V296" s="236"/>
      <c r="W296" s="236"/>
      <c r="X296" s="236"/>
      <c r="Y296" s="236"/>
      <c r="Z296" s="236"/>
      <c r="AA296" s="236"/>
      <c r="AB296" s="236"/>
    </row>
    <row r="297" spans="1:28" ht="15.75" customHeight="1" x14ac:dyDescent="0.25">
      <c r="A297" s="236"/>
      <c r="B297" s="236"/>
      <c r="C297" s="236"/>
      <c r="D297" s="236"/>
      <c r="E297" s="236"/>
      <c r="F297" s="236"/>
      <c r="G297" s="237"/>
      <c r="H297" s="236"/>
      <c r="I297" s="236"/>
      <c r="J297" s="236"/>
      <c r="K297" s="236"/>
      <c r="L297" s="236"/>
      <c r="M297" s="236"/>
      <c r="N297" s="236"/>
      <c r="O297" s="236"/>
      <c r="P297" s="236"/>
      <c r="Q297" s="236"/>
      <c r="R297" s="236"/>
      <c r="S297" s="236"/>
      <c r="T297" s="236"/>
      <c r="U297" s="236"/>
      <c r="V297" s="236"/>
      <c r="W297" s="236"/>
      <c r="X297" s="236"/>
      <c r="Y297" s="236"/>
      <c r="Z297" s="236"/>
      <c r="AA297" s="236"/>
      <c r="AB297" s="236"/>
    </row>
    <row r="298" spans="1:28" ht="15.75" customHeight="1" x14ac:dyDescent="0.25">
      <c r="A298" s="236"/>
      <c r="B298" s="236"/>
      <c r="C298" s="236"/>
      <c r="D298" s="236"/>
      <c r="E298" s="236"/>
      <c r="F298" s="236"/>
      <c r="G298" s="237"/>
      <c r="H298" s="236"/>
      <c r="I298" s="236"/>
      <c r="J298" s="236"/>
      <c r="K298" s="236"/>
      <c r="L298" s="236"/>
      <c r="M298" s="236"/>
      <c r="N298" s="236"/>
      <c r="O298" s="236"/>
      <c r="P298" s="236"/>
      <c r="Q298" s="236"/>
      <c r="R298" s="236"/>
      <c r="S298" s="236"/>
      <c r="T298" s="236"/>
      <c r="U298" s="236"/>
      <c r="V298" s="236"/>
      <c r="W298" s="236"/>
      <c r="X298" s="236"/>
      <c r="Y298" s="236"/>
      <c r="Z298" s="236"/>
      <c r="AA298" s="236"/>
      <c r="AB298" s="236"/>
    </row>
    <row r="299" spans="1:28" ht="15.75" customHeight="1" x14ac:dyDescent="0.25">
      <c r="A299" s="236"/>
      <c r="B299" s="236"/>
      <c r="C299" s="236"/>
      <c r="D299" s="236"/>
      <c r="E299" s="236"/>
      <c r="F299" s="236"/>
      <c r="G299" s="237"/>
      <c r="H299" s="236"/>
      <c r="I299" s="236"/>
      <c r="J299" s="236"/>
      <c r="K299" s="236"/>
      <c r="L299" s="236"/>
      <c r="M299" s="236"/>
      <c r="N299" s="236"/>
      <c r="O299" s="236"/>
      <c r="P299" s="236"/>
      <c r="Q299" s="236"/>
      <c r="R299" s="236"/>
      <c r="S299" s="236"/>
      <c r="T299" s="236"/>
      <c r="U299" s="236"/>
      <c r="V299" s="236"/>
      <c r="W299" s="236"/>
      <c r="X299" s="236"/>
      <c r="Y299" s="236"/>
      <c r="Z299" s="236"/>
      <c r="AA299" s="236"/>
      <c r="AB299" s="236"/>
    </row>
    <row r="300" spans="1:28" ht="15.75" customHeight="1" x14ac:dyDescent="0.25">
      <c r="A300" s="236"/>
      <c r="B300" s="236"/>
      <c r="C300" s="236"/>
      <c r="D300" s="236"/>
      <c r="E300" s="236"/>
      <c r="F300" s="236"/>
      <c r="G300" s="237"/>
      <c r="H300" s="236"/>
      <c r="I300" s="236"/>
      <c r="J300" s="236"/>
      <c r="K300" s="236"/>
      <c r="L300" s="236"/>
      <c r="M300" s="236"/>
      <c r="N300" s="236"/>
      <c r="O300" s="236"/>
      <c r="P300" s="236"/>
      <c r="Q300" s="236"/>
      <c r="R300" s="236"/>
      <c r="S300" s="236"/>
      <c r="T300" s="236"/>
      <c r="U300" s="236"/>
      <c r="V300" s="236"/>
      <c r="W300" s="236"/>
      <c r="X300" s="236"/>
      <c r="Y300" s="236"/>
      <c r="Z300" s="236"/>
      <c r="AA300" s="236"/>
      <c r="AB300" s="236"/>
    </row>
    <row r="301" spans="1:28" ht="15.75" customHeight="1" x14ac:dyDescent="0.25">
      <c r="A301" s="236"/>
      <c r="B301" s="236"/>
      <c r="C301" s="236"/>
      <c r="D301" s="236"/>
      <c r="E301" s="236"/>
      <c r="F301" s="236"/>
      <c r="G301" s="237"/>
      <c r="H301" s="236"/>
      <c r="I301" s="236"/>
      <c r="J301" s="236"/>
      <c r="K301" s="236"/>
      <c r="L301" s="236"/>
      <c r="M301" s="236"/>
      <c r="N301" s="236"/>
      <c r="O301" s="236"/>
      <c r="P301" s="236"/>
      <c r="Q301" s="236"/>
      <c r="R301" s="236"/>
      <c r="S301" s="236"/>
      <c r="T301" s="236"/>
      <c r="U301" s="236"/>
      <c r="V301" s="236"/>
      <c r="W301" s="236"/>
      <c r="X301" s="236"/>
      <c r="Y301" s="236"/>
      <c r="Z301" s="236"/>
      <c r="AA301" s="236"/>
      <c r="AB301" s="236"/>
    </row>
    <row r="302" spans="1:28" ht="15.75" customHeight="1" x14ac:dyDescent="0.25">
      <c r="A302" s="236"/>
      <c r="B302" s="236"/>
      <c r="C302" s="236"/>
      <c r="D302" s="236"/>
      <c r="E302" s="236"/>
      <c r="F302" s="236"/>
      <c r="G302" s="237"/>
      <c r="H302" s="236"/>
      <c r="I302" s="236"/>
      <c r="J302" s="236"/>
      <c r="K302" s="236"/>
      <c r="L302" s="236"/>
      <c r="M302" s="236"/>
      <c r="N302" s="236"/>
      <c r="O302" s="236"/>
      <c r="P302" s="236"/>
      <c r="Q302" s="236"/>
      <c r="R302" s="236"/>
      <c r="S302" s="236"/>
      <c r="T302" s="236"/>
      <c r="U302" s="236"/>
      <c r="V302" s="236"/>
      <c r="W302" s="236"/>
      <c r="X302" s="236"/>
      <c r="Y302" s="236"/>
      <c r="Z302" s="236"/>
      <c r="AA302" s="236"/>
      <c r="AB302" s="236"/>
    </row>
    <row r="303" spans="1:28" ht="15.75" customHeight="1" x14ac:dyDescent="0.25">
      <c r="A303" s="236"/>
      <c r="B303" s="236"/>
      <c r="C303" s="236"/>
      <c r="D303" s="236"/>
      <c r="E303" s="236"/>
      <c r="F303" s="236"/>
      <c r="G303" s="237"/>
      <c r="H303" s="236"/>
      <c r="I303" s="236"/>
      <c r="J303" s="236"/>
      <c r="K303" s="236"/>
      <c r="L303" s="236"/>
      <c r="M303" s="236"/>
      <c r="N303" s="236"/>
      <c r="O303" s="236"/>
      <c r="P303" s="236"/>
      <c r="Q303" s="236"/>
      <c r="R303" s="236"/>
      <c r="S303" s="236"/>
      <c r="T303" s="236"/>
      <c r="U303" s="236"/>
      <c r="V303" s="236"/>
      <c r="W303" s="236"/>
      <c r="X303" s="236"/>
      <c r="Y303" s="236"/>
      <c r="Z303" s="236"/>
      <c r="AA303" s="236"/>
      <c r="AB303" s="236"/>
    </row>
    <row r="304" spans="1:28" ht="15.75" customHeight="1" x14ac:dyDescent="0.25">
      <c r="A304" s="236"/>
      <c r="B304" s="236"/>
      <c r="C304" s="236"/>
      <c r="D304" s="236"/>
      <c r="E304" s="236"/>
      <c r="F304" s="236"/>
      <c r="G304" s="237"/>
      <c r="H304" s="236"/>
      <c r="I304" s="236"/>
      <c r="J304" s="236"/>
      <c r="K304" s="236"/>
      <c r="L304" s="236"/>
      <c r="M304" s="236"/>
      <c r="N304" s="236"/>
      <c r="O304" s="236"/>
      <c r="P304" s="236"/>
      <c r="Q304" s="236"/>
      <c r="R304" s="236"/>
      <c r="S304" s="236"/>
      <c r="T304" s="236"/>
      <c r="U304" s="236"/>
      <c r="V304" s="236"/>
      <c r="W304" s="236"/>
      <c r="X304" s="236"/>
      <c r="Y304" s="236"/>
      <c r="Z304" s="236"/>
      <c r="AA304" s="236"/>
      <c r="AB304" s="236"/>
    </row>
    <row r="305" spans="1:28" ht="15.75" customHeight="1" x14ac:dyDescent="0.25">
      <c r="A305" s="236"/>
      <c r="B305" s="236"/>
      <c r="C305" s="236"/>
      <c r="D305" s="236"/>
      <c r="E305" s="236"/>
      <c r="F305" s="236"/>
      <c r="G305" s="237"/>
      <c r="H305" s="236"/>
      <c r="I305" s="236"/>
      <c r="J305" s="236"/>
      <c r="K305" s="236"/>
      <c r="L305" s="236"/>
      <c r="M305" s="236"/>
      <c r="N305" s="236"/>
      <c r="O305" s="236"/>
      <c r="P305" s="236"/>
      <c r="Q305" s="236"/>
      <c r="R305" s="236"/>
      <c r="S305" s="236"/>
      <c r="T305" s="236"/>
      <c r="U305" s="236"/>
      <c r="V305" s="236"/>
      <c r="W305" s="236"/>
      <c r="X305" s="236"/>
      <c r="Y305" s="236"/>
      <c r="Z305" s="236"/>
      <c r="AA305" s="236"/>
      <c r="AB305" s="236"/>
    </row>
    <row r="306" spans="1:28" ht="15.75" customHeight="1" x14ac:dyDescent="0.25">
      <c r="A306" s="236"/>
      <c r="B306" s="236"/>
      <c r="C306" s="236"/>
      <c r="D306" s="236"/>
      <c r="E306" s="236"/>
      <c r="F306" s="236"/>
      <c r="G306" s="237"/>
      <c r="H306" s="236"/>
      <c r="I306" s="236"/>
      <c r="J306" s="236"/>
      <c r="K306" s="236"/>
      <c r="L306" s="236"/>
      <c r="M306" s="236"/>
      <c r="N306" s="236"/>
      <c r="O306" s="236"/>
      <c r="P306" s="236"/>
      <c r="Q306" s="236"/>
      <c r="R306" s="236"/>
      <c r="S306" s="236"/>
      <c r="T306" s="236"/>
      <c r="U306" s="236"/>
      <c r="V306" s="236"/>
      <c r="W306" s="236"/>
      <c r="X306" s="236"/>
      <c r="Y306" s="236"/>
      <c r="Z306" s="236"/>
      <c r="AA306" s="236"/>
      <c r="AB306" s="236"/>
    </row>
    <row r="307" spans="1:28" ht="15.75" customHeight="1" x14ac:dyDescent="0.25">
      <c r="A307" s="236"/>
      <c r="B307" s="236"/>
      <c r="C307" s="236"/>
      <c r="D307" s="236"/>
      <c r="E307" s="236"/>
      <c r="F307" s="236"/>
      <c r="G307" s="237"/>
      <c r="H307" s="236"/>
      <c r="I307" s="236"/>
      <c r="J307" s="236"/>
      <c r="K307" s="236"/>
      <c r="L307" s="236"/>
      <c r="M307" s="236"/>
      <c r="N307" s="236"/>
      <c r="O307" s="236"/>
      <c r="P307" s="236"/>
      <c r="Q307" s="236"/>
      <c r="R307" s="236"/>
      <c r="S307" s="236"/>
      <c r="T307" s="236"/>
      <c r="U307" s="236"/>
      <c r="V307" s="236"/>
      <c r="W307" s="236"/>
      <c r="X307" s="236"/>
      <c r="Y307" s="236"/>
      <c r="Z307" s="236"/>
      <c r="AA307" s="236"/>
      <c r="AB307" s="236"/>
    </row>
    <row r="308" spans="1:28" ht="15.75" customHeight="1" x14ac:dyDescent="0.25">
      <c r="A308" s="236"/>
      <c r="B308" s="236"/>
      <c r="C308" s="236"/>
      <c r="D308" s="236"/>
      <c r="E308" s="236"/>
      <c r="F308" s="236"/>
      <c r="G308" s="237"/>
      <c r="H308" s="236"/>
      <c r="I308" s="236"/>
      <c r="J308" s="236"/>
      <c r="K308" s="236"/>
      <c r="L308" s="236"/>
      <c r="M308" s="236"/>
      <c r="N308" s="236"/>
      <c r="O308" s="236"/>
      <c r="P308" s="236"/>
      <c r="Q308" s="236"/>
      <c r="R308" s="236"/>
      <c r="S308" s="236"/>
      <c r="T308" s="236"/>
      <c r="U308" s="236"/>
      <c r="V308" s="236"/>
      <c r="W308" s="236"/>
      <c r="X308" s="236"/>
      <c r="Y308" s="236"/>
      <c r="Z308" s="236"/>
      <c r="AA308" s="236"/>
      <c r="AB308" s="236"/>
    </row>
    <row r="309" spans="1:28" ht="15.75" customHeight="1" x14ac:dyDescent="0.25">
      <c r="A309" s="236"/>
      <c r="B309" s="236"/>
      <c r="C309" s="236"/>
      <c r="D309" s="236"/>
      <c r="E309" s="236"/>
      <c r="F309" s="236"/>
      <c r="G309" s="237"/>
      <c r="H309" s="236"/>
      <c r="I309" s="236"/>
      <c r="J309" s="236"/>
      <c r="K309" s="236"/>
      <c r="L309" s="236"/>
      <c r="M309" s="236"/>
      <c r="N309" s="236"/>
      <c r="O309" s="236"/>
      <c r="P309" s="236"/>
      <c r="Q309" s="236"/>
      <c r="R309" s="236"/>
      <c r="S309" s="236"/>
      <c r="T309" s="236"/>
      <c r="U309" s="236"/>
      <c r="V309" s="236"/>
      <c r="W309" s="236"/>
      <c r="X309" s="236"/>
      <c r="Y309" s="236"/>
      <c r="Z309" s="236"/>
      <c r="AA309" s="236"/>
      <c r="AB309" s="236"/>
    </row>
    <row r="310" spans="1:28" ht="15.75" customHeight="1" x14ac:dyDescent="0.25">
      <c r="A310" s="236"/>
      <c r="B310" s="236"/>
      <c r="C310" s="236"/>
      <c r="D310" s="236"/>
      <c r="E310" s="236"/>
      <c r="F310" s="236"/>
      <c r="G310" s="237"/>
      <c r="H310" s="236"/>
      <c r="I310" s="236"/>
      <c r="J310" s="236"/>
      <c r="K310" s="236"/>
      <c r="L310" s="236"/>
      <c r="M310" s="236"/>
      <c r="N310" s="236"/>
      <c r="O310" s="236"/>
      <c r="P310" s="236"/>
      <c r="Q310" s="236"/>
      <c r="R310" s="236"/>
      <c r="S310" s="236"/>
      <c r="T310" s="236"/>
      <c r="U310" s="236"/>
      <c r="V310" s="236"/>
      <c r="W310" s="236"/>
      <c r="X310" s="236"/>
      <c r="Y310" s="236"/>
      <c r="Z310" s="236"/>
      <c r="AA310" s="236"/>
      <c r="AB310" s="236"/>
    </row>
    <row r="311" spans="1:28" ht="15.75" customHeight="1" x14ac:dyDescent="0.25">
      <c r="A311" s="236"/>
      <c r="B311" s="236"/>
      <c r="C311" s="236"/>
      <c r="D311" s="236"/>
      <c r="E311" s="236"/>
      <c r="F311" s="236"/>
      <c r="G311" s="237"/>
      <c r="H311" s="236"/>
      <c r="I311" s="236"/>
      <c r="J311" s="236"/>
      <c r="K311" s="236"/>
      <c r="L311" s="236"/>
      <c r="M311" s="236"/>
      <c r="N311" s="236"/>
      <c r="O311" s="236"/>
      <c r="P311" s="236"/>
      <c r="Q311" s="236"/>
      <c r="R311" s="236"/>
      <c r="S311" s="236"/>
      <c r="T311" s="236"/>
      <c r="U311" s="236"/>
      <c r="V311" s="236"/>
      <c r="W311" s="236"/>
      <c r="X311" s="236"/>
      <c r="Y311" s="236"/>
      <c r="Z311" s="236"/>
      <c r="AA311" s="236"/>
      <c r="AB311" s="236"/>
    </row>
    <row r="312" spans="1:28" ht="15.75" customHeight="1" x14ac:dyDescent="0.25">
      <c r="A312" s="236"/>
      <c r="B312" s="236"/>
      <c r="C312" s="236"/>
      <c r="D312" s="236"/>
      <c r="E312" s="236"/>
      <c r="F312" s="236"/>
      <c r="G312" s="237"/>
      <c r="H312" s="236"/>
      <c r="I312" s="236"/>
      <c r="J312" s="236"/>
      <c r="K312" s="236"/>
      <c r="L312" s="236"/>
      <c r="M312" s="236"/>
      <c r="N312" s="236"/>
      <c r="O312" s="236"/>
      <c r="P312" s="236"/>
      <c r="Q312" s="236"/>
      <c r="R312" s="236"/>
      <c r="S312" s="236"/>
      <c r="T312" s="236"/>
      <c r="U312" s="236"/>
      <c r="V312" s="236"/>
      <c r="W312" s="236"/>
      <c r="X312" s="236"/>
      <c r="Y312" s="236"/>
      <c r="Z312" s="236"/>
      <c r="AA312" s="236"/>
      <c r="AB312" s="236"/>
    </row>
    <row r="313" spans="1:28" ht="15.75" customHeight="1" x14ac:dyDescent="0.25">
      <c r="A313" s="236"/>
      <c r="B313" s="236"/>
      <c r="C313" s="236"/>
      <c r="D313" s="236"/>
      <c r="E313" s="236"/>
      <c r="F313" s="236"/>
      <c r="G313" s="237"/>
      <c r="H313" s="236"/>
      <c r="I313" s="236"/>
      <c r="J313" s="236"/>
      <c r="K313" s="236"/>
      <c r="L313" s="236"/>
      <c r="M313" s="236"/>
      <c r="N313" s="236"/>
      <c r="O313" s="236"/>
      <c r="P313" s="236"/>
      <c r="Q313" s="236"/>
      <c r="R313" s="236"/>
      <c r="S313" s="236"/>
      <c r="T313" s="236"/>
      <c r="U313" s="236"/>
      <c r="V313" s="236"/>
      <c r="W313" s="236"/>
      <c r="X313" s="236"/>
      <c r="Y313" s="236"/>
      <c r="Z313" s="236"/>
      <c r="AA313" s="236"/>
      <c r="AB313" s="236"/>
    </row>
    <row r="314" spans="1:28" ht="15.75" customHeight="1" x14ac:dyDescent="0.25">
      <c r="A314" s="236"/>
      <c r="B314" s="236"/>
      <c r="C314" s="236"/>
      <c r="D314" s="236"/>
      <c r="E314" s="236"/>
      <c r="F314" s="236"/>
      <c r="G314" s="237"/>
      <c r="H314" s="236"/>
      <c r="I314" s="236"/>
      <c r="J314" s="236"/>
      <c r="K314" s="236"/>
      <c r="L314" s="236"/>
      <c r="M314" s="236"/>
      <c r="N314" s="236"/>
      <c r="O314" s="236"/>
      <c r="P314" s="236"/>
      <c r="Q314" s="236"/>
      <c r="R314" s="236"/>
      <c r="S314" s="236"/>
      <c r="T314" s="236"/>
      <c r="U314" s="236"/>
      <c r="V314" s="236"/>
      <c r="W314" s="236"/>
      <c r="X314" s="236"/>
      <c r="Y314" s="236"/>
      <c r="Z314" s="236"/>
      <c r="AA314" s="236"/>
      <c r="AB314" s="236"/>
    </row>
    <row r="315" spans="1:28" ht="15.75" customHeight="1" x14ac:dyDescent="0.25">
      <c r="A315" s="236"/>
      <c r="B315" s="236"/>
      <c r="C315" s="236"/>
      <c r="D315" s="236"/>
      <c r="E315" s="236"/>
      <c r="F315" s="236"/>
      <c r="G315" s="237"/>
      <c r="H315" s="236"/>
      <c r="I315" s="236"/>
      <c r="J315" s="236"/>
      <c r="K315" s="236"/>
      <c r="L315" s="236"/>
      <c r="M315" s="236"/>
      <c r="N315" s="236"/>
      <c r="O315" s="236"/>
      <c r="P315" s="236"/>
      <c r="Q315" s="236"/>
      <c r="R315" s="236"/>
      <c r="S315" s="236"/>
      <c r="T315" s="236"/>
      <c r="U315" s="236"/>
      <c r="V315" s="236"/>
      <c r="W315" s="236"/>
      <c r="X315" s="236"/>
      <c r="Y315" s="236"/>
      <c r="Z315" s="236"/>
      <c r="AA315" s="236"/>
      <c r="AB315" s="236"/>
    </row>
    <row r="316" spans="1:28" ht="15.75" customHeight="1" x14ac:dyDescent="0.25">
      <c r="A316" s="236"/>
      <c r="B316" s="236"/>
      <c r="C316" s="236"/>
      <c r="D316" s="236"/>
      <c r="E316" s="236"/>
      <c r="F316" s="236"/>
      <c r="G316" s="237"/>
      <c r="H316" s="236"/>
      <c r="I316" s="236"/>
      <c r="J316" s="236"/>
      <c r="K316" s="236"/>
      <c r="L316" s="236"/>
      <c r="M316" s="236"/>
      <c r="N316" s="236"/>
      <c r="O316" s="236"/>
      <c r="P316" s="236"/>
      <c r="Q316" s="236"/>
      <c r="R316" s="236"/>
      <c r="S316" s="236"/>
      <c r="T316" s="236"/>
      <c r="U316" s="236"/>
      <c r="V316" s="236"/>
      <c r="W316" s="236"/>
      <c r="X316" s="236"/>
      <c r="Y316" s="236"/>
      <c r="Z316" s="236"/>
      <c r="AA316" s="236"/>
      <c r="AB316" s="236"/>
    </row>
    <row r="317" spans="1:28" ht="15.75" customHeight="1" x14ac:dyDescent="0.25">
      <c r="A317" s="236"/>
      <c r="B317" s="236"/>
      <c r="C317" s="236"/>
      <c r="D317" s="236"/>
      <c r="E317" s="236"/>
      <c r="F317" s="236"/>
      <c r="G317" s="237"/>
      <c r="H317" s="236"/>
      <c r="I317" s="236"/>
      <c r="J317" s="236"/>
      <c r="K317" s="236"/>
      <c r="L317" s="236"/>
      <c r="M317" s="236"/>
      <c r="N317" s="236"/>
      <c r="O317" s="236"/>
      <c r="P317" s="236"/>
      <c r="Q317" s="236"/>
      <c r="R317" s="236"/>
      <c r="S317" s="236"/>
      <c r="T317" s="236"/>
      <c r="U317" s="236"/>
      <c r="V317" s="236"/>
      <c r="W317" s="236"/>
      <c r="X317" s="236"/>
      <c r="Y317" s="236"/>
      <c r="Z317" s="236"/>
      <c r="AA317" s="236"/>
      <c r="AB317" s="236"/>
    </row>
    <row r="318" spans="1:28" ht="15.75" customHeight="1" x14ac:dyDescent="0.25">
      <c r="A318" s="236"/>
      <c r="B318" s="236"/>
      <c r="C318" s="236"/>
      <c r="D318" s="236"/>
      <c r="E318" s="236"/>
      <c r="F318" s="236"/>
      <c r="G318" s="237"/>
      <c r="H318" s="236"/>
      <c r="I318" s="236"/>
      <c r="J318" s="236"/>
      <c r="K318" s="236"/>
      <c r="L318" s="236"/>
      <c r="M318" s="236"/>
      <c r="N318" s="236"/>
      <c r="O318" s="236"/>
      <c r="P318" s="236"/>
      <c r="Q318" s="236"/>
      <c r="R318" s="236"/>
      <c r="S318" s="236"/>
      <c r="T318" s="236"/>
      <c r="U318" s="236"/>
      <c r="V318" s="236"/>
      <c r="W318" s="236"/>
      <c r="X318" s="236"/>
      <c r="Y318" s="236"/>
      <c r="Z318" s="236"/>
      <c r="AA318" s="236"/>
      <c r="AB318" s="236"/>
    </row>
    <row r="319" spans="1:28" ht="15.75" customHeight="1" x14ac:dyDescent="0.25">
      <c r="A319" s="236"/>
      <c r="B319" s="236"/>
      <c r="C319" s="236"/>
      <c r="D319" s="236"/>
      <c r="E319" s="236"/>
      <c r="F319" s="236"/>
      <c r="G319" s="237"/>
      <c r="H319" s="236"/>
      <c r="I319" s="236"/>
      <c r="J319" s="236"/>
      <c r="K319" s="236"/>
      <c r="L319" s="236"/>
      <c r="M319" s="236"/>
      <c r="N319" s="236"/>
      <c r="O319" s="236"/>
      <c r="P319" s="236"/>
      <c r="Q319" s="236"/>
      <c r="R319" s="236"/>
      <c r="S319" s="236"/>
      <c r="T319" s="236"/>
      <c r="U319" s="236"/>
      <c r="V319" s="236"/>
      <c r="W319" s="236"/>
      <c r="X319" s="236"/>
      <c r="Y319" s="236"/>
      <c r="Z319" s="236"/>
      <c r="AA319" s="236"/>
      <c r="AB319" s="236"/>
    </row>
    <row r="320" spans="1:28" ht="15.75" customHeight="1" x14ac:dyDescent="0.25">
      <c r="A320" s="236"/>
      <c r="B320" s="236"/>
      <c r="C320" s="236"/>
      <c r="D320" s="236"/>
      <c r="E320" s="236"/>
      <c r="F320" s="236"/>
      <c r="G320" s="237"/>
      <c r="H320" s="236"/>
      <c r="I320" s="236"/>
      <c r="J320" s="236"/>
      <c r="K320" s="236"/>
      <c r="L320" s="236"/>
      <c r="M320" s="236"/>
      <c r="N320" s="236"/>
      <c r="O320" s="236"/>
      <c r="P320" s="236"/>
      <c r="Q320" s="236"/>
      <c r="R320" s="236"/>
      <c r="S320" s="236"/>
      <c r="T320" s="236"/>
      <c r="U320" s="236"/>
      <c r="V320" s="236"/>
      <c r="W320" s="236"/>
      <c r="X320" s="236"/>
      <c r="Y320" s="236"/>
      <c r="Z320" s="236"/>
      <c r="AA320" s="236"/>
      <c r="AB320" s="236"/>
    </row>
    <row r="321" spans="1:28" ht="15.75" customHeight="1" x14ac:dyDescent="0.25">
      <c r="A321" s="236"/>
      <c r="B321" s="236"/>
      <c r="C321" s="236"/>
      <c r="D321" s="236"/>
      <c r="E321" s="236"/>
      <c r="F321" s="236"/>
      <c r="G321" s="237"/>
      <c r="H321" s="236"/>
      <c r="I321" s="236"/>
      <c r="J321" s="236"/>
      <c r="K321" s="236"/>
      <c r="L321" s="236"/>
      <c r="M321" s="236"/>
      <c r="N321" s="236"/>
      <c r="O321" s="236"/>
      <c r="P321" s="236"/>
      <c r="Q321" s="236"/>
      <c r="R321" s="236"/>
      <c r="S321" s="236"/>
      <c r="T321" s="236"/>
      <c r="U321" s="236"/>
      <c r="V321" s="236"/>
      <c r="W321" s="236"/>
      <c r="X321" s="236"/>
      <c r="Y321" s="236"/>
      <c r="Z321" s="236"/>
      <c r="AA321" s="236"/>
      <c r="AB321" s="236"/>
    </row>
    <row r="322" spans="1:28" ht="15.75" customHeight="1" x14ac:dyDescent="0.25">
      <c r="A322" s="236"/>
      <c r="B322" s="236"/>
      <c r="C322" s="236"/>
      <c r="D322" s="236"/>
      <c r="E322" s="236"/>
      <c r="F322" s="236"/>
      <c r="G322" s="237"/>
      <c r="H322" s="236"/>
      <c r="I322" s="236"/>
      <c r="J322" s="236"/>
      <c r="K322" s="236"/>
      <c r="L322" s="236"/>
      <c r="M322" s="236"/>
      <c r="N322" s="236"/>
      <c r="O322" s="236"/>
      <c r="P322" s="236"/>
      <c r="Q322" s="236"/>
      <c r="R322" s="236"/>
      <c r="S322" s="236"/>
      <c r="T322" s="236"/>
      <c r="U322" s="236"/>
      <c r="V322" s="236"/>
      <c r="W322" s="236"/>
      <c r="X322" s="236"/>
      <c r="Y322" s="236"/>
      <c r="Z322" s="236"/>
      <c r="AA322" s="236"/>
      <c r="AB322" s="236"/>
    </row>
    <row r="323" spans="1:28" ht="15.75" customHeight="1" x14ac:dyDescent="0.25">
      <c r="A323" s="236"/>
      <c r="B323" s="236"/>
      <c r="C323" s="236"/>
      <c r="D323" s="236"/>
      <c r="E323" s="236"/>
      <c r="F323" s="236"/>
      <c r="G323" s="237"/>
      <c r="H323" s="236"/>
      <c r="I323" s="236"/>
      <c r="J323" s="236"/>
      <c r="K323" s="236"/>
      <c r="L323" s="236"/>
      <c r="M323" s="236"/>
      <c r="N323" s="236"/>
      <c r="O323" s="236"/>
      <c r="P323" s="236"/>
      <c r="Q323" s="236"/>
      <c r="R323" s="236"/>
      <c r="S323" s="236"/>
      <c r="T323" s="236"/>
      <c r="U323" s="236"/>
      <c r="V323" s="236"/>
      <c r="W323" s="236"/>
      <c r="X323" s="236"/>
      <c r="Y323" s="236"/>
      <c r="Z323" s="236"/>
      <c r="AA323" s="236"/>
      <c r="AB323" s="236"/>
    </row>
    <row r="324" spans="1:28" ht="15.75" customHeight="1" x14ac:dyDescent="0.25">
      <c r="A324" s="236"/>
      <c r="B324" s="236"/>
      <c r="C324" s="236"/>
      <c r="D324" s="236"/>
      <c r="E324" s="236"/>
      <c r="F324" s="236"/>
      <c r="G324" s="237"/>
      <c r="H324" s="236"/>
      <c r="I324" s="236"/>
      <c r="J324" s="236"/>
      <c r="K324" s="236"/>
      <c r="L324" s="236"/>
      <c r="M324" s="236"/>
      <c r="N324" s="236"/>
      <c r="O324" s="236"/>
      <c r="P324" s="236"/>
      <c r="Q324" s="236"/>
      <c r="R324" s="236"/>
      <c r="S324" s="236"/>
      <c r="T324" s="236"/>
      <c r="U324" s="236"/>
      <c r="V324" s="236"/>
      <c r="W324" s="236"/>
      <c r="X324" s="236"/>
      <c r="Y324" s="236"/>
      <c r="Z324" s="236"/>
      <c r="AA324" s="236"/>
      <c r="AB324" s="236"/>
    </row>
    <row r="325" spans="1:28" ht="15.75" customHeight="1" x14ac:dyDescent="0.25">
      <c r="A325" s="236"/>
      <c r="B325" s="236"/>
      <c r="C325" s="236"/>
      <c r="D325" s="236"/>
      <c r="E325" s="236"/>
      <c r="F325" s="236"/>
      <c r="G325" s="237"/>
      <c r="H325" s="236"/>
      <c r="I325" s="236"/>
      <c r="J325" s="236"/>
      <c r="K325" s="236"/>
      <c r="L325" s="236"/>
      <c r="M325" s="236"/>
      <c r="N325" s="236"/>
      <c r="O325" s="236"/>
      <c r="P325" s="236"/>
      <c r="Q325" s="236"/>
      <c r="R325" s="236"/>
      <c r="S325" s="236"/>
      <c r="T325" s="236"/>
      <c r="U325" s="236"/>
      <c r="V325" s="236"/>
      <c r="W325" s="236"/>
      <c r="X325" s="236"/>
      <c r="Y325" s="236"/>
      <c r="Z325" s="236"/>
      <c r="AA325" s="236"/>
      <c r="AB325" s="236"/>
    </row>
    <row r="326" spans="1:28" ht="15.75" customHeight="1" x14ac:dyDescent="0.25">
      <c r="A326" s="236"/>
      <c r="B326" s="236"/>
      <c r="C326" s="236"/>
      <c r="D326" s="236"/>
      <c r="E326" s="236"/>
      <c r="F326" s="236"/>
      <c r="G326" s="237"/>
      <c r="H326" s="236"/>
      <c r="I326" s="236"/>
      <c r="J326" s="236"/>
      <c r="K326" s="236"/>
      <c r="L326" s="236"/>
      <c r="M326" s="236"/>
      <c r="N326" s="236"/>
      <c r="O326" s="236"/>
      <c r="P326" s="236"/>
      <c r="Q326" s="236"/>
      <c r="R326" s="236"/>
      <c r="S326" s="236"/>
      <c r="T326" s="236"/>
      <c r="U326" s="236"/>
      <c r="V326" s="236"/>
      <c r="W326" s="236"/>
      <c r="X326" s="236"/>
      <c r="Y326" s="236"/>
      <c r="Z326" s="236"/>
      <c r="AA326" s="236"/>
      <c r="AB326" s="236"/>
    </row>
    <row r="327" spans="1:28" ht="15.75" customHeight="1" x14ac:dyDescent="0.25">
      <c r="A327" s="236"/>
      <c r="B327" s="236"/>
      <c r="C327" s="236"/>
      <c r="D327" s="236"/>
      <c r="E327" s="236"/>
      <c r="F327" s="236"/>
      <c r="G327" s="237"/>
      <c r="H327" s="236"/>
      <c r="I327" s="236"/>
      <c r="J327" s="236"/>
      <c r="K327" s="236"/>
      <c r="L327" s="236"/>
      <c r="M327" s="236"/>
      <c r="N327" s="236"/>
      <c r="O327" s="236"/>
      <c r="P327" s="236"/>
      <c r="Q327" s="236"/>
      <c r="R327" s="236"/>
      <c r="S327" s="236"/>
      <c r="T327" s="236"/>
      <c r="U327" s="236"/>
      <c r="V327" s="236"/>
      <c r="W327" s="236"/>
      <c r="X327" s="236"/>
      <c r="Y327" s="236"/>
      <c r="Z327" s="236"/>
      <c r="AA327" s="236"/>
      <c r="AB327" s="236"/>
    </row>
    <row r="328" spans="1:28" ht="15.75" customHeight="1" x14ac:dyDescent="0.25">
      <c r="A328" s="236"/>
      <c r="B328" s="236"/>
      <c r="C328" s="236"/>
      <c r="D328" s="236"/>
      <c r="E328" s="236"/>
      <c r="F328" s="236"/>
      <c r="G328" s="237"/>
      <c r="H328" s="236"/>
      <c r="I328" s="236"/>
      <c r="J328" s="236"/>
      <c r="K328" s="236"/>
      <c r="L328" s="236"/>
      <c r="M328" s="236"/>
      <c r="N328" s="236"/>
      <c r="O328" s="236"/>
      <c r="P328" s="236"/>
      <c r="Q328" s="236"/>
      <c r="R328" s="236"/>
      <c r="S328" s="236"/>
      <c r="T328" s="236"/>
      <c r="U328" s="236"/>
      <c r="V328" s="236"/>
      <c r="W328" s="236"/>
      <c r="X328" s="236"/>
      <c r="Y328" s="236"/>
      <c r="Z328" s="236"/>
      <c r="AA328" s="236"/>
      <c r="AB328" s="236"/>
    </row>
    <row r="329" spans="1:28" ht="15.75" customHeight="1" x14ac:dyDescent="0.25">
      <c r="A329" s="236"/>
      <c r="B329" s="236"/>
      <c r="C329" s="236"/>
      <c r="D329" s="236"/>
      <c r="E329" s="236"/>
      <c r="F329" s="236"/>
      <c r="G329" s="237"/>
      <c r="H329" s="236"/>
      <c r="I329" s="236"/>
      <c r="J329" s="236"/>
      <c r="K329" s="236"/>
      <c r="L329" s="236"/>
      <c r="M329" s="236"/>
      <c r="N329" s="236"/>
      <c r="O329" s="236"/>
      <c r="P329" s="236"/>
      <c r="Q329" s="236"/>
      <c r="R329" s="236"/>
      <c r="S329" s="236"/>
      <c r="T329" s="236"/>
      <c r="U329" s="236"/>
      <c r="V329" s="236"/>
      <c r="W329" s="236"/>
      <c r="X329" s="236"/>
      <c r="Y329" s="236"/>
      <c r="Z329" s="236"/>
      <c r="AA329" s="236"/>
      <c r="AB329" s="236"/>
    </row>
    <row r="330" spans="1:28" ht="15.75" customHeight="1" x14ac:dyDescent="0.25">
      <c r="A330" s="236"/>
      <c r="B330" s="236"/>
      <c r="C330" s="236"/>
      <c r="D330" s="236"/>
      <c r="E330" s="236"/>
      <c r="F330" s="236"/>
      <c r="G330" s="237"/>
      <c r="H330" s="236"/>
      <c r="I330" s="236"/>
      <c r="J330" s="236"/>
      <c r="K330" s="236"/>
      <c r="L330" s="236"/>
      <c r="M330" s="236"/>
      <c r="N330" s="236"/>
      <c r="O330" s="236"/>
      <c r="P330" s="236"/>
      <c r="Q330" s="236"/>
      <c r="R330" s="236"/>
      <c r="S330" s="236"/>
      <c r="T330" s="236"/>
      <c r="U330" s="236"/>
      <c r="V330" s="236"/>
      <c r="W330" s="236"/>
      <c r="X330" s="236"/>
      <c r="Y330" s="236"/>
      <c r="Z330" s="236"/>
      <c r="AA330" s="236"/>
      <c r="AB330" s="236"/>
    </row>
    <row r="331" spans="1:28" ht="15.75" customHeight="1" x14ac:dyDescent="0.25">
      <c r="A331" s="236"/>
      <c r="B331" s="236"/>
      <c r="C331" s="236"/>
      <c r="D331" s="236"/>
      <c r="E331" s="236"/>
      <c r="F331" s="236"/>
      <c r="G331" s="237"/>
      <c r="H331" s="236"/>
      <c r="I331" s="236"/>
      <c r="J331" s="236"/>
      <c r="K331" s="236"/>
      <c r="L331" s="236"/>
      <c r="M331" s="236"/>
      <c r="N331" s="236"/>
      <c r="O331" s="236"/>
      <c r="P331" s="236"/>
      <c r="Q331" s="236"/>
      <c r="R331" s="236"/>
      <c r="S331" s="236"/>
      <c r="T331" s="236"/>
      <c r="U331" s="236"/>
      <c r="V331" s="236"/>
      <c r="W331" s="236"/>
      <c r="X331" s="236"/>
      <c r="Y331" s="236"/>
      <c r="Z331" s="236"/>
      <c r="AA331" s="236"/>
      <c r="AB331" s="236"/>
    </row>
    <row r="332" spans="1:28" ht="15.75" customHeight="1" x14ac:dyDescent="0.25">
      <c r="A332" s="236"/>
      <c r="B332" s="236"/>
      <c r="C332" s="236"/>
      <c r="D332" s="236"/>
      <c r="E332" s="236"/>
      <c r="F332" s="236"/>
      <c r="G332" s="237"/>
      <c r="H332" s="236"/>
      <c r="I332" s="236"/>
      <c r="J332" s="236"/>
      <c r="K332" s="236"/>
      <c r="L332" s="236"/>
      <c r="M332" s="236"/>
      <c r="N332" s="236"/>
      <c r="O332" s="236"/>
      <c r="P332" s="236"/>
      <c r="Q332" s="236"/>
      <c r="R332" s="236"/>
      <c r="S332" s="236"/>
      <c r="T332" s="236"/>
      <c r="U332" s="236"/>
      <c r="V332" s="236"/>
      <c r="W332" s="236"/>
      <c r="X332" s="236"/>
      <c r="Y332" s="236"/>
      <c r="Z332" s="236"/>
      <c r="AA332" s="236"/>
      <c r="AB332" s="236"/>
    </row>
    <row r="333" spans="1:28" ht="15.75" customHeight="1" x14ac:dyDescent="0.25">
      <c r="A333" s="236"/>
      <c r="B333" s="236"/>
      <c r="C333" s="236"/>
      <c r="D333" s="236"/>
      <c r="E333" s="236"/>
      <c r="F333" s="236"/>
      <c r="G333" s="237"/>
      <c r="H333" s="236"/>
      <c r="I333" s="236"/>
      <c r="J333" s="236"/>
      <c r="K333" s="236"/>
      <c r="L333" s="236"/>
      <c r="M333" s="236"/>
      <c r="N333" s="236"/>
      <c r="O333" s="236"/>
      <c r="P333" s="236"/>
      <c r="Q333" s="236"/>
      <c r="R333" s="236"/>
      <c r="S333" s="236"/>
      <c r="T333" s="236"/>
      <c r="U333" s="236"/>
      <c r="V333" s="236"/>
      <c r="W333" s="236"/>
      <c r="X333" s="236"/>
      <c r="Y333" s="236"/>
      <c r="Z333" s="236"/>
      <c r="AA333" s="236"/>
      <c r="AB333" s="236"/>
    </row>
    <row r="334" spans="1:28" ht="15.75" customHeight="1" x14ac:dyDescent="0.25">
      <c r="A334" s="236"/>
      <c r="B334" s="236"/>
      <c r="C334" s="236"/>
      <c r="D334" s="236"/>
      <c r="E334" s="236"/>
      <c r="F334" s="236"/>
      <c r="G334" s="237"/>
      <c r="H334" s="236"/>
      <c r="I334" s="236"/>
      <c r="J334" s="236"/>
      <c r="K334" s="236"/>
      <c r="L334" s="236"/>
      <c r="M334" s="236"/>
      <c r="N334" s="236"/>
      <c r="O334" s="236"/>
      <c r="P334" s="236"/>
      <c r="Q334" s="236"/>
      <c r="R334" s="236"/>
      <c r="S334" s="236"/>
      <c r="T334" s="236"/>
      <c r="U334" s="236"/>
      <c r="V334" s="236"/>
      <c r="W334" s="236"/>
      <c r="X334" s="236"/>
      <c r="Y334" s="236"/>
      <c r="Z334" s="236"/>
      <c r="AA334" s="236"/>
      <c r="AB334" s="236"/>
    </row>
    <row r="335" spans="1:28" ht="15.75" customHeight="1" x14ac:dyDescent="0.25">
      <c r="A335" s="236"/>
      <c r="B335" s="236"/>
      <c r="C335" s="236"/>
      <c r="D335" s="236"/>
      <c r="E335" s="236"/>
      <c r="F335" s="236"/>
      <c r="G335" s="237"/>
      <c r="H335" s="236"/>
      <c r="I335" s="236"/>
      <c r="J335" s="236"/>
      <c r="K335" s="236"/>
      <c r="L335" s="236"/>
      <c r="M335" s="236"/>
      <c r="N335" s="236"/>
      <c r="O335" s="236"/>
      <c r="P335" s="236"/>
      <c r="Q335" s="236"/>
      <c r="R335" s="236"/>
      <c r="S335" s="236"/>
      <c r="T335" s="236"/>
      <c r="U335" s="236"/>
      <c r="V335" s="236"/>
      <c r="W335" s="236"/>
      <c r="X335" s="236"/>
      <c r="Y335" s="236"/>
      <c r="Z335" s="236"/>
      <c r="AA335" s="236"/>
      <c r="AB335" s="236"/>
    </row>
    <row r="336" spans="1:28" ht="15.75" customHeight="1" x14ac:dyDescent="0.25">
      <c r="A336" s="236"/>
      <c r="B336" s="236"/>
      <c r="C336" s="236"/>
      <c r="D336" s="236"/>
      <c r="E336" s="236"/>
      <c r="F336" s="236"/>
      <c r="G336" s="237"/>
      <c r="H336" s="236"/>
      <c r="I336" s="236"/>
      <c r="J336" s="236"/>
      <c r="K336" s="236"/>
      <c r="L336" s="236"/>
      <c r="M336" s="236"/>
      <c r="N336" s="236"/>
      <c r="O336" s="236"/>
      <c r="P336" s="236"/>
      <c r="Q336" s="236"/>
      <c r="R336" s="236"/>
      <c r="S336" s="236"/>
      <c r="T336" s="236"/>
      <c r="U336" s="236"/>
      <c r="V336" s="236"/>
      <c r="W336" s="236"/>
      <c r="X336" s="236"/>
      <c r="Y336" s="236"/>
      <c r="Z336" s="236"/>
      <c r="AA336" s="236"/>
      <c r="AB336" s="236"/>
    </row>
    <row r="337" spans="1:28" ht="15.75" customHeight="1" x14ac:dyDescent="0.25">
      <c r="A337" s="236"/>
      <c r="B337" s="236"/>
      <c r="C337" s="236"/>
      <c r="D337" s="236"/>
      <c r="E337" s="236"/>
      <c r="F337" s="236"/>
      <c r="G337" s="237"/>
      <c r="H337" s="236"/>
      <c r="I337" s="236"/>
      <c r="J337" s="236"/>
      <c r="K337" s="236"/>
      <c r="L337" s="236"/>
      <c r="M337" s="236"/>
      <c r="N337" s="236"/>
      <c r="O337" s="236"/>
      <c r="P337" s="236"/>
      <c r="Q337" s="236"/>
      <c r="R337" s="236"/>
      <c r="S337" s="236"/>
      <c r="T337" s="236"/>
      <c r="U337" s="236"/>
      <c r="V337" s="236"/>
      <c r="W337" s="236"/>
      <c r="X337" s="236"/>
      <c r="Y337" s="236"/>
      <c r="Z337" s="236"/>
      <c r="AA337" s="236"/>
      <c r="AB337" s="236"/>
    </row>
    <row r="338" spans="1:28" ht="15.75" customHeight="1" x14ac:dyDescent="0.25">
      <c r="A338" s="236"/>
      <c r="B338" s="236"/>
      <c r="C338" s="236"/>
      <c r="D338" s="236"/>
      <c r="E338" s="236"/>
      <c r="F338" s="236"/>
      <c r="G338" s="237"/>
      <c r="H338" s="236"/>
      <c r="I338" s="236"/>
      <c r="J338" s="236"/>
      <c r="K338" s="236"/>
      <c r="L338" s="236"/>
      <c r="M338" s="236"/>
      <c r="N338" s="236"/>
      <c r="O338" s="236"/>
      <c r="P338" s="236"/>
      <c r="Q338" s="236"/>
      <c r="R338" s="236"/>
      <c r="S338" s="236"/>
      <c r="T338" s="236"/>
      <c r="U338" s="236"/>
      <c r="V338" s="236"/>
      <c r="W338" s="236"/>
      <c r="X338" s="236"/>
      <c r="Y338" s="236"/>
      <c r="Z338" s="236"/>
      <c r="AA338" s="236"/>
      <c r="AB338" s="236"/>
    </row>
    <row r="339" spans="1:28" ht="15.75" customHeight="1" x14ac:dyDescent="0.25">
      <c r="A339" s="236"/>
      <c r="B339" s="236"/>
      <c r="C339" s="236"/>
      <c r="D339" s="236"/>
      <c r="E339" s="236"/>
      <c r="F339" s="236"/>
      <c r="G339" s="237"/>
      <c r="H339" s="236"/>
      <c r="I339" s="236"/>
      <c r="J339" s="236"/>
      <c r="K339" s="236"/>
      <c r="L339" s="236"/>
      <c r="M339" s="236"/>
      <c r="N339" s="236"/>
      <c r="O339" s="236"/>
      <c r="P339" s="236"/>
      <c r="Q339" s="236"/>
      <c r="R339" s="236"/>
      <c r="S339" s="236"/>
      <c r="T339" s="236"/>
      <c r="U339" s="236"/>
      <c r="V339" s="236"/>
      <c r="W339" s="236"/>
      <c r="X339" s="236"/>
      <c r="Y339" s="236"/>
      <c r="Z339" s="236"/>
      <c r="AA339" s="236"/>
      <c r="AB339" s="236"/>
    </row>
    <row r="340" spans="1:28" ht="15.75" customHeight="1" x14ac:dyDescent="0.25">
      <c r="A340" s="236"/>
      <c r="B340" s="236"/>
      <c r="C340" s="236"/>
      <c r="D340" s="236"/>
      <c r="E340" s="236"/>
      <c r="F340" s="236"/>
      <c r="G340" s="237"/>
      <c r="H340" s="236"/>
      <c r="I340" s="236"/>
      <c r="J340" s="236"/>
      <c r="K340" s="236"/>
      <c r="L340" s="236"/>
      <c r="M340" s="236"/>
      <c r="N340" s="236"/>
      <c r="O340" s="236"/>
      <c r="P340" s="236"/>
      <c r="Q340" s="236"/>
      <c r="R340" s="236"/>
      <c r="S340" s="236"/>
      <c r="T340" s="236"/>
      <c r="U340" s="236"/>
      <c r="V340" s="236"/>
      <c r="W340" s="236"/>
      <c r="X340" s="236"/>
      <c r="Y340" s="236"/>
      <c r="Z340" s="236"/>
      <c r="AA340" s="236"/>
      <c r="AB340" s="236"/>
    </row>
    <row r="341" spans="1:28" ht="15.75" customHeight="1" x14ac:dyDescent="0.25">
      <c r="A341" s="236"/>
      <c r="B341" s="236"/>
      <c r="C341" s="236"/>
      <c r="D341" s="236"/>
      <c r="E341" s="236"/>
      <c r="F341" s="236"/>
      <c r="G341" s="237"/>
      <c r="H341" s="236"/>
      <c r="I341" s="236"/>
      <c r="J341" s="236"/>
      <c r="K341" s="236"/>
      <c r="L341" s="236"/>
      <c r="M341" s="236"/>
      <c r="N341" s="236"/>
      <c r="O341" s="236"/>
      <c r="P341" s="236"/>
      <c r="Q341" s="236"/>
      <c r="R341" s="236"/>
      <c r="S341" s="236"/>
      <c r="T341" s="236"/>
      <c r="U341" s="236"/>
      <c r="V341" s="236"/>
      <c r="W341" s="236"/>
      <c r="X341" s="236"/>
      <c r="Y341" s="236"/>
      <c r="Z341" s="236"/>
      <c r="AA341" s="236"/>
      <c r="AB341" s="236"/>
    </row>
    <row r="342" spans="1:28" ht="15.75" customHeight="1" x14ac:dyDescent="0.25">
      <c r="A342" s="236"/>
      <c r="B342" s="236"/>
      <c r="C342" s="236"/>
      <c r="D342" s="236"/>
      <c r="E342" s="236"/>
      <c r="F342" s="236"/>
      <c r="G342" s="237"/>
      <c r="H342" s="236"/>
      <c r="I342" s="236"/>
      <c r="J342" s="236"/>
      <c r="K342" s="236"/>
      <c r="L342" s="236"/>
      <c r="M342" s="236"/>
      <c r="N342" s="236"/>
      <c r="O342" s="236"/>
      <c r="P342" s="236"/>
      <c r="Q342" s="236"/>
      <c r="R342" s="236"/>
      <c r="S342" s="236"/>
      <c r="T342" s="236"/>
      <c r="U342" s="236"/>
      <c r="V342" s="236"/>
      <c r="W342" s="236"/>
      <c r="X342" s="236"/>
      <c r="Y342" s="236"/>
      <c r="Z342" s="236"/>
      <c r="AA342" s="236"/>
      <c r="AB342" s="236"/>
    </row>
    <row r="343" spans="1:28" ht="15.75" customHeight="1" x14ac:dyDescent="0.25">
      <c r="A343" s="236"/>
      <c r="B343" s="236"/>
      <c r="C343" s="236"/>
      <c r="D343" s="236"/>
      <c r="E343" s="236"/>
      <c r="F343" s="236"/>
      <c r="G343" s="237"/>
      <c r="H343" s="236"/>
      <c r="I343" s="236"/>
      <c r="J343" s="236"/>
      <c r="K343" s="236"/>
      <c r="L343" s="236"/>
      <c r="M343" s="236"/>
      <c r="N343" s="236"/>
      <c r="O343" s="236"/>
      <c r="P343" s="236"/>
      <c r="Q343" s="236"/>
      <c r="R343" s="236"/>
      <c r="S343" s="236"/>
      <c r="T343" s="236"/>
      <c r="U343" s="236"/>
      <c r="V343" s="236"/>
      <c r="W343" s="236"/>
      <c r="X343" s="236"/>
      <c r="Y343" s="236"/>
      <c r="Z343" s="236"/>
      <c r="AA343" s="236"/>
      <c r="AB343" s="236"/>
    </row>
    <row r="344" spans="1:28" ht="15.75" customHeight="1" x14ac:dyDescent="0.25">
      <c r="A344" s="236"/>
      <c r="B344" s="236"/>
      <c r="C344" s="236"/>
      <c r="D344" s="236"/>
      <c r="E344" s="236"/>
      <c r="F344" s="236"/>
      <c r="G344" s="237"/>
      <c r="H344" s="236"/>
      <c r="I344" s="236"/>
      <c r="J344" s="236"/>
      <c r="K344" s="236"/>
      <c r="L344" s="236"/>
      <c r="M344" s="236"/>
      <c r="N344" s="236"/>
      <c r="O344" s="236"/>
      <c r="P344" s="236"/>
      <c r="Q344" s="236"/>
      <c r="R344" s="236"/>
      <c r="S344" s="236"/>
      <c r="T344" s="236"/>
      <c r="U344" s="236"/>
      <c r="V344" s="236"/>
      <c r="W344" s="236"/>
      <c r="X344" s="236"/>
      <c r="Y344" s="236"/>
      <c r="Z344" s="236"/>
      <c r="AA344" s="236"/>
      <c r="AB344" s="236"/>
    </row>
    <row r="345" spans="1:28" ht="15.75" customHeight="1" x14ac:dyDescent="0.25">
      <c r="A345" s="236"/>
      <c r="B345" s="236"/>
      <c r="C345" s="236"/>
      <c r="D345" s="236"/>
      <c r="E345" s="236"/>
      <c r="F345" s="236"/>
      <c r="G345" s="237"/>
      <c r="H345" s="236"/>
      <c r="I345" s="236"/>
      <c r="J345" s="236"/>
      <c r="K345" s="236"/>
      <c r="L345" s="236"/>
      <c r="M345" s="236"/>
      <c r="N345" s="236"/>
      <c r="O345" s="236"/>
      <c r="P345" s="236"/>
      <c r="Q345" s="236"/>
      <c r="R345" s="236"/>
      <c r="S345" s="236"/>
      <c r="T345" s="236"/>
      <c r="U345" s="236"/>
      <c r="V345" s="236"/>
      <c r="W345" s="236"/>
      <c r="X345" s="236"/>
      <c r="Y345" s="236"/>
      <c r="Z345" s="236"/>
      <c r="AA345" s="236"/>
      <c r="AB345" s="236"/>
    </row>
    <row r="346" spans="1:28" ht="15.75" customHeight="1" x14ac:dyDescent="0.25">
      <c r="A346" s="236"/>
      <c r="B346" s="236"/>
      <c r="C346" s="236"/>
      <c r="D346" s="236"/>
      <c r="E346" s="236"/>
      <c r="F346" s="236"/>
      <c r="G346" s="237"/>
      <c r="H346" s="236"/>
      <c r="I346" s="236"/>
      <c r="J346" s="236"/>
      <c r="K346" s="236"/>
      <c r="L346" s="236"/>
      <c r="M346" s="236"/>
      <c r="N346" s="236"/>
      <c r="O346" s="236"/>
      <c r="P346" s="236"/>
      <c r="Q346" s="236"/>
      <c r="R346" s="236"/>
      <c r="S346" s="236"/>
      <c r="T346" s="236"/>
      <c r="U346" s="236"/>
      <c r="V346" s="236"/>
      <c r="W346" s="236"/>
      <c r="X346" s="236"/>
      <c r="Y346" s="236"/>
      <c r="Z346" s="236"/>
      <c r="AA346" s="236"/>
      <c r="AB346" s="236"/>
    </row>
    <row r="347" spans="1:28" ht="15.75" customHeight="1" x14ac:dyDescent="0.25">
      <c r="A347" s="236"/>
      <c r="B347" s="236"/>
      <c r="C347" s="236"/>
      <c r="D347" s="236"/>
      <c r="E347" s="236"/>
      <c r="F347" s="236"/>
      <c r="G347" s="237"/>
      <c r="H347" s="236"/>
      <c r="I347" s="236"/>
      <c r="J347" s="236"/>
      <c r="K347" s="236"/>
      <c r="L347" s="236"/>
      <c r="M347" s="236"/>
      <c r="N347" s="236"/>
      <c r="O347" s="236"/>
      <c r="P347" s="236"/>
      <c r="Q347" s="236"/>
      <c r="R347" s="236"/>
      <c r="S347" s="236"/>
      <c r="T347" s="236"/>
      <c r="U347" s="236"/>
      <c r="V347" s="236"/>
      <c r="W347" s="236"/>
      <c r="X347" s="236"/>
      <c r="Y347" s="236"/>
      <c r="Z347" s="236"/>
      <c r="AA347" s="236"/>
      <c r="AB347" s="236"/>
    </row>
    <row r="348" spans="1:28" ht="15.75" customHeight="1" x14ac:dyDescent="0.25">
      <c r="A348" s="236"/>
      <c r="B348" s="236"/>
      <c r="C348" s="236"/>
      <c r="D348" s="236"/>
      <c r="E348" s="236"/>
      <c r="F348" s="236"/>
      <c r="G348" s="237"/>
      <c r="H348" s="236"/>
      <c r="I348" s="236"/>
      <c r="J348" s="236"/>
      <c r="K348" s="236"/>
      <c r="L348" s="236"/>
      <c r="M348" s="236"/>
      <c r="N348" s="236"/>
      <c r="O348" s="236"/>
      <c r="P348" s="236"/>
      <c r="Q348" s="236"/>
      <c r="R348" s="236"/>
      <c r="S348" s="236"/>
      <c r="T348" s="236"/>
      <c r="U348" s="236"/>
      <c r="V348" s="236"/>
      <c r="W348" s="236"/>
      <c r="X348" s="236"/>
      <c r="Y348" s="236"/>
      <c r="Z348" s="236"/>
      <c r="AA348" s="236"/>
      <c r="AB348" s="236"/>
    </row>
    <row r="349" spans="1:28" ht="15.75" customHeight="1" x14ac:dyDescent="0.25">
      <c r="A349" s="236"/>
      <c r="B349" s="236"/>
      <c r="C349" s="236"/>
      <c r="D349" s="236"/>
      <c r="E349" s="236"/>
      <c r="F349" s="236"/>
      <c r="G349" s="237"/>
      <c r="H349" s="236"/>
      <c r="I349" s="236"/>
      <c r="J349" s="236"/>
      <c r="K349" s="236"/>
      <c r="L349" s="236"/>
      <c r="M349" s="236"/>
      <c r="N349" s="236"/>
      <c r="O349" s="236"/>
      <c r="P349" s="236"/>
      <c r="Q349" s="236"/>
      <c r="R349" s="236"/>
      <c r="S349" s="236"/>
      <c r="T349" s="236"/>
      <c r="U349" s="236"/>
      <c r="V349" s="236"/>
      <c r="W349" s="236"/>
      <c r="X349" s="236"/>
      <c r="Y349" s="236"/>
      <c r="Z349" s="236"/>
      <c r="AA349" s="236"/>
      <c r="AB349" s="236"/>
    </row>
    <row r="350" spans="1:28" ht="15.75" customHeight="1" x14ac:dyDescent="0.25">
      <c r="A350" s="236"/>
      <c r="B350" s="236"/>
      <c r="C350" s="236"/>
      <c r="D350" s="236"/>
      <c r="E350" s="236"/>
      <c r="F350" s="236"/>
      <c r="G350" s="237"/>
      <c r="H350" s="236"/>
      <c r="I350" s="236"/>
      <c r="J350" s="236"/>
      <c r="K350" s="236"/>
      <c r="L350" s="236"/>
      <c r="M350" s="236"/>
      <c r="N350" s="236"/>
      <c r="O350" s="236"/>
      <c r="P350" s="236"/>
      <c r="Q350" s="236"/>
      <c r="R350" s="236"/>
      <c r="S350" s="236"/>
      <c r="T350" s="236"/>
      <c r="U350" s="236"/>
      <c r="V350" s="236"/>
      <c r="W350" s="236"/>
      <c r="X350" s="236"/>
      <c r="Y350" s="236"/>
      <c r="Z350" s="236"/>
      <c r="AA350" s="236"/>
      <c r="AB350" s="236"/>
    </row>
    <row r="351" spans="1:28" ht="15.75" customHeight="1" x14ac:dyDescent="0.25">
      <c r="A351" s="236"/>
      <c r="B351" s="236"/>
      <c r="C351" s="236"/>
      <c r="D351" s="236"/>
      <c r="E351" s="236"/>
      <c r="F351" s="236"/>
      <c r="G351" s="237"/>
      <c r="H351" s="236"/>
      <c r="I351" s="236"/>
      <c r="J351" s="236"/>
      <c r="K351" s="236"/>
      <c r="L351" s="236"/>
      <c r="M351" s="236"/>
      <c r="N351" s="236"/>
      <c r="O351" s="236"/>
      <c r="P351" s="236"/>
      <c r="Q351" s="236"/>
      <c r="R351" s="236"/>
      <c r="S351" s="236"/>
      <c r="T351" s="236"/>
      <c r="U351" s="236"/>
      <c r="V351" s="236"/>
      <c r="W351" s="236"/>
      <c r="X351" s="236"/>
      <c r="Y351" s="236"/>
      <c r="Z351" s="236"/>
      <c r="AA351" s="236"/>
      <c r="AB351" s="236"/>
    </row>
    <row r="352" spans="1:28" ht="15.75" customHeight="1" x14ac:dyDescent="0.25">
      <c r="A352" s="236"/>
      <c r="B352" s="236"/>
      <c r="C352" s="236"/>
      <c r="D352" s="236"/>
      <c r="E352" s="236"/>
      <c r="F352" s="236"/>
      <c r="G352" s="237"/>
      <c r="H352" s="236"/>
      <c r="I352" s="236"/>
      <c r="J352" s="236"/>
      <c r="K352" s="236"/>
      <c r="L352" s="236"/>
      <c r="M352" s="236"/>
      <c r="N352" s="236"/>
      <c r="O352" s="236"/>
      <c r="P352" s="236"/>
      <c r="Q352" s="236"/>
      <c r="R352" s="236"/>
      <c r="S352" s="236"/>
      <c r="T352" s="236"/>
      <c r="U352" s="236"/>
      <c r="V352" s="236"/>
      <c r="W352" s="236"/>
      <c r="X352" s="236"/>
      <c r="Y352" s="236"/>
      <c r="Z352" s="236"/>
      <c r="AA352" s="236"/>
      <c r="AB352" s="236"/>
    </row>
    <row r="353" spans="1:28" ht="15.75" customHeight="1" x14ac:dyDescent="0.25">
      <c r="A353" s="236"/>
      <c r="B353" s="236"/>
      <c r="C353" s="236"/>
      <c r="D353" s="236"/>
      <c r="E353" s="236"/>
      <c r="F353" s="236"/>
      <c r="G353" s="237"/>
      <c r="H353" s="236"/>
      <c r="I353" s="236"/>
      <c r="J353" s="236"/>
      <c r="K353" s="236"/>
      <c r="L353" s="236"/>
      <c r="M353" s="236"/>
      <c r="N353" s="236"/>
      <c r="O353" s="236"/>
      <c r="P353" s="236"/>
      <c r="Q353" s="236"/>
      <c r="R353" s="236"/>
      <c r="S353" s="236"/>
      <c r="T353" s="236"/>
      <c r="U353" s="236"/>
      <c r="V353" s="236"/>
      <c r="W353" s="236"/>
      <c r="X353" s="236"/>
      <c r="Y353" s="236"/>
      <c r="Z353" s="236"/>
      <c r="AA353" s="236"/>
      <c r="AB353" s="236"/>
    </row>
    <row r="354" spans="1:28" ht="15.75" customHeight="1" x14ac:dyDescent="0.25">
      <c r="A354" s="236"/>
      <c r="B354" s="236"/>
      <c r="C354" s="236"/>
      <c r="D354" s="236"/>
      <c r="E354" s="236"/>
      <c r="F354" s="236"/>
      <c r="G354" s="237"/>
      <c r="H354" s="236"/>
      <c r="I354" s="236"/>
      <c r="J354" s="236"/>
      <c r="K354" s="236"/>
      <c r="L354" s="236"/>
      <c r="M354" s="236"/>
      <c r="N354" s="236"/>
      <c r="O354" s="236"/>
      <c r="P354" s="236"/>
      <c r="Q354" s="236"/>
      <c r="R354" s="236"/>
      <c r="S354" s="236"/>
      <c r="T354" s="236"/>
      <c r="U354" s="236"/>
      <c r="V354" s="236"/>
      <c r="W354" s="236"/>
      <c r="X354" s="236"/>
      <c r="Y354" s="236"/>
      <c r="Z354" s="236"/>
      <c r="AA354" s="236"/>
      <c r="AB354" s="236"/>
    </row>
    <row r="355" spans="1:28" ht="15.75" customHeight="1" x14ac:dyDescent="0.25">
      <c r="A355" s="236"/>
      <c r="B355" s="236"/>
      <c r="C355" s="236"/>
      <c r="D355" s="236"/>
      <c r="E355" s="236"/>
      <c r="F355" s="236"/>
      <c r="G355" s="237"/>
      <c r="H355" s="236"/>
      <c r="I355" s="236"/>
      <c r="J355" s="236"/>
      <c r="K355" s="236"/>
      <c r="L355" s="236"/>
      <c r="M355" s="236"/>
      <c r="N355" s="236"/>
      <c r="O355" s="236"/>
      <c r="P355" s="236"/>
      <c r="Q355" s="236"/>
      <c r="R355" s="236"/>
      <c r="S355" s="236"/>
      <c r="T355" s="236"/>
      <c r="U355" s="236"/>
      <c r="V355" s="236"/>
      <c r="W355" s="236"/>
      <c r="X355" s="236"/>
      <c r="Y355" s="236"/>
      <c r="Z355" s="236"/>
      <c r="AA355" s="236"/>
      <c r="AB355" s="236"/>
    </row>
    <row r="356" spans="1:28" ht="15.75" customHeight="1" x14ac:dyDescent="0.25">
      <c r="A356" s="236"/>
      <c r="B356" s="236"/>
      <c r="C356" s="236"/>
      <c r="D356" s="236"/>
      <c r="E356" s="236"/>
      <c r="F356" s="236"/>
      <c r="G356" s="237"/>
      <c r="H356" s="236"/>
      <c r="I356" s="236"/>
      <c r="J356" s="236"/>
      <c r="K356" s="236"/>
      <c r="L356" s="236"/>
      <c r="M356" s="236"/>
      <c r="N356" s="236"/>
      <c r="O356" s="236"/>
      <c r="P356" s="236"/>
      <c r="Q356" s="236"/>
      <c r="R356" s="236"/>
      <c r="S356" s="236"/>
      <c r="T356" s="236"/>
      <c r="U356" s="236"/>
      <c r="V356" s="236"/>
      <c r="W356" s="236"/>
      <c r="X356" s="236"/>
      <c r="Y356" s="236"/>
      <c r="Z356" s="236"/>
      <c r="AA356" s="236"/>
      <c r="AB356" s="236"/>
    </row>
    <row r="357" spans="1:28" ht="15.75" customHeight="1" x14ac:dyDescent="0.25">
      <c r="A357" s="236"/>
      <c r="B357" s="236"/>
      <c r="C357" s="236"/>
      <c r="D357" s="236"/>
      <c r="E357" s="236"/>
      <c r="F357" s="236"/>
      <c r="G357" s="237"/>
      <c r="H357" s="236"/>
      <c r="I357" s="236"/>
      <c r="J357" s="236"/>
      <c r="K357" s="236"/>
      <c r="L357" s="236"/>
      <c r="M357" s="236"/>
      <c r="N357" s="236"/>
      <c r="O357" s="236"/>
      <c r="P357" s="236"/>
      <c r="Q357" s="236"/>
      <c r="R357" s="236"/>
      <c r="S357" s="236"/>
      <c r="T357" s="236"/>
      <c r="U357" s="236"/>
      <c r="V357" s="236"/>
      <c r="W357" s="236"/>
      <c r="X357" s="236"/>
      <c r="Y357" s="236"/>
      <c r="Z357" s="236"/>
      <c r="AA357" s="236"/>
      <c r="AB357" s="236"/>
    </row>
    <row r="358" spans="1:28" ht="15.75" customHeight="1" x14ac:dyDescent="0.25">
      <c r="A358" s="236"/>
      <c r="B358" s="236"/>
      <c r="C358" s="236"/>
      <c r="D358" s="236"/>
      <c r="E358" s="236"/>
      <c r="F358" s="236"/>
      <c r="G358" s="237"/>
      <c r="H358" s="236"/>
      <c r="I358" s="236"/>
      <c r="J358" s="236"/>
      <c r="K358" s="236"/>
      <c r="L358" s="236"/>
      <c r="M358" s="236"/>
      <c r="N358" s="236"/>
      <c r="O358" s="236"/>
      <c r="P358" s="236"/>
      <c r="Q358" s="236"/>
      <c r="R358" s="236"/>
      <c r="S358" s="236"/>
      <c r="T358" s="236"/>
      <c r="U358" s="236"/>
      <c r="V358" s="236"/>
      <c r="W358" s="236"/>
      <c r="X358" s="236"/>
      <c r="Y358" s="236"/>
      <c r="Z358" s="236"/>
      <c r="AA358" s="236"/>
      <c r="AB358" s="236"/>
    </row>
    <row r="359" spans="1:28" ht="15.75" customHeight="1" x14ac:dyDescent="0.25">
      <c r="A359" s="236"/>
      <c r="B359" s="236"/>
      <c r="C359" s="236"/>
      <c r="D359" s="236"/>
      <c r="E359" s="236"/>
      <c r="F359" s="236"/>
      <c r="G359" s="237"/>
      <c r="H359" s="236"/>
      <c r="I359" s="236"/>
      <c r="J359" s="236"/>
      <c r="K359" s="236"/>
      <c r="L359" s="236"/>
      <c r="M359" s="236"/>
      <c r="N359" s="236"/>
      <c r="O359" s="236"/>
      <c r="P359" s="236"/>
      <c r="Q359" s="236"/>
      <c r="R359" s="236"/>
      <c r="S359" s="236"/>
      <c r="T359" s="236"/>
      <c r="U359" s="236"/>
      <c r="V359" s="236"/>
      <c r="W359" s="236"/>
      <c r="X359" s="236"/>
      <c r="Y359" s="236"/>
      <c r="Z359" s="236"/>
      <c r="AA359" s="236"/>
      <c r="AB359" s="236"/>
    </row>
    <row r="360" spans="1:28" ht="15.75" customHeight="1" x14ac:dyDescent="0.25">
      <c r="A360" s="236"/>
      <c r="B360" s="236"/>
      <c r="C360" s="236"/>
      <c r="D360" s="236"/>
      <c r="E360" s="236"/>
      <c r="F360" s="236"/>
      <c r="G360" s="237"/>
      <c r="H360" s="236"/>
      <c r="I360" s="236"/>
      <c r="J360" s="236"/>
      <c r="K360" s="236"/>
      <c r="L360" s="236"/>
      <c r="M360" s="236"/>
      <c r="N360" s="236"/>
      <c r="O360" s="236"/>
      <c r="P360" s="236"/>
      <c r="Q360" s="236"/>
      <c r="R360" s="236"/>
      <c r="S360" s="236"/>
      <c r="T360" s="236"/>
      <c r="U360" s="236"/>
      <c r="V360" s="236"/>
      <c r="W360" s="236"/>
      <c r="X360" s="236"/>
      <c r="Y360" s="236"/>
      <c r="Z360" s="236"/>
      <c r="AA360" s="236"/>
      <c r="AB360" s="236"/>
    </row>
    <row r="361" spans="1:28" ht="15.75" customHeight="1" x14ac:dyDescent="0.25">
      <c r="A361" s="236"/>
      <c r="B361" s="236"/>
      <c r="C361" s="236"/>
      <c r="D361" s="236"/>
      <c r="E361" s="236"/>
      <c r="F361" s="236"/>
      <c r="G361" s="237"/>
      <c r="H361" s="236"/>
      <c r="I361" s="236"/>
      <c r="J361" s="236"/>
      <c r="K361" s="236"/>
      <c r="L361" s="236"/>
      <c r="M361" s="236"/>
      <c r="N361" s="236"/>
      <c r="O361" s="236"/>
      <c r="P361" s="236"/>
      <c r="Q361" s="236"/>
      <c r="R361" s="236"/>
      <c r="S361" s="236"/>
      <c r="T361" s="236"/>
      <c r="U361" s="236"/>
      <c r="V361" s="236"/>
      <c r="W361" s="236"/>
      <c r="X361" s="236"/>
      <c r="Y361" s="236"/>
      <c r="Z361" s="236"/>
      <c r="AA361" s="236"/>
      <c r="AB361" s="236"/>
    </row>
    <row r="362" spans="1:28" ht="15.75" customHeight="1" x14ac:dyDescent="0.25">
      <c r="A362" s="236"/>
      <c r="B362" s="236"/>
      <c r="C362" s="236"/>
      <c r="D362" s="236"/>
      <c r="E362" s="236"/>
      <c r="F362" s="236"/>
      <c r="G362" s="237"/>
      <c r="H362" s="236"/>
      <c r="I362" s="236"/>
      <c r="J362" s="236"/>
      <c r="K362" s="236"/>
      <c r="L362" s="236"/>
      <c r="M362" s="236"/>
      <c r="N362" s="236"/>
      <c r="O362" s="236"/>
      <c r="P362" s="236"/>
      <c r="Q362" s="236"/>
      <c r="R362" s="236"/>
      <c r="S362" s="236"/>
      <c r="T362" s="236"/>
      <c r="U362" s="236"/>
      <c r="V362" s="236"/>
      <c r="W362" s="236"/>
      <c r="X362" s="236"/>
      <c r="Y362" s="236"/>
      <c r="Z362" s="236"/>
      <c r="AA362" s="236"/>
      <c r="AB362" s="236"/>
    </row>
    <row r="363" spans="1:28" ht="15.75" customHeight="1" x14ac:dyDescent="0.25">
      <c r="A363" s="236"/>
      <c r="B363" s="236"/>
      <c r="C363" s="236"/>
      <c r="D363" s="236"/>
      <c r="E363" s="236"/>
      <c r="F363" s="236"/>
      <c r="G363" s="237"/>
      <c r="H363" s="236"/>
      <c r="I363" s="236"/>
      <c r="J363" s="236"/>
      <c r="K363" s="236"/>
      <c r="L363" s="236"/>
      <c r="M363" s="236"/>
      <c r="N363" s="236"/>
      <c r="O363" s="236"/>
      <c r="P363" s="236"/>
      <c r="Q363" s="236"/>
      <c r="R363" s="236"/>
      <c r="S363" s="236"/>
      <c r="T363" s="236"/>
      <c r="U363" s="236"/>
      <c r="V363" s="236"/>
      <c r="W363" s="236"/>
      <c r="X363" s="236"/>
      <c r="Y363" s="236"/>
      <c r="Z363" s="236"/>
      <c r="AA363" s="236"/>
      <c r="AB363" s="236"/>
    </row>
    <row r="364" spans="1:28" ht="15.75" customHeight="1" x14ac:dyDescent="0.25">
      <c r="A364" s="236"/>
      <c r="B364" s="236"/>
      <c r="C364" s="236"/>
      <c r="D364" s="236"/>
      <c r="E364" s="236"/>
      <c r="F364" s="236"/>
      <c r="G364" s="237"/>
      <c r="H364" s="236"/>
      <c r="I364" s="236"/>
      <c r="J364" s="236"/>
      <c r="K364" s="236"/>
      <c r="L364" s="236"/>
      <c r="M364" s="236"/>
      <c r="N364" s="236"/>
      <c r="O364" s="236"/>
      <c r="P364" s="236"/>
      <c r="Q364" s="236"/>
      <c r="R364" s="236"/>
      <c r="S364" s="236"/>
      <c r="T364" s="236"/>
      <c r="U364" s="236"/>
      <c r="V364" s="236"/>
      <c r="W364" s="236"/>
      <c r="X364" s="236"/>
      <c r="Y364" s="236"/>
      <c r="Z364" s="236"/>
      <c r="AA364" s="236"/>
      <c r="AB364" s="236"/>
    </row>
    <row r="365" spans="1:28" ht="15.75" customHeight="1" x14ac:dyDescent="0.25">
      <c r="A365" s="236"/>
      <c r="B365" s="236"/>
      <c r="C365" s="236"/>
      <c r="D365" s="236"/>
      <c r="E365" s="236"/>
      <c r="F365" s="236"/>
      <c r="G365" s="237"/>
      <c r="H365" s="236"/>
      <c r="I365" s="236"/>
      <c r="J365" s="236"/>
      <c r="K365" s="236"/>
      <c r="L365" s="236"/>
      <c r="M365" s="236"/>
      <c r="N365" s="236"/>
      <c r="O365" s="236"/>
      <c r="P365" s="236"/>
      <c r="Q365" s="236"/>
      <c r="R365" s="236"/>
      <c r="S365" s="236"/>
      <c r="T365" s="236"/>
      <c r="U365" s="236"/>
      <c r="V365" s="236"/>
      <c r="W365" s="236"/>
      <c r="X365" s="236"/>
      <c r="Y365" s="236"/>
      <c r="Z365" s="236"/>
      <c r="AA365" s="236"/>
      <c r="AB365" s="236"/>
    </row>
    <row r="366" spans="1:28" ht="15.75" customHeight="1" x14ac:dyDescent="0.25">
      <c r="A366" s="236"/>
      <c r="B366" s="236"/>
      <c r="C366" s="236"/>
      <c r="D366" s="236"/>
      <c r="E366" s="236"/>
      <c r="F366" s="236"/>
      <c r="G366" s="237"/>
      <c r="H366" s="236"/>
      <c r="I366" s="236"/>
      <c r="J366" s="236"/>
      <c r="K366" s="236"/>
      <c r="L366" s="236"/>
      <c r="M366" s="236"/>
      <c r="N366" s="236"/>
      <c r="O366" s="236"/>
      <c r="P366" s="236"/>
      <c r="Q366" s="236"/>
      <c r="R366" s="236"/>
      <c r="S366" s="236"/>
      <c r="T366" s="236"/>
      <c r="U366" s="236"/>
      <c r="V366" s="236"/>
      <c r="W366" s="236"/>
      <c r="X366" s="236"/>
      <c r="Y366" s="236"/>
      <c r="Z366" s="236"/>
      <c r="AA366" s="236"/>
      <c r="AB366" s="236"/>
    </row>
    <row r="367" spans="1:28" ht="15.75" customHeight="1" x14ac:dyDescent="0.25">
      <c r="A367" s="236"/>
      <c r="B367" s="236"/>
      <c r="C367" s="236"/>
      <c r="D367" s="236"/>
      <c r="E367" s="236"/>
      <c r="F367" s="236"/>
      <c r="G367" s="237"/>
      <c r="H367" s="236"/>
      <c r="I367" s="236"/>
      <c r="J367" s="236"/>
      <c r="K367" s="236"/>
      <c r="L367" s="236"/>
      <c r="M367" s="236"/>
      <c r="N367" s="236"/>
      <c r="O367" s="236"/>
      <c r="P367" s="236"/>
      <c r="Q367" s="236"/>
      <c r="R367" s="236"/>
      <c r="S367" s="236"/>
      <c r="T367" s="236"/>
      <c r="U367" s="236"/>
      <c r="V367" s="236"/>
      <c r="W367" s="236"/>
      <c r="X367" s="236"/>
      <c r="Y367" s="236"/>
      <c r="Z367" s="236"/>
      <c r="AA367" s="236"/>
      <c r="AB367" s="236"/>
    </row>
    <row r="368" spans="1:28" ht="15.75" customHeight="1" x14ac:dyDescent="0.25">
      <c r="A368" s="236"/>
      <c r="B368" s="236"/>
      <c r="C368" s="236"/>
      <c r="D368" s="236"/>
      <c r="E368" s="236"/>
      <c r="F368" s="236"/>
      <c r="G368" s="237"/>
      <c r="H368" s="236"/>
      <c r="I368" s="236"/>
      <c r="J368" s="236"/>
      <c r="K368" s="236"/>
      <c r="L368" s="236"/>
      <c r="M368" s="236"/>
      <c r="N368" s="236"/>
      <c r="O368" s="236"/>
      <c r="P368" s="236"/>
      <c r="Q368" s="236"/>
      <c r="R368" s="236"/>
      <c r="S368" s="236"/>
      <c r="T368" s="236"/>
      <c r="U368" s="236"/>
      <c r="V368" s="236"/>
      <c r="W368" s="236"/>
      <c r="X368" s="236"/>
      <c r="Y368" s="236"/>
      <c r="Z368" s="236"/>
      <c r="AA368" s="236"/>
      <c r="AB368" s="236"/>
    </row>
    <row r="369" spans="1:28" ht="15.75" customHeight="1" x14ac:dyDescent="0.25">
      <c r="A369" s="236"/>
      <c r="B369" s="236"/>
      <c r="C369" s="236"/>
      <c r="D369" s="236"/>
      <c r="E369" s="236"/>
      <c r="F369" s="236"/>
      <c r="G369" s="237"/>
      <c r="H369" s="236"/>
      <c r="I369" s="236"/>
      <c r="J369" s="236"/>
      <c r="K369" s="236"/>
      <c r="L369" s="236"/>
      <c r="M369" s="236"/>
      <c r="N369" s="236"/>
      <c r="O369" s="236"/>
      <c r="P369" s="236"/>
      <c r="Q369" s="236"/>
      <c r="R369" s="236"/>
      <c r="S369" s="236"/>
      <c r="T369" s="236"/>
      <c r="U369" s="236"/>
      <c r="V369" s="236"/>
      <c r="W369" s="236"/>
      <c r="X369" s="236"/>
      <c r="Y369" s="236"/>
      <c r="Z369" s="236"/>
      <c r="AA369" s="236"/>
      <c r="AB369" s="236"/>
    </row>
    <row r="370" spans="1:28" ht="15.75" customHeight="1" x14ac:dyDescent="0.25">
      <c r="A370" s="236"/>
      <c r="B370" s="236"/>
      <c r="C370" s="236"/>
      <c r="D370" s="236"/>
      <c r="E370" s="236"/>
      <c r="F370" s="236"/>
      <c r="G370" s="237"/>
      <c r="H370" s="236"/>
      <c r="I370" s="236"/>
      <c r="J370" s="236"/>
      <c r="K370" s="236"/>
      <c r="L370" s="236"/>
      <c r="M370" s="236"/>
      <c r="N370" s="236"/>
      <c r="O370" s="236"/>
      <c r="P370" s="236"/>
      <c r="Q370" s="236"/>
      <c r="R370" s="236"/>
      <c r="S370" s="236"/>
      <c r="T370" s="236"/>
      <c r="U370" s="236"/>
      <c r="V370" s="236"/>
      <c r="W370" s="236"/>
      <c r="X370" s="236"/>
      <c r="Y370" s="236"/>
      <c r="Z370" s="236"/>
      <c r="AA370" s="236"/>
      <c r="AB370" s="236"/>
    </row>
    <row r="371" spans="1:28" ht="15.75" customHeight="1" x14ac:dyDescent="0.25">
      <c r="A371" s="236"/>
      <c r="B371" s="236"/>
      <c r="C371" s="236"/>
      <c r="D371" s="236"/>
      <c r="E371" s="236"/>
      <c r="F371" s="236"/>
      <c r="G371" s="237"/>
      <c r="H371" s="236"/>
      <c r="I371" s="236"/>
      <c r="J371" s="236"/>
      <c r="K371" s="236"/>
      <c r="L371" s="236"/>
      <c r="M371" s="236"/>
      <c r="N371" s="236"/>
      <c r="O371" s="236"/>
      <c r="P371" s="236"/>
      <c r="Q371" s="236"/>
      <c r="R371" s="236"/>
      <c r="S371" s="236"/>
      <c r="T371" s="236"/>
      <c r="U371" s="236"/>
      <c r="V371" s="236"/>
      <c r="W371" s="236"/>
      <c r="X371" s="236"/>
      <c r="Y371" s="236"/>
      <c r="Z371" s="236"/>
      <c r="AA371" s="236"/>
      <c r="AB371" s="236"/>
    </row>
    <row r="372" spans="1:28" ht="15.75" customHeight="1" x14ac:dyDescent="0.25">
      <c r="A372" s="236"/>
      <c r="B372" s="236"/>
      <c r="C372" s="236"/>
      <c r="D372" s="236"/>
      <c r="E372" s="236"/>
      <c r="F372" s="236"/>
      <c r="G372" s="237"/>
      <c r="H372" s="236"/>
      <c r="I372" s="236"/>
      <c r="J372" s="236"/>
      <c r="K372" s="236"/>
      <c r="L372" s="236"/>
      <c r="M372" s="236"/>
      <c r="N372" s="236"/>
      <c r="O372" s="236"/>
      <c r="P372" s="236"/>
      <c r="Q372" s="236"/>
      <c r="R372" s="236"/>
      <c r="S372" s="236"/>
      <c r="T372" s="236"/>
      <c r="U372" s="236"/>
      <c r="V372" s="236"/>
      <c r="W372" s="236"/>
      <c r="X372" s="236"/>
      <c r="Y372" s="236"/>
      <c r="Z372" s="236"/>
      <c r="AA372" s="236"/>
      <c r="AB372" s="236"/>
    </row>
    <row r="373" spans="1:28" ht="15.75" customHeight="1" x14ac:dyDescent="0.25">
      <c r="A373" s="236"/>
      <c r="B373" s="236"/>
      <c r="C373" s="236"/>
      <c r="D373" s="236"/>
      <c r="E373" s="236"/>
      <c r="F373" s="236"/>
      <c r="G373" s="237"/>
      <c r="H373" s="236"/>
      <c r="I373" s="236"/>
      <c r="J373" s="236"/>
      <c r="K373" s="236"/>
      <c r="L373" s="236"/>
      <c r="M373" s="236"/>
      <c r="N373" s="236"/>
      <c r="O373" s="236"/>
      <c r="P373" s="236"/>
      <c r="Q373" s="236"/>
      <c r="R373" s="236"/>
      <c r="S373" s="236"/>
      <c r="T373" s="236"/>
      <c r="U373" s="236"/>
      <c r="V373" s="236"/>
      <c r="W373" s="236"/>
      <c r="X373" s="236"/>
      <c r="Y373" s="236"/>
      <c r="Z373" s="236"/>
      <c r="AA373" s="236"/>
      <c r="AB373" s="236"/>
    </row>
    <row r="374" spans="1:28" ht="15.75" customHeight="1" x14ac:dyDescent="0.25">
      <c r="A374" s="236"/>
      <c r="B374" s="236"/>
      <c r="C374" s="236"/>
      <c r="D374" s="236"/>
      <c r="E374" s="236"/>
      <c r="F374" s="236"/>
      <c r="G374" s="237"/>
      <c r="H374" s="236"/>
      <c r="I374" s="236"/>
      <c r="J374" s="236"/>
      <c r="K374" s="236"/>
      <c r="L374" s="236"/>
      <c r="M374" s="236"/>
      <c r="N374" s="236"/>
      <c r="O374" s="236"/>
      <c r="P374" s="236"/>
      <c r="Q374" s="236"/>
      <c r="R374" s="236"/>
      <c r="S374" s="236"/>
      <c r="T374" s="236"/>
      <c r="U374" s="236"/>
      <c r="V374" s="236"/>
      <c r="W374" s="236"/>
      <c r="X374" s="236"/>
      <c r="Y374" s="236"/>
      <c r="Z374" s="236"/>
      <c r="AA374" s="236"/>
      <c r="AB374" s="236"/>
    </row>
    <row r="375" spans="1:28" ht="15.75" customHeight="1" x14ac:dyDescent="0.25">
      <c r="A375" s="236"/>
      <c r="B375" s="236"/>
      <c r="C375" s="236"/>
      <c r="D375" s="236"/>
      <c r="E375" s="236"/>
      <c r="F375" s="236"/>
      <c r="G375" s="237"/>
      <c r="H375" s="236"/>
      <c r="I375" s="236"/>
      <c r="J375" s="236"/>
      <c r="K375" s="236"/>
      <c r="L375" s="236"/>
      <c r="M375" s="236"/>
      <c r="N375" s="236"/>
      <c r="O375" s="236"/>
      <c r="P375" s="236"/>
      <c r="Q375" s="236"/>
      <c r="R375" s="236"/>
      <c r="S375" s="236"/>
      <c r="T375" s="236"/>
      <c r="U375" s="236"/>
      <c r="V375" s="236"/>
      <c r="W375" s="236"/>
      <c r="X375" s="236"/>
      <c r="Y375" s="236"/>
      <c r="Z375" s="236"/>
      <c r="AA375" s="236"/>
      <c r="AB375" s="236"/>
    </row>
    <row r="376" spans="1:28" ht="15.75" customHeight="1" x14ac:dyDescent="0.25">
      <c r="A376" s="236"/>
      <c r="B376" s="236"/>
      <c r="C376" s="236"/>
      <c r="D376" s="236"/>
      <c r="E376" s="236"/>
      <c r="F376" s="236"/>
      <c r="G376" s="237"/>
      <c r="H376" s="236"/>
      <c r="I376" s="236"/>
      <c r="J376" s="236"/>
      <c r="K376" s="236"/>
      <c r="L376" s="236"/>
      <c r="M376" s="236"/>
      <c r="N376" s="236"/>
      <c r="O376" s="236"/>
      <c r="P376" s="236"/>
      <c r="Q376" s="236"/>
      <c r="R376" s="236"/>
      <c r="S376" s="236"/>
      <c r="T376" s="236"/>
      <c r="U376" s="236"/>
      <c r="V376" s="236"/>
      <c r="W376" s="236"/>
      <c r="X376" s="236"/>
      <c r="Y376" s="236"/>
      <c r="Z376" s="236"/>
      <c r="AA376" s="236"/>
      <c r="AB376" s="236"/>
    </row>
    <row r="377" spans="1:28" ht="15.75" customHeight="1" x14ac:dyDescent="0.25">
      <c r="A377" s="236"/>
      <c r="B377" s="236"/>
      <c r="C377" s="236"/>
      <c r="D377" s="236"/>
      <c r="E377" s="236"/>
      <c r="F377" s="236"/>
      <c r="G377" s="237"/>
      <c r="H377" s="236"/>
      <c r="I377" s="236"/>
      <c r="J377" s="236"/>
      <c r="K377" s="236"/>
      <c r="L377" s="236"/>
      <c r="M377" s="236"/>
      <c r="N377" s="236"/>
      <c r="O377" s="236"/>
      <c r="P377" s="236"/>
      <c r="Q377" s="236"/>
      <c r="R377" s="236"/>
      <c r="S377" s="236"/>
      <c r="T377" s="236"/>
      <c r="U377" s="236"/>
      <c r="V377" s="236"/>
      <c r="W377" s="236"/>
      <c r="X377" s="236"/>
      <c r="Y377" s="236"/>
      <c r="Z377" s="236"/>
      <c r="AA377" s="236"/>
      <c r="AB377" s="236"/>
    </row>
    <row r="378" spans="1:28" ht="15.75" customHeight="1" x14ac:dyDescent="0.25">
      <c r="A378" s="236"/>
      <c r="B378" s="236"/>
      <c r="C378" s="236"/>
      <c r="D378" s="236"/>
      <c r="E378" s="236"/>
      <c r="F378" s="236"/>
      <c r="G378" s="237"/>
      <c r="H378" s="236"/>
      <c r="I378" s="236"/>
      <c r="J378" s="236"/>
      <c r="K378" s="236"/>
      <c r="L378" s="236"/>
      <c r="M378" s="236"/>
      <c r="N378" s="236"/>
      <c r="O378" s="236"/>
      <c r="P378" s="236"/>
      <c r="Q378" s="236"/>
      <c r="R378" s="236"/>
      <c r="S378" s="236"/>
      <c r="T378" s="236"/>
      <c r="U378" s="236"/>
      <c r="V378" s="236"/>
      <c r="W378" s="236"/>
      <c r="X378" s="236"/>
      <c r="Y378" s="236"/>
      <c r="Z378" s="236"/>
      <c r="AA378" s="236"/>
      <c r="AB378" s="236"/>
    </row>
    <row r="379" spans="1:28" ht="15.75" customHeight="1" x14ac:dyDescent="0.25">
      <c r="A379" s="236"/>
      <c r="B379" s="236"/>
      <c r="C379" s="236"/>
      <c r="D379" s="236"/>
      <c r="E379" s="236"/>
      <c r="F379" s="236"/>
      <c r="G379" s="237"/>
      <c r="H379" s="236"/>
      <c r="I379" s="236"/>
      <c r="J379" s="236"/>
      <c r="K379" s="236"/>
      <c r="L379" s="236"/>
      <c r="M379" s="236"/>
      <c r="N379" s="236"/>
      <c r="O379" s="236"/>
      <c r="P379" s="236"/>
      <c r="Q379" s="236"/>
      <c r="R379" s="236"/>
      <c r="S379" s="236"/>
      <c r="T379" s="236"/>
      <c r="U379" s="236"/>
      <c r="V379" s="236"/>
      <c r="W379" s="236"/>
      <c r="X379" s="236"/>
      <c r="Y379" s="236"/>
      <c r="Z379" s="236"/>
      <c r="AA379" s="236"/>
      <c r="AB379" s="236"/>
    </row>
    <row r="380" spans="1:28" ht="15.75" customHeight="1" x14ac:dyDescent="0.25">
      <c r="A380" s="236"/>
      <c r="B380" s="236"/>
      <c r="C380" s="236"/>
      <c r="D380" s="236"/>
      <c r="E380" s="236"/>
      <c r="F380" s="236"/>
      <c r="G380" s="237"/>
      <c r="H380" s="236"/>
      <c r="I380" s="236"/>
      <c r="J380" s="236"/>
      <c r="K380" s="236"/>
      <c r="L380" s="236"/>
      <c r="M380" s="236"/>
      <c r="N380" s="236"/>
      <c r="O380" s="236"/>
      <c r="P380" s="236"/>
      <c r="Q380" s="236"/>
      <c r="R380" s="236"/>
      <c r="S380" s="236"/>
      <c r="T380" s="236"/>
      <c r="U380" s="236"/>
      <c r="V380" s="236"/>
      <c r="W380" s="236"/>
      <c r="X380" s="236"/>
      <c r="Y380" s="236"/>
      <c r="Z380" s="236"/>
      <c r="AA380" s="236"/>
      <c r="AB380" s="236"/>
    </row>
    <row r="381" spans="1:28" ht="15.75" customHeight="1" x14ac:dyDescent="0.25">
      <c r="A381" s="236"/>
      <c r="B381" s="236"/>
      <c r="C381" s="236"/>
      <c r="D381" s="236"/>
      <c r="E381" s="236"/>
      <c r="F381" s="236"/>
      <c r="G381" s="237"/>
      <c r="H381" s="236"/>
      <c r="I381" s="236"/>
      <c r="J381" s="236"/>
      <c r="K381" s="236"/>
      <c r="L381" s="236"/>
      <c r="M381" s="236"/>
      <c r="N381" s="236"/>
      <c r="O381" s="236"/>
      <c r="P381" s="236"/>
      <c r="Q381" s="236"/>
      <c r="R381" s="236"/>
      <c r="S381" s="236"/>
      <c r="T381" s="236"/>
      <c r="U381" s="236"/>
      <c r="V381" s="236"/>
      <c r="W381" s="236"/>
      <c r="X381" s="236"/>
      <c r="Y381" s="236"/>
      <c r="Z381" s="236"/>
      <c r="AA381" s="236"/>
      <c r="AB381" s="236"/>
    </row>
    <row r="382" spans="1:28" ht="15.75" customHeight="1" x14ac:dyDescent="0.25">
      <c r="A382" s="236"/>
      <c r="B382" s="236"/>
      <c r="C382" s="236"/>
      <c r="D382" s="236"/>
      <c r="E382" s="236"/>
      <c r="F382" s="236"/>
      <c r="G382" s="237"/>
      <c r="H382" s="236"/>
      <c r="I382" s="236"/>
      <c r="J382" s="236"/>
      <c r="K382" s="236"/>
      <c r="L382" s="236"/>
      <c r="M382" s="236"/>
      <c r="N382" s="236"/>
      <c r="O382" s="236"/>
      <c r="P382" s="236"/>
      <c r="Q382" s="236"/>
      <c r="R382" s="236"/>
      <c r="S382" s="236"/>
      <c r="T382" s="236"/>
      <c r="U382" s="236"/>
      <c r="V382" s="236"/>
      <c r="W382" s="236"/>
      <c r="X382" s="236"/>
      <c r="Y382" s="236"/>
      <c r="Z382" s="236"/>
      <c r="AA382" s="236"/>
      <c r="AB382" s="236"/>
    </row>
    <row r="383" spans="1:28" ht="15.75" customHeight="1" x14ac:dyDescent="0.25">
      <c r="A383" s="236"/>
      <c r="B383" s="236"/>
      <c r="C383" s="236"/>
      <c r="D383" s="236"/>
      <c r="E383" s="236"/>
      <c r="F383" s="236"/>
      <c r="G383" s="237"/>
      <c r="H383" s="236"/>
      <c r="I383" s="236"/>
      <c r="J383" s="236"/>
      <c r="K383" s="236"/>
      <c r="L383" s="236"/>
      <c r="M383" s="236"/>
      <c r="N383" s="236"/>
      <c r="O383" s="236"/>
      <c r="P383" s="236"/>
      <c r="Q383" s="236"/>
      <c r="R383" s="236"/>
      <c r="S383" s="236"/>
      <c r="T383" s="236"/>
      <c r="U383" s="236"/>
      <c r="V383" s="236"/>
      <c r="W383" s="236"/>
      <c r="X383" s="236"/>
      <c r="Y383" s="236"/>
      <c r="Z383" s="236"/>
      <c r="AA383" s="236"/>
      <c r="AB383" s="236"/>
    </row>
    <row r="384" spans="1:28" ht="15.75" customHeight="1" x14ac:dyDescent="0.25">
      <c r="A384" s="236"/>
      <c r="B384" s="236"/>
      <c r="C384" s="236"/>
      <c r="D384" s="236"/>
      <c r="E384" s="236"/>
      <c r="F384" s="236"/>
      <c r="G384" s="237"/>
      <c r="H384" s="236"/>
      <c r="I384" s="236"/>
      <c r="J384" s="236"/>
      <c r="K384" s="236"/>
      <c r="L384" s="236"/>
      <c r="M384" s="236"/>
      <c r="N384" s="236"/>
      <c r="O384" s="236"/>
      <c r="P384" s="236"/>
      <c r="Q384" s="236"/>
      <c r="R384" s="236"/>
      <c r="S384" s="236"/>
      <c r="T384" s="236"/>
      <c r="U384" s="236"/>
      <c r="V384" s="236"/>
      <c r="W384" s="236"/>
      <c r="X384" s="236"/>
      <c r="Y384" s="236"/>
      <c r="Z384" s="236"/>
      <c r="AA384" s="236"/>
      <c r="AB384" s="236"/>
    </row>
    <row r="385" spans="1:28" ht="15.75" customHeight="1" x14ac:dyDescent="0.25">
      <c r="A385" s="236"/>
      <c r="B385" s="236"/>
      <c r="C385" s="236"/>
      <c r="D385" s="236"/>
      <c r="E385" s="236"/>
      <c r="F385" s="236"/>
      <c r="G385" s="237"/>
      <c r="H385" s="236"/>
      <c r="I385" s="236"/>
      <c r="J385" s="236"/>
      <c r="K385" s="236"/>
      <c r="L385" s="236"/>
      <c r="M385" s="236"/>
      <c r="N385" s="236"/>
      <c r="O385" s="236"/>
      <c r="P385" s="236"/>
      <c r="Q385" s="236"/>
      <c r="R385" s="236"/>
      <c r="S385" s="236"/>
      <c r="T385" s="236"/>
      <c r="U385" s="236"/>
      <c r="V385" s="236"/>
      <c r="W385" s="236"/>
      <c r="X385" s="236"/>
      <c r="Y385" s="236"/>
      <c r="Z385" s="236"/>
      <c r="AA385" s="236"/>
      <c r="AB385" s="236"/>
    </row>
    <row r="386" spans="1:28" ht="15.75" customHeight="1" x14ac:dyDescent="0.25">
      <c r="A386" s="236"/>
      <c r="B386" s="236"/>
      <c r="C386" s="236"/>
      <c r="D386" s="236"/>
      <c r="E386" s="236"/>
      <c r="F386" s="236"/>
      <c r="G386" s="237"/>
      <c r="H386" s="236"/>
      <c r="I386" s="236"/>
      <c r="J386" s="236"/>
      <c r="K386" s="236"/>
      <c r="L386" s="236"/>
      <c r="M386" s="236"/>
      <c r="N386" s="236"/>
      <c r="O386" s="236"/>
      <c r="P386" s="236"/>
      <c r="Q386" s="236"/>
      <c r="R386" s="236"/>
      <c r="S386" s="236"/>
      <c r="T386" s="236"/>
      <c r="U386" s="236"/>
      <c r="V386" s="236"/>
      <c r="W386" s="236"/>
      <c r="X386" s="236"/>
      <c r="Y386" s="236"/>
      <c r="Z386" s="236"/>
      <c r="AA386" s="236"/>
      <c r="AB386" s="236"/>
    </row>
    <row r="387" spans="1:28" ht="15.75" customHeight="1" x14ac:dyDescent="0.25">
      <c r="A387" s="236"/>
      <c r="B387" s="236"/>
      <c r="C387" s="236"/>
      <c r="D387" s="236"/>
      <c r="E387" s="236"/>
      <c r="F387" s="236"/>
      <c r="G387" s="237"/>
      <c r="H387" s="236"/>
      <c r="I387" s="236"/>
      <c r="J387" s="236"/>
      <c r="K387" s="236"/>
      <c r="L387" s="236"/>
      <c r="M387" s="236"/>
      <c r="N387" s="236"/>
      <c r="O387" s="236"/>
      <c r="P387" s="236"/>
      <c r="Q387" s="236"/>
      <c r="R387" s="236"/>
      <c r="S387" s="236"/>
      <c r="T387" s="236"/>
      <c r="U387" s="236"/>
      <c r="V387" s="236"/>
      <c r="W387" s="236"/>
      <c r="X387" s="236"/>
      <c r="Y387" s="236"/>
      <c r="Z387" s="236"/>
      <c r="AA387" s="236"/>
      <c r="AB387" s="236"/>
    </row>
    <row r="388" spans="1:28" ht="15.75" customHeight="1" x14ac:dyDescent="0.25">
      <c r="A388" s="236"/>
      <c r="B388" s="236"/>
      <c r="C388" s="236"/>
      <c r="D388" s="236"/>
      <c r="E388" s="236"/>
      <c r="F388" s="236"/>
      <c r="G388" s="237"/>
      <c r="H388" s="236"/>
      <c r="I388" s="236"/>
      <c r="J388" s="236"/>
      <c r="K388" s="236"/>
      <c r="L388" s="236"/>
      <c r="M388" s="236"/>
      <c r="N388" s="236"/>
      <c r="O388" s="236"/>
      <c r="P388" s="236"/>
      <c r="Q388" s="236"/>
      <c r="R388" s="236"/>
      <c r="S388" s="236"/>
      <c r="T388" s="236"/>
      <c r="U388" s="236"/>
      <c r="V388" s="236"/>
      <c r="W388" s="236"/>
      <c r="X388" s="236"/>
      <c r="Y388" s="236"/>
      <c r="Z388" s="236"/>
      <c r="AA388" s="236"/>
      <c r="AB388" s="236"/>
    </row>
    <row r="389" spans="1:28" ht="15.75" customHeight="1" x14ac:dyDescent="0.25">
      <c r="A389" s="236"/>
      <c r="B389" s="236"/>
      <c r="C389" s="236"/>
      <c r="D389" s="236"/>
      <c r="E389" s="236"/>
      <c r="F389" s="236"/>
      <c r="G389" s="237"/>
      <c r="H389" s="236"/>
      <c r="I389" s="236"/>
      <c r="J389" s="236"/>
      <c r="K389" s="236"/>
      <c r="L389" s="236"/>
      <c r="M389" s="236"/>
      <c r="N389" s="236"/>
      <c r="O389" s="236"/>
      <c r="P389" s="236"/>
      <c r="Q389" s="236"/>
      <c r="R389" s="236"/>
      <c r="S389" s="236"/>
      <c r="T389" s="236"/>
      <c r="U389" s="236"/>
      <c r="V389" s="236"/>
      <c r="W389" s="236"/>
      <c r="X389" s="236"/>
      <c r="Y389" s="236"/>
      <c r="Z389" s="236"/>
      <c r="AA389" s="236"/>
      <c r="AB389" s="236"/>
    </row>
    <row r="390" spans="1:28" ht="15.75" customHeight="1" x14ac:dyDescent="0.25">
      <c r="A390" s="236"/>
      <c r="B390" s="236"/>
      <c r="C390" s="236"/>
      <c r="D390" s="236"/>
      <c r="E390" s="236"/>
      <c r="F390" s="236"/>
      <c r="G390" s="237"/>
      <c r="H390" s="236"/>
      <c r="I390" s="236"/>
      <c r="J390" s="236"/>
      <c r="K390" s="236"/>
      <c r="L390" s="236"/>
      <c r="M390" s="236"/>
      <c r="N390" s="236"/>
      <c r="O390" s="236"/>
      <c r="P390" s="236"/>
      <c r="Q390" s="236"/>
      <c r="R390" s="236"/>
      <c r="S390" s="236"/>
      <c r="T390" s="236"/>
      <c r="U390" s="236"/>
      <c r="V390" s="236"/>
      <c r="W390" s="236"/>
      <c r="X390" s="236"/>
      <c r="Y390" s="236"/>
      <c r="Z390" s="236"/>
      <c r="AA390" s="236"/>
      <c r="AB390" s="236"/>
    </row>
    <row r="391" spans="1:28" ht="15.75" customHeight="1" x14ac:dyDescent="0.25">
      <c r="A391" s="236"/>
      <c r="B391" s="236"/>
      <c r="C391" s="236"/>
      <c r="D391" s="236"/>
      <c r="E391" s="236"/>
      <c r="F391" s="236"/>
      <c r="G391" s="237"/>
      <c r="H391" s="236"/>
      <c r="I391" s="236"/>
      <c r="J391" s="236"/>
      <c r="K391" s="236"/>
      <c r="L391" s="236"/>
      <c r="M391" s="236"/>
      <c r="N391" s="236"/>
      <c r="O391" s="236"/>
      <c r="P391" s="236"/>
      <c r="Q391" s="236"/>
      <c r="R391" s="236"/>
      <c r="S391" s="236"/>
      <c r="T391" s="236"/>
      <c r="U391" s="236"/>
      <c r="V391" s="236"/>
      <c r="W391" s="236"/>
      <c r="X391" s="236"/>
      <c r="Y391" s="236"/>
      <c r="Z391" s="236"/>
      <c r="AA391" s="236"/>
      <c r="AB391" s="236"/>
    </row>
    <row r="392" spans="1:28" ht="15.75" customHeight="1" x14ac:dyDescent="0.25">
      <c r="A392" s="236"/>
      <c r="B392" s="236"/>
      <c r="C392" s="236"/>
      <c r="D392" s="236"/>
      <c r="E392" s="236"/>
      <c r="F392" s="236"/>
      <c r="G392" s="237"/>
      <c r="H392" s="236"/>
      <c r="I392" s="236"/>
      <c r="J392" s="236"/>
      <c r="K392" s="236"/>
      <c r="L392" s="236"/>
      <c r="M392" s="236"/>
      <c r="N392" s="236"/>
      <c r="O392" s="236"/>
      <c r="P392" s="236"/>
      <c r="Q392" s="236"/>
      <c r="R392" s="236"/>
      <c r="S392" s="236"/>
      <c r="T392" s="236"/>
      <c r="U392" s="236"/>
      <c r="V392" s="236"/>
      <c r="W392" s="236"/>
      <c r="X392" s="236"/>
      <c r="Y392" s="236"/>
      <c r="Z392" s="236"/>
      <c r="AA392" s="236"/>
      <c r="AB392" s="236"/>
    </row>
    <row r="393" spans="1:28" ht="15.75" customHeight="1" x14ac:dyDescent="0.25">
      <c r="A393" s="236"/>
      <c r="B393" s="236"/>
      <c r="C393" s="236"/>
      <c r="D393" s="236"/>
      <c r="E393" s="236"/>
      <c r="F393" s="236"/>
      <c r="G393" s="237"/>
      <c r="H393" s="236"/>
      <c r="I393" s="236"/>
      <c r="J393" s="236"/>
      <c r="K393" s="236"/>
      <c r="L393" s="236"/>
      <c r="M393" s="236"/>
      <c r="N393" s="236"/>
      <c r="O393" s="236"/>
      <c r="P393" s="236"/>
      <c r="Q393" s="236"/>
      <c r="R393" s="236"/>
      <c r="S393" s="236"/>
      <c r="T393" s="236"/>
      <c r="U393" s="236"/>
      <c r="V393" s="236"/>
      <c r="W393" s="236"/>
      <c r="X393" s="236"/>
      <c r="Y393" s="236"/>
      <c r="Z393" s="236"/>
      <c r="AA393" s="236"/>
      <c r="AB393" s="236"/>
    </row>
    <row r="394" spans="1:28" ht="15.75" customHeight="1" x14ac:dyDescent="0.25">
      <c r="A394" s="236"/>
      <c r="B394" s="236"/>
      <c r="C394" s="236"/>
      <c r="D394" s="236"/>
      <c r="E394" s="236"/>
      <c r="F394" s="236"/>
      <c r="G394" s="237"/>
      <c r="H394" s="236"/>
      <c r="I394" s="236"/>
      <c r="J394" s="236"/>
      <c r="K394" s="236"/>
      <c r="L394" s="236"/>
      <c r="M394" s="236"/>
      <c r="N394" s="236"/>
      <c r="O394" s="236"/>
      <c r="P394" s="236"/>
      <c r="Q394" s="236"/>
      <c r="R394" s="236"/>
      <c r="S394" s="236"/>
      <c r="T394" s="236"/>
      <c r="U394" s="236"/>
      <c r="V394" s="236"/>
      <c r="W394" s="236"/>
      <c r="X394" s="236"/>
      <c r="Y394" s="236"/>
      <c r="Z394" s="236"/>
      <c r="AA394" s="236"/>
      <c r="AB394" s="236"/>
    </row>
    <row r="395" spans="1:28" ht="15.75" customHeight="1" x14ac:dyDescent="0.25">
      <c r="A395" s="236"/>
      <c r="B395" s="236"/>
      <c r="C395" s="236"/>
      <c r="D395" s="236"/>
      <c r="E395" s="236"/>
      <c r="F395" s="236"/>
      <c r="G395" s="237"/>
      <c r="H395" s="236"/>
      <c r="I395" s="236"/>
      <c r="J395" s="236"/>
      <c r="K395" s="236"/>
      <c r="L395" s="236"/>
      <c r="M395" s="236"/>
      <c r="N395" s="236"/>
      <c r="O395" s="236"/>
      <c r="P395" s="236"/>
      <c r="Q395" s="236"/>
      <c r="R395" s="236"/>
      <c r="S395" s="236"/>
      <c r="T395" s="236"/>
      <c r="U395" s="236"/>
      <c r="V395" s="236"/>
      <c r="W395" s="236"/>
      <c r="X395" s="236"/>
      <c r="Y395" s="236"/>
      <c r="Z395" s="236"/>
      <c r="AA395" s="236"/>
      <c r="AB395" s="236"/>
    </row>
    <row r="396" spans="1:28" ht="15.75" customHeight="1" x14ac:dyDescent="0.25">
      <c r="A396" s="236"/>
      <c r="B396" s="236"/>
      <c r="C396" s="236"/>
      <c r="D396" s="236"/>
      <c r="E396" s="236"/>
      <c r="F396" s="236"/>
      <c r="G396" s="237"/>
      <c r="H396" s="236"/>
      <c r="I396" s="236"/>
      <c r="J396" s="236"/>
      <c r="K396" s="236"/>
      <c r="L396" s="236"/>
      <c r="M396" s="236"/>
      <c r="N396" s="236"/>
      <c r="O396" s="236"/>
      <c r="P396" s="236"/>
      <c r="Q396" s="236"/>
      <c r="R396" s="236"/>
      <c r="S396" s="236"/>
      <c r="T396" s="236"/>
      <c r="U396" s="236"/>
      <c r="V396" s="236"/>
      <c r="W396" s="236"/>
      <c r="X396" s="236"/>
      <c r="Y396" s="236"/>
      <c r="Z396" s="236"/>
      <c r="AA396" s="236"/>
      <c r="AB396" s="236"/>
    </row>
    <row r="397" spans="1:28" ht="15.75" customHeight="1" x14ac:dyDescent="0.25">
      <c r="A397" s="236"/>
      <c r="B397" s="236"/>
      <c r="C397" s="236"/>
      <c r="D397" s="236"/>
      <c r="E397" s="236"/>
      <c r="F397" s="236"/>
      <c r="G397" s="237"/>
      <c r="H397" s="236"/>
      <c r="I397" s="236"/>
      <c r="J397" s="236"/>
      <c r="K397" s="236"/>
      <c r="L397" s="236"/>
      <c r="M397" s="236"/>
      <c r="N397" s="236"/>
      <c r="O397" s="236"/>
      <c r="P397" s="236"/>
      <c r="Q397" s="236"/>
      <c r="R397" s="236"/>
      <c r="S397" s="236"/>
      <c r="T397" s="236"/>
      <c r="U397" s="236"/>
      <c r="V397" s="236"/>
      <c r="W397" s="236"/>
      <c r="X397" s="236"/>
      <c r="Y397" s="236"/>
      <c r="Z397" s="236"/>
      <c r="AA397" s="236"/>
      <c r="AB397" s="236"/>
    </row>
    <row r="398" spans="1:28" ht="15.75" customHeight="1" x14ac:dyDescent="0.25">
      <c r="A398" s="236"/>
      <c r="B398" s="236"/>
      <c r="C398" s="236"/>
      <c r="D398" s="236"/>
      <c r="E398" s="236"/>
      <c r="F398" s="236"/>
      <c r="G398" s="237"/>
      <c r="H398" s="236"/>
      <c r="I398" s="236"/>
      <c r="J398" s="236"/>
      <c r="K398" s="236"/>
      <c r="L398" s="236"/>
      <c r="M398" s="236"/>
      <c r="N398" s="236"/>
      <c r="O398" s="236"/>
      <c r="P398" s="236"/>
      <c r="Q398" s="236"/>
      <c r="R398" s="236"/>
      <c r="S398" s="236"/>
      <c r="T398" s="236"/>
      <c r="U398" s="236"/>
      <c r="V398" s="236"/>
      <c r="W398" s="236"/>
      <c r="X398" s="236"/>
      <c r="Y398" s="236"/>
      <c r="Z398" s="236"/>
      <c r="AA398" s="236"/>
      <c r="AB398" s="236"/>
    </row>
    <row r="399" spans="1:28" ht="15.75" customHeight="1" x14ac:dyDescent="0.25">
      <c r="A399" s="236"/>
      <c r="B399" s="236"/>
      <c r="C399" s="236"/>
      <c r="D399" s="236"/>
      <c r="E399" s="236"/>
      <c r="F399" s="236"/>
      <c r="G399" s="237"/>
      <c r="H399" s="236"/>
      <c r="I399" s="236"/>
      <c r="J399" s="236"/>
      <c r="K399" s="236"/>
      <c r="L399" s="236"/>
      <c r="M399" s="236"/>
      <c r="N399" s="236"/>
      <c r="O399" s="236"/>
      <c r="P399" s="236"/>
      <c r="Q399" s="236"/>
      <c r="R399" s="236"/>
      <c r="S399" s="236"/>
      <c r="T399" s="236"/>
      <c r="U399" s="236"/>
      <c r="V399" s="236"/>
      <c r="W399" s="236"/>
      <c r="X399" s="236"/>
      <c r="Y399" s="236"/>
      <c r="Z399" s="236"/>
      <c r="AA399" s="236"/>
      <c r="AB399" s="236"/>
    </row>
    <row r="400" spans="1:28" ht="15.75" customHeight="1" x14ac:dyDescent="0.25">
      <c r="A400" s="236"/>
      <c r="B400" s="236"/>
      <c r="C400" s="236"/>
      <c r="D400" s="236"/>
      <c r="E400" s="236"/>
      <c r="F400" s="236"/>
      <c r="G400" s="237"/>
      <c r="H400" s="236"/>
      <c r="I400" s="236"/>
      <c r="J400" s="236"/>
      <c r="K400" s="236"/>
      <c r="L400" s="236"/>
      <c r="M400" s="236"/>
      <c r="N400" s="236"/>
      <c r="O400" s="236"/>
      <c r="P400" s="236"/>
      <c r="Q400" s="236"/>
      <c r="R400" s="236"/>
      <c r="S400" s="236"/>
      <c r="T400" s="236"/>
      <c r="U400" s="236"/>
      <c r="V400" s="236"/>
      <c r="W400" s="236"/>
      <c r="X400" s="236"/>
      <c r="Y400" s="236"/>
      <c r="Z400" s="236"/>
      <c r="AA400" s="236"/>
      <c r="AB400" s="236"/>
    </row>
    <row r="401" spans="1:28" ht="15.75" customHeight="1" x14ac:dyDescent="0.25">
      <c r="A401" s="236"/>
      <c r="B401" s="236"/>
      <c r="C401" s="236"/>
      <c r="D401" s="236"/>
      <c r="E401" s="236"/>
      <c r="F401" s="236"/>
      <c r="G401" s="237"/>
      <c r="H401" s="236"/>
      <c r="I401" s="236"/>
      <c r="J401" s="236"/>
      <c r="K401" s="236"/>
      <c r="L401" s="236"/>
      <c r="M401" s="236"/>
      <c r="N401" s="236"/>
      <c r="O401" s="236"/>
      <c r="P401" s="236"/>
      <c r="Q401" s="236"/>
      <c r="R401" s="236"/>
      <c r="S401" s="236"/>
      <c r="T401" s="236"/>
      <c r="U401" s="236"/>
      <c r="V401" s="236"/>
      <c r="W401" s="236"/>
      <c r="X401" s="236"/>
      <c r="Y401" s="236"/>
      <c r="Z401" s="236"/>
      <c r="AA401" s="236"/>
      <c r="AB401" s="236"/>
    </row>
    <row r="402" spans="1:28" ht="15.75" customHeight="1" x14ac:dyDescent="0.25">
      <c r="A402" s="236"/>
      <c r="B402" s="236"/>
      <c r="C402" s="236"/>
      <c r="D402" s="236"/>
      <c r="E402" s="236"/>
      <c r="F402" s="236"/>
      <c r="G402" s="237"/>
      <c r="H402" s="236"/>
      <c r="I402" s="236"/>
      <c r="J402" s="236"/>
      <c r="K402" s="236"/>
      <c r="L402" s="236"/>
      <c r="M402" s="236"/>
      <c r="N402" s="236"/>
      <c r="O402" s="236"/>
      <c r="P402" s="236"/>
      <c r="Q402" s="236"/>
      <c r="R402" s="236"/>
      <c r="S402" s="236"/>
      <c r="T402" s="236"/>
      <c r="U402" s="236"/>
      <c r="V402" s="236"/>
      <c r="W402" s="236"/>
      <c r="X402" s="236"/>
      <c r="Y402" s="236"/>
      <c r="Z402" s="236"/>
      <c r="AA402" s="236"/>
      <c r="AB402" s="236"/>
    </row>
    <row r="403" spans="1:28" ht="15.75" customHeight="1" x14ac:dyDescent="0.25">
      <c r="A403" s="236"/>
      <c r="B403" s="236"/>
      <c r="C403" s="236"/>
      <c r="D403" s="236"/>
      <c r="E403" s="236"/>
      <c r="F403" s="236"/>
      <c r="G403" s="237"/>
      <c r="H403" s="236"/>
      <c r="I403" s="236"/>
      <c r="J403" s="236"/>
      <c r="K403" s="236"/>
      <c r="L403" s="236"/>
      <c r="M403" s="236"/>
      <c r="N403" s="236"/>
      <c r="O403" s="236"/>
      <c r="P403" s="236"/>
      <c r="Q403" s="236"/>
      <c r="R403" s="236"/>
      <c r="S403" s="236"/>
      <c r="T403" s="236"/>
      <c r="U403" s="236"/>
      <c r="V403" s="236"/>
      <c r="W403" s="236"/>
      <c r="X403" s="236"/>
      <c r="Y403" s="236"/>
      <c r="Z403" s="236"/>
      <c r="AA403" s="236"/>
      <c r="AB403" s="236"/>
    </row>
    <row r="404" spans="1:28" ht="15.75" customHeight="1" x14ac:dyDescent="0.25">
      <c r="A404" s="236"/>
      <c r="B404" s="236"/>
      <c r="C404" s="236"/>
      <c r="D404" s="236"/>
      <c r="E404" s="236"/>
      <c r="F404" s="236"/>
      <c r="G404" s="237"/>
      <c r="H404" s="236"/>
      <c r="I404" s="236"/>
      <c r="J404" s="236"/>
      <c r="K404" s="236"/>
      <c r="L404" s="236"/>
      <c r="M404" s="236"/>
      <c r="N404" s="236"/>
      <c r="O404" s="236"/>
      <c r="P404" s="236"/>
      <c r="Q404" s="236"/>
      <c r="R404" s="236"/>
      <c r="S404" s="236"/>
      <c r="T404" s="236"/>
      <c r="U404" s="236"/>
      <c r="V404" s="236"/>
      <c r="W404" s="236"/>
      <c r="X404" s="236"/>
      <c r="Y404" s="236"/>
      <c r="Z404" s="236"/>
      <c r="AA404" s="236"/>
      <c r="AB404" s="236"/>
    </row>
    <row r="405" spans="1:28" ht="15.75" customHeight="1" x14ac:dyDescent="0.25">
      <c r="A405" s="236"/>
      <c r="B405" s="236"/>
      <c r="C405" s="236"/>
      <c r="D405" s="236"/>
      <c r="E405" s="236"/>
      <c r="F405" s="236"/>
      <c r="G405" s="237"/>
      <c r="H405" s="236"/>
      <c r="I405" s="236"/>
      <c r="J405" s="236"/>
      <c r="K405" s="236"/>
      <c r="L405" s="236"/>
      <c r="M405" s="236"/>
      <c r="N405" s="236"/>
      <c r="O405" s="236"/>
      <c r="P405" s="236"/>
      <c r="Q405" s="236"/>
      <c r="R405" s="236"/>
      <c r="S405" s="236"/>
      <c r="T405" s="236"/>
      <c r="U405" s="236"/>
      <c r="V405" s="236"/>
      <c r="W405" s="236"/>
      <c r="X405" s="236"/>
      <c r="Y405" s="236"/>
      <c r="Z405" s="236"/>
      <c r="AA405" s="236"/>
      <c r="AB405" s="236"/>
    </row>
    <row r="406" spans="1:28" ht="15.75" customHeight="1" x14ac:dyDescent="0.25">
      <c r="A406" s="236"/>
      <c r="B406" s="236"/>
      <c r="C406" s="236"/>
      <c r="D406" s="236"/>
      <c r="E406" s="236"/>
      <c r="F406" s="236"/>
      <c r="G406" s="237"/>
      <c r="H406" s="236"/>
      <c r="I406" s="236"/>
      <c r="J406" s="236"/>
      <c r="K406" s="236"/>
      <c r="L406" s="236"/>
      <c r="M406" s="236"/>
      <c r="N406" s="236"/>
      <c r="O406" s="236"/>
      <c r="P406" s="236"/>
      <c r="Q406" s="236"/>
      <c r="R406" s="236"/>
      <c r="S406" s="236"/>
      <c r="T406" s="236"/>
      <c r="U406" s="236"/>
      <c r="V406" s="236"/>
      <c r="W406" s="236"/>
      <c r="X406" s="236"/>
      <c r="Y406" s="236"/>
      <c r="Z406" s="236"/>
      <c r="AA406" s="236"/>
      <c r="AB406" s="236"/>
    </row>
    <row r="407" spans="1:28" ht="15.75" customHeight="1" x14ac:dyDescent="0.25">
      <c r="A407" s="236"/>
      <c r="B407" s="236"/>
      <c r="C407" s="236"/>
      <c r="D407" s="236"/>
      <c r="E407" s="236"/>
      <c r="F407" s="236"/>
      <c r="G407" s="237"/>
      <c r="H407" s="236"/>
      <c r="I407" s="236"/>
      <c r="J407" s="236"/>
      <c r="K407" s="236"/>
      <c r="L407" s="236"/>
      <c r="M407" s="236"/>
      <c r="N407" s="236"/>
      <c r="O407" s="236"/>
      <c r="P407" s="236"/>
      <c r="Q407" s="236"/>
      <c r="R407" s="236"/>
      <c r="S407" s="236"/>
      <c r="T407" s="236"/>
      <c r="U407" s="236"/>
      <c r="V407" s="236"/>
      <c r="W407" s="236"/>
      <c r="X407" s="236"/>
      <c r="Y407" s="236"/>
      <c r="Z407" s="236"/>
      <c r="AA407" s="236"/>
      <c r="AB407" s="236"/>
    </row>
    <row r="408" spans="1:28" ht="15.75" customHeight="1" x14ac:dyDescent="0.25">
      <c r="A408" s="236"/>
      <c r="B408" s="236"/>
      <c r="C408" s="236"/>
      <c r="D408" s="236"/>
      <c r="E408" s="236"/>
      <c r="F408" s="236"/>
      <c r="G408" s="237"/>
      <c r="H408" s="236"/>
      <c r="I408" s="236"/>
      <c r="J408" s="236"/>
      <c r="K408" s="236"/>
      <c r="L408" s="236"/>
      <c r="M408" s="236"/>
      <c r="N408" s="236"/>
      <c r="O408" s="236"/>
      <c r="P408" s="236"/>
      <c r="Q408" s="236"/>
      <c r="R408" s="236"/>
      <c r="S408" s="236"/>
      <c r="T408" s="236"/>
      <c r="U408" s="236"/>
      <c r="V408" s="236"/>
      <c r="W408" s="236"/>
      <c r="X408" s="236"/>
      <c r="Y408" s="236"/>
      <c r="Z408" s="236"/>
      <c r="AA408" s="236"/>
      <c r="AB408" s="236"/>
    </row>
    <row r="409" spans="1:28" ht="15.75" customHeight="1" x14ac:dyDescent="0.25">
      <c r="A409" s="236"/>
      <c r="B409" s="236"/>
      <c r="C409" s="236"/>
      <c r="D409" s="236"/>
      <c r="E409" s="236"/>
      <c r="F409" s="236"/>
      <c r="G409" s="237"/>
      <c r="H409" s="236"/>
      <c r="I409" s="236"/>
      <c r="J409" s="236"/>
      <c r="K409" s="236"/>
      <c r="L409" s="236"/>
      <c r="M409" s="236"/>
      <c r="N409" s="236"/>
      <c r="O409" s="236"/>
      <c r="P409" s="236"/>
      <c r="Q409" s="236"/>
      <c r="R409" s="236"/>
      <c r="S409" s="236"/>
      <c r="T409" s="236"/>
      <c r="U409" s="236"/>
      <c r="V409" s="236"/>
      <c r="W409" s="236"/>
      <c r="X409" s="236"/>
      <c r="Y409" s="236"/>
      <c r="Z409" s="236"/>
      <c r="AA409" s="236"/>
      <c r="AB409" s="236"/>
    </row>
    <row r="410" spans="1:28" ht="15.75" customHeight="1" x14ac:dyDescent="0.25">
      <c r="A410" s="236"/>
      <c r="B410" s="236"/>
      <c r="C410" s="236"/>
      <c r="D410" s="236"/>
      <c r="E410" s="236"/>
      <c r="F410" s="236"/>
      <c r="G410" s="237"/>
      <c r="H410" s="236"/>
      <c r="I410" s="236"/>
      <c r="J410" s="236"/>
      <c r="K410" s="236"/>
      <c r="L410" s="236"/>
      <c r="M410" s="236"/>
      <c r="N410" s="236"/>
      <c r="O410" s="236"/>
      <c r="P410" s="236"/>
      <c r="Q410" s="236"/>
      <c r="R410" s="236"/>
      <c r="S410" s="236"/>
      <c r="T410" s="236"/>
      <c r="U410" s="236"/>
      <c r="V410" s="236"/>
      <c r="W410" s="236"/>
      <c r="X410" s="236"/>
      <c r="Y410" s="236"/>
      <c r="Z410" s="236"/>
      <c r="AA410" s="236"/>
      <c r="AB410" s="236"/>
    </row>
    <row r="411" spans="1:28" ht="15.75" customHeight="1" x14ac:dyDescent="0.25">
      <c r="A411" s="236"/>
      <c r="B411" s="236"/>
      <c r="C411" s="236"/>
      <c r="D411" s="236"/>
      <c r="E411" s="236"/>
      <c r="F411" s="236"/>
      <c r="G411" s="237"/>
      <c r="H411" s="236"/>
      <c r="I411" s="236"/>
      <c r="J411" s="236"/>
      <c r="K411" s="236"/>
      <c r="L411" s="236"/>
      <c r="M411" s="236"/>
      <c r="N411" s="236"/>
      <c r="O411" s="236"/>
      <c r="P411" s="236"/>
      <c r="Q411" s="236"/>
      <c r="R411" s="236"/>
      <c r="S411" s="236"/>
      <c r="T411" s="236"/>
      <c r="U411" s="236"/>
      <c r="V411" s="236"/>
      <c r="W411" s="236"/>
      <c r="X411" s="236"/>
      <c r="Y411" s="236"/>
      <c r="Z411" s="236"/>
      <c r="AA411" s="236"/>
      <c r="AB411" s="236"/>
    </row>
    <row r="412" spans="1:28" ht="15.75" customHeight="1" x14ac:dyDescent="0.25">
      <c r="A412" s="236"/>
      <c r="B412" s="236"/>
      <c r="C412" s="236"/>
      <c r="D412" s="236"/>
      <c r="E412" s="236"/>
      <c r="F412" s="236"/>
      <c r="G412" s="237"/>
      <c r="H412" s="236"/>
      <c r="I412" s="236"/>
      <c r="J412" s="236"/>
      <c r="K412" s="236"/>
      <c r="L412" s="236"/>
      <c r="M412" s="236"/>
      <c r="N412" s="236"/>
      <c r="O412" s="236"/>
      <c r="P412" s="236"/>
      <c r="Q412" s="236"/>
      <c r="R412" s="236"/>
      <c r="S412" s="236"/>
      <c r="T412" s="236"/>
      <c r="U412" s="236"/>
      <c r="V412" s="236"/>
      <c r="W412" s="236"/>
      <c r="X412" s="236"/>
      <c r="Y412" s="236"/>
      <c r="Z412" s="236"/>
      <c r="AA412" s="236"/>
      <c r="AB412" s="236"/>
    </row>
    <row r="413" spans="1:28" ht="15.75" customHeight="1" x14ac:dyDescent="0.25">
      <c r="A413" s="236"/>
      <c r="B413" s="236"/>
      <c r="C413" s="236"/>
      <c r="D413" s="236"/>
      <c r="E413" s="236"/>
      <c r="F413" s="236"/>
      <c r="G413" s="237"/>
      <c r="H413" s="236"/>
      <c r="I413" s="236"/>
      <c r="J413" s="236"/>
      <c r="K413" s="236"/>
      <c r="L413" s="236"/>
      <c r="M413" s="236"/>
      <c r="N413" s="236"/>
      <c r="O413" s="236"/>
      <c r="P413" s="236"/>
      <c r="Q413" s="236"/>
      <c r="R413" s="236"/>
      <c r="S413" s="236"/>
      <c r="T413" s="236"/>
      <c r="U413" s="236"/>
      <c r="V413" s="236"/>
      <c r="W413" s="236"/>
      <c r="X413" s="236"/>
      <c r="Y413" s="236"/>
      <c r="Z413" s="236"/>
      <c r="AA413" s="236"/>
      <c r="AB413" s="236"/>
    </row>
    <row r="414" spans="1:28" ht="15.75" customHeight="1" x14ac:dyDescent="0.25">
      <c r="A414" s="236"/>
      <c r="B414" s="236"/>
      <c r="C414" s="236"/>
      <c r="D414" s="236"/>
      <c r="E414" s="236"/>
      <c r="F414" s="236"/>
      <c r="G414" s="237"/>
      <c r="H414" s="236"/>
      <c r="I414" s="236"/>
      <c r="J414" s="236"/>
      <c r="K414" s="236"/>
      <c r="L414" s="236"/>
      <c r="M414" s="236"/>
      <c r="N414" s="236"/>
      <c r="O414" s="236"/>
      <c r="P414" s="236"/>
      <c r="Q414" s="236"/>
      <c r="R414" s="236"/>
      <c r="S414" s="236"/>
      <c r="T414" s="236"/>
      <c r="U414" s="236"/>
      <c r="V414" s="236"/>
      <c r="W414" s="236"/>
      <c r="X414" s="236"/>
      <c r="Y414" s="236"/>
      <c r="Z414" s="236"/>
      <c r="AA414" s="236"/>
      <c r="AB414" s="236"/>
    </row>
    <row r="415" spans="1:28" ht="15.75" customHeight="1" x14ac:dyDescent="0.25">
      <c r="A415" s="236"/>
      <c r="B415" s="236"/>
      <c r="C415" s="236"/>
      <c r="D415" s="236"/>
      <c r="E415" s="236"/>
      <c r="F415" s="236"/>
      <c r="G415" s="237"/>
      <c r="H415" s="236"/>
      <c r="I415" s="236"/>
      <c r="J415" s="236"/>
      <c r="K415" s="236"/>
      <c r="L415" s="236"/>
      <c r="M415" s="236"/>
      <c r="N415" s="236"/>
      <c r="O415" s="236"/>
      <c r="P415" s="236"/>
      <c r="Q415" s="236"/>
      <c r="R415" s="236"/>
      <c r="S415" s="236"/>
      <c r="T415" s="236"/>
      <c r="U415" s="236"/>
      <c r="V415" s="236"/>
      <c r="W415" s="236"/>
      <c r="X415" s="236"/>
      <c r="Y415" s="236"/>
      <c r="Z415" s="236"/>
      <c r="AA415" s="236"/>
      <c r="AB415" s="236"/>
    </row>
    <row r="416" spans="1:28" ht="15.75" customHeight="1" x14ac:dyDescent="0.25">
      <c r="A416" s="236"/>
      <c r="B416" s="236"/>
      <c r="C416" s="236"/>
      <c r="D416" s="236"/>
      <c r="E416" s="236"/>
      <c r="F416" s="236"/>
      <c r="G416" s="237"/>
      <c r="H416" s="236"/>
      <c r="I416" s="236"/>
      <c r="J416" s="236"/>
      <c r="K416" s="236"/>
      <c r="L416" s="236"/>
      <c r="M416" s="236"/>
      <c r="N416" s="236"/>
      <c r="O416" s="236"/>
      <c r="P416" s="236"/>
      <c r="Q416" s="236"/>
      <c r="R416" s="236"/>
      <c r="S416" s="236"/>
      <c r="T416" s="236"/>
      <c r="U416" s="236"/>
      <c r="V416" s="236"/>
      <c r="W416" s="236"/>
      <c r="X416" s="236"/>
      <c r="Y416" s="236"/>
      <c r="Z416" s="236"/>
      <c r="AA416" s="236"/>
      <c r="AB416" s="236"/>
    </row>
    <row r="417" spans="1:28" ht="15.75" customHeight="1" x14ac:dyDescent="0.25">
      <c r="A417" s="236"/>
      <c r="B417" s="236"/>
      <c r="C417" s="236"/>
      <c r="D417" s="236"/>
      <c r="E417" s="236"/>
      <c r="F417" s="236"/>
      <c r="G417" s="237"/>
      <c r="H417" s="236"/>
      <c r="I417" s="236"/>
      <c r="J417" s="236"/>
      <c r="K417" s="236"/>
      <c r="L417" s="236"/>
      <c r="M417" s="236"/>
      <c r="N417" s="236"/>
      <c r="O417" s="236"/>
      <c r="P417" s="236"/>
      <c r="Q417" s="236"/>
      <c r="R417" s="236"/>
      <c r="S417" s="236"/>
      <c r="T417" s="236"/>
      <c r="U417" s="236"/>
      <c r="V417" s="236"/>
      <c r="W417" s="236"/>
      <c r="X417" s="236"/>
      <c r="Y417" s="236"/>
      <c r="Z417" s="236"/>
      <c r="AA417" s="236"/>
      <c r="AB417" s="236"/>
    </row>
    <row r="418" spans="1:28" ht="15.75" customHeight="1" x14ac:dyDescent="0.25">
      <c r="A418" s="236"/>
      <c r="B418" s="236"/>
      <c r="C418" s="236"/>
      <c r="D418" s="236"/>
      <c r="E418" s="236"/>
      <c r="F418" s="236"/>
      <c r="G418" s="237"/>
      <c r="H418" s="236"/>
      <c r="I418" s="236"/>
      <c r="J418" s="236"/>
      <c r="K418" s="236"/>
      <c r="L418" s="236"/>
      <c r="M418" s="236"/>
      <c r="N418" s="236"/>
      <c r="O418" s="236"/>
      <c r="P418" s="236"/>
      <c r="Q418" s="236"/>
      <c r="R418" s="236"/>
      <c r="S418" s="236"/>
      <c r="T418" s="236"/>
      <c r="U418" s="236"/>
      <c r="V418" s="236"/>
      <c r="W418" s="236"/>
      <c r="X418" s="236"/>
      <c r="Y418" s="236"/>
      <c r="Z418" s="236"/>
      <c r="AA418" s="236"/>
      <c r="AB418" s="236"/>
    </row>
    <row r="419" spans="1:28" ht="15.75" customHeight="1" x14ac:dyDescent="0.25">
      <c r="A419" s="236"/>
      <c r="B419" s="236"/>
      <c r="C419" s="236"/>
      <c r="D419" s="236"/>
      <c r="E419" s="236"/>
      <c r="F419" s="236"/>
      <c r="G419" s="237"/>
      <c r="H419" s="236"/>
      <c r="I419" s="236"/>
      <c r="J419" s="236"/>
      <c r="K419" s="236"/>
      <c r="L419" s="236"/>
      <c r="M419" s="236"/>
      <c r="N419" s="236"/>
      <c r="O419" s="236"/>
      <c r="P419" s="236"/>
      <c r="Q419" s="236"/>
      <c r="R419" s="236"/>
      <c r="S419" s="236"/>
      <c r="T419" s="236"/>
      <c r="U419" s="236"/>
      <c r="V419" s="236"/>
      <c r="W419" s="236"/>
      <c r="X419" s="236"/>
      <c r="Y419" s="236"/>
      <c r="Z419" s="236"/>
      <c r="AA419" s="236"/>
      <c r="AB419" s="236"/>
    </row>
    <row r="420" spans="1:28" ht="15.75" customHeight="1" x14ac:dyDescent="0.25">
      <c r="A420" s="236"/>
      <c r="B420" s="236"/>
      <c r="C420" s="236"/>
      <c r="D420" s="236"/>
      <c r="E420" s="236"/>
      <c r="F420" s="236"/>
      <c r="G420" s="237"/>
      <c r="H420" s="236"/>
      <c r="I420" s="236"/>
      <c r="J420" s="236"/>
      <c r="K420" s="236"/>
      <c r="L420" s="236"/>
      <c r="M420" s="236"/>
      <c r="N420" s="236"/>
      <c r="O420" s="236"/>
      <c r="P420" s="236"/>
      <c r="Q420" s="236"/>
      <c r="R420" s="236"/>
      <c r="S420" s="236"/>
      <c r="T420" s="236"/>
      <c r="U420" s="236"/>
      <c r="V420" s="236"/>
      <c r="W420" s="236"/>
      <c r="X420" s="236"/>
      <c r="Y420" s="236"/>
      <c r="Z420" s="236"/>
      <c r="AA420" s="236"/>
      <c r="AB420" s="236"/>
    </row>
    <row r="421" spans="1:28" ht="15.75" customHeight="1" x14ac:dyDescent="0.25">
      <c r="A421" s="236"/>
      <c r="B421" s="236"/>
      <c r="C421" s="236"/>
      <c r="D421" s="236"/>
      <c r="E421" s="236"/>
      <c r="F421" s="236"/>
      <c r="G421" s="237"/>
      <c r="H421" s="236"/>
      <c r="I421" s="236"/>
      <c r="J421" s="236"/>
      <c r="K421" s="236"/>
      <c r="L421" s="236"/>
      <c r="M421" s="236"/>
      <c r="N421" s="236"/>
      <c r="O421" s="236"/>
      <c r="P421" s="236"/>
      <c r="Q421" s="236"/>
      <c r="R421" s="236"/>
      <c r="S421" s="236"/>
      <c r="T421" s="236"/>
      <c r="U421" s="236"/>
      <c r="V421" s="236"/>
      <c r="W421" s="236"/>
      <c r="X421" s="236"/>
      <c r="Y421" s="236"/>
      <c r="Z421" s="236"/>
      <c r="AA421" s="236"/>
      <c r="AB421" s="236"/>
    </row>
    <row r="422" spans="1:28" ht="15.75" customHeight="1" x14ac:dyDescent="0.25">
      <c r="A422" s="236"/>
      <c r="B422" s="236"/>
      <c r="C422" s="236"/>
      <c r="D422" s="236"/>
      <c r="E422" s="236"/>
      <c r="F422" s="236"/>
      <c r="G422" s="237"/>
      <c r="H422" s="236"/>
      <c r="I422" s="236"/>
      <c r="J422" s="236"/>
      <c r="K422" s="236"/>
      <c r="L422" s="236"/>
      <c r="M422" s="236"/>
      <c r="N422" s="236"/>
      <c r="O422" s="236"/>
      <c r="P422" s="236"/>
      <c r="Q422" s="236"/>
      <c r="R422" s="236"/>
      <c r="S422" s="236"/>
      <c r="T422" s="236"/>
      <c r="U422" s="236"/>
      <c r="V422" s="236"/>
      <c r="W422" s="236"/>
      <c r="X422" s="236"/>
      <c r="Y422" s="236"/>
      <c r="Z422" s="236"/>
      <c r="AA422" s="236"/>
      <c r="AB422" s="236"/>
    </row>
    <row r="423" spans="1:28" ht="15.75" customHeight="1" x14ac:dyDescent="0.25">
      <c r="A423" s="236"/>
      <c r="B423" s="236"/>
      <c r="C423" s="236"/>
      <c r="D423" s="236"/>
      <c r="E423" s="236"/>
      <c r="F423" s="236"/>
      <c r="G423" s="237"/>
      <c r="H423" s="236"/>
      <c r="I423" s="236"/>
      <c r="J423" s="236"/>
      <c r="K423" s="236"/>
      <c r="L423" s="236"/>
      <c r="M423" s="236"/>
      <c r="N423" s="236"/>
      <c r="O423" s="236"/>
      <c r="P423" s="236"/>
      <c r="Q423" s="236"/>
      <c r="R423" s="236"/>
      <c r="S423" s="236"/>
      <c r="T423" s="236"/>
      <c r="U423" s="236"/>
      <c r="V423" s="236"/>
      <c r="W423" s="236"/>
      <c r="X423" s="236"/>
      <c r="Y423" s="236"/>
      <c r="Z423" s="236"/>
      <c r="AA423" s="236"/>
      <c r="AB423" s="236"/>
    </row>
    <row r="424" spans="1:28" ht="15.75" customHeight="1" x14ac:dyDescent="0.25">
      <c r="A424" s="236"/>
      <c r="B424" s="236"/>
      <c r="C424" s="236"/>
      <c r="D424" s="236"/>
      <c r="E424" s="236"/>
      <c r="F424" s="236"/>
      <c r="G424" s="237"/>
      <c r="H424" s="236"/>
      <c r="I424" s="236"/>
      <c r="J424" s="236"/>
      <c r="K424" s="236"/>
      <c r="L424" s="236"/>
      <c r="M424" s="236"/>
      <c r="N424" s="236"/>
      <c r="O424" s="236"/>
      <c r="P424" s="236"/>
      <c r="Q424" s="236"/>
      <c r="R424" s="236"/>
      <c r="S424" s="236"/>
      <c r="T424" s="236"/>
      <c r="U424" s="236"/>
      <c r="V424" s="236"/>
      <c r="W424" s="236"/>
      <c r="X424" s="236"/>
      <c r="Y424" s="236"/>
      <c r="Z424" s="236"/>
      <c r="AA424" s="236"/>
      <c r="AB424" s="236"/>
    </row>
    <row r="425" spans="1:28" ht="15.75" customHeight="1" x14ac:dyDescent="0.25">
      <c r="A425" s="236"/>
      <c r="B425" s="236"/>
      <c r="C425" s="236"/>
      <c r="D425" s="236"/>
      <c r="E425" s="236"/>
      <c r="F425" s="236"/>
      <c r="G425" s="237"/>
      <c r="H425" s="236"/>
      <c r="I425" s="236"/>
      <c r="J425" s="236"/>
      <c r="K425" s="236"/>
      <c r="L425" s="236"/>
      <c r="M425" s="236"/>
      <c r="N425" s="236"/>
      <c r="O425" s="236"/>
      <c r="P425" s="236"/>
      <c r="Q425" s="236"/>
      <c r="R425" s="236"/>
      <c r="S425" s="236"/>
      <c r="T425" s="236"/>
      <c r="U425" s="236"/>
      <c r="V425" s="236"/>
      <c r="W425" s="236"/>
      <c r="X425" s="236"/>
      <c r="Y425" s="236"/>
      <c r="Z425" s="236"/>
      <c r="AA425" s="236"/>
      <c r="AB425" s="236"/>
    </row>
    <row r="426" spans="1:28" ht="15.75" customHeight="1" x14ac:dyDescent="0.25">
      <c r="A426" s="236"/>
      <c r="B426" s="236"/>
      <c r="C426" s="236"/>
      <c r="D426" s="236"/>
      <c r="E426" s="236"/>
      <c r="F426" s="236"/>
      <c r="G426" s="237"/>
      <c r="H426" s="236"/>
      <c r="I426" s="236"/>
      <c r="J426" s="236"/>
      <c r="K426" s="236"/>
      <c r="L426" s="236"/>
      <c r="M426" s="236"/>
      <c r="N426" s="236"/>
      <c r="O426" s="236"/>
      <c r="P426" s="236"/>
      <c r="Q426" s="236"/>
      <c r="R426" s="236"/>
      <c r="S426" s="236"/>
      <c r="T426" s="236"/>
      <c r="U426" s="236"/>
      <c r="V426" s="236"/>
      <c r="W426" s="236"/>
      <c r="X426" s="236"/>
      <c r="Y426" s="236"/>
      <c r="Z426" s="236"/>
      <c r="AA426" s="236"/>
      <c r="AB426" s="236"/>
    </row>
    <row r="427" spans="1:28" ht="15.75" customHeight="1" x14ac:dyDescent="0.25">
      <c r="A427" s="236"/>
      <c r="B427" s="236"/>
      <c r="C427" s="236"/>
      <c r="D427" s="236"/>
      <c r="E427" s="236"/>
      <c r="F427" s="236"/>
      <c r="G427" s="237"/>
      <c r="H427" s="236"/>
      <c r="I427" s="236"/>
      <c r="J427" s="236"/>
      <c r="K427" s="236"/>
      <c r="L427" s="236"/>
      <c r="M427" s="236"/>
      <c r="N427" s="236"/>
      <c r="O427" s="236"/>
      <c r="P427" s="236"/>
      <c r="Q427" s="236"/>
      <c r="R427" s="236"/>
      <c r="S427" s="236"/>
      <c r="T427" s="236"/>
      <c r="U427" s="236"/>
      <c r="V427" s="236"/>
      <c r="W427" s="236"/>
      <c r="X427" s="236"/>
      <c r="Y427" s="236"/>
      <c r="Z427" s="236"/>
      <c r="AA427" s="236"/>
      <c r="AB427" s="236"/>
    </row>
    <row r="428" spans="1:28" ht="15.75" customHeight="1" x14ac:dyDescent="0.25">
      <c r="A428" s="236"/>
      <c r="B428" s="236"/>
      <c r="C428" s="236"/>
      <c r="D428" s="236"/>
      <c r="E428" s="236"/>
      <c r="F428" s="236"/>
      <c r="G428" s="237"/>
      <c r="H428" s="236"/>
      <c r="I428" s="236"/>
      <c r="J428" s="236"/>
      <c r="K428" s="236"/>
      <c r="L428" s="236"/>
      <c r="M428" s="236"/>
      <c r="N428" s="236"/>
      <c r="O428" s="236"/>
      <c r="P428" s="236"/>
      <c r="Q428" s="236"/>
      <c r="R428" s="236"/>
      <c r="S428" s="236"/>
      <c r="T428" s="236"/>
      <c r="U428" s="236"/>
      <c r="V428" s="236"/>
      <c r="W428" s="236"/>
      <c r="X428" s="236"/>
      <c r="Y428" s="236"/>
      <c r="Z428" s="236"/>
      <c r="AA428" s="236"/>
      <c r="AB428" s="236"/>
    </row>
    <row r="429" spans="1:28" ht="15.75" customHeight="1" x14ac:dyDescent="0.25">
      <c r="A429" s="236"/>
      <c r="B429" s="236"/>
      <c r="C429" s="236"/>
      <c r="D429" s="236"/>
      <c r="E429" s="236"/>
      <c r="F429" s="236"/>
      <c r="G429" s="237"/>
      <c r="H429" s="236"/>
      <c r="I429" s="236"/>
      <c r="J429" s="236"/>
      <c r="K429" s="236"/>
      <c r="L429" s="236"/>
      <c r="M429" s="236"/>
      <c r="N429" s="236"/>
      <c r="O429" s="236"/>
      <c r="P429" s="236"/>
      <c r="Q429" s="236"/>
      <c r="R429" s="236"/>
      <c r="S429" s="236"/>
      <c r="T429" s="236"/>
      <c r="U429" s="236"/>
      <c r="V429" s="236"/>
      <c r="W429" s="236"/>
      <c r="X429" s="236"/>
      <c r="Y429" s="236"/>
      <c r="Z429" s="236"/>
      <c r="AA429" s="236"/>
      <c r="AB429" s="236"/>
    </row>
    <row r="430" spans="1:28" ht="15.75" customHeight="1" x14ac:dyDescent="0.25">
      <c r="A430" s="236"/>
      <c r="B430" s="236"/>
      <c r="C430" s="236"/>
      <c r="D430" s="236"/>
      <c r="E430" s="236"/>
      <c r="F430" s="236"/>
      <c r="G430" s="237"/>
      <c r="H430" s="236"/>
      <c r="I430" s="236"/>
      <c r="J430" s="236"/>
      <c r="K430" s="236"/>
      <c r="L430" s="236"/>
      <c r="M430" s="236"/>
      <c r="N430" s="236"/>
      <c r="O430" s="236"/>
      <c r="P430" s="236"/>
      <c r="Q430" s="236"/>
      <c r="R430" s="236"/>
      <c r="S430" s="236"/>
      <c r="T430" s="236"/>
      <c r="U430" s="236"/>
      <c r="V430" s="236"/>
      <c r="W430" s="236"/>
      <c r="X430" s="236"/>
      <c r="Y430" s="236"/>
      <c r="Z430" s="236"/>
      <c r="AA430" s="236"/>
      <c r="AB430" s="236"/>
    </row>
    <row r="431" spans="1:28" ht="15.75" customHeight="1" x14ac:dyDescent="0.25">
      <c r="A431" s="236"/>
      <c r="B431" s="236"/>
      <c r="C431" s="236"/>
      <c r="D431" s="236"/>
      <c r="E431" s="236"/>
      <c r="F431" s="236"/>
      <c r="G431" s="237"/>
      <c r="H431" s="236"/>
      <c r="I431" s="236"/>
      <c r="J431" s="236"/>
      <c r="K431" s="236"/>
      <c r="L431" s="236"/>
      <c r="M431" s="236"/>
      <c r="N431" s="236"/>
      <c r="O431" s="236"/>
      <c r="P431" s="236"/>
      <c r="Q431" s="236"/>
      <c r="R431" s="236"/>
      <c r="S431" s="236"/>
      <c r="T431" s="236"/>
      <c r="U431" s="236"/>
      <c r="V431" s="236"/>
      <c r="W431" s="236"/>
      <c r="X431" s="236"/>
      <c r="Y431" s="236"/>
      <c r="Z431" s="236"/>
      <c r="AA431" s="236"/>
      <c r="AB431" s="236"/>
    </row>
    <row r="432" spans="1:28" ht="15.75" customHeight="1" x14ac:dyDescent="0.25">
      <c r="A432" s="236"/>
      <c r="B432" s="236"/>
      <c r="C432" s="236"/>
      <c r="D432" s="236"/>
      <c r="E432" s="236"/>
      <c r="F432" s="236"/>
      <c r="G432" s="237"/>
      <c r="H432" s="236"/>
      <c r="I432" s="236"/>
      <c r="J432" s="236"/>
      <c r="K432" s="236"/>
      <c r="L432" s="236"/>
      <c r="M432" s="236"/>
      <c r="N432" s="236"/>
      <c r="O432" s="236"/>
      <c r="P432" s="236"/>
      <c r="Q432" s="236"/>
      <c r="R432" s="236"/>
      <c r="S432" s="236"/>
      <c r="T432" s="236"/>
      <c r="U432" s="236"/>
      <c r="V432" s="236"/>
      <c r="W432" s="236"/>
      <c r="X432" s="236"/>
      <c r="Y432" s="236"/>
      <c r="Z432" s="236"/>
      <c r="AA432" s="236"/>
      <c r="AB432" s="236"/>
    </row>
    <row r="433" spans="1:28" ht="15.75" customHeight="1" x14ac:dyDescent="0.25">
      <c r="A433" s="236"/>
      <c r="B433" s="236"/>
      <c r="C433" s="236"/>
      <c r="D433" s="236"/>
      <c r="E433" s="236"/>
      <c r="F433" s="236"/>
      <c r="G433" s="237"/>
      <c r="H433" s="236"/>
      <c r="I433" s="236"/>
      <c r="J433" s="236"/>
      <c r="K433" s="236"/>
      <c r="L433" s="236"/>
      <c r="M433" s="236"/>
      <c r="N433" s="236"/>
      <c r="O433" s="236"/>
      <c r="P433" s="236"/>
      <c r="Q433" s="236"/>
      <c r="R433" s="236"/>
      <c r="S433" s="236"/>
      <c r="T433" s="236"/>
      <c r="U433" s="236"/>
      <c r="V433" s="236"/>
      <c r="W433" s="236"/>
      <c r="X433" s="236"/>
      <c r="Y433" s="236"/>
      <c r="Z433" s="236"/>
      <c r="AA433" s="236"/>
      <c r="AB433" s="236"/>
    </row>
    <row r="434" spans="1:28" ht="15.75" customHeight="1" x14ac:dyDescent="0.25">
      <c r="A434" s="236"/>
      <c r="B434" s="236"/>
      <c r="C434" s="236"/>
      <c r="D434" s="236"/>
      <c r="E434" s="236"/>
      <c r="F434" s="236"/>
      <c r="G434" s="237"/>
      <c r="H434" s="236"/>
      <c r="I434" s="236"/>
      <c r="J434" s="236"/>
      <c r="K434" s="236"/>
      <c r="L434" s="236"/>
      <c r="M434" s="236"/>
      <c r="N434" s="236"/>
      <c r="O434" s="236"/>
      <c r="P434" s="236"/>
      <c r="Q434" s="236"/>
      <c r="R434" s="236"/>
      <c r="S434" s="236"/>
      <c r="T434" s="236"/>
      <c r="U434" s="236"/>
      <c r="V434" s="236"/>
      <c r="W434" s="236"/>
      <c r="X434" s="236"/>
      <c r="Y434" s="236"/>
      <c r="Z434" s="236"/>
      <c r="AA434" s="236"/>
      <c r="AB434" s="236"/>
    </row>
    <row r="435" spans="1:28" ht="15.75" customHeight="1" x14ac:dyDescent="0.25">
      <c r="A435" s="236"/>
      <c r="B435" s="236"/>
      <c r="C435" s="236"/>
      <c r="D435" s="236"/>
      <c r="E435" s="236"/>
      <c r="F435" s="236"/>
      <c r="G435" s="237"/>
      <c r="H435" s="236"/>
      <c r="I435" s="236"/>
      <c r="J435" s="236"/>
      <c r="K435" s="236"/>
      <c r="L435" s="236"/>
      <c r="M435" s="236"/>
      <c r="N435" s="236"/>
      <c r="O435" s="236"/>
      <c r="P435" s="236"/>
      <c r="Q435" s="236"/>
      <c r="R435" s="236"/>
      <c r="S435" s="236"/>
      <c r="T435" s="236"/>
      <c r="U435" s="236"/>
      <c r="V435" s="236"/>
      <c r="W435" s="236"/>
      <c r="X435" s="236"/>
      <c r="Y435" s="236"/>
      <c r="Z435" s="236"/>
      <c r="AA435" s="236"/>
      <c r="AB435" s="236"/>
    </row>
    <row r="436" spans="1:28" ht="15.75" customHeight="1" x14ac:dyDescent="0.25">
      <c r="A436" s="236"/>
      <c r="B436" s="236"/>
      <c r="C436" s="236"/>
      <c r="D436" s="236"/>
      <c r="E436" s="236"/>
      <c r="F436" s="236"/>
      <c r="G436" s="237"/>
      <c r="H436" s="236"/>
      <c r="I436" s="236"/>
      <c r="J436" s="236"/>
      <c r="K436" s="236"/>
      <c r="L436" s="236"/>
      <c r="M436" s="236"/>
      <c r="N436" s="236"/>
      <c r="O436" s="236"/>
      <c r="P436" s="236"/>
      <c r="Q436" s="236"/>
      <c r="R436" s="236"/>
      <c r="S436" s="236"/>
      <c r="T436" s="236"/>
      <c r="U436" s="236"/>
      <c r="V436" s="236"/>
      <c r="W436" s="236"/>
      <c r="X436" s="236"/>
      <c r="Y436" s="236"/>
      <c r="Z436" s="236"/>
      <c r="AA436" s="236"/>
      <c r="AB436" s="236"/>
    </row>
    <row r="437" spans="1:28" ht="15.75" customHeight="1" x14ac:dyDescent="0.25">
      <c r="A437" s="236"/>
      <c r="B437" s="236"/>
      <c r="C437" s="236"/>
      <c r="D437" s="236"/>
      <c r="E437" s="236"/>
      <c r="F437" s="236"/>
      <c r="G437" s="237"/>
      <c r="H437" s="236"/>
      <c r="I437" s="236"/>
      <c r="J437" s="236"/>
      <c r="K437" s="236"/>
      <c r="L437" s="236"/>
      <c r="M437" s="236"/>
      <c r="N437" s="236"/>
      <c r="O437" s="236"/>
      <c r="P437" s="236"/>
      <c r="Q437" s="236"/>
      <c r="R437" s="236"/>
      <c r="S437" s="236"/>
      <c r="T437" s="236"/>
      <c r="U437" s="236"/>
      <c r="V437" s="236"/>
      <c r="W437" s="236"/>
      <c r="X437" s="236"/>
      <c r="Y437" s="236"/>
      <c r="Z437" s="236"/>
      <c r="AA437" s="236"/>
      <c r="AB437" s="236"/>
    </row>
    <row r="438" spans="1:28" ht="15.75" customHeight="1" x14ac:dyDescent="0.25">
      <c r="A438" s="236"/>
      <c r="B438" s="236"/>
      <c r="C438" s="236"/>
      <c r="D438" s="236"/>
      <c r="E438" s="236"/>
      <c r="F438" s="236"/>
      <c r="G438" s="237"/>
      <c r="H438" s="236"/>
      <c r="I438" s="236"/>
      <c r="J438" s="236"/>
      <c r="K438" s="236"/>
      <c r="L438" s="236"/>
      <c r="M438" s="236"/>
      <c r="N438" s="236"/>
      <c r="O438" s="236"/>
      <c r="P438" s="236"/>
      <c r="Q438" s="236"/>
      <c r="R438" s="236"/>
      <c r="S438" s="236"/>
      <c r="T438" s="236"/>
      <c r="U438" s="236"/>
      <c r="V438" s="236"/>
      <c r="W438" s="236"/>
      <c r="X438" s="236"/>
      <c r="Y438" s="236"/>
      <c r="Z438" s="236"/>
      <c r="AA438" s="236"/>
      <c r="AB438" s="236"/>
    </row>
    <row r="439" spans="1:28" ht="15.75" customHeight="1" x14ac:dyDescent="0.25">
      <c r="A439" s="236"/>
      <c r="B439" s="236"/>
      <c r="C439" s="236"/>
      <c r="D439" s="236"/>
      <c r="E439" s="236"/>
      <c r="F439" s="236"/>
      <c r="G439" s="237"/>
      <c r="H439" s="236"/>
      <c r="I439" s="236"/>
      <c r="J439" s="236"/>
      <c r="K439" s="236"/>
      <c r="L439" s="236"/>
      <c r="M439" s="236"/>
      <c r="N439" s="236"/>
      <c r="O439" s="236"/>
      <c r="P439" s="236"/>
      <c r="Q439" s="236"/>
      <c r="R439" s="236"/>
      <c r="S439" s="236"/>
      <c r="T439" s="236"/>
      <c r="U439" s="236"/>
      <c r="V439" s="236"/>
      <c r="W439" s="236"/>
      <c r="X439" s="236"/>
      <c r="Y439" s="236"/>
      <c r="Z439" s="236"/>
      <c r="AA439" s="236"/>
      <c r="AB439" s="236"/>
    </row>
    <row r="440" spans="1:28" ht="15.75" customHeight="1" x14ac:dyDescent="0.25">
      <c r="A440" s="236"/>
      <c r="B440" s="236"/>
      <c r="C440" s="236"/>
      <c r="D440" s="236"/>
      <c r="E440" s="236"/>
      <c r="F440" s="236"/>
      <c r="G440" s="237"/>
      <c r="H440" s="236"/>
      <c r="I440" s="236"/>
      <c r="J440" s="236"/>
      <c r="K440" s="236"/>
      <c r="L440" s="236"/>
      <c r="M440" s="236"/>
      <c r="N440" s="236"/>
      <c r="O440" s="236"/>
      <c r="P440" s="236"/>
      <c r="Q440" s="236"/>
      <c r="R440" s="236"/>
      <c r="S440" s="236"/>
      <c r="T440" s="236"/>
      <c r="U440" s="236"/>
      <c r="V440" s="236"/>
      <c r="W440" s="236"/>
      <c r="X440" s="236"/>
      <c r="Y440" s="236"/>
      <c r="Z440" s="236"/>
      <c r="AA440" s="236"/>
      <c r="AB440" s="236"/>
    </row>
    <row r="441" spans="1:28" ht="15.75" customHeight="1" x14ac:dyDescent="0.25">
      <c r="A441" s="236"/>
      <c r="B441" s="236"/>
      <c r="C441" s="236"/>
      <c r="D441" s="236"/>
      <c r="E441" s="236"/>
      <c r="F441" s="236"/>
      <c r="G441" s="237"/>
      <c r="H441" s="236"/>
      <c r="I441" s="236"/>
      <c r="J441" s="236"/>
      <c r="K441" s="236"/>
      <c r="L441" s="236"/>
      <c r="M441" s="236"/>
      <c r="N441" s="236"/>
      <c r="O441" s="236"/>
      <c r="P441" s="236"/>
      <c r="Q441" s="236"/>
      <c r="R441" s="236"/>
      <c r="S441" s="236"/>
      <c r="T441" s="236"/>
      <c r="U441" s="236"/>
      <c r="V441" s="236"/>
      <c r="W441" s="236"/>
      <c r="X441" s="236"/>
      <c r="Y441" s="236"/>
      <c r="Z441" s="236"/>
      <c r="AA441" s="236"/>
      <c r="AB441" s="236"/>
    </row>
    <row r="442" spans="1:28" ht="15.75" customHeight="1" x14ac:dyDescent="0.25">
      <c r="A442" s="236"/>
      <c r="B442" s="236"/>
      <c r="C442" s="236"/>
      <c r="D442" s="236"/>
      <c r="E442" s="236"/>
      <c r="F442" s="236"/>
      <c r="G442" s="237"/>
      <c r="H442" s="236"/>
      <c r="I442" s="236"/>
      <c r="J442" s="236"/>
      <c r="K442" s="236"/>
      <c r="L442" s="236"/>
      <c r="M442" s="236"/>
      <c r="N442" s="236"/>
      <c r="O442" s="236"/>
      <c r="P442" s="236"/>
      <c r="Q442" s="236"/>
      <c r="R442" s="236"/>
      <c r="S442" s="236"/>
      <c r="T442" s="236"/>
      <c r="U442" s="236"/>
      <c r="V442" s="236"/>
      <c r="W442" s="236"/>
      <c r="X442" s="236"/>
      <c r="Y442" s="236"/>
      <c r="Z442" s="236"/>
      <c r="AA442" s="236"/>
      <c r="AB442" s="236"/>
    </row>
    <row r="443" spans="1:28" ht="15.75" customHeight="1" x14ac:dyDescent="0.25">
      <c r="A443" s="236"/>
      <c r="B443" s="236"/>
      <c r="C443" s="236"/>
      <c r="D443" s="236"/>
      <c r="E443" s="236"/>
      <c r="F443" s="236"/>
      <c r="G443" s="237"/>
      <c r="H443" s="236"/>
      <c r="I443" s="236"/>
      <c r="J443" s="236"/>
      <c r="K443" s="236"/>
      <c r="L443" s="236"/>
      <c r="M443" s="236"/>
      <c r="N443" s="236"/>
      <c r="O443" s="236"/>
      <c r="P443" s="236"/>
      <c r="Q443" s="236"/>
      <c r="R443" s="236"/>
      <c r="S443" s="236"/>
      <c r="T443" s="236"/>
      <c r="U443" s="236"/>
      <c r="V443" s="236"/>
      <c r="W443" s="236"/>
      <c r="X443" s="236"/>
      <c r="Y443" s="236"/>
      <c r="Z443" s="236"/>
      <c r="AA443" s="236"/>
      <c r="AB443" s="236"/>
    </row>
    <row r="444" spans="1:28" ht="15.75" customHeight="1" x14ac:dyDescent="0.25">
      <c r="A444" s="236"/>
      <c r="B444" s="236"/>
      <c r="C444" s="236"/>
      <c r="D444" s="236"/>
      <c r="E444" s="236"/>
      <c r="F444" s="236"/>
      <c r="G444" s="237"/>
      <c r="H444" s="236"/>
      <c r="I444" s="236"/>
      <c r="J444" s="236"/>
      <c r="K444" s="236"/>
      <c r="L444" s="236"/>
      <c r="M444" s="236"/>
      <c r="N444" s="236"/>
      <c r="O444" s="236"/>
      <c r="P444" s="236"/>
      <c r="Q444" s="236"/>
      <c r="R444" s="236"/>
      <c r="S444" s="236"/>
      <c r="T444" s="236"/>
      <c r="U444" s="236"/>
      <c r="V444" s="236"/>
      <c r="W444" s="236"/>
      <c r="X444" s="236"/>
      <c r="Y444" s="236"/>
      <c r="Z444" s="236"/>
      <c r="AA444" s="236"/>
      <c r="AB444" s="236"/>
    </row>
    <row r="445" spans="1:28" ht="15.75" customHeight="1" x14ac:dyDescent="0.25">
      <c r="A445" s="236"/>
      <c r="B445" s="236"/>
      <c r="C445" s="236"/>
      <c r="D445" s="236"/>
      <c r="E445" s="236"/>
      <c r="F445" s="236"/>
      <c r="G445" s="237"/>
      <c r="H445" s="236"/>
      <c r="I445" s="236"/>
      <c r="J445" s="236"/>
      <c r="K445" s="236"/>
      <c r="L445" s="236"/>
      <c r="M445" s="236"/>
      <c r="N445" s="236"/>
      <c r="O445" s="236"/>
      <c r="P445" s="236"/>
      <c r="Q445" s="236"/>
      <c r="R445" s="236"/>
      <c r="S445" s="236"/>
      <c r="T445" s="236"/>
      <c r="U445" s="236"/>
      <c r="V445" s="236"/>
      <c r="W445" s="236"/>
      <c r="X445" s="236"/>
      <c r="Y445" s="236"/>
      <c r="Z445" s="236"/>
      <c r="AA445" s="236"/>
      <c r="AB445" s="236"/>
    </row>
    <row r="446" spans="1:28" ht="15.75" customHeight="1" x14ac:dyDescent="0.25">
      <c r="A446" s="236"/>
      <c r="B446" s="236"/>
      <c r="C446" s="236"/>
      <c r="D446" s="236"/>
      <c r="E446" s="236"/>
      <c r="F446" s="236"/>
      <c r="G446" s="237"/>
      <c r="H446" s="236"/>
      <c r="I446" s="236"/>
      <c r="J446" s="236"/>
      <c r="K446" s="236"/>
      <c r="L446" s="236"/>
      <c r="M446" s="236"/>
      <c r="N446" s="236"/>
      <c r="O446" s="236"/>
      <c r="P446" s="236"/>
      <c r="Q446" s="236"/>
      <c r="R446" s="236"/>
      <c r="S446" s="236"/>
      <c r="T446" s="236"/>
      <c r="U446" s="236"/>
      <c r="V446" s="236"/>
      <c r="W446" s="236"/>
      <c r="X446" s="236"/>
      <c r="Y446" s="236"/>
      <c r="Z446" s="236"/>
      <c r="AA446" s="236"/>
      <c r="AB446" s="236"/>
    </row>
    <row r="447" spans="1:28" ht="15.75" customHeight="1" x14ac:dyDescent="0.25">
      <c r="A447" s="236"/>
      <c r="B447" s="236"/>
      <c r="C447" s="236"/>
      <c r="D447" s="236"/>
      <c r="E447" s="236"/>
      <c r="F447" s="236"/>
      <c r="G447" s="237"/>
      <c r="H447" s="236"/>
      <c r="I447" s="236"/>
      <c r="J447" s="236"/>
      <c r="K447" s="236"/>
      <c r="L447" s="236"/>
      <c r="M447" s="236"/>
      <c r="N447" s="236"/>
      <c r="O447" s="236"/>
      <c r="P447" s="236"/>
      <c r="Q447" s="236"/>
      <c r="R447" s="236"/>
      <c r="S447" s="236"/>
      <c r="T447" s="236"/>
      <c r="U447" s="236"/>
      <c r="V447" s="236"/>
      <c r="W447" s="236"/>
      <c r="X447" s="236"/>
      <c r="Y447" s="236"/>
      <c r="Z447" s="236"/>
      <c r="AA447" s="236"/>
      <c r="AB447" s="236"/>
    </row>
    <row r="448" spans="1:28" ht="15.75" customHeight="1" x14ac:dyDescent="0.25">
      <c r="A448" s="236"/>
      <c r="B448" s="236"/>
      <c r="C448" s="236"/>
      <c r="D448" s="236"/>
      <c r="E448" s="236"/>
      <c r="F448" s="236"/>
      <c r="G448" s="237"/>
      <c r="H448" s="236"/>
      <c r="I448" s="236"/>
      <c r="J448" s="236"/>
      <c r="K448" s="236"/>
      <c r="L448" s="236"/>
      <c r="M448" s="236"/>
      <c r="N448" s="236"/>
      <c r="O448" s="236"/>
      <c r="P448" s="236"/>
      <c r="Q448" s="236"/>
      <c r="R448" s="236"/>
      <c r="S448" s="236"/>
      <c r="T448" s="236"/>
      <c r="U448" s="236"/>
      <c r="V448" s="236"/>
      <c r="W448" s="236"/>
      <c r="X448" s="236"/>
      <c r="Y448" s="236"/>
      <c r="Z448" s="236"/>
      <c r="AA448" s="236"/>
      <c r="AB448" s="236"/>
    </row>
    <row r="449" spans="1:28" ht="15.75" customHeight="1" x14ac:dyDescent="0.25">
      <c r="A449" s="236"/>
      <c r="B449" s="236"/>
      <c r="C449" s="236"/>
      <c r="D449" s="236"/>
      <c r="E449" s="236"/>
      <c r="F449" s="236"/>
      <c r="G449" s="237"/>
      <c r="H449" s="236"/>
      <c r="I449" s="236"/>
      <c r="J449" s="236"/>
      <c r="K449" s="236"/>
      <c r="L449" s="236"/>
      <c r="M449" s="236"/>
      <c r="N449" s="236"/>
      <c r="O449" s="236"/>
      <c r="P449" s="236"/>
      <c r="Q449" s="236"/>
      <c r="R449" s="236"/>
      <c r="S449" s="236"/>
      <c r="T449" s="236"/>
      <c r="U449" s="236"/>
      <c r="V449" s="236"/>
      <c r="W449" s="236"/>
      <c r="X449" s="236"/>
      <c r="Y449" s="236"/>
      <c r="Z449" s="236"/>
      <c r="AA449" s="236"/>
      <c r="AB449" s="236"/>
    </row>
    <row r="450" spans="1:28" ht="15.75" customHeight="1" x14ac:dyDescent="0.25">
      <c r="A450" s="236"/>
      <c r="B450" s="236"/>
      <c r="C450" s="236"/>
      <c r="D450" s="236"/>
      <c r="E450" s="236"/>
      <c r="F450" s="236"/>
      <c r="G450" s="237"/>
      <c r="H450" s="236"/>
      <c r="I450" s="236"/>
      <c r="J450" s="236"/>
      <c r="K450" s="236"/>
      <c r="L450" s="236"/>
      <c r="M450" s="236"/>
      <c r="N450" s="236"/>
      <c r="O450" s="236"/>
      <c r="P450" s="236"/>
      <c r="Q450" s="236"/>
      <c r="R450" s="236"/>
      <c r="S450" s="236"/>
      <c r="T450" s="236"/>
      <c r="U450" s="236"/>
      <c r="V450" s="236"/>
      <c r="W450" s="236"/>
      <c r="X450" s="236"/>
      <c r="Y450" s="236"/>
      <c r="Z450" s="236"/>
      <c r="AA450" s="236"/>
      <c r="AB450" s="236"/>
    </row>
    <row r="451" spans="1:28" ht="15.75" customHeight="1" x14ac:dyDescent="0.25">
      <c r="A451" s="236"/>
      <c r="B451" s="236"/>
      <c r="C451" s="236"/>
      <c r="D451" s="236"/>
      <c r="E451" s="236"/>
      <c r="F451" s="236"/>
      <c r="G451" s="237"/>
      <c r="H451" s="236"/>
      <c r="I451" s="236"/>
      <c r="J451" s="236"/>
      <c r="K451" s="236"/>
      <c r="L451" s="236"/>
      <c r="M451" s="236"/>
      <c r="N451" s="236"/>
      <c r="O451" s="236"/>
      <c r="P451" s="236"/>
      <c r="Q451" s="236"/>
      <c r="R451" s="236"/>
      <c r="S451" s="236"/>
      <c r="T451" s="236"/>
      <c r="U451" s="236"/>
      <c r="V451" s="236"/>
      <c r="W451" s="236"/>
      <c r="X451" s="236"/>
      <c r="Y451" s="236"/>
      <c r="Z451" s="236"/>
      <c r="AA451" s="236"/>
      <c r="AB451" s="236"/>
    </row>
    <row r="452" spans="1:28" ht="15.75" customHeight="1" x14ac:dyDescent="0.25">
      <c r="A452" s="236"/>
      <c r="B452" s="236"/>
      <c r="C452" s="236"/>
      <c r="D452" s="236"/>
      <c r="E452" s="236"/>
      <c r="F452" s="236"/>
      <c r="G452" s="237"/>
      <c r="H452" s="236"/>
      <c r="I452" s="236"/>
      <c r="J452" s="236"/>
      <c r="K452" s="236"/>
      <c r="L452" s="236"/>
      <c r="M452" s="236"/>
      <c r="N452" s="236"/>
      <c r="O452" s="236"/>
      <c r="P452" s="236"/>
      <c r="Q452" s="236"/>
      <c r="R452" s="236"/>
      <c r="S452" s="236"/>
      <c r="T452" s="236"/>
      <c r="U452" s="236"/>
      <c r="V452" s="236"/>
      <c r="W452" s="236"/>
      <c r="X452" s="236"/>
      <c r="Y452" s="236"/>
      <c r="Z452" s="236"/>
      <c r="AA452" s="236"/>
      <c r="AB452" s="236"/>
    </row>
    <row r="453" spans="1:28" ht="15.75" customHeight="1" x14ac:dyDescent="0.25">
      <c r="A453" s="236"/>
      <c r="B453" s="236"/>
      <c r="C453" s="236"/>
      <c r="D453" s="236"/>
      <c r="E453" s="236"/>
      <c r="F453" s="236"/>
      <c r="G453" s="237"/>
      <c r="H453" s="236"/>
      <c r="I453" s="236"/>
      <c r="J453" s="236"/>
      <c r="K453" s="236"/>
      <c r="L453" s="236"/>
      <c r="M453" s="236"/>
      <c r="N453" s="236"/>
      <c r="O453" s="236"/>
      <c r="P453" s="236"/>
      <c r="Q453" s="236"/>
      <c r="R453" s="236"/>
      <c r="S453" s="236"/>
      <c r="T453" s="236"/>
      <c r="U453" s="236"/>
      <c r="V453" s="236"/>
      <c r="W453" s="236"/>
      <c r="X453" s="236"/>
      <c r="Y453" s="236"/>
      <c r="Z453" s="236"/>
      <c r="AA453" s="236"/>
      <c r="AB453" s="236"/>
    </row>
    <row r="454" spans="1:28" ht="15.75" customHeight="1" x14ac:dyDescent="0.25">
      <c r="A454" s="236"/>
      <c r="B454" s="236"/>
      <c r="C454" s="236"/>
      <c r="D454" s="236"/>
      <c r="E454" s="236"/>
      <c r="F454" s="236"/>
      <c r="G454" s="237"/>
      <c r="H454" s="236"/>
      <c r="I454" s="236"/>
      <c r="J454" s="236"/>
      <c r="K454" s="236"/>
      <c r="L454" s="236"/>
      <c r="M454" s="236"/>
      <c r="N454" s="236"/>
      <c r="O454" s="236"/>
      <c r="P454" s="236"/>
      <c r="Q454" s="236"/>
      <c r="R454" s="236"/>
      <c r="S454" s="236"/>
      <c r="T454" s="236"/>
      <c r="U454" s="236"/>
      <c r="V454" s="236"/>
      <c r="W454" s="236"/>
      <c r="X454" s="236"/>
      <c r="Y454" s="236"/>
      <c r="Z454" s="236"/>
      <c r="AA454" s="236"/>
      <c r="AB454" s="236"/>
    </row>
    <row r="455" spans="1:28" ht="15.75" customHeight="1" x14ac:dyDescent="0.25">
      <c r="A455" s="236"/>
      <c r="B455" s="236"/>
      <c r="C455" s="236"/>
      <c r="D455" s="236"/>
      <c r="E455" s="236"/>
      <c r="F455" s="236"/>
      <c r="G455" s="237"/>
      <c r="H455" s="236"/>
      <c r="I455" s="236"/>
      <c r="J455" s="236"/>
      <c r="K455" s="236"/>
      <c r="L455" s="236"/>
      <c r="M455" s="236"/>
      <c r="N455" s="236"/>
      <c r="O455" s="236"/>
      <c r="P455" s="236"/>
      <c r="Q455" s="236"/>
      <c r="R455" s="236"/>
      <c r="S455" s="236"/>
      <c r="T455" s="236"/>
      <c r="U455" s="236"/>
      <c r="V455" s="236"/>
      <c r="W455" s="236"/>
      <c r="X455" s="236"/>
      <c r="Y455" s="236"/>
      <c r="Z455" s="236"/>
      <c r="AA455" s="236"/>
      <c r="AB455" s="236"/>
    </row>
    <row r="456" spans="1:28" ht="15.75" customHeight="1" x14ac:dyDescent="0.25">
      <c r="A456" s="236"/>
      <c r="B456" s="236"/>
      <c r="C456" s="236"/>
      <c r="D456" s="236"/>
      <c r="E456" s="236"/>
      <c r="F456" s="236"/>
      <c r="G456" s="237"/>
      <c r="H456" s="236"/>
      <c r="I456" s="236"/>
      <c r="J456" s="236"/>
      <c r="K456" s="236"/>
      <c r="L456" s="236"/>
      <c r="M456" s="236"/>
      <c r="N456" s="236"/>
      <c r="O456" s="236"/>
      <c r="P456" s="236"/>
      <c r="Q456" s="236"/>
      <c r="R456" s="236"/>
      <c r="S456" s="236"/>
      <c r="T456" s="236"/>
      <c r="U456" s="236"/>
      <c r="V456" s="236"/>
      <c r="W456" s="236"/>
      <c r="X456" s="236"/>
      <c r="Y456" s="236"/>
      <c r="Z456" s="236"/>
      <c r="AA456" s="236"/>
      <c r="AB456" s="236"/>
    </row>
    <row r="457" spans="1:28" ht="15.75" customHeight="1" x14ac:dyDescent="0.25">
      <c r="A457" s="236"/>
      <c r="B457" s="236"/>
      <c r="C457" s="236"/>
      <c r="D457" s="236"/>
      <c r="E457" s="236"/>
      <c r="F457" s="236"/>
      <c r="G457" s="237"/>
      <c r="H457" s="236"/>
      <c r="I457" s="236"/>
      <c r="J457" s="236"/>
      <c r="K457" s="236"/>
      <c r="L457" s="236"/>
      <c r="M457" s="236"/>
      <c r="N457" s="236"/>
      <c r="O457" s="236"/>
      <c r="P457" s="236"/>
      <c r="Q457" s="236"/>
      <c r="R457" s="236"/>
      <c r="S457" s="236"/>
      <c r="T457" s="236"/>
      <c r="U457" s="236"/>
      <c r="V457" s="236"/>
      <c r="W457" s="236"/>
      <c r="X457" s="236"/>
      <c r="Y457" s="236"/>
      <c r="Z457" s="236"/>
      <c r="AA457" s="236"/>
      <c r="AB457" s="236"/>
    </row>
    <row r="458" spans="1:28" ht="15.75" customHeight="1" x14ac:dyDescent="0.25">
      <c r="A458" s="236"/>
      <c r="B458" s="236"/>
      <c r="C458" s="236"/>
      <c r="D458" s="236"/>
      <c r="E458" s="236"/>
      <c r="F458" s="236"/>
      <c r="G458" s="237"/>
      <c r="H458" s="236"/>
      <c r="I458" s="236"/>
      <c r="J458" s="236"/>
      <c r="K458" s="236"/>
      <c r="L458" s="236"/>
      <c r="M458" s="236"/>
      <c r="N458" s="236"/>
      <c r="O458" s="236"/>
      <c r="P458" s="236"/>
      <c r="Q458" s="236"/>
      <c r="R458" s="236"/>
      <c r="S458" s="236"/>
      <c r="T458" s="236"/>
      <c r="U458" s="236"/>
      <c r="V458" s="236"/>
      <c r="W458" s="236"/>
      <c r="X458" s="236"/>
      <c r="Y458" s="236"/>
      <c r="Z458" s="236"/>
      <c r="AA458" s="236"/>
      <c r="AB458" s="236"/>
    </row>
    <row r="459" spans="1:28" ht="15.75" customHeight="1" x14ac:dyDescent="0.25">
      <c r="A459" s="236"/>
      <c r="B459" s="236"/>
      <c r="C459" s="236"/>
      <c r="D459" s="236"/>
      <c r="E459" s="236"/>
      <c r="F459" s="236"/>
      <c r="G459" s="237"/>
      <c r="H459" s="236"/>
      <c r="I459" s="236"/>
      <c r="J459" s="236"/>
      <c r="K459" s="236"/>
      <c r="L459" s="236"/>
      <c r="M459" s="236"/>
      <c r="N459" s="236"/>
      <c r="O459" s="236"/>
      <c r="P459" s="236"/>
      <c r="Q459" s="236"/>
      <c r="R459" s="236"/>
      <c r="S459" s="236"/>
      <c r="T459" s="236"/>
      <c r="U459" s="236"/>
      <c r="V459" s="236"/>
      <c r="W459" s="236"/>
      <c r="X459" s="236"/>
      <c r="Y459" s="236"/>
      <c r="Z459" s="236"/>
      <c r="AA459" s="236"/>
      <c r="AB459" s="236"/>
    </row>
    <row r="460" spans="1:28" ht="15.75" customHeight="1" x14ac:dyDescent="0.25">
      <c r="A460" s="236"/>
      <c r="B460" s="236"/>
      <c r="C460" s="236"/>
      <c r="D460" s="236"/>
      <c r="E460" s="236"/>
      <c r="F460" s="236"/>
      <c r="G460" s="237"/>
      <c r="H460" s="236"/>
      <c r="I460" s="236"/>
      <c r="J460" s="236"/>
      <c r="K460" s="236"/>
      <c r="L460" s="236"/>
      <c r="M460" s="236"/>
      <c r="N460" s="236"/>
      <c r="O460" s="236"/>
      <c r="P460" s="236"/>
      <c r="Q460" s="236"/>
      <c r="R460" s="236"/>
      <c r="S460" s="236"/>
      <c r="T460" s="236"/>
      <c r="U460" s="236"/>
      <c r="V460" s="236"/>
      <c r="W460" s="236"/>
      <c r="X460" s="236"/>
      <c r="Y460" s="236"/>
      <c r="Z460" s="236"/>
      <c r="AA460" s="236"/>
      <c r="AB460" s="236"/>
    </row>
    <row r="461" spans="1:28" ht="15.75" customHeight="1" x14ac:dyDescent="0.25">
      <c r="A461" s="236"/>
      <c r="B461" s="236"/>
      <c r="C461" s="236"/>
      <c r="D461" s="236"/>
      <c r="E461" s="236"/>
      <c r="F461" s="236"/>
      <c r="G461" s="237"/>
      <c r="H461" s="236"/>
      <c r="I461" s="236"/>
      <c r="J461" s="236"/>
      <c r="K461" s="236"/>
      <c r="L461" s="236"/>
      <c r="M461" s="236"/>
      <c r="N461" s="236"/>
      <c r="O461" s="236"/>
      <c r="P461" s="236"/>
      <c r="Q461" s="236"/>
      <c r="R461" s="236"/>
      <c r="S461" s="236"/>
      <c r="T461" s="236"/>
      <c r="U461" s="236"/>
      <c r="V461" s="236"/>
      <c r="W461" s="236"/>
      <c r="X461" s="236"/>
      <c r="Y461" s="236"/>
      <c r="Z461" s="236"/>
      <c r="AA461" s="236"/>
      <c r="AB461" s="236"/>
    </row>
    <row r="462" spans="1:28" ht="15.75" customHeight="1" x14ac:dyDescent="0.25">
      <c r="A462" s="236"/>
      <c r="B462" s="236"/>
      <c r="C462" s="236"/>
      <c r="D462" s="236"/>
      <c r="E462" s="236"/>
      <c r="F462" s="236"/>
      <c r="G462" s="237"/>
      <c r="H462" s="236"/>
      <c r="I462" s="236"/>
      <c r="J462" s="236"/>
      <c r="K462" s="236"/>
      <c r="L462" s="236"/>
      <c r="M462" s="236"/>
      <c r="N462" s="236"/>
      <c r="O462" s="236"/>
      <c r="P462" s="236"/>
      <c r="Q462" s="236"/>
      <c r="R462" s="236"/>
      <c r="S462" s="236"/>
      <c r="T462" s="236"/>
      <c r="U462" s="236"/>
      <c r="V462" s="236"/>
      <c r="W462" s="236"/>
      <c r="X462" s="236"/>
      <c r="Y462" s="236"/>
      <c r="Z462" s="236"/>
      <c r="AA462" s="236"/>
      <c r="AB462" s="236"/>
    </row>
    <row r="463" spans="1:28" ht="15.75" customHeight="1" x14ac:dyDescent="0.25">
      <c r="A463" s="236"/>
      <c r="B463" s="236"/>
      <c r="C463" s="236"/>
      <c r="D463" s="236"/>
      <c r="E463" s="236"/>
      <c r="F463" s="236"/>
      <c r="G463" s="237"/>
      <c r="H463" s="236"/>
      <c r="I463" s="236"/>
      <c r="J463" s="236"/>
      <c r="K463" s="236"/>
      <c r="L463" s="236"/>
      <c r="M463" s="236"/>
      <c r="N463" s="236"/>
      <c r="O463" s="236"/>
      <c r="P463" s="236"/>
      <c r="Q463" s="236"/>
      <c r="R463" s="236"/>
      <c r="S463" s="236"/>
      <c r="T463" s="236"/>
      <c r="U463" s="236"/>
      <c r="V463" s="236"/>
      <c r="W463" s="236"/>
      <c r="X463" s="236"/>
      <c r="Y463" s="236"/>
      <c r="Z463" s="236"/>
      <c r="AA463" s="236"/>
      <c r="AB463" s="236"/>
    </row>
    <row r="464" spans="1:28" ht="15.75" customHeight="1" x14ac:dyDescent="0.25">
      <c r="A464" s="236"/>
      <c r="B464" s="236"/>
      <c r="C464" s="236"/>
      <c r="D464" s="236"/>
      <c r="E464" s="236"/>
      <c r="F464" s="236"/>
      <c r="G464" s="237"/>
      <c r="H464" s="236"/>
      <c r="I464" s="236"/>
      <c r="J464" s="236"/>
      <c r="K464" s="236"/>
      <c r="L464" s="236"/>
      <c r="M464" s="236"/>
      <c r="N464" s="236"/>
      <c r="O464" s="236"/>
      <c r="P464" s="236"/>
      <c r="Q464" s="236"/>
      <c r="R464" s="236"/>
      <c r="S464" s="236"/>
      <c r="T464" s="236"/>
      <c r="U464" s="236"/>
      <c r="V464" s="236"/>
      <c r="W464" s="236"/>
      <c r="X464" s="236"/>
      <c r="Y464" s="236"/>
      <c r="Z464" s="236"/>
      <c r="AA464" s="236"/>
      <c r="AB464" s="236"/>
    </row>
    <row r="465" spans="1:28" ht="15.75" customHeight="1" x14ac:dyDescent="0.25">
      <c r="A465" s="236"/>
      <c r="B465" s="236"/>
      <c r="C465" s="236"/>
      <c r="D465" s="236"/>
      <c r="E465" s="236"/>
      <c r="F465" s="236"/>
      <c r="G465" s="237"/>
      <c r="H465" s="236"/>
      <c r="I465" s="236"/>
      <c r="J465" s="236"/>
      <c r="K465" s="236"/>
      <c r="L465" s="236"/>
      <c r="M465" s="236"/>
      <c r="N465" s="236"/>
      <c r="O465" s="236"/>
      <c r="P465" s="236"/>
      <c r="Q465" s="236"/>
      <c r="R465" s="236"/>
      <c r="S465" s="236"/>
      <c r="T465" s="236"/>
      <c r="U465" s="236"/>
      <c r="V465" s="236"/>
      <c r="W465" s="236"/>
      <c r="X465" s="236"/>
      <c r="Y465" s="236"/>
      <c r="Z465" s="236"/>
      <c r="AA465" s="236"/>
      <c r="AB465" s="236"/>
    </row>
    <row r="466" spans="1:28" ht="15.75" customHeight="1" x14ac:dyDescent="0.25">
      <c r="A466" s="236"/>
      <c r="B466" s="236"/>
      <c r="C466" s="236"/>
      <c r="D466" s="236"/>
      <c r="E466" s="236"/>
      <c r="F466" s="236"/>
      <c r="G466" s="237"/>
      <c r="H466" s="236"/>
      <c r="I466" s="236"/>
      <c r="J466" s="236"/>
      <c r="K466" s="236"/>
      <c r="L466" s="236"/>
      <c r="M466" s="236"/>
      <c r="N466" s="236"/>
      <c r="O466" s="236"/>
      <c r="P466" s="236"/>
      <c r="Q466" s="236"/>
      <c r="R466" s="236"/>
      <c r="S466" s="236"/>
      <c r="T466" s="236"/>
      <c r="U466" s="236"/>
      <c r="V466" s="236"/>
      <c r="W466" s="236"/>
      <c r="X466" s="236"/>
      <c r="Y466" s="236"/>
      <c r="Z466" s="236"/>
      <c r="AA466" s="236"/>
      <c r="AB466" s="236"/>
    </row>
    <row r="467" spans="1:28" ht="15.75" customHeight="1" x14ac:dyDescent="0.25">
      <c r="A467" s="236"/>
      <c r="B467" s="236"/>
      <c r="C467" s="236"/>
      <c r="D467" s="236"/>
      <c r="E467" s="236"/>
      <c r="F467" s="236"/>
      <c r="G467" s="237"/>
      <c r="H467" s="236"/>
      <c r="I467" s="236"/>
      <c r="J467" s="236"/>
      <c r="K467" s="236"/>
      <c r="L467" s="236"/>
      <c r="M467" s="236"/>
      <c r="N467" s="236"/>
      <c r="O467" s="236"/>
      <c r="P467" s="236"/>
      <c r="Q467" s="236"/>
      <c r="R467" s="236"/>
      <c r="S467" s="236"/>
      <c r="T467" s="236"/>
      <c r="U467" s="236"/>
      <c r="V467" s="236"/>
      <c r="W467" s="236"/>
      <c r="X467" s="236"/>
      <c r="Y467" s="236"/>
      <c r="Z467" s="236"/>
      <c r="AA467" s="236"/>
      <c r="AB467" s="236"/>
    </row>
    <row r="468" spans="1:28" ht="15.75" customHeight="1" x14ac:dyDescent="0.25">
      <c r="A468" s="236"/>
      <c r="B468" s="236"/>
      <c r="C468" s="236"/>
      <c r="D468" s="236"/>
      <c r="E468" s="236"/>
      <c r="F468" s="236"/>
      <c r="G468" s="237"/>
      <c r="H468" s="236"/>
      <c r="I468" s="236"/>
      <c r="J468" s="236"/>
      <c r="K468" s="236"/>
      <c r="L468" s="236"/>
      <c r="M468" s="236"/>
      <c r="N468" s="236"/>
      <c r="O468" s="236"/>
      <c r="P468" s="236"/>
      <c r="Q468" s="236"/>
      <c r="R468" s="236"/>
      <c r="S468" s="236"/>
      <c r="T468" s="236"/>
      <c r="U468" s="236"/>
      <c r="V468" s="236"/>
      <c r="W468" s="236"/>
      <c r="X468" s="236"/>
      <c r="Y468" s="236"/>
      <c r="Z468" s="236"/>
      <c r="AA468" s="236"/>
      <c r="AB468" s="236"/>
    </row>
    <row r="469" spans="1:28" ht="15.75" customHeight="1" x14ac:dyDescent="0.25">
      <c r="A469" s="236"/>
      <c r="B469" s="236"/>
      <c r="C469" s="236"/>
      <c r="D469" s="236"/>
      <c r="E469" s="236"/>
      <c r="F469" s="236"/>
      <c r="G469" s="237"/>
      <c r="H469" s="236"/>
      <c r="I469" s="236"/>
      <c r="J469" s="236"/>
      <c r="K469" s="236"/>
      <c r="L469" s="236"/>
      <c r="M469" s="236"/>
      <c r="N469" s="236"/>
      <c r="O469" s="236"/>
      <c r="P469" s="236"/>
      <c r="Q469" s="236"/>
      <c r="R469" s="236"/>
      <c r="S469" s="236"/>
      <c r="T469" s="236"/>
      <c r="U469" s="236"/>
      <c r="V469" s="236"/>
      <c r="W469" s="236"/>
      <c r="X469" s="236"/>
      <c r="Y469" s="236"/>
      <c r="Z469" s="236"/>
      <c r="AA469" s="236"/>
      <c r="AB469" s="236"/>
    </row>
    <row r="470" spans="1:28" ht="15.75" customHeight="1" x14ac:dyDescent="0.25">
      <c r="A470" s="236"/>
      <c r="B470" s="236"/>
      <c r="C470" s="236"/>
      <c r="D470" s="236"/>
      <c r="E470" s="236"/>
      <c r="F470" s="236"/>
      <c r="G470" s="237"/>
      <c r="H470" s="236"/>
      <c r="I470" s="236"/>
      <c r="J470" s="236"/>
      <c r="K470" s="236"/>
      <c r="L470" s="236"/>
      <c r="M470" s="236"/>
      <c r="N470" s="236"/>
      <c r="O470" s="236"/>
      <c r="P470" s="236"/>
      <c r="Q470" s="236"/>
      <c r="R470" s="236"/>
      <c r="S470" s="236"/>
      <c r="T470" s="236"/>
      <c r="U470" s="236"/>
      <c r="V470" s="236"/>
      <c r="W470" s="236"/>
      <c r="X470" s="236"/>
      <c r="Y470" s="236"/>
      <c r="Z470" s="236"/>
      <c r="AA470" s="236"/>
      <c r="AB470" s="236"/>
    </row>
    <row r="471" spans="1:28" ht="15.75" customHeight="1" x14ac:dyDescent="0.25">
      <c r="A471" s="236"/>
      <c r="B471" s="236"/>
      <c r="C471" s="236"/>
      <c r="D471" s="236"/>
      <c r="E471" s="236"/>
      <c r="F471" s="236"/>
      <c r="G471" s="237"/>
      <c r="H471" s="236"/>
      <c r="I471" s="236"/>
      <c r="J471" s="236"/>
      <c r="K471" s="236"/>
      <c r="L471" s="236"/>
      <c r="M471" s="236"/>
      <c r="N471" s="236"/>
      <c r="O471" s="236"/>
      <c r="P471" s="236"/>
      <c r="Q471" s="236"/>
      <c r="R471" s="236"/>
      <c r="S471" s="236"/>
      <c r="T471" s="236"/>
      <c r="U471" s="236"/>
      <c r="V471" s="236"/>
      <c r="W471" s="236"/>
      <c r="X471" s="236"/>
      <c r="Y471" s="236"/>
      <c r="Z471" s="236"/>
      <c r="AA471" s="236"/>
      <c r="AB471" s="236"/>
    </row>
    <row r="472" spans="1:28" ht="15.75" customHeight="1" x14ac:dyDescent="0.25">
      <c r="A472" s="236"/>
      <c r="B472" s="236"/>
      <c r="C472" s="236"/>
      <c r="D472" s="236"/>
      <c r="E472" s="236"/>
      <c r="F472" s="236"/>
      <c r="G472" s="237"/>
      <c r="H472" s="236"/>
      <c r="I472" s="236"/>
      <c r="J472" s="236"/>
      <c r="K472" s="236"/>
      <c r="L472" s="236"/>
      <c r="M472" s="236"/>
      <c r="N472" s="236"/>
      <c r="O472" s="236"/>
      <c r="P472" s="236"/>
      <c r="Q472" s="236"/>
      <c r="R472" s="236"/>
      <c r="S472" s="236"/>
      <c r="T472" s="236"/>
      <c r="U472" s="236"/>
      <c r="V472" s="236"/>
      <c r="W472" s="236"/>
      <c r="X472" s="236"/>
      <c r="Y472" s="236"/>
      <c r="Z472" s="236"/>
      <c r="AA472" s="236"/>
      <c r="AB472" s="236"/>
    </row>
    <row r="473" spans="1:28" ht="15.75" customHeight="1" x14ac:dyDescent="0.25">
      <c r="A473" s="236"/>
      <c r="B473" s="236"/>
      <c r="C473" s="236"/>
      <c r="D473" s="236"/>
      <c r="E473" s="236"/>
      <c r="F473" s="236"/>
      <c r="G473" s="237"/>
      <c r="H473" s="236"/>
      <c r="I473" s="236"/>
      <c r="J473" s="236"/>
      <c r="K473" s="236"/>
      <c r="L473" s="236"/>
      <c r="M473" s="236"/>
      <c r="N473" s="236"/>
      <c r="O473" s="236"/>
      <c r="P473" s="236"/>
      <c r="Q473" s="236"/>
      <c r="R473" s="236"/>
      <c r="S473" s="236"/>
      <c r="T473" s="236"/>
      <c r="U473" s="236"/>
      <c r="V473" s="236"/>
      <c r="W473" s="236"/>
      <c r="X473" s="236"/>
      <c r="Y473" s="236"/>
      <c r="Z473" s="236"/>
      <c r="AA473" s="236"/>
      <c r="AB473" s="236"/>
    </row>
    <row r="474" spans="1:28" ht="15.75" customHeight="1" x14ac:dyDescent="0.25">
      <c r="A474" s="236"/>
      <c r="B474" s="236"/>
      <c r="C474" s="236"/>
      <c r="D474" s="236"/>
      <c r="E474" s="236"/>
      <c r="F474" s="236"/>
      <c r="G474" s="237"/>
      <c r="H474" s="236"/>
      <c r="I474" s="236"/>
      <c r="J474" s="236"/>
      <c r="K474" s="236"/>
      <c r="L474" s="236"/>
      <c r="M474" s="236"/>
      <c r="N474" s="236"/>
      <c r="O474" s="236"/>
      <c r="P474" s="236"/>
      <c r="Q474" s="236"/>
      <c r="R474" s="236"/>
      <c r="S474" s="236"/>
      <c r="T474" s="236"/>
      <c r="U474" s="236"/>
      <c r="V474" s="236"/>
      <c r="W474" s="236"/>
      <c r="X474" s="236"/>
      <c r="Y474" s="236"/>
      <c r="Z474" s="236"/>
      <c r="AA474" s="236"/>
      <c r="AB474" s="236"/>
    </row>
    <row r="475" spans="1:28" ht="15.75" customHeight="1" x14ac:dyDescent="0.25">
      <c r="A475" s="236"/>
      <c r="B475" s="236"/>
      <c r="C475" s="236"/>
      <c r="D475" s="236"/>
      <c r="E475" s="236"/>
      <c r="F475" s="236"/>
      <c r="G475" s="237"/>
      <c r="H475" s="236"/>
      <c r="I475" s="236"/>
      <c r="J475" s="236"/>
      <c r="K475" s="236"/>
      <c r="L475" s="236"/>
      <c r="M475" s="236"/>
      <c r="N475" s="236"/>
      <c r="O475" s="236"/>
      <c r="P475" s="236"/>
      <c r="Q475" s="236"/>
      <c r="R475" s="236"/>
      <c r="S475" s="236"/>
      <c r="T475" s="236"/>
      <c r="U475" s="236"/>
      <c r="V475" s="236"/>
      <c r="W475" s="236"/>
      <c r="X475" s="236"/>
      <c r="Y475" s="236"/>
      <c r="Z475" s="236"/>
      <c r="AA475" s="236"/>
      <c r="AB475" s="236"/>
    </row>
    <row r="476" spans="1:28" ht="15.75" customHeight="1" x14ac:dyDescent="0.25">
      <c r="A476" s="236"/>
      <c r="B476" s="236"/>
      <c r="C476" s="236"/>
      <c r="D476" s="236"/>
      <c r="E476" s="236"/>
      <c r="F476" s="236"/>
      <c r="G476" s="237"/>
      <c r="H476" s="236"/>
      <c r="I476" s="236"/>
      <c r="J476" s="236"/>
      <c r="K476" s="236"/>
      <c r="L476" s="236"/>
      <c r="M476" s="236"/>
      <c r="N476" s="236"/>
      <c r="O476" s="236"/>
      <c r="P476" s="236"/>
      <c r="Q476" s="236"/>
      <c r="R476" s="236"/>
      <c r="S476" s="236"/>
      <c r="T476" s="236"/>
      <c r="U476" s="236"/>
      <c r="V476" s="236"/>
      <c r="W476" s="236"/>
      <c r="X476" s="236"/>
      <c r="Y476" s="236"/>
      <c r="Z476" s="236"/>
      <c r="AA476" s="236"/>
      <c r="AB476" s="236"/>
    </row>
    <row r="477" spans="1:28" ht="15.75" customHeight="1" x14ac:dyDescent="0.25">
      <c r="A477" s="236"/>
      <c r="B477" s="236"/>
      <c r="C477" s="236"/>
      <c r="D477" s="236"/>
      <c r="E477" s="236"/>
      <c r="F477" s="236"/>
      <c r="G477" s="237"/>
      <c r="H477" s="236"/>
      <c r="I477" s="236"/>
      <c r="J477" s="236"/>
      <c r="K477" s="236"/>
      <c r="L477" s="236"/>
      <c r="M477" s="236"/>
      <c r="N477" s="236"/>
      <c r="O477" s="236"/>
      <c r="P477" s="236"/>
      <c r="Q477" s="236"/>
      <c r="R477" s="236"/>
      <c r="S477" s="236"/>
      <c r="T477" s="236"/>
      <c r="U477" s="236"/>
      <c r="V477" s="236"/>
      <c r="W477" s="236"/>
      <c r="X477" s="236"/>
      <c r="Y477" s="236"/>
      <c r="Z477" s="236"/>
      <c r="AA477" s="236"/>
      <c r="AB477" s="236"/>
    </row>
    <row r="478" spans="1:28" ht="15.75" customHeight="1" x14ac:dyDescent="0.25">
      <c r="A478" s="236"/>
      <c r="B478" s="236"/>
      <c r="C478" s="236"/>
      <c r="D478" s="236"/>
      <c r="E478" s="236"/>
      <c r="F478" s="236"/>
      <c r="G478" s="237"/>
      <c r="H478" s="236"/>
      <c r="I478" s="236"/>
      <c r="J478" s="236"/>
      <c r="K478" s="236"/>
      <c r="L478" s="236"/>
      <c r="M478" s="236"/>
      <c r="N478" s="236"/>
      <c r="O478" s="236"/>
      <c r="P478" s="236"/>
      <c r="Q478" s="236"/>
      <c r="R478" s="236"/>
      <c r="S478" s="236"/>
      <c r="T478" s="236"/>
      <c r="U478" s="236"/>
      <c r="V478" s="236"/>
      <c r="W478" s="236"/>
      <c r="X478" s="236"/>
      <c r="Y478" s="236"/>
      <c r="Z478" s="236"/>
      <c r="AA478" s="236"/>
      <c r="AB478" s="236"/>
    </row>
    <row r="479" spans="1:28" ht="15.75" customHeight="1" x14ac:dyDescent="0.25">
      <c r="A479" s="236"/>
      <c r="B479" s="236"/>
      <c r="C479" s="236"/>
      <c r="D479" s="236"/>
      <c r="E479" s="236"/>
      <c r="F479" s="236"/>
      <c r="G479" s="237"/>
      <c r="H479" s="236"/>
      <c r="I479" s="236"/>
      <c r="J479" s="236"/>
      <c r="K479" s="236"/>
      <c r="L479" s="236"/>
      <c r="M479" s="236"/>
      <c r="N479" s="236"/>
      <c r="O479" s="236"/>
      <c r="P479" s="236"/>
      <c r="Q479" s="236"/>
      <c r="R479" s="236"/>
      <c r="S479" s="236"/>
      <c r="T479" s="236"/>
      <c r="U479" s="236"/>
      <c r="V479" s="236"/>
      <c r="W479" s="236"/>
      <c r="X479" s="236"/>
      <c r="Y479" s="236"/>
      <c r="Z479" s="236"/>
      <c r="AA479" s="236"/>
      <c r="AB479" s="236"/>
    </row>
    <row r="480" spans="1:28" ht="15.75" customHeight="1" x14ac:dyDescent="0.25">
      <c r="A480" s="236"/>
      <c r="B480" s="236"/>
      <c r="C480" s="236"/>
      <c r="D480" s="236"/>
      <c r="E480" s="236"/>
      <c r="F480" s="236"/>
      <c r="G480" s="237"/>
      <c r="H480" s="236"/>
      <c r="I480" s="236"/>
      <c r="J480" s="236"/>
      <c r="K480" s="236"/>
      <c r="L480" s="236"/>
      <c r="M480" s="236"/>
      <c r="N480" s="236"/>
      <c r="O480" s="236"/>
      <c r="P480" s="236"/>
      <c r="Q480" s="236"/>
      <c r="R480" s="236"/>
      <c r="S480" s="236"/>
      <c r="T480" s="236"/>
      <c r="U480" s="236"/>
      <c r="V480" s="236"/>
      <c r="W480" s="236"/>
      <c r="X480" s="236"/>
      <c r="Y480" s="236"/>
      <c r="Z480" s="236"/>
      <c r="AA480" s="236"/>
      <c r="AB480" s="236"/>
    </row>
    <row r="481" spans="1:28" ht="15.75" customHeight="1" x14ac:dyDescent="0.25">
      <c r="A481" s="236"/>
      <c r="B481" s="236"/>
      <c r="C481" s="236"/>
      <c r="D481" s="236"/>
      <c r="E481" s="236"/>
      <c r="F481" s="236"/>
      <c r="G481" s="237"/>
      <c r="H481" s="236"/>
      <c r="I481" s="236"/>
      <c r="J481" s="236"/>
      <c r="K481" s="236"/>
      <c r="L481" s="236"/>
      <c r="M481" s="236"/>
      <c r="N481" s="236"/>
      <c r="O481" s="236"/>
      <c r="P481" s="236"/>
      <c r="Q481" s="236"/>
      <c r="R481" s="236"/>
      <c r="S481" s="236"/>
      <c r="T481" s="236"/>
      <c r="U481" s="236"/>
      <c r="V481" s="236"/>
      <c r="W481" s="236"/>
      <c r="X481" s="236"/>
      <c r="Y481" s="236"/>
      <c r="Z481" s="236"/>
      <c r="AA481" s="236"/>
      <c r="AB481" s="236"/>
    </row>
    <row r="482" spans="1:28" ht="15.75" customHeight="1" x14ac:dyDescent="0.25">
      <c r="A482" s="236"/>
      <c r="B482" s="236"/>
      <c r="C482" s="236"/>
      <c r="D482" s="236"/>
      <c r="E482" s="236"/>
      <c r="F482" s="236"/>
      <c r="G482" s="237"/>
      <c r="H482" s="236"/>
      <c r="I482" s="236"/>
      <c r="J482" s="236"/>
      <c r="K482" s="236"/>
      <c r="L482" s="236"/>
      <c r="M482" s="236"/>
      <c r="N482" s="236"/>
      <c r="O482" s="236"/>
      <c r="P482" s="236"/>
      <c r="Q482" s="236"/>
      <c r="R482" s="236"/>
      <c r="S482" s="236"/>
      <c r="T482" s="236"/>
      <c r="U482" s="236"/>
      <c r="V482" s="236"/>
      <c r="W482" s="236"/>
      <c r="X482" s="236"/>
      <c r="Y482" s="236"/>
      <c r="Z482" s="236"/>
      <c r="AA482" s="236"/>
      <c r="AB482" s="236"/>
    </row>
    <row r="483" spans="1:28" ht="15.75" customHeight="1" x14ac:dyDescent="0.25">
      <c r="A483" s="236"/>
      <c r="B483" s="236"/>
      <c r="C483" s="236"/>
      <c r="D483" s="236"/>
      <c r="E483" s="236"/>
      <c r="F483" s="236"/>
      <c r="G483" s="237"/>
      <c r="H483" s="236"/>
      <c r="I483" s="236"/>
      <c r="J483" s="236"/>
      <c r="K483" s="236"/>
      <c r="L483" s="236"/>
      <c r="M483" s="236"/>
      <c r="N483" s="236"/>
      <c r="O483" s="236"/>
      <c r="P483" s="236"/>
      <c r="Q483" s="236"/>
      <c r="R483" s="236"/>
      <c r="S483" s="236"/>
      <c r="T483" s="236"/>
      <c r="U483" s="236"/>
      <c r="V483" s="236"/>
      <c r="W483" s="236"/>
      <c r="X483" s="236"/>
      <c r="Y483" s="236"/>
      <c r="Z483" s="236"/>
      <c r="AA483" s="236"/>
      <c r="AB483" s="236"/>
    </row>
    <row r="484" spans="1:28" ht="15.75" customHeight="1" x14ac:dyDescent="0.25">
      <c r="A484" s="236"/>
      <c r="B484" s="236"/>
      <c r="C484" s="236"/>
      <c r="D484" s="236"/>
      <c r="E484" s="236"/>
      <c r="F484" s="236"/>
      <c r="G484" s="237"/>
      <c r="H484" s="236"/>
      <c r="I484" s="236"/>
      <c r="J484" s="236"/>
      <c r="K484" s="236"/>
      <c r="L484" s="236"/>
      <c r="M484" s="236"/>
      <c r="N484" s="236"/>
      <c r="O484" s="236"/>
      <c r="P484" s="236"/>
      <c r="Q484" s="236"/>
      <c r="R484" s="236"/>
      <c r="S484" s="236"/>
      <c r="T484" s="236"/>
      <c r="U484" s="236"/>
      <c r="V484" s="236"/>
      <c r="W484" s="236"/>
      <c r="X484" s="236"/>
      <c r="Y484" s="236"/>
      <c r="Z484" s="236"/>
      <c r="AA484" s="236"/>
      <c r="AB484" s="236"/>
    </row>
    <row r="485" spans="1:28" ht="15.75" customHeight="1" x14ac:dyDescent="0.25">
      <c r="A485" s="236"/>
      <c r="B485" s="236"/>
      <c r="C485" s="236"/>
      <c r="D485" s="236"/>
      <c r="E485" s="236"/>
      <c r="F485" s="236"/>
      <c r="G485" s="237"/>
      <c r="H485" s="236"/>
      <c r="I485" s="236"/>
      <c r="J485" s="236"/>
      <c r="K485" s="236"/>
      <c r="L485" s="236"/>
      <c r="M485" s="236"/>
      <c r="N485" s="236"/>
      <c r="O485" s="236"/>
      <c r="P485" s="236"/>
      <c r="Q485" s="236"/>
      <c r="R485" s="236"/>
      <c r="S485" s="236"/>
      <c r="T485" s="236"/>
      <c r="U485" s="236"/>
      <c r="V485" s="236"/>
      <c r="W485" s="236"/>
      <c r="X485" s="236"/>
      <c r="Y485" s="236"/>
      <c r="Z485" s="236"/>
      <c r="AA485" s="236"/>
      <c r="AB485" s="236"/>
    </row>
    <row r="486" spans="1:28" ht="15.75" customHeight="1" x14ac:dyDescent="0.25">
      <c r="A486" s="236"/>
      <c r="B486" s="236"/>
      <c r="C486" s="236"/>
      <c r="D486" s="236"/>
      <c r="E486" s="236"/>
      <c r="F486" s="236"/>
      <c r="G486" s="237"/>
      <c r="H486" s="236"/>
      <c r="I486" s="236"/>
      <c r="J486" s="236"/>
      <c r="K486" s="236"/>
      <c r="L486" s="236"/>
      <c r="M486" s="236"/>
      <c r="N486" s="236"/>
      <c r="O486" s="236"/>
      <c r="P486" s="236"/>
      <c r="Q486" s="236"/>
      <c r="R486" s="236"/>
      <c r="S486" s="236"/>
      <c r="T486" s="236"/>
      <c r="U486" s="236"/>
      <c r="V486" s="236"/>
      <c r="W486" s="236"/>
      <c r="X486" s="236"/>
      <c r="Y486" s="236"/>
      <c r="Z486" s="236"/>
      <c r="AA486" s="236"/>
      <c r="AB486" s="236"/>
    </row>
    <row r="487" spans="1:28" ht="15.75" customHeight="1" x14ac:dyDescent="0.25">
      <c r="A487" s="236"/>
      <c r="B487" s="236"/>
      <c r="C487" s="236"/>
      <c r="D487" s="236"/>
      <c r="E487" s="236"/>
      <c r="F487" s="236"/>
      <c r="G487" s="237"/>
      <c r="H487" s="236"/>
      <c r="I487" s="236"/>
      <c r="J487" s="236"/>
      <c r="K487" s="236"/>
      <c r="L487" s="236"/>
      <c r="M487" s="236"/>
      <c r="N487" s="236"/>
      <c r="O487" s="236"/>
      <c r="P487" s="236"/>
      <c r="Q487" s="236"/>
      <c r="R487" s="236"/>
      <c r="S487" s="236"/>
      <c r="T487" s="236"/>
      <c r="U487" s="236"/>
      <c r="V487" s="236"/>
      <c r="W487" s="236"/>
      <c r="X487" s="236"/>
      <c r="Y487" s="236"/>
      <c r="Z487" s="236"/>
      <c r="AA487" s="236"/>
      <c r="AB487" s="236"/>
    </row>
    <row r="488" spans="1:28" ht="15.75" customHeight="1" x14ac:dyDescent="0.25">
      <c r="A488" s="236"/>
      <c r="B488" s="236"/>
      <c r="C488" s="236"/>
      <c r="D488" s="236"/>
      <c r="E488" s="236"/>
      <c r="F488" s="236"/>
      <c r="G488" s="237"/>
      <c r="H488" s="236"/>
      <c r="I488" s="236"/>
      <c r="J488" s="236"/>
      <c r="K488" s="236"/>
      <c r="L488" s="236"/>
      <c r="M488" s="236"/>
      <c r="N488" s="236"/>
      <c r="O488" s="236"/>
      <c r="P488" s="236"/>
      <c r="Q488" s="236"/>
      <c r="R488" s="236"/>
      <c r="S488" s="236"/>
      <c r="T488" s="236"/>
      <c r="U488" s="236"/>
      <c r="V488" s="236"/>
      <c r="W488" s="236"/>
      <c r="X488" s="236"/>
      <c r="Y488" s="236"/>
      <c r="Z488" s="236"/>
      <c r="AA488" s="236"/>
      <c r="AB488" s="236"/>
    </row>
    <row r="489" spans="1:28" ht="15.75" customHeight="1" x14ac:dyDescent="0.25">
      <c r="A489" s="236"/>
      <c r="B489" s="236"/>
      <c r="C489" s="236"/>
      <c r="D489" s="236"/>
      <c r="E489" s="236"/>
      <c r="F489" s="236"/>
      <c r="G489" s="237"/>
      <c r="H489" s="236"/>
      <c r="I489" s="236"/>
      <c r="J489" s="236"/>
      <c r="K489" s="236"/>
      <c r="L489" s="236"/>
      <c r="M489" s="236"/>
      <c r="N489" s="236"/>
      <c r="O489" s="236"/>
      <c r="P489" s="236"/>
      <c r="Q489" s="236"/>
      <c r="R489" s="236"/>
      <c r="S489" s="236"/>
      <c r="T489" s="236"/>
      <c r="U489" s="236"/>
      <c r="V489" s="236"/>
      <c r="W489" s="236"/>
      <c r="X489" s="236"/>
      <c r="Y489" s="236"/>
      <c r="Z489" s="236"/>
      <c r="AA489" s="236"/>
      <c r="AB489" s="236"/>
    </row>
    <row r="490" spans="1:28" ht="15.75" customHeight="1" x14ac:dyDescent="0.25">
      <c r="A490" s="236"/>
      <c r="B490" s="236"/>
      <c r="C490" s="236"/>
      <c r="D490" s="236"/>
      <c r="E490" s="236"/>
      <c r="F490" s="236"/>
      <c r="G490" s="237"/>
      <c r="H490" s="236"/>
      <c r="I490" s="236"/>
      <c r="J490" s="236"/>
      <c r="K490" s="236"/>
      <c r="L490" s="236"/>
      <c r="M490" s="236"/>
      <c r="N490" s="236"/>
      <c r="O490" s="236"/>
      <c r="P490" s="236"/>
      <c r="Q490" s="236"/>
      <c r="R490" s="236"/>
      <c r="S490" s="236"/>
      <c r="T490" s="236"/>
      <c r="U490" s="236"/>
      <c r="V490" s="236"/>
      <c r="W490" s="236"/>
      <c r="X490" s="236"/>
      <c r="Y490" s="236"/>
      <c r="Z490" s="236"/>
      <c r="AA490" s="236"/>
      <c r="AB490" s="236"/>
    </row>
    <row r="491" spans="1:28" ht="15.75" customHeight="1" x14ac:dyDescent="0.25">
      <c r="A491" s="236"/>
      <c r="B491" s="236"/>
      <c r="C491" s="236"/>
      <c r="D491" s="236"/>
      <c r="E491" s="236"/>
      <c r="F491" s="236"/>
      <c r="G491" s="237"/>
      <c r="H491" s="236"/>
      <c r="I491" s="236"/>
      <c r="J491" s="236"/>
      <c r="K491" s="236"/>
      <c r="L491" s="236"/>
      <c r="M491" s="236"/>
      <c r="N491" s="236"/>
      <c r="O491" s="236"/>
      <c r="P491" s="236"/>
      <c r="Q491" s="236"/>
      <c r="R491" s="236"/>
      <c r="S491" s="236"/>
      <c r="T491" s="236"/>
      <c r="U491" s="236"/>
      <c r="V491" s="236"/>
      <c r="W491" s="236"/>
      <c r="X491" s="236"/>
      <c r="Y491" s="236"/>
      <c r="Z491" s="236"/>
      <c r="AA491" s="236"/>
      <c r="AB491" s="236"/>
    </row>
    <row r="492" spans="1:28" ht="15.75" customHeight="1" x14ac:dyDescent="0.25">
      <c r="A492" s="236"/>
      <c r="B492" s="236"/>
      <c r="C492" s="236"/>
      <c r="D492" s="236"/>
      <c r="E492" s="236"/>
      <c r="F492" s="236"/>
      <c r="G492" s="237"/>
      <c r="H492" s="236"/>
      <c r="I492" s="236"/>
      <c r="J492" s="236"/>
      <c r="K492" s="236"/>
      <c r="L492" s="236"/>
      <c r="M492" s="236"/>
      <c r="N492" s="236"/>
      <c r="O492" s="236"/>
      <c r="P492" s="236"/>
      <c r="Q492" s="236"/>
      <c r="R492" s="236"/>
      <c r="S492" s="236"/>
      <c r="T492" s="236"/>
      <c r="U492" s="236"/>
      <c r="V492" s="236"/>
      <c r="W492" s="236"/>
      <c r="X492" s="236"/>
      <c r="Y492" s="236"/>
      <c r="Z492" s="236"/>
      <c r="AA492" s="236"/>
      <c r="AB492" s="236"/>
    </row>
    <row r="493" spans="1:28" ht="15.75" customHeight="1" x14ac:dyDescent="0.25">
      <c r="A493" s="236"/>
      <c r="B493" s="236"/>
      <c r="C493" s="236"/>
      <c r="D493" s="236"/>
      <c r="E493" s="236"/>
      <c r="F493" s="236"/>
      <c r="G493" s="237"/>
      <c r="H493" s="236"/>
      <c r="I493" s="236"/>
      <c r="J493" s="236"/>
      <c r="K493" s="236"/>
      <c r="L493" s="236"/>
      <c r="M493" s="236"/>
      <c r="N493" s="236"/>
      <c r="O493" s="236"/>
      <c r="P493" s="236"/>
      <c r="Q493" s="236"/>
      <c r="R493" s="236"/>
      <c r="S493" s="236"/>
      <c r="T493" s="236"/>
      <c r="U493" s="236"/>
      <c r="V493" s="236"/>
      <c r="W493" s="236"/>
      <c r="X493" s="236"/>
      <c r="Y493" s="236"/>
      <c r="Z493" s="236"/>
      <c r="AA493" s="236"/>
      <c r="AB493" s="236"/>
    </row>
    <row r="494" spans="1:28" ht="15.75" customHeight="1" x14ac:dyDescent="0.25">
      <c r="A494" s="236"/>
      <c r="B494" s="236"/>
      <c r="C494" s="236"/>
      <c r="D494" s="236"/>
      <c r="E494" s="236"/>
      <c r="F494" s="236"/>
      <c r="G494" s="237"/>
      <c r="H494" s="236"/>
      <c r="I494" s="236"/>
      <c r="J494" s="236"/>
      <c r="K494" s="236"/>
      <c r="L494" s="236"/>
      <c r="M494" s="236"/>
      <c r="N494" s="236"/>
      <c r="O494" s="236"/>
      <c r="P494" s="236"/>
      <c r="Q494" s="236"/>
      <c r="R494" s="236"/>
      <c r="S494" s="236"/>
      <c r="T494" s="236"/>
      <c r="U494" s="236"/>
      <c r="V494" s="236"/>
      <c r="W494" s="236"/>
      <c r="X494" s="236"/>
      <c r="Y494" s="236"/>
      <c r="Z494" s="236"/>
      <c r="AA494" s="236"/>
      <c r="AB494" s="236"/>
    </row>
    <row r="495" spans="1:28" ht="15.75" customHeight="1" x14ac:dyDescent="0.25">
      <c r="A495" s="236"/>
      <c r="B495" s="236"/>
      <c r="C495" s="236"/>
      <c r="D495" s="236"/>
      <c r="E495" s="236"/>
      <c r="F495" s="236"/>
      <c r="G495" s="237"/>
      <c r="H495" s="236"/>
      <c r="I495" s="236"/>
      <c r="J495" s="236"/>
      <c r="K495" s="236"/>
      <c r="L495" s="236"/>
      <c r="M495" s="236"/>
      <c r="N495" s="236"/>
      <c r="O495" s="236"/>
      <c r="P495" s="236"/>
      <c r="Q495" s="236"/>
      <c r="R495" s="236"/>
      <c r="S495" s="236"/>
      <c r="T495" s="236"/>
      <c r="U495" s="236"/>
      <c r="V495" s="236"/>
      <c r="W495" s="236"/>
      <c r="X495" s="236"/>
      <c r="Y495" s="236"/>
      <c r="Z495" s="236"/>
      <c r="AA495" s="236"/>
      <c r="AB495" s="236"/>
    </row>
    <row r="496" spans="1:28" ht="15.75" customHeight="1" x14ac:dyDescent="0.25">
      <c r="A496" s="236"/>
      <c r="B496" s="236"/>
      <c r="C496" s="236"/>
      <c r="D496" s="236"/>
      <c r="E496" s="236"/>
      <c r="F496" s="236"/>
      <c r="G496" s="237"/>
      <c r="H496" s="236"/>
      <c r="I496" s="236"/>
      <c r="J496" s="236"/>
      <c r="K496" s="236"/>
      <c r="L496" s="236"/>
      <c r="M496" s="236"/>
      <c r="N496" s="236"/>
      <c r="O496" s="236"/>
      <c r="P496" s="236"/>
      <c r="Q496" s="236"/>
      <c r="R496" s="236"/>
      <c r="S496" s="236"/>
      <c r="T496" s="236"/>
      <c r="U496" s="236"/>
      <c r="V496" s="236"/>
      <c r="W496" s="236"/>
      <c r="X496" s="236"/>
      <c r="Y496" s="236"/>
      <c r="Z496" s="236"/>
      <c r="AA496" s="236"/>
      <c r="AB496" s="236"/>
    </row>
    <row r="497" spans="1:28" ht="15.75" customHeight="1" x14ac:dyDescent="0.25">
      <c r="A497" s="236"/>
      <c r="B497" s="236"/>
      <c r="C497" s="236"/>
      <c r="D497" s="236"/>
      <c r="E497" s="236"/>
      <c r="F497" s="236"/>
      <c r="G497" s="237"/>
      <c r="H497" s="236"/>
      <c r="I497" s="236"/>
      <c r="J497" s="236"/>
      <c r="K497" s="236"/>
      <c r="L497" s="236"/>
      <c r="M497" s="236"/>
      <c r="N497" s="236"/>
      <c r="O497" s="236"/>
      <c r="P497" s="236"/>
      <c r="Q497" s="236"/>
      <c r="R497" s="236"/>
      <c r="S497" s="236"/>
      <c r="T497" s="236"/>
      <c r="U497" s="236"/>
      <c r="V497" s="236"/>
      <c r="W497" s="236"/>
      <c r="X497" s="236"/>
      <c r="Y497" s="236"/>
      <c r="Z497" s="236"/>
      <c r="AA497" s="236"/>
      <c r="AB497" s="236"/>
    </row>
    <row r="498" spans="1:28" ht="15.75" customHeight="1" x14ac:dyDescent="0.25">
      <c r="A498" s="236"/>
      <c r="B498" s="236"/>
      <c r="C498" s="236"/>
      <c r="D498" s="236"/>
      <c r="E498" s="236"/>
      <c r="F498" s="236"/>
      <c r="G498" s="237"/>
      <c r="H498" s="236"/>
      <c r="I498" s="236"/>
      <c r="J498" s="236"/>
      <c r="K498" s="236"/>
      <c r="L498" s="236"/>
      <c r="M498" s="236"/>
      <c r="N498" s="236"/>
      <c r="O498" s="236"/>
      <c r="P498" s="236"/>
      <c r="Q498" s="236"/>
      <c r="R498" s="236"/>
      <c r="S498" s="236"/>
      <c r="T498" s="236"/>
      <c r="U498" s="236"/>
      <c r="V498" s="236"/>
      <c r="W498" s="236"/>
      <c r="X498" s="236"/>
      <c r="Y498" s="236"/>
      <c r="Z498" s="236"/>
      <c r="AA498" s="236"/>
      <c r="AB498" s="236"/>
    </row>
    <row r="499" spans="1:28" ht="15.75" customHeight="1" x14ac:dyDescent="0.25">
      <c r="A499" s="236"/>
      <c r="B499" s="236"/>
      <c r="C499" s="236"/>
      <c r="D499" s="236"/>
      <c r="E499" s="236"/>
      <c r="F499" s="236"/>
      <c r="G499" s="237"/>
      <c r="H499" s="236"/>
      <c r="I499" s="236"/>
      <c r="J499" s="236"/>
      <c r="K499" s="236"/>
      <c r="L499" s="236"/>
      <c r="M499" s="236"/>
      <c r="N499" s="236"/>
      <c r="O499" s="236"/>
      <c r="P499" s="236"/>
      <c r="Q499" s="236"/>
      <c r="R499" s="236"/>
      <c r="S499" s="236"/>
      <c r="T499" s="236"/>
      <c r="U499" s="236"/>
      <c r="V499" s="236"/>
      <c r="W499" s="236"/>
      <c r="X499" s="236"/>
      <c r="Y499" s="236"/>
      <c r="Z499" s="236"/>
      <c r="AA499" s="236"/>
      <c r="AB499" s="236"/>
    </row>
    <row r="500" spans="1:28" ht="15.75" customHeight="1" x14ac:dyDescent="0.25">
      <c r="A500" s="236"/>
      <c r="B500" s="236"/>
      <c r="C500" s="236"/>
      <c r="D500" s="236"/>
      <c r="E500" s="236"/>
      <c r="F500" s="236"/>
      <c r="G500" s="237"/>
      <c r="H500" s="236"/>
      <c r="I500" s="236"/>
      <c r="J500" s="236"/>
      <c r="K500" s="236"/>
      <c r="L500" s="236"/>
      <c r="M500" s="236"/>
      <c r="N500" s="236"/>
      <c r="O500" s="236"/>
      <c r="P500" s="236"/>
      <c r="Q500" s="236"/>
      <c r="R500" s="236"/>
      <c r="S500" s="236"/>
      <c r="T500" s="236"/>
      <c r="U500" s="236"/>
      <c r="V500" s="236"/>
      <c r="W500" s="236"/>
      <c r="X500" s="236"/>
      <c r="Y500" s="236"/>
      <c r="Z500" s="236"/>
      <c r="AA500" s="236"/>
      <c r="AB500" s="236"/>
    </row>
    <row r="501" spans="1:28" ht="15.75" customHeight="1" x14ac:dyDescent="0.25">
      <c r="A501" s="236"/>
      <c r="B501" s="236"/>
      <c r="C501" s="236"/>
      <c r="D501" s="236"/>
      <c r="E501" s="236"/>
      <c r="F501" s="236"/>
      <c r="G501" s="237"/>
      <c r="H501" s="236"/>
      <c r="I501" s="236"/>
      <c r="J501" s="236"/>
      <c r="K501" s="236"/>
      <c r="L501" s="236"/>
      <c r="M501" s="236"/>
      <c r="N501" s="236"/>
      <c r="O501" s="236"/>
      <c r="P501" s="236"/>
      <c r="Q501" s="236"/>
      <c r="R501" s="236"/>
      <c r="S501" s="236"/>
      <c r="T501" s="236"/>
      <c r="U501" s="236"/>
      <c r="V501" s="236"/>
      <c r="W501" s="236"/>
      <c r="X501" s="236"/>
      <c r="Y501" s="236"/>
      <c r="Z501" s="236"/>
      <c r="AA501" s="236"/>
      <c r="AB501" s="236"/>
    </row>
    <row r="502" spans="1:28" ht="15.75" customHeight="1" x14ac:dyDescent="0.25">
      <c r="A502" s="236"/>
      <c r="B502" s="236"/>
      <c r="C502" s="236"/>
      <c r="D502" s="236"/>
      <c r="E502" s="236"/>
      <c r="F502" s="236"/>
      <c r="G502" s="237"/>
      <c r="H502" s="236"/>
      <c r="I502" s="236"/>
      <c r="J502" s="236"/>
      <c r="K502" s="236"/>
      <c r="L502" s="236"/>
      <c r="M502" s="236"/>
      <c r="N502" s="236"/>
      <c r="O502" s="236"/>
      <c r="P502" s="236"/>
      <c r="Q502" s="236"/>
      <c r="R502" s="236"/>
      <c r="S502" s="236"/>
      <c r="T502" s="236"/>
      <c r="U502" s="236"/>
      <c r="V502" s="236"/>
      <c r="W502" s="236"/>
      <c r="X502" s="236"/>
      <c r="Y502" s="236"/>
      <c r="Z502" s="236"/>
      <c r="AA502" s="236"/>
      <c r="AB502" s="236"/>
    </row>
    <row r="503" spans="1:28" ht="15.75" customHeight="1" x14ac:dyDescent="0.25">
      <c r="A503" s="236"/>
      <c r="B503" s="236"/>
      <c r="C503" s="236"/>
      <c r="D503" s="236"/>
      <c r="E503" s="236"/>
      <c r="F503" s="236"/>
      <c r="G503" s="237"/>
      <c r="H503" s="236"/>
      <c r="I503" s="236"/>
      <c r="J503" s="236"/>
      <c r="K503" s="236"/>
      <c r="L503" s="236"/>
      <c r="M503" s="236"/>
      <c r="N503" s="236"/>
      <c r="O503" s="236"/>
      <c r="P503" s="236"/>
      <c r="Q503" s="236"/>
      <c r="R503" s="236"/>
      <c r="S503" s="236"/>
      <c r="T503" s="236"/>
      <c r="U503" s="236"/>
      <c r="V503" s="236"/>
      <c r="W503" s="236"/>
      <c r="X503" s="236"/>
      <c r="Y503" s="236"/>
      <c r="Z503" s="236"/>
      <c r="AA503" s="236"/>
      <c r="AB503" s="236"/>
    </row>
    <row r="504" spans="1:28" ht="15.75" customHeight="1" x14ac:dyDescent="0.25">
      <c r="A504" s="236"/>
      <c r="B504" s="236"/>
      <c r="C504" s="236"/>
      <c r="D504" s="236"/>
      <c r="E504" s="236"/>
      <c r="F504" s="236"/>
      <c r="G504" s="237"/>
      <c r="H504" s="236"/>
      <c r="I504" s="236"/>
      <c r="J504" s="236"/>
      <c r="K504" s="236"/>
      <c r="L504" s="236"/>
      <c r="M504" s="236"/>
      <c r="N504" s="236"/>
      <c r="O504" s="236"/>
      <c r="P504" s="236"/>
      <c r="Q504" s="236"/>
      <c r="R504" s="236"/>
      <c r="S504" s="236"/>
      <c r="T504" s="236"/>
      <c r="U504" s="236"/>
      <c r="V504" s="236"/>
      <c r="W504" s="236"/>
      <c r="X504" s="236"/>
      <c r="Y504" s="236"/>
      <c r="Z504" s="236"/>
      <c r="AA504" s="236"/>
      <c r="AB504" s="236"/>
    </row>
    <row r="505" spans="1:28" ht="15.75" customHeight="1" x14ac:dyDescent="0.25">
      <c r="A505" s="236"/>
      <c r="B505" s="236"/>
      <c r="C505" s="236"/>
      <c r="D505" s="236"/>
      <c r="E505" s="236"/>
      <c r="F505" s="236"/>
      <c r="G505" s="237"/>
      <c r="H505" s="236"/>
      <c r="I505" s="236"/>
      <c r="J505" s="236"/>
      <c r="K505" s="236"/>
      <c r="L505" s="236"/>
      <c r="M505" s="236"/>
      <c r="N505" s="236"/>
      <c r="O505" s="236"/>
      <c r="P505" s="236"/>
      <c r="Q505" s="236"/>
      <c r="R505" s="236"/>
      <c r="S505" s="236"/>
      <c r="T505" s="236"/>
      <c r="U505" s="236"/>
      <c r="V505" s="236"/>
      <c r="W505" s="236"/>
      <c r="X505" s="236"/>
      <c r="Y505" s="236"/>
      <c r="Z505" s="236"/>
      <c r="AA505" s="236"/>
      <c r="AB505" s="236"/>
    </row>
    <row r="506" spans="1:28" ht="15.75" customHeight="1" x14ac:dyDescent="0.25">
      <c r="A506" s="236"/>
      <c r="B506" s="236"/>
      <c r="C506" s="236"/>
      <c r="D506" s="236"/>
      <c r="E506" s="236"/>
      <c r="F506" s="236"/>
      <c r="G506" s="237"/>
      <c r="H506" s="236"/>
      <c r="I506" s="236"/>
      <c r="J506" s="236"/>
      <c r="K506" s="236"/>
      <c r="L506" s="236"/>
      <c r="M506" s="236"/>
      <c r="N506" s="236"/>
      <c r="O506" s="236"/>
      <c r="P506" s="236"/>
      <c r="Q506" s="236"/>
      <c r="R506" s="236"/>
      <c r="S506" s="236"/>
      <c r="T506" s="236"/>
      <c r="U506" s="236"/>
      <c r="V506" s="236"/>
      <c r="W506" s="236"/>
      <c r="X506" s="236"/>
      <c r="Y506" s="236"/>
      <c r="Z506" s="236"/>
      <c r="AA506" s="236"/>
      <c r="AB506" s="236"/>
    </row>
    <row r="507" spans="1:28" ht="15.75" customHeight="1" x14ac:dyDescent="0.25">
      <c r="A507" s="236"/>
      <c r="B507" s="236"/>
      <c r="C507" s="236"/>
      <c r="D507" s="236"/>
      <c r="E507" s="236"/>
      <c r="F507" s="236"/>
      <c r="G507" s="237"/>
      <c r="H507" s="236"/>
      <c r="I507" s="236"/>
      <c r="J507" s="236"/>
      <c r="K507" s="236"/>
      <c r="L507" s="236"/>
      <c r="M507" s="236"/>
      <c r="N507" s="236"/>
      <c r="O507" s="236"/>
      <c r="P507" s="236"/>
      <c r="Q507" s="236"/>
      <c r="R507" s="236"/>
      <c r="S507" s="236"/>
      <c r="T507" s="236"/>
      <c r="U507" s="236"/>
      <c r="V507" s="236"/>
      <c r="W507" s="236"/>
      <c r="X507" s="236"/>
      <c r="Y507" s="236"/>
      <c r="Z507" s="236"/>
      <c r="AA507" s="236"/>
      <c r="AB507" s="236"/>
    </row>
    <row r="508" spans="1:28" ht="15.75" customHeight="1" x14ac:dyDescent="0.25">
      <c r="A508" s="236"/>
      <c r="B508" s="236"/>
      <c r="C508" s="236"/>
      <c r="D508" s="236"/>
      <c r="E508" s="236"/>
      <c r="F508" s="236"/>
      <c r="G508" s="237"/>
      <c r="H508" s="236"/>
      <c r="I508" s="236"/>
      <c r="J508" s="236"/>
      <c r="K508" s="236"/>
      <c r="L508" s="236"/>
      <c r="M508" s="236"/>
      <c r="N508" s="236"/>
      <c r="O508" s="236"/>
      <c r="P508" s="236"/>
      <c r="Q508" s="236"/>
      <c r="R508" s="236"/>
      <c r="S508" s="236"/>
      <c r="T508" s="236"/>
      <c r="U508" s="236"/>
      <c r="V508" s="236"/>
      <c r="W508" s="236"/>
      <c r="X508" s="236"/>
      <c r="Y508" s="236"/>
      <c r="Z508" s="236"/>
      <c r="AA508" s="236"/>
      <c r="AB508" s="236"/>
    </row>
    <row r="509" spans="1:28" ht="15.75" customHeight="1" x14ac:dyDescent="0.25">
      <c r="A509" s="236"/>
      <c r="B509" s="236"/>
      <c r="C509" s="236"/>
      <c r="D509" s="236"/>
      <c r="E509" s="236"/>
      <c r="F509" s="236"/>
      <c r="G509" s="237"/>
      <c r="H509" s="236"/>
      <c r="I509" s="236"/>
      <c r="J509" s="236"/>
      <c r="K509" s="236"/>
      <c r="L509" s="236"/>
      <c r="M509" s="236"/>
      <c r="N509" s="236"/>
      <c r="O509" s="236"/>
      <c r="P509" s="236"/>
      <c r="Q509" s="236"/>
      <c r="R509" s="236"/>
      <c r="S509" s="236"/>
      <c r="T509" s="236"/>
      <c r="U509" s="236"/>
      <c r="V509" s="236"/>
      <c r="W509" s="236"/>
      <c r="X509" s="236"/>
      <c r="Y509" s="236"/>
      <c r="Z509" s="236"/>
      <c r="AA509" s="236"/>
      <c r="AB509" s="236"/>
    </row>
    <row r="510" spans="1:28" ht="15.75" customHeight="1" x14ac:dyDescent="0.25">
      <c r="A510" s="236"/>
      <c r="B510" s="236"/>
      <c r="C510" s="236"/>
      <c r="D510" s="236"/>
      <c r="E510" s="236"/>
      <c r="F510" s="236"/>
      <c r="G510" s="237"/>
      <c r="H510" s="236"/>
      <c r="I510" s="236"/>
      <c r="J510" s="236"/>
      <c r="K510" s="236"/>
      <c r="L510" s="236"/>
      <c r="M510" s="236"/>
      <c r="N510" s="236"/>
      <c r="O510" s="236"/>
      <c r="P510" s="236"/>
      <c r="Q510" s="236"/>
      <c r="R510" s="236"/>
      <c r="S510" s="236"/>
      <c r="T510" s="236"/>
      <c r="U510" s="236"/>
      <c r="V510" s="236"/>
      <c r="W510" s="236"/>
      <c r="X510" s="236"/>
      <c r="Y510" s="236"/>
      <c r="Z510" s="236"/>
      <c r="AA510" s="236"/>
      <c r="AB510" s="236"/>
    </row>
    <row r="511" spans="1:28" ht="15.75" customHeight="1" x14ac:dyDescent="0.25">
      <c r="A511" s="236"/>
      <c r="B511" s="236"/>
      <c r="C511" s="236"/>
      <c r="D511" s="236"/>
      <c r="E511" s="236"/>
      <c r="F511" s="236"/>
      <c r="G511" s="237"/>
      <c r="H511" s="236"/>
      <c r="I511" s="236"/>
      <c r="J511" s="236"/>
      <c r="K511" s="236"/>
      <c r="L511" s="236"/>
      <c r="M511" s="236"/>
      <c r="N511" s="236"/>
      <c r="O511" s="236"/>
      <c r="P511" s="236"/>
      <c r="Q511" s="236"/>
      <c r="R511" s="236"/>
      <c r="S511" s="236"/>
      <c r="T511" s="236"/>
      <c r="U511" s="236"/>
      <c r="V511" s="236"/>
      <c r="W511" s="236"/>
      <c r="X511" s="236"/>
      <c r="Y511" s="236"/>
      <c r="Z511" s="236"/>
      <c r="AA511" s="236"/>
      <c r="AB511" s="236"/>
    </row>
    <row r="512" spans="1:28" ht="15.75" customHeight="1" x14ac:dyDescent="0.25">
      <c r="A512" s="236"/>
      <c r="B512" s="236"/>
      <c r="C512" s="236"/>
      <c r="D512" s="236"/>
      <c r="E512" s="236"/>
      <c r="F512" s="236"/>
      <c r="G512" s="237"/>
      <c r="H512" s="236"/>
      <c r="I512" s="236"/>
      <c r="J512" s="236"/>
      <c r="K512" s="236"/>
      <c r="L512" s="236"/>
      <c r="M512" s="236"/>
      <c r="N512" s="236"/>
      <c r="O512" s="236"/>
      <c r="P512" s="236"/>
      <c r="Q512" s="236"/>
      <c r="R512" s="236"/>
      <c r="S512" s="236"/>
      <c r="T512" s="236"/>
      <c r="U512" s="236"/>
      <c r="V512" s="236"/>
      <c r="W512" s="236"/>
      <c r="X512" s="236"/>
      <c r="Y512" s="236"/>
      <c r="Z512" s="236"/>
      <c r="AA512" s="236"/>
      <c r="AB512" s="236"/>
    </row>
    <row r="513" spans="1:28" ht="15.75" customHeight="1" x14ac:dyDescent="0.25">
      <c r="A513" s="236"/>
      <c r="B513" s="236"/>
      <c r="C513" s="236"/>
      <c r="D513" s="236"/>
      <c r="E513" s="236"/>
      <c r="F513" s="236"/>
      <c r="G513" s="237"/>
      <c r="H513" s="236"/>
      <c r="I513" s="236"/>
      <c r="J513" s="236"/>
      <c r="K513" s="236"/>
      <c r="L513" s="236"/>
      <c r="M513" s="236"/>
      <c r="N513" s="236"/>
      <c r="O513" s="236"/>
      <c r="P513" s="236"/>
      <c r="Q513" s="236"/>
      <c r="R513" s="236"/>
      <c r="S513" s="236"/>
      <c r="T513" s="236"/>
      <c r="U513" s="236"/>
      <c r="V513" s="236"/>
      <c r="W513" s="236"/>
      <c r="X513" s="236"/>
      <c r="Y513" s="236"/>
      <c r="Z513" s="236"/>
      <c r="AA513" s="236"/>
      <c r="AB513" s="236"/>
    </row>
    <row r="514" spans="1:28" ht="15.75" customHeight="1" x14ac:dyDescent="0.25">
      <c r="A514" s="236"/>
      <c r="B514" s="236"/>
      <c r="C514" s="236"/>
      <c r="D514" s="236"/>
      <c r="E514" s="236"/>
      <c r="F514" s="236"/>
      <c r="G514" s="237"/>
      <c r="H514" s="236"/>
      <c r="I514" s="236"/>
      <c r="J514" s="236"/>
      <c r="K514" s="236"/>
      <c r="L514" s="236"/>
      <c r="M514" s="236"/>
      <c r="N514" s="236"/>
      <c r="O514" s="236"/>
      <c r="P514" s="236"/>
      <c r="Q514" s="236"/>
      <c r="R514" s="236"/>
      <c r="S514" s="236"/>
      <c r="T514" s="236"/>
      <c r="U514" s="236"/>
      <c r="V514" s="236"/>
      <c r="W514" s="236"/>
      <c r="X514" s="236"/>
      <c r="Y514" s="236"/>
      <c r="Z514" s="236"/>
      <c r="AA514" s="236"/>
      <c r="AB514" s="236"/>
    </row>
    <row r="515" spans="1:28" ht="15.75" customHeight="1" x14ac:dyDescent="0.25">
      <c r="A515" s="236"/>
      <c r="B515" s="236"/>
      <c r="C515" s="236"/>
      <c r="D515" s="236"/>
      <c r="E515" s="236"/>
      <c r="F515" s="236"/>
      <c r="G515" s="237"/>
      <c r="H515" s="236"/>
      <c r="I515" s="236"/>
      <c r="J515" s="236"/>
      <c r="K515" s="236"/>
      <c r="L515" s="236"/>
      <c r="M515" s="236"/>
      <c r="N515" s="236"/>
      <c r="O515" s="236"/>
      <c r="P515" s="236"/>
      <c r="Q515" s="236"/>
      <c r="R515" s="236"/>
      <c r="S515" s="236"/>
      <c r="T515" s="236"/>
      <c r="U515" s="236"/>
      <c r="V515" s="236"/>
      <c r="W515" s="236"/>
      <c r="X515" s="236"/>
      <c r="Y515" s="236"/>
      <c r="Z515" s="236"/>
      <c r="AA515" s="236"/>
      <c r="AB515" s="236"/>
    </row>
    <row r="516" spans="1:28" ht="15.75" customHeight="1" x14ac:dyDescent="0.25">
      <c r="A516" s="236"/>
      <c r="B516" s="236"/>
      <c r="C516" s="236"/>
      <c r="D516" s="236"/>
      <c r="E516" s="236"/>
      <c r="F516" s="236"/>
      <c r="G516" s="237"/>
      <c r="H516" s="236"/>
      <c r="I516" s="236"/>
      <c r="J516" s="236"/>
      <c r="K516" s="236"/>
      <c r="L516" s="236"/>
      <c r="M516" s="236"/>
      <c r="N516" s="236"/>
      <c r="O516" s="236"/>
      <c r="P516" s="236"/>
      <c r="Q516" s="236"/>
      <c r="R516" s="236"/>
      <c r="S516" s="236"/>
      <c r="T516" s="236"/>
      <c r="U516" s="236"/>
      <c r="V516" s="236"/>
      <c r="W516" s="236"/>
      <c r="X516" s="236"/>
      <c r="Y516" s="236"/>
      <c r="Z516" s="236"/>
      <c r="AA516" s="236"/>
      <c r="AB516" s="236"/>
    </row>
    <row r="517" spans="1:28" ht="15.75" customHeight="1" x14ac:dyDescent="0.25">
      <c r="A517" s="236"/>
      <c r="B517" s="236"/>
      <c r="C517" s="236"/>
      <c r="D517" s="236"/>
      <c r="E517" s="236"/>
      <c r="F517" s="236"/>
      <c r="G517" s="237"/>
      <c r="H517" s="236"/>
      <c r="I517" s="236"/>
      <c r="J517" s="236"/>
      <c r="K517" s="236"/>
      <c r="L517" s="236"/>
      <c r="M517" s="236"/>
      <c r="N517" s="236"/>
      <c r="O517" s="236"/>
      <c r="P517" s="236"/>
      <c r="Q517" s="236"/>
      <c r="R517" s="236"/>
      <c r="S517" s="236"/>
      <c r="T517" s="236"/>
      <c r="U517" s="236"/>
      <c r="V517" s="236"/>
      <c r="W517" s="236"/>
      <c r="X517" s="236"/>
      <c r="Y517" s="236"/>
      <c r="Z517" s="236"/>
      <c r="AA517" s="236"/>
      <c r="AB517" s="236"/>
    </row>
    <row r="518" spans="1:28" ht="15.75" customHeight="1" x14ac:dyDescent="0.25">
      <c r="A518" s="236"/>
      <c r="B518" s="236"/>
      <c r="C518" s="236"/>
      <c r="D518" s="236"/>
      <c r="E518" s="236"/>
      <c r="F518" s="236"/>
      <c r="G518" s="237"/>
      <c r="H518" s="236"/>
      <c r="I518" s="236"/>
      <c r="J518" s="236"/>
      <c r="K518" s="236"/>
      <c r="L518" s="236"/>
      <c r="M518" s="236"/>
      <c r="N518" s="236"/>
      <c r="O518" s="236"/>
      <c r="P518" s="236"/>
      <c r="Q518" s="236"/>
      <c r="R518" s="236"/>
      <c r="S518" s="236"/>
      <c r="T518" s="236"/>
      <c r="U518" s="236"/>
      <c r="V518" s="236"/>
      <c r="W518" s="236"/>
      <c r="X518" s="236"/>
      <c r="Y518" s="236"/>
      <c r="Z518" s="236"/>
      <c r="AA518" s="236"/>
      <c r="AB518" s="236"/>
    </row>
    <row r="519" spans="1:28" ht="15.75" customHeight="1" x14ac:dyDescent="0.25">
      <c r="A519" s="236"/>
      <c r="B519" s="236"/>
      <c r="C519" s="236"/>
      <c r="D519" s="236"/>
      <c r="E519" s="236"/>
      <c r="F519" s="236"/>
      <c r="G519" s="237"/>
      <c r="H519" s="236"/>
      <c r="I519" s="236"/>
      <c r="J519" s="236"/>
      <c r="K519" s="236"/>
      <c r="L519" s="236"/>
      <c r="M519" s="236"/>
      <c r="N519" s="236"/>
      <c r="O519" s="236"/>
      <c r="P519" s="236"/>
      <c r="Q519" s="236"/>
      <c r="R519" s="236"/>
      <c r="S519" s="236"/>
      <c r="T519" s="236"/>
      <c r="U519" s="236"/>
      <c r="V519" s="236"/>
      <c r="W519" s="236"/>
      <c r="X519" s="236"/>
      <c r="Y519" s="236"/>
      <c r="Z519" s="236"/>
      <c r="AA519" s="236"/>
      <c r="AB519" s="236"/>
    </row>
    <row r="520" spans="1:28" ht="15.75" customHeight="1" x14ac:dyDescent="0.25">
      <c r="A520" s="236"/>
      <c r="B520" s="236"/>
      <c r="C520" s="236"/>
      <c r="D520" s="236"/>
      <c r="E520" s="236"/>
      <c r="F520" s="236"/>
      <c r="G520" s="237"/>
      <c r="H520" s="236"/>
      <c r="I520" s="236"/>
      <c r="J520" s="236"/>
      <c r="K520" s="236"/>
      <c r="L520" s="236"/>
      <c r="M520" s="236"/>
      <c r="N520" s="236"/>
      <c r="O520" s="236"/>
      <c r="P520" s="236"/>
      <c r="Q520" s="236"/>
      <c r="R520" s="236"/>
      <c r="S520" s="236"/>
      <c r="T520" s="236"/>
      <c r="U520" s="236"/>
      <c r="V520" s="236"/>
      <c r="W520" s="236"/>
      <c r="X520" s="236"/>
      <c r="Y520" s="236"/>
      <c r="Z520" s="236"/>
      <c r="AA520" s="236"/>
      <c r="AB520" s="236"/>
    </row>
    <row r="521" spans="1:28" ht="15.75" customHeight="1" x14ac:dyDescent="0.25">
      <c r="A521" s="236"/>
      <c r="B521" s="236"/>
      <c r="C521" s="236"/>
      <c r="D521" s="236"/>
      <c r="E521" s="236"/>
      <c r="F521" s="236"/>
      <c r="G521" s="237"/>
      <c r="H521" s="236"/>
      <c r="I521" s="236"/>
      <c r="J521" s="236"/>
      <c r="K521" s="236"/>
      <c r="L521" s="236"/>
      <c r="M521" s="236"/>
      <c r="N521" s="236"/>
      <c r="O521" s="236"/>
      <c r="P521" s="236"/>
      <c r="Q521" s="236"/>
      <c r="R521" s="236"/>
      <c r="S521" s="236"/>
      <c r="T521" s="236"/>
      <c r="U521" s="236"/>
      <c r="V521" s="236"/>
      <c r="W521" s="236"/>
      <c r="X521" s="236"/>
      <c r="Y521" s="236"/>
      <c r="Z521" s="236"/>
      <c r="AA521" s="236"/>
      <c r="AB521" s="236"/>
    </row>
    <row r="522" spans="1:28" ht="15.75" customHeight="1" x14ac:dyDescent="0.25">
      <c r="A522" s="236"/>
      <c r="B522" s="236"/>
      <c r="C522" s="236"/>
      <c r="D522" s="236"/>
      <c r="E522" s="236"/>
      <c r="F522" s="236"/>
      <c r="G522" s="237"/>
      <c r="H522" s="236"/>
      <c r="I522" s="236"/>
      <c r="J522" s="236"/>
      <c r="K522" s="236"/>
      <c r="L522" s="236"/>
      <c r="M522" s="236"/>
      <c r="N522" s="236"/>
      <c r="O522" s="236"/>
      <c r="P522" s="236"/>
      <c r="Q522" s="236"/>
      <c r="R522" s="236"/>
      <c r="S522" s="236"/>
      <c r="T522" s="236"/>
      <c r="U522" s="236"/>
      <c r="V522" s="236"/>
      <c r="W522" s="236"/>
      <c r="X522" s="236"/>
      <c r="Y522" s="236"/>
      <c r="Z522" s="236"/>
      <c r="AA522" s="236"/>
      <c r="AB522" s="236"/>
    </row>
    <row r="523" spans="1:28" ht="15.75" customHeight="1" x14ac:dyDescent="0.25">
      <c r="A523" s="236"/>
      <c r="B523" s="236"/>
      <c r="C523" s="236"/>
      <c r="D523" s="236"/>
      <c r="E523" s="236"/>
      <c r="F523" s="236"/>
      <c r="G523" s="237"/>
      <c r="H523" s="236"/>
      <c r="I523" s="236"/>
      <c r="J523" s="236"/>
      <c r="K523" s="236"/>
      <c r="L523" s="236"/>
      <c r="M523" s="236"/>
      <c r="N523" s="236"/>
      <c r="O523" s="236"/>
      <c r="P523" s="236"/>
      <c r="Q523" s="236"/>
      <c r="R523" s="236"/>
      <c r="S523" s="236"/>
      <c r="T523" s="236"/>
      <c r="U523" s="236"/>
      <c r="V523" s="236"/>
      <c r="W523" s="236"/>
      <c r="X523" s="236"/>
      <c r="Y523" s="236"/>
      <c r="Z523" s="236"/>
      <c r="AA523" s="236"/>
      <c r="AB523" s="236"/>
    </row>
    <row r="524" spans="1:28" ht="15.75" customHeight="1" x14ac:dyDescent="0.25">
      <c r="A524" s="236"/>
      <c r="B524" s="236"/>
      <c r="C524" s="236"/>
      <c r="D524" s="236"/>
      <c r="E524" s="236"/>
      <c r="F524" s="236"/>
      <c r="G524" s="237"/>
      <c r="H524" s="236"/>
      <c r="I524" s="236"/>
      <c r="J524" s="236"/>
      <c r="K524" s="236"/>
      <c r="L524" s="236"/>
      <c r="M524" s="236"/>
      <c r="N524" s="236"/>
      <c r="O524" s="236"/>
      <c r="P524" s="236"/>
      <c r="Q524" s="236"/>
      <c r="R524" s="236"/>
      <c r="S524" s="236"/>
      <c r="T524" s="236"/>
      <c r="U524" s="236"/>
      <c r="V524" s="236"/>
      <c r="W524" s="236"/>
      <c r="X524" s="236"/>
      <c r="Y524" s="236"/>
      <c r="Z524" s="236"/>
      <c r="AA524" s="236"/>
      <c r="AB524" s="236"/>
    </row>
    <row r="525" spans="1:28" ht="15.75" customHeight="1" x14ac:dyDescent="0.25">
      <c r="A525" s="236"/>
      <c r="B525" s="236"/>
      <c r="C525" s="236"/>
      <c r="D525" s="236"/>
      <c r="E525" s="236"/>
      <c r="F525" s="236"/>
      <c r="G525" s="237"/>
      <c r="H525" s="236"/>
      <c r="I525" s="236"/>
      <c r="J525" s="236"/>
      <c r="K525" s="236"/>
      <c r="L525" s="236"/>
      <c r="M525" s="236"/>
      <c r="N525" s="236"/>
      <c r="O525" s="236"/>
      <c r="P525" s="236"/>
      <c r="Q525" s="236"/>
      <c r="R525" s="236"/>
      <c r="S525" s="236"/>
      <c r="T525" s="236"/>
      <c r="U525" s="236"/>
      <c r="V525" s="236"/>
      <c r="W525" s="236"/>
      <c r="X525" s="236"/>
      <c r="Y525" s="236"/>
      <c r="Z525" s="236"/>
      <c r="AA525" s="236"/>
      <c r="AB525" s="236"/>
    </row>
    <row r="526" spans="1:28" ht="15.75" customHeight="1" x14ac:dyDescent="0.25">
      <c r="A526" s="236"/>
      <c r="B526" s="236"/>
      <c r="C526" s="236"/>
      <c r="D526" s="236"/>
      <c r="E526" s="236"/>
      <c r="F526" s="236"/>
      <c r="G526" s="237"/>
      <c r="H526" s="236"/>
      <c r="I526" s="236"/>
      <c r="J526" s="236"/>
      <c r="K526" s="236"/>
      <c r="L526" s="236"/>
      <c r="M526" s="236"/>
      <c r="N526" s="236"/>
      <c r="O526" s="236"/>
      <c r="P526" s="236"/>
      <c r="Q526" s="236"/>
      <c r="R526" s="236"/>
      <c r="S526" s="236"/>
      <c r="T526" s="236"/>
      <c r="U526" s="236"/>
      <c r="V526" s="236"/>
      <c r="W526" s="236"/>
      <c r="X526" s="236"/>
      <c r="Y526" s="236"/>
      <c r="Z526" s="236"/>
      <c r="AA526" s="236"/>
      <c r="AB526" s="236"/>
    </row>
    <row r="527" spans="1:28" ht="15.75" customHeight="1" x14ac:dyDescent="0.25">
      <c r="A527" s="236"/>
      <c r="B527" s="236"/>
      <c r="C527" s="236"/>
      <c r="D527" s="236"/>
      <c r="E527" s="236"/>
      <c r="F527" s="236"/>
      <c r="G527" s="237"/>
      <c r="H527" s="236"/>
      <c r="I527" s="236"/>
      <c r="J527" s="236"/>
      <c r="K527" s="236"/>
      <c r="L527" s="236"/>
      <c r="M527" s="236"/>
      <c r="N527" s="236"/>
      <c r="O527" s="236"/>
      <c r="P527" s="236"/>
      <c r="Q527" s="236"/>
      <c r="R527" s="236"/>
      <c r="S527" s="236"/>
      <c r="T527" s="236"/>
      <c r="U527" s="236"/>
      <c r="V527" s="236"/>
      <c r="W527" s="236"/>
      <c r="X527" s="236"/>
      <c r="Y527" s="236"/>
      <c r="Z527" s="236"/>
      <c r="AA527" s="236"/>
      <c r="AB527" s="236"/>
    </row>
    <row r="528" spans="1:28" ht="15.75" customHeight="1" x14ac:dyDescent="0.25">
      <c r="A528" s="236"/>
      <c r="B528" s="236"/>
      <c r="C528" s="236"/>
      <c r="D528" s="236"/>
      <c r="E528" s="236"/>
      <c r="F528" s="236"/>
      <c r="G528" s="237"/>
      <c r="H528" s="236"/>
      <c r="I528" s="236"/>
      <c r="J528" s="236"/>
      <c r="K528" s="236"/>
      <c r="L528" s="236"/>
      <c r="M528" s="236"/>
      <c r="N528" s="236"/>
      <c r="O528" s="236"/>
      <c r="P528" s="236"/>
      <c r="Q528" s="236"/>
      <c r="R528" s="236"/>
      <c r="S528" s="236"/>
      <c r="T528" s="236"/>
      <c r="U528" s="236"/>
      <c r="V528" s="236"/>
      <c r="W528" s="236"/>
      <c r="X528" s="236"/>
      <c r="Y528" s="236"/>
      <c r="Z528" s="236"/>
      <c r="AA528" s="236"/>
      <c r="AB528" s="236"/>
    </row>
    <row r="529" spans="1:28" ht="15.75" customHeight="1" x14ac:dyDescent="0.25">
      <c r="A529" s="236"/>
      <c r="B529" s="236"/>
      <c r="C529" s="236"/>
      <c r="D529" s="236"/>
      <c r="E529" s="236"/>
      <c r="F529" s="236"/>
      <c r="G529" s="237"/>
      <c r="H529" s="236"/>
      <c r="I529" s="236"/>
      <c r="J529" s="236"/>
      <c r="K529" s="236"/>
      <c r="L529" s="236"/>
      <c r="M529" s="236"/>
      <c r="N529" s="236"/>
      <c r="O529" s="236"/>
      <c r="P529" s="236"/>
      <c r="Q529" s="236"/>
      <c r="R529" s="236"/>
      <c r="S529" s="236"/>
      <c r="T529" s="236"/>
      <c r="U529" s="236"/>
      <c r="V529" s="236"/>
      <c r="W529" s="236"/>
      <c r="X529" s="236"/>
      <c r="Y529" s="236"/>
      <c r="Z529" s="236"/>
      <c r="AA529" s="236"/>
      <c r="AB529" s="236"/>
    </row>
    <row r="530" spans="1:28" ht="15.75" customHeight="1" x14ac:dyDescent="0.25">
      <c r="A530" s="236"/>
      <c r="B530" s="236"/>
      <c r="C530" s="236"/>
      <c r="D530" s="236"/>
      <c r="E530" s="236"/>
      <c r="F530" s="236"/>
      <c r="G530" s="237"/>
      <c r="H530" s="236"/>
      <c r="I530" s="236"/>
      <c r="J530" s="236"/>
      <c r="K530" s="236"/>
      <c r="L530" s="236"/>
      <c r="M530" s="236"/>
      <c r="N530" s="236"/>
      <c r="O530" s="236"/>
      <c r="P530" s="236"/>
      <c r="Q530" s="236"/>
      <c r="R530" s="236"/>
      <c r="S530" s="236"/>
      <c r="T530" s="236"/>
      <c r="U530" s="236"/>
      <c r="V530" s="236"/>
      <c r="W530" s="236"/>
      <c r="X530" s="236"/>
      <c r="Y530" s="236"/>
      <c r="Z530" s="236"/>
      <c r="AA530" s="236"/>
      <c r="AB530" s="236"/>
    </row>
    <row r="531" spans="1:28" ht="15.75" customHeight="1" x14ac:dyDescent="0.25">
      <c r="A531" s="236"/>
      <c r="B531" s="236"/>
      <c r="C531" s="236"/>
      <c r="D531" s="236"/>
      <c r="E531" s="236"/>
      <c r="F531" s="236"/>
      <c r="G531" s="237"/>
      <c r="H531" s="236"/>
      <c r="I531" s="236"/>
      <c r="J531" s="236"/>
      <c r="K531" s="236"/>
      <c r="L531" s="236"/>
      <c r="M531" s="236"/>
      <c r="N531" s="236"/>
      <c r="O531" s="236"/>
      <c r="P531" s="236"/>
      <c r="Q531" s="236"/>
      <c r="R531" s="236"/>
      <c r="S531" s="236"/>
      <c r="T531" s="236"/>
      <c r="U531" s="236"/>
      <c r="V531" s="236"/>
      <c r="W531" s="236"/>
      <c r="X531" s="236"/>
      <c r="Y531" s="236"/>
      <c r="Z531" s="236"/>
      <c r="AA531" s="236"/>
      <c r="AB531" s="236"/>
    </row>
    <row r="532" spans="1:28" ht="15.75" customHeight="1" x14ac:dyDescent="0.25">
      <c r="A532" s="236"/>
      <c r="B532" s="236"/>
      <c r="C532" s="236"/>
      <c r="D532" s="236"/>
      <c r="E532" s="236"/>
      <c r="F532" s="236"/>
      <c r="G532" s="237"/>
      <c r="H532" s="236"/>
      <c r="I532" s="236"/>
      <c r="J532" s="236"/>
      <c r="K532" s="236"/>
      <c r="L532" s="236"/>
      <c r="M532" s="236"/>
      <c r="N532" s="236"/>
      <c r="O532" s="236"/>
      <c r="P532" s="236"/>
      <c r="Q532" s="236"/>
      <c r="R532" s="236"/>
      <c r="S532" s="236"/>
      <c r="T532" s="236"/>
      <c r="U532" s="236"/>
      <c r="V532" s="236"/>
      <c r="W532" s="236"/>
      <c r="X532" s="236"/>
      <c r="Y532" s="236"/>
      <c r="Z532" s="236"/>
      <c r="AA532" s="236"/>
      <c r="AB532" s="236"/>
    </row>
    <row r="533" spans="1:28" ht="15.75" customHeight="1" x14ac:dyDescent="0.25">
      <c r="A533" s="236"/>
      <c r="B533" s="236"/>
      <c r="C533" s="236"/>
      <c r="D533" s="236"/>
      <c r="E533" s="236"/>
      <c r="F533" s="236"/>
      <c r="G533" s="237"/>
      <c r="H533" s="236"/>
      <c r="I533" s="236"/>
      <c r="J533" s="236"/>
      <c r="K533" s="236"/>
      <c r="L533" s="236"/>
      <c r="M533" s="236"/>
      <c r="N533" s="236"/>
      <c r="O533" s="236"/>
      <c r="P533" s="236"/>
      <c r="Q533" s="236"/>
      <c r="R533" s="236"/>
      <c r="S533" s="236"/>
      <c r="T533" s="236"/>
      <c r="U533" s="236"/>
      <c r="V533" s="236"/>
      <c r="W533" s="236"/>
      <c r="X533" s="236"/>
      <c r="Y533" s="236"/>
      <c r="Z533" s="236"/>
      <c r="AA533" s="236"/>
      <c r="AB533" s="236"/>
    </row>
    <row r="534" spans="1:28" ht="15.75" customHeight="1" x14ac:dyDescent="0.25">
      <c r="A534" s="236"/>
      <c r="B534" s="236"/>
      <c r="C534" s="236"/>
      <c r="D534" s="236"/>
      <c r="E534" s="236"/>
      <c r="F534" s="236"/>
      <c r="G534" s="237"/>
      <c r="H534" s="236"/>
      <c r="I534" s="236"/>
      <c r="J534" s="236"/>
      <c r="K534" s="236"/>
      <c r="L534" s="236"/>
      <c r="M534" s="236"/>
      <c r="N534" s="236"/>
      <c r="O534" s="236"/>
      <c r="P534" s="236"/>
      <c r="Q534" s="236"/>
      <c r="R534" s="236"/>
      <c r="S534" s="236"/>
      <c r="T534" s="236"/>
      <c r="U534" s="236"/>
      <c r="V534" s="236"/>
      <c r="W534" s="236"/>
      <c r="X534" s="236"/>
      <c r="Y534" s="236"/>
      <c r="Z534" s="236"/>
      <c r="AA534" s="236"/>
      <c r="AB534" s="236"/>
    </row>
    <row r="535" spans="1:28" ht="15.75" customHeight="1" x14ac:dyDescent="0.25">
      <c r="A535" s="236"/>
      <c r="B535" s="236"/>
      <c r="C535" s="236"/>
      <c r="D535" s="236"/>
      <c r="E535" s="236"/>
      <c r="F535" s="236"/>
      <c r="G535" s="237"/>
      <c r="H535" s="236"/>
      <c r="I535" s="236"/>
      <c r="J535" s="236"/>
      <c r="K535" s="236"/>
      <c r="L535" s="236"/>
      <c r="M535" s="236"/>
      <c r="N535" s="236"/>
      <c r="O535" s="236"/>
      <c r="P535" s="236"/>
      <c r="Q535" s="236"/>
      <c r="R535" s="236"/>
      <c r="S535" s="236"/>
      <c r="T535" s="236"/>
      <c r="U535" s="236"/>
      <c r="V535" s="236"/>
      <c r="W535" s="236"/>
      <c r="X535" s="236"/>
      <c r="Y535" s="236"/>
      <c r="Z535" s="236"/>
      <c r="AA535" s="236"/>
      <c r="AB535" s="236"/>
    </row>
    <row r="536" spans="1:28" ht="15.75" customHeight="1" x14ac:dyDescent="0.25">
      <c r="A536" s="236"/>
      <c r="B536" s="236"/>
      <c r="C536" s="236"/>
      <c r="D536" s="236"/>
      <c r="E536" s="236"/>
      <c r="F536" s="236"/>
      <c r="G536" s="237"/>
      <c r="H536" s="236"/>
      <c r="I536" s="236"/>
      <c r="J536" s="236"/>
      <c r="K536" s="236"/>
      <c r="L536" s="236"/>
      <c r="M536" s="236"/>
      <c r="N536" s="236"/>
      <c r="O536" s="236"/>
      <c r="P536" s="236"/>
      <c r="Q536" s="236"/>
      <c r="R536" s="236"/>
      <c r="S536" s="236"/>
      <c r="T536" s="236"/>
      <c r="U536" s="236"/>
      <c r="V536" s="236"/>
      <c r="W536" s="236"/>
      <c r="X536" s="236"/>
      <c r="Y536" s="236"/>
      <c r="Z536" s="236"/>
      <c r="AA536" s="236"/>
      <c r="AB536" s="236"/>
    </row>
    <row r="537" spans="1:28" ht="15.75" customHeight="1" x14ac:dyDescent="0.25">
      <c r="A537" s="236"/>
      <c r="B537" s="236"/>
      <c r="C537" s="236"/>
      <c r="D537" s="236"/>
      <c r="E537" s="236"/>
      <c r="F537" s="236"/>
      <c r="G537" s="237"/>
      <c r="H537" s="236"/>
      <c r="I537" s="236"/>
      <c r="J537" s="236"/>
      <c r="K537" s="236"/>
      <c r="L537" s="236"/>
      <c r="M537" s="236"/>
      <c r="N537" s="236"/>
      <c r="O537" s="236"/>
      <c r="P537" s="236"/>
      <c r="Q537" s="236"/>
      <c r="R537" s="236"/>
      <c r="S537" s="236"/>
      <c r="T537" s="236"/>
      <c r="U537" s="236"/>
      <c r="V537" s="236"/>
      <c r="W537" s="236"/>
      <c r="X537" s="236"/>
      <c r="Y537" s="236"/>
      <c r="Z537" s="236"/>
      <c r="AA537" s="236"/>
      <c r="AB537" s="236"/>
    </row>
    <row r="538" spans="1:28" ht="15.75" customHeight="1" x14ac:dyDescent="0.25">
      <c r="A538" s="236"/>
      <c r="B538" s="236"/>
      <c r="C538" s="236"/>
      <c r="D538" s="236"/>
      <c r="E538" s="236"/>
      <c r="F538" s="236"/>
      <c r="G538" s="237"/>
      <c r="H538" s="236"/>
      <c r="I538" s="236"/>
      <c r="J538" s="236"/>
      <c r="K538" s="236"/>
      <c r="L538" s="236"/>
      <c r="M538" s="236"/>
      <c r="N538" s="236"/>
      <c r="O538" s="236"/>
      <c r="P538" s="236"/>
      <c r="Q538" s="236"/>
      <c r="R538" s="236"/>
      <c r="S538" s="236"/>
      <c r="T538" s="236"/>
      <c r="U538" s="236"/>
      <c r="V538" s="236"/>
      <c r="W538" s="236"/>
      <c r="X538" s="236"/>
      <c r="Y538" s="236"/>
      <c r="Z538" s="236"/>
      <c r="AA538" s="236"/>
      <c r="AB538" s="236"/>
    </row>
    <row r="539" spans="1:28" ht="15.75" customHeight="1" x14ac:dyDescent="0.25">
      <c r="A539" s="236"/>
      <c r="B539" s="236"/>
      <c r="C539" s="236"/>
      <c r="D539" s="236"/>
      <c r="E539" s="236"/>
      <c r="F539" s="236"/>
      <c r="G539" s="237"/>
      <c r="H539" s="236"/>
      <c r="I539" s="236"/>
      <c r="J539" s="236"/>
      <c r="K539" s="236"/>
      <c r="L539" s="236"/>
      <c r="M539" s="236"/>
      <c r="N539" s="236"/>
      <c r="O539" s="236"/>
      <c r="P539" s="236"/>
      <c r="Q539" s="236"/>
      <c r="R539" s="236"/>
      <c r="S539" s="236"/>
      <c r="T539" s="236"/>
      <c r="U539" s="236"/>
      <c r="V539" s="236"/>
      <c r="W539" s="236"/>
      <c r="X539" s="236"/>
      <c r="Y539" s="236"/>
      <c r="Z539" s="236"/>
      <c r="AA539" s="236"/>
      <c r="AB539" s="236"/>
    </row>
    <row r="540" spans="1:28" ht="15.75" customHeight="1" x14ac:dyDescent="0.25">
      <c r="A540" s="236"/>
      <c r="B540" s="236"/>
      <c r="C540" s="236"/>
      <c r="D540" s="236"/>
      <c r="E540" s="236"/>
      <c r="F540" s="236"/>
      <c r="G540" s="237"/>
      <c r="H540" s="236"/>
      <c r="I540" s="236"/>
      <c r="J540" s="236"/>
      <c r="K540" s="236"/>
      <c r="L540" s="236"/>
      <c r="M540" s="236"/>
      <c r="N540" s="236"/>
      <c r="O540" s="236"/>
      <c r="P540" s="236"/>
      <c r="Q540" s="236"/>
      <c r="R540" s="236"/>
      <c r="S540" s="236"/>
      <c r="T540" s="236"/>
      <c r="U540" s="236"/>
      <c r="V540" s="236"/>
      <c r="W540" s="236"/>
      <c r="X540" s="236"/>
      <c r="Y540" s="236"/>
      <c r="Z540" s="236"/>
      <c r="AA540" s="236"/>
      <c r="AB540" s="236"/>
    </row>
    <row r="541" spans="1:28" ht="15.75" customHeight="1" x14ac:dyDescent="0.25">
      <c r="A541" s="236"/>
      <c r="B541" s="236"/>
      <c r="C541" s="236"/>
      <c r="D541" s="236"/>
      <c r="E541" s="236"/>
      <c r="F541" s="236"/>
      <c r="G541" s="237"/>
      <c r="H541" s="236"/>
      <c r="I541" s="236"/>
      <c r="J541" s="236"/>
      <c r="K541" s="236"/>
      <c r="L541" s="236"/>
      <c r="M541" s="236"/>
      <c r="N541" s="236"/>
      <c r="O541" s="236"/>
      <c r="P541" s="236"/>
      <c r="Q541" s="236"/>
      <c r="R541" s="236"/>
      <c r="S541" s="236"/>
      <c r="T541" s="236"/>
      <c r="U541" s="236"/>
      <c r="V541" s="236"/>
      <c r="W541" s="236"/>
      <c r="X541" s="236"/>
      <c r="Y541" s="236"/>
      <c r="Z541" s="236"/>
      <c r="AA541" s="236"/>
      <c r="AB541" s="236"/>
    </row>
    <row r="542" spans="1:28" ht="15.75" customHeight="1" x14ac:dyDescent="0.25">
      <c r="A542" s="236"/>
      <c r="B542" s="236"/>
      <c r="C542" s="236"/>
      <c r="D542" s="236"/>
      <c r="E542" s="236"/>
      <c r="F542" s="236"/>
      <c r="G542" s="237"/>
      <c r="H542" s="236"/>
      <c r="I542" s="236"/>
      <c r="J542" s="236"/>
      <c r="K542" s="236"/>
      <c r="L542" s="236"/>
      <c r="M542" s="236"/>
      <c r="N542" s="236"/>
      <c r="O542" s="236"/>
      <c r="P542" s="236"/>
      <c r="Q542" s="236"/>
      <c r="R542" s="236"/>
      <c r="S542" s="236"/>
      <c r="T542" s="236"/>
      <c r="U542" s="236"/>
      <c r="V542" s="236"/>
      <c r="W542" s="236"/>
      <c r="X542" s="236"/>
      <c r="Y542" s="236"/>
      <c r="Z542" s="236"/>
      <c r="AA542" s="236"/>
      <c r="AB542" s="236"/>
    </row>
    <row r="543" spans="1:28" ht="15.75" customHeight="1" x14ac:dyDescent="0.25">
      <c r="A543" s="236"/>
      <c r="B543" s="236"/>
      <c r="C543" s="236"/>
      <c r="D543" s="236"/>
      <c r="E543" s="236"/>
      <c r="F543" s="236"/>
      <c r="G543" s="237"/>
      <c r="H543" s="236"/>
      <c r="I543" s="236"/>
      <c r="J543" s="236"/>
      <c r="K543" s="236"/>
      <c r="L543" s="236"/>
      <c r="M543" s="236"/>
      <c r="N543" s="236"/>
      <c r="O543" s="236"/>
      <c r="P543" s="236"/>
      <c r="Q543" s="236"/>
      <c r="R543" s="236"/>
      <c r="S543" s="236"/>
      <c r="T543" s="236"/>
      <c r="U543" s="236"/>
      <c r="V543" s="236"/>
      <c r="W543" s="236"/>
      <c r="X543" s="236"/>
      <c r="Y543" s="236"/>
      <c r="Z543" s="236"/>
      <c r="AA543" s="236"/>
      <c r="AB543" s="236"/>
    </row>
    <row r="544" spans="1:28" ht="15.75" customHeight="1" x14ac:dyDescent="0.25">
      <c r="A544" s="236"/>
      <c r="B544" s="236"/>
      <c r="C544" s="236"/>
      <c r="D544" s="236"/>
      <c r="E544" s="236"/>
      <c r="F544" s="236"/>
      <c r="G544" s="237"/>
      <c r="H544" s="236"/>
      <c r="I544" s="236"/>
      <c r="J544" s="236"/>
      <c r="K544" s="236"/>
      <c r="L544" s="236"/>
      <c r="M544" s="236"/>
      <c r="N544" s="236"/>
      <c r="O544" s="236"/>
      <c r="P544" s="236"/>
      <c r="Q544" s="236"/>
      <c r="R544" s="236"/>
      <c r="S544" s="236"/>
      <c r="T544" s="236"/>
      <c r="U544" s="236"/>
      <c r="V544" s="236"/>
      <c r="W544" s="236"/>
      <c r="X544" s="236"/>
      <c r="Y544" s="236"/>
      <c r="Z544" s="236"/>
      <c r="AA544" s="236"/>
      <c r="AB544" s="236"/>
    </row>
    <row r="545" spans="1:28" ht="15.75" customHeight="1" x14ac:dyDescent="0.25">
      <c r="A545" s="236"/>
      <c r="B545" s="236"/>
      <c r="C545" s="236"/>
      <c r="D545" s="236"/>
      <c r="E545" s="236"/>
      <c r="F545" s="236"/>
      <c r="G545" s="237"/>
      <c r="H545" s="236"/>
      <c r="I545" s="236"/>
      <c r="J545" s="236"/>
      <c r="K545" s="236"/>
      <c r="L545" s="236"/>
      <c r="M545" s="236"/>
      <c r="N545" s="236"/>
      <c r="O545" s="236"/>
      <c r="P545" s="236"/>
      <c r="Q545" s="236"/>
      <c r="R545" s="236"/>
      <c r="S545" s="236"/>
      <c r="T545" s="236"/>
      <c r="U545" s="236"/>
      <c r="V545" s="236"/>
      <c r="W545" s="236"/>
      <c r="X545" s="236"/>
      <c r="Y545" s="236"/>
      <c r="Z545" s="236"/>
      <c r="AA545" s="236"/>
      <c r="AB545" s="236"/>
    </row>
    <row r="546" spans="1:28" ht="15.75" customHeight="1" x14ac:dyDescent="0.25">
      <c r="A546" s="236"/>
      <c r="B546" s="236"/>
      <c r="C546" s="236"/>
      <c r="D546" s="236"/>
      <c r="E546" s="236"/>
      <c r="F546" s="236"/>
      <c r="G546" s="237"/>
      <c r="H546" s="236"/>
      <c r="I546" s="236"/>
      <c r="J546" s="236"/>
      <c r="K546" s="236"/>
      <c r="L546" s="236"/>
      <c r="M546" s="236"/>
      <c r="N546" s="236"/>
      <c r="O546" s="236"/>
      <c r="P546" s="236"/>
      <c r="Q546" s="236"/>
      <c r="R546" s="236"/>
      <c r="S546" s="236"/>
      <c r="T546" s="236"/>
      <c r="U546" s="236"/>
      <c r="V546" s="236"/>
      <c r="W546" s="236"/>
      <c r="X546" s="236"/>
      <c r="Y546" s="236"/>
      <c r="Z546" s="236"/>
      <c r="AA546" s="236"/>
      <c r="AB546" s="236"/>
    </row>
    <row r="547" spans="1:28" ht="15.75" customHeight="1" x14ac:dyDescent="0.25">
      <c r="A547" s="236"/>
      <c r="B547" s="236"/>
      <c r="C547" s="236"/>
      <c r="D547" s="236"/>
      <c r="E547" s="236"/>
      <c r="F547" s="236"/>
      <c r="G547" s="237"/>
      <c r="H547" s="236"/>
      <c r="I547" s="236"/>
      <c r="J547" s="236"/>
      <c r="K547" s="236"/>
      <c r="L547" s="236"/>
      <c r="M547" s="236"/>
      <c r="N547" s="236"/>
      <c r="O547" s="236"/>
      <c r="P547" s="236"/>
      <c r="Q547" s="236"/>
      <c r="R547" s="236"/>
      <c r="S547" s="236"/>
      <c r="T547" s="236"/>
      <c r="U547" s="236"/>
      <c r="V547" s="236"/>
      <c r="W547" s="236"/>
      <c r="X547" s="236"/>
      <c r="Y547" s="236"/>
      <c r="Z547" s="236"/>
      <c r="AA547" s="236"/>
      <c r="AB547" s="236"/>
    </row>
    <row r="548" spans="1:28" ht="15.75" customHeight="1" x14ac:dyDescent="0.25">
      <c r="A548" s="236"/>
      <c r="B548" s="236"/>
      <c r="C548" s="236"/>
      <c r="D548" s="236"/>
      <c r="E548" s="236"/>
      <c r="F548" s="236"/>
      <c r="G548" s="237"/>
      <c r="H548" s="236"/>
      <c r="I548" s="236"/>
      <c r="J548" s="236"/>
      <c r="K548" s="236"/>
      <c r="L548" s="236"/>
      <c r="M548" s="236"/>
      <c r="N548" s="236"/>
      <c r="O548" s="236"/>
      <c r="P548" s="236"/>
      <c r="Q548" s="236"/>
      <c r="R548" s="236"/>
      <c r="S548" s="236"/>
      <c r="T548" s="236"/>
      <c r="U548" s="236"/>
      <c r="V548" s="236"/>
      <c r="W548" s="236"/>
      <c r="X548" s="236"/>
      <c r="Y548" s="236"/>
      <c r="Z548" s="236"/>
      <c r="AA548" s="236"/>
      <c r="AB548" s="236"/>
    </row>
    <row r="549" spans="1:28" ht="15.75" customHeight="1" x14ac:dyDescent="0.25">
      <c r="A549" s="236"/>
      <c r="B549" s="236"/>
      <c r="C549" s="236"/>
      <c r="D549" s="236"/>
      <c r="E549" s="236"/>
      <c r="F549" s="236"/>
      <c r="G549" s="237"/>
      <c r="H549" s="236"/>
      <c r="I549" s="236"/>
      <c r="J549" s="236"/>
      <c r="K549" s="236"/>
      <c r="L549" s="236"/>
      <c r="M549" s="236"/>
      <c r="N549" s="236"/>
      <c r="O549" s="236"/>
      <c r="P549" s="236"/>
      <c r="Q549" s="236"/>
      <c r="R549" s="236"/>
      <c r="S549" s="236"/>
      <c r="T549" s="236"/>
      <c r="U549" s="236"/>
      <c r="V549" s="236"/>
      <c r="W549" s="236"/>
      <c r="X549" s="236"/>
      <c r="Y549" s="236"/>
      <c r="Z549" s="236"/>
      <c r="AA549" s="236"/>
      <c r="AB549" s="236"/>
    </row>
    <row r="550" spans="1:28" ht="15.75" customHeight="1" x14ac:dyDescent="0.25">
      <c r="A550" s="236"/>
      <c r="B550" s="236"/>
      <c r="C550" s="236"/>
      <c r="D550" s="236"/>
      <c r="E550" s="236"/>
      <c r="F550" s="236"/>
      <c r="G550" s="237"/>
      <c r="H550" s="236"/>
      <c r="I550" s="236"/>
      <c r="J550" s="236"/>
      <c r="K550" s="236"/>
      <c r="L550" s="236"/>
      <c r="M550" s="236"/>
      <c r="N550" s="236"/>
      <c r="O550" s="236"/>
      <c r="P550" s="236"/>
      <c r="Q550" s="236"/>
      <c r="R550" s="236"/>
      <c r="S550" s="236"/>
      <c r="T550" s="236"/>
      <c r="U550" s="236"/>
      <c r="V550" s="236"/>
      <c r="W550" s="236"/>
      <c r="X550" s="236"/>
      <c r="Y550" s="236"/>
      <c r="Z550" s="236"/>
      <c r="AA550" s="236"/>
      <c r="AB550" s="236"/>
    </row>
    <row r="551" spans="1:28" ht="15.75" customHeight="1" x14ac:dyDescent="0.25">
      <c r="A551" s="236"/>
      <c r="B551" s="236"/>
      <c r="C551" s="236"/>
      <c r="D551" s="236"/>
      <c r="E551" s="236"/>
      <c r="F551" s="236"/>
      <c r="G551" s="237"/>
      <c r="H551" s="236"/>
      <c r="I551" s="236"/>
      <c r="J551" s="236"/>
      <c r="K551" s="236"/>
      <c r="L551" s="236"/>
      <c r="M551" s="236"/>
      <c r="N551" s="236"/>
      <c r="O551" s="236"/>
      <c r="P551" s="236"/>
      <c r="Q551" s="236"/>
      <c r="R551" s="236"/>
      <c r="S551" s="236"/>
      <c r="T551" s="236"/>
      <c r="U551" s="236"/>
      <c r="V551" s="236"/>
      <c r="W551" s="236"/>
      <c r="X551" s="236"/>
      <c r="Y551" s="236"/>
      <c r="Z551" s="236"/>
      <c r="AA551" s="236"/>
      <c r="AB551" s="236"/>
    </row>
    <row r="552" spans="1:28" ht="15.75" customHeight="1" x14ac:dyDescent="0.25">
      <c r="A552" s="236"/>
      <c r="B552" s="236"/>
      <c r="C552" s="236"/>
      <c r="D552" s="236"/>
      <c r="E552" s="236"/>
      <c r="F552" s="236"/>
      <c r="G552" s="237"/>
      <c r="H552" s="236"/>
      <c r="I552" s="236"/>
      <c r="J552" s="236"/>
      <c r="K552" s="236"/>
      <c r="L552" s="236"/>
      <c r="M552" s="236"/>
      <c r="N552" s="236"/>
      <c r="O552" s="236"/>
      <c r="P552" s="236"/>
      <c r="Q552" s="236"/>
      <c r="R552" s="236"/>
      <c r="S552" s="236"/>
      <c r="T552" s="236"/>
      <c r="U552" s="236"/>
      <c r="V552" s="236"/>
      <c r="W552" s="236"/>
      <c r="X552" s="236"/>
      <c r="Y552" s="236"/>
      <c r="Z552" s="236"/>
      <c r="AA552" s="236"/>
      <c r="AB552" s="236"/>
    </row>
    <row r="553" spans="1:28" ht="15.75" customHeight="1" x14ac:dyDescent="0.25">
      <c r="A553" s="236"/>
      <c r="B553" s="236"/>
      <c r="C553" s="236"/>
      <c r="D553" s="236"/>
      <c r="E553" s="236"/>
      <c r="F553" s="236"/>
      <c r="G553" s="237"/>
      <c r="H553" s="236"/>
      <c r="I553" s="236"/>
      <c r="J553" s="236"/>
      <c r="K553" s="236"/>
      <c r="L553" s="236"/>
      <c r="M553" s="236"/>
      <c r="N553" s="236"/>
      <c r="O553" s="236"/>
      <c r="P553" s="236"/>
      <c r="Q553" s="236"/>
      <c r="R553" s="236"/>
      <c r="S553" s="236"/>
      <c r="T553" s="236"/>
      <c r="U553" s="236"/>
      <c r="V553" s="236"/>
      <c r="W553" s="236"/>
      <c r="X553" s="236"/>
      <c r="Y553" s="236"/>
      <c r="Z553" s="236"/>
      <c r="AA553" s="236"/>
      <c r="AB553" s="236"/>
    </row>
    <row r="554" spans="1:28" ht="15.75" customHeight="1" x14ac:dyDescent="0.25">
      <c r="A554" s="236"/>
      <c r="B554" s="236"/>
      <c r="C554" s="236"/>
      <c r="D554" s="236"/>
      <c r="E554" s="236"/>
      <c r="F554" s="236"/>
      <c r="G554" s="237"/>
      <c r="H554" s="236"/>
      <c r="I554" s="236"/>
      <c r="J554" s="236"/>
      <c r="K554" s="236"/>
      <c r="L554" s="236"/>
      <c r="M554" s="236"/>
      <c r="N554" s="236"/>
      <c r="O554" s="236"/>
      <c r="P554" s="236"/>
      <c r="Q554" s="236"/>
      <c r="R554" s="236"/>
      <c r="S554" s="236"/>
      <c r="T554" s="236"/>
      <c r="U554" s="236"/>
      <c r="V554" s="236"/>
      <c r="W554" s="236"/>
      <c r="X554" s="236"/>
      <c r="Y554" s="236"/>
      <c r="Z554" s="236"/>
      <c r="AA554" s="236"/>
      <c r="AB554" s="236"/>
    </row>
    <row r="555" spans="1:28" ht="15.75" customHeight="1" x14ac:dyDescent="0.25">
      <c r="A555" s="236"/>
      <c r="B555" s="236"/>
      <c r="C555" s="236"/>
      <c r="D555" s="236"/>
      <c r="E555" s="236"/>
      <c r="F555" s="236"/>
      <c r="G555" s="237"/>
      <c r="H555" s="236"/>
      <c r="I555" s="236"/>
      <c r="J555" s="236"/>
      <c r="K555" s="236"/>
      <c r="L555" s="236"/>
      <c r="M555" s="236"/>
      <c r="N555" s="236"/>
      <c r="O555" s="236"/>
      <c r="P555" s="236"/>
      <c r="Q555" s="236"/>
      <c r="R555" s="236"/>
      <c r="S555" s="236"/>
      <c r="T555" s="236"/>
      <c r="U555" s="236"/>
      <c r="V555" s="236"/>
      <c r="W555" s="236"/>
      <c r="X555" s="236"/>
      <c r="Y555" s="236"/>
      <c r="Z555" s="236"/>
      <c r="AA555" s="236"/>
      <c r="AB555" s="236"/>
    </row>
    <row r="556" spans="1:28" ht="15.75" customHeight="1" x14ac:dyDescent="0.25">
      <c r="A556" s="236"/>
      <c r="B556" s="236"/>
      <c r="C556" s="236"/>
      <c r="D556" s="236"/>
      <c r="E556" s="236"/>
      <c r="F556" s="236"/>
      <c r="G556" s="237"/>
      <c r="H556" s="236"/>
      <c r="I556" s="236"/>
      <c r="J556" s="236"/>
      <c r="K556" s="236"/>
      <c r="L556" s="236"/>
      <c r="M556" s="236"/>
      <c r="N556" s="236"/>
      <c r="O556" s="236"/>
      <c r="P556" s="236"/>
      <c r="Q556" s="236"/>
      <c r="R556" s="236"/>
      <c r="S556" s="236"/>
      <c r="T556" s="236"/>
      <c r="U556" s="236"/>
      <c r="V556" s="236"/>
      <c r="W556" s="236"/>
      <c r="X556" s="236"/>
      <c r="Y556" s="236"/>
      <c r="Z556" s="236"/>
      <c r="AA556" s="236"/>
      <c r="AB556" s="236"/>
    </row>
    <row r="557" spans="1:28" ht="15.75" customHeight="1" x14ac:dyDescent="0.25">
      <c r="A557" s="236"/>
      <c r="B557" s="236"/>
      <c r="C557" s="236"/>
      <c r="D557" s="236"/>
      <c r="E557" s="236"/>
      <c r="F557" s="236"/>
      <c r="G557" s="237"/>
      <c r="H557" s="236"/>
      <c r="I557" s="236"/>
      <c r="J557" s="236"/>
      <c r="K557" s="236"/>
      <c r="L557" s="236"/>
      <c r="M557" s="236"/>
      <c r="N557" s="236"/>
      <c r="O557" s="236"/>
      <c r="P557" s="236"/>
      <c r="Q557" s="236"/>
      <c r="R557" s="236"/>
      <c r="S557" s="236"/>
      <c r="T557" s="236"/>
      <c r="U557" s="236"/>
      <c r="V557" s="236"/>
      <c r="W557" s="236"/>
      <c r="X557" s="236"/>
      <c r="Y557" s="236"/>
      <c r="Z557" s="236"/>
      <c r="AA557" s="236"/>
      <c r="AB557" s="236"/>
    </row>
    <row r="558" spans="1:28" ht="15.75" customHeight="1" x14ac:dyDescent="0.25">
      <c r="A558" s="236"/>
      <c r="B558" s="236"/>
      <c r="C558" s="236"/>
      <c r="D558" s="236"/>
      <c r="E558" s="236"/>
      <c r="F558" s="236"/>
      <c r="G558" s="237"/>
      <c r="H558" s="236"/>
      <c r="I558" s="236"/>
      <c r="J558" s="236"/>
      <c r="K558" s="236"/>
      <c r="L558" s="236"/>
      <c r="M558" s="236"/>
      <c r="N558" s="236"/>
      <c r="O558" s="236"/>
      <c r="P558" s="236"/>
      <c r="Q558" s="236"/>
      <c r="R558" s="236"/>
      <c r="S558" s="236"/>
      <c r="T558" s="236"/>
      <c r="U558" s="236"/>
      <c r="V558" s="236"/>
      <c r="W558" s="236"/>
      <c r="X558" s="236"/>
      <c r="Y558" s="236"/>
      <c r="Z558" s="236"/>
      <c r="AA558" s="236"/>
      <c r="AB558" s="236"/>
    </row>
    <row r="559" spans="1:28" ht="15.75" customHeight="1" x14ac:dyDescent="0.25">
      <c r="A559" s="236"/>
      <c r="B559" s="236"/>
      <c r="C559" s="236"/>
      <c r="D559" s="236"/>
      <c r="E559" s="236"/>
      <c r="F559" s="236"/>
      <c r="G559" s="237"/>
      <c r="H559" s="236"/>
      <c r="I559" s="236"/>
      <c r="J559" s="236"/>
      <c r="K559" s="236"/>
      <c r="L559" s="236"/>
      <c r="M559" s="236"/>
      <c r="N559" s="236"/>
      <c r="O559" s="236"/>
      <c r="P559" s="236"/>
      <c r="Q559" s="236"/>
      <c r="R559" s="236"/>
      <c r="S559" s="236"/>
      <c r="T559" s="236"/>
      <c r="U559" s="236"/>
      <c r="V559" s="236"/>
      <c r="W559" s="236"/>
      <c r="X559" s="236"/>
      <c r="Y559" s="236"/>
      <c r="Z559" s="236"/>
      <c r="AA559" s="236"/>
      <c r="AB559" s="236"/>
    </row>
    <row r="560" spans="1:28" ht="15.75" customHeight="1" x14ac:dyDescent="0.25">
      <c r="A560" s="236"/>
      <c r="B560" s="236"/>
      <c r="C560" s="236"/>
      <c r="D560" s="236"/>
      <c r="E560" s="236"/>
      <c r="F560" s="236"/>
      <c r="G560" s="237"/>
      <c r="H560" s="236"/>
      <c r="I560" s="236"/>
      <c r="J560" s="236"/>
      <c r="K560" s="236"/>
      <c r="L560" s="236"/>
      <c r="M560" s="236"/>
      <c r="N560" s="236"/>
      <c r="O560" s="236"/>
      <c r="P560" s="236"/>
      <c r="Q560" s="236"/>
      <c r="R560" s="236"/>
      <c r="S560" s="236"/>
      <c r="T560" s="236"/>
      <c r="U560" s="236"/>
      <c r="V560" s="236"/>
      <c r="W560" s="236"/>
      <c r="X560" s="236"/>
      <c r="Y560" s="236"/>
      <c r="Z560" s="236"/>
      <c r="AA560" s="236"/>
      <c r="AB560" s="236"/>
    </row>
    <row r="561" spans="1:28" ht="15.75" customHeight="1" x14ac:dyDescent="0.25">
      <c r="A561" s="236"/>
      <c r="B561" s="236"/>
      <c r="C561" s="236"/>
      <c r="D561" s="236"/>
      <c r="E561" s="236"/>
      <c r="F561" s="236"/>
      <c r="G561" s="237"/>
      <c r="H561" s="236"/>
      <c r="I561" s="236"/>
      <c r="J561" s="236"/>
      <c r="K561" s="236"/>
      <c r="L561" s="236"/>
      <c r="M561" s="236"/>
      <c r="N561" s="236"/>
      <c r="O561" s="236"/>
      <c r="P561" s="236"/>
      <c r="Q561" s="236"/>
      <c r="R561" s="236"/>
      <c r="S561" s="236"/>
      <c r="T561" s="236"/>
      <c r="U561" s="236"/>
      <c r="V561" s="236"/>
      <c r="W561" s="236"/>
      <c r="X561" s="236"/>
      <c r="Y561" s="236"/>
      <c r="Z561" s="236"/>
      <c r="AA561" s="236"/>
      <c r="AB561" s="236"/>
    </row>
    <row r="562" spans="1:28" ht="15.75" customHeight="1" x14ac:dyDescent="0.25">
      <c r="A562" s="236"/>
      <c r="B562" s="236"/>
      <c r="C562" s="236"/>
      <c r="D562" s="236"/>
      <c r="E562" s="236"/>
      <c r="F562" s="236"/>
      <c r="G562" s="237"/>
      <c r="H562" s="236"/>
      <c r="I562" s="236"/>
      <c r="J562" s="236"/>
      <c r="K562" s="236"/>
      <c r="L562" s="236"/>
      <c r="M562" s="236"/>
      <c r="N562" s="236"/>
      <c r="O562" s="236"/>
      <c r="P562" s="236"/>
      <c r="Q562" s="236"/>
      <c r="R562" s="236"/>
      <c r="S562" s="236"/>
      <c r="T562" s="236"/>
      <c r="U562" s="236"/>
      <c r="V562" s="236"/>
      <c r="W562" s="236"/>
      <c r="X562" s="236"/>
      <c r="Y562" s="236"/>
      <c r="Z562" s="236"/>
      <c r="AA562" s="236"/>
      <c r="AB562" s="236"/>
    </row>
    <row r="563" spans="1:28" ht="15.75" customHeight="1" x14ac:dyDescent="0.25">
      <c r="A563" s="236"/>
      <c r="B563" s="236"/>
      <c r="C563" s="236"/>
      <c r="D563" s="236"/>
      <c r="E563" s="236"/>
      <c r="F563" s="236"/>
      <c r="G563" s="237"/>
      <c r="H563" s="236"/>
      <c r="I563" s="236"/>
      <c r="J563" s="236"/>
      <c r="K563" s="236"/>
      <c r="L563" s="236"/>
      <c r="M563" s="236"/>
      <c r="N563" s="236"/>
      <c r="O563" s="236"/>
      <c r="P563" s="236"/>
      <c r="Q563" s="236"/>
      <c r="R563" s="236"/>
      <c r="S563" s="236"/>
      <c r="T563" s="236"/>
      <c r="U563" s="236"/>
      <c r="V563" s="236"/>
      <c r="W563" s="236"/>
      <c r="X563" s="236"/>
      <c r="Y563" s="236"/>
      <c r="Z563" s="236"/>
      <c r="AA563" s="236"/>
      <c r="AB563" s="236"/>
    </row>
    <row r="564" spans="1:28" ht="15.75" customHeight="1" x14ac:dyDescent="0.25">
      <c r="A564" s="236"/>
      <c r="B564" s="236"/>
      <c r="C564" s="236"/>
      <c r="D564" s="236"/>
      <c r="E564" s="236"/>
      <c r="F564" s="236"/>
      <c r="G564" s="237"/>
      <c r="H564" s="236"/>
      <c r="I564" s="236"/>
      <c r="J564" s="236"/>
      <c r="K564" s="236"/>
      <c r="L564" s="236"/>
      <c r="M564" s="236"/>
      <c r="N564" s="236"/>
      <c r="O564" s="236"/>
      <c r="P564" s="236"/>
      <c r="Q564" s="236"/>
      <c r="R564" s="236"/>
      <c r="S564" s="236"/>
      <c r="T564" s="236"/>
      <c r="U564" s="236"/>
      <c r="V564" s="236"/>
      <c r="W564" s="236"/>
      <c r="X564" s="236"/>
      <c r="Y564" s="236"/>
      <c r="Z564" s="236"/>
      <c r="AA564" s="236"/>
      <c r="AB564" s="236"/>
    </row>
    <row r="565" spans="1:28" ht="15.75" customHeight="1" x14ac:dyDescent="0.25">
      <c r="A565" s="236"/>
      <c r="B565" s="236"/>
      <c r="C565" s="236"/>
      <c r="D565" s="236"/>
      <c r="E565" s="236"/>
      <c r="F565" s="236"/>
      <c r="G565" s="237"/>
      <c r="H565" s="236"/>
      <c r="I565" s="236"/>
      <c r="J565" s="236"/>
      <c r="K565" s="236"/>
      <c r="L565" s="236"/>
      <c r="M565" s="236"/>
      <c r="N565" s="236"/>
      <c r="O565" s="236"/>
      <c r="P565" s="236"/>
      <c r="Q565" s="236"/>
      <c r="R565" s="236"/>
      <c r="S565" s="236"/>
      <c r="T565" s="236"/>
      <c r="U565" s="236"/>
      <c r="V565" s="236"/>
      <c r="W565" s="236"/>
      <c r="X565" s="236"/>
      <c r="Y565" s="236"/>
      <c r="Z565" s="236"/>
      <c r="AA565" s="236"/>
      <c r="AB565" s="236"/>
    </row>
    <row r="566" spans="1:28" ht="15.75" customHeight="1" x14ac:dyDescent="0.25">
      <c r="A566" s="236"/>
      <c r="B566" s="236"/>
      <c r="C566" s="236"/>
      <c r="D566" s="236"/>
      <c r="E566" s="236"/>
      <c r="F566" s="236"/>
      <c r="G566" s="237"/>
      <c r="H566" s="236"/>
      <c r="I566" s="236"/>
      <c r="J566" s="236"/>
      <c r="K566" s="236"/>
      <c r="L566" s="236"/>
      <c r="M566" s="236"/>
      <c r="N566" s="236"/>
      <c r="O566" s="236"/>
      <c r="P566" s="236"/>
      <c r="Q566" s="236"/>
      <c r="R566" s="236"/>
      <c r="S566" s="236"/>
      <c r="T566" s="236"/>
      <c r="U566" s="236"/>
      <c r="V566" s="236"/>
      <c r="W566" s="236"/>
      <c r="X566" s="236"/>
      <c r="Y566" s="236"/>
      <c r="Z566" s="236"/>
      <c r="AA566" s="236"/>
      <c r="AB566" s="236"/>
    </row>
    <row r="567" spans="1:28" ht="15.75" customHeight="1" x14ac:dyDescent="0.25">
      <c r="A567" s="236"/>
      <c r="B567" s="236"/>
      <c r="C567" s="236"/>
      <c r="D567" s="236"/>
      <c r="E567" s="236"/>
      <c r="F567" s="236"/>
      <c r="G567" s="237"/>
      <c r="H567" s="236"/>
      <c r="I567" s="236"/>
      <c r="J567" s="236"/>
      <c r="K567" s="236"/>
      <c r="L567" s="236"/>
      <c r="M567" s="236"/>
      <c r="N567" s="236"/>
      <c r="O567" s="236"/>
      <c r="P567" s="236"/>
      <c r="Q567" s="236"/>
      <c r="R567" s="236"/>
      <c r="S567" s="236"/>
      <c r="T567" s="236"/>
      <c r="U567" s="236"/>
      <c r="V567" s="236"/>
      <c r="W567" s="236"/>
      <c r="X567" s="236"/>
      <c r="Y567" s="236"/>
      <c r="Z567" s="236"/>
      <c r="AA567" s="236"/>
      <c r="AB567" s="236"/>
    </row>
    <row r="568" spans="1:28" ht="15.75" customHeight="1" x14ac:dyDescent="0.25">
      <c r="A568" s="236"/>
      <c r="B568" s="236"/>
      <c r="C568" s="236"/>
      <c r="D568" s="236"/>
      <c r="E568" s="236"/>
      <c r="F568" s="236"/>
      <c r="G568" s="237"/>
      <c r="H568" s="236"/>
      <c r="I568" s="236"/>
      <c r="J568" s="236"/>
      <c r="K568" s="236"/>
      <c r="L568" s="236"/>
      <c r="M568" s="236"/>
      <c r="N568" s="236"/>
      <c r="O568" s="236"/>
      <c r="P568" s="236"/>
      <c r="Q568" s="236"/>
      <c r="R568" s="236"/>
      <c r="S568" s="236"/>
      <c r="T568" s="236"/>
      <c r="U568" s="236"/>
      <c r="V568" s="236"/>
      <c r="W568" s="236"/>
      <c r="X568" s="236"/>
      <c r="Y568" s="236"/>
      <c r="Z568" s="236"/>
      <c r="AA568" s="236"/>
      <c r="AB568" s="236"/>
    </row>
    <row r="569" spans="1:28" ht="15.75" customHeight="1" x14ac:dyDescent="0.25">
      <c r="A569" s="236"/>
      <c r="B569" s="236"/>
      <c r="C569" s="236"/>
      <c r="D569" s="236"/>
      <c r="E569" s="236"/>
      <c r="F569" s="236"/>
      <c r="G569" s="237"/>
      <c r="H569" s="236"/>
      <c r="I569" s="236"/>
      <c r="J569" s="236"/>
      <c r="K569" s="236"/>
      <c r="L569" s="236"/>
      <c r="M569" s="236"/>
      <c r="N569" s="236"/>
      <c r="O569" s="236"/>
      <c r="P569" s="236"/>
      <c r="Q569" s="236"/>
      <c r="R569" s="236"/>
      <c r="S569" s="236"/>
      <c r="T569" s="236"/>
      <c r="U569" s="236"/>
      <c r="V569" s="236"/>
      <c r="W569" s="236"/>
      <c r="X569" s="236"/>
      <c r="Y569" s="236"/>
      <c r="Z569" s="236"/>
      <c r="AA569" s="236"/>
      <c r="AB569" s="236"/>
    </row>
    <row r="570" spans="1:28" ht="15.75" customHeight="1" x14ac:dyDescent="0.25">
      <c r="A570" s="236"/>
      <c r="B570" s="236"/>
      <c r="C570" s="236"/>
      <c r="D570" s="236"/>
      <c r="E570" s="236"/>
      <c r="F570" s="236"/>
      <c r="G570" s="237"/>
      <c r="H570" s="236"/>
      <c r="I570" s="236"/>
      <c r="J570" s="236"/>
      <c r="K570" s="236"/>
      <c r="L570" s="236"/>
      <c r="M570" s="236"/>
      <c r="N570" s="236"/>
      <c r="O570" s="236"/>
      <c r="P570" s="236"/>
      <c r="Q570" s="236"/>
      <c r="R570" s="236"/>
      <c r="S570" s="236"/>
      <c r="T570" s="236"/>
      <c r="U570" s="236"/>
      <c r="V570" s="236"/>
      <c r="W570" s="236"/>
      <c r="X570" s="236"/>
      <c r="Y570" s="236"/>
      <c r="Z570" s="236"/>
      <c r="AA570" s="236"/>
      <c r="AB570" s="236"/>
    </row>
    <row r="571" spans="1:28" ht="15.75" customHeight="1" x14ac:dyDescent="0.25">
      <c r="A571" s="236"/>
      <c r="B571" s="236"/>
      <c r="C571" s="236"/>
      <c r="D571" s="236"/>
      <c r="E571" s="236"/>
      <c r="F571" s="236"/>
      <c r="G571" s="237"/>
      <c r="H571" s="236"/>
      <c r="I571" s="236"/>
      <c r="J571" s="236"/>
      <c r="K571" s="236"/>
      <c r="L571" s="236"/>
      <c r="M571" s="236"/>
      <c r="N571" s="236"/>
      <c r="O571" s="236"/>
      <c r="P571" s="236"/>
      <c r="Q571" s="236"/>
      <c r="R571" s="236"/>
      <c r="S571" s="236"/>
      <c r="T571" s="236"/>
      <c r="U571" s="236"/>
      <c r="V571" s="236"/>
      <c r="W571" s="236"/>
      <c r="X571" s="236"/>
      <c r="Y571" s="236"/>
      <c r="Z571" s="236"/>
      <c r="AA571" s="236"/>
      <c r="AB571" s="236"/>
    </row>
    <row r="572" spans="1:28" ht="15.75" customHeight="1" x14ac:dyDescent="0.25">
      <c r="A572" s="236"/>
      <c r="B572" s="236"/>
      <c r="C572" s="236"/>
      <c r="D572" s="236"/>
      <c r="E572" s="236"/>
      <c r="F572" s="236"/>
      <c r="G572" s="237"/>
      <c r="H572" s="236"/>
      <c r="I572" s="236"/>
      <c r="J572" s="236"/>
      <c r="K572" s="236"/>
      <c r="L572" s="236"/>
      <c r="M572" s="236"/>
      <c r="N572" s="236"/>
      <c r="O572" s="236"/>
      <c r="P572" s="236"/>
      <c r="Q572" s="236"/>
      <c r="R572" s="236"/>
      <c r="S572" s="236"/>
      <c r="T572" s="236"/>
      <c r="U572" s="236"/>
      <c r="V572" s="236"/>
      <c r="W572" s="236"/>
      <c r="X572" s="236"/>
      <c r="Y572" s="236"/>
      <c r="Z572" s="236"/>
      <c r="AA572" s="236"/>
      <c r="AB572" s="236"/>
    </row>
    <row r="573" spans="1:28" ht="15.75" customHeight="1" x14ac:dyDescent="0.25">
      <c r="A573" s="236"/>
      <c r="B573" s="236"/>
      <c r="C573" s="236"/>
      <c r="D573" s="236"/>
      <c r="E573" s="236"/>
      <c r="F573" s="236"/>
      <c r="G573" s="237"/>
      <c r="H573" s="236"/>
      <c r="I573" s="236"/>
      <c r="J573" s="236"/>
      <c r="K573" s="236"/>
      <c r="L573" s="236"/>
      <c r="M573" s="236"/>
      <c r="N573" s="236"/>
      <c r="O573" s="236"/>
      <c r="P573" s="236"/>
      <c r="Q573" s="236"/>
      <c r="R573" s="236"/>
      <c r="S573" s="236"/>
      <c r="T573" s="236"/>
      <c r="U573" s="236"/>
      <c r="V573" s="236"/>
      <c r="W573" s="236"/>
      <c r="X573" s="236"/>
      <c r="Y573" s="236"/>
      <c r="Z573" s="236"/>
      <c r="AA573" s="236"/>
      <c r="AB573" s="236"/>
    </row>
    <row r="574" spans="1:28" ht="15.75" customHeight="1" x14ac:dyDescent="0.25">
      <c r="A574" s="236"/>
      <c r="B574" s="236"/>
      <c r="C574" s="236"/>
      <c r="D574" s="236"/>
      <c r="E574" s="236"/>
      <c r="F574" s="236"/>
      <c r="G574" s="237"/>
      <c r="H574" s="236"/>
      <c r="I574" s="236"/>
      <c r="J574" s="236"/>
      <c r="K574" s="236"/>
      <c r="L574" s="236"/>
      <c r="M574" s="236"/>
      <c r="N574" s="236"/>
      <c r="O574" s="236"/>
      <c r="P574" s="236"/>
      <c r="Q574" s="236"/>
      <c r="R574" s="236"/>
      <c r="S574" s="236"/>
      <c r="T574" s="236"/>
      <c r="U574" s="236"/>
      <c r="V574" s="236"/>
      <c r="W574" s="236"/>
      <c r="X574" s="236"/>
      <c r="Y574" s="236"/>
      <c r="Z574" s="236"/>
      <c r="AA574" s="236"/>
      <c r="AB574" s="236"/>
    </row>
    <row r="575" spans="1:28" ht="15.75" customHeight="1" x14ac:dyDescent="0.25">
      <c r="A575" s="236"/>
      <c r="B575" s="236"/>
      <c r="C575" s="236"/>
      <c r="D575" s="236"/>
      <c r="E575" s="236"/>
      <c r="F575" s="236"/>
      <c r="G575" s="237"/>
      <c r="H575" s="236"/>
      <c r="I575" s="236"/>
      <c r="J575" s="236"/>
      <c r="K575" s="236"/>
      <c r="L575" s="236"/>
      <c r="M575" s="236"/>
      <c r="N575" s="236"/>
      <c r="O575" s="236"/>
      <c r="P575" s="236"/>
      <c r="Q575" s="236"/>
      <c r="R575" s="236"/>
      <c r="S575" s="236"/>
      <c r="T575" s="236"/>
      <c r="U575" s="236"/>
      <c r="V575" s="236"/>
      <c r="W575" s="236"/>
      <c r="X575" s="236"/>
      <c r="Y575" s="236"/>
      <c r="Z575" s="236"/>
      <c r="AA575" s="236"/>
      <c r="AB575" s="236"/>
    </row>
    <row r="576" spans="1:28" ht="15.75" customHeight="1" x14ac:dyDescent="0.25">
      <c r="A576" s="236"/>
      <c r="B576" s="236"/>
      <c r="C576" s="236"/>
      <c r="D576" s="236"/>
      <c r="E576" s="236"/>
      <c r="F576" s="236"/>
      <c r="G576" s="237"/>
      <c r="H576" s="236"/>
      <c r="I576" s="236"/>
      <c r="J576" s="236"/>
      <c r="K576" s="236"/>
      <c r="L576" s="236"/>
      <c r="M576" s="236"/>
      <c r="N576" s="236"/>
      <c r="O576" s="236"/>
      <c r="P576" s="236"/>
      <c r="Q576" s="236"/>
      <c r="R576" s="236"/>
      <c r="S576" s="236"/>
      <c r="T576" s="236"/>
      <c r="U576" s="236"/>
      <c r="V576" s="236"/>
      <c r="W576" s="236"/>
      <c r="X576" s="236"/>
      <c r="Y576" s="236"/>
      <c r="Z576" s="236"/>
      <c r="AA576" s="236"/>
      <c r="AB576" s="236"/>
    </row>
    <row r="577" spans="1:28" ht="15.75" customHeight="1" x14ac:dyDescent="0.25">
      <c r="A577" s="236"/>
      <c r="B577" s="236"/>
      <c r="C577" s="236"/>
      <c r="D577" s="236"/>
      <c r="E577" s="236"/>
      <c r="F577" s="236"/>
      <c r="G577" s="237"/>
      <c r="H577" s="236"/>
      <c r="I577" s="236"/>
      <c r="J577" s="236"/>
      <c r="K577" s="236"/>
      <c r="L577" s="236"/>
      <c r="M577" s="236"/>
      <c r="N577" s="236"/>
      <c r="O577" s="236"/>
      <c r="P577" s="236"/>
      <c r="Q577" s="236"/>
      <c r="R577" s="236"/>
      <c r="S577" s="236"/>
      <c r="T577" s="236"/>
      <c r="U577" s="236"/>
      <c r="V577" s="236"/>
      <c r="W577" s="236"/>
      <c r="X577" s="236"/>
      <c r="Y577" s="236"/>
      <c r="Z577" s="236"/>
      <c r="AA577" s="236"/>
      <c r="AB577" s="236"/>
    </row>
    <row r="578" spans="1:28" ht="15.75" customHeight="1" x14ac:dyDescent="0.25">
      <c r="A578" s="236"/>
      <c r="B578" s="236"/>
      <c r="C578" s="236"/>
      <c r="D578" s="236"/>
      <c r="E578" s="236"/>
      <c r="F578" s="236"/>
      <c r="G578" s="237"/>
      <c r="H578" s="236"/>
      <c r="I578" s="236"/>
      <c r="J578" s="236"/>
      <c r="K578" s="236"/>
      <c r="L578" s="236"/>
      <c r="M578" s="236"/>
      <c r="N578" s="236"/>
      <c r="O578" s="236"/>
      <c r="P578" s="236"/>
      <c r="Q578" s="236"/>
      <c r="R578" s="236"/>
      <c r="S578" s="236"/>
      <c r="T578" s="236"/>
      <c r="U578" s="236"/>
      <c r="V578" s="236"/>
      <c r="W578" s="236"/>
      <c r="X578" s="236"/>
      <c r="Y578" s="236"/>
      <c r="Z578" s="236"/>
      <c r="AA578" s="236"/>
      <c r="AB578" s="236"/>
    </row>
    <row r="579" spans="1:28" ht="15.75" customHeight="1" x14ac:dyDescent="0.25">
      <c r="A579" s="236"/>
      <c r="B579" s="236"/>
      <c r="C579" s="236"/>
      <c r="D579" s="236"/>
      <c r="E579" s="236"/>
      <c r="F579" s="236"/>
      <c r="G579" s="237"/>
      <c r="H579" s="236"/>
      <c r="I579" s="236"/>
      <c r="J579" s="236"/>
      <c r="K579" s="236"/>
      <c r="L579" s="236"/>
      <c r="M579" s="236"/>
      <c r="N579" s="236"/>
      <c r="O579" s="236"/>
      <c r="P579" s="236"/>
      <c r="Q579" s="236"/>
      <c r="R579" s="236"/>
      <c r="S579" s="236"/>
      <c r="T579" s="236"/>
      <c r="U579" s="236"/>
      <c r="V579" s="236"/>
      <c r="W579" s="236"/>
      <c r="X579" s="236"/>
      <c r="Y579" s="236"/>
      <c r="Z579" s="236"/>
      <c r="AA579" s="236"/>
      <c r="AB579" s="236"/>
    </row>
    <row r="580" spans="1:28" ht="15.75" customHeight="1" x14ac:dyDescent="0.25">
      <c r="A580" s="236"/>
      <c r="B580" s="236"/>
      <c r="C580" s="236"/>
      <c r="D580" s="236"/>
      <c r="E580" s="236"/>
      <c r="F580" s="236"/>
      <c r="G580" s="237"/>
      <c r="H580" s="236"/>
      <c r="I580" s="236"/>
      <c r="J580" s="236"/>
      <c r="K580" s="236"/>
      <c r="L580" s="236"/>
      <c r="M580" s="236"/>
      <c r="N580" s="236"/>
      <c r="O580" s="236"/>
      <c r="P580" s="236"/>
      <c r="Q580" s="236"/>
      <c r="R580" s="236"/>
      <c r="S580" s="236"/>
      <c r="T580" s="236"/>
      <c r="U580" s="236"/>
      <c r="V580" s="236"/>
      <c r="W580" s="236"/>
      <c r="X580" s="236"/>
      <c r="Y580" s="236"/>
      <c r="Z580" s="236"/>
      <c r="AA580" s="236"/>
      <c r="AB580" s="236"/>
    </row>
    <row r="581" spans="1:28" ht="15.75" customHeight="1" x14ac:dyDescent="0.25">
      <c r="A581" s="236"/>
      <c r="B581" s="236"/>
      <c r="C581" s="236"/>
      <c r="D581" s="236"/>
      <c r="E581" s="236"/>
      <c r="F581" s="236"/>
      <c r="G581" s="237"/>
      <c r="H581" s="236"/>
      <c r="I581" s="236"/>
      <c r="J581" s="236"/>
      <c r="K581" s="236"/>
      <c r="L581" s="236"/>
      <c r="M581" s="236"/>
      <c r="N581" s="236"/>
      <c r="O581" s="236"/>
      <c r="P581" s="236"/>
      <c r="Q581" s="236"/>
      <c r="R581" s="236"/>
      <c r="S581" s="236"/>
      <c r="T581" s="236"/>
      <c r="U581" s="236"/>
      <c r="V581" s="236"/>
      <c r="W581" s="236"/>
      <c r="X581" s="236"/>
      <c r="Y581" s="236"/>
      <c r="Z581" s="236"/>
      <c r="AA581" s="236"/>
      <c r="AB581" s="236"/>
    </row>
    <row r="582" spans="1:28" ht="15.75" customHeight="1" x14ac:dyDescent="0.25">
      <c r="A582" s="236"/>
      <c r="B582" s="236"/>
      <c r="C582" s="236"/>
      <c r="D582" s="236"/>
      <c r="E582" s="236"/>
      <c r="F582" s="236"/>
      <c r="G582" s="237"/>
      <c r="H582" s="236"/>
      <c r="I582" s="236"/>
      <c r="J582" s="236"/>
      <c r="K582" s="236"/>
      <c r="L582" s="236"/>
      <c r="M582" s="236"/>
      <c r="N582" s="236"/>
      <c r="O582" s="236"/>
      <c r="P582" s="236"/>
      <c r="Q582" s="236"/>
      <c r="R582" s="236"/>
      <c r="S582" s="236"/>
      <c r="T582" s="236"/>
      <c r="U582" s="236"/>
      <c r="V582" s="236"/>
      <c r="W582" s="236"/>
      <c r="X582" s="236"/>
      <c r="Y582" s="236"/>
      <c r="Z582" s="236"/>
      <c r="AA582" s="236"/>
      <c r="AB582" s="236"/>
    </row>
    <row r="583" spans="1:28" ht="15.75" customHeight="1" x14ac:dyDescent="0.25">
      <c r="A583" s="236"/>
      <c r="B583" s="236"/>
      <c r="C583" s="236"/>
      <c r="D583" s="236"/>
      <c r="E583" s="236"/>
      <c r="F583" s="236"/>
      <c r="G583" s="237"/>
      <c r="H583" s="236"/>
      <c r="I583" s="236"/>
      <c r="J583" s="236"/>
      <c r="K583" s="236"/>
      <c r="L583" s="236"/>
      <c r="M583" s="236"/>
      <c r="N583" s="236"/>
      <c r="O583" s="236"/>
      <c r="P583" s="236"/>
      <c r="Q583" s="236"/>
      <c r="R583" s="236"/>
      <c r="S583" s="236"/>
      <c r="T583" s="236"/>
      <c r="U583" s="236"/>
      <c r="V583" s="236"/>
      <c r="W583" s="236"/>
      <c r="X583" s="236"/>
      <c r="Y583" s="236"/>
      <c r="Z583" s="236"/>
      <c r="AA583" s="236"/>
      <c r="AB583" s="236"/>
    </row>
    <row r="584" spans="1:28" ht="15.75" customHeight="1" x14ac:dyDescent="0.25">
      <c r="A584" s="236"/>
      <c r="B584" s="236"/>
      <c r="C584" s="236"/>
      <c r="D584" s="236"/>
      <c r="E584" s="236"/>
      <c r="F584" s="236"/>
      <c r="G584" s="237"/>
      <c r="H584" s="236"/>
      <c r="I584" s="236"/>
      <c r="J584" s="236"/>
      <c r="K584" s="236"/>
      <c r="L584" s="236"/>
      <c r="M584" s="236"/>
      <c r="N584" s="236"/>
      <c r="O584" s="236"/>
      <c r="P584" s="236"/>
      <c r="Q584" s="236"/>
      <c r="R584" s="236"/>
      <c r="S584" s="236"/>
      <c r="T584" s="236"/>
      <c r="U584" s="236"/>
      <c r="V584" s="236"/>
      <c r="W584" s="236"/>
      <c r="X584" s="236"/>
      <c r="Y584" s="236"/>
      <c r="Z584" s="236"/>
      <c r="AA584" s="236"/>
      <c r="AB584" s="236"/>
    </row>
    <row r="585" spans="1:28" ht="15.75" customHeight="1" x14ac:dyDescent="0.25">
      <c r="A585" s="236"/>
      <c r="B585" s="236"/>
      <c r="C585" s="236"/>
      <c r="D585" s="236"/>
      <c r="E585" s="236"/>
      <c r="F585" s="236"/>
      <c r="G585" s="237"/>
      <c r="H585" s="236"/>
      <c r="I585" s="236"/>
      <c r="J585" s="236"/>
      <c r="K585" s="236"/>
      <c r="L585" s="236"/>
      <c r="M585" s="236"/>
      <c r="N585" s="236"/>
      <c r="O585" s="236"/>
      <c r="P585" s="236"/>
      <c r="Q585" s="236"/>
      <c r="R585" s="236"/>
      <c r="S585" s="236"/>
      <c r="T585" s="236"/>
      <c r="U585" s="236"/>
      <c r="V585" s="236"/>
      <c r="W585" s="236"/>
      <c r="X585" s="236"/>
      <c r="Y585" s="236"/>
      <c r="Z585" s="236"/>
      <c r="AA585" s="236"/>
      <c r="AB585" s="236"/>
    </row>
    <row r="586" spans="1:28" ht="15.75" customHeight="1" x14ac:dyDescent="0.25">
      <c r="A586" s="236"/>
      <c r="B586" s="236"/>
      <c r="C586" s="236"/>
      <c r="D586" s="236"/>
      <c r="E586" s="236"/>
      <c r="F586" s="236"/>
      <c r="G586" s="237"/>
      <c r="H586" s="236"/>
      <c r="I586" s="236"/>
      <c r="J586" s="236"/>
      <c r="K586" s="236"/>
      <c r="L586" s="236"/>
      <c r="M586" s="236"/>
      <c r="N586" s="236"/>
      <c r="O586" s="236"/>
      <c r="P586" s="236"/>
      <c r="Q586" s="236"/>
      <c r="R586" s="236"/>
      <c r="S586" s="236"/>
      <c r="T586" s="236"/>
      <c r="U586" s="236"/>
      <c r="V586" s="236"/>
      <c r="W586" s="236"/>
      <c r="X586" s="236"/>
      <c r="Y586" s="236"/>
      <c r="Z586" s="236"/>
      <c r="AA586" s="236"/>
      <c r="AB586" s="236"/>
    </row>
    <row r="587" spans="1:28" ht="15.75" customHeight="1" x14ac:dyDescent="0.25">
      <c r="A587" s="236"/>
      <c r="B587" s="236"/>
      <c r="C587" s="236"/>
      <c r="D587" s="236"/>
      <c r="E587" s="236"/>
      <c r="F587" s="236"/>
      <c r="G587" s="237"/>
      <c r="H587" s="236"/>
      <c r="I587" s="236"/>
      <c r="J587" s="236"/>
      <c r="K587" s="236"/>
      <c r="L587" s="236"/>
      <c r="M587" s="236"/>
      <c r="N587" s="236"/>
      <c r="O587" s="236"/>
      <c r="P587" s="236"/>
      <c r="Q587" s="236"/>
      <c r="R587" s="236"/>
      <c r="S587" s="236"/>
      <c r="T587" s="236"/>
      <c r="U587" s="236"/>
      <c r="V587" s="236"/>
      <c r="W587" s="236"/>
      <c r="X587" s="236"/>
      <c r="Y587" s="236"/>
      <c r="Z587" s="236"/>
      <c r="AA587" s="236"/>
      <c r="AB587" s="236"/>
    </row>
    <row r="588" spans="1:28" ht="15.75" customHeight="1" x14ac:dyDescent="0.25">
      <c r="A588" s="236"/>
      <c r="B588" s="236"/>
      <c r="C588" s="236"/>
      <c r="D588" s="236"/>
      <c r="E588" s="236"/>
      <c r="F588" s="236"/>
      <c r="G588" s="237"/>
      <c r="H588" s="236"/>
      <c r="I588" s="236"/>
      <c r="J588" s="236"/>
      <c r="K588" s="236"/>
      <c r="L588" s="236"/>
      <c r="M588" s="236"/>
      <c r="N588" s="236"/>
      <c r="O588" s="236"/>
      <c r="P588" s="236"/>
      <c r="Q588" s="236"/>
      <c r="R588" s="236"/>
      <c r="S588" s="236"/>
      <c r="T588" s="236"/>
      <c r="U588" s="236"/>
      <c r="V588" s="236"/>
      <c r="W588" s="236"/>
      <c r="X588" s="236"/>
      <c r="Y588" s="236"/>
      <c r="Z588" s="236"/>
      <c r="AA588" s="236"/>
      <c r="AB588" s="236"/>
    </row>
    <row r="589" spans="1:28" ht="15.75" customHeight="1" x14ac:dyDescent="0.25">
      <c r="A589" s="236"/>
      <c r="B589" s="236"/>
      <c r="C589" s="236"/>
      <c r="D589" s="236"/>
      <c r="E589" s="236"/>
      <c r="F589" s="236"/>
      <c r="G589" s="237"/>
      <c r="H589" s="236"/>
      <c r="I589" s="236"/>
      <c r="J589" s="236"/>
      <c r="K589" s="236"/>
      <c r="L589" s="236"/>
      <c r="M589" s="236"/>
      <c r="N589" s="236"/>
      <c r="O589" s="236"/>
      <c r="P589" s="236"/>
      <c r="Q589" s="236"/>
      <c r="R589" s="236"/>
      <c r="S589" s="236"/>
      <c r="T589" s="236"/>
      <c r="U589" s="236"/>
      <c r="V589" s="236"/>
      <c r="W589" s="236"/>
      <c r="X589" s="236"/>
      <c r="Y589" s="236"/>
      <c r="Z589" s="236"/>
      <c r="AA589" s="236"/>
      <c r="AB589" s="236"/>
    </row>
    <row r="590" spans="1:28" ht="15.75" customHeight="1" x14ac:dyDescent="0.25">
      <c r="A590" s="236"/>
      <c r="B590" s="236"/>
      <c r="C590" s="236"/>
      <c r="D590" s="236"/>
      <c r="E590" s="236"/>
      <c r="F590" s="236"/>
      <c r="G590" s="237"/>
      <c r="H590" s="236"/>
      <c r="I590" s="236"/>
      <c r="J590" s="236"/>
      <c r="K590" s="236"/>
      <c r="L590" s="236"/>
      <c r="M590" s="236"/>
      <c r="N590" s="236"/>
      <c r="O590" s="236"/>
      <c r="P590" s="236"/>
      <c r="Q590" s="236"/>
      <c r="R590" s="236"/>
      <c r="S590" s="236"/>
      <c r="T590" s="236"/>
      <c r="U590" s="236"/>
      <c r="V590" s="236"/>
      <c r="W590" s="236"/>
      <c r="X590" s="236"/>
      <c r="Y590" s="236"/>
      <c r="Z590" s="236"/>
      <c r="AA590" s="236"/>
      <c r="AB590" s="236"/>
    </row>
    <row r="591" spans="1:28" ht="15.75" customHeight="1" x14ac:dyDescent="0.25">
      <c r="A591" s="236"/>
      <c r="B591" s="236"/>
      <c r="C591" s="236"/>
      <c r="D591" s="236"/>
      <c r="E591" s="236"/>
      <c r="F591" s="236"/>
      <c r="G591" s="237"/>
      <c r="H591" s="236"/>
      <c r="I591" s="236"/>
      <c r="J591" s="236"/>
      <c r="K591" s="236"/>
      <c r="L591" s="236"/>
      <c r="M591" s="236"/>
      <c r="N591" s="236"/>
      <c r="O591" s="236"/>
      <c r="P591" s="236"/>
      <c r="Q591" s="236"/>
      <c r="R591" s="236"/>
      <c r="S591" s="236"/>
      <c r="T591" s="236"/>
      <c r="U591" s="236"/>
      <c r="V591" s="236"/>
      <c r="W591" s="236"/>
      <c r="X591" s="236"/>
      <c r="Y591" s="236"/>
      <c r="Z591" s="236"/>
      <c r="AA591" s="236"/>
      <c r="AB591" s="236"/>
    </row>
    <row r="592" spans="1:28" ht="15.75" customHeight="1" x14ac:dyDescent="0.25">
      <c r="A592" s="236"/>
      <c r="B592" s="236"/>
      <c r="C592" s="236"/>
      <c r="D592" s="236"/>
      <c r="E592" s="236"/>
      <c r="F592" s="236"/>
      <c r="G592" s="237"/>
      <c r="H592" s="236"/>
      <c r="I592" s="236"/>
      <c r="J592" s="236"/>
      <c r="K592" s="236"/>
      <c r="L592" s="236"/>
      <c r="M592" s="236"/>
      <c r="N592" s="236"/>
      <c r="O592" s="236"/>
      <c r="P592" s="236"/>
      <c r="Q592" s="236"/>
      <c r="R592" s="236"/>
      <c r="S592" s="236"/>
      <c r="T592" s="236"/>
      <c r="U592" s="236"/>
      <c r="V592" s="236"/>
      <c r="W592" s="236"/>
      <c r="X592" s="236"/>
      <c r="Y592" s="236"/>
      <c r="Z592" s="236"/>
      <c r="AA592" s="236"/>
      <c r="AB592" s="236"/>
    </row>
    <row r="593" spans="1:28" ht="15.75" customHeight="1" x14ac:dyDescent="0.25">
      <c r="A593" s="236"/>
      <c r="B593" s="236"/>
      <c r="C593" s="236"/>
      <c r="D593" s="236"/>
      <c r="E593" s="236"/>
      <c r="F593" s="236"/>
      <c r="G593" s="237"/>
      <c r="H593" s="236"/>
      <c r="I593" s="236"/>
      <c r="J593" s="236"/>
      <c r="K593" s="236"/>
      <c r="L593" s="236"/>
      <c r="M593" s="236"/>
      <c r="N593" s="236"/>
      <c r="O593" s="236"/>
      <c r="P593" s="236"/>
      <c r="Q593" s="236"/>
      <c r="R593" s="236"/>
      <c r="S593" s="236"/>
      <c r="T593" s="236"/>
      <c r="U593" s="236"/>
      <c r="V593" s="236"/>
      <c r="W593" s="236"/>
      <c r="X593" s="236"/>
      <c r="Y593" s="236"/>
      <c r="Z593" s="236"/>
      <c r="AA593" s="236"/>
      <c r="AB593" s="236"/>
    </row>
    <row r="594" spans="1:28" ht="15.75" customHeight="1" x14ac:dyDescent="0.25">
      <c r="A594" s="236"/>
      <c r="B594" s="236"/>
      <c r="C594" s="236"/>
      <c r="D594" s="236"/>
      <c r="E594" s="236"/>
      <c r="F594" s="236"/>
      <c r="G594" s="237"/>
      <c r="H594" s="236"/>
      <c r="I594" s="236"/>
      <c r="J594" s="236"/>
      <c r="K594" s="236"/>
      <c r="L594" s="236"/>
      <c r="M594" s="236"/>
      <c r="N594" s="236"/>
      <c r="O594" s="236"/>
      <c r="P594" s="236"/>
      <c r="Q594" s="236"/>
      <c r="R594" s="236"/>
      <c r="S594" s="236"/>
      <c r="T594" s="236"/>
      <c r="U594" s="236"/>
      <c r="V594" s="236"/>
      <c r="W594" s="236"/>
      <c r="X594" s="236"/>
      <c r="Y594" s="236"/>
      <c r="Z594" s="236"/>
      <c r="AA594" s="236"/>
      <c r="AB594" s="236"/>
    </row>
    <row r="595" spans="1:28" ht="15.75" customHeight="1" x14ac:dyDescent="0.25">
      <c r="A595" s="236"/>
      <c r="B595" s="236"/>
      <c r="C595" s="236"/>
      <c r="D595" s="236"/>
      <c r="E595" s="236"/>
      <c r="F595" s="236"/>
      <c r="G595" s="237"/>
      <c r="H595" s="236"/>
      <c r="I595" s="236"/>
      <c r="J595" s="236"/>
      <c r="K595" s="236"/>
      <c r="L595" s="236"/>
      <c r="M595" s="236"/>
      <c r="N595" s="236"/>
      <c r="O595" s="236"/>
      <c r="P595" s="236"/>
      <c r="Q595" s="236"/>
      <c r="R595" s="236"/>
      <c r="S595" s="236"/>
      <c r="T595" s="236"/>
      <c r="U595" s="236"/>
      <c r="V595" s="236"/>
      <c r="W595" s="236"/>
      <c r="X595" s="236"/>
      <c r="Y595" s="236"/>
      <c r="Z595" s="236"/>
      <c r="AA595" s="236"/>
      <c r="AB595" s="236"/>
    </row>
    <row r="596" spans="1:28" ht="15.75" customHeight="1" x14ac:dyDescent="0.25">
      <c r="A596" s="236"/>
      <c r="B596" s="236"/>
      <c r="C596" s="236"/>
      <c r="D596" s="236"/>
      <c r="E596" s="236"/>
      <c r="F596" s="236"/>
      <c r="G596" s="237"/>
      <c r="H596" s="236"/>
      <c r="I596" s="236"/>
      <c r="J596" s="236"/>
      <c r="K596" s="236"/>
      <c r="L596" s="236"/>
      <c r="M596" s="236"/>
      <c r="N596" s="236"/>
      <c r="O596" s="236"/>
      <c r="P596" s="236"/>
      <c r="Q596" s="236"/>
      <c r="R596" s="236"/>
      <c r="S596" s="236"/>
      <c r="T596" s="236"/>
      <c r="U596" s="236"/>
      <c r="V596" s="236"/>
      <c r="W596" s="236"/>
      <c r="X596" s="236"/>
      <c r="Y596" s="236"/>
      <c r="Z596" s="236"/>
      <c r="AA596" s="236"/>
      <c r="AB596" s="236"/>
    </row>
    <row r="597" spans="1:28" ht="15.75" customHeight="1" x14ac:dyDescent="0.25">
      <c r="A597" s="236"/>
      <c r="B597" s="236"/>
      <c r="C597" s="236"/>
      <c r="D597" s="236"/>
      <c r="E597" s="236"/>
      <c r="F597" s="236"/>
      <c r="G597" s="237"/>
      <c r="H597" s="236"/>
      <c r="I597" s="236"/>
      <c r="J597" s="236"/>
      <c r="K597" s="236"/>
      <c r="L597" s="236"/>
      <c r="M597" s="236"/>
      <c r="N597" s="236"/>
      <c r="O597" s="236"/>
      <c r="P597" s="236"/>
      <c r="Q597" s="236"/>
      <c r="R597" s="236"/>
      <c r="S597" s="236"/>
      <c r="T597" s="236"/>
      <c r="U597" s="236"/>
      <c r="V597" s="236"/>
      <c r="W597" s="236"/>
      <c r="X597" s="236"/>
      <c r="Y597" s="236"/>
      <c r="Z597" s="236"/>
      <c r="AA597" s="236"/>
      <c r="AB597" s="236"/>
    </row>
    <row r="598" spans="1:28" ht="15.75" customHeight="1" x14ac:dyDescent="0.25">
      <c r="A598" s="236"/>
      <c r="B598" s="236"/>
      <c r="C598" s="236"/>
      <c r="D598" s="236"/>
      <c r="E598" s="236"/>
      <c r="F598" s="236"/>
      <c r="G598" s="237"/>
      <c r="H598" s="236"/>
      <c r="I598" s="236"/>
      <c r="J598" s="236"/>
      <c r="K598" s="236"/>
      <c r="L598" s="236"/>
      <c r="M598" s="236"/>
      <c r="N598" s="236"/>
      <c r="O598" s="236"/>
      <c r="P598" s="236"/>
      <c r="Q598" s="236"/>
      <c r="R598" s="236"/>
      <c r="S598" s="236"/>
      <c r="T598" s="236"/>
      <c r="U598" s="236"/>
      <c r="V598" s="236"/>
      <c r="W598" s="236"/>
      <c r="X598" s="236"/>
      <c r="Y598" s="236"/>
      <c r="Z598" s="236"/>
      <c r="AA598" s="236"/>
      <c r="AB598" s="236"/>
    </row>
    <row r="599" spans="1:28" ht="15.75" customHeight="1" x14ac:dyDescent="0.25">
      <c r="A599" s="236"/>
      <c r="B599" s="236"/>
      <c r="C599" s="236"/>
      <c r="D599" s="236"/>
      <c r="E599" s="236"/>
      <c r="F599" s="236"/>
      <c r="G599" s="237"/>
      <c r="H599" s="236"/>
      <c r="I599" s="236"/>
      <c r="J599" s="236"/>
      <c r="K599" s="236"/>
      <c r="L599" s="236"/>
      <c r="M599" s="236"/>
      <c r="N599" s="236"/>
      <c r="O599" s="236"/>
      <c r="P599" s="236"/>
      <c r="Q599" s="236"/>
      <c r="R599" s="236"/>
      <c r="S599" s="236"/>
      <c r="T599" s="236"/>
      <c r="U599" s="236"/>
      <c r="V599" s="236"/>
      <c r="W599" s="236"/>
      <c r="X599" s="236"/>
      <c r="Y599" s="236"/>
      <c r="Z599" s="236"/>
      <c r="AA599" s="236"/>
      <c r="AB599" s="236"/>
    </row>
    <row r="600" spans="1:28" ht="15.75" customHeight="1" x14ac:dyDescent="0.25">
      <c r="A600" s="236"/>
      <c r="B600" s="236"/>
      <c r="C600" s="236"/>
      <c r="D600" s="236"/>
      <c r="E600" s="236"/>
      <c r="F600" s="236"/>
      <c r="G600" s="237"/>
      <c r="H600" s="236"/>
      <c r="I600" s="236"/>
      <c r="J600" s="236"/>
      <c r="K600" s="236"/>
      <c r="L600" s="236"/>
      <c r="M600" s="236"/>
      <c r="N600" s="236"/>
      <c r="O600" s="236"/>
      <c r="P600" s="236"/>
      <c r="Q600" s="236"/>
      <c r="R600" s="236"/>
      <c r="S600" s="236"/>
      <c r="T600" s="236"/>
      <c r="U600" s="236"/>
      <c r="V600" s="236"/>
      <c r="W600" s="236"/>
      <c r="X600" s="236"/>
      <c r="Y600" s="236"/>
      <c r="Z600" s="236"/>
      <c r="AA600" s="236"/>
      <c r="AB600" s="236"/>
    </row>
    <row r="601" spans="1:28" ht="15.75" customHeight="1" x14ac:dyDescent="0.25">
      <c r="A601" s="236"/>
      <c r="B601" s="236"/>
      <c r="C601" s="236"/>
      <c r="D601" s="236"/>
      <c r="E601" s="236"/>
      <c r="F601" s="236"/>
      <c r="G601" s="237"/>
      <c r="H601" s="236"/>
      <c r="I601" s="236"/>
      <c r="J601" s="236"/>
      <c r="K601" s="236"/>
      <c r="L601" s="236"/>
      <c r="M601" s="236"/>
      <c r="N601" s="236"/>
      <c r="O601" s="236"/>
      <c r="P601" s="236"/>
      <c r="Q601" s="236"/>
      <c r="R601" s="236"/>
      <c r="S601" s="236"/>
      <c r="T601" s="236"/>
      <c r="U601" s="236"/>
      <c r="V601" s="236"/>
      <c r="W601" s="236"/>
      <c r="X601" s="236"/>
      <c r="Y601" s="236"/>
      <c r="Z601" s="236"/>
      <c r="AA601" s="236"/>
      <c r="AB601" s="236"/>
    </row>
    <row r="602" spans="1:28" ht="15.75" customHeight="1" x14ac:dyDescent="0.25">
      <c r="A602" s="236"/>
      <c r="B602" s="236"/>
      <c r="C602" s="236"/>
      <c r="D602" s="236"/>
      <c r="E602" s="236"/>
      <c r="F602" s="236"/>
      <c r="G602" s="237"/>
      <c r="H602" s="236"/>
      <c r="I602" s="236"/>
      <c r="J602" s="236"/>
      <c r="K602" s="236"/>
      <c r="L602" s="236"/>
      <c r="M602" s="236"/>
      <c r="N602" s="236"/>
      <c r="O602" s="236"/>
      <c r="P602" s="236"/>
      <c r="Q602" s="236"/>
      <c r="R602" s="236"/>
      <c r="S602" s="236"/>
      <c r="T602" s="236"/>
      <c r="U602" s="236"/>
      <c r="V602" s="236"/>
      <c r="W602" s="236"/>
      <c r="X602" s="236"/>
      <c r="Y602" s="236"/>
      <c r="Z602" s="236"/>
      <c r="AA602" s="236"/>
      <c r="AB602" s="236"/>
    </row>
    <row r="603" spans="1:28" ht="15.75" customHeight="1" x14ac:dyDescent="0.25">
      <c r="A603" s="236"/>
      <c r="B603" s="236"/>
      <c r="C603" s="236"/>
      <c r="D603" s="236"/>
      <c r="E603" s="236"/>
      <c r="F603" s="236"/>
      <c r="G603" s="237"/>
      <c r="H603" s="236"/>
      <c r="I603" s="236"/>
      <c r="J603" s="236"/>
      <c r="K603" s="236"/>
      <c r="L603" s="236"/>
      <c r="M603" s="236"/>
      <c r="N603" s="236"/>
      <c r="O603" s="236"/>
      <c r="P603" s="236"/>
      <c r="Q603" s="236"/>
      <c r="R603" s="236"/>
      <c r="S603" s="236"/>
      <c r="T603" s="236"/>
      <c r="U603" s="236"/>
      <c r="V603" s="236"/>
      <c r="W603" s="236"/>
      <c r="X603" s="236"/>
      <c r="Y603" s="236"/>
      <c r="Z603" s="236"/>
      <c r="AA603" s="236"/>
      <c r="AB603" s="236"/>
    </row>
    <row r="604" spans="1:28" ht="15.75" customHeight="1" x14ac:dyDescent="0.25">
      <c r="A604" s="236"/>
      <c r="B604" s="236"/>
      <c r="C604" s="236"/>
      <c r="D604" s="236"/>
      <c r="E604" s="236"/>
      <c r="F604" s="236"/>
      <c r="G604" s="237"/>
      <c r="H604" s="236"/>
      <c r="I604" s="236"/>
      <c r="J604" s="236"/>
      <c r="K604" s="236"/>
      <c r="L604" s="236"/>
      <c r="M604" s="236"/>
      <c r="N604" s="236"/>
      <c r="O604" s="236"/>
      <c r="P604" s="236"/>
      <c r="Q604" s="236"/>
      <c r="R604" s="236"/>
      <c r="S604" s="236"/>
      <c r="T604" s="236"/>
      <c r="U604" s="236"/>
      <c r="V604" s="236"/>
      <c r="W604" s="236"/>
      <c r="X604" s="236"/>
      <c r="Y604" s="236"/>
      <c r="Z604" s="236"/>
      <c r="AA604" s="236"/>
      <c r="AB604" s="236"/>
    </row>
    <row r="605" spans="1:28" ht="15.75" customHeight="1" x14ac:dyDescent="0.25">
      <c r="A605" s="236"/>
      <c r="B605" s="236"/>
      <c r="C605" s="236"/>
      <c r="D605" s="236"/>
      <c r="E605" s="236"/>
      <c r="F605" s="236"/>
      <c r="G605" s="237"/>
      <c r="H605" s="236"/>
      <c r="I605" s="236"/>
      <c r="J605" s="236"/>
      <c r="K605" s="236"/>
      <c r="L605" s="236"/>
      <c r="M605" s="236"/>
      <c r="N605" s="236"/>
      <c r="O605" s="236"/>
      <c r="P605" s="236"/>
      <c r="Q605" s="236"/>
      <c r="R605" s="236"/>
      <c r="S605" s="236"/>
      <c r="T605" s="236"/>
      <c r="U605" s="236"/>
      <c r="V605" s="236"/>
      <c r="W605" s="236"/>
      <c r="X605" s="236"/>
      <c r="Y605" s="236"/>
      <c r="Z605" s="236"/>
      <c r="AA605" s="236"/>
      <c r="AB605" s="236"/>
    </row>
    <row r="606" spans="1:28" ht="15.75" customHeight="1" x14ac:dyDescent="0.25">
      <c r="A606" s="236"/>
      <c r="B606" s="236"/>
      <c r="C606" s="236"/>
      <c r="D606" s="236"/>
      <c r="E606" s="236"/>
      <c r="F606" s="236"/>
      <c r="G606" s="237"/>
      <c r="H606" s="236"/>
      <c r="I606" s="236"/>
      <c r="J606" s="236"/>
      <c r="K606" s="236"/>
      <c r="L606" s="236"/>
      <c r="M606" s="236"/>
      <c r="N606" s="236"/>
      <c r="O606" s="236"/>
      <c r="P606" s="236"/>
      <c r="Q606" s="236"/>
      <c r="R606" s="236"/>
      <c r="S606" s="236"/>
      <c r="T606" s="236"/>
      <c r="U606" s="236"/>
      <c r="V606" s="236"/>
      <c r="W606" s="236"/>
      <c r="X606" s="236"/>
      <c r="Y606" s="236"/>
      <c r="Z606" s="236"/>
      <c r="AA606" s="236"/>
      <c r="AB606" s="236"/>
    </row>
    <row r="607" spans="1:28" ht="15.75" customHeight="1" x14ac:dyDescent="0.25">
      <c r="A607" s="236"/>
      <c r="B607" s="236"/>
      <c r="C607" s="236"/>
      <c r="D607" s="236"/>
      <c r="E607" s="236"/>
      <c r="F607" s="236"/>
      <c r="G607" s="237"/>
      <c r="H607" s="236"/>
      <c r="I607" s="236"/>
      <c r="J607" s="236"/>
      <c r="K607" s="236"/>
      <c r="L607" s="236"/>
      <c r="M607" s="236"/>
      <c r="N607" s="236"/>
      <c r="O607" s="236"/>
      <c r="P607" s="236"/>
      <c r="Q607" s="236"/>
      <c r="R607" s="236"/>
      <c r="S607" s="236"/>
      <c r="T607" s="236"/>
      <c r="U607" s="236"/>
      <c r="V607" s="236"/>
      <c r="W607" s="236"/>
      <c r="X607" s="236"/>
      <c r="Y607" s="236"/>
      <c r="Z607" s="236"/>
      <c r="AA607" s="236"/>
      <c r="AB607" s="236"/>
    </row>
    <row r="608" spans="1:28" ht="15.75" customHeight="1" x14ac:dyDescent="0.25">
      <c r="A608" s="236"/>
      <c r="B608" s="236"/>
      <c r="C608" s="236"/>
      <c r="D608" s="236"/>
      <c r="E608" s="236"/>
      <c r="F608" s="236"/>
      <c r="G608" s="237"/>
      <c r="H608" s="236"/>
      <c r="I608" s="236"/>
      <c r="J608" s="236"/>
      <c r="K608" s="236"/>
      <c r="L608" s="236"/>
      <c r="M608" s="236"/>
      <c r="N608" s="236"/>
      <c r="O608" s="236"/>
      <c r="P608" s="236"/>
      <c r="Q608" s="236"/>
      <c r="R608" s="236"/>
      <c r="S608" s="236"/>
      <c r="T608" s="236"/>
      <c r="U608" s="236"/>
      <c r="V608" s="236"/>
      <c r="W608" s="236"/>
      <c r="X608" s="236"/>
      <c r="Y608" s="236"/>
      <c r="Z608" s="236"/>
      <c r="AA608" s="236"/>
      <c r="AB608" s="236"/>
    </row>
    <row r="609" spans="1:28" ht="15.75" customHeight="1" x14ac:dyDescent="0.25">
      <c r="A609" s="236"/>
      <c r="B609" s="236"/>
      <c r="C609" s="236"/>
      <c r="D609" s="236"/>
      <c r="E609" s="236"/>
      <c r="F609" s="236"/>
      <c r="G609" s="237"/>
      <c r="H609" s="236"/>
      <c r="I609" s="236"/>
      <c r="J609" s="236"/>
      <c r="K609" s="236"/>
      <c r="L609" s="236"/>
      <c r="M609" s="236"/>
      <c r="N609" s="236"/>
      <c r="O609" s="236"/>
      <c r="P609" s="236"/>
      <c r="Q609" s="236"/>
      <c r="R609" s="236"/>
      <c r="S609" s="236"/>
      <c r="T609" s="236"/>
      <c r="U609" s="236"/>
      <c r="V609" s="236"/>
      <c r="W609" s="236"/>
      <c r="X609" s="236"/>
      <c r="Y609" s="236"/>
      <c r="Z609" s="236"/>
      <c r="AA609" s="236"/>
      <c r="AB609" s="236"/>
    </row>
    <row r="610" spans="1:28" ht="15.75" customHeight="1" x14ac:dyDescent="0.25">
      <c r="A610" s="236"/>
      <c r="B610" s="236"/>
      <c r="C610" s="236"/>
      <c r="D610" s="236"/>
      <c r="E610" s="236"/>
      <c r="F610" s="236"/>
      <c r="G610" s="237"/>
      <c r="H610" s="236"/>
      <c r="I610" s="236"/>
      <c r="J610" s="236"/>
      <c r="K610" s="236"/>
      <c r="L610" s="236"/>
      <c r="M610" s="236"/>
      <c r="N610" s="236"/>
      <c r="O610" s="236"/>
      <c r="P610" s="236"/>
      <c r="Q610" s="236"/>
      <c r="R610" s="236"/>
      <c r="S610" s="236"/>
      <c r="T610" s="236"/>
      <c r="U610" s="236"/>
      <c r="V610" s="236"/>
      <c r="W610" s="236"/>
      <c r="X610" s="236"/>
      <c r="Y610" s="236"/>
      <c r="Z610" s="236"/>
      <c r="AA610" s="236"/>
      <c r="AB610" s="236"/>
    </row>
    <row r="611" spans="1:28" ht="15.75" customHeight="1" x14ac:dyDescent="0.25">
      <c r="A611" s="236"/>
      <c r="B611" s="236"/>
      <c r="C611" s="236"/>
      <c r="D611" s="236"/>
      <c r="E611" s="236"/>
      <c r="F611" s="236"/>
      <c r="G611" s="237"/>
      <c r="H611" s="236"/>
      <c r="I611" s="236"/>
      <c r="J611" s="236"/>
      <c r="K611" s="236"/>
      <c r="L611" s="236"/>
      <c r="M611" s="236"/>
      <c r="N611" s="236"/>
      <c r="O611" s="236"/>
      <c r="P611" s="236"/>
      <c r="Q611" s="236"/>
      <c r="R611" s="236"/>
      <c r="S611" s="236"/>
      <c r="T611" s="236"/>
      <c r="U611" s="236"/>
      <c r="V611" s="236"/>
      <c r="W611" s="236"/>
      <c r="X611" s="236"/>
      <c r="Y611" s="236"/>
      <c r="Z611" s="236"/>
      <c r="AA611" s="236"/>
      <c r="AB611" s="236"/>
    </row>
    <row r="612" spans="1:28" ht="15.75" customHeight="1" x14ac:dyDescent="0.25">
      <c r="A612" s="236"/>
      <c r="B612" s="236"/>
      <c r="C612" s="236"/>
      <c r="D612" s="236"/>
      <c r="E612" s="236"/>
      <c r="F612" s="236"/>
      <c r="G612" s="237"/>
      <c r="H612" s="236"/>
      <c r="I612" s="236"/>
      <c r="J612" s="236"/>
      <c r="K612" s="236"/>
      <c r="L612" s="236"/>
      <c r="M612" s="236"/>
      <c r="N612" s="236"/>
      <c r="O612" s="236"/>
      <c r="P612" s="236"/>
      <c r="Q612" s="236"/>
      <c r="R612" s="236"/>
      <c r="S612" s="236"/>
      <c r="T612" s="236"/>
      <c r="U612" s="236"/>
      <c r="V612" s="236"/>
      <c r="W612" s="236"/>
      <c r="X612" s="236"/>
      <c r="Y612" s="236"/>
      <c r="Z612" s="236"/>
      <c r="AA612" s="236"/>
      <c r="AB612" s="236"/>
    </row>
    <row r="613" spans="1:28" ht="15.75" customHeight="1" x14ac:dyDescent="0.25">
      <c r="A613" s="236"/>
      <c r="B613" s="236"/>
      <c r="C613" s="236"/>
      <c r="D613" s="236"/>
      <c r="E613" s="236"/>
      <c r="F613" s="236"/>
      <c r="G613" s="237"/>
      <c r="H613" s="236"/>
      <c r="I613" s="236"/>
      <c r="J613" s="236"/>
      <c r="K613" s="236"/>
      <c r="L613" s="236"/>
      <c r="M613" s="236"/>
      <c r="N613" s="236"/>
      <c r="O613" s="236"/>
      <c r="P613" s="236"/>
      <c r="Q613" s="236"/>
      <c r="R613" s="236"/>
      <c r="S613" s="236"/>
      <c r="T613" s="236"/>
      <c r="U613" s="236"/>
      <c r="V613" s="236"/>
      <c r="W613" s="236"/>
      <c r="X613" s="236"/>
      <c r="Y613" s="236"/>
      <c r="Z613" s="236"/>
      <c r="AA613" s="236"/>
      <c r="AB613" s="236"/>
    </row>
    <row r="614" spans="1:28" ht="15.75" customHeight="1" x14ac:dyDescent="0.25">
      <c r="A614" s="236"/>
      <c r="B614" s="236"/>
      <c r="C614" s="236"/>
      <c r="D614" s="236"/>
      <c r="E614" s="236"/>
      <c r="F614" s="236"/>
      <c r="G614" s="237"/>
      <c r="H614" s="236"/>
      <c r="I614" s="236"/>
      <c r="J614" s="236"/>
      <c r="K614" s="236"/>
      <c r="L614" s="236"/>
      <c r="M614" s="236"/>
      <c r="N614" s="236"/>
      <c r="O614" s="236"/>
      <c r="P614" s="236"/>
      <c r="Q614" s="236"/>
      <c r="R614" s="236"/>
      <c r="S614" s="236"/>
      <c r="T614" s="236"/>
      <c r="U614" s="236"/>
      <c r="V614" s="236"/>
      <c r="W614" s="236"/>
      <c r="X614" s="236"/>
      <c r="Y614" s="236"/>
      <c r="Z614" s="236"/>
      <c r="AA614" s="236"/>
      <c r="AB614" s="236"/>
    </row>
    <row r="615" spans="1:28" ht="15.75" customHeight="1" x14ac:dyDescent="0.25">
      <c r="A615" s="236"/>
      <c r="B615" s="236"/>
      <c r="C615" s="236"/>
      <c r="D615" s="236"/>
      <c r="E615" s="236"/>
      <c r="F615" s="236"/>
      <c r="G615" s="237"/>
      <c r="H615" s="236"/>
      <c r="I615" s="236"/>
      <c r="J615" s="236"/>
      <c r="K615" s="236"/>
      <c r="L615" s="236"/>
      <c r="M615" s="236"/>
      <c r="N615" s="236"/>
      <c r="O615" s="236"/>
      <c r="P615" s="236"/>
      <c r="Q615" s="236"/>
      <c r="R615" s="236"/>
      <c r="S615" s="236"/>
      <c r="T615" s="236"/>
      <c r="U615" s="236"/>
      <c r="V615" s="236"/>
      <c r="W615" s="236"/>
      <c r="X615" s="236"/>
      <c r="Y615" s="236"/>
      <c r="Z615" s="236"/>
      <c r="AA615" s="236"/>
      <c r="AB615" s="236"/>
    </row>
    <row r="616" spans="1:28" ht="15.75" customHeight="1" x14ac:dyDescent="0.25">
      <c r="A616" s="236"/>
      <c r="B616" s="236"/>
      <c r="C616" s="236"/>
      <c r="D616" s="236"/>
      <c r="E616" s="236"/>
      <c r="F616" s="236"/>
      <c r="G616" s="237"/>
      <c r="H616" s="236"/>
      <c r="I616" s="236"/>
      <c r="J616" s="236"/>
      <c r="K616" s="236"/>
      <c r="L616" s="236"/>
      <c r="M616" s="236"/>
      <c r="N616" s="236"/>
      <c r="O616" s="236"/>
      <c r="P616" s="236"/>
      <c r="Q616" s="236"/>
      <c r="R616" s="236"/>
      <c r="S616" s="236"/>
      <c r="T616" s="236"/>
      <c r="U616" s="236"/>
      <c r="V616" s="236"/>
      <c r="W616" s="236"/>
      <c r="X616" s="236"/>
      <c r="Y616" s="236"/>
      <c r="Z616" s="236"/>
      <c r="AA616" s="236"/>
      <c r="AB616" s="236"/>
    </row>
    <row r="617" spans="1:28" ht="15.75" customHeight="1" x14ac:dyDescent="0.25">
      <c r="A617" s="236"/>
      <c r="B617" s="236"/>
      <c r="C617" s="236"/>
      <c r="D617" s="236"/>
      <c r="E617" s="236"/>
      <c r="F617" s="236"/>
      <c r="G617" s="237"/>
      <c r="H617" s="236"/>
      <c r="I617" s="236"/>
      <c r="J617" s="236"/>
      <c r="K617" s="236"/>
      <c r="L617" s="236"/>
      <c r="M617" s="236"/>
      <c r="N617" s="236"/>
      <c r="O617" s="236"/>
      <c r="P617" s="236"/>
      <c r="Q617" s="236"/>
      <c r="R617" s="236"/>
      <c r="S617" s="236"/>
      <c r="T617" s="236"/>
      <c r="U617" s="236"/>
      <c r="V617" s="236"/>
      <c r="W617" s="236"/>
      <c r="X617" s="236"/>
      <c r="Y617" s="236"/>
      <c r="Z617" s="236"/>
      <c r="AA617" s="236"/>
      <c r="AB617" s="236"/>
    </row>
    <row r="618" spans="1:28" ht="15.75" customHeight="1" x14ac:dyDescent="0.25">
      <c r="A618" s="236"/>
      <c r="B618" s="236"/>
      <c r="C618" s="236"/>
      <c r="D618" s="236"/>
      <c r="E618" s="236"/>
      <c r="F618" s="236"/>
      <c r="G618" s="237"/>
      <c r="H618" s="236"/>
      <c r="I618" s="236"/>
      <c r="J618" s="236"/>
      <c r="K618" s="236"/>
      <c r="L618" s="236"/>
      <c r="M618" s="236"/>
      <c r="N618" s="236"/>
      <c r="O618" s="236"/>
      <c r="P618" s="236"/>
      <c r="Q618" s="236"/>
      <c r="R618" s="236"/>
      <c r="S618" s="236"/>
      <c r="T618" s="236"/>
      <c r="U618" s="236"/>
      <c r="V618" s="236"/>
      <c r="W618" s="236"/>
      <c r="X618" s="236"/>
      <c r="Y618" s="236"/>
      <c r="Z618" s="236"/>
      <c r="AA618" s="236"/>
      <c r="AB618" s="236"/>
    </row>
    <row r="619" spans="1:28" ht="15.75" customHeight="1" x14ac:dyDescent="0.25">
      <c r="A619" s="236"/>
      <c r="B619" s="236"/>
      <c r="C619" s="236"/>
      <c r="D619" s="236"/>
      <c r="E619" s="236"/>
      <c r="F619" s="236"/>
      <c r="G619" s="237"/>
      <c r="H619" s="236"/>
      <c r="I619" s="236"/>
      <c r="J619" s="236"/>
      <c r="K619" s="236"/>
      <c r="L619" s="236"/>
      <c r="M619" s="236"/>
      <c r="N619" s="236"/>
      <c r="O619" s="236"/>
      <c r="P619" s="236"/>
      <c r="Q619" s="236"/>
      <c r="R619" s="236"/>
      <c r="S619" s="236"/>
      <c r="T619" s="236"/>
      <c r="U619" s="236"/>
      <c r="V619" s="236"/>
      <c r="W619" s="236"/>
      <c r="X619" s="236"/>
      <c r="Y619" s="236"/>
      <c r="Z619" s="236"/>
      <c r="AA619" s="236"/>
      <c r="AB619" s="236"/>
    </row>
    <row r="620" spans="1:28" ht="15.75" customHeight="1" x14ac:dyDescent="0.25">
      <c r="A620" s="236"/>
      <c r="B620" s="236"/>
      <c r="C620" s="236"/>
      <c r="D620" s="236"/>
      <c r="E620" s="236"/>
      <c r="F620" s="236"/>
      <c r="G620" s="237"/>
      <c r="H620" s="236"/>
      <c r="I620" s="236"/>
      <c r="J620" s="236"/>
      <c r="K620" s="236"/>
      <c r="L620" s="236"/>
      <c r="M620" s="236"/>
      <c r="N620" s="236"/>
      <c r="O620" s="236"/>
      <c r="P620" s="236"/>
      <c r="Q620" s="236"/>
      <c r="R620" s="236"/>
      <c r="S620" s="236"/>
      <c r="T620" s="236"/>
      <c r="U620" s="236"/>
      <c r="V620" s="236"/>
      <c r="W620" s="236"/>
      <c r="X620" s="236"/>
      <c r="Y620" s="236"/>
      <c r="Z620" s="236"/>
      <c r="AA620" s="236"/>
      <c r="AB620" s="236"/>
    </row>
    <row r="621" spans="1:28" ht="15.75" customHeight="1" x14ac:dyDescent="0.25">
      <c r="A621" s="236"/>
      <c r="B621" s="236"/>
      <c r="C621" s="236"/>
      <c r="D621" s="236"/>
      <c r="E621" s="236"/>
      <c r="F621" s="236"/>
      <c r="G621" s="237"/>
      <c r="H621" s="236"/>
      <c r="I621" s="236"/>
      <c r="J621" s="236"/>
      <c r="K621" s="236"/>
      <c r="L621" s="236"/>
      <c r="M621" s="236"/>
      <c r="N621" s="236"/>
      <c r="O621" s="236"/>
      <c r="P621" s="236"/>
      <c r="Q621" s="236"/>
      <c r="R621" s="236"/>
      <c r="S621" s="236"/>
      <c r="T621" s="236"/>
      <c r="U621" s="236"/>
      <c r="V621" s="236"/>
      <c r="W621" s="236"/>
      <c r="X621" s="236"/>
      <c r="Y621" s="236"/>
      <c r="Z621" s="236"/>
      <c r="AA621" s="236"/>
      <c r="AB621" s="236"/>
    </row>
    <row r="622" spans="1:28" ht="15.75" customHeight="1" x14ac:dyDescent="0.25">
      <c r="A622" s="236"/>
      <c r="B622" s="236"/>
      <c r="C622" s="236"/>
      <c r="D622" s="236"/>
      <c r="E622" s="236"/>
      <c r="F622" s="236"/>
      <c r="G622" s="237"/>
      <c r="H622" s="236"/>
      <c r="I622" s="236"/>
      <c r="J622" s="236"/>
      <c r="K622" s="236"/>
      <c r="L622" s="236"/>
      <c r="M622" s="236"/>
      <c r="N622" s="236"/>
      <c r="O622" s="236"/>
      <c r="P622" s="236"/>
      <c r="Q622" s="236"/>
      <c r="R622" s="236"/>
      <c r="S622" s="236"/>
      <c r="T622" s="236"/>
      <c r="U622" s="236"/>
      <c r="V622" s="236"/>
      <c r="W622" s="236"/>
      <c r="X622" s="236"/>
      <c r="Y622" s="236"/>
      <c r="Z622" s="236"/>
      <c r="AA622" s="236"/>
      <c r="AB622" s="236"/>
    </row>
    <row r="623" spans="1:28" ht="15.75" customHeight="1" x14ac:dyDescent="0.25">
      <c r="A623" s="236"/>
      <c r="B623" s="236"/>
      <c r="C623" s="236"/>
      <c r="D623" s="236"/>
      <c r="E623" s="236"/>
      <c r="F623" s="236"/>
      <c r="G623" s="237"/>
      <c r="H623" s="236"/>
      <c r="I623" s="236"/>
      <c r="J623" s="236"/>
      <c r="K623" s="236"/>
      <c r="L623" s="236"/>
      <c r="M623" s="236"/>
      <c r="N623" s="236"/>
      <c r="O623" s="236"/>
      <c r="P623" s="236"/>
      <c r="Q623" s="236"/>
      <c r="R623" s="236"/>
      <c r="S623" s="236"/>
      <c r="T623" s="236"/>
      <c r="U623" s="236"/>
      <c r="V623" s="236"/>
      <c r="W623" s="236"/>
      <c r="X623" s="236"/>
      <c r="Y623" s="236"/>
      <c r="Z623" s="236"/>
      <c r="AA623" s="236"/>
      <c r="AB623" s="236"/>
    </row>
    <row r="624" spans="1:28" ht="15.75" customHeight="1" x14ac:dyDescent="0.25">
      <c r="A624" s="236"/>
      <c r="B624" s="236"/>
      <c r="C624" s="236"/>
      <c r="D624" s="236"/>
      <c r="E624" s="236"/>
      <c r="F624" s="236"/>
      <c r="G624" s="237"/>
      <c r="H624" s="236"/>
      <c r="I624" s="236"/>
      <c r="J624" s="236"/>
      <c r="K624" s="236"/>
      <c r="L624" s="236"/>
      <c r="M624" s="236"/>
      <c r="N624" s="236"/>
      <c r="O624" s="236"/>
      <c r="P624" s="236"/>
      <c r="Q624" s="236"/>
      <c r="R624" s="236"/>
      <c r="S624" s="236"/>
      <c r="T624" s="236"/>
      <c r="U624" s="236"/>
      <c r="V624" s="236"/>
      <c r="W624" s="236"/>
      <c r="X624" s="236"/>
      <c r="Y624" s="236"/>
      <c r="Z624" s="236"/>
      <c r="AA624" s="236"/>
      <c r="AB624" s="236"/>
    </row>
    <row r="625" spans="1:28" ht="15.75" customHeight="1" x14ac:dyDescent="0.25">
      <c r="A625" s="236"/>
      <c r="B625" s="236"/>
      <c r="C625" s="236"/>
      <c r="D625" s="236"/>
      <c r="E625" s="236"/>
      <c r="F625" s="236"/>
      <c r="G625" s="237"/>
      <c r="H625" s="236"/>
      <c r="I625" s="236"/>
      <c r="J625" s="236"/>
      <c r="K625" s="236"/>
      <c r="L625" s="236"/>
      <c r="M625" s="236"/>
      <c r="N625" s="236"/>
      <c r="O625" s="236"/>
      <c r="P625" s="236"/>
      <c r="Q625" s="236"/>
      <c r="R625" s="236"/>
      <c r="S625" s="236"/>
      <c r="T625" s="236"/>
      <c r="U625" s="236"/>
      <c r="V625" s="236"/>
      <c r="W625" s="236"/>
      <c r="X625" s="236"/>
      <c r="Y625" s="236"/>
      <c r="Z625" s="236"/>
      <c r="AA625" s="236"/>
      <c r="AB625" s="236"/>
    </row>
    <row r="626" spans="1:28" ht="15.75" customHeight="1" x14ac:dyDescent="0.25">
      <c r="A626" s="236"/>
      <c r="B626" s="236"/>
      <c r="C626" s="236"/>
      <c r="D626" s="236"/>
      <c r="E626" s="236"/>
      <c r="F626" s="236"/>
      <c r="G626" s="237"/>
      <c r="H626" s="236"/>
      <c r="I626" s="236"/>
      <c r="J626" s="236"/>
      <c r="K626" s="236"/>
      <c r="L626" s="236"/>
      <c r="M626" s="236"/>
      <c r="N626" s="236"/>
      <c r="O626" s="236"/>
      <c r="P626" s="236"/>
      <c r="Q626" s="236"/>
      <c r="R626" s="236"/>
      <c r="S626" s="236"/>
      <c r="T626" s="236"/>
      <c r="U626" s="236"/>
      <c r="V626" s="236"/>
      <c r="W626" s="236"/>
      <c r="X626" s="236"/>
      <c r="Y626" s="236"/>
      <c r="Z626" s="236"/>
      <c r="AA626" s="236"/>
      <c r="AB626" s="236"/>
    </row>
    <row r="627" spans="1:28" ht="15.75" customHeight="1" x14ac:dyDescent="0.25">
      <c r="A627" s="236"/>
      <c r="B627" s="236"/>
      <c r="C627" s="236"/>
      <c r="D627" s="236"/>
      <c r="E627" s="236"/>
      <c r="F627" s="236"/>
      <c r="G627" s="237"/>
      <c r="H627" s="236"/>
      <c r="I627" s="236"/>
      <c r="J627" s="236"/>
      <c r="K627" s="236"/>
      <c r="L627" s="236"/>
      <c r="M627" s="236"/>
      <c r="N627" s="236"/>
      <c r="O627" s="236"/>
      <c r="P627" s="236"/>
      <c r="Q627" s="236"/>
      <c r="R627" s="236"/>
      <c r="S627" s="236"/>
      <c r="T627" s="236"/>
      <c r="U627" s="236"/>
      <c r="V627" s="236"/>
      <c r="W627" s="236"/>
      <c r="X627" s="236"/>
      <c r="Y627" s="236"/>
      <c r="Z627" s="236"/>
      <c r="AA627" s="236"/>
      <c r="AB627" s="236"/>
    </row>
    <row r="628" spans="1:28" ht="15.75" customHeight="1" x14ac:dyDescent="0.25">
      <c r="A628" s="236"/>
      <c r="B628" s="236"/>
      <c r="C628" s="236"/>
      <c r="D628" s="236"/>
      <c r="E628" s="236"/>
      <c r="F628" s="236"/>
      <c r="G628" s="237"/>
      <c r="H628" s="236"/>
      <c r="I628" s="236"/>
      <c r="J628" s="236"/>
      <c r="K628" s="236"/>
      <c r="L628" s="236"/>
      <c r="M628" s="236"/>
      <c r="N628" s="236"/>
      <c r="O628" s="236"/>
      <c r="P628" s="236"/>
      <c r="Q628" s="236"/>
      <c r="R628" s="236"/>
      <c r="S628" s="236"/>
      <c r="T628" s="236"/>
      <c r="U628" s="236"/>
      <c r="V628" s="236"/>
      <c r="W628" s="236"/>
      <c r="X628" s="236"/>
      <c r="Y628" s="236"/>
      <c r="Z628" s="236"/>
      <c r="AA628" s="236"/>
      <c r="AB628" s="236"/>
    </row>
    <row r="629" spans="1:28" ht="15.75" customHeight="1" x14ac:dyDescent="0.25">
      <c r="A629" s="236"/>
      <c r="B629" s="236"/>
      <c r="C629" s="236"/>
      <c r="D629" s="236"/>
      <c r="E629" s="236"/>
      <c r="F629" s="236"/>
      <c r="G629" s="237"/>
      <c r="H629" s="236"/>
      <c r="I629" s="236"/>
      <c r="J629" s="236"/>
      <c r="K629" s="236"/>
      <c r="L629" s="236"/>
      <c r="M629" s="236"/>
      <c r="N629" s="236"/>
      <c r="O629" s="236"/>
      <c r="P629" s="236"/>
      <c r="Q629" s="236"/>
      <c r="R629" s="236"/>
      <c r="S629" s="236"/>
      <c r="T629" s="236"/>
      <c r="U629" s="236"/>
      <c r="V629" s="236"/>
      <c r="W629" s="236"/>
      <c r="X629" s="236"/>
      <c r="Y629" s="236"/>
      <c r="Z629" s="236"/>
      <c r="AA629" s="236"/>
      <c r="AB629" s="236"/>
    </row>
    <row r="630" spans="1:28" ht="15.75" customHeight="1" x14ac:dyDescent="0.25">
      <c r="A630" s="236"/>
      <c r="B630" s="236"/>
      <c r="C630" s="236"/>
      <c r="D630" s="236"/>
      <c r="E630" s="236"/>
      <c r="F630" s="236"/>
      <c r="G630" s="237"/>
      <c r="H630" s="236"/>
      <c r="I630" s="236"/>
      <c r="J630" s="236"/>
      <c r="K630" s="236"/>
      <c r="L630" s="236"/>
      <c r="M630" s="236"/>
      <c r="N630" s="236"/>
      <c r="O630" s="236"/>
      <c r="P630" s="236"/>
      <c r="Q630" s="236"/>
      <c r="R630" s="236"/>
      <c r="S630" s="236"/>
      <c r="T630" s="236"/>
      <c r="U630" s="236"/>
      <c r="V630" s="236"/>
      <c r="W630" s="236"/>
      <c r="X630" s="236"/>
      <c r="Y630" s="236"/>
      <c r="Z630" s="236"/>
      <c r="AA630" s="236"/>
      <c r="AB630" s="236"/>
    </row>
    <row r="631" spans="1:28" ht="15.75" customHeight="1" x14ac:dyDescent="0.25">
      <c r="A631" s="236"/>
      <c r="B631" s="236"/>
      <c r="C631" s="236"/>
      <c r="D631" s="236"/>
      <c r="E631" s="236"/>
      <c r="F631" s="236"/>
      <c r="G631" s="237"/>
      <c r="H631" s="236"/>
      <c r="I631" s="236"/>
      <c r="J631" s="236"/>
      <c r="K631" s="236"/>
      <c r="L631" s="236"/>
      <c r="M631" s="236"/>
      <c r="N631" s="236"/>
      <c r="O631" s="236"/>
      <c r="P631" s="236"/>
      <c r="Q631" s="236"/>
      <c r="R631" s="236"/>
      <c r="S631" s="236"/>
      <c r="T631" s="236"/>
      <c r="U631" s="236"/>
      <c r="V631" s="236"/>
      <c r="W631" s="236"/>
      <c r="X631" s="236"/>
      <c r="Y631" s="236"/>
      <c r="Z631" s="236"/>
      <c r="AA631" s="236"/>
      <c r="AB631" s="236"/>
    </row>
    <row r="632" spans="1:28" ht="15.75" customHeight="1" x14ac:dyDescent="0.25">
      <c r="A632" s="236"/>
      <c r="B632" s="236"/>
      <c r="C632" s="236"/>
      <c r="D632" s="236"/>
      <c r="E632" s="236"/>
      <c r="F632" s="236"/>
      <c r="G632" s="237"/>
      <c r="H632" s="236"/>
      <c r="I632" s="236"/>
      <c r="J632" s="236"/>
      <c r="K632" s="236"/>
      <c r="L632" s="236"/>
      <c r="M632" s="236"/>
      <c r="N632" s="236"/>
      <c r="O632" s="236"/>
      <c r="P632" s="236"/>
      <c r="Q632" s="236"/>
      <c r="R632" s="236"/>
      <c r="S632" s="236"/>
      <c r="T632" s="236"/>
      <c r="U632" s="236"/>
      <c r="V632" s="236"/>
      <c r="W632" s="236"/>
      <c r="X632" s="236"/>
      <c r="Y632" s="236"/>
      <c r="Z632" s="236"/>
      <c r="AA632" s="236"/>
      <c r="AB632" s="236"/>
    </row>
    <row r="633" spans="1:28" ht="15.75" customHeight="1" x14ac:dyDescent="0.25">
      <c r="A633" s="236"/>
      <c r="B633" s="236"/>
      <c r="C633" s="236"/>
      <c r="D633" s="236"/>
      <c r="E633" s="236"/>
      <c r="F633" s="236"/>
      <c r="G633" s="237"/>
      <c r="H633" s="236"/>
      <c r="I633" s="236"/>
      <c r="J633" s="236"/>
      <c r="K633" s="236"/>
      <c r="L633" s="236"/>
      <c r="M633" s="236"/>
      <c r="N633" s="236"/>
      <c r="O633" s="236"/>
      <c r="P633" s="236"/>
      <c r="Q633" s="236"/>
      <c r="R633" s="236"/>
      <c r="S633" s="236"/>
      <c r="T633" s="236"/>
      <c r="U633" s="236"/>
      <c r="V633" s="236"/>
      <c r="W633" s="236"/>
      <c r="X633" s="236"/>
      <c r="Y633" s="236"/>
      <c r="Z633" s="236"/>
      <c r="AA633" s="236"/>
      <c r="AB633" s="236"/>
    </row>
    <row r="634" spans="1:28" ht="15.75" customHeight="1" x14ac:dyDescent="0.25">
      <c r="A634" s="236"/>
      <c r="B634" s="236"/>
      <c r="C634" s="236"/>
      <c r="D634" s="236"/>
      <c r="E634" s="236"/>
      <c r="F634" s="236"/>
      <c r="G634" s="237"/>
      <c r="H634" s="236"/>
      <c r="I634" s="236"/>
      <c r="J634" s="236"/>
      <c r="K634" s="236"/>
      <c r="L634" s="236"/>
      <c r="M634" s="236"/>
      <c r="N634" s="236"/>
      <c r="O634" s="236"/>
      <c r="P634" s="236"/>
      <c r="Q634" s="236"/>
      <c r="R634" s="236"/>
      <c r="S634" s="236"/>
      <c r="T634" s="236"/>
      <c r="U634" s="236"/>
      <c r="V634" s="236"/>
      <c r="W634" s="236"/>
      <c r="X634" s="236"/>
      <c r="Y634" s="236"/>
      <c r="Z634" s="236"/>
      <c r="AA634" s="236"/>
      <c r="AB634" s="236"/>
    </row>
    <row r="635" spans="1:28" ht="15.75" customHeight="1" x14ac:dyDescent="0.25">
      <c r="A635" s="236"/>
      <c r="B635" s="236"/>
      <c r="C635" s="236"/>
      <c r="D635" s="236"/>
      <c r="E635" s="236"/>
      <c r="F635" s="236"/>
      <c r="G635" s="237"/>
      <c r="H635" s="236"/>
      <c r="I635" s="236"/>
      <c r="J635" s="236"/>
      <c r="K635" s="236"/>
      <c r="L635" s="236"/>
      <c r="M635" s="236"/>
      <c r="N635" s="236"/>
      <c r="O635" s="236"/>
      <c r="P635" s="236"/>
      <c r="Q635" s="236"/>
      <c r="R635" s="236"/>
      <c r="S635" s="236"/>
      <c r="T635" s="236"/>
      <c r="U635" s="236"/>
      <c r="V635" s="236"/>
      <c r="W635" s="236"/>
      <c r="X635" s="236"/>
      <c r="Y635" s="236"/>
      <c r="Z635" s="236"/>
      <c r="AA635" s="236"/>
      <c r="AB635" s="236"/>
    </row>
    <row r="636" spans="1:28" ht="15.75" customHeight="1" x14ac:dyDescent="0.25">
      <c r="A636" s="236"/>
      <c r="B636" s="236"/>
      <c r="C636" s="236"/>
      <c r="D636" s="236"/>
      <c r="E636" s="236"/>
      <c r="F636" s="236"/>
      <c r="G636" s="237"/>
      <c r="H636" s="236"/>
      <c r="I636" s="236"/>
      <c r="J636" s="236"/>
      <c r="K636" s="236"/>
      <c r="L636" s="236"/>
      <c r="M636" s="236"/>
      <c r="N636" s="236"/>
      <c r="O636" s="236"/>
      <c r="P636" s="236"/>
      <c r="Q636" s="236"/>
      <c r="R636" s="236"/>
      <c r="S636" s="236"/>
      <c r="T636" s="236"/>
      <c r="U636" s="236"/>
      <c r="V636" s="236"/>
      <c r="W636" s="236"/>
      <c r="X636" s="236"/>
      <c r="Y636" s="236"/>
      <c r="Z636" s="236"/>
      <c r="AA636" s="236"/>
      <c r="AB636" s="236"/>
    </row>
    <row r="637" spans="1:28" ht="15.75" customHeight="1" x14ac:dyDescent="0.25">
      <c r="A637" s="236"/>
      <c r="B637" s="236"/>
      <c r="C637" s="236"/>
      <c r="D637" s="236"/>
      <c r="E637" s="236"/>
      <c r="F637" s="236"/>
      <c r="G637" s="237"/>
      <c r="H637" s="236"/>
      <c r="I637" s="236"/>
      <c r="J637" s="236"/>
      <c r="K637" s="236"/>
      <c r="L637" s="236"/>
      <c r="M637" s="236"/>
      <c r="N637" s="236"/>
      <c r="O637" s="236"/>
      <c r="P637" s="236"/>
      <c r="Q637" s="236"/>
      <c r="R637" s="236"/>
      <c r="S637" s="236"/>
      <c r="T637" s="236"/>
      <c r="U637" s="236"/>
      <c r="V637" s="236"/>
      <c r="W637" s="236"/>
      <c r="X637" s="236"/>
      <c r="Y637" s="236"/>
      <c r="Z637" s="236"/>
      <c r="AA637" s="236"/>
      <c r="AB637" s="236"/>
    </row>
    <row r="638" spans="1:28" ht="15.75" customHeight="1" x14ac:dyDescent="0.25">
      <c r="A638" s="236"/>
      <c r="B638" s="236"/>
      <c r="C638" s="236"/>
      <c r="D638" s="236"/>
      <c r="E638" s="236"/>
      <c r="F638" s="236"/>
      <c r="G638" s="237"/>
      <c r="H638" s="236"/>
      <c r="I638" s="236"/>
      <c r="J638" s="236"/>
      <c r="K638" s="236"/>
      <c r="L638" s="236"/>
      <c r="M638" s="236"/>
      <c r="N638" s="236"/>
      <c r="O638" s="236"/>
      <c r="P638" s="236"/>
      <c r="Q638" s="236"/>
      <c r="R638" s="236"/>
      <c r="S638" s="236"/>
      <c r="T638" s="236"/>
      <c r="U638" s="236"/>
      <c r="V638" s="236"/>
      <c r="W638" s="236"/>
      <c r="X638" s="236"/>
      <c r="Y638" s="236"/>
      <c r="Z638" s="236"/>
      <c r="AA638" s="236"/>
      <c r="AB638" s="236"/>
    </row>
    <row r="639" spans="1:28" ht="15.75" customHeight="1" x14ac:dyDescent="0.25">
      <c r="A639" s="236"/>
      <c r="B639" s="236"/>
      <c r="C639" s="236"/>
      <c r="D639" s="236"/>
      <c r="E639" s="236"/>
      <c r="F639" s="236"/>
      <c r="G639" s="237"/>
      <c r="H639" s="236"/>
      <c r="I639" s="236"/>
      <c r="J639" s="236"/>
      <c r="K639" s="236"/>
      <c r="L639" s="236"/>
      <c r="M639" s="236"/>
      <c r="N639" s="236"/>
      <c r="O639" s="236"/>
      <c r="P639" s="236"/>
      <c r="Q639" s="236"/>
      <c r="R639" s="236"/>
      <c r="S639" s="236"/>
      <c r="T639" s="236"/>
      <c r="U639" s="236"/>
      <c r="V639" s="236"/>
      <c r="W639" s="236"/>
      <c r="X639" s="236"/>
      <c r="Y639" s="236"/>
      <c r="Z639" s="236"/>
      <c r="AA639" s="236"/>
      <c r="AB639" s="236"/>
    </row>
    <row r="640" spans="1:28" ht="15.75" customHeight="1" x14ac:dyDescent="0.25">
      <c r="A640" s="236"/>
      <c r="B640" s="236"/>
      <c r="C640" s="236"/>
      <c r="D640" s="236"/>
      <c r="E640" s="236"/>
      <c r="F640" s="236"/>
      <c r="G640" s="237"/>
      <c r="H640" s="236"/>
      <c r="I640" s="236"/>
      <c r="J640" s="236"/>
      <c r="K640" s="236"/>
      <c r="L640" s="236"/>
      <c r="M640" s="236"/>
      <c r="N640" s="236"/>
      <c r="O640" s="236"/>
      <c r="P640" s="236"/>
      <c r="Q640" s="236"/>
      <c r="R640" s="236"/>
      <c r="S640" s="236"/>
      <c r="T640" s="236"/>
      <c r="U640" s="236"/>
      <c r="V640" s="236"/>
      <c r="W640" s="236"/>
      <c r="X640" s="236"/>
      <c r="Y640" s="236"/>
      <c r="Z640" s="236"/>
      <c r="AA640" s="236"/>
      <c r="AB640" s="236"/>
    </row>
    <row r="641" spans="1:28" ht="15.75" customHeight="1" x14ac:dyDescent="0.25">
      <c r="A641" s="236"/>
      <c r="B641" s="236"/>
      <c r="C641" s="236"/>
      <c r="D641" s="236"/>
      <c r="E641" s="236"/>
      <c r="F641" s="236"/>
      <c r="G641" s="237"/>
      <c r="H641" s="236"/>
      <c r="I641" s="236"/>
      <c r="J641" s="236"/>
      <c r="K641" s="236"/>
      <c r="L641" s="236"/>
      <c r="M641" s="236"/>
      <c r="N641" s="236"/>
      <c r="O641" s="236"/>
      <c r="P641" s="236"/>
      <c r="Q641" s="236"/>
      <c r="R641" s="236"/>
      <c r="S641" s="236"/>
      <c r="T641" s="236"/>
      <c r="U641" s="236"/>
      <c r="V641" s="236"/>
      <c r="W641" s="236"/>
      <c r="X641" s="236"/>
      <c r="Y641" s="236"/>
      <c r="Z641" s="236"/>
      <c r="AA641" s="236"/>
      <c r="AB641" s="236"/>
    </row>
    <row r="642" spans="1:28" ht="15.75" customHeight="1" x14ac:dyDescent="0.25">
      <c r="A642" s="236"/>
      <c r="B642" s="236"/>
      <c r="C642" s="236"/>
      <c r="D642" s="236"/>
      <c r="E642" s="236"/>
      <c r="F642" s="236"/>
      <c r="G642" s="237"/>
      <c r="H642" s="236"/>
      <c r="I642" s="236"/>
      <c r="J642" s="236"/>
      <c r="K642" s="236"/>
      <c r="L642" s="236"/>
      <c r="M642" s="236"/>
      <c r="N642" s="236"/>
      <c r="O642" s="236"/>
      <c r="P642" s="236"/>
      <c r="Q642" s="236"/>
      <c r="R642" s="236"/>
      <c r="S642" s="236"/>
      <c r="T642" s="236"/>
      <c r="U642" s="236"/>
      <c r="V642" s="236"/>
      <c r="W642" s="236"/>
      <c r="X642" s="236"/>
      <c r="Y642" s="236"/>
      <c r="Z642" s="236"/>
      <c r="AA642" s="236"/>
      <c r="AB642" s="236"/>
    </row>
    <row r="643" spans="1:28" ht="15.75" customHeight="1" x14ac:dyDescent="0.25">
      <c r="A643" s="236"/>
      <c r="B643" s="236"/>
      <c r="C643" s="236"/>
      <c r="D643" s="236"/>
      <c r="E643" s="236"/>
      <c r="F643" s="236"/>
      <c r="G643" s="237"/>
      <c r="H643" s="236"/>
      <c r="I643" s="236"/>
      <c r="J643" s="236"/>
      <c r="K643" s="236"/>
      <c r="L643" s="236"/>
      <c r="M643" s="236"/>
      <c r="N643" s="236"/>
      <c r="O643" s="236"/>
      <c r="P643" s="236"/>
      <c r="Q643" s="236"/>
      <c r="R643" s="236"/>
      <c r="S643" s="236"/>
      <c r="T643" s="236"/>
      <c r="U643" s="236"/>
      <c r="V643" s="236"/>
      <c r="W643" s="236"/>
      <c r="X643" s="236"/>
      <c r="Y643" s="236"/>
      <c r="Z643" s="236"/>
      <c r="AA643" s="236"/>
      <c r="AB643" s="236"/>
    </row>
    <row r="644" spans="1:28" ht="15.75" customHeight="1" x14ac:dyDescent="0.25">
      <c r="A644" s="236"/>
      <c r="B644" s="236"/>
      <c r="C644" s="236"/>
      <c r="D644" s="236"/>
      <c r="E644" s="236"/>
      <c r="F644" s="236"/>
      <c r="G644" s="237"/>
      <c r="H644" s="236"/>
      <c r="I644" s="236"/>
      <c r="J644" s="236"/>
      <c r="K644" s="236"/>
      <c r="L644" s="236"/>
      <c r="M644" s="236"/>
      <c r="N644" s="236"/>
      <c r="O644" s="236"/>
      <c r="P644" s="236"/>
      <c r="Q644" s="236"/>
      <c r="R644" s="236"/>
      <c r="S644" s="236"/>
      <c r="T644" s="236"/>
      <c r="U644" s="236"/>
      <c r="V644" s="236"/>
      <c r="W644" s="236"/>
      <c r="X644" s="236"/>
      <c r="Y644" s="236"/>
      <c r="Z644" s="236"/>
      <c r="AA644" s="236"/>
      <c r="AB644" s="236"/>
    </row>
    <row r="645" spans="1:28" ht="15.75" customHeight="1" x14ac:dyDescent="0.25">
      <c r="A645" s="236"/>
      <c r="B645" s="236"/>
      <c r="C645" s="236"/>
      <c r="D645" s="236"/>
      <c r="E645" s="236"/>
      <c r="F645" s="236"/>
      <c r="G645" s="237"/>
      <c r="H645" s="236"/>
      <c r="I645" s="236"/>
      <c r="J645" s="236"/>
      <c r="K645" s="236"/>
      <c r="L645" s="236"/>
      <c r="M645" s="236"/>
      <c r="N645" s="236"/>
      <c r="O645" s="236"/>
      <c r="P645" s="236"/>
      <c r="Q645" s="236"/>
      <c r="R645" s="236"/>
      <c r="S645" s="236"/>
      <c r="T645" s="236"/>
      <c r="U645" s="236"/>
      <c r="V645" s="236"/>
      <c r="W645" s="236"/>
      <c r="X645" s="236"/>
      <c r="Y645" s="236"/>
      <c r="Z645" s="236"/>
      <c r="AA645" s="236"/>
      <c r="AB645" s="236"/>
    </row>
    <row r="646" spans="1:28" ht="15.75" customHeight="1" x14ac:dyDescent="0.25">
      <c r="A646" s="236"/>
      <c r="B646" s="236"/>
      <c r="C646" s="236"/>
      <c r="D646" s="236"/>
      <c r="E646" s="236"/>
      <c r="F646" s="236"/>
      <c r="G646" s="237"/>
      <c r="H646" s="236"/>
      <c r="I646" s="236"/>
      <c r="J646" s="236"/>
      <c r="K646" s="236"/>
      <c r="L646" s="236"/>
      <c r="M646" s="236"/>
      <c r="N646" s="236"/>
      <c r="O646" s="236"/>
      <c r="P646" s="236"/>
      <c r="Q646" s="236"/>
      <c r="R646" s="236"/>
      <c r="S646" s="236"/>
      <c r="T646" s="236"/>
      <c r="U646" s="236"/>
      <c r="V646" s="236"/>
      <c r="W646" s="236"/>
      <c r="X646" s="236"/>
      <c r="Y646" s="236"/>
      <c r="Z646" s="236"/>
      <c r="AA646" s="236"/>
      <c r="AB646" s="236"/>
    </row>
    <row r="647" spans="1:28" ht="15.75" customHeight="1" x14ac:dyDescent="0.25">
      <c r="A647" s="236"/>
      <c r="B647" s="236"/>
      <c r="C647" s="236"/>
      <c r="D647" s="236"/>
      <c r="E647" s="236"/>
      <c r="F647" s="236"/>
      <c r="G647" s="237"/>
      <c r="H647" s="236"/>
      <c r="I647" s="236"/>
      <c r="J647" s="236"/>
      <c r="K647" s="236"/>
      <c r="L647" s="236"/>
      <c r="M647" s="236"/>
      <c r="N647" s="236"/>
      <c r="O647" s="236"/>
      <c r="P647" s="236"/>
      <c r="Q647" s="236"/>
      <c r="R647" s="236"/>
      <c r="S647" s="236"/>
      <c r="T647" s="236"/>
      <c r="U647" s="236"/>
      <c r="V647" s="236"/>
      <c r="W647" s="236"/>
      <c r="X647" s="236"/>
      <c r="Y647" s="236"/>
      <c r="Z647" s="236"/>
      <c r="AA647" s="236"/>
      <c r="AB647" s="236"/>
    </row>
    <row r="648" spans="1:28" ht="15.75" customHeight="1" x14ac:dyDescent="0.25">
      <c r="A648" s="236"/>
      <c r="B648" s="236"/>
      <c r="C648" s="236"/>
      <c r="D648" s="236"/>
      <c r="E648" s="236"/>
      <c r="F648" s="236"/>
      <c r="G648" s="237"/>
      <c r="H648" s="236"/>
      <c r="I648" s="236"/>
      <c r="J648" s="236"/>
      <c r="K648" s="236"/>
      <c r="L648" s="236"/>
      <c r="M648" s="236"/>
      <c r="N648" s="236"/>
      <c r="O648" s="236"/>
      <c r="P648" s="236"/>
      <c r="Q648" s="236"/>
      <c r="R648" s="236"/>
      <c r="S648" s="236"/>
      <c r="T648" s="236"/>
      <c r="U648" s="236"/>
      <c r="V648" s="236"/>
      <c r="W648" s="236"/>
      <c r="X648" s="236"/>
      <c r="Y648" s="236"/>
      <c r="Z648" s="236"/>
      <c r="AA648" s="236"/>
      <c r="AB648" s="236"/>
    </row>
    <row r="649" spans="1:28" ht="15.75" customHeight="1" x14ac:dyDescent="0.25">
      <c r="A649" s="236"/>
      <c r="B649" s="236"/>
      <c r="C649" s="236"/>
      <c r="D649" s="236"/>
      <c r="E649" s="236"/>
      <c r="F649" s="236"/>
      <c r="G649" s="237"/>
      <c r="H649" s="236"/>
      <c r="I649" s="236"/>
      <c r="J649" s="236"/>
      <c r="K649" s="236"/>
      <c r="L649" s="236"/>
      <c r="M649" s="236"/>
      <c r="N649" s="236"/>
      <c r="O649" s="236"/>
      <c r="P649" s="236"/>
      <c r="Q649" s="236"/>
      <c r="R649" s="236"/>
      <c r="S649" s="236"/>
      <c r="T649" s="236"/>
      <c r="U649" s="236"/>
      <c r="V649" s="236"/>
      <c r="W649" s="236"/>
      <c r="X649" s="236"/>
      <c r="Y649" s="236"/>
      <c r="Z649" s="236"/>
      <c r="AA649" s="236"/>
      <c r="AB649" s="236"/>
    </row>
    <row r="650" spans="1:28" ht="15.75" customHeight="1" x14ac:dyDescent="0.25">
      <c r="A650" s="236"/>
      <c r="B650" s="236"/>
      <c r="C650" s="236"/>
      <c r="D650" s="236"/>
      <c r="E650" s="236"/>
      <c r="F650" s="236"/>
      <c r="G650" s="237"/>
      <c r="H650" s="236"/>
      <c r="I650" s="236"/>
      <c r="J650" s="236"/>
      <c r="K650" s="236"/>
      <c r="L650" s="236"/>
      <c r="M650" s="236"/>
      <c r="N650" s="236"/>
      <c r="O650" s="236"/>
      <c r="P650" s="236"/>
      <c r="Q650" s="236"/>
      <c r="R650" s="236"/>
      <c r="S650" s="236"/>
      <c r="T650" s="236"/>
      <c r="U650" s="236"/>
      <c r="V650" s="236"/>
      <c r="W650" s="236"/>
      <c r="X650" s="236"/>
      <c r="Y650" s="236"/>
      <c r="Z650" s="236"/>
      <c r="AA650" s="236"/>
      <c r="AB650" s="236"/>
    </row>
    <row r="651" spans="1:28" ht="15.75" customHeight="1" x14ac:dyDescent="0.25">
      <c r="A651" s="236"/>
      <c r="B651" s="236"/>
      <c r="C651" s="236"/>
      <c r="D651" s="236"/>
      <c r="E651" s="236"/>
      <c r="F651" s="236"/>
      <c r="G651" s="237"/>
      <c r="H651" s="236"/>
      <c r="I651" s="236"/>
      <c r="J651" s="236"/>
      <c r="K651" s="236"/>
      <c r="L651" s="236"/>
      <c r="M651" s="236"/>
      <c r="N651" s="236"/>
      <c r="O651" s="236"/>
      <c r="P651" s="236"/>
      <c r="Q651" s="236"/>
      <c r="R651" s="236"/>
      <c r="S651" s="236"/>
      <c r="T651" s="236"/>
      <c r="U651" s="236"/>
      <c r="V651" s="236"/>
      <c r="W651" s="236"/>
      <c r="X651" s="236"/>
      <c r="Y651" s="236"/>
      <c r="Z651" s="236"/>
      <c r="AA651" s="236"/>
      <c r="AB651" s="236"/>
    </row>
    <row r="652" spans="1:28" ht="15.75" customHeight="1" x14ac:dyDescent="0.25">
      <c r="A652" s="236"/>
      <c r="B652" s="236"/>
      <c r="C652" s="236"/>
      <c r="D652" s="236"/>
      <c r="E652" s="236"/>
      <c r="F652" s="236"/>
      <c r="G652" s="237"/>
      <c r="H652" s="236"/>
      <c r="I652" s="236"/>
      <c r="J652" s="236"/>
      <c r="K652" s="236"/>
      <c r="L652" s="236"/>
      <c r="M652" s="236"/>
      <c r="N652" s="236"/>
      <c r="O652" s="236"/>
      <c r="P652" s="236"/>
      <c r="Q652" s="236"/>
      <c r="R652" s="236"/>
      <c r="S652" s="236"/>
      <c r="T652" s="236"/>
      <c r="U652" s="236"/>
      <c r="V652" s="236"/>
      <c r="W652" s="236"/>
      <c r="X652" s="236"/>
      <c r="Y652" s="236"/>
      <c r="Z652" s="236"/>
      <c r="AA652" s="236"/>
      <c r="AB652" s="236"/>
    </row>
    <row r="653" spans="1:28" ht="15.75" customHeight="1" x14ac:dyDescent="0.25">
      <c r="A653" s="236"/>
      <c r="B653" s="236"/>
      <c r="C653" s="236"/>
      <c r="D653" s="236"/>
      <c r="E653" s="236"/>
      <c r="F653" s="236"/>
      <c r="G653" s="237"/>
      <c r="H653" s="236"/>
      <c r="I653" s="236"/>
      <c r="J653" s="236"/>
      <c r="K653" s="236"/>
      <c r="L653" s="236"/>
      <c r="M653" s="236"/>
      <c r="N653" s="236"/>
      <c r="O653" s="236"/>
      <c r="P653" s="236"/>
      <c r="Q653" s="236"/>
      <c r="R653" s="236"/>
      <c r="S653" s="236"/>
      <c r="T653" s="236"/>
      <c r="U653" s="236"/>
      <c r="V653" s="236"/>
      <c r="W653" s="236"/>
      <c r="X653" s="236"/>
      <c r="Y653" s="236"/>
      <c r="Z653" s="236"/>
      <c r="AA653" s="236"/>
      <c r="AB653" s="236"/>
    </row>
    <row r="654" spans="1:28" ht="15.75" customHeight="1" x14ac:dyDescent="0.25">
      <c r="A654" s="236"/>
      <c r="B654" s="236"/>
      <c r="C654" s="236"/>
      <c r="D654" s="236"/>
      <c r="E654" s="236"/>
      <c r="F654" s="236"/>
      <c r="G654" s="237"/>
      <c r="H654" s="236"/>
      <c r="I654" s="236"/>
      <c r="J654" s="236"/>
      <c r="K654" s="236"/>
      <c r="L654" s="236"/>
      <c r="M654" s="236"/>
      <c r="N654" s="236"/>
      <c r="O654" s="236"/>
      <c r="P654" s="236"/>
      <c r="Q654" s="236"/>
      <c r="R654" s="236"/>
      <c r="S654" s="236"/>
      <c r="T654" s="236"/>
      <c r="U654" s="236"/>
      <c r="V654" s="236"/>
      <c r="W654" s="236"/>
      <c r="X654" s="236"/>
      <c r="Y654" s="236"/>
      <c r="Z654" s="236"/>
      <c r="AA654" s="236"/>
      <c r="AB654" s="236"/>
    </row>
    <row r="655" spans="1:28" ht="15.75" customHeight="1" x14ac:dyDescent="0.25">
      <c r="A655" s="236"/>
      <c r="B655" s="236"/>
      <c r="C655" s="236"/>
      <c r="D655" s="236"/>
      <c r="E655" s="236"/>
      <c r="F655" s="236"/>
      <c r="G655" s="237"/>
      <c r="H655" s="236"/>
      <c r="I655" s="236"/>
      <c r="J655" s="236"/>
      <c r="K655" s="236"/>
      <c r="L655" s="236"/>
      <c r="M655" s="236"/>
      <c r="N655" s="236"/>
      <c r="O655" s="236"/>
      <c r="P655" s="236"/>
      <c r="Q655" s="236"/>
      <c r="R655" s="236"/>
      <c r="S655" s="236"/>
      <c r="T655" s="236"/>
      <c r="U655" s="236"/>
      <c r="V655" s="236"/>
      <c r="W655" s="236"/>
      <c r="X655" s="236"/>
      <c r="Y655" s="236"/>
      <c r="Z655" s="236"/>
      <c r="AA655" s="236"/>
      <c r="AB655" s="236"/>
    </row>
    <row r="656" spans="1:28" ht="15.75" customHeight="1" x14ac:dyDescent="0.25">
      <c r="A656" s="236"/>
      <c r="B656" s="236"/>
      <c r="C656" s="236"/>
      <c r="D656" s="236"/>
      <c r="E656" s="236"/>
      <c r="F656" s="236"/>
      <c r="G656" s="237"/>
      <c r="H656" s="236"/>
      <c r="I656" s="236"/>
      <c r="J656" s="236"/>
      <c r="K656" s="236"/>
      <c r="L656" s="236"/>
      <c r="M656" s="236"/>
      <c r="N656" s="236"/>
      <c r="O656" s="236"/>
      <c r="P656" s="236"/>
      <c r="Q656" s="236"/>
      <c r="R656" s="236"/>
      <c r="S656" s="236"/>
      <c r="T656" s="236"/>
      <c r="U656" s="236"/>
      <c r="V656" s="236"/>
      <c r="W656" s="236"/>
      <c r="X656" s="236"/>
      <c r="Y656" s="236"/>
      <c r="Z656" s="236"/>
      <c r="AA656" s="236"/>
      <c r="AB656" s="236"/>
    </row>
    <row r="657" spans="1:28" ht="15.75" customHeight="1" x14ac:dyDescent="0.25">
      <c r="A657" s="236"/>
      <c r="B657" s="236"/>
      <c r="C657" s="236"/>
      <c r="D657" s="236"/>
      <c r="E657" s="236"/>
      <c r="F657" s="236"/>
      <c r="G657" s="237"/>
      <c r="H657" s="236"/>
      <c r="I657" s="236"/>
      <c r="J657" s="236"/>
      <c r="K657" s="236"/>
      <c r="L657" s="236"/>
      <c r="M657" s="236"/>
      <c r="N657" s="236"/>
      <c r="O657" s="236"/>
      <c r="P657" s="236"/>
      <c r="Q657" s="236"/>
      <c r="R657" s="236"/>
      <c r="S657" s="236"/>
      <c r="T657" s="236"/>
      <c r="U657" s="236"/>
      <c r="V657" s="236"/>
      <c r="W657" s="236"/>
      <c r="X657" s="236"/>
      <c r="Y657" s="236"/>
      <c r="Z657" s="236"/>
      <c r="AA657" s="236"/>
      <c r="AB657" s="236"/>
    </row>
    <row r="658" spans="1:28" ht="15.75" customHeight="1" x14ac:dyDescent="0.25">
      <c r="A658" s="236"/>
      <c r="B658" s="236"/>
      <c r="C658" s="236"/>
      <c r="D658" s="236"/>
      <c r="E658" s="236"/>
      <c r="F658" s="236"/>
      <c r="G658" s="237"/>
      <c r="H658" s="236"/>
      <c r="I658" s="236"/>
      <c r="J658" s="236"/>
      <c r="K658" s="236"/>
      <c r="L658" s="236"/>
      <c r="M658" s="236"/>
      <c r="N658" s="236"/>
      <c r="O658" s="236"/>
      <c r="P658" s="236"/>
      <c r="Q658" s="236"/>
      <c r="R658" s="236"/>
      <c r="S658" s="236"/>
      <c r="T658" s="236"/>
      <c r="U658" s="236"/>
      <c r="V658" s="236"/>
      <c r="W658" s="236"/>
      <c r="X658" s="236"/>
      <c r="Y658" s="236"/>
      <c r="Z658" s="236"/>
      <c r="AA658" s="236"/>
      <c r="AB658" s="236"/>
    </row>
    <row r="659" spans="1:28" ht="15.75" customHeight="1" x14ac:dyDescent="0.25">
      <c r="A659" s="236"/>
      <c r="B659" s="236"/>
      <c r="C659" s="236"/>
      <c r="D659" s="236"/>
      <c r="E659" s="236"/>
      <c r="F659" s="236"/>
      <c r="G659" s="237"/>
      <c r="H659" s="236"/>
      <c r="I659" s="236"/>
      <c r="J659" s="236"/>
      <c r="K659" s="236"/>
      <c r="L659" s="236"/>
      <c r="M659" s="236"/>
      <c r="N659" s="236"/>
      <c r="O659" s="236"/>
      <c r="P659" s="236"/>
      <c r="Q659" s="236"/>
      <c r="R659" s="236"/>
      <c r="S659" s="236"/>
      <c r="T659" s="236"/>
      <c r="U659" s="236"/>
      <c r="V659" s="236"/>
      <c r="W659" s="236"/>
      <c r="X659" s="236"/>
      <c r="Y659" s="236"/>
      <c r="Z659" s="236"/>
      <c r="AA659" s="236"/>
      <c r="AB659" s="236"/>
    </row>
    <row r="660" spans="1:28" ht="15.75" customHeight="1" x14ac:dyDescent="0.25">
      <c r="A660" s="236"/>
      <c r="B660" s="236"/>
      <c r="C660" s="236"/>
      <c r="D660" s="236"/>
      <c r="E660" s="236"/>
      <c r="F660" s="236"/>
      <c r="G660" s="237"/>
      <c r="H660" s="236"/>
      <c r="I660" s="236"/>
      <c r="J660" s="236"/>
      <c r="K660" s="236"/>
      <c r="L660" s="236"/>
      <c r="M660" s="236"/>
      <c r="N660" s="236"/>
      <c r="O660" s="236"/>
      <c r="P660" s="236"/>
      <c r="Q660" s="236"/>
      <c r="R660" s="236"/>
      <c r="S660" s="236"/>
      <c r="T660" s="236"/>
      <c r="U660" s="236"/>
      <c r="V660" s="236"/>
      <c r="W660" s="236"/>
      <c r="X660" s="236"/>
      <c r="Y660" s="236"/>
      <c r="Z660" s="236"/>
      <c r="AA660" s="236"/>
      <c r="AB660" s="236"/>
    </row>
    <row r="661" spans="1:28" ht="15.75" customHeight="1" x14ac:dyDescent="0.25">
      <c r="A661" s="236"/>
      <c r="B661" s="236"/>
      <c r="C661" s="236"/>
      <c r="D661" s="236"/>
      <c r="E661" s="236"/>
      <c r="F661" s="236"/>
      <c r="G661" s="237"/>
      <c r="H661" s="236"/>
      <c r="I661" s="236"/>
      <c r="J661" s="236"/>
      <c r="K661" s="236"/>
      <c r="L661" s="236"/>
      <c r="M661" s="236"/>
      <c r="N661" s="236"/>
      <c r="O661" s="236"/>
      <c r="P661" s="236"/>
      <c r="Q661" s="236"/>
      <c r="R661" s="236"/>
      <c r="S661" s="236"/>
      <c r="T661" s="236"/>
      <c r="U661" s="236"/>
      <c r="V661" s="236"/>
      <c r="W661" s="236"/>
      <c r="X661" s="236"/>
      <c r="Y661" s="236"/>
      <c r="Z661" s="236"/>
      <c r="AA661" s="236"/>
      <c r="AB661" s="236"/>
    </row>
    <row r="662" spans="1:28" ht="15.75" customHeight="1" x14ac:dyDescent="0.25">
      <c r="A662" s="236"/>
      <c r="B662" s="236"/>
      <c r="C662" s="236"/>
      <c r="D662" s="236"/>
      <c r="E662" s="236"/>
      <c r="F662" s="236"/>
      <c r="G662" s="237"/>
      <c r="H662" s="236"/>
      <c r="I662" s="236"/>
      <c r="J662" s="236"/>
      <c r="K662" s="236"/>
      <c r="L662" s="236"/>
      <c r="M662" s="236"/>
      <c r="N662" s="236"/>
      <c r="O662" s="236"/>
      <c r="P662" s="236"/>
      <c r="Q662" s="236"/>
      <c r="R662" s="236"/>
      <c r="S662" s="236"/>
      <c r="T662" s="236"/>
      <c r="U662" s="236"/>
      <c r="V662" s="236"/>
      <c r="W662" s="236"/>
      <c r="X662" s="236"/>
      <c r="Y662" s="236"/>
      <c r="Z662" s="236"/>
      <c r="AA662" s="236"/>
      <c r="AB662" s="236"/>
    </row>
    <row r="663" spans="1:28" ht="15.75" customHeight="1" x14ac:dyDescent="0.25">
      <c r="A663" s="236"/>
      <c r="B663" s="236"/>
      <c r="C663" s="236"/>
      <c r="D663" s="236"/>
      <c r="E663" s="236"/>
      <c r="F663" s="236"/>
      <c r="G663" s="237"/>
      <c r="H663" s="236"/>
      <c r="I663" s="236"/>
      <c r="J663" s="236"/>
      <c r="K663" s="236"/>
      <c r="L663" s="236"/>
      <c r="M663" s="236"/>
      <c r="N663" s="236"/>
      <c r="O663" s="236"/>
      <c r="P663" s="236"/>
      <c r="Q663" s="236"/>
      <c r="R663" s="236"/>
      <c r="S663" s="236"/>
      <c r="T663" s="236"/>
      <c r="U663" s="236"/>
      <c r="V663" s="236"/>
      <c r="W663" s="236"/>
      <c r="X663" s="236"/>
      <c r="Y663" s="236"/>
      <c r="Z663" s="236"/>
      <c r="AA663" s="236"/>
      <c r="AB663" s="236"/>
    </row>
    <row r="664" spans="1:28" ht="15.75" customHeight="1" x14ac:dyDescent="0.25">
      <c r="A664" s="236"/>
      <c r="B664" s="236"/>
      <c r="C664" s="236"/>
      <c r="D664" s="236"/>
      <c r="E664" s="236"/>
      <c r="F664" s="236"/>
      <c r="G664" s="237"/>
      <c r="H664" s="236"/>
      <c r="I664" s="236"/>
      <c r="J664" s="236"/>
      <c r="K664" s="236"/>
      <c r="L664" s="236"/>
      <c r="M664" s="236"/>
      <c r="N664" s="236"/>
      <c r="O664" s="236"/>
      <c r="P664" s="236"/>
      <c r="Q664" s="236"/>
      <c r="R664" s="236"/>
      <c r="S664" s="236"/>
      <c r="T664" s="236"/>
      <c r="U664" s="236"/>
      <c r="V664" s="236"/>
      <c r="W664" s="236"/>
      <c r="X664" s="236"/>
      <c r="Y664" s="236"/>
      <c r="Z664" s="236"/>
      <c r="AA664" s="236"/>
      <c r="AB664" s="236"/>
    </row>
    <row r="665" spans="1:28" ht="15.75" customHeight="1" x14ac:dyDescent="0.25">
      <c r="A665" s="236"/>
      <c r="B665" s="236"/>
      <c r="C665" s="236"/>
      <c r="D665" s="236"/>
      <c r="E665" s="236"/>
      <c r="F665" s="236"/>
      <c r="G665" s="237"/>
      <c r="H665" s="236"/>
      <c r="I665" s="236"/>
      <c r="J665" s="236"/>
      <c r="K665" s="236"/>
      <c r="L665" s="236"/>
      <c r="M665" s="236"/>
      <c r="N665" s="236"/>
      <c r="O665" s="236"/>
      <c r="P665" s="236"/>
      <c r="Q665" s="236"/>
      <c r="R665" s="236"/>
      <c r="S665" s="236"/>
      <c r="T665" s="236"/>
      <c r="U665" s="236"/>
      <c r="V665" s="236"/>
      <c r="W665" s="236"/>
      <c r="X665" s="236"/>
      <c r="Y665" s="236"/>
      <c r="Z665" s="236"/>
      <c r="AA665" s="236"/>
      <c r="AB665" s="236"/>
    </row>
    <row r="666" spans="1:28" ht="15.75" customHeight="1" x14ac:dyDescent="0.25">
      <c r="A666" s="236"/>
      <c r="B666" s="236"/>
      <c r="C666" s="236"/>
      <c r="D666" s="236"/>
      <c r="E666" s="236"/>
      <c r="F666" s="236"/>
      <c r="G666" s="237"/>
      <c r="H666" s="236"/>
      <c r="I666" s="236"/>
      <c r="J666" s="236"/>
      <c r="K666" s="236"/>
      <c r="L666" s="236"/>
      <c r="M666" s="236"/>
      <c r="N666" s="236"/>
      <c r="O666" s="236"/>
      <c r="P666" s="236"/>
      <c r="Q666" s="236"/>
      <c r="R666" s="236"/>
      <c r="S666" s="236"/>
      <c r="T666" s="236"/>
      <c r="U666" s="236"/>
      <c r="V666" s="236"/>
      <c r="W666" s="236"/>
      <c r="X666" s="236"/>
      <c r="Y666" s="236"/>
      <c r="Z666" s="236"/>
      <c r="AA666" s="236"/>
      <c r="AB666" s="236"/>
    </row>
    <row r="667" spans="1:28" ht="15.75" customHeight="1" x14ac:dyDescent="0.25">
      <c r="A667" s="236"/>
      <c r="B667" s="236"/>
      <c r="C667" s="236"/>
      <c r="D667" s="236"/>
      <c r="E667" s="236"/>
      <c r="F667" s="236"/>
      <c r="G667" s="237"/>
      <c r="H667" s="236"/>
      <c r="I667" s="236"/>
      <c r="J667" s="236"/>
      <c r="K667" s="236"/>
      <c r="L667" s="236"/>
      <c r="M667" s="236"/>
      <c r="N667" s="236"/>
      <c r="O667" s="236"/>
      <c r="P667" s="236"/>
      <c r="Q667" s="236"/>
      <c r="R667" s="236"/>
      <c r="S667" s="236"/>
      <c r="T667" s="236"/>
      <c r="U667" s="236"/>
      <c r="V667" s="236"/>
      <c r="W667" s="236"/>
      <c r="X667" s="236"/>
      <c r="Y667" s="236"/>
      <c r="Z667" s="236"/>
      <c r="AA667" s="236"/>
      <c r="AB667" s="236"/>
    </row>
    <row r="668" spans="1:28" ht="15.75" customHeight="1" x14ac:dyDescent="0.25">
      <c r="A668" s="236"/>
      <c r="B668" s="236"/>
      <c r="C668" s="236"/>
      <c r="D668" s="236"/>
      <c r="E668" s="236"/>
      <c r="F668" s="236"/>
      <c r="G668" s="237"/>
      <c r="H668" s="236"/>
      <c r="I668" s="236"/>
      <c r="J668" s="236"/>
      <c r="K668" s="236"/>
      <c r="L668" s="236"/>
      <c r="M668" s="236"/>
      <c r="N668" s="236"/>
      <c r="O668" s="236"/>
      <c r="P668" s="236"/>
      <c r="Q668" s="236"/>
      <c r="R668" s="236"/>
      <c r="S668" s="236"/>
      <c r="T668" s="236"/>
      <c r="U668" s="236"/>
      <c r="V668" s="236"/>
      <c r="W668" s="236"/>
      <c r="X668" s="236"/>
      <c r="Y668" s="236"/>
      <c r="Z668" s="236"/>
      <c r="AA668" s="236"/>
      <c r="AB668" s="236"/>
    </row>
    <row r="669" spans="1:28" ht="15.75" customHeight="1" x14ac:dyDescent="0.25">
      <c r="A669" s="236"/>
      <c r="B669" s="236"/>
      <c r="C669" s="236"/>
      <c r="D669" s="236"/>
      <c r="E669" s="236"/>
      <c r="F669" s="236"/>
      <c r="G669" s="237"/>
      <c r="H669" s="236"/>
      <c r="I669" s="236"/>
      <c r="J669" s="236"/>
      <c r="K669" s="236"/>
      <c r="L669" s="236"/>
      <c r="M669" s="236"/>
      <c r="N669" s="236"/>
      <c r="O669" s="236"/>
      <c r="P669" s="236"/>
      <c r="Q669" s="236"/>
      <c r="R669" s="236"/>
      <c r="S669" s="236"/>
      <c r="T669" s="236"/>
      <c r="U669" s="236"/>
      <c r="V669" s="236"/>
      <c r="W669" s="236"/>
      <c r="X669" s="236"/>
      <c r="Y669" s="236"/>
      <c r="Z669" s="236"/>
      <c r="AA669" s="236"/>
      <c r="AB669" s="236"/>
    </row>
    <row r="670" spans="1:28" ht="15.75" customHeight="1" x14ac:dyDescent="0.25">
      <c r="A670" s="236"/>
      <c r="B670" s="236"/>
      <c r="C670" s="236"/>
      <c r="D670" s="236"/>
      <c r="E670" s="236"/>
      <c r="F670" s="236"/>
      <c r="G670" s="237"/>
      <c r="H670" s="236"/>
      <c r="I670" s="236"/>
      <c r="J670" s="236"/>
      <c r="K670" s="236"/>
      <c r="L670" s="236"/>
      <c r="M670" s="236"/>
      <c r="N670" s="236"/>
      <c r="O670" s="236"/>
      <c r="P670" s="236"/>
      <c r="Q670" s="236"/>
      <c r="R670" s="236"/>
      <c r="S670" s="236"/>
      <c r="T670" s="236"/>
      <c r="U670" s="236"/>
      <c r="V670" s="236"/>
      <c r="W670" s="236"/>
      <c r="X670" s="236"/>
      <c r="Y670" s="236"/>
      <c r="Z670" s="236"/>
      <c r="AA670" s="236"/>
      <c r="AB670" s="236"/>
    </row>
    <row r="671" spans="1:28" ht="15.75" customHeight="1" x14ac:dyDescent="0.25">
      <c r="A671" s="236"/>
      <c r="B671" s="236"/>
      <c r="C671" s="236"/>
      <c r="D671" s="236"/>
      <c r="E671" s="236"/>
      <c r="F671" s="236"/>
      <c r="G671" s="237"/>
      <c r="H671" s="236"/>
      <c r="I671" s="236"/>
      <c r="J671" s="236"/>
      <c r="K671" s="236"/>
      <c r="L671" s="236"/>
      <c r="M671" s="236"/>
      <c r="N671" s="236"/>
      <c r="O671" s="236"/>
      <c r="P671" s="236"/>
      <c r="Q671" s="236"/>
      <c r="R671" s="236"/>
      <c r="S671" s="236"/>
      <c r="T671" s="236"/>
      <c r="U671" s="236"/>
      <c r="V671" s="236"/>
      <c r="W671" s="236"/>
      <c r="X671" s="236"/>
      <c r="Y671" s="236"/>
      <c r="Z671" s="236"/>
      <c r="AA671" s="236"/>
      <c r="AB671" s="236"/>
    </row>
    <row r="672" spans="1:28" ht="15.75" customHeight="1" x14ac:dyDescent="0.25">
      <c r="A672" s="236"/>
      <c r="B672" s="236"/>
      <c r="C672" s="236"/>
      <c r="D672" s="236"/>
      <c r="E672" s="236"/>
      <c r="F672" s="236"/>
      <c r="G672" s="237"/>
      <c r="H672" s="236"/>
      <c r="I672" s="236"/>
      <c r="J672" s="236"/>
      <c r="K672" s="236"/>
      <c r="L672" s="236"/>
      <c r="M672" s="236"/>
      <c r="N672" s="236"/>
      <c r="O672" s="236"/>
      <c r="P672" s="236"/>
      <c r="Q672" s="236"/>
      <c r="R672" s="236"/>
      <c r="S672" s="236"/>
      <c r="T672" s="236"/>
      <c r="U672" s="236"/>
      <c r="V672" s="236"/>
      <c r="W672" s="236"/>
      <c r="X672" s="236"/>
      <c r="Y672" s="236"/>
      <c r="Z672" s="236"/>
      <c r="AA672" s="236"/>
      <c r="AB672" s="236"/>
    </row>
    <row r="673" spans="1:28" ht="15.75" customHeight="1" x14ac:dyDescent="0.25">
      <c r="A673" s="236"/>
      <c r="B673" s="236"/>
      <c r="C673" s="236"/>
      <c r="D673" s="236"/>
      <c r="E673" s="236"/>
      <c r="F673" s="236"/>
      <c r="G673" s="237"/>
      <c r="H673" s="236"/>
      <c r="I673" s="236"/>
      <c r="J673" s="236"/>
      <c r="K673" s="236"/>
      <c r="L673" s="236"/>
      <c r="M673" s="236"/>
      <c r="N673" s="236"/>
      <c r="O673" s="236"/>
      <c r="P673" s="236"/>
      <c r="Q673" s="236"/>
      <c r="R673" s="236"/>
      <c r="S673" s="236"/>
      <c r="T673" s="236"/>
      <c r="U673" s="236"/>
      <c r="V673" s="236"/>
      <c r="W673" s="236"/>
      <c r="X673" s="236"/>
      <c r="Y673" s="236"/>
      <c r="Z673" s="236"/>
      <c r="AA673" s="236"/>
      <c r="AB673" s="236"/>
    </row>
    <row r="674" spans="1:28" ht="15.75" customHeight="1" x14ac:dyDescent="0.25">
      <c r="A674" s="236"/>
      <c r="B674" s="236"/>
      <c r="C674" s="236"/>
      <c r="D674" s="236"/>
      <c r="E674" s="236"/>
      <c r="F674" s="236"/>
      <c r="G674" s="237"/>
      <c r="H674" s="236"/>
      <c r="I674" s="236"/>
      <c r="J674" s="236"/>
      <c r="K674" s="236"/>
      <c r="L674" s="236"/>
      <c r="M674" s="236"/>
      <c r="N674" s="236"/>
      <c r="O674" s="236"/>
      <c r="P674" s="236"/>
      <c r="Q674" s="236"/>
      <c r="R674" s="236"/>
      <c r="S674" s="236"/>
      <c r="T674" s="236"/>
      <c r="U674" s="236"/>
      <c r="V674" s="236"/>
      <c r="W674" s="236"/>
      <c r="X674" s="236"/>
      <c r="Y674" s="236"/>
      <c r="Z674" s="236"/>
      <c r="AA674" s="236"/>
      <c r="AB674" s="236"/>
    </row>
    <row r="675" spans="1:28" ht="15.75" customHeight="1" x14ac:dyDescent="0.25">
      <c r="A675" s="236"/>
      <c r="B675" s="236"/>
      <c r="C675" s="236"/>
      <c r="D675" s="236"/>
      <c r="E675" s="236"/>
      <c r="F675" s="236"/>
      <c r="G675" s="237"/>
      <c r="H675" s="236"/>
      <c r="I675" s="236"/>
      <c r="J675" s="236"/>
      <c r="K675" s="236"/>
      <c r="L675" s="236"/>
      <c r="M675" s="236"/>
      <c r="N675" s="236"/>
      <c r="O675" s="236"/>
      <c r="P675" s="236"/>
      <c r="Q675" s="236"/>
      <c r="R675" s="236"/>
      <c r="S675" s="236"/>
      <c r="T675" s="236"/>
      <c r="U675" s="236"/>
      <c r="V675" s="236"/>
      <c r="W675" s="236"/>
      <c r="X675" s="236"/>
      <c r="Y675" s="236"/>
      <c r="Z675" s="236"/>
      <c r="AA675" s="236"/>
      <c r="AB675" s="236"/>
    </row>
    <row r="676" spans="1:28" ht="15.75" customHeight="1" x14ac:dyDescent="0.25">
      <c r="A676" s="236"/>
      <c r="B676" s="236"/>
      <c r="C676" s="236"/>
      <c r="D676" s="236"/>
      <c r="E676" s="236"/>
      <c r="F676" s="236"/>
      <c r="G676" s="237"/>
      <c r="H676" s="236"/>
      <c r="I676" s="236"/>
      <c r="J676" s="236"/>
      <c r="K676" s="236"/>
      <c r="L676" s="236"/>
      <c r="M676" s="236"/>
      <c r="N676" s="236"/>
      <c r="O676" s="236"/>
      <c r="P676" s="236"/>
      <c r="Q676" s="236"/>
      <c r="R676" s="236"/>
      <c r="S676" s="236"/>
      <c r="T676" s="236"/>
      <c r="U676" s="236"/>
      <c r="V676" s="236"/>
      <c r="W676" s="236"/>
      <c r="X676" s="236"/>
      <c r="Y676" s="236"/>
      <c r="Z676" s="236"/>
      <c r="AA676" s="236"/>
      <c r="AB676" s="236"/>
    </row>
    <row r="677" spans="1:28" ht="15.75" customHeight="1" x14ac:dyDescent="0.25">
      <c r="A677" s="236"/>
      <c r="B677" s="236"/>
      <c r="C677" s="236"/>
      <c r="D677" s="236"/>
      <c r="E677" s="236"/>
      <c r="F677" s="236"/>
      <c r="G677" s="237"/>
      <c r="H677" s="236"/>
      <c r="I677" s="236"/>
      <c r="J677" s="236"/>
      <c r="K677" s="236"/>
      <c r="L677" s="236"/>
      <c r="M677" s="236"/>
      <c r="N677" s="236"/>
      <c r="O677" s="236"/>
      <c r="P677" s="236"/>
      <c r="Q677" s="236"/>
      <c r="R677" s="236"/>
      <c r="S677" s="236"/>
      <c r="T677" s="236"/>
      <c r="U677" s="236"/>
      <c r="V677" s="236"/>
      <c r="W677" s="236"/>
      <c r="X677" s="236"/>
      <c r="Y677" s="236"/>
      <c r="Z677" s="236"/>
      <c r="AA677" s="236"/>
      <c r="AB677" s="236"/>
    </row>
    <row r="678" spans="1:28" ht="15.75" customHeight="1" x14ac:dyDescent="0.25">
      <c r="A678" s="236"/>
      <c r="B678" s="236"/>
      <c r="C678" s="236"/>
      <c r="D678" s="236"/>
      <c r="E678" s="236"/>
      <c r="F678" s="236"/>
      <c r="G678" s="237"/>
      <c r="H678" s="236"/>
      <c r="I678" s="236"/>
      <c r="J678" s="236"/>
      <c r="K678" s="236"/>
      <c r="L678" s="236"/>
      <c r="M678" s="236"/>
      <c r="N678" s="236"/>
      <c r="O678" s="236"/>
      <c r="P678" s="236"/>
      <c r="Q678" s="236"/>
      <c r="R678" s="236"/>
      <c r="S678" s="236"/>
      <c r="T678" s="236"/>
      <c r="U678" s="236"/>
      <c r="V678" s="236"/>
      <c r="W678" s="236"/>
      <c r="X678" s="236"/>
      <c r="Y678" s="236"/>
      <c r="Z678" s="236"/>
      <c r="AA678" s="236"/>
      <c r="AB678" s="236"/>
    </row>
    <row r="679" spans="1:28" ht="15.75" customHeight="1" x14ac:dyDescent="0.25">
      <c r="A679" s="236"/>
      <c r="B679" s="236"/>
      <c r="C679" s="236"/>
      <c r="D679" s="236"/>
      <c r="E679" s="236"/>
      <c r="F679" s="236"/>
      <c r="G679" s="237"/>
      <c r="H679" s="236"/>
      <c r="I679" s="236"/>
      <c r="J679" s="236"/>
      <c r="K679" s="236"/>
      <c r="L679" s="236"/>
      <c r="M679" s="236"/>
      <c r="N679" s="236"/>
      <c r="O679" s="236"/>
      <c r="P679" s="236"/>
      <c r="Q679" s="236"/>
      <c r="R679" s="236"/>
      <c r="S679" s="236"/>
      <c r="T679" s="236"/>
      <c r="U679" s="236"/>
      <c r="V679" s="236"/>
      <c r="W679" s="236"/>
      <c r="X679" s="236"/>
      <c r="Y679" s="236"/>
      <c r="Z679" s="236"/>
      <c r="AA679" s="236"/>
      <c r="AB679" s="236"/>
    </row>
    <row r="680" spans="1:28" ht="15.75" customHeight="1" x14ac:dyDescent="0.25">
      <c r="A680" s="236"/>
      <c r="B680" s="236"/>
      <c r="C680" s="236"/>
      <c r="D680" s="236"/>
      <c r="E680" s="236"/>
      <c r="F680" s="236"/>
      <c r="G680" s="237"/>
      <c r="H680" s="236"/>
      <c r="I680" s="236"/>
      <c r="J680" s="236"/>
      <c r="K680" s="236"/>
      <c r="L680" s="236"/>
      <c r="M680" s="236"/>
      <c r="N680" s="236"/>
      <c r="O680" s="236"/>
      <c r="P680" s="236"/>
      <c r="Q680" s="236"/>
      <c r="R680" s="236"/>
      <c r="S680" s="236"/>
      <c r="T680" s="236"/>
      <c r="U680" s="236"/>
      <c r="V680" s="236"/>
      <c r="W680" s="236"/>
      <c r="X680" s="236"/>
      <c r="Y680" s="236"/>
      <c r="Z680" s="236"/>
      <c r="AA680" s="236"/>
      <c r="AB680" s="236"/>
    </row>
    <row r="681" spans="1:28" ht="15.75" customHeight="1" x14ac:dyDescent="0.25">
      <c r="A681" s="236"/>
      <c r="B681" s="236"/>
      <c r="C681" s="236"/>
      <c r="D681" s="236"/>
      <c r="E681" s="236"/>
      <c r="F681" s="236"/>
      <c r="G681" s="237"/>
      <c r="H681" s="236"/>
      <c r="I681" s="236"/>
      <c r="J681" s="236"/>
      <c r="K681" s="236"/>
      <c r="L681" s="236"/>
      <c r="M681" s="236"/>
      <c r="N681" s="236"/>
      <c r="O681" s="236"/>
      <c r="P681" s="236"/>
      <c r="Q681" s="236"/>
      <c r="R681" s="236"/>
      <c r="S681" s="236"/>
      <c r="T681" s="236"/>
      <c r="U681" s="236"/>
      <c r="V681" s="236"/>
      <c r="W681" s="236"/>
      <c r="X681" s="236"/>
      <c r="Y681" s="236"/>
      <c r="Z681" s="236"/>
      <c r="AA681" s="236"/>
      <c r="AB681" s="236"/>
    </row>
    <row r="682" spans="1:28" ht="15.75" customHeight="1" x14ac:dyDescent="0.25">
      <c r="A682" s="236"/>
      <c r="B682" s="236"/>
      <c r="C682" s="236"/>
      <c r="D682" s="236"/>
      <c r="E682" s="236"/>
      <c r="F682" s="236"/>
      <c r="G682" s="237"/>
      <c r="H682" s="236"/>
      <c r="I682" s="236"/>
      <c r="J682" s="236"/>
      <c r="K682" s="236"/>
      <c r="L682" s="236"/>
      <c r="M682" s="236"/>
      <c r="N682" s="236"/>
      <c r="O682" s="236"/>
      <c r="P682" s="236"/>
      <c r="Q682" s="236"/>
      <c r="R682" s="236"/>
      <c r="S682" s="236"/>
      <c r="T682" s="236"/>
      <c r="U682" s="236"/>
      <c r="V682" s="236"/>
      <c r="W682" s="236"/>
      <c r="X682" s="236"/>
      <c r="Y682" s="236"/>
      <c r="Z682" s="236"/>
      <c r="AA682" s="236"/>
      <c r="AB682" s="236"/>
    </row>
    <row r="683" spans="1:28" ht="15.75" customHeight="1" x14ac:dyDescent="0.25">
      <c r="A683" s="236"/>
      <c r="B683" s="236"/>
      <c r="C683" s="236"/>
      <c r="D683" s="236"/>
      <c r="E683" s="236"/>
      <c r="F683" s="236"/>
      <c r="G683" s="237"/>
      <c r="H683" s="236"/>
      <c r="I683" s="236"/>
      <c r="J683" s="236"/>
      <c r="K683" s="236"/>
      <c r="L683" s="236"/>
      <c r="M683" s="236"/>
      <c r="N683" s="236"/>
      <c r="O683" s="236"/>
      <c r="P683" s="236"/>
      <c r="Q683" s="236"/>
      <c r="R683" s="236"/>
      <c r="S683" s="236"/>
      <c r="T683" s="236"/>
      <c r="U683" s="236"/>
      <c r="V683" s="236"/>
      <c r="W683" s="236"/>
      <c r="X683" s="236"/>
      <c r="Y683" s="236"/>
      <c r="Z683" s="236"/>
      <c r="AA683" s="236"/>
      <c r="AB683" s="236"/>
    </row>
    <row r="684" spans="1:28" ht="15.75" customHeight="1" x14ac:dyDescent="0.25">
      <c r="A684" s="236"/>
      <c r="B684" s="236"/>
      <c r="C684" s="236"/>
      <c r="D684" s="236"/>
      <c r="E684" s="236"/>
      <c r="F684" s="236"/>
      <c r="G684" s="237"/>
      <c r="H684" s="236"/>
      <c r="I684" s="236"/>
      <c r="J684" s="236"/>
      <c r="K684" s="236"/>
      <c r="L684" s="236"/>
      <c r="M684" s="236"/>
      <c r="N684" s="236"/>
      <c r="O684" s="236"/>
      <c r="P684" s="236"/>
      <c r="Q684" s="236"/>
      <c r="R684" s="236"/>
      <c r="S684" s="236"/>
      <c r="T684" s="236"/>
      <c r="U684" s="236"/>
      <c r="V684" s="236"/>
      <c r="W684" s="236"/>
      <c r="X684" s="236"/>
      <c r="Y684" s="236"/>
      <c r="Z684" s="236"/>
      <c r="AA684" s="236"/>
      <c r="AB684" s="236"/>
    </row>
    <row r="685" spans="1:28" ht="15.75" customHeight="1" x14ac:dyDescent="0.25">
      <c r="A685" s="236"/>
      <c r="B685" s="236"/>
      <c r="C685" s="236"/>
      <c r="D685" s="236"/>
      <c r="E685" s="236"/>
      <c r="F685" s="236"/>
      <c r="G685" s="237"/>
      <c r="H685" s="236"/>
      <c r="I685" s="236"/>
      <c r="J685" s="236"/>
      <c r="K685" s="236"/>
      <c r="L685" s="236"/>
      <c r="M685" s="236"/>
      <c r="N685" s="236"/>
      <c r="O685" s="236"/>
      <c r="P685" s="236"/>
      <c r="Q685" s="236"/>
      <c r="R685" s="236"/>
      <c r="S685" s="236"/>
      <c r="T685" s="236"/>
      <c r="U685" s="236"/>
      <c r="V685" s="236"/>
      <c r="W685" s="236"/>
      <c r="X685" s="236"/>
      <c r="Y685" s="236"/>
      <c r="Z685" s="236"/>
      <c r="AA685" s="236"/>
      <c r="AB685" s="236"/>
    </row>
    <row r="686" spans="1:28" ht="15.75" customHeight="1" x14ac:dyDescent="0.25">
      <c r="A686" s="236"/>
      <c r="B686" s="236"/>
      <c r="C686" s="236"/>
      <c r="D686" s="236"/>
      <c r="E686" s="236"/>
      <c r="F686" s="236"/>
      <c r="G686" s="237"/>
      <c r="H686" s="236"/>
      <c r="I686" s="236"/>
      <c r="J686" s="236"/>
      <c r="K686" s="236"/>
      <c r="L686" s="236"/>
      <c r="M686" s="236"/>
      <c r="N686" s="236"/>
      <c r="O686" s="236"/>
      <c r="P686" s="236"/>
      <c r="Q686" s="236"/>
      <c r="R686" s="236"/>
      <c r="S686" s="236"/>
      <c r="T686" s="236"/>
      <c r="U686" s="236"/>
      <c r="V686" s="236"/>
      <c r="W686" s="236"/>
      <c r="X686" s="236"/>
      <c r="Y686" s="236"/>
      <c r="Z686" s="236"/>
      <c r="AA686" s="236"/>
      <c r="AB686" s="236"/>
    </row>
    <row r="687" spans="1:28" ht="15.75" customHeight="1" x14ac:dyDescent="0.25">
      <c r="A687" s="236"/>
      <c r="B687" s="236"/>
      <c r="C687" s="236"/>
      <c r="D687" s="236"/>
      <c r="E687" s="236"/>
      <c r="F687" s="236"/>
      <c r="G687" s="237"/>
      <c r="H687" s="236"/>
      <c r="I687" s="236"/>
      <c r="J687" s="236"/>
      <c r="K687" s="236"/>
      <c r="L687" s="236"/>
      <c r="M687" s="236"/>
      <c r="N687" s="236"/>
      <c r="O687" s="236"/>
      <c r="P687" s="236"/>
      <c r="Q687" s="236"/>
      <c r="R687" s="236"/>
      <c r="S687" s="236"/>
      <c r="T687" s="236"/>
      <c r="U687" s="236"/>
      <c r="V687" s="236"/>
      <c r="W687" s="236"/>
      <c r="X687" s="236"/>
      <c r="Y687" s="236"/>
      <c r="Z687" s="236"/>
      <c r="AA687" s="236"/>
      <c r="AB687" s="236"/>
    </row>
    <row r="688" spans="1:28" ht="15.75" customHeight="1" x14ac:dyDescent="0.25">
      <c r="A688" s="236"/>
      <c r="B688" s="236"/>
      <c r="C688" s="236"/>
      <c r="D688" s="236"/>
      <c r="E688" s="236"/>
      <c r="F688" s="236"/>
      <c r="G688" s="237"/>
      <c r="H688" s="236"/>
      <c r="I688" s="236"/>
      <c r="J688" s="236"/>
      <c r="K688" s="236"/>
      <c r="L688" s="236"/>
      <c r="M688" s="236"/>
      <c r="N688" s="236"/>
      <c r="O688" s="236"/>
      <c r="P688" s="236"/>
      <c r="Q688" s="236"/>
      <c r="R688" s="236"/>
      <c r="S688" s="236"/>
      <c r="T688" s="236"/>
      <c r="U688" s="236"/>
      <c r="V688" s="236"/>
      <c r="W688" s="236"/>
      <c r="X688" s="236"/>
      <c r="Y688" s="236"/>
      <c r="Z688" s="236"/>
      <c r="AA688" s="236"/>
      <c r="AB688" s="236"/>
    </row>
    <row r="689" spans="1:28" ht="15.75" customHeight="1" x14ac:dyDescent="0.25">
      <c r="A689" s="236"/>
      <c r="B689" s="236"/>
      <c r="C689" s="236"/>
      <c r="D689" s="236"/>
      <c r="E689" s="236"/>
      <c r="F689" s="236"/>
      <c r="G689" s="237"/>
      <c r="H689" s="236"/>
      <c r="I689" s="236"/>
      <c r="J689" s="236"/>
      <c r="K689" s="236"/>
      <c r="L689" s="236"/>
      <c r="M689" s="236"/>
      <c r="N689" s="236"/>
      <c r="O689" s="236"/>
      <c r="P689" s="236"/>
      <c r="Q689" s="236"/>
      <c r="R689" s="236"/>
      <c r="S689" s="236"/>
      <c r="T689" s="236"/>
      <c r="U689" s="236"/>
      <c r="V689" s="236"/>
      <c r="W689" s="236"/>
      <c r="X689" s="236"/>
      <c r="Y689" s="236"/>
      <c r="Z689" s="236"/>
      <c r="AA689" s="236"/>
      <c r="AB689" s="236"/>
    </row>
    <row r="690" spans="1:28" ht="15.75" customHeight="1" x14ac:dyDescent="0.25">
      <c r="A690" s="236"/>
      <c r="B690" s="236"/>
      <c r="C690" s="236"/>
      <c r="D690" s="236"/>
      <c r="E690" s="236"/>
      <c r="F690" s="236"/>
      <c r="G690" s="237"/>
      <c r="H690" s="236"/>
      <c r="I690" s="236"/>
      <c r="J690" s="236"/>
      <c r="K690" s="236"/>
      <c r="L690" s="236"/>
      <c r="M690" s="236"/>
      <c r="N690" s="236"/>
      <c r="O690" s="236"/>
      <c r="P690" s="236"/>
      <c r="Q690" s="236"/>
      <c r="R690" s="236"/>
      <c r="S690" s="236"/>
      <c r="T690" s="236"/>
      <c r="U690" s="236"/>
      <c r="V690" s="236"/>
      <c r="W690" s="236"/>
      <c r="X690" s="236"/>
      <c r="Y690" s="236"/>
      <c r="Z690" s="236"/>
      <c r="AA690" s="236"/>
      <c r="AB690" s="236"/>
    </row>
    <row r="691" spans="1:28" ht="15.75" customHeight="1" x14ac:dyDescent="0.25">
      <c r="A691" s="236"/>
      <c r="B691" s="236"/>
      <c r="C691" s="236"/>
      <c r="D691" s="236"/>
      <c r="E691" s="236"/>
      <c r="F691" s="236"/>
      <c r="G691" s="237"/>
      <c r="H691" s="236"/>
      <c r="I691" s="236"/>
      <c r="J691" s="236"/>
      <c r="K691" s="236"/>
      <c r="L691" s="236"/>
      <c r="M691" s="236"/>
      <c r="N691" s="236"/>
      <c r="O691" s="236"/>
      <c r="P691" s="236"/>
      <c r="Q691" s="236"/>
      <c r="R691" s="236"/>
      <c r="S691" s="236"/>
      <c r="T691" s="236"/>
      <c r="U691" s="236"/>
      <c r="V691" s="236"/>
      <c r="W691" s="236"/>
      <c r="X691" s="236"/>
      <c r="Y691" s="236"/>
      <c r="Z691" s="236"/>
      <c r="AA691" s="236"/>
      <c r="AB691" s="236"/>
    </row>
    <row r="692" spans="1:28" ht="15.75" customHeight="1" x14ac:dyDescent="0.25">
      <c r="A692" s="236"/>
      <c r="B692" s="236"/>
      <c r="C692" s="236"/>
      <c r="D692" s="236"/>
      <c r="E692" s="236"/>
      <c r="F692" s="236"/>
      <c r="G692" s="237"/>
      <c r="H692" s="236"/>
      <c r="I692" s="236"/>
      <c r="J692" s="236"/>
      <c r="K692" s="236"/>
      <c r="L692" s="236"/>
      <c r="M692" s="236"/>
      <c r="N692" s="236"/>
      <c r="O692" s="236"/>
      <c r="P692" s="236"/>
      <c r="Q692" s="236"/>
      <c r="R692" s="236"/>
      <c r="S692" s="236"/>
      <c r="T692" s="236"/>
      <c r="U692" s="236"/>
      <c r="V692" s="236"/>
      <c r="W692" s="236"/>
      <c r="X692" s="236"/>
      <c r="Y692" s="236"/>
      <c r="Z692" s="236"/>
      <c r="AA692" s="236"/>
      <c r="AB692" s="236"/>
    </row>
    <row r="693" spans="1:28" ht="15.75" customHeight="1" x14ac:dyDescent="0.25">
      <c r="A693" s="236"/>
      <c r="B693" s="236"/>
      <c r="C693" s="236"/>
      <c r="D693" s="236"/>
      <c r="E693" s="236"/>
      <c r="F693" s="236"/>
      <c r="G693" s="237"/>
      <c r="H693" s="236"/>
      <c r="I693" s="236"/>
      <c r="J693" s="236"/>
      <c r="K693" s="236"/>
      <c r="L693" s="236"/>
      <c r="M693" s="236"/>
      <c r="N693" s="236"/>
      <c r="O693" s="236"/>
      <c r="P693" s="236"/>
      <c r="Q693" s="236"/>
      <c r="R693" s="236"/>
      <c r="S693" s="236"/>
      <c r="T693" s="236"/>
      <c r="U693" s="236"/>
      <c r="V693" s="236"/>
      <c r="W693" s="236"/>
      <c r="X693" s="236"/>
      <c r="Y693" s="236"/>
      <c r="Z693" s="236"/>
      <c r="AA693" s="236"/>
      <c r="AB693" s="236"/>
    </row>
    <row r="694" spans="1:28" ht="15.75" customHeight="1" x14ac:dyDescent="0.25">
      <c r="A694" s="236"/>
      <c r="B694" s="236"/>
      <c r="C694" s="236"/>
      <c r="D694" s="236"/>
      <c r="E694" s="236"/>
      <c r="F694" s="236"/>
      <c r="G694" s="237"/>
      <c r="H694" s="236"/>
      <c r="I694" s="236"/>
      <c r="J694" s="236"/>
      <c r="K694" s="236"/>
      <c r="L694" s="236"/>
      <c r="M694" s="236"/>
      <c r="N694" s="236"/>
      <c r="O694" s="236"/>
      <c r="P694" s="236"/>
      <c r="Q694" s="236"/>
      <c r="R694" s="236"/>
      <c r="S694" s="236"/>
      <c r="T694" s="236"/>
      <c r="U694" s="236"/>
      <c r="V694" s="236"/>
      <c r="W694" s="236"/>
      <c r="X694" s="236"/>
      <c r="Y694" s="236"/>
      <c r="Z694" s="236"/>
      <c r="AA694" s="236"/>
      <c r="AB694" s="236"/>
    </row>
    <row r="695" spans="1:28" ht="15.75" customHeight="1" x14ac:dyDescent="0.25">
      <c r="A695" s="236"/>
      <c r="B695" s="236"/>
      <c r="C695" s="236"/>
      <c r="D695" s="236"/>
      <c r="E695" s="236"/>
      <c r="F695" s="236"/>
      <c r="G695" s="237"/>
      <c r="H695" s="236"/>
      <c r="I695" s="236"/>
      <c r="J695" s="236"/>
      <c r="K695" s="236"/>
      <c r="L695" s="236"/>
      <c r="M695" s="236"/>
      <c r="N695" s="236"/>
      <c r="O695" s="236"/>
      <c r="P695" s="236"/>
      <c r="Q695" s="236"/>
      <c r="R695" s="236"/>
      <c r="S695" s="236"/>
      <c r="T695" s="236"/>
      <c r="U695" s="236"/>
      <c r="V695" s="236"/>
      <c r="W695" s="236"/>
      <c r="X695" s="236"/>
      <c r="Y695" s="236"/>
      <c r="Z695" s="236"/>
      <c r="AA695" s="236"/>
      <c r="AB695" s="236"/>
    </row>
    <row r="696" spans="1:28" ht="15.75" customHeight="1" x14ac:dyDescent="0.25">
      <c r="A696" s="236"/>
      <c r="B696" s="236"/>
      <c r="C696" s="236"/>
      <c r="D696" s="236"/>
      <c r="E696" s="236"/>
      <c r="F696" s="236"/>
      <c r="G696" s="237"/>
      <c r="H696" s="236"/>
      <c r="I696" s="236"/>
      <c r="J696" s="236"/>
      <c r="K696" s="236"/>
      <c r="L696" s="236"/>
      <c r="M696" s="236"/>
      <c r="N696" s="236"/>
      <c r="O696" s="236"/>
      <c r="P696" s="236"/>
      <c r="Q696" s="236"/>
      <c r="R696" s="236"/>
      <c r="S696" s="236"/>
      <c r="T696" s="236"/>
      <c r="U696" s="236"/>
      <c r="V696" s="236"/>
      <c r="W696" s="236"/>
      <c r="X696" s="236"/>
      <c r="Y696" s="236"/>
      <c r="Z696" s="236"/>
      <c r="AA696" s="236"/>
      <c r="AB696" s="236"/>
    </row>
    <row r="697" spans="1:28" ht="15.75" customHeight="1" x14ac:dyDescent="0.25">
      <c r="A697" s="236"/>
      <c r="B697" s="236"/>
      <c r="C697" s="236"/>
      <c r="D697" s="236"/>
      <c r="E697" s="236"/>
      <c r="F697" s="236"/>
      <c r="G697" s="237"/>
      <c r="H697" s="236"/>
      <c r="I697" s="236"/>
      <c r="J697" s="236"/>
      <c r="K697" s="236"/>
      <c r="L697" s="236"/>
      <c r="M697" s="236"/>
      <c r="N697" s="236"/>
      <c r="O697" s="236"/>
      <c r="P697" s="236"/>
      <c r="Q697" s="236"/>
      <c r="R697" s="236"/>
      <c r="S697" s="236"/>
      <c r="T697" s="236"/>
      <c r="U697" s="236"/>
      <c r="V697" s="236"/>
      <c r="W697" s="236"/>
      <c r="X697" s="236"/>
      <c r="Y697" s="236"/>
      <c r="Z697" s="236"/>
      <c r="AA697" s="236"/>
      <c r="AB697" s="236"/>
    </row>
    <row r="698" spans="1:28" ht="15.75" customHeight="1" x14ac:dyDescent="0.25">
      <c r="A698" s="236"/>
      <c r="B698" s="236"/>
      <c r="C698" s="236"/>
      <c r="D698" s="236"/>
      <c r="E698" s="236"/>
      <c r="F698" s="236"/>
      <c r="G698" s="237"/>
      <c r="H698" s="236"/>
      <c r="I698" s="236"/>
      <c r="J698" s="236"/>
      <c r="K698" s="236"/>
      <c r="L698" s="236"/>
      <c r="M698" s="236"/>
      <c r="N698" s="236"/>
      <c r="O698" s="236"/>
      <c r="P698" s="236"/>
      <c r="Q698" s="236"/>
      <c r="R698" s="236"/>
      <c r="S698" s="236"/>
      <c r="T698" s="236"/>
      <c r="U698" s="236"/>
      <c r="V698" s="236"/>
      <c r="W698" s="236"/>
      <c r="X698" s="236"/>
      <c r="Y698" s="236"/>
      <c r="Z698" s="236"/>
      <c r="AA698" s="236"/>
      <c r="AB698" s="236"/>
    </row>
    <row r="699" spans="1:28" ht="15.75" customHeight="1" x14ac:dyDescent="0.25">
      <c r="A699" s="236"/>
      <c r="B699" s="236"/>
      <c r="C699" s="236"/>
      <c r="D699" s="236"/>
      <c r="E699" s="236"/>
      <c r="F699" s="236"/>
      <c r="G699" s="237"/>
      <c r="H699" s="236"/>
      <c r="I699" s="236"/>
      <c r="J699" s="236"/>
      <c r="K699" s="236"/>
      <c r="L699" s="236"/>
      <c r="M699" s="236"/>
      <c r="N699" s="236"/>
      <c r="O699" s="236"/>
      <c r="P699" s="236"/>
      <c r="Q699" s="236"/>
      <c r="R699" s="236"/>
      <c r="S699" s="236"/>
      <c r="T699" s="236"/>
      <c r="U699" s="236"/>
      <c r="V699" s="236"/>
      <c r="W699" s="236"/>
      <c r="X699" s="236"/>
      <c r="Y699" s="236"/>
      <c r="Z699" s="236"/>
      <c r="AA699" s="236"/>
      <c r="AB699" s="236"/>
    </row>
    <row r="700" spans="1:28" ht="15.75" customHeight="1" x14ac:dyDescent="0.25">
      <c r="A700" s="236"/>
      <c r="B700" s="236"/>
      <c r="C700" s="236"/>
      <c r="D700" s="236"/>
      <c r="E700" s="236"/>
      <c r="F700" s="236"/>
      <c r="G700" s="237"/>
      <c r="H700" s="236"/>
      <c r="I700" s="236"/>
      <c r="J700" s="236"/>
      <c r="K700" s="236"/>
      <c r="L700" s="236"/>
      <c r="M700" s="236"/>
      <c r="N700" s="236"/>
      <c r="O700" s="236"/>
      <c r="P700" s="236"/>
      <c r="Q700" s="236"/>
      <c r="R700" s="236"/>
      <c r="S700" s="236"/>
      <c r="T700" s="236"/>
      <c r="U700" s="236"/>
      <c r="V700" s="236"/>
      <c r="W700" s="236"/>
      <c r="X700" s="236"/>
      <c r="Y700" s="236"/>
      <c r="Z700" s="236"/>
      <c r="AA700" s="236"/>
      <c r="AB700" s="236"/>
    </row>
    <row r="701" spans="1:28" ht="15.75" customHeight="1" x14ac:dyDescent="0.25">
      <c r="A701" s="236"/>
      <c r="B701" s="236"/>
      <c r="C701" s="236"/>
      <c r="D701" s="236"/>
      <c r="E701" s="236"/>
      <c r="F701" s="236"/>
      <c r="G701" s="237"/>
      <c r="H701" s="236"/>
      <c r="I701" s="236"/>
      <c r="J701" s="236"/>
      <c r="K701" s="236"/>
      <c r="L701" s="236"/>
      <c r="M701" s="236"/>
      <c r="N701" s="236"/>
      <c r="O701" s="236"/>
      <c r="P701" s="236"/>
      <c r="Q701" s="236"/>
      <c r="R701" s="236"/>
      <c r="S701" s="236"/>
      <c r="T701" s="236"/>
      <c r="U701" s="236"/>
      <c r="V701" s="236"/>
      <c r="W701" s="236"/>
      <c r="X701" s="236"/>
      <c r="Y701" s="236"/>
      <c r="Z701" s="236"/>
      <c r="AA701" s="236"/>
      <c r="AB701" s="236"/>
    </row>
    <row r="702" spans="1:28" ht="15.75" customHeight="1" x14ac:dyDescent="0.25">
      <c r="A702" s="236"/>
      <c r="B702" s="236"/>
      <c r="C702" s="236"/>
      <c r="D702" s="236"/>
      <c r="E702" s="236"/>
      <c r="F702" s="236"/>
      <c r="G702" s="237"/>
      <c r="H702" s="236"/>
      <c r="I702" s="236"/>
      <c r="J702" s="236"/>
      <c r="K702" s="236"/>
      <c r="L702" s="236"/>
      <c r="M702" s="236"/>
      <c r="N702" s="236"/>
      <c r="O702" s="236"/>
      <c r="P702" s="236"/>
      <c r="Q702" s="236"/>
      <c r="R702" s="236"/>
      <c r="S702" s="236"/>
      <c r="T702" s="236"/>
      <c r="U702" s="236"/>
      <c r="V702" s="236"/>
      <c r="W702" s="236"/>
      <c r="X702" s="236"/>
      <c r="Y702" s="236"/>
      <c r="Z702" s="236"/>
      <c r="AA702" s="236"/>
      <c r="AB702" s="236"/>
    </row>
    <row r="703" spans="1:28" ht="15.75" customHeight="1" x14ac:dyDescent="0.25">
      <c r="A703" s="236"/>
      <c r="B703" s="236"/>
      <c r="C703" s="236"/>
      <c r="D703" s="236"/>
      <c r="E703" s="236"/>
      <c r="F703" s="236"/>
      <c r="G703" s="237"/>
      <c r="H703" s="236"/>
      <c r="I703" s="236"/>
      <c r="J703" s="236"/>
      <c r="K703" s="236"/>
      <c r="L703" s="236"/>
      <c r="M703" s="236"/>
      <c r="N703" s="236"/>
      <c r="O703" s="236"/>
      <c r="P703" s="236"/>
      <c r="Q703" s="236"/>
      <c r="R703" s="236"/>
      <c r="S703" s="236"/>
      <c r="T703" s="236"/>
      <c r="U703" s="236"/>
      <c r="V703" s="236"/>
      <c r="W703" s="236"/>
      <c r="X703" s="236"/>
      <c r="Y703" s="236"/>
      <c r="Z703" s="236"/>
      <c r="AA703" s="236"/>
      <c r="AB703" s="236"/>
    </row>
    <row r="704" spans="1:28" ht="15.75" customHeight="1" x14ac:dyDescent="0.25">
      <c r="A704" s="236"/>
      <c r="B704" s="236"/>
      <c r="C704" s="236"/>
      <c r="D704" s="236"/>
      <c r="E704" s="236"/>
      <c r="F704" s="236"/>
      <c r="G704" s="237"/>
      <c r="H704" s="236"/>
      <c r="I704" s="236"/>
      <c r="J704" s="236"/>
      <c r="K704" s="236"/>
      <c r="L704" s="236"/>
      <c r="M704" s="236"/>
      <c r="N704" s="236"/>
      <c r="O704" s="236"/>
      <c r="P704" s="236"/>
      <c r="Q704" s="236"/>
      <c r="R704" s="236"/>
      <c r="S704" s="236"/>
      <c r="T704" s="236"/>
      <c r="U704" s="236"/>
      <c r="V704" s="236"/>
      <c r="W704" s="236"/>
      <c r="X704" s="236"/>
      <c r="Y704" s="236"/>
      <c r="Z704" s="236"/>
      <c r="AA704" s="236"/>
      <c r="AB704" s="236"/>
    </row>
    <row r="705" spans="1:28" ht="15.75" customHeight="1" x14ac:dyDescent="0.25">
      <c r="A705" s="236"/>
      <c r="B705" s="236"/>
      <c r="C705" s="236"/>
      <c r="D705" s="236"/>
      <c r="E705" s="236"/>
      <c r="F705" s="236"/>
      <c r="G705" s="237"/>
      <c r="H705" s="236"/>
      <c r="I705" s="236"/>
      <c r="J705" s="236"/>
      <c r="K705" s="236"/>
      <c r="L705" s="236"/>
      <c r="M705" s="236"/>
      <c r="N705" s="236"/>
      <c r="O705" s="236"/>
      <c r="P705" s="236"/>
      <c r="Q705" s="236"/>
      <c r="R705" s="236"/>
      <c r="S705" s="236"/>
      <c r="T705" s="236"/>
      <c r="U705" s="236"/>
      <c r="V705" s="236"/>
      <c r="W705" s="236"/>
      <c r="X705" s="236"/>
      <c r="Y705" s="236"/>
      <c r="Z705" s="236"/>
      <c r="AA705" s="236"/>
      <c r="AB705" s="236"/>
    </row>
    <row r="706" spans="1:28" ht="15.75" customHeight="1" x14ac:dyDescent="0.25">
      <c r="A706" s="236"/>
      <c r="B706" s="236"/>
      <c r="C706" s="236"/>
      <c r="D706" s="236"/>
      <c r="E706" s="236"/>
      <c r="F706" s="236"/>
      <c r="G706" s="237"/>
      <c r="H706" s="236"/>
      <c r="I706" s="236"/>
      <c r="J706" s="236"/>
      <c r="K706" s="236"/>
      <c r="L706" s="236"/>
      <c r="M706" s="236"/>
      <c r="N706" s="236"/>
      <c r="O706" s="236"/>
      <c r="P706" s="236"/>
      <c r="Q706" s="236"/>
      <c r="R706" s="236"/>
      <c r="S706" s="236"/>
      <c r="T706" s="236"/>
      <c r="U706" s="236"/>
      <c r="V706" s="236"/>
      <c r="W706" s="236"/>
      <c r="X706" s="236"/>
      <c r="Y706" s="236"/>
      <c r="Z706" s="236"/>
      <c r="AA706" s="236"/>
      <c r="AB706" s="236"/>
    </row>
    <row r="707" spans="1:28" ht="15.75" customHeight="1" x14ac:dyDescent="0.25">
      <c r="A707" s="236"/>
      <c r="B707" s="236"/>
      <c r="C707" s="236"/>
      <c r="D707" s="236"/>
      <c r="E707" s="236"/>
      <c r="F707" s="236"/>
      <c r="G707" s="237"/>
      <c r="H707" s="236"/>
      <c r="I707" s="236"/>
      <c r="J707" s="236"/>
      <c r="K707" s="236"/>
      <c r="L707" s="236"/>
      <c r="M707" s="236"/>
      <c r="N707" s="236"/>
      <c r="O707" s="236"/>
      <c r="P707" s="236"/>
      <c r="Q707" s="236"/>
      <c r="R707" s="236"/>
      <c r="S707" s="236"/>
      <c r="T707" s="236"/>
      <c r="U707" s="236"/>
      <c r="V707" s="236"/>
      <c r="W707" s="236"/>
      <c r="X707" s="236"/>
      <c r="Y707" s="236"/>
      <c r="Z707" s="236"/>
      <c r="AA707" s="236"/>
      <c r="AB707" s="236"/>
    </row>
    <row r="708" spans="1:28" ht="15.75" customHeight="1" x14ac:dyDescent="0.25">
      <c r="A708" s="236"/>
      <c r="B708" s="236"/>
      <c r="C708" s="236"/>
      <c r="D708" s="236"/>
      <c r="E708" s="236"/>
      <c r="F708" s="236"/>
      <c r="G708" s="237"/>
      <c r="H708" s="236"/>
      <c r="I708" s="236"/>
      <c r="J708" s="236"/>
      <c r="K708" s="236"/>
      <c r="L708" s="236"/>
      <c r="M708" s="236"/>
      <c r="N708" s="236"/>
      <c r="O708" s="236"/>
      <c r="P708" s="236"/>
      <c r="Q708" s="236"/>
      <c r="R708" s="236"/>
      <c r="S708" s="236"/>
      <c r="T708" s="236"/>
      <c r="U708" s="236"/>
      <c r="V708" s="236"/>
      <c r="W708" s="236"/>
      <c r="X708" s="236"/>
      <c r="Y708" s="236"/>
      <c r="Z708" s="236"/>
      <c r="AA708" s="236"/>
      <c r="AB708" s="236"/>
    </row>
    <row r="709" spans="1:28" ht="15.75" customHeight="1" x14ac:dyDescent="0.25">
      <c r="A709" s="236"/>
      <c r="B709" s="236"/>
      <c r="C709" s="236"/>
      <c r="D709" s="236"/>
      <c r="E709" s="236"/>
      <c r="F709" s="236"/>
      <c r="G709" s="237"/>
      <c r="H709" s="236"/>
      <c r="I709" s="236"/>
      <c r="J709" s="236"/>
      <c r="K709" s="236"/>
      <c r="L709" s="236"/>
      <c r="M709" s="236"/>
      <c r="N709" s="236"/>
      <c r="O709" s="236"/>
      <c r="P709" s="236"/>
      <c r="Q709" s="236"/>
      <c r="R709" s="236"/>
      <c r="S709" s="236"/>
      <c r="T709" s="236"/>
      <c r="U709" s="236"/>
      <c r="V709" s="236"/>
      <c r="W709" s="236"/>
      <c r="X709" s="236"/>
      <c r="Y709" s="236"/>
      <c r="Z709" s="236"/>
      <c r="AA709" s="236"/>
      <c r="AB709" s="236"/>
    </row>
    <row r="710" spans="1:28" ht="15.75" customHeight="1" x14ac:dyDescent="0.25">
      <c r="A710" s="236"/>
      <c r="B710" s="236"/>
      <c r="C710" s="236"/>
      <c r="D710" s="236"/>
      <c r="E710" s="236"/>
      <c r="F710" s="236"/>
      <c r="G710" s="237"/>
      <c r="H710" s="236"/>
      <c r="I710" s="236"/>
      <c r="J710" s="236"/>
      <c r="K710" s="236"/>
      <c r="L710" s="236"/>
      <c r="M710" s="236"/>
      <c r="N710" s="236"/>
      <c r="O710" s="236"/>
      <c r="P710" s="236"/>
      <c r="Q710" s="236"/>
      <c r="R710" s="236"/>
      <c r="S710" s="236"/>
      <c r="T710" s="236"/>
      <c r="U710" s="236"/>
      <c r="V710" s="236"/>
      <c r="W710" s="236"/>
      <c r="X710" s="236"/>
      <c r="Y710" s="236"/>
      <c r="Z710" s="236"/>
      <c r="AA710" s="236"/>
      <c r="AB710" s="236"/>
    </row>
    <row r="711" spans="1:28" ht="15.75" customHeight="1" x14ac:dyDescent="0.25">
      <c r="A711" s="236"/>
      <c r="B711" s="236"/>
      <c r="C711" s="236"/>
      <c r="D711" s="236"/>
      <c r="E711" s="236"/>
      <c r="F711" s="236"/>
      <c r="G711" s="237"/>
      <c r="H711" s="236"/>
      <c r="I711" s="236"/>
      <c r="J711" s="236"/>
      <c r="K711" s="236"/>
      <c r="L711" s="236"/>
      <c r="M711" s="236"/>
      <c r="N711" s="236"/>
      <c r="O711" s="236"/>
      <c r="P711" s="236"/>
      <c r="Q711" s="236"/>
      <c r="R711" s="236"/>
      <c r="S711" s="236"/>
      <c r="T711" s="236"/>
      <c r="U711" s="236"/>
      <c r="V711" s="236"/>
      <c r="W711" s="236"/>
      <c r="X711" s="236"/>
      <c r="Y711" s="236"/>
      <c r="Z711" s="236"/>
      <c r="AA711" s="236"/>
      <c r="AB711" s="236"/>
    </row>
    <row r="712" spans="1:28" ht="15.75" customHeight="1" x14ac:dyDescent="0.25">
      <c r="A712" s="236"/>
      <c r="B712" s="236"/>
      <c r="C712" s="236"/>
      <c r="D712" s="236"/>
      <c r="E712" s="236"/>
      <c r="F712" s="236"/>
      <c r="G712" s="237"/>
      <c r="H712" s="236"/>
      <c r="I712" s="236"/>
      <c r="J712" s="236"/>
      <c r="K712" s="236"/>
      <c r="L712" s="236"/>
      <c r="M712" s="236"/>
      <c r="N712" s="236"/>
      <c r="O712" s="236"/>
      <c r="P712" s="236"/>
      <c r="Q712" s="236"/>
      <c r="R712" s="236"/>
      <c r="S712" s="236"/>
      <c r="T712" s="236"/>
      <c r="U712" s="236"/>
      <c r="V712" s="236"/>
      <c r="W712" s="236"/>
      <c r="X712" s="236"/>
      <c r="Y712" s="236"/>
      <c r="Z712" s="236"/>
      <c r="AA712" s="236"/>
      <c r="AB712" s="236"/>
    </row>
    <row r="713" spans="1:28" ht="15.75" customHeight="1" x14ac:dyDescent="0.25">
      <c r="A713" s="236"/>
      <c r="B713" s="236"/>
      <c r="C713" s="236"/>
      <c r="D713" s="236"/>
      <c r="E713" s="236"/>
      <c r="F713" s="236"/>
      <c r="G713" s="237"/>
      <c r="H713" s="236"/>
      <c r="I713" s="236"/>
      <c r="J713" s="236"/>
      <c r="K713" s="236"/>
      <c r="L713" s="236"/>
      <c r="M713" s="236"/>
      <c r="N713" s="236"/>
      <c r="O713" s="236"/>
      <c r="P713" s="236"/>
      <c r="Q713" s="236"/>
      <c r="R713" s="236"/>
      <c r="S713" s="236"/>
      <c r="T713" s="236"/>
      <c r="U713" s="236"/>
      <c r="V713" s="236"/>
      <c r="W713" s="236"/>
      <c r="X713" s="236"/>
      <c r="Y713" s="236"/>
      <c r="Z713" s="236"/>
      <c r="AA713" s="236"/>
      <c r="AB713" s="236"/>
    </row>
    <row r="714" spans="1:28" ht="15.75" customHeight="1" x14ac:dyDescent="0.25">
      <c r="A714" s="236"/>
      <c r="B714" s="236"/>
      <c r="C714" s="236"/>
      <c r="D714" s="236"/>
      <c r="E714" s="236"/>
      <c r="F714" s="236"/>
      <c r="G714" s="237"/>
      <c r="H714" s="236"/>
      <c r="I714" s="236"/>
      <c r="J714" s="236"/>
      <c r="K714" s="236"/>
      <c r="L714" s="236"/>
      <c r="M714" s="236"/>
      <c r="N714" s="236"/>
      <c r="O714" s="236"/>
      <c r="P714" s="236"/>
      <c r="Q714" s="236"/>
      <c r="R714" s="236"/>
      <c r="S714" s="236"/>
      <c r="T714" s="236"/>
      <c r="U714" s="236"/>
      <c r="V714" s="236"/>
      <c r="W714" s="236"/>
      <c r="X714" s="236"/>
      <c r="Y714" s="236"/>
      <c r="Z714" s="236"/>
      <c r="AA714" s="236"/>
      <c r="AB714" s="236"/>
    </row>
    <row r="715" spans="1:28" ht="15.75" customHeight="1" x14ac:dyDescent="0.25">
      <c r="A715" s="236"/>
      <c r="B715" s="236"/>
      <c r="C715" s="236"/>
      <c r="D715" s="236"/>
      <c r="E715" s="236"/>
      <c r="F715" s="236"/>
      <c r="G715" s="237"/>
      <c r="H715" s="236"/>
      <c r="I715" s="236"/>
      <c r="J715" s="236"/>
      <c r="K715" s="236"/>
      <c r="L715" s="236"/>
      <c r="M715" s="236"/>
      <c r="N715" s="236"/>
      <c r="O715" s="236"/>
      <c r="P715" s="236"/>
      <c r="Q715" s="236"/>
      <c r="R715" s="236"/>
      <c r="S715" s="236"/>
      <c r="T715" s="236"/>
      <c r="U715" s="236"/>
      <c r="V715" s="236"/>
      <c r="W715" s="236"/>
      <c r="X715" s="236"/>
      <c r="Y715" s="236"/>
      <c r="Z715" s="236"/>
      <c r="AA715" s="236"/>
      <c r="AB715" s="236"/>
    </row>
    <row r="716" spans="1:28" ht="15.75" customHeight="1" x14ac:dyDescent="0.25">
      <c r="A716" s="236"/>
      <c r="B716" s="236"/>
      <c r="C716" s="236"/>
      <c r="D716" s="236"/>
      <c r="E716" s="236"/>
      <c r="F716" s="236"/>
      <c r="G716" s="237"/>
      <c r="H716" s="236"/>
      <c r="I716" s="236"/>
      <c r="J716" s="236"/>
      <c r="K716" s="236"/>
      <c r="L716" s="236"/>
      <c r="M716" s="236"/>
      <c r="N716" s="236"/>
      <c r="O716" s="236"/>
      <c r="P716" s="236"/>
      <c r="Q716" s="236"/>
      <c r="R716" s="236"/>
      <c r="S716" s="236"/>
      <c r="T716" s="236"/>
      <c r="U716" s="236"/>
      <c r="V716" s="236"/>
      <c r="W716" s="236"/>
      <c r="X716" s="236"/>
      <c r="Y716" s="236"/>
      <c r="Z716" s="236"/>
      <c r="AA716" s="236"/>
      <c r="AB716" s="236"/>
    </row>
    <row r="717" spans="1:28" ht="15.75" customHeight="1" x14ac:dyDescent="0.25">
      <c r="A717" s="236"/>
      <c r="B717" s="236"/>
      <c r="C717" s="236"/>
      <c r="D717" s="236"/>
      <c r="E717" s="236"/>
      <c r="F717" s="236"/>
      <c r="G717" s="237"/>
      <c r="H717" s="236"/>
      <c r="I717" s="236"/>
      <c r="J717" s="236"/>
      <c r="K717" s="236"/>
      <c r="L717" s="236"/>
      <c r="M717" s="236"/>
      <c r="N717" s="236"/>
      <c r="O717" s="236"/>
      <c r="P717" s="236"/>
      <c r="Q717" s="236"/>
      <c r="R717" s="236"/>
      <c r="S717" s="236"/>
      <c r="T717" s="236"/>
      <c r="U717" s="236"/>
      <c r="V717" s="236"/>
      <c r="W717" s="236"/>
      <c r="X717" s="236"/>
      <c r="Y717" s="236"/>
      <c r="Z717" s="236"/>
      <c r="AA717" s="236"/>
      <c r="AB717" s="236"/>
    </row>
    <row r="718" spans="1:28" ht="15.75" customHeight="1" x14ac:dyDescent="0.25">
      <c r="A718" s="236"/>
      <c r="B718" s="236"/>
      <c r="C718" s="236"/>
      <c r="D718" s="236"/>
      <c r="E718" s="236"/>
      <c r="F718" s="236"/>
      <c r="G718" s="237"/>
      <c r="H718" s="236"/>
      <c r="I718" s="236"/>
      <c r="J718" s="236"/>
      <c r="K718" s="236"/>
      <c r="L718" s="236"/>
      <c r="M718" s="236"/>
      <c r="N718" s="236"/>
      <c r="O718" s="236"/>
      <c r="P718" s="236"/>
      <c r="Q718" s="236"/>
      <c r="R718" s="236"/>
      <c r="S718" s="236"/>
      <c r="T718" s="236"/>
      <c r="U718" s="236"/>
      <c r="V718" s="236"/>
      <c r="W718" s="236"/>
      <c r="X718" s="236"/>
      <c r="Y718" s="236"/>
      <c r="Z718" s="236"/>
      <c r="AA718" s="236"/>
      <c r="AB718" s="236"/>
    </row>
    <row r="719" spans="1:28" ht="15.75" customHeight="1" x14ac:dyDescent="0.25">
      <c r="A719" s="236"/>
      <c r="B719" s="236"/>
      <c r="C719" s="236"/>
      <c r="D719" s="236"/>
      <c r="E719" s="236"/>
      <c r="F719" s="236"/>
      <c r="G719" s="237"/>
      <c r="H719" s="236"/>
      <c r="I719" s="236"/>
      <c r="J719" s="236"/>
      <c r="K719" s="236"/>
      <c r="L719" s="236"/>
      <c r="M719" s="236"/>
      <c r="N719" s="236"/>
      <c r="O719" s="236"/>
      <c r="P719" s="236"/>
      <c r="Q719" s="236"/>
      <c r="R719" s="236"/>
      <c r="S719" s="236"/>
      <c r="T719" s="236"/>
      <c r="U719" s="236"/>
      <c r="V719" s="236"/>
      <c r="W719" s="236"/>
      <c r="X719" s="236"/>
      <c r="Y719" s="236"/>
      <c r="Z719" s="236"/>
      <c r="AA719" s="236"/>
      <c r="AB719" s="236"/>
    </row>
    <row r="720" spans="1:28" ht="15.75" customHeight="1" x14ac:dyDescent="0.25">
      <c r="A720" s="236"/>
      <c r="B720" s="236"/>
      <c r="C720" s="236"/>
      <c r="D720" s="236"/>
      <c r="E720" s="236"/>
      <c r="F720" s="236"/>
      <c r="G720" s="237"/>
      <c r="H720" s="236"/>
      <c r="I720" s="236"/>
      <c r="J720" s="236"/>
      <c r="K720" s="236"/>
      <c r="L720" s="236"/>
      <c r="M720" s="236"/>
      <c r="N720" s="236"/>
      <c r="O720" s="236"/>
      <c r="P720" s="236"/>
      <c r="Q720" s="236"/>
      <c r="R720" s="236"/>
      <c r="S720" s="236"/>
      <c r="T720" s="236"/>
      <c r="U720" s="236"/>
      <c r="V720" s="236"/>
      <c r="W720" s="236"/>
      <c r="X720" s="236"/>
      <c r="Y720" s="236"/>
      <c r="Z720" s="236"/>
      <c r="AA720" s="236"/>
      <c r="AB720" s="236"/>
    </row>
    <row r="721" spans="1:28" ht="15.75" customHeight="1" x14ac:dyDescent="0.25">
      <c r="A721" s="236"/>
      <c r="B721" s="236"/>
      <c r="C721" s="236"/>
      <c r="D721" s="236"/>
      <c r="E721" s="236"/>
      <c r="F721" s="236"/>
      <c r="G721" s="237"/>
      <c r="H721" s="236"/>
      <c r="I721" s="236"/>
      <c r="J721" s="236"/>
      <c r="K721" s="236"/>
      <c r="L721" s="236"/>
      <c r="M721" s="236"/>
      <c r="N721" s="236"/>
      <c r="O721" s="236"/>
      <c r="P721" s="236"/>
      <c r="Q721" s="236"/>
      <c r="R721" s="236"/>
      <c r="S721" s="236"/>
      <c r="T721" s="236"/>
      <c r="U721" s="236"/>
      <c r="V721" s="236"/>
      <c r="W721" s="236"/>
      <c r="X721" s="236"/>
      <c r="Y721" s="236"/>
      <c r="Z721" s="236"/>
      <c r="AA721" s="236"/>
      <c r="AB721" s="236"/>
    </row>
    <row r="722" spans="1:28" ht="15.75" customHeight="1" x14ac:dyDescent="0.25">
      <c r="A722" s="236"/>
      <c r="B722" s="236"/>
      <c r="C722" s="236"/>
      <c r="D722" s="236"/>
      <c r="E722" s="236"/>
      <c r="F722" s="236"/>
      <c r="G722" s="237"/>
      <c r="H722" s="236"/>
      <c r="I722" s="236"/>
      <c r="J722" s="236"/>
      <c r="K722" s="236"/>
      <c r="L722" s="236"/>
      <c r="M722" s="236"/>
      <c r="N722" s="236"/>
      <c r="O722" s="236"/>
      <c r="P722" s="236"/>
      <c r="Q722" s="236"/>
      <c r="R722" s="236"/>
      <c r="S722" s="236"/>
      <c r="T722" s="236"/>
      <c r="U722" s="236"/>
      <c r="V722" s="236"/>
      <c r="W722" s="236"/>
      <c r="X722" s="236"/>
      <c r="Y722" s="236"/>
      <c r="Z722" s="236"/>
      <c r="AA722" s="236"/>
      <c r="AB722" s="236"/>
    </row>
    <row r="723" spans="1:28" ht="15.75" customHeight="1" x14ac:dyDescent="0.25">
      <c r="A723" s="236"/>
      <c r="B723" s="236"/>
      <c r="C723" s="236"/>
      <c r="D723" s="236"/>
      <c r="E723" s="236"/>
      <c r="F723" s="236"/>
      <c r="G723" s="237"/>
      <c r="H723" s="236"/>
      <c r="I723" s="236"/>
      <c r="J723" s="236"/>
      <c r="K723" s="236"/>
      <c r="L723" s="236"/>
      <c r="M723" s="236"/>
      <c r="N723" s="236"/>
      <c r="O723" s="236"/>
      <c r="P723" s="236"/>
      <c r="Q723" s="236"/>
      <c r="R723" s="236"/>
      <c r="S723" s="236"/>
      <c r="T723" s="236"/>
      <c r="U723" s="236"/>
      <c r="V723" s="236"/>
      <c r="W723" s="236"/>
      <c r="X723" s="236"/>
      <c r="Y723" s="236"/>
      <c r="Z723" s="236"/>
      <c r="AA723" s="236"/>
      <c r="AB723" s="236"/>
    </row>
    <row r="724" spans="1:28" ht="15.75" customHeight="1" x14ac:dyDescent="0.25">
      <c r="A724" s="236"/>
      <c r="B724" s="236"/>
      <c r="C724" s="236"/>
      <c r="D724" s="236"/>
      <c r="E724" s="236"/>
      <c r="F724" s="236"/>
      <c r="G724" s="237"/>
      <c r="H724" s="236"/>
      <c r="I724" s="236"/>
      <c r="J724" s="236"/>
      <c r="K724" s="236"/>
      <c r="L724" s="236"/>
      <c r="M724" s="236"/>
      <c r="N724" s="236"/>
      <c r="O724" s="236"/>
      <c r="P724" s="236"/>
      <c r="Q724" s="236"/>
      <c r="R724" s="236"/>
      <c r="S724" s="236"/>
      <c r="T724" s="236"/>
      <c r="U724" s="236"/>
      <c r="V724" s="236"/>
      <c r="W724" s="236"/>
      <c r="X724" s="236"/>
      <c r="Y724" s="236"/>
      <c r="Z724" s="236"/>
      <c r="AA724" s="236"/>
      <c r="AB724" s="236"/>
    </row>
    <row r="725" spans="1:28" ht="15.75" customHeight="1" x14ac:dyDescent="0.25">
      <c r="A725" s="236"/>
      <c r="B725" s="236"/>
      <c r="C725" s="236"/>
      <c r="D725" s="236"/>
      <c r="E725" s="236"/>
      <c r="F725" s="236"/>
      <c r="G725" s="237"/>
      <c r="H725" s="236"/>
      <c r="I725" s="236"/>
      <c r="J725" s="236"/>
      <c r="K725" s="236"/>
      <c r="L725" s="236"/>
      <c r="M725" s="236"/>
      <c r="N725" s="236"/>
      <c r="O725" s="236"/>
      <c r="P725" s="236"/>
      <c r="Q725" s="236"/>
      <c r="R725" s="236"/>
      <c r="S725" s="236"/>
      <c r="T725" s="236"/>
      <c r="U725" s="236"/>
      <c r="V725" s="236"/>
      <c r="W725" s="236"/>
      <c r="X725" s="236"/>
      <c r="Y725" s="236"/>
      <c r="Z725" s="236"/>
      <c r="AA725" s="236"/>
      <c r="AB725" s="236"/>
    </row>
    <row r="726" spans="1:28" ht="15.75" customHeight="1" x14ac:dyDescent="0.25">
      <c r="A726" s="236"/>
      <c r="B726" s="236"/>
      <c r="C726" s="236"/>
      <c r="D726" s="236"/>
      <c r="E726" s="236"/>
      <c r="F726" s="236"/>
      <c r="G726" s="237"/>
      <c r="H726" s="236"/>
      <c r="I726" s="236"/>
      <c r="J726" s="236"/>
      <c r="K726" s="236"/>
      <c r="L726" s="236"/>
      <c r="M726" s="236"/>
      <c r="N726" s="236"/>
      <c r="O726" s="236"/>
      <c r="P726" s="236"/>
      <c r="Q726" s="236"/>
      <c r="R726" s="236"/>
      <c r="S726" s="236"/>
      <c r="T726" s="236"/>
      <c r="U726" s="236"/>
      <c r="V726" s="236"/>
      <c r="W726" s="236"/>
      <c r="X726" s="236"/>
      <c r="Y726" s="236"/>
      <c r="Z726" s="236"/>
      <c r="AA726" s="236"/>
      <c r="AB726" s="236"/>
    </row>
    <row r="727" spans="1:28" ht="15.75" customHeight="1" x14ac:dyDescent="0.25">
      <c r="A727" s="236"/>
      <c r="B727" s="236"/>
      <c r="C727" s="236"/>
      <c r="D727" s="236"/>
      <c r="E727" s="236"/>
      <c r="F727" s="236"/>
      <c r="G727" s="237"/>
      <c r="H727" s="236"/>
      <c r="I727" s="236"/>
      <c r="J727" s="236"/>
      <c r="K727" s="236"/>
      <c r="L727" s="236"/>
      <c r="M727" s="236"/>
      <c r="N727" s="236"/>
      <c r="O727" s="236"/>
      <c r="P727" s="236"/>
      <c r="Q727" s="236"/>
      <c r="R727" s="236"/>
      <c r="S727" s="236"/>
      <c r="T727" s="236"/>
      <c r="U727" s="236"/>
      <c r="V727" s="236"/>
      <c r="W727" s="236"/>
      <c r="X727" s="236"/>
      <c r="Y727" s="236"/>
      <c r="Z727" s="236"/>
      <c r="AA727" s="236"/>
      <c r="AB727" s="236"/>
    </row>
    <row r="728" spans="1:28" ht="15.75" customHeight="1" x14ac:dyDescent="0.25">
      <c r="A728" s="236"/>
      <c r="B728" s="236"/>
      <c r="C728" s="236"/>
      <c r="D728" s="236"/>
      <c r="E728" s="236"/>
      <c r="F728" s="236"/>
      <c r="G728" s="237"/>
      <c r="H728" s="236"/>
      <c r="I728" s="236"/>
      <c r="J728" s="236"/>
      <c r="K728" s="236"/>
      <c r="L728" s="236"/>
      <c r="M728" s="236"/>
      <c r="N728" s="236"/>
      <c r="O728" s="236"/>
      <c r="P728" s="236"/>
      <c r="Q728" s="236"/>
      <c r="R728" s="236"/>
      <c r="S728" s="236"/>
      <c r="T728" s="236"/>
      <c r="U728" s="236"/>
      <c r="V728" s="236"/>
      <c r="W728" s="236"/>
      <c r="X728" s="236"/>
      <c r="Y728" s="236"/>
      <c r="Z728" s="236"/>
      <c r="AA728" s="236"/>
      <c r="AB728" s="236"/>
    </row>
    <row r="729" spans="1:28" ht="15.75" customHeight="1" x14ac:dyDescent="0.25">
      <c r="A729" s="236"/>
      <c r="B729" s="236"/>
      <c r="C729" s="236"/>
      <c r="D729" s="236"/>
      <c r="E729" s="236"/>
      <c r="F729" s="236"/>
      <c r="G729" s="237"/>
      <c r="H729" s="236"/>
      <c r="I729" s="236"/>
      <c r="J729" s="236"/>
      <c r="K729" s="236"/>
      <c r="L729" s="236"/>
      <c r="M729" s="236"/>
      <c r="N729" s="236"/>
      <c r="O729" s="236"/>
      <c r="P729" s="236"/>
      <c r="Q729" s="236"/>
      <c r="R729" s="236"/>
      <c r="S729" s="236"/>
      <c r="T729" s="236"/>
      <c r="U729" s="236"/>
      <c r="V729" s="236"/>
      <c r="W729" s="236"/>
      <c r="X729" s="236"/>
      <c r="Y729" s="236"/>
      <c r="Z729" s="236"/>
      <c r="AA729" s="236"/>
      <c r="AB729" s="236"/>
    </row>
    <row r="730" spans="1:28" ht="15.75" customHeight="1" x14ac:dyDescent="0.25">
      <c r="A730" s="236"/>
      <c r="B730" s="236"/>
      <c r="C730" s="236"/>
      <c r="D730" s="236"/>
      <c r="E730" s="236"/>
      <c r="F730" s="236"/>
      <c r="G730" s="237"/>
      <c r="H730" s="236"/>
      <c r="I730" s="236"/>
      <c r="J730" s="236"/>
      <c r="K730" s="236"/>
      <c r="L730" s="236"/>
      <c r="M730" s="236"/>
      <c r="N730" s="236"/>
      <c r="O730" s="236"/>
      <c r="P730" s="236"/>
      <c r="Q730" s="236"/>
      <c r="R730" s="236"/>
      <c r="S730" s="236"/>
      <c r="T730" s="236"/>
      <c r="U730" s="236"/>
      <c r="V730" s="236"/>
      <c r="W730" s="236"/>
      <c r="X730" s="236"/>
      <c r="Y730" s="236"/>
      <c r="Z730" s="236"/>
      <c r="AA730" s="236"/>
      <c r="AB730" s="236"/>
    </row>
    <row r="731" spans="1:28" ht="15.75" customHeight="1" x14ac:dyDescent="0.25">
      <c r="A731" s="236"/>
      <c r="B731" s="236"/>
      <c r="C731" s="236"/>
      <c r="D731" s="236"/>
      <c r="E731" s="236"/>
      <c r="F731" s="236"/>
      <c r="G731" s="237"/>
      <c r="H731" s="236"/>
      <c r="I731" s="236"/>
      <c r="J731" s="236"/>
      <c r="K731" s="236"/>
      <c r="L731" s="236"/>
      <c r="M731" s="236"/>
      <c r="N731" s="236"/>
      <c r="O731" s="236"/>
      <c r="P731" s="236"/>
      <c r="Q731" s="236"/>
      <c r="R731" s="236"/>
      <c r="S731" s="236"/>
      <c r="T731" s="236"/>
      <c r="U731" s="236"/>
      <c r="V731" s="236"/>
      <c r="W731" s="236"/>
      <c r="X731" s="236"/>
      <c r="Y731" s="236"/>
      <c r="Z731" s="236"/>
      <c r="AA731" s="236"/>
      <c r="AB731" s="236"/>
    </row>
    <row r="732" spans="1:28" ht="15.75" customHeight="1" x14ac:dyDescent="0.25">
      <c r="A732" s="236"/>
      <c r="B732" s="236"/>
      <c r="C732" s="236"/>
      <c r="D732" s="236"/>
      <c r="E732" s="236"/>
      <c r="F732" s="236"/>
      <c r="G732" s="237"/>
      <c r="H732" s="236"/>
      <c r="I732" s="236"/>
      <c r="J732" s="236"/>
      <c r="K732" s="236"/>
      <c r="L732" s="236"/>
      <c r="M732" s="236"/>
      <c r="N732" s="236"/>
      <c r="O732" s="236"/>
      <c r="P732" s="236"/>
      <c r="Q732" s="236"/>
      <c r="R732" s="236"/>
      <c r="S732" s="236"/>
      <c r="T732" s="236"/>
      <c r="U732" s="236"/>
      <c r="V732" s="236"/>
      <c r="W732" s="236"/>
      <c r="X732" s="236"/>
      <c r="Y732" s="236"/>
      <c r="Z732" s="236"/>
      <c r="AA732" s="236"/>
      <c r="AB732" s="236"/>
    </row>
    <row r="733" spans="1:28" ht="15.75" customHeight="1" x14ac:dyDescent="0.25">
      <c r="A733" s="236"/>
      <c r="B733" s="236"/>
      <c r="C733" s="236"/>
      <c r="D733" s="236"/>
      <c r="E733" s="236"/>
      <c r="F733" s="236"/>
      <c r="G733" s="237"/>
      <c r="H733" s="236"/>
      <c r="I733" s="236"/>
      <c r="J733" s="236"/>
      <c r="K733" s="236"/>
      <c r="L733" s="236"/>
      <c r="M733" s="236"/>
      <c r="N733" s="236"/>
      <c r="O733" s="236"/>
      <c r="P733" s="236"/>
      <c r="Q733" s="236"/>
      <c r="R733" s="236"/>
      <c r="S733" s="236"/>
      <c r="T733" s="236"/>
      <c r="U733" s="236"/>
      <c r="V733" s="236"/>
      <c r="W733" s="236"/>
      <c r="X733" s="236"/>
      <c r="Y733" s="236"/>
      <c r="Z733" s="236"/>
      <c r="AA733" s="236"/>
      <c r="AB733" s="236"/>
    </row>
    <row r="734" spans="1:28" ht="15.75" customHeight="1" x14ac:dyDescent="0.25">
      <c r="A734" s="236"/>
      <c r="B734" s="236"/>
      <c r="C734" s="236"/>
      <c r="D734" s="236"/>
      <c r="E734" s="236"/>
      <c r="F734" s="236"/>
      <c r="G734" s="237"/>
      <c r="H734" s="236"/>
      <c r="I734" s="236"/>
      <c r="J734" s="236"/>
      <c r="K734" s="236"/>
      <c r="L734" s="236"/>
      <c r="M734" s="236"/>
      <c r="N734" s="236"/>
      <c r="O734" s="236"/>
      <c r="P734" s="236"/>
      <c r="Q734" s="236"/>
      <c r="R734" s="236"/>
      <c r="S734" s="236"/>
      <c r="T734" s="236"/>
      <c r="U734" s="236"/>
      <c r="V734" s="236"/>
      <c r="W734" s="236"/>
      <c r="X734" s="236"/>
      <c r="Y734" s="236"/>
      <c r="Z734" s="236"/>
      <c r="AA734" s="236"/>
      <c r="AB734" s="236"/>
    </row>
    <row r="735" spans="1:28" ht="15.75" customHeight="1" x14ac:dyDescent="0.25">
      <c r="A735" s="236"/>
      <c r="B735" s="236"/>
      <c r="C735" s="236"/>
      <c r="D735" s="236"/>
      <c r="E735" s="236"/>
      <c r="F735" s="236"/>
      <c r="G735" s="237"/>
      <c r="H735" s="236"/>
      <c r="I735" s="236"/>
      <c r="J735" s="236"/>
      <c r="K735" s="236"/>
      <c r="L735" s="236"/>
      <c r="M735" s="236"/>
      <c r="N735" s="236"/>
      <c r="O735" s="236"/>
      <c r="P735" s="236"/>
      <c r="Q735" s="236"/>
      <c r="R735" s="236"/>
      <c r="S735" s="236"/>
      <c r="T735" s="236"/>
      <c r="U735" s="236"/>
      <c r="V735" s="236"/>
      <c r="W735" s="236"/>
      <c r="X735" s="236"/>
      <c r="Y735" s="236"/>
      <c r="Z735" s="236"/>
      <c r="AA735" s="236"/>
      <c r="AB735" s="236"/>
    </row>
    <row r="736" spans="1:28" ht="15.75" customHeight="1" x14ac:dyDescent="0.25">
      <c r="A736" s="236"/>
      <c r="B736" s="236"/>
      <c r="C736" s="236"/>
      <c r="D736" s="236"/>
      <c r="E736" s="236"/>
      <c r="F736" s="236"/>
      <c r="G736" s="237"/>
      <c r="H736" s="236"/>
      <c r="I736" s="236"/>
      <c r="J736" s="236"/>
      <c r="K736" s="236"/>
      <c r="L736" s="236"/>
      <c r="M736" s="236"/>
      <c r="N736" s="236"/>
      <c r="O736" s="236"/>
      <c r="P736" s="236"/>
      <c r="Q736" s="236"/>
      <c r="R736" s="236"/>
      <c r="S736" s="236"/>
      <c r="T736" s="236"/>
      <c r="U736" s="236"/>
      <c r="V736" s="236"/>
      <c r="W736" s="236"/>
      <c r="X736" s="236"/>
      <c r="Y736" s="236"/>
      <c r="Z736" s="236"/>
      <c r="AA736" s="236"/>
      <c r="AB736" s="236"/>
    </row>
    <row r="737" spans="1:28" ht="15.75" customHeight="1" x14ac:dyDescent="0.25">
      <c r="A737" s="236"/>
      <c r="B737" s="236"/>
      <c r="C737" s="236"/>
      <c r="D737" s="236"/>
      <c r="E737" s="236"/>
      <c r="F737" s="236"/>
      <c r="G737" s="237"/>
      <c r="H737" s="236"/>
      <c r="I737" s="236"/>
      <c r="J737" s="236"/>
      <c r="K737" s="236"/>
      <c r="L737" s="236"/>
      <c r="M737" s="236"/>
      <c r="N737" s="236"/>
      <c r="O737" s="236"/>
      <c r="P737" s="236"/>
      <c r="Q737" s="236"/>
      <c r="R737" s="236"/>
      <c r="S737" s="236"/>
      <c r="T737" s="236"/>
      <c r="U737" s="236"/>
      <c r="V737" s="236"/>
      <c r="W737" s="236"/>
      <c r="X737" s="236"/>
      <c r="Y737" s="236"/>
      <c r="Z737" s="236"/>
      <c r="AA737" s="236"/>
      <c r="AB737" s="236"/>
    </row>
    <row r="738" spans="1:28" ht="15.75" customHeight="1" x14ac:dyDescent="0.25">
      <c r="A738" s="236"/>
      <c r="B738" s="236"/>
      <c r="C738" s="236"/>
      <c r="D738" s="236"/>
      <c r="E738" s="236"/>
      <c r="F738" s="236"/>
      <c r="G738" s="237"/>
      <c r="H738" s="236"/>
      <c r="I738" s="236"/>
      <c r="J738" s="236"/>
      <c r="K738" s="236"/>
      <c r="L738" s="236"/>
      <c r="M738" s="236"/>
      <c r="N738" s="236"/>
      <c r="O738" s="236"/>
      <c r="P738" s="236"/>
      <c r="Q738" s="236"/>
      <c r="R738" s="236"/>
      <c r="S738" s="236"/>
      <c r="T738" s="236"/>
      <c r="U738" s="236"/>
      <c r="V738" s="236"/>
      <c r="W738" s="236"/>
      <c r="X738" s="236"/>
      <c r="Y738" s="236"/>
      <c r="Z738" s="236"/>
      <c r="AA738" s="236"/>
      <c r="AB738" s="236"/>
    </row>
    <row r="739" spans="1:28" ht="15.75" customHeight="1" x14ac:dyDescent="0.25">
      <c r="A739" s="236"/>
      <c r="B739" s="236"/>
      <c r="C739" s="236"/>
      <c r="D739" s="236"/>
      <c r="E739" s="236"/>
      <c r="F739" s="236"/>
      <c r="G739" s="237"/>
      <c r="H739" s="236"/>
      <c r="I739" s="236"/>
      <c r="J739" s="236"/>
      <c r="K739" s="236"/>
      <c r="L739" s="236"/>
      <c r="M739" s="236"/>
      <c r="N739" s="236"/>
      <c r="O739" s="236"/>
      <c r="P739" s="236"/>
      <c r="Q739" s="236"/>
      <c r="R739" s="236"/>
      <c r="S739" s="236"/>
      <c r="T739" s="236"/>
      <c r="U739" s="236"/>
      <c r="V739" s="236"/>
      <c r="W739" s="236"/>
      <c r="X739" s="236"/>
      <c r="Y739" s="236"/>
      <c r="Z739" s="236"/>
      <c r="AA739" s="236"/>
      <c r="AB739" s="236"/>
    </row>
    <row r="740" spans="1:28" ht="15.75" customHeight="1" x14ac:dyDescent="0.25">
      <c r="A740" s="236"/>
      <c r="B740" s="236"/>
      <c r="C740" s="236"/>
      <c r="D740" s="236"/>
      <c r="E740" s="236"/>
      <c r="F740" s="236"/>
      <c r="G740" s="237"/>
      <c r="H740" s="236"/>
      <c r="I740" s="236"/>
      <c r="J740" s="236"/>
      <c r="K740" s="236"/>
      <c r="L740" s="236"/>
      <c r="M740" s="236"/>
      <c r="N740" s="236"/>
      <c r="O740" s="236"/>
      <c r="P740" s="236"/>
      <c r="Q740" s="236"/>
      <c r="R740" s="236"/>
      <c r="S740" s="236"/>
      <c r="T740" s="236"/>
      <c r="U740" s="236"/>
      <c r="V740" s="236"/>
      <c r="W740" s="236"/>
      <c r="X740" s="236"/>
      <c r="Y740" s="236"/>
      <c r="Z740" s="236"/>
      <c r="AA740" s="236"/>
      <c r="AB740" s="236"/>
    </row>
    <row r="741" spans="1:28" ht="15.75" customHeight="1" x14ac:dyDescent="0.25">
      <c r="A741" s="236"/>
      <c r="B741" s="236"/>
      <c r="C741" s="236"/>
      <c r="D741" s="236"/>
      <c r="E741" s="236"/>
      <c r="F741" s="236"/>
      <c r="G741" s="237"/>
      <c r="H741" s="236"/>
      <c r="I741" s="236"/>
      <c r="J741" s="236"/>
      <c r="K741" s="236"/>
      <c r="L741" s="236"/>
      <c r="M741" s="236"/>
      <c r="N741" s="236"/>
      <c r="O741" s="236"/>
      <c r="P741" s="236"/>
      <c r="Q741" s="236"/>
      <c r="R741" s="236"/>
      <c r="S741" s="236"/>
      <c r="T741" s="236"/>
      <c r="U741" s="236"/>
      <c r="V741" s="236"/>
      <c r="W741" s="236"/>
      <c r="X741" s="236"/>
      <c r="Y741" s="236"/>
      <c r="Z741" s="236"/>
      <c r="AA741" s="236"/>
      <c r="AB741" s="236"/>
    </row>
    <row r="742" spans="1:28" ht="15.75" customHeight="1" x14ac:dyDescent="0.25">
      <c r="A742" s="236"/>
      <c r="B742" s="236"/>
      <c r="C742" s="236"/>
      <c r="D742" s="236"/>
      <c r="E742" s="236"/>
      <c r="F742" s="236"/>
      <c r="G742" s="237"/>
      <c r="H742" s="236"/>
      <c r="I742" s="236"/>
      <c r="J742" s="236"/>
      <c r="K742" s="236"/>
      <c r="L742" s="236"/>
      <c r="M742" s="236"/>
      <c r="N742" s="236"/>
      <c r="O742" s="236"/>
      <c r="P742" s="236"/>
      <c r="Q742" s="236"/>
      <c r="R742" s="236"/>
      <c r="S742" s="236"/>
      <c r="T742" s="236"/>
      <c r="U742" s="236"/>
      <c r="V742" s="236"/>
      <c r="W742" s="236"/>
      <c r="X742" s="236"/>
      <c r="Y742" s="236"/>
      <c r="Z742" s="236"/>
      <c r="AA742" s="236"/>
      <c r="AB742" s="236"/>
    </row>
    <row r="743" spans="1:28" ht="15.75" customHeight="1" x14ac:dyDescent="0.25">
      <c r="A743" s="236"/>
      <c r="B743" s="236"/>
      <c r="C743" s="236"/>
      <c r="D743" s="236"/>
      <c r="E743" s="236"/>
      <c r="F743" s="236"/>
      <c r="G743" s="237"/>
      <c r="H743" s="236"/>
      <c r="I743" s="236"/>
      <c r="J743" s="236"/>
      <c r="K743" s="236"/>
      <c r="L743" s="236"/>
      <c r="M743" s="236"/>
      <c r="N743" s="236"/>
      <c r="O743" s="236"/>
      <c r="P743" s="236"/>
      <c r="Q743" s="236"/>
      <c r="R743" s="236"/>
      <c r="S743" s="236"/>
      <c r="T743" s="236"/>
      <c r="U743" s="236"/>
      <c r="V743" s="236"/>
      <c r="W743" s="236"/>
      <c r="X743" s="236"/>
      <c r="Y743" s="236"/>
      <c r="Z743" s="236"/>
      <c r="AA743" s="236"/>
      <c r="AB743" s="236"/>
    </row>
    <row r="744" spans="1:28" ht="15.75" customHeight="1" x14ac:dyDescent="0.25">
      <c r="A744" s="236"/>
      <c r="B744" s="236"/>
      <c r="C744" s="236"/>
      <c r="D744" s="236"/>
      <c r="E744" s="236"/>
      <c r="F744" s="236"/>
      <c r="G744" s="237"/>
      <c r="H744" s="236"/>
      <c r="I744" s="236"/>
      <c r="J744" s="236"/>
      <c r="K744" s="236"/>
      <c r="L744" s="236"/>
      <c r="M744" s="236"/>
      <c r="N744" s="236"/>
      <c r="O744" s="236"/>
      <c r="P744" s="236"/>
      <c r="Q744" s="236"/>
      <c r="R744" s="236"/>
      <c r="S744" s="236"/>
      <c r="T744" s="236"/>
      <c r="U744" s="236"/>
      <c r="V744" s="236"/>
      <c r="W744" s="236"/>
      <c r="X744" s="236"/>
      <c r="Y744" s="236"/>
      <c r="Z744" s="236"/>
      <c r="AA744" s="236"/>
      <c r="AB744" s="236"/>
    </row>
    <row r="745" spans="1:28" ht="15.75" customHeight="1" x14ac:dyDescent="0.25">
      <c r="A745" s="236"/>
      <c r="B745" s="236"/>
      <c r="C745" s="236"/>
      <c r="D745" s="236"/>
      <c r="E745" s="236"/>
      <c r="F745" s="236"/>
      <c r="G745" s="237"/>
      <c r="H745" s="236"/>
      <c r="I745" s="236"/>
      <c r="J745" s="236"/>
      <c r="K745" s="236"/>
      <c r="L745" s="236"/>
      <c r="M745" s="236"/>
      <c r="N745" s="236"/>
      <c r="O745" s="236"/>
      <c r="P745" s="236"/>
      <c r="Q745" s="236"/>
      <c r="R745" s="236"/>
      <c r="S745" s="236"/>
      <c r="T745" s="236"/>
      <c r="U745" s="236"/>
      <c r="V745" s="236"/>
      <c r="W745" s="236"/>
      <c r="X745" s="236"/>
      <c r="Y745" s="236"/>
      <c r="Z745" s="236"/>
      <c r="AA745" s="236"/>
      <c r="AB745" s="236"/>
    </row>
    <row r="746" spans="1:28" ht="15.75" customHeight="1" x14ac:dyDescent="0.25">
      <c r="A746" s="236"/>
      <c r="B746" s="236"/>
      <c r="C746" s="236"/>
      <c r="D746" s="236"/>
      <c r="E746" s="236"/>
      <c r="F746" s="236"/>
      <c r="G746" s="237"/>
      <c r="H746" s="236"/>
      <c r="I746" s="236"/>
      <c r="J746" s="236"/>
      <c r="K746" s="236"/>
      <c r="L746" s="236"/>
      <c r="M746" s="236"/>
      <c r="N746" s="236"/>
      <c r="O746" s="236"/>
      <c r="P746" s="236"/>
      <c r="Q746" s="236"/>
      <c r="R746" s="236"/>
      <c r="S746" s="236"/>
      <c r="T746" s="236"/>
      <c r="U746" s="236"/>
      <c r="V746" s="236"/>
      <c r="W746" s="236"/>
      <c r="X746" s="236"/>
      <c r="Y746" s="236"/>
      <c r="Z746" s="236"/>
      <c r="AA746" s="236"/>
      <c r="AB746" s="236"/>
    </row>
    <row r="747" spans="1:28" ht="15.75" customHeight="1" x14ac:dyDescent="0.25">
      <c r="A747" s="236"/>
      <c r="B747" s="236"/>
      <c r="C747" s="236"/>
      <c r="D747" s="236"/>
      <c r="E747" s="236"/>
      <c r="F747" s="236"/>
      <c r="G747" s="237"/>
      <c r="H747" s="236"/>
      <c r="I747" s="236"/>
      <c r="J747" s="236"/>
      <c r="K747" s="236"/>
      <c r="L747" s="236"/>
      <c r="M747" s="236"/>
      <c r="N747" s="236"/>
      <c r="O747" s="236"/>
      <c r="P747" s="236"/>
      <c r="Q747" s="236"/>
      <c r="R747" s="236"/>
      <c r="S747" s="236"/>
      <c r="T747" s="236"/>
      <c r="U747" s="236"/>
      <c r="V747" s="236"/>
      <c r="W747" s="236"/>
      <c r="X747" s="236"/>
      <c r="Y747" s="236"/>
      <c r="Z747" s="236"/>
      <c r="AA747" s="236"/>
      <c r="AB747" s="236"/>
    </row>
    <row r="748" spans="1:28" ht="15.75" customHeight="1" x14ac:dyDescent="0.25">
      <c r="A748" s="236"/>
      <c r="B748" s="236"/>
      <c r="C748" s="236"/>
      <c r="D748" s="236"/>
      <c r="E748" s="236"/>
      <c r="F748" s="236"/>
      <c r="G748" s="237"/>
      <c r="H748" s="236"/>
      <c r="I748" s="236"/>
      <c r="J748" s="236"/>
      <c r="K748" s="236"/>
      <c r="L748" s="236"/>
      <c r="M748" s="236"/>
      <c r="N748" s="236"/>
      <c r="O748" s="236"/>
      <c r="P748" s="236"/>
      <c r="Q748" s="236"/>
      <c r="R748" s="236"/>
      <c r="S748" s="236"/>
      <c r="T748" s="236"/>
      <c r="U748" s="236"/>
      <c r="V748" s="236"/>
      <c r="W748" s="236"/>
      <c r="X748" s="236"/>
      <c r="Y748" s="236"/>
      <c r="Z748" s="236"/>
      <c r="AA748" s="236"/>
      <c r="AB748" s="236"/>
    </row>
    <row r="749" spans="1:28" ht="15.75" customHeight="1" x14ac:dyDescent="0.25">
      <c r="A749" s="236"/>
      <c r="B749" s="236"/>
      <c r="C749" s="236"/>
      <c r="D749" s="236"/>
      <c r="E749" s="236"/>
      <c r="F749" s="236"/>
      <c r="G749" s="237"/>
      <c r="H749" s="236"/>
      <c r="I749" s="236"/>
      <c r="J749" s="236"/>
      <c r="K749" s="236"/>
      <c r="L749" s="236"/>
      <c r="M749" s="236"/>
      <c r="N749" s="236"/>
      <c r="O749" s="236"/>
      <c r="P749" s="236"/>
      <c r="Q749" s="236"/>
      <c r="R749" s="236"/>
      <c r="S749" s="236"/>
      <c r="T749" s="236"/>
      <c r="U749" s="236"/>
      <c r="V749" s="236"/>
      <c r="W749" s="236"/>
      <c r="X749" s="236"/>
      <c r="Y749" s="236"/>
      <c r="Z749" s="236"/>
      <c r="AA749" s="236"/>
      <c r="AB749" s="236"/>
    </row>
    <row r="750" spans="1:28" ht="15.75" customHeight="1" x14ac:dyDescent="0.25">
      <c r="A750" s="236"/>
      <c r="B750" s="236"/>
      <c r="C750" s="236"/>
      <c r="D750" s="236"/>
      <c r="E750" s="236"/>
      <c r="F750" s="236"/>
      <c r="G750" s="237"/>
      <c r="H750" s="236"/>
      <c r="I750" s="236"/>
      <c r="J750" s="236"/>
      <c r="K750" s="236"/>
      <c r="L750" s="236"/>
      <c r="M750" s="236"/>
      <c r="N750" s="236"/>
      <c r="O750" s="236"/>
      <c r="P750" s="236"/>
      <c r="Q750" s="236"/>
      <c r="R750" s="236"/>
      <c r="S750" s="236"/>
      <c r="T750" s="236"/>
      <c r="U750" s="236"/>
      <c r="V750" s="236"/>
      <c r="W750" s="236"/>
      <c r="X750" s="236"/>
      <c r="Y750" s="236"/>
      <c r="Z750" s="236"/>
      <c r="AA750" s="236"/>
      <c r="AB750" s="236"/>
    </row>
    <row r="751" spans="1:28" ht="15.75" customHeight="1" x14ac:dyDescent="0.25">
      <c r="A751" s="236"/>
      <c r="B751" s="236"/>
      <c r="C751" s="236"/>
      <c r="D751" s="236"/>
      <c r="E751" s="236"/>
      <c r="F751" s="236"/>
      <c r="G751" s="237"/>
      <c r="H751" s="236"/>
      <c r="I751" s="236"/>
      <c r="J751" s="236"/>
      <c r="K751" s="236"/>
      <c r="L751" s="236"/>
      <c r="M751" s="236"/>
      <c r="N751" s="236"/>
      <c r="O751" s="236"/>
      <c r="P751" s="236"/>
      <c r="Q751" s="236"/>
      <c r="R751" s="236"/>
      <c r="S751" s="236"/>
      <c r="T751" s="236"/>
      <c r="U751" s="236"/>
      <c r="V751" s="236"/>
      <c r="W751" s="236"/>
      <c r="X751" s="236"/>
      <c r="Y751" s="236"/>
      <c r="Z751" s="236"/>
      <c r="AA751" s="236"/>
      <c r="AB751" s="236"/>
    </row>
    <row r="752" spans="1:28" ht="15.75" customHeight="1" x14ac:dyDescent="0.25">
      <c r="A752" s="236"/>
      <c r="B752" s="236"/>
      <c r="C752" s="236"/>
      <c r="D752" s="236"/>
      <c r="E752" s="236"/>
      <c r="F752" s="236"/>
      <c r="G752" s="237"/>
      <c r="H752" s="236"/>
      <c r="I752" s="236"/>
      <c r="J752" s="236"/>
      <c r="K752" s="236"/>
      <c r="L752" s="236"/>
      <c r="M752" s="236"/>
      <c r="N752" s="236"/>
      <c r="O752" s="236"/>
      <c r="P752" s="236"/>
      <c r="Q752" s="236"/>
      <c r="R752" s="236"/>
      <c r="S752" s="236"/>
      <c r="T752" s="236"/>
      <c r="U752" s="236"/>
      <c r="V752" s="236"/>
      <c r="W752" s="236"/>
      <c r="X752" s="236"/>
      <c r="Y752" s="236"/>
      <c r="Z752" s="236"/>
      <c r="AA752" s="236"/>
      <c r="AB752" s="236"/>
    </row>
    <row r="753" spans="1:28" ht="15.75" customHeight="1" x14ac:dyDescent="0.25">
      <c r="A753" s="236"/>
      <c r="B753" s="236"/>
      <c r="C753" s="236"/>
      <c r="D753" s="236"/>
      <c r="E753" s="236"/>
      <c r="F753" s="236"/>
      <c r="G753" s="237"/>
      <c r="H753" s="236"/>
      <c r="I753" s="236"/>
      <c r="J753" s="236"/>
      <c r="K753" s="236"/>
      <c r="L753" s="236"/>
      <c r="M753" s="236"/>
      <c r="N753" s="236"/>
      <c r="O753" s="236"/>
      <c r="P753" s="236"/>
      <c r="Q753" s="236"/>
      <c r="R753" s="236"/>
      <c r="S753" s="236"/>
      <c r="T753" s="236"/>
      <c r="U753" s="236"/>
      <c r="V753" s="236"/>
      <c r="W753" s="236"/>
      <c r="X753" s="236"/>
      <c r="Y753" s="236"/>
      <c r="Z753" s="236"/>
      <c r="AA753" s="236"/>
      <c r="AB753" s="236"/>
    </row>
    <row r="754" spans="1:28" ht="15.75" customHeight="1" x14ac:dyDescent="0.25">
      <c r="A754" s="236"/>
      <c r="B754" s="236"/>
      <c r="C754" s="236"/>
      <c r="D754" s="236"/>
      <c r="E754" s="236"/>
      <c r="F754" s="236"/>
      <c r="G754" s="237"/>
      <c r="H754" s="236"/>
      <c r="I754" s="236"/>
      <c r="J754" s="236"/>
      <c r="K754" s="236"/>
      <c r="L754" s="236"/>
      <c r="M754" s="236"/>
      <c r="N754" s="236"/>
      <c r="O754" s="236"/>
      <c r="P754" s="236"/>
      <c r="Q754" s="236"/>
      <c r="R754" s="236"/>
      <c r="S754" s="236"/>
      <c r="T754" s="236"/>
      <c r="U754" s="236"/>
      <c r="V754" s="236"/>
      <c r="W754" s="236"/>
      <c r="X754" s="236"/>
      <c r="Y754" s="236"/>
      <c r="Z754" s="236"/>
      <c r="AA754" s="236"/>
      <c r="AB754" s="236"/>
    </row>
    <row r="755" spans="1:28" ht="15.75" customHeight="1" x14ac:dyDescent="0.25">
      <c r="A755" s="236"/>
      <c r="B755" s="236"/>
      <c r="C755" s="236"/>
      <c r="D755" s="236"/>
      <c r="E755" s="236"/>
      <c r="F755" s="236"/>
      <c r="G755" s="237"/>
      <c r="H755" s="236"/>
      <c r="I755" s="236"/>
      <c r="J755" s="236"/>
      <c r="K755" s="236"/>
      <c r="L755" s="236"/>
      <c r="M755" s="236"/>
      <c r="N755" s="236"/>
      <c r="O755" s="236"/>
      <c r="P755" s="236"/>
      <c r="Q755" s="236"/>
      <c r="R755" s="236"/>
      <c r="S755" s="236"/>
      <c r="T755" s="236"/>
      <c r="U755" s="236"/>
      <c r="V755" s="236"/>
      <c r="W755" s="236"/>
      <c r="X755" s="236"/>
      <c r="Y755" s="236"/>
      <c r="Z755" s="236"/>
      <c r="AA755" s="236"/>
      <c r="AB755" s="236"/>
    </row>
    <row r="756" spans="1:28" ht="15.75" customHeight="1" x14ac:dyDescent="0.25">
      <c r="A756" s="236"/>
      <c r="B756" s="236"/>
      <c r="C756" s="236"/>
      <c r="D756" s="236"/>
      <c r="E756" s="236"/>
      <c r="F756" s="236"/>
      <c r="G756" s="237"/>
      <c r="H756" s="236"/>
      <c r="I756" s="236"/>
      <c r="J756" s="236"/>
      <c r="K756" s="236"/>
      <c r="L756" s="236"/>
      <c r="M756" s="236"/>
      <c r="N756" s="236"/>
      <c r="O756" s="236"/>
      <c r="P756" s="236"/>
      <c r="Q756" s="236"/>
      <c r="R756" s="236"/>
      <c r="S756" s="236"/>
      <c r="T756" s="236"/>
      <c r="U756" s="236"/>
      <c r="V756" s="236"/>
      <c r="W756" s="236"/>
      <c r="X756" s="236"/>
      <c r="Y756" s="236"/>
      <c r="Z756" s="236"/>
      <c r="AA756" s="236"/>
      <c r="AB756" s="236"/>
    </row>
    <row r="757" spans="1:28" ht="15.75" customHeight="1" x14ac:dyDescent="0.25">
      <c r="A757" s="236"/>
      <c r="B757" s="236"/>
      <c r="C757" s="236"/>
      <c r="D757" s="236"/>
      <c r="E757" s="236"/>
      <c r="F757" s="236"/>
      <c r="G757" s="237"/>
      <c r="H757" s="236"/>
      <c r="I757" s="236"/>
      <c r="J757" s="236"/>
      <c r="K757" s="236"/>
      <c r="L757" s="236"/>
      <c r="M757" s="236"/>
      <c r="N757" s="236"/>
      <c r="O757" s="236"/>
      <c r="P757" s="236"/>
      <c r="Q757" s="236"/>
      <c r="R757" s="236"/>
      <c r="S757" s="236"/>
      <c r="T757" s="236"/>
      <c r="U757" s="236"/>
      <c r="V757" s="236"/>
      <c r="W757" s="236"/>
      <c r="X757" s="236"/>
      <c r="Y757" s="236"/>
      <c r="Z757" s="236"/>
      <c r="AA757" s="236"/>
      <c r="AB757" s="236"/>
    </row>
    <row r="758" spans="1:28" ht="15.75" customHeight="1" x14ac:dyDescent="0.25">
      <c r="A758" s="236"/>
      <c r="B758" s="236"/>
      <c r="C758" s="236"/>
      <c r="D758" s="236"/>
      <c r="E758" s="236"/>
      <c r="F758" s="236"/>
      <c r="G758" s="237"/>
      <c r="H758" s="236"/>
      <c r="I758" s="236"/>
      <c r="J758" s="236"/>
      <c r="K758" s="236"/>
      <c r="L758" s="236"/>
      <c r="M758" s="236"/>
      <c r="N758" s="236"/>
      <c r="O758" s="236"/>
      <c r="P758" s="236"/>
      <c r="Q758" s="236"/>
      <c r="R758" s="236"/>
      <c r="S758" s="236"/>
      <c r="T758" s="236"/>
      <c r="U758" s="236"/>
      <c r="V758" s="236"/>
      <c r="W758" s="236"/>
      <c r="X758" s="236"/>
      <c r="Y758" s="236"/>
      <c r="Z758" s="236"/>
      <c r="AA758" s="236"/>
      <c r="AB758" s="236"/>
    </row>
    <row r="759" spans="1:28" ht="15.75" customHeight="1" x14ac:dyDescent="0.25">
      <c r="A759" s="236"/>
      <c r="B759" s="236"/>
      <c r="C759" s="236"/>
      <c r="D759" s="236"/>
      <c r="E759" s="236"/>
      <c r="F759" s="236"/>
      <c r="G759" s="237"/>
      <c r="H759" s="236"/>
      <c r="I759" s="236"/>
      <c r="J759" s="236"/>
      <c r="K759" s="236"/>
      <c r="L759" s="236"/>
      <c r="M759" s="236"/>
      <c r="N759" s="236"/>
      <c r="O759" s="236"/>
      <c r="P759" s="236"/>
      <c r="Q759" s="236"/>
      <c r="R759" s="236"/>
      <c r="S759" s="236"/>
      <c r="T759" s="236"/>
      <c r="U759" s="236"/>
      <c r="V759" s="236"/>
      <c r="W759" s="236"/>
      <c r="X759" s="236"/>
      <c r="Y759" s="236"/>
      <c r="Z759" s="236"/>
      <c r="AA759" s="236"/>
      <c r="AB759" s="236"/>
    </row>
    <row r="760" spans="1:28" ht="15.75" customHeight="1" x14ac:dyDescent="0.25">
      <c r="A760" s="236"/>
      <c r="B760" s="236"/>
      <c r="C760" s="236"/>
      <c r="D760" s="236"/>
      <c r="E760" s="236"/>
      <c r="F760" s="236"/>
      <c r="G760" s="237"/>
      <c r="H760" s="236"/>
      <c r="I760" s="236"/>
      <c r="J760" s="236"/>
      <c r="K760" s="236"/>
      <c r="L760" s="236"/>
      <c r="M760" s="236"/>
      <c r="N760" s="236"/>
      <c r="O760" s="236"/>
      <c r="P760" s="236"/>
      <c r="Q760" s="236"/>
      <c r="R760" s="236"/>
      <c r="S760" s="236"/>
      <c r="T760" s="236"/>
      <c r="U760" s="236"/>
      <c r="V760" s="236"/>
      <c r="W760" s="236"/>
      <c r="X760" s="236"/>
      <c r="Y760" s="236"/>
      <c r="Z760" s="236"/>
      <c r="AA760" s="236"/>
      <c r="AB760" s="236"/>
    </row>
    <row r="761" spans="1:28" ht="15.75" customHeight="1" x14ac:dyDescent="0.25">
      <c r="A761" s="236"/>
      <c r="B761" s="236"/>
      <c r="C761" s="236"/>
      <c r="D761" s="236"/>
      <c r="E761" s="236"/>
      <c r="F761" s="236"/>
      <c r="G761" s="237"/>
      <c r="H761" s="236"/>
      <c r="I761" s="236"/>
      <c r="J761" s="236"/>
      <c r="K761" s="236"/>
      <c r="L761" s="236"/>
      <c r="M761" s="236"/>
      <c r="N761" s="236"/>
      <c r="O761" s="236"/>
      <c r="P761" s="236"/>
      <c r="Q761" s="236"/>
      <c r="R761" s="236"/>
      <c r="S761" s="236"/>
      <c r="T761" s="236"/>
      <c r="U761" s="236"/>
      <c r="V761" s="236"/>
      <c r="W761" s="236"/>
      <c r="X761" s="236"/>
      <c r="Y761" s="236"/>
      <c r="Z761" s="236"/>
      <c r="AA761" s="236"/>
      <c r="AB761" s="236"/>
    </row>
    <row r="762" spans="1:28" ht="15.75" customHeight="1" x14ac:dyDescent="0.25">
      <c r="A762" s="236"/>
      <c r="B762" s="236"/>
      <c r="C762" s="236"/>
      <c r="D762" s="236"/>
      <c r="E762" s="236"/>
      <c r="F762" s="236"/>
      <c r="G762" s="237"/>
      <c r="H762" s="236"/>
      <c r="I762" s="236"/>
      <c r="J762" s="236"/>
      <c r="K762" s="236"/>
      <c r="L762" s="236"/>
      <c r="M762" s="236"/>
      <c r="N762" s="236"/>
      <c r="O762" s="236"/>
      <c r="P762" s="236"/>
      <c r="Q762" s="236"/>
      <c r="R762" s="236"/>
      <c r="S762" s="236"/>
      <c r="T762" s="236"/>
      <c r="U762" s="236"/>
      <c r="V762" s="236"/>
      <c r="W762" s="236"/>
      <c r="X762" s="236"/>
      <c r="Y762" s="236"/>
      <c r="Z762" s="236"/>
      <c r="AA762" s="236"/>
      <c r="AB762" s="236"/>
    </row>
    <row r="763" spans="1:28" ht="15.75" customHeight="1" x14ac:dyDescent="0.25">
      <c r="A763" s="236"/>
      <c r="B763" s="236"/>
      <c r="C763" s="236"/>
      <c r="D763" s="236"/>
      <c r="E763" s="236"/>
      <c r="F763" s="236"/>
      <c r="G763" s="237"/>
      <c r="H763" s="236"/>
      <c r="I763" s="236"/>
      <c r="J763" s="236"/>
      <c r="K763" s="236"/>
      <c r="L763" s="236"/>
      <c r="M763" s="236"/>
      <c r="N763" s="236"/>
      <c r="O763" s="236"/>
      <c r="P763" s="236"/>
      <c r="Q763" s="236"/>
      <c r="R763" s="236"/>
      <c r="S763" s="236"/>
      <c r="T763" s="236"/>
      <c r="U763" s="236"/>
      <c r="V763" s="236"/>
      <c r="W763" s="236"/>
      <c r="X763" s="236"/>
      <c r="Y763" s="236"/>
      <c r="Z763" s="236"/>
      <c r="AA763" s="236"/>
      <c r="AB763" s="236"/>
    </row>
    <row r="764" spans="1:28" ht="15.75" customHeight="1" x14ac:dyDescent="0.25">
      <c r="A764" s="236"/>
      <c r="B764" s="236"/>
      <c r="C764" s="236"/>
      <c r="D764" s="236"/>
      <c r="E764" s="236"/>
      <c r="F764" s="236"/>
      <c r="G764" s="237"/>
      <c r="H764" s="236"/>
      <c r="I764" s="236"/>
      <c r="J764" s="236"/>
      <c r="K764" s="236"/>
      <c r="L764" s="236"/>
      <c r="M764" s="236"/>
      <c r="N764" s="236"/>
      <c r="O764" s="236"/>
      <c r="P764" s="236"/>
      <c r="Q764" s="236"/>
      <c r="R764" s="236"/>
      <c r="S764" s="236"/>
      <c r="T764" s="236"/>
      <c r="U764" s="236"/>
      <c r="V764" s="236"/>
      <c r="W764" s="236"/>
      <c r="X764" s="236"/>
      <c r="Y764" s="236"/>
      <c r="Z764" s="236"/>
      <c r="AA764" s="236"/>
      <c r="AB764" s="236"/>
    </row>
    <row r="765" spans="1:28" ht="15.75" customHeight="1" x14ac:dyDescent="0.25">
      <c r="A765" s="236"/>
      <c r="B765" s="236"/>
      <c r="C765" s="236"/>
      <c r="D765" s="236"/>
      <c r="E765" s="236"/>
      <c r="F765" s="236"/>
      <c r="G765" s="237"/>
      <c r="H765" s="236"/>
      <c r="I765" s="236"/>
      <c r="J765" s="236"/>
      <c r="K765" s="236"/>
      <c r="L765" s="236"/>
      <c r="M765" s="236"/>
      <c r="N765" s="236"/>
      <c r="O765" s="236"/>
      <c r="P765" s="236"/>
      <c r="Q765" s="236"/>
      <c r="R765" s="236"/>
      <c r="S765" s="236"/>
      <c r="T765" s="236"/>
      <c r="U765" s="236"/>
      <c r="V765" s="236"/>
      <c r="W765" s="236"/>
      <c r="X765" s="236"/>
      <c r="Y765" s="236"/>
      <c r="Z765" s="236"/>
      <c r="AA765" s="236"/>
      <c r="AB765" s="236"/>
    </row>
    <row r="766" spans="1:28" ht="15.75" customHeight="1" x14ac:dyDescent="0.25">
      <c r="A766" s="236"/>
      <c r="B766" s="236"/>
      <c r="C766" s="236"/>
      <c r="D766" s="236"/>
      <c r="E766" s="236"/>
      <c r="F766" s="236"/>
      <c r="G766" s="237"/>
      <c r="H766" s="236"/>
      <c r="I766" s="236"/>
      <c r="J766" s="236"/>
      <c r="K766" s="236"/>
      <c r="L766" s="236"/>
      <c r="M766" s="236"/>
      <c r="N766" s="236"/>
      <c r="O766" s="236"/>
      <c r="P766" s="236"/>
      <c r="Q766" s="236"/>
      <c r="R766" s="236"/>
      <c r="S766" s="236"/>
      <c r="T766" s="236"/>
      <c r="U766" s="236"/>
      <c r="V766" s="236"/>
      <c r="W766" s="236"/>
      <c r="X766" s="236"/>
      <c r="Y766" s="236"/>
      <c r="Z766" s="236"/>
      <c r="AA766" s="236"/>
      <c r="AB766" s="236"/>
    </row>
    <row r="767" spans="1:28" ht="15.75" customHeight="1" x14ac:dyDescent="0.25">
      <c r="A767" s="236"/>
      <c r="B767" s="236"/>
      <c r="C767" s="236"/>
      <c r="D767" s="236"/>
      <c r="E767" s="236"/>
      <c r="F767" s="236"/>
      <c r="G767" s="237"/>
      <c r="H767" s="236"/>
      <c r="I767" s="236"/>
      <c r="J767" s="236"/>
      <c r="K767" s="236"/>
      <c r="L767" s="236"/>
      <c r="M767" s="236"/>
      <c r="N767" s="236"/>
      <c r="O767" s="236"/>
      <c r="P767" s="236"/>
      <c r="Q767" s="236"/>
      <c r="R767" s="236"/>
      <c r="S767" s="236"/>
      <c r="T767" s="236"/>
      <c r="U767" s="236"/>
      <c r="V767" s="236"/>
      <c r="W767" s="236"/>
      <c r="X767" s="236"/>
      <c r="Y767" s="236"/>
      <c r="Z767" s="236"/>
      <c r="AA767" s="236"/>
      <c r="AB767" s="236"/>
    </row>
    <row r="768" spans="1:28" ht="15.75" customHeight="1" x14ac:dyDescent="0.25">
      <c r="A768" s="236"/>
      <c r="B768" s="236"/>
      <c r="C768" s="236"/>
      <c r="D768" s="236"/>
      <c r="E768" s="236"/>
      <c r="F768" s="236"/>
      <c r="G768" s="237"/>
      <c r="H768" s="236"/>
      <c r="I768" s="236"/>
      <c r="J768" s="236"/>
      <c r="K768" s="236"/>
      <c r="L768" s="236"/>
      <c r="M768" s="236"/>
      <c r="N768" s="236"/>
      <c r="O768" s="236"/>
      <c r="P768" s="236"/>
      <c r="Q768" s="236"/>
      <c r="R768" s="236"/>
      <c r="S768" s="236"/>
      <c r="T768" s="236"/>
      <c r="U768" s="236"/>
      <c r="V768" s="236"/>
      <c r="W768" s="236"/>
      <c r="X768" s="236"/>
      <c r="Y768" s="236"/>
      <c r="Z768" s="236"/>
      <c r="AA768" s="236"/>
      <c r="AB768" s="236"/>
    </row>
    <row r="769" spans="1:28" ht="15.75" customHeight="1" x14ac:dyDescent="0.25">
      <c r="A769" s="236"/>
      <c r="B769" s="236"/>
      <c r="C769" s="236"/>
      <c r="D769" s="236"/>
      <c r="E769" s="236"/>
      <c r="F769" s="236"/>
      <c r="G769" s="237"/>
      <c r="H769" s="236"/>
      <c r="I769" s="236"/>
      <c r="J769" s="236"/>
      <c r="K769" s="236"/>
      <c r="L769" s="236"/>
      <c r="M769" s="236"/>
      <c r="N769" s="236"/>
      <c r="O769" s="236"/>
      <c r="P769" s="236"/>
      <c r="Q769" s="236"/>
      <c r="R769" s="236"/>
      <c r="S769" s="236"/>
      <c r="T769" s="236"/>
      <c r="U769" s="236"/>
      <c r="V769" s="236"/>
      <c r="W769" s="236"/>
      <c r="X769" s="236"/>
      <c r="Y769" s="236"/>
      <c r="Z769" s="236"/>
      <c r="AA769" s="236"/>
      <c r="AB769" s="236"/>
    </row>
    <row r="770" spans="1:28" ht="15.75" customHeight="1" x14ac:dyDescent="0.25">
      <c r="A770" s="236"/>
      <c r="B770" s="236"/>
      <c r="C770" s="236"/>
      <c r="D770" s="236"/>
      <c r="E770" s="236"/>
      <c r="F770" s="236"/>
      <c r="G770" s="237"/>
      <c r="H770" s="236"/>
      <c r="I770" s="236"/>
      <c r="J770" s="236"/>
      <c r="K770" s="236"/>
      <c r="L770" s="236"/>
      <c r="M770" s="236"/>
      <c r="N770" s="236"/>
      <c r="O770" s="236"/>
      <c r="P770" s="236"/>
      <c r="Q770" s="236"/>
      <c r="R770" s="236"/>
      <c r="S770" s="236"/>
      <c r="T770" s="236"/>
      <c r="U770" s="236"/>
      <c r="V770" s="236"/>
      <c r="W770" s="236"/>
      <c r="X770" s="236"/>
      <c r="Y770" s="236"/>
      <c r="Z770" s="236"/>
      <c r="AA770" s="236"/>
      <c r="AB770" s="236"/>
    </row>
    <row r="771" spans="1:28" ht="15.75" customHeight="1" x14ac:dyDescent="0.25">
      <c r="A771" s="236"/>
      <c r="B771" s="236"/>
      <c r="C771" s="236"/>
      <c r="D771" s="236"/>
      <c r="E771" s="236"/>
      <c r="F771" s="236"/>
      <c r="G771" s="237"/>
      <c r="H771" s="236"/>
      <c r="I771" s="236"/>
      <c r="J771" s="236"/>
      <c r="K771" s="236"/>
      <c r="L771" s="236"/>
      <c r="M771" s="236"/>
      <c r="N771" s="236"/>
      <c r="O771" s="236"/>
      <c r="P771" s="236"/>
      <c r="Q771" s="236"/>
      <c r="R771" s="236"/>
      <c r="S771" s="236"/>
      <c r="T771" s="236"/>
      <c r="U771" s="236"/>
      <c r="V771" s="236"/>
      <c r="W771" s="236"/>
      <c r="X771" s="236"/>
      <c r="Y771" s="236"/>
      <c r="Z771" s="236"/>
      <c r="AA771" s="236"/>
      <c r="AB771" s="236"/>
    </row>
    <row r="772" spans="1:28" ht="15.75" customHeight="1" x14ac:dyDescent="0.25">
      <c r="A772" s="236"/>
      <c r="B772" s="236"/>
      <c r="C772" s="236"/>
      <c r="D772" s="236"/>
      <c r="E772" s="236"/>
      <c r="F772" s="236"/>
      <c r="G772" s="237"/>
      <c r="H772" s="236"/>
      <c r="I772" s="236"/>
      <c r="J772" s="236"/>
      <c r="K772" s="236"/>
      <c r="L772" s="236"/>
      <c r="M772" s="236"/>
      <c r="N772" s="236"/>
      <c r="O772" s="236"/>
      <c r="P772" s="236"/>
      <c r="Q772" s="236"/>
      <c r="R772" s="236"/>
      <c r="S772" s="236"/>
      <c r="T772" s="236"/>
      <c r="U772" s="236"/>
      <c r="V772" s="236"/>
      <c r="W772" s="236"/>
      <c r="X772" s="236"/>
      <c r="Y772" s="236"/>
      <c r="Z772" s="236"/>
      <c r="AA772" s="236"/>
      <c r="AB772" s="236"/>
    </row>
    <row r="773" spans="1:28" ht="15.75" customHeight="1" x14ac:dyDescent="0.25">
      <c r="A773" s="236"/>
      <c r="B773" s="236"/>
      <c r="C773" s="236"/>
      <c r="D773" s="236"/>
      <c r="E773" s="236"/>
      <c r="F773" s="236"/>
      <c r="G773" s="237"/>
      <c r="H773" s="236"/>
      <c r="I773" s="236"/>
      <c r="J773" s="236"/>
      <c r="K773" s="236"/>
      <c r="L773" s="236"/>
      <c r="M773" s="236"/>
      <c r="N773" s="236"/>
      <c r="O773" s="236"/>
      <c r="P773" s="236"/>
      <c r="Q773" s="236"/>
      <c r="R773" s="236"/>
      <c r="S773" s="236"/>
      <c r="T773" s="236"/>
      <c r="U773" s="236"/>
      <c r="V773" s="236"/>
      <c r="W773" s="236"/>
      <c r="X773" s="236"/>
      <c r="Y773" s="236"/>
      <c r="Z773" s="236"/>
      <c r="AA773" s="236"/>
      <c r="AB773" s="236"/>
    </row>
    <row r="774" spans="1:28" ht="15.75" customHeight="1" x14ac:dyDescent="0.25">
      <c r="A774" s="236"/>
      <c r="B774" s="236"/>
      <c r="C774" s="236"/>
      <c r="D774" s="236"/>
      <c r="E774" s="236"/>
      <c r="F774" s="236"/>
      <c r="G774" s="237"/>
      <c r="H774" s="236"/>
      <c r="I774" s="236"/>
      <c r="J774" s="236"/>
      <c r="K774" s="236"/>
      <c r="L774" s="236"/>
      <c r="M774" s="236"/>
      <c r="N774" s="236"/>
      <c r="O774" s="236"/>
      <c r="P774" s="236"/>
      <c r="Q774" s="236"/>
      <c r="R774" s="236"/>
      <c r="S774" s="236"/>
      <c r="T774" s="236"/>
      <c r="U774" s="236"/>
      <c r="V774" s="236"/>
      <c r="W774" s="236"/>
      <c r="X774" s="236"/>
      <c r="Y774" s="236"/>
      <c r="Z774" s="236"/>
      <c r="AA774" s="236"/>
      <c r="AB774" s="236"/>
    </row>
    <row r="775" spans="1:28" ht="15.75" customHeight="1" x14ac:dyDescent="0.25">
      <c r="A775" s="236"/>
      <c r="B775" s="236"/>
      <c r="C775" s="236"/>
      <c r="D775" s="236"/>
      <c r="E775" s="236"/>
      <c r="F775" s="236"/>
      <c r="G775" s="237"/>
      <c r="H775" s="236"/>
      <c r="I775" s="236"/>
      <c r="J775" s="236"/>
      <c r="K775" s="236"/>
      <c r="L775" s="236"/>
      <c r="M775" s="236"/>
      <c r="N775" s="236"/>
      <c r="O775" s="236"/>
      <c r="P775" s="236"/>
      <c r="Q775" s="236"/>
      <c r="R775" s="236"/>
      <c r="S775" s="236"/>
      <c r="T775" s="236"/>
      <c r="U775" s="236"/>
      <c r="V775" s="236"/>
      <c r="W775" s="236"/>
      <c r="X775" s="236"/>
      <c r="Y775" s="236"/>
      <c r="Z775" s="236"/>
      <c r="AA775" s="236"/>
      <c r="AB775" s="236"/>
    </row>
    <row r="776" spans="1:28" ht="15.75" customHeight="1" x14ac:dyDescent="0.25">
      <c r="A776" s="236"/>
      <c r="B776" s="236"/>
      <c r="C776" s="236"/>
      <c r="D776" s="236"/>
      <c r="E776" s="236"/>
      <c r="F776" s="236"/>
      <c r="G776" s="237"/>
      <c r="H776" s="236"/>
      <c r="I776" s="236"/>
      <c r="J776" s="236"/>
      <c r="K776" s="236"/>
      <c r="L776" s="236"/>
      <c r="M776" s="236"/>
      <c r="N776" s="236"/>
      <c r="O776" s="236"/>
      <c r="P776" s="236"/>
      <c r="Q776" s="236"/>
      <c r="R776" s="236"/>
      <c r="S776" s="236"/>
      <c r="T776" s="236"/>
      <c r="U776" s="236"/>
      <c r="V776" s="236"/>
      <c r="W776" s="236"/>
      <c r="X776" s="236"/>
      <c r="Y776" s="236"/>
      <c r="Z776" s="236"/>
      <c r="AA776" s="236"/>
      <c r="AB776" s="236"/>
    </row>
    <row r="777" spans="1:28" ht="15.75" customHeight="1" x14ac:dyDescent="0.25">
      <c r="A777" s="236"/>
      <c r="B777" s="236"/>
      <c r="C777" s="236"/>
      <c r="D777" s="236"/>
      <c r="E777" s="236"/>
      <c r="F777" s="236"/>
      <c r="G777" s="237"/>
      <c r="H777" s="236"/>
      <c r="I777" s="236"/>
      <c r="J777" s="236"/>
      <c r="K777" s="236"/>
      <c r="L777" s="236"/>
      <c r="M777" s="236"/>
      <c r="N777" s="236"/>
      <c r="O777" s="236"/>
      <c r="P777" s="236"/>
      <c r="Q777" s="236"/>
      <c r="R777" s="236"/>
      <c r="S777" s="236"/>
      <c r="T777" s="236"/>
      <c r="U777" s="236"/>
      <c r="V777" s="236"/>
      <c r="W777" s="236"/>
      <c r="X777" s="236"/>
      <c r="Y777" s="236"/>
      <c r="Z777" s="236"/>
      <c r="AA777" s="236"/>
      <c r="AB777" s="236"/>
    </row>
    <row r="778" spans="1:28" ht="15.75" customHeight="1" x14ac:dyDescent="0.25">
      <c r="A778" s="236"/>
      <c r="B778" s="236"/>
      <c r="C778" s="236"/>
      <c r="D778" s="236"/>
      <c r="E778" s="236"/>
      <c r="F778" s="236"/>
      <c r="G778" s="237"/>
      <c r="H778" s="236"/>
      <c r="I778" s="236"/>
      <c r="J778" s="236"/>
      <c r="K778" s="236"/>
      <c r="L778" s="236"/>
      <c r="M778" s="236"/>
      <c r="N778" s="236"/>
      <c r="O778" s="236"/>
      <c r="P778" s="236"/>
      <c r="Q778" s="236"/>
      <c r="R778" s="236"/>
      <c r="S778" s="236"/>
      <c r="T778" s="236"/>
      <c r="U778" s="236"/>
      <c r="V778" s="236"/>
      <c r="W778" s="236"/>
      <c r="X778" s="236"/>
      <c r="Y778" s="236"/>
      <c r="Z778" s="236"/>
      <c r="AA778" s="236"/>
      <c r="AB778" s="236"/>
    </row>
    <row r="779" spans="1:28" ht="15.75" customHeight="1" x14ac:dyDescent="0.25">
      <c r="A779" s="236"/>
      <c r="B779" s="236"/>
      <c r="C779" s="236"/>
      <c r="D779" s="236"/>
      <c r="E779" s="236"/>
      <c r="F779" s="236"/>
      <c r="G779" s="237"/>
      <c r="H779" s="236"/>
      <c r="I779" s="236"/>
      <c r="J779" s="236"/>
      <c r="K779" s="236"/>
      <c r="L779" s="236"/>
      <c r="M779" s="236"/>
      <c r="N779" s="236"/>
      <c r="O779" s="236"/>
      <c r="P779" s="236"/>
      <c r="Q779" s="236"/>
      <c r="R779" s="236"/>
      <c r="S779" s="236"/>
      <c r="T779" s="236"/>
      <c r="U779" s="236"/>
      <c r="V779" s="236"/>
      <c r="W779" s="236"/>
      <c r="X779" s="236"/>
      <c r="Y779" s="236"/>
      <c r="Z779" s="236"/>
      <c r="AA779" s="236"/>
      <c r="AB779" s="236"/>
    </row>
    <row r="780" spans="1:28" ht="15.75" customHeight="1" x14ac:dyDescent="0.25">
      <c r="A780" s="236"/>
      <c r="B780" s="236"/>
      <c r="C780" s="236"/>
      <c r="D780" s="236"/>
      <c r="E780" s="236"/>
      <c r="F780" s="236"/>
      <c r="G780" s="237"/>
      <c r="H780" s="236"/>
      <c r="I780" s="236"/>
      <c r="J780" s="236"/>
      <c r="K780" s="236"/>
      <c r="L780" s="236"/>
      <c r="M780" s="236"/>
      <c r="N780" s="236"/>
      <c r="O780" s="236"/>
      <c r="P780" s="236"/>
      <c r="Q780" s="236"/>
      <c r="R780" s="236"/>
      <c r="S780" s="236"/>
      <c r="T780" s="236"/>
      <c r="U780" s="236"/>
      <c r="V780" s="236"/>
      <c r="W780" s="236"/>
      <c r="X780" s="236"/>
      <c r="Y780" s="236"/>
      <c r="Z780" s="236"/>
      <c r="AA780" s="236"/>
      <c r="AB780" s="236"/>
    </row>
    <row r="781" spans="1:28" ht="15.75" customHeight="1" x14ac:dyDescent="0.25">
      <c r="A781" s="236"/>
      <c r="B781" s="236"/>
      <c r="C781" s="236"/>
      <c r="D781" s="236"/>
      <c r="E781" s="236"/>
      <c r="F781" s="236"/>
      <c r="G781" s="237"/>
      <c r="H781" s="236"/>
      <c r="I781" s="236"/>
      <c r="J781" s="236"/>
      <c r="K781" s="236"/>
      <c r="L781" s="236"/>
      <c r="M781" s="236"/>
      <c r="N781" s="236"/>
      <c r="O781" s="236"/>
      <c r="P781" s="236"/>
      <c r="Q781" s="236"/>
      <c r="R781" s="236"/>
      <c r="S781" s="236"/>
      <c r="T781" s="236"/>
      <c r="U781" s="236"/>
      <c r="V781" s="236"/>
      <c r="W781" s="236"/>
      <c r="X781" s="236"/>
      <c r="Y781" s="236"/>
      <c r="Z781" s="236"/>
      <c r="AA781" s="236"/>
      <c r="AB781" s="236"/>
    </row>
    <row r="782" spans="1:28" ht="15.75" customHeight="1" x14ac:dyDescent="0.25">
      <c r="A782" s="236"/>
      <c r="B782" s="236"/>
      <c r="C782" s="236"/>
      <c r="D782" s="236"/>
      <c r="E782" s="236"/>
      <c r="F782" s="236"/>
      <c r="G782" s="237"/>
      <c r="H782" s="236"/>
      <c r="I782" s="236"/>
      <c r="J782" s="236"/>
      <c r="K782" s="236"/>
      <c r="L782" s="236"/>
      <c r="M782" s="236"/>
      <c r="N782" s="236"/>
      <c r="O782" s="236"/>
      <c r="P782" s="236"/>
      <c r="Q782" s="236"/>
      <c r="R782" s="236"/>
      <c r="S782" s="236"/>
      <c r="T782" s="236"/>
      <c r="U782" s="236"/>
      <c r="V782" s="236"/>
      <c r="W782" s="236"/>
      <c r="X782" s="236"/>
      <c r="Y782" s="236"/>
      <c r="Z782" s="236"/>
      <c r="AA782" s="236"/>
      <c r="AB782" s="236"/>
    </row>
    <row r="783" spans="1:28" ht="15.75" customHeight="1" x14ac:dyDescent="0.25">
      <c r="A783" s="236"/>
      <c r="B783" s="236"/>
      <c r="C783" s="236"/>
      <c r="D783" s="236"/>
      <c r="E783" s="236"/>
      <c r="F783" s="236"/>
      <c r="G783" s="237"/>
      <c r="H783" s="236"/>
      <c r="I783" s="236"/>
      <c r="J783" s="236"/>
      <c r="K783" s="236"/>
      <c r="L783" s="236"/>
      <c r="M783" s="236"/>
      <c r="N783" s="236"/>
      <c r="O783" s="236"/>
      <c r="P783" s="236"/>
      <c r="Q783" s="236"/>
      <c r="R783" s="236"/>
      <c r="S783" s="236"/>
      <c r="T783" s="236"/>
      <c r="U783" s="236"/>
      <c r="V783" s="236"/>
      <c r="W783" s="236"/>
      <c r="X783" s="236"/>
      <c r="Y783" s="236"/>
      <c r="Z783" s="236"/>
      <c r="AA783" s="236"/>
      <c r="AB783" s="236"/>
    </row>
    <row r="784" spans="1:28" ht="15.75" customHeight="1" x14ac:dyDescent="0.25">
      <c r="A784" s="236"/>
      <c r="B784" s="236"/>
      <c r="C784" s="236"/>
      <c r="D784" s="236"/>
      <c r="E784" s="236"/>
      <c r="F784" s="236"/>
      <c r="G784" s="237"/>
      <c r="H784" s="236"/>
      <c r="I784" s="236"/>
      <c r="J784" s="236"/>
      <c r="K784" s="236"/>
      <c r="L784" s="236"/>
      <c r="M784" s="236"/>
      <c r="N784" s="236"/>
      <c r="O784" s="236"/>
      <c r="P784" s="236"/>
      <c r="Q784" s="236"/>
      <c r="R784" s="236"/>
      <c r="S784" s="236"/>
      <c r="T784" s="236"/>
      <c r="U784" s="236"/>
      <c r="V784" s="236"/>
      <c r="W784" s="236"/>
      <c r="X784" s="236"/>
      <c r="Y784" s="236"/>
      <c r="Z784" s="236"/>
      <c r="AA784" s="236"/>
      <c r="AB784" s="236"/>
    </row>
    <row r="785" spans="1:28" ht="15.75" customHeight="1" x14ac:dyDescent="0.25">
      <c r="A785" s="236"/>
      <c r="B785" s="236"/>
      <c r="C785" s="236"/>
      <c r="D785" s="236"/>
      <c r="E785" s="236"/>
      <c r="F785" s="236"/>
      <c r="G785" s="237"/>
      <c r="H785" s="236"/>
      <c r="I785" s="236"/>
      <c r="J785" s="236"/>
      <c r="K785" s="236"/>
      <c r="L785" s="236"/>
      <c r="M785" s="236"/>
      <c r="N785" s="236"/>
      <c r="O785" s="236"/>
      <c r="P785" s="236"/>
      <c r="Q785" s="236"/>
      <c r="R785" s="236"/>
      <c r="S785" s="236"/>
      <c r="T785" s="236"/>
      <c r="U785" s="236"/>
      <c r="V785" s="236"/>
      <c r="W785" s="236"/>
      <c r="X785" s="236"/>
      <c r="Y785" s="236"/>
      <c r="Z785" s="236"/>
      <c r="AA785" s="236"/>
      <c r="AB785" s="236"/>
    </row>
    <row r="786" spans="1:28" ht="15.75" customHeight="1" x14ac:dyDescent="0.25">
      <c r="A786" s="236"/>
      <c r="B786" s="236"/>
      <c r="C786" s="236"/>
      <c r="D786" s="236"/>
      <c r="E786" s="236"/>
      <c r="F786" s="236"/>
      <c r="G786" s="237"/>
      <c r="H786" s="236"/>
      <c r="I786" s="236"/>
      <c r="J786" s="236"/>
      <c r="K786" s="236"/>
      <c r="L786" s="236"/>
      <c r="M786" s="236"/>
      <c r="N786" s="236"/>
      <c r="O786" s="236"/>
      <c r="P786" s="236"/>
      <c r="Q786" s="236"/>
      <c r="R786" s="236"/>
      <c r="S786" s="236"/>
      <c r="T786" s="236"/>
      <c r="U786" s="236"/>
      <c r="V786" s="236"/>
      <c r="W786" s="236"/>
      <c r="X786" s="236"/>
      <c r="Y786" s="236"/>
      <c r="Z786" s="236"/>
      <c r="AA786" s="236"/>
      <c r="AB786" s="236"/>
    </row>
    <row r="787" spans="1:28" ht="15.75" customHeight="1" x14ac:dyDescent="0.25">
      <c r="A787" s="236"/>
      <c r="B787" s="236"/>
      <c r="C787" s="236"/>
      <c r="D787" s="236"/>
      <c r="E787" s="236"/>
      <c r="F787" s="236"/>
      <c r="G787" s="237"/>
      <c r="H787" s="236"/>
      <c r="I787" s="236"/>
      <c r="J787" s="236"/>
      <c r="K787" s="236"/>
      <c r="L787" s="236"/>
      <c r="M787" s="236"/>
      <c r="N787" s="236"/>
      <c r="O787" s="236"/>
      <c r="P787" s="236"/>
      <c r="Q787" s="236"/>
      <c r="R787" s="236"/>
      <c r="S787" s="236"/>
      <c r="T787" s="236"/>
      <c r="U787" s="236"/>
      <c r="V787" s="236"/>
      <c r="W787" s="236"/>
      <c r="X787" s="236"/>
      <c r="Y787" s="236"/>
      <c r="Z787" s="236"/>
      <c r="AA787" s="236"/>
      <c r="AB787" s="236"/>
    </row>
    <row r="788" spans="1:28" ht="15.75" customHeight="1" x14ac:dyDescent="0.25">
      <c r="A788" s="236"/>
      <c r="B788" s="236"/>
      <c r="C788" s="236"/>
      <c r="D788" s="236"/>
      <c r="E788" s="236"/>
      <c r="F788" s="236"/>
      <c r="G788" s="237"/>
      <c r="H788" s="236"/>
      <c r="I788" s="236"/>
      <c r="J788" s="236"/>
      <c r="K788" s="236"/>
      <c r="L788" s="236"/>
      <c r="M788" s="236"/>
      <c r="N788" s="236"/>
      <c r="O788" s="236"/>
      <c r="P788" s="236"/>
      <c r="Q788" s="236"/>
      <c r="R788" s="236"/>
      <c r="S788" s="236"/>
      <c r="T788" s="236"/>
      <c r="U788" s="236"/>
      <c r="V788" s="236"/>
      <c r="W788" s="236"/>
      <c r="X788" s="236"/>
      <c r="Y788" s="236"/>
      <c r="Z788" s="236"/>
      <c r="AA788" s="236"/>
      <c r="AB788" s="236"/>
    </row>
    <row r="789" spans="1:28" ht="15.75" customHeight="1" x14ac:dyDescent="0.25">
      <c r="A789" s="236"/>
      <c r="B789" s="236"/>
      <c r="C789" s="236"/>
      <c r="D789" s="236"/>
      <c r="E789" s="236"/>
      <c r="F789" s="236"/>
      <c r="G789" s="237"/>
      <c r="H789" s="236"/>
      <c r="I789" s="236"/>
      <c r="J789" s="236"/>
      <c r="K789" s="236"/>
      <c r="L789" s="236"/>
      <c r="M789" s="236"/>
      <c r="N789" s="236"/>
      <c r="O789" s="236"/>
      <c r="P789" s="236"/>
      <c r="Q789" s="236"/>
      <c r="R789" s="236"/>
      <c r="S789" s="236"/>
      <c r="T789" s="236"/>
      <c r="U789" s="236"/>
      <c r="V789" s="236"/>
      <c r="W789" s="236"/>
      <c r="X789" s="236"/>
      <c r="Y789" s="236"/>
      <c r="Z789" s="236"/>
      <c r="AA789" s="236"/>
      <c r="AB789" s="236"/>
    </row>
    <row r="790" spans="1:28" ht="15.75" customHeight="1" x14ac:dyDescent="0.25">
      <c r="A790" s="236"/>
      <c r="B790" s="236"/>
      <c r="C790" s="236"/>
      <c r="D790" s="236"/>
      <c r="E790" s="236"/>
      <c r="F790" s="236"/>
      <c r="G790" s="237"/>
      <c r="H790" s="236"/>
      <c r="I790" s="236"/>
      <c r="J790" s="236"/>
      <c r="K790" s="236"/>
      <c r="L790" s="236"/>
      <c r="M790" s="236"/>
      <c r="N790" s="236"/>
      <c r="O790" s="236"/>
      <c r="P790" s="236"/>
      <c r="Q790" s="236"/>
      <c r="R790" s="236"/>
      <c r="S790" s="236"/>
      <c r="T790" s="236"/>
      <c r="U790" s="236"/>
      <c r="V790" s="236"/>
      <c r="W790" s="236"/>
      <c r="X790" s="236"/>
      <c r="Y790" s="236"/>
      <c r="Z790" s="236"/>
      <c r="AA790" s="236"/>
      <c r="AB790" s="236"/>
    </row>
    <row r="791" spans="1:28" ht="15.75" customHeight="1" x14ac:dyDescent="0.25">
      <c r="A791" s="236"/>
      <c r="B791" s="236"/>
      <c r="C791" s="236"/>
      <c r="D791" s="236"/>
      <c r="E791" s="236"/>
      <c r="F791" s="236"/>
      <c r="G791" s="237"/>
      <c r="H791" s="236"/>
      <c r="I791" s="236"/>
      <c r="J791" s="236"/>
      <c r="K791" s="236"/>
      <c r="L791" s="236"/>
      <c r="M791" s="236"/>
      <c r="N791" s="236"/>
      <c r="O791" s="236"/>
      <c r="P791" s="236"/>
      <c r="Q791" s="236"/>
      <c r="R791" s="236"/>
      <c r="S791" s="236"/>
      <c r="T791" s="236"/>
      <c r="U791" s="236"/>
      <c r="V791" s="236"/>
      <c r="W791" s="236"/>
      <c r="X791" s="236"/>
      <c r="Y791" s="236"/>
      <c r="Z791" s="236"/>
      <c r="AA791" s="236"/>
      <c r="AB791" s="236"/>
    </row>
    <row r="792" spans="1:28" ht="15.75" customHeight="1" x14ac:dyDescent="0.25">
      <c r="A792" s="236"/>
      <c r="B792" s="236"/>
      <c r="C792" s="236"/>
      <c r="D792" s="236"/>
      <c r="E792" s="236"/>
      <c r="F792" s="236"/>
      <c r="G792" s="237"/>
      <c r="H792" s="236"/>
      <c r="I792" s="236"/>
      <c r="J792" s="236"/>
      <c r="K792" s="236"/>
      <c r="L792" s="236"/>
      <c r="M792" s="236"/>
      <c r="N792" s="236"/>
      <c r="O792" s="236"/>
      <c r="P792" s="236"/>
      <c r="Q792" s="236"/>
      <c r="R792" s="236"/>
      <c r="S792" s="236"/>
      <c r="T792" s="236"/>
      <c r="U792" s="236"/>
      <c r="V792" s="236"/>
      <c r="W792" s="236"/>
      <c r="X792" s="236"/>
      <c r="Y792" s="236"/>
      <c r="Z792" s="236"/>
      <c r="AA792" s="236"/>
      <c r="AB792" s="236"/>
    </row>
    <row r="793" spans="1:28" ht="15.75" customHeight="1" x14ac:dyDescent="0.25">
      <c r="A793" s="236"/>
      <c r="B793" s="236"/>
      <c r="C793" s="236"/>
      <c r="D793" s="236"/>
      <c r="E793" s="236"/>
      <c r="F793" s="236"/>
      <c r="G793" s="237"/>
      <c r="H793" s="236"/>
      <c r="I793" s="236"/>
      <c r="J793" s="236"/>
      <c r="K793" s="236"/>
      <c r="L793" s="236"/>
      <c r="M793" s="236"/>
      <c r="N793" s="236"/>
      <c r="O793" s="236"/>
      <c r="P793" s="236"/>
      <c r="Q793" s="236"/>
      <c r="R793" s="236"/>
      <c r="S793" s="236"/>
      <c r="T793" s="236"/>
      <c r="U793" s="236"/>
      <c r="V793" s="236"/>
      <c r="W793" s="236"/>
      <c r="X793" s="236"/>
      <c r="Y793" s="236"/>
      <c r="Z793" s="236"/>
      <c r="AA793" s="236"/>
      <c r="AB793" s="236"/>
    </row>
    <row r="794" spans="1:28" ht="15.75" customHeight="1" x14ac:dyDescent="0.25">
      <c r="A794" s="236"/>
      <c r="B794" s="236"/>
      <c r="C794" s="236"/>
      <c r="D794" s="236"/>
      <c r="E794" s="236"/>
      <c r="F794" s="236"/>
      <c r="G794" s="237"/>
      <c r="H794" s="236"/>
      <c r="I794" s="236"/>
      <c r="J794" s="236"/>
      <c r="K794" s="236"/>
      <c r="L794" s="236"/>
      <c r="M794" s="236"/>
      <c r="N794" s="236"/>
      <c r="O794" s="236"/>
      <c r="P794" s="236"/>
      <c r="Q794" s="236"/>
      <c r="R794" s="236"/>
      <c r="S794" s="236"/>
      <c r="T794" s="236"/>
      <c r="U794" s="236"/>
      <c r="V794" s="236"/>
      <c r="W794" s="236"/>
      <c r="X794" s="236"/>
      <c r="Y794" s="236"/>
      <c r="Z794" s="236"/>
      <c r="AA794" s="236"/>
      <c r="AB794" s="236"/>
    </row>
    <row r="795" spans="1:28" ht="15.75" customHeight="1" x14ac:dyDescent="0.25">
      <c r="A795" s="236"/>
      <c r="B795" s="236"/>
      <c r="C795" s="236"/>
      <c r="D795" s="236"/>
      <c r="E795" s="236"/>
      <c r="F795" s="236"/>
      <c r="G795" s="237"/>
      <c r="H795" s="236"/>
      <c r="I795" s="236"/>
      <c r="J795" s="236"/>
      <c r="K795" s="236"/>
      <c r="L795" s="236"/>
      <c r="M795" s="236"/>
      <c r="N795" s="236"/>
      <c r="O795" s="236"/>
      <c r="P795" s="236"/>
      <c r="Q795" s="236"/>
      <c r="R795" s="236"/>
      <c r="S795" s="236"/>
      <c r="T795" s="236"/>
      <c r="U795" s="236"/>
      <c r="V795" s="236"/>
      <c r="W795" s="236"/>
      <c r="X795" s="236"/>
      <c r="Y795" s="236"/>
      <c r="Z795" s="236"/>
      <c r="AA795" s="236"/>
      <c r="AB795" s="236"/>
    </row>
    <row r="796" spans="1:28" ht="15.75" customHeight="1" x14ac:dyDescent="0.25">
      <c r="A796" s="236"/>
      <c r="B796" s="236"/>
      <c r="C796" s="236"/>
      <c r="D796" s="236"/>
      <c r="E796" s="236"/>
      <c r="F796" s="236"/>
      <c r="G796" s="237"/>
      <c r="H796" s="236"/>
      <c r="I796" s="236"/>
      <c r="J796" s="236"/>
      <c r="K796" s="236"/>
      <c r="L796" s="236"/>
      <c r="M796" s="236"/>
      <c r="N796" s="236"/>
      <c r="O796" s="236"/>
      <c r="P796" s="236"/>
      <c r="Q796" s="236"/>
      <c r="R796" s="236"/>
      <c r="S796" s="236"/>
      <c r="T796" s="236"/>
      <c r="U796" s="236"/>
      <c r="V796" s="236"/>
      <c r="W796" s="236"/>
      <c r="X796" s="236"/>
      <c r="Y796" s="236"/>
      <c r="Z796" s="236"/>
      <c r="AA796" s="236"/>
      <c r="AB796" s="236"/>
    </row>
    <row r="797" spans="1:28" ht="15.75" customHeight="1" x14ac:dyDescent="0.25">
      <c r="A797" s="236"/>
      <c r="B797" s="236"/>
      <c r="C797" s="236"/>
      <c r="D797" s="236"/>
      <c r="E797" s="236"/>
      <c r="F797" s="236"/>
      <c r="G797" s="237"/>
      <c r="H797" s="236"/>
      <c r="I797" s="236"/>
      <c r="J797" s="236"/>
      <c r="K797" s="236"/>
      <c r="L797" s="236"/>
      <c r="M797" s="236"/>
      <c r="N797" s="236"/>
      <c r="O797" s="236"/>
      <c r="P797" s="236"/>
      <c r="Q797" s="236"/>
      <c r="R797" s="236"/>
      <c r="S797" s="236"/>
      <c r="T797" s="236"/>
      <c r="U797" s="236"/>
      <c r="V797" s="236"/>
      <c r="W797" s="236"/>
      <c r="X797" s="236"/>
      <c r="Y797" s="236"/>
      <c r="Z797" s="236"/>
      <c r="AA797" s="236"/>
      <c r="AB797" s="236"/>
    </row>
    <row r="798" spans="1:28" ht="15.75" customHeight="1" x14ac:dyDescent="0.25">
      <c r="A798" s="236"/>
      <c r="B798" s="236"/>
      <c r="C798" s="236"/>
      <c r="D798" s="236"/>
      <c r="E798" s="236"/>
      <c r="F798" s="236"/>
      <c r="G798" s="237"/>
      <c r="H798" s="236"/>
      <c r="I798" s="236"/>
      <c r="J798" s="236"/>
      <c r="K798" s="236"/>
      <c r="L798" s="236"/>
      <c r="M798" s="236"/>
      <c r="N798" s="236"/>
      <c r="O798" s="236"/>
      <c r="P798" s="236"/>
      <c r="Q798" s="236"/>
      <c r="R798" s="236"/>
      <c r="S798" s="236"/>
      <c r="T798" s="236"/>
      <c r="U798" s="236"/>
      <c r="V798" s="236"/>
      <c r="W798" s="236"/>
      <c r="X798" s="236"/>
      <c r="Y798" s="236"/>
      <c r="Z798" s="236"/>
      <c r="AA798" s="236"/>
      <c r="AB798" s="236"/>
    </row>
    <row r="799" spans="1:28" ht="15.75" customHeight="1" x14ac:dyDescent="0.25">
      <c r="A799" s="236"/>
      <c r="B799" s="236"/>
      <c r="C799" s="236"/>
      <c r="D799" s="236"/>
      <c r="E799" s="236"/>
      <c r="F799" s="236"/>
      <c r="G799" s="237"/>
      <c r="H799" s="236"/>
      <c r="I799" s="236"/>
      <c r="J799" s="236"/>
      <c r="K799" s="236"/>
      <c r="L799" s="236"/>
      <c r="M799" s="236"/>
      <c r="N799" s="236"/>
      <c r="O799" s="236"/>
      <c r="P799" s="236"/>
      <c r="Q799" s="236"/>
      <c r="R799" s="236"/>
      <c r="S799" s="236"/>
      <c r="T799" s="236"/>
      <c r="U799" s="236"/>
      <c r="V799" s="236"/>
      <c r="W799" s="236"/>
      <c r="X799" s="236"/>
      <c r="Y799" s="236"/>
      <c r="Z799" s="236"/>
      <c r="AA799" s="236"/>
      <c r="AB799" s="236"/>
    </row>
    <row r="800" spans="1:28" ht="15.75" customHeight="1" x14ac:dyDescent="0.25">
      <c r="A800" s="236"/>
      <c r="B800" s="236"/>
      <c r="C800" s="236"/>
      <c r="D800" s="236"/>
      <c r="E800" s="236"/>
      <c r="F800" s="236"/>
      <c r="G800" s="237"/>
      <c r="H800" s="236"/>
      <c r="I800" s="236"/>
      <c r="J800" s="236"/>
      <c r="K800" s="236"/>
      <c r="L800" s="236"/>
      <c r="M800" s="236"/>
      <c r="N800" s="236"/>
      <c r="O800" s="236"/>
      <c r="P800" s="236"/>
      <c r="Q800" s="236"/>
      <c r="R800" s="236"/>
      <c r="S800" s="236"/>
      <c r="T800" s="236"/>
      <c r="U800" s="236"/>
      <c r="V800" s="236"/>
      <c r="W800" s="236"/>
      <c r="X800" s="236"/>
      <c r="Y800" s="236"/>
      <c r="Z800" s="236"/>
      <c r="AA800" s="236"/>
      <c r="AB800" s="236"/>
    </row>
    <row r="801" spans="1:28" ht="15.75" customHeight="1" x14ac:dyDescent="0.25">
      <c r="A801" s="236"/>
      <c r="B801" s="236"/>
      <c r="C801" s="236"/>
      <c r="D801" s="236"/>
      <c r="E801" s="236"/>
      <c r="F801" s="236"/>
      <c r="G801" s="237"/>
      <c r="H801" s="236"/>
      <c r="I801" s="236"/>
      <c r="J801" s="236"/>
      <c r="K801" s="236"/>
      <c r="L801" s="236"/>
      <c r="M801" s="236"/>
      <c r="N801" s="236"/>
      <c r="O801" s="236"/>
      <c r="P801" s="236"/>
      <c r="Q801" s="236"/>
      <c r="R801" s="236"/>
      <c r="S801" s="236"/>
      <c r="T801" s="236"/>
      <c r="U801" s="236"/>
      <c r="V801" s="236"/>
      <c r="W801" s="236"/>
      <c r="X801" s="236"/>
      <c r="Y801" s="236"/>
      <c r="Z801" s="236"/>
      <c r="AA801" s="236"/>
      <c r="AB801" s="236"/>
    </row>
    <row r="802" spans="1:28" ht="15.75" customHeight="1" x14ac:dyDescent="0.25">
      <c r="A802" s="236"/>
      <c r="B802" s="236"/>
      <c r="C802" s="236"/>
      <c r="D802" s="236"/>
      <c r="E802" s="236"/>
      <c r="F802" s="236"/>
      <c r="G802" s="237"/>
      <c r="H802" s="236"/>
      <c r="I802" s="236"/>
      <c r="J802" s="236"/>
      <c r="K802" s="236"/>
      <c r="L802" s="236"/>
      <c r="M802" s="236"/>
      <c r="N802" s="236"/>
      <c r="O802" s="236"/>
      <c r="P802" s="236"/>
      <c r="Q802" s="236"/>
      <c r="R802" s="236"/>
      <c r="S802" s="236"/>
      <c r="T802" s="236"/>
      <c r="U802" s="236"/>
      <c r="V802" s="236"/>
      <c r="W802" s="236"/>
      <c r="X802" s="236"/>
      <c r="Y802" s="236"/>
      <c r="Z802" s="236"/>
      <c r="AA802" s="236"/>
      <c r="AB802" s="236"/>
    </row>
    <row r="803" spans="1:28" ht="15.75" customHeight="1" x14ac:dyDescent="0.25">
      <c r="A803" s="236"/>
      <c r="B803" s="236"/>
      <c r="C803" s="236"/>
      <c r="D803" s="236"/>
      <c r="E803" s="236"/>
      <c r="F803" s="236"/>
      <c r="G803" s="237"/>
      <c r="H803" s="236"/>
      <c r="I803" s="236"/>
      <c r="J803" s="236"/>
      <c r="K803" s="236"/>
      <c r="L803" s="236"/>
      <c r="M803" s="236"/>
      <c r="N803" s="236"/>
      <c r="O803" s="236"/>
      <c r="P803" s="236"/>
      <c r="Q803" s="236"/>
      <c r="R803" s="236"/>
      <c r="S803" s="236"/>
      <c r="T803" s="236"/>
      <c r="U803" s="236"/>
      <c r="V803" s="236"/>
      <c r="W803" s="236"/>
      <c r="X803" s="236"/>
      <c r="Y803" s="236"/>
      <c r="Z803" s="236"/>
      <c r="AA803" s="236"/>
      <c r="AB803" s="236"/>
    </row>
    <row r="804" spans="1:28" ht="15.75" customHeight="1" x14ac:dyDescent="0.25">
      <c r="A804" s="236"/>
      <c r="B804" s="236"/>
      <c r="C804" s="236"/>
      <c r="D804" s="236"/>
      <c r="E804" s="236"/>
      <c r="F804" s="236"/>
      <c r="G804" s="237"/>
      <c r="H804" s="236"/>
      <c r="I804" s="236"/>
      <c r="J804" s="236"/>
      <c r="K804" s="236"/>
      <c r="L804" s="236"/>
      <c r="M804" s="236"/>
      <c r="N804" s="236"/>
      <c r="O804" s="236"/>
      <c r="P804" s="236"/>
      <c r="Q804" s="236"/>
      <c r="R804" s="236"/>
      <c r="S804" s="236"/>
      <c r="T804" s="236"/>
      <c r="U804" s="236"/>
      <c r="V804" s="236"/>
      <c r="W804" s="236"/>
      <c r="X804" s="236"/>
      <c r="Y804" s="236"/>
      <c r="Z804" s="236"/>
      <c r="AA804" s="236"/>
      <c r="AB804" s="236"/>
    </row>
    <row r="805" spans="1:28" ht="15.75" customHeight="1" x14ac:dyDescent="0.25">
      <c r="A805" s="236"/>
      <c r="B805" s="236"/>
      <c r="C805" s="236"/>
      <c r="D805" s="236"/>
      <c r="E805" s="236"/>
      <c r="F805" s="236"/>
      <c r="G805" s="237"/>
      <c r="H805" s="236"/>
      <c r="I805" s="236"/>
      <c r="J805" s="236"/>
      <c r="K805" s="236"/>
      <c r="L805" s="236"/>
      <c r="M805" s="236"/>
      <c r="N805" s="236"/>
      <c r="O805" s="236"/>
      <c r="P805" s="236"/>
      <c r="Q805" s="236"/>
      <c r="R805" s="236"/>
      <c r="S805" s="236"/>
      <c r="T805" s="236"/>
      <c r="U805" s="236"/>
      <c r="V805" s="236"/>
      <c r="W805" s="236"/>
      <c r="X805" s="236"/>
      <c r="Y805" s="236"/>
      <c r="Z805" s="236"/>
      <c r="AA805" s="236"/>
      <c r="AB805" s="236"/>
    </row>
    <row r="806" spans="1:28" ht="15.75" customHeight="1" x14ac:dyDescent="0.25">
      <c r="A806" s="236"/>
      <c r="B806" s="236"/>
      <c r="C806" s="236"/>
      <c r="D806" s="236"/>
      <c r="E806" s="236"/>
      <c r="F806" s="236"/>
      <c r="G806" s="237"/>
      <c r="H806" s="236"/>
      <c r="I806" s="236"/>
      <c r="J806" s="236"/>
      <c r="K806" s="236"/>
      <c r="L806" s="236"/>
      <c r="M806" s="236"/>
      <c r="N806" s="236"/>
      <c r="O806" s="236"/>
      <c r="P806" s="236"/>
      <c r="Q806" s="236"/>
      <c r="R806" s="236"/>
      <c r="S806" s="236"/>
      <c r="T806" s="236"/>
      <c r="U806" s="236"/>
      <c r="V806" s="236"/>
      <c r="W806" s="236"/>
      <c r="X806" s="236"/>
      <c r="Y806" s="236"/>
      <c r="Z806" s="236"/>
      <c r="AA806" s="236"/>
      <c r="AB806" s="236"/>
    </row>
    <row r="807" spans="1:28" ht="15.75" customHeight="1" x14ac:dyDescent="0.25">
      <c r="A807" s="236"/>
      <c r="B807" s="236"/>
      <c r="C807" s="236"/>
      <c r="D807" s="236"/>
      <c r="E807" s="236"/>
      <c r="F807" s="236"/>
      <c r="G807" s="237"/>
      <c r="H807" s="236"/>
      <c r="I807" s="236"/>
      <c r="J807" s="236"/>
      <c r="K807" s="236"/>
      <c r="L807" s="236"/>
      <c r="M807" s="236"/>
      <c r="N807" s="236"/>
      <c r="O807" s="236"/>
      <c r="P807" s="236"/>
      <c r="Q807" s="236"/>
      <c r="R807" s="236"/>
      <c r="S807" s="236"/>
      <c r="T807" s="236"/>
      <c r="U807" s="236"/>
      <c r="V807" s="236"/>
      <c r="W807" s="236"/>
      <c r="X807" s="236"/>
      <c r="Y807" s="236"/>
      <c r="Z807" s="236"/>
      <c r="AA807" s="236"/>
      <c r="AB807" s="236"/>
    </row>
    <row r="808" spans="1:28" ht="15.75" customHeight="1" x14ac:dyDescent="0.25">
      <c r="A808" s="236"/>
      <c r="B808" s="236"/>
      <c r="C808" s="236"/>
      <c r="D808" s="236"/>
      <c r="E808" s="236"/>
      <c r="F808" s="236"/>
      <c r="G808" s="237"/>
      <c r="H808" s="236"/>
      <c r="I808" s="236"/>
      <c r="J808" s="236"/>
      <c r="K808" s="236"/>
      <c r="L808" s="236"/>
      <c r="M808" s="236"/>
      <c r="N808" s="236"/>
      <c r="O808" s="236"/>
      <c r="P808" s="236"/>
      <c r="Q808" s="236"/>
      <c r="R808" s="236"/>
      <c r="S808" s="236"/>
      <c r="T808" s="236"/>
      <c r="U808" s="236"/>
      <c r="V808" s="236"/>
      <c r="W808" s="236"/>
      <c r="X808" s="236"/>
      <c r="Y808" s="236"/>
      <c r="Z808" s="236"/>
      <c r="AA808" s="236"/>
      <c r="AB808" s="236"/>
    </row>
    <row r="809" spans="1:28" ht="15.75" customHeight="1" x14ac:dyDescent="0.25">
      <c r="A809" s="236"/>
      <c r="B809" s="236"/>
      <c r="C809" s="236"/>
      <c r="D809" s="236"/>
      <c r="E809" s="236"/>
      <c r="F809" s="236"/>
      <c r="G809" s="237"/>
      <c r="H809" s="236"/>
      <c r="I809" s="236"/>
      <c r="J809" s="236"/>
      <c r="K809" s="236"/>
      <c r="L809" s="236"/>
      <c r="M809" s="236"/>
      <c r="N809" s="236"/>
      <c r="O809" s="236"/>
      <c r="P809" s="236"/>
      <c r="Q809" s="236"/>
      <c r="R809" s="236"/>
      <c r="S809" s="236"/>
      <c r="T809" s="236"/>
      <c r="U809" s="236"/>
      <c r="V809" s="236"/>
      <c r="W809" s="236"/>
      <c r="X809" s="236"/>
      <c r="Y809" s="236"/>
      <c r="Z809" s="236"/>
      <c r="AA809" s="236"/>
      <c r="AB809" s="236"/>
    </row>
    <row r="810" spans="1:28" ht="15.75" customHeight="1" x14ac:dyDescent="0.25">
      <c r="A810" s="236"/>
      <c r="B810" s="236"/>
      <c r="C810" s="236"/>
      <c r="D810" s="236"/>
      <c r="E810" s="236"/>
      <c r="F810" s="236"/>
      <c r="G810" s="237"/>
      <c r="H810" s="236"/>
      <c r="I810" s="236"/>
      <c r="J810" s="236"/>
      <c r="K810" s="236"/>
      <c r="L810" s="236"/>
      <c r="M810" s="236"/>
      <c r="N810" s="236"/>
      <c r="O810" s="236"/>
      <c r="P810" s="236"/>
      <c r="Q810" s="236"/>
      <c r="R810" s="236"/>
      <c r="S810" s="236"/>
      <c r="T810" s="236"/>
      <c r="U810" s="236"/>
      <c r="V810" s="236"/>
      <c r="W810" s="236"/>
      <c r="X810" s="236"/>
      <c r="Y810" s="236"/>
      <c r="Z810" s="236"/>
      <c r="AA810" s="236"/>
      <c r="AB810" s="236"/>
    </row>
    <row r="811" spans="1:28" ht="15.75" customHeight="1" x14ac:dyDescent="0.25">
      <c r="A811" s="236"/>
      <c r="B811" s="236"/>
      <c r="C811" s="236"/>
      <c r="D811" s="236"/>
      <c r="E811" s="236"/>
      <c r="F811" s="236"/>
      <c r="G811" s="237"/>
      <c r="H811" s="236"/>
      <c r="I811" s="236"/>
      <c r="J811" s="236"/>
      <c r="K811" s="236"/>
      <c r="L811" s="236"/>
      <c r="M811" s="236"/>
      <c r="N811" s="236"/>
      <c r="O811" s="236"/>
      <c r="P811" s="236"/>
      <c r="Q811" s="236"/>
      <c r="R811" s="236"/>
      <c r="S811" s="236"/>
      <c r="T811" s="236"/>
      <c r="U811" s="236"/>
      <c r="V811" s="236"/>
      <c r="W811" s="236"/>
      <c r="X811" s="236"/>
      <c r="Y811" s="236"/>
      <c r="Z811" s="236"/>
      <c r="AA811" s="236"/>
      <c r="AB811" s="236"/>
    </row>
    <row r="812" spans="1:28" ht="15.75" customHeight="1" x14ac:dyDescent="0.25">
      <c r="A812" s="236"/>
      <c r="B812" s="236"/>
      <c r="C812" s="236"/>
      <c r="D812" s="236"/>
      <c r="E812" s="236"/>
      <c r="F812" s="236"/>
      <c r="G812" s="237"/>
      <c r="H812" s="236"/>
      <c r="I812" s="236"/>
      <c r="J812" s="236"/>
      <c r="K812" s="236"/>
      <c r="L812" s="236"/>
      <c r="M812" s="236"/>
      <c r="N812" s="236"/>
      <c r="O812" s="236"/>
      <c r="P812" s="236"/>
      <c r="Q812" s="236"/>
      <c r="R812" s="236"/>
      <c r="S812" s="236"/>
      <c r="T812" s="236"/>
      <c r="U812" s="236"/>
      <c r="V812" s="236"/>
      <c r="W812" s="236"/>
      <c r="X812" s="236"/>
      <c r="Y812" s="236"/>
      <c r="Z812" s="236"/>
      <c r="AA812" s="236"/>
      <c r="AB812" s="236"/>
    </row>
    <row r="813" spans="1:28" ht="15.75" customHeight="1" x14ac:dyDescent="0.25">
      <c r="A813" s="236"/>
      <c r="B813" s="236"/>
      <c r="C813" s="236"/>
      <c r="D813" s="236"/>
      <c r="E813" s="236"/>
      <c r="F813" s="236"/>
      <c r="G813" s="237"/>
      <c r="H813" s="236"/>
      <c r="I813" s="236"/>
      <c r="J813" s="236"/>
      <c r="K813" s="236"/>
      <c r="L813" s="236"/>
      <c r="M813" s="236"/>
      <c r="N813" s="236"/>
      <c r="O813" s="236"/>
      <c r="P813" s="236"/>
      <c r="Q813" s="236"/>
      <c r="R813" s="236"/>
      <c r="S813" s="236"/>
      <c r="T813" s="236"/>
      <c r="U813" s="236"/>
      <c r="V813" s="236"/>
      <c r="W813" s="236"/>
      <c r="X813" s="236"/>
      <c r="Y813" s="236"/>
      <c r="Z813" s="236"/>
      <c r="AA813" s="236"/>
      <c r="AB813" s="236"/>
    </row>
    <row r="814" spans="1:28" ht="15.75" customHeight="1" x14ac:dyDescent="0.25">
      <c r="A814" s="236"/>
      <c r="B814" s="236"/>
      <c r="C814" s="236"/>
      <c r="D814" s="236"/>
      <c r="E814" s="236"/>
      <c r="F814" s="236"/>
      <c r="G814" s="237"/>
      <c r="H814" s="236"/>
      <c r="I814" s="236"/>
      <c r="J814" s="236"/>
      <c r="K814" s="236"/>
      <c r="L814" s="236"/>
      <c r="M814" s="236"/>
      <c r="N814" s="236"/>
      <c r="O814" s="236"/>
      <c r="P814" s="236"/>
      <c r="Q814" s="236"/>
      <c r="R814" s="236"/>
      <c r="S814" s="236"/>
      <c r="T814" s="236"/>
      <c r="U814" s="236"/>
      <c r="V814" s="236"/>
      <c r="W814" s="236"/>
      <c r="X814" s="236"/>
      <c r="Y814" s="236"/>
      <c r="Z814" s="236"/>
      <c r="AA814" s="236"/>
      <c r="AB814" s="236"/>
    </row>
    <row r="815" spans="1:28" ht="15.75" customHeight="1" x14ac:dyDescent="0.25">
      <c r="A815" s="236"/>
      <c r="B815" s="236"/>
      <c r="C815" s="236"/>
      <c r="D815" s="236"/>
      <c r="E815" s="236"/>
      <c r="F815" s="236"/>
      <c r="G815" s="237"/>
      <c r="H815" s="236"/>
      <c r="I815" s="236"/>
      <c r="J815" s="236"/>
      <c r="K815" s="236"/>
      <c r="L815" s="236"/>
      <c r="M815" s="236"/>
      <c r="N815" s="236"/>
      <c r="O815" s="236"/>
      <c r="P815" s="236"/>
      <c r="Q815" s="236"/>
      <c r="R815" s="236"/>
      <c r="S815" s="236"/>
      <c r="T815" s="236"/>
      <c r="U815" s="236"/>
      <c r="V815" s="236"/>
      <c r="W815" s="236"/>
      <c r="X815" s="236"/>
      <c r="Y815" s="236"/>
      <c r="Z815" s="236"/>
      <c r="AA815" s="236"/>
      <c r="AB815" s="236"/>
    </row>
    <row r="816" spans="1:28" ht="15.75" customHeight="1" x14ac:dyDescent="0.25">
      <c r="A816" s="236"/>
      <c r="B816" s="236"/>
      <c r="C816" s="236"/>
      <c r="D816" s="236"/>
      <c r="E816" s="236"/>
      <c r="F816" s="236"/>
      <c r="G816" s="237"/>
      <c r="H816" s="236"/>
      <c r="I816" s="236"/>
      <c r="J816" s="236"/>
      <c r="K816" s="236"/>
      <c r="L816" s="236"/>
      <c r="M816" s="236"/>
      <c r="N816" s="236"/>
      <c r="O816" s="236"/>
      <c r="P816" s="236"/>
      <c r="Q816" s="236"/>
      <c r="R816" s="236"/>
      <c r="S816" s="236"/>
      <c r="T816" s="236"/>
      <c r="U816" s="236"/>
      <c r="V816" s="236"/>
      <c r="W816" s="236"/>
      <c r="X816" s="236"/>
      <c r="Y816" s="236"/>
      <c r="Z816" s="236"/>
      <c r="AA816" s="236"/>
      <c r="AB816" s="236"/>
    </row>
    <row r="817" spans="1:28" ht="15.75" customHeight="1" x14ac:dyDescent="0.25">
      <c r="A817" s="236"/>
      <c r="B817" s="236"/>
      <c r="C817" s="236"/>
      <c r="D817" s="236"/>
      <c r="E817" s="236"/>
      <c r="F817" s="236"/>
      <c r="G817" s="237"/>
      <c r="H817" s="236"/>
      <c r="I817" s="236"/>
      <c r="J817" s="236"/>
      <c r="K817" s="236"/>
      <c r="L817" s="236"/>
      <c r="M817" s="236"/>
      <c r="N817" s="236"/>
      <c r="O817" s="236"/>
      <c r="P817" s="236"/>
      <c r="Q817" s="236"/>
      <c r="R817" s="236"/>
      <c r="S817" s="236"/>
      <c r="T817" s="236"/>
      <c r="U817" s="236"/>
      <c r="V817" s="236"/>
      <c r="W817" s="236"/>
      <c r="X817" s="236"/>
      <c r="Y817" s="236"/>
      <c r="Z817" s="236"/>
      <c r="AA817" s="236"/>
      <c r="AB817" s="236"/>
    </row>
    <row r="818" spans="1:28" ht="15.75" customHeight="1" x14ac:dyDescent="0.25">
      <c r="A818" s="236"/>
      <c r="B818" s="236"/>
      <c r="C818" s="236"/>
      <c r="D818" s="236"/>
      <c r="E818" s="236"/>
      <c r="F818" s="236"/>
      <c r="G818" s="237"/>
      <c r="H818" s="236"/>
      <c r="I818" s="236"/>
      <c r="J818" s="236"/>
      <c r="K818" s="236"/>
      <c r="L818" s="236"/>
      <c r="M818" s="236"/>
      <c r="N818" s="236"/>
      <c r="O818" s="236"/>
      <c r="P818" s="236"/>
      <c r="Q818" s="236"/>
      <c r="R818" s="236"/>
      <c r="S818" s="236"/>
      <c r="T818" s="236"/>
      <c r="U818" s="236"/>
      <c r="V818" s="236"/>
      <c r="W818" s="236"/>
      <c r="X818" s="236"/>
      <c r="Y818" s="236"/>
      <c r="Z818" s="236"/>
      <c r="AA818" s="236"/>
      <c r="AB818" s="236"/>
    </row>
    <row r="819" spans="1:28" ht="15.75" customHeight="1" x14ac:dyDescent="0.25">
      <c r="A819" s="236"/>
      <c r="B819" s="236"/>
      <c r="C819" s="236"/>
      <c r="D819" s="236"/>
      <c r="E819" s="236"/>
      <c r="F819" s="236"/>
      <c r="G819" s="237"/>
      <c r="H819" s="236"/>
      <c r="I819" s="236"/>
      <c r="J819" s="236"/>
      <c r="K819" s="236"/>
      <c r="L819" s="236"/>
      <c r="M819" s="236"/>
      <c r="N819" s="236"/>
      <c r="O819" s="236"/>
      <c r="P819" s="236"/>
      <c r="Q819" s="236"/>
      <c r="R819" s="236"/>
      <c r="S819" s="236"/>
      <c r="T819" s="236"/>
      <c r="U819" s="236"/>
      <c r="V819" s="236"/>
      <c r="W819" s="236"/>
      <c r="X819" s="236"/>
      <c r="Y819" s="236"/>
      <c r="Z819" s="236"/>
      <c r="AA819" s="236"/>
      <c r="AB819" s="236"/>
    </row>
    <row r="820" spans="1:28" ht="15.75" customHeight="1" x14ac:dyDescent="0.25">
      <c r="A820" s="236"/>
      <c r="B820" s="236"/>
      <c r="C820" s="236"/>
      <c r="D820" s="236"/>
      <c r="E820" s="236"/>
      <c r="F820" s="236"/>
      <c r="G820" s="237"/>
      <c r="H820" s="236"/>
      <c r="I820" s="236"/>
      <c r="J820" s="236"/>
      <c r="K820" s="236"/>
      <c r="L820" s="236"/>
      <c r="M820" s="236"/>
      <c r="N820" s="236"/>
      <c r="O820" s="236"/>
      <c r="P820" s="236"/>
      <c r="Q820" s="236"/>
      <c r="R820" s="236"/>
      <c r="S820" s="236"/>
      <c r="T820" s="236"/>
      <c r="U820" s="236"/>
      <c r="V820" s="236"/>
      <c r="W820" s="236"/>
      <c r="X820" s="236"/>
      <c r="Y820" s="236"/>
      <c r="Z820" s="236"/>
      <c r="AA820" s="236"/>
      <c r="AB820" s="236"/>
    </row>
    <row r="821" spans="1:28" ht="15.75" customHeight="1" x14ac:dyDescent="0.25">
      <c r="A821" s="236"/>
      <c r="B821" s="236"/>
      <c r="C821" s="236"/>
      <c r="D821" s="236"/>
      <c r="E821" s="236"/>
      <c r="F821" s="236"/>
      <c r="G821" s="237"/>
      <c r="H821" s="236"/>
      <c r="I821" s="236"/>
      <c r="J821" s="236"/>
      <c r="K821" s="236"/>
      <c r="L821" s="236"/>
      <c r="M821" s="236"/>
      <c r="N821" s="236"/>
      <c r="O821" s="236"/>
      <c r="P821" s="236"/>
      <c r="Q821" s="236"/>
      <c r="R821" s="236"/>
      <c r="S821" s="236"/>
      <c r="T821" s="236"/>
      <c r="U821" s="236"/>
      <c r="V821" s="236"/>
      <c r="W821" s="236"/>
      <c r="X821" s="236"/>
      <c r="Y821" s="236"/>
      <c r="Z821" s="236"/>
      <c r="AA821" s="236"/>
      <c r="AB821" s="236"/>
    </row>
    <row r="822" spans="1:28" ht="15.75" customHeight="1" x14ac:dyDescent="0.25">
      <c r="A822" s="236"/>
      <c r="B822" s="236"/>
      <c r="C822" s="236"/>
      <c r="D822" s="236"/>
      <c r="E822" s="236"/>
      <c r="F822" s="236"/>
      <c r="G822" s="237"/>
      <c r="H822" s="236"/>
      <c r="I822" s="236"/>
      <c r="J822" s="236"/>
      <c r="K822" s="236"/>
      <c r="L822" s="236"/>
      <c r="M822" s="236"/>
      <c r="N822" s="236"/>
      <c r="O822" s="236"/>
      <c r="P822" s="236"/>
      <c r="Q822" s="236"/>
      <c r="R822" s="236"/>
      <c r="S822" s="236"/>
      <c r="T822" s="236"/>
      <c r="U822" s="236"/>
      <c r="V822" s="236"/>
      <c r="W822" s="236"/>
      <c r="X822" s="236"/>
      <c r="Y822" s="236"/>
      <c r="Z822" s="236"/>
      <c r="AA822" s="236"/>
      <c r="AB822" s="236"/>
    </row>
    <row r="823" spans="1:28" ht="15.75" customHeight="1" x14ac:dyDescent="0.25">
      <c r="A823" s="236"/>
      <c r="B823" s="236"/>
      <c r="C823" s="236"/>
      <c r="D823" s="236"/>
      <c r="E823" s="236"/>
      <c r="F823" s="236"/>
      <c r="G823" s="237"/>
      <c r="H823" s="236"/>
      <c r="I823" s="236"/>
      <c r="J823" s="236"/>
      <c r="K823" s="236"/>
      <c r="L823" s="236"/>
      <c r="M823" s="236"/>
      <c r="N823" s="236"/>
      <c r="O823" s="236"/>
      <c r="P823" s="236"/>
      <c r="Q823" s="236"/>
      <c r="R823" s="236"/>
      <c r="S823" s="236"/>
      <c r="T823" s="236"/>
      <c r="U823" s="236"/>
      <c r="V823" s="236"/>
      <c r="W823" s="236"/>
      <c r="X823" s="236"/>
      <c r="Y823" s="236"/>
      <c r="Z823" s="236"/>
      <c r="AA823" s="236"/>
      <c r="AB823" s="236"/>
    </row>
    <row r="824" spans="1:28" ht="15.75" customHeight="1" x14ac:dyDescent="0.25">
      <c r="A824" s="236"/>
      <c r="B824" s="236"/>
      <c r="C824" s="236"/>
      <c r="D824" s="236"/>
      <c r="E824" s="236"/>
      <c r="F824" s="236"/>
      <c r="G824" s="237"/>
      <c r="H824" s="236"/>
      <c r="I824" s="236"/>
      <c r="J824" s="236"/>
      <c r="K824" s="236"/>
      <c r="L824" s="236"/>
      <c r="M824" s="236"/>
      <c r="N824" s="236"/>
      <c r="O824" s="236"/>
      <c r="P824" s="236"/>
      <c r="Q824" s="236"/>
      <c r="R824" s="236"/>
      <c r="S824" s="236"/>
      <c r="T824" s="236"/>
      <c r="U824" s="236"/>
      <c r="V824" s="236"/>
      <c r="W824" s="236"/>
      <c r="X824" s="236"/>
      <c r="Y824" s="236"/>
      <c r="Z824" s="236"/>
      <c r="AA824" s="236"/>
      <c r="AB824" s="236"/>
    </row>
    <row r="825" spans="1:28" ht="15.75" customHeight="1" x14ac:dyDescent="0.25">
      <c r="A825" s="236"/>
      <c r="B825" s="236"/>
      <c r="C825" s="236"/>
      <c r="D825" s="236"/>
      <c r="E825" s="236"/>
      <c r="F825" s="236"/>
      <c r="G825" s="237"/>
      <c r="H825" s="236"/>
      <c r="I825" s="236"/>
      <c r="J825" s="236"/>
      <c r="K825" s="236"/>
      <c r="L825" s="236"/>
      <c r="M825" s="236"/>
      <c r="N825" s="236"/>
      <c r="O825" s="236"/>
      <c r="P825" s="236"/>
      <c r="Q825" s="236"/>
      <c r="R825" s="236"/>
      <c r="S825" s="236"/>
      <c r="T825" s="236"/>
      <c r="U825" s="236"/>
      <c r="V825" s="236"/>
      <c r="W825" s="236"/>
      <c r="X825" s="236"/>
      <c r="Y825" s="236"/>
      <c r="Z825" s="236"/>
      <c r="AA825" s="236"/>
      <c r="AB825" s="236"/>
    </row>
    <row r="826" spans="1:28" ht="15.75" customHeight="1" x14ac:dyDescent="0.25">
      <c r="A826" s="236"/>
      <c r="B826" s="236"/>
      <c r="C826" s="236"/>
      <c r="D826" s="236"/>
      <c r="E826" s="236"/>
      <c r="F826" s="236"/>
      <c r="G826" s="237"/>
      <c r="H826" s="236"/>
      <c r="I826" s="236"/>
      <c r="J826" s="236"/>
      <c r="K826" s="236"/>
      <c r="L826" s="236"/>
      <c r="M826" s="236"/>
      <c r="N826" s="236"/>
      <c r="O826" s="236"/>
      <c r="P826" s="236"/>
      <c r="Q826" s="236"/>
      <c r="R826" s="236"/>
      <c r="S826" s="236"/>
      <c r="T826" s="236"/>
      <c r="U826" s="236"/>
      <c r="V826" s="236"/>
      <c r="W826" s="236"/>
      <c r="X826" s="236"/>
      <c r="Y826" s="236"/>
      <c r="Z826" s="236"/>
      <c r="AA826" s="236"/>
      <c r="AB826" s="236"/>
    </row>
    <row r="827" spans="1:28" ht="15.75" customHeight="1" x14ac:dyDescent="0.25">
      <c r="A827" s="236"/>
      <c r="B827" s="236"/>
      <c r="C827" s="236"/>
      <c r="D827" s="236"/>
      <c r="E827" s="236"/>
      <c r="F827" s="236"/>
      <c r="G827" s="237"/>
      <c r="H827" s="236"/>
      <c r="I827" s="236"/>
      <c r="J827" s="236"/>
      <c r="K827" s="236"/>
      <c r="L827" s="236"/>
      <c r="M827" s="236"/>
      <c r="N827" s="236"/>
      <c r="O827" s="236"/>
      <c r="P827" s="236"/>
      <c r="Q827" s="236"/>
      <c r="R827" s="236"/>
      <c r="S827" s="236"/>
      <c r="T827" s="236"/>
      <c r="U827" s="236"/>
      <c r="V827" s="236"/>
      <c r="W827" s="236"/>
      <c r="X827" s="236"/>
      <c r="Y827" s="236"/>
      <c r="Z827" s="236"/>
      <c r="AA827" s="236"/>
      <c r="AB827" s="236"/>
    </row>
    <row r="828" spans="1:28" ht="15.75" customHeight="1" x14ac:dyDescent="0.25">
      <c r="A828" s="236"/>
      <c r="B828" s="236"/>
      <c r="C828" s="236"/>
      <c r="D828" s="236"/>
      <c r="E828" s="236"/>
      <c r="F828" s="236"/>
      <c r="G828" s="237"/>
      <c r="H828" s="236"/>
      <c r="I828" s="236"/>
      <c r="J828" s="236"/>
      <c r="K828" s="236"/>
      <c r="L828" s="236"/>
      <c r="M828" s="236"/>
      <c r="N828" s="236"/>
      <c r="O828" s="236"/>
      <c r="P828" s="236"/>
      <c r="Q828" s="236"/>
      <c r="R828" s="236"/>
      <c r="S828" s="236"/>
      <c r="T828" s="236"/>
      <c r="U828" s="236"/>
      <c r="V828" s="236"/>
      <c r="W828" s="236"/>
      <c r="X828" s="236"/>
      <c r="Y828" s="236"/>
      <c r="Z828" s="236"/>
      <c r="AA828" s="236"/>
      <c r="AB828" s="236"/>
    </row>
    <row r="829" spans="1:28" ht="15.75" customHeight="1" x14ac:dyDescent="0.25">
      <c r="A829" s="236"/>
      <c r="B829" s="236"/>
      <c r="C829" s="236"/>
      <c r="D829" s="236"/>
      <c r="E829" s="236"/>
      <c r="F829" s="236"/>
      <c r="G829" s="237"/>
      <c r="H829" s="236"/>
      <c r="I829" s="236"/>
      <c r="J829" s="236"/>
      <c r="K829" s="236"/>
      <c r="L829" s="236"/>
      <c r="M829" s="236"/>
      <c r="N829" s="236"/>
      <c r="O829" s="236"/>
      <c r="P829" s="236"/>
      <c r="Q829" s="236"/>
      <c r="R829" s="236"/>
      <c r="S829" s="236"/>
      <c r="T829" s="236"/>
      <c r="U829" s="236"/>
      <c r="V829" s="236"/>
      <c r="W829" s="236"/>
      <c r="X829" s="236"/>
      <c r="Y829" s="236"/>
      <c r="Z829" s="236"/>
      <c r="AA829" s="236"/>
      <c r="AB829" s="236"/>
    </row>
    <row r="830" spans="1:28" ht="15.75" customHeight="1" x14ac:dyDescent="0.25">
      <c r="A830" s="236"/>
      <c r="B830" s="236"/>
      <c r="C830" s="236"/>
      <c r="D830" s="236"/>
      <c r="E830" s="236"/>
      <c r="F830" s="236"/>
      <c r="G830" s="237"/>
      <c r="H830" s="236"/>
      <c r="I830" s="236"/>
      <c r="J830" s="236"/>
      <c r="K830" s="236"/>
      <c r="L830" s="236"/>
      <c r="M830" s="236"/>
      <c r="N830" s="236"/>
      <c r="O830" s="236"/>
      <c r="P830" s="236"/>
      <c r="Q830" s="236"/>
      <c r="R830" s="236"/>
      <c r="S830" s="236"/>
      <c r="T830" s="236"/>
      <c r="U830" s="236"/>
      <c r="V830" s="236"/>
      <c r="W830" s="236"/>
      <c r="X830" s="236"/>
      <c r="Y830" s="236"/>
      <c r="Z830" s="236"/>
      <c r="AA830" s="236"/>
      <c r="AB830" s="236"/>
    </row>
    <row r="831" spans="1:28" ht="15.75" customHeight="1" x14ac:dyDescent="0.25">
      <c r="A831" s="236"/>
      <c r="B831" s="236"/>
      <c r="C831" s="236"/>
      <c r="D831" s="236"/>
      <c r="E831" s="236"/>
      <c r="F831" s="236"/>
      <c r="G831" s="237"/>
      <c r="H831" s="236"/>
      <c r="I831" s="236"/>
      <c r="J831" s="236"/>
      <c r="K831" s="236"/>
      <c r="L831" s="236"/>
      <c r="M831" s="236"/>
      <c r="N831" s="236"/>
      <c r="O831" s="236"/>
      <c r="P831" s="236"/>
      <c r="Q831" s="236"/>
      <c r="R831" s="236"/>
      <c r="S831" s="236"/>
      <c r="T831" s="236"/>
      <c r="U831" s="236"/>
      <c r="V831" s="236"/>
      <c r="W831" s="236"/>
      <c r="X831" s="236"/>
      <c r="Y831" s="236"/>
      <c r="Z831" s="236"/>
      <c r="AA831" s="236"/>
      <c r="AB831" s="236"/>
    </row>
    <row r="832" spans="1:28" ht="15.75" customHeight="1" x14ac:dyDescent="0.25">
      <c r="A832" s="236"/>
      <c r="B832" s="236"/>
      <c r="C832" s="236"/>
      <c r="D832" s="236"/>
      <c r="E832" s="236"/>
      <c r="F832" s="236"/>
      <c r="G832" s="237"/>
      <c r="H832" s="236"/>
      <c r="I832" s="236"/>
      <c r="J832" s="236"/>
      <c r="K832" s="236"/>
      <c r="L832" s="236"/>
      <c r="M832" s="236"/>
      <c r="N832" s="236"/>
      <c r="O832" s="236"/>
      <c r="P832" s="236"/>
      <c r="Q832" s="236"/>
      <c r="R832" s="236"/>
      <c r="S832" s="236"/>
      <c r="T832" s="236"/>
      <c r="U832" s="236"/>
      <c r="V832" s="236"/>
      <c r="W832" s="236"/>
      <c r="X832" s="236"/>
      <c r="Y832" s="236"/>
      <c r="Z832" s="236"/>
      <c r="AA832" s="236"/>
      <c r="AB832" s="236"/>
    </row>
    <row r="833" spans="1:28" ht="15.75" customHeight="1" x14ac:dyDescent="0.25">
      <c r="A833" s="236"/>
      <c r="B833" s="236"/>
      <c r="C833" s="236"/>
      <c r="D833" s="236"/>
      <c r="E833" s="236"/>
      <c r="F833" s="236"/>
      <c r="G833" s="237"/>
      <c r="H833" s="236"/>
      <c r="I833" s="236"/>
      <c r="J833" s="236"/>
      <c r="K833" s="236"/>
      <c r="L833" s="236"/>
      <c r="M833" s="236"/>
      <c r="N833" s="236"/>
      <c r="O833" s="236"/>
      <c r="P833" s="236"/>
      <c r="Q833" s="236"/>
      <c r="R833" s="236"/>
      <c r="S833" s="236"/>
      <c r="T833" s="236"/>
      <c r="U833" s="236"/>
      <c r="V833" s="236"/>
      <c r="W833" s="236"/>
      <c r="X833" s="236"/>
      <c r="Y833" s="236"/>
      <c r="Z833" s="236"/>
      <c r="AA833" s="236"/>
      <c r="AB833" s="236"/>
    </row>
    <row r="834" spans="1:28" ht="15.75" customHeight="1" x14ac:dyDescent="0.25">
      <c r="A834" s="236"/>
      <c r="B834" s="236"/>
      <c r="C834" s="236"/>
      <c r="D834" s="236"/>
      <c r="E834" s="236"/>
      <c r="F834" s="236"/>
      <c r="G834" s="237"/>
      <c r="H834" s="236"/>
      <c r="I834" s="236"/>
      <c r="J834" s="236"/>
      <c r="K834" s="236"/>
      <c r="L834" s="236"/>
      <c r="M834" s="236"/>
      <c r="N834" s="236"/>
      <c r="O834" s="236"/>
      <c r="P834" s="236"/>
      <c r="Q834" s="236"/>
      <c r="R834" s="236"/>
      <c r="S834" s="236"/>
      <c r="T834" s="236"/>
      <c r="U834" s="236"/>
      <c r="V834" s="236"/>
      <c r="W834" s="236"/>
      <c r="X834" s="236"/>
      <c r="Y834" s="236"/>
      <c r="Z834" s="236"/>
      <c r="AA834" s="236"/>
      <c r="AB834" s="236"/>
    </row>
    <row r="835" spans="1:28" ht="15.75" customHeight="1" x14ac:dyDescent="0.25">
      <c r="A835" s="236"/>
      <c r="B835" s="236"/>
      <c r="C835" s="236"/>
      <c r="D835" s="236"/>
      <c r="E835" s="236"/>
      <c r="F835" s="236"/>
      <c r="G835" s="237"/>
      <c r="H835" s="236"/>
      <c r="I835" s="236"/>
      <c r="J835" s="236"/>
      <c r="K835" s="236"/>
      <c r="L835" s="236"/>
      <c r="M835" s="236"/>
      <c r="N835" s="236"/>
      <c r="O835" s="236"/>
      <c r="P835" s="236"/>
      <c r="Q835" s="236"/>
      <c r="R835" s="236"/>
      <c r="S835" s="236"/>
      <c r="T835" s="236"/>
      <c r="U835" s="236"/>
      <c r="V835" s="236"/>
      <c r="W835" s="236"/>
      <c r="X835" s="236"/>
      <c r="Y835" s="236"/>
      <c r="Z835" s="236"/>
      <c r="AA835" s="236"/>
      <c r="AB835" s="236"/>
    </row>
    <row r="836" spans="1:28" ht="15.75" customHeight="1" x14ac:dyDescent="0.25">
      <c r="A836" s="236"/>
      <c r="B836" s="236"/>
      <c r="C836" s="236"/>
      <c r="D836" s="236"/>
      <c r="E836" s="236"/>
      <c r="F836" s="236"/>
      <c r="G836" s="237"/>
      <c r="H836" s="236"/>
      <c r="I836" s="236"/>
      <c r="J836" s="236"/>
      <c r="K836" s="236"/>
      <c r="L836" s="236"/>
      <c r="M836" s="236"/>
      <c r="N836" s="236"/>
      <c r="O836" s="236"/>
      <c r="P836" s="236"/>
      <c r="Q836" s="236"/>
      <c r="R836" s="236"/>
      <c r="S836" s="236"/>
      <c r="T836" s="236"/>
      <c r="U836" s="236"/>
      <c r="V836" s="236"/>
      <c r="W836" s="236"/>
      <c r="X836" s="236"/>
      <c r="Y836" s="236"/>
      <c r="Z836" s="236"/>
      <c r="AA836" s="236"/>
      <c r="AB836" s="236"/>
    </row>
    <row r="837" spans="1:28" ht="15.75" customHeight="1" x14ac:dyDescent="0.25">
      <c r="A837" s="236"/>
      <c r="B837" s="236"/>
      <c r="C837" s="236"/>
      <c r="D837" s="236"/>
      <c r="E837" s="236"/>
      <c r="F837" s="236"/>
      <c r="G837" s="237"/>
      <c r="H837" s="236"/>
      <c r="I837" s="236"/>
      <c r="J837" s="236"/>
      <c r="K837" s="236"/>
      <c r="L837" s="236"/>
      <c r="M837" s="236"/>
      <c r="N837" s="236"/>
      <c r="O837" s="236"/>
      <c r="P837" s="236"/>
      <c r="Q837" s="236"/>
      <c r="R837" s="236"/>
      <c r="S837" s="236"/>
      <c r="T837" s="236"/>
      <c r="U837" s="236"/>
      <c r="V837" s="236"/>
      <c r="W837" s="236"/>
      <c r="X837" s="236"/>
      <c r="Y837" s="236"/>
      <c r="Z837" s="236"/>
      <c r="AA837" s="236"/>
      <c r="AB837" s="236"/>
    </row>
    <row r="838" spans="1:28" ht="15.75" customHeight="1" x14ac:dyDescent="0.25">
      <c r="A838" s="236"/>
      <c r="B838" s="236"/>
      <c r="C838" s="236"/>
      <c r="D838" s="236"/>
      <c r="E838" s="236"/>
      <c r="F838" s="236"/>
      <c r="G838" s="237"/>
      <c r="H838" s="236"/>
      <c r="I838" s="236"/>
      <c r="J838" s="236"/>
      <c r="K838" s="236"/>
      <c r="L838" s="236"/>
      <c r="M838" s="236"/>
      <c r="N838" s="236"/>
      <c r="O838" s="236"/>
      <c r="P838" s="236"/>
      <c r="Q838" s="236"/>
      <c r="R838" s="236"/>
      <c r="S838" s="236"/>
      <c r="T838" s="236"/>
      <c r="U838" s="236"/>
      <c r="V838" s="236"/>
      <c r="W838" s="236"/>
      <c r="X838" s="236"/>
      <c r="Y838" s="236"/>
      <c r="Z838" s="236"/>
      <c r="AA838" s="236"/>
      <c r="AB838" s="236"/>
    </row>
    <row r="839" spans="1:28" ht="15.75" customHeight="1" x14ac:dyDescent="0.25">
      <c r="A839" s="236"/>
      <c r="B839" s="236"/>
      <c r="C839" s="236"/>
      <c r="D839" s="236"/>
      <c r="E839" s="236"/>
      <c r="F839" s="236"/>
      <c r="G839" s="237"/>
      <c r="H839" s="236"/>
      <c r="I839" s="236"/>
      <c r="J839" s="236"/>
      <c r="K839" s="236"/>
      <c r="L839" s="236"/>
      <c r="M839" s="236"/>
      <c r="N839" s="236"/>
      <c r="O839" s="236"/>
      <c r="P839" s="236"/>
      <c r="Q839" s="236"/>
      <c r="R839" s="236"/>
      <c r="S839" s="236"/>
      <c r="T839" s="236"/>
      <c r="U839" s="236"/>
      <c r="V839" s="236"/>
      <c r="W839" s="236"/>
      <c r="X839" s="236"/>
      <c r="Y839" s="236"/>
      <c r="Z839" s="236"/>
      <c r="AA839" s="236"/>
      <c r="AB839" s="236"/>
    </row>
    <row r="840" spans="1:28" ht="15.75" customHeight="1" x14ac:dyDescent="0.25">
      <c r="A840" s="236"/>
      <c r="B840" s="236"/>
      <c r="C840" s="236"/>
      <c r="D840" s="236"/>
      <c r="E840" s="236"/>
      <c r="F840" s="236"/>
      <c r="G840" s="237"/>
      <c r="H840" s="236"/>
      <c r="I840" s="236"/>
      <c r="J840" s="236"/>
      <c r="K840" s="236"/>
      <c r="L840" s="236"/>
      <c r="M840" s="236"/>
      <c r="N840" s="236"/>
      <c r="O840" s="236"/>
      <c r="P840" s="236"/>
      <c r="Q840" s="236"/>
      <c r="R840" s="236"/>
      <c r="S840" s="236"/>
      <c r="T840" s="236"/>
      <c r="U840" s="236"/>
      <c r="V840" s="236"/>
      <c r="W840" s="236"/>
      <c r="X840" s="236"/>
      <c r="Y840" s="236"/>
      <c r="Z840" s="236"/>
      <c r="AA840" s="236"/>
      <c r="AB840" s="236"/>
    </row>
    <row r="841" spans="1:28" ht="15.75" customHeight="1" x14ac:dyDescent="0.25">
      <c r="A841" s="236"/>
      <c r="B841" s="236"/>
      <c r="C841" s="236"/>
      <c r="D841" s="236"/>
      <c r="E841" s="236"/>
      <c r="F841" s="236"/>
      <c r="G841" s="237"/>
      <c r="H841" s="236"/>
      <c r="I841" s="236"/>
      <c r="J841" s="236"/>
      <c r="K841" s="236"/>
      <c r="L841" s="236"/>
      <c r="M841" s="236"/>
      <c r="N841" s="236"/>
      <c r="O841" s="236"/>
      <c r="P841" s="236"/>
      <c r="Q841" s="236"/>
      <c r="R841" s="236"/>
      <c r="S841" s="236"/>
      <c r="T841" s="236"/>
      <c r="U841" s="236"/>
      <c r="V841" s="236"/>
      <c r="W841" s="236"/>
      <c r="X841" s="236"/>
      <c r="Y841" s="236"/>
      <c r="Z841" s="236"/>
      <c r="AA841" s="236"/>
      <c r="AB841" s="236"/>
    </row>
    <row r="842" spans="1:28" ht="15.75" customHeight="1" x14ac:dyDescent="0.25">
      <c r="A842" s="236"/>
      <c r="B842" s="236"/>
      <c r="C842" s="236"/>
      <c r="D842" s="236"/>
      <c r="E842" s="236"/>
      <c r="F842" s="236"/>
      <c r="G842" s="237"/>
      <c r="H842" s="236"/>
      <c r="I842" s="236"/>
      <c r="J842" s="236"/>
      <c r="K842" s="236"/>
      <c r="L842" s="236"/>
      <c r="M842" s="236"/>
      <c r="N842" s="236"/>
      <c r="O842" s="236"/>
      <c r="P842" s="236"/>
      <c r="Q842" s="236"/>
      <c r="R842" s="236"/>
      <c r="S842" s="236"/>
      <c r="T842" s="236"/>
      <c r="U842" s="236"/>
      <c r="V842" s="236"/>
      <c r="W842" s="236"/>
      <c r="X842" s="236"/>
      <c r="Y842" s="236"/>
      <c r="Z842" s="236"/>
      <c r="AA842" s="236"/>
      <c r="AB842" s="236"/>
    </row>
    <row r="843" spans="1:28" ht="15.75" customHeight="1" x14ac:dyDescent="0.25">
      <c r="A843" s="236"/>
      <c r="B843" s="236"/>
      <c r="C843" s="236"/>
      <c r="D843" s="236"/>
      <c r="E843" s="236"/>
      <c r="F843" s="236"/>
      <c r="G843" s="237"/>
      <c r="H843" s="236"/>
      <c r="I843" s="236"/>
      <c r="J843" s="236"/>
      <c r="K843" s="236"/>
      <c r="L843" s="236"/>
      <c r="M843" s="236"/>
      <c r="N843" s="236"/>
      <c r="O843" s="236"/>
      <c r="P843" s="236"/>
      <c r="Q843" s="236"/>
      <c r="R843" s="236"/>
      <c r="S843" s="236"/>
      <c r="T843" s="236"/>
      <c r="U843" s="236"/>
      <c r="V843" s="236"/>
      <c r="W843" s="236"/>
      <c r="X843" s="236"/>
      <c r="Y843" s="236"/>
      <c r="Z843" s="236"/>
      <c r="AA843" s="236"/>
      <c r="AB843" s="236"/>
    </row>
    <row r="844" spans="1:28" ht="15.75" customHeight="1" x14ac:dyDescent="0.25">
      <c r="A844" s="236"/>
      <c r="B844" s="236"/>
      <c r="C844" s="236"/>
      <c r="D844" s="236"/>
      <c r="E844" s="236"/>
      <c r="F844" s="236"/>
      <c r="G844" s="237"/>
      <c r="H844" s="236"/>
      <c r="I844" s="236"/>
      <c r="J844" s="236"/>
      <c r="K844" s="236"/>
      <c r="L844" s="236"/>
      <c r="M844" s="236"/>
      <c r="N844" s="236"/>
      <c r="O844" s="236"/>
      <c r="P844" s="236"/>
      <c r="Q844" s="236"/>
      <c r="R844" s="236"/>
      <c r="S844" s="236"/>
      <c r="T844" s="236"/>
      <c r="U844" s="236"/>
      <c r="V844" s="236"/>
      <c r="W844" s="236"/>
      <c r="X844" s="236"/>
      <c r="Y844" s="236"/>
      <c r="Z844" s="236"/>
      <c r="AA844" s="236"/>
      <c r="AB844" s="236"/>
    </row>
    <row r="845" spans="1:28" ht="15.75" customHeight="1" x14ac:dyDescent="0.25">
      <c r="A845" s="236"/>
      <c r="B845" s="236"/>
      <c r="C845" s="236"/>
      <c r="D845" s="236"/>
      <c r="E845" s="236"/>
      <c r="F845" s="236"/>
      <c r="G845" s="237"/>
      <c r="H845" s="236"/>
      <c r="I845" s="236"/>
      <c r="J845" s="236"/>
      <c r="K845" s="236"/>
      <c r="L845" s="236"/>
      <c r="M845" s="236"/>
      <c r="N845" s="236"/>
      <c r="O845" s="236"/>
      <c r="P845" s="236"/>
      <c r="Q845" s="236"/>
      <c r="R845" s="236"/>
      <c r="S845" s="236"/>
      <c r="T845" s="236"/>
      <c r="U845" s="236"/>
      <c r="V845" s="236"/>
      <c r="W845" s="236"/>
      <c r="X845" s="236"/>
      <c r="Y845" s="236"/>
      <c r="Z845" s="236"/>
      <c r="AA845" s="236"/>
      <c r="AB845" s="236"/>
    </row>
    <row r="846" spans="1:28" ht="15.75" customHeight="1" x14ac:dyDescent="0.25">
      <c r="A846" s="236"/>
      <c r="B846" s="236"/>
      <c r="C846" s="236"/>
      <c r="D846" s="236"/>
      <c r="E846" s="236"/>
      <c r="F846" s="236"/>
      <c r="G846" s="237"/>
      <c r="H846" s="236"/>
      <c r="I846" s="236"/>
      <c r="J846" s="236"/>
      <c r="K846" s="236"/>
      <c r="L846" s="236"/>
      <c r="M846" s="236"/>
      <c r="N846" s="236"/>
      <c r="O846" s="236"/>
      <c r="P846" s="236"/>
      <c r="Q846" s="236"/>
      <c r="R846" s="236"/>
      <c r="S846" s="236"/>
      <c r="T846" s="236"/>
      <c r="U846" s="236"/>
      <c r="V846" s="236"/>
      <c r="W846" s="236"/>
      <c r="X846" s="236"/>
      <c r="Y846" s="236"/>
      <c r="Z846" s="236"/>
      <c r="AA846" s="236"/>
      <c r="AB846" s="236"/>
    </row>
    <row r="847" spans="1:28" ht="15.75" customHeight="1" x14ac:dyDescent="0.25">
      <c r="A847" s="236"/>
      <c r="B847" s="236"/>
      <c r="C847" s="236"/>
      <c r="D847" s="236"/>
      <c r="E847" s="236"/>
      <c r="F847" s="236"/>
      <c r="G847" s="237"/>
      <c r="H847" s="236"/>
      <c r="I847" s="236"/>
      <c r="J847" s="236"/>
      <c r="K847" s="236"/>
      <c r="L847" s="236"/>
      <c r="M847" s="236"/>
      <c r="N847" s="236"/>
      <c r="O847" s="236"/>
      <c r="P847" s="236"/>
      <c r="Q847" s="236"/>
      <c r="R847" s="236"/>
      <c r="S847" s="236"/>
      <c r="T847" s="236"/>
      <c r="U847" s="236"/>
      <c r="V847" s="236"/>
      <c r="W847" s="236"/>
      <c r="X847" s="236"/>
      <c r="Y847" s="236"/>
      <c r="Z847" s="236"/>
      <c r="AA847" s="236"/>
      <c r="AB847" s="236"/>
    </row>
    <row r="848" spans="1:28" ht="15.75" customHeight="1" x14ac:dyDescent="0.25">
      <c r="A848" s="236"/>
      <c r="B848" s="236"/>
      <c r="C848" s="236"/>
      <c r="D848" s="236"/>
      <c r="E848" s="236"/>
      <c r="F848" s="236"/>
      <c r="G848" s="237"/>
      <c r="H848" s="236"/>
      <c r="I848" s="236"/>
      <c r="J848" s="236"/>
      <c r="K848" s="236"/>
      <c r="L848" s="236"/>
      <c r="M848" s="236"/>
      <c r="N848" s="236"/>
      <c r="O848" s="236"/>
      <c r="P848" s="236"/>
      <c r="Q848" s="236"/>
      <c r="R848" s="236"/>
      <c r="S848" s="236"/>
      <c r="T848" s="236"/>
      <c r="U848" s="236"/>
      <c r="V848" s="236"/>
      <c r="W848" s="236"/>
      <c r="X848" s="236"/>
      <c r="Y848" s="236"/>
      <c r="Z848" s="236"/>
      <c r="AA848" s="236"/>
      <c r="AB848" s="236"/>
    </row>
    <row r="849" spans="1:28" ht="15.75" customHeight="1" x14ac:dyDescent="0.25">
      <c r="A849" s="236"/>
      <c r="B849" s="236"/>
      <c r="C849" s="236"/>
      <c r="D849" s="236"/>
      <c r="E849" s="236"/>
      <c r="F849" s="236"/>
      <c r="G849" s="237"/>
      <c r="H849" s="236"/>
      <c r="I849" s="236"/>
      <c r="J849" s="236"/>
      <c r="K849" s="236"/>
      <c r="L849" s="236"/>
      <c r="M849" s="236"/>
      <c r="N849" s="236"/>
      <c r="O849" s="236"/>
      <c r="P849" s="236"/>
      <c r="Q849" s="236"/>
      <c r="R849" s="236"/>
      <c r="S849" s="236"/>
      <c r="T849" s="236"/>
      <c r="U849" s="236"/>
      <c r="V849" s="236"/>
      <c r="W849" s="236"/>
      <c r="X849" s="236"/>
      <c r="Y849" s="236"/>
      <c r="Z849" s="236"/>
      <c r="AA849" s="236"/>
      <c r="AB849" s="236"/>
    </row>
    <row r="850" spans="1:28" ht="15.75" customHeight="1" x14ac:dyDescent="0.25">
      <c r="A850" s="236"/>
      <c r="B850" s="236"/>
      <c r="C850" s="236"/>
      <c r="D850" s="236"/>
      <c r="E850" s="236"/>
      <c r="F850" s="236"/>
      <c r="G850" s="237"/>
      <c r="H850" s="236"/>
      <c r="I850" s="236"/>
      <c r="J850" s="236"/>
      <c r="K850" s="236"/>
      <c r="L850" s="236"/>
      <c r="M850" s="236"/>
      <c r="N850" s="236"/>
      <c r="O850" s="236"/>
      <c r="P850" s="236"/>
      <c r="Q850" s="236"/>
      <c r="R850" s="236"/>
      <c r="S850" s="236"/>
      <c r="T850" s="236"/>
      <c r="U850" s="236"/>
      <c r="V850" s="236"/>
      <c r="W850" s="236"/>
      <c r="X850" s="236"/>
      <c r="Y850" s="236"/>
      <c r="Z850" s="236"/>
      <c r="AA850" s="236"/>
      <c r="AB850" s="236"/>
    </row>
    <row r="851" spans="1:28" ht="15.75" customHeight="1" x14ac:dyDescent="0.25">
      <c r="A851" s="236"/>
      <c r="B851" s="236"/>
      <c r="C851" s="236"/>
      <c r="D851" s="236"/>
      <c r="E851" s="236"/>
      <c r="F851" s="236"/>
      <c r="G851" s="237"/>
      <c r="H851" s="236"/>
      <c r="I851" s="236"/>
      <c r="J851" s="236"/>
      <c r="K851" s="236"/>
      <c r="L851" s="236"/>
      <c r="M851" s="236"/>
      <c r="N851" s="236"/>
      <c r="O851" s="236"/>
      <c r="P851" s="236"/>
      <c r="Q851" s="236"/>
      <c r="R851" s="236"/>
      <c r="S851" s="236"/>
      <c r="T851" s="236"/>
      <c r="U851" s="236"/>
      <c r="V851" s="236"/>
      <c r="W851" s="236"/>
      <c r="X851" s="236"/>
      <c r="Y851" s="236"/>
      <c r="Z851" s="236"/>
      <c r="AA851" s="236"/>
      <c r="AB851" s="236"/>
    </row>
    <row r="852" spans="1:28" ht="15.75" customHeight="1" x14ac:dyDescent="0.25">
      <c r="A852" s="236"/>
      <c r="B852" s="236"/>
      <c r="C852" s="236"/>
      <c r="D852" s="236"/>
      <c r="E852" s="236"/>
      <c r="F852" s="236"/>
      <c r="G852" s="237"/>
      <c r="H852" s="236"/>
      <c r="I852" s="236"/>
      <c r="J852" s="236"/>
      <c r="K852" s="236"/>
      <c r="L852" s="236"/>
      <c r="M852" s="236"/>
      <c r="N852" s="236"/>
      <c r="O852" s="236"/>
      <c r="P852" s="236"/>
      <c r="Q852" s="236"/>
      <c r="R852" s="236"/>
      <c r="S852" s="236"/>
      <c r="T852" s="236"/>
      <c r="U852" s="236"/>
      <c r="V852" s="236"/>
      <c r="W852" s="236"/>
      <c r="X852" s="236"/>
      <c r="Y852" s="236"/>
      <c r="Z852" s="236"/>
      <c r="AA852" s="236"/>
      <c r="AB852" s="236"/>
    </row>
    <row r="853" spans="1:28" ht="15.75" customHeight="1" x14ac:dyDescent="0.25">
      <c r="A853" s="236"/>
      <c r="B853" s="236"/>
      <c r="C853" s="236"/>
      <c r="D853" s="236"/>
      <c r="E853" s="236"/>
      <c r="F853" s="236"/>
      <c r="G853" s="237"/>
      <c r="H853" s="236"/>
      <c r="I853" s="236"/>
      <c r="J853" s="236"/>
      <c r="K853" s="236"/>
      <c r="L853" s="236"/>
      <c r="M853" s="236"/>
      <c r="N853" s="236"/>
      <c r="O853" s="236"/>
      <c r="P853" s="236"/>
      <c r="Q853" s="236"/>
      <c r="R853" s="236"/>
      <c r="S853" s="236"/>
      <c r="T853" s="236"/>
      <c r="U853" s="236"/>
      <c r="V853" s="236"/>
      <c r="W853" s="236"/>
      <c r="X853" s="236"/>
      <c r="Y853" s="236"/>
      <c r="Z853" s="236"/>
      <c r="AA853" s="236"/>
      <c r="AB853" s="236"/>
    </row>
    <row r="854" spans="1:28" ht="15.75" customHeight="1" x14ac:dyDescent="0.25">
      <c r="A854" s="236"/>
      <c r="B854" s="236"/>
      <c r="C854" s="236"/>
      <c r="D854" s="236"/>
      <c r="E854" s="236"/>
      <c r="F854" s="236"/>
      <c r="G854" s="237"/>
      <c r="H854" s="236"/>
      <c r="I854" s="236"/>
      <c r="J854" s="236"/>
      <c r="K854" s="236"/>
      <c r="L854" s="236"/>
      <c r="M854" s="236"/>
      <c r="N854" s="236"/>
      <c r="O854" s="236"/>
      <c r="P854" s="236"/>
      <c r="Q854" s="236"/>
      <c r="R854" s="236"/>
      <c r="S854" s="236"/>
      <c r="T854" s="236"/>
      <c r="U854" s="236"/>
      <c r="V854" s="236"/>
      <c r="W854" s="236"/>
      <c r="X854" s="236"/>
      <c r="Y854" s="236"/>
      <c r="Z854" s="236"/>
      <c r="AA854" s="236"/>
      <c r="AB854" s="236"/>
    </row>
    <row r="855" spans="1:28" ht="15.75" customHeight="1" x14ac:dyDescent="0.25">
      <c r="A855" s="236"/>
      <c r="B855" s="236"/>
      <c r="C855" s="236"/>
      <c r="D855" s="236"/>
      <c r="E855" s="236"/>
      <c r="F855" s="236"/>
      <c r="G855" s="237"/>
      <c r="H855" s="236"/>
      <c r="I855" s="236"/>
      <c r="J855" s="236"/>
      <c r="K855" s="236"/>
      <c r="L855" s="236"/>
      <c r="M855" s="236"/>
      <c r="N855" s="236"/>
      <c r="O855" s="236"/>
      <c r="P855" s="236"/>
      <c r="Q855" s="236"/>
      <c r="R855" s="236"/>
      <c r="S855" s="236"/>
      <c r="T855" s="236"/>
      <c r="U855" s="236"/>
      <c r="V855" s="236"/>
      <c r="W855" s="236"/>
      <c r="X855" s="236"/>
      <c r="Y855" s="236"/>
      <c r="Z855" s="236"/>
      <c r="AA855" s="236"/>
      <c r="AB855" s="236"/>
    </row>
    <row r="856" spans="1:28" ht="15.75" customHeight="1" x14ac:dyDescent="0.25">
      <c r="A856" s="236"/>
      <c r="B856" s="236"/>
      <c r="C856" s="236"/>
      <c r="D856" s="236"/>
      <c r="E856" s="236"/>
      <c r="F856" s="236"/>
      <c r="G856" s="237"/>
      <c r="H856" s="236"/>
      <c r="I856" s="236"/>
      <c r="J856" s="236"/>
      <c r="K856" s="236"/>
      <c r="L856" s="236"/>
      <c r="M856" s="236"/>
      <c r="N856" s="236"/>
      <c r="O856" s="236"/>
      <c r="P856" s="236"/>
      <c r="Q856" s="236"/>
      <c r="R856" s="236"/>
      <c r="S856" s="236"/>
      <c r="T856" s="236"/>
      <c r="U856" s="236"/>
      <c r="V856" s="236"/>
      <c r="W856" s="236"/>
      <c r="X856" s="236"/>
      <c r="Y856" s="236"/>
      <c r="Z856" s="236"/>
      <c r="AA856" s="236"/>
      <c r="AB856" s="236"/>
    </row>
    <row r="857" spans="1:28" ht="15.75" customHeight="1" x14ac:dyDescent="0.25">
      <c r="A857" s="236"/>
      <c r="B857" s="236"/>
      <c r="C857" s="236"/>
      <c r="D857" s="236"/>
      <c r="E857" s="236"/>
      <c r="F857" s="236"/>
      <c r="G857" s="237"/>
      <c r="H857" s="236"/>
      <c r="I857" s="236"/>
      <c r="J857" s="236"/>
      <c r="K857" s="236"/>
      <c r="L857" s="236"/>
      <c r="M857" s="236"/>
      <c r="N857" s="236"/>
      <c r="O857" s="236"/>
      <c r="P857" s="236"/>
      <c r="Q857" s="236"/>
      <c r="R857" s="236"/>
      <c r="S857" s="236"/>
      <c r="T857" s="236"/>
      <c r="U857" s="236"/>
      <c r="V857" s="236"/>
      <c r="W857" s="236"/>
      <c r="X857" s="236"/>
      <c r="Y857" s="236"/>
      <c r="Z857" s="236"/>
      <c r="AA857" s="236"/>
      <c r="AB857" s="236"/>
    </row>
    <row r="858" spans="1:28" ht="15.75" customHeight="1" x14ac:dyDescent="0.25">
      <c r="A858" s="236"/>
      <c r="B858" s="236"/>
      <c r="C858" s="236"/>
      <c r="D858" s="236"/>
      <c r="E858" s="236"/>
      <c r="F858" s="236"/>
      <c r="G858" s="237"/>
      <c r="H858" s="236"/>
      <c r="I858" s="236"/>
      <c r="J858" s="236"/>
      <c r="K858" s="236"/>
      <c r="L858" s="236"/>
      <c r="M858" s="236"/>
      <c r="N858" s="236"/>
      <c r="O858" s="236"/>
      <c r="P858" s="236"/>
      <c r="Q858" s="236"/>
      <c r="R858" s="236"/>
      <c r="S858" s="236"/>
      <c r="T858" s="236"/>
      <c r="U858" s="236"/>
      <c r="V858" s="236"/>
      <c r="W858" s="236"/>
      <c r="X858" s="236"/>
      <c r="Y858" s="236"/>
      <c r="Z858" s="236"/>
      <c r="AA858" s="236"/>
      <c r="AB858" s="236"/>
    </row>
    <row r="859" spans="1:28" ht="15.75" customHeight="1" x14ac:dyDescent="0.25">
      <c r="A859" s="236"/>
      <c r="B859" s="236"/>
      <c r="C859" s="236"/>
      <c r="D859" s="236"/>
      <c r="E859" s="236"/>
      <c r="F859" s="236"/>
      <c r="G859" s="237"/>
      <c r="H859" s="236"/>
      <c r="I859" s="236"/>
      <c r="J859" s="236"/>
      <c r="K859" s="236"/>
      <c r="L859" s="236"/>
      <c r="M859" s="236"/>
      <c r="N859" s="236"/>
      <c r="O859" s="236"/>
      <c r="P859" s="236"/>
      <c r="Q859" s="236"/>
      <c r="R859" s="236"/>
      <c r="S859" s="236"/>
      <c r="T859" s="236"/>
      <c r="U859" s="236"/>
      <c r="V859" s="236"/>
      <c r="W859" s="236"/>
      <c r="X859" s="236"/>
      <c r="Y859" s="236"/>
      <c r="Z859" s="236"/>
      <c r="AA859" s="236"/>
      <c r="AB859" s="236"/>
    </row>
    <row r="860" spans="1:28" ht="15.75" customHeight="1" x14ac:dyDescent="0.25">
      <c r="A860" s="236"/>
      <c r="B860" s="236"/>
      <c r="C860" s="236"/>
      <c r="D860" s="236"/>
      <c r="E860" s="236"/>
      <c r="F860" s="236"/>
      <c r="G860" s="237"/>
      <c r="H860" s="236"/>
      <c r="I860" s="236"/>
      <c r="J860" s="236"/>
      <c r="K860" s="236"/>
      <c r="L860" s="236"/>
      <c r="M860" s="236"/>
      <c r="N860" s="236"/>
      <c r="O860" s="236"/>
      <c r="P860" s="236"/>
      <c r="Q860" s="236"/>
      <c r="R860" s="236"/>
      <c r="S860" s="236"/>
      <c r="T860" s="236"/>
      <c r="U860" s="236"/>
      <c r="V860" s="236"/>
      <c r="W860" s="236"/>
      <c r="X860" s="236"/>
      <c r="Y860" s="236"/>
      <c r="Z860" s="236"/>
      <c r="AA860" s="236"/>
      <c r="AB860" s="236"/>
    </row>
    <row r="861" spans="1:28" ht="15.75" customHeight="1" x14ac:dyDescent="0.25">
      <c r="A861" s="236"/>
      <c r="B861" s="236"/>
      <c r="C861" s="236"/>
      <c r="D861" s="236"/>
      <c r="E861" s="236"/>
      <c r="F861" s="236"/>
      <c r="G861" s="237"/>
      <c r="H861" s="236"/>
      <c r="I861" s="236"/>
      <c r="J861" s="236"/>
      <c r="K861" s="236"/>
      <c r="L861" s="236"/>
      <c r="M861" s="236"/>
      <c r="N861" s="236"/>
      <c r="O861" s="236"/>
      <c r="P861" s="236"/>
      <c r="Q861" s="236"/>
      <c r="R861" s="236"/>
      <c r="S861" s="236"/>
      <c r="T861" s="236"/>
      <c r="U861" s="236"/>
      <c r="V861" s="236"/>
      <c r="W861" s="236"/>
      <c r="X861" s="236"/>
      <c r="Y861" s="236"/>
      <c r="Z861" s="236"/>
      <c r="AA861" s="236"/>
      <c r="AB861" s="236"/>
    </row>
    <row r="862" spans="1:28" ht="15.75" customHeight="1" x14ac:dyDescent="0.25">
      <c r="A862" s="236"/>
      <c r="B862" s="236"/>
      <c r="C862" s="236"/>
      <c r="D862" s="236"/>
      <c r="E862" s="236"/>
      <c r="F862" s="236"/>
      <c r="G862" s="237"/>
      <c r="H862" s="236"/>
      <c r="I862" s="236"/>
      <c r="J862" s="236"/>
      <c r="K862" s="236"/>
      <c r="L862" s="236"/>
      <c r="M862" s="236"/>
      <c r="N862" s="236"/>
      <c r="O862" s="236"/>
      <c r="P862" s="236"/>
      <c r="Q862" s="236"/>
      <c r="R862" s="236"/>
      <c r="S862" s="236"/>
      <c r="T862" s="236"/>
      <c r="U862" s="236"/>
      <c r="V862" s="236"/>
      <c r="W862" s="236"/>
      <c r="X862" s="236"/>
      <c r="Y862" s="236"/>
      <c r="Z862" s="236"/>
      <c r="AA862" s="236"/>
      <c r="AB862" s="236"/>
    </row>
    <row r="863" spans="1:28" ht="15.75" customHeight="1" x14ac:dyDescent="0.25">
      <c r="A863" s="236"/>
      <c r="B863" s="236"/>
      <c r="C863" s="236"/>
      <c r="D863" s="236"/>
      <c r="E863" s="236"/>
      <c r="F863" s="236"/>
      <c r="G863" s="237"/>
      <c r="H863" s="236"/>
      <c r="I863" s="236"/>
      <c r="J863" s="236"/>
      <c r="K863" s="236"/>
      <c r="L863" s="236"/>
      <c r="M863" s="236"/>
      <c r="N863" s="236"/>
      <c r="O863" s="236"/>
      <c r="P863" s="236"/>
      <c r="Q863" s="236"/>
      <c r="R863" s="236"/>
      <c r="S863" s="236"/>
      <c r="T863" s="236"/>
      <c r="U863" s="236"/>
      <c r="V863" s="236"/>
      <c r="W863" s="236"/>
      <c r="X863" s="236"/>
      <c r="Y863" s="236"/>
      <c r="Z863" s="236"/>
      <c r="AA863" s="236"/>
      <c r="AB863" s="236"/>
    </row>
    <row r="864" spans="1:28" ht="15.75" customHeight="1" x14ac:dyDescent="0.25">
      <c r="A864" s="236"/>
      <c r="B864" s="236"/>
      <c r="C864" s="236"/>
      <c r="D864" s="236"/>
      <c r="E864" s="236"/>
      <c r="F864" s="236"/>
      <c r="G864" s="237"/>
      <c r="H864" s="236"/>
      <c r="I864" s="236"/>
      <c r="J864" s="236"/>
      <c r="K864" s="236"/>
      <c r="L864" s="236"/>
      <c r="M864" s="236"/>
      <c r="N864" s="236"/>
      <c r="O864" s="236"/>
      <c r="P864" s="236"/>
      <c r="Q864" s="236"/>
      <c r="R864" s="236"/>
      <c r="S864" s="236"/>
      <c r="T864" s="236"/>
      <c r="U864" s="236"/>
      <c r="V864" s="236"/>
      <c r="W864" s="236"/>
      <c r="X864" s="236"/>
      <c r="Y864" s="236"/>
      <c r="Z864" s="236"/>
      <c r="AA864" s="236"/>
      <c r="AB864" s="236"/>
    </row>
    <row r="865" spans="1:28" ht="15.75" customHeight="1" x14ac:dyDescent="0.25">
      <c r="A865" s="236"/>
      <c r="B865" s="236"/>
      <c r="C865" s="236"/>
      <c r="D865" s="236"/>
      <c r="E865" s="236"/>
      <c r="F865" s="236"/>
      <c r="G865" s="237"/>
      <c r="H865" s="236"/>
      <c r="I865" s="236"/>
      <c r="J865" s="236"/>
      <c r="K865" s="236"/>
      <c r="L865" s="236"/>
      <c r="M865" s="236"/>
      <c r="N865" s="236"/>
      <c r="O865" s="236"/>
      <c r="P865" s="236"/>
      <c r="Q865" s="236"/>
      <c r="R865" s="236"/>
      <c r="S865" s="236"/>
      <c r="T865" s="236"/>
      <c r="U865" s="236"/>
      <c r="V865" s="236"/>
      <c r="W865" s="236"/>
      <c r="X865" s="236"/>
      <c r="Y865" s="236"/>
      <c r="Z865" s="236"/>
      <c r="AA865" s="236"/>
      <c r="AB865" s="236"/>
    </row>
    <row r="866" spans="1:28" ht="15.75" customHeight="1" x14ac:dyDescent="0.25">
      <c r="A866" s="236"/>
      <c r="B866" s="236"/>
      <c r="C866" s="236"/>
      <c r="D866" s="236"/>
      <c r="E866" s="236"/>
      <c r="F866" s="236"/>
      <c r="G866" s="237"/>
      <c r="H866" s="236"/>
      <c r="I866" s="236"/>
      <c r="J866" s="236"/>
      <c r="K866" s="236"/>
      <c r="L866" s="236"/>
      <c r="M866" s="236"/>
      <c r="N866" s="236"/>
      <c r="O866" s="236"/>
      <c r="P866" s="236"/>
      <c r="Q866" s="236"/>
      <c r="R866" s="236"/>
      <c r="S866" s="236"/>
      <c r="T866" s="236"/>
      <c r="U866" s="236"/>
      <c r="V866" s="236"/>
      <c r="W866" s="236"/>
      <c r="X866" s="236"/>
      <c r="Y866" s="236"/>
      <c r="Z866" s="236"/>
      <c r="AA866" s="236"/>
      <c r="AB866" s="236"/>
    </row>
    <row r="867" spans="1:28" ht="15.75" customHeight="1" x14ac:dyDescent="0.25">
      <c r="A867" s="236"/>
      <c r="B867" s="236"/>
      <c r="C867" s="236"/>
      <c r="D867" s="236"/>
      <c r="E867" s="236"/>
      <c r="F867" s="236"/>
      <c r="G867" s="237"/>
      <c r="H867" s="236"/>
      <c r="I867" s="236"/>
      <c r="J867" s="236"/>
      <c r="K867" s="236"/>
      <c r="L867" s="236"/>
      <c r="M867" s="236"/>
      <c r="N867" s="236"/>
      <c r="O867" s="236"/>
      <c r="P867" s="236"/>
      <c r="Q867" s="236"/>
      <c r="R867" s="236"/>
      <c r="S867" s="236"/>
      <c r="T867" s="236"/>
      <c r="U867" s="236"/>
      <c r="V867" s="236"/>
      <c r="W867" s="236"/>
      <c r="X867" s="236"/>
      <c r="Y867" s="236"/>
      <c r="Z867" s="236"/>
      <c r="AA867" s="236"/>
      <c r="AB867" s="236"/>
    </row>
    <row r="868" spans="1:28" ht="15.75" customHeight="1" x14ac:dyDescent="0.25">
      <c r="A868" s="236"/>
      <c r="B868" s="236"/>
      <c r="C868" s="236"/>
      <c r="D868" s="236"/>
      <c r="E868" s="236"/>
      <c r="F868" s="236"/>
      <c r="G868" s="237"/>
      <c r="H868" s="236"/>
      <c r="I868" s="236"/>
      <c r="J868" s="236"/>
      <c r="K868" s="236"/>
      <c r="L868" s="236"/>
      <c r="M868" s="236"/>
      <c r="N868" s="236"/>
      <c r="O868" s="236"/>
      <c r="P868" s="236"/>
      <c r="Q868" s="236"/>
      <c r="R868" s="236"/>
      <c r="S868" s="236"/>
      <c r="T868" s="236"/>
      <c r="U868" s="236"/>
      <c r="V868" s="236"/>
      <c r="W868" s="236"/>
      <c r="X868" s="236"/>
      <c r="Y868" s="236"/>
      <c r="Z868" s="236"/>
      <c r="AA868" s="236"/>
      <c r="AB868" s="236"/>
    </row>
    <row r="869" spans="1:28" ht="15.75" customHeight="1" x14ac:dyDescent="0.25">
      <c r="A869" s="236"/>
      <c r="B869" s="236"/>
      <c r="C869" s="236"/>
      <c r="D869" s="236"/>
      <c r="E869" s="236"/>
      <c r="F869" s="236"/>
      <c r="G869" s="237"/>
      <c r="H869" s="236"/>
      <c r="I869" s="236"/>
      <c r="J869" s="236"/>
      <c r="K869" s="236"/>
      <c r="L869" s="236"/>
      <c r="M869" s="236"/>
      <c r="N869" s="236"/>
      <c r="O869" s="236"/>
      <c r="P869" s="236"/>
      <c r="Q869" s="236"/>
      <c r="R869" s="236"/>
      <c r="S869" s="236"/>
      <c r="T869" s="236"/>
      <c r="U869" s="236"/>
      <c r="V869" s="236"/>
      <c r="W869" s="236"/>
      <c r="X869" s="236"/>
      <c r="Y869" s="236"/>
      <c r="Z869" s="236"/>
      <c r="AA869" s="236"/>
      <c r="AB869" s="236"/>
    </row>
    <row r="870" spans="1:28" ht="15.75" customHeight="1" x14ac:dyDescent="0.25">
      <c r="A870" s="236"/>
      <c r="B870" s="236"/>
      <c r="C870" s="236"/>
      <c r="D870" s="236"/>
      <c r="E870" s="236"/>
      <c r="F870" s="236"/>
      <c r="G870" s="237"/>
      <c r="H870" s="236"/>
      <c r="I870" s="236"/>
      <c r="J870" s="236"/>
      <c r="K870" s="236"/>
      <c r="L870" s="236"/>
      <c r="M870" s="236"/>
      <c r="N870" s="236"/>
      <c r="O870" s="236"/>
      <c r="P870" s="236"/>
      <c r="Q870" s="236"/>
      <c r="R870" s="236"/>
      <c r="S870" s="236"/>
      <c r="T870" s="236"/>
      <c r="U870" s="236"/>
      <c r="V870" s="236"/>
      <c r="W870" s="236"/>
      <c r="X870" s="236"/>
      <c r="Y870" s="236"/>
      <c r="Z870" s="236"/>
      <c r="AA870" s="236"/>
      <c r="AB870" s="236"/>
    </row>
    <row r="871" spans="1:28" ht="15.75" customHeight="1" x14ac:dyDescent="0.25">
      <c r="A871" s="236"/>
      <c r="B871" s="236"/>
      <c r="C871" s="236"/>
      <c r="D871" s="236"/>
      <c r="E871" s="236"/>
      <c r="F871" s="236"/>
      <c r="G871" s="237"/>
      <c r="H871" s="236"/>
      <c r="I871" s="236"/>
      <c r="J871" s="236"/>
      <c r="K871" s="236"/>
      <c r="L871" s="236"/>
      <c r="M871" s="236"/>
      <c r="N871" s="236"/>
      <c r="O871" s="236"/>
      <c r="P871" s="236"/>
      <c r="Q871" s="236"/>
      <c r="R871" s="236"/>
      <c r="S871" s="236"/>
      <c r="T871" s="236"/>
      <c r="U871" s="236"/>
      <c r="V871" s="236"/>
      <c r="W871" s="236"/>
      <c r="X871" s="236"/>
      <c r="Y871" s="236"/>
      <c r="Z871" s="236"/>
      <c r="AA871" s="236"/>
      <c r="AB871" s="236"/>
    </row>
    <row r="872" spans="1:28" ht="15.75" customHeight="1" x14ac:dyDescent="0.25">
      <c r="A872" s="236"/>
      <c r="B872" s="236"/>
      <c r="C872" s="236"/>
      <c r="D872" s="236"/>
      <c r="E872" s="236"/>
      <c r="F872" s="236"/>
      <c r="G872" s="237"/>
      <c r="H872" s="236"/>
      <c r="I872" s="236"/>
      <c r="J872" s="236"/>
      <c r="K872" s="236"/>
      <c r="L872" s="236"/>
      <c r="M872" s="236"/>
      <c r="N872" s="236"/>
      <c r="O872" s="236"/>
      <c r="P872" s="236"/>
      <c r="Q872" s="236"/>
      <c r="R872" s="236"/>
      <c r="S872" s="236"/>
      <c r="T872" s="236"/>
      <c r="U872" s="236"/>
      <c r="V872" s="236"/>
      <c r="W872" s="236"/>
      <c r="X872" s="236"/>
      <c r="Y872" s="236"/>
      <c r="Z872" s="236"/>
      <c r="AA872" s="236"/>
      <c r="AB872" s="236"/>
    </row>
    <row r="873" spans="1:28" ht="15.75" customHeight="1" x14ac:dyDescent="0.25">
      <c r="A873" s="236"/>
      <c r="B873" s="236"/>
      <c r="C873" s="236"/>
      <c r="D873" s="236"/>
      <c r="E873" s="236"/>
      <c r="F873" s="236"/>
      <c r="G873" s="237"/>
      <c r="H873" s="236"/>
      <c r="I873" s="236"/>
      <c r="J873" s="236"/>
      <c r="K873" s="236"/>
      <c r="L873" s="236"/>
      <c r="M873" s="236"/>
      <c r="N873" s="236"/>
      <c r="O873" s="236"/>
      <c r="P873" s="236"/>
      <c r="Q873" s="236"/>
      <c r="R873" s="236"/>
      <c r="S873" s="236"/>
      <c r="T873" s="236"/>
      <c r="U873" s="236"/>
      <c r="V873" s="236"/>
      <c r="W873" s="236"/>
      <c r="X873" s="236"/>
      <c r="Y873" s="236"/>
      <c r="Z873" s="236"/>
      <c r="AA873" s="236"/>
      <c r="AB873" s="236"/>
    </row>
    <row r="874" spans="1:28" ht="15.75" customHeight="1" x14ac:dyDescent="0.25">
      <c r="A874" s="236"/>
      <c r="B874" s="236"/>
      <c r="C874" s="236"/>
      <c r="D874" s="236"/>
      <c r="E874" s="236"/>
      <c r="F874" s="236"/>
      <c r="G874" s="237"/>
      <c r="H874" s="236"/>
      <c r="I874" s="236"/>
      <c r="J874" s="236"/>
      <c r="K874" s="236"/>
      <c r="L874" s="236"/>
      <c r="M874" s="236"/>
      <c r="N874" s="236"/>
      <c r="O874" s="236"/>
      <c r="P874" s="236"/>
      <c r="Q874" s="236"/>
      <c r="R874" s="236"/>
      <c r="S874" s="236"/>
      <c r="T874" s="236"/>
      <c r="U874" s="236"/>
      <c r="V874" s="236"/>
      <c r="W874" s="236"/>
      <c r="X874" s="236"/>
      <c r="Y874" s="236"/>
      <c r="Z874" s="236"/>
      <c r="AA874" s="236"/>
      <c r="AB874" s="236"/>
    </row>
    <row r="875" spans="1:28" ht="15.75" customHeight="1" x14ac:dyDescent="0.25">
      <c r="A875" s="236"/>
      <c r="B875" s="236"/>
      <c r="C875" s="236"/>
      <c r="D875" s="236"/>
      <c r="E875" s="236"/>
      <c r="F875" s="236"/>
      <c r="G875" s="237"/>
      <c r="H875" s="236"/>
      <c r="I875" s="236"/>
      <c r="J875" s="236"/>
      <c r="K875" s="236"/>
      <c r="L875" s="236"/>
      <c r="M875" s="236"/>
      <c r="N875" s="236"/>
      <c r="O875" s="236"/>
      <c r="P875" s="236"/>
      <c r="Q875" s="236"/>
      <c r="R875" s="236"/>
      <c r="S875" s="236"/>
      <c r="T875" s="236"/>
      <c r="U875" s="236"/>
      <c r="V875" s="236"/>
      <c r="W875" s="236"/>
      <c r="X875" s="236"/>
      <c r="Y875" s="236"/>
      <c r="Z875" s="236"/>
      <c r="AA875" s="236"/>
      <c r="AB875" s="236"/>
    </row>
    <row r="876" spans="1:28" ht="15.75" customHeight="1" x14ac:dyDescent="0.25">
      <c r="A876" s="236"/>
      <c r="B876" s="236"/>
      <c r="C876" s="236"/>
      <c r="D876" s="236"/>
      <c r="E876" s="236"/>
      <c r="F876" s="236"/>
      <c r="G876" s="237"/>
      <c r="H876" s="236"/>
      <c r="I876" s="236"/>
      <c r="J876" s="236"/>
      <c r="K876" s="236"/>
      <c r="L876" s="236"/>
      <c r="M876" s="236"/>
      <c r="N876" s="236"/>
      <c r="O876" s="236"/>
      <c r="P876" s="236"/>
      <c r="Q876" s="236"/>
      <c r="R876" s="236"/>
      <c r="S876" s="236"/>
      <c r="T876" s="236"/>
      <c r="U876" s="236"/>
      <c r="V876" s="236"/>
      <c r="W876" s="236"/>
      <c r="X876" s="236"/>
      <c r="Y876" s="236"/>
      <c r="Z876" s="236"/>
      <c r="AA876" s="236"/>
      <c r="AB876" s="236"/>
    </row>
    <row r="877" spans="1:28" ht="15.75" customHeight="1" x14ac:dyDescent="0.25">
      <c r="A877" s="236"/>
      <c r="B877" s="236"/>
      <c r="C877" s="236"/>
      <c r="D877" s="236"/>
      <c r="E877" s="236"/>
      <c r="F877" s="236"/>
      <c r="G877" s="237"/>
      <c r="H877" s="236"/>
      <c r="I877" s="236"/>
      <c r="J877" s="236"/>
      <c r="K877" s="236"/>
      <c r="L877" s="236"/>
      <c r="M877" s="236"/>
      <c r="N877" s="236"/>
      <c r="O877" s="236"/>
      <c r="P877" s="236"/>
      <c r="Q877" s="236"/>
      <c r="R877" s="236"/>
      <c r="S877" s="236"/>
      <c r="T877" s="236"/>
      <c r="U877" s="236"/>
      <c r="V877" s="236"/>
      <c r="W877" s="236"/>
      <c r="X877" s="236"/>
      <c r="Y877" s="236"/>
      <c r="Z877" s="236"/>
      <c r="AA877" s="236"/>
      <c r="AB877" s="236"/>
    </row>
    <row r="878" spans="1:28" ht="15.75" customHeight="1" x14ac:dyDescent="0.25">
      <c r="A878" s="236"/>
      <c r="B878" s="236"/>
      <c r="C878" s="236"/>
      <c r="D878" s="236"/>
      <c r="E878" s="236"/>
      <c r="F878" s="236"/>
      <c r="G878" s="237"/>
      <c r="H878" s="236"/>
      <c r="I878" s="236"/>
      <c r="J878" s="236"/>
      <c r="K878" s="236"/>
      <c r="L878" s="236"/>
      <c r="M878" s="236"/>
      <c r="N878" s="236"/>
      <c r="O878" s="236"/>
      <c r="P878" s="236"/>
      <c r="Q878" s="236"/>
      <c r="R878" s="236"/>
      <c r="S878" s="236"/>
      <c r="T878" s="236"/>
      <c r="U878" s="236"/>
      <c r="V878" s="236"/>
      <c r="W878" s="236"/>
      <c r="X878" s="236"/>
      <c r="Y878" s="236"/>
      <c r="Z878" s="236"/>
      <c r="AA878" s="236"/>
      <c r="AB878" s="236"/>
    </row>
    <row r="879" spans="1:28" ht="15.75" customHeight="1" x14ac:dyDescent="0.25">
      <c r="A879" s="236"/>
      <c r="B879" s="236"/>
      <c r="C879" s="236"/>
      <c r="D879" s="236"/>
      <c r="E879" s="236"/>
      <c r="F879" s="236"/>
      <c r="G879" s="237"/>
      <c r="H879" s="236"/>
      <c r="I879" s="236"/>
      <c r="J879" s="236"/>
      <c r="K879" s="236"/>
      <c r="L879" s="236"/>
      <c r="M879" s="236"/>
      <c r="N879" s="236"/>
      <c r="O879" s="236"/>
      <c r="P879" s="236"/>
      <c r="Q879" s="236"/>
      <c r="R879" s="236"/>
      <c r="S879" s="236"/>
      <c r="T879" s="236"/>
      <c r="U879" s="236"/>
      <c r="V879" s="236"/>
      <c r="W879" s="236"/>
      <c r="X879" s="236"/>
      <c r="Y879" s="236"/>
      <c r="Z879" s="236"/>
      <c r="AA879" s="236"/>
      <c r="AB879" s="236"/>
    </row>
    <row r="880" spans="1:28" ht="15.75" customHeight="1" x14ac:dyDescent="0.25">
      <c r="A880" s="236"/>
      <c r="B880" s="236"/>
      <c r="C880" s="236"/>
      <c r="D880" s="236"/>
      <c r="E880" s="236"/>
      <c r="F880" s="236"/>
      <c r="G880" s="237"/>
      <c r="H880" s="236"/>
      <c r="I880" s="236"/>
      <c r="J880" s="236"/>
      <c r="K880" s="236"/>
      <c r="L880" s="236"/>
      <c r="M880" s="236"/>
      <c r="N880" s="236"/>
      <c r="O880" s="236"/>
      <c r="P880" s="236"/>
      <c r="Q880" s="236"/>
      <c r="R880" s="236"/>
      <c r="S880" s="236"/>
      <c r="T880" s="236"/>
      <c r="U880" s="236"/>
      <c r="V880" s="236"/>
      <c r="W880" s="236"/>
      <c r="X880" s="236"/>
      <c r="Y880" s="236"/>
      <c r="Z880" s="236"/>
      <c r="AA880" s="236"/>
      <c r="AB880" s="236"/>
    </row>
    <row r="881" spans="1:28" ht="15.75" customHeight="1" x14ac:dyDescent="0.25">
      <c r="A881" s="236"/>
      <c r="B881" s="236"/>
      <c r="C881" s="236"/>
      <c r="D881" s="236"/>
      <c r="E881" s="236"/>
      <c r="F881" s="236"/>
      <c r="G881" s="237"/>
      <c r="H881" s="236"/>
      <c r="I881" s="236"/>
      <c r="J881" s="236"/>
      <c r="K881" s="236"/>
      <c r="L881" s="236"/>
      <c r="M881" s="236"/>
      <c r="N881" s="236"/>
      <c r="O881" s="236"/>
      <c r="P881" s="236"/>
      <c r="Q881" s="236"/>
      <c r="R881" s="236"/>
      <c r="S881" s="236"/>
      <c r="T881" s="236"/>
      <c r="U881" s="236"/>
      <c r="V881" s="236"/>
      <c r="W881" s="236"/>
      <c r="X881" s="236"/>
      <c r="Y881" s="236"/>
      <c r="Z881" s="236"/>
      <c r="AA881" s="236"/>
      <c r="AB881" s="236"/>
    </row>
    <row r="882" spans="1:28" ht="15.75" customHeight="1" x14ac:dyDescent="0.25">
      <c r="A882" s="236"/>
      <c r="B882" s="236"/>
      <c r="C882" s="236"/>
      <c r="D882" s="236"/>
      <c r="E882" s="236"/>
      <c r="F882" s="236"/>
      <c r="G882" s="237"/>
      <c r="H882" s="236"/>
      <c r="I882" s="236"/>
      <c r="J882" s="236"/>
      <c r="K882" s="236"/>
      <c r="L882" s="236"/>
      <c r="M882" s="236"/>
      <c r="N882" s="236"/>
      <c r="O882" s="236"/>
      <c r="P882" s="236"/>
      <c r="Q882" s="236"/>
      <c r="R882" s="236"/>
      <c r="S882" s="236"/>
      <c r="T882" s="236"/>
      <c r="U882" s="236"/>
      <c r="V882" s="236"/>
      <c r="W882" s="236"/>
      <c r="X882" s="236"/>
      <c r="Y882" s="236"/>
      <c r="Z882" s="236"/>
      <c r="AA882" s="236"/>
      <c r="AB882" s="236"/>
    </row>
    <row r="883" spans="1:28" ht="15.75" customHeight="1" x14ac:dyDescent="0.25">
      <c r="A883" s="236"/>
      <c r="B883" s="236"/>
      <c r="C883" s="236"/>
      <c r="D883" s="236"/>
      <c r="E883" s="236"/>
      <c r="F883" s="236"/>
      <c r="G883" s="237"/>
      <c r="H883" s="236"/>
      <c r="I883" s="236"/>
      <c r="J883" s="236"/>
      <c r="K883" s="236"/>
      <c r="L883" s="236"/>
      <c r="M883" s="236"/>
      <c r="N883" s="236"/>
      <c r="O883" s="236"/>
      <c r="P883" s="236"/>
      <c r="Q883" s="236"/>
      <c r="R883" s="236"/>
      <c r="S883" s="236"/>
      <c r="T883" s="236"/>
      <c r="U883" s="236"/>
      <c r="V883" s="236"/>
      <c r="W883" s="236"/>
      <c r="X883" s="236"/>
      <c r="Y883" s="236"/>
      <c r="Z883" s="236"/>
      <c r="AA883" s="236"/>
      <c r="AB883" s="236"/>
    </row>
    <row r="884" spans="1:28" ht="15.75" customHeight="1" x14ac:dyDescent="0.25">
      <c r="A884" s="236"/>
      <c r="B884" s="236"/>
      <c r="C884" s="236"/>
      <c r="D884" s="236"/>
      <c r="E884" s="236"/>
      <c r="F884" s="236"/>
      <c r="G884" s="237"/>
      <c r="H884" s="236"/>
      <c r="I884" s="236"/>
      <c r="J884" s="236"/>
      <c r="K884" s="236"/>
      <c r="L884" s="236"/>
      <c r="M884" s="236"/>
      <c r="N884" s="236"/>
      <c r="O884" s="236"/>
      <c r="P884" s="236"/>
      <c r="Q884" s="236"/>
      <c r="R884" s="236"/>
      <c r="S884" s="236"/>
      <c r="T884" s="236"/>
      <c r="U884" s="236"/>
      <c r="V884" s="236"/>
      <c r="W884" s="236"/>
      <c r="X884" s="236"/>
      <c r="Y884" s="236"/>
      <c r="Z884" s="236"/>
      <c r="AA884" s="236"/>
      <c r="AB884" s="236"/>
    </row>
    <row r="885" spans="1:28" ht="15.75" customHeight="1" x14ac:dyDescent="0.25">
      <c r="A885" s="236"/>
      <c r="B885" s="236"/>
      <c r="C885" s="236"/>
      <c r="D885" s="236"/>
      <c r="E885" s="236"/>
      <c r="F885" s="236"/>
      <c r="G885" s="237"/>
      <c r="H885" s="236"/>
      <c r="I885" s="236"/>
      <c r="J885" s="236"/>
      <c r="K885" s="236"/>
      <c r="L885" s="236"/>
      <c r="M885" s="236"/>
      <c r="N885" s="236"/>
      <c r="O885" s="236"/>
      <c r="P885" s="236"/>
      <c r="Q885" s="236"/>
      <c r="R885" s="236"/>
      <c r="S885" s="236"/>
      <c r="T885" s="236"/>
      <c r="U885" s="236"/>
      <c r="V885" s="236"/>
      <c r="W885" s="236"/>
      <c r="X885" s="236"/>
      <c r="Y885" s="236"/>
      <c r="Z885" s="236"/>
      <c r="AA885" s="236"/>
      <c r="AB885" s="236"/>
    </row>
    <row r="886" spans="1:28" ht="15.75" customHeight="1" x14ac:dyDescent="0.25">
      <c r="A886" s="236"/>
      <c r="B886" s="236"/>
      <c r="C886" s="236"/>
      <c r="D886" s="236"/>
      <c r="E886" s="236"/>
      <c r="F886" s="236"/>
      <c r="G886" s="237"/>
      <c r="H886" s="236"/>
      <c r="I886" s="236"/>
      <c r="J886" s="236"/>
      <c r="K886" s="236"/>
      <c r="L886" s="236"/>
      <c r="M886" s="236"/>
      <c r="N886" s="236"/>
      <c r="O886" s="236"/>
      <c r="P886" s="236"/>
      <c r="Q886" s="236"/>
      <c r="R886" s="236"/>
      <c r="S886" s="236"/>
      <c r="T886" s="236"/>
      <c r="U886" s="236"/>
      <c r="V886" s="236"/>
      <c r="W886" s="236"/>
      <c r="X886" s="236"/>
      <c r="Y886" s="236"/>
      <c r="Z886" s="236"/>
      <c r="AA886" s="236"/>
      <c r="AB886" s="236"/>
    </row>
    <row r="887" spans="1:28" ht="15.75" customHeight="1" x14ac:dyDescent="0.25">
      <c r="A887" s="236"/>
      <c r="B887" s="236"/>
      <c r="C887" s="236"/>
      <c r="D887" s="236"/>
      <c r="E887" s="236"/>
      <c r="F887" s="236"/>
      <c r="G887" s="237"/>
      <c r="H887" s="236"/>
      <c r="I887" s="236"/>
      <c r="J887" s="236"/>
      <c r="K887" s="236"/>
      <c r="L887" s="236"/>
      <c r="M887" s="236"/>
      <c r="N887" s="236"/>
      <c r="O887" s="236"/>
      <c r="P887" s="236"/>
      <c r="Q887" s="236"/>
      <c r="R887" s="236"/>
      <c r="S887" s="236"/>
      <c r="T887" s="236"/>
      <c r="U887" s="236"/>
      <c r="V887" s="236"/>
      <c r="W887" s="236"/>
      <c r="X887" s="236"/>
      <c r="Y887" s="236"/>
      <c r="Z887" s="236"/>
      <c r="AA887" s="236"/>
      <c r="AB887" s="236"/>
    </row>
    <row r="888" spans="1:28" ht="15.75" customHeight="1" x14ac:dyDescent="0.25">
      <c r="A888" s="236"/>
      <c r="B888" s="236"/>
      <c r="C888" s="236"/>
      <c r="D888" s="236"/>
      <c r="E888" s="236"/>
      <c r="F888" s="236"/>
      <c r="G888" s="237"/>
      <c r="H888" s="236"/>
      <c r="I888" s="236"/>
      <c r="J888" s="236"/>
      <c r="K888" s="236"/>
      <c r="L888" s="236"/>
      <c r="M888" s="236"/>
      <c r="N888" s="236"/>
      <c r="O888" s="236"/>
      <c r="P888" s="236"/>
      <c r="Q888" s="236"/>
      <c r="R888" s="236"/>
      <c r="S888" s="236"/>
      <c r="T888" s="236"/>
      <c r="U888" s="236"/>
      <c r="V888" s="236"/>
      <c r="W888" s="236"/>
      <c r="X888" s="236"/>
      <c r="Y888" s="236"/>
      <c r="Z888" s="236"/>
      <c r="AA888" s="236"/>
      <c r="AB888" s="236"/>
    </row>
    <row r="889" spans="1:28" ht="15.75" customHeight="1" x14ac:dyDescent="0.25">
      <c r="A889" s="236"/>
      <c r="B889" s="236"/>
      <c r="C889" s="236"/>
      <c r="D889" s="236"/>
      <c r="E889" s="236"/>
      <c r="F889" s="236"/>
      <c r="G889" s="237"/>
      <c r="H889" s="236"/>
      <c r="I889" s="236"/>
      <c r="J889" s="236"/>
      <c r="K889" s="236"/>
      <c r="L889" s="236"/>
      <c r="M889" s="236"/>
      <c r="N889" s="236"/>
      <c r="O889" s="236"/>
      <c r="P889" s="236"/>
      <c r="Q889" s="236"/>
      <c r="R889" s="236"/>
      <c r="S889" s="236"/>
      <c r="T889" s="236"/>
      <c r="U889" s="236"/>
      <c r="V889" s="236"/>
      <c r="W889" s="236"/>
      <c r="X889" s="236"/>
      <c r="Y889" s="236"/>
      <c r="Z889" s="236"/>
      <c r="AA889" s="236"/>
      <c r="AB889" s="236"/>
    </row>
    <row r="890" spans="1:28" ht="15.75" customHeight="1" x14ac:dyDescent="0.25">
      <c r="A890" s="236"/>
      <c r="B890" s="236"/>
      <c r="C890" s="236"/>
      <c r="D890" s="236"/>
      <c r="E890" s="236"/>
      <c r="F890" s="236"/>
      <c r="G890" s="237"/>
      <c r="H890" s="236"/>
      <c r="I890" s="236"/>
      <c r="J890" s="236"/>
      <c r="K890" s="236"/>
      <c r="L890" s="236"/>
      <c r="M890" s="236"/>
      <c r="N890" s="236"/>
      <c r="O890" s="236"/>
      <c r="P890" s="236"/>
      <c r="Q890" s="236"/>
      <c r="R890" s="236"/>
      <c r="S890" s="236"/>
      <c r="T890" s="236"/>
      <c r="U890" s="236"/>
      <c r="V890" s="236"/>
      <c r="W890" s="236"/>
      <c r="X890" s="236"/>
      <c r="Y890" s="236"/>
      <c r="Z890" s="236"/>
      <c r="AA890" s="236"/>
      <c r="AB890" s="236"/>
    </row>
    <row r="891" spans="1:28" ht="15.75" customHeight="1" x14ac:dyDescent="0.25">
      <c r="A891" s="236"/>
      <c r="B891" s="236"/>
      <c r="C891" s="236"/>
      <c r="D891" s="236"/>
      <c r="E891" s="236"/>
      <c r="F891" s="236"/>
      <c r="G891" s="237"/>
      <c r="H891" s="236"/>
      <c r="I891" s="236"/>
      <c r="J891" s="236"/>
      <c r="K891" s="236"/>
      <c r="L891" s="236"/>
      <c r="M891" s="236"/>
      <c r="N891" s="236"/>
      <c r="O891" s="236"/>
      <c r="P891" s="236"/>
      <c r="Q891" s="236"/>
      <c r="R891" s="236"/>
      <c r="S891" s="236"/>
      <c r="T891" s="236"/>
      <c r="U891" s="236"/>
      <c r="V891" s="236"/>
      <c r="W891" s="236"/>
      <c r="X891" s="236"/>
      <c r="Y891" s="236"/>
      <c r="Z891" s="236"/>
      <c r="AA891" s="236"/>
      <c r="AB891" s="236"/>
    </row>
    <row r="892" spans="1:28" ht="15.75" customHeight="1" x14ac:dyDescent="0.25">
      <c r="A892" s="236"/>
      <c r="B892" s="236"/>
      <c r="C892" s="236"/>
      <c r="D892" s="236"/>
      <c r="E892" s="236"/>
      <c r="F892" s="236"/>
      <c r="G892" s="237"/>
      <c r="H892" s="236"/>
      <c r="I892" s="236"/>
      <c r="J892" s="236"/>
      <c r="K892" s="236"/>
      <c r="L892" s="236"/>
      <c r="M892" s="236"/>
      <c r="N892" s="236"/>
      <c r="O892" s="236"/>
      <c r="P892" s="236"/>
      <c r="Q892" s="236"/>
      <c r="R892" s="236"/>
      <c r="S892" s="236"/>
      <c r="T892" s="236"/>
      <c r="U892" s="236"/>
      <c r="V892" s="236"/>
      <c r="W892" s="236"/>
      <c r="X892" s="236"/>
      <c r="Y892" s="236"/>
      <c r="Z892" s="236"/>
      <c r="AA892" s="236"/>
      <c r="AB892" s="236"/>
    </row>
    <row r="893" spans="1:28" ht="15.75" customHeight="1" x14ac:dyDescent="0.25">
      <c r="A893" s="236"/>
      <c r="B893" s="236"/>
      <c r="C893" s="236"/>
      <c r="D893" s="236"/>
      <c r="E893" s="236"/>
      <c r="F893" s="236"/>
      <c r="G893" s="237"/>
      <c r="H893" s="236"/>
      <c r="I893" s="236"/>
      <c r="J893" s="236"/>
      <c r="K893" s="236"/>
      <c r="L893" s="236"/>
      <c r="M893" s="236"/>
      <c r="N893" s="236"/>
      <c r="O893" s="236"/>
      <c r="P893" s="236"/>
      <c r="Q893" s="236"/>
      <c r="R893" s="236"/>
      <c r="S893" s="236"/>
      <c r="T893" s="236"/>
      <c r="U893" s="236"/>
      <c r="V893" s="236"/>
      <c r="W893" s="236"/>
      <c r="X893" s="236"/>
      <c r="Y893" s="236"/>
      <c r="Z893" s="236"/>
      <c r="AA893" s="236"/>
      <c r="AB893" s="236"/>
    </row>
    <row r="894" spans="1:28" ht="15.75" customHeight="1" x14ac:dyDescent="0.25">
      <c r="A894" s="236"/>
      <c r="B894" s="236"/>
      <c r="C894" s="236"/>
      <c r="D894" s="236"/>
      <c r="E894" s="236"/>
      <c r="F894" s="236"/>
      <c r="G894" s="237"/>
      <c r="H894" s="236"/>
      <c r="I894" s="236"/>
      <c r="J894" s="236"/>
      <c r="K894" s="236"/>
      <c r="L894" s="236"/>
      <c r="M894" s="236"/>
      <c r="N894" s="236"/>
      <c r="O894" s="236"/>
      <c r="P894" s="236"/>
      <c r="Q894" s="236"/>
      <c r="R894" s="236"/>
      <c r="S894" s="236"/>
      <c r="T894" s="236"/>
      <c r="U894" s="236"/>
      <c r="V894" s="236"/>
      <c r="W894" s="236"/>
      <c r="X894" s="236"/>
      <c r="Y894" s="236"/>
      <c r="Z894" s="236"/>
      <c r="AA894" s="236"/>
      <c r="AB894" s="236"/>
    </row>
    <row r="895" spans="1:28" ht="15.75" customHeight="1" x14ac:dyDescent="0.25">
      <c r="A895" s="236"/>
      <c r="B895" s="236"/>
      <c r="C895" s="236"/>
      <c r="D895" s="236"/>
      <c r="E895" s="236"/>
      <c r="F895" s="236"/>
      <c r="G895" s="237"/>
      <c r="H895" s="236"/>
      <c r="I895" s="236"/>
      <c r="J895" s="236"/>
      <c r="K895" s="236"/>
      <c r="L895" s="236"/>
      <c r="M895" s="236"/>
      <c r="N895" s="236"/>
      <c r="O895" s="236"/>
      <c r="P895" s="236"/>
      <c r="Q895" s="236"/>
      <c r="R895" s="236"/>
      <c r="S895" s="236"/>
      <c r="T895" s="236"/>
      <c r="U895" s="236"/>
      <c r="V895" s="236"/>
      <c r="W895" s="236"/>
      <c r="X895" s="236"/>
      <c r="Y895" s="236"/>
      <c r="Z895" s="236"/>
      <c r="AA895" s="236"/>
      <c r="AB895" s="236"/>
    </row>
    <row r="896" spans="1:28" ht="15.75" customHeight="1" x14ac:dyDescent="0.25">
      <c r="A896" s="236"/>
      <c r="B896" s="236"/>
      <c r="C896" s="236"/>
      <c r="D896" s="236"/>
      <c r="E896" s="236"/>
      <c r="F896" s="236"/>
      <c r="G896" s="237"/>
      <c r="H896" s="236"/>
      <c r="I896" s="236"/>
      <c r="J896" s="236"/>
      <c r="K896" s="236"/>
      <c r="L896" s="236"/>
      <c r="M896" s="236"/>
      <c r="N896" s="236"/>
      <c r="O896" s="236"/>
      <c r="P896" s="236"/>
      <c r="Q896" s="236"/>
      <c r="R896" s="236"/>
      <c r="S896" s="236"/>
      <c r="T896" s="236"/>
      <c r="U896" s="236"/>
      <c r="V896" s="236"/>
      <c r="W896" s="236"/>
      <c r="X896" s="236"/>
      <c r="Y896" s="236"/>
      <c r="Z896" s="236"/>
      <c r="AA896" s="236"/>
      <c r="AB896" s="236"/>
    </row>
    <row r="897" spans="1:28" ht="15.75" customHeight="1" x14ac:dyDescent="0.25">
      <c r="A897" s="236"/>
      <c r="B897" s="236"/>
      <c r="C897" s="236"/>
      <c r="D897" s="236"/>
      <c r="E897" s="236"/>
      <c r="F897" s="236"/>
      <c r="G897" s="237"/>
      <c r="H897" s="236"/>
      <c r="I897" s="236"/>
      <c r="J897" s="236"/>
      <c r="K897" s="236"/>
      <c r="L897" s="236"/>
      <c r="M897" s="236"/>
      <c r="N897" s="236"/>
      <c r="O897" s="236"/>
      <c r="P897" s="236"/>
      <c r="Q897" s="236"/>
      <c r="R897" s="236"/>
      <c r="S897" s="236"/>
      <c r="T897" s="236"/>
      <c r="U897" s="236"/>
      <c r="V897" s="236"/>
      <c r="W897" s="236"/>
      <c r="X897" s="236"/>
      <c r="Y897" s="236"/>
      <c r="Z897" s="236"/>
      <c r="AA897" s="236"/>
      <c r="AB897" s="236"/>
    </row>
    <row r="898" spans="1:28" ht="15.75" customHeight="1" x14ac:dyDescent="0.25">
      <c r="A898" s="236"/>
      <c r="B898" s="236"/>
      <c r="C898" s="236"/>
      <c r="D898" s="236"/>
      <c r="E898" s="236"/>
      <c r="F898" s="236"/>
      <c r="G898" s="237"/>
      <c r="H898" s="236"/>
      <c r="I898" s="236"/>
      <c r="J898" s="236"/>
      <c r="K898" s="236"/>
      <c r="L898" s="236"/>
      <c r="M898" s="236"/>
      <c r="N898" s="236"/>
      <c r="O898" s="236"/>
      <c r="P898" s="236"/>
      <c r="Q898" s="236"/>
      <c r="R898" s="236"/>
      <c r="S898" s="236"/>
      <c r="T898" s="236"/>
      <c r="U898" s="236"/>
      <c r="V898" s="236"/>
      <c r="W898" s="236"/>
      <c r="X898" s="236"/>
      <c r="Y898" s="236"/>
      <c r="Z898" s="236"/>
      <c r="AA898" s="236"/>
      <c r="AB898" s="236"/>
    </row>
    <row r="899" spans="1:28" ht="15.75" customHeight="1" x14ac:dyDescent="0.25">
      <c r="A899" s="236"/>
      <c r="B899" s="236"/>
      <c r="C899" s="236"/>
      <c r="D899" s="236"/>
      <c r="E899" s="236"/>
      <c r="F899" s="236"/>
      <c r="G899" s="237"/>
      <c r="H899" s="236"/>
      <c r="I899" s="236"/>
      <c r="J899" s="236"/>
      <c r="K899" s="236"/>
      <c r="L899" s="236"/>
      <c r="M899" s="236"/>
      <c r="N899" s="236"/>
      <c r="O899" s="236"/>
      <c r="P899" s="236"/>
      <c r="Q899" s="236"/>
      <c r="R899" s="236"/>
      <c r="S899" s="236"/>
      <c r="T899" s="236"/>
      <c r="U899" s="236"/>
      <c r="V899" s="236"/>
      <c r="W899" s="236"/>
      <c r="X899" s="236"/>
      <c r="Y899" s="236"/>
      <c r="Z899" s="236"/>
      <c r="AA899" s="236"/>
      <c r="AB899" s="236"/>
    </row>
    <row r="900" spans="1:28" ht="15.75" customHeight="1" x14ac:dyDescent="0.25">
      <c r="A900" s="236"/>
      <c r="B900" s="236"/>
      <c r="C900" s="236"/>
      <c r="D900" s="236"/>
      <c r="E900" s="236"/>
      <c r="F900" s="236"/>
      <c r="G900" s="237"/>
      <c r="H900" s="236"/>
      <c r="I900" s="236"/>
      <c r="J900" s="236"/>
      <c r="K900" s="236"/>
      <c r="L900" s="236"/>
      <c r="M900" s="236"/>
      <c r="N900" s="236"/>
      <c r="O900" s="236"/>
      <c r="P900" s="236"/>
      <c r="Q900" s="236"/>
      <c r="R900" s="236"/>
      <c r="S900" s="236"/>
      <c r="T900" s="236"/>
      <c r="U900" s="236"/>
      <c r="V900" s="236"/>
      <c r="W900" s="236"/>
      <c r="X900" s="236"/>
      <c r="Y900" s="236"/>
      <c r="Z900" s="236"/>
      <c r="AA900" s="236"/>
      <c r="AB900" s="236"/>
    </row>
    <row r="901" spans="1:28" ht="15.75" customHeight="1" x14ac:dyDescent="0.25">
      <c r="A901" s="236"/>
      <c r="B901" s="236"/>
      <c r="C901" s="236"/>
      <c r="D901" s="236"/>
      <c r="E901" s="236"/>
      <c r="F901" s="236"/>
      <c r="G901" s="237"/>
      <c r="H901" s="236"/>
      <c r="I901" s="236"/>
      <c r="J901" s="236"/>
      <c r="K901" s="236"/>
      <c r="L901" s="236"/>
      <c r="M901" s="236"/>
      <c r="N901" s="236"/>
      <c r="O901" s="236"/>
      <c r="P901" s="236"/>
      <c r="Q901" s="236"/>
      <c r="R901" s="236"/>
      <c r="S901" s="236"/>
      <c r="T901" s="236"/>
      <c r="U901" s="236"/>
      <c r="V901" s="236"/>
      <c r="W901" s="236"/>
      <c r="X901" s="236"/>
      <c r="Y901" s="236"/>
      <c r="Z901" s="236"/>
      <c r="AA901" s="236"/>
      <c r="AB901" s="236"/>
    </row>
    <row r="902" spans="1:28" ht="15.75" customHeight="1" x14ac:dyDescent="0.25">
      <c r="A902" s="236"/>
      <c r="B902" s="236"/>
      <c r="C902" s="236"/>
      <c r="D902" s="236"/>
      <c r="E902" s="236"/>
      <c r="F902" s="236"/>
      <c r="G902" s="237"/>
      <c r="H902" s="236"/>
      <c r="I902" s="236"/>
      <c r="J902" s="236"/>
      <c r="K902" s="236"/>
      <c r="L902" s="236"/>
      <c r="M902" s="236"/>
      <c r="N902" s="236"/>
      <c r="O902" s="236"/>
      <c r="P902" s="236"/>
      <c r="Q902" s="236"/>
      <c r="R902" s="236"/>
      <c r="S902" s="236"/>
      <c r="T902" s="236"/>
      <c r="U902" s="236"/>
      <c r="V902" s="236"/>
      <c r="W902" s="236"/>
      <c r="X902" s="236"/>
      <c r="Y902" s="236"/>
      <c r="Z902" s="236"/>
      <c r="AA902" s="236"/>
      <c r="AB902" s="236"/>
    </row>
    <row r="903" spans="1:28" ht="15.75" customHeight="1" x14ac:dyDescent="0.25">
      <c r="A903" s="236"/>
      <c r="B903" s="236"/>
      <c r="C903" s="236"/>
      <c r="D903" s="236"/>
      <c r="E903" s="236"/>
      <c r="F903" s="236"/>
      <c r="G903" s="237"/>
      <c r="H903" s="236"/>
      <c r="I903" s="236"/>
      <c r="J903" s="236"/>
      <c r="K903" s="236"/>
      <c r="L903" s="236"/>
      <c r="M903" s="236"/>
      <c r="N903" s="236"/>
      <c r="O903" s="236"/>
      <c r="P903" s="236"/>
      <c r="Q903" s="236"/>
      <c r="R903" s="236"/>
      <c r="S903" s="236"/>
      <c r="T903" s="236"/>
      <c r="U903" s="236"/>
      <c r="V903" s="236"/>
      <c r="W903" s="236"/>
      <c r="X903" s="236"/>
      <c r="Y903" s="236"/>
      <c r="Z903" s="236"/>
      <c r="AA903" s="236"/>
      <c r="AB903" s="236"/>
    </row>
    <row r="904" spans="1:28" ht="15.75" customHeight="1" x14ac:dyDescent="0.25">
      <c r="A904" s="236"/>
      <c r="B904" s="236"/>
      <c r="C904" s="236"/>
      <c r="D904" s="236"/>
      <c r="E904" s="236"/>
      <c r="F904" s="236"/>
      <c r="G904" s="237"/>
      <c r="H904" s="236"/>
      <c r="I904" s="236"/>
      <c r="J904" s="236"/>
      <c r="K904" s="236"/>
      <c r="L904" s="236"/>
      <c r="M904" s="236"/>
      <c r="N904" s="236"/>
      <c r="O904" s="236"/>
      <c r="P904" s="236"/>
      <c r="Q904" s="236"/>
      <c r="R904" s="236"/>
      <c r="S904" s="236"/>
      <c r="T904" s="236"/>
      <c r="U904" s="236"/>
      <c r="V904" s="236"/>
      <c r="W904" s="236"/>
      <c r="X904" s="236"/>
      <c r="Y904" s="236"/>
      <c r="Z904" s="236"/>
      <c r="AA904" s="236"/>
      <c r="AB904" s="236"/>
    </row>
    <row r="905" spans="1:28" ht="15.75" customHeight="1" x14ac:dyDescent="0.25">
      <c r="A905" s="236"/>
      <c r="B905" s="236"/>
      <c r="C905" s="236"/>
      <c r="D905" s="236"/>
      <c r="E905" s="236"/>
      <c r="F905" s="236"/>
      <c r="G905" s="237"/>
      <c r="H905" s="236"/>
      <c r="I905" s="236"/>
      <c r="J905" s="236"/>
      <c r="K905" s="236"/>
      <c r="L905" s="236"/>
      <c r="M905" s="236"/>
      <c r="N905" s="236"/>
      <c r="O905" s="236"/>
      <c r="P905" s="236"/>
      <c r="Q905" s="236"/>
      <c r="R905" s="236"/>
      <c r="S905" s="236"/>
      <c r="T905" s="236"/>
      <c r="U905" s="236"/>
      <c r="V905" s="236"/>
      <c r="W905" s="236"/>
      <c r="X905" s="236"/>
      <c r="Y905" s="236"/>
      <c r="Z905" s="236"/>
      <c r="AA905" s="236"/>
      <c r="AB905" s="236"/>
    </row>
    <row r="906" spans="1:28" ht="15.75" customHeight="1" x14ac:dyDescent="0.25">
      <c r="A906" s="236"/>
      <c r="B906" s="236"/>
      <c r="C906" s="236"/>
      <c r="D906" s="236"/>
      <c r="E906" s="236"/>
      <c r="F906" s="236"/>
      <c r="G906" s="237"/>
      <c r="H906" s="236"/>
      <c r="I906" s="236"/>
      <c r="J906" s="236"/>
      <c r="K906" s="236"/>
      <c r="L906" s="236"/>
      <c r="M906" s="236"/>
      <c r="N906" s="236"/>
      <c r="O906" s="236"/>
      <c r="P906" s="236"/>
      <c r="Q906" s="236"/>
      <c r="R906" s="236"/>
      <c r="S906" s="236"/>
      <c r="T906" s="236"/>
      <c r="U906" s="236"/>
      <c r="V906" s="236"/>
      <c r="W906" s="236"/>
      <c r="X906" s="236"/>
      <c r="Y906" s="236"/>
      <c r="Z906" s="236"/>
      <c r="AA906" s="236"/>
      <c r="AB906" s="236"/>
    </row>
    <row r="907" spans="1:28" ht="15.75" customHeight="1" x14ac:dyDescent="0.25">
      <c r="A907" s="236"/>
      <c r="B907" s="236"/>
      <c r="C907" s="236"/>
      <c r="D907" s="236"/>
      <c r="E907" s="236"/>
      <c r="F907" s="236"/>
      <c r="G907" s="237"/>
      <c r="H907" s="236"/>
      <c r="I907" s="236"/>
      <c r="J907" s="236"/>
      <c r="K907" s="236"/>
      <c r="L907" s="236"/>
      <c r="M907" s="236"/>
      <c r="N907" s="236"/>
      <c r="O907" s="236"/>
      <c r="P907" s="236"/>
      <c r="Q907" s="236"/>
      <c r="R907" s="236"/>
      <c r="S907" s="236"/>
      <c r="T907" s="236"/>
      <c r="U907" s="236"/>
      <c r="V907" s="236"/>
      <c r="W907" s="236"/>
      <c r="X907" s="236"/>
      <c r="Y907" s="236"/>
      <c r="Z907" s="236"/>
      <c r="AA907" s="236"/>
      <c r="AB907" s="236"/>
    </row>
    <row r="908" spans="1:28" ht="15.75" customHeight="1" x14ac:dyDescent="0.25">
      <c r="A908" s="236"/>
      <c r="B908" s="236"/>
      <c r="C908" s="236"/>
      <c r="D908" s="236"/>
      <c r="E908" s="236"/>
      <c r="F908" s="236"/>
      <c r="G908" s="237"/>
      <c r="H908" s="236"/>
      <c r="I908" s="236"/>
      <c r="J908" s="236"/>
      <c r="K908" s="236"/>
      <c r="L908" s="236"/>
      <c r="M908" s="236"/>
      <c r="N908" s="236"/>
      <c r="O908" s="236"/>
      <c r="P908" s="236"/>
      <c r="Q908" s="236"/>
      <c r="R908" s="236"/>
      <c r="S908" s="236"/>
      <c r="T908" s="236"/>
      <c r="U908" s="236"/>
      <c r="V908" s="236"/>
      <c r="W908" s="236"/>
      <c r="X908" s="236"/>
      <c r="Y908" s="236"/>
      <c r="Z908" s="236"/>
      <c r="AA908" s="236"/>
      <c r="AB908" s="236"/>
    </row>
    <row r="909" spans="1:28" ht="15.75" customHeight="1" x14ac:dyDescent="0.25">
      <c r="A909" s="236"/>
      <c r="B909" s="236"/>
      <c r="C909" s="236"/>
      <c r="D909" s="236"/>
      <c r="E909" s="236"/>
      <c r="F909" s="236"/>
      <c r="G909" s="237"/>
      <c r="H909" s="236"/>
      <c r="I909" s="236"/>
      <c r="J909" s="236"/>
      <c r="K909" s="236"/>
      <c r="L909" s="236"/>
      <c r="M909" s="236"/>
      <c r="N909" s="236"/>
      <c r="O909" s="236"/>
      <c r="P909" s="236"/>
      <c r="Q909" s="236"/>
      <c r="R909" s="236"/>
      <c r="S909" s="236"/>
      <c r="T909" s="236"/>
      <c r="U909" s="236"/>
      <c r="V909" s="236"/>
      <c r="W909" s="236"/>
      <c r="X909" s="236"/>
      <c r="Y909" s="236"/>
      <c r="Z909" s="236"/>
      <c r="AA909" s="236"/>
      <c r="AB909" s="236"/>
    </row>
    <row r="910" spans="1:28" ht="15.75" customHeight="1" x14ac:dyDescent="0.25">
      <c r="A910" s="236"/>
      <c r="B910" s="236"/>
      <c r="C910" s="236"/>
      <c r="D910" s="236"/>
      <c r="E910" s="236"/>
      <c r="F910" s="236"/>
      <c r="G910" s="237"/>
      <c r="H910" s="236"/>
      <c r="I910" s="236"/>
      <c r="J910" s="236"/>
      <c r="K910" s="236"/>
      <c r="L910" s="236"/>
      <c r="M910" s="236"/>
      <c r="N910" s="236"/>
      <c r="O910" s="236"/>
      <c r="P910" s="236"/>
      <c r="Q910" s="236"/>
      <c r="R910" s="236"/>
      <c r="S910" s="236"/>
      <c r="T910" s="236"/>
      <c r="U910" s="236"/>
      <c r="V910" s="236"/>
      <c r="W910" s="236"/>
      <c r="X910" s="236"/>
      <c r="Y910" s="236"/>
      <c r="Z910" s="236"/>
      <c r="AA910" s="236"/>
      <c r="AB910" s="236"/>
    </row>
    <row r="911" spans="1:28" ht="15.75" customHeight="1" x14ac:dyDescent="0.25">
      <c r="A911" s="236"/>
      <c r="B911" s="236"/>
      <c r="C911" s="236"/>
      <c r="D911" s="236"/>
      <c r="E911" s="236"/>
      <c r="F911" s="236"/>
      <c r="G911" s="237"/>
      <c r="H911" s="236"/>
      <c r="I911" s="236"/>
      <c r="J911" s="236"/>
      <c r="K911" s="236"/>
      <c r="L911" s="236"/>
      <c r="M911" s="236"/>
      <c r="N911" s="236"/>
      <c r="O911" s="236"/>
      <c r="P911" s="236"/>
      <c r="Q911" s="236"/>
      <c r="R911" s="236"/>
      <c r="S911" s="236"/>
      <c r="T911" s="236"/>
      <c r="U911" s="236"/>
      <c r="V911" s="236"/>
      <c r="W911" s="236"/>
      <c r="X911" s="236"/>
      <c r="Y911" s="236"/>
      <c r="Z911" s="236"/>
      <c r="AA911" s="236"/>
      <c r="AB911" s="236"/>
    </row>
    <row r="912" spans="1:28" ht="15.75" customHeight="1" x14ac:dyDescent="0.25">
      <c r="A912" s="236"/>
      <c r="B912" s="236"/>
      <c r="C912" s="236"/>
      <c r="D912" s="236"/>
      <c r="E912" s="236"/>
      <c r="F912" s="236"/>
      <c r="G912" s="237"/>
      <c r="H912" s="236"/>
      <c r="I912" s="236"/>
      <c r="J912" s="236"/>
      <c r="K912" s="236"/>
      <c r="L912" s="236"/>
      <c r="M912" s="236"/>
      <c r="N912" s="236"/>
      <c r="O912" s="236"/>
      <c r="P912" s="236"/>
      <c r="Q912" s="236"/>
      <c r="R912" s="236"/>
      <c r="S912" s="236"/>
      <c r="T912" s="236"/>
      <c r="U912" s="236"/>
      <c r="V912" s="236"/>
      <c r="W912" s="236"/>
      <c r="X912" s="236"/>
      <c r="Y912" s="236"/>
      <c r="Z912" s="236"/>
      <c r="AA912" s="236"/>
      <c r="AB912" s="236"/>
    </row>
    <row r="913" spans="1:28" ht="15.75" customHeight="1" x14ac:dyDescent="0.25">
      <c r="A913" s="236"/>
      <c r="B913" s="236"/>
      <c r="C913" s="236"/>
      <c r="D913" s="236"/>
      <c r="E913" s="236"/>
      <c r="F913" s="236"/>
      <c r="G913" s="237"/>
      <c r="H913" s="236"/>
      <c r="I913" s="236"/>
      <c r="J913" s="236"/>
      <c r="K913" s="236"/>
      <c r="L913" s="236"/>
      <c r="M913" s="236"/>
      <c r="N913" s="236"/>
      <c r="O913" s="236"/>
      <c r="P913" s="236"/>
      <c r="Q913" s="236"/>
      <c r="R913" s="236"/>
      <c r="S913" s="236"/>
      <c r="T913" s="236"/>
      <c r="U913" s="236"/>
      <c r="V913" s="236"/>
      <c r="W913" s="236"/>
      <c r="X913" s="236"/>
      <c r="Y913" s="236"/>
      <c r="Z913" s="236"/>
      <c r="AA913" s="236"/>
      <c r="AB913" s="236"/>
    </row>
    <row r="914" spans="1:28" ht="15.75" customHeight="1" x14ac:dyDescent="0.25">
      <c r="A914" s="236"/>
      <c r="B914" s="236"/>
      <c r="C914" s="236"/>
      <c r="D914" s="236"/>
      <c r="E914" s="236"/>
      <c r="F914" s="236"/>
      <c r="G914" s="237"/>
      <c r="H914" s="236"/>
      <c r="I914" s="236"/>
      <c r="J914" s="236"/>
      <c r="K914" s="236"/>
      <c r="L914" s="236"/>
      <c r="M914" s="236"/>
      <c r="N914" s="236"/>
      <c r="O914" s="236"/>
      <c r="P914" s="236"/>
      <c r="Q914" s="236"/>
      <c r="R914" s="236"/>
      <c r="S914" s="236"/>
      <c r="T914" s="236"/>
      <c r="U914" s="236"/>
      <c r="V914" s="236"/>
      <c r="W914" s="236"/>
      <c r="X914" s="236"/>
      <c r="Y914" s="236"/>
      <c r="Z914" s="236"/>
      <c r="AA914" s="236"/>
      <c r="AB914" s="236"/>
    </row>
    <row r="915" spans="1:28" ht="15.75" customHeight="1" x14ac:dyDescent="0.25">
      <c r="A915" s="236"/>
      <c r="B915" s="236"/>
      <c r="C915" s="236"/>
      <c r="D915" s="236"/>
      <c r="E915" s="236"/>
      <c r="F915" s="236"/>
      <c r="G915" s="237"/>
      <c r="H915" s="236"/>
      <c r="I915" s="236"/>
      <c r="J915" s="236"/>
      <c r="K915" s="236"/>
      <c r="L915" s="236"/>
      <c r="M915" s="236"/>
      <c r="N915" s="236"/>
      <c r="O915" s="236"/>
      <c r="P915" s="236"/>
      <c r="Q915" s="236"/>
      <c r="R915" s="236"/>
      <c r="S915" s="236"/>
      <c r="T915" s="236"/>
      <c r="U915" s="236"/>
      <c r="V915" s="236"/>
      <c r="W915" s="236"/>
      <c r="X915" s="236"/>
      <c r="Y915" s="236"/>
      <c r="Z915" s="236"/>
      <c r="AA915" s="236"/>
      <c r="AB915" s="236"/>
    </row>
    <row r="916" spans="1:28" ht="15.75" customHeight="1" x14ac:dyDescent="0.25">
      <c r="A916" s="236"/>
      <c r="B916" s="236"/>
      <c r="C916" s="236"/>
      <c r="D916" s="236"/>
      <c r="E916" s="236"/>
      <c r="F916" s="236"/>
      <c r="G916" s="237"/>
      <c r="H916" s="236"/>
      <c r="I916" s="236"/>
      <c r="J916" s="236"/>
      <c r="K916" s="236"/>
      <c r="L916" s="236"/>
      <c r="M916" s="236"/>
      <c r="N916" s="236"/>
      <c r="O916" s="236"/>
      <c r="P916" s="236"/>
      <c r="Q916" s="236"/>
      <c r="R916" s="236"/>
      <c r="S916" s="236"/>
      <c r="T916" s="236"/>
      <c r="U916" s="236"/>
      <c r="V916" s="236"/>
      <c r="W916" s="236"/>
      <c r="X916" s="236"/>
      <c r="Y916" s="236"/>
      <c r="Z916" s="236"/>
      <c r="AA916" s="236"/>
      <c r="AB916" s="236"/>
    </row>
    <row r="917" spans="1:28" ht="15.75" customHeight="1" x14ac:dyDescent="0.25">
      <c r="A917" s="236"/>
      <c r="B917" s="236"/>
      <c r="C917" s="236"/>
      <c r="D917" s="236"/>
      <c r="E917" s="236"/>
      <c r="F917" s="236"/>
      <c r="G917" s="237"/>
      <c r="H917" s="236"/>
      <c r="I917" s="236"/>
      <c r="J917" s="236"/>
      <c r="K917" s="236"/>
      <c r="L917" s="236"/>
      <c r="M917" s="236"/>
      <c r="N917" s="236"/>
      <c r="O917" s="236"/>
      <c r="P917" s="236"/>
      <c r="Q917" s="236"/>
      <c r="R917" s="236"/>
      <c r="S917" s="236"/>
      <c r="T917" s="236"/>
      <c r="U917" s="236"/>
      <c r="V917" s="236"/>
      <c r="W917" s="236"/>
      <c r="X917" s="236"/>
      <c r="Y917" s="236"/>
      <c r="Z917" s="236"/>
      <c r="AA917" s="236"/>
      <c r="AB917" s="236"/>
    </row>
    <row r="918" spans="1:28" ht="15.75" customHeight="1" x14ac:dyDescent="0.25">
      <c r="A918" s="236"/>
      <c r="B918" s="236"/>
      <c r="C918" s="236"/>
      <c r="D918" s="236"/>
      <c r="E918" s="236"/>
      <c r="F918" s="236"/>
      <c r="G918" s="237"/>
      <c r="H918" s="236"/>
      <c r="I918" s="236"/>
      <c r="J918" s="236"/>
      <c r="K918" s="236"/>
      <c r="L918" s="236"/>
      <c r="M918" s="236"/>
      <c r="N918" s="236"/>
      <c r="O918" s="236"/>
      <c r="P918" s="236"/>
      <c r="Q918" s="236"/>
      <c r="R918" s="236"/>
      <c r="S918" s="236"/>
      <c r="T918" s="236"/>
      <c r="U918" s="236"/>
      <c r="V918" s="236"/>
      <c r="W918" s="236"/>
      <c r="X918" s="236"/>
      <c r="Y918" s="236"/>
      <c r="Z918" s="236"/>
      <c r="AA918" s="236"/>
      <c r="AB918" s="236"/>
    </row>
    <row r="919" spans="1:28" ht="15.75" customHeight="1" x14ac:dyDescent="0.25">
      <c r="A919" s="236"/>
      <c r="B919" s="236"/>
      <c r="C919" s="236"/>
      <c r="D919" s="236"/>
      <c r="E919" s="236"/>
      <c r="F919" s="236"/>
      <c r="G919" s="237"/>
      <c r="H919" s="236"/>
      <c r="I919" s="236"/>
      <c r="J919" s="236"/>
      <c r="K919" s="236"/>
      <c r="L919" s="236"/>
      <c r="M919" s="236"/>
      <c r="N919" s="236"/>
      <c r="O919" s="236"/>
      <c r="P919" s="236"/>
      <c r="Q919" s="236"/>
      <c r="R919" s="236"/>
      <c r="S919" s="236"/>
      <c r="T919" s="236"/>
      <c r="U919" s="236"/>
      <c r="V919" s="236"/>
      <c r="W919" s="236"/>
      <c r="X919" s="236"/>
      <c r="Y919" s="236"/>
      <c r="Z919" s="236"/>
      <c r="AA919" s="236"/>
      <c r="AB919" s="236"/>
    </row>
    <row r="920" spans="1:28" ht="15.75" customHeight="1" x14ac:dyDescent="0.25">
      <c r="A920" s="236"/>
      <c r="B920" s="236"/>
      <c r="C920" s="236"/>
      <c r="D920" s="236"/>
      <c r="E920" s="236"/>
      <c r="F920" s="236"/>
      <c r="G920" s="237"/>
      <c r="H920" s="236"/>
      <c r="I920" s="236"/>
      <c r="J920" s="236"/>
      <c r="K920" s="236"/>
      <c r="L920" s="236"/>
      <c r="M920" s="236"/>
      <c r="N920" s="236"/>
      <c r="O920" s="236"/>
      <c r="P920" s="236"/>
      <c r="Q920" s="236"/>
      <c r="R920" s="236"/>
      <c r="S920" s="236"/>
      <c r="T920" s="236"/>
      <c r="U920" s="236"/>
      <c r="V920" s="236"/>
      <c r="W920" s="236"/>
      <c r="X920" s="236"/>
      <c r="Y920" s="236"/>
      <c r="Z920" s="236"/>
      <c r="AA920" s="236"/>
      <c r="AB920" s="236"/>
    </row>
    <row r="921" spans="1:28" ht="15.75" customHeight="1" x14ac:dyDescent="0.25">
      <c r="A921" s="236"/>
      <c r="B921" s="236"/>
      <c r="C921" s="236"/>
      <c r="D921" s="236"/>
      <c r="E921" s="236"/>
      <c r="F921" s="236"/>
      <c r="G921" s="237"/>
      <c r="H921" s="236"/>
      <c r="I921" s="236"/>
      <c r="J921" s="236"/>
      <c r="K921" s="236"/>
      <c r="L921" s="236"/>
      <c r="M921" s="236"/>
      <c r="N921" s="236"/>
      <c r="O921" s="236"/>
      <c r="P921" s="236"/>
      <c r="Q921" s="236"/>
      <c r="R921" s="236"/>
      <c r="S921" s="236"/>
      <c r="T921" s="236"/>
      <c r="U921" s="236"/>
      <c r="V921" s="236"/>
      <c r="W921" s="236"/>
      <c r="X921" s="236"/>
      <c r="Y921" s="236"/>
      <c r="Z921" s="236"/>
      <c r="AA921" s="236"/>
      <c r="AB921" s="236"/>
    </row>
    <row r="922" spans="1:28" ht="15.75" customHeight="1" x14ac:dyDescent="0.25">
      <c r="A922" s="236"/>
      <c r="B922" s="236"/>
      <c r="C922" s="236"/>
      <c r="D922" s="236"/>
      <c r="E922" s="236"/>
      <c r="F922" s="236"/>
      <c r="G922" s="237"/>
      <c r="H922" s="236"/>
      <c r="I922" s="236"/>
      <c r="J922" s="236"/>
      <c r="K922" s="236"/>
      <c r="L922" s="236"/>
      <c r="M922" s="236"/>
      <c r="N922" s="236"/>
      <c r="O922" s="236"/>
      <c r="P922" s="236"/>
      <c r="Q922" s="236"/>
      <c r="R922" s="236"/>
      <c r="S922" s="236"/>
      <c r="T922" s="236"/>
      <c r="U922" s="236"/>
      <c r="V922" s="236"/>
      <c r="W922" s="236"/>
      <c r="X922" s="236"/>
      <c r="Y922" s="236"/>
      <c r="Z922" s="236"/>
      <c r="AA922" s="236"/>
      <c r="AB922" s="236"/>
    </row>
    <row r="923" spans="1:28" ht="15.75" customHeight="1" x14ac:dyDescent="0.25">
      <c r="A923" s="236"/>
      <c r="B923" s="236"/>
      <c r="C923" s="236"/>
      <c r="D923" s="236"/>
      <c r="E923" s="236"/>
      <c r="F923" s="236"/>
      <c r="G923" s="237"/>
      <c r="H923" s="236"/>
      <c r="I923" s="236"/>
      <c r="J923" s="236"/>
      <c r="K923" s="236"/>
      <c r="L923" s="236"/>
      <c r="M923" s="236"/>
      <c r="N923" s="236"/>
      <c r="O923" s="236"/>
      <c r="P923" s="236"/>
      <c r="Q923" s="236"/>
      <c r="R923" s="236"/>
      <c r="S923" s="236"/>
      <c r="T923" s="236"/>
      <c r="U923" s="236"/>
      <c r="V923" s="236"/>
      <c r="W923" s="236"/>
      <c r="X923" s="236"/>
      <c r="Y923" s="236"/>
      <c r="Z923" s="236"/>
      <c r="AA923" s="236"/>
      <c r="AB923" s="236"/>
    </row>
    <row r="924" spans="1:28" ht="15.75" customHeight="1" x14ac:dyDescent="0.25">
      <c r="A924" s="236"/>
      <c r="B924" s="236"/>
      <c r="C924" s="236"/>
      <c r="D924" s="236"/>
      <c r="E924" s="236"/>
      <c r="F924" s="236"/>
      <c r="G924" s="237"/>
      <c r="H924" s="236"/>
      <c r="I924" s="236"/>
      <c r="J924" s="236"/>
      <c r="K924" s="236"/>
      <c r="L924" s="236"/>
      <c r="M924" s="236"/>
      <c r="N924" s="236"/>
      <c r="O924" s="236"/>
      <c r="P924" s="236"/>
      <c r="Q924" s="236"/>
      <c r="R924" s="236"/>
      <c r="S924" s="236"/>
      <c r="T924" s="236"/>
      <c r="U924" s="236"/>
      <c r="V924" s="236"/>
      <c r="W924" s="236"/>
      <c r="X924" s="236"/>
      <c r="Y924" s="236"/>
      <c r="Z924" s="236"/>
      <c r="AA924" s="236"/>
      <c r="AB924" s="236"/>
    </row>
    <row r="925" spans="1:28" ht="15.75" customHeight="1" x14ac:dyDescent="0.25">
      <c r="A925" s="236"/>
      <c r="B925" s="236"/>
      <c r="C925" s="236"/>
      <c r="D925" s="236"/>
      <c r="E925" s="236"/>
      <c r="F925" s="236"/>
      <c r="G925" s="237"/>
      <c r="H925" s="236"/>
      <c r="I925" s="236"/>
      <c r="J925" s="236"/>
      <c r="K925" s="236"/>
      <c r="L925" s="236"/>
      <c r="M925" s="236"/>
      <c r="N925" s="236"/>
      <c r="O925" s="236"/>
      <c r="P925" s="236"/>
      <c r="Q925" s="236"/>
      <c r="R925" s="236"/>
      <c r="S925" s="236"/>
      <c r="T925" s="236"/>
      <c r="U925" s="236"/>
      <c r="V925" s="236"/>
      <c r="W925" s="236"/>
      <c r="X925" s="236"/>
      <c r="Y925" s="236"/>
      <c r="Z925" s="236"/>
      <c r="AA925" s="236"/>
      <c r="AB925" s="236"/>
    </row>
    <row r="926" spans="1:28" ht="15.75" customHeight="1" x14ac:dyDescent="0.25">
      <c r="A926" s="236"/>
      <c r="B926" s="236"/>
      <c r="C926" s="236"/>
      <c r="D926" s="236"/>
      <c r="E926" s="236"/>
      <c r="F926" s="236"/>
      <c r="G926" s="237"/>
      <c r="H926" s="236"/>
      <c r="I926" s="236"/>
      <c r="J926" s="236"/>
      <c r="K926" s="236"/>
      <c r="L926" s="236"/>
      <c r="M926" s="236"/>
      <c r="N926" s="236"/>
      <c r="O926" s="236"/>
      <c r="P926" s="236"/>
      <c r="Q926" s="236"/>
      <c r="R926" s="236"/>
      <c r="S926" s="236"/>
      <c r="T926" s="236"/>
      <c r="U926" s="236"/>
      <c r="V926" s="236"/>
      <c r="W926" s="236"/>
      <c r="X926" s="236"/>
      <c r="Y926" s="236"/>
      <c r="Z926" s="236"/>
      <c r="AA926" s="236"/>
      <c r="AB926" s="236"/>
    </row>
    <row r="927" spans="1:28" ht="15.75" customHeight="1" x14ac:dyDescent="0.25">
      <c r="A927" s="236"/>
      <c r="B927" s="236"/>
      <c r="C927" s="236"/>
      <c r="D927" s="236"/>
      <c r="E927" s="236"/>
      <c r="F927" s="236"/>
      <c r="G927" s="237"/>
      <c r="H927" s="236"/>
      <c r="I927" s="236"/>
      <c r="J927" s="236"/>
      <c r="K927" s="236"/>
      <c r="L927" s="236"/>
      <c r="M927" s="236"/>
      <c r="N927" s="236"/>
      <c r="O927" s="236"/>
      <c r="P927" s="236"/>
      <c r="Q927" s="236"/>
      <c r="R927" s="236"/>
      <c r="S927" s="236"/>
      <c r="T927" s="236"/>
      <c r="U927" s="236"/>
      <c r="V927" s="236"/>
      <c r="W927" s="236"/>
      <c r="X927" s="236"/>
      <c r="Y927" s="236"/>
      <c r="Z927" s="236"/>
      <c r="AA927" s="236"/>
      <c r="AB927" s="236"/>
    </row>
    <row r="928" spans="1:28" ht="15.75" customHeight="1" x14ac:dyDescent="0.25">
      <c r="A928" s="236"/>
      <c r="B928" s="236"/>
      <c r="C928" s="236"/>
      <c r="D928" s="236"/>
      <c r="E928" s="236"/>
      <c r="F928" s="236"/>
      <c r="G928" s="237"/>
      <c r="H928" s="236"/>
      <c r="I928" s="236"/>
      <c r="J928" s="236"/>
      <c r="K928" s="236"/>
      <c r="L928" s="236"/>
      <c r="M928" s="236"/>
      <c r="N928" s="236"/>
      <c r="O928" s="236"/>
      <c r="P928" s="236"/>
      <c r="Q928" s="236"/>
      <c r="R928" s="236"/>
      <c r="S928" s="236"/>
      <c r="T928" s="236"/>
      <c r="U928" s="236"/>
      <c r="V928" s="236"/>
      <c r="W928" s="236"/>
      <c r="X928" s="236"/>
      <c r="Y928" s="236"/>
      <c r="Z928" s="236"/>
      <c r="AA928" s="236"/>
      <c r="AB928" s="236"/>
    </row>
    <row r="929" spans="1:28" ht="15.75" customHeight="1" x14ac:dyDescent="0.25">
      <c r="A929" s="236"/>
      <c r="B929" s="236"/>
      <c r="C929" s="236"/>
      <c r="D929" s="236"/>
      <c r="E929" s="236"/>
      <c r="F929" s="236"/>
      <c r="G929" s="237"/>
      <c r="H929" s="236"/>
      <c r="I929" s="236"/>
      <c r="J929" s="236"/>
      <c r="K929" s="236"/>
      <c r="L929" s="236"/>
      <c r="M929" s="236"/>
      <c r="N929" s="236"/>
      <c r="O929" s="236"/>
      <c r="P929" s="236"/>
      <c r="Q929" s="236"/>
      <c r="R929" s="236"/>
      <c r="S929" s="236"/>
      <c r="T929" s="236"/>
      <c r="U929" s="236"/>
      <c r="V929" s="236"/>
      <c r="W929" s="236"/>
      <c r="X929" s="236"/>
      <c r="Y929" s="236"/>
      <c r="Z929" s="236"/>
      <c r="AA929" s="236"/>
      <c r="AB929" s="236"/>
    </row>
    <row r="930" spans="1:28" ht="15.75" customHeight="1" x14ac:dyDescent="0.25">
      <c r="A930" s="236"/>
      <c r="B930" s="236"/>
      <c r="C930" s="236"/>
      <c r="D930" s="236"/>
      <c r="E930" s="236"/>
      <c r="F930" s="236"/>
      <c r="G930" s="237"/>
      <c r="H930" s="236"/>
      <c r="I930" s="236"/>
      <c r="J930" s="236"/>
      <c r="K930" s="236"/>
      <c r="L930" s="236"/>
      <c r="M930" s="236"/>
      <c r="N930" s="236"/>
      <c r="O930" s="236"/>
      <c r="P930" s="236"/>
      <c r="Q930" s="236"/>
      <c r="R930" s="236"/>
      <c r="S930" s="236"/>
      <c r="T930" s="236"/>
      <c r="U930" s="236"/>
      <c r="V930" s="236"/>
      <c r="W930" s="236"/>
      <c r="X930" s="236"/>
      <c r="Y930" s="236"/>
      <c r="Z930" s="236"/>
      <c r="AA930" s="236"/>
      <c r="AB930" s="236"/>
    </row>
    <row r="931" spans="1:28" ht="15.75" customHeight="1" x14ac:dyDescent="0.25">
      <c r="A931" s="236"/>
      <c r="B931" s="236"/>
      <c r="C931" s="236"/>
      <c r="D931" s="236"/>
      <c r="E931" s="236"/>
      <c r="F931" s="236"/>
      <c r="G931" s="237"/>
      <c r="H931" s="236"/>
      <c r="I931" s="236"/>
      <c r="J931" s="236"/>
      <c r="K931" s="236"/>
      <c r="L931" s="236"/>
      <c r="M931" s="236"/>
      <c r="N931" s="236"/>
      <c r="O931" s="236"/>
      <c r="P931" s="236"/>
      <c r="Q931" s="236"/>
      <c r="R931" s="236"/>
      <c r="S931" s="236"/>
      <c r="T931" s="236"/>
      <c r="U931" s="236"/>
      <c r="V931" s="236"/>
      <c r="W931" s="236"/>
      <c r="X931" s="236"/>
      <c r="Y931" s="236"/>
      <c r="Z931" s="236"/>
      <c r="AA931" s="236"/>
      <c r="AB931" s="236"/>
    </row>
    <row r="932" spans="1:28" ht="15.75" customHeight="1" x14ac:dyDescent="0.25">
      <c r="A932" s="236"/>
      <c r="B932" s="236"/>
      <c r="C932" s="236"/>
      <c r="D932" s="236"/>
      <c r="E932" s="236"/>
      <c r="F932" s="236"/>
      <c r="G932" s="237"/>
      <c r="H932" s="236"/>
      <c r="I932" s="236"/>
      <c r="J932" s="236"/>
      <c r="K932" s="236"/>
      <c r="L932" s="236"/>
      <c r="M932" s="236"/>
      <c r="N932" s="236"/>
      <c r="O932" s="236"/>
      <c r="P932" s="236"/>
      <c r="Q932" s="236"/>
      <c r="R932" s="236"/>
      <c r="S932" s="236"/>
      <c r="T932" s="236"/>
      <c r="U932" s="236"/>
      <c r="V932" s="236"/>
      <c r="W932" s="236"/>
      <c r="X932" s="236"/>
      <c r="Y932" s="236"/>
      <c r="Z932" s="236"/>
      <c r="AA932" s="236"/>
      <c r="AB932" s="236"/>
    </row>
    <row r="933" spans="1:28" ht="15.75" customHeight="1" x14ac:dyDescent="0.25">
      <c r="A933" s="236"/>
      <c r="B933" s="236"/>
      <c r="C933" s="236"/>
      <c r="D933" s="236"/>
      <c r="E933" s="236"/>
      <c r="F933" s="236"/>
      <c r="G933" s="237"/>
      <c r="H933" s="236"/>
      <c r="I933" s="236"/>
      <c r="J933" s="236"/>
      <c r="K933" s="236"/>
      <c r="L933" s="236"/>
      <c r="M933" s="236"/>
      <c r="N933" s="236"/>
      <c r="O933" s="236"/>
      <c r="P933" s="236"/>
      <c r="Q933" s="236"/>
      <c r="R933" s="236"/>
      <c r="S933" s="236"/>
      <c r="T933" s="236"/>
      <c r="U933" s="236"/>
      <c r="V933" s="236"/>
      <c r="W933" s="236"/>
      <c r="X933" s="236"/>
      <c r="Y933" s="236"/>
      <c r="Z933" s="236"/>
      <c r="AA933" s="236"/>
      <c r="AB933" s="236"/>
    </row>
    <row r="934" spans="1:28" ht="15.75" customHeight="1" x14ac:dyDescent="0.25">
      <c r="A934" s="236"/>
      <c r="B934" s="236"/>
      <c r="C934" s="236"/>
      <c r="D934" s="236"/>
      <c r="E934" s="236"/>
      <c r="F934" s="236"/>
      <c r="G934" s="237"/>
      <c r="H934" s="236"/>
      <c r="I934" s="236"/>
      <c r="J934" s="236"/>
      <c r="K934" s="236"/>
      <c r="L934" s="236"/>
      <c r="M934" s="236"/>
      <c r="N934" s="236"/>
      <c r="O934" s="236"/>
      <c r="P934" s="236"/>
      <c r="Q934" s="236"/>
      <c r="R934" s="236"/>
      <c r="S934" s="236"/>
      <c r="T934" s="236"/>
      <c r="U934" s="236"/>
      <c r="V934" s="236"/>
      <c r="W934" s="236"/>
      <c r="X934" s="236"/>
      <c r="Y934" s="236"/>
      <c r="Z934" s="236"/>
      <c r="AA934" s="236"/>
      <c r="AB934" s="236"/>
    </row>
    <row r="935" spans="1:28" ht="15.75" customHeight="1" x14ac:dyDescent="0.25">
      <c r="A935" s="236"/>
      <c r="B935" s="236"/>
      <c r="C935" s="236"/>
      <c r="D935" s="236"/>
      <c r="E935" s="236"/>
      <c r="F935" s="236"/>
      <c r="G935" s="237"/>
      <c r="H935" s="236"/>
      <c r="I935" s="236"/>
      <c r="J935" s="236"/>
      <c r="K935" s="236"/>
      <c r="L935" s="236"/>
      <c r="M935" s="236"/>
      <c r="N935" s="236"/>
      <c r="O935" s="236"/>
      <c r="P935" s="236"/>
      <c r="Q935" s="236"/>
      <c r="R935" s="236"/>
      <c r="S935" s="236"/>
      <c r="T935" s="236"/>
      <c r="U935" s="236"/>
      <c r="V935" s="236"/>
      <c r="W935" s="236"/>
      <c r="X935" s="236"/>
      <c r="Y935" s="236"/>
      <c r="Z935" s="236"/>
      <c r="AA935" s="236"/>
      <c r="AB935" s="236"/>
    </row>
    <row r="936" spans="1:28" ht="15.75" customHeight="1" x14ac:dyDescent="0.25">
      <c r="A936" s="236"/>
      <c r="B936" s="236"/>
      <c r="C936" s="236"/>
      <c r="D936" s="236"/>
      <c r="E936" s="236"/>
      <c r="F936" s="236"/>
      <c r="G936" s="237"/>
      <c r="H936" s="236"/>
      <c r="I936" s="236"/>
      <c r="J936" s="236"/>
      <c r="K936" s="236"/>
      <c r="L936" s="236"/>
      <c r="M936" s="236"/>
      <c r="N936" s="236"/>
      <c r="O936" s="236"/>
      <c r="P936" s="236"/>
      <c r="Q936" s="236"/>
      <c r="R936" s="236"/>
      <c r="S936" s="236"/>
      <c r="T936" s="236"/>
      <c r="U936" s="236"/>
      <c r="V936" s="236"/>
      <c r="W936" s="236"/>
      <c r="X936" s="236"/>
      <c r="Y936" s="236"/>
      <c r="Z936" s="236"/>
      <c r="AA936" s="236"/>
      <c r="AB936" s="236"/>
    </row>
    <row r="937" spans="1:28" ht="15.75" customHeight="1" x14ac:dyDescent="0.25">
      <c r="A937" s="236"/>
      <c r="B937" s="236"/>
      <c r="C937" s="236"/>
      <c r="D937" s="236"/>
      <c r="E937" s="236"/>
      <c r="F937" s="236"/>
      <c r="G937" s="237"/>
      <c r="H937" s="236"/>
      <c r="I937" s="236"/>
      <c r="J937" s="236"/>
      <c r="K937" s="236"/>
      <c r="L937" s="236"/>
      <c r="M937" s="236"/>
      <c r="N937" s="236"/>
      <c r="O937" s="236"/>
      <c r="P937" s="236"/>
      <c r="Q937" s="236"/>
      <c r="R937" s="236"/>
      <c r="S937" s="236"/>
      <c r="T937" s="236"/>
      <c r="U937" s="236"/>
      <c r="V937" s="236"/>
      <c r="W937" s="236"/>
      <c r="X937" s="236"/>
      <c r="Y937" s="236"/>
      <c r="Z937" s="236"/>
      <c r="AA937" s="236"/>
      <c r="AB937" s="236"/>
    </row>
    <row r="938" spans="1:28" ht="15.75" customHeight="1" x14ac:dyDescent="0.25">
      <c r="A938" s="236"/>
      <c r="B938" s="236"/>
      <c r="C938" s="236"/>
      <c r="D938" s="236"/>
      <c r="E938" s="236"/>
      <c r="F938" s="236"/>
      <c r="G938" s="237"/>
      <c r="H938" s="236"/>
      <c r="I938" s="236"/>
      <c r="J938" s="236"/>
      <c r="K938" s="236"/>
      <c r="L938" s="236"/>
      <c r="M938" s="236"/>
      <c r="N938" s="236"/>
      <c r="O938" s="236"/>
      <c r="P938" s="236"/>
      <c r="Q938" s="236"/>
      <c r="R938" s="236"/>
      <c r="S938" s="236"/>
      <c r="T938" s="236"/>
      <c r="U938" s="236"/>
      <c r="V938" s="236"/>
      <c r="W938" s="236"/>
      <c r="X938" s="236"/>
      <c r="Y938" s="236"/>
      <c r="Z938" s="236"/>
      <c r="AA938" s="236"/>
      <c r="AB938" s="236"/>
    </row>
    <row r="939" spans="1:28" ht="15.75" customHeight="1" x14ac:dyDescent="0.25">
      <c r="A939" s="236"/>
      <c r="B939" s="236"/>
      <c r="C939" s="236"/>
      <c r="D939" s="236"/>
      <c r="E939" s="236"/>
      <c r="F939" s="236"/>
      <c r="G939" s="237"/>
      <c r="H939" s="236"/>
      <c r="I939" s="236"/>
      <c r="J939" s="236"/>
      <c r="K939" s="236"/>
      <c r="L939" s="236"/>
      <c r="M939" s="236"/>
      <c r="N939" s="236"/>
      <c r="O939" s="236"/>
      <c r="P939" s="236"/>
      <c r="Q939" s="236"/>
      <c r="R939" s="236"/>
      <c r="S939" s="236"/>
      <c r="T939" s="236"/>
      <c r="U939" s="236"/>
      <c r="V939" s="236"/>
      <c r="W939" s="236"/>
      <c r="X939" s="236"/>
      <c r="Y939" s="236"/>
      <c r="Z939" s="236"/>
      <c r="AA939" s="236"/>
      <c r="AB939" s="236"/>
    </row>
    <row r="940" spans="1:28" ht="15.75" customHeight="1" x14ac:dyDescent="0.25">
      <c r="A940" s="236"/>
      <c r="B940" s="236"/>
      <c r="C940" s="236"/>
      <c r="D940" s="236"/>
      <c r="E940" s="236"/>
      <c r="F940" s="236"/>
      <c r="G940" s="237"/>
      <c r="H940" s="236"/>
      <c r="I940" s="236"/>
      <c r="J940" s="236"/>
      <c r="K940" s="236"/>
      <c r="L940" s="236"/>
      <c r="M940" s="236"/>
      <c r="N940" s="236"/>
      <c r="O940" s="236"/>
      <c r="P940" s="236"/>
      <c r="Q940" s="236"/>
      <c r="R940" s="236"/>
      <c r="S940" s="236"/>
      <c r="T940" s="236"/>
      <c r="U940" s="236"/>
      <c r="V940" s="236"/>
      <c r="W940" s="236"/>
      <c r="X940" s="236"/>
      <c r="Y940" s="236"/>
      <c r="Z940" s="236"/>
      <c r="AA940" s="236"/>
      <c r="AB940" s="236"/>
    </row>
    <row r="941" spans="1:28" ht="15.75" customHeight="1" x14ac:dyDescent="0.25">
      <c r="A941" s="236"/>
      <c r="B941" s="236"/>
      <c r="C941" s="236"/>
      <c r="D941" s="236"/>
      <c r="E941" s="236"/>
      <c r="F941" s="236"/>
      <c r="G941" s="237"/>
      <c r="H941" s="236"/>
      <c r="I941" s="236"/>
      <c r="J941" s="236"/>
      <c r="K941" s="236"/>
      <c r="L941" s="236"/>
      <c r="M941" s="236"/>
      <c r="N941" s="236"/>
      <c r="O941" s="236"/>
      <c r="P941" s="236"/>
      <c r="Q941" s="236"/>
      <c r="R941" s="236"/>
      <c r="S941" s="236"/>
      <c r="T941" s="236"/>
      <c r="U941" s="236"/>
      <c r="V941" s="236"/>
      <c r="W941" s="236"/>
      <c r="X941" s="236"/>
      <c r="Y941" s="236"/>
      <c r="Z941" s="236"/>
      <c r="AA941" s="236"/>
      <c r="AB941" s="236"/>
    </row>
    <row r="942" spans="1:28" ht="15.75" customHeight="1" x14ac:dyDescent="0.25">
      <c r="A942" s="236"/>
      <c r="B942" s="236"/>
      <c r="C942" s="236"/>
      <c r="D942" s="236"/>
      <c r="E942" s="236"/>
      <c r="F942" s="236"/>
      <c r="G942" s="237"/>
      <c r="H942" s="236"/>
      <c r="I942" s="236"/>
      <c r="J942" s="236"/>
      <c r="K942" s="236"/>
      <c r="L942" s="236"/>
      <c r="M942" s="236"/>
      <c r="N942" s="236"/>
      <c r="O942" s="236"/>
      <c r="P942" s="236"/>
      <c r="Q942" s="236"/>
      <c r="R942" s="236"/>
      <c r="S942" s="236"/>
      <c r="T942" s="236"/>
      <c r="U942" s="236"/>
      <c r="V942" s="236"/>
      <c r="W942" s="236"/>
      <c r="X942" s="236"/>
      <c r="Y942" s="236"/>
      <c r="Z942" s="236"/>
      <c r="AA942" s="236"/>
      <c r="AB942" s="236"/>
    </row>
    <row r="943" spans="1:28" ht="15.75" customHeight="1" x14ac:dyDescent="0.25">
      <c r="A943" s="236"/>
      <c r="B943" s="236"/>
      <c r="C943" s="236"/>
      <c r="D943" s="236"/>
      <c r="E943" s="236"/>
      <c r="F943" s="236"/>
      <c r="G943" s="237"/>
      <c r="H943" s="236"/>
      <c r="I943" s="236"/>
      <c r="J943" s="236"/>
      <c r="K943" s="236"/>
      <c r="L943" s="236"/>
      <c r="M943" s="236"/>
      <c r="N943" s="236"/>
      <c r="O943" s="236"/>
      <c r="P943" s="236"/>
      <c r="Q943" s="236"/>
      <c r="R943" s="236"/>
      <c r="S943" s="236"/>
      <c r="T943" s="236"/>
      <c r="U943" s="236"/>
      <c r="V943" s="236"/>
      <c r="W943" s="236"/>
      <c r="X943" s="236"/>
      <c r="Y943" s="236"/>
      <c r="Z943" s="236"/>
      <c r="AA943" s="236"/>
      <c r="AB943" s="236"/>
    </row>
    <row r="944" spans="1:28" ht="15.75" customHeight="1" x14ac:dyDescent="0.25">
      <c r="A944" s="236"/>
      <c r="B944" s="236"/>
      <c r="C944" s="236"/>
      <c r="D944" s="236"/>
      <c r="E944" s="236"/>
      <c r="F944" s="236"/>
      <c r="G944" s="237"/>
      <c r="H944" s="236"/>
      <c r="I944" s="236"/>
      <c r="J944" s="236"/>
      <c r="K944" s="236"/>
      <c r="L944" s="236"/>
      <c r="M944" s="236"/>
      <c r="N944" s="236"/>
      <c r="O944" s="236"/>
      <c r="P944" s="236"/>
      <c r="Q944" s="236"/>
      <c r="R944" s="236"/>
      <c r="S944" s="236"/>
      <c r="T944" s="236"/>
      <c r="U944" s="236"/>
      <c r="V944" s="236"/>
      <c r="W944" s="236"/>
      <c r="X944" s="236"/>
      <c r="Y944" s="236"/>
      <c r="Z944" s="236"/>
      <c r="AA944" s="236"/>
      <c r="AB944" s="236"/>
    </row>
    <row r="945" spans="1:28" ht="15.75" customHeight="1" x14ac:dyDescent="0.25">
      <c r="A945" s="236"/>
      <c r="B945" s="236"/>
      <c r="C945" s="236"/>
      <c r="D945" s="236"/>
      <c r="E945" s="236"/>
      <c r="F945" s="236"/>
      <c r="G945" s="237"/>
      <c r="H945" s="236"/>
      <c r="I945" s="236"/>
      <c r="J945" s="236"/>
      <c r="K945" s="236"/>
      <c r="L945" s="236"/>
      <c r="M945" s="236"/>
      <c r="N945" s="236"/>
      <c r="O945" s="236"/>
      <c r="P945" s="236"/>
      <c r="Q945" s="236"/>
      <c r="R945" s="236"/>
      <c r="S945" s="236"/>
      <c r="T945" s="236"/>
      <c r="U945" s="236"/>
      <c r="V945" s="236"/>
      <c r="W945" s="236"/>
      <c r="X945" s="236"/>
      <c r="Y945" s="236"/>
      <c r="Z945" s="236"/>
      <c r="AA945" s="236"/>
      <c r="AB945" s="236"/>
    </row>
    <row r="946" spans="1:28" ht="15.75" customHeight="1" x14ac:dyDescent="0.25">
      <c r="A946" s="236"/>
      <c r="B946" s="236"/>
      <c r="C946" s="236"/>
      <c r="D946" s="236"/>
      <c r="E946" s="236"/>
      <c r="F946" s="236"/>
      <c r="G946" s="237"/>
      <c r="H946" s="236"/>
      <c r="I946" s="236"/>
      <c r="J946" s="236"/>
      <c r="K946" s="236"/>
      <c r="L946" s="236"/>
      <c r="M946" s="236"/>
      <c r="N946" s="236"/>
      <c r="O946" s="236"/>
      <c r="P946" s="236"/>
      <c r="Q946" s="236"/>
      <c r="R946" s="236"/>
      <c r="S946" s="236"/>
      <c r="T946" s="236"/>
      <c r="U946" s="236"/>
      <c r="V946" s="236"/>
      <c r="W946" s="236"/>
      <c r="X946" s="236"/>
      <c r="Y946" s="236"/>
      <c r="Z946" s="236"/>
      <c r="AA946" s="236"/>
      <c r="AB946" s="236"/>
    </row>
    <row r="947" spans="1:28" ht="15.75" customHeight="1" x14ac:dyDescent="0.25">
      <c r="A947" s="236"/>
      <c r="B947" s="236"/>
      <c r="C947" s="236"/>
      <c r="D947" s="236"/>
      <c r="E947" s="236"/>
      <c r="F947" s="236"/>
      <c r="G947" s="237"/>
      <c r="H947" s="236"/>
      <c r="I947" s="236"/>
      <c r="J947" s="236"/>
      <c r="K947" s="236"/>
      <c r="L947" s="236"/>
      <c r="M947" s="236"/>
      <c r="N947" s="236"/>
      <c r="O947" s="236"/>
      <c r="P947" s="236"/>
      <c r="Q947" s="236"/>
      <c r="R947" s="236"/>
      <c r="S947" s="236"/>
      <c r="T947" s="236"/>
      <c r="U947" s="236"/>
      <c r="V947" s="236"/>
      <c r="W947" s="236"/>
      <c r="X947" s="236"/>
      <c r="Y947" s="236"/>
      <c r="Z947" s="236"/>
      <c r="AA947" s="236"/>
      <c r="AB947" s="236"/>
    </row>
    <row r="948" spans="1:28" ht="15.75" customHeight="1" x14ac:dyDescent="0.25">
      <c r="A948" s="236"/>
      <c r="B948" s="236"/>
      <c r="C948" s="236"/>
      <c r="D948" s="236"/>
      <c r="E948" s="236"/>
      <c r="F948" s="236"/>
      <c r="G948" s="237"/>
      <c r="H948" s="236"/>
      <c r="I948" s="236"/>
      <c r="J948" s="236"/>
      <c r="K948" s="236"/>
      <c r="L948" s="236"/>
      <c r="M948" s="236"/>
      <c r="N948" s="236"/>
      <c r="O948" s="236"/>
      <c r="P948" s="236"/>
      <c r="Q948" s="236"/>
      <c r="R948" s="236"/>
      <c r="S948" s="236"/>
      <c r="T948" s="236"/>
      <c r="U948" s="236"/>
      <c r="V948" s="236"/>
      <c r="W948" s="236"/>
      <c r="X948" s="236"/>
      <c r="Y948" s="236"/>
      <c r="Z948" s="236"/>
      <c r="AA948" s="236"/>
      <c r="AB948" s="236"/>
    </row>
    <row r="949" spans="1:28" ht="15.75" customHeight="1" x14ac:dyDescent="0.25">
      <c r="A949" s="236"/>
      <c r="B949" s="236"/>
      <c r="C949" s="236"/>
      <c r="D949" s="236"/>
      <c r="E949" s="236"/>
      <c r="F949" s="236"/>
      <c r="G949" s="237"/>
      <c r="H949" s="236"/>
      <c r="I949" s="236"/>
      <c r="J949" s="236"/>
      <c r="K949" s="236"/>
      <c r="L949" s="236"/>
      <c r="M949" s="236"/>
      <c r="N949" s="236"/>
      <c r="O949" s="236"/>
      <c r="P949" s="236"/>
      <c r="Q949" s="236"/>
      <c r="R949" s="236"/>
      <c r="S949" s="236"/>
      <c r="T949" s="236"/>
      <c r="U949" s="236"/>
      <c r="V949" s="236"/>
      <c r="W949" s="236"/>
      <c r="X949" s="236"/>
      <c r="Y949" s="236"/>
      <c r="Z949" s="236"/>
      <c r="AA949" s="236"/>
      <c r="AB949" s="236"/>
    </row>
    <row r="950" spans="1:28" ht="15.75" customHeight="1" x14ac:dyDescent="0.25">
      <c r="A950" s="236"/>
      <c r="B950" s="236"/>
      <c r="C950" s="236"/>
      <c r="D950" s="236"/>
      <c r="E950" s="236"/>
      <c r="F950" s="236"/>
      <c r="G950" s="237"/>
      <c r="H950" s="236"/>
      <c r="I950" s="236"/>
      <c r="J950" s="236"/>
      <c r="K950" s="236"/>
      <c r="L950" s="236"/>
      <c r="M950" s="236"/>
      <c r="N950" s="236"/>
      <c r="O950" s="236"/>
      <c r="P950" s="236"/>
      <c r="Q950" s="236"/>
      <c r="R950" s="236"/>
      <c r="S950" s="236"/>
      <c r="T950" s="236"/>
      <c r="U950" s="236"/>
      <c r="V950" s="236"/>
      <c r="W950" s="236"/>
      <c r="X950" s="236"/>
      <c r="Y950" s="236"/>
      <c r="Z950" s="236"/>
      <c r="AA950" s="236"/>
      <c r="AB950" s="236"/>
    </row>
    <row r="951" spans="1:28" ht="15.75" customHeight="1" x14ac:dyDescent="0.25">
      <c r="A951" s="236"/>
      <c r="B951" s="236"/>
      <c r="C951" s="236"/>
      <c r="D951" s="236"/>
      <c r="E951" s="236"/>
      <c r="F951" s="236"/>
      <c r="G951" s="237"/>
      <c r="H951" s="236"/>
      <c r="I951" s="236"/>
      <c r="J951" s="236"/>
      <c r="K951" s="236"/>
      <c r="L951" s="236"/>
      <c r="M951" s="236"/>
      <c r="N951" s="236"/>
      <c r="O951" s="236"/>
      <c r="P951" s="236"/>
      <c r="Q951" s="236"/>
      <c r="R951" s="236"/>
      <c r="S951" s="236"/>
      <c r="T951" s="236"/>
      <c r="U951" s="236"/>
      <c r="V951" s="236"/>
      <c r="W951" s="236"/>
      <c r="X951" s="236"/>
      <c r="Y951" s="236"/>
      <c r="Z951" s="236"/>
      <c r="AA951" s="236"/>
      <c r="AB951" s="236"/>
    </row>
    <row r="952" spans="1:28" ht="15.75" customHeight="1" x14ac:dyDescent="0.25">
      <c r="A952" s="236"/>
      <c r="B952" s="236"/>
      <c r="C952" s="236"/>
      <c r="D952" s="236"/>
      <c r="E952" s="236"/>
      <c r="F952" s="236"/>
      <c r="G952" s="237"/>
      <c r="H952" s="236"/>
      <c r="I952" s="236"/>
      <c r="J952" s="236"/>
      <c r="K952" s="236"/>
      <c r="L952" s="236"/>
      <c r="M952" s="236"/>
      <c r="N952" s="236"/>
      <c r="O952" s="236"/>
      <c r="P952" s="236"/>
      <c r="Q952" s="236"/>
      <c r="R952" s="236"/>
      <c r="S952" s="236"/>
      <c r="T952" s="236"/>
      <c r="U952" s="236"/>
      <c r="V952" s="236"/>
      <c r="W952" s="236"/>
      <c r="X952" s="236"/>
      <c r="Y952" s="236"/>
      <c r="Z952" s="236"/>
      <c r="AA952" s="236"/>
      <c r="AB952" s="236"/>
    </row>
    <row r="953" spans="1:28" ht="15.75" customHeight="1" x14ac:dyDescent="0.25">
      <c r="A953" s="236"/>
      <c r="B953" s="236"/>
      <c r="C953" s="236"/>
      <c r="D953" s="236"/>
      <c r="E953" s="236"/>
      <c r="F953" s="236"/>
      <c r="G953" s="237"/>
      <c r="H953" s="236"/>
      <c r="I953" s="236"/>
      <c r="J953" s="236"/>
      <c r="K953" s="236"/>
      <c r="L953" s="236"/>
      <c r="M953" s="236"/>
      <c r="N953" s="236"/>
      <c r="O953" s="236"/>
      <c r="P953" s="236"/>
      <c r="Q953" s="236"/>
      <c r="R953" s="236"/>
      <c r="S953" s="236"/>
      <c r="T953" s="236"/>
      <c r="U953" s="236"/>
      <c r="V953" s="236"/>
      <c r="W953" s="236"/>
      <c r="X953" s="236"/>
      <c r="Y953" s="236"/>
      <c r="Z953" s="236"/>
      <c r="AA953" s="236"/>
      <c r="AB953" s="236"/>
    </row>
    <row r="954" spans="1:28" ht="15.75" customHeight="1" x14ac:dyDescent="0.25">
      <c r="A954" s="236"/>
      <c r="B954" s="236"/>
      <c r="C954" s="236"/>
      <c r="D954" s="236"/>
      <c r="E954" s="236"/>
      <c r="F954" s="236"/>
      <c r="G954" s="237"/>
      <c r="H954" s="236"/>
      <c r="I954" s="236"/>
      <c r="J954" s="236"/>
      <c r="K954" s="236"/>
      <c r="L954" s="236"/>
      <c r="M954" s="236"/>
      <c r="N954" s="236"/>
      <c r="O954" s="236"/>
      <c r="P954" s="236"/>
      <c r="Q954" s="236"/>
      <c r="R954" s="236"/>
      <c r="S954" s="236"/>
      <c r="T954" s="236"/>
      <c r="U954" s="236"/>
      <c r="V954" s="236"/>
      <c r="W954" s="236"/>
      <c r="X954" s="236"/>
      <c r="Y954" s="236"/>
      <c r="Z954" s="236"/>
      <c r="AA954" s="236"/>
      <c r="AB954" s="236"/>
    </row>
    <row r="955" spans="1:28" ht="15.75" customHeight="1" x14ac:dyDescent="0.25">
      <c r="A955" s="236"/>
      <c r="B955" s="236"/>
      <c r="C955" s="236"/>
      <c r="D955" s="236"/>
      <c r="E955" s="236"/>
      <c r="F955" s="236"/>
      <c r="G955" s="237"/>
      <c r="H955" s="236"/>
      <c r="I955" s="236"/>
      <c r="J955" s="236"/>
      <c r="K955" s="236"/>
      <c r="L955" s="236"/>
      <c r="M955" s="236"/>
      <c r="N955" s="236"/>
      <c r="O955" s="236"/>
      <c r="P955" s="236"/>
      <c r="Q955" s="236"/>
      <c r="R955" s="236"/>
      <c r="S955" s="236"/>
      <c r="T955" s="236"/>
      <c r="U955" s="236"/>
      <c r="V955" s="236"/>
      <c r="W955" s="236"/>
      <c r="X955" s="236"/>
      <c r="Y955" s="236"/>
      <c r="Z955" s="236"/>
      <c r="AA955" s="236"/>
      <c r="AB955" s="236"/>
    </row>
    <row r="956" spans="1:28" ht="15.75" customHeight="1" x14ac:dyDescent="0.25">
      <c r="A956" s="236"/>
      <c r="B956" s="236"/>
      <c r="C956" s="236"/>
      <c r="D956" s="236"/>
      <c r="E956" s="236"/>
      <c r="F956" s="236"/>
      <c r="G956" s="237"/>
      <c r="H956" s="236"/>
      <c r="I956" s="236"/>
      <c r="J956" s="236"/>
      <c r="K956" s="236"/>
      <c r="L956" s="236"/>
      <c r="M956" s="236"/>
      <c r="N956" s="236"/>
      <c r="O956" s="236"/>
      <c r="P956" s="236"/>
      <c r="Q956" s="236"/>
      <c r="R956" s="236"/>
      <c r="S956" s="236"/>
      <c r="T956" s="236"/>
      <c r="U956" s="236"/>
      <c r="V956" s="236"/>
      <c r="W956" s="236"/>
      <c r="X956" s="236"/>
      <c r="Y956" s="236"/>
      <c r="Z956" s="236"/>
      <c r="AA956" s="236"/>
      <c r="AB956" s="236"/>
    </row>
    <row r="957" spans="1:28" ht="15.75" customHeight="1" x14ac:dyDescent="0.25">
      <c r="A957" s="236"/>
      <c r="B957" s="236"/>
      <c r="C957" s="236"/>
      <c r="D957" s="236"/>
      <c r="E957" s="236"/>
      <c r="F957" s="236"/>
      <c r="G957" s="237"/>
      <c r="H957" s="236"/>
      <c r="I957" s="236"/>
      <c r="J957" s="236"/>
      <c r="K957" s="236"/>
      <c r="L957" s="236"/>
      <c r="M957" s="236"/>
      <c r="N957" s="236"/>
      <c r="O957" s="236"/>
      <c r="P957" s="236"/>
      <c r="Q957" s="236"/>
      <c r="R957" s="236"/>
      <c r="S957" s="236"/>
      <c r="T957" s="236"/>
      <c r="U957" s="236"/>
      <c r="V957" s="236"/>
      <c r="W957" s="236"/>
      <c r="X957" s="236"/>
      <c r="Y957" s="236"/>
      <c r="Z957" s="236"/>
      <c r="AA957" s="236"/>
      <c r="AB957" s="236"/>
    </row>
    <row r="958" spans="1:28" ht="15.75" customHeight="1" x14ac:dyDescent="0.25">
      <c r="A958" s="236"/>
      <c r="B958" s="236"/>
      <c r="C958" s="236"/>
      <c r="D958" s="236"/>
      <c r="E958" s="236"/>
      <c r="F958" s="236"/>
      <c r="G958" s="237"/>
      <c r="H958" s="236"/>
      <c r="I958" s="236"/>
      <c r="J958" s="236"/>
      <c r="K958" s="236"/>
      <c r="L958" s="236"/>
      <c r="M958" s="236"/>
      <c r="N958" s="236"/>
      <c r="O958" s="236"/>
      <c r="P958" s="236"/>
      <c r="Q958" s="236"/>
      <c r="R958" s="236"/>
      <c r="S958" s="236"/>
      <c r="T958" s="236"/>
      <c r="U958" s="236"/>
      <c r="V958" s="236"/>
      <c r="W958" s="236"/>
      <c r="X958" s="236"/>
      <c r="Y958" s="236"/>
      <c r="Z958" s="236"/>
      <c r="AA958" s="236"/>
      <c r="AB958" s="236"/>
    </row>
    <row r="959" spans="1:28" ht="15.75" customHeight="1" x14ac:dyDescent="0.25">
      <c r="A959" s="236"/>
      <c r="B959" s="236"/>
      <c r="C959" s="236"/>
      <c r="D959" s="236"/>
      <c r="E959" s="236"/>
      <c r="F959" s="236"/>
      <c r="G959" s="237"/>
      <c r="H959" s="236"/>
      <c r="I959" s="236"/>
      <c r="J959" s="236"/>
      <c r="K959" s="236"/>
      <c r="L959" s="236"/>
      <c r="M959" s="236"/>
      <c r="N959" s="236"/>
      <c r="O959" s="236"/>
      <c r="P959" s="236"/>
      <c r="Q959" s="236"/>
      <c r="R959" s="236"/>
      <c r="S959" s="236"/>
      <c r="T959" s="236"/>
      <c r="U959" s="236"/>
      <c r="V959" s="236"/>
      <c r="W959" s="236"/>
      <c r="X959" s="236"/>
      <c r="Y959" s="236"/>
      <c r="Z959" s="236"/>
      <c r="AA959" s="236"/>
      <c r="AB959" s="236"/>
    </row>
    <row r="960" spans="1:28" ht="15.75" customHeight="1" x14ac:dyDescent="0.25">
      <c r="A960" s="236"/>
      <c r="B960" s="236"/>
      <c r="C960" s="236"/>
      <c r="D960" s="236"/>
      <c r="E960" s="236"/>
      <c r="F960" s="236"/>
      <c r="G960" s="237"/>
      <c r="H960" s="236"/>
      <c r="I960" s="236"/>
      <c r="J960" s="236"/>
      <c r="K960" s="236"/>
      <c r="L960" s="236"/>
      <c r="M960" s="236"/>
      <c r="N960" s="236"/>
      <c r="O960" s="236"/>
      <c r="P960" s="236"/>
      <c r="Q960" s="236"/>
      <c r="R960" s="236"/>
      <c r="S960" s="236"/>
      <c r="T960" s="236"/>
      <c r="U960" s="236"/>
      <c r="V960" s="236"/>
      <c r="W960" s="236"/>
      <c r="X960" s="236"/>
      <c r="Y960" s="236"/>
      <c r="Z960" s="236"/>
      <c r="AA960" s="236"/>
      <c r="AB960" s="236"/>
    </row>
    <row r="961" spans="1:28" ht="15.75" customHeight="1" x14ac:dyDescent="0.25">
      <c r="A961" s="236"/>
      <c r="B961" s="236"/>
      <c r="C961" s="236"/>
      <c r="D961" s="236"/>
      <c r="E961" s="236"/>
      <c r="F961" s="236"/>
      <c r="G961" s="237"/>
      <c r="H961" s="236"/>
      <c r="I961" s="236"/>
      <c r="J961" s="236"/>
      <c r="K961" s="236"/>
      <c r="L961" s="236"/>
      <c r="M961" s="236"/>
      <c r="N961" s="236"/>
      <c r="O961" s="236"/>
      <c r="P961" s="236"/>
      <c r="Q961" s="236"/>
      <c r="R961" s="236"/>
      <c r="S961" s="236"/>
      <c r="T961" s="236"/>
      <c r="U961" s="236"/>
      <c r="V961" s="236"/>
      <c r="W961" s="236"/>
      <c r="X961" s="236"/>
      <c r="Y961" s="236"/>
      <c r="Z961" s="236"/>
      <c r="AA961" s="236"/>
      <c r="AB961" s="236"/>
    </row>
    <row r="962" spans="1:28" ht="15.75" customHeight="1" x14ac:dyDescent="0.25">
      <c r="A962" s="236"/>
      <c r="B962" s="236"/>
      <c r="C962" s="236"/>
      <c r="D962" s="236"/>
      <c r="E962" s="236"/>
      <c r="F962" s="236"/>
      <c r="G962" s="237"/>
      <c r="H962" s="236"/>
      <c r="I962" s="236"/>
      <c r="J962" s="236"/>
      <c r="K962" s="236"/>
      <c r="L962" s="236"/>
      <c r="M962" s="236"/>
      <c r="N962" s="236"/>
      <c r="O962" s="236"/>
      <c r="P962" s="236"/>
      <c r="Q962" s="236"/>
      <c r="R962" s="236"/>
      <c r="S962" s="236"/>
      <c r="T962" s="236"/>
      <c r="U962" s="236"/>
      <c r="V962" s="236"/>
      <c r="W962" s="236"/>
      <c r="X962" s="236"/>
      <c r="Y962" s="236"/>
      <c r="Z962" s="236"/>
      <c r="AA962" s="236"/>
      <c r="AB962" s="236"/>
    </row>
    <row r="963" spans="1:28" ht="15.75" customHeight="1" x14ac:dyDescent="0.25">
      <c r="A963" s="236"/>
      <c r="B963" s="236"/>
      <c r="C963" s="236"/>
      <c r="D963" s="236"/>
      <c r="E963" s="236"/>
      <c r="F963" s="236"/>
      <c r="G963" s="237"/>
      <c r="H963" s="236"/>
      <c r="I963" s="236"/>
      <c r="J963" s="236"/>
      <c r="K963" s="236"/>
      <c r="L963" s="236"/>
      <c r="M963" s="236"/>
      <c r="N963" s="236"/>
      <c r="O963" s="236"/>
      <c r="P963" s="236"/>
      <c r="Q963" s="236"/>
      <c r="R963" s="236"/>
      <c r="S963" s="236"/>
      <c r="T963" s="236"/>
      <c r="U963" s="236"/>
      <c r="V963" s="236"/>
      <c r="W963" s="236"/>
      <c r="X963" s="236"/>
      <c r="Y963" s="236"/>
      <c r="Z963" s="236"/>
      <c r="AA963" s="236"/>
      <c r="AB963" s="236"/>
    </row>
    <row r="964" spans="1:28" ht="15.75" customHeight="1" x14ac:dyDescent="0.25">
      <c r="A964" s="236"/>
      <c r="B964" s="236"/>
      <c r="C964" s="236"/>
      <c r="D964" s="236"/>
      <c r="E964" s="236"/>
      <c r="F964" s="236"/>
      <c r="G964" s="237"/>
      <c r="H964" s="236"/>
      <c r="I964" s="236"/>
      <c r="J964" s="236"/>
      <c r="K964" s="236"/>
      <c r="L964" s="236"/>
      <c r="M964" s="236"/>
      <c r="N964" s="236"/>
      <c r="O964" s="236"/>
      <c r="P964" s="236"/>
      <c r="Q964" s="236"/>
      <c r="R964" s="236"/>
      <c r="S964" s="236"/>
      <c r="T964" s="236"/>
      <c r="U964" s="236"/>
      <c r="V964" s="236"/>
      <c r="W964" s="236"/>
      <c r="X964" s="236"/>
      <c r="Y964" s="236"/>
      <c r="Z964" s="236"/>
      <c r="AA964" s="236"/>
      <c r="AB964" s="236"/>
    </row>
    <row r="965" spans="1:28" ht="15.75" customHeight="1" x14ac:dyDescent="0.25">
      <c r="A965" s="236"/>
      <c r="B965" s="236"/>
      <c r="C965" s="236"/>
      <c r="D965" s="236"/>
      <c r="E965" s="236"/>
      <c r="F965" s="236"/>
      <c r="G965" s="237"/>
      <c r="H965" s="236"/>
      <c r="I965" s="236"/>
      <c r="J965" s="236"/>
      <c r="K965" s="236"/>
      <c r="L965" s="236"/>
      <c r="M965" s="236"/>
      <c r="N965" s="236"/>
      <c r="O965" s="236"/>
      <c r="P965" s="236"/>
      <c r="Q965" s="236"/>
      <c r="R965" s="236"/>
      <c r="S965" s="236"/>
      <c r="T965" s="236"/>
      <c r="U965" s="236"/>
      <c r="V965" s="236"/>
      <c r="W965" s="236"/>
      <c r="X965" s="236"/>
      <c r="Y965" s="236"/>
      <c r="Z965" s="236"/>
      <c r="AA965" s="236"/>
      <c r="AB965" s="236"/>
    </row>
    <row r="966" spans="1:28" ht="15.75" customHeight="1" x14ac:dyDescent="0.25">
      <c r="A966" s="236"/>
      <c r="B966" s="236"/>
      <c r="C966" s="236"/>
      <c r="D966" s="236"/>
      <c r="E966" s="236"/>
      <c r="F966" s="236"/>
      <c r="G966" s="237"/>
      <c r="H966" s="236"/>
      <c r="I966" s="236"/>
      <c r="J966" s="236"/>
      <c r="K966" s="236"/>
      <c r="L966" s="236"/>
      <c r="M966" s="236"/>
      <c r="N966" s="236"/>
      <c r="O966" s="236"/>
      <c r="P966" s="236"/>
      <c r="Q966" s="236"/>
      <c r="R966" s="236"/>
      <c r="S966" s="236"/>
      <c r="T966" s="236"/>
      <c r="U966" s="236"/>
      <c r="V966" s="236"/>
      <c r="W966" s="236"/>
      <c r="X966" s="236"/>
      <c r="Y966" s="236"/>
      <c r="Z966" s="236"/>
      <c r="AA966" s="236"/>
      <c r="AB966" s="236"/>
    </row>
    <row r="967" spans="1:28" ht="15.75" customHeight="1" x14ac:dyDescent="0.25">
      <c r="A967" s="236"/>
      <c r="B967" s="236"/>
      <c r="C967" s="236"/>
      <c r="D967" s="236"/>
      <c r="E967" s="236"/>
      <c r="F967" s="236"/>
      <c r="G967" s="237"/>
      <c r="H967" s="236"/>
      <c r="I967" s="236"/>
      <c r="J967" s="236"/>
      <c r="K967" s="236"/>
      <c r="L967" s="236"/>
      <c r="M967" s="236"/>
      <c r="N967" s="236"/>
      <c r="O967" s="236"/>
      <c r="P967" s="236"/>
      <c r="Q967" s="236"/>
      <c r="R967" s="236"/>
      <c r="S967" s="236"/>
      <c r="T967" s="236"/>
      <c r="U967" s="236"/>
      <c r="V967" s="236"/>
      <c r="W967" s="236"/>
      <c r="X967" s="236"/>
      <c r="Y967" s="236"/>
      <c r="Z967" s="236"/>
      <c r="AA967" s="236"/>
      <c r="AB967" s="236"/>
    </row>
    <row r="968" spans="1:28" ht="15.75" customHeight="1" x14ac:dyDescent="0.25">
      <c r="A968" s="236"/>
      <c r="B968" s="236"/>
      <c r="C968" s="236"/>
      <c r="D968" s="236"/>
      <c r="E968" s="236"/>
      <c r="F968" s="236"/>
      <c r="G968" s="237"/>
      <c r="H968" s="236"/>
      <c r="I968" s="236"/>
      <c r="J968" s="236"/>
      <c r="K968" s="236"/>
      <c r="L968" s="236"/>
      <c r="M968" s="236"/>
      <c r="N968" s="236"/>
      <c r="O968" s="236"/>
      <c r="P968" s="236"/>
      <c r="Q968" s="236"/>
      <c r="R968" s="236"/>
      <c r="S968" s="236"/>
      <c r="T968" s="236"/>
      <c r="U968" s="236"/>
      <c r="V968" s="236"/>
      <c r="W968" s="236"/>
      <c r="X968" s="236"/>
      <c r="Y968" s="236"/>
      <c r="Z968" s="236"/>
      <c r="AA968" s="236"/>
      <c r="AB968" s="236"/>
    </row>
    <row r="969" spans="1:28" ht="15.75" customHeight="1" x14ac:dyDescent="0.25">
      <c r="A969" s="236"/>
      <c r="B969" s="236"/>
      <c r="C969" s="236"/>
      <c r="D969" s="236"/>
      <c r="E969" s="236"/>
      <c r="F969" s="236"/>
      <c r="G969" s="237"/>
      <c r="H969" s="236"/>
      <c r="I969" s="236"/>
      <c r="J969" s="236"/>
      <c r="K969" s="236"/>
      <c r="L969" s="236"/>
      <c r="M969" s="236"/>
      <c r="N969" s="236"/>
      <c r="O969" s="236"/>
      <c r="P969" s="236"/>
      <c r="Q969" s="236"/>
      <c r="R969" s="236"/>
      <c r="S969" s="236"/>
      <c r="T969" s="236"/>
      <c r="U969" s="236"/>
      <c r="V969" s="236"/>
      <c r="W969" s="236"/>
      <c r="X969" s="236"/>
      <c r="Y969" s="236"/>
      <c r="Z969" s="236"/>
      <c r="AA969" s="236"/>
      <c r="AB969" s="236"/>
    </row>
    <row r="970" spans="1:28" ht="15.75" customHeight="1" x14ac:dyDescent="0.25">
      <c r="A970" s="236"/>
      <c r="B970" s="236"/>
      <c r="C970" s="236"/>
      <c r="D970" s="236"/>
      <c r="E970" s="236"/>
      <c r="F970" s="236"/>
      <c r="G970" s="237"/>
      <c r="H970" s="236"/>
      <c r="I970" s="236"/>
      <c r="J970" s="236"/>
      <c r="K970" s="236"/>
      <c r="L970" s="236"/>
      <c r="M970" s="236"/>
      <c r="N970" s="236"/>
      <c r="O970" s="236"/>
      <c r="P970" s="236"/>
      <c r="Q970" s="236"/>
      <c r="R970" s="236"/>
      <c r="S970" s="236"/>
      <c r="T970" s="236"/>
      <c r="U970" s="236"/>
      <c r="V970" s="236"/>
      <c r="W970" s="236"/>
      <c r="X970" s="236"/>
      <c r="Y970" s="236"/>
      <c r="Z970" s="236"/>
      <c r="AA970" s="236"/>
      <c r="AB970" s="236"/>
    </row>
    <row r="971" spans="1:28" ht="15.75" customHeight="1" x14ac:dyDescent="0.25">
      <c r="A971" s="236"/>
      <c r="B971" s="236"/>
      <c r="C971" s="236"/>
      <c r="D971" s="236"/>
      <c r="E971" s="236"/>
      <c r="F971" s="236"/>
      <c r="G971" s="237"/>
      <c r="H971" s="236"/>
      <c r="I971" s="236"/>
      <c r="J971" s="236"/>
      <c r="K971" s="236"/>
      <c r="L971" s="236"/>
      <c r="M971" s="236"/>
      <c r="N971" s="236"/>
      <c r="O971" s="236"/>
      <c r="P971" s="236"/>
      <c r="Q971" s="236"/>
      <c r="R971" s="236"/>
      <c r="S971" s="236"/>
      <c r="T971" s="236"/>
      <c r="U971" s="236"/>
      <c r="V971" s="236"/>
      <c r="W971" s="236"/>
      <c r="X971" s="236"/>
      <c r="Y971" s="236"/>
      <c r="Z971" s="236"/>
      <c r="AA971" s="236"/>
      <c r="AB971" s="236"/>
    </row>
    <row r="972" spans="1:28" ht="15.75" customHeight="1" x14ac:dyDescent="0.25">
      <c r="A972" s="236"/>
      <c r="B972" s="236"/>
      <c r="C972" s="236"/>
      <c r="D972" s="236"/>
      <c r="E972" s="236"/>
      <c r="F972" s="236"/>
      <c r="G972" s="237"/>
      <c r="H972" s="236"/>
      <c r="I972" s="236"/>
      <c r="J972" s="236"/>
      <c r="K972" s="236"/>
      <c r="L972" s="236"/>
      <c r="M972" s="236"/>
      <c r="N972" s="236"/>
      <c r="O972" s="236"/>
      <c r="P972" s="236"/>
      <c r="Q972" s="236"/>
      <c r="R972" s="236"/>
      <c r="S972" s="236"/>
      <c r="T972" s="236"/>
      <c r="U972" s="236"/>
      <c r="V972" s="236"/>
      <c r="W972" s="236"/>
      <c r="X972" s="236"/>
      <c r="Y972" s="236"/>
      <c r="Z972" s="236"/>
      <c r="AA972" s="236"/>
      <c r="AB972" s="236"/>
    </row>
    <row r="973" spans="1:28" ht="15.75" customHeight="1" x14ac:dyDescent="0.25">
      <c r="A973" s="236"/>
      <c r="B973" s="236"/>
      <c r="C973" s="236"/>
      <c r="D973" s="236"/>
      <c r="E973" s="236"/>
      <c r="F973" s="236"/>
      <c r="G973" s="237"/>
      <c r="H973" s="236"/>
      <c r="I973" s="236"/>
      <c r="J973" s="236"/>
      <c r="K973" s="236"/>
      <c r="L973" s="236"/>
      <c r="M973" s="236"/>
      <c r="N973" s="236"/>
      <c r="O973" s="236"/>
      <c r="P973" s="236"/>
      <c r="Q973" s="236"/>
      <c r="R973" s="236"/>
      <c r="S973" s="236"/>
      <c r="T973" s="236"/>
      <c r="U973" s="236"/>
      <c r="V973" s="236"/>
      <c r="W973" s="236"/>
      <c r="X973" s="236"/>
      <c r="Y973" s="236"/>
      <c r="Z973" s="236"/>
      <c r="AA973" s="236"/>
      <c r="AB973" s="236"/>
    </row>
    <row r="974" spans="1:28" ht="15.75" customHeight="1" x14ac:dyDescent="0.25">
      <c r="A974" s="236"/>
      <c r="B974" s="236"/>
      <c r="C974" s="236"/>
      <c r="D974" s="236"/>
      <c r="E974" s="236"/>
      <c r="F974" s="236"/>
      <c r="G974" s="237"/>
      <c r="H974" s="236"/>
      <c r="I974" s="236"/>
      <c r="J974" s="236"/>
      <c r="K974" s="236"/>
      <c r="L974" s="236"/>
      <c r="M974" s="236"/>
      <c r="N974" s="236"/>
      <c r="O974" s="236"/>
      <c r="P974" s="236"/>
      <c r="Q974" s="236"/>
      <c r="R974" s="236"/>
      <c r="S974" s="236"/>
      <c r="T974" s="236"/>
      <c r="U974" s="236"/>
      <c r="V974" s="236"/>
      <c r="W974" s="236"/>
      <c r="X974" s="236"/>
      <c r="Y974" s="236"/>
      <c r="Z974" s="236"/>
      <c r="AA974" s="236"/>
      <c r="AB974" s="236"/>
    </row>
    <row r="975" spans="1:28" ht="15.75" customHeight="1" x14ac:dyDescent="0.25">
      <c r="A975" s="236"/>
      <c r="B975" s="236"/>
      <c r="C975" s="236"/>
      <c r="D975" s="236"/>
      <c r="E975" s="236"/>
      <c r="F975" s="236"/>
      <c r="G975" s="237"/>
      <c r="H975" s="236"/>
      <c r="I975" s="236"/>
      <c r="J975" s="236"/>
      <c r="K975" s="236"/>
      <c r="L975" s="236"/>
      <c r="M975" s="236"/>
      <c r="N975" s="236"/>
      <c r="O975" s="236"/>
      <c r="P975" s="236"/>
      <c r="Q975" s="236"/>
      <c r="R975" s="236"/>
      <c r="S975" s="236"/>
      <c r="T975" s="236"/>
      <c r="U975" s="236"/>
      <c r="V975" s="236"/>
      <c r="W975" s="236"/>
      <c r="X975" s="236"/>
      <c r="Y975" s="236"/>
      <c r="Z975" s="236"/>
      <c r="AA975" s="236"/>
      <c r="AB975" s="236"/>
    </row>
    <row r="976" spans="1:28" ht="15.75" customHeight="1" x14ac:dyDescent="0.25">
      <c r="A976" s="236"/>
      <c r="B976" s="236"/>
      <c r="C976" s="236"/>
      <c r="D976" s="236"/>
      <c r="E976" s="236"/>
      <c r="F976" s="236"/>
      <c r="G976" s="237"/>
      <c r="H976" s="236"/>
      <c r="I976" s="236"/>
      <c r="J976" s="236"/>
      <c r="K976" s="236"/>
      <c r="L976" s="236"/>
      <c r="M976" s="236"/>
      <c r="N976" s="236"/>
      <c r="O976" s="236"/>
      <c r="P976" s="236"/>
      <c r="Q976" s="236"/>
      <c r="R976" s="236"/>
      <c r="S976" s="236"/>
      <c r="T976" s="236"/>
      <c r="U976" s="236"/>
      <c r="V976" s="236"/>
      <c r="W976" s="236"/>
      <c r="X976" s="236"/>
      <c r="Y976" s="236"/>
      <c r="Z976" s="236"/>
      <c r="AA976" s="236"/>
      <c r="AB976" s="236"/>
    </row>
    <row r="977" spans="1:28" ht="15.75" customHeight="1" x14ac:dyDescent="0.25">
      <c r="A977" s="236"/>
      <c r="B977" s="236"/>
      <c r="C977" s="236"/>
      <c r="D977" s="236"/>
      <c r="E977" s="236"/>
      <c r="F977" s="236"/>
      <c r="G977" s="237"/>
      <c r="H977" s="236"/>
      <c r="I977" s="236"/>
      <c r="J977" s="236"/>
      <c r="K977" s="236"/>
      <c r="L977" s="236"/>
      <c r="M977" s="236"/>
      <c r="N977" s="236"/>
      <c r="O977" s="236"/>
      <c r="P977" s="236"/>
      <c r="Q977" s="236"/>
      <c r="R977" s="236"/>
      <c r="S977" s="236"/>
      <c r="T977" s="236"/>
      <c r="U977" s="236"/>
      <c r="V977" s="236"/>
      <c r="W977" s="236"/>
      <c r="X977" s="236"/>
      <c r="Y977" s="236"/>
      <c r="Z977" s="236"/>
      <c r="AA977" s="236"/>
      <c r="AB977" s="236"/>
    </row>
    <row r="978" spans="1:28" ht="15.75" customHeight="1" x14ac:dyDescent="0.25">
      <c r="A978" s="236"/>
      <c r="B978" s="236"/>
      <c r="C978" s="236"/>
      <c r="D978" s="236"/>
      <c r="E978" s="236"/>
      <c r="F978" s="236"/>
      <c r="G978" s="237"/>
      <c r="H978" s="236"/>
      <c r="I978" s="236"/>
      <c r="J978" s="236"/>
      <c r="K978" s="236"/>
      <c r="L978" s="236"/>
      <c r="M978" s="236"/>
      <c r="N978" s="236"/>
      <c r="O978" s="236"/>
      <c r="P978" s="236"/>
      <c r="Q978" s="236"/>
      <c r="R978" s="236"/>
      <c r="S978" s="236"/>
      <c r="T978" s="236"/>
      <c r="U978" s="236"/>
      <c r="V978" s="236"/>
      <c r="W978" s="236"/>
      <c r="X978" s="236"/>
      <c r="Y978" s="236"/>
      <c r="Z978" s="236"/>
      <c r="AA978" s="236"/>
      <c r="AB978" s="236"/>
    </row>
    <row r="979" spans="1:28" ht="15.75" customHeight="1" x14ac:dyDescent="0.25">
      <c r="A979" s="236"/>
      <c r="B979" s="236"/>
      <c r="C979" s="236"/>
      <c r="D979" s="236"/>
      <c r="E979" s="236"/>
      <c r="F979" s="236"/>
      <c r="G979" s="237"/>
      <c r="H979" s="236"/>
      <c r="I979" s="236"/>
      <c r="J979" s="236"/>
      <c r="K979" s="236"/>
      <c r="L979" s="236"/>
      <c r="M979" s="236"/>
      <c r="N979" s="236"/>
      <c r="O979" s="236"/>
      <c r="P979" s="236"/>
      <c r="Q979" s="236"/>
      <c r="R979" s="236"/>
      <c r="S979" s="236"/>
      <c r="T979" s="236"/>
      <c r="U979" s="236"/>
      <c r="V979" s="236"/>
      <c r="W979" s="236"/>
      <c r="X979" s="236"/>
      <c r="Y979" s="236"/>
      <c r="Z979" s="236"/>
      <c r="AA979" s="236"/>
      <c r="AB979" s="236"/>
    </row>
    <row r="980" spans="1:28" ht="15.75" customHeight="1" x14ac:dyDescent="0.25">
      <c r="A980" s="236"/>
      <c r="B980" s="236"/>
      <c r="C980" s="236"/>
      <c r="D980" s="236"/>
      <c r="E980" s="236"/>
      <c r="F980" s="236"/>
      <c r="G980" s="237"/>
      <c r="H980" s="236"/>
      <c r="I980" s="236"/>
      <c r="J980" s="236"/>
      <c r="K980" s="236"/>
      <c r="L980" s="236"/>
      <c r="M980" s="236"/>
      <c r="N980" s="236"/>
      <c r="O980" s="236"/>
      <c r="P980" s="236"/>
      <c r="Q980" s="236"/>
      <c r="R980" s="236"/>
      <c r="S980" s="236"/>
      <c r="T980" s="236"/>
      <c r="U980" s="236"/>
      <c r="V980" s="236"/>
      <c r="W980" s="236"/>
      <c r="X980" s="236"/>
      <c r="Y980" s="236"/>
      <c r="Z980" s="236"/>
      <c r="AA980" s="236"/>
      <c r="AB980" s="236"/>
    </row>
    <row r="981" spans="1:28" ht="15.75" customHeight="1" x14ac:dyDescent="0.25">
      <c r="A981" s="236"/>
      <c r="B981" s="236"/>
      <c r="C981" s="236"/>
      <c r="D981" s="236"/>
      <c r="E981" s="236"/>
      <c r="F981" s="236"/>
      <c r="G981" s="237"/>
      <c r="H981" s="236"/>
      <c r="I981" s="236"/>
      <c r="J981" s="236"/>
      <c r="K981" s="236"/>
      <c r="L981" s="236"/>
      <c r="M981" s="236"/>
      <c r="N981" s="236"/>
      <c r="O981" s="236"/>
      <c r="P981" s="236"/>
      <c r="Q981" s="236"/>
      <c r="R981" s="236"/>
      <c r="S981" s="236"/>
      <c r="T981" s="236"/>
      <c r="U981" s="236"/>
      <c r="V981" s="236"/>
      <c r="W981" s="236"/>
      <c r="X981" s="236"/>
      <c r="Y981" s="236"/>
      <c r="Z981" s="236"/>
      <c r="AA981" s="236"/>
      <c r="AB981" s="236"/>
    </row>
    <row r="982" spans="1:28" ht="15.75" customHeight="1" x14ac:dyDescent="0.25">
      <c r="A982" s="236"/>
      <c r="B982" s="236"/>
      <c r="C982" s="236"/>
      <c r="D982" s="236"/>
      <c r="E982" s="236"/>
      <c r="F982" s="236"/>
      <c r="G982" s="237"/>
      <c r="H982" s="236"/>
      <c r="I982" s="236"/>
      <c r="J982" s="236"/>
      <c r="K982" s="236"/>
      <c r="L982" s="236"/>
      <c r="M982" s="236"/>
      <c r="N982" s="236"/>
      <c r="O982" s="236"/>
      <c r="P982" s="236"/>
      <c r="Q982" s="236"/>
      <c r="R982" s="236"/>
      <c r="S982" s="236"/>
      <c r="T982" s="236"/>
      <c r="U982" s="236"/>
      <c r="V982" s="236"/>
      <c r="W982" s="236"/>
      <c r="X982" s="236"/>
      <c r="Y982" s="236"/>
      <c r="Z982" s="236"/>
      <c r="AA982" s="236"/>
      <c r="AB982" s="236"/>
    </row>
    <row r="983" spans="1:28" ht="15.75" customHeight="1" x14ac:dyDescent="0.25">
      <c r="A983" s="236"/>
      <c r="B983" s="236"/>
      <c r="C983" s="236"/>
      <c r="D983" s="236"/>
      <c r="E983" s="236"/>
      <c r="F983" s="236"/>
      <c r="G983" s="237"/>
      <c r="H983" s="236"/>
      <c r="I983" s="236"/>
      <c r="J983" s="236"/>
      <c r="K983" s="236"/>
      <c r="L983" s="236"/>
      <c r="M983" s="236"/>
      <c r="N983" s="236"/>
      <c r="O983" s="236"/>
      <c r="P983" s="236"/>
      <c r="Q983" s="236"/>
      <c r="R983" s="236"/>
      <c r="S983" s="236"/>
      <c r="T983" s="236"/>
      <c r="U983" s="236"/>
      <c r="V983" s="236"/>
      <c r="W983" s="236"/>
      <c r="X983" s="236"/>
      <c r="Y983" s="236"/>
      <c r="Z983" s="236"/>
      <c r="AA983" s="236"/>
      <c r="AB983" s="236"/>
    </row>
    <row r="984" spans="1:28" ht="15.75" customHeight="1" x14ac:dyDescent="0.25">
      <c r="A984" s="236"/>
      <c r="B984" s="236"/>
      <c r="C984" s="236"/>
      <c r="D984" s="236"/>
      <c r="E984" s="236"/>
      <c r="F984" s="236"/>
      <c r="G984" s="237"/>
      <c r="H984" s="236"/>
      <c r="I984" s="236"/>
      <c r="J984" s="236"/>
      <c r="K984" s="236"/>
      <c r="L984" s="236"/>
      <c r="M984" s="236"/>
      <c r="N984" s="236"/>
      <c r="O984" s="236"/>
      <c r="P984" s="236"/>
      <c r="Q984" s="236"/>
      <c r="R984" s="236"/>
      <c r="S984" s="236"/>
      <c r="T984" s="236"/>
      <c r="U984" s="236"/>
      <c r="V984" s="236"/>
      <c r="W984" s="236"/>
      <c r="X984" s="236"/>
      <c r="Y984" s="236"/>
      <c r="Z984" s="236"/>
      <c r="AA984" s="236"/>
      <c r="AB984" s="236"/>
    </row>
    <row r="985" spans="1:28" ht="15.75" customHeight="1" x14ac:dyDescent="0.25">
      <c r="A985" s="236"/>
      <c r="B985" s="236"/>
      <c r="C985" s="236"/>
      <c r="D985" s="236"/>
      <c r="E985" s="236"/>
      <c r="F985" s="236"/>
      <c r="G985" s="237"/>
      <c r="H985" s="236"/>
      <c r="I985" s="236"/>
      <c r="J985" s="236"/>
      <c r="K985" s="236"/>
      <c r="L985" s="236"/>
      <c r="M985" s="236"/>
      <c r="N985" s="236"/>
      <c r="O985" s="236"/>
      <c r="P985" s="236"/>
      <c r="Q985" s="236"/>
      <c r="R985" s="236"/>
      <c r="S985" s="236"/>
      <c r="T985" s="236"/>
      <c r="U985" s="236"/>
      <c r="V985" s="236"/>
      <c r="W985" s="236"/>
      <c r="X985" s="236"/>
      <c r="Y985" s="236"/>
      <c r="Z985" s="236"/>
      <c r="AA985" s="236"/>
      <c r="AB985" s="236"/>
    </row>
    <row r="986" spans="1:28" ht="15.75" customHeight="1" x14ac:dyDescent="0.25">
      <c r="A986" s="236"/>
      <c r="B986" s="236"/>
      <c r="C986" s="236"/>
      <c r="D986" s="236"/>
      <c r="E986" s="236"/>
      <c r="F986" s="236"/>
      <c r="G986" s="237"/>
      <c r="H986" s="236"/>
      <c r="I986" s="236"/>
      <c r="J986" s="236"/>
      <c r="K986" s="236"/>
      <c r="L986" s="236"/>
      <c r="M986" s="236"/>
      <c r="N986" s="236"/>
      <c r="O986" s="236"/>
      <c r="P986" s="236"/>
      <c r="Q986" s="236"/>
      <c r="R986" s="236"/>
      <c r="S986" s="236"/>
      <c r="T986" s="236"/>
      <c r="U986" s="236"/>
      <c r="V986" s="236"/>
      <c r="W986" s="236"/>
      <c r="X986" s="236"/>
      <c r="Y986" s="236"/>
      <c r="Z986" s="236"/>
      <c r="AA986" s="236"/>
      <c r="AB986" s="236"/>
    </row>
    <row r="987" spans="1:28" ht="15.75" customHeight="1" x14ac:dyDescent="0.25">
      <c r="A987" s="236"/>
      <c r="B987" s="236"/>
      <c r="C987" s="236"/>
      <c r="D987" s="236"/>
      <c r="E987" s="236"/>
      <c r="F987" s="236"/>
      <c r="G987" s="237"/>
      <c r="H987" s="236"/>
      <c r="I987" s="236"/>
      <c r="J987" s="236"/>
      <c r="K987" s="236"/>
      <c r="L987" s="236"/>
      <c r="M987" s="236"/>
      <c r="N987" s="236"/>
      <c r="O987" s="236"/>
      <c r="P987" s="236"/>
      <c r="Q987" s="236"/>
      <c r="R987" s="236"/>
      <c r="S987" s="236"/>
      <c r="T987" s="236"/>
      <c r="U987" s="236"/>
      <c r="V987" s="236"/>
      <c r="W987" s="236"/>
      <c r="X987" s="236"/>
      <c r="Y987" s="236"/>
      <c r="Z987" s="236"/>
      <c r="AA987" s="236"/>
      <c r="AB987" s="236"/>
    </row>
    <row r="988" spans="1:28" ht="15.75" customHeight="1" x14ac:dyDescent="0.25">
      <c r="A988" s="236"/>
      <c r="B988" s="236"/>
      <c r="C988" s="236"/>
      <c r="D988" s="236"/>
      <c r="E988" s="236"/>
      <c r="F988" s="236"/>
      <c r="G988" s="237"/>
      <c r="H988" s="236"/>
      <c r="I988" s="236"/>
      <c r="J988" s="236"/>
      <c r="K988" s="236"/>
      <c r="L988" s="236"/>
      <c r="M988" s="236"/>
      <c r="N988" s="236"/>
      <c r="O988" s="236"/>
      <c r="P988" s="236"/>
      <c r="Q988" s="236"/>
      <c r="R988" s="236"/>
      <c r="S988" s="236"/>
      <c r="T988" s="236"/>
      <c r="U988" s="236"/>
      <c r="V988" s="236"/>
      <c r="W988" s="236"/>
      <c r="X988" s="236"/>
      <c r="Y988" s="236"/>
      <c r="Z988" s="236"/>
      <c r="AA988" s="236"/>
      <c r="AB988" s="236"/>
    </row>
    <row r="989" spans="1:28" ht="15.75" customHeight="1" x14ac:dyDescent="0.25">
      <c r="A989" s="236"/>
      <c r="B989" s="236"/>
      <c r="C989" s="236"/>
      <c r="D989" s="236"/>
      <c r="E989" s="236"/>
      <c r="F989" s="236"/>
      <c r="G989" s="237"/>
      <c r="H989" s="236"/>
      <c r="I989" s="236"/>
      <c r="J989" s="236"/>
      <c r="K989" s="236"/>
      <c r="L989" s="236"/>
      <c r="M989" s="236"/>
      <c r="N989" s="236"/>
      <c r="O989" s="236"/>
      <c r="P989" s="236"/>
      <c r="Q989" s="236"/>
      <c r="R989" s="236"/>
      <c r="S989" s="236"/>
      <c r="T989" s="236"/>
      <c r="U989" s="236"/>
      <c r="V989" s="236"/>
      <c r="W989" s="236"/>
      <c r="X989" s="236"/>
      <c r="Y989" s="236"/>
      <c r="Z989" s="236"/>
      <c r="AA989" s="236"/>
      <c r="AB989" s="236"/>
    </row>
    <row r="990" spans="1:28" ht="15.75" customHeight="1" x14ac:dyDescent="0.25">
      <c r="A990" s="236"/>
      <c r="B990" s="236"/>
      <c r="C990" s="236"/>
      <c r="D990" s="236"/>
      <c r="E990" s="236"/>
      <c r="F990" s="236"/>
      <c r="G990" s="237"/>
      <c r="H990" s="236"/>
      <c r="I990" s="236"/>
      <c r="J990" s="236"/>
      <c r="K990" s="236"/>
      <c r="L990" s="236"/>
      <c r="M990" s="236"/>
      <c r="N990" s="236"/>
      <c r="O990" s="236"/>
      <c r="P990" s="236"/>
      <c r="Q990" s="236"/>
      <c r="R990" s="236"/>
      <c r="S990" s="236"/>
      <c r="T990" s="236"/>
      <c r="U990" s="236"/>
      <c r="V990" s="236"/>
      <c r="W990" s="236"/>
      <c r="X990" s="236"/>
      <c r="Y990" s="236"/>
      <c r="Z990" s="236"/>
      <c r="AA990" s="236"/>
      <c r="AB990" s="236"/>
    </row>
    <row r="991" spans="1:28" ht="15.75" customHeight="1" x14ac:dyDescent="0.25">
      <c r="A991" s="236"/>
      <c r="B991" s="236"/>
      <c r="C991" s="236"/>
      <c r="D991" s="236"/>
      <c r="E991" s="236"/>
      <c r="F991" s="236"/>
      <c r="G991" s="237"/>
      <c r="H991" s="236"/>
      <c r="I991" s="236"/>
      <c r="J991" s="236"/>
      <c r="K991" s="236"/>
      <c r="L991" s="236"/>
      <c r="M991" s="236"/>
      <c r="N991" s="236"/>
      <c r="O991" s="236"/>
      <c r="P991" s="236"/>
      <c r="Q991" s="236"/>
      <c r="R991" s="236"/>
      <c r="S991" s="236"/>
      <c r="T991" s="236"/>
      <c r="U991" s="236"/>
      <c r="V991" s="236"/>
      <c r="W991" s="236"/>
      <c r="X991" s="236"/>
      <c r="Y991" s="236"/>
      <c r="Z991" s="236"/>
      <c r="AA991" s="236"/>
      <c r="AB991" s="236"/>
    </row>
    <row r="992" spans="1:28" ht="15.75" customHeight="1" x14ac:dyDescent="0.25">
      <c r="A992" s="236"/>
      <c r="B992" s="236"/>
      <c r="C992" s="236"/>
      <c r="D992" s="236"/>
      <c r="E992" s="236"/>
      <c r="F992" s="236"/>
      <c r="G992" s="237"/>
      <c r="H992" s="236"/>
      <c r="I992" s="236"/>
      <c r="J992" s="236"/>
      <c r="K992" s="236"/>
      <c r="L992" s="236"/>
      <c r="M992" s="236"/>
      <c r="N992" s="236"/>
      <c r="O992" s="236"/>
      <c r="P992" s="236"/>
      <c r="Q992" s="236"/>
      <c r="R992" s="236"/>
      <c r="S992" s="236"/>
      <c r="T992" s="236"/>
      <c r="U992" s="236"/>
      <c r="V992" s="236"/>
      <c r="W992" s="236"/>
      <c r="X992" s="236"/>
      <c r="Y992" s="236"/>
      <c r="Z992" s="236"/>
      <c r="AA992" s="236"/>
      <c r="AB992" s="236"/>
    </row>
    <row r="993" spans="1:28" ht="15.75" customHeight="1" x14ac:dyDescent="0.25">
      <c r="A993" s="236"/>
      <c r="B993" s="236"/>
      <c r="C993" s="236"/>
      <c r="D993" s="236"/>
      <c r="E993" s="236"/>
      <c r="F993" s="236"/>
      <c r="G993" s="237"/>
      <c r="H993" s="236"/>
      <c r="I993" s="236"/>
      <c r="J993" s="236"/>
      <c r="K993" s="236"/>
      <c r="L993" s="236"/>
      <c r="M993" s="236"/>
      <c r="N993" s="236"/>
      <c r="O993" s="236"/>
      <c r="P993" s="236"/>
      <c r="Q993" s="236"/>
      <c r="R993" s="236"/>
      <c r="S993" s="236"/>
      <c r="T993" s="236"/>
      <c r="U993" s="236"/>
      <c r="V993" s="236"/>
      <c r="W993" s="236"/>
      <c r="X993" s="236"/>
      <c r="Y993" s="236"/>
      <c r="Z993" s="236"/>
      <c r="AA993" s="236"/>
      <c r="AB993" s="236"/>
    </row>
    <row r="994" spans="1:28" ht="15.75" customHeight="1" x14ac:dyDescent="0.25">
      <c r="A994" s="236"/>
      <c r="B994" s="236"/>
      <c r="C994" s="236"/>
      <c r="D994" s="236"/>
      <c r="E994" s="236"/>
      <c r="F994" s="236"/>
      <c r="G994" s="237"/>
      <c r="H994" s="236"/>
      <c r="I994" s="236"/>
      <c r="J994" s="236"/>
      <c r="K994" s="236"/>
      <c r="L994" s="236"/>
      <c r="M994" s="236"/>
      <c r="N994" s="236"/>
      <c r="O994" s="236"/>
      <c r="P994" s="236"/>
      <c r="Q994" s="236"/>
      <c r="R994" s="236"/>
      <c r="S994" s="236"/>
      <c r="T994" s="236"/>
      <c r="U994" s="236"/>
      <c r="V994" s="236"/>
      <c r="W994" s="236"/>
      <c r="X994" s="236"/>
      <c r="Y994" s="236"/>
      <c r="Z994" s="236"/>
      <c r="AA994" s="236"/>
      <c r="AB994" s="236"/>
    </row>
  </sheetData>
  <mergeCells count="17">
    <mergeCell ref="A4:B4"/>
    <mergeCell ref="C4:F4"/>
    <mergeCell ref="A5:B5"/>
    <mergeCell ref="C5:F5"/>
    <mergeCell ref="A6:B6"/>
    <mergeCell ref="C6:F6"/>
    <mergeCell ref="C7:F7"/>
    <mergeCell ref="C8:F8"/>
    <mergeCell ref="A50:F50"/>
    <mergeCell ref="H50:J50"/>
    <mergeCell ref="A7:B7"/>
    <mergeCell ref="A8:B8"/>
    <mergeCell ref="C17:E17"/>
    <mergeCell ref="A22:J22"/>
    <mergeCell ref="A23:F23"/>
    <mergeCell ref="H23:J23"/>
    <mergeCell ref="A49:J49"/>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Right="0"/>
  </sheetPr>
  <dimension ref="A1:AE994"/>
  <sheetViews>
    <sheetView workbookViewId="0">
      <selection activeCell="H61" sqref="H61:J61"/>
    </sheetView>
  </sheetViews>
  <sheetFormatPr defaultColWidth="12.6640625" defaultRowHeight="15" customHeight="1" x14ac:dyDescent="0.25"/>
  <cols>
    <col min="1" max="1" width="5.33203125" customWidth="1"/>
    <col min="2" max="2" width="27.77734375" customWidth="1"/>
    <col min="3" max="3" width="19.33203125" customWidth="1"/>
    <col min="4" max="4" width="14.33203125" customWidth="1"/>
    <col min="5" max="6" width="19.33203125" customWidth="1"/>
    <col min="7" max="7" width="14.6640625" hidden="1" customWidth="1"/>
    <col min="8" max="10" width="14.21875" customWidth="1"/>
    <col min="11" max="31" width="8.77734375" customWidth="1"/>
  </cols>
  <sheetData>
    <row r="1" spans="1:31" ht="15.75" customHeight="1" x14ac:dyDescent="0.25">
      <c r="A1" s="238"/>
      <c r="B1" s="239"/>
      <c r="C1" s="239"/>
      <c r="D1" s="239"/>
      <c r="E1" s="239"/>
      <c r="F1" s="239"/>
      <c r="G1" s="240"/>
      <c r="H1" s="239"/>
      <c r="I1" s="239"/>
      <c r="J1" s="239"/>
      <c r="K1" s="239"/>
      <c r="L1" s="239"/>
      <c r="M1" s="239"/>
      <c r="N1" s="239"/>
      <c r="O1" s="239"/>
      <c r="P1" s="239"/>
      <c r="Q1" s="239"/>
      <c r="R1" s="239"/>
      <c r="S1" s="239"/>
      <c r="T1" s="239"/>
      <c r="U1" s="239"/>
      <c r="V1" s="239"/>
      <c r="W1" s="239"/>
      <c r="X1" s="239"/>
      <c r="Y1" s="239"/>
      <c r="Z1" s="239"/>
      <c r="AA1" s="239"/>
      <c r="AB1" s="239"/>
      <c r="AC1" s="239"/>
      <c r="AD1" s="239"/>
      <c r="AE1" s="239"/>
    </row>
    <row r="2" spans="1:31" ht="15.75" customHeight="1" x14ac:dyDescent="0.25">
      <c r="A2" s="241"/>
      <c r="B2" s="238" t="s">
        <v>65</v>
      </c>
      <c r="C2" s="238" t="s">
        <v>472</v>
      </c>
      <c r="D2" s="239"/>
      <c r="E2" s="239"/>
      <c r="F2" s="239"/>
      <c r="G2" s="240"/>
      <c r="H2" s="239"/>
      <c r="I2" s="239"/>
      <c r="J2" s="239"/>
      <c r="K2" s="239"/>
      <c r="L2" s="239"/>
      <c r="M2" s="239"/>
      <c r="N2" s="239"/>
      <c r="O2" s="239"/>
      <c r="P2" s="239"/>
      <c r="Q2" s="239"/>
      <c r="R2" s="239"/>
      <c r="S2" s="239"/>
      <c r="T2" s="239"/>
      <c r="U2" s="239"/>
      <c r="V2" s="239"/>
      <c r="W2" s="239"/>
      <c r="X2" s="239"/>
      <c r="Y2" s="239"/>
      <c r="Z2" s="239"/>
      <c r="AA2" s="239"/>
      <c r="AB2" s="239"/>
      <c r="AC2" s="239"/>
      <c r="AD2" s="239"/>
      <c r="AE2" s="239"/>
    </row>
    <row r="3" spans="1:31" ht="15.75" customHeight="1" x14ac:dyDescent="0.25">
      <c r="A3" s="241"/>
      <c r="B3" s="483"/>
      <c r="C3" s="239"/>
      <c r="D3" s="239"/>
      <c r="E3" s="239"/>
      <c r="F3" s="239"/>
      <c r="G3" s="240"/>
      <c r="H3" s="239"/>
      <c r="I3" s="239"/>
      <c r="J3" s="239"/>
      <c r="K3" s="239"/>
      <c r="L3" s="239"/>
      <c r="M3" s="239"/>
      <c r="N3" s="239"/>
      <c r="O3" s="239"/>
      <c r="P3" s="239"/>
      <c r="Q3" s="239"/>
      <c r="R3" s="239"/>
      <c r="S3" s="239"/>
      <c r="T3" s="239"/>
      <c r="U3" s="239"/>
      <c r="V3" s="239"/>
      <c r="W3" s="239"/>
      <c r="X3" s="239"/>
      <c r="Y3" s="239"/>
      <c r="Z3" s="239"/>
      <c r="AA3" s="239"/>
      <c r="AB3" s="239"/>
      <c r="AC3" s="239"/>
      <c r="AD3" s="239"/>
      <c r="AE3" s="239"/>
    </row>
    <row r="4" spans="1:31" ht="15.75" customHeight="1" x14ac:dyDescent="0.25">
      <c r="A4" s="241"/>
      <c r="B4" s="239"/>
      <c r="C4" s="239"/>
      <c r="D4" s="239"/>
      <c r="E4" s="239"/>
      <c r="F4" s="239"/>
      <c r="G4" s="240"/>
      <c r="H4" s="239"/>
      <c r="I4" s="239"/>
      <c r="J4" s="239"/>
      <c r="K4" s="239"/>
      <c r="L4" s="239"/>
      <c r="M4" s="239"/>
      <c r="N4" s="239"/>
      <c r="O4" s="239"/>
      <c r="P4" s="239"/>
      <c r="Q4" s="239"/>
      <c r="R4" s="239"/>
      <c r="S4" s="239"/>
      <c r="T4" s="239"/>
      <c r="U4" s="239"/>
      <c r="V4" s="239"/>
      <c r="W4" s="239"/>
      <c r="X4" s="239"/>
      <c r="Y4" s="239"/>
      <c r="Z4" s="239"/>
      <c r="AA4" s="239"/>
      <c r="AB4" s="239"/>
      <c r="AC4" s="239"/>
      <c r="AD4" s="239"/>
      <c r="AE4" s="239"/>
    </row>
    <row r="5" spans="1:31" ht="15.75" customHeight="1" x14ac:dyDescent="0.25">
      <c r="A5" s="1017" t="s">
        <v>67</v>
      </c>
      <c r="B5" s="985"/>
      <c r="C5" s="1018" t="s">
        <v>473</v>
      </c>
      <c r="D5" s="987"/>
      <c r="E5" s="987"/>
      <c r="F5" s="985"/>
      <c r="G5" s="242"/>
      <c r="H5" s="243"/>
      <c r="I5" s="243"/>
      <c r="J5" s="243"/>
      <c r="K5" s="243"/>
      <c r="L5" s="243"/>
      <c r="M5" s="243"/>
      <c r="N5" s="243"/>
      <c r="O5" s="243"/>
      <c r="P5" s="243"/>
      <c r="Q5" s="243"/>
      <c r="R5" s="243"/>
      <c r="S5" s="243"/>
      <c r="T5" s="243"/>
      <c r="U5" s="243"/>
      <c r="V5" s="243"/>
      <c r="W5" s="243"/>
      <c r="X5" s="243"/>
      <c r="Y5" s="243"/>
      <c r="Z5" s="243"/>
      <c r="AA5" s="243"/>
      <c r="AB5" s="243"/>
      <c r="AC5" s="243"/>
      <c r="AD5" s="243"/>
      <c r="AE5" s="243"/>
    </row>
    <row r="6" spans="1:31" ht="97.95" customHeight="1" x14ac:dyDescent="0.25">
      <c r="A6" s="1013" t="s">
        <v>69</v>
      </c>
      <c r="B6" s="1003"/>
      <c r="C6" s="1010" t="s">
        <v>474</v>
      </c>
      <c r="D6" s="1008"/>
      <c r="E6" s="1008"/>
      <c r="F6" s="1003"/>
      <c r="G6" s="242"/>
      <c r="H6" s="243"/>
      <c r="I6" s="243"/>
      <c r="J6" s="243"/>
      <c r="K6" s="243"/>
      <c r="L6" s="243"/>
      <c r="M6" s="243"/>
      <c r="N6" s="243"/>
      <c r="O6" s="243"/>
      <c r="P6" s="243"/>
      <c r="Q6" s="243"/>
      <c r="R6" s="243"/>
      <c r="S6" s="243"/>
      <c r="T6" s="243"/>
      <c r="U6" s="243"/>
      <c r="V6" s="243"/>
      <c r="W6" s="243"/>
      <c r="X6" s="243"/>
      <c r="Y6" s="243"/>
      <c r="Z6" s="243"/>
      <c r="AA6" s="243"/>
      <c r="AB6" s="243"/>
      <c r="AC6" s="243"/>
      <c r="AD6" s="243"/>
      <c r="AE6" s="243"/>
    </row>
    <row r="7" spans="1:31" ht="15.75" customHeight="1" x14ac:dyDescent="0.25">
      <c r="A7" s="1013" t="s">
        <v>71</v>
      </c>
      <c r="B7" s="1003"/>
      <c r="C7" s="1019" t="s">
        <v>72</v>
      </c>
      <c r="D7" s="1008"/>
      <c r="E7" s="1008"/>
      <c r="F7" s="1003"/>
      <c r="G7" s="242"/>
      <c r="H7" s="243"/>
      <c r="I7" s="243"/>
      <c r="J7" s="243"/>
      <c r="K7" s="243"/>
      <c r="L7" s="243"/>
      <c r="M7" s="243"/>
      <c r="N7" s="243"/>
      <c r="O7" s="243"/>
      <c r="P7" s="243"/>
      <c r="Q7" s="243"/>
      <c r="R7" s="243"/>
      <c r="S7" s="243"/>
      <c r="T7" s="243"/>
      <c r="U7" s="243"/>
      <c r="V7" s="243"/>
      <c r="W7" s="243"/>
      <c r="X7" s="243"/>
      <c r="Y7" s="243"/>
      <c r="Z7" s="243"/>
      <c r="AA7" s="243"/>
      <c r="AB7" s="243"/>
      <c r="AC7" s="243"/>
      <c r="AD7" s="243"/>
      <c r="AE7" s="243"/>
    </row>
    <row r="8" spans="1:31" ht="66.45" customHeight="1" x14ac:dyDescent="0.25">
      <c r="A8" s="1013" t="s">
        <v>73</v>
      </c>
      <c r="B8" s="1003"/>
      <c r="C8" s="1010" t="s">
        <v>475</v>
      </c>
      <c r="D8" s="1008"/>
      <c r="E8" s="1008"/>
      <c r="F8" s="1003"/>
      <c r="G8" s="242"/>
      <c r="H8" s="243"/>
      <c r="I8" s="243"/>
      <c r="J8" s="243"/>
      <c r="K8" s="243"/>
      <c r="L8" s="243"/>
      <c r="M8" s="243"/>
      <c r="N8" s="243"/>
      <c r="O8" s="243"/>
      <c r="P8" s="243"/>
      <c r="Q8" s="243"/>
      <c r="R8" s="243"/>
      <c r="S8" s="243"/>
      <c r="T8" s="243"/>
      <c r="U8" s="243"/>
      <c r="V8" s="243"/>
      <c r="W8" s="243"/>
      <c r="X8" s="243"/>
      <c r="Y8" s="243"/>
      <c r="Z8" s="243"/>
      <c r="AA8" s="243"/>
      <c r="AB8" s="243"/>
      <c r="AC8" s="243"/>
      <c r="AD8" s="243"/>
      <c r="AE8" s="243"/>
    </row>
    <row r="9" spans="1:31" ht="31.05" customHeight="1" x14ac:dyDescent="0.25">
      <c r="A9" s="1014" t="s">
        <v>75</v>
      </c>
      <c r="B9" s="1003"/>
      <c r="C9" s="1010" t="s">
        <v>343</v>
      </c>
      <c r="D9" s="1008"/>
      <c r="E9" s="1008"/>
      <c r="F9" s="1003"/>
      <c r="G9" s="242"/>
      <c r="H9" s="243"/>
      <c r="I9" s="243"/>
      <c r="J9" s="243"/>
      <c r="K9" s="243"/>
      <c r="L9" s="243"/>
      <c r="M9" s="243"/>
      <c r="N9" s="243"/>
      <c r="O9" s="243"/>
      <c r="P9" s="243"/>
      <c r="Q9" s="243"/>
      <c r="R9" s="243"/>
      <c r="S9" s="243"/>
      <c r="T9" s="243"/>
      <c r="U9" s="243"/>
      <c r="V9" s="243"/>
      <c r="W9" s="243"/>
      <c r="X9" s="243"/>
      <c r="Y9" s="243"/>
      <c r="Z9" s="243"/>
      <c r="AA9" s="243"/>
      <c r="AB9" s="243"/>
      <c r="AC9" s="243"/>
      <c r="AD9" s="243"/>
      <c r="AE9" s="243"/>
    </row>
    <row r="10" spans="1:31" ht="15.75" customHeight="1" x14ac:dyDescent="0.25">
      <c r="A10" s="241"/>
      <c r="B10" s="239"/>
      <c r="C10" s="239"/>
      <c r="D10" s="239"/>
      <c r="E10" s="239"/>
      <c r="F10" s="239"/>
      <c r="G10" s="240"/>
      <c r="H10" s="239"/>
      <c r="I10" s="239"/>
      <c r="J10" s="239"/>
      <c r="K10" s="239"/>
      <c r="L10" s="239"/>
      <c r="M10" s="239"/>
      <c r="N10" s="239"/>
      <c r="O10" s="239"/>
      <c r="P10" s="239"/>
      <c r="Q10" s="239"/>
      <c r="R10" s="239"/>
      <c r="S10" s="239"/>
      <c r="T10" s="239"/>
      <c r="U10" s="239"/>
      <c r="V10" s="239"/>
      <c r="W10" s="239"/>
      <c r="X10" s="239"/>
      <c r="Y10" s="239"/>
      <c r="Z10" s="239"/>
      <c r="AA10" s="239"/>
      <c r="AB10" s="239"/>
      <c r="AC10" s="239"/>
      <c r="AD10" s="239"/>
      <c r="AE10" s="239"/>
    </row>
    <row r="11" spans="1:31" ht="15.75" customHeight="1" x14ac:dyDescent="0.25">
      <c r="A11" s="241"/>
      <c r="B11" s="239"/>
      <c r="C11" s="239"/>
      <c r="D11" s="239"/>
      <c r="E11" s="239"/>
      <c r="F11" s="239"/>
      <c r="G11" s="240"/>
      <c r="H11" s="401"/>
      <c r="I11" s="401"/>
      <c r="J11" s="401"/>
      <c r="K11" s="239"/>
      <c r="L11" s="239"/>
      <c r="M11" s="239"/>
      <c r="N11" s="239"/>
      <c r="O11" s="239"/>
      <c r="P11" s="239"/>
      <c r="Q11" s="239"/>
      <c r="R11" s="239"/>
      <c r="S11" s="239"/>
      <c r="T11" s="239"/>
      <c r="U11" s="239"/>
      <c r="V11" s="239"/>
      <c r="W11" s="239"/>
      <c r="X11" s="239"/>
      <c r="Y11" s="239"/>
      <c r="Z11" s="239"/>
      <c r="AA11" s="239"/>
      <c r="AB11" s="239"/>
      <c r="AC11" s="239"/>
      <c r="AD11" s="239"/>
      <c r="AE11" s="239"/>
    </row>
    <row r="12" spans="1:31" ht="15.75" customHeight="1" x14ac:dyDescent="0.25">
      <c r="A12" s="245"/>
      <c r="B12" s="246"/>
      <c r="C12" s="247" t="s">
        <v>77</v>
      </c>
      <c r="D12" s="247" t="s">
        <v>78</v>
      </c>
      <c r="E12" s="247" t="s">
        <v>79</v>
      </c>
      <c r="F12" s="247" t="s">
        <v>80</v>
      </c>
      <c r="G12" s="248"/>
      <c r="H12" s="401"/>
      <c r="I12" s="401"/>
      <c r="J12" s="401"/>
      <c r="K12" s="239"/>
      <c r="L12" s="239"/>
      <c r="M12" s="239"/>
      <c r="N12" s="239"/>
      <c r="O12" s="239"/>
      <c r="P12" s="239"/>
      <c r="Q12" s="239"/>
      <c r="R12" s="239"/>
      <c r="S12" s="239"/>
      <c r="T12" s="239"/>
      <c r="U12" s="239"/>
      <c r="V12" s="239"/>
      <c r="W12" s="239"/>
      <c r="X12" s="239"/>
      <c r="Y12" s="239"/>
      <c r="Z12" s="239"/>
      <c r="AA12" s="239"/>
      <c r="AB12" s="239"/>
      <c r="AC12" s="239"/>
      <c r="AD12" s="239"/>
      <c r="AE12" s="239"/>
    </row>
    <row r="13" spans="1:31" ht="15.75" customHeight="1" x14ac:dyDescent="0.25">
      <c r="A13" s="249"/>
      <c r="B13" s="250" t="s">
        <v>81</v>
      </c>
      <c r="C13" s="251">
        <f t="shared" ref="C13:E13" si="0">C14+C15+C16</f>
        <v>33831</v>
      </c>
      <c r="D13" s="252">
        <f t="shared" si="0"/>
        <v>63141</v>
      </c>
      <c r="E13" s="252">
        <f t="shared" si="0"/>
        <v>63141</v>
      </c>
      <c r="F13" s="163">
        <f t="shared" ref="F13:F16" si="1">C13+D13+E13</f>
        <v>160113</v>
      </c>
      <c r="G13" s="253"/>
      <c r="H13" s="401"/>
      <c r="I13" s="401"/>
      <c r="J13" s="401"/>
      <c r="K13" s="239"/>
      <c r="L13" s="239"/>
      <c r="M13" s="239"/>
      <c r="N13" s="239"/>
      <c r="O13" s="239"/>
      <c r="P13" s="239"/>
      <c r="Q13" s="239"/>
      <c r="R13" s="239"/>
      <c r="S13" s="239"/>
      <c r="T13" s="239"/>
      <c r="U13" s="239"/>
      <c r="V13" s="239"/>
      <c r="W13" s="239"/>
      <c r="X13" s="239"/>
      <c r="Y13" s="239"/>
      <c r="Z13" s="239"/>
      <c r="AA13" s="239"/>
      <c r="AB13" s="239"/>
      <c r="AC13" s="239"/>
      <c r="AD13" s="239"/>
      <c r="AE13" s="239"/>
    </row>
    <row r="14" spans="1:31" ht="15.75" customHeight="1" x14ac:dyDescent="0.25">
      <c r="A14" s="262" t="s">
        <v>82</v>
      </c>
      <c r="B14" s="593" t="s">
        <v>20</v>
      </c>
      <c r="C14" s="169">
        <v>5348</v>
      </c>
      <c r="D14" s="169">
        <v>10185</v>
      </c>
      <c r="E14" s="169">
        <v>10185</v>
      </c>
      <c r="F14" s="168">
        <f t="shared" si="1"/>
        <v>25718</v>
      </c>
      <c r="G14" s="258"/>
      <c r="H14" s="401"/>
      <c r="I14" s="401"/>
      <c r="J14" s="401"/>
      <c r="K14" s="239"/>
      <c r="L14" s="239"/>
      <c r="M14" s="239"/>
      <c r="N14" s="239"/>
      <c r="O14" s="239"/>
      <c r="P14" s="239"/>
      <c r="Q14" s="239"/>
      <c r="R14" s="239"/>
      <c r="S14" s="239"/>
      <c r="T14" s="239"/>
      <c r="U14" s="239"/>
      <c r="V14" s="239"/>
      <c r="W14" s="239"/>
      <c r="X14" s="239"/>
      <c r="Y14" s="239"/>
      <c r="Z14" s="239"/>
      <c r="AA14" s="239"/>
      <c r="AB14" s="239"/>
      <c r="AC14" s="239"/>
      <c r="AD14" s="239"/>
      <c r="AE14" s="239"/>
    </row>
    <row r="15" spans="1:31" ht="15.75" customHeight="1" x14ac:dyDescent="0.25">
      <c r="A15" s="262" t="s">
        <v>83</v>
      </c>
      <c r="B15" s="593" t="s">
        <v>476</v>
      </c>
      <c r="C15" s="260">
        <v>27613</v>
      </c>
      <c r="D15" s="261">
        <v>51214</v>
      </c>
      <c r="E15" s="261">
        <v>51214</v>
      </c>
      <c r="F15" s="168">
        <f t="shared" si="1"/>
        <v>130041</v>
      </c>
      <c r="G15" s="258"/>
      <c r="H15" s="401"/>
      <c r="I15" s="401"/>
      <c r="J15" s="401"/>
      <c r="K15" s="239"/>
      <c r="L15" s="239"/>
      <c r="M15" s="239"/>
      <c r="N15" s="239"/>
      <c r="O15" s="239"/>
      <c r="P15" s="239"/>
      <c r="Q15" s="239"/>
      <c r="R15" s="239"/>
      <c r="S15" s="239"/>
      <c r="T15" s="239"/>
      <c r="U15" s="239"/>
      <c r="V15" s="239"/>
      <c r="W15" s="239"/>
      <c r="X15" s="239"/>
      <c r="Y15" s="239"/>
      <c r="Z15" s="239"/>
      <c r="AA15" s="239"/>
      <c r="AB15" s="239"/>
      <c r="AC15" s="239"/>
      <c r="AD15" s="239"/>
      <c r="AE15" s="239"/>
    </row>
    <row r="16" spans="1:31" ht="15.75" customHeight="1" x14ac:dyDescent="0.25">
      <c r="A16" s="262" t="s">
        <v>85</v>
      </c>
      <c r="B16" s="593" t="s">
        <v>477</v>
      </c>
      <c r="C16" s="169">
        <v>870</v>
      </c>
      <c r="D16" s="169">
        <v>1742</v>
      </c>
      <c r="E16" s="169">
        <v>1742</v>
      </c>
      <c r="F16" s="168">
        <f t="shared" si="1"/>
        <v>4354</v>
      </c>
      <c r="G16" s="258"/>
      <c r="H16" s="401"/>
      <c r="I16" s="401"/>
      <c r="J16" s="401"/>
      <c r="K16" s="239"/>
      <c r="L16" s="239"/>
      <c r="M16" s="239"/>
      <c r="N16" s="239"/>
      <c r="O16" s="239"/>
      <c r="P16" s="239"/>
      <c r="Q16" s="239"/>
      <c r="R16" s="239"/>
      <c r="S16" s="239"/>
      <c r="T16" s="239"/>
      <c r="U16" s="239"/>
      <c r="V16" s="239"/>
      <c r="W16" s="239"/>
      <c r="X16" s="239"/>
      <c r="Y16" s="239"/>
      <c r="Z16" s="239"/>
      <c r="AA16" s="239"/>
      <c r="AB16" s="239"/>
      <c r="AC16" s="239"/>
      <c r="AD16" s="239"/>
      <c r="AE16" s="239"/>
    </row>
    <row r="17" spans="1:31" ht="15.75" customHeight="1" x14ac:dyDescent="0.25">
      <c r="A17" s="241"/>
      <c r="B17" s="239"/>
      <c r="C17" s="239"/>
      <c r="D17" s="239"/>
      <c r="E17" s="239"/>
      <c r="F17" s="239"/>
      <c r="G17" s="240"/>
      <c r="H17" s="401"/>
      <c r="I17" s="401"/>
      <c r="J17" s="401"/>
      <c r="K17" s="239"/>
      <c r="L17" s="239"/>
      <c r="M17" s="239"/>
      <c r="N17" s="239"/>
      <c r="O17" s="239"/>
      <c r="P17" s="239"/>
      <c r="Q17" s="239"/>
      <c r="R17" s="239"/>
      <c r="S17" s="239"/>
      <c r="T17" s="239"/>
      <c r="U17" s="239"/>
      <c r="V17" s="239"/>
      <c r="W17" s="239"/>
      <c r="X17" s="239"/>
      <c r="Y17" s="239"/>
      <c r="Z17" s="239"/>
      <c r="AA17" s="239"/>
      <c r="AB17" s="239"/>
      <c r="AC17" s="239"/>
      <c r="AD17" s="239"/>
      <c r="AE17" s="239"/>
    </row>
    <row r="18" spans="1:31" ht="15.75" customHeight="1" x14ac:dyDescent="0.25">
      <c r="A18" s="241"/>
      <c r="B18" s="239"/>
      <c r="C18" s="239"/>
      <c r="D18" s="239"/>
      <c r="E18" s="421"/>
      <c r="F18" s="421"/>
      <c r="G18" s="422"/>
      <c r="H18" s="401"/>
      <c r="I18" s="401"/>
      <c r="J18" s="401"/>
      <c r="K18" s="239"/>
      <c r="L18" s="239"/>
      <c r="M18" s="239"/>
      <c r="N18" s="239"/>
      <c r="O18" s="239"/>
      <c r="P18" s="239"/>
      <c r="Q18" s="239"/>
      <c r="R18" s="239"/>
      <c r="S18" s="239"/>
      <c r="T18" s="239"/>
      <c r="U18" s="239"/>
      <c r="V18" s="239"/>
      <c r="W18" s="239"/>
      <c r="X18" s="239"/>
      <c r="Y18" s="239"/>
      <c r="Z18" s="239"/>
      <c r="AA18" s="239"/>
      <c r="AB18" s="239"/>
      <c r="AC18" s="239"/>
      <c r="AD18" s="239"/>
      <c r="AE18" s="239"/>
    </row>
    <row r="19" spans="1:31" ht="15.75" customHeight="1" x14ac:dyDescent="0.25">
      <c r="A19" s="264"/>
      <c r="B19" s="265" t="s">
        <v>86</v>
      </c>
      <c r="C19" s="1015" t="s">
        <v>473</v>
      </c>
      <c r="D19" s="999"/>
      <c r="E19" s="1000"/>
      <c r="F19" s="266" t="s">
        <v>87</v>
      </c>
      <c r="G19" s="267"/>
      <c r="H19" s="276"/>
      <c r="I19" s="276"/>
      <c r="J19" s="276"/>
      <c r="K19" s="239"/>
      <c r="L19" s="239"/>
      <c r="M19" s="239"/>
      <c r="N19" s="239"/>
      <c r="O19" s="239"/>
      <c r="P19" s="239"/>
      <c r="Q19" s="239"/>
      <c r="R19" s="239"/>
      <c r="S19" s="239"/>
      <c r="T19" s="239"/>
      <c r="U19" s="239"/>
      <c r="V19" s="239"/>
      <c r="W19" s="239"/>
      <c r="X19" s="239"/>
      <c r="Y19" s="239"/>
      <c r="Z19" s="239"/>
      <c r="AA19" s="239"/>
      <c r="AB19" s="239"/>
      <c r="AC19" s="239"/>
      <c r="AD19" s="239"/>
      <c r="AE19" s="239"/>
    </row>
    <row r="20" spans="1:31" ht="15.75" customHeight="1" x14ac:dyDescent="0.25">
      <c r="A20" s="269"/>
      <c r="B20" s="270" t="s">
        <v>88</v>
      </c>
      <c r="C20" s="271">
        <v>409874</v>
      </c>
      <c r="D20" s="268"/>
      <c r="E20" s="268"/>
      <c r="F20" s="268"/>
      <c r="G20" s="272"/>
      <c r="H20" s="268"/>
      <c r="I20" s="268"/>
      <c r="J20" s="268"/>
      <c r="K20" s="239"/>
      <c r="L20" s="239"/>
      <c r="M20" s="239"/>
      <c r="N20" s="239"/>
      <c r="O20" s="239"/>
      <c r="P20" s="239"/>
      <c r="Q20" s="239"/>
      <c r="R20" s="239"/>
      <c r="S20" s="239"/>
      <c r="T20" s="239"/>
      <c r="U20" s="239"/>
      <c r="V20" s="239"/>
      <c r="W20" s="239"/>
      <c r="X20" s="239"/>
      <c r="Y20" s="239"/>
      <c r="Z20" s="239"/>
      <c r="AA20" s="239"/>
      <c r="AB20" s="239"/>
      <c r="AC20" s="239"/>
      <c r="AD20" s="239"/>
      <c r="AE20" s="239"/>
    </row>
    <row r="21" spans="1:31" ht="15.75" customHeight="1" x14ac:dyDescent="0.25">
      <c r="A21" s="268"/>
      <c r="B21" s="273" t="s">
        <v>89</v>
      </c>
      <c r="C21" s="274">
        <v>160113</v>
      </c>
      <c r="D21" s="275"/>
      <c r="E21" s="594"/>
      <c r="F21" s="268"/>
      <c r="G21" s="272"/>
      <c r="H21" s="268"/>
      <c r="I21" s="268"/>
      <c r="J21" s="268"/>
      <c r="K21" s="239"/>
      <c r="L21" s="239"/>
      <c r="M21" s="239"/>
      <c r="N21" s="239"/>
      <c r="O21" s="239"/>
      <c r="P21" s="239"/>
      <c r="Q21" s="239"/>
      <c r="R21" s="239"/>
      <c r="S21" s="239"/>
      <c r="T21" s="239"/>
      <c r="U21" s="239"/>
      <c r="V21" s="239"/>
      <c r="W21" s="239"/>
      <c r="X21" s="239"/>
      <c r="Y21" s="239"/>
      <c r="Z21" s="239"/>
      <c r="AA21" s="239"/>
      <c r="AB21" s="239"/>
      <c r="AC21" s="239"/>
      <c r="AD21" s="239"/>
      <c r="AE21" s="239"/>
    </row>
    <row r="22" spans="1:31" ht="15.75" customHeight="1" x14ac:dyDescent="0.25">
      <c r="A22" s="241"/>
      <c r="B22" s="239"/>
      <c r="C22" s="408" t="s">
        <v>90</v>
      </c>
      <c r="D22" s="239"/>
      <c r="E22" s="239"/>
      <c r="F22" s="239"/>
      <c r="G22" s="240"/>
      <c r="H22" s="239"/>
      <c r="I22" s="239"/>
      <c r="J22" s="239"/>
      <c r="K22" s="239"/>
      <c r="L22" s="239"/>
      <c r="M22" s="239"/>
      <c r="N22" s="239"/>
      <c r="O22" s="239"/>
      <c r="P22" s="239"/>
      <c r="Q22" s="239"/>
      <c r="R22" s="239"/>
      <c r="S22" s="239"/>
      <c r="T22" s="239"/>
      <c r="U22" s="239"/>
      <c r="V22" s="239"/>
      <c r="W22" s="239"/>
      <c r="X22" s="239"/>
      <c r="Y22" s="239"/>
      <c r="Z22" s="239"/>
      <c r="AA22" s="239"/>
      <c r="AB22" s="239"/>
      <c r="AC22" s="239"/>
      <c r="AD22" s="239"/>
      <c r="AE22" s="239"/>
    </row>
    <row r="23" spans="1:31" ht="15.75" customHeight="1" x14ac:dyDescent="0.25">
      <c r="A23" s="241"/>
      <c r="B23" s="239"/>
      <c r="C23" s="239"/>
      <c r="D23" s="239"/>
      <c r="E23" s="239"/>
      <c r="F23" s="239"/>
      <c r="G23" s="240"/>
      <c r="H23" s="239"/>
      <c r="I23" s="239"/>
      <c r="J23" s="239"/>
      <c r="K23" s="239"/>
      <c r="L23" s="239"/>
      <c r="M23" s="239"/>
      <c r="N23" s="239"/>
      <c r="O23" s="239"/>
      <c r="P23" s="239"/>
      <c r="Q23" s="239"/>
      <c r="R23" s="239"/>
      <c r="S23" s="239"/>
      <c r="T23" s="239"/>
      <c r="U23" s="239"/>
      <c r="V23" s="239"/>
      <c r="W23" s="239"/>
      <c r="X23" s="239"/>
      <c r="Y23" s="239"/>
      <c r="Z23" s="239"/>
      <c r="AA23" s="239"/>
      <c r="AB23" s="239"/>
      <c r="AC23" s="239"/>
      <c r="AD23" s="239"/>
      <c r="AE23" s="239"/>
    </row>
    <row r="24" spans="1:31" ht="15.75" customHeight="1" x14ac:dyDescent="0.25">
      <c r="A24" s="1016" t="s">
        <v>478</v>
      </c>
      <c r="B24" s="987"/>
      <c r="C24" s="987"/>
      <c r="D24" s="987"/>
      <c r="E24" s="987"/>
      <c r="F24" s="987"/>
      <c r="G24" s="987"/>
      <c r="H24" s="987"/>
      <c r="I24" s="987"/>
      <c r="J24" s="985"/>
      <c r="K24" s="556"/>
      <c r="L24" s="556"/>
      <c r="M24" s="556"/>
      <c r="N24" s="556"/>
      <c r="O24" s="556"/>
      <c r="P24" s="556"/>
      <c r="Q24" s="556"/>
      <c r="R24" s="556"/>
      <c r="S24" s="556"/>
      <c r="T24" s="556"/>
      <c r="U24" s="556"/>
      <c r="V24" s="556"/>
      <c r="W24" s="556"/>
      <c r="X24" s="556"/>
      <c r="Y24" s="556"/>
      <c r="Z24" s="556"/>
      <c r="AA24" s="556"/>
      <c r="AB24" s="556"/>
      <c r="AC24" s="556"/>
      <c r="AD24" s="556"/>
      <c r="AE24" s="556"/>
    </row>
    <row r="25" spans="1:31" ht="15.75" customHeight="1" x14ac:dyDescent="0.25">
      <c r="A25" s="1011" t="s">
        <v>92</v>
      </c>
      <c r="B25" s="987"/>
      <c r="C25" s="987"/>
      <c r="D25" s="987"/>
      <c r="E25" s="987"/>
      <c r="F25" s="985"/>
      <c r="G25" s="278"/>
      <c r="H25" s="1012" t="s">
        <v>93</v>
      </c>
      <c r="I25" s="990"/>
      <c r="J25" s="991"/>
      <c r="K25" s="239"/>
      <c r="L25" s="239"/>
      <c r="M25" s="239"/>
      <c r="N25" s="239"/>
      <c r="O25" s="239"/>
      <c r="P25" s="239"/>
      <c r="Q25" s="239"/>
      <c r="R25" s="239"/>
      <c r="S25" s="239"/>
      <c r="T25" s="239"/>
      <c r="U25" s="239"/>
      <c r="V25" s="239"/>
      <c r="W25" s="239"/>
      <c r="X25" s="239"/>
      <c r="Y25" s="239"/>
      <c r="Z25" s="239"/>
      <c r="AA25" s="239"/>
      <c r="AB25" s="239"/>
      <c r="AC25" s="239"/>
      <c r="AD25" s="239"/>
      <c r="AE25" s="239"/>
    </row>
    <row r="26" spans="1:31" ht="15.75" customHeight="1" x14ac:dyDescent="0.25">
      <c r="A26" s="279" t="s">
        <v>94</v>
      </c>
      <c r="B26" s="280" t="s">
        <v>95</v>
      </c>
      <c r="C26" s="280" t="s">
        <v>96</v>
      </c>
      <c r="D26" s="280" t="s">
        <v>97</v>
      </c>
      <c r="E26" s="280" t="s">
        <v>98</v>
      </c>
      <c r="F26" s="281" t="s">
        <v>99</v>
      </c>
      <c r="G26" s="481" t="s">
        <v>100</v>
      </c>
      <c r="H26" s="283" t="s">
        <v>101</v>
      </c>
      <c r="I26" s="283" t="s">
        <v>102</v>
      </c>
      <c r="J26" s="283" t="s">
        <v>103</v>
      </c>
      <c r="K26" s="239"/>
      <c r="L26" s="239"/>
      <c r="M26" s="239"/>
      <c r="N26" s="239"/>
      <c r="O26" s="239"/>
      <c r="P26" s="239"/>
      <c r="Q26" s="239"/>
      <c r="R26" s="239"/>
      <c r="S26" s="239"/>
      <c r="T26" s="239"/>
      <c r="U26" s="239"/>
      <c r="V26" s="239"/>
      <c r="W26" s="239"/>
      <c r="X26" s="239"/>
      <c r="Y26" s="239"/>
      <c r="Z26" s="239"/>
      <c r="AA26" s="239"/>
      <c r="AB26" s="239"/>
      <c r="AC26" s="239"/>
      <c r="AD26" s="239"/>
      <c r="AE26" s="239"/>
    </row>
    <row r="27" spans="1:31" ht="15.75" customHeight="1" x14ac:dyDescent="0.25">
      <c r="A27" s="284"/>
      <c r="B27" s="285" t="s">
        <v>104</v>
      </c>
      <c r="C27" s="286"/>
      <c r="D27" s="286"/>
      <c r="E27" s="287"/>
      <c r="F27" s="232">
        <f>F46+F48+F54</f>
        <v>140413</v>
      </c>
      <c r="G27" s="230">
        <f>G28+G38+G43+G48+G54</f>
        <v>140413</v>
      </c>
      <c r="H27" s="229">
        <v>30082</v>
      </c>
      <c r="I27" s="229">
        <f>56092-698+121</f>
        <v>55515</v>
      </c>
      <c r="J27" s="229">
        <f>55394-578</f>
        <v>54816</v>
      </c>
      <c r="K27" s="401"/>
      <c r="L27" s="239"/>
      <c r="M27" s="239"/>
      <c r="N27" s="239"/>
      <c r="O27" s="239"/>
      <c r="P27" s="239"/>
      <c r="Q27" s="239"/>
      <c r="R27" s="239"/>
      <c r="S27" s="239"/>
      <c r="T27" s="239"/>
      <c r="U27" s="239"/>
      <c r="V27" s="239"/>
      <c r="W27" s="239"/>
      <c r="X27" s="239"/>
      <c r="Y27" s="239"/>
      <c r="Z27" s="239"/>
      <c r="AA27" s="239"/>
      <c r="AB27" s="239"/>
      <c r="AC27" s="239"/>
      <c r="AD27" s="239"/>
      <c r="AE27" s="239"/>
    </row>
    <row r="28" spans="1:31" ht="13.8" x14ac:dyDescent="0.25">
      <c r="A28" s="289" t="s">
        <v>82</v>
      </c>
      <c r="B28" s="290" t="s">
        <v>105</v>
      </c>
      <c r="C28" s="290"/>
      <c r="D28" s="423"/>
      <c r="E28" s="291"/>
      <c r="F28" s="292">
        <f t="shared" ref="F28:G28" si="2">SUM(F29:F37)</f>
        <v>53400</v>
      </c>
      <c r="G28" s="293">
        <f t="shared" si="2"/>
        <v>53400</v>
      </c>
      <c r="H28" s="294"/>
      <c r="I28" s="294"/>
      <c r="J28" s="294"/>
      <c r="K28" s="239"/>
      <c r="L28" s="239"/>
      <c r="M28" s="239"/>
      <c r="N28" s="239"/>
      <c r="O28" s="239"/>
      <c r="P28" s="239"/>
      <c r="Q28" s="239"/>
      <c r="R28" s="239"/>
      <c r="S28" s="239"/>
      <c r="T28" s="239"/>
      <c r="U28" s="239"/>
      <c r="V28" s="239"/>
      <c r="W28" s="239"/>
      <c r="X28" s="239"/>
      <c r="Y28" s="239"/>
      <c r="Z28" s="239"/>
      <c r="AA28" s="239"/>
      <c r="AB28" s="239"/>
      <c r="AC28" s="239"/>
      <c r="AD28" s="239"/>
      <c r="AE28" s="239"/>
    </row>
    <row r="29" spans="1:31" ht="13.8" x14ac:dyDescent="0.25">
      <c r="A29" s="269"/>
      <c r="B29" s="295" t="s">
        <v>479</v>
      </c>
      <c r="C29" s="296">
        <v>255</v>
      </c>
      <c r="D29" s="302" t="s">
        <v>480</v>
      </c>
      <c r="E29" s="297">
        <v>20</v>
      </c>
      <c r="F29" s="297">
        <f t="shared" ref="F29:F37" si="3">C29*E29</f>
        <v>5100</v>
      </c>
      <c r="G29" s="298">
        <f t="shared" ref="G29:G37" si="4">C29*E29</f>
        <v>5100</v>
      </c>
      <c r="H29" s="294"/>
      <c r="I29" s="294"/>
      <c r="J29" s="294"/>
      <c r="K29" s="239"/>
      <c r="L29" s="239"/>
      <c r="M29" s="239"/>
      <c r="N29" s="239"/>
      <c r="O29" s="239"/>
      <c r="P29" s="239"/>
      <c r="Q29" s="239"/>
      <c r="R29" s="239"/>
      <c r="S29" s="239"/>
      <c r="T29" s="239"/>
      <c r="U29" s="239"/>
      <c r="V29" s="239"/>
      <c r="W29" s="239"/>
      <c r="X29" s="239"/>
      <c r="Y29" s="239"/>
      <c r="Z29" s="239"/>
      <c r="AA29" s="239"/>
      <c r="AB29" s="239"/>
      <c r="AC29" s="239"/>
      <c r="AD29" s="239"/>
      <c r="AE29" s="239"/>
    </row>
    <row r="30" spans="1:31" ht="13.8" x14ac:dyDescent="0.25">
      <c r="A30" s="269"/>
      <c r="B30" s="295" t="s">
        <v>481</v>
      </c>
      <c r="C30" s="296">
        <v>100</v>
      </c>
      <c r="D30" s="302" t="s">
        <v>480</v>
      </c>
      <c r="E30" s="297">
        <v>30</v>
      </c>
      <c r="F30" s="297">
        <f t="shared" si="3"/>
        <v>3000</v>
      </c>
      <c r="G30" s="298">
        <f t="shared" si="4"/>
        <v>3000</v>
      </c>
      <c r="H30" s="294"/>
      <c r="I30" s="294"/>
      <c r="J30" s="294"/>
      <c r="K30" s="239"/>
      <c r="L30" s="239"/>
      <c r="M30" s="239"/>
      <c r="N30" s="239"/>
      <c r="O30" s="239"/>
      <c r="P30" s="239"/>
      <c r="Q30" s="239"/>
      <c r="R30" s="239"/>
      <c r="S30" s="239"/>
      <c r="T30" s="239"/>
      <c r="U30" s="239"/>
      <c r="V30" s="239"/>
      <c r="W30" s="239"/>
      <c r="X30" s="239"/>
      <c r="Y30" s="239"/>
      <c r="Z30" s="239"/>
      <c r="AA30" s="239"/>
      <c r="AB30" s="239"/>
      <c r="AC30" s="239"/>
      <c r="AD30" s="239"/>
      <c r="AE30" s="239"/>
    </row>
    <row r="31" spans="1:31" ht="27.6" x14ac:dyDescent="0.25">
      <c r="A31" s="269"/>
      <c r="B31" s="295" t="s">
        <v>482</v>
      </c>
      <c r="C31" s="296">
        <v>8</v>
      </c>
      <c r="D31" s="302" t="s">
        <v>483</v>
      </c>
      <c r="E31" s="297">
        <v>3000</v>
      </c>
      <c r="F31" s="297">
        <f t="shared" si="3"/>
        <v>24000</v>
      </c>
      <c r="G31" s="298">
        <f t="shared" si="4"/>
        <v>24000</v>
      </c>
      <c r="H31" s="294"/>
      <c r="I31" s="294"/>
      <c r="J31" s="294"/>
      <c r="K31" s="239"/>
      <c r="L31" s="239"/>
      <c r="M31" s="239"/>
      <c r="N31" s="239"/>
      <c r="O31" s="239"/>
      <c r="P31" s="239"/>
      <c r="Q31" s="239"/>
      <c r="R31" s="239"/>
      <c r="S31" s="239"/>
      <c r="T31" s="239"/>
      <c r="U31" s="239"/>
      <c r="V31" s="239"/>
      <c r="W31" s="239"/>
      <c r="X31" s="239"/>
      <c r="Y31" s="239"/>
      <c r="Z31" s="239"/>
      <c r="AA31" s="239"/>
      <c r="AB31" s="239"/>
      <c r="AC31" s="239"/>
      <c r="AD31" s="239"/>
      <c r="AE31" s="239"/>
    </row>
    <row r="32" spans="1:31" ht="41.4" x14ac:dyDescent="0.25">
      <c r="A32" s="595"/>
      <c r="B32" s="302" t="s">
        <v>484</v>
      </c>
      <c r="C32" s="296">
        <v>5</v>
      </c>
      <c r="D32" s="302" t="s">
        <v>107</v>
      </c>
      <c r="E32" s="297">
        <v>500</v>
      </c>
      <c r="F32" s="297">
        <f t="shared" si="3"/>
        <v>2500</v>
      </c>
      <c r="G32" s="298">
        <f t="shared" si="4"/>
        <v>2500</v>
      </c>
      <c r="H32" s="294"/>
      <c r="I32" s="294"/>
      <c r="J32" s="294"/>
      <c r="K32" s="239"/>
      <c r="L32" s="239"/>
      <c r="M32" s="239"/>
      <c r="N32" s="239"/>
      <c r="O32" s="239"/>
      <c r="P32" s="239"/>
      <c r="Q32" s="239"/>
      <c r="R32" s="239"/>
      <c r="S32" s="239"/>
      <c r="T32" s="239"/>
      <c r="U32" s="239"/>
      <c r="V32" s="239"/>
      <c r="W32" s="239"/>
      <c r="X32" s="239"/>
      <c r="Y32" s="239"/>
      <c r="Z32" s="239"/>
      <c r="AA32" s="239"/>
      <c r="AB32" s="239"/>
      <c r="AC32" s="239"/>
      <c r="AD32" s="239"/>
      <c r="AE32" s="239"/>
    </row>
    <row r="33" spans="1:31" ht="13.8" x14ac:dyDescent="0.25">
      <c r="A33" s="595"/>
      <c r="B33" s="295" t="s">
        <v>485</v>
      </c>
      <c r="C33" s="296">
        <v>250</v>
      </c>
      <c r="D33" s="302" t="s">
        <v>480</v>
      </c>
      <c r="E33" s="297">
        <v>20</v>
      </c>
      <c r="F33" s="297">
        <f t="shared" si="3"/>
        <v>5000</v>
      </c>
      <c r="G33" s="298">
        <f t="shared" si="4"/>
        <v>5000</v>
      </c>
      <c r="H33" s="294"/>
      <c r="I33" s="294"/>
      <c r="J33" s="294"/>
      <c r="K33" s="239"/>
      <c r="L33" s="239"/>
      <c r="M33" s="239"/>
      <c r="N33" s="239"/>
      <c r="O33" s="239"/>
      <c r="P33" s="239"/>
      <c r="Q33" s="239"/>
      <c r="R33" s="239"/>
      <c r="S33" s="239"/>
      <c r="T33" s="239"/>
      <c r="U33" s="239"/>
      <c r="V33" s="239"/>
      <c r="W33" s="239"/>
      <c r="X33" s="239"/>
      <c r="Y33" s="239"/>
      <c r="Z33" s="239"/>
      <c r="AA33" s="239"/>
      <c r="AB33" s="239"/>
      <c r="AC33" s="239"/>
      <c r="AD33" s="239"/>
      <c r="AE33" s="239"/>
    </row>
    <row r="34" spans="1:31" ht="27.6" x14ac:dyDescent="0.25">
      <c r="A34" s="595"/>
      <c r="B34" s="302" t="s">
        <v>486</v>
      </c>
      <c r="C34" s="296">
        <v>100</v>
      </c>
      <c r="D34" s="302" t="s">
        <v>480</v>
      </c>
      <c r="E34" s="297">
        <v>30</v>
      </c>
      <c r="F34" s="297">
        <f t="shared" si="3"/>
        <v>3000</v>
      </c>
      <c r="G34" s="298">
        <f t="shared" si="4"/>
        <v>3000</v>
      </c>
      <c r="H34" s="294"/>
      <c r="I34" s="294"/>
      <c r="J34" s="294"/>
      <c r="K34" s="239"/>
      <c r="L34" s="239"/>
      <c r="M34" s="239"/>
      <c r="N34" s="239"/>
      <c r="O34" s="239"/>
      <c r="P34" s="239"/>
      <c r="Q34" s="239"/>
      <c r="R34" s="239"/>
      <c r="S34" s="239"/>
      <c r="T34" s="239"/>
      <c r="U34" s="239"/>
      <c r="V34" s="239"/>
      <c r="W34" s="239"/>
      <c r="X34" s="239"/>
      <c r="Y34" s="239"/>
      <c r="Z34" s="239"/>
      <c r="AA34" s="239"/>
      <c r="AB34" s="239"/>
      <c r="AC34" s="239"/>
      <c r="AD34" s="239"/>
      <c r="AE34" s="239"/>
    </row>
    <row r="35" spans="1:31" ht="13.8" x14ac:dyDescent="0.25">
      <c r="A35" s="595"/>
      <c r="B35" s="295" t="s">
        <v>487</v>
      </c>
      <c r="C35" s="296">
        <v>1</v>
      </c>
      <c r="D35" s="302" t="s">
        <v>113</v>
      </c>
      <c r="E35" s="297">
        <v>3000</v>
      </c>
      <c r="F35" s="297">
        <f t="shared" si="3"/>
        <v>3000</v>
      </c>
      <c r="G35" s="298">
        <f t="shared" si="4"/>
        <v>3000</v>
      </c>
      <c r="H35" s="294"/>
      <c r="I35" s="294"/>
      <c r="J35" s="294"/>
      <c r="K35" s="239"/>
      <c r="L35" s="239"/>
      <c r="M35" s="239"/>
      <c r="N35" s="239"/>
      <c r="O35" s="239"/>
      <c r="P35" s="239"/>
      <c r="Q35" s="239"/>
      <c r="R35" s="239"/>
      <c r="S35" s="239"/>
      <c r="T35" s="239"/>
      <c r="U35" s="239"/>
      <c r="V35" s="239"/>
      <c r="W35" s="239"/>
      <c r="X35" s="239"/>
      <c r="Y35" s="239"/>
      <c r="Z35" s="239"/>
      <c r="AA35" s="239"/>
      <c r="AB35" s="239"/>
      <c r="AC35" s="239"/>
      <c r="AD35" s="239"/>
      <c r="AE35" s="239"/>
    </row>
    <row r="36" spans="1:31" ht="13.8" x14ac:dyDescent="0.25">
      <c r="A36" s="595"/>
      <c r="B36" s="295" t="s">
        <v>488</v>
      </c>
      <c r="C36" s="296">
        <v>1</v>
      </c>
      <c r="D36" s="302" t="s">
        <v>113</v>
      </c>
      <c r="E36" s="297">
        <v>6000</v>
      </c>
      <c r="F36" s="297">
        <f t="shared" si="3"/>
        <v>6000</v>
      </c>
      <c r="G36" s="298">
        <f t="shared" si="4"/>
        <v>6000</v>
      </c>
      <c r="H36" s="294"/>
      <c r="I36" s="294"/>
      <c r="J36" s="294"/>
      <c r="K36" s="239"/>
      <c r="L36" s="239"/>
      <c r="M36" s="239"/>
      <c r="N36" s="239"/>
      <c r="O36" s="239"/>
      <c r="P36" s="239"/>
      <c r="Q36" s="239"/>
      <c r="R36" s="239"/>
      <c r="S36" s="239"/>
      <c r="T36" s="239"/>
      <c r="U36" s="239"/>
      <c r="V36" s="239"/>
      <c r="W36" s="239"/>
      <c r="X36" s="239"/>
      <c r="Y36" s="239"/>
      <c r="Z36" s="239"/>
      <c r="AA36" s="239"/>
      <c r="AB36" s="239"/>
      <c r="AC36" s="239"/>
      <c r="AD36" s="239"/>
      <c r="AE36" s="239"/>
    </row>
    <row r="37" spans="1:31" ht="27.6" x14ac:dyDescent="0.25">
      <c r="A37" s="595"/>
      <c r="B37" s="302" t="s">
        <v>489</v>
      </c>
      <c r="C37" s="296">
        <v>1</v>
      </c>
      <c r="D37" s="302" t="s">
        <v>113</v>
      </c>
      <c r="E37" s="297">
        <v>1800</v>
      </c>
      <c r="F37" s="297">
        <f t="shared" si="3"/>
        <v>1800</v>
      </c>
      <c r="G37" s="298">
        <f t="shared" si="4"/>
        <v>1800</v>
      </c>
      <c r="H37" s="294"/>
      <c r="I37" s="294"/>
      <c r="J37" s="294"/>
      <c r="K37" s="239"/>
      <c r="L37" s="239"/>
      <c r="M37" s="239"/>
      <c r="N37" s="239"/>
      <c r="O37" s="239"/>
      <c r="P37" s="239"/>
      <c r="Q37" s="239"/>
      <c r="R37" s="239"/>
      <c r="S37" s="239"/>
      <c r="T37" s="239"/>
      <c r="U37" s="239"/>
      <c r="V37" s="239"/>
      <c r="W37" s="239"/>
      <c r="X37" s="239"/>
      <c r="Y37" s="239"/>
      <c r="Z37" s="239"/>
      <c r="AA37" s="239"/>
      <c r="AB37" s="239"/>
      <c r="AC37" s="239"/>
      <c r="AD37" s="239"/>
      <c r="AE37" s="239"/>
    </row>
    <row r="38" spans="1:31" ht="13.8" x14ac:dyDescent="0.25">
      <c r="A38" s="289" t="s">
        <v>83</v>
      </c>
      <c r="B38" s="290" t="s">
        <v>120</v>
      </c>
      <c r="C38" s="290"/>
      <c r="D38" s="290"/>
      <c r="E38" s="291"/>
      <c r="F38" s="291">
        <f t="shared" ref="F38:G38" si="5">SUM(F39:F42)</f>
        <v>36824</v>
      </c>
      <c r="G38" s="293">
        <f t="shared" si="5"/>
        <v>36824</v>
      </c>
      <c r="H38" s="294"/>
      <c r="I38" s="294"/>
      <c r="J38" s="294"/>
      <c r="K38" s="239"/>
      <c r="L38" s="239"/>
      <c r="M38" s="239"/>
      <c r="N38" s="239"/>
      <c r="O38" s="239"/>
      <c r="P38" s="239"/>
      <c r="Q38" s="239"/>
      <c r="R38" s="239"/>
      <c r="S38" s="239"/>
      <c r="T38" s="239"/>
      <c r="U38" s="239"/>
      <c r="V38" s="239"/>
      <c r="W38" s="239"/>
      <c r="X38" s="239"/>
      <c r="Y38" s="239"/>
      <c r="Z38" s="239"/>
      <c r="AA38" s="239"/>
      <c r="AB38" s="239"/>
      <c r="AC38" s="239"/>
      <c r="AD38" s="239"/>
      <c r="AE38" s="239"/>
    </row>
    <row r="39" spans="1:31" ht="13.8" x14ac:dyDescent="0.25">
      <c r="A39" s="269"/>
      <c r="B39" s="295" t="s">
        <v>490</v>
      </c>
      <c r="C39" s="296">
        <v>200</v>
      </c>
      <c r="D39" s="295" t="s">
        <v>480</v>
      </c>
      <c r="E39" s="297">
        <v>20</v>
      </c>
      <c r="F39" s="297">
        <f t="shared" ref="F39:F42" si="6">C39*E39</f>
        <v>4000</v>
      </c>
      <c r="G39" s="298">
        <f t="shared" ref="G39:G42" si="7">C39*E39</f>
        <v>4000</v>
      </c>
      <c r="H39" s="294"/>
      <c r="I39" s="294"/>
      <c r="J39" s="294"/>
      <c r="K39" s="239"/>
      <c r="L39" s="239"/>
      <c r="M39" s="239"/>
      <c r="N39" s="239"/>
      <c r="O39" s="239"/>
      <c r="P39" s="239"/>
      <c r="Q39" s="239"/>
      <c r="R39" s="239"/>
      <c r="S39" s="239"/>
      <c r="T39" s="239"/>
      <c r="U39" s="239"/>
      <c r="V39" s="239"/>
      <c r="W39" s="239"/>
      <c r="X39" s="239"/>
      <c r="Y39" s="239"/>
      <c r="Z39" s="239"/>
      <c r="AA39" s="239"/>
      <c r="AB39" s="239"/>
      <c r="AC39" s="239"/>
      <c r="AD39" s="239"/>
      <c r="AE39" s="239"/>
    </row>
    <row r="40" spans="1:31" ht="13.8" x14ac:dyDescent="0.25">
      <c r="A40" s="269"/>
      <c r="B40" s="295" t="s">
        <v>491</v>
      </c>
      <c r="C40" s="296">
        <v>4</v>
      </c>
      <c r="D40" s="302" t="s">
        <v>492</v>
      </c>
      <c r="E40" s="297">
        <v>706</v>
      </c>
      <c r="F40" s="297">
        <f t="shared" si="6"/>
        <v>2824</v>
      </c>
      <c r="G40" s="298">
        <f t="shared" si="7"/>
        <v>2824</v>
      </c>
      <c r="H40" s="294"/>
      <c r="I40" s="294"/>
      <c r="J40" s="294"/>
      <c r="K40" s="239"/>
      <c r="L40" s="239"/>
      <c r="M40" s="239"/>
      <c r="N40" s="239"/>
      <c r="O40" s="239"/>
      <c r="P40" s="239"/>
      <c r="Q40" s="239"/>
      <c r="R40" s="239"/>
      <c r="S40" s="239"/>
      <c r="T40" s="239"/>
      <c r="U40" s="239"/>
      <c r="V40" s="239"/>
      <c r="W40" s="239"/>
      <c r="X40" s="239"/>
      <c r="Y40" s="239"/>
      <c r="Z40" s="239"/>
      <c r="AA40" s="239"/>
      <c r="AB40" s="239"/>
      <c r="AC40" s="239"/>
      <c r="AD40" s="239"/>
      <c r="AE40" s="239"/>
    </row>
    <row r="41" spans="1:31" ht="41.4" x14ac:dyDescent="0.25">
      <c r="A41" s="269"/>
      <c r="B41" s="302" t="s">
        <v>493</v>
      </c>
      <c r="C41" s="296">
        <v>1</v>
      </c>
      <c r="D41" s="302" t="s">
        <v>494</v>
      </c>
      <c r="E41" s="297">
        <v>15000</v>
      </c>
      <c r="F41" s="297">
        <f t="shared" si="6"/>
        <v>15000</v>
      </c>
      <c r="G41" s="298">
        <f t="shared" si="7"/>
        <v>15000</v>
      </c>
      <c r="H41" s="294"/>
      <c r="I41" s="294"/>
      <c r="J41" s="294"/>
      <c r="K41" s="239"/>
      <c r="L41" s="239"/>
      <c r="M41" s="239"/>
      <c r="N41" s="239"/>
      <c r="O41" s="239"/>
      <c r="P41" s="239"/>
      <c r="Q41" s="239"/>
      <c r="R41" s="239"/>
      <c r="S41" s="239"/>
      <c r="T41" s="239"/>
      <c r="U41" s="239"/>
      <c r="V41" s="239"/>
      <c r="W41" s="239"/>
      <c r="X41" s="239"/>
      <c r="Y41" s="239"/>
      <c r="Z41" s="239"/>
      <c r="AA41" s="239"/>
      <c r="AB41" s="239"/>
      <c r="AC41" s="239"/>
      <c r="AD41" s="239"/>
      <c r="AE41" s="239"/>
    </row>
    <row r="42" spans="1:31" ht="41.4" x14ac:dyDescent="0.25">
      <c r="A42" s="269"/>
      <c r="B42" s="302" t="s">
        <v>495</v>
      </c>
      <c r="C42" s="296">
        <v>1</v>
      </c>
      <c r="D42" s="302" t="s">
        <v>494</v>
      </c>
      <c r="E42" s="297">
        <v>15000</v>
      </c>
      <c r="F42" s="297">
        <f t="shared" si="6"/>
        <v>15000</v>
      </c>
      <c r="G42" s="298">
        <f t="shared" si="7"/>
        <v>15000</v>
      </c>
      <c r="H42" s="294"/>
      <c r="I42" s="294"/>
      <c r="J42" s="294"/>
      <c r="K42" s="239"/>
      <c r="L42" s="239"/>
      <c r="M42" s="239"/>
      <c r="N42" s="239"/>
      <c r="O42" s="239"/>
      <c r="P42" s="239"/>
      <c r="Q42" s="239"/>
      <c r="R42" s="239"/>
      <c r="S42" s="239"/>
      <c r="T42" s="239"/>
      <c r="U42" s="239"/>
      <c r="V42" s="239"/>
      <c r="W42" s="239"/>
      <c r="X42" s="239"/>
      <c r="Y42" s="239"/>
      <c r="Z42" s="239"/>
      <c r="AA42" s="239"/>
      <c r="AB42" s="239"/>
      <c r="AC42" s="239"/>
      <c r="AD42" s="239"/>
      <c r="AE42" s="239"/>
    </row>
    <row r="43" spans="1:31" ht="13.8" x14ac:dyDescent="0.25">
      <c r="A43" s="289" t="s">
        <v>85</v>
      </c>
      <c r="B43" s="290" t="s">
        <v>126</v>
      </c>
      <c r="C43" s="300"/>
      <c r="D43" s="290"/>
      <c r="E43" s="291"/>
      <c r="F43" s="291">
        <f t="shared" ref="F43:G43" si="8">SUM(F44:F45)</f>
        <v>24000</v>
      </c>
      <c r="G43" s="293">
        <f t="shared" si="8"/>
        <v>24000</v>
      </c>
      <c r="H43" s="294"/>
      <c r="I43" s="294"/>
      <c r="J43" s="294"/>
      <c r="K43" s="239"/>
      <c r="L43" s="239"/>
      <c r="M43" s="239"/>
      <c r="N43" s="239"/>
      <c r="O43" s="239"/>
      <c r="P43" s="239"/>
      <c r="Q43" s="239"/>
      <c r="R43" s="239"/>
      <c r="S43" s="239"/>
      <c r="T43" s="239"/>
      <c r="U43" s="239"/>
      <c r="V43" s="239"/>
      <c r="W43" s="239"/>
      <c r="X43" s="239"/>
      <c r="Y43" s="239"/>
      <c r="Z43" s="239"/>
      <c r="AA43" s="239"/>
      <c r="AB43" s="239"/>
      <c r="AC43" s="239"/>
      <c r="AD43" s="239"/>
      <c r="AE43" s="239"/>
    </row>
    <row r="44" spans="1:31" ht="41.4" x14ac:dyDescent="0.25">
      <c r="A44" s="269"/>
      <c r="B44" s="302" t="s">
        <v>496</v>
      </c>
      <c r="C44" s="296">
        <v>8</v>
      </c>
      <c r="D44" s="295" t="s">
        <v>497</v>
      </c>
      <c r="E44" s="297">
        <v>2000</v>
      </c>
      <c r="F44" s="297">
        <f t="shared" ref="F44:F45" si="9">C44*E44</f>
        <v>16000</v>
      </c>
      <c r="G44" s="298">
        <f t="shared" ref="G44:G45" si="10">C44*E44</f>
        <v>16000</v>
      </c>
      <c r="H44" s="294"/>
      <c r="I44" s="294"/>
      <c r="J44" s="294"/>
      <c r="K44" s="239"/>
      <c r="L44" s="239"/>
      <c r="M44" s="239"/>
      <c r="N44" s="239"/>
      <c r="O44" s="239"/>
      <c r="P44" s="239"/>
      <c r="Q44" s="239"/>
      <c r="R44" s="239"/>
      <c r="S44" s="239"/>
      <c r="T44" s="239"/>
      <c r="U44" s="239"/>
      <c r="V44" s="239"/>
      <c r="W44" s="239"/>
      <c r="X44" s="239"/>
      <c r="Y44" s="239"/>
      <c r="Z44" s="239"/>
      <c r="AA44" s="239"/>
      <c r="AB44" s="239"/>
      <c r="AC44" s="239"/>
      <c r="AD44" s="239"/>
      <c r="AE44" s="239"/>
    </row>
    <row r="45" spans="1:31" ht="27.6" x14ac:dyDescent="0.25">
      <c r="A45" s="269"/>
      <c r="B45" s="302" t="s">
        <v>498</v>
      </c>
      <c r="C45" s="296">
        <v>8</v>
      </c>
      <c r="D45" s="295" t="s">
        <v>499</v>
      </c>
      <c r="E45" s="297">
        <v>1000</v>
      </c>
      <c r="F45" s="297">
        <f t="shared" si="9"/>
        <v>8000</v>
      </c>
      <c r="G45" s="298">
        <f t="shared" si="10"/>
        <v>8000</v>
      </c>
      <c r="H45" s="294"/>
      <c r="I45" s="294"/>
      <c r="J45" s="294"/>
      <c r="K45" s="239"/>
      <c r="L45" s="239"/>
      <c r="M45" s="239"/>
      <c r="N45" s="239"/>
      <c r="O45" s="239"/>
      <c r="P45" s="239"/>
      <c r="Q45" s="239"/>
      <c r="R45" s="239"/>
      <c r="S45" s="239"/>
      <c r="T45" s="239"/>
      <c r="U45" s="239"/>
      <c r="V45" s="239"/>
      <c r="W45" s="239"/>
      <c r="X45" s="239"/>
      <c r="Y45" s="239"/>
      <c r="Z45" s="239"/>
      <c r="AA45" s="239"/>
      <c r="AB45" s="239"/>
      <c r="AC45" s="239"/>
      <c r="AD45" s="239"/>
      <c r="AE45" s="239"/>
    </row>
    <row r="46" spans="1:31" ht="13.8" x14ac:dyDescent="0.25">
      <c r="A46" s="303"/>
      <c r="B46" s="304" t="s">
        <v>128</v>
      </c>
      <c r="C46" s="306"/>
      <c r="D46" s="306"/>
      <c r="E46" s="307"/>
      <c r="F46" s="307">
        <f t="shared" ref="F46:G46" si="11">F28+F38+F43</f>
        <v>114224</v>
      </c>
      <c r="G46" s="293">
        <f t="shared" si="11"/>
        <v>114224</v>
      </c>
      <c r="H46" s="294"/>
      <c r="I46" s="294"/>
      <c r="J46" s="294"/>
      <c r="K46" s="239"/>
      <c r="L46" s="239"/>
      <c r="M46" s="239"/>
      <c r="N46" s="239"/>
      <c r="O46" s="239"/>
      <c r="P46" s="239"/>
      <c r="Q46" s="239"/>
      <c r="R46" s="239"/>
      <c r="S46" s="239"/>
      <c r="T46" s="239"/>
      <c r="U46" s="239"/>
      <c r="V46" s="239"/>
      <c r="W46" s="239"/>
      <c r="X46" s="239"/>
      <c r="Y46" s="239"/>
      <c r="Z46" s="239"/>
      <c r="AA46" s="239"/>
      <c r="AB46" s="239"/>
      <c r="AC46" s="239"/>
      <c r="AD46" s="239"/>
      <c r="AE46" s="239"/>
    </row>
    <row r="47" spans="1:31" ht="13.8" x14ac:dyDescent="0.25">
      <c r="A47" s="308"/>
      <c r="B47" s="309"/>
      <c r="C47" s="311"/>
      <c r="D47" s="311"/>
      <c r="E47" s="312"/>
      <c r="F47" s="312"/>
      <c r="G47" s="298"/>
      <c r="H47" s="294"/>
      <c r="I47" s="294"/>
      <c r="J47" s="294"/>
      <c r="K47" s="239"/>
      <c r="L47" s="239"/>
      <c r="M47" s="239"/>
      <c r="N47" s="239"/>
      <c r="O47" s="239"/>
      <c r="P47" s="239"/>
      <c r="Q47" s="239"/>
      <c r="R47" s="239"/>
      <c r="S47" s="239"/>
      <c r="T47" s="239"/>
      <c r="U47" s="239"/>
      <c r="V47" s="239"/>
      <c r="W47" s="239"/>
      <c r="X47" s="239"/>
      <c r="Y47" s="239"/>
      <c r="Z47" s="239"/>
      <c r="AA47" s="239"/>
      <c r="AB47" s="239"/>
      <c r="AC47" s="239"/>
      <c r="AD47" s="239"/>
      <c r="AE47" s="239"/>
    </row>
    <row r="48" spans="1:31" ht="13.8" x14ac:dyDescent="0.25">
      <c r="A48" s="289" t="s">
        <v>129</v>
      </c>
      <c r="B48" s="290" t="s">
        <v>130</v>
      </c>
      <c r="C48" s="290"/>
      <c r="D48" s="290"/>
      <c r="E48" s="291"/>
      <c r="F48" s="291">
        <f t="shared" ref="F48:G48" si="12">SUM(F49:F53)</f>
        <v>16589</v>
      </c>
      <c r="G48" s="293">
        <f t="shared" si="12"/>
        <v>16589</v>
      </c>
      <c r="H48" s="294"/>
      <c r="I48" s="294"/>
      <c r="J48" s="294"/>
      <c r="K48" s="239"/>
      <c r="L48" s="239"/>
      <c r="M48" s="239"/>
      <c r="N48" s="239"/>
      <c r="O48" s="239"/>
      <c r="P48" s="239"/>
      <c r="Q48" s="239"/>
      <c r="R48" s="239"/>
      <c r="S48" s="239"/>
      <c r="T48" s="239"/>
      <c r="U48" s="239"/>
      <c r="V48" s="239"/>
      <c r="W48" s="239"/>
      <c r="X48" s="239"/>
      <c r="Y48" s="239"/>
      <c r="Z48" s="239"/>
      <c r="AA48" s="239"/>
      <c r="AB48" s="239"/>
      <c r="AC48" s="239"/>
      <c r="AD48" s="239"/>
      <c r="AE48" s="239"/>
    </row>
    <row r="49" spans="1:31" ht="13.8" x14ac:dyDescent="0.25">
      <c r="A49" s="313"/>
      <c r="B49" s="319" t="s">
        <v>500</v>
      </c>
      <c r="C49" s="315">
        <v>1</v>
      </c>
      <c r="D49" s="301" t="s">
        <v>113</v>
      </c>
      <c r="E49" s="316">
        <v>4000</v>
      </c>
      <c r="F49" s="297">
        <f t="shared" ref="F49:F53" si="13">C49*E49</f>
        <v>4000</v>
      </c>
      <c r="G49" s="298">
        <f t="shared" ref="G49:G53" si="14">C49*E49</f>
        <v>4000</v>
      </c>
      <c r="H49" s="294"/>
      <c r="I49" s="294"/>
      <c r="J49" s="294"/>
      <c r="K49" s="239"/>
      <c r="L49" s="239"/>
      <c r="M49" s="239"/>
      <c r="N49" s="239"/>
      <c r="O49" s="239"/>
      <c r="P49" s="239"/>
      <c r="Q49" s="239"/>
      <c r="R49" s="239"/>
      <c r="S49" s="239"/>
      <c r="T49" s="239"/>
      <c r="U49" s="239"/>
      <c r="V49" s="239"/>
      <c r="W49" s="239"/>
      <c r="X49" s="239"/>
      <c r="Y49" s="239"/>
      <c r="Z49" s="239"/>
      <c r="AA49" s="239"/>
      <c r="AB49" s="239"/>
      <c r="AC49" s="239"/>
      <c r="AD49" s="239"/>
      <c r="AE49" s="239"/>
    </row>
    <row r="50" spans="1:31" ht="13.8" x14ac:dyDescent="0.25">
      <c r="A50" s="313"/>
      <c r="B50" s="319" t="s">
        <v>131</v>
      </c>
      <c r="C50" s="315">
        <v>1</v>
      </c>
      <c r="D50" s="301" t="s">
        <v>113</v>
      </c>
      <c r="E50" s="316">
        <v>5000</v>
      </c>
      <c r="F50" s="297">
        <f t="shared" si="13"/>
        <v>5000</v>
      </c>
      <c r="G50" s="298">
        <f t="shared" si="14"/>
        <v>5000</v>
      </c>
      <c r="H50" s="294"/>
      <c r="I50" s="294"/>
      <c r="J50" s="294"/>
      <c r="K50" s="239"/>
      <c r="L50" s="239"/>
      <c r="M50" s="239"/>
      <c r="N50" s="239"/>
      <c r="O50" s="239"/>
      <c r="P50" s="239"/>
      <c r="Q50" s="239"/>
      <c r="R50" s="239"/>
      <c r="S50" s="239"/>
      <c r="T50" s="239"/>
      <c r="U50" s="239"/>
      <c r="V50" s="239"/>
      <c r="W50" s="239"/>
      <c r="X50" s="239"/>
      <c r="Y50" s="239"/>
      <c r="Z50" s="239"/>
      <c r="AA50" s="239"/>
      <c r="AB50" s="239"/>
      <c r="AC50" s="239"/>
      <c r="AD50" s="239"/>
      <c r="AE50" s="239"/>
    </row>
    <row r="51" spans="1:31" ht="13.8" x14ac:dyDescent="0.25">
      <c r="A51" s="313"/>
      <c r="B51" s="319" t="s">
        <v>373</v>
      </c>
      <c r="C51" s="315">
        <v>3</v>
      </c>
      <c r="D51" s="301" t="s">
        <v>113</v>
      </c>
      <c r="E51" s="316">
        <v>200</v>
      </c>
      <c r="F51" s="297">
        <f t="shared" si="13"/>
        <v>600</v>
      </c>
      <c r="G51" s="298">
        <f t="shared" si="14"/>
        <v>600</v>
      </c>
      <c r="H51" s="294"/>
      <c r="I51" s="294"/>
      <c r="J51" s="294"/>
      <c r="K51" s="239"/>
      <c r="L51" s="239"/>
      <c r="M51" s="239"/>
      <c r="N51" s="239"/>
      <c r="O51" s="239"/>
      <c r="P51" s="239"/>
      <c r="Q51" s="239"/>
      <c r="R51" s="239"/>
      <c r="S51" s="239"/>
      <c r="T51" s="239"/>
      <c r="U51" s="239"/>
      <c r="V51" s="239"/>
      <c r="W51" s="239"/>
      <c r="X51" s="239"/>
      <c r="Y51" s="239"/>
      <c r="Z51" s="239"/>
      <c r="AA51" s="239"/>
      <c r="AB51" s="239"/>
      <c r="AC51" s="239"/>
      <c r="AD51" s="239"/>
      <c r="AE51" s="239"/>
    </row>
    <row r="52" spans="1:31" ht="13.8" x14ac:dyDescent="0.25">
      <c r="A52" s="313"/>
      <c r="B52" s="319" t="s">
        <v>387</v>
      </c>
      <c r="C52" s="315">
        <v>1</v>
      </c>
      <c r="D52" s="301" t="s">
        <v>113</v>
      </c>
      <c r="E52" s="316">
        <v>750</v>
      </c>
      <c r="F52" s="297">
        <f t="shared" si="13"/>
        <v>750</v>
      </c>
      <c r="G52" s="298">
        <f t="shared" si="14"/>
        <v>750</v>
      </c>
      <c r="H52" s="294"/>
      <c r="I52" s="294"/>
      <c r="J52" s="294"/>
      <c r="K52" s="239"/>
      <c r="L52" s="239"/>
      <c r="M52" s="239"/>
      <c r="N52" s="239"/>
      <c r="O52" s="239"/>
      <c r="P52" s="239"/>
      <c r="Q52" s="239"/>
      <c r="R52" s="239"/>
      <c r="S52" s="239"/>
      <c r="T52" s="239"/>
      <c r="U52" s="239"/>
      <c r="V52" s="239"/>
      <c r="W52" s="239"/>
      <c r="X52" s="239"/>
      <c r="Y52" s="239"/>
      <c r="Z52" s="239"/>
      <c r="AA52" s="239"/>
      <c r="AB52" s="239"/>
      <c r="AC52" s="239"/>
      <c r="AD52" s="239"/>
      <c r="AE52" s="239"/>
    </row>
    <row r="53" spans="1:31" ht="13.8" x14ac:dyDescent="0.25">
      <c r="A53" s="313"/>
      <c r="B53" s="319" t="s">
        <v>375</v>
      </c>
      <c r="C53" s="315">
        <v>1</v>
      </c>
      <c r="D53" s="301" t="s">
        <v>113</v>
      </c>
      <c r="E53" s="316">
        <v>6239</v>
      </c>
      <c r="F53" s="297">
        <f t="shared" si="13"/>
        <v>6239</v>
      </c>
      <c r="G53" s="298">
        <f t="shared" si="14"/>
        <v>6239</v>
      </c>
      <c r="H53" s="294"/>
      <c r="I53" s="294"/>
      <c r="J53" s="294"/>
      <c r="K53" s="239"/>
      <c r="L53" s="239"/>
      <c r="M53" s="239"/>
      <c r="N53" s="239"/>
      <c r="O53" s="239"/>
      <c r="P53" s="239"/>
      <c r="Q53" s="239"/>
      <c r="R53" s="239"/>
      <c r="S53" s="239"/>
      <c r="T53" s="239"/>
      <c r="U53" s="239"/>
      <c r="V53" s="239"/>
      <c r="W53" s="239"/>
      <c r="X53" s="239"/>
      <c r="Y53" s="239"/>
      <c r="Z53" s="239"/>
      <c r="AA53" s="239"/>
      <c r="AB53" s="239"/>
      <c r="AC53" s="239"/>
      <c r="AD53" s="239"/>
      <c r="AE53" s="239"/>
    </row>
    <row r="54" spans="1:31" ht="13.8" x14ac:dyDescent="0.25">
      <c r="A54" s="289" t="s">
        <v>137</v>
      </c>
      <c r="B54" s="290" t="s">
        <v>138</v>
      </c>
      <c r="C54" s="290"/>
      <c r="D54" s="290"/>
      <c r="E54" s="291"/>
      <c r="F54" s="291">
        <f t="shared" ref="F54:G54" si="15">F55</f>
        <v>9600</v>
      </c>
      <c r="G54" s="427">
        <f t="shared" si="15"/>
        <v>9600</v>
      </c>
      <c r="H54" s="294"/>
      <c r="I54" s="294"/>
      <c r="J54" s="294"/>
      <c r="K54" s="239"/>
      <c r="L54" s="239"/>
      <c r="M54" s="239"/>
      <c r="N54" s="239"/>
      <c r="O54" s="239"/>
      <c r="P54" s="239"/>
      <c r="Q54" s="239"/>
      <c r="R54" s="239"/>
      <c r="S54" s="239"/>
      <c r="T54" s="239"/>
      <c r="U54" s="239"/>
      <c r="V54" s="239"/>
      <c r="W54" s="239"/>
      <c r="X54" s="239"/>
      <c r="Y54" s="239"/>
      <c r="Z54" s="239"/>
      <c r="AA54" s="239"/>
      <c r="AB54" s="239"/>
      <c r="AC54" s="239"/>
      <c r="AD54" s="239"/>
      <c r="AE54" s="239"/>
    </row>
    <row r="55" spans="1:31" ht="13.8" x14ac:dyDescent="0.25">
      <c r="A55" s="313"/>
      <c r="B55" s="319" t="s">
        <v>501</v>
      </c>
      <c r="C55" s="315">
        <v>24</v>
      </c>
      <c r="D55" s="301" t="s">
        <v>141</v>
      </c>
      <c r="E55" s="316">
        <v>400</v>
      </c>
      <c r="F55" s="297">
        <f>C55*E55</f>
        <v>9600</v>
      </c>
      <c r="G55" s="298">
        <f>C55*E55</f>
        <v>9600</v>
      </c>
      <c r="H55" s="294"/>
      <c r="I55" s="294"/>
      <c r="J55" s="294"/>
      <c r="K55" s="239"/>
      <c r="L55" s="239"/>
      <c r="M55" s="239"/>
      <c r="N55" s="239"/>
      <c r="O55" s="239"/>
      <c r="P55" s="239"/>
      <c r="Q55" s="239"/>
      <c r="R55" s="239"/>
      <c r="S55" s="239"/>
      <c r="T55" s="239"/>
      <c r="U55" s="239"/>
      <c r="V55" s="239"/>
      <c r="W55" s="239"/>
      <c r="X55" s="239"/>
      <c r="Y55" s="239"/>
      <c r="Z55" s="239"/>
      <c r="AA55" s="239"/>
      <c r="AB55" s="239"/>
      <c r="AC55" s="239"/>
      <c r="AD55" s="239"/>
      <c r="AE55" s="239"/>
    </row>
    <row r="56" spans="1:31" ht="13.8" x14ac:dyDescent="0.25">
      <c r="A56" s="241"/>
      <c r="B56" s="239"/>
      <c r="C56" s="239"/>
      <c r="D56" s="239"/>
      <c r="E56" s="421"/>
      <c r="F56" s="421"/>
      <c r="G56" s="422"/>
      <c r="H56" s="421"/>
      <c r="I56" s="239"/>
      <c r="J56" s="239"/>
      <c r="K56" s="239"/>
      <c r="L56" s="239"/>
      <c r="M56" s="239"/>
      <c r="N56" s="239"/>
      <c r="O56" s="239"/>
      <c r="P56" s="239"/>
      <c r="Q56" s="239"/>
      <c r="R56" s="239"/>
      <c r="S56" s="239"/>
      <c r="T56" s="239"/>
      <c r="U56" s="239"/>
      <c r="V56" s="239"/>
      <c r="W56" s="239"/>
      <c r="X56" s="239"/>
      <c r="Y56" s="239"/>
      <c r="Z56" s="239"/>
      <c r="AA56" s="239"/>
      <c r="AB56" s="239"/>
      <c r="AC56" s="239"/>
      <c r="AD56" s="239"/>
      <c r="AE56" s="239"/>
    </row>
    <row r="57" spans="1:31" ht="13.8" x14ac:dyDescent="0.25">
      <c r="A57" s="241"/>
      <c r="B57" s="239"/>
      <c r="C57" s="239"/>
      <c r="D57" s="239"/>
      <c r="E57" s="421"/>
      <c r="F57" s="421"/>
      <c r="G57" s="422"/>
      <c r="H57" s="421"/>
      <c r="I57" s="239"/>
      <c r="J57" s="239"/>
      <c r="K57" s="239"/>
      <c r="L57" s="239"/>
      <c r="M57" s="239"/>
      <c r="N57" s="239"/>
      <c r="O57" s="239"/>
      <c r="P57" s="239"/>
      <c r="Q57" s="239"/>
      <c r="R57" s="239"/>
      <c r="S57" s="239"/>
      <c r="T57" s="239"/>
      <c r="U57" s="239"/>
      <c r="V57" s="239"/>
      <c r="W57" s="239"/>
      <c r="X57" s="239"/>
      <c r="Y57" s="239"/>
      <c r="Z57" s="239"/>
      <c r="AA57" s="239"/>
      <c r="AB57" s="239"/>
      <c r="AC57" s="239"/>
      <c r="AD57" s="239"/>
      <c r="AE57" s="239"/>
    </row>
    <row r="58" spans="1:31" ht="13.8" x14ac:dyDescent="0.25">
      <c r="A58" s="596"/>
      <c r="B58" s="1016" t="s">
        <v>502</v>
      </c>
      <c r="C58" s="987"/>
      <c r="D58" s="987"/>
      <c r="E58" s="987"/>
      <c r="F58" s="987"/>
      <c r="G58" s="987"/>
      <c r="H58" s="987"/>
      <c r="I58" s="987"/>
      <c r="J58" s="985"/>
      <c r="K58" s="239"/>
      <c r="L58" s="239"/>
      <c r="M58" s="239"/>
      <c r="N58" s="239"/>
      <c r="O58" s="239"/>
      <c r="P58" s="239"/>
      <c r="Q58" s="239"/>
      <c r="R58" s="239"/>
      <c r="S58" s="239"/>
      <c r="T58" s="239"/>
      <c r="U58" s="239"/>
      <c r="V58" s="239"/>
      <c r="W58" s="239"/>
      <c r="X58" s="239"/>
      <c r="Y58" s="239"/>
      <c r="Z58" s="239"/>
      <c r="AA58" s="239"/>
      <c r="AB58" s="239"/>
      <c r="AC58" s="239"/>
      <c r="AD58" s="239"/>
      <c r="AE58" s="239"/>
    </row>
    <row r="59" spans="1:31" ht="13.8" x14ac:dyDescent="0.25">
      <c r="A59" s="1011" t="s">
        <v>92</v>
      </c>
      <c r="B59" s="987"/>
      <c r="C59" s="987"/>
      <c r="D59" s="987"/>
      <c r="E59" s="987"/>
      <c r="F59" s="985"/>
      <c r="G59" s="278"/>
      <c r="H59" s="1012" t="s">
        <v>93</v>
      </c>
      <c r="I59" s="990"/>
      <c r="J59" s="991"/>
      <c r="K59" s="239"/>
      <c r="L59" s="239"/>
      <c r="M59" s="239"/>
      <c r="N59" s="239"/>
      <c r="O59" s="239"/>
      <c r="P59" s="239"/>
      <c r="Q59" s="239"/>
      <c r="R59" s="239"/>
      <c r="S59" s="239"/>
      <c r="T59" s="239"/>
      <c r="U59" s="239"/>
      <c r="V59" s="239"/>
      <c r="W59" s="239"/>
      <c r="X59" s="239"/>
      <c r="Y59" s="239"/>
      <c r="Z59" s="239"/>
      <c r="AA59" s="239"/>
      <c r="AB59" s="239"/>
      <c r="AC59" s="239"/>
      <c r="AD59" s="239"/>
      <c r="AE59" s="239"/>
    </row>
    <row r="60" spans="1:31" ht="13.8" x14ac:dyDescent="0.25">
      <c r="A60" s="279" t="s">
        <v>94</v>
      </c>
      <c r="B60" s="280" t="s">
        <v>95</v>
      </c>
      <c r="C60" s="280" t="s">
        <v>96</v>
      </c>
      <c r="D60" s="280" t="s">
        <v>97</v>
      </c>
      <c r="E60" s="280" t="s">
        <v>98</v>
      </c>
      <c r="F60" s="281" t="s">
        <v>99</v>
      </c>
      <c r="G60" s="320"/>
      <c r="H60" s="283" t="s">
        <v>101</v>
      </c>
      <c r="I60" s="283" t="s">
        <v>102</v>
      </c>
      <c r="J60" s="283" t="s">
        <v>103</v>
      </c>
      <c r="K60" s="239"/>
      <c r="L60" s="239"/>
      <c r="M60" s="239"/>
      <c r="N60" s="239"/>
      <c r="O60" s="239"/>
      <c r="P60" s="239"/>
      <c r="Q60" s="239"/>
      <c r="R60" s="239"/>
      <c r="S60" s="239"/>
      <c r="T60" s="239"/>
      <c r="U60" s="239"/>
      <c r="V60" s="239"/>
      <c r="W60" s="239"/>
      <c r="X60" s="239"/>
      <c r="Y60" s="239"/>
      <c r="Z60" s="239"/>
      <c r="AA60" s="239"/>
      <c r="AB60" s="239"/>
      <c r="AC60" s="239"/>
      <c r="AD60" s="239"/>
      <c r="AE60" s="239"/>
    </row>
    <row r="61" spans="1:31" ht="13.8" x14ac:dyDescent="0.25">
      <c r="A61" s="284"/>
      <c r="B61" s="285" t="s">
        <v>104</v>
      </c>
      <c r="C61" s="286"/>
      <c r="D61" s="286"/>
      <c r="E61" s="287"/>
      <c r="F61" s="232">
        <f>F69+F71+F73</f>
        <v>19700</v>
      </c>
      <c r="G61" s="321">
        <f>G62+G66+G71+G73</f>
        <v>19700</v>
      </c>
      <c r="H61" s="229">
        <v>3749</v>
      </c>
      <c r="I61" s="229">
        <f>7048+578</f>
        <v>7626</v>
      </c>
      <c r="J61" s="229">
        <f>7747+578</f>
        <v>8325</v>
      </c>
      <c r="K61" s="401"/>
      <c r="L61" s="239"/>
      <c r="M61" s="239"/>
      <c r="N61" s="239"/>
      <c r="O61" s="239"/>
      <c r="P61" s="239"/>
      <c r="Q61" s="239"/>
      <c r="R61" s="239"/>
      <c r="S61" s="239"/>
      <c r="T61" s="239"/>
      <c r="U61" s="239"/>
      <c r="V61" s="239"/>
      <c r="W61" s="239"/>
      <c r="X61" s="239"/>
      <c r="Y61" s="239"/>
      <c r="Z61" s="239"/>
      <c r="AA61" s="239"/>
      <c r="AB61" s="239"/>
      <c r="AC61" s="239"/>
      <c r="AD61" s="239"/>
      <c r="AE61" s="239"/>
    </row>
    <row r="62" spans="1:31" ht="13.8" x14ac:dyDescent="0.25">
      <c r="A62" s="289" t="s">
        <v>82</v>
      </c>
      <c r="B62" s="290" t="s">
        <v>105</v>
      </c>
      <c r="C62" s="290"/>
      <c r="D62" s="290"/>
      <c r="E62" s="291"/>
      <c r="F62" s="292">
        <f t="shared" ref="F62:G62" si="16">SUM(F63:F65)</f>
        <v>9500</v>
      </c>
      <c r="G62" s="293">
        <f t="shared" si="16"/>
        <v>9500</v>
      </c>
      <c r="H62" s="294"/>
      <c r="I62" s="294"/>
      <c r="J62" s="294"/>
      <c r="K62" s="239"/>
      <c r="L62" s="239"/>
      <c r="M62" s="239"/>
      <c r="N62" s="239"/>
      <c r="O62" s="239"/>
      <c r="P62" s="239"/>
      <c r="Q62" s="239"/>
      <c r="R62" s="239"/>
      <c r="S62" s="239"/>
      <c r="T62" s="239"/>
      <c r="U62" s="239"/>
      <c r="V62" s="239"/>
      <c r="W62" s="239"/>
      <c r="X62" s="239"/>
      <c r="Y62" s="239"/>
      <c r="Z62" s="239"/>
      <c r="AA62" s="239"/>
      <c r="AB62" s="239"/>
      <c r="AC62" s="239"/>
      <c r="AD62" s="239"/>
      <c r="AE62" s="239"/>
    </row>
    <row r="63" spans="1:31" ht="41.4" x14ac:dyDescent="0.25">
      <c r="A63" s="269"/>
      <c r="B63" s="302" t="s">
        <v>503</v>
      </c>
      <c r="C63" s="296">
        <v>3</v>
      </c>
      <c r="D63" s="295" t="s">
        <v>492</v>
      </c>
      <c r="E63" s="297">
        <v>1500</v>
      </c>
      <c r="F63" s="297">
        <f t="shared" ref="F63:F65" si="17">C63*E63</f>
        <v>4500</v>
      </c>
      <c r="G63" s="298">
        <f t="shared" ref="G63:G65" si="18">C63*E63</f>
        <v>4500</v>
      </c>
      <c r="H63" s="294"/>
      <c r="I63" s="294"/>
      <c r="J63" s="294"/>
      <c r="K63" s="239"/>
      <c r="L63" s="239"/>
      <c r="M63" s="239"/>
      <c r="N63" s="239"/>
      <c r="O63" s="239"/>
      <c r="P63" s="239"/>
      <c r="Q63" s="239"/>
      <c r="R63" s="239"/>
      <c r="S63" s="239"/>
      <c r="T63" s="239"/>
      <c r="U63" s="239"/>
      <c r="V63" s="239"/>
      <c r="W63" s="239"/>
      <c r="X63" s="239"/>
      <c r="Y63" s="239"/>
      <c r="Z63" s="239"/>
      <c r="AA63" s="239"/>
      <c r="AB63" s="239"/>
      <c r="AC63" s="239"/>
      <c r="AD63" s="239"/>
      <c r="AE63" s="239"/>
    </row>
    <row r="64" spans="1:31" ht="27.6" x14ac:dyDescent="0.25">
      <c r="A64" s="269"/>
      <c r="B64" s="302" t="s">
        <v>504</v>
      </c>
      <c r="C64" s="296">
        <v>4</v>
      </c>
      <c r="D64" s="295" t="s">
        <v>107</v>
      </c>
      <c r="E64" s="297">
        <v>1000</v>
      </c>
      <c r="F64" s="297">
        <f t="shared" si="17"/>
        <v>4000</v>
      </c>
      <c r="G64" s="298">
        <f t="shared" si="18"/>
        <v>4000</v>
      </c>
      <c r="H64" s="294"/>
      <c r="I64" s="294"/>
      <c r="J64" s="294"/>
      <c r="K64" s="239"/>
      <c r="L64" s="239"/>
      <c r="M64" s="239"/>
      <c r="N64" s="239"/>
      <c r="O64" s="239"/>
      <c r="P64" s="239"/>
      <c r="Q64" s="239"/>
      <c r="R64" s="239"/>
      <c r="S64" s="239"/>
      <c r="T64" s="239"/>
      <c r="U64" s="239"/>
      <c r="V64" s="239"/>
      <c r="W64" s="239"/>
      <c r="X64" s="239"/>
      <c r="Y64" s="239"/>
      <c r="Z64" s="239"/>
      <c r="AA64" s="239"/>
      <c r="AB64" s="239"/>
      <c r="AC64" s="239"/>
      <c r="AD64" s="239"/>
      <c r="AE64" s="239"/>
    </row>
    <row r="65" spans="1:31" ht="27.6" x14ac:dyDescent="0.25">
      <c r="A65" s="269"/>
      <c r="B65" s="302" t="s">
        <v>505</v>
      </c>
      <c r="C65" s="296">
        <v>2</v>
      </c>
      <c r="D65" s="295" t="s">
        <v>107</v>
      </c>
      <c r="E65" s="297">
        <v>500</v>
      </c>
      <c r="F65" s="297">
        <f t="shared" si="17"/>
        <v>1000</v>
      </c>
      <c r="G65" s="298">
        <f t="shared" si="18"/>
        <v>1000</v>
      </c>
      <c r="H65" s="294"/>
      <c r="I65" s="294"/>
      <c r="J65" s="294"/>
      <c r="K65" s="239"/>
      <c r="L65" s="239"/>
      <c r="M65" s="239"/>
      <c r="N65" s="239"/>
      <c r="O65" s="239"/>
      <c r="P65" s="239"/>
      <c r="Q65" s="239"/>
      <c r="R65" s="239"/>
      <c r="S65" s="239"/>
      <c r="T65" s="239"/>
      <c r="U65" s="239"/>
      <c r="V65" s="239"/>
      <c r="W65" s="239"/>
      <c r="X65" s="239"/>
      <c r="Y65" s="239"/>
      <c r="Z65" s="239"/>
      <c r="AA65" s="239"/>
      <c r="AB65" s="239"/>
      <c r="AC65" s="239"/>
      <c r="AD65" s="239"/>
      <c r="AE65" s="239"/>
    </row>
    <row r="66" spans="1:31" ht="13.8" x14ac:dyDescent="0.25">
      <c r="A66" s="289" t="s">
        <v>83</v>
      </c>
      <c r="B66" s="423" t="s">
        <v>120</v>
      </c>
      <c r="C66" s="290"/>
      <c r="D66" s="290"/>
      <c r="E66" s="291"/>
      <c r="F66" s="291">
        <f t="shared" ref="F66:G66" si="19">SUM(F67:F68)</f>
        <v>5800</v>
      </c>
      <c r="G66" s="293">
        <f t="shared" si="19"/>
        <v>5800</v>
      </c>
      <c r="H66" s="294"/>
      <c r="I66" s="294"/>
      <c r="J66" s="294"/>
      <c r="K66" s="239"/>
      <c r="L66" s="239"/>
      <c r="M66" s="239"/>
      <c r="N66" s="239"/>
      <c r="O66" s="239"/>
      <c r="P66" s="239"/>
      <c r="Q66" s="239"/>
      <c r="R66" s="239"/>
      <c r="S66" s="239"/>
      <c r="T66" s="239"/>
      <c r="U66" s="239"/>
      <c r="V66" s="239"/>
      <c r="W66" s="239"/>
      <c r="X66" s="239"/>
      <c r="Y66" s="239"/>
      <c r="Z66" s="239"/>
      <c r="AA66" s="239"/>
      <c r="AB66" s="239"/>
      <c r="AC66" s="239"/>
      <c r="AD66" s="239"/>
      <c r="AE66" s="239"/>
    </row>
    <row r="67" spans="1:31" ht="27.6" x14ac:dyDescent="0.25">
      <c r="A67" s="269"/>
      <c r="B67" s="302" t="s">
        <v>506</v>
      </c>
      <c r="C67" s="296">
        <v>1</v>
      </c>
      <c r="D67" s="295" t="s">
        <v>352</v>
      </c>
      <c r="E67" s="297">
        <v>1000</v>
      </c>
      <c r="F67" s="297">
        <f t="shared" ref="F67:F68" si="20">C67*E67</f>
        <v>1000</v>
      </c>
      <c r="G67" s="298">
        <f t="shared" ref="G67:G68" si="21">C67*E67</f>
        <v>1000</v>
      </c>
      <c r="H67" s="294"/>
      <c r="I67" s="294"/>
      <c r="J67" s="294"/>
      <c r="K67" s="239"/>
      <c r="L67" s="239"/>
      <c r="M67" s="239"/>
      <c r="N67" s="239"/>
      <c r="O67" s="239"/>
      <c r="P67" s="239"/>
      <c r="Q67" s="239"/>
      <c r="R67" s="239"/>
      <c r="S67" s="239"/>
      <c r="T67" s="239"/>
      <c r="U67" s="239"/>
      <c r="V67" s="239"/>
      <c r="W67" s="239"/>
      <c r="X67" s="239"/>
      <c r="Y67" s="239"/>
      <c r="Z67" s="239"/>
      <c r="AA67" s="239"/>
      <c r="AB67" s="239"/>
      <c r="AC67" s="239"/>
      <c r="AD67" s="239"/>
      <c r="AE67" s="239"/>
    </row>
    <row r="68" spans="1:31" ht="27.6" x14ac:dyDescent="0.25">
      <c r="A68" s="269"/>
      <c r="B68" s="302" t="s">
        <v>507</v>
      </c>
      <c r="C68" s="296">
        <v>8</v>
      </c>
      <c r="D68" s="295" t="s">
        <v>352</v>
      </c>
      <c r="E68" s="297">
        <v>600</v>
      </c>
      <c r="F68" s="297">
        <f t="shared" si="20"/>
        <v>4800</v>
      </c>
      <c r="G68" s="298">
        <f t="shared" si="21"/>
        <v>4800</v>
      </c>
      <c r="H68" s="294"/>
      <c r="I68" s="294"/>
      <c r="J68" s="294"/>
      <c r="K68" s="239"/>
      <c r="L68" s="239"/>
      <c r="M68" s="239"/>
      <c r="N68" s="239"/>
      <c r="O68" s="239"/>
      <c r="P68" s="239"/>
      <c r="Q68" s="239"/>
      <c r="R68" s="239"/>
      <c r="S68" s="239"/>
      <c r="T68" s="239"/>
      <c r="U68" s="239"/>
      <c r="V68" s="239"/>
      <c r="W68" s="239"/>
      <c r="X68" s="239"/>
      <c r="Y68" s="239"/>
      <c r="Z68" s="239"/>
      <c r="AA68" s="239"/>
      <c r="AB68" s="239"/>
      <c r="AC68" s="239"/>
      <c r="AD68" s="239"/>
      <c r="AE68" s="239"/>
    </row>
    <row r="69" spans="1:31" ht="13.8" x14ac:dyDescent="0.25">
      <c r="A69" s="303"/>
      <c r="B69" s="425" t="s">
        <v>128</v>
      </c>
      <c r="C69" s="306"/>
      <c r="D69" s="306"/>
      <c r="E69" s="307"/>
      <c r="F69" s="307">
        <f t="shared" ref="F69:G69" si="22">F62+F66</f>
        <v>15300</v>
      </c>
      <c r="G69" s="293">
        <f t="shared" si="22"/>
        <v>15300</v>
      </c>
      <c r="H69" s="294"/>
      <c r="I69" s="294"/>
      <c r="J69" s="294"/>
      <c r="K69" s="239"/>
      <c r="L69" s="239"/>
      <c r="M69" s="239"/>
      <c r="N69" s="239"/>
      <c r="O69" s="239"/>
      <c r="P69" s="239"/>
      <c r="Q69" s="239"/>
      <c r="R69" s="239"/>
      <c r="S69" s="239"/>
      <c r="T69" s="239"/>
      <c r="U69" s="239"/>
      <c r="V69" s="239"/>
      <c r="W69" s="239"/>
      <c r="X69" s="239"/>
      <c r="Y69" s="239"/>
      <c r="Z69" s="239"/>
      <c r="AA69" s="239"/>
      <c r="AB69" s="239"/>
      <c r="AC69" s="239"/>
      <c r="AD69" s="239"/>
      <c r="AE69" s="239"/>
    </row>
    <row r="70" spans="1:31" ht="13.8" x14ac:dyDescent="0.25">
      <c r="A70" s="308"/>
      <c r="B70" s="426"/>
      <c r="C70" s="311"/>
      <c r="D70" s="311"/>
      <c r="E70" s="312"/>
      <c r="F70" s="312"/>
      <c r="G70" s="298"/>
      <c r="H70" s="294"/>
      <c r="I70" s="294"/>
      <c r="J70" s="294"/>
      <c r="K70" s="239"/>
      <c r="L70" s="239"/>
      <c r="M70" s="239"/>
      <c r="N70" s="239"/>
      <c r="O70" s="239"/>
      <c r="P70" s="239"/>
      <c r="Q70" s="239"/>
      <c r="R70" s="239"/>
      <c r="S70" s="239"/>
      <c r="T70" s="239"/>
      <c r="U70" s="239"/>
      <c r="V70" s="239"/>
      <c r="W70" s="239"/>
      <c r="X70" s="239"/>
      <c r="Y70" s="239"/>
      <c r="Z70" s="239"/>
      <c r="AA70" s="239"/>
      <c r="AB70" s="239"/>
      <c r="AC70" s="239"/>
      <c r="AD70" s="239"/>
      <c r="AE70" s="239"/>
    </row>
    <row r="71" spans="1:31" ht="27.6" x14ac:dyDescent="0.25">
      <c r="A71" s="289" t="s">
        <v>85</v>
      </c>
      <c r="B71" s="423" t="s">
        <v>130</v>
      </c>
      <c r="C71" s="290"/>
      <c r="D71" s="290"/>
      <c r="E71" s="291"/>
      <c r="F71" s="291">
        <f t="shared" ref="F71:G71" si="23">F72</f>
        <v>3000</v>
      </c>
      <c r="G71" s="293">
        <f t="shared" si="23"/>
        <v>3000</v>
      </c>
      <c r="H71" s="294"/>
      <c r="I71" s="294"/>
      <c r="J71" s="294"/>
      <c r="K71" s="239"/>
      <c r="L71" s="239"/>
      <c r="M71" s="239"/>
      <c r="N71" s="239"/>
      <c r="O71" s="239"/>
      <c r="P71" s="239"/>
      <c r="Q71" s="239"/>
      <c r="R71" s="239"/>
      <c r="S71" s="239"/>
      <c r="T71" s="239"/>
      <c r="U71" s="239"/>
      <c r="V71" s="239"/>
      <c r="W71" s="239"/>
      <c r="X71" s="239"/>
      <c r="Y71" s="239"/>
      <c r="Z71" s="239"/>
      <c r="AA71" s="239"/>
      <c r="AB71" s="239"/>
      <c r="AC71" s="239"/>
      <c r="AD71" s="239"/>
      <c r="AE71" s="239"/>
    </row>
    <row r="72" spans="1:31" ht="27.6" x14ac:dyDescent="0.25">
      <c r="A72" s="313"/>
      <c r="B72" s="314" t="s">
        <v>131</v>
      </c>
      <c r="C72" s="315">
        <v>1</v>
      </c>
      <c r="D72" s="301" t="s">
        <v>113</v>
      </c>
      <c r="E72" s="316">
        <v>3000</v>
      </c>
      <c r="F72" s="297">
        <f>C72*E72</f>
        <v>3000</v>
      </c>
      <c r="G72" s="298">
        <f>C72*E72</f>
        <v>3000</v>
      </c>
      <c r="H72" s="294"/>
      <c r="I72" s="294"/>
      <c r="J72" s="294"/>
      <c r="K72" s="239"/>
      <c r="L72" s="239"/>
      <c r="M72" s="239"/>
      <c r="N72" s="239"/>
      <c r="O72" s="239"/>
      <c r="P72" s="239"/>
      <c r="Q72" s="239"/>
      <c r="R72" s="239"/>
      <c r="S72" s="239"/>
      <c r="T72" s="239"/>
      <c r="U72" s="239"/>
      <c r="V72" s="239"/>
      <c r="W72" s="239"/>
      <c r="X72" s="239"/>
      <c r="Y72" s="239"/>
      <c r="Z72" s="239"/>
      <c r="AA72" s="239"/>
      <c r="AB72" s="239"/>
      <c r="AC72" s="239"/>
      <c r="AD72" s="239"/>
      <c r="AE72" s="239"/>
    </row>
    <row r="73" spans="1:31" ht="13.8" x14ac:dyDescent="0.25">
      <c r="A73" s="289" t="s">
        <v>129</v>
      </c>
      <c r="B73" s="423" t="s">
        <v>138</v>
      </c>
      <c r="C73" s="290"/>
      <c r="D73" s="290"/>
      <c r="E73" s="291"/>
      <c r="F73" s="291">
        <f t="shared" ref="F73:G73" si="24">F74</f>
        <v>1400</v>
      </c>
      <c r="G73" s="293">
        <f t="shared" si="24"/>
        <v>1400</v>
      </c>
      <c r="H73" s="294"/>
      <c r="I73" s="294"/>
      <c r="J73" s="294"/>
      <c r="K73" s="239"/>
      <c r="L73" s="239"/>
      <c r="M73" s="239"/>
      <c r="N73" s="239"/>
      <c r="O73" s="239"/>
      <c r="P73" s="239"/>
      <c r="Q73" s="239"/>
      <c r="R73" s="239"/>
      <c r="S73" s="239"/>
      <c r="T73" s="239"/>
      <c r="U73" s="239"/>
      <c r="V73" s="239"/>
      <c r="W73" s="239"/>
      <c r="X73" s="239"/>
      <c r="Y73" s="239"/>
      <c r="Z73" s="239"/>
      <c r="AA73" s="239"/>
      <c r="AB73" s="239"/>
      <c r="AC73" s="239"/>
      <c r="AD73" s="239"/>
      <c r="AE73" s="239"/>
    </row>
    <row r="74" spans="1:31" ht="27.6" x14ac:dyDescent="0.25">
      <c r="A74" s="313"/>
      <c r="B74" s="597" t="s">
        <v>508</v>
      </c>
      <c r="C74" s="598">
        <v>70</v>
      </c>
      <c r="D74" s="599" t="s">
        <v>509</v>
      </c>
      <c r="E74" s="600">
        <v>20</v>
      </c>
      <c r="F74" s="601">
        <f>C74*E74</f>
        <v>1400</v>
      </c>
      <c r="G74" s="602">
        <f>C74*E74</f>
        <v>1400</v>
      </c>
      <c r="H74" s="294"/>
      <c r="I74" s="294"/>
      <c r="J74" s="294"/>
      <c r="K74" s="239"/>
      <c r="L74" s="239"/>
      <c r="M74" s="239"/>
      <c r="N74" s="239"/>
      <c r="O74" s="239"/>
      <c r="P74" s="239"/>
      <c r="Q74" s="239"/>
      <c r="R74" s="239"/>
      <c r="S74" s="239"/>
      <c r="T74" s="239"/>
      <c r="U74" s="239"/>
      <c r="V74" s="239"/>
      <c r="W74" s="239"/>
      <c r="X74" s="239"/>
      <c r="Y74" s="239"/>
      <c r="Z74" s="239"/>
      <c r="AA74" s="239"/>
      <c r="AB74" s="239"/>
      <c r="AC74" s="239"/>
      <c r="AD74" s="239"/>
      <c r="AE74" s="239"/>
    </row>
    <row r="75" spans="1:31" ht="13.8" x14ac:dyDescent="0.25">
      <c r="A75" s="241"/>
      <c r="B75" s="239"/>
      <c r="C75" s="239"/>
      <c r="D75" s="239"/>
      <c r="E75" s="239"/>
      <c r="F75" s="239"/>
      <c r="G75" s="240"/>
      <c r="H75" s="239"/>
      <c r="I75" s="239"/>
      <c r="J75" s="239"/>
      <c r="K75" s="239"/>
      <c r="L75" s="239"/>
      <c r="M75" s="239"/>
      <c r="N75" s="239"/>
      <c r="O75" s="239"/>
      <c r="P75" s="239"/>
      <c r="Q75" s="239"/>
      <c r="R75" s="239"/>
      <c r="S75" s="239"/>
      <c r="T75" s="239"/>
      <c r="U75" s="239"/>
      <c r="V75" s="239"/>
      <c r="W75" s="239"/>
      <c r="X75" s="239"/>
      <c r="Y75" s="239"/>
      <c r="Z75" s="239"/>
      <c r="AA75" s="239"/>
      <c r="AB75" s="239"/>
      <c r="AC75" s="239"/>
      <c r="AD75" s="239"/>
      <c r="AE75" s="239"/>
    </row>
    <row r="76" spans="1:31" ht="13.8" x14ac:dyDescent="0.25">
      <c r="A76" s="241"/>
      <c r="B76" s="239"/>
      <c r="C76" s="239"/>
      <c r="D76" s="239"/>
      <c r="E76" s="239"/>
      <c r="F76" s="239"/>
      <c r="G76" s="240"/>
      <c r="H76" s="239"/>
      <c r="I76" s="239"/>
      <c r="J76" s="239"/>
      <c r="K76" s="239"/>
      <c r="L76" s="239"/>
      <c r="M76" s="239"/>
      <c r="N76" s="239"/>
      <c r="O76" s="239"/>
      <c r="P76" s="239"/>
      <c r="Q76" s="239"/>
      <c r="R76" s="239"/>
      <c r="S76" s="239"/>
      <c r="T76" s="239"/>
      <c r="U76" s="239"/>
      <c r="V76" s="239"/>
      <c r="W76" s="239"/>
      <c r="X76" s="239"/>
      <c r="Y76" s="239"/>
      <c r="Z76" s="239"/>
      <c r="AA76" s="239"/>
      <c r="AB76" s="239"/>
      <c r="AC76" s="239"/>
      <c r="AD76" s="239"/>
      <c r="AE76" s="239"/>
    </row>
    <row r="77" spans="1:31" ht="13.8" x14ac:dyDescent="0.25">
      <c r="A77" s="241"/>
      <c r="B77" s="239"/>
      <c r="C77" s="239"/>
      <c r="D77" s="239"/>
      <c r="E77" s="239"/>
      <c r="F77" s="239"/>
      <c r="G77" s="240"/>
      <c r="H77" s="239"/>
      <c r="I77" s="239"/>
      <c r="J77" s="239"/>
      <c r="K77" s="239"/>
      <c r="L77" s="239"/>
      <c r="M77" s="239"/>
      <c r="N77" s="239"/>
      <c r="O77" s="239"/>
      <c r="P77" s="239"/>
      <c r="Q77" s="239"/>
      <c r="R77" s="239"/>
      <c r="S77" s="239"/>
      <c r="T77" s="239"/>
      <c r="U77" s="239"/>
      <c r="V77" s="239"/>
      <c r="W77" s="239"/>
      <c r="X77" s="239"/>
      <c r="Y77" s="239"/>
      <c r="Z77" s="239"/>
      <c r="AA77" s="239"/>
      <c r="AB77" s="239"/>
      <c r="AC77" s="239"/>
      <c r="AD77" s="239"/>
      <c r="AE77" s="239"/>
    </row>
    <row r="78" spans="1:31" ht="13.8" x14ac:dyDescent="0.25">
      <c r="A78" s="241"/>
      <c r="B78" s="239"/>
      <c r="C78" s="239"/>
      <c r="D78" s="239"/>
      <c r="E78" s="239"/>
      <c r="F78" s="239"/>
      <c r="G78" s="240"/>
      <c r="H78" s="239"/>
      <c r="I78" s="239"/>
      <c r="J78" s="239"/>
      <c r="K78" s="239"/>
      <c r="L78" s="239"/>
      <c r="M78" s="239"/>
      <c r="N78" s="239"/>
      <c r="O78" s="239"/>
      <c r="P78" s="239"/>
      <c r="Q78" s="239"/>
      <c r="R78" s="239"/>
      <c r="S78" s="239"/>
      <c r="T78" s="239"/>
      <c r="U78" s="239"/>
      <c r="V78" s="239"/>
      <c r="W78" s="239"/>
      <c r="X78" s="239"/>
      <c r="Y78" s="239"/>
      <c r="Z78" s="239"/>
      <c r="AA78" s="239"/>
      <c r="AB78" s="239"/>
      <c r="AC78" s="239"/>
      <c r="AD78" s="239"/>
      <c r="AE78" s="239"/>
    </row>
    <row r="79" spans="1:31" ht="13.8" x14ac:dyDescent="0.25">
      <c r="A79" s="241"/>
      <c r="B79" s="239"/>
      <c r="C79" s="239"/>
      <c r="D79" s="239"/>
      <c r="E79" s="239"/>
      <c r="F79" s="239"/>
      <c r="G79" s="240"/>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row>
    <row r="80" spans="1:31" ht="13.8" x14ac:dyDescent="0.25">
      <c r="A80" s="241"/>
      <c r="B80" s="239"/>
      <c r="C80" s="239"/>
      <c r="D80" s="239"/>
      <c r="E80" s="239"/>
      <c r="F80" s="239"/>
      <c r="G80" s="240"/>
      <c r="H80" s="239"/>
      <c r="I80" s="239"/>
      <c r="J80" s="239"/>
      <c r="K80" s="239"/>
      <c r="L80" s="239"/>
      <c r="M80" s="239"/>
      <c r="N80" s="239"/>
      <c r="O80" s="239"/>
      <c r="P80" s="239"/>
      <c r="Q80" s="239"/>
      <c r="R80" s="239"/>
      <c r="S80" s="239"/>
      <c r="T80" s="239"/>
      <c r="U80" s="239"/>
      <c r="V80" s="239"/>
      <c r="W80" s="239"/>
      <c r="X80" s="239"/>
      <c r="Y80" s="239"/>
      <c r="Z80" s="239"/>
      <c r="AA80" s="239"/>
      <c r="AB80" s="239"/>
      <c r="AC80" s="239"/>
      <c r="AD80" s="239"/>
      <c r="AE80" s="239"/>
    </row>
    <row r="81" spans="1:31" ht="13.8" x14ac:dyDescent="0.25">
      <c r="A81" s="241"/>
      <c r="B81" s="239"/>
      <c r="C81" s="239"/>
      <c r="D81" s="239"/>
      <c r="E81" s="239"/>
      <c r="F81" s="239"/>
      <c r="G81" s="240"/>
      <c r="H81" s="239"/>
      <c r="I81" s="239"/>
      <c r="J81" s="239"/>
      <c r="K81" s="239"/>
      <c r="L81" s="239"/>
      <c r="M81" s="239"/>
      <c r="N81" s="239"/>
      <c r="O81" s="239"/>
      <c r="P81" s="239"/>
      <c r="Q81" s="239"/>
      <c r="R81" s="239"/>
      <c r="S81" s="239"/>
      <c r="T81" s="239"/>
      <c r="U81" s="239"/>
      <c r="V81" s="239"/>
      <c r="W81" s="239"/>
      <c r="X81" s="239"/>
      <c r="Y81" s="239"/>
      <c r="Z81" s="239"/>
      <c r="AA81" s="239"/>
      <c r="AB81" s="239"/>
      <c r="AC81" s="239"/>
      <c r="AD81" s="239"/>
      <c r="AE81" s="239"/>
    </row>
    <row r="82" spans="1:31" ht="13.8" x14ac:dyDescent="0.25">
      <c r="A82" s="241"/>
      <c r="B82" s="239"/>
      <c r="C82" s="239"/>
      <c r="D82" s="239"/>
      <c r="E82" s="239"/>
      <c r="F82" s="239"/>
      <c r="G82" s="240"/>
      <c r="H82" s="239"/>
      <c r="I82" s="239"/>
      <c r="J82" s="239"/>
      <c r="K82" s="239"/>
      <c r="L82" s="239"/>
      <c r="M82" s="239"/>
      <c r="N82" s="239"/>
      <c r="O82" s="239"/>
      <c r="P82" s="239"/>
      <c r="Q82" s="239"/>
      <c r="R82" s="239"/>
      <c r="S82" s="239"/>
      <c r="T82" s="239"/>
      <c r="U82" s="239"/>
      <c r="V82" s="239"/>
      <c r="W82" s="239"/>
      <c r="X82" s="239"/>
      <c r="Y82" s="239"/>
      <c r="Z82" s="239"/>
      <c r="AA82" s="239"/>
      <c r="AB82" s="239"/>
      <c r="AC82" s="239"/>
      <c r="AD82" s="239"/>
      <c r="AE82" s="239"/>
    </row>
    <row r="83" spans="1:31" ht="13.8" x14ac:dyDescent="0.25">
      <c r="A83" s="241"/>
      <c r="B83" s="239"/>
      <c r="C83" s="239"/>
      <c r="D83" s="239"/>
      <c r="E83" s="239"/>
      <c r="F83" s="239"/>
      <c r="G83" s="240"/>
      <c r="H83" s="239"/>
      <c r="I83" s="239"/>
      <c r="J83" s="239"/>
      <c r="K83" s="239"/>
      <c r="L83" s="239"/>
      <c r="M83" s="239"/>
      <c r="N83" s="239"/>
      <c r="O83" s="239"/>
      <c r="P83" s="239"/>
      <c r="Q83" s="239"/>
      <c r="R83" s="239"/>
      <c r="S83" s="239"/>
      <c r="T83" s="239"/>
      <c r="U83" s="239"/>
      <c r="V83" s="239"/>
      <c r="W83" s="239"/>
      <c r="X83" s="239"/>
      <c r="Y83" s="239"/>
      <c r="Z83" s="239"/>
      <c r="AA83" s="239"/>
      <c r="AB83" s="239"/>
      <c r="AC83" s="239"/>
      <c r="AD83" s="239"/>
      <c r="AE83" s="239"/>
    </row>
    <row r="84" spans="1:31" ht="13.8" x14ac:dyDescent="0.25">
      <c r="A84" s="241"/>
      <c r="B84" s="239"/>
      <c r="C84" s="239"/>
      <c r="D84" s="239"/>
      <c r="E84" s="239"/>
      <c r="F84" s="239"/>
      <c r="G84" s="240"/>
      <c r="H84" s="239"/>
      <c r="I84" s="239"/>
      <c r="J84" s="239"/>
      <c r="K84" s="239"/>
      <c r="L84" s="239"/>
      <c r="M84" s="239"/>
      <c r="N84" s="239"/>
      <c r="O84" s="239"/>
      <c r="P84" s="239"/>
      <c r="Q84" s="239"/>
      <c r="R84" s="239"/>
      <c r="S84" s="239"/>
      <c r="T84" s="239"/>
      <c r="U84" s="239"/>
      <c r="V84" s="239"/>
      <c r="W84" s="239"/>
      <c r="X84" s="239"/>
      <c r="Y84" s="239"/>
      <c r="Z84" s="239"/>
      <c r="AA84" s="239"/>
      <c r="AB84" s="239"/>
      <c r="AC84" s="239"/>
      <c r="AD84" s="239"/>
      <c r="AE84" s="239"/>
    </row>
    <row r="85" spans="1:31" ht="13.8" x14ac:dyDescent="0.25">
      <c r="A85" s="241"/>
      <c r="B85" s="239"/>
      <c r="C85" s="239"/>
      <c r="D85" s="239"/>
      <c r="E85" s="239"/>
      <c r="F85" s="239"/>
      <c r="G85" s="240"/>
      <c r="H85" s="239"/>
      <c r="I85" s="239"/>
      <c r="J85" s="239"/>
      <c r="K85" s="239"/>
      <c r="L85" s="239"/>
      <c r="M85" s="239"/>
      <c r="N85" s="239"/>
      <c r="O85" s="239"/>
      <c r="P85" s="239"/>
      <c r="Q85" s="239"/>
      <c r="R85" s="239"/>
      <c r="S85" s="239"/>
      <c r="T85" s="239"/>
      <c r="U85" s="239"/>
      <c r="V85" s="239"/>
      <c r="W85" s="239"/>
      <c r="X85" s="239"/>
      <c r="Y85" s="239"/>
      <c r="Z85" s="239"/>
      <c r="AA85" s="239"/>
      <c r="AB85" s="239"/>
      <c r="AC85" s="239"/>
      <c r="AD85" s="239"/>
      <c r="AE85" s="239"/>
    </row>
    <row r="86" spans="1:31" ht="13.8" x14ac:dyDescent="0.25">
      <c r="A86" s="241"/>
      <c r="B86" s="239"/>
      <c r="C86" s="239"/>
      <c r="D86" s="239"/>
      <c r="E86" s="239"/>
      <c r="F86" s="239"/>
      <c r="G86" s="240"/>
      <c r="H86" s="239"/>
      <c r="I86" s="239"/>
      <c r="J86" s="239"/>
      <c r="K86" s="239"/>
      <c r="L86" s="239"/>
      <c r="M86" s="239"/>
      <c r="N86" s="239"/>
      <c r="O86" s="239"/>
      <c r="P86" s="239"/>
      <c r="Q86" s="239"/>
      <c r="R86" s="239"/>
      <c r="S86" s="239"/>
      <c r="T86" s="239"/>
      <c r="U86" s="239"/>
      <c r="V86" s="239"/>
      <c r="W86" s="239"/>
      <c r="X86" s="239"/>
      <c r="Y86" s="239"/>
      <c r="Z86" s="239"/>
      <c r="AA86" s="239"/>
      <c r="AB86" s="239"/>
      <c r="AC86" s="239"/>
      <c r="AD86" s="239"/>
      <c r="AE86" s="239"/>
    </row>
    <row r="87" spans="1:31" ht="13.8" x14ac:dyDescent="0.25">
      <c r="A87" s="241"/>
      <c r="B87" s="239"/>
      <c r="C87" s="239"/>
      <c r="D87" s="239"/>
      <c r="E87" s="239"/>
      <c r="F87" s="239"/>
      <c r="G87" s="240"/>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row>
    <row r="88" spans="1:31" ht="13.8" x14ac:dyDescent="0.25">
      <c r="A88" s="241"/>
      <c r="B88" s="239"/>
      <c r="C88" s="239"/>
      <c r="D88" s="239"/>
      <c r="E88" s="239"/>
      <c r="F88" s="239"/>
      <c r="G88" s="240"/>
      <c r="H88" s="239"/>
      <c r="I88" s="239"/>
      <c r="J88" s="239"/>
      <c r="K88" s="239"/>
      <c r="L88" s="239"/>
      <c r="M88" s="239"/>
      <c r="N88" s="239"/>
      <c r="O88" s="239"/>
      <c r="P88" s="239"/>
      <c r="Q88" s="239"/>
      <c r="R88" s="239"/>
      <c r="S88" s="239"/>
      <c r="T88" s="239"/>
      <c r="U88" s="239"/>
      <c r="V88" s="239"/>
      <c r="W88" s="239"/>
      <c r="X88" s="239"/>
      <c r="Y88" s="239"/>
      <c r="Z88" s="239"/>
      <c r="AA88" s="239"/>
      <c r="AB88" s="239"/>
      <c r="AC88" s="239"/>
      <c r="AD88" s="239"/>
      <c r="AE88" s="239"/>
    </row>
    <row r="89" spans="1:31" ht="13.8" x14ac:dyDescent="0.25">
      <c r="A89" s="241"/>
      <c r="B89" s="239"/>
      <c r="C89" s="239"/>
      <c r="D89" s="239"/>
      <c r="E89" s="239"/>
      <c r="F89" s="239"/>
      <c r="G89" s="240"/>
      <c r="H89" s="239"/>
      <c r="I89" s="239"/>
      <c r="J89" s="239"/>
      <c r="K89" s="239"/>
      <c r="L89" s="239"/>
      <c r="M89" s="239"/>
      <c r="N89" s="239"/>
      <c r="O89" s="239"/>
      <c r="P89" s="239"/>
      <c r="Q89" s="239"/>
      <c r="R89" s="239"/>
      <c r="S89" s="239"/>
      <c r="T89" s="239"/>
      <c r="U89" s="239"/>
      <c r="V89" s="239"/>
      <c r="W89" s="239"/>
      <c r="X89" s="239"/>
      <c r="Y89" s="239"/>
      <c r="Z89" s="239"/>
      <c r="AA89" s="239"/>
      <c r="AB89" s="239"/>
      <c r="AC89" s="239"/>
      <c r="AD89" s="239"/>
      <c r="AE89" s="239"/>
    </row>
    <row r="90" spans="1:31" ht="13.8" x14ac:dyDescent="0.25">
      <c r="A90" s="241"/>
      <c r="B90" s="239"/>
      <c r="C90" s="239"/>
      <c r="D90" s="239"/>
      <c r="E90" s="239"/>
      <c r="F90" s="239"/>
      <c r="G90" s="240"/>
      <c r="H90" s="239"/>
      <c r="I90" s="239"/>
      <c r="J90" s="239"/>
      <c r="K90" s="239"/>
      <c r="L90" s="239"/>
      <c r="M90" s="239"/>
      <c r="N90" s="239"/>
      <c r="O90" s="239"/>
      <c r="P90" s="239"/>
      <c r="Q90" s="239"/>
      <c r="R90" s="239"/>
      <c r="S90" s="239"/>
      <c r="T90" s="239"/>
      <c r="U90" s="239"/>
      <c r="V90" s="239"/>
      <c r="W90" s="239"/>
      <c r="X90" s="239"/>
      <c r="Y90" s="239"/>
      <c r="Z90" s="239"/>
      <c r="AA90" s="239"/>
      <c r="AB90" s="239"/>
      <c r="AC90" s="239"/>
      <c r="AD90" s="239"/>
      <c r="AE90" s="239"/>
    </row>
    <row r="91" spans="1:31" ht="13.8" x14ac:dyDescent="0.25">
      <c r="A91" s="241"/>
      <c r="B91" s="239"/>
      <c r="C91" s="239"/>
      <c r="D91" s="239"/>
      <c r="E91" s="239"/>
      <c r="F91" s="239"/>
      <c r="G91" s="240"/>
      <c r="H91" s="239"/>
      <c r="I91" s="239"/>
      <c r="J91" s="239"/>
      <c r="K91" s="239"/>
      <c r="L91" s="239"/>
      <c r="M91" s="239"/>
      <c r="N91" s="239"/>
      <c r="O91" s="239"/>
      <c r="P91" s="239"/>
      <c r="Q91" s="239"/>
      <c r="R91" s="239"/>
      <c r="S91" s="239"/>
      <c r="T91" s="239"/>
      <c r="U91" s="239"/>
      <c r="V91" s="239"/>
      <c r="W91" s="239"/>
      <c r="X91" s="239"/>
      <c r="Y91" s="239"/>
      <c r="Z91" s="239"/>
      <c r="AA91" s="239"/>
      <c r="AB91" s="239"/>
      <c r="AC91" s="239"/>
      <c r="AD91" s="239"/>
      <c r="AE91" s="239"/>
    </row>
    <row r="92" spans="1:31" ht="13.8" x14ac:dyDescent="0.25">
      <c r="A92" s="241"/>
      <c r="B92" s="239"/>
      <c r="C92" s="239"/>
      <c r="D92" s="239"/>
      <c r="E92" s="239"/>
      <c r="F92" s="239"/>
      <c r="G92" s="240"/>
      <c r="H92" s="239"/>
      <c r="I92" s="239"/>
      <c r="J92" s="239"/>
      <c r="K92" s="239"/>
      <c r="L92" s="239"/>
      <c r="M92" s="239"/>
      <c r="N92" s="239"/>
      <c r="O92" s="239"/>
      <c r="P92" s="239"/>
      <c r="Q92" s="239"/>
      <c r="R92" s="239"/>
      <c r="S92" s="239"/>
      <c r="T92" s="239"/>
      <c r="U92" s="239"/>
      <c r="V92" s="239"/>
      <c r="W92" s="239"/>
      <c r="X92" s="239"/>
      <c r="Y92" s="239"/>
      <c r="Z92" s="239"/>
      <c r="AA92" s="239"/>
      <c r="AB92" s="239"/>
      <c r="AC92" s="239"/>
      <c r="AD92" s="239"/>
      <c r="AE92" s="239"/>
    </row>
    <row r="93" spans="1:31" ht="13.8" x14ac:dyDescent="0.25">
      <c r="A93" s="241"/>
      <c r="B93" s="239"/>
      <c r="C93" s="239"/>
      <c r="D93" s="239"/>
      <c r="E93" s="239"/>
      <c r="F93" s="239"/>
      <c r="G93" s="240"/>
      <c r="H93" s="239"/>
      <c r="I93" s="239"/>
      <c r="J93" s="239"/>
      <c r="K93" s="239"/>
      <c r="L93" s="239"/>
      <c r="M93" s="239"/>
      <c r="N93" s="239"/>
      <c r="O93" s="239"/>
      <c r="P93" s="239"/>
      <c r="Q93" s="239"/>
      <c r="R93" s="239"/>
      <c r="S93" s="239"/>
      <c r="T93" s="239"/>
      <c r="U93" s="239"/>
      <c r="V93" s="239"/>
      <c r="W93" s="239"/>
      <c r="X93" s="239"/>
      <c r="Y93" s="239"/>
      <c r="Z93" s="239"/>
      <c r="AA93" s="239"/>
      <c r="AB93" s="239"/>
      <c r="AC93" s="239"/>
      <c r="AD93" s="239"/>
      <c r="AE93" s="239"/>
    </row>
    <row r="94" spans="1:31" ht="13.8" x14ac:dyDescent="0.25">
      <c r="A94" s="241"/>
      <c r="B94" s="239"/>
      <c r="C94" s="239"/>
      <c r="D94" s="239"/>
      <c r="E94" s="239"/>
      <c r="F94" s="239"/>
      <c r="G94" s="240"/>
      <c r="H94" s="239"/>
      <c r="I94" s="239"/>
      <c r="J94" s="239"/>
      <c r="K94" s="239"/>
      <c r="L94" s="239"/>
      <c r="M94" s="239"/>
      <c r="N94" s="239"/>
      <c r="O94" s="239"/>
      <c r="P94" s="239"/>
      <c r="Q94" s="239"/>
      <c r="R94" s="239"/>
      <c r="S94" s="239"/>
      <c r="T94" s="239"/>
      <c r="U94" s="239"/>
      <c r="V94" s="239"/>
      <c r="W94" s="239"/>
      <c r="X94" s="239"/>
      <c r="Y94" s="239"/>
      <c r="Z94" s="239"/>
      <c r="AA94" s="239"/>
      <c r="AB94" s="239"/>
      <c r="AC94" s="239"/>
      <c r="AD94" s="239"/>
      <c r="AE94" s="239"/>
    </row>
    <row r="95" spans="1:31" ht="13.8" x14ac:dyDescent="0.25">
      <c r="A95" s="241"/>
      <c r="B95" s="239"/>
      <c r="C95" s="239"/>
      <c r="D95" s="239"/>
      <c r="E95" s="239"/>
      <c r="F95" s="239"/>
      <c r="G95" s="240"/>
      <c r="H95" s="239"/>
      <c r="I95" s="239"/>
      <c r="J95" s="239"/>
      <c r="K95" s="239"/>
      <c r="L95" s="239"/>
      <c r="M95" s="239"/>
      <c r="N95" s="239"/>
      <c r="O95" s="239"/>
      <c r="P95" s="239"/>
      <c r="Q95" s="239"/>
      <c r="R95" s="239"/>
      <c r="S95" s="239"/>
      <c r="T95" s="239"/>
      <c r="U95" s="239"/>
      <c r="V95" s="239"/>
      <c r="W95" s="239"/>
      <c r="X95" s="239"/>
      <c r="Y95" s="239"/>
      <c r="Z95" s="239"/>
      <c r="AA95" s="239"/>
      <c r="AB95" s="239"/>
      <c r="AC95" s="239"/>
      <c r="AD95" s="239"/>
      <c r="AE95" s="239"/>
    </row>
    <row r="96" spans="1:31" ht="13.8" x14ac:dyDescent="0.25">
      <c r="A96" s="241"/>
      <c r="B96" s="239"/>
      <c r="C96" s="239"/>
      <c r="D96" s="239"/>
      <c r="E96" s="239"/>
      <c r="F96" s="239"/>
      <c r="G96" s="240"/>
      <c r="H96" s="239"/>
      <c r="I96" s="239"/>
      <c r="J96" s="239"/>
      <c r="K96" s="239"/>
      <c r="L96" s="239"/>
      <c r="M96" s="239"/>
      <c r="N96" s="239"/>
      <c r="O96" s="239"/>
      <c r="P96" s="239"/>
      <c r="Q96" s="239"/>
      <c r="R96" s="239"/>
      <c r="S96" s="239"/>
      <c r="T96" s="239"/>
      <c r="U96" s="239"/>
      <c r="V96" s="239"/>
      <c r="W96" s="239"/>
      <c r="X96" s="239"/>
      <c r="Y96" s="239"/>
      <c r="Z96" s="239"/>
      <c r="AA96" s="239"/>
      <c r="AB96" s="239"/>
      <c r="AC96" s="239"/>
      <c r="AD96" s="239"/>
      <c r="AE96" s="239"/>
    </row>
    <row r="97" spans="1:31" ht="13.8" x14ac:dyDescent="0.25">
      <c r="A97" s="241"/>
      <c r="B97" s="239"/>
      <c r="C97" s="239"/>
      <c r="D97" s="239"/>
      <c r="E97" s="239"/>
      <c r="F97" s="239"/>
      <c r="G97" s="240"/>
      <c r="H97" s="239"/>
      <c r="I97" s="239"/>
      <c r="J97" s="239"/>
      <c r="K97" s="239"/>
      <c r="L97" s="239"/>
      <c r="M97" s="239"/>
      <c r="N97" s="239"/>
      <c r="O97" s="239"/>
      <c r="P97" s="239"/>
      <c r="Q97" s="239"/>
      <c r="R97" s="239"/>
      <c r="S97" s="239"/>
      <c r="T97" s="239"/>
      <c r="U97" s="239"/>
      <c r="V97" s="239"/>
      <c r="W97" s="239"/>
      <c r="X97" s="239"/>
      <c r="Y97" s="239"/>
      <c r="Z97" s="239"/>
      <c r="AA97" s="239"/>
      <c r="AB97" s="239"/>
      <c r="AC97" s="239"/>
      <c r="AD97" s="239"/>
      <c r="AE97" s="239"/>
    </row>
    <row r="98" spans="1:31" ht="13.8" x14ac:dyDescent="0.25">
      <c r="A98" s="241"/>
      <c r="B98" s="239"/>
      <c r="C98" s="239"/>
      <c r="D98" s="239"/>
      <c r="E98" s="239"/>
      <c r="F98" s="239"/>
      <c r="G98" s="240"/>
      <c r="H98" s="239"/>
      <c r="I98" s="239"/>
      <c r="J98" s="239"/>
      <c r="K98" s="239"/>
      <c r="L98" s="239"/>
      <c r="M98" s="239"/>
      <c r="N98" s="239"/>
      <c r="O98" s="239"/>
      <c r="P98" s="239"/>
      <c r="Q98" s="239"/>
      <c r="R98" s="239"/>
      <c r="S98" s="239"/>
      <c r="T98" s="239"/>
      <c r="U98" s="239"/>
      <c r="V98" s="239"/>
      <c r="W98" s="239"/>
      <c r="X98" s="239"/>
      <c r="Y98" s="239"/>
      <c r="Z98" s="239"/>
      <c r="AA98" s="239"/>
      <c r="AB98" s="239"/>
      <c r="AC98" s="239"/>
      <c r="AD98" s="239"/>
      <c r="AE98" s="239"/>
    </row>
    <row r="99" spans="1:31" ht="13.8" x14ac:dyDescent="0.25">
      <c r="A99" s="241"/>
      <c r="B99" s="239"/>
      <c r="C99" s="239"/>
      <c r="D99" s="239"/>
      <c r="E99" s="239"/>
      <c r="F99" s="239"/>
      <c r="G99" s="240"/>
      <c r="H99" s="239"/>
      <c r="I99" s="239"/>
      <c r="J99" s="239"/>
      <c r="K99" s="239"/>
      <c r="L99" s="239"/>
      <c r="M99" s="239"/>
      <c r="N99" s="239"/>
      <c r="O99" s="239"/>
      <c r="P99" s="239"/>
      <c r="Q99" s="239"/>
      <c r="R99" s="239"/>
      <c r="S99" s="239"/>
      <c r="T99" s="239"/>
      <c r="U99" s="239"/>
      <c r="V99" s="239"/>
      <c r="W99" s="239"/>
      <c r="X99" s="239"/>
      <c r="Y99" s="239"/>
      <c r="Z99" s="239"/>
      <c r="AA99" s="239"/>
      <c r="AB99" s="239"/>
      <c r="AC99" s="239"/>
      <c r="AD99" s="239"/>
      <c r="AE99" s="239"/>
    </row>
    <row r="100" spans="1:31" ht="13.8" x14ac:dyDescent="0.25">
      <c r="A100" s="241"/>
      <c r="B100" s="239"/>
      <c r="C100" s="239"/>
      <c r="D100" s="239"/>
      <c r="E100" s="239"/>
      <c r="F100" s="239"/>
      <c r="G100" s="240"/>
      <c r="H100" s="239"/>
      <c r="I100" s="239"/>
      <c r="J100" s="239"/>
      <c r="K100" s="239"/>
      <c r="L100" s="239"/>
      <c r="M100" s="239"/>
      <c r="N100" s="239"/>
      <c r="O100" s="239"/>
      <c r="P100" s="239"/>
      <c r="Q100" s="239"/>
      <c r="R100" s="239"/>
      <c r="S100" s="239"/>
      <c r="T100" s="239"/>
      <c r="U100" s="239"/>
      <c r="V100" s="239"/>
      <c r="W100" s="239"/>
      <c r="X100" s="239"/>
      <c r="Y100" s="239"/>
      <c r="Z100" s="239"/>
      <c r="AA100" s="239"/>
      <c r="AB100" s="239"/>
      <c r="AC100" s="239"/>
      <c r="AD100" s="239"/>
      <c r="AE100" s="239"/>
    </row>
    <row r="101" spans="1:31" ht="13.8" x14ac:dyDescent="0.25">
      <c r="A101" s="241"/>
      <c r="B101" s="239"/>
      <c r="C101" s="239"/>
      <c r="D101" s="239"/>
      <c r="E101" s="239"/>
      <c r="F101" s="239"/>
      <c r="G101" s="240"/>
      <c r="H101" s="239"/>
      <c r="I101" s="239"/>
      <c r="J101" s="239"/>
      <c r="K101" s="239"/>
      <c r="L101" s="239"/>
      <c r="M101" s="239"/>
      <c r="N101" s="239"/>
      <c r="O101" s="239"/>
      <c r="P101" s="239"/>
      <c r="Q101" s="239"/>
      <c r="R101" s="239"/>
      <c r="S101" s="239"/>
      <c r="T101" s="239"/>
      <c r="U101" s="239"/>
      <c r="V101" s="239"/>
      <c r="W101" s="239"/>
      <c r="X101" s="239"/>
      <c r="Y101" s="239"/>
      <c r="Z101" s="239"/>
      <c r="AA101" s="239"/>
      <c r="AB101" s="239"/>
      <c r="AC101" s="239"/>
      <c r="AD101" s="239"/>
      <c r="AE101" s="239"/>
    </row>
    <row r="102" spans="1:31" ht="13.8" x14ac:dyDescent="0.25">
      <c r="A102" s="241"/>
      <c r="B102" s="239"/>
      <c r="C102" s="239"/>
      <c r="D102" s="239"/>
      <c r="E102" s="239"/>
      <c r="F102" s="239"/>
      <c r="G102" s="240"/>
      <c r="H102" s="239"/>
      <c r="I102" s="239"/>
      <c r="J102" s="239"/>
      <c r="K102" s="239"/>
      <c r="L102" s="239"/>
      <c r="M102" s="239"/>
      <c r="N102" s="239"/>
      <c r="O102" s="239"/>
      <c r="P102" s="239"/>
      <c r="Q102" s="239"/>
      <c r="R102" s="239"/>
      <c r="S102" s="239"/>
      <c r="T102" s="239"/>
      <c r="U102" s="239"/>
      <c r="V102" s="239"/>
      <c r="W102" s="239"/>
      <c r="X102" s="239"/>
      <c r="Y102" s="239"/>
      <c r="Z102" s="239"/>
      <c r="AA102" s="239"/>
      <c r="AB102" s="239"/>
      <c r="AC102" s="239"/>
      <c r="AD102" s="239"/>
      <c r="AE102" s="239"/>
    </row>
    <row r="103" spans="1:31" ht="13.8" x14ac:dyDescent="0.25">
      <c r="A103" s="241"/>
      <c r="B103" s="239"/>
      <c r="C103" s="239"/>
      <c r="D103" s="239"/>
      <c r="E103" s="239"/>
      <c r="F103" s="239"/>
      <c r="G103" s="240"/>
      <c r="H103" s="239"/>
      <c r="I103" s="239"/>
      <c r="J103" s="239"/>
      <c r="K103" s="239"/>
      <c r="L103" s="239"/>
      <c r="M103" s="239"/>
      <c r="N103" s="239"/>
      <c r="O103" s="239"/>
      <c r="P103" s="239"/>
      <c r="Q103" s="239"/>
      <c r="R103" s="239"/>
      <c r="S103" s="239"/>
      <c r="T103" s="239"/>
      <c r="U103" s="239"/>
      <c r="V103" s="239"/>
      <c r="W103" s="239"/>
      <c r="X103" s="239"/>
      <c r="Y103" s="239"/>
      <c r="Z103" s="239"/>
      <c r="AA103" s="239"/>
      <c r="AB103" s="239"/>
      <c r="AC103" s="239"/>
      <c r="AD103" s="239"/>
      <c r="AE103" s="239"/>
    </row>
    <row r="104" spans="1:31" ht="13.8" x14ac:dyDescent="0.25">
      <c r="A104" s="241"/>
      <c r="B104" s="239"/>
      <c r="C104" s="239"/>
      <c r="D104" s="239"/>
      <c r="E104" s="239"/>
      <c r="F104" s="239"/>
      <c r="G104" s="240"/>
      <c r="H104" s="239"/>
      <c r="I104" s="239"/>
      <c r="J104" s="239"/>
      <c r="K104" s="239"/>
      <c r="L104" s="239"/>
      <c r="M104" s="239"/>
      <c r="N104" s="239"/>
      <c r="O104" s="239"/>
      <c r="P104" s="239"/>
      <c r="Q104" s="239"/>
      <c r="R104" s="239"/>
      <c r="S104" s="239"/>
      <c r="T104" s="239"/>
      <c r="U104" s="239"/>
      <c r="V104" s="239"/>
      <c r="W104" s="239"/>
      <c r="X104" s="239"/>
      <c r="Y104" s="239"/>
      <c r="Z104" s="239"/>
      <c r="AA104" s="239"/>
      <c r="AB104" s="239"/>
      <c r="AC104" s="239"/>
      <c r="AD104" s="239"/>
      <c r="AE104" s="239"/>
    </row>
    <row r="105" spans="1:31" ht="13.8" x14ac:dyDescent="0.25">
      <c r="A105" s="241"/>
      <c r="B105" s="239"/>
      <c r="C105" s="239"/>
      <c r="D105" s="239"/>
      <c r="E105" s="239"/>
      <c r="F105" s="239"/>
      <c r="G105" s="240"/>
      <c r="H105" s="239"/>
      <c r="I105" s="239"/>
      <c r="J105" s="239"/>
      <c r="K105" s="239"/>
      <c r="L105" s="239"/>
      <c r="M105" s="239"/>
      <c r="N105" s="239"/>
      <c r="O105" s="239"/>
      <c r="P105" s="239"/>
      <c r="Q105" s="239"/>
      <c r="R105" s="239"/>
      <c r="S105" s="239"/>
      <c r="T105" s="239"/>
      <c r="U105" s="239"/>
      <c r="V105" s="239"/>
      <c r="W105" s="239"/>
      <c r="X105" s="239"/>
      <c r="Y105" s="239"/>
      <c r="Z105" s="239"/>
      <c r="AA105" s="239"/>
      <c r="AB105" s="239"/>
      <c r="AC105" s="239"/>
      <c r="AD105" s="239"/>
      <c r="AE105" s="239"/>
    </row>
    <row r="106" spans="1:31" ht="13.8" x14ac:dyDescent="0.25">
      <c r="A106" s="241"/>
      <c r="B106" s="239"/>
      <c r="C106" s="239"/>
      <c r="D106" s="239"/>
      <c r="E106" s="239"/>
      <c r="F106" s="239"/>
      <c r="G106" s="240"/>
      <c r="H106" s="239"/>
      <c r="I106" s="239"/>
      <c r="J106" s="239"/>
      <c r="K106" s="239"/>
      <c r="L106" s="239"/>
      <c r="M106" s="239"/>
      <c r="N106" s="239"/>
      <c r="O106" s="239"/>
      <c r="P106" s="239"/>
      <c r="Q106" s="239"/>
      <c r="R106" s="239"/>
      <c r="S106" s="239"/>
      <c r="T106" s="239"/>
      <c r="U106" s="239"/>
      <c r="V106" s="239"/>
      <c r="W106" s="239"/>
      <c r="X106" s="239"/>
      <c r="Y106" s="239"/>
      <c r="Z106" s="239"/>
      <c r="AA106" s="239"/>
      <c r="AB106" s="239"/>
      <c r="AC106" s="239"/>
      <c r="AD106" s="239"/>
      <c r="AE106" s="239"/>
    </row>
    <row r="107" spans="1:31" ht="13.8" x14ac:dyDescent="0.25">
      <c r="A107" s="241"/>
      <c r="B107" s="239"/>
      <c r="C107" s="239"/>
      <c r="D107" s="239"/>
      <c r="E107" s="239"/>
      <c r="F107" s="239"/>
      <c r="G107" s="240"/>
      <c r="H107" s="239"/>
      <c r="I107" s="239"/>
      <c r="J107" s="239"/>
      <c r="K107" s="239"/>
      <c r="L107" s="239"/>
      <c r="M107" s="239"/>
      <c r="N107" s="239"/>
      <c r="O107" s="239"/>
      <c r="P107" s="239"/>
      <c r="Q107" s="239"/>
      <c r="R107" s="239"/>
      <c r="S107" s="239"/>
      <c r="T107" s="239"/>
      <c r="U107" s="239"/>
      <c r="V107" s="239"/>
      <c r="W107" s="239"/>
      <c r="X107" s="239"/>
      <c r="Y107" s="239"/>
      <c r="Z107" s="239"/>
      <c r="AA107" s="239"/>
      <c r="AB107" s="239"/>
      <c r="AC107" s="239"/>
      <c r="AD107" s="239"/>
      <c r="AE107" s="239"/>
    </row>
    <row r="108" spans="1:31" ht="13.8" x14ac:dyDescent="0.25">
      <c r="A108" s="241"/>
      <c r="B108" s="239"/>
      <c r="C108" s="239"/>
      <c r="D108" s="239"/>
      <c r="E108" s="239"/>
      <c r="F108" s="239"/>
      <c r="G108" s="240"/>
      <c r="H108" s="239"/>
      <c r="I108" s="239"/>
      <c r="J108" s="239"/>
      <c r="K108" s="239"/>
      <c r="L108" s="239"/>
      <c r="M108" s="239"/>
      <c r="N108" s="239"/>
      <c r="O108" s="239"/>
      <c r="P108" s="239"/>
      <c r="Q108" s="239"/>
      <c r="R108" s="239"/>
      <c r="S108" s="239"/>
      <c r="T108" s="239"/>
      <c r="U108" s="239"/>
      <c r="V108" s="239"/>
      <c r="W108" s="239"/>
      <c r="X108" s="239"/>
      <c r="Y108" s="239"/>
      <c r="Z108" s="239"/>
      <c r="AA108" s="239"/>
      <c r="AB108" s="239"/>
      <c r="AC108" s="239"/>
      <c r="AD108" s="239"/>
      <c r="AE108" s="239"/>
    </row>
    <row r="109" spans="1:31" ht="13.8" x14ac:dyDescent="0.25">
      <c r="A109" s="241"/>
      <c r="B109" s="239"/>
      <c r="C109" s="239"/>
      <c r="D109" s="239"/>
      <c r="E109" s="239"/>
      <c r="F109" s="239"/>
      <c r="G109" s="240"/>
      <c r="H109" s="239"/>
      <c r="I109" s="239"/>
      <c r="J109" s="239"/>
      <c r="K109" s="239"/>
      <c r="L109" s="239"/>
      <c r="M109" s="239"/>
      <c r="N109" s="239"/>
      <c r="O109" s="239"/>
      <c r="P109" s="239"/>
      <c r="Q109" s="239"/>
      <c r="R109" s="239"/>
      <c r="S109" s="239"/>
      <c r="T109" s="239"/>
      <c r="U109" s="239"/>
      <c r="V109" s="239"/>
      <c r="W109" s="239"/>
      <c r="X109" s="239"/>
      <c r="Y109" s="239"/>
      <c r="Z109" s="239"/>
      <c r="AA109" s="239"/>
      <c r="AB109" s="239"/>
      <c r="AC109" s="239"/>
      <c r="AD109" s="239"/>
      <c r="AE109" s="239"/>
    </row>
    <row r="110" spans="1:31" ht="13.8" x14ac:dyDescent="0.25">
      <c r="A110" s="241"/>
      <c r="B110" s="239"/>
      <c r="C110" s="239"/>
      <c r="D110" s="239"/>
      <c r="E110" s="239"/>
      <c r="F110" s="239"/>
      <c r="G110" s="240"/>
      <c r="H110" s="239"/>
      <c r="I110" s="239"/>
      <c r="J110" s="239"/>
      <c r="K110" s="239"/>
      <c r="L110" s="239"/>
      <c r="M110" s="239"/>
      <c r="N110" s="239"/>
      <c r="O110" s="239"/>
      <c r="P110" s="239"/>
      <c r="Q110" s="239"/>
      <c r="R110" s="239"/>
      <c r="S110" s="239"/>
      <c r="T110" s="239"/>
      <c r="U110" s="239"/>
      <c r="V110" s="239"/>
      <c r="W110" s="239"/>
      <c r="X110" s="239"/>
      <c r="Y110" s="239"/>
      <c r="Z110" s="239"/>
      <c r="AA110" s="239"/>
      <c r="AB110" s="239"/>
      <c r="AC110" s="239"/>
      <c r="AD110" s="239"/>
      <c r="AE110" s="239"/>
    </row>
    <row r="111" spans="1:31" ht="13.8" x14ac:dyDescent="0.25">
      <c r="A111" s="241"/>
      <c r="B111" s="239"/>
      <c r="C111" s="239"/>
      <c r="D111" s="239"/>
      <c r="E111" s="239"/>
      <c r="F111" s="239"/>
      <c r="G111" s="240"/>
      <c r="H111" s="239"/>
      <c r="I111" s="239"/>
      <c r="J111" s="239"/>
      <c r="K111" s="239"/>
      <c r="L111" s="239"/>
      <c r="M111" s="239"/>
      <c r="N111" s="239"/>
      <c r="O111" s="239"/>
      <c r="P111" s="239"/>
      <c r="Q111" s="239"/>
      <c r="R111" s="239"/>
      <c r="S111" s="239"/>
      <c r="T111" s="239"/>
      <c r="U111" s="239"/>
      <c r="V111" s="239"/>
      <c r="W111" s="239"/>
      <c r="X111" s="239"/>
      <c r="Y111" s="239"/>
      <c r="Z111" s="239"/>
      <c r="AA111" s="239"/>
      <c r="AB111" s="239"/>
      <c r="AC111" s="239"/>
      <c r="AD111" s="239"/>
      <c r="AE111" s="239"/>
    </row>
    <row r="112" spans="1:31" ht="13.8" x14ac:dyDescent="0.25">
      <c r="A112" s="241"/>
      <c r="B112" s="239"/>
      <c r="C112" s="239"/>
      <c r="D112" s="239"/>
      <c r="E112" s="239"/>
      <c r="F112" s="239"/>
      <c r="G112" s="240"/>
      <c r="H112" s="239"/>
      <c r="I112" s="239"/>
      <c r="J112" s="239"/>
      <c r="K112" s="239"/>
      <c r="L112" s="239"/>
      <c r="M112" s="239"/>
      <c r="N112" s="239"/>
      <c r="O112" s="239"/>
      <c r="P112" s="239"/>
      <c r="Q112" s="239"/>
      <c r="R112" s="239"/>
      <c r="S112" s="239"/>
      <c r="T112" s="239"/>
      <c r="U112" s="239"/>
      <c r="V112" s="239"/>
      <c r="W112" s="239"/>
      <c r="X112" s="239"/>
      <c r="Y112" s="239"/>
      <c r="Z112" s="239"/>
      <c r="AA112" s="239"/>
      <c r="AB112" s="239"/>
      <c r="AC112" s="239"/>
      <c r="AD112" s="239"/>
      <c r="AE112" s="239"/>
    </row>
    <row r="113" spans="1:31" ht="13.8" x14ac:dyDescent="0.25">
      <c r="A113" s="241"/>
      <c r="B113" s="239"/>
      <c r="C113" s="239"/>
      <c r="D113" s="239"/>
      <c r="E113" s="239"/>
      <c r="F113" s="239"/>
      <c r="G113" s="240"/>
      <c r="H113" s="239"/>
      <c r="I113" s="239"/>
      <c r="J113" s="239"/>
      <c r="K113" s="239"/>
      <c r="L113" s="239"/>
      <c r="M113" s="239"/>
      <c r="N113" s="239"/>
      <c r="O113" s="239"/>
      <c r="P113" s="239"/>
      <c r="Q113" s="239"/>
      <c r="R113" s="239"/>
      <c r="S113" s="239"/>
      <c r="T113" s="239"/>
      <c r="U113" s="239"/>
      <c r="V113" s="239"/>
      <c r="W113" s="239"/>
      <c r="X113" s="239"/>
      <c r="Y113" s="239"/>
      <c r="Z113" s="239"/>
      <c r="AA113" s="239"/>
      <c r="AB113" s="239"/>
      <c r="AC113" s="239"/>
      <c r="AD113" s="239"/>
      <c r="AE113" s="239"/>
    </row>
    <row r="114" spans="1:31" ht="13.8" x14ac:dyDescent="0.25">
      <c r="A114" s="241"/>
      <c r="B114" s="239"/>
      <c r="C114" s="239"/>
      <c r="D114" s="239"/>
      <c r="E114" s="239"/>
      <c r="F114" s="239"/>
      <c r="G114" s="240"/>
      <c r="H114" s="239"/>
      <c r="I114" s="239"/>
      <c r="J114" s="239"/>
      <c r="K114" s="239"/>
      <c r="L114" s="239"/>
      <c r="M114" s="239"/>
      <c r="N114" s="239"/>
      <c r="O114" s="239"/>
      <c r="P114" s="239"/>
      <c r="Q114" s="239"/>
      <c r="R114" s="239"/>
      <c r="S114" s="239"/>
      <c r="T114" s="239"/>
      <c r="U114" s="239"/>
      <c r="V114" s="239"/>
      <c r="W114" s="239"/>
      <c r="X114" s="239"/>
      <c r="Y114" s="239"/>
      <c r="Z114" s="239"/>
      <c r="AA114" s="239"/>
      <c r="AB114" s="239"/>
      <c r="AC114" s="239"/>
      <c r="AD114" s="239"/>
      <c r="AE114" s="239"/>
    </row>
    <row r="115" spans="1:31" ht="13.8" x14ac:dyDescent="0.25">
      <c r="A115" s="241"/>
      <c r="B115" s="239"/>
      <c r="C115" s="239"/>
      <c r="D115" s="239"/>
      <c r="E115" s="239"/>
      <c r="F115" s="239"/>
      <c r="G115" s="240"/>
      <c r="H115" s="239"/>
      <c r="I115" s="239"/>
      <c r="J115" s="239"/>
      <c r="K115" s="239"/>
      <c r="L115" s="239"/>
      <c r="M115" s="239"/>
      <c r="N115" s="239"/>
      <c r="O115" s="239"/>
      <c r="P115" s="239"/>
      <c r="Q115" s="239"/>
      <c r="R115" s="239"/>
      <c r="S115" s="239"/>
      <c r="T115" s="239"/>
      <c r="U115" s="239"/>
      <c r="V115" s="239"/>
      <c r="W115" s="239"/>
      <c r="X115" s="239"/>
      <c r="Y115" s="239"/>
      <c r="Z115" s="239"/>
      <c r="AA115" s="239"/>
      <c r="AB115" s="239"/>
      <c r="AC115" s="239"/>
      <c r="AD115" s="239"/>
      <c r="AE115" s="239"/>
    </row>
    <row r="116" spans="1:31" ht="13.8" x14ac:dyDescent="0.25">
      <c r="A116" s="241"/>
      <c r="B116" s="239"/>
      <c r="C116" s="239"/>
      <c r="D116" s="239"/>
      <c r="E116" s="239"/>
      <c r="F116" s="239"/>
      <c r="G116" s="240"/>
      <c r="H116" s="239"/>
      <c r="I116" s="239"/>
      <c r="J116" s="239"/>
      <c r="K116" s="239"/>
      <c r="L116" s="239"/>
      <c r="M116" s="239"/>
      <c r="N116" s="239"/>
      <c r="O116" s="239"/>
      <c r="P116" s="239"/>
      <c r="Q116" s="239"/>
      <c r="R116" s="239"/>
      <c r="S116" s="239"/>
      <c r="T116" s="239"/>
      <c r="U116" s="239"/>
      <c r="V116" s="239"/>
      <c r="W116" s="239"/>
      <c r="X116" s="239"/>
      <c r="Y116" s="239"/>
      <c r="Z116" s="239"/>
      <c r="AA116" s="239"/>
      <c r="AB116" s="239"/>
      <c r="AC116" s="239"/>
      <c r="AD116" s="239"/>
      <c r="AE116" s="239"/>
    </row>
    <row r="117" spans="1:31" ht="13.8" x14ac:dyDescent="0.25">
      <c r="A117" s="241"/>
      <c r="B117" s="239"/>
      <c r="C117" s="239"/>
      <c r="D117" s="239"/>
      <c r="E117" s="239"/>
      <c r="F117" s="239"/>
      <c r="G117" s="240"/>
      <c r="H117" s="239"/>
      <c r="I117" s="239"/>
      <c r="J117" s="239"/>
      <c r="K117" s="239"/>
      <c r="L117" s="239"/>
      <c r="M117" s="239"/>
      <c r="N117" s="239"/>
      <c r="O117" s="239"/>
      <c r="P117" s="239"/>
      <c r="Q117" s="239"/>
      <c r="R117" s="239"/>
      <c r="S117" s="239"/>
      <c r="T117" s="239"/>
      <c r="U117" s="239"/>
      <c r="V117" s="239"/>
      <c r="W117" s="239"/>
      <c r="X117" s="239"/>
      <c r="Y117" s="239"/>
      <c r="Z117" s="239"/>
      <c r="AA117" s="239"/>
      <c r="AB117" s="239"/>
      <c r="AC117" s="239"/>
      <c r="AD117" s="239"/>
      <c r="AE117" s="239"/>
    </row>
    <row r="118" spans="1:31" ht="13.8" x14ac:dyDescent="0.25">
      <c r="A118" s="241"/>
      <c r="B118" s="239"/>
      <c r="C118" s="239"/>
      <c r="D118" s="239"/>
      <c r="E118" s="239"/>
      <c r="F118" s="239"/>
      <c r="G118" s="240"/>
      <c r="H118" s="239"/>
      <c r="I118" s="239"/>
      <c r="J118" s="239"/>
      <c r="K118" s="239"/>
      <c r="L118" s="239"/>
      <c r="M118" s="239"/>
      <c r="N118" s="239"/>
      <c r="O118" s="239"/>
      <c r="P118" s="239"/>
      <c r="Q118" s="239"/>
      <c r="R118" s="239"/>
      <c r="S118" s="239"/>
      <c r="T118" s="239"/>
      <c r="U118" s="239"/>
      <c r="V118" s="239"/>
      <c r="W118" s="239"/>
      <c r="X118" s="239"/>
      <c r="Y118" s="239"/>
      <c r="Z118" s="239"/>
      <c r="AA118" s="239"/>
      <c r="AB118" s="239"/>
      <c r="AC118" s="239"/>
      <c r="AD118" s="239"/>
      <c r="AE118" s="239"/>
    </row>
    <row r="119" spans="1:31" ht="13.8" x14ac:dyDescent="0.25">
      <c r="A119" s="241"/>
      <c r="B119" s="239"/>
      <c r="C119" s="239"/>
      <c r="D119" s="239"/>
      <c r="E119" s="239"/>
      <c r="F119" s="239"/>
      <c r="G119" s="240"/>
      <c r="H119" s="239"/>
      <c r="I119" s="239"/>
      <c r="J119" s="239"/>
      <c r="K119" s="239"/>
      <c r="L119" s="239"/>
      <c r="M119" s="239"/>
      <c r="N119" s="239"/>
      <c r="O119" s="239"/>
      <c r="P119" s="239"/>
      <c r="Q119" s="239"/>
      <c r="R119" s="239"/>
      <c r="S119" s="239"/>
      <c r="T119" s="239"/>
      <c r="U119" s="239"/>
      <c r="V119" s="239"/>
      <c r="W119" s="239"/>
      <c r="X119" s="239"/>
      <c r="Y119" s="239"/>
      <c r="Z119" s="239"/>
      <c r="AA119" s="239"/>
      <c r="AB119" s="239"/>
      <c r="AC119" s="239"/>
      <c r="AD119" s="239"/>
      <c r="AE119" s="239"/>
    </row>
    <row r="120" spans="1:31" ht="13.8" x14ac:dyDescent="0.25">
      <c r="A120" s="241"/>
      <c r="B120" s="239"/>
      <c r="C120" s="239"/>
      <c r="D120" s="239"/>
      <c r="E120" s="239"/>
      <c r="F120" s="239"/>
      <c r="G120" s="240"/>
      <c r="H120" s="239"/>
      <c r="I120" s="239"/>
      <c r="J120" s="239"/>
      <c r="K120" s="239"/>
      <c r="L120" s="239"/>
      <c r="M120" s="239"/>
      <c r="N120" s="239"/>
      <c r="O120" s="239"/>
      <c r="P120" s="239"/>
      <c r="Q120" s="239"/>
      <c r="R120" s="239"/>
      <c r="S120" s="239"/>
      <c r="T120" s="239"/>
      <c r="U120" s="239"/>
      <c r="V120" s="239"/>
      <c r="W120" s="239"/>
      <c r="X120" s="239"/>
      <c r="Y120" s="239"/>
      <c r="Z120" s="239"/>
      <c r="AA120" s="239"/>
      <c r="AB120" s="239"/>
      <c r="AC120" s="239"/>
      <c r="AD120" s="239"/>
      <c r="AE120" s="239"/>
    </row>
    <row r="121" spans="1:31" ht="13.8" x14ac:dyDescent="0.25">
      <c r="A121" s="241"/>
      <c r="B121" s="239"/>
      <c r="C121" s="239"/>
      <c r="D121" s="239"/>
      <c r="E121" s="239"/>
      <c r="F121" s="239"/>
      <c r="G121" s="240"/>
      <c r="H121" s="239"/>
      <c r="I121" s="239"/>
      <c r="J121" s="239"/>
      <c r="K121" s="239"/>
      <c r="L121" s="239"/>
      <c r="M121" s="239"/>
      <c r="N121" s="239"/>
      <c r="O121" s="239"/>
      <c r="P121" s="239"/>
      <c r="Q121" s="239"/>
      <c r="R121" s="239"/>
      <c r="S121" s="239"/>
      <c r="T121" s="239"/>
      <c r="U121" s="239"/>
      <c r="V121" s="239"/>
      <c r="W121" s="239"/>
      <c r="X121" s="239"/>
      <c r="Y121" s="239"/>
      <c r="Z121" s="239"/>
      <c r="AA121" s="239"/>
      <c r="AB121" s="239"/>
      <c r="AC121" s="239"/>
      <c r="AD121" s="239"/>
      <c r="AE121" s="239"/>
    </row>
    <row r="122" spans="1:31" ht="13.8" x14ac:dyDescent="0.25">
      <c r="A122" s="241"/>
      <c r="B122" s="239"/>
      <c r="C122" s="239"/>
      <c r="D122" s="239"/>
      <c r="E122" s="239"/>
      <c r="F122" s="239"/>
      <c r="G122" s="240"/>
      <c r="H122" s="239"/>
      <c r="I122" s="239"/>
      <c r="J122" s="239"/>
      <c r="K122" s="239"/>
      <c r="L122" s="239"/>
      <c r="M122" s="239"/>
      <c r="N122" s="239"/>
      <c r="O122" s="239"/>
      <c r="P122" s="239"/>
      <c r="Q122" s="239"/>
      <c r="R122" s="239"/>
      <c r="S122" s="239"/>
      <c r="T122" s="239"/>
      <c r="U122" s="239"/>
      <c r="V122" s="239"/>
      <c r="W122" s="239"/>
      <c r="X122" s="239"/>
      <c r="Y122" s="239"/>
      <c r="Z122" s="239"/>
      <c r="AA122" s="239"/>
      <c r="AB122" s="239"/>
      <c r="AC122" s="239"/>
      <c r="AD122" s="239"/>
      <c r="AE122" s="239"/>
    </row>
    <row r="123" spans="1:31" ht="13.8" x14ac:dyDescent="0.25">
      <c r="A123" s="241"/>
      <c r="B123" s="239"/>
      <c r="C123" s="239"/>
      <c r="D123" s="239"/>
      <c r="E123" s="239"/>
      <c r="F123" s="239"/>
      <c r="G123" s="240"/>
      <c r="H123" s="239"/>
      <c r="I123" s="239"/>
      <c r="J123" s="239"/>
      <c r="K123" s="239"/>
      <c r="L123" s="239"/>
      <c r="M123" s="239"/>
      <c r="N123" s="239"/>
      <c r="O123" s="239"/>
      <c r="P123" s="239"/>
      <c r="Q123" s="239"/>
      <c r="R123" s="239"/>
      <c r="S123" s="239"/>
      <c r="T123" s="239"/>
      <c r="U123" s="239"/>
      <c r="V123" s="239"/>
      <c r="W123" s="239"/>
      <c r="X123" s="239"/>
      <c r="Y123" s="239"/>
      <c r="Z123" s="239"/>
      <c r="AA123" s="239"/>
      <c r="AB123" s="239"/>
      <c r="AC123" s="239"/>
      <c r="AD123" s="239"/>
      <c r="AE123" s="239"/>
    </row>
    <row r="124" spans="1:31" ht="13.8" x14ac:dyDescent="0.25">
      <c r="A124" s="241"/>
      <c r="B124" s="239"/>
      <c r="C124" s="239"/>
      <c r="D124" s="239"/>
      <c r="E124" s="239"/>
      <c r="F124" s="239"/>
      <c r="G124" s="240"/>
      <c r="H124" s="239"/>
      <c r="I124" s="239"/>
      <c r="J124" s="239"/>
      <c r="K124" s="239"/>
      <c r="L124" s="239"/>
      <c r="M124" s="239"/>
      <c r="N124" s="239"/>
      <c r="O124" s="239"/>
      <c r="P124" s="239"/>
      <c r="Q124" s="239"/>
      <c r="R124" s="239"/>
      <c r="S124" s="239"/>
      <c r="T124" s="239"/>
      <c r="U124" s="239"/>
      <c r="V124" s="239"/>
      <c r="W124" s="239"/>
      <c r="X124" s="239"/>
      <c r="Y124" s="239"/>
      <c r="Z124" s="239"/>
      <c r="AA124" s="239"/>
      <c r="AB124" s="239"/>
      <c r="AC124" s="239"/>
      <c r="AD124" s="239"/>
      <c r="AE124" s="239"/>
    </row>
    <row r="125" spans="1:31" ht="13.8" x14ac:dyDescent="0.25">
      <c r="A125" s="241"/>
      <c r="B125" s="239"/>
      <c r="C125" s="239"/>
      <c r="D125" s="239"/>
      <c r="E125" s="239"/>
      <c r="F125" s="239"/>
      <c r="G125" s="240"/>
      <c r="H125" s="239"/>
      <c r="I125" s="239"/>
      <c r="J125" s="239"/>
      <c r="K125" s="239"/>
      <c r="L125" s="239"/>
      <c r="M125" s="239"/>
      <c r="N125" s="239"/>
      <c r="O125" s="239"/>
      <c r="P125" s="239"/>
      <c r="Q125" s="239"/>
      <c r="R125" s="239"/>
      <c r="S125" s="239"/>
      <c r="T125" s="239"/>
      <c r="U125" s="239"/>
      <c r="V125" s="239"/>
      <c r="W125" s="239"/>
      <c r="X125" s="239"/>
      <c r="Y125" s="239"/>
      <c r="Z125" s="239"/>
      <c r="AA125" s="239"/>
      <c r="AB125" s="239"/>
      <c r="AC125" s="239"/>
      <c r="AD125" s="239"/>
      <c r="AE125" s="239"/>
    </row>
    <row r="126" spans="1:31" ht="13.8" x14ac:dyDescent="0.25">
      <c r="A126" s="241"/>
      <c r="B126" s="239"/>
      <c r="C126" s="239"/>
      <c r="D126" s="239"/>
      <c r="E126" s="239"/>
      <c r="F126" s="239"/>
      <c r="G126" s="240"/>
      <c r="H126" s="239"/>
      <c r="I126" s="239"/>
      <c r="J126" s="239"/>
      <c r="K126" s="239"/>
      <c r="L126" s="239"/>
      <c r="M126" s="239"/>
      <c r="N126" s="239"/>
      <c r="O126" s="239"/>
      <c r="P126" s="239"/>
      <c r="Q126" s="239"/>
      <c r="R126" s="239"/>
      <c r="S126" s="239"/>
      <c r="T126" s="239"/>
      <c r="U126" s="239"/>
      <c r="V126" s="239"/>
      <c r="W126" s="239"/>
      <c r="X126" s="239"/>
      <c r="Y126" s="239"/>
      <c r="Z126" s="239"/>
      <c r="AA126" s="239"/>
      <c r="AB126" s="239"/>
      <c r="AC126" s="239"/>
      <c r="AD126" s="239"/>
      <c r="AE126" s="239"/>
    </row>
    <row r="127" spans="1:31" ht="13.8" x14ac:dyDescent="0.25">
      <c r="A127" s="241"/>
      <c r="B127" s="239"/>
      <c r="C127" s="239"/>
      <c r="D127" s="239"/>
      <c r="E127" s="239"/>
      <c r="F127" s="239"/>
      <c r="G127" s="240"/>
      <c r="H127" s="239"/>
      <c r="I127" s="239"/>
      <c r="J127" s="239"/>
      <c r="K127" s="239"/>
      <c r="L127" s="239"/>
      <c r="M127" s="239"/>
      <c r="N127" s="239"/>
      <c r="O127" s="239"/>
      <c r="P127" s="239"/>
      <c r="Q127" s="239"/>
      <c r="R127" s="239"/>
      <c r="S127" s="239"/>
      <c r="T127" s="239"/>
      <c r="U127" s="239"/>
      <c r="V127" s="239"/>
      <c r="W127" s="239"/>
      <c r="X127" s="239"/>
      <c r="Y127" s="239"/>
      <c r="Z127" s="239"/>
      <c r="AA127" s="239"/>
      <c r="AB127" s="239"/>
      <c r="AC127" s="239"/>
      <c r="AD127" s="239"/>
      <c r="AE127" s="239"/>
    </row>
    <row r="128" spans="1:31" ht="13.8" x14ac:dyDescent="0.25">
      <c r="A128" s="241"/>
      <c r="B128" s="239"/>
      <c r="C128" s="239"/>
      <c r="D128" s="239"/>
      <c r="E128" s="239"/>
      <c r="F128" s="239"/>
      <c r="G128" s="240"/>
      <c r="H128" s="239"/>
      <c r="I128" s="239"/>
      <c r="J128" s="239"/>
      <c r="K128" s="239"/>
      <c r="L128" s="239"/>
      <c r="M128" s="239"/>
      <c r="N128" s="239"/>
      <c r="O128" s="239"/>
      <c r="P128" s="239"/>
      <c r="Q128" s="239"/>
      <c r="R128" s="239"/>
      <c r="S128" s="239"/>
      <c r="T128" s="239"/>
      <c r="U128" s="239"/>
      <c r="V128" s="239"/>
      <c r="W128" s="239"/>
      <c r="X128" s="239"/>
      <c r="Y128" s="239"/>
      <c r="Z128" s="239"/>
      <c r="AA128" s="239"/>
      <c r="AB128" s="239"/>
      <c r="AC128" s="239"/>
      <c r="AD128" s="239"/>
      <c r="AE128" s="239"/>
    </row>
    <row r="129" spans="1:31" ht="13.8" x14ac:dyDescent="0.25">
      <c r="A129" s="241"/>
      <c r="B129" s="239"/>
      <c r="C129" s="239"/>
      <c r="D129" s="239"/>
      <c r="E129" s="239"/>
      <c r="F129" s="239"/>
      <c r="G129" s="240"/>
      <c r="H129" s="239"/>
      <c r="I129" s="239"/>
      <c r="J129" s="239"/>
      <c r="K129" s="239"/>
      <c r="L129" s="239"/>
      <c r="M129" s="239"/>
      <c r="N129" s="239"/>
      <c r="O129" s="239"/>
      <c r="P129" s="239"/>
      <c r="Q129" s="239"/>
      <c r="R129" s="239"/>
      <c r="S129" s="239"/>
      <c r="T129" s="239"/>
      <c r="U129" s="239"/>
      <c r="V129" s="239"/>
      <c r="W129" s="239"/>
      <c r="X129" s="239"/>
      <c r="Y129" s="239"/>
      <c r="Z129" s="239"/>
      <c r="AA129" s="239"/>
      <c r="AB129" s="239"/>
      <c r="AC129" s="239"/>
      <c r="AD129" s="239"/>
      <c r="AE129" s="239"/>
    </row>
    <row r="130" spans="1:31" ht="13.8" x14ac:dyDescent="0.25">
      <c r="A130" s="241"/>
      <c r="B130" s="239"/>
      <c r="C130" s="239"/>
      <c r="D130" s="239"/>
      <c r="E130" s="239"/>
      <c r="F130" s="239"/>
      <c r="G130" s="240"/>
      <c r="H130" s="239"/>
      <c r="I130" s="239"/>
      <c r="J130" s="239"/>
      <c r="K130" s="239"/>
      <c r="L130" s="239"/>
      <c r="M130" s="239"/>
      <c r="N130" s="239"/>
      <c r="O130" s="239"/>
      <c r="P130" s="239"/>
      <c r="Q130" s="239"/>
      <c r="R130" s="239"/>
      <c r="S130" s="239"/>
      <c r="T130" s="239"/>
      <c r="U130" s="239"/>
      <c r="V130" s="239"/>
      <c r="W130" s="239"/>
      <c r="X130" s="239"/>
      <c r="Y130" s="239"/>
      <c r="Z130" s="239"/>
      <c r="AA130" s="239"/>
      <c r="AB130" s="239"/>
      <c r="AC130" s="239"/>
      <c r="AD130" s="239"/>
      <c r="AE130" s="239"/>
    </row>
    <row r="131" spans="1:31" ht="13.8" x14ac:dyDescent="0.25">
      <c r="A131" s="241"/>
      <c r="B131" s="239"/>
      <c r="C131" s="239"/>
      <c r="D131" s="239"/>
      <c r="E131" s="239"/>
      <c r="F131" s="239"/>
      <c r="G131" s="240"/>
      <c r="H131" s="239"/>
      <c r="I131" s="239"/>
      <c r="J131" s="239"/>
      <c r="K131" s="239"/>
      <c r="L131" s="239"/>
      <c r="M131" s="239"/>
      <c r="N131" s="239"/>
      <c r="O131" s="239"/>
      <c r="P131" s="239"/>
      <c r="Q131" s="239"/>
      <c r="R131" s="239"/>
      <c r="S131" s="239"/>
      <c r="T131" s="239"/>
      <c r="U131" s="239"/>
      <c r="V131" s="239"/>
      <c r="W131" s="239"/>
      <c r="X131" s="239"/>
      <c r="Y131" s="239"/>
      <c r="Z131" s="239"/>
      <c r="AA131" s="239"/>
      <c r="AB131" s="239"/>
      <c r="AC131" s="239"/>
      <c r="AD131" s="239"/>
      <c r="AE131" s="239"/>
    </row>
    <row r="132" spans="1:31" ht="13.8" x14ac:dyDescent="0.25">
      <c r="A132" s="241"/>
      <c r="B132" s="239"/>
      <c r="C132" s="239"/>
      <c r="D132" s="239"/>
      <c r="E132" s="239"/>
      <c r="F132" s="239"/>
      <c r="G132" s="240"/>
      <c r="H132" s="239"/>
      <c r="I132" s="239"/>
      <c r="J132" s="239"/>
      <c r="K132" s="239"/>
      <c r="L132" s="239"/>
      <c r="M132" s="239"/>
      <c r="N132" s="239"/>
      <c r="O132" s="239"/>
      <c r="P132" s="239"/>
      <c r="Q132" s="239"/>
      <c r="R132" s="239"/>
      <c r="S132" s="239"/>
      <c r="T132" s="239"/>
      <c r="U132" s="239"/>
      <c r="V132" s="239"/>
      <c r="W132" s="239"/>
      <c r="X132" s="239"/>
      <c r="Y132" s="239"/>
      <c r="Z132" s="239"/>
      <c r="AA132" s="239"/>
      <c r="AB132" s="239"/>
      <c r="AC132" s="239"/>
      <c r="AD132" s="239"/>
      <c r="AE132" s="239"/>
    </row>
    <row r="133" spans="1:31" ht="13.8" x14ac:dyDescent="0.25">
      <c r="A133" s="241"/>
      <c r="B133" s="239"/>
      <c r="C133" s="239"/>
      <c r="D133" s="239"/>
      <c r="E133" s="239"/>
      <c r="F133" s="239"/>
      <c r="G133" s="240"/>
      <c r="H133" s="239"/>
      <c r="I133" s="239"/>
      <c r="J133" s="239"/>
      <c r="K133" s="239"/>
      <c r="L133" s="239"/>
      <c r="M133" s="239"/>
      <c r="N133" s="239"/>
      <c r="O133" s="239"/>
      <c r="P133" s="239"/>
      <c r="Q133" s="239"/>
      <c r="R133" s="239"/>
      <c r="S133" s="239"/>
      <c r="T133" s="239"/>
      <c r="U133" s="239"/>
      <c r="V133" s="239"/>
      <c r="W133" s="239"/>
      <c r="X133" s="239"/>
      <c r="Y133" s="239"/>
      <c r="Z133" s="239"/>
      <c r="AA133" s="239"/>
      <c r="AB133" s="239"/>
      <c r="AC133" s="239"/>
      <c r="AD133" s="239"/>
      <c r="AE133" s="239"/>
    </row>
    <row r="134" spans="1:31" ht="13.8" x14ac:dyDescent="0.25">
      <c r="A134" s="241"/>
      <c r="B134" s="239"/>
      <c r="C134" s="239"/>
      <c r="D134" s="239"/>
      <c r="E134" s="239"/>
      <c r="F134" s="239"/>
      <c r="G134" s="240"/>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row>
    <row r="135" spans="1:31" ht="13.8" x14ac:dyDescent="0.25">
      <c r="A135" s="241"/>
      <c r="B135" s="239"/>
      <c r="C135" s="239"/>
      <c r="D135" s="239"/>
      <c r="E135" s="239"/>
      <c r="F135" s="239"/>
      <c r="G135" s="240"/>
      <c r="H135" s="239"/>
      <c r="I135" s="239"/>
      <c r="J135" s="239"/>
      <c r="K135" s="239"/>
      <c r="L135" s="239"/>
      <c r="M135" s="239"/>
      <c r="N135" s="239"/>
      <c r="O135" s="239"/>
      <c r="P135" s="239"/>
      <c r="Q135" s="239"/>
      <c r="R135" s="239"/>
      <c r="S135" s="239"/>
      <c r="T135" s="239"/>
      <c r="U135" s="239"/>
      <c r="V135" s="239"/>
      <c r="W135" s="239"/>
      <c r="X135" s="239"/>
      <c r="Y135" s="239"/>
      <c r="Z135" s="239"/>
      <c r="AA135" s="239"/>
      <c r="AB135" s="239"/>
      <c r="AC135" s="239"/>
      <c r="AD135" s="239"/>
      <c r="AE135" s="239"/>
    </row>
    <row r="136" spans="1:31" ht="13.8" x14ac:dyDescent="0.25">
      <c r="A136" s="241"/>
      <c r="B136" s="239"/>
      <c r="C136" s="239"/>
      <c r="D136" s="239"/>
      <c r="E136" s="239"/>
      <c r="F136" s="239"/>
      <c r="G136" s="240"/>
      <c r="H136" s="239"/>
      <c r="I136" s="239"/>
      <c r="J136" s="239"/>
      <c r="K136" s="239"/>
      <c r="L136" s="239"/>
      <c r="M136" s="239"/>
      <c r="N136" s="239"/>
      <c r="O136" s="239"/>
      <c r="P136" s="239"/>
      <c r="Q136" s="239"/>
      <c r="R136" s="239"/>
      <c r="S136" s="239"/>
      <c r="T136" s="239"/>
      <c r="U136" s="239"/>
      <c r="V136" s="239"/>
      <c r="W136" s="239"/>
      <c r="X136" s="239"/>
      <c r="Y136" s="239"/>
      <c r="Z136" s="239"/>
      <c r="AA136" s="239"/>
      <c r="AB136" s="239"/>
      <c r="AC136" s="239"/>
      <c r="AD136" s="239"/>
      <c r="AE136" s="239"/>
    </row>
    <row r="137" spans="1:31" ht="13.8" x14ac:dyDescent="0.25">
      <c r="A137" s="241"/>
      <c r="B137" s="239"/>
      <c r="C137" s="239"/>
      <c r="D137" s="239"/>
      <c r="E137" s="239"/>
      <c r="F137" s="239"/>
      <c r="G137" s="240"/>
      <c r="H137" s="239"/>
      <c r="I137" s="239"/>
      <c r="J137" s="239"/>
      <c r="K137" s="239"/>
      <c r="L137" s="239"/>
      <c r="M137" s="239"/>
      <c r="N137" s="239"/>
      <c r="O137" s="239"/>
      <c r="P137" s="239"/>
      <c r="Q137" s="239"/>
      <c r="R137" s="239"/>
      <c r="S137" s="239"/>
      <c r="T137" s="239"/>
      <c r="U137" s="239"/>
      <c r="V137" s="239"/>
      <c r="W137" s="239"/>
      <c r="X137" s="239"/>
      <c r="Y137" s="239"/>
      <c r="Z137" s="239"/>
      <c r="AA137" s="239"/>
      <c r="AB137" s="239"/>
      <c r="AC137" s="239"/>
      <c r="AD137" s="239"/>
      <c r="AE137" s="239"/>
    </row>
    <row r="138" spans="1:31" ht="13.8" x14ac:dyDescent="0.25">
      <c r="A138" s="241"/>
      <c r="B138" s="239"/>
      <c r="C138" s="239"/>
      <c r="D138" s="239"/>
      <c r="E138" s="239"/>
      <c r="F138" s="239"/>
      <c r="G138" s="240"/>
      <c r="H138" s="239"/>
      <c r="I138" s="239"/>
      <c r="J138" s="239"/>
      <c r="K138" s="239"/>
      <c r="L138" s="239"/>
      <c r="M138" s="239"/>
      <c r="N138" s="239"/>
      <c r="O138" s="239"/>
      <c r="P138" s="239"/>
      <c r="Q138" s="239"/>
      <c r="R138" s="239"/>
      <c r="S138" s="239"/>
      <c r="T138" s="239"/>
      <c r="U138" s="239"/>
      <c r="V138" s="239"/>
      <c r="W138" s="239"/>
      <c r="X138" s="239"/>
      <c r="Y138" s="239"/>
      <c r="Z138" s="239"/>
      <c r="AA138" s="239"/>
      <c r="AB138" s="239"/>
      <c r="AC138" s="239"/>
      <c r="AD138" s="239"/>
      <c r="AE138" s="239"/>
    </row>
    <row r="139" spans="1:31" ht="13.8" x14ac:dyDescent="0.25">
      <c r="A139" s="241"/>
      <c r="B139" s="239"/>
      <c r="C139" s="239"/>
      <c r="D139" s="239"/>
      <c r="E139" s="239"/>
      <c r="F139" s="239"/>
      <c r="G139" s="240"/>
      <c r="H139" s="239"/>
      <c r="I139" s="239"/>
      <c r="J139" s="239"/>
      <c r="K139" s="239"/>
      <c r="L139" s="239"/>
      <c r="M139" s="239"/>
      <c r="N139" s="239"/>
      <c r="O139" s="239"/>
      <c r="P139" s="239"/>
      <c r="Q139" s="239"/>
      <c r="R139" s="239"/>
      <c r="S139" s="239"/>
      <c r="T139" s="239"/>
      <c r="U139" s="239"/>
      <c r="V139" s="239"/>
      <c r="W139" s="239"/>
      <c r="X139" s="239"/>
      <c r="Y139" s="239"/>
      <c r="Z139" s="239"/>
      <c r="AA139" s="239"/>
      <c r="AB139" s="239"/>
      <c r="AC139" s="239"/>
      <c r="AD139" s="239"/>
      <c r="AE139" s="239"/>
    </row>
    <row r="140" spans="1:31" ht="13.8" x14ac:dyDescent="0.25">
      <c r="A140" s="241"/>
      <c r="B140" s="239"/>
      <c r="C140" s="239"/>
      <c r="D140" s="239"/>
      <c r="E140" s="239"/>
      <c r="F140" s="239"/>
      <c r="G140" s="240"/>
      <c r="H140" s="239"/>
      <c r="I140" s="239"/>
      <c r="J140" s="239"/>
      <c r="K140" s="239"/>
      <c r="L140" s="239"/>
      <c r="M140" s="239"/>
      <c r="N140" s="239"/>
      <c r="O140" s="239"/>
      <c r="P140" s="239"/>
      <c r="Q140" s="239"/>
      <c r="R140" s="239"/>
      <c r="S140" s="239"/>
      <c r="T140" s="239"/>
      <c r="U140" s="239"/>
      <c r="V140" s="239"/>
      <c r="W140" s="239"/>
      <c r="X140" s="239"/>
      <c r="Y140" s="239"/>
      <c r="Z140" s="239"/>
      <c r="AA140" s="239"/>
      <c r="AB140" s="239"/>
      <c r="AC140" s="239"/>
      <c r="AD140" s="239"/>
      <c r="AE140" s="239"/>
    </row>
    <row r="141" spans="1:31" ht="13.8" x14ac:dyDescent="0.25">
      <c r="A141" s="241"/>
      <c r="B141" s="239"/>
      <c r="C141" s="239"/>
      <c r="D141" s="239"/>
      <c r="E141" s="239"/>
      <c r="F141" s="239"/>
      <c r="G141" s="240"/>
      <c r="H141" s="239"/>
      <c r="I141" s="239"/>
      <c r="J141" s="239"/>
      <c r="K141" s="239"/>
      <c r="L141" s="239"/>
      <c r="M141" s="239"/>
      <c r="N141" s="239"/>
      <c r="O141" s="239"/>
      <c r="P141" s="239"/>
      <c r="Q141" s="239"/>
      <c r="R141" s="239"/>
      <c r="S141" s="239"/>
      <c r="T141" s="239"/>
      <c r="U141" s="239"/>
      <c r="V141" s="239"/>
      <c r="W141" s="239"/>
      <c r="X141" s="239"/>
      <c r="Y141" s="239"/>
      <c r="Z141" s="239"/>
      <c r="AA141" s="239"/>
      <c r="AB141" s="239"/>
      <c r="AC141" s="239"/>
      <c r="AD141" s="239"/>
      <c r="AE141" s="239"/>
    </row>
    <row r="142" spans="1:31" ht="13.8" x14ac:dyDescent="0.25">
      <c r="A142" s="241"/>
      <c r="B142" s="239"/>
      <c r="C142" s="239"/>
      <c r="D142" s="239"/>
      <c r="E142" s="239"/>
      <c r="F142" s="239"/>
      <c r="G142" s="240"/>
      <c r="H142" s="239"/>
      <c r="I142" s="239"/>
      <c r="J142" s="239"/>
      <c r="K142" s="239"/>
      <c r="L142" s="239"/>
      <c r="M142" s="239"/>
      <c r="N142" s="239"/>
      <c r="O142" s="239"/>
      <c r="P142" s="239"/>
      <c r="Q142" s="239"/>
      <c r="R142" s="239"/>
      <c r="S142" s="239"/>
      <c r="T142" s="239"/>
      <c r="U142" s="239"/>
      <c r="V142" s="239"/>
      <c r="W142" s="239"/>
      <c r="X142" s="239"/>
      <c r="Y142" s="239"/>
      <c r="Z142" s="239"/>
      <c r="AA142" s="239"/>
      <c r="AB142" s="239"/>
      <c r="AC142" s="239"/>
      <c r="AD142" s="239"/>
      <c r="AE142" s="239"/>
    </row>
    <row r="143" spans="1:31" ht="13.8" x14ac:dyDescent="0.25">
      <c r="A143" s="241"/>
      <c r="B143" s="239"/>
      <c r="C143" s="239"/>
      <c r="D143" s="239"/>
      <c r="E143" s="239"/>
      <c r="F143" s="239"/>
      <c r="G143" s="240"/>
      <c r="H143" s="239"/>
      <c r="I143" s="239"/>
      <c r="J143" s="239"/>
      <c r="K143" s="239"/>
      <c r="L143" s="239"/>
      <c r="M143" s="239"/>
      <c r="N143" s="239"/>
      <c r="O143" s="239"/>
      <c r="P143" s="239"/>
      <c r="Q143" s="239"/>
      <c r="R143" s="239"/>
      <c r="S143" s="239"/>
      <c r="T143" s="239"/>
      <c r="U143" s="239"/>
      <c r="V143" s="239"/>
      <c r="W143" s="239"/>
      <c r="X143" s="239"/>
      <c r="Y143" s="239"/>
      <c r="Z143" s="239"/>
      <c r="AA143" s="239"/>
      <c r="AB143" s="239"/>
      <c r="AC143" s="239"/>
      <c r="AD143" s="239"/>
      <c r="AE143" s="239"/>
    </row>
    <row r="144" spans="1:31" ht="13.8" x14ac:dyDescent="0.25">
      <c r="A144" s="241"/>
      <c r="B144" s="239"/>
      <c r="C144" s="239"/>
      <c r="D144" s="239"/>
      <c r="E144" s="239"/>
      <c r="F144" s="239"/>
      <c r="G144" s="240"/>
      <c r="H144" s="239"/>
      <c r="I144" s="239"/>
      <c r="J144" s="239"/>
      <c r="K144" s="239"/>
      <c r="L144" s="239"/>
      <c r="M144" s="239"/>
      <c r="N144" s="239"/>
      <c r="O144" s="239"/>
      <c r="P144" s="239"/>
      <c r="Q144" s="239"/>
      <c r="R144" s="239"/>
      <c r="S144" s="239"/>
      <c r="T144" s="239"/>
      <c r="U144" s="239"/>
      <c r="V144" s="239"/>
      <c r="W144" s="239"/>
      <c r="X144" s="239"/>
      <c r="Y144" s="239"/>
      <c r="Z144" s="239"/>
      <c r="AA144" s="239"/>
      <c r="AB144" s="239"/>
      <c r="AC144" s="239"/>
      <c r="AD144" s="239"/>
      <c r="AE144" s="239"/>
    </row>
    <row r="145" spans="1:31" ht="13.8" x14ac:dyDescent="0.25">
      <c r="A145" s="241"/>
      <c r="B145" s="239"/>
      <c r="C145" s="239"/>
      <c r="D145" s="239"/>
      <c r="E145" s="239"/>
      <c r="F145" s="239"/>
      <c r="G145" s="240"/>
      <c r="H145" s="239"/>
      <c r="I145" s="239"/>
      <c r="J145" s="239"/>
      <c r="K145" s="239"/>
      <c r="L145" s="239"/>
      <c r="M145" s="239"/>
      <c r="N145" s="239"/>
      <c r="O145" s="239"/>
      <c r="P145" s="239"/>
      <c r="Q145" s="239"/>
      <c r="R145" s="239"/>
      <c r="S145" s="239"/>
      <c r="T145" s="239"/>
      <c r="U145" s="239"/>
      <c r="V145" s="239"/>
      <c r="W145" s="239"/>
      <c r="X145" s="239"/>
      <c r="Y145" s="239"/>
      <c r="Z145" s="239"/>
      <c r="AA145" s="239"/>
      <c r="AB145" s="239"/>
      <c r="AC145" s="239"/>
      <c r="AD145" s="239"/>
      <c r="AE145" s="239"/>
    </row>
    <row r="146" spans="1:31" ht="13.8" x14ac:dyDescent="0.25">
      <c r="A146" s="241"/>
      <c r="B146" s="239"/>
      <c r="C146" s="239"/>
      <c r="D146" s="239"/>
      <c r="E146" s="239"/>
      <c r="F146" s="239"/>
      <c r="G146" s="240"/>
      <c r="H146" s="239"/>
      <c r="I146" s="239"/>
      <c r="J146" s="239"/>
      <c r="K146" s="239"/>
      <c r="L146" s="239"/>
      <c r="M146" s="239"/>
      <c r="N146" s="239"/>
      <c r="O146" s="239"/>
      <c r="P146" s="239"/>
      <c r="Q146" s="239"/>
      <c r="R146" s="239"/>
      <c r="S146" s="239"/>
      <c r="T146" s="239"/>
      <c r="U146" s="239"/>
      <c r="V146" s="239"/>
      <c r="W146" s="239"/>
      <c r="X146" s="239"/>
      <c r="Y146" s="239"/>
      <c r="Z146" s="239"/>
      <c r="AA146" s="239"/>
      <c r="AB146" s="239"/>
      <c r="AC146" s="239"/>
      <c r="AD146" s="239"/>
      <c r="AE146" s="239"/>
    </row>
    <row r="147" spans="1:31" ht="13.8" x14ac:dyDescent="0.25">
      <c r="A147" s="241"/>
      <c r="B147" s="239"/>
      <c r="C147" s="239"/>
      <c r="D147" s="239"/>
      <c r="E147" s="239"/>
      <c r="F147" s="239"/>
      <c r="G147" s="240"/>
      <c r="H147" s="239"/>
      <c r="I147" s="239"/>
      <c r="J147" s="239"/>
      <c r="K147" s="239"/>
      <c r="L147" s="239"/>
      <c r="M147" s="239"/>
      <c r="N147" s="239"/>
      <c r="O147" s="239"/>
      <c r="P147" s="239"/>
      <c r="Q147" s="239"/>
      <c r="R147" s="239"/>
      <c r="S147" s="239"/>
      <c r="T147" s="239"/>
      <c r="U147" s="239"/>
      <c r="V147" s="239"/>
      <c r="W147" s="239"/>
      <c r="X147" s="239"/>
      <c r="Y147" s="239"/>
      <c r="Z147" s="239"/>
      <c r="AA147" s="239"/>
      <c r="AB147" s="239"/>
      <c r="AC147" s="239"/>
      <c r="AD147" s="239"/>
      <c r="AE147" s="239"/>
    </row>
    <row r="148" spans="1:31" ht="13.8" x14ac:dyDescent="0.25">
      <c r="A148" s="241"/>
      <c r="B148" s="239"/>
      <c r="C148" s="239"/>
      <c r="D148" s="239"/>
      <c r="E148" s="239"/>
      <c r="F148" s="239"/>
      <c r="G148" s="240"/>
      <c r="H148" s="239"/>
      <c r="I148" s="239"/>
      <c r="J148" s="239"/>
      <c r="K148" s="239"/>
      <c r="L148" s="239"/>
      <c r="M148" s="239"/>
      <c r="N148" s="239"/>
      <c r="O148" s="239"/>
      <c r="P148" s="239"/>
      <c r="Q148" s="239"/>
      <c r="R148" s="239"/>
      <c r="S148" s="239"/>
      <c r="T148" s="239"/>
      <c r="U148" s="239"/>
      <c r="V148" s="239"/>
      <c r="W148" s="239"/>
      <c r="X148" s="239"/>
      <c r="Y148" s="239"/>
      <c r="Z148" s="239"/>
      <c r="AA148" s="239"/>
      <c r="AB148" s="239"/>
      <c r="AC148" s="239"/>
      <c r="AD148" s="239"/>
      <c r="AE148" s="239"/>
    </row>
    <row r="149" spans="1:31" ht="13.8" x14ac:dyDescent="0.25">
      <c r="A149" s="241"/>
      <c r="B149" s="239"/>
      <c r="C149" s="239"/>
      <c r="D149" s="239"/>
      <c r="E149" s="239"/>
      <c r="F149" s="239"/>
      <c r="G149" s="240"/>
      <c r="H149" s="239"/>
      <c r="I149" s="239"/>
      <c r="J149" s="239"/>
      <c r="K149" s="239"/>
      <c r="L149" s="239"/>
      <c r="M149" s="239"/>
      <c r="N149" s="239"/>
      <c r="O149" s="239"/>
      <c r="P149" s="239"/>
      <c r="Q149" s="239"/>
      <c r="R149" s="239"/>
      <c r="S149" s="239"/>
      <c r="T149" s="239"/>
      <c r="U149" s="239"/>
      <c r="V149" s="239"/>
      <c r="W149" s="239"/>
      <c r="X149" s="239"/>
      <c r="Y149" s="239"/>
      <c r="Z149" s="239"/>
      <c r="AA149" s="239"/>
      <c r="AB149" s="239"/>
      <c r="AC149" s="239"/>
      <c r="AD149" s="239"/>
      <c r="AE149" s="239"/>
    </row>
    <row r="150" spans="1:31" ht="13.8" x14ac:dyDescent="0.25">
      <c r="A150" s="241"/>
      <c r="B150" s="239"/>
      <c r="C150" s="239"/>
      <c r="D150" s="239"/>
      <c r="E150" s="239"/>
      <c r="F150" s="239"/>
      <c r="G150" s="240"/>
      <c r="H150" s="239"/>
      <c r="I150" s="239"/>
      <c r="J150" s="239"/>
      <c r="K150" s="239"/>
      <c r="L150" s="239"/>
      <c r="M150" s="239"/>
      <c r="N150" s="239"/>
      <c r="O150" s="239"/>
      <c r="P150" s="239"/>
      <c r="Q150" s="239"/>
      <c r="R150" s="239"/>
      <c r="S150" s="239"/>
      <c r="T150" s="239"/>
      <c r="U150" s="239"/>
      <c r="V150" s="239"/>
      <c r="W150" s="239"/>
      <c r="X150" s="239"/>
      <c r="Y150" s="239"/>
      <c r="Z150" s="239"/>
      <c r="AA150" s="239"/>
      <c r="AB150" s="239"/>
      <c r="AC150" s="239"/>
      <c r="AD150" s="239"/>
      <c r="AE150" s="239"/>
    </row>
    <row r="151" spans="1:31" ht="13.8" x14ac:dyDescent="0.25">
      <c r="A151" s="241"/>
      <c r="B151" s="239"/>
      <c r="C151" s="239"/>
      <c r="D151" s="239"/>
      <c r="E151" s="239"/>
      <c r="F151" s="239"/>
      <c r="G151" s="240"/>
      <c r="H151" s="239"/>
      <c r="I151" s="239"/>
      <c r="J151" s="239"/>
      <c r="K151" s="239"/>
      <c r="L151" s="239"/>
      <c r="M151" s="239"/>
      <c r="N151" s="239"/>
      <c r="O151" s="239"/>
      <c r="P151" s="239"/>
      <c r="Q151" s="239"/>
      <c r="R151" s="239"/>
      <c r="S151" s="239"/>
      <c r="T151" s="239"/>
      <c r="U151" s="239"/>
      <c r="V151" s="239"/>
      <c r="W151" s="239"/>
      <c r="X151" s="239"/>
      <c r="Y151" s="239"/>
      <c r="Z151" s="239"/>
      <c r="AA151" s="239"/>
      <c r="AB151" s="239"/>
      <c r="AC151" s="239"/>
      <c r="AD151" s="239"/>
      <c r="AE151" s="239"/>
    </row>
    <row r="152" spans="1:31" ht="13.8" x14ac:dyDescent="0.25">
      <c r="A152" s="241"/>
      <c r="B152" s="239"/>
      <c r="C152" s="239"/>
      <c r="D152" s="239"/>
      <c r="E152" s="239"/>
      <c r="F152" s="239"/>
      <c r="G152" s="240"/>
      <c r="H152" s="239"/>
      <c r="I152" s="239"/>
      <c r="J152" s="239"/>
      <c r="K152" s="239"/>
      <c r="L152" s="239"/>
      <c r="M152" s="239"/>
      <c r="N152" s="239"/>
      <c r="O152" s="239"/>
      <c r="P152" s="239"/>
      <c r="Q152" s="239"/>
      <c r="R152" s="239"/>
      <c r="S152" s="239"/>
      <c r="T152" s="239"/>
      <c r="U152" s="239"/>
      <c r="V152" s="239"/>
      <c r="W152" s="239"/>
      <c r="X152" s="239"/>
      <c r="Y152" s="239"/>
      <c r="Z152" s="239"/>
      <c r="AA152" s="239"/>
      <c r="AB152" s="239"/>
      <c r="AC152" s="239"/>
      <c r="AD152" s="239"/>
      <c r="AE152" s="239"/>
    </row>
    <row r="153" spans="1:31" ht="13.8" x14ac:dyDescent="0.25">
      <c r="A153" s="241"/>
      <c r="B153" s="239"/>
      <c r="C153" s="239"/>
      <c r="D153" s="239"/>
      <c r="E153" s="239"/>
      <c r="F153" s="239"/>
      <c r="G153" s="240"/>
      <c r="H153" s="239"/>
      <c r="I153" s="239"/>
      <c r="J153" s="239"/>
      <c r="K153" s="239"/>
      <c r="L153" s="239"/>
      <c r="M153" s="239"/>
      <c r="N153" s="239"/>
      <c r="O153" s="239"/>
      <c r="P153" s="239"/>
      <c r="Q153" s="239"/>
      <c r="R153" s="239"/>
      <c r="S153" s="239"/>
      <c r="T153" s="239"/>
      <c r="U153" s="239"/>
      <c r="V153" s="239"/>
      <c r="W153" s="239"/>
      <c r="X153" s="239"/>
      <c r="Y153" s="239"/>
      <c r="Z153" s="239"/>
      <c r="AA153" s="239"/>
      <c r="AB153" s="239"/>
      <c r="AC153" s="239"/>
      <c r="AD153" s="239"/>
      <c r="AE153" s="239"/>
    </row>
    <row r="154" spans="1:31" ht="13.8" x14ac:dyDescent="0.25">
      <c r="A154" s="241"/>
      <c r="B154" s="239"/>
      <c r="C154" s="239"/>
      <c r="D154" s="239"/>
      <c r="E154" s="239"/>
      <c r="F154" s="239"/>
      <c r="G154" s="240"/>
      <c r="H154" s="239"/>
      <c r="I154" s="239"/>
      <c r="J154" s="239"/>
      <c r="K154" s="239"/>
      <c r="L154" s="239"/>
      <c r="M154" s="239"/>
      <c r="N154" s="239"/>
      <c r="O154" s="239"/>
      <c r="P154" s="239"/>
      <c r="Q154" s="239"/>
      <c r="R154" s="239"/>
      <c r="S154" s="239"/>
      <c r="T154" s="239"/>
      <c r="U154" s="239"/>
      <c r="V154" s="239"/>
      <c r="W154" s="239"/>
      <c r="X154" s="239"/>
      <c r="Y154" s="239"/>
      <c r="Z154" s="239"/>
      <c r="AA154" s="239"/>
      <c r="AB154" s="239"/>
      <c r="AC154" s="239"/>
      <c r="AD154" s="239"/>
      <c r="AE154" s="239"/>
    </row>
    <row r="155" spans="1:31" ht="13.8" x14ac:dyDescent="0.25">
      <c r="A155" s="241"/>
      <c r="B155" s="239"/>
      <c r="C155" s="239"/>
      <c r="D155" s="239"/>
      <c r="E155" s="239"/>
      <c r="F155" s="239"/>
      <c r="G155" s="240"/>
      <c r="H155" s="239"/>
      <c r="I155" s="239"/>
      <c r="J155" s="239"/>
      <c r="K155" s="239"/>
      <c r="L155" s="239"/>
      <c r="M155" s="239"/>
      <c r="N155" s="239"/>
      <c r="O155" s="239"/>
      <c r="P155" s="239"/>
      <c r="Q155" s="239"/>
      <c r="R155" s="239"/>
      <c r="S155" s="239"/>
      <c r="T155" s="239"/>
      <c r="U155" s="239"/>
      <c r="V155" s="239"/>
      <c r="W155" s="239"/>
      <c r="X155" s="239"/>
      <c r="Y155" s="239"/>
      <c r="Z155" s="239"/>
      <c r="AA155" s="239"/>
      <c r="AB155" s="239"/>
      <c r="AC155" s="239"/>
      <c r="AD155" s="239"/>
      <c r="AE155" s="239"/>
    </row>
    <row r="156" spans="1:31" ht="13.8" x14ac:dyDescent="0.25">
      <c r="A156" s="241"/>
      <c r="B156" s="239"/>
      <c r="C156" s="239"/>
      <c r="D156" s="239"/>
      <c r="E156" s="239"/>
      <c r="F156" s="239"/>
      <c r="G156" s="240"/>
      <c r="H156" s="239"/>
      <c r="I156" s="239"/>
      <c r="J156" s="239"/>
      <c r="K156" s="239"/>
      <c r="L156" s="239"/>
      <c r="M156" s="239"/>
      <c r="N156" s="239"/>
      <c r="O156" s="239"/>
      <c r="P156" s="239"/>
      <c r="Q156" s="239"/>
      <c r="R156" s="239"/>
      <c r="S156" s="239"/>
      <c r="T156" s="239"/>
      <c r="U156" s="239"/>
      <c r="V156" s="239"/>
      <c r="W156" s="239"/>
      <c r="X156" s="239"/>
      <c r="Y156" s="239"/>
      <c r="Z156" s="239"/>
      <c r="AA156" s="239"/>
      <c r="AB156" s="239"/>
      <c r="AC156" s="239"/>
      <c r="AD156" s="239"/>
      <c r="AE156" s="239"/>
    </row>
    <row r="157" spans="1:31" ht="13.8" x14ac:dyDescent="0.25">
      <c r="A157" s="241"/>
      <c r="B157" s="239"/>
      <c r="C157" s="239"/>
      <c r="D157" s="239"/>
      <c r="E157" s="239"/>
      <c r="F157" s="239"/>
      <c r="G157" s="240"/>
      <c r="H157" s="239"/>
      <c r="I157" s="239"/>
      <c r="J157" s="239"/>
      <c r="K157" s="239"/>
      <c r="L157" s="239"/>
      <c r="M157" s="239"/>
      <c r="N157" s="239"/>
      <c r="O157" s="239"/>
      <c r="P157" s="239"/>
      <c r="Q157" s="239"/>
      <c r="R157" s="239"/>
      <c r="S157" s="239"/>
      <c r="T157" s="239"/>
      <c r="U157" s="239"/>
      <c r="V157" s="239"/>
      <c r="W157" s="239"/>
      <c r="X157" s="239"/>
      <c r="Y157" s="239"/>
      <c r="Z157" s="239"/>
      <c r="AA157" s="239"/>
      <c r="AB157" s="239"/>
      <c r="AC157" s="239"/>
      <c r="AD157" s="239"/>
      <c r="AE157" s="239"/>
    </row>
    <row r="158" spans="1:31" ht="13.8" x14ac:dyDescent="0.25">
      <c r="A158" s="241"/>
      <c r="B158" s="239"/>
      <c r="C158" s="239"/>
      <c r="D158" s="239"/>
      <c r="E158" s="239"/>
      <c r="F158" s="239"/>
      <c r="G158" s="240"/>
      <c r="H158" s="239"/>
      <c r="I158" s="239"/>
      <c r="J158" s="239"/>
      <c r="K158" s="239"/>
      <c r="L158" s="239"/>
      <c r="M158" s="239"/>
      <c r="N158" s="239"/>
      <c r="O158" s="239"/>
      <c r="P158" s="239"/>
      <c r="Q158" s="239"/>
      <c r="R158" s="239"/>
      <c r="S158" s="239"/>
      <c r="T158" s="239"/>
      <c r="U158" s="239"/>
      <c r="V158" s="239"/>
      <c r="W158" s="239"/>
      <c r="X158" s="239"/>
      <c r="Y158" s="239"/>
      <c r="Z158" s="239"/>
      <c r="AA158" s="239"/>
      <c r="AB158" s="239"/>
      <c r="AC158" s="239"/>
      <c r="AD158" s="239"/>
      <c r="AE158" s="239"/>
    </row>
    <row r="159" spans="1:31" ht="13.8" x14ac:dyDescent="0.25">
      <c r="A159" s="241"/>
      <c r="B159" s="239"/>
      <c r="C159" s="239"/>
      <c r="D159" s="239"/>
      <c r="E159" s="239"/>
      <c r="F159" s="239"/>
      <c r="G159" s="240"/>
      <c r="H159" s="239"/>
      <c r="I159" s="239"/>
      <c r="J159" s="239"/>
      <c r="K159" s="239"/>
      <c r="L159" s="239"/>
      <c r="M159" s="239"/>
      <c r="N159" s="239"/>
      <c r="O159" s="239"/>
      <c r="P159" s="239"/>
      <c r="Q159" s="239"/>
      <c r="R159" s="239"/>
      <c r="S159" s="239"/>
      <c r="T159" s="239"/>
      <c r="U159" s="239"/>
      <c r="V159" s="239"/>
      <c r="W159" s="239"/>
      <c r="X159" s="239"/>
      <c r="Y159" s="239"/>
      <c r="Z159" s="239"/>
      <c r="AA159" s="239"/>
      <c r="AB159" s="239"/>
      <c r="AC159" s="239"/>
      <c r="AD159" s="239"/>
      <c r="AE159" s="239"/>
    </row>
    <row r="160" spans="1:31" ht="13.8" x14ac:dyDescent="0.25">
      <c r="A160" s="241"/>
      <c r="B160" s="239"/>
      <c r="C160" s="239"/>
      <c r="D160" s="239"/>
      <c r="E160" s="239"/>
      <c r="F160" s="239"/>
      <c r="G160" s="240"/>
      <c r="H160" s="239"/>
      <c r="I160" s="239"/>
      <c r="J160" s="239"/>
      <c r="K160" s="239"/>
      <c r="L160" s="239"/>
      <c r="M160" s="239"/>
      <c r="N160" s="239"/>
      <c r="O160" s="239"/>
      <c r="P160" s="239"/>
      <c r="Q160" s="239"/>
      <c r="R160" s="239"/>
      <c r="S160" s="239"/>
      <c r="T160" s="239"/>
      <c r="U160" s="239"/>
      <c r="V160" s="239"/>
      <c r="W160" s="239"/>
      <c r="X160" s="239"/>
      <c r="Y160" s="239"/>
      <c r="Z160" s="239"/>
      <c r="AA160" s="239"/>
      <c r="AB160" s="239"/>
      <c r="AC160" s="239"/>
      <c r="AD160" s="239"/>
      <c r="AE160" s="239"/>
    </row>
    <row r="161" spans="1:31" ht="13.8" x14ac:dyDescent="0.25">
      <c r="A161" s="241"/>
      <c r="B161" s="239"/>
      <c r="C161" s="239"/>
      <c r="D161" s="239"/>
      <c r="E161" s="239"/>
      <c r="F161" s="239"/>
      <c r="G161" s="240"/>
      <c r="H161" s="239"/>
      <c r="I161" s="239"/>
      <c r="J161" s="239"/>
      <c r="K161" s="239"/>
      <c r="L161" s="239"/>
      <c r="M161" s="239"/>
      <c r="N161" s="239"/>
      <c r="O161" s="239"/>
      <c r="P161" s="239"/>
      <c r="Q161" s="239"/>
      <c r="R161" s="239"/>
      <c r="S161" s="239"/>
      <c r="T161" s="239"/>
      <c r="U161" s="239"/>
      <c r="V161" s="239"/>
      <c r="W161" s="239"/>
      <c r="X161" s="239"/>
      <c r="Y161" s="239"/>
      <c r="Z161" s="239"/>
      <c r="AA161" s="239"/>
      <c r="AB161" s="239"/>
      <c r="AC161" s="239"/>
      <c r="AD161" s="239"/>
      <c r="AE161" s="239"/>
    </row>
    <row r="162" spans="1:31" ht="13.8" x14ac:dyDescent="0.25">
      <c r="A162" s="241"/>
      <c r="B162" s="239"/>
      <c r="C162" s="239"/>
      <c r="D162" s="239"/>
      <c r="E162" s="239"/>
      <c r="F162" s="239"/>
      <c r="G162" s="240"/>
      <c r="H162" s="239"/>
      <c r="I162" s="239"/>
      <c r="J162" s="239"/>
      <c r="K162" s="239"/>
      <c r="L162" s="239"/>
      <c r="M162" s="239"/>
      <c r="N162" s="239"/>
      <c r="O162" s="239"/>
      <c r="P162" s="239"/>
      <c r="Q162" s="239"/>
      <c r="R162" s="239"/>
      <c r="S162" s="239"/>
      <c r="T162" s="239"/>
      <c r="U162" s="239"/>
      <c r="V162" s="239"/>
      <c r="W162" s="239"/>
      <c r="X162" s="239"/>
      <c r="Y162" s="239"/>
      <c r="Z162" s="239"/>
      <c r="AA162" s="239"/>
      <c r="AB162" s="239"/>
      <c r="AC162" s="239"/>
      <c r="AD162" s="239"/>
      <c r="AE162" s="239"/>
    </row>
    <row r="163" spans="1:31" ht="13.8" x14ac:dyDescent="0.25">
      <c r="A163" s="241"/>
      <c r="B163" s="239"/>
      <c r="C163" s="239"/>
      <c r="D163" s="239"/>
      <c r="E163" s="239"/>
      <c r="F163" s="239"/>
      <c r="G163" s="240"/>
      <c r="H163" s="239"/>
      <c r="I163" s="239"/>
      <c r="J163" s="239"/>
      <c r="K163" s="239"/>
      <c r="L163" s="239"/>
      <c r="M163" s="239"/>
      <c r="N163" s="239"/>
      <c r="O163" s="239"/>
      <c r="P163" s="239"/>
      <c r="Q163" s="239"/>
      <c r="R163" s="239"/>
      <c r="S163" s="239"/>
      <c r="T163" s="239"/>
      <c r="U163" s="239"/>
      <c r="V163" s="239"/>
      <c r="W163" s="239"/>
      <c r="X163" s="239"/>
      <c r="Y163" s="239"/>
      <c r="Z163" s="239"/>
      <c r="AA163" s="239"/>
      <c r="AB163" s="239"/>
      <c r="AC163" s="239"/>
      <c r="AD163" s="239"/>
      <c r="AE163" s="239"/>
    </row>
    <row r="164" spans="1:31" ht="13.8" x14ac:dyDescent="0.25">
      <c r="A164" s="241"/>
      <c r="B164" s="239"/>
      <c r="C164" s="239"/>
      <c r="D164" s="239"/>
      <c r="E164" s="239"/>
      <c r="F164" s="239"/>
      <c r="G164" s="240"/>
      <c r="H164" s="239"/>
      <c r="I164" s="239"/>
      <c r="J164" s="239"/>
      <c r="K164" s="239"/>
      <c r="L164" s="239"/>
      <c r="M164" s="239"/>
      <c r="N164" s="239"/>
      <c r="O164" s="239"/>
      <c r="P164" s="239"/>
      <c r="Q164" s="239"/>
      <c r="R164" s="239"/>
      <c r="S164" s="239"/>
      <c r="T164" s="239"/>
      <c r="U164" s="239"/>
      <c r="V164" s="239"/>
      <c r="W164" s="239"/>
      <c r="X164" s="239"/>
      <c r="Y164" s="239"/>
      <c r="Z164" s="239"/>
      <c r="AA164" s="239"/>
      <c r="AB164" s="239"/>
      <c r="AC164" s="239"/>
      <c r="AD164" s="239"/>
      <c r="AE164" s="239"/>
    </row>
    <row r="165" spans="1:31" ht="13.8" x14ac:dyDescent="0.25">
      <c r="A165" s="241"/>
      <c r="B165" s="239"/>
      <c r="C165" s="239"/>
      <c r="D165" s="239"/>
      <c r="E165" s="239"/>
      <c r="F165" s="239"/>
      <c r="G165" s="240"/>
      <c r="H165" s="239"/>
      <c r="I165" s="239"/>
      <c r="J165" s="239"/>
      <c r="K165" s="239"/>
      <c r="L165" s="239"/>
      <c r="M165" s="239"/>
      <c r="N165" s="239"/>
      <c r="O165" s="239"/>
      <c r="P165" s="239"/>
      <c r="Q165" s="239"/>
      <c r="R165" s="239"/>
      <c r="S165" s="239"/>
      <c r="T165" s="239"/>
      <c r="U165" s="239"/>
      <c r="V165" s="239"/>
      <c r="W165" s="239"/>
      <c r="X165" s="239"/>
      <c r="Y165" s="239"/>
      <c r="Z165" s="239"/>
      <c r="AA165" s="239"/>
      <c r="AB165" s="239"/>
      <c r="AC165" s="239"/>
      <c r="AD165" s="239"/>
      <c r="AE165" s="239"/>
    </row>
    <row r="166" spans="1:31" ht="13.8" x14ac:dyDescent="0.25">
      <c r="A166" s="241"/>
      <c r="B166" s="239"/>
      <c r="C166" s="239"/>
      <c r="D166" s="239"/>
      <c r="E166" s="239"/>
      <c r="F166" s="239"/>
      <c r="G166" s="240"/>
      <c r="H166" s="239"/>
      <c r="I166" s="239"/>
      <c r="J166" s="239"/>
      <c r="K166" s="239"/>
      <c r="L166" s="239"/>
      <c r="M166" s="239"/>
      <c r="N166" s="239"/>
      <c r="O166" s="239"/>
      <c r="P166" s="239"/>
      <c r="Q166" s="239"/>
      <c r="R166" s="239"/>
      <c r="S166" s="239"/>
      <c r="T166" s="239"/>
      <c r="U166" s="239"/>
      <c r="V166" s="239"/>
      <c r="W166" s="239"/>
      <c r="X166" s="239"/>
      <c r="Y166" s="239"/>
      <c r="Z166" s="239"/>
      <c r="AA166" s="239"/>
      <c r="AB166" s="239"/>
      <c r="AC166" s="239"/>
      <c r="AD166" s="239"/>
      <c r="AE166" s="239"/>
    </row>
    <row r="167" spans="1:31" ht="13.8" x14ac:dyDescent="0.25">
      <c r="A167" s="241"/>
      <c r="B167" s="239"/>
      <c r="C167" s="239"/>
      <c r="D167" s="239"/>
      <c r="E167" s="239"/>
      <c r="F167" s="239"/>
      <c r="G167" s="240"/>
      <c r="H167" s="239"/>
      <c r="I167" s="239"/>
      <c r="J167" s="239"/>
      <c r="K167" s="239"/>
      <c r="L167" s="239"/>
      <c r="M167" s="239"/>
      <c r="N167" s="239"/>
      <c r="O167" s="239"/>
      <c r="P167" s="239"/>
      <c r="Q167" s="239"/>
      <c r="R167" s="239"/>
      <c r="S167" s="239"/>
      <c r="T167" s="239"/>
      <c r="U167" s="239"/>
      <c r="V167" s="239"/>
      <c r="W167" s="239"/>
      <c r="X167" s="239"/>
      <c r="Y167" s="239"/>
      <c r="Z167" s="239"/>
      <c r="AA167" s="239"/>
      <c r="AB167" s="239"/>
      <c r="AC167" s="239"/>
      <c r="AD167" s="239"/>
      <c r="AE167" s="239"/>
    </row>
    <row r="168" spans="1:31" ht="13.8" x14ac:dyDescent="0.25">
      <c r="A168" s="241"/>
      <c r="B168" s="239"/>
      <c r="C168" s="239"/>
      <c r="D168" s="239"/>
      <c r="E168" s="239"/>
      <c r="F168" s="239"/>
      <c r="G168" s="240"/>
      <c r="H168" s="239"/>
      <c r="I168" s="239"/>
      <c r="J168" s="239"/>
      <c r="K168" s="239"/>
      <c r="L168" s="239"/>
      <c r="M168" s="239"/>
      <c r="N168" s="239"/>
      <c r="O168" s="239"/>
      <c r="P168" s="239"/>
      <c r="Q168" s="239"/>
      <c r="R168" s="239"/>
      <c r="S168" s="239"/>
      <c r="T168" s="239"/>
      <c r="U168" s="239"/>
      <c r="V168" s="239"/>
      <c r="W168" s="239"/>
      <c r="X168" s="239"/>
      <c r="Y168" s="239"/>
      <c r="Z168" s="239"/>
      <c r="AA168" s="239"/>
      <c r="AB168" s="239"/>
      <c r="AC168" s="239"/>
      <c r="AD168" s="239"/>
      <c r="AE168" s="239"/>
    </row>
    <row r="169" spans="1:31" ht="13.8" x14ac:dyDescent="0.25">
      <c r="A169" s="241"/>
      <c r="B169" s="239"/>
      <c r="C169" s="239"/>
      <c r="D169" s="239"/>
      <c r="E169" s="239"/>
      <c r="F169" s="239"/>
      <c r="G169" s="240"/>
      <c r="H169" s="239"/>
      <c r="I169" s="239"/>
      <c r="J169" s="239"/>
      <c r="K169" s="239"/>
      <c r="L169" s="239"/>
      <c r="M169" s="239"/>
      <c r="N169" s="239"/>
      <c r="O169" s="239"/>
      <c r="P169" s="239"/>
      <c r="Q169" s="239"/>
      <c r="R169" s="239"/>
      <c r="S169" s="239"/>
      <c r="T169" s="239"/>
      <c r="U169" s="239"/>
      <c r="V169" s="239"/>
      <c r="W169" s="239"/>
      <c r="X169" s="239"/>
      <c r="Y169" s="239"/>
      <c r="Z169" s="239"/>
      <c r="AA169" s="239"/>
      <c r="AB169" s="239"/>
      <c r="AC169" s="239"/>
      <c r="AD169" s="239"/>
      <c r="AE169" s="239"/>
    </row>
    <row r="170" spans="1:31" ht="13.8" x14ac:dyDescent="0.25">
      <c r="A170" s="241"/>
      <c r="B170" s="239"/>
      <c r="C170" s="239"/>
      <c r="D170" s="239"/>
      <c r="E170" s="239"/>
      <c r="F170" s="239"/>
      <c r="G170" s="240"/>
      <c r="H170" s="239"/>
      <c r="I170" s="239"/>
      <c r="J170" s="239"/>
      <c r="K170" s="239"/>
      <c r="L170" s="239"/>
      <c r="M170" s="239"/>
      <c r="N170" s="239"/>
      <c r="O170" s="239"/>
      <c r="P170" s="239"/>
      <c r="Q170" s="239"/>
      <c r="R170" s="239"/>
      <c r="S170" s="239"/>
      <c r="T170" s="239"/>
      <c r="U170" s="239"/>
      <c r="V170" s="239"/>
      <c r="W170" s="239"/>
      <c r="X170" s="239"/>
      <c r="Y170" s="239"/>
      <c r="Z170" s="239"/>
      <c r="AA170" s="239"/>
      <c r="AB170" s="239"/>
      <c r="AC170" s="239"/>
      <c r="AD170" s="239"/>
      <c r="AE170" s="239"/>
    </row>
    <row r="171" spans="1:31" ht="13.8" x14ac:dyDescent="0.25">
      <c r="A171" s="241"/>
      <c r="B171" s="239"/>
      <c r="C171" s="239"/>
      <c r="D171" s="239"/>
      <c r="E171" s="239"/>
      <c r="F171" s="239"/>
      <c r="G171" s="240"/>
      <c r="H171" s="239"/>
      <c r="I171" s="239"/>
      <c r="J171" s="239"/>
      <c r="K171" s="239"/>
      <c r="L171" s="239"/>
      <c r="M171" s="239"/>
      <c r="N171" s="239"/>
      <c r="O171" s="239"/>
      <c r="P171" s="239"/>
      <c r="Q171" s="239"/>
      <c r="R171" s="239"/>
      <c r="S171" s="239"/>
      <c r="T171" s="239"/>
      <c r="U171" s="239"/>
      <c r="V171" s="239"/>
      <c r="W171" s="239"/>
      <c r="X171" s="239"/>
      <c r="Y171" s="239"/>
      <c r="Z171" s="239"/>
      <c r="AA171" s="239"/>
      <c r="AB171" s="239"/>
      <c r="AC171" s="239"/>
      <c r="AD171" s="239"/>
      <c r="AE171" s="239"/>
    </row>
    <row r="172" spans="1:31" ht="13.8" x14ac:dyDescent="0.25">
      <c r="A172" s="241"/>
      <c r="B172" s="239"/>
      <c r="C172" s="239"/>
      <c r="D172" s="239"/>
      <c r="E172" s="239"/>
      <c r="F172" s="239"/>
      <c r="G172" s="240"/>
      <c r="H172" s="239"/>
      <c r="I172" s="239"/>
      <c r="J172" s="239"/>
      <c r="K172" s="239"/>
      <c r="L172" s="239"/>
      <c r="M172" s="239"/>
      <c r="N172" s="239"/>
      <c r="O172" s="239"/>
      <c r="P172" s="239"/>
      <c r="Q172" s="239"/>
      <c r="R172" s="239"/>
      <c r="S172" s="239"/>
      <c r="T172" s="239"/>
      <c r="U172" s="239"/>
      <c r="V172" s="239"/>
      <c r="W172" s="239"/>
      <c r="X172" s="239"/>
      <c r="Y172" s="239"/>
      <c r="Z172" s="239"/>
      <c r="AA172" s="239"/>
      <c r="AB172" s="239"/>
      <c r="AC172" s="239"/>
      <c r="AD172" s="239"/>
      <c r="AE172" s="239"/>
    </row>
    <row r="173" spans="1:31" ht="13.8" x14ac:dyDescent="0.25">
      <c r="A173" s="241"/>
      <c r="B173" s="239"/>
      <c r="C173" s="239"/>
      <c r="D173" s="239"/>
      <c r="E173" s="239"/>
      <c r="F173" s="239"/>
      <c r="G173" s="240"/>
      <c r="H173" s="239"/>
      <c r="I173" s="239"/>
      <c r="J173" s="239"/>
      <c r="K173" s="239"/>
      <c r="L173" s="239"/>
      <c r="M173" s="239"/>
      <c r="N173" s="239"/>
      <c r="O173" s="239"/>
      <c r="P173" s="239"/>
      <c r="Q173" s="239"/>
      <c r="R173" s="239"/>
      <c r="S173" s="239"/>
      <c r="T173" s="239"/>
      <c r="U173" s="239"/>
      <c r="V173" s="239"/>
      <c r="W173" s="239"/>
      <c r="X173" s="239"/>
      <c r="Y173" s="239"/>
      <c r="Z173" s="239"/>
      <c r="AA173" s="239"/>
      <c r="AB173" s="239"/>
      <c r="AC173" s="239"/>
      <c r="AD173" s="239"/>
      <c r="AE173" s="239"/>
    </row>
    <row r="174" spans="1:31" ht="13.8" x14ac:dyDescent="0.25">
      <c r="A174" s="241"/>
      <c r="B174" s="239"/>
      <c r="C174" s="239"/>
      <c r="D174" s="239"/>
      <c r="E174" s="239"/>
      <c r="F174" s="239"/>
      <c r="G174" s="240"/>
      <c r="H174" s="239"/>
      <c r="I174" s="239"/>
      <c r="J174" s="239"/>
      <c r="K174" s="239"/>
      <c r="L174" s="239"/>
      <c r="M174" s="239"/>
      <c r="N174" s="239"/>
      <c r="O174" s="239"/>
      <c r="P174" s="239"/>
      <c r="Q174" s="239"/>
      <c r="R174" s="239"/>
      <c r="S174" s="239"/>
      <c r="T174" s="239"/>
      <c r="U174" s="239"/>
      <c r="V174" s="239"/>
      <c r="W174" s="239"/>
      <c r="X174" s="239"/>
      <c r="Y174" s="239"/>
      <c r="Z174" s="239"/>
      <c r="AA174" s="239"/>
      <c r="AB174" s="239"/>
      <c r="AC174" s="239"/>
      <c r="AD174" s="239"/>
      <c r="AE174" s="239"/>
    </row>
    <row r="175" spans="1:31" ht="13.8" x14ac:dyDescent="0.25">
      <c r="A175" s="241"/>
      <c r="B175" s="239"/>
      <c r="C175" s="239"/>
      <c r="D175" s="239"/>
      <c r="E175" s="239"/>
      <c r="F175" s="239"/>
      <c r="G175" s="240"/>
      <c r="H175" s="239"/>
      <c r="I175" s="239"/>
      <c r="J175" s="239"/>
      <c r="K175" s="239"/>
      <c r="L175" s="239"/>
      <c r="M175" s="239"/>
      <c r="N175" s="239"/>
      <c r="O175" s="239"/>
      <c r="P175" s="239"/>
      <c r="Q175" s="239"/>
      <c r="R175" s="239"/>
      <c r="S175" s="239"/>
      <c r="T175" s="239"/>
      <c r="U175" s="239"/>
      <c r="V175" s="239"/>
      <c r="W175" s="239"/>
      <c r="X175" s="239"/>
      <c r="Y175" s="239"/>
      <c r="Z175" s="239"/>
      <c r="AA175" s="239"/>
      <c r="AB175" s="239"/>
      <c r="AC175" s="239"/>
      <c r="AD175" s="239"/>
      <c r="AE175" s="239"/>
    </row>
    <row r="176" spans="1:31" ht="13.8" x14ac:dyDescent="0.25">
      <c r="A176" s="241"/>
      <c r="B176" s="239"/>
      <c r="C176" s="239"/>
      <c r="D176" s="239"/>
      <c r="E176" s="239"/>
      <c r="F176" s="239"/>
      <c r="G176" s="240"/>
      <c r="H176" s="239"/>
      <c r="I176" s="239"/>
      <c r="J176" s="239"/>
      <c r="K176" s="239"/>
      <c r="L176" s="239"/>
      <c r="M176" s="239"/>
      <c r="N176" s="239"/>
      <c r="O176" s="239"/>
      <c r="P176" s="239"/>
      <c r="Q176" s="239"/>
      <c r="R176" s="239"/>
      <c r="S176" s="239"/>
      <c r="T176" s="239"/>
      <c r="U176" s="239"/>
      <c r="V176" s="239"/>
      <c r="W176" s="239"/>
      <c r="X176" s="239"/>
      <c r="Y176" s="239"/>
      <c r="Z176" s="239"/>
      <c r="AA176" s="239"/>
      <c r="AB176" s="239"/>
      <c r="AC176" s="239"/>
      <c r="AD176" s="239"/>
      <c r="AE176" s="239"/>
    </row>
    <row r="177" spans="1:31" ht="13.8" x14ac:dyDescent="0.25">
      <c r="A177" s="241"/>
      <c r="B177" s="239"/>
      <c r="C177" s="239"/>
      <c r="D177" s="239"/>
      <c r="E177" s="239"/>
      <c r="F177" s="239"/>
      <c r="G177" s="240"/>
      <c r="H177" s="239"/>
      <c r="I177" s="239"/>
      <c r="J177" s="239"/>
      <c r="K177" s="239"/>
      <c r="L177" s="239"/>
      <c r="M177" s="239"/>
      <c r="N177" s="239"/>
      <c r="O177" s="239"/>
      <c r="P177" s="239"/>
      <c r="Q177" s="239"/>
      <c r="R177" s="239"/>
      <c r="S177" s="239"/>
      <c r="T177" s="239"/>
      <c r="U177" s="239"/>
      <c r="V177" s="239"/>
      <c r="W177" s="239"/>
      <c r="X177" s="239"/>
      <c r="Y177" s="239"/>
      <c r="Z177" s="239"/>
      <c r="AA177" s="239"/>
      <c r="AB177" s="239"/>
      <c r="AC177" s="239"/>
      <c r="AD177" s="239"/>
      <c r="AE177" s="239"/>
    </row>
    <row r="178" spans="1:31" ht="13.8" x14ac:dyDescent="0.25">
      <c r="A178" s="241"/>
      <c r="B178" s="239"/>
      <c r="C178" s="239"/>
      <c r="D178" s="239"/>
      <c r="E178" s="239"/>
      <c r="F178" s="239"/>
      <c r="G178" s="240"/>
      <c r="H178" s="239"/>
      <c r="I178" s="239"/>
      <c r="J178" s="239"/>
      <c r="K178" s="239"/>
      <c r="L178" s="239"/>
      <c r="M178" s="239"/>
      <c r="N178" s="239"/>
      <c r="O178" s="239"/>
      <c r="P178" s="239"/>
      <c r="Q178" s="239"/>
      <c r="R178" s="239"/>
      <c r="S178" s="239"/>
      <c r="T178" s="239"/>
      <c r="U178" s="239"/>
      <c r="V178" s="239"/>
      <c r="W178" s="239"/>
      <c r="X178" s="239"/>
      <c r="Y178" s="239"/>
      <c r="Z178" s="239"/>
      <c r="AA178" s="239"/>
      <c r="AB178" s="239"/>
      <c r="AC178" s="239"/>
      <c r="AD178" s="239"/>
      <c r="AE178" s="239"/>
    </row>
    <row r="179" spans="1:31" ht="13.8" x14ac:dyDescent="0.25">
      <c r="A179" s="241"/>
      <c r="B179" s="239"/>
      <c r="C179" s="239"/>
      <c r="D179" s="239"/>
      <c r="E179" s="239"/>
      <c r="F179" s="239"/>
      <c r="G179" s="240"/>
      <c r="H179" s="239"/>
      <c r="I179" s="239"/>
      <c r="J179" s="239"/>
      <c r="K179" s="239"/>
      <c r="L179" s="239"/>
      <c r="M179" s="239"/>
      <c r="N179" s="239"/>
      <c r="O179" s="239"/>
      <c r="P179" s="239"/>
      <c r="Q179" s="239"/>
      <c r="R179" s="239"/>
      <c r="S179" s="239"/>
      <c r="T179" s="239"/>
      <c r="U179" s="239"/>
      <c r="V179" s="239"/>
      <c r="W179" s="239"/>
      <c r="X179" s="239"/>
      <c r="Y179" s="239"/>
      <c r="Z179" s="239"/>
      <c r="AA179" s="239"/>
      <c r="AB179" s="239"/>
      <c r="AC179" s="239"/>
      <c r="AD179" s="239"/>
      <c r="AE179" s="239"/>
    </row>
    <row r="180" spans="1:31" ht="13.8" x14ac:dyDescent="0.25">
      <c r="A180" s="241"/>
      <c r="B180" s="239"/>
      <c r="C180" s="239"/>
      <c r="D180" s="239"/>
      <c r="E180" s="239"/>
      <c r="F180" s="239"/>
      <c r="G180" s="240"/>
      <c r="H180" s="239"/>
      <c r="I180" s="239"/>
      <c r="J180" s="239"/>
      <c r="K180" s="239"/>
      <c r="L180" s="239"/>
      <c r="M180" s="239"/>
      <c r="N180" s="239"/>
      <c r="O180" s="239"/>
      <c r="P180" s="239"/>
      <c r="Q180" s="239"/>
      <c r="R180" s="239"/>
      <c r="S180" s="239"/>
      <c r="T180" s="239"/>
      <c r="U180" s="239"/>
      <c r="V180" s="239"/>
      <c r="W180" s="239"/>
      <c r="X180" s="239"/>
      <c r="Y180" s="239"/>
      <c r="Z180" s="239"/>
      <c r="AA180" s="239"/>
      <c r="AB180" s="239"/>
      <c r="AC180" s="239"/>
      <c r="AD180" s="239"/>
      <c r="AE180" s="239"/>
    </row>
    <row r="181" spans="1:31" ht="13.8" x14ac:dyDescent="0.25">
      <c r="A181" s="241"/>
      <c r="B181" s="239"/>
      <c r="C181" s="239"/>
      <c r="D181" s="239"/>
      <c r="E181" s="239"/>
      <c r="F181" s="239"/>
      <c r="G181" s="240"/>
      <c r="H181" s="239"/>
      <c r="I181" s="239"/>
      <c r="J181" s="239"/>
      <c r="K181" s="239"/>
      <c r="L181" s="239"/>
      <c r="M181" s="239"/>
      <c r="N181" s="239"/>
      <c r="O181" s="239"/>
      <c r="P181" s="239"/>
      <c r="Q181" s="239"/>
      <c r="R181" s="239"/>
      <c r="S181" s="239"/>
      <c r="T181" s="239"/>
      <c r="U181" s="239"/>
      <c r="V181" s="239"/>
      <c r="W181" s="239"/>
      <c r="X181" s="239"/>
      <c r="Y181" s="239"/>
      <c r="Z181" s="239"/>
      <c r="AA181" s="239"/>
      <c r="AB181" s="239"/>
      <c r="AC181" s="239"/>
      <c r="AD181" s="239"/>
      <c r="AE181" s="239"/>
    </row>
    <row r="182" spans="1:31" ht="13.8" x14ac:dyDescent="0.25">
      <c r="A182" s="241"/>
      <c r="B182" s="239"/>
      <c r="C182" s="239"/>
      <c r="D182" s="239"/>
      <c r="E182" s="239"/>
      <c r="F182" s="239"/>
      <c r="G182" s="240"/>
      <c r="H182" s="239"/>
      <c r="I182" s="239"/>
      <c r="J182" s="239"/>
      <c r="K182" s="239"/>
      <c r="L182" s="239"/>
      <c r="M182" s="239"/>
      <c r="N182" s="239"/>
      <c r="O182" s="239"/>
      <c r="P182" s="239"/>
      <c r="Q182" s="239"/>
      <c r="R182" s="239"/>
      <c r="S182" s="239"/>
      <c r="T182" s="239"/>
      <c r="U182" s="239"/>
      <c r="V182" s="239"/>
      <c r="W182" s="239"/>
      <c r="X182" s="239"/>
      <c r="Y182" s="239"/>
      <c r="Z182" s="239"/>
      <c r="AA182" s="239"/>
      <c r="AB182" s="239"/>
      <c r="AC182" s="239"/>
      <c r="AD182" s="239"/>
      <c r="AE182" s="239"/>
    </row>
    <row r="183" spans="1:31" ht="13.8" x14ac:dyDescent="0.25">
      <c r="A183" s="241"/>
      <c r="B183" s="239"/>
      <c r="C183" s="239"/>
      <c r="D183" s="239"/>
      <c r="E183" s="239"/>
      <c r="F183" s="239"/>
      <c r="G183" s="240"/>
      <c r="H183" s="239"/>
      <c r="I183" s="239"/>
      <c r="J183" s="239"/>
      <c r="K183" s="239"/>
      <c r="L183" s="239"/>
      <c r="M183" s="239"/>
      <c r="N183" s="239"/>
      <c r="O183" s="239"/>
      <c r="P183" s="239"/>
      <c r="Q183" s="239"/>
      <c r="R183" s="239"/>
      <c r="S183" s="239"/>
      <c r="T183" s="239"/>
      <c r="U183" s="239"/>
      <c r="V183" s="239"/>
      <c r="W183" s="239"/>
      <c r="X183" s="239"/>
      <c r="Y183" s="239"/>
      <c r="Z183" s="239"/>
      <c r="AA183" s="239"/>
      <c r="AB183" s="239"/>
      <c r="AC183" s="239"/>
      <c r="AD183" s="239"/>
      <c r="AE183" s="239"/>
    </row>
    <row r="184" spans="1:31" ht="13.8" x14ac:dyDescent="0.25">
      <c r="A184" s="241"/>
      <c r="B184" s="239"/>
      <c r="C184" s="239"/>
      <c r="D184" s="239"/>
      <c r="E184" s="239"/>
      <c r="F184" s="239"/>
      <c r="G184" s="240"/>
      <c r="H184" s="239"/>
      <c r="I184" s="239"/>
      <c r="J184" s="239"/>
      <c r="K184" s="239"/>
      <c r="L184" s="239"/>
      <c r="M184" s="239"/>
      <c r="N184" s="239"/>
      <c r="O184" s="239"/>
      <c r="P184" s="239"/>
      <c r="Q184" s="239"/>
      <c r="R184" s="239"/>
      <c r="S184" s="239"/>
      <c r="T184" s="239"/>
      <c r="U184" s="239"/>
      <c r="V184" s="239"/>
      <c r="W184" s="239"/>
      <c r="X184" s="239"/>
      <c r="Y184" s="239"/>
      <c r="Z184" s="239"/>
      <c r="AA184" s="239"/>
      <c r="AB184" s="239"/>
      <c r="AC184" s="239"/>
      <c r="AD184" s="239"/>
      <c r="AE184" s="239"/>
    </row>
    <row r="185" spans="1:31" ht="13.8" x14ac:dyDescent="0.25">
      <c r="A185" s="241"/>
      <c r="B185" s="239"/>
      <c r="C185" s="239"/>
      <c r="D185" s="239"/>
      <c r="E185" s="239"/>
      <c r="F185" s="239"/>
      <c r="G185" s="240"/>
      <c r="H185" s="239"/>
      <c r="I185" s="239"/>
      <c r="J185" s="239"/>
      <c r="K185" s="239"/>
      <c r="L185" s="239"/>
      <c r="M185" s="239"/>
      <c r="N185" s="239"/>
      <c r="O185" s="239"/>
      <c r="P185" s="239"/>
      <c r="Q185" s="239"/>
      <c r="R185" s="239"/>
      <c r="S185" s="239"/>
      <c r="T185" s="239"/>
      <c r="U185" s="239"/>
      <c r="V185" s="239"/>
      <c r="W185" s="239"/>
      <c r="X185" s="239"/>
      <c r="Y185" s="239"/>
      <c r="Z185" s="239"/>
      <c r="AA185" s="239"/>
      <c r="AB185" s="239"/>
      <c r="AC185" s="239"/>
      <c r="AD185" s="239"/>
      <c r="AE185" s="239"/>
    </row>
    <row r="186" spans="1:31" ht="13.8" x14ac:dyDescent="0.25">
      <c r="A186" s="241"/>
      <c r="B186" s="239"/>
      <c r="C186" s="239"/>
      <c r="D186" s="239"/>
      <c r="E186" s="239"/>
      <c r="F186" s="239"/>
      <c r="G186" s="240"/>
      <c r="H186" s="239"/>
      <c r="I186" s="239"/>
      <c r="J186" s="239"/>
      <c r="K186" s="239"/>
      <c r="L186" s="239"/>
      <c r="M186" s="239"/>
      <c r="N186" s="239"/>
      <c r="O186" s="239"/>
      <c r="P186" s="239"/>
      <c r="Q186" s="239"/>
      <c r="R186" s="239"/>
      <c r="S186" s="239"/>
      <c r="T186" s="239"/>
      <c r="U186" s="239"/>
      <c r="V186" s="239"/>
      <c r="W186" s="239"/>
      <c r="X186" s="239"/>
      <c r="Y186" s="239"/>
      <c r="Z186" s="239"/>
      <c r="AA186" s="239"/>
      <c r="AB186" s="239"/>
      <c r="AC186" s="239"/>
      <c r="AD186" s="239"/>
      <c r="AE186" s="239"/>
    </row>
    <row r="187" spans="1:31" ht="13.8" x14ac:dyDescent="0.25">
      <c r="A187" s="241"/>
      <c r="B187" s="239"/>
      <c r="C187" s="239"/>
      <c r="D187" s="239"/>
      <c r="E187" s="239"/>
      <c r="F187" s="239"/>
      <c r="G187" s="240"/>
      <c r="H187" s="239"/>
      <c r="I187" s="239"/>
      <c r="J187" s="239"/>
      <c r="K187" s="239"/>
      <c r="L187" s="239"/>
      <c r="M187" s="239"/>
      <c r="N187" s="239"/>
      <c r="O187" s="239"/>
      <c r="P187" s="239"/>
      <c r="Q187" s="239"/>
      <c r="R187" s="239"/>
      <c r="S187" s="239"/>
      <c r="T187" s="239"/>
      <c r="U187" s="239"/>
      <c r="V187" s="239"/>
      <c r="W187" s="239"/>
      <c r="X187" s="239"/>
      <c r="Y187" s="239"/>
      <c r="Z187" s="239"/>
      <c r="AA187" s="239"/>
      <c r="AB187" s="239"/>
      <c r="AC187" s="239"/>
      <c r="AD187" s="239"/>
      <c r="AE187" s="239"/>
    </row>
    <row r="188" spans="1:31" ht="13.8" x14ac:dyDescent="0.25">
      <c r="A188" s="241"/>
      <c r="B188" s="239"/>
      <c r="C188" s="239"/>
      <c r="D188" s="239"/>
      <c r="E188" s="239"/>
      <c r="F188" s="239"/>
      <c r="G188" s="240"/>
      <c r="H188" s="239"/>
      <c r="I188" s="239"/>
      <c r="J188" s="239"/>
      <c r="K188" s="239"/>
      <c r="L188" s="239"/>
      <c r="M188" s="239"/>
      <c r="N188" s="239"/>
      <c r="O188" s="239"/>
      <c r="P188" s="239"/>
      <c r="Q188" s="239"/>
      <c r="R188" s="239"/>
      <c r="S188" s="239"/>
      <c r="T188" s="239"/>
      <c r="U188" s="239"/>
      <c r="V188" s="239"/>
      <c r="W188" s="239"/>
      <c r="X188" s="239"/>
      <c r="Y188" s="239"/>
      <c r="Z188" s="239"/>
      <c r="AA188" s="239"/>
      <c r="AB188" s="239"/>
      <c r="AC188" s="239"/>
      <c r="AD188" s="239"/>
      <c r="AE188" s="239"/>
    </row>
    <row r="189" spans="1:31" ht="13.8" x14ac:dyDescent="0.25">
      <c r="A189" s="241"/>
      <c r="B189" s="239"/>
      <c r="C189" s="239"/>
      <c r="D189" s="239"/>
      <c r="E189" s="239"/>
      <c r="F189" s="239"/>
      <c r="G189" s="240"/>
      <c r="H189" s="239"/>
      <c r="I189" s="239"/>
      <c r="J189" s="239"/>
      <c r="K189" s="239"/>
      <c r="L189" s="239"/>
      <c r="M189" s="239"/>
      <c r="N189" s="239"/>
      <c r="O189" s="239"/>
      <c r="P189" s="239"/>
      <c r="Q189" s="239"/>
      <c r="R189" s="239"/>
      <c r="S189" s="239"/>
      <c r="T189" s="239"/>
      <c r="U189" s="239"/>
      <c r="V189" s="239"/>
      <c r="W189" s="239"/>
      <c r="X189" s="239"/>
      <c r="Y189" s="239"/>
      <c r="Z189" s="239"/>
      <c r="AA189" s="239"/>
      <c r="AB189" s="239"/>
      <c r="AC189" s="239"/>
      <c r="AD189" s="239"/>
      <c r="AE189" s="239"/>
    </row>
    <row r="190" spans="1:31" ht="13.8" x14ac:dyDescent="0.25">
      <c r="A190" s="241"/>
      <c r="B190" s="239"/>
      <c r="C190" s="239"/>
      <c r="D190" s="239"/>
      <c r="E190" s="239"/>
      <c r="F190" s="239"/>
      <c r="G190" s="240"/>
      <c r="H190" s="239"/>
      <c r="I190" s="239"/>
      <c r="J190" s="239"/>
      <c r="K190" s="239"/>
      <c r="L190" s="239"/>
      <c r="M190" s="239"/>
      <c r="N190" s="239"/>
      <c r="O190" s="239"/>
      <c r="P190" s="239"/>
      <c r="Q190" s="239"/>
      <c r="R190" s="239"/>
      <c r="S190" s="239"/>
      <c r="T190" s="239"/>
      <c r="U190" s="239"/>
      <c r="V190" s="239"/>
      <c r="W190" s="239"/>
      <c r="X190" s="239"/>
      <c r="Y190" s="239"/>
      <c r="Z190" s="239"/>
      <c r="AA190" s="239"/>
      <c r="AB190" s="239"/>
      <c r="AC190" s="239"/>
      <c r="AD190" s="239"/>
      <c r="AE190" s="239"/>
    </row>
    <row r="191" spans="1:31" ht="13.8" x14ac:dyDescent="0.25">
      <c r="A191" s="241"/>
      <c r="B191" s="239"/>
      <c r="C191" s="239"/>
      <c r="D191" s="239"/>
      <c r="E191" s="239"/>
      <c r="F191" s="239"/>
      <c r="G191" s="240"/>
      <c r="H191" s="239"/>
      <c r="I191" s="239"/>
      <c r="J191" s="239"/>
      <c r="K191" s="239"/>
      <c r="L191" s="239"/>
      <c r="M191" s="239"/>
      <c r="N191" s="239"/>
      <c r="O191" s="239"/>
      <c r="P191" s="239"/>
      <c r="Q191" s="239"/>
      <c r="R191" s="239"/>
      <c r="S191" s="239"/>
      <c r="T191" s="239"/>
      <c r="U191" s="239"/>
      <c r="V191" s="239"/>
      <c r="W191" s="239"/>
      <c r="X191" s="239"/>
      <c r="Y191" s="239"/>
      <c r="Z191" s="239"/>
      <c r="AA191" s="239"/>
      <c r="AB191" s="239"/>
      <c r="AC191" s="239"/>
      <c r="AD191" s="239"/>
      <c r="AE191" s="239"/>
    </row>
    <row r="192" spans="1:31" ht="13.8" x14ac:dyDescent="0.25">
      <c r="A192" s="241"/>
      <c r="B192" s="239"/>
      <c r="C192" s="239"/>
      <c r="D192" s="239"/>
      <c r="E192" s="239"/>
      <c r="F192" s="239"/>
      <c r="G192" s="240"/>
      <c r="H192" s="239"/>
      <c r="I192" s="239"/>
      <c r="J192" s="239"/>
      <c r="K192" s="239"/>
      <c r="L192" s="239"/>
      <c r="M192" s="239"/>
      <c r="N192" s="239"/>
      <c r="O192" s="239"/>
      <c r="P192" s="239"/>
      <c r="Q192" s="239"/>
      <c r="R192" s="239"/>
      <c r="S192" s="239"/>
      <c r="T192" s="239"/>
      <c r="U192" s="239"/>
      <c r="V192" s="239"/>
      <c r="W192" s="239"/>
      <c r="X192" s="239"/>
      <c r="Y192" s="239"/>
      <c r="Z192" s="239"/>
      <c r="AA192" s="239"/>
      <c r="AB192" s="239"/>
      <c r="AC192" s="239"/>
      <c r="AD192" s="239"/>
      <c r="AE192" s="239"/>
    </row>
    <row r="193" spans="1:31" ht="13.8" x14ac:dyDescent="0.25">
      <c r="A193" s="241"/>
      <c r="B193" s="239"/>
      <c r="C193" s="239"/>
      <c r="D193" s="239"/>
      <c r="E193" s="239"/>
      <c r="F193" s="239"/>
      <c r="G193" s="240"/>
      <c r="H193" s="239"/>
      <c r="I193" s="239"/>
      <c r="J193" s="239"/>
      <c r="K193" s="239"/>
      <c r="L193" s="239"/>
      <c r="M193" s="239"/>
      <c r="N193" s="239"/>
      <c r="O193" s="239"/>
      <c r="P193" s="239"/>
      <c r="Q193" s="239"/>
      <c r="R193" s="239"/>
      <c r="S193" s="239"/>
      <c r="T193" s="239"/>
      <c r="U193" s="239"/>
      <c r="V193" s="239"/>
      <c r="W193" s="239"/>
      <c r="X193" s="239"/>
      <c r="Y193" s="239"/>
      <c r="Z193" s="239"/>
      <c r="AA193" s="239"/>
      <c r="AB193" s="239"/>
      <c r="AC193" s="239"/>
      <c r="AD193" s="239"/>
      <c r="AE193" s="239"/>
    </row>
    <row r="194" spans="1:31" ht="13.8" x14ac:dyDescent="0.25">
      <c r="A194" s="241"/>
      <c r="B194" s="239"/>
      <c r="C194" s="239"/>
      <c r="D194" s="239"/>
      <c r="E194" s="239"/>
      <c r="F194" s="239"/>
      <c r="G194" s="240"/>
      <c r="H194" s="239"/>
      <c r="I194" s="239"/>
      <c r="J194" s="239"/>
      <c r="K194" s="239"/>
      <c r="L194" s="239"/>
      <c r="M194" s="239"/>
      <c r="N194" s="239"/>
      <c r="O194" s="239"/>
      <c r="P194" s="239"/>
      <c r="Q194" s="239"/>
      <c r="R194" s="239"/>
      <c r="S194" s="239"/>
      <c r="T194" s="239"/>
      <c r="U194" s="239"/>
      <c r="V194" s="239"/>
      <c r="W194" s="239"/>
      <c r="X194" s="239"/>
      <c r="Y194" s="239"/>
      <c r="Z194" s="239"/>
      <c r="AA194" s="239"/>
      <c r="AB194" s="239"/>
      <c r="AC194" s="239"/>
      <c r="AD194" s="239"/>
      <c r="AE194" s="239"/>
    </row>
    <row r="195" spans="1:31" ht="13.8" x14ac:dyDescent="0.25">
      <c r="A195" s="241"/>
      <c r="B195" s="239"/>
      <c r="C195" s="239"/>
      <c r="D195" s="239"/>
      <c r="E195" s="239"/>
      <c r="F195" s="239"/>
      <c r="G195" s="240"/>
      <c r="H195" s="239"/>
      <c r="I195" s="239"/>
      <c r="J195" s="239"/>
      <c r="K195" s="239"/>
      <c r="L195" s="239"/>
      <c r="M195" s="239"/>
      <c r="N195" s="239"/>
      <c r="O195" s="239"/>
      <c r="P195" s="239"/>
      <c r="Q195" s="239"/>
      <c r="R195" s="239"/>
      <c r="S195" s="239"/>
      <c r="T195" s="239"/>
      <c r="U195" s="239"/>
      <c r="V195" s="239"/>
      <c r="W195" s="239"/>
      <c r="X195" s="239"/>
      <c r="Y195" s="239"/>
      <c r="Z195" s="239"/>
      <c r="AA195" s="239"/>
      <c r="AB195" s="239"/>
      <c r="AC195" s="239"/>
      <c r="AD195" s="239"/>
      <c r="AE195" s="239"/>
    </row>
    <row r="196" spans="1:31" ht="13.8" x14ac:dyDescent="0.25">
      <c r="A196" s="241"/>
      <c r="B196" s="239"/>
      <c r="C196" s="239"/>
      <c r="D196" s="239"/>
      <c r="E196" s="239"/>
      <c r="F196" s="239"/>
      <c r="G196" s="240"/>
      <c r="H196" s="239"/>
      <c r="I196" s="239"/>
      <c r="J196" s="239"/>
      <c r="K196" s="239"/>
      <c r="L196" s="239"/>
      <c r="M196" s="239"/>
      <c r="N196" s="239"/>
      <c r="O196" s="239"/>
      <c r="P196" s="239"/>
      <c r="Q196" s="239"/>
      <c r="R196" s="239"/>
      <c r="S196" s="239"/>
      <c r="T196" s="239"/>
      <c r="U196" s="239"/>
      <c r="V196" s="239"/>
      <c r="W196" s="239"/>
      <c r="X196" s="239"/>
      <c r="Y196" s="239"/>
      <c r="Z196" s="239"/>
      <c r="AA196" s="239"/>
      <c r="AB196" s="239"/>
      <c r="AC196" s="239"/>
      <c r="AD196" s="239"/>
      <c r="AE196" s="239"/>
    </row>
    <row r="197" spans="1:31" ht="13.8" x14ac:dyDescent="0.25">
      <c r="A197" s="241"/>
      <c r="B197" s="239"/>
      <c r="C197" s="239"/>
      <c r="D197" s="239"/>
      <c r="E197" s="239"/>
      <c r="F197" s="239"/>
      <c r="G197" s="240"/>
      <c r="H197" s="239"/>
      <c r="I197" s="239"/>
      <c r="J197" s="239"/>
      <c r="K197" s="239"/>
      <c r="L197" s="239"/>
      <c r="M197" s="239"/>
      <c r="N197" s="239"/>
      <c r="O197" s="239"/>
      <c r="P197" s="239"/>
      <c r="Q197" s="239"/>
      <c r="R197" s="239"/>
      <c r="S197" s="239"/>
      <c r="T197" s="239"/>
      <c r="U197" s="239"/>
      <c r="V197" s="239"/>
      <c r="W197" s="239"/>
      <c r="X197" s="239"/>
      <c r="Y197" s="239"/>
      <c r="Z197" s="239"/>
      <c r="AA197" s="239"/>
      <c r="AB197" s="239"/>
      <c r="AC197" s="239"/>
      <c r="AD197" s="239"/>
      <c r="AE197" s="239"/>
    </row>
    <row r="198" spans="1:31" ht="13.8" x14ac:dyDescent="0.25">
      <c r="A198" s="241"/>
      <c r="B198" s="239"/>
      <c r="C198" s="239"/>
      <c r="D198" s="239"/>
      <c r="E198" s="239"/>
      <c r="F198" s="239"/>
      <c r="G198" s="240"/>
      <c r="H198" s="239"/>
      <c r="I198" s="239"/>
      <c r="J198" s="239"/>
      <c r="K198" s="239"/>
      <c r="L198" s="239"/>
      <c r="M198" s="239"/>
      <c r="N198" s="239"/>
      <c r="O198" s="239"/>
      <c r="P198" s="239"/>
      <c r="Q198" s="239"/>
      <c r="R198" s="239"/>
      <c r="S198" s="239"/>
      <c r="T198" s="239"/>
      <c r="U198" s="239"/>
      <c r="V198" s="239"/>
      <c r="W198" s="239"/>
      <c r="X198" s="239"/>
      <c r="Y198" s="239"/>
      <c r="Z198" s="239"/>
      <c r="AA198" s="239"/>
      <c r="AB198" s="239"/>
      <c r="AC198" s="239"/>
      <c r="AD198" s="239"/>
      <c r="AE198" s="239"/>
    </row>
    <row r="199" spans="1:31" ht="13.8" x14ac:dyDescent="0.25">
      <c r="A199" s="241"/>
      <c r="B199" s="239"/>
      <c r="C199" s="239"/>
      <c r="D199" s="239"/>
      <c r="E199" s="239"/>
      <c r="F199" s="239"/>
      <c r="G199" s="240"/>
      <c r="H199" s="239"/>
      <c r="I199" s="239"/>
      <c r="J199" s="239"/>
      <c r="K199" s="239"/>
      <c r="L199" s="239"/>
      <c r="M199" s="239"/>
      <c r="N199" s="239"/>
      <c r="O199" s="239"/>
      <c r="P199" s="239"/>
      <c r="Q199" s="239"/>
      <c r="R199" s="239"/>
      <c r="S199" s="239"/>
      <c r="T199" s="239"/>
      <c r="U199" s="239"/>
      <c r="V199" s="239"/>
      <c r="W199" s="239"/>
      <c r="X199" s="239"/>
      <c r="Y199" s="239"/>
      <c r="Z199" s="239"/>
      <c r="AA199" s="239"/>
      <c r="AB199" s="239"/>
      <c r="AC199" s="239"/>
      <c r="AD199" s="239"/>
      <c r="AE199" s="239"/>
    </row>
    <row r="200" spans="1:31" ht="13.8" x14ac:dyDescent="0.25">
      <c r="A200" s="241"/>
      <c r="B200" s="239"/>
      <c r="C200" s="239"/>
      <c r="D200" s="239"/>
      <c r="E200" s="239"/>
      <c r="F200" s="239"/>
      <c r="G200" s="240"/>
      <c r="H200" s="239"/>
      <c r="I200" s="239"/>
      <c r="J200" s="239"/>
      <c r="K200" s="239"/>
      <c r="L200" s="239"/>
      <c r="M200" s="239"/>
      <c r="N200" s="239"/>
      <c r="O200" s="239"/>
      <c r="P200" s="239"/>
      <c r="Q200" s="239"/>
      <c r="R200" s="239"/>
      <c r="S200" s="239"/>
      <c r="T200" s="239"/>
      <c r="U200" s="239"/>
      <c r="V200" s="239"/>
      <c r="W200" s="239"/>
      <c r="X200" s="239"/>
      <c r="Y200" s="239"/>
      <c r="Z200" s="239"/>
      <c r="AA200" s="239"/>
      <c r="AB200" s="239"/>
      <c r="AC200" s="239"/>
      <c r="AD200" s="239"/>
      <c r="AE200" s="239"/>
    </row>
    <row r="201" spans="1:31" ht="13.8" x14ac:dyDescent="0.25">
      <c r="A201" s="241"/>
      <c r="B201" s="239"/>
      <c r="C201" s="239"/>
      <c r="D201" s="239"/>
      <c r="E201" s="239"/>
      <c r="F201" s="239"/>
      <c r="G201" s="240"/>
      <c r="H201" s="239"/>
      <c r="I201" s="239"/>
      <c r="J201" s="239"/>
      <c r="K201" s="239"/>
      <c r="L201" s="239"/>
      <c r="M201" s="239"/>
      <c r="N201" s="239"/>
      <c r="O201" s="239"/>
      <c r="P201" s="239"/>
      <c r="Q201" s="239"/>
      <c r="R201" s="239"/>
      <c r="S201" s="239"/>
      <c r="T201" s="239"/>
      <c r="U201" s="239"/>
      <c r="V201" s="239"/>
      <c r="W201" s="239"/>
      <c r="X201" s="239"/>
      <c r="Y201" s="239"/>
      <c r="Z201" s="239"/>
      <c r="AA201" s="239"/>
      <c r="AB201" s="239"/>
      <c r="AC201" s="239"/>
      <c r="AD201" s="239"/>
      <c r="AE201" s="239"/>
    </row>
    <row r="202" spans="1:31" ht="13.8" x14ac:dyDescent="0.25">
      <c r="A202" s="241"/>
      <c r="B202" s="239"/>
      <c r="C202" s="239"/>
      <c r="D202" s="239"/>
      <c r="E202" s="239"/>
      <c r="F202" s="239"/>
      <c r="G202" s="240"/>
      <c r="H202" s="239"/>
      <c r="I202" s="239"/>
      <c r="J202" s="239"/>
      <c r="K202" s="239"/>
      <c r="L202" s="239"/>
      <c r="M202" s="239"/>
      <c r="N202" s="239"/>
      <c r="O202" s="239"/>
      <c r="P202" s="239"/>
      <c r="Q202" s="239"/>
      <c r="R202" s="239"/>
      <c r="S202" s="239"/>
      <c r="T202" s="239"/>
      <c r="U202" s="239"/>
      <c r="V202" s="239"/>
      <c r="W202" s="239"/>
      <c r="X202" s="239"/>
      <c r="Y202" s="239"/>
      <c r="Z202" s="239"/>
      <c r="AA202" s="239"/>
      <c r="AB202" s="239"/>
      <c r="AC202" s="239"/>
      <c r="AD202" s="239"/>
      <c r="AE202" s="239"/>
    </row>
    <row r="203" spans="1:31" ht="13.8" x14ac:dyDescent="0.25">
      <c r="A203" s="241"/>
      <c r="B203" s="239"/>
      <c r="C203" s="239"/>
      <c r="D203" s="239"/>
      <c r="E203" s="239"/>
      <c r="F203" s="239"/>
      <c r="G203" s="240"/>
      <c r="H203" s="239"/>
      <c r="I203" s="239"/>
      <c r="J203" s="239"/>
      <c r="K203" s="239"/>
      <c r="L203" s="239"/>
      <c r="M203" s="239"/>
      <c r="N203" s="239"/>
      <c r="O203" s="239"/>
      <c r="P203" s="239"/>
      <c r="Q203" s="239"/>
      <c r="R203" s="239"/>
      <c r="S203" s="239"/>
      <c r="T203" s="239"/>
      <c r="U203" s="239"/>
      <c r="V203" s="239"/>
      <c r="W203" s="239"/>
      <c r="X203" s="239"/>
      <c r="Y203" s="239"/>
      <c r="Z203" s="239"/>
      <c r="AA203" s="239"/>
      <c r="AB203" s="239"/>
      <c r="AC203" s="239"/>
      <c r="AD203" s="239"/>
      <c r="AE203" s="239"/>
    </row>
    <row r="204" spans="1:31" ht="13.8" x14ac:dyDescent="0.25">
      <c r="A204" s="241"/>
      <c r="B204" s="239"/>
      <c r="C204" s="239"/>
      <c r="D204" s="239"/>
      <c r="E204" s="239"/>
      <c r="F204" s="239"/>
      <c r="G204" s="240"/>
      <c r="H204" s="239"/>
      <c r="I204" s="239"/>
      <c r="J204" s="239"/>
      <c r="K204" s="239"/>
      <c r="L204" s="239"/>
      <c r="M204" s="239"/>
      <c r="N204" s="239"/>
      <c r="O204" s="239"/>
      <c r="P204" s="239"/>
      <c r="Q204" s="239"/>
      <c r="R204" s="239"/>
      <c r="S204" s="239"/>
      <c r="T204" s="239"/>
      <c r="U204" s="239"/>
      <c r="V204" s="239"/>
      <c r="W204" s="239"/>
      <c r="X204" s="239"/>
      <c r="Y204" s="239"/>
      <c r="Z204" s="239"/>
      <c r="AA204" s="239"/>
      <c r="AB204" s="239"/>
      <c r="AC204" s="239"/>
      <c r="AD204" s="239"/>
      <c r="AE204" s="239"/>
    </row>
    <row r="205" spans="1:31" ht="13.8" x14ac:dyDescent="0.25">
      <c r="A205" s="241"/>
      <c r="B205" s="239"/>
      <c r="C205" s="239"/>
      <c r="D205" s="239"/>
      <c r="E205" s="239"/>
      <c r="F205" s="239"/>
      <c r="G205" s="240"/>
      <c r="H205" s="239"/>
      <c r="I205" s="239"/>
      <c r="J205" s="239"/>
      <c r="K205" s="239"/>
      <c r="L205" s="239"/>
      <c r="M205" s="239"/>
      <c r="N205" s="239"/>
      <c r="O205" s="239"/>
      <c r="P205" s="239"/>
      <c r="Q205" s="239"/>
      <c r="R205" s="239"/>
      <c r="S205" s="239"/>
      <c r="T205" s="239"/>
      <c r="U205" s="239"/>
      <c r="V205" s="239"/>
      <c r="W205" s="239"/>
      <c r="X205" s="239"/>
      <c r="Y205" s="239"/>
      <c r="Z205" s="239"/>
      <c r="AA205" s="239"/>
      <c r="AB205" s="239"/>
      <c r="AC205" s="239"/>
      <c r="AD205" s="239"/>
      <c r="AE205" s="239"/>
    </row>
    <row r="206" spans="1:31" ht="13.8" x14ac:dyDescent="0.25">
      <c r="A206" s="241"/>
      <c r="B206" s="239"/>
      <c r="C206" s="239"/>
      <c r="D206" s="239"/>
      <c r="E206" s="239"/>
      <c r="F206" s="239"/>
      <c r="G206" s="240"/>
      <c r="H206" s="239"/>
      <c r="I206" s="239"/>
      <c r="J206" s="239"/>
      <c r="K206" s="239"/>
      <c r="L206" s="239"/>
      <c r="M206" s="239"/>
      <c r="N206" s="239"/>
      <c r="O206" s="239"/>
      <c r="P206" s="239"/>
      <c r="Q206" s="239"/>
      <c r="R206" s="239"/>
      <c r="S206" s="239"/>
      <c r="T206" s="239"/>
      <c r="U206" s="239"/>
      <c r="V206" s="239"/>
      <c r="W206" s="239"/>
      <c r="X206" s="239"/>
      <c r="Y206" s="239"/>
      <c r="Z206" s="239"/>
      <c r="AA206" s="239"/>
      <c r="AB206" s="239"/>
      <c r="AC206" s="239"/>
      <c r="AD206" s="239"/>
      <c r="AE206" s="239"/>
    </row>
    <row r="207" spans="1:31" ht="13.8" x14ac:dyDescent="0.25">
      <c r="A207" s="241"/>
      <c r="B207" s="239"/>
      <c r="C207" s="239"/>
      <c r="D207" s="239"/>
      <c r="E207" s="239"/>
      <c r="F207" s="239"/>
      <c r="G207" s="240"/>
      <c r="H207" s="239"/>
      <c r="I207" s="239"/>
      <c r="J207" s="239"/>
      <c r="K207" s="239"/>
      <c r="L207" s="239"/>
      <c r="M207" s="239"/>
      <c r="N207" s="239"/>
      <c r="O207" s="239"/>
      <c r="P207" s="239"/>
      <c r="Q207" s="239"/>
      <c r="R207" s="239"/>
      <c r="S207" s="239"/>
      <c r="T207" s="239"/>
      <c r="U207" s="239"/>
      <c r="V207" s="239"/>
      <c r="W207" s="239"/>
      <c r="X207" s="239"/>
      <c r="Y207" s="239"/>
      <c r="Z207" s="239"/>
      <c r="AA207" s="239"/>
      <c r="AB207" s="239"/>
      <c r="AC207" s="239"/>
      <c r="AD207" s="239"/>
      <c r="AE207" s="239"/>
    </row>
    <row r="208" spans="1:31" ht="13.8" x14ac:dyDescent="0.25">
      <c r="A208" s="241"/>
      <c r="B208" s="239"/>
      <c r="C208" s="239"/>
      <c r="D208" s="239"/>
      <c r="E208" s="239"/>
      <c r="F208" s="239"/>
      <c r="G208" s="240"/>
      <c r="H208" s="239"/>
      <c r="I208" s="239"/>
      <c r="J208" s="239"/>
      <c r="K208" s="239"/>
      <c r="L208" s="239"/>
      <c r="M208" s="239"/>
      <c r="N208" s="239"/>
      <c r="O208" s="239"/>
      <c r="P208" s="239"/>
      <c r="Q208" s="239"/>
      <c r="R208" s="239"/>
      <c r="S208" s="239"/>
      <c r="T208" s="239"/>
      <c r="U208" s="239"/>
      <c r="V208" s="239"/>
      <c r="W208" s="239"/>
      <c r="X208" s="239"/>
      <c r="Y208" s="239"/>
      <c r="Z208" s="239"/>
      <c r="AA208" s="239"/>
      <c r="AB208" s="239"/>
      <c r="AC208" s="239"/>
      <c r="AD208" s="239"/>
      <c r="AE208" s="239"/>
    </row>
    <row r="209" spans="1:31" ht="13.8" x14ac:dyDescent="0.25">
      <c r="A209" s="241"/>
      <c r="B209" s="239"/>
      <c r="C209" s="239"/>
      <c r="D209" s="239"/>
      <c r="E209" s="239"/>
      <c r="F209" s="239"/>
      <c r="G209" s="240"/>
      <c r="H209" s="239"/>
      <c r="I209" s="239"/>
      <c r="J209" s="239"/>
      <c r="K209" s="239"/>
      <c r="L209" s="239"/>
      <c r="M209" s="239"/>
      <c r="N209" s="239"/>
      <c r="O209" s="239"/>
      <c r="P209" s="239"/>
      <c r="Q209" s="239"/>
      <c r="R209" s="239"/>
      <c r="S209" s="239"/>
      <c r="T209" s="239"/>
      <c r="U209" s="239"/>
      <c r="V209" s="239"/>
      <c r="W209" s="239"/>
      <c r="X209" s="239"/>
      <c r="Y209" s="239"/>
      <c r="Z209" s="239"/>
      <c r="AA209" s="239"/>
      <c r="AB209" s="239"/>
      <c r="AC209" s="239"/>
      <c r="AD209" s="239"/>
      <c r="AE209" s="239"/>
    </row>
    <row r="210" spans="1:31" ht="13.8" x14ac:dyDescent="0.25">
      <c r="A210" s="241"/>
      <c r="B210" s="239"/>
      <c r="C210" s="239"/>
      <c r="D210" s="239"/>
      <c r="E210" s="239"/>
      <c r="F210" s="239"/>
      <c r="G210" s="240"/>
      <c r="H210" s="239"/>
      <c r="I210" s="239"/>
      <c r="J210" s="239"/>
      <c r="K210" s="239"/>
      <c r="L210" s="239"/>
      <c r="M210" s="239"/>
      <c r="N210" s="239"/>
      <c r="O210" s="239"/>
      <c r="P210" s="239"/>
      <c r="Q210" s="239"/>
      <c r="R210" s="239"/>
      <c r="S210" s="239"/>
      <c r="T210" s="239"/>
      <c r="U210" s="239"/>
      <c r="V210" s="239"/>
      <c r="W210" s="239"/>
      <c r="X210" s="239"/>
      <c r="Y210" s="239"/>
      <c r="Z210" s="239"/>
      <c r="AA210" s="239"/>
      <c r="AB210" s="239"/>
      <c r="AC210" s="239"/>
      <c r="AD210" s="239"/>
      <c r="AE210" s="239"/>
    </row>
    <row r="211" spans="1:31" ht="13.8" x14ac:dyDescent="0.25">
      <c r="A211" s="241"/>
      <c r="B211" s="239"/>
      <c r="C211" s="239"/>
      <c r="D211" s="239"/>
      <c r="E211" s="239"/>
      <c r="F211" s="239"/>
      <c r="G211" s="240"/>
      <c r="H211" s="239"/>
      <c r="I211" s="239"/>
      <c r="J211" s="239"/>
      <c r="K211" s="239"/>
      <c r="L211" s="239"/>
      <c r="M211" s="239"/>
      <c r="N211" s="239"/>
      <c r="O211" s="239"/>
      <c r="P211" s="239"/>
      <c r="Q211" s="239"/>
      <c r="R211" s="239"/>
      <c r="S211" s="239"/>
      <c r="T211" s="239"/>
      <c r="U211" s="239"/>
      <c r="V211" s="239"/>
      <c r="W211" s="239"/>
      <c r="X211" s="239"/>
      <c r="Y211" s="239"/>
      <c r="Z211" s="239"/>
      <c r="AA211" s="239"/>
      <c r="AB211" s="239"/>
      <c r="AC211" s="239"/>
      <c r="AD211" s="239"/>
      <c r="AE211" s="239"/>
    </row>
    <row r="212" spans="1:31" ht="13.8" x14ac:dyDescent="0.25">
      <c r="A212" s="241"/>
      <c r="B212" s="239"/>
      <c r="C212" s="239"/>
      <c r="D212" s="239"/>
      <c r="E212" s="239"/>
      <c r="F212" s="239"/>
      <c r="G212" s="240"/>
      <c r="H212" s="239"/>
      <c r="I212" s="239"/>
      <c r="J212" s="239"/>
      <c r="K212" s="239"/>
      <c r="L212" s="239"/>
      <c r="M212" s="239"/>
      <c r="N212" s="239"/>
      <c r="O212" s="239"/>
      <c r="P212" s="239"/>
      <c r="Q212" s="239"/>
      <c r="R212" s="239"/>
      <c r="S212" s="239"/>
      <c r="T212" s="239"/>
      <c r="U212" s="239"/>
      <c r="V212" s="239"/>
      <c r="W212" s="239"/>
      <c r="X212" s="239"/>
      <c r="Y212" s="239"/>
      <c r="Z212" s="239"/>
      <c r="AA212" s="239"/>
      <c r="AB212" s="239"/>
      <c r="AC212" s="239"/>
      <c r="AD212" s="239"/>
      <c r="AE212" s="239"/>
    </row>
    <row r="213" spans="1:31" ht="13.8" x14ac:dyDescent="0.25">
      <c r="A213" s="241"/>
      <c r="B213" s="239"/>
      <c r="C213" s="239"/>
      <c r="D213" s="239"/>
      <c r="E213" s="239"/>
      <c r="F213" s="239"/>
      <c r="G213" s="240"/>
      <c r="H213" s="239"/>
      <c r="I213" s="239"/>
      <c r="J213" s="239"/>
      <c r="K213" s="239"/>
      <c r="L213" s="239"/>
      <c r="M213" s="239"/>
      <c r="N213" s="239"/>
      <c r="O213" s="239"/>
      <c r="P213" s="239"/>
      <c r="Q213" s="239"/>
      <c r="R213" s="239"/>
      <c r="S213" s="239"/>
      <c r="T213" s="239"/>
      <c r="U213" s="239"/>
      <c r="V213" s="239"/>
      <c r="W213" s="239"/>
      <c r="X213" s="239"/>
      <c r="Y213" s="239"/>
      <c r="Z213" s="239"/>
      <c r="AA213" s="239"/>
      <c r="AB213" s="239"/>
      <c r="AC213" s="239"/>
      <c r="AD213" s="239"/>
      <c r="AE213" s="239"/>
    </row>
    <row r="214" spans="1:31" ht="13.8" x14ac:dyDescent="0.25">
      <c r="A214" s="241"/>
      <c r="B214" s="239"/>
      <c r="C214" s="239"/>
      <c r="D214" s="239"/>
      <c r="E214" s="239"/>
      <c r="F214" s="239"/>
      <c r="G214" s="240"/>
      <c r="H214" s="239"/>
      <c r="I214" s="239"/>
      <c r="J214" s="239"/>
      <c r="K214" s="239"/>
      <c r="L214" s="239"/>
      <c r="M214" s="239"/>
      <c r="N214" s="239"/>
      <c r="O214" s="239"/>
      <c r="P214" s="239"/>
      <c r="Q214" s="239"/>
      <c r="R214" s="239"/>
      <c r="S214" s="239"/>
      <c r="T214" s="239"/>
      <c r="U214" s="239"/>
      <c r="V214" s="239"/>
      <c r="W214" s="239"/>
      <c r="X214" s="239"/>
      <c r="Y214" s="239"/>
      <c r="Z214" s="239"/>
      <c r="AA214" s="239"/>
      <c r="AB214" s="239"/>
      <c r="AC214" s="239"/>
      <c r="AD214" s="239"/>
      <c r="AE214" s="239"/>
    </row>
    <row r="215" spans="1:31" ht="13.8" x14ac:dyDescent="0.25">
      <c r="A215" s="241"/>
      <c r="B215" s="239"/>
      <c r="C215" s="239"/>
      <c r="D215" s="239"/>
      <c r="E215" s="239"/>
      <c r="F215" s="239"/>
      <c r="G215" s="240"/>
      <c r="H215" s="239"/>
      <c r="I215" s="239"/>
      <c r="J215" s="239"/>
      <c r="K215" s="239"/>
      <c r="L215" s="239"/>
      <c r="M215" s="239"/>
      <c r="N215" s="239"/>
      <c r="O215" s="239"/>
      <c r="P215" s="239"/>
      <c r="Q215" s="239"/>
      <c r="R215" s="239"/>
      <c r="S215" s="239"/>
      <c r="T215" s="239"/>
      <c r="U215" s="239"/>
      <c r="V215" s="239"/>
      <c r="W215" s="239"/>
      <c r="X215" s="239"/>
      <c r="Y215" s="239"/>
      <c r="Z215" s="239"/>
      <c r="AA215" s="239"/>
      <c r="AB215" s="239"/>
      <c r="AC215" s="239"/>
      <c r="AD215" s="239"/>
      <c r="AE215" s="239"/>
    </row>
    <row r="216" spans="1:31" ht="13.8" x14ac:dyDescent="0.25">
      <c r="A216" s="241"/>
      <c r="B216" s="239"/>
      <c r="C216" s="239"/>
      <c r="D216" s="239"/>
      <c r="E216" s="239"/>
      <c r="F216" s="239"/>
      <c r="G216" s="240"/>
      <c r="H216" s="239"/>
      <c r="I216" s="239"/>
      <c r="J216" s="239"/>
      <c r="K216" s="239"/>
      <c r="L216" s="239"/>
      <c r="M216" s="239"/>
      <c r="N216" s="239"/>
      <c r="O216" s="239"/>
      <c r="P216" s="239"/>
      <c r="Q216" s="239"/>
      <c r="R216" s="239"/>
      <c r="S216" s="239"/>
      <c r="T216" s="239"/>
      <c r="U216" s="239"/>
      <c r="V216" s="239"/>
      <c r="W216" s="239"/>
      <c r="X216" s="239"/>
      <c r="Y216" s="239"/>
      <c r="Z216" s="239"/>
      <c r="AA216" s="239"/>
      <c r="AB216" s="239"/>
      <c r="AC216" s="239"/>
      <c r="AD216" s="239"/>
      <c r="AE216" s="239"/>
    </row>
    <row r="217" spans="1:31" ht="13.8" x14ac:dyDescent="0.25">
      <c r="A217" s="241"/>
      <c r="B217" s="239"/>
      <c r="C217" s="239"/>
      <c r="D217" s="239"/>
      <c r="E217" s="239"/>
      <c r="F217" s="239"/>
      <c r="G217" s="240"/>
      <c r="H217" s="239"/>
      <c r="I217" s="239"/>
      <c r="J217" s="239"/>
      <c r="K217" s="239"/>
      <c r="L217" s="239"/>
      <c r="M217" s="239"/>
      <c r="N217" s="239"/>
      <c r="O217" s="239"/>
      <c r="P217" s="239"/>
      <c r="Q217" s="239"/>
      <c r="R217" s="239"/>
      <c r="S217" s="239"/>
      <c r="T217" s="239"/>
      <c r="U217" s="239"/>
      <c r="V217" s="239"/>
      <c r="W217" s="239"/>
      <c r="X217" s="239"/>
      <c r="Y217" s="239"/>
      <c r="Z217" s="239"/>
      <c r="AA217" s="239"/>
      <c r="AB217" s="239"/>
      <c r="AC217" s="239"/>
      <c r="AD217" s="239"/>
      <c r="AE217" s="239"/>
    </row>
    <row r="218" spans="1:31" ht="13.8" x14ac:dyDescent="0.25">
      <c r="A218" s="241"/>
      <c r="B218" s="239"/>
      <c r="C218" s="239"/>
      <c r="D218" s="239"/>
      <c r="E218" s="239"/>
      <c r="F218" s="239"/>
      <c r="G218" s="240"/>
      <c r="H218" s="239"/>
      <c r="I218" s="239"/>
      <c r="J218" s="239"/>
      <c r="K218" s="239"/>
      <c r="L218" s="239"/>
      <c r="M218" s="239"/>
      <c r="N218" s="239"/>
      <c r="O218" s="239"/>
      <c r="P218" s="239"/>
      <c r="Q218" s="239"/>
      <c r="R218" s="239"/>
      <c r="S218" s="239"/>
      <c r="T218" s="239"/>
      <c r="U218" s="239"/>
      <c r="V218" s="239"/>
      <c r="W218" s="239"/>
      <c r="X218" s="239"/>
      <c r="Y218" s="239"/>
      <c r="Z218" s="239"/>
      <c r="AA218" s="239"/>
      <c r="AB218" s="239"/>
      <c r="AC218" s="239"/>
      <c r="AD218" s="239"/>
      <c r="AE218" s="239"/>
    </row>
    <row r="219" spans="1:31" ht="13.8" x14ac:dyDescent="0.25">
      <c r="A219" s="241"/>
      <c r="B219" s="239"/>
      <c r="C219" s="239"/>
      <c r="D219" s="239"/>
      <c r="E219" s="239"/>
      <c r="F219" s="239"/>
      <c r="G219" s="240"/>
      <c r="H219" s="239"/>
      <c r="I219" s="239"/>
      <c r="J219" s="239"/>
      <c r="K219" s="239"/>
      <c r="L219" s="239"/>
      <c r="M219" s="239"/>
      <c r="N219" s="239"/>
      <c r="O219" s="239"/>
      <c r="P219" s="239"/>
      <c r="Q219" s="239"/>
      <c r="R219" s="239"/>
      <c r="S219" s="239"/>
      <c r="T219" s="239"/>
      <c r="U219" s="239"/>
      <c r="V219" s="239"/>
      <c r="W219" s="239"/>
      <c r="X219" s="239"/>
      <c r="Y219" s="239"/>
      <c r="Z219" s="239"/>
      <c r="AA219" s="239"/>
      <c r="AB219" s="239"/>
      <c r="AC219" s="239"/>
      <c r="AD219" s="239"/>
      <c r="AE219" s="239"/>
    </row>
    <row r="220" spans="1:31" ht="13.8" x14ac:dyDescent="0.25">
      <c r="A220" s="241"/>
      <c r="B220" s="239"/>
      <c r="C220" s="239"/>
      <c r="D220" s="239"/>
      <c r="E220" s="239"/>
      <c r="F220" s="239"/>
      <c r="G220" s="240"/>
      <c r="H220" s="239"/>
      <c r="I220" s="239"/>
      <c r="J220" s="239"/>
      <c r="K220" s="239"/>
      <c r="L220" s="239"/>
      <c r="M220" s="239"/>
      <c r="N220" s="239"/>
      <c r="O220" s="239"/>
      <c r="P220" s="239"/>
      <c r="Q220" s="239"/>
      <c r="R220" s="239"/>
      <c r="S220" s="239"/>
      <c r="T220" s="239"/>
      <c r="U220" s="239"/>
      <c r="V220" s="239"/>
      <c r="W220" s="239"/>
      <c r="X220" s="239"/>
      <c r="Y220" s="239"/>
      <c r="Z220" s="239"/>
      <c r="AA220" s="239"/>
      <c r="AB220" s="239"/>
      <c r="AC220" s="239"/>
      <c r="AD220" s="239"/>
      <c r="AE220" s="239"/>
    </row>
    <row r="221" spans="1:31" ht="13.8" x14ac:dyDescent="0.25">
      <c r="A221" s="241"/>
      <c r="B221" s="239"/>
      <c r="C221" s="239"/>
      <c r="D221" s="239"/>
      <c r="E221" s="239"/>
      <c r="F221" s="239"/>
      <c r="G221" s="240"/>
      <c r="H221" s="239"/>
      <c r="I221" s="239"/>
      <c r="J221" s="239"/>
      <c r="K221" s="239"/>
      <c r="L221" s="239"/>
      <c r="M221" s="239"/>
      <c r="N221" s="239"/>
      <c r="O221" s="239"/>
      <c r="P221" s="239"/>
      <c r="Q221" s="239"/>
      <c r="R221" s="239"/>
      <c r="S221" s="239"/>
      <c r="T221" s="239"/>
      <c r="U221" s="239"/>
      <c r="V221" s="239"/>
      <c r="W221" s="239"/>
      <c r="X221" s="239"/>
      <c r="Y221" s="239"/>
      <c r="Z221" s="239"/>
      <c r="AA221" s="239"/>
      <c r="AB221" s="239"/>
      <c r="AC221" s="239"/>
      <c r="AD221" s="239"/>
      <c r="AE221" s="239"/>
    </row>
    <row r="222" spans="1:31" ht="13.8" x14ac:dyDescent="0.25">
      <c r="A222" s="241"/>
      <c r="B222" s="239"/>
      <c r="C222" s="239"/>
      <c r="D222" s="239"/>
      <c r="E222" s="239"/>
      <c r="F222" s="239"/>
      <c r="G222" s="240"/>
      <c r="H222" s="239"/>
      <c r="I222" s="239"/>
      <c r="J222" s="239"/>
      <c r="K222" s="239"/>
      <c r="L222" s="239"/>
      <c r="M222" s="239"/>
      <c r="N222" s="239"/>
      <c r="O222" s="239"/>
      <c r="P222" s="239"/>
      <c r="Q222" s="239"/>
      <c r="R222" s="239"/>
      <c r="S222" s="239"/>
      <c r="T222" s="239"/>
      <c r="U222" s="239"/>
      <c r="V222" s="239"/>
      <c r="W222" s="239"/>
      <c r="X222" s="239"/>
      <c r="Y222" s="239"/>
      <c r="Z222" s="239"/>
      <c r="AA222" s="239"/>
      <c r="AB222" s="239"/>
      <c r="AC222" s="239"/>
      <c r="AD222" s="239"/>
      <c r="AE222" s="239"/>
    </row>
    <row r="223" spans="1:31" ht="13.8" x14ac:dyDescent="0.25">
      <c r="A223" s="241"/>
      <c r="B223" s="239"/>
      <c r="C223" s="239"/>
      <c r="D223" s="239"/>
      <c r="E223" s="239"/>
      <c r="F223" s="239"/>
      <c r="G223" s="240"/>
      <c r="H223" s="239"/>
      <c r="I223" s="239"/>
      <c r="J223" s="239"/>
      <c r="K223" s="239"/>
      <c r="L223" s="239"/>
      <c r="M223" s="239"/>
      <c r="N223" s="239"/>
      <c r="O223" s="239"/>
      <c r="P223" s="239"/>
      <c r="Q223" s="239"/>
      <c r="R223" s="239"/>
      <c r="S223" s="239"/>
      <c r="T223" s="239"/>
      <c r="U223" s="239"/>
      <c r="V223" s="239"/>
      <c r="W223" s="239"/>
      <c r="X223" s="239"/>
      <c r="Y223" s="239"/>
      <c r="Z223" s="239"/>
      <c r="AA223" s="239"/>
      <c r="AB223" s="239"/>
      <c r="AC223" s="239"/>
      <c r="AD223" s="239"/>
      <c r="AE223" s="239"/>
    </row>
    <row r="224" spans="1:31" ht="13.8" x14ac:dyDescent="0.25">
      <c r="A224" s="241"/>
      <c r="B224" s="239"/>
      <c r="C224" s="239"/>
      <c r="D224" s="239"/>
      <c r="E224" s="239"/>
      <c r="F224" s="239"/>
      <c r="G224" s="240"/>
      <c r="H224" s="239"/>
      <c r="I224" s="239"/>
      <c r="J224" s="239"/>
      <c r="K224" s="239"/>
      <c r="L224" s="239"/>
      <c r="M224" s="239"/>
      <c r="N224" s="239"/>
      <c r="O224" s="239"/>
      <c r="P224" s="239"/>
      <c r="Q224" s="239"/>
      <c r="R224" s="239"/>
      <c r="S224" s="239"/>
      <c r="T224" s="239"/>
      <c r="U224" s="239"/>
      <c r="V224" s="239"/>
      <c r="W224" s="239"/>
      <c r="X224" s="239"/>
      <c r="Y224" s="239"/>
      <c r="Z224" s="239"/>
      <c r="AA224" s="239"/>
      <c r="AB224" s="239"/>
      <c r="AC224" s="239"/>
      <c r="AD224" s="239"/>
      <c r="AE224" s="239"/>
    </row>
    <row r="225" spans="1:31" ht="13.8" x14ac:dyDescent="0.25">
      <c r="A225" s="241"/>
      <c r="B225" s="239"/>
      <c r="C225" s="239"/>
      <c r="D225" s="239"/>
      <c r="E225" s="239"/>
      <c r="F225" s="239"/>
      <c r="G225" s="240"/>
      <c r="H225" s="239"/>
      <c r="I225" s="239"/>
      <c r="J225" s="239"/>
      <c r="K225" s="239"/>
      <c r="L225" s="239"/>
      <c r="M225" s="239"/>
      <c r="N225" s="239"/>
      <c r="O225" s="239"/>
      <c r="P225" s="239"/>
      <c r="Q225" s="239"/>
      <c r="R225" s="239"/>
      <c r="S225" s="239"/>
      <c r="T225" s="239"/>
      <c r="U225" s="239"/>
      <c r="V225" s="239"/>
      <c r="W225" s="239"/>
      <c r="X225" s="239"/>
      <c r="Y225" s="239"/>
      <c r="Z225" s="239"/>
      <c r="AA225" s="239"/>
      <c r="AB225" s="239"/>
      <c r="AC225" s="239"/>
      <c r="AD225" s="239"/>
      <c r="AE225" s="239"/>
    </row>
    <row r="226" spans="1:31" ht="13.8" x14ac:dyDescent="0.25">
      <c r="A226" s="241"/>
      <c r="B226" s="239"/>
      <c r="C226" s="239"/>
      <c r="D226" s="239"/>
      <c r="E226" s="239"/>
      <c r="F226" s="239"/>
      <c r="G226" s="240"/>
      <c r="H226" s="239"/>
      <c r="I226" s="239"/>
      <c r="J226" s="239"/>
      <c r="K226" s="239"/>
      <c r="L226" s="239"/>
      <c r="M226" s="239"/>
      <c r="N226" s="239"/>
      <c r="O226" s="239"/>
      <c r="P226" s="239"/>
      <c r="Q226" s="239"/>
      <c r="R226" s="239"/>
      <c r="S226" s="239"/>
      <c r="T226" s="239"/>
      <c r="U226" s="239"/>
      <c r="V226" s="239"/>
      <c r="W226" s="239"/>
      <c r="X226" s="239"/>
      <c r="Y226" s="239"/>
      <c r="Z226" s="239"/>
      <c r="AA226" s="239"/>
      <c r="AB226" s="239"/>
      <c r="AC226" s="239"/>
      <c r="AD226" s="239"/>
      <c r="AE226" s="239"/>
    </row>
    <row r="227" spans="1:31" ht="13.8" x14ac:dyDescent="0.25">
      <c r="A227" s="241"/>
      <c r="B227" s="239"/>
      <c r="C227" s="239"/>
      <c r="D227" s="239"/>
      <c r="E227" s="239"/>
      <c r="F227" s="239"/>
      <c r="G227" s="240"/>
      <c r="H227" s="239"/>
      <c r="I227" s="239"/>
      <c r="J227" s="239"/>
      <c r="K227" s="239"/>
      <c r="L227" s="239"/>
      <c r="M227" s="239"/>
      <c r="N227" s="239"/>
      <c r="O227" s="239"/>
      <c r="P227" s="239"/>
      <c r="Q227" s="239"/>
      <c r="R227" s="239"/>
      <c r="S227" s="239"/>
      <c r="T227" s="239"/>
      <c r="U227" s="239"/>
      <c r="V227" s="239"/>
      <c r="W227" s="239"/>
      <c r="X227" s="239"/>
      <c r="Y227" s="239"/>
      <c r="Z227" s="239"/>
      <c r="AA227" s="239"/>
      <c r="AB227" s="239"/>
      <c r="AC227" s="239"/>
      <c r="AD227" s="239"/>
      <c r="AE227" s="239"/>
    </row>
    <row r="228" spans="1:31" ht="13.8" x14ac:dyDescent="0.25">
      <c r="A228" s="241"/>
      <c r="B228" s="239"/>
      <c r="C228" s="239"/>
      <c r="D228" s="239"/>
      <c r="E228" s="239"/>
      <c r="F228" s="239"/>
      <c r="G228" s="240"/>
      <c r="H228" s="239"/>
      <c r="I228" s="239"/>
      <c r="J228" s="239"/>
      <c r="K228" s="239"/>
      <c r="L228" s="239"/>
      <c r="M228" s="239"/>
      <c r="N228" s="239"/>
      <c r="O228" s="239"/>
      <c r="P228" s="239"/>
      <c r="Q228" s="239"/>
      <c r="R228" s="239"/>
      <c r="S228" s="239"/>
      <c r="T228" s="239"/>
      <c r="U228" s="239"/>
      <c r="V228" s="239"/>
      <c r="W228" s="239"/>
      <c r="X228" s="239"/>
      <c r="Y228" s="239"/>
      <c r="Z228" s="239"/>
      <c r="AA228" s="239"/>
      <c r="AB228" s="239"/>
      <c r="AC228" s="239"/>
      <c r="AD228" s="239"/>
      <c r="AE228" s="239"/>
    </row>
    <row r="229" spans="1:31" ht="13.8" x14ac:dyDescent="0.25">
      <c r="A229" s="241"/>
      <c r="B229" s="239"/>
      <c r="C229" s="239"/>
      <c r="D229" s="239"/>
      <c r="E229" s="239"/>
      <c r="F229" s="239"/>
      <c r="G229" s="240"/>
      <c r="H229" s="239"/>
      <c r="I229" s="239"/>
      <c r="J229" s="239"/>
      <c r="K229" s="239"/>
      <c r="L229" s="239"/>
      <c r="M229" s="239"/>
      <c r="N229" s="239"/>
      <c r="O229" s="239"/>
      <c r="P229" s="239"/>
      <c r="Q229" s="239"/>
      <c r="R229" s="239"/>
      <c r="S229" s="239"/>
      <c r="T229" s="239"/>
      <c r="U229" s="239"/>
      <c r="V229" s="239"/>
      <c r="W229" s="239"/>
      <c r="X229" s="239"/>
      <c r="Y229" s="239"/>
      <c r="Z229" s="239"/>
      <c r="AA229" s="239"/>
      <c r="AB229" s="239"/>
      <c r="AC229" s="239"/>
      <c r="AD229" s="239"/>
      <c r="AE229" s="239"/>
    </row>
    <row r="230" spans="1:31" ht="13.8" x14ac:dyDescent="0.25">
      <c r="A230" s="241"/>
      <c r="B230" s="239"/>
      <c r="C230" s="239"/>
      <c r="D230" s="239"/>
      <c r="E230" s="239"/>
      <c r="F230" s="239"/>
      <c r="G230" s="240"/>
      <c r="H230" s="239"/>
      <c r="I230" s="239"/>
      <c r="J230" s="239"/>
      <c r="K230" s="239"/>
      <c r="L230" s="239"/>
      <c r="M230" s="239"/>
      <c r="N230" s="239"/>
      <c r="O230" s="239"/>
      <c r="P230" s="239"/>
      <c r="Q230" s="239"/>
      <c r="R230" s="239"/>
      <c r="S230" s="239"/>
      <c r="T230" s="239"/>
      <c r="U230" s="239"/>
      <c r="V230" s="239"/>
      <c r="W230" s="239"/>
      <c r="X230" s="239"/>
      <c r="Y230" s="239"/>
      <c r="Z230" s="239"/>
      <c r="AA230" s="239"/>
      <c r="AB230" s="239"/>
      <c r="AC230" s="239"/>
      <c r="AD230" s="239"/>
      <c r="AE230" s="239"/>
    </row>
    <row r="231" spans="1:31" ht="13.8" x14ac:dyDescent="0.25">
      <c r="A231" s="241"/>
      <c r="B231" s="239"/>
      <c r="C231" s="239"/>
      <c r="D231" s="239"/>
      <c r="E231" s="239"/>
      <c r="F231" s="239"/>
      <c r="G231" s="240"/>
      <c r="H231" s="239"/>
      <c r="I231" s="239"/>
      <c r="J231" s="239"/>
      <c r="K231" s="239"/>
      <c r="L231" s="239"/>
      <c r="M231" s="239"/>
      <c r="N231" s="239"/>
      <c r="O231" s="239"/>
      <c r="P231" s="239"/>
      <c r="Q231" s="239"/>
      <c r="R231" s="239"/>
      <c r="S231" s="239"/>
      <c r="T231" s="239"/>
      <c r="U231" s="239"/>
      <c r="V231" s="239"/>
      <c r="W231" s="239"/>
      <c r="X231" s="239"/>
      <c r="Y231" s="239"/>
      <c r="Z231" s="239"/>
      <c r="AA231" s="239"/>
      <c r="AB231" s="239"/>
      <c r="AC231" s="239"/>
      <c r="AD231" s="239"/>
      <c r="AE231" s="239"/>
    </row>
    <row r="232" spans="1:31" ht="13.8" x14ac:dyDescent="0.25">
      <c r="A232" s="241"/>
      <c r="B232" s="239"/>
      <c r="C232" s="239"/>
      <c r="D232" s="239"/>
      <c r="E232" s="239"/>
      <c r="F232" s="239"/>
      <c r="G232" s="240"/>
      <c r="H232" s="239"/>
      <c r="I232" s="239"/>
      <c r="J232" s="239"/>
      <c r="K232" s="239"/>
      <c r="L232" s="239"/>
      <c r="M232" s="239"/>
      <c r="N232" s="239"/>
      <c r="O232" s="239"/>
      <c r="P232" s="239"/>
      <c r="Q232" s="239"/>
      <c r="R232" s="239"/>
      <c r="S232" s="239"/>
      <c r="T232" s="239"/>
      <c r="U232" s="239"/>
      <c r="V232" s="239"/>
      <c r="W232" s="239"/>
      <c r="X232" s="239"/>
      <c r="Y232" s="239"/>
      <c r="Z232" s="239"/>
      <c r="AA232" s="239"/>
      <c r="AB232" s="239"/>
      <c r="AC232" s="239"/>
      <c r="AD232" s="239"/>
      <c r="AE232" s="239"/>
    </row>
    <row r="233" spans="1:31" ht="13.8" x14ac:dyDescent="0.25">
      <c r="A233" s="241"/>
      <c r="B233" s="239"/>
      <c r="C233" s="239"/>
      <c r="D233" s="239"/>
      <c r="E233" s="239"/>
      <c r="F233" s="239"/>
      <c r="G233" s="240"/>
      <c r="H233" s="239"/>
      <c r="I233" s="239"/>
      <c r="J233" s="239"/>
      <c r="K233" s="239"/>
      <c r="L233" s="239"/>
      <c r="M233" s="239"/>
      <c r="N233" s="239"/>
      <c r="O233" s="239"/>
      <c r="P233" s="239"/>
      <c r="Q233" s="239"/>
      <c r="R233" s="239"/>
      <c r="S233" s="239"/>
      <c r="T233" s="239"/>
      <c r="U233" s="239"/>
      <c r="V233" s="239"/>
      <c r="W233" s="239"/>
      <c r="X233" s="239"/>
      <c r="Y233" s="239"/>
      <c r="Z233" s="239"/>
      <c r="AA233" s="239"/>
      <c r="AB233" s="239"/>
      <c r="AC233" s="239"/>
      <c r="AD233" s="239"/>
      <c r="AE233" s="239"/>
    </row>
    <row r="234" spans="1:31" ht="13.8" x14ac:dyDescent="0.25">
      <c r="A234" s="241"/>
      <c r="B234" s="239"/>
      <c r="C234" s="239"/>
      <c r="D234" s="239"/>
      <c r="E234" s="239"/>
      <c r="F234" s="239"/>
      <c r="G234" s="240"/>
      <c r="H234" s="239"/>
      <c r="I234" s="239"/>
      <c r="J234" s="239"/>
      <c r="K234" s="239"/>
      <c r="L234" s="239"/>
      <c r="M234" s="239"/>
      <c r="N234" s="239"/>
      <c r="O234" s="239"/>
      <c r="P234" s="239"/>
      <c r="Q234" s="239"/>
      <c r="R234" s="239"/>
      <c r="S234" s="239"/>
      <c r="T234" s="239"/>
      <c r="U234" s="239"/>
      <c r="V234" s="239"/>
      <c r="W234" s="239"/>
      <c r="X234" s="239"/>
      <c r="Y234" s="239"/>
      <c r="Z234" s="239"/>
      <c r="AA234" s="239"/>
      <c r="AB234" s="239"/>
      <c r="AC234" s="239"/>
      <c r="AD234" s="239"/>
      <c r="AE234" s="239"/>
    </row>
    <row r="235" spans="1:31" ht="13.8" x14ac:dyDescent="0.25">
      <c r="A235" s="241"/>
      <c r="B235" s="239"/>
      <c r="C235" s="239"/>
      <c r="D235" s="239"/>
      <c r="E235" s="239"/>
      <c r="F235" s="239"/>
      <c r="G235" s="240"/>
      <c r="H235" s="239"/>
      <c r="I235" s="239"/>
      <c r="J235" s="239"/>
      <c r="K235" s="239"/>
      <c r="L235" s="239"/>
      <c r="M235" s="239"/>
      <c r="N235" s="239"/>
      <c r="O235" s="239"/>
      <c r="P235" s="239"/>
      <c r="Q235" s="239"/>
      <c r="R235" s="239"/>
      <c r="S235" s="239"/>
      <c r="T235" s="239"/>
      <c r="U235" s="239"/>
      <c r="V235" s="239"/>
      <c r="W235" s="239"/>
      <c r="X235" s="239"/>
      <c r="Y235" s="239"/>
      <c r="Z235" s="239"/>
      <c r="AA235" s="239"/>
      <c r="AB235" s="239"/>
      <c r="AC235" s="239"/>
      <c r="AD235" s="239"/>
      <c r="AE235" s="239"/>
    </row>
    <row r="236" spans="1:31" ht="13.8" x14ac:dyDescent="0.25">
      <c r="A236" s="241"/>
      <c r="B236" s="239"/>
      <c r="C236" s="239"/>
      <c r="D236" s="239"/>
      <c r="E236" s="239"/>
      <c r="F236" s="239"/>
      <c r="G236" s="240"/>
      <c r="H236" s="239"/>
      <c r="I236" s="239"/>
      <c r="J236" s="239"/>
      <c r="K236" s="239"/>
      <c r="L236" s="239"/>
      <c r="M236" s="239"/>
      <c r="N236" s="239"/>
      <c r="O236" s="239"/>
      <c r="P236" s="239"/>
      <c r="Q236" s="239"/>
      <c r="R236" s="239"/>
      <c r="S236" s="239"/>
      <c r="T236" s="239"/>
      <c r="U236" s="239"/>
      <c r="V236" s="239"/>
      <c r="W236" s="239"/>
      <c r="X236" s="239"/>
      <c r="Y236" s="239"/>
      <c r="Z236" s="239"/>
      <c r="AA236" s="239"/>
      <c r="AB236" s="239"/>
      <c r="AC236" s="239"/>
      <c r="AD236" s="239"/>
      <c r="AE236" s="239"/>
    </row>
    <row r="237" spans="1:31" ht="13.8" x14ac:dyDescent="0.25">
      <c r="A237" s="241"/>
      <c r="B237" s="239"/>
      <c r="C237" s="239"/>
      <c r="D237" s="239"/>
      <c r="E237" s="239"/>
      <c r="F237" s="239"/>
      <c r="G237" s="240"/>
      <c r="H237" s="239"/>
      <c r="I237" s="239"/>
      <c r="J237" s="239"/>
      <c r="K237" s="239"/>
      <c r="L237" s="239"/>
      <c r="M237" s="239"/>
      <c r="N237" s="239"/>
      <c r="O237" s="239"/>
      <c r="P237" s="239"/>
      <c r="Q237" s="239"/>
      <c r="R237" s="239"/>
      <c r="S237" s="239"/>
      <c r="T237" s="239"/>
      <c r="U237" s="239"/>
      <c r="V237" s="239"/>
      <c r="W237" s="239"/>
      <c r="X237" s="239"/>
      <c r="Y237" s="239"/>
      <c r="Z237" s="239"/>
      <c r="AA237" s="239"/>
      <c r="AB237" s="239"/>
      <c r="AC237" s="239"/>
      <c r="AD237" s="239"/>
      <c r="AE237" s="239"/>
    </row>
    <row r="238" spans="1:31" ht="13.8" x14ac:dyDescent="0.25">
      <c r="A238" s="241"/>
      <c r="B238" s="239"/>
      <c r="C238" s="239"/>
      <c r="D238" s="239"/>
      <c r="E238" s="239"/>
      <c r="F238" s="239"/>
      <c r="G238" s="240"/>
      <c r="H238" s="239"/>
      <c r="I238" s="239"/>
      <c r="J238" s="239"/>
      <c r="K238" s="239"/>
      <c r="L238" s="239"/>
      <c r="M238" s="239"/>
      <c r="N238" s="239"/>
      <c r="O238" s="239"/>
      <c r="P238" s="239"/>
      <c r="Q238" s="239"/>
      <c r="R238" s="239"/>
      <c r="S238" s="239"/>
      <c r="T238" s="239"/>
      <c r="U238" s="239"/>
      <c r="V238" s="239"/>
      <c r="W238" s="239"/>
      <c r="X238" s="239"/>
      <c r="Y238" s="239"/>
      <c r="Z238" s="239"/>
      <c r="AA238" s="239"/>
      <c r="AB238" s="239"/>
      <c r="AC238" s="239"/>
      <c r="AD238" s="239"/>
      <c r="AE238" s="239"/>
    </row>
    <row r="239" spans="1:31" ht="13.8" x14ac:dyDescent="0.25">
      <c r="A239" s="241"/>
      <c r="B239" s="239"/>
      <c r="C239" s="239"/>
      <c r="D239" s="239"/>
      <c r="E239" s="239"/>
      <c r="F239" s="239"/>
      <c r="G239" s="240"/>
      <c r="H239" s="239"/>
      <c r="I239" s="239"/>
      <c r="J239" s="239"/>
      <c r="K239" s="239"/>
      <c r="L239" s="239"/>
      <c r="M239" s="239"/>
      <c r="N239" s="239"/>
      <c r="O239" s="239"/>
      <c r="P239" s="239"/>
      <c r="Q239" s="239"/>
      <c r="R239" s="239"/>
      <c r="S239" s="239"/>
      <c r="T239" s="239"/>
      <c r="U239" s="239"/>
      <c r="V239" s="239"/>
      <c r="W239" s="239"/>
      <c r="X239" s="239"/>
      <c r="Y239" s="239"/>
      <c r="Z239" s="239"/>
      <c r="AA239" s="239"/>
      <c r="AB239" s="239"/>
      <c r="AC239" s="239"/>
      <c r="AD239" s="239"/>
      <c r="AE239" s="239"/>
    </row>
    <row r="240" spans="1:31" ht="13.8" x14ac:dyDescent="0.25">
      <c r="A240" s="241"/>
      <c r="B240" s="239"/>
      <c r="C240" s="239"/>
      <c r="D240" s="239"/>
      <c r="E240" s="239"/>
      <c r="F240" s="239"/>
      <c r="G240" s="240"/>
      <c r="H240" s="239"/>
      <c r="I240" s="239"/>
      <c r="J240" s="239"/>
      <c r="K240" s="239"/>
      <c r="L240" s="239"/>
      <c r="M240" s="239"/>
      <c r="N240" s="239"/>
      <c r="O240" s="239"/>
      <c r="P240" s="239"/>
      <c r="Q240" s="239"/>
      <c r="R240" s="239"/>
      <c r="S240" s="239"/>
      <c r="T240" s="239"/>
      <c r="U240" s="239"/>
      <c r="V240" s="239"/>
      <c r="W240" s="239"/>
      <c r="X240" s="239"/>
      <c r="Y240" s="239"/>
      <c r="Z240" s="239"/>
      <c r="AA240" s="239"/>
      <c r="AB240" s="239"/>
      <c r="AC240" s="239"/>
      <c r="AD240" s="239"/>
      <c r="AE240" s="239"/>
    </row>
    <row r="241" spans="1:31" ht="13.8" x14ac:dyDescent="0.25">
      <c r="A241" s="241"/>
      <c r="B241" s="239"/>
      <c r="C241" s="239"/>
      <c r="D241" s="239"/>
      <c r="E241" s="239"/>
      <c r="F241" s="239"/>
      <c r="G241" s="240"/>
      <c r="H241" s="239"/>
      <c r="I241" s="239"/>
      <c r="J241" s="239"/>
      <c r="K241" s="239"/>
      <c r="L241" s="239"/>
      <c r="M241" s="239"/>
      <c r="N241" s="239"/>
      <c r="O241" s="239"/>
      <c r="P241" s="239"/>
      <c r="Q241" s="239"/>
      <c r="R241" s="239"/>
      <c r="S241" s="239"/>
      <c r="T241" s="239"/>
      <c r="U241" s="239"/>
      <c r="V241" s="239"/>
      <c r="W241" s="239"/>
      <c r="X241" s="239"/>
      <c r="Y241" s="239"/>
      <c r="Z241" s="239"/>
      <c r="AA241" s="239"/>
      <c r="AB241" s="239"/>
      <c r="AC241" s="239"/>
      <c r="AD241" s="239"/>
      <c r="AE241" s="239"/>
    </row>
    <row r="242" spans="1:31" ht="13.8" x14ac:dyDescent="0.25">
      <c r="A242" s="241"/>
      <c r="B242" s="239"/>
      <c r="C242" s="239"/>
      <c r="D242" s="239"/>
      <c r="E242" s="239"/>
      <c r="F242" s="239"/>
      <c r="G242" s="240"/>
      <c r="H242" s="239"/>
      <c r="I242" s="239"/>
      <c r="J242" s="239"/>
      <c r="K242" s="239"/>
      <c r="L242" s="239"/>
      <c r="M242" s="239"/>
      <c r="N242" s="239"/>
      <c r="O242" s="239"/>
      <c r="P242" s="239"/>
      <c r="Q242" s="239"/>
      <c r="R242" s="239"/>
      <c r="S242" s="239"/>
      <c r="T242" s="239"/>
      <c r="U242" s="239"/>
      <c r="V242" s="239"/>
      <c r="W242" s="239"/>
      <c r="X242" s="239"/>
      <c r="Y242" s="239"/>
      <c r="Z242" s="239"/>
      <c r="AA242" s="239"/>
      <c r="AB242" s="239"/>
      <c r="AC242" s="239"/>
      <c r="AD242" s="239"/>
      <c r="AE242" s="239"/>
    </row>
    <row r="243" spans="1:31" ht="13.8" x14ac:dyDescent="0.25">
      <c r="A243" s="241"/>
      <c r="B243" s="239"/>
      <c r="C243" s="239"/>
      <c r="D243" s="239"/>
      <c r="E243" s="239"/>
      <c r="F243" s="239"/>
      <c r="G243" s="240"/>
      <c r="H243" s="239"/>
      <c r="I243" s="239"/>
      <c r="J243" s="239"/>
      <c r="K243" s="239"/>
      <c r="L243" s="239"/>
      <c r="M243" s="239"/>
      <c r="N243" s="239"/>
      <c r="O243" s="239"/>
      <c r="P243" s="239"/>
      <c r="Q243" s="239"/>
      <c r="R243" s="239"/>
      <c r="S243" s="239"/>
      <c r="T243" s="239"/>
      <c r="U243" s="239"/>
      <c r="V243" s="239"/>
      <c r="W243" s="239"/>
      <c r="X243" s="239"/>
      <c r="Y243" s="239"/>
      <c r="Z243" s="239"/>
      <c r="AA243" s="239"/>
      <c r="AB243" s="239"/>
      <c r="AC243" s="239"/>
      <c r="AD243" s="239"/>
      <c r="AE243" s="239"/>
    </row>
    <row r="244" spans="1:31" ht="13.8" x14ac:dyDescent="0.25">
      <c r="A244" s="241"/>
      <c r="B244" s="239"/>
      <c r="C244" s="239"/>
      <c r="D244" s="239"/>
      <c r="E244" s="239"/>
      <c r="F244" s="239"/>
      <c r="G244" s="240"/>
      <c r="H244" s="239"/>
      <c r="I244" s="239"/>
      <c r="J244" s="239"/>
      <c r="K244" s="239"/>
      <c r="L244" s="239"/>
      <c r="M244" s="239"/>
      <c r="N244" s="239"/>
      <c r="O244" s="239"/>
      <c r="P244" s="239"/>
      <c r="Q244" s="239"/>
      <c r="R244" s="239"/>
      <c r="S244" s="239"/>
      <c r="T244" s="239"/>
      <c r="U244" s="239"/>
      <c r="V244" s="239"/>
      <c r="W244" s="239"/>
      <c r="X244" s="239"/>
      <c r="Y244" s="239"/>
      <c r="Z244" s="239"/>
      <c r="AA244" s="239"/>
      <c r="AB244" s="239"/>
      <c r="AC244" s="239"/>
      <c r="AD244" s="239"/>
      <c r="AE244" s="239"/>
    </row>
    <row r="245" spans="1:31" ht="13.8" x14ac:dyDescent="0.25">
      <c r="A245" s="241"/>
      <c r="B245" s="239"/>
      <c r="C245" s="239"/>
      <c r="D245" s="239"/>
      <c r="E245" s="239"/>
      <c r="F245" s="239"/>
      <c r="G245" s="240"/>
      <c r="H245" s="239"/>
      <c r="I245" s="239"/>
      <c r="J245" s="239"/>
      <c r="K245" s="239"/>
      <c r="L245" s="239"/>
      <c r="M245" s="239"/>
      <c r="N245" s="239"/>
      <c r="O245" s="239"/>
      <c r="P245" s="239"/>
      <c r="Q245" s="239"/>
      <c r="R245" s="239"/>
      <c r="S245" s="239"/>
      <c r="T245" s="239"/>
      <c r="U245" s="239"/>
      <c r="V245" s="239"/>
      <c r="W245" s="239"/>
      <c r="X245" s="239"/>
      <c r="Y245" s="239"/>
      <c r="Z245" s="239"/>
      <c r="AA245" s="239"/>
      <c r="AB245" s="239"/>
      <c r="AC245" s="239"/>
      <c r="AD245" s="239"/>
      <c r="AE245" s="239"/>
    </row>
    <row r="246" spans="1:31" ht="13.8" x14ac:dyDescent="0.25">
      <c r="A246" s="241"/>
      <c r="B246" s="239"/>
      <c r="C246" s="239"/>
      <c r="D246" s="239"/>
      <c r="E246" s="239"/>
      <c r="F246" s="239"/>
      <c r="G246" s="240"/>
      <c r="H246" s="239"/>
      <c r="I246" s="239"/>
      <c r="J246" s="239"/>
      <c r="K246" s="239"/>
      <c r="L246" s="239"/>
      <c r="M246" s="239"/>
      <c r="N246" s="239"/>
      <c r="O246" s="239"/>
      <c r="P246" s="239"/>
      <c r="Q246" s="239"/>
      <c r="R246" s="239"/>
      <c r="S246" s="239"/>
      <c r="T246" s="239"/>
      <c r="U246" s="239"/>
      <c r="V246" s="239"/>
      <c r="W246" s="239"/>
      <c r="X246" s="239"/>
      <c r="Y246" s="239"/>
      <c r="Z246" s="239"/>
      <c r="AA246" s="239"/>
      <c r="AB246" s="239"/>
      <c r="AC246" s="239"/>
      <c r="AD246" s="239"/>
      <c r="AE246" s="239"/>
    </row>
    <row r="247" spans="1:31" ht="13.8" x14ac:dyDescent="0.25">
      <c r="A247" s="241"/>
      <c r="B247" s="239"/>
      <c r="C247" s="239"/>
      <c r="D247" s="239"/>
      <c r="E247" s="239"/>
      <c r="F247" s="239"/>
      <c r="G247" s="240"/>
      <c r="H247" s="239"/>
      <c r="I247" s="239"/>
      <c r="J247" s="239"/>
      <c r="K247" s="239"/>
      <c r="L247" s="239"/>
      <c r="M247" s="239"/>
      <c r="N247" s="239"/>
      <c r="O247" s="239"/>
      <c r="P247" s="239"/>
      <c r="Q247" s="239"/>
      <c r="R247" s="239"/>
      <c r="S247" s="239"/>
      <c r="T247" s="239"/>
      <c r="U247" s="239"/>
      <c r="V247" s="239"/>
      <c r="W247" s="239"/>
      <c r="X247" s="239"/>
      <c r="Y247" s="239"/>
      <c r="Z247" s="239"/>
      <c r="AA247" s="239"/>
      <c r="AB247" s="239"/>
      <c r="AC247" s="239"/>
      <c r="AD247" s="239"/>
      <c r="AE247" s="239"/>
    </row>
    <row r="248" spans="1:31" ht="13.8" x14ac:dyDescent="0.25">
      <c r="A248" s="241"/>
      <c r="B248" s="239"/>
      <c r="C248" s="239"/>
      <c r="D248" s="239"/>
      <c r="E248" s="239"/>
      <c r="F248" s="239"/>
      <c r="G248" s="240"/>
      <c r="H248" s="239"/>
      <c r="I248" s="239"/>
      <c r="J248" s="239"/>
      <c r="K248" s="239"/>
      <c r="L248" s="239"/>
      <c r="M248" s="239"/>
      <c r="N248" s="239"/>
      <c r="O248" s="239"/>
      <c r="P248" s="239"/>
      <c r="Q248" s="239"/>
      <c r="R248" s="239"/>
      <c r="S248" s="239"/>
      <c r="T248" s="239"/>
      <c r="U248" s="239"/>
      <c r="V248" s="239"/>
      <c r="W248" s="239"/>
      <c r="X248" s="239"/>
      <c r="Y248" s="239"/>
      <c r="Z248" s="239"/>
      <c r="AA248" s="239"/>
      <c r="AB248" s="239"/>
      <c r="AC248" s="239"/>
      <c r="AD248" s="239"/>
      <c r="AE248" s="239"/>
    </row>
    <row r="249" spans="1:31" ht="13.8" x14ac:dyDescent="0.25">
      <c r="A249" s="241"/>
      <c r="B249" s="239"/>
      <c r="C249" s="239"/>
      <c r="D249" s="239"/>
      <c r="E249" s="239"/>
      <c r="F249" s="239"/>
      <c r="G249" s="240"/>
      <c r="H249" s="239"/>
      <c r="I249" s="239"/>
      <c r="J249" s="239"/>
      <c r="K249" s="239"/>
      <c r="L249" s="239"/>
      <c r="M249" s="239"/>
      <c r="N249" s="239"/>
      <c r="O249" s="239"/>
      <c r="P249" s="239"/>
      <c r="Q249" s="239"/>
      <c r="R249" s="239"/>
      <c r="S249" s="239"/>
      <c r="T249" s="239"/>
      <c r="U249" s="239"/>
      <c r="V249" s="239"/>
      <c r="W249" s="239"/>
      <c r="X249" s="239"/>
      <c r="Y249" s="239"/>
      <c r="Z249" s="239"/>
      <c r="AA249" s="239"/>
      <c r="AB249" s="239"/>
      <c r="AC249" s="239"/>
      <c r="AD249" s="239"/>
      <c r="AE249" s="239"/>
    </row>
    <row r="250" spans="1:31" ht="13.8" x14ac:dyDescent="0.25">
      <c r="A250" s="241"/>
      <c r="B250" s="239"/>
      <c r="C250" s="239"/>
      <c r="D250" s="239"/>
      <c r="E250" s="239"/>
      <c r="F250" s="239"/>
      <c r="G250" s="240"/>
      <c r="H250" s="239"/>
      <c r="I250" s="239"/>
      <c r="J250" s="239"/>
      <c r="K250" s="239"/>
      <c r="L250" s="239"/>
      <c r="M250" s="239"/>
      <c r="N250" s="239"/>
      <c r="O250" s="239"/>
      <c r="P250" s="239"/>
      <c r="Q250" s="239"/>
      <c r="R250" s="239"/>
      <c r="S250" s="239"/>
      <c r="T250" s="239"/>
      <c r="U250" s="239"/>
      <c r="V250" s="239"/>
      <c r="W250" s="239"/>
      <c r="X250" s="239"/>
      <c r="Y250" s="239"/>
      <c r="Z250" s="239"/>
      <c r="AA250" s="239"/>
      <c r="AB250" s="239"/>
      <c r="AC250" s="239"/>
      <c r="AD250" s="239"/>
      <c r="AE250" s="239"/>
    </row>
    <row r="251" spans="1:31" ht="13.8" x14ac:dyDescent="0.25">
      <c r="A251" s="241"/>
      <c r="B251" s="239"/>
      <c r="C251" s="239"/>
      <c r="D251" s="239"/>
      <c r="E251" s="239"/>
      <c r="F251" s="239"/>
      <c r="G251" s="240"/>
      <c r="H251" s="239"/>
      <c r="I251" s="239"/>
      <c r="J251" s="239"/>
      <c r="K251" s="239"/>
      <c r="L251" s="239"/>
      <c r="M251" s="239"/>
      <c r="N251" s="239"/>
      <c r="O251" s="239"/>
      <c r="P251" s="239"/>
      <c r="Q251" s="239"/>
      <c r="R251" s="239"/>
      <c r="S251" s="239"/>
      <c r="T251" s="239"/>
      <c r="U251" s="239"/>
      <c r="V251" s="239"/>
      <c r="W251" s="239"/>
      <c r="X251" s="239"/>
      <c r="Y251" s="239"/>
      <c r="Z251" s="239"/>
      <c r="AA251" s="239"/>
      <c r="AB251" s="239"/>
      <c r="AC251" s="239"/>
      <c r="AD251" s="239"/>
      <c r="AE251" s="239"/>
    </row>
    <row r="252" spans="1:31" ht="13.8" x14ac:dyDescent="0.25">
      <c r="A252" s="241"/>
      <c r="B252" s="239"/>
      <c r="C252" s="239"/>
      <c r="D252" s="239"/>
      <c r="E252" s="239"/>
      <c r="F252" s="239"/>
      <c r="G252" s="240"/>
      <c r="H252" s="239"/>
      <c r="I252" s="239"/>
      <c r="J252" s="239"/>
      <c r="K252" s="239"/>
      <c r="L252" s="239"/>
      <c r="M252" s="239"/>
      <c r="N252" s="239"/>
      <c r="O252" s="239"/>
      <c r="P252" s="239"/>
      <c r="Q252" s="239"/>
      <c r="R252" s="239"/>
      <c r="S252" s="239"/>
      <c r="T252" s="239"/>
      <c r="U252" s="239"/>
      <c r="V252" s="239"/>
      <c r="W252" s="239"/>
      <c r="X252" s="239"/>
      <c r="Y252" s="239"/>
      <c r="Z252" s="239"/>
      <c r="AA252" s="239"/>
      <c r="AB252" s="239"/>
      <c r="AC252" s="239"/>
      <c r="AD252" s="239"/>
      <c r="AE252" s="239"/>
    </row>
    <row r="253" spans="1:31" ht="13.8" x14ac:dyDescent="0.25">
      <c r="A253" s="241"/>
      <c r="B253" s="239"/>
      <c r="C253" s="239"/>
      <c r="D253" s="239"/>
      <c r="E253" s="239"/>
      <c r="F253" s="239"/>
      <c r="G253" s="240"/>
      <c r="H253" s="239"/>
      <c r="I253" s="239"/>
      <c r="J253" s="239"/>
      <c r="K253" s="239"/>
      <c r="L253" s="239"/>
      <c r="M253" s="239"/>
      <c r="N253" s="239"/>
      <c r="O253" s="239"/>
      <c r="P253" s="239"/>
      <c r="Q253" s="239"/>
      <c r="R253" s="239"/>
      <c r="S253" s="239"/>
      <c r="T253" s="239"/>
      <c r="U253" s="239"/>
      <c r="V253" s="239"/>
      <c r="W253" s="239"/>
      <c r="X253" s="239"/>
      <c r="Y253" s="239"/>
      <c r="Z253" s="239"/>
      <c r="AA253" s="239"/>
      <c r="AB253" s="239"/>
      <c r="AC253" s="239"/>
      <c r="AD253" s="239"/>
      <c r="AE253" s="239"/>
    </row>
    <row r="254" spans="1:31" ht="13.8" x14ac:dyDescent="0.25">
      <c r="A254" s="241"/>
      <c r="B254" s="239"/>
      <c r="C254" s="239"/>
      <c r="D254" s="239"/>
      <c r="E254" s="239"/>
      <c r="F254" s="239"/>
      <c r="G254" s="240"/>
      <c r="H254" s="239"/>
      <c r="I254" s="239"/>
      <c r="J254" s="239"/>
      <c r="K254" s="239"/>
      <c r="L254" s="239"/>
      <c r="M254" s="239"/>
      <c r="N254" s="239"/>
      <c r="O254" s="239"/>
      <c r="P254" s="239"/>
      <c r="Q254" s="239"/>
      <c r="R254" s="239"/>
      <c r="S254" s="239"/>
      <c r="T254" s="239"/>
      <c r="U254" s="239"/>
      <c r="V254" s="239"/>
      <c r="W254" s="239"/>
      <c r="X254" s="239"/>
      <c r="Y254" s="239"/>
      <c r="Z254" s="239"/>
      <c r="AA254" s="239"/>
      <c r="AB254" s="239"/>
      <c r="AC254" s="239"/>
      <c r="AD254" s="239"/>
      <c r="AE254" s="239"/>
    </row>
    <row r="255" spans="1:31" ht="13.8" x14ac:dyDescent="0.25">
      <c r="A255" s="241"/>
      <c r="B255" s="239"/>
      <c r="C255" s="239"/>
      <c r="D255" s="239"/>
      <c r="E255" s="239"/>
      <c r="F255" s="239"/>
      <c r="G255" s="240"/>
      <c r="H255" s="239"/>
      <c r="I255" s="239"/>
      <c r="J255" s="239"/>
      <c r="K255" s="239"/>
      <c r="L255" s="239"/>
      <c r="M255" s="239"/>
      <c r="N255" s="239"/>
      <c r="O255" s="239"/>
      <c r="P255" s="239"/>
      <c r="Q255" s="239"/>
      <c r="R255" s="239"/>
      <c r="S255" s="239"/>
      <c r="T255" s="239"/>
      <c r="U255" s="239"/>
      <c r="V255" s="239"/>
      <c r="W255" s="239"/>
      <c r="X255" s="239"/>
      <c r="Y255" s="239"/>
      <c r="Z255" s="239"/>
      <c r="AA255" s="239"/>
      <c r="AB255" s="239"/>
      <c r="AC255" s="239"/>
      <c r="AD255" s="239"/>
      <c r="AE255" s="239"/>
    </row>
    <row r="256" spans="1:31" ht="13.8" x14ac:dyDescent="0.25">
      <c r="A256" s="241"/>
      <c r="B256" s="239"/>
      <c r="C256" s="239"/>
      <c r="D256" s="239"/>
      <c r="E256" s="239"/>
      <c r="F256" s="239"/>
      <c r="G256" s="240"/>
      <c r="H256" s="239"/>
      <c r="I256" s="239"/>
      <c r="J256" s="239"/>
      <c r="K256" s="239"/>
      <c r="L256" s="239"/>
      <c r="M256" s="239"/>
      <c r="N256" s="239"/>
      <c r="O256" s="239"/>
      <c r="P256" s="239"/>
      <c r="Q256" s="239"/>
      <c r="R256" s="239"/>
      <c r="S256" s="239"/>
      <c r="T256" s="239"/>
      <c r="U256" s="239"/>
      <c r="V256" s="239"/>
      <c r="W256" s="239"/>
      <c r="X256" s="239"/>
      <c r="Y256" s="239"/>
      <c r="Z256" s="239"/>
      <c r="AA256" s="239"/>
      <c r="AB256" s="239"/>
      <c r="AC256" s="239"/>
      <c r="AD256" s="239"/>
      <c r="AE256" s="239"/>
    </row>
    <row r="257" spans="1:31" ht="13.8" x14ac:dyDescent="0.25">
      <c r="A257" s="241"/>
      <c r="B257" s="239"/>
      <c r="C257" s="239"/>
      <c r="D257" s="239"/>
      <c r="E257" s="239"/>
      <c r="F257" s="239"/>
      <c r="G257" s="240"/>
      <c r="H257" s="239"/>
      <c r="I257" s="239"/>
      <c r="J257" s="239"/>
      <c r="K257" s="239"/>
      <c r="L257" s="239"/>
      <c r="M257" s="239"/>
      <c r="N257" s="239"/>
      <c r="O257" s="239"/>
      <c r="P257" s="239"/>
      <c r="Q257" s="239"/>
      <c r="R257" s="239"/>
      <c r="S257" s="239"/>
      <c r="T257" s="239"/>
      <c r="U257" s="239"/>
      <c r="V257" s="239"/>
      <c r="W257" s="239"/>
      <c r="X257" s="239"/>
      <c r="Y257" s="239"/>
      <c r="Z257" s="239"/>
      <c r="AA257" s="239"/>
      <c r="AB257" s="239"/>
      <c r="AC257" s="239"/>
      <c r="AD257" s="239"/>
      <c r="AE257" s="239"/>
    </row>
    <row r="258" spans="1:31" ht="13.8" x14ac:dyDescent="0.25">
      <c r="A258" s="241"/>
      <c r="B258" s="239"/>
      <c r="C258" s="239"/>
      <c r="D258" s="239"/>
      <c r="E258" s="239"/>
      <c r="F258" s="239"/>
      <c r="G258" s="240"/>
      <c r="H258" s="239"/>
      <c r="I258" s="239"/>
      <c r="J258" s="239"/>
      <c r="K258" s="239"/>
      <c r="L258" s="239"/>
      <c r="M258" s="239"/>
      <c r="N258" s="239"/>
      <c r="O258" s="239"/>
      <c r="P258" s="239"/>
      <c r="Q258" s="239"/>
      <c r="R258" s="239"/>
      <c r="S258" s="239"/>
      <c r="T258" s="239"/>
      <c r="U258" s="239"/>
      <c r="V258" s="239"/>
      <c r="W258" s="239"/>
      <c r="X258" s="239"/>
      <c r="Y258" s="239"/>
      <c r="Z258" s="239"/>
      <c r="AA258" s="239"/>
      <c r="AB258" s="239"/>
      <c r="AC258" s="239"/>
      <c r="AD258" s="239"/>
      <c r="AE258" s="239"/>
    </row>
    <row r="259" spans="1:31" ht="13.8" x14ac:dyDescent="0.25">
      <c r="A259" s="241"/>
      <c r="B259" s="239"/>
      <c r="C259" s="239"/>
      <c r="D259" s="239"/>
      <c r="E259" s="239"/>
      <c r="F259" s="239"/>
      <c r="G259" s="240"/>
      <c r="H259" s="239"/>
      <c r="I259" s="239"/>
      <c r="J259" s="239"/>
      <c r="K259" s="239"/>
      <c r="L259" s="239"/>
      <c r="M259" s="239"/>
      <c r="N259" s="239"/>
      <c r="O259" s="239"/>
      <c r="P259" s="239"/>
      <c r="Q259" s="239"/>
      <c r="R259" s="239"/>
      <c r="S259" s="239"/>
      <c r="T259" s="239"/>
      <c r="U259" s="239"/>
      <c r="V259" s="239"/>
      <c r="W259" s="239"/>
      <c r="X259" s="239"/>
      <c r="Y259" s="239"/>
      <c r="Z259" s="239"/>
      <c r="AA259" s="239"/>
      <c r="AB259" s="239"/>
      <c r="AC259" s="239"/>
      <c r="AD259" s="239"/>
      <c r="AE259" s="239"/>
    </row>
    <row r="260" spans="1:31" ht="13.8" x14ac:dyDescent="0.25">
      <c r="A260" s="241"/>
      <c r="B260" s="239"/>
      <c r="C260" s="239"/>
      <c r="D260" s="239"/>
      <c r="E260" s="239"/>
      <c r="F260" s="239"/>
      <c r="G260" s="240"/>
      <c r="H260" s="239"/>
      <c r="I260" s="239"/>
      <c r="J260" s="239"/>
      <c r="K260" s="239"/>
      <c r="L260" s="239"/>
      <c r="M260" s="239"/>
      <c r="N260" s="239"/>
      <c r="O260" s="239"/>
      <c r="P260" s="239"/>
      <c r="Q260" s="239"/>
      <c r="R260" s="239"/>
      <c r="S260" s="239"/>
      <c r="T260" s="239"/>
      <c r="U260" s="239"/>
      <c r="V260" s="239"/>
      <c r="W260" s="239"/>
      <c r="X260" s="239"/>
      <c r="Y260" s="239"/>
      <c r="Z260" s="239"/>
      <c r="AA260" s="239"/>
      <c r="AB260" s="239"/>
      <c r="AC260" s="239"/>
      <c r="AD260" s="239"/>
      <c r="AE260" s="239"/>
    </row>
    <row r="261" spans="1:31" ht="13.8" x14ac:dyDescent="0.25">
      <c r="A261" s="241"/>
      <c r="B261" s="239"/>
      <c r="C261" s="239"/>
      <c r="D261" s="239"/>
      <c r="E261" s="239"/>
      <c r="F261" s="239"/>
      <c r="G261" s="240"/>
      <c r="H261" s="239"/>
      <c r="I261" s="239"/>
      <c r="J261" s="239"/>
      <c r="K261" s="239"/>
      <c r="L261" s="239"/>
      <c r="M261" s="239"/>
      <c r="N261" s="239"/>
      <c r="O261" s="239"/>
      <c r="P261" s="239"/>
      <c r="Q261" s="239"/>
      <c r="R261" s="239"/>
      <c r="S261" s="239"/>
      <c r="T261" s="239"/>
      <c r="U261" s="239"/>
      <c r="V261" s="239"/>
      <c r="W261" s="239"/>
      <c r="X261" s="239"/>
      <c r="Y261" s="239"/>
      <c r="Z261" s="239"/>
      <c r="AA261" s="239"/>
      <c r="AB261" s="239"/>
      <c r="AC261" s="239"/>
      <c r="AD261" s="239"/>
      <c r="AE261" s="239"/>
    </row>
    <row r="262" spans="1:31" ht="13.8" x14ac:dyDescent="0.25">
      <c r="A262" s="241"/>
      <c r="B262" s="239"/>
      <c r="C262" s="239"/>
      <c r="D262" s="239"/>
      <c r="E262" s="239"/>
      <c r="F262" s="239"/>
      <c r="G262" s="240"/>
      <c r="H262" s="239"/>
      <c r="I262" s="239"/>
      <c r="J262" s="239"/>
      <c r="K262" s="239"/>
      <c r="L262" s="239"/>
      <c r="M262" s="239"/>
      <c r="N262" s="239"/>
      <c r="O262" s="239"/>
      <c r="P262" s="239"/>
      <c r="Q262" s="239"/>
      <c r="R262" s="239"/>
      <c r="S262" s="239"/>
      <c r="T262" s="239"/>
      <c r="U262" s="239"/>
      <c r="V262" s="239"/>
      <c r="W262" s="239"/>
      <c r="X262" s="239"/>
      <c r="Y262" s="239"/>
      <c r="Z262" s="239"/>
      <c r="AA262" s="239"/>
      <c r="AB262" s="239"/>
      <c r="AC262" s="239"/>
      <c r="AD262" s="239"/>
      <c r="AE262" s="239"/>
    </row>
    <row r="263" spans="1:31" ht="13.8" x14ac:dyDescent="0.25">
      <c r="A263" s="241"/>
      <c r="B263" s="239"/>
      <c r="C263" s="239"/>
      <c r="D263" s="239"/>
      <c r="E263" s="239"/>
      <c r="F263" s="239"/>
      <c r="G263" s="240"/>
      <c r="H263" s="239"/>
      <c r="I263" s="239"/>
      <c r="J263" s="239"/>
      <c r="K263" s="239"/>
      <c r="L263" s="239"/>
      <c r="M263" s="239"/>
      <c r="N263" s="239"/>
      <c r="O263" s="239"/>
      <c r="P263" s="239"/>
      <c r="Q263" s="239"/>
      <c r="R263" s="239"/>
      <c r="S263" s="239"/>
      <c r="T263" s="239"/>
      <c r="U263" s="239"/>
      <c r="V263" s="239"/>
      <c r="W263" s="239"/>
      <c r="X263" s="239"/>
      <c r="Y263" s="239"/>
      <c r="Z263" s="239"/>
      <c r="AA263" s="239"/>
      <c r="AB263" s="239"/>
      <c r="AC263" s="239"/>
      <c r="AD263" s="239"/>
      <c r="AE263" s="239"/>
    </row>
    <row r="264" spans="1:31" ht="13.8" x14ac:dyDescent="0.25">
      <c r="A264" s="241"/>
      <c r="B264" s="239"/>
      <c r="C264" s="239"/>
      <c r="D264" s="239"/>
      <c r="E264" s="239"/>
      <c r="F264" s="239"/>
      <c r="G264" s="240"/>
      <c r="H264" s="239"/>
      <c r="I264" s="239"/>
      <c r="J264" s="239"/>
      <c r="K264" s="239"/>
      <c r="L264" s="239"/>
      <c r="M264" s="239"/>
      <c r="N264" s="239"/>
      <c r="O264" s="239"/>
      <c r="P264" s="239"/>
      <c r="Q264" s="239"/>
      <c r="R264" s="239"/>
      <c r="S264" s="239"/>
      <c r="T264" s="239"/>
      <c r="U264" s="239"/>
      <c r="V264" s="239"/>
      <c r="W264" s="239"/>
      <c r="X264" s="239"/>
      <c r="Y264" s="239"/>
      <c r="Z264" s="239"/>
      <c r="AA264" s="239"/>
      <c r="AB264" s="239"/>
      <c r="AC264" s="239"/>
      <c r="AD264" s="239"/>
      <c r="AE264" s="239"/>
    </row>
    <row r="265" spans="1:31" ht="13.8" x14ac:dyDescent="0.25">
      <c r="A265" s="241"/>
      <c r="B265" s="239"/>
      <c r="C265" s="239"/>
      <c r="D265" s="239"/>
      <c r="E265" s="239"/>
      <c r="F265" s="239"/>
      <c r="G265" s="240"/>
      <c r="H265" s="239"/>
      <c r="I265" s="239"/>
      <c r="J265" s="239"/>
      <c r="K265" s="239"/>
      <c r="L265" s="239"/>
      <c r="M265" s="239"/>
      <c r="N265" s="239"/>
      <c r="O265" s="239"/>
      <c r="P265" s="239"/>
      <c r="Q265" s="239"/>
      <c r="R265" s="239"/>
      <c r="S265" s="239"/>
      <c r="T265" s="239"/>
      <c r="U265" s="239"/>
      <c r="V265" s="239"/>
      <c r="W265" s="239"/>
      <c r="X265" s="239"/>
      <c r="Y265" s="239"/>
      <c r="Z265" s="239"/>
      <c r="AA265" s="239"/>
      <c r="AB265" s="239"/>
      <c r="AC265" s="239"/>
      <c r="AD265" s="239"/>
      <c r="AE265" s="239"/>
    </row>
    <row r="266" spans="1:31" ht="13.8" x14ac:dyDescent="0.25">
      <c r="A266" s="241"/>
      <c r="B266" s="239"/>
      <c r="C266" s="239"/>
      <c r="D266" s="239"/>
      <c r="E266" s="239"/>
      <c r="F266" s="239"/>
      <c r="G266" s="240"/>
      <c r="H266" s="239"/>
      <c r="I266" s="239"/>
      <c r="J266" s="239"/>
      <c r="K266" s="239"/>
      <c r="L266" s="239"/>
      <c r="M266" s="239"/>
      <c r="N266" s="239"/>
      <c r="O266" s="239"/>
      <c r="P266" s="239"/>
      <c r="Q266" s="239"/>
      <c r="R266" s="239"/>
      <c r="S266" s="239"/>
      <c r="T266" s="239"/>
      <c r="U266" s="239"/>
      <c r="V266" s="239"/>
      <c r="W266" s="239"/>
      <c r="X266" s="239"/>
      <c r="Y266" s="239"/>
      <c r="Z266" s="239"/>
      <c r="AA266" s="239"/>
      <c r="AB266" s="239"/>
      <c r="AC266" s="239"/>
      <c r="AD266" s="239"/>
      <c r="AE266" s="239"/>
    </row>
    <row r="267" spans="1:31" ht="13.8" x14ac:dyDescent="0.25">
      <c r="A267" s="241"/>
      <c r="B267" s="239"/>
      <c r="C267" s="239"/>
      <c r="D267" s="239"/>
      <c r="E267" s="239"/>
      <c r="F267" s="239"/>
      <c r="G267" s="240"/>
      <c r="H267" s="239"/>
      <c r="I267" s="239"/>
      <c r="J267" s="239"/>
      <c r="K267" s="239"/>
      <c r="L267" s="239"/>
      <c r="M267" s="239"/>
      <c r="N267" s="239"/>
      <c r="O267" s="239"/>
      <c r="P267" s="239"/>
      <c r="Q267" s="239"/>
      <c r="R267" s="239"/>
      <c r="S267" s="239"/>
      <c r="T267" s="239"/>
      <c r="U267" s="239"/>
      <c r="V267" s="239"/>
      <c r="W267" s="239"/>
      <c r="X267" s="239"/>
      <c r="Y267" s="239"/>
      <c r="Z267" s="239"/>
      <c r="AA267" s="239"/>
      <c r="AB267" s="239"/>
      <c r="AC267" s="239"/>
      <c r="AD267" s="239"/>
      <c r="AE267" s="239"/>
    </row>
    <row r="268" spans="1:31" ht="13.8" x14ac:dyDescent="0.25">
      <c r="A268" s="241"/>
      <c r="B268" s="239"/>
      <c r="C268" s="239"/>
      <c r="D268" s="239"/>
      <c r="E268" s="239"/>
      <c r="F268" s="239"/>
      <c r="G268" s="240"/>
      <c r="H268" s="239"/>
      <c r="I268" s="239"/>
      <c r="J268" s="239"/>
      <c r="K268" s="239"/>
      <c r="L268" s="239"/>
      <c r="M268" s="239"/>
      <c r="N268" s="239"/>
      <c r="O268" s="239"/>
      <c r="P268" s="239"/>
      <c r="Q268" s="239"/>
      <c r="R268" s="239"/>
      <c r="S268" s="239"/>
      <c r="T268" s="239"/>
      <c r="U268" s="239"/>
      <c r="V268" s="239"/>
      <c r="W268" s="239"/>
      <c r="X268" s="239"/>
      <c r="Y268" s="239"/>
      <c r="Z268" s="239"/>
      <c r="AA268" s="239"/>
      <c r="AB268" s="239"/>
      <c r="AC268" s="239"/>
      <c r="AD268" s="239"/>
      <c r="AE268" s="239"/>
    </row>
    <row r="269" spans="1:31" ht="13.8" x14ac:dyDescent="0.25">
      <c r="A269" s="241"/>
      <c r="B269" s="239"/>
      <c r="C269" s="239"/>
      <c r="D269" s="239"/>
      <c r="E269" s="239"/>
      <c r="F269" s="239"/>
      <c r="G269" s="240"/>
      <c r="H269" s="239"/>
      <c r="I269" s="239"/>
      <c r="J269" s="239"/>
      <c r="K269" s="239"/>
      <c r="L269" s="239"/>
      <c r="M269" s="239"/>
      <c r="N269" s="239"/>
      <c r="O269" s="239"/>
      <c r="P269" s="239"/>
      <c r="Q269" s="239"/>
      <c r="R269" s="239"/>
      <c r="S269" s="239"/>
      <c r="T269" s="239"/>
      <c r="U269" s="239"/>
      <c r="V269" s="239"/>
      <c r="W269" s="239"/>
      <c r="X269" s="239"/>
      <c r="Y269" s="239"/>
      <c r="Z269" s="239"/>
      <c r="AA269" s="239"/>
      <c r="AB269" s="239"/>
      <c r="AC269" s="239"/>
      <c r="AD269" s="239"/>
      <c r="AE269" s="239"/>
    </row>
    <row r="270" spans="1:31" ht="13.8" x14ac:dyDescent="0.25">
      <c r="A270" s="241"/>
      <c r="B270" s="239"/>
      <c r="C270" s="239"/>
      <c r="D270" s="239"/>
      <c r="E270" s="239"/>
      <c r="F270" s="239"/>
      <c r="G270" s="240"/>
      <c r="H270" s="239"/>
      <c r="I270" s="239"/>
      <c r="J270" s="239"/>
      <c r="K270" s="239"/>
      <c r="L270" s="239"/>
      <c r="M270" s="239"/>
      <c r="N270" s="239"/>
      <c r="O270" s="239"/>
      <c r="P270" s="239"/>
      <c r="Q270" s="239"/>
      <c r="R270" s="239"/>
      <c r="S270" s="239"/>
      <c r="T270" s="239"/>
      <c r="U270" s="239"/>
      <c r="V270" s="239"/>
      <c r="W270" s="239"/>
      <c r="X270" s="239"/>
      <c r="Y270" s="239"/>
      <c r="Z270" s="239"/>
      <c r="AA270" s="239"/>
      <c r="AB270" s="239"/>
      <c r="AC270" s="239"/>
      <c r="AD270" s="239"/>
      <c r="AE270" s="239"/>
    </row>
    <row r="271" spans="1:31" ht="13.8" x14ac:dyDescent="0.25">
      <c r="A271" s="241"/>
      <c r="B271" s="239"/>
      <c r="C271" s="239"/>
      <c r="D271" s="239"/>
      <c r="E271" s="239"/>
      <c r="F271" s="239"/>
      <c r="G271" s="240"/>
      <c r="H271" s="239"/>
      <c r="I271" s="239"/>
      <c r="J271" s="239"/>
      <c r="K271" s="239"/>
      <c r="L271" s="239"/>
      <c r="M271" s="239"/>
      <c r="N271" s="239"/>
      <c r="O271" s="239"/>
      <c r="P271" s="239"/>
      <c r="Q271" s="239"/>
      <c r="R271" s="239"/>
      <c r="S271" s="239"/>
      <c r="T271" s="239"/>
      <c r="U271" s="239"/>
      <c r="V271" s="239"/>
      <c r="W271" s="239"/>
      <c r="X271" s="239"/>
      <c r="Y271" s="239"/>
      <c r="Z271" s="239"/>
      <c r="AA271" s="239"/>
      <c r="AB271" s="239"/>
      <c r="AC271" s="239"/>
      <c r="AD271" s="239"/>
      <c r="AE271" s="239"/>
    </row>
    <row r="272" spans="1:31" ht="13.8" x14ac:dyDescent="0.25">
      <c r="A272" s="241"/>
      <c r="B272" s="239"/>
      <c r="C272" s="239"/>
      <c r="D272" s="239"/>
      <c r="E272" s="239"/>
      <c r="F272" s="239"/>
      <c r="G272" s="240"/>
      <c r="H272" s="239"/>
      <c r="I272" s="239"/>
      <c r="J272" s="239"/>
      <c r="K272" s="239"/>
      <c r="L272" s="239"/>
      <c r="M272" s="239"/>
      <c r="N272" s="239"/>
      <c r="O272" s="239"/>
      <c r="P272" s="239"/>
      <c r="Q272" s="239"/>
      <c r="R272" s="239"/>
      <c r="S272" s="239"/>
      <c r="T272" s="239"/>
      <c r="U272" s="239"/>
      <c r="V272" s="239"/>
      <c r="W272" s="239"/>
      <c r="X272" s="239"/>
      <c r="Y272" s="239"/>
      <c r="Z272" s="239"/>
      <c r="AA272" s="239"/>
      <c r="AB272" s="239"/>
      <c r="AC272" s="239"/>
      <c r="AD272" s="239"/>
      <c r="AE272" s="239"/>
    </row>
    <row r="273" spans="1:31" ht="13.8" x14ac:dyDescent="0.25">
      <c r="A273" s="241"/>
      <c r="B273" s="239"/>
      <c r="C273" s="239"/>
      <c r="D273" s="239"/>
      <c r="E273" s="239"/>
      <c r="F273" s="239"/>
      <c r="G273" s="240"/>
      <c r="H273" s="239"/>
      <c r="I273" s="239"/>
      <c r="J273" s="239"/>
      <c r="K273" s="239"/>
      <c r="L273" s="239"/>
      <c r="M273" s="239"/>
      <c r="N273" s="239"/>
      <c r="O273" s="239"/>
      <c r="P273" s="239"/>
      <c r="Q273" s="239"/>
      <c r="R273" s="239"/>
      <c r="S273" s="239"/>
      <c r="T273" s="239"/>
      <c r="U273" s="239"/>
      <c r="V273" s="239"/>
      <c r="W273" s="239"/>
      <c r="X273" s="239"/>
      <c r="Y273" s="239"/>
      <c r="Z273" s="239"/>
      <c r="AA273" s="239"/>
      <c r="AB273" s="239"/>
      <c r="AC273" s="239"/>
      <c r="AD273" s="239"/>
      <c r="AE273" s="239"/>
    </row>
    <row r="274" spans="1:31" ht="13.8" x14ac:dyDescent="0.25">
      <c r="A274" s="241"/>
      <c r="B274" s="239"/>
      <c r="C274" s="239"/>
      <c r="D274" s="239"/>
      <c r="E274" s="239"/>
      <c r="F274" s="239"/>
      <c r="G274" s="240"/>
      <c r="H274" s="239"/>
      <c r="I274" s="239"/>
      <c r="J274" s="239"/>
      <c r="K274" s="239"/>
      <c r="L274" s="239"/>
      <c r="M274" s="239"/>
      <c r="N274" s="239"/>
      <c r="O274" s="239"/>
      <c r="P274" s="239"/>
      <c r="Q274" s="239"/>
      <c r="R274" s="239"/>
      <c r="S274" s="239"/>
      <c r="T274" s="239"/>
      <c r="U274" s="239"/>
      <c r="V274" s="239"/>
      <c r="W274" s="239"/>
      <c r="X274" s="239"/>
      <c r="Y274" s="239"/>
      <c r="Z274" s="239"/>
      <c r="AA274" s="239"/>
      <c r="AB274" s="239"/>
      <c r="AC274" s="239"/>
      <c r="AD274" s="239"/>
      <c r="AE274" s="239"/>
    </row>
    <row r="275" spans="1:31" ht="13.2" x14ac:dyDescent="0.25">
      <c r="G275" s="328"/>
    </row>
    <row r="276" spans="1:31" ht="13.2" x14ac:dyDescent="0.25">
      <c r="G276" s="328"/>
    </row>
    <row r="277" spans="1:31" ht="13.2" x14ac:dyDescent="0.25">
      <c r="G277" s="328"/>
    </row>
    <row r="278" spans="1:31" ht="13.2" x14ac:dyDescent="0.25">
      <c r="G278" s="328"/>
    </row>
    <row r="279" spans="1:31" ht="13.2" x14ac:dyDescent="0.25">
      <c r="G279" s="328"/>
    </row>
    <row r="280" spans="1:31" ht="13.2" x14ac:dyDescent="0.25">
      <c r="G280" s="328"/>
    </row>
    <row r="281" spans="1:31" ht="13.2" x14ac:dyDescent="0.25">
      <c r="G281" s="328"/>
    </row>
    <row r="282" spans="1:31" ht="13.2" x14ac:dyDescent="0.25">
      <c r="G282" s="328"/>
    </row>
    <row r="283" spans="1:31" ht="13.2" x14ac:dyDescent="0.25">
      <c r="G283" s="328"/>
    </row>
    <row r="284" spans="1:31" ht="13.2" x14ac:dyDescent="0.25">
      <c r="G284" s="328"/>
    </row>
    <row r="285" spans="1:31" ht="13.2" x14ac:dyDescent="0.25">
      <c r="G285" s="328"/>
    </row>
    <row r="286" spans="1:31" ht="13.2" x14ac:dyDescent="0.25">
      <c r="G286" s="328"/>
    </row>
    <row r="287" spans="1:31" ht="13.2" x14ac:dyDescent="0.25">
      <c r="G287" s="328"/>
    </row>
    <row r="288" spans="1:31" ht="13.2" x14ac:dyDescent="0.25">
      <c r="G288" s="328"/>
    </row>
    <row r="289" spans="7:7" ht="13.2" x14ac:dyDescent="0.25">
      <c r="G289" s="328"/>
    </row>
    <row r="290" spans="7:7" ht="13.2" x14ac:dyDescent="0.25">
      <c r="G290" s="328"/>
    </row>
    <row r="291" spans="7:7" ht="13.2" x14ac:dyDescent="0.25">
      <c r="G291" s="328"/>
    </row>
    <row r="292" spans="7:7" ht="13.2" x14ac:dyDescent="0.25">
      <c r="G292" s="328"/>
    </row>
    <row r="293" spans="7:7" ht="13.2" x14ac:dyDescent="0.25">
      <c r="G293" s="328"/>
    </row>
    <row r="294" spans="7:7" ht="13.2" x14ac:dyDescent="0.25">
      <c r="G294" s="328"/>
    </row>
    <row r="295" spans="7:7" ht="13.2" x14ac:dyDescent="0.25">
      <c r="G295" s="328"/>
    </row>
    <row r="296" spans="7:7" ht="13.2" x14ac:dyDescent="0.25">
      <c r="G296" s="328"/>
    </row>
    <row r="297" spans="7:7" ht="13.2" x14ac:dyDescent="0.25">
      <c r="G297" s="328"/>
    </row>
    <row r="298" spans="7:7" ht="13.2" x14ac:dyDescent="0.25">
      <c r="G298" s="328"/>
    </row>
    <row r="299" spans="7:7" ht="13.2" x14ac:dyDescent="0.25">
      <c r="G299" s="328"/>
    </row>
    <row r="300" spans="7:7" ht="13.2" x14ac:dyDescent="0.25">
      <c r="G300" s="328"/>
    </row>
    <row r="301" spans="7:7" ht="13.2" x14ac:dyDescent="0.25">
      <c r="G301" s="328"/>
    </row>
    <row r="302" spans="7:7" ht="13.2" x14ac:dyDescent="0.25">
      <c r="G302" s="328"/>
    </row>
    <row r="303" spans="7:7" ht="13.2" x14ac:dyDescent="0.25">
      <c r="G303" s="328"/>
    </row>
    <row r="304" spans="7:7" ht="13.2" x14ac:dyDescent="0.25">
      <c r="G304" s="328"/>
    </row>
    <row r="305" spans="7:7" ht="13.2" x14ac:dyDescent="0.25">
      <c r="G305" s="328"/>
    </row>
    <row r="306" spans="7:7" ht="13.2" x14ac:dyDescent="0.25">
      <c r="G306" s="328"/>
    </row>
    <row r="307" spans="7:7" ht="13.2" x14ac:dyDescent="0.25">
      <c r="G307" s="328"/>
    </row>
    <row r="308" spans="7:7" ht="13.2" x14ac:dyDescent="0.25">
      <c r="G308" s="328"/>
    </row>
    <row r="309" spans="7:7" ht="13.2" x14ac:dyDescent="0.25">
      <c r="G309" s="328"/>
    </row>
    <row r="310" spans="7:7" ht="13.2" x14ac:dyDescent="0.25">
      <c r="G310" s="328"/>
    </row>
    <row r="311" spans="7:7" ht="13.2" x14ac:dyDescent="0.25">
      <c r="G311" s="328"/>
    </row>
    <row r="312" spans="7:7" ht="13.2" x14ac:dyDescent="0.25">
      <c r="G312" s="328"/>
    </row>
    <row r="313" spans="7:7" ht="13.2" x14ac:dyDescent="0.25">
      <c r="G313" s="328"/>
    </row>
    <row r="314" spans="7:7" ht="13.2" x14ac:dyDescent="0.25">
      <c r="G314" s="328"/>
    </row>
    <row r="315" spans="7:7" ht="13.2" x14ac:dyDescent="0.25">
      <c r="G315" s="328"/>
    </row>
    <row r="316" spans="7:7" ht="13.2" x14ac:dyDescent="0.25">
      <c r="G316" s="328"/>
    </row>
    <row r="317" spans="7:7" ht="13.2" x14ac:dyDescent="0.25">
      <c r="G317" s="328"/>
    </row>
    <row r="318" spans="7:7" ht="13.2" x14ac:dyDescent="0.25">
      <c r="G318" s="328"/>
    </row>
    <row r="319" spans="7:7" ht="13.2" x14ac:dyDescent="0.25">
      <c r="G319" s="328"/>
    </row>
    <row r="320" spans="7:7" ht="13.2" x14ac:dyDescent="0.25">
      <c r="G320" s="328"/>
    </row>
    <row r="321" spans="7:7" ht="13.2" x14ac:dyDescent="0.25">
      <c r="G321" s="328"/>
    </row>
    <row r="322" spans="7:7" ht="13.2" x14ac:dyDescent="0.25">
      <c r="G322" s="328"/>
    </row>
    <row r="323" spans="7:7" ht="13.2" x14ac:dyDescent="0.25">
      <c r="G323" s="328"/>
    </row>
    <row r="324" spans="7:7" ht="13.2" x14ac:dyDescent="0.25">
      <c r="G324" s="328"/>
    </row>
    <row r="325" spans="7:7" ht="13.2" x14ac:dyDescent="0.25">
      <c r="G325" s="328"/>
    </row>
    <row r="326" spans="7:7" ht="13.2" x14ac:dyDescent="0.25">
      <c r="G326" s="328"/>
    </row>
    <row r="327" spans="7:7" ht="13.2" x14ac:dyDescent="0.25">
      <c r="G327" s="328"/>
    </row>
    <row r="328" spans="7:7" ht="13.2" x14ac:dyDescent="0.25">
      <c r="G328" s="328"/>
    </row>
    <row r="329" spans="7:7" ht="13.2" x14ac:dyDescent="0.25">
      <c r="G329" s="328"/>
    </row>
    <row r="330" spans="7:7" ht="15.75" customHeight="1" x14ac:dyDescent="0.25">
      <c r="G330" s="328"/>
    </row>
    <row r="331" spans="7:7" ht="15.75" customHeight="1" x14ac:dyDescent="0.25">
      <c r="G331" s="328"/>
    </row>
    <row r="332" spans="7:7" ht="15.75" customHeight="1" x14ac:dyDescent="0.25">
      <c r="G332" s="328"/>
    </row>
    <row r="333" spans="7:7" ht="15.75" customHeight="1" x14ac:dyDescent="0.25">
      <c r="G333" s="328"/>
    </row>
    <row r="334" spans="7:7" ht="15.75" customHeight="1" x14ac:dyDescent="0.25">
      <c r="G334" s="328"/>
    </row>
    <row r="335" spans="7:7" ht="15.75" customHeight="1" x14ac:dyDescent="0.25">
      <c r="G335" s="328"/>
    </row>
    <row r="336" spans="7:7" ht="15.75" customHeight="1" x14ac:dyDescent="0.25">
      <c r="G336" s="328"/>
    </row>
    <row r="337" spans="7:7" ht="15.75" customHeight="1" x14ac:dyDescent="0.25">
      <c r="G337" s="328"/>
    </row>
    <row r="338" spans="7:7" ht="15.75" customHeight="1" x14ac:dyDescent="0.25">
      <c r="G338" s="328"/>
    </row>
    <row r="339" spans="7:7" ht="15.75" customHeight="1" x14ac:dyDescent="0.25">
      <c r="G339" s="328"/>
    </row>
    <row r="340" spans="7:7" ht="15.75" customHeight="1" x14ac:dyDescent="0.25">
      <c r="G340" s="328"/>
    </row>
    <row r="341" spans="7:7" ht="15.75" customHeight="1" x14ac:dyDescent="0.25">
      <c r="G341" s="328"/>
    </row>
    <row r="342" spans="7:7" ht="15.75" customHeight="1" x14ac:dyDescent="0.25">
      <c r="G342" s="328"/>
    </row>
    <row r="343" spans="7:7" ht="15.75" customHeight="1" x14ac:dyDescent="0.25">
      <c r="G343" s="328"/>
    </row>
    <row r="344" spans="7:7" ht="15.75" customHeight="1" x14ac:dyDescent="0.25">
      <c r="G344" s="328"/>
    </row>
    <row r="345" spans="7:7" ht="15.75" customHeight="1" x14ac:dyDescent="0.25">
      <c r="G345" s="328"/>
    </row>
    <row r="346" spans="7:7" ht="15.75" customHeight="1" x14ac:dyDescent="0.25">
      <c r="G346" s="328"/>
    </row>
    <row r="347" spans="7:7" ht="15.75" customHeight="1" x14ac:dyDescent="0.25">
      <c r="G347" s="328"/>
    </row>
    <row r="348" spans="7:7" ht="15.75" customHeight="1" x14ac:dyDescent="0.25">
      <c r="G348" s="328"/>
    </row>
    <row r="349" spans="7:7" ht="15.75" customHeight="1" x14ac:dyDescent="0.25">
      <c r="G349" s="328"/>
    </row>
    <row r="350" spans="7:7" ht="15.75" customHeight="1" x14ac:dyDescent="0.25">
      <c r="G350" s="328"/>
    </row>
    <row r="351" spans="7:7" ht="15.75" customHeight="1" x14ac:dyDescent="0.25">
      <c r="G351" s="328"/>
    </row>
    <row r="352" spans="7:7" ht="15.75" customHeight="1" x14ac:dyDescent="0.25">
      <c r="G352" s="328"/>
    </row>
    <row r="353" spans="7:7" ht="15.75" customHeight="1" x14ac:dyDescent="0.25">
      <c r="G353" s="328"/>
    </row>
    <row r="354" spans="7:7" ht="15.75" customHeight="1" x14ac:dyDescent="0.25">
      <c r="G354" s="328"/>
    </row>
    <row r="355" spans="7:7" ht="15.75" customHeight="1" x14ac:dyDescent="0.25">
      <c r="G355" s="328"/>
    </row>
    <row r="356" spans="7:7" ht="15.75" customHeight="1" x14ac:dyDescent="0.25">
      <c r="G356" s="328"/>
    </row>
    <row r="357" spans="7:7" ht="15.75" customHeight="1" x14ac:dyDescent="0.25">
      <c r="G357" s="328"/>
    </row>
    <row r="358" spans="7:7" ht="15.75" customHeight="1" x14ac:dyDescent="0.25">
      <c r="G358" s="328"/>
    </row>
    <row r="359" spans="7:7" ht="15.75" customHeight="1" x14ac:dyDescent="0.25">
      <c r="G359" s="328"/>
    </row>
    <row r="360" spans="7:7" ht="15.75" customHeight="1" x14ac:dyDescent="0.25">
      <c r="G360" s="328"/>
    </row>
    <row r="361" spans="7:7" ht="15.75" customHeight="1" x14ac:dyDescent="0.25">
      <c r="G361" s="328"/>
    </row>
    <row r="362" spans="7:7" ht="15.75" customHeight="1" x14ac:dyDescent="0.25">
      <c r="G362" s="328"/>
    </row>
    <row r="363" spans="7:7" ht="15.75" customHeight="1" x14ac:dyDescent="0.25">
      <c r="G363" s="328"/>
    </row>
    <row r="364" spans="7:7" ht="15.75" customHeight="1" x14ac:dyDescent="0.25">
      <c r="G364" s="328"/>
    </row>
    <row r="365" spans="7:7" ht="15.75" customHeight="1" x14ac:dyDescent="0.25">
      <c r="G365" s="328"/>
    </row>
    <row r="366" spans="7:7" ht="15.75" customHeight="1" x14ac:dyDescent="0.25">
      <c r="G366" s="328"/>
    </row>
    <row r="367" spans="7:7" ht="15.75" customHeight="1" x14ac:dyDescent="0.25">
      <c r="G367" s="328"/>
    </row>
    <row r="368" spans="7:7" ht="15.75" customHeight="1" x14ac:dyDescent="0.25">
      <c r="G368" s="328"/>
    </row>
    <row r="369" spans="7:7" ht="15.75" customHeight="1" x14ac:dyDescent="0.25">
      <c r="G369" s="328"/>
    </row>
    <row r="370" spans="7:7" ht="15.75" customHeight="1" x14ac:dyDescent="0.25">
      <c r="G370" s="328"/>
    </row>
    <row r="371" spans="7:7" ht="15.75" customHeight="1" x14ac:dyDescent="0.25">
      <c r="G371" s="328"/>
    </row>
    <row r="372" spans="7:7" ht="15.75" customHeight="1" x14ac:dyDescent="0.25">
      <c r="G372" s="328"/>
    </row>
    <row r="373" spans="7:7" ht="15.75" customHeight="1" x14ac:dyDescent="0.25">
      <c r="G373" s="328"/>
    </row>
    <row r="374" spans="7:7" ht="15.75" customHeight="1" x14ac:dyDescent="0.25">
      <c r="G374" s="328"/>
    </row>
    <row r="375" spans="7:7" ht="15.75" customHeight="1" x14ac:dyDescent="0.25">
      <c r="G375" s="328"/>
    </row>
    <row r="376" spans="7:7" ht="15.75" customHeight="1" x14ac:dyDescent="0.25">
      <c r="G376" s="328"/>
    </row>
    <row r="377" spans="7:7" ht="15.75" customHeight="1" x14ac:dyDescent="0.25">
      <c r="G377" s="328"/>
    </row>
    <row r="378" spans="7:7" ht="15.75" customHeight="1" x14ac:dyDescent="0.25">
      <c r="G378" s="328"/>
    </row>
    <row r="379" spans="7:7" ht="15.75" customHeight="1" x14ac:dyDescent="0.25">
      <c r="G379" s="328"/>
    </row>
    <row r="380" spans="7:7" ht="15.75" customHeight="1" x14ac:dyDescent="0.25">
      <c r="G380" s="328"/>
    </row>
    <row r="381" spans="7:7" ht="15.75" customHeight="1" x14ac:dyDescent="0.25">
      <c r="G381" s="328"/>
    </row>
    <row r="382" spans="7:7" ht="15.75" customHeight="1" x14ac:dyDescent="0.25">
      <c r="G382" s="328"/>
    </row>
    <row r="383" spans="7:7" ht="15.75" customHeight="1" x14ac:dyDescent="0.25">
      <c r="G383" s="328"/>
    </row>
    <row r="384" spans="7:7" ht="15.75" customHeight="1" x14ac:dyDescent="0.25">
      <c r="G384" s="328"/>
    </row>
    <row r="385" spans="7:7" ht="15.75" customHeight="1" x14ac:dyDescent="0.25">
      <c r="G385" s="328"/>
    </row>
    <row r="386" spans="7:7" ht="15.75" customHeight="1" x14ac:dyDescent="0.25">
      <c r="G386" s="328"/>
    </row>
    <row r="387" spans="7:7" ht="15.75" customHeight="1" x14ac:dyDescent="0.25">
      <c r="G387" s="328"/>
    </row>
    <row r="388" spans="7:7" ht="15.75" customHeight="1" x14ac:dyDescent="0.25">
      <c r="G388" s="328"/>
    </row>
    <row r="389" spans="7:7" ht="15.75" customHeight="1" x14ac:dyDescent="0.25">
      <c r="G389" s="328"/>
    </row>
    <row r="390" spans="7:7" ht="15.75" customHeight="1" x14ac:dyDescent="0.25">
      <c r="G390" s="328"/>
    </row>
    <row r="391" spans="7:7" ht="15.75" customHeight="1" x14ac:dyDescent="0.25">
      <c r="G391" s="328"/>
    </row>
    <row r="392" spans="7:7" ht="15.75" customHeight="1" x14ac:dyDescent="0.25">
      <c r="G392" s="328"/>
    </row>
    <row r="393" spans="7:7" ht="15.75" customHeight="1" x14ac:dyDescent="0.25">
      <c r="G393" s="328"/>
    </row>
    <row r="394" spans="7:7" ht="15.75" customHeight="1" x14ac:dyDescent="0.25">
      <c r="G394" s="328"/>
    </row>
    <row r="395" spans="7:7" ht="15.75" customHeight="1" x14ac:dyDescent="0.25">
      <c r="G395" s="328"/>
    </row>
    <row r="396" spans="7:7" ht="15.75" customHeight="1" x14ac:dyDescent="0.25">
      <c r="G396" s="328"/>
    </row>
    <row r="397" spans="7:7" ht="15.75" customHeight="1" x14ac:dyDescent="0.25">
      <c r="G397" s="328"/>
    </row>
    <row r="398" spans="7:7" ht="15.75" customHeight="1" x14ac:dyDescent="0.25">
      <c r="G398" s="328"/>
    </row>
    <row r="399" spans="7:7" ht="15.75" customHeight="1" x14ac:dyDescent="0.25">
      <c r="G399" s="328"/>
    </row>
    <row r="400" spans="7:7" ht="15.75" customHeight="1" x14ac:dyDescent="0.25">
      <c r="G400" s="328"/>
    </row>
    <row r="401" spans="7:7" ht="15.75" customHeight="1" x14ac:dyDescent="0.25">
      <c r="G401" s="328"/>
    </row>
    <row r="402" spans="7:7" ht="15.75" customHeight="1" x14ac:dyDescent="0.25">
      <c r="G402" s="328"/>
    </row>
    <row r="403" spans="7:7" ht="15.75" customHeight="1" x14ac:dyDescent="0.25">
      <c r="G403" s="328"/>
    </row>
    <row r="404" spans="7:7" ht="15.75" customHeight="1" x14ac:dyDescent="0.25">
      <c r="G404" s="328"/>
    </row>
    <row r="405" spans="7:7" ht="15.75" customHeight="1" x14ac:dyDescent="0.25">
      <c r="G405" s="328"/>
    </row>
    <row r="406" spans="7:7" ht="15.75" customHeight="1" x14ac:dyDescent="0.25">
      <c r="G406" s="328"/>
    </row>
    <row r="407" spans="7:7" ht="15.75" customHeight="1" x14ac:dyDescent="0.25">
      <c r="G407" s="328"/>
    </row>
    <row r="408" spans="7:7" ht="15.75" customHeight="1" x14ac:dyDescent="0.25">
      <c r="G408" s="328"/>
    </row>
    <row r="409" spans="7:7" ht="15.75" customHeight="1" x14ac:dyDescent="0.25">
      <c r="G409" s="328"/>
    </row>
    <row r="410" spans="7:7" ht="15.75" customHeight="1" x14ac:dyDescent="0.25">
      <c r="G410" s="328"/>
    </row>
    <row r="411" spans="7:7" ht="15.75" customHeight="1" x14ac:dyDescent="0.25">
      <c r="G411" s="328"/>
    </row>
    <row r="412" spans="7:7" ht="15.75" customHeight="1" x14ac:dyDescent="0.25">
      <c r="G412" s="328"/>
    </row>
    <row r="413" spans="7:7" ht="15.75" customHeight="1" x14ac:dyDescent="0.25">
      <c r="G413" s="328"/>
    </row>
    <row r="414" spans="7:7" ht="15.75" customHeight="1" x14ac:dyDescent="0.25">
      <c r="G414" s="328"/>
    </row>
    <row r="415" spans="7:7" ht="15.75" customHeight="1" x14ac:dyDescent="0.25">
      <c r="G415" s="328"/>
    </row>
    <row r="416" spans="7:7" ht="15.75" customHeight="1" x14ac:dyDescent="0.25">
      <c r="G416" s="328"/>
    </row>
    <row r="417" spans="7:7" ht="15.75" customHeight="1" x14ac:dyDescent="0.25">
      <c r="G417" s="328"/>
    </row>
    <row r="418" spans="7:7" ht="15.75" customHeight="1" x14ac:dyDescent="0.25">
      <c r="G418" s="328"/>
    </row>
    <row r="419" spans="7:7" ht="15.75" customHeight="1" x14ac:dyDescent="0.25">
      <c r="G419" s="328"/>
    </row>
    <row r="420" spans="7:7" ht="15.75" customHeight="1" x14ac:dyDescent="0.25">
      <c r="G420" s="328"/>
    </row>
    <row r="421" spans="7:7" ht="15.75" customHeight="1" x14ac:dyDescent="0.25">
      <c r="G421" s="328"/>
    </row>
    <row r="422" spans="7:7" ht="15.75" customHeight="1" x14ac:dyDescent="0.25">
      <c r="G422" s="328"/>
    </row>
    <row r="423" spans="7:7" ht="15.75" customHeight="1" x14ac:dyDescent="0.25">
      <c r="G423" s="328"/>
    </row>
    <row r="424" spans="7:7" ht="15.75" customHeight="1" x14ac:dyDescent="0.25">
      <c r="G424" s="328"/>
    </row>
    <row r="425" spans="7:7" ht="15.75" customHeight="1" x14ac:dyDescent="0.25">
      <c r="G425" s="328"/>
    </row>
    <row r="426" spans="7:7" ht="15.75" customHeight="1" x14ac:dyDescent="0.25">
      <c r="G426" s="328"/>
    </row>
    <row r="427" spans="7:7" ht="15.75" customHeight="1" x14ac:dyDescent="0.25">
      <c r="G427" s="328"/>
    </row>
    <row r="428" spans="7:7" ht="15.75" customHeight="1" x14ac:dyDescent="0.25">
      <c r="G428" s="328"/>
    </row>
    <row r="429" spans="7:7" ht="15.75" customHeight="1" x14ac:dyDescent="0.25">
      <c r="G429" s="328"/>
    </row>
    <row r="430" spans="7:7" ht="15.75" customHeight="1" x14ac:dyDescent="0.25">
      <c r="G430" s="328"/>
    </row>
    <row r="431" spans="7:7" ht="15.75" customHeight="1" x14ac:dyDescent="0.25">
      <c r="G431" s="328"/>
    </row>
    <row r="432" spans="7:7" ht="15.75" customHeight="1" x14ac:dyDescent="0.25">
      <c r="G432" s="328"/>
    </row>
    <row r="433" spans="7:7" ht="15.75" customHeight="1" x14ac:dyDescent="0.25">
      <c r="G433" s="328"/>
    </row>
    <row r="434" spans="7:7" ht="15.75" customHeight="1" x14ac:dyDescent="0.25">
      <c r="G434" s="328"/>
    </row>
    <row r="435" spans="7:7" ht="15.75" customHeight="1" x14ac:dyDescent="0.25">
      <c r="G435" s="328"/>
    </row>
    <row r="436" spans="7:7" ht="15.75" customHeight="1" x14ac:dyDescent="0.25">
      <c r="G436" s="328"/>
    </row>
    <row r="437" spans="7:7" ht="15.75" customHeight="1" x14ac:dyDescent="0.25">
      <c r="G437" s="328"/>
    </row>
    <row r="438" spans="7:7" ht="15.75" customHeight="1" x14ac:dyDescent="0.25">
      <c r="G438" s="328"/>
    </row>
    <row r="439" spans="7:7" ht="15.75" customHeight="1" x14ac:dyDescent="0.25">
      <c r="G439" s="328"/>
    </row>
    <row r="440" spans="7:7" ht="15.75" customHeight="1" x14ac:dyDescent="0.25">
      <c r="G440" s="328"/>
    </row>
    <row r="441" spans="7:7" ht="15.75" customHeight="1" x14ac:dyDescent="0.25">
      <c r="G441" s="328"/>
    </row>
    <row r="442" spans="7:7" ht="15.75" customHeight="1" x14ac:dyDescent="0.25">
      <c r="G442" s="328"/>
    </row>
    <row r="443" spans="7:7" ht="15.75" customHeight="1" x14ac:dyDescent="0.25">
      <c r="G443" s="328"/>
    </row>
    <row r="444" spans="7:7" ht="15.75" customHeight="1" x14ac:dyDescent="0.25">
      <c r="G444" s="328"/>
    </row>
    <row r="445" spans="7:7" ht="15.75" customHeight="1" x14ac:dyDescent="0.25">
      <c r="G445" s="328"/>
    </row>
    <row r="446" spans="7:7" ht="15.75" customHeight="1" x14ac:dyDescent="0.25">
      <c r="G446" s="328"/>
    </row>
    <row r="447" spans="7:7" ht="15.75" customHeight="1" x14ac:dyDescent="0.25">
      <c r="G447" s="328"/>
    </row>
    <row r="448" spans="7:7" ht="15.75" customHeight="1" x14ac:dyDescent="0.25">
      <c r="G448" s="328"/>
    </row>
    <row r="449" spans="7:7" ht="15.75" customHeight="1" x14ac:dyDescent="0.25">
      <c r="G449" s="328"/>
    </row>
    <row r="450" spans="7:7" ht="15.75" customHeight="1" x14ac:dyDescent="0.25">
      <c r="G450" s="328"/>
    </row>
    <row r="451" spans="7:7" ht="15.75" customHeight="1" x14ac:dyDescent="0.25">
      <c r="G451" s="328"/>
    </row>
    <row r="452" spans="7:7" ht="15.75" customHeight="1" x14ac:dyDescent="0.25">
      <c r="G452" s="328"/>
    </row>
    <row r="453" spans="7:7" ht="15.75" customHeight="1" x14ac:dyDescent="0.25">
      <c r="G453" s="328"/>
    </row>
    <row r="454" spans="7:7" ht="15.75" customHeight="1" x14ac:dyDescent="0.25">
      <c r="G454" s="328"/>
    </row>
    <row r="455" spans="7:7" ht="15.75" customHeight="1" x14ac:dyDescent="0.25">
      <c r="G455" s="328"/>
    </row>
    <row r="456" spans="7:7" ht="15.75" customHeight="1" x14ac:dyDescent="0.25">
      <c r="G456" s="328"/>
    </row>
    <row r="457" spans="7:7" ht="15.75" customHeight="1" x14ac:dyDescent="0.25">
      <c r="G457" s="328"/>
    </row>
    <row r="458" spans="7:7" ht="15.75" customHeight="1" x14ac:dyDescent="0.25">
      <c r="G458" s="328"/>
    </row>
    <row r="459" spans="7:7" ht="15.75" customHeight="1" x14ac:dyDescent="0.25">
      <c r="G459" s="328"/>
    </row>
    <row r="460" spans="7:7" ht="15.75" customHeight="1" x14ac:dyDescent="0.25">
      <c r="G460" s="328"/>
    </row>
    <row r="461" spans="7:7" ht="15.75" customHeight="1" x14ac:dyDescent="0.25">
      <c r="G461" s="328"/>
    </row>
    <row r="462" spans="7:7" ht="15.75" customHeight="1" x14ac:dyDescent="0.25">
      <c r="G462" s="328"/>
    </row>
    <row r="463" spans="7:7" ht="15.75" customHeight="1" x14ac:dyDescent="0.25">
      <c r="G463" s="328"/>
    </row>
    <row r="464" spans="7:7" ht="15.75" customHeight="1" x14ac:dyDescent="0.25">
      <c r="G464" s="328"/>
    </row>
    <row r="465" spans="7:7" ht="15.75" customHeight="1" x14ac:dyDescent="0.25">
      <c r="G465" s="328"/>
    </row>
    <row r="466" spans="7:7" ht="15.75" customHeight="1" x14ac:dyDescent="0.25">
      <c r="G466" s="328"/>
    </row>
    <row r="467" spans="7:7" ht="15.75" customHeight="1" x14ac:dyDescent="0.25">
      <c r="G467" s="328"/>
    </row>
    <row r="468" spans="7:7" ht="15.75" customHeight="1" x14ac:dyDescent="0.25">
      <c r="G468" s="328"/>
    </row>
    <row r="469" spans="7:7" ht="15.75" customHeight="1" x14ac:dyDescent="0.25">
      <c r="G469" s="328"/>
    </row>
    <row r="470" spans="7:7" ht="15.75" customHeight="1" x14ac:dyDescent="0.25">
      <c r="G470" s="328"/>
    </row>
    <row r="471" spans="7:7" ht="15.75" customHeight="1" x14ac:dyDescent="0.25">
      <c r="G471" s="328"/>
    </row>
    <row r="472" spans="7:7" ht="15.75" customHeight="1" x14ac:dyDescent="0.25">
      <c r="G472" s="328"/>
    </row>
    <row r="473" spans="7:7" ht="15.75" customHeight="1" x14ac:dyDescent="0.25">
      <c r="G473" s="328"/>
    </row>
    <row r="474" spans="7:7" ht="15.75" customHeight="1" x14ac:dyDescent="0.25">
      <c r="G474" s="328"/>
    </row>
    <row r="475" spans="7:7" ht="15.75" customHeight="1" x14ac:dyDescent="0.25">
      <c r="G475" s="328"/>
    </row>
    <row r="476" spans="7:7" ht="15.75" customHeight="1" x14ac:dyDescent="0.25">
      <c r="G476" s="328"/>
    </row>
    <row r="477" spans="7:7" ht="15.75" customHeight="1" x14ac:dyDescent="0.25">
      <c r="G477" s="328"/>
    </row>
    <row r="478" spans="7:7" ht="15.75" customHeight="1" x14ac:dyDescent="0.25">
      <c r="G478" s="328"/>
    </row>
    <row r="479" spans="7:7" ht="15.75" customHeight="1" x14ac:dyDescent="0.25">
      <c r="G479" s="328"/>
    </row>
    <row r="480" spans="7:7" ht="15.75" customHeight="1" x14ac:dyDescent="0.25">
      <c r="G480" s="328"/>
    </row>
    <row r="481" spans="7:7" ht="15.75" customHeight="1" x14ac:dyDescent="0.25">
      <c r="G481" s="328"/>
    </row>
    <row r="482" spans="7:7" ht="15.75" customHeight="1" x14ac:dyDescent="0.25">
      <c r="G482" s="328"/>
    </row>
    <row r="483" spans="7:7" ht="15.75" customHeight="1" x14ac:dyDescent="0.25">
      <c r="G483" s="328"/>
    </row>
    <row r="484" spans="7:7" ht="15.75" customHeight="1" x14ac:dyDescent="0.25">
      <c r="G484" s="328"/>
    </row>
    <row r="485" spans="7:7" ht="15.75" customHeight="1" x14ac:dyDescent="0.25">
      <c r="G485" s="328"/>
    </row>
    <row r="486" spans="7:7" ht="15.75" customHeight="1" x14ac:dyDescent="0.25">
      <c r="G486" s="328"/>
    </row>
    <row r="487" spans="7:7" ht="15.75" customHeight="1" x14ac:dyDescent="0.25">
      <c r="G487" s="328"/>
    </row>
    <row r="488" spans="7:7" ht="15.75" customHeight="1" x14ac:dyDescent="0.25">
      <c r="G488" s="328"/>
    </row>
    <row r="489" spans="7:7" ht="15.75" customHeight="1" x14ac:dyDescent="0.25">
      <c r="G489" s="328"/>
    </row>
    <row r="490" spans="7:7" ht="15.75" customHeight="1" x14ac:dyDescent="0.25">
      <c r="G490" s="328"/>
    </row>
    <row r="491" spans="7:7" ht="15.75" customHeight="1" x14ac:dyDescent="0.25">
      <c r="G491" s="328"/>
    </row>
    <row r="492" spans="7:7" ht="15.75" customHeight="1" x14ac:dyDescent="0.25">
      <c r="G492" s="328"/>
    </row>
    <row r="493" spans="7:7" ht="15.75" customHeight="1" x14ac:dyDescent="0.25">
      <c r="G493" s="328"/>
    </row>
    <row r="494" spans="7:7" ht="15.75" customHeight="1" x14ac:dyDescent="0.25">
      <c r="G494" s="328"/>
    </row>
    <row r="495" spans="7:7" ht="15.75" customHeight="1" x14ac:dyDescent="0.25">
      <c r="G495" s="328"/>
    </row>
    <row r="496" spans="7:7" ht="15.75" customHeight="1" x14ac:dyDescent="0.25">
      <c r="G496" s="328"/>
    </row>
    <row r="497" spans="7:7" ht="15.75" customHeight="1" x14ac:dyDescent="0.25">
      <c r="G497" s="328"/>
    </row>
    <row r="498" spans="7:7" ht="15.75" customHeight="1" x14ac:dyDescent="0.25">
      <c r="G498" s="328"/>
    </row>
    <row r="499" spans="7:7" ht="15.75" customHeight="1" x14ac:dyDescent="0.25">
      <c r="G499" s="328"/>
    </row>
    <row r="500" spans="7:7" ht="15.75" customHeight="1" x14ac:dyDescent="0.25">
      <c r="G500" s="328"/>
    </row>
    <row r="501" spans="7:7" ht="15.75" customHeight="1" x14ac:dyDescent="0.25">
      <c r="G501" s="328"/>
    </row>
    <row r="502" spans="7:7" ht="15.75" customHeight="1" x14ac:dyDescent="0.25">
      <c r="G502" s="328"/>
    </row>
    <row r="503" spans="7:7" ht="15.75" customHeight="1" x14ac:dyDescent="0.25">
      <c r="G503" s="328"/>
    </row>
    <row r="504" spans="7:7" ht="15.75" customHeight="1" x14ac:dyDescent="0.25">
      <c r="G504" s="328"/>
    </row>
    <row r="505" spans="7:7" ht="15.75" customHeight="1" x14ac:dyDescent="0.25">
      <c r="G505" s="328"/>
    </row>
    <row r="506" spans="7:7" ht="15.75" customHeight="1" x14ac:dyDescent="0.25">
      <c r="G506" s="328"/>
    </row>
    <row r="507" spans="7:7" ht="15.75" customHeight="1" x14ac:dyDescent="0.25">
      <c r="G507" s="328"/>
    </row>
    <row r="508" spans="7:7" ht="15.75" customHeight="1" x14ac:dyDescent="0.25">
      <c r="G508" s="328"/>
    </row>
    <row r="509" spans="7:7" ht="15.75" customHeight="1" x14ac:dyDescent="0.25">
      <c r="G509" s="328"/>
    </row>
    <row r="510" spans="7:7" ht="15.75" customHeight="1" x14ac:dyDescent="0.25">
      <c r="G510" s="328"/>
    </row>
    <row r="511" spans="7:7" ht="15.75" customHeight="1" x14ac:dyDescent="0.25">
      <c r="G511" s="328"/>
    </row>
    <row r="512" spans="7:7" ht="15.75" customHeight="1" x14ac:dyDescent="0.25">
      <c r="G512" s="328"/>
    </row>
    <row r="513" spans="7:7" ht="15.75" customHeight="1" x14ac:dyDescent="0.25">
      <c r="G513" s="328"/>
    </row>
    <row r="514" spans="7:7" ht="15.75" customHeight="1" x14ac:dyDescent="0.25">
      <c r="G514" s="328"/>
    </row>
    <row r="515" spans="7:7" ht="15.75" customHeight="1" x14ac:dyDescent="0.25">
      <c r="G515" s="328"/>
    </row>
    <row r="516" spans="7:7" ht="15.75" customHeight="1" x14ac:dyDescent="0.25">
      <c r="G516" s="328"/>
    </row>
    <row r="517" spans="7:7" ht="15.75" customHeight="1" x14ac:dyDescent="0.25">
      <c r="G517" s="328"/>
    </row>
    <row r="518" spans="7:7" ht="15.75" customHeight="1" x14ac:dyDescent="0.25">
      <c r="G518" s="328"/>
    </row>
    <row r="519" spans="7:7" ht="15.75" customHeight="1" x14ac:dyDescent="0.25">
      <c r="G519" s="328"/>
    </row>
    <row r="520" spans="7:7" ht="15.75" customHeight="1" x14ac:dyDescent="0.25">
      <c r="G520" s="328"/>
    </row>
    <row r="521" spans="7:7" ht="15.75" customHeight="1" x14ac:dyDescent="0.25">
      <c r="G521" s="328"/>
    </row>
    <row r="522" spans="7:7" ht="15.75" customHeight="1" x14ac:dyDescent="0.25">
      <c r="G522" s="328"/>
    </row>
    <row r="523" spans="7:7" ht="15.75" customHeight="1" x14ac:dyDescent="0.25">
      <c r="G523" s="328"/>
    </row>
    <row r="524" spans="7:7" ht="15.75" customHeight="1" x14ac:dyDescent="0.25">
      <c r="G524" s="328"/>
    </row>
    <row r="525" spans="7:7" ht="15.75" customHeight="1" x14ac:dyDescent="0.25">
      <c r="G525" s="328"/>
    </row>
    <row r="526" spans="7:7" ht="15.75" customHeight="1" x14ac:dyDescent="0.25">
      <c r="G526" s="328"/>
    </row>
    <row r="527" spans="7:7" ht="15.75" customHeight="1" x14ac:dyDescent="0.25">
      <c r="G527" s="328"/>
    </row>
    <row r="528" spans="7:7" ht="15.75" customHeight="1" x14ac:dyDescent="0.25">
      <c r="G528" s="328"/>
    </row>
    <row r="529" spans="7:7" ht="15.75" customHeight="1" x14ac:dyDescent="0.25">
      <c r="G529" s="328"/>
    </row>
    <row r="530" spans="7:7" ht="15.75" customHeight="1" x14ac:dyDescent="0.25">
      <c r="G530" s="328"/>
    </row>
    <row r="531" spans="7:7" ht="15.75" customHeight="1" x14ac:dyDescent="0.25">
      <c r="G531" s="328"/>
    </row>
    <row r="532" spans="7:7" ht="15.75" customHeight="1" x14ac:dyDescent="0.25">
      <c r="G532" s="328"/>
    </row>
    <row r="533" spans="7:7" ht="15.75" customHeight="1" x14ac:dyDescent="0.25">
      <c r="G533" s="328"/>
    </row>
    <row r="534" spans="7:7" ht="15.75" customHeight="1" x14ac:dyDescent="0.25">
      <c r="G534" s="328"/>
    </row>
    <row r="535" spans="7:7" ht="15.75" customHeight="1" x14ac:dyDescent="0.25">
      <c r="G535" s="328"/>
    </row>
    <row r="536" spans="7:7" ht="15.75" customHeight="1" x14ac:dyDescent="0.25">
      <c r="G536" s="328"/>
    </row>
    <row r="537" spans="7:7" ht="15.75" customHeight="1" x14ac:dyDescent="0.25">
      <c r="G537" s="328"/>
    </row>
    <row r="538" spans="7:7" ht="15.75" customHeight="1" x14ac:dyDescent="0.25">
      <c r="G538" s="328"/>
    </row>
    <row r="539" spans="7:7" ht="15.75" customHeight="1" x14ac:dyDescent="0.25">
      <c r="G539" s="328"/>
    </row>
    <row r="540" spans="7:7" ht="15.75" customHeight="1" x14ac:dyDescent="0.25">
      <c r="G540" s="328"/>
    </row>
    <row r="541" spans="7:7" ht="15.75" customHeight="1" x14ac:dyDescent="0.25">
      <c r="G541" s="328"/>
    </row>
    <row r="542" spans="7:7" ht="15.75" customHeight="1" x14ac:dyDescent="0.25">
      <c r="G542" s="328"/>
    </row>
    <row r="543" spans="7:7" ht="15.75" customHeight="1" x14ac:dyDescent="0.25">
      <c r="G543" s="328"/>
    </row>
    <row r="544" spans="7:7" ht="15.75" customHeight="1" x14ac:dyDescent="0.25">
      <c r="G544" s="328"/>
    </row>
    <row r="545" spans="7:7" ht="15.75" customHeight="1" x14ac:dyDescent="0.25">
      <c r="G545" s="328"/>
    </row>
    <row r="546" spans="7:7" ht="15.75" customHeight="1" x14ac:dyDescent="0.25">
      <c r="G546" s="328"/>
    </row>
    <row r="547" spans="7:7" ht="15.75" customHeight="1" x14ac:dyDescent="0.25">
      <c r="G547" s="328"/>
    </row>
    <row r="548" spans="7:7" ht="15.75" customHeight="1" x14ac:dyDescent="0.25">
      <c r="G548" s="328"/>
    </row>
    <row r="549" spans="7:7" ht="15.75" customHeight="1" x14ac:dyDescent="0.25">
      <c r="G549" s="328"/>
    </row>
    <row r="550" spans="7:7" ht="15.75" customHeight="1" x14ac:dyDescent="0.25">
      <c r="G550" s="328"/>
    </row>
    <row r="551" spans="7:7" ht="15.75" customHeight="1" x14ac:dyDescent="0.25">
      <c r="G551" s="328"/>
    </row>
    <row r="552" spans="7:7" ht="15.75" customHeight="1" x14ac:dyDescent="0.25">
      <c r="G552" s="328"/>
    </row>
    <row r="553" spans="7:7" ht="15.75" customHeight="1" x14ac:dyDescent="0.25">
      <c r="G553" s="328"/>
    </row>
    <row r="554" spans="7:7" ht="15.75" customHeight="1" x14ac:dyDescent="0.25">
      <c r="G554" s="328"/>
    </row>
    <row r="555" spans="7:7" ht="15.75" customHeight="1" x14ac:dyDescent="0.25">
      <c r="G555" s="328"/>
    </row>
    <row r="556" spans="7:7" ht="15.75" customHeight="1" x14ac:dyDescent="0.25">
      <c r="G556" s="328"/>
    </row>
    <row r="557" spans="7:7" ht="15.75" customHeight="1" x14ac:dyDescent="0.25">
      <c r="G557" s="328"/>
    </row>
    <row r="558" spans="7:7" ht="15.75" customHeight="1" x14ac:dyDescent="0.25">
      <c r="G558" s="328"/>
    </row>
    <row r="559" spans="7:7" ht="15.75" customHeight="1" x14ac:dyDescent="0.25">
      <c r="G559" s="328"/>
    </row>
    <row r="560" spans="7:7" ht="15.75" customHeight="1" x14ac:dyDescent="0.25">
      <c r="G560" s="328"/>
    </row>
    <row r="561" spans="7:7" ht="15.75" customHeight="1" x14ac:dyDescent="0.25">
      <c r="G561" s="328"/>
    </row>
    <row r="562" spans="7:7" ht="15.75" customHeight="1" x14ac:dyDescent="0.25">
      <c r="G562" s="328"/>
    </row>
    <row r="563" spans="7:7" ht="15.75" customHeight="1" x14ac:dyDescent="0.25">
      <c r="G563" s="328"/>
    </row>
    <row r="564" spans="7:7" ht="15.75" customHeight="1" x14ac:dyDescent="0.25">
      <c r="G564" s="328"/>
    </row>
    <row r="565" spans="7:7" ht="15.75" customHeight="1" x14ac:dyDescent="0.25">
      <c r="G565" s="328"/>
    </row>
    <row r="566" spans="7:7" ht="15.75" customHeight="1" x14ac:dyDescent="0.25">
      <c r="G566" s="328"/>
    </row>
    <row r="567" spans="7:7" ht="15.75" customHeight="1" x14ac:dyDescent="0.25">
      <c r="G567" s="328"/>
    </row>
    <row r="568" spans="7:7" ht="15.75" customHeight="1" x14ac:dyDescent="0.25">
      <c r="G568" s="328"/>
    </row>
    <row r="569" spans="7:7" ht="15.75" customHeight="1" x14ac:dyDescent="0.25">
      <c r="G569" s="328"/>
    </row>
    <row r="570" spans="7:7" ht="15.75" customHeight="1" x14ac:dyDescent="0.25">
      <c r="G570" s="328"/>
    </row>
    <row r="571" spans="7:7" ht="15.75" customHeight="1" x14ac:dyDescent="0.25">
      <c r="G571" s="328"/>
    </row>
    <row r="572" spans="7:7" ht="15.75" customHeight="1" x14ac:dyDescent="0.25">
      <c r="G572" s="328"/>
    </row>
    <row r="573" spans="7:7" ht="15.75" customHeight="1" x14ac:dyDescent="0.25">
      <c r="G573" s="328"/>
    </row>
    <row r="574" spans="7:7" ht="15.75" customHeight="1" x14ac:dyDescent="0.25">
      <c r="G574" s="328"/>
    </row>
    <row r="575" spans="7:7" ht="15.75" customHeight="1" x14ac:dyDescent="0.25">
      <c r="G575" s="328"/>
    </row>
    <row r="576" spans="7:7" ht="15.75" customHeight="1" x14ac:dyDescent="0.25">
      <c r="G576" s="328"/>
    </row>
    <row r="577" spans="7:7" ht="15.75" customHeight="1" x14ac:dyDescent="0.25">
      <c r="G577" s="328"/>
    </row>
    <row r="578" spans="7:7" ht="15.75" customHeight="1" x14ac:dyDescent="0.25">
      <c r="G578" s="328"/>
    </row>
    <row r="579" spans="7:7" ht="15.75" customHeight="1" x14ac:dyDescent="0.25">
      <c r="G579" s="328"/>
    </row>
    <row r="580" spans="7:7" ht="15.75" customHeight="1" x14ac:dyDescent="0.25">
      <c r="G580" s="328"/>
    </row>
    <row r="581" spans="7:7" ht="15.75" customHeight="1" x14ac:dyDescent="0.25">
      <c r="G581" s="328"/>
    </row>
    <row r="582" spans="7:7" ht="15.75" customHeight="1" x14ac:dyDescent="0.25">
      <c r="G582" s="328"/>
    </row>
    <row r="583" spans="7:7" ht="15.75" customHeight="1" x14ac:dyDescent="0.25">
      <c r="G583" s="328"/>
    </row>
    <row r="584" spans="7:7" ht="15.75" customHeight="1" x14ac:dyDescent="0.25">
      <c r="G584" s="328"/>
    </row>
    <row r="585" spans="7:7" ht="15.75" customHeight="1" x14ac:dyDescent="0.25">
      <c r="G585" s="328"/>
    </row>
    <row r="586" spans="7:7" ht="15.75" customHeight="1" x14ac:dyDescent="0.25">
      <c r="G586" s="328"/>
    </row>
    <row r="587" spans="7:7" ht="15.75" customHeight="1" x14ac:dyDescent="0.25">
      <c r="G587" s="328"/>
    </row>
    <row r="588" spans="7:7" ht="15.75" customHeight="1" x14ac:dyDescent="0.25">
      <c r="G588" s="328"/>
    </row>
    <row r="589" spans="7:7" ht="15.75" customHeight="1" x14ac:dyDescent="0.25">
      <c r="G589" s="328"/>
    </row>
    <row r="590" spans="7:7" ht="15.75" customHeight="1" x14ac:dyDescent="0.25">
      <c r="G590" s="328"/>
    </row>
    <row r="591" spans="7:7" ht="15.75" customHeight="1" x14ac:dyDescent="0.25">
      <c r="G591" s="328"/>
    </row>
    <row r="592" spans="7:7" ht="15.75" customHeight="1" x14ac:dyDescent="0.25">
      <c r="G592" s="328"/>
    </row>
    <row r="593" spans="7:7" ht="15.75" customHeight="1" x14ac:dyDescent="0.25">
      <c r="G593" s="328"/>
    </row>
    <row r="594" spans="7:7" ht="15.75" customHeight="1" x14ac:dyDescent="0.25">
      <c r="G594" s="328"/>
    </row>
    <row r="595" spans="7:7" ht="15.75" customHeight="1" x14ac:dyDescent="0.25">
      <c r="G595" s="328"/>
    </row>
    <row r="596" spans="7:7" ht="15.75" customHeight="1" x14ac:dyDescent="0.25">
      <c r="G596" s="328"/>
    </row>
    <row r="597" spans="7:7" ht="15.75" customHeight="1" x14ac:dyDescent="0.25">
      <c r="G597" s="328"/>
    </row>
    <row r="598" spans="7:7" ht="15.75" customHeight="1" x14ac:dyDescent="0.25">
      <c r="G598" s="328"/>
    </row>
    <row r="599" spans="7:7" ht="15.75" customHeight="1" x14ac:dyDescent="0.25">
      <c r="G599" s="328"/>
    </row>
    <row r="600" spans="7:7" ht="15.75" customHeight="1" x14ac:dyDescent="0.25">
      <c r="G600" s="328"/>
    </row>
    <row r="601" spans="7:7" ht="15.75" customHeight="1" x14ac:dyDescent="0.25">
      <c r="G601" s="328"/>
    </row>
    <row r="602" spans="7:7" ht="15.75" customHeight="1" x14ac:dyDescent="0.25">
      <c r="G602" s="328"/>
    </row>
    <row r="603" spans="7:7" ht="15.75" customHeight="1" x14ac:dyDescent="0.25">
      <c r="G603" s="328"/>
    </row>
    <row r="604" spans="7:7" ht="15.75" customHeight="1" x14ac:dyDescent="0.25">
      <c r="G604" s="328"/>
    </row>
    <row r="605" spans="7:7" ht="15.75" customHeight="1" x14ac:dyDescent="0.25">
      <c r="G605" s="328"/>
    </row>
    <row r="606" spans="7:7" ht="15.75" customHeight="1" x14ac:dyDescent="0.25">
      <c r="G606" s="328"/>
    </row>
    <row r="607" spans="7:7" ht="15.75" customHeight="1" x14ac:dyDescent="0.25">
      <c r="G607" s="328"/>
    </row>
    <row r="608" spans="7:7" ht="15.75" customHeight="1" x14ac:dyDescent="0.25">
      <c r="G608" s="328"/>
    </row>
    <row r="609" spans="7:7" ht="15.75" customHeight="1" x14ac:dyDescent="0.25">
      <c r="G609" s="328"/>
    </row>
    <row r="610" spans="7:7" ht="15.75" customHeight="1" x14ac:dyDescent="0.25">
      <c r="G610" s="328"/>
    </row>
    <row r="611" spans="7:7" ht="15.75" customHeight="1" x14ac:dyDescent="0.25">
      <c r="G611" s="328"/>
    </row>
    <row r="612" spans="7:7" ht="15.75" customHeight="1" x14ac:dyDescent="0.25">
      <c r="G612" s="328"/>
    </row>
    <row r="613" spans="7:7" ht="15.75" customHeight="1" x14ac:dyDescent="0.25">
      <c r="G613" s="328"/>
    </row>
    <row r="614" spans="7:7" ht="15.75" customHeight="1" x14ac:dyDescent="0.25">
      <c r="G614" s="328"/>
    </row>
    <row r="615" spans="7:7" ht="15.75" customHeight="1" x14ac:dyDescent="0.25">
      <c r="G615" s="328"/>
    </row>
    <row r="616" spans="7:7" ht="15.75" customHeight="1" x14ac:dyDescent="0.25">
      <c r="G616" s="328"/>
    </row>
    <row r="617" spans="7:7" ht="15.75" customHeight="1" x14ac:dyDescent="0.25">
      <c r="G617" s="328"/>
    </row>
    <row r="618" spans="7:7" ht="15.75" customHeight="1" x14ac:dyDescent="0.25">
      <c r="G618" s="328"/>
    </row>
    <row r="619" spans="7:7" ht="15.75" customHeight="1" x14ac:dyDescent="0.25">
      <c r="G619" s="328"/>
    </row>
    <row r="620" spans="7:7" ht="15.75" customHeight="1" x14ac:dyDescent="0.25">
      <c r="G620" s="328"/>
    </row>
    <row r="621" spans="7:7" ht="15.75" customHeight="1" x14ac:dyDescent="0.25">
      <c r="G621" s="328"/>
    </row>
    <row r="622" spans="7:7" ht="15.75" customHeight="1" x14ac:dyDescent="0.25">
      <c r="G622" s="328"/>
    </row>
    <row r="623" spans="7:7" ht="15.75" customHeight="1" x14ac:dyDescent="0.25">
      <c r="G623" s="328"/>
    </row>
    <row r="624" spans="7:7" ht="15.75" customHeight="1" x14ac:dyDescent="0.25">
      <c r="G624" s="328"/>
    </row>
    <row r="625" spans="7:7" ht="15.75" customHeight="1" x14ac:dyDescent="0.25">
      <c r="G625" s="328"/>
    </row>
    <row r="626" spans="7:7" ht="15.75" customHeight="1" x14ac:dyDescent="0.25">
      <c r="G626" s="328"/>
    </row>
    <row r="627" spans="7:7" ht="15.75" customHeight="1" x14ac:dyDescent="0.25">
      <c r="G627" s="328"/>
    </row>
    <row r="628" spans="7:7" ht="15.75" customHeight="1" x14ac:dyDescent="0.25">
      <c r="G628" s="328"/>
    </row>
    <row r="629" spans="7:7" ht="15.75" customHeight="1" x14ac:dyDescent="0.25">
      <c r="G629" s="328"/>
    </row>
    <row r="630" spans="7:7" ht="15.75" customHeight="1" x14ac:dyDescent="0.25">
      <c r="G630" s="328"/>
    </row>
    <row r="631" spans="7:7" ht="15.75" customHeight="1" x14ac:dyDescent="0.25">
      <c r="G631" s="328"/>
    </row>
    <row r="632" spans="7:7" ht="15.75" customHeight="1" x14ac:dyDescent="0.25">
      <c r="G632" s="328"/>
    </row>
    <row r="633" spans="7:7" ht="15.75" customHeight="1" x14ac:dyDescent="0.25">
      <c r="G633" s="328"/>
    </row>
    <row r="634" spans="7:7" ht="15.75" customHeight="1" x14ac:dyDescent="0.25">
      <c r="G634" s="328"/>
    </row>
    <row r="635" spans="7:7" ht="15.75" customHeight="1" x14ac:dyDescent="0.25">
      <c r="G635" s="328"/>
    </row>
    <row r="636" spans="7:7" ht="15.75" customHeight="1" x14ac:dyDescent="0.25">
      <c r="G636" s="328"/>
    </row>
    <row r="637" spans="7:7" ht="15.75" customHeight="1" x14ac:dyDescent="0.25">
      <c r="G637" s="328"/>
    </row>
    <row r="638" spans="7:7" ht="15.75" customHeight="1" x14ac:dyDescent="0.25">
      <c r="G638" s="328"/>
    </row>
    <row r="639" spans="7:7" ht="15.75" customHeight="1" x14ac:dyDescent="0.25">
      <c r="G639" s="328"/>
    </row>
    <row r="640" spans="7:7" ht="15.75" customHeight="1" x14ac:dyDescent="0.25">
      <c r="G640" s="328"/>
    </row>
    <row r="641" spans="7:7" ht="15.75" customHeight="1" x14ac:dyDescent="0.25">
      <c r="G641" s="328"/>
    </row>
    <row r="642" spans="7:7" ht="15.75" customHeight="1" x14ac:dyDescent="0.25">
      <c r="G642" s="328"/>
    </row>
    <row r="643" spans="7:7" ht="15.75" customHeight="1" x14ac:dyDescent="0.25">
      <c r="G643" s="328"/>
    </row>
    <row r="644" spans="7:7" ht="15.75" customHeight="1" x14ac:dyDescent="0.25">
      <c r="G644" s="328"/>
    </row>
    <row r="645" spans="7:7" ht="15.75" customHeight="1" x14ac:dyDescent="0.25">
      <c r="G645" s="328"/>
    </row>
    <row r="646" spans="7:7" ht="15.75" customHeight="1" x14ac:dyDescent="0.25">
      <c r="G646" s="328"/>
    </row>
    <row r="647" spans="7:7" ht="15.75" customHeight="1" x14ac:dyDescent="0.25">
      <c r="G647" s="328"/>
    </row>
    <row r="648" spans="7:7" ht="15.75" customHeight="1" x14ac:dyDescent="0.25">
      <c r="G648" s="328"/>
    </row>
    <row r="649" spans="7:7" ht="15.75" customHeight="1" x14ac:dyDescent="0.25">
      <c r="G649" s="328"/>
    </row>
    <row r="650" spans="7:7" ht="15.75" customHeight="1" x14ac:dyDescent="0.25">
      <c r="G650" s="328"/>
    </row>
    <row r="651" spans="7:7" ht="15.75" customHeight="1" x14ac:dyDescent="0.25">
      <c r="G651" s="328"/>
    </row>
    <row r="652" spans="7:7" ht="15.75" customHeight="1" x14ac:dyDescent="0.25">
      <c r="G652" s="328"/>
    </row>
    <row r="653" spans="7:7" ht="15.75" customHeight="1" x14ac:dyDescent="0.25">
      <c r="G653" s="328"/>
    </row>
    <row r="654" spans="7:7" ht="15.75" customHeight="1" x14ac:dyDescent="0.25">
      <c r="G654" s="328"/>
    </row>
    <row r="655" spans="7:7" ht="15.75" customHeight="1" x14ac:dyDescent="0.25">
      <c r="G655" s="328"/>
    </row>
    <row r="656" spans="7:7" ht="15.75" customHeight="1" x14ac:dyDescent="0.25">
      <c r="G656" s="328"/>
    </row>
    <row r="657" spans="7:7" ht="15.75" customHeight="1" x14ac:dyDescent="0.25">
      <c r="G657" s="328"/>
    </row>
    <row r="658" spans="7:7" ht="15.75" customHeight="1" x14ac:dyDescent="0.25">
      <c r="G658" s="328"/>
    </row>
    <row r="659" spans="7:7" ht="15.75" customHeight="1" x14ac:dyDescent="0.25">
      <c r="G659" s="328"/>
    </row>
    <row r="660" spans="7:7" ht="15.75" customHeight="1" x14ac:dyDescent="0.25">
      <c r="G660" s="328"/>
    </row>
    <row r="661" spans="7:7" ht="15.75" customHeight="1" x14ac:dyDescent="0.25">
      <c r="G661" s="328"/>
    </row>
    <row r="662" spans="7:7" ht="15.75" customHeight="1" x14ac:dyDescent="0.25">
      <c r="G662" s="328"/>
    </row>
    <row r="663" spans="7:7" ht="15.75" customHeight="1" x14ac:dyDescent="0.25">
      <c r="G663" s="328"/>
    </row>
    <row r="664" spans="7:7" ht="15.75" customHeight="1" x14ac:dyDescent="0.25">
      <c r="G664" s="328"/>
    </row>
    <row r="665" spans="7:7" ht="15.75" customHeight="1" x14ac:dyDescent="0.25">
      <c r="G665" s="328"/>
    </row>
    <row r="666" spans="7:7" ht="15.75" customHeight="1" x14ac:dyDescent="0.25">
      <c r="G666" s="328"/>
    </row>
    <row r="667" spans="7:7" ht="15.75" customHeight="1" x14ac:dyDescent="0.25">
      <c r="G667" s="328"/>
    </row>
    <row r="668" spans="7:7" ht="15.75" customHeight="1" x14ac:dyDescent="0.25">
      <c r="G668" s="328"/>
    </row>
    <row r="669" spans="7:7" ht="15.75" customHeight="1" x14ac:dyDescent="0.25">
      <c r="G669" s="328"/>
    </row>
    <row r="670" spans="7:7" ht="15.75" customHeight="1" x14ac:dyDescent="0.25">
      <c r="G670" s="328"/>
    </row>
    <row r="671" spans="7:7" ht="15.75" customHeight="1" x14ac:dyDescent="0.25">
      <c r="G671" s="328"/>
    </row>
    <row r="672" spans="7:7" ht="15.75" customHeight="1" x14ac:dyDescent="0.25">
      <c r="G672" s="328"/>
    </row>
    <row r="673" spans="7:7" ht="15.75" customHeight="1" x14ac:dyDescent="0.25">
      <c r="G673" s="328"/>
    </row>
    <row r="674" spans="7:7" ht="15.75" customHeight="1" x14ac:dyDescent="0.25">
      <c r="G674" s="328"/>
    </row>
    <row r="675" spans="7:7" ht="15.75" customHeight="1" x14ac:dyDescent="0.25">
      <c r="G675" s="328"/>
    </row>
    <row r="676" spans="7:7" ht="15.75" customHeight="1" x14ac:dyDescent="0.25">
      <c r="G676" s="328"/>
    </row>
    <row r="677" spans="7:7" ht="15.75" customHeight="1" x14ac:dyDescent="0.25">
      <c r="G677" s="328"/>
    </row>
    <row r="678" spans="7:7" ht="15.75" customHeight="1" x14ac:dyDescent="0.25">
      <c r="G678" s="328"/>
    </row>
    <row r="679" spans="7:7" ht="15.75" customHeight="1" x14ac:dyDescent="0.25">
      <c r="G679" s="328"/>
    </row>
    <row r="680" spans="7:7" ht="15.75" customHeight="1" x14ac:dyDescent="0.25">
      <c r="G680" s="328"/>
    </row>
    <row r="681" spans="7:7" ht="15.75" customHeight="1" x14ac:dyDescent="0.25">
      <c r="G681" s="328"/>
    </row>
    <row r="682" spans="7:7" ht="15.75" customHeight="1" x14ac:dyDescent="0.25">
      <c r="G682" s="328"/>
    </row>
    <row r="683" spans="7:7" ht="15.75" customHeight="1" x14ac:dyDescent="0.25">
      <c r="G683" s="328"/>
    </row>
    <row r="684" spans="7:7" ht="15.75" customHeight="1" x14ac:dyDescent="0.25">
      <c r="G684" s="328"/>
    </row>
    <row r="685" spans="7:7" ht="15.75" customHeight="1" x14ac:dyDescent="0.25">
      <c r="G685" s="328"/>
    </row>
    <row r="686" spans="7:7" ht="15.75" customHeight="1" x14ac:dyDescent="0.25">
      <c r="G686" s="328"/>
    </row>
    <row r="687" spans="7:7" ht="15.75" customHeight="1" x14ac:dyDescent="0.25">
      <c r="G687" s="328"/>
    </row>
    <row r="688" spans="7:7" ht="15.75" customHeight="1" x14ac:dyDescent="0.25">
      <c r="G688" s="328"/>
    </row>
    <row r="689" spans="7:7" ht="15.75" customHeight="1" x14ac:dyDescent="0.25">
      <c r="G689" s="328"/>
    </row>
    <row r="690" spans="7:7" ht="15.75" customHeight="1" x14ac:dyDescent="0.25">
      <c r="G690" s="328"/>
    </row>
    <row r="691" spans="7:7" ht="15.75" customHeight="1" x14ac:dyDescent="0.25">
      <c r="G691" s="328"/>
    </row>
    <row r="692" spans="7:7" ht="15.75" customHeight="1" x14ac:dyDescent="0.25">
      <c r="G692" s="328"/>
    </row>
    <row r="693" spans="7:7" ht="15.75" customHeight="1" x14ac:dyDescent="0.25">
      <c r="G693" s="328"/>
    </row>
    <row r="694" spans="7:7" ht="15.75" customHeight="1" x14ac:dyDescent="0.25">
      <c r="G694" s="328"/>
    </row>
    <row r="695" spans="7:7" ht="15.75" customHeight="1" x14ac:dyDescent="0.25">
      <c r="G695" s="328"/>
    </row>
    <row r="696" spans="7:7" ht="15.75" customHeight="1" x14ac:dyDescent="0.25">
      <c r="G696" s="328"/>
    </row>
    <row r="697" spans="7:7" ht="15.75" customHeight="1" x14ac:dyDescent="0.25">
      <c r="G697" s="328"/>
    </row>
    <row r="698" spans="7:7" ht="15.75" customHeight="1" x14ac:dyDescent="0.25">
      <c r="G698" s="328"/>
    </row>
    <row r="699" spans="7:7" ht="15.75" customHeight="1" x14ac:dyDescent="0.25">
      <c r="G699" s="328"/>
    </row>
    <row r="700" spans="7:7" ht="15.75" customHeight="1" x14ac:dyDescent="0.25">
      <c r="G700" s="328"/>
    </row>
    <row r="701" spans="7:7" ht="15.75" customHeight="1" x14ac:dyDescent="0.25">
      <c r="G701" s="328"/>
    </row>
    <row r="702" spans="7:7" ht="15.75" customHeight="1" x14ac:dyDescent="0.25">
      <c r="G702" s="328"/>
    </row>
    <row r="703" spans="7:7" ht="15.75" customHeight="1" x14ac:dyDescent="0.25">
      <c r="G703" s="328"/>
    </row>
    <row r="704" spans="7:7" ht="15.75" customHeight="1" x14ac:dyDescent="0.25">
      <c r="G704" s="328"/>
    </row>
    <row r="705" spans="7:7" ht="15.75" customHeight="1" x14ac:dyDescent="0.25">
      <c r="G705" s="328"/>
    </row>
    <row r="706" spans="7:7" ht="15.75" customHeight="1" x14ac:dyDescent="0.25">
      <c r="G706" s="328"/>
    </row>
    <row r="707" spans="7:7" ht="15.75" customHeight="1" x14ac:dyDescent="0.25">
      <c r="G707" s="328"/>
    </row>
    <row r="708" spans="7:7" ht="15.75" customHeight="1" x14ac:dyDescent="0.25">
      <c r="G708" s="328"/>
    </row>
    <row r="709" spans="7:7" ht="15.75" customHeight="1" x14ac:dyDescent="0.25">
      <c r="G709" s="328"/>
    </row>
    <row r="710" spans="7:7" ht="15.75" customHeight="1" x14ac:dyDescent="0.25">
      <c r="G710" s="328"/>
    </row>
    <row r="711" spans="7:7" ht="15.75" customHeight="1" x14ac:dyDescent="0.25">
      <c r="G711" s="328"/>
    </row>
    <row r="712" spans="7:7" ht="15.75" customHeight="1" x14ac:dyDescent="0.25">
      <c r="G712" s="328"/>
    </row>
    <row r="713" spans="7:7" ht="15.75" customHeight="1" x14ac:dyDescent="0.25">
      <c r="G713" s="328"/>
    </row>
    <row r="714" spans="7:7" ht="15.75" customHeight="1" x14ac:dyDescent="0.25">
      <c r="G714" s="328"/>
    </row>
    <row r="715" spans="7:7" ht="15.75" customHeight="1" x14ac:dyDescent="0.25">
      <c r="G715" s="328"/>
    </row>
    <row r="716" spans="7:7" ht="15.75" customHeight="1" x14ac:dyDescent="0.25">
      <c r="G716" s="328"/>
    </row>
    <row r="717" spans="7:7" ht="15.75" customHeight="1" x14ac:dyDescent="0.25">
      <c r="G717" s="328"/>
    </row>
    <row r="718" spans="7:7" ht="15.75" customHeight="1" x14ac:dyDescent="0.25">
      <c r="G718" s="328"/>
    </row>
    <row r="719" spans="7:7" ht="15.75" customHeight="1" x14ac:dyDescent="0.25">
      <c r="G719" s="328"/>
    </row>
    <row r="720" spans="7:7" ht="15.75" customHeight="1" x14ac:dyDescent="0.25">
      <c r="G720" s="328"/>
    </row>
    <row r="721" spans="7:7" ht="15.75" customHeight="1" x14ac:dyDescent="0.25">
      <c r="G721" s="328"/>
    </row>
    <row r="722" spans="7:7" ht="15.75" customHeight="1" x14ac:dyDescent="0.25">
      <c r="G722" s="328"/>
    </row>
    <row r="723" spans="7:7" ht="15.75" customHeight="1" x14ac:dyDescent="0.25">
      <c r="G723" s="328"/>
    </row>
    <row r="724" spans="7:7" ht="15.75" customHeight="1" x14ac:dyDescent="0.25">
      <c r="G724" s="328"/>
    </row>
    <row r="725" spans="7:7" ht="15.75" customHeight="1" x14ac:dyDescent="0.25">
      <c r="G725" s="328"/>
    </row>
    <row r="726" spans="7:7" ht="15.75" customHeight="1" x14ac:dyDescent="0.25">
      <c r="G726" s="328"/>
    </row>
    <row r="727" spans="7:7" ht="15.75" customHeight="1" x14ac:dyDescent="0.25">
      <c r="G727" s="328"/>
    </row>
    <row r="728" spans="7:7" ht="15.75" customHeight="1" x14ac:dyDescent="0.25">
      <c r="G728" s="328"/>
    </row>
    <row r="729" spans="7:7" ht="15.75" customHeight="1" x14ac:dyDescent="0.25">
      <c r="G729" s="328"/>
    </row>
    <row r="730" spans="7:7" ht="15.75" customHeight="1" x14ac:dyDescent="0.25">
      <c r="G730" s="328"/>
    </row>
    <row r="731" spans="7:7" ht="15.75" customHeight="1" x14ac:dyDescent="0.25">
      <c r="G731" s="328"/>
    </row>
    <row r="732" spans="7:7" ht="15.75" customHeight="1" x14ac:dyDescent="0.25">
      <c r="G732" s="328"/>
    </row>
    <row r="733" spans="7:7" ht="15.75" customHeight="1" x14ac:dyDescent="0.25">
      <c r="G733" s="328"/>
    </row>
    <row r="734" spans="7:7" ht="15.75" customHeight="1" x14ac:dyDescent="0.25">
      <c r="G734" s="328"/>
    </row>
    <row r="735" spans="7:7" ht="15.75" customHeight="1" x14ac:dyDescent="0.25">
      <c r="G735" s="328"/>
    </row>
    <row r="736" spans="7:7" ht="15.75" customHeight="1" x14ac:dyDescent="0.25">
      <c r="G736" s="328"/>
    </row>
    <row r="737" spans="7:7" ht="15.75" customHeight="1" x14ac:dyDescent="0.25">
      <c r="G737" s="328"/>
    </row>
    <row r="738" spans="7:7" ht="15.75" customHeight="1" x14ac:dyDescent="0.25">
      <c r="G738" s="328"/>
    </row>
    <row r="739" spans="7:7" ht="15.75" customHeight="1" x14ac:dyDescent="0.25">
      <c r="G739" s="328"/>
    </row>
    <row r="740" spans="7:7" ht="15.75" customHeight="1" x14ac:dyDescent="0.25">
      <c r="G740" s="328"/>
    </row>
    <row r="741" spans="7:7" ht="15.75" customHeight="1" x14ac:dyDescent="0.25">
      <c r="G741" s="328"/>
    </row>
    <row r="742" spans="7:7" ht="15.75" customHeight="1" x14ac:dyDescent="0.25">
      <c r="G742" s="328"/>
    </row>
    <row r="743" spans="7:7" ht="15.75" customHeight="1" x14ac:dyDescent="0.25">
      <c r="G743" s="328"/>
    </row>
    <row r="744" spans="7:7" ht="15.75" customHeight="1" x14ac:dyDescent="0.25">
      <c r="G744" s="328"/>
    </row>
    <row r="745" spans="7:7" ht="15.75" customHeight="1" x14ac:dyDescent="0.25">
      <c r="G745" s="328"/>
    </row>
    <row r="746" spans="7:7" ht="15.75" customHeight="1" x14ac:dyDescent="0.25">
      <c r="G746" s="328"/>
    </row>
    <row r="747" spans="7:7" ht="15.75" customHeight="1" x14ac:dyDescent="0.25">
      <c r="G747" s="328"/>
    </row>
    <row r="748" spans="7:7" ht="15.75" customHeight="1" x14ac:dyDescent="0.25">
      <c r="G748" s="328"/>
    </row>
    <row r="749" spans="7:7" ht="15.75" customHeight="1" x14ac:dyDescent="0.25">
      <c r="G749" s="328"/>
    </row>
    <row r="750" spans="7:7" ht="15.75" customHeight="1" x14ac:dyDescent="0.25">
      <c r="G750" s="328"/>
    </row>
    <row r="751" spans="7:7" ht="15.75" customHeight="1" x14ac:dyDescent="0.25">
      <c r="G751" s="328"/>
    </row>
    <row r="752" spans="7:7" ht="15.75" customHeight="1" x14ac:dyDescent="0.25">
      <c r="G752" s="328"/>
    </row>
    <row r="753" spans="7:7" ht="15.75" customHeight="1" x14ac:dyDescent="0.25">
      <c r="G753" s="328"/>
    </row>
    <row r="754" spans="7:7" ht="15.75" customHeight="1" x14ac:dyDescent="0.25">
      <c r="G754" s="328"/>
    </row>
    <row r="755" spans="7:7" ht="15.75" customHeight="1" x14ac:dyDescent="0.25">
      <c r="G755" s="328"/>
    </row>
    <row r="756" spans="7:7" ht="15.75" customHeight="1" x14ac:dyDescent="0.25">
      <c r="G756" s="328"/>
    </row>
    <row r="757" spans="7:7" ht="15.75" customHeight="1" x14ac:dyDescent="0.25">
      <c r="G757" s="328"/>
    </row>
    <row r="758" spans="7:7" ht="15.75" customHeight="1" x14ac:dyDescent="0.25">
      <c r="G758" s="328"/>
    </row>
    <row r="759" spans="7:7" ht="15.75" customHeight="1" x14ac:dyDescent="0.25">
      <c r="G759" s="328"/>
    </row>
    <row r="760" spans="7:7" ht="15.75" customHeight="1" x14ac:dyDescent="0.25">
      <c r="G760" s="328"/>
    </row>
    <row r="761" spans="7:7" ht="15.75" customHeight="1" x14ac:dyDescent="0.25">
      <c r="G761" s="328"/>
    </row>
    <row r="762" spans="7:7" ht="15.75" customHeight="1" x14ac:dyDescent="0.25">
      <c r="G762" s="328"/>
    </row>
    <row r="763" spans="7:7" ht="15.75" customHeight="1" x14ac:dyDescent="0.25">
      <c r="G763" s="328"/>
    </row>
    <row r="764" spans="7:7" ht="15.75" customHeight="1" x14ac:dyDescent="0.25">
      <c r="G764" s="328"/>
    </row>
    <row r="765" spans="7:7" ht="15.75" customHeight="1" x14ac:dyDescent="0.25">
      <c r="G765" s="328"/>
    </row>
    <row r="766" spans="7:7" ht="15.75" customHeight="1" x14ac:dyDescent="0.25">
      <c r="G766" s="328"/>
    </row>
    <row r="767" spans="7:7" ht="15.75" customHeight="1" x14ac:dyDescent="0.25">
      <c r="G767" s="328"/>
    </row>
    <row r="768" spans="7:7" ht="15.75" customHeight="1" x14ac:dyDescent="0.25">
      <c r="G768" s="328"/>
    </row>
    <row r="769" spans="7:7" ht="15.75" customHeight="1" x14ac:dyDescent="0.25">
      <c r="G769" s="328"/>
    </row>
    <row r="770" spans="7:7" ht="15.75" customHeight="1" x14ac:dyDescent="0.25">
      <c r="G770" s="328"/>
    </row>
    <row r="771" spans="7:7" ht="15.75" customHeight="1" x14ac:dyDescent="0.25">
      <c r="G771" s="328"/>
    </row>
    <row r="772" spans="7:7" ht="15.75" customHeight="1" x14ac:dyDescent="0.25">
      <c r="G772" s="328"/>
    </row>
    <row r="773" spans="7:7" ht="15.75" customHeight="1" x14ac:dyDescent="0.25">
      <c r="G773" s="328"/>
    </row>
    <row r="774" spans="7:7" ht="15.75" customHeight="1" x14ac:dyDescent="0.25">
      <c r="G774" s="328"/>
    </row>
    <row r="775" spans="7:7" ht="15.75" customHeight="1" x14ac:dyDescent="0.25">
      <c r="G775" s="328"/>
    </row>
    <row r="776" spans="7:7" ht="15.75" customHeight="1" x14ac:dyDescent="0.25">
      <c r="G776" s="328"/>
    </row>
    <row r="777" spans="7:7" ht="15.75" customHeight="1" x14ac:dyDescent="0.25">
      <c r="G777" s="328"/>
    </row>
    <row r="778" spans="7:7" ht="15.75" customHeight="1" x14ac:dyDescent="0.25">
      <c r="G778" s="328"/>
    </row>
    <row r="779" spans="7:7" ht="15.75" customHeight="1" x14ac:dyDescent="0.25">
      <c r="G779" s="328"/>
    </row>
    <row r="780" spans="7:7" ht="15.75" customHeight="1" x14ac:dyDescent="0.25">
      <c r="G780" s="328"/>
    </row>
    <row r="781" spans="7:7" ht="15.75" customHeight="1" x14ac:dyDescent="0.25">
      <c r="G781" s="328"/>
    </row>
    <row r="782" spans="7:7" ht="15.75" customHeight="1" x14ac:dyDescent="0.25">
      <c r="G782" s="328"/>
    </row>
    <row r="783" spans="7:7" ht="15.75" customHeight="1" x14ac:dyDescent="0.25">
      <c r="G783" s="328"/>
    </row>
    <row r="784" spans="7:7" ht="15.75" customHeight="1" x14ac:dyDescent="0.25">
      <c r="G784" s="328"/>
    </row>
    <row r="785" spans="7:7" ht="15.75" customHeight="1" x14ac:dyDescent="0.25">
      <c r="G785" s="328"/>
    </row>
    <row r="786" spans="7:7" ht="15.75" customHeight="1" x14ac:dyDescent="0.25">
      <c r="G786" s="328"/>
    </row>
    <row r="787" spans="7:7" ht="15.75" customHeight="1" x14ac:dyDescent="0.25">
      <c r="G787" s="328"/>
    </row>
    <row r="788" spans="7:7" ht="15.75" customHeight="1" x14ac:dyDescent="0.25">
      <c r="G788" s="328"/>
    </row>
    <row r="789" spans="7:7" ht="15.75" customHeight="1" x14ac:dyDescent="0.25">
      <c r="G789" s="328"/>
    </row>
    <row r="790" spans="7:7" ht="15.75" customHeight="1" x14ac:dyDescent="0.25">
      <c r="G790" s="328"/>
    </row>
    <row r="791" spans="7:7" ht="15.75" customHeight="1" x14ac:dyDescent="0.25">
      <c r="G791" s="328"/>
    </row>
    <row r="792" spans="7:7" ht="15.75" customHeight="1" x14ac:dyDescent="0.25">
      <c r="G792" s="328"/>
    </row>
    <row r="793" spans="7:7" ht="15.75" customHeight="1" x14ac:dyDescent="0.25">
      <c r="G793" s="328"/>
    </row>
    <row r="794" spans="7:7" ht="15.75" customHeight="1" x14ac:dyDescent="0.25">
      <c r="G794" s="328"/>
    </row>
    <row r="795" spans="7:7" ht="15.75" customHeight="1" x14ac:dyDescent="0.25">
      <c r="G795" s="328"/>
    </row>
    <row r="796" spans="7:7" ht="15.75" customHeight="1" x14ac:dyDescent="0.25">
      <c r="G796" s="328"/>
    </row>
    <row r="797" spans="7:7" ht="15.75" customHeight="1" x14ac:dyDescent="0.25">
      <c r="G797" s="328"/>
    </row>
    <row r="798" spans="7:7" ht="15.75" customHeight="1" x14ac:dyDescent="0.25">
      <c r="G798" s="328"/>
    </row>
    <row r="799" spans="7:7" ht="15.75" customHeight="1" x14ac:dyDescent="0.25">
      <c r="G799" s="328"/>
    </row>
    <row r="800" spans="7:7" ht="15.75" customHeight="1" x14ac:dyDescent="0.25">
      <c r="G800" s="328"/>
    </row>
    <row r="801" spans="7:7" ht="15.75" customHeight="1" x14ac:dyDescent="0.25">
      <c r="G801" s="328"/>
    </row>
    <row r="802" spans="7:7" ht="15.75" customHeight="1" x14ac:dyDescent="0.25">
      <c r="G802" s="328"/>
    </row>
    <row r="803" spans="7:7" ht="15.75" customHeight="1" x14ac:dyDescent="0.25">
      <c r="G803" s="328"/>
    </row>
    <row r="804" spans="7:7" ht="15.75" customHeight="1" x14ac:dyDescent="0.25">
      <c r="G804" s="328"/>
    </row>
    <row r="805" spans="7:7" ht="15.75" customHeight="1" x14ac:dyDescent="0.25">
      <c r="G805" s="328"/>
    </row>
    <row r="806" spans="7:7" ht="15.75" customHeight="1" x14ac:dyDescent="0.25">
      <c r="G806" s="328"/>
    </row>
    <row r="807" spans="7:7" ht="15.75" customHeight="1" x14ac:dyDescent="0.25">
      <c r="G807" s="328"/>
    </row>
    <row r="808" spans="7:7" ht="15.75" customHeight="1" x14ac:dyDescent="0.25">
      <c r="G808" s="328"/>
    </row>
    <row r="809" spans="7:7" ht="15.75" customHeight="1" x14ac:dyDescent="0.25">
      <c r="G809" s="328"/>
    </row>
    <row r="810" spans="7:7" ht="15.75" customHeight="1" x14ac:dyDescent="0.25">
      <c r="G810" s="328"/>
    </row>
    <row r="811" spans="7:7" ht="15.75" customHeight="1" x14ac:dyDescent="0.25">
      <c r="G811" s="328"/>
    </row>
    <row r="812" spans="7:7" ht="15.75" customHeight="1" x14ac:dyDescent="0.25">
      <c r="G812" s="328"/>
    </row>
    <row r="813" spans="7:7" ht="15.75" customHeight="1" x14ac:dyDescent="0.25">
      <c r="G813" s="328"/>
    </row>
    <row r="814" spans="7:7" ht="15.75" customHeight="1" x14ac:dyDescent="0.25">
      <c r="G814" s="328"/>
    </row>
    <row r="815" spans="7:7" ht="15.75" customHeight="1" x14ac:dyDescent="0.25">
      <c r="G815" s="328"/>
    </row>
    <row r="816" spans="7:7" ht="15.75" customHeight="1" x14ac:dyDescent="0.25">
      <c r="G816" s="328"/>
    </row>
    <row r="817" spans="7:7" ht="15.75" customHeight="1" x14ac:dyDescent="0.25">
      <c r="G817" s="328"/>
    </row>
    <row r="818" spans="7:7" ht="15.75" customHeight="1" x14ac:dyDescent="0.25">
      <c r="G818" s="328"/>
    </row>
    <row r="819" spans="7:7" ht="15.75" customHeight="1" x14ac:dyDescent="0.25">
      <c r="G819" s="328"/>
    </row>
    <row r="820" spans="7:7" ht="15.75" customHeight="1" x14ac:dyDescent="0.25">
      <c r="G820" s="328"/>
    </row>
    <row r="821" spans="7:7" ht="15.75" customHeight="1" x14ac:dyDescent="0.25">
      <c r="G821" s="328"/>
    </row>
    <row r="822" spans="7:7" ht="15.75" customHeight="1" x14ac:dyDescent="0.25">
      <c r="G822" s="328"/>
    </row>
    <row r="823" spans="7:7" ht="15.75" customHeight="1" x14ac:dyDescent="0.25">
      <c r="G823" s="328"/>
    </row>
    <row r="824" spans="7:7" ht="15.75" customHeight="1" x14ac:dyDescent="0.25">
      <c r="G824" s="328"/>
    </row>
    <row r="825" spans="7:7" ht="15.75" customHeight="1" x14ac:dyDescent="0.25">
      <c r="G825" s="328"/>
    </row>
    <row r="826" spans="7:7" ht="15.75" customHeight="1" x14ac:dyDescent="0.25">
      <c r="G826" s="328"/>
    </row>
    <row r="827" spans="7:7" ht="15.75" customHeight="1" x14ac:dyDescent="0.25">
      <c r="G827" s="328"/>
    </row>
    <row r="828" spans="7:7" ht="15.75" customHeight="1" x14ac:dyDescent="0.25">
      <c r="G828" s="328"/>
    </row>
    <row r="829" spans="7:7" ht="15.75" customHeight="1" x14ac:dyDescent="0.25">
      <c r="G829" s="328"/>
    </row>
    <row r="830" spans="7:7" ht="15.75" customHeight="1" x14ac:dyDescent="0.25">
      <c r="G830" s="328"/>
    </row>
    <row r="831" spans="7:7" ht="15.75" customHeight="1" x14ac:dyDescent="0.25">
      <c r="G831" s="328"/>
    </row>
    <row r="832" spans="7:7" ht="15.75" customHeight="1" x14ac:dyDescent="0.25">
      <c r="G832" s="328"/>
    </row>
    <row r="833" spans="7:7" ht="15.75" customHeight="1" x14ac:dyDescent="0.25">
      <c r="G833" s="328"/>
    </row>
    <row r="834" spans="7:7" ht="15.75" customHeight="1" x14ac:dyDescent="0.25">
      <c r="G834" s="328"/>
    </row>
    <row r="835" spans="7:7" ht="15.75" customHeight="1" x14ac:dyDescent="0.25">
      <c r="G835" s="328"/>
    </row>
    <row r="836" spans="7:7" ht="15.75" customHeight="1" x14ac:dyDescent="0.25">
      <c r="G836" s="328"/>
    </row>
    <row r="837" spans="7:7" ht="15.75" customHeight="1" x14ac:dyDescent="0.25">
      <c r="G837" s="328"/>
    </row>
    <row r="838" spans="7:7" ht="15.75" customHeight="1" x14ac:dyDescent="0.25">
      <c r="G838" s="328"/>
    </row>
    <row r="839" spans="7:7" ht="15.75" customHeight="1" x14ac:dyDescent="0.25">
      <c r="G839" s="328"/>
    </row>
    <row r="840" spans="7:7" ht="15.75" customHeight="1" x14ac:dyDescent="0.25">
      <c r="G840" s="328"/>
    </row>
    <row r="841" spans="7:7" ht="15.75" customHeight="1" x14ac:dyDescent="0.25">
      <c r="G841" s="328"/>
    </row>
    <row r="842" spans="7:7" ht="15.75" customHeight="1" x14ac:dyDescent="0.25">
      <c r="G842" s="328"/>
    </row>
    <row r="843" spans="7:7" ht="15.75" customHeight="1" x14ac:dyDescent="0.25">
      <c r="G843" s="328"/>
    </row>
    <row r="844" spans="7:7" ht="15.75" customHeight="1" x14ac:dyDescent="0.25">
      <c r="G844" s="328"/>
    </row>
    <row r="845" spans="7:7" ht="15.75" customHeight="1" x14ac:dyDescent="0.25">
      <c r="G845" s="328"/>
    </row>
    <row r="846" spans="7:7" ht="15.75" customHeight="1" x14ac:dyDescent="0.25">
      <c r="G846" s="328"/>
    </row>
    <row r="847" spans="7:7" ht="15.75" customHeight="1" x14ac:dyDescent="0.25">
      <c r="G847" s="328"/>
    </row>
    <row r="848" spans="7:7" ht="15.75" customHeight="1" x14ac:dyDescent="0.25">
      <c r="G848" s="328"/>
    </row>
    <row r="849" spans="7:7" ht="15.75" customHeight="1" x14ac:dyDescent="0.25">
      <c r="G849" s="328"/>
    </row>
    <row r="850" spans="7:7" ht="15.75" customHeight="1" x14ac:dyDescent="0.25">
      <c r="G850" s="328"/>
    </row>
    <row r="851" spans="7:7" ht="15.75" customHeight="1" x14ac:dyDescent="0.25">
      <c r="G851" s="328"/>
    </row>
    <row r="852" spans="7:7" ht="15.75" customHeight="1" x14ac:dyDescent="0.25">
      <c r="G852" s="328"/>
    </row>
    <row r="853" spans="7:7" ht="15.75" customHeight="1" x14ac:dyDescent="0.25">
      <c r="G853" s="328"/>
    </row>
    <row r="854" spans="7:7" ht="15.75" customHeight="1" x14ac:dyDescent="0.25">
      <c r="G854" s="328"/>
    </row>
    <row r="855" spans="7:7" ht="15.75" customHeight="1" x14ac:dyDescent="0.25">
      <c r="G855" s="328"/>
    </row>
    <row r="856" spans="7:7" ht="15.75" customHeight="1" x14ac:dyDescent="0.25">
      <c r="G856" s="328"/>
    </row>
    <row r="857" spans="7:7" ht="15.75" customHeight="1" x14ac:dyDescent="0.25">
      <c r="G857" s="328"/>
    </row>
    <row r="858" spans="7:7" ht="15.75" customHeight="1" x14ac:dyDescent="0.25">
      <c r="G858" s="328"/>
    </row>
    <row r="859" spans="7:7" ht="15.75" customHeight="1" x14ac:dyDescent="0.25">
      <c r="G859" s="328"/>
    </row>
    <row r="860" spans="7:7" ht="15.75" customHeight="1" x14ac:dyDescent="0.25">
      <c r="G860" s="328"/>
    </row>
    <row r="861" spans="7:7" ht="15.75" customHeight="1" x14ac:dyDescent="0.25">
      <c r="G861" s="328"/>
    </row>
    <row r="862" spans="7:7" ht="15.75" customHeight="1" x14ac:dyDescent="0.25">
      <c r="G862" s="328"/>
    </row>
    <row r="863" spans="7:7" ht="15.75" customHeight="1" x14ac:dyDescent="0.25">
      <c r="G863" s="328"/>
    </row>
    <row r="864" spans="7:7" ht="15.75" customHeight="1" x14ac:dyDescent="0.25">
      <c r="G864" s="328"/>
    </row>
    <row r="865" spans="7:7" ht="15.75" customHeight="1" x14ac:dyDescent="0.25">
      <c r="G865" s="328"/>
    </row>
    <row r="866" spans="7:7" ht="15.75" customHeight="1" x14ac:dyDescent="0.25">
      <c r="G866" s="328"/>
    </row>
    <row r="867" spans="7:7" ht="15.75" customHeight="1" x14ac:dyDescent="0.25">
      <c r="G867" s="328"/>
    </row>
    <row r="868" spans="7:7" ht="15.75" customHeight="1" x14ac:dyDescent="0.25">
      <c r="G868" s="328"/>
    </row>
    <row r="869" spans="7:7" ht="15.75" customHeight="1" x14ac:dyDescent="0.25">
      <c r="G869" s="328"/>
    </row>
    <row r="870" spans="7:7" ht="15.75" customHeight="1" x14ac:dyDescent="0.25">
      <c r="G870" s="328"/>
    </row>
    <row r="871" spans="7:7" ht="15.75" customHeight="1" x14ac:dyDescent="0.25">
      <c r="G871" s="328"/>
    </row>
    <row r="872" spans="7:7" ht="15.75" customHeight="1" x14ac:dyDescent="0.25">
      <c r="G872" s="328"/>
    </row>
    <row r="873" spans="7:7" ht="15.75" customHeight="1" x14ac:dyDescent="0.25">
      <c r="G873" s="328"/>
    </row>
    <row r="874" spans="7:7" ht="15.75" customHeight="1" x14ac:dyDescent="0.25">
      <c r="G874" s="328"/>
    </row>
    <row r="875" spans="7:7" ht="15.75" customHeight="1" x14ac:dyDescent="0.25">
      <c r="G875" s="328"/>
    </row>
    <row r="876" spans="7:7" ht="15.75" customHeight="1" x14ac:dyDescent="0.25">
      <c r="G876" s="328"/>
    </row>
    <row r="877" spans="7:7" ht="15.75" customHeight="1" x14ac:dyDescent="0.25">
      <c r="G877" s="328"/>
    </row>
    <row r="878" spans="7:7" ht="15.75" customHeight="1" x14ac:dyDescent="0.25">
      <c r="G878" s="328"/>
    </row>
    <row r="879" spans="7:7" ht="15.75" customHeight="1" x14ac:dyDescent="0.25">
      <c r="G879" s="328"/>
    </row>
    <row r="880" spans="7:7" ht="15.75" customHeight="1" x14ac:dyDescent="0.25">
      <c r="G880" s="328"/>
    </row>
    <row r="881" spans="7:7" ht="15.75" customHeight="1" x14ac:dyDescent="0.25">
      <c r="G881" s="328"/>
    </row>
    <row r="882" spans="7:7" ht="15.75" customHeight="1" x14ac:dyDescent="0.25">
      <c r="G882" s="328"/>
    </row>
    <row r="883" spans="7:7" ht="15.75" customHeight="1" x14ac:dyDescent="0.25">
      <c r="G883" s="328"/>
    </row>
    <row r="884" spans="7:7" ht="15.75" customHeight="1" x14ac:dyDescent="0.25">
      <c r="G884" s="328"/>
    </row>
    <row r="885" spans="7:7" ht="15.75" customHeight="1" x14ac:dyDescent="0.25">
      <c r="G885" s="328"/>
    </row>
    <row r="886" spans="7:7" ht="15.75" customHeight="1" x14ac:dyDescent="0.25">
      <c r="G886" s="328"/>
    </row>
    <row r="887" spans="7:7" ht="15.75" customHeight="1" x14ac:dyDescent="0.25">
      <c r="G887" s="328"/>
    </row>
    <row r="888" spans="7:7" ht="15.75" customHeight="1" x14ac:dyDescent="0.25">
      <c r="G888" s="328"/>
    </row>
    <row r="889" spans="7:7" ht="15.75" customHeight="1" x14ac:dyDescent="0.25">
      <c r="G889" s="328"/>
    </row>
    <row r="890" spans="7:7" ht="15.75" customHeight="1" x14ac:dyDescent="0.25">
      <c r="G890" s="328"/>
    </row>
    <row r="891" spans="7:7" ht="15.75" customHeight="1" x14ac:dyDescent="0.25">
      <c r="G891" s="328"/>
    </row>
    <row r="892" spans="7:7" ht="15.75" customHeight="1" x14ac:dyDescent="0.25">
      <c r="G892" s="328"/>
    </row>
    <row r="893" spans="7:7" ht="15.75" customHeight="1" x14ac:dyDescent="0.25">
      <c r="G893" s="328"/>
    </row>
    <row r="894" spans="7:7" ht="15.75" customHeight="1" x14ac:dyDescent="0.25">
      <c r="G894" s="328"/>
    </row>
    <row r="895" spans="7:7" ht="15.75" customHeight="1" x14ac:dyDescent="0.25">
      <c r="G895" s="328"/>
    </row>
    <row r="896" spans="7:7" ht="15.75" customHeight="1" x14ac:dyDescent="0.25">
      <c r="G896" s="328"/>
    </row>
    <row r="897" spans="7:7" ht="15.75" customHeight="1" x14ac:dyDescent="0.25">
      <c r="G897" s="328"/>
    </row>
    <row r="898" spans="7:7" ht="15.75" customHeight="1" x14ac:dyDescent="0.25">
      <c r="G898" s="328"/>
    </row>
    <row r="899" spans="7:7" ht="15.75" customHeight="1" x14ac:dyDescent="0.25">
      <c r="G899" s="328"/>
    </row>
    <row r="900" spans="7:7" ht="15.75" customHeight="1" x14ac:dyDescent="0.25">
      <c r="G900" s="328"/>
    </row>
    <row r="901" spans="7:7" ht="15.75" customHeight="1" x14ac:dyDescent="0.25">
      <c r="G901" s="328"/>
    </row>
    <row r="902" spans="7:7" ht="15.75" customHeight="1" x14ac:dyDescent="0.25">
      <c r="G902" s="328"/>
    </row>
    <row r="903" spans="7:7" ht="15.75" customHeight="1" x14ac:dyDescent="0.25">
      <c r="G903" s="328"/>
    </row>
    <row r="904" spans="7:7" ht="15.75" customHeight="1" x14ac:dyDescent="0.25">
      <c r="G904" s="328"/>
    </row>
    <row r="905" spans="7:7" ht="15.75" customHeight="1" x14ac:dyDescent="0.25">
      <c r="G905" s="328"/>
    </row>
    <row r="906" spans="7:7" ht="15.75" customHeight="1" x14ac:dyDescent="0.25">
      <c r="G906" s="328"/>
    </row>
    <row r="907" spans="7:7" ht="15.75" customHeight="1" x14ac:dyDescent="0.25">
      <c r="G907" s="328"/>
    </row>
    <row r="908" spans="7:7" ht="15.75" customHeight="1" x14ac:dyDescent="0.25">
      <c r="G908" s="328"/>
    </row>
    <row r="909" spans="7:7" ht="15.75" customHeight="1" x14ac:dyDescent="0.25">
      <c r="G909" s="328"/>
    </row>
    <row r="910" spans="7:7" ht="15.75" customHeight="1" x14ac:dyDescent="0.25">
      <c r="G910" s="328"/>
    </row>
    <row r="911" spans="7:7" ht="15.75" customHeight="1" x14ac:dyDescent="0.25">
      <c r="G911" s="328"/>
    </row>
    <row r="912" spans="7:7" ht="15.75" customHeight="1" x14ac:dyDescent="0.25">
      <c r="G912" s="328"/>
    </row>
    <row r="913" spans="7:7" ht="15.75" customHeight="1" x14ac:dyDescent="0.25">
      <c r="G913" s="328"/>
    </row>
    <row r="914" spans="7:7" ht="15.75" customHeight="1" x14ac:dyDescent="0.25">
      <c r="G914" s="328"/>
    </row>
    <row r="915" spans="7:7" ht="15.75" customHeight="1" x14ac:dyDescent="0.25">
      <c r="G915" s="328"/>
    </row>
    <row r="916" spans="7:7" ht="15.75" customHeight="1" x14ac:dyDescent="0.25">
      <c r="G916" s="328"/>
    </row>
    <row r="917" spans="7:7" ht="15.75" customHeight="1" x14ac:dyDescent="0.25">
      <c r="G917" s="328"/>
    </row>
    <row r="918" spans="7:7" ht="15.75" customHeight="1" x14ac:dyDescent="0.25">
      <c r="G918" s="328"/>
    </row>
    <row r="919" spans="7:7" ht="15.75" customHeight="1" x14ac:dyDescent="0.25">
      <c r="G919" s="328"/>
    </row>
    <row r="920" spans="7:7" ht="15.75" customHeight="1" x14ac:dyDescent="0.25">
      <c r="G920" s="328"/>
    </row>
    <row r="921" spans="7:7" ht="15.75" customHeight="1" x14ac:dyDescent="0.25">
      <c r="G921" s="328"/>
    </row>
    <row r="922" spans="7:7" ht="15.75" customHeight="1" x14ac:dyDescent="0.25">
      <c r="G922" s="328"/>
    </row>
    <row r="923" spans="7:7" ht="15.75" customHeight="1" x14ac:dyDescent="0.25">
      <c r="G923" s="328"/>
    </row>
    <row r="924" spans="7:7" ht="15.75" customHeight="1" x14ac:dyDescent="0.25">
      <c r="G924" s="328"/>
    </row>
    <row r="925" spans="7:7" ht="15.75" customHeight="1" x14ac:dyDescent="0.25">
      <c r="G925" s="328"/>
    </row>
    <row r="926" spans="7:7" ht="15.75" customHeight="1" x14ac:dyDescent="0.25">
      <c r="G926" s="328"/>
    </row>
    <row r="927" spans="7:7" ht="15.75" customHeight="1" x14ac:dyDescent="0.25">
      <c r="G927" s="328"/>
    </row>
    <row r="928" spans="7:7" ht="15.75" customHeight="1" x14ac:dyDescent="0.25">
      <c r="G928" s="328"/>
    </row>
    <row r="929" spans="7:7" ht="15.75" customHeight="1" x14ac:dyDescent="0.25">
      <c r="G929" s="328"/>
    </row>
    <row r="930" spans="7:7" ht="15.75" customHeight="1" x14ac:dyDescent="0.25">
      <c r="G930" s="328"/>
    </row>
    <row r="931" spans="7:7" ht="15.75" customHeight="1" x14ac:dyDescent="0.25">
      <c r="G931" s="328"/>
    </row>
    <row r="932" spans="7:7" ht="15.75" customHeight="1" x14ac:dyDescent="0.25">
      <c r="G932" s="328"/>
    </row>
    <row r="933" spans="7:7" ht="15.75" customHeight="1" x14ac:dyDescent="0.25">
      <c r="G933" s="328"/>
    </row>
    <row r="934" spans="7:7" ht="15.75" customHeight="1" x14ac:dyDescent="0.25">
      <c r="G934" s="328"/>
    </row>
    <row r="935" spans="7:7" ht="15.75" customHeight="1" x14ac:dyDescent="0.25">
      <c r="G935" s="328"/>
    </row>
    <row r="936" spans="7:7" ht="15.75" customHeight="1" x14ac:dyDescent="0.25">
      <c r="G936" s="328"/>
    </row>
    <row r="937" spans="7:7" ht="15.75" customHeight="1" x14ac:dyDescent="0.25">
      <c r="G937" s="328"/>
    </row>
    <row r="938" spans="7:7" ht="15.75" customHeight="1" x14ac:dyDescent="0.25">
      <c r="G938" s="328"/>
    </row>
    <row r="939" spans="7:7" ht="15.75" customHeight="1" x14ac:dyDescent="0.25">
      <c r="G939" s="328"/>
    </row>
    <row r="940" spans="7:7" ht="15.75" customHeight="1" x14ac:dyDescent="0.25">
      <c r="G940" s="328"/>
    </row>
    <row r="941" spans="7:7" ht="15.75" customHeight="1" x14ac:dyDescent="0.25">
      <c r="G941" s="328"/>
    </row>
    <row r="942" spans="7:7" ht="15.75" customHeight="1" x14ac:dyDescent="0.25">
      <c r="G942" s="328"/>
    </row>
    <row r="943" spans="7:7" ht="15.75" customHeight="1" x14ac:dyDescent="0.25">
      <c r="G943" s="328"/>
    </row>
    <row r="944" spans="7:7" ht="15.75" customHeight="1" x14ac:dyDescent="0.25">
      <c r="G944" s="328"/>
    </row>
    <row r="945" spans="7:7" ht="15.75" customHeight="1" x14ac:dyDescent="0.25">
      <c r="G945" s="328"/>
    </row>
    <row r="946" spans="7:7" ht="15.75" customHeight="1" x14ac:dyDescent="0.25">
      <c r="G946" s="328"/>
    </row>
    <row r="947" spans="7:7" ht="15.75" customHeight="1" x14ac:dyDescent="0.25">
      <c r="G947" s="328"/>
    </row>
    <row r="948" spans="7:7" ht="15.75" customHeight="1" x14ac:dyDescent="0.25">
      <c r="G948" s="328"/>
    </row>
    <row r="949" spans="7:7" ht="15.75" customHeight="1" x14ac:dyDescent="0.25">
      <c r="G949" s="328"/>
    </row>
    <row r="950" spans="7:7" ht="15.75" customHeight="1" x14ac:dyDescent="0.25">
      <c r="G950" s="328"/>
    </row>
    <row r="951" spans="7:7" ht="15.75" customHeight="1" x14ac:dyDescent="0.25">
      <c r="G951" s="328"/>
    </row>
    <row r="952" spans="7:7" ht="15.75" customHeight="1" x14ac:dyDescent="0.25">
      <c r="G952" s="328"/>
    </row>
    <row r="953" spans="7:7" ht="15.75" customHeight="1" x14ac:dyDescent="0.25">
      <c r="G953" s="328"/>
    </row>
    <row r="954" spans="7:7" ht="15.75" customHeight="1" x14ac:dyDescent="0.25">
      <c r="G954" s="328"/>
    </row>
    <row r="955" spans="7:7" ht="15.75" customHeight="1" x14ac:dyDescent="0.25">
      <c r="G955" s="328"/>
    </row>
    <row r="956" spans="7:7" ht="15.75" customHeight="1" x14ac:dyDescent="0.25">
      <c r="G956" s="328"/>
    </row>
    <row r="957" spans="7:7" ht="15.75" customHeight="1" x14ac:dyDescent="0.25">
      <c r="G957" s="328"/>
    </row>
    <row r="958" spans="7:7" ht="15.75" customHeight="1" x14ac:dyDescent="0.25">
      <c r="G958" s="328"/>
    </row>
    <row r="959" spans="7:7" ht="15.75" customHeight="1" x14ac:dyDescent="0.25">
      <c r="G959" s="328"/>
    </row>
    <row r="960" spans="7:7" ht="15.75" customHeight="1" x14ac:dyDescent="0.25">
      <c r="G960" s="328"/>
    </row>
    <row r="961" spans="7:7" ht="15.75" customHeight="1" x14ac:dyDescent="0.25">
      <c r="G961" s="328"/>
    </row>
    <row r="962" spans="7:7" ht="15.75" customHeight="1" x14ac:dyDescent="0.25">
      <c r="G962" s="328"/>
    </row>
    <row r="963" spans="7:7" ht="15.75" customHeight="1" x14ac:dyDescent="0.25">
      <c r="G963" s="328"/>
    </row>
    <row r="964" spans="7:7" ht="15.75" customHeight="1" x14ac:dyDescent="0.25">
      <c r="G964" s="328"/>
    </row>
    <row r="965" spans="7:7" ht="15.75" customHeight="1" x14ac:dyDescent="0.25">
      <c r="G965" s="328"/>
    </row>
    <row r="966" spans="7:7" ht="15.75" customHeight="1" x14ac:dyDescent="0.25">
      <c r="G966" s="328"/>
    </row>
    <row r="967" spans="7:7" ht="15.75" customHeight="1" x14ac:dyDescent="0.25">
      <c r="G967" s="328"/>
    </row>
    <row r="968" spans="7:7" ht="15.75" customHeight="1" x14ac:dyDescent="0.25">
      <c r="G968" s="328"/>
    </row>
    <row r="969" spans="7:7" ht="15.75" customHeight="1" x14ac:dyDescent="0.25">
      <c r="G969" s="328"/>
    </row>
    <row r="970" spans="7:7" ht="15.75" customHeight="1" x14ac:dyDescent="0.25">
      <c r="G970" s="328"/>
    </row>
    <row r="971" spans="7:7" ht="15.75" customHeight="1" x14ac:dyDescent="0.25">
      <c r="G971" s="328"/>
    </row>
    <row r="972" spans="7:7" ht="15.75" customHeight="1" x14ac:dyDescent="0.25">
      <c r="G972" s="328"/>
    </row>
    <row r="973" spans="7:7" ht="15.75" customHeight="1" x14ac:dyDescent="0.25">
      <c r="G973" s="328"/>
    </row>
    <row r="974" spans="7:7" ht="15.75" customHeight="1" x14ac:dyDescent="0.25">
      <c r="G974" s="328"/>
    </row>
    <row r="975" spans="7:7" ht="15.75" customHeight="1" x14ac:dyDescent="0.25">
      <c r="G975" s="328"/>
    </row>
    <row r="976" spans="7:7" ht="15.75" customHeight="1" x14ac:dyDescent="0.25">
      <c r="G976" s="328"/>
    </row>
    <row r="977" spans="7:7" ht="15.75" customHeight="1" x14ac:dyDescent="0.25">
      <c r="G977" s="328"/>
    </row>
    <row r="978" spans="7:7" ht="15.75" customHeight="1" x14ac:dyDescent="0.25">
      <c r="G978" s="328"/>
    </row>
    <row r="979" spans="7:7" ht="15.75" customHeight="1" x14ac:dyDescent="0.25">
      <c r="G979" s="328"/>
    </row>
    <row r="980" spans="7:7" ht="15.75" customHeight="1" x14ac:dyDescent="0.25">
      <c r="G980" s="328"/>
    </row>
    <row r="981" spans="7:7" ht="15.75" customHeight="1" x14ac:dyDescent="0.25">
      <c r="G981" s="328"/>
    </row>
    <row r="982" spans="7:7" ht="15.75" customHeight="1" x14ac:dyDescent="0.25">
      <c r="G982" s="328"/>
    </row>
    <row r="983" spans="7:7" ht="15.75" customHeight="1" x14ac:dyDescent="0.25">
      <c r="G983" s="328"/>
    </row>
    <row r="984" spans="7:7" ht="15.75" customHeight="1" x14ac:dyDescent="0.25">
      <c r="G984" s="328"/>
    </row>
    <row r="985" spans="7:7" ht="15.75" customHeight="1" x14ac:dyDescent="0.25">
      <c r="G985" s="328"/>
    </row>
    <row r="986" spans="7:7" ht="15.75" customHeight="1" x14ac:dyDescent="0.25">
      <c r="G986" s="328"/>
    </row>
    <row r="987" spans="7:7" ht="15.75" customHeight="1" x14ac:dyDescent="0.25">
      <c r="G987" s="328"/>
    </row>
    <row r="988" spans="7:7" ht="15.75" customHeight="1" x14ac:dyDescent="0.25">
      <c r="G988" s="328"/>
    </row>
    <row r="989" spans="7:7" ht="15.75" customHeight="1" x14ac:dyDescent="0.25">
      <c r="G989" s="328"/>
    </row>
    <row r="990" spans="7:7" ht="15.75" customHeight="1" x14ac:dyDescent="0.25">
      <c r="G990" s="328"/>
    </row>
    <row r="991" spans="7:7" ht="15.75" customHeight="1" x14ac:dyDescent="0.25">
      <c r="G991" s="328"/>
    </row>
    <row r="992" spans="7:7" ht="15.75" customHeight="1" x14ac:dyDescent="0.25">
      <c r="G992" s="328"/>
    </row>
    <row r="993" spans="7:7" ht="15.75" customHeight="1" x14ac:dyDescent="0.25">
      <c r="G993" s="328"/>
    </row>
    <row r="994" spans="7:7" ht="15.75" customHeight="1" x14ac:dyDescent="0.25">
      <c r="G994" s="328"/>
    </row>
  </sheetData>
  <mergeCells count="17">
    <mergeCell ref="A5:B5"/>
    <mergeCell ref="C5:F5"/>
    <mergeCell ref="A6:B6"/>
    <mergeCell ref="C6:F6"/>
    <mergeCell ref="A7:B7"/>
    <mergeCell ref="C7:F7"/>
    <mergeCell ref="C8:F8"/>
    <mergeCell ref="C9:F9"/>
    <mergeCell ref="A59:F59"/>
    <mergeCell ref="H59:J59"/>
    <mergeCell ref="A8:B8"/>
    <mergeCell ref="A9:B9"/>
    <mergeCell ref="C19:E19"/>
    <mergeCell ref="A24:J24"/>
    <mergeCell ref="A25:F25"/>
    <mergeCell ref="H25:J25"/>
    <mergeCell ref="B58:J58"/>
  </mergeCell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Right="0"/>
  </sheetPr>
  <dimension ref="A1:AE993"/>
  <sheetViews>
    <sheetView topLeftCell="A72" workbookViewId="0">
      <selection activeCell="H67" sqref="H67:J67"/>
    </sheetView>
  </sheetViews>
  <sheetFormatPr defaultColWidth="12.6640625" defaultRowHeight="15" customHeight="1" x14ac:dyDescent="0.25"/>
  <cols>
    <col min="1" max="1" width="6.33203125" customWidth="1"/>
    <col min="2" max="2" width="27" customWidth="1"/>
    <col min="3" max="3" width="19.33203125" customWidth="1"/>
    <col min="4" max="4" width="14.33203125" customWidth="1"/>
    <col min="5" max="5" width="19.33203125" customWidth="1"/>
    <col min="6" max="6" width="19.21875" customWidth="1"/>
    <col min="7" max="7" width="16.77734375" hidden="1" customWidth="1"/>
    <col min="8" max="10" width="14.21875" customWidth="1"/>
    <col min="11" max="31" width="8.77734375" customWidth="1"/>
  </cols>
  <sheetData>
    <row r="1" spans="1:31" ht="15.75" customHeight="1" x14ac:dyDescent="0.25">
      <c r="A1" s="238"/>
      <c r="B1" s="603"/>
      <c r="C1" s="239"/>
      <c r="D1" s="239"/>
      <c r="E1" s="239"/>
      <c r="F1" s="239"/>
      <c r="G1" s="240"/>
      <c r="H1" s="239"/>
      <c r="I1" s="239"/>
      <c r="J1" s="239"/>
      <c r="K1" s="239"/>
      <c r="L1" s="239"/>
      <c r="M1" s="239"/>
      <c r="N1" s="239"/>
      <c r="O1" s="239"/>
      <c r="P1" s="239"/>
      <c r="Q1" s="239"/>
      <c r="R1" s="239"/>
      <c r="S1" s="239"/>
      <c r="T1" s="239"/>
      <c r="U1" s="239"/>
      <c r="V1" s="239"/>
      <c r="W1" s="239"/>
      <c r="X1" s="239"/>
      <c r="Y1" s="239"/>
      <c r="Z1" s="239"/>
      <c r="AA1" s="239"/>
      <c r="AB1" s="239"/>
      <c r="AC1" s="239"/>
      <c r="AD1" s="239"/>
      <c r="AE1" s="239"/>
    </row>
    <row r="2" spans="1:31" ht="15.75" customHeight="1" x14ac:dyDescent="0.25">
      <c r="A2" s="241"/>
      <c r="B2" s="434" t="s">
        <v>65</v>
      </c>
      <c r="C2" s="238" t="s">
        <v>510</v>
      </c>
      <c r="D2" s="239"/>
      <c r="E2" s="239"/>
      <c r="F2" s="239"/>
      <c r="G2" s="240"/>
      <c r="H2" s="239"/>
      <c r="I2" s="239"/>
      <c r="J2" s="239"/>
      <c r="K2" s="239"/>
      <c r="L2" s="239"/>
      <c r="M2" s="239"/>
      <c r="N2" s="239"/>
      <c r="O2" s="239"/>
      <c r="P2" s="239"/>
      <c r="Q2" s="239"/>
      <c r="R2" s="239"/>
      <c r="S2" s="239"/>
      <c r="T2" s="239"/>
      <c r="U2" s="239"/>
      <c r="V2" s="239"/>
      <c r="W2" s="239"/>
      <c r="X2" s="239"/>
      <c r="Y2" s="239"/>
      <c r="Z2" s="239"/>
      <c r="AA2" s="239"/>
      <c r="AB2" s="239"/>
      <c r="AC2" s="239"/>
      <c r="AD2" s="239"/>
      <c r="AE2" s="239"/>
    </row>
    <row r="3" spans="1:31" ht="15.75" customHeight="1" x14ac:dyDescent="0.25">
      <c r="A3" s="241"/>
      <c r="B3" s="435"/>
      <c r="C3" s="239"/>
      <c r="D3" s="239"/>
      <c r="E3" s="239"/>
      <c r="F3" s="239"/>
      <c r="G3" s="240"/>
      <c r="H3" s="239"/>
      <c r="I3" s="239"/>
      <c r="J3" s="239"/>
      <c r="K3" s="239"/>
      <c r="L3" s="239"/>
      <c r="M3" s="239"/>
      <c r="N3" s="239"/>
      <c r="O3" s="239"/>
      <c r="P3" s="239"/>
      <c r="Q3" s="239"/>
      <c r="R3" s="239"/>
      <c r="S3" s="239"/>
      <c r="T3" s="239"/>
      <c r="U3" s="239"/>
      <c r="V3" s="239"/>
      <c r="W3" s="239"/>
      <c r="X3" s="239"/>
      <c r="Y3" s="239"/>
      <c r="Z3" s="239"/>
      <c r="AA3" s="239"/>
      <c r="AB3" s="239"/>
      <c r="AC3" s="239"/>
      <c r="AD3" s="239"/>
      <c r="AE3" s="239"/>
    </row>
    <row r="4" spans="1:31" ht="15.75" customHeight="1" x14ac:dyDescent="0.25">
      <c r="A4" s="1051" t="s">
        <v>67</v>
      </c>
      <c r="B4" s="985"/>
      <c r="C4" s="1052" t="s">
        <v>511</v>
      </c>
      <c r="D4" s="987"/>
      <c r="E4" s="987"/>
      <c r="F4" s="985"/>
      <c r="G4" s="242"/>
      <c r="H4" s="239"/>
      <c r="I4" s="239"/>
      <c r="J4" s="239"/>
      <c r="K4" s="239"/>
      <c r="L4" s="239"/>
      <c r="M4" s="239"/>
      <c r="N4" s="239"/>
      <c r="O4" s="239"/>
      <c r="P4" s="239"/>
      <c r="Q4" s="239"/>
      <c r="R4" s="239"/>
      <c r="S4" s="239"/>
      <c r="T4" s="239"/>
      <c r="U4" s="239"/>
      <c r="V4" s="239"/>
      <c r="W4" s="239"/>
      <c r="X4" s="239"/>
      <c r="Y4" s="239"/>
      <c r="Z4" s="239"/>
      <c r="AA4" s="239"/>
      <c r="AB4" s="239"/>
      <c r="AC4" s="239"/>
      <c r="AD4" s="239"/>
      <c r="AE4" s="239"/>
    </row>
    <row r="5" spans="1:31" ht="46.05" customHeight="1" x14ac:dyDescent="0.25">
      <c r="A5" s="1049" t="s">
        <v>69</v>
      </c>
      <c r="B5" s="1003"/>
      <c r="C5" s="1048" t="s">
        <v>512</v>
      </c>
      <c r="D5" s="1008"/>
      <c r="E5" s="1008"/>
      <c r="F5" s="1003"/>
      <c r="G5" s="242"/>
      <c r="H5" s="239"/>
      <c r="I5" s="239"/>
      <c r="J5" s="239"/>
      <c r="K5" s="239"/>
      <c r="L5" s="239"/>
      <c r="M5" s="239"/>
      <c r="N5" s="239"/>
      <c r="O5" s="239"/>
      <c r="P5" s="239"/>
      <c r="Q5" s="239"/>
      <c r="R5" s="239"/>
      <c r="S5" s="239"/>
      <c r="T5" s="239"/>
      <c r="U5" s="239"/>
      <c r="V5" s="239"/>
      <c r="W5" s="239"/>
      <c r="X5" s="239"/>
      <c r="Y5" s="239"/>
      <c r="Z5" s="239"/>
      <c r="AA5" s="239"/>
      <c r="AB5" s="239"/>
      <c r="AC5" s="239"/>
      <c r="AD5" s="239"/>
      <c r="AE5" s="239"/>
    </row>
    <row r="6" spans="1:31" ht="15.75" customHeight="1" x14ac:dyDescent="0.25">
      <c r="A6" s="1049" t="s">
        <v>71</v>
      </c>
      <c r="B6" s="1003"/>
      <c r="C6" s="1053" t="s">
        <v>72</v>
      </c>
      <c r="D6" s="1008"/>
      <c r="E6" s="1008"/>
      <c r="F6" s="1003"/>
      <c r="G6" s="242"/>
      <c r="H6" s="239"/>
      <c r="I6" s="239"/>
      <c r="J6" s="239"/>
      <c r="K6" s="239"/>
      <c r="L6" s="239"/>
      <c r="M6" s="239"/>
      <c r="N6" s="239"/>
      <c r="O6" s="239"/>
      <c r="P6" s="239"/>
      <c r="Q6" s="239"/>
      <c r="R6" s="239"/>
      <c r="S6" s="239"/>
      <c r="T6" s="239"/>
      <c r="U6" s="239"/>
      <c r="V6" s="239"/>
      <c r="W6" s="239"/>
      <c r="X6" s="239"/>
      <c r="Y6" s="239"/>
      <c r="Z6" s="239"/>
      <c r="AA6" s="239"/>
      <c r="AB6" s="239"/>
      <c r="AC6" s="239"/>
      <c r="AD6" s="239"/>
      <c r="AE6" s="239"/>
    </row>
    <row r="7" spans="1:31" ht="43.5" customHeight="1" x14ac:dyDescent="0.25">
      <c r="A7" s="1049" t="s">
        <v>73</v>
      </c>
      <c r="B7" s="1003"/>
      <c r="C7" s="1048" t="s">
        <v>513</v>
      </c>
      <c r="D7" s="1008"/>
      <c r="E7" s="1008"/>
      <c r="F7" s="1003"/>
      <c r="G7" s="242"/>
      <c r="H7" s="239"/>
      <c r="I7" s="239"/>
      <c r="J7" s="239"/>
      <c r="K7" s="239"/>
      <c r="L7" s="239"/>
      <c r="M7" s="239"/>
      <c r="N7" s="239"/>
      <c r="O7" s="239"/>
      <c r="P7" s="239"/>
      <c r="Q7" s="239"/>
      <c r="R7" s="239"/>
      <c r="S7" s="239"/>
      <c r="T7" s="239"/>
      <c r="U7" s="239"/>
      <c r="V7" s="239"/>
      <c r="W7" s="239"/>
      <c r="X7" s="239"/>
      <c r="Y7" s="239"/>
      <c r="Z7" s="239"/>
      <c r="AA7" s="239"/>
      <c r="AB7" s="239"/>
      <c r="AC7" s="239"/>
      <c r="AD7" s="239"/>
      <c r="AE7" s="239"/>
    </row>
    <row r="8" spans="1:31" ht="39" customHeight="1" x14ac:dyDescent="0.25">
      <c r="A8" s="1050" t="s">
        <v>75</v>
      </c>
      <c r="B8" s="1003"/>
      <c r="C8" s="1010" t="s">
        <v>343</v>
      </c>
      <c r="D8" s="1008"/>
      <c r="E8" s="1008"/>
      <c r="F8" s="1003"/>
      <c r="G8" s="242"/>
      <c r="H8" s="239"/>
      <c r="I8" s="239"/>
      <c r="J8" s="239"/>
      <c r="K8" s="239"/>
      <c r="L8" s="239"/>
      <c r="M8" s="239"/>
      <c r="N8" s="239"/>
      <c r="O8" s="239"/>
      <c r="P8" s="239"/>
      <c r="Q8" s="239"/>
      <c r="R8" s="239"/>
      <c r="S8" s="239"/>
      <c r="T8" s="239"/>
      <c r="U8" s="239"/>
      <c r="V8" s="239"/>
      <c r="W8" s="239"/>
      <c r="X8" s="239"/>
      <c r="Y8" s="239"/>
      <c r="Z8" s="239"/>
      <c r="AA8" s="239"/>
      <c r="AB8" s="239"/>
      <c r="AC8" s="239"/>
      <c r="AD8" s="239"/>
      <c r="AE8" s="239"/>
    </row>
    <row r="9" spans="1:31" ht="15.75" customHeight="1" x14ac:dyDescent="0.25">
      <c r="A9" s="241"/>
      <c r="B9" s="603"/>
      <c r="C9" s="239"/>
      <c r="D9" s="239"/>
      <c r="E9" s="239"/>
      <c r="F9" s="239"/>
      <c r="G9" s="240"/>
      <c r="H9" s="239"/>
      <c r="I9" s="239"/>
      <c r="J9" s="239"/>
      <c r="K9" s="239"/>
      <c r="L9" s="239"/>
      <c r="M9" s="239"/>
      <c r="N9" s="239"/>
      <c r="O9" s="239"/>
      <c r="P9" s="239"/>
      <c r="Q9" s="239"/>
      <c r="R9" s="239"/>
      <c r="S9" s="239"/>
      <c r="T9" s="239"/>
      <c r="U9" s="239"/>
      <c r="V9" s="239"/>
      <c r="W9" s="239"/>
      <c r="X9" s="239"/>
      <c r="Y9" s="239"/>
      <c r="Z9" s="239"/>
      <c r="AA9" s="239"/>
      <c r="AB9" s="239"/>
      <c r="AC9" s="239"/>
      <c r="AD9" s="239"/>
      <c r="AE9" s="239"/>
    </row>
    <row r="10" spans="1:31" ht="15.75" customHeight="1" x14ac:dyDescent="0.25">
      <c r="A10" s="241"/>
      <c r="B10" s="603"/>
      <c r="C10" s="239"/>
      <c r="D10" s="239"/>
      <c r="E10" s="239"/>
      <c r="F10" s="239"/>
      <c r="G10" s="240"/>
      <c r="H10" s="239"/>
      <c r="I10" s="239"/>
      <c r="J10" s="239"/>
      <c r="K10" s="239"/>
      <c r="L10" s="239"/>
      <c r="M10" s="239"/>
      <c r="N10" s="239"/>
      <c r="O10" s="239"/>
      <c r="P10" s="239"/>
      <c r="Q10" s="239"/>
      <c r="R10" s="239"/>
      <c r="S10" s="239"/>
      <c r="T10" s="239"/>
      <c r="U10" s="239"/>
      <c r="V10" s="239"/>
      <c r="W10" s="239"/>
      <c r="X10" s="239"/>
      <c r="Y10" s="239"/>
      <c r="Z10" s="239"/>
      <c r="AA10" s="239"/>
      <c r="AB10" s="239"/>
      <c r="AC10" s="239"/>
      <c r="AD10" s="239"/>
      <c r="AE10" s="239"/>
    </row>
    <row r="11" spans="1:31" ht="15.75" customHeight="1" x14ac:dyDescent="0.25">
      <c r="A11" s="245"/>
      <c r="B11" s="604"/>
      <c r="C11" s="247" t="s">
        <v>77</v>
      </c>
      <c r="D11" s="247" t="s">
        <v>78</v>
      </c>
      <c r="E11" s="247" t="s">
        <v>79</v>
      </c>
      <c r="F11" s="247" t="s">
        <v>80</v>
      </c>
      <c r="G11" s="248"/>
      <c r="H11" s="239"/>
      <c r="I11" s="239"/>
      <c r="J11" s="239"/>
      <c r="K11" s="239"/>
      <c r="L11" s="239"/>
      <c r="M11" s="239"/>
      <c r="N11" s="239"/>
      <c r="O11" s="239"/>
      <c r="P11" s="239"/>
      <c r="Q11" s="239"/>
      <c r="R11" s="239"/>
      <c r="S11" s="239"/>
      <c r="T11" s="239"/>
      <c r="U11" s="239"/>
      <c r="V11" s="239"/>
      <c r="W11" s="239"/>
      <c r="X11" s="239"/>
      <c r="Y11" s="239"/>
      <c r="Z11" s="239"/>
      <c r="AA11" s="239"/>
      <c r="AB11" s="239"/>
      <c r="AC11" s="239"/>
      <c r="AD11" s="239"/>
      <c r="AE11" s="239"/>
    </row>
    <row r="12" spans="1:31" ht="15.75" customHeight="1" x14ac:dyDescent="0.25">
      <c r="A12" s="249"/>
      <c r="B12" s="605" t="s">
        <v>81</v>
      </c>
      <c r="C12" s="251">
        <f t="shared" ref="C12:E12" si="0">C13+C14+C15</f>
        <v>98289</v>
      </c>
      <c r="D12" s="252">
        <f t="shared" si="0"/>
        <v>192057</v>
      </c>
      <c r="E12" s="252">
        <f t="shared" si="0"/>
        <v>192056</v>
      </c>
      <c r="F12" s="163">
        <f t="shared" ref="F12:F15" si="1">C12+D12+E12</f>
        <v>482402</v>
      </c>
      <c r="G12" s="253"/>
      <c r="H12" s="401"/>
      <c r="I12" s="401"/>
      <c r="J12" s="401"/>
      <c r="K12" s="401"/>
      <c r="L12" s="401"/>
      <c r="M12" s="239"/>
      <c r="N12" s="239"/>
      <c r="O12" s="239"/>
      <c r="P12" s="239"/>
      <c r="Q12" s="239"/>
      <c r="R12" s="239"/>
      <c r="S12" s="239"/>
      <c r="T12" s="239"/>
      <c r="U12" s="239"/>
      <c r="V12" s="239"/>
      <c r="W12" s="239"/>
      <c r="X12" s="239"/>
      <c r="Y12" s="239"/>
      <c r="Z12" s="239"/>
      <c r="AA12" s="239"/>
      <c r="AB12" s="239"/>
      <c r="AC12" s="239"/>
      <c r="AD12" s="239"/>
      <c r="AE12" s="239"/>
    </row>
    <row r="13" spans="1:31" ht="15.75" customHeight="1" x14ac:dyDescent="0.25">
      <c r="A13" s="256" t="s">
        <v>82</v>
      </c>
      <c r="B13" s="257" t="s">
        <v>20</v>
      </c>
      <c r="C13" s="169">
        <v>15982</v>
      </c>
      <c r="D13" s="169">
        <v>31454</v>
      </c>
      <c r="E13" s="169">
        <v>31454</v>
      </c>
      <c r="F13" s="168">
        <f t="shared" si="1"/>
        <v>78890</v>
      </c>
      <c r="G13" s="258"/>
      <c r="H13" s="401"/>
      <c r="I13" s="401"/>
      <c r="J13" s="401"/>
      <c r="K13" s="401"/>
      <c r="L13" s="401"/>
      <c r="M13" s="239"/>
      <c r="N13" s="239"/>
      <c r="O13" s="239"/>
      <c r="P13" s="239"/>
      <c r="Q13" s="239"/>
      <c r="R13" s="239"/>
      <c r="S13" s="239"/>
      <c r="T13" s="239"/>
      <c r="U13" s="239"/>
      <c r="V13" s="239"/>
      <c r="W13" s="239"/>
      <c r="X13" s="239"/>
      <c r="Y13" s="239"/>
      <c r="Z13" s="239"/>
      <c r="AA13" s="239"/>
      <c r="AB13" s="239"/>
      <c r="AC13" s="239"/>
      <c r="AD13" s="239"/>
      <c r="AE13" s="239"/>
    </row>
    <row r="14" spans="1:31" ht="15.75" customHeight="1" x14ac:dyDescent="0.25">
      <c r="A14" s="249" t="s">
        <v>83</v>
      </c>
      <c r="B14" s="259" t="s">
        <v>84</v>
      </c>
      <c r="C14" s="260">
        <v>79497</v>
      </c>
      <c r="D14" s="261">
        <v>154985</v>
      </c>
      <c r="E14" s="261">
        <v>154985</v>
      </c>
      <c r="F14" s="168">
        <f t="shared" si="1"/>
        <v>389467</v>
      </c>
      <c r="G14" s="258"/>
      <c r="H14" s="401"/>
      <c r="I14" s="401"/>
      <c r="J14" s="401"/>
      <c r="K14" s="401"/>
      <c r="L14" s="401"/>
      <c r="M14" s="239"/>
      <c r="N14" s="239"/>
      <c r="O14" s="239"/>
      <c r="P14" s="239"/>
      <c r="Q14" s="239"/>
      <c r="R14" s="239"/>
      <c r="S14" s="239"/>
      <c r="T14" s="239"/>
      <c r="U14" s="239"/>
      <c r="V14" s="239"/>
      <c r="W14" s="239"/>
      <c r="X14" s="239"/>
      <c r="Y14" s="239"/>
      <c r="Z14" s="239"/>
      <c r="AA14" s="239"/>
      <c r="AB14" s="239"/>
      <c r="AC14" s="239"/>
      <c r="AD14" s="239"/>
      <c r="AE14" s="239"/>
    </row>
    <row r="15" spans="1:31" ht="15.75" customHeight="1" x14ac:dyDescent="0.25">
      <c r="A15" s="249" t="s">
        <v>85</v>
      </c>
      <c r="B15" s="259" t="s">
        <v>9</v>
      </c>
      <c r="C15" s="169">
        <v>2810</v>
      </c>
      <c r="D15" s="169">
        <v>5618</v>
      </c>
      <c r="E15" s="169">
        <v>5617</v>
      </c>
      <c r="F15" s="168">
        <f t="shared" si="1"/>
        <v>14045</v>
      </c>
      <c r="G15" s="258"/>
      <c r="H15" s="401"/>
      <c r="I15" s="401"/>
      <c r="J15" s="401"/>
      <c r="K15" s="401"/>
      <c r="L15" s="401"/>
      <c r="M15" s="239"/>
      <c r="N15" s="239"/>
      <c r="O15" s="239"/>
      <c r="P15" s="239"/>
      <c r="Q15" s="239"/>
      <c r="R15" s="239"/>
      <c r="S15" s="239"/>
      <c r="T15" s="239"/>
      <c r="U15" s="239"/>
      <c r="V15" s="239"/>
      <c r="W15" s="239"/>
      <c r="X15" s="239"/>
      <c r="Y15" s="239"/>
      <c r="Z15" s="239"/>
      <c r="AA15" s="239"/>
      <c r="AB15" s="239"/>
      <c r="AC15" s="239"/>
      <c r="AD15" s="239"/>
      <c r="AE15" s="239"/>
    </row>
    <row r="16" spans="1:31" ht="15.75" customHeight="1" x14ac:dyDescent="0.25">
      <c r="A16" s="241"/>
      <c r="B16" s="603"/>
      <c r="C16" s="239"/>
      <c r="D16" s="239"/>
      <c r="E16" s="239"/>
      <c r="F16" s="239"/>
      <c r="G16" s="240"/>
      <c r="H16" s="401"/>
      <c r="I16" s="401"/>
      <c r="J16" s="401"/>
      <c r="K16" s="401"/>
      <c r="L16" s="401"/>
      <c r="M16" s="239"/>
      <c r="N16" s="239"/>
      <c r="O16" s="239"/>
      <c r="P16" s="239"/>
      <c r="Q16" s="239"/>
      <c r="R16" s="239"/>
      <c r="S16" s="239"/>
      <c r="T16" s="239"/>
      <c r="U16" s="239"/>
      <c r="V16" s="239"/>
      <c r="W16" s="239"/>
      <c r="X16" s="239"/>
      <c r="Y16" s="239"/>
      <c r="Z16" s="239"/>
      <c r="AA16" s="239"/>
      <c r="AB16" s="239"/>
      <c r="AC16" s="239"/>
      <c r="AD16" s="239"/>
      <c r="AE16" s="239"/>
    </row>
    <row r="17" spans="1:31" ht="15.75" customHeight="1" x14ac:dyDescent="0.25">
      <c r="A17" s="241"/>
      <c r="B17" s="603"/>
      <c r="C17" s="239"/>
      <c r="D17" s="239"/>
      <c r="E17" s="536"/>
      <c r="F17" s="536"/>
      <c r="G17" s="537"/>
      <c r="H17" s="401"/>
      <c r="I17" s="401"/>
      <c r="J17" s="401"/>
      <c r="K17" s="401"/>
      <c r="L17" s="401"/>
      <c r="M17" s="239"/>
      <c r="N17" s="239"/>
      <c r="O17" s="239"/>
      <c r="P17" s="239"/>
      <c r="Q17" s="239"/>
      <c r="R17" s="239"/>
      <c r="S17" s="239"/>
      <c r="T17" s="239"/>
      <c r="U17" s="239"/>
      <c r="V17" s="239"/>
      <c r="W17" s="239"/>
      <c r="X17" s="239"/>
      <c r="Y17" s="239"/>
      <c r="Z17" s="239"/>
      <c r="AA17" s="239"/>
      <c r="AB17" s="239"/>
      <c r="AC17" s="239"/>
      <c r="AD17" s="239"/>
      <c r="AE17" s="239"/>
    </row>
    <row r="18" spans="1:31" ht="15.75" customHeight="1" x14ac:dyDescent="0.25">
      <c r="A18" s="264"/>
      <c r="B18" s="606" t="s">
        <v>86</v>
      </c>
      <c r="C18" s="1015" t="s">
        <v>511</v>
      </c>
      <c r="D18" s="999"/>
      <c r="E18" s="1000"/>
      <c r="F18" s="266" t="s">
        <v>87</v>
      </c>
      <c r="G18" s="267"/>
      <c r="H18" s="276"/>
      <c r="I18" s="276"/>
      <c r="J18" s="276"/>
      <c r="K18" s="276"/>
      <c r="L18" s="276"/>
      <c r="M18" s="239"/>
      <c r="N18" s="239"/>
      <c r="O18" s="239"/>
      <c r="P18" s="239"/>
      <c r="Q18" s="239"/>
      <c r="R18" s="239"/>
      <c r="S18" s="239"/>
      <c r="T18" s="239"/>
      <c r="U18" s="239"/>
      <c r="V18" s="239"/>
      <c r="W18" s="239"/>
      <c r="X18" s="239"/>
      <c r="Y18" s="239"/>
      <c r="Z18" s="239"/>
      <c r="AA18" s="239"/>
      <c r="AB18" s="239"/>
      <c r="AC18" s="239"/>
      <c r="AD18" s="239"/>
      <c r="AE18" s="239"/>
    </row>
    <row r="19" spans="1:31" ht="15.75" customHeight="1" x14ac:dyDescent="0.25">
      <c r="A19" s="269"/>
      <c r="B19" s="607" t="s">
        <v>88</v>
      </c>
      <c r="C19" s="271">
        <v>891174</v>
      </c>
      <c r="D19" s="268"/>
      <c r="E19" s="268"/>
      <c r="F19" s="268"/>
      <c r="G19" s="272"/>
      <c r="H19" s="276"/>
      <c r="I19" s="276"/>
      <c r="J19" s="276"/>
      <c r="K19" s="276"/>
      <c r="L19" s="276"/>
      <c r="M19" s="239"/>
      <c r="N19" s="239"/>
      <c r="O19" s="239"/>
      <c r="P19" s="239"/>
      <c r="Q19" s="239"/>
      <c r="R19" s="239"/>
      <c r="S19" s="239"/>
      <c r="T19" s="239"/>
      <c r="U19" s="239"/>
      <c r="V19" s="239"/>
      <c r="W19" s="239"/>
      <c r="X19" s="239"/>
      <c r="Y19" s="239"/>
      <c r="Z19" s="239"/>
      <c r="AA19" s="239"/>
      <c r="AB19" s="239"/>
      <c r="AC19" s="239"/>
      <c r="AD19" s="239"/>
      <c r="AE19" s="239"/>
    </row>
    <row r="20" spans="1:31" ht="15.75" customHeight="1" x14ac:dyDescent="0.25">
      <c r="A20" s="268"/>
      <c r="B20" s="608" t="s">
        <v>89</v>
      </c>
      <c r="C20" s="274">
        <v>482402</v>
      </c>
      <c r="D20" s="275"/>
      <c r="E20" s="276"/>
      <c r="F20" s="268"/>
      <c r="G20" s="272"/>
      <c r="H20" s="276"/>
      <c r="I20" s="276"/>
      <c r="J20" s="276"/>
      <c r="K20" s="401"/>
      <c r="L20" s="401"/>
      <c r="M20" s="239"/>
      <c r="N20" s="239"/>
      <c r="O20" s="239"/>
      <c r="P20" s="239"/>
      <c r="Q20" s="239"/>
      <c r="R20" s="239"/>
      <c r="S20" s="239"/>
      <c r="T20" s="239"/>
      <c r="U20" s="239"/>
      <c r="V20" s="239"/>
      <c r="W20" s="239"/>
      <c r="X20" s="239"/>
      <c r="Y20" s="239"/>
      <c r="Z20" s="239"/>
      <c r="AA20" s="239"/>
      <c r="AB20" s="239"/>
      <c r="AC20" s="239"/>
      <c r="AD20" s="239"/>
      <c r="AE20" s="239"/>
    </row>
    <row r="21" spans="1:31" ht="15.75" customHeight="1" x14ac:dyDescent="0.25">
      <c r="A21" s="241"/>
      <c r="C21" s="408" t="s">
        <v>90</v>
      </c>
      <c r="D21" s="239"/>
      <c r="E21" s="239"/>
      <c r="F21" s="239"/>
      <c r="G21" s="240"/>
      <c r="H21" s="239"/>
      <c r="I21" s="239"/>
      <c r="J21" s="239"/>
      <c r="K21" s="239"/>
      <c r="L21" s="239"/>
      <c r="M21" s="239"/>
      <c r="N21" s="239"/>
      <c r="O21" s="239"/>
      <c r="P21" s="239"/>
      <c r="Q21" s="239"/>
      <c r="R21" s="239"/>
      <c r="S21" s="239"/>
      <c r="T21" s="239"/>
      <c r="U21" s="239"/>
      <c r="V21" s="239"/>
      <c r="W21" s="239"/>
      <c r="X21" s="239"/>
      <c r="Y21" s="239"/>
      <c r="Z21" s="239"/>
      <c r="AA21" s="239"/>
      <c r="AB21" s="239"/>
      <c r="AC21" s="239"/>
      <c r="AD21" s="239"/>
      <c r="AE21" s="239"/>
    </row>
    <row r="22" spans="1:31" ht="15.75" customHeight="1" x14ac:dyDescent="0.25">
      <c r="A22" s="241"/>
      <c r="B22" s="603"/>
      <c r="C22" s="239"/>
      <c r="D22" s="239"/>
      <c r="E22" s="536"/>
      <c r="F22" s="536"/>
      <c r="G22" s="537"/>
      <c r="H22" s="536"/>
      <c r="I22" s="239"/>
      <c r="J22" s="239"/>
      <c r="K22" s="239"/>
      <c r="L22" s="239"/>
      <c r="M22" s="239"/>
      <c r="N22" s="239"/>
      <c r="O22" s="239"/>
      <c r="P22" s="239"/>
      <c r="Q22" s="239"/>
      <c r="R22" s="239"/>
      <c r="S22" s="239"/>
      <c r="T22" s="239"/>
      <c r="U22" s="239"/>
      <c r="V22" s="239"/>
      <c r="W22" s="239"/>
      <c r="X22" s="239"/>
      <c r="Y22" s="239"/>
      <c r="Z22" s="239"/>
      <c r="AA22" s="239"/>
      <c r="AB22" s="239"/>
      <c r="AC22" s="239"/>
      <c r="AD22" s="239"/>
      <c r="AE22" s="239"/>
    </row>
    <row r="23" spans="1:31" ht="15.75" customHeight="1" x14ac:dyDescent="0.25">
      <c r="A23" s="1038" t="s">
        <v>514</v>
      </c>
      <c r="B23" s="987"/>
      <c r="C23" s="987"/>
      <c r="D23" s="987"/>
      <c r="E23" s="987"/>
      <c r="F23" s="987"/>
      <c r="G23" s="987"/>
      <c r="H23" s="987"/>
      <c r="I23" s="987"/>
      <c r="J23" s="985"/>
      <c r="K23" s="239"/>
      <c r="L23" s="239"/>
      <c r="M23" s="239"/>
      <c r="N23" s="239"/>
      <c r="O23" s="239"/>
      <c r="P23" s="239"/>
      <c r="Q23" s="239"/>
      <c r="R23" s="239"/>
      <c r="S23" s="239"/>
      <c r="T23" s="239"/>
      <c r="U23" s="239"/>
      <c r="V23" s="239"/>
      <c r="W23" s="239"/>
      <c r="X23" s="239"/>
      <c r="Y23" s="239"/>
      <c r="Z23" s="239"/>
      <c r="AA23" s="239"/>
      <c r="AB23" s="239"/>
      <c r="AC23" s="239"/>
      <c r="AD23" s="239"/>
      <c r="AE23" s="239"/>
    </row>
    <row r="24" spans="1:31" ht="15.75" customHeight="1" x14ac:dyDescent="0.25">
      <c r="A24" s="1011" t="s">
        <v>92</v>
      </c>
      <c r="B24" s="987"/>
      <c r="C24" s="987"/>
      <c r="D24" s="987"/>
      <c r="E24" s="987"/>
      <c r="F24" s="985"/>
      <c r="G24" s="278"/>
      <c r="H24" s="1012" t="s">
        <v>93</v>
      </c>
      <c r="I24" s="990"/>
      <c r="J24" s="991"/>
      <c r="K24" s="239"/>
      <c r="L24" s="239"/>
      <c r="M24" s="239"/>
      <c r="N24" s="239"/>
      <c r="O24" s="239"/>
      <c r="P24" s="239"/>
      <c r="Q24" s="239"/>
      <c r="R24" s="239"/>
      <c r="S24" s="239"/>
      <c r="T24" s="239"/>
      <c r="U24" s="239"/>
      <c r="V24" s="239"/>
      <c r="W24" s="239"/>
      <c r="X24" s="239"/>
      <c r="Y24" s="239"/>
      <c r="Z24" s="239"/>
      <c r="AA24" s="239"/>
      <c r="AB24" s="239"/>
      <c r="AC24" s="239"/>
      <c r="AD24" s="239"/>
      <c r="AE24" s="239"/>
    </row>
    <row r="25" spans="1:31" ht="15.75" customHeight="1" x14ac:dyDescent="0.25">
      <c r="A25" s="279" t="s">
        <v>94</v>
      </c>
      <c r="B25" s="411" t="s">
        <v>95</v>
      </c>
      <c r="C25" s="280" t="s">
        <v>96</v>
      </c>
      <c r="D25" s="280" t="s">
        <v>97</v>
      </c>
      <c r="E25" s="280" t="s">
        <v>98</v>
      </c>
      <c r="F25" s="609" t="s">
        <v>99</v>
      </c>
      <c r="G25" s="320" t="s">
        <v>100</v>
      </c>
      <c r="H25" s="283" t="s">
        <v>101</v>
      </c>
      <c r="I25" s="283" t="s">
        <v>102</v>
      </c>
      <c r="J25" s="283" t="s">
        <v>103</v>
      </c>
      <c r="K25" s="239"/>
      <c r="L25" s="239"/>
      <c r="M25" s="239"/>
      <c r="N25" s="239"/>
      <c r="O25" s="239"/>
      <c r="P25" s="239"/>
      <c r="Q25" s="239"/>
      <c r="R25" s="239"/>
      <c r="S25" s="239"/>
      <c r="T25" s="239"/>
      <c r="U25" s="239"/>
      <c r="V25" s="239"/>
      <c r="W25" s="239"/>
      <c r="X25" s="239"/>
      <c r="Y25" s="239"/>
      <c r="Z25" s="239"/>
      <c r="AA25" s="239"/>
      <c r="AB25" s="239"/>
      <c r="AC25" s="239"/>
      <c r="AD25" s="239"/>
      <c r="AE25" s="239"/>
    </row>
    <row r="26" spans="1:31" ht="15.75" customHeight="1" x14ac:dyDescent="0.25">
      <c r="A26" s="284"/>
      <c r="B26" s="610" t="s">
        <v>104</v>
      </c>
      <c r="C26" s="286"/>
      <c r="D26" s="286"/>
      <c r="E26" s="371"/>
      <c r="F26" s="188">
        <f>F49+F51+F59</f>
        <v>381102</v>
      </c>
      <c r="G26" s="153">
        <f>G27+G36+G46+G51+G59</f>
        <v>378925</v>
      </c>
      <c r="H26" s="232">
        <v>79403</v>
      </c>
      <c r="I26" s="232">
        <f>145227-3434</f>
        <v>141793</v>
      </c>
      <c r="J26" s="232">
        <f>163340-3434</f>
        <v>159906</v>
      </c>
      <c r="K26" s="401"/>
      <c r="L26" s="239"/>
      <c r="M26" s="239"/>
      <c r="N26" s="239"/>
      <c r="O26" s="239"/>
      <c r="P26" s="239"/>
      <c r="Q26" s="239"/>
      <c r="R26" s="239"/>
      <c r="S26" s="239"/>
      <c r="T26" s="239"/>
      <c r="U26" s="239"/>
      <c r="V26" s="239"/>
      <c r="W26" s="239"/>
      <c r="X26" s="239"/>
      <c r="Y26" s="239"/>
      <c r="Z26" s="239"/>
      <c r="AA26" s="239"/>
      <c r="AB26" s="239"/>
      <c r="AC26" s="239"/>
      <c r="AD26" s="239"/>
      <c r="AE26" s="239"/>
    </row>
    <row r="27" spans="1:31" ht="15.75" customHeight="1" x14ac:dyDescent="0.25">
      <c r="A27" s="289" t="s">
        <v>82</v>
      </c>
      <c r="B27" s="423" t="s">
        <v>105</v>
      </c>
      <c r="C27" s="290"/>
      <c r="D27" s="290"/>
      <c r="E27" s="291"/>
      <c r="F27" s="291">
        <f t="shared" ref="F27:G27" si="2">SUM(F28:F35)</f>
        <v>33765</v>
      </c>
      <c r="G27" s="293">
        <f t="shared" si="2"/>
        <v>33765</v>
      </c>
      <c r="H27" s="294"/>
      <c r="I27" s="294"/>
      <c r="J27" s="294"/>
      <c r="K27" s="239"/>
      <c r="L27" s="239"/>
      <c r="M27" s="239"/>
      <c r="N27" s="239"/>
      <c r="O27" s="239"/>
      <c r="P27" s="239"/>
      <c r="Q27" s="239"/>
      <c r="R27" s="239"/>
      <c r="S27" s="239"/>
      <c r="T27" s="239"/>
      <c r="U27" s="239"/>
      <c r="V27" s="239"/>
      <c r="W27" s="239"/>
      <c r="X27" s="239"/>
      <c r="Y27" s="239"/>
      <c r="Z27" s="239"/>
      <c r="AA27" s="239"/>
      <c r="AB27" s="239"/>
      <c r="AC27" s="239"/>
      <c r="AD27" s="239"/>
      <c r="AE27" s="239"/>
    </row>
    <row r="28" spans="1:31" ht="15.75" customHeight="1" x14ac:dyDescent="0.25">
      <c r="A28" s="269"/>
      <c r="B28" s="302" t="s">
        <v>515</v>
      </c>
      <c r="C28" s="611">
        <v>8</v>
      </c>
      <c r="D28" s="295" t="s">
        <v>141</v>
      </c>
      <c r="E28" s="297">
        <v>1500</v>
      </c>
      <c r="F28" s="297">
        <f t="shared" ref="F28:F35" si="3">C28*E28</f>
        <v>12000</v>
      </c>
      <c r="G28" s="298">
        <f t="shared" ref="G28:G35" si="4">C28*E28</f>
        <v>12000</v>
      </c>
      <c r="H28" s="294"/>
      <c r="I28" s="294"/>
      <c r="J28" s="294"/>
      <c r="K28" s="239"/>
      <c r="L28" s="239"/>
      <c r="M28" s="239"/>
      <c r="N28" s="239"/>
      <c r="O28" s="239"/>
      <c r="P28" s="239"/>
      <c r="Q28" s="239"/>
      <c r="R28" s="239"/>
      <c r="S28" s="239"/>
      <c r="T28" s="239"/>
      <c r="U28" s="239"/>
      <c r="V28" s="239"/>
      <c r="W28" s="239"/>
      <c r="X28" s="239"/>
      <c r="Y28" s="239"/>
      <c r="Z28" s="239"/>
      <c r="AA28" s="239"/>
      <c r="AB28" s="239"/>
      <c r="AC28" s="239"/>
      <c r="AD28" s="239"/>
      <c r="AE28" s="239"/>
    </row>
    <row r="29" spans="1:31" ht="15.75" customHeight="1" x14ac:dyDescent="0.25">
      <c r="A29" s="269"/>
      <c r="B29" s="302" t="s">
        <v>516</v>
      </c>
      <c r="C29" s="296">
        <v>3</v>
      </c>
      <c r="D29" s="295" t="s">
        <v>141</v>
      </c>
      <c r="E29" s="297">
        <v>1000</v>
      </c>
      <c r="F29" s="297">
        <f t="shared" si="3"/>
        <v>3000</v>
      </c>
      <c r="G29" s="298">
        <f t="shared" si="4"/>
        <v>3000</v>
      </c>
      <c r="H29" s="294"/>
      <c r="I29" s="294"/>
      <c r="J29" s="294"/>
      <c r="K29" s="239"/>
      <c r="L29" s="239"/>
      <c r="M29" s="239"/>
      <c r="N29" s="239"/>
      <c r="O29" s="239"/>
      <c r="P29" s="239"/>
      <c r="Q29" s="239"/>
      <c r="R29" s="239"/>
      <c r="S29" s="239"/>
      <c r="T29" s="239"/>
      <c r="U29" s="239"/>
      <c r="V29" s="239"/>
      <c r="W29" s="239"/>
      <c r="X29" s="239"/>
      <c r="Y29" s="239"/>
      <c r="Z29" s="239"/>
      <c r="AA29" s="239"/>
      <c r="AB29" s="239"/>
      <c r="AC29" s="239"/>
      <c r="AD29" s="239"/>
      <c r="AE29" s="239"/>
    </row>
    <row r="30" spans="1:31" ht="15.75" customHeight="1" x14ac:dyDescent="0.25">
      <c r="A30" s="269"/>
      <c r="B30" s="302" t="s">
        <v>234</v>
      </c>
      <c r="C30" s="296">
        <v>1</v>
      </c>
      <c r="D30" s="295" t="s">
        <v>107</v>
      </c>
      <c r="E30" s="297">
        <v>4500</v>
      </c>
      <c r="F30" s="297">
        <f t="shared" si="3"/>
        <v>4500</v>
      </c>
      <c r="G30" s="482">
        <f t="shared" si="4"/>
        <v>4500</v>
      </c>
      <c r="H30" s="294"/>
      <c r="I30" s="299"/>
      <c r="J30" s="294"/>
      <c r="K30" s="239"/>
      <c r="L30" s="239"/>
      <c r="M30" s="239"/>
      <c r="N30" s="239"/>
      <c r="O30" s="239"/>
      <c r="P30" s="239"/>
      <c r="Q30" s="239"/>
      <c r="R30" s="239"/>
      <c r="S30" s="239"/>
      <c r="T30" s="239"/>
      <c r="U30" s="239"/>
      <c r="V30" s="239"/>
      <c r="W30" s="239"/>
      <c r="X30" s="239"/>
      <c r="Y30" s="239"/>
      <c r="Z30" s="239"/>
      <c r="AA30" s="239"/>
      <c r="AB30" s="239"/>
      <c r="AC30" s="239"/>
      <c r="AD30" s="239"/>
      <c r="AE30" s="239"/>
    </row>
    <row r="31" spans="1:31" ht="15.75" customHeight="1" x14ac:dyDescent="0.25">
      <c r="A31" s="269"/>
      <c r="B31" s="302" t="s">
        <v>117</v>
      </c>
      <c r="C31" s="296">
        <v>1</v>
      </c>
      <c r="D31" s="295" t="s">
        <v>107</v>
      </c>
      <c r="E31" s="297">
        <v>2500</v>
      </c>
      <c r="F31" s="297">
        <f t="shared" si="3"/>
        <v>2500</v>
      </c>
      <c r="G31" s="482">
        <f t="shared" si="4"/>
        <v>2500</v>
      </c>
      <c r="H31" s="294"/>
      <c r="I31" s="294"/>
      <c r="J31" s="294"/>
      <c r="K31" s="239"/>
      <c r="L31" s="239"/>
      <c r="M31" s="239"/>
      <c r="N31" s="239"/>
      <c r="O31" s="239"/>
      <c r="P31" s="239"/>
      <c r="Q31" s="239"/>
      <c r="R31" s="239"/>
      <c r="S31" s="239"/>
      <c r="T31" s="239"/>
      <c r="U31" s="239"/>
      <c r="V31" s="239"/>
      <c r="W31" s="239"/>
      <c r="X31" s="239"/>
      <c r="Y31" s="239"/>
      <c r="Z31" s="239"/>
      <c r="AA31" s="239"/>
      <c r="AB31" s="239"/>
      <c r="AC31" s="239"/>
      <c r="AD31" s="239"/>
      <c r="AE31" s="239"/>
    </row>
    <row r="32" spans="1:31" ht="15.75" customHeight="1" x14ac:dyDescent="0.25">
      <c r="A32" s="269"/>
      <c r="B32" s="302" t="s">
        <v>517</v>
      </c>
      <c r="C32" s="296">
        <v>1</v>
      </c>
      <c r="D32" s="295" t="s">
        <v>107</v>
      </c>
      <c r="E32" s="297">
        <v>3500</v>
      </c>
      <c r="F32" s="297">
        <f t="shared" si="3"/>
        <v>3500</v>
      </c>
      <c r="G32" s="482">
        <f t="shared" si="4"/>
        <v>3500</v>
      </c>
      <c r="H32" s="294"/>
      <c r="I32" s="294"/>
      <c r="J32" s="294"/>
      <c r="K32" s="239"/>
      <c r="L32" s="239"/>
      <c r="M32" s="239"/>
      <c r="N32" s="239"/>
      <c r="O32" s="239"/>
      <c r="P32" s="239"/>
      <c r="Q32" s="239"/>
      <c r="R32" s="239"/>
      <c r="S32" s="239"/>
      <c r="T32" s="239"/>
      <c r="U32" s="239"/>
      <c r="V32" s="239"/>
      <c r="W32" s="239"/>
      <c r="X32" s="239"/>
      <c r="Y32" s="239"/>
      <c r="Z32" s="239"/>
      <c r="AA32" s="239"/>
      <c r="AB32" s="239"/>
      <c r="AC32" s="239"/>
      <c r="AD32" s="239"/>
      <c r="AE32" s="239"/>
    </row>
    <row r="33" spans="1:31" ht="15.75" customHeight="1" x14ac:dyDescent="0.25">
      <c r="A33" s="269"/>
      <c r="B33" s="302" t="s">
        <v>518</v>
      </c>
      <c r="C33" s="296">
        <v>3</v>
      </c>
      <c r="D33" s="295" t="s">
        <v>141</v>
      </c>
      <c r="E33" s="297">
        <v>900</v>
      </c>
      <c r="F33" s="297">
        <f t="shared" si="3"/>
        <v>2700</v>
      </c>
      <c r="G33" s="298">
        <f t="shared" si="4"/>
        <v>2700</v>
      </c>
      <c r="H33" s="294"/>
      <c r="I33" s="294"/>
      <c r="J33" s="294"/>
      <c r="K33" s="239"/>
      <c r="L33" s="239"/>
      <c r="M33" s="239"/>
      <c r="N33" s="239"/>
      <c r="O33" s="239"/>
      <c r="P33" s="239"/>
      <c r="Q33" s="239"/>
      <c r="R33" s="239"/>
      <c r="S33" s="239"/>
      <c r="T33" s="239"/>
      <c r="U33" s="239"/>
      <c r="V33" s="239"/>
      <c r="W33" s="239"/>
      <c r="X33" s="239"/>
      <c r="Y33" s="239"/>
      <c r="Z33" s="239"/>
      <c r="AA33" s="239"/>
      <c r="AB33" s="239"/>
      <c r="AC33" s="239"/>
      <c r="AD33" s="239"/>
      <c r="AE33" s="239"/>
    </row>
    <row r="34" spans="1:31" ht="15.75" customHeight="1" x14ac:dyDescent="0.25">
      <c r="A34" s="269"/>
      <c r="B34" s="302" t="s">
        <v>519</v>
      </c>
      <c r="C34" s="611">
        <v>3</v>
      </c>
      <c r="D34" s="295" t="s">
        <v>141</v>
      </c>
      <c r="E34" s="297">
        <v>955</v>
      </c>
      <c r="F34" s="297">
        <f t="shared" si="3"/>
        <v>2865</v>
      </c>
      <c r="G34" s="298">
        <f t="shared" si="4"/>
        <v>2865</v>
      </c>
      <c r="H34" s="294"/>
      <c r="I34" s="294"/>
      <c r="J34" s="294"/>
      <c r="K34" s="239"/>
      <c r="L34" s="239"/>
      <c r="M34" s="239"/>
      <c r="N34" s="239"/>
      <c r="O34" s="239"/>
      <c r="P34" s="239"/>
      <c r="Q34" s="239"/>
      <c r="R34" s="239"/>
      <c r="S34" s="239"/>
      <c r="T34" s="239"/>
      <c r="U34" s="239"/>
      <c r="V34" s="239"/>
      <c r="W34" s="239"/>
      <c r="X34" s="239"/>
      <c r="Y34" s="239"/>
      <c r="Z34" s="239"/>
      <c r="AA34" s="239"/>
      <c r="AB34" s="239"/>
      <c r="AC34" s="239"/>
      <c r="AD34" s="239"/>
      <c r="AE34" s="239"/>
    </row>
    <row r="35" spans="1:31" ht="15.75" customHeight="1" x14ac:dyDescent="0.25">
      <c r="A35" s="269"/>
      <c r="B35" s="302" t="s">
        <v>520</v>
      </c>
      <c r="C35" s="611">
        <v>3</v>
      </c>
      <c r="D35" s="295" t="s">
        <v>141</v>
      </c>
      <c r="E35" s="297">
        <v>900</v>
      </c>
      <c r="F35" s="297">
        <f t="shared" si="3"/>
        <v>2700</v>
      </c>
      <c r="G35" s="298">
        <f t="shared" si="4"/>
        <v>2700</v>
      </c>
      <c r="H35" s="294"/>
      <c r="I35" s="294"/>
      <c r="J35" s="294"/>
      <c r="K35" s="239"/>
      <c r="L35" s="239"/>
      <c r="M35" s="239"/>
      <c r="N35" s="239"/>
      <c r="O35" s="239"/>
      <c r="P35" s="239"/>
      <c r="Q35" s="239"/>
      <c r="R35" s="239"/>
      <c r="S35" s="239"/>
      <c r="T35" s="239"/>
      <c r="U35" s="239"/>
      <c r="V35" s="239"/>
      <c r="W35" s="239"/>
      <c r="X35" s="239"/>
      <c r="Y35" s="239"/>
      <c r="Z35" s="239"/>
      <c r="AA35" s="239"/>
      <c r="AB35" s="239"/>
      <c r="AC35" s="239"/>
      <c r="AD35" s="239"/>
      <c r="AE35" s="239"/>
    </row>
    <row r="36" spans="1:31" ht="15.75" customHeight="1" x14ac:dyDescent="0.25">
      <c r="A36" s="289" t="s">
        <v>83</v>
      </c>
      <c r="B36" s="423" t="s">
        <v>120</v>
      </c>
      <c r="C36" s="300"/>
      <c r="D36" s="290"/>
      <c r="E36" s="291"/>
      <c r="F36" s="291">
        <f t="shared" ref="F36:G36" si="5">SUM(F37:F45)</f>
        <v>237462</v>
      </c>
      <c r="G36" s="293">
        <f t="shared" si="5"/>
        <v>235285</v>
      </c>
      <c r="H36" s="294"/>
      <c r="I36" s="294"/>
      <c r="J36" s="294"/>
      <c r="K36" s="239"/>
      <c r="L36" s="239"/>
      <c r="M36" s="239"/>
      <c r="N36" s="239"/>
      <c r="O36" s="239"/>
      <c r="P36" s="239"/>
      <c r="Q36" s="239"/>
      <c r="R36" s="239"/>
      <c r="S36" s="239"/>
      <c r="T36" s="239"/>
      <c r="U36" s="239"/>
      <c r="V36" s="239"/>
      <c r="W36" s="239"/>
      <c r="X36" s="239"/>
      <c r="Y36" s="239"/>
      <c r="Z36" s="239"/>
      <c r="AA36" s="239"/>
      <c r="AB36" s="239"/>
      <c r="AC36" s="239"/>
      <c r="AD36" s="239"/>
      <c r="AE36" s="239"/>
    </row>
    <row r="37" spans="1:31" ht="27" customHeight="1" x14ac:dyDescent="0.25">
      <c r="A37" s="269"/>
      <c r="B37" s="302" t="s">
        <v>521</v>
      </c>
      <c r="C37" s="611">
        <v>5</v>
      </c>
      <c r="D37" s="295" t="s">
        <v>113</v>
      </c>
      <c r="E37" s="297">
        <v>2500</v>
      </c>
      <c r="F37" s="297">
        <f t="shared" ref="F37:F45" si="6">C37*E37</f>
        <v>12500</v>
      </c>
      <c r="G37" s="298">
        <f t="shared" ref="G37:G41" si="7">C37*E37</f>
        <v>12500</v>
      </c>
      <c r="H37" s="294"/>
      <c r="I37" s="294"/>
      <c r="J37" s="294"/>
      <c r="K37" s="239"/>
      <c r="L37" s="239"/>
      <c r="M37" s="239"/>
      <c r="N37" s="239"/>
      <c r="O37" s="239"/>
      <c r="P37" s="239"/>
      <c r="Q37" s="239"/>
      <c r="R37" s="239"/>
      <c r="S37" s="239"/>
      <c r="T37" s="239"/>
      <c r="U37" s="239"/>
      <c r="V37" s="239"/>
      <c r="W37" s="239"/>
      <c r="X37" s="239"/>
      <c r="Y37" s="239"/>
      <c r="Z37" s="239"/>
      <c r="AA37" s="239"/>
      <c r="AB37" s="239"/>
      <c r="AC37" s="239"/>
      <c r="AD37" s="239"/>
      <c r="AE37" s="239"/>
    </row>
    <row r="38" spans="1:31" ht="27" customHeight="1" x14ac:dyDescent="0.25">
      <c r="A38" s="269"/>
      <c r="B38" s="302" t="s">
        <v>522</v>
      </c>
      <c r="C38" s="611">
        <v>30</v>
      </c>
      <c r="D38" s="295" t="s">
        <v>113</v>
      </c>
      <c r="E38" s="297">
        <v>1500</v>
      </c>
      <c r="F38" s="297">
        <f t="shared" si="6"/>
        <v>45000</v>
      </c>
      <c r="G38" s="298">
        <f t="shared" si="7"/>
        <v>45000</v>
      </c>
      <c r="H38" s="294"/>
      <c r="I38" s="294"/>
      <c r="J38" s="294"/>
      <c r="K38" s="239"/>
      <c r="L38" s="239"/>
      <c r="M38" s="239"/>
      <c r="N38" s="239"/>
      <c r="O38" s="239"/>
      <c r="P38" s="239"/>
      <c r="Q38" s="239"/>
      <c r="R38" s="239"/>
      <c r="S38" s="239"/>
      <c r="T38" s="239"/>
      <c r="U38" s="239"/>
      <c r="V38" s="239"/>
      <c r="W38" s="239"/>
      <c r="X38" s="239"/>
      <c r="Y38" s="239"/>
      <c r="Z38" s="239"/>
      <c r="AA38" s="239"/>
      <c r="AB38" s="239"/>
      <c r="AC38" s="239"/>
      <c r="AD38" s="239"/>
      <c r="AE38" s="239"/>
    </row>
    <row r="39" spans="1:31" ht="37.5" customHeight="1" x14ac:dyDescent="0.25">
      <c r="A39" s="269"/>
      <c r="B39" s="302" t="s">
        <v>523</v>
      </c>
      <c r="C39" s="296">
        <v>60</v>
      </c>
      <c r="D39" s="295" t="s">
        <v>113</v>
      </c>
      <c r="E39" s="297">
        <v>500</v>
      </c>
      <c r="F39" s="297">
        <f t="shared" si="6"/>
        <v>30000</v>
      </c>
      <c r="G39" s="298">
        <f t="shared" si="7"/>
        <v>30000</v>
      </c>
      <c r="H39" s="294"/>
      <c r="I39" s="294"/>
      <c r="J39" s="294"/>
      <c r="K39" s="239"/>
      <c r="L39" s="239"/>
      <c r="M39" s="239"/>
      <c r="N39" s="239"/>
      <c r="O39" s="239"/>
      <c r="P39" s="239"/>
      <c r="Q39" s="239"/>
      <c r="R39" s="239"/>
      <c r="S39" s="239"/>
      <c r="T39" s="239"/>
      <c r="U39" s="239"/>
      <c r="V39" s="239"/>
      <c r="W39" s="239"/>
      <c r="X39" s="239"/>
      <c r="Y39" s="239"/>
      <c r="Z39" s="239"/>
      <c r="AA39" s="239"/>
      <c r="AB39" s="239"/>
      <c r="AC39" s="239"/>
      <c r="AD39" s="239"/>
      <c r="AE39" s="239"/>
    </row>
    <row r="40" spans="1:31" ht="31.5" customHeight="1" x14ac:dyDescent="0.25">
      <c r="A40" s="269"/>
      <c r="B40" s="302" t="s">
        <v>524</v>
      </c>
      <c r="C40" s="611">
        <v>100</v>
      </c>
      <c r="D40" s="295" t="s">
        <v>113</v>
      </c>
      <c r="E40" s="297">
        <v>750</v>
      </c>
      <c r="F40" s="297">
        <f t="shared" si="6"/>
        <v>75000</v>
      </c>
      <c r="G40" s="298">
        <f t="shared" si="7"/>
        <v>75000</v>
      </c>
      <c r="H40" s="294"/>
      <c r="I40" s="294"/>
      <c r="J40" s="294"/>
      <c r="K40" s="239"/>
      <c r="L40" s="239"/>
      <c r="M40" s="239"/>
      <c r="N40" s="239"/>
      <c r="O40" s="239"/>
      <c r="P40" s="239"/>
      <c r="Q40" s="239"/>
      <c r="R40" s="239"/>
      <c r="S40" s="239"/>
      <c r="T40" s="239"/>
      <c r="U40" s="239"/>
      <c r="V40" s="239"/>
      <c r="W40" s="239"/>
      <c r="X40" s="239"/>
      <c r="Y40" s="239"/>
      <c r="Z40" s="239"/>
      <c r="AA40" s="239"/>
      <c r="AB40" s="239"/>
      <c r="AC40" s="239"/>
      <c r="AD40" s="239"/>
      <c r="AE40" s="239"/>
    </row>
    <row r="41" spans="1:31" ht="27" customHeight="1" x14ac:dyDescent="0.25">
      <c r="A41" s="269"/>
      <c r="B41" s="612" t="s">
        <v>525</v>
      </c>
      <c r="C41" s="296">
        <v>1</v>
      </c>
      <c r="D41" s="295" t="s">
        <v>113</v>
      </c>
      <c r="E41" s="613">
        <v>12500</v>
      </c>
      <c r="F41" s="297">
        <f t="shared" si="6"/>
        <v>12500</v>
      </c>
      <c r="G41" s="298">
        <f t="shared" si="7"/>
        <v>12500</v>
      </c>
      <c r="H41" s="294"/>
      <c r="I41" s="294"/>
      <c r="J41" s="294"/>
      <c r="K41" s="239"/>
      <c r="L41" s="239"/>
      <c r="M41" s="239"/>
      <c r="N41" s="239"/>
      <c r="O41" s="239"/>
      <c r="P41" s="239"/>
      <c r="Q41" s="239"/>
      <c r="R41" s="239"/>
      <c r="S41" s="239"/>
      <c r="T41" s="239"/>
      <c r="U41" s="239"/>
      <c r="V41" s="239"/>
      <c r="W41" s="239"/>
      <c r="X41" s="239"/>
      <c r="Y41" s="239"/>
      <c r="Z41" s="239"/>
      <c r="AA41" s="239"/>
      <c r="AB41" s="239"/>
      <c r="AC41" s="239"/>
      <c r="AD41" s="239"/>
      <c r="AE41" s="239"/>
    </row>
    <row r="42" spans="1:31" ht="27" customHeight="1" x14ac:dyDescent="0.25">
      <c r="A42" s="269"/>
      <c r="B42" s="612" t="s">
        <v>526</v>
      </c>
      <c r="C42" s="611">
        <v>1</v>
      </c>
      <c r="D42" s="295" t="s">
        <v>113</v>
      </c>
      <c r="E42" s="613">
        <f>2132+45</f>
        <v>2177</v>
      </c>
      <c r="F42" s="297">
        <f t="shared" si="6"/>
        <v>2177</v>
      </c>
      <c r="G42" s="298"/>
      <c r="H42" s="294"/>
      <c r="I42" s="294"/>
      <c r="J42" s="294"/>
      <c r="K42" s="239"/>
      <c r="L42" s="239"/>
      <c r="M42" s="239"/>
      <c r="N42" s="239"/>
      <c r="O42" s="239"/>
      <c r="P42" s="239"/>
      <c r="Q42" s="239"/>
      <c r="R42" s="239"/>
      <c r="S42" s="239"/>
      <c r="T42" s="239"/>
      <c r="U42" s="239"/>
      <c r="V42" s="239"/>
      <c r="W42" s="239"/>
      <c r="X42" s="239"/>
      <c r="Y42" s="239"/>
      <c r="Z42" s="239"/>
      <c r="AA42" s="239"/>
      <c r="AB42" s="239"/>
      <c r="AC42" s="239"/>
      <c r="AD42" s="239"/>
      <c r="AE42" s="239"/>
    </row>
    <row r="43" spans="1:31" ht="34.5" customHeight="1" x14ac:dyDescent="0.25">
      <c r="A43" s="269"/>
      <c r="B43" s="302" t="s">
        <v>527</v>
      </c>
      <c r="C43" s="296">
        <v>10</v>
      </c>
      <c r="D43" s="295" t="s">
        <v>113</v>
      </c>
      <c r="E43" s="297">
        <v>2800</v>
      </c>
      <c r="F43" s="297">
        <f t="shared" si="6"/>
        <v>28000</v>
      </c>
      <c r="G43" s="298">
        <f t="shared" ref="G43:G45" si="8">C43*E43</f>
        <v>28000</v>
      </c>
      <c r="H43" s="294"/>
      <c r="I43" s="294"/>
      <c r="J43" s="294"/>
      <c r="K43" s="244"/>
      <c r="L43" s="244"/>
      <c r="M43" s="244"/>
      <c r="N43" s="244"/>
      <c r="O43" s="244"/>
      <c r="P43" s="244"/>
      <c r="Q43" s="244"/>
      <c r="R43" s="244"/>
      <c r="S43" s="244"/>
      <c r="T43" s="244"/>
      <c r="U43" s="244"/>
      <c r="V43" s="244"/>
      <c r="W43" s="244"/>
      <c r="X43" s="244"/>
      <c r="Y43" s="244"/>
      <c r="Z43" s="244"/>
      <c r="AA43" s="244"/>
      <c r="AB43" s="244"/>
      <c r="AC43" s="244"/>
      <c r="AD43" s="244"/>
      <c r="AE43" s="244"/>
    </row>
    <row r="44" spans="1:31" ht="27.6" x14ac:dyDescent="0.25">
      <c r="A44" s="269"/>
      <c r="B44" s="302" t="s">
        <v>528</v>
      </c>
      <c r="C44" s="296">
        <v>10</v>
      </c>
      <c r="D44" s="295" t="s">
        <v>113</v>
      </c>
      <c r="E44" s="297">
        <v>228.5</v>
      </c>
      <c r="F44" s="297">
        <f t="shared" si="6"/>
        <v>2285</v>
      </c>
      <c r="G44" s="298">
        <f t="shared" si="8"/>
        <v>2285</v>
      </c>
      <c r="H44" s="294"/>
      <c r="I44" s="294"/>
      <c r="J44" s="294"/>
      <c r="K44" s="239"/>
      <c r="L44" s="239"/>
      <c r="M44" s="239"/>
      <c r="N44" s="239"/>
      <c r="O44" s="239"/>
      <c r="P44" s="239"/>
      <c r="Q44" s="239"/>
      <c r="R44" s="239"/>
      <c r="S44" s="239"/>
      <c r="T44" s="239"/>
      <c r="U44" s="239"/>
      <c r="V44" s="239"/>
      <c r="W44" s="239"/>
      <c r="X44" s="239"/>
      <c r="Y44" s="239"/>
      <c r="Z44" s="239"/>
      <c r="AA44" s="239"/>
      <c r="AB44" s="239"/>
      <c r="AC44" s="239"/>
      <c r="AD44" s="239"/>
      <c r="AE44" s="239"/>
    </row>
    <row r="45" spans="1:31" ht="15.75" customHeight="1" x14ac:dyDescent="0.25">
      <c r="A45" s="269"/>
      <c r="B45" s="302" t="s">
        <v>529</v>
      </c>
      <c r="C45" s="296">
        <v>6</v>
      </c>
      <c r="D45" s="295" t="s">
        <v>113</v>
      </c>
      <c r="E45" s="297">
        <v>5000</v>
      </c>
      <c r="F45" s="297">
        <f t="shared" si="6"/>
        <v>30000</v>
      </c>
      <c r="G45" s="298">
        <f t="shared" si="8"/>
        <v>30000</v>
      </c>
      <c r="H45" s="294"/>
      <c r="I45" s="294"/>
      <c r="J45" s="294"/>
      <c r="K45" s="239"/>
      <c r="L45" s="239"/>
      <c r="M45" s="239"/>
      <c r="N45" s="239"/>
      <c r="O45" s="239"/>
      <c r="P45" s="239"/>
      <c r="Q45" s="239"/>
      <c r="R45" s="239"/>
      <c r="S45" s="239"/>
      <c r="T45" s="239"/>
      <c r="U45" s="239"/>
      <c r="V45" s="239"/>
      <c r="W45" s="239"/>
      <c r="X45" s="239"/>
      <c r="Y45" s="239"/>
      <c r="Z45" s="239"/>
      <c r="AA45" s="239"/>
      <c r="AB45" s="239"/>
      <c r="AC45" s="239"/>
      <c r="AD45" s="239"/>
      <c r="AE45" s="239"/>
    </row>
    <row r="46" spans="1:31" ht="15.75" customHeight="1" x14ac:dyDescent="0.25">
      <c r="A46" s="289" t="s">
        <v>85</v>
      </c>
      <c r="B46" s="423" t="s">
        <v>126</v>
      </c>
      <c r="C46" s="300"/>
      <c r="D46" s="290"/>
      <c r="E46" s="291"/>
      <c r="F46" s="291">
        <f t="shared" ref="F46:G46" si="9">SUM(F47:F48)</f>
        <v>26100</v>
      </c>
      <c r="G46" s="293">
        <f t="shared" si="9"/>
        <v>26100</v>
      </c>
      <c r="H46" s="294"/>
      <c r="I46" s="294"/>
      <c r="J46" s="294"/>
      <c r="K46" s="239"/>
      <c r="L46" s="239"/>
      <c r="M46" s="239"/>
      <c r="N46" s="239"/>
      <c r="O46" s="239"/>
      <c r="P46" s="239"/>
      <c r="Q46" s="239"/>
      <c r="R46" s="239"/>
      <c r="S46" s="239"/>
      <c r="T46" s="239"/>
      <c r="U46" s="239"/>
      <c r="V46" s="239"/>
      <c r="W46" s="239"/>
      <c r="X46" s="239"/>
      <c r="Y46" s="239"/>
      <c r="Z46" s="239"/>
      <c r="AA46" s="239"/>
      <c r="AB46" s="239"/>
      <c r="AC46" s="239"/>
      <c r="AD46" s="239"/>
      <c r="AE46" s="239"/>
    </row>
    <row r="47" spans="1:31" ht="41.4" x14ac:dyDescent="0.25">
      <c r="A47" s="269"/>
      <c r="B47" s="302" t="s">
        <v>530</v>
      </c>
      <c r="C47" s="296">
        <v>450</v>
      </c>
      <c r="D47" s="295" t="s">
        <v>113</v>
      </c>
      <c r="E47" s="297">
        <v>40</v>
      </c>
      <c r="F47" s="297">
        <f t="shared" ref="F47:F48" si="10">C47*E47</f>
        <v>18000</v>
      </c>
      <c r="G47" s="298">
        <f t="shared" ref="G47:G48" si="11">C47*E47</f>
        <v>18000</v>
      </c>
      <c r="H47" s="294"/>
      <c r="I47" s="294"/>
      <c r="J47" s="294"/>
      <c r="K47" s="239"/>
      <c r="L47" s="239"/>
      <c r="M47" s="239"/>
      <c r="N47" s="239"/>
      <c r="O47" s="239"/>
      <c r="P47" s="239"/>
      <c r="Q47" s="239"/>
      <c r="R47" s="239"/>
      <c r="S47" s="239"/>
      <c r="T47" s="239"/>
      <c r="U47" s="239"/>
      <c r="V47" s="239"/>
      <c r="W47" s="239"/>
      <c r="X47" s="239"/>
      <c r="Y47" s="239"/>
      <c r="Z47" s="239"/>
      <c r="AA47" s="239"/>
      <c r="AB47" s="239"/>
      <c r="AC47" s="239"/>
      <c r="AD47" s="239"/>
      <c r="AE47" s="239"/>
    </row>
    <row r="48" spans="1:31" ht="15.75" customHeight="1" x14ac:dyDescent="0.25">
      <c r="A48" s="269"/>
      <c r="B48" s="302" t="s">
        <v>531</v>
      </c>
      <c r="C48" s="611">
        <v>81</v>
      </c>
      <c r="D48" s="295" t="s">
        <v>113</v>
      </c>
      <c r="E48" s="613">
        <v>100</v>
      </c>
      <c r="F48" s="297">
        <f t="shared" si="10"/>
        <v>8100</v>
      </c>
      <c r="G48" s="298">
        <f t="shared" si="11"/>
        <v>8100</v>
      </c>
      <c r="H48" s="318"/>
      <c r="I48" s="294"/>
      <c r="J48" s="294"/>
      <c r="K48" s="239"/>
      <c r="L48" s="239"/>
      <c r="M48" s="239"/>
      <c r="N48" s="239"/>
      <c r="O48" s="239"/>
      <c r="P48" s="239"/>
      <c r="Q48" s="239"/>
      <c r="R48" s="239"/>
      <c r="S48" s="239"/>
      <c r="T48" s="239"/>
      <c r="U48" s="239"/>
      <c r="V48" s="239"/>
      <c r="W48" s="239"/>
      <c r="X48" s="239"/>
      <c r="Y48" s="239"/>
      <c r="Z48" s="239"/>
      <c r="AA48" s="239"/>
      <c r="AB48" s="239"/>
      <c r="AC48" s="239"/>
      <c r="AD48" s="239"/>
      <c r="AE48" s="239"/>
    </row>
    <row r="49" spans="1:31" ht="15.75" customHeight="1" x14ac:dyDescent="0.25">
      <c r="A49" s="303"/>
      <c r="B49" s="425" t="s">
        <v>128</v>
      </c>
      <c r="C49" s="305"/>
      <c r="D49" s="306"/>
      <c r="E49" s="307"/>
      <c r="F49" s="307">
        <f t="shared" ref="F49:G49" si="12">F27+F36+F46</f>
        <v>297327</v>
      </c>
      <c r="G49" s="293">
        <f t="shared" si="12"/>
        <v>295150</v>
      </c>
      <c r="H49" s="294"/>
      <c r="I49" s="294"/>
      <c r="J49" s="294"/>
      <c r="K49" s="239"/>
      <c r="L49" s="239"/>
      <c r="M49" s="239"/>
      <c r="N49" s="239"/>
      <c r="O49" s="239"/>
      <c r="P49" s="239"/>
      <c r="Q49" s="239"/>
      <c r="R49" s="239"/>
      <c r="S49" s="239"/>
      <c r="T49" s="239"/>
      <c r="U49" s="239"/>
      <c r="V49" s="239"/>
      <c r="W49" s="239"/>
      <c r="X49" s="239"/>
      <c r="Y49" s="239"/>
      <c r="Z49" s="239"/>
      <c r="AA49" s="239"/>
      <c r="AB49" s="239"/>
      <c r="AC49" s="239"/>
      <c r="AD49" s="239"/>
      <c r="AE49" s="239"/>
    </row>
    <row r="50" spans="1:31" ht="15.75" customHeight="1" x14ac:dyDescent="0.25">
      <c r="A50" s="308"/>
      <c r="B50" s="426"/>
      <c r="C50" s="310"/>
      <c r="D50" s="311"/>
      <c r="E50" s="312"/>
      <c r="F50" s="312"/>
      <c r="G50" s="298"/>
      <c r="H50" s="294"/>
      <c r="I50" s="294"/>
      <c r="J50" s="294"/>
      <c r="K50" s="239"/>
      <c r="L50" s="239"/>
      <c r="M50" s="239"/>
      <c r="N50" s="239"/>
      <c r="O50" s="239"/>
      <c r="P50" s="239"/>
      <c r="Q50" s="239"/>
      <c r="R50" s="239"/>
      <c r="S50" s="239"/>
      <c r="T50" s="239"/>
      <c r="U50" s="239"/>
      <c r="V50" s="239"/>
      <c r="W50" s="239"/>
      <c r="X50" s="239"/>
      <c r="Y50" s="239"/>
      <c r="Z50" s="239"/>
      <c r="AA50" s="239"/>
      <c r="AB50" s="239"/>
      <c r="AC50" s="239"/>
      <c r="AD50" s="239"/>
      <c r="AE50" s="239"/>
    </row>
    <row r="51" spans="1:31" ht="15.75" customHeight="1" x14ac:dyDescent="0.25">
      <c r="A51" s="289" t="s">
        <v>129</v>
      </c>
      <c r="B51" s="423" t="s">
        <v>130</v>
      </c>
      <c r="C51" s="300"/>
      <c r="D51" s="290"/>
      <c r="E51" s="291"/>
      <c r="F51" s="291">
        <f t="shared" ref="F51:G51" si="13">SUM(F52:F58)</f>
        <v>55455</v>
      </c>
      <c r="G51" s="293">
        <f t="shared" si="13"/>
        <v>55455</v>
      </c>
      <c r="H51" s="294"/>
      <c r="I51" s="294"/>
      <c r="J51" s="294"/>
      <c r="K51" s="239"/>
      <c r="L51" s="239"/>
      <c r="M51" s="239"/>
      <c r="N51" s="239"/>
      <c r="O51" s="239"/>
      <c r="P51" s="239"/>
      <c r="Q51" s="239"/>
      <c r="R51" s="239"/>
      <c r="S51" s="239"/>
      <c r="T51" s="239"/>
      <c r="U51" s="239"/>
      <c r="V51" s="239"/>
      <c r="W51" s="239"/>
      <c r="X51" s="239"/>
      <c r="Y51" s="239"/>
      <c r="Z51" s="239"/>
      <c r="AA51" s="239"/>
      <c r="AB51" s="239"/>
      <c r="AC51" s="239"/>
      <c r="AD51" s="239"/>
      <c r="AE51" s="239"/>
    </row>
    <row r="52" spans="1:31" ht="15.75" customHeight="1" x14ac:dyDescent="0.25">
      <c r="A52" s="313"/>
      <c r="B52" s="314" t="s">
        <v>131</v>
      </c>
      <c r="C52" s="315">
        <v>1</v>
      </c>
      <c r="D52" s="301" t="s">
        <v>113</v>
      </c>
      <c r="E52" s="316">
        <v>10000</v>
      </c>
      <c r="F52" s="297">
        <f t="shared" ref="F52:F58" si="14">C52*E52</f>
        <v>10000</v>
      </c>
      <c r="G52" s="298">
        <f t="shared" ref="G52:G58" si="15">C52*E52</f>
        <v>10000</v>
      </c>
      <c r="H52" s="294"/>
      <c r="I52" s="294"/>
      <c r="J52" s="294"/>
      <c r="K52" s="239"/>
      <c r="L52" s="239"/>
      <c r="M52" s="239"/>
      <c r="N52" s="239"/>
      <c r="O52" s="239"/>
      <c r="P52" s="239"/>
      <c r="Q52" s="239"/>
      <c r="R52" s="239"/>
      <c r="S52" s="239"/>
      <c r="T52" s="239"/>
      <c r="U52" s="239"/>
      <c r="V52" s="239"/>
      <c r="W52" s="239"/>
      <c r="X52" s="239"/>
      <c r="Y52" s="239"/>
      <c r="Z52" s="239"/>
      <c r="AA52" s="239"/>
      <c r="AB52" s="239"/>
      <c r="AC52" s="239"/>
      <c r="AD52" s="239"/>
      <c r="AE52" s="239"/>
    </row>
    <row r="53" spans="1:31" ht="15.75" customHeight="1" x14ac:dyDescent="0.25">
      <c r="A53" s="313"/>
      <c r="B53" s="314" t="s">
        <v>375</v>
      </c>
      <c r="C53" s="315">
        <v>1</v>
      </c>
      <c r="D53" s="301" t="s">
        <v>113</v>
      </c>
      <c r="E53" s="316">
        <v>15000</v>
      </c>
      <c r="F53" s="297">
        <f t="shared" si="14"/>
        <v>15000</v>
      </c>
      <c r="G53" s="298">
        <f t="shared" si="15"/>
        <v>15000</v>
      </c>
      <c r="H53" s="294"/>
      <c r="I53" s="294"/>
      <c r="J53" s="294"/>
      <c r="K53" s="239"/>
      <c r="L53" s="239"/>
      <c r="M53" s="239"/>
      <c r="N53" s="239"/>
      <c r="O53" s="239"/>
      <c r="P53" s="239"/>
      <c r="Q53" s="239"/>
      <c r="R53" s="239"/>
      <c r="S53" s="239"/>
      <c r="T53" s="239"/>
      <c r="U53" s="239"/>
      <c r="V53" s="239"/>
      <c r="W53" s="239"/>
      <c r="X53" s="239"/>
      <c r="Y53" s="239"/>
      <c r="Z53" s="239"/>
      <c r="AA53" s="239"/>
      <c r="AB53" s="239"/>
      <c r="AC53" s="239"/>
      <c r="AD53" s="239"/>
      <c r="AE53" s="239"/>
    </row>
    <row r="54" spans="1:31" ht="15.75" customHeight="1" x14ac:dyDescent="0.25">
      <c r="A54" s="313"/>
      <c r="B54" s="314" t="s">
        <v>387</v>
      </c>
      <c r="C54" s="315">
        <v>5</v>
      </c>
      <c r="D54" s="301" t="s">
        <v>113</v>
      </c>
      <c r="E54" s="316">
        <v>300</v>
      </c>
      <c r="F54" s="297">
        <f t="shared" si="14"/>
        <v>1500</v>
      </c>
      <c r="G54" s="298">
        <f t="shared" si="15"/>
        <v>1500</v>
      </c>
      <c r="H54" s="294"/>
      <c r="I54" s="294"/>
      <c r="J54" s="294"/>
      <c r="K54" s="239"/>
      <c r="L54" s="239"/>
      <c r="M54" s="239"/>
      <c r="N54" s="239"/>
      <c r="O54" s="239"/>
      <c r="P54" s="239"/>
      <c r="Q54" s="239"/>
      <c r="R54" s="239"/>
      <c r="S54" s="239"/>
      <c r="T54" s="239"/>
      <c r="U54" s="239"/>
      <c r="V54" s="239"/>
      <c r="W54" s="239"/>
      <c r="X54" s="239"/>
      <c r="Y54" s="239"/>
      <c r="Z54" s="239"/>
      <c r="AA54" s="239"/>
      <c r="AB54" s="239"/>
      <c r="AC54" s="239"/>
      <c r="AD54" s="239"/>
      <c r="AE54" s="239"/>
    </row>
    <row r="55" spans="1:31" ht="15.75" customHeight="1" x14ac:dyDescent="0.25">
      <c r="A55" s="313"/>
      <c r="B55" s="314" t="s">
        <v>373</v>
      </c>
      <c r="C55" s="315">
        <v>3</v>
      </c>
      <c r="D55" s="301" t="s">
        <v>113</v>
      </c>
      <c r="E55" s="316">
        <v>900</v>
      </c>
      <c r="F55" s="297">
        <f t="shared" si="14"/>
        <v>2700</v>
      </c>
      <c r="G55" s="298">
        <f t="shared" si="15"/>
        <v>2700</v>
      </c>
      <c r="H55" s="294"/>
      <c r="I55" s="294"/>
      <c r="J55" s="294"/>
      <c r="K55" s="239"/>
      <c r="L55" s="239"/>
      <c r="M55" s="239"/>
      <c r="N55" s="239"/>
      <c r="O55" s="239"/>
      <c r="P55" s="239"/>
      <c r="Q55" s="239"/>
      <c r="R55" s="239"/>
      <c r="S55" s="239"/>
      <c r="T55" s="239"/>
      <c r="U55" s="239"/>
      <c r="V55" s="239"/>
      <c r="W55" s="239"/>
      <c r="X55" s="239"/>
      <c r="Y55" s="239"/>
      <c r="Z55" s="239"/>
      <c r="AA55" s="239"/>
      <c r="AB55" s="239"/>
      <c r="AC55" s="239"/>
      <c r="AD55" s="239"/>
      <c r="AE55" s="239"/>
    </row>
    <row r="56" spans="1:31" ht="15.75" customHeight="1" x14ac:dyDescent="0.25">
      <c r="A56" s="313"/>
      <c r="B56" s="314" t="s">
        <v>338</v>
      </c>
      <c r="C56" s="315">
        <v>1</v>
      </c>
      <c r="D56" s="301" t="s">
        <v>113</v>
      </c>
      <c r="E56" s="316">
        <v>10000</v>
      </c>
      <c r="F56" s="297">
        <f t="shared" si="14"/>
        <v>10000</v>
      </c>
      <c r="G56" s="298">
        <f t="shared" si="15"/>
        <v>10000</v>
      </c>
      <c r="H56" s="294"/>
      <c r="I56" s="294"/>
      <c r="J56" s="294"/>
      <c r="K56" s="239"/>
      <c r="L56" s="239"/>
      <c r="M56" s="239"/>
      <c r="N56" s="239"/>
      <c r="O56" s="239"/>
      <c r="P56" s="239"/>
      <c r="Q56" s="239"/>
      <c r="R56" s="239"/>
      <c r="S56" s="239"/>
      <c r="T56" s="239"/>
      <c r="U56" s="239"/>
      <c r="V56" s="239"/>
      <c r="W56" s="239"/>
      <c r="X56" s="239"/>
      <c r="Y56" s="239"/>
      <c r="Z56" s="239"/>
      <c r="AA56" s="239"/>
      <c r="AB56" s="239"/>
      <c r="AC56" s="239"/>
      <c r="AD56" s="239"/>
      <c r="AE56" s="239"/>
    </row>
    <row r="57" spans="1:31" ht="15.75" customHeight="1" x14ac:dyDescent="0.25">
      <c r="A57" s="313"/>
      <c r="B57" s="314" t="s">
        <v>281</v>
      </c>
      <c r="C57" s="315">
        <v>1</v>
      </c>
      <c r="D57" s="301" t="s">
        <v>113</v>
      </c>
      <c r="E57" s="316">
        <v>9255</v>
      </c>
      <c r="F57" s="297">
        <f t="shared" si="14"/>
        <v>9255</v>
      </c>
      <c r="G57" s="298">
        <f t="shared" si="15"/>
        <v>9255</v>
      </c>
      <c r="H57" s="294"/>
      <c r="I57" s="294"/>
      <c r="J57" s="294"/>
      <c r="K57" s="239"/>
      <c r="L57" s="239"/>
      <c r="M57" s="239"/>
      <c r="N57" s="239"/>
      <c r="O57" s="239"/>
      <c r="P57" s="239"/>
      <c r="Q57" s="239"/>
      <c r="R57" s="239"/>
      <c r="S57" s="239"/>
      <c r="T57" s="239"/>
      <c r="U57" s="239"/>
      <c r="V57" s="239"/>
      <c r="W57" s="239"/>
      <c r="X57" s="239"/>
      <c r="Y57" s="239"/>
      <c r="Z57" s="239"/>
      <c r="AA57" s="239"/>
      <c r="AB57" s="239"/>
      <c r="AC57" s="239"/>
      <c r="AD57" s="239"/>
      <c r="AE57" s="239"/>
    </row>
    <row r="58" spans="1:31" ht="15.75" customHeight="1" x14ac:dyDescent="0.25">
      <c r="A58" s="313"/>
      <c r="B58" s="314" t="s">
        <v>532</v>
      </c>
      <c r="C58" s="315">
        <v>1</v>
      </c>
      <c r="D58" s="301" t="s">
        <v>113</v>
      </c>
      <c r="E58" s="316">
        <v>7000</v>
      </c>
      <c r="F58" s="297">
        <f t="shared" si="14"/>
        <v>7000</v>
      </c>
      <c r="G58" s="298">
        <f t="shared" si="15"/>
        <v>7000</v>
      </c>
      <c r="H58" s="294"/>
      <c r="I58" s="294"/>
      <c r="J58" s="294"/>
      <c r="K58" s="239"/>
      <c r="L58" s="239"/>
      <c r="M58" s="239"/>
      <c r="N58" s="239"/>
      <c r="O58" s="239"/>
      <c r="P58" s="239"/>
      <c r="Q58" s="239"/>
      <c r="R58" s="239"/>
      <c r="S58" s="239"/>
      <c r="T58" s="239"/>
      <c r="U58" s="239"/>
      <c r="V58" s="239"/>
      <c r="W58" s="239"/>
      <c r="X58" s="239"/>
      <c r="Y58" s="239"/>
      <c r="Z58" s="239"/>
      <c r="AA58" s="239"/>
      <c r="AB58" s="239"/>
      <c r="AC58" s="239"/>
      <c r="AD58" s="239"/>
      <c r="AE58" s="239"/>
    </row>
    <row r="59" spans="1:31" ht="15.75" customHeight="1" x14ac:dyDescent="0.25">
      <c r="A59" s="289" t="s">
        <v>137</v>
      </c>
      <c r="B59" s="423" t="s">
        <v>138</v>
      </c>
      <c r="C59" s="300"/>
      <c r="D59" s="290"/>
      <c r="E59" s="291"/>
      <c r="F59" s="291">
        <f t="shared" ref="F59:G59" si="16">SUM(F60:F61)</f>
        <v>28320</v>
      </c>
      <c r="G59" s="293">
        <f t="shared" si="16"/>
        <v>28320</v>
      </c>
      <c r="H59" s="294"/>
      <c r="I59" s="294"/>
      <c r="J59" s="294"/>
      <c r="K59" s="239"/>
      <c r="L59" s="239"/>
      <c r="M59" s="239"/>
      <c r="N59" s="239"/>
      <c r="O59" s="239"/>
      <c r="P59" s="239"/>
      <c r="Q59" s="239"/>
      <c r="R59" s="239"/>
      <c r="S59" s="239"/>
      <c r="T59" s="239"/>
      <c r="U59" s="239"/>
      <c r="V59" s="239"/>
      <c r="W59" s="239"/>
      <c r="X59" s="239"/>
      <c r="Y59" s="239"/>
      <c r="Z59" s="239"/>
      <c r="AA59" s="239"/>
      <c r="AB59" s="239"/>
      <c r="AC59" s="239"/>
      <c r="AD59" s="239"/>
      <c r="AE59" s="239"/>
    </row>
    <row r="60" spans="1:31" ht="15.75" customHeight="1" x14ac:dyDescent="0.25">
      <c r="A60" s="313"/>
      <c r="B60" s="614" t="s">
        <v>178</v>
      </c>
      <c r="C60" s="615">
        <v>13</v>
      </c>
      <c r="D60" s="301" t="s">
        <v>141</v>
      </c>
      <c r="E60" s="316">
        <v>1400</v>
      </c>
      <c r="F60" s="297">
        <f t="shared" ref="F60:F61" si="17">C60*E60</f>
        <v>18200</v>
      </c>
      <c r="G60" s="298">
        <f t="shared" ref="G60:G61" si="18">C60*E60</f>
        <v>18200</v>
      </c>
      <c r="H60" s="294"/>
      <c r="I60" s="294"/>
      <c r="J60" s="294"/>
      <c r="K60" s="239"/>
      <c r="L60" s="239"/>
      <c r="M60" s="239"/>
      <c r="N60" s="239"/>
      <c r="O60" s="239"/>
      <c r="P60" s="239"/>
      <c r="Q60" s="239"/>
      <c r="R60" s="239"/>
      <c r="S60" s="239"/>
      <c r="T60" s="239"/>
      <c r="U60" s="239"/>
      <c r="V60" s="239"/>
      <c r="W60" s="239"/>
      <c r="X60" s="239"/>
      <c r="Y60" s="239"/>
      <c r="Z60" s="239"/>
      <c r="AA60" s="239"/>
      <c r="AB60" s="239"/>
      <c r="AC60" s="239"/>
      <c r="AD60" s="239"/>
      <c r="AE60" s="239"/>
    </row>
    <row r="61" spans="1:31" ht="15.75" customHeight="1" x14ac:dyDescent="0.25">
      <c r="A61" s="313"/>
      <c r="B61" s="614" t="s">
        <v>533</v>
      </c>
      <c r="C61" s="315">
        <v>11</v>
      </c>
      <c r="D61" s="301" t="s">
        <v>141</v>
      </c>
      <c r="E61" s="316">
        <v>920</v>
      </c>
      <c r="F61" s="297">
        <f t="shared" si="17"/>
        <v>10120</v>
      </c>
      <c r="G61" s="298">
        <f t="shared" si="18"/>
        <v>10120</v>
      </c>
      <c r="H61" s="294"/>
      <c r="I61" s="294"/>
      <c r="J61" s="294"/>
      <c r="K61" s="239"/>
      <c r="L61" s="239"/>
      <c r="M61" s="239"/>
      <c r="N61" s="239"/>
      <c r="O61" s="239"/>
      <c r="P61" s="239"/>
      <c r="Q61" s="239"/>
      <c r="R61" s="239"/>
      <c r="S61" s="239"/>
      <c r="T61" s="239"/>
      <c r="U61" s="239"/>
      <c r="V61" s="239"/>
      <c r="W61" s="239"/>
      <c r="X61" s="239"/>
      <c r="Y61" s="239"/>
      <c r="Z61" s="239"/>
      <c r="AA61" s="239"/>
      <c r="AB61" s="239"/>
      <c r="AC61" s="239"/>
      <c r="AD61" s="239"/>
      <c r="AE61" s="239"/>
    </row>
    <row r="62" spans="1:31" ht="15.75" customHeight="1" x14ac:dyDescent="0.25">
      <c r="A62" s="241"/>
      <c r="B62" s="603"/>
      <c r="C62" s="239"/>
      <c r="D62" s="239"/>
      <c r="E62" s="239"/>
      <c r="F62" s="239"/>
      <c r="G62" s="240"/>
      <c r="H62" s="239"/>
      <c r="I62" s="239"/>
      <c r="J62" s="239"/>
      <c r="K62" s="239"/>
      <c r="L62" s="239"/>
      <c r="M62" s="239"/>
      <c r="N62" s="239"/>
      <c r="O62" s="239"/>
      <c r="P62" s="239"/>
      <c r="Q62" s="239"/>
      <c r="R62" s="239"/>
      <c r="S62" s="239"/>
      <c r="T62" s="239"/>
      <c r="U62" s="239"/>
      <c r="V62" s="239"/>
      <c r="W62" s="239"/>
      <c r="X62" s="239"/>
      <c r="Y62" s="239"/>
      <c r="Z62" s="239"/>
      <c r="AA62" s="239"/>
      <c r="AB62" s="239"/>
      <c r="AC62" s="239"/>
      <c r="AD62" s="239"/>
      <c r="AE62" s="239"/>
    </row>
    <row r="63" spans="1:31" ht="15.75" customHeight="1" x14ac:dyDescent="0.25">
      <c r="A63" s="241"/>
      <c r="B63" s="603"/>
      <c r="C63" s="239"/>
      <c r="D63" s="239"/>
      <c r="E63" s="239"/>
      <c r="F63" s="239"/>
      <c r="G63" s="240"/>
      <c r="H63" s="239"/>
      <c r="I63" s="239"/>
      <c r="J63" s="239"/>
      <c r="K63" s="239"/>
      <c r="L63" s="239"/>
      <c r="M63" s="239"/>
      <c r="N63" s="239"/>
      <c r="O63" s="239"/>
      <c r="P63" s="239"/>
      <c r="Q63" s="239"/>
      <c r="R63" s="239"/>
      <c r="S63" s="239"/>
      <c r="T63" s="239"/>
      <c r="U63" s="239"/>
      <c r="V63" s="239"/>
      <c r="W63" s="239"/>
      <c r="X63" s="239"/>
      <c r="Y63" s="239"/>
      <c r="Z63" s="239"/>
      <c r="AA63" s="239"/>
      <c r="AB63" s="239"/>
      <c r="AC63" s="239"/>
      <c r="AD63" s="239"/>
      <c r="AE63" s="239"/>
    </row>
    <row r="64" spans="1:31" ht="15.75" customHeight="1" x14ac:dyDescent="0.25">
      <c r="A64" s="1038" t="s">
        <v>534</v>
      </c>
      <c r="B64" s="987"/>
      <c r="C64" s="987"/>
      <c r="D64" s="987"/>
      <c r="E64" s="987"/>
      <c r="F64" s="987"/>
      <c r="G64" s="987"/>
      <c r="H64" s="987"/>
      <c r="I64" s="987"/>
      <c r="J64" s="985"/>
      <c r="K64" s="239"/>
      <c r="L64" s="239"/>
      <c r="M64" s="239"/>
      <c r="N64" s="239"/>
      <c r="O64" s="239"/>
      <c r="P64" s="239"/>
      <c r="Q64" s="239"/>
      <c r="R64" s="239"/>
      <c r="S64" s="239"/>
      <c r="T64" s="239"/>
      <c r="U64" s="239"/>
      <c r="V64" s="239"/>
      <c r="W64" s="239"/>
      <c r="X64" s="239"/>
      <c r="Y64" s="239"/>
      <c r="Z64" s="239"/>
      <c r="AA64" s="239"/>
      <c r="AB64" s="239"/>
      <c r="AC64" s="239"/>
      <c r="AD64" s="239"/>
      <c r="AE64" s="239"/>
    </row>
    <row r="65" spans="1:31" ht="15.75" customHeight="1" x14ac:dyDescent="0.25">
      <c r="A65" s="1011" t="s">
        <v>92</v>
      </c>
      <c r="B65" s="987"/>
      <c r="C65" s="987"/>
      <c r="D65" s="987"/>
      <c r="E65" s="987"/>
      <c r="F65" s="985"/>
      <c r="G65" s="278"/>
      <c r="H65" s="1012" t="s">
        <v>93</v>
      </c>
      <c r="I65" s="990"/>
      <c r="J65" s="991"/>
      <c r="K65" s="239"/>
      <c r="L65" s="239"/>
      <c r="M65" s="239"/>
      <c r="N65" s="239"/>
      <c r="O65" s="239"/>
      <c r="P65" s="239"/>
      <c r="Q65" s="239"/>
      <c r="R65" s="239"/>
      <c r="S65" s="239"/>
      <c r="T65" s="239"/>
      <c r="U65" s="239"/>
      <c r="V65" s="239"/>
      <c r="W65" s="239"/>
      <c r="X65" s="239"/>
      <c r="Y65" s="239"/>
      <c r="Z65" s="239"/>
      <c r="AA65" s="239"/>
      <c r="AB65" s="239"/>
      <c r="AC65" s="239"/>
      <c r="AD65" s="239"/>
      <c r="AE65" s="239"/>
    </row>
    <row r="66" spans="1:31" ht="15.75" customHeight="1" x14ac:dyDescent="0.25">
      <c r="A66" s="616" t="s">
        <v>94</v>
      </c>
      <c r="B66" s="411" t="s">
        <v>95</v>
      </c>
      <c r="C66" s="411" t="s">
        <v>96</v>
      </c>
      <c r="D66" s="411" t="s">
        <v>97</v>
      </c>
      <c r="E66" s="411" t="s">
        <v>98</v>
      </c>
      <c r="F66" s="617" t="s">
        <v>99</v>
      </c>
      <c r="G66" s="618"/>
      <c r="H66" s="619" t="s">
        <v>101</v>
      </c>
      <c r="I66" s="619" t="s">
        <v>102</v>
      </c>
      <c r="J66" s="619" t="s">
        <v>103</v>
      </c>
      <c r="K66" s="603"/>
      <c r="L66" s="603"/>
      <c r="M66" s="603"/>
      <c r="N66" s="603"/>
      <c r="O66" s="603"/>
      <c r="P66" s="603"/>
      <c r="Q66" s="603"/>
      <c r="R66" s="603"/>
      <c r="S66" s="603"/>
      <c r="T66" s="603"/>
      <c r="U66" s="603"/>
      <c r="V66" s="603"/>
      <c r="W66" s="603"/>
      <c r="X66" s="603"/>
      <c r="Y66" s="603"/>
      <c r="Z66" s="603"/>
      <c r="AA66" s="603"/>
      <c r="AB66" s="603"/>
      <c r="AC66" s="603"/>
      <c r="AD66" s="603"/>
      <c r="AE66" s="603"/>
    </row>
    <row r="67" spans="1:31" ht="15.75" customHeight="1" x14ac:dyDescent="0.25">
      <c r="A67" s="284"/>
      <c r="B67" s="610" t="s">
        <v>104</v>
      </c>
      <c r="C67" s="286"/>
      <c r="D67" s="286"/>
      <c r="E67" s="371"/>
      <c r="F67" s="188">
        <f>F87+F89+F95</f>
        <v>101300</v>
      </c>
      <c r="G67" s="620">
        <f>G68+G80+G85+G89+G95</f>
        <v>101300</v>
      </c>
      <c r="H67" s="229">
        <v>18886</v>
      </c>
      <c r="I67" s="229">
        <f>46830+3434</f>
        <v>50264</v>
      </c>
      <c r="J67" s="229">
        <f>28716+3434</f>
        <v>32150</v>
      </c>
      <c r="K67" s="401"/>
      <c r="L67" s="239"/>
      <c r="M67" s="239"/>
      <c r="N67" s="239"/>
      <c r="O67" s="239"/>
      <c r="P67" s="239"/>
      <c r="Q67" s="239"/>
      <c r="R67" s="239"/>
      <c r="S67" s="239"/>
      <c r="T67" s="239"/>
      <c r="U67" s="239"/>
      <c r="V67" s="239"/>
      <c r="W67" s="239"/>
      <c r="X67" s="239"/>
      <c r="Y67" s="239"/>
      <c r="Z67" s="239"/>
      <c r="AA67" s="239"/>
      <c r="AB67" s="239"/>
      <c r="AC67" s="239"/>
      <c r="AD67" s="239"/>
      <c r="AE67" s="239"/>
    </row>
    <row r="68" spans="1:31" ht="15.75" customHeight="1" x14ac:dyDescent="0.25">
      <c r="A68" s="289" t="s">
        <v>82</v>
      </c>
      <c r="B68" s="423" t="s">
        <v>105</v>
      </c>
      <c r="C68" s="290"/>
      <c r="D68" s="290"/>
      <c r="E68" s="291"/>
      <c r="F68" s="291">
        <f t="shared" ref="F68:G68" si="19">SUM(F69:F79)</f>
        <v>39650</v>
      </c>
      <c r="G68" s="293">
        <f t="shared" si="19"/>
        <v>39650</v>
      </c>
      <c r="H68" s="294"/>
      <c r="I68" s="294"/>
      <c r="J68" s="294"/>
      <c r="K68" s="239"/>
      <c r="L68" s="239"/>
      <c r="M68" s="239"/>
      <c r="N68" s="239"/>
      <c r="O68" s="239"/>
      <c r="P68" s="239"/>
      <c r="Q68" s="239"/>
      <c r="R68" s="239"/>
      <c r="S68" s="239"/>
      <c r="T68" s="239"/>
      <c r="U68" s="239"/>
      <c r="V68" s="239"/>
      <c r="W68" s="239"/>
      <c r="X68" s="239"/>
      <c r="Y68" s="239"/>
      <c r="Z68" s="239"/>
      <c r="AA68" s="239"/>
      <c r="AB68" s="239"/>
      <c r="AC68" s="239"/>
      <c r="AD68" s="239"/>
      <c r="AE68" s="239"/>
    </row>
    <row r="69" spans="1:31" ht="27.6" x14ac:dyDescent="0.25">
      <c r="A69" s="269"/>
      <c r="B69" s="302" t="s">
        <v>535</v>
      </c>
      <c r="C69" s="296">
        <v>1</v>
      </c>
      <c r="D69" s="295" t="s">
        <v>107</v>
      </c>
      <c r="E69" s="613">
        <v>2500</v>
      </c>
      <c r="F69" s="297">
        <f t="shared" ref="F69:F79" si="20">C69*E69</f>
        <v>2500</v>
      </c>
      <c r="G69" s="298">
        <f t="shared" ref="G69:G79" si="21">C69*E69</f>
        <v>2500</v>
      </c>
      <c r="H69" s="294"/>
      <c r="I69" s="294"/>
      <c r="J69" s="294"/>
      <c r="K69" s="239"/>
      <c r="L69" s="239"/>
      <c r="M69" s="239"/>
      <c r="N69" s="239"/>
      <c r="O69" s="239"/>
      <c r="P69" s="239"/>
      <c r="Q69" s="239"/>
      <c r="R69" s="239"/>
      <c r="S69" s="239"/>
      <c r="T69" s="239"/>
      <c r="U69" s="239"/>
      <c r="V69" s="239"/>
      <c r="W69" s="239"/>
      <c r="X69" s="239"/>
      <c r="Y69" s="239"/>
      <c r="Z69" s="239"/>
      <c r="AA69" s="239"/>
      <c r="AB69" s="239"/>
      <c r="AC69" s="239"/>
      <c r="AD69" s="239"/>
      <c r="AE69" s="239"/>
    </row>
    <row r="70" spans="1:31" ht="27.6" x14ac:dyDescent="0.25">
      <c r="A70" s="269"/>
      <c r="B70" s="302" t="s">
        <v>536</v>
      </c>
      <c r="C70" s="296">
        <v>1</v>
      </c>
      <c r="D70" s="295" t="s">
        <v>107</v>
      </c>
      <c r="E70" s="613">
        <v>2500</v>
      </c>
      <c r="F70" s="297">
        <f t="shared" si="20"/>
        <v>2500</v>
      </c>
      <c r="G70" s="298">
        <f t="shared" si="21"/>
        <v>2500</v>
      </c>
      <c r="H70" s="294"/>
      <c r="I70" s="299"/>
      <c r="J70" s="294"/>
      <c r="K70" s="239"/>
      <c r="L70" s="239"/>
      <c r="M70" s="239"/>
      <c r="N70" s="239"/>
      <c r="O70" s="239"/>
      <c r="P70" s="239"/>
      <c r="Q70" s="239"/>
      <c r="R70" s="239"/>
      <c r="S70" s="239"/>
      <c r="T70" s="239"/>
      <c r="U70" s="239"/>
      <c r="V70" s="239"/>
      <c r="W70" s="239"/>
      <c r="X70" s="239"/>
      <c r="Y70" s="239"/>
      <c r="Z70" s="239"/>
      <c r="AA70" s="239"/>
      <c r="AB70" s="239"/>
      <c r="AC70" s="239"/>
      <c r="AD70" s="239"/>
      <c r="AE70" s="239"/>
    </row>
    <row r="71" spans="1:31" ht="27.6" x14ac:dyDescent="0.25">
      <c r="A71" s="269"/>
      <c r="B71" s="302" t="s">
        <v>537</v>
      </c>
      <c r="C71" s="296">
        <v>1</v>
      </c>
      <c r="D71" s="295" t="s">
        <v>107</v>
      </c>
      <c r="E71" s="297">
        <v>2000</v>
      </c>
      <c r="F71" s="297">
        <f t="shared" si="20"/>
        <v>2000</v>
      </c>
      <c r="G71" s="298">
        <f t="shared" si="21"/>
        <v>2000</v>
      </c>
      <c r="H71" s="294"/>
      <c r="I71" s="294"/>
      <c r="J71" s="294"/>
      <c r="K71" s="239"/>
      <c r="L71" s="239"/>
      <c r="M71" s="239"/>
      <c r="N71" s="239"/>
      <c r="O71" s="239"/>
      <c r="P71" s="239"/>
      <c r="Q71" s="239"/>
      <c r="R71" s="239"/>
      <c r="S71" s="239"/>
      <c r="T71" s="239"/>
      <c r="U71" s="239"/>
      <c r="V71" s="239"/>
      <c r="W71" s="239"/>
      <c r="X71" s="239"/>
      <c r="Y71" s="239"/>
      <c r="Z71" s="239"/>
      <c r="AA71" s="239"/>
      <c r="AB71" s="239"/>
      <c r="AC71" s="239"/>
      <c r="AD71" s="239"/>
      <c r="AE71" s="239"/>
    </row>
    <row r="72" spans="1:31" ht="41.4" x14ac:dyDescent="0.25">
      <c r="A72" s="269"/>
      <c r="B72" s="302" t="s">
        <v>538</v>
      </c>
      <c r="C72" s="296">
        <v>1</v>
      </c>
      <c r="D72" s="295" t="s">
        <v>107</v>
      </c>
      <c r="E72" s="297">
        <v>2000</v>
      </c>
      <c r="F72" s="297">
        <f t="shared" si="20"/>
        <v>2000</v>
      </c>
      <c r="G72" s="298">
        <f t="shared" si="21"/>
        <v>2000</v>
      </c>
      <c r="H72" s="294"/>
      <c r="I72" s="294"/>
      <c r="J72" s="294"/>
      <c r="K72" s="239"/>
      <c r="L72" s="239"/>
      <c r="M72" s="239"/>
      <c r="N72" s="239"/>
      <c r="O72" s="239"/>
      <c r="P72" s="239"/>
      <c r="Q72" s="239"/>
      <c r="R72" s="239"/>
      <c r="S72" s="239"/>
      <c r="T72" s="239"/>
      <c r="U72" s="239"/>
      <c r="V72" s="239"/>
      <c r="W72" s="239"/>
      <c r="X72" s="239"/>
      <c r="Y72" s="239"/>
      <c r="Z72" s="239"/>
      <c r="AA72" s="239"/>
      <c r="AB72" s="239"/>
      <c r="AC72" s="239"/>
      <c r="AD72" s="239"/>
      <c r="AE72" s="239"/>
    </row>
    <row r="73" spans="1:31" ht="27.6" x14ac:dyDescent="0.25">
      <c r="A73" s="269"/>
      <c r="B73" s="302" t="s">
        <v>539</v>
      </c>
      <c r="C73" s="296">
        <v>1</v>
      </c>
      <c r="D73" s="295" t="s">
        <v>107</v>
      </c>
      <c r="E73" s="297">
        <v>2950</v>
      </c>
      <c r="F73" s="297">
        <f t="shared" si="20"/>
        <v>2950</v>
      </c>
      <c r="G73" s="298">
        <f t="shared" si="21"/>
        <v>2950</v>
      </c>
      <c r="H73" s="294"/>
      <c r="I73" s="294"/>
      <c r="J73" s="294"/>
      <c r="K73" s="239"/>
      <c r="L73" s="239"/>
      <c r="M73" s="239"/>
      <c r="N73" s="239"/>
      <c r="O73" s="239"/>
      <c r="P73" s="239"/>
      <c r="Q73" s="239"/>
      <c r="R73" s="239"/>
      <c r="S73" s="239"/>
      <c r="T73" s="239"/>
      <c r="U73" s="239"/>
      <c r="V73" s="239"/>
      <c r="W73" s="239"/>
      <c r="X73" s="239"/>
      <c r="Y73" s="239"/>
      <c r="Z73" s="239"/>
      <c r="AA73" s="239"/>
      <c r="AB73" s="239"/>
      <c r="AC73" s="239"/>
      <c r="AD73" s="239"/>
      <c r="AE73" s="239"/>
    </row>
    <row r="74" spans="1:31" ht="27.6" x14ac:dyDescent="0.25">
      <c r="A74" s="269"/>
      <c r="B74" s="302" t="s">
        <v>540</v>
      </c>
      <c r="C74" s="296">
        <v>2</v>
      </c>
      <c r="D74" s="295" t="s">
        <v>107</v>
      </c>
      <c r="E74" s="297">
        <v>1000</v>
      </c>
      <c r="F74" s="297">
        <f t="shared" si="20"/>
        <v>2000</v>
      </c>
      <c r="G74" s="298">
        <f t="shared" si="21"/>
        <v>2000</v>
      </c>
      <c r="H74" s="294"/>
      <c r="I74" s="294"/>
      <c r="J74" s="294"/>
      <c r="K74" s="239"/>
      <c r="L74" s="239"/>
      <c r="M74" s="239"/>
      <c r="N74" s="239"/>
      <c r="O74" s="239"/>
      <c r="P74" s="239"/>
      <c r="Q74" s="239"/>
      <c r="R74" s="239"/>
      <c r="S74" s="239"/>
      <c r="T74" s="239"/>
      <c r="U74" s="239"/>
      <c r="V74" s="239"/>
      <c r="W74" s="239"/>
      <c r="X74" s="239"/>
      <c r="Y74" s="239"/>
      <c r="Z74" s="239"/>
      <c r="AA74" s="239"/>
      <c r="AB74" s="239"/>
      <c r="AC74" s="239"/>
      <c r="AD74" s="239"/>
      <c r="AE74" s="239"/>
    </row>
    <row r="75" spans="1:31" ht="27.6" x14ac:dyDescent="0.25">
      <c r="A75" s="269"/>
      <c r="B75" s="302" t="s">
        <v>541</v>
      </c>
      <c r="C75" s="296">
        <v>2</v>
      </c>
      <c r="D75" s="295" t="s">
        <v>107</v>
      </c>
      <c r="E75" s="297">
        <v>2100</v>
      </c>
      <c r="F75" s="297">
        <f t="shared" si="20"/>
        <v>4200</v>
      </c>
      <c r="G75" s="298">
        <f t="shared" si="21"/>
        <v>4200</v>
      </c>
      <c r="H75" s="294"/>
      <c r="I75" s="294"/>
      <c r="J75" s="294"/>
      <c r="K75" s="239"/>
      <c r="L75" s="239"/>
      <c r="M75" s="239"/>
      <c r="N75" s="239"/>
      <c r="O75" s="239"/>
      <c r="P75" s="239"/>
      <c r="Q75" s="239"/>
      <c r="R75" s="239"/>
      <c r="S75" s="239"/>
      <c r="T75" s="239"/>
      <c r="U75" s="239"/>
      <c r="V75" s="239"/>
      <c r="W75" s="239"/>
      <c r="X75" s="239"/>
      <c r="Y75" s="239"/>
      <c r="Z75" s="239"/>
      <c r="AA75" s="239"/>
      <c r="AB75" s="239"/>
      <c r="AC75" s="239"/>
      <c r="AD75" s="239"/>
      <c r="AE75" s="239"/>
    </row>
    <row r="76" spans="1:31" ht="41.4" x14ac:dyDescent="0.25">
      <c r="A76" s="269"/>
      <c r="B76" s="302" t="s">
        <v>542</v>
      </c>
      <c r="C76" s="296">
        <v>2</v>
      </c>
      <c r="D76" s="295" t="s">
        <v>107</v>
      </c>
      <c r="E76" s="613">
        <v>2500</v>
      </c>
      <c r="F76" s="297">
        <f t="shared" si="20"/>
        <v>5000</v>
      </c>
      <c r="G76" s="298">
        <f t="shared" si="21"/>
        <v>5000</v>
      </c>
      <c r="H76" s="294"/>
      <c r="I76" s="294"/>
      <c r="J76" s="294"/>
      <c r="K76" s="239"/>
      <c r="L76" s="239"/>
      <c r="M76" s="239"/>
      <c r="N76" s="239"/>
      <c r="O76" s="239"/>
      <c r="P76" s="239"/>
      <c r="Q76" s="239"/>
      <c r="R76" s="239"/>
      <c r="S76" s="239"/>
      <c r="T76" s="239"/>
      <c r="U76" s="239"/>
      <c r="V76" s="239"/>
      <c r="W76" s="239"/>
      <c r="X76" s="239"/>
      <c r="Y76" s="239"/>
      <c r="Z76" s="239"/>
      <c r="AA76" s="239"/>
      <c r="AB76" s="239"/>
      <c r="AC76" s="239"/>
      <c r="AD76" s="239"/>
      <c r="AE76" s="239"/>
    </row>
    <row r="77" spans="1:31" ht="27.6" x14ac:dyDescent="0.25">
      <c r="A77" s="269"/>
      <c r="B77" s="302" t="s">
        <v>543</v>
      </c>
      <c r="C77" s="611">
        <v>4</v>
      </c>
      <c r="D77" s="295" t="s">
        <v>107</v>
      </c>
      <c r="E77" s="297">
        <v>1500</v>
      </c>
      <c r="F77" s="297">
        <f t="shared" si="20"/>
        <v>6000</v>
      </c>
      <c r="G77" s="298">
        <f t="shared" si="21"/>
        <v>6000</v>
      </c>
      <c r="H77" s="294"/>
      <c r="I77" s="294"/>
      <c r="J77" s="294"/>
      <c r="K77" s="239"/>
      <c r="L77" s="239"/>
      <c r="M77" s="239"/>
      <c r="N77" s="239"/>
      <c r="O77" s="239"/>
      <c r="P77" s="239"/>
      <c r="Q77" s="239"/>
      <c r="R77" s="239"/>
      <c r="S77" s="239"/>
      <c r="T77" s="239"/>
      <c r="U77" s="239"/>
      <c r="V77" s="239"/>
      <c r="W77" s="239"/>
      <c r="X77" s="239"/>
      <c r="Y77" s="239"/>
      <c r="Z77" s="239"/>
      <c r="AA77" s="239"/>
      <c r="AB77" s="239"/>
      <c r="AC77" s="239"/>
      <c r="AD77" s="239"/>
      <c r="AE77" s="239"/>
    </row>
    <row r="78" spans="1:31" ht="27.6" x14ac:dyDescent="0.25">
      <c r="A78" s="595"/>
      <c r="B78" s="302" t="s">
        <v>544</v>
      </c>
      <c r="C78" s="296">
        <v>1</v>
      </c>
      <c r="D78" s="295" t="s">
        <v>107</v>
      </c>
      <c r="E78" s="613">
        <v>7000</v>
      </c>
      <c r="F78" s="613">
        <f t="shared" si="20"/>
        <v>7000</v>
      </c>
      <c r="G78" s="298">
        <f t="shared" si="21"/>
        <v>7000</v>
      </c>
      <c r="H78" s="294"/>
      <c r="I78" s="294"/>
      <c r="J78" s="294"/>
      <c r="K78" s="239"/>
      <c r="L78" s="239"/>
      <c r="M78" s="239"/>
      <c r="N78" s="239"/>
      <c r="O78" s="239"/>
      <c r="P78" s="239"/>
      <c r="Q78" s="239"/>
      <c r="R78" s="239"/>
      <c r="S78" s="239"/>
      <c r="T78" s="239"/>
      <c r="U78" s="239"/>
      <c r="V78" s="239"/>
      <c r="W78" s="239"/>
      <c r="X78" s="239"/>
      <c r="Y78" s="239"/>
      <c r="Z78" s="239"/>
      <c r="AA78" s="239"/>
      <c r="AB78" s="239"/>
      <c r="AC78" s="239"/>
      <c r="AD78" s="239"/>
      <c r="AE78" s="239"/>
    </row>
    <row r="79" spans="1:31" ht="41.4" x14ac:dyDescent="0.25">
      <c r="A79" s="595"/>
      <c r="B79" s="302" t="s">
        <v>545</v>
      </c>
      <c r="C79" s="296">
        <v>1</v>
      </c>
      <c r="D79" s="295" t="s">
        <v>107</v>
      </c>
      <c r="E79" s="613">
        <v>3500</v>
      </c>
      <c r="F79" s="297">
        <f t="shared" si="20"/>
        <v>3500</v>
      </c>
      <c r="G79" s="298">
        <f t="shared" si="21"/>
        <v>3500</v>
      </c>
      <c r="H79" s="294"/>
      <c r="I79" s="294"/>
      <c r="J79" s="294"/>
      <c r="K79" s="239"/>
      <c r="L79" s="239"/>
      <c r="M79" s="239"/>
      <c r="N79" s="239"/>
      <c r="O79" s="239"/>
      <c r="P79" s="239"/>
      <c r="Q79" s="239"/>
      <c r="R79" s="239"/>
      <c r="S79" s="239"/>
      <c r="T79" s="239"/>
      <c r="U79" s="239"/>
      <c r="V79" s="239"/>
      <c r="W79" s="239"/>
      <c r="X79" s="239"/>
      <c r="Y79" s="239"/>
      <c r="Z79" s="239"/>
      <c r="AA79" s="239"/>
      <c r="AB79" s="239"/>
      <c r="AC79" s="239"/>
      <c r="AD79" s="239"/>
      <c r="AE79" s="239"/>
    </row>
    <row r="80" spans="1:31" ht="13.8" x14ac:dyDescent="0.25">
      <c r="A80" s="289" t="s">
        <v>83</v>
      </c>
      <c r="B80" s="423" t="s">
        <v>120</v>
      </c>
      <c r="C80" s="290"/>
      <c r="D80" s="290"/>
      <c r="E80" s="291"/>
      <c r="F80" s="291">
        <f t="shared" ref="F80:G80" si="22">SUM(F81:F84)</f>
        <v>29000</v>
      </c>
      <c r="G80" s="293">
        <f t="shared" si="22"/>
        <v>29000</v>
      </c>
      <c r="H80" s="294"/>
      <c r="I80" s="294"/>
      <c r="J80" s="294"/>
      <c r="K80" s="239"/>
      <c r="L80" s="239"/>
      <c r="M80" s="239"/>
      <c r="N80" s="239"/>
      <c r="O80" s="239"/>
      <c r="P80" s="239"/>
      <c r="Q80" s="239"/>
      <c r="R80" s="239"/>
      <c r="S80" s="239"/>
      <c r="T80" s="239"/>
      <c r="U80" s="239"/>
      <c r="V80" s="239"/>
      <c r="W80" s="239"/>
      <c r="X80" s="239"/>
      <c r="Y80" s="239"/>
      <c r="Z80" s="239"/>
      <c r="AA80" s="239"/>
      <c r="AB80" s="239"/>
      <c r="AC80" s="239"/>
      <c r="AD80" s="239"/>
      <c r="AE80" s="239"/>
    </row>
    <row r="81" spans="1:31" ht="27.6" x14ac:dyDescent="0.25">
      <c r="A81" s="269"/>
      <c r="B81" s="302" t="s">
        <v>546</v>
      </c>
      <c r="C81" s="296">
        <v>1</v>
      </c>
      <c r="D81" s="295" t="s">
        <v>113</v>
      </c>
      <c r="E81" s="613">
        <v>8000</v>
      </c>
      <c r="F81" s="297">
        <f t="shared" ref="F81:F84" si="23">C81*E81</f>
        <v>8000</v>
      </c>
      <c r="G81" s="298">
        <f t="shared" ref="G81:G84" si="24">C81*E81</f>
        <v>8000</v>
      </c>
      <c r="H81" s="294"/>
      <c r="I81" s="294"/>
      <c r="J81" s="294"/>
      <c r="K81" s="239"/>
      <c r="L81" s="239"/>
      <c r="M81" s="239"/>
      <c r="N81" s="239"/>
      <c r="O81" s="239"/>
      <c r="P81" s="239"/>
      <c r="Q81" s="239"/>
      <c r="R81" s="239"/>
      <c r="S81" s="239"/>
      <c r="T81" s="239"/>
      <c r="U81" s="239"/>
      <c r="V81" s="239"/>
      <c r="W81" s="239"/>
      <c r="X81" s="239"/>
      <c r="Y81" s="239"/>
      <c r="Z81" s="239"/>
      <c r="AA81" s="239"/>
      <c r="AB81" s="239"/>
      <c r="AC81" s="239"/>
      <c r="AD81" s="239"/>
      <c r="AE81" s="239"/>
    </row>
    <row r="82" spans="1:31" ht="55.2" x14ac:dyDescent="0.25">
      <c r="A82" s="269"/>
      <c r="B82" s="302" t="s">
        <v>547</v>
      </c>
      <c r="C82" s="296">
        <v>1</v>
      </c>
      <c r="D82" s="295" t="s">
        <v>113</v>
      </c>
      <c r="E82" s="297">
        <v>5000</v>
      </c>
      <c r="F82" s="297">
        <f t="shared" si="23"/>
        <v>5000</v>
      </c>
      <c r="G82" s="298">
        <f t="shared" si="24"/>
        <v>5000</v>
      </c>
      <c r="H82" s="294"/>
      <c r="I82" s="294"/>
      <c r="J82" s="294"/>
      <c r="K82" s="239"/>
      <c r="L82" s="239"/>
      <c r="M82" s="239"/>
      <c r="N82" s="239"/>
      <c r="O82" s="239"/>
      <c r="P82" s="239"/>
      <c r="Q82" s="239"/>
      <c r="R82" s="239"/>
      <c r="S82" s="239"/>
      <c r="T82" s="239"/>
      <c r="U82" s="239"/>
      <c r="V82" s="239"/>
      <c r="W82" s="239"/>
      <c r="X82" s="239"/>
      <c r="Y82" s="239"/>
      <c r="Z82" s="239"/>
      <c r="AA82" s="239"/>
      <c r="AB82" s="239"/>
      <c r="AC82" s="239"/>
      <c r="AD82" s="239"/>
      <c r="AE82" s="239"/>
    </row>
    <row r="83" spans="1:31" ht="27.6" x14ac:dyDescent="0.25">
      <c r="A83" s="269"/>
      <c r="B83" s="302" t="s">
        <v>548</v>
      </c>
      <c r="C83" s="296">
        <v>1</v>
      </c>
      <c r="D83" s="295" t="s">
        <v>113</v>
      </c>
      <c r="E83" s="613">
        <v>10000</v>
      </c>
      <c r="F83" s="297">
        <f t="shared" si="23"/>
        <v>10000</v>
      </c>
      <c r="G83" s="298">
        <f t="shared" si="24"/>
        <v>10000</v>
      </c>
      <c r="H83" s="294"/>
      <c r="I83" s="294"/>
      <c r="J83" s="294"/>
      <c r="K83" s="239"/>
      <c r="L83" s="239"/>
      <c r="M83" s="239"/>
      <c r="N83" s="239"/>
      <c r="O83" s="239"/>
      <c r="P83" s="239"/>
      <c r="Q83" s="239"/>
      <c r="R83" s="239"/>
      <c r="S83" s="239"/>
      <c r="T83" s="239"/>
      <c r="U83" s="239"/>
      <c r="V83" s="239"/>
      <c r="W83" s="239"/>
      <c r="X83" s="239"/>
      <c r="Y83" s="239"/>
      <c r="Z83" s="239"/>
      <c r="AA83" s="239"/>
      <c r="AB83" s="239"/>
      <c r="AC83" s="239"/>
      <c r="AD83" s="239"/>
      <c r="AE83" s="239"/>
    </row>
    <row r="84" spans="1:31" ht="41.4" x14ac:dyDescent="0.25">
      <c r="A84" s="269"/>
      <c r="B84" s="302" t="s">
        <v>549</v>
      </c>
      <c r="C84" s="296">
        <v>1</v>
      </c>
      <c r="D84" s="295" t="s">
        <v>113</v>
      </c>
      <c r="E84" s="297">
        <v>6000</v>
      </c>
      <c r="F84" s="297">
        <f t="shared" si="23"/>
        <v>6000</v>
      </c>
      <c r="G84" s="298">
        <f t="shared" si="24"/>
        <v>6000</v>
      </c>
      <c r="H84" s="294"/>
      <c r="I84" s="294"/>
      <c r="J84" s="294"/>
      <c r="K84" s="239"/>
      <c r="L84" s="239"/>
      <c r="M84" s="239"/>
      <c r="N84" s="239"/>
      <c r="O84" s="239"/>
      <c r="P84" s="239"/>
      <c r="Q84" s="239"/>
      <c r="R84" s="239"/>
      <c r="S84" s="239"/>
      <c r="T84" s="239"/>
      <c r="U84" s="239"/>
      <c r="V84" s="239"/>
      <c r="W84" s="239"/>
      <c r="X84" s="239"/>
      <c r="Y84" s="239"/>
      <c r="Z84" s="239"/>
      <c r="AA84" s="239"/>
      <c r="AB84" s="239"/>
      <c r="AC84" s="239"/>
      <c r="AD84" s="239"/>
      <c r="AE84" s="239"/>
    </row>
    <row r="85" spans="1:31" ht="13.8" x14ac:dyDescent="0.25">
      <c r="A85" s="289" t="s">
        <v>85</v>
      </c>
      <c r="B85" s="423" t="s">
        <v>126</v>
      </c>
      <c r="C85" s="290"/>
      <c r="D85" s="290"/>
      <c r="E85" s="291"/>
      <c r="F85" s="291">
        <f>SUM(F86)</f>
        <v>1050</v>
      </c>
      <c r="G85" s="293">
        <f>G86</f>
        <v>1050</v>
      </c>
      <c r="H85" s="294"/>
      <c r="I85" s="294"/>
      <c r="J85" s="294"/>
      <c r="K85" s="239"/>
      <c r="L85" s="239"/>
      <c r="M85" s="239"/>
      <c r="N85" s="239"/>
      <c r="O85" s="239"/>
      <c r="P85" s="239"/>
      <c r="Q85" s="239"/>
      <c r="R85" s="239"/>
      <c r="S85" s="239"/>
      <c r="T85" s="239"/>
      <c r="U85" s="239"/>
      <c r="V85" s="239"/>
      <c r="W85" s="239"/>
      <c r="X85" s="239"/>
      <c r="Y85" s="239"/>
      <c r="Z85" s="239"/>
      <c r="AA85" s="239"/>
      <c r="AB85" s="239"/>
      <c r="AC85" s="239"/>
      <c r="AD85" s="239"/>
      <c r="AE85" s="239"/>
    </row>
    <row r="86" spans="1:31" ht="13.8" x14ac:dyDescent="0.25">
      <c r="A86" s="269"/>
      <c r="B86" s="302" t="s">
        <v>550</v>
      </c>
      <c r="C86" s="296">
        <v>2</v>
      </c>
      <c r="D86" s="295" t="s">
        <v>352</v>
      </c>
      <c r="E86" s="297">
        <v>525</v>
      </c>
      <c r="F86" s="297">
        <f>C86*E86</f>
        <v>1050</v>
      </c>
      <c r="G86" s="298">
        <f>C86*E86</f>
        <v>1050</v>
      </c>
      <c r="H86" s="294"/>
      <c r="I86" s="294"/>
      <c r="J86" s="294"/>
      <c r="K86" s="239"/>
      <c r="L86" s="239"/>
      <c r="M86" s="239"/>
      <c r="N86" s="239"/>
      <c r="O86" s="239"/>
      <c r="P86" s="239"/>
      <c r="Q86" s="239"/>
      <c r="R86" s="239"/>
      <c r="S86" s="239"/>
      <c r="T86" s="239"/>
      <c r="U86" s="239"/>
      <c r="V86" s="239"/>
      <c r="W86" s="239"/>
      <c r="X86" s="239"/>
      <c r="Y86" s="239"/>
      <c r="Z86" s="239"/>
      <c r="AA86" s="239"/>
      <c r="AB86" s="239"/>
      <c r="AC86" s="239"/>
      <c r="AD86" s="239"/>
      <c r="AE86" s="239"/>
    </row>
    <row r="87" spans="1:31" ht="13.8" x14ac:dyDescent="0.25">
      <c r="A87" s="303"/>
      <c r="B87" s="425" t="s">
        <v>128</v>
      </c>
      <c r="C87" s="306"/>
      <c r="D87" s="306"/>
      <c r="E87" s="307"/>
      <c r="F87" s="307">
        <f t="shared" ref="F87:G87" si="25">F68+F80+F85</f>
        <v>69700</v>
      </c>
      <c r="G87" s="293">
        <f t="shared" si="25"/>
        <v>69700</v>
      </c>
      <c r="H87" s="294"/>
      <c r="I87" s="294"/>
      <c r="J87" s="294"/>
      <c r="K87" s="239"/>
      <c r="L87" s="239"/>
      <c r="M87" s="239"/>
      <c r="N87" s="239"/>
      <c r="O87" s="239"/>
      <c r="P87" s="239"/>
      <c r="Q87" s="239"/>
      <c r="R87" s="239"/>
      <c r="S87" s="239"/>
      <c r="T87" s="239"/>
      <c r="U87" s="239"/>
      <c r="V87" s="239"/>
      <c r="W87" s="239"/>
      <c r="X87" s="239"/>
      <c r="Y87" s="239"/>
      <c r="Z87" s="239"/>
      <c r="AA87" s="239"/>
      <c r="AB87" s="239"/>
      <c r="AC87" s="239"/>
      <c r="AD87" s="239"/>
      <c r="AE87" s="239"/>
    </row>
    <row r="88" spans="1:31" ht="13.8" x14ac:dyDescent="0.25">
      <c r="A88" s="308"/>
      <c r="B88" s="426"/>
      <c r="C88" s="311"/>
      <c r="D88" s="311"/>
      <c r="E88" s="312"/>
      <c r="F88" s="312"/>
      <c r="G88" s="298"/>
      <c r="H88" s="294"/>
      <c r="I88" s="294"/>
      <c r="J88" s="294"/>
      <c r="K88" s="239"/>
      <c r="L88" s="239"/>
      <c r="M88" s="239"/>
      <c r="N88" s="239"/>
      <c r="O88" s="239"/>
      <c r="P88" s="239"/>
      <c r="Q88" s="239"/>
      <c r="R88" s="239"/>
      <c r="S88" s="239"/>
      <c r="T88" s="239"/>
      <c r="U88" s="239"/>
      <c r="V88" s="239"/>
      <c r="W88" s="239"/>
      <c r="X88" s="239"/>
      <c r="Y88" s="239"/>
      <c r="Z88" s="239"/>
      <c r="AA88" s="239"/>
      <c r="AB88" s="239"/>
      <c r="AC88" s="239"/>
      <c r="AD88" s="239"/>
      <c r="AE88" s="239"/>
    </row>
    <row r="89" spans="1:31" ht="27.6" x14ac:dyDescent="0.25">
      <c r="A89" s="289" t="s">
        <v>129</v>
      </c>
      <c r="B89" s="423" t="s">
        <v>130</v>
      </c>
      <c r="C89" s="290"/>
      <c r="D89" s="290"/>
      <c r="E89" s="291"/>
      <c r="F89" s="291">
        <f t="shared" ref="F89:G89" si="26">SUM(F90:F94)</f>
        <v>13600</v>
      </c>
      <c r="G89" s="293">
        <f t="shared" si="26"/>
        <v>13600</v>
      </c>
      <c r="H89" s="294"/>
      <c r="I89" s="294"/>
      <c r="J89" s="294"/>
      <c r="K89" s="239"/>
      <c r="L89" s="239"/>
      <c r="M89" s="239"/>
      <c r="N89" s="239"/>
      <c r="O89" s="239"/>
      <c r="P89" s="239"/>
      <c r="Q89" s="239"/>
      <c r="R89" s="239"/>
      <c r="S89" s="239"/>
      <c r="T89" s="239"/>
      <c r="U89" s="239"/>
      <c r="V89" s="239"/>
      <c r="W89" s="239"/>
      <c r="X89" s="239"/>
      <c r="Y89" s="239"/>
      <c r="Z89" s="239"/>
      <c r="AA89" s="239"/>
      <c r="AB89" s="239"/>
      <c r="AC89" s="239"/>
      <c r="AD89" s="239"/>
      <c r="AE89" s="239"/>
    </row>
    <row r="90" spans="1:31" ht="27.6" x14ac:dyDescent="0.25">
      <c r="A90" s="313"/>
      <c r="B90" s="314" t="s">
        <v>131</v>
      </c>
      <c r="C90" s="315">
        <v>1</v>
      </c>
      <c r="D90" s="301" t="s">
        <v>113</v>
      </c>
      <c r="E90" s="317">
        <v>4000</v>
      </c>
      <c r="F90" s="297">
        <f t="shared" ref="F90:F94" si="27">C90*E90</f>
        <v>4000</v>
      </c>
      <c r="G90" s="298">
        <f t="shared" ref="G90:G94" si="28">C90*E90</f>
        <v>4000</v>
      </c>
      <c r="H90" s="294"/>
      <c r="I90" s="294"/>
      <c r="J90" s="294"/>
      <c r="K90" s="239"/>
      <c r="L90" s="239"/>
      <c r="M90" s="239"/>
      <c r="N90" s="239"/>
      <c r="O90" s="239"/>
      <c r="P90" s="239"/>
      <c r="Q90" s="239"/>
      <c r="R90" s="239"/>
      <c r="S90" s="239"/>
      <c r="T90" s="239"/>
      <c r="U90" s="239"/>
      <c r="V90" s="239"/>
      <c r="W90" s="239"/>
      <c r="X90" s="239"/>
      <c r="Y90" s="239"/>
      <c r="Z90" s="239"/>
      <c r="AA90" s="239"/>
      <c r="AB90" s="239"/>
      <c r="AC90" s="239"/>
      <c r="AD90" s="239"/>
      <c r="AE90" s="239"/>
    </row>
    <row r="91" spans="1:31" ht="13.8" x14ac:dyDescent="0.25">
      <c r="A91" s="313"/>
      <c r="B91" s="314" t="s">
        <v>375</v>
      </c>
      <c r="C91" s="315">
        <v>1</v>
      </c>
      <c r="D91" s="301" t="s">
        <v>113</v>
      </c>
      <c r="E91" s="317">
        <v>4000</v>
      </c>
      <c r="F91" s="297">
        <f t="shared" si="27"/>
        <v>4000</v>
      </c>
      <c r="G91" s="298">
        <f t="shared" si="28"/>
        <v>4000</v>
      </c>
      <c r="H91" s="294"/>
      <c r="I91" s="294"/>
      <c r="J91" s="294"/>
      <c r="K91" s="239"/>
      <c r="L91" s="239"/>
      <c r="M91" s="239"/>
      <c r="N91" s="239"/>
      <c r="O91" s="239"/>
      <c r="P91" s="239"/>
      <c r="Q91" s="239"/>
      <c r="R91" s="239"/>
      <c r="S91" s="239"/>
      <c r="T91" s="239"/>
      <c r="U91" s="239"/>
      <c r="V91" s="239"/>
      <c r="W91" s="239"/>
      <c r="X91" s="239"/>
      <c r="Y91" s="239"/>
      <c r="Z91" s="239"/>
      <c r="AA91" s="239"/>
      <c r="AB91" s="239"/>
      <c r="AC91" s="239"/>
      <c r="AD91" s="239"/>
      <c r="AE91" s="239"/>
    </row>
    <row r="92" spans="1:31" ht="13.8" x14ac:dyDescent="0.25">
      <c r="A92" s="313"/>
      <c r="B92" s="314" t="s">
        <v>373</v>
      </c>
      <c r="C92" s="315">
        <v>3</v>
      </c>
      <c r="D92" s="301" t="s">
        <v>113</v>
      </c>
      <c r="E92" s="316">
        <v>300</v>
      </c>
      <c r="F92" s="297">
        <f t="shared" si="27"/>
        <v>900</v>
      </c>
      <c r="G92" s="298">
        <f t="shared" si="28"/>
        <v>900</v>
      </c>
      <c r="H92" s="294"/>
      <c r="I92" s="294"/>
      <c r="J92" s="294"/>
      <c r="K92" s="239"/>
      <c r="L92" s="239"/>
      <c r="M92" s="239"/>
      <c r="N92" s="239"/>
      <c r="O92" s="239"/>
      <c r="P92" s="239"/>
      <c r="Q92" s="239"/>
      <c r="R92" s="239"/>
      <c r="S92" s="239"/>
      <c r="T92" s="239"/>
      <c r="U92" s="239"/>
      <c r="V92" s="239"/>
      <c r="W92" s="239"/>
      <c r="X92" s="239"/>
      <c r="Y92" s="239"/>
      <c r="Z92" s="239"/>
      <c r="AA92" s="239"/>
      <c r="AB92" s="239"/>
      <c r="AC92" s="239"/>
      <c r="AD92" s="239"/>
      <c r="AE92" s="239"/>
    </row>
    <row r="93" spans="1:31" ht="13.8" x14ac:dyDescent="0.25">
      <c r="A93" s="313"/>
      <c r="B93" s="314" t="s">
        <v>387</v>
      </c>
      <c r="C93" s="315">
        <v>1</v>
      </c>
      <c r="D93" s="301" t="s">
        <v>113</v>
      </c>
      <c r="E93" s="316">
        <v>900</v>
      </c>
      <c r="F93" s="297">
        <f t="shared" si="27"/>
        <v>900</v>
      </c>
      <c r="G93" s="298">
        <f t="shared" si="28"/>
        <v>900</v>
      </c>
      <c r="H93" s="294"/>
      <c r="I93" s="294"/>
      <c r="J93" s="294"/>
      <c r="K93" s="239"/>
      <c r="L93" s="239"/>
      <c r="M93" s="239"/>
      <c r="N93" s="239"/>
      <c r="O93" s="239"/>
      <c r="P93" s="239"/>
      <c r="Q93" s="239"/>
      <c r="R93" s="239"/>
      <c r="S93" s="239"/>
      <c r="T93" s="239"/>
      <c r="U93" s="239"/>
      <c r="V93" s="239"/>
      <c r="W93" s="239"/>
      <c r="X93" s="239"/>
      <c r="Y93" s="239"/>
      <c r="Z93" s="239"/>
      <c r="AA93" s="239"/>
      <c r="AB93" s="239"/>
      <c r="AC93" s="239"/>
      <c r="AD93" s="239"/>
      <c r="AE93" s="239"/>
    </row>
    <row r="94" spans="1:31" ht="13.8" x14ac:dyDescent="0.25">
      <c r="A94" s="313"/>
      <c r="B94" s="314" t="s">
        <v>338</v>
      </c>
      <c r="C94" s="315">
        <v>1</v>
      </c>
      <c r="D94" s="301" t="s">
        <v>113</v>
      </c>
      <c r="E94" s="317">
        <v>3800</v>
      </c>
      <c r="F94" s="297">
        <f t="shared" si="27"/>
        <v>3800</v>
      </c>
      <c r="G94" s="298">
        <f t="shared" si="28"/>
        <v>3800</v>
      </c>
      <c r="H94" s="294"/>
      <c r="I94" s="294"/>
      <c r="J94" s="294"/>
      <c r="K94" s="239"/>
      <c r="L94" s="239"/>
      <c r="M94" s="239"/>
      <c r="N94" s="239"/>
      <c r="O94" s="239"/>
      <c r="P94" s="239"/>
      <c r="Q94" s="239"/>
      <c r="R94" s="239"/>
      <c r="S94" s="239"/>
      <c r="T94" s="239"/>
      <c r="U94" s="239"/>
      <c r="V94" s="239"/>
      <c r="W94" s="239"/>
      <c r="X94" s="239"/>
      <c r="Y94" s="239"/>
      <c r="Z94" s="239"/>
      <c r="AA94" s="239"/>
      <c r="AB94" s="239"/>
      <c r="AC94" s="239"/>
      <c r="AD94" s="239"/>
      <c r="AE94" s="239"/>
    </row>
    <row r="95" spans="1:31" ht="13.8" x14ac:dyDescent="0.25">
      <c r="A95" s="289" t="s">
        <v>137</v>
      </c>
      <c r="B95" s="290" t="s">
        <v>138</v>
      </c>
      <c r="C95" s="290"/>
      <c r="D95" s="290"/>
      <c r="E95" s="291"/>
      <c r="F95" s="291">
        <f t="shared" ref="F95:G95" si="29">F96</f>
        <v>18000</v>
      </c>
      <c r="G95" s="298">
        <f t="shared" si="29"/>
        <v>18000</v>
      </c>
      <c r="H95" s="294"/>
      <c r="I95" s="294"/>
      <c r="J95" s="294"/>
      <c r="K95" s="239"/>
      <c r="L95" s="239"/>
      <c r="M95" s="239"/>
      <c r="N95" s="239"/>
      <c r="O95" s="239"/>
      <c r="P95" s="239"/>
      <c r="Q95" s="239"/>
      <c r="R95" s="239"/>
      <c r="S95" s="239"/>
      <c r="T95" s="239"/>
      <c r="U95" s="239"/>
      <c r="V95" s="239"/>
      <c r="W95" s="239"/>
      <c r="X95" s="239"/>
      <c r="Y95" s="239"/>
      <c r="Z95" s="239"/>
      <c r="AA95" s="239"/>
      <c r="AB95" s="239"/>
      <c r="AC95" s="239"/>
      <c r="AD95" s="239"/>
      <c r="AE95" s="239"/>
    </row>
    <row r="96" spans="1:31" ht="13.8" x14ac:dyDescent="0.25">
      <c r="A96" s="313"/>
      <c r="B96" s="314" t="s">
        <v>140</v>
      </c>
      <c r="C96" s="315">
        <v>12</v>
      </c>
      <c r="D96" s="301" t="s">
        <v>141</v>
      </c>
      <c r="E96" s="317">
        <v>1500</v>
      </c>
      <c r="F96" s="297">
        <f>C96*E96</f>
        <v>18000</v>
      </c>
      <c r="G96" s="298">
        <f>C96*E96</f>
        <v>18000</v>
      </c>
      <c r="H96" s="294"/>
      <c r="I96" s="294"/>
      <c r="J96" s="294"/>
      <c r="K96" s="239"/>
      <c r="L96" s="239"/>
      <c r="M96" s="239"/>
      <c r="N96" s="239"/>
      <c r="O96" s="239"/>
      <c r="P96" s="239"/>
      <c r="Q96" s="239"/>
      <c r="R96" s="239"/>
      <c r="S96" s="239"/>
      <c r="T96" s="239"/>
      <c r="U96" s="239"/>
      <c r="V96" s="239"/>
      <c r="W96" s="239"/>
      <c r="X96" s="239"/>
      <c r="Y96" s="239"/>
      <c r="Z96" s="239"/>
      <c r="AA96" s="239"/>
      <c r="AB96" s="239"/>
      <c r="AC96" s="239"/>
      <c r="AD96" s="239"/>
      <c r="AE96" s="239"/>
    </row>
    <row r="97" spans="1:31" ht="13.8" x14ac:dyDescent="0.25">
      <c r="A97" s="241"/>
      <c r="B97" s="603"/>
      <c r="C97" s="239"/>
      <c r="D97" s="239"/>
      <c r="E97" s="239"/>
      <c r="F97" s="239"/>
      <c r="G97" s="240"/>
      <c r="H97" s="239"/>
      <c r="I97" s="239"/>
      <c r="J97" s="239"/>
      <c r="K97" s="239"/>
      <c r="L97" s="239"/>
      <c r="M97" s="239"/>
      <c r="N97" s="239"/>
      <c r="O97" s="239"/>
      <c r="P97" s="239"/>
      <c r="Q97" s="239"/>
      <c r="R97" s="239"/>
      <c r="S97" s="239"/>
      <c r="T97" s="239"/>
      <c r="U97" s="239"/>
      <c r="V97" s="239"/>
      <c r="W97" s="239"/>
      <c r="X97" s="239"/>
      <c r="Y97" s="239"/>
      <c r="Z97" s="239"/>
      <c r="AA97" s="239"/>
      <c r="AB97" s="239"/>
      <c r="AC97" s="239"/>
      <c r="AD97" s="239"/>
      <c r="AE97" s="239"/>
    </row>
    <row r="98" spans="1:31" ht="13.8" x14ac:dyDescent="0.25">
      <c r="A98" s="241"/>
      <c r="B98" s="603"/>
      <c r="C98" s="239"/>
      <c r="D98" s="239"/>
      <c r="E98" s="239"/>
      <c r="F98" s="239"/>
      <c r="G98" s="240"/>
      <c r="H98" s="239"/>
      <c r="I98" s="239"/>
      <c r="J98" s="239"/>
      <c r="K98" s="239"/>
      <c r="L98" s="239"/>
      <c r="M98" s="239"/>
      <c r="N98" s="239"/>
      <c r="O98" s="239"/>
      <c r="P98" s="239"/>
      <c r="Q98" s="239"/>
      <c r="R98" s="239"/>
      <c r="S98" s="239"/>
      <c r="T98" s="239"/>
      <c r="U98" s="239"/>
      <c r="V98" s="239"/>
      <c r="W98" s="239"/>
      <c r="X98" s="239"/>
      <c r="Y98" s="239"/>
      <c r="Z98" s="239"/>
      <c r="AA98" s="239"/>
      <c r="AB98" s="239"/>
      <c r="AC98" s="239"/>
      <c r="AD98" s="239"/>
      <c r="AE98" s="239"/>
    </row>
    <row r="99" spans="1:31" ht="13.8" x14ac:dyDescent="0.25">
      <c r="A99" s="241"/>
      <c r="B99" s="603"/>
      <c r="C99" s="239"/>
      <c r="D99" s="239"/>
      <c r="E99" s="239"/>
      <c r="F99" s="239"/>
      <c r="G99" s="240"/>
      <c r="H99" s="239"/>
      <c r="I99" s="239"/>
      <c r="J99" s="239"/>
      <c r="K99" s="239"/>
      <c r="L99" s="239"/>
      <c r="M99" s="239"/>
      <c r="N99" s="239"/>
      <c r="O99" s="239"/>
      <c r="P99" s="239"/>
      <c r="Q99" s="239"/>
      <c r="R99" s="239"/>
      <c r="S99" s="239"/>
      <c r="T99" s="239"/>
      <c r="U99" s="239"/>
      <c r="V99" s="239"/>
      <c r="W99" s="239"/>
      <c r="X99" s="239"/>
      <c r="Y99" s="239"/>
      <c r="Z99" s="239"/>
      <c r="AA99" s="239"/>
      <c r="AB99" s="239"/>
      <c r="AC99" s="239"/>
      <c r="AD99" s="239"/>
      <c r="AE99" s="239"/>
    </row>
    <row r="100" spans="1:31" ht="13.8" x14ac:dyDescent="0.25">
      <c r="A100" s="241"/>
      <c r="B100" s="603"/>
      <c r="C100" s="239"/>
      <c r="D100" s="239"/>
      <c r="E100" s="239"/>
      <c r="F100" s="239"/>
      <c r="G100" s="240"/>
      <c r="H100" s="239"/>
      <c r="I100" s="239"/>
      <c r="J100" s="239"/>
      <c r="K100" s="239"/>
      <c r="L100" s="239"/>
      <c r="M100" s="239"/>
      <c r="N100" s="239"/>
      <c r="O100" s="239"/>
      <c r="P100" s="239"/>
      <c r="Q100" s="239"/>
      <c r="R100" s="239"/>
      <c r="S100" s="239"/>
      <c r="T100" s="239"/>
      <c r="U100" s="239"/>
      <c r="V100" s="239"/>
      <c r="W100" s="239"/>
      <c r="X100" s="239"/>
      <c r="Y100" s="239"/>
      <c r="Z100" s="239"/>
      <c r="AA100" s="239"/>
      <c r="AB100" s="239"/>
      <c r="AC100" s="239"/>
      <c r="AD100" s="239"/>
      <c r="AE100" s="239"/>
    </row>
    <row r="101" spans="1:31" ht="13.8" x14ac:dyDescent="0.25">
      <c r="A101" s="241"/>
      <c r="B101" s="603"/>
      <c r="C101" s="239"/>
      <c r="D101" s="239"/>
      <c r="E101" s="239"/>
      <c r="F101" s="239"/>
      <c r="G101" s="240"/>
      <c r="H101" s="239"/>
      <c r="I101" s="239"/>
      <c r="J101" s="239"/>
      <c r="K101" s="239"/>
      <c r="L101" s="239"/>
      <c r="M101" s="239"/>
      <c r="N101" s="239"/>
      <c r="O101" s="239"/>
      <c r="P101" s="239"/>
      <c r="Q101" s="239"/>
      <c r="R101" s="239"/>
      <c r="S101" s="239"/>
      <c r="T101" s="239"/>
      <c r="U101" s="239"/>
      <c r="V101" s="239"/>
      <c r="W101" s="239"/>
      <c r="X101" s="239"/>
      <c r="Y101" s="239"/>
      <c r="Z101" s="239"/>
      <c r="AA101" s="239"/>
      <c r="AB101" s="239"/>
      <c r="AC101" s="239"/>
      <c r="AD101" s="239"/>
      <c r="AE101" s="239"/>
    </row>
    <row r="102" spans="1:31" ht="13.8" x14ac:dyDescent="0.25">
      <c r="A102" s="241"/>
      <c r="B102" s="603"/>
      <c r="C102" s="239"/>
      <c r="D102" s="239"/>
      <c r="E102" s="239"/>
      <c r="F102" s="239"/>
      <c r="G102" s="240"/>
      <c r="H102" s="239"/>
      <c r="I102" s="239"/>
      <c r="J102" s="239"/>
      <c r="K102" s="239"/>
      <c r="L102" s="239"/>
      <c r="M102" s="239"/>
      <c r="N102" s="239"/>
      <c r="O102" s="239"/>
      <c r="P102" s="239"/>
      <c r="Q102" s="239"/>
      <c r="R102" s="239"/>
      <c r="S102" s="239"/>
      <c r="T102" s="239"/>
      <c r="U102" s="239"/>
      <c r="V102" s="239"/>
      <c r="W102" s="239"/>
      <c r="X102" s="239"/>
      <c r="Y102" s="239"/>
      <c r="Z102" s="239"/>
      <c r="AA102" s="239"/>
      <c r="AB102" s="239"/>
      <c r="AC102" s="239"/>
      <c r="AD102" s="239"/>
      <c r="AE102" s="239"/>
    </row>
    <row r="103" spans="1:31" ht="13.8" x14ac:dyDescent="0.25">
      <c r="A103" s="241"/>
      <c r="B103" s="603"/>
      <c r="C103" s="239"/>
      <c r="D103" s="239"/>
      <c r="E103" s="239"/>
      <c r="F103" s="239"/>
      <c r="G103" s="240"/>
      <c r="H103" s="239"/>
      <c r="I103" s="239"/>
      <c r="J103" s="239"/>
      <c r="K103" s="239"/>
      <c r="L103" s="239"/>
      <c r="M103" s="239"/>
      <c r="N103" s="239"/>
      <c r="O103" s="239"/>
      <c r="P103" s="239"/>
      <c r="Q103" s="239"/>
      <c r="R103" s="239"/>
      <c r="S103" s="239"/>
      <c r="T103" s="239"/>
      <c r="U103" s="239"/>
      <c r="V103" s="239"/>
      <c r="W103" s="239"/>
      <c r="X103" s="239"/>
      <c r="Y103" s="239"/>
      <c r="Z103" s="239"/>
      <c r="AA103" s="239"/>
      <c r="AB103" s="239"/>
      <c r="AC103" s="239"/>
      <c r="AD103" s="239"/>
      <c r="AE103" s="239"/>
    </row>
    <row r="104" spans="1:31" ht="13.8" x14ac:dyDescent="0.25">
      <c r="A104" s="241"/>
      <c r="B104" s="603"/>
      <c r="C104" s="239"/>
      <c r="D104" s="239"/>
      <c r="E104" s="239"/>
      <c r="F104" s="239"/>
      <c r="G104" s="240"/>
      <c r="H104" s="239"/>
      <c r="I104" s="239"/>
      <c r="J104" s="239"/>
      <c r="K104" s="239"/>
      <c r="L104" s="239"/>
      <c r="M104" s="239"/>
      <c r="N104" s="239"/>
      <c r="O104" s="239"/>
      <c r="P104" s="239"/>
      <c r="Q104" s="239"/>
      <c r="R104" s="239"/>
      <c r="S104" s="239"/>
      <c r="T104" s="239"/>
      <c r="U104" s="239"/>
      <c r="V104" s="239"/>
      <c r="W104" s="239"/>
      <c r="X104" s="239"/>
      <c r="Y104" s="239"/>
      <c r="Z104" s="239"/>
      <c r="AA104" s="239"/>
      <c r="AB104" s="239"/>
      <c r="AC104" s="239"/>
      <c r="AD104" s="239"/>
      <c r="AE104" s="239"/>
    </row>
    <row r="105" spans="1:31" ht="13.8" x14ac:dyDescent="0.25">
      <c r="A105" s="241"/>
      <c r="B105" s="603"/>
      <c r="C105" s="239"/>
      <c r="D105" s="239"/>
      <c r="E105" s="239"/>
      <c r="F105" s="239"/>
      <c r="G105" s="240"/>
      <c r="H105" s="239"/>
      <c r="I105" s="239"/>
      <c r="J105" s="239"/>
      <c r="K105" s="239"/>
      <c r="L105" s="239"/>
      <c r="M105" s="239"/>
      <c r="N105" s="239"/>
      <c r="O105" s="239"/>
      <c r="P105" s="239"/>
      <c r="Q105" s="239"/>
      <c r="R105" s="239"/>
      <c r="S105" s="239"/>
      <c r="T105" s="239"/>
      <c r="U105" s="239"/>
      <c r="V105" s="239"/>
      <c r="W105" s="239"/>
      <c r="X105" s="239"/>
      <c r="Y105" s="239"/>
      <c r="Z105" s="239"/>
      <c r="AA105" s="239"/>
      <c r="AB105" s="239"/>
      <c r="AC105" s="239"/>
      <c r="AD105" s="239"/>
      <c r="AE105" s="239"/>
    </row>
    <row r="106" spans="1:31" ht="13.8" x14ac:dyDescent="0.25">
      <c r="A106" s="241"/>
      <c r="B106" s="603"/>
      <c r="C106" s="239"/>
      <c r="D106" s="239"/>
      <c r="E106" s="239"/>
      <c r="F106" s="239"/>
      <c r="G106" s="240"/>
      <c r="H106" s="239"/>
      <c r="I106" s="239"/>
      <c r="J106" s="239"/>
      <c r="K106" s="239"/>
      <c r="L106" s="239"/>
      <c r="M106" s="239"/>
      <c r="N106" s="239"/>
      <c r="O106" s="239"/>
      <c r="P106" s="239"/>
      <c r="Q106" s="239"/>
      <c r="R106" s="239"/>
      <c r="S106" s="239"/>
      <c r="T106" s="239"/>
      <c r="U106" s="239"/>
      <c r="V106" s="239"/>
      <c r="W106" s="239"/>
      <c r="X106" s="239"/>
      <c r="Y106" s="239"/>
      <c r="Z106" s="239"/>
      <c r="AA106" s="239"/>
      <c r="AB106" s="239"/>
      <c r="AC106" s="239"/>
      <c r="AD106" s="239"/>
      <c r="AE106" s="239"/>
    </row>
    <row r="107" spans="1:31" ht="13.8" x14ac:dyDescent="0.25">
      <c r="A107" s="241"/>
      <c r="B107" s="603"/>
      <c r="C107" s="239"/>
      <c r="D107" s="239"/>
      <c r="E107" s="239"/>
      <c r="F107" s="239"/>
      <c r="G107" s="240"/>
      <c r="H107" s="239"/>
      <c r="I107" s="239"/>
      <c r="J107" s="239"/>
      <c r="K107" s="239"/>
      <c r="L107" s="239"/>
      <c r="M107" s="239"/>
      <c r="N107" s="239"/>
      <c r="O107" s="239"/>
      <c r="P107" s="239"/>
      <c r="Q107" s="239"/>
      <c r="R107" s="239"/>
      <c r="S107" s="239"/>
      <c r="T107" s="239"/>
      <c r="U107" s="239"/>
      <c r="V107" s="239"/>
      <c r="W107" s="239"/>
      <c r="X107" s="239"/>
      <c r="Y107" s="239"/>
      <c r="Z107" s="239"/>
      <c r="AA107" s="239"/>
      <c r="AB107" s="239"/>
      <c r="AC107" s="239"/>
      <c r="AD107" s="239"/>
      <c r="AE107" s="239"/>
    </row>
    <row r="108" spans="1:31" ht="15.75" customHeight="1" x14ac:dyDescent="0.25">
      <c r="A108" s="241"/>
      <c r="B108" s="603"/>
      <c r="C108" s="239"/>
      <c r="D108" s="239"/>
      <c r="E108" s="239"/>
      <c r="F108" s="239"/>
      <c r="G108" s="240"/>
      <c r="H108" s="239"/>
      <c r="I108" s="239"/>
      <c r="J108" s="239"/>
      <c r="K108" s="239"/>
      <c r="L108" s="239"/>
      <c r="M108" s="239"/>
      <c r="N108" s="239"/>
      <c r="O108" s="239"/>
      <c r="P108" s="239"/>
      <c r="Q108" s="239"/>
      <c r="R108" s="239"/>
      <c r="S108" s="239"/>
      <c r="T108" s="239"/>
      <c r="U108" s="239"/>
      <c r="V108" s="239"/>
      <c r="W108" s="239"/>
      <c r="X108" s="239"/>
      <c r="Y108" s="239"/>
      <c r="Z108" s="239"/>
      <c r="AA108" s="239"/>
      <c r="AB108" s="239"/>
      <c r="AC108" s="239"/>
      <c r="AD108" s="239"/>
      <c r="AE108" s="239"/>
    </row>
    <row r="109" spans="1:31" ht="15.75" customHeight="1" x14ac:dyDescent="0.25">
      <c r="A109" s="241"/>
      <c r="B109" s="603"/>
      <c r="C109" s="239"/>
      <c r="D109" s="239"/>
      <c r="E109" s="239"/>
      <c r="F109" s="239"/>
      <c r="G109" s="240"/>
      <c r="H109" s="239"/>
      <c r="I109" s="239"/>
      <c r="J109" s="239"/>
      <c r="K109" s="239"/>
      <c r="L109" s="239"/>
      <c r="M109" s="239"/>
      <c r="N109" s="239"/>
      <c r="O109" s="239"/>
      <c r="P109" s="239"/>
      <c r="Q109" s="239"/>
      <c r="R109" s="239"/>
      <c r="S109" s="239"/>
      <c r="T109" s="239"/>
      <c r="U109" s="239"/>
      <c r="V109" s="239"/>
      <c r="W109" s="239"/>
      <c r="X109" s="239"/>
      <c r="Y109" s="239"/>
      <c r="Z109" s="239"/>
      <c r="AA109" s="239"/>
      <c r="AB109" s="239"/>
      <c r="AC109" s="239"/>
      <c r="AD109" s="239"/>
      <c r="AE109" s="239"/>
    </row>
    <row r="110" spans="1:31" ht="15.75" customHeight="1" x14ac:dyDescent="0.25">
      <c r="A110" s="241"/>
      <c r="B110" s="603"/>
      <c r="C110" s="239"/>
      <c r="D110" s="239"/>
      <c r="E110" s="239"/>
      <c r="F110" s="239"/>
      <c r="G110" s="240"/>
      <c r="H110" s="239"/>
      <c r="I110" s="239"/>
      <c r="J110" s="239"/>
      <c r="K110" s="239"/>
      <c r="L110" s="239"/>
      <c r="M110" s="239"/>
      <c r="N110" s="239"/>
      <c r="O110" s="239"/>
      <c r="P110" s="239"/>
      <c r="Q110" s="239"/>
      <c r="R110" s="239"/>
      <c r="S110" s="239"/>
      <c r="T110" s="239"/>
      <c r="U110" s="239"/>
      <c r="V110" s="239"/>
      <c r="W110" s="239"/>
      <c r="X110" s="239"/>
      <c r="Y110" s="239"/>
      <c r="Z110" s="239"/>
      <c r="AA110" s="239"/>
      <c r="AB110" s="239"/>
      <c r="AC110" s="239"/>
      <c r="AD110" s="239"/>
      <c r="AE110" s="239"/>
    </row>
    <row r="111" spans="1:31" ht="15.75" customHeight="1" x14ac:dyDescent="0.25">
      <c r="A111" s="241"/>
      <c r="B111" s="603"/>
      <c r="C111" s="239"/>
      <c r="D111" s="239"/>
      <c r="E111" s="239"/>
      <c r="F111" s="239"/>
      <c r="G111" s="240"/>
      <c r="H111" s="239"/>
      <c r="I111" s="239"/>
      <c r="J111" s="239"/>
      <c r="K111" s="239"/>
      <c r="L111" s="239"/>
      <c r="M111" s="239"/>
      <c r="N111" s="239"/>
      <c r="O111" s="239"/>
      <c r="P111" s="239"/>
      <c r="Q111" s="239"/>
      <c r="R111" s="239"/>
      <c r="S111" s="239"/>
      <c r="T111" s="239"/>
      <c r="U111" s="239"/>
      <c r="V111" s="239"/>
      <c r="W111" s="239"/>
      <c r="X111" s="239"/>
      <c r="Y111" s="239"/>
      <c r="Z111" s="239"/>
      <c r="AA111" s="239"/>
      <c r="AB111" s="239"/>
      <c r="AC111" s="239"/>
      <c r="AD111" s="239"/>
      <c r="AE111" s="239"/>
    </row>
    <row r="112" spans="1:31" ht="15.75" customHeight="1" x14ac:dyDescent="0.25">
      <c r="A112" s="241"/>
      <c r="B112" s="603"/>
      <c r="C112" s="239"/>
      <c r="D112" s="239"/>
      <c r="E112" s="239"/>
      <c r="F112" s="239"/>
      <c r="G112" s="240"/>
      <c r="H112" s="239"/>
      <c r="I112" s="239"/>
      <c r="J112" s="239"/>
      <c r="K112" s="239"/>
      <c r="L112" s="239"/>
      <c r="M112" s="239"/>
      <c r="N112" s="239"/>
      <c r="O112" s="239"/>
      <c r="P112" s="239"/>
      <c r="Q112" s="239"/>
      <c r="R112" s="239"/>
      <c r="S112" s="239"/>
      <c r="T112" s="239"/>
      <c r="U112" s="239"/>
      <c r="V112" s="239"/>
      <c r="W112" s="239"/>
      <c r="X112" s="239"/>
      <c r="Y112" s="239"/>
      <c r="Z112" s="239"/>
      <c r="AA112" s="239"/>
      <c r="AB112" s="239"/>
      <c r="AC112" s="239"/>
      <c r="AD112" s="239"/>
      <c r="AE112" s="239"/>
    </row>
    <row r="113" spans="1:31" ht="15.75" customHeight="1" x14ac:dyDescent="0.25">
      <c r="A113" s="241"/>
      <c r="B113" s="603"/>
      <c r="C113" s="239"/>
      <c r="D113" s="239"/>
      <c r="E113" s="239"/>
      <c r="F113" s="239"/>
      <c r="G113" s="240"/>
      <c r="H113" s="239"/>
      <c r="I113" s="239"/>
      <c r="J113" s="239"/>
      <c r="K113" s="239"/>
      <c r="L113" s="239"/>
      <c r="M113" s="239"/>
      <c r="N113" s="239"/>
      <c r="O113" s="239"/>
      <c r="P113" s="239"/>
      <c r="Q113" s="239"/>
      <c r="R113" s="239"/>
      <c r="S113" s="239"/>
      <c r="T113" s="239"/>
      <c r="U113" s="239"/>
      <c r="V113" s="239"/>
      <c r="W113" s="239"/>
      <c r="X113" s="239"/>
      <c r="Y113" s="239"/>
      <c r="Z113" s="239"/>
      <c r="AA113" s="239"/>
      <c r="AB113" s="239"/>
      <c r="AC113" s="239"/>
      <c r="AD113" s="239"/>
      <c r="AE113" s="239"/>
    </row>
    <row r="114" spans="1:31" ht="15.75" customHeight="1" x14ac:dyDescent="0.25">
      <c r="A114" s="241"/>
      <c r="B114" s="603"/>
      <c r="C114" s="239"/>
      <c r="D114" s="239"/>
      <c r="E114" s="239"/>
      <c r="F114" s="239"/>
      <c r="G114" s="240"/>
      <c r="H114" s="239"/>
      <c r="I114" s="239"/>
      <c r="J114" s="239"/>
      <c r="K114" s="239"/>
      <c r="L114" s="239"/>
      <c r="M114" s="239"/>
      <c r="N114" s="239"/>
      <c r="O114" s="239"/>
      <c r="P114" s="239"/>
      <c r="Q114" s="239"/>
      <c r="R114" s="239"/>
      <c r="S114" s="239"/>
      <c r="T114" s="239"/>
      <c r="U114" s="239"/>
      <c r="V114" s="239"/>
      <c r="W114" s="239"/>
      <c r="X114" s="239"/>
      <c r="Y114" s="239"/>
      <c r="Z114" s="239"/>
      <c r="AA114" s="239"/>
      <c r="AB114" s="239"/>
      <c r="AC114" s="239"/>
      <c r="AD114" s="239"/>
      <c r="AE114" s="239"/>
    </row>
    <row r="115" spans="1:31" ht="15.75" customHeight="1" x14ac:dyDescent="0.25">
      <c r="A115" s="241"/>
      <c r="B115" s="603"/>
      <c r="C115" s="239"/>
      <c r="D115" s="239"/>
      <c r="E115" s="239"/>
      <c r="F115" s="239"/>
      <c r="G115" s="240"/>
      <c r="H115" s="239"/>
      <c r="I115" s="239"/>
      <c r="J115" s="239"/>
      <c r="K115" s="239"/>
      <c r="L115" s="239"/>
      <c r="M115" s="239"/>
      <c r="N115" s="239"/>
      <c r="O115" s="239"/>
      <c r="P115" s="239"/>
      <c r="Q115" s="239"/>
      <c r="R115" s="239"/>
      <c r="S115" s="239"/>
      <c r="T115" s="239"/>
      <c r="U115" s="239"/>
      <c r="V115" s="239"/>
      <c r="W115" s="239"/>
      <c r="X115" s="239"/>
      <c r="Y115" s="239"/>
      <c r="Z115" s="239"/>
      <c r="AA115" s="239"/>
      <c r="AB115" s="239"/>
      <c r="AC115" s="239"/>
      <c r="AD115" s="239"/>
      <c r="AE115" s="239"/>
    </row>
    <row r="116" spans="1:31" ht="15.75" customHeight="1" x14ac:dyDescent="0.25">
      <c r="A116" s="241"/>
      <c r="B116" s="603"/>
      <c r="C116" s="239"/>
      <c r="D116" s="239"/>
      <c r="E116" s="239"/>
      <c r="F116" s="239"/>
      <c r="G116" s="240"/>
      <c r="H116" s="239"/>
      <c r="I116" s="239"/>
      <c r="J116" s="239"/>
      <c r="K116" s="239"/>
      <c r="L116" s="239"/>
      <c r="M116" s="239"/>
      <c r="N116" s="239"/>
      <c r="O116" s="239"/>
      <c r="P116" s="239"/>
      <c r="Q116" s="239"/>
      <c r="R116" s="239"/>
      <c r="S116" s="239"/>
      <c r="T116" s="239"/>
      <c r="U116" s="239"/>
      <c r="V116" s="239"/>
      <c r="W116" s="239"/>
      <c r="X116" s="239"/>
      <c r="Y116" s="239"/>
      <c r="Z116" s="239"/>
      <c r="AA116" s="239"/>
      <c r="AB116" s="239"/>
      <c r="AC116" s="239"/>
      <c r="AD116" s="239"/>
      <c r="AE116" s="239"/>
    </row>
    <row r="117" spans="1:31" ht="15.75" customHeight="1" x14ac:dyDescent="0.25">
      <c r="A117" s="241"/>
      <c r="B117" s="603"/>
      <c r="C117" s="239"/>
      <c r="D117" s="239"/>
      <c r="E117" s="239"/>
      <c r="F117" s="239"/>
      <c r="G117" s="240"/>
      <c r="H117" s="239"/>
      <c r="I117" s="239"/>
      <c r="J117" s="239"/>
      <c r="K117" s="239"/>
      <c r="L117" s="239"/>
      <c r="M117" s="239"/>
      <c r="N117" s="239"/>
      <c r="O117" s="239"/>
      <c r="P117" s="239"/>
      <c r="Q117" s="239"/>
      <c r="R117" s="239"/>
      <c r="S117" s="239"/>
      <c r="T117" s="239"/>
      <c r="U117" s="239"/>
      <c r="V117" s="239"/>
      <c r="W117" s="239"/>
      <c r="X117" s="239"/>
      <c r="Y117" s="239"/>
      <c r="Z117" s="239"/>
      <c r="AA117" s="239"/>
      <c r="AB117" s="239"/>
      <c r="AC117" s="239"/>
      <c r="AD117" s="239"/>
      <c r="AE117" s="239"/>
    </row>
    <row r="118" spans="1:31" ht="15.75" customHeight="1" x14ac:dyDescent="0.25">
      <c r="A118" s="241"/>
      <c r="B118" s="603"/>
      <c r="C118" s="239"/>
      <c r="D118" s="239"/>
      <c r="E118" s="239"/>
      <c r="F118" s="239"/>
      <c r="G118" s="240"/>
      <c r="H118" s="239"/>
      <c r="I118" s="239"/>
      <c r="J118" s="239"/>
      <c r="K118" s="239"/>
      <c r="L118" s="239"/>
      <c r="M118" s="239"/>
      <c r="N118" s="239"/>
      <c r="O118" s="239"/>
      <c r="P118" s="239"/>
      <c r="Q118" s="239"/>
      <c r="R118" s="239"/>
      <c r="S118" s="239"/>
      <c r="T118" s="239"/>
      <c r="U118" s="239"/>
      <c r="V118" s="239"/>
      <c r="W118" s="239"/>
      <c r="X118" s="239"/>
      <c r="Y118" s="239"/>
      <c r="Z118" s="239"/>
      <c r="AA118" s="239"/>
      <c r="AB118" s="239"/>
      <c r="AC118" s="239"/>
      <c r="AD118" s="239"/>
      <c r="AE118" s="239"/>
    </row>
    <row r="119" spans="1:31" ht="15.75" customHeight="1" x14ac:dyDescent="0.25">
      <c r="A119" s="241"/>
      <c r="B119" s="603"/>
      <c r="C119" s="239"/>
      <c r="D119" s="239"/>
      <c r="E119" s="239"/>
      <c r="F119" s="239"/>
      <c r="G119" s="240"/>
      <c r="H119" s="239"/>
      <c r="I119" s="239"/>
      <c r="J119" s="239"/>
      <c r="K119" s="239"/>
      <c r="L119" s="239"/>
      <c r="M119" s="239"/>
      <c r="N119" s="239"/>
      <c r="O119" s="239"/>
      <c r="P119" s="239"/>
      <c r="Q119" s="239"/>
      <c r="R119" s="239"/>
      <c r="S119" s="239"/>
      <c r="T119" s="239"/>
      <c r="U119" s="239"/>
      <c r="V119" s="239"/>
      <c r="W119" s="239"/>
      <c r="X119" s="239"/>
      <c r="Y119" s="239"/>
      <c r="Z119" s="239"/>
      <c r="AA119" s="239"/>
      <c r="AB119" s="239"/>
      <c r="AC119" s="239"/>
      <c r="AD119" s="239"/>
      <c r="AE119" s="239"/>
    </row>
    <row r="120" spans="1:31" ht="15.75" customHeight="1" x14ac:dyDescent="0.25">
      <c r="A120" s="241"/>
      <c r="B120" s="603"/>
      <c r="C120" s="239"/>
      <c r="D120" s="239"/>
      <c r="E120" s="239"/>
      <c r="F120" s="239"/>
      <c r="G120" s="240"/>
      <c r="H120" s="239"/>
      <c r="I120" s="239"/>
      <c r="J120" s="239"/>
      <c r="K120" s="239"/>
      <c r="L120" s="239"/>
      <c r="M120" s="239"/>
      <c r="N120" s="239"/>
      <c r="O120" s="239"/>
      <c r="P120" s="239"/>
      <c r="Q120" s="239"/>
      <c r="R120" s="239"/>
      <c r="S120" s="239"/>
      <c r="T120" s="239"/>
      <c r="U120" s="239"/>
      <c r="V120" s="239"/>
      <c r="W120" s="239"/>
      <c r="X120" s="239"/>
      <c r="Y120" s="239"/>
      <c r="Z120" s="239"/>
      <c r="AA120" s="239"/>
      <c r="AB120" s="239"/>
      <c r="AC120" s="239"/>
      <c r="AD120" s="239"/>
      <c r="AE120" s="239"/>
    </row>
    <row r="121" spans="1:31" ht="15.75" customHeight="1" x14ac:dyDescent="0.25">
      <c r="A121" s="241"/>
      <c r="B121" s="603"/>
      <c r="C121" s="239"/>
      <c r="D121" s="239"/>
      <c r="E121" s="239"/>
      <c r="F121" s="239"/>
      <c r="G121" s="240"/>
      <c r="H121" s="239"/>
      <c r="I121" s="239"/>
      <c r="J121" s="239"/>
      <c r="K121" s="239"/>
      <c r="L121" s="239"/>
      <c r="M121" s="239"/>
      <c r="N121" s="239"/>
      <c r="O121" s="239"/>
      <c r="P121" s="239"/>
      <c r="Q121" s="239"/>
      <c r="R121" s="239"/>
      <c r="S121" s="239"/>
      <c r="T121" s="239"/>
      <c r="U121" s="239"/>
      <c r="V121" s="239"/>
      <c r="W121" s="239"/>
      <c r="X121" s="239"/>
      <c r="Y121" s="239"/>
      <c r="Z121" s="239"/>
      <c r="AA121" s="239"/>
      <c r="AB121" s="239"/>
      <c r="AC121" s="239"/>
      <c r="AD121" s="239"/>
      <c r="AE121" s="239"/>
    </row>
    <row r="122" spans="1:31" ht="15.75" customHeight="1" x14ac:dyDescent="0.25">
      <c r="A122" s="241"/>
      <c r="B122" s="603"/>
      <c r="C122" s="239"/>
      <c r="D122" s="239"/>
      <c r="E122" s="239"/>
      <c r="F122" s="239"/>
      <c r="G122" s="240"/>
      <c r="H122" s="239"/>
      <c r="I122" s="239"/>
      <c r="J122" s="239"/>
      <c r="K122" s="239"/>
      <c r="L122" s="239"/>
      <c r="M122" s="239"/>
      <c r="N122" s="239"/>
      <c r="O122" s="239"/>
      <c r="P122" s="239"/>
      <c r="Q122" s="239"/>
      <c r="R122" s="239"/>
      <c r="S122" s="239"/>
      <c r="T122" s="239"/>
      <c r="U122" s="239"/>
      <c r="V122" s="239"/>
      <c r="W122" s="239"/>
      <c r="X122" s="239"/>
      <c r="Y122" s="239"/>
      <c r="Z122" s="239"/>
      <c r="AA122" s="239"/>
      <c r="AB122" s="239"/>
      <c r="AC122" s="239"/>
      <c r="AD122" s="239"/>
      <c r="AE122" s="239"/>
    </row>
    <row r="123" spans="1:31" ht="15.75" customHeight="1" x14ac:dyDescent="0.25">
      <c r="A123" s="241"/>
      <c r="B123" s="603"/>
      <c r="C123" s="239"/>
      <c r="D123" s="239"/>
      <c r="E123" s="239"/>
      <c r="F123" s="239"/>
      <c r="G123" s="240"/>
      <c r="H123" s="239"/>
      <c r="I123" s="239"/>
      <c r="J123" s="239"/>
      <c r="K123" s="239"/>
      <c r="L123" s="239"/>
      <c r="M123" s="239"/>
      <c r="N123" s="239"/>
      <c r="O123" s="239"/>
      <c r="P123" s="239"/>
      <c r="Q123" s="239"/>
      <c r="R123" s="239"/>
      <c r="S123" s="239"/>
      <c r="T123" s="239"/>
      <c r="U123" s="239"/>
      <c r="V123" s="239"/>
      <c r="W123" s="239"/>
      <c r="X123" s="239"/>
      <c r="Y123" s="239"/>
      <c r="Z123" s="239"/>
      <c r="AA123" s="239"/>
      <c r="AB123" s="239"/>
      <c r="AC123" s="239"/>
      <c r="AD123" s="239"/>
      <c r="AE123" s="239"/>
    </row>
    <row r="124" spans="1:31" ht="15.75" customHeight="1" x14ac:dyDescent="0.25">
      <c r="A124" s="241"/>
      <c r="B124" s="603"/>
      <c r="C124" s="239"/>
      <c r="D124" s="239"/>
      <c r="E124" s="239"/>
      <c r="F124" s="239"/>
      <c r="G124" s="240"/>
      <c r="H124" s="239"/>
      <c r="I124" s="239"/>
      <c r="J124" s="239"/>
      <c r="K124" s="239"/>
      <c r="L124" s="239"/>
      <c r="M124" s="239"/>
      <c r="N124" s="239"/>
      <c r="O124" s="239"/>
      <c r="P124" s="239"/>
      <c r="Q124" s="239"/>
      <c r="R124" s="239"/>
      <c r="S124" s="239"/>
      <c r="T124" s="239"/>
      <c r="U124" s="239"/>
      <c r="V124" s="239"/>
      <c r="W124" s="239"/>
      <c r="X124" s="239"/>
      <c r="Y124" s="239"/>
      <c r="Z124" s="239"/>
      <c r="AA124" s="239"/>
      <c r="AB124" s="239"/>
      <c r="AC124" s="239"/>
      <c r="AD124" s="239"/>
      <c r="AE124" s="239"/>
    </row>
    <row r="125" spans="1:31" ht="15.75" customHeight="1" x14ac:dyDescent="0.25">
      <c r="A125" s="241"/>
      <c r="B125" s="603"/>
      <c r="C125" s="239"/>
      <c r="D125" s="239"/>
      <c r="E125" s="239"/>
      <c r="F125" s="239"/>
      <c r="G125" s="240"/>
      <c r="H125" s="239"/>
      <c r="I125" s="239"/>
      <c r="J125" s="239"/>
      <c r="K125" s="239"/>
      <c r="L125" s="239"/>
      <c r="M125" s="239"/>
      <c r="N125" s="239"/>
      <c r="O125" s="239"/>
      <c r="P125" s="239"/>
      <c r="Q125" s="239"/>
      <c r="R125" s="239"/>
      <c r="S125" s="239"/>
      <c r="T125" s="239"/>
      <c r="U125" s="239"/>
      <c r="V125" s="239"/>
      <c r="W125" s="239"/>
      <c r="X125" s="239"/>
      <c r="Y125" s="239"/>
      <c r="Z125" s="239"/>
      <c r="AA125" s="239"/>
      <c r="AB125" s="239"/>
      <c r="AC125" s="239"/>
      <c r="AD125" s="239"/>
      <c r="AE125" s="239"/>
    </row>
    <row r="126" spans="1:31" ht="15.75" customHeight="1" x14ac:dyDescent="0.25">
      <c r="A126" s="241"/>
      <c r="B126" s="603"/>
      <c r="C126" s="239"/>
      <c r="D126" s="239"/>
      <c r="E126" s="239"/>
      <c r="F126" s="239"/>
      <c r="G126" s="240"/>
      <c r="H126" s="239"/>
      <c r="I126" s="239"/>
      <c r="J126" s="239"/>
      <c r="K126" s="239"/>
      <c r="L126" s="239"/>
      <c r="M126" s="239"/>
      <c r="N126" s="239"/>
      <c r="O126" s="239"/>
      <c r="P126" s="239"/>
      <c r="Q126" s="239"/>
      <c r="R126" s="239"/>
      <c r="S126" s="239"/>
      <c r="T126" s="239"/>
      <c r="U126" s="239"/>
      <c r="V126" s="239"/>
      <c r="W126" s="239"/>
      <c r="X126" s="239"/>
      <c r="Y126" s="239"/>
      <c r="Z126" s="239"/>
      <c r="AA126" s="239"/>
      <c r="AB126" s="239"/>
      <c r="AC126" s="239"/>
      <c r="AD126" s="239"/>
      <c r="AE126" s="239"/>
    </row>
    <row r="127" spans="1:31" ht="15.75" customHeight="1" x14ac:dyDescent="0.25">
      <c r="A127" s="241"/>
      <c r="B127" s="603"/>
      <c r="C127" s="239"/>
      <c r="D127" s="239"/>
      <c r="E127" s="239"/>
      <c r="F127" s="239"/>
      <c r="G127" s="240"/>
      <c r="H127" s="239"/>
      <c r="I127" s="239"/>
      <c r="J127" s="239"/>
      <c r="K127" s="239"/>
      <c r="L127" s="239"/>
      <c r="M127" s="239"/>
      <c r="N127" s="239"/>
      <c r="O127" s="239"/>
      <c r="P127" s="239"/>
      <c r="Q127" s="239"/>
      <c r="R127" s="239"/>
      <c r="S127" s="239"/>
      <c r="T127" s="239"/>
      <c r="U127" s="239"/>
      <c r="V127" s="239"/>
      <c r="W127" s="239"/>
      <c r="X127" s="239"/>
      <c r="Y127" s="239"/>
      <c r="Z127" s="239"/>
      <c r="AA127" s="239"/>
      <c r="AB127" s="239"/>
      <c r="AC127" s="239"/>
      <c r="AD127" s="239"/>
      <c r="AE127" s="239"/>
    </row>
    <row r="128" spans="1:31" ht="15.75" customHeight="1" x14ac:dyDescent="0.25">
      <c r="A128" s="241"/>
      <c r="B128" s="603"/>
      <c r="C128" s="239"/>
      <c r="D128" s="239"/>
      <c r="E128" s="239"/>
      <c r="F128" s="239"/>
      <c r="G128" s="240"/>
      <c r="H128" s="239"/>
      <c r="I128" s="239"/>
      <c r="J128" s="239"/>
      <c r="K128" s="239"/>
      <c r="L128" s="239"/>
      <c r="M128" s="239"/>
      <c r="N128" s="239"/>
      <c r="O128" s="239"/>
      <c r="P128" s="239"/>
      <c r="Q128" s="239"/>
      <c r="R128" s="239"/>
      <c r="S128" s="239"/>
      <c r="T128" s="239"/>
      <c r="U128" s="239"/>
      <c r="V128" s="239"/>
      <c r="W128" s="239"/>
      <c r="X128" s="239"/>
      <c r="Y128" s="239"/>
      <c r="Z128" s="239"/>
      <c r="AA128" s="239"/>
      <c r="AB128" s="239"/>
      <c r="AC128" s="239"/>
      <c r="AD128" s="239"/>
      <c r="AE128" s="239"/>
    </row>
    <row r="129" spans="1:31" ht="15.75" customHeight="1" x14ac:dyDescent="0.25">
      <c r="A129" s="241"/>
      <c r="B129" s="603"/>
      <c r="C129" s="239"/>
      <c r="D129" s="239"/>
      <c r="E129" s="239"/>
      <c r="F129" s="239"/>
      <c r="G129" s="240"/>
      <c r="H129" s="239"/>
      <c r="I129" s="239"/>
      <c r="J129" s="239"/>
      <c r="K129" s="239"/>
      <c r="L129" s="239"/>
      <c r="M129" s="239"/>
      <c r="N129" s="239"/>
      <c r="O129" s="239"/>
      <c r="P129" s="239"/>
      <c r="Q129" s="239"/>
      <c r="R129" s="239"/>
      <c r="S129" s="239"/>
      <c r="T129" s="239"/>
      <c r="U129" s="239"/>
      <c r="V129" s="239"/>
      <c r="W129" s="239"/>
      <c r="X129" s="239"/>
      <c r="Y129" s="239"/>
      <c r="Z129" s="239"/>
      <c r="AA129" s="239"/>
      <c r="AB129" s="239"/>
      <c r="AC129" s="239"/>
      <c r="AD129" s="239"/>
      <c r="AE129" s="239"/>
    </row>
    <row r="130" spans="1:31" ht="15.75" customHeight="1" x14ac:dyDescent="0.25">
      <c r="A130" s="241"/>
      <c r="B130" s="603"/>
      <c r="C130" s="239"/>
      <c r="D130" s="239"/>
      <c r="E130" s="239"/>
      <c r="F130" s="239"/>
      <c r="G130" s="240"/>
      <c r="H130" s="239"/>
      <c r="I130" s="239"/>
      <c r="J130" s="239"/>
      <c r="K130" s="239"/>
      <c r="L130" s="239"/>
      <c r="M130" s="239"/>
      <c r="N130" s="239"/>
      <c r="O130" s="239"/>
      <c r="P130" s="239"/>
      <c r="Q130" s="239"/>
      <c r="R130" s="239"/>
      <c r="S130" s="239"/>
      <c r="T130" s="239"/>
      <c r="U130" s="239"/>
      <c r="V130" s="239"/>
      <c r="W130" s="239"/>
      <c r="X130" s="239"/>
      <c r="Y130" s="239"/>
      <c r="Z130" s="239"/>
      <c r="AA130" s="239"/>
      <c r="AB130" s="239"/>
      <c r="AC130" s="239"/>
      <c r="AD130" s="239"/>
      <c r="AE130" s="239"/>
    </row>
    <row r="131" spans="1:31" ht="15.75" customHeight="1" x14ac:dyDescent="0.25">
      <c r="A131" s="241"/>
      <c r="B131" s="603"/>
      <c r="C131" s="239"/>
      <c r="D131" s="239"/>
      <c r="E131" s="239"/>
      <c r="F131" s="239"/>
      <c r="G131" s="240"/>
      <c r="H131" s="239"/>
      <c r="I131" s="239"/>
      <c r="J131" s="239"/>
      <c r="K131" s="239"/>
      <c r="L131" s="239"/>
      <c r="M131" s="239"/>
      <c r="N131" s="239"/>
      <c r="O131" s="239"/>
      <c r="P131" s="239"/>
      <c r="Q131" s="239"/>
      <c r="R131" s="239"/>
      <c r="S131" s="239"/>
      <c r="T131" s="239"/>
      <c r="U131" s="239"/>
      <c r="V131" s="239"/>
      <c r="W131" s="239"/>
      <c r="X131" s="239"/>
      <c r="Y131" s="239"/>
      <c r="Z131" s="239"/>
      <c r="AA131" s="239"/>
      <c r="AB131" s="239"/>
      <c r="AC131" s="239"/>
      <c r="AD131" s="239"/>
      <c r="AE131" s="239"/>
    </row>
    <row r="132" spans="1:31" ht="15.75" customHeight="1" x14ac:dyDescent="0.25">
      <c r="A132" s="241"/>
      <c r="B132" s="603"/>
      <c r="C132" s="239"/>
      <c r="D132" s="239"/>
      <c r="E132" s="239"/>
      <c r="F132" s="239"/>
      <c r="G132" s="240"/>
      <c r="H132" s="239"/>
      <c r="I132" s="239"/>
      <c r="J132" s="239"/>
      <c r="K132" s="239"/>
      <c r="L132" s="239"/>
      <c r="M132" s="239"/>
      <c r="N132" s="239"/>
      <c r="O132" s="239"/>
      <c r="P132" s="239"/>
      <c r="Q132" s="239"/>
      <c r="R132" s="239"/>
      <c r="S132" s="239"/>
      <c r="T132" s="239"/>
      <c r="U132" s="239"/>
      <c r="V132" s="239"/>
      <c r="W132" s="239"/>
      <c r="X132" s="239"/>
      <c r="Y132" s="239"/>
      <c r="Z132" s="239"/>
      <c r="AA132" s="239"/>
      <c r="AB132" s="239"/>
      <c r="AC132" s="239"/>
      <c r="AD132" s="239"/>
      <c r="AE132" s="239"/>
    </row>
    <row r="133" spans="1:31" ht="15.75" customHeight="1" x14ac:dyDescent="0.25">
      <c r="A133" s="241"/>
      <c r="B133" s="603"/>
      <c r="C133" s="239"/>
      <c r="D133" s="239"/>
      <c r="E133" s="239"/>
      <c r="F133" s="239"/>
      <c r="G133" s="240"/>
      <c r="H133" s="239"/>
      <c r="I133" s="239"/>
      <c r="J133" s="239"/>
      <c r="K133" s="239"/>
      <c r="L133" s="239"/>
      <c r="M133" s="239"/>
      <c r="N133" s="239"/>
      <c r="O133" s="239"/>
      <c r="P133" s="239"/>
      <c r="Q133" s="239"/>
      <c r="R133" s="239"/>
      <c r="S133" s="239"/>
      <c r="T133" s="239"/>
      <c r="U133" s="239"/>
      <c r="V133" s="239"/>
      <c r="W133" s="239"/>
      <c r="X133" s="239"/>
      <c r="Y133" s="239"/>
      <c r="Z133" s="239"/>
      <c r="AA133" s="239"/>
      <c r="AB133" s="239"/>
      <c r="AC133" s="239"/>
      <c r="AD133" s="239"/>
      <c r="AE133" s="239"/>
    </row>
    <row r="134" spans="1:31" ht="15.75" customHeight="1" x14ac:dyDescent="0.25">
      <c r="A134" s="241"/>
      <c r="B134" s="603"/>
      <c r="C134" s="239"/>
      <c r="D134" s="239"/>
      <c r="E134" s="239"/>
      <c r="F134" s="239"/>
      <c r="G134" s="240"/>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row>
    <row r="135" spans="1:31" ht="15.75" customHeight="1" x14ac:dyDescent="0.25">
      <c r="A135" s="241"/>
      <c r="B135" s="603"/>
      <c r="C135" s="239"/>
      <c r="D135" s="239"/>
      <c r="E135" s="239"/>
      <c r="F135" s="239"/>
      <c r="G135" s="240"/>
      <c r="H135" s="239"/>
      <c r="I135" s="239"/>
      <c r="J135" s="239"/>
      <c r="K135" s="239"/>
      <c r="L135" s="239"/>
      <c r="M135" s="239"/>
      <c r="N135" s="239"/>
      <c r="O135" s="239"/>
      <c r="P135" s="239"/>
      <c r="Q135" s="239"/>
      <c r="R135" s="239"/>
      <c r="S135" s="239"/>
      <c r="T135" s="239"/>
      <c r="U135" s="239"/>
      <c r="V135" s="239"/>
      <c r="W135" s="239"/>
      <c r="X135" s="239"/>
      <c r="Y135" s="239"/>
      <c r="Z135" s="239"/>
      <c r="AA135" s="239"/>
      <c r="AB135" s="239"/>
      <c r="AC135" s="239"/>
      <c r="AD135" s="239"/>
      <c r="AE135" s="239"/>
    </row>
    <row r="136" spans="1:31" ht="15.75" customHeight="1" x14ac:dyDescent="0.25">
      <c r="A136" s="241"/>
      <c r="B136" s="603"/>
      <c r="C136" s="239"/>
      <c r="D136" s="239"/>
      <c r="E136" s="239"/>
      <c r="F136" s="239"/>
      <c r="G136" s="240"/>
      <c r="H136" s="239"/>
      <c r="I136" s="239"/>
      <c r="J136" s="239"/>
      <c r="K136" s="239"/>
      <c r="L136" s="239"/>
      <c r="M136" s="239"/>
      <c r="N136" s="239"/>
      <c r="O136" s="239"/>
      <c r="P136" s="239"/>
      <c r="Q136" s="239"/>
      <c r="R136" s="239"/>
      <c r="S136" s="239"/>
      <c r="T136" s="239"/>
      <c r="U136" s="239"/>
      <c r="V136" s="239"/>
      <c r="W136" s="239"/>
      <c r="X136" s="239"/>
      <c r="Y136" s="239"/>
      <c r="Z136" s="239"/>
      <c r="AA136" s="239"/>
      <c r="AB136" s="239"/>
      <c r="AC136" s="239"/>
      <c r="AD136" s="239"/>
      <c r="AE136" s="239"/>
    </row>
    <row r="137" spans="1:31" ht="15.75" customHeight="1" x14ac:dyDescent="0.25">
      <c r="A137" s="241"/>
      <c r="B137" s="603"/>
      <c r="C137" s="239"/>
      <c r="D137" s="239"/>
      <c r="E137" s="239"/>
      <c r="F137" s="239"/>
      <c r="G137" s="240"/>
      <c r="H137" s="239"/>
      <c r="I137" s="239"/>
      <c r="J137" s="239"/>
      <c r="K137" s="239"/>
      <c r="L137" s="239"/>
      <c r="M137" s="239"/>
      <c r="N137" s="239"/>
      <c r="O137" s="239"/>
      <c r="P137" s="239"/>
      <c r="Q137" s="239"/>
      <c r="R137" s="239"/>
      <c r="S137" s="239"/>
      <c r="T137" s="239"/>
      <c r="U137" s="239"/>
      <c r="V137" s="239"/>
      <c r="W137" s="239"/>
      <c r="X137" s="239"/>
      <c r="Y137" s="239"/>
      <c r="Z137" s="239"/>
      <c r="AA137" s="239"/>
      <c r="AB137" s="239"/>
      <c r="AC137" s="239"/>
      <c r="AD137" s="239"/>
      <c r="AE137" s="239"/>
    </row>
    <row r="138" spans="1:31" ht="15.75" customHeight="1" x14ac:dyDescent="0.25">
      <c r="A138" s="241"/>
      <c r="B138" s="603"/>
      <c r="C138" s="239"/>
      <c r="D138" s="239"/>
      <c r="E138" s="239"/>
      <c r="F138" s="239"/>
      <c r="G138" s="240"/>
      <c r="H138" s="239"/>
      <c r="I138" s="239"/>
      <c r="J138" s="239"/>
      <c r="K138" s="239"/>
      <c r="L138" s="239"/>
      <c r="M138" s="239"/>
      <c r="N138" s="239"/>
      <c r="O138" s="239"/>
      <c r="P138" s="239"/>
      <c r="Q138" s="239"/>
      <c r="R138" s="239"/>
      <c r="S138" s="239"/>
      <c r="T138" s="239"/>
      <c r="U138" s="239"/>
      <c r="V138" s="239"/>
      <c r="W138" s="239"/>
      <c r="X138" s="239"/>
      <c r="Y138" s="239"/>
      <c r="Z138" s="239"/>
      <c r="AA138" s="239"/>
      <c r="AB138" s="239"/>
      <c r="AC138" s="239"/>
      <c r="AD138" s="239"/>
      <c r="AE138" s="239"/>
    </row>
    <row r="139" spans="1:31" ht="15.75" customHeight="1" x14ac:dyDescent="0.25">
      <c r="A139" s="241"/>
      <c r="B139" s="603"/>
      <c r="C139" s="239"/>
      <c r="D139" s="239"/>
      <c r="E139" s="239"/>
      <c r="F139" s="239"/>
      <c r="G139" s="240"/>
      <c r="H139" s="239"/>
      <c r="I139" s="239"/>
      <c r="J139" s="239"/>
      <c r="K139" s="239"/>
      <c r="L139" s="239"/>
      <c r="M139" s="239"/>
      <c r="N139" s="239"/>
      <c r="O139" s="239"/>
      <c r="P139" s="239"/>
      <c r="Q139" s="239"/>
      <c r="R139" s="239"/>
      <c r="S139" s="239"/>
      <c r="T139" s="239"/>
      <c r="U139" s="239"/>
      <c r="V139" s="239"/>
      <c r="W139" s="239"/>
      <c r="X139" s="239"/>
      <c r="Y139" s="239"/>
      <c r="Z139" s="239"/>
      <c r="AA139" s="239"/>
      <c r="AB139" s="239"/>
      <c r="AC139" s="239"/>
      <c r="AD139" s="239"/>
      <c r="AE139" s="239"/>
    </row>
    <row r="140" spans="1:31" ht="15.75" customHeight="1" x14ac:dyDescent="0.25">
      <c r="A140" s="241"/>
      <c r="B140" s="603"/>
      <c r="C140" s="239"/>
      <c r="D140" s="239"/>
      <c r="E140" s="239"/>
      <c r="F140" s="239"/>
      <c r="G140" s="240"/>
      <c r="H140" s="239"/>
      <c r="I140" s="239"/>
      <c r="J140" s="239"/>
      <c r="K140" s="239"/>
      <c r="L140" s="239"/>
      <c r="M140" s="239"/>
      <c r="N140" s="239"/>
      <c r="O140" s="239"/>
      <c r="P140" s="239"/>
      <c r="Q140" s="239"/>
      <c r="R140" s="239"/>
      <c r="S140" s="239"/>
      <c r="T140" s="239"/>
      <c r="U140" s="239"/>
      <c r="V140" s="239"/>
      <c r="W140" s="239"/>
      <c r="X140" s="239"/>
      <c r="Y140" s="239"/>
      <c r="Z140" s="239"/>
      <c r="AA140" s="239"/>
      <c r="AB140" s="239"/>
      <c r="AC140" s="239"/>
      <c r="AD140" s="239"/>
      <c r="AE140" s="239"/>
    </row>
    <row r="141" spans="1:31" ht="15.75" customHeight="1" x14ac:dyDescent="0.25">
      <c r="A141" s="241"/>
      <c r="B141" s="603"/>
      <c r="C141" s="239"/>
      <c r="D141" s="239"/>
      <c r="E141" s="239"/>
      <c r="F141" s="239"/>
      <c r="G141" s="240"/>
      <c r="H141" s="239"/>
      <c r="I141" s="239"/>
      <c r="J141" s="239"/>
      <c r="K141" s="239"/>
      <c r="L141" s="239"/>
      <c r="M141" s="239"/>
      <c r="N141" s="239"/>
      <c r="O141" s="239"/>
      <c r="P141" s="239"/>
      <c r="Q141" s="239"/>
      <c r="R141" s="239"/>
      <c r="S141" s="239"/>
      <c r="T141" s="239"/>
      <c r="U141" s="239"/>
      <c r="V141" s="239"/>
      <c r="W141" s="239"/>
      <c r="X141" s="239"/>
      <c r="Y141" s="239"/>
      <c r="Z141" s="239"/>
      <c r="AA141" s="239"/>
      <c r="AB141" s="239"/>
      <c r="AC141" s="239"/>
      <c r="AD141" s="239"/>
      <c r="AE141" s="239"/>
    </row>
    <row r="142" spans="1:31" ht="15.75" customHeight="1" x14ac:dyDescent="0.25">
      <c r="A142" s="241"/>
      <c r="B142" s="603"/>
      <c r="C142" s="239"/>
      <c r="D142" s="239"/>
      <c r="E142" s="239"/>
      <c r="F142" s="239"/>
      <c r="G142" s="240"/>
      <c r="H142" s="239"/>
      <c r="I142" s="239"/>
      <c r="J142" s="239"/>
      <c r="K142" s="239"/>
      <c r="L142" s="239"/>
      <c r="M142" s="239"/>
      <c r="N142" s="239"/>
      <c r="O142" s="239"/>
      <c r="P142" s="239"/>
      <c r="Q142" s="239"/>
      <c r="R142" s="239"/>
      <c r="S142" s="239"/>
      <c r="T142" s="239"/>
      <c r="U142" s="239"/>
      <c r="V142" s="239"/>
      <c r="W142" s="239"/>
      <c r="X142" s="239"/>
      <c r="Y142" s="239"/>
      <c r="Z142" s="239"/>
      <c r="AA142" s="239"/>
      <c r="AB142" s="239"/>
      <c r="AC142" s="239"/>
      <c r="AD142" s="239"/>
      <c r="AE142" s="239"/>
    </row>
    <row r="143" spans="1:31" ht="15.75" customHeight="1" x14ac:dyDescent="0.25">
      <c r="A143" s="241"/>
      <c r="B143" s="603"/>
      <c r="C143" s="239"/>
      <c r="D143" s="239"/>
      <c r="E143" s="239"/>
      <c r="F143" s="239"/>
      <c r="G143" s="240"/>
      <c r="H143" s="239"/>
      <c r="I143" s="239"/>
      <c r="J143" s="239"/>
      <c r="K143" s="239"/>
      <c r="L143" s="239"/>
      <c r="M143" s="239"/>
      <c r="N143" s="239"/>
      <c r="O143" s="239"/>
      <c r="P143" s="239"/>
      <c r="Q143" s="239"/>
      <c r="R143" s="239"/>
      <c r="S143" s="239"/>
      <c r="T143" s="239"/>
      <c r="U143" s="239"/>
      <c r="V143" s="239"/>
      <c r="W143" s="239"/>
      <c r="X143" s="239"/>
      <c r="Y143" s="239"/>
      <c r="Z143" s="239"/>
      <c r="AA143" s="239"/>
      <c r="AB143" s="239"/>
      <c r="AC143" s="239"/>
      <c r="AD143" s="239"/>
      <c r="AE143" s="239"/>
    </row>
    <row r="144" spans="1:31" ht="15.75" customHeight="1" x14ac:dyDescent="0.25">
      <c r="A144" s="241"/>
      <c r="B144" s="603"/>
      <c r="C144" s="239"/>
      <c r="D144" s="239"/>
      <c r="E144" s="239"/>
      <c r="F144" s="239"/>
      <c r="G144" s="240"/>
      <c r="H144" s="239"/>
      <c r="I144" s="239"/>
      <c r="J144" s="239"/>
      <c r="K144" s="239"/>
      <c r="L144" s="239"/>
      <c r="M144" s="239"/>
      <c r="N144" s="239"/>
      <c r="O144" s="239"/>
      <c r="P144" s="239"/>
      <c r="Q144" s="239"/>
      <c r="R144" s="239"/>
      <c r="S144" s="239"/>
      <c r="T144" s="239"/>
      <c r="U144" s="239"/>
      <c r="V144" s="239"/>
      <c r="W144" s="239"/>
      <c r="X144" s="239"/>
      <c r="Y144" s="239"/>
      <c r="Z144" s="239"/>
      <c r="AA144" s="239"/>
      <c r="AB144" s="239"/>
      <c r="AC144" s="239"/>
      <c r="AD144" s="239"/>
      <c r="AE144" s="239"/>
    </row>
    <row r="145" spans="1:31" ht="15.75" customHeight="1" x14ac:dyDescent="0.25">
      <c r="A145" s="241"/>
      <c r="B145" s="603"/>
      <c r="C145" s="239"/>
      <c r="D145" s="239"/>
      <c r="E145" s="239"/>
      <c r="F145" s="239"/>
      <c r="G145" s="240"/>
      <c r="H145" s="239"/>
      <c r="I145" s="239"/>
      <c r="J145" s="239"/>
      <c r="K145" s="239"/>
      <c r="L145" s="239"/>
      <c r="M145" s="239"/>
      <c r="N145" s="239"/>
      <c r="O145" s="239"/>
      <c r="P145" s="239"/>
      <c r="Q145" s="239"/>
      <c r="R145" s="239"/>
      <c r="S145" s="239"/>
      <c r="T145" s="239"/>
      <c r="U145" s="239"/>
      <c r="V145" s="239"/>
      <c r="W145" s="239"/>
      <c r="X145" s="239"/>
      <c r="Y145" s="239"/>
      <c r="Z145" s="239"/>
      <c r="AA145" s="239"/>
      <c r="AB145" s="239"/>
      <c r="AC145" s="239"/>
      <c r="AD145" s="239"/>
      <c r="AE145" s="239"/>
    </row>
    <row r="146" spans="1:31" ht="15.75" customHeight="1" x14ac:dyDescent="0.25">
      <c r="A146" s="241"/>
      <c r="B146" s="603"/>
      <c r="C146" s="239"/>
      <c r="D146" s="239"/>
      <c r="E146" s="239"/>
      <c r="F146" s="239"/>
      <c r="G146" s="240"/>
      <c r="H146" s="239"/>
      <c r="I146" s="239"/>
      <c r="J146" s="239"/>
      <c r="K146" s="239"/>
      <c r="L146" s="239"/>
      <c r="M146" s="239"/>
      <c r="N146" s="239"/>
      <c r="O146" s="239"/>
      <c r="P146" s="239"/>
      <c r="Q146" s="239"/>
      <c r="R146" s="239"/>
      <c r="S146" s="239"/>
      <c r="T146" s="239"/>
      <c r="U146" s="239"/>
      <c r="V146" s="239"/>
      <c r="W146" s="239"/>
      <c r="X146" s="239"/>
      <c r="Y146" s="239"/>
      <c r="Z146" s="239"/>
      <c r="AA146" s="239"/>
      <c r="AB146" s="239"/>
      <c r="AC146" s="239"/>
      <c r="AD146" s="239"/>
      <c r="AE146" s="239"/>
    </row>
    <row r="147" spans="1:31" ht="15.75" customHeight="1" x14ac:dyDescent="0.25">
      <c r="A147" s="241"/>
      <c r="B147" s="603"/>
      <c r="C147" s="239"/>
      <c r="D147" s="239"/>
      <c r="E147" s="239"/>
      <c r="F147" s="239"/>
      <c r="G147" s="240"/>
      <c r="H147" s="239"/>
      <c r="I147" s="239"/>
      <c r="J147" s="239"/>
      <c r="K147" s="239"/>
      <c r="L147" s="239"/>
      <c r="M147" s="239"/>
      <c r="N147" s="239"/>
      <c r="O147" s="239"/>
      <c r="P147" s="239"/>
      <c r="Q147" s="239"/>
      <c r="R147" s="239"/>
      <c r="S147" s="239"/>
      <c r="T147" s="239"/>
      <c r="U147" s="239"/>
      <c r="V147" s="239"/>
      <c r="W147" s="239"/>
      <c r="X147" s="239"/>
      <c r="Y147" s="239"/>
      <c r="Z147" s="239"/>
      <c r="AA147" s="239"/>
      <c r="AB147" s="239"/>
      <c r="AC147" s="239"/>
      <c r="AD147" s="239"/>
      <c r="AE147" s="239"/>
    </row>
    <row r="148" spans="1:31" ht="15.75" customHeight="1" x14ac:dyDescent="0.25">
      <c r="A148" s="241"/>
      <c r="B148" s="603"/>
      <c r="C148" s="239"/>
      <c r="D148" s="239"/>
      <c r="E148" s="239"/>
      <c r="F148" s="239"/>
      <c r="G148" s="240"/>
      <c r="H148" s="239"/>
      <c r="I148" s="239"/>
      <c r="J148" s="239"/>
      <c r="K148" s="239"/>
      <c r="L148" s="239"/>
      <c r="M148" s="239"/>
      <c r="N148" s="239"/>
      <c r="O148" s="239"/>
      <c r="P148" s="239"/>
      <c r="Q148" s="239"/>
      <c r="R148" s="239"/>
      <c r="S148" s="239"/>
      <c r="T148" s="239"/>
      <c r="U148" s="239"/>
      <c r="V148" s="239"/>
      <c r="W148" s="239"/>
      <c r="X148" s="239"/>
      <c r="Y148" s="239"/>
      <c r="Z148" s="239"/>
      <c r="AA148" s="239"/>
      <c r="AB148" s="239"/>
      <c r="AC148" s="239"/>
      <c r="AD148" s="239"/>
      <c r="AE148" s="239"/>
    </row>
    <row r="149" spans="1:31" ht="15.75" customHeight="1" x14ac:dyDescent="0.25">
      <c r="A149" s="241"/>
      <c r="B149" s="603"/>
      <c r="C149" s="239"/>
      <c r="D149" s="239"/>
      <c r="E149" s="239"/>
      <c r="F149" s="239"/>
      <c r="G149" s="240"/>
      <c r="H149" s="239"/>
      <c r="I149" s="239"/>
      <c r="J149" s="239"/>
      <c r="K149" s="239"/>
      <c r="L149" s="239"/>
      <c r="M149" s="239"/>
      <c r="N149" s="239"/>
      <c r="O149" s="239"/>
      <c r="P149" s="239"/>
      <c r="Q149" s="239"/>
      <c r="R149" s="239"/>
      <c r="S149" s="239"/>
      <c r="T149" s="239"/>
      <c r="U149" s="239"/>
      <c r="V149" s="239"/>
      <c r="W149" s="239"/>
      <c r="X149" s="239"/>
      <c r="Y149" s="239"/>
      <c r="Z149" s="239"/>
      <c r="AA149" s="239"/>
      <c r="AB149" s="239"/>
      <c r="AC149" s="239"/>
      <c r="AD149" s="239"/>
      <c r="AE149" s="239"/>
    </row>
    <row r="150" spans="1:31" ht="15.75" customHeight="1" x14ac:dyDescent="0.25">
      <c r="A150" s="241"/>
      <c r="B150" s="603"/>
      <c r="C150" s="239"/>
      <c r="D150" s="239"/>
      <c r="E150" s="239"/>
      <c r="F150" s="239"/>
      <c r="G150" s="240"/>
      <c r="H150" s="239"/>
      <c r="I150" s="239"/>
      <c r="J150" s="239"/>
      <c r="K150" s="239"/>
      <c r="L150" s="239"/>
      <c r="M150" s="239"/>
      <c r="N150" s="239"/>
      <c r="O150" s="239"/>
      <c r="P150" s="239"/>
      <c r="Q150" s="239"/>
      <c r="R150" s="239"/>
      <c r="S150" s="239"/>
      <c r="T150" s="239"/>
      <c r="U150" s="239"/>
      <c r="V150" s="239"/>
      <c r="W150" s="239"/>
      <c r="X150" s="239"/>
      <c r="Y150" s="239"/>
      <c r="Z150" s="239"/>
      <c r="AA150" s="239"/>
      <c r="AB150" s="239"/>
      <c r="AC150" s="239"/>
      <c r="AD150" s="239"/>
      <c r="AE150" s="239"/>
    </row>
    <row r="151" spans="1:31" ht="15.75" customHeight="1" x14ac:dyDescent="0.25">
      <c r="A151" s="241"/>
      <c r="B151" s="603"/>
      <c r="C151" s="239"/>
      <c r="D151" s="239"/>
      <c r="E151" s="239"/>
      <c r="F151" s="239"/>
      <c r="G151" s="240"/>
      <c r="H151" s="239"/>
      <c r="I151" s="239"/>
      <c r="J151" s="239"/>
      <c r="K151" s="239"/>
      <c r="L151" s="239"/>
      <c r="M151" s="239"/>
      <c r="N151" s="239"/>
      <c r="O151" s="239"/>
      <c r="P151" s="239"/>
      <c r="Q151" s="239"/>
      <c r="R151" s="239"/>
      <c r="S151" s="239"/>
      <c r="T151" s="239"/>
      <c r="U151" s="239"/>
      <c r="V151" s="239"/>
      <c r="W151" s="239"/>
      <c r="X151" s="239"/>
      <c r="Y151" s="239"/>
      <c r="Z151" s="239"/>
      <c r="AA151" s="239"/>
      <c r="AB151" s="239"/>
      <c r="AC151" s="239"/>
      <c r="AD151" s="239"/>
      <c r="AE151" s="239"/>
    </row>
    <row r="152" spans="1:31" ht="15.75" customHeight="1" x14ac:dyDescent="0.25">
      <c r="A152" s="241"/>
      <c r="B152" s="603"/>
      <c r="C152" s="239"/>
      <c r="D152" s="239"/>
      <c r="E152" s="239"/>
      <c r="F152" s="239"/>
      <c r="G152" s="240"/>
      <c r="H152" s="239"/>
      <c r="I152" s="239"/>
      <c r="J152" s="239"/>
      <c r="K152" s="239"/>
      <c r="L152" s="239"/>
      <c r="M152" s="239"/>
      <c r="N152" s="239"/>
      <c r="O152" s="239"/>
      <c r="P152" s="239"/>
      <c r="Q152" s="239"/>
      <c r="R152" s="239"/>
      <c r="S152" s="239"/>
      <c r="T152" s="239"/>
      <c r="U152" s="239"/>
      <c r="V152" s="239"/>
      <c r="W152" s="239"/>
      <c r="X152" s="239"/>
      <c r="Y152" s="239"/>
      <c r="Z152" s="239"/>
      <c r="AA152" s="239"/>
      <c r="AB152" s="239"/>
      <c r="AC152" s="239"/>
      <c r="AD152" s="239"/>
      <c r="AE152" s="239"/>
    </row>
    <row r="153" spans="1:31" ht="15.75" customHeight="1" x14ac:dyDescent="0.25">
      <c r="A153" s="241"/>
      <c r="B153" s="603"/>
      <c r="C153" s="239"/>
      <c r="D153" s="239"/>
      <c r="E153" s="239"/>
      <c r="F153" s="239"/>
      <c r="G153" s="240"/>
      <c r="H153" s="239"/>
      <c r="I153" s="239"/>
      <c r="J153" s="239"/>
      <c r="K153" s="239"/>
      <c r="L153" s="239"/>
      <c r="M153" s="239"/>
      <c r="N153" s="239"/>
      <c r="O153" s="239"/>
      <c r="P153" s="239"/>
      <c r="Q153" s="239"/>
      <c r="R153" s="239"/>
      <c r="S153" s="239"/>
      <c r="T153" s="239"/>
      <c r="U153" s="239"/>
      <c r="V153" s="239"/>
      <c r="W153" s="239"/>
      <c r="X153" s="239"/>
      <c r="Y153" s="239"/>
      <c r="Z153" s="239"/>
      <c r="AA153" s="239"/>
      <c r="AB153" s="239"/>
      <c r="AC153" s="239"/>
      <c r="AD153" s="239"/>
      <c r="AE153" s="239"/>
    </row>
    <row r="154" spans="1:31" ht="15.75" customHeight="1" x14ac:dyDescent="0.25">
      <c r="A154" s="241"/>
      <c r="B154" s="603"/>
      <c r="C154" s="239"/>
      <c r="D154" s="239"/>
      <c r="E154" s="239"/>
      <c r="F154" s="239"/>
      <c r="G154" s="240"/>
      <c r="H154" s="239"/>
      <c r="I154" s="239"/>
      <c r="J154" s="239"/>
      <c r="K154" s="239"/>
      <c r="L154" s="239"/>
      <c r="M154" s="239"/>
      <c r="N154" s="239"/>
      <c r="O154" s="239"/>
      <c r="P154" s="239"/>
      <c r="Q154" s="239"/>
      <c r="R154" s="239"/>
      <c r="S154" s="239"/>
      <c r="T154" s="239"/>
      <c r="U154" s="239"/>
      <c r="V154" s="239"/>
      <c r="W154" s="239"/>
      <c r="X154" s="239"/>
      <c r="Y154" s="239"/>
      <c r="Z154" s="239"/>
      <c r="AA154" s="239"/>
      <c r="AB154" s="239"/>
      <c r="AC154" s="239"/>
      <c r="AD154" s="239"/>
      <c r="AE154" s="239"/>
    </row>
    <row r="155" spans="1:31" ht="15.75" customHeight="1" x14ac:dyDescent="0.25">
      <c r="A155" s="241"/>
      <c r="B155" s="603"/>
      <c r="C155" s="239"/>
      <c r="D155" s="239"/>
      <c r="E155" s="239"/>
      <c r="F155" s="239"/>
      <c r="G155" s="240"/>
      <c r="H155" s="239"/>
      <c r="I155" s="239"/>
      <c r="J155" s="239"/>
      <c r="K155" s="239"/>
      <c r="L155" s="239"/>
      <c r="M155" s="239"/>
      <c r="N155" s="239"/>
      <c r="O155" s="239"/>
      <c r="P155" s="239"/>
      <c r="Q155" s="239"/>
      <c r="R155" s="239"/>
      <c r="S155" s="239"/>
      <c r="T155" s="239"/>
      <c r="U155" s="239"/>
      <c r="V155" s="239"/>
      <c r="W155" s="239"/>
      <c r="X155" s="239"/>
      <c r="Y155" s="239"/>
      <c r="Z155" s="239"/>
      <c r="AA155" s="239"/>
      <c r="AB155" s="239"/>
      <c r="AC155" s="239"/>
      <c r="AD155" s="239"/>
      <c r="AE155" s="239"/>
    </row>
    <row r="156" spans="1:31" ht="15.75" customHeight="1" x14ac:dyDescent="0.25">
      <c r="A156" s="241"/>
      <c r="B156" s="603"/>
      <c r="C156" s="239"/>
      <c r="D156" s="239"/>
      <c r="E156" s="239"/>
      <c r="F156" s="239"/>
      <c r="G156" s="240"/>
      <c r="H156" s="239"/>
      <c r="I156" s="239"/>
      <c r="J156" s="239"/>
      <c r="K156" s="239"/>
      <c r="L156" s="239"/>
      <c r="M156" s="239"/>
      <c r="N156" s="239"/>
      <c r="O156" s="239"/>
      <c r="P156" s="239"/>
      <c r="Q156" s="239"/>
      <c r="R156" s="239"/>
      <c r="S156" s="239"/>
      <c r="T156" s="239"/>
      <c r="U156" s="239"/>
      <c r="V156" s="239"/>
      <c r="W156" s="239"/>
      <c r="X156" s="239"/>
      <c r="Y156" s="239"/>
      <c r="Z156" s="239"/>
      <c r="AA156" s="239"/>
      <c r="AB156" s="239"/>
      <c r="AC156" s="239"/>
      <c r="AD156" s="239"/>
      <c r="AE156" s="239"/>
    </row>
    <row r="157" spans="1:31" ht="15.75" customHeight="1" x14ac:dyDescent="0.25">
      <c r="A157" s="241"/>
      <c r="B157" s="603"/>
      <c r="C157" s="239"/>
      <c r="D157" s="239"/>
      <c r="E157" s="239"/>
      <c r="F157" s="239"/>
      <c r="G157" s="240"/>
      <c r="H157" s="239"/>
      <c r="I157" s="239"/>
      <c r="J157" s="239"/>
      <c r="K157" s="239"/>
      <c r="L157" s="239"/>
      <c r="M157" s="239"/>
      <c r="N157" s="239"/>
      <c r="O157" s="239"/>
      <c r="P157" s="239"/>
      <c r="Q157" s="239"/>
      <c r="R157" s="239"/>
      <c r="S157" s="239"/>
      <c r="T157" s="239"/>
      <c r="U157" s="239"/>
      <c r="V157" s="239"/>
      <c r="W157" s="239"/>
      <c r="X157" s="239"/>
      <c r="Y157" s="239"/>
      <c r="Z157" s="239"/>
      <c r="AA157" s="239"/>
      <c r="AB157" s="239"/>
      <c r="AC157" s="239"/>
      <c r="AD157" s="239"/>
      <c r="AE157" s="239"/>
    </row>
    <row r="158" spans="1:31" ht="15.75" customHeight="1" x14ac:dyDescent="0.25">
      <c r="A158" s="241"/>
      <c r="B158" s="603"/>
      <c r="C158" s="239"/>
      <c r="D158" s="239"/>
      <c r="E158" s="239"/>
      <c r="F158" s="239"/>
      <c r="G158" s="240"/>
      <c r="H158" s="239"/>
      <c r="I158" s="239"/>
      <c r="J158" s="239"/>
      <c r="K158" s="239"/>
      <c r="L158" s="239"/>
      <c r="M158" s="239"/>
      <c r="N158" s="239"/>
      <c r="O158" s="239"/>
      <c r="P158" s="239"/>
      <c r="Q158" s="239"/>
      <c r="R158" s="239"/>
      <c r="S158" s="239"/>
      <c r="T158" s="239"/>
      <c r="U158" s="239"/>
      <c r="V158" s="239"/>
      <c r="W158" s="239"/>
      <c r="X158" s="239"/>
      <c r="Y158" s="239"/>
      <c r="Z158" s="239"/>
      <c r="AA158" s="239"/>
      <c r="AB158" s="239"/>
      <c r="AC158" s="239"/>
      <c r="AD158" s="239"/>
      <c r="AE158" s="239"/>
    </row>
    <row r="159" spans="1:31" ht="15.75" customHeight="1" x14ac:dyDescent="0.25">
      <c r="A159" s="241"/>
      <c r="B159" s="603"/>
      <c r="C159" s="239"/>
      <c r="D159" s="239"/>
      <c r="E159" s="239"/>
      <c r="F159" s="239"/>
      <c r="G159" s="240"/>
      <c r="H159" s="239"/>
      <c r="I159" s="239"/>
      <c r="J159" s="239"/>
      <c r="K159" s="239"/>
      <c r="L159" s="239"/>
      <c r="M159" s="239"/>
      <c r="N159" s="239"/>
      <c r="O159" s="239"/>
      <c r="P159" s="239"/>
      <c r="Q159" s="239"/>
      <c r="R159" s="239"/>
      <c r="S159" s="239"/>
      <c r="T159" s="239"/>
      <c r="U159" s="239"/>
      <c r="V159" s="239"/>
      <c r="W159" s="239"/>
      <c r="X159" s="239"/>
      <c r="Y159" s="239"/>
      <c r="Z159" s="239"/>
      <c r="AA159" s="239"/>
      <c r="AB159" s="239"/>
      <c r="AC159" s="239"/>
      <c r="AD159" s="239"/>
      <c r="AE159" s="239"/>
    </row>
    <row r="160" spans="1:31" ht="15.75" customHeight="1" x14ac:dyDescent="0.25">
      <c r="A160" s="241"/>
      <c r="B160" s="603"/>
      <c r="C160" s="239"/>
      <c r="D160" s="239"/>
      <c r="E160" s="239"/>
      <c r="F160" s="239"/>
      <c r="G160" s="240"/>
      <c r="H160" s="239"/>
      <c r="I160" s="239"/>
      <c r="J160" s="239"/>
      <c r="K160" s="239"/>
      <c r="L160" s="239"/>
      <c r="M160" s="239"/>
      <c r="N160" s="239"/>
      <c r="O160" s="239"/>
      <c r="P160" s="239"/>
      <c r="Q160" s="239"/>
      <c r="R160" s="239"/>
      <c r="S160" s="239"/>
      <c r="T160" s="239"/>
      <c r="U160" s="239"/>
      <c r="V160" s="239"/>
      <c r="W160" s="239"/>
      <c r="X160" s="239"/>
      <c r="Y160" s="239"/>
      <c r="Z160" s="239"/>
      <c r="AA160" s="239"/>
      <c r="AB160" s="239"/>
      <c r="AC160" s="239"/>
      <c r="AD160" s="239"/>
      <c r="AE160" s="239"/>
    </row>
    <row r="161" spans="1:31" ht="15.75" customHeight="1" x14ac:dyDescent="0.25">
      <c r="A161" s="241"/>
      <c r="B161" s="603"/>
      <c r="C161" s="239"/>
      <c r="D161" s="239"/>
      <c r="E161" s="239"/>
      <c r="F161" s="239"/>
      <c r="G161" s="240"/>
      <c r="H161" s="239"/>
      <c r="I161" s="239"/>
      <c r="J161" s="239"/>
      <c r="K161" s="239"/>
      <c r="L161" s="239"/>
      <c r="M161" s="239"/>
      <c r="N161" s="239"/>
      <c r="O161" s="239"/>
      <c r="P161" s="239"/>
      <c r="Q161" s="239"/>
      <c r="R161" s="239"/>
      <c r="S161" s="239"/>
      <c r="T161" s="239"/>
      <c r="U161" s="239"/>
      <c r="V161" s="239"/>
      <c r="W161" s="239"/>
      <c r="X161" s="239"/>
      <c r="Y161" s="239"/>
      <c r="Z161" s="239"/>
      <c r="AA161" s="239"/>
      <c r="AB161" s="239"/>
      <c r="AC161" s="239"/>
      <c r="AD161" s="239"/>
      <c r="AE161" s="239"/>
    </row>
    <row r="162" spans="1:31" ht="15.75" customHeight="1" x14ac:dyDescent="0.25">
      <c r="A162" s="241"/>
      <c r="B162" s="603"/>
      <c r="C162" s="239"/>
      <c r="D162" s="239"/>
      <c r="E162" s="239"/>
      <c r="F162" s="239"/>
      <c r="G162" s="240"/>
      <c r="H162" s="239"/>
      <c r="I162" s="239"/>
      <c r="J162" s="239"/>
      <c r="K162" s="239"/>
      <c r="L162" s="239"/>
      <c r="M162" s="239"/>
      <c r="N162" s="239"/>
      <c r="O162" s="239"/>
      <c r="P162" s="239"/>
      <c r="Q162" s="239"/>
      <c r="R162" s="239"/>
      <c r="S162" s="239"/>
      <c r="T162" s="239"/>
      <c r="U162" s="239"/>
      <c r="V162" s="239"/>
      <c r="W162" s="239"/>
      <c r="X162" s="239"/>
      <c r="Y162" s="239"/>
      <c r="Z162" s="239"/>
      <c r="AA162" s="239"/>
      <c r="AB162" s="239"/>
      <c r="AC162" s="239"/>
      <c r="AD162" s="239"/>
      <c r="AE162" s="239"/>
    </row>
    <row r="163" spans="1:31" ht="15.75" customHeight="1" x14ac:dyDescent="0.25">
      <c r="A163" s="241"/>
      <c r="B163" s="603"/>
      <c r="C163" s="239"/>
      <c r="D163" s="239"/>
      <c r="E163" s="239"/>
      <c r="F163" s="239"/>
      <c r="G163" s="240"/>
      <c r="H163" s="239"/>
      <c r="I163" s="239"/>
      <c r="J163" s="239"/>
      <c r="K163" s="239"/>
      <c r="L163" s="239"/>
      <c r="M163" s="239"/>
      <c r="N163" s="239"/>
      <c r="O163" s="239"/>
      <c r="P163" s="239"/>
      <c r="Q163" s="239"/>
      <c r="R163" s="239"/>
      <c r="S163" s="239"/>
      <c r="T163" s="239"/>
      <c r="U163" s="239"/>
      <c r="V163" s="239"/>
      <c r="W163" s="239"/>
      <c r="X163" s="239"/>
      <c r="Y163" s="239"/>
      <c r="Z163" s="239"/>
      <c r="AA163" s="239"/>
      <c r="AB163" s="239"/>
      <c r="AC163" s="239"/>
      <c r="AD163" s="239"/>
      <c r="AE163" s="239"/>
    </row>
    <row r="164" spans="1:31" ht="15.75" customHeight="1" x14ac:dyDescent="0.25">
      <c r="A164" s="241"/>
      <c r="B164" s="603"/>
      <c r="C164" s="239"/>
      <c r="D164" s="239"/>
      <c r="E164" s="239"/>
      <c r="F164" s="239"/>
      <c r="G164" s="240"/>
      <c r="H164" s="239"/>
      <c r="I164" s="239"/>
      <c r="J164" s="239"/>
      <c r="K164" s="239"/>
      <c r="L164" s="239"/>
      <c r="M164" s="239"/>
      <c r="N164" s="239"/>
      <c r="O164" s="239"/>
      <c r="P164" s="239"/>
      <c r="Q164" s="239"/>
      <c r="R164" s="239"/>
      <c r="S164" s="239"/>
      <c r="T164" s="239"/>
      <c r="U164" s="239"/>
      <c r="V164" s="239"/>
      <c r="W164" s="239"/>
      <c r="X164" s="239"/>
      <c r="Y164" s="239"/>
      <c r="Z164" s="239"/>
      <c r="AA164" s="239"/>
      <c r="AB164" s="239"/>
      <c r="AC164" s="239"/>
      <c r="AD164" s="239"/>
      <c r="AE164" s="239"/>
    </row>
    <row r="165" spans="1:31" ht="15.75" customHeight="1" x14ac:dyDescent="0.25">
      <c r="A165" s="241"/>
      <c r="B165" s="603"/>
      <c r="C165" s="239"/>
      <c r="D165" s="239"/>
      <c r="E165" s="239"/>
      <c r="F165" s="239"/>
      <c r="G165" s="240"/>
      <c r="H165" s="239"/>
      <c r="I165" s="239"/>
      <c r="J165" s="239"/>
      <c r="K165" s="239"/>
      <c r="L165" s="239"/>
      <c r="M165" s="239"/>
      <c r="N165" s="239"/>
      <c r="O165" s="239"/>
      <c r="P165" s="239"/>
      <c r="Q165" s="239"/>
      <c r="R165" s="239"/>
      <c r="S165" s="239"/>
      <c r="T165" s="239"/>
      <c r="U165" s="239"/>
      <c r="V165" s="239"/>
      <c r="W165" s="239"/>
      <c r="X165" s="239"/>
      <c r="Y165" s="239"/>
      <c r="Z165" s="239"/>
      <c r="AA165" s="239"/>
      <c r="AB165" s="239"/>
      <c r="AC165" s="239"/>
      <c r="AD165" s="239"/>
      <c r="AE165" s="239"/>
    </row>
    <row r="166" spans="1:31" ht="15.75" customHeight="1" x14ac:dyDescent="0.25">
      <c r="A166" s="241"/>
      <c r="B166" s="603"/>
      <c r="C166" s="239"/>
      <c r="D166" s="239"/>
      <c r="E166" s="239"/>
      <c r="F166" s="239"/>
      <c r="G166" s="240"/>
      <c r="H166" s="239"/>
      <c r="I166" s="239"/>
      <c r="J166" s="239"/>
      <c r="K166" s="239"/>
      <c r="L166" s="239"/>
      <c r="M166" s="239"/>
      <c r="N166" s="239"/>
      <c r="O166" s="239"/>
      <c r="P166" s="239"/>
      <c r="Q166" s="239"/>
      <c r="R166" s="239"/>
      <c r="S166" s="239"/>
      <c r="T166" s="239"/>
      <c r="U166" s="239"/>
      <c r="V166" s="239"/>
      <c r="W166" s="239"/>
      <c r="X166" s="239"/>
      <c r="Y166" s="239"/>
      <c r="Z166" s="239"/>
      <c r="AA166" s="239"/>
      <c r="AB166" s="239"/>
      <c r="AC166" s="239"/>
      <c r="AD166" s="239"/>
      <c r="AE166" s="239"/>
    </row>
    <row r="167" spans="1:31" ht="15.75" customHeight="1" x14ac:dyDescent="0.25">
      <c r="A167" s="241"/>
      <c r="B167" s="603"/>
      <c r="C167" s="239"/>
      <c r="D167" s="239"/>
      <c r="E167" s="239"/>
      <c r="F167" s="239"/>
      <c r="G167" s="240"/>
      <c r="H167" s="239"/>
      <c r="I167" s="239"/>
      <c r="J167" s="239"/>
      <c r="K167" s="239"/>
      <c r="L167" s="239"/>
      <c r="M167" s="239"/>
      <c r="N167" s="239"/>
      <c r="O167" s="239"/>
      <c r="P167" s="239"/>
      <c r="Q167" s="239"/>
      <c r="R167" s="239"/>
      <c r="S167" s="239"/>
      <c r="T167" s="239"/>
      <c r="U167" s="239"/>
      <c r="V167" s="239"/>
      <c r="W167" s="239"/>
      <c r="X167" s="239"/>
      <c r="Y167" s="239"/>
      <c r="Z167" s="239"/>
      <c r="AA167" s="239"/>
      <c r="AB167" s="239"/>
      <c r="AC167" s="239"/>
      <c r="AD167" s="239"/>
      <c r="AE167" s="239"/>
    </row>
    <row r="168" spans="1:31" ht="15.75" customHeight="1" x14ac:dyDescent="0.25">
      <c r="A168" s="241"/>
      <c r="B168" s="603"/>
      <c r="C168" s="239"/>
      <c r="D168" s="239"/>
      <c r="E168" s="239"/>
      <c r="F168" s="239"/>
      <c r="G168" s="240"/>
      <c r="H168" s="239"/>
      <c r="I168" s="239"/>
      <c r="J168" s="239"/>
      <c r="K168" s="239"/>
      <c r="L168" s="239"/>
      <c r="M168" s="239"/>
      <c r="N168" s="239"/>
      <c r="O168" s="239"/>
      <c r="P168" s="239"/>
      <c r="Q168" s="239"/>
      <c r="R168" s="239"/>
      <c r="S168" s="239"/>
      <c r="T168" s="239"/>
      <c r="U168" s="239"/>
      <c r="V168" s="239"/>
      <c r="W168" s="239"/>
      <c r="X168" s="239"/>
      <c r="Y168" s="239"/>
      <c r="Z168" s="239"/>
      <c r="AA168" s="239"/>
      <c r="AB168" s="239"/>
      <c r="AC168" s="239"/>
      <c r="AD168" s="239"/>
      <c r="AE168" s="239"/>
    </row>
    <row r="169" spans="1:31" ht="15.75" customHeight="1" x14ac:dyDescent="0.25">
      <c r="A169" s="241"/>
      <c r="B169" s="603"/>
      <c r="C169" s="239"/>
      <c r="D169" s="239"/>
      <c r="E169" s="239"/>
      <c r="F169" s="239"/>
      <c r="G169" s="240"/>
      <c r="H169" s="239"/>
      <c r="I169" s="239"/>
      <c r="J169" s="239"/>
      <c r="K169" s="239"/>
      <c r="L169" s="239"/>
      <c r="M169" s="239"/>
      <c r="N169" s="239"/>
      <c r="O169" s="239"/>
      <c r="P169" s="239"/>
      <c r="Q169" s="239"/>
      <c r="R169" s="239"/>
      <c r="S169" s="239"/>
      <c r="T169" s="239"/>
      <c r="U169" s="239"/>
      <c r="V169" s="239"/>
      <c r="W169" s="239"/>
      <c r="X169" s="239"/>
      <c r="Y169" s="239"/>
      <c r="Z169" s="239"/>
      <c r="AA169" s="239"/>
      <c r="AB169" s="239"/>
      <c r="AC169" s="239"/>
      <c r="AD169" s="239"/>
      <c r="AE169" s="239"/>
    </row>
    <row r="170" spans="1:31" ht="15.75" customHeight="1" x14ac:dyDescent="0.25">
      <c r="A170" s="241"/>
      <c r="B170" s="603"/>
      <c r="C170" s="239"/>
      <c r="D170" s="239"/>
      <c r="E170" s="239"/>
      <c r="F170" s="239"/>
      <c r="G170" s="240"/>
      <c r="H170" s="239"/>
      <c r="I170" s="239"/>
      <c r="J170" s="239"/>
      <c r="K170" s="239"/>
      <c r="L170" s="239"/>
      <c r="M170" s="239"/>
      <c r="N170" s="239"/>
      <c r="O170" s="239"/>
      <c r="P170" s="239"/>
      <c r="Q170" s="239"/>
      <c r="R170" s="239"/>
      <c r="S170" s="239"/>
      <c r="T170" s="239"/>
      <c r="U170" s="239"/>
      <c r="V170" s="239"/>
      <c r="W170" s="239"/>
      <c r="X170" s="239"/>
      <c r="Y170" s="239"/>
      <c r="Z170" s="239"/>
      <c r="AA170" s="239"/>
      <c r="AB170" s="239"/>
      <c r="AC170" s="239"/>
      <c r="AD170" s="239"/>
      <c r="AE170" s="239"/>
    </row>
    <row r="171" spans="1:31" ht="15.75" customHeight="1" x14ac:dyDescent="0.25">
      <c r="A171" s="241"/>
      <c r="B171" s="603"/>
      <c r="C171" s="239"/>
      <c r="D171" s="239"/>
      <c r="E171" s="239"/>
      <c r="F171" s="239"/>
      <c r="G171" s="240"/>
      <c r="H171" s="239"/>
      <c r="I171" s="239"/>
      <c r="J171" s="239"/>
      <c r="K171" s="239"/>
      <c r="L171" s="239"/>
      <c r="M171" s="239"/>
      <c r="N171" s="239"/>
      <c r="O171" s="239"/>
      <c r="P171" s="239"/>
      <c r="Q171" s="239"/>
      <c r="R171" s="239"/>
      <c r="S171" s="239"/>
      <c r="T171" s="239"/>
      <c r="U171" s="239"/>
      <c r="V171" s="239"/>
      <c r="W171" s="239"/>
      <c r="X171" s="239"/>
      <c r="Y171" s="239"/>
      <c r="Z171" s="239"/>
      <c r="AA171" s="239"/>
      <c r="AB171" s="239"/>
      <c r="AC171" s="239"/>
      <c r="AD171" s="239"/>
      <c r="AE171" s="239"/>
    </row>
    <row r="172" spans="1:31" ht="15.75" customHeight="1" x14ac:dyDescent="0.25">
      <c r="A172" s="241"/>
      <c r="B172" s="603"/>
      <c r="C172" s="239"/>
      <c r="D172" s="239"/>
      <c r="E172" s="239"/>
      <c r="F172" s="239"/>
      <c r="G172" s="240"/>
      <c r="H172" s="239"/>
      <c r="I172" s="239"/>
      <c r="J172" s="239"/>
      <c r="K172" s="239"/>
      <c r="L172" s="239"/>
      <c r="M172" s="239"/>
      <c r="N172" s="239"/>
      <c r="O172" s="239"/>
      <c r="P172" s="239"/>
      <c r="Q172" s="239"/>
      <c r="R172" s="239"/>
      <c r="S172" s="239"/>
      <c r="T172" s="239"/>
      <c r="U172" s="239"/>
      <c r="V172" s="239"/>
      <c r="W172" s="239"/>
      <c r="X172" s="239"/>
      <c r="Y172" s="239"/>
      <c r="Z172" s="239"/>
      <c r="AA172" s="239"/>
      <c r="AB172" s="239"/>
      <c r="AC172" s="239"/>
      <c r="AD172" s="239"/>
      <c r="AE172" s="239"/>
    </row>
    <row r="173" spans="1:31" ht="15.75" customHeight="1" x14ac:dyDescent="0.25">
      <c r="A173" s="241"/>
      <c r="B173" s="603"/>
      <c r="C173" s="239"/>
      <c r="D173" s="239"/>
      <c r="E173" s="239"/>
      <c r="F173" s="239"/>
      <c r="G173" s="240"/>
      <c r="H173" s="239"/>
      <c r="I173" s="239"/>
      <c r="J173" s="239"/>
      <c r="K173" s="239"/>
      <c r="L173" s="239"/>
      <c r="M173" s="239"/>
      <c r="N173" s="239"/>
      <c r="O173" s="239"/>
      <c r="P173" s="239"/>
      <c r="Q173" s="239"/>
      <c r="R173" s="239"/>
      <c r="S173" s="239"/>
      <c r="T173" s="239"/>
      <c r="U173" s="239"/>
      <c r="V173" s="239"/>
      <c r="W173" s="239"/>
      <c r="X173" s="239"/>
      <c r="Y173" s="239"/>
      <c r="Z173" s="239"/>
      <c r="AA173" s="239"/>
      <c r="AB173" s="239"/>
      <c r="AC173" s="239"/>
      <c r="AD173" s="239"/>
      <c r="AE173" s="239"/>
    </row>
    <row r="174" spans="1:31" ht="15.75" customHeight="1" x14ac:dyDescent="0.25">
      <c r="A174" s="241"/>
      <c r="B174" s="603"/>
      <c r="C174" s="239"/>
      <c r="D174" s="239"/>
      <c r="E174" s="239"/>
      <c r="F174" s="239"/>
      <c r="G174" s="240"/>
      <c r="H174" s="239"/>
      <c r="I174" s="239"/>
      <c r="J174" s="239"/>
      <c r="K174" s="239"/>
      <c r="L174" s="239"/>
      <c r="M174" s="239"/>
      <c r="N174" s="239"/>
      <c r="O174" s="239"/>
      <c r="P174" s="239"/>
      <c r="Q174" s="239"/>
      <c r="R174" s="239"/>
      <c r="S174" s="239"/>
      <c r="T174" s="239"/>
      <c r="U174" s="239"/>
      <c r="V174" s="239"/>
      <c r="W174" s="239"/>
      <c r="X174" s="239"/>
      <c r="Y174" s="239"/>
      <c r="Z174" s="239"/>
      <c r="AA174" s="239"/>
      <c r="AB174" s="239"/>
      <c r="AC174" s="239"/>
      <c r="AD174" s="239"/>
      <c r="AE174" s="239"/>
    </row>
    <row r="175" spans="1:31" ht="15.75" customHeight="1" x14ac:dyDescent="0.25">
      <c r="A175" s="241"/>
      <c r="B175" s="603"/>
      <c r="C175" s="239"/>
      <c r="D175" s="239"/>
      <c r="E175" s="239"/>
      <c r="F175" s="239"/>
      <c r="G175" s="240"/>
      <c r="H175" s="239"/>
      <c r="I175" s="239"/>
      <c r="J175" s="239"/>
      <c r="K175" s="239"/>
      <c r="L175" s="239"/>
      <c r="M175" s="239"/>
      <c r="N175" s="239"/>
      <c r="O175" s="239"/>
      <c r="P175" s="239"/>
      <c r="Q175" s="239"/>
      <c r="R175" s="239"/>
      <c r="S175" s="239"/>
      <c r="T175" s="239"/>
      <c r="U175" s="239"/>
      <c r="V175" s="239"/>
      <c r="W175" s="239"/>
      <c r="X175" s="239"/>
      <c r="Y175" s="239"/>
      <c r="Z175" s="239"/>
      <c r="AA175" s="239"/>
      <c r="AB175" s="239"/>
      <c r="AC175" s="239"/>
      <c r="AD175" s="239"/>
      <c r="AE175" s="239"/>
    </row>
    <row r="176" spans="1:31" ht="15.75" customHeight="1" x14ac:dyDescent="0.25">
      <c r="A176" s="241"/>
      <c r="B176" s="603"/>
      <c r="C176" s="239"/>
      <c r="D176" s="239"/>
      <c r="E176" s="239"/>
      <c r="F176" s="239"/>
      <c r="G176" s="240"/>
      <c r="H176" s="239"/>
      <c r="I176" s="239"/>
      <c r="J176" s="239"/>
      <c r="K176" s="239"/>
      <c r="L176" s="239"/>
      <c r="M176" s="239"/>
      <c r="N176" s="239"/>
      <c r="O176" s="239"/>
      <c r="P176" s="239"/>
      <c r="Q176" s="239"/>
      <c r="R176" s="239"/>
      <c r="S176" s="239"/>
      <c r="T176" s="239"/>
      <c r="U176" s="239"/>
      <c r="V176" s="239"/>
      <c r="W176" s="239"/>
      <c r="X176" s="239"/>
      <c r="Y176" s="239"/>
      <c r="Z176" s="239"/>
      <c r="AA176" s="239"/>
      <c r="AB176" s="239"/>
      <c r="AC176" s="239"/>
      <c r="AD176" s="239"/>
      <c r="AE176" s="239"/>
    </row>
    <row r="177" spans="1:31" ht="15.75" customHeight="1" x14ac:dyDescent="0.25">
      <c r="A177" s="241"/>
      <c r="B177" s="603"/>
      <c r="C177" s="239"/>
      <c r="D177" s="239"/>
      <c r="E177" s="239"/>
      <c r="F177" s="239"/>
      <c r="G177" s="240"/>
      <c r="H177" s="239"/>
      <c r="I177" s="239"/>
      <c r="J177" s="239"/>
      <c r="K177" s="239"/>
      <c r="L177" s="239"/>
      <c r="M177" s="239"/>
      <c r="N177" s="239"/>
      <c r="O177" s="239"/>
      <c r="P177" s="239"/>
      <c r="Q177" s="239"/>
      <c r="R177" s="239"/>
      <c r="S177" s="239"/>
      <c r="T177" s="239"/>
      <c r="U177" s="239"/>
      <c r="V177" s="239"/>
      <c r="W177" s="239"/>
      <c r="X177" s="239"/>
      <c r="Y177" s="239"/>
      <c r="Z177" s="239"/>
      <c r="AA177" s="239"/>
      <c r="AB177" s="239"/>
      <c r="AC177" s="239"/>
      <c r="AD177" s="239"/>
      <c r="AE177" s="239"/>
    </row>
    <row r="178" spans="1:31" ht="15.75" customHeight="1" x14ac:dyDescent="0.25">
      <c r="A178" s="241"/>
      <c r="B178" s="603"/>
      <c r="C178" s="239"/>
      <c r="D178" s="239"/>
      <c r="E178" s="239"/>
      <c r="F178" s="239"/>
      <c r="G178" s="240"/>
      <c r="H178" s="239"/>
      <c r="I178" s="239"/>
      <c r="J178" s="239"/>
      <c r="K178" s="239"/>
      <c r="L178" s="239"/>
      <c r="M178" s="239"/>
      <c r="N178" s="239"/>
      <c r="O178" s="239"/>
      <c r="P178" s="239"/>
      <c r="Q178" s="239"/>
      <c r="R178" s="239"/>
      <c r="S178" s="239"/>
      <c r="T178" s="239"/>
      <c r="U178" s="239"/>
      <c r="V178" s="239"/>
      <c r="W178" s="239"/>
      <c r="X178" s="239"/>
      <c r="Y178" s="239"/>
      <c r="Z178" s="239"/>
      <c r="AA178" s="239"/>
      <c r="AB178" s="239"/>
      <c r="AC178" s="239"/>
      <c r="AD178" s="239"/>
      <c r="AE178" s="239"/>
    </row>
    <row r="179" spans="1:31" ht="15.75" customHeight="1" x14ac:dyDescent="0.25">
      <c r="A179" s="241"/>
      <c r="B179" s="603"/>
      <c r="C179" s="239"/>
      <c r="D179" s="239"/>
      <c r="E179" s="239"/>
      <c r="F179" s="239"/>
      <c r="G179" s="240"/>
      <c r="H179" s="239"/>
      <c r="I179" s="239"/>
      <c r="J179" s="239"/>
      <c r="K179" s="239"/>
      <c r="L179" s="239"/>
      <c r="M179" s="239"/>
      <c r="N179" s="239"/>
      <c r="O179" s="239"/>
      <c r="P179" s="239"/>
      <c r="Q179" s="239"/>
      <c r="R179" s="239"/>
      <c r="S179" s="239"/>
      <c r="T179" s="239"/>
      <c r="U179" s="239"/>
      <c r="V179" s="239"/>
      <c r="W179" s="239"/>
      <c r="X179" s="239"/>
      <c r="Y179" s="239"/>
      <c r="Z179" s="239"/>
      <c r="AA179" s="239"/>
      <c r="AB179" s="239"/>
      <c r="AC179" s="239"/>
      <c r="AD179" s="239"/>
      <c r="AE179" s="239"/>
    </row>
    <row r="180" spans="1:31" ht="15.75" customHeight="1" x14ac:dyDescent="0.25">
      <c r="A180" s="241"/>
      <c r="B180" s="603"/>
      <c r="C180" s="239"/>
      <c r="D180" s="239"/>
      <c r="E180" s="239"/>
      <c r="F180" s="239"/>
      <c r="G180" s="240"/>
      <c r="H180" s="239"/>
      <c r="I180" s="239"/>
      <c r="J180" s="239"/>
      <c r="K180" s="239"/>
      <c r="L180" s="239"/>
      <c r="M180" s="239"/>
      <c r="N180" s="239"/>
      <c r="O180" s="239"/>
      <c r="P180" s="239"/>
      <c r="Q180" s="239"/>
      <c r="R180" s="239"/>
      <c r="S180" s="239"/>
      <c r="T180" s="239"/>
      <c r="U180" s="239"/>
      <c r="V180" s="239"/>
      <c r="W180" s="239"/>
      <c r="X180" s="239"/>
      <c r="Y180" s="239"/>
      <c r="Z180" s="239"/>
      <c r="AA180" s="239"/>
      <c r="AB180" s="239"/>
      <c r="AC180" s="239"/>
      <c r="AD180" s="239"/>
      <c r="AE180" s="239"/>
    </row>
    <row r="181" spans="1:31" ht="15.75" customHeight="1" x14ac:dyDescent="0.25">
      <c r="A181" s="241"/>
      <c r="B181" s="603"/>
      <c r="C181" s="239"/>
      <c r="D181" s="239"/>
      <c r="E181" s="239"/>
      <c r="F181" s="239"/>
      <c r="G181" s="240"/>
      <c r="H181" s="239"/>
      <c r="I181" s="239"/>
      <c r="J181" s="239"/>
      <c r="K181" s="239"/>
      <c r="L181" s="239"/>
      <c r="M181" s="239"/>
      <c r="N181" s="239"/>
      <c r="O181" s="239"/>
      <c r="P181" s="239"/>
      <c r="Q181" s="239"/>
      <c r="R181" s="239"/>
      <c r="S181" s="239"/>
      <c r="T181" s="239"/>
      <c r="U181" s="239"/>
      <c r="V181" s="239"/>
      <c r="W181" s="239"/>
      <c r="X181" s="239"/>
      <c r="Y181" s="239"/>
      <c r="Z181" s="239"/>
      <c r="AA181" s="239"/>
      <c r="AB181" s="239"/>
      <c r="AC181" s="239"/>
      <c r="AD181" s="239"/>
      <c r="AE181" s="239"/>
    </row>
    <row r="182" spans="1:31" ht="15.75" customHeight="1" x14ac:dyDescent="0.25">
      <c r="A182" s="241"/>
      <c r="B182" s="603"/>
      <c r="C182" s="239"/>
      <c r="D182" s="239"/>
      <c r="E182" s="239"/>
      <c r="F182" s="239"/>
      <c r="G182" s="240"/>
      <c r="H182" s="239"/>
      <c r="I182" s="239"/>
      <c r="J182" s="239"/>
      <c r="K182" s="239"/>
      <c r="L182" s="239"/>
      <c r="M182" s="239"/>
      <c r="N182" s="239"/>
      <c r="O182" s="239"/>
      <c r="P182" s="239"/>
      <c r="Q182" s="239"/>
      <c r="R182" s="239"/>
      <c r="S182" s="239"/>
      <c r="T182" s="239"/>
      <c r="U182" s="239"/>
      <c r="V182" s="239"/>
      <c r="W182" s="239"/>
      <c r="X182" s="239"/>
      <c r="Y182" s="239"/>
      <c r="Z182" s="239"/>
      <c r="AA182" s="239"/>
      <c r="AB182" s="239"/>
      <c r="AC182" s="239"/>
      <c r="AD182" s="239"/>
      <c r="AE182" s="239"/>
    </row>
    <row r="183" spans="1:31" ht="15.75" customHeight="1" x14ac:dyDescent="0.25">
      <c r="A183" s="241"/>
      <c r="B183" s="603"/>
      <c r="C183" s="239"/>
      <c r="D183" s="239"/>
      <c r="E183" s="239"/>
      <c r="F183" s="239"/>
      <c r="G183" s="240"/>
      <c r="H183" s="239"/>
      <c r="I183" s="239"/>
      <c r="J183" s="239"/>
      <c r="K183" s="239"/>
      <c r="L183" s="239"/>
      <c r="M183" s="239"/>
      <c r="N183" s="239"/>
      <c r="O183" s="239"/>
      <c r="P183" s="239"/>
      <c r="Q183" s="239"/>
      <c r="R183" s="239"/>
      <c r="S183" s="239"/>
      <c r="T183" s="239"/>
      <c r="U183" s="239"/>
      <c r="V183" s="239"/>
      <c r="W183" s="239"/>
      <c r="X183" s="239"/>
      <c r="Y183" s="239"/>
      <c r="Z183" s="239"/>
      <c r="AA183" s="239"/>
      <c r="AB183" s="239"/>
      <c r="AC183" s="239"/>
      <c r="AD183" s="239"/>
      <c r="AE183" s="239"/>
    </row>
    <row r="184" spans="1:31" ht="15.75" customHeight="1" x14ac:dyDescent="0.25">
      <c r="A184" s="241"/>
      <c r="B184" s="603"/>
      <c r="C184" s="239"/>
      <c r="D184" s="239"/>
      <c r="E184" s="239"/>
      <c r="F184" s="239"/>
      <c r="G184" s="240"/>
      <c r="H184" s="239"/>
      <c r="I184" s="239"/>
      <c r="J184" s="239"/>
      <c r="K184" s="239"/>
      <c r="L184" s="239"/>
      <c r="M184" s="239"/>
      <c r="N184" s="239"/>
      <c r="O184" s="239"/>
      <c r="P184" s="239"/>
      <c r="Q184" s="239"/>
      <c r="R184" s="239"/>
      <c r="S184" s="239"/>
      <c r="T184" s="239"/>
      <c r="U184" s="239"/>
      <c r="V184" s="239"/>
      <c r="W184" s="239"/>
      <c r="X184" s="239"/>
      <c r="Y184" s="239"/>
      <c r="Z184" s="239"/>
      <c r="AA184" s="239"/>
      <c r="AB184" s="239"/>
      <c r="AC184" s="239"/>
      <c r="AD184" s="239"/>
      <c r="AE184" s="239"/>
    </row>
    <row r="185" spans="1:31" ht="15.75" customHeight="1" x14ac:dyDescent="0.25">
      <c r="A185" s="241"/>
      <c r="B185" s="603"/>
      <c r="C185" s="239"/>
      <c r="D185" s="239"/>
      <c r="E185" s="239"/>
      <c r="F185" s="239"/>
      <c r="G185" s="240"/>
      <c r="H185" s="239"/>
      <c r="I185" s="239"/>
      <c r="J185" s="239"/>
      <c r="K185" s="239"/>
      <c r="L185" s="239"/>
      <c r="M185" s="239"/>
      <c r="N185" s="239"/>
      <c r="O185" s="239"/>
      <c r="P185" s="239"/>
      <c r="Q185" s="239"/>
      <c r="R185" s="239"/>
      <c r="S185" s="239"/>
      <c r="T185" s="239"/>
      <c r="U185" s="239"/>
      <c r="V185" s="239"/>
      <c r="W185" s="239"/>
      <c r="X185" s="239"/>
      <c r="Y185" s="239"/>
      <c r="Z185" s="239"/>
      <c r="AA185" s="239"/>
      <c r="AB185" s="239"/>
      <c r="AC185" s="239"/>
      <c r="AD185" s="239"/>
      <c r="AE185" s="239"/>
    </row>
    <row r="186" spans="1:31" ht="15.75" customHeight="1" x14ac:dyDescent="0.25">
      <c r="A186" s="241"/>
      <c r="B186" s="603"/>
      <c r="C186" s="239"/>
      <c r="D186" s="239"/>
      <c r="E186" s="239"/>
      <c r="F186" s="239"/>
      <c r="G186" s="240"/>
      <c r="H186" s="239"/>
      <c r="I186" s="239"/>
      <c r="J186" s="239"/>
      <c r="K186" s="239"/>
      <c r="L186" s="239"/>
      <c r="M186" s="239"/>
      <c r="N186" s="239"/>
      <c r="O186" s="239"/>
      <c r="P186" s="239"/>
      <c r="Q186" s="239"/>
      <c r="R186" s="239"/>
      <c r="S186" s="239"/>
      <c r="T186" s="239"/>
      <c r="U186" s="239"/>
      <c r="V186" s="239"/>
      <c r="W186" s="239"/>
      <c r="X186" s="239"/>
      <c r="Y186" s="239"/>
      <c r="Z186" s="239"/>
      <c r="AA186" s="239"/>
      <c r="AB186" s="239"/>
      <c r="AC186" s="239"/>
      <c r="AD186" s="239"/>
      <c r="AE186" s="239"/>
    </row>
    <row r="187" spans="1:31" ht="15.75" customHeight="1" x14ac:dyDescent="0.25">
      <c r="A187" s="241"/>
      <c r="B187" s="603"/>
      <c r="C187" s="239"/>
      <c r="D187" s="239"/>
      <c r="E187" s="239"/>
      <c r="F187" s="239"/>
      <c r="G187" s="240"/>
      <c r="H187" s="239"/>
      <c r="I187" s="239"/>
      <c r="J187" s="239"/>
      <c r="K187" s="239"/>
      <c r="L187" s="239"/>
      <c r="M187" s="239"/>
      <c r="N187" s="239"/>
      <c r="O187" s="239"/>
      <c r="P187" s="239"/>
      <c r="Q187" s="239"/>
      <c r="R187" s="239"/>
      <c r="S187" s="239"/>
      <c r="T187" s="239"/>
      <c r="U187" s="239"/>
      <c r="V187" s="239"/>
      <c r="W187" s="239"/>
      <c r="X187" s="239"/>
      <c r="Y187" s="239"/>
      <c r="Z187" s="239"/>
      <c r="AA187" s="239"/>
      <c r="AB187" s="239"/>
      <c r="AC187" s="239"/>
      <c r="AD187" s="239"/>
      <c r="AE187" s="239"/>
    </row>
    <row r="188" spans="1:31" ht="15.75" customHeight="1" x14ac:dyDescent="0.25">
      <c r="A188" s="241"/>
      <c r="B188" s="603"/>
      <c r="C188" s="239"/>
      <c r="D188" s="239"/>
      <c r="E188" s="239"/>
      <c r="F188" s="239"/>
      <c r="G188" s="240"/>
      <c r="H188" s="239"/>
      <c r="I188" s="239"/>
      <c r="J188" s="239"/>
      <c r="K188" s="239"/>
      <c r="L188" s="239"/>
      <c r="M188" s="239"/>
      <c r="N188" s="239"/>
      <c r="O188" s="239"/>
      <c r="P188" s="239"/>
      <c r="Q188" s="239"/>
      <c r="R188" s="239"/>
      <c r="S188" s="239"/>
      <c r="T188" s="239"/>
      <c r="U188" s="239"/>
      <c r="V188" s="239"/>
      <c r="W188" s="239"/>
      <c r="X188" s="239"/>
      <c r="Y188" s="239"/>
      <c r="Z188" s="239"/>
      <c r="AA188" s="239"/>
      <c r="AB188" s="239"/>
      <c r="AC188" s="239"/>
      <c r="AD188" s="239"/>
      <c r="AE188" s="239"/>
    </row>
    <row r="189" spans="1:31" ht="15.75" customHeight="1" x14ac:dyDescent="0.25">
      <c r="A189" s="241"/>
      <c r="B189" s="603"/>
      <c r="C189" s="239"/>
      <c r="D189" s="239"/>
      <c r="E189" s="239"/>
      <c r="F189" s="239"/>
      <c r="G189" s="240"/>
      <c r="H189" s="239"/>
      <c r="I189" s="239"/>
      <c r="J189" s="239"/>
      <c r="K189" s="239"/>
      <c r="L189" s="239"/>
      <c r="M189" s="239"/>
      <c r="N189" s="239"/>
      <c r="O189" s="239"/>
      <c r="P189" s="239"/>
      <c r="Q189" s="239"/>
      <c r="R189" s="239"/>
      <c r="S189" s="239"/>
      <c r="T189" s="239"/>
      <c r="U189" s="239"/>
      <c r="V189" s="239"/>
      <c r="W189" s="239"/>
      <c r="X189" s="239"/>
      <c r="Y189" s="239"/>
      <c r="Z189" s="239"/>
      <c r="AA189" s="239"/>
      <c r="AB189" s="239"/>
      <c r="AC189" s="239"/>
      <c r="AD189" s="239"/>
      <c r="AE189" s="239"/>
    </row>
    <row r="190" spans="1:31" ht="15.75" customHeight="1" x14ac:dyDescent="0.25">
      <c r="A190" s="241"/>
      <c r="B190" s="603"/>
      <c r="C190" s="239"/>
      <c r="D190" s="239"/>
      <c r="E190" s="239"/>
      <c r="F190" s="239"/>
      <c r="G190" s="240"/>
      <c r="H190" s="239"/>
      <c r="I190" s="239"/>
      <c r="J190" s="239"/>
      <c r="K190" s="239"/>
      <c r="L190" s="239"/>
      <c r="M190" s="239"/>
      <c r="N190" s="239"/>
      <c r="O190" s="239"/>
      <c r="P190" s="239"/>
      <c r="Q190" s="239"/>
      <c r="R190" s="239"/>
      <c r="S190" s="239"/>
      <c r="T190" s="239"/>
      <c r="U190" s="239"/>
      <c r="V190" s="239"/>
      <c r="W190" s="239"/>
      <c r="X190" s="239"/>
      <c r="Y190" s="239"/>
      <c r="Z190" s="239"/>
      <c r="AA190" s="239"/>
      <c r="AB190" s="239"/>
      <c r="AC190" s="239"/>
      <c r="AD190" s="239"/>
      <c r="AE190" s="239"/>
    </row>
    <row r="191" spans="1:31" ht="15.75" customHeight="1" x14ac:dyDescent="0.25">
      <c r="A191" s="241"/>
      <c r="B191" s="603"/>
      <c r="C191" s="239"/>
      <c r="D191" s="239"/>
      <c r="E191" s="239"/>
      <c r="F191" s="239"/>
      <c r="G191" s="240"/>
      <c r="H191" s="239"/>
      <c r="I191" s="239"/>
      <c r="J191" s="239"/>
      <c r="K191" s="239"/>
      <c r="L191" s="239"/>
      <c r="M191" s="239"/>
      <c r="N191" s="239"/>
      <c r="O191" s="239"/>
      <c r="P191" s="239"/>
      <c r="Q191" s="239"/>
      <c r="R191" s="239"/>
      <c r="S191" s="239"/>
      <c r="T191" s="239"/>
      <c r="U191" s="239"/>
      <c r="V191" s="239"/>
      <c r="W191" s="239"/>
      <c r="X191" s="239"/>
      <c r="Y191" s="239"/>
      <c r="Z191" s="239"/>
      <c r="AA191" s="239"/>
      <c r="AB191" s="239"/>
      <c r="AC191" s="239"/>
      <c r="AD191" s="239"/>
      <c r="AE191" s="239"/>
    </row>
    <row r="192" spans="1:31" ht="15.75" customHeight="1" x14ac:dyDescent="0.25">
      <c r="A192" s="241"/>
      <c r="B192" s="603"/>
      <c r="C192" s="239"/>
      <c r="D192" s="239"/>
      <c r="E192" s="239"/>
      <c r="F192" s="239"/>
      <c r="G192" s="240"/>
      <c r="H192" s="239"/>
      <c r="I192" s="239"/>
      <c r="J192" s="239"/>
      <c r="K192" s="239"/>
      <c r="L192" s="239"/>
      <c r="M192" s="239"/>
      <c r="N192" s="239"/>
      <c r="O192" s="239"/>
      <c r="P192" s="239"/>
      <c r="Q192" s="239"/>
      <c r="R192" s="239"/>
      <c r="S192" s="239"/>
      <c r="T192" s="239"/>
      <c r="U192" s="239"/>
      <c r="V192" s="239"/>
      <c r="W192" s="239"/>
      <c r="X192" s="239"/>
      <c r="Y192" s="239"/>
      <c r="Z192" s="239"/>
      <c r="AA192" s="239"/>
      <c r="AB192" s="239"/>
      <c r="AC192" s="239"/>
      <c r="AD192" s="239"/>
      <c r="AE192" s="239"/>
    </row>
    <row r="193" spans="1:31" ht="15.75" customHeight="1" x14ac:dyDescent="0.25">
      <c r="A193" s="241"/>
      <c r="B193" s="603"/>
      <c r="C193" s="239"/>
      <c r="D193" s="239"/>
      <c r="E193" s="239"/>
      <c r="F193" s="239"/>
      <c r="G193" s="240"/>
      <c r="H193" s="239"/>
      <c r="I193" s="239"/>
      <c r="J193" s="239"/>
      <c r="K193" s="239"/>
      <c r="L193" s="239"/>
      <c r="M193" s="239"/>
      <c r="N193" s="239"/>
      <c r="O193" s="239"/>
      <c r="P193" s="239"/>
      <c r="Q193" s="239"/>
      <c r="R193" s="239"/>
      <c r="S193" s="239"/>
      <c r="T193" s="239"/>
      <c r="U193" s="239"/>
      <c r="V193" s="239"/>
      <c r="W193" s="239"/>
      <c r="X193" s="239"/>
      <c r="Y193" s="239"/>
      <c r="Z193" s="239"/>
      <c r="AA193" s="239"/>
      <c r="AB193" s="239"/>
      <c r="AC193" s="239"/>
      <c r="AD193" s="239"/>
      <c r="AE193" s="239"/>
    </row>
    <row r="194" spans="1:31" ht="15.75" customHeight="1" x14ac:dyDescent="0.25">
      <c r="A194" s="241"/>
      <c r="B194" s="603"/>
      <c r="C194" s="239"/>
      <c r="D194" s="239"/>
      <c r="E194" s="239"/>
      <c r="F194" s="239"/>
      <c r="G194" s="240"/>
      <c r="H194" s="239"/>
      <c r="I194" s="239"/>
      <c r="J194" s="239"/>
      <c r="K194" s="239"/>
      <c r="L194" s="239"/>
      <c r="M194" s="239"/>
      <c r="N194" s="239"/>
      <c r="O194" s="239"/>
      <c r="P194" s="239"/>
      <c r="Q194" s="239"/>
      <c r="R194" s="239"/>
      <c r="S194" s="239"/>
      <c r="T194" s="239"/>
      <c r="U194" s="239"/>
      <c r="V194" s="239"/>
      <c r="W194" s="239"/>
      <c r="X194" s="239"/>
      <c r="Y194" s="239"/>
      <c r="Z194" s="239"/>
      <c r="AA194" s="239"/>
      <c r="AB194" s="239"/>
      <c r="AC194" s="239"/>
      <c r="AD194" s="239"/>
      <c r="AE194" s="239"/>
    </row>
    <row r="195" spans="1:31" ht="15.75" customHeight="1" x14ac:dyDescent="0.25">
      <c r="A195" s="241"/>
      <c r="B195" s="603"/>
      <c r="C195" s="239"/>
      <c r="D195" s="239"/>
      <c r="E195" s="239"/>
      <c r="F195" s="239"/>
      <c r="G195" s="240"/>
      <c r="H195" s="239"/>
      <c r="I195" s="239"/>
      <c r="J195" s="239"/>
      <c r="K195" s="239"/>
      <c r="L195" s="239"/>
      <c r="M195" s="239"/>
      <c r="N195" s="239"/>
      <c r="O195" s="239"/>
      <c r="P195" s="239"/>
      <c r="Q195" s="239"/>
      <c r="R195" s="239"/>
      <c r="S195" s="239"/>
      <c r="T195" s="239"/>
      <c r="U195" s="239"/>
      <c r="V195" s="239"/>
      <c r="W195" s="239"/>
      <c r="X195" s="239"/>
      <c r="Y195" s="239"/>
      <c r="Z195" s="239"/>
      <c r="AA195" s="239"/>
      <c r="AB195" s="239"/>
      <c r="AC195" s="239"/>
      <c r="AD195" s="239"/>
      <c r="AE195" s="239"/>
    </row>
    <row r="196" spans="1:31" ht="15.75" customHeight="1" x14ac:dyDescent="0.25">
      <c r="A196" s="241"/>
      <c r="B196" s="603"/>
      <c r="C196" s="239"/>
      <c r="D196" s="239"/>
      <c r="E196" s="239"/>
      <c r="F196" s="239"/>
      <c r="G196" s="240"/>
      <c r="H196" s="239"/>
      <c r="I196" s="239"/>
      <c r="J196" s="239"/>
      <c r="K196" s="239"/>
      <c r="L196" s="239"/>
      <c r="M196" s="239"/>
      <c r="N196" s="239"/>
      <c r="O196" s="239"/>
      <c r="P196" s="239"/>
      <c r="Q196" s="239"/>
      <c r="R196" s="239"/>
      <c r="S196" s="239"/>
      <c r="T196" s="239"/>
      <c r="U196" s="239"/>
      <c r="V196" s="239"/>
      <c r="W196" s="239"/>
      <c r="X196" s="239"/>
      <c r="Y196" s="239"/>
      <c r="Z196" s="239"/>
      <c r="AA196" s="239"/>
      <c r="AB196" s="239"/>
      <c r="AC196" s="239"/>
      <c r="AD196" s="239"/>
      <c r="AE196" s="239"/>
    </row>
    <row r="197" spans="1:31" ht="15.75" customHeight="1" x14ac:dyDescent="0.25">
      <c r="A197" s="241"/>
      <c r="B197" s="603"/>
      <c r="C197" s="239"/>
      <c r="D197" s="239"/>
      <c r="E197" s="239"/>
      <c r="F197" s="239"/>
      <c r="G197" s="240"/>
      <c r="H197" s="239"/>
      <c r="I197" s="239"/>
      <c r="J197" s="239"/>
      <c r="K197" s="239"/>
      <c r="L197" s="239"/>
      <c r="M197" s="239"/>
      <c r="N197" s="239"/>
      <c r="O197" s="239"/>
      <c r="P197" s="239"/>
      <c r="Q197" s="239"/>
      <c r="R197" s="239"/>
      <c r="S197" s="239"/>
      <c r="T197" s="239"/>
      <c r="U197" s="239"/>
      <c r="V197" s="239"/>
      <c r="W197" s="239"/>
      <c r="X197" s="239"/>
      <c r="Y197" s="239"/>
      <c r="Z197" s="239"/>
      <c r="AA197" s="239"/>
      <c r="AB197" s="239"/>
      <c r="AC197" s="239"/>
      <c r="AD197" s="239"/>
      <c r="AE197" s="239"/>
    </row>
    <row r="198" spans="1:31" ht="15.75" customHeight="1" x14ac:dyDescent="0.25">
      <c r="A198" s="241"/>
      <c r="B198" s="603"/>
      <c r="C198" s="239"/>
      <c r="D198" s="239"/>
      <c r="E198" s="239"/>
      <c r="F198" s="239"/>
      <c r="G198" s="240"/>
      <c r="H198" s="239"/>
      <c r="I198" s="239"/>
      <c r="J198" s="239"/>
      <c r="K198" s="239"/>
      <c r="L198" s="239"/>
      <c r="M198" s="239"/>
      <c r="N198" s="239"/>
      <c r="O198" s="239"/>
      <c r="P198" s="239"/>
      <c r="Q198" s="239"/>
      <c r="R198" s="239"/>
      <c r="S198" s="239"/>
      <c r="T198" s="239"/>
      <c r="U198" s="239"/>
      <c r="V198" s="239"/>
      <c r="W198" s="239"/>
      <c r="X198" s="239"/>
      <c r="Y198" s="239"/>
      <c r="Z198" s="239"/>
      <c r="AA198" s="239"/>
      <c r="AB198" s="239"/>
      <c r="AC198" s="239"/>
      <c r="AD198" s="239"/>
      <c r="AE198" s="239"/>
    </row>
    <row r="199" spans="1:31" ht="15.75" customHeight="1" x14ac:dyDescent="0.25">
      <c r="A199" s="241"/>
      <c r="B199" s="603"/>
      <c r="C199" s="239"/>
      <c r="D199" s="239"/>
      <c r="E199" s="239"/>
      <c r="F199" s="239"/>
      <c r="G199" s="240"/>
      <c r="H199" s="239"/>
      <c r="I199" s="239"/>
      <c r="J199" s="239"/>
      <c r="K199" s="239"/>
      <c r="L199" s="239"/>
      <c r="M199" s="239"/>
      <c r="N199" s="239"/>
      <c r="O199" s="239"/>
      <c r="P199" s="239"/>
      <c r="Q199" s="239"/>
      <c r="R199" s="239"/>
      <c r="S199" s="239"/>
      <c r="T199" s="239"/>
      <c r="U199" s="239"/>
      <c r="V199" s="239"/>
      <c r="W199" s="239"/>
      <c r="X199" s="239"/>
      <c r="Y199" s="239"/>
      <c r="Z199" s="239"/>
      <c r="AA199" s="239"/>
      <c r="AB199" s="239"/>
      <c r="AC199" s="239"/>
      <c r="AD199" s="239"/>
      <c r="AE199" s="239"/>
    </row>
    <row r="200" spans="1:31" ht="15.75" customHeight="1" x14ac:dyDescent="0.25">
      <c r="A200" s="241"/>
      <c r="B200" s="603"/>
      <c r="C200" s="239"/>
      <c r="D200" s="239"/>
      <c r="E200" s="239"/>
      <c r="F200" s="239"/>
      <c r="G200" s="240"/>
      <c r="H200" s="239"/>
      <c r="I200" s="239"/>
      <c r="J200" s="239"/>
      <c r="K200" s="239"/>
      <c r="L200" s="239"/>
      <c r="M200" s="239"/>
      <c r="N200" s="239"/>
      <c r="O200" s="239"/>
      <c r="P200" s="239"/>
      <c r="Q200" s="239"/>
      <c r="R200" s="239"/>
      <c r="S200" s="239"/>
      <c r="T200" s="239"/>
      <c r="U200" s="239"/>
      <c r="V200" s="239"/>
      <c r="W200" s="239"/>
      <c r="X200" s="239"/>
      <c r="Y200" s="239"/>
      <c r="Z200" s="239"/>
      <c r="AA200" s="239"/>
      <c r="AB200" s="239"/>
      <c r="AC200" s="239"/>
      <c r="AD200" s="239"/>
      <c r="AE200" s="239"/>
    </row>
    <row r="201" spans="1:31" ht="15.75" customHeight="1" x14ac:dyDescent="0.25">
      <c r="A201" s="241"/>
      <c r="B201" s="603"/>
      <c r="C201" s="239"/>
      <c r="D201" s="239"/>
      <c r="E201" s="239"/>
      <c r="F201" s="239"/>
      <c r="G201" s="240"/>
      <c r="H201" s="239"/>
      <c r="I201" s="239"/>
      <c r="J201" s="239"/>
      <c r="K201" s="239"/>
      <c r="L201" s="239"/>
      <c r="M201" s="239"/>
      <c r="N201" s="239"/>
      <c r="O201" s="239"/>
      <c r="P201" s="239"/>
      <c r="Q201" s="239"/>
      <c r="R201" s="239"/>
      <c r="S201" s="239"/>
      <c r="T201" s="239"/>
      <c r="U201" s="239"/>
      <c r="V201" s="239"/>
      <c r="W201" s="239"/>
      <c r="X201" s="239"/>
      <c r="Y201" s="239"/>
      <c r="Z201" s="239"/>
      <c r="AA201" s="239"/>
      <c r="AB201" s="239"/>
      <c r="AC201" s="239"/>
      <c r="AD201" s="239"/>
      <c r="AE201" s="239"/>
    </row>
    <row r="202" spans="1:31" ht="15.75" customHeight="1" x14ac:dyDescent="0.25">
      <c r="A202" s="241"/>
      <c r="B202" s="603"/>
      <c r="C202" s="239"/>
      <c r="D202" s="239"/>
      <c r="E202" s="239"/>
      <c r="F202" s="239"/>
      <c r="G202" s="240"/>
      <c r="H202" s="239"/>
      <c r="I202" s="239"/>
      <c r="J202" s="239"/>
      <c r="K202" s="239"/>
      <c r="L202" s="239"/>
      <c r="M202" s="239"/>
      <c r="N202" s="239"/>
      <c r="O202" s="239"/>
      <c r="P202" s="239"/>
      <c r="Q202" s="239"/>
      <c r="R202" s="239"/>
      <c r="S202" s="239"/>
      <c r="T202" s="239"/>
      <c r="U202" s="239"/>
      <c r="V202" s="239"/>
      <c r="W202" s="239"/>
      <c r="X202" s="239"/>
      <c r="Y202" s="239"/>
      <c r="Z202" s="239"/>
      <c r="AA202" s="239"/>
      <c r="AB202" s="239"/>
      <c r="AC202" s="239"/>
      <c r="AD202" s="239"/>
      <c r="AE202" s="239"/>
    </row>
    <row r="203" spans="1:31" ht="15.75" customHeight="1" x14ac:dyDescent="0.25">
      <c r="A203" s="241"/>
      <c r="B203" s="603"/>
      <c r="C203" s="239"/>
      <c r="D203" s="239"/>
      <c r="E203" s="239"/>
      <c r="F203" s="239"/>
      <c r="G203" s="240"/>
      <c r="H203" s="239"/>
      <c r="I203" s="239"/>
      <c r="J203" s="239"/>
      <c r="K203" s="239"/>
      <c r="L203" s="239"/>
      <c r="M203" s="239"/>
      <c r="N203" s="239"/>
      <c r="O203" s="239"/>
      <c r="P203" s="239"/>
      <c r="Q203" s="239"/>
      <c r="R203" s="239"/>
      <c r="S203" s="239"/>
      <c r="T203" s="239"/>
      <c r="U203" s="239"/>
      <c r="V203" s="239"/>
      <c r="W203" s="239"/>
      <c r="X203" s="239"/>
      <c r="Y203" s="239"/>
      <c r="Z203" s="239"/>
      <c r="AA203" s="239"/>
      <c r="AB203" s="239"/>
      <c r="AC203" s="239"/>
      <c r="AD203" s="239"/>
      <c r="AE203" s="239"/>
    </row>
    <row r="204" spans="1:31" ht="15.75" customHeight="1" x14ac:dyDescent="0.25">
      <c r="A204" s="241"/>
      <c r="B204" s="603"/>
      <c r="C204" s="239"/>
      <c r="D204" s="239"/>
      <c r="E204" s="239"/>
      <c r="F204" s="239"/>
      <c r="G204" s="240"/>
      <c r="H204" s="239"/>
      <c r="I204" s="239"/>
      <c r="J204" s="239"/>
      <c r="K204" s="239"/>
      <c r="L204" s="239"/>
      <c r="M204" s="239"/>
      <c r="N204" s="239"/>
      <c r="O204" s="239"/>
      <c r="P204" s="239"/>
      <c r="Q204" s="239"/>
      <c r="R204" s="239"/>
      <c r="S204" s="239"/>
      <c r="T204" s="239"/>
      <c r="U204" s="239"/>
      <c r="V204" s="239"/>
      <c r="W204" s="239"/>
      <c r="X204" s="239"/>
      <c r="Y204" s="239"/>
      <c r="Z204" s="239"/>
      <c r="AA204" s="239"/>
      <c r="AB204" s="239"/>
      <c r="AC204" s="239"/>
      <c r="AD204" s="239"/>
      <c r="AE204" s="239"/>
    </row>
    <row r="205" spans="1:31" ht="15.75" customHeight="1" x14ac:dyDescent="0.25">
      <c r="A205" s="241"/>
      <c r="B205" s="603"/>
      <c r="C205" s="239"/>
      <c r="D205" s="239"/>
      <c r="E205" s="239"/>
      <c r="F205" s="239"/>
      <c r="G205" s="240"/>
      <c r="H205" s="239"/>
      <c r="I205" s="239"/>
      <c r="J205" s="239"/>
      <c r="K205" s="239"/>
      <c r="L205" s="239"/>
      <c r="M205" s="239"/>
      <c r="N205" s="239"/>
      <c r="O205" s="239"/>
      <c r="P205" s="239"/>
      <c r="Q205" s="239"/>
      <c r="R205" s="239"/>
      <c r="S205" s="239"/>
      <c r="T205" s="239"/>
      <c r="U205" s="239"/>
      <c r="V205" s="239"/>
      <c r="W205" s="239"/>
      <c r="X205" s="239"/>
      <c r="Y205" s="239"/>
      <c r="Z205" s="239"/>
      <c r="AA205" s="239"/>
      <c r="AB205" s="239"/>
      <c r="AC205" s="239"/>
      <c r="AD205" s="239"/>
      <c r="AE205" s="239"/>
    </row>
    <row r="206" spans="1:31" ht="15.75" customHeight="1" x14ac:dyDescent="0.25">
      <c r="A206" s="241"/>
      <c r="B206" s="603"/>
      <c r="C206" s="239"/>
      <c r="D206" s="239"/>
      <c r="E206" s="239"/>
      <c r="F206" s="239"/>
      <c r="G206" s="240"/>
      <c r="H206" s="239"/>
      <c r="I206" s="239"/>
      <c r="J206" s="239"/>
      <c r="K206" s="239"/>
      <c r="L206" s="239"/>
      <c r="M206" s="239"/>
      <c r="N206" s="239"/>
      <c r="O206" s="239"/>
      <c r="P206" s="239"/>
      <c r="Q206" s="239"/>
      <c r="R206" s="239"/>
      <c r="S206" s="239"/>
      <c r="T206" s="239"/>
      <c r="U206" s="239"/>
      <c r="V206" s="239"/>
      <c r="W206" s="239"/>
      <c r="X206" s="239"/>
      <c r="Y206" s="239"/>
      <c r="Z206" s="239"/>
      <c r="AA206" s="239"/>
      <c r="AB206" s="239"/>
      <c r="AC206" s="239"/>
      <c r="AD206" s="239"/>
      <c r="AE206" s="239"/>
    </row>
    <row r="207" spans="1:31" ht="15.75" customHeight="1" x14ac:dyDescent="0.25">
      <c r="A207" s="241"/>
      <c r="B207" s="603"/>
      <c r="C207" s="239"/>
      <c r="D207" s="239"/>
      <c r="E207" s="239"/>
      <c r="F207" s="239"/>
      <c r="G207" s="240"/>
      <c r="H207" s="239"/>
      <c r="I207" s="239"/>
      <c r="J207" s="239"/>
      <c r="K207" s="239"/>
      <c r="L207" s="239"/>
      <c r="M207" s="239"/>
      <c r="N207" s="239"/>
      <c r="O207" s="239"/>
      <c r="P207" s="239"/>
      <c r="Q207" s="239"/>
      <c r="R207" s="239"/>
      <c r="S207" s="239"/>
      <c r="T207" s="239"/>
      <c r="U207" s="239"/>
      <c r="V207" s="239"/>
      <c r="W207" s="239"/>
      <c r="X207" s="239"/>
      <c r="Y207" s="239"/>
      <c r="Z207" s="239"/>
      <c r="AA207" s="239"/>
      <c r="AB207" s="239"/>
      <c r="AC207" s="239"/>
      <c r="AD207" s="239"/>
      <c r="AE207" s="239"/>
    </row>
    <row r="208" spans="1:31" ht="15.75" customHeight="1" x14ac:dyDescent="0.25">
      <c r="A208" s="241"/>
      <c r="B208" s="603"/>
      <c r="C208" s="239"/>
      <c r="D208" s="239"/>
      <c r="E208" s="239"/>
      <c r="F208" s="239"/>
      <c r="G208" s="240"/>
      <c r="H208" s="239"/>
      <c r="I208" s="239"/>
      <c r="J208" s="239"/>
      <c r="K208" s="239"/>
      <c r="L208" s="239"/>
      <c r="M208" s="239"/>
      <c r="N208" s="239"/>
      <c r="O208" s="239"/>
      <c r="P208" s="239"/>
      <c r="Q208" s="239"/>
      <c r="R208" s="239"/>
      <c r="S208" s="239"/>
      <c r="T208" s="239"/>
      <c r="U208" s="239"/>
      <c r="V208" s="239"/>
      <c r="W208" s="239"/>
      <c r="X208" s="239"/>
      <c r="Y208" s="239"/>
      <c r="Z208" s="239"/>
      <c r="AA208" s="239"/>
      <c r="AB208" s="239"/>
      <c r="AC208" s="239"/>
      <c r="AD208" s="239"/>
      <c r="AE208" s="239"/>
    </row>
    <row r="209" spans="1:31" ht="15.75" customHeight="1" x14ac:dyDescent="0.25">
      <c r="A209" s="241"/>
      <c r="B209" s="603"/>
      <c r="C209" s="239"/>
      <c r="D209" s="239"/>
      <c r="E209" s="239"/>
      <c r="F209" s="239"/>
      <c r="G209" s="240"/>
      <c r="H209" s="239"/>
      <c r="I209" s="239"/>
      <c r="J209" s="239"/>
      <c r="K209" s="239"/>
      <c r="L209" s="239"/>
      <c r="M209" s="239"/>
      <c r="N209" s="239"/>
      <c r="O209" s="239"/>
      <c r="P209" s="239"/>
      <c r="Q209" s="239"/>
      <c r="R209" s="239"/>
      <c r="S209" s="239"/>
      <c r="T209" s="239"/>
      <c r="U209" s="239"/>
      <c r="V209" s="239"/>
      <c r="W209" s="239"/>
      <c r="X209" s="239"/>
      <c r="Y209" s="239"/>
      <c r="Z209" s="239"/>
      <c r="AA209" s="239"/>
      <c r="AB209" s="239"/>
      <c r="AC209" s="239"/>
      <c r="AD209" s="239"/>
      <c r="AE209" s="239"/>
    </row>
    <row r="210" spans="1:31" ht="15.75" customHeight="1" x14ac:dyDescent="0.25">
      <c r="A210" s="241"/>
      <c r="B210" s="603"/>
      <c r="C210" s="239"/>
      <c r="D210" s="239"/>
      <c r="E210" s="239"/>
      <c r="F210" s="239"/>
      <c r="G210" s="240"/>
      <c r="H210" s="239"/>
      <c r="I210" s="239"/>
      <c r="J210" s="239"/>
      <c r="K210" s="239"/>
      <c r="L210" s="239"/>
      <c r="M210" s="239"/>
      <c r="N210" s="239"/>
      <c r="O210" s="239"/>
      <c r="P210" s="239"/>
      <c r="Q210" s="239"/>
      <c r="R210" s="239"/>
      <c r="S210" s="239"/>
      <c r="T210" s="239"/>
      <c r="U210" s="239"/>
      <c r="V210" s="239"/>
      <c r="W210" s="239"/>
      <c r="X210" s="239"/>
      <c r="Y210" s="239"/>
      <c r="Z210" s="239"/>
      <c r="AA210" s="239"/>
      <c r="AB210" s="239"/>
      <c r="AC210" s="239"/>
      <c r="AD210" s="239"/>
      <c r="AE210" s="239"/>
    </row>
    <row r="211" spans="1:31" ht="15.75" customHeight="1" x14ac:dyDescent="0.25">
      <c r="A211" s="241"/>
      <c r="B211" s="603"/>
      <c r="C211" s="239"/>
      <c r="D211" s="239"/>
      <c r="E211" s="239"/>
      <c r="F211" s="239"/>
      <c r="G211" s="240"/>
      <c r="H211" s="239"/>
      <c r="I211" s="239"/>
      <c r="J211" s="239"/>
      <c r="K211" s="239"/>
      <c r="L211" s="239"/>
      <c r="M211" s="239"/>
      <c r="N211" s="239"/>
      <c r="O211" s="239"/>
      <c r="P211" s="239"/>
      <c r="Q211" s="239"/>
      <c r="R211" s="239"/>
      <c r="S211" s="239"/>
      <c r="T211" s="239"/>
      <c r="U211" s="239"/>
      <c r="V211" s="239"/>
      <c r="W211" s="239"/>
      <c r="X211" s="239"/>
      <c r="Y211" s="239"/>
      <c r="Z211" s="239"/>
      <c r="AA211" s="239"/>
      <c r="AB211" s="239"/>
      <c r="AC211" s="239"/>
      <c r="AD211" s="239"/>
      <c r="AE211" s="239"/>
    </row>
    <row r="212" spans="1:31" ht="15.75" customHeight="1" x14ac:dyDescent="0.25">
      <c r="A212" s="241"/>
      <c r="B212" s="603"/>
      <c r="C212" s="239"/>
      <c r="D212" s="239"/>
      <c r="E212" s="239"/>
      <c r="F212" s="239"/>
      <c r="G212" s="240"/>
      <c r="H212" s="239"/>
      <c r="I212" s="239"/>
      <c r="J212" s="239"/>
      <c r="K212" s="239"/>
      <c r="L212" s="239"/>
      <c r="M212" s="239"/>
      <c r="N212" s="239"/>
      <c r="O212" s="239"/>
      <c r="P212" s="239"/>
      <c r="Q212" s="239"/>
      <c r="R212" s="239"/>
      <c r="S212" s="239"/>
      <c r="T212" s="239"/>
      <c r="U212" s="239"/>
      <c r="V212" s="239"/>
      <c r="W212" s="239"/>
      <c r="X212" s="239"/>
      <c r="Y212" s="239"/>
      <c r="Z212" s="239"/>
      <c r="AA212" s="239"/>
      <c r="AB212" s="239"/>
      <c r="AC212" s="239"/>
      <c r="AD212" s="239"/>
      <c r="AE212" s="239"/>
    </row>
    <row r="213" spans="1:31" ht="15.75" customHeight="1" x14ac:dyDescent="0.25">
      <c r="A213" s="241"/>
      <c r="B213" s="603"/>
      <c r="C213" s="239"/>
      <c r="D213" s="239"/>
      <c r="E213" s="239"/>
      <c r="F213" s="239"/>
      <c r="G213" s="240"/>
      <c r="H213" s="239"/>
      <c r="I213" s="239"/>
      <c r="J213" s="239"/>
      <c r="K213" s="239"/>
      <c r="L213" s="239"/>
      <c r="M213" s="239"/>
      <c r="N213" s="239"/>
      <c r="O213" s="239"/>
      <c r="P213" s="239"/>
      <c r="Q213" s="239"/>
      <c r="R213" s="239"/>
      <c r="S213" s="239"/>
      <c r="T213" s="239"/>
      <c r="U213" s="239"/>
      <c r="V213" s="239"/>
      <c r="W213" s="239"/>
      <c r="X213" s="239"/>
      <c r="Y213" s="239"/>
      <c r="Z213" s="239"/>
      <c r="AA213" s="239"/>
      <c r="AB213" s="239"/>
      <c r="AC213" s="239"/>
      <c r="AD213" s="239"/>
      <c r="AE213" s="239"/>
    </row>
    <row r="214" spans="1:31" ht="15.75" customHeight="1" x14ac:dyDescent="0.25">
      <c r="A214" s="241"/>
      <c r="B214" s="603"/>
      <c r="C214" s="239"/>
      <c r="D214" s="239"/>
      <c r="E214" s="239"/>
      <c r="F214" s="239"/>
      <c r="G214" s="240"/>
      <c r="H214" s="239"/>
      <c r="I214" s="239"/>
      <c r="J214" s="239"/>
      <c r="K214" s="239"/>
      <c r="L214" s="239"/>
      <c r="M214" s="239"/>
      <c r="N214" s="239"/>
      <c r="O214" s="239"/>
      <c r="P214" s="239"/>
      <c r="Q214" s="239"/>
      <c r="R214" s="239"/>
      <c r="S214" s="239"/>
      <c r="T214" s="239"/>
      <c r="U214" s="239"/>
      <c r="V214" s="239"/>
      <c r="W214" s="239"/>
      <c r="X214" s="239"/>
      <c r="Y214" s="239"/>
      <c r="Z214" s="239"/>
      <c r="AA214" s="239"/>
      <c r="AB214" s="239"/>
      <c r="AC214" s="239"/>
      <c r="AD214" s="239"/>
      <c r="AE214" s="239"/>
    </row>
    <row r="215" spans="1:31" ht="15.75" customHeight="1" x14ac:dyDescent="0.25">
      <c r="A215" s="241"/>
      <c r="B215" s="603"/>
      <c r="C215" s="239"/>
      <c r="D215" s="239"/>
      <c r="E215" s="239"/>
      <c r="F215" s="239"/>
      <c r="G215" s="240"/>
      <c r="H215" s="239"/>
      <c r="I215" s="239"/>
      <c r="J215" s="239"/>
      <c r="K215" s="239"/>
      <c r="L215" s="239"/>
      <c r="M215" s="239"/>
      <c r="N215" s="239"/>
      <c r="O215" s="239"/>
      <c r="P215" s="239"/>
      <c r="Q215" s="239"/>
      <c r="R215" s="239"/>
      <c r="S215" s="239"/>
      <c r="T215" s="239"/>
      <c r="U215" s="239"/>
      <c r="V215" s="239"/>
      <c r="W215" s="239"/>
      <c r="X215" s="239"/>
      <c r="Y215" s="239"/>
      <c r="Z215" s="239"/>
      <c r="AA215" s="239"/>
      <c r="AB215" s="239"/>
      <c r="AC215" s="239"/>
      <c r="AD215" s="239"/>
      <c r="AE215" s="239"/>
    </row>
    <row r="216" spans="1:31" ht="15.75" customHeight="1" x14ac:dyDescent="0.25">
      <c r="A216" s="241"/>
      <c r="B216" s="603"/>
      <c r="C216" s="239"/>
      <c r="D216" s="239"/>
      <c r="E216" s="239"/>
      <c r="F216" s="239"/>
      <c r="G216" s="240"/>
      <c r="H216" s="239"/>
      <c r="I216" s="239"/>
      <c r="J216" s="239"/>
      <c r="K216" s="239"/>
      <c r="L216" s="239"/>
      <c r="M216" s="239"/>
      <c r="N216" s="239"/>
      <c r="O216" s="239"/>
      <c r="P216" s="239"/>
      <c r="Q216" s="239"/>
      <c r="R216" s="239"/>
      <c r="S216" s="239"/>
      <c r="T216" s="239"/>
      <c r="U216" s="239"/>
      <c r="V216" s="239"/>
      <c r="W216" s="239"/>
      <c r="X216" s="239"/>
      <c r="Y216" s="239"/>
      <c r="Z216" s="239"/>
      <c r="AA216" s="239"/>
      <c r="AB216" s="239"/>
      <c r="AC216" s="239"/>
      <c r="AD216" s="239"/>
      <c r="AE216" s="239"/>
    </row>
    <row r="217" spans="1:31" ht="15.75" customHeight="1" x14ac:dyDescent="0.25">
      <c r="A217" s="241"/>
      <c r="B217" s="603"/>
      <c r="C217" s="239"/>
      <c r="D217" s="239"/>
      <c r="E217" s="239"/>
      <c r="F217" s="239"/>
      <c r="G217" s="240"/>
      <c r="H217" s="239"/>
      <c r="I217" s="239"/>
      <c r="J217" s="239"/>
      <c r="K217" s="239"/>
      <c r="L217" s="239"/>
      <c r="M217" s="239"/>
      <c r="N217" s="239"/>
      <c r="O217" s="239"/>
      <c r="P217" s="239"/>
      <c r="Q217" s="239"/>
      <c r="R217" s="239"/>
      <c r="S217" s="239"/>
      <c r="T217" s="239"/>
      <c r="U217" s="239"/>
      <c r="V217" s="239"/>
      <c r="W217" s="239"/>
      <c r="X217" s="239"/>
      <c r="Y217" s="239"/>
      <c r="Z217" s="239"/>
      <c r="AA217" s="239"/>
      <c r="AB217" s="239"/>
      <c r="AC217" s="239"/>
      <c r="AD217" s="239"/>
      <c r="AE217" s="239"/>
    </row>
    <row r="218" spans="1:31" ht="15.75" customHeight="1" x14ac:dyDescent="0.25">
      <c r="A218" s="241"/>
      <c r="B218" s="603"/>
      <c r="C218" s="239"/>
      <c r="D218" s="239"/>
      <c r="E218" s="239"/>
      <c r="F218" s="239"/>
      <c r="G218" s="240"/>
      <c r="H218" s="239"/>
      <c r="I218" s="239"/>
      <c r="J218" s="239"/>
      <c r="K218" s="239"/>
      <c r="L218" s="239"/>
      <c r="M218" s="239"/>
      <c r="N218" s="239"/>
      <c r="O218" s="239"/>
      <c r="P218" s="239"/>
      <c r="Q218" s="239"/>
      <c r="R218" s="239"/>
      <c r="S218" s="239"/>
      <c r="T218" s="239"/>
      <c r="U218" s="239"/>
      <c r="V218" s="239"/>
      <c r="W218" s="239"/>
      <c r="X218" s="239"/>
      <c r="Y218" s="239"/>
      <c r="Z218" s="239"/>
      <c r="AA218" s="239"/>
      <c r="AB218" s="239"/>
      <c r="AC218" s="239"/>
      <c r="AD218" s="239"/>
      <c r="AE218" s="239"/>
    </row>
    <row r="219" spans="1:31" ht="15.75" customHeight="1" x14ac:dyDescent="0.25">
      <c r="A219" s="241"/>
      <c r="B219" s="603"/>
      <c r="C219" s="239"/>
      <c r="D219" s="239"/>
      <c r="E219" s="239"/>
      <c r="F219" s="239"/>
      <c r="G219" s="240"/>
      <c r="H219" s="239"/>
      <c r="I219" s="239"/>
      <c r="J219" s="239"/>
      <c r="K219" s="239"/>
      <c r="L219" s="239"/>
      <c r="M219" s="239"/>
      <c r="N219" s="239"/>
      <c r="O219" s="239"/>
      <c r="P219" s="239"/>
      <c r="Q219" s="239"/>
      <c r="R219" s="239"/>
      <c r="S219" s="239"/>
      <c r="T219" s="239"/>
      <c r="U219" s="239"/>
      <c r="V219" s="239"/>
      <c r="W219" s="239"/>
      <c r="X219" s="239"/>
      <c r="Y219" s="239"/>
      <c r="Z219" s="239"/>
      <c r="AA219" s="239"/>
      <c r="AB219" s="239"/>
      <c r="AC219" s="239"/>
      <c r="AD219" s="239"/>
      <c r="AE219" s="239"/>
    </row>
    <row r="220" spans="1:31" ht="15.75" customHeight="1" x14ac:dyDescent="0.25">
      <c r="A220" s="241"/>
      <c r="B220" s="603"/>
      <c r="C220" s="239"/>
      <c r="D220" s="239"/>
      <c r="E220" s="239"/>
      <c r="F220" s="239"/>
      <c r="G220" s="240"/>
      <c r="H220" s="239"/>
      <c r="I220" s="239"/>
      <c r="J220" s="239"/>
      <c r="K220" s="239"/>
      <c r="L220" s="239"/>
      <c r="M220" s="239"/>
      <c r="N220" s="239"/>
      <c r="O220" s="239"/>
      <c r="P220" s="239"/>
      <c r="Q220" s="239"/>
      <c r="R220" s="239"/>
      <c r="S220" s="239"/>
      <c r="T220" s="239"/>
      <c r="U220" s="239"/>
      <c r="V220" s="239"/>
      <c r="W220" s="239"/>
      <c r="X220" s="239"/>
      <c r="Y220" s="239"/>
      <c r="Z220" s="239"/>
      <c r="AA220" s="239"/>
      <c r="AB220" s="239"/>
      <c r="AC220" s="239"/>
      <c r="AD220" s="239"/>
      <c r="AE220" s="239"/>
    </row>
    <row r="221" spans="1:31" ht="15.75" customHeight="1" x14ac:dyDescent="0.25">
      <c r="A221" s="241"/>
      <c r="B221" s="603"/>
      <c r="C221" s="239"/>
      <c r="D221" s="239"/>
      <c r="E221" s="239"/>
      <c r="F221" s="239"/>
      <c r="G221" s="240"/>
      <c r="H221" s="239"/>
      <c r="I221" s="239"/>
      <c r="J221" s="239"/>
      <c r="K221" s="239"/>
      <c r="L221" s="239"/>
      <c r="M221" s="239"/>
      <c r="N221" s="239"/>
      <c r="O221" s="239"/>
      <c r="P221" s="239"/>
      <c r="Q221" s="239"/>
      <c r="R221" s="239"/>
      <c r="S221" s="239"/>
      <c r="T221" s="239"/>
      <c r="U221" s="239"/>
      <c r="V221" s="239"/>
      <c r="W221" s="239"/>
      <c r="X221" s="239"/>
      <c r="Y221" s="239"/>
      <c r="Z221" s="239"/>
      <c r="AA221" s="239"/>
      <c r="AB221" s="239"/>
      <c r="AC221" s="239"/>
      <c r="AD221" s="239"/>
      <c r="AE221" s="239"/>
    </row>
    <row r="222" spans="1:31" ht="15.75" customHeight="1" x14ac:dyDescent="0.25">
      <c r="A222" s="241"/>
      <c r="B222" s="603"/>
      <c r="C222" s="239"/>
      <c r="D222" s="239"/>
      <c r="E222" s="239"/>
      <c r="F222" s="239"/>
      <c r="G222" s="240"/>
      <c r="H222" s="239"/>
      <c r="I222" s="239"/>
      <c r="J222" s="239"/>
      <c r="K222" s="239"/>
      <c r="L222" s="239"/>
      <c r="M222" s="239"/>
      <c r="N222" s="239"/>
      <c r="O222" s="239"/>
      <c r="P222" s="239"/>
      <c r="Q222" s="239"/>
      <c r="R222" s="239"/>
      <c r="S222" s="239"/>
      <c r="T222" s="239"/>
      <c r="U222" s="239"/>
      <c r="V222" s="239"/>
      <c r="W222" s="239"/>
      <c r="X222" s="239"/>
      <c r="Y222" s="239"/>
      <c r="Z222" s="239"/>
      <c r="AA222" s="239"/>
      <c r="AB222" s="239"/>
      <c r="AC222" s="239"/>
      <c r="AD222" s="239"/>
      <c r="AE222" s="239"/>
    </row>
    <row r="223" spans="1:31" ht="15.75" customHeight="1" x14ac:dyDescent="0.25">
      <c r="A223" s="241"/>
      <c r="B223" s="603"/>
      <c r="C223" s="239"/>
      <c r="D223" s="239"/>
      <c r="E223" s="239"/>
      <c r="F223" s="239"/>
      <c r="G223" s="240"/>
      <c r="H223" s="239"/>
      <c r="I223" s="239"/>
      <c r="J223" s="239"/>
      <c r="K223" s="239"/>
      <c r="L223" s="239"/>
      <c r="M223" s="239"/>
      <c r="N223" s="239"/>
      <c r="O223" s="239"/>
      <c r="P223" s="239"/>
      <c r="Q223" s="239"/>
      <c r="R223" s="239"/>
      <c r="S223" s="239"/>
      <c r="T223" s="239"/>
      <c r="U223" s="239"/>
      <c r="V223" s="239"/>
      <c r="W223" s="239"/>
      <c r="X223" s="239"/>
      <c r="Y223" s="239"/>
      <c r="Z223" s="239"/>
      <c r="AA223" s="239"/>
      <c r="AB223" s="239"/>
      <c r="AC223" s="239"/>
      <c r="AD223" s="239"/>
      <c r="AE223" s="239"/>
    </row>
    <row r="224" spans="1:31" ht="15.75" customHeight="1" x14ac:dyDescent="0.25">
      <c r="A224" s="241"/>
      <c r="B224" s="603"/>
      <c r="C224" s="239"/>
      <c r="D224" s="239"/>
      <c r="E224" s="239"/>
      <c r="F224" s="239"/>
      <c r="G224" s="240"/>
      <c r="H224" s="239"/>
      <c r="I224" s="239"/>
      <c r="J224" s="239"/>
      <c r="K224" s="239"/>
      <c r="L224" s="239"/>
      <c r="M224" s="239"/>
      <c r="N224" s="239"/>
      <c r="O224" s="239"/>
      <c r="P224" s="239"/>
      <c r="Q224" s="239"/>
      <c r="R224" s="239"/>
      <c r="S224" s="239"/>
      <c r="T224" s="239"/>
      <c r="U224" s="239"/>
      <c r="V224" s="239"/>
      <c r="W224" s="239"/>
      <c r="X224" s="239"/>
      <c r="Y224" s="239"/>
      <c r="Z224" s="239"/>
      <c r="AA224" s="239"/>
      <c r="AB224" s="239"/>
      <c r="AC224" s="239"/>
      <c r="AD224" s="239"/>
      <c r="AE224" s="239"/>
    </row>
    <row r="225" spans="1:31" ht="15.75" customHeight="1" x14ac:dyDescent="0.25">
      <c r="A225" s="241"/>
      <c r="B225" s="603"/>
      <c r="C225" s="239"/>
      <c r="D225" s="239"/>
      <c r="E225" s="239"/>
      <c r="F225" s="239"/>
      <c r="G225" s="240"/>
      <c r="H225" s="239"/>
      <c r="I225" s="239"/>
      <c r="J225" s="239"/>
      <c r="K225" s="239"/>
      <c r="L225" s="239"/>
      <c r="M225" s="239"/>
      <c r="N225" s="239"/>
      <c r="O225" s="239"/>
      <c r="P225" s="239"/>
      <c r="Q225" s="239"/>
      <c r="R225" s="239"/>
      <c r="S225" s="239"/>
      <c r="T225" s="239"/>
      <c r="U225" s="239"/>
      <c r="V225" s="239"/>
      <c r="W225" s="239"/>
      <c r="X225" s="239"/>
      <c r="Y225" s="239"/>
      <c r="Z225" s="239"/>
      <c r="AA225" s="239"/>
      <c r="AB225" s="239"/>
      <c r="AC225" s="239"/>
      <c r="AD225" s="239"/>
      <c r="AE225" s="239"/>
    </row>
    <row r="226" spans="1:31" ht="15.75" customHeight="1" x14ac:dyDescent="0.25">
      <c r="A226" s="241"/>
      <c r="B226" s="603"/>
      <c r="C226" s="239"/>
      <c r="D226" s="239"/>
      <c r="E226" s="239"/>
      <c r="F226" s="239"/>
      <c r="G226" s="240"/>
      <c r="H226" s="239"/>
      <c r="I226" s="239"/>
      <c r="J226" s="239"/>
      <c r="K226" s="239"/>
      <c r="L226" s="239"/>
      <c r="M226" s="239"/>
      <c r="N226" s="239"/>
      <c r="O226" s="239"/>
      <c r="P226" s="239"/>
      <c r="Q226" s="239"/>
      <c r="R226" s="239"/>
      <c r="S226" s="239"/>
      <c r="T226" s="239"/>
      <c r="U226" s="239"/>
      <c r="V226" s="239"/>
      <c r="W226" s="239"/>
      <c r="X226" s="239"/>
      <c r="Y226" s="239"/>
      <c r="Z226" s="239"/>
      <c r="AA226" s="239"/>
      <c r="AB226" s="239"/>
      <c r="AC226" s="239"/>
      <c r="AD226" s="239"/>
      <c r="AE226" s="239"/>
    </row>
    <row r="227" spans="1:31" ht="15.75" customHeight="1" x14ac:dyDescent="0.25">
      <c r="A227" s="241"/>
      <c r="B227" s="603"/>
      <c r="C227" s="239"/>
      <c r="D227" s="239"/>
      <c r="E227" s="239"/>
      <c r="F227" s="239"/>
      <c r="G227" s="240"/>
      <c r="H227" s="239"/>
      <c r="I227" s="239"/>
      <c r="J227" s="239"/>
      <c r="K227" s="239"/>
      <c r="L227" s="239"/>
      <c r="M227" s="239"/>
      <c r="N227" s="239"/>
      <c r="O227" s="239"/>
      <c r="P227" s="239"/>
      <c r="Q227" s="239"/>
      <c r="R227" s="239"/>
      <c r="S227" s="239"/>
      <c r="T227" s="239"/>
      <c r="U227" s="239"/>
      <c r="V227" s="239"/>
      <c r="W227" s="239"/>
      <c r="X227" s="239"/>
      <c r="Y227" s="239"/>
      <c r="Z227" s="239"/>
      <c r="AA227" s="239"/>
      <c r="AB227" s="239"/>
      <c r="AC227" s="239"/>
      <c r="AD227" s="239"/>
      <c r="AE227" s="239"/>
    </row>
    <row r="228" spans="1:31" ht="15.75" customHeight="1" x14ac:dyDescent="0.25">
      <c r="A228" s="241"/>
      <c r="B228" s="603"/>
      <c r="C228" s="239"/>
      <c r="D228" s="239"/>
      <c r="E228" s="239"/>
      <c r="F228" s="239"/>
      <c r="G228" s="240"/>
      <c r="H228" s="239"/>
      <c r="I228" s="239"/>
      <c r="J228" s="239"/>
      <c r="K228" s="239"/>
      <c r="L228" s="239"/>
      <c r="M228" s="239"/>
      <c r="N228" s="239"/>
      <c r="O228" s="239"/>
      <c r="P228" s="239"/>
      <c r="Q228" s="239"/>
      <c r="R228" s="239"/>
      <c r="S228" s="239"/>
      <c r="T228" s="239"/>
      <c r="U228" s="239"/>
      <c r="V228" s="239"/>
      <c r="W228" s="239"/>
      <c r="X228" s="239"/>
      <c r="Y228" s="239"/>
      <c r="Z228" s="239"/>
      <c r="AA228" s="239"/>
      <c r="AB228" s="239"/>
      <c r="AC228" s="239"/>
      <c r="AD228" s="239"/>
      <c r="AE228" s="239"/>
    </row>
    <row r="229" spans="1:31" ht="15.75" customHeight="1" x14ac:dyDescent="0.25">
      <c r="A229" s="241"/>
      <c r="B229" s="603"/>
      <c r="C229" s="239"/>
      <c r="D229" s="239"/>
      <c r="E229" s="239"/>
      <c r="F229" s="239"/>
      <c r="G229" s="240"/>
      <c r="H229" s="239"/>
      <c r="I229" s="239"/>
      <c r="J229" s="239"/>
      <c r="K229" s="239"/>
      <c r="L229" s="239"/>
      <c r="M229" s="239"/>
      <c r="N229" s="239"/>
      <c r="O229" s="239"/>
      <c r="P229" s="239"/>
      <c r="Q229" s="239"/>
      <c r="R229" s="239"/>
      <c r="S229" s="239"/>
      <c r="T229" s="239"/>
      <c r="U229" s="239"/>
      <c r="V229" s="239"/>
      <c r="W229" s="239"/>
      <c r="X229" s="239"/>
      <c r="Y229" s="239"/>
      <c r="Z229" s="239"/>
      <c r="AA229" s="239"/>
      <c r="AB229" s="239"/>
      <c r="AC229" s="239"/>
      <c r="AD229" s="239"/>
      <c r="AE229" s="239"/>
    </row>
    <row r="230" spans="1:31" ht="15.75" customHeight="1" x14ac:dyDescent="0.25">
      <c r="A230" s="241"/>
      <c r="B230" s="603"/>
      <c r="C230" s="239"/>
      <c r="D230" s="239"/>
      <c r="E230" s="239"/>
      <c r="F230" s="239"/>
      <c r="G230" s="240"/>
      <c r="H230" s="239"/>
      <c r="I230" s="239"/>
      <c r="J230" s="239"/>
      <c r="K230" s="239"/>
      <c r="L230" s="239"/>
      <c r="M230" s="239"/>
      <c r="N230" s="239"/>
      <c r="O230" s="239"/>
      <c r="P230" s="239"/>
      <c r="Q230" s="239"/>
      <c r="R230" s="239"/>
      <c r="S230" s="239"/>
      <c r="T230" s="239"/>
      <c r="U230" s="239"/>
      <c r="V230" s="239"/>
      <c r="W230" s="239"/>
      <c r="X230" s="239"/>
      <c r="Y230" s="239"/>
      <c r="Z230" s="239"/>
      <c r="AA230" s="239"/>
      <c r="AB230" s="239"/>
      <c r="AC230" s="239"/>
      <c r="AD230" s="239"/>
      <c r="AE230" s="239"/>
    </row>
    <row r="231" spans="1:31" ht="15.75" customHeight="1" x14ac:dyDescent="0.25">
      <c r="A231" s="241"/>
      <c r="B231" s="603"/>
      <c r="C231" s="239"/>
      <c r="D231" s="239"/>
      <c r="E231" s="239"/>
      <c r="F231" s="239"/>
      <c r="G231" s="240"/>
      <c r="H231" s="239"/>
      <c r="I231" s="239"/>
      <c r="J231" s="239"/>
      <c r="K231" s="239"/>
      <c r="L231" s="239"/>
      <c r="M231" s="239"/>
      <c r="N231" s="239"/>
      <c r="O231" s="239"/>
      <c r="P231" s="239"/>
      <c r="Q231" s="239"/>
      <c r="R231" s="239"/>
      <c r="S231" s="239"/>
      <c r="T231" s="239"/>
      <c r="U231" s="239"/>
      <c r="V231" s="239"/>
      <c r="W231" s="239"/>
      <c r="X231" s="239"/>
      <c r="Y231" s="239"/>
      <c r="Z231" s="239"/>
      <c r="AA231" s="239"/>
      <c r="AB231" s="239"/>
      <c r="AC231" s="239"/>
      <c r="AD231" s="239"/>
      <c r="AE231" s="239"/>
    </row>
    <row r="232" spans="1:31" ht="15.75" customHeight="1" x14ac:dyDescent="0.25">
      <c r="A232" s="241"/>
      <c r="B232" s="603"/>
      <c r="C232" s="239"/>
      <c r="D232" s="239"/>
      <c r="E232" s="239"/>
      <c r="F232" s="239"/>
      <c r="G232" s="240"/>
      <c r="H232" s="239"/>
      <c r="I232" s="239"/>
      <c r="J232" s="239"/>
      <c r="K232" s="239"/>
      <c r="L232" s="239"/>
      <c r="M232" s="239"/>
      <c r="N232" s="239"/>
      <c r="O232" s="239"/>
      <c r="P232" s="239"/>
      <c r="Q232" s="239"/>
      <c r="R232" s="239"/>
      <c r="S232" s="239"/>
      <c r="T232" s="239"/>
      <c r="U232" s="239"/>
      <c r="V232" s="239"/>
      <c r="W232" s="239"/>
      <c r="X232" s="239"/>
      <c r="Y232" s="239"/>
      <c r="Z232" s="239"/>
      <c r="AA232" s="239"/>
      <c r="AB232" s="239"/>
      <c r="AC232" s="239"/>
      <c r="AD232" s="239"/>
      <c r="AE232" s="239"/>
    </row>
    <row r="233" spans="1:31" ht="15.75" customHeight="1" x14ac:dyDescent="0.25">
      <c r="A233" s="241"/>
      <c r="B233" s="603"/>
      <c r="C233" s="239"/>
      <c r="D233" s="239"/>
      <c r="E233" s="239"/>
      <c r="F233" s="239"/>
      <c r="G233" s="240"/>
      <c r="H233" s="239"/>
      <c r="I233" s="239"/>
      <c r="J233" s="239"/>
      <c r="K233" s="239"/>
      <c r="L233" s="239"/>
      <c r="M233" s="239"/>
      <c r="N233" s="239"/>
      <c r="O233" s="239"/>
      <c r="P233" s="239"/>
      <c r="Q233" s="239"/>
      <c r="R233" s="239"/>
      <c r="S233" s="239"/>
      <c r="T233" s="239"/>
      <c r="U233" s="239"/>
      <c r="V233" s="239"/>
      <c r="W233" s="239"/>
      <c r="X233" s="239"/>
      <c r="Y233" s="239"/>
      <c r="Z233" s="239"/>
      <c r="AA233" s="239"/>
      <c r="AB233" s="239"/>
      <c r="AC233" s="239"/>
      <c r="AD233" s="239"/>
      <c r="AE233" s="239"/>
    </row>
    <row r="234" spans="1:31" ht="15.75" customHeight="1" x14ac:dyDescent="0.25">
      <c r="A234" s="241"/>
      <c r="B234" s="603"/>
      <c r="C234" s="239"/>
      <c r="D234" s="239"/>
      <c r="E234" s="239"/>
      <c r="F234" s="239"/>
      <c r="G234" s="240"/>
      <c r="H234" s="239"/>
      <c r="I234" s="239"/>
      <c r="J234" s="239"/>
      <c r="K234" s="239"/>
      <c r="L234" s="239"/>
      <c r="M234" s="239"/>
      <c r="N234" s="239"/>
      <c r="O234" s="239"/>
      <c r="P234" s="239"/>
      <c r="Q234" s="239"/>
      <c r="R234" s="239"/>
      <c r="S234" s="239"/>
      <c r="T234" s="239"/>
      <c r="U234" s="239"/>
      <c r="V234" s="239"/>
      <c r="W234" s="239"/>
      <c r="X234" s="239"/>
      <c r="Y234" s="239"/>
      <c r="Z234" s="239"/>
      <c r="AA234" s="239"/>
      <c r="AB234" s="239"/>
      <c r="AC234" s="239"/>
      <c r="AD234" s="239"/>
      <c r="AE234" s="239"/>
    </row>
    <row r="235" spans="1:31" ht="15.75" customHeight="1" x14ac:dyDescent="0.25">
      <c r="A235" s="241"/>
      <c r="B235" s="603"/>
      <c r="C235" s="239"/>
      <c r="D235" s="239"/>
      <c r="E235" s="239"/>
      <c r="F235" s="239"/>
      <c r="G235" s="240"/>
      <c r="H235" s="239"/>
      <c r="I235" s="239"/>
      <c r="J235" s="239"/>
      <c r="K235" s="239"/>
      <c r="L235" s="239"/>
      <c r="M235" s="239"/>
      <c r="N235" s="239"/>
      <c r="O235" s="239"/>
      <c r="P235" s="239"/>
      <c r="Q235" s="239"/>
      <c r="R235" s="239"/>
      <c r="S235" s="239"/>
      <c r="T235" s="239"/>
      <c r="U235" s="239"/>
      <c r="V235" s="239"/>
      <c r="W235" s="239"/>
      <c r="X235" s="239"/>
      <c r="Y235" s="239"/>
      <c r="Z235" s="239"/>
      <c r="AA235" s="239"/>
      <c r="AB235" s="239"/>
      <c r="AC235" s="239"/>
      <c r="AD235" s="239"/>
      <c r="AE235" s="239"/>
    </row>
    <row r="236" spans="1:31" ht="15.75" customHeight="1" x14ac:dyDescent="0.25">
      <c r="A236" s="241"/>
      <c r="B236" s="603"/>
      <c r="C236" s="239"/>
      <c r="D236" s="239"/>
      <c r="E236" s="239"/>
      <c r="F236" s="239"/>
      <c r="G236" s="240"/>
      <c r="H236" s="239"/>
      <c r="I236" s="239"/>
      <c r="J236" s="239"/>
      <c r="K236" s="239"/>
      <c r="L236" s="239"/>
      <c r="M236" s="239"/>
      <c r="N236" s="239"/>
      <c r="O236" s="239"/>
      <c r="P236" s="239"/>
      <c r="Q236" s="239"/>
      <c r="R236" s="239"/>
      <c r="S236" s="239"/>
      <c r="T236" s="239"/>
      <c r="U236" s="239"/>
      <c r="V236" s="239"/>
      <c r="W236" s="239"/>
      <c r="X236" s="239"/>
      <c r="Y236" s="239"/>
      <c r="Z236" s="239"/>
      <c r="AA236" s="239"/>
      <c r="AB236" s="239"/>
      <c r="AC236" s="239"/>
      <c r="AD236" s="239"/>
      <c r="AE236" s="239"/>
    </row>
    <row r="237" spans="1:31" ht="15.75" customHeight="1" x14ac:dyDescent="0.25">
      <c r="A237" s="241"/>
      <c r="B237" s="603"/>
      <c r="C237" s="239"/>
      <c r="D237" s="239"/>
      <c r="E237" s="239"/>
      <c r="F237" s="239"/>
      <c r="G237" s="240"/>
      <c r="H237" s="239"/>
      <c r="I237" s="239"/>
      <c r="J237" s="239"/>
      <c r="K237" s="239"/>
      <c r="L237" s="239"/>
      <c r="M237" s="239"/>
      <c r="N237" s="239"/>
      <c r="O237" s="239"/>
      <c r="P237" s="239"/>
      <c r="Q237" s="239"/>
      <c r="R237" s="239"/>
      <c r="S237" s="239"/>
      <c r="T237" s="239"/>
      <c r="U237" s="239"/>
      <c r="V237" s="239"/>
      <c r="W237" s="239"/>
      <c r="X237" s="239"/>
      <c r="Y237" s="239"/>
      <c r="Z237" s="239"/>
      <c r="AA237" s="239"/>
      <c r="AB237" s="239"/>
      <c r="AC237" s="239"/>
      <c r="AD237" s="239"/>
      <c r="AE237" s="239"/>
    </row>
    <row r="238" spans="1:31" ht="15.75" customHeight="1" x14ac:dyDescent="0.25">
      <c r="A238" s="241"/>
      <c r="B238" s="603"/>
      <c r="C238" s="239"/>
      <c r="D238" s="239"/>
      <c r="E238" s="239"/>
      <c r="F238" s="239"/>
      <c r="G238" s="240"/>
      <c r="H238" s="239"/>
      <c r="I238" s="239"/>
      <c r="J238" s="239"/>
      <c r="K238" s="239"/>
      <c r="L238" s="239"/>
      <c r="M238" s="239"/>
      <c r="N238" s="239"/>
      <c r="O238" s="239"/>
      <c r="P238" s="239"/>
      <c r="Q238" s="239"/>
      <c r="R238" s="239"/>
      <c r="S238" s="239"/>
      <c r="T238" s="239"/>
      <c r="U238" s="239"/>
      <c r="V238" s="239"/>
      <c r="W238" s="239"/>
      <c r="X238" s="239"/>
      <c r="Y238" s="239"/>
      <c r="Z238" s="239"/>
      <c r="AA238" s="239"/>
      <c r="AB238" s="239"/>
      <c r="AC238" s="239"/>
      <c r="AD238" s="239"/>
      <c r="AE238" s="239"/>
    </row>
    <row r="239" spans="1:31" ht="15.75" customHeight="1" x14ac:dyDescent="0.25">
      <c r="A239" s="241"/>
      <c r="B239" s="603"/>
      <c r="C239" s="239"/>
      <c r="D239" s="239"/>
      <c r="E239" s="239"/>
      <c r="F239" s="239"/>
      <c r="G239" s="240"/>
      <c r="H239" s="239"/>
      <c r="I239" s="239"/>
      <c r="J239" s="239"/>
      <c r="K239" s="239"/>
      <c r="L239" s="239"/>
      <c r="M239" s="239"/>
      <c r="N239" s="239"/>
      <c r="O239" s="239"/>
      <c r="P239" s="239"/>
      <c r="Q239" s="239"/>
      <c r="R239" s="239"/>
      <c r="S239" s="239"/>
      <c r="T239" s="239"/>
      <c r="U239" s="239"/>
      <c r="V239" s="239"/>
      <c r="W239" s="239"/>
      <c r="X239" s="239"/>
      <c r="Y239" s="239"/>
      <c r="Z239" s="239"/>
      <c r="AA239" s="239"/>
      <c r="AB239" s="239"/>
      <c r="AC239" s="239"/>
      <c r="AD239" s="239"/>
      <c r="AE239" s="239"/>
    </row>
    <row r="240" spans="1:31" ht="15.75" customHeight="1" x14ac:dyDescent="0.25">
      <c r="A240" s="241"/>
      <c r="B240" s="603"/>
      <c r="C240" s="239"/>
      <c r="D240" s="239"/>
      <c r="E240" s="239"/>
      <c r="F240" s="239"/>
      <c r="G240" s="240"/>
      <c r="H240" s="239"/>
      <c r="I240" s="239"/>
      <c r="J240" s="239"/>
      <c r="K240" s="239"/>
      <c r="L240" s="239"/>
      <c r="M240" s="239"/>
      <c r="N240" s="239"/>
      <c r="O240" s="239"/>
      <c r="P240" s="239"/>
      <c r="Q240" s="239"/>
      <c r="R240" s="239"/>
      <c r="S240" s="239"/>
      <c r="T240" s="239"/>
      <c r="U240" s="239"/>
      <c r="V240" s="239"/>
      <c r="W240" s="239"/>
      <c r="X240" s="239"/>
      <c r="Y240" s="239"/>
      <c r="Z240" s="239"/>
      <c r="AA240" s="239"/>
      <c r="AB240" s="239"/>
      <c r="AC240" s="239"/>
      <c r="AD240" s="239"/>
      <c r="AE240" s="239"/>
    </row>
    <row r="241" spans="1:31" ht="15.75" customHeight="1" x14ac:dyDescent="0.25">
      <c r="A241" s="241"/>
      <c r="B241" s="603"/>
      <c r="C241" s="239"/>
      <c r="D241" s="239"/>
      <c r="E241" s="239"/>
      <c r="F241" s="239"/>
      <c r="G241" s="240"/>
      <c r="H241" s="239"/>
      <c r="I241" s="239"/>
      <c r="J241" s="239"/>
      <c r="K241" s="239"/>
      <c r="L241" s="239"/>
      <c r="M241" s="239"/>
      <c r="N241" s="239"/>
      <c r="O241" s="239"/>
      <c r="P241" s="239"/>
      <c r="Q241" s="239"/>
      <c r="R241" s="239"/>
      <c r="S241" s="239"/>
      <c r="T241" s="239"/>
      <c r="U241" s="239"/>
      <c r="V241" s="239"/>
      <c r="W241" s="239"/>
      <c r="X241" s="239"/>
      <c r="Y241" s="239"/>
      <c r="Z241" s="239"/>
      <c r="AA241" s="239"/>
      <c r="AB241" s="239"/>
      <c r="AC241" s="239"/>
      <c r="AD241" s="239"/>
      <c r="AE241" s="239"/>
    </row>
    <row r="242" spans="1:31" ht="15.75" customHeight="1" x14ac:dyDescent="0.25">
      <c r="A242" s="241"/>
      <c r="B242" s="603"/>
      <c r="C242" s="239"/>
      <c r="D242" s="239"/>
      <c r="E242" s="239"/>
      <c r="F242" s="239"/>
      <c r="G242" s="240"/>
      <c r="H242" s="239"/>
      <c r="I242" s="239"/>
      <c r="J242" s="239"/>
      <c r="K242" s="239"/>
      <c r="L242" s="239"/>
      <c r="M242" s="239"/>
      <c r="N242" s="239"/>
      <c r="O242" s="239"/>
      <c r="P242" s="239"/>
      <c r="Q242" s="239"/>
      <c r="R242" s="239"/>
      <c r="S242" s="239"/>
      <c r="T242" s="239"/>
      <c r="U242" s="239"/>
      <c r="V242" s="239"/>
      <c r="W242" s="239"/>
      <c r="X242" s="239"/>
      <c r="Y242" s="239"/>
      <c r="Z242" s="239"/>
      <c r="AA242" s="239"/>
      <c r="AB242" s="239"/>
      <c r="AC242" s="239"/>
      <c r="AD242" s="239"/>
      <c r="AE242" s="239"/>
    </row>
    <row r="243" spans="1:31" ht="15.75" customHeight="1" x14ac:dyDescent="0.25">
      <c r="A243" s="241"/>
      <c r="B243" s="603"/>
      <c r="C243" s="239"/>
      <c r="D243" s="239"/>
      <c r="E243" s="239"/>
      <c r="F243" s="239"/>
      <c r="G243" s="240"/>
      <c r="H243" s="239"/>
      <c r="I243" s="239"/>
      <c r="J243" s="239"/>
      <c r="K243" s="239"/>
      <c r="L243" s="239"/>
      <c r="M243" s="239"/>
      <c r="N243" s="239"/>
      <c r="O243" s="239"/>
      <c r="P243" s="239"/>
      <c r="Q243" s="239"/>
      <c r="R243" s="239"/>
      <c r="S243" s="239"/>
      <c r="T243" s="239"/>
      <c r="U243" s="239"/>
      <c r="V243" s="239"/>
      <c r="W243" s="239"/>
      <c r="X243" s="239"/>
      <c r="Y243" s="239"/>
      <c r="Z243" s="239"/>
      <c r="AA243" s="239"/>
      <c r="AB243" s="239"/>
      <c r="AC243" s="239"/>
      <c r="AD243" s="239"/>
      <c r="AE243" s="239"/>
    </row>
    <row r="244" spans="1:31" ht="15.75" customHeight="1" x14ac:dyDescent="0.25">
      <c r="A244" s="241"/>
      <c r="B244" s="603"/>
      <c r="C244" s="239"/>
      <c r="D244" s="239"/>
      <c r="E244" s="239"/>
      <c r="F244" s="239"/>
      <c r="G244" s="240"/>
      <c r="H244" s="239"/>
      <c r="I244" s="239"/>
      <c r="J244" s="239"/>
      <c r="K244" s="239"/>
      <c r="L244" s="239"/>
      <c r="M244" s="239"/>
      <c r="N244" s="239"/>
      <c r="O244" s="239"/>
      <c r="P244" s="239"/>
      <c r="Q244" s="239"/>
      <c r="R244" s="239"/>
      <c r="S244" s="239"/>
      <c r="T244" s="239"/>
      <c r="U244" s="239"/>
      <c r="V244" s="239"/>
      <c r="W244" s="239"/>
      <c r="X244" s="239"/>
      <c r="Y244" s="239"/>
      <c r="Z244" s="239"/>
      <c r="AA244" s="239"/>
      <c r="AB244" s="239"/>
      <c r="AC244" s="239"/>
      <c r="AD244" s="239"/>
      <c r="AE244" s="239"/>
    </row>
    <row r="245" spans="1:31" ht="15.75" customHeight="1" x14ac:dyDescent="0.25">
      <c r="A245" s="241"/>
      <c r="B245" s="603"/>
      <c r="C245" s="239"/>
      <c r="D245" s="239"/>
      <c r="E245" s="239"/>
      <c r="F245" s="239"/>
      <c r="G245" s="240"/>
      <c r="H245" s="239"/>
      <c r="I245" s="239"/>
      <c r="J245" s="239"/>
      <c r="K245" s="239"/>
      <c r="L245" s="239"/>
      <c r="M245" s="239"/>
      <c r="N245" s="239"/>
      <c r="O245" s="239"/>
      <c r="P245" s="239"/>
      <c r="Q245" s="239"/>
      <c r="R245" s="239"/>
      <c r="S245" s="239"/>
      <c r="T245" s="239"/>
      <c r="U245" s="239"/>
      <c r="V245" s="239"/>
      <c r="W245" s="239"/>
      <c r="X245" s="239"/>
      <c r="Y245" s="239"/>
      <c r="Z245" s="239"/>
      <c r="AA245" s="239"/>
      <c r="AB245" s="239"/>
      <c r="AC245" s="239"/>
      <c r="AD245" s="239"/>
      <c r="AE245" s="239"/>
    </row>
    <row r="246" spans="1:31" ht="15.75" customHeight="1" x14ac:dyDescent="0.25">
      <c r="A246" s="241"/>
      <c r="B246" s="603"/>
      <c r="C246" s="239"/>
      <c r="D246" s="239"/>
      <c r="E246" s="239"/>
      <c r="F246" s="239"/>
      <c r="G246" s="240"/>
      <c r="H246" s="239"/>
      <c r="I246" s="239"/>
      <c r="J246" s="239"/>
      <c r="K246" s="239"/>
      <c r="L246" s="239"/>
      <c r="M246" s="239"/>
      <c r="N246" s="239"/>
      <c r="O246" s="239"/>
      <c r="P246" s="239"/>
      <c r="Q246" s="239"/>
      <c r="R246" s="239"/>
      <c r="S246" s="239"/>
      <c r="T246" s="239"/>
      <c r="U246" s="239"/>
      <c r="V246" s="239"/>
      <c r="W246" s="239"/>
      <c r="X246" s="239"/>
      <c r="Y246" s="239"/>
      <c r="Z246" s="239"/>
      <c r="AA246" s="239"/>
      <c r="AB246" s="239"/>
      <c r="AC246" s="239"/>
      <c r="AD246" s="239"/>
      <c r="AE246" s="239"/>
    </row>
    <row r="247" spans="1:31" ht="15.75" customHeight="1" x14ac:dyDescent="0.25">
      <c r="A247" s="241"/>
      <c r="B247" s="603"/>
      <c r="C247" s="239"/>
      <c r="D247" s="239"/>
      <c r="E247" s="239"/>
      <c r="F247" s="239"/>
      <c r="G247" s="240"/>
      <c r="H247" s="239"/>
      <c r="I247" s="239"/>
      <c r="J247" s="239"/>
      <c r="K247" s="239"/>
      <c r="L247" s="239"/>
      <c r="M247" s="239"/>
      <c r="N247" s="239"/>
      <c r="O247" s="239"/>
      <c r="P247" s="239"/>
      <c r="Q247" s="239"/>
      <c r="R247" s="239"/>
      <c r="S247" s="239"/>
      <c r="T247" s="239"/>
      <c r="U247" s="239"/>
      <c r="V247" s="239"/>
      <c r="W247" s="239"/>
      <c r="X247" s="239"/>
      <c r="Y247" s="239"/>
      <c r="Z247" s="239"/>
      <c r="AA247" s="239"/>
      <c r="AB247" s="239"/>
      <c r="AC247" s="239"/>
      <c r="AD247" s="239"/>
      <c r="AE247" s="239"/>
    </row>
    <row r="248" spans="1:31" ht="15.75" customHeight="1" x14ac:dyDescent="0.25">
      <c r="A248" s="241"/>
      <c r="B248" s="603"/>
      <c r="C248" s="239"/>
      <c r="D248" s="239"/>
      <c r="E248" s="239"/>
      <c r="F248" s="239"/>
      <c r="G248" s="240"/>
      <c r="H248" s="239"/>
      <c r="I248" s="239"/>
      <c r="J248" s="239"/>
      <c r="K248" s="239"/>
      <c r="L248" s="239"/>
      <c r="M248" s="239"/>
      <c r="N248" s="239"/>
      <c r="O248" s="239"/>
      <c r="P248" s="239"/>
      <c r="Q248" s="239"/>
      <c r="R248" s="239"/>
      <c r="S248" s="239"/>
      <c r="T248" s="239"/>
      <c r="U248" s="239"/>
      <c r="V248" s="239"/>
      <c r="W248" s="239"/>
      <c r="X248" s="239"/>
      <c r="Y248" s="239"/>
      <c r="Z248" s="239"/>
      <c r="AA248" s="239"/>
      <c r="AB248" s="239"/>
      <c r="AC248" s="239"/>
      <c r="AD248" s="239"/>
      <c r="AE248" s="239"/>
    </row>
    <row r="249" spans="1:31" ht="15.75" customHeight="1" x14ac:dyDescent="0.25">
      <c r="A249" s="241"/>
      <c r="B249" s="603"/>
      <c r="C249" s="239"/>
      <c r="D249" s="239"/>
      <c r="E249" s="239"/>
      <c r="F249" s="239"/>
      <c r="G249" s="240"/>
      <c r="H249" s="239"/>
      <c r="I249" s="239"/>
      <c r="J249" s="239"/>
      <c r="K249" s="239"/>
      <c r="L249" s="239"/>
      <c r="M249" s="239"/>
      <c r="N249" s="239"/>
      <c r="O249" s="239"/>
      <c r="P249" s="239"/>
      <c r="Q249" s="239"/>
      <c r="R249" s="239"/>
      <c r="S249" s="239"/>
      <c r="T249" s="239"/>
      <c r="U249" s="239"/>
      <c r="V249" s="239"/>
      <c r="W249" s="239"/>
      <c r="X249" s="239"/>
      <c r="Y249" s="239"/>
      <c r="Z249" s="239"/>
      <c r="AA249" s="239"/>
      <c r="AB249" s="239"/>
      <c r="AC249" s="239"/>
      <c r="AD249" s="239"/>
      <c r="AE249" s="239"/>
    </row>
    <row r="250" spans="1:31" ht="15.75" customHeight="1" x14ac:dyDescent="0.25">
      <c r="A250" s="241"/>
      <c r="B250" s="603"/>
      <c r="C250" s="239"/>
      <c r="D250" s="239"/>
      <c r="E250" s="239"/>
      <c r="F250" s="239"/>
      <c r="G250" s="240"/>
      <c r="H250" s="239"/>
      <c r="I250" s="239"/>
      <c r="J250" s="239"/>
      <c r="K250" s="239"/>
      <c r="L250" s="239"/>
      <c r="M250" s="239"/>
      <c r="N250" s="239"/>
      <c r="O250" s="239"/>
      <c r="P250" s="239"/>
      <c r="Q250" s="239"/>
      <c r="R250" s="239"/>
      <c r="S250" s="239"/>
      <c r="T250" s="239"/>
      <c r="U250" s="239"/>
      <c r="V250" s="239"/>
      <c r="W250" s="239"/>
      <c r="X250" s="239"/>
      <c r="Y250" s="239"/>
      <c r="Z250" s="239"/>
      <c r="AA250" s="239"/>
      <c r="AB250" s="239"/>
      <c r="AC250" s="239"/>
      <c r="AD250" s="239"/>
      <c r="AE250" s="239"/>
    </row>
    <row r="251" spans="1:31" ht="15.75" customHeight="1" x14ac:dyDescent="0.25">
      <c r="A251" s="241"/>
      <c r="B251" s="603"/>
      <c r="C251" s="239"/>
      <c r="D251" s="239"/>
      <c r="E251" s="239"/>
      <c r="F251" s="239"/>
      <c r="G251" s="240"/>
      <c r="H251" s="239"/>
      <c r="I251" s="239"/>
      <c r="J251" s="239"/>
      <c r="K251" s="239"/>
      <c r="L251" s="239"/>
      <c r="M251" s="239"/>
      <c r="N251" s="239"/>
      <c r="O251" s="239"/>
      <c r="P251" s="239"/>
      <c r="Q251" s="239"/>
      <c r="R251" s="239"/>
      <c r="S251" s="239"/>
      <c r="T251" s="239"/>
      <c r="U251" s="239"/>
      <c r="V251" s="239"/>
      <c r="W251" s="239"/>
      <c r="X251" s="239"/>
      <c r="Y251" s="239"/>
      <c r="Z251" s="239"/>
      <c r="AA251" s="239"/>
      <c r="AB251" s="239"/>
      <c r="AC251" s="239"/>
      <c r="AD251" s="239"/>
      <c r="AE251" s="239"/>
    </row>
    <row r="252" spans="1:31" ht="15.75" customHeight="1" x14ac:dyDescent="0.25">
      <c r="A252" s="241"/>
      <c r="B252" s="603"/>
      <c r="C252" s="239"/>
      <c r="D252" s="239"/>
      <c r="E252" s="239"/>
      <c r="F252" s="239"/>
      <c r="G252" s="240"/>
      <c r="H252" s="239"/>
      <c r="I252" s="239"/>
      <c r="J252" s="239"/>
      <c r="K252" s="239"/>
      <c r="L252" s="239"/>
      <c r="M252" s="239"/>
      <c r="N252" s="239"/>
      <c r="O252" s="239"/>
      <c r="P252" s="239"/>
      <c r="Q252" s="239"/>
      <c r="R252" s="239"/>
      <c r="S252" s="239"/>
      <c r="T252" s="239"/>
      <c r="U252" s="239"/>
      <c r="V252" s="239"/>
      <c r="W252" s="239"/>
      <c r="X252" s="239"/>
      <c r="Y252" s="239"/>
      <c r="Z252" s="239"/>
      <c r="AA252" s="239"/>
      <c r="AB252" s="239"/>
      <c r="AC252" s="239"/>
      <c r="AD252" s="239"/>
      <c r="AE252" s="239"/>
    </row>
    <row r="253" spans="1:31" ht="15.75" customHeight="1" x14ac:dyDescent="0.25">
      <c r="A253" s="241"/>
      <c r="B253" s="603"/>
      <c r="C253" s="239"/>
      <c r="D253" s="239"/>
      <c r="E253" s="239"/>
      <c r="F253" s="239"/>
      <c r="G253" s="240"/>
      <c r="H253" s="239"/>
      <c r="I253" s="239"/>
      <c r="J253" s="239"/>
      <c r="K253" s="239"/>
      <c r="L253" s="239"/>
      <c r="M253" s="239"/>
      <c r="N253" s="239"/>
      <c r="O253" s="239"/>
      <c r="P253" s="239"/>
      <c r="Q253" s="239"/>
      <c r="R253" s="239"/>
      <c r="S253" s="239"/>
      <c r="T253" s="239"/>
      <c r="U253" s="239"/>
      <c r="V253" s="239"/>
      <c r="W253" s="239"/>
      <c r="X253" s="239"/>
      <c r="Y253" s="239"/>
      <c r="Z253" s="239"/>
      <c r="AA253" s="239"/>
      <c r="AB253" s="239"/>
      <c r="AC253" s="239"/>
      <c r="AD253" s="239"/>
      <c r="AE253" s="239"/>
    </row>
    <row r="254" spans="1:31" ht="15.75" customHeight="1" x14ac:dyDescent="0.25">
      <c r="A254" s="241"/>
      <c r="B254" s="603"/>
      <c r="C254" s="239"/>
      <c r="D254" s="239"/>
      <c r="E254" s="239"/>
      <c r="F254" s="239"/>
      <c r="G254" s="240"/>
      <c r="H254" s="239"/>
      <c r="I254" s="239"/>
      <c r="J254" s="239"/>
      <c r="K254" s="239"/>
      <c r="L254" s="239"/>
      <c r="M254" s="239"/>
      <c r="N254" s="239"/>
      <c r="O254" s="239"/>
      <c r="P254" s="239"/>
      <c r="Q254" s="239"/>
      <c r="R254" s="239"/>
      <c r="S254" s="239"/>
      <c r="T254" s="239"/>
      <c r="U254" s="239"/>
      <c r="V254" s="239"/>
      <c r="W254" s="239"/>
      <c r="X254" s="239"/>
      <c r="Y254" s="239"/>
      <c r="Z254" s="239"/>
      <c r="AA254" s="239"/>
      <c r="AB254" s="239"/>
      <c r="AC254" s="239"/>
      <c r="AD254" s="239"/>
      <c r="AE254" s="239"/>
    </row>
    <row r="255" spans="1:31" ht="15.75" customHeight="1" x14ac:dyDescent="0.25">
      <c r="A255" s="241"/>
      <c r="B255" s="603"/>
      <c r="C255" s="239"/>
      <c r="D255" s="239"/>
      <c r="E255" s="239"/>
      <c r="F255" s="239"/>
      <c r="G255" s="240"/>
      <c r="H255" s="239"/>
      <c r="I255" s="239"/>
      <c r="J255" s="239"/>
      <c r="K255" s="239"/>
      <c r="L255" s="239"/>
      <c r="M255" s="239"/>
      <c r="N255" s="239"/>
      <c r="O255" s="239"/>
      <c r="P255" s="239"/>
      <c r="Q255" s="239"/>
      <c r="R255" s="239"/>
      <c r="S255" s="239"/>
      <c r="T255" s="239"/>
      <c r="U255" s="239"/>
      <c r="V255" s="239"/>
      <c r="W255" s="239"/>
      <c r="X255" s="239"/>
      <c r="Y255" s="239"/>
      <c r="Z255" s="239"/>
      <c r="AA255" s="239"/>
      <c r="AB255" s="239"/>
      <c r="AC255" s="239"/>
      <c r="AD255" s="239"/>
      <c r="AE255" s="239"/>
    </row>
    <row r="256" spans="1:31" ht="15.75" customHeight="1" x14ac:dyDescent="0.25">
      <c r="A256" s="241"/>
      <c r="B256" s="603"/>
      <c r="C256" s="239"/>
      <c r="D256" s="239"/>
      <c r="E256" s="239"/>
      <c r="F256" s="239"/>
      <c r="G256" s="240"/>
      <c r="H256" s="239"/>
      <c r="I256" s="239"/>
      <c r="J256" s="239"/>
      <c r="K256" s="239"/>
      <c r="L256" s="239"/>
      <c r="M256" s="239"/>
      <c r="N256" s="239"/>
      <c r="O256" s="239"/>
      <c r="P256" s="239"/>
      <c r="Q256" s="239"/>
      <c r="R256" s="239"/>
      <c r="S256" s="239"/>
      <c r="T256" s="239"/>
      <c r="U256" s="239"/>
      <c r="V256" s="239"/>
      <c r="W256" s="239"/>
      <c r="X256" s="239"/>
      <c r="Y256" s="239"/>
      <c r="Z256" s="239"/>
      <c r="AA256" s="239"/>
      <c r="AB256" s="239"/>
      <c r="AC256" s="239"/>
      <c r="AD256" s="239"/>
      <c r="AE256" s="239"/>
    </row>
    <row r="257" spans="1:31" ht="15.75" customHeight="1" x14ac:dyDescent="0.25">
      <c r="A257" s="241"/>
      <c r="B257" s="603"/>
      <c r="C257" s="239"/>
      <c r="D257" s="239"/>
      <c r="E257" s="239"/>
      <c r="F257" s="239"/>
      <c r="G257" s="240"/>
      <c r="H257" s="239"/>
      <c r="I257" s="239"/>
      <c r="J257" s="239"/>
      <c r="K257" s="239"/>
      <c r="L257" s="239"/>
      <c r="M257" s="239"/>
      <c r="N257" s="239"/>
      <c r="O257" s="239"/>
      <c r="P257" s="239"/>
      <c r="Q257" s="239"/>
      <c r="R257" s="239"/>
      <c r="S257" s="239"/>
      <c r="T257" s="239"/>
      <c r="U257" s="239"/>
      <c r="V257" s="239"/>
      <c r="W257" s="239"/>
      <c r="X257" s="239"/>
      <c r="Y257" s="239"/>
      <c r="Z257" s="239"/>
      <c r="AA257" s="239"/>
      <c r="AB257" s="239"/>
      <c r="AC257" s="239"/>
      <c r="AD257" s="239"/>
      <c r="AE257" s="239"/>
    </row>
    <row r="258" spans="1:31" ht="15.75" customHeight="1" x14ac:dyDescent="0.25">
      <c r="A258" s="241"/>
      <c r="B258" s="603"/>
      <c r="C258" s="239"/>
      <c r="D258" s="239"/>
      <c r="E258" s="239"/>
      <c r="F258" s="239"/>
      <c r="G258" s="240"/>
      <c r="H258" s="239"/>
      <c r="I258" s="239"/>
      <c r="J258" s="239"/>
      <c r="K258" s="239"/>
      <c r="L258" s="239"/>
      <c r="M258" s="239"/>
      <c r="N258" s="239"/>
      <c r="O258" s="239"/>
      <c r="P258" s="239"/>
      <c r="Q258" s="239"/>
      <c r="R258" s="239"/>
      <c r="S258" s="239"/>
      <c r="T258" s="239"/>
      <c r="U258" s="239"/>
      <c r="V258" s="239"/>
      <c r="W258" s="239"/>
      <c r="X258" s="239"/>
      <c r="Y258" s="239"/>
      <c r="Z258" s="239"/>
      <c r="AA258" s="239"/>
      <c r="AB258" s="239"/>
      <c r="AC258" s="239"/>
      <c r="AD258" s="239"/>
      <c r="AE258" s="239"/>
    </row>
    <row r="259" spans="1:31" ht="15.75" customHeight="1" x14ac:dyDescent="0.25">
      <c r="A259" s="241"/>
      <c r="B259" s="603"/>
      <c r="C259" s="239"/>
      <c r="D259" s="239"/>
      <c r="E259" s="239"/>
      <c r="F259" s="239"/>
      <c r="G259" s="240"/>
      <c r="H259" s="239"/>
      <c r="I259" s="239"/>
      <c r="J259" s="239"/>
      <c r="K259" s="239"/>
      <c r="L259" s="239"/>
      <c r="M259" s="239"/>
      <c r="N259" s="239"/>
      <c r="O259" s="239"/>
      <c r="P259" s="239"/>
      <c r="Q259" s="239"/>
      <c r="R259" s="239"/>
      <c r="S259" s="239"/>
      <c r="T259" s="239"/>
      <c r="U259" s="239"/>
      <c r="V259" s="239"/>
      <c r="W259" s="239"/>
      <c r="X259" s="239"/>
      <c r="Y259" s="239"/>
      <c r="Z259" s="239"/>
      <c r="AA259" s="239"/>
      <c r="AB259" s="239"/>
      <c r="AC259" s="239"/>
      <c r="AD259" s="239"/>
      <c r="AE259" s="239"/>
    </row>
    <row r="260" spans="1:31" ht="15.75" customHeight="1" x14ac:dyDescent="0.25">
      <c r="A260" s="241"/>
      <c r="B260" s="603"/>
      <c r="C260" s="239"/>
      <c r="D260" s="239"/>
      <c r="E260" s="239"/>
      <c r="F260" s="239"/>
      <c r="G260" s="240"/>
      <c r="H260" s="239"/>
      <c r="I260" s="239"/>
      <c r="J260" s="239"/>
      <c r="K260" s="239"/>
      <c r="L260" s="239"/>
      <c r="M260" s="239"/>
      <c r="N260" s="239"/>
      <c r="O260" s="239"/>
      <c r="P260" s="239"/>
      <c r="Q260" s="239"/>
      <c r="R260" s="239"/>
      <c r="S260" s="239"/>
      <c r="T260" s="239"/>
      <c r="U260" s="239"/>
      <c r="V260" s="239"/>
      <c r="W260" s="239"/>
      <c r="X260" s="239"/>
      <c r="Y260" s="239"/>
      <c r="Z260" s="239"/>
      <c r="AA260" s="239"/>
      <c r="AB260" s="239"/>
      <c r="AC260" s="239"/>
      <c r="AD260" s="239"/>
      <c r="AE260" s="239"/>
    </row>
    <row r="261" spans="1:31" ht="15.75" customHeight="1" x14ac:dyDescent="0.25">
      <c r="A261" s="241"/>
      <c r="B261" s="603"/>
      <c r="C261" s="239"/>
      <c r="D261" s="239"/>
      <c r="E261" s="239"/>
      <c r="F261" s="239"/>
      <c r="G261" s="240"/>
      <c r="H261" s="239"/>
      <c r="I261" s="239"/>
      <c r="J261" s="239"/>
      <c r="K261" s="239"/>
      <c r="L261" s="239"/>
      <c r="M261" s="239"/>
      <c r="N261" s="239"/>
      <c r="O261" s="239"/>
      <c r="P261" s="239"/>
      <c r="Q261" s="239"/>
      <c r="R261" s="239"/>
      <c r="S261" s="239"/>
      <c r="T261" s="239"/>
      <c r="U261" s="239"/>
      <c r="V261" s="239"/>
      <c r="W261" s="239"/>
      <c r="X261" s="239"/>
      <c r="Y261" s="239"/>
      <c r="Z261" s="239"/>
      <c r="AA261" s="239"/>
      <c r="AB261" s="239"/>
      <c r="AC261" s="239"/>
      <c r="AD261" s="239"/>
      <c r="AE261" s="239"/>
    </row>
    <row r="262" spans="1:31" ht="15.75" customHeight="1" x14ac:dyDescent="0.25">
      <c r="A262" s="241"/>
      <c r="B262" s="603"/>
      <c r="C262" s="239"/>
      <c r="D262" s="239"/>
      <c r="E262" s="239"/>
      <c r="F262" s="239"/>
      <c r="G262" s="240"/>
      <c r="H262" s="239"/>
      <c r="I262" s="239"/>
      <c r="J262" s="239"/>
      <c r="K262" s="239"/>
      <c r="L262" s="239"/>
      <c r="M262" s="239"/>
      <c r="N262" s="239"/>
      <c r="O262" s="239"/>
      <c r="P262" s="239"/>
      <c r="Q262" s="239"/>
      <c r="R262" s="239"/>
      <c r="S262" s="239"/>
      <c r="T262" s="239"/>
      <c r="U262" s="239"/>
      <c r="V262" s="239"/>
      <c r="W262" s="239"/>
      <c r="X262" s="239"/>
      <c r="Y262" s="239"/>
      <c r="Z262" s="239"/>
      <c r="AA262" s="239"/>
      <c r="AB262" s="239"/>
      <c r="AC262" s="239"/>
      <c r="AD262" s="239"/>
      <c r="AE262" s="239"/>
    </row>
    <row r="263" spans="1:31" ht="15.75" customHeight="1" x14ac:dyDescent="0.25">
      <c r="A263" s="241"/>
      <c r="B263" s="603"/>
      <c r="C263" s="239"/>
      <c r="D263" s="239"/>
      <c r="E263" s="239"/>
      <c r="F263" s="239"/>
      <c r="G263" s="240"/>
      <c r="H263" s="239"/>
      <c r="I263" s="239"/>
      <c r="J263" s="239"/>
      <c r="K263" s="239"/>
      <c r="L263" s="239"/>
      <c r="M263" s="239"/>
      <c r="N263" s="239"/>
      <c r="O263" s="239"/>
      <c r="P263" s="239"/>
      <c r="Q263" s="239"/>
      <c r="R263" s="239"/>
      <c r="S263" s="239"/>
      <c r="T263" s="239"/>
      <c r="U263" s="239"/>
      <c r="V263" s="239"/>
      <c r="W263" s="239"/>
      <c r="X263" s="239"/>
      <c r="Y263" s="239"/>
      <c r="Z263" s="239"/>
      <c r="AA263" s="239"/>
      <c r="AB263" s="239"/>
      <c r="AC263" s="239"/>
      <c r="AD263" s="239"/>
      <c r="AE263" s="239"/>
    </row>
    <row r="264" spans="1:31" ht="15.75" customHeight="1" x14ac:dyDescent="0.25">
      <c r="A264" s="241"/>
      <c r="B264" s="603"/>
      <c r="C264" s="239"/>
      <c r="D264" s="239"/>
      <c r="E264" s="239"/>
      <c r="F264" s="239"/>
      <c r="G264" s="240"/>
      <c r="H264" s="239"/>
      <c r="I264" s="239"/>
      <c r="J264" s="239"/>
      <c r="K264" s="239"/>
      <c r="L264" s="239"/>
      <c r="M264" s="239"/>
      <c r="N264" s="239"/>
      <c r="O264" s="239"/>
      <c r="P264" s="239"/>
      <c r="Q264" s="239"/>
      <c r="R264" s="239"/>
      <c r="S264" s="239"/>
      <c r="T264" s="239"/>
      <c r="U264" s="239"/>
      <c r="V264" s="239"/>
      <c r="W264" s="239"/>
      <c r="X264" s="239"/>
      <c r="Y264" s="239"/>
      <c r="Z264" s="239"/>
      <c r="AA264" s="239"/>
      <c r="AB264" s="239"/>
      <c r="AC264" s="239"/>
      <c r="AD264" s="239"/>
      <c r="AE264" s="239"/>
    </row>
    <row r="265" spans="1:31" ht="15.75" customHeight="1" x14ac:dyDescent="0.25">
      <c r="A265" s="241"/>
      <c r="B265" s="603"/>
      <c r="C265" s="239"/>
      <c r="D265" s="239"/>
      <c r="E265" s="239"/>
      <c r="F265" s="239"/>
      <c r="G265" s="240"/>
      <c r="H265" s="239"/>
      <c r="I265" s="239"/>
      <c r="J265" s="239"/>
      <c r="K265" s="239"/>
      <c r="L265" s="239"/>
      <c r="M265" s="239"/>
      <c r="N265" s="239"/>
      <c r="O265" s="239"/>
      <c r="P265" s="239"/>
      <c r="Q265" s="239"/>
      <c r="R265" s="239"/>
      <c r="S265" s="239"/>
      <c r="T265" s="239"/>
      <c r="U265" s="239"/>
      <c r="V265" s="239"/>
      <c r="W265" s="239"/>
      <c r="X265" s="239"/>
      <c r="Y265" s="239"/>
      <c r="Z265" s="239"/>
      <c r="AA265" s="239"/>
      <c r="AB265" s="239"/>
      <c r="AC265" s="239"/>
      <c r="AD265" s="239"/>
      <c r="AE265" s="239"/>
    </row>
    <row r="266" spans="1:31" ht="15.75" customHeight="1" x14ac:dyDescent="0.25">
      <c r="A266" s="241"/>
      <c r="B266" s="603"/>
      <c r="C266" s="239"/>
      <c r="D266" s="239"/>
      <c r="E266" s="239"/>
      <c r="F266" s="239"/>
      <c r="G266" s="240"/>
      <c r="H266" s="239"/>
      <c r="I266" s="239"/>
      <c r="J266" s="239"/>
      <c r="K266" s="239"/>
      <c r="L266" s="239"/>
      <c r="M266" s="239"/>
      <c r="N266" s="239"/>
      <c r="O266" s="239"/>
      <c r="P266" s="239"/>
      <c r="Q266" s="239"/>
      <c r="R266" s="239"/>
      <c r="S266" s="239"/>
      <c r="T266" s="239"/>
      <c r="U266" s="239"/>
      <c r="V266" s="239"/>
      <c r="W266" s="239"/>
      <c r="X266" s="239"/>
      <c r="Y266" s="239"/>
      <c r="Z266" s="239"/>
      <c r="AA266" s="239"/>
      <c r="AB266" s="239"/>
      <c r="AC266" s="239"/>
      <c r="AD266" s="239"/>
      <c r="AE266" s="239"/>
    </row>
    <row r="267" spans="1:31" ht="15.75" customHeight="1" x14ac:dyDescent="0.25">
      <c r="A267" s="241"/>
      <c r="B267" s="603"/>
      <c r="C267" s="239"/>
      <c r="D267" s="239"/>
      <c r="E267" s="239"/>
      <c r="F267" s="239"/>
      <c r="G267" s="240"/>
      <c r="H267" s="239"/>
      <c r="I267" s="239"/>
      <c r="J267" s="239"/>
      <c r="K267" s="239"/>
      <c r="L267" s="239"/>
      <c r="M267" s="239"/>
      <c r="N267" s="239"/>
      <c r="O267" s="239"/>
      <c r="P267" s="239"/>
      <c r="Q267" s="239"/>
      <c r="R267" s="239"/>
      <c r="S267" s="239"/>
      <c r="T267" s="239"/>
      <c r="U267" s="239"/>
      <c r="V267" s="239"/>
      <c r="W267" s="239"/>
      <c r="X267" s="239"/>
      <c r="Y267" s="239"/>
      <c r="Z267" s="239"/>
      <c r="AA267" s="239"/>
      <c r="AB267" s="239"/>
      <c r="AC267" s="239"/>
      <c r="AD267" s="239"/>
      <c r="AE267" s="239"/>
    </row>
    <row r="268" spans="1:31" ht="15.75" customHeight="1" x14ac:dyDescent="0.25">
      <c r="A268" s="241"/>
      <c r="B268" s="603"/>
      <c r="C268" s="239"/>
      <c r="D268" s="239"/>
      <c r="E268" s="239"/>
      <c r="F268" s="239"/>
      <c r="G268" s="240"/>
      <c r="H268" s="239"/>
      <c r="I268" s="239"/>
      <c r="J268" s="239"/>
      <c r="K268" s="239"/>
      <c r="L268" s="239"/>
      <c r="M268" s="239"/>
      <c r="N268" s="239"/>
      <c r="O268" s="239"/>
      <c r="P268" s="239"/>
      <c r="Q268" s="239"/>
      <c r="R268" s="239"/>
      <c r="S268" s="239"/>
      <c r="T268" s="239"/>
      <c r="U268" s="239"/>
      <c r="V268" s="239"/>
      <c r="W268" s="239"/>
      <c r="X268" s="239"/>
      <c r="Y268" s="239"/>
      <c r="Z268" s="239"/>
      <c r="AA268" s="239"/>
      <c r="AB268" s="239"/>
      <c r="AC268" s="239"/>
      <c r="AD268" s="239"/>
      <c r="AE268" s="239"/>
    </row>
    <row r="269" spans="1:31" ht="15.75" customHeight="1" x14ac:dyDescent="0.25">
      <c r="A269" s="241"/>
      <c r="B269" s="603"/>
      <c r="C269" s="239"/>
      <c r="D269" s="239"/>
      <c r="E269" s="239"/>
      <c r="F269" s="239"/>
      <c r="G269" s="240"/>
      <c r="H269" s="239"/>
      <c r="I269" s="239"/>
      <c r="J269" s="239"/>
      <c r="K269" s="239"/>
      <c r="L269" s="239"/>
      <c r="M269" s="239"/>
      <c r="N269" s="239"/>
      <c r="O269" s="239"/>
      <c r="P269" s="239"/>
      <c r="Q269" s="239"/>
      <c r="R269" s="239"/>
      <c r="S269" s="239"/>
      <c r="T269" s="239"/>
      <c r="U269" s="239"/>
      <c r="V269" s="239"/>
      <c r="W269" s="239"/>
      <c r="X269" s="239"/>
      <c r="Y269" s="239"/>
      <c r="Z269" s="239"/>
      <c r="AA269" s="239"/>
      <c r="AB269" s="239"/>
      <c r="AC269" s="239"/>
      <c r="AD269" s="239"/>
      <c r="AE269" s="239"/>
    </row>
    <row r="270" spans="1:31" ht="15.75" customHeight="1" x14ac:dyDescent="0.25">
      <c r="A270" s="241"/>
      <c r="B270" s="603"/>
      <c r="C270" s="239"/>
      <c r="D270" s="239"/>
      <c r="E270" s="239"/>
      <c r="F270" s="239"/>
      <c r="G270" s="240"/>
      <c r="H270" s="239"/>
      <c r="I270" s="239"/>
      <c r="J270" s="239"/>
      <c r="K270" s="239"/>
      <c r="L270" s="239"/>
      <c r="M270" s="239"/>
      <c r="N270" s="239"/>
      <c r="O270" s="239"/>
      <c r="P270" s="239"/>
      <c r="Q270" s="239"/>
      <c r="R270" s="239"/>
      <c r="S270" s="239"/>
      <c r="T270" s="239"/>
      <c r="U270" s="239"/>
      <c r="V270" s="239"/>
      <c r="W270" s="239"/>
      <c r="X270" s="239"/>
      <c r="Y270" s="239"/>
      <c r="Z270" s="239"/>
      <c r="AA270" s="239"/>
      <c r="AB270" s="239"/>
      <c r="AC270" s="239"/>
      <c r="AD270" s="239"/>
      <c r="AE270" s="239"/>
    </row>
    <row r="271" spans="1:31" ht="15.75" customHeight="1" x14ac:dyDescent="0.25">
      <c r="A271" s="241"/>
      <c r="B271" s="603"/>
      <c r="C271" s="239"/>
      <c r="D271" s="239"/>
      <c r="E271" s="239"/>
      <c r="F271" s="239"/>
      <c r="G271" s="240"/>
      <c r="H271" s="239"/>
      <c r="I271" s="239"/>
      <c r="J271" s="239"/>
      <c r="K271" s="239"/>
      <c r="L271" s="239"/>
      <c r="M271" s="239"/>
      <c r="N271" s="239"/>
      <c r="O271" s="239"/>
      <c r="P271" s="239"/>
      <c r="Q271" s="239"/>
      <c r="R271" s="239"/>
      <c r="S271" s="239"/>
      <c r="T271" s="239"/>
      <c r="U271" s="239"/>
      <c r="V271" s="239"/>
      <c r="W271" s="239"/>
      <c r="X271" s="239"/>
      <c r="Y271" s="239"/>
      <c r="Z271" s="239"/>
      <c r="AA271" s="239"/>
      <c r="AB271" s="239"/>
      <c r="AC271" s="239"/>
      <c r="AD271" s="239"/>
      <c r="AE271" s="239"/>
    </row>
    <row r="272" spans="1:31" ht="15.75" customHeight="1" x14ac:dyDescent="0.25">
      <c r="A272" s="241"/>
      <c r="B272" s="603"/>
      <c r="C272" s="239"/>
      <c r="D272" s="239"/>
      <c r="E272" s="239"/>
      <c r="F272" s="239"/>
      <c r="G272" s="240"/>
      <c r="H272" s="239"/>
      <c r="I272" s="239"/>
      <c r="J272" s="239"/>
      <c r="K272" s="239"/>
      <c r="L272" s="239"/>
      <c r="M272" s="239"/>
      <c r="N272" s="239"/>
      <c r="O272" s="239"/>
      <c r="P272" s="239"/>
      <c r="Q272" s="239"/>
      <c r="R272" s="239"/>
      <c r="S272" s="239"/>
      <c r="T272" s="239"/>
      <c r="U272" s="239"/>
      <c r="V272" s="239"/>
      <c r="W272" s="239"/>
      <c r="X272" s="239"/>
      <c r="Y272" s="239"/>
      <c r="Z272" s="239"/>
      <c r="AA272" s="239"/>
      <c r="AB272" s="239"/>
      <c r="AC272" s="239"/>
      <c r="AD272" s="239"/>
      <c r="AE272" s="239"/>
    </row>
    <row r="273" spans="1:31" ht="15.75" customHeight="1" x14ac:dyDescent="0.25">
      <c r="A273" s="241"/>
      <c r="B273" s="603"/>
      <c r="C273" s="239"/>
      <c r="D273" s="239"/>
      <c r="E273" s="239"/>
      <c r="F273" s="239"/>
      <c r="G273" s="240"/>
      <c r="H273" s="239"/>
      <c r="I273" s="239"/>
      <c r="J273" s="239"/>
      <c r="K273" s="239"/>
      <c r="L273" s="239"/>
      <c r="M273" s="239"/>
      <c r="N273" s="239"/>
      <c r="O273" s="239"/>
      <c r="P273" s="239"/>
      <c r="Q273" s="239"/>
      <c r="R273" s="239"/>
      <c r="S273" s="239"/>
      <c r="T273" s="239"/>
      <c r="U273" s="239"/>
      <c r="V273" s="239"/>
      <c r="W273" s="239"/>
      <c r="X273" s="239"/>
      <c r="Y273" s="239"/>
      <c r="Z273" s="239"/>
      <c r="AA273" s="239"/>
      <c r="AB273" s="239"/>
      <c r="AC273" s="239"/>
      <c r="AD273" s="239"/>
      <c r="AE273" s="239"/>
    </row>
    <row r="274" spans="1:31" ht="15.75" customHeight="1" x14ac:dyDescent="0.25">
      <c r="A274" s="241"/>
      <c r="B274" s="603"/>
      <c r="C274" s="239"/>
      <c r="D274" s="239"/>
      <c r="E274" s="239"/>
      <c r="F274" s="239"/>
      <c r="G274" s="240"/>
      <c r="H274" s="239"/>
      <c r="I274" s="239"/>
      <c r="J274" s="239"/>
      <c r="K274" s="239"/>
      <c r="L274" s="239"/>
      <c r="M274" s="239"/>
      <c r="N274" s="239"/>
      <c r="O274" s="239"/>
      <c r="P274" s="239"/>
      <c r="Q274" s="239"/>
      <c r="R274" s="239"/>
      <c r="S274" s="239"/>
      <c r="T274" s="239"/>
      <c r="U274" s="239"/>
      <c r="V274" s="239"/>
      <c r="W274" s="239"/>
      <c r="X274" s="239"/>
      <c r="Y274" s="239"/>
      <c r="Z274" s="239"/>
      <c r="AA274" s="239"/>
      <c r="AB274" s="239"/>
      <c r="AC274" s="239"/>
      <c r="AD274" s="239"/>
      <c r="AE274" s="239"/>
    </row>
    <row r="275" spans="1:31" ht="15.75" customHeight="1" x14ac:dyDescent="0.25">
      <c r="A275" s="241"/>
      <c r="B275" s="603"/>
      <c r="C275" s="239"/>
      <c r="D275" s="239"/>
      <c r="E275" s="239"/>
      <c r="F275" s="239"/>
      <c r="G275" s="240"/>
      <c r="H275" s="239"/>
      <c r="I275" s="239"/>
      <c r="J275" s="239"/>
      <c r="K275" s="239"/>
      <c r="L275" s="239"/>
      <c r="M275" s="239"/>
      <c r="N275" s="239"/>
      <c r="O275" s="239"/>
      <c r="P275" s="239"/>
      <c r="Q275" s="239"/>
      <c r="R275" s="239"/>
      <c r="S275" s="239"/>
      <c r="T275" s="239"/>
      <c r="U275" s="239"/>
      <c r="V275" s="239"/>
      <c r="W275" s="239"/>
      <c r="X275" s="239"/>
      <c r="Y275" s="239"/>
      <c r="Z275" s="239"/>
      <c r="AA275" s="239"/>
      <c r="AB275" s="239"/>
      <c r="AC275" s="239"/>
      <c r="AD275" s="239"/>
      <c r="AE275" s="239"/>
    </row>
    <row r="276" spans="1:31" ht="15.75" customHeight="1" x14ac:dyDescent="0.25">
      <c r="A276" s="241"/>
      <c r="B276" s="603"/>
      <c r="C276" s="239"/>
      <c r="D276" s="239"/>
      <c r="E276" s="239"/>
      <c r="F276" s="239"/>
      <c r="G276" s="240"/>
      <c r="H276" s="239"/>
      <c r="I276" s="239"/>
      <c r="J276" s="239"/>
      <c r="K276" s="239"/>
      <c r="L276" s="239"/>
      <c r="M276" s="239"/>
      <c r="N276" s="239"/>
      <c r="O276" s="239"/>
      <c r="P276" s="239"/>
      <c r="Q276" s="239"/>
      <c r="R276" s="239"/>
      <c r="S276" s="239"/>
      <c r="T276" s="239"/>
      <c r="U276" s="239"/>
      <c r="V276" s="239"/>
      <c r="W276" s="239"/>
      <c r="X276" s="239"/>
      <c r="Y276" s="239"/>
      <c r="Z276" s="239"/>
      <c r="AA276" s="239"/>
      <c r="AB276" s="239"/>
      <c r="AC276" s="239"/>
      <c r="AD276" s="239"/>
      <c r="AE276" s="239"/>
    </row>
    <row r="277" spans="1:31" ht="15.75" customHeight="1" x14ac:dyDescent="0.25">
      <c r="A277" s="241"/>
      <c r="B277" s="603"/>
      <c r="C277" s="239"/>
      <c r="D277" s="239"/>
      <c r="E277" s="239"/>
      <c r="F277" s="239"/>
      <c r="G277" s="240"/>
      <c r="H277" s="239"/>
      <c r="I277" s="239"/>
      <c r="J277" s="239"/>
      <c r="K277" s="239"/>
      <c r="L277" s="239"/>
      <c r="M277" s="239"/>
      <c r="N277" s="239"/>
      <c r="O277" s="239"/>
      <c r="P277" s="239"/>
      <c r="Q277" s="239"/>
      <c r="R277" s="239"/>
      <c r="S277" s="239"/>
      <c r="T277" s="239"/>
      <c r="U277" s="239"/>
      <c r="V277" s="239"/>
      <c r="W277" s="239"/>
      <c r="X277" s="239"/>
      <c r="Y277" s="239"/>
      <c r="Z277" s="239"/>
      <c r="AA277" s="239"/>
      <c r="AB277" s="239"/>
      <c r="AC277" s="239"/>
      <c r="AD277" s="239"/>
      <c r="AE277" s="239"/>
    </row>
    <row r="278" spans="1:31" ht="15.75" customHeight="1" x14ac:dyDescent="0.25">
      <c r="A278" s="241"/>
      <c r="B278" s="603"/>
      <c r="C278" s="239"/>
      <c r="D278" s="239"/>
      <c r="E278" s="239"/>
      <c r="F278" s="239"/>
      <c r="G278" s="240"/>
      <c r="H278" s="239"/>
      <c r="I278" s="239"/>
      <c r="J278" s="239"/>
      <c r="K278" s="239"/>
      <c r="L278" s="239"/>
      <c r="M278" s="239"/>
      <c r="N278" s="239"/>
      <c r="O278" s="239"/>
      <c r="P278" s="239"/>
      <c r="Q278" s="239"/>
      <c r="R278" s="239"/>
      <c r="S278" s="239"/>
      <c r="T278" s="239"/>
      <c r="U278" s="239"/>
      <c r="V278" s="239"/>
      <c r="W278" s="239"/>
      <c r="X278" s="239"/>
      <c r="Y278" s="239"/>
      <c r="Z278" s="239"/>
      <c r="AA278" s="239"/>
      <c r="AB278" s="239"/>
      <c r="AC278" s="239"/>
      <c r="AD278" s="239"/>
      <c r="AE278" s="239"/>
    </row>
    <row r="279" spans="1:31" ht="15.75" customHeight="1" x14ac:dyDescent="0.25">
      <c r="A279" s="241"/>
      <c r="B279" s="603"/>
      <c r="C279" s="239"/>
      <c r="D279" s="239"/>
      <c r="E279" s="239"/>
      <c r="F279" s="239"/>
      <c r="G279" s="240"/>
      <c r="H279" s="239"/>
      <c r="I279" s="239"/>
      <c r="J279" s="239"/>
      <c r="K279" s="239"/>
      <c r="L279" s="239"/>
      <c r="M279" s="239"/>
      <c r="N279" s="239"/>
      <c r="O279" s="239"/>
      <c r="P279" s="239"/>
      <c r="Q279" s="239"/>
      <c r="R279" s="239"/>
      <c r="S279" s="239"/>
      <c r="T279" s="239"/>
      <c r="U279" s="239"/>
      <c r="V279" s="239"/>
      <c r="W279" s="239"/>
      <c r="X279" s="239"/>
      <c r="Y279" s="239"/>
      <c r="Z279" s="239"/>
      <c r="AA279" s="239"/>
      <c r="AB279" s="239"/>
      <c r="AC279" s="239"/>
      <c r="AD279" s="239"/>
      <c r="AE279" s="239"/>
    </row>
    <row r="280" spans="1:31" ht="15.75" customHeight="1" x14ac:dyDescent="0.25">
      <c r="A280" s="241"/>
      <c r="B280" s="603"/>
      <c r="C280" s="239"/>
      <c r="D280" s="239"/>
      <c r="E280" s="239"/>
      <c r="F280" s="239"/>
      <c r="G280" s="240"/>
      <c r="H280" s="239"/>
      <c r="I280" s="239"/>
      <c r="J280" s="239"/>
      <c r="K280" s="239"/>
      <c r="L280" s="239"/>
      <c r="M280" s="239"/>
      <c r="N280" s="239"/>
      <c r="O280" s="239"/>
      <c r="P280" s="239"/>
      <c r="Q280" s="239"/>
      <c r="R280" s="239"/>
      <c r="S280" s="239"/>
      <c r="T280" s="239"/>
      <c r="U280" s="239"/>
      <c r="V280" s="239"/>
      <c r="W280" s="239"/>
      <c r="X280" s="239"/>
      <c r="Y280" s="239"/>
      <c r="Z280" s="239"/>
      <c r="AA280" s="239"/>
      <c r="AB280" s="239"/>
      <c r="AC280" s="239"/>
      <c r="AD280" s="239"/>
      <c r="AE280" s="239"/>
    </row>
    <row r="281" spans="1:31" ht="15.75" customHeight="1" x14ac:dyDescent="0.25">
      <c r="A281" s="241"/>
      <c r="B281" s="603"/>
      <c r="C281" s="239"/>
      <c r="D281" s="239"/>
      <c r="E281" s="239"/>
      <c r="F281" s="239"/>
      <c r="G281" s="240"/>
      <c r="H281" s="239"/>
      <c r="I281" s="239"/>
      <c r="J281" s="239"/>
      <c r="K281" s="239"/>
      <c r="L281" s="239"/>
      <c r="M281" s="239"/>
      <c r="N281" s="239"/>
      <c r="O281" s="239"/>
      <c r="P281" s="239"/>
      <c r="Q281" s="239"/>
      <c r="R281" s="239"/>
      <c r="S281" s="239"/>
      <c r="T281" s="239"/>
      <c r="U281" s="239"/>
      <c r="V281" s="239"/>
      <c r="W281" s="239"/>
      <c r="X281" s="239"/>
      <c r="Y281" s="239"/>
      <c r="Z281" s="239"/>
      <c r="AA281" s="239"/>
      <c r="AB281" s="239"/>
      <c r="AC281" s="239"/>
      <c r="AD281" s="239"/>
      <c r="AE281" s="239"/>
    </row>
    <row r="282" spans="1:31" ht="15.75" customHeight="1" x14ac:dyDescent="0.25">
      <c r="A282" s="241"/>
      <c r="B282" s="603"/>
      <c r="C282" s="239"/>
      <c r="D282" s="239"/>
      <c r="E282" s="239"/>
      <c r="F282" s="239"/>
      <c r="G282" s="240"/>
      <c r="H282" s="239"/>
      <c r="I282" s="239"/>
      <c r="J282" s="239"/>
      <c r="K282" s="239"/>
      <c r="L282" s="239"/>
      <c r="M282" s="239"/>
      <c r="N282" s="239"/>
      <c r="O282" s="239"/>
      <c r="P282" s="239"/>
      <c r="Q282" s="239"/>
      <c r="R282" s="239"/>
      <c r="S282" s="239"/>
      <c r="T282" s="239"/>
      <c r="U282" s="239"/>
      <c r="V282" s="239"/>
      <c r="W282" s="239"/>
      <c r="X282" s="239"/>
      <c r="Y282" s="239"/>
      <c r="Z282" s="239"/>
      <c r="AA282" s="239"/>
      <c r="AB282" s="239"/>
      <c r="AC282" s="239"/>
      <c r="AD282" s="239"/>
      <c r="AE282" s="239"/>
    </row>
    <row r="283" spans="1:31" ht="15.75" customHeight="1" x14ac:dyDescent="0.25">
      <c r="A283" s="241"/>
      <c r="B283" s="603"/>
      <c r="C283" s="239"/>
      <c r="D283" s="239"/>
      <c r="E283" s="239"/>
      <c r="F283" s="239"/>
      <c r="G283" s="240"/>
      <c r="H283" s="239"/>
      <c r="I283" s="239"/>
      <c r="J283" s="239"/>
      <c r="K283" s="239"/>
      <c r="L283" s="239"/>
      <c r="M283" s="239"/>
      <c r="N283" s="239"/>
      <c r="O283" s="239"/>
      <c r="P283" s="239"/>
      <c r="Q283" s="239"/>
      <c r="R283" s="239"/>
      <c r="S283" s="239"/>
      <c r="T283" s="239"/>
      <c r="U283" s="239"/>
      <c r="V283" s="239"/>
      <c r="W283" s="239"/>
      <c r="X283" s="239"/>
      <c r="Y283" s="239"/>
      <c r="Z283" s="239"/>
      <c r="AA283" s="239"/>
      <c r="AB283" s="239"/>
      <c r="AC283" s="239"/>
      <c r="AD283" s="239"/>
      <c r="AE283" s="239"/>
    </row>
    <row r="284" spans="1:31" ht="15.75" customHeight="1" x14ac:dyDescent="0.25">
      <c r="A284" s="241"/>
      <c r="B284" s="603"/>
      <c r="C284" s="239"/>
      <c r="D284" s="239"/>
      <c r="E284" s="239"/>
      <c r="F284" s="239"/>
      <c r="G284" s="240"/>
      <c r="H284" s="239"/>
      <c r="I284" s="239"/>
      <c r="J284" s="239"/>
      <c r="K284" s="239"/>
      <c r="L284" s="239"/>
      <c r="M284" s="239"/>
      <c r="N284" s="239"/>
      <c r="O284" s="239"/>
      <c r="P284" s="239"/>
      <c r="Q284" s="239"/>
      <c r="R284" s="239"/>
      <c r="S284" s="239"/>
      <c r="T284" s="239"/>
      <c r="U284" s="239"/>
      <c r="V284" s="239"/>
      <c r="W284" s="239"/>
      <c r="X284" s="239"/>
      <c r="Y284" s="239"/>
      <c r="Z284" s="239"/>
      <c r="AA284" s="239"/>
      <c r="AB284" s="239"/>
      <c r="AC284" s="239"/>
      <c r="AD284" s="239"/>
      <c r="AE284" s="239"/>
    </row>
    <row r="285" spans="1:31" ht="15.75" customHeight="1" x14ac:dyDescent="0.25">
      <c r="A285" s="241"/>
      <c r="B285" s="603"/>
      <c r="C285" s="239"/>
      <c r="D285" s="239"/>
      <c r="E285" s="239"/>
      <c r="F285" s="239"/>
      <c r="G285" s="240"/>
      <c r="H285" s="239"/>
      <c r="I285" s="239"/>
      <c r="J285" s="239"/>
      <c r="K285" s="239"/>
      <c r="L285" s="239"/>
      <c r="M285" s="239"/>
      <c r="N285" s="239"/>
      <c r="O285" s="239"/>
      <c r="P285" s="239"/>
      <c r="Q285" s="239"/>
      <c r="R285" s="239"/>
      <c r="S285" s="239"/>
      <c r="T285" s="239"/>
      <c r="U285" s="239"/>
      <c r="V285" s="239"/>
      <c r="W285" s="239"/>
      <c r="X285" s="239"/>
      <c r="Y285" s="239"/>
      <c r="Z285" s="239"/>
      <c r="AA285" s="239"/>
      <c r="AB285" s="239"/>
      <c r="AC285" s="239"/>
      <c r="AD285" s="239"/>
      <c r="AE285" s="239"/>
    </row>
    <row r="286" spans="1:31" ht="15.75" customHeight="1" x14ac:dyDescent="0.25">
      <c r="A286" s="241"/>
      <c r="B286" s="603"/>
      <c r="C286" s="239"/>
      <c r="D286" s="239"/>
      <c r="E286" s="239"/>
      <c r="F286" s="239"/>
      <c r="G286" s="240"/>
      <c r="H286" s="239"/>
      <c r="I286" s="239"/>
      <c r="J286" s="239"/>
      <c r="K286" s="239"/>
      <c r="L286" s="239"/>
      <c r="M286" s="239"/>
      <c r="N286" s="239"/>
      <c r="O286" s="239"/>
      <c r="P286" s="239"/>
      <c r="Q286" s="239"/>
      <c r="R286" s="239"/>
      <c r="S286" s="239"/>
      <c r="T286" s="239"/>
      <c r="U286" s="239"/>
      <c r="V286" s="239"/>
      <c r="W286" s="239"/>
      <c r="X286" s="239"/>
      <c r="Y286" s="239"/>
      <c r="Z286" s="239"/>
      <c r="AA286" s="239"/>
      <c r="AB286" s="239"/>
      <c r="AC286" s="239"/>
      <c r="AD286" s="239"/>
      <c r="AE286" s="239"/>
    </row>
    <row r="287" spans="1:31" ht="15.75" customHeight="1" x14ac:dyDescent="0.25">
      <c r="A287" s="241"/>
      <c r="B287" s="603"/>
      <c r="C287" s="239"/>
      <c r="D287" s="239"/>
      <c r="E287" s="239"/>
      <c r="F287" s="239"/>
      <c r="G287" s="240"/>
      <c r="H287" s="239"/>
      <c r="I287" s="239"/>
      <c r="J287" s="239"/>
      <c r="K287" s="239"/>
      <c r="L287" s="239"/>
      <c r="M287" s="239"/>
      <c r="N287" s="239"/>
      <c r="O287" s="239"/>
      <c r="P287" s="239"/>
      <c r="Q287" s="239"/>
      <c r="R287" s="239"/>
      <c r="S287" s="239"/>
      <c r="T287" s="239"/>
      <c r="U287" s="239"/>
      <c r="V287" s="239"/>
      <c r="W287" s="239"/>
      <c r="X287" s="239"/>
      <c r="Y287" s="239"/>
      <c r="Z287" s="239"/>
      <c r="AA287" s="239"/>
      <c r="AB287" s="239"/>
      <c r="AC287" s="239"/>
      <c r="AD287" s="239"/>
      <c r="AE287" s="239"/>
    </row>
    <row r="288" spans="1:31" ht="15.75" customHeight="1" x14ac:dyDescent="0.25">
      <c r="A288" s="241"/>
      <c r="B288" s="603"/>
      <c r="C288" s="239"/>
      <c r="D288" s="239"/>
      <c r="E288" s="239"/>
      <c r="F288" s="239"/>
      <c r="G288" s="240"/>
      <c r="H288" s="239"/>
      <c r="I288" s="239"/>
      <c r="J288" s="239"/>
      <c r="K288" s="239"/>
      <c r="L288" s="239"/>
      <c r="M288" s="239"/>
      <c r="N288" s="239"/>
      <c r="O288" s="239"/>
      <c r="P288" s="239"/>
      <c r="Q288" s="239"/>
      <c r="R288" s="239"/>
      <c r="S288" s="239"/>
      <c r="T288" s="239"/>
      <c r="U288" s="239"/>
      <c r="V288" s="239"/>
      <c r="W288" s="239"/>
      <c r="X288" s="239"/>
      <c r="Y288" s="239"/>
      <c r="Z288" s="239"/>
      <c r="AA288" s="239"/>
      <c r="AB288" s="239"/>
      <c r="AC288" s="239"/>
      <c r="AD288" s="239"/>
      <c r="AE288" s="239"/>
    </row>
    <row r="289" spans="1:31" ht="15.75" customHeight="1" x14ac:dyDescent="0.25">
      <c r="A289" s="241"/>
      <c r="B289" s="603"/>
      <c r="C289" s="239"/>
      <c r="D289" s="239"/>
      <c r="E289" s="239"/>
      <c r="F289" s="239"/>
      <c r="G289" s="240"/>
      <c r="H289" s="239"/>
      <c r="I289" s="239"/>
      <c r="J289" s="239"/>
      <c r="K289" s="239"/>
      <c r="L289" s="239"/>
      <c r="M289" s="239"/>
      <c r="N289" s="239"/>
      <c r="O289" s="239"/>
      <c r="P289" s="239"/>
      <c r="Q289" s="239"/>
      <c r="R289" s="239"/>
      <c r="S289" s="239"/>
      <c r="T289" s="239"/>
      <c r="U289" s="239"/>
      <c r="V289" s="239"/>
      <c r="W289" s="239"/>
      <c r="X289" s="239"/>
      <c r="Y289" s="239"/>
      <c r="Z289" s="239"/>
      <c r="AA289" s="239"/>
      <c r="AB289" s="239"/>
      <c r="AC289" s="239"/>
      <c r="AD289" s="239"/>
      <c r="AE289" s="239"/>
    </row>
    <row r="290" spans="1:31" ht="15.75" customHeight="1" x14ac:dyDescent="0.25">
      <c r="A290" s="241"/>
      <c r="B290" s="603"/>
      <c r="C290" s="239"/>
      <c r="D290" s="239"/>
      <c r="E290" s="239"/>
      <c r="F290" s="239"/>
      <c r="G290" s="240"/>
      <c r="H290" s="239"/>
      <c r="I290" s="239"/>
      <c r="J290" s="239"/>
      <c r="K290" s="239"/>
      <c r="L290" s="239"/>
      <c r="M290" s="239"/>
      <c r="N290" s="239"/>
      <c r="O290" s="239"/>
      <c r="P290" s="239"/>
      <c r="Q290" s="239"/>
      <c r="R290" s="239"/>
      <c r="S290" s="239"/>
      <c r="T290" s="239"/>
      <c r="U290" s="239"/>
      <c r="V290" s="239"/>
      <c r="W290" s="239"/>
      <c r="X290" s="239"/>
      <c r="Y290" s="239"/>
      <c r="Z290" s="239"/>
      <c r="AA290" s="239"/>
      <c r="AB290" s="239"/>
      <c r="AC290" s="239"/>
      <c r="AD290" s="239"/>
      <c r="AE290" s="239"/>
    </row>
    <row r="291" spans="1:31" ht="15.75" customHeight="1" x14ac:dyDescent="0.25">
      <c r="A291" s="241"/>
      <c r="B291" s="603"/>
      <c r="C291" s="239"/>
      <c r="D291" s="239"/>
      <c r="E291" s="239"/>
      <c r="F291" s="239"/>
      <c r="G291" s="240"/>
      <c r="H291" s="239"/>
      <c r="I291" s="239"/>
      <c r="J291" s="239"/>
      <c r="K291" s="239"/>
      <c r="L291" s="239"/>
      <c r="M291" s="239"/>
      <c r="N291" s="239"/>
      <c r="O291" s="239"/>
      <c r="P291" s="239"/>
      <c r="Q291" s="239"/>
      <c r="R291" s="239"/>
      <c r="S291" s="239"/>
      <c r="T291" s="239"/>
      <c r="U291" s="239"/>
      <c r="V291" s="239"/>
      <c r="W291" s="239"/>
      <c r="X291" s="239"/>
      <c r="Y291" s="239"/>
      <c r="Z291" s="239"/>
      <c r="AA291" s="239"/>
      <c r="AB291" s="239"/>
      <c r="AC291" s="239"/>
      <c r="AD291" s="239"/>
      <c r="AE291" s="239"/>
    </row>
    <row r="292" spans="1:31" ht="15.75" customHeight="1" x14ac:dyDescent="0.25">
      <c r="A292" s="241"/>
      <c r="B292" s="603"/>
      <c r="C292" s="239"/>
      <c r="D292" s="239"/>
      <c r="E292" s="239"/>
      <c r="F292" s="239"/>
      <c r="G292" s="240"/>
      <c r="H292" s="239"/>
      <c r="I292" s="239"/>
      <c r="J292" s="239"/>
      <c r="K292" s="239"/>
      <c r="L292" s="239"/>
      <c r="M292" s="239"/>
      <c r="N292" s="239"/>
      <c r="O292" s="239"/>
      <c r="P292" s="239"/>
      <c r="Q292" s="239"/>
      <c r="R292" s="239"/>
      <c r="S292" s="239"/>
      <c r="T292" s="239"/>
      <c r="U292" s="239"/>
      <c r="V292" s="239"/>
      <c r="W292" s="239"/>
      <c r="X292" s="239"/>
      <c r="Y292" s="239"/>
      <c r="Z292" s="239"/>
      <c r="AA292" s="239"/>
      <c r="AB292" s="239"/>
      <c r="AC292" s="239"/>
      <c r="AD292" s="239"/>
      <c r="AE292" s="239"/>
    </row>
    <row r="293" spans="1:31" ht="15.75" customHeight="1" x14ac:dyDescent="0.25">
      <c r="A293" s="241"/>
      <c r="B293" s="603"/>
      <c r="C293" s="239"/>
      <c r="D293" s="239"/>
      <c r="E293" s="239"/>
      <c r="F293" s="239"/>
      <c r="G293" s="240"/>
      <c r="H293" s="239"/>
      <c r="I293" s="239"/>
      <c r="J293" s="239"/>
      <c r="K293" s="239"/>
      <c r="L293" s="239"/>
      <c r="M293" s="239"/>
      <c r="N293" s="239"/>
      <c r="O293" s="239"/>
      <c r="P293" s="239"/>
      <c r="Q293" s="239"/>
      <c r="R293" s="239"/>
      <c r="S293" s="239"/>
      <c r="T293" s="239"/>
      <c r="U293" s="239"/>
      <c r="V293" s="239"/>
      <c r="W293" s="239"/>
      <c r="X293" s="239"/>
      <c r="Y293" s="239"/>
      <c r="Z293" s="239"/>
      <c r="AA293" s="239"/>
      <c r="AB293" s="239"/>
      <c r="AC293" s="239"/>
      <c r="AD293" s="239"/>
      <c r="AE293" s="239"/>
    </row>
    <row r="294" spans="1:31" ht="15.75" customHeight="1" x14ac:dyDescent="0.25">
      <c r="A294" s="241"/>
      <c r="B294" s="603"/>
      <c r="C294" s="239"/>
      <c r="D294" s="239"/>
      <c r="E294" s="239"/>
      <c r="F294" s="239"/>
      <c r="G294" s="240"/>
      <c r="H294" s="239"/>
      <c r="I294" s="239"/>
      <c r="J294" s="239"/>
      <c r="K294" s="239"/>
      <c r="L294" s="239"/>
      <c r="M294" s="239"/>
      <c r="N294" s="239"/>
      <c r="O294" s="239"/>
      <c r="P294" s="239"/>
      <c r="Q294" s="239"/>
      <c r="R294" s="239"/>
      <c r="S294" s="239"/>
      <c r="T294" s="239"/>
      <c r="U294" s="239"/>
      <c r="V294" s="239"/>
      <c r="W294" s="239"/>
      <c r="X294" s="239"/>
      <c r="Y294" s="239"/>
      <c r="Z294" s="239"/>
      <c r="AA294" s="239"/>
      <c r="AB294" s="239"/>
      <c r="AC294" s="239"/>
      <c r="AD294" s="239"/>
      <c r="AE294" s="239"/>
    </row>
    <row r="295" spans="1:31" ht="15.75" customHeight="1" x14ac:dyDescent="0.25">
      <c r="A295" s="241"/>
      <c r="B295" s="603"/>
      <c r="C295" s="239"/>
      <c r="D295" s="239"/>
      <c r="E295" s="239"/>
      <c r="F295" s="239"/>
      <c r="G295" s="240"/>
      <c r="H295" s="239"/>
      <c r="I295" s="239"/>
      <c r="J295" s="239"/>
      <c r="K295" s="239"/>
      <c r="L295" s="239"/>
      <c r="M295" s="239"/>
      <c r="N295" s="239"/>
      <c r="O295" s="239"/>
      <c r="P295" s="239"/>
      <c r="Q295" s="239"/>
      <c r="R295" s="239"/>
      <c r="S295" s="239"/>
      <c r="T295" s="239"/>
      <c r="U295" s="239"/>
      <c r="V295" s="239"/>
      <c r="W295" s="239"/>
      <c r="X295" s="239"/>
      <c r="Y295" s="239"/>
      <c r="Z295" s="239"/>
      <c r="AA295" s="239"/>
      <c r="AB295" s="239"/>
      <c r="AC295" s="239"/>
      <c r="AD295" s="239"/>
      <c r="AE295" s="239"/>
    </row>
    <row r="296" spans="1:31" ht="15.75" customHeight="1" x14ac:dyDescent="0.25">
      <c r="A296" s="241"/>
      <c r="B296" s="603"/>
      <c r="C296" s="239"/>
      <c r="D296" s="239"/>
      <c r="E296" s="239"/>
      <c r="F296" s="239"/>
      <c r="G296" s="240"/>
      <c r="H296" s="239"/>
      <c r="I296" s="239"/>
      <c r="J296" s="239"/>
      <c r="K296" s="239"/>
      <c r="L296" s="239"/>
      <c r="M296" s="239"/>
      <c r="N296" s="239"/>
      <c r="O296" s="239"/>
      <c r="P296" s="239"/>
      <c r="Q296" s="239"/>
      <c r="R296" s="239"/>
      <c r="S296" s="239"/>
      <c r="T296" s="239"/>
      <c r="U296" s="239"/>
      <c r="V296" s="239"/>
      <c r="W296" s="239"/>
      <c r="X296" s="239"/>
      <c r="Y296" s="239"/>
      <c r="Z296" s="239"/>
      <c r="AA296" s="239"/>
      <c r="AB296" s="239"/>
      <c r="AC296" s="239"/>
      <c r="AD296" s="239"/>
      <c r="AE296" s="239"/>
    </row>
    <row r="297" spans="1:31" ht="15.75" customHeight="1" x14ac:dyDescent="0.25">
      <c r="G297" s="328"/>
    </row>
    <row r="298" spans="1:31" ht="15.75" customHeight="1" x14ac:dyDescent="0.25">
      <c r="G298" s="328"/>
    </row>
    <row r="299" spans="1:31" ht="15.75" customHeight="1" x14ac:dyDescent="0.25">
      <c r="G299" s="328"/>
    </row>
    <row r="300" spans="1:31" ht="15.75" customHeight="1" x14ac:dyDescent="0.25">
      <c r="G300" s="328"/>
    </row>
    <row r="301" spans="1:31" ht="15.75" customHeight="1" x14ac:dyDescent="0.25">
      <c r="G301" s="328"/>
    </row>
    <row r="302" spans="1:31" ht="15.75" customHeight="1" x14ac:dyDescent="0.25">
      <c r="G302" s="328"/>
    </row>
    <row r="303" spans="1:31" ht="15.75" customHeight="1" x14ac:dyDescent="0.25">
      <c r="G303" s="328"/>
    </row>
    <row r="304" spans="1:31" ht="15.75" customHeight="1" x14ac:dyDescent="0.25">
      <c r="G304" s="328"/>
    </row>
    <row r="305" spans="7:7" ht="15.75" customHeight="1" x14ac:dyDescent="0.25">
      <c r="G305" s="328"/>
    </row>
    <row r="306" spans="7:7" ht="15.75" customHeight="1" x14ac:dyDescent="0.25">
      <c r="G306" s="328"/>
    </row>
    <row r="307" spans="7:7" ht="15.75" customHeight="1" x14ac:dyDescent="0.25">
      <c r="G307" s="328"/>
    </row>
    <row r="308" spans="7:7" ht="15.75" customHeight="1" x14ac:dyDescent="0.25">
      <c r="G308" s="328"/>
    </row>
    <row r="309" spans="7:7" ht="15.75" customHeight="1" x14ac:dyDescent="0.25">
      <c r="G309" s="328"/>
    </row>
    <row r="310" spans="7:7" ht="15.75" customHeight="1" x14ac:dyDescent="0.25">
      <c r="G310" s="328"/>
    </row>
    <row r="311" spans="7:7" ht="15.75" customHeight="1" x14ac:dyDescent="0.25">
      <c r="G311" s="328"/>
    </row>
    <row r="312" spans="7:7" ht="15.75" customHeight="1" x14ac:dyDescent="0.25">
      <c r="G312" s="328"/>
    </row>
    <row r="313" spans="7:7" ht="15.75" customHeight="1" x14ac:dyDescent="0.25">
      <c r="G313" s="328"/>
    </row>
    <row r="314" spans="7:7" ht="15.75" customHeight="1" x14ac:dyDescent="0.25">
      <c r="G314" s="328"/>
    </row>
    <row r="315" spans="7:7" ht="15.75" customHeight="1" x14ac:dyDescent="0.25">
      <c r="G315" s="328"/>
    </row>
    <row r="316" spans="7:7" ht="15.75" customHeight="1" x14ac:dyDescent="0.25">
      <c r="G316" s="328"/>
    </row>
    <row r="317" spans="7:7" ht="15.75" customHeight="1" x14ac:dyDescent="0.25">
      <c r="G317" s="328"/>
    </row>
    <row r="318" spans="7:7" ht="15.75" customHeight="1" x14ac:dyDescent="0.25">
      <c r="G318" s="328"/>
    </row>
    <row r="319" spans="7:7" ht="15.75" customHeight="1" x14ac:dyDescent="0.25">
      <c r="G319" s="328"/>
    </row>
    <row r="320" spans="7:7" ht="15.75" customHeight="1" x14ac:dyDescent="0.25">
      <c r="G320" s="328"/>
    </row>
    <row r="321" spans="7:7" ht="15.75" customHeight="1" x14ac:dyDescent="0.25">
      <c r="G321" s="328"/>
    </row>
    <row r="322" spans="7:7" ht="15.75" customHeight="1" x14ac:dyDescent="0.25">
      <c r="G322" s="328"/>
    </row>
    <row r="323" spans="7:7" ht="15.75" customHeight="1" x14ac:dyDescent="0.25">
      <c r="G323" s="328"/>
    </row>
    <row r="324" spans="7:7" ht="15.75" customHeight="1" x14ac:dyDescent="0.25">
      <c r="G324" s="328"/>
    </row>
    <row r="325" spans="7:7" ht="15.75" customHeight="1" x14ac:dyDescent="0.25">
      <c r="G325" s="328"/>
    </row>
    <row r="326" spans="7:7" ht="15.75" customHeight="1" x14ac:dyDescent="0.25">
      <c r="G326" s="328"/>
    </row>
    <row r="327" spans="7:7" ht="15.75" customHeight="1" x14ac:dyDescent="0.25">
      <c r="G327" s="328"/>
    </row>
    <row r="328" spans="7:7" ht="15.75" customHeight="1" x14ac:dyDescent="0.25">
      <c r="G328" s="328"/>
    </row>
    <row r="329" spans="7:7" ht="15.75" customHeight="1" x14ac:dyDescent="0.25">
      <c r="G329" s="328"/>
    </row>
    <row r="330" spans="7:7" ht="15.75" customHeight="1" x14ac:dyDescent="0.25">
      <c r="G330" s="328"/>
    </row>
    <row r="331" spans="7:7" ht="15.75" customHeight="1" x14ac:dyDescent="0.25">
      <c r="G331" s="328"/>
    </row>
    <row r="332" spans="7:7" ht="15.75" customHeight="1" x14ac:dyDescent="0.25">
      <c r="G332" s="328"/>
    </row>
    <row r="333" spans="7:7" ht="15.75" customHeight="1" x14ac:dyDescent="0.25">
      <c r="G333" s="328"/>
    </row>
    <row r="334" spans="7:7" ht="15.75" customHeight="1" x14ac:dyDescent="0.25">
      <c r="G334" s="328"/>
    </row>
    <row r="335" spans="7:7" ht="15.75" customHeight="1" x14ac:dyDescent="0.25">
      <c r="G335" s="328"/>
    </row>
    <row r="336" spans="7:7" ht="15.75" customHeight="1" x14ac:dyDescent="0.25">
      <c r="G336" s="328"/>
    </row>
    <row r="337" spans="7:7" ht="15.75" customHeight="1" x14ac:dyDescent="0.25">
      <c r="G337" s="328"/>
    </row>
    <row r="338" spans="7:7" ht="15.75" customHeight="1" x14ac:dyDescent="0.25">
      <c r="G338" s="328"/>
    </row>
    <row r="339" spans="7:7" ht="15.75" customHeight="1" x14ac:dyDescent="0.25">
      <c r="G339" s="328"/>
    </row>
    <row r="340" spans="7:7" ht="15.75" customHeight="1" x14ac:dyDescent="0.25">
      <c r="G340" s="328"/>
    </row>
    <row r="341" spans="7:7" ht="15.75" customHeight="1" x14ac:dyDescent="0.25">
      <c r="G341" s="328"/>
    </row>
    <row r="342" spans="7:7" ht="15.75" customHeight="1" x14ac:dyDescent="0.25">
      <c r="G342" s="328"/>
    </row>
    <row r="343" spans="7:7" ht="15.75" customHeight="1" x14ac:dyDescent="0.25">
      <c r="G343" s="328"/>
    </row>
    <row r="344" spans="7:7" ht="15.75" customHeight="1" x14ac:dyDescent="0.25">
      <c r="G344" s="328"/>
    </row>
    <row r="345" spans="7:7" ht="15.75" customHeight="1" x14ac:dyDescent="0.25">
      <c r="G345" s="328"/>
    </row>
    <row r="346" spans="7:7" ht="15.75" customHeight="1" x14ac:dyDescent="0.25">
      <c r="G346" s="328"/>
    </row>
    <row r="347" spans="7:7" ht="15.75" customHeight="1" x14ac:dyDescent="0.25">
      <c r="G347" s="328"/>
    </row>
    <row r="348" spans="7:7" ht="15.75" customHeight="1" x14ac:dyDescent="0.25">
      <c r="G348" s="328"/>
    </row>
    <row r="349" spans="7:7" ht="15.75" customHeight="1" x14ac:dyDescent="0.25">
      <c r="G349" s="328"/>
    </row>
    <row r="350" spans="7:7" ht="15.75" customHeight="1" x14ac:dyDescent="0.25">
      <c r="G350" s="328"/>
    </row>
    <row r="351" spans="7:7" ht="15.75" customHeight="1" x14ac:dyDescent="0.25">
      <c r="G351" s="328"/>
    </row>
    <row r="352" spans="7:7" ht="15.75" customHeight="1" x14ac:dyDescent="0.25">
      <c r="G352" s="328"/>
    </row>
    <row r="353" spans="7:7" ht="15.75" customHeight="1" x14ac:dyDescent="0.25">
      <c r="G353" s="328"/>
    </row>
    <row r="354" spans="7:7" ht="15.75" customHeight="1" x14ac:dyDescent="0.25">
      <c r="G354" s="328"/>
    </row>
    <row r="355" spans="7:7" ht="15.75" customHeight="1" x14ac:dyDescent="0.25">
      <c r="G355" s="328"/>
    </row>
    <row r="356" spans="7:7" ht="15.75" customHeight="1" x14ac:dyDescent="0.25">
      <c r="G356" s="328"/>
    </row>
    <row r="357" spans="7:7" ht="15.75" customHeight="1" x14ac:dyDescent="0.25">
      <c r="G357" s="328"/>
    </row>
    <row r="358" spans="7:7" ht="15.75" customHeight="1" x14ac:dyDescent="0.25">
      <c r="G358" s="328"/>
    </row>
    <row r="359" spans="7:7" ht="15.75" customHeight="1" x14ac:dyDescent="0.25">
      <c r="G359" s="328"/>
    </row>
    <row r="360" spans="7:7" ht="15.75" customHeight="1" x14ac:dyDescent="0.25">
      <c r="G360" s="328"/>
    </row>
    <row r="361" spans="7:7" ht="15.75" customHeight="1" x14ac:dyDescent="0.25">
      <c r="G361" s="328"/>
    </row>
    <row r="362" spans="7:7" ht="15.75" customHeight="1" x14ac:dyDescent="0.25">
      <c r="G362" s="328"/>
    </row>
    <row r="363" spans="7:7" ht="15.75" customHeight="1" x14ac:dyDescent="0.25">
      <c r="G363" s="328"/>
    </row>
    <row r="364" spans="7:7" ht="15.75" customHeight="1" x14ac:dyDescent="0.25">
      <c r="G364" s="328"/>
    </row>
    <row r="365" spans="7:7" ht="15.75" customHeight="1" x14ac:dyDescent="0.25">
      <c r="G365" s="328"/>
    </row>
    <row r="366" spans="7:7" ht="15.75" customHeight="1" x14ac:dyDescent="0.25">
      <c r="G366" s="328"/>
    </row>
    <row r="367" spans="7:7" ht="15.75" customHeight="1" x14ac:dyDescent="0.25">
      <c r="G367" s="328"/>
    </row>
    <row r="368" spans="7:7" ht="15.75" customHeight="1" x14ac:dyDescent="0.25">
      <c r="G368" s="328"/>
    </row>
    <row r="369" spans="7:7" ht="15.75" customHeight="1" x14ac:dyDescent="0.25">
      <c r="G369" s="328"/>
    </row>
    <row r="370" spans="7:7" ht="15.75" customHeight="1" x14ac:dyDescent="0.25">
      <c r="G370" s="328"/>
    </row>
    <row r="371" spans="7:7" ht="15.75" customHeight="1" x14ac:dyDescent="0.25">
      <c r="G371" s="328"/>
    </row>
    <row r="372" spans="7:7" ht="15.75" customHeight="1" x14ac:dyDescent="0.25">
      <c r="G372" s="328"/>
    </row>
    <row r="373" spans="7:7" ht="15.75" customHeight="1" x14ac:dyDescent="0.25">
      <c r="G373" s="328"/>
    </row>
    <row r="374" spans="7:7" ht="15.75" customHeight="1" x14ac:dyDescent="0.25">
      <c r="G374" s="328"/>
    </row>
    <row r="375" spans="7:7" ht="15.75" customHeight="1" x14ac:dyDescent="0.25">
      <c r="G375" s="328"/>
    </row>
    <row r="376" spans="7:7" ht="15.75" customHeight="1" x14ac:dyDescent="0.25">
      <c r="G376" s="328"/>
    </row>
    <row r="377" spans="7:7" ht="15.75" customHeight="1" x14ac:dyDescent="0.25">
      <c r="G377" s="328"/>
    </row>
    <row r="378" spans="7:7" ht="15.75" customHeight="1" x14ac:dyDescent="0.25">
      <c r="G378" s="328"/>
    </row>
    <row r="379" spans="7:7" ht="15.75" customHeight="1" x14ac:dyDescent="0.25">
      <c r="G379" s="328"/>
    </row>
    <row r="380" spans="7:7" ht="15.75" customHeight="1" x14ac:dyDescent="0.25">
      <c r="G380" s="328"/>
    </row>
    <row r="381" spans="7:7" ht="15.75" customHeight="1" x14ac:dyDescent="0.25">
      <c r="G381" s="328"/>
    </row>
    <row r="382" spans="7:7" ht="15.75" customHeight="1" x14ac:dyDescent="0.25">
      <c r="G382" s="328"/>
    </row>
    <row r="383" spans="7:7" ht="15.75" customHeight="1" x14ac:dyDescent="0.25">
      <c r="G383" s="328"/>
    </row>
    <row r="384" spans="7:7" ht="15.75" customHeight="1" x14ac:dyDescent="0.25">
      <c r="G384" s="328"/>
    </row>
    <row r="385" spans="7:7" ht="15.75" customHeight="1" x14ac:dyDescent="0.25">
      <c r="G385" s="328"/>
    </row>
    <row r="386" spans="7:7" ht="15.75" customHeight="1" x14ac:dyDescent="0.25">
      <c r="G386" s="328"/>
    </row>
    <row r="387" spans="7:7" ht="15.75" customHeight="1" x14ac:dyDescent="0.25">
      <c r="G387" s="328"/>
    </row>
    <row r="388" spans="7:7" ht="15.75" customHeight="1" x14ac:dyDescent="0.25">
      <c r="G388" s="328"/>
    </row>
    <row r="389" spans="7:7" ht="15.75" customHeight="1" x14ac:dyDescent="0.25">
      <c r="G389" s="328"/>
    </row>
    <row r="390" spans="7:7" ht="15.75" customHeight="1" x14ac:dyDescent="0.25">
      <c r="G390" s="328"/>
    </row>
    <row r="391" spans="7:7" ht="15.75" customHeight="1" x14ac:dyDescent="0.25">
      <c r="G391" s="328"/>
    </row>
    <row r="392" spans="7:7" ht="15.75" customHeight="1" x14ac:dyDescent="0.25">
      <c r="G392" s="328"/>
    </row>
    <row r="393" spans="7:7" ht="15.75" customHeight="1" x14ac:dyDescent="0.25">
      <c r="G393" s="328"/>
    </row>
    <row r="394" spans="7:7" ht="15.75" customHeight="1" x14ac:dyDescent="0.25">
      <c r="G394" s="328"/>
    </row>
    <row r="395" spans="7:7" ht="15.75" customHeight="1" x14ac:dyDescent="0.25">
      <c r="G395" s="328"/>
    </row>
    <row r="396" spans="7:7" ht="15.75" customHeight="1" x14ac:dyDescent="0.25">
      <c r="G396" s="328"/>
    </row>
    <row r="397" spans="7:7" ht="15.75" customHeight="1" x14ac:dyDescent="0.25">
      <c r="G397" s="328"/>
    </row>
    <row r="398" spans="7:7" ht="15.75" customHeight="1" x14ac:dyDescent="0.25">
      <c r="G398" s="328"/>
    </row>
    <row r="399" spans="7:7" ht="15.75" customHeight="1" x14ac:dyDescent="0.25">
      <c r="G399" s="328"/>
    </row>
    <row r="400" spans="7:7" ht="15.75" customHeight="1" x14ac:dyDescent="0.25">
      <c r="G400" s="328"/>
    </row>
    <row r="401" spans="7:7" ht="15.75" customHeight="1" x14ac:dyDescent="0.25">
      <c r="G401" s="328"/>
    </row>
    <row r="402" spans="7:7" ht="15.75" customHeight="1" x14ac:dyDescent="0.25">
      <c r="G402" s="328"/>
    </row>
    <row r="403" spans="7:7" ht="15.75" customHeight="1" x14ac:dyDescent="0.25">
      <c r="G403" s="328"/>
    </row>
    <row r="404" spans="7:7" ht="15.75" customHeight="1" x14ac:dyDescent="0.25">
      <c r="G404" s="328"/>
    </row>
    <row r="405" spans="7:7" ht="15.75" customHeight="1" x14ac:dyDescent="0.25">
      <c r="G405" s="328"/>
    </row>
    <row r="406" spans="7:7" ht="15.75" customHeight="1" x14ac:dyDescent="0.25">
      <c r="G406" s="328"/>
    </row>
    <row r="407" spans="7:7" ht="15.75" customHeight="1" x14ac:dyDescent="0.25">
      <c r="G407" s="328"/>
    </row>
    <row r="408" spans="7:7" ht="15.75" customHeight="1" x14ac:dyDescent="0.25">
      <c r="G408" s="328"/>
    </row>
    <row r="409" spans="7:7" ht="15.75" customHeight="1" x14ac:dyDescent="0.25">
      <c r="G409" s="328"/>
    </row>
    <row r="410" spans="7:7" ht="15.75" customHeight="1" x14ac:dyDescent="0.25">
      <c r="G410" s="328"/>
    </row>
    <row r="411" spans="7:7" ht="15.75" customHeight="1" x14ac:dyDescent="0.25">
      <c r="G411" s="328"/>
    </row>
    <row r="412" spans="7:7" ht="15.75" customHeight="1" x14ac:dyDescent="0.25">
      <c r="G412" s="328"/>
    </row>
    <row r="413" spans="7:7" ht="15.75" customHeight="1" x14ac:dyDescent="0.25">
      <c r="G413" s="328"/>
    </row>
    <row r="414" spans="7:7" ht="15.75" customHeight="1" x14ac:dyDescent="0.25">
      <c r="G414" s="328"/>
    </row>
    <row r="415" spans="7:7" ht="15.75" customHeight="1" x14ac:dyDescent="0.25">
      <c r="G415" s="328"/>
    </row>
    <row r="416" spans="7:7" ht="15.75" customHeight="1" x14ac:dyDescent="0.25">
      <c r="G416" s="328"/>
    </row>
    <row r="417" spans="7:7" ht="15.75" customHeight="1" x14ac:dyDescent="0.25">
      <c r="G417" s="328"/>
    </row>
    <row r="418" spans="7:7" ht="15.75" customHeight="1" x14ac:dyDescent="0.25">
      <c r="G418" s="328"/>
    </row>
    <row r="419" spans="7:7" ht="15.75" customHeight="1" x14ac:dyDescent="0.25">
      <c r="G419" s="328"/>
    </row>
    <row r="420" spans="7:7" ht="15.75" customHeight="1" x14ac:dyDescent="0.25">
      <c r="G420" s="328"/>
    </row>
    <row r="421" spans="7:7" ht="15.75" customHeight="1" x14ac:dyDescent="0.25">
      <c r="G421" s="328"/>
    </row>
    <row r="422" spans="7:7" ht="15.75" customHeight="1" x14ac:dyDescent="0.25">
      <c r="G422" s="328"/>
    </row>
    <row r="423" spans="7:7" ht="15.75" customHeight="1" x14ac:dyDescent="0.25">
      <c r="G423" s="328"/>
    </row>
    <row r="424" spans="7:7" ht="15.75" customHeight="1" x14ac:dyDescent="0.25">
      <c r="G424" s="328"/>
    </row>
    <row r="425" spans="7:7" ht="15.75" customHeight="1" x14ac:dyDescent="0.25">
      <c r="G425" s="328"/>
    </row>
    <row r="426" spans="7:7" ht="15.75" customHeight="1" x14ac:dyDescent="0.25">
      <c r="G426" s="328"/>
    </row>
    <row r="427" spans="7:7" ht="15.75" customHeight="1" x14ac:dyDescent="0.25">
      <c r="G427" s="328"/>
    </row>
    <row r="428" spans="7:7" ht="15.75" customHeight="1" x14ac:dyDescent="0.25">
      <c r="G428" s="328"/>
    </row>
    <row r="429" spans="7:7" ht="15.75" customHeight="1" x14ac:dyDescent="0.25">
      <c r="G429" s="328"/>
    </row>
    <row r="430" spans="7:7" ht="15.75" customHeight="1" x14ac:dyDescent="0.25">
      <c r="G430" s="328"/>
    </row>
    <row r="431" spans="7:7" ht="15.75" customHeight="1" x14ac:dyDescent="0.25">
      <c r="G431" s="328"/>
    </row>
    <row r="432" spans="7:7" ht="15.75" customHeight="1" x14ac:dyDescent="0.25">
      <c r="G432" s="328"/>
    </row>
    <row r="433" spans="7:7" ht="15.75" customHeight="1" x14ac:dyDescent="0.25">
      <c r="G433" s="328"/>
    </row>
    <row r="434" spans="7:7" ht="15.75" customHeight="1" x14ac:dyDescent="0.25">
      <c r="G434" s="328"/>
    </row>
    <row r="435" spans="7:7" ht="15.75" customHeight="1" x14ac:dyDescent="0.25">
      <c r="G435" s="328"/>
    </row>
    <row r="436" spans="7:7" ht="15.75" customHeight="1" x14ac:dyDescent="0.25">
      <c r="G436" s="328"/>
    </row>
    <row r="437" spans="7:7" ht="15.75" customHeight="1" x14ac:dyDescent="0.25">
      <c r="G437" s="328"/>
    </row>
    <row r="438" spans="7:7" ht="15.75" customHeight="1" x14ac:dyDescent="0.25">
      <c r="G438" s="328"/>
    </row>
    <row r="439" spans="7:7" ht="15.75" customHeight="1" x14ac:dyDescent="0.25">
      <c r="G439" s="328"/>
    </row>
    <row r="440" spans="7:7" ht="15.75" customHeight="1" x14ac:dyDescent="0.25">
      <c r="G440" s="328"/>
    </row>
    <row r="441" spans="7:7" ht="15.75" customHeight="1" x14ac:dyDescent="0.25">
      <c r="G441" s="328"/>
    </row>
    <row r="442" spans="7:7" ht="15.75" customHeight="1" x14ac:dyDescent="0.25">
      <c r="G442" s="328"/>
    </row>
    <row r="443" spans="7:7" ht="15.75" customHeight="1" x14ac:dyDescent="0.25">
      <c r="G443" s="328"/>
    </row>
    <row r="444" spans="7:7" ht="15.75" customHeight="1" x14ac:dyDescent="0.25">
      <c r="G444" s="328"/>
    </row>
    <row r="445" spans="7:7" ht="15.75" customHeight="1" x14ac:dyDescent="0.25">
      <c r="G445" s="328"/>
    </row>
    <row r="446" spans="7:7" ht="15.75" customHeight="1" x14ac:dyDescent="0.25">
      <c r="G446" s="328"/>
    </row>
    <row r="447" spans="7:7" ht="15.75" customHeight="1" x14ac:dyDescent="0.25">
      <c r="G447" s="328"/>
    </row>
    <row r="448" spans="7:7" ht="15.75" customHeight="1" x14ac:dyDescent="0.25">
      <c r="G448" s="328"/>
    </row>
    <row r="449" spans="7:7" ht="15.75" customHeight="1" x14ac:dyDescent="0.25">
      <c r="G449" s="328"/>
    </row>
    <row r="450" spans="7:7" ht="15.75" customHeight="1" x14ac:dyDescent="0.25">
      <c r="G450" s="328"/>
    </row>
    <row r="451" spans="7:7" ht="15.75" customHeight="1" x14ac:dyDescent="0.25">
      <c r="G451" s="328"/>
    </row>
    <row r="452" spans="7:7" ht="15.75" customHeight="1" x14ac:dyDescent="0.25">
      <c r="G452" s="328"/>
    </row>
    <row r="453" spans="7:7" ht="15.75" customHeight="1" x14ac:dyDescent="0.25">
      <c r="G453" s="328"/>
    </row>
    <row r="454" spans="7:7" ht="15.75" customHeight="1" x14ac:dyDescent="0.25">
      <c r="G454" s="328"/>
    </row>
    <row r="455" spans="7:7" ht="15.75" customHeight="1" x14ac:dyDescent="0.25">
      <c r="G455" s="328"/>
    </row>
    <row r="456" spans="7:7" ht="15.75" customHeight="1" x14ac:dyDescent="0.25">
      <c r="G456" s="328"/>
    </row>
    <row r="457" spans="7:7" ht="15.75" customHeight="1" x14ac:dyDescent="0.25">
      <c r="G457" s="328"/>
    </row>
    <row r="458" spans="7:7" ht="15.75" customHeight="1" x14ac:dyDescent="0.25">
      <c r="G458" s="328"/>
    </row>
    <row r="459" spans="7:7" ht="15.75" customHeight="1" x14ac:dyDescent="0.25">
      <c r="G459" s="328"/>
    </row>
    <row r="460" spans="7:7" ht="15.75" customHeight="1" x14ac:dyDescent="0.25">
      <c r="G460" s="328"/>
    </row>
    <row r="461" spans="7:7" ht="15.75" customHeight="1" x14ac:dyDescent="0.25">
      <c r="G461" s="328"/>
    </row>
    <row r="462" spans="7:7" ht="15.75" customHeight="1" x14ac:dyDescent="0.25">
      <c r="G462" s="328"/>
    </row>
    <row r="463" spans="7:7" ht="15.75" customHeight="1" x14ac:dyDescent="0.25">
      <c r="G463" s="328"/>
    </row>
    <row r="464" spans="7:7" ht="15.75" customHeight="1" x14ac:dyDescent="0.25">
      <c r="G464" s="328"/>
    </row>
    <row r="465" spans="7:7" ht="15.75" customHeight="1" x14ac:dyDescent="0.25">
      <c r="G465" s="328"/>
    </row>
    <row r="466" spans="7:7" ht="15.75" customHeight="1" x14ac:dyDescent="0.25">
      <c r="G466" s="328"/>
    </row>
    <row r="467" spans="7:7" ht="15.75" customHeight="1" x14ac:dyDescent="0.25">
      <c r="G467" s="328"/>
    </row>
    <row r="468" spans="7:7" ht="15.75" customHeight="1" x14ac:dyDescent="0.25">
      <c r="G468" s="328"/>
    </row>
    <row r="469" spans="7:7" ht="15.75" customHeight="1" x14ac:dyDescent="0.25">
      <c r="G469" s="328"/>
    </row>
    <row r="470" spans="7:7" ht="15.75" customHeight="1" x14ac:dyDescent="0.25">
      <c r="G470" s="328"/>
    </row>
    <row r="471" spans="7:7" ht="15.75" customHeight="1" x14ac:dyDescent="0.25">
      <c r="G471" s="328"/>
    </row>
    <row r="472" spans="7:7" ht="15.75" customHeight="1" x14ac:dyDescent="0.25">
      <c r="G472" s="328"/>
    </row>
    <row r="473" spans="7:7" ht="15.75" customHeight="1" x14ac:dyDescent="0.25">
      <c r="G473" s="328"/>
    </row>
    <row r="474" spans="7:7" ht="15.75" customHeight="1" x14ac:dyDescent="0.25">
      <c r="G474" s="328"/>
    </row>
    <row r="475" spans="7:7" ht="15.75" customHeight="1" x14ac:dyDescent="0.25">
      <c r="G475" s="328"/>
    </row>
    <row r="476" spans="7:7" ht="15.75" customHeight="1" x14ac:dyDescent="0.25">
      <c r="G476" s="328"/>
    </row>
    <row r="477" spans="7:7" ht="15.75" customHeight="1" x14ac:dyDescent="0.25">
      <c r="G477" s="328"/>
    </row>
    <row r="478" spans="7:7" ht="15.75" customHeight="1" x14ac:dyDescent="0.25">
      <c r="G478" s="328"/>
    </row>
    <row r="479" spans="7:7" ht="15.75" customHeight="1" x14ac:dyDescent="0.25">
      <c r="G479" s="328"/>
    </row>
    <row r="480" spans="7:7" ht="15.75" customHeight="1" x14ac:dyDescent="0.25">
      <c r="G480" s="328"/>
    </row>
    <row r="481" spans="7:7" ht="15.75" customHeight="1" x14ac:dyDescent="0.25">
      <c r="G481" s="328"/>
    </row>
    <row r="482" spans="7:7" ht="15.75" customHeight="1" x14ac:dyDescent="0.25">
      <c r="G482" s="328"/>
    </row>
    <row r="483" spans="7:7" ht="15.75" customHeight="1" x14ac:dyDescent="0.25">
      <c r="G483" s="328"/>
    </row>
    <row r="484" spans="7:7" ht="15.75" customHeight="1" x14ac:dyDescent="0.25">
      <c r="G484" s="328"/>
    </row>
    <row r="485" spans="7:7" ht="15.75" customHeight="1" x14ac:dyDescent="0.25">
      <c r="G485" s="328"/>
    </row>
    <row r="486" spans="7:7" ht="15.75" customHeight="1" x14ac:dyDescent="0.25">
      <c r="G486" s="328"/>
    </row>
    <row r="487" spans="7:7" ht="15.75" customHeight="1" x14ac:dyDescent="0.25">
      <c r="G487" s="328"/>
    </row>
    <row r="488" spans="7:7" ht="15.75" customHeight="1" x14ac:dyDescent="0.25">
      <c r="G488" s="328"/>
    </row>
    <row r="489" spans="7:7" ht="15.75" customHeight="1" x14ac:dyDescent="0.25">
      <c r="G489" s="328"/>
    </row>
    <row r="490" spans="7:7" ht="15.75" customHeight="1" x14ac:dyDescent="0.25">
      <c r="G490" s="328"/>
    </row>
    <row r="491" spans="7:7" ht="15.75" customHeight="1" x14ac:dyDescent="0.25">
      <c r="G491" s="328"/>
    </row>
    <row r="492" spans="7:7" ht="15.75" customHeight="1" x14ac:dyDescent="0.25">
      <c r="G492" s="328"/>
    </row>
    <row r="493" spans="7:7" ht="15.75" customHeight="1" x14ac:dyDescent="0.25">
      <c r="G493" s="328"/>
    </row>
    <row r="494" spans="7:7" ht="15.75" customHeight="1" x14ac:dyDescent="0.25">
      <c r="G494" s="328"/>
    </row>
    <row r="495" spans="7:7" ht="15.75" customHeight="1" x14ac:dyDescent="0.25">
      <c r="G495" s="328"/>
    </row>
    <row r="496" spans="7:7" ht="15.75" customHeight="1" x14ac:dyDescent="0.25">
      <c r="G496" s="328"/>
    </row>
    <row r="497" spans="7:7" ht="15.75" customHeight="1" x14ac:dyDescent="0.25">
      <c r="G497" s="328"/>
    </row>
    <row r="498" spans="7:7" ht="15.75" customHeight="1" x14ac:dyDescent="0.25">
      <c r="G498" s="328"/>
    </row>
    <row r="499" spans="7:7" ht="15.75" customHeight="1" x14ac:dyDescent="0.25">
      <c r="G499" s="328"/>
    </row>
    <row r="500" spans="7:7" ht="15.75" customHeight="1" x14ac:dyDescent="0.25">
      <c r="G500" s="328"/>
    </row>
    <row r="501" spans="7:7" ht="15.75" customHeight="1" x14ac:dyDescent="0.25">
      <c r="G501" s="328"/>
    </row>
    <row r="502" spans="7:7" ht="15.75" customHeight="1" x14ac:dyDescent="0.25">
      <c r="G502" s="328"/>
    </row>
    <row r="503" spans="7:7" ht="15.75" customHeight="1" x14ac:dyDescent="0.25">
      <c r="G503" s="328"/>
    </row>
    <row r="504" spans="7:7" ht="15.75" customHeight="1" x14ac:dyDescent="0.25">
      <c r="G504" s="328"/>
    </row>
    <row r="505" spans="7:7" ht="15.75" customHeight="1" x14ac:dyDescent="0.25">
      <c r="G505" s="328"/>
    </row>
    <row r="506" spans="7:7" ht="15.75" customHeight="1" x14ac:dyDescent="0.25">
      <c r="G506" s="328"/>
    </row>
    <row r="507" spans="7:7" ht="15.75" customHeight="1" x14ac:dyDescent="0.25">
      <c r="G507" s="328"/>
    </row>
    <row r="508" spans="7:7" ht="15.75" customHeight="1" x14ac:dyDescent="0.25">
      <c r="G508" s="328"/>
    </row>
    <row r="509" spans="7:7" ht="15.75" customHeight="1" x14ac:dyDescent="0.25">
      <c r="G509" s="328"/>
    </row>
    <row r="510" spans="7:7" ht="15.75" customHeight="1" x14ac:dyDescent="0.25">
      <c r="G510" s="328"/>
    </row>
    <row r="511" spans="7:7" ht="15.75" customHeight="1" x14ac:dyDescent="0.25">
      <c r="G511" s="328"/>
    </row>
    <row r="512" spans="7:7" ht="15.75" customHeight="1" x14ac:dyDescent="0.25">
      <c r="G512" s="328"/>
    </row>
    <row r="513" spans="7:7" ht="15.75" customHeight="1" x14ac:dyDescent="0.25">
      <c r="G513" s="328"/>
    </row>
    <row r="514" spans="7:7" ht="15.75" customHeight="1" x14ac:dyDescent="0.25">
      <c r="G514" s="328"/>
    </row>
    <row r="515" spans="7:7" ht="15.75" customHeight="1" x14ac:dyDescent="0.25">
      <c r="G515" s="328"/>
    </row>
    <row r="516" spans="7:7" ht="15.75" customHeight="1" x14ac:dyDescent="0.25">
      <c r="G516" s="328"/>
    </row>
    <row r="517" spans="7:7" ht="15.75" customHeight="1" x14ac:dyDescent="0.25">
      <c r="G517" s="328"/>
    </row>
    <row r="518" spans="7:7" ht="15.75" customHeight="1" x14ac:dyDescent="0.25">
      <c r="G518" s="328"/>
    </row>
    <row r="519" spans="7:7" ht="15.75" customHeight="1" x14ac:dyDescent="0.25">
      <c r="G519" s="328"/>
    </row>
    <row r="520" spans="7:7" ht="15.75" customHeight="1" x14ac:dyDescent="0.25">
      <c r="G520" s="328"/>
    </row>
    <row r="521" spans="7:7" ht="15.75" customHeight="1" x14ac:dyDescent="0.25">
      <c r="G521" s="328"/>
    </row>
    <row r="522" spans="7:7" ht="15.75" customHeight="1" x14ac:dyDescent="0.25">
      <c r="G522" s="328"/>
    </row>
    <row r="523" spans="7:7" ht="15.75" customHeight="1" x14ac:dyDescent="0.25">
      <c r="G523" s="328"/>
    </row>
    <row r="524" spans="7:7" ht="15.75" customHeight="1" x14ac:dyDescent="0.25">
      <c r="G524" s="328"/>
    </row>
    <row r="525" spans="7:7" ht="15.75" customHeight="1" x14ac:dyDescent="0.25">
      <c r="G525" s="328"/>
    </row>
    <row r="526" spans="7:7" ht="15.75" customHeight="1" x14ac:dyDescent="0.25">
      <c r="G526" s="328"/>
    </row>
    <row r="527" spans="7:7" ht="15.75" customHeight="1" x14ac:dyDescent="0.25">
      <c r="G527" s="328"/>
    </row>
    <row r="528" spans="7:7" ht="15.75" customHeight="1" x14ac:dyDescent="0.25">
      <c r="G528" s="328"/>
    </row>
    <row r="529" spans="7:7" ht="15.75" customHeight="1" x14ac:dyDescent="0.25">
      <c r="G529" s="328"/>
    </row>
    <row r="530" spans="7:7" ht="15.75" customHeight="1" x14ac:dyDescent="0.25">
      <c r="G530" s="328"/>
    </row>
    <row r="531" spans="7:7" ht="15.75" customHeight="1" x14ac:dyDescent="0.25">
      <c r="G531" s="328"/>
    </row>
    <row r="532" spans="7:7" ht="15.75" customHeight="1" x14ac:dyDescent="0.25">
      <c r="G532" s="328"/>
    </row>
    <row r="533" spans="7:7" ht="15.75" customHeight="1" x14ac:dyDescent="0.25">
      <c r="G533" s="328"/>
    </row>
    <row r="534" spans="7:7" ht="15.75" customHeight="1" x14ac:dyDescent="0.25">
      <c r="G534" s="328"/>
    </row>
    <row r="535" spans="7:7" ht="15.75" customHeight="1" x14ac:dyDescent="0.25">
      <c r="G535" s="328"/>
    </row>
    <row r="536" spans="7:7" ht="15.75" customHeight="1" x14ac:dyDescent="0.25">
      <c r="G536" s="328"/>
    </row>
    <row r="537" spans="7:7" ht="15.75" customHeight="1" x14ac:dyDescent="0.25">
      <c r="G537" s="328"/>
    </row>
    <row r="538" spans="7:7" ht="15.75" customHeight="1" x14ac:dyDescent="0.25">
      <c r="G538" s="328"/>
    </row>
    <row r="539" spans="7:7" ht="15.75" customHeight="1" x14ac:dyDescent="0.25">
      <c r="G539" s="328"/>
    </row>
    <row r="540" spans="7:7" ht="15.75" customHeight="1" x14ac:dyDescent="0.25">
      <c r="G540" s="328"/>
    </row>
    <row r="541" spans="7:7" ht="15.75" customHeight="1" x14ac:dyDescent="0.25">
      <c r="G541" s="328"/>
    </row>
    <row r="542" spans="7:7" ht="15.75" customHeight="1" x14ac:dyDescent="0.25">
      <c r="G542" s="328"/>
    </row>
    <row r="543" spans="7:7" ht="15.75" customHeight="1" x14ac:dyDescent="0.25">
      <c r="G543" s="328"/>
    </row>
    <row r="544" spans="7:7" ht="15.75" customHeight="1" x14ac:dyDescent="0.25">
      <c r="G544" s="328"/>
    </row>
    <row r="545" spans="7:7" ht="15.75" customHeight="1" x14ac:dyDescent="0.25">
      <c r="G545" s="328"/>
    </row>
    <row r="546" spans="7:7" ht="15.75" customHeight="1" x14ac:dyDescent="0.25">
      <c r="G546" s="328"/>
    </row>
    <row r="547" spans="7:7" ht="15.75" customHeight="1" x14ac:dyDescent="0.25">
      <c r="G547" s="328"/>
    </row>
    <row r="548" spans="7:7" ht="15.75" customHeight="1" x14ac:dyDescent="0.25">
      <c r="G548" s="328"/>
    </row>
    <row r="549" spans="7:7" ht="15.75" customHeight="1" x14ac:dyDescent="0.25">
      <c r="G549" s="328"/>
    </row>
    <row r="550" spans="7:7" ht="15.75" customHeight="1" x14ac:dyDescent="0.25">
      <c r="G550" s="328"/>
    </row>
    <row r="551" spans="7:7" ht="15.75" customHeight="1" x14ac:dyDescent="0.25">
      <c r="G551" s="328"/>
    </row>
    <row r="552" spans="7:7" ht="15.75" customHeight="1" x14ac:dyDescent="0.25">
      <c r="G552" s="328"/>
    </row>
    <row r="553" spans="7:7" ht="15.75" customHeight="1" x14ac:dyDescent="0.25">
      <c r="G553" s="328"/>
    </row>
    <row r="554" spans="7:7" ht="15.75" customHeight="1" x14ac:dyDescent="0.25">
      <c r="G554" s="328"/>
    </row>
    <row r="555" spans="7:7" ht="15.75" customHeight="1" x14ac:dyDescent="0.25">
      <c r="G555" s="328"/>
    </row>
    <row r="556" spans="7:7" ht="15.75" customHeight="1" x14ac:dyDescent="0.25">
      <c r="G556" s="328"/>
    </row>
    <row r="557" spans="7:7" ht="15.75" customHeight="1" x14ac:dyDescent="0.25">
      <c r="G557" s="328"/>
    </row>
    <row r="558" spans="7:7" ht="15.75" customHeight="1" x14ac:dyDescent="0.25">
      <c r="G558" s="328"/>
    </row>
    <row r="559" spans="7:7" ht="15.75" customHeight="1" x14ac:dyDescent="0.25">
      <c r="G559" s="328"/>
    </row>
    <row r="560" spans="7:7" ht="15.75" customHeight="1" x14ac:dyDescent="0.25">
      <c r="G560" s="328"/>
    </row>
    <row r="561" spans="7:7" ht="15.75" customHeight="1" x14ac:dyDescent="0.25">
      <c r="G561" s="328"/>
    </row>
    <row r="562" spans="7:7" ht="15.75" customHeight="1" x14ac:dyDescent="0.25">
      <c r="G562" s="328"/>
    </row>
    <row r="563" spans="7:7" ht="15.75" customHeight="1" x14ac:dyDescent="0.25">
      <c r="G563" s="328"/>
    </row>
    <row r="564" spans="7:7" ht="15.75" customHeight="1" x14ac:dyDescent="0.25">
      <c r="G564" s="328"/>
    </row>
    <row r="565" spans="7:7" ht="15.75" customHeight="1" x14ac:dyDescent="0.25">
      <c r="G565" s="328"/>
    </row>
    <row r="566" spans="7:7" ht="15.75" customHeight="1" x14ac:dyDescent="0.25">
      <c r="G566" s="328"/>
    </row>
    <row r="567" spans="7:7" ht="15.75" customHeight="1" x14ac:dyDescent="0.25">
      <c r="G567" s="328"/>
    </row>
    <row r="568" spans="7:7" ht="15.75" customHeight="1" x14ac:dyDescent="0.25">
      <c r="G568" s="328"/>
    </row>
    <row r="569" spans="7:7" ht="15.75" customHeight="1" x14ac:dyDescent="0.25">
      <c r="G569" s="328"/>
    </row>
    <row r="570" spans="7:7" ht="15.75" customHeight="1" x14ac:dyDescent="0.25">
      <c r="G570" s="328"/>
    </row>
    <row r="571" spans="7:7" ht="15.75" customHeight="1" x14ac:dyDescent="0.25">
      <c r="G571" s="328"/>
    </row>
    <row r="572" spans="7:7" ht="15.75" customHeight="1" x14ac:dyDescent="0.25">
      <c r="G572" s="328"/>
    </row>
    <row r="573" spans="7:7" ht="15.75" customHeight="1" x14ac:dyDescent="0.25">
      <c r="G573" s="328"/>
    </row>
    <row r="574" spans="7:7" ht="15.75" customHeight="1" x14ac:dyDescent="0.25">
      <c r="G574" s="328"/>
    </row>
    <row r="575" spans="7:7" ht="15.75" customHeight="1" x14ac:dyDescent="0.25">
      <c r="G575" s="328"/>
    </row>
    <row r="576" spans="7:7" ht="15.75" customHeight="1" x14ac:dyDescent="0.25">
      <c r="G576" s="328"/>
    </row>
    <row r="577" spans="7:7" ht="15.75" customHeight="1" x14ac:dyDescent="0.25">
      <c r="G577" s="328"/>
    </row>
    <row r="578" spans="7:7" ht="15.75" customHeight="1" x14ac:dyDescent="0.25">
      <c r="G578" s="328"/>
    </row>
    <row r="579" spans="7:7" ht="15.75" customHeight="1" x14ac:dyDescent="0.25">
      <c r="G579" s="328"/>
    </row>
    <row r="580" spans="7:7" ht="15.75" customHeight="1" x14ac:dyDescent="0.25">
      <c r="G580" s="328"/>
    </row>
    <row r="581" spans="7:7" ht="15.75" customHeight="1" x14ac:dyDescent="0.25">
      <c r="G581" s="328"/>
    </row>
    <row r="582" spans="7:7" ht="15.75" customHeight="1" x14ac:dyDescent="0.25">
      <c r="G582" s="328"/>
    </row>
    <row r="583" spans="7:7" ht="15.75" customHeight="1" x14ac:dyDescent="0.25">
      <c r="G583" s="328"/>
    </row>
    <row r="584" spans="7:7" ht="15.75" customHeight="1" x14ac:dyDescent="0.25">
      <c r="G584" s="328"/>
    </row>
    <row r="585" spans="7:7" ht="15.75" customHeight="1" x14ac:dyDescent="0.25">
      <c r="G585" s="328"/>
    </row>
    <row r="586" spans="7:7" ht="15.75" customHeight="1" x14ac:dyDescent="0.25">
      <c r="G586" s="328"/>
    </row>
    <row r="587" spans="7:7" ht="15.75" customHeight="1" x14ac:dyDescent="0.25">
      <c r="G587" s="328"/>
    </row>
    <row r="588" spans="7:7" ht="15.75" customHeight="1" x14ac:dyDescent="0.25">
      <c r="G588" s="328"/>
    </row>
    <row r="589" spans="7:7" ht="15.75" customHeight="1" x14ac:dyDescent="0.25">
      <c r="G589" s="328"/>
    </row>
    <row r="590" spans="7:7" ht="15.75" customHeight="1" x14ac:dyDescent="0.25">
      <c r="G590" s="328"/>
    </row>
    <row r="591" spans="7:7" ht="15.75" customHeight="1" x14ac:dyDescent="0.25">
      <c r="G591" s="328"/>
    </row>
    <row r="592" spans="7:7" ht="15.75" customHeight="1" x14ac:dyDescent="0.25">
      <c r="G592" s="328"/>
    </row>
    <row r="593" spans="7:7" ht="15.75" customHeight="1" x14ac:dyDescent="0.25">
      <c r="G593" s="328"/>
    </row>
    <row r="594" spans="7:7" ht="15.75" customHeight="1" x14ac:dyDescent="0.25">
      <c r="G594" s="328"/>
    </row>
    <row r="595" spans="7:7" ht="15.75" customHeight="1" x14ac:dyDescent="0.25">
      <c r="G595" s="328"/>
    </row>
    <row r="596" spans="7:7" ht="15.75" customHeight="1" x14ac:dyDescent="0.25">
      <c r="G596" s="328"/>
    </row>
    <row r="597" spans="7:7" ht="15.75" customHeight="1" x14ac:dyDescent="0.25">
      <c r="G597" s="328"/>
    </row>
    <row r="598" spans="7:7" ht="15.75" customHeight="1" x14ac:dyDescent="0.25">
      <c r="G598" s="328"/>
    </row>
    <row r="599" spans="7:7" ht="15.75" customHeight="1" x14ac:dyDescent="0.25">
      <c r="G599" s="328"/>
    </row>
    <row r="600" spans="7:7" ht="15.75" customHeight="1" x14ac:dyDescent="0.25">
      <c r="G600" s="328"/>
    </row>
    <row r="601" spans="7:7" ht="15.75" customHeight="1" x14ac:dyDescent="0.25">
      <c r="G601" s="328"/>
    </row>
    <row r="602" spans="7:7" ht="15.75" customHeight="1" x14ac:dyDescent="0.25">
      <c r="G602" s="328"/>
    </row>
    <row r="603" spans="7:7" ht="15.75" customHeight="1" x14ac:dyDescent="0.25">
      <c r="G603" s="328"/>
    </row>
    <row r="604" spans="7:7" ht="15.75" customHeight="1" x14ac:dyDescent="0.25">
      <c r="G604" s="328"/>
    </row>
    <row r="605" spans="7:7" ht="15.75" customHeight="1" x14ac:dyDescent="0.25">
      <c r="G605" s="328"/>
    </row>
    <row r="606" spans="7:7" ht="15.75" customHeight="1" x14ac:dyDescent="0.25">
      <c r="G606" s="328"/>
    </row>
    <row r="607" spans="7:7" ht="15.75" customHeight="1" x14ac:dyDescent="0.25">
      <c r="G607" s="328"/>
    </row>
    <row r="608" spans="7:7" ht="15.75" customHeight="1" x14ac:dyDescent="0.25">
      <c r="G608" s="328"/>
    </row>
    <row r="609" spans="7:7" ht="15.75" customHeight="1" x14ac:dyDescent="0.25">
      <c r="G609" s="328"/>
    </row>
    <row r="610" spans="7:7" ht="15.75" customHeight="1" x14ac:dyDescent="0.25">
      <c r="G610" s="328"/>
    </row>
    <row r="611" spans="7:7" ht="15.75" customHeight="1" x14ac:dyDescent="0.25">
      <c r="G611" s="328"/>
    </row>
    <row r="612" spans="7:7" ht="15.75" customHeight="1" x14ac:dyDescent="0.25">
      <c r="G612" s="328"/>
    </row>
    <row r="613" spans="7:7" ht="15.75" customHeight="1" x14ac:dyDescent="0.25">
      <c r="G613" s="328"/>
    </row>
    <row r="614" spans="7:7" ht="15.75" customHeight="1" x14ac:dyDescent="0.25">
      <c r="G614" s="328"/>
    </row>
    <row r="615" spans="7:7" ht="15.75" customHeight="1" x14ac:dyDescent="0.25">
      <c r="G615" s="328"/>
    </row>
    <row r="616" spans="7:7" ht="15.75" customHeight="1" x14ac:dyDescent="0.25">
      <c r="G616" s="328"/>
    </row>
    <row r="617" spans="7:7" ht="15.75" customHeight="1" x14ac:dyDescent="0.25">
      <c r="G617" s="328"/>
    </row>
    <row r="618" spans="7:7" ht="15.75" customHeight="1" x14ac:dyDescent="0.25">
      <c r="G618" s="328"/>
    </row>
    <row r="619" spans="7:7" ht="15.75" customHeight="1" x14ac:dyDescent="0.25">
      <c r="G619" s="328"/>
    </row>
    <row r="620" spans="7:7" ht="15.75" customHeight="1" x14ac:dyDescent="0.25">
      <c r="G620" s="328"/>
    </row>
    <row r="621" spans="7:7" ht="15.75" customHeight="1" x14ac:dyDescent="0.25">
      <c r="G621" s="328"/>
    </row>
    <row r="622" spans="7:7" ht="15.75" customHeight="1" x14ac:dyDescent="0.25">
      <c r="G622" s="328"/>
    </row>
    <row r="623" spans="7:7" ht="15.75" customHeight="1" x14ac:dyDescent="0.25">
      <c r="G623" s="328"/>
    </row>
    <row r="624" spans="7:7" ht="15.75" customHeight="1" x14ac:dyDescent="0.25">
      <c r="G624" s="328"/>
    </row>
    <row r="625" spans="7:7" ht="15.75" customHeight="1" x14ac:dyDescent="0.25">
      <c r="G625" s="328"/>
    </row>
    <row r="626" spans="7:7" ht="15.75" customHeight="1" x14ac:dyDescent="0.25">
      <c r="G626" s="328"/>
    </row>
    <row r="627" spans="7:7" ht="15.75" customHeight="1" x14ac:dyDescent="0.25">
      <c r="G627" s="328"/>
    </row>
    <row r="628" spans="7:7" ht="15.75" customHeight="1" x14ac:dyDescent="0.25">
      <c r="G628" s="328"/>
    </row>
    <row r="629" spans="7:7" ht="15.75" customHeight="1" x14ac:dyDescent="0.25">
      <c r="G629" s="328"/>
    </row>
    <row r="630" spans="7:7" ht="15.75" customHeight="1" x14ac:dyDescent="0.25">
      <c r="G630" s="328"/>
    </row>
    <row r="631" spans="7:7" ht="15.75" customHeight="1" x14ac:dyDescent="0.25">
      <c r="G631" s="328"/>
    </row>
    <row r="632" spans="7:7" ht="15.75" customHeight="1" x14ac:dyDescent="0.25">
      <c r="G632" s="328"/>
    </row>
    <row r="633" spans="7:7" ht="15.75" customHeight="1" x14ac:dyDescent="0.25">
      <c r="G633" s="328"/>
    </row>
    <row r="634" spans="7:7" ht="15.75" customHeight="1" x14ac:dyDescent="0.25">
      <c r="G634" s="328"/>
    </row>
    <row r="635" spans="7:7" ht="15.75" customHeight="1" x14ac:dyDescent="0.25">
      <c r="G635" s="328"/>
    </row>
    <row r="636" spans="7:7" ht="15.75" customHeight="1" x14ac:dyDescent="0.25">
      <c r="G636" s="328"/>
    </row>
    <row r="637" spans="7:7" ht="15.75" customHeight="1" x14ac:dyDescent="0.25">
      <c r="G637" s="328"/>
    </row>
    <row r="638" spans="7:7" ht="15.75" customHeight="1" x14ac:dyDescent="0.25">
      <c r="G638" s="328"/>
    </row>
    <row r="639" spans="7:7" ht="15.75" customHeight="1" x14ac:dyDescent="0.25">
      <c r="G639" s="328"/>
    </row>
    <row r="640" spans="7:7" ht="15.75" customHeight="1" x14ac:dyDescent="0.25">
      <c r="G640" s="328"/>
    </row>
    <row r="641" spans="7:7" ht="15.75" customHeight="1" x14ac:dyDescent="0.25">
      <c r="G641" s="328"/>
    </row>
    <row r="642" spans="7:7" ht="15.75" customHeight="1" x14ac:dyDescent="0.25">
      <c r="G642" s="328"/>
    </row>
    <row r="643" spans="7:7" ht="15.75" customHeight="1" x14ac:dyDescent="0.25">
      <c r="G643" s="328"/>
    </row>
    <row r="644" spans="7:7" ht="15.75" customHeight="1" x14ac:dyDescent="0.25">
      <c r="G644" s="328"/>
    </row>
    <row r="645" spans="7:7" ht="15.75" customHeight="1" x14ac:dyDescent="0.25">
      <c r="G645" s="328"/>
    </row>
    <row r="646" spans="7:7" ht="15.75" customHeight="1" x14ac:dyDescent="0.25">
      <c r="G646" s="328"/>
    </row>
    <row r="647" spans="7:7" ht="15.75" customHeight="1" x14ac:dyDescent="0.25">
      <c r="G647" s="328"/>
    </row>
    <row r="648" spans="7:7" ht="15.75" customHeight="1" x14ac:dyDescent="0.25">
      <c r="G648" s="328"/>
    </row>
    <row r="649" spans="7:7" ht="15.75" customHeight="1" x14ac:dyDescent="0.25">
      <c r="G649" s="328"/>
    </row>
    <row r="650" spans="7:7" ht="15.75" customHeight="1" x14ac:dyDescent="0.25">
      <c r="G650" s="328"/>
    </row>
    <row r="651" spans="7:7" ht="15.75" customHeight="1" x14ac:dyDescent="0.25">
      <c r="G651" s="328"/>
    </row>
    <row r="652" spans="7:7" ht="15.75" customHeight="1" x14ac:dyDescent="0.25">
      <c r="G652" s="328"/>
    </row>
    <row r="653" spans="7:7" ht="15.75" customHeight="1" x14ac:dyDescent="0.25">
      <c r="G653" s="328"/>
    </row>
    <row r="654" spans="7:7" ht="15.75" customHeight="1" x14ac:dyDescent="0.25">
      <c r="G654" s="328"/>
    </row>
    <row r="655" spans="7:7" ht="15.75" customHeight="1" x14ac:dyDescent="0.25">
      <c r="G655" s="328"/>
    </row>
    <row r="656" spans="7:7" ht="15.75" customHeight="1" x14ac:dyDescent="0.25">
      <c r="G656" s="328"/>
    </row>
    <row r="657" spans="7:7" ht="15.75" customHeight="1" x14ac:dyDescent="0.25">
      <c r="G657" s="328"/>
    </row>
    <row r="658" spans="7:7" ht="15.75" customHeight="1" x14ac:dyDescent="0.25">
      <c r="G658" s="328"/>
    </row>
    <row r="659" spans="7:7" ht="15.75" customHeight="1" x14ac:dyDescent="0.25">
      <c r="G659" s="328"/>
    </row>
    <row r="660" spans="7:7" ht="15.75" customHeight="1" x14ac:dyDescent="0.25">
      <c r="G660" s="328"/>
    </row>
    <row r="661" spans="7:7" ht="15.75" customHeight="1" x14ac:dyDescent="0.25">
      <c r="G661" s="328"/>
    </row>
    <row r="662" spans="7:7" ht="15.75" customHeight="1" x14ac:dyDescent="0.25">
      <c r="G662" s="328"/>
    </row>
    <row r="663" spans="7:7" ht="15.75" customHeight="1" x14ac:dyDescent="0.25">
      <c r="G663" s="328"/>
    </row>
    <row r="664" spans="7:7" ht="15.75" customHeight="1" x14ac:dyDescent="0.25">
      <c r="G664" s="328"/>
    </row>
    <row r="665" spans="7:7" ht="15.75" customHeight="1" x14ac:dyDescent="0.25">
      <c r="G665" s="328"/>
    </row>
    <row r="666" spans="7:7" ht="15.75" customHeight="1" x14ac:dyDescent="0.25">
      <c r="G666" s="328"/>
    </row>
    <row r="667" spans="7:7" ht="15.75" customHeight="1" x14ac:dyDescent="0.25">
      <c r="G667" s="328"/>
    </row>
    <row r="668" spans="7:7" ht="15.75" customHeight="1" x14ac:dyDescent="0.25">
      <c r="G668" s="328"/>
    </row>
    <row r="669" spans="7:7" ht="15.75" customHeight="1" x14ac:dyDescent="0.25">
      <c r="G669" s="328"/>
    </row>
    <row r="670" spans="7:7" ht="15.75" customHeight="1" x14ac:dyDescent="0.25">
      <c r="G670" s="328"/>
    </row>
    <row r="671" spans="7:7" ht="15.75" customHeight="1" x14ac:dyDescent="0.25">
      <c r="G671" s="328"/>
    </row>
    <row r="672" spans="7:7" ht="15.75" customHeight="1" x14ac:dyDescent="0.25">
      <c r="G672" s="328"/>
    </row>
    <row r="673" spans="7:7" ht="15.75" customHeight="1" x14ac:dyDescent="0.25">
      <c r="G673" s="328"/>
    </row>
    <row r="674" spans="7:7" ht="15.75" customHeight="1" x14ac:dyDescent="0.25">
      <c r="G674" s="328"/>
    </row>
    <row r="675" spans="7:7" ht="15.75" customHeight="1" x14ac:dyDescent="0.25">
      <c r="G675" s="328"/>
    </row>
    <row r="676" spans="7:7" ht="15.75" customHeight="1" x14ac:dyDescent="0.25">
      <c r="G676" s="328"/>
    </row>
    <row r="677" spans="7:7" ht="15.75" customHeight="1" x14ac:dyDescent="0.25">
      <c r="G677" s="328"/>
    </row>
    <row r="678" spans="7:7" ht="15.75" customHeight="1" x14ac:dyDescent="0.25">
      <c r="G678" s="328"/>
    </row>
    <row r="679" spans="7:7" ht="15.75" customHeight="1" x14ac:dyDescent="0.25">
      <c r="G679" s="328"/>
    </row>
    <row r="680" spans="7:7" ht="15.75" customHeight="1" x14ac:dyDescent="0.25">
      <c r="G680" s="328"/>
    </row>
    <row r="681" spans="7:7" ht="15.75" customHeight="1" x14ac:dyDescent="0.25">
      <c r="G681" s="328"/>
    </row>
    <row r="682" spans="7:7" ht="15.75" customHeight="1" x14ac:dyDescent="0.25">
      <c r="G682" s="328"/>
    </row>
    <row r="683" spans="7:7" ht="15.75" customHeight="1" x14ac:dyDescent="0.25">
      <c r="G683" s="328"/>
    </row>
    <row r="684" spans="7:7" ht="15.75" customHeight="1" x14ac:dyDescent="0.25">
      <c r="G684" s="328"/>
    </row>
    <row r="685" spans="7:7" ht="15.75" customHeight="1" x14ac:dyDescent="0.25">
      <c r="G685" s="328"/>
    </row>
    <row r="686" spans="7:7" ht="15.75" customHeight="1" x14ac:dyDescent="0.25">
      <c r="G686" s="328"/>
    </row>
    <row r="687" spans="7:7" ht="15.75" customHeight="1" x14ac:dyDescent="0.25">
      <c r="G687" s="328"/>
    </row>
    <row r="688" spans="7:7" ht="15.75" customHeight="1" x14ac:dyDescent="0.25">
      <c r="G688" s="328"/>
    </row>
    <row r="689" spans="7:7" ht="15.75" customHeight="1" x14ac:dyDescent="0.25">
      <c r="G689" s="328"/>
    </row>
    <row r="690" spans="7:7" ht="15.75" customHeight="1" x14ac:dyDescent="0.25">
      <c r="G690" s="328"/>
    </row>
    <row r="691" spans="7:7" ht="15.75" customHeight="1" x14ac:dyDescent="0.25">
      <c r="G691" s="328"/>
    </row>
    <row r="692" spans="7:7" ht="15.75" customHeight="1" x14ac:dyDescent="0.25">
      <c r="G692" s="328"/>
    </row>
    <row r="693" spans="7:7" ht="15.75" customHeight="1" x14ac:dyDescent="0.25">
      <c r="G693" s="328"/>
    </row>
    <row r="694" spans="7:7" ht="15.75" customHeight="1" x14ac:dyDescent="0.25">
      <c r="G694" s="328"/>
    </row>
    <row r="695" spans="7:7" ht="15.75" customHeight="1" x14ac:dyDescent="0.25">
      <c r="G695" s="328"/>
    </row>
    <row r="696" spans="7:7" ht="15.75" customHeight="1" x14ac:dyDescent="0.25">
      <c r="G696" s="328"/>
    </row>
    <row r="697" spans="7:7" ht="15.75" customHeight="1" x14ac:dyDescent="0.25">
      <c r="G697" s="328"/>
    </row>
    <row r="698" spans="7:7" ht="15.75" customHeight="1" x14ac:dyDescent="0.25">
      <c r="G698" s="328"/>
    </row>
    <row r="699" spans="7:7" ht="15.75" customHeight="1" x14ac:dyDescent="0.25">
      <c r="G699" s="328"/>
    </row>
    <row r="700" spans="7:7" ht="15.75" customHeight="1" x14ac:dyDescent="0.25">
      <c r="G700" s="328"/>
    </row>
    <row r="701" spans="7:7" ht="15.75" customHeight="1" x14ac:dyDescent="0.25">
      <c r="G701" s="328"/>
    </row>
    <row r="702" spans="7:7" ht="15.75" customHeight="1" x14ac:dyDescent="0.25">
      <c r="G702" s="328"/>
    </row>
    <row r="703" spans="7:7" ht="15.75" customHeight="1" x14ac:dyDescent="0.25">
      <c r="G703" s="328"/>
    </row>
    <row r="704" spans="7:7" ht="15.75" customHeight="1" x14ac:dyDescent="0.25">
      <c r="G704" s="328"/>
    </row>
    <row r="705" spans="7:7" ht="15.75" customHeight="1" x14ac:dyDescent="0.25">
      <c r="G705" s="328"/>
    </row>
    <row r="706" spans="7:7" ht="15.75" customHeight="1" x14ac:dyDescent="0.25">
      <c r="G706" s="328"/>
    </row>
    <row r="707" spans="7:7" ht="15.75" customHeight="1" x14ac:dyDescent="0.25">
      <c r="G707" s="328"/>
    </row>
    <row r="708" spans="7:7" ht="15.75" customHeight="1" x14ac:dyDescent="0.25">
      <c r="G708" s="328"/>
    </row>
    <row r="709" spans="7:7" ht="15.75" customHeight="1" x14ac:dyDescent="0.25">
      <c r="G709" s="328"/>
    </row>
    <row r="710" spans="7:7" ht="15.75" customHeight="1" x14ac:dyDescent="0.25">
      <c r="G710" s="328"/>
    </row>
    <row r="711" spans="7:7" ht="15.75" customHeight="1" x14ac:dyDescent="0.25">
      <c r="G711" s="328"/>
    </row>
    <row r="712" spans="7:7" ht="15.75" customHeight="1" x14ac:dyDescent="0.25">
      <c r="G712" s="328"/>
    </row>
    <row r="713" spans="7:7" ht="15.75" customHeight="1" x14ac:dyDescent="0.25">
      <c r="G713" s="328"/>
    </row>
    <row r="714" spans="7:7" ht="15.75" customHeight="1" x14ac:dyDescent="0.25">
      <c r="G714" s="328"/>
    </row>
    <row r="715" spans="7:7" ht="15.75" customHeight="1" x14ac:dyDescent="0.25">
      <c r="G715" s="328"/>
    </row>
    <row r="716" spans="7:7" ht="15.75" customHeight="1" x14ac:dyDescent="0.25">
      <c r="G716" s="328"/>
    </row>
    <row r="717" spans="7:7" ht="15.75" customHeight="1" x14ac:dyDescent="0.25">
      <c r="G717" s="328"/>
    </row>
    <row r="718" spans="7:7" ht="15.75" customHeight="1" x14ac:dyDescent="0.25">
      <c r="G718" s="328"/>
    </row>
    <row r="719" spans="7:7" ht="15.75" customHeight="1" x14ac:dyDescent="0.25">
      <c r="G719" s="328"/>
    </row>
    <row r="720" spans="7:7" ht="15.75" customHeight="1" x14ac:dyDescent="0.25">
      <c r="G720" s="328"/>
    </row>
    <row r="721" spans="7:7" ht="15.75" customHeight="1" x14ac:dyDescent="0.25">
      <c r="G721" s="328"/>
    </row>
    <row r="722" spans="7:7" ht="15.75" customHeight="1" x14ac:dyDescent="0.25">
      <c r="G722" s="328"/>
    </row>
    <row r="723" spans="7:7" ht="15.75" customHeight="1" x14ac:dyDescent="0.25">
      <c r="G723" s="328"/>
    </row>
    <row r="724" spans="7:7" ht="15.75" customHeight="1" x14ac:dyDescent="0.25">
      <c r="G724" s="328"/>
    </row>
    <row r="725" spans="7:7" ht="15.75" customHeight="1" x14ac:dyDescent="0.25">
      <c r="G725" s="328"/>
    </row>
    <row r="726" spans="7:7" ht="15.75" customHeight="1" x14ac:dyDescent="0.25">
      <c r="G726" s="328"/>
    </row>
    <row r="727" spans="7:7" ht="15.75" customHeight="1" x14ac:dyDescent="0.25">
      <c r="G727" s="328"/>
    </row>
    <row r="728" spans="7:7" ht="15.75" customHeight="1" x14ac:dyDescent="0.25">
      <c r="G728" s="328"/>
    </row>
    <row r="729" spans="7:7" ht="15.75" customHeight="1" x14ac:dyDescent="0.25">
      <c r="G729" s="328"/>
    </row>
    <row r="730" spans="7:7" ht="15.75" customHeight="1" x14ac:dyDescent="0.25">
      <c r="G730" s="328"/>
    </row>
    <row r="731" spans="7:7" ht="15.75" customHeight="1" x14ac:dyDescent="0.25">
      <c r="G731" s="328"/>
    </row>
    <row r="732" spans="7:7" ht="15.75" customHeight="1" x14ac:dyDescent="0.25">
      <c r="G732" s="328"/>
    </row>
    <row r="733" spans="7:7" ht="15.75" customHeight="1" x14ac:dyDescent="0.25">
      <c r="G733" s="328"/>
    </row>
    <row r="734" spans="7:7" ht="15.75" customHeight="1" x14ac:dyDescent="0.25">
      <c r="G734" s="328"/>
    </row>
    <row r="735" spans="7:7" ht="15.75" customHeight="1" x14ac:dyDescent="0.25">
      <c r="G735" s="328"/>
    </row>
    <row r="736" spans="7:7" ht="15.75" customHeight="1" x14ac:dyDescent="0.25">
      <c r="G736" s="328"/>
    </row>
    <row r="737" spans="7:7" ht="15.75" customHeight="1" x14ac:dyDescent="0.25">
      <c r="G737" s="328"/>
    </row>
    <row r="738" spans="7:7" ht="15.75" customHeight="1" x14ac:dyDescent="0.25">
      <c r="G738" s="328"/>
    </row>
    <row r="739" spans="7:7" ht="15.75" customHeight="1" x14ac:dyDescent="0.25">
      <c r="G739" s="328"/>
    </row>
    <row r="740" spans="7:7" ht="15.75" customHeight="1" x14ac:dyDescent="0.25">
      <c r="G740" s="328"/>
    </row>
    <row r="741" spans="7:7" ht="15.75" customHeight="1" x14ac:dyDescent="0.25">
      <c r="G741" s="328"/>
    </row>
    <row r="742" spans="7:7" ht="15.75" customHeight="1" x14ac:dyDescent="0.25">
      <c r="G742" s="328"/>
    </row>
    <row r="743" spans="7:7" ht="15.75" customHeight="1" x14ac:dyDescent="0.25">
      <c r="G743" s="328"/>
    </row>
    <row r="744" spans="7:7" ht="15.75" customHeight="1" x14ac:dyDescent="0.25">
      <c r="G744" s="328"/>
    </row>
    <row r="745" spans="7:7" ht="15.75" customHeight="1" x14ac:dyDescent="0.25">
      <c r="G745" s="328"/>
    </row>
    <row r="746" spans="7:7" ht="15.75" customHeight="1" x14ac:dyDescent="0.25">
      <c r="G746" s="328"/>
    </row>
    <row r="747" spans="7:7" ht="15.75" customHeight="1" x14ac:dyDescent="0.25">
      <c r="G747" s="328"/>
    </row>
    <row r="748" spans="7:7" ht="15.75" customHeight="1" x14ac:dyDescent="0.25">
      <c r="G748" s="328"/>
    </row>
    <row r="749" spans="7:7" ht="15.75" customHeight="1" x14ac:dyDescent="0.25">
      <c r="G749" s="328"/>
    </row>
    <row r="750" spans="7:7" ht="15.75" customHeight="1" x14ac:dyDescent="0.25">
      <c r="G750" s="328"/>
    </row>
    <row r="751" spans="7:7" ht="15.75" customHeight="1" x14ac:dyDescent="0.25">
      <c r="G751" s="328"/>
    </row>
    <row r="752" spans="7:7" ht="15.75" customHeight="1" x14ac:dyDescent="0.25">
      <c r="G752" s="328"/>
    </row>
    <row r="753" spans="7:7" ht="15.75" customHeight="1" x14ac:dyDescent="0.25">
      <c r="G753" s="328"/>
    </row>
    <row r="754" spans="7:7" ht="15.75" customHeight="1" x14ac:dyDescent="0.25">
      <c r="G754" s="328"/>
    </row>
    <row r="755" spans="7:7" ht="15.75" customHeight="1" x14ac:dyDescent="0.25">
      <c r="G755" s="328"/>
    </row>
    <row r="756" spans="7:7" ht="15.75" customHeight="1" x14ac:dyDescent="0.25">
      <c r="G756" s="328"/>
    </row>
    <row r="757" spans="7:7" ht="15.75" customHeight="1" x14ac:dyDescent="0.25">
      <c r="G757" s="328"/>
    </row>
    <row r="758" spans="7:7" ht="15.75" customHeight="1" x14ac:dyDescent="0.25">
      <c r="G758" s="328"/>
    </row>
    <row r="759" spans="7:7" ht="15.75" customHeight="1" x14ac:dyDescent="0.25">
      <c r="G759" s="328"/>
    </row>
    <row r="760" spans="7:7" ht="15.75" customHeight="1" x14ac:dyDescent="0.25">
      <c r="G760" s="328"/>
    </row>
    <row r="761" spans="7:7" ht="15.75" customHeight="1" x14ac:dyDescent="0.25">
      <c r="G761" s="328"/>
    </row>
    <row r="762" spans="7:7" ht="15.75" customHeight="1" x14ac:dyDescent="0.25">
      <c r="G762" s="328"/>
    </row>
    <row r="763" spans="7:7" ht="15.75" customHeight="1" x14ac:dyDescent="0.25">
      <c r="G763" s="328"/>
    </row>
    <row r="764" spans="7:7" ht="15.75" customHeight="1" x14ac:dyDescent="0.25">
      <c r="G764" s="328"/>
    </row>
    <row r="765" spans="7:7" ht="15.75" customHeight="1" x14ac:dyDescent="0.25">
      <c r="G765" s="328"/>
    </row>
    <row r="766" spans="7:7" ht="15.75" customHeight="1" x14ac:dyDescent="0.25">
      <c r="G766" s="328"/>
    </row>
    <row r="767" spans="7:7" ht="15.75" customHeight="1" x14ac:dyDescent="0.25">
      <c r="G767" s="328"/>
    </row>
    <row r="768" spans="7:7" ht="15.75" customHeight="1" x14ac:dyDescent="0.25">
      <c r="G768" s="328"/>
    </row>
    <row r="769" spans="7:7" ht="15.75" customHeight="1" x14ac:dyDescent="0.25">
      <c r="G769" s="328"/>
    </row>
    <row r="770" spans="7:7" ht="15.75" customHeight="1" x14ac:dyDescent="0.25">
      <c r="G770" s="328"/>
    </row>
    <row r="771" spans="7:7" ht="15.75" customHeight="1" x14ac:dyDescent="0.25">
      <c r="G771" s="328"/>
    </row>
    <row r="772" spans="7:7" ht="15.75" customHeight="1" x14ac:dyDescent="0.25">
      <c r="G772" s="328"/>
    </row>
    <row r="773" spans="7:7" ht="15.75" customHeight="1" x14ac:dyDescent="0.25">
      <c r="G773" s="328"/>
    </row>
    <row r="774" spans="7:7" ht="15.75" customHeight="1" x14ac:dyDescent="0.25">
      <c r="G774" s="328"/>
    </row>
    <row r="775" spans="7:7" ht="15.75" customHeight="1" x14ac:dyDescent="0.25">
      <c r="G775" s="328"/>
    </row>
    <row r="776" spans="7:7" ht="15.75" customHeight="1" x14ac:dyDescent="0.25">
      <c r="G776" s="328"/>
    </row>
    <row r="777" spans="7:7" ht="15.75" customHeight="1" x14ac:dyDescent="0.25">
      <c r="G777" s="328"/>
    </row>
    <row r="778" spans="7:7" ht="15.75" customHeight="1" x14ac:dyDescent="0.25">
      <c r="G778" s="328"/>
    </row>
    <row r="779" spans="7:7" ht="15.75" customHeight="1" x14ac:dyDescent="0.25">
      <c r="G779" s="328"/>
    </row>
    <row r="780" spans="7:7" ht="15.75" customHeight="1" x14ac:dyDescent="0.25">
      <c r="G780" s="328"/>
    </row>
    <row r="781" spans="7:7" ht="15.75" customHeight="1" x14ac:dyDescent="0.25">
      <c r="G781" s="328"/>
    </row>
    <row r="782" spans="7:7" ht="15.75" customHeight="1" x14ac:dyDescent="0.25">
      <c r="G782" s="328"/>
    </row>
    <row r="783" spans="7:7" ht="15.75" customHeight="1" x14ac:dyDescent="0.25">
      <c r="G783" s="328"/>
    </row>
    <row r="784" spans="7:7" ht="15.75" customHeight="1" x14ac:dyDescent="0.25">
      <c r="G784" s="328"/>
    </row>
    <row r="785" spans="7:7" ht="15.75" customHeight="1" x14ac:dyDescent="0.25">
      <c r="G785" s="328"/>
    </row>
    <row r="786" spans="7:7" ht="15.75" customHeight="1" x14ac:dyDescent="0.25">
      <c r="G786" s="328"/>
    </row>
    <row r="787" spans="7:7" ht="15.75" customHeight="1" x14ac:dyDescent="0.25">
      <c r="G787" s="328"/>
    </row>
    <row r="788" spans="7:7" ht="15.75" customHeight="1" x14ac:dyDescent="0.25">
      <c r="G788" s="328"/>
    </row>
    <row r="789" spans="7:7" ht="15.75" customHeight="1" x14ac:dyDescent="0.25">
      <c r="G789" s="328"/>
    </row>
    <row r="790" spans="7:7" ht="15.75" customHeight="1" x14ac:dyDescent="0.25">
      <c r="G790" s="328"/>
    </row>
    <row r="791" spans="7:7" ht="15.75" customHeight="1" x14ac:dyDescent="0.25">
      <c r="G791" s="328"/>
    </row>
    <row r="792" spans="7:7" ht="15.75" customHeight="1" x14ac:dyDescent="0.25">
      <c r="G792" s="328"/>
    </row>
    <row r="793" spans="7:7" ht="15.75" customHeight="1" x14ac:dyDescent="0.25">
      <c r="G793" s="328"/>
    </row>
    <row r="794" spans="7:7" ht="15.75" customHeight="1" x14ac:dyDescent="0.25">
      <c r="G794" s="328"/>
    </row>
    <row r="795" spans="7:7" ht="15.75" customHeight="1" x14ac:dyDescent="0.25">
      <c r="G795" s="328"/>
    </row>
    <row r="796" spans="7:7" ht="15.75" customHeight="1" x14ac:dyDescent="0.25">
      <c r="G796" s="328"/>
    </row>
    <row r="797" spans="7:7" ht="15.75" customHeight="1" x14ac:dyDescent="0.25">
      <c r="G797" s="328"/>
    </row>
    <row r="798" spans="7:7" ht="15.75" customHeight="1" x14ac:dyDescent="0.25">
      <c r="G798" s="328"/>
    </row>
    <row r="799" spans="7:7" ht="15.75" customHeight="1" x14ac:dyDescent="0.25">
      <c r="G799" s="328"/>
    </row>
    <row r="800" spans="7:7" ht="15.75" customHeight="1" x14ac:dyDescent="0.25">
      <c r="G800" s="328"/>
    </row>
    <row r="801" spans="7:7" ht="15.75" customHeight="1" x14ac:dyDescent="0.25">
      <c r="G801" s="328"/>
    </row>
    <row r="802" spans="7:7" ht="15.75" customHeight="1" x14ac:dyDescent="0.25">
      <c r="G802" s="328"/>
    </row>
    <row r="803" spans="7:7" ht="15.75" customHeight="1" x14ac:dyDescent="0.25">
      <c r="G803" s="328"/>
    </row>
    <row r="804" spans="7:7" ht="15.75" customHeight="1" x14ac:dyDescent="0.25">
      <c r="G804" s="328"/>
    </row>
    <row r="805" spans="7:7" ht="15.75" customHeight="1" x14ac:dyDescent="0.25">
      <c r="G805" s="328"/>
    </row>
    <row r="806" spans="7:7" ht="15.75" customHeight="1" x14ac:dyDescent="0.25">
      <c r="G806" s="328"/>
    </row>
    <row r="807" spans="7:7" ht="15.75" customHeight="1" x14ac:dyDescent="0.25">
      <c r="G807" s="328"/>
    </row>
    <row r="808" spans="7:7" ht="15.75" customHeight="1" x14ac:dyDescent="0.25">
      <c r="G808" s="328"/>
    </row>
    <row r="809" spans="7:7" ht="15.75" customHeight="1" x14ac:dyDescent="0.25">
      <c r="G809" s="328"/>
    </row>
    <row r="810" spans="7:7" ht="15.75" customHeight="1" x14ac:dyDescent="0.25">
      <c r="G810" s="328"/>
    </row>
    <row r="811" spans="7:7" ht="15.75" customHeight="1" x14ac:dyDescent="0.25">
      <c r="G811" s="328"/>
    </row>
    <row r="812" spans="7:7" ht="15.75" customHeight="1" x14ac:dyDescent="0.25">
      <c r="G812" s="328"/>
    </row>
    <row r="813" spans="7:7" ht="15.75" customHeight="1" x14ac:dyDescent="0.25">
      <c r="G813" s="328"/>
    </row>
    <row r="814" spans="7:7" ht="15.75" customHeight="1" x14ac:dyDescent="0.25">
      <c r="G814" s="328"/>
    </row>
    <row r="815" spans="7:7" ht="15.75" customHeight="1" x14ac:dyDescent="0.25">
      <c r="G815" s="328"/>
    </row>
    <row r="816" spans="7:7" ht="15.75" customHeight="1" x14ac:dyDescent="0.25">
      <c r="G816" s="328"/>
    </row>
    <row r="817" spans="7:7" ht="15.75" customHeight="1" x14ac:dyDescent="0.25">
      <c r="G817" s="328"/>
    </row>
    <row r="818" spans="7:7" ht="15.75" customHeight="1" x14ac:dyDescent="0.25">
      <c r="G818" s="328"/>
    </row>
    <row r="819" spans="7:7" ht="15.75" customHeight="1" x14ac:dyDescent="0.25">
      <c r="G819" s="328"/>
    </row>
    <row r="820" spans="7:7" ht="15.75" customHeight="1" x14ac:dyDescent="0.25">
      <c r="G820" s="328"/>
    </row>
    <row r="821" spans="7:7" ht="15.75" customHeight="1" x14ac:dyDescent="0.25">
      <c r="G821" s="328"/>
    </row>
    <row r="822" spans="7:7" ht="15.75" customHeight="1" x14ac:dyDescent="0.25">
      <c r="G822" s="328"/>
    </row>
    <row r="823" spans="7:7" ht="15.75" customHeight="1" x14ac:dyDescent="0.25">
      <c r="G823" s="328"/>
    </row>
    <row r="824" spans="7:7" ht="15.75" customHeight="1" x14ac:dyDescent="0.25">
      <c r="G824" s="328"/>
    </row>
    <row r="825" spans="7:7" ht="15.75" customHeight="1" x14ac:dyDescent="0.25">
      <c r="G825" s="328"/>
    </row>
    <row r="826" spans="7:7" ht="15.75" customHeight="1" x14ac:dyDescent="0.25">
      <c r="G826" s="328"/>
    </row>
    <row r="827" spans="7:7" ht="15.75" customHeight="1" x14ac:dyDescent="0.25">
      <c r="G827" s="328"/>
    </row>
    <row r="828" spans="7:7" ht="15.75" customHeight="1" x14ac:dyDescent="0.25">
      <c r="G828" s="328"/>
    </row>
    <row r="829" spans="7:7" ht="15.75" customHeight="1" x14ac:dyDescent="0.25">
      <c r="G829" s="328"/>
    </row>
    <row r="830" spans="7:7" ht="15.75" customHeight="1" x14ac:dyDescent="0.25">
      <c r="G830" s="328"/>
    </row>
    <row r="831" spans="7:7" ht="15.75" customHeight="1" x14ac:dyDescent="0.25">
      <c r="G831" s="328"/>
    </row>
    <row r="832" spans="7:7" ht="15.75" customHeight="1" x14ac:dyDescent="0.25">
      <c r="G832" s="328"/>
    </row>
    <row r="833" spans="7:7" ht="15.75" customHeight="1" x14ac:dyDescent="0.25">
      <c r="G833" s="328"/>
    </row>
    <row r="834" spans="7:7" ht="15.75" customHeight="1" x14ac:dyDescent="0.25">
      <c r="G834" s="328"/>
    </row>
    <row r="835" spans="7:7" ht="15.75" customHeight="1" x14ac:dyDescent="0.25">
      <c r="G835" s="328"/>
    </row>
    <row r="836" spans="7:7" ht="15.75" customHeight="1" x14ac:dyDescent="0.25">
      <c r="G836" s="328"/>
    </row>
    <row r="837" spans="7:7" ht="15.75" customHeight="1" x14ac:dyDescent="0.25">
      <c r="G837" s="328"/>
    </row>
    <row r="838" spans="7:7" ht="15.75" customHeight="1" x14ac:dyDescent="0.25">
      <c r="G838" s="328"/>
    </row>
    <row r="839" spans="7:7" ht="15.75" customHeight="1" x14ac:dyDescent="0.25">
      <c r="G839" s="328"/>
    </row>
    <row r="840" spans="7:7" ht="15.75" customHeight="1" x14ac:dyDescent="0.25">
      <c r="G840" s="328"/>
    </row>
    <row r="841" spans="7:7" ht="15.75" customHeight="1" x14ac:dyDescent="0.25">
      <c r="G841" s="328"/>
    </row>
    <row r="842" spans="7:7" ht="15.75" customHeight="1" x14ac:dyDescent="0.25">
      <c r="G842" s="328"/>
    </row>
    <row r="843" spans="7:7" ht="15.75" customHeight="1" x14ac:dyDescent="0.25">
      <c r="G843" s="328"/>
    </row>
    <row r="844" spans="7:7" ht="15.75" customHeight="1" x14ac:dyDescent="0.25">
      <c r="G844" s="328"/>
    </row>
    <row r="845" spans="7:7" ht="15.75" customHeight="1" x14ac:dyDescent="0.25">
      <c r="G845" s="328"/>
    </row>
    <row r="846" spans="7:7" ht="15.75" customHeight="1" x14ac:dyDescent="0.25">
      <c r="G846" s="328"/>
    </row>
    <row r="847" spans="7:7" ht="15.75" customHeight="1" x14ac:dyDescent="0.25">
      <c r="G847" s="328"/>
    </row>
    <row r="848" spans="7:7" ht="15.75" customHeight="1" x14ac:dyDescent="0.25">
      <c r="G848" s="328"/>
    </row>
    <row r="849" spans="7:7" ht="15.75" customHeight="1" x14ac:dyDescent="0.25">
      <c r="G849" s="328"/>
    </row>
    <row r="850" spans="7:7" ht="15.75" customHeight="1" x14ac:dyDescent="0.25">
      <c r="G850" s="328"/>
    </row>
    <row r="851" spans="7:7" ht="15.75" customHeight="1" x14ac:dyDescent="0.25">
      <c r="G851" s="328"/>
    </row>
    <row r="852" spans="7:7" ht="15.75" customHeight="1" x14ac:dyDescent="0.25">
      <c r="G852" s="328"/>
    </row>
    <row r="853" spans="7:7" ht="15.75" customHeight="1" x14ac:dyDescent="0.25">
      <c r="G853" s="328"/>
    </row>
    <row r="854" spans="7:7" ht="15.75" customHeight="1" x14ac:dyDescent="0.25">
      <c r="G854" s="328"/>
    </row>
    <row r="855" spans="7:7" ht="15.75" customHeight="1" x14ac:dyDescent="0.25">
      <c r="G855" s="328"/>
    </row>
    <row r="856" spans="7:7" ht="15.75" customHeight="1" x14ac:dyDescent="0.25">
      <c r="G856" s="328"/>
    </row>
    <row r="857" spans="7:7" ht="15.75" customHeight="1" x14ac:dyDescent="0.25">
      <c r="G857" s="328"/>
    </row>
    <row r="858" spans="7:7" ht="15.75" customHeight="1" x14ac:dyDescent="0.25">
      <c r="G858" s="328"/>
    </row>
    <row r="859" spans="7:7" ht="15.75" customHeight="1" x14ac:dyDescent="0.25">
      <c r="G859" s="328"/>
    </row>
    <row r="860" spans="7:7" ht="15.75" customHeight="1" x14ac:dyDescent="0.25">
      <c r="G860" s="328"/>
    </row>
    <row r="861" spans="7:7" ht="15.75" customHeight="1" x14ac:dyDescent="0.25">
      <c r="G861" s="328"/>
    </row>
    <row r="862" spans="7:7" ht="15.75" customHeight="1" x14ac:dyDescent="0.25">
      <c r="G862" s="328"/>
    </row>
    <row r="863" spans="7:7" ht="15.75" customHeight="1" x14ac:dyDescent="0.25">
      <c r="G863" s="328"/>
    </row>
    <row r="864" spans="7:7" ht="15.75" customHeight="1" x14ac:dyDescent="0.25">
      <c r="G864" s="328"/>
    </row>
    <row r="865" spans="7:7" ht="15.75" customHeight="1" x14ac:dyDescent="0.25">
      <c r="G865" s="328"/>
    </row>
    <row r="866" spans="7:7" ht="15.75" customHeight="1" x14ac:dyDescent="0.25">
      <c r="G866" s="328"/>
    </row>
    <row r="867" spans="7:7" ht="15.75" customHeight="1" x14ac:dyDescent="0.25">
      <c r="G867" s="328"/>
    </row>
    <row r="868" spans="7:7" ht="15.75" customHeight="1" x14ac:dyDescent="0.25">
      <c r="G868" s="328"/>
    </row>
    <row r="869" spans="7:7" ht="15.75" customHeight="1" x14ac:dyDescent="0.25">
      <c r="G869" s="328"/>
    </row>
    <row r="870" spans="7:7" ht="15.75" customHeight="1" x14ac:dyDescent="0.25">
      <c r="G870" s="328"/>
    </row>
    <row r="871" spans="7:7" ht="15.75" customHeight="1" x14ac:dyDescent="0.25">
      <c r="G871" s="328"/>
    </row>
    <row r="872" spans="7:7" ht="15.75" customHeight="1" x14ac:dyDescent="0.25">
      <c r="G872" s="328"/>
    </row>
    <row r="873" spans="7:7" ht="15.75" customHeight="1" x14ac:dyDescent="0.25">
      <c r="G873" s="328"/>
    </row>
    <row r="874" spans="7:7" ht="15.75" customHeight="1" x14ac:dyDescent="0.25">
      <c r="G874" s="328"/>
    </row>
    <row r="875" spans="7:7" ht="15.75" customHeight="1" x14ac:dyDescent="0.25">
      <c r="G875" s="328"/>
    </row>
    <row r="876" spans="7:7" ht="15.75" customHeight="1" x14ac:dyDescent="0.25">
      <c r="G876" s="328"/>
    </row>
    <row r="877" spans="7:7" ht="15.75" customHeight="1" x14ac:dyDescent="0.25">
      <c r="G877" s="328"/>
    </row>
    <row r="878" spans="7:7" ht="15.75" customHeight="1" x14ac:dyDescent="0.25">
      <c r="G878" s="328"/>
    </row>
    <row r="879" spans="7:7" ht="15.75" customHeight="1" x14ac:dyDescent="0.25">
      <c r="G879" s="328"/>
    </row>
    <row r="880" spans="7:7" ht="15.75" customHeight="1" x14ac:dyDescent="0.25">
      <c r="G880" s="328"/>
    </row>
    <row r="881" spans="7:7" ht="15.75" customHeight="1" x14ac:dyDescent="0.25">
      <c r="G881" s="328"/>
    </row>
    <row r="882" spans="7:7" ht="15.75" customHeight="1" x14ac:dyDescent="0.25">
      <c r="G882" s="328"/>
    </row>
    <row r="883" spans="7:7" ht="15.75" customHeight="1" x14ac:dyDescent="0.25">
      <c r="G883" s="328"/>
    </row>
    <row r="884" spans="7:7" ht="15.75" customHeight="1" x14ac:dyDescent="0.25">
      <c r="G884" s="328"/>
    </row>
    <row r="885" spans="7:7" ht="15.75" customHeight="1" x14ac:dyDescent="0.25">
      <c r="G885" s="328"/>
    </row>
    <row r="886" spans="7:7" ht="15.75" customHeight="1" x14ac:dyDescent="0.25">
      <c r="G886" s="328"/>
    </row>
    <row r="887" spans="7:7" ht="15.75" customHeight="1" x14ac:dyDescent="0.25">
      <c r="G887" s="328"/>
    </row>
    <row r="888" spans="7:7" ht="15.75" customHeight="1" x14ac:dyDescent="0.25">
      <c r="G888" s="328"/>
    </row>
    <row r="889" spans="7:7" ht="15.75" customHeight="1" x14ac:dyDescent="0.25">
      <c r="G889" s="328"/>
    </row>
    <row r="890" spans="7:7" ht="15.75" customHeight="1" x14ac:dyDescent="0.25">
      <c r="G890" s="328"/>
    </row>
    <row r="891" spans="7:7" ht="15.75" customHeight="1" x14ac:dyDescent="0.25">
      <c r="G891" s="328"/>
    </row>
    <row r="892" spans="7:7" ht="15.75" customHeight="1" x14ac:dyDescent="0.25">
      <c r="G892" s="328"/>
    </row>
    <row r="893" spans="7:7" ht="15.75" customHeight="1" x14ac:dyDescent="0.25">
      <c r="G893" s="328"/>
    </row>
    <row r="894" spans="7:7" ht="15.75" customHeight="1" x14ac:dyDescent="0.25">
      <c r="G894" s="328"/>
    </row>
    <row r="895" spans="7:7" ht="15.75" customHeight="1" x14ac:dyDescent="0.25">
      <c r="G895" s="328"/>
    </row>
    <row r="896" spans="7:7" ht="15.75" customHeight="1" x14ac:dyDescent="0.25">
      <c r="G896" s="328"/>
    </row>
    <row r="897" spans="7:7" ht="15.75" customHeight="1" x14ac:dyDescent="0.25">
      <c r="G897" s="328"/>
    </row>
    <row r="898" spans="7:7" ht="15.75" customHeight="1" x14ac:dyDescent="0.25">
      <c r="G898" s="328"/>
    </row>
    <row r="899" spans="7:7" ht="15.75" customHeight="1" x14ac:dyDescent="0.25">
      <c r="G899" s="328"/>
    </row>
    <row r="900" spans="7:7" ht="15.75" customHeight="1" x14ac:dyDescent="0.25">
      <c r="G900" s="328"/>
    </row>
    <row r="901" spans="7:7" ht="15.75" customHeight="1" x14ac:dyDescent="0.25">
      <c r="G901" s="328"/>
    </row>
    <row r="902" spans="7:7" ht="15.75" customHeight="1" x14ac:dyDescent="0.25">
      <c r="G902" s="328"/>
    </row>
    <row r="903" spans="7:7" ht="15.75" customHeight="1" x14ac:dyDescent="0.25">
      <c r="G903" s="328"/>
    </row>
    <row r="904" spans="7:7" ht="15.75" customHeight="1" x14ac:dyDescent="0.25">
      <c r="G904" s="328"/>
    </row>
    <row r="905" spans="7:7" ht="15.75" customHeight="1" x14ac:dyDescent="0.25">
      <c r="G905" s="328"/>
    </row>
    <row r="906" spans="7:7" ht="15.75" customHeight="1" x14ac:dyDescent="0.25">
      <c r="G906" s="328"/>
    </row>
    <row r="907" spans="7:7" ht="15.75" customHeight="1" x14ac:dyDescent="0.25">
      <c r="G907" s="328"/>
    </row>
    <row r="908" spans="7:7" ht="15.75" customHeight="1" x14ac:dyDescent="0.25">
      <c r="G908" s="328"/>
    </row>
    <row r="909" spans="7:7" ht="15.75" customHeight="1" x14ac:dyDescent="0.25">
      <c r="G909" s="328"/>
    </row>
    <row r="910" spans="7:7" ht="15.75" customHeight="1" x14ac:dyDescent="0.25">
      <c r="G910" s="328"/>
    </row>
    <row r="911" spans="7:7" ht="15.75" customHeight="1" x14ac:dyDescent="0.25">
      <c r="G911" s="328"/>
    </row>
    <row r="912" spans="7:7" ht="15.75" customHeight="1" x14ac:dyDescent="0.25">
      <c r="G912" s="328"/>
    </row>
    <row r="913" spans="7:7" ht="15.75" customHeight="1" x14ac:dyDescent="0.25">
      <c r="G913" s="328"/>
    </row>
    <row r="914" spans="7:7" ht="15.75" customHeight="1" x14ac:dyDescent="0.25">
      <c r="G914" s="328"/>
    </row>
    <row r="915" spans="7:7" ht="15.75" customHeight="1" x14ac:dyDescent="0.25">
      <c r="G915" s="328"/>
    </row>
    <row r="916" spans="7:7" ht="15.75" customHeight="1" x14ac:dyDescent="0.25">
      <c r="G916" s="328"/>
    </row>
    <row r="917" spans="7:7" ht="15.75" customHeight="1" x14ac:dyDescent="0.25">
      <c r="G917" s="328"/>
    </row>
    <row r="918" spans="7:7" ht="15.75" customHeight="1" x14ac:dyDescent="0.25">
      <c r="G918" s="328"/>
    </row>
    <row r="919" spans="7:7" ht="15.75" customHeight="1" x14ac:dyDescent="0.25">
      <c r="G919" s="328"/>
    </row>
    <row r="920" spans="7:7" ht="15.75" customHeight="1" x14ac:dyDescent="0.25">
      <c r="G920" s="328"/>
    </row>
    <row r="921" spans="7:7" ht="15.75" customHeight="1" x14ac:dyDescent="0.25">
      <c r="G921" s="328"/>
    </row>
    <row r="922" spans="7:7" ht="15.75" customHeight="1" x14ac:dyDescent="0.25">
      <c r="G922" s="328"/>
    </row>
    <row r="923" spans="7:7" ht="15.75" customHeight="1" x14ac:dyDescent="0.25">
      <c r="G923" s="328"/>
    </row>
    <row r="924" spans="7:7" ht="15.75" customHeight="1" x14ac:dyDescent="0.25">
      <c r="G924" s="328"/>
    </row>
    <row r="925" spans="7:7" ht="15.75" customHeight="1" x14ac:dyDescent="0.25">
      <c r="G925" s="328"/>
    </row>
    <row r="926" spans="7:7" ht="15.75" customHeight="1" x14ac:dyDescent="0.25">
      <c r="G926" s="328"/>
    </row>
    <row r="927" spans="7:7" ht="15.75" customHeight="1" x14ac:dyDescent="0.25">
      <c r="G927" s="328"/>
    </row>
    <row r="928" spans="7:7" ht="15.75" customHeight="1" x14ac:dyDescent="0.25">
      <c r="G928" s="328"/>
    </row>
    <row r="929" spans="7:7" ht="15.75" customHeight="1" x14ac:dyDescent="0.25">
      <c r="G929" s="328"/>
    </row>
    <row r="930" spans="7:7" ht="15.75" customHeight="1" x14ac:dyDescent="0.25">
      <c r="G930" s="328"/>
    </row>
    <row r="931" spans="7:7" ht="15.75" customHeight="1" x14ac:dyDescent="0.25">
      <c r="G931" s="328"/>
    </row>
    <row r="932" spans="7:7" ht="15.75" customHeight="1" x14ac:dyDescent="0.25">
      <c r="G932" s="328"/>
    </row>
    <row r="933" spans="7:7" ht="15.75" customHeight="1" x14ac:dyDescent="0.25">
      <c r="G933" s="328"/>
    </row>
    <row r="934" spans="7:7" ht="15.75" customHeight="1" x14ac:dyDescent="0.25">
      <c r="G934" s="328"/>
    </row>
    <row r="935" spans="7:7" ht="15.75" customHeight="1" x14ac:dyDescent="0.25">
      <c r="G935" s="328"/>
    </row>
    <row r="936" spans="7:7" ht="15.75" customHeight="1" x14ac:dyDescent="0.25">
      <c r="G936" s="328"/>
    </row>
    <row r="937" spans="7:7" ht="15.75" customHeight="1" x14ac:dyDescent="0.25">
      <c r="G937" s="328"/>
    </row>
    <row r="938" spans="7:7" ht="15.75" customHeight="1" x14ac:dyDescent="0.25">
      <c r="G938" s="328"/>
    </row>
    <row r="939" spans="7:7" ht="15.75" customHeight="1" x14ac:dyDescent="0.25">
      <c r="G939" s="328"/>
    </row>
    <row r="940" spans="7:7" ht="15.75" customHeight="1" x14ac:dyDescent="0.25">
      <c r="G940" s="328"/>
    </row>
    <row r="941" spans="7:7" ht="15.75" customHeight="1" x14ac:dyDescent="0.25">
      <c r="G941" s="328"/>
    </row>
    <row r="942" spans="7:7" ht="15.75" customHeight="1" x14ac:dyDescent="0.25">
      <c r="G942" s="328"/>
    </row>
    <row r="943" spans="7:7" ht="15.75" customHeight="1" x14ac:dyDescent="0.25">
      <c r="G943" s="328"/>
    </row>
    <row r="944" spans="7:7" ht="15.75" customHeight="1" x14ac:dyDescent="0.25">
      <c r="G944" s="328"/>
    </row>
    <row r="945" spans="7:7" ht="15.75" customHeight="1" x14ac:dyDescent="0.25">
      <c r="G945" s="328"/>
    </row>
    <row r="946" spans="7:7" ht="15.75" customHeight="1" x14ac:dyDescent="0.25">
      <c r="G946" s="328"/>
    </row>
    <row r="947" spans="7:7" ht="15.75" customHeight="1" x14ac:dyDescent="0.25">
      <c r="G947" s="328"/>
    </row>
    <row r="948" spans="7:7" ht="15.75" customHeight="1" x14ac:dyDescent="0.25">
      <c r="G948" s="328"/>
    </row>
    <row r="949" spans="7:7" ht="15.75" customHeight="1" x14ac:dyDescent="0.25">
      <c r="G949" s="328"/>
    </row>
    <row r="950" spans="7:7" ht="15.75" customHeight="1" x14ac:dyDescent="0.25">
      <c r="G950" s="328"/>
    </row>
    <row r="951" spans="7:7" ht="15.75" customHeight="1" x14ac:dyDescent="0.25">
      <c r="G951" s="328"/>
    </row>
    <row r="952" spans="7:7" ht="15.75" customHeight="1" x14ac:dyDescent="0.25">
      <c r="G952" s="328"/>
    </row>
    <row r="953" spans="7:7" ht="15.75" customHeight="1" x14ac:dyDescent="0.25">
      <c r="G953" s="328"/>
    </row>
    <row r="954" spans="7:7" ht="15.75" customHeight="1" x14ac:dyDescent="0.25">
      <c r="G954" s="328"/>
    </row>
    <row r="955" spans="7:7" ht="15.75" customHeight="1" x14ac:dyDescent="0.25">
      <c r="G955" s="328"/>
    </row>
    <row r="956" spans="7:7" ht="15.75" customHeight="1" x14ac:dyDescent="0.25">
      <c r="G956" s="328"/>
    </row>
    <row r="957" spans="7:7" ht="15.75" customHeight="1" x14ac:dyDescent="0.25">
      <c r="G957" s="328"/>
    </row>
    <row r="958" spans="7:7" ht="15.75" customHeight="1" x14ac:dyDescent="0.25">
      <c r="G958" s="328"/>
    </row>
    <row r="959" spans="7:7" ht="15.75" customHeight="1" x14ac:dyDescent="0.25">
      <c r="G959" s="328"/>
    </row>
    <row r="960" spans="7:7" ht="15.75" customHeight="1" x14ac:dyDescent="0.25">
      <c r="G960" s="328"/>
    </row>
    <row r="961" spans="7:7" ht="15.75" customHeight="1" x14ac:dyDescent="0.25">
      <c r="G961" s="328"/>
    </row>
    <row r="962" spans="7:7" ht="15.75" customHeight="1" x14ac:dyDescent="0.25">
      <c r="G962" s="328"/>
    </row>
    <row r="963" spans="7:7" ht="15.75" customHeight="1" x14ac:dyDescent="0.25">
      <c r="G963" s="328"/>
    </row>
    <row r="964" spans="7:7" ht="15.75" customHeight="1" x14ac:dyDescent="0.25">
      <c r="G964" s="328"/>
    </row>
    <row r="965" spans="7:7" ht="15.75" customHeight="1" x14ac:dyDescent="0.25">
      <c r="G965" s="328"/>
    </row>
    <row r="966" spans="7:7" ht="15.75" customHeight="1" x14ac:dyDescent="0.25">
      <c r="G966" s="328"/>
    </row>
    <row r="967" spans="7:7" ht="15.75" customHeight="1" x14ac:dyDescent="0.25">
      <c r="G967" s="328"/>
    </row>
    <row r="968" spans="7:7" ht="15.75" customHeight="1" x14ac:dyDescent="0.25">
      <c r="G968" s="328"/>
    </row>
    <row r="969" spans="7:7" ht="15.75" customHeight="1" x14ac:dyDescent="0.25">
      <c r="G969" s="328"/>
    </row>
    <row r="970" spans="7:7" ht="15.75" customHeight="1" x14ac:dyDescent="0.25">
      <c r="G970" s="328"/>
    </row>
    <row r="971" spans="7:7" ht="15.75" customHeight="1" x14ac:dyDescent="0.25">
      <c r="G971" s="328"/>
    </row>
    <row r="972" spans="7:7" ht="15.75" customHeight="1" x14ac:dyDescent="0.25">
      <c r="G972" s="328"/>
    </row>
    <row r="973" spans="7:7" ht="15.75" customHeight="1" x14ac:dyDescent="0.25">
      <c r="G973" s="328"/>
    </row>
    <row r="974" spans="7:7" ht="15.75" customHeight="1" x14ac:dyDescent="0.25">
      <c r="G974" s="328"/>
    </row>
    <row r="975" spans="7:7" ht="15.75" customHeight="1" x14ac:dyDescent="0.25">
      <c r="G975" s="328"/>
    </row>
    <row r="976" spans="7:7" ht="15.75" customHeight="1" x14ac:dyDescent="0.25">
      <c r="G976" s="328"/>
    </row>
    <row r="977" spans="7:7" ht="15.75" customHeight="1" x14ac:dyDescent="0.25">
      <c r="G977" s="328"/>
    </row>
    <row r="978" spans="7:7" ht="15.75" customHeight="1" x14ac:dyDescent="0.25">
      <c r="G978" s="328"/>
    </row>
    <row r="979" spans="7:7" ht="15.75" customHeight="1" x14ac:dyDescent="0.25">
      <c r="G979" s="328"/>
    </row>
    <row r="980" spans="7:7" ht="15.75" customHeight="1" x14ac:dyDescent="0.25">
      <c r="G980" s="328"/>
    </row>
    <row r="981" spans="7:7" ht="15.75" customHeight="1" x14ac:dyDescent="0.25">
      <c r="G981" s="328"/>
    </row>
    <row r="982" spans="7:7" ht="15.75" customHeight="1" x14ac:dyDescent="0.25">
      <c r="G982" s="328"/>
    </row>
    <row r="983" spans="7:7" ht="15.75" customHeight="1" x14ac:dyDescent="0.25">
      <c r="G983" s="328"/>
    </row>
    <row r="984" spans="7:7" ht="15.75" customHeight="1" x14ac:dyDescent="0.25">
      <c r="G984" s="328"/>
    </row>
    <row r="985" spans="7:7" ht="15.75" customHeight="1" x14ac:dyDescent="0.25">
      <c r="G985" s="328"/>
    </row>
    <row r="986" spans="7:7" ht="15.75" customHeight="1" x14ac:dyDescent="0.25">
      <c r="G986" s="328"/>
    </row>
    <row r="987" spans="7:7" ht="15.75" customHeight="1" x14ac:dyDescent="0.25">
      <c r="G987" s="328"/>
    </row>
    <row r="988" spans="7:7" ht="15.75" customHeight="1" x14ac:dyDescent="0.25">
      <c r="G988" s="328"/>
    </row>
    <row r="989" spans="7:7" ht="15.75" customHeight="1" x14ac:dyDescent="0.25">
      <c r="G989" s="328"/>
    </row>
    <row r="990" spans="7:7" ht="15.75" customHeight="1" x14ac:dyDescent="0.25">
      <c r="G990" s="328"/>
    </row>
    <row r="991" spans="7:7" ht="15.75" customHeight="1" x14ac:dyDescent="0.25">
      <c r="G991" s="328"/>
    </row>
    <row r="992" spans="7:7" ht="15.75" customHeight="1" x14ac:dyDescent="0.25">
      <c r="G992" s="328"/>
    </row>
    <row r="993" spans="7:7" ht="15.75" customHeight="1" x14ac:dyDescent="0.25">
      <c r="G993" s="328"/>
    </row>
  </sheetData>
  <mergeCells count="17">
    <mergeCell ref="A4:B4"/>
    <mergeCell ref="C4:F4"/>
    <mergeCell ref="A5:B5"/>
    <mergeCell ref="C5:F5"/>
    <mergeCell ref="A6:B6"/>
    <mergeCell ref="C6:F6"/>
    <mergeCell ref="C7:F7"/>
    <mergeCell ref="C8:F8"/>
    <mergeCell ref="A65:F65"/>
    <mergeCell ref="H65:J65"/>
    <mergeCell ref="A7:B7"/>
    <mergeCell ref="A8:B8"/>
    <mergeCell ref="C18:E18"/>
    <mergeCell ref="A23:J23"/>
    <mergeCell ref="A24:F24"/>
    <mergeCell ref="H24:J24"/>
    <mergeCell ref="A64:J64"/>
  </mergeCell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Right="0"/>
  </sheetPr>
  <dimension ref="A1:AE997"/>
  <sheetViews>
    <sheetView topLeftCell="A37" workbookViewId="0">
      <selection activeCell="H51" sqref="H51:J51"/>
    </sheetView>
  </sheetViews>
  <sheetFormatPr defaultColWidth="12.6640625" defaultRowHeight="15" customHeight="1" x14ac:dyDescent="0.25"/>
  <cols>
    <col min="1" max="1" width="6.33203125" customWidth="1"/>
    <col min="2" max="2" width="24.21875" customWidth="1"/>
    <col min="3" max="3" width="19.33203125" customWidth="1"/>
    <col min="4" max="4" width="14.33203125" customWidth="1"/>
    <col min="5" max="5" width="19.33203125" customWidth="1"/>
    <col min="6" max="6" width="19.109375" customWidth="1"/>
    <col min="7" max="7" width="14.6640625" hidden="1" customWidth="1"/>
    <col min="8" max="10" width="14.21875" customWidth="1"/>
    <col min="11" max="31" width="8.77734375" customWidth="1"/>
  </cols>
  <sheetData>
    <row r="1" spans="1:31" ht="15.75" customHeight="1" x14ac:dyDescent="0.25">
      <c r="A1" s="238"/>
      <c r="B1" s="239"/>
      <c r="C1" s="603"/>
      <c r="D1" s="239"/>
      <c r="E1" s="239"/>
      <c r="F1" s="239"/>
      <c r="G1" s="240"/>
      <c r="H1" s="239"/>
      <c r="I1" s="239"/>
      <c r="J1" s="239"/>
      <c r="K1" s="239"/>
      <c r="L1" s="239"/>
      <c r="M1" s="239"/>
      <c r="N1" s="239"/>
      <c r="O1" s="239"/>
      <c r="P1" s="239"/>
      <c r="Q1" s="239"/>
      <c r="R1" s="239"/>
      <c r="S1" s="239"/>
      <c r="T1" s="239"/>
      <c r="U1" s="239"/>
      <c r="V1" s="239"/>
      <c r="W1" s="239"/>
      <c r="X1" s="239"/>
      <c r="Y1" s="239"/>
      <c r="Z1" s="239"/>
      <c r="AA1" s="239"/>
      <c r="AB1" s="239"/>
      <c r="AC1" s="239"/>
      <c r="AD1" s="239"/>
      <c r="AE1" s="239"/>
    </row>
    <row r="2" spans="1:31" ht="15.75" customHeight="1" x14ac:dyDescent="0.25">
      <c r="A2" s="241"/>
      <c r="B2" s="238" t="s">
        <v>65</v>
      </c>
      <c r="C2" s="434" t="s">
        <v>551</v>
      </c>
      <c r="D2" s="239"/>
      <c r="E2" s="239"/>
      <c r="F2" s="239"/>
      <c r="G2" s="240"/>
      <c r="H2" s="239"/>
      <c r="I2" s="239"/>
      <c r="J2" s="239"/>
      <c r="K2" s="239"/>
      <c r="L2" s="239"/>
      <c r="M2" s="239"/>
      <c r="N2" s="239"/>
      <c r="O2" s="239"/>
      <c r="P2" s="239"/>
      <c r="Q2" s="239"/>
      <c r="R2" s="239"/>
      <c r="S2" s="239"/>
      <c r="T2" s="239"/>
      <c r="U2" s="239"/>
      <c r="V2" s="239"/>
      <c r="W2" s="239"/>
      <c r="X2" s="239"/>
      <c r="Y2" s="239"/>
      <c r="Z2" s="239"/>
      <c r="AA2" s="239"/>
      <c r="AB2" s="239"/>
      <c r="AC2" s="239"/>
      <c r="AD2" s="239"/>
      <c r="AE2" s="239"/>
    </row>
    <row r="3" spans="1:31" ht="15.75" customHeight="1" x14ac:dyDescent="0.25">
      <c r="A3" s="241"/>
      <c r="B3" s="483"/>
      <c r="C3" s="603"/>
      <c r="D3" s="239"/>
      <c r="E3" s="239"/>
      <c r="F3" s="239"/>
      <c r="G3" s="240"/>
      <c r="H3" s="239"/>
      <c r="I3" s="239"/>
      <c r="J3" s="239"/>
      <c r="K3" s="239"/>
      <c r="L3" s="239"/>
      <c r="M3" s="239"/>
      <c r="N3" s="239"/>
      <c r="O3" s="239"/>
      <c r="P3" s="239"/>
      <c r="Q3" s="239"/>
      <c r="R3" s="239"/>
      <c r="S3" s="239"/>
      <c r="T3" s="239"/>
      <c r="U3" s="239"/>
      <c r="V3" s="239"/>
      <c r="W3" s="239"/>
      <c r="X3" s="239"/>
      <c r="Y3" s="239"/>
      <c r="Z3" s="239"/>
      <c r="AA3" s="239"/>
      <c r="AB3" s="239"/>
      <c r="AC3" s="239"/>
      <c r="AD3" s="239"/>
      <c r="AE3" s="239"/>
    </row>
    <row r="4" spans="1:31" ht="15.75" customHeight="1" x14ac:dyDescent="0.25">
      <c r="A4" s="1051" t="s">
        <v>67</v>
      </c>
      <c r="B4" s="985"/>
      <c r="C4" s="1057" t="s">
        <v>552</v>
      </c>
      <c r="D4" s="987"/>
      <c r="E4" s="987"/>
      <c r="F4" s="985"/>
      <c r="G4" s="242"/>
      <c r="H4" s="239"/>
      <c r="I4" s="239"/>
      <c r="J4" s="239"/>
      <c r="K4" s="239"/>
      <c r="L4" s="239"/>
      <c r="M4" s="239"/>
      <c r="N4" s="239"/>
      <c r="O4" s="239"/>
      <c r="P4" s="239"/>
      <c r="Q4" s="239"/>
      <c r="R4" s="239"/>
      <c r="S4" s="239"/>
      <c r="T4" s="239"/>
      <c r="U4" s="239"/>
      <c r="V4" s="239"/>
      <c r="W4" s="239"/>
      <c r="X4" s="239"/>
      <c r="Y4" s="239"/>
      <c r="Z4" s="239"/>
      <c r="AA4" s="239"/>
      <c r="AB4" s="239"/>
      <c r="AC4" s="239"/>
      <c r="AD4" s="239"/>
      <c r="AE4" s="239"/>
    </row>
    <row r="5" spans="1:31" ht="104.55" customHeight="1" x14ac:dyDescent="0.25">
      <c r="A5" s="1049" t="s">
        <v>69</v>
      </c>
      <c r="B5" s="1003"/>
      <c r="C5" s="1010" t="s">
        <v>553</v>
      </c>
      <c r="D5" s="1054"/>
      <c r="E5" s="1054"/>
      <c r="F5" s="1055"/>
      <c r="G5" s="242"/>
      <c r="H5" s="239"/>
      <c r="I5" s="239"/>
      <c r="J5" s="239"/>
      <c r="K5" s="239"/>
      <c r="L5" s="239"/>
      <c r="M5" s="239"/>
      <c r="N5" s="239"/>
      <c r="O5" s="239"/>
      <c r="P5" s="239"/>
      <c r="Q5" s="239"/>
      <c r="R5" s="239"/>
      <c r="S5" s="239"/>
      <c r="T5" s="239"/>
      <c r="U5" s="239"/>
      <c r="V5" s="239"/>
      <c r="W5" s="239"/>
      <c r="X5" s="239"/>
      <c r="Y5" s="239"/>
      <c r="Z5" s="239"/>
      <c r="AA5" s="239"/>
      <c r="AB5" s="239"/>
      <c r="AC5" s="239"/>
      <c r="AD5" s="239"/>
      <c r="AE5" s="239"/>
    </row>
    <row r="6" spans="1:31" ht="15.75" customHeight="1" x14ac:dyDescent="0.25">
      <c r="A6" s="1049" t="s">
        <v>71</v>
      </c>
      <c r="B6" s="1003"/>
      <c r="C6" s="1048" t="s">
        <v>72</v>
      </c>
      <c r="D6" s="1008"/>
      <c r="E6" s="1008"/>
      <c r="F6" s="1003"/>
      <c r="G6" s="242"/>
      <c r="H6" s="239"/>
      <c r="I6" s="239"/>
      <c r="J6" s="239"/>
      <c r="K6" s="239"/>
      <c r="L6" s="239"/>
      <c r="M6" s="239"/>
      <c r="N6" s="239"/>
      <c r="O6" s="239"/>
      <c r="P6" s="239"/>
      <c r="Q6" s="239"/>
      <c r="R6" s="239"/>
      <c r="S6" s="239"/>
      <c r="T6" s="239"/>
      <c r="U6" s="239"/>
      <c r="V6" s="239"/>
      <c r="W6" s="239"/>
      <c r="X6" s="239"/>
      <c r="Y6" s="239"/>
      <c r="Z6" s="239"/>
      <c r="AA6" s="239"/>
      <c r="AB6" s="239"/>
      <c r="AC6" s="239"/>
      <c r="AD6" s="239"/>
      <c r="AE6" s="239"/>
    </row>
    <row r="7" spans="1:31" ht="65.55" customHeight="1" x14ac:dyDescent="0.25">
      <c r="A7" s="1049" t="s">
        <v>73</v>
      </c>
      <c r="B7" s="1003"/>
      <c r="C7" s="1010" t="s">
        <v>554</v>
      </c>
      <c r="D7" s="1054"/>
      <c r="E7" s="1054"/>
      <c r="F7" s="1055"/>
      <c r="G7" s="242"/>
      <c r="H7" s="239"/>
      <c r="I7" s="239"/>
      <c r="J7" s="239"/>
      <c r="K7" s="239"/>
      <c r="L7" s="239"/>
      <c r="M7" s="239"/>
      <c r="N7" s="239"/>
      <c r="O7" s="239"/>
      <c r="P7" s="239"/>
      <c r="Q7" s="239"/>
      <c r="R7" s="239"/>
      <c r="S7" s="239"/>
      <c r="T7" s="239"/>
      <c r="U7" s="239"/>
      <c r="V7" s="239"/>
      <c r="W7" s="239"/>
      <c r="X7" s="239"/>
      <c r="Y7" s="239"/>
      <c r="Z7" s="239"/>
      <c r="AA7" s="239"/>
      <c r="AB7" s="239"/>
      <c r="AC7" s="239"/>
      <c r="AD7" s="239"/>
      <c r="AE7" s="239"/>
    </row>
    <row r="8" spans="1:31" ht="34.5" customHeight="1" x14ac:dyDescent="0.25">
      <c r="A8" s="1050" t="s">
        <v>75</v>
      </c>
      <c r="B8" s="1003"/>
      <c r="C8" s="1010" t="s">
        <v>343</v>
      </c>
      <c r="D8" s="1008"/>
      <c r="E8" s="1008"/>
      <c r="F8" s="1003"/>
      <c r="G8" s="242"/>
      <c r="H8" s="239"/>
      <c r="I8" s="239"/>
      <c r="J8" s="239"/>
      <c r="K8" s="239"/>
      <c r="L8" s="239"/>
      <c r="M8" s="239"/>
      <c r="N8" s="239"/>
      <c r="O8" s="239"/>
      <c r="P8" s="239"/>
      <c r="Q8" s="239"/>
      <c r="R8" s="239"/>
      <c r="S8" s="239"/>
      <c r="T8" s="239"/>
      <c r="U8" s="239"/>
      <c r="V8" s="239"/>
      <c r="W8" s="239"/>
      <c r="X8" s="239"/>
      <c r="Y8" s="239"/>
      <c r="Z8" s="239"/>
      <c r="AA8" s="239"/>
      <c r="AB8" s="239"/>
      <c r="AC8" s="239"/>
      <c r="AD8" s="239"/>
      <c r="AE8" s="239"/>
    </row>
    <row r="9" spans="1:31" ht="15.75" customHeight="1" x14ac:dyDescent="0.25">
      <c r="A9" s="241"/>
      <c r="B9" s="239"/>
      <c r="C9" s="603"/>
      <c r="D9" s="239"/>
      <c r="E9" s="239"/>
      <c r="F9" s="239"/>
      <c r="G9" s="240"/>
      <c r="H9" s="239"/>
      <c r="I9" s="478"/>
      <c r="J9" s="239"/>
      <c r="K9" s="239"/>
      <c r="L9" s="239"/>
      <c r="M9" s="239"/>
      <c r="N9" s="239"/>
      <c r="O9" s="239"/>
      <c r="P9" s="239"/>
      <c r="Q9" s="239"/>
      <c r="R9" s="239"/>
      <c r="S9" s="239"/>
      <c r="T9" s="239"/>
      <c r="U9" s="239"/>
      <c r="V9" s="239"/>
      <c r="W9" s="239"/>
      <c r="X9" s="239"/>
      <c r="Y9" s="239"/>
      <c r="Z9" s="239"/>
      <c r="AA9" s="239"/>
      <c r="AB9" s="239"/>
      <c r="AC9" s="239"/>
      <c r="AD9" s="239"/>
      <c r="AE9" s="239"/>
    </row>
    <row r="10" spans="1:31" ht="15.75" customHeight="1" x14ac:dyDescent="0.25">
      <c r="A10" s="241"/>
      <c r="B10" s="239"/>
      <c r="C10" s="603"/>
      <c r="D10" s="239"/>
      <c r="E10" s="239"/>
      <c r="F10" s="239"/>
      <c r="G10" s="240"/>
      <c r="H10" s="239"/>
      <c r="I10" s="478"/>
      <c r="J10" s="239"/>
      <c r="K10" s="239"/>
      <c r="L10" s="239"/>
      <c r="M10" s="239"/>
      <c r="N10" s="239"/>
      <c r="O10" s="239"/>
      <c r="P10" s="239"/>
      <c r="Q10" s="239"/>
      <c r="R10" s="239"/>
      <c r="S10" s="239"/>
      <c r="T10" s="239"/>
      <c r="U10" s="239"/>
      <c r="V10" s="239"/>
      <c r="W10" s="239"/>
      <c r="X10" s="239"/>
      <c r="Y10" s="239"/>
      <c r="Z10" s="239"/>
      <c r="AA10" s="239"/>
      <c r="AB10" s="239"/>
      <c r="AC10" s="239"/>
      <c r="AD10" s="239"/>
      <c r="AE10" s="239"/>
    </row>
    <row r="11" spans="1:31" ht="15.75" customHeight="1" x14ac:dyDescent="0.25">
      <c r="A11" s="245"/>
      <c r="B11" s="246"/>
      <c r="C11" s="621" t="s">
        <v>77</v>
      </c>
      <c r="D11" s="247" t="s">
        <v>78</v>
      </c>
      <c r="E11" s="247" t="s">
        <v>79</v>
      </c>
      <c r="F11" s="247" t="s">
        <v>80</v>
      </c>
      <c r="G11" s="248"/>
      <c r="H11" s="239"/>
      <c r="I11" s="478"/>
      <c r="J11" s="239"/>
      <c r="K11" s="239"/>
      <c r="L11" s="239"/>
      <c r="M11" s="239"/>
      <c r="N11" s="239"/>
      <c r="O11" s="239"/>
      <c r="P11" s="239"/>
      <c r="Q11" s="239"/>
      <c r="R11" s="239"/>
      <c r="S11" s="239"/>
      <c r="T11" s="239"/>
      <c r="U11" s="239"/>
      <c r="V11" s="239"/>
      <c r="W11" s="239"/>
      <c r="X11" s="239"/>
      <c r="Y11" s="239"/>
      <c r="Z11" s="239"/>
      <c r="AA11" s="239"/>
      <c r="AB11" s="239"/>
      <c r="AC11" s="239"/>
      <c r="AD11" s="239"/>
      <c r="AE11" s="239"/>
    </row>
    <row r="12" spans="1:31" ht="15.75" customHeight="1" x14ac:dyDescent="0.25">
      <c r="A12" s="249"/>
      <c r="B12" s="250" t="s">
        <v>81</v>
      </c>
      <c r="C12" s="622">
        <f t="shared" ref="C12:E12" si="0">C13+C14+C15</f>
        <v>79496</v>
      </c>
      <c r="D12" s="252">
        <f t="shared" si="0"/>
        <v>154473</v>
      </c>
      <c r="E12" s="252">
        <f t="shared" si="0"/>
        <v>154473</v>
      </c>
      <c r="F12" s="163">
        <f t="shared" ref="F12:F15" si="1">C12+D12+E12</f>
        <v>388442</v>
      </c>
      <c r="G12" s="253"/>
      <c r="H12" s="536"/>
      <c r="I12" s="478"/>
      <c r="J12" s="239"/>
      <c r="K12" s="239"/>
      <c r="L12" s="239"/>
      <c r="M12" s="239"/>
      <c r="N12" s="239"/>
      <c r="O12" s="239"/>
      <c r="P12" s="239"/>
      <c r="Q12" s="239"/>
      <c r="R12" s="239"/>
      <c r="S12" s="239"/>
      <c r="T12" s="239"/>
      <c r="U12" s="239"/>
      <c r="V12" s="239"/>
      <c r="W12" s="239"/>
      <c r="X12" s="239"/>
      <c r="Y12" s="239"/>
      <c r="Z12" s="239"/>
      <c r="AA12" s="239"/>
      <c r="AB12" s="239"/>
      <c r="AC12" s="239"/>
      <c r="AD12" s="239"/>
      <c r="AE12" s="239"/>
    </row>
    <row r="13" spans="1:31" ht="15.75" customHeight="1" x14ac:dyDescent="0.25">
      <c r="A13" s="256" t="s">
        <v>82</v>
      </c>
      <c r="B13" s="257" t="s">
        <v>20</v>
      </c>
      <c r="C13" s="562">
        <v>12860</v>
      </c>
      <c r="D13" s="169">
        <v>25211</v>
      </c>
      <c r="E13" s="169">
        <v>25211</v>
      </c>
      <c r="F13" s="168">
        <f t="shared" si="1"/>
        <v>63282</v>
      </c>
      <c r="G13" s="258"/>
      <c r="H13" s="239"/>
      <c r="I13" s="239"/>
      <c r="J13" s="239"/>
      <c r="K13" s="239"/>
      <c r="L13" s="239"/>
      <c r="M13" s="239"/>
      <c r="N13" s="239"/>
      <c r="O13" s="239"/>
      <c r="P13" s="239"/>
      <c r="Q13" s="239"/>
      <c r="R13" s="239"/>
      <c r="S13" s="239"/>
      <c r="T13" s="239"/>
      <c r="U13" s="239"/>
      <c r="V13" s="239"/>
      <c r="W13" s="239"/>
      <c r="X13" s="239"/>
      <c r="Y13" s="239"/>
      <c r="Z13" s="239"/>
      <c r="AA13" s="239"/>
      <c r="AB13" s="239"/>
      <c r="AC13" s="239"/>
      <c r="AD13" s="239"/>
      <c r="AE13" s="239"/>
    </row>
    <row r="14" spans="1:31" ht="15.75" customHeight="1" x14ac:dyDescent="0.25">
      <c r="A14" s="249" t="s">
        <v>83</v>
      </c>
      <c r="B14" s="259" t="s">
        <v>84</v>
      </c>
      <c r="C14" s="623">
        <v>64268</v>
      </c>
      <c r="D14" s="261">
        <v>124525</v>
      </c>
      <c r="E14" s="261">
        <v>124525</v>
      </c>
      <c r="F14" s="168">
        <f t="shared" si="1"/>
        <v>313318</v>
      </c>
      <c r="G14" s="258"/>
      <c r="H14" s="239"/>
      <c r="I14" s="239"/>
      <c r="J14" s="239"/>
      <c r="K14" s="239"/>
      <c r="L14" s="239"/>
      <c r="M14" s="239"/>
      <c r="N14" s="239"/>
      <c r="O14" s="239"/>
      <c r="P14" s="239"/>
      <c r="Q14" s="239"/>
      <c r="R14" s="239"/>
      <c r="S14" s="239"/>
      <c r="T14" s="239"/>
      <c r="U14" s="239"/>
      <c r="V14" s="239"/>
      <c r="W14" s="239"/>
      <c r="X14" s="239"/>
      <c r="Y14" s="239"/>
      <c r="Z14" s="239"/>
      <c r="AA14" s="239"/>
      <c r="AB14" s="239"/>
      <c r="AC14" s="239"/>
      <c r="AD14" s="239"/>
      <c r="AE14" s="239"/>
    </row>
    <row r="15" spans="1:31" ht="15.75" customHeight="1" x14ac:dyDescent="0.25">
      <c r="A15" s="249" t="s">
        <v>85</v>
      </c>
      <c r="B15" s="404" t="s">
        <v>9</v>
      </c>
      <c r="C15" s="562">
        <v>2368</v>
      </c>
      <c r="D15" s="169">
        <v>4737</v>
      </c>
      <c r="E15" s="169">
        <v>4737</v>
      </c>
      <c r="F15" s="168">
        <f t="shared" si="1"/>
        <v>11842</v>
      </c>
      <c r="G15" s="258"/>
      <c r="H15" s="239"/>
      <c r="I15" s="239"/>
      <c r="J15" s="239"/>
      <c r="K15" s="239"/>
      <c r="L15" s="239"/>
      <c r="M15" s="239"/>
      <c r="N15" s="239"/>
      <c r="O15" s="239"/>
      <c r="P15" s="239"/>
      <c r="Q15" s="239"/>
      <c r="R15" s="239"/>
      <c r="S15" s="239"/>
      <c r="T15" s="239"/>
      <c r="U15" s="239"/>
      <c r="V15" s="239"/>
      <c r="W15" s="239"/>
      <c r="X15" s="239"/>
      <c r="Y15" s="239"/>
      <c r="Z15" s="239"/>
      <c r="AA15" s="239"/>
      <c r="AB15" s="239"/>
      <c r="AC15" s="239"/>
      <c r="AD15" s="239"/>
      <c r="AE15" s="239"/>
    </row>
    <row r="16" spans="1:31" ht="15.75" customHeight="1" x14ac:dyDescent="0.25">
      <c r="A16" s="241"/>
      <c r="B16" s="239"/>
      <c r="C16" s="603"/>
      <c r="D16" s="239"/>
      <c r="E16" s="239"/>
      <c r="F16" s="239"/>
      <c r="G16" s="240"/>
      <c r="H16" s="239"/>
      <c r="I16" s="239"/>
      <c r="J16" s="239"/>
      <c r="K16" s="239"/>
      <c r="L16" s="239"/>
      <c r="M16" s="239"/>
      <c r="N16" s="239"/>
      <c r="O16" s="239"/>
      <c r="P16" s="239"/>
      <c r="Q16" s="239"/>
      <c r="R16" s="239"/>
      <c r="S16" s="239"/>
      <c r="T16" s="239"/>
      <c r="U16" s="239"/>
      <c r="V16" s="239"/>
      <c r="W16" s="239"/>
      <c r="X16" s="239"/>
      <c r="Y16" s="239"/>
      <c r="Z16" s="239"/>
      <c r="AA16" s="239"/>
      <c r="AB16" s="239"/>
      <c r="AC16" s="239"/>
      <c r="AD16" s="239"/>
      <c r="AE16" s="239"/>
    </row>
    <row r="17" spans="1:31" ht="15.75" customHeight="1" x14ac:dyDescent="0.25">
      <c r="A17" s="264"/>
      <c r="B17" s="265" t="s">
        <v>555</v>
      </c>
      <c r="C17" s="1015" t="s">
        <v>552</v>
      </c>
      <c r="D17" s="999"/>
      <c r="E17" s="1000"/>
      <c r="F17" s="266" t="s">
        <v>87</v>
      </c>
      <c r="G17" s="267"/>
      <c r="H17" s="268"/>
      <c r="I17" s="268"/>
      <c r="J17" s="268"/>
      <c r="K17" s="268"/>
      <c r="L17" s="239"/>
      <c r="M17" s="239"/>
      <c r="N17" s="239"/>
      <c r="O17" s="239"/>
      <c r="P17" s="239"/>
      <c r="Q17" s="239"/>
      <c r="R17" s="239"/>
      <c r="S17" s="239"/>
      <c r="T17" s="239"/>
      <c r="U17" s="239"/>
      <c r="V17" s="239"/>
      <c r="W17" s="239"/>
      <c r="X17" s="239"/>
      <c r="Y17" s="239"/>
      <c r="Z17" s="239"/>
      <c r="AA17" s="239"/>
      <c r="AB17" s="239"/>
      <c r="AC17" s="239"/>
      <c r="AD17" s="239"/>
      <c r="AE17" s="239"/>
    </row>
    <row r="18" spans="1:31" ht="15.75" customHeight="1" x14ac:dyDescent="0.25">
      <c r="A18" s="269"/>
      <c r="B18" s="624" t="s">
        <v>88</v>
      </c>
      <c r="C18" s="271">
        <v>895905</v>
      </c>
      <c r="D18" s="268"/>
      <c r="E18" s="268"/>
      <c r="F18" s="268"/>
      <c r="G18" s="272"/>
      <c r="H18" s="268"/>
      <c r="I18" s="268"/>
      <c r="J18" s="268"/>
      <c r="K18" s="268"/>
      <c r="L18" s="239"/>
      <c r="M18" s="239"/>
      <c r="N18" s="239"/>
      <c r="O18" s="239"/>
      <c r="P18" s="239"/>
      <c r="Q18" s="239"/>
      <c r="R18" s="239"/>
      <c r="S18" s="239"/>
      <c r="T18" s="239"/>
      <c r="U18" s="239"/>
      <c r="V18" s="239"/>
      <c r="W18" s="239"/>
      <c r="X18" s="239"/>
      <c r="Y18" s="239"/>
      <c r="Z18" s="239"/>
      <c r="AA18" s="239"/>
      <c r="AB18" s="239"/>
      <c r="AC18" s="239"/>
      <c r="AD18" s="239"/>
      <c r="AE18" s="239"/>
    </row>
    <row r="19" spans="1:31" ht="15.75" customHeight="1" x14ac:dyDescent="0.25">
      <c r="A19" s="268"/>
      <c r="B19" s="625" t="s">
        <v>89</v>
      </c>
      <c r="C19" s="274">
        <v>388442</v>
      </c>
      <c r="D19" s="275"/>
      <c r="E19" s="594"/>
      <c r="F19" s="268"/>
      <c r="G19" s="272"/>
      <c r="H19" s="268"/>
      <c r="I19" s="268"/>
      <c r="J19" s="268"/>
      <c r="K19" s="268"/>
      <c r="L19" s="239"/>
      <c r="M19" s="239"/>
      <c r="N19" s="239"/>
      <c r="O19" s="239"/>
      <c r="P19" s="239"/>
      <c r="Q19" s="239"/>
      <c r="R19" s="239"/>
      <c r="S19" s="239"/>
      <c r="T19" s="239"/>
      <c r="U19" s="239"/>
      <c r="V19" s="239"/>
      <c r="W19" s="239"/>
      <c r="X19" s="239"/>
      <c r="Y19" s="239"/>
      <c r="Z19" s="239"/>
      <c r="AA19" s="239"/>
      <c r="AB19" s="239"/>
      <c r="AC19" s="239"/>
      <c r="AD19" s="239"/>
      <c r="AE19" s="239"/>
    </row>
    <row r="20" spans="1:31" ht="15.75" customHeight="1" x14ac:dyDescent="0.25">
      <c r="A20" s="241"/>
      <c r="C20" s="408" t="s">
        <v>90</v>
      </c>
      <c r="D20" s="239"/>
      <c r="E20" s="239"/>
      <c r="F20" s="239"/>
      <c r="G20" s="240"/>
      <c r="H20" s="239"/>
      <c r="I20" s="239"/>
      <c r="J20" s="239"/>
      <c r="K20" s="239"/>
      <c r="L20" s="239"/>
      <c r="M20" s="239"/>
      <c r="N20" s="239"/>
      <c r="O20" s="239"/>
      <c r="P20" s="239"/>
      <c r="Q20" s="239"/>
      <c r="R20" s="239"/>
      <c r="S20" s="239"/>
      <c r="T20" s="239"/>
      <c r="U20" s="239"/>
      <c r="V20" s="239"/>
      <c r="W20" s="239"/>
      <c r="X20" s="239"/>
      <c r="Y20" s="239"/>
      <c r="Z20" s="239"/>
      <c r="AA20" s="239"/>
      <c r="AB20" s="239"/>
      <c r="AC20" s="239"/>
      <c r="AD20" s="239"/>
      <c r="AE20" s="239"/>
    </row>
    <row r="21" spans="1:31" ht="15.75" customHeight="1" x14ac:dyDescent="0.25">
      <c r="A21" s="241"/>
      <c r="B21" s="239"/>
      <c r="C21" s="239"/>
      <c r="D21" s="239"/>
      <c r="E21" s="239"/>
      <c r="F21" s="239"/>
      <c r="G21" s="240"/>
      <c r="H21" s="239"/>
      <c r="I21" s="239"/>
      <c r="J21" s="239"/>
      <c r="K21" s="239"/>
      <c r="L21" s="239"/>
      <c r="M21" s="239"/>
      <c r="N21" s="239"/>
      <c r="O21" s="239"/>
      <c r="P21" s="239"/>
      <c r="Q21" s="239"/>
      <c r="R21" s="239"/>
      <c r="S21" s="239"/>
      <c r="T21" s="239"/>
      <c r="U21" s="239"/>
      <c r="V21" s="239"/>
      <c r="W21" s="239"/>
      <c r="X21" s="239"/>
      <c r="Y21" s="239"/>
      <c r="Z21" s="239"/>
      <c r="AA21" s="239"/>
      <c r="AB21" s="239"/>
      <c r="AC21" s="239"/>
      <c r="AD21" s="239"/>
      <c r="AE21" s="239"/>
    </row>
    <row r="22" spans="1:31" ht="19.5" customHeight="1" x14ac:dyDescent="0.25">
      <c r="A22" s="1016" t="s">
        <v>556</v>
      </c>
      <c r="B22" s="987"/>
      <c r="C22" s="987"/>
      <c r="D22" s="987"/>
      <c r="E22" s="987"/>
      <c r="F22" s="987"/>
      <c r="G22" s="987"/>
      <c r="H22" s="987"/>
      <c r="I22" s="987"/>
      <c r="J22" s="985"/>
      <c r="K22" s="239"/>
      <c r="L22" s="239"/>
      <c r="M22" s="239"/>
      <c r="N22" s="239"/>
      <c r="O22" s="239"/>
      <c r="P22" s="239"/>
      <c r="Q22" s="239"/>
      <c r="R22" s="239"/>
      <c r="S22" s="239"/>
      <c r="T22" s="239"/>
      <c r="U22" s="239"/>
      <c r="V22" s="239"/>
      <c r="W22" s="239"/>
      <c r="X22" s="239"/>
      <c r="Y22" s="239"/>
      <c r="Z22" s="239"/>
      <c r="AA22" s="239"/>
      <c r="AB22" s="239"/>
      <c r="AC22" s="239"/>
      <c r="AD22" s="239"/>
      <c r="AE22" s="239"/>
    </row>
    <row r="23" spans="1:31" ht="15.75" customHeight="1" x14ac:dyDescent="0.25">
      <c r="A23" s="1011" t="s">
        <v>92</v>
      </c>
      <c r="B23" s="987"/>
      <c r="C23" s="987"/>
      <c r="D23" s="987"/>
      <c r="E23" s="987"/>
      <c r="F23" s="985"/>
      <c r="G23" s="278"/>
      <c r="H23" s="1012" t="s">
        <v>93</v>
      </c>
      <c r="I23" s="990"/>
      <c r="J23" s="991"/>
      <c r="K23" s="239"/>
      <c r="L23" s="239"/>
      <c r="M23" s="239"/>
      <c r="N23" s="239"/>
      <c r="O23" s="239"/>
      <c r="P23" s="239"/>
      <c r="Q23" s="239"/>
      <c r="R23" s="239"/>
      <c r="S23" s="239"/>
      <c r="T23" s="239"/>
      <c r="U23" s="239"/>
      <c r="V23" s="239"/>
      <c r="W23" s="239"/>
      <c r="X23" s="239"/>
      <c r="Y23" s="239"/>
      <c r="Z23" s="239"/>
      <c r="AA23" s="239"/>
      <c r="AB23" s="239"/>
      <c r="AC23" s="239"/>
      <c r="AD23" s="239"/>
      <c r="AE23" s="239"/>
    </row>
    <row r="24" spans="1:31" ht="28.2" x14ac:dyDescent="0.3">
      <c r="A24" s="616" t="s">
        <v>94</v>
      </c>
      <c r="B24" s="411" t="s">
        <v>95</v>
      </c>
      <c r="C24" s="411" t="s">
        <v>96</v>
      </c>
      <c r="D24" s="411" t="s">
        <v>97</v>
      </c>
      <c r="E24" s="411" t="s">
        <v>98</v>
      </c>
      <c r="F24" s="412" t="s">
        <v>99</v>
      </c>
      <c r="G24" s="626" t="s">
        <v>100</v>
      </c>
      <c r="H24" s="627" t="s">
        <v>101</v>
      </c>
      <c r="I24" s="627" t="s">
        <v>102</v>
      </c>
      <c r="J24" s="627" t="s">
        <v>103</v>
      </c>
      <c r="K24" s="628"/>
      <c r="L24" s="603"/>
      <c r="M24" s="603"/>
      <c r="N24" s="603"/>
      <c r="O24" s="603"/>
      <c r="P24" s="603"/>
      <c r="Q24" s="603"/>
      <c r="R24" s="603"/>
      <c r="S24" s="603"/>
      <c r="T24" s="603"/>
      <c r="U24" s="603"/>
      <c r="V24" s="603"/>
      <c r="W24" s="603"/>
      <c r="X24" s="603"/>
      <c r="Y24" s="603"/>
      <c r="Z24" s="603"/>
      <c r="AA24" s="603"/>
      <c r="AB24" s="603"/>
      <c r="AC24" s="603"/>
      <c r="AD24" s="603"/>
      <c r="AE24" s="603"/>
    </row>
    <row r="25" spans="1:31" ht="13.8" x14ac:dyDescent="0.25">
      <c r="A25" s="284"/>
      <c r="B25" s="285" t="s">
        <v>104</v>
      </c>
      <c r="C25" s="286"/>
      <c r="D25" s="286"/>
      <c r="E25" s="287"/>
      <c r="F25" s="629">
        <f>F34+F36+F42+F45</f>
        <v>123442</v>
      </c>
      <c r="G25" s="630">
        <f>G26+G28+G30+G36+G42+G45</f>
        <v>123442</v>
      </c>
      <c r="H25" s="232">
        <f>26498-1236+1234</f>
        <v>26496</v>
      </c>
      <c r="I25" s="232">
        <f>54097-5007-617</f>
        <v>48473</v>
      </c>
      <c r="J25" s="232">
        <f>52972-3882-617</f>
        <v>48473</v>
      </c>
      <c r="K25" s="401"/>
      <c r="L25" s="239"/>
      <c r="M25" s="239"/>
      <c r="N25" s="239"/>
      <c r="O25" s="239"/>
      <c r="P25" s="239"/>
      <c r="Q25" s="239"/>
      <c r="R25" s="239"/>
      <c r="S25" s="239"/>
      <c r="T25" s="239"/>
      <c r="U25" s="239"/>
      <c r="V25" s="239"/>
      <c r="W25" s="239"/>
      <c r="X25" s="239"/>
      <c r="Y25" s="239"/>
      <c r="Z25" s="239"/>
      <c r="AA25" s="239"/>
      <c r="AB25" s="239"/>
      <c r="AC25" s="239"/>
      <c r="AD25" s="239"/>
      <c r="AE25" s="239"/>
    </row>
    <row r="26" spans="1:31" ht="13.8" x14ac:dyDescent="0.25">
      <c r="A26" s="289" t="s">
        <v>82</v>
      </c>
      <c r="B26" s="290" t="s">
        <v>105</v>
      </c>
      <c r="C26" s="290"/>
      <c r="D26" s="290"/>
      <c r="E26" s="553"/>
      <c r="F26" s="292">
        <f>SUM(F27)</f>
        <v>60000</v>
      </c>
      <c r="G26" s="293">
        <f>G27</f>
        <v>60000</v>
      </c>
      <c r="H26" s="294"/>
      <c r="I26" s="294"/>
      <c r="J26" s="294"/>
      <c r="K26" s="326"/>
      <c r="L26" s="239"/>
      <c r="M26" s="239"/>
      <c r="N26" s="239"/>
      <c r="O26" s="239"/>
      <c r="P26" s="239"/>
      <c r="Q26" s="239"/>
      <c r="R26" s="239"/>
      <c r="S26" s="239"/>
      <c r="T26" s="239"/>
      <c r="U26" s="239"/>
      <c r="V26" s="239"/>
      <c r="W26" s="239"/>
      <c r="X26" s="239"/>
      <c r="Y26" s="239"/>
      <c r="Z26" s="239"/>
      <c r="AA26" s="239"/>
      <c r="AB26" s="239"/>
      <c r="AC26" s="239"/>
      <c r="AD26" s="239"/>
      <c r="AE26" s="239"/>
    </row>
    <row r="27" spans="1:31" ht="28.2" x14ac:dyDescent="0.3">
      <c r="A27" s="313"/>
      <c r="B27" s="424" t="s">
        <v>557</v>
      </c>
      <c r="C27" s="315">
        <v>4</v>
      </c>
      <c r="D27" s="301" t="s">
        <v>107</v>
      </c>
      <c r="E27" s="631">
        <v>15000</v>
      </c>
      <c r="F27" s="316">
        <f>C27*E27</f>
        <v>60000</v>
      </c>
      <c r="G27" s="298">
        <f>C27*E27</f>
        <v>60000</v>
      </c>
      <c r="H27" s="632"/>
      <c r="I27" s="632"/>
      <c r="J27" s="632"/>
      <c r="K27" s="326"/>
      <c r="L27" s="239"/>
      <c r="M27" s="239"/>
      <c r="N27" s="239"/>
      <c r="O27" s="239"/>
      <c r="P27" s="239"/>
      <c r="Q27" s="239"/>
      <c r="R27" s="239"/>
      <c r="S27" s="239"/>
      <c r="T27" s="239"/>
      <c r="U27" s="239"/>
      <c r="V27" s="239"/>
      <c r="W27" s="239"/>
      <c r="X27" s="239"/>
      <c r="Y27" s="239"/>
      <c r="Z27" s="239"/>
      <c r="AA27" s="239"/>
      <c r="AB27" s="239"/>
      <c r="AC27" s="239"/>
      <c r="AD27" s="239"/>
      <c r="AE27" s="239"/>
    </row>
    <row r="28" spans="1:31" ht="13.8" x14ac:dyDescent="0.25">
      <c r="A28" s="289" t="s">
        <v>83</v>
      </c>
      <c r="B28" s="290" t="s">
        <v>120</v>
      </c>
      <c r="C28" s="325"/>
      <c r="D28" s="290"/>
      <c r="E28" s="553"/>
      <c r="F28" s="291">
        <f>SUM(F29)</f>
        <v>8800</v>
      </c>
      <c r="G28" s="293">
        <f>G29</f>
        <v>8800</v>
      </c>
      <c r="H28" s="294"/>
      <c r="I28" s="294"/>
      <c r="J28" s="294"/>
      <c r="K28" s="326"/>
      <c r="L28" s="239"/>
      <c r="M28" s="239"/>
      <c r="N28" s="239"/>
      <c r="O28" s="239"/>
      <c r="P28" s="239"/>
      <c r="Q28" s="239"/>
      <c r="R28" s="239"/>
      <c r="S28" s="239"/>
      <c r="T28" s="239"/>
      <c r="U28" s="239"/>
      <c r="V28" s="239"/>
      <c r="W28" s="239"/>
      <c r="X28" s="239"/>
      <c r="Y28" s="239"/>
      <c r="Z28" s="239"/>
      <c r="AA28" s="239"/>
      <c r="AB28" s="239"/>
      <c r="AC28" s="239"/>
      <c r="AD28" s="239"/>
      <c r="AE28" s="239"/>
    </row>
    <row r="29" spans="1:31" ht="42" x14ac:dyDescent="0.3">
      <c r="A29" s="269"/>
      <c r="B29" s="302" t="s">
        <v>558</v>
      </c>
      <c r="C29" s="296">
        <v>4</v>
      </c>
      <c r="D29" s="295" t="s">
        <v>113</v>
      </c>
      <c r="E29" s="551">
        <v>2200</v>
      </c>
      <c r="F29" s="297">
        <f>C29*E29</f>
        <v>8800</v>
      </c>
      <c r="G29" s="298">
        <f>C29*E29</f>
        <v>8800</v>
      </c>
      <c r="H29" s="294"/>
      <c r="I29" s="632"/>
      <c r="J29" s="632"/>
      <c r="K29" s="326"/>
      <c r="L29" s="239"/>
      <c r="M29" s="239"/>
      <c r="N29" s="239"/>
      <c r="O29" s="239"/>
      <c r="P29" s="239"/>
      <c r="Q29" s="239"/>
      <c r="R29" s="239"/>
      <c r="S29" s="239"/>
      <c r="T29" s="239"/>
      <c r="U29" s="239"/>
      <c r="V29" s="239"/>
      <c r="W29" s="239"/>
      <c r="X29" s="239"/>
      <c r="Y29" s="239"/>
      <c r="Z29" s="239"/>
      <c r="AA29" s="239"/>
      <c r="AB29" s="239"/>
      <c r="AC29" s="239"/>
      <c r="AD29" s="239"/>
      <c r="AE29" s="239"/>
    </row>
    <row r="30" spans="1:31" ht="13.8" x14ac:dyDescent="0.25">
      <c r="A30" s="289" t="s">
        <v>85</v>
      </c>
      <c r="B30" s="290" t="s">
        <v>126</v>
      </c>
      <c r="C30" s="325"/>
      <c r="D30" s="290"/>
      <c r="E30" s="553"/>
      <c r="F30" s="193">
        <f t="shared" ref="F30:G30" si="2">SUM(F31:F33)</f>
        <v>32740</v>
      </c>
      <c r="G30" s="203">
        <f t="shared" si="2"/>
        <v>32740</v>
      </c>
      <c r="H30" s="294"/>
      <c r="I30" s="294"/>
      <c r="J30" s="294"/>
      <c r="K30" s="326"/>
      <c r="L30" s="239"/>
      <c r="M30" s="239"/>
      <c r="N30" s="239"/>
      <c r="O30" s="239"/>
      <c r="P30" s="239"/>
      <c r="Q30" s="239"/>
      <c r="R30" s="239"/>
      <c r="S30" s="239"/>
      <c r="T30" s="239"/>
      <c r="U30" s="239"/>
      <c r="V30" s="239"/>
      <c r="W30" s="239"/>
      <c r="X30" s="239"/>
      <c r="Y30" s="239"/>
      <c r="Z30" s="239"/>
      <c r="AA30" s="239"/>
      <c r="AB30" s="239"/>
      <c r="AC30" s="239"/>
      <c r="AD30" s="239"/>
      <c r="AE30" s="239"/>
    </row>
    <row r="31" spans="1:31" ht="27.6" x14ac:dyDescent="0.25">
      <c r="A31" s="269"/>
      <c r="B31" s="302" t="s">
        <v>559</v>
      </c>
      <c r="C31" s="296">
        <v>4</v>
      </c>
      <c r="D31" s="295" t="s">
        <v>113</v>
      </c>
      <c r="E31" s="551">
        <v>4000</v>
      </c>
      <c r="F31" s="297">
        <f t="shared" ref="F31:F33" si="3">C31*E31</f>
        <v>16000</v>
      </c>
      <c r="G31" s="482">
        <f t="shared" ref="G31:G33" si="4">C31*E31</f>
        <v>16000</v>
      </c>
      <c r="H31" s="294"/>
      <c r="I31" s="294"/>
      <c r="J31" s="294"/>
      <c r="K31" s="326"/>
      <c r="L31" s="239"/>
      <c r="M31" s="239"/>
      <c r="N31" s="239"/>
      <c r="O31" s="239"/>
      <c r="P31" s="239"/>
      <c r="Q31" s="239"/>
      <c r="R31" s="239"/>
      <c r="S31" s="239"/>
      <c r="T31" s="239"/>
      <c r="U31" s="239"/>
      <c r="V31" s="239"/>
      <c r="W31" s="239"/>
      <c r="X31" s="239"/>
      <c r="Y31" s="239"/>
      <c r="Z31" s="239"/>
      <c r="AA31" s="239"/>
      <c r="AB31" s="239"/>
      <c r="AC31" s="239"/>
      <c r="AD31" s="239"/>
      <c r="AE31" s="239"/>
    </row>
    <row r="32" spans="1:31" ht="41.4" x14ac:dyDescent="0.25">
      <c r="A32" s="269"/>
      <c r="B32" s="302" t="s">
        <v>560</v>
      </c>
      <c r="C32" s="296">
        <v>4</v>
      </c>
      <c r="D32" s="295" t="s">
        <v>113</v>
      </c>
      <c r="E32" s="551">
        <v>3000</v>
      </c>
      <c r="F32" s="297">
        <f t="shared" si="3"/>
        <v>12000</v>
      </c>
      <c r="G32" s="482">
        <f t="shared" si="4"/>
        <v>12000</v>
      </c>
      <c r="H32" s="294"/>
      <c r="I32" s="294"/>
      <c r="J32" s="294"/>
      <c r="K32" s="326"/>
      <c r="L32" s="239"/>
      <c r="M32" s="239"/>
      <c r="N32" s="239"/>
      <c r="O32" s="239"/>
      <c r="P32" s="239"/>
      <c r="Q32" s="239"/>
      <c r="R32" s="239"/>
      <c r="S32" s="239"/>
      <c r="T32" s="239"/>
      <c r="U32" s="239"/>
      <c r="V32" s="239"/>
      <c r="W32" s="239"/>
      <c r="X32" s="239"/>
      <c r="Y32" s="239"/>
      <c r="Z32" s="239"/>
      <c r="AA32" s="239"/>
      <c r="AB32" s="239"/>
      <c r="AC32" s="239"/>
      <c r="AD32" s="239"/>
      <c r="AE32" s="239"/>
    </row>
    <row r="33" spans="1:31" ht="13.8" x14ac:dyDescent="0.25">
      <c r="A33" s="269"/>
      <c r="B33" s="472" t="s">
        <v>561</v>
      </c>
      <c r="C33" s="474">
        <v>4</v>
      </c>
      <c r="D33" s="457" t="s">
        <v>107</v>
      </c>
      <c r="E33" s="551">
        <v>1185</v>
      </c>
      <c r="F33" s="297">
        <f t="shared" si="3"/>
        <v>4740</v>
      </c>
      <c r="G33" s="482">
        <f t="shared" si="4"/>
        <v>4740</v>
      </c>
      <c r="H33" s="294"/>
      <c r="I33" s="294"/>
      <c r="J33" s="294"/>
      <c r="K33" s="326"/>
      <c r="L33" s="239"/>
      <c r="M33" s="239"/>
      <c r="N33" s="239"/>
      <c r="O33" s="239"/>
      <c r="P33" s="239"/>
      <c r="Q33" s="239"/>
      <c r="R33" s="239"/>
      <c r="S33" s="239"/>
      <c r="T33" s="239"/>
      <c r="U33" s="239"/>
      <c r="V33" s="239"/>
      <c r="W33" s="239"/>
      <c r="X33" s="239"/>
      <c r="Y33" s="239"/>
      <c r="Z33" s="239"/>
      <c r="AA33" s="239"/>
      <c r="AB33" s="239"/>
      <c r="AC33" s="239"/>
      <c r="AD33" s="239"/>
      <c r="AE33" s="239"/>
    </row>
    <row r="34" spans="1:31" ht="13.8" x14ac:dyDescent="0.25">
      <c r="A34" s="303"/>
      <c r="B34" s="304" t="s">
        <v>128</v>
      </c>
      <c r="C34" s="306"/>
      <c r="D34" s="306"/>
      <c r="E34" s="554"/>
      <c r="F34" s="307">
        <f t="shared" ref="F34:G34" si="5">F26+F28+F30</f>
        <v>101540</v>
      </c>
      <c r="G34" s="293">
        <f t="shared" si="5"/>
        <v>101540</v>
      </c>
      <c r="H34" s="294"/>
      <c r="I34" s="294"/>
      <c r="J34" s="294"/>
      <c r="K34" s="326"/>
      <c r="L34" s="239"/>
      <c r="M34" s="239"/>
      <c r="N34" s="239"/>
      <c r="O34" s="239"/>
      <c r="P34" s="239"/>
      <c r="Q34" s="239"/>
      <c r="R34" s="239"/>
      <c r="S34" s="239"/>
      <c r="T34" s="239"/>
      <c r="U34" s="239"/>
      <c r="V34" s="239"/>
      <c r="W34" s="239"/>
      <c r="X34" s="239"/>
      <c r="Y34" s="239"/>
      <c r="Z34" s="239"/>
      <c r="AA34" s="239"/>
      <c r="AB34" s="239"/>
      <c r="AC34" s="239"/>
      <c r="AD34" s="239"/>
      <c r="AE34" s="239"/>
    </row>
    <row r="35" spans="1:31" ht="13.8" x14ac:dyDescent="0.25">
      <c r="A35" s="308"/>
      <c r="B35" s="309"/>
      <c r="C35" s="311"/>
      <c r="D35" s="311"/>
      <c r="E35" s="555"/>
      <c r="F35" s="312"/>
      <c r="G35" s="298"/>
      <c r="H35" s="294"/>
      <c r="I35" s="294"/>
      <c r="J35" s="294"/>
      <c r="K35" s="326"/>
      <c r="L35" s="239"/>
      <c r="M35" s="239"/>
      <c r="N35" s="239"/>
      <c r="O35" s="239"/>
      <c r="P35" s="239"/>
      <c r="Q35" s="239"/>
      <c r="R35" s="239"/>
      <c r="S35" s="239"/>
      <c r="T35" s="239"/>
      <c r="U35" s="239"/>
      <c r="V35" s="239"/>
      <c r="W35" s="239"/>
      <c r="X35" s="239"/>
      <c r="Y35" s="239"/>
      <c r="Z35" s="239"/>
      <c r="AA35" s="239"/>
      <c r="AB35" s="239"/>
      <c r="AC35" s="239"/>
      <c r="AD35" s="239"/>
      <c r="AE35" s="239"/>
    </row>
    <row r="36" spans="1:31" ht="13.8" x14ac:dyDescent="0.25">
      <c r="A36" s="289" t="s">
        <v>129</v>
      </c>
      <c r="B36" s="290" t="s">
        <v>130</v>
      </c>
      <c r="C36" s="290"/>
      <c r="D36" s="290"/>
      <c r="E36" s="553"/>
      <c r="F36" s="291">
        <f t="shared" ref="F36:G36" si="6">SUM(F37:F41)</f>
        <v>16502</v>
      </c>
      <c r="G36" s="293">
        <f t="shared" si="6"/>
        <v>16502</v>
      </c>
      <c r="H36" s="389"/>
      <c r="I36" s="294"/>
      <c r="J36" s="294"/>
      <c r="K36" s="326"/>
      <c r="L36" s="239"/>
      <c r="M36" s="239"/>
      <c r="N36" s="239"/>
      <c r="O36" s="239"/>
      <c r="P36" s="239"/>
      <c r="Q36" s="239"/>
      <c r="R36" s="239"/>
      <c r="S36" s="239"/>
      <c r="T36" s="239"/>
      <c r="U36" s="239"/>
      <c r="V36" s="239"/>
      <c r="W36" s="239"/>
      <c r="X36" s="239"/>
      <c r="Y36" s="239"/>
      <c r="Z36" s="239"/>
      <c r="AA36" s="239"/>
      <c r="AB36" s="239"/>
      <c r="AC36" s="239"/>
      <c r="AD36" s="239"/>
      <c r="AE36" s="239"/>
    </row>
    <row r="37" spans="1:31" ht="27.6" x14ac:dyDescent="0.25">
      <c r="A37" s="313"/>
      <c r="B37" s="314" t="s">
        <v>131</v>
      </c>
      <c r="C37" s="315">
        <v>1</v>
      </c>
      <c r="D37" s="301" t="s">
        <v>113</v>
      </c>
      <c r="E37" s="631">
        <v>5000</v>
      </c>
      <c r="F37" s="297">
        <f t="shared" ref="F37:F41" si="7">C37*E37</f>
        <v>5000</v>
      </c>
      <c r="G37" s="298">
        <f t="shared" ref="G37:G41" si="8">C37*E37</f>
        <v>5000</v>
      </c>
      <c r="H37" s="294"/>
      <c r="I37" s="294"/>
      <c r="J37" s="294"/>
      <c r="K37" s="326"/>
      <c r="L37" s="239"/>
      <c r="M37" s="239"/>
      <c r="N37" s="239"/>
      <c r="O37" s="239"/>
      <c r="P37" s="239"/>
      <c r="Q37" s="239"/>
      <c r="R37" s="239"/>
      <c r="S37" s="239"/>
      <c r="T37" s="239"/>
      <c r="U37" s="239"/>
      <c r="V37" s="239"/>
      <c r="W37" s="239"/>
      <c r="X37" s="239"/>
      <c r="Y37" s="239"/>
      <c r="Z37" s="239"/>
      <c r="AA37" s="239"/>
      <c r="AB37" s="239"/>
      <c r="AC37" s="239"/>
      <c r="AD37" s="239"/>
      <c r="AE37" s="239"/>
    </row>
    <row r="38" spans="1:31" ht="13.8" x14ac:dyDescent="0.25">
      <c r="A38" s="313"/>
      <c r="B38" s="314" t="s">
        <v>375</v>
      </c>
      <c r="C38" s="315">
        <v>1</v>
      </c>
      <c r="D38" s="301" t="s">
        <v>113</v>
      </c>
      <c r="E38" s="631">
        <v>5000</v>
      </c>
      <c r="F38" s="297">
        <f t="shared" si="7"/>
        <v>5000</v>
      </c>
      <c r="G38" s="298">
        <f t="shared" si="8"/>
        <v>5000</v>
      </c>
      <c r="H38" s="294"/>
      <c r="I38" s="294"/>
      <c r="J38" s="294"/>
      <c r="K38" s="326"/>
      <c r="L38" s="239"/>
      <c r="M38" s="239"/>
      <c r="N38" s="239"/>
      <c r="O38" s="239"/>
      <c r="P38" s="239"/>
      <c r="Q38" s="239"/>
      <c r="R38" s="239"/>
      <c r="S38" s="239"/>
      <c r="T38" s="239"/>
      <c r="U38" s="239"/>
      <c r="V38" s="239"/>
      <c r="W38" s="239"/>
      <c r="X38" s="239"/>
      <c r="Y38" s="239"/>
      <c r="Z38" s="239"/>
      <c r="AA38" s="239"/>
      <c r="AB38" s="239"/>
      <c r="AC38" s="239"/>
      <c r="AD38" s="239"/>
      <c r="AE38" s="239"/>
    </row>
    <row r="39" spans="1:31" ht="13.8" x14ac:dyDescent="0.25">
      <c r="A39" s="313"/>
      <c r="B39" s="314" t="s">
        <v>134</v>
      </c>
      <c r="C39" s="315">
        <v>5</v>
      </c>
      <c r="D39" s="301" t="s">
        <v>113</v>
      </c>
      <c r="E39" s="631">
        <v>750</v>
      </c>
      <c r="F39" s="297">
        <f t="shared" si="7"/>
        <v>3750</v>
      </c>
      <c r="G39" s="298">
        <f t="shared" si="8"/>
        <v>3750</v>
      </c>
      <c r="H39" s="294"/>
      <c r="I39" s="294"/>
      <c r="J39" s="294"/>
      <c r="K39" s="326"/>
      <c r="L39" s="239"/>
      <c r="M39" s="239"/>
      <c r="N39" s="239"/>
      <c r="O39" s="239"/>
      <c r="P39" s="239"/>
      <c r="Q39" s="239"/>
      <c r="R39" s="239"/>
      <c r="S39" s="239"/>
      <c r="T39" s="239"/>
      <c r="U39" s="239"/>
      <c r="V39" s="239"/>
      <c r="W39" s="239"/>
      <c r="X39" s="239"/>
      <c r="Y39" s="239"/>
      <c r="Z39" s="239"/>
      <c r="AA39" s="239"/>
      <c r="AB39" s="239"/>
      <c r="AC39" s="239"/>
      <c r="AD39" s="239"/>
      <c r="AE39" s="239"/>
    </row>
    <row r="40" spans="1:31" ht="13.8" x14ac:dyDescent="0.25">
      <c r="A40" s="313"/>
      <c r="B40" s="314" t="s">
        <v>133</v>
      </c>
      <c r="C40" s="315">
        <v>5</v>
      </c>
      <c r="D40" s="301" t="s">
        <v>113</v>
      </c>
      <c r="E40" s="631">
        <v>150</v>
      </c>
      <c r="F40" s="297">
        <f t="shared" si="7"/>
        <v>750</v>
      </c>
      <c r="G40" s="298">
        <f t="shared" si="8"/>
        <v>750</v>
      </c>
      <c r="H40" s="294"/>
      <c r="I40" s="294"/>
      <c r="J40" s="294"/>
      <c r="K40" s="326"/>
      <c r="L40" s="239"/>
      <c r="M40" s="239"/>
      <c r="N40" s="239"/>
      <c r="O40" s="239"/>
      <c r="P40" s="239"/>
      <c r="Q40" s="239"/>
      <c r="R40" s="239"/>
      <c r="S40" s="239"/>
      <c r="T40" s="239"/>
      <c r="U40" s="239"/>
      <c r="V40" s="239"/>
      <c r="W40" s="239"/>
      <c r="X40" s="239"/>
      <c r="Y40" s="239"/>
      <c r="Z40" s="239"/>
      <c r="AA40" s="239"/>
      <c r="AB40" s="239"/>
      <c r="AC40" s="239"/>
      <c r="AD40" s="239"/>
      <c r="AE40" s="239"/>
    </row>
    <row r="41" spans="1:31" ht="13.8" x14ac:dyDescent="0.25">
      <c r="A41" s="313"/>
      <c r="B41" s="319" t="s">
        <v>338</v>
      </c>
      <c r="C41" s="315">
        <v>1</v>
      </c>
      <c r="D41" s="301" t="s">
        <v>113</v>
      </c>
      <c r="E41" s="631">
        <v>2002</v>
      </c>
      <c r="F41" s="297">
        <f t="shared" si="7"/>
        <v>2002</v>
      </c>
      <c r="G41" s="298">
        <f t="shared" si="8"/>
        <v>2002</v>
      </c>
      <c r="H41" s="294"/>
      <c r="I41" s="294"/>
      <c r="J41" s="294"/>
      <c r="K41" s="326"/>
      <c r="L41" s="239"/>
      <c r="M41" s="239"/>
      <c r="N41" s="239"/>
      <c r="O41" s="239"/>
      <c r="P41" s="239"/>
      <c r="Q41" s="239"/>
      <c r="R41" s="239"/>
      <c r="S41" s="239"/>
      <c r="T41" s="239"/>
      <c r="U41" s="239"/>
      <c r="V41" s="239"/>
      <c r="W41" s="239"/>
      <c r="X41" s="239"/>
      <c r="Y41" s="239"/>
      <c r="Z41" s="239"/>
      <c r="AA41" s="239"/>
      <c r="AB41" s="239"/>
      <c r="AC41" s="239"/>
      <c r="AD41" s="239"/>
      <c r="AE41" s="239"/>
    </row>
    <row r="42" spans="1:31" ht="13.8" x14ac:dyDescent="0.25">
      <c r="A42" s="289" t="s">
        <v>137</v>
      </c>
      <c r="B42" s="290" t="s">
        <v>138</v>
      </c>
      <c r="C42" s="290"/>
      <c r="D42" s="290"/>
      <c r="E42" s="553"/>
      <c r="F42" s="291">
        <f t="shared" ref="F42:G42" si="9">SUM(F43:F44)</f>
        <v>5400</v>
      </c>
      <c r="G42" s="293">
        <f t="shared" si="9"/>
        <v>5400</v>
      </c>
      <c r="H42" s="294"/>
      <c r="I42" s="294"/>
      <c r="J42" s="294"/>
      <c r="K42" s="326"/>
      <c r="L42" s="239"/>
      <c r="M42" s="239"/>
      <c r="N42" s="239"/>
      <c r="O42" s="239"/>
      <c r="P42" s="239"/>
      <c r="Q42" s="239"/>
      <c r="R42" s="239"/>
      <c r="S42" s="239"/>
      <c r="T42" s="239"/>
      <c r="U42" s="239"/>
      <c r="V42" s="239"/>
      <c r="W42" s="239"/>
      <c r="X42" s="239"/>
      <c r="Y42" s="239"/>
      <c r="Z42" s="239"/>
      <c r="AA42" s="239"/>
      <c r="AB42" s="239"/>
      <c r="AC42" s="239"/>
      <c r="AD42" s="239"/>
      <c r="AE42" s="239"/>
    </row>
    <row r="43" spans="1:31" ht="14.4" x14ac:dyDescent="0.3">
      <c r="A43" s="313"/>
      <c r="B43" s="319" t="s">
        <v>178</v>
      </c>
      <c r="C43" s="315">
        <v>6</v>
      </c>
      <c r="D43" s="301" t="s">
        <v>141</v>
      </c>
      <c r="E43" s="631">
        <v>500</v>
      </c>
      <c r="F43" s="297">
        <f t="shared" ref="F43:F44" si="10">C43*E43</f>
        <v>3000</v>
      </c>
      <c r="G43" s="298">
        <f t="shared" ref="G43:G44" si="11">C43*E43</f>
        <v>3000</v>
      </c>
      <c r="H43" s="633"/>
      <c r="I43" s="633"/>
      <c r="J43" s="633"/>
      <c r="K43" s="326"/>
      <c r="L43" s="239"/>
      <c r="M43" s="239"/>
      <c r="N43" s="239"/>
      <c r="O43" s="239"/>
      <c r="P43" s="239"/>
      <c r="Q43" s="239"/>
      <c r="R43" s="239"/>
      <c r="S43" s="239"/>
      <c r="T43" s="239"/>
      <c r="U43" s="239"/>
      <c r="V43" s="239"/>
      <c r="W43" s="239"/>
      <c r="X43" s="239"/>
      <c r="Y43" s="239"/>
      <c r="Z43" s="239"/>
      <c r="AA43" s="239"/>
      <c r="AB43" s="239"/>
      <c r="AC43" s="239"/>
      <c r="AD43" s="239"/>
      <c r="AE43" s="239"/>
    </row>
    <row r="44" spans="1:31" ht="13.8" x14ac:dyDescent="0.25">
      <c r="A44" s="634"/>
      <c r="B44" s="635" t="s">
        <v>562</v>
      </c>
      <c r="C44" s="636">
        <v>6</v>
      </c>
      <c r="D44" s="637" t="s">
        <v>141</v>
      </c>
      <c r="E44" s="638">
        <v>400</v>
      </c>
      <c r="F44" s="639">
        <f t="shared" si="10"/>
        <v>2400</v>
      </c>
      <c r="G44" s="298">
        <f t="shared" si="11"/>
        <v>2400</v>
      </c>
      <c r="H44" s="294"/>
      <c r="I44" s="294"/>
      <c r="J44" s="294"/>
      <c r="K44" s="326"/>
      <c r="L44" s="239"/>
      <c r="M44" s="239"/>
      <c r="N44" s="239"/>
      <c r="O44" s="239"/>
      <c r="P44" s="239"/>
      <c r="Q44" s="239"/>
      <c r="R44" s="239"/>
      <c r="S44" s="239"/>
      <c r="T44" s="239"/>
      <c r="U44" s="239"/>
      <c r="V44" s="239"/>
      <c r="W44" s="239"/>
      <c r="X44" s="239"/>
      <c r="Y44" s="239"/>
      <c r="Z44" s="239"/>
      <c r="AA44" s="239"/>
      <c r="AB44" s="239"/>
      <c r="AC44" s="239"/>
      <c r="AD44" s="239"/>
      <c r="AE44" s="239"/>
    </row>
    <row r="45" spans="1:31" ht="14.4" x14ac:dyDescent="0.3">
      <c r="A45" s="640"/>
      <c r="B45" s="641"/>
      <c r="C45" s="641"/>
      <c r="D45" s="641"/>
      <c r="E45" s="642"/>
      <c r="F45" s="643"/>
      <c r="G45" s="644">
        <f>F45</f>
        <v>0</v>
      </c>
      <c r="H45" s="275"/>
      <c r="I45" s="294"/>
      <c r="J45" s="294"/>
      <c r="K45" s="645"/>
      <c r="L45" s="239"/>
      <c r="M45" s="239"/>
      <c r="N45" s="239"/>
      <c r="O45" s="239"/>
      <c r="P45" s="239"/>
      <c r="Q45" s="239"/>
      <c r="R45" s="239"/>
      <c r="S45" s="239"/>
      <c r="T45" s="239"/>
      <c r="U45" s="239"/>
      <c r="V45" s="239"/>
      <c r="W45" s="239"/>
      <c r="X45" s="239"/>
      <c r="Y45" s="239"/>
      <c r="Z45" s="239"/>
      <c r="AA45" s="239"/>
      <c r="AB45" s="239"/>
      <c r="AC45" s="239"/>
      <c r="AD45" s="239"/>
      <c r="AE45" s="239"/>
    </row>
    <row r="46" spans="1:31" ht="13.8" x14ac:dyDescent="0.25">
      <c r="A46" s="241"/>
      <c r="B46" s="239"/>
      <c r="C46" s="603"/>
      <c r="D46" s="239"/>
      <c r="E46" s="239"/>
      <c r="F46" s="239"/>
      <c r="G46" s="240"/>
      <c r="H46" s="239"/>
      <c r="I46" s="239"/>
      <c r="J46" s="239"/>
      <c r="K46" s="239"/>
      <c r="L46" s="152"/>
      <c r="M46" s="239"/>
      <c r="N46" s="239"/>
      <c r="O46" s="239"/>
      <c r="P46" s="239"/>
      <c r="Q46" s="239"/>
      <c r="R46" s="239"/>
      <c r="S46" s="239"/>
      <c r="T46" s="239"/>
      <c r="U46" s="239"/>
      <c r="V46" s="239"/>
      <c r="W46" s="239"/>
      <c r="X46" s="239"/>
      <c r="Y46" s="239"/>
      <c r="Z46" s="239"/>
      <c r="AA46" s="239"/>
      <c r="AB46" s="239"/>
      <c r="AC46" s="239"/>
      <c r="AD46" s="239"/>
      <c r="AE46" s="239"/>
    </row>
    <row r="47" spans="1:31" ht="13.8" x14ac:dyDescent="0.25">
      <c r="A47" s="241"/>
      <c r="B47" s="239"/>
      <c r="C47" s="603"/>
      <c r="D47" s="239"/>
      <c r="E47" s="239"/>
      <c r="F47" s="239"/>
      <c r="G47" s="240"/>
      <c r="H47" s="239"/>
      <c r="I47" s="239"/>
      <c r="J47" s="239"/>
      <c r="K47" s="239"/>
      <c r="L47" s="152"/>
      <c r="M47" s="239"/>
      <c r="N47" s="239"/>
      <c r="O47" s="239"/>
      <c r="P47" s="239"/>
      <c r="Q47" s="239"/>
      <c r="R47" s="239"/>
      <c r="S47" s="239"/>
      <c r="T47" s="239"/>
      <c r="U47" s="239"/>
      <c r="V47" s="239"/>
      <c r="W47" s="239"/>
      <c r="X47" s="239"/>
      <c r="Y47" s="239"/>
      <c r="Z47" s="239"/>
      <c r="AA47" s="239"/>
      <c r="AB47" s="239"/>
      <c r="AC47" s="239"/>
      <c r="AD47" s="239"/>
      <c r="AE47" s="239"/>
    </row>
    <row r="48" spans="1:31" ht="13.8" x14ac:dyDescent="0.25">
      <c r="A48" s="1056" t="s">
        <v>563</v>
      </c>
      <c r="B48" s="987"/>
      <c r="C48" s="987"/>
      <c r="D48" s="987"/>
      <c r="E48" s="987"/>
      <c r="F48" s="987"/>
      <c r="G48" s="987"/>
      <c r="H48" s="987"/>
      <c r="I48" s="987"/>
      <c r="J48" s="985"/>
      <c r="K48" s="239"/>
      <c r="L48" s="239"/>
      <c r="M48" s="239"/>
      <c r="N48" s="239"/>
      <c r="O48" s="239"/>
      <c r="P48" s="239"/>
      <c r="Q48" s="239"/>
      <c r="R48" s="239"/>
      <c r="S48" s="239"/>
      <c r="T48" s="239"/>
      <c r="U48" s="239"/>
      <c r="V48" s="239"/>
      <c r="W48" s="239"/>
      <c r="X48" s="239"/>
      <c r="Y48" s="239"/>
      <c r="Z48" s="239"/>
      <c r="AA48" s="239"/>
      <c r="AB48" s="239"/>
      <c r="AC48" s="239"/>
      <c r="AD48" s="239"/>
      <c r="AE48" s="239"/>
    </row>
    <row r="49" spans="1:31" ht="13.8" x14ac:dyDescent="0.25">
      <c r="A49" s="1011" t="s">
        <v>92</v>
      </c>
      <c r="B49" s="987"/>
      <c r="C49" s="987"/>
      <c r="D49" s="987"/>
      <c r="E49" s="987"/>
      <c r="F49" s="985"/>
      <c r="G49" s="278"/>
      <c r="H49" s="1012" t="s">
        <v>93</v>
      </c>
      <c r="I49" s="990"/>
      <c r="J49" s="991"/>
      <c r="K49" s="239"/>
      <c r="L49" s="239"/>
      <c r="M49" s="239"/>
      <c r="N49" s="239"/>
      <c r="O49" s="239"/>
      <c r="P49" s="239"/>
      <c r="Q49" s="239"/>
      <c r="R49" s="239"/>
      <c r="S49" s="239"/>
      <c r="T49" s="239"/>
      <c r="U49" s="239"/>
      <c r="V49" s="239"/>
      <c r="W49" s="239"/>
      <c r="X49" s="239"/>
      <c r="Y49" s="239"/>
      <c r="Z49" s="239"/>
      <c r="AA49" s="239"/>
      <c r="AB49" s="239"/>
      <c r="AC49" s="239"/>
      <c r="AD49" s="239"/>
      <c r="AE49" s="239"/>
    </row>
    <row r="50" spans="1:31" ht="14.4" x14ac:dyDescent="0.3">
      <c r="A50" s="279" t="s">
        <v>94</v>
      </c>
      <c r="B50" s="280" t="s">
        <v>95</v>
      </c>
      <c r="C50" s="280" t="s">
        <v>96</v>
      </c>
      <c r="D50" s="280" t="s">
        <v>97</v>
      </c>
      <c r="E50" s="280" t="s">
        <v>98</v>
      </c>
      <c r="F50" s="281" t="s">
        <v>99</v>
      </c>
      <c r="G50" s="320"/>
      <c r="H50" s="646" t="s">
        <v>101</v>
      </c>
      <c r="I50" s="646" t="s">
        <v>102</v>
      </c>
      <c r="J50" s="646" t="s">
        <v>103</v>
      </c>
      <c r="K50" s="645"/>
      <c r="L50" s="239"/>
      <c r="M50" s="239"/>
      <c r="N50" s="239"/>
      <c r="O50" s="239"/>
      <c r="P50" s="239"/>
      <c r="Q50" s="239"/>
      <c r="R50" s="239"/>
      <c r="S50" s="239"/>
      <c r="T50" s="239"/>
      <c r="U50" s="239"/>
      <c r="V50" s="239"/>
      <c r="W50" s="239"/>
      <c r="X50" s="239"/>
      <c r="Y50" s="239"/>
      <c r="Z50" s="239"/>
      <c r="AA50" s="239"/>
      <c r="AB50" s="239"/>
      <c r="AC50" s="239"/>
      <c r="AD50" s="239"/>
      <c r="AE50" s="239"/>
    </row>
    <row r="51" spans="1:31" ht="13.8" x14ac:dyDescent="0.25">
      <c r="A51" s="284"/>
      <c r="B51" s="285" t="s">
        <v>104</v>
      </c>
      <c r="C51" s="286"/>
      <c r="D51" s="286"/>
      <c r="E51" s="287"/>
      <c r="F51" s="629">
        <f>F67+F69+F77+F80</f>
        <v>265000</v>
      </c>
      <c r="G51" s="647">
        <f>G52+G58+G63+G69+G77+G80</f>
        <v>265000</v>
      </c>
      <c r="H51" s="232">
        <v>53000</v>
      </c>
      <c r="I51" s="232">
        <v>106000</v>
      </c>
      <c r="J51" s="232">
        <v>106000</v>
      </c>
      <c r="K51" s="152"/>
      <c r="L51" s="239"/>
      <c r="M51" s="239"/>
      <c r="N51" s="239"/>
      <c r="O51" s="239"/>
      <c r="P51" s="239"/>
      <c r="Q51" s="239"/>
      <c r="R51" s="239"/>
      <c r="S51" s="239"/>
      <c r="T51" s="239"/>
      <c r="U51" s="239"/>
      <c r="V51" s="239"/>
      <c r="W51" s="239"/>
      <c r="X51" s="239"/>
      <c r="Y51" s="239"/>
      <c r="Z51" s="239"/>
      <c r="AA51" s="239"/>
      <c r="AB51" s="239"/>
      <c r="AC51" s="239"/>
      <c r="AD51" s="239"/>
      <c r="AE51" s="239"/>
    </row>
    <row r="52" spans="1:31" ht="13.8" x14ac:dyDescent="0.25">
      <c r="A52" s="289" t="s">
        <v>82</v>
      </c>
      <c r="B52" s="290" t="s">
        <v>105</v>
      </c>
      <c r="C52" s="290"/>
      <c r="D52" s="290"/>
      <c r="E52" s="553"/>
      <c r="F52" s="292">
        <f t="shared" ref="F52:G52" si="12">SUM(F53:F57)</f>
        <v>167410</v>
      </c>
      <c r="G52" s="293">
        <f t="shared" si="12"/>
        <v>167410</v>
      </c>
      <c r="H52" s="294"/>
      <c r="I52" s="294"/>
      <c r="J52" s="294"/>
      <c r="K52" s="326"/>
      <c r="L52" s="239"/>
      <c r="M52" s="239"/>
      <c r="N52" s="239"/>
      <c r="O52" s="239"/>
      <c r="P52" s="239"/>
      <c r="Q52" s="239"/>
      <c r="R52" s="239"/>
      <c r="S52" s="239"/>
      <c r="T52" s="239"/>
      <c r="U52" s="239"/>
      <c r="V52" s="239"/>
      <c r="W52" s="239"/>
      <c r="X52" s="239"/>
      <c r="Y52" s="239"/>
      <c r="Z52" s="239"/>
      <c r="AA52" s="239"/>
      <c r="AB52" s="239"/>
      <c r="AC52" s="239"/>
      <c r="AD52" s="239"/>
      <c r="AE52" s="239"/>
    </row>
    <row r="53" spans="1:31" ht="13.8" x14ac:dyDescent="0.25">
      <c r="A53" s="269"/>
      <c r="B53" s="295" t="s">
        <v>564</v>
      </c>
      <c r="C53" s="296">
        <v>18</v>
      </c>
      <c r="D53" s="295" t="s">
        <v>107</v>
      </c>
      <c r="E53" s="551">
        <v>4270</v>
      </c>
      <c r="F53" s="174">
        <f t="shared" ref="F53:F57" si="13">C53*E53</f>
        <v>76860</v>
      </c>
      <c r="G53" s="200">
        <f t="shared" ref="G53:G57" si="14">C53*E53</f>
        <v>76860</v>
      </c>
      <c r="H53" s="294"/>
      <c r="I53" s="294"/>
      <c r="J53" s="294"/>
      <c r="K53" s="326"/>
      <c r="L53" s="648"/>
      <c r="M53" s="239"/>
      <c r="N53" s="239"/>
      <c r="O53" s="239"/>
      <c r="P53" s="239"/>
      <c r="Q53" s="239"/>
      <c r="R53" s="239"/>
      <c r="S53" s="239"/>
      <c r="T53" s="239"/>
      <c r="U53" s="239"/>
      <c r="V53" s="239"/>
      <c r="W53" s="239"/>
      <c r="X53" s="239"/>
      <c r="Y53" s="239"/>
      <c r="Z53" s="239"/>
      <c r="AA53" s="239"/>
      <c r="AB53" s="239"/>
      <c r="AC53" s="239"/>
      <c r="AD53" s="239"/>
      <c r="AE53" s="239"/>
    </row>
    <row r="54" spans="1:31" ht="14.4" x14ac:dyDescent="0.3">
      <c r="A54" s="269"/>
      <c r="B54" s="295" t="s">
        <v>565</v>
      </c>
      <c r="C54" s="296">
        <v>25</v>
      </c>
      <c r="D54" s="295" t="s">
        <v>107</v>
      </c>
      <c r="E54" s="551">
        <v>982</v>
      </c>
      <c r="F54" s="174">
        <f t="shared" si="13"/>
        <v>24550</v>
      </c>
      <c r="G54" s="200">
        <f t="shared" si="14"/>
        <v>24550</v>
      </c>
      <c r="H54" s="649"/>
      <c r="I54" s="294"/>
      <c r="J54" s="294"/>
      <c r="K54" s="326"/>
      <c r="L54" s="536"/>
      <c r="M54" s="239"/>
      <c r="N54" s="239"/>
      <c r="O54" s="239"/>
      <c r="P54" s="239"/>
      <c r="Q54" s="239"/>
      <c r="R54" s="239"/>
      <c r="S54" s="239"/>
      <c r="T54" s="239"/>
      <c r="U54" s="239"/>
      <c r="V54" s="239"/>
      <c r="W54" s="239"/>
      <c r="X54" s="239"/>
      <c r="Y54" s="239"/>
      <c r="Z54" s="239"/>
      <c r="AA54" s="239"/>
      <c r="AB54" s="239"/>
      <c r="AC54" s="239"/>
      <c r="AD54" s="239"/>
      <c r="AE54" s="239"/>
    </row>
    <row r="55" spans="1:31" ht="14.4" x14ac:dyDescent="0.3">
      <c r="A55" s="269"/>
      <c r="B55" s="295" t="s">
        <v>566</v>
      </c>
      <c r="C55" s="296">
        <v>2</v>
      </c>
      <c r="D55" s="295" t="s">
        <v>107</v>
      </c>
      <c r="E55" s="551">
        <f>20000/2</f>
        <v>10000</v>
      </c>
      <c r="F55" s="174">
        <f t="shared" si="13"/>
        <v>20000</v>
      </c>
      <c r="G55" s="200">
        <f t="shared" si="14"/>
        <v>20000</v>
      </c>
      <c r="H55" s="649"/>
      <c r="I55" s="294"/>
      <c r="J55" s="294"/>
      <c r="K55" s="326"/>
      <c r="L55" s="536"/>
      <c r="M55" s="239"/>
      <c r="N55" s="239"/>
      <c r="O55" s="239"/>
      <c r="P55" s="239"/>
      <c r="Q55" s="239"/>
      <c r="R55" s="239"/>
      <c r="S55" s="239"/>
      <c r="T55" s="239"/>
      <c r="U55" s="239"/>
      <c r="V55" s="239"/>
      <c r="W55" s="239"/>
      <c r="X55" s="239"/>
      <c r="Y55" s="239"/>
      <c r="Z55" s="239"/>
      <c r="AA55" s="239"/>
      <c r="AB55" s="239"/>
      <c r="AC55" s="239"/>
      <c r="AD55" s="239"/>
      <c r="AE55" s="239"/>
    </row>
    <row r="56" spans="1:31" ht="14.4" x14ac:dyDescent="0.3">
      <c r="A56" s="269"/>
      <c r="B56" s="295" t="s">
        <v>567</v>
      </c>
      <c r="C56" s="296">
        <v>4</v>
      </c>
      <c r="D56" s="295" t="s">
        <v>107</v>
      </c>
      <c r="E56" s="551">
        <f>5500</f>
        <v>5500</v>
      </c>
      <c r="F56" s="174">
        <f t="shared" si="13"/>
        <v>22000</v>
      </c>
      <c r="G56" s="200">
        <f t="shared" si="14"/>
        <v>22000</v>
      </c>
      <c r="H56" s="649"/>
      <c r="I56" s="294"/>
      <c r="J56" s="294"/>
      <c r="K56" s="326"/>
      <c r="L56" s="536"/>
      <c r="M56" s="239"/>
      <c r="N56" s="239"/>
      <c r="O56" s="239"/>
      <c r="P56" s="239"/>
      <c r="Q56" s="239"/>
      <c r="R56" s="239"/>
      <c r="S56" s="239"/>
      <c r="T56" s="239"/>
      <c r="U56" s="239"/>
      <c r="V56" s="239"/>
      <c r="W56" s="239"/>
      <c r="X56" s="239"/>
      <c r="Y56" s="239"/>
      <c r="Z56" s="239"/>
      <c r="AA56" s="239"/>
      <c r="AB56" s="239"/>
      <c r="AC56" s="239"/>
      <c r="AD56" s="239"/>
      <c r="AE56" s="239"/>
    </row>
    <row r="57" spans="1:31" ht="14.4" x14ac:dyDescent="0.3">
      <c r="A57" s="269"/>
      <c r="B57" s="295" t="s">
        <v>568</v>
      </c>
      <c r="C57" s="296">
        <v>4</v>
      </c>
      <c r="D57" s="295" t="s">
        <v>107</v>
      </c>
      <c r="E57" s="551">
        <v>6000</v>
      </c>
      <c r="F57" s="174">
        <f t="shared" si="13"/>
        <v>24000</v>
      </c>
      <c r="G57" s="200">
        <f t="shared" si="14"/>
        <v>24000</v>
      </c>
      <c r="H57" s="649"/>
      <c r="I57" s="294"/>
      <c r="J57" s="294"/>
      <c r="K57" s="326"/>
      <c r="L57" s="536"/>
      <c r="M57" s="239"/>
      <c r="N57" s="239"/>
      <c r="O57" s="239"/>
      <c r="P57" s="239"/>
      <c r="Q57" s="239"/>
      <c r="R57" s="239"/>
      <c r="S57" s="239"/>
      <c r="T57" s="239"/>
      <c r="U57" s="239"/>
      <c r="V57" s="239"/>
      <c r="W57" s="239"/>
      <c r="X57" s="239"/>
      <c r="Y57" s="239"/>
      <c r="Z57" s="239"/>
      <c r="AA57" s="239"/>
      <c r="AB57" s="239"/>
      <c r="AC57" s="239"/>
      <c r="AD57" s="239"/>
      <c r="AE57" s="239"/>
    </row>
    <row r="58" spans="1:31" ht="13.8" x14ac:dyDescent="0.25">
      <c r="A58" s="289" t="s">
        <v>83</v>
      </c>
      <c r="B58" s="290" t="s">
        <v>120</v>
      </c>
      <c r="C58" s="290"/>
      <c r="D58" s="290"/>
      <c r="E58" s="553"/>
      <c r="F58" s="650">
        <f t="shared" ref="F58:G58" si="15">SUM(F59:F62)</f>
        <v>35908</v>
      </c>
      <c r="G58" s="651">
        <f t="shared" si="15"/>
        <v>35908</v>
      </c>
      <c r="H58" s="294"/>
      <c r="I58" s="294"/>
      <c r="J58" s="294"/>
      <c r="K58" s="326"/>
      <c r="L58" s="239"/>
      <c r="M58" s="239"/>
      <c r="N58" s="239"/>
      <c r="O58" s="239"/>
      <c r="P58" s="239"/>
      <c r="Q58" s="239"/>
      <c r="R58" s="239"/>
      <c r="S58" s="239"/>
      <c r="T58" s="239"/>
      <c r="U58" s="239"/>
      <c r="V58" s="239"/>
      <c r="W58" s="239"/>
      <c r="X58" s="239"/>
      <c r="Y58" s="239"/>
      <c r="Z58" s="239"/>
      <c r="AA58" s="239"/>
      <c r="AB58" s="239"/>
      <c r="AC58" s="239"/>
      <c r="AD58" s="239"/>
      <c r="AE58" s="239"/>
    </row>
    <row r="59" spans="1:31" ht="28.2" x14ac:dyDescent="0.3">
      <c r="A59" s="269"/>
      <c r="B59" s="302" t="s">
        <v>569</v>
      </c>
      <c r="C59" s="296">
        <v>4</v>
      </c>
      <c r="D59" s="295" t="s">
        <v>113</v>
      </c>
      <c r="E59" s="564">
        <v>2327</v>
      </c>
      <c r="F59" s="174">
        <f t="shared" ref="F59:F62" si="16">C59*E59</f>
        <v>9308</v>
      </c>
      <c r="G59" s="200">
        <f t="shared" ref="G59:G62" si="17">C59*E59</f>
        <v>9308</v>
      </c>
      <c r="H59" s="294"/>
      <c r="I59" s="649"/>
      <c r="J59" s="652"/>
      <c r="K59" s="326"/>
      <c r="L59" s="239"/>
      <c r="M59" s="239"/>
      <c r="N59" s="239"/>
      <c r="O59" s="239"/>
      <c r="P59" s="239"/>
      <c r="Q59" s="239"/>
      <c r="R59" s="239"/>
      <c r="S59" s="239"/>
      <c r="T59" s="239"/>
      <c r="U59" s="239"/>
      <c r="V59" s="239"/>
      <c r="W59" s="239"/>
      <c r="X59" s="239"/>
      <c r="Y59" s="239"/>
      <c r="Z59" s="239"/>
      <c r="AA59" s="239"/>
      <c r="AB59" s="239"/>
      <c r="AC59" s="239"/>
      <c r="AD59" s="239"/>
      <c r="AE59" s="239"/>
    </row>
    <row r="60" spans="1:31" ht="14.4" x14ac:dyDescent="0.3">
      <c r="A60" s="269"/>
      <c r="B60" s="302" t="s">
        <v>570</v>
      </c>
      <c r="C60" s="296">
        <v>4</v>
      </c>
      <c r="D60" s="295" t="s">
        <v>113</v>
      </c>
      <c r="E60" s="551">
        <v>250</v>
      </c>
      <c r="F60" s="174">
        <f t="shared" si="16"/>
        <v>1000</v>
      </c>
      <c r="G60" s="200">
        <f t="shared" si="17"/>
        <v>1000</v>
      </c>
      <c r="H60" s="294"/>
      <c r="I60" s="649"/>
      <c r="J60" s="652"/>
      <c r="K60" s="326"/>
      <c r="L60" s="239"/>
      <c r="M60" s="239"/>
      <c r="N60" s="239"/>
      <c r="O60" s="239"/>
      <c r="P60" s="239"/>
      <c r="Q60" s="239"/>
      <c r="R60" s="239"/>
      <c r="S60" s="239"/>
      <c r="T60" s="239"/>
      <c r="U60" s="239"/>
      <c r="V60" s="239"/>
      <c r="W60" s="239"/>
      <c r="X60" s="239"/>
      <c r="Y60" s="239"/>
      <c r="Z60" s="239"/>
      <c r="AA60" s="239"/>
      <c r="AB60" s="239"/>
      <c r="AC60" s="239"/>
      <c r="AD60" s="239"/>
      <c r="AE60" s="239"/>
    </row>
    <row r="61" spans="1:31" ht="14.4" x14ac:dyDescent="0.3">
      <c r="A61" s="269"/>
      <c r="B61" s="302" t="s">
        <v>571</v>
      </c>
      <c r="C61" s="296">
        <v>4</v>
      </c>
      <c r="D61" s="295" t="s">
        <v>113</v>
      </c>
      <c r="E61" s="551">
        <v>100</v>
      </c>
      <c r="F61" s="174">
        <f t="shared" si="16"/>
        <v>400</v>
      </c>
      <c r="G61" s="200">
        <f t="shared" si="17"/>
        <v>400</v>
      </c>
      <c r="H61" s="294"/>
      <c r="I61" s="649"/>
      <c r="J61" s="652"/>
      <c r="K61" s="326"/>
      <c r="L61" s="239"/>
      <c r="M61" s="239"/>
      <c r="N61" s="239"/>
      <c r="O61" s="239"/>
      <c r="P61" s="239"/>
      <c r="Q61" s="239"/>
      <c r="R61" s="239"/>
      <c r="S61" s="239"/>
      <c r="T61" s="239"/>
      <c r="U61" s="239"/>
      <c r="V61" s="239"/>
      <c r="W61" s="239"/>
      <c r="X61" s="239"/>
      <c r="Y61" s="239"/>
      <c r="Z61" s="239"/>
      <c r="AA61" s="239"/>
      <c r="AB61" s="239"/>
      <c r="AC61" s="239"/>
      <c r="AD61" s="239"/>
      <c r="AE61" s="239"/>
    </row>
    <row r="62" spans="1:31" ht="42" x14ac:dyDescent="0.3">
      <c r="A62" s="269"/>
      <c r="B62" s="302" t="s">
        <v>572</v>
      </c>
      <c r="C62" s="296">
        <v>4</v>
      </c>
      <c r="D62" s="295" t="s">
        <v>113</v>
      </c>
      <c r="E62" s="551">
        <v>6300</v>
      </c>
      <c r="F62" s="174">
        <f t="shared" si="16"/>
        <v>25200</v>
      </c>
      <c r="G62" s="200">
        <f t="shared" si="17"/>
        <v>25200</v>
      </c>
      <c r="H62" s="294"/>
      <c r="I62" s="649"/>
      <c r="J62" s="652"/>
      <c r="K62" s="326"/>
      <c r="L62" s="239"/>
      <c r="M62" s="239"/>
      <c r="N62" s="239"/>
      <c r="O62" s="239"/>
      <c r="P62" s="239"/>
      <c r="Q62" s="239"/>
      <c r="R62" s="239"/>
      <c r="S62" s="239"/>
      <c r="T62" s="239"/>
      <c r="U62" s="239"/>
      <c r="V62" s="239"/>
      <c r="W62" s="239"/>
      <c r="X62" s="239"/>
      <c r="Y62" s="239"/>
      <c r="Z62" s="239"/>
      <c r="AA62" s="239"/>
      <c r="AB62" s="239"/>
      <c r="AC62" s="239"/>
      <c r="AD62" s="239"/>
      <c r="AE62" s="239"/>
    </row>
    <row r="63" spans="1:31" ht="13.8" x14ac:dyDescent="0.25">
      <c r="A63" s="289" t="s">
        <v>85</v>
      </c>
      <c r="B63" s="290" t="s">
        <v>126</v>
      </c>
      <c r="C63" s="290"/>
      <c r="D63" s="290"/>
      <c r="E63" s="553"/>
      <c r="F63" s="291">
        <f t="shared" ref="F63:G63" si="18">SUM(F64:F66)</f>
        <v>19800</v>
      </c>
      <c r="G63" s="427">
        <f t="shared" si="18"/>
        <v>19800</v>
      </c>
      <c r="H63" s="294"/>
      <c r="I63" s="294"/>
      <c r="J63" s="294"/>
      <c r="K63" s="326"/>
      <c r="L63" s="239"/>
      <c r="M63" s="239"/>
      <c r="N63" s="239"/>
      <c r="O63" s="239"/>
      <c r="P63" s="239"/>
      <c r="Q63" s="239"/>
      <c r="R63" s="239"/>
      <c r="S63" s="239"/>
      <c r="T63" s="239"/>
      <c r="U63" s="239"/>
      <c r="V63" s="239"/>
      <c r="W63" s="239"/>
      <c r="X63" s="239"/>
      <c r="Y63" s="239"/>
      <c r="Z63" s="239"/>
      <c r="AA63" s="239"/>
      <c r="AB63" s="239"/>
      <c r="AC63" s="239"/>
      <c r="AD63" s="239"/>
      <c r="AE63" s="239"/>
    </row>
    <row r="64" spans="1:31" ht="13.8" x14ac:dyDescent="0.25">
      <c r="A64" s="269"/>
      <c r="B64" s="295" t="s">
        <v>573</v>
      </c>
      <c r="C64" s="296">
        <v>4</v>
      </c>
      <c r="D64" s="295" t="s">
        <v>113</v>
      </c>
      <c r="E64" s="551">
        <v>1500</v>
      </c>
      <c r="F64" s="297">
        <f t="shared" ref="F64:F66" si="19">C64*E64</f>
        <v>6000</v>
      </c>
      <c r="G64" s="298">
        <f t="shared" ref="G64:G66" si="20">C64*E64</f>
        <v>6000</v>
      </c>
      <c r="H64" s="294"/>
      <c r="I64" s="294"/>
      <c r="J64" s="294"/>
      <c r="K64" s="326"/>
      <c r="L64" s="239"/>
      <c r="M64" s="239"/>
      <c r="N64" s="239"/>
      <c r="O64" s="239"/>
      <c r="P64" s="239"/>
      <c r="Q64" s="239"/>
      <c r="R64" s="239"/>
      <c r="S64" s="239"/>
      <c r="T64" s="239"/>
      <c r="U64" s="239"/>
      <c r="V64" s="239"/>
      <c r="W64" s="239"/>
      <c r="X64" s="239"/>
      <c r="Y64" s="239"/>
      <c r="Z64" s="239"/>
      <c r="AA64" s="239"/>
      <c r="AB64" s="239"/>
      <c r="AC64" s="239"/>
      <c r="AD64" s="239"/>
      <c r="AE64" s="239"/>
    </row>
    <row r="65" spans="1:31" ht="13.8" x14ac:dyDescent="0.25">
      <c r="A65" s="269"/>
      <c r="B65" s="295" t="s">
        <v>574</v>
      </c>
      <c r="C65" s="296">
        <v>200</v>
      </c>
      <c r="D65" s="295" t="s">
        <v>113</v>
      </c>
      <c r="E65" s="551">
        <v>60</v>
      </c>
      <c r="F65" s="174">
        <f t="shared" si="19"/>
        <v>12000</v>
      </c>
      <c r="G65" s="298">
        <f t="shared" si="20"/>
        <v>12000</v>
      </c>
      <c r="H65" s="294"/>
      <c r="I65" s="294"/>
      <c r="J65" s="294"/>
      <c r="K65" s="326"/>
      <c r="L65" s="239"/>
      <c r="M65" s="239"/>
      <c r="N65" s="239"/>
      <c r="O65" s="239"/>
      <c r="P65" s="239"/>
      <c r="Q65" s="239"/>
      <c r="R65" s="239"/>
      <c r="S65" s="239"/>
      <c r="T65" s="239"/>
      <c r="U65" s="239"/>
      <c r="V65" s="239"/>
      <c r="W65" s="239"/>
      <c r="X65" s="239"/>
      <c r="Y65" s="239"/>
      <c r="Z65" s="239"/>
      <c r="AA65" s="239"/>
      <c r="AB65" s="239"/>
      <c r="AC65" s="239"/>
      <c r="AD65" s="239"/>
      <c r="AE65" s="239"/>
    </row>
    <row r="66" spans="1:31" ht="13.8" x14ac:dyDescent="0.25">
      <c r="A66" s="269"/>
      <c r="B66" s="295" t="s">
        <v>365</v>
      </c>
      <c r="C66" s="296">
        <v>4</v>
      </c>
      <c r="D66" s="295" t="s">
        <v>366</v>
      </c>
      <c r="E66" s="551">
        <v>450</v>
      </c>
      <c r="F66" s="174">
        <f t="shared" si="19"/>
        <v>1800</v>
      </c>
      <c r="G66" s="298">
        <f t="shared" si="20"/>
        <v>1800</v>
      </c>
      <c r="H66" s="294"/>
      <c r="I66" s="294"/>
      <c r="J66" s="294"/>
      <c r="K66" s="326"/>
      <c r="L66" s="239"/>
      <c r="M66" s="239"/>
      <c r="N66" s="239"/>
      <c r="O66" s="239"/>
      <c r="P66" s="239"/>
      <c r="Q66" s="239"/>
      <c r="R66" s="239"/>
      <c r="S66" s="239"/>
      <c r="T66" s="239"/>
      <c r="U66" s="239"/>
      <c r="V66" s="239"/>
      <c r="W66" s="239"/>
      <c r="X66" s="239"/>
      <c r="Y66" s="239"/>
      <c r="Z66" s="239"/>
      <c r="AA66" s="239"/>
      <c r="AB66" s="239"/>
      <c r="AC66" s="239"/>
      <c r="AD66" s="239"/>
      <c r="AE66" s="239"/>
    </row>
    <row r="67" spans="1:31" ht="13.8" x14ac:dyDescent="0.25">
      <c r="A67" s="303"/>
      <c r="B67" s="304" t="s">
        <v>128</v>
      </c>
      <c r="C67" s="306"/>
      <c r="D67" s="306"/>
      <c r="E67" s="554"/>
      <c r="F67" s="307">
        <f t="shared" ref="F67:G67" si="21">F52+F58+F63</f>
        <v>223118</v>
      </c>
      <c r="G67" s="427">
        <f t="shared" si="21"/>
        <v>223118</v>
      </c>
      <c r="H67" s="294"/>
      <c r="I67" s="294"/>
      <c r="J67" s="294"/>
      <c r="K67" s="326"/>
      <c r="L67" s="239"/>
      <c r="M67" s="239"/>
      <c r="N67" s="239"/>
      <c r="O67" s="239"/>
      <c r="P67" s="239"/>
      <c r="Q67" s="239"/>
      <c r="R67" s="239"/>
      <c r="S67" s="239"/>
      <c r="T67" s="239"/>
      <c r="U67" s="239"/>
      <c r="V67" s="239"/>
      <c r="W67" s="239"/>
      <c r="X67" s="239"/>
      <c r="Y67" s="239"/>
      <c r="Z67" s="239"/>
      <c r="AA67" s="239"/>
      <c r="AB67" s="239"/>
      <c r="AC67" s="239"/>
      <c r="AD67" s="239"/>
      <c r="AE67" s="239"/>
    </row>
    <row r="68" spans="1:31" ht="13.8" x14ac:dyDescent="0.25">
      <c r="A68" s="308"/>
      <c r="B68" s="309"/>
      <c r="C68" s="311"/>
      <c r="D68" s="311"/>
      <c r="E68" s="555"/>
      <c r="F68" s="312"/>
      <c r="G68" s="298"/>
      <c r="H68" s="294"/>
      <c r="I68" s="294"/>
      <c r="J68" s="294"/>
      <c r="K68" s="326"/>
      <c r="L68" s="239"/>
      <c r="M68" s="239"/>
      <c r="N68" s="239"/>
      <c r="O68" s="239"/>
      <c r="P68" s="239"/>
      <c r="Q68" s="239"/>
      <c r="R68" s="239"/>
      <c r="S68" s="239"/>
      <c r="T68" s="239"/>
      <c r="U68" s="239"/>
      <c r="V68" s="239"/>
      <c r="W68" s="239"/>
      <c r="X68" s="239"/>
      <c r="Y68" s="239"/>
      <c r="Z68" s="239"/>
      <c r="AA68" s="239"/>
      <c r="AB68" s="239"/>
      <c r="AC68" s="239"/>
      <c r="AD68" s="239"/>
      <c r="AE68" s="239"/>
    </row>
    <row r="69" spans="1:31" ht="13.8" x14ac:dyDescent="0.25">
      <c r="A69" s="289" t="s">
        <v>129</v>
      </c>
      <c r="B69" s="290" t="s">
        <v>130</v>
      </c>
      <c r="C69" s="290"/>
      <c r="D69" s="290"/>
      <c r="E69" s="553"/>
      <c r="F69" s="291">
        <f t="shared" ref="F69:G69" si="22">SUM(F70:F76)</f>
        <v>31082</v>
      </c>
      <c r="G69" s="293">
        <f t="shared" si="22"/>
        <v>31082</v>
      </c>
      <c r="H69" s="294"/>
      <c r="I69" s="294"/>
      <c r="J69" s="294"/>
      <c r="K69" s="326"/>
      <c r="L69" s="239"/>
      <c r="M69" s="239"/>
      <c r="N69" s="239"/>
      <c r="O69" s="239"/>
      <c r="P69" s="239"/>
      <c r="Q69" s="239"/>
      <c r="R69" s="239"/>
      <c r="S69" s="239"/>
      <c r="T69" s="239"/>
      <c r="U69" s="239"/>
      <c r="V69" s="239"/>
      <c r="W69" s="239"/>
      <c r="X69" s="239"/>
      <c r="Y69" s="239"/>
      <c r="Z69" s="239"/>
      <c r="AA69" s="239"/>
      <c r="AB69" s="239"/>
      <c r="AC69" s="239"/>
      <c r="AD69" s="239"/>
      <c r="AE69" s="239"/>
    </row>
    <row r="70" spans="1:31" ht="27.6" x14ac:dyDescent="0.25">
      <c r="A70" s="313"/>
      <c r="B70" s="314" t="s">
        <v>131</v>
      </c>
      <c r="C70" s="315">
        <v>1</v>
      </c>
      <c r="D70" s="301" t="s">
        <v>113</v>
      </c>
      <c r="E70" s="631">
        <v>7000</v>
      </c>
      <c r="F70" s="297">
        <f t="shared" ref="F70:F76" si="23">C70*E70</f>
        <v>7000</v>
      </c>
      <c r="G70" s="298">
        <f t="shared" ref="G70:G76" si="24">C70*E70</f>
        <v>7000</v>
      </c>
      <c r="H70" s="294"/>
      <c r="I70" s="294"/>
      <c r="J70" s="294"/>
      <c r="K70" s="326"/>
      <c r="L70" s="239"/>
      <c r="M70" s="239"/>
      <c r="N70" s="239"/>
      <c r="O70" s="239"/>
      <c r="P70" s="239"/>
      <c r="Q70" s="239"/>
      <c r="R70" s="239"/>
      <c r="S70" s="239"/>
      <c r="T70" s="239"/>
      <c r="U70" s="239"/>
      <c r="V70" s="239"/>
      <c r="W70" s="239"/>
      <c r="X70" s="239"/>
      <c r="Y70" s="239"/>
      <c r="Z70" s="239"/>
      <c r="AA70" s="239"/>
      <c r="AB70" s="239"/>
      <c r="AC70" s="239"/>
      <c r="AD70" s="239"/>
      <c r="AE70" s="239"/>
    </row>
    <row r="71" spans="1:31" ht="13.8" x14ac:dyDescent="0.25">
      <c r="A71" s="313"/>
      <c r="B71" s="314" t="s">
        <v>375</v>
      </c>
      <c r="C71" s="315">
        <v>1</v>
      </c>
      <c r="D71" s="301" t="s">
        <v>113</v>
      </c>
      <c r="E71" s="631">
        <v>8000</v>
      </c>
      <c r="F71" s="297">
        <f t="shared" si="23"/>
        <v>8000</v>
      </c>
      <c r="G71" s="298">
        <f t="shared" si="24"/>
        <v>8000</v>
      </c>
      <c r="H71" s="294"/>
      <c r="I71" s="294"/>
      <c r="J71" s="294"/>
      <c r="K71" s="326"/>
      <c r="L71" s="239"/>
      <c r="M71" s="239"/>
      <c r="N71" s="239"/>
      <c r="O71" s="239"/>
      <c r="P71" s="239"/>
      <c r="Q71" s="239"/>
      <c r="R71" s="239"/>
      <c r="S71" s="239"/>
      <c r="T71" s="239"/>
      <c r="U71" s="239"/>
      <c r="V71" s="239"/>
      <c r="W71" s="239"/>
      <c r="X71" s="239"/>
      <c r="Y71" s="239"/>
      <c r="Z71" s="239"/>
      <c r="AA71" s="239"/>
      <c r="AB71" s="239"/>
      <c r="AC71" s="239"/>
      <c r="AD71" s="239"/>
      <c r="AE71" s="239"/>
    </row>
    <row r="72" spans="1:31" ht="27.6" x14ac:dyDescent="0.25">
      <c r="A72" s="313"/>
      <c r="B72" s="314" t="s">
        <v>575</v>
      </c>
      <c r="C72" s="315">
        <v>4</v>
      </c>
      <c r="D72" s="301" t="s">
        <v>113</v>
      </c>
      <c r="E72" s="268">
        <v>200</v>
      </c>
      <c r="F72" s="297">
        <f t="shared" si="23"/>
        <v>800</v>
      </c>
      <c r="G72" s="298">
        <f t="shared" si="24"/>
        <v>800</v>
      </c>
      <c r="H72" s="294"/>
      <c r="I72" s="294"/>
      <c r="J72" s="294"/>
      <c r="K72" s="326"/>
      <c r="L72" s="239"/>
      <c r="M72" s="239"/>
      <c r="N72" s="239"/>
      <c r="O72" s="239"/>
      <c r="P72" s="239"/>
      <c r="Q72" s="239"/>
      <c r="R72" s="239"/>
      <c r="S72" s="239"/>
      <c r="T72" s="239"/>
      <c r="U72" s="239"/>
      <c r="V72" s="239"/>
      <c r="W72" s="239"/>
      <c r="X72" s="239"/>
      <c r="Y72" s="239"/>
      <c r="Z72" s="239"/>
      <c r="AA72" s="239"/>
      <c r="AB72" s="239"/>
      <c r="AC72" s="239"/>
      <c r="AD72" s="239"/>
      <c r="AE72" s="239"/>
    </row>
    <row r="73" spans="1:31" ht="27.6" x14ac:dyDescent="0.25">
      <c r="A73" s="313"/>
      <c r="B73" s="314" t="s">
        <v>576</v>
      </c>
      <c r="C73" s="315">
        <v>2</v>
      </c>
      <c r="D73" s="301" t="s">
        <v>113</v>
      </c>
      <c r="E73" s="631">
        <v>900</v>
      </c>
      <c r="F73" s="297">
        <f t="shared" si="23"/>
        <v>1800</v>
      </c>
      <c r="G73" s="298">
        <f t="shared" si="24"/>
        <v>1800</v>
      </c>
      <c r="H73" s="294"/>
      <c r="I73" s="294"/>
      <c r="J73" s="294"/>
      <c r="K73" s="326"/>
      <c r="L73" s="239"/>
      <c r="M73" s="239"/>
      <c r="N73" s="239"/>
      <c r="O73" s="239"/>
      <c r="P73" s="239"/>
      <c r="Q73" s="239"/>
      <c r="R73" s="239"/>
      <c r="S73" s="239"/>
      <c r="T73" s="239"/>
      <c r="U73" s="239"/>
      <c r="V73" s="239"/>
      <c r="W73" s="239"/>
      <c r="X73" s="239"/>
      <c r="Y73" s="239"/>
      <c r="Z73" s="239"/>
      <c r="AA73" s="239"/>
      <c r="AB73" s="239"/>
      <c r="AC73" s="239"/>
      <c r="AD73" s="239"/>
      <c r="AE73" s="239"/>
    </row>
    <row r="74" spans="1:31" ht="13.8" x14ac:dyDescent="0.25">
      <c r="A74" s="313"/>
      <c r="B74" s="319" t="s">
        <v>577</v>
      </c>
      <c r="C74" s="315">
        <v>1</v>
      </c>
      <c r="D74" s="301" t="s">
        <v>113</v>
      </c>
      <c r="E74" s="631">
        <v>6000</v>
      </c>
      <c r="F74" s="297">
        <f t="shared" si="23"/>
        <v>6000</v>
      </c>
      <c r="G74" s="298">
        <f t="shared" si="24"/>
        <v>6000</v>
      </c>
      <c r="H74" s="294"/>
      <c r="I74" s="294"/>
      <c r="J74" s="294"/>
      <c r="K74" s="326"/>
      <c r="L74" s="239"/>
      <c r="M74" s="239"/>
      <c r="N74" s="239"/>
      <c r="O74" s="239"/>
      <c r="P74" s="239"/>
      <c r="Q74" s="239"/>
      <c r="R74" s="239"/>
      <c r="S74" s="239"/>
      <c r="T74" s="239"/>
      <c r="U74" s="239"/>
      <c r="V74" s="239"/>
      <c r="W74" s="239"/>
      <c r="X74" s="239"/>
      <c r="Y74" s="239"/>
      <c r="Z74" s="239"/>
      <c r="AA74" s="239"/>
      <c r="AB74" s="239"/>
      <c r="AC74" s="239"/>
      <c r="AD74" s="239"/>
      <c r="AE74" s="239"/>
    </row>
    <row r="75" spans="1:31" ht="13.8" x14ac:dyDescent="0.25">
      <c r="A75" s="313"/>
      <c r="B75" s="319" t="s">
        <v>578</v>
      </c>
      <c r="C75" s="315">
        <v>1</v>
      </c>
      <c r="D75" s="301" t="s">
        <v>113</v>
      </c>
      <c r="E75" s="631">
        <v>5000</v>
      </c>
      <c r="F75" s="297">
        <f t="shared" si="23"/>
        <v>5000</v>
      </c>
      <c r="G75" s="298">
        <f t="shared" si="24"/>
        <v>5000</v>
      </c>
      <c r="H75" s="294"/>
      <c r="I75" s="294"/>
      <c r="J75" s="294"/>
      <c r="K75" s="326"/>
      <c r="L75" s="239"/>
      <c r="M75" s="239"/>
      <c r="N75" s="239"/>
      <c r="O75" s="239"/>
      <c r="P75" s="239"/>
      <c r="Q75" s="239"/>
      <c r="R75" s="239"/>
      <c r="S75" s="239"/>
      <c r="T75" s="239"/>
      <c r="U75" s="239"/>
      <c r="V75" s="239"/>
      <c r="W75" s="239"/>
      <c r="X75" s="239"/>
      <c r="Y75" s="239"/>
      <c r="Z75" s="239"/>
      <c r="AA75" s="239"/>
      <c r="AB75" s="239"/>
      <c r="AC75" s="239"/>
      <c r="AD75" s="239"/>
      <c r="AE75" s="239"/>
    </row>
    <row r="76" spans="1:31" ht="13.8" x14ac:dyDescent="0.25">
      <c r="A76" s="313"/>
      <c r="B76" s="319" t="s">
        <v>579</v>
      </c>
      <c r="C76" s="315">
        <v>1</v>
      </c>
      <c r="D76" s="301" t="s">
        <v>113</v>
      </c>
      <c r="E76" s="631">
        <v>2482</v>
      </c>
      <c r="F76" s="297">
        <f t="shared" si="23"/>
        <v>2482</v>
      </c>
      <c r="G76" s="298">
        <f t="shared" si="24"/>
        <v>2482</v>
      </c>
      <c r="H76" s="294"/>
      <c r="I76" s="294"/>
      <c r="J76" s="294"/>
      <c r="K76" s="326"/>
      <c r="L76" s="239"/>
      <c r="M76" s="239"/>
      <c r="N76" s="239"/>
      <c r="O76" s="239"/>
      <c r="P76" s="239"/>
      <c r="Q76" s="239"/>
      <c r="R76" s="239"/>
      <c r="S76" s="239"/>
      <c r="T76" s="239"/>
      <c r="U76" s="239"/>
      <c r="V76" s="239"/>
      <c r="W76" s="239"/>
      <c r="X76" s="239"/>
      <c r="Y76" s="239"/>
      <c r="Z76" s="239"/>
      <c r="AA76" s="239"/>
      <c r="AB76" s="239"/>
      <c r="AC76" s="239"/>
      <c r="AD76" s="239"/>
      <c r="AE76" s="239"/>
    </row>
    <row r="77" spans="1:31" ht="13.8" x14ac:dyDescent="0.25">
      <c r="A77" s="289" t="s">
        <v>137</v>
      </c>
      <c r="B77" s="290" t="s">
        <v>138</v>
      </c>
      <c r="C77" s="290"/>
      <c r="D77" s="290"/>
      <c r="E77" s="553"/>
      <c r="F77" s="291">
        <f t="shared" ref="F77:G77" si="25">SUM(F78:F79)</f>
        <v>10800</v>
      </c>
      <c r="G77" s="293">
        <f t="shared" si="25"/>
        <v>10800</v>
      </c>
      <c r="H77" s="294"/>
      <c r="I77" s="294"/>
      <c r="J77" s="294"/>
      <c r="K77" s="326"/>
      <c r="L77" s="239"/>
      <c r="M77" s="239"/>
      <c r="N77" s="239"/>
      <c r="O77" s="239"/>
      <c r="P77" s="239"/>
      <c r="Q77" s="239"/>
      <c r="R77" s="239"/>
      <c r="S77" s="239"/>
      <c r="T77" s="239"/>
      <c r="U77" s="239"/>
      <c r="V77" s="239"/>
      <c r="W77" s="239"/>
      <c r="X77" s="239"/>
      <c r="Y77" s="239"/>
      <c r="Z77" s="239"/>
      <c r="AA77" s="239"/>
      <c r="AB77" s="239"/>
      <c r="AC77" s="239"/>
      <c r="AD77" s="239"/>
      <c r="AE77" s="239"/>
    </row>
    <row r="78" spans="1:31" ht="14.4" x14ac:dyDescent="0.3">
      <c r="A78" s="313"/>
      <c r="B78" s="319" t="s">
        <v>178</v>
      </c>
      <c r="C78" s="315">
        <v>12</v>
      </c>
      <c r="D78" s="301" t="s">
        <v>141</v>
      </c>
      <c r="E78" s="631">
        <v>500</v>
      </c>
      <c r="F78" s="297">
        <f t="shared" ref="F78:F79" si="26">C78*E78</f>
        <v>6000</v>
      </c>
      <c r="G78" s="298">
        <f t="shared" ref="G78:G79" si="27">C78*E78</f>
        <v>6000</v>
      </c>
      <c r="H78" s="633"/>
      <c r="I78" s="633"/>
      <c r="J78" s="633"/>
      <c r="K78" s="326"/>
      <c r="L78" s="239"/>
      <c r="M78" s="239"/>
      <c r="N78" s="239"/>
      <c r="O78" s="239"/>
      <c r="P78" s="239"/>
      <c r="Q78" s="239"/>
      <c r="R78" s="239"/>
      <c r="S78" s="239"/>
      <c r="T78" s="239"/>
      <c r="U78" s="239"/>
      <c r="V78" s="239"/>
      <c r="W78" s="239"/>
      <c r="X78" s="239"/>
      <c r="Y78" s="239"/>
      <c r="Z78" s="239"/>
      <c r="AA78" s="239"/>
      <c r="AB78" s="239"/>
      <c r="AC78" s="239"/>
      <c r="AD78" s="239"/>
      <c r="AE78" s="239"/>
    </row>
    <row r="79" spans="1:31" ht="13.8" x14ac:dyDescent="0.25">
      <c r="A79" s="634"/>
      <c r="B79" s="635" t="s">
        <v>562</v>
      </c>
      <c r="C79" s="636">
        <v>12</v>
      </c>
      <c r="D79" s="637" t="s">
        <v>141</v>
      </c>
      <c r="E79" s="638">
        <v>400</v>
      </c>
      <c r="F79" s="639">
        <f t="shared" si="26"/>
        <v>4800</v>
      </c>
      <c r="G79" s="298">
        <f t="shared" si="27"/>
        <v>4800</v>
      </c>
      <c r="H79" s="294"/>
      <c r="I79" s="294"/>
      <c r="J79" s="294"/>
      <c r="K79" s="326"/>
      <c r="L79" s="239"/>
      <c r="M79" s="239"/>
      <c r="N79" s="239"/>
      <c r="O79" s="239"/>
      <c r="P79" s="239"/>
      <c r="Q79" s="239"/>
      <c r="R79" s="239"/>
      <c r="S79" s="239"/>
      <c r="T79" s="239"/>
      <c r="U79" s="239"/>
      <c r="V79" s="239"/>
      <c r="W79" s="239"/>
      <c r="X79" s="239"/>
      <c r="Y79" s="239"/>
      <c r="Z79" s="239"/>
      <c r="AA79" s="239"/>
      <c r="AB79" s="239"/>
      <c r="AC79" s="239"/>
      <c r="AD79" s="239"/>
      <c r="AE79" s="239"/>
    </row>
    <row r="80" spans="1:31" ht="14.4" x14ac:dyDescent="0.3">
      <c r="A80" s="640"/>
      <c r="B80" s="641"/>
      <c r="C80" s="641"/>
      <c r="D80" s="641"/>
      <c r="E80" s="642"/>
      <c r="F80" s="643"/>
      <c r="G80" s="644">
        <f>F80</f>
        <v>0</v>
      </c>
      <c r="I80" s="294"/>
      <c r="J80" s="294"/>
      <c r="K80" s="645"/>
      <c r="L80" s="239"/>
      <c r="M80" s="239"/>
      <c r="N80" s="239"/>
      <c r="O80" s="239"/>
      <c r="P80" s="239"/>
      <c r="Q80" s="239"/>
      <c r="R80" s="239"/>
      <c r="S80" s="239"/>
      <c r="T80" s="239"/>
      <c r="U80" s="239"/>
      <c r="V80" s="239"/>
      <c r="W80" s="239"/>
      <c r="X80" s="239"/>
      <c r="Y80" s="239"/>
      <c r="Z80" s="239"/>
      <c r="AA80" s="239"/>
      <c r="AB80" s="239"/>
      <c r="AC80" s="239"/>
      <c r="AD80" s="239"/>
      <c r="AE80" s="239"/>
    </row>
    <row r="81" spans="1:31" ht="13.8" x14ac:dyDescent="0.25">
      <c r="A81" s="241"/>
      <c r="B81" s="239"/>
      <c r="C81" s="603"/>
      <c r="D81" s="239"/>
      <c r="E81" s="239"/>
      <c r="F81" s="239"/>
      <c r="G81" s="240"/>
      <c r="H81" s="239"/>
      <c r="I81" s="239"/>
      <c r="J81" s="239"/>
      <c r="K81" s="239"/>
      <c r="L81" s="239"/>
      <c r="M81" s="239"/>
      <c r="N81" s="239"/>
      <c r="O81" s="239"/>
      <c r="P81" s="239"/>
      <c r="Q81" s="239"/>
      <c r="R81" s="239"/>
      <c r="S81" s="239"/>
      <c r="T81" s="239"/>
      <c r="U81" s="239"/>
      <c r="V81" s="239"/>
      <c r="W81" s="239"/>
      <c r="X81" s="239"/>
      <c r="Y81" s="239"/>
      <c r="Z81" s="239"/>
      <c r="AA81" s="239"/>
      <c r="AB81" s="239"/>
      <c r="AC81" s="239"/>
      <c r="AD81" s="239"/>
      <c r="AE81" s="239"/>
    </row>
    <row r="82" spans="1:31" ht="13.8" x14ac:dyDescent="0.25">
      <c r="A82" s="241"/>
      <c r="B82" s="239"/>
      <c r="C82" s="603"/>
      <c r="D82" s="239"/>
      <c r="E82" s="239"/>
      <c r="F82" s="239"/>
      <c r="G82" s="240"/>
      <c r="H82" s="239"/>
      <c r="I82" s="239"/>
      <c r="J82" s="239"/>
      <c r="K82" s="239"/>
      <c r="L82" s="239"/>
      <c r="M82" s="239"/>
      <c r="N82" s="239"/>
      <c r="O82" s="239"/>
      <c r="P82" s="239"/>
      <c r="Q82" s="239"/>
      <c r="R82" s="239"/>
      <c r="S82" s="239"/>
      <c r="T82" s="239"/>
      <c r="U82" s="239"/>
      <c r="V82" s="239"/>
      <c r="W82" s="239"/>
      <c r="X82" s="239"/>
      <c r="Y82" s="239"/>
      <c r="Z82" s="239"/>
      <c r="AA82" s="239"/>
      <c r="AB82" s="239"/>
      <c r="AC82" s="239"/>
      <c r="AD82" s="239"/>
      <c r="AE82" s="239"/>
    </row>
    <row r="83" spans="1:31" ht="13.8" x14ac:dyDescent="0.25">
      <c r="A83" s="241"/>
      <c r="B83" s="239"/>
      <c r="C83" s="603"/>
      <c r="D83" s="239"/>
      <c r="E83" s="239"/>
      <c r="F83" s="239"/>
      <c r="G83" s="240"/>
      <c r="H83" s="239"/>
      <c r="I83" s="239"/>
      <c r="J83" s="239"/>
      <c r="K83" s="239"/>
      <c r="L83" s="239"/>
      <c r="M83" s="239"/>
      <c r="N83" s="239"/>
      <c r="O83" s="239"/>
      <c r="P83" s="239"/>
      <c r="Q83" s="239"/>
      <c r="R83" s="239"/>
      <c r="S83" s="239"/>
      <c r="T83" s="239"/>
      <c r="U83" s="239"/>
      <c r="V83" s="239"/>
      <c r="W83" s="239"/>
      <c r="X83" s="239"/>
      <c r="Y83" s="239"/>
      <c r="Z83" s="239"/>
      <c r="AA83" s="239"/>
      <c r="AB83" s="239"/>
      <c r="AC83" s="239"/>
      <c r="AD83" s="239"/>
      <c r="AE83" s="239"/>
    </row>
    <row r="84" spans="1:31" ht="13.8" x14ac:dyDescent="0.25">
      <c r="A84" s="241"/>
      <c r="B84" s="239"/>
      <c r="C84" s="603"/>
      <c r="D84" s="239"/>
      <c r="E84" s="239"/>
      <c r="F84" s="239"/>
      <c r="G84" s="240"/>
      <c r="H84" s="239"/>
      <c r="I84" s="239"/>
      <c r="J84" s="239"/>
      <c r="K84" s="239"/>
      <c r="L84" s="239"/>
      <c r="M84" s="239"/>
      <c r="N84" s="239"/>
      <c r="O84" s="239"/>
      <c r="P84" s="239"/>
      <c r="Q84" s="239"/>
      <c r="R84" s="239"/>
      <c r="S84" s="239"/>
      <c r="T84" s="239"/>
      <c r="U84" s="239"/>
      <c r="V84" s="239"/>
      <c r="W84" s="239"/>
      <c r="X84" s="239"/>
      <c r="Y84" s="239"/>
      <c r="Z84" s="239"/>
      <c r="AA84" s="239"/>
      <c r="AB84" s="239"/>
      <c r="AC84" s="239"/>
      <c r="AD84" s="239"/>
      <c r="AE84" s="239"/>
    </row>
    <row r="85" spans="1:31" ht="13.8" x14ac:dyDescent="0.25">
      <c r="A85" s="241"/>
      <c r="B85" s="239"/>
      <c r="C85" s="603"/>
      <c r="D85" s="239"/>
      <c r="E85" s="239"/>
      <c r="F85" s="239"/>
      <c r="G85" s="240"/>
      <c r="H85" s="239"/>
      <c r="I85" s="239"/>
      <c r="J85" s="239"/>
      <c r="K85" s="239"/>
      <c r="L85" s="239"/>
      <c r="M85" s="239"/>
      <c r="N85" s="239"/>
      <c r="O85" s="239"/>
      <c r="P85" s="239"/>
      <c r="Q85" s="239"/>
      <c r="R85" s="239"/>
      <c r="S85" s="239"/>
      <c r="T85" s="239"/>
      <c r="U85" s="239"/>
      <c r="V85" s="239"/>
      <c r="W85" s="239"/>
      <c r="X85" s="239"/>
      <c r="Y85" s="239"/>
      <c r="Z85" s="239"/>
      <c r="AA85" s="239"/>
      <c r="AB85" s="239"/>
      <c r="AC85" s="239"/>
      <c r="AD85" s="239"/>
      <c r="AE85" s="239"/>
    </row>
    <row r="86" spans="1:31" ht="13.8" x14ac:dyDescent="0.25">
      <c r="A86" s="241"/>
      <c r="B86" s="239"/>
      <c r="C86" s="603"/>
      <c r="D86" s="239"/>
      <c r="E86" s="239"/>
      <c r="F86" s="239"/>
      <c r="G86" s="240"/>
      <c r="H86" s="239"/>
      <c r="I86" s="239"/>
      <c r="J86" s="239"/>
      <c r="K86" s="239"/>
      <c r="L86" s="239"/>
      <c r="M86" s="239"/>
      <c r="N86" s="239"/>
      <c r="O86" s="239"/>
      <c r="P86" s="239"/>
      <c r="Q86" s="239"/>
      <c r="R86" s="239"/>
      <c r="S86" s="239"/>
      <c r="T86" s="239"/>
      <c r="U86" s="239"/>
      <c r="V86" s="239"/>
      <c r="W86" s="239"/>
      <c r="X86" s="239"/>
      <c r="Y86" s="239"/>
      <c r="Z86" s="239"/>
      <c r="AA86" s="239"/>
      <c r="AB86" s="239"/>
      <c r="AC86" s="239"/>
      <c r="AD86" s="239"/>
      <c r="AE86" s="239"/>
    </row>
    <row r="87" spans="1:31" ht="13.8" x14ac:dyDescent="0.25">
      <c r="A87" s="241"/>
      <c r="B87" s="239"/>
      <c r="C87" s="603"/>
      <c r="D87" s="239"/>
      <c r="E87" s="239"/>
      <c r="F87" s="239"/>
      <c r="G87" s="240"/>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row>
    <row r="88" spans="1:31" ht="13.8" x14ac:dyDescent="0.25">
      <c r="A88" s="241"/>
      <c r="B88" s="239"/>
      <c r="C88" s="603"/>
      <c r="D88" s="239"/>
      <c r="E88" s="239"/>
      <c r="F88" s="239"/>
      <c r="G88" s="240"/>
      <c r="H88" s="239"/>
      <c r="I88" s="239"/>
      <c r="J88" s="239"/>
      <c r="K88" s="239"/>
      <c r="L88" s="239"/>
      <c r="M88" s="239"/>
      <c r="N88" s="239"/>
      <c r="O88" s="239"/>
      <c r="P88" s="239"/>
      <c r="Q88" s="239"/>
      <c r="R88" s="239"/>
      <c r="S88" s="239"/>
      <c r="T88" s="239"/>
      <c r="U88" s="239"/>
      <c r="V88" s="239"/>
      <c r="W88" s="239"/>
      <c r="X88" s="239"/>
      <c r="Y88" s="239"/>
      <c r="Z88" s="239"/>
      <c r="AA88" s="239"/>
      <c r="AB88" s="239"/>
      <c r="AC88" s="239"/>
      <c r="AD88" s="239"/>
      <c r="AE88" s="239"/>
    </row>
    <row r="89" spans="1:31" ht="13.8" x14ac:dyDescent="0.25">
      <c r="A89" s="241"/>
      <c r="B89" s="239"/>
      <c r="C89" s="603"/>
      <c r="D89" s="239"/>
      <c r="E89" s="239"/>
      <c r="F89" s="239"/>
      <c r="G89" s="240"/>
      <c r="H89" s="239"/>
      <c r="I89" s="239"/>
      <c r="J89" s="239"/>
      <c r="K89" s="239"/>
      <c r="L89" s="239"/>
      <c r="M89" s="239"/>
      <c r="N89" s="239"/>
      <c r="O89" s="239"/>
      <c r="P89" s="239"/>
      <c r="Q89" s="239"/>
      <c r="R89" s="239"/>
      <c r="S89" s="239"/>
      <c r="T89" s="239"/>
      <c r="U89" s="239"/>
      <c r="V89" s="239"/>
      <c r="W89" s="239"/>
      <c r="X89" s="239"/>
      <c r="Y89" s="239"/>
      <c r="Z89" s="239"/>
      <c r="AA89" s="239"/>
      <c r="AB89" s="239"/>
      <c r="AC89" s="239"/>
      <c r="AD89" s="239"/>
      <c r="AE89" s="239"/>
    </row>
    <row r="90" spans="1:31" ht="13.8" x14ac:dyDescent="0.25">
      <c r="A90" s="241"/>
      <c r="B90" s="239"/>
      <c r="C90" s="603"/>
      <c r="D90" s="239"/>
      <c r="E90" s="239"/>
      <c r="F90" s="239"/>
      <c r="G90" s="240"/>
      <c r="H90" s="239"/>
      <c r="I90" s="239"/>
      <c r="J90" s="239"/>
      <c r="K90" s="239"/>
      <c r="L90" s="239"/>
      <c r="M90" s="239"/>
      <c r="N90" s="239"/>
      <c r="O90" s="239"/>
      <c r="P90" s="239"/>
      <c r="Q90" s="239"/>
      <c r="R90" s="239"/>
      <c r="S90" s="239"/>
      <c r="T90" s="239"/>
      <c r="U90" s="239"/>
      <c r="V90" s="239"/>
      <c r="W90" s="239"/>
      <c r="X90" s="239"/>
      <c r="Y90" s="239"/>
      <c r="Z90" s="239"/>
      <c r="AA90" s="239"/>
      <c r="AB90" s="239"/>
      <c r="AC90" s="239"/>
      <c r="AD90" s="239"/>
      <c r="AE90" s="239"/>
    </row>
    <row r="91" spans="1:31" ht="13.8" x14ac:dyDescent="0.25">
      <c r="A91" s="241"/>
      <c r="B91" s="239"/>
      <c r="C91" s="603"/>
      <c r="D91" s="239"/>
      <c r="E91" s="239"/>
      <c r="F91" s="239"/>
      <c r="G91" s="240"/>
      <c r="H91" s="239"/>
      <c r="I91" s="239"/>
      <c r="J91" s="239"/>
      <c r="K91" s="239"/>
      <c r="L91" s="239"/>
      <c r="M91" s="239"/>
      <c r="N91" s="239"/>
      <c r="O91" s="239"/>
      <c r="P91" s="239"/>
      <c r="Q91" s="239"/>
      <c r="R91" s="239"/>
      <c r="S91" s="239"/>
      <c r="T91" s="239"/>
      <c r="U91" s="239"/>
      <c r="V91" s="239"/>
      <c r="W91" s="239"/>
      <c r="X91" s="239"/>
      <c r="Y91" s="239"/>
      <c r="Z91" s="239"/>
      <c r="AA91" s="239"/>
      <c r="AB91" s="239"/>
      <c r="AC91" s="239"/>
      <c r="AD91" s="239"/>
      <c r="AE91" s="239"/>
    </row>
    <row r="92" spans="1:31" ht="13.8" x14ac:dyDescent="0.25">
      <c r="A92" s="241"/>
      <c r="B92" s="239"/>
      <c r="C92" s="603"/>
      <c r="D92" s="239"/>
      <c r="E92" s="239"/>
      <c r="F92" s="239"/>
      <c r="G92" s="240"/>
      <c r="H92" s="239"/>
      <c r="I92" s="239"/>
      <c r="J92" s="239"/>
      <c r="K92" s="239"/>
      <c r="L92" s="239"/>
      <c r="M92" s="239"/>
      <c r="N92" s="239"/>
      <c r="O92" s="239"/>
      <c r="P92" s="239"/>
      <c r="Q92" s="239"/>
      <c r="R92" s="239"/>
      <c r="S92" s="239"/>
      <c r="T92" s="239"/>
      <c r="U92" s="239"/>
      <c r="V92" s="239"/>
      <c r="W92" s="239"/>
      <c r="X92" s="239"/>
      <c r="Y92" s="239"/>
      <c r="Z92" s="239"/>
      <c r="AA92" s="239"/>
      <c r="AB92" s="239"/>
      <c r="AC92" s="239"/>
      <c r="AD92" s="239"/>
      <c r="AE92" s="239"/>
    </row>
    <row r="93" spans="1:31" ht="13.8" x14ac:dyDescent="0.25">
      <c r="A93" s="241"/>
      <c r="B93" s="239"/>
      <c r="C93" s="603"/>
      <c r="D93" s="239"/>
      <c r="E93" s="239"/>
      <c r="F93" s="239"/>
      <c r="G93" s="240"/>
      <c r="H93" s="239"/>
      <c r="I93" s="239"/>
      <c r="J93" s="239"/>
      <c r="K93" s="239"/>
      <c r="L93" s="239"/>
      <c r="M93" s="239"/>
      <c r="N93" s="239"/>
      <c r="O93" s="239"/>
      <c r="P93" s="239"/>
      <c r="Q93" s="239"/>
      <c r="R93" s="239"/>
      <c r="S93" s="239"/>
      <c r="T93" s="239"/>
      <c r="U93" s="239"/>
      <c r="V93" s="239"/>
      <c r="W93" s="239"/>
      <c r="X93" s="239"/>
      <c r="Y93" s="239"/>
      <c r="Z93" s="239"/>
      <c r="AA93" s="239"/>
      <c r="AB93" s="239"/>
      <c r="AC93" s="239"/>
      <c r="AD93" s="239"/>
      <c r="AE93" s="239"/>
    </row>
    <row r="94" spans="1:31" ht="13.8" x14ac:dyDescent="0.25">
      <c r="A94" s="241"/>
      <c r="B94" s="239"/>
      <c r="C94" s="603"/>
      <c r="D94" s="239"/>
      <c r="E94" s="239"/>
      <c r="F94" s="239"/>
      <c r="G94" s="240"/>
      <c r="H94" s="239"/>
      <c r="I94" s="239"/>
      <c r="J94" s="239"/>
      <c r="K94" s="239"/>
      <c r="L94" s="239"/>
      <c r="M94" s="239"/>
      <c r="N94" s="239"/>
      <c r="O94" s="239"/>
      <c r="P94" s="239"/>
      <c r="Q94" s="239"/>
      <c r="R94" s="239"/>
      <c r="S94" s="239"/>
      <c r="T94" s="239"/>
      <c r="U94" s="239"/>
      <c r="V94" s="239"/>
      <c r="W94" s="239"/>
      <c r="X94" s="239"/>
      <c r="Y94" s="239"/>
      <c r="Z94" s="239"/>
      <c r="AA94" s="239"/>
      <c r="AB94" s="239"/>
      <c r="AC94" s="239"/>
      <c r="AD94" s="239"/>
      <c r="AE94" s="239"/>
    </row>
    <row r="95" spans="1:31" ht="13.8" x14ac:dyDescent="0.25">
      <c r="A95" s="241"/>
      <c r="B95" s="239"/>
      <c r="C95" s="603"/>
      <c r="D95" s="239"/>
      <c r="E95" s="239"/>
      <c r="F95" s="239"/>
      <c r="G95" s="240"/>
      <c r="H95" s="239"/>
      <c r="I95" s="239"/>
      <c r="J95" s="239"/>
      <c r="K95" s="239"/>
      <c r="L95" s="239"/>
      <c r="M95" s="239"/>
      <c r="N95" s="239"/>
      <c r="O95" s="239"/>
      <c r="P95" s="239"/>
      <c r="Q95" s="239"/>
      <c r="R95" s="239"/>
      <c r="S95" s="239"/>
      <c r="T95" s="239"/>
      <c r="U95" s="239"/>
      <c r="V95" s="239"/>
      <c r="W95" s="239"/>
      <c r="X95" s="239"/>
      <c r="Y95" s="239"/>
      <c r="Z95" s="239"/>
      <c r="AA95" s="239"/>
      <c r="AB95" s="239"/>
      <c r="AC95" s="239"/>
      <c r="AD95" s="239"/>
      <c r="AE95" s="239"/>
    </row>
    <row r="96" spans="1:31" ht="13.8" x14ac:dyDescent="0.25">
      <c r="A96" s="241"/>
      <c r="B96" s="239"/>
      <c r="C96" s="603"/>
      <c r="D96" s="239"/>
      <c r="E96" s="239"/>
      <c r="F96" s="239"/>
      <c r="G96" s="240"/>
      <c r="H96" s="239"/>
      <c r="I96" s="239"/>
      <c r="J96" s="239"/>
      <c r="K96" s="239"/>
      <c r="L96" s="239"/>
      <c r="M96" s="239"/>
      <c r="N96" s="239"/>
      <c r="O96" s="239"/>
      <c r="P96" s="239"/>
      <c r="Q96" s="239"/>
      <c r="R96" s="239"/>
      <c r="S96" s="239"/>
      <c r="T96" s="239"/>
      <c r="U96" s="239"/>
      <c r="V96" s="239"/>
      <c r="W96" s="239"/>
      <c r="X96" s="239"/>
      <c r="Y96" s="239"/>
      <c r="Z96" s="239"/>
      <c r="AA96" s="239"/>
      <c r="AB96" s="239"/>
      <c r="AC96" s="239"/>
      <c r="AD96" s="239"/>
      <c r="AE96" s="239"/>
    </row>
    <row r="97" spans="1:31" ht="13.8" x14ac:dyDescent="0.25">
      <c r="A97" s="241"/>
      <c r="B97" s="239"/>
      <c r="C97" s="603"/>
      <c r="D97" s="239"/>
      <c r="E97" s="239"/>
      <c r="F97" s="239"/>
      <c r="G97" s="240"/>
      <c r="H97" s="239"/>
      <c r="I97" s="239"/>
      <c r="J97" s="239"/>
      <c r="K97" s="239"/>
      <c r="L97" s="239"/>
      <c r="M97" s="239"/>
      <c r="N97" s="239"/>
      <c r="O97" s="239"/>
      <c r="P97" s="239"/>
      <c r="Q97" s="239"/>
      <c r="R97" s="239"/>
      <c r="S97" s="239"/>
      <c r="T97" s="239"/>
      <c r="U97" s="239"/>
      <c r="V97" s="239"/>
      <c r="W97" s="239"/>
      <c r="X97" s="239"/>
      <c r="Y97" s="239"/>
      <c r="Z97" s="239"/>
      <c r="AA97" s="239"/>
      <c r="AB97" s="239"/>
      <c r="AC97" s="239"/>
      <c r="AD97" s="239"/>
      <c r="AE97" s="239"/>
    </row>
    <row r="98" spans="1:31" ht="13.8" x14ac:dyDescent="0.25">
      <c r="A98" s="241"/>
      <c r="B98" s="239"/>
      <c r="C98" s="603"/>
      <c r="D98" s="239"/>
      <c r="E98" s="239"/>
      <c r="F98" s="239"/>
      <c r="G98" s="240"/>
      <c r="H98" s="239"/>
      <c r="I98" s="239"/>
      <c r="J98" s="239"/>
      <c r="K98" s="239"/>
      <c r="L98" s="239"/>
      <c r="M98" s="239"/>
      <c r="N98" s="239"/>
      <c r="O98" s="239"/>
      <c r="P98" s="239"/>
      <c r="Q98" s="239"/>
      <c r="R98" s="239"/>
      <c r="S98" s="239"/>
      <c r="T98" s="239"/>
      <c r="U98" s="239"/>
      <c r="V98" s="239"/>
      <c r="W98" s="239"/>
      <c r="X98" s="239"/>
      <c r="Y98" s="239"/>
      <c r="Z98" s="239"/>
      <c r="AA98" s="239"/>
      <c r="AB98" s="239"/>
      <c r="AC98" s="239"/>
      <c r="AD98" s="239"/>
      <c r="AE98" s="239"/>
    </row>
    <row r="99" spans="1:31" ht="13.8" x14ac:dyDescent="0.25">
      <c r="A99" s="241"/>
      <c r="B99" s="239"/>
      <c r="C99" s="603"/>
      <c r="D99" s="239"/>
      <c r="E99" s="239"/>
      <c r="F99" s="239"/>
      <c r="G99" s="240"/>
      <c r="H99" s="239"/>
      <c r="I99" s="239"/>
      <c r="J99" s="239"/>
      <c r="K99" s="239"/>
      <c r="L99" s="239"/>
      <c r="M99" s="239"/>
      <c r="N99" s="239"/>
      <c r="O99" s="239"/>
      <c r="P99" s="239"/>
      <c r="Q99" s="239"/>
      <c r="R99" s="239"/>
      <c r="S99" s="239"/>
      <c r="T99" s="239"/>
      <c r="U99" s="239"/>
      <c r="V99" s="239"/>
      <c r="W99" s="239"/>
      <c r="X99" s="239"/>
      <c r="Y99" s="239"/>
      <c r="Z99" s="239"/>
      <c r="AA99" s="239"/>
      <c r="AB99" s="239"/>
      <c r="AC99" s="239"/>
      <c r="AD99" s="239"/>
      <c r="AE99" s="239"/>
    </row>
    <row r="100" spans="1:31" ht="13.8" x14ac:dyDescent="0.25">
      <c r="A100" s="241"/>
      <c r="B100" s="239"/>
      <c r="C100" s="603"/>
      <c r="D100" s="239"/>
      <c r="E100" s="239"/>
      <c r="F100" s="239"/>
      <c r="G100" s="240"/>
      <c r="H100" s="239"/>
      <c r="I100" s="239"/>
      <c r="J100" s="239"/>
      <c r="K100" s="239"/>
      <c r="L100" s="239"/>
      <c r="M100" s="239"/>
      <c r="N100" s="239"/>
      <c r="O100" s="239"/>
      <c r="P100" s="239"/>
      <c r="Q100" s="239"/>
      <c r="R100" s="239"/>
      <c r="S100" s="239"/>
      <c r="T100" s="239"/>
      <c r="U100" s="239"/>
      <c r="V100" s="239"/>
      <c r="W100" s="239"/>
      <c r="X100" s="239"/>
      <c r="Y100" s="239"/>
      <c r="Z100" s="239"/>
      <c r="AA100" s="239"/>
      <c r="AB100" s="239"/>
      <c r="AC100" s="239"/>
      <c r="AD100" s="239"/>
      <c r="AE100" s="239"/>
    </row>
    <row r="101" spans="1:31" ht="13.8" x14ac:dyDescent="0.25">
      <c r="A101" s="241"/>
      <c r="B101" s="239"/>
      <c r="C101" s="603"/>
      <c r="D101" s="239"/>
      <c r="E101" s="239"/>
      <c r="F101" s="239"/>
      <c r="G101" s="240"/>
      <c r="H101" s="239"/>
      <c r="I101" s="239"/>
      <c r="J101" s="239"/>
      <c r="K101" s="239"/>
      <c r="L101" s="239"/>
      <c r="M101" s="239"/>
      <c r="N101" s="239"/>
      <c r="O101" s="239"/>
      <c r="P101" s="239"/>
      <c r="Q101" s="239"/>
      <c r="R101" s="239"/>
      <c r="S101" s="239"/>
      <c r="T101" s="239"/>
      <c r="U101" s="239"/>
      <c r="V101" s="239"/>
      <c r="W101" s="239"/>
      <c r="X101" s="239"/>
      <c r="Y101" s="239"/>
      <c r="Z101" s="239"/>
      <c r="AA101" s="239"/>
      <c r="AB101" s="239"/>
      <c r="AC101" s="239"/>
      <c r="AD101" s="239"/>
      <c r="AE101" s="239"/>
    </row>
    <row r="102" spans="1:31" ht="13.8" x14ac:dyDescent="0.25">
      <c r="A102" s="241"/>
      <c r="B102" s="239"/>
      <c r="C102" s="603"/>
      <c r="D102" s="239"/>
      <c r="E102" s="239"/>
      <c r="F102" s="239"/>
      <c r="G102" s="240"/>
      <c r="H102" s="239"/>
      <c r="I102" s="239"/>
      <c r="J102" s="239"/>
      <c r="K102" s="239"/>
      <c r="L102" s="239"/>
      <c r="M102" s="239"/>
      <c r="N102" s="239"/>
      <c r="O102" s="239"/>
      <c r="P102" s="239"/>
      <c r="Q102" s="239"/>
      <c r="R102" s="239"/>
      <c r="S102" s="239"/>
      <c r="T102" s="239"/>
      <c r="U102" s="239"/>
      <c r="V102" s="239"/>
      <c r="W102" s="239"/>
      <c r="X102" s="239"/>
      <c r="Y102" s="239"/>
      <c r="Z102" s="239"/>
      <c r="AA102" s="239"/>
      <c r="AB102" s="239"/>
      <c r="AC102" s="239"/>
      <c r="AD102" s="239"/>
      <c r="AE102" s="239"/>
    </row>
    <row r="103" spans="1:31" ht="13.8" x14ac:dyDescent="0.25">
      <c r="A103" s="241"/>
      <c r="B103" s="239"/>
      <c r="C103" s="603"/>
      <c r="D103" s="239"/>
      <c r="E103" s="239"/>
      <c r="F103" s="239"/>
      <c r="G103" s="240"/>
      <c r="H103" s="239"/>
      <c r="I103" s="239"/>
      <c r="J103" s="239"/>
      <c r="K103" s="239"/>
      <c r="L103" s="239"/>
      <c r="M103" s="239"/>
      <c r="N103" s="239"/>
      <c r="O103" s="239"/>
      <c r="P103" s="239"/>
      <c r="Q103" s="239"/>
      <c r="R103" s="239"/>
      <c r="S103" s="239"/>
      <c r="T103" s="239"/>
      <c r="U103" s="239"/>
      <c r="V103" s="239"/>
      <c r="W103" s="239"/>
      <c r="X103" s="239"/>
      <c r="Y103" s="239"/>
      <c r="Z103" s="239"/>
      <c r="AA103" s="239"/>
      <c r="AB103" s="239"/>
      <c r="AC103" s="239"/>
      <c r="AD103" s="239"/>
      <c r="AE103" s="239"/>
    </row>
    <row r="104" spans="1:31" ht="13.8" x14ac:dyDescent="0.25">
      <c r="A104" s="241"/>
      <c r="B104" s="239"/>
      <c r="C104" s="603"/>
      <c r="D104" s="239"/>
      <c r="E104" s="239"/>
      <c r="F104" s="239"/>
      <c r="G104" s="240"/>
      <c r="H104" s="239"/>
      <c r="I104" s="239"/>
      <c r="J104" s="239"/>
      <c r="K104" s="239"/>
      <c r="L104" s="239"/>
      <c r="M104" s="239"/>
      <c r="N104" s="239"/>
      <c r="O104" s="239"/>
      <c r="P104" s="239"/>
      <c r="Q104" s="239"/>
      <c r="R104" s="239"/>
      <c r="S104" s="239"/>
      <c r="T104" s="239"/>
      <c r="U104" s="239"/>
      <c r="V104" s="239"/>
      <c r="W104" s="239"/>
      <c r="X104" s="239"/>
      <c r="Y104" s="239"/>
      <c r="Z104" s="239"/>
      <c r="AA104" s="239"/>
      <c r="AB104" s="239"/>
      <c r="AC104" s="239"/>
      <c r="AD104" s="239"/>
      <c r="AE104" s="239"/>
    </row>
    <row r="105" spans="1:31" ht="13.8" x14ac:dyDescent="0.25">
      <c r="A105" s="241"/>
      <c r="B105" s="239"/>
      <c r="C105" s="603"/>
      <c r="D105" s="239"/>
      <c r="E105" s="239"/>
      <c r="F105" s="239"/>
      <c r="G105" s="240"/>
      <c r="H105" s="239"/>
      <c r="I105" s="239"/>
      <c r="J105" s="239"/>
      <c r="K105" s="239"/>
      <c r="L105" s="239"/>
      <c r="M105" s="239"/>
      <c r="N105" s="239"/>
      <c r="O105" s="239"/>
      <c r="P105" s="239"/>
      <c r="Q105" s="239"/>
      <c r="R105" s="239"/>
      <c r="S105" s="239"/>
      <c r="T105" s="239"/>
      <c r="U105" s="239"/>
      <c r="V105" s="239"/>
      <c r="W105" s="239"/>
      <c r="X105" s="239"/>
      <c r="Y105" s="239"/>
      <c r="Z105" s="239"/>
      <c r="AA105" s="239"/>
      <c r="AB105" s="239"/>
      <c r="AC105" s="239"/>
      <c r="AD105" s="239"/>
      <c r="AE105" s="239"/>
    </row>
    <row r="106" spans="1:31" ht="13.8" x14ac:dyDescent="0.25">
      <c r="A106" s="241"/>
      <c r="B106" s="239"/>
      <c r="C106" s="603"/>
      <c r="D106" s="239"/>
      <c r="E106" s="239"/>
      <c r="F106" s="239"/>
      <c r="G106" s="240"/>
      <c r="H106" s="239"/>
      <c r="I106" s="239"/>
      <c r="J106" s="239"/>
      <c r="K106" s="239"/>
      <c r="L106" s="239"/>
      <c r="M106" s="239"/>
      <c r="N106" s="239"/>
      <c r="O106" s="239"/>
      <c r="P106" s="239"/>
      <c r="Q106" s="239"/>
      <c r="R106" s="239"/>
      <c r="S106" s="239"/>
      <c r="T106" s="239"/>
      <c r="U106" s="239"/>
      <c r="V106" s="239"/>
      <c r="W106" s="239"/>
      <c r="X106" s="239"/>
      <c r="Y106" s="239"/>
      <c r="Z106" s="239"/>
      <c r="AA106" s="239"/>
      <c r="AB106" s="239"/>
      <c r="AC106" s="239"/>
      <c r="AD106" s="239"/>
      <c r="AE106" s="239"/>
    </row>
    <row r="107" spans="1:31" ht="13.8" x14ac:dyDescent="0.25">
      <c r="A107" s="241"/>
      <c r="B107" s="239"/>
      <c r="C107" s="603"/>
      <c r="D107" s="239"/>
      <c r="E107" s="239"/>
      <c r="F107" s="239"/>
      <c r="G107" s="240"/>
      <c r="H107" s="239"/>
      <c r="I107" s="239"/>
      <c r="J107" s="239"/>
      <c r="K107" s="239"/>
      <c r="L107" s="239"/>
      <c r="M107" s="239"/>
      <c r="N107" s="239"/>
      <c r="O107" s="239"/>
      <c r="P107" s="239"/>
      <c r="Q107" s="239"/>
      <c r="R107" s="239"/>
      <c r="S107" s="239"/>
      <c r="T107" s="239"/>
      <c r="U107" s="239"/>
      <c r="V107" s="239"/>
      <c r="W107" s="239"/>
      <c r="X107" s="239"/>
      <c r="Y107" s="239"/>
      <c r="Z107" s="239"/>
      <c r="AA107" s="239"/>
      <c r="AB107" s="239"/>
      <c r="AC107" s="239"/>
      <c r="AD107" s="239"/>
      <c r="AE107" s="239"/>
    </row>
    <row r="108" spans="1:31" ht="13.8" x14ac:dyDescent="0.25">
      <c r="A108" s="241"/>
      <c r="B108" s="239"/>
      <c r="C108" s="603"/>
      <c r="D108" s="239"/>
      <c r="E108" s="239"/>
      <c r="F108" s="239"/>
      <c r="G108" s="240"/>
      <c r="H108" s="239"/>
      <c r="I108" s="239"/>
      <c r="J108" s="239"/>
      <c r="K108" s="239"/>
      <c r="L108" s="239"/>
      <c r="M108" s="239"/>
      <c r="N108" s="239"/>
      <c r="O108" s="239"/>
      <c r="P108" s="239"/>
      <c r="Q108" s="239"/>
      <c r="R108" s="239"/>
      <c r="S108" s="239"/>
      <c r="T108" s="239"/>
      <c r="U108" s="239"/>
      <c r="V108" s="239"/>
      <c r="W108" s="239"/>
      <c r="X108" s="239"/>
      <c r="Y108" s="239"/>
      <c r="Z108" s="239"/>
      <c r="AA108" s="239"/>
      <c r="AB108" s="239"/>
      <c r="AC108" s="239"/>
      <c r="AD108" s="239"/>
      <c r="AE108" s="239"/>
    </row>
    <row r="109" spans="1:31" ht="13.8" x14ac:dyDescent="0.25">
      <c r="A109" s="241"/>
      <c r="B109" s="239"/>
      <c r="C109" s="603"/>
      <c r="D109" s="239"/>
      <c r="E109" s="239"/>
      <c r="F109" s="239"/>
      <c r="G109" s="240"/>
      <c r="H109" s="239"/>
      <c r="I109" s="239"/>
      <c r="J109" s="239"/>
      <c r="K109" s="239"/>
      <c r="L109" s="239"/>
      <c r="M109" s="239"/>
      <c r="N109" s="239"/>
      <c r="O109" s="239"/>
      <c r="P109" s="239"/>
      <c r="Q109" s="239"/>
      <c r="R109" s="239"/>
      <c r="S109" s="239"/>
      <c r="T109" s="239"/>
      <c r="U109" s="239"/>
      <c r="V109" s="239"/>
      <c r="W109" s="239"/>
      <c r="X109" s="239"/>
      <c r="Y109" s="239"/>
      <c r="Z109" s="239"/>
      <c r="AA109" s="239"/>
      <c r="AB109" s="239"/>
      <c r="AC109" s="239"/>
      <c r="AD109" s="239"/>
      <c r="AE109" s="239"/>
    </row>
    <row r="110" spans="1:31" ht="13.8" x14ac:dyDescent="0.25">
      <c r="A110" s="241"/>
      <c r="B110" s="239"/>
      <c r="C110" s="603"/>
      <c r="D110" s="239"/>
      <c r="E110" s="239"/>
      <c r="F110" s="239"/>
      <c r="G110" s="240"/>
      <c r="H110" s="239"/>
      <c r="I110" s="239"/>
      <c r="J110" s="239"/>
      <c r="K110" s="239"/>
      <c r="L110" s="239"/>
      <c r="M110" s="239"/>
      <c r="N110" s="239"/>
      <c r="O110" s="239"/>
      <c r="P110" s="239"/>
      <c r="Q110" s="239"/>
      <c r="R110" s="239"/>
      <c r="S110" s="239"/>
      <c r="T110" s="239"/>
      <c r="U110" s="239"/>
      <c r="V110" s="239"/>
      <c r="W110" s="239"/>
      <c r="X110" s="239"/>
      <c r="Y110" s="239"/>
      <c r="Z110" s="239"/>
      <c r="AA110" s="239"/>
      <c r="AB110" s="239"/>
      <c r="AC110" s="239"/>
      <c r="AD110" s="239"/>
      <c r="AE110" s="239"/>
    </row>
    <row r="111" spans="1:31" ht="13.8" x14ac:dyDescent="0.25">
      <c r="A111" s="241"/>
      <c r="B111" s="239"/>
      <c r="C111" s="603"/>
      <c r="D111" s="239"/>
      <c r="E111" s="239"/>
      <c r="F111" s="239"/>
      <c r="G111" s="240"/>
      <c r="H111" s="239"/>
      <c r="I111" s="239"/>
      <c r="J111" s="239"/>
      <c r="K111" s="239"/>
      <c r="L111" s="239"/>
      <c r="M111" s="239"/>
      <c r="N111" s="239"/>
      <c r="O111" s="239"/>
      <c r="P111" s="239"/>
      <c r="Q111" s="239"/>
      <c r="R111" s="239"/>
      <c r="S111" s="239"/>
      <c r="T111" s="239"/>
      <c r="U111" s="239"/>
      <c r="V111" s="239"/>
      <c r="W111" s="239"/>
      <c r="X111" s="239"/>
      <c r="Y111" s="239"/>
      <c r="Z111" s="239"/>
      <c r="AA111" s="239"/>
      <c r="AB111" s="239"/>
      <c r="AC111" s="239"/>
      <c r="AD111" s="239"/>
      <c r="AE111" s="239"/>
    </row>
    <row r="112" spans="1:31" ht="13.8" x14ac:dyDescent="0.25">
      <c r="A112" s="241"/>
      <c r="B112" s="239"/>
      <c r="C112" s="603"/>
      <c r="D112" s="239"/>
      <c r="E112" s="239"/>
      <c r="F112" s="239"/>
      <c r="G112" s="240"/>
      <c r="H112" s="239"/>
      <c r="I112" s="239"/>
      <c r="J112" s="239"/>
      <c r="K112" s="239"/>
      <c r="L112" s="239"/>
      <c r="M112" s="239"/>
      <c r="N112" s="239"/>
      <c r="O112" s="239"/>
      <c r="P112" s="239"/>
      <c r="Q112" s="239"/>
      <c r="R112" s="239"/>
      <c r="S112" s="239"/>
      <c r="T112" s="239"/>
      <c r="U112" s="239"/>
      <c r="V112" s="239"/>
      <c r="W112" s="239"/>
      <c r="X112" s="239"/>
      <c r="Y112" s="239"/>
      <c r="Z112" s="239"/>
      <c r="AA112" s="239"/>
      <c r="AB112" s="239"/>
      <c r="AC112" s="239"/>
      <c r="AD112" s="239"/>
      <c r="AE112" s="239"/>
    </row>
    <row r="113" spans="1:31" ht="13.8" x14ac:dyDescent="0.25">
      <c r="A113" s="241"/>
      <c r="B113" s="239"/>
      <c r="C113" s="603"/>
      <c r="D113" s="239"/>
      <c r="E113" s="239"/>
      <c r="F113" s="239"/>
      <c r="G113" s="240"/>
      <c r="H113" s="239"/>
      <c r="I113" s="239"/>
      <c r="J113" s="239"/>
      <c r="K113" s="239"/>
      <c r="L113" s="239"/>
      <c r="M113" s="239"/>
      <c r="N113" s="239"/>
      <c r="O113" s="239"/>
      <c r="P113" s="239"/>
      <c r="Q113" s="239"/>
      <c r="R113" s="239"/>
      <c r="S113" s="239"/>
      <c r="T113" s="239"/>
      <c r="U113" s="239"/>
      <c r="V113" s="239"/>
      <c r="W113" s="239"/>
      <c r="X113" s="239"/>
      <c r="Y113" s="239"/>
      <c r="Z113" s="239"/>
      <c r="AA113" s="239"/>
      <c r="AB113" s="239"/>
      <c r="AC113" s="239"/>
      <c r="AD113" s="239"/>
      <c r="AE113" s="239"/>
    </row>
    <row r="114" spans="1:31" ht="13.8" x14ac:dyDescent="0.25">
      <c r="A114" s="241"/>
      <c r="B114" s="239"/>
      <c r="C114" s="603"/>
      <c r="D114" s="239"/>
      <c r="E114" s="239"/>
      <c r="F114" s="239"/>
      <c r="G114" s="240"/>
      <c r="H114" s="239"/>
      <c r="I114" s="239"/>
      <c r="J114" s="239"/>
      <c r="K114" s="239"/>
      <c r="L114" s="239"/>
      <c r="M114" s="239"/>
      <c r="N114" s="239"/>
      <c r="O114" s="239"/>
      <c r="P114" s="239"/>
      <c r="Q114" s="239"/>
      <c r="R114" s="239"/>
      <c r="S114" s="239"/>
      <c r="T114" s="239"/>
      <c r="U114" s="239"/>
      <c r="V114" s="239"/>
      <c r="W114" s="239"/>
      <c r="X114" s="239"/>
      <c r="Y114" s="239"/>
      <c r="Z114" s="239"/>
      <c r="AA114" s="239"/>
      <c r="AB114" s="239"/>
      <c r="AC114" s="239"/>
      <c r="AD114" s="239"/>
      <c r="AE114" s="239"/>
    </row>
    <row r="115" spans="1:31" ht="13.8" x14ac:dyDescent="0.25">
      <c r="A115" s="241"/>
      <c r="B115" s="239"/>
      <c r="C115" s="603"/>
      <c r="D115" s="239"/>
      <c r="E115" s="239"/>
      <c r="F115" s="239"/>
      <c r="G115" s="240"/>
      <c r="H115" s="239"/>
      <c r="I115" s="239"/>
      <c r="J115" s="239"/>
      <c r="K115" s="239"/>
      <c r="L115" s="239"/>
      <c r="M115" s="239"/>
      <c r="N115" s="239"/>
      <c r="O115" s="239"/>
      <c r="P115" s="239"/>
      <c r="Q115" s="239"/>
      <c r="R115" s="239"/>
      <c r="S115" s="239"/>
      <c r="T115" s="239"/>
      <c r="U115" s="239"/>
      <c r="V115" s="239"/>
      <c r="W115" s="239"/>
      <c r="X115" s="239"/>
      <c r="Y115" s="239"/>
      <c r="Z115" s="239"/>
      <c r="AA115" s="239"/>
      <c r="AB115" s="239"/>
      <c r="AC115" s="239"/>
      <c r="AD115" s="239"/>
      <c r="AE115" s="239"/>
    </row>
    <row r="116" spans="1:31" ht="13.8" x14ac:dyDescent="0.25">
      <c r="A116" s="241"/>
      <c r="B116" s="239"/>
      <c r="C116" s="603"/>
      <c r="D116" s="239"/>
      <c r="E116" s="239"/>
      <c r="F116" s="239"/>
      <c r="G116" s="240"/>
      <c r="H116" s="239"/>
      <c r="I116" s="239"/>
      <c r="J116" s="239"/>
      <c r="K116" s="239"/>
      <c r="L116" s="239"/>
      <c r="M116" s="239"/>
      <c r="N116" s="239"/>
      <c r="O116" s="239"/>
      <c r="P116" s="239"/>
      <c r="Q116" s="239"/>
      <c r="R116" s="239"/>
      <c r="S116" s="239"/>
      <c r="T116" s="239"/>
      <c r="U116" s="239"/>
      <c r="V116" s="239"/>
      <c r="W116" s="239"/>
      <c r="X116" s="239"/>
      <c r="Y116" s="239"/>
      <c r="Z116" s="239"/>
      <c r="AA116" s="239"/>
      <c r="AB116" s="239"/>
      <c r="AC116" s="239"/>
      <c r="AD116" s="239"/>
      <c r="AE116" s="239"/>
    </row>
    <row r="117" spans="1:31" ht="13.8" x14ac:dyDescent="0.25">
      <c r="A117" s="241"/>
      <c r="B117" s="239"/>
      <c r="C117" s="603"/>
      <c r="D117" s="239"/>
      <c r="E117" s="239"/>
      <c r="F117" s="239"/>
      <c r="G117" s="240"/>
      <c r="H117" s="239"/>
      <c r="I117" s="239"/>
      <c r="J117" s="239"/>
      <c r="K117" s="239"/>
      <c r="L117" s="239"/>
      <c r="M117" s="239"/>
      <c r="N117" s="239"/>
      <c r="O117" s="239"/>
      <c r="P117" s="239"/>
      <c r="Q117" s="239"/>
      <c r="R117" s="239"/>
      <c r="S117" s="239"/>
      <c r="T117" s="239"/>
      <c r="U117" s="239"/>
      <c r="V117" s="239"/>
      <c r="W117" s="239"/>
      <c r="X117" s="239"/>
      <c r="Y117" s="239"/>
      <c r="Z117" s="239"/>
      <c r="AA117" s="239"/>
      <c r="AB117" s="239"/>
      <c r="AC117" s="239"/>
      <c r="AD117" s="239"/>
      <c r="AE117" s="239"/>
    </row>
    <row r="118" spans="1:31" ht="13.8" x14ac:dyDescent="0.25">
      <c r="A118" s="241"/>
      <c r="B118" s="239"/>
      <c r="C118" s="603"/>
      <c r="D118" s="239"/>
      <c r="E118" s="239"/>
      <c r="F118" s="239"/>
      <c r="G118" s="240"/>
      <c r="H118" s="239"/>
      <c r="I118" s="239"/>
      <c r="J118" s="239"/>
      <c r="K118" s="239"/>
      <c r="L118" s="239"/>
      <c r="M118" s="239"/>
      <c r="N118" s="239"/>
      <c r="O118" s="239"/>
      <c r="P118" s="239"/>
      <c r="Q118" s="239"/>
      <c r="R118" s="239"/>
      <c r="S118" s="239"/>
      <c r="T118" s="239"/>
      <c r="U118" s="239"/>
      <c r="V118" s="239"/>
      <c r="W118" s="239"/>
      <c r="X118" s="239"/>
      <c r="Y118" s="239"/>
      <c r="Z118" s="239"/>
      <c r="AA118" s="239"/>
      <c r="AB118" s="239"/>
      <c r="AC118" s="239"/>
      <c r="AD118" s="239"/>
      <c r="AE118" s="239"/>
    </row>
    <row r="119" spans="1:31" ht="13.8" x14ac:dyDescent="0.25">
      <c r="A119" s="241"/>
      <c r="B119" s="239"/>
      <c r="C119" s="603"/>
      <c r="D119" s="239"/>
      <c r="E119" s="239"/>
      <c r="F119" s="239"/>
      <c r="G119" s="240"/>
      <c r="H119" s="239"/>
      <c r="I119" s="239"/>
      <c r="J119" s="239"/>
      <c r="K119" s="239"/>
      <c r="L119" s="239"/>
      <c r="M119" s="239"/>
      <c r="N119" s="239"/>
      <c r="O119" s="239"/>
      <c r="P119" s="239"/>
      <c r="Q119" s="239"/>
      <c r="R119" s="239"/>
      <c r="S119" s="239"/>
      <c r="T119" s="239"/>
      <c r="U119" s="239"/>
      <c r="V119" s="239"/>
      <c r="W119" s="239"/>
      <c r="X119" s="239"/>
      <c r="Y119" s="239"/>
      <c r="Z119" s="239"/>
      <c r="AA119" s="239"/>
      <c r="AB119" s="239"/>
      <c r="AC119" s="239"/>
      <c r="AD119" s="239"/>
      <c r="AE119" s="239"/>
    </row>
    <row r="120" spans="1:31" ht="13.8" x14ac:dyDescent="0.25">
      <c r="A120" s="241"/>
      <c r="B120" s="239"/>
      <c r="C120" s="603"/>
      <c r="D120" s="239"/>
      <c r="E120" s="239"/>
      <c r="F120" s="239"/>
      <c r="G120" s="240"/>
      <c r="H120" s="239"/>
      <c r="I120" s="239"/>
      <c r="J120" s="239"/>
      <c r="K120" s="239"/>
      <c r="L120" s="239"/>
      <c r="M120" s="239"/>
      <c r="N120" s="239"/>
      <c r="O120" s="239"/>
      <c r="P120" s="239"/>
      <c r="Q120" s="239"/>
      <c r="R120" s="239"/>
      <c r="S120" s="239"/>
      <c r="T120" s="239"/>
      <c r="U120" s="239"/>
      <c r="V120" s="239"/>
      <c r="W120" s="239"/>
      <c r="X120" s="239"/>
      <c r="Y120" s="239"/>
      <c r="Z120" s="239"/>
      <c r="AA120" s="239"/>
      <c r="AB120" s="239"/>
      <c r="AC120" s="239"/>
      <c r="AD120" s="239"/>
      <c r="AE120" s="239"/>
    </row>
    <row r="121" spans="1:31" ht="13.8" x14ac:dyDescent="0.25">
      <c r="A121" s="241"/>
      <c r="B121" s="239"/>
      <c r="C121" s="603"/>
      <c r="D121" s="239"/>
      <c r="E121" s="239"/>
      <c r="F121" s="239"/>
      <c r="G121" s="240"/>
      <c r="H121" s="239"/>
      <c r="I121" s="239"/>
      <c r="J121" s="239"/>
      <c r="K121" s="239"/>
      <c r="L121" s="239"/>
      <c r="M121" s="239"/>
      <c r="N121" s="239"/>
      <c r="O121" s="239"/>
      <c r="P121" s="239"/>
      <c r="Q121" s="239"/>
      <c r="R121" s="239"/>
      <c r="S121" s="239"/>
      <c r="T121" s="239"/>
      <c r="U121" s="239"/>
      <c r="V121" s="239"/>
      <c r="W121" s="239"/>
      <c r="X121" s="239"/>
      <c r="Y121" s="239"/>
      <c r="Z121" s="239"/>
      <c r="AA121" s="239"/>
      <c r="AB121" s="239"/>
      <c r="AC121" s="239"/>
      <c r="AD121" s="239"/>
      <c r="AE121" s="239"/>
    </row>
    <row r="122" spans="1:31" ht="13.8" x14ac:dyDescent="0.25">
      <c r="A122" s="241"/>
      <c r="B122" s="239"/>
      <c r="C122" s="603"/>
      <c r="D122" s="239"/>
      <c r="E122" s="239"/>
      <c r="F122" s="239"/>
      <c r="G122" s="240"/>
      <c r="H122" s="239"/>
      <c r="I122" s="239"/>
      <c r="J122" s="239"/>
      <c r="K122" s="239"/>
      <c r="L122" s="239"/>
      <c r="M122" s="239"/>
      <c r="N122" s="239"/>
      <c r="O122" s="239"/>
      <c r="P122" s="239"/>
      <c r="Q122" s="239"/>
      <c r="R122" s="239"/>
      <c r="S122" s="239"/>
      <c r="T122" s="239"/>
      <c r="U122" s="239"/>
      <c r="V122" s="239"/>
      <c r="W122" s="239"/>
      <c r="X122" s="239"/>
      <c r="Y122" s="239"/>
      <c r="Z122" s="239"/>
      <c r="AA122" s="239"/>
      <c r="AB122" s="239"/>
      <c r="AC122" s="239"/>
      <c r="AD122" s="239"/>
      <c r="AE122" s="239"/>
    </row>
    <row r="123" spans="1:31" ht="13.8" x14ac:dyDescent="0.25">
      <c r="A123" s="241"/>
      <c r="B123" s="239"/>
      <c r="C123" s="603"/>
      <c r="D123" s="239"/>
      <c r="E123" s="239"/>
      <c r="F123" s="239"/>
      <c r="G123" s="240"/>
      <c r="H123" s="239"/>
      <c r="I123" s="239"/>
      <c r="J123" s="239"/>
      <c r="K123" s="239"/>
      <c r="L123" s="239"/>
      <c r="M123" s="239"/>
      <c r="N123" s="239"/>
      <c r="O123" s="239"/>
      <c r="P123" s="239"/>
      <c r="Q123" s="239"/>
      <c r="R123" s="239"/>
      <c r="S123" s="239"/>
      <c r="T123" s="239"/>
      <c r="U123" s="239"/>
      <c r="V123" s="239"/>
      <c r="W123" s="239"/>
      <c r="X123" s="239"/>
      <c r="Y123" s="239"/>
      <c r="Z123" s="239"/>
      <c r="AA123" s="239"/>
      <c r="AB123" s="239"/>
      <c r="AC123" s="239"/>
      <c r="AD123" s="239"/>
      <c r="AE123" s="239"/>
    </row>
    <row r="124" spans="1:31" ht="13.8" x14ac:dyDescent="0.25">
      <c r="A124" s="241"/>
      <c r="B124" s="239"/>
      <c r="C124" s="603"/>
      <c r="D124" s="239"/>
      <c r="E124" s="239"/>
      <c r="F124" s="239"/>
      <c r="G124" s="240"/>
      <c r="H124" s="239"/>
      <c r="I124" s="239"/>
      <c r="J124" s="239"/>
      <c r="K124" s="239"/>
      <c r="L124" s="239"/>
      <c r="M124" s="239"/>
      <c r="N124" s="239"/>
      <c r="O124" s="239"/>
      <c r="P124" s="239"/>
      <c r="Q124" s="239"/>
      <c r="R124" s="239"/>
      <c r="S124" s="239"/>
      <c r="T124" s="239"/>
      <c r="U124" s="239"/>
      <c r="V124" s="239"/>
      <c r="W124" s="239"/>
      <c r="X124" s="239"/>
      <c r="Y124" s="239"/>
      <c r="Z124" s="239"/>
      <c r="AA124" s="239"/>
      <c r="AB124" s="239"/>
      <c r="AC124" s="239"/>
      <c r="AD124" s="239"/>
      <c r="AE124" s="239"/>
    </row>
    <row r="125" spans="1:31" ht="13.8" x14ac:dyDescent="0.25">
      <c r="A125" s="241"/>
      <c r="B125" s="239"/>
      <c r="C125" s="603"/>
      <c r="D125" s="239"/>
      <c r="E125" s="239"/>
      <c r="F125" s="239"/>
      <c r="G125" s="240"/>
      <c r="H125" s="239"/>
      <c r="I125" s="239"/>
      <c r="J125" s="239"/>
      <c r="K125" s="239"/>
      <c r="L125" s="239"/>
      <c r="M125" s="239"/>
      <c r="N125" s="239"/>
      <c r="O125" s="239"/>
      <c r="P125" s="239"/>
      <c r="Q125" s="239"/>
      <c r="R125" s="239"/>
      <c r="S125" s="239"/>
      <c r="T125" s="239"/>
      <c r="U125" s="239"/>
      <c r="V125" s="239"/>
      <c r="W125" s="239"/>
      <c r="X125" s="239"/>
      <c r="Y125" s="239"/>
      <c r="Z125" s="239"/>
      <c r="AA125" s="239"/>
      <c r="AB125" s="239"/>
      <c r="AC125" s="239"/>
      <c r="AD125" s="239"/>
      <c r="AE125" s="239"/>
    </row>
    <row r="126" spans="1:31" ht="13.8" x14ac:dyDescent="0.25">
      <c r="A126" s="241"/>
      <c r="B126" s="239"/>
      <c r="C126" s="603"/>
      <c r="D126" s="239"/>
      <c r="E126" s="239"/>
      <c r="F126" s="239"/>
      <c r="G126" s="240"/>
      <c r="H126" s="239"/>
      <c r="I126" s="239"/>
      <c r="J126" s="239"/>
      <c r="K126" s="239"/>
      <c r="L126" s="239"/>
      <c r="M126" s="239"/>
      <c r="N126" s="239"/>
      <c r="O126" s="239"/>
      <c r="P126" s="239"/>
      <c r="Q126" s="239"/>
      <c r="R126" s="239"/>
      <c r="S126" s="239"/>
      <c r="T126" s="239"/>
      <c r="U126" s="239"/>
      <c r="V126" s="239"/>
      <c r="W126" s="239"/>
      <c r="X126" s="239"/>
      <c r="Y126" s="239"/>
      <c r="Z126" s="239"/>
      <c r="AA126" s="239"/>
      <c r="AB126" s="239"/>
      <c r="AC126" s="239"/>
      <c r="AD126" s="239"/>
      <c r="AE126" s="239"/>
    </row>
    <row r="127" spans="1:31" ht="13.8" x14ac:dyDescent="0.25">
      <c r="A127" s="241"/>
      <c r="B127" s="239"/>
      <c r="C127" s="603"/>
      <c r="D127" s="239"/>
      <c r="E127" s="239"/>
      <c r="F127" s="239"/>
      <c r="G127" s="240"/>
      <c r="H127" s="239"/>
      <c r="I127" s="239"/>
      <c r="J127" s="239"/>
      <c r="K127" s="239"/>
      <c r="L127" s="239"/>
      <c r="M127" s="239"/>
      <c r="N127" s="239"/>
      <c r="O127" s="239"/>
      <c r="P127" s="239"/>
      <c r="Q127" s="239"/>
      <c r="R127" s="239"/>
      <c r="S127" s="239"/>
      <c r="T127" s="239"/>
      <c r="U127" s="239"/>
      <c r="V127" s="239"/>
      <c r="W127" s="239"/>
      <c r="X127" s="239"/>
      <c r="Y127" s="239"/>
      <c r="Z127" s="239"/>
      <c r="AA127" s="239"/>
      <c r="AB127" s="239"/>
      <c r="AC127" s="239"/>
      <c r="AD127" s="239"/>
      <c r="AE127" s="239"/>
    </row>
    <row r="128" spans="1:31" ht="13.8" x14ac:dyDescent="0.25">
      <c r="A128" s="241"/>
      <c r="B128" s="239"/>
      <c r="C128" s="603"/>
      <c r="D128" s="239"/>
      <c r="E128" s="239"/>
      <c r="F128" s="239"/>
      <c r="G128" s="240"/>
      <c r="H128" s="239"/>
      <c r="I128" s="239"/>
      <c r="J128" s="239"/>
      <c r="K128" s="239"/>
      <c r="L128" s="239"/>
      <c r="M128" s="239"/>
      <c r="N128" s="239"/>
      <c r="O128" s="239"/>
      <c r="P128" s="239"/>
      <c r="Q128" s="239"/>
      <c r="R128" s="239"/>
      <c r="S128" s="239"/>
      <c r="T128" s="239"/>
      <c r="U128" s="239"/>
      <c r="V128" s="239"/>
      <c r="W128" s="239"/>
      <c r="X128" s="239"/>
      <c r="Y128" s="239"/>
      <c r="Z128" s="239"/>
      <c r="AA128" s="239"/>
      <c r="AB128" s="239"/>
      <c r="AC128" s="239"/>
      <c r="AD128" s="239"/>
      <c r="AE128" s="239"/>
    </row>
    <row r="129" spans="1:31" ht="13.8" x14ac:dyDescent="0.25">
      <c r="A129" s="241"/>
      <c r="B129" s="239"/>
      <c r="C129" s="603"/>
      <c r="D129" s="239"/>
      <c r="E129" s="239"/>
      <c r="F129" s="239"/>
      <c r="G129" s="240"/>
      <c r="H129" s="239"/>
      <c r="I129" s="239"/>
      <c r="J129" s="239"/>
      <c r="K129" s="239"/>
      <c r="L129" s="239"/>
      <c r="M129" s="239"/>
      <c r="N129" s="239"/>
      <c r="O129" s="239"/>
      <c r="P129" s="239"/>
      <c r="Q129" s="239"/>
      <c r="R129" s="239"/>
      <c r="S129" s="239"/>
      <c r="T129" s="239"/>
      <c r="U129" s="239"/>
      <c r="V129" s="239"/>
      <c r="W129" s="239"/>
      <c r="X129" s="239"/>
      <c r="Y129" s="239"/>
      <c r="Z129" s="239"/>
      <c r="AA129" s="239"/>
      <c r="AB129" s="239"/>
      <c r="AC129" s="239"/>
      <c r="AD129" s="239"/>
      <c r="AE129" s="239"/>
    </row>
    <row r="130" spans="1:31" ht="13.8" x14ac:dyDescent="0.25">
      <c r="A130" s="241"/>
      <c r="B130" s="239"/>
      <c r="C130" s="603"/>
      <c r="D130" s="239"/>
      <c r="E130" s="239"/>
      <c r="F130" s="239"/>
      <c r="G130" s="240"/>
      <c r="H130" s="239"/>
      <c r="I130" s="239"/>
      <c r="J130" s="239"/>
      <c r="K130" s="239"/>
      <c r="L130" s="239"/>
      <c r="M130" s="239"/>
      <c r="N130" s="239"/>
      <c r="O130" s="239"/>
      <c r="P130" s="239"/>
      <c r="Q130" s="239"/>
      <c r="R130" s="239"/>
      <c r="S130" s="239"/>
      <c r="T130" s="239"/>
      <c r="U130" s="239"/>
      <c r="V130" s="239"/>
      <c r="W130" s="239"/>
      <c r="X130" s="239"/>
      <c r="Y130" s="239"/>
      <c r="Z130" s="239"/>
      <c r="AA130" s="239"/>
      <c r="AB130" s="239"/>
      <c r="AC130" s="239"/>
      <c r="AD130" s="239"/>
      <c r="AE130" s="239"/>
    </row>
    <row r="131" spans="1:31" ht="13.8" x14ac:dyDescent="0.25">
      <c r="A131" s="241"/>
      <c r="B131" s="239"/>
      <c r="C131" s="603"/>
      <c r="D131" s="239"/>
      <c r="E131" s="239"/>
      <c r="F131" s="239"/>
      <c r="G131" s="240"/>
      <c r="H131" s="239"/>
      <c r="I131" s="239"/>
      <c r="J131" s="239"/>
      <c r="K131" s="239"/>
      <c r="L131" s="239"/>
      <c r="M131" s="239"/>
      <c r="N131" s="239"/>
      <c r="O131" s="239"/>
      <c r="P131" s="239"/>
      <c r="Q131" s="239"/>
      <c r="R131" s="239"/>
      <c r="S131" s="239"/>
      <c r="T131" s="239"/>
      <c r="U131" s="239"/>
      <c r="V131" s="239"/>
      <c r="W131" s="239"/>
      <c r="X131" s="239"/>
      <c r="Y131" s="239"/>
      <c r="Z131" s="239"/>
      <c r="AA131" s="239"/>
      <c r="AB131" s="239"/>
      <c r="AC131" s="239"/>
      <c r="AD131" s="239"/>
      <c r="AE131" s="239"/>
    </row>
    <row r="132" spans="1:31" ht="13.8" x14ac:dyDescent="0.25">
      <c r="A132" s="241"/>
      <c r="B132" s="239"/>
      <c r="C132" s="603"/>
      <c r="D132" s="239"/>
      <c r="E132" s="239"/>
      <c r="F132" s="239"/>
      <c r="G132" s="240"/>
      <c r="H132" s="239"/>
      <c r="I132" s="239"/>
      <c r="J132" s="239"/>
      <c r="K132" s="239"/>
      <c r="L132" s="239"/>
      <c r="M132" s="239"/>
      <c r="N132" s="239"/>
      <c r="O132" s="239"/>
      <c r="P132" s="239"/>
      <c r="Q132" s="239"/>
      <c r="R132" s="239"/>
      <c r="S132" s="239"/>
      <c r="T132" s="239"/>
      <c r="U132" s="239"/>
      <c r="V132" s="239"/>
      <c r="W132" s="239"/>
      <c r="X132" s="239"/>
      <c r="Y132" s="239"/>
      <c r="Z132" s="239"/>
      <c r="AA132" s="239"/>
      <c r="AB132" s="239"/>
      <c r="AC132" s="239"/>
      <c r="AD132" s="239"/>
      <c r="AE132" s="239"/>
    </row>
    <row r="133" spans="1:31" ht="13.8" x14ac:dyDescent="0.25">
      <c r="A133" s="241"/>
      <c r="B133" s="239"/>
      <c r="C133" s="603"/>
      <c r="D133" s="239"/>
      <c r="E133" s="239"/>
      <c r="F133" s="239"/>
      <c r="G133" s="240"/>
      <c r="H133" s="239"/>
      <c r="I133" s="239"/>
      <c r="J133" s="239"/>
      <c r="K133" s="239"/>
      <c r="L133" s="239"/>
      <c r="M133" s="239"/>
      <c r="N133" s="239"/>
      <c r="O133" s="239"/>
      <c r="P133" s="239"/>
      <c r="Q133" s="239"/>
      <c r="R133" s="239"/>
      <c r="S133" s="239"/>
      <c r="T133" s="239"/>
      <c r="U133" s="239"/>
      <c r="V133" s="239"/>
      <c r="W133" s="239"/>
      <c r="X133" s="239"/>
      <c r="Y133" s="239"/>
      <c r="Z133" s="239"/>
      <c r="AA133" s="239"/>
      <c r="AB133" s="239"/>
      <c r="AC133" s="239"/>
      <c r="AD133" s="239"/>
      <c r="AE133" s="239"/>
    </row>
    <row r="134" spans="1:31" ht="13.8" x14ac:dyDescent="0.25">
      <c r="A134" s="241"/>
      <c r="B134" s="239"/>
      <c r="C134" s="603"/>
      <c r="D134" s="239"/>
      <c r="E134" s="239"/>
      <c r="F134" s="239"/>
      <c r="G134" s="240"/>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row>
    <row r="135" spans="1:31" ht="13.8" x14ac:dyDescent="0.25">
      <c r="A135" s="241"/>
      <c r="B135" s="239"/>
      <c r="C135" s="603"/>
      <c r="D135" s="239"/>
      <c r="E135" s="239"/>
      <c r="F135" s="239"/>
      <c r="G135" s="240"/>
      <c r="H135" s="239"/>
      <c r="I135" s="239"/>
      <c r="J135" s="239"/>
      <c r="K135" s="239"/>
      <c r="L135" s="239"/>
      <c r="M135" s="239"/>
      <c r="N135" s="239"/>
      <c r="O135" s="239"/>
      <c r="P135" s="239"/>
      <c r="Q135" s="239"/>
      <c r="R135" s="239"/>
      <c r="S135" s="239"/>
      <c r="T135" s="239"/>
      <c r="U135" s="239"/>
      <c r="V135" s="239"/>
      <c r="W135" s="239"/>
      <c r="X135" s="239"/>
      <c r="Y135" s="239"/>
      <c r="Z135" s="239"/>
      <c r="AA135" s="239"/>
      <c r="AB135" s="239"/>
      <c r="AC135" s="239"/>
      <c r="AD135" s="239"/>
      <c r="AE135" s="239"/>
    </row>
    <row r="136" spans="1:31" ht="13.8" x14ac:dyDescent="0.25">
      <c r="A136" s="241"/>
      <c r="B136" s="239"/>
      <c r="C136" s="603"/>
      <c r="D136" s="239"/>
      <c r="E136" s="239"/>
      <c r="F136" s="239"/>
      <c r="G136" s="240"/>
      <c r="H136" s="239"/>
      <c r="I136" s="239"/>
      <c r="J136" s="239"/>
      <c r="K136" s="239"/>
      <c r="L136" s="239"/>
      <c r="M136" s="239"/>
      <c r="N136" s="239"/>
      <c r="O136" s="239"/>
      <c r="P136" s="239"/>
      <c r="Q136" s="239"/>
      <c r="R136" s="239"/>
      <c r="S136" s="239"/>
      <c r="T136" s="239"/>
      <c r="U136" s="239"/>
      <c r="V136" s="239"/>
      <c r="W136" s="239"/>
      <c r="X136" s="239"/>
      <c r="Y136" s="239"/>
      <c r="Z136" s="239"/>
      <c r="AA136" s="239"/>
      <c r="AB136" s="239"/>
      <c r="AC136" s="239"/>
      <c r="AD136" s="239"/>
      <c r="AE136" s="239"/>
    </row>
    <row r="137" spans="1:31" ht="13.8" x14ac:dyDescent="0.25">
      <c r="A137" s="241"/>
      <c r="B137" s="239"/>
      <c r="C137" s="603"/>
      <c r="D137" s="239"/>
      <c r="E137" s="239"/>
      <c r="F137" s="239"/>
      <c r="G137" s="240"/>
      <c r="H137" s="239"/>
      <c r="I137" s="239"/>
      <c r="J137" s="239"/>
      <c r="K137" s="239"/>
      <c r="L137" s="239"/>
      <c r="M137" s="239"/>
      <c r="N137" s="239"/>
      <c r="O137" s="239"/>
      <c r="P137" s="239"/>
      <c r="Q137" s="239"/>
      <c r="R137" s="239"/>
      <c r="S137" s="239"/>
      <c r="T137" s="239"/>
      <c r="U137" s="239"/>
      <c r="V137" s="239"/>
      <c r="W137" s="239"/>
      <c r="X137" s="239"/>
      <c r="Y137" s="239"/>
      <c r="Z137" s="239"/>
      <c r="AA137" s="239"/>
      <c r="AB137" s="239"/>
      <c r="AC137" s="239"/>
      <c r="AD137" s="239"/>
      <c r="AE137" s="239"/>
    </row>
    <row r="138" spans="1:31" ht="13.8" x14ac:dyDescent="0.25">
      <c r="A138" s="241"/>
      <c r="B138" s="239"/>
      <c r="C138" s="603"/>
      <c r="D138" s="239"/>
      <c r="E138" s="239"/>
      <c r="F138" s="239"/>
      <c r="G138" s="240"/>
      <c r="H138" s="239"/>
      <c r="I138" s="239"/>
      <c r="J138" s="239"/>
      <c r="K138" s="239"/>
      <c r="L138" s="239"/>
      <c r="M138" s="239"/>
      <c r="N138" s="239"/>
      <c r="O138" s="239"/>
      <c r="P138" s="239"/>
      <c r="Q138" s="239"/>
      <c r="R138" s="239"/>
      <c r="S138" s="239"/>
      <c r="T138" s="239"/>
      <c r="U138" s="239"/>
      <c r="V138" s="239"/>
      <c r="W138" s="239"/>
      <c r="X138" s="239"/>
      <c r="Y138" s="239"/>
      <c r="Z138" s="239"/>
      <c r="AA138" s="239"/>
      <c r="AB138" s="239"/>
      <c r="AC138" s="239"/>
      <c r="AD138" s="239"/>
      <c r="AE138" s="239"/>
    </row>
    <row r="139" spans="1:31" ht="13.8" x14ac:dyDescent="0.25">
      <c r="A139" s="241"/>
      <c r="B139" s="239"/>
      <c r="C139" s="603"/>
      <c r="D139" s="239"/>
      <c r="E139" s="239"/>
      <c r="F139" s="239"/>
      <c r="G139" s="240"/>
      <c r="H139" s="239"/>
      <c r="I139" s="239"/>
      <c r="J139" s="239"/>
      <c r="K139" s="239"/>
      <c r="L139" s="239"/>
      <c r="M139" s="239"/>
      <c r="N139" s="239"/>
      <c r="O139" s="239"/>
      <c r="P139" s="239"/>
      <c r="Q139" s="239"/>
      <c r="R139" s="239"/>
      <c r="S139" s="239"/>
      <c r="T139" s="239"/>
      <c r="U139" s="239"/>
      <c r="V139" s="239"/>
      <c r="W139" s="239"/>
      <c r="X139" s="239"/>
      <c r="Y139" s="239"/>
      <c r="Z139" s="239"/>
      <c r="AA139" s="239"/>
      <c r="AB139" s="239"/>
      <c r="AC139" s="239"/>
      <c r="AD139" s="239"/>
      <c r="AE139" s="239"/>
    </row>
    <row r="140" spans="1:31" ht="13.8" x14ac:dyDescent="0.25">
      <c r="A140" s="241"/>
      <c r="B140" s="239"/>
      <c r="C140" s="603"/>
      <c r="D140" s="239"/>
      <c r="E140" s="239"/>
      <c r="F140" s="239"/>
      <c r="G140" s="240"/>
      <c r="H140" s="239"/>
      <c r="I140" s="239"/>
      <c r="J140" s="239"/>
      <c r="K140" s="239"/>
      <c r="L140" s="239"/>
      <c r="M140" s="239"/>
      <c r="N140" s="239"/>
      <c r="O140" s="239"/>
      <c r="P140" s="239"/>
      <c r="Q140" s="239"/>
      <c r="R140" s="239"/>
      <c r="S140" s="239"/>
      <c r="T140" s="239"/>
      <c r="U140" s="239"/>
      <c r="V140" s="239"/>
      <c r="W140" s="239"/>
      <c r="X140" s="239"/>
      <c r="Y140" s="239"/>
      <c r="Z140" s="239"/>
      <c r="AA140" s="239"/>
      <c r="AB140" s="239"/>
      <c r="AC140" s="239"/>
      <c r="AD140" s="239"/>
      <c r="AE140" s="239"/>
    </row>
    <row r="141" spans="1:31" ht="13.8" x14ac:dyDescent="0.25">
      <c r="A141" s="241"/>
      <c r="B141" s="239"/>
      <c r="C141" s="603"/>
      <c r="D141" s="239"/>
      <c r="E141" s="239"/>
      <c r="F141" s="239"/>
      <c r="G141" s="240"/>
      <c r="H141" s="239"/>
      <c r="I141" s="239"/>
      <c r="J141" s="239"/>
      <c r="K141" s="239"/>
      <c r="L141" s="239"/>
      <c r="M141" s="239"/>
      <c r="N141" s="239"/>
      <c r="O141" s="239"/>
      <c r="P141" s="239"/>
      <c r="Q141" s="239"/>
      <c r="R141" s="239"/>
      <c r="S141" s="239"/>
      <c r="T141" s="239"/>
      <c r="U141" s="239"/>
      <c r="V141" s="239"/>
      <c r="W141" s="239"/>
      <c r="X141" s="239"/>
      <c r="Y141" s="239"/>
      <c r="Z141" s="239"/>
      <c r="AA141" s="239"/>
      <c r="AB141" s="239"/>
      <c r="AC141" s="239"/>
      <c r="AD141" s="239"/>
      <c r="AE141" s="239"/>
    </row>
    <row r="142" spans="1:31" ht="13.8" x14ac:dyDescent="0.25">
      <c r="A142" s="241"/>
      <c r="B142" s="239"/>
      <c r="C142" s="603"/>
      <c r="D142" s="239"/>
      <c r="E142" s="239"/>
      <c r="F142" s="239"/>
      <c r="G142" s="240"/>
      <c r="H142" s="239"/>
      <c r="I142" s="239"/>
      <c r="J142" s="239"/>
      <c r="K142" s="239"/>
      <c r="L142" s="239"/>
      <c r="M142" s="239"/>
      <c r="N142" s="239"/>
      <c r="O142" s="239"/>
      <c r="P142" s="239"/>
      <c r="Q142" s="239"/>
      <c r="R142" s="239"/>
      <c r="S142" s="239"/>
      <c r="T142" s="239"/>
      <c r="U142" s="239"/>
      <c r="V142" s="239"/>
      <c r="W142" s="239"/>
      <c r="X142" s="239"/>
      <c r="Y142" s="239"/>
      <c r="Z142" s="239"/>
      <c r="AA142" s="239"/>
      <c r="AB142" s="239"/>
      <c r="AC142" s="239"/>
      <c r="AD142" s="239"/>
      <c r="AE142" s="239"/>
    </row>
    <row r="143" spans="1:31" ht="13.8" x14ac:dyDescent="0.25">
      <c r="A143" s="241"/>
      <c r="B143" s="239"/>
      <c r="C143" s="603"/>
      <c r="D143" s="239"/>
      <c r="E143" s="239"/>
      <c r="F143" s="239"/>
      <c r="G143" s="240"/>
      <c r="H143" s="239"/>
      <c r="I143" s="239"/>
      <c r="J143" s="239"/>
      <c r="K143" s="239"/>
      <c r="L143" s="239"/>
      <c r="M143" s="239"/>
      <c r="N143" s="239"/>
      <c r="O143" s="239"/>
      <c r="P143" s="239"/>
      <c r="Q143" s="239"/>
      <c r="R143" s="239"/>
      <c r="S143" s="239"/>
      <c r="T143" s="239"/>
      <c r="U143" s="239"/>
      <c r="V143" s="239"/>
      <c r="W143" s="239"/>
      <c r="X143" s="239"/>
      <c r="Y143" s="239"/>
      <c r="Z143" s="239"/>
      <c r="AA143" s="239"/>
      <c r="AB143" s="239"/>
      <c r="AC143" s="239"/>
      <c r="AD143" s="239"/>
      <c r="AE143" s="239"/>
    </row>
    <row r="144" spans="1:31" ht="13.8" x14ac:dyDescent="0.25">
      <c r="A144" s="241"/>
      <c r="B144" s="239"/>
      <c r="C144" s="603"/>
      <c r="D144" s="239"/>
      <c r="E144" s="239"/>
      <c r="F144" s="239"/>
      <c r="G144" s="240"/>
      <c r="H144" s="239"/>
      <c r="I144" s="239"/>
      <c r="J144" s="239"/>
      <c r="K144" s="239"/>
      <c r="L144" s="239"/>
      <c r="M144" s="239"/>
      <c r="N144" s="239"/>
      <c r="O144" s="239"/>
      <c r="P144" s="239"/>
      <c r="Q144" s="239"/>
      <c r="R144" s="239"/>
      <c r="S144" s="239"/>
      <c r="T144" s="239"/>
      <c r="U144" s="239"/>
      <c r="V144" s="239"/>
      <c r="W144" s="239"/>
      <c r="X144" s="239"/>
      <c r="Y144" s="239"/>
      <c r="Z144" s="239"/>
      <c r="AA144" s="239"/>
      <c r="AB144" s="239"/>
      <c r="AC144" s="239"/>
      <c r="AD144" s="239"/>
      <c r="AE144" s="239"/>
    </row>
    <row r="145" spans="1:31" ht="13.8" x14ac:dyDescent="0.25">
      <c r="A145" s="241"/>
      <c r="B145" s="239"/>
      <c r="C145" s="603"/>
      <c r="D145" s="239"/>
      <c r="E145" s="239"/>
      <c r="F145" s="239"/>
      <c r="G145" s="240"/>
      <c r="H145" s="239"/>
      <c r="I145" s="239"/>
      <c r="J145" s="239"/>
      <c r="K145" s="239"/>
      <c r="L145" s="239"/>
      <c r="M145" s="239"/>
      <c r="N145" s="239"/>
      <c r="O145" s="239"/>
      <c r="P145" s="239"/>
      <c r="Q145" s="239"/>
      <c r="R145" s="239"/>
      <c r="S145" s="239"/>
      <c r="T145" s="239"/>
      <c r="U145" s="239"/>
      <c r="V145" s="239"/>
      <c r="W145" s="239"/>
      <c r="X145" s="239"/>
      <c r="Y145" s="239"/>
      <c r="Z145" s="239"/>
      <c r="AA145" s="239"/>
      <c r="AB145" s="239"/>
      <c r="AC145" s="239"/>
      <c r="AD145" s="239"/>
      <c r="AE145" s="239"/>
    </row>
    <row r="146" spans="1:31" ht="13.8" x14ac:dyDescent="0.25">
      <c r="A146" s="241"/>
      <c r="B146" s="239"/>
      <c r="C146" s="603"/>
      <c r="D146" s="239"/>
      <c r="E146" s="239"/>
      <c r="F146" s="239"/>
      <c r="G146" s="240"/>
      <c r="H146" s="239"/>
      <c r="I146" s="239"/>
      <c r="J146" s="239"/>
      <c r="K146" s="239"/>
      <c r="L146" s="239"/>
      <c r="M146" s="239"/>
      <c r="N146" s="239"/>
      <c r="O146" s="239"/>
      <c r="P146" s="239"/>
      <c r="Q146" s="239"/>
      <c r="R146" s="239"/>
      <c r="S146" s="239"/>
      <c r="T146" s="239"/>
      <c r="U146" s="239"/>
      <c r="V146" s="239"/>
      <c r="W146" s="239"/>
      <c r="X146" s="239"/>
      <c r="Y146" s="239"/>
      <c r="Z146" s="239"/>
      <c r="AA146" s="239"/>
      <c r="AB146" s="239"/>
      <c r="AC146" s="239"/>
      <c r="AD146" s="239"/>
      <c r="AE146" s="239"/>
    </row>
    <row r="147" spans="1:31" ht="13.8" x14ac:dyDescent="0.25">
      <c r="A147" s="241"/>
      <c r="B147" s="239"/>
      <c r="C147" s="603"/>
      <c r="D147" s="239"/>
      <c r="E147" s="239"/>
      <c r="F147" s="239"/>
      <c r="G147" s="240"/>
      <c r="H147" s="239"/>
      <c r="I147" s="239"/>
      <c r="J147" s="239"/>
      <c r="K147" s="239"/>
      <c r="L147" s="239"/>
      <c r="M147" s="239"/>
      <c r="N147" s="239"/>
      <c r="O147" s="239"/>
      <c r="P147" s="239"/>
      <c r="Q147" s="239"/>
      <c r="R147" s="239"/>
      <c r="S147" s="239"/>
      <c r="T147" s="239"/>
      <c r="U147" s="239"/>
      <c r="V147" s="239"/>
      <c r="W147" s="239"/>
      <c r="X147" s="239"/>
      <c r="Y147" s="239"/>
      <c r="Z147" s="239"/>
      <c r="AA147" s="239"/>
      <c r="AB147" s="239"/>
      <c r="AC147" s="239"/>
      <c r="AD147" s="239"/>
      <c r="AE147" s="239"/>
    </row>
    <row r="148" spans="1:31" ht="13.8" x14ac:dyDescent="0.25">
      <c r="A148" s="241"/>
      <c r="B148" s="239"/>
      <c r="C148" s="603"/>
      <c r="D148" s="239"/>
      <c r="E148" s="239"/>
      <c r="F148" s="239"/>
      <c r="G148" s="240"/>
      <c r="H148" s="239"/>
      <c r="I148" s="239"/>
      <c r="J148" s="239"/>
      <c r="K148" s="239"/>
      <c r="L148" s="239"/>
      <c r="M148" s="239"/>
      <c r="N148" s="239"/>
      <c r="O148" s="239"/>
      <c r="P148" s="239"/>
      <c r="Q148" s="239"/>
      <c r="R148" s="239"/>
      <c r="S148" s="239"/>
      <c r="T148" s="239"/>
      <c r="U148" s="239"/>
      <c r="V148" s="239"/>
      <c r="W148" s="239"/>
      <c r="X148" s="239"/>
      <c r="Y148" s="239"/>
      <c r="Z148" s="239"/>
      <c r="AA148" s="239"/>
      <c r="AB148" s="239"/>
      <c r="AC148" s="239"/>
      <c r="AD148" s="239"/>
      <c r="AE148" s="239"/>
    </row>
    <row r="149" spans="1:31" ht="13.8" x14ac:dyDescent="0.25">
      <c r="A149" s="241"/>
      <c r="B149" s="239"/>
      <c r="C149" s="603"/>
      <c r="D149" s="239"/>
      <c r="E149" s="239"/>
      <c r="F149" s="239"/>
      <c r="G149" s="240"/>
      <c r="H149" s="239"/>
      <c r="I149" s="239"/>
      <c r="J149" s="239"/>
      <c r="K149" s="239"/>
      <c r="L149" s="239"/>
      <c r="M149" s="239"/>
      <c r="N149" s="239"/>
      <c r="O149" s="239"/>
      <c r="P149" s="239"/>
      <c r="Q149" s="239"/>
      <c r="R149" s="239"/>
      <c r="S149" s="239"/>
      <c r="T149" s="239"/>
      <c r="U149" s="239"/>
      <c r="V149" s="239"/>
      <c r="W149" s="239"/>
      <c r="X149" s="239"/>
      <c r="Y149" s="239"/>
      <c r="Z149" s="239"/>
      <c r="AA149" s="239"/>
      <c r="AB149" s="239"/>
      <c r="AC149" s="239"/>
      <c r="AD149" s="239"/>
      <c r="AE149" s="239"/>
    </row>
    <row r="150" spans="1:31" ht="13.8" x14ac:dyDescent="0.25">
      <c r="A150" s="241"/>
      <c r="B150" s="239"/>
      <c r="C150" s="603"/>
      <c r="D150" s="239"/>
      <c r="E150" s="239"/>
      <c r="F150" s="239"/>
      <c r="G150" s="240"/>
      <c r="H150" s="239"/>
      <c r="I150" s="239"/>
      <c r="J150" s="239"/>
      <c r="K150" s="239"/>
      <c r="L150" s="239"/>
      <c r="M150" s="239"/>
      <c r="N150" s="239"/>
      <c r="O150" s="239"/>
      <c r="P150" s="239"/>
      <c r="Q150" s="239"/>
      <c r="R150" s="239"/>
      <c r="S150" s="239"/>
      <c r="T150" s="239"/>
      <c r="U150" s="239"/>
      <c r="V150" s="239"/>
      <c r="W150" s="239"/>
      <c r="X150" s="239"/>
      <c r="Y150" s="239"/>
      <c r="Z150" s="239"/>
      <c r="AA150" s="239"/>
      <c r="AB150" s="239"/>
      <c r="AC150" s="239"/>
      <c r="AD150" s="239"/>
      <c r="AE150" s="239"/>
    </row>
    <row r="151" spans="1:31" ht="13.8" x14ac:dyDescent="0.25">
      <c r="A151" s="241"/>
      <c r="B151" s="239"/>
      <c r="C151" s="603"/>
      <c r="D151" s="239"/>
      <c r="E151" s="239"/>
      <c r="F151" s="239"/>
      <c r="G151" s="240"/>
      <c r="H151" s="239"/>
      <c r="I151" s="239"/>
      <c r="J151" s="239"/>
      <c r="K151" s="239"/>
      <c r="L151" s="239"/>
      <c r="M151" s="239"/>
      <c r="N151" s="239"/>
      <c r="O151" s="239"/>
      <c r="P151" s="239"/>
      <c r="Q151" s="239"/>
      <c r="R151" s="239"/>
      <c r="S151" s="239"/>
      <c r="T151" s="239"/>
      <c r="U151" s="239"/>
      <c r="V151" s="239"/>
      <c r="W151" s="239"/>
      <c r="X151" s="239"/>
      <c r="Y151" s="239"/>
      <c r="Z151" s="239"/>
      <c r="AA151" s="239"/>
      <c r="AB151" s="239"/>
      <c r="AC151" s="239"/>
      <c r="AD151" s="239"/>
      <c r="AE151" s="239"/>
    </row>
    <row r="152" spans="1:31" ht="13.8" x14ac:dyDescent="0.25">
      <c r="A152" s="241"/>
      <c r="B152" s="239"/>
      <c r="C152" s="603"/>
      <c r="D152" s="239"/>
      <c r="E152" s="239"/>
      <c r="F152" s="239"/>
      <c r="G152" s="240"/>
      <c r="H152" s="239"/>
      <c r="I152" s="239"/>
      <c r="J152" s="239"/>
      <c r="K152" s="239"/>
      <c r="L152" s="239"/>
      <c r="M152" s="239"/>
      <c r="N152" s="239"/>
      <c r="O152" s="239"/>
      <c r="P152" s="239"/>
      <c r="Q152" s="239"/>
      <c r="R152" s="239"/>
      <c r="S152" s="239"/>
      <c r="T152" s="239"/>
      <c r="U152" s="239"/>
      <c r="V152" s="239"/>
      <c r="W152" s="239"/>
      <c r="X152" s="239"/>
      <c r="Y152" s="239"/>
      <c r="Z152" s="239"/>
      <c r="AA152" s="239"/>
      <c r="AB152" s="239"/>
      <c r="AC152" s="239"/>
      <c r="AD152" s="239"/>
      <c r="AE152" s="239"/>
    </row>
    <row r="153" spans="1:31" ht="13.8" x14ac:dyDescent="0.25">
      <c r="A153" s="241"/>
      <c r="B153" s="239"/>
      <c r="C153" s="603"/>
      <c r="D153" s="239"/>
      <c r="E153" s="239"/>
      <c r="F153" s="239"/>
      <c r="G153" s="240"/>
      <c r="H153" s="239"/>
      <c r="I153" s="239"/>
      <c r="J153" s="239"/>
      <c r="K153" s="239"/>
      <c r="L153" s="239"/>
      <c r="M153" s="239"/>
      <c r="N153" s="239"/>
      <c r="O153" s="239"/>
      <c r="P153" s="239"/>
      <c r="Q153" s="239"/>
      <c r="R153" s="239"/>
      <c r="S153" s="239"/>
      <c r="T153" s="239"/>
      <c r="U153" s="239"/>
      <c r="V153" s="239"/>
      <c r="W153" s="239"/>
      <c r="X153" s="239"/>
      <c r="Y153" s="239"/>
      <c r="Z153" s="239"/>
      <c r="AA153" s="239"/>
      <c r="AB153" s="239"/>
      <c r="AC153" s="239"/>
      <c r="AD153" s="239"/>
      <c r="AE153" s="239"/>
    </row>
    <row r="154" spans="1:31" ht="13.8" x14ac:dyDescent="0.25">
      <c r="A154" s="241"/>
      <c r="B154" s="239"/>
      <c r="C154" s="603"/>
      <c r="D154" s="239"/>
      <c r="E154" s="239"/>
      <c r="F154" s="239"/>
      <c r="G154" s="240"/>
      <c r="H154" s="239"/>
      <c r="I154" s="239"/>
      <c r="J154" s="239"/>
      <c r="K154" s="239"/>
      <c r="L154" s="239"/>
      <c r="M154" s="239"/>
      <c r="N154" s="239"/>
      <c r="O154" s="239"/>
      <c r="P154" s="239"/>
      <c r="Q154" s="239"/>
      <c r="R154" s="239"/>
      <c r="S154" s="239"/>
      <c r="T154" s="239"/>
      <c r="U154" s="239"/>
      <c r="V154" s="239"/>
      <c r="W154" s="239"/>
      <c r="X154" s="239"/>
      <c r="Y154" s="239"/>
      <c r="Z154" s="239"/>
      <c r="AA154" s="239"/>
      <c r="AB154" s="239"/>
      <c r="AC154" s="239"/>
      <c r="AD154" s="239"/>
      <c r="AE154" s="239"/>
    </row>
    <row r="155" spans="1:31" ht="13.8" x14ac:dyDescent="0.25">
      <c r="A155" s="241"/>
      <c r="B155" s="239"/>
      <c r="C155" s="603"/>
      <c r="D155" s="239"/>
      <c r="E155" s="239"/>
      <c r="F155" s="239"/>
      <c r="G155" s="240"/>
      <c r="H155" s="239"/>
      <c r="I155" s="239"/>
      <c r="J155" s="239"/>
      <c r="K155" s="239"/>
      <c r="L155" s="239"/>
      <c r="M155" s="239"/>
      <c r="N155" s="239"/>
      <c r="O155" s="239"/>
      <c r="P155" s="239"/>
      <c r="Q155" s="239"/>
      <c r="R155" s="239"/>
      <c r="S155" s="239"/>
      <c r="T155" s="239"/>
      <c r="U155" s="239"/>
      <c r="V155" s="239"/>
      <c r="W155" s="239"/>
      <c r="X155" s="239"/>
      <c r="Y155" s="239"/>
      <c r="Z155" s="239"/>
      <c r="AA155" s="239"/>
      <c r="AB155" s="239"/>
      <c r="AC155" s="239"/>
      <c r="AD155" s="239"/>
      <c r="AE155" s="239"/>
    </row>
    <row r="156" spans="1:31" ht="13.8" x14ac:dyDescent="0.25">
      <c r="A156" s="241"/>
      <c r="B156" s="239"/>
      <c r="C156" s="603"/>
      <c r="D156" s="239"/>
      <c r="E156" s="239"/>
      <c r="F156" s="239"/>
      <c r="G156" s="240"/>
      <c r="H156" s="239"/>
      <c r="I156" s="239"/>
      <c r="J156" s="239"/>
      <c r="K156" s="239"/>
      <c r="L156" s="239"/>
      <c r="M156" s="239"/>
      <c r="N156" s="239"/>
      <c r="O156" s="239"/>
      <c r="P156" s="239"/>
      <c r="Q156" s="239"/>
      <c r="R156" s="239"/>
      <c r="S156" s="239"/>
      <c r="T156" s="239"/>
      <c r="U156" s="239"/>
      <c r="V156" s="239"/>
      <c r="W156" s="239"/>
      <c r="X156" s="239"/>
      <c r="Y156" s="239"/>
      <c r="Z156" s="239"/>
      <c r="AA156" s="239"/>
      <c r="AB156" s="239"/>
      <c r="AC156" s="239"/>
      <c r="AD156" s="239"/>
      <c r="AE156" s="239"/>
    </row>
    <row r="157" spans="1:31" ht="13.8" x14ac:dyDescent="0.25">
      <c r="A157" s="241"/>
      <c r="B157" s="239"/>
      <c r="C157" s="603"/>
      <c r="D157" s="239"/>
      <c r="E157" s="239"/>
      <c r="F157" s="239"/>
      <c r="G157" s="240"/>
      <c r="H157" s="239"/>
      <c r="I157" s="239"/>
      <c r="J157" s="239"/>
      <c r="K157" s="239"/>
      <c r="L157" s="239"/>
      <c r="M157" s="239"/>
      <c r="N157" s="239"/>
      <c r="O157" s="239"/>
      <c r="P157" s="239"/>
      <c r="Q157" s="239"/>
      <c r="R157" s="239"/>
      <c r="S157" s="239"/>
      <c r="T157" s="239"/>
      <c r="U157" s="239"/>
      <c r="V157" s="239"/>
      <c r="W157" s="239"/>
      <c r="X157" s="239"/>
      <c r="Y157" s="239"/>
      <c r="Z157" s="239"/>
      <c r="AA157" s="239"/>
      <c r="AB157" s="239"/>
      <c r="AC157" s="239"/>
      <c r="AD157" s="239"/>
      <c r="AE157" s="239"/>
    </row>
    <row r="158" spans="1:31" ht="13.8" x14ac:dyDescent="0.25">
      <c r="A158" s="241"/>
      <c r="B158" s="239"/>
      <c r="C158" s="603"/>
      <c r="D158" s="239"/>
      <c r="E158" s="239"/>
      <c r="F158" s="239"/>
      <c r="G158" s="240"/>
      <c r="H158" s="239"/>
      <c r="I158" s="239"/>
      <c r="J158" s="239"/>
      <c r="K158" s="239"/>
      <c r="L158" s="239"/>
      <c r="M158" s="239"/>
      <c r="N158" s="239"/>
      <c r="O158" s="239"/>
      <c r="P158" s="239"/>
      <c r="Q158" s="239"/>
      <c r="R158" s="239"/>
      <c r="S158" s="239"/>
      <c r="T158" s="239"/>
      <c r="U158" s="239"/>
      <c r="V158" s="239"/>
      <c r="W158" s="239"/>
      <c r="X158" s="239"/>
      <c r="Y158" s="239"/>
      <c r="Z158" s="239"/>
      <c r="AA158" s="239"/>
      <c r="AB158" s="239"/>
      <c r="AC158" s="239"/>
      <c r="AD158" s="239"/>
      <c r="AE158" s="239"/>
    </row>
    <row r="159" spans="1:31" ht="13.8" x14ac:dyDescent="0.25">
      <c r="A159" s="241"/>
      <c r="B159" s="239"/>
      <c r="C159" s="603"/>
      <c r="D159" s="239"/>
      <c r="E159" s="239"/>
      <c r="F159" s="239"/>
      <c r="G159" s="240"/>
      <c r="H159" s="239"/>
      <c r="I159" s="239"/>
      <c r="J159" s="239"/>
      <c r="K159" s="239"/>
      <c r="L159" s="239"/>
      <c r="M159" s="239"/>
      <c r="N159" s="239"/>
      <c r="O159" s="239"/>
      <c r="P159" s="239"/>
      <c r="Q159" s="239"/>
      <c r="R159" s="239"/>
      <c r="S159" s="239"/>
      <c r="T159" s="239"/>
      <c r="U159" s="239"/>
      <c r="V159" s="239"/>
      <c r="W159" s="239"/>
      <c r="X159" s="239"/>
      <c r="Y159" s="239"/>
      <c r="Z159" s="239"/>
      <c r="AA159" s="239"/>
      <c r="AB159" s="239"/>
      <c r="AC159" s="239"/>
      <c r="AD159" s="239"/>
      <c r="AE159" s="239"/>
    </row>
    <row r="160" spans="1:31" ht="13.8" x14ac:dyDescent="0.25">
      <c r="A160" s="241"/>
      <c r="B160" s="239"/>
      <c r="C160" s="603"/>
      <c r="D160" s="239"/>
      <c r="E160" s="239"/>
      <c r="F160" s="239"/>
      <c r="G160" s="240"/>
      <c r="H160" s="239"/>
      <c r="I160" s="239"/>
      <c r="J160" s="239"/>
      <c r="K160" s="239"/>
      <c r="L160" s="239"/>
      <c r="M160" s="239"/>
      <c r="N160" s="239"/>
      <c r="O160" s="239"/>
      <c r="P160" s="239"/>
      <c r="Q160" s="239"/>
      <c r="R160" s="239"/>
      <c r="S160" s="239"/>
      <c r="T160" s="239"/>
      <c r="U160" s="239"/>
      <c r="V160" s="239"/>
      <c r="W160" s="239"/>
      <c r="X160" s="239"/>
      <c r="Y160" s="239"/>
      <c r="Z160" s="239"/>
      <c r="AA160" s="239"/>
      <c r="AB160" s="239"/>
      <c r="AC160" s="239"/>
      <c r="AD160" s="239"/>
      <c r="AE160" s="239"/>
    </row>
    <row r="161" spans="1:31" ht="13.8" x14ac:dyDescent="0.25">
      <c r="A161" s="241"/>
      <c r="B161" s="239"/>
      <c r="C161" s="603"/>
      <c r="D161" s="239"/>
      <c r="E161" s="239"/>
      <c r="F161" s="239"/>
      <c r="G161" s="240"/>
      <c r="H161" s="239"/>
      <c r="I161" s="239"/>
      <c r="J161" s="239"/>
      <c r="K161" s="239"/>
      <c r="L161" s="239"/>
      <c r="M161" s="239"/>
      <c r="N161" s="239"/>
      <c r="O161" s="239"/>
      <c r="P161" s="239"/>
      <c r="Q161" s="239"/>
      <c r="R161" s="239"/>
      <c r="S161" s="239"/>
      <c r="T161" s="239"/>
      <c r="U161" s="239"/>
      <c r="V161" s="239"/>
      <c r="W161" s="239"/>
      <c r="X161" s="239"/>
      <c r="Y161" s="239"/>
      <c r="Z161" s="239"/>
      <c r="AA161" s="239"/>
      <c r="AB161" s="239"/>
      <c r="AC161" s="239"/>
      <c r="AD161" s="239"/>
      <c r="AE161" s="239"/>
    </row>
    <row r="162" spans="1:31" ht="13.8" x14ac:dyDescent="0.25">
      <c r="A162" s="241"/>
      <c r="B162" s="239"/>
      <c r="C162" s="603"/>
      <c r="D162" s="239"/>
      <c r="E162" s="239"/>
      <c r="F162" s="239"/>
      <c r="G162" s="240"/>
      <c r="H162" s="239"/>
      <c r="I162" s="239"/>
      <c r="J162" s="239"/>
      <c r="K162" s="239"/>
      <c r="L162" s="239"/>
      <c r="M162" s="239"/>
      <c r="N162" s="239"/>
      <c r="O162" s="239"/>
      <c r="P162" s="239"/>
      <c r="Q162" s="239"/>
      <c r="R162" s="239"/>
      <c r="S162" s="239"/>
      <c r="T162" s="239"/>
      <c r="U162" s="239"/>
      <c r="V162" s="239"/>
      <c r="W162" s="239"/>
      <c r="X162" s="239"/>
      <c r="Y162" s="239"/>
      <c r="Z162" s="239"/>
      <c r="AA162" s="239"/>
      <c r="AB162" s="239"/>
      <c r="AC162" s="239"/>
      <c r="AD162" s="239"/>
      <c r="AE162" s="239"/>
    </row>
    <row r="163" spans="1:31" ht="13.8" x14ac:dyDescent="0.25">
      <c r="A163" s="241"/>
      <c r="B163" s="239"/>
      <c r="C163" s="603"/>
      <c r="D163" s="239"/>
      <c r="E163" s="239"/>
      <c r="F163" s="239"/>
      <c r="G163" s="240"/>
      <c r="H163" s="239"/>
      <c r="I163" s="239"/>
      <c r="J163" s="239"/>
      <c r="K163" s="239"/>
      <c r="L163" s="239"/>
      <c r="M163" s="239"/>
      <c r="N163" s="239"/>
      <c r="O163" s="239"/>
      <c r="P163" s="239"/>
      <c r="Q163" s="239"/>
      <c r="R163" s="239"/>
      <c r="S163" s="239"/>
      <c r="T163" s="239"/>
      <c r="U163" s="239"/>
      <c r="V163" s="239"/>
      <c r="W163" s="239"/>
      <c r="X163" s="239"/>
      <c r="Y163" s="239"/>
      <c r="Z163" s="239"/>
      <c r="AA163" s="239"/>
      <c r="AB163" s="239"/>
      <c r="AC163" s="239"/>
      <c r="AD163" s="239"/>
      <c r="AE163" s="239"/>
    </row>
    <row r="164" spans="1:31" ht="13.8" x14ac:dyDescent="0.25">
      <c r="A164" s="241"/>
      <c r="B164" s="239"/>
      <c r="C164" s="603"/>
      <c r="D164" s="239"/>
      <c r="E164" s="239"/>
      <c r="F164" s="239"/>
      <c r="G164" s="240"/>
      <c r="H164" s="239"/>
      <c r="I164" s="239"/>
      <c r="J164" s="239"/>
      <c r="K164" s="239"/>
      <c r="L164" s="239"/>
      <c r="M164" s="239"/>
      <c r="N164" s="239"/>
      <c r="O164" s="239"/>
      <c r="P164" s="239"/>
      <c r="Q164" s="239"/>
      <c r="R164" s="239"/>
      <c r="S164" s="239"/>
      <c r="T164" s="239"/>
      <c r="U164" s="239"/>
      <c r="V164" s="239"/>
      <c r="W164" s="239"/>
      <c r="X164" s="239"/>
      <c r="Y164" s="239"/>
      <c r="Z164" s="239"/>
      <c r="AA164" s="239"/>
      <c r="AB164" s="239"/>
      <c r="AC164" s="239"/>
      <c r="AD164" s="239"/>
      <c r="AE164" s="239"/>
    </row>
    <row r="165" spans="1:31" ht="13.8" x14ac:dyDescent="0.25">
      <c r="A165" s="241"/>
      <c r="B165" s="239"/>
      <c r="C165" s="603"/>
      <c r="D165" s="239"/>
      <c r="E165" s="239"/>
      <c r="F165" s="239"/>
      <c r="G165" s="240"/>
      <c r="H165" s="239"/>
      <c r="I165" s="239"/>
      <c r="J165" s="239"/>
      <c r="K165" s="239"/>
      <c r="L165" s="239"/>
      <c r="M165" s="239"/>
      <c r="N165" s="239"/>
      <c r="O165" s="239"/>
      <c r="P165" s="239"/>
      <c r="Q165" s="239"/>
      <c r="R165" s="239"/>
      <c r="S165" s="239"/>
      <c r="T165" s="239"/>
      <c r="U165" s="239"/>
      <c r="V165" s="239"/>
      <c r="W165" s="239"/>
      <c r="X165" s="239"/>
      <c r="Y165" s="239"/>
      <c r="Z165" s="239"/>
      <c r="AA165" s="239"/>
      <c r="AB165" s="239"/>
      <c r="AC165" s="239"/>
      <c r="AD165" s="239"/>
      <c r="AE165" s="239"/>
    </row>
    <row r="166" spans="1:31" ht="13.8" x14ac:dyDescent="0.25">
      <c r="A166" s="241"/>
      <c r="B166" s="239"/>
      <c r="C166" s="603"/>
      <c r="D166" s="239"/>
      <c r="E166" s="239"/>
      <c r="F166" s="239"/>
      <c r="G166" s="240"/>
      <c r="H166" s="239"/>
      <c r="I166" s="239"/>
      <c r="J166" s="239"/>
      <c r="K166" s="239"/>
      <c r="L166" s="239"/>
      <c r="M166" s="239"/>
      <c r="N166" s="239"/>
      <c r="O166" s="239"/>
      <c r="P166" s="239"/>
      <c r="Q166" s="239"/>
      <c r="R166" s="239"/>
      <c r="S166" s="239"/>
      <c r="T166" s="239"/>
      <c r="U166" s="239"/>
      <c r="V166" s="239"/>
      <c r="W166" s="239"/>
      <c r="X166" s="239"/>
      <c r="Y166" s="239"/>
      <c r="Z166" s="239"/>
      <c r="AA166" s="239"/>
      <c r="AB166" s="239"/>
      <c r="AC166" s="239"/>
      <c r="AD166" s="239"/>
      <c r="AE166" s="239"/>
    </row>
    <row r="167" spans="1:31" ht="13.8" x14ac:dyDescent="0.25">
      <c r="A167" s="241"/>
      <c r="B167" s="239"/>
      <c r="C167" s="603"/>
      <c r="D167" s="239"/>
      <c r="E167" s="239"/>
      <c r="F167" s="239"/>
      <c r="G167" s="240"/>
      <c r="H167" s="239"/>
      <c r="I167" s="239"/>
      <c r="J167" s="239"/>
      <c r="K167" s="239"/>
      <c r="L167" s="239"/>
      <c r="M167" s="239"/>
      <c r="N167" s="239"/>
      <c r="O167" s="239"/>
      <c r="P167" s="239"/>
      <c r="Q167" s="239"/>
      <c r="R167" s="239"/>
      <c r="S167" s="239"/>
      <c r="T167" s="239"/>
      <c r="U167" s="239"/>
      <c r="V167" s="239"/>
      <c r="W167" s="239"/>
      <c r="X167" s="239"/>
      <c r="Y167" s="239"/>
      <c r="Z167" s="239"/>
      <c r="AA167" s="239"/>
      <c r="AB167" s="239"/>
      <c r="AC167" s="239"/>
      <c r="AD167" s="239"/>
      <c r="AE167" s="239"/>
    </row>
    <row r="168" spans="1:31" ht="13.8" x14ac:dyDescent="0.25">
      <c r="A168" s="241"/>
      <c r="B168" s="239"/>
      <c r="C168" s="603"/>
      <c r="D168" s="239"/>
      <c r="E168" s="239"/>
      <c r="F168" s="239"/>
      <c r="G168" s="240"/>
      <c r="H168" s="239"/>
      <c r="I168" s="239"/>
      <c r="J168" s="239"/>
      <c r="K168" s="239"/>
      <c r="L168" s="239"/>
      <c r="M168" s="239"/>
      <c r="N168" s="239"/>
      <c r="O168" s="239"/>
      <c r="P168" s="239"/>
      <c r="Q168" s="239"/>
      <c r="R168" s="239"/>
      <c r="S168" s="239"/>
      <c r="T168" s="239"/>
      <c r="U168" s="239"/>
      <c r="V168" s="239"/>
      <c r="W168" s="239"/>
      <c r="X168" s="239"/>
      <c r="Y168" s="239"/>
      <c r="Z168" s="239"/>
      <c r="AA168" s="239"/>
      <c r="AB168" s="239"/>
      <c r="AC168" s="239"/>
      <c r="AD168" s="239"/>
      <c r="AE168" s="239"/>
    </row>
    <row r="169" spans="1:31" ht="13.8" x14ac:dyDescent="0.25">
      <c r="A169" s="241"/>
      <c r="B169" s="239"/>
      <c r="C169" s="603"/>
      <c r="D169" s="239"/>
      <c r="E169" s="239"/>
      <c r="F169" s="239"/>
      <c r="G169" s="240"/>
      <c r="H169" s="239"/>
      <c r="I169" s="239"/>
      <c r="J169" s="239"/>
      <c r="K169" s="239"/>
      <c r="L169" s="239"/>
      <c r="M169" s="239"/>
      <c r="N169" s="239"/>
      <c r="O169" s="239"/>
      <c r="P169" s="239"/>
      <c r="Q169" s="239"/>
      <c r="R169" s="239"/>
      <c r="S169" s="239"/>
      <c r="T169" s="239"/>
      <c r="U169" s="239"/>
      <c r="V169" s="239"/>
      <c r="W169" s="239"/>
      <c r="X169" s="239"/>
      <c r="Y169" s="239"/>
      <c r="Z169" s="239"/>
      <c r="AA169" s="239"/>
      <c r="AB169" s="239"/>
      <c r="AC169" s="239"/>
      <c r="AD169" s="239"/>
      <c r="AE169" s="239"/>
    </row>
    <row r="170" spans="1:31" ht="13.8" x14ac:dyDescent="0.25">
      <c r="A170" s="241"/>
      <c r="B170" s="239"/>
      <c r="C170" s="603"/>
      <c r="D170" s="239"/>
      <c r="E170" s="239"/>
      <c r="F170" s="239"/>
      <c r="G170" s="240"/>
      <c r="H170" s="239"/>
      <c r="I170" s="239"/>
      <c r="J170" s="239"/>
      <c r="K170" s="239"/>
      <c r="L170" s="239"/>
      <c r="M170" s="239"/>
      <c r="N170" s="239"/>
      <c r="O170" s="239"/>
      <c r="P170" s="239"/>
      <c r="Q170" s="239"/>
      <c r="R170" s="239"/>
      <c r="S170" s="239"/>
      <c r="T170" s="239"/>
      <c r="U170" s="239"/>
      <c r="V170" s="239"/>
      <c r="W170" s="239"/>
      <c r="X170" s="239"/>
      <c r="Y170" s="239"/>
      <c r="Z170" s="239"/>
      <c r="AA170" s="239"/>
      <c r="AB170" s="239"/>
      <c r="AC170" s="239"/>
      <c r="AD170" s="239"/>
      <c r="AE170" s="239"/>
    </row>
    <row r="171" spans="1:31" ht="13.8" x14ac:dyDescent="0.25">
      <c r="A171" s="241"/>
      <c r="B171" s="239"/>
      <c r="C171" s="603"/>
      <c r="D171" s="239"/>
      <c r="E171" s="239"/>
      <c r="F171" s="239"/>
      <c r="G171" s="240"/>
      <c r="H171" s="239"/>
      <c r="I171" s="239"/>
      <c r="J171" s="239"/>
      <c r="K171" s="239"/>
      <c r="L171" s="239"/>
      <c r="M171" s="239"/>
      <c r="N171" s="239"/>
      <c r="O171" s="239"/>
      <c r="P171" s="239"/>
      <c r="Q171" s="239"/>
      <c r="R171" s="239"/>
      <c r="S171" s="239"/>
      <c r="T171" s="239"/>
      <c r="U171" s="239"/>
      <c r="V171" s="239"/>
      <c r="W171" s="239"/>
      <c r="X171" s="239"/>
      <c r="Y171" s="239"/>
      <c r="Z171" s="239"/>
      <c r="AA171" s="239"/>
      <c r="AB171" s="239"/>
      <c r="AC171" s="239"/>
      <c r="AD171" s="239"/>
      <c r="AE171" s="239"/>
    </row>
    <row r="172" spans="1:31" ht="13.8" x14ac:dyDescent="0.25">
      <c r="A172" s="241"/>
      <c r="B172" s="239"/>
      <c r="C172" s="603"/>
      <c r="D172" s="239"/>
      <c r="E172" s="239"/>
      <c r="F172" s="239"/>
      <c r="G172" s="240"/>
      <c r="H172" s="239"/>
      <c r="I172" s="239"/>
      <c r="J172" s="239"/>
      <c r="K172" s="239"/>
      <c r="L172" s="239"/>
      <c r="M172" s="239"/>
      <c r="N172" s="239"/>
      <c r="O172" s="239"/>
      <c r="P172" s="239"/>
      <c r="Q172" s="239"/>
      <c r="R172" s="239"/>
      <c r="S172" s="239"/>
      <c r="T172" s="239"/>
      <c r="U172" s="239"/>
      <c r="V172" s="239"/>
      <c r="W172" s="239"/>
      <c r="X172" s="239"/>
      <c r="Y172" s="239"/>
      <c r="Z172" s="239"/>
      <c r="AA172" s="239"/>
      <c r="AB172" s="239"/>
      <c r="AC172" s="239"/>
      <c r="AD172" s="239"/>
      <c r="AE172" s="239"/>
    </row>
    <row r="173" spans="1:31" ht="13.8" x14ac:dyDescent="0.25">
      <c r="A173" s="241"/>
      <c r="B173" s="239"/>
      <c r="C173" s="603"/>
      <c r="D173" s="239"/>
      <c r="E173" s="239"/>
      <c r="F173" s="239"/>
      <c r="G173" s="240"/>
      <c r="H173" s="239"/>
      <c r="I173" s="239"/>
      <c r="J173" s="239"/>
      <c r="K173" s="239"/>
      <c r="L173" s="239"/>
      <c r="M173" s="239"/>
      <c r="N173" s="239"/>
      <c r="O173" s="239"/>
      <c r="P173" s="239"/>
      <c r="Q173" s="239"/>
      <c r="R173" s="239"/>
      <c r="S173" s="239"/>
      <c r="T173" s="239"/>
      <c r="U173" s="239"/>
      <c r="V173" s="239"/>
      <c r="W173" s="239"/>
      <c r="X173" s="239"/>
      <c r="Y173" s="239"/>
      <c r="Z173" s="239"/>
      <c r="AA173" s="239"/>
      <c r="AB173" s="239"/>
      <c r="AC173" s="239"/>
      <c r="AD173" s="239"/>
      <c r="AE173" s="239"/>
    </row>
    <row r="174" spans="1:31" ht="13.8" x14ac:dyDescent="0.25">
      <c r="A174" s="241"/>
      <c r="B174" s="239"/>
      <c r="C174" s="603"/>
      <c r="D174" s="239"/>
      <c r="E174" s="239"/>
      <c r="F174" s="239"/>
      <c r="G174" s="240"/>
      <c r="H174" s="239"/>
      <c r="I174" s="239"/>
      <c r="J174" s="239"/>
      <c r="K174" s="239"/>
      <c r="L174" s="239"/>
      <c r="M174" s="239"/>
      <c r="N174" s="239"/>
      <c r="O174" s="239"/>
      <c r="P174" s="239"/>
      <c r="Q174" s="239"/>
      <c r="R174" s="239"/>
      <c r="S174" s="239"/>
      <c r="T174" s="239"/>
      <c r="U174" s="239"/>
      <c r="V174" s="239"/>
      <c r="W174" s="239"/>
      <c r="X174" s="239"/>
      <c r="Y174" s="239"/>
      <c r="Z174" s="239"/>
      <c r="AA174" s="239"/>
      <c r="AB174" s="239"/>
      <c r="AC174" s="239"/>
      <c r="AD174" s="239"/>
      <c r="AE174" s="239"/>
    </row>
    <row r="175" spans="1:31" ht="13.8" x14ac:dyDescent="0.25">
      <c r="A175" s="241"/>
      <c r="B175" s="239"/>
      <c r="C175" s="603"/>
      <c r="D175" s="239"/>
      <c r="E175" s="239"/>
      <c r="F175" s="239"/>
      <c r="G175" s="240"/>
      <c r="H175" s="239"/>
      <c r="I175" s="239"/>
      <c r="J175" s="239"/>
      <c r="K175" s="239"/>
      <c r="L175" s="239"/>
      <c r="M175" s="239"/>
      <c r="N175" s="239"/>
      <c r="O175" s="239"/>
      <c r="P175" s="239"/>
      <c r="Q175" s="239"/>
      <c r="R175" s="239"/>
      <c r="S175" s="239"/>
      <c r="T175" s="239"/>
      <c r="U175" s="239"/>
      <c r="V175" s="239"/>
      <c r="W175" s="239"/>
      <c r="X175" s="239"/>
      <c r="Y175" s="239"/>
      <c r="Z175" s="239"/>
      <c r="AA175" s="239"/>
      <c r="AB175" s="239"/>
      <c r="AC175" s="239"/>
      <c r="AD175" s="239"/>
      <c r="AE175" s="239"/>
    </row>
    <row r="176" spans="1:31" ht="13.8" x14ac:dyDescent="0.25">
      <c r="A176" s="241"/>
      <c r="B176" s="239"/>
      <c r="C176" s="603"/>
      <c r="D176" s="239"/>
      <c r="E176" s="239"/>
      <c r="F176" s="239"/>
      <c r="G176" s="240"/>
      <c r="H176" s="239"/>
      <c r="I176" s="239"/>
      <c r="J176" s="239"/>
      <c r="K176" s="239"/>
      <c r="L176" s="239"/>
      <c r="M176" s="239"/>
      <c r="N176" s="239"/>
      <c r="O176" s="239"/>
      <c r="P176" s="239"/>
      <c r="Q176" s="239"/>
      <c r="R176" s="239"/>
      <c r="S176" s="239"/>
      <c r="T176" s="239"/>
      <c r="U176" s="239"/>
      <c r="V176" s="239"/>
      <c r="W176" s="239"/>
      <c r="X176" s="239"/>
      <c r="Y176" s="239"/>
      <c r="Z176" s="239"/>
      <c r="AA176" s="239"/>
      <c r="AB176" s="239"/>
      <c r="AC176" s="239"/>
      <c r="AD176" s="239"/>
      <c r="AE176" s="239"/>
    </row>
    <row r="177" spans="1:31" ht="13.8" x14ac:dyDescent="0.25">
      <c r="A177" s="241"/>
      <c r="B177" s="239"/>
      <c r="C177" s="603"/>
      <c r="D177" s="239"/>
      <c r="E177" s="239"/>
      <c r="F177" s="239"/>
      <c r="G177" s="240"/>
      <c r="H177" s="239"/>
      <c r="I177" s="239"/>
      <c r="J177" s="239"/>
      <c r="K177" s="239"/>
      <c r="L177" s="239"/>
      <c r="M177" s="239"/>
      <c r="N177" s="239"/>
      <c r="O177" s="239"/>
      <c r="P177" s="239"/>
      <c r="Q177" s="239"/>
      <c r="R177" s="239"/>
      <c r="S177" s="239"/>
      <c r="T177" s="239"/>
      <c r="U177" s="239"/>
      <c r="V177" s="239"/>
      <c r="W177" s="239"/>
      <c r="X177" s="239"/>
      <c r="Y177" s="239"/>
      <c r="Z177" s="239"/>
      <c r="AA177" s="239"/>
      <c r="AB177" s="239"/>
      <c r="AC177" s="239"/>
      <c r="AD177" s="239"/>
      <c r="AE177" s="239"/>
    </row>
    <row r="178" spans="1:31" ht="13.8" x14ac:dyDescent="0.25">
      <c r="A178" s="241"/>
      <c r="B178" s="239"/>
      <c r="C178" s="603"/>
      <c r="D178" s="239"/>
      <c r="E178" s="239"/>
      <c r="F178" s="239"/>
      <c r="G178" s="240"/>
      <c r="H178" s="239"/>
      <c r="I178" s="239"/>
      <c r="J178" s="239"/>
      <c r="K178" s="239"/>
      <c r="L178" s="239"/>
      <c r="M178" s="239"/>
      <c r="N178" s="239"/>
      <c r="O178" s="239"/>
      <c r="P178" s="239"/>
      <c r="Q178" s="239"/>
      <c r="R178" s="239"/>
      <c r="S178" s="239"/>
      <c r="T178" s="239"/>
      <c r="U178" s="239"/>
      <c r="V178" s="239"/>
      <c r="W178" s="239"/>
      <c r="X178" s="239"/>
      <c r="Y178" s="239"/>
      <c r="Z178" s="239"/>
      <c r="AA178" s="239"/>
      <c r="AB178" s="239"/>
      <c r="AC178" s="239"/>
      <c r="AD178" s="239"/>
      <c r="AE178" s="239"/>
    </row>
    <row r="179" spans="1:31" ht="13.8" x14ac:dyDescent="0.25">
      <c r="A179" s="241"/>
      <c r="B179" s="239"/>
      <c r="C179" s="603"/>
      <c r="D179" s="239"/>
      <c r="E179" s="239"/>
      <c r="F179" s="239"/>
      <c r="G179" s="240"/>
      <c r="H179" s="239"/>
      <c r="I179" s="239"/>
      <c r="J179" s="239"/>
      <c r="K179" s="239"/>
      <c r="L179" s="239"/>
      <c r="M179" s="239"/>
      <c r="N179" s="239"/>
      <c r="O179" s="239"/>
      <c r="P179" s="239"/>
      <c r="Q179" s="239"/>
      <c r="R179" s="239"/>
      <c r="S179" s="239"/>
      <c r="T179" s="239"/>
      <c r="U179" s="239"/>
      <c r="V179" s="239"/>
      <c r="W179" s="239"/>
      <c r="X179" s="239"/>
      <c r="Y179" s="239"/>
      <c r="Z179" s="239"/>
      <c r="AA179" s="239"/>
      <c r="AB179" s="239"/>
      <c r="AC179" s="239"/>
      <c r="AD179" s="239"/>
      <c r="AE179" s="239"/>
    </row>
    <row r="180" spans="1:31" ht="13.8" x14ac:dyDescent="0.25">
      <c r="A180" s="241"/>
      <c r="B180" s="239"/>
      <c r="C180" s="603"/>
      <c r="D180" s="239"/>
      <c r="E180" s="239"/>
      <c r="F180" s="239"/>
      <c r="G180" s="240"/>
      <c r="H180" s="239"/>
      <c r="I180" s="239"/>
      <c r="J180" s="239"/>
      <c r="K180" s="239"/>
      <c r="L180" s="239"/>
      <c r="M180" s="239"/>
      <c r="N180" s="239"/>
      <c r="O180" s="239"/>
      <c r="P180" s="239"/>
      <c r="Q180" s="239"/>
      <c r="R180" s="239"/>
      <c r="S180" s="239"/>
      <c r="T180" s="239"/>
      <c r="U180" s="239"/>
      <c r="V180" s="239"/>
      <c r="W180" s="239"/>
      <c r="X180" s="239"/>
      <c r="Y180" s="239"/>
      <c r="Z180" s="239"/>
      <c r="AA180" s="239"/>
      <c r="AB180" s="239"/>
      <c r="AC180" s="239"/>
      <c r="AD180" s="239"/>
      <c r="AE180" s="239"/>
    </row>
    <row r="181" spans="1:31" ht="13.8" x14ac:dyDescent="0.25">
      <c r="A181" s="241"/>
      <c r="B181" s="239"/>
      <c r="C181" s="603"/>
      <c r="D181" s="239"/>
      <c r="E181" s="239"/>
      <c r="F181" s="239"/>
      <c r="G181" s="240"/>
      <c r="H181" s="239"/>
      <c r="I181" s="239"/>
      <c r="J181" s="239"/>
      <c r="K181" s="239"/>
      <c r="L181" s="239"/>
      <c r="M181" s="239"/>
      <c r="N181" s="239"/>
      <c r="O181" s="239"/>
      <c r="P181" s="239"/>
      <c r="Q181" s="239"/>
      <c r="R181" s="239"/>
      <c r="S181" s="239"/>
      <c r="T181" s="239"/>
      <c r="U181" s="239"/>
      <c r="V181" s="239"/>
      <c r="W181" s="239"/>
      <c r="X181" s="239"/>
      <c r="Y181" s="239"/>
      <c r="Z181" s="239"/>
      <c r="AA181" s="239"/>
      <c r="AB181" s="239"/>
      <c r="AC181" s="239"/>
      <c r="AD181" s="239"/>
      <c r="AE181" s="239"/>
    </row>
    <row r="182" spans="1:31" ht="13.8" x14ac:dyDescent="0.25">
      <c r="A182" s="241"/>
      <c r="B182" s="239"/>
      <c r="C182" s="603"/>
      <c r="D182" s="239"/>
      <c r="E182" s="239"/>
      <c r="F182" s="239"/>
      <c r="G182" s="240"/>
      <c r="H182" s="239"/>
      <c r="I182" s="239"/>
      <c r="J182" s="239"/>
      <c r="K182" s="239"/>
      <c r="L182" s="239"/>
      <c r="M182" s="239"/>
      <c r="N182" s="239"/>
      <c r="O182" s="239"/>
      <c r="P182" s="239"/>
      <c r="Q182" s="239"/>
      <c r="R182" s="239"/>
      <c r="S182" s="239"/>
      <c r="T182" s="239"/>
      <c r="U182" s="239"/>
      <c r="V182" s="239"/>
      <c r="W182" s="239"/>
      <c r="X182" s="239"/>
      <c r="Y182" s="239"/>
      <c r="Z182" s="239"/>
      <c r="AA182" s="239"/>
      <c r="AB182" s="239"/>
      <c r="AC182" s="239"/>
      <c r="AD182" s="239"/>
      <c r="AE182" s="239"/>
    </row>
    <row r="183" spans="1:31" ht="13.8" x14ac:dyDescent="0.25">
      <c r="A183" s="241"/>
      <c r="B183" s="239"/>
      <c r="C183" s="603"/>
      <c r="D183" s="239"/>
      <c r="E183" s="239"/>
      <c r="F183" s="239"/>
      <c r="G183" s="240"/>
      <c r="H183" s="239"/>
      <c r="I183" s="239"/>
      <c r="J183" s="239"/>
      <c r="K183" s="239"/>
      <c r="L183" s="239"/>
      <c r="M183" s="239"/>
      <c r="N183" s="239"/>
      <c r="O183" s="239"/>
      <c r="P183" s="239"/>
      <c r="Q183" s="239"/>
      <c r="R183" s="239"/>
      <c r="S183" s="239"/>
      <c r="T183" s="239"/>
      <c r="U183" s="239"/>
      <c r="V183" s="239"/>
      <c r="W183" s="239"/>
      <c r="X183" s="239"/>
      <c r="Y183" s="239"/>
      <c r="Z183" s="239"/>
      <c r="AA183" s="239"/>
      <c r="AB183" s="239"/>
      <c r="AC183" s="239"/>
      <c r="AD183" s="239"/>
      <c r="AE183" s="239"/>
    </row>
    <row r="184" spans="1:31" ht="13.8" x14ac:dyDescent="0.25">
      <c r="A184" s="241"/>
      <c r="B184" s="239"/>
      <c r="C184" s="603"/>
      <c r="D184" s="239"/>
      <c r="E184" s="239"/>
      <c r="F184" s="239"/>
      <c r="G184" s="240"/>
      <c r="H184" s="239"/>
      <c r="I184" s="239"/>
      <c r="J184" s="239"/>
      <c r="K184" s="239"/>
      <c r="L184" s="239"/>
      <c r="M184" s="239"/>
      <c r="N184" s="239"/>
      <c r="O184" s="239"/>
      <c r="P184" s="239"/>
      <c r="Q184" s="239"/>
      <c r="R184" s="239"/>
      <c r="S184" s="239"/>
      <c r="T184" s="239"/>
      <c r="U184" s="239"/>
      <c r="V184" s="239"/>
      <c r="W184" s="239"/>
      <c r="X184" s="239"/>
      <c r="Y184" s="239"/>
      <c r="Z184" s="239"/>
      <c r="AA184" s="239"/>
      <c r="AB184" s="239"/>
      <c r="AC184" s="239"/>
      <c r="AD184" s="239"/>
      <c r="AE184" s="239"/>
    </row>
    <row r="185" spans="1:31" ht="13.8" x14ac:dyDescent="0.25">
      <c r="A185" s="241"/>
      <c r="B185" s="239"/>
      <c r="C185" s="603"/>
      <c r="D185" s="239"/>
      <c r="E185" s="239"/>
      <c r="F185" s="239"/>
      <c r="G185" s="240"/>
      <c r="H185" s="239"/>
      <c r="I185" s="239"/>
      <c r="J185" s="239"/>
      <c r="K185" s="239"/>
      <c r="L185" s="239"/>
      <c r="M185" s="239"/>
      <c r="N185" s="239"/>
      <c r="O185" s="239"/>
      <c r="P185" s="239"/>
      <c r="Q185" s="239"/>
      <c r="R185" s="239"/>
      <c r="S185" s="239"/>
      <c r="T185" s="239"/>
      <c r="U185" s="239"/>
      <c r="V185" s="239"/>
      <c r="W185" s="239"/>
      <c r="X185" s="239"/>
      <c r="Y185" s="239"/>
      <c r="Z185" s="239"/>
      <c r="AA185" s="239"/>
      <c r="AB185" s="239"/>
      <c r="AC185" s="239"/>
      <c r="AD185" s="239"/>
      <c r="AE185" s="239"/>
    </row>
    <row r="186" spans="1:31" ht="13.8" x14ac:dyDescent="0.25">
      <c r="A186" s="241"/>
      <c r="B186" s="239"/>
      <c r="C186" s="603"/>
      <c r="D186" s="239"/>
      <c r="E186" s="239"/>
      <c r="F186" s="239"/>
      <c r="G186" s="240"/>
      <c r="H186" s="239"/>
      <c r="I186" s="239"/>
      <c r="J186" s="239"/>
      <c r="K186" s="239"/>
      <c r="L186" s="239"/>
      <c r="M186" s="239"/>
      <c r="N186" s="239"/>
      <c r="O186" s="239"/>
      <c r="P186" s="239"/>
      <c r="Q186" s="239"/>
      <c r="R186" s="239"/>
      <c r="S186" s="239"/>
      <c r="T186" s="239"/>
      <c r="U186" s="239"/>
      <c r="V186" s="239"/>
      <c r="W186" s="239"/>
      <c r="X186" s="239"/>
      <c r="Y186" s="239"/>
      <c r="Z186" s="239"/>
      <c r="AA186" s="239"/>
      <c r="AB186" s="239"/>
      <c r="AC186" s="239"/>
      <c r="AD186" s="239"/>
      <c r="AE186" s="239"/>
    </row>
    <row r="187" spans="1:31" ht="13.8" x14ac:dyDescent="0.25">
      <c r="A187" s="241"/>
      <c r="B187" s="239"/>
      <c r="C187" s="603"/>
      <c r="D187" s="239"/>
      <c r="E187" s="239"/>
      <c r="F187" s="239"/>
      <c r="G187" s="240"/>
      <c r="H187" s="239"/>
      <c r="I187" s="239"/>
      <c r="J187" s="239"/>
      <c r="K187" s="239"/>
      <c r="L187" s="239"/>
      <c r="M187" s="239"/>
      <c r="N187" s="239"/>
      <c r="O187" s="239"/>
      <c r="P187" s="239"/>
      <c r="Q187" s="239"/>
      <c r="R187" s="239"/>
      <c r="S187" s="239"/>
      <c r="T187" s="239"/>
      <c r="U187" s="239"/>
      <c r="V187" s="239"/>
      <c r="W187" s="239"/>
      <c r="X187" s="239"/>
      <c r="Y187" s="239"/>
      <c r="Z187" s="239"/>
      <c r="AA187" s="239"/>
      <c r="AB187" s="239"/>
      <c r="AC187" s="239"/>
      <c r="AD187" s="239"/>
      <c r="AE187" s="239"/>
    </row>
    <row r="188" spans="1:31" ht="13.8" x14ac:dyDescent="0.25">
      <c r="A188" s="241"/>
      <c r="B188" s="239"/>
      <c r="C188" s="603"/>
      <c r="D188" s="239"/>
      <c r="E188" s="239"/>
      <c r="F188" s="239"/>
      <c r="G188" s="240"/>
      <c r="H188" s="239"/>
      <c r="I188" s="239"/>
      <c r="J188" s="239"/>
      <c r="K188" s="239"/>
      <c r="L188" s="239"/>
      <c r="M188" s="239"/>
      <c r="N188" s="239"/>
      <c r="O188" s="239"/>
      <c r="P188" s="239"/>
      <c r="Q188" s="239"/>
      <c r="R188" s="239"/>
      <c r="S188" s="239"/>
      <c r="T188" s="239"/>
      <c r="U188" s="239"/>
      <c r="V188" s="239"/>
      <c r="W188" s="239"/>
      <c r="X188" s="239"/>
      <c r="Y188" s="239"/>
      <c r="Z188" s="239"/>
      <c r="AA188" s="239"/>
      <c r="AB188" s="239"/>
      <c r="AC188" s="239"/>
      <c r="AD188" s="239"/>
      <c r="AE188" s="239"/>
    </row>
    <row r="189" spans="1:31" ht="13.8" x14ac:dyDescent="0.25">
      <c r="A189" s="241"/>
      <c r="B189" s="239"/>
      <c r="C189" s="603"/>
      <c r="D189" s="239"/>
      <c r="E189" s="239"/>
      <c r="F189" s="239"/>
      <c r="G189" s="240"/>
      <c r="H189" s="239"/>
      <c r="I189" s="239"/>
      <c r="J189" s="239"/>
      <c r="K189" s="239"/>
      <c r="L189" s="239"/>
      <c r="M189" s="239"/>
      <c r="N189" s="239"/>
      <c r="O189" s="239"/>
      <c r="P189" s="239"/>
      <c r="Q189" s="239"/>
      <c r="R189" s="239"/>
      <c r="S189" s="239"/>
      <c r="T189" s="239"/>
      <c r="U189" s="239"/>
      <c r="V189" s="239"/>
      <c r="W189" s="239"/>
      <c r="X189" s="239"/>
      <c r="Y189" s="239"/>
      <c r="Z189" s="239"/>
      <c r="AA189" s="239"/>
      <c r="AB189" s="239"/>
      <c r="AC189" s="239"/>
      <c r="AD189" s="239"/>
      <c r="AE189" s="239"/>
    </row>
    <row r="190" spans="1:31" ht="13.8" x14ac:dyDescent="0.25">
      <c r="A190" s="241"/>
      <c r="B190" s="239"/>
      <c r="C190" s="603"/>
      <c r="D190" s="239"/>
      <c r="E190" s="239"/>
      <c r="F190" s="239"/>
      <c r="G190" s="240"/>
      <c r="H190" s="239"/>
      <c r="I190" s="239"/>
      <c r="J190" s="239"/>
      <c r="K190" s="239"/>
      <c r="L190" s="239"/>
      <c r="M190" s="239"/>
      <c r="N190" s="239"/>
      <c r="O190" s="239"/>
      <c r="P190" s="239"/>
      <c r="Q190" s="239"/>
      <c r="R190" s="239"/>
      <c r="S190" s="239"/>
      <c r="T190" s="239"/>
      <c r="U190" s="239"/>
      <c r="V190" s="239"/>
      <c r="W190" s="239"/>
      <c r="X190" s="239"/>
      <c r="Y190" s="239"/>
      <c r="Z190" s="239"/>
      <c r="AA190" s="239"/>
      <c r="AB190" s="239"/>
      <c r="AC190" s="239"/>
      <c r="AD190" s="239"/>
      <c r="AE190" s="239"/>
    </row>
    <row r="191" spans="1:31" ht="13.8" x14ac:dyDescent="0.25">
      <c r="A191" s="241"/>
      <c r="B191" s="239"/>
      <c r="C191" s="603"/>
      <c r="D191" s="239"/>
      <c r="E191" s="239"/>
      <c r="F191" s="239"/>
      <c r="G191" s="240"/>
      <c r="H191" s="239"/>
      <c r="I191" s="239"/>
      <c r="J191" s="239"/>
      <c r="K191" s="239"/>
      <c r="L191" s="239"/>
      <c r="M191" s="239"/>
      <c r="N191" s="239"/>
      <c r="O191" s="239"/>
      <c r="P191" s="239"/>
      <c r="Q191" s="239"/>
      <c r="R191" s="239"/>
      <c r="S191" s="239"/>
      <c r="T191" s="239"/>
      <c r="U191" s="239"/>
      <c r="V191" s="239"/>
      <c r="W191" s="239"/>
      <c r="X191" s="239"/>
      <c r="Y191" s="239"/>
      <c r="Z191" s="239"/>
      <c r="AA191" s="239"/>
      <c r="AB191" s="239"/>
      <c r="AC191" s="239"/>
      <c r="AD191" s="239"/>
      <c r="AE191" s="239"/>
    </row>
    <row r="192" spans="1:31" ht="13.8" x14ac:dyDescent="0.25">
      <c r="A192" s="241"/>
      <c r="B192" s="239"/>
      <c r="C192" s="603"/>
      <c r="D192" s="239"/>
      <c r="E192" s="239"/>
      <c r="F192" s="239"/>
      <c r="G192" s="240"/>
      <c r="H192" s="239"/>
      <c r="I192" s="239"/>
      <c r="J192" s="239"/>
      <c r="K192" s="239"/>
      <c r="L192" s="239"/>
      <c r="M192" s="239"/>
      <c r="N192" s="239"/>
      <c r="O192" s="239"/>
      <c r="P192" s="239"/>
      <c r="Q192" s="239"/>
      <c r="R192" s="239"/>
      <c r="S192" s="239"/>
      <c r="T192" s="239"/>
      <c r="U192" s="239"/>
      <c r="V192" s="239"/>
      <c r="W192" s="239"/>
      <c r="X192" s="239"/>
      <c r="Y192" s="239"/>
      <c r="Z192" s="239"/>
      <c r="AA192" s="239"/>
      <c r="AB192" s="239"/>
      <c r="AC192" s="239"/>
      <c r="AD192" s="239"/>
      <c r="AE192" s="239"/>
    </row>
    <row r="193" spans="1:31" ht="13.8" x14ac:dyDescent="0.25">
      <c r="A193" s="241"/>
      <c r="B193" s="239"/>
      <c r="C193" s="603"/>
      <c r="D193" s="239"/>
      <c r="E193" s="239"/>
      <c r="F193" s="239"/>
      <c r="G193" s="240"/>
      <c r="H193" s="239"/>
      <c r="I193" s="239"/>
      <c r="J193" s="239"/>
      <c r="K193" s="239"/>
      <c r="L193" s="239"/>
      <c r="M193" s="239"/>
      <c r="N193" s="239"/>
      <c r="O193" s="239"/>
      <c r="P193" s="239"/>
      <c r="Q193" s="239"/>
      <c r="R193" s="239"/>
      <c r="S193" s="239"/>
      <c r="T193" s="239"/>
      <c r="U193" s="239"/>
      <c r="V193" s="239"/>
      <c r="W193" s="239"/>
      <c r="X193" s="239"/>
      <c r="Y193" s="239"/>
      <c r="Z193" s="239"/>
      <c r="AA193" s="239"/>
      <c r="AB193" s="239"/>
      <c r="AC193" s="239"/>
      <c r="AD193" s="239"/>
      <c r="AE193" s="239"/>
    </row>
    <row r="194" spans="1:31" ht="13.8" x14ac:dyDescent="0.25">
      <c r="A194" s="241"/>
      <c r="B194" s="239"/>
      <c r="C194" s="603"/>
      <c r="D194" s="239"/>
      <c r="E194" s="239"/>
      <c r="F194" s="239"/>
      <c r="G194" s="240"/>
      <c r="H194" s="239"/>
      <c r="I194" s="239"/>
      <c r="J194" s="239"/>
      <c r="K194" s="239"/>
      <c r="L194" s="239"/>
      <c r="M194" s="239"/>
      <c r="N194" s="239"/>
      <c r="O194" s="239"/>
      <c r="P194" s="239"/>
      <c r="Q194" s="239"/>
      <c r="R194" s="239"/>
      <c r="S194" s="239"/>
      <c r="T194" s="239"/>
      <c r="U194" s="239"/>
      <c r="V194" s="239"/>
      <c r="W194" s="239"/>
      <c r="X194" s="239"/>
      <c r="Y194" s="239"/>
      <c r="Z194" s="239"/>
      <c r="AA194" s="239"/>
      <c r="AB194" s="239"/>
      <c r="AC194" s="239"/>
      <c r="AD194" s="239"/>
      <c r="AE194" s="239"/>
    </row>
    <row r="195" spans="1:31" ht="13.8" x14ac:dyDescent="0.25">
      <c r="A195" s="241"/>
      <c r="B195" s="239"/>
      <c r="C195" s="603"/>
      <c r="D195" s="239"/>
      <c r="E195" s="239"/>
      <c r="F195" s="239"/>
      <c r="G195" s="240"/>
      <c r="H195" s="239"/>
      <c r="I195" s="239"/>
      <c r="J195" s="239"/>
      <c r="K195" s="239"/>
      <c r="L195" s="239"/>
      <c r="M195" s="239"/>
      <c r="N195" s="239"/>
      <c r="O195" s="239"/>
      <c r="P195" s="239"/>
      <c r="Q195" s="239"/>
      <c r="R195" s="239"/>
      <c r="S195" s="239"/>
      <c r="T195" s="239"/>
      <c r="U195" s="239"/>
      <c r="V195" s="239"/>
      <c r="W195" s="239"/>
      <c r="X195" s="239"/>
      <c r="Y195" s="239"/>
      <c r="Z195" s="239"/>
      <c r="AA195" s="239"/>
      <c r="AB195" s="239"/>
      <c r="AC195" s="239"/>
      <c r="AD195" s="239"/>
      <c r="AE195" s="239"/>
    </row>
    <row r="196" spans="1:31" ht="13.8" x14ac:dyDescent="0.25">
      <c r="A196" s="241"/>
      <c r="B196" s="239"/>
      <c r="C196" s="603"/>
      <c r="D196" s="239"/>
      <c r="E196" s="239"/>
      <c r="F196" s="239"/>
      <c r="G196" s="240"/>
      <c r="H196" s="239"/>
      <c r="I196" s="239"/>
      <c r="J196" s="239"/>
      <c r="K196" s="239"/>
      <c r="L196" s="239"/>
      <c r="M196" s="239"/>
      <c r="N196" s="239"/>
      <c r="O196" s="239"/>
      <c r="P196" s="239"/>
      <c r="Q196" s="239"/>
      <c r="R196" s="239"/>
      <c r="S196" s="239"/>
      <c r="T196" s="239"/>
      <c r="U196" s="239"/>
      <c r="V196" s="239"/>
      <c r="W196" s="239"/>
      <c r="X196" s="239"/>
      <c r="Y196" s="239"/>
      <c r="Z196" s="239"/>
      <c r="AA196" s="239"/>
      <c r="AB196" s="239"/>
      <c r="AC196" s="239"/>
      <c r="AD196" s="239"/>
      <c r="AE196" s="239"/>
    </row>
    <row r="197" spans="1:31" ht="13.8" x14ac:dyDescent="0.25">
      <c r="A197" s="241"/>
      <c r="B197" s="239"/>
      <c r="C197" s="603"/>
      <c r="D197" s="239"/>
      <c r="E197" s="239"/>
      <c r="F197" s="239"/>
      <c r="G197" s="240"/>
      <c r="H197" s="239"/>
      <c r="I197" s="239"/>
      <c r="J197" s="239"/>
      <c r="K197" s="239"/>
      <c r="L197" s="239"/>
      <c r="M197" s="239"/>
      <c r="N197" s="239"/>
      <c r="O197" s="239"/>
      <c r="P197" s="239"/>
      <c r="Q197" s="239"/>
      <c r="R197" s="239"/>
      <c r="S197" s="239"/>
      <c r="T197" s="239"/>
      <c r="U197" s="239"/>
      <c r="V197" s="239"/>
      <c r="W197" s="239"/>
      <c r="X197" s="239"/>
      <c r="Y197" s="239"/>
      <c r="Z197" s="239"/>
      <c r="AA197" s="239"/>
      <c r="AB197" s="239"/>
      <c r="AC197" s="239"/>
      <c r="AD197" s="239"/>
      <c r="AE197" s="239"/>
    </row>
    <row r="198" spans="1:31" ht="13.8" x14ac:dyDescent="0.25">
      <c r="A198" s="241"/>
      <c r="B198" s="239"/>
      <c r="C198" s="603"/>
      <c r="D198" s="239"/>
      <c r="E198" s="239"/>
      <c r="F198" s="239"/>
      <c r="G198" s="240"/>
      <c r="H198" s="239"/>
      <c r="I198" s="239"/>
      <c r="J198" s="239"/>
      <c r="K198" s="239"/>
      <c r="L198" s="239"/>
      <c r="M198" s="239"/>
      <c r="N198" s="239"/>
      <c r="O198" s="239"/>
      <c r="P198" s="239"/>
      <c r="Q198" s="239"/>
      <c r="R198" s="239"/>
      <c r="S198" s="239"/>
      <c r="T198" s="239"/>
      <c r="U198" s="239"/>
      <c r="V198" s="239"/>
      <c r="W198" s="239"/>
      <c r="X198" s="239"/>
      <c r="Y198" s="239"/>
      <c r="Z198" s="239"/>
      <c r="AA198" s="239"/>
      <c r="AB198" s="239"/>
      <c r="AC198" s="239"/>
      <c r="AD198" s="239"/>
      <c r="AE198" s="239"/>
    </row>
    <row r="199" spans="1:31" ht="13.8" x14ac:dyDescent="0.25">
      <c r="A199" s="241"/>
      <c r="B199" s="239"/>
      <c r="C199" s="603"/>
      <c r="D199" s="239"/>
      <c r="E199" s="239"/>
      <c r="F199" s="239"/>
      <c r="G199" s="240"/>
      <c r="H199" s="239"/>
      <c r="I199" s="239"/>
      <c r="J199" s="239"/>
      <c r="K199" s="239"/>
      <c r="L199" s="239"/>
      <c r="M199" s="239"/>
      <c r="N199" s="239"/>
      <c r="O199" s="239"/>
      <c r="P199" s="239"/>
      <c r="Q199" s="239"/>
      <c r="R199" s="239"/>
      <c r="S199" s="239"/>
      <c r="T199" s="239"/>
      <c r="U199" s="239"/>
      <c r="V199" s="239"/>
      <c r="W199" s="239"/>
      <c r="X199" s="239"/>
      <c r="Y199" s="239"/>
      <c r="Z199" s="239"/>
      <c r="AA199" s="239"/>
      <c r="AB199" s="239"/>
      <c r="AC199" s="239"/>
      <c r="AD199" s="239"/>
      <c r="AE199" s="239"/>
    </row>
    <row r="200" spans="1:31" ht="13.8" x14ac:dyDescent="0.25">
      <c r="A200" s="241"/>
      <c r="B200" s="239"/>
      <c r="C200" s="603"/>
      <c r="D200" s="239"/>
      <c r="E200" s="239"/>
      <c r="F200" s="239"/>
      <c r="G200" s="240"/>
      <c r="H200" s="239"/>
      <c r="I200" s="239"/>
      <c r="J200" s="239"/>
      <c r="K200" s="239"/>
      <c r="L200" s="239"/>
      <c r="M200" s="239"/>
      <c r="N200" s="239"/>
      <c r="O200" s="239"/>
      <c r="P200" s="239"/>
      <c r="Q200" s="239"/>
      <c r="R200" s="239"/>
      <c r="S200" s="239"/>
      <c r="T200" s="239"/>
      <c r="U200" s="239"/>
      <c r="V200" s="239"/>
      <c r="W200" s="239"/>
      <c r="X200" s="239"/>
      <c r="Y200" s="239"/>
      <c r="Z200" s="239"/>
      <c r="AA200" s="239"/>
      <c r="AB200" s="239"/>
      <c r="AC200" s="239"/>
      <c r="AD200" s="239"/>
      <c r="AE200" s="239"/>
    </row>
    <row r="201" spans="1:31" ht="13.8" x14ac:dyDescent="0.25">
      <c r="A201" s="241"/>
      <c r="B201" s="239"/>
      <c r="C201" s="603"/>
      <c r="D201" s="239"/>
      <c r="E201" s="239"/>
      <c r="F201" s="239"/>
      <c r="G201" s="240"/>
      <c r="H201" s="239"/>
      <c r="I201" s="239"/>
      <c r="J201" s="239"/>
      <c r="K201" s="239"/>
      <c r="L201" s="239"/>
      <c r="M201" s="239"/>
      <c r="N201" s="239"/>
      <c r="O201" s="239"/>
      <c r="P201" s="239"/>
      <c r="Q201" s="239"/>
      <c r="R201" s="239"/>
      <c r="S201" s="239"/>
      <c r="T201" s="239"/>
      <c r="U201" s="239"/>
      <c r="V201" s="239"/>
      <c r="W201" s="239"/>
      <c r="X201" s="239"/>
      <c r="Y201" s="239"/>
      <c r="Z201" s="239"/>
      <c r="AA201" s="239"/>
      <c r="AB201" s="239"/>
      <c r="AC201" s="239"/>
      <c r="AD201" s="239"/>
      <c r="AE201" s="239"/>
    </row>
    <row r="202" spans="1:31" ht="13.8" x14ac:dyDescent="0.25">
      <c r="A202" s="241"/>
      <c r="B202" s="239"/>
      <c r="C202" s="603"/>
      <c r="D202" s="239"/>
      <c r="E202" s="239"/>
      <c r="F202" s="239"/>
      <c r="G202" s="240"/>
      <c r="H202" s="239"/>
      <c r="I202" s="239"/>
      <c r="J202" s="239"/>
      <c r="K202" s="239"/>
      <c r="L202" s="239"/>
      <c r="M202" s="239"/>
      <c r="N202" s="239"/>
      <c r="O202" s="239"/>
      <c r="P202" s="239"/>
      <c r="Q202" s="239"/>
      <c r="R202" s="239"/>
      <c r="S202" s="239"/>
      <c r="T202" s="239"/>
      <c r="U202" s="239"/>
      <c r="V202" s="239"/>
      <c r="W202" s="239"/>
      <c r="X202" s="239"/>
      <c r="Y202" s="239"/>
      <c r="Z202" s="239"/>
      <c r="AA202" s="239"/>
      <c r="AB202" s="239"/>
      <c r="AC202" s="239"/>
      <c r="AD202" s="239"/>
      <c r="AE202" s="239"/>
    </row>
    <row r="203" spans="1:31" ht="13.8" x14ac:dyDescent="0.25">
      <c r="A203" s="241"/>
      <c r="B203" s="239"/>
      <c r="C203" s="603"/>
      <c r="D203" s="239"/>
      <c r="E203" s="239"/>
      <c r="F203" s="239"/>
      <c r="G203" s="240"/>
      <c r="H203" s="239"/>
      <c r="I203" s="239"/>
      <c r="J203" s="239"/>
      <c r="K203" s="239"/>
      <c r="L203" s="239"/>
      <c r="M203" s="239"/>
      <c r="N203" s="239"/>
      <c r="O203" s="239"/>
      <c r="P203" s="239"/>
      <c r="Q203" s="239"/>
      <c r="R203" s="239"/>
      <c r="S203" s="239"/>
      <c r="T203" s="239"/>
      <c r="U203" s="239"/>
      <c r="V203" s="239"/>
      <c r="W203" s="239"/>
      <c r="X203" s="239"/>
      <c r="Y203" s="239"/>
      <c r="Z203" s="239"/>
      <c r="AA203" s="239"/>
      <c r="AB203" s="239"/>
      <c r="AC203" s="239"/>
      <c r="AD203" s="239"/>
      <c r="AE203" s="239"/>
    </row>
    <row r="204" spans="1:31" ht="13.8" x14ac:dyDescent="0.25">
      <c r="A204" s="241"/>
      <c r="B204" s="239"/>
      <c r="C204" s="603"/>
      <c r="D204" s="239"/>
      <c r="E204" s="239"/>
      <c r="F204" s="239"/>
      <c r="G204" s="240"/>
      <c r="H204" s="239"/>
      <c r="I204" s="239"/>
      <c r="J204" s="239"/>
      <c r="K204" s="239"/>
      <c r="L204" s="239"/>
      <c r="M204" s="239"/>
      <c r="N204" s="239"/>
      <c r="O204" s="239"/>
      <c r="P204" s="239"/>
      <c r="Q204" s="239"/>
      <c r="R204" s="239"/>
      <c r="S204" s="239"/>
      <c r="T204" s="239"/>
      <c r="U204" s="239"/>
      <c r="V204" s="239"/>
      <c r="W204" s="239"/>
      <c r="X204" s="239"/>
      <c r="Y204" s="239"/>
      <c r="Z204" s="239"/>
      <c r="AA204" s="239"/>
      <c r="AB204" s="239"/>
      <c r="AC204" s="239"/>
      <c r="AD204" s="239"/>
      <c r="AE204" s="239"/>
    </row>
    <row r="205" spans="1:31" ht="13.8" x14ac:dyDescent="0.25">
      <c r="A205" s="241"/>
      <c r="B205" s="239"/>
      <c r="C205" s="603"/>
      <c r="D205" s="239"/>
      <c r="E205" s="239"/>
      <c r="F205" s="239"/>
      <c r="G205" s="240"/>
      <c r="H205" s="239"/>
      <c r="I205" s="239"/>
      <c r="J205" s="239"/>
      <c r="K205" s="239"/>
      <c r="L205" s="239"/>
      <c r="M205" s="239"/>
      <c r="N205" s="239"/>
      <c r="O205" s="239"/>
      <c r="P205" s="239"/>
      <c r="Q205" s="239"/>
      <c r="R205" s="239"/>
      <c r="S205" s="239"/>
      <c r="T205" s="239"/>
      <c r="U205" s="239"/>
      <c r="V205" s="239"/>
      <c r="W205" s="239"/>
      <c r="X205" s="239"/>
      <c r="Y205" s="239"/>
      <c r="Z205" s="239"/>
      <c r="AA205" s="239"/>
      <c r="AB205" s="239"/>
      <c r="AC205" s="239"/>
      <c r="AD205" s="239"/>
      <c r="AE205" s="239"/>
    </row>
    <row r="206" spans="1:31" ht="13.8" x14ac:dyDescent="0.25">
      <c r="A206" s="241"/>
      <c r="B206" s="239"/>
      <c r="C206" s="603"/>
      <c r="D206" s="239"/>
      <c r="E206" s="239"/>
      <c r="F206" s="239"/>
      <c r="G206" s="240"/>
      <c r="H206" s="239"/>
      <c r="I206" s="239"/>
      <c r="J206" s="239"/>
      <c r="K206" s="239"/>
      <c r="L206" s="239"/>
      <c r="M206" s="239"/>
      <c r="N206" s="239"/>
      <c r="O206" s="239"/>
      <c r="P206" s="239"/>
      <c r="Q206" s="239"/>
      <c r="R206" s="239"/>
      <c r="S206" s="239"/>
      <c r="T206" s="239"/>
      <c r="U206" s="239"/>
      <c r="V206" s="239"/>
      <c r="W206" s="239"/>
      <c r="X206" s="239"/>
      <c r="Y206" s="239"/>
      <c r="Z206" s="239"/>
      <c r="AA206" s="239"/>
      <c r="AB206" s="239"/>
      <c r="AC206" s="239"/>
      <c r="AD206" s="239"/>
      <c r="AE206" s="239"/>
    </row>
    <row r="207" spans="1:31" ht="13.8" x14ac:dyDescent="0.25">
      <c r="A207" s="241"/>
      <c r="B207" s="239"/>
      <c r="C207" s="603"/>
      <c r="D207" s="239"/>
      <c r="E207" s="239"/>
      <c r="F207" s="239"/>
      <c r="G207" s="240"/>
      <c r="H207" s="239"/>
      <c r="I207" s="239"/>
      <c r="J207" s="239"/>
      <c r="K207" s="239"/>
      <c r="L207" s="239"/>
      <c r="M207" s="239"/>
      <c r="N207" s="239"/>
      <c r="O207" s="239"/>
      <c r="P207" s="239"/>
      <c r="Q207" s="239"/>
      <c r="R207" s="239"/>
      <c r="S207" s="239"/>
      <c r="T207" s="239"/>
      <c r="U207" s="239"/>
      <c r="V207" s="239"/>
      <c r="W207" s="239"/>
      <c r="X207" s="239"/>
      <c r="Y207" s="239"/>
      <c r="Z207" s="239"/>
      <c r="AA207" s="239"/>
      <c r="AB207" s="239"/>
      <c r="AC207" s="239"/>
      <c r="AD207" s="239"/>
      <c r="AE207" s="239"/>
    </row>
    <row r="208" spans="1:31" ht="13.8" x14ac:dyDescent="0.25">
      <c r="A208" s="241"/>
      <c r="B208" s="239"/>
      <c r="C208" s="603"/>
      <c r="D208" s="239"/>
      <c r="E208" s="239"/>
      <c r="F208" s="239"/>
      <c r="G208" s="240"/>
      <c r="H208" s="239"/>
      <c r="I208" s="239"/>
      <c r="J208" s="239"/>
      <c r="K208" s="239"/>
      <c r="L208" s="239"/>
      <c r="M208" s="239"/>
      <c r="N208" s="239"/>
      <c r="O208" s="239"/>
      <c r="P208" s="239"/>
      <c r="Q208" s="239"/>
      <c r="R208" s="239"/>
      <c r="S208" s="239"/>
      <c r="T208" s="239"/>
      <c r="U208" s="239"/>
      <c r="V208" s="239"/>
      <c r="W208" s="239"/>
      <c r="X208" s="239"/>
      <c r="Y208" s="239"/>
      <c r="Z208" s="239"/>
      <c r="AA208" s="239"/>
      <c r="AB208" s="239"/>
      <c r="AC208" s="239"/>
      <c r="AD208" s="239"/>
      <c r="AE208" s="239"/>
    </row>
    <row r="209" spans="1:31" ht="13.8" x14ac:dyDescent="0.25">
      <c r="A209" s="241"/>
      <c r="B209" s="239"/>
      <c r="C209" s="603"/>
      <c r="D209" s="239"/>
      <c r="E209" s="239"/>
      <c r="F209" s="239"/>
      <c r="G209" s="240"/>
      <c r="H209" s="239"/>
      <c r="I209" s="239"/>
      <c r="J209" s="239"/>
      <c r="K209" s="239"/>
      <c r="L209" s="239"/>
      <c r="M209" s="239"/>
      <c r="N209" s="239"/>
      <c r="O209" s="239"/>
      <c r="P209" s="239"/>
      <c r="Q209" s="239"/>
      <c r="R209" s="239"/>
      <c r="S209" s="239"/>
      <c r="T209" s="239"/>
      <c r="U209" s="239"/>
      <c r="V209" s="239"/>
      <c r="W209" s="239"/>
      <c r="X209" s="239"/>
      <c r="Y209" s="239"/>
      <c r="Z209" s="239"/>
      <c r="AA209" s="239"/>
      <c r="AB209" s="239"/>
      <c r="AC209" s="239"/>
      <c r="AD209" s="239"/>
      <c r="AE209" s="239"/>
    </row>
    <row r="210" spans="1:31" ht="13.8" x14ac:dyDescent="0.25">
      <c r="A210" s="241"/>
      <c r="B210" s="239"/>
      <c r="C210" s="603"/>
      <c r="D210" s="239"/>
      <c r="E210" s="239"/>
      <c r="F210" s="239"/>
      <c r="G210" s="240"/>
      <c r="H210" s="239"/>
      <c r="I210" s="239"/>
      <c r="J210" s="239"/>
      <c r="K210" s="239"/>
      <c r="L210" s="239"/>
      <c r="M210" s="239"/>
      <c r="N210" s="239"/>
      <c r="O210" s="239"/>
      <c r="P210" s="239"/>
      <c r="Q210" s="239"/>
      <c r="R210" s="239"/>
      <c r="S210" s="239"/>
      <c r="T210" s="239"/>
      <c r="U210" s="239"/>
      <c r="V210" s="239"/>
      <c r="W210" s="239"/>
      <c r="X210" s="239"/>
      <c r="Y210" s="239"/>
      <c r="Z210" s="239"/>
      <c r="AA210" s="239"/>
      <c r="AB210" s="239"/>
      <c r="AC210" s="239"/>
      <c r="AD210" s="239"/>
      <c r="AE210" s="239"/>
    </row>
    <row r="211" spans="1:31" ht="13.8" x14ac:dyDescent="0.25">
      <c r="A211" s="241"/>
      <c r="B211" s="239"/>
      <c r="C211" s="603"/>
      <c r="D211" s="239"/>
      <c r="E211" s="239"/>
      <c r="F211" s="239"/>
      <c r="G211" s="240"/>
      <c r="H211" s="239"/>
      <c r="I211" s="239"/>
      <c r="J211" s="239"/>
      <c r="K211" s="239"/>
      <c r="L211" s="239"/>
      <c r="M211" s="239"/>
      <c r="N211" s="239"/>
      <c r="O211" s="239"/>
      <c r="P211" s="239"/>
      <c r="Q211" s="239"/>
      <c r="R211" s="239"/>
      <c r="S211" s="239"/>
      <c r="T211" s="239"/>
      <c r="U211" s="239"/>
      <c r="V211" s="239"/>
      <c r="W211" s="239"/>
      <c r="X211" s="239"/>
      <c r="Y211" s="239"/>
      <c r="Z211" s="239"/>
      <c r="AA211" s="239"/>
      <c r="AB211" s="239"/>
      <c r="AC211" s="239"/>
      <c r="AD211" s="239"/>
      <c r="AE211" s="239"/>
    </row>
    <row r="212" spans="1:31" ht="13.8" x14ac:dyDescent="0.25">
      <c r="A212" s="241"/>
      <c r="B212" s="239"/>
      <c r="C212" s="603"/>
      <c r="D212" s="239"/>
      <c r="E212" s="239"/>
      <c r="F212" s="239"/>
      <c r="G212" s="240"/>
      <c r="H212" s="239"/>
      <c r="I212" s="239"/>
      <c r="J212" s="239"/>
      <c r="K212" s="239"/>
      <c r="L212" s="239"/>
      <c r="M212" s="239"/>
      <c r="N212" s="239"/>
      <c r="O212" s="239"/>
      <c r="P212" s="239"/>
      <c r="Q212" s="239"/>
      <c r="R212" s="239"/>
      <c r="S212" s="239"/>
      <c r="T212" s="239"/>
      <c r="U212" s="239"/>
      <c r="V212" s="239"/>
      <c r="W212" s="239"/>
      <c r="X212" s="239"/>
      <c r="Y212" s="239"/>
      <c r="Z212" s="239"/>
      <c r="AA212" s="239"/>
      <c r="AB212" s="239"/>
      <c r="AC212" s="239"/>
      <c r="AD212" s="239"/>
      <c r="AE212" s="239"/>
    </row>
    <row r="213" spans="1:31" ht="13.8" x14ac:dyDescent="0.25">
      <c r="A213" s="241"/>
      <c r="B213" s="239"/>
      <c r="C213" s="603"/>
      <c r="D213" s="239"/>
      <c r="E213" s="239"/>
      <c r="F213" s="239"/>
      <c r="G213" s="240"/>
      <c r="H213" s="239"/>
      <c r="I213" s="239"/>
      <c r="J213" s="239"/>
      <c r="K213" s="239"/>
      <c r="L213" s="239"/>
      <c r="M213" s="239"/>
      <c r="N213" s="239"/>
      <c r="O213" s="239"/>
      <c r="P213" s="239"/>
      <c r="Q213" s="239"/>
      <c r="R213" s="239"/>
      <c r="S213" s="239"/>
      <c r="T213" s="239"/>
      <c r="U213" s="239"/>
      <c r="V213" s="239"/>
      <c r="W213" s="239"/>
      <c r="X213" s="239"/>
      <c r="Y213" s="239"/>
      <c r="Z213" s="239"/>
      <c r="AA213" s="239"/>
      <c r="AB213" s="239"/>
      <c r="AC213" s="239"/>
      <c r="AD213" s="239"/>
      <c r="AE213" s="239"/>
    </row>
    <row r="214" spans="1:31" ht="13.8" x14ac:dyDescent="0.25">
      <c r="A214" s="241"/>
      <c r="B214" s="239"/>
      <c r="C214" s="603"/>
      <c r="D214" s="239"/>
      <c r="E214" s="239"/>
      <c r="F214" s="239"/>
      <c r="G214" s="240"/>
      <c r="H214" s="239"/>
      <c r="I214" s="239"/>
      <c r="J214" s="239"/>
      <c r="K214" s="239"/>
      <c r="L214" s="239"/>
      <c r="M214" s="239"/>
      <c r="N214" s="239"/>
      <c r="O214" s="239"/>
      <c r="P214" s="239"/>
      <c r="Q214" s="239"/>
      <c r="R214" s="239"/>
      <c r="S214" s="239"/>
      <c r="T214" s="239"/>
      <c r="U214" s="239"/>
      <c r="V214" s="239"/>
      <c r="W214" s="239"/>
      <c r="X214" s="239"/>
      <c r="Y214" s="239"/>
      <c r="Z214" s="239"/>
      <c r="AA214" s="239"/>
      <c r="AB214" s="239"/>
      <c r="AC214" s="239"/>
      <c r="AD214" s="239"/>
      <c r="AE214" s="239"/>
    </row>
    <row r="215" spans="1:31" ht="13.8" x14ac:dyDescent="0.25">
      <c r="A215" s="241"/>
      <c r="B215" s="239"/>
      <c r="C215" s="603"/>
      <c r="D215" s="239"/>
      <c r="E215" s="239"/>
      <c r="F215" s="239"/>
      <c r="G215" s="240"/>
      <c r="H215" s="239"/>
      <c r="I215" s="239"/>
      <c r="J215" s="239"/>
      <c r="K215" s="239"/>
      <c r="L215" s="239"/>
      <c r="M215" s="239"/>
      <c r="N215" s="239"/>
      <c r="O215" s="239"/>
      <c r="P215" s="239"/>
      <c r="Q215" s="239"/>
      <c r="R215" s="239"/>
      <c r="S215" s="239"/>
      <c r="T215" s="239"/>
      <c r="U215" s="239"/>
      <c r="V215" s="239"/>
      <c r="W215" s="239"/>
      <c r="X215" s="239"/>
      <c r="Y215" s="239"/>
      <c r="Z215" s="239"/>
      <c r="AA215" s="239"/>
      <c r="AB215" s="239"/>
      <c r="AC215" s="239"/>
      <c r="AD215" s="239"/>
      <c r="AE215" s="239"/>
    </row>
    <row r="216" spans="1:31" ht="13.8" x14ac:dyDescent="0.25">
      <c r="A216" s="241"/>
      <c r="B216" s="239"/>
      <c r="C216" s="603"/>
      <c r="D216" s="239"/>
      <c r="E216" s="239"/>
      <c r="F216" s="239"/>
      <c r="G216" s="240"/>
      <c r="H216" s="239"/>
      <c r="I216" s="239"/>
      <c r="J216" s="239"/>
      <c r="K216" s="239"/>
      <c r="L216" s="239"/>
      <c r="M216" s="239"/>
      <c r="N216" s="239"/>
      <c r="O216" s="239"/>
      <c r="P216" s="239"/>
      <c r="Q216" s="239"/>
      <c r="R216" s="239"/>
      <c r="S216" s="239"/>
      <c r="T216" s="239"/>
      <c r="U216" s="239"/>
      <c r="V216" s="239"/>
      <c r="W216" s="239"/>
      <c r="X216" s="239"/>
      <c r="Y216" s="239"/>
      <c r="Z216" s="239"/>
      <c r="AA216" s="239"/>
      <c r="AB216" s="239"/>
      <c r="AC216" s="239"/>
      <c r="AD216" s="239"/>
      <c r="AE216" s="239"/>
    </row>
    <row r="217" spans="1:31" ht="13.8" x14ac:dyDescent="0.25">
      <c r="A217" s="241"/>
      <c r="B217" s="239"/>
      <c r="C217" s="603"/>
      <c r="D217" s="239"/>
      <c r="E217" s="239"/>
      <c r="F217" s="239"/>
      <c r="G217" s="240"/>
      <c r="H217" s="239"/>
      <c r="I217" s="239"/>
      <c r="J217" s="239"/>
      <c r="K217" s="239"/>
      <c r="L217" s="239"/>
      <c r="M217" s="239"/>
      <c r="N217" s="239"/>
      <c r="O217" s="239"/>
      <c r="P217" s="239"/>
      <c r="Q217" s="239"/>
      <c r="R217" s="239"/>
      <c r="S217" s="239"/>
      <c r="T217" s="239"/>
      <c r="U217" s="239"/>
      <c r="V217" s="239"/>
      <c r="W217" s="239"/>
      <c r="X217" s="239"/>
      <c r="Y217" s="239"/>
      <c r="Z217" s="239"/>
      <c r="AA217" s="239"/>
      <c r="AB217" s="239"/>
      <c r="AC217" s="239"/>
      <c r="AD217" s="239"/>
      <c r="AE217" s="239"/>
    </row>
    <row r="218" spans="1:31" ht="13.8" x14ac:dyDescent="0.25">
      <c r="A218" s="241"/>
      <c r="B218" s="239"/>
      <c r="C218" s="603"/>
      <c r="D218" s="239"/>
      <c r="E218" s="239"/>
      <c r="F218" s="239"/>
      <c r="G218" s="240"/>
      <c r="H218" s="239"/>
      <c r="I218" s="239"/>
      <c r="J218" s="239"/>
      <c r="K218" s="239"/>
      <c r="L218" s="239"/>
      <c r="M218" s="239"/>
      <c r="N218" s="239"/>
      <c r="O218" s="239"/>
      <c r="P218" s="239"/>
      <c r="Q218" s="239"/>
      <c r="R218" s="239"/>
      <c r="S218" s="239"/>
      <c r="T218" s="239"/>
      <c r="U218" s="239"/>
      <c r="V218" s="239"/>
      <c r="W218" s="239"/>
      <c r="X218" s="239"/>
      <c r="Y218" s="239"/>
      <c r="Z218" s="239"/>
      <c r="AA218" s="239"/>
      <c r="AB218" s="239"/>
      <c r="AC218" s="239"/>
      <c r="AD218" s="239"/>
      <c r="AE218" s="239"/>
    </row>
    <row r="219" spans="1:31" ht="13.8" x14ac:dyDescent="0.25">
      <c r="A219" s="241"/>
      <c r="B219" s="239"/>
      <c r="C219" s="603"/>
      <c r="D219" s="239"/>
      <c r="E219" s="239"/>
      <c r="F219" s="239"/>
      <c r="G219" s="240"/>
      <c r="H219" s="239"/>
      <c r="I219" s="239"/>
      <c r="J219" s="239"/>
      <c r="K219" s="239"/>
      <c r="L219" s="239"/>
      <c r="M219" s="239"/>
      <c r="N219" s="239"/>
      <c r="O219" s="239"/>
      <c r="P219" s="239"/>
      <c r="Q219" s="239"/>
      <c r="R219" s="239"/>
      <c r="S219" s="239"/>
      <c r="T219" s="239"/>
      <c r="U219" s="239"/>
      <c r="V219" s="239"/>
      <c r="W219" s="239"/>
      <c r="X219" s="239"/>
      <c r="Y219" s="239"/>
      <c r="Z219" s="239"/>
      <c r="AA219" s="239"/>
      <c r="AB219" s="239"/>
      <c r="AC219" s="239"/>
      <c r="AD219" s="239"/>
      <c r="AE219" s="239"/>
    </row>
    <row r="220" spans="1:31" ht="13.8" x14ac:dyDescent="0.25">
      <c r="A220" s="241"/>
      <c r="B220" s="239"/>
      <c r="C220" s="603"/>
      <c r="D220" s="239"/>
      <c r="E220" s="239"/>
      <c r="F220" s="239"/>
      <c r="G220" s="240"/>
      <c r="H220" s="239"/>
      <c r="I220" s="239"/>
      <c r="J220" s="239"/>
      <c r="K220" s="239"/>
      <c r="L220" s="239"/>
      <c r="M220" s="239"/>
      <c r="N220" s="239"/>
      <c r="O220" s="239"/>
      <c r="P220" s="239"/>
      <c r="Q220" s="239"/>
      <c r="R220" s="239"/>
      <c r="S220" s="239"/>
      <c r="T220" s="239"/>
      <c r="U220" s="239"/>
      <c r="V220" s="239"/>
      <c r="W220" s="239"/>
      <c r="X220" s="239"/>
      <c r="Y220" s="239"/>
      <c r="Z220" s="239"/>
      <c r="AA220" s="239"/>
      <c r="AB220" s="239"/>
      <c r="AC220" s="239"/>
      <c r="AD220" s="239"/>
      <c r="AE220" s="239"/>
    </row>
    <row r="221" spans="1:31" ht="13.8" x14ac:dyDescent="0.25">
      <c r="A221" s="241"/>
      <c r="B221" s="239"/>
      <c r="C221" s="603"/>
      <c r="D221" s="239"/>
      <c r="E221" s="239"/>
      <c r="F221" s="239"/>
      <c r="G221" s="240"/>
      <c r="H221" s="239"/>
      <c r="I221" s="239"/>
      <c r="J221" s="239"/>
      <c r="K221" s="239"/>
      <c r="L221" s="239"/>
      <c r="M221" s="239"/>
      <c r="N221" s="239"/>
      <c r="O221" s="239"/>
      <c r="P221" s="239"/>
      <c r="Q221" s="239"/>
      <c r="R221" s="239"/>
      <c r="S221" s="239"/>
      <c r="T221" s="239"/>
      <c r="U221" s="239"/>
      <c r="V221" s="239"/>
      <c r="W221" s="239"/>
      <c r="X221" s="239"/>
      <c r="Y221" s="239"/>
      <c r="Z221" s="239"/>
      <c r="AA221" s="239"/>
      <c r="AB221" s="239"/>
      <c r="AC221" s="239"/>
      <c r="AD221" s="239"/>
      <c r="AE221" s="239"/>
    </row>
    <row r="222" spans="1:31" ht="13.8" x14ac:dyDescent="0.25">
      <c r="A222" s="241"/>
      <c r="B222" s="239"/>
      <c r="C222" s="603"/>
      <c r="D222" s="239"/>
      <c r="E222" s="239"/>
      <c r="F222" s="239"/>
      <c r="G222" s="240"/>
      <c r="H222" s="239"/>
      <c r="I222" s="239"/>
      <c r="J222" s="239"/>
      <c r="K222" s="239"/>
      <c r="L222" s="239"/>
      <c r="M222" s="239"/>
      <c r="N222" s="239"/>
      <c r="O222" s="239"/>
      <c r="P222" s="239"/>
      <c r="Q222" s="239"/>
      <c r="R222" s="239"/>
      <c r="S222" s="239"/>
      <c r="T222" s="239"/>
      <c r="U222" s="239"/>
      <c r="V222" s="239"/>
      <c r="W222" s="239"/>
      <c r="X222" s="239"/>
      <c r="Y222" s="239"/>
      <c r="Z222" s="239"/>
      <c r="AA222" s="239"/>
      <c r="AB222" s="239"/>
      <c r="AC222" s="239"/>
      <c r="AD222" s="239"/>
      <c r="AE222" s="239"/>
    </row>
    <row r="223" spans="1:31" ht="13.8" x14ac:dyDescent="0.25">
      <c r="A223" s="241"/>
      <c r="B223" s="239"/>
      <c r="C223" s="603"/>
      <c r="D223" s="239"/>
      <c r="E223" s="239"/>
      <c r="F223" s="239"/>
      <c r="G223" s="240"/>
      <c r="H223" s="239"/>
      <c r="I223" s="239"/>
      <c r="J223" s="239"/>
      <c r="K223" s="239"/>
      <c r="L223" s="239"/>
      <c r="M223" s="239"/>
      <c r="N223" s="239"/>
      <c r="O223" s="239"/>
      <c r="P223" s="239"/>
      <c r="Q223" s="239"/>
      <c r="R223" s="239"/>
      <c r="S223" s="239"/>
      <c r="T223" s="239"/>
      <c r="U223" s="239"/>
      <c r="V223" s="239"/>
      <c r="W223" s="239"/>
      <c r="X223" s="239"/>
      <c r="Y223" s="239"/>
      <c r="Z223" s="239"/>
      <c r="AA223" s="239"/>
      <c r="AB223" s="239"/>
      <c r="AC223" s="239"/>
      <c r="AD223" s="239"/>
      <c r="AE223" s="239"/>
    </row>
    <row r="224" spans="1:31" ht="13.8" x14ac:dyDescent="0.25">
      <c r="A224" s="241"/>
      <c r="B224" s="239"/>
      <c r="C224" s="603"/>
      <c r="D224" s="239"/>
      <c r="E224" s="239"/>
      <c r="F224" s="239"/>
      <c r="G224" s="240"/>
      <c r="H224" s="239"/>
      <c r="I224" s="239"/>
      <c r="J224" s="239"/>
      <c r="K224" s="239"/>
      <c r="L224" s="239"/>
      <c r="M224" s="239"/>
      <c r="N224" s="239"/>
      <c r="O224" s="239"/>
      <c r="P224" s="239"/>
      <c r="Q224" s="239"/>
      <c r="R224" s="239"/>
      <c r="S224" s="239"/>
      <c r="T224" s="239"/>
      <c r="U224" s="239"/>
      <c r="V224" s="239"/>
      <c r="W224" s="239"/>
      <c r="X224" s="239"/>
      <c r="Y224" s="239"/>
      <c r="Z224" s="239"/>
      <c r="AA224" s="239"/>
      <c r="AB224" s="239"/>
      <c r="AC224" s="239"/>
      <c r="AD224" s="239"/>
      <c r="AE224" s="239"/>
    </row>
    <row r="225" spans="1:31" ht="13.8" x14ac:dyDescent="0.25">
      <c r="A225" s="241"/>
      <c r="B225" s="239"/>
      <c r="C225" s="603"/>
      <c r="D225" s="239"/>
      <c r="E225" s="239"/>
      <c r="F225" s="239"/>
      <c r="G225" s="240"/>
      <c r="H225" s="239"/>
      <c r="I225" s="239"/>
      <c r="J225" s="239"/>
      <c r="K225" s="239"/>
      <c r="L225" s="239"/>
      <c r="M225" s="239"/>
      <c r="N225" s="239"/>
      <c r="O225" s="239"/>
      <c r="P225" s="239"/>
      <c r="Q225" s="239"/>
      <c r="R225" s="239"/>
      <c r="S225" s="239"/>
      <c r="T225" s="239"/>
      <c r="U225" s="239"/>
      <c r="V225" s="239"/>
      <c r="W225" s="239"/>
      <c r="X225" s="239"/>
      <c r="Y225" s="239"/>
      <c r="Z225" s="239"/>
      <c r="AA225" s="239"/>
      <c r="AB225" s="239"/>
      <c r="AC225" s="239"/>
      <c r="AD225" s="239"/>
      <c r="AE225" s="239"/>
    </row>
    <row r="226" spans="1:31" ht="13.8" x14ac:dyDescent="0.25">
      <c r="A226" s="241"/>
      <c r="B226" s="239"/>
      <c r="C226" s="603"/>
      <c r="D226" s="239"/>
      <c r="E226" s="239"/>
      <c r="F226" s="239"/>
      <c r="G226" s="240"/>
      <c r="H226" s="239"/>
      <c r="I226" s="239"/>
      <c r="J226" s="239"/>
      <c r="K226" s="239"/>
      <c r="L226" s="239"/>
      <c r="M226" s="239"/>
      <c r="N226" s="239"/>
      <c r="O226" s="239"/>
      <c r="P226" s="239"/>
      <c r="Q226" s="239"/>
      <c r="R226" s="239"/>
      <c r="S226" s="239"/>
      <c r="T226" s="239"/>
      <c r="U226" s="239"/>
      <c r="V226" s="239"/>
      <c r="W226" s="239"/>
      <c r="X226" s="239"/>
      <c r="Y226" s="239"/>
      <c r="Z226" s="239"/>
      <c r="AA226" s="239"/>
      <c r="AB226" s="239"/>
      <c r="AC226" s="239"/>
      <c r="AD226" s="239"/>
      <c r="AE226" s="239"/>
    </row>
    <row r="227" spans="1:31" ht="13.8" x14ac:dyDescent="0.25">
      <c r="A227" s="241"/>
      <c r="B227" s="239"/>
      <c r="C227" s="603"/>
      <c r="D227" s="239"/>
      <c r="E227" s="239"/>
      <c r="F227" s="239"/>
      <c r="G227" s="240"/>
      <c r="H227" s="239"/>
      <c r="I227" s="239"/>
      <c r="J227" s="239"/>
      <c r="K227" s="239"/>
      <c r="L227" s="239"/>
      <c r="M227" s="239"/>
      <c r="N227" s="239"/>
      <c r="O227" s="239"/>
      <c r="P227" s="239"/>
      <c r="Q227" s="239"/>
      <c r="R227" s="239"/>
      <c r="S227" s="239"/>
      <c r="T227" s="239"/>
      <c r="U227" s="239"/>
      <c r="V227" s="239"/>
      <c r="W227" s="239"/>
      <c r="X227" s="239"/>
      <c r="Y227" s="239"/>
      <c r="Z227" s="239"/>
      <c r="AA227" s="239"/>
      <c r="AB227" s="239"/>
      <c r="AC227" s="239"/>
      <c r="AD227" s="239"/>
      <c r="AE227" s="239"/>
    </row>
    <row r="228" spans="1:31" ht="13.8" x14ac:dyDescent="0.25">
      <c r="A228" s="241"/>
      <c r="B228" s="239"/>
      <c r="C228" s="603"/>
      <c r="D228" s="239"/>
      <c r="E228" s="239"/>
      <c r="F228" s="239"/>
      <c r="G228" s="240"/>
      <c r="H228" s="239"/>
      <c r="I228" s="239"/>
      <c r="J228" s="239"/>
      <c r="K228" s="239"/>
      <c r="L228" s="239"/>
      <c r="M228" s="239"/>
      <c r="N228" s="239"/>
      <c r="O228" s="239"/>
      <c r="P228" s="239"/>
      <c r="Q228" s="239"/>
      <c r="R228" s="239"/>
      <c r="S228" s="239"/>
      <c r="T228" s="239"/>
      <c r="U228" s="239"/>
      <c r="V228" s="239"/>
      <c r="W228" s="239"/>
      <c r="X228" s="239"/>
      <c r="Y228" s="239"/>
      <c r="Z228" s="239"/>
      <c r="AA228" s="239"/>
      <c r="AB228" s="239"/>
      <c r="AC228" s="239"/>
      <c r="AD228" s="239"/>
      <c r="AE228" s="239"/>
    </row>
    <row r="229" spans="1:31" ht="13.8" x14ac:dyDescent="0.25">
      <c r="A229" s="241"/>
      <c r="B229" s="239"/>
      <c r="C229" s="603"/>
      <c r="D229" s="239"/>
      <c r="E229" s="239"/>
      <c r="F229" s="239"/>
      <c r="G229" s="240"/>
      <c r="H229" s="239"/>
      <c r="I229" s="239"/>
      <c r="J229" s="239"/>
      <c r="K229" s="239"/>
      <c r="L229" s="239"/>
      <c r="M229" s="239"/>
      <c r="N229" s="239"/>
      <c r="O229" s="239"/>
      <c r="P229" s="239"/>
      <c r="Q229" s="239"/>
      <c r="R229" s="239"/>
      <c r="S229" s="239"/>
      <c r="T229" s="239"/>
      <c r="U229" s="239"/>
      <c r="V229" s="239"/>
      <c r="W229" s="239"/>
      <c r="X229" s="239"/>
      <c r="Y229" s="239"/>
      <c r="Z229" s="239"/>
      <c r="AA229" s="239"/>
      <c r="AB229" s="239"/>
      <c r="AC229" s="239"/>
      <c r="AD229" s="239"/>
      <c r="AE229" s="239"/>
    </row>
    <row r="230" spans="1:31" ht="13.8" x14ac:dyDescent="0.25">
      <c r="A230" s="241"/>
      <c r="B230" s="239"/>
      <c r="C230" s="603"/>
      <c r="D230" s="239"/>
      <c r="E230" s="239"/>
      <c r="F230" s="239"/>
      <c r="G230" s="240"/>
      <c r="H230" s="239"/>
      <c r="I230" s="239"/>
      <c r="J230" s="239"/>
      <c r="K230" s="239"/>
      <c r="L230" s="239"/>
      <c r="M230" s="239"/>
      <c r="N230" s="239"/>
      <c r="O230" s="239"/>
      <c r="P230" s="239"/>
      <c r="Q230" s="239"/>
      <c r="R230" s="239"/>
      <c r="S230" s="239"/>
      <c r="T230" s="239"/>
      <c r="U230" s="239"/>
      <c r="V230" s="239"/>
      <c r="W230" s="239"/>
      <c r="X230" s="239"/>
      <c r="Y230" s="239"/>
      <c r="Z230" s="239"/>
      <c r="AA230" s="239"/>
      <c r="AB230" s="239"/>
      <c r="AC230" s="239"/>
      <c r="AD230" s="239"/>
      <c r="AE230" s="239"/>
    </row>
    <row r="231" spans="1:31" ht="13.8" x14ac:dyDescent="0.25">
      <c r="A231" s="241"/>
      <c r="B231" s="239"/>
      <c r="C231" s="603"/>
      <c r="D231" s="239"/>
      <c r="E231" s="239"/>
      <c r="F231" s="239"/>
      <c r="G231" s="240"/>
      <c r="H231" s="239"/>
      <c r="I231" s="239"/>
      <c r="J231" s="239"/>
      <c r="K231" s="239"/>
      <c r="L231" s="239"/>
      <c r="M231" s="239"/>
      <c r="N231" s="239"/>
      <c r="O231" s="239"/>
      <c r="P231" s="239"/>
      <c r="Q231" s="239"/>
      <c r="R231" s="239"/>
      <c r="S231" s="239"/>
      <c r="T231" s="239"/>
      <c r="U231" s="239"/>
      <c r="V231" s="239"/>
      <c r="W231" s="239"/>
      <c r="X231" s="239"/>
      <c r="Y231" s="239"/>
      <c r="Z231" s="239"/>
      <c r="AA231" s="239"/>
      <c r="AB231" s="239"/>
      <c r="AC231" s="239"/>
      <c r="AD231" s="239"/>
      <c r="AE231" s="239"/>
    </row>
    <row r="232" spans="1:31" ht="13.8" x14ac:dyDescent="0.25">
      <c r="A232" s="241"/>
      <c r="B232" s="239"/>
      <c r="C232" s="603"/>
      <c r="D232" s="239"/>
      <c r="E232" s="239"/>
      <c r="F232" s="239"/>
      <c r="G232" s="240"/>
      <c r="H232" s="239"/>
      <c r="I232" s="239"/>
      <c r="J232" s="239"/>
      <c r="K232" s="239"/>
      <c r="L232" s="239"/>
      <c r="M232" s="239"/>
      <c r="N232" s="239"/>
      <c r="O232" s="239"/>
      <c r="P232" s="239"/>
      <c r="Q232" s="239"/>
      <c r="R232" s="239"/>
      <c r="S232" s="239"/>
      <c r="T232" s="239"/>
      <c r="U232" s="239"/>
      <c r="V232" s="239"/>
      <c r="W232" s="239"/>
      <c r="X232" s="239"/>
      <c r="Y232" s="239"/>
      <c r="Z232" s="239"/>
      <c r="AA232" s="239"/>
      <c r="AB232" s="239"/>
      <c r="AC232" s="239"/>
      <c r="AD232" s="239"/>
      <c r="AE232" s="239"/>
    </row>
    <row r="233" spans="1:31" ht="13.8" x14ac:dyDescent="0.25">
      <c r="A233" s="241"/>
      <c r="B233" s="239"/>
      <c r="C233" s="603"/>
      <c r="D233" s="239"/>
      <c r="E233" s="239"/>
      <c r="F233" s="239"/>
      <c r="G233" s="240"/>
      <c r="H233" s="239"/>
      <c r="I233" s="239"/>
      <c r="J233" s="239"/>
      <c r="K233" s="239"/>
      <c r="L233" s="239"/>
      <c r="M233" s="239"/>
      <c r="N233" s="239"/>
      <c r="O233" s="239"/>
      <c r="P233" s="239"/>
      <c r="Q233" s="239"/>
      <c r="R233" s="239"/>
      <c r="S233" s="239"/>
      <c r="T233" s="239"/>
      <c r="U233" s="239"/>
      <c r="V233" s="239"/>
      <c r="W233" s="239"/>
      <c r="X233" s="239"/>
      <c r="Y233" s="239"/>
      <c r="Z233" s="239"/>
      <c r="AA233" s="239"/>
      <c r="AB233" s="239"/>
      <c r="AC233" s="239"/>
      <c r="AD233" s="239"/>
      <c r="AE233" s="239"/>
    </row>
    <row r="234" spans="1:31" ht="13.8" x14ac:dyDescent="0.25">
      <c r="A234" s="241"/>
      <c r="B234" s="239"/>
      <c r="C234" s="603"/>
      <c r="D234" s="239"/>
      <c r="E234" s="239"/>
      <c r="F234" s="239"/>
      <c r="G234" s="240"/>
      <c r="H234" s="239"/>
      <c r="I234" s="239"/>
      <c r="J234" s="239"/>
      <c r="K234" s="239"/>
      <c r="L234" s="239"/>
      <c r="M234" s="239"/>
      <c r="N234" s="239"/>
      <c r="O234" s="239"/>
      <c r="P234" s="239"/>
      <c r="Q234" s="239"/>
      <c r="R234" s="239"/>
      <c r="S234" s="239"/>
      <c r="T234" s="239"/>
      <c r="U234" s="239"/>
      <c r="V234" s="239"/>
      <c r="W234" s="239"/>
      <c r="X234" s="239"/>
      <c r="Y234" s="239"/>
      <c r="Z234" s="239"/>
      <c r="AA234" s="239"/>
      <c r="AB234" s="239"/>
      <c r="AC234" s="239"/>
      <c r="AD234" s="239"/>
      <c r="AE234" s="239"/>
    </row>
    <row r="235" spans="1:31" ht="13.8" x14ac:dyDescent="0.25">
      <c r="A235" s="241"/>
      <c r="B235" s="239"/>
      <c r="C235" s="603"/>
      <c r="D235" s="239"/>
      <c r="E235" s="239"/>
      <c r="F235" s="239"/>
      <c r="G235" s="240"/>
      <c r="H235" s="239"/>
      <c r="I235" s="239"/>
      <c r="J235" s="239"/>
      <c r="K235" s="239"/>
      <c r="L235" s="239"/>
      <c r="M235" s="239"/>
      <c r="N235" s="239"/>
      <c r="O235" s="239"/>
      <c r="P235" s="239"/>
      <c r="Q235" s="239"/>
      <c r="R235" s="239"/>
      <c r="S235" s="239"/>
      <c r="T235" s="239"/>
      <c r="U235" s="239"/>
      <c r="V235" s="239"/>
      <c r="W235" s="239"/>
      <c r="X235" s="239"/>
      <c r="Y235" s="239"/>
      <c r="Z235" s="239"/>
      <c r="AA235" s="239"/>
      <c r="AB235" s="239"/>
      <c r="AC235" s="239"/>
      <c r="AD235" s="239"/>
      <c r="AE235" s="239"/>
    </row>
    <row r="236" spans="1:31" ht="13.8" x14ac:dyDescent="0.25">
      <c r="A236" s="241"/>
      <c r="B236" s="239"/>
      <c r="C236" s="603"/>
      <c r="D236" s="239"/>
      <c r="E236" s="239"/>
      <c r="F236" s="239"/>
      <c r="G236" s="240"/>
      <c r="H236" s="239"/>
      <c r="I236" s="239"/>
      <c r="J236" s="239"/>
      <c r="K236" s="239"/>
      <c r="L236" s="239"/>
      <c r="M236" s="239"/>
      <c r="N236" s="239"/>
      <c r="O236" s="239"/>
      <c r="P236" s="239"/>
      <c r="Q236" s="239"/>
      <c r="R236" s="239"/>
      <c r="S236" s="239"/>
      <c r="T236" s="239"/>
      <c r="U236" s="239"/>
      <c r="V236" s="239"/>
      <c r="W236" s="239"/>
      <c r="X236" s="239"/>
      <c r="Y236" s="239"/>
      <c r="Z236" s="239"/>
      <c r="AA236" s="239"/>
      <c r="AB236" s="239"/>
      <c r="AC236" s="239"/>
      <c r="AD236" s="239"/>
      <c r="AE236" s="239"/>
    </row>
    <row r="237" spans="1:31" ht="13.8" x14ac:dyDescent="0.25">
      <c r="A237" s="241"/>
      <c r="B237" s="239"/>
      <c r="C237" s="603"/>
      <c r="D237" s="239"/>
      <c r="E237" s="239"/>
      <c r="F237" s="239"/>
      <c r="G237" s="240"/>
      <c r="H237" s="239"/>
      <c r="I237" s="239"/>
      <c r="J237" s="239"/>
      <c r="K237" s="239"/>
      <c r="L237" s="239"/>
      <c r="M237" s="239"/>
      <c r="N237" s="239"/>
      <c r="O237" s="239"/>
      <c r="P237" s="239"/>
      <c r="Q237" s="239"/>
      <c r="R237" s="239"/>
      <c r="S237" s="239"/>
      <c r="T237" s="239"/>
      <c r="U237" s="239"/>
      <c r="V237" s="239"/>
      <c r="W237" s="239"/>
      <c r="X237" s="239"/>
      <c r="Y237" s="239"/>
      <c r="Z237" s="239"/>
      <c r="AA237" s="239"/>
      <c r="AB237" s="239"/>
      <c r="AC237" s="239"/>
      <c r="AD237" s="239"/>
      <c r="AE237" s="239"/>
    </row>
    <row r="238" spans="1:31" ht="13.8" x14ac:dyDescent="0.25">
      <c r="A238" s="241"/>
      <c r="B238" s="239"/>
      <c r="C238" s="603"/>
      <c r="D238" s="239"/>
      <c r="E238" s="239"/>
      <c r="F238" s="239"/>
      <c r="G238" s="240"/>
      <c r="H238" s="239"/>
      <c r="I238" s="239"/>
      <c r="J238" s="239"/>
      <c r="K238" s="239"/>
      <c r="L238" s="239"/>
      <c r="M238" s="239"/>
      <c r="N238" s="239"/>
      <c r="O238" s="239"/>
      <c r="P238" s="239"/>
      <c r="Q238" s="239"/>
      <c r="R238" s="239"/>
      <c r="S238" s="239"/>
      <c r="T238" s="239"/>
      <c r="U238" s="239"/>
      <c r="V238" s="239"/>
      <c r="W238" s="239"/>
      <c r="X238" s="239"/>
      <c r="Y238" s="239"/>
      <c r="Z238" s="239"/>
      <c r="AA238" s="239"/>
      <c r="AB238" s="239"/>
      <c r="AC238" s="239"/>
      <c r="AD238" s="239"/>
      <c r="AE238" s="239"/>
    </row>
    <row r="239" spans="1:31" ht="13.8" x14ac:dyDescent="0.25">
      <c r="A239" s="241"/>
      <c r="B239" s="239"/>
      <c r="C239" s="603"/>
      <c r="D239" s="239"/>
      <c r="E239" s="239"/>
      <c r="F239" s="239"/>
      <c r="G239" s="240"/>
      <c r="H239" s="239"/>
      <c r="I239" s="239"/>
      <c r="J239" s="239"/>
      <c r="K239" s="239"/>
      <c r="L239" s="239"/>
      <c r="M239" s="239"/>
      <c r="N239" s="239"/>
      <c r="O239" s="239"/>
      <c r="P239" s="239"/>
      <c r="Q239" s="239"/>
      <c r="R239" s="239"/>
      <c r="S239" s="239"/>
      <c r="T239" s="239"/>
      <c r="U239" s="239"/>
      <c r="V239" s="239"/>
      <c r="W239" s="239"/>
      <c r="X239" s="239"/>
      <c r="Y239" s="239"/>
      <c r="Z239" s="239"/>
      <c r="AA239" s="239"/>
      <c r="AB239" s="239"/>
      <c r="AC239" s="239"/>
      <c r="AD239" s="239"/>
      <c r="AE239" s="239"/>
    </row>
    <row r="240" spans="1:31" ht="13.8" x14ac:dyDescent="0.25">
      <c r="A240" s="241"/>
      <c r="B240" s="239"/>
      <c r="C240" s="603"/>
      <c r="D240" s="239"/>
      <c r="E240" s="239"/>
      <c r="F240" s="239"/>
      <c r="G240" s="240"/>
      <c r="H240" s="239"/>
      <c r="I240" s="239"/>
      <c r="J240" s="239"/>
      <c r="K240" s="239"/>
      <c r="L240" s="239"/>
      <c r="M240" s="239"/>
      <c r="N240" s="239"/>
      <c r="O240" s="239"/>
      <c r="P240" s="239"/>
      <c r="Q240" s="239"/>
      <c r="R240" s="239"/>
      <c r="S240" s="239"/>
      <c r="T240" s="239"/>
      <c r="U240" s="239"/>
      <c r="V240" s="239"/>
      <c r="W240" s="239"/>
      <c r="X240" s="239"/>
      <c r="Y240" s="239"/>
      <c r="Z240" s="239"/>
      <c r="AA240" s="239"/>
      <c r="AB240" s="239"/>
      <c r="AC240" s="239"/>
      <c r="AD240" s="239"/>
      <c r="AE240" s="239"/>
    </row>
    <row r="241" spans="1:31" ht="13.8" x14ac:dyDescent="0.25">
      <c r="A241" s="241"/>
      <c r="B241" s="239"/>
      <c r="C241" s="603"/>
      <c r="D241" s="239"/>
      <c r="E241" s="239"/>
      <c r="F241" s="239"/>
      <c r="G241" s="240"/>
      <c r="H241" s="239"/>
      <c r="I241" s="239"/>
      <c r="J241" s="239"/>
      <c r="K241" s="239"/>
      <c r="L241" s="239"/>
      <c r="M241" s="239"/>
      <c r="N241" s="239"/>
      <c r="O241" s="239"/>
      <c r="P241" s="239"/>
      <c r="Q241" s="239"/>
      <c r="R241" s="239"/>
      <c r="S241" s="239"/>
      <c r="T241" s="239"/>
      <c r="U241" s="239"/>
      <c r="V241" s="239"/>
      <c r="W241" s="239"/>
      <c r="X241" s="239"/>
      <c r="Y241" s="239"/>
      <c r="Z241" s="239"/>
      <c r="AA241" s="239"/>
      <c r="AB241" s="239"/>
      <c r="AC241" s="239"/>
      <c r="AD241" s="239"/>
      <c r="AE241" s="239"/>
    </row>
    <row r="242" spans="1:31" ht="13.8" x14ac:dyDescent="0.25">
      <c r="A242" s="241"/>
      <c r="B242" s="239"/>
      <c r="C242" s="603"/>
      <c r="D242" s="239"/>
      <c r="E242" s="239"/>
      <c r="F242" s="239"/>
      <c r="G242" s="240"/>
      <c r="H242" s="239"/>
      <c r="I242" s="239"/>
      <c r="J242" s="239"/>
      <c r="K242" s="239"/>
      <c r="L242" s="239"/>
      <c r="M242" s="239"/>
      <c r="N242" s="239"/>
      <c r="O242" s="239"/>
      <c r="P242" s="239"/>
      <c r="Q242" s="239"/>
      <c r="R242" s="239"/>
      <c r="S242" s="239"/>
      <c r="T242" s="239"/>
      <c r="U242" s="239"/>
      <c r="V242" s="239"/>
      <c r="W242" s="239"/>
      <c r="X242" s="239"/>
      <c r="Y242" s="239"/>
      <c r="Z242" s="239"/>
      <c r="AA242" s="239"/>
      <c r="AB242" s="239"/>
      <c r="AC242" s="239"/>
      <c r="AD242" s="239"/>
      <c r="AE242" s="239"/>
    </row>
    <row r="243" spans="1:31" ht="13.8" x14ac:dyDescent="0.25">
      <c r="A243" s="241"/>
      <c r="B243" s="239"/>
      <c r="C243" s="603"/>
      <c r="D243" s="239"/>
      <c r="E243" s="239"/>
      <c r="F243" s="239"/>
      <c r="G243" s="240"/>
      <c r="H243" s="239"/>
      <c r="I243" s="239"/>
      <c r="J243" s="239"/>
      <c r="K243" s="239"/>
      <c r="L243" s="239"/>
      <c r="M243" s="239"/>
      <c r="N243" s="239"/>
      <c r="O243" s="239"/>
      <c r="P243" s="239"/>
      <c r="Q243" s="239"/>
      <c r="R243" s="239"/>
      <c r="S243" s="239"/>
      <c r="T243" s="239"/>
      <c r="U243" s="239"/>
      <c r="V243" s="239"/>
      <c r="W243" s="239"/>
      <c r="X243" s="239"/>
      <c r="Y243" s="239"/>
      <c r="Z243" s="239"/>
      <c r="AA243" s="239"/>
      <c r="AB243" s="239"/>
      <c r="AC243" s="239"/>
      <c r="AD243" s="239"/>
      <c r="AE243" s="239"/>
    </row>
    <row r="244" spans="1:31" ht="13.8" x14ac:dyDescent="0.25">
      <c r="A244" s="241"/>
      <c r="B244" s="239"/>
      <c r="C244" s="603"/>
      <c r="D244" s="239"/>
      <c r="E244" s="239"/>
      <c r="F244" s="239"/>
      <c r="G244" s="240"/>
      <c r="H244" s="239"/>
      <c r="I244" s="239"/>
      <c r="J244" s="239"/>
      <c r="K244" s="239"/>
      <c r="L244" s="239"/>
      <c r="M244" s="239"/>
      <c r="N244" s="239"/>
      <c r="O244" s="239"/>
      <c r="P244" s="239"/>
      <c r="Q244" s="239"/>
      <c r="R244" s="239"/>
      <c r="S244" s="239"/>
      <c r="T244" s="239"/>
      <c r="U244" s="239"/>
      <c r="V244" s="239"/>
      <c r="W244" s="239"/>
      <c r="X244" s="239"/>
      <c r="Y244" s="239"/>
      <c r="Z244" s="239"/>
      <c r="AA244" s="239"/>
      <c r="AB244" s="239"/>
      <c r="AC244" s="239"/>
      <c r="AD244" s="239"/>
      <c r="AE244" s="239"/>
    </row>
    <row r="245" spans="1:31" ht="13.8" x14ac:dyDescent="0.25">
      <c r="A245" s="241"/>
      <c r="B245" s="239"/>
      <c r="C245" s="603"/>
      <c r="D245" s="239"/>
      <c r="E245" s="239"/>
      <c r="F245" s="239"/>
      <c r="G245" s="240"/>
      <c r="H245" s="239"/>
      <c r="I245" s="239"/>
      <c r="J245" s="239"/>
      <c r="K245" s="239"/>
      <c r="L245" s="239"/>
      <c r="M245" s="239"/>
      <c r="N245" s="239"/>
      <c r="O245" s="239"/>
      <c r="P245" s="239"/>
      <c r="Q245" s="239"/>
      <c r="R245" s="239"/>
      <c r="S245" s="239"/>
      <c r="T245" s="239"/>
      <c r="U245" s="239"/>
      <c r="V245" s="239"/>
      <c r="W245" s="239"/>
      <c r="X245" s="239"/>
      <c r="Y245" s="239"/>
      <c r="Z245" s="239"/>
      <c r="AA245" s="239"/>
      <c r="AB245" s="239"/>
      <c r="AC245" s="239"/>
      <c r="AD245" s="239"/>
      <c r="AE245" s="239"/>
    </row>
    <row r="246" spans="1:31" ht="13.8" x14ac:dyDescent="0.25">
      <c r="A246" s="241"/>
      <c r="B246" s="239"/>
      <c r="C246" s="603"/>
      <c r="D246" s="239"/>
      <c r="E246" s="239"/>
      <c r="F246" s="239"/>
      <c r="G246" s="240"/>
      <c r="H246" s="239"/>
      <c r="I246" s="239"/>
      <c r="J246" s="239"/>
      <c r="K246" s="239"/>
      <c r="L246" s="239"/>
      <c r="M246" s="239"/>
      <c r="N246" s="239"/>
      <c r="O246" s="239"/>
      <c r="P246" s="239"/>
      <c r="Q246" s="239"/>
      <c r="R246" s="239"/>
      <c r="S246" s="239"/>
      <c r="T246" s="239"/>
      <c r="U246" s="239"/>
      <c r="V246" s="239"/>
      <c r="W246" s="239"/>
      <c r="X246" s="239"/>
      <c r="Y246" s="239"/>
      <c r="Z246" s="239"/>
      <c r="AA246" s="239"/>
      <c r="AB246" s="239"/>
      <c r="AC246" s="239"/>
      <c r="AD246" s="239"/>
      <c r="AE246" s="239"/>
    </row>
    <row r="247" spans="1:31" ht="13.8" x14ac:dyDescent="0.25">
      <c r="A247" s="241"/>
      <c r="B247" s="239"/>
      <c r="C247" s="603"/>
      <c r="D247" s="239"/>
      <c r="E247" s="239"/>
      <c r="F247" s="239"/>
      <c r="G247" s="240"/>
      <c r="H247" s="239"/>
      <c r="I247" s="239"/>
      <c r="J247" s="239"/>
      <c r="K247" s="239"/>
      <c r="L247" s="239"/>
      <c r="M247" s="239"/>
      <c r="N247" s="239"/>
      <c r="O247" s="239"/>
      <c r="P247" s="239"/>
      <c r="Q247" s="239"/>
      <c r="R247" s="239"/>
      <c r="S247" s="239"/>
      <c r="T247" s="239"/>
      <c r="U247" s="239"/>
      <c r="V247" s="239"/>
      <c r="W247" s="239"/>
      <c r="X247" s="239"/>
      <c r="Y247" s="239"/>
      <c r="Z247" s="239"/>
      <c r="AA247" s="239"/>
      <c r="AB247" s="239"/>
      <c r="AC247" s="239"/>
      <c r="AD247" s="239"/>
      <c r="AE247" s="239"/>
    </row>
    <row r="248" spans="1:31" ht="13.8" x14ac:dyDescent="0.25">
      <c r="A248" s="241"/>
      <c r="B248" s="239"/>
      <c r="C248" s="603"/>
      <c r="D248" s="239"/>
      <c r="E248" s="239"/>
      <c r="F248" s="239"/>
      <c r="G248" s="240"/>
      <c r="H248" s="239"/>
      <c r="I248" s="239"/>
      <c r="J248" s="239"/>
      <c r="K248" s="239"/>
      <c r="L248" s="239"/>
      <c r="M248" s="239"/>
      <c r="N248" s="239"/>
      <c r="O248" s="239"/>
      <c r="P248" s="239"/>
      <c r="Q248" s="239"/>
      <c r="R248" s="239"/>
      <c r="S248" s="239"/>
      <c r="T248" s="239"/>
      <c r="U248" s="239"/>
      <c r="V248" s="239"/>
      <c r="W248" s="239"/>
      <c r="X248" s="239"/>
      <c r="Y248" s="239"/>
      <c r="Z248" s="239"/>
      <c r="AA248" s="239"/>
      <c r="AB248" s="239"/>
      <c r="AC248" s="239"/>
      <c r="AD248" s="239"/>
      <c r="AE248" s="239"/>
    </row>
    <row r="249" spans="1:31" ht="13.8" x14ac:dyDescent="0.25">
      <c r="A249" s="241"/>
      <c r="B249" s="239"/>
      <c r="C249" s="603"/>
      <c r="D249" s="239"/>
      <c r="E249" s="239"/>
      <c r="F249" s="239"/>
      <c r="G249" s="240"/>
      <c r="H249" s="239"/>
      <c r="I249" s="239"/>
      <c r="J249" s="239"/>
      <c r="K249" s="239"/>
      <c r="L249" s="239"/>
      <c r="M249" s="239"/>
      <c r="N249" s="239"/>
      <c r="O249" s="239"/>
      <c r="P249" s="239"/>
      <c r="Q249" s="239"/>
      <c r="R249" s="239"/>
      <c r="S249" s="239"/>
      <c r="T249" s="239"/>
      <c r="U249" s="239"/>
      <c r="V249" s="239"/>
      <c r="W249" s="239"/>
      <c r="X249" s="239"/>
      <c r="Y249" s="239"/>
      <c r="Z249" s="239"/>
      <c r="AA249" s="239"/>
      <c r="AB249" s="239"/>
      <c r="AC249" s="239"/>
      <c r="AD249" s="239"/>
      <c r="AE249" s="239"/>
    </row>
    <row r="250" spans="1:31" ht="13.8" x14ac:dyDescent="0.25">
      <c r="A250" s="241"/>
      <c r="B250" s="239"/>
      <c r="C250" s="603"/>
      <c r="D250" s="239"/>
      <c r="E250" s="239"/>
      <c r="F250" s="239"/>
      <c r="G250" s="240"/>
      <c r="H250" s="239"/>
      <c r="I250" s="239"/>
      <c r="J250" s="239"/>
      <c r="K250" s="239"/>
      <c r="L250" s="239"/>
      <c r="M250" s="239"/>
      <c r="N250" s="239"/>
      <c r="O250" s="239"/>
      <c r="P250" s="239"/>
      <c r="Q250" s="239"/>
      <c r="R250" s="239"/>
      <c r="S250" s="239"/>
      <c r="T250" s="239"/>
      <c r="U250" s="239"/>
      <c r="V250" s="239"/>
      <c r="W250" s="239"/>
      <c r="X250" s="239"/>
      <c r="Y250" s="239"/>
      <c r="Z250" s="239"/>
      <c r="AA250" s="239"/>
      <c r="AB250" s="239"/>
      <c r="AC250" s="239"/>
      <c r="AD250" s="239"/>
      <c r="AE250" s="239"/>
    </row>
    <row r="251" spans="1:31" ht="13.8" x14ac:dyDescent="0.25">
      <c r="A251" s="241"/>
      <c r="B251" s="239"/>
      <c r="C251" s="603"/>
      <c r="D251" s="239"/>
      <c r="E251" s="239"/>
      <c r="F251" s="239"/>
      <c r="G251" s="240"/>
      <c r="H251" s="239"/>
      <c r="I251" s="239"/>
      <c r="J251" s="239"/>
      <c r="K251" s="239"/>
      <c r="L251" s="239"/>
      <c r="M251" s="239"/>
      <c r="N251" s="239"/>
      <c r="O251" s="239"/>
      <c r="P251" s="239"/>
      <c r="Q251" s="239"/>
      <c r="R251" s="239"/>
      <c r="S251" s="239"/>
      <c r="T251" s="239"/>
      <c r="U251" s="239"/>
      <c r="V251" s="239"/>
      <c r="W251" s="239"/>
      <c r="X251" s="239"/>
      <c r="Y251" s="239"/>
      <c r="Z251" s="239"/>
      <c r="AA251" s="239"/>
      <c r="AB251" s="239"/>
      <c r="AC251" s="239"/>
      <c r="AD251" s="239"/>
      <c r="AE251" s="239"/>
    </row>
    <row r="252" spans="1:31" ht="13.8" x14ac:dyDescent="0.25">
      <c r="A252" s="241"/>
      <c r="B252" s="239"/>
      <c r="C252" s="603"/>
      <c r="D252" s="239"/>
      <c r="E252" s="239"/>
      <c r="F252" s="239"/>
      <c r="G252" s="240"/>
      <c r="H252" s="239"/>
      <c r="I252" s="239"/>
      <c r="J252" s="239"/>
      <c r="K252" s="239"/>
      <c r="L252" s="239"/>
      <c r="M252" s="239"/>
      <c r="N252" s="239"/>
      <c r="O252" s="239"/>
      <c r="P252" s="239"/>
      <c r="Q252" s="239"/>
      <c r="R252" s="239"/>
      <c r="S252" s="239"/>
      <c r="T252" s="239"/>
      <c r="U252" s="239"/>
      <c r="V252" s="239"/>
      <c r="W252" s="239"/>
      <c r="X252" s="239"/>
      <c r="Y252" s="239"/>
      <c r="Z252" s="239"/>
      <c r="AA252" s="239"/>
      <c r="AB252" s="239"/>
      <c r="AC252" s="239"/>
      <c r="AD252" s="239"/>
      <c r="AE252" s="239"/>
    </row>
    <row r="253" spans="1:31" ht="13.8" x14ac:dyDescent="0.25">
      <c r="A253" s="241"/>
      <c r="B253" s="239"/>
      <c r="C253" s="603"/>
      <c r="D253" s="239"/>
      <c r="E253" s="239"/>
      <c r="F253" s="239"/>
      <c r="G253" s="240"/>
      <c r="H253" s="239"/>
      <c r="I253" s="239"/>
      <c r="J253" s="239"/>
      <c r="K253" s="239"/>
      <c r="L253" s="239"/>
      <c r="M253" s="239"/>
      <c r="N253" s="239"/>
      <c r="O253" s="239"/>
      <c r="P253" s="239"/>
      <c r="Q253" s="239"/>
      <c r="R253" s="239"/>
      <c r="S253" s="239"/>
      <c r="T253" s="239"/>
      <c r="U253" s="239"/>
      <c r="V253" s="239"/>
      <c r="W253" s="239"/>
      <c r="X253" s="239"/>
      <c r="Y253" s="239"/>
      <c r="Z253" s="239"/>
      <c r="AA253" s="239"/>
      <c r="AB253" s="239"/>
      <c r="AC253" s="239"/>
      <c r="AD253" s="239"/>
      <c r="AE253" s="239"/>
    </row>
    <row r="254" spans="1:31" ht="13.8" x14ac:dyDescent="0.25">
      <c r="A254" s="241"/>
      <c r="B254" s="239"/>
      <c r="C254" s="603"/>
      <c r="D254" s="239"/>
      <c r="E254" s="239"/>
      <c r="F254" s="239"/>
      <c r="G254" s="240"/>
      <c r="H254" s="239"/>
      <c r="I254" s="239"/>
      <c r="J254" s="239"/>
      <c r="K254" s="239"/>
      <c r="L254" s="239"/>
      <c r="M254" s="239"/>
      <c r="N254" s="239"/>
      <c r="O254" s="239"/>
      <c r="P254" s="239"/>
      <c r="Q254" s="239"/>
      <c r="R254" s="239"/>
      <c r="S254" s="239"/>
      <c r="T254" s="239"/>
      <c r="U254" s="239"/>
      <c r="V254" s="239"/>
      <c r="W254" s="239"/>
      <c r="X254" s="239"/>
      <c r="Y254" s="239"/>
      <c r="Z254" s="239"/>
      <c r="AA254" s="239"/>
      <c r="AB254" s="239"/>
      <c r="AC254" s="239"/>
      <c r="AD254" s="239"/>
      <c r="AE254" s="239"/>
    </row>
    <row r="255" spans="1:31" ht="13.8" x14ac:dyDescent="0.25">
      <c r="A255" s="241"/>
      <c r="B255" s="239"/>
      <c r="C255" s="603"/>
      <c r="D255" s="239"/>
      <c r="E255" s="239"/>
      <c r="F255" s="239"/>
      <c r="G255" s="240"/>
      <c r="H255" s="239"/>
      <c r="I255" s="239"/>
      <c r="J255" s="239"/>
      <c r="K255" s="239"/>
      <c r="L255" s="239"/>
      <c r="M255" s="239"/>
      <c r="N255" s="239"/>
      <c r="O255" s="239"/>
      <c r="P255" s="239"/>
      <c r="Q255" s="239"/>
      <c r="R255" s="239"/>
      <c r="S255" s="239"/>
      <c r="T255" s="239"/>
      <c r="U255" s="239"/>
      <c r="V255" s="239"/>
      <c r="W255" s="239"/>
      <c r="X255" s="239"/>
      <c r="Y255" s="239"/>
      <c r="Z255" s="239"/>
      <c r="AA255" s="239"/>
      <c r="AB255" s="239"/>
      <c r="AC255" s="239"/>
      <c r="AD255" s="239"/>
      <c r="AE255" s="239"/>
    </row>
    <row r="256" spans="1:31" ht="13.8" x14ac:dyDescent="0.25">
      <c r="A256" s="241"/>
      <c r="B256" s="239"/>
      <c r="C256" s="603"/>
      <c r="D256" s="239"/>
      <c r="E256" s="239"/>
      <c r="F256" s="239"/>
      <c r="G256" s="240"/>
      <c r="H256" s="239"/>
      <c r="I256" s="239"/>
      <c r="J256" s="239"/>
      <c r="K256" s="239"/>
      <c r="L256" s="239"/>
      <c r="M256" s="239"/>
      <c r="N256" s="239"/>
      <c r="O256" s="239"/>
      <c r="P256" s="239"/>
      <c r="Q256" s="239"/>
      <c r="R256" s="239"/>
      <c r="S256" s="239"/>
      <c r="T256" s="239"/>
      <c r="U256" s="239"/>
      <c r="V256" s="239"/>
      <c r="W256" s="239"/>
      <c r="X256" s="239"/>
      <c r="Y256" s="239"/>
      <c r="Z256" s="239"/>
      <c r="AA256" s="239"/>
      <c r="AB256" s="239"/>
      <c r="AC256" s="239"/>
      <c r="AD256" s="239"/>
      <c r="AE256" s="239"/>
    </row>
    <row r="257" spans="1:31" ht="13.8" x14ac:dyDescent="0.25">
      <c r="A257" s="241"/>
      <c r="B257" s="239"/>
      <c r="C257" s="603"/>
      <c r="D257" s="239"/>
      <c r="E257" s="239"/>
      <c r="F257" s="239"/>
      <c r="G257" s="240"/>
      <c r="H257" s="239"/>
      <c r="I257" s="239"/>
      <c r="J257" s="239"/>
      <c r="K257" s="239"/>
      <c r="L257" s="239"/>
      <c r="M257" s="239"/>
      <c r="N257" s="239"/>
      <c r="O257" s="239"/>
      <c r="P257" s="239"/>
      <c r="Q257" s="239"/>
      <c r="R257" s="239"/>
      <c r="S257" s="239"/>
      <c r="T257" s="239"/>
      <c r="U257" s="239"/>
      <c r="V257" s="239"/>
      <c r="W257" s="239"/>
      <c r="X257" s="239"/>
      <c r="Y257" s="239"/>
      <c r="Z257" s="239"/>
      <c r="AA257" s="239"/>
      <c r="AB257" s="239"/>
      <c r="AC257" s="239"/>
      <c r="AD257" s="239"/>
      <c r="AE257" s="239"/>
    </row>
    <row r="258" spans="1:31" ht="13.8" x14ac:dyDescent="0.25">
      <c r="A258" s="241"/>
      <c r="B258" s="239"/>
      <c r="C258" s="603"/>
      <c r="D258" s="239"/>
      <c r="E258" s="239"/>
      <c r="F258" s="239"/>
      <c r="G258" s="240"/>
      <c r="H258" s="239"/>
      <c r="I258" s="239"/>
      <c r="J258" s="239"/>
      <c r="K258" s="239"/>
      <c r="L258" s="239"/>
      <c r="M258" s="239"/>
      <c r="N258" s="239"/>
      <c r="O258" s="239"/>
      <c r="P258" s="239"/>
      <c r="Q258" s="239"/>
      <c r="R258" s="239"/>
      <c r="S258" s="239"/>
      <c r="T258" s="239"/>
      <c r="U258" s="239"/>
      <c r="V258" s="239"/>
      <c r="W258" s="239"/>
      <c r="X258" s="239"/>
      <c r="Y258" s="239"/>
      <c r="Z258" s="239"/>
      <c r="AA258" s="239"/>
      <c r="AB258" s="239"/>
      <c r="AC258" s="239"/>
      <c r="AD258" s="239"/>
      <c r="AE258" s="239"/>
    </row>
    <row r="259" spans="1:31" ht="13.8" x14ac:dyDescent="0.25">
      <c r="A259" s="241"/>
      <c r="B259" s="239"/>
      <c r="C259" s="603"/>
      <c r="D259" s="239"/>
      <c r="E259" s="239"/>
      <c r="F259" s="239"/>
      <c r="G259" s="240"/>
      <c r="H259" s="239"/>
      <c r="I259" s="239"/>
      <c r="J259" s="239"/>
      <c r="K259" s="239"/>
      <c r="L259" s="239"/>
      <c r="M259" s="239"/>
      <c r="N259" s="239"/>
      <c r="O259" s="239"/>
      <c r="P259" s="239"/>
      <c r="Q259" s="239"/>
      <c r="R259" s="239"/>
      <c r="S259" s="239"/>
      <c r="T259" s="239"/>
      <c r="U259" s="239"/>
      <c r="V259" s="239"/>
      <c r="W259" s="239"/>
      <c r="X259" s="239"/>
      <c r="Y259" s="239"/>
      <c r="Z259" s="239"/>
      <c r="AA259" s="239"/>
      <c r="AB259" s="239"/>
      <c r="AC259" s="239"/>
      <c r="AD259" s="239"/>
      <c r="AE259" s="239"/>
    </row>
    <row r="260" spans="1:31" ht="13.8" x14ac:dyDescent="0.25">
      <c r="A260" s="241"/>
      <c r="B260" s="239"/>
      <c r="C260" s="603"/>
      <c r="D260" s="239"/>
      <c r="E260" s="239"/>
      <c r="F260" s="239"/>
      <c r="G260" s="240"/>
      <c r="H260" s="239"/>
      <c r="I260" s="239"/>
      <c r="J260" s="239"/>
      <c r="K260" s="239"/>
      <c r="L260" s="239"/>
      <c r="M260" s="239"/>
      <c r="N260" s="239"/>
      <c r="O260" s="239"/>
      <c r="P260" s="239"/>
      <c r="Q260" s="239"/>
      <c r="R260" s="239"/>
      <c r="S260" s="239"/>
      <c r="T260" s="239"/>
      <c r="U260" s="239"/>
      <c r="V260" s="239"/>
      <c r="W260" s="239"/>
      <c r="X260" s="239"/>
      <c r="Y260" s="239"/>
      <c r="Z260" s="239"/>
      <c r="AA260" s="239"/>
      <c r="AB260" s="239"/>
      <c r="AC260" s="239"/>
      <c r="AD260" s="239"/>
      <c r="AE260" s="239"/>
    </row>
    <row r="261" spans="1:31" ht="13.8" x14ac:dyDescent="0.25">
      <c r="A261" s="241"/>
      <c r="B261" s="239"/>
      <c r="C261" s="603"/>
      <c r="D261" s="239"/>
      <c r="E261" s="239"/>
      <c r="F261" s="239"/>
      <c r="G261" s="240"/>
      <c r="H261" s="239"/>
      <c r="I261" s="239"/>
      <c r="J261" s="239"/>
      <c r="K261" s="239"/>
      <c r="L261" s="239"/>
      <c r="M261" s="239"/>
      <c r="N261" s="239"/>
      <c r="O261" s="239"/>
      <c r="P261" s="239"/>
      <c r="Q261" s="239"/>
      <c r="R261" s="239"/>
      <c r="S261" s="239"/>
      <c r="T261" s="239"/>
      <c r="U261" s="239"/>
      <c r="V261" s="239"/>
      <c r="W261" s="239"/>
      <c r="X261" s="239"/>
      <c r="Y261" s="239"/>
      <c r="Z261" s="239"/>
      <c r="AA261" s="239"/>
      <c r="AB261" s="239"/>
      <c r="AC261" s="239"/>
      <c r="AD261" s="239"/>
      <c r="AE261" s="239"/>
    </row>
    <row r="262" spans="1:31" ht="13.8" x14ac:dyDescent="0.25">
      <c r="A262" s="241"/>
      <c r="B262" s="239"/>
      <c r="C262" s="603"/>
      <c r="D262" s="239"/>
      <c r="E262" s="239"/>
      <c r="F262" s="239"/>
      <c r="G262" s="240"/>
      <c r="H262" s="239"/>
      <c r="I262" s="239"/>
      <c r="J262" s="239"/>
      <c r="K262" s="239"/>
      <c r="L262" s="239"/>
      <c r="M262" s="239"/>
      <c r="N262" s="239"/>
      <c r="O262" s="239"/>
      <c r="P262" s="239"/>
      <c r="Q262" s="239"/>
      <c r="R262" s="239"/>
      <c r="S262" s="239"/>
      <c r="T262" s="239"/>
      <c r="U262" s="239"/>
      <c r="V262" s="239"/>
      <c r="W262" s="239"/>
      <c r="X262" s="239"/>
      <c r="Y262" s="239"/>
      <c r="Z262" s="239"/>
      <c r="AA262" s="239"/>
      <c r="AB262" s="239"/>
      <c r="AC262" s="239"/>
      <c r="AD262" s="239"/>
      <c r="AE262" s="239"/>
    </row>
    <row r="263" spans="1:31" ht="13.8" x14ac:dyDescent="0.25">
      <c r="A263" s="241"/>
      <c r="B263" s="239"/>
      <c r="C263" s="603"/>
      <c r="D263" s="239"/>
      <c r="E263" s="239"/>
      <c r="F263" s="239"/>
      <c r="G263" s="240"/>
      <c r="H263" s="239"/>
      <c r="I263" s="239"/>
      <c r="J263" s="239"/>
      <c r="K263" s="239"/>
      <c r="L263" s="239"/>
      <c r="M263" s="239"/>
      <c r="N263" s="239"/>
      <c r="O263" s="239"/>
      <c r="P263" s="239"/>
      <c r="Q263" s="239"/>
      <c r="R263" s="239"/>
      <c r="S263" s="239"/>
      <c r="T263" s="239"/>
      <c r="U263" s="239"/>
      <c r="V263" s="239"/>
      <c r="W263" s="239"/>
      <c r="X263" s="239"/>
      <c r="Y263" s="239"/>
      <c r="Z263" s="239"/>
      <c r="AA263" s="239"/>
      <c r="AB263" s="239"/>
      <c r="AC263" s="239"/>
      <c r="AD263" s="239"/>
      <c r="AE263" s="239"/>
    </row>
    <row r="264" spans="1:31" ht="13.8" x14ac:dyDescent="0.25">
      <c r="A264" s="241"/>
      <c r="B264" s="239"/>
      <c r="C264" s="603"/>
      <c r="D264" s="239"/>
      <c r="E264" s="239"/>
      <c r="F264" s="239"/>
      <c r="G264" s="240"/>
      <c r="H264" s="239"/>
      <c r="I264" s="239"/>
      <c r="J264" s="239"/>
      <c r="K264" s="239"/>
      <c r="L264" s="239"/>
      <c r="M264" s="239"/>
      <c r="N264" s="239"/>
      <c r="O264" s="239"/>
      <c r="P264" s="239"/>
      <c r="Q264" s="239"/>
      <c r="R264" s="239"/>
      <c r="S264" s="239"/>
      <c r="T264" s="239"/>
      <c r="U264" s="239"/>
      <c r="V264" s="239"/>
      <c r="W264" s="239"/>
      <c r="X264" s="239"/>
      <c r="Y264" s="239"/>
      <c r="Z264" s="239"/>
      <c r="AA264" s="239"/>
      <c r="AB264" s="239"/>
      <c r="AC264" s="239"/>
      <c r="AD264" s="239"/>
      <c r="AE264" s="239"/>
    </row>
    <row r="265" spans="1:31" ht="13.8" x14ac:dyDescent="0.25">
      <c r="A265" s="241"/>
      <c r="B265" s="239"/>
      <c r="C265" s="603"/>
      <c r="D265" s="239"/>
      <c r="E265" s="239"/>
      <c r="F265" s="239"/>
      <c r="G265" s="240"/>
      <c r="H265" s="239"/>
      <c r="I265" s="239"/>
      <c r="J265" s="239"/>
      <c r="K265" s="239"/>
      <c r="L265" s="239"/>
      <c r="M265" s="239"/>
      <c r="N265" s="239"/>
      <c r="O265" s="239"/>
      <c r="P265" s="239"/>
      <c r="Q265" s="239"/>
      <c r="R265" s="239"/>
      <c r="S265" s="239"/>
      <c r="T265" s="239"/>
      <c r="U265" s="239"/>
      <c r="V265" s="239"/>
      <c r="W265" s="239"/>
      <c r="X265" s="239"/>
      <c r="Y265" s="239"/>
      <c r="Z265" s="239"/>
      <c r="AA265" s="239"/>
      <c r="AB265" s="239"/>
      <c r="AC265" s="239"/>
      <c r="AD265" s="239"/>
      <c r="AE265" s="239"/>
    </row>
    <row r="266" spans="1:31" ht="13.8" x14ac:dyDescent="0.25">
      <c r="A266" s="241"/>
      <c r="B266" s="239"/>
      <c r="C266" s="603"/>
      <c r="D266" s="239"/>
      <c r="E266" s="239"/>
      <c r="F266" s="239"/>
      <c r="G266" s="240"/>
      <c r="H266" s="239"/>
      <c r="I266" s="239"/>
      <c r="J266" s="239"/>
      <c r="K266" s="239"/>
      <c r="L266" s="239"/>
      <c r="M266" s="239"/>
      <c r="N266" s="239"/>
      <c r="O266" s="239"/>
      <c r="P266" s="239"/>
      <c r="Q266" s="239"/>
      <c r="R266" s="239"/>
      <c r="S266" s="239"/>
      <c r="T266" s="239"/>
      <c r="U266" s="239"/>
      <c r="V266" s="239"/>
      <c r="W266" s="239"/>
      <c r="X266" s="239"/>
      <c r="Y266" s="239"/>
      <c r="Z266" s="239"/>
      <c r="AA266" s="239"/>
      <c r="AB266" s="239"/>
      <c r="AC266" s="239"/>
      <c r="AD266" s="239"/>
      <c r="AE266" s="239"/>
    </row>
    <row r="267" spans="1:31" ht="13.8" x14ac:dyDescent="0.25">
      <c r="A267" s="241"/>
      <c r="B267" s="239"/>
      <c r="C267" s="603"/>
      <c r="D267" s="239"/>
      <c r="E267" s="239"/>
      <c r="F267" s="239"/>
      <c r="G267" s="240"/>
      <c r="H267" s="239"/>
      <c r="I267" s="239"/>
      <c r="J267" s="239"/>
      <c r="K267" s="239"/>
      <c r="L267" s="239"/>
      <c r="M267" s="239"/>
      <c r="N267" s="239"/>
      <c r="O267" s="239"/>
      <c r="P267" s="239"/>
      <c r="Q267" s="239"/>
      <c r="R267" s="239"/>
      <c r="S267" s="239"/>
      <c r="T267" s="239"/>
      <c r="U267" s="239"/>
      <c r="V267" s="239"/>
      <c r="W267" s="239"/>
      <c r="X267" s="239"/>
      <c r="Y267" s="239"/>
      <c r="Z267" s="239"/>
      <c r="AA267" s="239"/>
      <c r="AB267" s="239"/>
      <c r="AC267" s="239"/>
      <c r="AD267" s="239"/>
      <c r="AE267" s="239"/>
    </row>
    <row r="268" spans="1:31" ht="13.8" x14ac:dyDescent="0.25">
      <c r="A268" s="241"/>
      <c r="B268" s="239"/>
      <c r="C268" s="603"/>
      <c r="D268" s="239"/>
      <c r="E268" s="239"/>
      <c r="F268" s="239"/>
      <c r="G268" s="240"/>
      <c r="H268" s="239"/>
      <c r="I268" s="239"/>
      <c r="J268" s="239"/>
      <c r="K268" s="239"/>
      <c r="L268" s="239"/>
      <c r="M268" s="239"/>
      <c r="N268" s="239"/>
      <c r="O268" s="239"/>
      <c r="P268" s="239"/>
      <c r="Q268" s="239"/>
      <c r="R268" s="239"/>
      <c r="S268" s="239"/>
      <c r="T268" s="239"/>
      <c r="U268" s="239"/>
      <c r="V268" s="239"/>
      <c r="W268" s="239"/>
      <c r="X268" s="239"/>
      <c r="Y268" s="239"/>
      <c r="Z268" s="239"/>
      <c r="AA268" s="239"/>
      <c r="AB268" s="239"/>
      <c r="AC268" s="239"/>
      <c r="AD268" s="239"/>
      <c r="AE268" s="239"/>
    </row>
    <row r="269" spans="1:31" ht="13.8" x14ac:dyDescent="0.25">
      <c r="A269" s="241"/>
      <c r="B269" s="239"/>
      <c r="C269" s="603"/>
      <c r="D269" s="239"/>
      <c r="E269" s="239"/>
      <c r="F269" s="239"/>
      <c r="G269" s="240"/>
      <c r="H269" s="239"/>
      <c r="I269" s="239"/>
      <c r="J269" s="239"/>
      <c r="K269" s="239"/>
      <c r="L269" s="239"/>
      <c r="M269" s="239"/>
      <c r="N269" s="239"/>
      <c r="O269" s="239"/>
      <c r="P269" s="239"/>
      <c r="Q269" s="239"/>
      <c r="R269" s="239"/>
      <c r="S269" s="239"/>
      <c r="T269" s="239"/>
      <c r="U269" s="239"/>
      <c r="V269" s="239"/>
      <c r="W269" s="239"/>
      <c r="X269" s="239"/>
      <c r="Y269" s="239"/>
      <c r="Z269" s="239"/>
      <c r="AA269" s="239"/>
      <c r="AB269" s="239"/>
      <c r="AC269" s="239"/>
      <c r="AD269" s="239"/>
      <c r="AE269" s="239"/>
    </row>
    <row r="270" spans="1:31" ht="13.8" x14ac:dyDescent="0.25">
      <c r="A270" s="241"/>
      <c r="B270" s="239"/>
      <c r="C270" s="603"/>
      <c r="D270" s="239"/>
      <c r="E270" s="239"/>
      <c r="F270" s="239"/>
      <c r="G270" s="240"/>
      <c r="H270" s="239"/>
      <c r="I270" s="239"/>
      <c r="J270" s="239"/>
      <c r="K270" s="239"/>
      <c r="L270" s="239"/>
      <c r="M270" s="239"/>
      <c r="N270" s="239"/>
      <c r="O270" s="239"/>
      <c r="P270" s="239"/>
      <c r="Q270" s="239"/>
      <c r="R270" s="239"/>
      <c r="S270" s="239"/>
      <c r="T270" s="239"/>
      <c r="U270" s="239"/>
      <c r="V270" s="239"/>
      <c r="W270" s="239"/>
      <c r="X270" s="239"/>
      <c r="Y270" s="239"/>
      <c r="Z270" s="239"/>
      <c r="AA270" s="239"/>
      <c r="AB270" s="239"/>
      <c r="AC270" s="239"/>
      <c r="AD270" s="239"/>
      <c r="AE270" s="239"/>
    </row>
    <row r="271" spans="1:31" ht="13.8" x14ac:dyDescent="0.25">
      <c r="A271" s="241"/>
      <c r="B271" s="239"/>
      <c r="C271" s="603"/>
      <c r="D271" s="239"/>
      <c r="E271" s="239"/>
      <c r="F271" s="239"/>
      <c r="G271" s="240"/>
      <c r="H271" s="239"/>
      <c r="I271" s="239"/>
      <c r="J271" s="239"/>
      <c r="K271" s="239"/>
      <c r="L271" s="239"/>
      <c r="M271" s="239"/>
      <c r="N271" s="239"/>
      <c r="O271" s="239"/>
      <c r="P271" s="239"/>
      <c r="Q271" s="239"/>
      <c r="R271" s="239"/>
      <c r="S271" s="239"/>
      <c r="T271" s="239"/>
      <c r="U271" s="239"/>
      <c r="V271" s="239"/>
      <c r="W271" s="239"/>
      <c r="X271" s="239"/>
      <c r="Y271" s="239"/>
      <c r="Z271" s="239"/>
      <c r="AA271" s="239"/>
      <c r="AB271" s="239"/>
      <c r="AC271" s="239"/>
      <c r="AD271" s="239"/>
      <c r="AE271" s="239"/>
    </row>
    <row r="272" spans="1:31" ht="13.8" x14ac:dyDescent="0.25">
      <c r="A272" s="241"/>
      <c r="B272" s="239"/>
      <c r="C272" s="603"/>
      <c r="D272" s="239"/>
      <c r="E272" s="239"/>
      <c r="F272" s="239"/>
      <c r="G272" s="240"/>
      <c r="H272" s="239"/>
      <c r="I272" s="239"/>
      <c r="J272" s="239"/>
      <c r="K272" s="239"/>
      <c r="L272" s="239"/>
      <c r="M272" s="239"/>
      <c r="N272" s="239"/>
      <c r="O272" s="239"/>
      <c r="P272" s="239"/>
      <c r="Q272" s="239"/>
      <c r="R272" s="239"/>
      <c r="S272" s="239"/>
      <c r="T272" s="239"/>
      <c r="U272" s="239"/>
      <c r="V272" s="239"/>
      <c r="W272" s="239"/>
      <c r="X272" s="239"/>
      <c r="Y272" s="239"/>
      <c r="Z272" s="239"/>
      <c r="AA272" s="239"/>
      <c r="AB272" s="239"/>
      <c r="AC272" s="239"/>
      <c r="AD272" s="239"/>
      <c r="AE272" s="239"/>
    </row>
    <row r="273" spans="1:31" ht="13.8" x14ac:dyDescent="0.25">
      <c r="A273" s="241"/>
      <c r="B273" s="239"/>
      <c r="C273" s="603"/>
      <c r="D273" s="239"/>
      <c r="E273" s="239"/>
      <c r="F273" s="239"/>
      <c r="G273" s="240"/>
      <c r="H273" s="239"/>
      <c r="I273" s="239"/>
      <c r="J273" s="239"/>
      <c r="K273" s="239"/>
      <c r="L273" s="239"/>
      <c r="M273" s="239"/>
      <c r="N273" s="239"/>
      <c r="O273" s="239"/>
      <c r="P273" s="239"/>
      <c r="Q273" s="239"/>
      <c r="R273" s="239"/>
      <c r="S273" s="239"/>
      <c r="T273" s="239"/>
      <c r="U273" s="239"/>
      <c r="V273" s="239"/>
      <c r="W273" s="239"/>
      <c r="X273" s="239"/>
      <c r="Y273" s="239"/>
      <c r="Z273" s="239"/>
      <c r="AA273" s="239"/>
      <c r="AB273" s="239"/>
      <c r="AC273" s="239"/>
      <c r="AD273" s="239"/>
      <c r="AE273" s="239"/>
    </row>
    <row r="274" spans="1:31" ht="13.8" x14ac:dyDescent="0.25">
      <c r="A274" s="241"/>
      <c r="B274" s="239"/>
      <c r="C274" s="603"/>
      <c r="D274" s="239"/>
      <c r="E274" s="239"/>
      <c r="F274" s="239"/>
      <c r="G274" s="240"/>
      <c r="H274" s="239"/>
      <c r="I274" s="239"/>
      <c r="J274" s="239"/>
      <c r="K274" s="239"/>
      <c r="L274" s="239"/>
      <c r="M274" s="239"/>
      <c r="N274" s="239"/>
      <c r="O274" s="239"/>
      <c r="P274" s="239"/>
      <c r="Q274" s="239"/>
      <c r="R274" s="239"/>
      <c r="S274" s="239"/>
      <c r="T274" s="239"/>
      <c r="U274" s="239"/>
      <c r="V274" s="239"/>
      <c r="W274" s="239"/>
      <c r="X274" s="239"/>
      <c r="Y274" s="239"/>
      <c r="Z274" s="239"/>
      <c r="AA274" s="239"/>
      <c r="AB274" s="239"/>
      <c r="AC274" s="239"/>
      <c r="AD274" s="239"/>
      <c r="AE274" s="239"/>
    </row>
    <row r="275" spans="1:31" ht="13.8" x14ac:dyDescent="0.25">
      <c r="A275" s="241"/>
      <c r="B275" s="239"/>
      <c r="C275" s="603"/>
      <c r="D275" s="239"/>
      <c r="E275" s="239"/>
      <c r="F275" s="239"/>
      <c r="G275" s="240"/>
      <c r="H275" s="239"/>
      <c r="I275" s="239"/>
      <c r="J275" s="239"/>
      <c r="K275" s="239"/>
      <c r="L275" s="239"/>
      <c r="M275" s="239"/>
      <c r="N275" s="239"/>
      <c r="O275" s="239"/>
      <c r="P275" s="239"/>
      <c r="Q275" s="239"/>
      <c r="R275" s="239"/>
      <c r="S275" s="239"/>
      <c r="T275" s="239"/>
      <c r="U275" s="239"/>
      <c r="V275" s="239"/>
      <c r="W275" s="239"/>
      <c r="X275" s="239"/>
      <c r="Y275" s="239"/>
      <c r="Z275" s="239"/>
      <c r="AA275" s="239"/>
      <c r="AB275" s="239"/>
      <c r="AC275" s="239"/>
      <c r="AD275" s="239"/>
      <c r="AE275" s="239"/>
    </row>
    <row r="276" spans="1:31" ht="13.8" x14ac:dyDescent="0.25">
      <c r="A276" s="241"/>
      <c r="B276" s="239"/>
      <c r="C276" s="603"/>
      <c r="D276" s="239"/>
      <c r="E276" s="239"/>
      <c r="F276" s="239"/>
      <c r="G276" s="240"/>
      <c r="H276" s="239"/>
      <c r="I276" s="239"/>
      <c r="J276" s="239"/>
      <c r="K276" s="239"/>
      <c r="L276" s="239"/>
      <c r="M276" s="239"/>
      <c r="N276" s="239"/>
      <c r="O276" s="239"/>
      <c r="P276" s="239"/>
      <c r="Q276" s="239"/>
      <c r="R276" s="239"/>
      <c r="S276" s="239"/>
      <c r="T276" s="239"/>
      <c r="U276" s="239"/>
      <c r="V276" s="239"/>
      <c r="W276" s="239"/>
      <c r="X276" s="239"/>
      <c r="Y276" s="239"/>
      <c r="Z276" s="239"/>
      <c r="AA276" s="239"/>
      <c r="AB276" s="239"/>
      <c r="AC276" s="239"/>
      <c r="AD276" s="239"/>
      <c r="AE276" s="239"/>
    </row>
    <row r="277" spans="1:31" ht="13.8" x14ac:dyDescent="0.25">
      <c r="A277" s="241"/>
      <c r="B277" s="239"/>
      <c r="C277" s="603"/>
      <c r="D277" s="239"/>
      <c r="E277" s="239"/>
      <c r="F277" s="239"/>
      <c r="G277" s="240"/>
      <c r="H277" s="239"/>
      <c r="I277" s="239"/>
      <c r="J277" s="239"/>
      <c r="K277" s="239"/>
      <c r="L277" s="239"/>
      <c r="M277" s="239"/>
      <c r="N277" s="239"/>
      <c r="O277" s="239"/>
      <c r="P277" s="239"/>
      <c r="Q277" s="239"/>
      <c r="R277" s="239"/>
      <c r="S277" s="239"/>
      <c r="T277" s="239"/>
      <c r="U277" s="239"/>
      <c r="V277" s="239"/>
      <c r="W277" s="239"/>
      <c r="X277" s="239"/>
      <c r="Y277" s="239"/>
      <c r="Z277" s="239"/>
      <c r="AA277" s="239"/>
      <c r="AB277" s="239"/>
      <c r="AC277" s="239"/>
      <c r="AD277" s="239"/>
      <c r="AE277" s="239"/>
    </row>
    <row r="278" spans="1:31" ht="13.8" x14ac:dyDescent="0.25">
      <c r="A278" s="241"/>
      <c r="B278" s="239"/>
      <c r="C278" s="603"/>
      <c r="D278" s="239"/>
      <c r="E278" s="239"/>
      <c r="F278" s="239"/>
      <c r="G278" s="240"/>
      <c r="H278" s="239"/>
      <c r="I278" s="239"/>
      <c r="J278" s="239"/>
      <c r="K278" s="239"/>
      <c r="L278" s="239"/>
      <c r="M278" s="239"/>
      <c r="N278" s="239"/>
      <c r="O278" s="239"/>
      <c r="P278" s="239"/>
      <c r="Q278" s="239"/>
      <c r="R278" s="239"/>
      <c r="S278" s="239"/>
      <c r="T278" s="239"/>
      <c r="U278" s="239"/>
      <c r="V278" s="239"/>
      <c r="W278" s="239"/>
      <c r="X278" s="239"/>
      <c r="Y278" s="239"/>
      <c r="Z278" s="239"/>
      <c r="AA278" s="239"/>
      <c r="AB278" s="239"/>
      <c r="AC278" s="239"/>
      <c r="AD278" s="239"/>
      <c r="AE278" s="239"/>
    </row>
    <row r="279" spans="1:31" ht="13.8" x14ac:dyDescent="0.25">
      <c r="A279" s="241"/>
      <c r="B279" s="239"/>
      <c r="C279" s="603"/>
      <c r="D279" s="239"/>
      <c r="E279" s="239"/>
      <c r="F279" s="239"/>
      <c r="G279" s="240"/>
      <c r="H279" s="239"/>
      <c r="I279" s="239"/>
      <c r="J279" s="239"/>
      <c r="K279" s="239"/>
      <c r="L279" s="239"/>
      <c r="M279" s="239"/>
      <c r="N279" s="239"/>
      <c r="O279" s="239"/>
      <c r="P279" s="239"/>
      <c r="Q279" s="239"/>
      <c r="R279" s="239"/>
      <c r="S279" s="239"/>
      <c r="T279" s="239"/>
      <c r="U279" s="239"/>
      <c r="V279" s="239"/>
      <c r="W279" s="239"/>
      <c r="X279" s="239"/>
      <c r="Y279" s="239"/>
      <c r="Z279" s="239"/>
      <c r="AA279" s="239"/>
      <c r="AB279" s="239"/>
      <c r="AC279" s="239"/>
      <c r="AD279" s="239"/>
      <c r="AE279" s="239"/>
    </row>
    <row r="280" spans="1:31" ht="13.8" x14ac:dyDescent="0.25">
      <c r="A280" s="241"/>
      <c r="B280" s="239"/>
      <c r="C280" s="603"/>
      <c r="D280" s="239"/>
      <c r="E280" s="239"/>
      <c r="F280" s="239"/>
      <c r="G280" s="240"/>
      <c r="H280" s="239"/>
      <c r="I280" s="239"/>
      <c r="J280" s="239"/>
      <c r="K280" s="239"/>
      <c r="L280" s="239"/>
      <c r="M280" s="239"/>
      <c r="N280" s="239"/>
      <c r="O280" s="239"/>
      <c r="P280" s="239"/>
      <c r="Q280" s="239"/>
      <c r="R280" s="239"/>
      <c r="S280" s="239"/>
      <c r="T280" s="239"/>
      <c r="U280" s="239"/>
      <c r="V280" s="239"/>
      <c r="W280" s="239"/>
      <c r="X280" s="239"/>
      <c r="Y280" s="239"/>
      <c r="Z280" s="239"/>
      <c r="AA280" s="239"/>
      <c r="AB280" s="239"/>
      <c r="AC280" s="239"/>
      <c r="AD280" s="239"/>
      <c r="AE280" s="239"/>
    </row>
    <row r="281" spans="1:31" ht="13.2" x14ac:dyDescent="0.25">
      <c r="G281" s="328"/>
    </row>
    <row r="282" spans="1:31" ht="13.2" x14ac:dyDescent="0.25">
      <c r="G282" s="328"/>
    </row>
    <row r="283" spans="1:31" ht="13.2" x14ac:dyDescent="0.25">
      <c r="G283" s="328"/>
    </row>
    <row r="284" spans="1:31" ht="13.2" x14ac:dyDescent="0.25">
      <c r="G284" s="328"/>
    </row>
    <row r="285" spans="1:31" ht="13.2" x14ac:dyDescent="0.25">
      <c r="G285" s="328"/>
    </row>
    <row r="286" spans="1:31" ht="13.2" x14ac:dyDescent="0.25">
      <c r="G286" s="328"/>
    </row>
    <row r="287" spans="1:31" ht="13.2" x14ac:dyDescent="0.25">
      <c r="G287" s="328"/>
    </row>
    <row r="288" spans="1:31" ht="13.2" x14ac:dyDescent="0.25">
      <c r="G288" s="328"/>
    </row>
    <row r="289" spans="7:7" ht="13.2" x14ac:dyDescent="0.25">
      <c r="G289" s="328"/>
    </row>
    <row r="290" spans="7:7" ht="13.2" x14ac:dyDescent="0.25">
      <c r="G290" s="328"/>
    </row>
    <row r="291" spans="7:7" ht="13.2" x14ac:dyDescent="0.25">
      <c r="G291" s="328"/>
    </row>
    <row r="292" spans="7:7" ht="13.2" x14ac:dyDescent="0.25">
      <c r="G292" s="328"/>
    </row>
    <row r="293" spans="7:7" ht="13.2" x14ac:dyDescent="0.25">
      <c r="G293" s="328"/>
    </row>
    <row r="294" spans="7:7" ht="13.2" x14ac:dyDescent="0.25">
      <c r="G294" s="328"/>
    </row>
    <row r="295" spans="7:7" ht="13.2" x14ac:dyDescent="0.25">
      <c r="G295" s="328"/>
    </row>
    <row r="296" spans="7:7" ht="13.2" x14ac:dyDescent="0.25">
      <c r="G296" s="328"/>
    </row>
    <row r="297" spans="7:7" ht="13.2" x14ac:dyDescent="0.25">
      <c r="G297" s="328"/>
    </row>
    <row r="298" spans="7:7" ht="13.2" x14ac:dyDescent="0.25">
      <c r="G298" s="328"/>
    </row>
    <row r="299" spans="7:7" ht="13.2" x14ac:dyDescent="0.25">
      <c r="G299" s="328"/>
    </row>
    <row r="300" spans="7:7" ht="13.2" x14ac:dyDescent="0.25">
      <c r="G300" s="328"/>
    </row>
    <row r="301" spans="7:7" ht="13.2" x14ac:dyDescent="0.25">
      <c r="G301" s="328"/>
    </row>
    <row r="302" spans="7:7" ht="13.2" x14ac:dyDescent="0.25">
      <c r="G302" s="328"/>
    </row>
    <row r="303" spans="7:7" ht="13.2" x14ac:dyDescent="0.25">
      <c r="G303" s="328"/>
    </row>
    <row r="304" spans="7:7" ht="13.2" x14ac:dyDescent="0.25">
      <c r="G304" s="328"/>
    </row>
    <row r="305" spans="7:7" ht="13.2" x14ac:dyDescent="0.25">
      <c r="G305" s="328"/>
    </row>
    <row r="306" spans="7:7" ht="13.2" x14ac:dyDescent="0.25">
      <c r="G306" s="328"/>
    </row>
    <row r="307" spans="7:7" ht="13.2" x14ac:dyDescent="0.25">
      <c r="G307" s="328"/>
    </row>
    <row r="308" spans="7:7" ht="13.2" x14ac:dyDescent="0.25">
      <c r="G308" s="328"/>
    </row>
    <row r="309" spans="7:7" ht="13.2" x14ac:dyDescent="0.25">
      <c r="G309" s="328"/>
    </row>
    <row r="310" spans="7:7" ht="13.2" x14ac:dyDescent="0.25">
      <c r="G310" s="328"/>
    </row>
    <row r="311" spans="7:7" ht="13.2" x14ac:dyDescent="0.25">
      <c r="G311" s="328"/>
    </row>
    <row r="312" spans="7:7" ht="13.2" x14ac:dyDescent="0.25">
      <c r="G312" s="328"/>
    </row>
    <row r="313" spans="7:7" ht="13.2" x14ac:dyDescent="0.25">
      <c r="G313" s="328"/>
    </row>
    <row r="314" spans="7:7" ht="13.2" x14ac:dyDescent="0.25">
      <c r="G314" s="328"/>
    </row>
    <row r="315" spans="7:7" ht="13.2" x14ac:dyDescent="0.25">
      <c r="G315" s="328"/>
    </row>
    <row r="316" spans="7:7" ht="13.2" x14ac:dyDescent="0.25">
      <c r="G316" s="328"/>
    </row>
    <row r="317" spans="7:7" ht="13.2" x14ac:dyDescent="0.25">
      <c r="G317" s="328"/>
    </row>
    <row r="318" spans="7:7" ht="13.2" x14ac:dyDescent="0.25">
      <c r="G318" s="328"/>
    </row>
    <row r="319" spans="7:7" ht="13.2" x14ac:dyDescent="0.25">
      <c r="G319" s="328"/>
    </row>
    <row r="320" spans="7:7" ht="13.2" x14ac:dyDescent="0.25">
      <c r="G320" s="328"/>
    </row>
    <row r="321" spans="7:7" ht="13.2" x14ac:dyDescent="0.25">
      <c r="G321" s="328"/>
    </row>
    <row r="322" spans="7:7" ht="13.2" x14ac:dyDescent="0.25">
      <c r="G322" s="328"/>
    </row>
    <row r="323" spans="7:7" ht="13.2" x14ac:dyDescent="0.25">
      <c r="G323" s="328"/>
    </row>
    <row r="324" spans="7:7" ht="13.2" x14ac:dyDescent="0.25">
      <c r="G324" s="328"/>
    </row>
    <row r="325" spans="7:7" ht="13.2" x14ac:dyDescent="0.25">
      <c r="G325" s="328"/>
    </row>
    <row r="326" spans="7:7" ht="13.2" x14ac:dyDescent="0.25">
      <c r="G326" s="328"/>
    </row>
    <row r="327" spans="7:7" ht="13.2" x14ac:dyDescent="0.25">
      <c r="G327" s="328"/>
    </row>
    <row r="328" spans="7:7" ht="13.2" x14ac:dyDescent="0.25">
      <c r="G328" s="328"/>
    </row>
    <row r="329" spans="7:7" ht="13.2" x14ac:dyDescent="0.25">
      <c r="G329" s="328"/>
    </row>
    <row r="330" spans="7:7" ht="13.2" x14ac:dyDescent="0.25">
      <c r="G330" s="328"/>
    </row>
    <row r="331" spans="7:7" ht="13.2" x14ac:dyDescent="0.25">
      <c r="G331" s="328"/>
    </row>
    <row r="332" spans="7:7" ht="13.2" x14ac:dyDescent="0.25">
      <c r="G332" s="328"/>
    </row>
    <row r="333" spans="7:7" ht="13.2" x14ac:dyDescent="0.25">
      <c r="G333" s="328"/>
    </row>
    <row r="334" spans="7:7" ht="13.2" x14ac:dyDescent="0.25">
      <c r="G334" s="328"/>
    </row>
    <row r="335" spans="7:7" ht="13.2" x14ac:dyDescent="0.25">
      <c r="G335" s="328"/>
    </row>
    <row r="336" spans="7:7" ht="13.2" x14ac:dyDescent="0.25">
      <c r="G336" s="328"/>
    </row>
    <row r="337" spans="7:7" ht="13.2" x14ac:dyDescent="0.25">
      <c r="G337" s="328"/>
    </row>
    <row r="338" spans="7:7" ht="13.2" x14ac:dyDescent="0.25">
      <c r="G338" s="328"/>
    </row>
    <row r="339" spans="7:7" ht="13.2" x14ac:dyDescent="0.25">
      <c r="G339" s="328"/>
    </row>
    <row r="340" spans="7:7" ht="13.2" x14ac:dyDescent="0.25">
      <c r="G340" s="328"/>
    </row>
    <row r="341" spans="7:7" ht="13.2" x14ac:dyDescent="0.25">
      <c r="G341" s="328"/>
    </row>
    <row r="342" spans="7:7" ht="13.2" x14ac:dyDescent="0.25">
      <c r="G342" s="328"/>
    </row>
    <row r="343" spans="7:7" ht="13.2" x14ac:dyDescent="0.25">
      <c r="G343" s="328"/>
    </row>
    <row r="344" spans="7:7" ht="13.2" x14ac:dyDescent="0.25">
      <c r="G344" s="328"/>
    </row>
    <row r="345" spans="7:7" ht="13.2" x14ac:dyDescent="0.25">
      <c r="G345" s="328"/>
    </row>
    <row r="346" spans="7:7" ht="13.2" x14ac:dyDescent="0.25">
      <c r="G346" s="328"/>
    </row>
    <row r="347" spans="7:7" ht="13.2" x14ac:dyDescent="0.25">
      <c r="G347" s="328"/>
    </row>
    <row r="348" spans="7:7" ht="13.2" x14ac:dyDescent="0.25">
      <c r="G348" s="328"/>
    </row>
    <row r="349" spans="7:7" ht="13.2" x14ac:dyDescent="0.25">
      <c r="G349" s="328"/>
    </row>
    <row r="350" spans="7:7" ht="13.2" x14ac:dyDescent="0.25">
      <c r="G350" s="328"/>
    </row>
    <row r="351" spans="7:7" ht="13.2" x14ac:dyDescent="0.25">
      <c r="G351" s="328"/>
    </row>
    <row r="352" spans="7:7" ht="13.2" x14ac:dyDescent="0.25">
      <c r="G352" s="328"/>
    </row>
    <row r="353" spans="7:7" ht="13.2" x14ac:dyDescent="0.25">
      <c r="G353" s="328"/>
    </row>
    <row r="354" spans="7:7" ht="13.2" x14ac:dyDescent="0.25">
      <c r="G354" s="328"/>
    </row>
    <row r="355" spans="7:7" ht="13.2" x14ac:dyDescent="0.25">
      <c r="G355" s="328"/>
    </row>
    <row r="356" spans="7:7" ht="13.2" x14ac:dyDescent="0.25">
      <c r="G356" s="328"/>
    </row>
    <row r="357" spans="7:7" ht="13.2" x14ac:dyDescent="0.25">
      <c r="G357" s="328"/>
    </row>
    <row r="358" spans="7:7" ht="13.2" x14ac:dyDescent="0.25">
      <c r="G358" s="328"/>
    </row>
    <row r="359" spans="7:7" ht="13.2" x14ac:dyDescent="0.25">
      <c r="G359" s="328"/>
    </row>
    <row r="360" spans="7:7" ht="13.2" x14ac:dyDescent="0.25">
      <c r="G360" s="328"/>
    </row>
    <row r="361" spans="7:7" ht="13.2" x14ac:dyDescent="0.25">
      <c r="G361" s="328"/>
    </row>
    <row r="362" spans="7:7" ht="13.2" x14ac:dyDescent="0.25">
      <c r="G362" s="328"/>
    </row>
    <row r="363" spans="7:7" ht="13.2" x14ac:dyDescent="0.25">
      <c r="G363" s="328"/>
    </row>
    <row r="364" spans="7:7" ht="13.2" x14ac:dyDescent="0.25">
      <c r="G364" s="328"/>
    </row>
    <row r="365" spans="7:7" ht="13.2" x14ac:dyDescent="0.25">
      <c r="G365" s="328"/>
    </row>
    <row r="366" spans="7:7" ht="13.2" x14ac:dyDescent="0.25">
      <c r="G366" s="328"/>
    </row>
    <row r="367" spans="7:7" ht="13.2" x14ac:dyDescent="0.25">
      <c r="G367" s="328"/>
    </row>
    <row r="368" spans="7:7" ht="13.2" x14ac:dyDescent="0.25">
      <c r="G368" s="328"/>
    </row>
    <row r="369" spans="7:7" ht="13.2" x14ac:dyDescent="0.25">
      <c r="G369" s="328"/>
    </row>
    <row r="370" spans="7:7" ht="15.75" customHeight="1" x14ac:dyDescent="0.25">
      <c r="G370" s="328"/>
    </row>
    <row r="371" spans="7:7" ht="15.75" customHeight="1" x14ac:dyDescent="0.25">
      <c r="G371" s="328"/>
    </row>
    <row r="372" spans="7:7" ht="15.75" customHeight="1" x14ac:dyDescent="0.25">
      <c r="G372" s="328"/>
    </row>
    <row r="373" spans="7:7" ht="15.75" customHeight="1" x14ac:dyDescent="0.25">
      <c r="G373" s="328"/>
    </row>
    <row r="374" spans="7:7" ht="15.75" customHeight="1" x14ac:dyDescent="0.25">
      <c r="G374" s="328"/>
    </row>
    <row r="375" spans="7:7" ht="15.75" customHeight="1" x14ac:dyDescent="0.25">
      <c r="G375" s="328"/>
    </row>
    <row r="376" spans="7:7" ht="15.75" customHeight="1" x14ac:dyDescent="0.25">
      <c r="G376" s="328"/>
    </row>
    <row r="377" spans="7:7" ht="15.75" customHeight="1" x14ac:dyDescent="0.25">
      <c r="G377" s="328"/>
    </row>
    <row r="378" spans="7:7" ht="15.75" customHeight="1" x14ac:dyDescent="0.25">
      <c r="G378" s="328"/>
    </row>
    <row r="379" spans="7:7" ht="15.75" customHeight="1" x14ac:dyDescent="0.25">
      <c r="G379" s="328"/>
    </row>
    <row r="380" spans="7:7" ht="15.75" customHeight="1" x14ac:dyDescent="0.25">
      <c r="G380" s="328"/>
    </row>
    <row r="381" spans="7:7" ht="15.75" customHeight="1" x14ac:dyDescent="0.25">
      <c r="G381" s="328"/>
    </row>
    <row r="382" spans="7:7" ht="15.75" customHeight="1" x14ac:dyDescent="0.25">
      <c r="G382" s="328"/>
    </row>
    <row r="383" spans="7:7" ht="15.75" customHeight="1" x14ac:dyDescent="0.25">
      <c r="G383" s="328"/>
    </row>
    <row r="384" spans="7:7" ht="15.75" customHeight="1" x14ac:dyDescent="0.25">
      <c r="G384" s="328"/>
    </row>
    <row r="385" spans="7:7" ht="15.75" customHeight="1" x14ac:dyDescent="0.25">
      <c r="G385" s="328"/>
    </row>
    <row r="386" spans="7:7" ht="15.75" customHeight="1" x14ac:dyDescent="0.25">
      <c r="G386" s="328"/>
    </row>
    <row r="387" spans="7:7" ht="15.75" customHeight="1" x14ac:dyDescent="0.25">
      <c r="G387" s="328"/>
    </row>
    <row r="388" spans="7:7" ht="15.75" customHeight="1" x14ac:dyDescent="0.25">
      <c r="G388" s="328"/>
    </row>
    <row r="389" spans="7:7" ht="15.75" customHeight="1" x14ac:dyDescent="0.25">
      <c r="G389" s="328"/>
    </row>
    <row r="390" spans="7:7" ht="15.75" customHeight="1" x14ac:dyDescent="0.25">
      <c r="G390" s="328"/>
    </row>
    <row r="391" spans="7:7" ht="15.75" customHeight="1" x14ac:dyDescent="0.25">
      <c r="G391" s="328"/>
    </row>
    <row r="392" spans="7:7" ht="15.75" customHeight="1" x14ac:dyDescent="0.25">
      <c r="G392" s="328"/>
    </row>
    <row r="393" spans="7:7" ht="15.75" customHeight="1" x14ac:dyDescent="0.25">
      <c r="G393" s="328"/>
    </row>
    <row r="394" spans="7:7" ht="15.75" customHeight="1" x14ac:dyDescent="0.25">
      <c r="G394" s="328"/>
    </row>
    <row r="395" spans="7:7" ht="15.75" customHeight="1" x14ac:dyDescent="0.25">
      <c r="G395" s="328"/>
    </row>
    <row r="396" spans="7:7" ht="15.75" customHeight="1" x14ac:dyDescent="0.25">
      <c r="G396" s="328"/>
    </row>
    <row r="397" spans="7:7" ht="15.75" customHeight="1" x14ac:dyDescent="0.25">
      <c r="G397" s="328"/>
    </row>
    <row r="398" spans="7:7" ht="15.75" customHeight="1" x14ac:dyDescent="0.25">
      <c r="G398" s="328"/>
    </row>
    <row r="399" spans="7:7" ht="15.75" customHeight="1" x14ac:dyDescent="0.25">
      <c r="G399" s="328"/>
    </row>
    <row r="400" spans="7:7" ht="15.75" customHeight="1" x14ac:dyDescent="0.25">
      <c r="G400" s="328"/>
    </row>
    <row r="401" spans="7:7" ht="15.75" customHeight="1" x14ac:dyDescent="0.25">
      <c r="G401" s="328"/>
    </row>
    <row r="402" spans="7:7" ht="15.75" customHeight="1" x14ac:dyDescent="0.25">
      <c r="G402" s="328"/>
    </row>
    <row r="403" spans="7:7" ht="15.75" customHeight="1" x14ac:dyDescent="0.25">
      <c r="G403" s="328"/>
    </row>
    <row r="404" spans="7:7" ht="15.75" customHeight="1" x14ac:dyDescent="0.25">
      <c r="G404" s="328"/>
    </row>
    <row r="405" spans="7:7" ht="15.75" customHeight="1" x14ac:dyDescent="0.25">
      <c r="G405" s="328"/>
    </row>
    <row r="406" spans="7:7" ht="15.75" customHeight="1" x14ac:dyDescent="0.25">
      <c r="G406" s="328"/>
    </row>
    <row r="407" spans="7:7" ht="15.75" customHeight="1" x14ac:dyDescent="0.25">
      <c r="G407" s="328"/>
    </row>
    <row r="408" spans="7:7" ht="15.75" customHeight="1" x14ac:dyDescent="0.25">
      <c r="G408" s="328"/>
    </row>
    <row r="409" spans="7:7" ht="15.75" customHeight="1" x14ac:dyDescent="0.25">
      <c r="G409" s="328"/>
    </row>
    <row r="410" spans="7:7" ht="15.75" customHeight="1" x14ac:dyDescent="0.25">
      <c r="G410" s="328"/>
    </row>
    <row r="411" spans="7:7" ht="15.75" customHeight="1" x14ac:dyDescent="0.25">
      <c r="G411" s="328"/>
    </row>
    <row r="412" spans="7:7" ht="15.75" customHeight="1" x14ac:dyDescent="0.25">
      <c r="G412" s="328"/>
    </row>
    <row r="413" spans="7:7" ht="15.75" customHeight="1" x14ac:dyDescent="0.25">
      <c r="G413" s="328"/>
    </row>
    <row r="414" spans="7:7" ht="15.75" customHeight="1" x14ac:dyDescent="0.25">
      <c r="G414" s="328"/>
    </row>
    <row r="415" spans="7:7" ht="15.75" customHeight="1" x14ac:dyDescent="0.25">
      <c r="G415" s="328"/>
    </row>
    <row r="416" spans="7:7" ht="15.75" customHeight="1" x14ac:dyDescent="0.25">
      <c r="G416" s="328"/>
    </row>
    <row r="417" spans="7:7" ht="15.75" customHeight="1" x14ac:dyDescent="0.25">
      <c r="G417" s="328"/>
    </row>
    <row r="418" spans="7:7" ht="15.75" customHeight="1" x14ac:dyDescent="0.25">
      <c r="G418" s="328"/>
    </row>
    <row r="419" spans="7:7" ht="15.75" customHeight="1" x14ac:dyDescent="0.25">
      <c r="G419" s="328"/>
    </row>
    <row r="420" spans="7:7" ht="15.75" customHeight="1" x14ac:dyDescent="0.25">
      <c r="G420" s="328"/>
    </row>
    <row r="421" spans="7:7" ht="15.75" customHeight="1" x14ac:dyDescent="0.25">
      <c r="G421" s="328"/>
    </row>
    <row r="422" spans="7:7" ht="15.75" customHeight="1" x14ac:dyDescent="0.25">
      <c r="G422" s="328"/>
    </row>
    <row r="423" spans="7:7" ht="15.75" customHeight="1" x14ac:dyDescent="0.25">
      <c r="G423" s="328"/>
    </row>
    <row r="424" spans="7:7" ht="15.75" customHeight="1" x14ac:dyDescent="0.25">
      <c r="G424" s="328"/>
    </row>
    <row r="425" spans="7:7" ht="15.75" customHeight="1" x14ac:dyDescent="0.25">
      <c r="G425" s="328"/>
    </row>
    <row r="426" spans="7:7" ht="15.75" customHeight="1" x14ac:dyDescent="0.25">
      <c r="G426" s="328"/>
    </row>
    <row r="427" spans="7:7" ht="15.75" customHeight="1" x14ac:dyDescent="0.25">
      <c r="G427" s="328"/>
    </row>
    <row r="428" spans="7:7" ht="15.75" customHeight="1" x14ac:dyDescent="0.25">
      <c r="G428" s="328"/>
    </row>
    <row r="429" spans="7:7" ht="15.75" customHeight="1" x14ac:dyDescent="0.25">
      <c r="G429" s="328"/>
    </row>
    <row r="430" spans="7:7" ht="15.75" customHeight="1" x14ac:dyDescent="0.25">
      <c r="G430" s="328"/>
    </row>
    <row r="431" spans="7:7" ht="15.75" customHeight="1" x14ac:dyDescent="0.25">
      <c r="G431" s="328"/>
    </row>
    <row r="432" spans="7:7" ht="15.75" customHeight="1" x14ac:dyDescent="0.25">
      <c r="G432" s="328"/>
    </row>
    <row r="433" spans="7:7" ht="15.75" customHeight="1" x14ac:dyDescent="0.25">
      <c r="G433" s="328"/>
    </row>
    <row r="434" spans="7:7" ht="15.75" customHeight="1" x14ac:dyDescent="0.25">
      <c r="G434" s="328"/>
    </row>
    <row r="435" spans="7:7" ht="15.75" customHeight="1" x14ac:dyDescent="0.25">
      <c r="G435" s="328"/>
    </row>
    <row r="436" spans="7:7" ht="15.75" customHeight="1" x14ac:dyDescent="0.25">
      <c r="G436" s="328"/>
    </row>
    <row r="437" spans="7:7" ht="15.75" customHeight="1" x14ac:dyDescent="0.25">
      <c r="G437" s="328"/>
    </row>
    <row r="438" spans="7:7" ht="15.75" customHeight="1" x14ac:dyDescent="0.25">
      <c r="G438" s="328"/>
    </row>
    <row r="439" spans="7:7" ht="15.75" customHeight="1" x14ac:dyDescent="0.25">
      <c r="G439" s="328"/>
    </row>
    <row r="440" spans="7:7" ht="15.75" customHeight="1" x14ac:dyDescent="0.25">
      <c r="G440" s="328"/>
    </row>
    <row r="441" spans="7:7" ht="15.75" customHeight="1" x14ac:dyDescent="0.25">
      <c r="G441" s="328"/>
    </row>
    <row r="442" spans="7:7" ht="15.75" customHeight="1" x14ac:dyDescent="0.25">
      <c r="G442" s="328"/>
    </row>
    <row r="443" spans="7:7" ht="15.75" customHeight="1" x14ac:dyDescent="0.25">
      <c r="G443" s="328"/>
    </row>
    <row r="444" spans="7:7" ht="15.75" customHeight="1" x14ac:dyDescent="0.25">
      <c r="G444" s="328"/>
    </row>
    <row r="445" spans="7:7" ht="15.75" customHeight="1" x14ac:dyDescent="0.25">
      <c r="G445" s="328"/>
    </row>
    <row r="446" spans="7:7" ht="15.75" customHeight="1" x14ac:dyDescent="0.25">
      <c r="G446" s="328"/>
    </row>
    <row r="447" spans="7:7" ht="15.75" customHeight="1" x14ac:dyDescent="0.25">
      <c r="G447" s="328"/>
    </row>
    <row r="448" spans="7:7" ht="15.75" customHeight="1" x14ac:dyDescent="0.25">
      <c r="G448" s="328"/>
    </row>
    <row r="449" spans="7:7" ht="15.75" customHeight="1" x14ac:dyDescent="0.25">
      <c r="G449" s="328"/>
    </row>
    <row r="450" spans="7:7" ht="15.75" customHeight="1" x14ac:dyDescent="0.25">
      <c r="G450" s="328"/>
    </row>
    <row r="451" spans="7:7" ht="15.75" customHeight="1" x14ac:dyDescent="0.25">
      <c r="G451" s="328"/>
    </row>
    <row r="452" spans="7:7" ht="15.75" customHeight="1" x14ac:dyDescent="0.25">
      <c r="G452" s="328"/>
    </row>
    <row r="453" spans="7:7" ht="15.75" customHeight="1" x14ac:dyDescent="0.25">
      <c r="G453" s="328"/>
    </row>
    <row r="454" spans="7:7" ht="15.75" customHeight="1" x14ac:dyDescent="0.25">
      <c r="G454" s="328"/>
    </row>
    <row r="455" spans="7:7" ht="15.75" customHeight="1" x14ac:dyDescent="0.25">
      <c r="G455" s="328"/>
    </row>
    <row r="456" spans="7:7" ht="15.75" customHeight="1" x14ac:dyDescent="0.25">
      <c r="G456" s="328"/>
    </row>
    <row r="457" spans="7:7" ht="15.75" customHeight="1" x14ac:dyDescent="0.25">
      <c r="G457" s="328"/>
    </row>
    <row r="458" spans="7:7" ht="15.75" customHeight="1" x14ac:dyDescent="0.25">
      <c r="G458" s="328"/>
    </row>
    <row r="459" spans="7:7" ht="15.75" customHeight="1" x14ac:dyDescent="0.25">
      <c r="G459" s="328"/>
    </row>
    <row r="460" spans="7:7" ht="15.75" customHeight="1" x14ac:dyDescent="0.25">
      <c r="G460" s="328"/>
    </row>
    <row r="461" spans="7:7" ht="15.75" customHeight="1" x14ac:dyDescent="0.25">
      <c r="G461" s="328"/>
    </row>
    <row r="462" spans="7:7" ht="15.75" customHeight="1" x14ac:dyDescent="0.25">
      <c r="G462" s="328"/>
    </row>
    <row r="463" spans="7:7" ht="15.75" customHeight="1" x14ac:dyDescent="0.25">
      <c r="G463" s="328"/>
    </row>
    <row r="464" spans="7:7" ht="15.75" customHeight="1" x14ac:dyDescent="0.25">
      <c r="G464" s="328"/>
    </row>
    <row r="465" spans="7:7" ht="15.75" customHeight="1" x14ac:dyDescent="0.25">
      <c r="G465" s="328"/>
    </row>
    <row r="466" spans="7:7" ht="15.75" customHeight="1" x14ac:dyDescent="0.25">
      <c r="G466" s="328"/>
    </row>
    <row r="467" spans="7:7" ht="15.75" customHeight="1" x14ac:dyDescent="0.25">
      <c r="G467" s="328"/>
    </row>
    <row r="468" spans="7:7" ht="15.75" customHeight="1" x14ac:dyDescent="0.25">
      <c r="G468" s="328"/>
    </row>
    <row r="469" spans="7:7" ht="15.75" customHeight="1" x14ac:dyDescent="0.25">
      <c r="G469" s="328"/>
    </row>
    <row r="470" spans="7:7" ht="15.75" customHeight="1" x14ac:dyDescent="0.25">
      <c r="G470" s="328"/>
    </row>
    <row r="471" spans="7:7" ht="15.75" customHeight="1" x14ac:dyDescent="0.25">
      <c r="G471" s="328"/>
    </row>
    <row r="472" spans="7:7" ht="15.75" customHeight="1" x14ac:dyDescent="0.25">
      <c r="G472" s="328"/>
    </row>
    <row r="473" spans="7:7" ht="15.75" customHeight="1" x14ac:dyDescent="0.25">
      <c r="G473" s="328"/>
    </row>
    <row r="474" spans="7:7" ht="15.75" customHeight="1" x14ac:dyDescent="0.25">
      <c r="G474" s="328"/>
    </row>
    <row r="475" spans="7:7" ht="15.75" customHeight="1" x14ac:dyDescent="0.25">
      <c r="G475" s="328"/>
    </row>
    <row r="476" spans="7:7" ht="15.75" customHeight="1" x14ac:dyDescent="0.25">
      <c r="G476" s="328"/>
    </row>
    <row r="477" spans="7:7" ht="15.75" customHeight="1" x14ac:dyDescent="0.25">
      <c r="G477" s="328"/>
    </row>
    <row r="478" spans="7:7" ht="15.75" customHeight="1" x14ac:dyDescent="0.25">
      <c r="G478" s="328"/>
    </row>
    <row r="479" spans="7:7" ht="15.75" customHeight="1" x14ac:dyDescent="0.25">
      <c r="G479" s="328"/>
    </row>
    <row r="480" spans="7:7" ht="15.75" customHeight="1" x14ac:dyDescent="0.25">
      <c r="G480" s="328"/>
    </row>
    <row r="481" spans="7:7" ht="15.75" customHeight="1" x14ac:dyDescent="0.25">
      <c r="G481" s="328"/>
    </row>
    <row r="482" spans="7:7" ht="15.75" customHeight="1" x14ac:dyDescent="0.25">
      <c r="G482" s="328"/>
    </row>
    <row r="483" spans="7:7" ht="15.75" customHeight="1" x14ac:dyDescent="0.25">
      <c r="G483" s="328"/>
    </row>
    <row r="484" spans="7:7" ht="15.75" customHeight="1" x14ac:dyDescent="0.25">
      <c r="G484" s="328"/>
    </row>
    <row r="485" spans="7:7" ht="15.75" customHeight="1" x14ac:dyDescent="0.25">
      <c r="G485" s="328"/>
    </row>
    <row r="486" spans="7:7" ht="15.75" customHeight="1" x14ac:dyDescent="0.25">
      <c r="G486" s="328"/>
    </row>
    <row r="487" spans="7:7" ht="15.75" customHeight="1" x14ac:dyDescent="0.25">
      <c r="G487" s="328"/>
    </row>
    <row r="488" spans="7:7" ht="15.75" customHeight="1" x14ac:dyDescent="0.25">
      <c r="G488" s="328"/>
    </row>
    <row r="489" spans="7:7" ht="15.75" customHeight="1" x14ac:dyDescent="0.25">
      <c r="G489" s="328"/>
    </row>
    <row r="490" spans="7:7" ht="15.75" customHeight="1" x14ac:dyDescent="0.25">
      <c r="G490" s="328"/>
    </row>
    <row r="491" spans="7:7" ht="15.75" customHeight="1" x14ac:dyDescent="0.25">
      <c r="G491" s="328"/>
    </row>
    <row r="492" spans="7:7" ht="15.75" customHeight="1" x14ac:dyDescent="0.25">
      <c r="G492" s="328"/>
    </row>
    <row r="493" spans="7:7" ht="15.75" customHeight="1" x14ac:dyDescent="0.25">
      <c r="G493" s="328"/>
    </row>
    <row r="494" spans="7:7" ht="15.75" customHeight="1" x14ac:dyDescent="0.25">
      <c r="G494" s="328"/>
    </row>
    <row r="495" spans="7:7" ht="15.75" customHeight="1" x14ac:dyDescent="0.25">
      <c r="G495" s="328"/>
    </row>
    <row r="496" spans="7:7" ht="15.75" customHeight="1" x14ac:dyDescent="0.25">
      <c r="G496" s="328"/>
    </row>
    <row r="497" spans="7:7" ht="15.75" customHeight="1" x14ac:dyDescent="0.25">
      <c r="G497" s="328"/>
    </row>
    <row r="498" spans="7:7" ht="15.75" customHeight="1" x14ac:dyDescent="0.25">
      <c r="G498" s="328"/>
    </row>
    <row r="499" spans="7:7" ht="15.75" customHeight="1" x14ac:dyDescent="0.25">
      <c r="G499" s="328"/>
    </row>
    <row r="500" spans="7:7" ht="15.75" customHeight="1" x14ac:dyDescent="0.25">
      <c r="G500" s="328"/>
    </row>
    <row r="501" spans="7:7" ht="15.75" customHeight="1" x14ac:dyDescent="0.25">
      <c r="G501" s="328"/>
    </row>
    <row r="502" spans="7:7" ht="15.75" customHeight="1" x14ac:dyDescent="0.25">
      <c r="G502" s="328"/>
    </row>
    <row r="503" spans="7:7" ht="15.75" customHeight="1" x14ac:dyDescent="0.25">
      <c r="G503" s="328"/>
    </row>
    <row r="504" spans="7:7" ht="15.75" customHeight="1" x14ac:dyDescent="0.25">
      <c r="G504" s="328"/>
    </row>
    <row r="505" spans="7:7" ht="15.75" customHeight="1" x14ac:dyDescent="0.25">
      <c r="G505" s="328"/>
    </row>
    <row r="506" spans="7:7" ht="15.75" customHeight="1" x14ac:dyDescent="0.25">
      <c r="G506" s="328"/>
    </row>
    <row r="507" spans="7:7" ht="15.75" customHeight="1" x14ac:dyDescent="0.25">
      <c r="G507" s="328"/>
    </row>
    <row r="508" spans="7:7" ht="15.75" customHeight="1" x14ac:dyDescent="0.25">
      <c r="G508" s="328"/>
    </row>
    <row r="509" spans="7:7" ht="15.75" customHeight="1" x14ac:dyDescent="0.25">
      <c r="G509" s="328"/>
    </row>
    <row r="510" spans="7:7" ht="15.75" customHeight="1" x14ac:dyDescent="0.25">
      <c r="G510" s="328"/>
    </row>
    <row r="511" spans="7:7" ht="15.75" customHeight="1" x14ac:dyDescent="0.25">
      <c r="G511" s="328"/>
    </row>
    <row r="512" spans="7:7" ht="15.75" customHeight="1" x14ac:dyDescent="0.25">
      <c r="G512" s="328"/>
    </row>
    <row r="513" spans="7:7" ht="15.75" customHeight="1" x14ac:dyDescent="0.25">
      <c r="G513" s="328"/>
    </row>
    <row r="514" spans="7:7" ht="15.75" customHeight="1" x14ac:dyDescent="0.25">
      <c r="G514" s="328"/>
    </row>
    <row r="515" spans="7:7" ht="15.75" customHeight="1" x14ac:dyDescent="0.25">
      <c r="G515" s="328"/>
    </row>
    <row r="516" spans="7:7" ht="15.75" customHeight="1" x14ac:dyDescent="0.25">
      <c r="G516" s="328"/>
    </row>
    <row r="517" spans="7:7" ht="15.75" customHeight="1" x14ac:dyDescent="0.25">
      <c r="G517" s="328"/>
    </row>
    <row r="518" spans="7:7" ht="15.75" customHeight="1" x14ac:dyDescent="0.25">
      <c r="G518" s="328"/>
    </row>
    <row r="519" spans="7:7" ht="15.75" customHeight="1" x14ac:dyDescent="0.25">
      <c r="G519" s="328"/>
    </row>
    <row r="520" spans="7:7" ht="15.75" customHeight="1" x14ac:dyDescent="0.25">
      <c r="G520" s="328"/>
    </row>
    <row r="521" spans="7:7" ht="15.75" customHeight="1" x14ac:dyDescent="0.25">
      <c r="G521" s="328"/>
    </row>
    <row r="522" spans="7:7" ht="15.75" customHeight="1" x14ac:dyDescent="0.25">
      <c r="G522" s="328"/>
    </row>
    <row r="523" spans="7:7" ht="15.75" customHeight="1" x14ac:dyDescent="0.25">
      <c r="G523" s="328"/>
    </row>
    <row r="524" spans="7:7" ht="15.75" customHeight="1" x14ac:dyDescent="0.25">
      <c r="G524" s="328"/>
    </row>
    <row r="525" spans="7:7" ht="15.75" customHeight="1" x14ac:dyDescent="0.25">
      <c r="G525" s="328"/>
    </row>
    <row r="526" spans="7:7" ht="15.75" customHeight="1" x14ac:dyDescent="0.25">
      <c r="G526" s="328"/>
    </row>
    <row r="527" spans="7:7" ht="15.75" customHeight="1" x14ac:dyDescent="0.25">
      <c r="G527" s="328"/>
    </row>
    <row r="528" spans="7:7" ht="15.75" customHeight="1" x14ac:dyDescent="0.25">
      <c r="G528" s="328"/>
    </row>
    <row r="529" spans="7:7" ht="15.75" customHeight="1" x14ac:dyDescent="0.25">
      <c r="G529" s="328"/>
    </row>
    <row r="530" spans="7:7" ht="15.75" customHeight="1" x14ac:dyDescent="0.25">
      <c r="G530" s="328"/>
    </row>
    <row r="531" spans="7:7" ht="15.75" customHeight="1" x14ac:dyDescent="0.25">
      <c r="G531" s="328"/>
    </row>
    <row r="532" spans="7:7" ht="15.75" customHeight="1" x14ac:dyDescent="0.25">
      <c r="G532" s="328"/>
    </row>
    <row r="533" spans="7:7" ht="15.75" customHeight="1" x14ac:dyDescent="0.25">
      <c r="G533" s="328"/>
    </row>
    <row r="534" spans="7:7" ht="15.75" customHeight="1" x14ac:dyDescent="0.25">
      <c r="G534" s="328"/>
    </row>
    <row r="535" spans="7:7" ht="15.75" customHeight="1" x14ac:dyDescent="0.25">
      <c r="G535" s="328"/>
    </row>
    <row r="536" spans="7:7" ht="15.75" customHeight="1" x14ac:dyDescent="0.25">
      <c r="G536" s="328"/>
    </row>
    <row r="537" spans="7:7" ht="15.75" customHeight="1" x14ac:dyDescent="0.25">
      <c r="G537" s="328"/>
    </row>
    <row r="538" spans="7:7" ht="15.75" customHeight="1" x14ac:dyDescent="0.25">
      <c r="G538" s="328"/>
    </row>
    <row r="539" spans="7:7" ht="15.75" customHeight="1" x14ac:dyDescent="0.25">
      <c r="G539" s="328"/>
    </row>
    <row r="540" spans="7:7" ht="15.75" customHeight="1" x14ac:dyDescent="0.25">
      <c r="G540" s="328"/>
    </row>
    <row r="541" spans="7:7" ht="15.75" customHeight="1" x14ac:dyDescent="0.25">
      <c r="G541" s="328"/>
    </row>
    <row r="542" spans="7:7" ht="15.75" customHeight="1" x14ac:dyDescent="0.25">
      <c r="G542" s="328"/>
    </row>
    <row r="543" spans="7:7" ht="15.75" customHeight="1" x14ac:dyDescent="0.25">
      <c r="G543" s="328"/>
    </row>
    <row r="544" spans="7:7" ht="15.75" customHeight="1" x14ac:dyDescent="0.25">
      <c r="G544" s="328"/>
    </row>
    <row r="545" spans="7:7" ht="15.75" customHeight="1" x14ac:dyDescent="0.25">
      <c r="G545" s="328"/>
    </row>
    <row r="546" spans="7:7" ht="15.75" customHeight="1" x14ac:dyDescent="0.25">
      <c r="G546" s="328"/>
    </row>
    <row r="547" spans="7:7" ht="15.75" customHeight="1" x14ac:dyDescent="0.25">
      <c r="G547" s="328"/>
    </row>
    <row r="548" spans="7:7" ht="15.75" customHeight="1" x14ac:dyDescent="0.25">
      <c r="G548" s="328"/>
    </row>
    <row r="549" spans="7:7" ht="15.75" customHeight="1" x14ac:dyDescent="0.25">
      <c r="G549" s="328"/>
    </row>
    <row r="550" spans="7:7" ht="15.75" customHeight="1" x14ac:dyDescent="0.25">
      <c r="G550" s="328"/>
    </row>
    <row r="551" spans="7:7" ht="15.75" customHeight="1" x14ac:dyDescent="0.25">
      <c r="G551" s="328"/>
    </row>
    <row r="552" spans="7:7" ht="15.75" customHeight="1" x14ac:dyDescent="0.25">
      <c r="G552" s="328"/>
    </row>
    <row r="553" spans="7:7" ht="15.75" customHeight="1" x14ac:dyDescent="0.25">
      <c r="G553" s="328"/>
    </row>
    <row r="554" spans="7:7" ht="15.75" customHeight="1" x14ac:dyDescent="0.25">
      <c r="G554" s="328"/>
    </row>
    <row r="555" spans="7:7" ht="15.75" customHeight="1" x14ac:dyDescent="0.25">
      <c r="G555" s="328"/>
    </row>
    <row r="556" spans="7:7" ht="15.75" customHeight="1" x14ac:dyDescent="0.25">
      <c r="G556" s="328"/>
    </row>
    <row r="557" spans="7:7" ht="15.75" customHeight="1" x14ac:dyDescent="0.25">
      <c r="G557" s="328"/>
    </row>
    <row r="558" spans="7:7" ht="15.75" customHeight="1" x14ac:dyDescent="0.25">
      <c r="G558" s="328"/>
    </row>
    <row r="559" spans="7:7" ht="15.75" customHeight="1" x14ac:dyDescent="0.25">
      <c r="G559" s="328"/>
    </row>
    <row r="560" spans="7:7" ht="15.75" customHeight="1" x14ac:dyDescent="0.25">
      <c r="G560" s="328"/>
    </row>
    <row r="561" spans="7:7" ht="15.75" customHeight="1" x14ac:dyDescent="0.25">
      <c r="G561" s="328"/>
    </row>
    <row r="562" spans="7:7" ht="15.75" customHeight="1" x14ac:dyDescent="0.25">
      <c r="G562" s="328"/>
    </row>
    <row r="563" spans="7:7" ht="15.75" customHeight="1" x14ac:dyDescent="0.25">
      <c r="G563" s="328"/>
    </row>
    <row r="564" spans="7:7" ht="15.75" customHeight="1" x14ac:dyDescent="0.25">
      <c r="G564" s="328"/>
    </row>
    <row r="565" spans="7:7" ht="15.75" customHeight="1" x14ac:dyDescent="0.25">
      <c r="G565" s="328"/>
    </row>
    <row r="566" spans="7:7" ht="15.75" customHeight="1" x14ac:dyDescent="0.25">
      <c r="G566" s="328"/>
    </row>
    <row r="567" spans="7:7" ht="15.75" customHeight="1" x14ac:dyDescent="0.25">
      <c r="G567" s="328"/>
    </row>
    <row r="568" spans="7:7" ht="15.75" customHeight="1" x14ac:dyDescent="0.25">
      <c r="G568" s="328"/>
    </row>
    <row r="569" spans="7:7" ht="15.75" customHeight="1" x14ac:dyDescent="0.25">
      <c r="G569" s="328"/>
    </row>
    <row r="570" spans="7:7" ht="15.75" customHeight="1" x14ac:dyDescent="0.25">
      <c r="G570" s="328"/>
    </row>
    <row r="571" spans="7:7" ht="15.75" customHeight="1" x14ac:dyDescent="0.25">
      <c r="G571" s="328"/>
    </row>
    <row r="572" spans="7:7" ht="15.75" customHeight="1" x14ac:dyDescent="0.25">
      <c r="G572" s="328"/>
    </row>
    <row r="573" spans="7:7" ht="15.75" customHeight="1" x14ac:dyDescent="0.25">
      <c r="G573" s="328"/>
    </row>
    <row r="574" spans="7:7" ht="15.75" customHeight="1" x14ac:dyDescent="0.25">
      <c r="G574" s="328"/>
    </row>
    <row r="575" spans="7:7" ht="15.75" customHeight="1" x14ac:dyDescent="0.25">
      <c r="G575" s="328"/>
    </row>
    <row r="576" spans="7:7" ht="15.75" customHeight="1" x14ac:dyDescent="0.25">
      <c r="G576" s="328"/>
    </row>
    <row r="577" spans="7:7" ht="15.75" customHeight="1" x14ac:dyDescent="0.25">
      <c r="G577" s="328"/>
    </row>
    <row r="578" spans="7:7" ht="15.75" customHeight="1" x14ac:dyDescent="0.25">
      <c r="G578" s="328"/>
    </row>
    <row r="579" spans="7:7" ht="15.75" customHeight="1" x14ac:dyDescent="0.25">
      <c r="G579" s="328"/>
    </row>
    <row r="580" spans="7:7" ht="15.75" customHeight="1" x14ac:dyDescent="0.25">
      <c r="G580" s="328"/>
    </row>
    <row r="581" spans="7:7" ht="15.75" customHeight="1" x14ac:dyDescent="0.25">
      <c r="G581" s="328"/>
    </row>
    <row r="582" spans="7:7" ht="15.75" customHeight="1" x14ac:dyDescent="0.25">
      <c r="G582" s="328"/>
    </row>
    <row r="583" spans="7:7" ht="15.75" customHeight="1" x14ac:dyDescent="0.25">
      <c r="G583" s="328"/>
    </row>
    <row r="584" spans="7:7" ht="15.75" customHeight="1" x14ac:dyDescent="0.25">
      <c r="G584" s="328"/>
    </row>
    <row r="585" spans="7:7" ht="15.75" customHeight="1" x14ac:dyDescent="0.25">
      <c r="G585" s="328"/>
    </row>
    <row r="586" spans="7:7" ht="15.75" customHeight="1" x14ac:dyDescent="0.25">
      <c r="G586" s="328"/>
    </row>
    <row r="587" spans="7:7" ht="15.75" customHeight="1" x14ac:dyDescent="0.25">
      <c r="G587" s="328"/>
    </row>
    <row r="588" spans="7:7" ht="15.75" customHeight="1" x14ac:dyDescent="0.25">
      <c r="G588" s="328"/>
    </row>
    <row r="589" spans="7:7" ht="15.75" customHeight="1" x14ac:dyDescent="0.25">
      <c r="G589" s="328"/>
    </row>
    <row r="590" spans="7:7" ht="15.75" customHeight="1" x14ac:dyDescent="0.25">
      <c r="G590" s="328"/>
    </row>
    <row r="591" spans="7:7" ht="15.75" customHeight="1" x14ac:dyDescent="0.25">
      <c r="G591" s="328"/>
    </row>
    <row r="592" spans="7:7" ht="15.75" customHeight="1" x14ac:dyDescent="0.25">
      <c r="G592" s="328"/>
    </row>
    <row r="593" spans="7:7" ht="15.75" customHeight="1" x14ac:dyDescent="0.25">
      <c r="G593" s="328"/>
    </row>
    <row r="594" spans="7:7" ht="15.75" customHeight="1" x14ac:dyDescent="0.25">
      <c r="G594" s="328"/>
    </row>
    <row r="595" spans="7:7" ht="15.75" customHeight="1" x14ac:dyDescent="0.25">
      <c r="G595" s="328"/>
    </row>
    <row r="596" spans="7:7" ht="15.75" customHeight="1" x14ac:dyDescent="0.25">
      <c r="G596" s="328"/>
    </row>
    <row r="597" spans="7:7" ht="15.75" customHeight="1" x14ac:dyDescent="0.25">
      <c r="G597" s="328"/>
    </row>
    <row r="598" spans="7:7" ht="15.75" customHeight="1" x14ac:dyDescent="0.25">
      <c r="G598" s="328"/>
    </row>
    <row r="599" spans="7:7" ht="15.75" customHeight="1" x14ac:dyDescent="0.25">
      <c r="G599" s="328"/>
    </row>
    <row r="600" spans="7:7" ht="15.75" customHeight="1" x14ac:dyDescent="0.25">
      <c r="G600" s="328"/>
    </row>
    <row r="601" spans="7:7" ht="15.75" customHeight="1" x14ac:dyDescent="0.25">
      <c r="G601" s="328"/>
    </row>
    <row r="602" spans="7:7" ht="15.75" customHeight="1" x14ac:dyDescent="0.25">
      <c r="G602" s="328"/>
    </row>
    <row r="603" spans="7:7" ht="15.75" customHeight="1" x14ac:dyDescent="0.25">
      <c r="G603" s="328"/>
    </row>
    <row r="604" spans="7:7" ht="15.75" customHeight="1" x14ac:dyDescent="0.25">
      <c r="G604" s="328"/>
    </row>
    <row r="605" spans="7:7" ht="15.75" customHeight="1" x14ac:dyDescent="0.25">
      <c r="G605" s="328"/>
    </row>
    <row r="606" spans="7:7" ht="15.75" customHeight="1" x14ac:dyDescent="0.25">
      <c r="G606" s="328"/>
    </row>
    <row r="607" spans="7:7" ht="15.75" customHeight="1" x14ac:dyDescent="0.25">
      <c r="G607" s="328"/>
    </row>
    <row r="608" spans="7:7" ht="15.75" customHeight="1" x14ac:dyDescent="0.25">
      <c r="G608" s="328"/>
    </row>
    <row r="609" spans="7:7" ht="15.75" customHeight="1" x14ac:dyDescent="0.25">
      <c r="G609" s="328"/>
    </row>
    <row r="610" spans="7:7" ht="15.75" customHeight="1" x14ac:dyDescent="0.25">
      <c r="G610" s="328"/>
    </row>
    <row r="611" spans="7:7" ht="15.75" customHeight="1" x14ac:dyDescent="0.25">
      <c r="G611" s="328"/>
    </row>
    <row r="612" spans="7:7" ht="15.75" customHeight="1" x14ac:dyDescent="0.25">
      <c r="G612" s="328"/>
    </row>
    <row r="613" spans="7:7" ht="15.75" customHeight="1" x14ac:dyDescent="0.25">
      <c r="G613" s="328"/>
    </row>
    <row r="614" spans="7:7" ht="15.75" customHeight="1" x14ac:dyDescent="0.25">
      <c r="G614" s="328"/>
    </row>
    <row r="615" spans="7:7" ht="15.75" customHeight="1" x14ac:dyDescent="0.25">
      <c r="G615" s="328"/>
    </row>
    <row r="616" spans="7:7" ht="15.75" customHeight="1" x14ac:dyDescent="0.25">
      <c r="G616" s="328"/>
    </row>
    <row r="617" spans="7:7" ht="15.75" customHeight="1" x14ac:dyDescent="0.25">
      <c r="G617" s="328"/>
    </row>
    <row r="618" spans="7:7" ht="15.75" customHeight="1" x14ac:dyDescent="0.25">
      <c r="G618" s="328"/>
    </row>
    <row r="619" spans="7:7" ht="15.75" customHeight="1" x14ac:dyDescent="0.25">
      <c r="G619" s="328"/>
    </row>
    <row r="620" spans="7:7" ht="15.75" customHeight="1" x14ac:dyDescent="0.25">
      <c r="G620" s="328"/>
    </row>
    <row r="621" spans="7:7" ht="15.75" customHeight="1" x14ac:dyDescent="0.25">
      <c r="G621" s="328"/>
    </row>
    <row r="622" spans="7:7" ht="15.75" customHeight="1" x14ac:dyDescent="0.25">
      <c r="G622" s="328"/>
    </row>
    <row r="623" spans="7:7" ht="15.75" customHeight="1" x14ac:dyDescent="0.25">
      <c r="G623" s="328"/>
    </row>
    <row r="624" spans="7:7" ht="15.75" customHeight="1" x14ac:dyDescent="0.25">
      <c r="G624" s="328"/>
    </row>
    <row r="625" spans="7:7" ht="15.75" customHeight="1" x14ac:dyDescent="0.25">
      <c r="G625" s="328"/>
    </row>
    <row r="626" spans="7:7" ht="15.75" customHeight="1" x14ac:dyDescent="0.25">
      <c r="G626" s="328"/>
    </row>
    <row r="627" spans="7:7" ht="15.75" customHeight="1" x14ac:dyDescent="0.25">
      <c r="G627" s="328"/>
    </row>
    <row r="628" spans="7:7" ht="15.75" customHeight="1" x14ac:dyDescent="0.25">
      <c r="G628" s="328"/>
    </row>
    <row r="629" spans="7:7" ht="15.75" customHeight="1" x14ac:dyDescent="0.25">
      <c r="G629" s="328"/>
    </row>
    <row r="630" spans="7:7" ht="15.75" customHeight="1" x14ac:dyDescent="0.25">
      <c r="G630" s="328"/>
    </row>
    <row r="631" spans="7:7" ht="15.75" customHeight="1" x14ac:dyDescent="0.25">
      <c r="G631" s="328"/>
    </row>
    <row r="632" spans="7:7" ht="15.75" customHeight="1" x14ac:dyDescent="0.25">
      <c r="G632" s="328"/>
    </row>
    <row r="633" spans="7:7" ht="15.75" customHeight="1" x14ac:dyDescent="0.25">
      <c r="G633" s="328"/>
    </row>
    <row r="634" spans="7:7" ht="15.75" customHeight="1" x14ac:dyDescent="0.25">
      <c r="G634" s="328"/>
    </row>
    <row r="635" spans="7:7" ht="15.75" customHeight="1" x14ac:dyDescent="0.25">
      <c r="G635" s="328"/>
    </row>
    <row r="636" spans="7:7" ht="15.75" customHeight="1" x14ac:dyDescent="0.25">
      <c r="G636" s="328"/>
    </row>
    <row r="637" spans="7:7" ht="15.75" customHeight="1" x14ac:dyDescent="0.25">
      <c r="G637" s="328"/>
    </row>
    <row r="638" spans="7:7" ht="15.75" customHeight="1" x14ac:dyDescent="0.25">
      <c r="G638" s="328"/>
    </row>
    <row r="639" spans="7:7" ht="15.75" customHeight="1" x14ac:dyDescent="0.25">
      <c r="G639" s="328"/>
    </row>
    <row r="640" spans="7:7" ht="15.75" customHeight="1" x14ac:dyDescent="0.25">
      <c r="G640" s="328"/>
    </row>
    <row r="641" spans="7:7" ht="15.75" customHeight="1" x14ac:dyDescent="0.25">
      <c r="G641" s="328"/>
    </row>
    <row r="642" spans="7:7" ht="15.75" customHeight="1" x14ac:dyDescent="0.25">
      <c r="G642" s="328"/>
    </row>
    <row r="643" spans="7:7" ht="15.75" customHeight="1" x14ac:dyDescent="0.25">
      <c r="G643" s="328"/>
    </row>
    <row r="644" spans="7:7" ht="15.75" customHeight="1" x14ac:dyDescent="0.25">
      <c r="G644" s="328"/>
    </row>
    <row r="645" spans="7:7" ht="15.75" customHeight="1" x14ac:dyDescent="0.25">
      <c r="G645" s="328"/>
    </row>
    <row r="646" spans="7:7" ht="15.75" customHeight="1" x14ac:dyDescent="0.25">
      <c r="G646" s="328"/>
    </row>
    <row r="647" spans="7:7" ht="15.75" customHeight="1" x14ac:dyDescent="0.25">
      <c r="G647" s="328"/>
    </row>
    <row r="648" spans="7:7" ht="15.75" customHeight="1" x14ac:dyDescent="0.25">
      <c r="G648" s="328"/>
    </row>
    <row r="649" spans="7:7" ht="15.75" customHeight="1" x14ac:dyDescent="0.25">
      <c r="G649" s="328"/>
    </row>
    <row r="650" spans="7:7" ht="15.75" customHeight="1" x14ac:dyDescent="0.25">
      <c r="G650" s="328"/>
    </row>
    <row r="651" spans="7:7" ht="15.75" customHeight="1" x14ac:dyDescent="0.25">
      <c r="G651" s="328"/>
    </row>
    <row r="652" spans="7:7" ht="15.75" customHeight="1" x14ac:dyDescent="0.25">
      <c r="G652" s="328"/>
    </row>
    <row r="653" spans="7:7" ht="15.75" customHeight="1" x14ac:dyDescent="0.25">
      <c r="G653" s="328"/>
    </row>
    <row r="654" spans="7:7" ht="15.75" customHeight="1" x14ac:dyDescent="0.25">
      <c r="G654" s="328"/>
    </row>
    <row r="655" spans="7:7" ht="15.75" customHeight="1" x14ac:dyDescent="0.25">
      <c r="G655" s="328"/>
    </row>
    <row r="656" spans="7:7" ht="15.75" customHeight="1" x14ac:dyDescent="0.25">
      <c r="G656" s="328"/>
    </row>
    <row r="657" spans="7:7" ht="15.75" customHeight="1" x14ac:dyDescent="0.25">
      <c r="G657" s="328"/>
    </row>
    <row r="658" spans="7:7" ht="15.75" customHeight="1" x14ac:dyDescent="0.25">
      <c r="G658" s="328"/>
    </row>
    <row r="659" spans="7:7" ht="15.75" customHeight="1" x14ac:dyDescent="0.25">
      <c r="G659" s="328"/>
    </row>
    <row r="660" spans="7:7" ht="15.75" customHeight="1" x14ac:dyDescent="0.25">
      <c r="G660" s="328"/>
    </row>
    <row r="661" spans="7:7" ht="15.75" customHeight="1" x14ac:dyDescent="0.25">
      <c r="G661" s="328"/>
    </row>
    <row r="662" spans="7:7" ht="15.75" customHeight="1" x14ac:dyDescent="0.25">
      <c r="G662" s="328"/>
    </row>
    <row r="663" spans="7:7" ht="15.75" customHeight="1" x14ac:dyDescent="0.25">
      <c r="G663" s="328"/>
    </row>
    <row r="664" spans="7:7" ht="15.75" customHeight="1" x14ac:dyDescent="0.25">
      <c r="G664" s="328"/>
    </row>
    <row r="665" spans="7:7" ht="15.75" customHeight="1" x14ac:dyDescent="0.25">
      <c r="G665" s="328"/>
    </row>
    <row r="666" spans="7:7" ht="15.75" customHeight="1" x14ac:dyDescent="0.25">
      <c r="G666" s="328"/>
    </row>
    <row r="667" spans="7:7" ht="15.75" customHeight="1" x14ac:dyDescent="0.25">
      <c r="G667" s="328"/>
    </row>
    <row r="668" spans="7:7" ht="15.75" customHeight="1" x14ac:dyDescent="0.25">
      <c r="G668" s="328"/>
    </row>
    <row r="669" spans="7:7" ht="15.75" customHeight="1" x14ac:dyDescent="0.25">
      <c r="G669" s="328"/>
    </row>
    <row r="670" spans="7:7" ht="15.75" customHeight="1" x14ac:dyDescent="0.25">
      <c r="G670" s="328"/>
    </row>
    <row r="671" spans="7:7" ht="15.75" customHeight="1" x14ac:dyDescent="0.25">
      <c r="G671" s="328"/>
    </row>
    <row r="672" spans="7:7" ht="15.75" customHeight="1" x14ac:dyDescent="0.25">
      <c r="G672" s="328"/>
    </row>
    <row r="673" spans="7:7" ht="15.75" customHeight="1" x14ac:dyDescent="0.25">
      <c r="G673" s="328"/>
    </row>
    <row r="674" spans="7:7" ht="15.75" customHeight="1" x14ac:dyDescent="0.25">
      <c r="G674" s="328"/>
    </row>
    <row r="675" spans="7:7" ht="15.75" customHeight="1" x14ac:dyDescent="0.25">
      <c r="G675" s="328"/>
    </row>
    <row r="676" spans="7:7" ht="15.75" customHeight="1" x14ac:dyDescent="0.25">
      <c r="G676" s="328"/>
    </row>
    <row r="677" spans="7:7" ht="15.75" customHeight="1" x14ac:dyDescent="0.25">
      <c r="G677" s="328"/>
    </row>
    <row r="678" spans="7:7" ht="15.75" customHeight="1" x14ac:dyDescent="0.25">
      <c r="G678" s="328"/>
    </row>
    <row r="679" spans="7:7" ht="15.75" customHeight="1" x14ac:dyDescent="0.25">
      <c r="G679" s="328"/>
    </row>
    <row r="680" spans="7:7" ht="15.75" customHeight="1" x14ac:dyDescent="0.25">
      <c r="G680" s="328"/>
    </row>
    <row r="681" spans="7:7" ht="15.75" customHeight="1" x14ac:dyDescent="0.25">
      <c r="G681" s="328"/>
    </row>
    <row r="682" spans="7:7" ht="15.75" customHeight="1" x14ac:dyDescent="0.25">
      <c r="G682" s="328"/>
    </row>
    <row r="683" spans="7:7" ht="15.75" customHeight="1" x14ac:dyDescent="0.25">
      <c r="G683" s="328"/>
    </row>
    <row r="684" spans="7:7" ht="15.75" customHeight="1" x14ac:dyDescent="0.25">
      <c r="G684" s="328"/>
    </row>
    <row r="685" spans="7:7" ht="15.75" customHeight="1" x14ac:dyDescent="0.25">
      <c r="G685" s="328"/>
    </row>
    <row r="686" spans="7:7" ht="15.75" customHeight="1" x14ac:dyDescent="0.25">
      <c r="G686" s="328"/>
    </row>
    <row r="687" spans="7:7" ht="15.75" customHeight="1" x14ac:dyDescent="0.25">
      <c r="G687" s="328"/>
    </row>
    <row r="688" spans="7:7" ht="15.75" customHeight="1" x14ac:dyDescent="0.25">
      <c r="G688" s="328"/>
    </row>
    <row r="689" spans="7:7" ht="15.75" customHeight="1" x14ac:dyDescent="0.25">
      <c r="G689" s="328"/>
    </row>
    <row r="690" spans="7:7" ht="15.75" customHeight="1" x14ac:dyDescent="0.25">
      <c r="G690" s="328"/>
    </row>
    <row r="691" spans="7:7" ht="15.75" customHeight="1" x14ac:dyDescent="0.25">
      <c r="G691" s="328"/>
    </row>
    <row r="692" spans="7:7" ht="15.75" customHeight="1" x14ac:dyDescent="0.25">
      <c r="G692" s="328"/>
    </row>
    <row r="693" spans="7:7" ht="15.75" customHeight="1" x14ac:dyDescent="0.25">
      <c r="G693" s="328"/>
    </row>
    <row r="694" spans="7:7" ht="15.75" customHeight="1" x14ac:dyDescent="0.25">
      <c r="G694" s="328"/>
    </row>
    <row r="695" spans="7:7" ht="15.75" customHeight="1" x14ac:dyDescent="0.25">
      <c r="G695" s="328"/>
    </row>
    <row r="696" spans="7:7" ht="15.75" customHeight="1" x14ac:dyDescent="0.25">
      <c r="G696" s="328"/>
    </row>
    <row r="697" spans="7:7" ht="15.75" customHeight="1" x14ac:dyDescent="0.25">
      <c r="G697" s="328"/>
    </row>
    <row r="698" spans="7:7" ht="15.75" customHeight="1" x14ac:dyDescent="0.25">
      <c r="G698" s="328"/>
    </row>
    <row r="699" spans="7:7" ht="15.75" customHeight="1" x14ac:dyDescent="0.25">
      <c r="G699" s="328"/>
    </row>
    <row r="700" spans="7:7" ht="15.75" customHeight="1" x14ac:dyDescent="0.25">
      <c r="G700" s="328"/>
    </row>
    <row r="701" spans="7:7" ht="15.75" customHeight="1" x14ac:dyDescent="0.25">
      <c r="G701" s="328"/>
    </row>
    <row r="702" spans="7:7" ht="15.75" customHeight="1" x14ac:dyDescent="0.25">
      <c r="G702" s="328"/>
    </row>
    <row r="703" spans="7:7" ht="15.75" customHeight="1" x14ac:dyDescent="0.25">
      <c r="G703" s="328"/>
    </row>
    <row r="704" spans="7:7" ht="15.75" customHeight="1" x14ac:dyDescent="0.25">
      <c r="G704" s="328"/>
    </row>
    <row r="705" spans="7:7" ht="15.75" customHeight="1" x14ac:dyDescent="0.25">
      <c r="G705" s="328"/>
    </row>
    <row r="706" spans="7:7" ht="15.75" customHeight="1" x14ac:dyDescent="0.25">
      <c r="G706" s="328"/>
    </row>
    <row r="707" spans="7:7" ht="15.75" customHeight="1" x14ac:dyDescent="0.25">
      <c r="G707" s="328"/>
    </row>
    <row r="708" spans="7:7" ht="15.75" customHeight="1" x14ac:dyDescent="0.25">
      <c r="G708" s="328"/>
    </row>
    <row r="709" spans="7:7" ht="15.75" customHeight="1" x14ac:dyDescent="0.25">
      <c r="G709" s="328"/>
    </row>
    <row r="710" spans="7:7" ht="15.75" customHeight="1" x14ac:dyDescent="0.25">
      <c r="G710" s="328"/>
    </row>
    <row r="711" spans="7:7" ht="15.75" customHeight="1" x14ac:dyDescent="0.25">
      <c r="G711" s="328"/>
    </row>
    <row r="712" spans="7:7" ht="15.75" customHeight="1" x14ac:dyDescent="0.25">
      <c r="G712" s="328"/>
    </row>
    <row r="713" spans="7:7" ht="15.75" customHeight="1" x14ac:dyDescent="0.25">
      <c r="G713" s="328"/>
    </row>
    <row r="714" spans="7:7" ht="15.75" customHeight="1" x14ac:dyDescent="0.25">
      <c r="G714" s="328"/>
    </row>
    <row r="715" spans="7:7" ht="15.75" customHeight="1" x14ac:dyDescent="0.25">
      <c r="G715" s="328"/>
    </row>
    <row r="716" spans="7:7" ht="15.75" customHeight="1" x14ac:dyDescent="0.25">
      <c r="G716" s="328"/>
    </row>
    <row r="717" spans="7:7" ht="15.75" customHeight="1" x14ac:dyDescent="0.25">
      <c r="G717" s="328"/>
    </row>
    <row r="718" spans="7:7" ht="15.75" customHeight="1" x14ac:dyDescent="0.25">
      <c r="G718" s="328"/>
    </row>
    <row r="719" spans="7:7" ht="15.75" customHeight="1" x14ac:dyDescent="0.25">
      <c r="G719" s="328"/>
    </row>
    <row r="720" spans="7:7" ht="15.75" customHeight="1" x14ac:dyDescent="0.25">
      <c r="G720" s="328"/>
    </row>
    <row r="721" spans="7:7" ht="15.75" customHeight="1" x14ac:dyDescent="0.25">
      <c r="G721" s="328"/>
    </row>
    <row r="722" spans="7:7" ht="15.75" customHeight="1" x14ac:dyDescent="0.25">
      <c r="G722" s="328"/>
    </row>
    <row r="723" spans="7:7" ht="15.75" customHeight="1" x14ac:dyDescent="0.25">
      <c r="G723" s="328"/>
    </row>
    <row r="724" spans="7:7" ht="15.75" customHeight="1" x14ac:dyDescent="0.25">
      <c r="G724" s="328"/>
    </row>
    <row r="725" spans="7:7" ht="15.75" customHeight="1" x14ac:dyDescent="0.25">
      <c r="G725" s="328"/>
    </row>
    <row r="726" spans="7:7" ht="15.75" customHeight="1" x14ac:dyDescent="0.25">
      <c r="G726" s="328"/>
    </row>
    <row r="727" spans="7:7" ht="15.75" customHeight="1" x14ac:dyDescent="0.25">
      <c r="G727" s="328"/>
    </row>
    <row r="728" spans="7:7" ht="15.75" customHeight="1" x14ac:dyDescent="0.25">
      <c r="G728" s="328"/>
    </row>
    <row r="729" spans="7:7" ht="15.75" customHeight="1" x14ac:dyDescent="0.25">
      <c r="G729" s="328"/>
    </row>
    <row r="730" spans="7:7" ht="15.75" customHeight="1" x14ac:dyDescent="0.25">
      <c r="G730" s="328"/>
    </row>
    <row r="731" spans="7:7" ht="15.75" customHeight="1" x14ac:dyDescent="0.25">
      <c r="G731" s="328"/>
    </row>
    <row r="732" spans="7:7" ht="15.75" customHeight="1" x14ac:dyDescent="0.25">
      <c r="G732" s="328"/>
    </row>
    <row r="733" spans="7:7" ht="15.75" customHeight="1" x14ac:dyDescent="0.25">
      <c r="G733" s="328"/>
    </row>
    <row r="734" spans="7:7" ht="15.75" customHeight="1" x14ac:dyDescent="0.25">
      <c r="G734" s="328"/>
    </row>
    <row r="735" spans="7:7" ht="15.75" customHeight="1" x14ac:dyDescent="0.25">
      <c r="G735" s="328"/>
    </row>
    <row r="736" spans="7:7" ht="15.75" customHeight="1" x14ac:dyDescent="0.25">
      <c r="G736" s="328"/>
    </row>
    <row r="737" spans="7:7" ht="15.75" customHeight="1" x14ac:dyDescent="0.25">
      <c r="G737" s="328"/>
    </row>
    <row r="738" spans="7:7" ht="15.75" customHeight="1" x14ac:dyDescent="0.25">
      <c r="G738" s="328"/>
    </row>
    <row r="739" spans="7:7" ht="15.75" customHeight="1" x14ac:dyDescent="0.25">
      <c r="G739" s="328"/>
    </row>
    <row r="740" spans="7:7" ht="15.75" customHeight="1" x14ac:dyDescent="0.25">
      <c r="G740" s="328"/>
    </row>
    <row r="741" spans="7:7" ht="15.75" customHeight="1" x14ac:dyDescent="0.25">
      <c r="G741" s="328"/>
    </row>
    <row r="742" spans="7:7" ht="15.75" customHeight="1" x14ac:dyDescent="0.25">
      <c r="G742" s="328"/>
    </row>
    <row r="743" spans="7:7" ht="15.75" customHeight="1" x14ac:dyDescent="0.25">
      <c r="G743" s="328"/>
    </row>
    <row r="744" spans="7:7" ht="15.75" customHeight="1" x14ac:dyDescent="0.25">
      <c r="G744" s="328"/>
    </row>
    <row r="745" spans="7:7" ht="15.75" customHeight="1" x14ac:dyDescent="0.25">
      <c r="G745" s="328"/>
    </row>
    <row r="746" spans="7:7" ht="15.75" customHeight="1" x14ac:dyDescent="0.25">
      <c r="G746" s="328"/>
    </row>
    <row r="747" spans="7:7" ht="15.75" customHeight="1" x14ac:dyDescent="0.25">
      <c r="G747" s="328"/>
    </row>
    <row r="748" spans="7:7" ht="15.75" customHeight="1" x14ac:dyDescent="0.25">
      <c r="G748" s="328"/>
    </row>
    <row r="749" spans="7:7" ht="15.75" customHeight="1" x14ac:dyDescent="0.25">
      <c r="G749" s="328"/>
    </row>
    <row r="750" spans="7:7" ht="15.75" customHeight="1" x14ac:dyDescent="0.25">
      <c r="G750" s="328"/>
    </row>
    <row r="751" spans="7:7" ht="15.75" customHeight="1" x14ac:dyDescent="0.25">
      <c r="G751" s="328"/>
    </row>
    <row r="752" spans="7:7" ht="15.75" customHeight="1" x14ac:dyDescent="0.25">
      <c r="G752" s="328"/>
    </row>
    <row r="753" spans="7:7" ht="15.75" customHeight="1" x14ac:dyDescent="0.25">
      <c r="G753" s="328"/>
    </row>
    <row r="754" spans="7:7" ht="15.75" customHeight="1" x14ac:dyDescent="0.25">
      <c r="G754" s="328"/>
    </row>
    <row r="755" spans="7:7" ht="15.75" customHeight="1" x14ac:dyDescent="0.25">
      <c r="G755" s="328"/>
    </row>
    <row r="756" spans="7:7" ht="15.75" customHeight="1" x14ac:dyDescent="0.25">
      <c r="G756" s="328"/>
    </row>
    <row r="757" spans="7:7" ht="15.75" customHeight="1" x14ac:dyDescent="0.25">
      <c r="G757" s="328"/>
    </row>
    <row r="758" spans="7:7" ht="15.75" customHeight="1" x14ac:dyDescent="0.25">
      <c r="G758" s="328"/>
    </row>
    <row r="759" spans="7:7" ht="15.75" customHeight="1" x14ac:dyDescent="0.25">
      <c r="G759" s="328"/>
    </row>
    <row r="760" spans="7:7" ht="15.75" customHeight="1" x14ac:dyDescent="0.25">
      <c r="G760" s="328"/>
    </row>
    <row r="761" spans="7:7" ht="15.75" customHeight="1" x14ac:dyDescent="0.25">
      <c r="G761" s="328"/>
    </row>
    <row r="762" spans="7:7" ht="15.75" customHeight="1" x14ac:dyDescent="0.25">
      <c r="G762" s="328"/>
    </row>
    <row r="763" spans="7:7" ht="15.75" customHeight="1" x14ac:dyDescent="0.25">
      <c r="G763" s="328"/>
    </row>
    <row r="764" spans="7:7" ht="15.75" customHeight="1" x14ac:dyDescent="0.25">
      <c r="G764" s="328"/>
    </row>
    <row r="765" spans="7:7" ht="15.75" customHeight="1" x14ac:dyDescent="0.25">
      <c r="G765" s="328"/>
    </row>
    <row r="766" spans="7:7" ht="15.75" customHeight="1" x14ac:dyDescent="0.25">
      <c r="G766" s="328"/>
    </row>
    <row r="767" spans="7:7" ht="15.75" customHeight="1" x14ac:dyDescent="0.25">
      <c r="G767" s="328"/>
    </row>
    <row r="768" spans="7:7" ht="15.75" customHeight="1" x14ac:dyDescent="0.25">
      <c r="G768" s="328"/>
    </row>
    <row r="769" spans="7:7" ht="15.75" customHeight="1" x14ac:dyDescent="0.25">
      <c r="G769" s="328"/>
    </row>
    <row r="770" spans="7:7" ht="15.75" customHeight="1" x14ac:dyDescent="0.25">
      <c r="G770" s="328"/>
    </row>
    <row r="771" spans="7:7" ht="15.75" customHeight="1" x14ac:dyDescent="0.25">
      <c r="G771" s="328"/>
    </row>
    <row r="772" spans="7:7" ht="15.75" customHeight="1" x14ac:dyDescent="0.25">
      <c r="G772" s="328"/>
    </row>
    <row r="773" spans="7:7" ht="15.75" customHeight="1" x14ac:dyDescent="0.25">
      <c r="G773" s="328"/>
    </row>
    <row r="774" spans="7:7" ht="15.75" customHeight="1" x14ac:dyDescent="0.25">
      <c r="G774" s="328"/>
    </row>
    <row r="775" spans="7:7" ht="15.75" customHeight="1" x14ac:dyDescent="0.25">
      <c r="G775" s="328"/>
    </row>
    <row r="776" spans="7:7" ht="15.75" customHeight="1" x14ac:dyDescent="0.25">
      <c r="G776" s="328"/>
    </row>
    <row r="777" spans="7:7" ht="15.75" customHeight="1" x14ac:dyDescent="0.25">
      <c r="G777" s="328"/>
    </row>
    <row r="778" spans="7:7" ht="15.75" customHeight="1" x14ac:dyDescent="0.25">
      <c r="G778" s="328"/>
    </row>
    <row r="779" spans="7:7" ht="15.75" customHeight="1" x14ac:dyDescent="0.25">
      <c r="G779" s="328"/>
    </row>
    <row r="780" spans="7:7" ht="15.75" customHeight="1" x14ac:dyDescent="0.25">
      <c r="G780" s="328"/>
    </row>
    <row r="781" spans="7:7" ht="15.75" customHeight="1" x14ac:dyDescent="0.25">
      <c r="G781" s="328"/>
    </row>
    <row r="782" spans="7:7" ht="15.75" customHeight="1" x14ac:dyDescent="0.25">
      <c r="G782" s="328"/>
    </row>
    <row r="783" spans="7:7" ht="15.75" customHeight="1" x14ac:dyDescent="0.25">
      <c r="G783" s="328"/>
    </row>
    <row r="784" spans="7:7" ht="15.75" customHeight="1" x14ac:dyDescent="0.25">
      <c r="G784" s="328"/>
    </row>
    <row r="785" spans="7:7" ht="15.75" customHeight="1" x14ac:dyDescent="0.25">
      <c r="G785" s="328"/>
    </row>
    <row r="786" spans="7:7" ht="15.75" customHeight="1" x14ac:dyDescent="0.25">
      <c r="G786" s="328"/>
    </row>
    <row r="787" spans="7:7" ht="15.75" customHeight="1" x14ac:dyDescent="0.25">
      <c r="G787" s="328"/>
    </row>
    <row r="788" spans="7:7" ht="15.75" customHeight="1" x14ac:dyDescent="0.25">
      <c r="G788" s="328"/>
    </row>
    <row r="789" spans="7:7" ht="15.75" customHeight="1" x14ac:dyDescent="0.25">
      <c r="G789" s="328"/>
    </row>
    <row r="790" spans="7:7" ht="15.75" customHeight="1" x14ac:dyDescent="0.25">
      <c r="G790" s="328"/>
    </row>
    <row r="791" spans="7:7" ht="15.75" customHeight="1" x14ac:dyDescent="0.25">
      <c r="G791" s="328"/>
    </row>
    <row r="792" spans="7:7" ht="15.75" customHeight="1" x14ac:dyDescent="0.25">
      <c r="G792" s="328"/>
    </row>
    <row r="793" spans="7:7" ht="15.75" customHeight="1" x14ac:dyDescent="0.25">
      <c r="G793" s="328"/>
    </row>
    <row r="794" spans="7:7" ht="15.75" customHeight="1" x14ac:dyDescent="0.25">
      <c r="G794" s="328"/>
    </row>
    <row r="795" spans="7:7" ht="15.75" customHeight="1" x14ac:dyDescent="0.25">
      <c r="G795" s="328"/>
    </row>
    <row r="796" spans="7:7" ht="15.75" customHeight="1" x14ac:dyDescent="0.25">
      <c r="G796" s="328"/>
    </row>
    <row r="797" spans="7:7" ht="15.75" customHeight="1" x14ac:dyDescent="0.25">
      <c r="G797" s="328"/>
    </row>
    <row r="798" spans="7:7" ht="15.75" customHeight="1" x14ac:dyDescent="0.25">
      <c r="G798" s="328"/>
    </row>
    <row r="799" spans="7:7" ht="15.75" customHeight="1" x14ac:dyDescent="0.25">
      <c r="G799" s="328"/>
    </row>
    <row r="800" spans="7:7" ht="15.75" customHeight="1" x14ac:dyDescent="0.25">
      <c r="G800" s="328"/>
    </row>
    <row r="801" spans="7:7" ht="15.75" customHeight="1" x14ac:dyDescent="0.25">
      <c r="G801" s="328"/>
    </row>
    <row r="802" spans="7:7" ht="15.75" customHeight="1" x14ac:dyDescent="0.25">
      <c r="G802" s="328"/>
    </row>
    <row r="803" spans="7:7" ht="15.75" customHeight="1" x14ac:dyDescent="0.25">
      <c r="G803" s="328"/>
    </row>
    <row r="804" spans="7:7" ht="15.75" customHeight="1" x14ac:dyDescent="0.25">
      <c r="G804" s="328"/>
    </row>
    <row r="805" spans="7:7" ht="15.75" customHeight="1" x14ac:dyDescent="0.25">
      <c r="G805" s="328"/>
    </row>
    <row r="806" spans="7:7" ht="15.75" customHeight="1" x14ac:dyDescent="0.25">
      <c r="G806" s="328"/>
    </row>
    <row r="807" spans="7:7" ht="15.75" customHeight="1" x14ac:dyDescent="0.25">
      <c r="G807" s="328"/>
    </row>
    <row r="808" spans="7:7" ht="15.75" customHeight="1" x14ac:dyDescent="0.25">
      <c r="G808" s="328"/>
    </row>
    <row r="809" spans="7:7" ht="15.75" customHeight="1" x14ac:dyDescent="0.25">
      <c r="G809" s="328"/>
    </row>
    <row r="810" spans="7:7" ht="15.75" customHeight="1" x14ac:dyDescent="0.25">
      <c r="G810" s="328"/>
    </row>
    <row r="811" spans="7:7" ht="15.75" customHeight="1" x14ac:dyDescent="0.25">
      <c r="G811" s="328"/>
    </row>
    <row r="812" spans="7:7" ht="15.75" customHeight="1" x14ac:dyDescent="0.25">
      <c r="G812" s="328"/>
    </row>
    <row r="813" spans="7:7" ht="15.75" customHeight="1" x14ac:dyDescent="0.25">
      <c r="G813" s="328"/>
    </row>
    <row r="814" spans="7:7" ht="15.75" customHeight="1" x14ac:dyDescent="0.25">
      <c r="G814" s="328"/>
    </row>
    <row r="815" spans="7:7" ht="15.75" customHeight="1" x14ac:dyDescent="0.25">
      <c r="G815" s="328"/>
    </row>
    <row r="816" spans="7:7" ht="15.75" customHeight="1" x14ac:dyDescent="0.25">
      <c r="G816" s="328"/>
    </row>
    <row r="817" spans="7:7" ht="15.75" customHeight="1" x14ac:dyDescent="0.25">
      <c r="G817" s="328"/>
    </row>
    <row r="818" spans="7:7" ht="15.75" customHeight="1" x14ac:dyDescent="0.25">
      <c r="G818" s="328"/>
    </row>
    <row r="819" spans="7:7" ht="15.75" customHeight="1" x14ac:dyDescent="0.25">
      <c r="G819" s="328"/>
    </row>
    <row r="820" spans="7:7" ht="15.75" customHeight="1" x14ac:dyDescent="0.25">
      <c r="G820" s="328"/>
    </row>
    <row r="821" spans="7:7" ht="15.75" customHeight="1" x14ac:dyDescent="0.25">
      <c r="G821" s="328"/>
    </row>
    <row r="822" spans="7:7" ht="15.75" customHeight="1" x14ac:dyDescent="0.25">
      <c r="G822" s="328"/>
    </row>
    <row r="823" spans="7:7" ht="15.75" customHeight="1" x14ac:dyDescent="0.25">
      <c r="G823" s="328"/>
    </row>
    <row r="824" spans="7:7" ht="15.75" customHeight="1" x14ac:dyDescent="0.25">
      <c r="G824" s="328"/>
    </row>
    <row r="825" spans="7:7" ht="15.75" customHeight="1" x14ac:dyDescent="0.25">
      <c r="G825" s="328"/>
    </row>
    <row r="826" spans="7:7" ht="15.75" customHeight="1" x14ac:dyDescent="0.25">
      <c r="G826" s="328"/>
    </row>
    <row r="827" spans="7:7" ht="15.75" customHeight="1" x14ac:dyDescent="0.25">
      <c r="G827" s="328"/>
    </row>
    <row r="828" spans="7:7" ht="15.75" customHeight="1" x14ac:dyDescent="0.25">
      <c r="G828" s="328"/>
    </row>
    <row r="829" spans="7:7" ht="15.75" customHeight="1" x14ac:dyDescent="0.25">
      <c r="G829" s="328"/>
    </row>
    <row r="830" spans="7:7" ht="15.75" customHeight="1" x14ac:dyDescent="0.25">
      <c r="G830" s="328"/>
    </row>
    <row r="831" spans="7:7" ht="15.75" customHeight="1" x14ac:dyDescent="0.25">
      <c r="G831" s="328"/>
    </row>
    <row r="832" spans="7:7" ht="15.75" customHeight="1" x14ac:dyDescent="0.25">
      <c r="G832" s="328"/>
    </row>
    <row r="833" spans="7:7" ht="15.75" customHeight="1" x14ac:dyDescent="0.25">
      <c r="G833" s="328"/>
    </row>
    <row r="834" spans="7:7" ht="15.75" customHeight="1" x14ac:dyDescent="0.25">
      <c r="G834" s="328"/>
    </row>
    <row r="835" spans="7:7" ht="15.75" customHeight="1" x14ac:dyDescent="0.25">
      <c r="G835" s="328"/>
    </row>
    <row r="836" spans="7:7" ht="15.75" customHeight="1" x14ac:dyDescent="0.25">
      <c r="G836" s="328"/>
    </row>
    <row r="837" spans="7:7" ht="15.75" customHeight="1" x14ac:dyDescent="0.25">
      <c r="G837" s="328"/>
    </row>
    <row r="838" spans="7:7" ht="15.75" customHeight="1" x14ac:dyDescent="0.25">
      <c r="G838" s="328"/>
    </row>
    <row r="839" spans="7:7" ht="15.75" customHeight="1" x14ac:dyDescent="0.25">
      <c r="G839" s="328"/>
    </row>
    <row r="840" spans="7:7" ht="15.75" customHeight="1" x14ac:dyDescent="0.25">
      <c r="G840" s="328"/>
    </row>
    <row r="841" spans="7:7" ht="15.75" customHeight="1" x14ac:dyDescent="0.25">
      <c r="G841" s="328"/>
    </row>
    <row r="842" spans="7:7" ht="15.75" customHeight="1" x14ac:dyDescent="0.25">
      <c r="G842" s="328"/>
    </row>
    <row r="843" spans="7:7" ht="15.75" customHeight="1" x14ac:dyDescent="0.25">
      <c r="G843" s="328"/>
    </row>
    <row r="844" spans="7:7" ht="15.75" customHeight="1" x14ac:dyDescent="0.25">
      <c r="G844" s="328"/>
    </row>
    <row r="845" spans="7:7" ht="15.75" customHeight="1" x14ac:dyDescent="0.25">
      <c r="G845" s="328"/>
    </row>
    <row r="846" spans="7:7" ht="15.75" customHeight="1" x14ac:dyDescent="0.25">
      <c r="G846" s="328"/>
    </row>
    <row r="847" spans="7:7" ht="15.75" customHeight="1" x14ac:dyDescent="0.25">
      <c r="G847" s="328"/>
    </row>
    <row r="848" spans="7:7" ht="15.75" customHeight="1" x14ac:dyDescent="0.25">
      <c r="G848" s="328"/>
    </row>
    <row r="849" spans="7:7" ht="15.75" customHeight="1" x14ac:dyDescent="0.25">
      <c r="G849" s="328"/>
    </row>
    <row r="850" spans="7:7" ht="15.75" customHeight="1" x14ac:dyDescent="0.25">
      <c r="G850" s="328"/>
    </row>
    <row r="851" spans="7:7" ht="15.75" customHeight="1" x14ac:dyDescent="0.25">
      <c r="G851" s="328"/>
    </row>
    <row r="852" spans="7:7" ht="15.75" customHeight="1" x14ac:dyDescent="0.25">
      <c r="G852" s="328"/>
    </row>
    <row r="853" spans="7:7" ht="15.75" customHeight="1" x14ac:dyDescent="0.25">
      <c r="G853" s="328"/>
    </row>
    <row r="854" spans="7:7" ht="15.75" customHeight="1" x14ac:dyDescent="0.25">
      <c r="G854" s="328"/>
    </row>
    <row r="855" spans="7:7" ht="15.75" customHeight="1" x14ac:dyDescent="0.25">
      <c r="G855" s="328"/>
    </row>
    <row r="856" spans="7:7" ht="15.75" customHeight="1" x14ac:dyDescent="0.25">
      <c r="G856" s="328"/>
    </row>
    <row r="857" spans="7:7" ht="15.75" customHeight="1" x14ac:dyDescent="0.25">
      <c r="G857" s="328"/>
    </row>
    <row r="858" spans="7:7" ht="15.75" customHeight="1" x14ac:dyDescent="0.25">
      <c r="G858" s="328"/>
    </row>
    <row r="859" spans="7:7" ht="15.75" customHeight="1" x14ac:dyDescent="0.25">
      <c r="G859" s="328"/>
    </row>
    <row r="860" spans="7:7" ht="15.75" customHeight="1" x14ac:dyDescent="0.25">
      <c r="G860" s="328"/>
    </row>
    <row r="861" spans="7:7" ht="15.75" customHeight="1" x14ac:dyDescent="0.25">
      <c r="G861" s="328"/>
    </row>
    <row r="862" spans="7:7" ht="15.75" customHeight="1" x14ac:dyDescent="0.25">
      <c r="G862" s="328"/>
    </row>
    <row r="863" spans="7:7" ht="15.75" customHeight="1" x14ac:dyDescent="0.25">
      <c r="G863" s="328"/>
    </row>
    <row r="864" spans="7:7" ht="15.75" customHeight="1" x14ac:dyDescent="0.25">
      <c r="G864" s="328"/>
    </row>
    <row r="865" spans="7:7" ht="15.75" customHeight="1" x14ac:dyDescent="0.25">
      <c r="G865" s="328"/>
    </row>
    <row r="866" spans="7:7" ht="15.75" customHeight="1" x14ac:dyDescent="0.25">
      <c r="G866" s="328"/>
    </row>
    <row r="867" spans="7:7" ht="15.75" customHeight="1" x14ac:dyDescent="0.25">
      <c r="G867" s="328"/>
    </row>
    <row r="868" spans="7:7" ht="15.75" customHeight="1" x14ac:dyDescent="0.25">
      <c r="G868" s="328"/>
    </row>
    <row r="869" spans="7:7" ht="15.75" customHeight="1" x14ac:dyDescent="0.25">
      <c r="G869" s="328"/>
    </row>
    <row r="870" spans="7:7" ht="15.75" customHeight="1" x14ac:dyDescent="0.25">
      <c r="G870" s="328"/>
    </row>
    <row r="871" spans="7:7" ht="15.75" customHeight="1" x14ac:dyDescent="0.25">
      <c r="G871" s="328"/>
    </row>
    <row r="872" spans="7:7" ht="15.75" customHeight="1" x14ac:dyDescent="0.25">
      <c r="G872" s="328"/>
    </row>
    <row r="873" spans="7:7" ht="15.75" customHeight="1" x14ac:dyDescent="0.25">
      <c r="G873" s="328"/>
    </row>
    <row r="874" spans="7:7" ht="15.75" customHeight="1" x14ac:dyDescent="0.25">
      <c r="G874" s="328"/>
    </row>
    <row r="875" spans="7:7" ht="15.75" customHeight="1" x14ac:dyDescent="0.25">
      <c r="G875" s="328"/>
    </row>
    <row r="876" spans="7:7" ht="15.75" customHeight="1" x14ac:dyDescent="0.25">
      <c r="G876" s="328"/>
    </row>
    <row r="877" spans="7:7" ht="15.75" customHeight="1" x14ac:dyDescent="0.25">
      <c r="G877" s="328"/>
    </row>
    <row r="878" spans="7:7" ht="15.75" customHeight="1" x14ac:dyDescent="0.25">
      <c r="G878" s="328"/>
    </row>
    <row r="879" spans="7:7" ht="15.75" customHeight="1" x14ac:dyDescent="0.25">
      <c r="G879" s="328"/>
    </row>
    <row r="880" spans="7:7" ht="15.75" customHeight="1" x14ac:dyDescent="0.25">
      <c r="G880" s="328"/>
    </row>
    <row r="881" spans="7:7" ht="15.75" customHeight="1" x14ac:dyDescent="0.25">
      <c r="G881" s="328"/>
    </row>
    <row r="882" spans="7:7" ht="15.75" customHeight="1" x14ac:dyDescent="0.25">
      <c r="G882" s="328"/>
    </row>
    <row r="883" spans="7:7" ht="15.75" customHeight="1" x14ac:dyDescent="0.25">
      <c r="G883" s="328"/>
    </row>
    <row r="884" spans="7:7" ht="15.75" customHeight="1" x14ac:dyDescent="0.25">
      <c r="G884" s="328"/>
    </row>
    <row r="885" spans="7:7" ht="15.75" customHeight="1" x14ac:dyDescent="0.25">
      <c r="G885" s="328"/>
    </row>
    <row r="886" spans="7:7" ht="15.75" customHeight="1" x14ac:dyDescent="0.25">
      <c r="G886" s="328"/>
    </row>
    <row r="887" spans="7:7" ht="15.75" customHeight="1" x14ac:dyDescent="0.25">
      <c r="G887" s="328"/>
    </row>
    <row r="888" spans="7:7" ht="15.75" customHeight="1" x14ac:dyDescent="0.25">
      <c r="G888" s="328"/>
    </row>
    <row r="889" spans="7:7" ht="15.75" customHeight="1" x14ac:dyDescent="0.25">
      <c r="G889" s="328"/>
    </row>
    <row r="890" spans="7:7" ht="15.75" customHeight="1" x14ac:dyDescent="0.25">
      <c r="G890" s="328"/>
    </row>
    <row r="891" spans="7:7" ht="15.75" customHeight="1" x14ac:dyDescent="0.25">
      <c r="G891" s="328"/>
    </row>
    <row r="892" spans="7:7" ht="15.75" customHeight="1" x14ac:dyDescent="0.25">
      <c r="G892" s="328"/>
    </row>
    <row r="893" spans="7:7" ht="15.75" customHeight="1" x14ac:dyDescent="0.25">
      <c r="G893" s="328"/>
    </row>
    <row r="894" spans="7:7" ht="15.75" customHeight="1" x14ac:dyDescent="0.25">
      <c r="G894" s="328"/>
    </row>
    <row r="895" spans="7:7" ht="15.75" customHeight="1" x14ac:dyDescent="0.25">
      <c r="G895" s="328"/>
    </row>
    <row r="896" spans="7:7" ht="15.75" customHeight="1" x14ac:dyDescent="0.25">
      <c r="G896" s="328"/>
    </row>
    <row r="897" spans="7:7" ht="15.75" customHeight="1" x14ac:dyDescent="0.25">
      <c r="G897" s="328"/>
    </row>
    <row r="898" spans="7:7" ht="15.75" customHeight="1" x14ac:dyDescent="0.25">
      <c r="G898" s="328"/>
    </row>
    <row r="899" spans="7:7" ht="15.75" customHeight="1" x14ac:dyDescent="0.25">
      <c r="G899" s="328"/>
    </row>
    <row r="900" spans="7:7" ht="15.75" customHeight="1" x14ac:dyDescent="0.25">
      <c r="G900" s="328"/>
    </row>
    <row r="901" spans="7:7" ht="15.75" customHeight="1" x14ac:dyDescent="0.25">
      <c r="G901" s="328"/>
    </row>
    <row r="902" spans="7:7" ht="15.75" customHeight="1" x14ac:dyDescent="0.25">
      <c r="G902" s="328"/>
    </row>
    <row r="903" spans="7:7" ht="15.75" customHeight="1" x14ac:dyDescent="0.25">
      <c r="G903" s="328"/>
    </row>
    <row r="904" spans="7:7" ht="15.75" customHeight="1" x14ac:dyDescent="0.25">
      <c r="G904" s="328"/>
    </row>
    <row r="905" spans="7:7" ht="15.75" customHeight="1" x14ac:dyDescent="0.25">
      <c r="G905" s="328"/>
    </row>
    <row r="906" spans="7:7" ht="15.75" customHeight="1" x14ac:dyDescent="0.25">
      <c r="G906" s="328"/>
    </row>
    <row r="907" spans="7:7" ht="15.75" customHeight="1" x14ac:dyDescent="0.25">
      <c r="G907" s="328"/>
    </row>
    <row r="908" spans="7:7" ht="15.75" customHeight="1" x14ac:dyDescent="0.25">
      <c r="G908" s="328"/>
    </row>
    <row r="909" spans="7:7" ht="15.75" customHeight="1" x14ac:dyDescent="0.25">
      <c r="G909" s="328"/>
    </row>
    <row r="910" spans="7:7" ht="15.75" customHeight="1" x14ac:dyDescent="0.25">
      <c r="G910" s="328"/>
    </row>
    <row r="911" spans="7:7" ht="15.75" customHeight="1" x14ac:dyDescent="0.25">
      <c r="G911" s="328"/>
    </row>
    <row r="912" spans="7:7" ht="15.75" customHeight="1" x14ac:dyDescent="0.25">
      <c r="G912" s="328"/>
    </row>
    <row r="913" spans="7:7" ht="15.75" customHeight="1" x14ac:dyDescent="0.25">
      <c r="G913" s="328"/>
    </row>
    <row r="914" spans="7:7" ht="15.75" customHeight="1" x14ac:dyDescent="0.25">
      <c r="G914" s="328"/>
    </row>
    <row r="915" spans="7:7" ht="15.75" customHeight="1" x14ac:dyDescent="0.25">
      <c r="G915" s="328"/>
    </row>
    <row r="916" spans="7:7" ht="15.75" customHeight="1" x14ac:dyDescent="0.25">
      <c r="G916" s="328"/>
    </row>
    <row r="917" spans="7:7" ht="15.75" customHeight="1" x14ac:dyDescent="0.25">
      <c r="G917" s="328"/>
    </row>
    <row r="918" spans="7:7" ht="15.75" customHeight="1" x14ac:dyDescent="0.25">
      <c r="G918" s="328"/>
    </row>
    <row r="919" spans="7:7" ht="15.75" customHeight="1" x14ac:dyDescent="0.25">
      <c r="G919" s="328"/>
    </row>
    <row r="920" spans="7:7" ht="15.75" customHeight="1" x14ac:dyDescent="0.25">
      <c r="G920" s="328"/>
    </row>
    <row r="921" spans="7:7" ht="15.75" customHeight="1" x14ac:dyDescent="0.25">
      <c r="G921" s="328"/>
    </row>
    <row r="922" spans="7:7" ht="15.75" customHeight="1" x14ac:dyDescent="0.25">
      <c r="G922" s="328"/>
    </row>
    <row r="923" spans="7:7" ht="15.75" customHeight="1" x14ac:dyDescent="0.25">
      <c r="G923" s="328"/>
    </row>
    <row r="924" spans="7:7" ht="15.75" customHeight="1" x14ac:dyDescent="0.25">
      <c r="G924" s="328"/>
    </row>
    <row r="925" spans="7:7" ht="15.75" customHeight="1" x14ac:dyDescent="0.25">
      <c r="G925" s="328"/>
    </row>
    <row r="926" spans="7:7" ht="15.75" customHeight="1" x14ac:dyDescent="0.25">
      <c r="G926" s="328"/>
    </row>
    <row r="927" spans="7:7" ht="15.75" customHeight="1" x14ac:dyDescent="0.25">
      <c r="G927" s="328"/>
    </row>
    <row r="928" spans="7:7" ht="15.75" customHeight="1" x14ac:dyDescent="0.25">
      <c r="G928" s="328"/>
    </row>
    <row r="929" spans="7:7" ht="15.75" customHeight="1" x14ac:dyDescent="0.25">
      <c r="G929" s="328"/>
    </row>
    <row r="930" spans="7:7" ht="15.75" customHeight="1" x14ac:dyDescent="0.25">
      <c r="G930" s="328"/>
    </row>
    <row r="931" spans="7:7" ht="15.75" customHeight="1" x14ac:dyDescent="0.25">
      <c r="G931" s="328"/>
    </row>
    <row r="932" spans="7:7" ht="15.75" customHeight="1" x14ac:dyDescent="0.25">
      <c r="G932" s="328"/>
    </row>
    <row r="933" spans="7:7" ht="15.75" customHeight="1" x14ac:dyDescent="0.25">
      <c r="G933" s="328"/>
    </row>
    <row r="934" spans="7:7" ht="15.75" customHeight="1" x14ac:dyDescent="0.25">
      <c r="G934" s="328"/>
    </row>
    <row r="935" spans="7:7" ht="15.75" customHeight="1" x14ac:dyDescent="0.25">
      <c r="G935" s="328"/>
    </row>
    <row r="936" spans="7:7" ht="15.75" customHeight="1" x14ac:dyDescent="0.25">
      <c r="G936" s="328"/>
    </row>
    <row r="937" spans="7:7" ht="15.75" customHeight="1" x14ac:dyDescent="0.25">
      <c r="G937" s="328"/>
    </row>
    <row r="938" spans="7:7" ht="15.75" customHeight="1" x14ac:dyDescent="0.25">
      <c r="G938" s="328"/>
    </row>
    <row r="939" spans="7:7" ht="15.75" customHeight="1" x14ac:dyDescent="0.25">
      <c r="G939" s="328"/>
    </row>
    <row r="940" spans="7:7" ht="15.75" customHeight="1" x14ac:dyDescent="0.25">
      <c r="G940" s="328"/>
    </row>
    <row r="941" spans="7:7" ht="15.75" customHeight="1" x14ac:dyDescent="0.25">
      <c r="G941" s="328"/>
    </row>
    <row r="942" spans="7:7" ht="15.75" customHeight="1" x14ac:dyDescent="0.25">
      <c r="G942" s="328"/>
    </row>
    <row r="943" spans="7:7" ht="15.75" customHeight="1" x14ac:dyDescent="0.25">
      <c r="G943" s="328"/>
    </row>
    <row r="944" spans="7:7" ht="15.75" customHeight="1" x14ac:dyDescent="0.25">
      <c r="G944" s="328"/>
    </row>
    <row r="945" spans="7:7" ht="15.75" customHeight="1" x14ac:dyDescent="0.25">
      <c r="G945" s="328"/>
    </row>
    <row r="946" spans="7:7" ht="15.75" customHeight="1" x14ac:dyDescent="0.25">
      <c r="G946" s="328"/>
    </row>
    <row r="947" spans="7:7" ht="15.75" customHeight="1" x14ac:dyDescent="0.25">
      <c r="G947" s="328"/>
    </row>
    <row r="948" spans="7:7" ht="15.75" customHeight="1" x14ac:dyDescent="0.25">
      <c r="G948" s="328"/>
    </row>
    <row r="949" spans="7:7" ht="15.75" customHeight="1" x14ac:dyDescent="0.25">
      <c r="G949" s="328"/>
    </row>
    <row r="950" spans="7:7" ht="15.75" customHeight="1" x14ac:dyDescent="0.25">
      <c r="G950" s="328"/>
    </row>
    <row r="951" spans="7:7" ht="15.75" customHeight="1" x14ac:dyDescent="0.25">
      <c r="G951" s="328"/>
    </row>
    <row r="952" spans="7:7" ht="15.75" customHeight="1" x14ac:dyDescent="0.25">
      <c r="G952" s="328"/>
    </row>
    <row r="953" spans="7:7" ht="15.75" customHeight="1" x14ac:dyDescent="0.25">
      <c r="G953" s="328"/>
    </row>
    <row r="954" spans="7:7" ht="15.75" customHeight="1" x14ac:dyDescent="0.25">
      <c r="G954" s="328"/>
    </row>
    <row r="955" spans="7:7" ht="15.75" customHeight="1" x14ac:dyDescent="0.25">
      <c r="G955" s="328"/>
    </row>
    <row r="956" spans="7:7" ht="15.75" customHeight="1" x14ac:dyDescent="0.25">
      <c r="G956" s="328"/>
    </row>
    <row r="957" spans="7:7" ht="15.75" customHeight="1" x14ac:dyDescent="0.25">
      <c r="G957" s="328"/>
    </row>
    <row r="958" spans="7:7" ht="15.75" customHeight="1" x14ac:dyDescent="0.25">
      <c r="G958" s="328"/>
    </row>
    <row r="959" spans="7:7" ht="15.75" customHeight="1" x14ac:dyDescent="0.25">
      <c r="G959" s="328"/>
    </row>
    <row r="960" spans="7:7" ht="15.75" customHeight="1" x14ac:dyDescent="0.25">
      <c r="G960" s="328"/>
    </row>
    <row r="961" spans="7:7" ht="15.75" customHeight="1" x14ac:dyDescent="0.25">
      <c r="G961" s="328"/>
    </row>
    <row r="962" spans="7:7" ht="15.75" customHeight="1" x14ac:dyDescent="0.25">
      <c r="G962" s="328"/>
    </row>
    <row r="963" spans="7:7" ht="15.75" customHeight="1" x14ac:dyDescent="0.25">
      <c r="G963" s="328"/>
    </row>
    <row r="964" spans="7:7" ht="15.75" customHeight="1" x14ac:dyDescent="0.25">
      <c r="G964" s="328"/>
    </row>
    <row r="965" spans="7:7" ht="15.75" customHeight="1" x14ac:dyDescent="0.25">
      <c r="G965" s="328"/>
    </row>
    <row r="966" spans="7:7" ht="15.75" customHeight="1" x14ac:dyDescent="0.25">
      <c r="G966" s="328"/>
    </row>
    <row r="967" spans="7:7" ht="15.75" customHeight="1" x14ac:dyDescent="0.25">
      <c r="G967" s="328"/>
    </row>
    <row r="968" spans="7:7" ht="15.75" customHeight="1" x14ac:dyDescent="0.25">
      <c r="G968" s="328"/>
    </row>
    <row r="969" spans="7:7" ht="15.75" customHeight="1" x14ac:dyDescent="0.25">
      <c r="G969" s="328"/>
    </row>
    <row r="970" spans="7:7" ht="15.75" customHeight="1" x14ac:dyDescent="0.25">
      <c r="G970" s="328"/>
    </row>
    <row r="971" spans="7:7" ht="15.75" customHeight="1" x14ac:dyDescent="0.25">
      <c r="G971" s="328"/>
    </row>
    <row r="972" spans="7:7" ht="15.75" customHeight="1" x14ac:dyDescent="0.25">
      <c r="G972" s="328"/>
    </row>
    <row r="973" spans="7:7" ht="15.75" customHeight="1" x14ac:dyDescent="0.25">
      <c r="G973" s="328"/>
    </row>
    <row r="974" spans="7:7" ht="15.75" customHeight="1" x14ac:dyDescent="0.25">
      <c r="G974" s="328"/>
    </row>
    <row r="975" spans="7:7" ht="15.75" customHeight="1" x14ac:dyDescent="0.25">
      <c r="G975" s="328"/>
    </row>
    <row r="976" spans="7:7" ht="15.75" customHeight="1" x14ac:dyDescent="0.25">
      <c r="G976" s="328"/>
    </row>
    <row r="977" spans="7:7" ht="15.75" customHeight="1" x14ac:dyDescent="0.25">
      <c r="G977" s="328"/>
    </row>
    <row r="978" spans="7:7" ht="15.75" customHeight="1" x14ac:dyDescent="0.25">
      <c r="G978" s="328"/>
    </row>
    <row r="979" spans="7:7" ht="15.75" customHeight="1" x14ac:dyDescent="0.25">
      <c r="G979" s="328"/>
    </row>
    <row r="980" spans="7:7" ht="15.75" customHeight="1" x14ac:dyDescent="0.25">
      <c r="G980" s="328"/>
    </row>
    <row r="981" spans="7:7" ht="15.75" customHeight="1" x14ac:dyDescent="0.25">
      <c r="G981" s="328"/>
    </row>
    <row r="982" spans="7:7" ht="15.75" customHeight="1" x14ac:dyDescent="0.25">
      <c r="G982" s="328"/>
    </row>
    <row r="983" spans="7:7" ht="15.75" customHeight="1" x14ac:dyDescent="0.25">
      <c r="G983" s="328"/>
    </row>
    <row r="984" spans="7:7" ht="15.75" customHeight="1" x14ac:dyDescent="0.25">
      <c r="G984" s="328"/>
    </row>
    <row r="985" spans="7:7" ht="15.75" customHeight="1" x14ac:dyDescent="0.25">
      <c r="G985" s="328"/>
    </row>
    <row r="986" spans="7:7" ht="15.75" customHeight="1" x14ac:dyDescent="0.25">
      <c r="G986" s="328"/>
    </row>
    <row r="987" spans="7:7" ht="15.75" customHeight="1" x14ac:dyDescent="0.25">
      <c r="G987" s="328"/>
    </row>
    <row r="988" spans="7:7" ht="15.75" customHeight="1" x14ac:dyDescent="0.25">
      <c r="G988" s="328"/>
    </row>
    <row r="989" spans="7:7" ht="15.75" customHeight="1" x14ac:dyDescent="0.25">
      <c r="G989" s="328"/>
    </row>
    <row r="990" spans="7:7" ht="15.75" customHeight="1" x14ac:dyDescent="0.25">
      <c r="G990" s="328"/>
    </row>
    <row r="991" spans="7:7" ht="15.75" customHeight="1" x14ac:dyDescent="0.25">
      <c r="G991" s="328"/>
    </row>
    <row r="992" spans="7:7" ht="15.75" customHeight="1" x14ac:dyDescent="0.25">
      <c r="G992" s="328"/>
    </row>
    <row r="993" spans="7:7" ht="15.75" customHeight="1" x14ac:dyDescent="0.25">
      <c r="G993" s="328"/>
    </row>
    <row r="994" spans="7:7" ht="15.75" customHeight="1" x14ac:dyDescent="0.25">
      <c r="G994" s="328"/>
    </row>
    <row r="995" spans="7:7" ht="15.75" customHeight="1" x14ac:dyDescent="0.25">
      <c r="G995" s="328"/>
    </row>
    <row r="996" spans="7:7" ht="15.75" customHeight="1" x14ac:dyDescent="0.25">
      <c r="G996" s="328"/>
    </row>
    <row r="997" spans="7:7" ht="15.75" customHeight="1" x14ac:dyDescent="0.25">
      <c r="G997" s="328"/>
    </row>
  </sheetData>
  <mergeCells count="17">
    <mergeCell ref="A4:B4"/>
    <mergeCell ref="C4:F4"/>
    <mergeCell ref="A5:B5"/>
    <mergeCell ref="C5:F5"/>
    <mergeCell ref="A6:B6"/>
    <mergeCell ref="C6:F6"/>
    <mergeCell ref="C7:F7"/>
    <mergeCell ref="C8:F8"/>
    <mergeCell ref="A49:F49"/>
    <mergeCell ref="H49:J49"/>
    <mergeCell ref="A7:B7"/>
    <mergeCell ref="A8:B8"/>
    <mergeCell ref="C17:E17"/>
    <mergeCell ref="A22:J22"/>
    <mergeCell ref="A23:F23"/>
    <mergeCell ref="H23:J23"/>
    <mergeCell ref="A48:J48"/>
  </mergeCell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Right="0"/>
  </sheetPr>
  <dimension ref="A1:AE999"/>
  <sheetViews>
    <sheetView workbookViewId="0">
      <selection activeCell="H26" sqref="H26:J26"/>
    </sheetView>
  </sheetViews>
  <sheetFormatPr defaultColWidth="12.6640625" defaultRowHeight="15" customHeight="1" x14ac:dyDescent="0.25"/>
  <cols>
    <col min="1" max="1" width="6" customWidth="1"/>
    <col min="2" max="2" width="25.109375" customWidth="1"/>
    <col min="3" max="3" width="19.33203125" customWidth="1"/>
    <col min="4" max="4" width="19.6640625" customWidth="1"/>
    <col min="5" max="5" width="19.33203125" customWidth="1"/>
    <col min="6" max="6" width="19.21875" customWidth="1"/>
    <col min="7" max="7" width="15" hidden="1" customWidth="1"/>
    <col min="8" max="10" width="14.21875" customWidth="1"/>
    <col min="11" max="31" width="8.77734375" customWidth="1"/>
  </cols>
  <sheetData>
    <row r="1" spans="1:31" ht="15.75" customHeight="1" x14ac:dyDescent="0.25">
      <c r="A1" s="653"/>
      <c r="B1" s="479"/>
      <c r="C1" s="479"/>
      <c r="D1" s="479"/>
      <c r="E1" s="479"/>
      <c r="F1" s="479"/>
      <c r="G1" s="539"/>
      <c r="H1" s="479"/>
      <c r="I1" s="479"/>
      <c r="J1" s="479"/>
      <c r="K1" s="479"/>
      <c r="L1" s="479"/>
      <c r="M1" s="479"/>
      <c r="N1" s="479"/>
      <c r="O1" s="479"/>
      <c r="P1" s="479"/>
      <c r="Q1" s="479"/>
      <c r="R1" s="479"/>
      <c r="S1" s="479"/>
      <c r="T1" s="479"/>
      <c r="U1" s="479"/>
      <c r="V1" s="479"/>
      <c r="W1" s="479"/>
      <c r="X1" s="479"/>
      <c r="Y1" s="479"/>
      <c r="Z1" s="479"/>
      <c r="AA1" s="479"/>
      <c r="AB1" s="479"/>
      <c r="AC1" s="479"/>
      <c r="AD1" s="479"/>
      <c r="AE1" s="479"/>
    </row>
    <row r="2" spans="1:31" ht="15.75" customHeight="1" x14ac:dyDescent="0.25">
      <c r="A2" s="479"/>
      <c r="B2" s="653" t="s">
        <v>65</v>
      </c>
      <c r="C2" s="653" t="s">
        <v>580</v>
      </c>
      <c r="D2" s="479"/>
      <c r="E2" s="479"/>
      <c r="F2" s="479"/>
      <c r="G2" s="539"/>
      <c r="H2" s="479"/>
      <c r="I2" s="479"/>
      <c r="J2" s="479"/>
      <c r="K2" s="479"/>
      <c r="L2" s="479"/>
      <c r="M2" s="479"/>
      <c r="N2" s="479"/>
      <c r="O2" s="479"/>
      <c r="P2" s="479"/>
      <c r="Q2" s="479"/>
      <c r="R2" s="479"/>
      <c r="S2" s="479"/>
      <c r="T2" s="479"/>
      <c r="U2" s="479"/>
      <c r="V2" s="479"/>
      <c r="W2" s="479"/>
      <c r="X2" s="479"/>
      <c r="Y2" s="479"/>
      <c r="Z2" s="479"/>
      <c r="AA2" s="479"/>
      <c r="AB2" s="479"/>
      <c r="AC2" s="479"/>
      <c r="AD2" s="479"/>
      <c r="AE2" s="479"/>
    </row>
    <row r="3" spans="1:31" ht="15.75" customHeight="1" x14ac:dyDescent="0.25">
      <c r="A3" s="479"/>
      <c r="B3" s="654"/>
      <c r="C3" s="479"/>
      <c r="D3" s="479"/>
      <c r="E3" s="479"/>
      <c r="F3" s="479"/>
      <c r="G3" s="539"/>
      <c r="H3" s="479"/>
      <c r="I3" s="479"/>
      <c r="J3" s="479"/>
      <c r="K3" s="479"/>
      <c r="L3" s="479"/>
      <c r="M3" s="479"/>
      <c r="N3" s="479"/>
      <c r="O3" s="479"/>
      <c r="P3" s="479"/>
      <c r="Q3" s="479"/>
      <c r="R3" s="479"/>
      <c r="S3" s="479"/>
      <c r="T3" s="479"/>
      <c r="U3" s="479"/>
      <c r="V3" s="479"/>
      <c r="W3" s="479"/>
      <c r="X3" s="479"/>
      <c r="Y3" s="479"/>
      <c r="Z3" s="479"/>
      <c r="AA3" s="479"/>
      <c r="AB3" s="479"/>
      <c r="AC3" s="479"/>
      <c r="AD3" s="479"/>
      <c r="AE3" s="479"/>
    </row>
    <row r="4" spans="1:31" ht="15.75" customHeight="1" x14ac:dyDescent="0.25">
      <c r="A4" s="1058" t="s">
        <v>67</v>
      </c>
      <c r="B4" s="985"/>
      <c r="C4" s="1059" t="s">
        <v>581</v>
      </c>
      <c r="D4" s="987"/>
      <c r="E4" s="987"/>
      <c r="F4" s="985"/>
      <c r="G4" s="655"/>
      <c r="H4" s="656"/>
      <c r="I4" s="656"/>
      <c r="J4" s="656"/>
      <c r="K4" s="656"/>
      <c r="L4" s="656"/>
      <c r="M4" s="656"/>
      <c r="N4" s="656"/>
      <c r="O4" s="656"/>
      <c r="P4" s="656"/>
      <c r="Q4" s="656"/>
      <c r="R4" s="656"/>
      <c r="S4" s="656"/>
      <c r="T4" s="656"/>
      <c r="U4" s="656"/>
      <c r="V4" s="656"/>
      <c r="W4" s="656"/>
      <c r="X4" s="656"/>
      <c r="Y4" s="656"/>
      <c r="Z4" s="656"/>
      <c r="AA4" s="656"/>
      <c r="AB4" s="656"/>
      <c r="AC4" s="656"/>
      <c r="AD4" s="656"/>
      <c r="AE4" s="656"/>
    </row>
    <row r="5" spans="1:31" ht="136.5" customHeight="1" x14ac:dyDescent="0.25">
      <c r="A5" s="1060" t="s">
        <v>69</v>
      </c>
      <c r="B5" s="1003"/>
      <c r="C5" s="1061" t="s">
        <v>582</v>
      </c>
      <c r="D5" s="1008"/>
      <c r="E5" s="1008"/>
      <c r="F5" s="1003"/>
      <c r="G5" s="655"/>
      <c r="H5" s="656"/>
      <c r="I5" s="656"/>
      <c r="J5" s="656"/>
      <c r="K5" s="656"/>
      <c r="L5" s="656"/>
      <c r="M5" s="656"/>
      <c r="N5" s="656"/>
      <c r="O5" s="656"/>
      <c r="P5" s="656"/>
      <c r="Q5" s="656"/>
      <c r="R5" s="656"/>
      <c r="S5" s="656"/>
      <c r="T5" s="656"/>
      <c r="U5" s="656"/>
      <c r="V5" s="656"/>
      <c r="W5" s="656"/>
      <c r="X5" s="656"/>
      <c r="Y5" s="656"/>
      <c r="Z5" s="656"/>
      <c r="AA5" s="656"/>
      <c r="AB5" s="656"/>
      <c r="AC5" s="656"/>
      <c r="AD5" s="656"/>
      <c r="AE5" s="656"/>
    </row>
    <row r="6" spans="1:31" ht="15.75" customHeight="1" x14ac:dyDescent="0.25">
      <c r="A6" s="1060" t="s">
        <v>71</v>
      </c>
      <c r="B6" s="1003"/>
      <c r="C6" s="1062" t="s">
        <v>72</v>
      </c>
      <c r="D6" s="1008"/>
      <c r="E6" s="1008"/>
      <c r="F6" s="1003"/>
      <c r="G6" s="655"/>
      <c r="H6" s="656"/>
      <c r="I6" s="656"/>
      <c r="J6" s="656"/>
      <c r="K6" s="656"/>
      <c r="L6" s="656"/>
      <c r="M6" s="656"/>
      <c r="N6" s="656"/>
      <c r="O6" s="656"/>
      <c r="P6" s="656"/>
      <c r="Q6" s="656"/>
      <c r="R6" s="656"/>
      <c r="S6" s="656"/>
      <c r="T6" s="656"/>
      <c r="U6" s="656"/>
      <c r="V6" s="656"/>
      <c r="W6" s="656"/>
      <c r="X6" s="656"/>
      <c r="Y6" s="656"/>
      <c r="Z6" s="656"/>
      <c r="AA6" s="656"/>
      <c r="AB6" s="656"/>
      <c r="AC6" s="656"/>
      <c r="AD6" s="656"/>
      <c r="AE6" s="656"/>
    </row>
    <row r="7" spans="1:31" ht="78" customHeight="1" x14ac:dyDescent="0.25">
      <c r="A7" s="1060" t="s">
        <v>73</v>
      </c>
      <c r="B7" s="1003"/>
      <c r="C7" s="1061" t="s">
        <v>583</v>
      </c>
      <c r="D7" s="1008"/>
      <c r="E7" s="1008"/>
      <c r="F7" s="1003"/>
      <c r="G7" s="655"/>
      <c r="H7" s="656"/>
      <c r="I7" s="656"/>
      <c r="J7" s="656"/>
      <c r="K7" s="656"/>
      <c r="L7" s="656"/>
      <c r="M7" s="656"/>
      <c r="N7" s="656"/>
      <c r="O7" s="656"/>
      <c r="P7" s="656"/>
      <c r="Q7" s="656"/>
      <c r="R7" s="656"/>
      <c r="S7" s="656"/>
      <c r="T7" s="656"/>
      <c r="U7" s="656"/>
      <c r="V7" s="656"/>
      <c r="W7" s="656"/>
      <c r="X7" s="656"/>
      <c r="Y7" s="656"/>
      <c r="Z7" s="656"/>
      <c r="AA7" s="656"/>
      <c r="AB7" s="656"/>
      <c r="AC7" s="656"/>
      <c r="AD7" s="656"/>
      <c r="AE7" s="656"/>
    </row>
    <row r="8" spans="1:31" ht="25.05" customHeight="1" x14ac:dyDescent="0.25">
      <c r="A8" s="1063" t="s">
        <v>75</v>
      </c>
      <c r="B8" s="1003"/>
      <c r="C8" s="1061" t="s">
        <v>343</v>
      </c>
      <c r="D8" s="1008"/>
      <c r="E8" s="1008"/>
      <c r="F8" s="1003"/>
      <c r="G8" s="655"/>
      <c r="H8" s="657"/>
      <c r="I8" s="657"/>
      <c r="J8" s="657"/>
      <c r="K8" s="657"/>
      <c r="L8" s="656"/>
      <c r="M8" s="656"/>
      <c r="N8" s="656"/>
      <c r="O8" s="656"/>
      <c r="P8" s="656"/>
      <c r="Q8" s="656"/>
      <c r="R8" s="656"/>
      <c r="S8" s="656"/>
      <c r="T8" s="656"/>
      <c r="U8" s="656"/>
      <c r="V8" s="656"/>
      <c r="W8" s="656"/>
      <c r="X8" s="656"/>
      <c r="Y8" s="656"/>
      <c r="Z8" s="656"/>
      <c r="AA8" s="656"/>
      <c r="AB8" s="656"/>
      <c r="AC8" s="656"/>
      <c r="AD8" s="656"/>
      <c r="AE8" s="656"/>
    </row>
    <row r="9" spans="1:31" ht="15.75" customHeight="1" x14ac:dyDescent="0.25">
      <c r="A9" s="479"/>
      <c r="B9" s="479"/>
      <c r="C9" s="479"/>
      <c r="D9" s="479"/>
      <c r="E9" s="479"/>
      <c r="F9" s="479"/>
      <c r="G9" s="539"/>
      <c r="H9" s="255"/>
      <c r="I9" s="658"/>
      <c r="J9" s="255"/>
      <c r="K9" s="255"/>
      <c r="L9" s="479"/>
      <c r="M9" s="479"/>
      <c r="N9" s="479"/>
      <c r="O9" s="479"/>
      <c r="P9" s="479"/>
      <c r="Q9" s="479"/>
      <c r="R9" s="479"/>
      <c r="S9" s="479"/>
      <c r="T9" s="479"/>
      <c r="U9" s="479"/>
      <c r="V9" s="479"/>
      <c r="W9" s="479"/>
      <c r="X9" s="479"/>
      <c r="Y9" s="479"/>
      <c r="Z9" s="479"/>
      <c r="AA9" s="479"/>
      <c r="AB9" s="479"/>
      <c r="AC9" s="479"/>
      <c r="AD9" s="479"/>
      <c r="AE9" s="479"/>
    </row>
    <row r="10" spans="1:31" ht="15.75" customHeight="1" x14ac:dyDescent="0.25">
      <c r="A10" s="479"/>
      <c r="B10" s="479"/>
      <c r="C10" s="479"/>
      <c r="D10" s="479"/>
      <c r="E10" s="479"/>
      <c r="F10" s="479"/>
      <c r="G10" s="539"/>
      <c r="H10" s="255"/>
      <c r="I10" s="658"/>
      <c r="J10" s="255"/>
      <c r="K10" s="255"/>
      <c r="L10" s="479"/>
      <c r="M10" s="479"/>
      <c r="N10" s="479"/>
      <c r="O10" s="479"/>
      <c r="P10" s="479"/>
      <c r="Q10" s="479"/>
      <c r="R10" s="479"/>
      <c r="S10" s="479"/>
      <c r="T10" s="479"/>
      <c r="U10" s="479"/>
      <c r="V10" s="479"/>
      <c r="W10" s="479"/>
      <c r="X10" s="479"/>
      <c r="Y10" s="479"/>
      <c r="Z10" s="479"/>
      <c r="AA10" s="479"/>
      <c r="AB10" s="479"/>
      <c r="AC10" s="479"/>
      <c r="AD10" s="479"/>
      <c r="AE10" s="479"/>
    </row>
    <row r="11" spans="1:31" ht="15.75" customHeight="1" x14ac:dyDescent="0.25">
      <c r="A11" s="659"/>
      <c r="B11" s="660"/>
      <c r="C11" s="661" t="s">
        <v>77</v>
      </c>
      <c r="D11" s="661" t="s">
        <v>78</v>
      </c>
      <c r="E11" s="661" t="s">
        <v>79</v>
      </c>
      <c r="F11" s="661" t="s">
        <v>80</v>
      </c>
      <c r="G11" s="662"/>
      <c r="H11" s="255"/>
      <c r="I11" s="658"/>
      <c r="J11" s="255"/>
      <c r="K11" s="255"/>
      <c r="L11" s="479"/>
      <c r="M11" s="479"/>
      <c r="N11" s="479"/>
      <c r="O11" s="479"/>
      <c r="P11" s="479"/>
      <c r="Q11" s="479"/>
      <c r="R11" s="479"/>
      <c r="S11" s="479"/>
      <c r="T11" s="479"/>
      <c r="U11" s="479"/>
      <c r="V11" s="479"/>
      <c r="W11" s="479"/>
      <c r="X11" s="479"/>
      <c r="Y11" s="479"/>
      <c r="Z11" s="479"/>
      <c r="AA11" s="479"/>
      <c r="AB11" s="479"/>
      <c r="AC11" s="479"/>
      <c r="AD11" s="479"/>
      <c r="AE11" s="479"/>
    </row>
    <row r="12" spans="1:31" ht="15.75" customHeight="1" x14ac:dyDescent="0.25">
      <c r="A12" s="663"/>
      <c r="B12" s="664" t="s">
        <v>81</v>
      </c>
      <c r="C12" s="665">
        <f t="shared" ref="C12:E12" si="0">C13+C14+C15</f>
        <v>36102</v>
      </c>
      <c r="D12" s="666">
        <f t="shared" si="0"/>
        <v>67683</v>
      </c>
      <c r="E12" s="666">
        <f t="shared" si="0"/>
        <v>67683</v>
      </c>
      <c r="F12" s="667">
        <f t="shared" ref="F12:F15" si="1">C12+D12+E12</f>
        <v>171468</v>
      </c>
      <c r="G12" s="668"/>
      <c r="H12" s="255"/>
      <c r="I12" s="658"/>
      <c r="J12" s="255"/>
      <c r="K12" s="255"/>
      <c r="L12" s="479"/>
      <c r="M12" s="479"/>
      <c r="N12" s="479"/>
      <c r="O12" s="479"/>
      <c r="P12" s="479"/>
      <c r="Q12" s="479"/>
      <c r="R12" s="479"/>
      <c r="S12" s="479"/>
      <c r="T12" s="479"/>
      <c r="U12" s="479"/>
      <c r="V12" s="479"/>
      <c r="W12" s="479"/>
      <c r="X12" s="479"/>
      <c r="Y12" s="479"/>
      <c r="Z12" s="479"/>
      <c r="AA12" s="479"/>
      <c r="AB12" s="479"/>
      <c r="AC12" s="479"/>
      <c r="AD12" s="479"/>
      <c r="AE12" s="479"/>
    </row>
    <row r="13" spans="1:31" ht="15.75" customHeight="1" x14ac:dyDescent="0.25">
      <c r="A13" s="669" t="s">
        <v>82</v>
      </c>
      <c r="B13" s="670" t="s">
        <v>20</v>
      </c>
      <c r="C13" s="671">
        <v>5716</v>
      </c>
      <c r="D13" s="671">
        <v>10923</v>
      </c>
      <c r="E13" s="671">
        <v>10923</v>
      </c>
      <c r="F13" s="672">
        <f t="shared" si="1"/>
        <v>27562</v>
      </c>
      <c r="G13" s="673"/>
      <c r="H13" s="255"/>
      <c r="I13" s="658"/>
      <c r="J13" s="255"/>
      <c r="K13" s="255"/>
      <c r="L13" s="479"/>
      <c r="M13" s="479"/>
      <c r="N13" s="479"/>
      <c r="O13" s="479"/>
      <c r="P13" s="479"/>
      <c r="Q13" s="479"/>
      <c r="R13" s="479"/>
      <c r="S13" s="479"/>
      <c r="T13" s="479"/>
      <c r="U13" s="479"/>
      <c r="V13" s="479"/>
      <c r="W13" s="479"/>
      <c r="X13" s="479"/>
      <c r="Y13" s="479"/>
      <c r="Z13" s="479"/>
      <c r="AA13" s="479"/>
      <c r="AB13" s="479"/>
      <c r="AC13" s="479"/>
      <c r="AD13" s="479"/>
      <c r="AE13" s="479"/>
    </row>
    <row r="14" spans="1:31" ht="15.75" customHeight="1" x14ac:dyDescent="0.25">
      <c r="A14" s="663" t="s">
        <v>83</v>
      </c>
      <c r="B14" s="674" t="s">
        <v>84</v>
      </c>
      <c r="C14" s="675">
        <v>29414</v>
      </c>
      <c r="D14" s="676">
        <v>54816</v>
      </c>
      <c r="E14" s="676">
        <v>54816</v>
      </c>
      <c r="F14" s="672">
        <f t="shared" si="1"/>
        <v>139046</v>
      </c>
      <c r="G14" s="673"/>
      <c r="H14" s="255"/>
      <c r="I14" s="49"/>
      <c r="J14" s="255"/>
      <c r="K14" s="255"/>
      <c r="L14" s="479"/>
      <c r="M14" s="479"/>
      <c r="N14" s="479"/>
      <c r="O14" s="479"/>
      <c r="P14" s="479"/>
      <c r="Q14" s="479"/>
      <c r="R14" s="479"/>
      <c r="S14" s="479"/>
      <c r="T14" s="479"/>
      <c r="U14" s="479"/>
      <c r="V14" s="479"/>
      <c r="W14" s="479"/>
      <c r="X14" s="479"/>
      <c r="Y14" s="479"/>
      <c r="Z14" s="479"/>
      <c r="AA14" s="479"/>
      <c r="AB14" s="479"/>
      <c r="AC14" s="479"/>
      <c r="AD14" s="479"/>
      <c r="AE14" s="479"/>
    </row>
    <row r="15" spans="1:31" ht="15.75" customHeight="1" x14ac:dyDescent="0.25">
      <c r="A15" s="663" t="s">
        <v>85</v>
      </c>
      <c r="B15" s="671" t="s">
        <v>9</v>
      </c>
      <c r="C15" s="671">
        <v>972</v>
      </c>
      <c r="D15" s="671">
        <v>1944</v>
      </c>
      <c r="E15" s="671">
        <v>1944</v>
      </c>
      <c r="F15" s="672">
        <f t="shared" si="1"/>
        <v>4860</v>
      </c>
      <c r="G15" s="673"/>
      <c r="H15" s="255"/>
      <c r="I15" s="255"/>
      <c r="J15" s="255"/>
      <c r="K15" s="255"/>
      <c r="L15" s="479"/>
      <c r="M15" s="479"/>
      <c r="N15" s="479"/>
      <c r="O15" s="479"/>
      <c r="P15" s="479"/>
      <c r="Q15" s="479"/>
      <c r="R15" s="479"/>
      <c r="S15" s="479"/>
      <c r="T15" s="479"/>
      <c r="U15" s="479"/>
      <c r="V15" s="479"/>
      <c r="W15" s="479"/>
      <c r="X15" s="479"/>
      <c r="Y15" s="479"/>
      <c r="Z15" s="479"/>
      <c r="AA15" s="479"/>
      <c r="AB15" s="479"/>
      <c r="AC15" s="479"/>
      <c r="AD15" s="479"/>
      <c r="AE15" s="479"/>
    </row>
    <row r="16" spans="1:31" ht="15.75" customHeight="1" x14ac:dyDescent="0.25">
      <c r="A16" s="479"/>
      <c r="B16" s="479"/>
      <c r="C16" s="479"/>
      <c r="D16" s="479"/>
      <c r="E16" s="479"/>
      <c r="F16" s="479"/>
      <c r="G16" s="539"/>
      <c r="H16" s="255"/>
      <c r="I16" s="255"/>
      <c r="J16" s="255"/>
      <c r="K16" s="255"/>
      <c r="L16" s="479"/>
      <c r="M16" s="479"/>
      <c r="N16" s="479"/>
      <c r="O16" s="479"/>
      <c r="P16" s="479"/>
      <c r="Q16" s="479"/>
      <c r="R16" s="479"/>
      <c r="S16" s="479"/>
      <c r="T16" s="479"/>
      <c r="U16" s="479"/>
      <c r="V16" s="479"/>
      <c r="W16" s="479"/>
      <c r="X16" s="479"/>
      <c r="Y16" s="479"/>
      <c r="Z16" s="479"/>
      <c r="AA16" s="479"/>
      <c r="AB16" s="479"/>
      <c r="AC16" s="479"/>
      <c r="AD16" s="479"/>
      <c r="AE16" s="479"/>
    </row>
    <row r="17" spans="1:31" ht="15.75" customHeight="1" x14ac:dyDescent="0.25">
      <c r="A17" s="479"/>
      <c r="B17" s="479"/>
      <c r="C17" s="479"/>
      <c r="D17" s="479"/>
      <c r="E17" s="479"/>
      <c r="F17" s="479"/>
      <c r="G17" s="539"/>
      <c r="H17" s="255"/>
      <c r="I17" s="255"/>
      <c r="J17" s="255"/>
      <c r="K17" s="255"/>
      <c r="L17" s="479"/>
      <c r="M17" s="479"/>
      <c r="N17" s="479"/>
      <c r="O17" s="479"/>
      <c r="P17" s="479"/>
      <c r="Q17" s="479"/>
      <c r="R17" s="479"/>
      <c r="S17" s="479"/>
      <c r="T17" s="479"/>
      <c r="U17" s="479"/>
      <c r="V17" s="479"/>
      <c r="W17" s="479"/>
      <c r="X17" s="479"/>
      <c r="Y17" s="479"/>
      <c r="Z17" s="479"/>
      <c r="AA17" s="479"/>
      <c r="AB17" s="479"/>
      <c r="AC17" s="479"/>
      <c r="AD17" s="479"/>
      <c r="AE17" s="479"/>
    </row>
    <row r="18" spans="1:31" ht="15.75" customHeight="1" x14ac:dyDescent="0.25">
      <c r="A18" s="677"/>
      <c r="B18" s="678" t="s">
        <v>86</v>
      </c>
      <c r="C18" s="1064" t="s">
        <v>581</v>
      </c>
      <c r="D18" s="999"/>
      <c r="E18" s="1000"/>
      <c r="F18" s="679" t="s">
        <v>392</v>
      </c>
      <c r="G18" s="662"/>
      <c r="H18" s="255"/>
      <c r="I18" s="255"/>
      <c r="J18" s="255"/>
      <c r="K18" s="255"/>
      <c r="L18" s="479"/>
      <c r="M18" s="479"/>
      <c r="N18" s="479"/>
      <c r="O18" s="479"/>
      <c r="P18" s="479"/>
      <c r="Q18" s="479"/>
      <c r="R18" s="479"/>
      <c r="S18" s="479"/>
      <c r="T18" s="479"/>
      <c r="U18" s="479"/>
      <c r="V18" s="479"/>
      <c r="W18" s="479"/>
      <c r="X18" s="479"/>
      <c r="Y18" s="479"/>
      <c r="Z18" s="479"/>
      <c r="AA18" s="479"/>
      <c r="AB18" s="479"/>
      <c r="AC18" s="479"/>
      <c r="AD18" s="479"/>
      <c r="AE18" s="479"/>
    </row>
    <row r="19" spans="1:31" ht="15.75" customHeight="1" x14ac:dyDescent="0.25">
      <c r="A19" s="680"/>
      <c r="B19" s="624" t="s">
        <v>88</v>
      </c>
      <c r="C19" s="271">
        <v>379576</v>
      </c>
      <c r="D19" s="479"/>
      <c r="E19" s="479"/>
      <c r="F19" s="479"/>
      <c r="G19" s="539"/>
      <c r="H19" s="255"/>
      <c r="I19" s="255"/>
      <c r="J19" s="255"/>
      <c r="K19" s="255"/>
      <c r="L19" s="479"/>
      <c r="M19" s="479"/>
      <c r="N19" s="479"/>
      <c r="O19" s="479"/>
      <c r="P19" s="479"/>
      <c r="Q19" s="479"/>
      <c r="R19" s="479"/>
      <c r="S19" s="479"/>
      <c r="T19" s="479"/>
      <c r="U19" s="479"/>
      <c r="V19" s="479"/>
      <c r="W19" s="479"/>
      <c r="X19" s="479"/>
      <c r="Y19" s="479"/>
      <c r="Z19" s="479"/>
      <c r="AA19" s="479"/>
      <c r="AB19" s="479"/>
      <c r="AC19" s="479"/>
      <c r="AD19" s="479"/>
      <c r="AE19" s="479"/>
    </row>
    <row r="20" spans="1:31" ht="15.75" customHeight="1" x14ac:dyDescent="0.25">
      <c r="A20" s="479"/>
      <c r="B20" s="625" t="s">
        <v>89</v>
      </c>
      <c r="C20" s="681">
        <v>171468</v>
      </c>
      <c r="D20" s="255"/>
      <c r="E20" s="479"/>
      <c r="F20" s="479"/>
      <c r="G20" s="539"/>
      <c r="H20" s="255"/>
      <c r="I20" s="255"/>
      <c r="J20" s="255"/>
      <c r="K20" s="255"/>
      <c r="L20" s="479"/>
      <c r="M20" s="479"/>
      <c r="N20" s="479"/>
      <c r="O20" s="479"/>
      <c r="P20" s="479"/>
      <c r="Q20" s="479"/>
      <c r="R20" s="479"/>
      <c r="S20" s="479"/>
      <c r="T20" s="479"/>
      <c r="U20" s="479"/>
      <c r="V20" s="479"/>
      <c r="W20" s="479"/>
      <c r="X20" s="479"/>
      <c r="Y20" s="479"/>
      <c r="Z20" s="479"/>
      <c r="AA20" s="479"/>
      <c r="AB20" s="479"/>
      <c r="AC20" s="479"/>
      <c r="AD20" s="479"/>
      <c r="AE20" s="479"/>
    </row>
    <row r="21" spans="1:31" ht="15.75" customHeight="1" x14ac:dyDescent="0.25">
      <c r="A21" s="479"/>
      <c r="C21" s="682" t="s">
        <v>90</v>
      </c>
      <c r="D21" s="479"/>
      <c r="E21" s="479"/>
      <c r="F21" s="479"/>
      <c r="G21" s="539"/>
      <c r="H21" s="255"/>
      <c r="I21" s="255"/>
      <c r="J21" s="255"/>
      <c r="K21" s="255"/>
      <c r="L21" s="479"/>
      <c r="M21" s="479"/>
      <c r="N21" s="479"/>
      <c r="O21" s="479"/>
      <c r="P21" s="479"/>
      <c r="Q21" s="479"/>
      <c r="R21" s="479"/>
      <c r="S21" s="479"/>
      <c r="T21" s="479"/>
      <c r="U21" s="479"/>
      <c r="V21" s="479"/>
      <c r="W21" s="479"/>
      <c r="X21" s="479"/>
      <c r="Y21" s="479"/>
      <c r="Z21" s="479"/>
      <c r="AA21" s="479"/>
      <c r="AB21" s="479"/>
      <c r="AC21" s="479"/>
      <c r="AD21" s="479"/>
      <c r="AE21" s="479"/>
    </row>
    <row r="22" spans="1:31" ht="15.75" customHeight="1" x14ac:dyDescent="0.25">
      <c r="A22" s="479"/>
      <c r="B22" s="479"/>
      <c r="C22" s="479"/>
      <c r="D22" s="479"/>
      <c r="E22" s="479"/>
      <c r="F22" s="479"/>
      <c r="G22" s="539"/>
      <c r="H22" s="479"/>
      <c r="I22" s="479"/>
      <c r="J22" s="479"/>
      <c r="K22" s="479"/>
      <c r="L22" s="479"/>
      <c r="M22" s="479"/>
      <c r="N22" s="479"/>
      <c r="O22" s="479"/>
      <c r="P22" s="479"/>
      <c r="Q22" s="479"/>
      <c r="R22" s="479"/>
      <c r="S22" s="479"/>
      <c r="T22" s="479"/>
      <c r="U22" s="479"/>
      <c r="V22" s="479"/>
      <c r="W22" s="479"/>
      <c r="X22" s="479"/>
      <c r="Y22" s="479"/>
      <c r="Z22" s="479"/>
      <c r="AA22" s="479"/>
      <c r="AB22" s="479"/>
      <c r="AC22" s="479"/>
      <c r="AD22" s="479"/>
      <c r="AE22" s="479"/>
    </row>
    <row r="23" spans="1:31" ht="15.75" customHeight="1" x14ac:dyDescent="0.25">
      <c r="A23" s="1065" t="s">
        <v>584</v>
      </c>
      <c r="B23" s="987"/>
      <c r="C23" s="987"/>
      <c r="D23" s="987"/>
      <c r="E23" s="987"/>
      <c r="F23" s="987"/>
      <c r="G23" s="987"/>
      <c r="H23" s="987"/>
      <c r="I23" s="987"/>
      <c r="J23" s="985"/>
      <c r="K23" s="479"/>
      <c r="L23" s="479"/>
      <c r="M23" s="479"/>
      <c r="N23" s="479"/>
      <c r="O23" s="479"/>
      <c r="P23" s="479"/>
      <c r="Q23" s="479"/>
      <c r="R23" s="479"/>
      <c r="S23" s="479"/>
      <c r="T23" s="479"/>
      <c r="U23" s="479"/>
      <c r="V23" s="479"/>
      <c r="W23" s="479"/>
      <c r="X23" s="479"/>
      <c r="Y23" s="479"/>
      <c r="Z23" s="479"/>
      <c r="AA23" s="479"/>
      <c r="AB23" s="479"/>
      <c r="AC23" s="479"/>
      <c r="AD23" s="479"/>
      <c r="AE23" s="479"/>
    </row>
    <row r="24" spans="1:31" ht="15.75" customHeight="1" x14ac:dyDescent="0.25">
      <c r="A24" s="1066" t="s">
        <v>92</v>
      </c>
      <c r="B24" s="987"/>
      <c r="C24" s="987"/>
      <c r="D24" s="987"/>
      <c r="E24" s="987"/>
      <c r="F24" s="985"/>
      <c r="G24" s="683"/>
      <c r="H24" s="1067" t="s">
        <v>93</v>
      </c>
      <c r="I24" s="990"/>
      <c r="J24" s="991"/>
      <c r="K24" s="479"/>
      <c r="L24" s="479"/>
      <c r="M24" s="479"/>
      <c r="N24" s="479"/>
      <c r="O24" s="479"/>
      <c r="P24" s="479"/>
      <c r="Q24" s="479"/>
      <c r="R24" s="479"/>
      <c r="S24" s="479"/>
      <c r="T24" s="479"/>
      <c r="U24" s="479"/>
      <c r="V24" s="479"/>
      <c r="W24" s="479"/>
      <c r="X24" s="479"/>
      <c r="Y24" s="479"/>
      <c r="Z24" s="479"/>
      <c r="AA24" s="479"/>
      <c r="AB24" s="479"/>
      <c r="AC24" s="479"/>
      <c r="AD24" s="479"/>
      <c r="AE24" s="479"/>
    </row>
    <row r="25" spans="1:31" ht="28.2" x14ac:dyDescent="0.3">
      <c r="A25" s="684" t="s">
        <v>94</v>
      </c>
      <c r="B25" s="684" t="s">
        <v>95</v>
      </c>
      <c r="C25" s="684" t="s">
        <v>96</v>
      </c>
      <c r="D25" s="684" t="s">
        <v>97</v>
      </c>
      <c r="E25" s="684" t="s">
        <v>98</v>
      </c>
      <c r="F25" s="685" t="s">
        <v>99</v>
      </c>
      <c r="G25" s="686" t="s">
        <v>100</v>
      </c>
      <c r="H25" s="687" t="s">
        <v>101</v>
      </c>
      <c r="I25" s="687" t="s">
        <v>102</v>
      </c>
      <c r="J25" s="687" t="s">
        <v>103</v>
      </c>
      <c r="K25" s="688"/>
      <c r="L25" s="689"/>
      <c r="M25" s="689"/>
      <c r="N25" s="689"/>
      <c r="O25" s="689"/>
      <c r="P25" s="689"/>
      <c r="Q25" s="689"/>
      <c r="R25" s="689"/>
      <c r="S25" s="689"/>
      <c r="T25" s="689"/>
      <c r="U25" s="689"/>
      <c r="V25" s="689"/>
      <c r="W25" s="689"/>
      <c r="X25" s="689"/>
      <c r="Y25" s="689"/>
      <c r="Z25" s="689"/>
      <c r="AA25" s="689"/>
      <c r="AB25" s="689"/>
      <c r="AC25" s="689"/>
      <c r="AD25" s="689"/>
      <c r="AE25" s="689"/>
    </row>
    <row r="26" spans="1:31" ht="15.75" customHeight="1" x14ac:dyDescent="0.25">
      <c r="A26" s="690"/>
      <c r="B26" s="691" t="s">
        <v>104</v>
      </c>
      <c r="C26" s="690"/>
      <c r="D26" s="690"/>
      <c r="E26" s="692"/>
      <c r="F26" s="693">
        <f>F51+F53+F59+F62</f>
        <v>171468</v>
      </c>
      <c r="G26" s="694">
        <f>G27+G37+G49+G53+G59+G62</f>
        <v>171468</v>
      </c>
      <c r="H26" s="695">
        <f t="shared" ref="H26:J26" si="2">C12</f>
        <v>36102</v>
      </c>
      <c r="I26" s="695">
        <f t="shared" si="2"/>
        <v>67683</v>
      </c>
      <c r="J26" s="695">
        <f t="shared" si="2"/>
        <v>67683</v>
      </c>
      <c r="K26" s="255"/>
      <c r="L26" s="479"/>
      <c r="M26" s="479"/>
      <c r="N26" s="479"/>
      <c r="O26" s="479"/>
      <c r="P26" s="479"/>
      <c r="Q26" s="479"/>
      <c r="R26" s="479"/>
      <c r="S26" s="479"/>
      <c r="T26" s="479"/>
      <c r="U26" s="479"/>
      <c r="V26" s="479"/>
      <c r="W26" s="479"/>
      <c r="X26" s="479"/>
      <c r="Y26" s="479"/>
      <c r="Z26" s="479"/>
      <c r="AA26" s="479"/>
      <c r="AB26" s="479"/>
      <c r="AC26" s="479"/>
      <c r="AD26" s="479"/>
      <c r="AE26" s="479"/>
    </row>
    <row r="27" spans="1:31" ht="15.75" customHeight="1" x14ac:dyDescent="0.25">
      <c r="A27" s="322" t="s">
        <v>82</v>
      </c>
      <c r="B27" s="322" t="s">
        <v>105</v>
      </c>
      <c r="C27" s="322"/>
      <c r="D27" s="322"/>
      <c r="E27" s="696"/>
      <c r="F27" s="697">
        <f t="shared" ref="F27:G27" si="3">SUM(F28:F36)</f>
        <v>72000</v>
      </c>
      <c r="G27" s="698">
        <f t="shared" si="3"/>
        <v>72000</v>
      </c>
      <c r="H27" s="699"/>
      <c r="I27" s="699"/>
      <c r="J27" s="699"/>
      <c r="K27" s="479"/>
      <c r="L27" s="479"/>
      <c r="M27" s="479"/>
      <c r="N27" s="479"/>
      <c r="O27" s="479"/>
      <c r="P27" s="479"/>
      <c r="Q27" s="479"/>
      <c r="R27" s="479"/>
      <c r="S27" s="479"/>
      <c r="T27" s="479"/>
      <c r="U27" s="479"/>
      <c r="V27" s="479"/>
      <c r="W27" s="479"/>
      <c r="X27" s="479"/>
      <c r="Y27" s="479"/>
      <c r="Z27" s="479"/>
      <c r="AA27" s="479"/>
      <c r="AB27" s="479"/>
      <c r="AC27" s="479"/>
      <c r="AD27" s="479"/>
      <c r="AE27" s="479"/>
    </row>
    <row r="28" spans="1:31" ht="15.75" customHeight="1" x14ac:dyDescent="0.25">
      <c r="A28" s="680"/>
      <c r="B28" s="680" t="s">
        <v>585</v>
      </c>
      <c r="C28" s="296">
        <v>2</v>
      </c>
      <c r="D28" s="680" t="s">
        <v>107</v>
      </c>
      <c r="E28" s="700">
        <v>2000</v>
      </c>
      <c r="F28" s="680">
        <f t="shared" ref="F28:F36" si="4">C28*E28</f>
        <v>4000</v>
      </c>
      <c r="G28" s="701">
        <f t="shared" ref="G28:G36" si="5">C28*E28</f>
        <v>4000</v>
      </c>
      <c r="H28" s="699"/>
      <c r="I28" s="699"/>
      <c r="J28" s="699"/>
      <c r="K28" s="479"/>
      <c r="L28" s="479"/>
      <c r="M28" s="479"/>
      <c r="N28" s="479"/>
      <c r="O28" s="479"/>
      <c r="P28" s="479"/>
      <c r="Q28" s="479"/>
      <c r="R28" s="479"/>
      <c r="S28" s="479"/>
      <c r="T28" s="479"/>
      <c r="U28" s="479"/>
      <c r="V28" s="479"/>
      <c r="W28" s="479"/>
      <c r="X28" s="479"/>
      <c r="Y28" s="479"/>
      <c r="Z28" s="479"/>
      <c r="AA28" s="479"/>
      <c r="AB28" s="479"/>
      <c r="AC28" s="479"/>
      <c r="AD28" s="479"/>
      <c r="AE28" s="479"/>
    </row>
    <row r="29" spans="1:31" ht="15.75" customHeight="1" x14ac:dyDescent="0.25">
      <c r="A29" s="680"/>
      <c r="B29" s="680" t="s">
        <v>586</v>
      </c>
      <c r="C29" s="296">
        <v>2</v>
      </c>
      <c r="D29" s="680" t="s">
        <v>107</v>
      </c>
      <c r="E29" s="700">
        <v>2000</v>
      </c>
      <c r="F29" s="680">
        <f t="shared" si="4"/>
        <v>4000</v>
      </c>
      <c r="G29" s="701">
        <f t="shared" si="5"/>
        <v>4000</v>
      </c>
      <c r="H29" s="699"/>
      <c r="I29" s="255"/>
      <c r="J29" s="699"/>
      <c r="K29" s="479"/>
      <c r="L29" s="479"/>
      <c r="M29" s="479"/>
      <c r="N29" s="479"/>
      <c r="O29" s="479"/>
      <c r="P29" s="479"/>
      <c r="Q29" s="479"/>
      <c r="R29" s="479"/>
      <c r="S29" s="479"/>
      <c r="T29" s="479"/>
      <c r="U29" s="479"/>
      <c r="V29" s="479"/>
      <c r="W29" s="479"/>
      <c r="X29" s="479"/>
      <c r="Y29" s="479"/>
      <c r="Z29" s="479"/>
      <c r="AA29" s="479"/>
      <c r="AB29" s="479"/>
      <c r="AC29" s="479"/>
      <c r="AD29" s="479"/>
      <c r="AE29" s="479"/>
    </row>
    <row r="30" spans="1:31" ht="15.75" customHeight="1" x14ac:dyDescent="0.25">
      <c r="A30" s="680"/>
      <c r="B30" s="702" t="s">
        <v>587</v>
      </c>
      <c r="C30" s="296">
        <v>20</v>
      </c>
      <c r="D30" s="680" t="s">
        <v>107</v>
      </c>
      <c r="E30" s="700">
        <v>1000</v>
      </c>
      <c r="F30" s="680">
        <f t="shared" si="4"/>
        <v>20000</v>
      </c>
      <c r="G30" s="701">
        <f t="shared" si="5"/>
        <v>20000</v>
      </c>
      <c r="H30" s="699"/>
      <c r="I30" s="255"/>
      <c r="J30" s="699"/>
      <c r="K30" s="479"/>
      <c r="L30" s="479"/>
      <c r="M30" s="479"/>
      <c r="N30" s="479"/>
      <c r="O30" s="479"/>
      <c r="P30" s="479"/>
      <c r="Q30" s="479"/>
      <c r="R30" s="479"/>
      <c r="S30" s="479"/>
      <c r="T30" s="479"/>
      <c r="U30" s="479"/>
      <c r="V30" s="479"/>
      <c r="W30" s="479"/>
      <c r="X30" s="479"/>
      <c r="Y30" s="479"/>
      <c r="Z30" s="479"/>
      <c r="AA30" s="479"/>
      <c r="AB30" s="479"/>
      <c r="AC30" s="479"/>
      <c r="AD30" s="479"/>
      <c r="AE30" s="479"/>
    </row>
    <row r="31" spans="1:31" ht="15.75" customHeight="1" x14ac:dyDescent="0.25">
      <c r="A31" s="680"/>
      <c r="B31" s="680" t="s">
        <v>588</v>
      </c>
      <c r="C31" s="296">
        <v>30</v>
      </c>
      <c r="D31" s="680" t="s">
        <v>107</v>
      </c>
      <c r="E31" s="700">
        <v>500</v>
      </c>
      <c r="F31" s="680">
        <f t="shared" si="4"/>
        <v>15000</v>
      </c>
      <c r="G31" s="701">
        <f t="shared" si="5"/>
        <v>15000</v>
      </c>
      <c r="H31" s="699"/>
      <c r="I31" s="699"/>
      <c r="J31" s="699"/>
      <c r="K31" s="479"/>
      <c r="L31" s="479"/>
      <c r="M31" s="479"/>
      <c r="N31" s="479"/>
      <c r="O31" s="479"/>
      <c r="P31" s="479"/>
      <c r="Q31" s="479"/>
      <c r="R31" s="479"/>
      <c r="S31" s="479"/>
      <c r="T31" s="479"/>
      <c r="U31" s="479"/>
      <c r="V31" s="479"/>
      <c r="W31" s="479"/>
      <c r="X31" s="479"/>
      <c r="Y31" s="479"/>
      <c r="Z31" s="479"/>
      <c r="AA31" s="479"/>
      <c r="AB31" s="479"/>
      <c r="AC31" s="479"/>
      <c r="AD31" s="479"/>
      <c r="AE31" s="479"/>
    </row>
    <row r="32" spans="1:31" ht="15.75" customHeight="1" x14ac:dyDescent="0.25">
      <c r="A32" s="680"/>
      <c r="B32" s="680" t="s">
        <v>589</v>
      </c>
      <c r="C32" s="296">
        <v>20</v>
      </c>
      <c r="D32" s="680" t="s">
        <v>107</v>
      </c>
      <c r="E32" s="700">
        <v>500</v>
      </c>
      <c r="F32" s="680">
        <f t="shared" si="4"/>
        <v>10000</v>
      </c>
      <c r="G32" s="701">
        <f t="shared" si="5"/>
        <v>10000</v>
      </c>
      <c r="H32" s="699"/>
      <c r="I32" s="699"/>
      <c r="J32" s="699"/>
      <c r="K32" s="479"/>
      <c r="L32" s="479"/>
      <c r="M32" s="479"/>
      <c r="N32" s="479"/>
      <c r="O32" s="479"/>
      <c r="P32" s="479"/>
      <c r="Q32" s="479"/>
      <c r="R32" s="479"/>
      <c r="S32" s="479"/>
      <c r="T32" s="479"/>
      <c r="U32" s="479"/>
      <c r="V32" s="479"/>
      <c r="W32" s="479"/>
      <c r="X32" s="479"/>
      <c r="Y32" s="479"/>
      <c r="Z32" s="479"/>
      <c r="AA32" s="479"/>
      <c r="AB32" s="479"/>
      <c r="AC32" s="479"/>
      <c r="AD32" s="479"/>
      <c r="AE32" s="479"/>
    </row>
    <row r="33" spans="1:31" ht="15.75" customHeight="1" x14ac:dyDescent="0.25">
      <c r="A33" s="680"/>
      <c r="B33" s="702" t="s">
        <v>590</v>
      </c>
      <c r="C33" s="296">
        <v>10</v>
      </c>
      <c r="D33" s="680" t="s">
        <v>107</v>
      </c>
      <c r="E33" s="700">
        <v>500</v>
      </c>
      <c r="F33" s="680">
        <f t="shared" si="4"/>
        <v>5000</v>
      </c>
      <c r="G33" s="701">
        <f t="shared" si="5"/>
        <v>5000</v>
      </c>
      <c r="H33" s="699"/>
      <c r="I33" s="699"/>
      <c r="J33" s="699"/>
      <c r="K33" s="479"/>
      <c r="L33" s="479"/>
      <c r="M33" s="479"/>
      <c r="N33" s="479"/>
      <c r="O33" s="479"/>
      <c r="P33" s="479"/>
      <c r="Q33" s="479"/>
      <c r="R33" s="479"/>
      <c r="S33" s="479"/>
      <c r="T33" s="479"/>
      <c r="U33" s="479"/>
      <c r="V33" s="479"/>
      <c r="W33" s="479"/>
      <c r="X33" s="479"/>
      <c r="Y33" s="479"/>
      <c r="Z33" s="479"/>
      <c r="AA33" s="479"/>
      <c r="AB33" s="479"/>
      <c r="AC33" s="479"/>
      <c r="AD33" s="479"/>
      <c r="AE33" s="479"/>
    </row>
    <row r="34" spans="1:31" ht="15.75" customHeight="1" x14ac:dyDescent="0.25">
      <c r="A34" s="680"/>
      <c r="B34" s="702" t="s">
        <v>591</v>
      </c>
      <c r="C34" s="296">
        <v>10</v>
      </c>
      <c r="D34" s="680" t="s">
        <v>107</v>
      </c>
      <c r="E34" s="700">
        <v>500</v>
      </c>
      <c r="F34" s="680">
        <f t="shared" si="4"/>
        <v>5000</v>
      </c>
      <c r="G34" s="701">
        <f t="shared" si="5"/>
        <v>5000</v>
      </c>
      <c r="H34" s="699"/>
      <c r="I34" s="699"/>
      <c r="J34" s="699"/>
      <c r="K34" s="479"/>
      <c r="L34" s="479"/>
      <c r="M34" s="479"/>
      <c r="N34" s="479"/>
      <c r="O34" s="479"/>
      <c r="P34" s="479"/>
      <c r="Q34" s="479"/>
      <c r="R34" s="479"/>
      <c r="S34" s="479"/>
      <c r="T34" s="479"/>
      <c r="U34" s="479"/>
      <c r="V34" s="479"/>
      <c r="W34" s="479"/>
      <c r="X34" s="479"/>
      <c r="Y34" s="479"/>
      <c r="Z34" s="479"/>
      <c r="AA34" s="479"/>
      <c r="AB34" s="479"/>
      <c r="AC34" s="479"/>
      <c r="AD34" s="479"/>
      <c r="AE34" s="479"/>
    </row>
    <row r="35" spans="1:31" ht="15.75" customHeight="1" x14ac:dyDescent="0.25">
      <c r="A35" s="680"/>
      <c r="B35" s="680" t="s">
        <v>592</v>
      </c>
      <c r="C35" s="296">
        <v>3</v>
      </c>
      <c r="D35" s="680" t="s">
        <v>107</v>
      </c>
      <c r="E35" s="700">
        <v>1500</v>
      </c>
      <c r="F35" s="680">
        <f t="shared" si="4"/>
        <v>4500</v>
      </c>
      <c r="G35" s="701">
        <f t="shared" si="5"/>
        <v>4500</v>
      </c>
      <c r="H35" s="699"/>
      <c r="I35" s="699"/>
      <c r="J35" s="699"/>
      <c r="K35" s="479"/>
      <c r="L35" s="479"/>
      <c r="M35" s="479"/>
      <c r="N35" s="479"/>
      <c r="O35" s="479"/>
      <c r="P35" s="479"/>
      <c r="Q35" s="479"/>
      <c r="R35" s="479"/>
      <c r="S35" s="479"/>
      <c r="T35" s="479"/>
      <c r="U35" s="479"/>
      <c r="V35" s="479"/>
      <c r="W35" s="479"/>
      <c r="X35" s="479"/>
      <c r="Y35" s="479"/>
      <c r="Z35" s="479"/>
      <c r="AA35" s="479"/>
      <c r="AB35" s="479"/>
      <c r="AC35" s="479"/>
      <c r="AD35" s="479"/>
      <c r="AE35" s="479"/>
    </row>
    <row r="36" spans="1:31" ht="15.75" customHeight="1" x14ac:dyDescent="0.25">
      <c r="A36" s="680"/>
      <c r="B36" s="702" t="s">
        <v>593</v>
      </c>
      <c r="C36" s="296">
        <v>1</v>
      </c>
      <c r="D36" s="680" t="s">
        <v>107</v>
      </c>
      <c r="E36" s="700">
        <v>4500</v>
      </c>
      <c r="F36" s="680">
        <f t="shared" si="4"/>
        <v>4500</v>
      </c>
      <c r="G36" s="701">
        <f t="shared" si="5"/>
        <v>4500</v>
      </c>
      <c r="H36" s="699"/>
      <c r="I36" s="699"/>
      <c r="J36" s="699"/>
      <c r="K36" s="479"/>
      <c r="L36" s="479"/>
      <c r="M36" s="479"/>
      <c r="N36" s="479"/>
      <c r="O36" s="479"/>
      <c r="P36" s="479"/>
      <c r="Q36" s="479"/>
      <c r="R36" s="479"/>
      <c r="S36" s="479"/>
      <c r="T36" s="479"/>
      <c r="U36" s="479"/>
      <c r="V36" s="479"/>
      <c r="W36" s="479"/>
      <c r="X36" s="479"/>
      <c r="Y36" s="479"/>
      <c r="Z36" s="479"/>
      <c r="AA36" s="479"/>
      <c r="AB36" s="479"/>
      <c r="AC36" s="479"/>
      <c r="AD36" s="479"/>
      <c r="AE36" s="479"/>
    </row>
    <row r="37" spans="1:31" ht="15.75" customHeight="1" x14ac:dyDescent="0.25">
      <c r="A37" s="322" t="s">
        <v>83</v>
      </c>
      <c r="B37" s="322" t="s">
        <v>120</v>
      </c>
      <c r="C37" s="322"/>
      <c r="D37" s="322"/>
      <c r="E37" s="696"/>
      <c r="F37" s="322">
        <f t="shared" ref="F37:G37" si="6">SUM(F38:F48)</f>
        <v>64591</v>
      </c>
      <c r="G37" s="698">
        <f t="shared" si="6"/>
        <v>64591</v>
      </c>
      <c r="H37" s="699"/>
      <c r="I37" s="699"/>
      <c r="J37" s="699"/>
      <c r="K37" s="479"/>
      <c r="L37" s="479"/>
      <c r="M37" s="479"/>
      <c r="N37" s="479"/>
      <c r="O37" s="479"/>
      <c r="P37" s="479"/>
      <c r="Q37" s="479"/>
      <c r="R37" s="479"/>
      <c r="S37" s="479"/>
      <c r="T37" s="479"/>
      <c r="U37" s="479"/>
      <c r="V37" s="479"/>
      <c r="W37" s="479"/>
      <c r="X37" s="479"/>
      <c r="Y37" s="479"/>
      <c r="Z37" s="479"/>
      <c r="AA37" s="479"/>
      <c r="AB37" s="479"/>
      <c r="AC37" s="479"/>
      <c r="AD37" s="479"/>
      <c r="AE37" s="479"/>
    </row>
    <row r="38" spans="1:31" ht="15.75" customHeight="1" x14ac:dyDescent="0.25">
      <c r="A38" s="680"/>
      <c r="B38" s="680" t="s">
        <v>594</v>
      </c>
      <c r="C38" s="296">
        <v>16</v>
      </c>
      <c r="D38" s="680" t="s">
        <v>113</v>
      </c>
      <c r="E38" s="700">
        <v>240</v>
      </c>
      <c r="F38" s="680">
        <f t="shared" ref="F38:F48" si="7">C38*E38</f>
        <v>3840</v>
      </c>
      <c r="G38" s="701">
        <f t="shared" ref="G38:G48" si="8">C38*E38</f>
        <v>3840</v>
      </c>
      <c r="H38" s="699"/>
      <c r="I38" s="699"/>
      <c r="J38" s="699"/>
      <c r="K38" s="479"/>
      <c r="L38" s="479"/>
      <c r="M38" s="479"/>
      <c r="N38" s="479"/>
      <c r="O38" s="479"/>
      <c r="P38" s="479"/>
      <c r="Q38" s="479"/>
      <c r="R38" s="479"/>
      <c r="S38" s="479"/>
      <c r="T38" s="479"/>
      <c r="U38" s="479"/>
      <c r="V38" s="479"/>
      <c r="W38" s="479"/>
      <c r="X38" s="479"/>
      <c r="Y38" s="479"/>
      <c r="Z38" s="479"/>
      <c r="AA38" s="479"/>
      <c r="AB38" s="479"/>
      <c r="AC38" s="479"/>
      <c r="AD38" s="479"/>
      <c r="AE38" s="479"/>
    </row>
    <row r="39" spans="1:31" ht="15.75" customHeight="1" x14ac:dyDescent="0.25">
      <c r="A39" s="680"/>
      <c r="B39" s="680" t="s">
        <v>595</v>
      </c>
      <c r="C39" s="296">
        <v>10</v>
      </c>
      <c r="D39" s="680" t="s">
        <v>352</v>
      </c>
      <c r="E39" s="700">
        <v>800</v>
      </c>
      <c r="F39" s="680">
        <f t="shared" si="7"/>
        <v>8000</v>
      </c>
      <c r="G39" s="701">
        <f t="shared" si="8"/>
        <v>8000</v>
      </c>
      <c r="H39" s="699"/>
      <c r="I39" s="699"/>
      <c r="J39" s="699"/>
      <c r="K39" s="479"/>
      <c r="L39" s="479"/>
      <c r="M39" s="479"/>
      <c r="N39" s="479"/>
      <c r="O39" s="479"/>
      <c r="P39" s="479"/>
      <c r="Q39" s="479"/>
      <c r="R39" s="479"/>
      <c r="S39" s="479"/>
      <c r="T39" s="479"/>
      <c r="U39" s="479"/>
      <c r="V39" s="479"/>
      <c r="W39" s="479"/>
      <c r="X39" s="479"/>
      <c r="Y39" s="479"/>
      <c r="Z39" s="479"/>
      <c r="AA39" s="479"/>
      <c r="AB39" s="479"/>
      <c r="AC39" s="479"/>
      <c r="AD39" s="479"/>
      <c r="AE39" s="479"/>
    </row>
    <row r="40" spans="1:31" ht="15.75" customHeight="1" x14ac:dyDescent="0.25">
      <c r="A40" s="680"/>
      <c r="B40" s="680" t="s">
        <v>596</v>
      </c>
      <c r="C40" s="296">
        <v>2</v>
      </c>
      <c r="D40" s="680" t="s">
        <v>352</v>
      </c>
      <c r="E40" s="700">
        <v>4000</v>
      </c>
      <c r="F40" s="680">
        <f t="shared" si="7"/>
        <v>8000</v>
      </c>
      <c r="G40" s="701">
        <f t="shared" si="8"/>
        <v>8000</v>
      </c>
      <c r="H40" s="699"/>
      <c r="I40" s="699"/>
      <c r="J40" s="699"/>
      <c r="K40" s="479"/>
      <c r="L40" s="479"/>
      <c r="M40" s="479"/>
      <c r="N40" s="479"/>
      <c r="O40" s="479"/>
      <c r="P40" s="479"/>
      <c r="Q40" s="479"/>
      <c r="R40" s="479"/>
      <c r="S40" s="479"/>
      <c r="T40" s="479"/>
      <c r="U40" s="479"/>
      <c r="V40" s="479"/>
      <c r="W40" s="479"/>
      <c r="X40" s="479"/>
      <c r="Y40" s="479"/>
      <c r="Z40" s="479"/>
      <c r="AA40" s="479"/>
      <c r="AB40" s="479"/>
      <c r="AC40" s="479"/>
      <c r="AD40" s="479"/>
      <c r="AE40" s="479"/>
    </row>
    <row r="41" spans="1:31" ht="15.75" customHeight="1" x14ac:dyDescent="0.25">
      <c r="A41" s="680"/>
      <c r="B41" s="680" t="s">
        <v>597</v>
      </c>
      <c r="C41" s="296">
        <v>12</v>
      </c>
      <c r="D41" s="680" t="s">
        <v>352</v>
      </c>
      <c r="E41" s="700">
        <v>1600</v>
      </c>
      <c r="F41" s="680">
        <f t="shared" si="7"/>
        <v>19200</v>
      </c>
      <c r="G41" s="701">
        <f t="shared" si="8"/>
        <v>19200</v>
      </c>
      <c r="H41" s="699"/>
      <c r="I41" s="699"/>
      <c r="J41" s="699"/>
      <c r="K41" s="479"/>
      <c r="L41" s="479"/>
      <c r="M41" s="479"/>
      <c r="N41" s="479"/>
      <c r="O41" s="479"/>
      <c r="P41" s="479"/>
      <c r="Q41" s="479"/>
      <c r="R41" s="479"/>
      <c r="S41" s="479"/>
      <c r="T41" s="479"/>
      <c r="U41" s="479"/>
      <c r="V41" s="479"/>
      <c r="W41" s="479"/>
      <c r="X41" s="479"/>
      <c r="Y41" s="479"/>
      <c r="Z41" s="479"/>
      <c r="AA41" s="479"/>
      <c r="AB41" s="479"/>
      <c r="AC41" s="479"/>
      <c r="AD41" s="479"/>
      <c r="AE41" s="479"/>
    </row>
    <row r="42" spans="1:31" ht="15.75" customHeight="1" x14ac:dyDescent="0.25">
      <c r="A42" s="680"/>
      <c r="B42" s="680" t="s">
        <v>598</v>
      </c>
      <c r="C42" s="296">
        <v>12</v>
      </c>
      <c r="D42" s="680" t="s">
        <v>352</v>
      </c>
      <c r="E42" s="700">
        <v>1100</v>
      </c>
      <c r="F42" s="680">
        <f t="shared" si="7"/>
        <v>13200</v>
      </c>
      <c r="G42" s="701">
        <f t="shared" si="8"/>
        <v>13200</v>
      </c>
      <c r="H42" s="699"/>
      <c r="I42" s="699"/>
      <c r="J42" s="699"/>
      <c r="K42" s="479"/>
      <c r="L42" s="479"/>
      <c r="M42" s="479"/>
      <c r="N42" s="479"/>
      <c r="O42" s="479"/>
      <c r="P42" s="479"/>
      <c r="Q42" s="479"/>
      <c r="R42" s="479"/>
      <c r="S42" s="479"/>
      <c r="T42" s="479"/>
      <c r="U42" s="479"/>
      <c r="V42" s="479"/>
      <c r="W42" s="479"/>
      <c r="X42" s="479"/>
      <c r="Y42" s="479"/>
      <c r="Z42" s="479"/>
      <c r="AA42" s="479"/>
      <c r="AB42" s="479"/>
      <c r="AC42" s="479"/>
      <c r="AD42" s="479"/>
      <c r="AE42" s="479"/>
    </row>
    <row r="43" spans="1:31" ht="15.75" customHeight="1" x14ac:dyDescent="0.25">
      <c r="A43" s="680"/>
      <c r="B43" s="680" t="s">
        <v>599</v>
      </c>
      <c r="C43" s="296">
        <v>24</v>
      </c>
      <c r="D43" s="680" t="s">
        <v>600</v>
      </c>
      <c r="E43" s="700">
        <v>100</v>
      </c>
      <c r="F43" s="680">
        <f t="shared" si="7"/>
        <v>2400</v>
      </c>
      <c r="G43" s="701">
        <f t="shared" si="8"/>
        <v>2400</v>
      </c>
      <c r="H43" s="699"/>
      <c r="I43" s="699"/>
      <c r="J43" s="699"/>
      <c r="K43" s="479"/>
      <c r="L43" s="479"/>
      <c r="M43" s="479"/>
      <c r="N43" s="479"/>
      <c r="O43" s="479"/>
      <c r="P43" s="479"/>
      <c r="Q43" s="479"/>
      <c r="R43" s="479"/>
      <c r="S43" s="479"/>
      <c r="T43" s="479"/>
      <c r="U43" s="479"/>
      <c r="V43" s="479"/>
      <c r="W43" s="479"/>
      <c r="X43" s="479"/>
      <c r="Y43" s="479"/>
      <c r="Z43" s="479"/>
      <c r="AA43" s="479"/>
      <c r="AB43" s="479"/>
      <c r="AC43" s="479"/>
      <c r="AD43" s="479"/>
      <c r="AE43" s="479"/>
    </row>
    <row r="44" spans="1:31" ht="15.75" customHeight="1" x14ac:dyDescent="0.25">
      <c r="A44" s="680"/>
      <c r="B44" s="680" t="s">
        <v>601</v>
      </c>
      <c r="C44" s="296">
        <v>5</v>
      </c>
      <c r="D44" s="680" t="s">
        <v>600</v>
      </c>
      <c r="E44" s="700">
        <v>50</v>
      </c>
      <c r="F44" s="680">
        <f t="shared" si="7"/>
        <v>250</v>
      </c>
      <c r="G44" s="701">
        <f t="shared" si="8"/>
        <v>250</v>
      </c>
      <c r="H44" s="699"/>
      <c r="I44" s="699"/>
      <c r="J44" s="699"/>
      <c r="K44" s="479"/>
      <c r="L44" s="479"/>
      <c r="M44" s="479"/>
      <c r="N44" s="479"/>
      <c r="O44" s="479"/>
      <c r="P44" s="479"/>
      <c r="Q44" s="479"/>
      <c r="R44" s="479"/>
      <c r="S44" s="479"/>
      <c r="T44" s="479"/>
      <c r="U44" s="479"/>
      <c r="V44" s="479"/>
      <c r="W44" s="479"/>
      <c r="X44" s="479"/>
      <c r="Y44" s="479"/>
      <c r="Z44" s="479"/>
      <c r="AA44" s="479"/>
      <c r="AB44" s="479"/>
      <c r="AC44" s="479"/>
      <c r="AD44" s="479"/>
      <c r="AE44" s="479"/>
    </row>
    <row r="45" spans="1:31" ht="15.75" customHeight="1" x14ac:dyDescent="0.25">
      <c r="A45" s="680"/>
      <c r="B45" s="680" t="s">
        <v>602</v>
      </c>
      <c r="C45" s="296">
        <v>3</v>
      </c>
      <c r="D45" s="680" t="s">
        <v>600</v>
      </c>
      <c r="E45" s="700">
        <v>900</v>
      </c>
      <c r="F45" s="680">
        <f t="shared" si="7"/>
        <v>2700</v>
      </c>
      <c r="G45" s="701">
        <f t="shared" si="8"/>
        <v>2700</v>
      </c>
      <c r="H45" s="699"/>
      <c r="I45" s="699"/>
      <c r="J45" s="699"/>
      <c r="K45" s="479"/>
      <c r="L45" s="479"/>
      <c r="M45" s="479"/>
      <c r="N45" s="479"/>
      <c r="O45" s="479"/>
      <c r="P45" s="479"/>
      <c r="Q45" s="479"/>
      <c r="R45" s="479"/>
      <c r="S45" s="479"/>
      <c r="T45" s="479"/>
      <c r="U45" s="479"/>
      <c r="V45" s="479"/>
      <c r="W45" s="479"/>
      <c r="X45" s="479"/>
      <c r="Y45" s="479"/>
      <c r="Z45" s="479"/>
      <c r="AA45" s="479"/>
      <c r="AB45" s="479"/>
      <c r="AC45" s="479"/>
      <c r="AD45" s="479"/>
      <c r="AE45" s="479"/>
    </row>
    <row r="46" spans="1:31" ht="15.75" customHeight="1" x14ac:dyDescent="0.25">
      <c r="A46" s="680"/>
      <c r="B46" s="680" t="s">
        <v>603</v>
      </c>
      <c r="C46" s="296">
        <v>1</v>
      </c>
      <c r="D46" s="680" t="s">
        <v>352</v>
      </c>
      <c r="E46" s="700">
        <v>2267</v>
      </c>
      <c r="F46" s="680">
        <f t="shared" si="7"/>
        <v>2267</v>
      </c>
      <c r="G46" s="701">
        <f t="shared" si="8"/>
        <v>2267</v>
      </c>
      <c r="H46" s="699"/>
      <c r="I46" s="699"/>
      <c r="J46" s="699"/>
      <c r="K46" s="479"/>
      <c r="L46" s="479"/>
      <c r="M46" s="479"/>
      <c r="N46" s="479"/>
      <c r="O46" s="479"/>
      <c r="P46" s="479"/>
      <c r="Q46" s="479"/>
      <c r="R46" s="479"/>
      <c r="S46" s="479"/>
      <c r="T46" s="479"/>
      <c r="U46" s="479"/>
      <c r="V46" s="479"/>
      <c r="W46" s="479"/>
      <c r="X46" s="479"/>
      <c r="Y46" s="479"/>
      <c r="Z46" s="479"/>
      <c r="AA46" s="479"/>
      <c r="AB46" s="479"/>
      <c r="AC46" s="479"/>
      <c r="AD46" s="479"/>
      <c r="AE46" s="479"/>
    </row>
    <row r="47" spans="1:31" ht="15.75" customHeight="1" x14ac:dyDescent="0.25">
      <c r="A47" s="680"/>
      <c r="B47" s="680" t="s">
        <v>604</v>
      </c>
      <c r="C47" s="296">
        <v>1</v>
      </c>
      <c r="D47" s="680" t="s">
        <v>352</v>
      </c>
      <c r="E47" s="700">
        <v>710</v>
      </c>
      <c r="F47" s="680">
        <f t="shared" si="7"/>
        <v>710</v>
      </c>
      <c r="G47" s="701">
        <f t="shared" si="8"/>
        <v>710</v>
      </c>
      <c r="H47" s="699"/>
      <c r="I47" s="699"/>
      <c r="J47" s="699"/>
      <c r="K47" s="479"/>
      <c r="L47" s="479"/>
      <c r="M47" s="479"/>
      <c r="N47" s="479"/>
      <c r="O47" s="479"/>
      <c r="P47" s="479"/>
      <c r="Q47" s="479"/>
      <c r="R47" s="479"/>
      <c r="S47" s="479"/>
      <c r="T47" s="479"/>
      <c r="U47" s="479"/>
      <c r="V47" s="479"/>
      <c r="W47" s="479"/>
      <c r="X47" s="479"/>
      <c r="Y47" s="479"/>
      <c r="Z47" s="479"/>
      <c r="AA47" s="479"/>
      <c r="AB47" s="479"/>
      <c r="AC47" s="479"/>
      <c r="AD47" s="479"/>
      <c r="AE47" s="479"/>
    </row>
    <row r="48" spans="1:31" ht="15.75" customHeight="1" x14ac:dyDescent="0.25">
      <c r="A48" s="680"/>
      <c r="B48" s="680" t="s">
        <v>605</v>
      </c>
      <c r="C48" s="296">
        <v>1</v>
      </c>
      <c r="D48" s="680" t="s">
        <v>352</v>
      </c>
      <c r="E48" s="700">
        <v>4024</v>
      </c>
      <c r="F48" s="680">
        <f t="shared" si="7"/>
        <v>4024</v>
      </c>
      <c r="G48" s="701">
        <f t="shared" si="8"/>
        <v>4024</v>
      </c>
      <c r="H48" s="699"/>
      <c r="I48" s="699"/>
      <c r="J48" s="699"/>
      <c r="K48" s="479"/>
      <c r="L48" s="479"/>
      <c r="M48" s="479"/>
      <c r="N48" s="479"/>
      <c r="O48" s="479"/>
      <c r="P48" s="479"/>
      <c r="Q48" s="479"/>
      <c r="R48" s="479"/>
      <c r="S48" s="479"/>
      <c r="T48" s="479"/>
      <c r="U48" s="479"/>
      <c r="V48" s="479"/>
      <c r="W48" s="479"/>
      <c r="X48" s="479"/>
      <c r="Y48" s="479"/>
      <c r="Z48" s="479"/>
      <c r="AA48" s="479"/>
      <c r="AB48" s="479"/>
      <c r="AC48" s="479"/>
      <c r="AD48" s="479"/>
      <c r="AE48" s="479"/>
    </row>
    <row r="49" spans="1:31" ht="15.75" customHeight="1" x14ac:dyDescent="0.25">
      <c r="A49" s="322" t="s">
        <v>85</v>
      </c>
      <c r="B49" s="322" t="s">
        <v>126</v>
      </c>
      <c r="C49" s="322"/>
      <c r="D49" s="322"/>
      <c r="E49" s="696"/>
      <c r="F49" s="322">
        <f>SUM(F50)</f>
        <v>1392</v>
      </c>
      <c r="G49" s="698">
        <f>G50</f>
        <v>1392</v>
      </c>
      <c r="H49" s="699"/>
      <c r="I49" s="699"/>
      <c r="J49" s="699"/>
      <c r="K49" s="479"/>
      <c r="L49" s="479"/>
      <c r="M49" s="479"/>
      <c r="N49" s="479"/>
      <c r="O49" s="479"/>
      <c r="P49" s="479"/>
      <c r="Q49" s="479"/>
      <c r="R49" s="479"/>
      <c r="S49" s="479"/>
      <c r="T49" s="479"/>
      <c r="U49" s="479"/>
      <c r="V49" s="479"/>
      <c r="W49" s="479"/>
      <c r="X49" s="479"/>
      <c r="Y49" s="479"/>
      <c r="Z49" s="479"/>
      <c r="AA49" s="479"/>
      <c r="AB49" s="479"/>
      <c r="AC49" s="479"/>
      <c r="AD49" s="479"/>
      <c r="AE49" s="479"/>
    </row>
    <row r="50" spans="1:31" ht="15.75" customHeight="1" x14ac:dyDescent="0.25">
      <c r="A50" s="680"/>
      <c r="B50" s="680" t="s">
        <v>606</v>
      </c>
      <c r="C50" s="296">
        <v>1</v>
      </c>
      <c r="D50" s="680" t="s">
        <v>607</v>
      </c>
      <c r="E50" s="700">
        <v>1392</v>
      </c>
      <c r="F50" s="680">
        <f>C50*E50</f>
        <v>1392</v>
      </c>
      <c r="G50" s="701">
        <f>C50*E50</f>
        <v>1392</v>
      </c>
      <c r="H50" s="699"/>
      <c r="I50" s="699"/>
      <c r="J50" s="699"/>
      <c r="K50" s="479"/>
      <c r="L50" s="479"/>
      <c r="M50" s="479"/>
      <c r="N50" s="479"/>
      <c r="O50" s="479"/>
      <c r="P50" s="479"/>
      <c r="Q50" s="479"/>
      <c r="R50" s="479"/>
      <c r="S50" s="479"/>
      <c r="T50" s="479"/>
      <c r="U50" s="479"/>
      <c r="V50" s="479"/>
      <c r="W50" s="479"/>
      <c r="X50" s="479"/>
      <c r="Y50" s="479"/>
      <c r="Z50" s="479"/>
      <c r="AA50" s="479"/>
      <c r="AB50" s="479"/>
      <c r="AC50" s="479"/>
      <c r="AD50" s="479"/>
      <c r="AE50" s="479"/>
    </row>
    <row r="51" spans="1:31" ht="15.75" customHeight="1" x14ac:dyDescent="0.25">
      <c r="A51" s="703"/>
      <c r="B51" s="704" t="s">
        <v>128</v>
      </c>
      <c r="C51" s="703"/>
      <c r="D51" s="703"/>
      <c r="E51" s="705"/>
      <c r="F51" s="703">
        <f t="shared" ref="F51:G51" si="9">F27+F37+F49</f>
        <v>137983</v>
      </c>
      <c r="G51" s="698">
        <f t="shared" si="9"/>
        <v>137983</v>
      </c>
      <c r="H51" s="699"/>
      <c r="I51" s="699"/>
      <c r="J51" s="699"/>
      <c r="K51" s="479"/>
      <c r="L51" s="479"/>
      <c r="M51" s="479"/>
      <c r="N51" s="479"/>
      <c r="O51" s="479"/>
      <c r="P51" s="479"/>
      <c r="Q51" s="479"/>
      <c r="R51" s="479"/>
      <c r="S51" s="479"/>
      <c r="T51" s="479"/>
      <c r="U51" s="479"/>
      <c r="V51" s="479"/>
      <c r="W51" s="479"/>
      <c r="X51" s="479"/>
      <c r="Y51" s="479"/>
      <c r="Z51" s="479"/>
      <c r="AA51" s="479"/>
      <c r="AB51" s="479"/>
      <c r="AC51" s="479"/>
      <c r="AD51" s="479"/>
      <c r="AE51" s="479"/>
    </row>
    <row r="52" spans="1:31" ht="15.75" customHeight="1" x14ac:dyDescent="0.25">
      <c r="A52" s="706"/>
      <c r="B52" s="707"/>
      <c r="C52" s="706"/>
      <c r="D52" s="706"/>
      <c r="E52" s="708"/>
      <c r="F52" s="706"/>
      <c r="G52" s="701"/>
      <c r="H52" s="699"/>
      <c r="I52" s="699"/>
      <c r="J52" s="699"/>
      <c r="K52" s="479"/>
      <c r="L52" s="479"/>
      <c r="M52" s="479"/>
      <c r="N52" s="479"/>
      <c r="O52" s="479"/>
      <c r="P52" s="479"/>
      <c r="Q52" s="479"/>
      <c r="R52" s="479"/>
      <c r="S52" s="479"/>
      <c r="T52" s="479"/>
      <c r="U52" s="479"/>
      <c r="V52" s="479"/>
      <c r="W52" s="479"/>
      <c r="X52" s="479"/>
      <c r="Y52" s="479"/>
      <c r="Z52" s="479"/>
      <c r="AA52" s="479"/>
      <c r="AB52" s="479"/>
      <c r="AC52" s="479"/>
      <c r="AD52" s="479"/>
      <c r="AE52" s="479"/>
    </row>
    <row r="53" spans="1:31" ht="15.75" customHeight="1" x14ac:dyDescent="0.25">
      <c r="A53" s="322" t="s">
        <v>129</v>
      </c>
      <c r="B53" s="322" t="s">
        <v>130</v>
      </c>
      <c r="C53" s="322"/>
      <c r="D53" s="322"/>
      <c r="E53" s="696"/>
      <c r="F53" s="322">
        <f t="shared" ref="F53:G53" si="10">SUM(F54:F58)</f>
        <v>20093</v>
      </c>
      <c r="G53" s="698">
        <f t="shared" si="10"/>
        <v>20093</v>
      </c>
      <c r="H53" s="699"/>
      <c r="I53" s="699"/>
      <c r="J53" s="699"/>
      <c r="K53" s="479"/>
      <c r="L53" s="479"/>
      <c r="M53" s="479"/>
      <c r="N53" s="479"/>
      <c r="O53" s="479"/>
      <c r="P53" s="479"/>
      <c r="Q53" s="479"/>
      <c r="R53" s="479"/>
      <c r="S53" s="479"/>
      <c r="T53" s="479"/>
      <c r="U53" s="479"/>
      <c r="V53" s="479"/>
      <c r="W53" s="479"/>
      <c r="X53" s="479"/>
      <c r="Y53" s="479"/>
      <c r="Z53" s="479"/>
      <c r="AA53" s="479"/>
      <c r="AB53" s="479"/>
      <c r="AC53" s="479"/>
      <c r="AD53" s="479"/>
      <c r="AE53" s="479"/>
    </row>
    <row r="54" spans="1:31" ht="15.75" customHeight="1" x14ac:dyDescent="0.25">
      <c r="A54" s="709"/>
      <c r="B54" s="710" t="s">
        <v>131</v>
      </c>
      <c r="C54" s="315">
        <v>1</v>
      </c>
      <c r="D54" s="709" t="s">
        <v>113</v>
      </c>
      <c r="E54" s="711">
        <v>5000</v>
      </c>
      <c r="F54" s="680">
        <f t="shared" ref="F54:F58" si="11">C54*E54</f>
        <v>5000</v>
      </c>
      <c r="G54" s="701">
        <f t="shared" ref="G54:G58" si="12">C54*E54</f>
        <v>5000</v>
      </c>
      <c r="H54" s="699"/>
      <c r="I54" s="699"/>
      <c r="J54" s="699"/>
      <c r="K54" s="479"/>
      <c r="L54" s="479"/>
      <c r="M54" s="479"/>
      <c r="N54" s="479"/>
      <c r="O54" s="479"/>
      <c r="P54" s="479"/>
      <c r="Q54" s="479"/>
      <c r="R54" s="479"/>
      <c r="S54" s="479"/>
      <c r="T54" s="479"/>
      <c r="U54" s="479"/>
      <c r="V54" s="479"/>
      <c r="W54" s="479"/>
      <c r="X54" s="479"/>
      <c r="Y54" s="479"/>
      <c r="Z54" s="479"/>
      <c r="AA54" s="479"/>
      <c r="AB54" s="479"/>
      <c r="AC54" s="479"/>
      <c r="AD54" s="479"/>
      <c r="AE54" s="479"/>
    </row>
    <row r="55" spans="1:31" ht="15.75" customHeight="1" x14ac:dyDescent="0.25">
      <c r="A55" s="709"/>
      <c r="B55" s="710" t="s">
        <v>132</v>
      </c>
      <c r="C55" s="315">
        <v>1</v>
      </c>
      <c r="D55" s="709" t="s">
        <v>113</v>
      </c>
      <c r="E55" s="711">
        <v>5000</v>
      </c>
      <c r="F55" s="680">
        <f t="shared" si="11"/>
        <v>5000</v>
      </c>
      <c r="G55" s="701">
        <f t="shared" si="12"/>
        <v>5000</v>
      </c>
      <c r="H55" s="699"/>
      <c r="I55" s="699"/>
      <c r="J55" s="699"/>
      <c r="K55" s="479"/>
      <c r="L55" s="479"/>
      <c r="M55" s="479"/>
      <c r="N55" s="479"/>
      <c r="O55" s="479"/>
      <c r="P55" s="479"/>
      <c r="Q55" s="479"/>
      <c r="R55" s="479"/>
      <c r="S55" s="479"/>
      <c r="T55" s="479"/>
      <c r="U55" s="479"/>
      <c r="V55" s="479"/>
      <c r="W55" s="479"/>
      <c r="X55" s="479"/>
      <c r="Y55" s="479"/>
      <c r="Z55" s="479"/>
      <c r="AA55" s="479"/>
      <c r="AB55" s="479"/>
      <c r="AC55" s="479"/>
      <c r="AD55" s="479"/>
      <c r="AE55" s="479"/>
    </row>
    <row r="56" spans="1:31" ht="15.75" customHeight="1" x14ac:dyDescent="0.25">
      <c r="A56" s="709"/>
      <c r="B56" s="710" t="s">
        <v>133</v>
      </c>
      <c r="C56" s="315">
        <v>10</v>
      </c>
      <c r="D56" s="709" t="s">
        <v>113</v>
      </c>
      <c r="E56" s="711">
        <v>200</v>
      </c>
      <c r="F56" s="680">
        <f t="shared" si="11"/>
        <v>2000</v>
      </c>
      <c r="G56" s="701">
        <f t="shared" si="12"/>
        <v>2000</v>
      </c>
      <c r="H56" s="699"/>
      <c r="I56" s="699"/>
      <c r="J56" s="699"/>
      <c r="K56" s="479"/>
      <c r="L56" s="479"/>
      <c r="M56" s="479"/>
      <c r="N56" s="479"/>
      <c r="O56" s="479"/>
      <c r="P56" s="479"/>
      <c r="Q56" s="479"/>
      <c r="R56" s="479"/>
      <c r="S56" s="479"/>
      <c r="T56" s="479"/>
      <c r="U56" s="479"/>
      <c r="V56" s="479"/>
      <c r="W56" s="479"/>
      <c r="X56" s="479"/>
      <c r="Y56" s="479"/>
      <c r="Z56" s="479"/>
      <c r="AA56" s="479"/>
      <c r="AB56" s="479"/>
      <c r="AC56" s="479"/>
      <c r="AD56" s="479"/>
      <c r="AE56" s="479"/>
    </row>
    <row r="57" spans="1:31" ht="15.75" customHeight="1" x14ac:dyDescent="0.25">
      <c r="A57" s="709"/>
      <c r="B57" s="710" t="s">
        <v>134</v>
      </c>
      <c r="C57" s="315">
        <v>8</v>
      </c>
      <c r="D57" s="709" t="s">
        <v>113</v>
      </c>
      <c r="E57" s="711">
        <v>750</v>
      </c>
      <c r="F57" s="680">
        <f t="shared" si="11"/>
        <v>6000</v>
      </c>
      <c r="G57" s="701">
        <f t="shared" si="12"/>
        <v>6000</v>
      </c>
      <c r="H57" s="699"/>
      <c r="I57" s="699"/>
      <c r="J57" s="699"/>
      <c r="K57" s="479"/>
      <c r="L57" s="479"/>
      <c r="M57" s="479"/>
      <c r="N57" s="479"/>
      <c r="O57" s="479"/>
      <c r="P57" s="479"/>
      <c r="Q57" s="479"/>
      <c r="R57" s="479"/>
      <c r="S57" s="479"/>
      <c r="T57" s="479"/>
      <c r="U57" s="479"/>
      <c r="V57" s="479"/>
      <c r="W57" s="479"/>
      <c r="X57" s="479"/>
      <c r="Y57" s="479"/>
      <c r="Z57" s="479"/>
      <c r="AA57" s="479"/>
      <c r="AB57" s="479"/>
      <c r="AC57" s="479"/>
      <c r="AD57" s="479"/>
      <c r="AE57" s="479"/>
    </row>
    <row r="58" spans="1:31" ht="15.75" customHeight="1" x14ac:dyDescent="0.25">
      <c r="A58" s="709"/>
      <c r="B58" s="710" t="s">
        <v>403</v>
      </c>
      <c r="C58" s="315">
        <v>1</v>
      </c>
      <c r="D58" s="709" t="s">
        <v>113</v>
      </c>
      <c r="E58" s="711">
        <v>2093</v>
      </c>
      <c r="F58" s="680">
        <f t="shared" si="11"/>
        <v>2093</v>
      </c>
      <c r="G58" s="701">
        <f t="shared" si="12"/>
        <v>2093</v>
      </c>
      <c r="H58" s="699"/>
      <c r="I58" s="699"/>
      <c r="J58" s="699"/>
      <c r="K58" s="479"/>
      <c r="L58" s="479"/>
      <c r="M58" s="479"/>
      <c r="N58" s="479"/>
      <c r="O58" s="479"/>
      <c r="P58" s="479"/>
      <c r="Q58" s="479"/>
      <c r="R58" s="479"/>
      <c r="S58" s="479"/>
      <c r="T58" s="479"/>
      <c r="U58" s="479"/>
      <c r="V58" s="479"/>
      <c r="W58" s="479"/>
      <c r="X58" s="479"/>
      <c r="Y58" s="479"/>
      <c r="Z58" s="479"/>
      <c r="AA58" s="479"/>
      <c r="AB58" s="479"/>
      <c r="AC58" s="479"/>
      <c r="AD58" s="479"/>
      <c r="AE58" s="479"/>
    </row>
    <row r="59" spans="1:31" ht="15.75" customHeight="1" x14ac:dyDescent="0.25">
      <c r="A59" s="322" t="s">
        <v>137</v>
      </c>
      <c r="B59" s="322" t="s">
        <v>138</v>
      </c>
      <c r="C59" s="322"/>
      <c r="D59" s="322"/>
      <c r="E59" s="696"/>
      <c r="F59" s="322">
        <f t="shared" ref="F59:G59" si="13">SUM(F60:F61)</f>
        <v>13392</v>
      </c>
      <c r="G59" s="698">
        <f t="shared" si="13"/>
        <v>13392</v>
      </c>
      <c r="H59" s="699"/>
      <c r="I59" s="699"/>
      <c r="J59" s="699"/>
      <c r="K59" s="479"/>
      <c r="L59" s="479"/>
      <c r="M59" s="479"/>
      <c r="N59" s="479"/>
      <c r="O59" s="479"/>
      <c r="P59" s="479"/>
      <c r="Q59" s="479"/>
      <c r="R59" s="479"/>
      <c r="S59" s="479"/>
      <c r="T59" s="479"/>
      <c r="U59" s="479"/>
      <c r="V59" s="479"/>
      <c r="W59" s="479"/>
      <c r="X59" s="479"/>
      <c r="Y59" s="479"/>
      <c r="Z59" s="479"/>
      <c r="AA59" s="479"/>
      <c r="AB59" s="479"/>
      <c r="AC59" s="479"/>
      <c r="AD59" s="479"/>
      <c r="AE59" s="479"/>
    </row>
    <row r="60" spans="1:31" ht="15.75" customHeight="1" x14ac:dyDescent="0.25">
      <c r="A60" s="709"/>
      <c r="B60" s="710" t="s">
        <v>140</v>
      </c>
      <c r="C60" s="315">
        <v>12</v>
      </c>
      <c r="D60" s="709" t="s">
        <v>141</v>
      </c>
      <c r="E60" s="711">
        <v>800</v>
      </c>
      <c r="F60" s="680">
        <f t="shared" ref="F60:F61" si="14">C60*E60</f>
        <v>9600</v>
      </c>
      <c r="G60" s="701">
        <f t="shared" ref="G60:G61" si="15">C60*E60</f>
        <v>9600</v>
      </c>
      <c r="H60" s="699"/>
      <c r="I60" s="699"/>
      <c r="J60" s="699"/>
      <c r="K60" s="479"/>
      <c r="L60" s="479"/>
      <c r="M60" s="479"/>
      <c r="N60" s="479"/>
      <c r="O60" s="479"/>
      <c r="P60" s="479"/>
      <c r="Q60" s="479"/>
      <c r="R60" s="479"/>
      <c r="S60" s="479"/>
      <c r="T60" s="479"/>
      <c r="U60" s="479"/>
      <c r="V60" s="479"/>
      <c r="W60" s="479"/>
      <c r="X60" s="479"/>
      <c r="Y60" s="479"/>
      <c r="Z60" s="479"/>
      <c r="AA60" s="479"/>
      <c r="AB60" s="479"/>
      <c r="AC60" s="479"/>
      <c r="AD60" s="479"/>
      <c r="AE60" s="479"/>
    </row>
    <row r="61" spans="1:31" ht="15.75" customHeight="1" x14ac:dyDescent="0.25">
      <c r="A61" s="712"/>
      <c r="B61" s="713" t="s">
        <v>142</v>
      </c>
      <c r="C61" s="636">
        <v>12</v>
      </c>
      <c r="D61" s="712" t="s">
        <v>141</v>
      </c>
      <c r="E61" s="714">
        <v>316</v>
      </c>
      <c r="F61" s="715">
        <f t="shared" si="14"/>
        <v>3792</v>
      </c>
      <c r="G61" s="701">
        <f t="shared" si="15"/>
        <v>3792</v>
      </c>
      <c r="H61" s="699"/>
      <c r="I61" s="699"/>
      <c r="J61" s="699"/>
      <c r="K61" s="479"/>
      <c r="L61" s="479"/>
      <c r="M61" s="479"/>
      <c r="N61" s="479"/>
      <c r="O61" s="479"/>
      <c r="P61" s="479"/>
      <c r="Q61" s="479"/>
      <c r="R61" s="479"/>
      <c r="S61" s="479"/>
      <c r="T61" s="479"/>
      <c r="U61" s="479"/>
      <c r="V61" s="479"/>
      <c r="W61" s="479"/>
      <c r="X61" s="479"/>
      <c r="Y61" s="479"/>
      <c r="Z61" s="479"/>
      <c r="AA61" s="479"/>
      <c r="AB61" s="479"/>
      <c r="AC61" s="479"/>
      <c r="AD61" s="479"/>
      <c r="AE61" s="479"/>
    </row>
    <row r="62" spans="1:31" ht="15.75" customHeight="1" x14ac:dyDescent="0.3">
      <c r="A62" s="716"/>
      <c r="B62" s="716"/>
      <c r="C62" s="716"/>
      <c r="D62" s="716"/>
      <c r="E62" s="716"/>
      <c r="F62" s="717"/>
      <c r="G62" s="718">
        <f>F62</f>
        <v>0</v>
      </c>
      <c r="H62" s="148"/>
      <c r="I62" s="699"/>
      <c r="J62" s="699"/>
      <c r="K62" s="719"/>
      <c r="L62" s="479"/>
      <c r="M62" s="479"/>
      <c r="N62" s="479"/>
      <c r="O62" s="479"/>
      <c r="P62" s="479"/>
      <c r="Q62" s="479"/>
      <c r="R62" s="479"/>
      <c r="S62" s="479"/>
      <c r="T62" s="479"/>
      <c r="U62" s="479"/>
      <c r="V62" s="479"/>
      <c r="W62" s="479"/>
      <c r="X62" s="479"/>
      <c r="Y62" s="479"/>
      <c r="Z62" s="479"/>
      <c r="AA62" s="479"/>
      <c r="AB62" s="479"/>
      <c r="AC62" s="479"/>
      <c r="AD62" s="479"/>
      <c r="AE62" s="479"/>
    </row>
    <row r="63" spans="1:31" ht="15.75" customHeight="1" x14ac:dyDescent="0.25">
      <c r="A63" s="479"/>
      <c r="B63" s="479"/>
      <c r="C63" s="479"/>
      <c r="D63" s="479"/>
      <c r="E63" s="254"/>
      <c r="F63" s="254"/>
      <c r="G63" s="720"/>
      <c r="H63" s="254"/>
      <c r="I63" s="479"/>
      <c r="J63" s="479"/>
      <c r="K63" s="479"/>
      <c r="L63" s="479"/>
      <c r="M63" s="479"/>
      <c r="N63" s="479"/>
      <c r="O63" s="479"/>
      <c r="P63" s="479"/>
      <c r="Q63" s="479"/>
      <c r="R63" s="479"/>
      <c r="S63" s="479"/>
      <c r="T63" s="479"/>
      <c r="U63" s="479"/>
      <c r="V63" s="479"/>
      <c r="W63" s="479"/>
      <c r="X63" s="479"/>
      <c r="Y63" s="479"/>
      <c r="Z63" s="479"/>
      <c r="AA63" s="479"/>
      <c r="AB63" s="479"/>
      <c r="AC63" s="479"/>
      <c r="AD63" s="479"/>
      <c r="AE63" s="479"/>
    </row>
    <row r="64" spans="1:31" ht="15.75" customHeight="1" x14ac:dyDescent="0.25">
      <c r="A64" s="479"/>
      <c r="B64" s="479"/>
      <c r="C64" s="479"/>
      <c r="D64" s="479"/>
      <c r="E64" s="254"/>
      <c r="F64" s="254"/>
      <c r="G64" s="720"/>
      <c r="H64" s="254"/>
      <c r="I64" s="479"/>
      <c r="J64" s="479"/>
      <c r="K64" s="479"/>
      <c r="L64" s="479"/>
      <c r="M64" s="479"/>
      <c r="N64" s="479"/>
      <c r="O64" s="479"/>
      <c r="P64" s="479"/>
      <c r="Q64" s="479"/>
      <c r="R64" s="479"/>
      <c r="S64" s="479"/>
      <c r="T64" s="479"/>
      <c r="U64" s="479"/>
      <c r="V64" s="479"/>
      <c r="W64" s="479"/>
      <c r="X64" s="479"/>
      <c r="Y64" s="479"/>
      <c r="Z64" s="479"/>
      <c r="AA64" s="479"/>
      <c r="AB64" s="479"/>
      <c r="AC64" s="479"/>
      <c r="AD64" s="479"/>
      <c r="AE64" s="479"/>
    </row>
    <row r="65" spans="1:31" ht="15.75" customHeight="1" x14ac:dyDescent="0.25">
      <c r="A65" s="479"/>
      <c r="B65" s="148"/>
      <c r="C65" s="148"/>
      <c r="D65" s="148"/>
      <c r="E65" s="148"/>
      <c r="F65" s="148"/>
      <c r="G65" s="655"/>
      <c r="H65" s="148"/>
      <c r="I65" s="479"/>
      <c r="J65" s="721"/>
      <c r="K65" s="721"/>
      <c r="L65" s="479"/>
      <c r="M65" s="479"/>
      <c r="N65" s="479"/>
      <c r="O65" s="479"/>
      <c r="P65" s="479"/>
      <c r="Q65" s="479"/>
      <c r="R65" s="479"/>
      <c r="S65" s="479"/>
      <c r="T65" s="479"/>
      <c r="U65" s="479"/>
      <c r="V65" s="479"/>
      <c r="W65" s="479"/>
      <c r="X65" s="479"/>
      <c r="Y65" s="479"/>
      <c r="Z65" s="479"/>
      <c r="AA65" s="479"/>
      <c r="AB65" s="479"/>
      <c r="AC65" s="479"/>
      <c r="AD65" s="479"/>
      <c r="AE65" s="479"/>
    </row>
    <row r="66" spans="1:31" ht="15.75" customHeight="1" x14ac:dyDescent="0.25">
      <c r="A66" s="479"/>
      <c r="B66" s="148"/>
      <c r="C66" s="148"/>
      <c r="D66" s="148"/>
      <c r="E66" s="148"/>
      <c r="F66" s="148"/>
      <c r="G66" s="655"/>
      <c r="H66" s="148"/>
      <c r="I66" s="254"/>
      <c r="J66" s="721"/>
      <c r="K66" s="721"/>
      <c r="L66" s="479"/>
      <c r="M66" s="479"/>
      <c r="N66" s="479"/>
      <c r="O66" s="479"/>
      <c r="P66" s="479"/>
      <c r="Q66" s="479"/>
      <c r="R66" s="479"/>
      <c r="S66" s="479"/>
      <c r="T66" s="479"/>
      <c r="U66" s="479"/>
      <c r="V66" s="479"/>
      <c r="W66" s="479"/>
      <c r="X66" s="479"/>
      <c r="Y66" s="479"/>
      <c r="Z66" s="479"/>
      <c r="AA66" s="479"/>
      <c r="AB66" s="479"/>
      <c r="AC66" s="479"/>
      <c r="AD66" s="479"/>
      <c r="AE66" s="479"/>
    </row>
    <row r="67" spans="1:31" ht="15.75" customHeight="1" x14ac:dyDescent="0.25">
      <c r="A67" s="479"/>
      <c r="B67" s="148"/>
      <c r="C67" s="148"/>
      <c r="D67" s="148"/>
      <c r="E67" s="148"/>
      <c r="F67" s="148"/>
      <c r="G67" s="655"/>
      <c r="H67" s="148"/>
      <c r="I67" s="254"/>
      <c r="J67" s="721"/>
      <c r="K67" s="721"/>
      <c r="L67" s="479"/>
      <c r="M67" s="479"/>
      <c r="N67" s="479"/>
      <c r="O67" s="479"/>
      <c r="P67" s="479"/>
      <c r="Q67" s="479"/>
      <c r="R67" s="479"/>
      <c r="S67" s="479"/>
      <c r="T67" s="479"/>
      <c r="U67" s="479"/>
      <c r="V67" s="479"/>
      <c r="W67" s="479"/>
      <c r="X67" s="479"/>
      <c r="Y67" s="479"/>
      <c r="Z67" s="479"/>
      <c r="AA67" s="479"/>
      <c r="AB67" s="479"/>
      <c r="AC67" s="479"/>
      <c r="AD67" s="479"/>
      <c r="AE67" s="479"/>
    </row>
    <row r="68" spans="1:31" ht="15.75" customHeight="1" x14ac:dyDescent="0.25">
      <c r="A68" s="479"/>
      <c r="B68" s="148"/>
      <c r="C68" s="148"/>
      <c r="D68" s="148"/>
      <c r="E68" s="148"/>
      <c r="F68" s="148"/>
      <c r="G68" s="655"/>
      <c r="H68" s="148"/>
      <c r="I68" s="254"/>
      <c r="J68" s="721"/>
      <c r="K68" s="50"/>
      <c r="L68" s="479"/>
      <c r="M68" s="479"/>
      <c r="N68" s="479"/>
      <c r="O68" s="479"/>
      <c r="P68" s="479"/>
      <c r="Q68" s="479"/>
      <c r="R68" s="479"/>
      <c r="S68" s="479"/>
      <c r="T68" s="479"/>
      <c r="U68" s="479"/>
      <c r="V68" s="479"/>
      <c r="W68" s="479"/>
      <c r="X68" s="479"/>
      <c r="Y68" s="479"/>
      <c r="Z68" s="479"/>
      <c r="AA68" s="479"/>
      <c r="AB68" s="479"/>
      <c r="AC68" s="479"/>
      <c r="AD68" s="479"/>
      <c r="AE68" s="479"/>
    </row>
    <row r="69" spans="1:31" ht="15.75" customHeight="1" x14ac:dyDescent="0.25">
      <c r="A69" s="479"/>
      <c r="B69" s="148"/>
      <c r="C69" s="148"/>
      <c r="D69" s="148"/>
      <c r="E69" s="148"/>
      <c r="F69" s="148"/>
      <c r="G69" s="655"/>
      <c r="H69" s="148"/>
      <c r="I69" s="254"/>
      <c r="J69" s="721"/>
      <c r="K69" s="50"/>
      <c r="L69" s="479"/>
      <c r="M69" s="479"/>
      <c r="N69" s="479"/>
      <c r="O69" s="479"/>
      <c r="P69" s="479"/>
      <c r="Q69" s="479"/>
      <c r="R69" s="479"/>
      <c r="S69" s="479"/>
      <c r="T69" s="479"/>
      <c r="U69" s="479"/>
      <c r="V69" s="479"/>
      <c r="W69" s="479"/>
      <c r="X69" s="479"/>
      <c r="Y69" s="479"/>
      <c r="Z69" s="479"/>
      <c r="AA69" s="479"/>
      <c r="AB69" s="479"/>
      <c r="AC69" s="479"/>
      <c r="AD69" s="479"/>
      <c r="AE69" s="479"/>
    </row>
    <row r="70" spans="1:31" ht="15.75" customHeight="1" x14ac:dyDescent="0.25">
      <c r="A70" s="479"/>
      <c r="B70" s="148"/>
      <c r="C70" s="148"/>
      <c r="D70" s="148"/>
      <c r="E70" s="148"/>
      <c r="F70" s="148"/>
      <c r="G70" s="655"/>
      <c r="H70" s="148"/>
      <c r="I70" s="254"/>
      <c r="J70" s="721"/>
      <c r="K70" s="722"/>
      <c r="L70" s="479"/>
      <c r="M70" s="479"/>
      <c r="N70" s="479"/>
      <c r="O70" s="479"/>
      <c r="P70" s="479"/>
      <c r="Q70" s="479"/>
      <c r="R70" s="479"/>
      <c r="S70" s="479"/>
      <c r="T70" s="479"/>
      <c r="U70" s="479"/>
      <c r="V70" s="479"/>
      <c r="W70" s="479"/>
      <c r="X70" s="479"/>
      <c r="Y70" s="479"/>
      <c r="Z70" s="479"/>
      <c r="AA70" s="479"/>
      <c r="AB70" s="479"/>
      <c r="AC70" s="479"/>
      <c r="AD70" s="479"/>
      <c r="AE70" s="479"/>
    </row>
    <row r="71" spans="1:31" ht="15.75" customHeight="1" x14ac:dyDescent="0.25">
      <c r="A71" s="479"/>
      <c r="B71" s="148"/>
      <c r="C71" s="148"/>
      <c r="D71" s="148"/>
      <c r="E71" s="148"/>
      <c r="F71" s="148"/>
      <c r="G71" s="655"/>
      <c r="H71" s="148"/>
      <c r="I71" s="254"/>
      <c r="J71" s="721"/>
      <c r="K71" s="721"/>
      <c r="L71" s="479"/>
      <c r="M71" s="479"/>
      <c r="N71" s="479"/>
      <c r="O71" s="479"/>
      <c r="P71" s="479"/>
      <c r="Q71" s="479"/>
      <c r="R71" s="479"/>
      <c r="S71" s="479"/>
      <c r="T71" s="479"/>
      <c r="U71" s="479"/>
      <c r="V71" s="479"/>
      <c r="W71" s="479"/>
      <c r="X71" s="479"/>
      <c r="Y71" s="479"/>
      <c r="Z71" s="479"/>
      <c r="AA71" s="479"/>
      <c r="AB71" s="479"/>
      <c r="AC71" s="479"/>
      <c r="AD71" s="479"/>
      <c r="AE71" s="479"/>
    </row>
    <row r="72" spans="1:31" ht="15.75" customHeight="1" x14ac:dyDescent="0.25">
      <c r="A72" s="479"/>
      <c r="B72" s="479"/>
      <c r="C72" s="699"/>
      <c r="D72" s="699"/>
      <c r="E72" s="699"/>
      <c r="F72" s="699"/>
      <c r="G72" s="701"/>
      <c r="H72" s="699"/>
      <c r="I72" s="479"/>
      <c r="J72" s="721"/>
      <c r="K72" s="721"/>
      <c r="L72" s="479"/>
      <c r="M72" s="479"/>
      <c r="N72" s="479"/>
      <c r="O72" s="479"/>
      <c r="P72" s="479"/>
      <c r="Q72" s="479"/>
      <c r="R72" s="479"/>
      <c r="S72" s="479"/>
      <c r="T72" s="479"/>
      <c r="U72" s="479"/>
      <c r="V72" s="479"/>
      <c r="W72" s="479"/>
      <c r="X72" s="479"/>
      <c r="Y72" s="479"/>
      <c r="Z72" s="479"/>
      <c r="AA72" s="479"/>
      <c r="AB72" s="479"/>
      <c r="AC72" s="479"/>
      <c r="AD72" s="479"/>
      <c r="AE72" s="479"/>
    </row>
    <row r="73" spans="1:31" ht="15.75" customHeight="1" x14ac:dyDescent="0.25">
      <c r="A73" s="479"/>
      <c r="B73" s="479"/>
      <c r="C73" s="699"/>
      <c r="D73" s="699"/>
      <c r="E73" s="699"/>
      <c r="F73" s="699"/>
      <c r="G73" s="701"/>
      <c r="H73" s="699"/>
      <c r="I73" s="479"/>
      <c r="J73" s="721"/>
      <c r="K73" s="721"/>
      <c r="L73" s="479"/>
      <c r="M73" s="479"/>
      <c r="N73" s="479"/>
      <c r="O73" s="479"/>
      <c r="P73" s="479"/>
      <c r="Q73" s="479"/>
      <c r="R73" s="479"/>
      <c r="S73" s="479"/>
      <c r="T73" s="479"/>
      <c r="U73" s="479"/>
      <c r="V73" s="479"/>
      <c r="W73" s="479"/>
      <c r="X73" s="479"/>
      <c r="Y73" s="479"/>
      <c r="Z73" s="479"/>
      <c r="AA73" s="479"/>
      <c r="AB73" s="479"/>
      <c r="AC73" s="479"/>
      <c r="AD73" s="479"/>
      <c r="AE73" s="479"/>
    </row>
    <row r="74" spans="1:31" ht="15.75" customHeight="1" x14ac:dyDescent="0.25">
      <c r="A74" s="479"/>
      <c r="B74" s="479"/>
      <c r="C74" s="699"/>
      <c r="D74" s="699"/>
      <c r="E74" s="699"/>
      <c r="F74" s="699"/>
      <c r="G74" s="701"/>
      <c r="H74" s="699"/>
      <c r="I74" s="479"/>
      <c r="J74" s="721"/>
      <c r="K74" s="721"/>
      <c r="L74" s="479"/>
      <c r="M74" s="479"/>
      <c r="N74" s="479"/>
      <c r="O74" s="479"/>
      <c r="P74" s="479"/>
      <c r="Q74" s="479"/>
      <c r="R74" s="479"/>
      <c r="S74" s="479"/>
      <c r="T74" s="479"/>
      <c r="U74" s="479"/>
      <c r="V74" s="479"/>
      <c r="W74" s="479"/>
      <c r="X74" s="479"/>
      <c r="Y74" s="479"/>
      <c r="Z74" s="479"/>
      <c r="AA74" s="479"/>
      <c r="AB74" s="479"/>
      <c r="AC74" s="479"/>
      <c r="AD74" s="479"/>
      <c r="AE74" s="479"/>
    </row>
    <row r="75" spans="1:31" ht="15.75" customHeight="1" x14ac:dyDescent="0.25">
      <c r="A75" s="479"/>
      <c r="B75" s="479"/>
      <c r="C75" s="699"/>
      <c r="D75" s="699"/>
      <c r="E75" s="699"/>
      <c r="F75" s="699"/>
      <c r="G75" s="701"/>
      <c r="H75" s="699"/>
      <c r="I75" s="479"/>
      <c r="J75" s="721"/>
      <c r="K75" s="721"/>
      <c r="L75" s="479"/>
      <c r="M75" s="479"/>
      <c r="N75" s="479"/>
      <c r="O75" s="479"/>
      <c r="P75" s="479"/>
      <c r="Q75" s="479"/>
      <c r="R75" s="479"/>
      <c r="S75" s="479"/>
      <c r="T75" s="479"/>
      <c r="U75" s="479"/>
      <c r="V75" s="479"/>
      <c r="W75" s="479"/>
      <c r="X75" s="479"/>
      <c r="Y75" s="479"/>
      <c r="Z75" s="479"/>
      <c r="AA75" s="479"/>
      <c r="AB75" s="479"/>
      <c r="AC75" s="479"/>
      <c r="AD75" s="479"/>
      <c r="AE75" s="479"/>
    </row>
    <row r="76" spans="1:31" ht="15.75" customHeight="1" x14ac:dyDescent="0.25">
      <c r="A76" s="479"/>
      <c r="B76" s="479"/>
      <c r="C76" s="699"/>
      <c r="D76" s="699"/>
      <c r="E76" s="699"/>
      <c r="F76" s="699"/>
      <c r="G76" s="701"/>
      <c r="H76" s="699"/>
      <c r="I76" s="479"/>
      <c r="J76" s="721"/>
      <c r="K76" s="721"/>
      <c r="L76" s="479"/>
      <c r="M76" s="479"/>
      <c r="N76" s="479"/>
      <c r="O76" s="479"/>
      <c r="P76" s="479"/>
      <c r="Q76" s="479"/>
      <c r="R76" s="479"/>
      <c r="S76" s="479"/>
      <c r="T76" s="479"/>
      <c r="U76" s="479"/>
      <c r="V76" s="479"/>
      <c r="W76" s="479"/>
      <c r="X76" s="479"/>
      <c r="Y76" s="479"/>
      <c r="Z76" s="479"/>
      <c r="AA76" s="479"/>
      <c r="AB76" s="479"/>
      <c r="AC76" s="479"/>
      <c r="AD76" s="479"/>
      <c r="AE76" s="479"/>
    </row>
    <row r="77" spans="1:31" ht="15.75" customHeight="1" x14ac:dyDescent="0.25">
      <c r="A77" s="479"/>
      <c r="B77" s="479"/>
      <c r="C77" s="699"/>
      <c r="D77" s="699"/>
      <c r="E77" s="699"/>
      <c r="F77" s="699"/>
      <c r="G77" s="701"/>
      <c r="H77" s="699"/>
      <c r="I77" s="479"/>
      <c r="J77" s="721"/>
      <c r="K77" s="721"/>
      <c r="L77" s="479"/>
      <c r="M77" s="479"/>
      <c r="N77" s="479"/>
      <c r="O77" s="479"/>
      <c r="P77" s="479"/>
      <c r="Q77" s="479"/>
      <c r="R77" s="479"/>
      <c r="S77" s="479"/>
      <c r="T77" s="479"/>
      <c r="U77" s="479"/>
      <c r="V77" s="479"/>
      <c r="W77" s="479"/>
      <c r="X77" s="479"/>
      <c r="Y77" s="479"/>
      <c r="Z77" s="479"/>
      <c r="AA77" s="479"/>
      <c r="AB77" s="479"/>
      <c r="AC77" s="479"/>
      <c r="AD77" s="479"/>
      <c r="AE77" s="479"/>
    </row>
    <row r="78" spans="1:31" ht="15.75" customHeight="1" x14ac:dyDescent="0.25">
      <c r="A78" s="479"/>
      <c r="B78" s="479"/>
      <c r="C78" s="479"/>
      <c r="D78" s="479"/>
      <c r="E78" s="479"/>
      <c r="F78" s="479"/>
      <c r="G78" s="539"/>
      <c r="H78" s="479"/>
      <c r="I78" s="479"/>
      <c r="J78" s="479"/>
      <c r="K78" s="479"/>
      <c r="L78" s="479"/>
      <c r="M78" s="479"/>
      <c r="N78" s="479"/>
      <c r="O78" s="479"/>
      <c r="P78" s="479"/>
      <c r="Q78" s="479"/>
      <c r="R78" s="479"/>
      <c r="S78" s="479"/>
      <c r="T78" s="479"/>
      <c r="U78" s="479"/>
      <c r="V78" s="479"/>
      <c r="W78" s="479"/>
      <c r="X78" s="479"/>
      <c r="Y78" s="479"/>
      <c r="Z78" s="479"/>
      <c r="AA78" s="479"/>
      <c r="AB78" s="479"/>
      <c r="AC78" s="479"/>
      <c r="AD78" s="479"/>
      <c r="AE78" s="479"/>
    </row>
    <row r="79" spans="1:31" ht="15.75" customHeight="1" x14ac:dyDescent="0.25">
      <c r="A79" s="479"/>
      <c r="B79" s="479"/>
      <c r="C79" s="479"/>
      <c r="D79" s="479"/>
      <c r="E79" s="479"/>
      <c r="F79" s="479"/>
      <c r="G79" s="539"/>
      <c r="H79" s="479"/>
      <c r="I79" s="479"/>
      <c r="J79" s="479"/>
      <c r="K79" s="479"/>
      <c r="L79" s="479"/>
      <c r="M79" s="479"/>
      <c r="N79" s="479"/>
      <c r="O79" s="479"/>
      <c r="P79" s="479"/>
      <c r="Q79" s="479"/>
      <c r="R79" s="479"/>
      <c r="S79" s="479"/>
      <c r="T79" s="479"/>
      <c r="U79" s="479"/>
      <c r="V79" s="479"/>
      <c r="W79" s="479"/>
      <c r="X79" s="479"/>
      <c r="Y79" s="479"/>
      <c r="Z79" s="479"/>
      <c r="AA79" s="479"/>
      <c r="AB79" s="479"/>
      <c r="AC79" s="479"/>
      <c r="AD79" s="479"/>
      <c r="AE79" s="479"/>
    </row>
    <row r="80" spans="1:31" ht="15.75" customHeight="1" x14ac:dyDescent="0.25">
      <c r="A80" s="479"/>
      <c r="B80" s="479"/>
      <c r="C80" s="479"/>
      <c r="D80" s="479"/>
      <c r="E80" s="479"/>
      <c r="F80" s="479"/>
      <c r="G80" s="539"/>
      <c r="H80" s="479"/>
      <c r="I80" s="479"/>
      <c r="J80" s="479"/>
      <c r="K80" s="479"/>
      <c r="L80" s="479"/>
      <c r="M80" s="479"/>
      <c r="N80" s="479"/>
      <c r="O80" s="479"/>
      <c r="P80" s="479"/>
      <c r="Q80" s="479"/>
      <c r="R80" s="479"/>
      <c r="S80" s="479"/>
      <c r="T80" s="479"/>
      <c r="U80" s="479"/>
      <c r="V80" s="479"/>
      <c r="W80" s="479"/>
      <c r="X80" s="479"/>
      <c r="Y80" s="479"/>
      <c r="Z80" s="479"/>
      <c r="AA80" s="479"/>
      <c r="AB80" s="479"/>
      <c r="AC80" s="479"/>
      <c r="AD80" s="479"/>
      <c r="AE80" s="479"/>
    </row>
    <row r="81" spans="1:31" ht="15.75" customHeight="1" x14ac:dyDescent="0.25">
      <c r="A81" s="479"/>
      <c r="B81" s="479"/>
      <c r="C81" s="479"/>
      <c r="D81" s="479"/>
      <c r="E81" s="479"/>
      <c r="F81" s="479"/>
      <c r="G81" s="539"/>
      <c r="H81" s="479"/>
      <c r="I81" s="479"/>
      <c r="J81" s="479"/>
      <c r="K81" s="479"/>
      <c r="L81" s="479"/>
      <c r="M81" s="479"/>
      <c r="N81" s="479"/>
      <c r="O81" s="479"/>
      <c r="P81" s="479"/>
      <c r="Q81" s="479"/>
      <c r="R81" s="479"/>
      <c r="S81" s="479"/>
      <c r="T81" s="479"/>
      <c r="U81" s="479"/>
      <c r="V81" s="479"/>
      <c r="W81" s="479"/>
      <c r="X81" s="479"/>
      <c r="Y81" s="479"/>
      <c r="Z81" s="479"/>
      <c r="AA81" s="479"/>
      <c r="AB81" s="479"/>
      <c r="AC81" s="479"/>
      <c r="AD81" s="479"/>
      <c r="AE81" s="479"/>
    </row>
    <row r="82" spans="1:31" ht="15.75" customHeight="1" x14ac:dyDescent="0.25">
      <c r="A82" s="479"/>
      <c r="B82" s="479"/>
      <c r="C82" s="479"/>
      <c r="D82" s="479"/>
      <c r="E82" s="479"/>
      <c r="F82" s="479"/>
      <c r="G82" s="539"/>
      <c r="H82" s="479"/>
      <c r="I82" s="479"/>
      <c r="J82" s="479"/>
      <c r="K82" s="479"/>
      <c r="L82" s="479"/>
      <c r="M82" s="479"/>
      <c r="N82" s="479"/>
      <c r="O82" s="479"/>
      <c r="P82" s="479"/>
      <c r="Q82" s="479"/>
      <c r="R82" s="479"/>
      <c r="S82" s="479"/>
      <c r="T82" s="479"/>
      <c r="U82" s="479"/>
      <c r="V82" s="479"/>
      <c r="W82" s="479"/>
      <c r="X82" s="479"/>
      <c r="Y82" s="479"/>
      <c r="Z82" s="479"/>
      <c r="AA82" s="479"/>
      <c r="AB82" s="479"/>
      <c r="AC82" s="479"/>
      <c r="AD82" s="479"/>
      <c r="AE82" s="479"/>
    </row>
    <row r="83" spans="1:31" ht="15.75" customHeight="1" x14ac:dyDescent="0.25">
      <c r="A83" s="479"/>
      <c r="B83" s="479"/>
      <c r="C83" s="479"/>
      <c r="D83" s="479"/>
      <c r="E83" s="479"/>
      <c r="F83" s="479"/>
      <c r="G83" s="539"/>
      <c r="H83" s="479"/>
      <c r="I83" s="479"/>
      <c r="J83" s="479"/>
      <c r="K83" s="479"/>
      <c r="L83" s="479"/>
      <c r="M83" s="479"/>
      <c r="N83" s="479"/>
      <c r="O83" s="479"/>
      <c r="P83" s="479"/>
      <c r="Q83" s="479"/>
      <c r="R83" s="479"/>
      <c r="S83" s="479"/>
      <c r="T83" s="479"/>
      <c r="U83" s="479"/>
      <c r="V83" s="479"/>
      <c r="W83" s="479"/>
      <c r="X83" s="479"/>
      <c r="Y83" s="479"/>
      <c r="Z83" s="479"/>
      <c r="AA83" s="479"/>
      <c r="AB83" s="479"/>
      <c r="AC83" s="479"/>
      <c r="AD83" s="479"/>
      <c r="AE83" s="479"/>
    </row>
    <row r="84" spans="1:31" ht="15.75" customHeight="1" x14ac:dyDescent="0.25">
      <c r="A84" s="479"/>
      <c r="B84" s="479"/>
      <c r="C84" s="479"/>
      <c r="D84" s="479"/>
      <c r="E84" s="479"/>
      <c r="F84" s="479"/>
      <c r="G84" s="539"/>
      <c r="H84" s="479"/>
      <c r="I84" s="479"/>
      <c r="J84" s="479"/>
      <c r="K84" s="479"/>
      <c r="L84" s="479"/>
      <c r="M84" s="479"/>
      <c r="N84" s="479"/>
      <c r="O84" s="479"/>
      <c r="P84" s="479"/>
      <c r="Q84" s="479"/>
      <c r="R84" s="479"/>
      <c r="S84" s="479"/>
      <c r="T84" s="479"/>
      <c r="U84" s="479"/>
      <c r="V84" s="479"/>
      <c r="W84" s="479"/>
      <c r="X84" s="479"/>
      <c r="Y84" s="479"/>
      <c r="Z84" s="479"/>
      <c r="AA84" s="479"/>
      <c r="AB84" s="479"/>
      <c r="AC84" s="479"/>
      <c r="AD84" s="479"/>
      <c r="AE84" s="479"/>
    </row>
    <row r="85" spans="1:31" ht="15.75" customHeight="1" x14ac:dyDescent="0.25">
      <c r="A85" s="479"/>
      <c r="B85" s="479"/>
      <c r="C85" s="479"/>
      <c r="D85" s="479"/>
      <c r="E85" s="479"/>
      <c r="F85" s="479"/>
      <c r="G85" s="539"/>
      <c r="H85" s="479"/>
      <c r="I85" s="479"/>
      <c r="J85" s="479"/>
      <c r="K85" s="479"/>
      <c r="L85" s="479"/>
      <c r="M85" s="479"/>
      <c r="N85" s="479"/>
      <c r="O85" s="479"/>
      <c r="P85" s="479"/>
      <c r="Q85" s="479"/>
      <c r="R85" s="479"/>
      <c r="S85" s="479"/>
      <c r="T85" s="479"/>
      <c r="U85" s="479"/>
      <c r="V85" s="479"/>
      <c r="W85" s="479"/>
      <c r="X85" s="479"/>
      <c r="Y85" s="479"/>
      <c r="Z85" s="479"/>
      <c r="AA85" s="479"/>
      <c r="AB85" s="479"/>
      <c r="AC85" s="479"/>
      <c r="AD85" s="479"/>
      <c r="AE85" s="479"/>
    </row>
    <row r="86" spans="1:31" ht="15.75" customHeight="1" x14ac:dyDescent="0.25">
      <c r="A86" s="479"/>
      <c r="B86" s="479"/>
      <c r="C86" s="479"/>
      <c r="D86" s="479"/>
      <c r="E86" s="479"/>
      <c r="F86" s="479"/>
      <c r="G86" s="539"/>
      <c r="H86" s="479"/>
      <c r="I86" s="479"/>
      <c r="J86" s="479"/>
      <c r="K86" s="479"/>
      <c r="L86" s="479"/>
      <c r="M86" s="479"/>
      <c r="N86" s="479"/>
      <c r="O86" s="479"/>
      <c r="P86" s="479"/>
      <c r="Q86" s="479"/>
      <c r="R86" s="479"/>
      <c r="S86" s="479"/>
      <c r="T86" s="479"/>
      <c r="U86" s="479"/>
      <c r="V86" s="479"/>
      <c r="W86" s="479"/>
      <c r="X86" s="479"/>
      <c r="Y86" s="479"/>
      <c r="Z86" s="479"/>
      <c r="AA86" s="479"/>
      <c r="AB86" s="479"/>
      <c r="AC86" s="479"/>
      <c r="AD86" s="479"/>
      <c r="AE86" s="479"/>
    </row>
    <row r="87" spans="1:31" ht="15.75" customHeight="1" x14ac:dyDescent="0.25">
      <c r="A87" s="479"/>
      <c r="B87" s="479"/>
      <c r="C87" s="479"/>
      <c r="D87" s="479"/>
      <c r="E87" s="479"/>
      <c r="F87" s="479"/>
      <c r="G87" s="539"/>
      <c r="H87" s="479"/>
      <c r="I87" s="479"/>
      <c r="J87" s="479"/>
      <c r="K87" s="479"/>
      <c r="L87" s="479"/>
      <c r="M87" s="479"/>
      <c r="N87" s="479"/>
      <c r="O87" s="479"/>
      <c r="P87" s="479"/>
      <c r="Q87" s="479"/>
      <c r="R87" s="479"/>
      <c r="S87" s="479"/>
      <c r="T87" s="479"/>
      <c r="U87" s="479"/>
      <c r="V87" s="479"/>
      <c r="W87" s="479"/>
      <c r="X87" s="479"/>
      <c r="Y87" s="479"/>
      <c r="Z87" s="479"/>
      <c r="AA87" s="479"/>
      <c r="AB87" s="479"/>
      <c r="AC87" s="479"/>
      <c r="AD87" s="479"/>
      <c r="AE87" s="479"/>
    </row>
    <row r="88" spans="1:31" ht="15.75" customHeight="1" x14ac:dyDescent="0.25">
      <c r="A88" s="479"/>
      <c r="B88" s="479"/>
      <c r="C88" s="479"/>
      <c r="D88" s="479"/>
      <c r="E88" s="479"/>
      <c r="F88" s="479"/>
      <c r="G88" s="539"/>
      <c r="H88" s="479"/>
      <c r="I88" s="479"/>
      <c r="J88" s="479"/>
      <c r="K88" s="479"/>
      <c r="L88" s="479"/>
      <c r="M88" s="479"/>
      <c r="N88" s="479"/>
      <c r="O88" s="479"/>
      <c r="P88" s="479"/>
      <c r="Q88" s="479"/>
      <c r="R88" s="479"/>
      <c r="S88" s="479"/>
      <c r="T88" s="479"/>
      <c r="U88" s="479"/>
      <c r="V88" s="479"/>
      <c r="W88" s="479"/>
      <c r="X88" s="479"/>
      <c r="Y88" s="479"/>
      <c r="Z88" s="479"/>
      <c r="AA88" s="479"/>
      <c r="AB88" s="479"/>
      <c r="AC88" s="479"/>
      <c r="AD88" s="479"/>
      <c r="AE88" s="479"/>
    </row>
    <row r="89" spans="1:31" ht="15.75" customHeight="1" x14ac:dyDescent="0.25">
      <c r="A89" s="479"/>
      <c r="B89" s="479"/>
      <c r="C89" s="479"/>
      <c r="D89" s="479"/>
      <c r="E89" s="479"/>
      <c r="F89" s="479"/>
      <c r="G89" s="539"/>
      <c r="H89" s="479"/>
      <c r="I89" s="479"/>
      <c r="J89" s="479"/>
      <c r="K89" s="479"/>
      <c r="L89" s="479"/>
      <c r="M89" s="479"/>
      <c r="N89" s="479"/>
      <c r="O89" s="479"/>
      <c r="P89" s="479"/>
      <c r="Q89" s="479"/>
      <c r="R89" s="479"/>
      <c r="S89" s="479"/>
      <c r="T89" s="479"/>
      <c r="U89" s="479"/>
      <c r="V89" s="479"/>
      <c r="W89" s="479"/>
      <c r="X89" s="479"/>
      <c r="Y89" s="479"/>
      <c r="Z89" s="479"/>
      <c r="AA89" s="479"/>
      <c r="AB89" s="479"/>
      <c r="AC89" s="479"/>
      <c r="AD89" s="479"/>
      <c r="AE89" s="479"/>
    </row>
    <row r="90" spans="1:31" ht="15.75" customHeight="1" x14ac:dyDescent="0.25">
      <c r="A90" s="479"/>
      <c r="B90" s="479"/>
      <c r="C90" s="479"/>
      <c r="D90" s="479"/>
      <c r="E90" s="479"/>
      <c r="F90" s="479"/>
      <c r="G90" s="539"/>
      <c r="H90" s="479"/>
      <c r="I90" s="479"/>
      <c r="J90" s="479"/>
      <c r="K90" s="479"/>
      <c r="L90" s="479"/>
      <c r="M90" s="479"/>
      <c r="N90" s="479"/>
      <c r="O90" s="479"/>
      <c r="P90" s="479"/>
      <c r="Q90" s="479"/>
      <c r="R90" s="479"/>
      <c r="S90" s="479"/>
      <c r="T90" s="479"/>
      <c r="U90" s="479"/>
      <c r="V90" s="479"/>
      <c r="W90" s="479"/>
      <c r="X90" s="479"/>
      <c r="Y90" s="479"/>
      <c r="Z90" s="479"/>
      <c r="AA90" s="479"/>
      <c r="AB90" s="479"/>
      <c r="AC90" s="479"/>
      <c r="AD90" s="479"/>
      <c r="AE90" s="479"/>
    </row>
    <row r="91" spans="1:31" ht="15.75" customHeight="1" x14ac:dyDescent="0.25">
      <c r="A91" s="479"/>
      <c r="B91" s="479"/>
      <c r="C91" s="479"/>
      <c r="D91" s="479"/>
      <c r="E91" s="479"/>
      <c r="F91" s="479"/>
      <c r="G91" s="539"/>
      <c r="H91" s="479"/>
      <c r="I91" s="479"/>
      <c r="J91" s="479"/>
      <c r="K91" s="479"/>
      <c r="L91" s="479"/>
      <c r="M91" s="479"/>
      <c r="N91" s="479"/>
      <c r="O91" s="479"/>
      <c r="P91" s="479"/>
      <c r="Q91" s="479"/>
      <c r="R91" s="479"/>
      <c r="S91" s="479"/>
      <c r="T91" s="479"/>
      <c r="U91" s="479"/>
      <c r="V91" s="479"/>
      <c r="W91" s="479"/>
      <c r="X91" s="479"/>
      <c r="Y91" s="479"/>
      <c r="Z91" s="479"/>
      <c r="AA91" s="479"/>
      <c r="AB91" s="479"/>
      <c r="AC91" s="479"/>
      <c r="AD91" s="479"/>
      <c r="AE91" s="479"/>
    </row>
    <row r="92" spans="1:31" ht="15.75" customHeight="1" x14ac:dyDescent="0.25">
      <c r="A92" s="479"/>
      <c r="B92" s="479"/>
      <c r="C92" s="479"/>
      <c r="D92" s="479"/>
      <c r="E92" s="479"/>
      <c r="F92" s="479"/>
      <c r="G92" s="539"/>
      <c r="H92" s="479"/>
      <c r="I92" s="479"/>
      <c r="J92" s="479"/>
      <c r="K92" s="479"/>
      <c r="L92" s="479"/>
      <c r="M92" s="479"/>
      <c r="N92" s="479"/>
      <c r="O92" s="479"/>
      <c r="P92" s="479"/>
      <c r="Q92" s="479"/>
      <c r="R92" s="479"/>
      <c r="S92" s="479"/>
      <c r="T92" s="479"/>
      <c r="U92" s="479"/>
      <c r="V92" s="479"/>
      <c r="W92" s="479"/>
      <c r="X92" s="479"/>
      <c r="Y92" s="479"/>
      <c r="Z92" s="479"/>
      <c r="AA92" s="479"/>
      <c r="AB92" s="479"/>
      <c r="AC92" s="479"/>
      <c r="AD92" s="479"/>
      <c r="AE92" s="479"/>
    </row>
    <row r="93" spans="1:31" ht="15.75" customHeight="1" x14ac:dyDescent="0.25">
      <c r="A93" s="479"/>
      <c r="B93" s="479"/>
      <c r="C93" s="479"/>
      <c r="D93" s="479"/>
      <c r="E93" s="479"/>
      <c r="F93" s="479"/>
      <c r="G93" s="539"/>
      <c r="H93" s="479"/>
      <c r="I93" s="479"/>
      <c r="J93" s="479"/>
      <c r="K93" s="479"/>
      <c r="L93" s="479"/>
      <c r="M93" s="479"/>
      <c r="N93" s="479"/>
      <c r="O93" s="479"/>
      <c r="P93" s="479"/>
      <c r="Q93" s="479"/>
      <c r="R93" s="479"/>
      <c r="S93" s="479"/>
      <c r="T93" s="479"/>
      <c r="U93" s="479"/>
      <c r="V93" s="479"/>
      <c r="W93" s="479"/>
      <c r="X93" s="479"/>
      <c r="Y93" s="479"/>
      <c r="Z93" s="479"/>
      <c r="AA93" s="479"/>
      <c r="AB93" s="479"/>
      <c r="AC93" s="479"/>
      <c r="AD93" s="479"/>
      <c r="AE93" s="479"/>
    </row>
    <row r="94" spans="1:31" ht="15.75" customHeight="1" x14ac:dyDescent="0.25">
      <c r="A94" s="479"/>
      <c r="B94" s="479"/>
      <c r="C94" s="479"/>
      <c r="D94" s="479"/>
      <c r="E94" s="479"/>
      <c r="F94" s="479"/>
      <c r="G94" s="539"/>
      <c r="H94" s="479"/>
      <c r="I94" s="479"/>
      <c r="J94" s="479"/>
      <c r="K94" s="479"/>
      <c r="L94" s="479"/>
      <c r="M94" s="479"/>
      <c r="N94" s="479"/>
      <c r="O94" s="479"/>
      <c r="P94" s="479"/>
      <c r="Q94" s="479"/>
      <c r="R94" s="479"/>
      <c r="S94" s="479"/>
      <c r="T94" s="479"/>
      <c r="U94" s="479"/>
      <c r="V94" s="479"/>
      <c r="W94" s="479"/>
      <c r="X94" s="479"/>
      <c r="Y94" s="479"/>
      <c r="Z94" s="479"/>
      <c r="AA94" s="479"/>
      <c r="AB94" s="479"/>
      <c r="AC94" s="479"/>
      <c r="AD94" s="479"/>
      <c r="AE94" s="479"/>
    </row>
    <row r="95" spans="1:31" ht="15.75" customHeight="1" x14ac:dyDescent="0.25">
      <c r="A95" s="479"/>
      <c r="B95" s="479"/>
      <c r="C95" s="479"/>
      <c r="D95" s="479"/>
      <c r="E95" s="479"/>
      <c r="F95" s="479"/>
      <c r="G95" s="539"/>
      <c r="H95" s="479"/>
      <c r="I95" s="479"/>
      <c r="J95" s="479"/>
      <c r="K95" s="479"/>
      <c r="L95" s="479"/>
      <c r="M95" s="479"/>
      <c r="N95" s="479"/>
      <c r="O95" s="479"/>
      <c r="P95" s="479"/>
      <c r="Q95" s="479"/>
      <c r="R95" s="479"/>
      <c r="S95" s="479"/>
      <c r="T95" s="479"/>
      <c r="U95" s="479"/>
      <c r="V95" s="479"/>
      <c r="W95" s="479"/>
      <c r="X95" s="479"/>
      <c r="Y95" s="479"/>
      <c r="Z95" s="479"/>
      <c r="AA95" s="479"/>
      <c r="AB95" s="479"/>
      <c r="AC95" s="479"/>
      <c r="AD95" s="479"/>
      <c r="AE95" s="479"/>
    </row>
    <row r="96" spans="1:31" ht="15.75" customHeight="1" x14ac:dyDescent="0.25">
      <c r="A96" s="479"/>
      <c r="B96" s="479"/>
      <c r="C96" s="479"/>
      <c r="D96" s="479"/>
      <c r="E96" s="479"/>
      <c r="F96" s="479"/>
      <c r="G96" s="539"/>
      <c r="H96" s="479"/>
      <c r="I96" s="479"/>
      <c r="J96" s="479"/>
      <c r="K96" s="479"/>
      <c r="L96" s="479"/>
      <c r="M96" s="479"/>
      <c r="N96" s="479"/>
      <c r="O96" s="479"/>
      <c r="P96" s="479"/>
      <c r="Q96" s="479"/>
      <c r="R96" s="479"/>
      <c r="S96" s="479"/>
      <c r="T96" s="479"/>
      <c r="U96" s="479"/>
      <c r="V96" s="479"/>
      <c r="W96" s="479"/>
      <c r="X96" s="479"/>
      <c r="Y96" s="479"/>
      <c r="Z96" s="479"/>
      <c r="AA96" s="479"/>
      <c r="AB96" s="479"/>
      <c r="AC96" s="479"/>
      <c r="AD96" s="479"/>
      <c r="AE96" s="479"/>
    </row>
    <row r="97" spans="1:31" ht="15.75" customHeight="1" x14ac:dyDescent="0.25">
      <c r="A97" s="479"/>
      <c r="B97" s="479"/>
      <c r="C97" s="479"/>
      <c r="D97" s="479"/>
      <c r="E97" s="479"/>
      <c r="F97" s="479"/>
      <c r="G97" s="539"/>
      <c r="H97" s="479"/>
      <c r="I97" s="479"/>
      <c r="J97" s="479"/>
      <c r="K97" s="479"/>
      <c r="L97" s="479"/>
      <c r="M97" s="479"/>
      <c r="N97" s="479"/>
      <c r="O97" s="479"/>
      <c r="P97" s="479"/>
      <c r="Q97" s="479"/>
      <c r="R97" s="479"/>
      <c r="S97" s="479"/>
      <c r="T97" s="479"/>
      <c r="U97" s="479"/>
      <c r="V97" s="479"/>
      <c r="W97" s="479"/>
      <c r="X97" s="479"/>
      <c r="Y97" s="479"/>
      <c r="Z97" s="479"/>
      <c r="AA97" s="479"/>
      <c r="AB97" s="479"/>
      <c r="AC97" s="479"/>
      <c r="AD97" s="479"/>
      <c r="AE97" s="479"/>
    </row>
    <row r="98" spans="1:31" ht="15.75" customHeight="1" x14ac:dyDescent="0.25">
      <c r="A98" s="479"/>
      <c r="B98" s="479"/>
      <c r="C98" s="479"/>
      <c r="D98" s="479"/>
      <c r="E98" s="479"/>
      <c r="F98" s="479"/>
      <c r="G98" s="539"/>
      <c r="H98" s="479"/>
      <c r="I98" s="479"/>
      <c r="J98" s="479"/>
      <c r="K98" s="479"/>
      <c r="L98" s="479"/>
      <c r="M98" s="479"/>
      <c r="N98" s="479"/>
      <c r="O98" s="479"/>
      <c r="P98" s="479"/>
      <c r="Q98" s="479"/>
      <c r="R98" s="479"/>
      <c r="S98" s="479"/>
      <c r="T98" s="479"/>
      <c r="U98" s="479"/>
      <c r="V98" s="479"/>
      <c r="W98" s="479"/>
      <c r="X98" s="479"/>
      <c r="Y98" s="479"/>
      <c r="Z98" s="479"/>
      <c r="AA98" s="479"/>
      <c r="AB98" s="479"/>
      <c r="AC98" s="479"/>
      <c r="AD98" s="479"/>
      <c r="AE98" s="479"/>
    </row>
    <row r="99" spans="1:31" ht="15.75" customHeight="1" x14ac:dyDescent="0.25">
      <c r="A99" s="479"/>
      <c r="B99" s="479"/>
      <c r="C99" s="479"/>
      <c r="D99" s="479"/>
      <c r="E99" s="479"/>
      <c r="F99" s="479"/>
      <c r="G99" s="539"/>
      <c r="H99" s="479"/>
      <c r="I99" s="479"/>
      <c r="J99" s="479"/>
      <c r="K99" s="479"/>
      <c r="L99" s="479"/>
      <c r="M99" s="479"/>
      <c r="N99" s="479"/>
      <c r="O99" s="479"/>
      <c r="P99" s="479"/>
      <c r="Q99" s="479"/>
      <c r="R99" s="479"/>
      <c r="S99" s="479"/>
      <c r="T99" s="479"/>
      <c r="U99" s="479"/>
      <c r="V99" s="479"/>
      <c r="W99" s="479"/>
      <c r="X99" s="479"/>
      <c r="Y99" s="479"/>
      <c r="Z99" s="479"/>
      <c r="AA99" s="479"/>
      <c r="AB99" s="479"/>
      <c r="AC99" s="479"/>
      <c r="AD99" s="479"/>
      <c r="AE99" s="479"/>
    </row>
    <row r="100" spans="1:31" ht="15.75" customHeight="1" x14ac:dyDescent="0.25">
      <c r="A100" s="479"/>
      <c r="B100" s="479"/>
      <c r="C100" s="479"/>
      <c r="D100" s="479"/>
      <c r="E100" s="479"/>
      <c r="F100" s="479"/>
      <c r="G100" s="539"/>
      <c r="H100" s="479"/>
      <c r="I100" s="479"/>
      <c r="J100" s="479"/>
      <c r="K100" s="479"/>
      <c r="L100" s="479"/>
      <c r="M100" s="479"/>
      <c r="N100" s="479"/>
      <c r="O100" s="479"/>
      <c r="P100" s="479"/>
      <c r="Q100" s="479"/>
      <c r="R100" s="479"/>
      <c r="S100" s="479"/>
      <c r="T100" s="479"/>
      <c r="U100" s="479"/>
      <c r="V100" s="479"/>
      <c r="W100" s="479"/>
      <c r="X100" s="479"/>
      <c r="Y100" s="479"/>
      <c r="Z100" s="479"/>
      <c r="AA100" s="479"/>
      <c r="AB100" s="479"/>
      <c r="AC100" s="479"/>
      <c r="AD100" s="479"/>
      <c r="AE100" s="479"/>
    </row>
    <row r="101" spans="1:31" ht="15.75" customHeight="1" x14ac:dyDescent="0.25">
      <c r="A101" s="479"/>
      <c r="B101" s="479"/>
      <c r="C101" s="479"/>
      <c r="D101" s="479"/>
      <c r="E101" s="479"/>
      <c r="F101" s="479"/>
      <c r="G101" s="539"/>
      <c r="H101" s="479"/>
      <c r="I101" s="479"/>
      <c r="J101" s="479"/>
      <c r="K101" s="479"/>
      <c r="L101" s="479"/>
      <c r="M101" s="479"/>
      <c r="N101" s="479"/>
      <c r="O101" s="479"/>
      <c r="P101" s="479"/>
      <c r="Q101" s="479"/>
      <c r="R101" s="479"/>
      <c r="S101" s="479"/>
      <c r="T101" s="479"/>
      <c r="U101" s="479"/>
      <c r="V101" s="479"/>
      <c r="W101" s="479"/>
      <c r="X101" s="479"/>
      <c r="Y101" s="479"/>
      <c r="Z101" s="479"/>
      <c r="AA101" s="479"/>
      <c r="AB101" s="479"/>
      <c r="AC101" s="479"/>
      <c r="AD101" s="479"/>
      <c r="AE101" s="479"/>
    </row>
    <row r="102" spans="1:31" ht="15.75" customHeight="1" x14ac:dyDescent="0.25">
      <c r="A102" s="479"/>
      <c r="B102" s="479"/>
      <c r="C102" s="479"/>
      <c r="D102" s="479"/>
      <c r="E102" s="479"/>
      <c r="F102" s="479"/>
      <c r="G102" s="539"/>
      <c r="H102" s="479"/>
      <c r="I102" s="479"/>
      <c r="J102" s="479"/>
      <c r="K102" s="479"/>
      <c r="L102" s="479"/>
      <c r="M102" s="479"/>
      <c r="N102" s="479"/>
      <c r="O102" s="479"/>
      <c r="P102" s="479"/>
      <c r="Q102" s="479"/>
      <c r="R102" s="479"/>
      <c r="S102" s="479"/>
      <c r="T102" s="479"/>
      <c r="U102" s="479"/>
      <c r="V102" s="479"/>
      <c r="W102" s="479"/>
      <c r="X102" s="479"/>
      <c r="Y102" s="479"/>
      <c r="Z102" s="479"/>
      <c r="AA102" s="479"/>
      <c r="AB102" s="479"/>
      <c r="AC102" s="479"/>
      <c r="AD102" s="479"/>
      <c r="AE102" s="479"/>
    </row>
    <row r="103" spans="1:31" ht="15.75" customHeight="1" x14ac:dyDescent="0.25">
      <c r="A103" s="479"/>
      <c r="B103" s="479"/>
      <c r="C103" s="479"/>
      <c r="D103" s="479"/>
      <c r="E103" s="479"/>
      <c r="F103" s="479"/>
      <c r="G103" s="539"/>
      <c r="H103" s="479"/>
      <c r="I103" s="479"/>
      <c r="J103" s="479"/>
      <c r="K103" s="479"/>
      <c r="L103" s="479"/>
      <c r="M103" s="479"/>
      <c r="N103" s="479"/>
      <c r="O103" s="479"/>
      <c r="P103" s="479"/>
      <c r="Q103" s="479"/>
      <c r="R103" s="479"/>
      <c r="S103" s="479"/>
      <c r="T103" s="479"/>
      <c r="U103" s="479"/>
      <c r="V103" s="479"/>
      <c r="W103" s="479"/>
      <c r="X103" s="479"/>
      <c r="Y103" s="479"/>
      <c r="Z103" s="479"/>
      <c r="AA103" s="479"/>
      <c r="AB103" s="479"/>
      <c r="AC103" s="479"/>
      <c r="AD103" s="479"/>
      <c r="AE103" s="479"/>
    </row>
    <row r="104" spans="1:31" ht="15.75" customHeight="1" x14ac:dyDescent="0.25">
      <c r="A104" s="479"/>
      <c r="B104" s="479"/>
      <c r="C104" s="479"/>
      <c r="D104" s="479"/>
      <c r="E104" s="479"/>
      <c r="F104" s="479"/>
      <c r="G104" s="539"/>
      <c r="H104" s="479"/>
      <c r="I104" s="479"/>
      <c r="J104" s="479"/>
      <c r="K104" s="479"/>
      <c r="L104" s="479"/>
      <c r="M104" s="479"/>
      <c r="N104" s="479"/>
      <c r="O104" s="479"/>
      <c r="P104" s="479"/>
      <c r="Q104" s="479"/>
      <c r="R104" s="479"/>
      <c r="S104" s="479"/>
      <c r="T104" s="479"/>
      <c r="U104" s="479"/>
      <c r="V104" s="479"/>
      <c r="W104" s="479"/>
      <c r="X104" s="479"/>
      <c r="Y104" s="479"/>
      <c r="Z104" s="479"/>
      <c r="AA104" s="479"/>
      <c r="AB104" s="479"/>
      <c r="AC104" s="479"/>
      <c r="AD104" s="479"/>
      <c r="AE104" s="479"/>
    </row>
    <row r="105" spans="1:31" ht="15.75" customHeight="1" x14ac:dyDescent="0.25">
      <c r="A105" s="479"/>
      <c r="B105" s="479"/>
      <c r="C105" s="479"/>
      <c r="D105" s="479"/>
      <c r="E105" s="479"/>
      <c r="F105" s="479"/>
      <c r="G105" s="539"/>
      <c r="H105" s="479"/>
      <c r="I105" s="479"/>
      <c r="J105" s="479"/>
      <c r="K105" s="479"/>
      <c r="L105" s="479"/>
      <c r="M105" s="479"/>
      <c r="N105" s="479"/>
      <c r="O105" s="479"/>
      <c r="P105" s="479"/>
      <c r="Q105" s="479"/>
      <c r="R105" s="479"/>
      <c r="S105" s="479"/>
      <c r="T105" s="479"/>
      <c r="U105" s="479"/>
      <c r="V105" s="479"/>
      <c r="W105" s="479"/>
      <c r="X105" s="479"/>
      <c r="Y105" s="479"/>
      <c r="Z105" s="479"/>
      <c r="AA105" s="479"/>
      <c r="AB105" s="479"/>
      <c r="AC105" s="479"/>
      <c r="AD105" s="479"/>
      <c r="AE105" s="479"/>
    </row>
    <row r="106" spans="1:31" ht="15.75" customHeight="1" x14ac:dyDescent="0.25">
      <c r="A106" s="479"/>
      <c r="B106" s="479"/>
      <c r="C106" s="479"/>
      <c r="D106" s="479"/>
      <c r="E106" s="479"/>
      <c r="F106" s="479"/>
      <c r="G106" s="539"/>
      <c r="H106" s="479"/>
      <c r="I106" s="479"/>
      <c r="J106" s="479"/>
      <c r="K106" s="479"/>
      <c r="L106" s="479"/>
      <c r="M106" s="479"/>
      <c r="N106" s="479"/>
      <c r="O106" s="479"/>
      <c r="P106" s="479"/>
      <c r="Q106" s="479"/>
      <c r="R106" s="479"/>
      <c r="S106" s="479"/>
      <c r="T106" s="479"/>
      <c r="U106" s="479"/>
      <c r="V106" s="479"/>
      <c r="W106" s="479"/>
      <c r="X106" s="479"/>
      <c r="Y106" s="479"/>
      <c r="Z106" s="479"/>
      <c r="AA106" s="479"/>
      <c r="AB106" s="479"/>
      <c r="AC106" s="479"/>
      <c r="AD106" s="479"/>
      <c r="AE106" s="479"/>
    </row>
    <row r="107" spans="1:31" ht="15.75" customHeight="1" x14ac:dyDescent="0.25">
      <c r="A107" s="479"/>
      <c r="B107" s="479"/>
      <c r="C107" s="479"/>
      <c r="D107" s="479"/>
      <c r="E107" s="479"/>
      <c r="F107" s="479"/>
      <c r="G107" s="539"/>
      <c r="H107" s="479"/>
      <c r="I107" s="479"/>
      <c r="J107" s="479"/>
      <c r="K107" s="479"/>
      <c r="L107" s="479"/>
      <c r="M107" s="479"/>
      <c r="N107" s="479"/>
      <c r="O107" s="479"/>
      <c r="P107" s="479"/>
      <c r="Q107" s="479"/>
      <c r="R107" s="479"/>
      <c r="S107" s="479"/>
      <c r="T107" s="479"/>
      <c r="U107" s="479"/>
      <c r="V107" s="479"/>
      <c r="W107" s="479"/>
      <c r="X107" s="479"/>
      <c r="Y107" s="479"/>
      <c r="Z107" s="479"/>
      <c r="AA107" s="479"/>
      <c r="AB107" s="479"/>
      <c r="AC107" s="479"/>
      <c r="AD107" s="479"/>
      <c r="AE107" s="479"/>
    </row>
    <row r="108" spans="1:31" ht="15.75" customHeight="1" x14ac:dyDescent="0.25">
      <c r="A108" s="479"/>
      <c r="B108" s="479"/>
      <c r="C108" s="479"/>
      <c r="D108" s="479"/>
      <c r="E108" s="479"/>
      <c r="F108" s="479"/>
      <c r="G108" s="539"/>
      <c r="H108" s="479"/>
      <c r="I108" s="479"/>
      <c r="J108" s="479"/>
      <c r="K108" s="479"/>
      <c r="L108" s="479"/>
      <c r="M108" s="479"/>
      <c r="N108" s="479"/>
      <c r="O108" s="479"/>
      <c r="P108" s="479"/>
      <c r="Q108" s="479"/>
      <c r="R108" s="479"/>
      <c r="S108" s="479"/>
      <c r="T108" s="479"/>
      <c r="U108" s="479"/>
      <c r="V108" s="479"/>
      <c r="W108" s="479"/>
      <c r="X108" s="479"/>
      <c r="Y108" s="479"/>
      <c r="Z108" s="479"/>
      <c r="AA108" s="479"/>
      <c r="AB108" s="479"/>
      <c r="AC108" s="479"/>
      <c r="AD108" s="479"/>
      <c r="AE108" s="479"/>
    </row>
    <row r="109" spans="1:31" ht="15.75" customHeight="1" x14ac:dyDescent="0.25">
      <c r="A109" s="479"/>
      <c r="B109" s="479"/>
      <c r="C109" s="479"/>
      <c r="D109" s="479"/>
      <c r="E109" s="479"/>
      <c r="F109" s="479"/>
      <c r="G109" s="539"/>
      <c r="H109" s="479"/>
      <c r="I109" s="479"/>
      <c r="J109" s="479"/>
      <c r="K109" s="479"/>
      <c r="L109" s="479"/>
      <c r="M109" s="479"/>
      <c r="N109" s="479"/>
      <c r="O109" s="479"/>
      <c r="P109" s="479"/>
      <c r="Q109" s="479"/>
      <c r="R109" s="479"/>
      <c r="S109" s="479"/>
      <c r="T109" s="479"/>
      <c r="U109" s="479"/>
      <c r="V109" s="479"/>
      <c r="W109" s="479"/>
      <c r="X109" s="479"/>
      <c r="Y109" s="479"/>
      <c r="Z109" s="479"/>
      <c r="AA109" s="479"/>
      <c r="AB109" s="479"/>
      <c r="AC109" s="479"/>
      <c r="AD109" s="479"/>
      <c r="AE109" s="479"/>
    </row>
    <row r="110" spans="1:31" ht="15.75" customHeight="1" x14ac:dyDescent="0.25">
      <c r="A110" s="479"/>
      <c r="B110" s="479"/>
      <c r="C110" s="479"/>
      <c r="D110" s="479"/>
      <c r="E110" s="479"/>
      <c r="F110" s="479"/>
      <c r="G110" s="539"/>
      <c r="H110" s="479"/>
      <c r="I110" s="479"/>
      <c r="J110" s="479"/>
      <c r="K110" s="479"/>
      <c r="L110" s="479"/>
      <c r="M110" s="479"/>
      <c r="N110" s="479"/>
      <c r="O110" s="479"/>
      <c r="P110" s="479"/>
      <c r="Q110" s="479"/>
      <c r="R110" s="479"/>
      <c r="S110" s="479"/>
      <c r="T110" s="479"/>
      <c r="U110" s="479"/>
      <c r="V110" s="479"/>
      <c r="W110" s="479"/>
      <c r="X110" s="479"/>
      <c r="Y110" s="479"/>
      <c r="Z110" s="479"/>
      <c r="AA110" s="479"/>
      <c r="AB110" s="479"/>
      <c r="AC110" s="479"/>
      <c r="AD110" s="479"/>
      <c r="AE110" s="479"/>
    </row>
    <row r="111" spans="1:31" ht="15.75" customHeight="1" x14ac:dyDescent="0.25">
      <c r="A111" s="479"/>
      <c r="B111" s="479"/>
      <c r="C111" s="479"/>
      <c r="D111" s="479"/>
      <c r="E111" s="479"/>
      <c r="F111" s="479"/>
      <c r="G111" s="539"/>
      <c r="H111" s="479"/>
      <c r="I111" s="479"/>
      <c r="J111" s="479"/>
      <c r="K111" s="479"/>
      <c r="L111" s="479"/>
      <c r="M111" s="479"/>
      <c r="N111" s="479"/>
      <c r="O111" s="479"/>
      <c r="P111" s="479"/>
      <c r="Q111" s="479"/>
      <c r="R111" s="479"/>
      <c r="S111" s="479"/>
      <c r="T111" s="479"/>
      <c r="U111" s="479"/>
      <c r="V111" s="479"/>
      <c r="W111" s="479"/>
      <c r="X111" s="479"/>
      <c r="Y111" s="479"/>
      <c r="Z111" s="479"/>
      <c r="AA111" s="479"/>
      <c r="AB111" s="479"/>
      <c r="AC111" s="479"/>
      <c r="AD111" s="479"/>
      <c r="AE111" s="479"/>
    </row>
    <row r="112" spans="1:31" ht="15.75" customHeight="1" x14ac:dyDescent="0.25">
      <c r="A112" s="479"/>
      <c r="B112" s="479"/>
      <c r="C112" s="479"/>
      <c r="D112" s="479"/>
      <c r="E112" s="479"/>
      <c r="F112" s="479"/>
      <c r="G112" s="539"/>
      <c r="H112" s="479"/>
      <c r="I112" s="479"/>
      <c r="J112" s="479"/>
      <c r="K112" s="479"/>
      <c r="L112" s="479"/>
      <c r="M112" s="479"/>
      <c r="N112" s="479"/>
      <c r="O112" s="479"/>
      <c r="P112" s="479"/>
      <c r="Q112" s="479"/>
      <c r="R112" s="479"/>
      <c r="S112" s="479"/>
      <c r="T112" s="479"/>
      <c r="U112" s="479"/>
      <c r="V112" s="479"/>
      <c r="W112" s="479"/>
      <c r="X112" s="479"/>
      <c r="Y112" s="479"/>
      <c r="Z112" s="479"/>
      <c r="AA112" s="479"/>
      <c r="AB112" s="479"/>
      <c r="AC112" s="479"/>
      <c r="AD112" s="479"/>
      <c r="AE112" s="479"/>
    </row>
    <row r="113" spans="1:31" ht="15.75" customHeight="1" x14ac:dyDescent="0.25">
      <c r="A113" s="479"/>
      <c r="B113" s="479"/>
      <c r="C113" s="479"/>
      <c r="D113" s="479"/>
      <c r="E113" s="479"/>
      <c r="F113" s="479"/>
      <c r="G113" s="539"/>
      <c r="H113" s="479"/>
      <c r="I113" s="479"/>
      <c r="J113" s="479"/>
      <c r="K113" s="479"/>
      <c r="L113" s="479"/>
      <c r="M113" s="479"/>
      <c r="N113" s="479"/>
      <c r="O113" s="479"/>
      <c r="P113" s="479"/>
      <c r="Q113" s="479"/>
      <c r="R113" s="479"/>
      <c r="S113" s="479"/>
      <c r="T113" s="479"/>
      <c r="U113" s="479"/>
      <c r="V113" s="479"/>
      <c r="W113" s="479"/>
      <c r="X113" s="479"/>
      <c r="Y113" s="479"/>
      <c r="Z113" s="479"/>
      <c r="AA113" s="479"/>
      <c r="AB113" s="479"/>
      <c r="AC113" s="479"/>
      <c r="AD113" s="479"/>
      <c r="AE113" s="479"/>
    </row>
    <row r="114" spans="1:31" ht="15.75" customHeight="1" x14ac:dyDescent="0.25">
      <c r="A114" s="479"/>
      <c r="B114" s="479"/>
      <c r="C114" s="479"/>
      <c r="D114" s="479"/>
      <c r="E114" s="479"/>
      <c r="F114" s="479"/>
      <c r="G114" s="539"/>
      <c r="H114" s="479"/>
      <c r="I114" s="479"/>
      <c r="J114" s="479"/>
      <c r="K114" s="479"/>
      <c r="L114" s="479"/>
      <c r="M114" s="479"/>
      <c r="N114" s="479"/>
      <c r="O114" s="479"/>
      <c r="P114" s="479"/>
      <c r="Q114" s="479"/>
      <c r="R114" s="479"/>
      <c r="S114" s="479"/>
      <c r="T114" s="479"/>
      <c r="U114" s="479"/>
      <c r="V114" s="479"/>
      <c r="W114" s="479"/>
      <c r="X114" s="479"/>
      <c r="Y114" s="479"/>
      <c r="Z114" s="479"/>
      <c r="AA114" s="479"/>
      <c r="AB114" s="479"/>
      <c r="AC114" s="479"/>
      <c r="AD114" s="479"/>
      <c r="AE114" s="479"/>
    </row>
    <row r="115" spans="1:31" ht="15.75" customHeight="1" x14ac:dyDescent="0.25">
      <c r="A115" s="479"/>
      <c r="B115" s="479"/>
      <c r="C115" s="479"/>
      <c r="D115" s="479"/>
      <c r="E115" s="479"/>
      <c r="F115" s="479"/>
      <c r="G115" s="539"/>
      <c r="H115" s="479"/>
      <c r="I115" s="479"/>
      <c r="J115" s="479"/>
      <c r="K115" s="479"/>
      <c r="L115" s="479"/>
      <c r="M115" s="479"/>
      <c r="N115" s="479"/>
      <c r="O115" s="479"/>
      <c r="P115" s="479"/>
      <c r="Q115" s="479"/>
      <c r="R115" s="479"/>
      <c r="S115" s="479"/>
      <c r="T115" s="479"/>
      <c r="U115" s="479"/>
      <c r="V115" s="479"/>
      <c r="W115" s="479"/>
      <c r="X115" s="479"/>
      <c r="Y115" s="479"/>
      <c r="Z115" s="479"/>
      <c r="AA115" s="479"/>
      <c r="AB115" s="479"/>
      <c r="AC115" s="479"/>
      <c r="AD115" s="479"/>
      <c r="AE115" s="479"/>
    </row>
    <row r="116" spans="1:31" ht="15.75" customHeight="1" x14ac:dyDescent="0.25">
      <c r="A116" s="479"/>
      <c r="B116" s="479"/>
      <c r="C116" s="479"/>
      <c r="D116" s="479"/>
      <c r="E116" s="479"/>
      <c r="F116" s="479"/>
      <c r="G116" s="539"/>
      <c r="H116" s="479"/>
      <c r="I116" s="479"/>
      <c r="J116" s="479"/>
      <c r="K116" s="479"/>
      <c r="L116" s="479"/>
      <c r="M116" s="479"/>
      <c r="N116" s="479"/>
      <c r="O116" s="479"/>
      <c r="P116" s="479"/>
      <c r="Q116" s="479"/>
      <c r="R116" s="479"/>
      <c r="S116" s="479"/>
      <c r="T116" s="479"/>
      <c r="U116" s="479"/>
      <c r="V116" s="479"/>
      <c r="W116" s="479"/>
      <c r="X116" s="479"/>
      <c r="Y116" s="479"/>
      <c r="Z116" s="479"/>
      <c r="AA116" s="479"/>
      <c r="AB116" s="479"/>
      <c r="AC116" s="479"/>
      <c r="AD116" s="479"/>
      <c r="AE116" s="479"/>
    </row>
    <row r="117" spans="1:31" ht="15.75" customHeight="1" x14ac:dyDescent="0.25">
      <c r="A117" s="479"/>
      <c r="B117" s="479"/>
      <c r="C117" s="479"/>
      <c r="D117" s="479"/>
      <c r="E117" s="479"/>
      <c r="F117" s="479"/>
      <c r="G117" s="539"/>
      <c r="H117" s="479"/>
      <c r="I117" s="479"/>
      <c r="J117" s="479"/>
      <c r="K117" s="479"/>
      <c r="L117" s="479"/>
      <c r="M117" s="479"/>
      <c r="N117" s="479"/>
      <c r="O117" s="479"/>
      <c r="P117" s="479"/>
      <c r="Q117" s="479"/>
      <c r="R117" s="479"/>
      <c r="S117" s="479"/>
      <c r="T117" s="479"/>
      <c r="U117" s="479"/>
      <c r="V117" s="479"/>
      <c r="W117" s="479"/>
      <c r="X117" s="479"/>
      <c r="Y117" s="479"/>
      <c r="Z117" s="479"/>
      <c r="AA117" s="479"/>
      <c r="AB117" s="479"/>
      <c r="AC117" s="479"/>
      <c r="AD117" s="479"/>
      <c r="AE117" s="479"/>
    </row>
    <row r="118" spans="1:31" ht="15.75" customHeight="1" x14ac:dyDescent="0.25">
      <c r="A118" s="479"/>
      <c r="B118" s="479"/>
      <c r="C118" s="479"/>
      <c r="D118" s="479"/>
      <c r="E118" s="479"/>
      <c r="F118" s="479"/>
      <c r="G118" s="539"/>
      <c r="H118" s="479"/>
      <c r="I118" s="479"/>
      <c r="J118" s="479"/>
      <c r="K118" s="479"/>
      <c r="L118" s="479"/>
      <c r="M118" s="479"/>
      <c r="N118" s="479"/>
      <c r="O118" s="479"/>
      <c r="P118" s="479"/>
      <c r="Q118" s="479"/>
      <c r="R118" s="479"/>
      <c r="S118" s="479"/>
      <c r="T118" s="479"/>
      <c r="U118" s="479"/>
      <c r="V118" s="479"/>
      <c r="W118" s="479"/>
      <c r="X118" s="479"/>
      <c r="Y118" s="479"/>
      <c r="Z118" s="479"/>
      <c r="AA118" s="479"/>
      <c r="AB118" s="479"/>
      <c r="AC118" s="479"/>
      <c r="AD118" s="479"/>
      <c r="AE118" s="479"/>
    </row>
    <row r="119" spans="1:31" ht="15.75" customHeight="1" x14ac:dyDescent="0.25">
      <c r="A119" s="479"/>
      <c r="B119" s="479"/>
      <c r="C119" s="479"/>
      <c r="D119" s="479"/>
      <c r="E119" s="479"/>
      <c r="F119" s="479"/>
      <c r="G119" s="539"/>
      <c r="H119" s="479"/>
      <c r="I119" s="479"/>
      <c r="J119" s="479"/>
      <c r="K119" s="479"/>
      <c r="L119" s="479"/>
      <c r="M119" s="479"/>
      <c r="N119" s="479"/>
      <c r="O119" s="479"/>
      <c r="P119" s="479"/>
      <c r="Q119" s="479"/>
      <c r="R119" s="479"/>
      <c r="S119" s="479"/>
      <c r="T119" s="479"/>
      <c r="U119" s="479"/>
      <c r="V119" s="479"/>
      <c r="W119" s="479"/>
      <c r="X119" s="479"/>
      <c r="Y119" s="479"/>
      <c r="Z119" s="479"/>
      <c r="AA119" s="479"/>
      <c r="AB119" s="479"/>
      <c r="AC119" s="479"/>
      <c r="AD119" s="479"/>
      <c r="AE119" s="479"/>
    </row>
    <row r="120" spans="1:31" ht="15.75" customHeight="1" x14ac:dyDescent="0.25">
      <c r="A120" s="479"/>
      <c r="B120" s="479"/>
      <c r="C120" s="479"/>
      <c r="D120" s="479"/>
      <c r="E120" s="479"/>
      <c r="F120" s="479"/>
      <c r="G120" s="539"/>
      <c r="H120" s="479"/>
      <c r="I120" s="479"/>
      <c r="J120" s="479"/>
      <c r="K120" s="479"/>
      <c r="L120" s="479"/>
      <c r="M120" s="479"/>
      <c r="N120" s="479"/>
      <c r="O120" s="479"/>
      <c r="P120" s="479"/>
      <c r="Q120" s="479"/>
      <c r="R120" s="479"/>
      <c r="S120" s="479"/>
      <c r="T120" s="479"/>
      <c r="U120" s="479"/>
      <c r="V120" s="479"/>
      <c r="W120" s="479"/>
      <c r="X120" s="479"/>
      <c r="Y120" s="479"/>
      <c r="Z120" s="479"/>
      <c r="AA120" s="479"/>
      <c r="AB120" s="479"/>
      <c r="AC120" s="479"/>
      <c r="AD120" s="479"/>
      <c r="AE120" s="479"/>
    </row>
    <row r="121" spans="1:31" ht="15.75" customHeight="1" x14ac:dyDescent="0.25">
      <c r="A121" s="479"/>
      <c r="B121" s="479"/>
      <c r="C121" s="479"/>
      <c r="D121" s="479"/>
      <c r="E121" s="479"/>
      <c r="F121" s="479"/>
      <c r="G121" s="539"/>
      <c r="H121" s="479"/>
      <c r="I121" s="479"/>
      <c r="J121" s="479"/>
      <c r="K121" s="479"/>
      <c r="L121" s="479"/>
      <c r="M121" s="479"/>
      <c r="N121" s="479"/>
      <c r="O121" s="479"/>
      <c r="P121" s="479"/>
      <c r="Q121" s="479"/>
      <c r="R121" s="479"/>
      <c r="S121" s="479"/>
      <c r="T121" s="479"/>
      <c r="U121" s="479"/>
      <c r="V121" s="479"/>
      <c r="W121" s="479"/>
      <c r="X121" s="479"/>
      <c r="Y121" s="479"/>
      <c r="Z121" s="479"/>
      <c r="AA121" s="479"/>
      <c r="AB121" s="479"/>
      <c r="AC121" s="479"/>
      <c r="AD121" s="479"/>
      <c r="AE121" s="479"/>
    </row>
    <row r="122" spans="1:31" ht="15.75" customHeight="1" x14ac:dyDescent="0.25">
      <c r="A122" s="479"/>
      <c r="B122" s="479"/>
      <c r="C122" s="479"/>
      <c r="D122" s="479"/>
      <c r="E122" s="479"/>
      <c r="F122" s="479"/>
      <c r="G122" s="539"/>
      <c r="H122" s="479"/>
      <c r="I122" s="479"/>
      <c r="J122" s="479"/>
      <c r="K122" s="479"/>
      <c r="L122" s="479"/>
      <c r="M122" s="479"/>
      <c r="N122" s="479"/>
      <c r="O122" s="479"/>
      <c r="P122" s="479"/>
      <c r="Q122" s="479"/>
      <c r="R122" s="479"/>
      <c r="S122" s="479"/>
      <c r="T122" s="479"/>
      <c r="U122" s="479"/>
      <c r="V122" s="479"/>
      <c r="W122" s="479"/>
      <c r="X122" s="479"/>
      <c r="Y122" s="479"/>
      <c r="Z122" s="479"/>
      <c r="AA122" s="479"/>
      <c r="AB122" s="479"/>
      <c r="AC122" s="479"/>
      <c r="AD122" s="479"/>
      <c r="AE122" s="479"/>
    </row>
    <row r="123" spans="1:31" ht="15.75" customHeight="1" x14ac:dyDescent="0.25">
      <c r="A123" s="479"/>
      <c r="B123" s="479"/>
      <c r="C123" s="479"/>
      <c r="D123" s="479"/>
      <c r="E123" s="479"/>
      <c r="F123" s="479"/>
      <c r="G123" s="539"/>
      <c r="H123" s="479"/>
      <c r="I123" s="479"/>
      <c r="J123" s="479"/>
      <c r="K123" s="479"/>
      <c r="L123" s="479"/>
      <c r="M123" s="479"/>
      <c r="N123" s="479"/>
      <c r="O123" s="479"/>
      <c r="P123" s="479"/>
      <c r="Q123" s="479"/>
      <c r="R123" s="479"/>
      <c r="S123" s="479"/>
      <c r="T123" s="479"/>
      <c r="U123" s="479"/>
      <c r="V123" s="479"/>
      <c r="W123" s="479"/>
      <c r="X123" s="479"/>
      <c r="Y123" s="479"/>
      <c r="Z123" s="479"/>
      <c r="AA123" s="479"/>
      <c r="AB123" s="479"/>
      <c r="AC123" s="479"/>
      <c r="AD123" s="479"/>
      <c r="AE123" s="479"/>
    </row>
    <row r="124" spans="1:31" ht="15.75" customHeight="1" x14ac:dyDescent="0.25">
      <c r="A124" s="479"/>
      <c r="B124" s="479"/>
      <c r="C124" s="479"/>
      <c r="D124" s="479"/>
      <c r="E124" s="479"/>
      <c r="F124" s="479"/>
      <c r="G124" s="539"/>
      <c r="H124" s="479"/>
      <c r="I124" s="479"/>
      <c r="J124" s="479"/>
      <c r="K124" s="479"/>
      <c r="L124" s="479"/>
      <c r="M124" s="479"/>
      <c r="N124" s="479"/>
      <c r="O124" s="479"/>
      <c r="P124" s="479"/>
      <c r="Q124" s="479"/>
      <c r="R124" s="479"/>
      <c r="S124" s="479"/>
      <c r="T124" s="479"/>
      <c r="U124" s="479"/>
      <c r="V124" s="479"/>
      <c r="W124" s="479"/>
      <c r="X124" s="479"/>
      <c r="Y124" s="479"/>
      <c r="Z124" s="479"/>
      <c r="AA124" s="479"/>
      <c r="AB124" s="479"/>
      <c r="AC124" s="479"/>
      <c r="AD124" s="479"/>
      <c r="AE124" s="479"/>
    </row>
    <row r="125" spans="1:31" ht="15.75" customHeight="1" x14ac:dyDescent="0.25">
      <c r="A125" s="479"/>
      <c r="B125" s="479"/>
      <c r="C125" s="479"/>
      <c r="D125" s="479"/>
      <c r="E125" s="479"/>
      <c r="F125" s="479"/>
      <c r="G125" s="539"/>
      <c r="H125" s="479"/>
      <c r="I125" s="479"/>
      <c r="J125" s="479"/>
      <c r="K125" s="479"/>
      <c r="L125" s="479"/>
      <c r="M125" s="479"/>
      <c r="N125" s="479"/>
      <c r="O125" s="479"/>
      <c r="P125" s="479"/>
      <c r="Q125" s="479"/>
      <c r="R125" s="479"/>
      <c r="S125" s="479"/>
      <c r="T125" s="479"/>
      <c r="U125" s="479"/>
      <c r="V125" s="479"/>
      <c r="W125" s="479"/>
      <c r="X125" s="479"/>
      <c r="Y125" s="479"/>
      <c r="Z125" s="479"/>
      <c r="AA125" s="479"/>
      <c r="AB125" s="479"/>
      <c r="AC125" s="479"/>
      <c r="AD125" s="479"/>
      <c r="AE125" s="479"/>
    </row>
    <row r="126" spans="1:31" ht="15.75" customHeight="1" x14ac:dyDescent="0.25">
      <c r="A126" s="479"/>
      <c r="B126" s="479"/>
      <c r="C126" s="479"/>
      <c r="D126" s="479"/>
      <c r="E126" s="479"/>
      <c r="F126" s="479"/>
      <c r="G126" s="539"/>
      <c r="H126" s="479"/>
      <c r="I126" s="479"/>
      <c r="J126" s="479"/>
      <c r="K126" s="479"/>
      <c r="L126" s="479"/>
      <c r="M126" s="479"/>
      <c r="N126" s="479"/>
      <c r="O126" s="479"/>
      <c r="P126" s="479"/>
      <c r="Q126" s="479"/>
      <c r="R126" s="479"/>
      <c r="S126" s="479"/>
      <c r="T126" s="479"/>
      <c r="U126" s="479"/>
      <c r="V126" s="479"/>
      <c r="W126" s="479"/>
      <c r="X126" s="479"/>
      <c r="Y126" s="479"/>
      <c r="Z126" s="479"/>
      <c r="AA126" s="479"/>
      <c r="AB126" s="479"/>
      <c r="AC126" s="479"/>
      <c r="AD126" s="479"/>
      <c r="AE126" s="479"/>
    </row>
    <row r="127" spans="1:31" ht="15.75" customHeight="1" x14ac:dyDescent="0.25">
      <c r="A127" s="479"/>
      <c r="B127" s="479"/>
      <c r="C127" s="479"/>
      <c r="D127" s="479"/>
      <c r="E127" s="479"/>
      <c r="F127" s="479"/>
      <c r="G127" s="539"/>
      <c r="H127" s="479"/>
      <c r="I127" s="479"/>
      <c r="J127" s="479"/>
      <c r="K127" s="479"/>
      <c r="L127" s="479"/>
      <c r="M127" s="479"/>
      <c r="N127" s="479"/>
      <c r="O127" s="479"/>
      <c r="P127" s="479"/>
      <c r="Q127" s="479"/>
      <c r="R127" s="479"/>
      <c r="S127" s="479"/>
      <c r="T127" s="479"/>
      <c r="U127" s="479"/>
      <c r="V127" s="479"/>
      <c r="W127" s="479"/>
      <c r="X127" s="479"/>
      <c r="Y127" s="479"/>
      <c r="Z127" s="479"/>
      <c r="AA127" s="479"/>
      <c r="AB127" s="479"/>
      <c r="AC127" s="479"/>
      <c r="AD127" s="479"/>
      <c r="AE127" s="479"/>
    </row>
    <row r="128" spans="1:31" ht="15.75" customHeight="1" x14ac:dyDescent="0.25">
      <c r="A128" s="479"/>
      <c r="B128" s="479"/>
      <c r="C128" s="479"/>
      <c r="D128" s="479"/>
      <c r="E128" s="479"/>
      <c r="F128" s="479"/>
      <c r="G128" s="539"/>
      <c r="H128" s="479"/>
      <c r="I128" s="479"/>
      <c r="J128" s="479"/>
      <c r="K128" s="479"/>
      <c r="L128" s="479"/>
      <c r="M128" s="479"/>
      <c r="N128" s="479"/>
      <c r="O128" s="479"/>
      <c r="P128" s="479"/>
      <c r="Q128" s="479"/>
      <c r="R128" s="479"/>
      <c r="S128" s="479"/>
      <c r="T128" s="479"/>
      <c r="U128" s="479"/>
      <c r="V128" s="479"/>
      <c r="W128" s="479"/>
      <c r="X128" s="479"/>
      <c r="Y128" s="479"/>
      <c r="Z128" s="479"/>
      <c r="AA128" s="479"/>
      <c r="AB128" s="479"/>
      <c r="AC128" s="479"/>
      <c r="AD128" s="479"/>
      <c r="AE128" s="479"/>
    </row>
    <row r="129" spans="1:31" ht="15.75" customHeight="1" x14ac:dyDescent="0.25">
      <c r="A129" s="479"/>
      <c r="B129" s="479"/>
      <c r="C129" s="479"/>
      <c r="D129" s="479"/>
      <c r="E129" s="479"/>
      <c r="F129" s="479"/>
      <c r="G129" s="539"/>
      <c r="H129" s="479"/>
      <c r="I129" s="479"/>
      <c r="J129" s="479"/>
      <c r="K129" s="479"/>
      <c r="L129" s="479"/>
      <c r="M129" s="479"/>
      <c r="N129" s="479"/>
      <c r="O129" s="479"/>
      <c r="P129" s="479"/>
      <c r="Q129" s="479"/>
      <c r="R129" s="479"/>
      <c r="S129" s="479"/>
      <c r="T129" s="479"/>
      <c r="U129" s="479"/>
      <c r="V129" s="479"/>
      <c r="W129" s="479"/>
      <c r="X129" s="479"/>
      <c r="Y129" s="479"/>
      <c r="Z129" s="479"/>
      <c r="AA129" s="479"/>
      <c r="AB129" s="479"/>
      <c r="AC129" s="479"/>
      <c r="AD129" s="479"/>
      <c r="AE129" s="479"/>
    </row>
    <row r="130" spans="1:31" ht="15.75" customHeight="1" x14ac:dyDescent="0.25">
      <c r="A130" s="479"/>
      <c r="B130" s="479"/>
      <c r="C130" s="479"/>
      <c r="D130" s="479"/>
      <c r="E130" s="479"/>
      <c r="F130" s="479"/>
      <c r="G130" s="539"/>
      <c r="H130" s="479"/>
      <c r="I130" s="479"/>
      <c r="J130" s="479"/>
      <c r="K130" s="479"/>
      <c r="L130" s="479"/>
      <c r="M130" s="479"/>
      <c r="N130" s="479"/>
      <c r="O130" s="479"/>
      <c r="P130" s="479"/>
      <c r="Q130" s="479"/>
      <c r="R130" s="479"/>
      <c r="S130" s="479"/>
      <c r="T130" s="479"/>
      <c r="U130" s="479"/>
      <c r="V130" s="479"/>
      <c r="W130" s="479"/>
      <c r="X130" s="479"/>
      <c r="Y130" s="479"/>
      <c r="Z130" s="479"/>
      <c r="AA130" s="479"/>
      <c r="AB130" s="479"/>
      <c r="AC130" s="479"/>
      <c r="AD130" s="479"/>
      <c r="AE130" s="479"/>
    </row>
    <row r="131" spans="1:31" ht="15.75" customHeight="1" x14ac:dyDescent="0.25">
      <c r="A131" s="479"/>
      <c r="B131" s="479"/>
      <c r="C131" s="479"/>
      <c r="D131" s="479"/>
      <c r="E131" s="479"/>
      <c r="F131" s="479"/>
      <c r="G131" s="539"/>
      <c r="H131" s="479"/>
      <c r="I131" s="479"/>
      <c r="J131" s="479"/>
      <c r="K131" s="479"/>
      <c r="L131" s="479"/>
      <c r="M131" s="479"/>
      <c r="N131" s="479"/>
      <c r="O131" s="479"/>
      <c r="P131" s="479"/>
      <c r="Q131" s="479"/>
      <c r="R131" s="479"/>
      <c r="S131" s="479"/>
      <c r="T131" s="479"/>
      <c r="U131" s="479"/>
      <c r="V131" s="479"/>
      <c r="W131" s="479"/>
      <c r="X131" s="479"/>
      <c r="Y131" s="479"/>
      <c r="Z131" s="479"/>
      <c r="AA131" s="479"/>
      <c r="AB131" s="479"/>
      <c r="AC131" s="479"/>
      <c r="AD131" s="479"/>
      <c r="AE131" s="479"/>
    </row>
    <row r="132" spans="1:31" ht="15.75" customHeight="1" x14ac:dyDescent="0.25">
      <c r="A132" s="479"/>
      <c r="B132" s="479"/>
      <c r="C132" s="479"/>
      <c r="D132" s="479"/>
      <c r="E132" s="479"/>
      <c r="F132" s="479"/>
      <c r="G132" s="539"/>
      <c r="H132" s="479"/>
      <c r="I132" s="479"/>
      <c r="J132" s="479"/>
      <c r="K132" s="479"/>
      <c r="L132" s="479"/>
      <c r="M132" s="479"/>
      <c r="N132" s="479"/>
      <c r="O132" s="479"/>
      <c r="P132" s="479"/>
      <c r="Q132" s="479"/>
      <c r="R132" s="479"/>
      <c r="S132" s="479"/>
      <c r="T132" s="479"/>
      <c r="U132" s="479"/>
      <c r="V132" s="479"/>
      <c r="W132" s="479"/>
      <c r="X132" s="479"/>
      <c r="Y132" s="479"/>
      <c r="Z132" s="479"/>
      <c r="AA132" s="479"/>
      <c r="AB132" s="479"/>
      <c r="AC132" s="479"/>
      <c r="AD132" s="479"/>
      <c r="AE132" s="479"/>
    </row>
    <row r="133" spans="1:31" ht="15.75" customHeight="1" x14ac:dyDescent="0.25">
      <c r="A133" s="479"/>
      <c r="B133" s="479"/>
      <c r="C133" s="479"/>
      <c r="D133" s="479"/>
      <c r="E133" s="479"/>
      <c r="F133" s="479"/>
      <c r="G133" s="539"/>
      <c r="H133" s="479"/>
      <c r="I133" s="479"/>
      <c r="J133" s="479"/>
      <c r="K133" s="479"/>
      <c r="L133" s="479"/>
      <c r="M133" s="479"/>
      <c r="N133" s="479"/>
      <c r="O133" s="479"/>
      <c r="P133" s="479"/>
      <c r="Q133" s="479"/>
      <c r="R133" s="479"/>
      <c r="S133" s="479"/>
      <c r="T133" s="479"/>
      <c r="U133" s="479"/>
      <c r="V133" s="479"/>
      <c r="W133" s="479"/>
      <c r="X133" s="479"/>
      <c r="Y133" s="479"/>
      <c r="Z133" s="479"/>
      <c r="AA133" s="479"/>
      <c r="AB133" s="479"/>
      <c r="AC133" s="479"/>
      <c r="AD133" s="479"/>
      <c r="AE133" s="479"/>
    </row>
    <row r="134" spans="1:31" ht="15.75" customHeight="1" x14ac:dyDescent="0.25">
      <c r="A134" s="479"/>
      <c r="B134" s="479"/>
      <c r="C134" s="479"/>
      <c r="D134" s="479"/>
      <c r="E134" s="479"/>
      <c r="F134" s="479"/>
      <c r="G134" s="539"/>
      <c r="H134" s="479"/>
      <c r="I134" s="479"/>
      <c r="J134" s="479"/>
      <c r="K134" s="479"/>
      <c r="L134" s="479"/>
      <c r="M134" s="479"/>
      <c r="N134" s="479"/>
      <c r="O134" s="479"/>
      <c r="P134" s="479"/>
      <c r="Q134" s="479"/>
      <c r="R134" s="479"/>
      <c r="S134" s="479"/>
      <c r="T134" s="479"/>
      <c r="U134" s="479"/>
      <c r="V134" s="479"/>
      <c r="W134" s="479"/>
      <c r="X134" s="479"/>
      <c r="Y134" s="479"/>
      <c r="Z134" s="479"/>
      <c r="AA134" s="479"/>
      <c r="AB134" s="479"/>
      <c r="AC134" s="479"/>
      <c r="AD134" s="479"/>
      <c r="AE134" s="479"/>
    </row>
    <row r="135" spans="1:31" ht="15.75" customHeight="1" x14ac:dyDescent="0.25">
      <c r="A135" s="479"/>
      <c r="B135" s="479"/>
      <c r="C135" s="479"/>
      <c r="D135" s="479"/>
      <c r="E135" s="479"/>
      <c r="F135" s="479"/>
      <c r="G135" s="539"/>
      <c r="H135" s="479"/>
      <c r="I135" s="479"/>
      <c r="J135" s="479"/>
      <c r="K135" s="479"/>
      <c r="L135" s="479"/>
      <c r="M135" s="479"/>
      <c r="N135" s="479"/>
      <c r="O135" s="479"/>
      <c r="P135" s="479"/>
      <c r="Q135" s="479"/>
      <c r="R135" s="479"/>
      <c r="S135" s="479"/>
      <c r="T135" s="479"/>
      <c r="U135" s="479"/>
      <c r="V135" s="479"/>
      <c r="W135" s="479"/>
      <c r="X135" s="479"/>
      <c r="Y135" s="479"/>
      <c r="Z135" s="479"/>
      <c r="AA135" s="479"/>
      <c r="AB135" s="479"/>
      <c r="AC135" s="479"/>
      <c r="AD135" s="479"/>
      <c r="AE135" s="479"/>
    </row>
    <row r="136" spans="1:31" ht="15.75" customHeight="1" x14ac:dyDescent="0.25">
      <c r="A136" s="479"/>
      <c r="B136" s="479"/>
      <c r="C136" s="479"/>
      <c r="D136" s="479"/>
      <c r="E136" s="479"/>
      <c r="F136" s="479"/>
      <c r="G136" s="539"/>
      <c r="H136" s="479"/>
      <c r="I136" s="479"/>
      <c r="J136" s="479"/>
      <c r="K136" s="479"/>
      <c r="L136" s="479"/>
      <c r="M136" s="479"/>
      <c r="N136" s="479"/>
      <c r="O136" s="479"/>
      <c r="P136" s="479"/>
      <c r="Q136" s="479"/>
      <c r="R136" s="479"/>
      <c r="S136" s="479"/>
      <c r="T136" s="479"/>
      <c r="U136" s="479"/>
      <c r="V136" s="479"/>
      <c r="W136" s="479"/>
      <c r="X136" s="479"/>
      <c r="Y136" s="479"/>
      <c r="Z136" s="479"/>
      <c r="AA136" s="479"/>
      <c r="AB136" s="479"/>
      <c r="AC136" s="479"/>
      <c r="AD136" s="479"/>
      <c r="AE136" s="479"/>
    </row>
    <row r="137" spans="1:31" ht="15.75" customHeight="1" x14ac:dyDescent="0.25">
      <c r="A137" s="479"/>
      <c r="B137" s="479"/>
      <c r="C137" s="479"/>
      <c r="D137" s="479"/>
      <c r="E137" s="479"/>
      <c r="F137" s="479"/>
      <c r="G137" s="539"/>
      <c r="H137" s="479"/>
      <c r="I137" s="479"/>
      <c r="J137" s="479"/>
      <c r="K137" s="479"/>
      <c r="L137" s="479"/>
      <c r="M137" s="479"/>
      <c r="N137" s="479"/>
      <c r="O137" s="479"/>
      <c r="P137" s="479"/>
      <c r="Q137" s="479"/>
      <c r="R137" s="479"/>
      <c r="S137" s="479"/>
      <c r="T137" s="479"/>
      <c r="U137" s="479"/>
      <c r="V137" s="479"/>
      <c r="W137" s="479"/>
      <c r="X137" s="479"/>
      <c r="Y137" s="479"/>
      <c r="Z137" s="479"/>
      <c r="AA137" s="479"/>
      <c r="AB137" s="479"/>
      <c r="AC137" s="479"/>
      <c r="AD137" s="479"/>
      <c r="AE137" s="479"/>
    </row>
    <row r="138" spans="1:31" ht="15.75" customHeight="1" x14ac:dyDescent="0.25">
      <c r="A138" s="479"/>
      <c r="B138" s="479"/>
      <c r="C138" s="479"/>
      <c r="D138" s="479"/>
      <c r="E138" s="479"/>
      <c r="F138" s="479"/>
      <c r="G138" s="539"/>
      <c r="H138" s="479"/>
      <c r="I138" s="479"/>
      <c r="J138" s="479"/>
      <c r="K138" s="479"/>
      <c r="L138" s="479"/>
      <c r="M138" s="479"/>
      <c r="N138" s="479"/>
      <c r="O138" s="479"/>
      <c r="P138" s="479"/>
      <c r="Q138" s="479"/>
      <c r="R138" s="479"/>
      <c r="S138" s="479"/>
      <c r="T138" s="479"/>
      <c r="U138" s="479"/>
      <c r="V138" s="479"/>
      <c r="W138" s="479"/>
      <c r="X138" s="479"/>
      <c r="Y138" s="479"/>
      <c r="Z138" s="479"/>
      <c r="AA138" s="479"/>
      <c r="AB138" s="479"/>
      <c r="AC138" s="479"/>
      <c r="AD138" s="479"/>
      <c r="AE138" s="479"/>
    </row>
    <row r="139" spans="1:31" ht="15.75" customHeight="1" x14ac:dyDescent="0.25">
      <c r="A139" s="479"/>
      <c r="B139" s="479"/>
      <c r="C139" s="479"/>
      <c r="D139" s="479"/>
      <c r="E139" s="479"/>
      <c r="F139" s="479"/>
      <c r="G139" s="539"/>
      <c r="H139" s="479"/>
      <c r="I139" s="479"/>
      <c r="J139" s="479"/>
      <c r="K139" s="479"/>
      <c r="L139" s="479"/>
      <c r="M139" s="479"/>
      <c r="N139" s="479"/>
      <c r="O139" s="479"/>
      <c r="P139" s="479"/>
      <c r="Q139" s="479"/>
      <c r="R139" s="479"/>
      <c r="S139" s="479"/>
      <c r="T139" s="479"/>
      <c r="U139" s="479"/>
      <c r="V139" s="479"/>
      <c r="W139" s="479"/>
      <c r="X139" s="479"/>
      <c r="Y139" s="479"/>
      <c r="Z139" s="479"/>
      <c r="AA139" s="479"/>
      <c r="AB139" s="479"/>
      <c r="AC139" s="479"/>
      <c r="AD139" s="479"/>
      <c r="AE139" s="479"/>
    </row>
    <row r="140" spans="1:31" ht="15.75" customHeight="1" x14ac:dyDescent="0.25">
      <c r="A140" s="479"/>
      <c r="B140" s="479"/>
      <c r="C140" s="479"/>
      <c r="D140" s="479"/>
      <c r="E140" s="479"/>
      <c r="F140" s="479"/>
      <c r="G140" s="539"/>
      <c r="H140" s="479"/>
      <c r="I140" s="479"/>
      <c r="J140" s="479"/>
      <c r="K140" s="479"/>
      <c r="L140" s="479"/>
      <c r="M140" s="479"/>
      <c r="N140" s="479"/>
      <c r="O140" s="479"/>
      <c r="P140" s="479"/>
      <c r="Q140" s="479"/>
      <c r="R140" s="479"/>
      <c r="S140" s="479"/>
      <c r="T140" s="479"/>
      <c r="U140" s="479"/>
      <c r="V140" s="479"/>
      <c r="W140" s="479"/>
      <c r="X140" s="479"/>
      <c r="Y140" s="479"/>
      <c r="Z140" s="479"/>
      <c r="AA140" s="479"/>
      <c r="AB140" s="479"/>
      <c r="AC140" s="479"/>
      <c r="AD140" s="479"/>
      <c r="AE140" s="479"/>
    </row>
    <row r="141" spans="1:31" ht="15.75" customHeight="1" x14ac:dyDescent="0.25">
      <c r="A141" s="479"/>
      <c r="B141" s="479"/>
      <c r="C141" s="479"/>
      <c r="D141" s="479"/>
      <c r="E141" s="479"/>
      <c r="F141" s="479"/>
      <c r="G141" s="539"/>
      <c r="H141" s="479"/>
      <c r="I141" s="479"/>
      <c r="J141" s="479"/>
      <c r="K141" s="479"/>
      <c r="L141" s="479"/>
      <c r="M141" s="479"/>
      <c r="N141" s="479"/>
      <c r="O141" s="479"/>
      <c r="P141" s="479"/>
      <c r="Q141" s="479"/>
      <c r="R141" s="479"/>
      <c r="S141" s="479"/>
      <c r="T141" s="479"/>
      <c r="U141" s="479"/>
      <c r="V141" s="479"/>
      <c r="W141" s="479"/>
      <c r="X141" s="479"/>
      <c r="Y141" s="479"/>
      <c r="Z141" s="479"/>
      <c r="AA141" s="479"/>
      <c r="AB141" s="479"/>
      <c r="AC141" s="479"/>
      <c r="AD141" s="479"/>
      <c r="AE141" s="479"/>
    </row>
    <row r="142" spans="1:31" ht="15.75" customHeight="1" x14ac:dyDescent="0.25">
      <c r="A142" s="479"/>
      <c r="B142" s="479"/>
      <c r="C142" s="479"/>
      <c r="D142" s="479"/>
      <c r="E142" s="479"/>
      <c r="F142" s="479"/>
      <c r="G142" s="539"/>
      <c r="H142" s="479"/>
      <c r="I142" s="479"/>
      <c r="J142" s="479"/>
      <c r="K142" s="479"/>
      <c r="L142" s="479"/>
      <c r="M142" s="479"/>
      <c r="N142" s="479"/>
      <c r="O142" s="479"/>
      <c r="P142" s="479"/>
      <c r="Q142" s="479"/>
      <c r="R142" s="479"/>
      <c r="S142" s="479"/>
      <c r="T142" s="479"/>
      <c r="U142" s="479"/>
      <c r="V142" s="479"/>
      <c r="W142" s="479"/>
      <c r="X142" s="479"/>
      <c r="Y142" s="479"/>
      <c r="Z142" s="479"/>
      <c r="AA142" s="479"/>
      <c r="AB142" s="479"/>
      <c r="AC142" s="479"/>
      <c r="AD142" s="479"/>
      <c r="AE142" s="479"/>
    </row>
    <row r="143" spans="1:31" ht="15.75" customHeight="1" x14ac:dyDescent="0.25">
      <c r="A143" s="479"/>
      <c r="B143" s="479"/>
      <c r="C143" s="479"/>
      <c r="D143" s="479"/>
      <c r="E143" s="479"/>
      <c r="F143" s="479"/>
      <c r="G143" s="539"/>
      <c r="H143" s="479"/>
      <c r="I143" s="479"/>
      <c r="J143" s="479"/>
      <c r="K143" s="479"/>
      <c r="L143" s="479"/>
      <c r="M143" s="479"/>
      <c r="N143" s="479"/>
      <c r="O143" s="479"/>
      <c r="P143" s="479"/>
      <c r="Q143" s="479"/>
      <c r="R143" s="479"/>
      <c r="S143" s="479"/>
      <c r="T143" s="479"/>
      <c r="U143" s="479"/>
      <c r="V143" s="479"/>
      <c r="W143" s="479"/>
      <c r="X143" s="479"/>
      <c r="Y143" s="479"/>
      <c r="Z143" s="479"/>
      <c r="AA143" s="479"/>
      <c r="AB143" s="479"/>
      <c r="AC143" s="479"/>
      <c r="AD143" s="479"/>
      <c r="AE143" s="479"/>
    </row>
    <row r="144" spans="1:31" ht="15.75" customHeight="1" x14ac:dyDescent="0.25">
      <c r="A144" s="479"/>
      <c r="B144" s="479"/>
      <c r="C144" s="479"/>
      <c r="D144" s="479"/>
      <c r="E144" s="479"/>
      <c r="F144" s="479"/>
      <c r="G144" s="539"/>
      <c r="H144" s="479"/>
      <c r="I144" s="479"/>
      <c r="J144" s="479"/>
      <c r="K144" s="479"/>
      <c r="L144" s="479"/>
      <c r="M144" s="479"/>
      <c r="N144" s="479"/>
      <c r="O144" s="479"/>
      <c r="P144" s="479"/>
      <c r="Q144" s="479"/>
      <c r="R144" s="479"/>
      <c r="S144" s="479"/>
      <c r="T144" s="479"/>
      <c r="U144" s="479"/>
      <c r="V144" s="479"/>
      <c r="W144" s="479"/>
      <c r="X144" s="479"/>
      <c r="Y144" s="479"/>
      <c r="Z144" s="479"/>
      <c r="AA144" s="479"/>
      <c r="AB144" s="479"/>
      <c r="AC144" s="479"/>
      <c r="AD144" s="479"/>
      <c r="AE144" s="479"/>
    </row>
    <row r="145" spans="1:31" ht="15.75" customHeight="1" x14ac:dyDescent="0.25">
      <c r="A145" s="479"/>
      <c r="B145" s="479"/>
      <c r="C145" s="479"/>
      <c r="D145" s="479"/>
      <c r="E145" s="479"/>
      <c r="F145" s="479"/>
      <c r="G145" s="539"/>
      <c r="H145" s="479"/>
      <c r="I145" s="479"/>
      <c r="J145" s="479"/>
      <c r="K145" s="479"/>
      <c r="L145" s="479"/>
      <c r="M145" s="479"/>
      <c r="N145" s="479"/>
      <c r="O145" s="479"/>
      <c r="P145" s="479"/>
      <c r="Q145" s="479"/>
      <c r="R145" s="479"/>
      <c r="S145" s="479"/>
      <c r="T145" s="479"/>
      <c r="U145" s="479"/>
      <c r="V145" s="479"/>
      <c r="W145" s="479"/>
      <c r="X145" s="479"/>
      <c r="Y145" s="479"/>
      <c r="Z145" s="479"/>
      <c r="AA145" s="479"/>
      <c r="AB145" s="479"/>
      <c r="AC145" s="479"/>
      <c r="AD145" s="479"/>
      <c r="AE145" s="479"/>
    </row>
    <row r="146" spans="1:31" ht="15.75" customHeight="1" x14ac:dyDescent="0.25">
      <c r="A146" s="479"/>
      <c r="B146" s="479"/>
      <c r="C146" s="479"/>
      <c r="D146" s="479"/>
      <c r="E146" s="479"/>
      <c r="F146" s="479"/>
      <c r="G146" s="539"/>
      <c r="H146" s="479"/>
      <c r="I146" s="479"/>
      <c r="J146" s="479"/>
      <c r="K146" s="479"/>
      <c r="L146" s="479"/>
      <c r="M146" s="479"/>
      <c r="N146" s="479"/>
      <c r="O146" s="479"/>
      <c r="P146" s="479"/>
      <c r="Q146" s="479"/>
      <c r="R146" s="479"/>
      <c r="S146" s="479"/>
      <c r="T146" s="479"/>
      <c r="U146" s="479"/>
      <c r="V146" s="479"/>
      <c r="W146" s="479"/>
      <c r="X146" s="479"/>
      <c r="Y146" s="479"/>
      <c r="Z146" s="479"/>
      <c r="AA146" s="479"/>
      <c r="AB146" s="479"/>
      <c r="AC146" s="479"/>
      <c r="AD146" s="479"/>
      <c r="AE146" s="479"/>
    </row>
    <row r="147" spans="1:31" ht="15.75" customHeight="1" x14ac:dyDescent="0.25">
      <c r="A147" s="479"/>
      <c r="B147" s="479"/>
      <c r="C147" s="479"/>
      <c r="D147" s="479"/>
      <c r="E147" s="479"/>
      <c r="F147" s="479"/>
      <c r="G147" s="539"/>
      <c r="H147" s="479"/>
      <c r="I147" s="479"/>
      <c r="J147" s="479"/>
      <c r="K147" s="479"/>
      <c r="L147" s="479"/>
      <c r="M147" s="479"/>
      <c r="N147" s="479"/>
      <c r="O147" s="479"/>
      <c r="P147" s="479"/>
      <c r="Q147" s="479"/>
      <c r="R147" s="479"/>
      <c r="S147" s="479"/>
      <c r="T147" s="479"/>
      <c r="U147" s="479"/>
      <c r="V147" s="479"/>
      <c r="W147" s="479"/>
      <c r="X147" s="479"/>
      <c r="Y147" s="479"/>
      <c r="Z147" s="479"/>
      <c r="AA147" s="479"/>
      <c r="AB147" s="479"/>
      <c r="AC147" s="479"/>
      <c r="AD147" s="479"/>
      <c r="AE147" s="479"/>
    </row>
    <row r="148" spans="1:31" ht="15.75" customHeight="1" x14ac:dyDescent="0.25">
      <c r="A148" s="479"/>
      <c r="B148" s="479"/>
      <c r="C148" s="479"/>
      <c r="D148" s="479"/>
      <c r="E148" s="479"/>
      <c r="F148" s="479"/>
      <c r="G148" s="539"/>
      <c r="H148" s="479"/>
      <c r="I148" s="479"/>
      <c r="J148" s="479"/>
      <c r="K148" s="479"/>
      <c r="L148" s="479"/>
      <c r="M148" s="479"/>
      <c r="N148" s="479"/>
      <c r="O148" s="479"/>
      <c r="P148" s="479"/>
      <c r="Q148" s="479"/>
      <c r="R148" s="479"/>
      <c r="S148" s="479"/>
      <c r="T148" s="479"/>
      <c r="U148" s="479"/>
      <c r="V148" s="479"/>
      <c r="W148" s="479"/>
      <c r="X148" s="479"/>
      <c r="Y148" s="479"/>
      <c r="Z148" s="479"/>
      <c r="AA148" s="479"/>
      <c r="AB148" s="479"/>
      <c r="AC148" s="479"/>
      <c r="AD148" s="479"/>
      <c r="AE148" s="479"/>
    </row>
    <row r="149" spans="1:31" ht="15.75" customHeight="1" x14ac:dyDescent="0.25">
      <c r="A149" s="479"/>
      <c r="B149" s="479"/>
      <c r="C149" s="479"/>
      <c r="D149" s="479"/>
      <c r="E149" s="479"/>
      <c r="F149" s="479"/>
      <c r="G149" s="539"/>
      <c r="H149" s="479"/>
      <c r="I149" s="479"/>
      <c r="J149" s="479"/>
      <c r="K149" s="479"/>
      <c r="L149" s="479"/>
      <c r="M149" s="479"/>
      <c r="N149" s="479"/>
      <c r="O149" s="479"/>
      <c r="P149" s="479"/>
      <c r="Q149" s="479"/>
      <c r="R149" s="479"/>
      <c r="S149" s="479"/>
      <c r="T149" s="479"/>
      <c r="U149" s="479"/>
      <c r="V149" s="479"/>
      <c r="W149" s="479"/>
      <c r="X149" s="479"/>
      <c r="Y149" s="479"/>
      <c r="Z149" s="479"/>
      <c r="AA149" s="479"/>
      <c r="AB149" s="479"/>
      <c r="AC149" s="479"/>
      <c r="AD149" s="479"/>
      <c r="AE149" s="479"/>
    </row>
    <row r="150" spans="1:31" ht="15.75" customHeight="1" x14ac:dyDescent="0.25">
      <c r="A150" s="479"/>
      <c r="B150" s="479"/>
      <c r="C150" s="479"/>
      <c r="D150" s="479"/>
      <c r="E150" s="479"/>
      <c r="F150" s="479"/>
      <c r="G150" s="539"/>
      <c r="H150" s="479"/>
      <c r="I150" s="479"/>
      <c r="J150" s="479"/>
      <c r="K150" s="479"/>
      <c r="L150" s="479"/>
      <c r="M150" s="479"/>
      <c r="N150" s="479"/>
      <c r="O150" s="479"/>
      <c r="P150" s="479"/>
      <c r="Q150" s="479"/>
      <c r="R150" s="479"/>
      <c r="S150" s="479"/>
      <c r="T150" s="479"/>
      <c r="U150" s="479"/>
      <c r="V150" s="479"/>
      <c r="W150" s="479"/>
      <c r="X150" s="479"/>
      <c r="Y150" s="479"/>
      <c r="Z150" s="479"/>
      <c r="AA150" s="479"/>
      <c r="AB150" s="479"/>
      <c r="AC150" s="479"/>
      <c r="AD150" s="479"/>
      <c r="AE150" s="479"/>
    </row>
    <row r="151" spans="1:31" ht="15.75" customHeight="1" x14ac:dyDescent="0.25">
      <c r="A151" s="479"/>
      <c r="B151" s="479"/>
      <c r="C151" s="479"/>
      <c r="D151" s="479"/>
      <c r="E151" s="479"/>
      <c r="F151" s="479"/>
      <c r="G151" s="539"/>
      <c r="H151" s="479"/>
      <c r="I151" s="479"/>
      <c r="J151" s="479"/>
      <c r="K151" s="479"/>
      <c r="L151" s="479"/>
      <c r="M151" s="479"/>
      <c r="N151" s="479"/>
      <c r="O151" s="479"/>
      <c r="P151" s="479"/>
      <c r="Q151" s="479"/>
      <c r="R151" s="479"/>
      <c r="S151" s="479"/>
      <c r="T151" s="479"/>
      <c r="U151" s="479"/>
      <c r="V151" s="479"/>
      <c r="W151" s="479"/>
      <c r="X151" s="479"/>
      <c r="Y151" s="479"/>
      <c r="Z151" s="479"/>
      <c r="AA151" s="479"/>
      <c r="AB151" s="479"/>
      <c r="AC151" s="479"/>
      <c r="AD151" s="479"/>
      <c r="AE151" s="479"/>
    </row>
    <row r="152" spans="1:31" ht="15.75" customHeight="1" x14ac:dyDescent="0.25">
      <c r="A152" s="479"/>
      <c r="B152" s="479"/>
      <c r="C152" s="479"/>
      <c r="D152" s="479"/>
      <c r="E152" s="479"/>
      <c r="F152" s="479"/>
      <c r="G152" s="539"/>
      <c r="H152" s="479"/>
      <c r="I152" s="479"/>
      <c r="J152" s="479"/>
      <c r="K152" s="479"/>
      <c r="L152" s="479"/>
      <c r="M152" s="479"/>
      <c r="N152" s="479"/>
      <c r="O152" s="479"/>
      <c r="P152" s="479"/>
      <c r="Q152" s="479"/>
      <c r="R152" s="479"/>
      <c r="S152" s="479"/>
      <c r="T152" s="479"/>
      <c r="U152" s="479"/>
      <c r="V152" s="479"/>
      <c r="W152" s="479"/>
      <c r="X152" s="479"/>
      <c r="Y152" s="479"/>
      <c r="Z152" s="479"/>
      <c r="AA152" s="479"/>
      <c r="AB152" s="479"/>
      <c r="AC152" s="479"/>
      <c r="AD152" s="479"/>
      <c r="AE152" s="479"/>
    </row>
    <row r="153" spans="1:31" ht="15.75" customHeight="1" x14ac:dyDescent="0.25">
      <c r="A153" s="479"/>
      <c r="B153" s="479"/>
      <c r="C153" s="479"/>
      <c r="D153" s="479"/>
      <c r="E153" s="479"/>
      <c r="F153" s="479"/>
      <c r="G153" s="539"/>
      <c r="H153" s="479"/>
      <c r="I153" s="479"/>
      <c r="J153" s="479"/>
      <c r="K153" s="479"/>
      <c r="L153" s="479"/>
      <c r="M153" s="479"/>
      <c r="N153" s="479"/>
      <c r="O153" s="479"/>
      <c r="P153" s="479"/>
      <c r="Q153" s="479"/>
      <c r="R153" s="479"/>
      <c r="S153" s="479"/>
      <c r="T153" s="479"/>
      <c r="U153" s="479"/>
      <c r="V153" s="479"/>
      <c r="W153" s="479"/>
      <c r="X153" s="479"/>
      <c r="Y153" s="479"/>
      <c r="Z153" s="479"/>
      <c r="AA153" s="479"/>
      <c r="AB153" s="479"/>
      <c r="AC153" s="479"/>
      <c r="AD153" s="479"/>
      <c r="AE153" s="479"/>
    </row>
    <row r="154" spans="1:31" ht="15.75" customHeight="1" x14ac:dyDescent="0.25">
      <c r="A154" s="479"/>
      <c r="B154" s="479"/>
      <c r="C154" s="479"/>
      <c r="D154" s="479"/>
      <c r="E154" s="479"/>
      <c r="F154" s="479"/>
      <c r="G154" s="539"/>
      <c r="H154" s="479"/>
      <c r="I154" s="479"/>
      <c r="J154" s="479"/>
      <c r="K154" s="479"/>
      <c r="L154" s="479"/>
      <c r="M154" s="479"/>
      <c r="N154" s="479"/>
      <c r="O154" s="479"/>
      <c r="P154" s="479"/>
      <c r="Q154" s="479"/>
      <c r="R154" s="479"/>
      <c r="S154" s="479"/>
      <c r="T154" s="479"/>
      <c r="U154" s="479"/>
      <c r="V154" s="479"/>
      <c r="W154" s="479"/>
      <c r="X154" s="479"/>
      <c r="Y154" s="479"/>
      <c r="Z154" s="479"/>
      <c r="AA154" s="479"/>
      <c r="AB154" s="479"/>
      <c r="AC154" s="479"/>
      <c r="AD154" s="479"/>
      <c r="AE154" s="479"/>
    </row>
    <row r="155" spans="1:31" ht="15.75" customHeight="1" x14ac:dyDescent="0.25">
      <c r="A155" s="479"/>
      <c r="B155" s="479"/>
      <c r="C155" s="479"/>
      <c r="D155" s="479"/>
      <c r="E155" s="479"/>
      <c r="F155" s="479"/>
      <c r="G155" s="539"/>
      <c r="H155" s="479"/>
      <c r="I155" s="479"/>
      <c r="J155" s="479"/>
      <c r="K155" s="479"/>
      <c r="L155" s="479"/>
      <c r="M155" s="479"/>
      <c r="N155" s="479"/>
      <c r="O155" s="479"/>
      <c r="P155" s="479"/>
      <c r="Q155" s="479"/>
      <c r="R155" s="479"/>
      <c r="S155" s="479"/>
      <c r="T155" s="479"/>
      <c r="U155" s="479"/>
      <c r="V155" s="479"/>
      <c r="W155" s="479"/>
      <c r="X155" s="479"/>
      <c r="Y155" s="479"/>
      <c r="Z155" s="479"/>
      <c r="AA155" s="479"/>
      <c r="AB155" s="479"/>
      <c r="AC155" s="479"/>
      <c r="AD155" s="479"/>
      <c r="AE155" s="479"/>
    </row>
    <row r="156" spans="1:31" ht="15.75" customHeight="1" x14ac:dyDescent="0.25">
      <c r="A156" s="479"/>
      <c r="B156" s="479"/>
      <c r="C156" s="479"/>
      <c r="D156" s="479"/>
      <c r="E156" s="479"/>
      <c r="F156" s="479"/>
      <c r="G156" s="539"/>
      <c r="H156" s="479"/>
      <c r="I156" s="479"/>
      <c r="J156" s="479"/>
      <c r="K156" s="479"/>
      <c r="L156" s="479"/>
      <c r="M156" s="479"/>
      <c r="N156" s="479"/>
      <c r="O156" s="479"/>
      <c r="P156" s="479"/>
      <c r="Q156" s="479"/>
      <c r="R156" s="479"/>
      <c r="S156" s="479"/>
      <c r="T156" s="479"/>
      <c r="U156" s="479"/>
      <c r="V156" s="479"/>
      <c r="W156" s="479"/>
      <c r="X156" s="479"/>
      <c r="Y156" s="479"/>
      <c r="Z156" s="479"/>
      <c r="AA156" s="479"/>
      <c r="AB156" s="479"/>
      <c r="AC156" s="479"/>
      <c r="AD156" s="479"/>
      <c r="AE156" s="479"/>
    </row>
    <row r="157" spans="1:31" ht="15.75" customHeight="1" x14ac:dyDescent="0.25">
      <c r="A157" s="479"/>
      <c r="B157" s="479"/>
      <c r="C157" s="479"/>
      <c r="D157" s="479"/>
      <c r="E157" s="479"/>
      <c r="F157" s="479"/>
      <c r="G157" s="539"/>
      <c r="H157" s="479"/>
      <c r="I157" s="479"/>
      <c r="J157" s="479"/>
      <c r="K157" s="479"/>
      <c r="L157" s="479"/>
      <c r="M157" s="479"/>
      <c r="N157" s="479"/>
      <c r="O157" s="479"/>
      <c r="P157" s="479"/>
      <c r="Q157" s="479"/>
      <c r="R157" s="479"/>
      <c r="S157" s="479"/>
      <c r="T157" s="479"/>
      <c r="U157" s="479"/>
      <c r="V157" s="479"/>
      <c r="W157" s="479"/>
      <c r="X157" s="479"/>
      <c r="Y157" s="479"/>
      <c r="Z157" s="479"/>
      <c r="AA157" s="479"/>
      <c r="AB157" s="479"/>
      <c r="AC157" s="479"/>
      <c r="AD157" s="479"/>
      <c r="AE157" s="479"/>
    </row>
    <row r="158" spans="1:31" ht="15.75" customHeight="1" x14ac:dyDescent="0.25">
      <c r="A158" s="479"/>
      <c r="B158" s="479"/>
      <c r="C158" s="479"/>
      <c r="D158" s="479"/>
      <c r="E158" s="479"/>
      <c r="F158" s="479"/>
      <c r="G158" s="539"/>
      <c r="H158" s="479"/>
      <c r="I158" s="479"/>
      <c r="J158" s="479"/>
      <c r="K158" s="479"/>
      <c r="L158" s="479"/>
      <c r="M158" s="479"/>
      <c r="N158" s="479"/>
      <c r="O158" s="479"/>
      <c r="P158" s="479"/>
      <c r="Q158" s="479"/>
      <c r="R158" s="479"/>
      <c r="S158" s="479"/>
      <c r="T158" s="479"/>
      <c r="U158" s="479"/>
      <c r="V158" s="479"/>
      <c r="W158" s="479"/>
      <c r="X158" s="479"/>
      <c r="Y158" s="479"/>
      <c r="Z158" s="479"/>
      <c r="AA158" s="479"/>
      <c r="AB158" s="479"/>
      <c r="AC158" s="479"/>
      <c r="AD158" s="479"/>
      <c r="AE158" s="479"/>
    </row>
    <row r="159" spans="1:31" ht="15.75" customHeight="1" x14ac:dyDescent="0.25">
      <c r="A159" s="479"/>
      <c r="B159" s="479"/>
      <c r="C159" s="479"/>
      <c r="D159" s="479"/>
      <c r="E159" s="479"/>
      <c r="F159" s="479"/>
      <c r="G159" s="539"/>
      <c r="H159" s="479"/>
      <c r="I159" s="479"/>
      <c r="J159" s="479"/>
      <c r="K159" s="479"/>
      <c r="L159" s="479"/>
      <c r="M159" s="479"/>
      <c r="N159" s="479"/>
      <c r="O159" s="479"/>
      <c r="P159" s="479"/>
      <c r="Q159" s="479"/>
      <c r="R159" s="479"/>
      <c r="S159" s="479"/>
      <c r="T159" s="479"/>
      <c r="U159" s="479"/>
      <c r="V159" s="479"/>
      <c r="W159" s="479"/>
      <c r="X159" s="479"/>
      <c r="Y159" s="479"/>
      <c r="Z159" s="479"/>
      <c r="AA159" s="479"/>
      <c r="AB159" s="479"/>
      <c r="AC159" s="479"/>
      <c r="AD159" s="479"/>
      <c r="AE159" s="479"/>
    </row>
    <row r="160" spans="1:31" ht="15.75" customHeight="1" x14ac:dyDescent="0.25">
      <c r="A160" s="479"/>
      <c r="B160" s="479"/>
      <c r="C160" s="479"/>
      <c r="D160" s="479"/>
      <c r="E160" s="479"/>
      <c r="F160" s="479"/>
      <c r="G160" s="539"/>
      <c r="H160" s="479"/>
      <c r="I160" s="479"/>
      <c r="J160" s="479"/>
      <c r="K160" s="479"/>
      <c r="L160" s="479"/>
      <c r="M160" s="479"/>
      <c r="N160" s="479"/>
      <c r="O160" s="479"/>
      <c r="P160" s="479"/>
      <c r="Q160" s="479"/>
      <c r="R160" s="479"/>
      <c r="S160" s="479"/>
      <c r="T160" s="479"/>
      <c r="U160" s="479"/>
      <c r="V160" s="479"/>
      <c r="W160" s="479"/>
      <c r="X160" s="479"/>
      <c r="Y160" s="479"/>
      <c r="Z160" s="479"/>
      <c r="AA160" s="479"/>
      <c r="AB160" s="479"/>
      <c r="AC160" s="479"/>
      <c r="AD160" s="479"/>
      <c r="AE160" s="479"/>
    </row>
    <row r="161" spans="1:31" ht="15.75" customHeight="1" x14ac:dyDescent="0.25">
      <c r="A161" s="479"/>
      <c r="B161" s="479"/>
      <c r="C161" s="479"/>
      <c r="D161" s="479"/>
      <c r="E161" s="479"/>
      <c r="F161" s="479"/>
      <c r="G161" s="539"/>
      <c r="H161" s="479"/>
      <c r="I161" s="479"/>
      <c r="J161" s="479"/>
      <c r="K161" s="479"/>
      <c r="L161" s="479"/>
      <c r="M161" s="479"/>
      <c r="N161" s="479"/>
      <c r="O161" s="479"/>
      <c r="P161" s="479"/>
      <c r="Q161" s="479"/>
      <c r="R161" s="479"/>
      <c r="S161" s="479"/>
      <c r="T161" s="479"/>
      <c r="U161" s="479"/>
      <c r="V161" s="479"/>
      <c r="W161" s="479"/>
      <c r="X161" s="479"/>
      <c r="Y161" s="479"/>
      <c r="Z161" s="479"/>
      <c r="AA161" s="479"/>
      <c r="AB161" s="479"/>
      <c r="AC161" s="479"/>
      <c r="AD161" s="479"/>
      <c r="AE161" s="479"/>
    </row>
    <row r="162" spans="1:31" ht="15.75" customHeight="1" x14ac:dyDescent="0.25">
      <c r="A162" s="479"/>
      <c r="B162" s="479"/>
      <c r="C162" s="479"/>
      <c r="D162" s="479"/>
      <c r="E162" s="479"/>
      <c r="F162" s="479"/>
      <c r="G162" s="539"/>
      <c r="H162" s="479"/>
      <c r="I162" s="479"/>
      <c r="J162" s="479"/>
      <c r="K162" s="479"/>
      <c r="L162" s="479"/>
      <c r="M162" s="479"/>
      <c r="N162" s="479"/>
      <c r="O162" s="479"/>
      <c r="P162" s="479"/>
      <c r="Q162" s="479"/>
      <c r="R162" s="479"/>
      <c r="S162" s="479"/>
      <c r="T162" s="479"/>
      <c r="U162" s="479"/>
      <c r="V162" s="479"/>
      <c r="W162" s="479"/>
      <c r="X162" s="479"/>
      <c r="Y162" s="479"/>
      <c r="Z162" s="479"/>
      <c r="AA162" s="479"/>
      <c r="AB162" s="479"/>
      <c r="AC162" s="479"/>
      <c r="AD162" s="479"/>
      <c r="AE162" s="479"/>
    </row>
    <row r="163" spans="1:31" ht="15.75" customHeight="1" x14ac:dyDescent="0.25">
      <c r="A163" s="479"/>
      <c r="B163" s="479"/>
      <c r="C163" s="479"/>
      <c r="D163" s="479"/>
      <c r="E163" s="479"/>
      <c r="F163" s="479"/>
      <c r="G163" s="539"/>
      <c r="H163" s="479"/>
      <c r="I163" s="479"/>
      <c r="J163" s="479"/>
      <c r="K163" s="479"/>
      <c r="L163" s="479"/>
      <c r="M163" s="479"/>
      <c r="N163" s="479"/>
      <c r="O163" s="479"/>
      <c r="P163" s="479"/>
      <c r="Q163" s="479"/>
      <c r="R163" s="479"/>
      <c r="S163" s="479"/>
      <c r="T163" s="479"/>
      <c r="U163" s="479"/>
      <c r="V163" s="479"/>
      <c r="W163" s="479"/>
      <c r="X163" s="479"/>
      <c r="Y163" s="479"/>
      <c r="Z163" s="479"/>
      <c r="AA163" s="479"/>
      <c r="AB163" s="479"/>
      <c r="AC163" s="479"/>
      <c r="AD163" s="479"/>
      <c r="AE163" s="479"/>
    </row>
    <row r="164" spans="1:31" ht="15.75" customHeight="1" x14ac:dyDescent="0.25">
      <c r="A164" s="479"/>
      <c r="B164" s="479"/>
      <c r="C164" s="479"/>
      <c r="D164" s="479"/>
      <c r="E164" s="479"/>
      <c r="F164" s="479"/>
      <c r="G164" s="539"/>
      <c r="H164" s="479"/>
      <c r="I164" s="479"/>
      <c r="J164" s="479"/>
      <c r="K164" s="479"/>
      <c r="L164" s="479"/>
      <c r="M164" s="479"/>
      <c r="N164" s="479"/>
      <c r="O164" s="479"/>
      <c r="P164" s="479"/>
      <c r="Q164" s="479"/>
      <c r="R164" s="479"/>
      <c r="S164" s="479"/>
      <c r="T164" s="479"/>
      <c r="U164" s="479"/>
      <c r="V164" s="479"/>
      <c r="W164" s="479"/>
      <c r="X164" s="479"/>
      <c r="Y164" s="479"/>
      <c r="Z164" s="479"/>
      <c r="AA164" s="479"/>
      <c r="AB164" s="479"/>
      <c r="AC164" s="479"/>
      <c r="AD164" s="479"/>
      <c r="AE164" s="479"/>
    </row>
    <row r="165" spans="1:31" ht="15.75" customHeight="1" x14ac:dyDescent="0.25">
      <c r="A165" s="479"/>
      <c r="B165" s="479"/>
      <c r="C165" s="479"/>
      <c r="D165" s="479"/>
      <c r="E165" s="479"/>
      <c r="F165" s="479"/>
      <c r="G165" s="539"/>
      <c r="H165" s="479"/>
      <c r="I165" s="479"/>
      <c r="J165" s="479"/>
      <c r="K165" s="479"/>
      <c r="L165" s="479"/>
      <c r="M165" s="479"/>
      <c r="N165" s="479"/>
      <c r="O165" s="479"/>
      <c r="P165" s="479"/>
      <c r="Q165" s="479"/>
      <c r="R165" s="479"/>
      <c r="S165" s="479"/>
      <c r="T165" s="479"/>
      <c r="U165" s="479"/>
      <c r="V165" s="479"/>
      <c r="W165" s="479"/>
      <c r="X165" s="479"/>
      <c r="Y165" s="479"/>
      <c r="Z165" s="479"/>
      <c r="AA165" s="479"/>
      <c r="AB165" s="479"/>
      <c r="AC165" s="479"/>
      <c r="AD165" s="479"/>
      <c r="AE165" s="479"/>
    </row>
    <row r="166" spans="1:31" ht="15.75" customHeight="1" x14ac:dyDescent="0.25">
      <c r="A166" s="479"/>
      <c r="B166" s="479"/>
      <c r="C166" s="479"/>
      <c r="D166" s="479"/>
      <c r="E166" s="479"/>
      <c r="F166" s="479"/>
      <c r="G166" s="539"/>
      <c r="H166" s="479"/>
      <c r="I166" s="479"/>
      <c r="J166" s="479"/>
      <c r="K166" s="479"/>
      <c r="L166" s="479"/>
      <c r="M166" s="479"/>
      <c r="N166" s="479"/>
      <c r="O166" s="479"/>
      <c r="P166" s="479"/>
      <c r="Q166" s="479"/>
      <c r="R166" s="479"/>
      <c r="S166" s="479"/>
      <c r="T166" s="479"/>
      <c r="U166" s="479"/>
      <c r="V166" s="479"/>
      <c r="W166" s="479"/>
      <c r="X166" s="479"/>
      <c r="Y166" s="479"/>
      <c r="Z166" s="479"/>
      <c r="AA166" s="479"/>
      <c r="AB166" s="479"/>
      <c r="AC166" s="479"/>
      <c r="AD166" s="479"/>
      <c r="AE166" s="479"/>
    </row>
    <row r="167" spans="1:31" ht="15.75" customHeight="1" x14ac:dyDescent="0.25">
      <c r="A167" s="479"/>
      <c r="B167" s="479"/>
      <c r="C167" s="479"/>
      <c r="D167" s="479"/>
      <c r="E167" s="479"/>
      <c r="F167" s="479"/>
      <c r="G167" s="539"/>
      <c r="H167" s="479"/>
      <c r="I167" s="479"/>
      <c r="J167" s="479"/>
      <c r="K167" s="479"/>
      <c r="L167" s="479"/>
      <c r="M167" s="479"/>
      <c r="N167" s="479"/>
      <c r="O167" s="479"/>
      <c r="P167" s="479"/>
      <c r="Q167" s="479"/>
      <c r="R167" s="479"/>
      <c r="S167" s="479"/>
      <c r="T167" s="479"/>
      <c r="U167" s="479"/>
      <c r="V167" s="479"/>
      <c r="W167" s="479"/>
      <c r="X167" s="479"/>
      <c r="Y167" s="479"/>
      <c r="Z167" s="479"/>
      <c r="AA167" s="479"/>
      <c r="AB167" s="479"/>
      <c r="AC167" s="479"/>
      <c r="AD167" s="479"/>
      <c r="AE167" s="479"/>
    </row>
    <row r="168" spans="1:31" ht="15.75" customHeight="1" x14ac:dyDescent="0.25">
      <c r="A168" s="479"/>
      <c r="B168" s="479"/>
      <c r="C168" s="479"/>
      <c r="D168" s="479"/>
      <c r="E168" s="479"/>
      <c r="F168" s="479"/>
      <c r="G168" s="539"/>
      <c r="H168" s="479"/>
      <c r="I168" s="479"/>
      <c r="J168" s="479"/>
      <c r="K168" s="479"/>
      <c r="L168" s="479"/>
      <c r="M168" s="479"/>
      <c r="N168" s="479"/>
      <c r="O168" s="479"/>
      <c r="P168" s="479"/>
      <c r="Q168" s="479"/>
      <c r="R168" s="479"/>
      <c r="S168" s="479"/>
      <c r="T168" s="479"/>
      <c r="U168" s="479"/>
      <c r="V168" s="479"/>
      <c r="W168" s="479"/>
      <c r="X168" s="479"/>
      <c r="Y168" s="479"/>
      <c r="Z168" s="479"/>
      <c r="AA168" s="479"/>
      <c r="AB168" s="479"/>
      <c r="AC168" s="479"/>
      <c r="AD168" s="479"/>
      <c r="AE168" s="479"/>
    </row>
    <row r="169" spans="1:31" ht="15.75" customHeight="1" x14ac:dyDescent="0.25">
      <c r="A169" s="479"/>
      <c r="B169" s="479"/>
      <c r="C169" s="479"/>
      <c r="D169" s="479"/>
      <c r="E169" s="479"/>
      <c r="F169" s="479"/>
      <c r="G169" s="539"/>
      <c r="H169" s="479"/>
      <c r="I169" s="479"/>
      <c r="J169" s="479"/>
      <c r="K169" s="479"/>
      <c r="L169" s="479"/>
      <c r="M169" s="479"/>
      <c r="N169" s="479"/>
      <c r="O169" s="479"/>
      <c r="P169" s="479"/>
      <c r="Q169" s="479"/>
      <c r="R169" s="479"/>
      <c r="S169" s="479"/>
      <c r="T169" s="479"/>
      <c r="U169" s="479"/>
      <c r="V169" s="479"/>
      <c r="W169" s="479"/>
      <c r="X169" s="479"/>
      <c r="Y169" s="479"/>
      <c r="Z169" s="479"/>
      <c r="AA169" s="479"/>
      <c r="AB169" s="479"/>
      <c r="AC169" s="479"/>
      <c r="AD169" s="479"/>
      <c r="AE169" s="479"/>
    </row>
    <row r="170" spans="1:31" ht="15.75" customHeight="1" x14ac:dyDescent="0.25">
      <c r="A170" s="479"/>
      <c r="B170" s="479"/>
      <c r="C170" s="479"/>
      <c r="D170" s="479"/>
      <c r="E170" s="479"/>
      <c r="F170" s="479"/>
      <c r="G170" s="539"/>
      <c r="H170" s="479"/>
      <c r="I170" s="479"/>
      <c r="J170" s="479"/>
      <c r="K170" s="479"/>
      <c r="L170" s="479"/>
      <c r="M170" s="479"/>
      <c r="N170" s="479"/>
      <c r="O170" s="479"/>
      <c r="P170" s="479"/>
      <c r="Q170" s="479"/>
      <c r="R170" s="479"/>
      <c r="S170" s="479"/>
      <c r="T170" s="479"/>
      <c r="U170" s="479"/>
      <c r="V170" s="479"/>
      <c r="W170" s="479"/>
      <c r="X170" s="479"/>
      <c r="Y170" s="479"/>
      <c r="Z170" s="479"/>
      <c r="AA170" s="479"/>
      <c r="AB170" s="479"/>
      <c r="AC170" s="479"/>
      <c r="AD170" s="479"/>
      <c r="AE170" s="479"/>
    </row>
    <row r="171" spans="1:31" ht="15.75" customHeight="1" x14ac:dyDescent="0.25">
      <c r="A171" s="479"/>
      <c r="B171" s="479"/>
      <c r="C171" s="479"/>
      <c r="D171" s="479"/>
      <c r="E171" s="479"/>
      <c r="F171" s="479"/>
      <c r="G171" s="539"/>
      <c r="H171" s="479"/>
      <c r="I171" s="479"/>
      <c r="J171" s="479"/>
      <c r="K171" s="479"/>
      <c r="L171" s="479"/>
      <c r="M171" s="479"/>
      <c r="N171" s="479"/>
      <c r="O171" s="479"/>
      <c r="P171" s="479"/>
      <c r="Q171" s="479"/>
      <c r="R171" s="479"/>
      <c r="S171" s="479"/>
      <c r="T171" s="479"/>
      <c r="U171" s="479"/>
      <c r="V171" s="479"/>
      <c r="W171" s="479"/>
      <c r="X171" s="479"/>
      <c r="Y171" s="479"/>
      <c r="Z171" s="479"/>
      <c r="AA171" s="479"/>
      <c r="AB171" s="479"/>
      <c r="AC171" s="479"/>
      <c r="AD171" s="479"/>
      <c r="AE171" s="479"/>
    </row>
    <row r="172" spans="1:31" ht="15.75" customHeight="1" x14ac:dyDescent="0.25">
      <c r="A172" s="479"/>
      <c r="B172" s="479"/>
      <c r="C172" s="479"/>
      <c r="D172" s="479"/>
      <c r="E172" s="479"/>
      <c r="F172" s="479"/>
      <c r="G172" s="539"/>
      <c r="H172" s="479"/>
      <c r="I172" s="479"/>
      <c r="J172" s="479"/>
      <c r="K172" s="479"/>
      <c r="L172" s="479"/>
      <c r="M172" s="479"/>
      <c r="N172" s="479"/>
      <c r="O172" s="479"/>
      <c r="P172" s="479"/>
      <c r="Q172" s="479"/>
      <c r="R172" s="479"/>
      <c r="S172" s="479"/>
      <c r="T172" s="479"/>
      <c r="U172" s="479"/>
      <c r="V172" s="479"/>
      <c r="W172" s="479"/>
      <c r="X172" s="479"/>
      <c r="Y172" s="479"/>
      <c r="Z172" s="479"/>
      <c r="AA172" s="479"/>
      <c r="AB172" s="479"/>
      <c r="AC172" s="479"/>
      <c r="AD172" s="479"/>
      <c r="AE172" s="479"/>
    </row>
    <row r="173" spans="1:31" ht="15.75" customHeight="1" x14ac:dyDescent="0.25">
      <c r="A173" s="479"/>
      <c r="B173" s="479"/>
      <c r="C173" s="479"/>
      <c r="D173" s="479"/>
      <c r="E173" s="479"/>
      <c r="F173" s="479"/>
      <c r="G173" s="539"/>
      <c r="H173" s="479"/>
      <c r="I173" s="479"/>
      <c r="J173" s="479"/>
      <c r="K173" s="479"/>
      <c r="L173" s="479"/>
      <c r="M173" s="479"/>
      <c r="N173" s="479"/>
      <c r="O173" s="479"/>
      <c r="P173" s="479"/>
      <c r="Q173" s="479"/>
      <c r="R173" s="479"/>
      <c r="S173" s="479"/>
      <c r="T173" s="479"/>
      <c r="U173" s="479"/>
      <c r="V173" s="479"/>
      <c r="W173" s="479"/>
      <c r="X173" s="479"/>
      <c r="Y173" s="479"/>
      <c r="Z173" s="479"/>
      <c r="AA173" s="479"/>
      <c r="AB173" s="479"/>
      <c r="AC173" s="479"/>
      <c r="AD173" s="479"/>
      <c r="AE173" s="479"/>
    </row>
    <row r="174" spans="1:31" ht="15.75" customHeight="1" x14ac:dyDescent="0.25">
      <c r="A174" s="479"/>
      <c r="B174" s="479"/>
      <c r="C174" s="479"/>
      <c r="D174" s="479"/>
      <c r="E174" s="479"/>
      <c r="F174" s="479"/>
      <c r="G174" s="539"/>
      <c r="H174" s="479"/>
      <c r="I174" s="479"/>
      <c r="J174" s="479"/>
      <c r="K174" s="479"/>
      <c r="L174" s="479"/>
      <c r="M174" s="479"/>
      <c r="N174" s="479"/>
      <c r="O174" s="479"/>
      <c r="P174" s="479"/>
      <c r="Q174" s="479"/>
      <c r="R174" s="479"/>
      <c r="S174" s="479"/>
      <c r="T174" s="479"/>
      <c r="U174" s="479"/>
      <c r="V174" s="479"/>
      <c r="W174" s="479"/>
      <c r="X174" s="479"/>
      <c r="Y174" s="479"/>
      <c r="Z174" s="479"/>
      <c r="AA174" s="479"/>
      <c r="AB174" s="479"/>
      <c r="AC174" s="479"/>
      <c r="AD174" s="479"/>
      <c r="AE174" s="479"/>
    </row>
    <row r="175" spans="1:31" ht="15.75" customHeight="1" x14ac:dyDescent="0.25">
      <c r="A175" s="479"/>
      <c r="B175" s="479"/>
      <c r="C175" s="479"/>
      <c r="D175" s="479"/>
      <c r="E175" s="479"/>
      <c r="F175" s="479"/>
      <c r="G175" s="539"/>
      <c r="H175" s="479"/>
      <c r="I175" s="479"/>
      <c r="J175" s="479"/>
      <c r="K175" s="479"/>
      <c r="L175" s="479"/>
      <c r="M175" s="479"/>
      <c r="N175" s="479"/>
      <c r="O175" s="479"/>
      <c r="P175" s="479"/>
      <c r="Q175" s="479"/>
      <c r="R175" s="479"/>
      <c r="S175" s="479"/>
      <c r="T175" s="479"/>
      <c r="U175" s="479"/>
      <c r="V175" s="479"/>
      <c r="W175" s="479"/>
      <c r="X175" s="479"/>
      <c r="Y175" s="479"/>
      <c r="Z175" s="479"/>
      <c r="AA175" s="479"/>
      <c r="AB175" s="479"/>
      <c r="AC175" s="479"/>
      <c r="AD175" s="479"/>
      <c r="AE175" s="479"/>
    </row>
    <row r="176" spans="1:31" ht="15.75" customHeight="1" x14ac:dyDescent="0.25">
      <c r="A176" s="479"/>
      <c r="B176" s="479"/>
      <c r="C176" s="479"/>
      <c r="D176" s="479"/>
      <c r="E176" s="479"/>
      <c r="F176" s="479"/>
      <c r="G176" s="539"/>
      <c r="H176" s="479"/>
      <c r="I176" s="479"/>
      <c r="J176" s="479"/>
      <c r="K176" s="479"/>
      <c r="L176" s="479"/>
      <c r="M176" s="479"/>
      <c r="N176" s="479"/>
      <c r="O176" s="479"/>
      <c r="P176" s="479"/>
      <c r="Q176" s="479"/>
      <c r="R176" s="479"/>
      <c r="S176" s="479"/>
      <c r="T176" s="479"/>
      <c r="U176" s="479"/>
      <c r="V176" s="479"/>
      <c r="W176" s="479"/>
      <c r="X176" s="479"/>
      <c r="Y176" s="479"/>
      <c r="Z176" s="479"/>
      <c r="AA176" s="479"/>
      <c r="AB176" s="479"/>
      <c r="AC176" s="479"/>
      <c r="AD176" s="479"/>
      <c r="AE176" s="479"/>
    </row>
    <row r="177" spans="1:31" ht="15.75" customHeight="1" x14ac:dyDescent="0.25">
      <c r="A177" s="479"/>
      <c r="B177" s="479"/>
      <c r="C177" s="479"/>
      <c r="D177" s="479"/>
      <c r="E177" s="479"/>
      <c r="F177" s="479"/>
      <c r="G177" s="539"/>
      <c r="H177" s="479"/>
      <c r="I177" s="479"/>
      <c r="J177" s="479"/>
      <c r="K177" s="479"/>
      <c r="L177" s="479"/>
      <c r="M177" s="479"/>
      <c r="N177" s="479"/>
      <c r="O177" s="479"/>
      <c r="P177" s="479"/>
      <c r="Q177" s="479"/>
      <c r="R177" s="479"/>
      <c r="S177" s="479"/>
      <c r="T177" s="479"/>
      <c r="U177" s="479"/>
      <c r="V177" s="479"/>
      <c r="W177" s="479"/>
      <c r="X177" s="479"/>
      <c r="Y177" s="479"/>
      <c r="Z177" s="479"/>
      <c r="AA177" s="479"/>
      <c r="AB177" s="479"/>
      <c r="AC177" s="479"/>
      <c r="AD177" s="479"/>
      <c r="AE177" s="479"/>
    </row>
    <row r="178" spans="1:31" ht="15.75" customHeight="1" x14ac:dyDescent="0.25">
      <c r="A178" s="479"/>
      <c r="B178" s="479"/>
      <c r="C178" s="479"/>
      <c r="D178" s="479"/>
      <c r="E178" s="479"/>
      <c r="F178" s="479"/>
      <c r="G178" s="539"/>
      <c r="H178" s="479"/>
      <c r="I178" s="479"/>
      <c r="J178" s="479"/>
      <c r="K178" s="479"/>
      <c r="L178" s="479"/>
      <c r="M178" s="479"/>
      <c r="N178" s="479"/>
      <c r="O178" s="479"/>
      <c r="P178" s="479"/>
      <c r="Q178" s="479"/>
      <c r="R178" s="479"/>
      <c r="S178" s="479"/>
      <c r="T178" s="479"/>
      <c r="U178" s="479"/>
      <c r="V178" s="479"/>
      <c r="W178" s="479"/>
      <c r="X178" s="479"/>
      <c r="Y178" s="479"/>
      <c r="Z178" s="479"/>
      <c r="AA178" s="479"/>
      <c r="AB178" s="479"/>
      <c r="AC178" s="479"/>
      <c r="AD178" s="479"/>
      <c r="AE178" s="479"/>
    </row>
    <row r="179" spans="1:31" ht="15.75" customHeight="1" x14ac:dyDescent="0.25">
      <c r="A179" s="479"/>
      <c r="B179" s="479"/>
      <c r="C179" s="479"/>
      <c r="D179" s="479"/>
      <c r="E179" s="479"/>
      <c r="F179" s="479"/>
      <c r="G179" s="539"/>
      <c r="H179" s="479"/>
      <c r="I179" s="479"/>
      <c r="J179" s="479"/>
      <c r="K179" s="479"/>
      <c r="L179" s="479"/>
      <c r="M179" s="479"/>
      <c r="N179" s="479"/>
      <c r="O179" s="479"/>
      <c r="P179" s="479"/>
      <c r="Q179" s="479"/>
      <c r="R179" s="479"/>
      <c r="S179" s="479"/>
      <c r="T179" s="479"/>
      <c r="U179" s="479"/>
      <c r="V179" s="479"/>
      <c r="W179" s="479"/>
      <c r="X179" s="479"/>
      <c r="Y179" s="479"/>
      <c r="Z179" s="479"/>
      <c r="AA179" s="479"/>
      <c r="AB179" s="479"/>
      <c r="AC179" s="479"/>
      <c r="AD179" s="479"/>
      <c r="AE179" s="479"/>
    </row>
    <row r="180" spans="1:31" ht="15.75" customHeight="1" x14ac:dyDescent="0.25">
      <c r="A180" s="479"/>
      <c r="B180" s="479"/>
      <c r="C180" s="479"/>
      <c r="D180" s="479"/>
      <c r="E180" s="479"/>
      <c r="F180" s="479"/>
      <c r="G180" s="539"/>
      <c r="H180" s="479"/>
      <c r="I180" s="479"/>
      <c r="J180" s="479"/>
      <c r="K180" s="479"/>
      <c r="L180" s="479"/>
      <c r="M180" s="479"/>
      <c r="N180" s="479"/>
      <c r="O180" s="479"/>
      <c r="P180" s="479"/>
      <c r="Q180" s="479"/>
      <c r="R180" s="479"/>
      <c r="S180" s="479"/>
      <c r="T180" s="479"/>
      <c r="U180" s="479"/>
      <c r="V180" s="479"/>
      <c r="W180" s="479"/>
      <c r="X180" s="479"/>
      <c r="Y180" s="479"/>
      <c r="Z180" s="479"/>
      <c r="AA180" s="479"/>
      <c r="AB180" s="479"/>
      <c r="AC180" s="479"/>
      <c r="AD180" s="479"/>
      <c r="AE180" s="479"/>
    </row>
    <row r="181" spans="1:31" ht="15.75" customHeight="1" x14ac:dyDescent="0.25">
      <c r="A181" s="479"/>
      <c r="B181" s="479"/>
      <c r="C181" s="479"/>
      <c r="D181" s="479"/>
      <c r="E181" s="479"/>
      <c r="F181" s="479"/>
      <c r="G181" s="539"/>
      <c r="H181" s="479"/>
      <c r="I181" s="479"/>
      <c r="J181" s="479"/>
      <c r="K181" s="479"/>
      <c r="L181" s="479"/>
      <c r="M181" s="479"/>
      <c r="N181" s="479"/>
      <c r="O181" s="479"/>
      <c r="P181" s="479"/>
      <c r="Q181" s="479"/>
      <c r="R181" s="479"/>
      <c r="S181" s="479"/>
      <c r="T181" s="479"/>
      <c r="U181" s="479"/>
      <c r="V181" s="479"/>
      <c r="W181" s="479"/>
      <c r="X181" s="479"/>
      <c r="Y181" s="479"/>
      <c r="Z181" s="479"/>
      <c r="AA181" s="479"/>
      <c r="AB181" s="479"/>
      <c r="AC181" s="479"/>
      <c r="AD181" s="479"/>
      <c r="AE181" s="479"/>
    </row>
    <row r="182" spans="1:31" ht="15.75" customHeight="1" x14ac:dyDescent="0.25">
      <c r="A182" s="479"/>
      <c r="B182" s="479"/>
      <c r="C182" s="479"/>
      <c r="D182" s="479"/>
      <c r="E182" s="479"/>
      <c r="F182" s="479"/>
      <c r="G182" s="539"/>
      <c r="H182" s="479"/>
      <c r="I182" s="479"/>
      <c r="J182" s="479"/>
      <c r="K182" s="479"/>
      <c r="L182" s="479"/>
      <c r="M182" s="479"/>
      <c r="N182" s="479"/>
      <c r="O182" s="479"/>
      <c r="P182" s="479"/>
      <c r="Q182" s="479"/>
      <c r="R182" s="479"/>
      <c r="S182" s="479"/>
      <c r="T182" s="479"/>
      <c r="U182" s="479"/>
      <c r="V182" s="479"/>
      <c r="W182" s="479"/>
      <c r="X182" s="479"/>
      <c r="Y182" s="479"/>
      <c r="Z182" s="479"/>
      <c r="AA182" s="479"/>
      <c r="AB182" s="479"/>
      <c r="AC182" s="479"/>
      <c r="AD182" s="479"/>
      <c r="AE182" s="479"/>
    </row>
    <row r="183" spans="1:31" ht="15.75" customHeight="1" x14ac:dyDescent="0.25">
      <c r="A183" s="479"/>
      <c r="B183" s="479"/>
      <c r="C183" s="479"/>
      <c r="D183" s="479"/>
      <c r="E183" s="479"/>
      <c r="F183" s="479"/>
      <c r="G183" s="539"/>
      <c r="H183" s="479"/>
      <c r="I183" s="479"/>
      <c r="J183" s="479"/>
      <c r="K183" s="479"/>
      <c r="L183" s="479"/>
      <c r="M183" s="479"/>
      <c r="N183" s="479"/>
      <c r="O183" s="479"/>
      <c r="P183" s="479"/>
      <c r="Q183" s="479"/>
      <c r="R183" s="479"/>
      <c r="S183" s="479"/>
      <c r="T183" s="479"/>
      <c r="U183" s="479"/>
      <c r="V183" s="479"/>
      <c r="W183" s="479"/>
      <c r="X183" s="479"/>
      <c r="Y183" s="479"/>
      <c r="Z183" s="479"/>
      <c r="AA183" s="479"/>
      <c r="AB183" s="479"/>
      <c r="AC183" s="479"/>
      <c r="AD183" s="479"/>
      <c r="AE183" s="479"/>
    </row>
    <row r="184" spans="1:31" ht="15.75" customHeight="1" x14ac:dyDescent="0.25">
      <c r="A184" s="479"/>
      <c r="B184" s="479"/>
      <c r="C184" s="479"/>
      <c r="D184" s="479"/>
      <c r="E184" s="479"/>
      <c r="F184" s="479"/>
      <c r="G184" s="539"/>
      <c r="H184" s="479"/>
      <c r="I184" s="479"/>
      <c r="J184" s="479"/>
      <c r="K184" s="479"/>
      <c r="L184" s="479"/>
      <c r="M184" s="479"/>
      <c r="N184" s="479"/>
      <c r="O184" s="479"/>
      <c r="P184" s="479"/>
      <c r="Q184" s="479"/>
      <c r="R184" s="479"/>
      <c r="S184" s="479"/>
      <c r="T184" s="479"/>
      <c r="U184" s="479"/>
      <c r="V184" s="479"/>
      <c r="W184" s="479"/>
      <c r="X184" s="479"/>
      <c r="Y184" s="479"/>
      <c r="Z184" s="479"/>
      <c r="AA184" s="479"/>
      <c r="AB184" s="479"/>
      <c r="AC184" s="479"/>
      <c r="AD184" s="479"/>
      <c r="AE184" s="479"/>
    </row>
    <row r="185" spans="1:31" ht="15.75" customHeight="1" x14ac:dyDescent="0.25">
      <c r="A185" s="479"/>
      <c r="B185" s="479"/>
      <c r="C185" s="479"/>
      <c r="D185" s="479"/>
      <c r="E185" s="479"/>
      <c r="F185" s="479"/>
      <c r="G185" s="539"/>
      <c r="H185" s="479"/>
      <c r="I185" s="479"/>
      <c r="J185" s="479"/>
      <c r="K185" s="479"/>
      <c r="L185" s="479"/>
      <c r="M185" s="479"/>
      <c r="N185" s="479"/>
      <c r="O185" s="479"/>
      <c r="P185" s="479"/>
      <c r="Q185" s="479"/>
      <c r="R185" s="479"/>
      <c r="S185" s="479"/>
      <c r="T185" s="479"/>
      <c r="U185" s="479"/>
      <c r="V185" s="479"/>
      <c r="W185" s="479"/>
      <c r="X185" s="479"/>
      <c r="Y185" s="479"/>
      <c r="Z185" s="479"/>
      <c r="AA185" s="479"/>
      <c r="AB185" s="479"/>
      <c r="AC185" s="479"/>
      <c r="AD185" s="479"/>
      <c r="AE185" s="479"/>
    </row>
    <row r="186" spans="1:31" ht="15.75" customHeight="1" x14ac:dyDescent="0.25">
      <c r="A186" s="479"/>
      <c r="B186" s="479"/>
      <c r="C186" s="479"/>
      <c r="D186" s="479"/>
      <c r="E186" s="479"/>
      <c r="F186" s="479"/>
      <c r="G186" s="539"/>
      <c r="H186" s="479"/>
      <c r="I186" s="479"/>
      <c r="J186" s="479"/>
      <c r="K186" s="479"/>
      <c r="L186" s="479"/>
      <c r="M186" s="479"/>
      <c r="N186" s="479"/>
      <c r="O186" s="479"/>
      <c r="P186" s="479"/>
      <c r="Q186" s="479"/>
      <c r="R186" s="479"/>
      <c r="S186" s="479"/>
      <c r="T186" s="479"/>
      <c r="U186" s="479"/>
      <c r="V186" s="479"/>
      <c r="W186" s="479"/>
      <c r="X186" s="479"/>
      <c r="Y186" s="479"/>
      <c r="Z186" s="479"/>
      <c r="AA186" s="479"/>
      <c r="AB186" s="479"/>
      <c r="AC186" s="479"/>
      <c r="AD186" s="479"/>
      <c r="AE186" s="479"/>
    </row>
    <row r="187" spans="1:31" ht="15.75" customHeight="1" x14ac:dyDescent="0.25">
      <c r="A187" s="479"/>
      <c r="B187" s="479"/>
      <c r="C187" s="479"/>
      <c r="D187" s="479"/>
      <c r="E187" s="479"/>
      <c r="F187" s="479"/>
      <c r="G187" s="539"/>
      <c r="H187" s="479"/>
      <c r="I187" s="479"/>
      <c r="J187" s="479"/>
      <c r="K187" s="479"/>
      <c r="L187" s="479"/>
      <c r="M187" s="479"/>
      <c r="N187" s="479"/>
      <c r="O187" s="479"/>
      <c r="P187" s="479"/>
      <c r="Q187" s="479"/>
      <c r="R187" s="479"/>
      <c r="S187" s="479"/>
      <c r="T187" s="479"/>
      <c r="U187" s="479"/>
      <c r="V187" s="479"/>
      <c r="W187" s="479"/>
      <c r="X187" s="479"/>
      <c r="Y187" s="479"/>
      <c r="Z187" s="479"/>
      <c r="AA187" s="479"/>
      <c r="AB187" s="479"/>
      <c r="AC187" s="479"/>
      <c r="AD187" s="479"/>
      <c r="AE187" s="479"/>
    </row>
    <row r="188" spans="1:31" ht="15.75" customHeight="1" x14ac:dyDescent="0.25">
      <c r="A188" s="479"/>
      <c r="B188" s="479"/>
      <c r="C188" s="479"/>
      <c r="D188" s="479"/>
      <c r="E188" s="479"/>
      <c r="F188" s="479"/>
      <c r="G188" s="539"/>
      <c r="H188" s="479"/>
      <c r="I188" s="479"/>
      <c r="J188" s="479"/>
      <c r="K188" s="479"/>
      <c r="L188" s="479"/>
      <c r="M188" s="479"/>
      <c r="N188" s="479"/>
      <c r="O188" s="479"/>
      <c r="P188" s="479"/>
      <c r="Q188" s="479"/>
      <c r="R188" s="479"/>
      <c r="S188" s="479"/>
      <c r="T188" s="479"/>
      <c r="U188" s="479"/>
      <c r="V188" s="479"/>
      <c r="W188" s="479"/>
      <c r="X188" s="479"/>
      <c r="Y188" s="479"/>
      <c r="Z188" s="479"/>
      <c r="AA188" s="479"/>
      <c r="AB188" s="479"/>
      <c r="AC188" s="479"/>
      <c r="AD188" s="479"/>
      <c r="AE188" s="479"/>
    </row>
    <row r="189" spans="1:31" ht="15.75" customHeight="1" x14ac:dyDescent="0.25">
      <c r="A189" s="479"/>
      <c r="B189" s="479"/>
      <c r="C189" s="479"/>
      <c r="D189" s="479"/>
      <c r="E189" s="479"/>
      <c r="F189" s="479"/>
      <c r="G189" s="539"/>
      <c r="H189" s="479"/>
      <c r="I189" s="479"/>
      <c r="J189" s="479"/>
      <c r="K189" s="479"/>
      <c r="L189" s="479"/>
      <c r="M189" s="479"/>
      <c r="N189" s="479"/>
      <c r="O189" s="479"/>
      <c r="P189" s="479"/>
      <c r="Q189" s="479"/>
      <c r="R189" s="479"/>
      <c r="S189" s="479"/>
      <c r="T189" s="479"/>
      <c r="U189" s="479"/>
      <c r="V189" s="479"/>
      <c r="W189" s="479"/>
      <c r="X189" s="479"/>
      <c r="Y189" s="479"/>
      <c r="Z189" s="479"/>
      <c r="AA189" s="479"/>
      <c r="AB189" s="479"/>
      <c r="AC189" s="479"/>
      <c r="AD189" s="479"/>
      <c r="AE189" s="479"/>
    </row>
    <row r="190" spans="1:31" ht="15.75" customHeight="1" x14ac:dyDescent="0.25">
      <c r="A190" s="479"/>
      <c r="B190" s="479"/>
      <c r="C190" s="479"/>
      <c r="D190" s="479"/>
      <c r="E190" s="479"/>
      <c r="F190" s="479"/>
      <c r="G190" s="539"/>
      <c r="H190" s="479"/>
      <c r="I190" s="479"/>
      <c r="J190" s="479"/>
      <c r="K190" s="479"/>
      <c r="L190" s="479"/>
      <c r="M190" s="479"/>
      <c r="N190" s="479"/>
      <c r="O190" s="479"/>
      <c r="P190" s="479"/>
      <c r="Q190" s="479"/>
      <c r="R190" s="479"/>
      <c r="S190" s="479"/>
      <c r="T190" s="479"/>
      <c r="U190" s="479"/>
      <c r="V190" s="479"/>
      <c r="W190" s="479"/>
      <c r="X190" s="479"/>
      <c r="Y190" s="479"/>
      <c r="Z190" s="479"/>
      <c r="AA190" s="479"/>
      <c r="AB190" s="479"/>
      <c r="AC190" s="479"/>
      <c r="AD190" s="479"/>
      <c r="AE190" s="479"/>
    </row>
    <row r="191" spans="1:31" ht="15.75" customHeight="1" x14ac:dyDescent="0.25">
      <c r="A191" s="479"/>
      <c r="B191" s="479"/>
      <c r="C191" s="479"/>
      <c r="D191" s="479"/>
      <c r="E191" s="479"/>
      <c r="F191" s="479"/>
      <c r="G191" s="539"/>
      <c r="H191" s="479"/>
      <c r="I191" s="479"/>
      <c r="J191" s="479"/>
      <c r="K191" s="479"/>
      <c r="L191" s="479"/>
      <c r="M191" s="479"/>
      <c r="N191" s="479"/>
      <c r="O191" s="479"/>
      <c r="P191" s="479"/>
      <c r="Q191" s="479"/>
      <c r="R191" s="479"/>
      <c r="S191" s="479"/>
      <c r="T191" s="479"/>
      <c r="U191" s="479"/>
      <c r="V191" s="479"/>
      <c r="W191" s="479"/>
      <c r="X191" s="479"/>
      <c r="Y191" s="479"/>
      <c r="Z191" s="479"/>
      <c r="AA191" s="479"/>
      <c r="AB191" s="479"/>
      <c r="AC191" s="479"/>
      <c r="AD191" s="479"/>
      <c r="AE191" s="479"/>
    </row>
    <row r="192" spans="1:31" ht="15.75" customHeight="1" x14ac:dyDescent="0.25">
      <c r="A192" s="479"/>
      <c r="B192" s="479"/>
      <c r="C192" s="479"/>
      <c r="D192" s="479"/>
      <c r="E192" s="479"/>
      <c r="F192" s="479"/>
      <c r="G192" s="539"/>
      <c r="H192" s="479"/>
      <c r="I192" s="479"/>
      <c r="J192" s="479"/>
      <c r="K192" s="479"/>
      <c r="L192" s="479"/>
      <c r="M192" s="479"/>
      <c r="N192" s="479"/>
      <c r="O192" s="479"/>
      <c r="P192" s="479"/>
      <c r="Q192" s="479"/>
      <c r="R192" s="479"/>
      <c r="S192" s="479"/>
      <c r="T192" s="479"/>
      <c r="U192" s="479"/>
      <c r="V192" s="479"/>
      <c r="W192" s="479"/>
      <c r="X192" s="479"/>
      <c r="Y192" s="479"/>
      <c r="Z192" s="479"/>
      <c r="AA192" s="479"/>
      <c r="AB192" s="479"/>
      <c r="AC192" s="479"/>
      <c r="AD192" s="479"/>
      <c r="AE192" s="479"/>
    </row>
    <row r="193" spans="1:31" ht="15.75" customHeight="1" x14ac:dyDescent="0.25">
      <c r="A193" s="479"/>
      <c r="B193" s="479"/>
      <c r="C193" s="479"/>
      <c r="D193" s="479"/>
      <c r="E193" s="479"/>
      <c r="F193" s="479"/>
      <c r="G193" s="539"/>
      <c r="H193" s="479"/>
      <c r="I193" s="479"/>
      <c r="J193" s="479"/>
      <c r="K193" s="479"/>
      <c r="L193" s="479"/>
      <c r="M193" s="479"/>
      <c r="N193" s="479"/>
      <c r="O193" s="479"/>
      <c r="P193" s="479"/>
      <c r="Q193" s="479"/>
      <c r="R193" s="479"/>
      <c r="S193" s="479"/>
      <c r="T193" s="479"/>
      <c r="U193" s="479"/>
      <c r="V193" s="479"/>
      <c r="W193" s="479"/>
      <c r="X193" s="479"/>
      <c r="Y193" s="479"/>
      <c r="Z193" s="479"/>
      <c r="AA193" s="479"/>
      <c r="AB193" s="479"/>
      <c r="AC193" s="479"/>
      <c r="AD193" s="479"/>
      <c r="AE193" s="479"/>
    </row>
    <row r="194" spans="1:31" ht="15.75" customHeight="1" x14ac:dyDescent="0.25">
      <c r="A194" s="479"/>
      <c r="B194" s="479"/>
      <c r="C194" s="479"/>
      <c r="D194" s="479"/>
      <c r="E194" s="479"/>
      <c r="F194" s="479"/>
      <c r="G194" s="539"/>
      <c r="H194" s="479"/>
      <c r="I194" s="479"/>
      <c r="J194" s="479"/>
      <c r="K194" s="479"/>
      <c r="L194" s="479"/>
      <c r="M194" s="479"/>
      <c r="N194" s="479"/>
      <c r="O194" s="479"/>
      <c r="P194" s="479"/>
      <c r="Q194" s="479"/>
      <c r="R194" s="479"/>
      <c r="S194" s="479"/>
      <c r="T194" s="479"/>
      <c r="U194" s="479"/>
      <c r="V194" s="479"/>
      <c r="W194" s="479"/>
      <c r="X194" s="479"/>
      <c r="Y194" s="479"/>
      <c r="Z194" s="479"/>
      <c r="AA194" s="479"/>
      <c r="AB194" s="479"/>
      <c r="AC194" s="479"/>
      <c r="AD194" s="479"/>
      <c r="AE194" s="479"/>
    </row>
    <row r="195" spans="1:31" ht="15.75" customHeight="1" x14ac:dyDescent="0.25">
      <c r="A195" s="479"/>
      <c r="B195" s="479"/>
      <c r="C195" s="479"/>
      <c r="D195" s="479"/>
      <c r="E195" s="479"/>
      <c r="F195" s="479"/>
      <c r="G195" s="539"/>
      <c r="H195" s="479"/>
      <c r="I195" s="479"/>
      <c r="J195" s="479"/>
      <c r="K195" s="479"/>
      <c r="L195" s="479"/>
      <c r="M195" s="479"/>
      <c r="N195" s="479"/>
      <c r="O195" s="479"/>
      <c r="P195" s="479"/>
      <c r="Q195" s="479"/>
      <c r="R195" s="479"/>
      <c r="S195" s="479"/>
      <c r="T195" s="479"/>
      <c r="U195" s="479"/>
      <c r="V195" s="479"/>
      <c r="W195" s="479"/>
      <c r="X195" s="479"/>
      <c r="Y195" s="479"/>
      <c r="Z195" s="479"/>
      <c r="AA195" s="479"/>
      <c r="AB195" s="479"/>
      <c r="AC195" s="479"/>
      <c r="AD195" s="479"/>
      <c r="AE195" s="479"/>
    </row>
    <row r="196" spans="1:31" ht="15.75" customHeight="1" x14ac:dyDescent="0.25">
      <c r="A196" s="479"/>
      <c r="B196" s="479"/>
      <c r="C196" s="479"/>
      <c r="D196" s="479"/>
      <c r="E196" s="479"/>
      <c r="F196" s="479"/>
      <c r="G196" s="539"/>
      <c r="H196" s="479"/>
      <c r="I196" s="479"/>
      <c r="J196" s="479"/>
      <c r="K196" s="479"/>
      <c r="L196" s="479"/>
      <c r="M196" s="479"/>
      <c r="N196" s="479"/>
      <c r="O196" s="479"/>
      <c r="P196" s="479"/>
      <c r="Q196" s="479"/>
      <c r="R196" s="479"/>
      <c r="S196" s="479"/>
      <c r="T196" s="479"/>
      <c r="U196" s="479"/>
      <c r="V196" s="479"/>
      <c r="W196" s="479"/>
      <c r="X196" s="479"/>
      <c r="Y196" s="479"/>
      <c r="Z196" s="479"/>
      <c r="AA196" s="479"/>
      <c r="AB196" s="479"/>
      <c r="AC196" s="479"/>
      <c r="AD196" s="479"/>
      <c r="AE196" s="479"/>
    </row>
    <row r="197" spans="1:31" ht="15.75" customHeight="1" x14ac:dyDescent="0.25">
      <c r="A197" s="479"/>
      <c r="B197" s="479"/>
      <c r="C197" s="479"/>
      <c r="D197" s="479"/>
      <c r="E197" s="479"/>
      <c r="F197" s="479"/>
      <c r="G197" s="539"/>
      <c r="H197" s="479"/>
      <c r="I197" s="479"/>
      <c r="J197" s="479"/>
      <c r="K197" s="479"/>
      <c r="L197" s="479"/>
      <c r="M197" s="479"/>
      <c r="N197" s="479"/>
      <c r="O197" s="479"/>
      <c r="P197" s="479"/>
      <c r="Q197" s="479"/>
      <c r="R197" s="479"/>
      <c r="S197" s="479"/>
      <c r="T197" s="479"/>
      <c r="U197" s="479"/>
      <c r="V197" s="479"/>
      <c r="W197" s="479"/>
      <c r="X197" s="479"/>
      <c r="Y197" s="479"/>
      <c r="Z197" s="479"/>
      <c r="AA197" s="479"/>
      <c r="AB197" s="479"/>
      <c r="AC197" s="479"/>
      <c r="AD197" s="479"/>
      <c r="AE197" s="479"/>
    </row>
    <row r="198" spans="1:31" ht="15.75" customHeight="1" x14ac:dyDescent="0.25">
      <c r="A198" s="479"/>
      <c r="B198" s="479"/>
      <c r="C198" s="479"/>
      <c r="D198" s="479"/>
      <c r="E198" s="479"/>
      <c r="F198" s="479"/>
      <c r="G198" s="539"/>
      <c r="H198" s="479"/>
      <c r="I198" s="479"/>
      <c r="J198" s="479"/>
      <c r="K198" s="479"/>
      <c r="L198" s="479"/>
      <c r="M198" s="479"/>
      <c r="N198" s="479"/>
      <c r="O198" s="479"/>
      <c r="P198" s="479"/>
      <c r="Q198" s="479"/>
      <c r="R198" s="479"/>
      <c r="S198" s="479"/>
      <c r="T198" s="479"/>
      <c r="U198" s="479"/>
      <c r="V198" s="479"/>
      <c r="W198" s="479"/>
      <c r="X198" s="479"/>
      <c r="Y198" s="479"/>
      <c r="Z198" s="479"/>
      <c r="AA198" s="479"/>
      <c r="AB198" s="479"/>
      <c r="AC198" s="479"/>
      <c r="AD198" s="479"/>
      <c r="AE198" s="479"/>
    </row>
    <row r="199" spans="1:31" ht="15.75" customHeight="1" x14ac:dyDescent="0.25">
      <c r="A199" s="479"/>
      <c r="B199" s="479"/>
      <c r="C199" s="479"/>
      <c r="D199" s="479"/>
      <c r="E199" s="479"/>
      <c r="F199" s="479"/>
      <c r="G199" s="539"/>
      <c r="H199" s="479"/>
      <c r="I199" s="479"/>
      <c r="J199" s="479"/>
      <c r="K199" s="479"/>
      <c r="L199" s="479"/>
      <c r="M199" s="479"/>
      <c r="N199" s="479"/>
      <c r="O199" s="479"/>
      <c r="P199" s="479"/>
      <c r="Q199" s="479"/>
      <c r="R199" s="479"/>
      <c r="S199" s="479"/>
      <c r="T199" s="479"/>
      <c r="U199" s="479"/>
      <c r="V199" s="479"/>
      <c r="W199" s="479"/>
      <c r="X199" s="479"/>
      <c r="Y199" s="479"/>
      <c r="Z199" s="479"/>
      <c r="AA199" s="479"/>
      <c r="AB199" s="479"/>
      <c r="AC199" s="479"/>
      <c r="AD199" s="479"/>
      <c r="AE199" s="479"/>
    </row>
    <row r="200" spans="1:31" ht="15.75" customHeight="1" x14ac:dyDescent="0.25">
      <c r="A200" s="479"/>
      <c r="B200" s="479"/>
      <c r="C200" s="479"/>
      <c r="D200" s="479"/>
      <c r="E200" s="479"/>
      <c r="F200" s="479"/>
      <c r="G200" s="539"/>
      <c r="H200" s="479"/>
      <c r="I200" s="479"/>
      <c r="J200" s="479"/>
      <c r="K200" s="479"/>
      <c r="L200" s="479"/>
      <c r="M200" s="479"/>
      <c r="N200" s="479"/>
      <c r="O200" s="479"/>
      <c r="P200" s="479"/>
      <c r="Q200" s="479"/>
      <c r="R200" s="479"/>
      <c r="S200" s="479"/>
      <c r="T200" s="479"/>
      <c r="U200" s="479"/>
      <c r="V200" s="479"/>
      <c r="W200" s="479"/>
      <c r="X200" s="479"/>
      <c r="Y200" s="479"/>
      <c r="Z200" s="479"/>
      <c r="AA200" s="479"/>
      <c r="AB200" s="479"/>
      <c r="AC200" s="479"/>
      <c r="AD200" s="479"/>
      <c r="AE200" s="479"/>
    </row>
    <row r="201" spans="1:31" ht="15.75" customHeight="1" x14ac:dyDescent="0.25">
      <c r="A201" s="479"/>
      <c r="B201" s="479"/>
      <c r="C201" s="479"/>
      <c r="D201" s="479"/>
      <c r="E201" s="479"/>
      <c r="F201" s="479"/>
      <c r="G201" s="539"/>
      <c r="H201" s="479"/>
      <c r="I201" s="479"/>
      <c r="J201" s="479"/>
      <c r="K201" s="479"/>
      <c r="L201" s="479"/>
      <c r="M201" s="479"/>
      <c r="N201" s="479"/>
      <c r="O201" s="479"/>
      <c r="P201" s="479"/>
      <c r="Q201" s="479"/>
      <c r="R201" s="479"/>
      <c r="S201" s="479"/>
      <c r="T201" s="479"/>
      <c r="U201" s="479"/>
      <c r="V201" s="479"/>
      <c r="W201" s="479"/>
      <c r="X201" s="479"/>
      <c r="Y201" s="479"/>
      <c r="Z201" s="479"/>
      <c r="AA201" s="479"/>
      <c r="AB201" s="479"/>
      <c r="AC201" s="479"/>
      <c r="AD201" s="479"/>
      <c r="AE201" s="479"/>
    </row>
    <row r="202" spans="1:31" ht="15.75" customHeight="1" x14ac:dyDescent="0.25">
      <c r="A202" s="479"/>
      <c r="B202" s="479"/>
      <c r="C202" s="479"/>
      <c r="D202" s="479"/>
      <c r="E202" s="479"/>
      <c r="F202" s="479"/>
      <c r="G202" s="539"/>
      <c r="H202" s="479"/>
      <c r="I202" s="479"/>
      <c r="J202" s="479"/>
      <c r="K202" s="479"/>
      <c r="L202" s="479"/>
      <c r="M202" s="479"/>
      <c r="N202" s="479"/>
      <c r="O202" s="479"/>
      <c r="P202" s="479"/>
      <c r="Q202" s="479"/>
      <c r="R202" s="479"/>
      <c r="S202" s="479"/>
      <c r="T202" s="479"/>
      <c r="U202" s="479"/>
      <c r="V202" s="479"/>
      <c r="W202" s="479"/>
      <c r="X202" s="479"/>
      <c r="Y202" s="479"/>
      <c r="Z202" s="479"/>
      <c r="AA202" s="479"/>
      <c r="AB202" s="479"/>
      <c r="AC202" s="479"/>
      <c r="AD202" s="479"/>
      <c r="AE202" s="479"/>
    </row>
    <row r="203" spans="1:31" ht="15.75" customHeight="1" x14ac:dyDescent="0.25">
      <c r="A203" s="479"/>
      <c r="B203" s="479"/>
      <c r="C203" s="479"/>
      <c r="D203" s="479"/>
      <c r="E203" s="479"/>
      <c r="F203" s="479"/>
      <c r="G203" s="539"/>
      <c r="H203" s="479"/>
      <c r="I203" s="479"/>
      <c r="J203" s="479"/>
      <c r="K203" s="479"/>
      <c r="L203" s="479"/>
      <c r="M203" s="479"/>
      <c r="N203" s="479"/>
      <c r="O203" s="479"/>
      <c r="P203" s="479"/>
      <c r="Q203" s="479"/>
      <c r="R203" s="479"/>
      <c r="S203" s="479"/>
      <c r="T203" s="479"/>
      <c r="U203" s="479"/>
      <c r="V203" s="479"/>
      <c r="W203" s="479"/>
      <c r="X203" s="479"/>
      <c r="Y203" s="479"/>
      <c r="Z203" s="479"/>
      <c r="AA203" s="479"/>
      <c r="AB203" s="479"/>
      <c r="AC203" s="479"/>
      <c r="AD203" s="479"/>
      <c r="AE203" s="479"/>
    </row>
    <row r="204" spans="1:31" ht="15.75" customHeight="1" x14ac:dyDescent="0.25">
      <c r="A204" s="479"/>
      <c r="B204" s="479"/>
      <c r="C204" s="479"/>
      <c r="D204" s="479"/>
      <c r="E204" s="479"/>
      <c r="F204" s="479"/>
      <c r="G204" s="539"/>
      <c r="H204" s="479"/>
      <c r="I204" s="479"/>
      <c r="J204" s="479"/>
      <c r="K204" s="479"/>
      <c r="L204" s="479"/>
      <c r="M204" s="479"/>
      <c r="N204" s="479"/>
      <c r="O204" s="479"/>
      <c r="P204" s="479"/>
      <c r="Q204" s="479"/>
      <c r="R204" s="479"/>
      <c r="S204" s="479"/>
      <c r="T204" s="479"/>
      <c r="U204" s="479"/>
      <c r="V204" s="479"/>
      <c r="W204" s="479"/>
      <c r="X204" s="479"/>
      <c r="Y204" s="479"/>
      <c r="Z204" s="479"/>
      <c r="AA204" s="479"/>
      <c r="AB204" s="479"/>
      <c r="AC204" s="479"/>
      <c r="AD204" s="479"/>
      <c r="AE204" s="479"/>
    </row>
    <row r="205" spans="1:31" ht="15.75" customHeight="1" x14ac:dyDescent="0.25">
      <c r="A205" s="479"/>
      <c r="B205" s="479"/>
      <c r="C205" s="479"/>
      <c r="D205" s="479"/>
      <c r="E205" s="479"/>
      <c r="F205" s="479"/>
      <c r="G205" s="539"/>
      <c r="H205" s="479"/>
      <c r="I205" s="479"/>
      <c r="J205" s="479"/>
      <c r="K205" s="479"/>
      <c r="L205" s="479"/>
      <c r="M205" s="479"/>
      <c r="N205" s="479"/>
      <c r="O205" s="479"/>
      <c r="P205" s="479"/>
      <c r="Q205" s="479"/>
      <c r="R205" s="479"/>
      <c r="S205" s="479"/>
      <c r="T205" s="479"/>
      <c r="U205" s="479"/>
      <c r="V205" s="479"/>
      <c r="W205" s="479"/>
      <c r="X205" s="479"/>
      <c r="Y205" s="479"/>
      <c r="Z205" s="479"/>
      <c r="AA205" s="479"/>
      <c r="AB205" s="479"/>
      <c r="AC205" s="479"/>
      <c r="AD205" s="479"/>
      <c r="AE205" s="479"/>
    </row>
    <row r="206" spans="1:31" ht="15.75" customHeight="1" x14ac:dyDescent="0.25">
      <c r="A206" s="479"/>
      <c r="B206" s="479"/>
      <c r="C206" s="479"/>
      <c r="D206" s="479"/>
      <c r="E206" s="479"/>
      <c r="F206" s="479"/>
      <c r="G206" s="539"/>
      <c r="H206" s="479"/>
      <c r="I206" s="479"/>
      <c r="J206" s="479"/>
      <c r="K206" s="479"/>
      <c r="L206" s="479"/>
      <c r="M206" s="479"/>
      <c r="N206" s="479"/>
      <c r="O206" s="479"/>
      <c r="P206" s="479"/>
      <c r="Q206" s="479"/>
      <c r="R206" s="479"/>
      <c r="S206" s="479"/>
      <c r="T206" s="479"/>
      <c r="U206" s="479"/>
      <c r="V206" s="479"/>
      <c r="W206" s="479"/>
      <c r="X206" s="479"/>
      <c r="Y206" s="479"/>
      <c r="Z206" s="479"/>
      <c r="AA206" s="479"/>
      <c r="AB206" s="479"/>
      <c r="AC206" s="479"/>
      <c r="AD206" s="479"/>
      <c r="AE206" s="479"/>
    </row>
    <row r="207" spans="1:31" ht="15.75" customHeight="1" x14ac:dyDescent="0.25">
      <c r="A207" s="479"/>
      <c r="B207" s="479"/>
      <c r="C207" s="479"/>
      <c r="D207" s="479"/>
      <c r="E207" s="479"/>
      <c r="F207" s="479"/>
      <c r="G207" s="539"/>
      <c r="H207" s="479"/>
      <c r="I207" s="479"/>
      <c r="J207" s="479"/>
      <c r="K207" s="479"/>
      <c r="L207" s="479"/>
      <c r="M207" s="479"/>
      <c r="N207" s="479"/>
      <c r="O207" s="479"/>
      <c r="P207" s="479"/>
      <c r="Q207" s="479"/>
      <c r="R207" s="479"/>
      <c r="S207" s="479"/>
      <c r="T207" s="479"/>
      <c r="U207" s="479"/>
      <c r="V207" s="479"/>
      <c r="W207" s="479"/>
      <c r="X207" s="479"/>
      <c r="Y207" s="479"/>
      <c r="Z207" s="479"/>
      <c r="AA207" s="479"/>
      <c r="AB207" s="479"/>
      <c r="AC207" s="479"/>
      <c r="AD207" s="479"/>
      <c r="AE207" s="479"/>
    </row>
    <row r="208" spans="1:31" ht="15.75" customHeight="1" x14ac:dyDescent="0.25">
      <c r="A208" s="479"/>
      <c r="B208" s="479"/>
      <c r="C208" s="479"/>
      <c r="D208" s="479"/>
      <c r="E208" s="479"/>
      <c r="F208" s="479"/>
      <c r="G208" s="539"/>
      <c r="H208" s="479"/>
      <c r="I208" s="479"/>
      <c r="J208" s="479"/>
      <c r="K208" s="479"/>
      <c r="L208" s="479"/>
      <c r="M208" s="479"/>
      <c r="N208" s="479"/>
      <c r="O208" s="479"/>
      <c r="P208" s="479"/>
      <c r="Q208" s="479"/>
      <c r="R208" s="479"/>
      <c r="S208" s="479"/>
      <c r="T208" s="479"/>
      <c r="U208" s="479"/>
      <c r="V208" s="479"/>
      <c r="W208" s="479"/>
      <c r="X208" s="479"/>
      <c r="Y208" s="479"/>
      <c r="Z208" s="479"/>
      <c r="AA208" s="479"/>
      <c r="AB208" s="479"/>
      <c r="AC208" s="479"/>
      <c r="AD208" s="479"/>
      <c r="AE208" s="479"/>
    </row>
    <row r="209" spans="1:31" ht="15.75" customHeight="1" x14ac:dyDescent="0.25">
      <c r="A209" s="479"/>
      <c r="B209" s="479"/>
      <c r="C209" s="479"/>
      <c r="D209" s="479"/>
      <c r="E209" s="479"/>
      <c r="F209" s="479"/>
      <c r="G209" s="539"/>
      <c r="H209" s="479"/>
      <c r="I209" s="479"/>
      <c r="J209" s="479"/>
      <c r="K209" s="479"/>
      <c r="L209" s="479"/>
      <c r="M209" s="479"/>
      <c r="N209" s="479"/>
      <c r="O209" s="479"/>
      <c r="P209" s="479"/>
      <c r="Q209" s="479"/>
      <c r="R209" s="479"/>
      <c r="S209" s="479"/>
      <c r="T209" s="479"/>
      <c r="U209" s="479"/>
      <c r="V209" s="479"/>
      <c r="W209" s="479"/>
      <c r="X209" s="479"/>
      <c r="Y209" s="479"/>
      <c r="Z209" s="479"/>
      <c r="AA209" s="479"/>
      <c r="AB209" s="479"/>
      <c r="AC209" s="479"/>
      <c r="AD209" s="479"/>
      <c r="AE209" s="479"/>
    </row>
    <row r="210" spans="1:31" ht="15.75" customHeight="1" x14ac:dyDescent="0.25">
      <c r="A210" s="479"/>
      <c r="B210" s="479"/>
      <c r="C210" s="479"/>
      <c r="D210" s="479"/>
      <c r="E210" s="479"/>
      <c r="F210" s="479"/>
      <c r="G210" s="539"/>
      <c r="H210" s="479"/>
      <c r="I210" s="479"/>
      <c r="J210" s="479"/>
      <c r="K210" s="479"/>
      <c r="L210" s="479"/>
      <c r="M210" s="479"/>
      <c r="N210" s="479"/>
      <c r="O210" s="479"/>
      <c r="P210" s="479"/>
      <c r="Q210" s="479"/>
      <c r="R210" s="479"/>
      <c r="S210" s="479"/>
      <c r="T210" s="479"/>
      <c r="U210" s="479"/>
      <c r="V210" s="479"/>
      <c r="W210" s="479"/>
      <c r="X210" s="479"/>
      <c r="Y210" s="479"/>
      <c r="Z210" s="479"/>
      <c r="AA210" s="479"/>
      <c r="AB210" s="479"/>
      <c r="AC210" s="479"/>
      <c r="AD210" s="479"/>
      <c r="AE210" s="479"/>
    </row>
    <row r="211" spans="1:31" ht="15.75" customHeight="1" x14ac:dyDescent="0.25">
      <c r="A211" s="479"/>
      <c r="B211" s="479"/>
      <c r="C211" s="479"/>
      <c r="D211" s="479"/>
      <c r="E211" s="479"/>
      <c r="F211" s="479"/>
      <c r="G211" s="539"/>
      <c r="H211" s="479"/>
      <c r="I211" s="479"/>
      <c r="J211" s="479"/>
      <c r="K211" s="479"/>
      <c r="L211" s="479"/>
      <c r="M211" s="479"/>
      <c r="N211" s="479"/>
      <c r="O211" s="479"/>
      <c r="P211" s="479"/>
      <c r="Q211" s="479"/>
      <c r="R211" s="479"/>
      <c r="S211" s="479"/>
      <c r="T211" s="479"/>
      <c r="U211" s="479"/>
      <c r="V211" s="479"/>
      <c r="W211" s="479"/>
      <c r="X211" s="479"/>
      <c r="Y211" s="479"/>
      <c r="Z211" s="479"/>
      <c r="AA211" s="479"/>
      <c r="AB211" s="479"/>
      <c r="AC211" s="479"/>
      <c r="AD211" s="479"/>
      <c r="AE211" s="479"/>
    </row>
    <row r="212" spans="1:31" ht="15.75" customHeight="1" x14ac:dyDescent="0.25">
      <c r="A212" s="479"/>
      <c r="B212" s="479"/>
      <c r="C212" s="479"/>
      <c r="D212" s="479"/>
      <c r="E212" s="479"/>
      <c r="F212" s="479"/>
      <c r="G212" s="539"/>
      <c r="H212" s="479"/>
      <c r="I212" s="479"/>
      <c r="J212" s="479"/>
      <c r="K212" s="479"/>
      <c r="L212" s="479"/>
      <c r="M212" s="479"/>
      <c r="N212" s="479"/>
      <c r="O212" s="479"/>
      <c r="P212" s="479"/>
      <c r="Q212" s="479"/>
      <c r="R212" s="479"/>
      <c r="S212" s="479"/>
      <c r="T212" s="479"/>
      <c r="U212" s="479"/>
      <c r="V212" s="479"/>
      <c r="W212" s="479"/>
      <c r="X212" s="479"/>
      <c r="Y212" s="479"/>
      <c r="Z212" s="479"/>
      <c r="AA212" s="479"/>
      <c r="AB212" s="479"/>
      <c r="AC212" s="479"/>
      <c r="AD212" s="479"/>
      <c r="AE212" s="479"/>
    </row>
    <row r="213" spans="1:31" ht="15.75" customHeight="1" x14ac:dyDescent="0.25">
      <c r="A213" s="479"/>
      <c r="B213" s="479"/>
      <c r="C213" s="479"/>
      <c r="D213" s="479"/>
      <c r="E213" s="479"/>
      <c r="F213" s="479"/>
      <c r="G213" s="539"/>
      <c r="H213" s="479"/>
      <c r="I213" s="479"/>
      <c r="J213" s="479"/>
      <c r="K213" s="479"/>
      <c r="L213" s="479"/>
      <c r="M213" s="479"/>
      <c r="N213" s="479"/>
      <c r="O213" s="479"/>
      <c r="P213" s="479"/>
      <c r="Q213" s="479"/>
      <c r="R213" s="479"/>
      <c r="S213" s="479"/>
      <c r="T213" s="479"/>
      <c r="U213" s="479"/>
      <c r="V213" s="479"/>
      <c r="W213" s="479"/>
      <c r="X213" s="479"/>
      <c r="Y213" s="479"/>
      <c r="Z213" s="479"/>
      <c r="AA213" s="479"/>
      <c r="AB213" s="479"/>
      <c r="AC213" s="479"/>
      <c r="AD213" s="479"/>
      <c r="AE213" s="479"/>
    </row>
    <row r="214" spans="1:31" ht="15.75" customHeight="1" x14ac:dyDescent="0.25">
      <c r="A214" s="479"/>
      <c r="B214" s="479"/>
      <c r="C214" s="479"/>
      <c r="D214" s="479"/>
      <c r="E214" s="479"/>
      <c r="F214" s="479"/>
      <c r="G214" s="539"/>
      <c r="H214" s="479"/>
      <c r="I214" s="479"/>
      <c r="J214" s="479"/>
      <c r="K214" s="479"/>
      <c r="L214" s="479"/>
      <c r="M214" s="479"/>
      <c r="N214" s="479"/>
      <c r="O214" s="479"/>
      <c r="P214" s="479"/>
      <c r="Q214" s="479"/>
      <c r="R214" s="479"/>
      <c r="S214" s="479"/>
      <c r="T214" s="479"/>
      <c r="U214" s="479"/>
      <c r="V214" s="479"/>
      <c r="W214" s="479"/>
      <c r="X214" s="479"/>
      <c r="Y214" s="479"/>
      <c r="Z214" s="479"/>
      <c r="AA214" s="479"/>
      <c r="AB214" s="479"/>
      <c r="AC214" s="479"/>
      <c r="AD214" s="479"/>
      <c r="AE214" s="479"/>
    </row>
    <row r="215" spans="1:31" ht="15.75" customHeight="1" x14ac:dyDescent="0.25">
      <c r="A215" s="479"/>
      <c r="B215" s="479"/>
      <c r="C215" s="479"/>
      <c r="D215" s="479"/>
      <c r="E215" s="479"/>
      <c r="F215" s="479"/>
      <c r="G215" s="539"/>
      <c r="H215" s="479"/>
      <c r="I215" s="479"/>
      <c r="J215" s="479"/>
      <c r="K215" s="479"/>
      <c r="L215" s="479"/>
      <c r="M215" s="479"/>
      <c r="N215" s="479"/>
      <c r="O215" s="479"/>
      <c r="P215" s="479"/>
      <c r="Q215" s="479"/>
      <c r="R215" s="479"/>
      <c r="S215" s="479"/>
      <c r="T215" s="479"/>
      <c r="U215" s="479"/>
      <c r="V215" s="479"/>
      <c r="W215" s="479"/>
      <c r="X215" s="479"/>
      <c r="Y215" s="479"/>
      <c r="Z215" s="479"/>
      <c r="AA215" s="479"/>
      <c r="AB215" s="479"/>
      <c r="AC215" s="479"/>
      <c r="AD215" s="479"/>
      <c r="AE215" s="479"/>
    </row>
    <row r="216" spans="1:31" ht="15.75" customHeight="1" x14ac:dyDescent="0.25">
      <c r="A216" s="479"/>
      <c r="B216" s="479"/>
      <c r="C216" s="479"/>
      <c r="D216" s="479"/>
      <c r="E216" s="479"/>
      <c r="F216" s="479"/>
      <c r="G216" s="539"/>
      <c r="H216" s="479"/>
      <c r="I216" s="479"/>
      <c r="J216" s="479"/>
      <c r="K216" s="479"/>
      <c r="L216" s="479"/>
      <c r="M216" s="479"/>
      <c r="N216" s="479"/>
      <c r="O216" s="479"/>
      <c r="P216" s="479"/>
      <c r="Q216" s="479"/>
      <c r="R216" s="479"/>
      <c r="S216" s="479"/>
      <c r="T216" s="479"/>
      <c r="U216" s="479"/>
      <c r="V216" s="479"/>
      <c r="W216" s="479"/>
      <c r="X216" s="479"/>
      <c r="Y216" s="479"/>
      <c r="Z216" s="479"/>
      <c r="AA216" s="479"/>
      <c r="AB216" s="479"/>
      <c r="AC216" s="479"/>
      <c r="AD216" s="479"/>
      <c r="AE216" s="479"/>
    </row>
    <row r="217" spans="1:31" ht="15.75" customHeight="1" x14ac:dyDescent="0.25">
      <c r="A217" s="479"/>
      <c r="B217" s="479"/>
      <c r="C217" s="479"/>
      <c r="D217" s="479"/>
      <c r="E217" s="479"/>
      <c r="F217" s="479"/>
      <c r="G217" s="539"/>
      <c r="H217" s="479"/>
      <c r="I217" s="479"/>
      <c r="J217" s="479"/>
      <c r="K217" s="479"/>
      <c r="L217" s="479"/>
      <c r="M217" s="479"/>
      <c r="N217" s="479"/>
      <c r="O217" s="479"/>
      <c r="P217" s="479"/>
      <c r="Q217" s="479"/>
      <c r="R217" s="479"/>
      <c r="S217" s="479"/>
      <c r="T217" s="479"/>
      <c r="U217" s="479"/>
      <c r="V217" s="479"/>
      <c r="W217" s="479"/>
      <c r="X217" s="479"/>
      <c r="Y217" s="479"/>
      <c r="Z217" s="479"/>
      <c r="AA217" s="479"/>
      <c r="AB217" s="479"/>
      <c r="AC217" s="479"/>
      <c r="AD217" s="479"/>
      <c r="AE217" s="479"/>
    </row>
    <row r="218" spans="1:31" ht="15.75" customHeight="1" x14ac:dyDescent="0.25">
      <c r="A218" s="479"/>
      <c r="B218" s="479"/>
      <c r="C218" s="479"/>
      <c r="D218" s="479"/>
      <c r="E218" s="479"/>
      <c r="F218" s="479"/>
      <c r="G218" s="539"/>
      <c r="H218" s="479"/>
      <c r="I218" s="479"/>
      <c r="J218" s="479"/>
      <c r="K218" s="479"/>
      <c r="L218" s="479"/>
      <c r="M218" s="479"/>
      <c r="N218" s="479"/>
      <c r="O218" s="479"/>
      <c r="P218" s="479"/>
      <c r="Q218" s="479"/>
      <c r="R218" s="479"/>
      <c r="S218" s="479"/>
      <c r="T218" s="479"/>
      <c r="U218" s="479"/>
      <c r="V218" s="479"/>
      <c r="W218" s="479"/>
      <c r="X218" s="479"/>
      <c r="Y218" s="479"/>
      <c r="Z218" s="479"/>
      <c r="AA218" s="479"/>
      <c r="AB218" s="479"/>
      <c r="AC218" s="479"/>
      <c r="AD218" s="479"/>
      <c r="AE218" s="479"/>
    </row>
    <row r="219" spans="1:31" ht="15.75" customHeight="1" x14ac:dyDescent="0.25">
      <c r="A219" s="479"/>
      <c r="B219" s="479"/>
      <c r="C219" s="479"/>
      <c r="D219" s="479"/>
      <c r="E219" s="479"/>
      <c r="F219" s="479"/>
      <c r="G219" s="539"/>
      <c r="H219" s="479"/>
      <c r="I219" s="479"/>
      <c r="J219" s="479"/>
      <c r="K219" s="479"/>
      <c r="L219" s="479"/>
      <c r="M219" s="479"/>
      <c r="N219" s="479"/>
      <c r="O219" s="479"/>
      <c r="P219" s="479"/>
      <c r="Q219" s="479"/>
      <c r="R219" s="479"/>
      <c r="S219" s="479"/>
      <c r="T219" s="479"/>
      <c r="U219" s="479"/>
      <c r="V219" s="479"/>
      <c r="W219" s="479"/>
      <c r="X219" s="479"/>
      <c r="Y219" s="479"/>
      <c r="Z219" s="479"/>
      <c r="AA219" s="479"/>
      <c r="AB219" s="479"/>
      <c r="AC219" s="479"/>
      <c r="AD219" s="479"/>
      <c r="AE219" s="479"/>
    </row>
    <row r="220" spans="1:31" ht="15.75" customHeight="1" x14ac:dyDescent="0.25">
      <c r="A220" s="479"/>
      <c r="B220" s="479"/>
      <c r="C220" s="479"/>
      <c r="D220" s="479"/>
      <c r="E220" s="479"/>
      <c r="F220" s="479"/>
      <c r="G220" s="539"/>
      <c r="H220" s="479"/>
      <c r="I220" s="479"/>
      <c r="J220" s="479"/>
      <c r="K220" s="479"/>
      <c r="L220" s="479"/>
      <c r="M220" s="479"/>
      <c r="N220" s="479"/>
      <c r="O220" s="479"/>
      <c r="P220" s="479"/>
      <c r="Q220" s="479"/>
      <c r="R220" s="479"/>
      <c r="S220" s="479"/>
      <c r="T220" s="479"/>
      <c r="U220" s="479"/>
      <c r="V220" s="479"/>
      <c r="W220" s="479"/>
      <c r="X220" s="479"/>
      <c r="Y220" s="479"/>
      <c r="Z220" s="479"/>
      <c r="AA220" s="479"/>
      <c r="AB220" s="479"/>
      <c r="AC220" s="479"/>
      <c r="AD220" s="479"/>
      <c r="AE220" s="479"/>
    </row>
    <row r="221" spans="1:31" ht="15.75" customHeight="1" x14ac:dyDescent="0.25">
      <c r="A221" s="479"/>
      <c r="B221" s="479"/>
      <c r="C221" s="479"/>
      <c r="D221" s="479"/>
      <c r="E221" s="479"/>
      <c r="F221" s="479"/>
      <c r="G221" s="539"/>
      <c r="H221" s="479"/>
      <c r="I221" s="479"/>
      <c r="J221" s="479"/>
      <c r="K221" s="479"/>
      <c r="L221" s="479"/>
      <c r="M221" s="479"/>
      <c r="N221" s="479"/>
      <c r="O221" s="479"/>
      <c r="P221" s="479"/>
      <c r="Q221" s="479"/>
      <c r="R221" s="479"/>
      <c r="S221" s="479"/>
      <c r="T221" s="479"/>
      <c r="U221" s="479"/>
      <c r="V221" s="479"/>
      <c r="W221" s="479"/>
      <c r="X221" s="479"/>
      <c r="Y221" s="479"/>
      <c r="Z221" s="479"/>
      <c r="AA221" s="479"/>
      <c r="AB221" s="479"/>
      <c r="AC221" s="479"/>
      <c r="AD221" s="479"/>
      <c r="AE221" s="479"/>
    </row>
    <row r="222" spans="1:31" ht="15.75" customHeight="1" x14ac:dyDescent="0.25">
      <c r="A222" s="479"/>
      <c r="B222" s="479"/>
      <c r="C222" s="479"/>
      <c r="D222" s="479"/>
      <c r="E222" s="479"/>
      <c r="F222" s="479"/>
      <c r="G222" s="539"/>
      <c r="H222" s="479"/>
      <c r="I222" s="479"/>
      <c r="J222" s="479"/>
      <c r="K222" s="479"/>
      <c r="L222" s="479"/>
      <c r="M222" s="479"/>
      <c r="N222" s="479"/>
      <c r="O222" s="479"/>
      <c r="P222" s="479"/>
      <c r="Q222" s="479"/>
      <c r="R222" s="479"/>
      <c r="S222" s="479"/>
      <c r="T222" s="479"/>
      <c r="U222" s="479"/>
      <c r="V222" s="479"/>
      <c r="W222" s="479"/>
      <c r="X222" s="479"/>
      <c r="Y222" s="479"/>
      <c r="Z222" s="479"/>
      <c r="AA222" s="479"/>
      <c r="AB222" s="479"/>
      <c r="AC222" s="479"/>
      <c r="AD222" s="479"/>
      <c r="AE222" s="479"/>
    </row>
    <row r="223" spans="1:31" ht="15.75" customHeight="1" x14ac:dyDescent="0.25">
      <c r="A223" s="479"/>
      <c r="B223" s="479"/>
      <c r="C223" s="479"/>
      <c r="D223" s="479"/>
      <c r="E223" s="479"/>
      <c r="F223" s="479"/>
      <c r="G223" s="539"/>
      <c r="H223" s="479"/>
      <c r="I223" s="479"/>
      <c r="J223" s="479"/>
      <c r="K223" s="479"/>
      <c r="L223" s="479"/>
      <c r="M223" s="479"/>
      <c r="N223" s="479"/>
      <c r="O223" s="479"/>
      <c r="P223" s="479"/>
      <c r="Q223" s="479"/>
      <c r="R223" s="479"/>
      <c r="S223" s="479"/>
      <c r="T223" s="479"/>
      <c r="U223" s="479"/>
      <c r="V223" s="479"/>
      <c r="W223" s="479"/>
      <c r="X223" s="479"/>
      <c r="Y223" s="479"/>
      <c r="Z223" s="479"/>
      <c r="AA223" s="479"/>
      <c r="AB223" s="479"/>
      <c r="AC223" s="479"/>
      <c r="AD223" s="479"/>
      <c r="AE223" s="479"/>
    </row>
    <row r="224" spans="1:31" ht="15.75" customHeight="1" x14ac:dyDescent="0.25">
      <c r="A224" s="479"/>
      <c r="B224" s="479"/>
      <c r="C224" s="479"/>
      <c r="D224" s="479"/>
      <c r="E224" s="479"/>
      <c r="F224" s="479"/>
      <c r="G224" s="539"/>
      <c r="H224" s="479"/>
      <c r="I224" s="479"/>
      <c r="J224" s="479"/>
      <c r="K224" s="479"/>
      <c r="L224" s="479"/>
      <c r="M224" s="479"/>
      <c r="N224" s="479"/>
      <c r="O224" s="479"/>
      <c r="P224" s="479"/>
      <c r="Q224" s="479"/>
      <c r="R224" s="479"/>
      <c r="S224" s="479"/>
      <c r="T224" s="479"/>
      <c r="U224" s="479"/>
      <c r="V224" s="479"/>
      <c r="W224" s="479"/>
      <c r="X224" s="479"/>
      <c r="Y224" s="479"/>
      <c r="Z224" s="479"/>
      <c r="AA224" s="479"/>
      <c r="AB224" s="479"/>
      <c r="AC224" s="479"/>
      <c r="AD224" s="479"/>
      <c r="AE224" s="479"/>
    </row>
    <row r="225" spans="1:31" ht="15.75" customHeight="1" x14ac:dyDescent="0.25">
      <c r="A225" s="479"/>
      <c r="B225" s="479"/>
      <c r="C225" s="479"/>
      <c r="D225" s="479"/>
      <c r="E225" s="479"/>
      <c r="F225" s="479"/>
      <c r="G225" s="539"/>
      <c r="H225" s="479"/>
      <c r="I225" s="479"/>
      <c r="J225" s="479"/>
      <c r="K225" s="479"/>
      <c r="L225" s="479"/>
      <c r="M225" s="479"/>
      <c r="N225" s="479"/>
      <c r="O225" s="479"/>
      <c r="P225" s="479"/>
      <c r="Q225" s="479"/>
      <c r="R225" s="479"/>
      <c r="S225" s="479"/>
      <c r="T225" s="479"/>
      <c r="U225" s="479"/>
      <c r="V225" s="479"/>
      <c r="W225" s="479"/>
      <c r="X225" s="479"/>
      <c r="Y225" s="479"/>
      <c r="Z225" s="479"/>
      <c r="AA225" s="479"/>
      <c r="AB225" s="479"/>
      <c r="AC225" s="479"/>
      <c r="AD225" s="479"/>
      <c r="AE225" s="479"/>
    </row>
    <row r="226" spans="1:31" ht="15.75" customHeight="1" x14ac:dyDescent="0.25">
      <c r="A226" s="479"/>
      <c r="B226" s="479"/>
      <c r="C226" s="479"/>
      <c r="D226" s="479"/>
      <c r="E226" s="479"/>
      <c r="F226" s="479"/>
      <c r="G226" s="539"/>
      <c r="H226" s="479"/>
      <c r="I226" s="479"/>
      <c r="J226" s="479"/>
      <c r="K226" s="479"/>
      <c r="L226" s="479"/>
      <c r="M226" s="479"/>
      <c r="N226" s="479"/>
      <c r="O226" s="479"/>
      <c r="P226" s="479"/>
      <c r="Q226" s="479"/>
      <c r="R226" s="479"/>
      <c r="S226" s="479"/>
      <c r="T226" s="479"/>
      <c r="U226" s="479"/>
      <c r="V226" s="479"/>
      <c r="W226" s="479"/>
      <c r="X226" s="479"/>
      <c r="Y226" s="479"/>
      <c r="Z226" s="479"/>
      <c r="AA226" s="479"/>
      <c r="AB226" s="479"/>
      <c r="AC226" s="479"/>
      <c r="AD226" s="479"/>
      <c r="AE226" s="479"/>
    </row>
    <row r="227" spans="1:31" ht="15.75" customHeight="1" x14ac:dyDescent="0.25">
      <c r="A227" s="479"/>
      <c r="B227" s="479"/>
      <c r="C227" s="479"/>
      <c r="D227" s="479"/>
      <c r="E227" s="479"/>
      <c r="F227" s="479"/>
      <c r="G227" s="539"/>
      <c r="H227" s="479"/>
      <c r="I227" s="479"/>
      <c r="J227" s="479"/>
      <c r="K227" s="479"/>
      <c r="L227" s="479"/>
      <c r="M227" s="479"/>
      <c r="N227" s="479"/>
      <c r="O227" s="479"/>
      <c r="P227" s="479"/>
      <c r="Q227" s="479"/>
      <c r="R227" s="479"/>
      <c r="S227" s="479"/>
      <c r="T227" s="479"/>
      <c r="U227" s="479"/>
      <c r="V227" s="479"/>
      <c r="W227" s="479"/>
      <c r="X227" s="479"/>
      <c r="Y227" s="479"/>
      <c r="Z227" s="479"/>
      <c r="AA227" s="479"/>
      <c r="AB227" s="479"/>
      <c r="AC227" s="479"/>
      <c r="AD227" s="479"/>
      <c r="AE227" s="479"/>
    </row>
    <row r="228" spans="1:31" ht="15.75" customHeight="1" x14ac:dyDescent="0.25">
      <c r="A228" s="479"/>
      <c r="B228" s="479"/>
      <c r="C228" s="479"/>
      <c r="D228" s="479"/>
      <c r="E228" s="479"/>
      <c r="F228" s="479"/>
      <c r="G228" s="539"/>
      <c r="H228" s="479"/>
      <c r="I228" s="479"/>
      <c r="J228" s="479"/>
      <c r="K228" s="479"/>
      <c r="L228" s="479"/>
      <c r="M228" s="479"/>
      <c r="N228" s="479"/>
      <c r="O228" s="479"/>
      <c r="P228" s="479"/>
      <c r="Q228" s="479"/>
      <c r="R228" s="479"/>
      <c r="S228" s="479"/>
      <c r="T228" s="479"/>
      <c r="U228" s="479"/>
      <c r="V228" s="479"/>
      <c r="W228" s="479"/>
      <c r="X228" s="479"/>
      <c r="Y228" s="479"/>
      <c r="Z228" s="479"/>
      <c r="AA228" s="479"/>
      <c r="AB228" s="479"/>
      <c r="AC228" s="479"/>
      <c r="AD228" s="479"/>
      <c r="AE228" s="479"/>
    </row>
    <row r="229" spans="1:31" ht="15.75" customHeight="1" x14ac:dyDescent="0.25">
      <c r="A229" s="479"/>
      <c r="B229" s="479"/>
      <c r="C229" s="479"/>
      <c r="D229" s="479"/>
      <c r="E229" s="479"/>
      <c r="F229" s="479"/>
      <c r="G229" s="539"/>
      <c r="H229" s="479"/>
      <c r="I229" s="479"/>
      <c r="J229" s="479"/>
      <c r="K229" s="479"/>
      <c r="L229" s="479"/>
      <c r="M229" s="479"/>
      <c r="N229" s="479"/>
      <c r="O229" s="479"/>
      <c r="P229" s="479"/>
      <c r="Q229" s="479"/>
      <c r="R229" s="479"/>
      <c r="S229" s="479"/>
      <c r="T229" s="479"/>
      <c r="U229" s="479"/>
      <c r="V229" s="479"/>
      <c r="W229" s="479"/>
      <c r="X229" s="479"/>
      <c r="Y229" s="479"/>
      <c r="Z229" s="479"/>
      <c r="AA229" s="479"/>
      <c r="AB229" s="479"/>
      <c r="AC229" s="479"/>
      <c r="AD229" s="479"/>
      <c r="AE229" s="479"/>
    </row>
    <row r="230" spans="1:31" ht="15.75" customHeight="1" x14ac:dyDescent="0.25">
      <c r="A230" s="479"/>
      <c r="B230" s="479"/>
      <c r="C230" s="479"/>
      <c r="D230" s="479"/>
      <c r="E230" s="479"/>
      <c r="F230" s="479"/>
      <c r="G230" s="539"/>
      <c r="H230" s="479"/>
      <c r="I230" s="479"/>
      <c r="J230" s="479"/>
      <c r="K230" s="479"/>
      <c r="L230" s="479"/>
      <c r="M230" s="479"/>
      <c r="N230" s="479"/>
      <c r="O230" s="479"/>
      <c r="P230" s="479"/>
      <c r="Q230" s="479"/>
      <c r="R230" s="479"/>
      <c r="S230" s="479"/>
      <c r="T230" s="479"/>
      <c r="U230" s="479"/>
      <c r="V230" s="479"/>
      <c r="W230" s="479"/>
      <c r="X230" s="479"/>
      <c r="Y230" s="479"/>
      <c r="Z230" s="479"/>
      <c r="AA230" s="479"/>
      <c r="AB230" s="479"/>
      <c r="AC230" s="479"/>
      <c r="AD230" s="479"/>
      <c r="AE230" s="479"/>
    </row>
    <row r="231" spans="1:31" ht="15.75" customHeight="1" x14ac:dyDescent="0.25">
      <c r="A231" s="479"/>
      <c r="B231" s="479"/>
      <c r="C231" s="479"/>
      <c r="D231" s="479"/>
      <c r="E231" s="479"/>
      <c r="F231" s="479"/>
      <c r="G231" s="539"/>
      <c r="H231" s="479"/>
      <c r="I231" s="479"/>
      <c r="J231" s="479"/>
      <c r="K231" s="479"/>
      <c r="L231" s="479"/>
      <c r="M231" s="479"/>
      <c r="N231" s="479"/>
      <c r="O231" s="479"/>
      <c r="P231" s="479"/>
      <c r="Q231" s="479"/>
      <c r="R231" s="479"/>
      <c r="S231" s="479"/>
      <c r="T231" s="479"/>
      <c r="U231" s="479"/>
      <c r="V231" s="479"/>
      <c r="W231" s="479"/>
      <c r="X231" s="479"/>
      <c r="Y231" s="479"/>
      <c r="Z231" s="479"/>
      <c r="AA231" s="479"/>
      <c r="AB231" s="479"/>
      <c r="AC231" s="479"/>
      <c r="AD231" s="479"/>
      <c r="AE231" s="479"/>
    </row>
    <row r="232" spans="1:31" ht="15.75" customHeight="1" x14ac:dyDescent="0.25">
      <c r="A232" s="479"/>
      <c r="B232" s="479"/>
      <c r="C232" s="479"/>
      <c r="D232" s="479"/>
      <c r="E232" s="479"/>
      <c r="F232" s="479"/>
      <c r="G232" s="539"/>
      <c r="H232" s="479"/>
      <c r="I232" s="479"/>
      <c r="J232" s="479"/>
      <c r="K232" s="479"/>
      <c r="L232" s="479"/>
      <c r="M232" s="479"/>
      <c r="N232" s="479"/>
      <c r="O232" s="479"/>
      <c r="P232" s="479"/>
      <c r="Q232" s="479"/>
      <c r="R232" s="479"/>
      <c r="S232" s="479"/>
      <c r="T232" s="479"/>
      <c r="U232" s="479"/>
      <c r="V232" s="479"/>
      <c r="W232" s="479"/>
      <c r="X232" s="479"/>
      <c r="Y232" s="479"/>
      <c r="Z232" s="479"/>
      <c r="AA232" s="479"/>
      <c r="AB232" s="479"/>
      <c r="AC232" s="479"/>
      <c r="AD232" s="479"/>
      <c r="AE232" s="479"/>
    </row>
    <row r="233" spans="1:31" ht="15.75" customHeight="1" x14ac:dyDescent="0.25">
      <c r="A233" s="479"/>
      <c r="B233" s="479"/>
      <c r="C233" s="479"/>
      <c r="D233" s="479"/>
      <c r="E233" s="479"/>
      <c r="F233" s="479"/>
      <c r="G233" s="539"/>
      <c r="H233" s="479"/>
      <c r="I233" s="479"/>
      <c r="J233" s="479"/>
      <c r="K233" s="479"/>
      <c r="L233" s="479"/>
      <c r="M233" s="479"/>
      <c r="N233" s="479"/>
      <c r="O233" s="479"/>
      <c r="P233" s="479"/>
      <c r="Q233" s="479"/>
      <c r="R233" s="479"/>
      <c r="S233" s="479"/>
      <c r="T233" s="479"/>
      <c r="U233" s="479"/>
      <c r="V233" s="479"/>
      <c r="W233" s="479"/>
      <c r="X233" s="479"/>
      <c r="Y233" s="479"/>
      <c r="Z233" s="479"/>
      <c r="AA233" s="479"/>
      <c r="AB233" s="479"/>
      <c r="AC233" s="479"/>
      <c r="AD233" s="479"/>
      <c r="AE233" s="479"/>
    </row>
    <row r="234" spans="1:31" ht="15.75" customHeight="1" x14ac:dyDescent="0.25">
      <c r="A234" s="479"/>
      <c r="B234" s="479"/>
      <c r="C234" s="479"/>
      <c r="D234" s="479"/>
      <c r="E234" s="479"/>
      <c r="F234" s="479"/>
      <c r="G234" s="539"/>
      <c r="H234" s="479"/>
      <c r="I234" s="479"/>
      <c r="J234" s="479"/>
      <c r="K234" s="479"/>
      <c r="L234" s="479"/>
      <c r="M234" s="479"/>
      <c r="N234" s="479"/>
      <c r="O234" s="479"/>
      <c r="P234" s="479"/>
      <c r="Q234" s="479"/>
      <c r="R234" s="479"/>
      <c r="S234" s="479"/>
      <c r="T234" s="479"/>
      <c r="U234" s="479"/>
      <c r="V234" s="479"/>
      <c r="W234" s="479"/>
      <c r="X234" s="479"/>
      <c r="Y234" s="479"/>
      <c r="Z234" s="479"/>
      <c r="AA234" s="479"/>
      <c r="AB234" s="479"/>
      <c r="AC234" s="479"/>
      <c r="AD234" s="479"/>
      <c r="AE234" s="479"/>
    </row>
    <row r="235" spans="1:31" ht="15.75" customHeight="1" x14ac:dyDescent="0.25">
      <c r="A235" s="479"/>
      <c r="B235" s="479"/>
      <c r="C235" s="479"/>
      <c r="D235" s="479"/>
      <c r="E235" s="479"/>
      <c r="F235" s="479"/>
      <c r="G235" s="539"/>
      <c r="H235" s="479"/>
      <c r="I235" s="479"/>
      <c r="J235" s="479"/>
      <c r="K235" s="479"/>
      <c r="L235" s="479"/>
      <c r="M235" s="479"/>
      <c r="N235" s="479"/>
      <c r="O235" s="479"/>
      <c r="P235" s="479"/>
      <c r="Q235" s="479"/>
      <c r="R235" s="479"/>
      <c r="S235" s="479"/>
      <c r="T235" s="479"/>
      <c r="U235" s="479"/>
      <c r="V235" s="479"/>
      <c r="W235" s="479"/>
      <c r="X235" s="479"/>
      <c r="Y235" s="479"/>
      <c r="Z235" s="479"/>
      <c r="AA235" s="479"/>
      <c r="AB235" s="479"/>
      <c r="AC235" s="479"/>
      <c r="AD235" s="479"/>
      <c r="AE235" s="479"/>
    </row>
    <row r="236" spans="1:31" ht="15.75" customHeight="1" x14ac:dyDescent="0.25">
      <c r="A236" s="479"/>
      <c r="B236" s="479"/>
      <c r="C236" s="479"/>
      <c r="D236" s="479"/>
      <c r="E236" s="479"/>
      <c r="F236" s="479"/>
      <c r="G236" s="539"/>
      <c r="H236" s="479"/>
      <c r="I236" s="479"/>
      <c r="J236" s="479"/>
      <c r="K236" s="479"/>
      <c r="L236" s="479"/>
      <c r="M236" s="479"/>
      <c r="N236" s="479"/>
      <c r="O236" s="479"/>
      <c r="P236" s="479"/>
      <c r="Q236" s="479"/>
      <c r="R236" s="479"/>
      <c r="S236" s="479"/>
      <c r="T236" s="479"/>
      <c r="U236" s="479"/>
      <c r="V236" s="479"/>
      <c r="W236" s="479"/>
      <c r="X236" s="479"/>
      <c r="Y236" s="479"/>
      <c r="Z236" s="479"/>
      <c r="AA236" s="479"/>
      <c r="AB236" s="479"/>
      <c r="AC236" s="479"/>
      <c r="AD236" s="479"/>
      <c r="AE236" s="479"/>
    </row>
    <row r="237" spans="1:31" ht="15.75" customHeight="1" x14ac:dyDescent="0.25">
      <c r="A237" s="479"/>
      <c r="B237" s="479"/>
      <c r="C237" s="479"/>
      <c r="D237" s="479"/>
      <c r="E237" s="479"/>
      <c r="F237" s="479"/>
      <c r="G237" s="539"/>
      <c r="H237" s="479"/>
      <c r="I237" s="479"/>
      <c r="J237" s="479"/>
      <c r="K237" s="479"/>
      <c r="L237" s="479"/>
      <c r="M237" s="479"/>
      <c r="N237" s="479"/>
      <c r="O237" s="479"/>
      <c r="P237" s="479"/>
      <c r="Q237" s="479"/>
      <c r="R237" s="479"/>
      <c r="S237" s="479"/>
      <c r="T237" s="479"/>
      <c r="U237" s="479"/>
      <c r="V237" s="479"/>
      <c r="W237" s="479"/>
      <c r="X237" s="479"/>
      <c r="Y237" s="479"/>
      <c r="Z237" s="479"/>
      <c r="AA237" s="479"/>
      <c r="AB237" s="479"/>
      <c r="AC237" s="479"/>
      <c r="AD237" s="479"/>
      <c r="AE237" s="479"/>
    </row>
    <row r="238" spans="1:31" ht="15.75" customHeight="1" x14ac:dyDescent="0.25">
      <c r="A238" s="479"/>
      <c r="B238" s="479"/>
      <c r="C238" s="479"/>
      <c r="D238" s="479"/>
      <c r="E238" s="479"/>
      <c r="F238" s="479"/>
      <c r="G238" s="539"/>
      <c r="H238" s="479"/>
      <c r="I238" s="479"/>
      <c r="J238" s="479"/>
      <c r="K238" s="479"/>
      <c r="L238" s="479"/>
      <c r="M238" s="479"/>
      <c r="N238" s="479"/>
      <c r="O238" s="479"/>
      <c r="P238" s="479"/>
      <c r="Q238" s="479"/>
      <c r="R238" s="479"/>
      <c r="S238" s="479"/>
      <c r="T238" s="479"/>
      <c r="U238" s="479"/>
      <c r="V238" s="479"/>
      <c r="W238" s="479"/>
      <c r="X238" s="479"/>
      <c r="Y238" s="479"/>
      <c r="Z238" s="479"/>
      <c r="AA238" s="479"/>
      <c r="AB238" s="479"/>
      <c r="AC238" s="479"/>
      <c r="AD238" s="479"/>
      <c r="AE238" s="479"/>
    </row>
    <row r="239" spans="1:31" ht="15.75" customHeight="1" x14ac:dyDescent="0.25">
      <c r="A239" s="479"/>
      <c r="B239" s="479"/>
      <c r="C239" s="479"/>
      <c r="D239" s="479"/>
      <c r="E239" s="479"/>
      <c r="F239" s="479"/>
      <c r="G239" s="539"/>
      <c r="H239" s="479"/>
      <c r="I239" s="479"/>
      <c r="J239" s="479"/>
      <c r="K239" s="479"/>
      <c r="L239" s="479"/>
      <c r="M239" s="479"/>
      <c r="N239" s="479"/>
      <c r="O239" s="479"/>
      <c r="P239" s="479"/>
      <c r="Q239" s="479"/>
      <c r="R239" s="479"/>
      <c r="S239" s="479"/>
      <c r="T239" s="479"/>
      <c r="U239" s="479"/>
      <c r="V239" s="479"/>
      <c r="W239" s="479"/>
      <c r="X239" s="479"/>
      <c r="Y239" s="479"/>
      <c r="Z239" s="479"/>
      <c r="AA239" s="479"/>
      <c r="AB239" s="479"/>
      <c r="AC239" s="479"/>
      <c r="AD239" s="479"/>
      <c r="AE239" s="479"/>
    </row>
    <row r="240" spans="1:31" ht="15.75" customHeight="1" x14ac:dyDescent="0.25">
      <c r="A240" s="479"/>
      <c r="B240" s="479"/>
      <c r="C240" s="479"/>
      <c r="D240" s="479"/>
      <c r="E240" s="479"/>
      <c r="F240" s="479"/>
      <c r="G240" s="539"/>
      <c r="H240" s="479"/>
      <c r="I240" s="479"/>
      <c r="J240" s="479"/>
      <c r="K240" s="479"/>
      <c r="L240" s="479"/>
      <c r="M240" s="479"/>
      <c r="N240" s="479"/>
      <c r="O240" s="479"/>
      <c r="P240" s="479"/>
      <c r="Q240" s="479"/>
      <c r="R240" s="479"/>
      <c r="S240" s="479"/>
      <c r="T240" s="479"/>
      <c r="U240" s="479"/>
      <c r="V240" s="479"/>
      <c r="W240" s="479"/>
      <c r="X240" s="479"/>
      <c r="Y240" s="479"/>
      <c r="Z240" s="479"/>
      <c r="AA240" s="479"/>
      <c r="AB240" s="479"/>
      <c r="AC240" s="479"/>
      <c r="AD240" s="479"/>
      <c r="AE240" s="479"/>
    </row>
    <row r="241" spans="1:31" ht="15.75" customHeight="1" x14ac:dyDescent="0.25">
      <c r="A241" s="479"/>
      <c r="B241" s="479"/>
      <c r="C241" s="479"/>
      <c r="D241" s="479"/>
      <c r="E241" s="479"/>
      <c r="F241" s="479"/>
      <c r="G241" s="539"/>
      <c r="H241" s="479"/>
      <c r="I241" s="479"/>
      <c r="J241" s="479"/>
      <c r="K241" s="479"/>
      <c r="L241" s="479"/>
      <c r="M241" s="479"/>
      <c r="N241" s="479"/>
      <c r="O241" s="479"/>
      <c r="P241" s="479"/>
      <c r="Q241" s="479"/>
      <c r="R241" s="479"/>
      <c r="S241" s="479"/>
      <c r="T241" s="479"/>
      <c r="U241" s="479"/>
      <c r="V241" s="479"/>
      <c r="W241" s="479"/>
      <c r="X241" s="479"/>
      <c r="Y241" s="479"/>
      <c r="Z241" s="479"/>
      <c r="AA241" s="479"/>
      <c r="AB241" s="479"/>
      <c r="AC241" s="479"/>
      <c r="AD241" s="479"/>
      <c r="AE241" s="479"/>
    </row>
    <row r="242" spans="1:31" ht="15.75" customHeight="1" x14ac:dyDescent="0.25">
      <c r="A242" s="479"/>
      <c r="B242" s="479"/>
      <c r="C242" s="479"/>
      <c r="D242" s="479"/>
      <c r="E242" s="479"/>
      <c r="F242" s="479"/>
      <c r="G242" s="539"/>
      <c r="H242" s="479"/>
      <c r="I242" s="479"/>
      <c r="J242" s="479"/>
      <c r="K242" s="479"/>
      <c r="L242" s="479"/>
      <c r="M242" s="479"/>
      <c r="N242" s="479"/>
      <c r="O242" s="479"/>
      <c r="P242" s="479"/>
      <c r="Q242" s="479"/>
      <c r="R242" s="479"/>
      <c r="S242" s="479"/>
      <c r="T242" s="479"/>
      <c r="U242" s="479"/>
      <c r="V242" s="479"/>
      <c r="W242" s="479"/>
      <c r="X242" s="479"/>
      <c r="Y242" s="479"/>
      <c r="Z242" s="479"/>
      <c r="AA242" s="479"/>
      <c r="AB242" s="479"/>
      <c r="AC242" s="479"/>
      <c r="AD242" s="479"/>
      <c r="AE242" s="479"/>
    </row>
    <row r="243" spans="1:31" ht="15.75" customHeight="1" x14ac:dyDescent="0.25">
      <c r="A243" s="479"/>
      <c r="B243" s="479"/>
      <c r="C243" s="479"/>
      <c r="D243" s="479"/>
      <c r="E243" s="479"/>
      <c r="F243" s="479"/>
      <c r="G243" s="539"/>
      <c r="H243" s="479"/>
      <c r="I243" s="479"/>
      <c r="J243" s="479"/>
      <c r="K243" s="479"/>
      <c r="L243" s="479"/>
      <c r="M243" s="479"/>
      <c r="N243" s="479"/>
      <c r="O243" s="479"/>
      <c r="P243" s="479"/>
      <c r="Q243" s="479"/>
      <c r="R243" s="479"/>
      <c r="S243" s="479"/>
      <c r="T243" s="479"/>
      <c r="U243" s="479"/>
      <c r="V243" s="479"/>
      <c r="W243" s="479"/>
      <c r="X243" s="479"/>
      <c r="Y243" s="479"/>
      <c r="Z243" s="479"/>
      <c r="AA243" s="479"/>
      <c r="AB243" s="479"/>
      <c r="AC243" s="479"/>
      <c r="AD243" s="479"/>
      <c r="AE243" s="479"/>
    </row>
    <row r="244" spans="1:31" ht="15.75" customHeight="1" x14ac:dyDescent="0.25">
      <c r="A244" s="479"/>
      <c r="B244" s="479"/>
      <c r="C244" s="479"/>
      <c r="D244" s="479"/>
      <c r="E244" s="479"/>
      <c r="F244" s="479"/>
      <c r="G244" s="539"/>
      <c r="H244" s="479"/>
      <c r="I244" s="479"/>
      <c r="J244" s="479"/>
      <c r="K244" s="479"/>
      <c r="L244" s="479"/>
      <c r="M244" s="479"/>
      <c r="N244" s="479"/>
      <c r="O244" s="479"/>
      <c r="P244" s="479"/>
      <c r="Q244" s="479"/>
      <c r="R244" s="479"/>
      <c r="S244" s="479"/>
      <c r="T244" s="479"/>
      <c r="U244" s="479"/>
      <c r="V244" s="479"/>
      <c r="W244" s="479"/>
      <c r="X244" s="479"/>
      <c r="Y244" s="479"/>
      <c r="Z244" s="479"/>
      <c r="AA244" s="479"/>
      <c r="AB244" s="479"/>
      <c r="AC244" s="479"/>
      <c r="AD244" s="479"/>
      <c r="AE244" s="479"/>
    </row>
    <row r="245" spans="1:31" ht="15.75" customHeight="1" x14ac:dyDescent="0.25">
      <c r="A245" s="479"/>
      <c r="B245" s="479"/>
      <c r="C245" s="479"/>
      <c r="D245" s="479"/>
      <c r="E245" s="479"/>
      <c r="F245" s="479"/>
      <c r="G245" s="539"/>
      <c r="H245" s="479"/>
      <c r="I245" s="479"/>
      <c r="J245" s="479"/>
      <c r="K245" s="479"/>
      <c r="L245" s="479"/>
      <c r="M245" s="479"/>
      <c r="N245" s="479"/>
      <c r="O245" s="479"/>
      <c r="P245" s="479"/>
      <c r="Q245" s="479"/>
      <c r="R245" s="479"/>
      <c r="S245" s="479"/>
      <c r="T245" s="479"/>
      <c r="U245" s="479"/>
      <c r="V245" s="479"/>
      <c r="W245" s="479"/>
      <c r="X245" s="479"/>
      <c r="Y245" s="479"/>
      <c r="Z245" s="479"/>
      <c r="AA245" s="479"/>
      <c r="AB245" s="479"/>
      <c r="AC245" s="479"/>
      <c r="AD245" s="479"/>
      <c r="AE245" s="479"/>
    </row>
    <row r="246" spans="1:31" ht="15.75" customHeight="1" x14ac:dyDescent="0.25">
      <c r="A246" s="479"/>
      <c r="B246" s="479"/>
      <c r="C246" s="479"/>
      <c r="D246" s="479"/>
      <c r="E246" s="479"/>
      <c r="F246" s="479"/>
      <c r="G246" s="539"/>
      <c r="H246" s="479"/>
      <c r="I246" s="479"/>
      <c r="J246" s="479"/>
      <c r="K246" s="479"/>
      <c r="L246" s="479"/>
      <c r="M246" s="479"/>
      <c r="N246" s="479"/>
      <c r="O246" s="479"/>
      <c r="P246" s="479"/>
      <c r="Q246" s="479"/>
      <c r="R246" s="479"/>
      <c r="S246" s="479"/>
      <c r="T246" s="479"/>
      <c r="U246" s="479"/>
      <c r="V246" s="479"/>
      <c r="W246" s="479"/>
      <c r="X246" s="479"/>
      <c r="Y246" s="479"/>
      <c r="Z246" s="479"/>
      <c r="AA246" s="479"/>
      <c r="AB246" s="479"/>
      <c r="AC246" s="479"/>
      <c r="AD246" s="479"/>
      <c r="AE246" s="479"/>
    </row>
    <row r="247" spans="1:31" ht="15.75" customHeight="1" x14ac:dyDescent="0.25">
      <c r="A247" s="479"/>
      <c r="B247" s="479"/>
      <c r="C247" s="479"/>
      <c r="D247" s="479"/>
      <c r="E247" s="479"/>
      <c r="F247" s="479"/>
      <c r="G247" s="539"/>
      <c r="H247" s="479"/>
      <c r="I247" s="479"/>
      <c r="J247" s="479"/>
      <c r="K247" s="479"/>
      <c r="L247" s="479"/>
      <c r="M247" s="479"/>
      <c r="N247" s="479"/>
      <c r="O247" s="479"/>
      <c r="P247" s="479"/>
      <c r="Q247" s="479"/>
      <c r="R247" s="479"/>
      <c r="S247" s="479"/>
      <c r="T247" s="479"/>
      <c r="U247" s="479"/>
      <c r="V247" s="479"/>
      <c r="W247" s="479"/>
      <c r="X247" s="479"/>
      <c r="Y247" s="479"/>
      <c r="Z247" s="479"/>
      <c r="AA247" s="479"/>
      <c r="AB247" s="479"/>
      <c r="AC247" s="479"/>
      <c r="AD247" s="479"/>
      <c r="AE247" s="479"/>
    </row>
    <row r="248" spans="1:31" ht="15.75" customHeight="1" x14ac:dyDescent="0.25">
      <c r="A248" s="479"/>
      <c r="B248" s="479"/>
      <c r="C248" s="479"/>
      <c r="D248" s="479"/>
      <c r="E248" s="479"/>
      <c r="F248" s="479"/>
      <c r="G248" s="539"/>
      <c r="H248" s="479"/>
      <c r="I248" s="479"/>
      <c r="J248" s="479"/>
      <c r="K248" s="479"/>
      <c r="L248" s="479"/>
      <c r="M248" s="479"/>
      <c r="N248" s="479"/>
      <c r="O248" s="479"/>
      <c r="P248" s="479"/>
      <c r="Q248" s="479"/>
      <c r="R248" s="479"/>
      <c r="S248" s="479"/>
      <c r="T248" s="479"/>
      <c r="U248" s="479"/>
      <c r="V248" s="479"/>
      <c r="W248" s="479"/>
      <c r="X248" s="479"/>
      <c r="Y248" s="479"/>
      <c r="Z248" s="479"/>
      <c r="AA248" s="479"/>
      <c r="AB248" s="479"/>
      <c r="AC248" s="479"/>
      <c r="AD248" s="479"/>
      <c r="AE248" s="479"/>
    </row>
    <row r="249" spans="1:31" ht="15.75" customHeight="1" x14ac:dyDescent="0.25">
      <c r="A249" s="479"/>
      <c r="B249" s="479"/>
      <c r="C249" s="479"/>
      <c r="D249" s="479"/>
      <c r="E249" s="479"/>
      <c r="F249" s="479"/>
      <c r="G249" s="539"/>
      <c r="H249" s="479"/>
      <c r="I249" s="479"/>
      <c r="J249" s="479"/>
      <c r="K249" s="479"/>
      <c r="L249" s="479"/>
      <c r="M249" s="479"/>
      <c r="N249" s="479"/>
      <c r="O249" s="479"/>
      <c r="P249" s="479"/>
      <c r="Q249" s="479"/>
      <c r="R249" s="479"/>
      <c r="S249" s="479"/>
      <c r="T249" s="479"/>
      <c r="U249" s="479"/>
      <c r="V249" s="479"/>
      <c r="W249" s="479"/>
      <c r="X249" s="479"/>
      <c r="Y249" s="479"/>
      <c r="Z249" s="479"/>
      <c r="AA249" s="479"/>
      <c r="AB249" s="479"/>
      <c r="AC249" s="479"/>
      <c r="AD249" s="479"/>
      <c r="AE249" s="479"/>
    </row>
    <row r="250" spans="1:31" ht="15.75" customHeight="1" x14ac:dyDescent="0.25">
      <c r="A250" s="479"/>
      <c r="B250" s="479"/>
      <c r="C250" s="479"/>
      <c r="D250" s="479"/>
      <c r="E250" s="479"/>
      <c r="F250" s="479"/>
      <c r="G250" s="539"/>
      <c r="H250" s="479"/>
      <c r="I250" s="479"/>
      <c r="J250" s="479"/>
      <c r="K250" s="479"/>
      <c r="L250" s="479"/>
      <c r="M250" s="479"/>
      <c r="N250" s="479"/>
      <c r="O250" s="479"/>
      <c r="P250" s="479"/>
      <c r="Q250" s="479"/>
      <c r="R250" s="479"/>
      <c r="S250" s="479"/>
      <c r="T250" s="479"/>
      <c r="U250" s="479"/>
      <c r="V250" s="479"/>
      <c r="W250" s="479"/>
      <c r="X250" s="479"/>
      <c r="Y250" s="479"/>
      <c r="Z250" s="479"/>
      <c r="AA250" s="479"/>
      <c r="AB250" s="479"/>
      <c r="AC250" s="479"/>
      <c r="AD250" s="479"/>
      <c r="AE250" s="479"/>
    </row>
    <row r="251" spans="1:31" ht="15.75" customHeight="1" x14ac:dyDescent="0.25">
      <c r="A251" s="479"/>
      <c r="B251" s="479"/>
      <c r="C251" s="479"/>
      <c r="D251" s="479"/>
      <c r="E251" s="479"/>
      <c r="F251" s="479"/>
      <c r="G251" s="539"/>
      <c r="H251" s="479"/>
      <c r="I251" s="479"/>
      <c r="J251" s="479"/>
      <c r="K251" s="479"/>
      <c r="L251" s="479"/>
      <c r="M251" s="479"/>
      <c r="N251" s="479"/>
      <c r="O251" s="479"/>
      <c r="P251" s="479"/>
      <c r="Q251" s="479"/>
      <c r="R251" s="479"/>
      <c r="S251" s="479"/>
      <c r="T251" s="479"/>
      <c r="U251" s="479"/>
      <c r="V251" s="479"/>
      <c r="W251" s="479"/>
      <c r="X251" s="479"/>
      <c r="Y251" s="479"/>
      <c r="Z251" s="479"/>
      <c r="AA251" s="479"/>
      <c r="AB251" s="479"/>
      <c r="AC251" s="479"/>
      <c r="AD251" s="479"/>
      <c r="AE251" s="479"/>
    </row>
    <row r="252" spans="1:31" ht="15.75" customHeight="1" x14ac:dyDescent="0.25">
      <c r="A252" s="479"/>
      <c r="B252" s="479"/>
      <c r="C252" s="479"/>
      <c r="D252" s="479"/>
      <c r="E252" s="479"/>
      <c r="F252" s="479"/>
      <c r="G252" s="539"/>
      <c r="H252" s="479"/>
      <c r="I252" s="479"/>
      <c r="J252" s="479"/>
      <c r="K252" s="479"/>
      <c r="L252" s="479"/>
      <c r="M252" s="479"/>
      <c r="N252" s="479"/>
      <c r="O252" s="479"/>
      <c r="P252" s="479"/>
      <c r="Q252" s="479"/>
      <c r="R252" s="479"/>
      <c r="S252" s="479"/>
      <c r="T252" s="479"/>
      <c r="U252" s="479"/>
      <c r="V252" s="479"/>
      <c r="W252" s="479"/>
      <c r="X252" s="479"/>
      <c r="Y252" s="479"/>
      <c r="Z252" s="479"/>
      <c r="AA252" s="479"/>
      <c r="AB252" s="479"/>
      <c r="AC252" s="479"/>
      <c r="AD252" s="479"/>
      <c r="AE252" s="479"/>
    </row>
    <row r="253" spans="1:31" ht="15.75" customHeight="1" x14ac:dyDescent="0.25">
      <c r="A253" s="479"/>
      <c r="B253" s="479"/>
      <c r="C253" s="479"/>
      <c r="D253" s="479"/>
      <c r="E253" s="479"/>
      <c r="F253" s="479"/>
      <c r="G253" s="539"/>
      <c r="H253" s="479"/>
      <c r="I253" s="479"/>
      <c r="J253" s="479"/>
      <c r="K253" s="479"/>
      <c r="L253" s="479"/>
      <c r="M253" s="479"/>
      <c r="N253" s="479"/>
      <c r="O253" s="479"/>
      <c r="P253" s="479"/>
      <c r="Q253" s="479"/>
      <c r="R253" s="479"/>
      <c r="S253" s="479"/>
      <c r="T253" s="479"/>
      <c r="U253" s="479"/>
      <c r="V253" s="479"/>
      <c r="W253" s="479"/>
      <c r="X253" s="479"/>
      <c r="Y253" s="479"/>
      <c r="Z253" s="479"/>
      <c r="AA253" s="479"/>
      <c r="AB253" s="479"/>
      <c r="AC253" s="479"/>
      <c r="AD253" s="479"/>
      <c r="AE253" s="479"/>
    </row>
    <row r="254" spans="1:31" ht="15.75" customHeight="1" x14ac:dyDescent="0.25">
      <c r="A254" s="479"/>
      <c r="B254" s="479"/>
      <c r="C254" s="479"/>
      <c r="D254" s="479"/>
      <c r="E254" s="479"/>
      <c r="F254" s="479"/>
      <c r="G254" s="539"/>
      <c r="H254" s="479"/>
      <c r="I254" s="479"/>
      <c r="J254" s="479"/>
      <c r="K254" s="479"/>
      <c r="L254" s="479"/>
      <c r="M254" s="479"/>
      <c r="N254" s="479"/>
      <c r="O254" s="479"/>
      <c r="P254" s="479"/>
      <c r="Q254" s="479"/>
      <c r="R254" s="479"/>
      <c r="S254" s="479"/>
      <c r="T254" s="479"/>
      <c r="U254" s="479"/>
      <c r="V254" s="479"/>
      <c r="W254" s="479"/>
      <c r="X254" s="479"/>
      <c r="Y254" s="479"/>
      <c r="Z254" s="479"/>
      <c r="AA254" s="479"/>
      <c r="AB254" s="479"/>
      <c r="AC254" s="479"/>
      <c r="AD254" s="479"/>
      <c r="AE254" s="479"/>
    </row>
    <row r="255" spans="1:31" ht="15.75" customHeight="1" x14ac:dyDescent="0.25">
      <c r="A255" s="479"/>
      <c r="B255" s="479"/>
      <c r="C255" s="479"/>
      <c r="D255" s="479"/>
      <c r="E255" s="479"/>
      <c r="F255" s="479"/>
      <c r="G255" s="539"/>
      <c r="H255" s="479"/>
      <c r="I255" s="479"/>
      <c r="J255" s="479"/>
      <c r="K255" s="479"/>
      <c r="L255" s="479"/>
      <c r="M255" s="479"/>
      <c r="N255" s="479"/>
      <c r="O255" s="479"/>
      <c r="P255" s="479"/>
      <c r="Q255" s="479"/>
      <c r="R255" s="479"/>
      <c r="S255" s="479"/>
      <c r="T255" s="479"/>
      <c r="U255" s="479"/>
      <c r="V255" s="479"/>
      <c r="W255" s="479"/>
      <c r="X255" s="479"/>
      <c r="Y255" s="479"/>
      <c r="Z255" s="479"/>
      <c r="AA255" s="479"/>
      <c r="AB255" s="479"/>
      <c r="AC255" s="479"/>
      <c r="AD255" s="479"/>
      <c r="AE255" s="479"/>
    </row>
    <row r="256" spans="1:31" ht="15.75" customHeight="1" x14ac:dyDescent="0.25">
      <c r="A256" s="479"/>
      <c r="B256" s="479"/>
      <c r="C256" s="479"/>
      <c r="D256" s="479"/>
      <c r="E256" s="479"/>
      <c r="F256" s="479"/>
      <c r="G256" s="539"/>
      <c r="H256" s="479"/>
      <c r="I256" s="479"/>
      <c r="J256" s="479"/>
      <c r="K256" s="479"/>
      <c r="L256" s="479"/>
      <c r="M256" s="479"/>
      <c r="N256" s="479"/>
      <c r="O256" s="479"/>
      <c r="P256" s="479"/>
      <c r="Q256" s="479"/>
      <c r="R256" s="479"/>
      <c r="S256" s="479"/>
      <c r="T256" s="479"/>
      <c r="U256" s="479"/>
      <c r="V256" s="479"/>
      <c r="W256" s="479"/>
      <c r="X256" s="479"/>
      <c r="Y256" s="479"/>
      <c r="Z256" s="479"/>
      <c r="AA256" s="479"/>
      <c r="AB256" s="479"/>
      <c r="AC256" s="479"/>
      <c r="AD256" s="479"/>
      <c r="AE256" s="479"/>
    </row>
    <row r="257" spans="1:31" ht="15.75" customHeight="1" x14ac:dyDescent="0.25">
      <c r="A257" s="479"/>
      <c r="B257" s="479"/>
      <c r="C257" s="479"/>
      <c r="D257" s="479"/>
      <c r="E257" s="479"/>
      <c r="F257" s="479"/>
      <c r="G257" s="539"/>
      <c r="H257" s="479"/>
      <c r="I257" s="479"/>
      <c r="J257" s="479"/>
      <c r="K257" s="479"/>
      <c r="L257" s="479"/>
      <c r="M257" s="479"/>
      <c r="N257" s="479"/>
      <c r="O257" s="479"/>
      <c r="P257" s="479"/>
      <c r="Q257" s="479"/>
      <c r="R257" s="479"/>
      <c r="S257" s="479"/>
      <c r="T257" s="479"/>
      <c r="U257" s="479"/>
      <c r="V257" s="479"/>
      <c r="W257" s="479"/>
      <c r="X257" s="479"/>
      <c r="Y257" s="479"/>
      <c r="Z257" s="479"/>
      <c r="AA257" s="479"/>
      <c r="AB257" s="479"/>
      <c r="AC257" s="479"/>
      <c r="AD257" s="479"/>
      <c r="AE257" s="479"/>
    </row>
    <row r="258" spans="1:31" ht="15.75" customHeight="1" x14ac:dyDescent="0.25">
      <c r="A258" s="479"/>
      <c r="B258" s="479"/>
      <c r="C258" s="479"/>
      <c r="D258" s="479"/>
      <c r="E258" s="479"/>
      <c r="F258" s="479"/>
      <c r="G258" s="539"/>
      <c r="H258" s="479"/>
      <c r="I258" s="479"/>
      <c r="J258" s="479"/>
      <c r="K258" s="479"/>
      <c r="L258" s="479"/>
      <c r="M258" s="479"/>
      <c r="N258" s="479"/>
      <c r="O258" s="479"/>
      <c r="P258" s="479"/>
      <c r="Q258" s="479"/>
      <c r="R258" s="479"/>
      <c r="S258" s="479"/>
      <c r="T258" s="479"/>
      <c r="U258" s="479"/>
      <c r="V258" s="479"/>
      <c r="W258" s="479"/>
      <c r="X258" s="479"/>
      <c r="Y258" s="479"/>
      <c r="Z258" s="479"/>
      <c r="AA258" s="479"/>
      <c r="AB258" s="479"/>
      <c r="AC258" s="479"/>
      <c r="AD258" s="479"/>
      <c r="AE258" s="479"/>
    </row>
    <row r="259" spans="1:31" ht="15.75" customHeight="1" x14ac:dyDescent="0.25">
      <c r="A259" s="479"/>
      <c r="B259" s="479"/>
      <c r="C259" s="479"/>
      <c r="D259" s="479"/>
      <c r="E259" s="479"/>
      <c r="F259" s="479"/>
      <c r="G259" s="539"/>
      <c r="H259" s="479"/>
      <c r="I259" s="479"/>
      <c r="J259" s="479"/>
      <c r="K259" s="479"/>
      <c r="L259" s="479"/>
      <c r="M259" s="479"/>
      <c r="N259" s="479"/>
      <c r="O259" s="479"/>
      <c r="P259" s="479"/>
      <c r="Q259" s="479"/>
      <c r="R259" s="479"/>
      <c r="S259" s="479"/>
      <c r="T259" s="479"/>
      <c r="U259" s="479"/>
      <c r="V259" s="479"/>
      <c r="W259" s="479"/>
      <c r="X259" s="479"/>
      <c r="Y259" s="479"/>
      <c r="Z259" s="479"/>
      <c r="AA259" s="479"/>
      <c r="AB259" s="479"/>
      <c r="AC259" s="479"/>
      <c r="AD259" s="479"/>
      <c r="AE259" s="479"/>
    </row>
    <row r="260" spans="1:31" ht="15.75" customHeight="1" x14ac:dyDescent="0.25">
      <c r="A260" s="479"/>
      <c r="B260" s="479"/>
      <c r="C260" s="479"/>
      <c r="D260" s="479"/>
      <c r="E260" s="479"/>
      <c r="F260" s="479"/>
      <c r="G260" s="539"/>
      <c r="H260" s="479"/>
      <c r="I260" s="479"/>
      <c r="J260" s="479"/>
      <c r="K260" s="479"/>
      <c r="L260" s="479"/>
      <c r="M260" s="479"/>
      <c r="N260" s="479"/>
      <c r="O260" s="479"/>
      <c r="P260" s="479"/>
      <c r="Q260" s="479"/>
      <c r="R260" s="479"/>
      <c r="S260" s="479"/>
      <c r="T260" s="479"/>
      <c r="U260" s="479"/>
      <c r="V260" s="479"/>
      <c r="W260" s="479"/>
      <c r="X260" s="479"/>
      <c r="Y260" s="479"/>
      <c r="Z260" s="479"/>
      <c r="AA260" s="479"/>
      <c r="AB260" s="479"/>
      <c r="AC260" s="479"/>
      <c r="AD260" s="479"/>
      <c r="AE260" s="479"/>
    </row>
    <row r="261" spans="1:31" ht="15.75" customHeight="1" x14ac:dyDescent="0.25">
      <c r="A261" s="479"/>
      <c r="B261" s="479"/>
      <c r="C261" s="479"/>
      <c r="D261" s="479"/>
      <c r="E261" s="479"/>
      <c r="F261" s="479"/>
      <c r="G261" s="539"/>
      <c r="H261" s="479"/>
      <c r="I261" s="479"/>
      <c r="J261" s="479"/>
      <c r="K261" s="479"/>
      <c r="L261" s="479"/>
      <c r="M261" s="479"/>
      <c r="N261" s="479"/>
      <c r="O261" s="479"/>
      <c r="P261" s="479"/>
      <c r="Q261" s="479"/>
      <c r="R261" s="479"/>
      <c r="S261" s="479"/>
      <c r="T261" s="479"/>
      <c r="U261" s="479"/>
      <c r="V261" s="479"/>
      <c r="W261" s="479"/>
      <c r="X261" s="479"/>
      <c r="Y261" s="479"/>
      <c r="Z261" s="479"/>
      <c r="AA261" s="479"/>
      <c r="AB261" s="479"/>
      <c r="AC261" s="479"/>
      <c r="AD261" s="479"/>
      <c r="AE261" s="479"/>
    </row>
    <row r="262" spans="1:31" ht="15.75" customHeight="1" x14ac:dyDescent="0.25">
      <c r="A262" s="479"/>
      <c r="B262" s="479"/>
      <c r="C262" s="479"/>
      <c r="D262" s="479"/>
      <c r="E262" s="479"/>
      <c r="F262" s="479"/>
      <c r="G262" s="539"/>
      <c r="H262" s="479"/>
      <c r="I262" s="479"/>
      <c r="J262" s="479"/>
      <c r="K262" s="479"/>
      <c r="L262" s="479"/>
      <c r="M262" s="479"/>
      <c r="N262" s="479"/>
      <c r="O262" s="479"/>
      <c r="P262" s="479"/>
      <c r="Q262" s="479"/>
      <c r="R262" s="479"/>
      <c r="S262" s="479"/>
      <c r="T262" s="479"/>
      <c r="U262" s="479"/>
      <c r="V262" s="479"/>
      <c r="W262" s="479"/>
      <c r="X262" s="479"/>
      <c r="Y262" s="479"/>
      <c r="Z262" s="479"/>
      <c r="AA262" s="479"/>
      <c r="AB262" s="479"/>
      <c r="AC262" s="479"/>
      <c r="AD262" s="479"/>
      <c r="AE262" s="479"/>
    </row>
    <row r="263" spans="1:31" ht="15.75" customHeight="1" x14ac:dyDescent="0.25">
      <c r="A263" s="148"/>
      <c r="B263" s="148"/>
      <c r="C263" s="148"/>
      <c r="D263" s="148"/>
      <c r="E263" s="148"/>
      <c r="F263" s="148"/>
      <c r="G263" s="723"/>
      <c r="H263" s="148"/>
      <c r="I263" s="148"/>
      <c r="J263" s="148"/>
      <c r="K263" s="148"/>
      <c r="L263" s="148"/>
      <c r="M263" s="148"/>
      <c r="N263" s="148"/>
      <c r="O263" s="148"/>
      <c r="P263" s="148"/>
      <c r="Q263" s="148"/>
      <c r="R263" s="148"/>
      <c r="S263" s="148"/>
      <c r="T263" s="148"/>
      <c r="U263" s="148"/>
      <c r="V263" s="148"/>
      <c r="W263" s="148"/>
      <c r="X263" s="148"/>
      <c r="Y263" s="148"/>
      <c r="Z263" s="148"/>
      <c r="AA263" s="148"/>
      <c r="AB263" s="148"/>
      <c r="AC263" s="148"/>
      <c r="AD263" s="148"/>
      <c r="AE263" s="148"/>
    </row>
    <row r="264" spans="1:31" ht="15.75" customHeight="1" x14ac:dyDescent="0.25">
      <c r="A264" s="148"/>
      <c r="B264" s="148"/>
      <c r="C264" s="148"/>
      <c r="D264" s="148"/>
      <c r="E264" s="148"/>
      <c r="F264" s="148"/>
      <c r="G264" s="723"/>
      <c r="H264" s="148"/>
      <c r="I264" s="148"/>
      <c r="J264" s="148"/>
      <c r="K264" s="148"/>
      <c r="L264" s="148"/>
      <c r="M264" s="148"/>
      <c r="N264" s="148"/>
      <c r="O264" s="148"/>
      <c r="P264" s="148"/>
      <c r="Q264" s="148"/>
      <c r="R264" s="148"/>
      <c r="S264" s="148"/>
      <c r="T264" s="148"/>
      <c r="U264" s="148"/>
      <c r="V264" s="148"/>
      <c r="W264" s="148"/>
      <c r="X264" s="148"/>
      <c r="Y264" s="148"/>
      <c r="Z264" s="148"/>
      <c r="AA264" s="148"/>
      <c r="AB264" s="148"/>
      <c r="AC264" s="148"/>
      <c r="AD264" s="148"/>
      <c r="AE264" s="148"/>
    </row>
    <row r="265" spans="1:31" ht="15.75" customHeight="1" x14ac:dyDescent="0.25">
      <c r="A265" s="148"/>
      <c r="B265" s="148"/>
      <c r="C265" s="148"/>
      <c r="D265" s="148"/>
      <c r="E265" s="148"/>
      <c r="F265" s="148"/>
      <c r="G265" s="723"/>
      <c r="H265" s="148"/>
      <c r="I265" s="148"/>
      <c r="J265" s="148"/>
      <c r="K265" s="148"/>
      <c r="L265" s="148"/>
      <c r="M265" s="148"/>
      <c r="N265" s="148"/>
      <c r="O265" s="148"/>
      <c r="P265" s="148"/>
      <c r="Q265" s="148"/>
      <c r="R265" s="148"/>
      <c r="S265" s="148"/>
      <c r="T265" s="148"/>
      <c r="U265" s="148"/>
      <c r="V265" s="148"/>
      <c r="W265" s="148"/>
      <c r="X265" s="148"/>
      <c r="Y265" s="148"/>
      <c r="Z265" s="148"/>
      <c r="AA265" s="148"/>
      <c r="AB265" s="148"/>
      <c r="AC265" s="148"/>
      <c r="AD265" s="148"/>
      <c r="AE265" s="148"/>
    </row>
    <row r="266" spans="1:31" ht="15.75" customHeight="1" x14ac:dyDescent="0.25">
      <c r="A266" s="148"/>
      <c r="B266" s="148"/>
      <c r="C266" s="148"/>
      <c r="D266" s="148"/>
      <c r="E266" s="148"/>
      <c r="F266" s="148"/>
      <c r="G266" s="723"/>
      <c r="H266" s="148"/>
      <c r="I266" s="148"/>
      <c r="J266" s="148"/>
      <c r="K266" s="148"/>
      <c r="L266" s="148"/>
      <c r="M266" s="148"/>
      <c r="N266" s="148"/>
      <c r="O266" s="148"/>
      <c r="P266" s="148"/>
      <c r="Q266" s="148"/>
      <c r="R266" s="148"/>
      <c r="S266" s="148"/>
      <c r="T266" s="148"/>
      <c r="U266" s="148"/>
      <c r="V266" s="148"/>
      <c r="W266" s="148"/>
      <c r="X266" s="148"/>
      <c r="Y266" s="148"/>
      <c r="Z266" s="148"/>
      <c r="AA266" s="148"/>
      <c r="AB266" s="148"/>
      <c r="AC266" s="148"/>
      <c r="AD266" s="148"/>
      <c r="AE266" s="148"/>
    </row>
    <row r="267" spans="1:31" ht="15.75" customHeight="1" x14ac:dyDescent="0.25">
      <c r="A267" s="148"/>
      <c r="B267" s="148"/>
      <c r="C267" s="148"/>
      <c r="D267" s="148"/>
      <c r="E267" s="148"/>
      <c r="F267" s="148"/>
      <c r="G267" s="723"/>
      <c r="H267" s="148"/>
      <c r="I267" s="148"/>
      <c r="J267" s="148"/>
      <c r="K267" s="148"/>
      <c r="L267" s="148"/>
      <c r="M267" s="148"/>
      <c r="N267" s="148"/>
      <c r="O267" s="148"/>
      <c r="P267" s="148"/>
      <c r="Q267" s="148"/>
      <c r="R267" s="148"/>
      <c r="S267" s="148"/>
      <c r="T267" s="148"/>
      <c r="U267" s="148"/>
      <c r="V267" s="148"/>
      <c r="W267" s="148"/>
      <c r="X267" s="148"/>
      <c r="Y267" s="148"/>
      <c r="Z267" s="148"/>
      <c r="AA267" s="148"/>
      <c r="AB267" s="148"/>
      <c r="AC267" s="148"/>
      <c r="AD267" s="148"/>
      <c r="AE267" s="148"/>
    </row>
    <row r="268" spans="1:31" ht="15.75" customHeight="1" x14ac:dyDescent="0.25">
      <c r="A268" s="148"/>
      <c r="B268" s="148"/>
      <c r="C268" s="148"/>
      <c r="D268" s="148"/>
      <c r="E268" s="148"/>
      <c r="F268" s="148"/>
      <c r="G268" s="723"/>
      <c r="H268" s="148"/>
      <c r="I268" s="148"/>
      <c r="J268" s="148"/>
      <c r="K268" s="148"/>
      <c r="L268" s="148"/>
      <c r="M268" s="148"/>
      <c r="N268" s="148"/>
      <c r="O268" s="148"/>
      <c r="P268" s="148"/>
      <c r="Q268" s="148"/>
      <c r="R268" s="148"/>
      <c r="S268" s="148"/>
      <c r="T268" s="148"/>
      <c r="U268" s="148"/>
      <c r="V268" s="148"/>
      <c r="W268" s="148"/>
      <c r="X268" s="148"/>
      <c r="Y268" s="148"/>
      <c r="Z268" s="148"/>
      <c r="AA268" s="148"/>
      <c r="AB268" s="148"/>
      <c r="AC268" s="148"/>
      <c r="AD268" s="148"/>
      <c r="AE268" s="148"/>
    </row>
    <row r="269" spans="1:31" ht="15.75" customHeight="1" x14ac:dyDescent="0.25">
      <c r="A269" s="148"/>
      <c r="B269" s="148"/>
      <c r="C269" s="148"/>
      <c r="D269" s="148"/>
      <c r="E269" s="148"/>
      <c r="F269" s="148"/>
      <c r="G269" s="723"/>
      <c r="H269" s="148"/>
      <c r="I269" s="148"/>
      <c r="J269" s="148"/>
      <c r="K269" s="148"/>
      <c r="L269" s="148"/>
      <c r="M269" s="148"/>
      <c r="N269" s="148"/>
      <c r="O269" s="148"/>
      <c r="P269" s="148"/>
      <c r="Q269" s="148"/>
      <c r="R269" s="148"/>
      <c r="S269" s="148"/>
      <c r="T269" s="148"/>
      <c r="U269" s="148"/>
      <c r="V269" s="148"/>
      <c r="W269" s="148"/>
      <c r="X269" s="148"/>
      <c r="Y269" s="148"/>
      <c r="Z269" s="148"/>
      <c r="AA269" s="148"/>
      <c r="AB269" s="148"/>
      <c r="AC269" s="148"/>
      <c r="AD269" s="148"/>
      <c r="AE269" s="148"/>
    </row>
    <row r="270" spans="1:31" ht="15.75" customHeight="1" x14ac:dyDescent="0.25">
      <c r="A270" s="148"/>
      <c r="B270" s="148"/>
      <c r="C270" s="148"/>
      <c r="D270" s="148"/>
      <c r="E270" s="148"/>
      <c r="F270" s="148"/>
      <c r="G270" s="723"/>
      <c r="H270" s="148"/>
      <c r="I270" s="148"/>
      <c r="J270" s="148"/>
      <c r="K270" s="148"/>
      <c r="L270" s="148"/>
      <c r="M270" s="148"/>
      <c r="N270" s="148"/>
      <c r="O270" s="148"/>
      <c r="P270" s="148"/>
      <c r="Q270" s="148"/>
      <c r="R270" s="148"/>
      <c r="S270" s="148"/>
      <c r="T270" s="148"/>
      <c r="U270" s="148"/>
      <c r="V270" s="148"/>
      <c r="W270" s="148"/>
      <c r="X270" s="148"/>
      <c r="Y270" s="148"/>
      <c r="Z270" s="148"/>
      <c r="AA270" s="148"/>
      <c r="AB270" s="148"/>
      <c r="AC270" s="148"/>
      <c r="AD270" s="148"/>
      <c r="AE270" s="148"/>
    </row>
    <row r="271" spans="1:31" ht="15.75" customHeight="1" x14ac:dyDescent="0.25">
      <c r="A271" s="148"/>
      <c r="B271" s="148"/>
      <c r="C271" s="148"/>
      <c r="D271" s="148"/>
      <c r="E271" s="148"/>
      <c r="F271" s="148"/>
      <c r="G271" s="723"/>
      <c r="H271" s="148"/>
      <c r="I271" s="148"/>
      <c r="J271" s="148"/>
      <c r="K271" s="148"/>
      <c r="L271" s="148"/>
      <c r="M271" s="148"/>
      <c r="N271" s="148"/>
      <c r="O271" s="148"/>
      <c r="P271" s="148"/>
      <c r="Q271" s="148"/>
      <c r="R271" s="148"/>
      <c r="S271" s="148"/>
      <c r="T271" s="148"/>
      <c r="U271" s="148"/>
      <c r="V271" s="148"/>
      <c r="W271" s="148"/>
      <c r="X271" s="148"/>
      <c r="Y271" s="148"/>
      <c r="Z271" s="148"/>
      <c r="AA271" s="148"/>
      <c r="AB271" s="148"/>
      <c r="AC271" s="148"/>
      <c r="AD271" s="148"/>
      <c r="AE271" s="148"/>
    </row>
    <row r="272" spans="1:31" ht="15.75" customHeight="1" x14ac:dyDescent="0.25">
      <c r="A272" s="148"/>
      <c r="B272" s="148"/>
      <c r="C272" s="148"/>
      <c r="D272" s="148"/>
      <c r="E272" s="148"/>
      <c r="F272" s="148"/>
      <c r="G272" s="723"/>
      <c r="H272" s="148"/>
      <c r="I272" s="148"/>
      <c r="J272" s="148"/>
      <c r="K272" s="148"/>
      <c r="L272" s="148"/>
      <c r="M272" s="148"/>
      <c r="N272" s="148"/>
      <c r="O272" s="148"/>
      <c r="P272" s="148"/>
      <c r="Q272" s="148"/>
      <c r="R272" s="148"/>
      <c r="S272" s="148"/>
      <c r="T272" s="148"/>
      <c r="U272" s="148"/>
      <c r="V272" s="148"/>
      <c r="W272" s="148"/>
      <c r="X272" s="148"/>
      <c r="Y272" s="148"/>
      <c r="Z272" s="148"/>
      <c r="AA272" s="148"/>
      <c r="AB272" s="148"/>
      <c r="AC272" s="148"/>
      <c r="AD272" s="148"/>
      <c r="AE272" s="148"/>
    </row>
    <row r="273" spans="1:31" ht="15.75" customHeight="1" x14ac:dyDescent="0.25">
      <c r="A273" s="148"/>
      <c r="B273" s="148"/>
      <c r="C273" s="148"/>
      <c r="D273" s="148"/>
      <c r="E273" s="148"/>
      <c r="F273" s="148"/>
      <c r="G273" s="723"/>
      <c r="H273" s="148"/>
      <c r="I273" s="148"/>
      <c r="J273" s="148"/>
      <c r="K273" s="148"/>
      <c r="L273" s="148"/>
      <c r="M273" s="148"/>
      <c r="N273" s="148"/>
      <c r="O273" s="148"/>
      <c r="P273" s="148"/>
      <c r="Q273" s="148"/>
      <c r="R273" s="148"/>
      <c r="S273" s="148"/>
      <c r="T273" s="148"/>
      <c r="U273" s="148"/>
      <c r="V273" s="148"/>
      <c r="W273" s="148"/>
      <c r="X273" s="148"/>
      <c r="Y273" s="148"/>
      <c r="Z273" s="148"/>
      <c r="AA273" s="148"/>
      <c r="AB273" s="148"/>
      <c r="AC273" s="148"/>
      <c r="AD273" s="148"/>
      <c r="AE273" s="148"/>
    </row>
    <row r="274" spans="1:31" ht="15.75" customHeight="1" x14ac:dyDescent="0.25">
      <c r="A274" s="148"/>
      <c r="B274" s="148"/>
      <c r="C274" s="148"/>
      <c r="D274" s="148"/>
      <c r="E274" s="148"/>
      <c r="F274" s="148"/>
      <c r="G274" s="723"/>
      <c r="H274" s="148"/>
      <c r="I274" s="148"/>
      <c r="J274" s="148"/>
      <c r="K274" s="148"/>
      <c r="L274" s="148"/>
      <c r="M274" s="148"/>
      <c r="N274" s="148"/>
      <c r="O274" s="148"/>
      <c r="P274" s="148"/>
      <c r="Q274" s="148"/>
      <c r="R274" s="148"/>
      <c r="S274" s="148"/>
      <c r="T274" s="148"/>
      <c r="U274" s="148"/>
      <c r="V274" s="148"/>
      <c r="W274" s="148"/>
      <c r="X274" s="148"/>
      <c r="Y274" s="148"/>
      <c r="Z274" s="148"/>
      <c r="AA274" s="148"/>
      <c r="AB274" s="148"/>
      <c r="AC274" s="148"/>
      <c r="AD274" s="148"/>
      <c r="AE274" s="148"/>
    </row>
    <row r="275" spans="1:31" ht="15.75" customHeight="1" x14ac:dyDescent="0.25">
      <c r="A275" s="148"/>
      <c r="B275" s="148"/>
      <c r="C275" s="148"/>
      <c r="D275" s="148"/>
      <c r="E275" s="148"/>
      <c r="F275" s="148"/>
      <c r="G275" s="723"/>
      <c r="H275" s="148"/>
      <c r="I275" s="148"/>
      <c r="J275" s="148"/>
      <c r="K275" s="148"/>
      <c r="L275" s="148"/>
      <c r="M275" s="148"/>
      <c r="N275" s="148"/>
      <c r="O275" s="148"/>
      <c r="P275" s="148"/>
      <c r="Q275" s="148"/>
      <c r="R275" s="148"/>
      <c r="S275" s="148"/>
      <c r="T275" s="148"/>
      <c r="U275" s="148"/>
      <c r="V275" s="148"/>
      <c r="W275" s="148"/>
      <c r="X275" s="148"/>
      <c r="Y275" s="148"/>
      <c r="Z275" s="148"/>
      <c r="AA275" s="148"/>
      <c r="AB275" s="148"/>
      <c r="AC275" s="148"/>
      <c r="AD275" s="148"/>
      <c r="AE275" s="148"/>
    </row>
    <row r="276" spans="1:31" ht="15.75" customHeight="1" x14ac:dyDescent="0.25">
      <c r="A276" s="148"/>
      <c r="B276" s="148"/>
      <c r="C276" s="148"/>
      <c r="D276" s="148"/>
      <c r="E276" s="148"/>
      <c r="F276" s="148"/>
      <c r="G276" s="723"/>
      <c r="H276" s="148"/>
      <c r="I276" s="148"/>
      <c r="J276" s="148"/>
      <c r="K276" s="148"/>
      <c r="L276" s="148"/>
      <c r="M276" s="148"/>
      <c r="N276" s="148"/>
      <c r="O276" s="148"/>
      <c r="P276" s="148"/>
      <c r="Q276" s="148"/>
      <c r="R276" s="148"/>
      <c r="S276" s="148"/>
      <c r="T276" s="148"/>
      <c r="U276" s="148"/>
      <c r="V276" s="148"/>
      <c r="W276" s="148"/>
      <c r="X276" s="148"/>
      <c r="Y276" s="148"/>
      <c r="Z276" s="148"/>
      <c r="AA276" s="148"/>
      <c r="AB276" s="148"/>
      <c r="AC276" s="148"/>
      <c r="AD276" s="148"/>
      <c r="AE276" s="148"/>
    </row>
    <row r="277" spans="1:31" ht="15.75" customHeight="1" x14ac:dyDescent="0.25">
      <c r="A277" s="148"/>
      <c r="B277" s="148"/>
      <c r="C277" s="148"/>
      <c r="D277" s="148"/>
      <c r="E277" s="148"/>
      <c r="F277" s="148"/>
      <c r="G277" s="723"/>
      <c r="H277" s="148"/>
      <c r="I277" s="148"/>
      <c r="J277" s="148"/>
      <c r="K277" s="148"/>
      <c r="L277" s="148"/>
      <c r="M277" s="148"/>
      <c r="N277" s="148"/>
      <c r="O277" s="148"/>
      <c r="P277" s="148"/>
      <c r="Q277" s="148"/>
      <c r="R277" s="148"/>
      <c r="S277" s="148"/>
      <c r="T277" s="148"/>
      <c r="U277" s="148"/>
      <c r="V277" s="148"/>
      <c r="W277" s="148"/>
      <c r="X277" s="148"/>
      <c r="Y277" s="148"/>
      <c r="Z277" s="148"/>
      <c r="AA277" s="148"/>
      <c r="AB277" s="148"/>
      <c r="AC277" s="148"/>
      <c r="AD277" s="148"/>
      <c r="AE277" s="148"/>
    </row>
    <row r="278" spans="1:31" ht="15.75" customHeight="1" x14ac:dyDescent="0.25">
      <c r="A278" s="148"/>
      <c r="B278" s="148"/>
      <c r="C278" s="148"/>
      <c r="D278" s="148"/>
      <c r="E278" s="148"/>
      <c r="F278" s="148"/>
      <c r="G278" s="723"/>
      <c r="H278" s="148"/>
      <c r="I278" s="148"/>
      <c r="J278" s="148"/>
      <c r="K278" s="148"/>
      <c r="L278" s="148"/>
      <c r="M278" s="148"/>
      <c r="N278" s="148"/>
      <c r="O278" s="148"/>
      <c r="P278" s="148"/>
      <c r="Q278" s="148"/>
      <c r="R278" s="148"/>
      <c r="S278" s="148"/>
      <c r="T278" s="148"/>
      <c r="U278" s="148"/>
      <c r="V278" s="148"/>
      <c r="W278" s="148"/>
      <c r="X278" s="148"/>
      <c r="Y278" s="148"/>
      <c r="Z278" s="148"/>
      <c r="AA278" s="148"/>
      <c r="AB278" s="148"/>
      <c r="AC278" s="148"/>
      <c r="AD278" s="148"/>
      <c r="AE278" s="148"/>
    </row>
    <row r="279" spans="1:31" ht="15.75" customHeight="1" x14ac:dyDescent="0.25">
      <c r="A279" s="148"/>
      <c r="B279" s="148"/>
      <c r="C279" s="148"/>
      <c r="D279" s="148"/>
      <c r="E279" s="148"/>
      <c r="F279" s="148"/>
      <c r="G279" s="723"/>
      <c r="H279" s="148"/>
      <c r="I279" s="148"/>
      <c r="J279" s="148"/>
      <c r="K279" s="148"/>
      <c r="L279" s="148"/>
      <c r="M279" s="148"/>
      <c r="N279" s="148"/>
      <c r="O279" s="148"/>
      <c r="P279" s="148"/>
      <c r="Q279" s="148"/>
      <c r="R279" s="148"/>
      <c r="S279" s="148"/>
      <c r="T279" s="148"/>
      <c r="U279" s="148"/>
      <c r="V279" s="148"/>
      <c r="W279" s="148"/>
      <c r="X279" s="148"/>
      <c r="Y279" s="148"/>
      <c r="Z279" s="148"/>
      <c r="AA279" s="148"/>
      <c r="AB279" s="148"/>
      <c r="AC279" s="148"/>
      <c r="AD279" s="148"/>
      <c r="AE279" s="148"/>
    </row>
    <row r="280" spans="1:31" ht="15.75" customHeight="1" x14ac:dyDescent="0.25">
      <c r="A280" s="148"/>
      <c r="B280" s="148"/>
      <c r="C280" s="148"/>
      <c r="D280" s="148"/>
      <c r="E280" s="148"/>
      <c r="F280" s="148"/>
      <c r="G280" s="723"/>
      <c r="H280" s="148"/>
      <c r="I280" s="148"/>
      <c r="J280" s="148"/>
      <c r="K280" s="148"/>
      <c r="L280" s="148"/>
      <c r="M280" s="148"/>
      <c r="N280" s="148"/>
      <c r="O280" s="148"/>
      <c r="P280" s="148"/>
      <c r="Q280" s="148"/>
      <c r="R280" s="148"/>
      <c r="S280" s="148"/>
      <c r="T280" s="148"/>
      <c r="U280" s="148"/>
      <c r="V280" s="148"/>
      <c r="W280" s="148"/>
      <c r="X280" s="148"/>
      <c r="Y280" s="148"/>
      <c r="Z280" s="148"/>
      <c r="AA280" s="148"/>
      <c r="AB280" s="148"/>
      <c r="AC280" s="148"/>
      <c r="AD280" s="148"/>
      <c r="AE280" s="148"/>
    </row>
    <row r="281" spans="1:31" ht="15.75" customHeight="1" x14ac:dyDescent="0.25">
      <c r="A281" s="148"/>
      <c r="B281" s="148"/>
      <c r="C281" s="148"/>
      <c r="D281" s="148"/>
      <c r="E281" s="148"/>
      <c r="F281" s="148"/>
      <c r="G281" s="723"/>
      <c r="H281" s="148"/>
      <c r="I281" s="148"/>
      <c r="J281" s="148"/>
      <c r="K281" s="148"/>
      <c r="L281" s="148"/>
      <c r="M281" s="148"/>
      <c r="N281" s="148"/>
      <c r="O281" s="148"/>
      <c r="P281" s="148"/>
      <c r="Q281" s="148"/>
      <c r="R281" s="148"/>
      <c r="S281" s="148"/>
      <c r="T281" s="148"/>
      <c r="U281" s="148"/>
      <c r="V281" s="148"/>
      <c r="W281" s="148"/>
      <c r="X281" s="148"/>
      <c r="Y281" s="148"/>
      <c r="Z281" s="148"/>
      <c r="AA281" s="148"/>
      <c r="AB281" s="148"/>
      <c r="AC281" s="148"/>
      <c r="AD281" s="148"/>
      <c r="AE281" s="148"/>
    </row>
    <row r="282" spans="1:31" ht="15.75" customHeight="1" x14ac:dyDescent="0.25">
      <c r="A282" s="148"/>
      <c r="B282" s="148"/>
      <c r="C282" s="148"/>
      <c r="D282" s="148"/>
      <c r="E282" s="148"/>
      <c r="F282" s="148"/>
      <c r="G282" s="723"/>
      <c r="H282" s="148"/>
      <c r="I282" s="148"/>
      <c r="J282" s="148"/>
      <c r="K282" s="148"/>
      <c r="L282" s="148"/>
      <c r="M282" s="148"/>
      <c r="N282" s="148"/>
      <c r="O282" s="148"/>
      <c r="P282" s="148"/>
      <c r="Q282" s="148"/>
      <c r="R282" s="148"/>
      <c r="S282" s="148"/>
      <c r="T282" s="148"/>
      <c r="U282" s="148"/>
      <c r="V282" s="148"/>
      <c r="W282" s="148"/>
      <c r="X282" s="148"/>
      <c r="Y282" s="148"/>
      <c r="Z282" s="148"/>
      <c r="AA282" s="148"/>
      <c r="AB282" s="148"/>
      <c r="AC282" s="148"/>
      <c r="AD282" s="148"/>
      <c r="AE282" s="148"/>
    </row>
    <row r="283" spans="1:31" ht="15.75" customHeight="1" x14ac:dyDescent="0.25">
      <c r="A283" s="148"/>
      <c r="B283" s="148"/>
      <c r="C283" s="148"/>
      <c r="D283" s="148"/>
      <c r="E283" s="148"/>
      <c r="F283" s="148"/>
      <c r="G283" s="723"/>
      <c r="H283" s="148"/>
      <c r="I283" s="148"/>
      <c r="J283" s="148"/>
      <c r="K283" s="148"/>
      <c r="L283" s="148"/>
      <c r="M283" s="148"/>
      <c r="N283" s="148"/>
      <c r="O283" s="148"/>
      <c r="P283" s="148"/>
      <c r="Q283" s="148"/>
      <c r="R283" s="148"/>
      <c r="S283" s="148"/>
      <c r="T283" s="148"/>
      <c r="U283" s="148"/>
      <c r="V283" s="148"/>
      <c r="W283" s="148"/>
      <c r="X283" s="148"/>
      <c r="Y283" s="148"/>
      <c r="Z283" s="148"/>
      <c r="AA283" s="148"/>
      <c r="AB283" s="148"/>
      <c r="AC283" s="148"/>
      <c r="AD283" s="148"/>
      <c r="AE283" s="148"/>
    </row>
    <row r="284" spans="1:31" ht="15.75" customHeight="1" x14ac:dyDescent="0.25">
      <c r="A284" s="148"/>
      <c r="B284" s="148"/>
      <c r="C284" s="148"/>
      <c r="D284" s="148"/>
      <c r="E284" s="148"/>
      <c r="F284" s="148"/>
      <c r="G284" s="723"/>
      <c r="H284" s="148"/>
      <c r="I284" s="148"/>
      <c r="J284" s="148"/>
      <c r="K284" s="148"/>
      <c r="L284" s="148"/>
      <c r="M284" s="148"/>
      <c r="N284" s="148"/>
      <c r="O284" s="148"/>
      <c r="P284" s="148"/>
      <c r="Q284" s="148"/>
      <c r="R284" s="148"/>
      <c r="S284" s="148"/>
      <c r="T284" s="148"/>
      <c r="U284" s="148"/>
      <c r="V284" s="148"/>
      <c r="W284" s="148"/>
      <c r="X284" s="148"/>
      <c r="Y284" s="148"/>
      <c r="Z284" s="148"/>
      <c r="AA284" s="148"/>
      <c r="AB284" s="148"/>
      <c r="AC284" s="148"/>
      <c r="AD284" s="148"/>
      <c r="AE284" s="148"/>
    </row>
    <row r="285" spans="1:31" ht="15.75" customHeight="1" x14ac:dyDescent="0.25">
      <c r="A285" s="148"/>
      <c r="B285" s="148"/>
      <c r="C285" s="148"/>
      <c r="D285" s="148"/>
      <c r="E285" s="148"/>
      <c r="F285" s="148"/>
      <c r="G285" s="723"/>
      <c r="H285" s="148"/>
      <c r="I285" s="148"/>
      <c r="J285" s="148"/>
      <c r="K285" s="148"/>
      <c r="L285" s="148"/>
      <c r="M285" s="148"/>
      <c r="N285" s="148"/>
      <c r="O285" s="148"/>
      <c r="P285" s="148"/>
      <c r="Q285" s="148"/>
      <c r="R285" s="148"/>
      <c r="S285" s="148"/>
      <c r="T285" s="148"/>
      <c r="U285" s="148"/>
      <c r="V285" s="148"/>
      <c r="W285" s="148"/>
      <c r="X285" s="148"/>
      <c r="Y285" s="148"/>
      <c r="Z285" s="148"/>
      <c r="AA285" s="148"/>
      <c r="AB285" s="148"/>
      <c r="AC285" s="148"/>
      <c r="AD285" s="148"/>
      <c r="AE285" s="148"/>
    </row>
    <row r="286" spans="1:31" ht="15.75" customHeight="1" x14ac:dyDescent="0.25">
      <c r="A286" s="148"/>
      <c r="B286" s="148"/>
      <c r="C286" s="148"/>
      <c r="D286" s="148"/>
      <c r="E286" s="148"/>
      <c r="F286" s="148"/>
      <c r="G286" s="723"/>
      <c r="H286" s="148"/>
      <c r="I286" s="148"/>
      <c r="J286" s="148"/>
      <c r="K286" s="148"/>
      <c r="L286" s="148"/>
      <c r="M286" s="148"/>
      <c r="N286" s="148"/>
      <c r="O286" s="148"/>
      <c r="P286" s="148"/>
      <c r="Q286" s="148"/>
      <c r="R286" s="148"/>
      <c r="S286" s="148"/>
      <c r="T286" s="148"/>
      <c r="U286" s="148"/>
      <c r="V286" s="148"/>
      <c r="W286" s="148"/>
      <c r="X286" s="148"/>
      <c r="Y286" s="148"/>
      <c r="Z286" s="148"/>
      <c r="AA286" s="148"/>
      <c r="AB286" s="148"/>
      <c r="AC286" s="148"/>
      <c r="AD286" s="148"/>
      <c r="AE286" s="148"/>
    </row>
    <row r="287" spans="1:31" ht="15.75" customHeight="1" x14ac:dyDescent="0.25">
      <c r="A287" s="148"/>
      <c r="B287" s="148"/>
      <c r="C287" s="148"/>
      <c r="D287" s="148"/>
      <c r="E287" s="148"/>
      <c r="F287" s="148"/>
      <c r="G287" s="723"/>
      <c r="H287" s="148"/>
      <c r="I287" s="148"/>
      <c r="J287" s="148"/>
      <c r="K287" s="148"/>
      <c r="L287" s="148"/>
      <c r="M287" s="148"/>
      <c r="N287" s="148"/>
      <c r="O287" s="148"/>
      <c r="P287" s="148"/>
      <c r="Q287" s="148"/>
      <c r="R287" s="148"/>
      <c r="S287" s="148"/>
      <c r="T287" s="148"/>
      <c r="U287" s="148"/>
      <c r="V287" s="148"/>
      <c r="W287" s="148"/>
      <c r="X287" s="148"/>
      <c r="Y287" s="148"/>
      <c r="Z287" s="148"/>
      <c r="AA287" s="148"/>
      <c r="AB287" s="148"/>
      <c r="AC287" s="148"/>
      <c r="AD287" s="148"/>
      <c r="AE287" s="148"/>
    </row>
    <row r="288" spans="1:31" ht="15.75" customHeight="1" x14ac:dyDescent="0.25">
      <c r="A288" s="148"/>
      <c r="B288" s="148"/>
      <c r="C288" s="148"/>
      <c r="D288" s="148"/>
      <c r="E288" s="148"/>
      <c r="F288" s="148"/>
      <c r="G288" s="723"/>
      <c r="H288" s="148"/>
      <c r="I288" s="148"/>
      <c r="J288" s="148"/>
      <c r="K288" s="148"/>
      <c r="L288" s="148"/>
      <c r="M288" s="148"/>
      <c r="N288" s="148"/>
      <c r="O288" s="148"/>
      <c r="P288" s="148"/>
      <c r="Q288" s="148"/>
      <c r="R288" s="148"/>
      <c r="S288" s="148"/>
      <c r="T288" s="148"/>
      <c r="U288" s="148"/>
      <c r="V288" s="148"/>
      <c r="W288" s="148"/>
      <c r="X288" s="148"/>
      <c r="Y288" s="148"/>
      <c r="Z288" s="148"/>
      <c r="AA288" s="148"/>
      <c r="AB288" s="148"/>
      <c r="AC288" s="148"/>
      <c r="AD288" s="148"/>
      <c r="AE288" s="148"/>
    </row>
    <row r="289" spans="1:31" ht="15.75" customHeight="1" x14ac:dyDescent="0.25">
      <c r="A289" s="148"/>
      <c r="B289" s="148"/>
      <c r="C289" s="148"/>
      <c r="D289" s="148"/>
      <c r="E289" s="148"/>
      <c r="F289" s="148"/>
      <c r="G289" s="723"/>
      <c r="H289" s="148"/>
      <c r="I289" s="148"/>
      <c r="J289" s="148"/>
      <c r="K289" s="148"/>
      <c r="L289" s="148"/>
      <c r="M289" s="148"/>
      <c r="N289" s="148"/>
      <c r="O289" s="148"/>
      <c r="P289" s="148"/>
      <c r="Q289" s="148"/>
      <c r="R289" s="148"/>
      <c r="S289" s="148"/>
      <c r="T289" s="148"/>
      <c r="U289" s="148"/>
      <c r="V289" s="148"/>
      <c r="W289" s="148"/>
      <c r="X289" s="148"/>
      <c r="Y289" s="148"/>
      <c r="Z289" s="148"/>
      <c r="AA289" s="148"/>
      <c r="AB289" s="148"/>
      <c r="AC289" s="148"/>
      <c r="AD289" s="148"/>
      <c r="AE289" s="148"/>
    </row>
    <row r="290" spans="1:31" ht="15.75" customHeight="1" x14ac:dyDescent="0.25">
      <c r="A290" s="148"/>
      <c r="B290" s="148"/>
      <c r="C290" s="148"/>
      <c r="D290" s="148"/>
      <c r="E290" s="148"/>
      <c r="F290" s="148"/>
      <c r="G290" s="723"/>
      <c r="H290" s="148"/>
      <c r="I290" s="148"/>
      <c r="J290" s="148"/>
      <c r="K290" s="148"/>
      <c r="L290" s="148"/>
      <c r="M290" s="148"/>
      <c r="N290" s="148"/>
      <c r="O290" s="148"/>
      <c r="P290" s="148"/>
      <c r="Q290" s="148"/>
      <c r="R290" s="148"/>
      <c r="S290" s="148"/>
      <c r="T290" s="148"/>
      <c r="U290" s="148"/>
      <c r="V290" s="148"/>
      <c r="W290" s="148"/>
      <c r="X290" s="148"/>
      <c r="Y290" s="148"/>
      <c r="Z290" s="148"/>
      <c r="AA290" s="148"/>
      <c r="AB290" s="148"/>
      <c r="AC290" s="148"/>
      <c r="AD290" s="148"/>
      <c r="AE290" s="148"/>
    </row>
    <row r="291" spans="1:31" ht="15.75" customHeight="1" x14ac:dyDescent="0.25">
      <c r="A291" s="148"/>
      <c r="B291" s="148"/>
      <c r="C291" s="148"/>
      <c r="D291" s="148"/>
      <c r="E291" s="148"/>
      <c r="F291" s="148"/>
      <c r="G291" s="723"/>
      <c r="H291" s="148"/>
      <c r="I291" s="148"/>
      <c r="J291" s="148"/>
      <c r="K291" s="148"/>
      <c r="L291" s="148"/>
      <c r="M291" s="148"/>
      <c r="N291" s="148"/>
      <c r="O291" s="148"/>
      <c r="P291" s="148"/>
      <c r="Q291" s="148"/>
      <c r="R291" s="148"/>
      <c r="S291" s="148"/>
      <c r="T291" s="148"/>
      <c r="U291" s="148"/>
      <c r="V291" s="148"/>
      <c r="W291" s="148"/>
      <c r="X291" s="148"/>
      <c r="Y291" s="148"/>
      <c r="Z291" s="148"/>
      <c r="AA291" s="148"/>
      <c r="AB291" s="148"/>
      <c r="AC291" s="148"/>
      <c r="AD291" s="148"/>
      <c r="AE291" s="148"/>
    </row>
    <row r="292" spans="1:31" ht="15.75" customHeight="1" x14ac:dyDescent="0.25">
      <c r="A292" s="148"/>
      <c r="B292" s="148"/>
      <c r="C292" s="148"/>
      <c r="D292" s="148"/>
      <c r="E292" s="148"/>
      <c r="F292" s="148"/>
      <c r="G292" s="723"/>
      <c r="H292" s="148"/>
      <c r="I292" s="148"/>
      <c r="J292" s="148"/>
      <c r="K292" s="148"/>
      <c r="L292" s="148"/>
      <c r="M292" s="148"/>
      <c r="N292" s="148"/>
      <c r="O292" s="148"/>
      <c r="P292" s="148"/>
      <c r="Q292" s="148"/>
      <c r="R292" s="148"/>
      <c r="S292" s="148"/>
      <c r="T292" s="148"/>
      <c r="U292" s="148"/>
      <c r="V292" s="148"/>
      <c r="W292" s="148"/>
      <c r="X292" s="148"/>
      <c r="Y292" s="148"/>
      <c r="Z292" s="148"/>
      <c r="AA292" s="148"/>
      <c r="AB292" s="148"/>
      <c r="AC292" s="148"/>
      <c r="AD292" s="148"/>
      <c r="AE292" s="148"/>
    </row>
    <row r="293" spans="1:31" ht="15.75" customHeight="1" x14ac:dyDescent="0.25">
      <c r="A293" s="148"/>
      <c r="B293" s="148"/>
      <c r="C293" s="148"/>
      <c r="D293" s="148"/>
      <c r="E293" s="148"/>
      <c r="F293" s="148"/>
      <c r="G293" s="723"/>
      <c r="H293" s="148"/>
      <c r="I293" s="148"/>
      <c r="J293" s="148"/>
      <c r="K293" s="148"/>
      <c r="L293" s="148"/>
      <c r="M293" s="148"/>
      <c r="N293" s="148"/>
      <c r="O293" s="148"/>
      <c r="P293" s="148"/>
      <c r="Q293" s="148"/>
      <c r="R293" s="148"/>
      <c r="S293" s="148"/>
      <c r="T293" s="148"/>
      <c r="U293" s="148"/>
      <c r="V293" s="148"/>
      <c r="W293" s="148"/>
      <c r="X293" s="148"/>
      <c r="Y293" s="148"/>
      <c r="Z293" s="148"/>
      <c r="AA293" s="148"/>
      <c r="AB293" s="148"/>
      <c r="AC293" s="148"/>
      <c r="AD293" s="148"/>
      <c r="AE293" s="148"/>
    </row>
    <row r="294" spans="1:31" ht="15.75" customHeight="1" x14ac:dyDescent="0.25">
      <c r="A294" s="148"/>
      <c r="B294" s="148"/>
      <c r="C294" s="148"/>
      <c r="D294" s="148"/>
      <c r="E294" s="148"/>
      <c r="F294" s="148"/>
      <c r="G294" s="723"/>
      <c r="H294" s="148"/>
      <c r="I294" s="148"/>
      <c r="J294" s="148"/>
      <c r="K294" s="148"/>
      <c r="L294" s="148"/>
      <c r="M294" s="148"/>
      <c r="N294" s="148"/>
      <c r="O294" s="148"/>
      <c r="P294" s="148"/>
      <c r="Q294" s="148"/>
      <c r="R294" s="148"/>
      <c r="S294" s="148"/>
      <c r="T294" s="148"/>
      <c r="U294" s="148"/>
      <c r="V294" s="148"/>
      <c r="W294" s="148"/>
      <c r="X294" s="148"/>
      <c r="Y294" s="148"/>
      <c r="Z294" s="148"/>
      <c r="AA294" s="148"/>
      <c r="AB294" s="148"/>
      <c r="AC294" s="148"/>
      <c r="AD294" s="148"/>
      <c r="AE294" s="148"/>
    </row>
    <row r="295" spans="1:31" ht="15.75" customHeight="1" x14ac:dyDescent="0.25">
      <c r="A295" s="148"/>
      <c r="B295" s="148"/>
      <c r="C295" s="148"/>
      <c r="D295" s="148"/>
      <c r="E295" s="148"/>
      <c r="F295" s="148"/>
      <c r="G295" s="723"/>
      <c r="H295" s="148"/>
      <c r="I295" s="148"/>
      <c r="J295" s="148"/>
      <c r="K295" s="148"/>
      <c r="L295" s="148"/>
      <c r="M295" s="148"/>
      <c r="N295" s="148"/>
      <c r="O295" s="148"/>
      <c r="P295" s="148"/>
      <c r="Q295" s="148"/>
      <c r="R295" s="148"/>
      <c r="S295" s="148"/>
      <c r="T295" s="148"/>
      <c r="U295" s="148"/>
      <c r="V295" s="148"/>
      <c r="W295" s="148"/>
      <c r="X295" s="148"/>
      <c r="Y295" s="148"/>
      <c r="Z295" s="148"/>
      <c r="AA295" s="148"/>
      <c r="AB295" s="148"/>
      <c r="AC295" s="148"/>
      <c r="AD295" s="148"/>
      <c r="AE295" s="148"/>
    </row>
    <row r="296" spans="1:31" ht="15.75" customHeight="1" x14ac:dyDescent="0.25">
      <c r="A296" s="148"/>
      <c r="B296" s="148"/>
      <c r="C296" s="148"/>
      <c r="D296" s="148"/>
      <c r="E296" s="148"/>
      <c r="F296" s="148"/>
      <c r="G296" s="723"/>
      <c r="H296" s="148"/>
      <c r="I296" s="148"/>
      <c r="J296" s="148"/>
      <c r="K296" s="148"/>
      <c r="L296" s="148"/>
      <c r="M296" s="148"/>
      <c r="N296" s="148"/>
      <c r="O296" s="148"/>
      <c r="P296" s="148"/>
      <c r="Q296" s="148"/>
      <c r="R296" s="148"/>
      <c r="S296" s="148"/>
      <c r="T296" s="148"/>
      <c r="U296" s="148"/>
      <c r="V296" s="148"/>
      <c r="W296" s="148"/>
      <c r="X296" s="148"/>
      <c r="Y296" s="148"/>
      <c r="Z296" s="148"/>
      <c r="AA296" s="148"/>
      <c r="AB296" s="148"/>
      <c r="AC296" s="148"/>
      <c r="AD296" s="148"/>
      <c r="AE296" s="148"/>
    </row>
    <row r="297" spans="1:31" ht="15.75" customHeight="1" x14ac:dyDescent="0.25">
      <c r="A297" s="148"/>
      <c r="B297" s="148"/>
      <c r="C297" s="148"/>
      <c r="D297" s="148"/>
      <c r="E297" s="148"/>
      <c r="F297" s="148"/>
      <c r="G297" s="723"/>
      <c r="H297" s="148"/>
      <c r="I297" s="148"/>
      <c r="J297" s="148"/>
      <c r="K297" s="148"/>
      <c r="L297" s="148"/>
      <c r="M297" s="148"/>
      <c r="N297" s="148"/>
      <c r="O297" s="148"/>
      <c r="P297" s="148"/>
      <c r="Q297" s="148"/>
      <c r="R297" s="148"/>
      <c r="S297" s="148"/>
      <c r="T297" s="148"/>
      <c r="U297" s="148"/>
      <c r="V297" s="148"/>
      <c r="W297" s="148"/>
      <c r="X297" s="148"/>
      <c r="Y297" s="148"/>
      <c r="Z297" s="148"/>
      <c r="AA297" s="148"/>
      <c r="AB297" s="148"/>
      <c r="AC297" s="148"/>
      <c r="AD297" s="148"/>
      <c r="AE297" s="148"/>
    </row>
    <row r="298" spans="1:31" ht="15.75" customHeight="1" x14ac:dyDescent="0.25">
      <c r="A298" s="148"/>
      <c r="B298" s="148"/>
      <c r="C298" s="148"/>
      <c r="D298" s="148"/>
      <c r="E298" s="148"/>
      <c r="F298" s="148"/>
      <c r="G298" s="723"/>
      <c r="H298" s="148"/>
      <c r="I298" s="148"/>
      <c r="J298" s="148"/>
      <c r="K298" s="148"/>
      <c r="L298" s="148"/>
      <c r="M298" s="148"/>
      <c r="N298" s="148"/>
      <c r="O298" s="148"/>
      <c r="P298" s="148"/>
      <c r="Q298" s="148"/>
      <c r="R298" s="148"/>
      <c r="S298" s="148"/>
      <c r="T298" s="148"/>
      <c r="U298" s="148"/>
      <c r="V298" s="148"/>
      <c r="W298" s="148"/>
      <c r="X298" s="148"/>
      <c r="Y298" s="148"/>
      <c r="Z298" s="148"/>
      <c r="AA298" s="148"/>
      <c r="AB298" s="148"/>
      <c r="AC298" s="148"/>
      <c r="AD298" s="148"/>
      <c r="AE298" s="148"/>
    </row>
    <row r="299" spans="1:31" ht="15.75" customHeight="1" x14ac:dyDescent="0.25">
      <c r="A299" s="148"/>
      <c r="B299" s="148"/>
      <c r="C299" s="148"/>
      <c r="D299" s="148"/>
      <c r="E299" s="148"/>
      <c r="F299" s="148"/>
      <c r="G299" s="723"/>
      <c r="H299" s="148"/>
      <c r="I299" s="148"/>
      <c r="J299" s="148"/>
      <c r="K299" s="148"/>
      <c r="L299" s="148"/>
      <c r="M299" s="148"/>
      <c r="N299" s="148"/>
      <c r="O299" s="148"/>
      <c r="P299" s="148"/>
      <c r="Q299" s="148"/>
      <c r="R299" s="148"/>
      <c r="S299" s="148"/>
      <c r="T299" s="148"/>
      <c r="U299" s="148"/>
      <c r="V299" s="148"/>
      <c r="W299" s="148"/>
      <c r="X299" s="148"/>
      <c r="Y299" s="148"/>
      <c r="Z299" s="148"/>
      <c r="AA299" s="148"/>
      <c r="AB299" s="148"/>
      <c r="AC299" s="148"/>
      <c r="AD299" s="148"/>
      <c r="AE299" s="148"/>
    </row>
    <row r="300" spans="1:31" ht="15.75" customHeight="1" x14ac:dyDescent="0.25">
      <c r="A300" s="148"/>
      <c r="B300" s="148"/>
      <c r="C300" s="148"/>
      <c r="D300" s="148"/>
      <c r="E300" s="148"/>
      <c r="F300" s="148"/>
      <c r="G300" s="723"/>
      <c r="H300" s="148"/>
      <c r="I300" s="148"/>
      <c r="J300" s="148"/>
      <c r="K300" s="148"/>
      <c r="L300" s="148"/>
      <c r="M300" s="148"/>
      <c r="N300" s="148"/>
      <c r="O300" s="148"/>
      <c r="P300" s="148"/>
      <c r="Q300" s="148"/>
      <c r="R300" s="148"/>
      <c r="S300" s="148"/>
      <c r="T300" s="148"/>
      <c r="U300" s="148"/>
      <c r="V300" s="148"/>
      <c r="W300" s="148"/>
      <c r="X300" s="148"/>
      <c r="Y300" s="148"/>
      <c r="Z300" s="148"/>
      <c r="AA300" s="148"/>
      <c r="AB300" s="148"/>
      <c r="AC300" s="148"/>
      <c r="AD300" s="148"/>
      <c r="AE300" s="148"/>
    </row>
    <row r="301" spans="1:31" ht="15.75" customHeight="1" x14ac:dyDescent="0.25">
      <c r="A301" s="148"/>
      <c r="B301" s="148"/>
      <c r="C301" s="148"/>
      <c r="D301" s="148"/>
      <c r="E301" s="148"/>
      <c r="F301" s="148"/>
      <c r="G301" s="723"/>
      <c r="H301" s="148"/>
      <c r="I301" s="148"/>
      <c r="J301" s="148"/>
      <c r="K301" s="148"/>
      <c r="L301" s="148"/>
      <c r="M301" s="148"/>
      <c r="N301" s="148"/>
      <c r="O301" s="148"/>
      <c r="P301" s="148"/>
      <c r="Q301" s="148"/>
      <c r="R301" s="148"/>
      <c r="S301" s="148"/>
      <c r="T301" s="148"/>
      <c r="U301" s="148"/>
      <c r="V301" s="148"/>
      <c r="W301" s="148"/>
      <c r="X301" s="148"/>
      <c r="Y301" s="148"/>
      <c r="Z301" s="148"/>
      <c r="AA301" s="148"/>
      <c r="AB301" s="148"/>
      <c r="AC301" s="148"/>
      <c r="AD301" s="148"/>
      <c r="AE301" s="148"/>
    </row>
    <row r="302" spans="1:31" ht="15.75" customHeight="1" x14ac:dyDescent="0.25">
      <c r="A302" s="148"/>
      <c r="B302" s="148"/>
      <c r="C302" s="148"/>
      <c r="D302" s="148"/>
      <c r="E302" s="148"/>
      <c r="F302" s="148"/>
      <c r="G302" s="723"/>
      <c r="H302" s="148"/>
      <c r="I302" s="148"/>
      <c r="J302" s="148"/>
      <c r="K302" s="148"/>
      <c r="L302" s="148"/>
      <c r="M302" s="148"/>
      <c r="N302" s="148"/>
      <c r="O302" s="148"/>
      <c r="P302" s="148"/>
      <c r="Q302" s="148"/>
      <c r="R302" s="148"/>
      <c r="S302" s="148"/>
      <c r="T302" s="148"/>
      <c r="U302" s="148"/>
      <c r="V302" s="148"/>
      <c r="W302" s="148"/>
      <c r="X302" s="148"/>
      <c r="Y302" s="148"/>
      <c r="Z302" s="148"/>
      <c r="AA302" s="148"/>
      <c r="AB302" s="148"/>
      <c r="AC302" s="148"/>
      <c r="AD302" s="148"/>
      <c r="AE302" s="148"/>
    </row>
    <row r="303" spans="1:31" ht="15.75" customHeight="1" x14ac:dyDescent="0.25">
      <c r="A303" s="148"/>
      <c r="B303" s="148"/>
      <c r="C303" s="148"/>
      <c r="D303" s="148"/>
      <c r="E303" s="148"/>
      <c r="F303" s="148"/>
      <c r="G303" s="723"/>
      <c r="H303" s="148"/>
      <c r="I303" s="148"/>
      <c r="J303" s="148"/>
      <c r="K303" s="148"/>
      <c r="L303" s="148"/>
      <c r="M303" s="148"/>
      <c r="N303" s="148"/>
      <c r="O303" s="148"/>
      <c r="P303" s="148"/>
      <c r="Q303" s="148"/>
      <c r="R303" s="148"/>
      <c r="S303" s="148"/>
      <c r="T303" s="148"/>
      <c r="U303" s="148"/>
      <c r="V303" s="148"/>
      <c r="W303" s="148"/>
      <c r="X303" s="148"/>
      <c r="Y303" s="148"/>
      <c r="Z303" s="148"/>
      <c r="AA303" s="148"/>
      <c r="AB303" s="148"/>
      <c r="AC303" s="148"/>
      <c r="AD303" s="148"/>
      <c r="AE303" s="148"/>
    </row>
    <row r="304" spans="1:31" ht="15.75" customHeight="1" x14ac:dyDescent="0.25">
      <c r="A304" s="148"/>
      <c r="B304" s="148"/>
      <c r="C304" s="148"/>
      <c r="D304" s="148"/>
      <c r="E304" s="148"/>
      <c r="F304" s="148"/>
      <c r="G304" s="723"/>
      <c r="H304" s="148"/>
      <c r="I304" s="148"/>
      <c r="J304" s="148"/>
      <c r="K304" s="148"/>
      <c r="L304" s="148"/>
      <c r="M304" s="148"/>
      <c r="N304" s="148"/>
      <c r="O304" s="148"/>
      <c r="P304" s="148"/>
      <c r="Q304" s="148"/>
      <c r="R304" s="148"/>
      <c r="S304" s="148"/>
      <c r="T304" s="148"/>
      <c r="U304" s="148"/>
      <c r="V304" s="148"/>
      <c r="W304" s="148"/>
      <c r="X304" s="148"/>
      <c r="Y304" s="148"/>
      <c r="Z304" s="148"/>
      <c r="AA304" s="148"/>
      <c r="AB304" s="148"/>
      <c r="AC304" s="148"/>
      <c r="AD304" s="148"/>
      <c r="AE304" s="148"/>
    </row>
    <row r="305" spans="1:31" ht="15.75" customHeight="1" x14ac:dyDescent="0.25">
      <c r="A305" s="148"/>
      <c r="B305" s="148"/>
      <c r="C305" s="148"/>
      <c r="D305" s="148"/>
      <c r="E305" s="148"/>
      <c r="F305" s="148"/>
      <c r="G305" s="723"/>
      <c r="H305" s="148"/>
      <c r="I305" s="148"/>
      <c r="J305" s="148"/>
      <c r="K305" s="148"/>
      <c r="L305" s="148"/>
      <c r="M305" s="148"/>
      <c r="N305" s="148"/>
      <c r="O305" s="148"/>
      <c r="P305" s="148"/>
      <c r="Q305" s="148"/>
      <c r="R305" s="148"/>
      <c r="S305" s="148"/>
      <c r="T305" s="148"/>
      <c r="U305" s="148"/>
      <c r="V305" s="148"/>
      <c r="W305" s="148"/>
      <c r="X305" s="148"/>
      <c r="Y305" s="148"/>
      <c r="Z305" s="148"/>
      <c r="AA305" s="148"/>
      <c r="AB305" s="148"/>
      <c r="AC305" s="148"/>
      <c r="AD305" s="148"/>
      <c r="AE305" s="148"/>
    </row>
    <row r="306" spans="1:31" ht="15.75" customHeight="1" x14ac:dyDescent="0.25">
      <c r="A306" s="148"/>
      <c r="B306" s="148"/>
      <c r="C306" s="148"/>
      <c r="D306" s="148"/>
      <c r="E306" s="148"/>
      <c r="F306" s="148"/>
      <c r="G306" s="723"/>
      <c r="H306" s="148"/>
      <c r="I306" s="148"/>
      <c r="J306" s="148"/>
      <c r="K306" s="148"/>
      <c r="L306" s="148"/>
      <c r="M306" s="148"/>
      <c r="N306" s="148"/>
      <c r="O306" s="148"/>
      <c r="P306" s="148"/>
      <c r="Q306" s="148"/>
      <c r="R306" s="148"/>
      <c r="S306" s="148"/>
      <c r="T306" s="148"/>
      <c r="U306" s="148"/>
      <c r="V306" s="148"/>
      <c r="W306" s="148"/>
      <c r="X306" s="148"/>
      <c r="Y306" s="148"/>
      <c r="Z306" s="148"/>
      <c r="AA306" s="148"/>
      <c r="AB306" s="148"/>
      <c r="AC306" s="148"/>
      <c r="AD306" s="148"/>
      <c r="AE306" s="148"/>
    </row>
    <row r="307" spans="1:31" ht="15.75" customHeight="1" x14ac:dyDescent="0.25">
      <c r="A307" s="148"/>
      <c r="B307" s="148"/>
      <c r="C307" s="148"/>
      <c r="D307" s="148"/>
      <c r="E307" s="148"/>
      <c r="F307" s="148"/>
      <c r="G307" s="723"/>
      <c r="H307" s="148"/>
      <c r="I307" s="148"/>
      <c r="J307" s="148"/>
      <c r="K307" s="148"/>
      <c r="L307" s="148"/>
      <c r="M307" s="148"/>
      <c r="N307" s="148"/>
      <c r="O307" s="148"/>
      <c r="P307" s="148"/>
      <c r="Q307" s="148"/>
      <c r="R307" s="148"/>
      <c r="S307" s="148"/>
      <c r="T307" s="148"/>
      <c r="U307" s="148"/>
      <c r="V307" s="148"/>
      <c r="W307" s="148"/>
      <c r="X307" s="148"/>
      <c r="Y307" s="148"/>
      <c r="Z307" s="148"/>
      <c r="AA307" s="148"/>
      <c r="AB307" s="148"/>
      <c r="AC307" s="148"/>
      <c r="AD307" s="148"/>
      <c r="AE307" s="148"/>
    </row>
    <row r="308" spans="1:31" ht="15.75" customHeight="1" x14ac:dyDescent="0.25">
      <c r="A308" s="148"/>
      <c r="B308" s="148"/>
      <c r="C308" s="148"/>
      <c r="D308" s="148"/>
      <c r="E308" s="148"/>
      <c r="F308" s="148"/>
      <c r="G308" s="723"/>
      <c r="H308" s="148"/>
      <c r="I308" s="148"/>
      <c r="J308" s="148"/>
      <c r="K308" s="148"/>
      <c r="L308" s="148"/>
      <c r="M308" s="148"/>
      <c r="N308" s="148"/>
      <c r="O308" s="148"/>
      <c r="P308" s="148"/>
      <c r="Q308" s="148"/>
      <c r="R308" s="148"/>
      <c r="S308" s="148"/>
      <c r="T308" s="148"/>
      <c r="U308" s="148"/>
      <c r="V308" s="148"/>
      <c r="W308" s="148"/>
      <c r="X308" s="148"/>
      <c r="Y308" s="148"/>
      <c r="Z308" s="148"/>
      <c r="AA308" s="148"/>
      <c r="AB308" s="148"/>
      <c r="AC308" s="148"/>
      <c r="AD308" s="148"/>
      <c r="AE308" s="148"/>
    </row>
    <row r="309" spans="1:31" ht="15.75" customHeight="1" x14ac:dyDescent="0.25">
      <c r="A309" s="148"/>
      <c r="B309" s="148"/>
      <c r="C309" s="148"/>
      <c r="D309" s="148"/>
      <c r="E309" s="148"/>
      <c r="F309" s="148"/>
      <c r="G309" s="723"/>
      <c r="H309" s="148"/>
      <c r="I309" s="148"/>
      <c r="J309" s="148"/>
      <c r="K309" s="148"/>
      <c r="L309" s="148"/>
      <c r="M309" s="148"/>
      <c r="N309" s="148"/>
      <c r="O309" s="148"/>
      <c r="P309" s="148"/>
      <c r="Q309" s="148"/>
      <c r="R309" s="148"/>
      <c r="S309" s="148"/>
      <c r="T309" s="148"/>
      <c r="U309" s="148"/>
      <c r="V309" s="148"/>
      <c r="W309" s="148"/>
      <c r="X309" s="148"/>
      <c r="Y309" s="148"/>
      <c r="Z309" s="148"/>
      <c r="AA309" s="148"/>
      <c r="AB309" s="148"/>
      <c r="AC309" s="148"/>
      <c r="AD309" s="148"/>
      <c r="AE309" s="148"/>
    </row>
    <row r="310" spans="1:31" ht="15.75" customHeight="1" x14ac:dyDescent="0.25">
      <c r="A310" s="148"/>
      <c r="B310" s="148"/>
      <c r="C310" s="148"/>
      <c r="D310" s="148"/>
      <c r="E310" s="148"/>
      <c r="F310" s="148"/>
      <c r="G310" s="723"/>
      <c r="H310" s="148"/>
      <c r="I310" s="148"/>
      <c r="J310" s="148"/>
      <c r="K310" s="148"/>
      <c r="L310" s="148"/>
      <c r="M310" s="148"/>
      <c r="N310" s="148"/>
      <c r="O310" s="148"/>
      <c r="P310" s="148"/>
      <c r="Q310" s="148"/>
      <c r="R310" s="148"/>
      <c r="S310" s="148"/>
      <c r="T310" s="148"/>
      <c r="U310" s="148"/>
      <c r="V310" s="148"/>
      <c r="W310" s="148"/>
      <c r="X310" s="148"/>
      <c r="Y310" s="148"/>
      <c r="Z310" s="148"/>
      <c r="AA310" s="148"/>
      <c r="AB310" s="148"/>
      <c r="AC310" s="148"/>
      <c r="AD310" s="148"/>
      <c r="AE310" s="148"/>
    </row>
    <row r="311" spans="1:31" ht="15.75" customHeight="1" x14ac:dyDescent="0.25">
      <c r="A311" s="148"/>
      <c r="B311" s="148"/>
      <c r="C311" s="148"/>
      <c r="D311" s="148"/>
      <c r="E311" s="148"/>
      <c r="F311" s="148"/>
      <c r="G311" s="723"/>
      <c r="H311" s="148"/>
      <c r="I311" s="148"/>
      <c r="J311" s="148"/>
      <c r="K311" s="148"/>
      <c r="L311" s="148"/>
      <c r="M311" s="148"/>
      <c r="N311" s="148"/>
      <c r="O311" s="148"/>
      <c r="P311" s="148"/>
      <c r="Q311" s="148"/>
      <c r="R311" s="148"/>
      <c r="S311" s="148"/>
      <c r="T311" s="148"/>
      <c r="U311" s="148"/>
      <c r="V311" s="148"/>
      <c r="W311" s="148"/>
      <c r="X311" s="148"/>
      <c r="Y311" s="148"/>
      <c r="Z311" s="148"/>
      <c r="AA311" s="148"/>
      <c r="AB311" s="148"/>
      <c r="AC311" s="148"/>
      <c r="AD311" s="148"/>
      <c r="AE311" s="148"/>
    </row>
    <row r="312" spans="1:31" ht="15.75" customHeight="1" x14ac:dyDescent="0.25">
      <c r="A312" s="148"/>
      <c r="B312" s="148"/>
      <c r="C312" s="148"/>
      <c r="D312" s="148"/>
      <c r="E312" s="148"/>
      <c r="F312" s="148"/>
      <c r="G312" s="723"/>
      <c r="H312" s="148"/>
      <c r="I312" s="148"/>
      <c r="J312" s="148"/>
      <c r="K312" s="148"/>
      <c r="L312" s="148"/>
      <c r="M312" s="148"/>
      <c r="N312" s="148"/>
      <c r="O312" s="148"/>
      <c r="P312" s="148"/>
      <c r="Q312" s="148"/>
      <c r="R312" s="148"/>
      <c r="S312" s="148"/>
      <c r="T312" s="148"/>
      <c r="U312" s="148"/>
      <c r="V312" s="148"/>
      <c r="W312" s="148"/>
      <c r="X312" s="148"/>
      <c r="Y312" s="148"/>
      <c r="Z312" s="148"/>
      <c r="AA312" s="148"/>
      <c r="AB312" s="148"/>
      <c r="AC312" s="148"/>
      <c r="AD312" s="148"/>
      <c r="AE312" s="148"/>
    </row>
    <row r="313" spans="1:31" ht="15.75" customHeight="1" x14ac:dyDescent="0.25">
      <c r="A313" s="148"/>
      <c r="B313" s="148"/>
      <c r="C313" s="148"/>
      <c r="D313" s="148"/>
      <c r="E313" s="148"/>
      <c r="F313" s="148"/>
      <c r="G313" s="723"/>
      <c r="H313" s="148"/>
      <c r="I313" s="148"/>
      <c r="J313" s="148"/>
      <c r="K313" s="148"/>
      <c r="L313" s="148"/>
      <c r="M313" s="148"/>
      <c r="N313" s="148"/>
      <c r="O313" s="148"/>
      <c r="P313" s="148"/>
      <c r="Q313" s="148"/>
      <c r="R313" s="148"/>
      <c r="S313" s="148"/>
      <c r="T313" s="148"/>
      <c r="U313" s="148"/>
      <c r="V313" s="148"/>
      <c r="W313" s="148"/>
      <c r="X313" s="148"/>
      <c r="Y313" s="148"/>
      <c r="Z313" s="148"/>
      <c r="AA313" s="148"/>
      <c r="AB313" s="148"/>
      <c r="AC313" s="148"/>
      <c r="AD313" s="148"/>
      <c r="AE313" s="148"/>
    </row>
    <row r="314" spans="1:31" ht="15.75" customHeight="1" x14ac:dyDescent="0.25">
      <c r="A314" s="148"/>
      <c r="B314" s="148"/>
      <c r="C314" s="148"/>
      <c r="D314" s="148"/>
      <c r="E314" s="148"/>
      <c r="F314" s="148"/>
      <c r="G314" s="723"/>
      <c r="H314" s="148"/>
      <c r="I314" s="148"/>
      <c r="J314" s="148"/>
      <c r="K314" s="148"/>
      <c r="L314" s="148"/>
      <c r="M314" s="148"/>
      <c r="N314" s="148"/>
      <c r="O314" s="148"/>
      <c r="P314" s="148"/>
      <c r="Q314" s="148"/>
      <c r="R314" s="148"/>
      <c r="S314" s="148"/>
      <c r="T314" s="148"/>
      <c r="U314" s="148"/>
      <c r="V314" s="148"/>
      <c r="W314" s="148"/>
      <c r="X314" s="148"/>
      <c r="Y314" s="148"/>
      <c r="Z314" s="148"/>
      <c r="AA314" s="148"/>
      <c r="AB314" s="148"/>
      <c r="AC314" s="148"/>
      <c r="AD314" s="148"/>
      <c r="AE314" s="148"/>
    </row>
    <row r="315" spans="1:31" ht="15.75" customHeight="1" x14ac:dyDescent="0.25">
      <c r="A315" s="148"/>
      <c r="B315" s="148"/>
      <c r="C315" s="148"/>
      <c r="D315" s="148"/>
      <c r="E315" s="148"/>
      <c r="F315" s="148"/>
      <c r="G315" s="723"/>
      <c r="H315" s="148"/>
      <c r="I315" s="148"/>
      <c r="J315" s="148"/>
      <c r="K315" s="148"/>
      <c r="L315" s="148"/>
      <c r="M315" s="148"/>
      <c r="N315" s="148"/>
      <c r="O315" s="148"/>
      <c r="P315" s="148"/>
      <c r="Q315" s="148"/>
      <c r="R315" s="148"/>
      <c r="S315" s="148"/>
      <c r="T315" s="148"/>
      <c r="U315" s="148"/>
      <c r="V315" s="148"/>
      <c r="W315" s="148"/>
      <c r="X315" s="148"/>
      <c r="Y315" s="148"/>
      <c r="Z315" s="148"/>
      <c r="AA315" s="148"/>
      <c r="AB315" s="148"/>
      <c r="AC315" s="148"/>
      <c r="AD315" s="148"/>
      <c r="AE315" s="148"/>
    </row>
    <row r="316" spans="1:31" ht="15.75" customHeight="1" x14ac:dyDescent="0.25">
      <c r="A316" s="148"/>
      <c r="B316" s="148"/>
      <c r="C316" s="148"/>
      <c r="D316" s="148"/>
      <c r="E316" s="148"/>
      <c r="F316" s="148"/>
      <c r="G316" s="723"/>
      <c r="H316" s="148"/>
      <c r="I316" s="148"/>
      <c r="J316" s="148"/>
      <c r="K316" s="148"/>
      <c r="L316" s="148"/>
      <c r="M316" s="148"/>
      <c r="N316" s="148"/>
      <c r="O316" s="148"/>
      <c r="P316" s="148"/>
      <c r="Q316" s="148"/>
      <c r="R316" s="148"/>
      <c r="S316" s="148"/>
      <c r="T316" s="148"/>
      <c r="U316" s="148"/>
      <c r="V316" s="148"/>
      <c r="W316" s="148"/>
      <c r="X316" s="148"/>
      <c r="Y316" s="148"/>
      <c r="Z316" s="148"/>
      <c r="AA316" s="148"/>
      <c r="AB316" s="148"/>
      <c r="AC316" s="148"/>
      <c r="AD316" s="148"/>
      <c r="AE316" s="148"/>
    </row>
    <row r="317" spans="1:31" ht="15.75" customHeight="1" x14ac:dyDescent="0.25">
      <c r="A317" s="148"/>
      <c r="B317" s="148"/>
      <c r="C317" s="148"/>
      <c r="D317" s="148"/>
      <c r="E317" s="148"/>
      <c r="F317" s="148"/>
      <c r="G317" s="723"/>
      <c r="H317" s="148"/>
      <c r="I317" s="148"/>
      <c r="J317" s="148"/>
      <c r="K317" s="148"/>
      <c r="L317" s="148"/>
      <c r="M317" s="148"/>
      <c r="N317" s="148"/>
      <c r="O317" s="148"/>
      <c r="P317" s="148"/>
      <c r="Q317" s="148"/>
      <c r="R317" s="148"/>
      <c r="S317" s="148"/>
      <c r="T317" s="148"/>
      <c r="U317" s="148"/>
      <c r="V317" s="148"/>
      <c r="W317" s="148"/>
      <c r="X317" s="148"/>
      <c r="Y317" s="148"/>
      <c r="Z317" s="148"/>
      <c r="AA317" s="148"/>
      <c r="AB317" s="148"/>
      <c r="AC317" s="148"/>
      <c r="AD317" s="148"/>
      <c r="AE317" s="148"/>
    </row>
    <row r="318" spans="1:31" ht="15.75" customHeight="1" x14ac:dyDescent="0.25">
      <c r="A318" s="148"/>
      <c r="B318" s="148"/>
      <c r="C318" s="148"/>
      <c r="D318" s="148"/>
      <c r="E318" s="148"/>
      <c r="F318" s="148"/>
      <c r="G318" s="723"/>
      <c r="H318" s="148"/>
      <c r="I318" s="148"/>
      <c r="J318" s="148"/>
      <c r="K318" s="148"/>
      <c r="L318" s="148"/>
      <c r="M318" s="148"/>
      <c r="N318" s="148"/>
      <c r="O318" s="148"/>
      <c r="P318" s="148"/>
      <c r="Q318" s="148"/>
      <c r="R318" s="148"/>
      <c r="S318" s="148"/>
      <c r="T318" s="148"/>
      <c r="U318" s="148"/>
      <c r="V318" s="148"/>
      <c r="W318" s="148"/>
      <c r="X318" s="148"/>
      <c r="Y318" s="148"/>
      <c r="Z318" s="148"/>
      <c r="AA318" s="148"/>
      <c r="AB318" s="148"/>
      <c r="AC318" s="148"/>
      <c r="AD318" s="148"/>
      <c r="AE318" s="148"/>
    </row>
    <row r="319" spans="1:31" ht="15.75" customHeight="1" x14ac:dyDescent="0.25">
      <c r="A319" s="148"/>
      <c r="B319" s="148"/>
      <c r="C319" s="148"/>
      <c r="D319" s="148"/>
      <c r="E319" s="148"/>
      <c r="F319" s="148"/>
      <c r="G319" s="723"/>
      <c r="H319" s="148"/>
      <c r="I319" s="148"/>
      <c r="J319" s="148"/>
      <c r="K319" s="148"/>
      <c r="L319" s="148"/>
      <c r="M319" s="148"/>
      <c r="N319" s="148"/>
      <c r="O319" s="148"/>
      <c r="P319" s="148"/>
      <c r="Q319" s="148"/>
      <c r="R319" s="148"/>
      <c r="S319" s="148"/>
      <c r="T319" s="148"/>
      <c r="U319" s="148"/>
      <c r="V319" s="148"/>
      <c r="W319" s="148"/>
      <c r="X319" s="148"/>
      <c r="Y319" s="148"/>
      <c r="Z319" s="148"/>
      <c r="AA319" s="148"/>
      <c r="AB319" s="148"/>
      <c r="AC319" s="148"/>
      <c r="AD319" s="148"/>
      <c r="AE319" s="148"/>
    </row>
    <row r="320" spans="1:31" ht="15.75" customHeight="1" x14ac:dyDescent="0.25">
      <c r="A320" s="148"/>
      <c r="B320" s="148"/>
      <c r="C320" s="148"/>
      <c r="D320" s="148"/>
      <c r="E320" s="148"/>
      <c r="F320" s="148"/>
      <c r="G320" s="723"/>
      <c r="H320" s="148"/>
      <c r="I320" s="148"/>
      <c r="J320" s="148"/>
      <c r="K320" s="148"/>
      <c r="L320" s="148"/>
      <c r="M320" s="148"/>
      <c r="N320" s="148"/>
      <c r="O320" s="148"/>
      <c r="P320" s="148"/>
      <c r="Q320" s="148"/>
      <c r="R320" s="148"/>
      <c r="S320" s="148"/>
      <c r="T320" s="148"/>
      <c r="U320" s="148"/>
      <c r="V320" s="148"/>
      <c r="W320" s="148"/>
      <c r="X320" s="148"/>
      <c r="Y320" s="148"/>
      <c r="Z320" s="148"/>
      <c r="AA320" s="148"/>
      <c r="AB320" s="148"/>
      <c r="AC320" s="148"/>
      <c r="AD320" s="148"/>
      <c r="AE320" s="148"/>
    </row>
    <row r="321" spans="1:31" ht="15.75" customHeight="1" x14ac:dyDescent="0.25">
      <c r="A321" s="148"/>
      <c r="B321" s="148"/>
      <c r="C321" s="148"/>
      <c r="D321" s="148"/>
      <c r="E321" s="148"/>
      <c r="F321" s="148"/>
      <c r="G321" s="723"/>
      <c r="H321" s="148"/>
      <c r="I321" s="148"/>
      <c r="J321" s="148"/>
      <c r="K321" s="148"/>
      <c r="L321" s="148"/>
      <c r="M321" s="148"/>
      <c r="N321" s="148"/>
      <c r="O321" s="148"/>
      <c r="P321" s="148"/>
      <c r="Q321" s="148"/>
      <c r="R321" s="148"/>
      <c r="S321" s="148"/>
      <c r="T321" s="148"/>
      <c r="U321" s="148"/>
      <c r="V321" s="148"/>
      <c r="W321" s="148"/>
      <c r="X321" s="148"/>
      <c r="Y321" s="148"/>
      <c r="Z321" s="148"/>
      <c r="AA321" s="148"/>
      <c r="AB321" s="148"/>
      <c r="AC321" s="148"/>
      <c r="AD321" s="148"/>
      <c r="AE321" s="148"/>
    </row>
    <row r="322" spans="1:31" ht="15.75" customHeight="1" x14ac:dyDescent="0.25">
      <c r="A322" s="148"/>
      <c r="B322" s="148"/>
      <c r="C322" s="148"/>
      <c r="D322" s="148"/>
      <c r="E322" s="148"/>
      <c r="F322" s="148"/>
      <c r="G322" s="723"/>
      <c r="H322" s="148"/>
      <c r="I322" s="148"/>
      <c r="J322" s="148"/>
      <c r="K322" s="148"/>
      <c r="L322" s="148"/>
      <c r="M322" s="148"/>
      <c r="N322" s="148"/>
      <c r="O322" s="148"/>
      <c r="P322" s="148"/>
      <c r="Q322" s="148"/>
      <c r="R322" s="148"/>
      <c r="S322" s="148"/>
      <c r="T322" s="148"/>
      <c r="U322" s="148"/>
      <c r="V322" s="148"/>
      <c r="W322" s="148"/>
      <c r="X322" s="148"/>
      <c r="Y322" s="148"/>
      <c r="Z322" s="148"/>
      <c r="AA322" s="148"/>
      <c r="AB322" s="148"/>
      <c r="AC322" s="148"/>
      <c r="AD322" s="148"/>
      <c r="AE322" s="148"/>
    </row>
    <row r="323" spans="1:31" ht="15.75" customHeight="1" x14ac:dyDescent="0.25">
      <c r="A323" s="148"/>
      <c r="B323" s="148"/>
      <c r="C323" s="148"/>
      <c r="D323" s="148"/>
      <c r="E323" s="148"/>
      <c r="F323" s="148"/>
      <c r="G323" s="723"/>
      <c r="H323" s="148"/>
      <c r="I323" s="148"/>
      <c r="J323" s="148"/>
      <c r="K323" s="148"/>
      <c r="L323" s="148"/>
      <c r="M323" s="148"/>
      <c r="N323" s="148"/>
      <c r="O323" s="148"/>
      <c r="P323" s="148"/>
      <c r="Q323" s="148"/>
      <c r="R323" s="148"/>
      <c r="S323" s="148"/>
      <c r="T323" s="148"/>
      <c r="U323" s="148"/>
      <c r="V323" s="148"/>
      <c r="W323" s="148"/>
      <c r="X323" s="148"/>
      <c r="Y323" s="148"/>
      <c r="Z323" s="148"/>
      <c r="AA323" s="148"/>
      <c r="AB323" s="148"/>
      <c r="AC323" s="148"/>
      <c r="AD323" s="148"/>
      <c r="AE323" s="148"/>
    </row>
    <row r="324" spans="1:31" ht="15.75" customHeight="1" x14ac:dyDescent="0.25">
      <c r="A324" s="148"/>
      <c r="B324" s="148"/>
      <c r="C324" s="148"/>
      <c r="D324" s="148"/>
      <c r="E324" s="148"/>
      <c r="F324" s="148"/>
      <c r="G324" s="723"/>
      <c r="H324" s="148"/>
      <c r="I324" s="148"/>
      <c r="J324" s="148"/>
      <c r="K324" s="148"/>
      <c r="L324" s="148"/>
      <c r="M324" s="148"/>
      <c r="N324" s="148"/>
      <c r="O324" s="148"/>
      <c r="P324" s="148"/>
      <c r="Q324" s="148"/>
      <c r="R324" s="148"/>
      <c r="S324" s="148"/>
      <c r="T324" s="148"/>
      <c r="U324" s="148"/>
      <c r="V324" s="148"/>
      <c r="W324" s="148"/>
      <c r="X324" s="148"/>
      <c r="Y324" s="148"/>
      <c r="Z324" s="148"/>
      <c r="AA324" s="148"/>
      <c r="AB324" s="148"/>
      <c r="AC324" s="148"/>
      <c r="AD324" s="148"/>
      <c r="AE324" s="148"/>
    </row>
    <row r="325" spans="1:31" ht="15.75" customHeight="1" x14ac:dyDescent="0.25">
      <c r="A325" s="148"/>
      <c r="B325" s="148"/>
      <c r="C325" s="148"/>
      <c r="D325" s="148"/>
      <c r="E325" s="148"/>
      <c r="F325" s="148"/>
      <c r="G325" s="723"/>
      <c r="H325" s="148"/>
      <c r="I325" s="148"/>
      <c r="J325" s="148"/>
      <c r="K325" s="148"/>
      <c r="L325" s="148"/>
      <c r="M325" s="148"/>
      <c r="N325" s="148"/>
      <c r="O325" s="148"/>
      <c r="P325" s="148"/>
      <c r="Q325" s="148"/>
      <c r="R325" s="148"/>
      <c r="S325" s="148"/>
      <c r="T325" s="148"/>
      <c r="U325" s="148"/>
      <c r="V325" s="148"/>
      <c r="W325" s="148"/>
      <c r="X325" s="148"/>
      <c r="Y325" s="148"/>
      <c r="Z325" s="148"/>
      <c r="AA325" s="148"/>
      <c r="AB325" s="148"/>
      <c r="AC325" s="148"/>
      <c r="AD325" s="148"/>
      <c r="AE325" s="148"/>
    </row>
    <row r="326" spans="1:31" ht="15.75" customHeight="1" x14ac:dyDescent="0.25">
      <c r="A326" s="148"/>
      <c r="B326" s="148"/>
      <c r="C326" s="148"/>
      <c r="D326" s="148"/>
      <c r="E326" s="148"/>
      <c r="F326" s="148"/>
      <c r="G326" s="723"/>
      <c r="H326" s="148"/>
      <c r="I326" s="148"/>
      <c r="J326" s="148"/>
      <c r="K326" s="148"/>
      <c r="L326" s="148"/>
      <c r="M326" s="148"/>
      <c r="N326" s="148"/>
      <c r="O326" s="148"/>
      <c r="P326" s="148"/>
      <c r="Q326" s="148"/>
      <c r="R326" s="148"/>
      <c r="S326" s="148"/>
      <c r="T326" s="148"/>
      <c r="U326" s="148"/>
      <c r="V326" s="148"/>
      <c r="W326" s="148"/>
      <c r="X326" s="148"/>
      <c r="Y326" s="148"/>
      <c r="Z326" s="148"/>
      <c r="AA326" s="148"/>
      <c r="AB326" s="148"/>
      <c r="AC326" s="148"/>
      <c r="AD326" s="148"/>
      <c r="AE326" s="148"/>
    </row>
    <row r="327" spans="1:31" ht="15.75" customHeight="1" x14ac:dyDescent="0.25">
      <c r="A327" s="148"/>
      <c r="B327" s="148"/>
      <c r="C327" s="148"/>
      <c r="D327" s="148"/>
      <c r="E327" s="148"/>
      <c r="F327" s="148"/>
      <c r="G327" s="723"/>
      <c r="H327" s="148"/>
      <c r="I327" s="148"/>
      <c r="J327" s="148"/>
      <c r="K327" s="148"/>
      <c r="L327" s="148"/>
      <c r="M327" s="148"/>
      <c r="N327" s="148"/>
      <c r="O327" s="148"/>
      <c r="P327" s="148"/>
      <c r="Q327" s="148"/>
      <c r="R327" s="148"/>
      <c r="S327" s="148"/>
      <c r="T327" s="148"/>
      <c r="U327" s="148"/>
      <c r="V327" s="148"/>
      <c r="W327" s="148"/>
      <c r="X327" s="148"/>
      <c r="Y327" s="148"/>
      <c r="Z327" s="148"/>
      <c r="AA327" s="148"/>
      <c r="AB327" s="148"/>
      <c r="AC327" s="148"/>
      <c r="AD327" s="148"/>
      <c r="AE327" s="148"/>
    </row>
    <row r="328" spans="1:31" ht="15.75" customHeight="1" x14ac:dyDescent="0.25">
      <c r="A328" s="148"/>
      <c r="B328" s="148"/>
      <c r="C328" s="148"/>
      <c r="D328" s="148"/>
      <c r="E328" s="148"/>
      <c r="F328" s="148"/>
      <c r="G328" s="723"/>
      <c r="H328" s="148"/>
      <c r="I328" s="148"/>
      <c r="J328" s="148"/>
      <c r="K328" s="148"/>
      <c r="L328" s="148"/>
      <c r="M328" s="148"/>
      <c r="N328" s="148"/>
      <c r="O328" s="148"/>
      <c r="P328" s="148"/>
      <c r="Q328" s="148"/>
      <c r="R328" s="148"/>
      <c r="S328" s="148"/>
      <c r="T328" s="148"/>
      <c r="U328" s="148"/>
      <c r="V328" s="148"/>
      <c r="W328" s="148"/>
      <c r="X328" s="148"/>
      <c r="Y328" s="148"/>
      <c r="Z328" s="148"/>
      <c r="AA328" s="148"/>
      <c r="AB328" s="148"/>
      <c r="AC328" s="148"/>
      <c r="AD328" s="148"/>
      <c r="AE328" s="148"/>
    </row>
    <row r="329" spans="1:31" ht="15.75" customHeight="1" x14ac:dyDescent="0.25">
      <c r="A329" s="148"/>
      <c r="B329" s="148"/>
      <c r="C329" s="148"/>
      <c r="D329" s="148"/>
      <c r="E329" s="148"/>
      <c r="F329" s="148"/>
      <c r="G329" s="723"/>
      <c r="H329" s="148"/>
      <c r="I329" s="148"/>
      <c r="J329" s="148"/>
      <c r="K329" s="148"/>
      <c r="L329" s="148"/>
      <c r="M329" s="148"/>
      <c r="N329" s="148"/>
      <c r="O329" s="148"/>
      <c r="P329" s="148"/>
      <c r="Q329" s="148"/>
      <c r="R329" s="148"/>
      <c r="S329" s="148"/>
      <c r="T329" s="148"/>
      <c r="U329" s="148"/>
      <c r="V329" s="148"/>
      <c r="W329" s="148"/>
      <c r="X329" s="148"/>
      <c r="Y329" s="148"/>
      <c r="Z329" s="148"/>
      <c r="AA329" s="148"/>
      <c r="AB329" s="148"/>
      <c r="AC329" s="148"/>
      <c r="AD329" s="148"/>
      <c r="AE329" s="148"/>
    </row>
    <row r="330" spans="1:31" ht="15.75" customHeight="1" x14ac:dyDescent="0.25">
      <c r="A330" s="148"/>
      <c r="B330" s="148"/>
      <c r="C330" s="148"/>
      <c r="D330" s="148"/>
      <c r="E330" s="148"/>
      <c r="F330" s="148"/>
      <c r="G330" s="723"/>
      <c r="H330" s="148"/>
      <c r="I330" s="148"/>
      <c r="J330" s="148"/>
      <c r="K330" s="148"/>
      <c r="L330" s="148"/>
      <c r="M330" s="148"/>
      <c r="N330" s="148"/>
      <c r="O330" s="148"/>
      <c r="P330" s="148"/>
      <c r="Q330" s="148"/>
      <c r="R330" s="148"/>
      <c r="S330" s="148"/>
      <c r="T330" s="148"/>
      <c r="U330" s="148"/>
      <c r="V330" s="148"/>
      <c r="W330" s="148"/>
      <c r="X330" s="148"/>
      <c r="Y330" s="148"/>
      <c r="Z330" s="148"/>
      <c r="AA330" s="148"/>
      <c r="AB330" s="148"/>
      <c r="AC330" s="148"/>
      <c r="AD330" s="148"/>
      <c r="AE330" s="148"/>
    </row>
    <row r="331" spans="1:31" ht="15.75" customHeight="1" x14ac:dyDescent="0.25">
      <c r="A331" s="148"/>
      <c r="B331" s="148"/>
      <c r="C331" s="148"/>
      <c r="D331" s="148"/>
      <c r="E331" s="148"/>
      <c r="F331" s="148"/>
      <c r="G331" s="723"/>
      <c r="H331" s="148"/>
      <c r="I331" s="148"/>
      <c r="J331" s="148"/>
      <c r="K331" s="148"/>
      <c r="L331" s="148"/>
      <c r="M331" s="148"/>
      <c r="N331" s="148"/>
      <c r="O331" s="148"/>
      <c r="P331" s="148"/>
      <c r="Q331" s="148"/>
      <c r="R331" s="148"/>
      <c r="S331" s="148"/>
      <c r="T331" s="148"/>
      <c r="U331" s="148"/>
      <c r="V331" s="148"/>
      <c r="W331" s="148"/>
      <c r="X331" s="148"/>
      <c r="Y331" s="148"/>
      <c r="Z331" s="148"/>
      <c r="AA331" s="148"/>
      <c r="AB331" s="148"/>
      <c r="AC331" s="148"/>
      <c r="AD331" s="148"/>
      <c r="AE331" s="148"/>
    </row>
    <row r="332" spans="1:31" ht="15.75" customHeight="1" x14ac:dyDescent="0.25">
      <c r="A332" s="148"/>
      <c r="B332" s="148"/>
      <c r="C332" s="148"/>
      <c r="D332" s="148"/>
      <c r="E332" s="148"/>
      <c r="F332" s="148"/>
      <c r="G332" s="723"/>
      <c r="H332" s="148"/>
      <c r="I332" s="148"/>
      <c r="J332" s="148"/>
      <c r="K332" s="148"/>
      <c r="L332" s="148"/>
      <c r="M332" s="148"/>
      <c r="N332" s="148"/>
      <c r="O332" s="148"/>
      <c r="P332" s="148"/>
      <c r="Q332" s="148"/>
      <c r="R332" s="148"/>
      <c r="S332" s="148"/>
      <c r="T332" s="148"/>
      <c r="U332" s="148"/>
      <c r="V332" s="148"/>
      <c r="W332" s="148"/>
      <c r="X332" s="148"/>
      <c r="Y332" s="148"/>
      <c r="Z332" s="148"/>
      <c r="AA332" s="148"/>
      <c r="AB332" s="148"/>
      <c r="AC332" s="148"/>
      <c r="AD332" s="148"/>
      <c r="AE332" s="148"/>
    </row>
    <row r="333" spans="1:31" ht="15.75" customHeight="1" x14ac:dyDescent="0.25">
      <c r="A333" s="148"/>
      <c r="B333" s="148"/>
      <c r="C333" s="148"/>
      <c r="D333" s="148"/>
      <c r="E333" s="148"/>
      <c r="F333" s="148"/>
      <c r="G333" s="723"/>
      <c r="H333" s="148"/>
      <c r="I333" s="148"/>
      <c r="J333" s="148"/>
      <c r="K333" s="148"/>
      <c r="L333" s="148"/>
      <c r="M333" s="148"/>
      <c r="N333" s="148"/>
      <c r="O333" s="148"/>
      <c r="P333" s="148"/>
      <c r="Q333" s="148"/>
      <c r="R333" s="148"/>
      <c r="S333" s="148"/>
      <c r="T333" s="148"/>
      <c r="U333" s="148"/>
      <c r="V333" s="148"/>
      <c r="W333" s="148"/>
      <c r="X333" s="148"/>
      <c r="Y333" s="148"/>
      <c r="Z333" s="148"/>
      <c r="AA333" s="148"/>
      <c r="AB333" s="148"/>
      <c r="AC333" s="148"/>
      <c r="AD333" s="148"/>
      <c r="AE333" s="148"/>
    </row>
    <row r="334" spans="1:31" ht="15.75" customHeight="1" x14ac:dyDescent="0.25">
      <c r="A334" s="148"/>
      <c r="B334" s="148"/>
      <c r="C334" s="148"/>
      <c r="D334" s="148"/>
      <c r="E334" s="148"/>
      <c r="F334" s="148"/>
      <c r="G334" s="723"/>
      <c r="H334" s="148"/>
      <c r="I334" s="148"/>
      <c r="J334" s="148"/>
      <c r="K334" s="148"/>
      <c r="L334" s="148"/>
      <c r="M334" s="148"/>
      <c r="N334" s="148"/>
      <c r="O334" s="148"/>
      <c r="P334" s="148"/>
      <c r="Q334" s="148"/>
      <c r="R334" s="148"/>
      <c r="S334" s="148"/>
      <c r="T334" s="148"/>
      <c r="U334" s="148"/>
      <c r="V334" s="148"/>
      <c r="W334" s="148"/>
      <c r="X334" s="148"/>
      <c r="Y334" s="148"/>
      <c r="Z334" s="148"/>
      <c r="AA334" s="148"/>
      <c r="AB334" s="148"/>
      <c r="AC334" s="148"/>
      <c r="AD334" s="148"/>
      <c r="AE334" s="148"/>
    </row>
    <row r="335" spans="1:31" ht="15.75" customHeight="1" x14ac:dyDescent="0.25">
      <c r="A335" s="148"/>
      <c r="B335" s="148"/>
      <c r="C335" s="148"/>
      <c r="D335" s="148"/>
      <c r="E335" s="148"/>
      <c r="F335" s="148"/>
      <c r="G335" s="723"/>
      <c r="H335" s="148"/>
      <c r="I335" s="148"/>
      <c r="J335" s="148"/>
      <c r="K335" s="148"/>
      <c r="L335" s="148"/>
      <c r="M335" s="148"/>
      <c r="N335" s="148"/>
      <c r="O335" s="148"/>
      <c r="P335" s="148"/>
      <c r="Q335" s="148"/>
      <c r="R335" s="148"/>
      <c r="S335" s="148"/>
      <c r="T335" s="148"/>
      <c r="U335" s="148"/>
      <c r="V335" s="148"/>
      <c r="W335" s="148"/>
      <c r="X335" s="148"/>
      <c r="Y335" s="148"/>
      <c r="Z335" s="148"/>
      <c r="AA335" s="148"/>
      <c r="AB335" s="148"/>
      <c r="AC335" s="148"/>
      <c r="AD335" s="148"/>
      <c r="AE335" s="148"/>
    </row>
    <row r="336" spans="1:31" ht="15.75" customHeight="1" x14ac:dyDescent="0.25">
      <c r="A336" s="148"/>
      <c r="B336" s="148"/>
      <c r="C336" s="148"/>
      <c r="D336" s="148"/>
      <c r="E336" s="148"/>
      <c r="F336" s="148"/>
      <c r="G336" s="723"/>
      <c r="H336" s="148"/>
      <c r="I336" s="148"/>
      <c r="J336" s="148"/>
      <c r="K336" s="148"/>
      <c r="L336" s="148"/>
      <c r="M336" s="148"/>
      <c r="N336" s="148"/>
      <c r="O336" s="148"/>
      <c r="P336" s="148"/>
      <c r="Q336" s="148"/>
      <c r="R336" s="148"/>
      <c r="S336" s="148"/>
      <c r="T336" s="148"/>
      <c r="U336" s="148"/>
      <c r="V336" s="148"/>
      <c r="W336" s="148"/>
      <c r="X336" s="148"/>
      <c r="Y336" s="148"/>
      <c r="Z336" s="148"/>
      <c r="AA336" s="148"/>
      <c r="AB336" s="148"/>
      <c r="AC336" s="148"/>
      <c r="AD336" s="148"/>
      <c r="AE336" s="148"/>
    </row>
    <row r="337" spans="1:31" ht="15.75" customHeight="1" x14ac:dyDescent="0.25">
      <c r="A337" s="148"/>
      <c r="B337" s="148"/>
      <c r="C337" s="148"/>
      <c r="D337" s="148"/>
      <c r="E337" s="148"/>
      <c r="F337" s="148"/>
      <c r="G337" s="723"/>
      <c r="H337" s="148"/>
      <c r="I337" s="148"/>
      <c r="J337" s="148"/>
      <c r="K337" s="148"/>
      <c r="L337" s="148"/>
      <c r="M337" s="148"/>
      <c r="N337" s="148"/>
      <c r="O337" s="148"/>
      <c r="P337" s="148"/>
      <c r="Q337" s="148"/>
      <c r="R337" s="148"/>
      <c r="S337" s="148"/>
      <c r="T337" s="148"/>
      <c r="U337" s="148"/>
      <c r="V337" s="148"/>
      <c r="W337" s="148"/>
      <c r="X337" s="148"/>
      <c r="Y337" s="148"/>
      <c r="Z337" s="148"/>
      <c r="AA337" s="148"/>
      <c r="AB337" s="148"/>
      <c r="AC337" s="148"/>
      <c r="AD337" s="148"/>
      <c r="AE337" s="148"/>
    </row>
    <row r="338" spans="1:31" ht="15.75" customHeight="1" x14ac:dyDescent="0.25">
      <c r="A338" s="148"/>
      <c r="B338" s="148"/>
      <c r="C338" s="148"/>
      <c r="D338" s="148"/>
      <c r="E338" s="148"/>
      <c r="F338" s="148"/>
      <c r="G338" s="723"/>
      <c r="H338" s="148"/>
      <c r="I338" s="148"/>
      <c r="J338" s="148"/>
      <c r="K338" s="148"/>
      <c r="L338" s="148"/>
      <c r="M338" s="148"/>
      <c r="N338" s="148"/>
      <c r="O338" s="148"/>
      <c r="P338" s="148"/>
      <c r="Q338" s="148"/>
      <c r="R338" s="148"/>
      <c r="S338" s="148"/>
      <c r="T338" s="148"/>
      <c r="U338" s="148"/>
      <c r="V338" s="148"/>
      <c r="W338" s="148"/>
      <c r="X338" s="148"/>
      <c r="Y338" s="148"/>
      <c r="Z338" s="148"/>
      <c r="AA338" s="148"/>
      <c r="AB338" s="148"/>
      <c r="AC338" s="148"/>
      <c r="AD338" s="148"/>
      <c r="AE338" s="148"/>
    </row>
    <row r="339" spans="1:31" ht="15.75" customHeight="1" x14ac:dyDescent="0.25">
      <c r="A339" s="148"/>
      <c r="B339" s="148"/>
      <c r="C339" s="148"/>
      <c r="D339" s="148"/>
      <c r="E339" s="148"/>
      <c r="F339" s="148"/>
      <c r="G339" s="723"/>
      <c r="H339" s="148"/>
      <c r="I339" s="148"/>
      <c r="J339" s="148"/>
      <c r="K339" s="148"/>
      <c r="L339" s="148"/>
      <c r="M339" s="148"/>
      <c r="N339" s="148"/>
      <c r="O339" s="148"/>
      <c r="P339" s="148"/>
      <c r="Q339" s="148"/>
      <c r="R339" s="148"/>
      <c r="S339" s="148"/>
      <c r="T339" s="148"/>
      <c r="U339" s="148"/>
      <c r="V339" s="148"/>
      <c r="W339" s="148"/>
      <c r="X339" s="148"/>
      <c r="Y339" s="148"/>
      <c r="Z339" s="148"/>
      <c r="AA339" s="148"/>
      <c r="AB339" s="148"/>
      <c r="AC339" s="148"/>
      <c r="AD339" s="148"/>
      <c r="AE339" s="148"/>
    </row>
    <row r="340" spans="1:31" ht="15.75" customHeight="1" x14ac:dyDescent="0.25">
      <c r="A340" s="148"/>
      <c r="B340" s="148"/>
      <c r="C340" s="148"/>
      <c r="D340" s="148"/>
      <c r="E340" s="148"/>
      <c r="F340" s="148"/>
      <c r="G340" s="723"/>
      <c r="H340" s="148"/>
      <c r="I340" s="148"/>
      <c r="J340" s="148"/>
      <c r="K340" s="148"/>
      <c r="L340" s="148"/>
      <c r="M340" s="148"/>
      <c r="N340" s="148"/>
      <c r="O340" s="148"/>
      <c r="P340" s="148"/>
      <c r="Q340" s="148"/>
      <c r="R340" s="148"/>
      <c r="S340" s="148"/>
      <c r="T340" s="148"/>
      <c r="U340" s="148"/>
      <c r="V340" s="148"/>
      <c r="W340" s="148"/>
      <c r="X340" s="148"/>
      <c r="Y340" s="148"/>
      <c r="Z340" s="148"/>
      <c r="AA340" s="148"/>
      <c r="AB340" s="148"/>
      <c r="AC340" s="148"/>
      <c r="AD340" s="148"/>
      <c r="AE340" s="148"/>
    </row>
    <row r="341" spans="1:31" ht="15.75" customHeight="1" x14ac:dyDescent="0.25">
      <c r="A341" s="148"/>
      <c r="B341" s="148"/>
      <c r="C341" s="148"/>
      <c r="D341" s="148"/>
      <c r="E341" s="148"/>
      <c r="F341" s="148"/>
      <c r="G341" s="723"/>
      <c r="H341" s="148"/>
      <c r="I341" s="148"/>
      <c r="J341" s="148"/>
      <c r="K341" s="148"/>
      <c r="L341" s="148"/>
      <c r="M341" s="148"/>
      <c r="N341" s="148"/>
      <c r="O341" s="148"/>
      <c r="P341" s="148"/>
      <c r="Q341" s="148"/>
      <c r="R341" s="148"/>
      <c r="S341" s="148"/>
      <c r="T341" s="148"/>
      <c r="U341" s="148"/>
      <c r="V341" s="148"/>
      <c r="W341" s="148"/>
      <c r="X341" s="148"/>
      <c r="Y341" s="148"/>
      <c r="Z341" s="148"/>
      <c r="AA341" s="148"/>
      <c r="AB341" s="148"/>
      <c r="AC341" s="148"/>
      <c r="AD341" s="148"/>
      <c r="AE341" s="148"/>
    </row>
    <row r="342" spans="1:31" ht="15.75" customHeight="1" x14ac:dyDescent="0.25">
      <c r="A342" s="148"/>
      <c r="B342" s="148"/>
      <c r="C342" s="148"/>
      <c r="D342" s="148"/>
      <c r="E342" s="148"/>
      <c r="F342" s="148"/>
      <c r="G342" s="723"/>
      <c r="H342" s="148"/>
      <c r="I342" s="148"/>
      <c r="J342" s="148"/>
      <c r="K342" s="148"/>
      <c r="L342" s="148"/>
      <c r="M342" s="148"/>
      <c r="N342" s="148"/>
      <c r="O342" s="148"/>
      <c r="P342" s="148"/>
      <c r="Q342" s="148"/>
      <c r="R342" s="148"/>
      <c r="S342" s="148"/>
      <c r="T342" s="148"/>
      <c r="U342" s="148"/>
      <c r="V342" s="148"/>
      <c r="W342" s="148"/>
      <c r="X342" s="148"/>
      <c r="Y342" s="148"/>
      <c r="Z342" s="148"/>
      <c r="AA342" s="148"/>
      <c r="AB342" s="148"/>
      <c r="AC342" s="148"/>
      <c r="AD342" s="148"/>
      <c r="AE342" s="148"/>
    </row>
    <row r="343" spans="1:31" ht="15.75" customHeight="1" x14ac:dyDescent="0.25">
      <c r="A343" s="148"/>
      <c r="B343" s="148"/>
      <c r="C343" s="148"/>
      <c r="D343" s="148"/>
      <c r="E343" s="148"/>
      <c r="F343" s="148"/>
      <c r="G343" s="723"/>
      <c r="H343" s="148"/>
      <c r="I343" s="148"/>
      <c r="J343" s="148"/>
      <c r="K343" s="148"/>
      <c r="L343" s="148"/>
      <c r="M343" s="148"/>
      <c r="N343" s="148"/>
      <c r="O343" s="148"/>
      <c r="P343" s="148"/>
      <c r="Q343" s="148"/>
      <c r="R343" s="148"/>
      <c r="S343" s="148"/>
      <c r="T343" s="148"/>
      <c r="U343" s="148"/>
      <c r="V343" s="148"/>
      <c r="W343" s="148"/>
      <c r="X343" s="148"/>
      <c r="Y343" s="148"/>
      <c r="Z343" s="148"/>
      <c r="AA343" s="148"/>
      <c r="AB343" s="148"/>
      <c r="AC343" s="148"/>
      <c r="AD343" s="148"/>
      <c r="AE343" s="148"/>
    </row>
    <row r="344" spans="1:31" ht="15.75" customHeight="1" x14ac:dyDescent="0.25">
      <c r="A344" s="148"/>
      <c r="B344" s="148"/>
      <c r="C344" s="148"/>
      <c r="D344" s="148"/>
      <c r="E344" s="148"/>
      <c r="F344" s="148"/>
      <c r="G344" s="723"/>
      <c r="H344" s="148"/>
      <c r="I344" s="148"/>
      <c r="J344" s="148"/>
      <c r="K344" s="148"/>
      <c r="L344" s="148"/>
      <c r="M344" s="148"/>
      <c r="N344" s="148"/>
      <c r="O344" s="148"/>
      <c r="P344" s="148"/>
      <c r="Q344" s="148"/>
      <c r="R344" s="148"/>
      <c r="S344" s="148"/>
      <c r="T344" s="148"/>
      <c r="U344" s="148"/>
      <c r="V344" s="148"/>
      <c r="W344" s="148"/>
      <c r="X344" s="148"/>
      <c r="Y344" s="148"/>
      <c r="Z344" s="148"/>
      <c r="AA344" s="148"/>
      <c r="AB344" s="148"/>
      <c r="AC344" s="148"/>
      <c r="AD344" s="148"/>
      <c r="AE344" s="148"/>
    </row>
    <row r="345" spans="1:31" ht="15.75" customHeight="1" x14ac:dyDescent="0.25">
      <c r="A345" s="148"/>
      <c r="B345" s="148"/>
      <c r="C345" s="148"/>
      <c r="D345" s="148"/>
      <c r="E345" s="148"/>
      <c r="F345" s="148"/>
      <c r="G345" s="723"/>
      <c r="H345" s="148"/>
      <c r="I345" s="148"/>
      <c r="J345" s="148"/>
      <c r="K345" s="148"/>
      <c r="L345" s="148"/>
      <c r="M345" s="148"/>
      <c r="N345" s="148"/>
      <c r="O345" s="148"/>
      <c r="P345" s="148"/>
      <c r="Q345" s="148"/>
      <c r="R345" s="148"/>
      <c r="S345" s="148"/>
      <c r="T345" s="148"/>
      <c r="U345" s="148"/>
      <c r="V345" s="148"/>
      <c r="W345" s="148"/>
      <c r="X345" s="148"/>
      <c r="Y345" s="148"/>
      <c r="Z345" s="148"/>
      <c r="AA345" s="148"/>
      <c r="AB345" s="148"/>
      <c r="AC345" s="148"/>
      <c r="AD345" s="148"/>
      <c r="AE345" s="148"/>
    </row>
    <row r="346" spans="1:31" ht="15.75" customHeight="1" x14ac:dyDescent="0.25">
      <c r="A346" s="148"/>
      <c r="B346" s="148"/>
      <c r="C346" s="148"/>
      <c r="D346" s="148"/>
      <c r="E346" s="148"/>
      <c r="F346" s="148"/>
      <c r="G346" s="723"/>
      <c r="H346" s="148"/>
      <c r="I346" s="148"/>
      <c r="J346" s="148"/>
      <c r="K346" s="148"/>
      <c r="L346" s="148"/>
      <c r="M346" s="148"/>
      <c r="N346" s="148"/>
      <c r="O346" s="148"/>
      <c r="P346" s="148"/>
      <c r="Q346" s="148"/>
      <c r="R346" s="148"/>
      <c r="S346" s="148"/>
      <c r="T346" s="148"/>
      <c r="U346" s="148"/>
      <c r="V346" s="148"/>
      <c r="W346" s="148"/>
      <c r="X346" s="148"/>
      <c r="Y346" s="148"/>
      <c r="Z346" s="148"/>
      <c r="AA346" s="148"/>
      <c r="AB346" s="148"/>
      <c r="AC346" s="148"/>
      <c r="AD346" s="148"/>
      <c r="AE346" s="148"/>
    </row>
    <row r="347" spans="1:31" ht="15.75" customHeight="1" x14ac:dyDescent="0.25">
      <c r="A347" s="148"/>
      <c r="B347" s="148"/>
      <c r="C347" s="148"/>
      <c r="D347" s="148"/>
      <c r="E347" s="148"/>
      <c r="F347" s="148"/>
      <c r="G347" s="723"/>
      <c r="H347" s="148"/>
      <c r="I347" s="148"/>
      <c r="J347" s="148"/>
      <c r="K347" s="148"/>
      <c r="L347" s="148"/>
      <c r="M347" s="148"/>
      <c r="N347" s="148"/>
      <c r="O347" s="148"/>
      <c r="P347" s="148"/>
      <c r="Q347" s="148"/>
      <c r="R347" s="148"/>
      <c r="S347" s="148"/>
      <c r="T347" s="148"/>
      <c r="U347" s="148"/>
      <c r="V347" s="148"/>
      <c r="W347" s="148"/>
      <c r="X347" s="148"/>
      <c r="Y347" s="148"/>
      <c r="Z347" s="148"/>
      <c r="AA347" s="148"/>
      <c r="AB347" s="148"/>
      <c r="AC347" s="148"/>
      <c r="AD347" s="148"/>
      <c r="AE347" s="148"/>
    </row>
    <row r="348" spans="1:31" ht="15.75" customHeight="1" x14ac:dyDescent="0.25">
      <c r="A348" s="148"/>
      <c r="B348" s="148"/>
      <c r="C348" s="148"/>
      <c r="D348" s="148"/>
      <c r="E348" s="148"/>
      <c r="F348" s="148"/>
      <c r="G348" s="723"/>
      <c r="H348" s="148"/>
      <c r="I348" s="148"/>
      <c r="J348" s="148"/>
      <c r="K348" s="148"/>
      <c r="L348" s="148"/>
      <c r="M348" s="148"/>
      <c r="N348" s="148"/>
      <c r="O348" s="148"/>
      <c r="P348" s="148"/>
      <c r="Q348" s="148"/>
      <c r="R348" s="148"/>
      <c r="S348" s="148"/>
      <c r="T348" s="148"/>
      <c r="U348" s="148"/>
      <c r="V348" s="148"/>
      <c r="W348" s="148"/>
      <c r="X348" s="148"/>
      <c r="Y348" s="148"/>
      <c r="Z348" s="148"/>
      <c r="AA348" s="148"/>
      <c r="AB348" s="148"/>
      <c r="AC348" s="148"/>
      <c r="AD348" s="148"/>
      <c r="AE348" s="148"/>
    </row>
    <row r="349" spans="1:31" ht="15.75" customHeight="1" x14ac:dyDescent="0.25">
      <c r="A349" s="148"/>
      <c r="B349" s="148"/>
      <c r="C349" s="148"/>
      <c r="D349" s="148"/>
      <c r="E349" s="148"/>
      <c r="F349" s="148"/>
      <c r="G349" s="723"/>
      <c r="H349" s="148"/>
      <c r="I349" s="148"/>
      <c r="J349" s="148"/>
      <c r="K349" s="148"/>
      <c r="L349" s="148"/>
      <c r="M349" s="148"/>
      <c r="N349" s="148"/>
      <c r="O349" s="148"/>
      <c r="P349" s="148"/>
      <c r="Q349" s="148"/>
      <c r="R349" s="148"/>
      <c r="S349" s="148"/>
      <c r="T349" s="148"/>
      <c r="U349" s="148"/>
      <c r="V349" s="148"/>
      <c r="W349" s="148"/>
      <c r="X349" s="148"/>
      <c r="Y349" s="148"/>
      <c r="Z349" s="148"/>
      <c r="AA349" s="148"/>
      <c r="AB349" s="148"/>
      <c r="AC349" s="148"/>
      <c r="AD349" s="148"/>
      <c r="AE349" s="148"/>
    </row>
    <row r="350" spans="1:31" ht="15.75" customHeight="1" x14ac:dyDescent="0.25">
      <c r="A350" s="148"/>
      <c r="B350" s="148"/>
      <c r="C350" s="148"/>
      <c r="D350" s="148"/>
      <c r="E350" s="148"/>
      <c r="F350" s="148"/>
      <c r="G350" s="723"/>
      <c r="H350" s="148"/>
      <c r="I350" s="148"/>
      <c r="J350" s="148"/>
      <c r="K350" s="148"/>
      <c r="L350" s="148"/>
      <c r="M350" s="148"/>
      <c r="N350" s="148"/>
      <c r="O350" s="148"/>
      <c r="P350" s="148"/>
      <c r="Q350" s="148"/>
      <c r="R350" s="148"/>
      <c r="S350" s="148"/>
      <c r="T350" s="148"/>
      <c r="U350" s="148"/>
      <c r="V350" s="148"/>
      <c r="W350" s="148"/>
      <c r="X350" s="148"/>
      <c r="Y350" s="148"/>
      <c r="Z350" s="148"/>
      <c r="AA350" s="148"/>
      <c r="AB350" s="148"/>
      <c r="AC350" s="148"/>
      <c r="AD350" s="148"/>
      <c r="AE350" s="148"/>
    </row>
    <row r="351" spans="1:31" ht="15.75" customHeight="1" x14ac:dyDescent="0.25">
      <c r="A351" s="148"/>
      <c r="B351" s="148"/>
      <c r="C351" s="148"/>
      <c r="D351" s="148"/>
      <c r="E351" s="148"/>
      <c r="F351" s="148"/>
      <c r="G351" s="723"/>
      <c r="H351" s="148"/>
      <c r="I351" s="148"/>
      <c r="J351" s="148"/>
      <c r="K351" s="148"/>
      <c r="L351" s="148"/>
      <c r="M351" s="148"/>
      <c r="N351" s="148"/>
      <c r="O351" s="148"/>
      <c r="P351" s="148"/>
      <c r="Q351" s="148"/>
      <c r="R351" s="148"/>
      <c r="S351" s="148"/>
      <c r="T351" s="148"/>
      <c r="U351" s="148"/>
      <c r="V351" s="148"/>
      <c r="W351" s="148"/>
      <c r="X351" s="148"/>
      <c r="Y351" s="148"/>
      <c r="Z351" s="148"/>
      <c r="AA351" s="148"/>
      <c r="AB351" s="148"/>
      <c r="AC351" s="148"/>
      <c r="AD351" s="148"/>
      <c r="AE351" s="148"/>
    </row>
    <row r="352" spans="1:31" ht="15.75" customHeight="1" x14ac:dyDescent="0.25">
      <c r="A352" s="148"/>
      <c r="B352" s="148"/>
      <c r="C352" s="148"/>
      <c r="D352" s="148"/>
      <c r="E352" s="148"/>
      <c r="F352" s="148"/>
      <c r="G352" s="723"/>
      <c r="H352" s="148"/>
      <c r="I352" s="148"/>
      <c r="J352" s="148"/>
      <c r="K352" s="148"/>
      <c r="L352" s="148"/>
      <c r="M352" s="148"/>
      <c r="N352" s="148"/>
      <c r="O352" s="148"/>
      <c r="P352" s="148"/>
      <c r="Q352" s="148"/>
      <c r="R352" s="148"/>
      <c r="S352" s="148"/>
      <c r="T352" s="148"/>
      <c r="U352" s="148"/>
      <c r="V352" s="148"/>
      <c r="W352" s="148"/>
      <c r="X352" s="148"/>
      <c r="Y352" s="148"/>
      <c r="Z352" s="148"/>
      <c r="AA352" s="148"/>
      <c r="AB352" s="148"/>
      <c r="AC352" s="148"/>
      <c r="AD352" s="148"/>
      <c r="AE352" s="148"/>
    </row>
    <row r="353" spans="1:31" ht="15.75" customHeight="1" x14ac:dyDescent="0.25">
      <c r="A353" s="148"/>
      <c r="B353" s="148"/>
      <c r="C353" s="148"/>
      <c r="D353" s="148"/>
      <c r="E353" s="148"/>
      <c r="F353" s="148"/>
      <c r="G353" s="723"/>
      <c r="H353" s="148"/>
      <c r="I353" s="148"/>
      <c r="J353" s="148"/>
      <c r="K353" s="148"/>
      <c r="L353" s="148"/>
      <c r="M353" s="148"/>
      <c r="N353" s="148"/>
      <c r="O353" s="148"/>
      <c r="P353" s="148"/>
      <c r="Q353" s="148"/>
      <c r="R353" s="148"/>
      <c r="S353" s="148"/>
      <c r="T353" s="148"/>
      <c r="U353" s="148"/>
      <c r="V353" s="148"/>
      <c r="W353" s="148"/>
      <c r="X353" s="148"/>
      <c r="Y353" s="148"/>
      <c r="Z353" s="148"/>
      <c r="AA353" s="148"/>
      <c r="AB353" s="148"/>
      <c r="AC353" s="148"/>
      <c r="AD353" s="148"/>
      <c r="AE353" s="148"/>
    </row>
    <row r="354" spans="1:31" ht="15.75" customHeight="1" x14ac:dyDescent="0.25">
      <c r="A354" s="148"/>
      <c r="B354" s="148"/>
      <c r="C354" s="148"/>
      <c r="D354" s="148"/>
      <c r="E354" s="148"/>
      <c r="F354" s="148"/>
      <c r="G354" s="723"/>
      <c r="H354" s="148"/>
      <c r="I354" s="148"/>
      <c r="J354" s="148"/>
      <c r="K354" s="148"/>
      <c r="L354" s="148"/>
      <c r="M354" s="148"/>
      <c r="N354" s="148"/>
      <c r="O354" s="148"/>
      <c r="P354" s="148"/>
      <c r="Q354" s="148"/>
      <c r="R354" s="148"/>
      <c r="S354" s="148"/>
      <c r="T354" s="148"/>
      <c r="U354" s="148"/>
      <c r="V354" s="148"/>
      <c r="W354" s="148"/>
      <c r="X354" s="148"/>
      <c r="Y354" s="148"/>
      <c r="Z354" s="148"/>
      <c r="AA354" s="148"/>
      <c r="AB354" s="148"/>
      <c r="AC354" s="148"/>
      <c r="AD354" s="148"/>
      <c r="AE354" s="148"/>
    </row>
    <row r="355" spans="1:31" ht="15.75" customHeight="1" x14ac:dyDescent="0.25">
      <c r="A355" s="148"/>
      <c r="B355" s="148"/>
      <c r="C355" s="148"/>
      <c r="D355" s="148"/>
      <c r="E355" s="148"/>
      <c r="F355" s="148"/>
      <c r="G355" s="723"/>
      <c r="H355" s="148"/>
      <c r="I355" s="148"/>
      <c r="J355" s="148"/>
      <c r="K355" s="148"/>
      <c r="L355" s="148"/>
      <c r="M355" s="148"/>
      <c r="N355" s="148"/>
      <c r="O355" s="148"/>
      <c r="P355" s="148"/>
      <c r="Q355" s="148"/>
      <c r="R355" s="148"/>
      <c r="S355" s="148"/>
      <c r="T355" s="148"/>
      <c r="U355" s="148"/>
      <c r="V355" s="148"/>
      <c r="W355" s="148"/>
      <c r="X355" s="148"/>
      <c r="Y355" s="148"/>
      <c r="Z355" s="148"/>
      <c r="AA355" s="148"/>
      <c r="AB355" s="148"/>
      <c r="AC355" s="148"/>
      <c r="AD355" s="148"/>
      <c r="AE355" s="148"/>
    </row>
    <row r="356" spans="1:31" ht="15.75" customHeight="1" x14ac:dyDescent="0.25">
      <c r="A356" s="148"/>
      <c r="B356" s="148"/>
      <c r="C356" s="148"/>
      <c r="D356" s="148"/>
      <c r="E356" s="148"/>
      <c r="F356" s="148"/>
      <c r="G356" s="723"/>
      <c r="H356" s="148"/>
      <c r="I356" s="148"/>
      <c r="J356" s="148"/>
      <c r="K356" s="148"/>
      <c r="L356" s="148"/>
      <c r="M356" s="148"/>
      <c r="N356" s="148"/>
      <c r="O356" s="148"/>
      <c r="P356" s="148"/>
      <c r="Q356" s="148"/>
      <c r="R356" s="148"/>
      <c r="S356" s="148"/>
      <c r="T356" s="148"/>
      <c r="U356" s="148"/>
      <c r="V356" s="148"/>
      <c r="W356" s="148"/>
      <c r="X356" s="148"/>
      <c r="Y356" s="148"/>
      <c r="Z356" s="148"/>
      <c r="AA356" s="148"/>
      <c r="AB356" s="148"/>
      <c r="AC356" s="148"/>
      <c r="AD356" s="148"/>
      <c r="AE356" s="148"/>
    </row>
    <row r="357" spans="1:31" ht="15.75" customHeight="1" x14ac:dyDescent="0.25">
      <c r="A357" s="148"/>
      <c r="B357" s="148"/>
      <c r="C357" s="148"/>
      <c r="D357" s="148"/>
      <c r="E357" s="148"/>
      <c r="F357" s="148"/>
      <c r="G357" s="723"/>
      <c r="H357" s="148"/>
      <c r="I357" s="148"/>
      <c r="J357" s="148"/>
      <c r="K357" s="148"/>
      <c r="L357" s="148"/>
      <c r="M357" s="148"/>
      <c r="N357" s="148"/>
      <c r="O357" s="148"/>
      <c r="P357" s="148"/>
      <c r="Q357" s="148"/>
      <c r="R357" s="148"/>
      <c r="S357" s="148"/>
      <c r="T357" s="148"/>
      <c r="U357" s="148"/>
      <c r="V357" s="148"/>
      <c r="W357" s="148"/>
      <c r="X357" s="148"/>
      <c r="Y357" s="148"/>
      <c r="Z357" s="148"/>
      <c r="AA357" s="148"/>
      <c r="AB357" s="148"/>
      <c r="AC357" s="148"/>
      <c r="AD357" s="148"/>
      <c r="AE357" s="148"/>
    </row>
    <row r="358" spans="1:31" ht="15.75" customHeight="1" x14ac:dyDescent="0.25">
      <c r="A358" s="148"/>
      <c r="B358" s="148"/>
      <c r="C358" s="148"/>
      <c r="D358" s="148"/>
      <c r="E358" s="148"/>
      <c r="F358" s="148"/>
      <c r="G358" s="723"/>
      <c r="H358" s="148"/>
      <c r="I358" s="148"/>
      <c r="J358" s="148"/>
      <c r="K358" s="148"/>
      <c r="L358" s="148"/>
      <c r="M358" s="148"/>
      <c r="N358" s="148"/>
      <c r="O358" s="148"/>
      <c r="P358" s="148"/>
      <c r="Q358" s="148"/>
      <c r="R358" s="148"/>
      <c r="S358" s="148"/>
      <c r="T358" s="148"/>
      <c r="U358" s="148"/>
      <c r="V358" s="148"/>
      <c r="W358" s="148"/>
      <c r="X358" s="148"/>
      <c r="Y358" s="148"/>
      <c r="Z358" s="148"/>
      <c r="AA358" s="148"/>
      <c r="AB358" s="148"/>
      <c r="AC358" s="148"/>
      <c r="AD358" s="148"/>
      <c r="AE358" s="148"/>
    </row>
    <row r="359" spans="1:31" ht="15.75" customHeight="1" x14ac:dyDescent="0.25">
      <c r="A359" s="148"/>
      <c r="B359" s="148"/>
      <c r="C359" s="148"/>
      <c r="D359" s="148"/>
      <c r="E359" s="148"/>
      <c r="F359" s="148"/>
      <c r="G359" s="723"/>
      <c r="H359" s="148"/>
      <c r="I359" s="148"/>
      <c r="J359" s="148"/>
      <c r="K359" s="148"/>
      <c r="L359" s="148"/>
      <c r="M359" s="148"/>
      <c r="N359" s="148"/>
      <c r="O359" s="148"/>
      <c r="P359" s="148"/>
      <c r="Q359" s="148"/>
      <c r="R359" s="148"/>
      <c r="S359" s="148"/>
      <c r="T359" s="148"/>
      <c r="U359" s="148"/>
      <c r="V359" s="148"/>
      <c r="W359" s="148"/>
      <c r="X359" s="148"/>
      <c r="Y359" s="148"/>
      <c r="Z359" s="148"/>
      <c r="AA359" s="148"/>
      <c r="AB359" s="148"/>
      <c r="AC359" s="148"/>
      <c r="AD359" s="148"/>
      <c r="AE359" s="148"/>
    </row>
    <row r="360" spans="1:31" ht="15.75" customHeight="1" x14ac:dyDescent="0.25">
      <c r="A360" s="148"/>
      <c r="B360" s="148"/>
      <c r="C360" s="148"/>
      <c r="D360" s="148"/>
      <c r="E360" s="148"/>
      <c r="F360" s="148"/>
      <c r="G360" s="723"/>
      <c r="H360" s="148"/>
      <c r="I360" s="148"/>
      <c r="J360" s="148"/>
      <c r="K360" s="148"/>
      <c r="L360" s="148"/>
      <c r="M360" s="148"/>
      <c r="N360" s="148"/>
      <c r="O360" s="148"/>
      <c r="P360" s="148"/>
      <c r="Q360" s="148"/>
      <c r="R360" s="148"/>
      <c r="S360" s="148"/>
      <c r="T360" s="148"/>
      <c r="U360" s="148"/>
      <c r="V360" s="148"/>
      <c r="W360" s="148"/>
      <c r="X360" s="148"/>
      <c r="Y360" s="148"/>
      <c r="Z360" s="148"/>
      <c r="AA360" s="148"/>
      <c r="AB360" s="148"/>
      <c r="AC360" s="148"/>
      <c r="AD360" s="148"/>
      <c r="AE360" s="148"/>
    </row>
    <row r="361" spans="1:31" ht="15.75" customHeight="1" x14ac:dyDescent="0.25">
      <c r="A361" s="148"/>
      <c r="B361" s="148"/>
      <c r="C361" s="148"/>
      <c r="D361" s="148"/>
      <c r="E361" s="148"/>
      <c r="F361" s="148"/>
      <c r="G361" s="723"/>
      <c r="H361" s="148"/>
      <c r="I361" s="148"/>
      <c r="J361" s="148"/>
      <c r="K361" s="148"/>
      <c r="L361" s="148"/>
      <c r="M361" s="148"/>
      <c r="N361" s="148"/>
      <c r="O361" s="148"/>
      <c r="P361" s="148"/>
      <c r="Q361" s="148"/>
      <c r="R361" s="148"/>
      <c r="S361" s="148"/>
      <c r="T361" s="148"/>
      <c r="U361" s="148"/>
      <c r="V361" s="148"/>
      <c r="W361" s="148"/>
      <c r="X361" s="148"/>
      <c r="Y361" s="148"/>
      <c r="Z361" s="148"/>
      <c r="AA361" s="148"/>
      <c r="AB361" s="148"/>
      <c r="AC361" s="148"/>
      <c r="AD361" s="148"/>
      <c r="AE361" s="148"/>
    </row>
    <row r="362" spans="1:31" ht="15.75" customHeight="1" x14ac:dyDescent="0.25">
      <c r="A362" s="148"/>
      <c r="B362" s="148"/>
      <c r="C362" s="148"/>
      <c r="D362" s="148"/>
      <c r="E362" s="148"/>
      <c r="F362" s="148"/>
      <c r="G362" s="723"/>
      <c r="H362" s="148"/>
      <c r="I362" s="148"/>
      <c r="J362" s="148"/>
      <c r="K362" s="148"/>
      <c r="L362" s="148"/>
      <c r="M362" s="148"/>
      <c r="N362" s="148"/>
      <c r="O362" s="148"/>
      <c r="P362" s="148"/>
      <c r="Q362" s="148"/>
      <c r="R362" s="148"/>
      <c r="S362" s="148"/>
      <c r="T362" s="148"/>
      <c r="U362" s="148"/>
      <c r="V362" s="148"/>
      <c r="W362" s="148"/>
      <c r="X362" s="148"/>
      <c r="Y362" s="148"/>
      <c r="Z362" s="148"/>
      <c r="AA362" s="148"/>
      <c r="AB362" s="148"/>
      <c r="AC362" s="148"/>
      <c r="AD362" s="148"/>
      <c r="AE362" s="148"/>
    </row>
    <row r="363" spans="1:31" ht="15.75" customHeight="1" x14ac:dyDescent="0.25">
      <c r="A363" s="148"/>
      <c r="B363" s="148"/>
      <c r="C363" s="148"/>
      <c r="D363" s="148"/>
      <c r="E363" s="148"/>
      <c r="F363" s="148"/>
      <c r="G363" s="723"/>
      <c r="H363" s="148"/>
      <c r="I363" s="148"/>
      <c r="J363" s="148"/>
      <c r="K363" s="148"/>
      <c r="L363" s="148"/>
      <c r="M363" s="148"/>
      <c r="N363" s="148"/>
      <c r="O363" s="148"/>
      <c r="P363" s="148"/>
      <c r="Q363" s="148"/>
      <c r="R363" s="148"/>
      <c r="S363" s="148"/>
      <c r="T363" s="148"/>
      <c r="U363" s="148"/>
      <c r="V363" s="148"/>
      <c r="W363" s="148"/>
      <c r="X363" s="148"/>
      <c r="Y363" s="148"/>
      <c r="Z363" s="148"/>
      <c r="AA363" s="148"/>
      <c r="AB363" s="148"/>
      <c r="AC363" s="148"/>
      <c r="AD363" s="148"/>
      <c r="AE363" s="148"/>
    </row>
    <row r="364" spans="1:31" ht="15.75" customHeight="1" x14ac:dyDescent="0.25">
      <c r="A364" s="148"/>
      <c r="B364" s="148"/>
      <c r="C364" s="148"/>
      <c r="D364" s="148"/>
      <c r="E364" s="148"/>
      <c r="F364" s="148"/>
      <c r="G364" s="723"/>
      <c r="H364" s="148"/>
      <c r="I364" s="148"/>
      <c r="J364" s="148"/>
      <c r="K364" s="148"/>
      <c r="L364" s="148"/>
      <c r="M364" s="148"/>
      <c r="N364" s="148"/>
      <c r="O364" s="148"/>
      <c r="P364" s="148"/>
      <c r="Q364" s="148"/>
      <c r="R364" s="148"/>
      <c r="S364" s="148"/>
      <c r="T364" s="148"/>
      <c r="U364" s="148"/>
      <c r="V364" s="148"/>
      <c r="W364" s="148"/>
      <c r="X364" s="148"/>
      <c r="Y364" s="148"/>
      <c r="Z364" s="148"/>
      <c r="AA364" s="148"/>
      <c r="AB364" s="148"/>
      <c r="AC364" s="148"/>
      <c r="AD364" s="148"/>
      <c r="AE364" s="148"/>
    </row>
    <row r="365" spans="1:31" ht="15.75" customHeight="1" x14ac:dyDescent="0.25">
      <c r="A365" s="148"/>
      <c r="B365" s="148"/>
      <c r="C365" s="148"/>
      <c r="D365" s="148"/>
      <c r="E365" s="148"/>
      <c r="F365" s="148"/>
      <c r="G365" s="723"/>
      <c r="H365" s="148"/>
      <c r="I365" s="148"/>
      <c r="J365" s="148"/>
      <c r="K365" s="148"/>
      <c r="L365" s="148"/>
      <c r="M365" s="148"/>
      <c r="N365" s="148"/>
      <c r="O365" s="148"/>
      <c r="P365" s="148"/>
      <c r="Q365" s="148"/>
      <c r="R365" s="148"/>
      <c r="S365" s="148"/>
      <c r="T365" s="148"/>
      <c r="U365" s="148"/>
      <c r="V365" s="148"/>
      <c r="W365" s="148"/>
      <c r="X365" s="148"/>
      <c r="Y365" s="148"/>
      <c r="Z365" s="148"/>
      <c r="AA365" s="148"/>
      <c r="AB365" s="148"/>
      <c r="AC365" s="148"/>
      <c r="AD365" s="148"/>
      <c r="AE365" s="148"/>
    </row>
    <row r="366" spans="1:31" ht="15.75" customHeight="1" x14ac:dyDescent="0.25">
      <c r="A366" s="148"/>
      <c r="B366" s="148"/>
      <c r="C366" s="148"/>
      <c r="D366" s="148"/>
      <c r="E366" s="148"/>
      <c r="F366" s="148"/>
      <c r="G366" s="723"/>
      <c r="H366" s="148"/>
      <c r="I366" s="148"/>
      <c r="J366" s="148"/>
      <c r="K366" s="148"/>
      <c r="L366" s="148"/>
      <c r="M366" s="148"/>
      <c r="N366" s="148"/>
      <c r="O366" s="148"/>
      <c r="P366" s="148"/>
      <c r="Q366" s="148"/>
      <c r="R366" s="148"/>
      <c r="S366" s="148"/>
      <c r="T366" s="148"/>
      <c r="U366" s="148"/>
      <c r="V366" s="148"/>
      <c r="W366" s="148"/>
      <c r="X366" s="148"/>
      <c r="Y366" s="148"/>
      <c r="Z366" s="148"/>
      <c r="AA366" s="148"/>
      <c r="AB366" s="148"/>
      <c r="AC366" s="148"/>
      <c r="AD366" s="148"/>
      <c r="AE366" s="148"/>
    </row>
    <row r="367" spans="1:31" ht="15.75" customHeight="1" x14ac:dyDescent="0.25">
      <c r="A367" s="148"/>
      <c r="B367" s="148"/>
      <c r="C367" s="148"/>
      <c r="D367" s="148"/>
      <c r="E367" s="148"/>
      <c r="F367" s="148"/>
      <c r="G367" s="723"/>
      <c r="H367" s="148"/>
      <c r="I367" s="148"/>
      <c r="J367" s="148"/>
      <c r="K367" s="148"/>
      <c r="L367" s="148"/>
      <c r="M367" s="148"/>
      <c r="N367" s="148"/>
      <c r="O367" s="148"/>
      <c r="P367" s="148"/>
      <c r="Q367" s="148"/>
      <c r="R367" s="148"/>
      <c r="S367" s="148"/>
      <c r="T367" s="148"/>
      <c r="U367" s="148"/>
      <c r="V367" s="148"/>
      <c r="W367" s="148"/>
      <c r="X367" s="148"/>
      <c r="Y367" s="148"/>
      <c r="Z367" s="148"/>
      <c r="AA367" s="148"/>
      <c r="AB367" s="148"/>
      <c r="AC367" s="148"/>
      <c r="AD367" s="148"/>
      <c r="AE367" s="148"/>
    </row>
    <row r="368" spans="1:31" ht="15.75" customHeight="1" x14ac:dyDescent="0.25">
      <c r="A368" s="148"/>
      <c r="B368" s="148"/>
      <c r="C368" s="148"/>
      <c r="D368" s="148"/>
      <c r="E368" s="148"/>
      <c r="F368" s="148"/>
      <c r="G368" s="723"/>
      <c r="H368" s="148"/>
      <c r="I368" s="148"/>
      <c r="J368" s="148"/>
      <c r="K368" s="148"/>
      <c r="L368" s="148"/>
      <c r="M368" s="148"/>
      <c r="N368" s="148"/>
      <c r="O368" s="148"/>
      <c r="P368" s="148"/>
      <c r="Q368" s="148"/>
      <c r="R368" s="148"/>
      <c r="S368" s="148"/>
      <c r="T368" s="148"/>
      <c r="U368" s="148"/>
      <c r="V368" s="148"/>
      <c r="W368" s="148"/>
      <c r="X368" s="148"/>
      <c r="Y368" s="148"/>
      <c r="Z368" s="148"/>
      <c r="AA368" s="148"/>
      <c r="AB368" s="148"/>
      <c r="AC368" s="148"/>
      <c r="AD368" s="148"/>
      <c r="AE368" s="148"/>
    </row>
    <row r="369" spans="1:31" ht="15.75" customHeight="1" x14ac:dyDescent="0.25">
      <c r="A369" s="148"/>
      <c r="B369" s="148"/>
      <c r="C369" s="148"/>
      <c r="D369" s="148"/>
      <c r="E369" s="148"/>
      <c r="F369" s="148"/>
      <c r="G369" s="723"/>
      <c r="H369" s="148"/>
      <c r="I369" s="148"/>
      <c r="J369" s="148"/>
      <c r="K369" s="148"/>
      <c r="L369" s="148"/>
      <c r="M369" s="148"/>
      <c r="N369" s="148"/>
      <c r="O369" s="148"/>
      <c r="P369" s="148"/>
      <c r="Q369" s="148"/>
      <c r="R369" s="148"/>
      <c r="S369" s="148"/>
      <c r="T369" s="148"/>
      <c r="U369" s="148"/>
      <c r="V369" s="148"/>
      <c r="W369" s="148"/>
      <c r="X369" s="148"/>
      <c r="Y369" s="148"/>
      <c r="Z369" s="148"/>
      <c r="AA369" s="148"/>
      <c r="AB369" s="148"/>
      <c r="AC369" s="148"/>
      <c r="AD369" s="148"/>
      <c r="AE369" s="148"/>
    </row>
    <row r="370" spans="1:31" ht="15.75" customHeight="1" x14ac:dyDescent="0.25">
      <c r="A370" s="148"/>
      <c r="B370" s="148"/>
      <c r="C370" s="148"/>
      <c r="D370" s="148"/>
      <c r="E370" s="148"/>
      <c r="F370" s="148"/>
      <c r="G370" s="723"/>
      <c r="H370" s="148"/>
      <c r="I370" s="148"/>
      <c r="J370" s="148"/>
      <c r="K370" s="148"/>
      <c r="L370" s="148"/>
      <c r="M370" s="148"/>
      <c r="N370" s="148"/>
      <c r="O370" s="148"/>
      <c r="P370" s="148"/>
      <c r="Q370" s="148"/>
      <c r="R370" s="148"/>
      <c r="S370" s="148"/>
      <c r="T370" s="148"/>
      <c r="U370" s="148"/>
      <c r="V370" s="148"/>
      <c r="W370" s="148"/>
      <c r="X370" s="148"/>
      <c r="Y370" s="148"/>
      <c r="Z370" s="148"/>
      <c r="AA370" s="148"/>
      <c r="AB370" s="148"/>
      <c r="AC370" s="148"/>
      <c r="AD370" s="148"/>
      <c r="AE370" s="148"/>
    </row>
    <row r="371" spans="1:31" ht="15.75" customHeight="1" x14ac:dyDescent="0.25">
      <c r="A371" s="148"/>
      <c r="B371" s="148"/>
      <c r="C371" s="148"/>
      <c r="D371" s="148"/>
      <c r="E371" s="148"/>
      <c r="F371" s="148"/>
      <c r="G371" s="723"/>
      <c r="H371" s="148"/>
      <c r="I371" s="148"/>
      <c r="J371" s="148"/>
      <c r="K371" s="148"/>
      <c r="L371" s="148"/>
      <c r="M371" s="148"/>
      <c r="N371" s="148"/>
      <c r="O371" s="148"/>
      <c r="P371" s="148"/>
      <c r="Q371" s="148"/>
      <c r="R371" s="148"/>
      <c r="S371" s="148"/>
      <c r="T371" s="148"/>
      <c r="U371" s="148"/>
      <c r="V371" s="148"/>
      <c r="W371" s="148"/>
      <c r="X371" s="148"/>
      <c r="Y371" s="148"/>
      <c r="Z371" s="148"/>
      <c r="AA371" s="148"/>
      <c r="AB371" s="148"/>
      <c r="AC371" s="148"/>
      <c r="AD371" s="148"/>
      <c r="AE371" s="148"/>
    </row>
    <row r="372" spans="1:31" ht="15.75" customHeight="1" x14ac:dyDescent="0.25">
      <c r="A372" s="148"/>
      <c r="B372" s="148"/>
      <c r="C372" s="148"/>
      <c r="D372" s="148"/>
      <c r="E372" s="148"/>
      <c r="F372" s="148"/>
      <c r="G372" s="723"/>
      <c r="H372" s="148"/>
      <c r="I372" s="148"/>
      <c r="J372" s="148"/>
      <c r="K372" s="148"/>
      <c r="L372" s="148"/>
      <c r="M372" s="148"/>
      <c r="N372" s="148"/>
      <c r="O372" s="148"/>
      <c r="P372" s="148"/>
      <c r="Q372" s="148"/>
      <c r="R372" s="148"/>
      <c r="S372" s="148"/>
      <c r="T372" s="148"/>
      <c r="U372" s="148"/>
      <c r="V372" s="148"/>
      <c r="W372" s="148"/>
      <c r="X372" s="148"/>
      <c r="Y372" s="148"/>
      <c r="Z372" s="148"/>
      <c r="AA372" s="148"/>
      <c r="AB372" s="148"/>
      <c r="AC372" s="148"/>
      <c r="AD372" s="148"/>
      <c r="AE372" s="148"/>
    </row>
    <row r="373" spans="1:31" ht="15.75" customHeight="1" x14ac:dyDescent="0.25">
      <c r="A373" s="148"/>
      <c r="B373" s="148"/>
      <c r="C373" s="148"/>
      <c r="D373" s="148"/>
      <c r="E373" s="148"/>
      <c r="F373" s="148"/>
      <c r="G373" s="723"/>
      <c r="H373" s="148"/>
      <c r="I373" s="148"/>
      <c r="J373" s="148"/>
      <c r="K373" s="148"/>
      <c r="L373" s="148"/>
      <c r="M373" s="148"/>
      <c r="N373" s="148"/>
      <c r="O373" s="148"/>
      <c r="P373" s="148"/>
      <c r="Q373" s="148"/>
      <c r="R373" s="148"/>
      <c r="S373" s="148"/>
      <c r="T373" s="148"/>
      <c r="U373" s="148"/>
      <c r="V373" s="148"/>
      <c r="W373" s="148"/>
      <c r="X373" s="148"/>
      <c r="Y373" s="148"/>
      <c r="Z373" s="148"/>
      <c r="AA373" s="148"/>
      <c r="AB373" s="148"/>
      <c r="AC373" s="148"/>
      <c r="AD373" s="148"/>
      <c r="AE373" s="148"/>
    </row>
    <row r="374" spans="1:31" ht="15.75" customHeight="1" x14ac:dyDescent="0.25">
      <c r="A374" s="148"/>
      <c r="B374" s="148"/>
      <c r="C374" s="148"/>
      <c r="D374" s="148"/>
      <c r="E374" s="148"/>
      <c r="F374" s="148"/>
      <c r="G374" s="723"/>
      <c r="H374" s="148"/>
      <c r="I374" s="148"/>
      <c r="J374" s="148"/>
      <c r="K374" s="148"/>
      <c r="L374" s="148"/>
      <c r="M374" s="148"/>
      <c r="N374" s="148"/>
      <c r="O374" s="148"/>
      <c r="P374" s="148"/>
      <c r="Q374" s="148"/>
      <c r="R374" s="148"/>
      <c r="S374" s="148"/>
      <c r="T374" s="148"/>
      <c r="U374" s="148"/>
      <c r="V374" s="148"/>
      <c r="W374" s="148"/>
      <c r="X374" s="148"/>
      <c r="Y374" s="148"/>
      <c r="Z374" s="148"/>
      <c r="AA374" s="148"/>
      <c r="AB374" s="148"/>
      <c r="AC374" s="148"/>
      <c r="AD374" s="148"/>
      <c r="AE374" s="148"/>
    </row>
    <row r="375" spans="1:31" ht="15.75" customHeight="1" x14ac:dyDescent="0.25">
      <c r="A375" s="148"/>
      <c r="B375" s="148"/>
      <c r="C375" s="148"/>
      <c r="D375" s="148"/>
      <c r="E375" s="148"/>
      <c r="F375" s="148"/>
      <c r="G375" s="723"/>
      <c r="H375" s="148"/>
      <c r="I375" s="148"/>
      <c r="J375" s="148"/>
      <c r="K375" s="148"/>
      <c r="L375" s="148"/>
      <c r="M375" s="148"/>
      <c r="N375" s="148"/>
      <c r="O375" s="148"/>
      <c r="P375" s="148"/>
      <c r="Q375" s="148"/>
      <c r="R375" s="148"/>
      <c r="S375" s="148"/>
      <c r="T375" s="148"/>
      <c r="U375" s="148"/>
      <c r="V375" s="148"/>
      <c r="W375" s="148"/>
      <c r="X375" s="148"/>
      <c r="Y375" s="148"/>
      <c r="Z375" s="148"/>
      <c r="AA375" s="148"/>
      <c r="AB375" s="148"/>
      <c r="AC375" s="148"/>
      <c r="AD375" s="148"/>
      <c r="AE375" s="148"/>
    </row>
    <row r="376" spans="1:31" ht="15.75" customHeight="1" x14ac:dyDescent="0.25">
      <c r="A376" s="148"/>
      <c r="B376" s="148"/>
      <c r="C376" s="148"/>
      <c r="D376" s="148"/>
      <c r="E376" s="148"/>
      <c r="F376" s="148"/>
      <c r="G376" s="723"/>
      <c r="H376" s="148"/>
      <c r="I376" s="148"/>
      <c r="J376" s="148"/>
      <c r="K376" s="148"/>
      <c r="L376" s="148"/>
      <c r="M376" s="148"/>
      <c r="N376" s="148"/>
      <c r="O376" s="148"/>
      <c r="P376" s="148"/>
      <c r="Q376" s="148"/>
      <c r="R376" s="148"/>
      <c r="S376" s="148"/>
      <c r="T376" s="148"/>
      <c r="U376" s="148"/>
      <c r="V376" s="148"/>
      <c r="W376" s="148"/>
      <c r="X376" s="148"/>
      <c r="Y376" s="148"/>
      <c r="Z376" s="148"/>
      <c r="AA376" s="148"/>
      <c r="AB376" s="148"/>
      <c r="AC376" s="148"/>
      <c r="AD376" s="148"/>
      <c r="AE376" s="148"/>
    </row>
    <row r="377" spans="1:31" ht="15.75" customHeight="1" x14ac:dyDescent="0.25">
      <c r="A377" s="148"/>
      <c r="B377" s="148"/>
      <c r="C377" s="148"/>
      <c r="D377" s="148"/>
      <c r="E377" s="148"/>
      <c r="F377" s="148"/>
      <c r="G377" s="723"/>
      <c r="H377" s="148"/>
      <c r="I377" s="148"/>
      <c r="J377" s="148"/>
      <c r="K377" s="148"/>
      <c r="L377" s="148"/>
      <c r="M377" s="148"/>
      <c r="N377" s="148"/>
      <c r="O377" s="148"/>
      <c r="P377" s="148"/>
      <c r="Q377" s="148"/>
      <c r="R377" s="148"/>
      <c r="S377" s="148"/>
      <c r="T377" s="148"/>
      <c r="U377" s="148"/>
      <c r="V377" s="148"/>
      <c r="W377" s="148"/>
      <c r="X377" s="148"/>
      <c r="Y377" s="148"/>
      <c r="Z377" s="148"/>
      <c r="AA377" s="148"/>
      <c r="AB377" s="148"/>
      <c r="AC377" s="148"/>
      <c r="AD377" s="148"/>
      <c r="AE377" s="148"/>
    </row>
    <row r="378" spans="1:31" ht="15.75" customHeight="1" x14ac:dyDescent="0.25">
      <c r="A378" s="148"/>
      <c r="B378" s="148"/>
      <c r="C378" s="148"/>
      <c r="D378" s="148"/>
      <c r="E378" s="148"/>
      <c r="F378" s="148"/>
      <c r="G378" s="723"/>
      <c r="H378" s="148"/>
      <c r="I378" s="148"/>
      <c r="J378" s="148"/>
      <c r="K378" s="148"/>
      <c r="L378" s="148"/>
      <c r="M378" s="148"/>
      <c r="N378" s="148"/>
      <c r="O378" s="148"/>
      <c r="P378" s="148"/>
      <c r="Q378" s="148"/>
      <c r="R378" s="148"/>
      <c r="S378" s="148"/>
      <c r="T378" s="148"/>
      <c r="U378" s="148"/>
      <c r="V378" s="148"/>
      <c r="W378" s="148"/>
      <c r="X378" s="148"/>
      <c r="Y378" s="148"/>
      <c r="Z378" s="148"/>
      <c r="AA378" s="148"/>
      <c r="AB378" s="148"/>
      <c r="AC378" s="148"/>
      <c r="AD378" s="148"/>
      <c r="AE378" s="148"/>
    </row>
    <row r="379" spans="1:31" ht="15.75" customHeight="1" x14ac:dyDescent="0.25">
      <c r="A379" s="148"/>
      <c r="B379" s="148"/>
      <c r="C379" s="148"/>
      <c r="D379" s="148"/>
      <c r="E379" s="148"/>
      <c r="F379" s="148"/>
      <c r="G379" s="723"/>
      <c r="H379" s="148"/>
      <c r="I379" s="148"/>
      <c r="J379" s="148"/>
      <c r="K379" s="148"/>
      <c r="L379" s="148"/>
      <c r="M379" s="148"/>
      <c r="N379" s="148"/>
      <c r="O379" s="148"/>
      <c r="P379" s="148"/>
      <c r="Q379" s="148"/>
      <c r="R379" s="148"/>
      <c r="S379" s="148"/>
      <c r="T379" s="148"/>
      <c r="U379" s="148"/>
      <c r="V379" s="148"/>
      <c r="W379" s="148"/>
      <c r="X379" s="148"/>
      <c r="Y379" s="148"/>
      <c r="Z379" s="148"/>
      <c r="AA379" s="148"/>
      <c r="AB379" s="148"/>
      <c r="AC379" s="148"/>
      <c r="AD379" s="148"/>
      <c r="AE379" s="148"/>
    </row>
    <row r="380" spans="1:31" ht="15.75" customHeight="1" x14ac:dyDescent="0.25">
      <c r="A380" s="148"/>
      <c r="B380" s="148"/>
      <c r="C380" s="148"/>
      <c r="D380" s="148"/>
      <c r="E380" s="148"/>
      <c r="F380" s="148"/>
      <c r="G380" s="723"/>
      <c r="H380" s="148"/>
      <c r="I380" s="148"/>
      <c r="J380" s="148"/>
      <c r="K380" s="148"/>
      <c r="L380" s="148"/>
      <c r="M380" s="148"/>
      <c r="N380" s="148"/>
      <c r="O380" s="148"/>
      <c r="P380" s="148"/>
      <c r="Q380" s="148"/>
      <c r="R380" s="148"/>
      <c r="S380" s="148"/>
      <c r="T380" s="148"/>
      <c r="U380" s="148"/>
      <c r="V380" s="148"/>
      <c r="W380" s="148"/>
      <c r="X380" s="148"/>
      <c r="Y380" s="148"/>
      <c r="Z380" s="148"/>
      <c r="AA380" s="148"/>
      <c r="AB380" s="148"/>
      <c r="AC380" s="148"/>
      <c r="AD380" s="148"/>
      <c r="AE380" s="148"/>
    </row>
    <row r="381" spans="1:31" ht="15.75" customHeight="1" x14ac:dyDescent="0.25">
      <c r="A381" s="148"/>
      <c r="B381" s="148"/>
      <c r="C381" s="148"/>
      <c r="D381" s="148"/>
      <c r="E381" s="148"/>
      <c r="F381" s="148"/>
      <c r="G381" s="723"/>
      <c r="H381" s="148"/>
      <c r="I381" s="148"/>
      <c r="J381" s="148"/>
      <c r="K381" s="148"/>
      <c r="L381" s="148"/>
      <c r="M381" s="148"/>
      <c r="N381" s="148"/>
      <c r="O381" s="148"/>
      <c r="P381" s="148"/>
      <c r="Q381" s="148"/>
      <c r="R381" s="148"/>
      <c r="S381" s="148"/>
      <c r="T381" s="148"/>
      <c r="U381" s="148"/>
      <c r="V381" s="148"/>
      <c r="W381" s="148"/>
      <c r="X381" s="148"/>
      <c r="Y381" s="148"/>
      <c r="Z381" s="148"/>
      <c r="AA381" s="148"/>
      <c r="AB381" s="148"/>
      <c r="AC381" s="148"/>
      <c r="AD381" s="148"/>
      <c r="AE381" s="148"/>
    </row>
    <row r="382" spans="1:31" ht="15.75" customHeight="1" x14ac:dyDescent="0.25">
      <c r="A382" s="148"/>
      <c r="B382" s="148"/>
      <c r="C382" s="148"/>
      <c r="D382" s="148"/>
      <c r="E382" s="148"/>
      <c r="F382" s="148"/>
      <c r="G382" s="723"/>
      <c r="H382" s="148"/>
      <c r="I382" s="148"/>
      <c r="J382" s="148"/>
      <c r="K382" s="148"/>
      <c r="L382" s="148"/>
      <c r="M382" s="148"/>
      <c r="N382" s="148"/>
      <c r="O382" s="148"/>
      <c r="P382" s="148"/>
      <c r="Q382" s="148"/>
      <c r="R382" s="148"/>
      <c r="S382" s="148"/>
      <c r="T382" s="148"/>
      <c r="U382" s="148"/>
      <c r="V382" s="148"/>
      <c r="W382" s="148"/>
      <c r="X382" s="148"/>
      <c r="Y382" s="148"/>
      <c r="Z382" s="148"/>
      <c r="AA382" s="148"/>
      <c r="AB382" s="148"/>
      <c r="AC382" s="148"/>
      <c r="AD382" s="148"/>
      <c r="AE382" s="148"/>
    </row>
    <row r="383" spans="1:31" ht="15.75" customHeight="1" x14ac:dyDescent="0.25">
      <c r="A383" s="148"/>
      <c r="B383" s="148"/>
      <c r="C383" s="148"/>
      <c r="D383" s="148"/>
      <c r="E383" s="148"/>
      <c r="F383" s="148"/>
      <c r="G383" s="723"/>
      <c r="H383" s="148"/>
      <c r="I383" s="148"/>
      <c r="J383" s="148"/>
      <c r="K383" s="148"/>
      <c r="L383" s="148"/>
      <c r="M383" s="148"/>
      <c r="N383" s="148"/>
      <c r="O383" s="148"/>
      <c r="P383" s="148"/>
      <c r="Q383" s="148"/>
      <c r="R383" s="148"/>
      <c r="S383" s="148"/>
      <c r="T383" s="148"/>
      <c r="U383" s="148"/>
      <c r="V383" s="148"/>
      <c r="W383" s="148"/>
      <c r="X383" s="148"/>
      <c r="Y383" s="148"/>
      <c r="Z383" s="148"/>
      <c r="AA383" s="148"/>
      <c r="AB383" s="148"/>
      <c r="AC383" s="148"/>
      <c r="AD383" s="148"/>
      <c r="AE383" s="148"/>
    </row>
    <row r="384" spans="1:31" ht="15.75" customHeight="1" x14ac:dyDescent="0.25">
      <c r="A384" s="148"/>
      <c r="B384" s="148"/>
      <c r="C384" s="148"/>
      <c r="D384" s="148"/>
      <c r="E384" s="148"/>
      <c r="F384" s="148"/>
      <c r="G384" s="723"/>
      <c r="H384" s="148"/>
      <c r="I384" s="148"/>
      <c r="J384" s="148"/>
      <c r="K384" s="148"/>
      <c r="L384" s="148"/>
      <c r="M384" s="148"/>
      <c r="N384" s="148"/>
      <c r="O384" s="148"/>
      <c r="P384" s="148"/>
      <c r="Q384" s="148"/>
      <c r="R384" s="148"/>
      <c r="S384" s="148"/>
      <c r="T384" s="148"/>
      <c r="U384" s="148"/>
      <c r="V384" s="148"/>
      <c r="W384" s="148"/>
      <c r="X384" s="148"/>
      <c r="Y384" s="148"/>
      <c r="Z384" s="148"/>
      <c r="AA384" s="148"/>
      <c r="AB384" s="148"/>
      <c r="AC384" s="148"/>
      <c r="AD384" s="148"/>
      <c r="AE384" s="148"/>
    </row>
    <row r="385" spans="1:31" ht="15.75" customHeight="1" x14ac:dyDescent="0.25">
      <c r="A385" s="148"/>
      <c r="B385" s="148"/>
      <c r="C385" s="148"/>
      <c r="D385" s="148"/>
      <c r="E385" s="148"/>
      <c r="F385" s="148"/>
      <c r="G385" s="723"/>
      <c r="H385" s="148"/>
      <c r="I385" s="148"/>
      <c r="J385" s="148"/>
      <c r="K385" s="148"/>
      <c r="L385" s="148"/>
      <c r="M385" s="148"/>
      <c r="N385" s="148"/>
      <c r="O385" s="148"/>
      <c r="P385" s="148"/>
      <c r="Q385" s="148"/>
      <c r="R385" s="148"/>
      <c r="S385" s="148"/>
      <c r="T385" s="148"/>
      <c r="U385" s="148"/>
      <c r="V385" s="148"/>
      <c r="W385" s="148"/>
      <c r="X385" s="148"/>
      <c r="Y385" s="148"/>
      <c r="Z385" s="148"/>
      <c r="AA385" s="148"/>
      <c r="AB385" s="148"/>
      <c r="AC385" s="148"/>
      <c r="AD385" s="148"/>
      <c r="AE385" s="148"/>
    </row>
    <row r="386" spans="1:31" ht="15.75" customHeight="1" x14ac:dyDescent="0.25">
      <c r="A386" s="148"/>
      <c r="B386" s="148"/>
      <c r="C386" s="148"/>
      <c r="D386" s="148"/>
      <c r="E386" s="148"/>
      <c r="F386" s="148"/>
      <c r="G386" s="723"/>
      <c r="H386" s="148"/>
      <c r="I386" s="148"/>
      <c r="J386" s="148"/>
      <c r="K386" s="148"/>
      <c r="L386" s="148"/>
      <c r="M386" s="148"/>
      <c r="N386" s="148"/>
      <c r="O386" s="148"/>
      <c r="P386" s="148"/>
      <c r="Q386" s="148"/>
      <c r="R386" s="148"/>
      <c r="S386" s="148"/>
      <c r="T386" s="148"/>
      <c r="U386" s="148"/>
      <c r="V386" s="148"/>
      <c r="W386" s="148"/>
      <c r="X386" s="148"/>
      <c r="Y386" s="148"/>
      <c r="Z386" s="148"/>
      <c r="AA386" s="148"/>
      <c r="AB386" s="148"/>
      <c r="AC386" s="148"/>
      <c r="AD386" s="148"/>
      <c r="AE386" s="148"/>
    </row>
    <row r="387" spans="1:31" ht="15.75" customHeight="1" x14ac:dyDescent="0.25">
      <c r="A387" s="148"/>
      <c r="B387" s="148"/>
      <c r="C387" s="148"/>
      <c r="D387" s="148"/>
      <c r="E387" s="148"/>
      <c r="F387" s="148"/>
      <c r="G387" s="723"/>
      <c r="H387" s="148"/>
      <c r="I387" s="148"/>
      <c r="J387" s="148"/>
      <c r="K387" s="148"/>
      <c r="L387" s="148"/>
      <c r="M387" s="148"/>
      <c r="N387" s="148"/>
      <c r="O387" s="148"/>
      <c r="P387" s="148"/>
      <c r="Q387" s="148"/>
      <c r="R387" s="148"/>
      <c r="S387" s="148"/>
      <c r="T387" s="148"/>
      <c r="U387" s="148"/>
      <c r="V387" s="148"/>
      <c r="W387" s="148"/>
      <c r="X387" s="148"/>
      <c r="Y387" s="148"/>
      <c r="Z387" s="148"/>
      <c r="AA387" s="148"/>
      <c r="AB387" s="148"/>
      <c r="AC387" s="148"/>
      <c r="AD387" s="148"/>
      <c r="AE387" s="148"/>
    </row>
    <row r="388" spans="1:31" ht="15.75" customHeight="1" x14ac:dyDescent="0.25">
      <c r="A388" s="148"/>
      <c r="B388" s="148"/>
      <c r="C388" s="148"/>
      <c r="D388" s="148"/>
      <c r="E388" s="148"/>
      <c r="F388" s="148"/>
      <c r="G388" s="723"/>
      <c r="H388" s="148"/>
      <c r="I388" s="148"/>
      <c r="J388" s="148"/>
      <c r="K388" s="148"/>
      <c r="L388" s="148"/>
      <c r="M388" s="148"/>
      <c r="N388" s="148"/>
      <c r="O388" s="148"/>
      <c r="P388" s="148"/>
      <c r="Q388" s="148"/>
      <c r="R388" s="148"/>
      <c r="S388" s="148"/>
      <c r="T388" s="148"/>
      <c r="U388" s="148"/>
      <c r="V388" s="148"/>
      <c r="W388" s="148"/>
      <c r="X388" s="148"/>
      <c r="Y388" s="148"/>
      <c r="Z388" s="148"/>
      <c r="AA388" s="148"/>
      <c r="AB388" s="148"/>
      <c r="AC388" s="148"/>
      <c r="AD388" s="148"/>
      <c r="AE388" s="148"/>
    </row>
    <row r="389" spans="1:31" ht="15.75" customHeight="1" x14ac:dyDescent="0.25">
      <c r="A389" s="148"/>
      <c r="B389" s="148"/>
      <c r="C389" s="148"/>
      <c r="D389" s="148"/>
      <c r="E389" s="148"/>
      <c r="F389" s="148"/>
      <c r="G389" s="723"/>
      <c r="H389" s="148"/>
      <c r="I389" s="148"/>
      <c r="J389" s="148"/>
      <c r="K389" s="148"/>
      <c r="L389" s="148"/>
      <c r="M389" s="148"/>
      <c r="N389" s="148"/>
      <c r="O389" s="148"/>
      <c r="P389" s="148"/>
      <c r="Q389" s="148"/>
      <c r="R389" s="148"/>
      <c r="S389" s="148"/>
      <c r="T389" s="148"/>
      <c r="U389" s="148"/>
      <c r="V389" s="148"/>
      <c r="W389" s="148"/>
      <c r="X389" s="148"/>
      <c r="Y389" s="148"/>
      <c r="Z389" s="148"/>
      <c r="AA389" s="148"/>
      <c r="AB389" s="148"/>
      <c r="AC389" s="148"/>
      <c r="AD389" s="148"/>
      <c r="AE389" s="148"/>
    </row>
    <row r="390" spans="1:31" ht="15.75" customHeight="1" x14ac:dyDescent="0.25">
      <c r="A390" s="148"/>
      <c r="B390" s="148"/>
      <c r="C390" s="148"/>
      <c r="D390" s="148"/>
      <c r="E390" s="148"/>
      <c r="F390" s="148"/>
      <c r="G390" s="723"/>
      <c r="H390" s="148"/>
      <c r="I390" s="148"/>
      <c r="J390" s="148"/>
      <c r="K390" s="148"/>
      <c r="L390" s="148"/>
      <c r="M390" s="148"/>
      <c r="N390" s="148"/>
      <c r="O390" s="148"/>
      <c r="P390" s="148"/>
      <c r="Q390" s="148"/>
      <c r="R390" s="148"/>
      <c r="S390" s="148"/>
      <c r="T390" s="148"/>
      <c r="U390" s="148"/>
      <c r="V390" s="148"/>
      <c r="W390" s="148"/>
      <c r="X390" s="148"/>
      <c r="Y390" s="148"/>
      <c r="Z390" s="148"/>
      <c r="AA390" s="148"/>
      <c r="AB390" s="148"/>
      <c r="AC390" s="148"/>
      <c r="AD390" s="148"/>
      <c r="AE390" s="148"/>
    </row>
    <row r="391" spans="1:31" ht="15.75" customHeight="1" x14ac:dyDescent="0.25">
      <c r="A391" s="148"/>
      <c r="B391" s="148"/>
      <c r="C391" s="148"/>
      <c r="D391" s="148"/>
      <c r="E391" s="148"/>
      <c r="F391" s="148"/>
      <c r="G391" s="723"/>
      <c r="H391" s="148"/>
      <c r="I391" s="148"/>
      <c r="J391" s="148"/>
      <c r="K391" s="148"/>
      <c r="L391" s="148"/>
      <c r="M391" s="148"/>
      <c r="N391" s="148"/>
      <c r="O391" s="148"/>
      <c r="P391" s="148"/>
      <c r="Q391" s="148"/>
      <c r="R391" s="148"/>
      <c r="S391" s="148"/>
      <c r="T391" s="148"/>
      <c r="U391" s="148"/>
      <c r="V391" s="148"/>
      <c r="W391" s="148"/>
      <c r="X391" s="148"/>
      <c r="Y391" s="148"/>
      <c r="Z391" s="148"/>
      <c r="AA391" s="148"/>
      <c r="AB391" s="148"/>
      <c r="AC391" s="148"/>
      <c r="AD391" s="148"/>
      <c r="AE391" s="148"/>
    </row>
    <row r="392" spans="1:31" ht="15.75" customHeight="1" x14ac:dyDescent="0.25">
      <c r="A392" s="148"/>
      <c r="B392" s="148"/>
      <c r="C392" s="148"/>
      <c r="D392" s="148"/>
      <c r="E392" s="148"/>
      <c r="F392" s="148"/>
      <c r="G392" s="723"/>
      <c r="H392" s="148"/>
      <c r="I392" s="148"/>
      <c r="J392" s="148"/>
      <c r="K392" s="148"/>
      <c r="L392" s="148"/>
      <c r="M392" s="148"/>
      <c r="N392" s="148"/>
      <c r="O392" s="148"/>
      <c r="P392" s="148"/>
      <c r="Q392" s="148"/>
      <c r="R392" s="148"/>
      <c r="S392" s="148"/>
      <c r="T392" s="148"/>
      <c r="U392" s="148"/>
      <c r="V392" s="148"/>
      <c r="W392" s="148"/>
      <c r="X392" s="148"/>
      <c r="Y392" s="148"/>
      <c r="Z392" s="148"/>
      <c r="AA392" s="148"/>
      <c r="AB392" s="148"/>
      <c r="AC392" s="148"/>
      <c r="AD392" s="148"/>
      <c r="AE392" s="148"/>
    </row>
    <row r="393" spans="1:31" ht="15.75" customHeight="1" x14ac:dyDescent="0.25">
      <c r="A393" s="148"/>
      <c r="B393" s="148"/>
      <c r="C393" s="148"/>
      <c r="D393" s="148"/>
      <c r="E393" s="148"/>
      <c r="F393" s="148"/>
      <c r="G393" s="723"/>
      <c r="H393" s="148"/>
      <c r="I393" s="148"/>
      <c r="J393" s="148"/>
      <c r="K393" s="148"/>
      <c r="L393" s="148"/>
      <c r="M393" s="148"/>
      <c r="N393" s="148"/>
      <c r="O393" s="148"/>
      <c r="P393" s="148"/>
      <c r="Q393" s="148"/>
      <c r="R393" s="148"/>
      <c r="S393" s="148"/>
      <c r="T393" s="148"/>
      <c r="U393" s="148"/>
      <c r="V393" s="148"/>
      <c r="W393" s="148"/>
      <c r="X393" s="148"/>
      <c r="Y393" s="148"/>
      <c r="Z393" s="148"/>
      <c r="AA393" s="148"/>
      <c r="AB393" s="148"/>
      <c r="AC393" s="148"/>
      <c r="AD393" s="148"/>
      <c r="AE393" s="148"/>
    </row>
    <row r="394" spans="1:31" ht="15.75" customHeight="1" x14ac:dyDescent="0.25">
      <c r="A394" s="148"/>
      <c r="B394" s="148"/>
      <c r="C394" s="148"/>
      <c r="D394" s="148"/>
      <c r="E394" s="148"/>
      <c r="F394" s="148"/>
      <c r="G394" s="723"/>
      <c r="H394" s="148"/>
      <c r="I394" s="148"/>
      <c r="J394" s="148"/>
      <c r="K394" s="148"/>
      <c r="L394" s="148"/>
      <c r="M394" s="148"/>
      <c r="N394" s="148"/>
      <c r="O394" s="148"/>
      <c r="P394" s="148"/>
      <c r="Q394" s="148"/>
      <c r="R394" s="148"/>
      <c r="S394" s="148"/>
      <c r="T394" s="148"/>
      <c r="U394" s="148"/>
      <c r="V394" s="148"/>
      <c r="W394" s="148"/>
      <c r="X394" s="148"/>
      <c r="Y394" s="148"/>
      <c r="Z394" s="148"/>
      <c r="AA394" s="148"/>
      <c r="AB394" s="148"/>
      <c r="AC394" s="148"/>
      <c r="AD394" s="148"/>
      <c r="AE394" s="148"/>
    </row>
    <row r="395" spans="1:31" ht="15.75" customHeight="1" x14ac:dyDescent="0.25">
      <c r="A395" s="148"/>
      <c r="B395" s="148"/>
      <c r="C395" s="148"/>
      <c r="D395" s="148"/>
      <c r="E395" s="148"/>
      <c r="F395" s="148"/>
      <c r="G395" s="723"/>
      <c r="H395" s="148"/>
      <c r="I395" s="148"/>
      <c r="J395" s="148"/>
      <c r="K395" s="148"/>
      <c r="L395" s="148"/>
      <c r="M395" s="148"/>
      <c r="N395" s="148"/>
      <c r="O395" s="148"/>
      <c r="P395" s="148"/>
      <c r="Q395" s="148"/>
      <c r="R395" s="148"/>
      <c r="S395" s="148"/>
      <c r="T395" s="148"/>
      <c r="U395" s="148"/>
      <c r="V395" s="148"/>
      <c r="W395" s="148"/>
      <c r="X395" s="148"/>
      <c r="Y395" s="148"/>
      <c r="Z395" s="148"/>
      <c r="AA395" s="148"/>
      <c r="AB395" s="148"/>
      <c r="AC395" s="148"/>
      <c r="AD395" s="148"/>
      <c r="AE395" s="148"/>
    </row>
    <row r="396" spans="1:31" ht="15.75" customHeight="1" x14ac:dyDescent="0.25">
      <c r="A396" s="148"/>
      <c r="B396" s="148"/>
      <c r="C396" s="148"/>
      <c r="D396" s="148"/>
      <c r="E396" s="148"/>
      <c r="F396" s="148"/>
      <c r="G396" s="723"/>
      <c r="H396" s="148"/>
      <c r="I396" s="148"/>
      <c r="J396" s="148"/>
      <c r="K396" s="148"/>
      <c r="L396" s="148"/>
      <c r="M396" s="148"/>
      <c r="N396" s="148"/>
      <c r="O396" s="148"/>
      <c r="P396" s="148"/>
      <c r="Q396" s="148"/>
      <c r="R396" s="148"/>
      <c r="S396" s="148"/>
      <c r="T396" s="148"/>
      <c r="U396" s="148"/>
      <c r="V396" s="148"/>
      <c r="W396" s="148"/>
      <c r="X396" s="148"/>
      <c r="Y396" s="148"/>
      <c r="Z396" s="148"/>
      <c r="AA396" s="148"/>
      <c r="AB396" s="148"/>
      <c r="AC396" s="148"/>
      <c r="AD396" s="148"/>
      <c r="AE396" s="148"/>
    </row>
    <row r="397" spans="1:31" ht="15.75" customHeight="1" x14ac:dyDescent="0.25">
      <c r="A397" s="148"/>
      <c r="B397" s="148"/>
      <c r="C397" s="148"/>
      <c r="D397" s="148"/>
      <c r="E397" s="148"/>
      <c r="F397" s="148"/>
      <c r="G397" s="723"/>
      <c r="H397" s="148"/>
      <c r="I397" s="148"/>
      <c r="J397" s="148"/>
      <c r="K397" s="148"/>
      <c r="L397" s="148"/>
      <c r="M397" s="148"/>
      <c r="N397" s="148"/>
      <c r="O397" s="148"/>
      <c r="P397" s="148"/>
      <c r="Q397" s="148"/>
      <c r="R397" s="148"/>
      <c r="S397" s="148"/>
      <c r="T397" s="148"/>
      <c r="U397" s="148"/>
      <c r="V397" s="148"/>
      <c r="W397" s="148"/>
      <c r="X397" s="148"/>
      <c r="Y397" s="148"/>
      <c r="Z397" s="148"/>
      <c r="AA397" s="148"/>
      <c r="AB397" s="148"/>
      <c r="AC397" s="148"/>
      <c r="AD397" s="148"/>
      <c r="AE397" s="148"/>
    </row>
    <row r="398" spans="1:31" ht="15.75" customHeight="1" x14ac:dyDescent="0.25">
      <c r="A398" s="148"/>
      <c r="B398" s="148"/>
      <c r="C398" s="148"/>
      <c r="D398" s="148"/>
      <c r="E398" s="148"/>
      <c r="F398" s="148"/>
      <c r="G398" s="723"/>
      <c r="H398" s="148"/>
      <c r="I398" s="148"/>
      <c r="J398" s="148"/>
      <c r="K398" s="148"/>
      <c r="L398" s="148"/>
      <c r="M398" s="148"/>
      <c r="N398" s="148"/>
      <c r="O398" s="148"/>
      <c r="P398" s="148"/>
      <c r="Q398" s="148"/>
      <c r="R398" s="148"/>
      <c r="S398" s="148"/>
      <c r="T398" s="148"/>
      <c r="U398" s="148"/>
      <c r="V398" s="148"/>
      <c r="W398" s="148"/>
      <c r="X398" s="148"/>
      <c r="Y398" s="148"/>
      <c r="Z398" s="148"/>
      <c r="AA398" s="148"/>
      <c r="AB398" s="148"/>
      <c r="AC398" s="148"/>
      <c r="AD398" s="148"/>
      <c r="AE398" s="148"/>
    </row>
    <row r="399" spans="1:31" ht="15.75" customHeight="1" x14ac:dyDescent="0.25">
      <c r="A399" s="148"/>
      <c r="B399" s="148"/>
      <c r="C399" s="148"/>
      <c r="D399" s="148"/>
      <c r="E399" s="148"/>
      <c r="F399" s="148"/>
      <c r="G399" s="723"/>
      <c r="H399" s="148"/>
      <c r="I399" s="148"/>
      <c r="J399" s="148"/>
      <c r="K399" s="148"/>
      <c r="L399" s="148"/>
      <c r="M399" s="148"/>
      <c r="N399" s="148"/>
      <c r="O399" s="148"/>
      <c r="P399" s="148"/>
      <c r="Q399" s="148"/>
      <c r="R399" s="148"/>
      <c r="S399" s="148"/>
      <c r="T399" s="148"/>
      <c r="U399" s="148"/>
      <c r="V399" s="148"/>
      <c r="W399" s="148"/>
      <c r="X399" s="148"/>
      <c r="Y399" s="148"/>
      <c r="Z399" s="148"/>
      <c r="AA399" s="148"/>
      <c r="AB399" s="148"/>
      <c r="AC399" s="148"/>
      <c r="AD399" s="148"/>
      <c r="AE399" s="148"/>
    </row>
    <row r="400" spans="1:31" ht="15.75" customHeight="1" x14ac:dyDescent="0.25">
      <c r="A400" s="148"/>
      <c r="B400" s="148"/>
      <c r="C400" s="148"/>
      <c r="D400" s="148"/>
      <c r="E400" s="148"/>
      <c r="F400" s="148"/>
      <c r="G400" s="723"/>
      <c r="H400" s="148"/>
      <c r="I400" s="148"/>
      <c r="J400" s="148"/>
      <c r="K400" s="148"/>
      <c r="L400" s="148"/>
      <c r="M400" s="148"/>
      <c r="N400" s="148"/>
      <c r="O400" s="148"/>
      <c r="P400" s="148"/>
      <c r="Q400" s="148"/>
      <c r="R400" s="148"/>
      <c r="S400" s="148"/>
      <c r="T400" s="148"/>
      <c r="U400" s="148"/>
      <c r="V400" s="148"/>
      <c r="W400" s="148"/>
      <c r="X400" s="148"/>
      <c r="Y400" s="148"/>
      <c r="Z400" s="148"/>
      <c r="AA400" s="148"/>
      <c r="AB400" s="148"/>
      <c r="AC400" s="148"/>
      <c r="AD400" s="148"/>
      <c r="AE400" s="148"/>
    </row>
    <row r="401" spans="1:31" ht="15.75" customHeight="1" x14ac:dyDescent="0.25">
      <c r="A401" s="148"/>
      <c r="B401" s="148"/>
      <c r="C401" s="148"/>
      <c r="D401" s="148"/>
      <c r="E401" s="148"/>
      <c r="F401" s="148"/>
      <c r="G401" s="723"/>
      <c r="H401" s="148"/>
      <c r="I401" s="148"/>
      <c r="J401" s="148"/>
      <c r="K401" s="148"/>
      <c r="L401" s="148"/>
      <c r="M401" s="148"/>
      <c r="N401" s="148"/>
      <c r="O401" s="148"/>
      <c r="P401" s="148"/>
      <c r="Q401" s="148"/>
      <c r="R401" s="148"/>
      <c r="S401" s="148"/>
      <c r="T401" s="148"/>
      <c r="U401" s="148"/>
      <c r="V401" s="148"/>
      <c r="W401" s="148"/>
      <c r="X401" s="148"/>
      <c r="Y401" s="148"/>
      <c r="Z401" s="148"/>
      <c r="AA401" s="148"/>
      <c r="AB401" s="148"/>
      <c r="AC401" s="148"/>
      <c r="AD401" s="148"/>
      <c r="AE401" s="148"/>
    </row>
    <row r="402" spans="1:31" ht="15.75" customHeight="1" x14ac:dyDescent="0.25">
      <c r="A402" s="148"/>
      <c r="B402" s="148"/>
      <c r="C402" s="148"/>
      <c r="D402" s="148"/>
      <c r="E402" s="148"/>
      <c r="F402" s="148"/>
      <c r="G402" s="723"/>
      <c r="H402" s="148"/>
      <c r="I402" s="148"/>
      <c r="J402" s="148"/>
      <c r="K402" s="148"/>
      <c r="L402" s="148"/>
      <c r="M402" s="148"/>
      <c r="N402" s="148"/>
      <c r="O402" s="148"/>
      <c r="P402" s="148"/>
      <c r="Q402" s="148"/>
      <c r="R402" s="148"/>
      <c r="S402" s="148"/>
      <c r="T402" s="148"/>
      <c r="U402" s="148"/>
      <c r="V402" s="148"/>
      <c r="W402" s="148"/>
      <c r="X402" s="148"/>
      <c r="Y402" s="148"/>
      <c r="Z402" s="148"/>
      <c r="AA402" s="148"/>
      <c r="AB402" s="148"/>
      <c r="AC402" s="148"/>
      <c r="AD402" s="148"/>
      <c r="AE402" s="148"/>
    </row>
    <row r="403" spans="1:31" ht="15.75" customHeight="1" x14ac:dyDescent="0.25">
      <c r="A403" s="148"/>
      <c r="B403" s="148"/>
      <c r="C403" s="148"/>
      <c r="D403" s="148"/>
      <c r="E403" s="148"/>
      <c r="F403" s="148"/>
      <c r="G403" s="723"/>
      <c r="H403" s="148"/>
      <c r="I403" s="148"/>
      <c r="J403" s="148"/>
      <c r="K403" s="148"/>
      <c r="L403" s="148"/>
      <c r="M403" s="148"/>
      <c r="N403" s="148"/>
      <c r="O403" s="148"/>
      <c r="P403" s="148"/>
      <c r="Q403" s="148"/>
      <c r="R403" s="148"/>
      <c r="S403" s="148"/>
      <c r="T403" s="148"/>
      <c r="U403" s="148"/>
      <c r="V403" s="148"/>
      <c r="W403" s="148"/>
      <c r="X403" s="148"/>
      <c r="Y403" s="148"/>
      <c r="Z403" s="148"/>
      <c r="AA403" s="148"/>
      <c r="AB403" s="148"/>
      <c r="AC403" s="148"/>
      <c r="AD403" s="148"/>
      <c r="AE403" s="148"/>
    </row>
    <row r="404" spans="1:31" ht="15.75" customHeight="1" x14ac:dyDescent="0.25">
      <c r="A404" s="148"/>
      <c r="B404" s="148"/>
      <c r="C404" s="148"/>
      <c r="D404" s="148"/>
      <c r="E404" s="148"/>
      <c r="F404" s="148"/>
      <c r="G404" s="723"/>
      <c r="H404" s="148"/>
      <c r="I404" s="148"/>
      <c r="J404" s="148"/>
      <c r="K404" s="148"/>
      <c r="L404" s="148"/>
      <c r="M404" s="148"/>
      <c r="N404" s="148"/>
      <c r="O404" s="148"/>
      <c r="P404" s="148"/>
      <c r="Q404" s="148"/>
      <c r="R404" s="148"/>
      <c r="S404" s="148"/>
      <c r="T404" s="148"/>
      <c r="U404" s="148"/>
      <c r="V404" s="148"/>
      <c r="W404" s="148"/>
      <c r="X404" s="148"/>
      <c r="Y404" s="148"/>
      <c r="Z404" s="148"/>
      <c r="AA404" s="148"/>
      <c r="AB404" s="148"/>
      <c r="AC404" s="148"/>
      <c r="AD404" s="148"/>
      <c r="AE404" s="148"/>
    </row>
    <row r="405" spans="1:31" ht="15.75" customHeight="1" x14ac:dyDescent="0.25">
      <c r="A405" s="148"/>
      <c r="B405" s="148"/>
      <c r="C405" s="148"/>
      <c r="D405" s="148"/>
      <c r="E405" s="148"/>
      <c r="F405" s="148"/>
      <c r="G405" s="723"/>
      <c r="H405" s="148"/>
      <c r="I405" s="148"/>
      <c r="J405" s="148"/>
      <c r="K405" s="148"/>
      <c r="L405" s="148"/>
      <c r="M405" s="148"/>
      <c r="N405" s="148"/>
      <c r="O405" s="148"/>
      <c r="P405" s="148"/>
      <c r="Q405" s="148"/>
      <c r="R405" s="148"/>
      <c r="S405" s="148"/>
      <c r="T405" s="148"/>
      <c r="U405" s="148"/>
      <c r="V405" s="148"/>
      <c r="W405" s="148"/>
      <c r="X405" s="148"/>
      <c r="Y405" s="148"/>
      <c r="Z405" s="148"/>
      <c r="AA405" s="148"/>
      <c r="AB405" s="148"/>
      <c r="AC405" s="148"/>
      <c r="AD405" s="148"/>
      <c r="AE405" s="148"/>
    </row>
    <row r="406" spans="1:31" ht="15.75" customHeight="1" x14ac:dyDescent="0.25">
      <c r="A406" s="148"/>
      <c r="B406" s="148"/>
      <c r="C406" s="148"/>
      <c r="D406" s="148"/>
      <c r="E406" s="148"/>
      <c r="F406" s="148"/>
      <c r="G406" s="723"/>
      <c r="H406" s="148"/>
      <c r="I406" s="148"/>
      <c r="J406" s="148"/>
      <c r="K406" s="148"/>
      <c r="L406" s="148"/>
      <c r="M406" s="148"/>
      <c r="N406" s="148"/>
      <c r="O406" s="148"/>
      <c r="P406" s="148"/>
      <c r="Q406" s="148"/>
      <c r="R406" s="148"/>
      <c r="S406" s="148"/>
      <c r="T406" s="148"/>
      <c r="U406" s="148"/>
      <c r="V406" s="148"/>
      <c r="W406" s="148"/>
      <c r="X406" s="148"/>
      <c r="Y406" s="148"/>
      <c r="Z406" s="148"/>
      <c r="AA406" s="148"/>
      <c r="AB406" s="148"/>
      <c r="AC406" s="148"/>
      <c r="AD406" s="148"/>
      <c r="AE406" s="148"/>
    </row>
    <row r="407" spans="1:31" ht="15.75" customHeight="1" x14ac:dyDescent="0.25">
      <c r="A407" s="148"/>
      <c r="B407" s="148"/>
      <c r="C407" s="148"/>
      <c r="D407" s="148"/>
      <c r="E407" s="148"/>
      <c r="F407" s="148"/>
      <c r="G407" s="723"/>
      <c r="H407" s="148"/>
      <c r="I407" s="148"/>
      <c r="J407" s="148"/>
      <c r="K407" s="148"/>
      <c r="L407" s="148"/>
      <c r="M407" s="148"/>
      <c r="N407" s="148"/>
      <c r="O407" s="148"/>
      <c r="P407" s="148"/>
      <c r="Q407" s="148"/>
      <c r="R407" s="148"/>
      <c r="S407" s="148"/>
      <c r="T407" s="148"/>
      <c r="U407" s="148"/>
      <c r="V407" s="148"/>
      <c r="W407" s="148"/>
      <c r="X407" s="148"/>
      <c r="Y407" s="148"/>
      <c r="Z407" s="148"/>
      <c r="AA407" s="148"/>
      <c r="AB407" s="148"/>
      <c r="AC407" s="148"/>
      <c r="AD407" s="148"/>
      <c r="AE407" s="148"/>
    </row>
    <row r="408" spans="1:31" ht="15.75" customHeight="1" x14ac:dyDescent="0.25">
      <c r="A408" s="148"/>
      <c r="B408" s="148"/>
      <c r="C408" s="148"/>
      <c r="D408" s="148"/>
      <c r="E408" s="148"/>
      <c r="F408" s="148"/>
      <c r="G408" s="723"/>
      <c r="H408" s="148"/>
      <c r="I408" s="148"/>
      <c r="J408" s="148"/>
      <c r="K408" s="148"/>
      <c r="L408" s="148"/>
      <c r="M408" s="148"/>
      <c r="N408" s="148"/>
      <c r="O408" s="148"/>
      <c r="P408" s="148"/>
      <c r="Q408" s="148"/>
      <c r="R408" s="148"/>
      <c r="S408" s="148"/>
      <c r="T408" s="148"/>
      <c r="U408" s="148"/>
      <c r="V408" s="148"/>
      <c r="W408" s="148"/>
      <c r="X408" s="148"/>
      <c r="Y408" s="148"/>
      <c r="Z408" s="148"/>
      <c r="AA408" s="148"/>
      <c r="AB408" s="148"/>
      <c r="AC408" s="148"/>
      <c r="AD408" s="148"/>
      <c r="AE408" s="148"/>
    </row>
    <row r="409" spans="1:31" ht="15.75" customHeight="1" x14ac:dyDescent="0.25">
      <c r="A409" s="148"/>
      <c r="B409" s="148"/>
      <c r="C409" s="148"/>
      <c r="D409" s="148"/>
      <c r="E409" s="148"/>
      <c r="F409" s="148"/>
      <c r="G409" s="723"/>
      <c r="H409" s="148"/>
      <c r="I409" s="148"/>
      <c r="J409" s="148"/>
      <c r="K409" s="148"/>
      <c r="L409" s="148"/>
      <c r="M409" s="148"/>
      <c r="N409" s="148"/>
      <c r="O409" s="148"/>
      <c r="P409" s="148"/>
      <c r="Q409" s="148"/>
      <c r="R409" s="148"/>
      <c r="S409" s="148"/>
      <c r="T409" s="148"/>
      <c r="U409" s="148"/>
      <c r="V409" s="148"/>
      <c r="W409" s="148"/>
      <c r="X409" s="148"/>
      <c r="Y409" s="148"/>
      <c r="Z409" s="148"/>
      <c r="AA409" s="148"/>
      <c r="AB409" s="148"/>
      <c r="AC409" s="148"/>
      <c r="AD409" s="148"/>
      <c r="AE409" s="148"/>
    </row>
    <row r="410" spans="1:31" ht="15.75" customHeight="1" x14ac:dyDescent="0.25">
      <c r="A410" s="148"/>
      <c r="B410" s="148"/>
      <c r="C410" s="148"/>
      <c r="D410" s="148"/>
      <c r="E410" s="148"/>
      <c r="F410" s="148"/>
      <c r="G410" s="723"/>
      <c r="H410" s="148"/>
      <c r="I410" s="148"/>
      <c r="J410" s="148"/>
      <c r="K410" s="148"/>
      <c r="L410" s="148"/>
      <c r="M410" s="148"/>
      <c r="N410" s="148"/>
      <c r="O410" s="148"/>
      <c r="P410" s="148"/>
      <c r="Q410" s="148"/>
      <c r="R410" s="148"/>
      <c r="S410" s="148"/>
      <c r="T410" s="148"/>
      <c r="U410" s="148"/>
      <c r="V410" s="148"/>
      <c r="W410" s="148"/>
      <c r="X410" s="148"/>
      <c r="Y410" s="148"/>
      <c r="Z410" s="148"/>
      <c r="AA410" s="148"/>
      <c r="AB410" s="148"/>
      <c r="AC410" s="148"/>
      <c r="AD410" s="148"/>
      <c r="AE410" s="148"/>
    </row>
    <row r="411" spans="1:31" ht="15.75" customHeight="1" x14ac:dyDescent="0.25">
      <c r="A411" s="148"/>
      <c r="B411" s="148"/>
      <c r="C411" s="148"/>
      <c r="D411" s="148"/>
      <c r="E411" s="148"/>
      <c r="F411" s="148"/>
      <c r="G411" s="723"/>
      <c r="H411" s="148"/>
      <c r="I411" s="148"/>
      <c r="J411" s="148"/>
      <c r="K411" s="148"/>
      <c r="L411" s="148"/>
      <c r="M411" s="148"/>
      <c r="N411" s="148"/>
      <c r="O411" s="148"/>
      <c r="P411" s="148"/>
      <c r="Q411" s="148"/>
      <c r="R411" s="148"/>
      <c r="S411" s="148"/>
      <c r="T411" s="148"/>
      <c r="U411" s="148"/>
      <c r="V411" s="148"/>
      <c r="W411" s="148"/>
      <c r="X411" s="148"/>
      <c r="Y411" s="148"/>
      <c r="Z411" s="148"/>
      <c r="AA411" s="148"/>
      <c r="AB411" s="148"/>
      <c r="AC411" s="148"/>
      <c r="AD411" s="148"/>
      <c r="AE411" s="148"/>
    </row>
    <row r="412" spans="1:31" ht="15.75" customHeight="1" x14ac:dyDescent="0.25">
      <c r="A412" s="148"/>
      <c r="B412" s="148"/>
      <c r="C412" s="148"/>
      <c r="D412" s="148"/>
      <c r="E412" s="148"/>
      <c r="F412" s="148"/>
      <c r="G412" s="723"/>
      <c r="H412" s="148"/>
      <c r="I412" s="148"/>
      <c r="J412" s="148"/>
      <c r="K412" s="148"/>
      <c r="L412" s="148"/>
      <c r="M412" s="148"/>
      <c r="N412" s="148"/>
      <c r="O412" s="148"/>
      <c r="P412" s="148"/>
      <c r="Q412" s="148"/>
      <c r="R412" s="148"/>
      <c r="S412" s="148"/>
      <c r="T412" s="148"/>
      <c r="U412" s="148"/>
      <c r="V412" s="148"/>
      <c r="W412" s="148"/>
      <c r="X412" s="148"/>
      <c r="Y412" s="148"/>
      <c r="Z412" s="148"/>
      <c r="AA412" s="148"/>
      <c r="AB412" s="148"/>
      <c r="AC412" s="148"/>
      <c r="AD412" s="148"/>
      <c r="AE412" s="148"/>
    </row>
    <row r="413" spans="1:31" ht="15.75" customHeight="1" x14ac:dyDescent="0.25">
      <c r="A413" s="148"/>
      <c r="B413" s="148"/>
      <c r="C413" s="148"/>
      <c r="D413" s="148"/>
      <c r="E413" s="148"/>
      <c r="F413" s="148"/>
      <c r="G413" s="723"/>
      <c r="H413" s="148"/>
      <c r="I413" s="148"/>
      <c r="J413" s="148"/>
      <c r="K413" s="148"/>
      <c r="L413" s="148"/>
      <c r="M413" s="148"/>
      <c r="N413" s="148"/>
      <c r="O413" s="148"/>
      <c r="P413" s="148"/>
      <c r="Q413" s="148"/>
      <c r="R413" s="148"/>
      <c r="S413" s="148"/>
      <c r="T413" s="148"/>
      <c r="U413" s="148"/>
      <c r="V413" s="148"/>
      <c r="W413" s="148"/>
      <c r="X413" s="148"/>
      <c r="Y413" s="148"/>
      <c r="Z413" s="148"/>
      <c r="AA413" s="148"/>
      <c r="AB413" s="148"/>
      <c r="AC413" s="148"/>
      <c r="AD413" s="148"/>
      <c r="AE413" s="148"/>
    </row>
    <row r="414" spans="1:31" ht="15.75" customHeight="1" x14ac:dyDescent="0.25">
      <c r="A414" s="148"/>
      <c r="B414" s="148"/>
      <c r="C414" s="148"/>
      <c r="D414" s="148"/>
      <c r="E414" s="148"/>
      <c r="F414" s="148"/>
      <c r="G414" s="723"/>
      <c r="H414" s="148"/>
      <c r="I414" s="148"/>
      <c r="J414" s="148"/>
      <c r="K414" s="148"/>
      <c r="L414" s="148"/>
      <c r="M414" s="148"/>
      <c r="N414" s="148"/>
      <c r="O414" s="148"/>
      <c r="P414" s="148"/>
      <c r="Q414" s="148"/>
      <c r="R414" s="148"/>
      <c r="S414" s="148"/>
      <c r="T414" s="148"/>
      <c r="U414" s="148"/>
      <c r="V414" s="148"/>
      <c r="W414" s="148"/>
      <c r="X414" s="148"/>
      <c r="Y414" s="148"/>
      <c r="Z414" s="148"/>
      <c r="AA414" s="148"/>
      <c r="AB414" s="148"/>
      <c r="AC414" s="148"/>
      <c r="AD414" s="148"/>
      <c r="AE414" s="148"/>
    </row>
    <row r="415" spans="1:31" ht="15.75" customHeight="1" x14ac:dyDescent="0.25">
      <c r="A415" s="148"/>
      <c r="B415" s="148"/>
      <c r="C415" s="148"/>
      <c r="D415" s="148"/>
      <c r="E415" s="148"/>
      <c r="F415" s="148"/>
      <c r="G415" s="723"/>
      <c r="H415" s="148"/>
      <c r="I415" s="148"/>
      <c r="J415" s="148"/>
      <c r="K415" s="148"/>
      <c r="L415" s="148"/>
      <c r="M415" s="148"/>
      <c r="N415" s="148"/>
      <c r="O415" s="148"/>
      <c r="P415" s="148"/>
      <c r="Q415" s="148"/>
      <c r="R415" s="148"/>
      <c r="S415" s="148"/>
      <c r="T415" s="148"/>
      <c r="U415" s="148"/>
      <c r="V415" s="148"/>
      <c r="W415" s="148"/>
      <c r="X415" s="148"/>
      <c r="Y415" s="148"/>
      <c r="Z415" s="148"/>
      <c r="AA415" s="148"/>
      <c r="AB415" s="148"/>
      <c r="AC415" s="148"/>
      <c r="AD415" s="148"/>
      <c r="AE415" s="148"/>
    </row>
    <row r="416" spans="1:31" ht="15.75" customHeight="1" x14ac:dyDescent="0.25">
      <c r="A416" s="148"/>
      <c r="B416" s="148"/>
      <c r="C416" s="148"/>
      <c r="D416" s="148"/>
      <c r="E416" s="148"/>
      <c r="F416" s="148"/>
      <c r="G416" s="723"/>
      <c r="H416" s="148"/>
      <c r="I416" s="148"/>
      <c r="J416" s="148"/>
      <c r="K416" s="148"/>
      <c r="L416" s="148"/>
      <c r="M416" s="148"/>
      <c r="N416" s="148"/>
      <c r="O416" s="148"/>
      <c r="P416" s="148"/>
      <c r="Q416" s="148"/>
      <c r="R416" s="148"/>
      <c r="S416" s="148"/>
      <c r="T416" s="148"/>
      <c r="U416" s="148"/>
      <c r="V416" s="148"/>
      <c r="W416" s="148"/>
      <c r="X416" s="148"/>
      <c r="Y416" s="148"/>
      <c r="Z416" s="148"/>
      <c r="AA416" s="148"/>
      <c r="AB416" s="148"/>
      <c r="AC416" s="148"/>
      <c r="AD416" s="148"/>
      <c r="AE416" s="148"/>
    </row>
    <row r="417" spans="1:31" ht="15.75" customHeight="1" x14ac:dyDescent="0.25">
      <c r="A417" s="148"/>
      <c r="B417" s="148"/>
      <c r="C417" s="148"/>
      <c r="D417" s="148"/>
      <c r="E417" s="148"/>
      <c r="F417" s="148"/>
      <c r="G417" s="723"/>
      <c r="H417" s="148"/>
      <c r="I417" s="148"/>
      <c r="J417" s="148"/>
      <c r="K417" s="148"/>
      <c r="L417" s="148"/>
      <c r="M417" s="148"/>
      <c r="N417" s="148"/>
      <c r="O417" s="148"/>
      <c r="P417" s="148"/>
      <c r="Q417" s="148"/>
      <c r="R417" s="148"/>
      <c r="S417" s="148"/>
      <c r="T417" s="148"/>
      <c r="U417" s="148"/>
      <c r="V417" s="148"/>
      <c r="W417" s="148"/>
      <c r="X417" s="148"/>
      <c r="Y417" s="148"/>
      <c r="Z417" s="148"/>
      <c r="AA417" s="148"/>
      <c r="AB417" s="148"/>
      <c r="AC417" s="148"/>
      <c r="AD417" s="148"/>
      <c r="AE417" s="148"/>
    </row>
    <row r="418" spans="1:31" ht="15.75" customHeight="1" x14ac:dyDescent="0.25">
      <c r="A418" s="148"/>
      <c r="B418" s="148"/>
      <c r="C418" s="148"/>
      <c r="D418" s="148"/>
      <c r="E418" s="148"/>
      <c r="F418" s="148"/>
      <c r="G418" s="723"/>
      <c r="H418" s="148"/>
      <c r="I418" s="148"/>
      <c r="J418" s="148"/>
      <c r="K418" s="148"/>
      <c r="L418" s="148"/>
      <c r="M418" s="148"/>
      <c r="N418" s="148"/>
      <c r="O418" s="148"/>
      <c r="P418" s="148"/>
      <c r="Q418" s="148"/>
      <c r="R418" s="148"/>
      <c r="S418" s="148"/>
      <c r="T418" s="148"/>
      <c r="U418" s="148"/>
      <c r="V418" s="148"/>
      <c r="W418" s="148"/>
      <c r="X418" s="148"/>
      <c r="Y418" s="148"/>
      <c r="Z418" s="148"/>
      <c r="AA418" s="148"/>
      <c r="AB418" s="148"/>
      <c r="AC418" s="148"/>
      <c r="AD418" s="148"/>
      <c r="AE418" s="148"/>
    </row>
    <row r="419" spans="1:31" ht="15.75" customHeight="1" x14ac:dyDescent="0.25">
      <c r="A419" s="148"/>
      <c r="B419" s="148"/>
      <c r="C419" s="148"/>
      <c r="D419" s="148"/>
      <c r="E419" s="148"/>
      <c r="F419" s="148"/>
      <c r="G419" s="723"/>
      <c r="H419" s="148"/>
      <c r="I419" s="148"/>
      <c r="J419" s="148"/>
      <c r="K419" s="148"/>
      <c r="L419" s="148"/>
      <c r="M419" s="148"/>
      <c r="N419" s="148"/>
      <c r="O419" s="148"/>
      <c r="P419" s="148"/>
      <c r="Q419" s="148"/>
      <c r="R419" s="148"/>
      <c r="S419" s="148"/>
      <c r="T419" s="148"/>
      <c r="U419" s="148"/>
      <c r="V419" s="148"/>
      <c r="W419" s="148"/>
      <c r="X419" s="148"/>
      <c r="Y419" s="148"/>
      <c r="Z419" s="148"/>
      <c r="AA419" s="148"/>
      <c r="AB419" s="148"/>
      <c r="AC419" s="148"/>
      <c r="AD419" s="148"/>
      <c r="AE419" s="148"/>
    </row>
    <row r="420" spans="1:31" ht="15.75" customHeight="1" x14ac:dyDescent="0.25">
      <c r="A420" s="148"/>
      <c r="B420" s="148"/>
      <c r="C420" s="148"/>
      <c r="D420" s="148"/>
      <c r="E420" s="148"/>
      <c r="F420" s="148"/>
      <c r="G420" s="723"/>
      <c r="H420" s="148"/>
      <c r="I420" s="148"/>
      <c r="J420" s="148"/>
      <c r="K420" s="148"/>
      <c r="L420" s="148"/>
      <c r="M420" s="148"/>
      <c r="N420" s="148"/>
      <c r="O420" s="148"/>
      <c r="P420" s="148"/>
      <c r="Q420" s="148"/>
      <c r="R420" s="148"/>
      <c r="S420" s="148"/>
      <c r="T420" s="148"/>
      <c r="U420" s="148"/>
      <c r="V420" s="148"/>
      <c r="W420" s="148"/>
      <c r="X420" s="148"/>
      <c r="Y420" s="148"/>
      <c r="Z420" s="148"/>
      <c r="AA420" s="148"/>
      <c r="AB420" s="148"/>
      <c r="AC420" s="148"/>
      <c r="AD420" s="148"/>
      <c r="AE420" s="148"/>
    </row>
    <row r="421" spans="1:31" ht="15.75" customHeight="1" x14ac:dyDescent="0.25">
      <c r="A421" s="148"/>
      <c r="B421" s="148"/>
      <c r="C421" s="148"/>
      <c r="D421" s="148"/>
      <c r="E421" s="148"/>
      <c r="F421" s="148"/>
      <c r="G421" s="723"/>
      <c r="H421" s="148"/>
      <c r="I421" s="148"/>
      <c r="J421" s="148"/>
      <c r="K421" s="148"/>
      <c r="L421" s="148"/>
      <c r="M421" s="148"/>
      <c r="N421" s="148"/>
      <c r="O421" s="148"/>
      <c r="P421" s="148"/>
      <c r="Q421" s="148"/>
      <c r="R421" s="148"/>
      <c r="S421" s="148"/>
      <c r="T421" s="148"/>
      <c r="U421" s="148"/>
      <c r="V421" s="148"/>
      <c r="W421" s="148"/>
      <c r="X421" s="148"/>
      <c r="Y421" s="148"/>
      <c r="Z421" s="148"/>
      <c r="AA421" s="148"/>
      <c r="AB421" s="148"/>
      <c r="AC421" s="148"/>
      <c r="AD421" s="148"/>
      <c r="AE421" s="148"/>
    </row>
    <row r="422" spans="1:31" ht="15.75" customHeight="1" x14ac:dyDescent="0.25">
      <c r="A422" s="148"/>
      <c r="B422" s="148"/>
      <c r="C422" s="148"/>
      <c r="D422" s="148"/>
      <c r="E422" s="148"/>
      <c r="F422" s="148"/>
      <c r="G422" s="723"/>
      <c r="H422" s="148"/>
      <c r="I422" s="148"/>
      <c r="J422" s="148"/>
      <c r="K422" s="148"/>
      <c r="L422" s="148"/>
      <c r="M422" s="148"/>
      <c r="N422" s="148"/>
      <c r="O422" s="148"/>
      <c r="P422" s="148"/>
      <c r="Q422" s="148"/>
      <c r="R422" s="148"/>
      <c r="S422" s="148"/>
      <c r="T422" s="148"/>
      <c r="U422" s="148"/>
      <c r="V422" s="148"/>
      <c r="W422" s="148"/>
      <c r="X422" s="148"/>
      <c r="Y422" s="148"/>
      <c r="Z422" s="148"/>
      <c r="AA422" s="148"/>
      <c r="AB422" s="148"/>
      <c r="AC422" s="148"/>
      <c r="AD422" s="148"/>
      <c r="AE422" s="148"/>
    </row>
    <row r="423" spans="1:31" ht="15.75" customHeight="1" x14ac:dyDescent="0.25">
      <c r="A423" s="148"/>
      <c r="B423" s="148"/>
      <c r="C423" s="148"/>
      <c r="D423" s="148"/>
      <c r="E423" s="148"/>
      <c r="F423" s="148"/>
      <c r="G423" s="723"/>
      <c r="H423" s="148"/>
      <c r="I423" s="148"/>
      <c r="J423" s="148"/>
      <c r="K423" s="148"/>
      <c r="L423" s="148"/>
      <c r="M423" s="148"/>
      <c r="N423" s="148"/>
      <c r="O423" s="148"/>
      <c r="P423" s="148"/>
      <c r="Q423" s="148"/>
      <c r="R423" s="148"/>
      <c r="S423" s="148"/>
      <c r="T423" s="148"/>
      <c r="U423" s="148"/>
      <c r="V423" s="148"/>
      <c r="W423" s="148"/>
      <c r="X423" s="148"/>
      <c r="Y423" s="148"/>
      <c r="Z423" s="148"/>
      <c r="AA423" s="148"/>
      <c r="AB423" s="148"/>
      <c r="AC423" s="148"/>
      <c r="AD423" s="148"/>
      <c r="AE423" s="148"/>
    </row>
    <row r="424" spans="1:31" ht="15.75" customHeight="1" x14ac:dyDescent="0.25">
      <c r="A424" s="148"/>
      <c r="B424" s="148"/>
      <c r="C424" s="148"/>
      <c r="D424" s="148"/>
      <c r="E424" s="148"/>
      <c r="F424" s="148"/>
      <c r="G424" s="723"/>
      <c r="H424" s="148"/>
      <c r="I424" s="148"/>
      <c r="J424" s="148"/>
      <c r="K424" s="148"/>
      <c r="L424" s="148"/>
      <c r="M424" s="148"/>
      <c r="N424" s="148"/>
      <c r="O424" s="148"/>
      <c r="P424" s="148"/>
      <c r="Q424" s="148"/>
      <c r="R424" s="148"/>
      <c r="S424" s="148"/>
      <c r="T424" s="148"/>
      <c r="U424" s="148"/>
      <c r="V424" s="148"/>
      <c r="W424" s="148"/>
      <c r="X424" s="148"/>
      <c r="Y424" s="148"/>
      <c r="Z424" s="148"/>
      <c r="AA424" s="148"/>
      <c r="AB424" s="148"/>
      <c r="AC424" s="148"/>
      <c r="AD424" s="148"/>
      <c r="AE424" s="148"/>
    </row>
    <row r="425" spans="1:31" ht="15.75" customHeight="1" x14ac:dyDescent="0.25">
      <c r="A425" s="148"/>
      <c r="B425" s="148"/>
      <c r="C425" s="148"/>
      <c r="D425" s="148"/>
      <c r="E425" s="148"/>
      <c r="F425" s="148"/>
      <c r="G425" s="723"/>
      <c r="H425" s="148"/>
      <c r="I425" s="148"/>
      <c r="J425" s="148"/>
      <c r="K425" s="148"/>
      <c r="L425" s="148"/>
      <c r="M425" s="148"/>
      <c r="N425" s="148"/>
      <c r="O425" s="148"/>
      <c r="P425" s="148"/>
      <c r="Q425" s="148"/>
      <c r="R425" s="148"/>
      <c r="S425" s="148"/>
      <c r="T425" s="148"/>
      <c r="U425" s="148"/>
      <c r="V425" s="148"/>
      <c r="W425" s="148"/>
      <c r="X425" s="148"/>
      <c r="Y425" s="148"/>
      <c r="Z425" s="148"/>
      <c r="AA425" s="148"/>
      <c r="AB425" s="148"/>
      <c r="AC425" s="148"/>
      <c r="AD425" s="148"/>
      <c r="AE425" s="148"/>
    </row>
    <row r="426" spans="1:31" ht="15.75" customHeight="1" x14ac:dyDescent="0.25">
      <c r="A426" s="148"/>
      <c r="B426" s="148"/>
      <c r="C426" s="148"/>
      <c r="D426" s="148"/>
      <c r="E426" s="148"/>
      <c r="F426" s="148"/>
      <c r="G426" s="723"/>
      <c r="H426" s="148"/>
      <c r="I426" s="148"/>
      <c r="J426" s="148"/>
      <c r="K426" s="148"/>
      <c r="L426" s="148"/>
      <c r="M426" s="148"/>
      <c r="N426" s="148"/>
      <c r="O426" s="148"/>
      <c r="P426" s="148"/>
      <c r="Q426" s="148"/>
      <c r="R426" s="148"/>
      <c r="S426" s="148"/>
      <c r="T426" s="148"/>
      <c r="U426" s="148"/>
      <c r="V426" s="148"/>
      <c r="W426" s="148"/>
      <c r="X426" s="148"/>
      <c r="Y426" s="148"/>
      <c r="Z426" s="148"/>
      <c r="AA426" s="148"/>
      <c r="AB426" s="148"/>
      <c r="AC426" s="148"/>
      <c r="AD426" s="148"/>
      <c r="AE426" s="148"/>
    </row>
    <row r="427" spans="1:31" ht="15.75" customHeight="1" x14ac:dyDescent="0.25">
      <c r="A427" s="148"/>
      <c r="B427" s="148"/>
      <c r="C427" s="148"/>
      <c r="D427" s="148"/>
      <c r="E427" s="148"/>
      <c r="F427" s="148"/>
      <c r="G427" s="723"/>
      <c r="H427" s="148"/>
      <c r="I427" s="148"/>
      <c r="J427" s="148"/>
      <c r="K427" s="148"/>
      <c r="L427" s="148"/>
      <c r="M427" s="148"/>
      <c r="N427" s="148"/>
      <c r="O427" s="148"/>
      <c r="P427" s="148"/>
      <c r="Q427" s="148"/>
      <c r="R427" s="148"/>
      <c r="S427" s="148"/>
      <c r="T427" s="148"/>
      <c r="U427" s="148"/>
      <c r="V427" s="148"/>
      <c r="W427" s="148"/>
      <c r="X427" s="148"/>
      <c r="Y427" s="148"/>
      <c r="Z427" s="148"/>
      <c r="AA427" s="148"/>
      <c r="AB427" s="148"/>
      <c r="AC427" s="148"/>
      <c r="AD427" s="148"/>
      <c r="AE427" s="148"/>
    </row>
    <row r="428" spans="1:31" ht="15.75" customHeight="1" x14ac:dyDescent="0.25">
      <c r="A428" s="148"/>
      <c r="B428" s="148"/>
      <c r="C428" s="148"/>
      <c r="D428" s="148"/>
      <c r="E428" s="148"/>
      <c r="F428" s="148"/>
      <c r="G428" s="723"/>
      <c r="H428" s="148"/>
      <c r="I428" s="148"/>
      <c r="J428" s="148"/>
      <c r="K428" s="148"/>
      <c r="L428" s="148"/>
      <c r="M428" s="148"/>
      <c r="N428" s="148"/>
      <c r="O428" s="148"/>
      <c r="P428" s="148"/>
      <c r="Q428" s="148"/>
      <c r="R428" s="148"/>
      <c r="S428" s="148"/>
      <c r="T428" s="148"/>
      <c r="U428" s="148"/>
      <c r="V428" s="148"/>
      <c r="W428" s="148"/>
      <c r="X428" s="148"/>
      <c r="Y428" s="148"/>
      <c r="Z428" s="148"/>
      <c r="AA428" s="148"/>
      <c r="AB428" s="148"/>
      <c r="AC428" s="148"/>
      <c r="AD428" s="148"/>
      <c r="AE428" s="148"/>
    </row>
    <row r="429" spans="1:31" ht="15.75" customHeight="1" x14ac:dyDescent="0.25">
      <c r="A429" s="148"/>
      <c r="B429" s="148"/>
      <c r="C429" s="148"/>
      <c r="D429" s="148"/>
      <c r="E429" s="148"/>
      <c r="F429" s="148"/>
      <c r="G429" s="723"/>
      <c r="H429" s="148"/>
      <c r="I429" s="148"/>
      <c r="J429" s="148"/>
      <c r="K429" s="148"/>
      <c r="L429" s="148"/>
      <c r="M429" s="148"/>
      <c r="N429" s="148"/>
      <c r="O429" s="148"/>
      <c r="P429" s="148"/>
      <c r="Q429" s="148"/>
      <c r="R429" s="148"/>
      <c r="S429" s="148"/>
      <c r="T429" s="148"/>
      <c r="U429" s="148"/>
      <c r="V429" s="148"/>
      <c r="W429" s="148"/>
      <c r="X429" s="148"/>
      <c r="Y429" s="148"/>
      <c r="Z429" s="148"/>
      <c r="AA429" s="148"/>
      <c r="AB429" s="148"/>
      <c r="AC429" s="148"/>
      <c r="AD429" s="148"/>
      <c r="AE429" s="148"/>
    </row>
    <row r="430" spans="1:31" ht="15.75" customHeight="1" x14ac:dyDescent="0.25">
      <c r="A430" s="148"/>
      <c r="B430" s="148"/>
      <c r="C430" s="148"/>
      <c r="D430" s="148"/>
      <c r="E430" s="148"/>
      <c r="F430" s="148"/>
      <c r="G430" s="723"/>
      <c r="H430" s="148"/>
      <c r="I430" s="148"/>
      <c r="J430" s="148"/>
      <c r="K430" s="148"/>
      <c r="L430" s="148"/>
      <c r="M430" s="148"/>
      <c r="N430" s="148"/>
      <c r="O430" s="148"/>
      <c r="P430" s="148"/>
      <c r="Q430" s="148"/>
      <c r="R430" s="148"/>
      <c r="S430" s="148"/>
      <c r="T430" s="148"/>
      <c r="U430" s="148"/>
      <c r="V430" s="148"/>
      <c r="W430" s="148"/>
      <c r="X430" s="148"/>
      <c r="Y430" s="148"/>
      <c r="Z430" s="148"/>
      <c r="AA430" s="148"/>
      <c r="AB430" s="148"/>
      <c r="AC430" s="148"/>
      <c r="AD430" s="148"/>
      <c r="AE430" s="148"/>
    </row>
    <row r="431" spans="1:31" ht="15.75" customHeight="1" x14ac:dyDescent="0.25">
      <c r="A431" s="148"/>
      <c r="B431" s="148"/>
      <c r="C431" s="148"/>
      <c r="D431" s="148"/>
      <c r="E431" s="148"/>
      <c r="F431" s="148"/>
      <c r="G431" s="723"/>
      <c r="H431" s="148"/>
      <c r="I431" s="148"/>
      <c r="J431" s="148"/>
      <c r="K431" s="148"/>
      <c r="L431" s="148"/>
      <c r="M431" s="148"/>
      <c r="N431" s="148"/>
      <c r="O431" s="148"/>
      <c r="P431" s="148"/>
      <c r="Q431" s="148"/>
      <c r="R431" s="148"/>
      <c r="S431" s="148"/>
      <c r="T431" s="148"/>
      <c r="U431" s="148"/>
      <c r="V431" s="148"/>
      <c r="W431" s="148"/>
      <c r="X431" s="148"/>
      <c r="Y431" s="148"/>
      <c r="Z431" s="148"/>
      <c r="AA431" s="148"/>
      <c r="AB431" s="148"/>
      <c r="AC431" s="148"/>
      <c r="AD431" s="148"/>
      <c r="AE431" s="148"/>
    </row>
    <row r="432" spans="1:31" ht="15.75" customHeight="1" x14ac:dyDescent="0.25">
      <c r="A432" s="148"/>
      <c r="B432" s="148"/>
      <c r="C432" s="148"/>
      <c r="D432" s="148"/>
      <c r="E432" s="148"/>
      <c r="F432" s="148"/>
      <c r="G432" s="723"/>
      <c r="H432" s="148"/>
      <c r="I432" s="148"/>
      <c r="J432" s="148"/>
      <c r="K432" s="148"/>
      <c r="L432" s="148"/>
      <c r="M432" s="148"/>
      <c r="N432" s="148"/>
      <c r="O432" s="148"/>
      <c r="P432" s="148"/>
      <c r="Q432" s="148"/>
      <c r="R432" s="148"/>
      <c r="S432" s="148"/>
      <c r="T432" s="148"/>
      <c r="U432" s="148"/>
      <c r="V432" s="148"/>
      <c r="W432" s="148"/>
      <c r="X432" s="148"/>
      <c r="Y432" s="148"/>
      <c r="Z432" s="148"/>
      <c r="AA432" s="148"/>
      <c r="AB432" s="148"/>
      <c r="AC432" s="148"/>
      <c r="AD432" s="148"/>
      <c r="AE432" s="148"/>
    </row>
    <row r="433" spans="1:31" ht="15.75" customHeight="1" x14ac:dyDescent="0.25">
      <c r="A433" s="148"/>
      <c r="B433" s="148"/>
      <c r="C433" s="148"/>
      <c r="D433" s="148"/>
      <c r="E433" s="148"/>
      <c r="F433" s="148"/>
      <c r="G433" s="723"/>
      <c r="H433" s="148"/>
      <c r="I433" s="148"/>
      <c r="J433" s="148"/>
      <c r="K433" s="148"/>
      <c r="L433" s="148"/>
      <c r="M433" s="148"/>
      <c r="N433" s="148"/>
      <c r="O433" s="148"/>
      <c r="P433" s="148"/>
      <c r="Q433" s="148"/>
      <c r="R433" s="148"/>
      <c r="S433" s="148"/>
      <c r="T433" s="148"/>
      <c r="U433" s="148"/>
      <c r="V433" s="148"/>
      <c r="W433" s="148"/>
      <c r="X433" s="148"/>
      <c r="Y433" s="148"/>
      <c r="Z433" s="148"/>
      <c r="AA433" s="148"/>
      <c r="AB433" s="148"/>
      <c r="AC433" s="148"/>
      <c r="AD433" s="148"/>
      <c r="AE433" s="148"/>
    </row>
    <row r="434" spans="1:31" ht="15.75" customHeight="1" x14ac:dyDescent="0.25">
      <c r="A434" s="148"/>
      <c r="B434" s="148"/>
      <c r="C434" s="148"/>
      <c r="D434" s="148"/>
      <c r="E434" s="148"/>
      <c r="F434" s="148"/>
      <c r="G434" s="723"/>
      <c r="H434" s="148"/>
      <c r="I434" s="148"/>
      <c r="J434" s="148"/>
      <c r="K434" s="148"/>
      <c r="L434" s="148"/>
      <c r="M434" s="148"/>
      <c r="N434" s="148"/>
      <c r="O434" s="148"/>
      <c r="P434" s="148"/>
      <c r="Q434" s="148"/>
      <c r="R434" s="148"/>
      <c r="S434" s="148"/>
      <c r="T434" s="148"/>
      <c r="U434" s="148"/>
      <c r="V434" s="148"/>
      <c r="W434" s="148"/>
      <c r="X434" s="148"/>
      <c r="Y434" s="148"/>
      <c r="Z434" s="148"/>
      <c r="AA434" s="148"/>
      <c r="AB434" s="148"/>
      <c r="AC434" s="148"/>
      <c r="AD434" s="148"/>
      <c r="AE434" s="148"/>
    </row>
    <row r="435" spans="1:31" ht="15.75" customHeight="1" x14ac:dyDescent="0.25">
      <c r="A435" s="148"/>
      <c r="B435" s="148"/>
      <c r="C435" s="148"/>
      <c r="D435" s="148"/>
      <c r="E435" s="148"/>
      <c r="F435" s="148"/>
      <c r="G435" s="723"/>
      <c r="H435" s="148"/>
      <c r="I435" s="148"/>
      <c r="J435" s="148"/>
      <c r="K435" s="148"/>
      <c r="L435" s="148"/>
      <c r="M435" s="148"/>
      <c r="N435" s="148"/>
      <c r="O435" s="148"/>
      <c r="P435" s="148"/>
      <c r="Q435" s="148"/>
      <c r="R435" s="148"/>
      <c r="S435" s="148"/>
      <c r="T435" s="148"/>
      <c r="U435" s="148"/>
      <c r="V435" s="148"/>
      <c r="W435" s="148"/>
      <c r="X435" s="148"/>
      <c r="Y435" s="148"/>
      <c r="Z435" s="148"/>
      <c r="AA435" s="148"/>
      <c r="AB435" s="148"/>
      <c r="AC435" s="148"/>
      <c r="AD435" s="148"/>
      <c r="AE435" s="148"/>
    </row>
    <row r="436" spans="1:31" ht="15.75" customHeight="1" x14ac:dyDescent="0.25">
      <c r="A436" s="148"/>
      <c r="B436" s="148"/>
      <c r="C436" s="148"/>
      <c r="D436" s="148"/>
      <c r="E436" s="148"/>
      <c r="F436" s="148"/>
      <c r="G436" s="723"/>
      <c r="H436" s="148"/>
      <c r="I436" s="148"/>
      <c r="J436" s="148"/>
      <c r="K436" s="148"/>
      <c r="L436" s="148"/>
      <c r="M436" s="148"/>
      <c r="N436" s="148"/>
      <c r="O436" s="148"/>
      <c r="P436" s="148"/>
      <c r="Q436" s="148"/>
      <c r="R436" s="148"/>
      <c r="S436" s="148"/>
      <c r="T436" s="148"/>
      <c r="U436" s="148"/>
      <c r="V436" s="148"/>
      <c r="W436" s="148"/>
      <c r="X436" s="148"/>
      <c r="Y436" s="148"/>
      <c r="Z436" s="148"/>
      <c r="AA436" s="148"/>
      <c r="AB436" s="148"/>
      <c r="AC436" s="148"/>
      <c r="AD436" s="148"/>
      <c r="AE436" s="148"/>
    </row>
    <row r="437" spans="1:31" ht="15.75" customHeight="1" x14ac:dyDescent="0.25">
      <c r="A437" s="148"/>
      <c r="B437" s="148"/>
      <c r="C437" s="148"/>
      <c r="D437" s="148"/>
      <c r="E437" s="148"/>
      <c r="F437" s="148"/>
      <c r="G437" s="723"/>
      <c r="H437" s="148"/>
      <c r="I437" s="148"/>
      <c r="J437" s="148"/>
      <c r="K437" s="148"/>
      <c r="L437" s="148"/>
      <c r="M437" s="148"/>
      <c r="N437" s="148"/>
      <c r="O437" s="148"/>
      <c r="P437" s="148"/>
      <c r="Q437" s="148"/>
      <c r="R437" s="148"/>
      <c r="S437" s="148"/>
      <c r="T437" s="148"/>
      <c r="U437" s="148"/>
      <c r="V437" s="148"/>
      <c r="W437" s="148"/>
      <c r="X437" s="148"/>
      <c r="Y437" s="148"/>
      <c r="Z437" s="148"/>
      <c r="AA437" s="148"/>
      <c r="AB437" s="148"/>
      <c r="AC437" s="148"/>
      <c r="AD437" s="148"/>
      <c r="AE437" s="148"/>
    </row>
    <row r="438" spans="1:31" ht="15.75" customHeight="1" x14ac:dyDescent="0.25">
      <c r="A438" s="148"/>
      <c r="B438" s="148"/>
      <c r="C438" s="148"/>
      <c r="D438" s="148"/>
      <c r="E438" s="148"/>
      <c r="F438" s="148"/>
      <c r="G438" s="723"/>
      <c r="H438" s="148"/>
      <c r="I438" s="148"/>
      <c r="J438" s="148"/>
      <c r="K438" s="148"/>
      <c r="L438" s="148"/>
      <c r="M438" s="148"/>
      <c r="N438" s="148"/>
      <c r="O438" s="148"/>
      <c r="P438" s="148"/>
      <c r="Q438" s="148"/>
      <c r="R438" s="148"/>
      <c r="S438" s="148"/>
      <c r="T438" s="148"/>
      <c r="U438" s="148"/>
      <c r="V438" s="148"/>
      <c r="W438" s="148"/>
      <c r="X438" s="148"/>
      <c r="Y438" s="148"/>
      <c r="Z438" s="148"/>
      <c r="AA438" s="148"/>
      <c r="AB438" s="148"/>
      <c r="AC438" s="148"/>
      <c r="AD438" s="148"/>
      <c r="AE438" s="148"/>
    </row>
    <row r="439" spans="1:31" ht="15.75" customHeight="1" x14ac:dyDescent="0.25">
      <c r="A439" s="148"/>
      <c r="B439" s="148"/>
      <c r="C439" s="148"/>
      <c r="D439" s="148"/>
      <c r="E439" s="148"/>
      <c r="F439" s="148"/>
      <c r="G439" s="723"/>
      <c r="H439" s="148"/>
      <c r="I439" s="148"/>
      <c r="J439" s="148"/>
      <c r="K439" s="148"/>
      <c r="L439" s="148"/>
      <c r="M439" s="148"/>
      <c r="N439" s="148"/>
      <c r="O439" s="148"/>
      <c r="P439" s="148"/>
      <c r="Q439" s="148"/>
      <c r="R439" s="148"/>
      <c r="S439" s="148"/>
      <c r="T439" s="148"/>
      <c r="U439" s="148"/>
      <c r="V439" s="148"/>
      <c r="W439" s="148"/>
      <c r="X439" s="148"/>
      <c r="Y439" s="148"/>
      <c r="Z439" s="148"/>
      <c r="AA439" s="148"/>
      <c r="AB439" s="148"/>
      <c r="AC439" s="148"/>
      <c r="AD439" s="148"/>
      <c r="AE439" s="148"/>
    </row>
    <row r="440" spans="1:31" ht="15.75" customHeight="1" x14ac:dyDescent="0.25">
      <c r="A440" s="148"/>
      <c r="B440" s="148"/>
      <c r="C440" s="148"/>
      <c r="D440" s="148"/>
      <c r="E440" s="148"/>
      <c r="F440" s="148"/>
      <c r="G440" s="723"/>
      <c r="H440" s="148"/>
      <c r="I440" s="148"/>
      <c r="J440" s="148"/>
      <c r="K440" s="148"/>
      <c r="L440" s="148"/>
      <c r="M440" s="148"/>
      <c r="N440" s="148"/>
      <c r="O440" s="148"/>
      <c r="P440" s="148"/>
      <c r="Q440" s="148"/>
      <c r="R440" s="148"/>
      <c r="S440" s="148"/>
      <c r="T440" s="148"/>
      <c r="U440" s="148"/>
      <c r="V440" s="148"/>
      <c r="W440" s="148"/>
      <c r="X440" s="148"/>
      <c r="Y440" s="148"/>
      <c r="Z440" s="148"/>
      <c r="AA440" s="148"/>
      <c r="AB440" s="148"/>
      <c r="AC440" s="148"/>
      <c r="AD440" s="148"/>
      <c r="AE440" s="148"/>
    </row>
    <row r="441" spans="1:31" ht="15.75" customHeight="1" x14ac:dyDescent="0.25">
      <c r="A441" s="148"/>
      <c r="B441" s="148"/>
      <c r="C441" s="148"/>
      <c r="D441" s="148"/>
      <c r="E441" s="148"/>
      <c r="F441" s="148"/>
      <c r="G441" s="723"/>
      <c r="H441" s="148"/>
      <c r="I441" s="148"/>
      <c r="J441" s="148"/>
      <c r="K441" s="148"/>
      <c r="L441" s="148"/>
      <c r="M441" s="148"/>
      <c r="N441" s="148"/>
      <c r="O441" s="148"/>
      <c r="P441" s="148"/>
      <c r="Q441" s="148"/>
      <c r="R441" s="148"/>
      <c r="S441" s="148"/>
      <c r="T441" s="148"/>
      <c r="U441" s="148"/>
      <c r="V441" s="148"/>
      <c r="W441" s="148"/>
      <c r="X441" s="148"/>
      <c r="Y441" s="148"/>
      <c r="Z441" s="148"/>
      <c r="AA441" s="148"/>
      <c r="AB441" s="148"/>
      <c r="AC441" s="148"/>
      <c r="AD441" s="148"/>
      <c r="AE441" s="148"/>
    </row>
    <row r="442" spans="1:31" ht="15.75" customHeight="1" x14ac:dyDescent="0.25">
      <c r="A442" s="148"/>
      <c r="B442" s="148"/>
      <c r="C442" s="148"/>
      <c r="D442" s="148"/>
      <c r="E442" s="148"/>
      <c r="F442" s="148"/>
      <c r="G442" s="723"/>
      <c r="H442" s="148"/>
      <c r="I442" s="148"/>
      <c r="J442" s="148"/>
      <c r="K442" s="148"/>
      <c r="L442" s="148"/>
      <c r="M442" s="148"/>
      <c r="N442" s="148"/>
      <c r="O442" s="148"/>
      <c r="P442" s="148"/>
      <c r="Q442" s="148"/>
      <c r="R442" s="148"/>
      <c r="S442" s="148"/>
      <c r="T442" s="148"/>
      <c r="U442" s="148"/>
      <c r="V442" s="148"/>
      <c r="W442" s="148"/>
      <c r="X442" s="148"/>
      <c r="Y442" s="148"/>
      <c r="Z442" s="148"/>
      <c r="AA442" s="148"/>
      <c r="AB442" s="148"/>
      <c r="AC442" s="148"/>
      <c r="AD442" s="148"/>
      <c r="AE442" s="148"/>
    </row>
    <row r="443" spans="1:31" ht="15.75" customHeight="1" x14ac:dyDescent="0.25">
      <c r="A443" s="148"/>
      <c r="B443" s="148"/>
      <c r="C443" s="148"/>
      <c r="D443" s="148"/>
      <c r="E443" s="148"/>
      <c r="F443" s="148"/>
      <c r="G443" s="723"/>
      <c r="H443" s="148"/>
      <c r="I443" s="148"/>
      <c r="J443" s="148"/>
      <c r="K443" s="148"/>
      <c r="L443" s="148"/>
      <c r="M443" s="148"/>
      <c r="N443" s="148"/>
      <c r="O443" s="148"/>
      <c r="P443" s="148"/>
      <c r="Q443" s="148"/>
      <c r="R443" s="148"/>
      <c r="S443" s="148"/>
      <c r="T443" s="148"/>
      <c r="U443" s="148"/>
      <c r="V443" s="148"/>
      <c r="W443" s="148"/>
      <c r="X443" s="148"/>
      <c r="Y443" s="148"/>
      <c r="Z443" s="148"/>
      <c r="AA443" s="148"/>
      <c r="AB443" s="148"/>
      <c r="AC443" s="148"/>
      <c r="AD443" s="148"/>
      <c r="AE443" s="148"/>
    </row>
    <row r="444" spans="1:31" ht="15.75" customHeight="1" x14ac:dyDescent="0.25">
      <c r="A444" s="148"/>
      <c r="B444" s="148"/>
      <c r="C444" s="148"/>
      <c r="D444" s="148"/>
      <c r="E444" s="148"/>
      <c r="F444" s="148"/>
      <c r="G444" s="723"/>
      <c r="H444" s="148"/>
      <c r="I444" s="148"/>
      <c r="J444" s="148"/>
      <c r="K444" s="148"/>
      <c r="L444" s="148"/>
      <c r="M444" s="148"/>
      <c r="N444" s="148"/>
      <c r="O444" s="148"/>
      <c r="P444" s="148"/>
      <c r="Q444" s="148"/>
      <c r="R444" s="148"/>
      <c r="S444" s="148"/>
      <c r="T444" s="148"/>
      <c r="U444" s="148"/>
      <c r="V444" s="148"/>
      <c r="W444" s="148"/>
      <c r="X444" s="148"/>
      <c r="Y444" s="148"/>
      <c r="Z444" s="148"/>
      <c r="AA444" s="148"/>
      <c r="AB444" s="148"/>
      <c r="AC444" s="148"/>
      <c r="AD444" s="148"/>
      <c r="AE444" s="148"/>
    </row>
    <row r="445" spans="1:31" ht="15.75" customHeight="1" x14ac:dyDescent="0.25">
      <c r="A445" s="148"/>
      <c r="B445" s="148"/>
      <c r="C445" s="148"/>
      <c r="D445" s="148"/>
      <c r="E445" s="148"/>
      <c r="F445" s="148"/>
      <c r="G445" s="723"/>
      <c r="H445" s="148"/>
      <c r="I445" s="148"/>
      <c r="J445" s="148"/>
      <c r="K445" s="148"/>
      <c r="L445" s="148"/>
      <c r="M445" s="148"/>
      <c r="N445" s="148"/>
      <c r="O445" s="148"/>
      <c r="P445" s="148"/>
      <c r="Q445" s="148"/>
      <c r="R445" s="148"/>
      <c r="S445" s="148"/>
      <c r="T445" s="148"/>
      <c r="U445" s="148"/>
      <c r="V445" s="148"/>
      <c r="W445" s="148"/>
      <c r="X445" s="148"/>
      <c r="Y445" s="148"/>
      <c r="Z445" s="148"/>
      <c r="AA445" s="148"/>
      <c r="AB445" s="148"/>
      <c r="AC445" s="148"/>
      <c r="AD445" s="148"/>
      <c r="AE445" s="148"/>
    </row>
    <row r="446" spans="1:31" ht="15.75" customHeight="1" x14ac:dyDescent="0.25">
      <c r="A446" s="148"/>
      <c r="B446" s="148"/>
      <c r="C446" s="148"/>
      <c r="D446" s="148"/>
      <c r="E446" s="148"/>
      <c r="F446" s="148"/>
      <c r="G446" s="723"/>
      <c r="H446" s="148"/>
      <c r="I446" s="148"/>
      <c r="J446" s="148"/>
      <c r="K446" s="148"/>
      <c r="L446" s="148"/>
      <c r="M446" s="148"/>
      <c r="N446" s="148"/>
      <c r="O446" s="148"/>
      <c r="P446" s="148"/>
      <c r="Q446" s="148"/>
      <c r="R446" s="148"/>
      <c r="S446" s="148"/>
      <c r="T446" s="148"/>
      <c r="U446" s="148"/>
      <c r="V446" s="148"/>
      <c r="W446" s="148"/>
      <c r="X446" s="148"/>
      <c r="Y446" s="148"/>
      <c r="Z446" s="148"/>
      <c r="AA446" s="148"/>
      <c r="AB446" s="148"/>
      <c r="AC446" s="148"/>
      <c r="AD446" s="148"/>
      <c r="AE446" s="148"/>
    </row>
    <row r="447" spans="1:31" ht="15.75" customHeight="1" x14ac:dyDescent="0.25">
      <c r="A447" s="148"/>
      <c r="B447" s="148"/>
      <c r="C447" s="148"/>
      <c r="D447" s="148"/>
      <c r="E447" s="148"/>
      <c r="F447" s="148"/>
      <c r="G447" s="723"/>
      <c r="H447" s="148"/>
      <c r="I447" s="148"/>
      <c r="J447" s="148"/>
      <c r="K447" s="148"/>
      <c r="L447" s="148"/>
      <c r="M447" s="148"/>
      <c r="N447" s="148"/>
      <c r="O447" s="148"/>
      <c r="P447" s="148"/>
      <c r="Q447" s="148"/>
      <c r="R447" s="148"/>
      <c r="S447" s="148"/>
      <c r="T447" s="148"/>
      <c r="U447" s="148"/>
      <c r="V447" s="148"/>
      <c r="W447" s="148"/>
      <c r="X447" s="148"/>
      <c r="Y447" s="148"/>
      <c r="Z447" s="148"/>
      <c r="AA447" s="148"/>
      <c r="AB447" s="148"/>
      <c r="AC447" s="148"/>
      <c r="AD447" s="148"/>
      <c r="AE447" s="148"/>
    </row>
    <row r="448" spans="1:31" ht="15.75" customHeight="1" x14ac:dyDescent="0.25">
      <c r="A448" s="148"/>
      <c r="B448" s="148"/>
      <c r="C448" s="148"/>
      <c r="D448" s="148"/>
      <c r="E448" s="148"/>
      <c r="F448" s="148"/>
      <c r="G448" s="723"/>
      <c r="H448" s="148"/>
      <c r="I448" s="148"/>
      <c r="J448" s="148"/>
      <c r="K448" s="148"/>
      <c r="L448" s="148"/>
      <c r="M448" s="148"/>
      <c r="N448" s="148"/>
      <c r="O448" s="148"/>
      <c r="P448" s="148"/>
      <c r="Q448" s="148"/>
      <c r="R448" s="148"/>
      <c r="S448" s="148"/>
      <c r="T448" s="148"/>
      <c r="U448" s="148"/>
      <c r="V448" s="148"/>
      <c r="W448" s="148"/>
      <c r="X448" s="148"/>
      <c r="Y448" s="148"/>
      <c r="Z448" s="148"/>
      <c r="AA448" s="148"/>
      <c r="AB448" s="148"/>
      <c r="AC448" s="148"/>
      <c r="AD448" s="148"/>
      <c r="AE448" s="148"/>
    </row>
    <row r="449" spans="1:31" ht="15.75" customHeight="1" x14ac:dyDescent="0.25">
      <c r="A449" s="148"/>
      <c r="B449" s="148"/>
      <c r="C449" s="148"/>
      <c r="D449" s="148"/>
      <c r="E449" s="148"/>
      <c r="F449" s="148"/>
      <c r="G449" s="723"/>
      <c r="H449" s="148"/>
      <c r="I449" s="148"/>
      <c r="J449" s="148"/>
      <c r="K449" s="148"/>
      <c r="L449" s="148"/>
      <c r="M449" s="148"/>
      <c r="N449" s="148"/>
      <c r="O449" s="148"/>
      <c r="P449" s="148"/>
      <c r="Q449" s="148"/>
      <c r="R449" s="148"/>
      <c r="S449" s="148"/>
      <c r="T449" s="148"/>
      <c r="U449" s="148"/>
      <c r="V449" s="148"/>
      <c r="W449" s="148"/>
      <c r="X449" s="148"/>
      <c r="Y449" s="148"/>
      <c r="Z449" s="148"/>
      <c r="AA449" s="148"/>
      <c r="AB449" s="148"/>
      <c r="AC449" s="148"/>
      <c r="AD449" s="148"/>
      <c r="AE449" s="148"/>
    </row>
    <row r="450" spans="1:31" ht="15.75" customHeight="1" x14ac:dyDescent="0.25">
      <c r="A450" s="148"/>
      <c r="B450" s="148"/>
      <c r="C450" s="148"/>
      <c r="D450" s="148"/>
      <c r="E450" s="148"/>
      <c r="F450" s="148"/>
      <c r="G450" s="723"/>
      <c r="H450" s="148"/>
      <c r="I450" s="148"/>
      <c r="J450" s="148"/>
      <c r="K450" s="148"/>
      <c r="L450" s="148"/>
      <c r="M450" s="148"/>
      <c r="N450" s="148"/>
      <c r="O450" s="148"/>
      <c r="P450" s="148"/>
      <c r="Q450" s="148"/>
      <c r="R450" s="148"/>
      <c r="S450" s="148"/>
      <c r="T450" s="148"/>
      <c r="U450" s="148"/>
      <c r="V450" s="148"/>
      <c r="W450" s="148"/>
      <c r="X450" s="148"/>
      <c r="Y450" s="148"/>
      <c r="Z450" s="148"/>
      <c r="AA450" s="148"/>
      <c r="AB450" s="148"/>
      <c r="AC450" s="148"/>
      <c r="AD450" s="148"/>
      <c r="AE450" s="148"/>
    </row>
    <row r="451" spans="1:31" ht="15.75" customHeight="1" x14ac:dyDescent="0.25">
      <c r="A451" s="148"/>
      <c r="B451" s="148"/>
      <c r="C451" s="148"/>
      <c r="D451" s="148"/>
      <c r="E451" s="148"/>
      <c r="F451" s="148"/>
      <c r="G451" s="723"/>
      <c r="H451" s="148"/>
      <c r="I451" s="148"/>
      <c r="J451" s="148"/>
      <c r="K451" s="148"/>
      <c r="L451" s="148"/>
      <c r="M451" s="148"/>
      <c r="N451" s="148"/>
      <c r="O451" s="148"/>
      <c r="P451" s="148"/>
      <c r="Q451" s="148"/>
      <c r="R451" s="148"/>
      <c r="S451" s="148"/>
      <c r="T451" s="148"/>
      <c r="U451" s="148"/>
      <c r="V451" s="148"/>
      <c r="W451" s="148"/>
      <c r="X451" s="148"/>
      <c r="Y451" s="148"/>
      <c r="Z451" s="148"/>
      <c r="AA451" s="148"/>
      <c r="AB451" s="148"/>
      <c r="AC451" s="148"/>
      <c r="AD451" s="148"/>
      <c r="AE451" s="148"/>
    </row>
    <row r="452" spans="1:31" ht="15.75" customHeight="1" x14ac:dyDescent="0.25">
      <c r="A452" s="148"/>
      <c r="B452" s="148"/>
      <c r="C452" s="148"/>
      <c r="D452" s="148"/>
      <c r="E452" s="148"/>
      <c r="F452" s="148"/>
      <c r="G452" s="723"/>
      <c r="H452" s="148"/>
      <c r="I452" s="148"/>
      <c r="J452" s="148"/>
      <c r="K452" s="148"/>
      <c r="L452" s="148"/>
      <c r="M452" s="148"/>
      <c r="N452" s="148"/>
      <c r="O452" s="148"/>
      <c r="P452" s="148"/>
      <c r="Q452" s="148"/>
      <c r="R452" s="148"/>
      <c r="S452" s="148"/>
      <c r="T452" s="148"/>
      <c r="U452" s="148"/>
      <c r="V452" s="148"/>
      <c r="W452" s="148"/>
      <c r="X452" s="148"/>
      <c r="Y452" s="148"/>
      <c r="Z452" s="148"/>
      <c r="AA452" s="148"/>
      <c r="AB452" s="148"/>
      <c r="AC452" s="148"/>
      <c r="AD452" s="148"/>
      <c r="AE452" s="148"/>
    </row>
    <row r="453" spans="1:31" ht="15.75" customHeight="1" x14ac:dyDescent="0.25">
      <c r="A453" s="148"/>
      <c r="B453" s="148"/>
      <c r="C453" s="148"/>
      <c r="D453" s="148"/>
      <c r="E453" s="148"/>
      <c r="F453" s="148"/>
      <c r="G453" s="723"/>
      <c r="H453" s="148"/>
      <c r="I453" s="148"/>
      <c r="J453" s="148"/>
      <c r="K453" s="148"/>
      <c r="L453" s="148"/>
      <c r="M453" s="148"/>
      <c r="N453" s="148"/>
      <c r="O453" s="148"/>
      <c r="P453" s="148"/>
      <c r="Q453" s="148"/>
      <c r="R453" s="148"/>
      <c r="S453" s="148"/>
      <c r="T453" s="148"/>
      <c r="U453" s="148"/>
      <c r="V453" s="148"/>
      <c r="W453" s="148"/>
      <c r="X453" s="148"/>
      <c r="Y453" s="148"/>
      <c r="Z453" s="148"/>
      <c r="AA453" s="148"/>
      <c r="AB453" s="148"/>
      <c r="AC453" s="148"/>
      <c r="AD453" s="148"/>
      <c r="AE453" s="148"/>
    </row>
    <row r="454" spans="1:31" ht="15.75" customHeight="1" x14ac:dyDescent="0.25">
      <c r="A454" s="148"/>
      <c r="B454" s="148"/>
      <c r="C454" s="148"/>
      <c r="D454" s="148"/>
      <c r="E454" s="148"/>
      <c r="F454" s="148"/>
      <c r="G454" s="723"/>
      <c r="H454" s="148"/>
      <c r="I454" s="148"/>
      <c r="J454" s="148"/>
      <c r="K454" s="148"/>
      <c r="L454" s="148"/>
      <c r="M454" s="148"/>
      <c r="N454" s="148"/>
      <c r="O454" s="148"/>
      <c r="P454" s="148"/>
      <c r="Q454" s="148"/>
      <c r="R454" s="148"/>
      <c r="S454" s="148"/>
      <c r="T454" s="148"/>
      <c r="U454" s="148"/>
      <c r="V454" s="148"/>
      <c r="W454" s="148"/>
      <c r="X454" s="148"/>
      <c r="Y454" s="148"/>
      <c r="Z454" s="148"/>
      <c r="AA454" s="148"/>
      <c r="AB454" s="148"/>
      <c r="AC454" s="148"/>
      <c r="AD454" s="148"/>
      <c r="AE454" s="148"/>
    </row>
    <row r="455" spans="1:31" ht="15.75" customHeight="1" x14ac:dyDescent="0.25">
      <c r="A455" s="148"/>
      <c r="B455" s="148"/>
      <c r="C455" s="148"/>
      <c r="D455" s="148"/>
      <c r="E455" s="148"/>
      <c r="F455" s="148"/>
      <c r="G455" s="723"/>
      <c r="H455" s="148"/>
      <c r="I455" s="148"/>
      <c r="J455" s="148"/>
      <c r="K455" s="148"/>
      <c r="L455" s="148"/>
      <c r="M455" s="148"/>
      <c r="N455" s="148"/>
      <c r="O455" s="148"/>
      <c r="P455" s="148"/>
      <c r="Q455" s="148"/>
      <c r="R455" s="148"/>
      <c r="S455" s="148"/>
      <c r="T455" s="148"/>
      <c r="U455" s="148"/>
      <c r="V455" s="148"/>
      <c r="W455" s="148"/>
      <c r="X455" s="148"/>
      <c r="Y455" s="148"/>
      <c r="Z455" s="148"/>
      <c r="AA455" s="148"/>
      <c r="AB455" s="148"/>
      <c r="AC455" s="148"/>
      <c r="AD455" s="148"/>
      <c r="AE455" s="148"/>
    </row>
    <row r="456" spans="1:31" ht="15.75" customHeight="1" x14ac:dyDescent="0.25">
      <c r="A456" s="148"/>
      <c r="B456" s="148"/>
      <c r="C456" s="148"/>
      <c r="D456" s="148"/>
      <c r="E456" s="148"/>
      <c r="F456" s="148"/>
      <c r="G456" s="723"/>
      <c r="H456" s="148"/>
      <c r="I456" s="148"/>
      <c r="J456" s="148"/>
      <c r="K456" s="148"/>
      <c r="L456" s="148"/>
      <c r="M456" s="148"/>
      <c r="N456" s="148"/>
      <c r="O456" s="148"/>
      <c r="P456" s="148"/>
      <c r="Q456" s="148"/>
      <c r="R456" s="148"/>
      <c r="S456" s="148"/>
      <c r="T456" s="148"/>
      <c r="U456" s="148"/>
      <c r="V456" s="148"/>
      <c r="W456" s="148"/>
      <c r="X456" s="148"/>
      <c r="Y456" s="148"/>
      <c r="Z456" s="148"/>
      <c r="AA456" s="148"/>
      <c r="AB456" s="148"/>
      <c r="AC456" s="148"/>
      <c r="AD456" s="148"/>
      <c r="AE456" s="148"/>
    </row>
    <row r="457" spans="1:31" ht="15.75" customHeight="1" x14ac:dyDescent="0.25">
      <c r="A457" s="148"/>
      <c r="B457" s="148"/>
      <c r="C457" s="148"/>
      <c r="D457" s="148"/>
      <c r="E457" s="148"/>
      <c r="F457" s="148"/>
      <c r="G457" s="723"/>
      <c r="H457" s="148"/>
      <c r="I457" s="148"/>
      <c r="J457" s="148"/>
      <c r="K457" s="148"/>
      <c r="L457" s="148"/>
      <c r="M457" s="148"/>
      <c r="N457" s="148"/>
      <c r="O457" s="148"/>
      <c r="P457" s="148"/>
      <c r="Q457" s="148"/>
      <c r="R457" s="148"/>
      <c r="S457" s="148"/>
      <c r="T457" s="148"/>
      <c r="U457" s="148"/>
      <c r="V457" s="148"/>
      <c r="W457" s="148"/>
      <c r="X457" s="148"/>
      <c r="Y457" s="148"/>
      <c r="Z457" s="148"/>
      <c r="AA457" s="148"/>
      <c r="AB457" s="148"/>
      <c r="AC457" s="148"/>
      <c r="AD457" s="148"/>
      <c r="AE457" s="148"/>
    </row>
    <row r="458" spans="1:31" ht="15.75" customHeight="1" x14ac:dyDescent="0.25">
      <c r="A458" s="148"/>
      <c r="B458" s="148"/>
      <c r="C458" s="148"/>
      <c r="D458" s="148"/>
      <c r="E458" s="148"/>
      <c r="F458" s="148"/>
      <c r="G458" s="723"/>
      <c r="H458" s="148"/>
      <c r="I458" s="148"/>
      <c r="J458" s="148"/>
      <c r="K458" s="148"/>
      <c r="L458" s="148"/>
      <c r="M458" s="148"/>
      <c r="N458" s="148"/>
      <c r="O458" s="148"/>
      <c r="P458" s="148"/>
      <c r="Q458" s="148"/>
      <c r="R458" s="148"/>
      <c r="S458" s="148"/>
      <c r="T458" s="148"/>
      <c r="U458" s="148"/>
      <c r="V458" s="148"/>
      <c r="W458" s="148"/>
      <c r="X458" s="148"/>
      <c r="Y458" s="148"/>
      <c r="Z458" s="148"/>
      <c r="AA458" s="148"/>
      <c r="AB458" s="148"/>
      <c r="AC458" s="148"/>
      <c r="AD458" s="148"/>
      <c r="AE458" s="148"/>
    </row>
    <row r="459" spans="1:31" ht="15.75" customHeight="1" x14ac:dyDescent="0.25">
      <c r="A459" s="148"/>
      <c r="B459" s="148"/>
      <c r="C459" s="148"/>
      <c r="D459" s="148"/>
      <c r="E459" s="148"/>
      <c r="F459" s="148"/>
      <c r="G459" s="723"/>
      <c r="H459" s="148"/>
      <c r="I459" s="148"/>
      <c r="J459" s="148"/>
      <c r="K459" s="148"/>
      <c r="L459" s="148"/>
      <c r="M459" s="148"/>
      <c r="N459" s="148"/>
      <c r="O459" s="148"/>
      <c r="P459" s="148"/>
      <c r="Q459" s="148"/>
      <c r="R459" s="148"/>
      <c r="S459" s="148"/>
      <c r="T459" s="148"/>
      <c r="U459" s="148"/>
      <c r="V459" s="148"/>
      <c r="W459" s="148"/>
      <c r="X459" s="148"/>
      <c r="Y459" s="148"/>
      <c r="Z459" s="148"/>
      <c r="AA459" s="148"/>
      <c r="AB459" s="148"/>
      <c r="AC459" s="148"/>
      <c r="AD459" s="148"/>
      <c r="AE459" s="148"/>
    </row>
    <row r="460" spans="1:31" ht="15.75" customHeight="1" x14ac:dyDescent="0.25">
      <c r="A460" s="148"/>
      <c r="B460" s="148"/>
      <c r="C460" s="148"/>
      <c r="D460" s="148"/>
      <c r="E460" s="148"/>
      <c r="F460" s="148"/>
      <c r="G460" s="723"/>
      <c r="H460" s="148"/>
      <c r="I460" s="148"/>
      <c r="J460" s="148"/>
      <c r="K460" s="148"/>
      <c r="L460" s="148"/>
      <c r="M460" s="148"/>
      <c r="N460" s="148"/>
      <c r="O460" s="148"/>
      <c r="P460" s="148"/>
      <c r="Q460" s="148"/>
      <c r="R460" s="148"/>
      <c r="S460" s="148"/>
      <c r="T460" s="148"/>
      <c r="U460" s="148"/>
      <c r="V460" s="148"/>
      <c r="W460" s="148"/>
      <c r="X460" s="148"/>
      <c r="Y460" s="148"/>
      <c r="Z460" s="148"/>
      <c r="AA460" s="148"/>
      <c r="AB460" s="148"/>
      <c r="AC460" s="148"/>
      <c r="AD460" s="148"/>
      <c r="AE460" s="148"/>
    </row>
    <row r="461" spans="1:31" ht="15.75" customHeight="1" x14ac:dyDescent="0.25">
      <c r="A461" s="148"/>
      <c r="B461" s="148"/>
      <c r="C461" s="148"/>
      <c r="D461" s="148"/>
      <c r="E461" s="148"/>
      <c r="F461" s="148"/>
      <c r="G461" s="723"/>
      <c r="H461" s="148"/>
      <c r="I461" s="148"/>
      <c r="J461" s="148"/>
      <c r="K461" s="148"/>
      <c r="L461" s="148"/>
      <c r="M461" s="148"/>
      <c r="N461" s="148"/>
      <c r="O461" s="148"/>
      <c r="P461" s="148"/>
      <c r="Q461" s="148"/>
      <c r="R461" s="148"/>
      <c r="S461" s="148"/>
      <c r="T461" s="148"/>
      <c r="U461" s="148"/>
      <c r="V461" s="148"/>
      <c r="W461" s="148"/>
      <c r="X461" s="148"/>
      <c r="Y461" s="148"/>
      <c r="Z461" s="148"/>
      <c r="AA461" s="148"/>
      <c r="AB461" s="148"/>
      <c r="AC461" s="148"/>
      <c r="AD461" s="148"/>
      <c r="AE461" s="148"/>
    </row>
    <row r="462" spans="1:31" ht="15.75" customHeight="1" x14ac:dyDescent="0.25">
      <c r="A462" s="148"/>
      <c r="B462" s="148"/>
      <c r="C462" s="148"/>
      <c r="D462" s="148"/>
      <c r="E462" s="148"/>
      <c r="F462" s="148"/>
      <c r="G462" s="723"/>
      <c r="H462" s="148"/>
      <c r="I462" s="148"/>
      <c r="J462" s="148"/>
      <c r="K462" s="148"/>
      <c r="L462" s="148"/>
      <c r="M462" s="148"/>
      <c r="N462" s="148"/>
      <c r="O462" s="148"/>
      <c r="P462" s="148"/>
      <c r="Q462" s="148"/>
      <c r="R462" s="148"/>
      <c r="S462" s="148"/>
      <c r="T462" s="148"/>
      <c r="U462" s="148"/>
      <c r="V462" s="148"/>
      <c r="W462" s="148"/>
      <c r="X462" s="148"/>
      <c r="Y462" s="148"/>
      <c r="Z462" s="148"/>
      <c r="AA462" s="148"/>
      <c r="AB462" s="148"/>
      <c r="AC462" s="148"/>
      <c r="AD462" s="148"/>
      <c r="AE462" s="148"/>
    </row>
    <row r="463" spans="1:31" ht="15.75" customHeight="1" x14ac:dyDescent="0.25">
      <c r="A463" s="148"/>
      <c r="B463" s="148"/>
      <c r="C463" s="148"/>
      <c r="D463" s="148"/>
      <c r="E463" s="148"/>
      <c r="F463" s="148"/>
      <c r="G463" s="723"/>
      <c r="H463" s="148"/>
      <c r="I463" s="148"/>
      <c r="J463" s="148"/>
      <c r="K463" s="148"/>
      <c r="L463" s="148"/>
      <c r="M463" s="148"/>
      <c r="N463" s="148"/>
      <c r="O463" s="148"/>
      <c r="P463" s="148"/>
      <c r="Q463" s="148"/>
      <c r="R463" s="148"/>
      <c r="S463" s="148"/>
      <c r="T463" s="148"/>
      <c r="U463" s="148"/>
      <c r="V463" s="148"/>
      <c r="W463" s="148"/>
      <c r="X463" s="148"/>
      <c r="Y463" s="148"/>
      <c r="Z463" s="148"/>
      <c r="AA463" s="148"/>
      <c r="AB463" s="148"/>
      <c r="AC463" s="148"/>
      <c r="AD463" s="148"/>
      <c r="AE463" s="148"/>
    </row>
    <row r="464" spans="1:31" ht="15.75" customHeight="1" x14ac:dyDescent="0.25">
      <c r="A464" s="148"/>
      <c r="B464" s="148"/>
      <c r="C464" s="148"/>
      <c r="D464" s="148"/>
      <c r="E464" s="148"/>
      <c r="F464" s="148"/>
      <c r="G464" s="723"/>
      <c r="H464" s="148"/>
      <c r="I464" s="148"/>
      <c r="J464" s="148"/>
      <c r="K464" s="148"/>
      <c r="L464" s="148"/>
      <c r="M464" s="148"/>
      <c r="N464" s="148"/>
      <c r="O464" s="148"/>
      <c r="P464" s="148"/>
      <c r="Q464" s="148"/>
      <c r="R464" s="148"/>
      <c r="S464" s="148"/>
      <c r="T464" s="148"/>
      <c r="U464" s="148"/>
      <c r="V464" s="148"/>
      <c r="W464" s="148"/>
      <c r="X464" s="148"/>
      <c r="Y464" s="148"/>
      <c r="Z464" s="148"/>
      <c r="AA464" s="148"/>
      <c r="AB464" s="148"/>
      <c r="AC464" s="148"/>
      <c r="AD464" s="148"/>
      <c r="AE464" s="148"/>
    </row>
    <row r="465" spans="1:31" ht="15.75" customHeight="1" x14ac:dyDescent="0.25">
      <c r="A465" s="148"/>
      <c r="B465" s="148"/>
      <c r="C465" s="148"/>
      <c r="D465" s="148"/>
      <c r="E465" s="148"/>
      <c r="F465" s="148"/>
      <c r="G465" s="723"/>
      <c r="H465" s="148"/>
      <c r="I465" s="148"/>
      <c r="J465" s="148"/>
      <c r="K465" s="148"/>
      <c r="L465" s="148"/>
      <c r="M465" s="148"/>
      <c r="N465" s="148"/>
      <c r="O465" s="148"/>
      <c r="P465" s="148"/>
      <c r="Q465" s="148"/>
      <c r="R465" s="148"/>
      <c r="S465" s="148"/>
      <c r="T465" s="148"/>
      <c r="U465" s="148"/>
      <c r="V465" s="148"/>
      <c r="W465" s="148"/>
      <c r="X465" s="148"/>
      <c r="Y465" s="148"/>
      <c r="Z465" s="148"/>
      <c r="AA465" s="148"/>
      <c r="AB465" s="148"/>
      <c r="AC465" s="148"/>
      <c r="AD465" s="148"/>
      <c r="AE465" s="148"/>
    </row>
    <row r="466" spans="1:31" ht="15.75" customHeight="1" x14ac:dyDescent="0.25">
      <c r="A466" s="148"/>
      <c r="B466" s="148"/>
      <c r="C466" s="148"/>
      <c r="D466" s="148"/>
      <c r="E466" s="148"/>
      <c r="F466" s="148"/>
      <c r="G466" s="723"/>
      <c r="H466" s="148"/>
      <c r="I466" s="148"/>
      <c r="J466" s="148"/>
      <c r="K466" s="148"/>
      <c r="L466" s="148"/>
      <c r="M466" s="148"/>
      <c r="N466" s="148"/>
      <c r="O466" s="148"/>
      <c r="P466" s="148"/>
      <c r="Q466" s="148"/>
      <c r="R466" s="148"/>
      <c r="S466" s="148"/>
      <c r="T466" s="148"/>
      <c r="U466" s="148"/>
      <c r="V466" s="148"/>
      <c r="W466" s="148"/>
      <c r="X466" s="148"/>
      <c r="Y466" s="148"/>
      <c r="Z466" s="148"/>
      <c r="AA466" s="148"/>
      <c r="AB466" s="148"/>
      <c r="AC466" s="148"/>
      <c r="AD466" s="148"/>
      <c r="AE466" s="148"/>
    </row>
    <row r="467" spans="1:31" ht="15.75" customHeight="1" x14ac:dyDescent="0.25">
      <c r="A467" s="148"/>
      <c r="B467" s="148"/>
      <c r="C467" s="148"/>
      <c r="D467" s="148"/>
      <c r="E467" s="148"/>
      <c r="F467" s="148"/>
      <c r="G467" s="723"/>
      <c r="H467" s="148"/>
      <c r="I467" s="148"/>
      <c r="J467" s="148"/>
      <c r="K467" s="148"/>
      <c r="L467" s="148"/>
      <c r="M467" s="148"/>
      <c r="N467" s="148"/>
      <c r="O467" s="148"/>
      <c r="P467" s="148"/>
      <c r="Q467" s="148"/>
      <c r="R467" s="148"/>
      <c r="S467" s="148"/>
      <c r="T467" s="148"/>
      <c r="U467" s="148"/>
      <c r="V467" s="148"/>
      <c r="W467" s="148"/>
      <c r="X467" s="148"/>
      <c r="Y467" s="148"/>
      <c r="Z467" s="148"/>
      <c r="AA467" s="148"/>
      <c r="AB467" s="148"/>
      <c r="AC467" s="148"/>
      <c r="AD467" s="148"/>
      <c r="AE467" s="148"/>
    </row>
    <row r="468" spans="1:31" ht="15.75" customHeight="1" x14ac:dyDescent="0.25">
      <c r="A468" s="148"/>
      <c r="B468" s="148"/>
      <c r="C468" s="148"/>
      <c r="D468" s="148"/>
      <c r="E468" s="148"/>
      <c r="F468" s="148"/>
      <c r="G468" s="723"/>
      <c r="H468" s="148"/>
      <c r="I468" s="148"/>
      <c r="J468" s="148"/>
      <c r="K468" s="148"/>
      <c r="L468" s="148"/>
      <c r="M468" s="148"/>
      <c r="N468" s="148"/>
      <c r="O468" s="148"/>
      <c r="P468" s="148"/>
      <c r="Q468" s="148"/>
      <c r="R468" s="148"/>
      <c r="S468" s="148"/>
      <c r="T468" s="148"/>
      <c r="U468" s="148"/>
      <c r="V468" s="148"/>
      <c r="W468" s="148"/>
      <c r="X468" s="148"/>
      <c r="Y468" s="148"/>
      <c r="Z468" s="148"/>
      <c r="AA468" s="148"/>
      <c r="AB468" s="148"/>
      <c r="AC468" s="148"/>
      <c r="AD468" s="148"/>
      <c r="AE468" s="148"/>
    </row>
    <row r="469" spans="1:31" ht="15.75" customHeight="1" x14ac:dyDescent="0.25">
      <c r="A469" s="148"/>
      <c r="B469" s="148"/>
      <c r="C469" s="148"/>
      <c r="D469" s="148"/>
      <c r="E469" s="148"/>
      <c r="F469" s="148"/>
      <c r="G469" s="723"/>
      <c r="H469" s="148"/>
      <c r="I469" s="148"/>
      <c r="J469" s="148"/>
      <c r="K469" s="148"/>
      <c r="L469" s="148"/>
      <c r="M469" s="148"/>
      <c r="N469" s="148"/>
      <c r="O469" s="148"/>
      <c r="P469" s="148"/>
      <c r="Q469" s="148"/>
      <c r="R469" s="148"/>
      <c r="S469" s="148"/>
      <c r="T469" s="148"/>
      <c r="U469" s="148"/>
      <c r="V469" s="148"/>
      <c r="W469" s="148"/>
      <c r="X469" s="148"/>
      <c r="Y469" s="148"/>
      <c r="Z469" s="148"/>
      <c r="AA469" s="148"/>
      <c r="AB469" s="148"/>
      <c r="AC469" s="148"/>
      <c r="AD469" s="148"/>
      <c r="AE469" s="148"/>
    </row>
    <row r="470" spans="1:31" ht="15.75" customHeight="1" x14ac:dyDescent="0.25">
      <c r="A470" s="148"/>
      <c r="B470" s="148"/>
      <c r="C470" s="148"/>
      <c r="D470" s="148"/>
      <c r="E470" s="148"/>
      <c r="F470" s="148"/>
      <c r="G470" s="723"/>
      <c r="H470" s="148"/>
      <c r="I470" s="148"/>
      <c r="J470" s="148"/>
      <c r="K470" s="148"/>
      <c r="L470" s="148"/>
      <c r="M470" s="148"/>
      <c r="N470" s="148"/>
      <c r="O470" s="148"/>
      <c r="P470" s="148"/>
      <c r="Q470" s="148"/>
      <c r="R470" s="148"/>
      <c r="S470" s="148"/>
      <c r="T470" s="148"/>
      <c r="U470" s="148"/>
      <c r="V470" s="148"/>
      <c r="W470" s="148"/>
      <c r="X470" s="148"/>
      <c r="Y470" s="148"/>
      <c r="Z470" s="148"/>
      <c r="AA470" s="148"/>
      <c r="AB470" s="148"/>
      <c r="AC470" s="148"/>
      <c r="AD470" s="148"/>
      <c r="AE470" s="148"/>
    </row>
    <row r="471" spans="1:31" ht="15.75" customHeight="1" x14ac:dyDescent="0.25">
      <c r="A471" s="148"/>
      <c r="B471" s="148"/>
      <c r="C471" s="148"/>
      <c r="D471" s="148"/>
      <c r="E471" s="148"/>
      <c r="F471" s="148"/>
      <c r="G471" s="723"/>
      <c r="H471" s="148"/>
      <c r="I471" s="148"/>
      <c r="J471" s="148"/>
      <c r="K471" s="148"/>
      <c r="L471" s="148"/>
      <c r="M471" s="148"/>
      <c r="N471" s="148"/>
      <c r="O471" s="148"/>
      <c r="P471" s="148"/>
      <c r="Q471" s="148"/>
      <c r="R471" s="148"/>
      <c r="S471" s="148"/>
      <c r="T471" s="148"/>
      <c r="U471" s="148"/>
      <c r="V471" s="148"/>
      <c r="W471" s="148"/>
      <c r="X471" s="148"/>
      <c r="Y471" s="148"/>
      <c r="Z471" s="148"/>
      <c r="AA471" s="148"/>
      <c r="AB471" s="148"/>
      <c r="AC471" s="148"/>
      <c r="AD471" s="148"/>
      <c r="AE471" s="148"/>
    </row>
    <row r="472" spans="1:31" ht="15.75" customHeight="1" x14ac:dyDescent="0.25">
      <c r="A472" s="148"/>
      <c r="B472" s="148"/>
      <c r="C472" s="148"/>
      <c r="D472" s="148"/>
      <c r="E472" s="148"/>
      <c r="F472" s="148"/>
      <c r="G472" s="723"/>
      <c r="H472" s="148"/>
      <c r="I472" s="148"/>
      <c r="J472" s="148"/>
      <c r="K472" s="148"/>
      <c r="L472" s="148"/>
      <c r="M472" s="148"/>
      <c r="N472" s="148"/>
      <c r="O472" s="148"/>
      <c r="P472" s="148"/>
      <c r="Q472" s="148"/>
      <c r="R472" s="148"/>
      <c r="S472" s="148"/>
      <c r="T472" s="148"/>
      <c r="U472" s="148"/>
      <c r="V472" s="148"/>
      <c r="W472" s="148"/>
      <c r="X472" s="148"/>
      <c r="Y472" s="148"/>
      <c r="Z472" s="148"/>
      <c r="AA472" s="148"/>
      <c r="AB472" s="148"/>
      <c r="AC472" s="148"/>
      <c r="AD472" s="148"/>
      <c r="AE472" s="148"/>
    </row>
    <row r="473" spans="1:31" ht="15.75" customHeight="1" x14ac:dyDescent="0.25">
      <c r="A473" s="148"/>
      <c r="B473" s="148"/>
      <c r="C473" s="148"/>
      <c r="D473" s="148"/>
      <c r="E473" s="148"/>
      <c r="F473" s="148"/>
      <c r="G473" s="723"/>
      <c r="H473" s="148"/>
      <c r="I473" s="148"/>
      <c r="J473" s="148"/>
      <c r="K473" s="148"/>
      <c r="L473" s="148"/>
      <c r="M473" s="148"/>
      <c r="N473" s="148"/>
      <c r="O473" s="148"/>
      <c r="P473" s="148"/>
      <c r="Q473" s="148"/>
      <c r="R473" s="148"/>
      <c r="S473" s="148"/>
      <c r="T473" s="148"/>
      <c r="U473" s="148"/>
      <c r="V473" s="148"/>
      <c r="W473" s="148"/>
      <c r="X473" s="148"/>
      <c r="Y473" s="148"/>
      <c r="Z473" s="148"/>
      <c r="AA473" s="148"/>
      <c r="AB473" s="148"/>
      <c r="AC473" s="148"/>
      <c r="AD473" s="148"/>
      <c r="AE473" s="148"/>
    </row>
    <row r="474" spans="1:31" ht="15.75" customHeight="1" x14ac:dyDescent="0.25">
      <c r="A474" s="148"/>
      <c r="B474" s="148"/>
      <c r="C474" s="148"/>
      <c r="D474" s="148"/>
      <c r="E474" s="148"/>
      <c r="F474" s="148"/>
      <c r="G474" s="723"/>
      <c r="H474" s="148"/>
      <c r="I474" s="148"/>
      <c r="J474" s="148"/>
      <c r="K474" s="148"/>
      <c r="L474" s="148"/>
      <c r="M474" s="148"/>
      <c r="N474" s="148"/>
      <c r="O474" s="148"/>
      <c r="P474" s="148"/>
      <c r="Q474" s="148"/>
      <c r="R474" s="148"/>
      <c r="S474" s="148"/>
      <c r="T474" s="148"/>
      <c r="U474" s="148"/>
      <c r="V474" s="148"/>
      <c r="W474" s="148"/>
      <c r="X474" s="148"/>
      <c r="Y474" s="148"/>
      <c r="Z474" s="148"/>
      <c r="AA474" s="148"/>
      <c r="AB474" s="148"/>
      <c r="AC474" s="148"/>
      <c r="AD474" s="148"/>
      <c r="AE474" s="148"/>
    </row>
    <row r="475" spans="1:31" ht="15.75" customHeight="1" x14ac:dyDescent="0.25">
      <c r="A475" s="148"/>
      <c r="B475" s="148"/>
      <c r="C475" s="148"/>
      <c r="D475" s="148"/>
      <c r="E475" s="148"/>
      <c r="F475" s="148"/>
      <c r="G475" s="723"/>
      <c r="H475" s="148"/>
      <c r="I475" s="148"/>
      <c r="J475" s="148"/>
      <c r="K475" s="148"/>
      <c r="L475" s="148"/>
      <c r="M475" s="148"/>
      <c r="N475" s="148"/>
      <c r="O475" s="148"/>
      <c r="P475" s="148"/>
      <c r="Q475" s="148"/>
      <c r="R475" s="148"/>
      <c r="S475" s="148"/>
      <c r="T475" s="148"/>
      <c r="U475" s="148"/>
      <c r="V475" s="148"/>
      <c r="W475" s="148"/>
      <c r="X475" s="148"/>
      <c r="Y475" s="148"/>
      <c r="Z475" s="148"/>
      <c r="AA475" s="148"/>
      <c r="AB475" s="148"/>
      <c r="AC475" s="148"/>
      <c r="AD475" s="148"/>
      <c r="AE475" s="148"/>
    </row>
    <row r="476" spans="1:31" ht="15.75" customHeight="1" x14ac:dyDescent="0.25">
      <c r="A476" s="148"/>
      <c r="B476" s="148"/>
      <c r="C476" s="148"/>
      <c r="D476" s="148"/>
      <c r="E476" s="148"/>
      <c r="F476" s="148"/>
      <c r="G476" s="723"/>
      <c r="H476" s="148"/>
      <c r="I476" s="148"/>
      <c r="J476" s="148"/>
      <c r="K476" s="148"/>
      <c r="L476" s="148"/>
      <c r="M476" s="148"/>
      <c r="N476" s="148"/>
      <c r="O476" s="148"/>
      <c r="P476" s="148"/>
      <c r="Q476" s="148"/>
      <c r="R476" s="148"/>
      <c r="S476" s="148"/>
      <c r="T476" s="148"/>
      <c r="U476" s="148"/>
      <c r="V476" s="148"/>
      <c r="W476" s="148"/>
      <c r="X476" s="148"/>
      <c r="Y476" s="148"/>
      <c r="Z476" s="148"/>
      <c r="AA476" s="148"/>
      <c r="AB476" s="148"/>
      <c r="AC476" s="148"/>
      <c r="AD476" s="148"/>
      <c r="AE476" s="148"/>
    </row>
    <row r="477" spans="1:31" ht="15.75" customHeight="1" x14ac:dyDescent="0.25">
      <c r="A477" s="148"/>
      <c r="B477" s="148"/>
      <c r="C477" s="148"/>
      <c r="D477" s="148"/>
      <c r="E477" s="148"/>
      <c r="F477" s="148"/>
      <c r="G477" s="723"/>
      <c r="H477" s="148"/>
      <c r="I477" s="148"/>
      <c r="J477" s="148"/>
      <c r="K477" s="148"/>
      <c r="L477" s="148"/>
      <c r="M477" s="148"/>
      <c r="N477" s="148"/>
      <c r="O477" s="148"/>
      <c r="P477" s="148"/>
      <c r="Q477" s="148"/>
      <c r="R477" s="148"/>
      <c r="S477" s="148"/>
      <c r="T477" s="148"/>
      <c r="U477" s="148"/>
      <c r="V477" s="148"/>
      <c r="W477" s="148"/>
      <c r="X477" s="148"/>
      <c r="Y477" s="148"/>
      <c r="Z477" s="148"/>
      <c r="AA477" s="148"/>
      <c r="AB477" s="148"/>
      <c r="AC477" s="148"/>
      <c r="AD477" s="148"/>
      <c r="AE477" s="148"/>
    </row>
    <row r="478" spans="1:31" ht="15.75" customHeight="1" x14ac:dyDescent="0.25">
      <c r="A478" s="148"/>
      <c r="B478" s="148"/>
      <c r="C478" s="148"/>
      <c r="D478" s="148"/>
      <c r="E478" s="148"/>
      <c r="F478" s="148"/>
      <c r="G478" s="723"/>
      <c r="H478" s="148"/>
      <c r="I478" s="148"/>
      <c r="J478" s="148"/>
      <c r="K478" s="148"/>
      <c r="L478" s="148"/>
      <c r="M478" s="148"/>
      <c r="N478" s="148"/>
      <c r="O478" s="148"/>
      <c r="P478" s="148"/>
      <c r="Q478" s="148"/>
      <c r="R478" s="148"/>
      <c r="S478" s="148"/>
      <c r="T478" s="148"/>
      <c r="U478" s="148"/>
      <c r="V478" s="148"/>
      <c r="W478" s="148"/>
      <c r="X478" s="148"/>
      <c r="Y478" s="148"/>
      <c r="Z478" s="148"/>
      <c r="AA478" s="148"/>
      <c r="AB478" s="148"/>
      <c r="AC478" s="148"/>
      <c r="AD478" s="148"/>
      <c r="AE478" s="148"/>
    </row>
    <row r="479" spans="1:31" ht="15.75" customHeight="1" x14ac:dyDescent="0.25">
      <c r="A479" s="148"/>
      <c r="B479" s="148"/>
      <c r="C479" s="148"/>
      <c r="D479" s="148"/>
      <c r="E479" s="148"/>
      <c r="F479" s="148"/>
      <c r="G479" s="723"/>
      <c r="H479" s="148"/>
      <c r="I479" s="148"/>
      <c r="J479" s="148"/>
      <c r="K479" s="148"/>
      <c r="L479" s="148"/>
      <c r="M479" s="148"/>
      <c r="N479" s="148"/>
      <c r="O479" s="148"/>
      <c r="P479" s="148"/>
      <c r="Q479" s="148"/>
      <c r="R479" s="148"/>
      <c r="S479" s="148"/>
      <c r="T479" s="148"/>
      <c r="U479" s="148"/>
      <c r="V479" s="148"/>
      <c r="W479" s="148"/>
      <c r="X479" s="148"/>
      <c r="Y479" s="148"/>
      <c r="Z479" s="148"/>
      <c r="AA479" s="148"/>
      <c r="AB479" s="148"/>
      <c r="AC479" s="148"/>
      <c r="AD479" s="148"/>
      <c r="AE479" s="148"/>
    </row>
    <row r="480" spans="1:31" ht="15.75" customHeight="1" x14ac:dyDescent="0.25">
      <c r="A480" s="148"/>
      <c r="B480" s="148"/>
      <c r="C480" s="148"/>
      <c r="D480" s="148"/>
      <c r="E480" s="148"/>
      <c r="F480" s="148"/>
      <c r="G480" s="723"/>
      <c r="H480" s="148"/>
      <c r="I480" s="148"/>
      <c r="J480" s="148"/>
      <c r="K480" s="148"/>
      <c r="L480" s="148"/>
      <c r="M480" s="148"/>
      <c r="N480" s="148"/>
      <c r="O480" s="148"/>
      <c r="P480" s="148"/>
      <c r="Q480" s="148"/>
      <c r="R480" s="148"/>
      <c r="S480" s="148"/>
      <c r="T480" s="148"/>
      <c r="U480" s="148"/>
      <c r="V480" s="148"/>
      <c r="W480" s="148"/>
      <c r="X480" s="148"/>
      <c r="Y480" s="148"/>
      <c r="Z480" s="148"/>
      <c r="AA480" s="148"/>
      <c r="AB480" s="148"/>
      <c r="AC480" s="148"/>
      <c r="AD480" s="148"/>
      <c r="AE480" s="148"/>
    </row>
    <row r="481" spans="1:31" ht="15.75" customHeight="1" x14ac:dyDescent="0.25">
      <c r="A481" s="148"/>
      <c r="B481" s="148"/>
      <c r="C481" s="148"/>
      <c r="D481" s="148"/>
      <c r="E481" s="148"/>
      <c r="F481" s="148"/>
      <c r="G481" s="723"/>
      <c r="H481" s="148"/>
      <c r="I481" s="148"/>
      <c r="J481" s="148"/>
      <c r="K481" s="148"/>
      <c r="L481" s="148"/>
      <c r="M481" s="148"/>
      <c r="N481" s="148"/>
      <c r="O481" s="148"/>
      <c r="P481" s="148"/>
      <c r="Q481" s="148"/>
      <c r="R481" s="148"/>
      <c r="S481" s="148"/>
      <c r="T481" s="148"/>
      <c r="U481" s="148"/>
      <c r="V481" s="148"/>
      <c r="W481" s="148"/>
      <c r="X481" s="148"/>
      <c r="Y481" s="148"/>
      <c r="Z481" s="148"/>
      <c r="AA481" s="148"/>
      <c r="AB481" s="148"/>
      <c r="AC481" s="148"/>
      <c r="AD481" s="148"/>
      <c r="AE481" s="148"/>
    </row>
    <row r="482" spans="1:31" ht="15.75" customHeight="1" x14ac:dyDescent="0.25">
      <c r="A482" s="148"/>
      <c r="B482" s="148"/>
      <c r="C482" s="148"/>
      <c r="D482" s="148"/>
      <c r="E482" s="148"/>
      <c r="F482" s="148"/>
      <c r="G482" s="723"/>
      <c r="H482" s="148"/>
      <c r="I482" s="148"/>
      <c r="J482" s="148"/>
      <c r="K482" s="148"/>
      <c r="L482" s="148"/>
      <c r="M482" s="148"/>
      <c r="N482" s="148"/>
      <c r="O482" s="148"/>
      <c r="P482" s="148"/>
      <c r="Q482" s="148"/>
      <c r="R482" s="148"/>
      <c r="S482" s="148"/>
      <c r="T482" s="148"/>
      <c r="U482" s="148"/>
      <c r="V482" s="148"/>
      <c r="W482" s="148"/>
      <c r="X482" s="148"/>
      <c r="Y482" s="148"/>
      <c r="Z482" s="148"/>
      <c r="AA482" s="148"/>
      <c r="AB482" s="148"/>
      <c r="AC482" s="148"/>
      <c r="AD482" s="148"/>
      <c r="AE482" s="148"/>
    </row>
    <row r="483" spans="1:31" ht="15.75" customHeight="1" x14ac:dyDescent="0.25">
      <c r="A483" s="148"/>
      <c r="B483" s="148"/>
      <c r="C483" s="148"/>
      <c r="D483" s="148"/>
      <c r="E483" s="148"/>
      <c r="F483" s="148"/>
      <c r="G483" s="723"/>
      <c r="H483" s="148"/>
      <c r="I483" s="148"/>
      <c r="J483" s="148"/>
      <c r="K483" s="148"/>
      <c r="L483" s="148"/>
      <c r="M483" s="148"/>
      <c r="N483" s="148"/>
      <c r="O483" s="148"/>
      <c r="P483" s="148"/>
      <c r="Q483" s="148"/>
      <c r="R483" s="148"/>
      <c r="S483" s="148"/>
      <c r="T483" s="148"/>
      <c r="U483" s="148"/>
      <c r="V483" s="148"/>
      <c r="W483" s="148"/>
      <c r="X483" s="148"/>
      <c r="Y483" s="148"/>
      <c r="Z483" s="148"/>
      <c r="AA483" s="148"/>
      <c r="AB483" s="148"/>
      <c r="AC483" s="148"/>
      <c r="AD483" s="148"/>
      <c r="AE483" s="148"/>
    </row>
    <row r="484" spans="1:31" ht="15.75" customHeight="1" x14ac:dyDescent="0.25">
      <c r="A484" s="148"/>
      <c r="B484" s="148"/>
      <c r="C484" s="148"/>
      <c r="D484" s="148"/>
      <c r="E484" s="148"/>
      <c r="F484" s="148"/>
      <c r="G484" s="723"/>
      <c r="H484" s="148"/>
      <c r="I484" s="148"/>
      <c r="J484" s="148"/>
      <c r="K484" s="148"/>
      <c r="L484" s="148"/>
      <c r="M484" s="148"/>
      <c r="N484" s="148"/>
      <c r="O484" s="148"/>
      <c r="P484" s="148"/>
      <c r="Q484" s="148"/>
      <c r="R484" s="148"/>
      <c r="S484" s="148"/>
      <c r="T484" s="148"/>
      <c r="U484" s="148"/>
      <c r="V484" s="148"/>
      <c r="W484" s="148"/>
      <c r="X484" s="148"/>
      <c r="Y484" s="148"/>
      <c r="Z484" s="148"/>
      <c r="AA484" s="148"/>
      <c r="AB484" s="148"/>
      <c r="AC484" s="148"/>
      <c r="AD484" s="148"/>
      <c r="AE484" s="148"/>
    </row>
    <row r="485" spans="1:31" ht="15.75" customHeight="1" x14ac:dyDescent="0.25">
      <c r="A485" s="148"/>
      <c r="B485" s="148"/>
      <c r="C485" s="148"/>
      <c r="D485" s="148"/>
      <c r="E485" s="148"/>
      <c r="F485" s="148"/>
      <c r="G485" s="723"/>
      <c r="H485" s="148"/>
      <c r="I485" s="148"/>
      <c r="J485" s="148"/>
      <c r="K485" s="148"/>
      <c r="L485" s="148"/>
      <c r="M485" s="148"/>
      <c r="N485" s="148"/>
      <c r="O485" s="148"/>
      <c r="P485" s="148"/>
      <c r="Q485" s="148"/>
      <c r="R485" s="148"/>
      <c r="S485" s="148"/>
      <c r="T485" s="148"/>
      <c r="U485" s="148"/>
      <c r="V485" s="148"/>
      <c r="W485" s="148"/>
      <c r="X485" s="148"/>
      <c r="Y485" s="148"/>
      <c r="Z485" s="148"/>
      <c r="AA485" s="148"/>
      <c r="AB485" s="148"/>
      <c r="AC485" s="148"/>
      <c r="AD485" s="148"/>
      <c r="AE485" s="148"/>
    </row>
    <row r="486" spans="1:31" ht="15.75" customHeight="1" x14ac:dyDescent="0.25">
      <c r="A486" s="148"/>
      <c r="B486" s="148"/>
      <c r="C486" s="148"/>
      <c r="D486" s="148"/>
      <c r="E486" s="148"/>
      <c r="F486" s="148"/>
      <c r="G486" s="723"/>
      <c r="H486" s="148"/>
      <c r="I486" s="148"/>
      <c r="J486" s="148"/>
      <c r="K486" s="148"/>
      <c r="L486" s="148"/>
      <c r="M486" s="148"/>
      <c r="N486" s="148"/>
      <c r="O486" s="148"/>
      <c r="P486" s="148"/>
      <c r="Q486" s="148"/>
      <c r="R486" s="148"/>
      <c r="S486" s="148"/>
      <c r="T486" s="148"/>
      <c r="U486" s="148"/>
      <c r="V486" s="148"/>
      <c r="W486" s="148"/>
      <c r="X486" s="148"/>
      <c r="Y486" s="148"/>
      <c r="Z486" s="148"/>
      <c r="AA486" s="148"/>
      <c r="AB486" s="148"/>
      <c r="AC486" s="148"/>
      <c r="AD486" s="148"/>
      <c r="AE486" s="148"/>
    </row>
    <row r="487" spans="1:31" ht="15.75" customHeight="1" x14ac:dyDescent="0.25">
      <c r="A487" s="148"/>
      <c r="B487" s="148"/>
      <c r="C487" s="148"/>
      <c r="D487" s="148"/>
      <c r="E487" s="148"/>
      <c r="F487" s="148"/>
      <c r="G487" s="723"/>
      <c r="H487" s="148"/>
      <c r="I487" s="148"/>
      <c r="J487" s="148"/>
      <c r="K487" s="148"/>
      <c r="L487" s="148"/>
      <c r="M487" s="148"/>
      <c r="N487" s="148"/>
      <c r="O487" s="148"/>
      <c r="P487" s="148"/>
      <c r="Q487" s="148"/>
      <c r="R487" s="148"/>
      <c r="S487" s="148"/>
      <c r="T487" s="148"/>
      <c r="U487" s="148"/>
      <c r="V487" s="148"/>
      <c r="W487" s="148"/>
      <c r="X487" s="148"/>
      <c r="Y487" s="148"/>
      <c r="Z487" s="148"/>
      <c r="AA487" s="148"/>
      <c r="AB487" s="148"/>
      <c r="AC487" s="148"/>
      <c r="AD487" s="148"/>
      <c r="AE487" s="148"/>
    </row>
    <row r="488" spans="1:31" ht="15.75" customHeight="1" x14ac:dyDescent="0.25">
      <c r="A488" s="148"/>
      <c r="B488" s="148"/>
      <c r="C488" s="148"/>
      <c r="D488" s="148"/>
      <c r="E488" s="148"/>
      <c r="F488" s="148"/>
      <c r="G488" s="723"/>
      <c r="H488" s="148"/>
      <c r="I488" s="148"/>
      <c r="J488" s="148"/>
      <c r="K488" s="148"/>
      <c r="L488" s="148"/>
      <c r="M488" s="148"/>
      <c r="N488" s="148"/>
      <c r="O488" s="148"/>
      <c r="P488" s="148"/>
      <c r="Q488" s="148"/>
      <c r="R488" s="148"/>
      <c r="S488" s="148"/>
      <c r="T488" s="148"/>
      <c r="U488" s="148"/>
      <c r="V488" s="148"/>
      <c r="W488" s="148"/>
      <c r="X488" s="148"/>
      <c r="Y488" s="148"/>
      <c r="Z488" s="148"/>
      <c r="AA488" s="148"/>
      <c r="AB488" s="148"/>
      <c r="AC488" s="148"/>
      <c r="AD488" s="148"/>
      <c r="AE488" s="148"/>
    </row>
    <row r="489" spans="1:31" ht="15.75" customHeight="1" x14ac:dyDescent="0.25">
      <c r="A489" s="148"/>
      <c r="B489" s="148"/>
      <c r="C489" s="148"/>
      <c r="D489" s="148"/>
      <c r="E489" s="148"/>
      <c r="F489" s="148"/>
      <c r="G489" s="723"/>
      <c r="H489" s="148"/>
      <c r="I489" s="148"/>
      <c r="J489" s="148"/>
      <c r="K489" s="148"/>
      <c r="L489" s="148"/>
      <c r="M489" s="148"/>
      <c r="N489" s="148"/>
      <c r="O489" s="148"/>
      <c r="P489" s="148"/>
      <c r="Q489" s="148"/>
      <c r="R489" s="148"/>
      <c r="S489" s="148"/>
      <c r="T489" s="148"/>
      <c r="U489" s="148"/>
      <c r="V489" s="148"/>
      <c r="W489" s="148"/>
      <c r="X489" s="148"/>
      <c r="Y489" s="148"/>
      <c r="Z489" s="148"/>
      <c r="AA489" s="148"/>
      <c r="AB489" s="148"/>
      <c r="AC489" s="148"/>
      <c r="AD489" s="148"/>
      <c r="AE489" s="148"/>
    </row>
    <row r="490" spans="1:31" ht="15.75" customHeight="1" x14ac:dyDescent="0.25">
      <c r="A490" s="148"/>
      <c r="B490" s="148"/>
      <c r="C490" s="148"/>
      <c r="D490" s="148"/>
      <c r="E490" s="148"/>
      <c r="F490" s="148"/>
      <c r="G490" s="723"/>
      <c r="H490" s="148"/>
      <c r="I490" s="148"/>
      <c r="J490" s="148"/>
      <c r="K490" s="148"/>
      <c r="L490" s="148"/>
      <c r="M490" s="148"/>
      <c r="N490" s="148"/>
      <c r="O490" s="148"/>
      <c r="P490" s="148"/>
      <c r="Q490" s="148"/>
      <c r="R490" s="148"/>
      <c r="S490" s="148"/>
      <c r="T490" s="148"/>
      <c r="U490" s="148"/>
      <c r="V490" s="148"/>
      <c r="W490" s="148"/>
      <c r="X490" s="148"/>
      <c r="Y490" s="148"/>
      <c r="Z490" s="148"/>
      <c r="AA490" s="148"/>
      <c r="AB490" s="148"/>
      <c r="AC490" s="148"/>
      <c r="AD490" s="148"/>
      <c r="AE490" s="148"/>
    </row>
    <row r="491" spans="1:31" ht="15.75" customHeight="1" x14ac:dyDescent="0.25">
      <c r="A491" s="148"/>
      <c r="B491" s="148"/>
      <c r="C491" s="148"/>
      <c r="D491" s="148"/>
      <c r="E491" s="148"/>
      <c r="F491" s="148"/>
      <c r="G491" s="723"/>
      <c r="H491" s="148"/>
      <c r="I491" s="148"/>
      <c r="J491" s="148"/>
      <c r="K491" s="148"/>
      <c r="L491" s="148"/>
      <c r="M491" s="148"/>
      <c r="N491" s="148"/>
      <c r="O491" s="148"/>
      <c r="P491" s="148"/>
      <c r="Q491" s="148"/>
      <c r="R491" s="148"/>
      <c r="S491" s="148"/>
      <c r="T491" s="148"/>
      <c r="U491" s="148"/>
      <c r="V491" s="148"/>
      <c r="W491" s="148"/>
      <c r="X491" s="148"/>
      <c r="Y491" s="148"/>
      <c r="Z491" s="148"/>
      <c r="AA491" s="148"/>
      <c r="AB491" s="148"/>
      <c r="AC491" s="148"/>
      <c r="AD491" s="148"/>
      <c r="AE491" s="148"/>
    </row>
    <row r="492" spans="1:31" ht="15.75" customHeight="1" x14ac:dyDescent="0.25">
      <c r="A492" s="148"/>
      <c r="B492" s="148"/>
      <c r="C492" s="148"/>
      <c r="D492" s="148"/>
      <c r="E492" s="148"/>
      <c r="F492" s="148"/>
      <c r="G492" s="723"/>
      <c r="H492" s="148"/>
      <c r="I492" s="148"/>
      <c r="J492" s="148"/>
      <c r="K492" s="148"/>
      <c r="L492" s="148"/>
      <c r="M492" s="148"/>
      <c r="N492" s="148"/>
      <c r="O492" s="148"/>
      <c r="P492" s="148"/>
      <c r="Q492" s="148"/>
      <c r="R492" s="148"/>
      <c r="S492" s="148"/>
      <c r="T492" s="148"/>
      <c r="U492" s="148"/>
      <c r="V492" s="148"/>
      <c r="W492" s="148"/>
      <c r="X492" s="148"/>
      <c r="Y492" s="148"/>
      <c r="Z492" s="148"/>
      <c r="AA492" s="148"/>
      <c r="AB492" s="148"/>
      <c r="AC492" s="148"/>
      <c r="AD492" s="148"/>
      <c r="AE492" s="148"/>
    </row>
    <row r="493" spans="1:31" ht="15.75" customHeight="1" x14ac:dyDescent="0.25">
      <c r="A493" s="148"/>
      <c r="B493" s="148"/>
      <c r="C493" s="148"/>
      <c r="D493" s="148"/>
      <c r="E493" s="148"/>
      <c r="F493" s="148"/>
      <c r="G493" s="723"/>
      <c r="H493" s="148"/>
      <c r="I493" s="148"/>
      <c r="J493" s="148"/>
      <c r="K493" s="148"/>
      <c r="L493" s="148"/>
      <c r="M493" s="148"/>
      <c r="N493" s="148"/>
      <c r="O493" s="148"/>
      <c r="P493" s="148"/>
      <c r="Q493" s="148"/>
      <c r="R493" s="148"/>
      <c r="S493" s="148"/>
      <c r="T493" s="148"/>
      <c r="U493" s="148"/>
      <c r="V493" s="148"/>
      <c r="W493" s="148"/>
      <c r="X493" s="148"/>
      <c r="Y493" s="148"/>
      <c r="Z493" s="148"/>
      <c r="AA493" s="148"/>
      <c r="AB493" s="148"/>
      <c r="AC493" s="148"/>
      <c r="AD493" s="148"/>
      <c r="AE493" s="148"/>
    </row>
    <row r="494" spans="1:31" ht="15.75" customHeight="1" x14ac:dyDescent="0.25">
      <c r="A494" s="148"/>
      <c r="B494" s="148"/>
      <c r="C494" s="148"/>
      <c r="D494" s="148"/>
      <c r="E494" s="148"/>
      <c r="F494" s="148"/>
      <c r="G494" s="723"/>
      <c r="H494" s="148"/>
      <c r="I494" s="148"/>
      <c r="J494" s="148"/>
      <c r="K494" s="148"/>
      <c r="L494" s="148"/>
      <c r="M494" s="148"/>
      <c r="N494" s="148"/>
      <c r="O494" s="148"/>
      <c r="P494" s="148"/>
      <c r="Q494" s="148"/>
      <c r="R494" s="148"/>
      <c r="S494" s="148"/>
      <c r="T494" s="148"/>
      <c r="U494" s="148"/>
      <c r="V494" s="148"/>
      <c r="W494" s="148"/>
      <c r="X494" s="148"/>
      <c r="Y494" s="148"/>
      <c r="Z494" s="148"/>
      <c r="AA494" s="148"/>
      <c r="AB494" s="148"/>
      <c r="AC494" s="148"/>
      <c r="AD494" s="148"/>
      <c r="AE494" s="148"/>
    </row>
    <row r="495" spans="1:31" ht="15.75" customHeight="1" x14ac:dyDescent="0.25">
      <c r="A495" s="148"/>
      <c r="B495" s="148"/>
      <c r="C495" s="148"/>
      <c r="D495" s="148"/>
      <c r="E495" s="148"/>
      <c r="F495" s="148"/>
      <c r="G495" s="723"/>
      <c r="H495" s="148"/>
      <c r="I495" s="148"/>
      <c r="J495" s="148"/>
      <c r="K495" s="148"/>
      <c r="L495" s="148"/>
      <c r="M495" s="148"/>
      <c r="N495" s="148"/>
      <c r="O495" s="148"/>
      <c r="P495" s="148"/>
      <c r="Q495" s="148"/>
      <c r="R495" s="148"/>
      <c r="S495" s="148"/>
      <c r="T495" s="148"/>
      <c r="U495" s="148"/>
      <c r="V495" s="148"/>
      <c r="W495" s="148"/>
      <c r="X495" s="148"/>
      <c r="Y495" s="148"/>
      <c r="Z495" s="148"/>
      <c r="AA495" s="148"/>
      <c r="AB495" s="148"/>
      <c r="AC495" s="148"/>
      <c r="AD495" s="148"/>
      <c r="AE495" s="148"/>
    </row>
    <row r="496" spans="1:31" ht="15.75" customHeight="1" x14ac:dyDescent="0.25">
      <c r="A496" s="148"/>
      <c r="B496" s="148"/>
      <c r="C496" s="148"/>
      <c r="D496" s="148"/>
      <c r="E496" s="148"/>
      <c r="F496" s="148"/>
      <c r="G496" s="723"/>
      <c r="H496" s="148"/>
      <c r="I496" s="148"/>
      <c r="J496" s="148"/>
      <c r="K496" s="148"/>
      <c r="L496" s="148"/>
      <c r="M496" s="148"/>
      <c r="N496" s="148"/>
      <c r="O496" s="148"/>
      <c r="P496" s="148"/>
      <c r="Q496" s="148"/>
      <c r="R496" s="148"/>
      <c r="S496" s="148"/>
      <c r="T496" s="148"/>
      <c r="U496" s="148"/>
      <c r="V496" s="148"/>
      <c r="W496" s="148"/>
      <c r="X496" s="148"/>
      <c r="Y496" s="148"/>
      <c r="Z496" s="148"/>
      <c r="AA496" s="148"/>
      <c r="AB496" s="148"/>
      <c r="AC496" s="148"/>
      <c r="AD496" s="148"/>
      <c r="AE496" s="148"/>
    </row>
    <row r="497" spans="1:31" ht="15.75" customHeight="1" x14ac:dyDescent="0.25">
      <c r="A497" s="148"/>
      <c r="B497" s="148"/>
      <c r="C497" s="148"/>
      <c r="D497" s="148"/>
      <c r="E497" s="148"/>
      <c r="F497" s="148"/>
      <c r="G497" s="723"/>
      <c r="H497" s="148"/>
      <c r="I497" s="148"/>
      <c r="J497" s="148"/>
      <c r="K497" s="148"/>
      <c r="L497" s="148"/>
      <c r="M497" s="148"/>
      <c r="N497" s="148"/>
      <c r="O497" s="148"/>
      <c r="P497" s="148"/>
      <c r="Q497" s="148"/>
      <c r="R497" s="148"/>
      <c r="S497" s="148"/>
      <c r="T497" s="148"/>
      <c r="U497" s="148"/>
      <c r="V497" s="148"/>
      <c r="W497" s="148"/>
      <c r="X497" s="148"/>
      <c r="Y497" s="148"/>
      <c r="Z497" s="148"/>
      <c r="AA497" s="148"/>
      <c r="AB497" s="148"/>
      <c r="AC497" s="148"/>
      <c r="AD497" s="148"/>
      <c r="AE497" s="148"/>
    </row>
    <row r="498" spans="1:31" ht="15.75" customHeight="1" x14ac:dyDescent="0.25">
      <c r="A498" s="148"/>
      <c r="B498" s="148"/>
      <c r="C498" s="148"/>
      <c r="D498" s="148"/>
      <c r="E498" s="148"/>
      <c r="F498" s="148"/>
      <c r="G498" s="723"/>
      <c r="H498" s="148"/>
      <c r="I498" s="148"/>
      <c r="J498" s="148"/>
      <c r="K498" s="148"/>
      <c r="L498" s="148"/>
      <c r="M498" s="148"/>
      <c r="N498" s="148"/>
      <c r="O498" s="148"/>
      <c r="P498" s="148"/>
      <c r="Q498" s="148"/>
      <c r="R498" s="148"/>
      <c r="S498" s="148"/>
      <c r="T498" s="148"/>
      <c r="U498" s="148"/>
      <c r="V498" s="148"/>
      <c r="W498" s="148"/>
      <c r="X498" s="148"/>
      <c r="Y498" s="148"/>
      <c r="Z498" s="148"/>
      <c r="AA498" s="148"/>
      <c r="AB498" s="148"/>
      <c r="AC498" s="148"/>
      <c r="AD498" s="148"/>
      <c r="AE498" s="148"/>
    </row>
    <row r="499" spans="1:31" ht="15.75" customHeight="1" x14ac:dyDescent="0.25">
      <c r="A499" s="148"/>
      <c r="B499" s="148"/>
      <c r="C499" s="148"/>
      <c r="D499" s="148"/>
      <c r="E499" s="148"/>
      <c r="F499" s="148"/>
      <c r="G499" s="723"/>
      <c r="H499" s="148"/>
      <c r="I499" s="148"/>
      <c r="J499" s="148"/>
      <c r="K499" s="148"/>
      <c r="L499" s="148"/>
      <c r="M499" s="148"/>
      <c r="N499" s="148"/>
      <c r="O499" s="148"/>
      <c r="P499" s="148"/>
      <c r="Q499" s="148"/>
      <c r="R499" s="148"/>
      <c r="S499" s="148"/>
      <c r="T499" s="148"/>
      <c r="U499" s="148"/>
      <c r="V499" s="148"/>
      <c r="W499" s="148"/>
      <c r="X499" s="148"/>
      <c r="Y499" s="148"/>
      <c r="Z499" s="148"/>
      <c r="AA499" s="148"/>
      <c r="AB499" s="148"/>
      <c r="AC499" s="148"/>
      <c r="AD499" s="148"/>
      <c r="AE499" s="148"/>
    </row>
    <row r="500" spans="1:31" ht="15.75" customHeight="1" x14ac:dyDescent="0.25">
      <c r="A500" s="148"/>
      <c r="B500" s="148"/>
      <c r="C500" s="148"/>
      <c r="D500" s="148"/>
      <c r="E500" s="148"/>
      <c r="F500" s="148"/>
      <c r="G500" s="723"/>
      <c r="H500" s="148"/>
      <c r="I500" s="148"/>
      <c r="J500" s="148"/>
      <c r="K500" s="148"/>
      <c r="L500" s="148"/>
      <c r="M500" s="148"/>
      <c r="N500" s="148"/>
      <c r="O500" s="148"/>
      <c r="P500" s="148"/>
      <c r="Q500" s="148"/>
      <c r="R500" s="148"/>
      <c r="S500" s="148"/>
      <c r="T500" s="148"/>
      <c r="U500" s="148"/>
      <c r="V500" s="148"/>
      <c r="W500" s="148"/>
      <c r="X500" s="148"/>
      <c r="Y500" s="148"/>
      <c r="Z500" s="148"/>
      <c r="AA500" s="148"/>
      <c r="AB500" s="148"/>
      <c r="AC500" s="148"/>
      <c r="AD500" s="148"/>
      <c r="AE500" s="148"/>
    </row>
    <row r="501" spans="1:31" ht="15.75" customHeight="1" x14ac:dyDescent="0.25">
      <c r="A501" s="148"/>
      <c r="B501" s="148"/>
      <c r="C501" s="148"/>
      <c r="D501" s="148"/>
      <c r="E501" s="148"/>
      <c r="F501" s="148"/>
      <c r="G501" s="723"/>
      <c r="H501" s="148"/>
      <c r="I501" s="148"/>
      <c r="J501" s="148"/>
      <c r="K501" s="148"/>
      <c r="L501" s="148"/>
      <c r="M501" s="148"/>
      <c r="N501" s="148"/>
      <c r="O501" s="148"/>
      <c r="P501" s="148"/>
      <c r="Q501" s="148"/>
      <c r="R501" s="148"/>
      <c r="S501" s="148"/>
      <c r="T501" s="148"/>
      <c r="U501" s="148"/>
      <c r="V501" s="148"/>
      <c r="W501" s="148"/>
      <c r="X501" s="148"/>
      <c r="Y501" s="148"/>
      <c r="Z501" s="148"/>
      <c r="AA501" s="148"/>
      <c r="AB501" s="148"/>
      <c r="AC501" s="148"/>
      <c r="AD501" s="148"/>
      <c r="AE501" s="148"/>
    </row>
    <row r="502" spans="1:31" ht="15.75" customHeight="1" x14ac:dyDescent="0.25">
      <c r="A502" s="148"/>
      <c r="B502" s="148"/>
      <c r="C502" s="148"/>
      <c r="D502" s="148"/>
      <c r="E502" s="148"/>
      <c r="F502" s="148"/>
      <c r="G502" s="723"/>
      <c r="H502" s="148"/>
      <c r="I502" s="148"/>
      <c r="J502" s="148"/>
      <c r="K502" s="148"/>
      <c r="L502" s="148"/>
      <c r="M502" s="148"/>
      <c r="N502" s="148"/>
      <c r="O502" s="148"/>
      <c r="P502" s="148"/>
      <c r="Q502" s="148"/>
      <c r="R502" s="148"/>
      <c r="S502" s="148"/>
      <c r="T502" s="148"/>
      <c r="U502" s="148"/>
      <c r="V502" s="148"/>
      <c r="W502" s="148"/>
      <c r="X502" s="148"/>
      <c r="Y502" s="148"/>
      <c r="Z502" s="148"/>
      <c r="AA502" s="148"/>
      <c r="AB502" s="148"/>
      <c r="AC502" s="148"/>
      <c r="AD502" s="148"/>
      <c r="AE502" s="148"/>
    </row>
    <row r="503" spans="1:31" ht="15.75" customHeight="1" x14ac:dyDescent="0.25">
      <c r="A503" s="148"/>
      <c r="B503" s="148"/>
      <c r="C503" s="148"/>
      <c r="D503" s="148"/>
      <c r="E503" s="148"/>
      <c r="F503" s="148"/>
      <c r="G503" s="723"/>
      <c r="H503" s="148"/>
      <c r="I503" s="148"/>
      <c r="J503" s="148"/>
      <c r="K503" s="148"/>
      <c r="L503" s="148"/>
      <c r="M503" s="148"/>
      <c r="N503" s="148"/>
      <c r="O503" s="148"/>
      <c r="P503" s="148"/>
      <c r="Q503" s="148"/>
      <c r="R503" s="148"/>
      <c r="S503" s="148"/>
      <c r="T503" s="148"/>
      <c r="U503" s="148"/>
      <c r="V503" s="148"/>
      <c r="W503" s="148"/>
      <c r="X503" s="148"/>
      <c r="Y503" s="148"/>
      <c r="Z503" s="148"/>
      <c r="AA503" s="148"/>
      <c r="AB503" s="148"/>
      <c r="AC503" s="148"/>
      <c r="AD503" s="148"/>
      <c r="AE503" s="148"/>
    </row>
    <row r="504" spans="1:31" ht="15.75" customHeight="1" x14ac:dyDescent="0.25">
      <c r="A504" s="148"/>
      <c r="B504" s="148"/>
      <c r="C504" s="148"/>
      <c r="D504" s="148"/>
      <c r="E504" s="148"/>
      <c r="F504" s="148"/>
      <c r="G504" s="723"/>
      <c r="H504" s="148"/>
      <c r="I504" s="148"/>
      <c r="J504" s="148"/>
      <c r="K504" s="148"/>
      <c r="L504" s="148"/>
      <c r="M504" s="148"/>
      <c r="N504" s="148"/>
      <c r="O504" s="148"/>
      <c r="P504" s="148"/>
      <c r="Q504" s="148"/>
      <c r="R504" s="148"/>
      <c r="S504" s="148"/>
      <c r="T504" s="148"/>
      <c r="U504" s="148"/>
      <c r="V504" s="148"/>
      <c r="W504" s="148"/>
      <c r="X504" s="148"/>
      <c r="Y504" s="148"/>
      <c r="Z504" s="148"/>
      <c r="AA504" s="148"/>
      <c r="AB504" s="148"/>
      <c r="AC504" s="148"/>
      <c r="AD504" s="148"/>
      <c r="AE504" s="148"/>
    </row>
    <row r="505" spans="1:31" ht="15.75" customHeight="1" x14ac:dyDescent="0.25">
      <c r="A505" s="148"/>
      <c r="B505" s="148"/>
      <c r="C505" s="148"/>
      <c r="D505" s="148"/>
      <c r="E505" s="148"/>
      <c r="F505" s="148"/>
      <c r="G505" s="723"/>
      <c r="H505" s="148"/>
      <c r="I505" s="148"/>
      <c r="J505" s="148"/>
      <c r="K505" s="148"/>
      <c r="L505" s="148"/>
      <c r="M505" s="148"/>
      <c r="N505" s="148"/>
      <c r="O505" s="148"/>
      <c r="P505" s="148"/>
      <c r="Q505" s="148"/>
      <c r="R505" s="148"/>
      <c r="S505" s="148"/>
      <c r="T505" s="148"/>
      <c r="U505" s="148"/>
      <c r="V505" s="148"/>
      <c r="W505" s="148"/>
      <c r="X505" s="148"/>
      <c r="Y505" s="148"/>
      <c r="Z505" s="148"/>
      <c r="AA505" s="148"/>
      <c r="AB505" s="148"/>
      <c r="AC505" s="148"/>
      <c r="AD505" s="148"/>
      <c r="AE505" s="148"/>
    </row>
    <row r="506" spans="1:31" ht="15.75" customHeight="1" x14ac:dyDescent="0.25">
      <c r="A506" s="148"/>
      <c r="B506" s="148"/>
      <c r="C506" s="148"/>
      <c r="D506" s="148"/>
      <c r="E506" s="148"/>
      <c r="F506" s="148"/>
      <c r="G506" s="723"/>
      <c r="H506" s="148"/>
      <c r="I506" s="148"/>
      <c r="J506" s="148"/>
      <c r="K506" s="148"/>
      <c r="L506" s="148"/>
      <c r="M506" s="148"/>
      <c r="N506" s="148"/>
      <c r="O506" s="148"/>
      <c r="P506" s="148"/>
      <c r="Q506" s="148"/>
      <c r="R506" s="148"/>
      <c r="S506" s="148"/>
      <c r="T506" s="148"/>
      <c r="U506" s="148"/>
      <c r="V506" s="148"/>
      <c r="W506" s="148"/>
      <c r="X506" s="148"/>
      <c r="Y506" s="148"/>
      <c r="Z506" s="148"/>
      <c r="AA506" s="148"/>
      <c r="AB506" s="148"/>
      <c r="AC506" s="148"/>
      <c r="AD506" s="148"/>
      <c r="AE506" s="148"/>
    </row>
    <row r="507" spans="1:31" ht="15.75" customHeight="1" x14ac:dyDescent="0.25">
      <c r="A507" s="148"/>
      <c r="B507" s="148"/>
      <c r="C507" s="148"/>
      <c r="D507" s="148"/>
      <c r="E507" s="148"/>
      <c r="F507" s="148"/>
      <c r="G507" s="723"/>
      <c r="H507" s="148"/>
      <c r="I507" s="148"/>
      <c r="J507" s="148"/>
      <c r="K507" s="148"/>
      <c r="L507" s="148"/>
      <c r="M507" s="148"/>
      <c r="N507" s="148"/>
      <c r="O507" s="148"/>
      <c r="P507" s="148"/>
      <c r="Q507" s="148"/>
      <c r="R507" s="148"/>
      <c r="S507" s="148"/>
      <c r="T507" s="148"/>
      <c r="U507" s="148"/>
      <c r="V507" s="148"/>
      <c r="W507" s="148"/>
      <c r="X507" s="148"/>
      <c r="Y507" s="148"/>
      <c r="Z507" s="148"/>
      <c r="AA507" s="148"/>
      <c r="AB507" s="148"/>
      <c r="AC507" s="148"/>
      <c r="AD507" s="148"/>
      <c r="AE507" s="148"/>
    </row>
    <row r="508" spans="1:31" ht="15.75" customHeight="1" x14ac:dyDescent="0.25">
      <c r="A508" s="148"/>
      <c r="B508" s="148"/>
      <c r="C508" s="148"/>
      <c r="D508" s="148"/>
      <c r="E508" s="148"/>
      <c r="F508" s="148"/>
      <c r="G508" s="723"/>
      <c r="H508" s="148"/>
      <c r="I508" s="148"/>
      <c r="J508" s="148"/>
      <c r="K508" s="148"/>
      <c r="L508" s="148"/>
      <c r="M508" s="148"/>
      <c r="N508" s="148"/>
      <c r="O508" s="148"/>
      <c r="P508" s="148"/>
      <c r="Q508" s="148"/>
      <c r="R508" s="148"/>
      <c r="S508" s="148"/>
      <c r="T508" s="148"/>
      <c r="U508" s="148"/>
      <c r="V508" s="148"/>
      <c r="W508" s="148"/>
      <c r="X508" s="148"/>
      <c r="Y508" s="148"/>
      <c r="Z508" s="148"/>
      <c r="AA508" s="148"/>
      <c r="AB508" s="148"/>
      <c r="AC508" s="148"/>
      <c r="AD508" s="148"/>
      <c r="AE508" s="148"/>
    </row>
    <row r="509" spans="1:31" ht="15.75" customHeight="1" x14ac:dyDescent="0.25">
      <c r="A509" s="148"/>
      <c r="B509" s="148"/>
      <c r="C509" s="148"/>
      <c r="D509" s="148"/>
      <c r="E509" s="148"/>
      <c r="F509" s="148"/>
      <c r="G509" s="723"/>
      <c r="H509" s="148"/>
      <c r="I509" s="148"/>
      <c r="J509" s="148"/>
      <c r="K509" s="148"/>
      <c r="L509" s="148"/>
      <c r="M509" s="148"/>
      <c r="N509" s="148"/>
      <c r="O509" s="148"/>
      <c r="P509" s="148"/>
      <c r="Q509" s="148"/>
      <c r="R509" s="148"/>
      <c r="S509" s="148"/>
      <c r="T509" s="148"/>
      <c r="U509" s="148"/>
      <c r="V509" s="148"/>
      <c r="W509" s="148"/>
      <c r="X509" s="148"/>
      <c r="Y509" s="148"/>
      <c r="Z509" s="148"/>
      <c r="AA509" s="148"/>
      <c r="AB509" s="148"/>
      <c r="AC509" s="148"/>
      <c r="AD509" s="148"/>
      <c r="AE509" s="148"/>
    </row>
    <row r="510" spans="1:31" ht="15.75" customHeight="1" x14ac:dyDescent="0.25">
      <c r="A510" s="148"/>
      <c r="B510" s="148"/>
      <c r="C510" s="148"/>
      <c r="D510" s="148"/>
      <c r="E510" s="148"/>
      <c r="F510" s="148"/>
      <c r="G510" s="723"/>
      <c r="H510" s="148"/>
      <c r="I510" s="148"/>
      <c r="J510" s="148"/>
      <c r="K510" s="148"/>
      <c r="L510" s="148"/>
      <c r="M510" s="148"/>
      <c r="N510" s="148"/>
      <c r="O510" s="148"/>
      <c r="P510" s="148"/>
      <c r="Q510" s="148"/>
      <c r="R510" s="148"/>
      <c r="S510" s="148"/>
      <c r="T510" s="148"/>
      <c r="U510" s="148"/>
      <c r="V510" s="148"/>
      <c r="W510" s="148"/>
      <c r="X510" s="148"/>
      <c r="Y510" s="148"/>
      <c r="Z510" s="148"/>
      <c r="AA510" s="148"/>
      <c r="AB510" s="148"/>
      <c r="AC510" s="148"/>
      <c r="AD510" s="148"/>
      <c r="AE510" s="148"/>
    </row>
    <row r="511" spans="1:31" ht="15.75" customHeight="1" x14ac:dyDescent="0.25">
      <c r="A511" s="148"/>
      <c r="B511" s="148"/>
      <c r="C511" s="148"/>
      <c r="D511" s="148"/>
      <c r="E511" s="148"/>
      <c r="F511" s="148"/>
      <c r="G511" s="723"/>
      <c r="H511" s="148"/>
      <c r="I511" s="148"/>
      <c r="J511" s="148"/>
      <c r="K511" s="148"/>
      <c r="L511" s="148"/>
      <c r="M511" s="148"/>
      <c r="N511" s="148"/>
      <c r="O511" s="148"/>
      <c r="P511" s="148"/>
      <c r="Q511" s="148"/>
      <c r="R511" s="148"/>
      <c r="S511" s="148"/>
      <c r="T511" s="148"/>
      <c r="U511" s="148"/>
      <c r="V511" s="148"/>
      <c r="W511" s="148"/>
      <c r="X511" s="148"/>
      <c r="Y511" s="148"/>
      <c r="Z511" s="148"/>
      <c r="AA511" s="148"/>
      <c r="AB511" s="148"/>
      <c r="AC511" s="148"/>
      <c r="AD511" s="148"/>
      <c r="AE511" s="148"/>
    </row>
    <row r="512" spans="1:31" ht="15.75" customHeight="1" x14ac:dyDescent="0.25">
      <c r="A512" s="148"/>
      <c r="B512" s="148"/>
      <c r="C512" s="148"/>
      <c r="D512" s="148"/>
      <c r="E512" s="148"/>
      <c r="F512" s="148"/>
      <c r="G512" s="723"/>
      <c r="H512" s="148"/>
      <c r="I512" s="148"/>
      <c r="J512" s="148"/>
      <c r="K512" s="148"/>
      <c r="L512" s="148"/>
      <c r="M512" s="148"/>
      <c r="N512" s="148"/>
      <c r="O512" s="148"/>
      <c r="P512" s="148"/>
      <c r="Q512" s="148"/>
      <c r="R512" s="148"/>
      <c r="S512" s="148"/>
      <c r="T512" s="148"/>
      <c r="U512" s="148"/>
      <c r="V512" s="148"/>
      <c r="W512" s="148"/>
      <c r="X512" s="148"/>
      <c r="Y512" s="148"/>
      <c r="Z512" s="148"/>
      <c r="AA512" s="148"/>
      <c r="AB512" s="148"/>
      <c r="AC512" s="148"/>
      <c r="AD512" s="148"/>
      <c r="AE512" s="148"/>
    </row>
    <row r="513" spans="1:31" ht="15.75" customHeight="1" x14ac:dyDescent="0.25">
      <c r="A513" s="148"/>
      <c r="B513" s="148"/>
      <c r="C513" s="148"/>
      <c r="D513" s="148"/>
      <c r="E513" s="148"/>
      <c r="F513" s="148"/>
      <c r="G513" s="723"/>
      <c r="H513" s="148"/>
      <c r="I513" s="148"/>
      <c r="J513" s="148"/>
      <c r="K513" s="148"/>
      <c r="L513" s="148"/>
      <c r="M513" s="148"/>
      <c r="N513" s="148"/>
      <c r="O513" s="148"/>
      <c r="P513" s="148"/>
      <c r="Q513" s="148"/>
      <c r="R513" s="148"/>
      <c r="S513" s="148"/>
      <c r="T513" s="148"/>
      <c r="U513" s="148"/>
      <c r="V513" s="148"/>
      <c r="W513" s="148"/>
      <c r="X513" s="148"/>
      <c r="Y513" s="148"/>
      <c r="Z513" s="148"/>
      <c r="AA513" s="148"/>
      <c r="AB513" s="148"/>
      <c r="AC513" s="148"/>
      <c r="AD513" s="148"/>
      <c r="AE513" s="148"/>
    </row>
    <row r="514" spans="1:31" ht="15.75" customHeight="1" x14ac:dyDescent="0.25">
      <c r="A514" s="148"/>
      <c r="B514" s="148"/>
      <c r="C514" s="148"/>
      <c r="D514" s="148"/>
      <c r="E514" s="148"/>
      <c r="F514" s="148"/>
      <c r="G514" s="723"/>
      <c r="H514" s="148"/>
      <c r="I514" s="148"/>
      <c r="J514" s="148"/>
      <c r="K514" s="148"/>
      <c r="L514" s="148"/>
      <c r="M514" s="148"/>
      <c r="N514" s="148"/>
      <c r="O514" s="148"/>
      <c r="P514" s="148"/>
      <c r="Q514" s="148"/>
      <c r="R514" s="148"/>
      <c r="S514" s="148"/>
      <c r="T514" s="148"/>
      <c r="U514" s="148"/>
      <c r="V514" s="148"/>
      <c r="W514" s="148"/>
      <c r="X514" s="148"/>
      <c r="Y514" s="148"/>
      <c r="Z514" s="148"/>
      <c r="AA514" s="148"/>
      <c r="AB514" s="148"/>
      <c r="AC514" s="148"/>
      <c r="AD514" s="148"/>
      <c r="AE514" s="148"/>
    </row>
    <row r="515" spans="1:31" ht="15.75" customHeight="1" x14ac:dyDescent="0.25">
      <c r="A515" s="148"/>
      <c r="B515" s="148"/>
      <c r="C515" s="148"/>
      <c r="D515" s="148"/>
      <c r="E515" s="148"/>
      <c r="F515" s="148"/>
      <c r="G515" s="723"/>
      <c r="H515" s="148"/>
      <c r="I515" s="148"/>
      <c r="J515" s="148"/>
      <c r="K515" s="148"/>
      <c r="L515" s="148"/>
      <c r="M515" s="148"/>
      <c r="N515" s="148"/>
      <c r="O515" s="148"/>
      <c r="P515" s="148"/>
      <c r="Q515" s="148"/>
      <c r="R515" s="148"/>
      <c r="S515" s="148"/>
      <c r="T515" s="148"/>
      <c r="U515" s="148"/>
      <c r="V515" s="148"/>
      <c r="W515" s="148"/>
      <c r="X515" s="148"/>
      <c r="Y515" s="148"/>
      <c r="Z515" s="148"/>
      <c r="AA515" s="148"/>
      <c r="AB515" s="148"/>
      <c r="AC515" s="148"/>
      <c r="AD515" s="148"/>
      <c r="AE515" s="148"/>
    </row>
    <row r="516" spans="1:31" ht="15.75" customHeight="1" x14ac:dyDescent="0.25">
      <c r="A516" s="148"/>
      <c r="B516" s="148"/>
      <c r="C516" s="148"/>
      <c r="D516" s="148"/>
      <c r="E516" s="148"/>
      <c r="F516" s="148"/>
      <c r="G516" s="723"/>
      <c r="H516" s="148"/>
      <c r="I516" s="148"/>
      <c r="J516" s="148"/>
      <c r="K516" s="148"/>
      <c r="L516" s="148"/>
      <c r="M516" s="148"/>
      <c r="N516" s="148"/>
      <c r="O516" s="148"/>
      <c r="P516" s="148"/>
      <c r="Q516" s="148"/>
      <c r="R516" s="148"/>
      <c r="S516" s="148"/>
      <c r="T516" s="148"/>
      <c r="U516" s="148"/>
      <c r="V516" s="148"/>
      <c r="W516" s="148"/>
      <c r="X516" s="148"/>
      <c r="Y516" s="148"/>
      <c r="Z516" s="148"/>
      <c r="AA516" s="148"/>
      <c r="AB516" s="148"/>
      <c r="AC516" s="148"/>
      <c r="AD516" s="148"/>
      <c r="AE516" s="148"/>
    </row>
    <row r="517" spans="1:31" ht="15.75" customHeight="1" x14ac:dyDescent="0.25">
      <c r="A517" s="148"/>
      <c r="B517" s="148"/>
      <c r="C517" s="148"/>
      <c r="D517" s="148"/>
      <c r="E517" s="148"/>
      <c r="F517" s="148"/>
      <c r="G517" s="723"/>
      <c r="H517" s="148"/>
      <c r="I517" s="148"/>
      <c r="J517" s="148"/>
      <c r="K517" s="148"/>
      <c r="L517" s="148"/>
      <c r="M517" s="148"/>
      <c r="N517" s="148"/>
      <c r="O517" s="148"/>
      <c r="P517" s="148"/>
      <c r="Q517" s="148"/>
      <c r="R517" s="148"/>
      <c r="S517" s="148"/>
      <c r="T517" s="148"/>
      <c r="U517" s="148"/>
      <c r="V517" s="148"/>
      <c r="W517" s="148"/>
      <c r="X517" s="148"/>
      <c r="Y517" s="148"/>
      <c r="Z517" s="148"/>
      <c r="AA517" s="148"/>
      <c r="AB517" s="148"/>
      <c r="AC517" s="148"/>
      <c r="AD517" s="148"/>
      <c r="AE517" s="148"/>
    </row>
    <row r="518" spans="1:31" ht="15.75" customHeight="1" x14ac:dyDescent="0.25">
      <c r="A518" s="148"/>
      <c r="B518" s="148"/>
      <c r="C518" s="148"/>
      <c r="D518" s="148"/>
      <c r="E518" s="148"/>
      <c r="F518" s="148"/>
      <c r="G518" s="723"/>
      <c r="H518" s="148"/>
      <c r="I518" s="148"/>
      <c r="J518" s="148"/>
      <c r="K518" s="148"/>
      <c r="L518" s="148"/>
      <c r="M518" s="148"/>
      <c r="N518" s="148"/>
      <c r="O518" s="148"/>
      <c r="P518" s="148"/>
      <c r="Q518" s="148"/>
      <c r="R518" s="148"/>
      <c r="S518" s="148"/>
      <c r="T518" s="148"/>
      <c r="U518" s="148"/>
      <c r="V518" s="148"/>
      <c r="W518" s="148"/>
      <c r="X518" s="148"/>
      <c r="Y518" s="148"/>
      <c r="Z518" s="148"/>
      <c r="AA518" s="148"/>
      <c r="AB518" s="148"/>
      <c r="AC518" s="148"/>
      <c r="AD518" s="148"/>
      <c r="AE518" s="148"/>
    </row>
    <row r="519" spans="1:31" ht="15.75" customHeight="1" x14ac:dyDescent="0.25">
      <c r="A519" s="148"/>
      <c r="B519" s="148"/>
      <c r="C519" s="148"/>
      <c r="D519" s="148"/>
      <c r="E519" s="148"/>
      <c r="F519" s="148"/>
      <c r="G519" s="723"/>
      <c r="H519" s="148"/>
      <c r="I519" s="148"/>
      <c r="J519" s="148"/>
      <c r="K519" s="148"/>
      <c r="L519" s="148"/>
      <c r="M519" s="148"/>
      <c r="N519" s="148"/>
      <c r="O519" s="148"/>
      <c r="P519" s="148"/>
      <c r="Q519" s="148"/>
      <c r="R519" s="148"/>
      <c r="S519" s="148"/>
      <c r="T519" s="148"/>
      <c r="U519" s="148"/>
      <c r="V519" s="148"/>
      <c r="W519" s="148"/>
      <c r="X519" s="148"/>
      <c r="Y519" s="148"/>
      <c r="Z519" s="148"/>
      <c r="AA519" s="148"/>
      <c r="AB519" s="148"/>
      <c r="AC519" s="148"/>
      <c r="AD519" s="148"/>
      <c r="AE519" s="148"/>
    </row>
    <row r="520" spans="1:31" ht="15.75" customHeight="1" x14ac:dyDescent="0.25">
      <c r="A520" s="148"/>
      <c r="B520" s="148"/>
      <c r="C520" s="148"/>
      <c r="D520" s="148"/>
      <c r="E520" s="148"/>
      <c r="F520" s="148"/>
      <c r="G520" s="723"/>
      <c r="H520" s="148"/>
      <c r="I520" s="148"/>
      <c r="J520" s="148"/>
      <c r="K520" s="148"/>
      <c r="L520" s="148"/>
      <c r="M520" s="148"/>
      <c r="N520" s="148"/>
      <c r="O520" s="148"/>
      <c r="P520" s="148"/>
      <c r="Q520" s="148"/>
      <c r="R520" s="148"/>
      <c r="S520" s="148"/>
      <c r="T520" s="148"/>
      <c r="U520" s="148"/>
      <c r="V520" s="148"/>
      <c r="W520" s="148"/>
      <c r="X520" s="148"/>
      <c r="Y520" s="148"/>
      <c r="Z520" s="148"/>
      <c r="AA520" s="148"/>
      <c r="AB520" s="148"/>
      <c r="AC520" s="148"/>
      <c r="AD520" s="148"/>
      <c r="AE520" s="148"/>
    </row>
    <row r="521" spans="1:31" ht="15.75" customHeight="1" x14ac:dyDescent="0.25">
      <c r="A521" s="148"/>
      <c r="B521" s="148"/>
      <c r="C521" s="148"/>
      <c r="D521" s="148"/>
      <c r="E521" s="148"/>
      <c r="F521" s="148"/>
      <c r="G521" s="723"/>
      <c r="H521" s="148"/>
      <c r="I521" s="148"/>
      <c r="J521" s="148"/>
      <c r="K521" s="148"/>
      <c r="L521" s="148"/>
      <c r="M521" s="148"/>
      <c r="N521" s="148"/>
      <c r="O521" s="148"/>
      <c r="P521" s="148"/>
      <c r="Q521" s="148"/>
      <c r="R521" s="148"/>
      <c r="S521" s="148"/>
      <c r="T521" s="148"/>
      <c r="U521" s="148"/>
      <c r="V521" s="148"/>
      <c r="W521" s="148"/>
      <c r="X521" s="148"/>
      <c r="Y521" s="148"/>
      <c r="Z521" s="148"/>
      <c r="AA521" s="148"/>
      <c r="AB521" s="148"/>
      <c r="AC521" s="148"/>
      <c r="AD521" s="148"/>
      <c r="AE521" s="148"/>
    </row>
    <row r="522" spans="1:31" ht="15.75" customHeight="1" x14ac:dyDescent="0.25">
      <c r="A522" s="148"/>
      <c r="B522" s="148"/>
      <c r="C522" s="148"/>
      <c r="D522" s="148"/>
      <c r="E522" s="148"/>
      <c r="F522" s="148"/>
      <c r="G522" s="723"/>
      <c r="H522" s="148"/>
      <c r="I522" s="148"/>
      <c r="J522" s="148"/>
      <c r="K522" s="148"/>
      <c r="L522" s="148"/>
      <c r="M522" s="148"/>
      <c r="N522" s="148"/>
      <c r="O522" s="148"/>
      <c r="P522" s="148"/>
      <c r="Q522" s="148"/>
      <c r="R522" s="148"/>
      <c r="S522" s="148"/>
      <c r="T522" s="148"/>
      <c r="U522" s="148"/>
      <c r="V522" s="148"/>
      <c r="W522" s="148"/>
      <c r="X522" s="148"/>
      <c r="Y522" s="148"/>
      <c r="Z522" s="148"/>
      <c r="AA522" s="148"/>
      <c r="AB522" s="148"/>
      <c r="AC522" s="148"/>
      <c r="AD522" s="148"/>
      <c r="AE522" s="148"/>
    </row>
    <row r="523" spans="1:31" ht="15.75" customHeight="1" x14ac:dyDescent="0.25">
      <c r="A523" s="148"/>
      <c r="B523" s="148"/>
      <c r="C523" s="148"/>
      <c r="D523" s="148"/>
      <c r="E523" s="148"/>
      <c r="F523" s="148"/>
      <c r="G523" s="723"/>
      <c r="H523" s="148"/>
      <c r="I523" s="148"/>
      <c r="J523" s="148"/>
      <c r="K523" s="148"/>
      <c r="L523" s="148"/>
      <c r="M523" s="148"/>
      <c r="N523" s="148"/>
      <c r="O523" s="148"/>
      <c r="P523" s="148"/>
      <c r="Q523" s="148"/>
      <c r="R523" s="148"/>
      <c r="S523" s="148"/>
      <c r="T523" s="148"/>
      <c r="U523" s="148"/>
      <c r="V523" s="148"/>
      <c r="W523" s="148"/>
      <c r="X523" s="148"/>
      <c r="Y523" s="148"/>
      <c r="Z523" s="148"/>
      <c r="AA523" s="148"/>
      <c r="AB523" s="148"/>
      <c r="AC523" s="148"/>
      <c r="AD523" s="148"/>
      <c r="AE523" s="148"/>
    </row>
    <row r="524" spans="1:31" ht="15.75" customHeight="1" x14ac:dyDescent="0.25">
      <c r="A524" s="148"/>
      <c r="B524" s="148"/>
      <c r="C524" s="148"/>
      <c r="D524" s="148"/>
      <c r="E524" s="148"/>
      <c r="F524" s="148"/>
      <c r="G524" s="723"/>
      <c r="H524" s="148"/>
      <c r="I524" s="148"/>
      <c r="J524" s="148"/>
      <c r="K524" s="148"/>
      <c r="L524" s="148"/>
      <c r="M524" s="148"/>
      <c r="N524" s="148"/>
      <c r="O524" s="148"/>
      <c r="P524" s="148"/>
      <c r="Q524" s="148"/>
      <c r="R524" s="148"/>
      <c r="S524" s="148"/>
      <c r="T524" s="148"/>
      <c r="U524" s="148"/>
      <c r="V524" s="148"/>
      <c r="W524" s="148"/>
      <c r="X524" s="148"/>
      <c r="Y524" s="148"/>
      <c r="Z524" s="148"/>
      <c r="AA524" s="148"/>
      <c r="AB524" s="148"/>
      <c r="AC524" s="148"/>
      <c r="AD524" s="148"/>
      <c r="AE524" s="148"/>
    </row>
    <row r="525" spans="1:31" ht="15.75" customHeight="1" x14ac:dyDescent="0.25">
      <c r="A525" s="148"/>
      <c r="B525" s="148"/>
      <c r="C525" s="148"/>
      <c r="D525" s="148"/>
      <c r="E525" s="148"/>
      <c r="F525" s="148"/>
      <c r="G525" s="723"/>
      <c r="H525" s="148"/>
      <c r="I525" s="148"/>
      <c r="J525" s="148"/>
      <c r="K525" s="148"/>
      <c r="L525" s="148"/>
      <c r="M525" s="148"/>
      <c r="N525" s="148"/>
      <c r="O525" s="148"/>
      <c r="P525" s="148"/>
      <c r="Q525" s="148"/>
      <c r="R525" s="148"/>
      <c r="S525" s="148"/>
      <c r="T525" s="148"/>
      <c r="U525" s="148"/>
      <c r="V525" s="148"/>
      <c r="W525" s="148"/>
      <c r="X525" s="148"/>
      <c r="Y525" s="148"/>
      <c r="Z525" s="148"/>
      <c r="AA525" s="148"/>
      <c r="AB525" s="148"/>
      <c r="AC525" s="148"/>
      <c r="AD525" s="148"/>
      <c r="AE525" s="148"/>
    </row>
    <row r="526" spans="1:31" ht="15.75" customHeight="1" x14ac:dyDescent="0.25">
      <c r="A526" s="148"/>
      <c r="B526" s="148"/>
      <c r="C526" s="148"/>
      <c r="D526" s="148"/>
      <c r="E526" s="148"/>
      <c r="F526" s="148"/>
      <c r="G526" s="723"/>
      <c r="H526" s="148"/>
      <c r="I526" s="148"/>
      <c r="J526" s="148"/>
      <c r="K526" s="148"/>
      <c r="L526" s="148"/>
      <c r="M526" s="148"/>
      <c r="N526" s="148"/>
      <c r="O526" s="148"/>
      <c r="P526" s="148"/>
      <c r="Q526" s="148"/>
      <c r="R526" s="148"/>
      <c r="S526" s="148"/>
      <c r="T526" s="148"/>
      <c r="U526" s="148"/>
      <c r="V526" s="148"/>
      <c r="W526" s="148"/>
      <c r="X526" s="148"/>
      <c r="Y526" s="148"/>
      <c r="Z526" s="148"/>
      <c r="AA526" s="148"/>
      <c r="AB526" s="148"/>
      <c r="AC526" s="148"/>
      <c r="AD526" s="148"/>
      <c r="AE526" s="148"/>
    </row>
    <row r="527" spans="1:31" ht="15.75" customHeight="1" x14ac:dyDescent="0.25">
      <c r="A527" s="148"/>
      <c r="B527" s="148"/>
      <c r="C527" s="148"/>
      <c r="D527" s="148"/>
      <c r="E527" s="148"/>
      <c r="F527" s="148"/>
      <c r="G527" s="723"/>
      <c r="H527" s="148"/>
      <c r="I527" s="148"/>
      <c r="J527" s="148"/>
      <c r="K527" s="148"/>
      <c r="L527" s="148"/>
      <c r="M527" s="148"/>
      <c r="N527" s="148"/>
      <c r="O527" s="148"/>
      <c r="P527" s="148"/>
      <c r="Q527" s="148"/>
      <c r="R527" s="148"/>
      <c r="S527" s="148"/>
      <c r="T527" s="148"/>
      <c r="U527" s="148"/>
      <c r="V527" s="148"/>
      <c r="W527" s="148"/>
      <c r="X527" s="148"/>
      <c r="Y527" s="148"/>
      <c r="Z527" s="148"/>
      <c r="AA527" s="148"/>
      <c r="AB527" s="148"/>
      <c r="AC527" s="148"/>
      <c r="AD527" s="148"/>
      <c r="AE527" s="148"/>
    </row>
    <row r="528" spans="1:31" ht="15.75" customHeight="1" x14ac:dyDescent="0.25">
      <c r="A528" s="148"/>
      <c r="B528" s="148"/>
      <c r="C528" s="148"/>
      <c r="D528" s="148"/>
      <c r="E528" s="148"/>
      <c r="F528" s="148"/>
      <c r="G528" s="723"/>
      <c r="H528" s="148"/>
      <c r="I528" s="148"/>
      <c r="J528" s="148"/>
      <c r="K528" s="148"/>
      <c r="L528" s="148"/>
      <c r="M528" s="148"/>
      <c r="N528" s="148"/>
      <c r="O528" s="148"/>
      <c r="P528" s="148"/>
      <c r="Q528" s="148"/>
      <c r="R528" s="148"/>
      <c r="S528" s="148"/>
      <c r="T528" s="148"/>
      <c r="U528" s="148"/>
      <c r="V528" s="148"/>
      <c r="W528" s="148"/>
      <c r="X528" s="148"/>
      <c r="Y528" s="148"/>
      <c r="Z528" s="148"/>
      <c r="AA528" s="148"/>
      <c r="AB528" s="148"/>
      <c r="AC528" s="148"/>
      <c r="AD528" s="148"/>
      <c r="AE528" s="148"/>
    </row>
    <row r="529" spans="1:31" ht="15.75" customHeight="1" x14ac:dyDescent="0.25">
      <c r="A529" s="148"/>
      <c r="B529" s="148"/>
      <c r="C529" s="148"/>
      <c r="D529" s="148"/>
      <c r="E529" s="148"/>
      <c r="F529" s="148"/>
      <c r="G529" s="723"/>
      <c r="H529" s="148"/>
      <c r="I529" s="148"/>
      <c r="J529" s="148"/>
      <c r="K529" s="148"/>
      <c r="L529" s="148"/>
      <c r="M529" s="148"/>
      <c r="N529" s="148"/>
      <c r="O529" s="148"/>
      <c r="P529" s="148"/>
      <c r="Q529" s="148"/>
      <c r="R529" s="148"/>
      <c r="S529" s="148"/>
      <c r="T529" s="148"/>
      <c r="U529" s="148"/>
      <c r="V529" s="148"/>
      <c r="W529" s="148"/>
      <c r="X529" s="148"/>
      <c r="Y529" s="148"/>
      <c r="Z529" s="148"/>
      <c r="AA529" s="148"/>
      <c r="AB529" s="148"/>
      <c r="AC529" s="148"/>
      <c r="AD529" s="148"/>
      <c r="AE529" s="148"/>
    </row>
    <row r="530" spans="1:31" ht="15.75" customHeight="1" x14ac:dyDescent="0.25">
      <c r="A530" s="148"/>
      <c r="B530" s="148"/>
      <c r="C530" s="148"/>
      <c r="D530" s="148"/>
      <c r="E530" s="148"/>
      <c r="F530" s="148"/>
      <c r="G530" s="723"/>
      <c r="H530" s="148"/>
      <c r="I530" s="148"/>
      <c r="J530" s="148"/>
      <c r="K530" s="148"/>
      <c r="L530" s="148"/>
      <c r="M530" s="148"/>
      <c r="N530" s="148"/>
      <c r="O530" s="148"/>
      <c r="P530" s="148"/>
      <c r="Q530" s="148"/>
      <c r="R530" s="148"/>
      <c r="S530" s="148"/>
      <c r="T530" s="148"/>
      <c r="U530" s="148"/>
      <c r="V530" s="148"/>
      <c r="W530" s="148"/>
      <c r="X530" s="148"/>
      <c r="Y530" s="148"/>
      <c r="Z530" s="148"/>
      <c r="AA530" s="148"/>
      <c r="AB530" s="148"/>
      <c r="AC530" s="148"/>
      <c r="AD530" s="148"/>
      <c r="AE530" s="148"/>
    </row>
    <row r="531" spans="1:31" ht="15.75" customHeight="1" x14ac:dyDescent="0.25">
      <c r="A531" s="148"/>
      <c r="B531" s="148"/>
      <c r="C531" s="148"/>
      <c r="D531" s="148"/>
      <c r="E531" s="148"/>
      <c r="F531" s="148"/>
      <c r="G531" s="723"/>
      <c r="H531" s="148"/>
      <c r="I531" s="148"/>
      <c r="J531" s="148"/>
      <c r="K531" s="148"/>
      <c r="L531" s="148"/>
      <c r="M531" s="148"/>
      <c r="N531" s="148"/>
      <c r="O531" s="148"/>
      <c r="P531" s="148"/>
      <c r="Q531" s="148"/>
      <c r="R531" s="148"/>
      <c r="S531" s="148"/>
      <c r="T531" s="148"/>
      <c r="U531" s="148"/>
      <c r="V531" s="148"/>
      <c r="W531" s="148"/>
      <c r="X531" s="148"/>
      <c r="Y531" s="148"/>
      <c r="Z531" s="148"/>
      <c r="AA531" s="148"/>
      <c r="AB531" s="148"/>
      <c r="AC531" s="148"/>
      <c r="AD531" s="148"/>
      <c r="AE531" s="148"/>
    </row>
    <row r="532" spans="1:31" ht="15.75" customHeight="1" x14ac:dyDescent="0.25">
      <c r="A532" s="148"/>
      <c r="B532" s="148"/>
      <c r="C532" s="148"/>
      <c r="D532" s="148"/>
      <c r="E532" s="148"/>
      <c r="F532" s="148"/>
      <c r="G532" s="723"/>
      <c r="H532" s="148"/>
      <c r="I532" s="148"/>
      <c r="J532" s="148"/>
      <c r="K532" s="148"/>
      <c r="L532" s="148"/>
      <c r="M532" s="148"/>
      <c r="N532" s="148"/>
      <c r="O532" s="148"/>
      <c r="P532" s="148"/>
      <c r="Q532" s="148"/>
      <c r="R532" s="148"/>
      <c r="S532" s="148"/>
      <c r="T532" s="148"/>
      <c r="U532" s="148"/>
      <c r="V532" s="148"/>
      <c r="W532" s="148"/>
      <c r="X532" s="148"/>
      <c r="Y532" s="148"/>
      <c r="Z532" s="148"/>
      <c r="AA532" s="148"/>
      <c r="AB532" s="148"/>
      <c r="AC532" s="148"/>
      <c r="AD532" s="148"/>
      <c r="AE532" s="148"/>
    </row>
    <row r="533" spans="1:31" ht="15.75" customHeight="1" x14ac:dyDescent="0.25">
      <c r="A533" s="148"/>
      <c r="B533" s="148"/>
      <c r="C533" s="148"/>
      <c r="D533" s="148"/>
      <c r="E533" s="148"/>
      <c r="F533" s="148"/>
      <c r="G533" s="723"/>
      <c r="H533" s="148"/>
      <c r="I533" s="148"/>
      <c r="J533" s="148"/>
      <c r="K533" s="148"/>
      <c r="L533" s="148"/>
      <c r="M533" s="148"/>
      <c r="N533" s="148"/>
      <c r="O533" s="148"/>
      <c r="P533" s="148"/>
      <c r="Q533" s="148"/>
      <c r="R533" s="148"/>
      <c r="S533" s="148"/>
      <c r="T533" s="148"/>
      <c r="U533" s="148"/>
      <c r="V533" s="148"/>
      <c r="W533" s="148"/>
      <c r="X533" s="148"/>
      <c r="Y533" s="148"/>
      <c r="Z533" s="148"/>
      <c r="AA533" s="148"/>
      <c r="AB533" s="148"/>
      <c r="AC533" s="148"/>
      <c r="AD533" s="148"/>
      <c r="AE533" s="148"/>
    </row>
    <row r="534" spans="1:31" ht="15.75" customHeight="1" x14ac:dyDescent="0.25">
      <c r="A534" s="148"/>
      <c r="B534" s="148"/>
      <c r="C534" s="148"/>
      <c r="D534" s="148"/>
      <c r="E534" s="148"/>
      <c r="F534" s="148"/>
      <c r="G534" s="723"/>
      <c r="H534" s="148"/>
      <c r="I534" s="148"/>
      <c r="J534" s="148"/>
      <c r="K534" s="148"/>
      <c r="L534" s="148"/>
      <c r="M534" s="148"/>
      <c r="N534" s="148"/>
      <c r="O534" s="148"/>
      <c r="P534" s="148"/>
      <c r="Q534" s="148"/>
      <c r="R534" s="148"/>
      <c r="S534" s="148"/>
      <c r="T534" s="148"/>
      <c r="U534" s="148"/>
      <c r="V534" s="148"/>
      <c r="W534" s="148"/>
      <c r="X534" s="148"/>
      <c r="Y534" s="148"/>
      <c r="Z534" s="148"/>
      <c r="AA534" s="148"/>
      <c r="AB534" s="148"/>
      <c r="AC534" s="148"/>
      <c r="AD534" s="148"/>
      <c r="AE534" s="148"/>
    </row>
    <row r="535" spans="1:31" ht="15.75" customHeight="1" x14ac:dyDescent="0.25">
      <c r="A535" s="148"/>
      <c r="B535" s="148"/>
      <c r="C535" s="148"/>
      <c r="D535" s="148"/>
      <c r="E535" s="148"/>
      <c r="F535" s="148"/>
      <c r="G535" s="723"/>
      <c r="H535" s="148"/>
      <c r="I535" s="148"/>
      <c r="J535" s="148"/>
      <c r="K535" s="148"/>
      <c r="L535" s="148"/>
      <c r="M535" s="148"/>
      <c r="N535" s="148"/>
      <c r="O535" s="148"/>
      <c r="P535" s="148"/>
      <c r="Q535" s="148"/>
      <c r="R535" s="148"/>
      <c r="S535" s="148"/>
      <c r="T535" s="148"/>
      <c r="U535" s="148"/>
      <c r="V535" s="148"/>
      <c r="W535" s="148"/>
      <c r="X535" s="148"/>
      <c r="Y535" s="148"/>
      <c r="Z535" s="148"/>
      <c r="AA535" s="148"/>
      <c r="AB535" s="148"/>
      <c r="AC535" s="148"/>
      <c r="AD535" s="148"/>
      <c r="AE535" s="148"/>
    </row>
    <row r="536" spans="1:31" ht="15.75" customHeight="1" x14ac:dyDescent="0.25">
      <c r="A536" s="148"/>
      <c r="B536" s="148"/>
      <c r="C536" s="148"/>
      <c r="D536" s="148"/>
      <c r="E536" s="148"/>
      <c r="F536" s="148"/>
      <c r="G536" s="723"/>
      <c r="H536" s="148"/>
      <c r="I536" s="148"/>
      <c r="J536" s="148"/>
      <c r="K536" s="148"/>
      <c r="L536" s="148"/>
      <c r="M536" s="148"/>
      <c r="N536" s="148"/>
      <c r="O536" s="148"/>
      <c r="P536" s="148"/>
      <c r="Q536" s="148"/>
      <c r="R536" s="148"/>
      <c r="S536" s="148"/>
      <c r="T536" s="148"/>
      <c r="U536" s="148"/>
      <c r="V536" s="148"/>
      <c r="W536" s="148"/>
      <c r="X536" s="148"/>
      <c r="Y536" s="148"/>
      <c r="Z536" s="148"/>
      <c r="AA536" s="148"/>
      <c r="AB536" s="148"/>
      <c r="AC536" s="148"/>
      <c r="AD536" s="148"/>
      <c r="AE536" s="148"/>
    </row>
    <row r="537" spans="1:31" ht="15.75" customHeight="1" x14ac:dyDescent="0.25">
      <c r="A537" s="148"/>
      <c r="B537" s="148"/>
      <c r="C537" s="148"/>
      <c r="D537" s="148"/>
      <c r="E537" s="148"/>
      <c r="F537" s="148"/>
      <c r="G537" s="723"/>
      <c r="H537" s="148"/>
      <c r="I537" s="148"/>
      <c r="J537" s="148"/>
      <c r="K537" s="148"/>
      <c r="L537" s="148"/>
      <c r="M537" s="148"/>
      <c r="N537" s="148"/>
      <c r="O537" s="148"/>
      <c r="P537" s="148"/>
      <c r="Q537" s="148"/>
      <c r="R537" s="148"/>
      <c r="S537" s="148"/>
      <c r="T537" s="148"/>
      <c r="U537" s="148"/>
      <c r="V537" s="148"/>
      <c r="W537" s="148"/>
      <c r="X537" s="148"/>
      <c r="Y537" s="148"/>
      <c r="Z537" s="148"/>
      <c r="AA537" s="148"/>
      <c r="AB537" s="148"/>
      <c r="AC537" s="148"/>
      <c r="AD537" s="148"/>
      <c r="AE537" s="148"/>
    </row>
    <row r="538" spans="1:31" ht="15.75" customHeight="1" x14ac:dyDescent="0.25">
      <c r="A538" s="148"/>
      <c r="B538" s="148"/>
      <c r="C538" s="148"/>
      <c r="D538" s="148"/>
      <c r="E538" s="148"/>
      <c r="F538" s="148"/>
      <c r="G538" s="723"/>
      <c r="H538" s="148"/>
      <c r="I538" s="148"/>
      <c r="J538" s="148"/>
      <c r="K538" s="148"/>
      <c r="L538" s="148"/>
      <c r="M538" s="148"/>
      <c r="N538" s="148"/>
      <c r="O538" s="148"/>
      <c r="P538" s="148"/>
      <c r="Q538" s="148"/>
      <c r="R538" s="148"/>
      <c r="S538" s="148"/>
      <c r="T538" s="148"/>
      <c r="U538" s="148"/>
      <c r="V538" s="148"/>
      <c r="W538" s="148"/>
      <c r="X538" s="148"/>
      <c r="Y538" s="148"/>
      <c r="Z538" s="148"/>
      <c r="AA538" s="148"/>
      <c r="AB538" s="148"/>
      <c r="AC538" s="148"/>
      <c r="AD538" s="148"/>
      <c r="AE538" s="148"/>
    </row>
    <row r="539" spans="1:31" ht="15.75" customHeight="1" x14ac:dyDescent="0.25">
      <c r="A539" s="148"/>
      <c r="B539" s="148"/>
      <c r="C539" s="148"/>
      <c r="D539" s="148"/>
      <c r="E539" s="148"/>
      <c r="F539" s="148"/>
      <c r="G539" s="723"/>
      <c r="H539" s="148"/>
      <c r="I539" s="148"/>
      <c r="J539" s="148"/>
      <c r="K539" s="148"/>
      <c r="L539" s="148"/>
      <c r="M539" s="148"/>
      <c r="N539" s="148"/>
      <c r="O539" s="148"/>
      <c r="P539" s="148"/>
      <c r="Q539" s="148"/>
      <c r="R539" s="148"/>
      <c r="S539" s="148"/>
      <c r="T539" s="148"/>
      <c r="U539" s="148"/>
      <c r="V539" s="148"/>
      <c r="W539" s="148"/>
      <c r="X539" s="148"/>
      <c r="Y539" s="148"/>
      <c r="Z539" s="148"/>
      <c r="AA539" s="148"/>
      <c r="AB539" s="148"/>
      <c r="AC539" s="148"/>
      <c r="AD539" s="148"/>
      <c r="AE539" s="148"/>
    </row>
    <row r="540" spans="1:31" ht="15.75" customHeight="1" x14ac:dyDescent="0.25">
      <c r="A540" s="148"/>
      <c r="B540" s="148"/>
      <c r="C540" s="148"/>
      <c r="D540" s="148"/>
      <c r="E540" s="148"/>
      <c r="F540" s="148"/>
      <c r="G540" s="723"/>
      <c r="H540" s="148"/>
      <c r="I540" s="148"/>
      <c r="J540" s="148"/>
      <c r="K540" s="148"/>
      <c r="L540" s="148"/>
      <c r="M540" s="148"/>
      <c r="N540" s="148"/>
      <c r="O540" s="148"/>
      <c r="P540" s="148"/>
      <c r="Q540" s="148"/>
      <c r="R540" s="148"/>
      <c r="S540" s="148"/>
      <c r="T540" s="148"/>
      <c r="U540" s="148"/>
      <c r="V540" s="148"/>
      <c r="W540" s="148"/>
      <c r="X540" s="148"/>
      <c r="Y540" s="148"/>
      <c r="Z540" s="148"/>
      <c r="AA540" s="148"/>
      <c r="AB540" s="148"/>
      <c r="AC540" s="148"/>
      <c r="AD540" s="148"/>
      <c r="AE540" s="148"/>
    </row>
    <row r="541" spans="1:31" ht="15.75" customHeight="1" x14ac:dyDescent="0.25">
      <c r="A541" s="148"/>
      <c r="B541" s="148"/>
      <c r="C541" s="148"/>
      <c r="D541" s="148"/>
      <c r="E541" s="148"/>
      <c r="F541" s="148"/>
      <c r="G541" s="723"/>
      <c r="H541" s="148"/>
      <c r="I541" s="148"/>
      <c r="J541" s="148"/>
      <c r="K541" s="148"/>
      <c r="L541" s="148"/>
      <c r="M541" s="148"/>
      <c r="N541" s="148"/>
      <c r="O541" s="148"/>
      <c r="P541" s="148"/>
      <c r="Q541" s="148"/>
      <c r="R541" s="148"/>
      <c r="S541" s="148"/>
      <c r="T541" s="148"/>
      <c r="U541" s="148"/>
      <c r="V541" s="148"/>
      <c r="W541" s="148"/>
      <c r="X541" s="148"/>
      <c r="Y541" s="148"/>
      <c r="Z541" s="148"/>
      <c r="AA541" s="148"/>
      <c r="AB541" s="148"/>
      <c r="AC541" s="148"/>
      <c r="AD541" s="148"/>
      <c r="AE541" s="148"/>
    </row>
    <row r="542" spans="1:31" ht="15.75" customHeight="1" x14ac:dyDescent="0.25">
      <c r="A542" s="148"/>
      <c r="B542" s="148"/>
      <c r="C542" s="148"/>
      <c r="D542" s="148"/>
      <c r="E542" s="148"/>
      <c r="F542" s="148"/>
      <c r="G542" s="723"/>
      <c r="H542" s="148"/>
      <c r="I542" s="148"/>
      <c r="J542" s="148"/>
      <c r="K542" s="148"/>
      <c r="L542" s="148"/>
      <c r="M542" s="148"/>
      <c r="N542" s="148"/>
      <c r="O542" s="148"/>
      <c r="P542" s="148"/>
      <c r="Q542" s="148"/>
      <c r="R542" s="148"/>
      <c r="S542" s="148"/>
      <c r="T542" s="148"/>
      <c r="U542" s="148"/>
      <c r="V542" s="148"/>
      <c r="W542" s="148"/>
      <c r="X542" s="148"/>
      <c r="Y542" s="148"/>
      <c r="Z542" s="148"/>
      <c r="AA542" s="148"/>
      <c r="AB542" s="148"/>
      <c r="AC542" s="148"/>
      <c r="AD542" s="148"/>
      <c r="AE542" s="148"/>
    </row>
    <row r="543" spans="1:31" ht="15.75" customHeight="1" x14ac:dyDescent="0.25">
      <c r="A543" s="148"/>
      <c r="B543" s="148"/>
      <c r="C543" s="148"/>
      <c r="D543" s="148"/>
      <c r="E543" s="148"/>
      <c r="F543" s="148"/>
      <c r="G543" s="723"/>
      <c r="H543" s="148"/>
      <c r="I543" s="148"/>
      <c r="J543" s="148"/>
      <c r="K543" s="148"/>
      <c r="L543" s="148"/>
      <c r="M543" s="148"/>
      <c r="N543" s="148"/>
      <c r="O543" s="148"/>
      <c r="P543" s="148"/>
      <c r="Q543" s="148"/>
      <c r="R543" s="148"/>
      <c r="S543" s="148"/>
      <c r="T543" s="148"/>
      <c r="U543" s="148"/>
      <c r="V543" s="148"/>
      <c r="W543" s="148"/>
      <c r="X543" s="148"/>
      <c r="Y543" s="148"/>
      <c r="Z543" s="148"/>
      <c r="AA543" s="148"/>
      <c r="AB543" s="148"/>
      <c r="AC543" s="148"/>
      <c r="AD543" s="148"/>
      <c r="AE543" s="148"/>
    </row>
    <row r="544" spans="1:31" ht="15.75" customHeight="1" x14ac:dyDescent="0.25">
      <c r="A544" s="148"/>
      <c r="B544" s="148"/>
      <c r="C544" s="148"/>
      <c r="D544" s="148"/>
      <c r="E544" s="148"/>
      <c r="F544" s="148"/>
      <c r="G544" s="723"/>
      <c r="H544" s="148"/>
      <c r="I544" s="148"/>
      <c r="J544" s="148"/>
      <c r="K544" s="148"/>
      <c r="L544" s="148"/>
      <c r="M544" s="148"/>
      <c r="N544" s="148"/>
      <c r="O544" s="148"/>
      <c r="P544" s="148"/>
      <c r="Q544" s="148"/>
      <c r="R544" s="148"/>
      <c r="S544" s="148"/>
      <c r="T544" s="148"/>
      <c r="U544" s="148"/>
      <c r="V544" s="148"/>
      <c r="W544" s="148"/>
      <c r="X544" s="148"/>
      <c r="Y544" s="148"/>
      <c r="Z544" s="148"/>
      <c r="AA544" s="148"/>
      <c r="AB544" s="148"/>
      <c r="AC544" s="148"/>
      <c r="AD544" s="148"/>
      <c r="AE544" s="148"/>
    </row>
    <row r="545" spans="1:31" ht="15.75" customHeight="1" x14ac:dyDescent="0.25">
      <c r="A545" s="148"/>
      <c r="B545" s="148"/>
      <c r="C545" s="148"/>
      <c r="D545" s="148"/>
      <c r="E545" s="148"/>
      <c r="F545" s="148"/>
      <c r="G545" s="723"/>
      <c r="H545" s="148"/>
      <c r="I545" s="148"/>
      <c r="J545" s="148"/>
      <c r="K545" s="148"/>
      <c r="L545" s="148"/>
      <c r="M545" s="148"/>
      <c r="N545" s="148"/>
      <c r="O545" s="148"/>
      <c r="P545" s="148"/>
      <c r="Q545" s="148"/>
      <c r="R545" s="148"/>
      <c r="S545" s="148"/>
      <c r="T545" s="148"/>
      <c r="U545" s="148"/>
      <c r="V545" s="148"/>
      <c r="W545" s="148"/>
      <c r="X545" s="148"/>
      <c r="Y545" s="148"/>
      <c r="Z545" s="148"/>
      <c r="AA545" s="148"/>
      <c r="AB545" s="148"/>
      <c r="AC545" s="148"/>
      <c r="AD545" s="148"/>
      <c r="AE545" s="148"/>
    </row>
    <row r="546" spans="1:31" ht="15.75" customHeight="1" x14ac:dyDescent="0.25">
      <c r="A546" s="148"/>
      <c r="B546" s="148"/>
      <c r="C546" s="148"/>
      <c r="D546" s="148"/>
      <c r="E546" s="148"/>
      <c r="F546" s="148"/>
      <c r="G546" s="723"/>
      <c r="H546" s="148"/>
      <c r="I546" s="148"/>
      <c r="J546" s="148"/>
      <c r="K546" s="148"/>
      <c r="L546" s="148"/>
      <c r="M546" s="148"/>
      <c r="N546" s="148"/>
      <c r="O546" s="148"/>
      <c r="P546" s="148"/>
      <c r="Q546" s="148"/>
      <c r="R546" s="148"/>
      <c r="S546" s="148"/>
      <c r="T546" s="148"/>
      <c r="U546" s="148"/>
      <c r="V546" s="148"/>
      <c r="W546" s="148"/>
      <c r="X546" s="148"/>
      <c r="Y546" s="148"/>
      <c r="Z546" s="148"/>
      <c r="AA546" s="148"/>
      <c r="AB546" s="148"/>
      <c r="AC546" s="148"/>
      <c r="AD546" s="148"/>
      <c r="AE546" s="148"/>
    </row>
    <row r="547" spans="1:31" ht="15.75" customHeight="1" x14ac:dyDescent="0.25">
      <c r="A547" s="148"/>
      <c r="B547" s="148"/>
      <c r="C547" s="148"/>
      <c r="D547" s="148"/>
      <c r="E547" s="148"/>
      <c r="F547" s="148"/>
      <c r="G547" s="723"/>
      <c r="H547" s="148"/>
      <c r="I547" s="148"/>
      <c r="J547" s="148"/>
      <c r="K547" s="148"/>
      <c r="L547" s="148"/>
      <c r="M547" s="148"/>
      <c r="N547" s="148"/>
      <c r="O547" s="148"/>
      <c r="P547" s="148"/>
      <c r="Q547" s="148"/>
      <c r="R547" s="148"/>
      <c r="S547" s="148"/>
      <c r="T547" s="148"/>
      <c r="U547" s="148"/>
      <c r="V547" s="148"/>
      <c r="W547" s="148"/>
      <c r="X547" s="148"/>
      <c r="Y547" s="148"/>
      <c r="Z547" s="148"/>
      <c r="AA547" s="148"/>
      <c r="AB547" s="148"/>
      <c r="AC547" s="148"/>
      <c r="AD547" s="148"/>
      <c r="AE547" s="148"/>
    </row>
    <row r="548" spans="1:31" ht="15.75" customHeight="1" x14ac:dyDescent="0.25">
      <c r="A548" s="148"/>
      <c r="B548" s="148"/>
      <c r="C548" s="148"/>
      <c r="D548" s="148"/>
      <c r="E548" s="148"/>
      <c r="F548" s="148"/>
      <c r="G548" s="723"/>
      <c r="H548" s="148"/>
      <c r="I548" s="148"/>
      <c r="J548" s="148"/>
      <c r="K548" s="148"/>
      <c r="L548" s="148"/>
      <c r="M548" s="148"/>
      <c r="N548" s="148"/>
      <c r="O548" s="148"/>
      <c r="P548" s="148"/>
      <c r="Q548" s="148"/>
      <c r="R548" s="148"/>
      <c r="S548" s="148"/>
      <c r="T548" s="148"/>
      <c r="U548" s="148"/>
      <c r="V548" s="148"/>
      <c r="W548" s="148"/>
      <c r="X548" s="148"/>
      <c r="Y548" s="148"/>
      <c r="Z548" s="148"/>
      <c r="AA548" s="148"/>
      <c r="AB548" s="148"/>
      <c r="AC548" s="148"/>
      <c r="AD548" s="148"/>
      <c r="AE548" s="148"/>
    </row>
    <row r="549" spans="1:31" ht="15.75" customHeight="1" x14ac:dyDescent="0.25">
      <c r="A549" s="148"/>
      <c r="B549" s="148"/>
      <c r="C549" s="148"/>
      <c r="D549" s="148"/>
      <c r="E549" s="148"/>
      <c r="F549" s="148"/>
      <c r="G549" s="723"/>
      <c r="H549" s="148"/>
      <c r="I549" s="148"/>
      <c r="J549" s="148"/>
      <c r="K549" s="148"/>
      <c r="L549" s="148"/>
      <c r="M549" s="148"/>
      <c r="N549" s="148"/>
      <c r="O549" s="148"/>
      <c r="P549" s="148"/>
      <c r="Q549" s="148"/>
      <c r="R549" s="148"/>
      <c r="S549" s="148"/>
      <c r="T549" s="148"/>
      <c r="U549" s="148"/>
      <c r="V549" s="148"/>
      <c r="W549" s="148"/>
      <c r="X549" s="148"/>
      <c r="Y549" s="148"/>
      <c r="Z549" s="148"/>
      <c r="AA549" s="148"/>
      <c r="AB549" s="148"/>
      <c r="AC549" s="148"/>
      <c r="AD549" s="148"/>
      <c r="AE549" s="148"/>
    </row>
    <row r="550" spans="1:31" ht="15.75" customHeight="1" x14ac:dyDescent="0.25">
      <c r="A550" s="148"/>
      <c r="B550" s="148"/>
      <c r="C550" s="148"/>
      <c r="D550" s="148"/>
      <c r="E550" s="148"/>
      <c r="F550" s="148"/>
      <c r="G550" s="723"/>
      <c r="H550" s="148"/>
      <c r="I550" s="148"/>
      <c r="J550" s="148"/>
      <c r="K550" s="148"/>
      <c r="L550" s="148"/>
      <c r="M550" s="148"/>
      <c r="N550" s="148"/>
      <c r="O550" s="148"/>
      <c r="P550" s="148"/>
      <c r="Q550" s="148"/>
      <c r="R550" s="148"/>
      <c r="S550" s="148"/>
      <c r="T550" s="148"/>
      <c r="U550" s="148"/>
      <c r="V550" s="148"/>
      <c r="W550" s="148"/>
      <c r="X550" s="148"/>
      <c r="Y550" s="148"/>
      <c r="Z550" s="148"/>
      <c r="AA550" s="148"/>
      <c r="AB550" s="148"/>
      <c r="AC550" s="148"/>
      <c r="AD550" s="148"/>
      <c r="AE550" s="148"/>
    </row>
    <row r="551" spans="1:31" ht="15.75" customHeight="1" x14ac:dyDescent="0.25">
      <c r="A551" s="148"/>
      <c r="B551" s="148"/>
      <c r="C551" s="148"/>
      <c r="D551" s="148"/>
      <c r="E551" s="148"/>
      <c r="F551" s="148"/>
      <c r="G551" s="723"/>
      <c r="H551" s="148"/>
      <c r="I551" s="148"/>
      <c r="J551" s="148"/>
      <c r="K551" s="148"/>
      <c r="L551" s="148"/>
      <c r="M551" s="148"/>
      <c r="N551" s="148"/>
      <c r="O551" s="148"/>
      <c r="P551" s="148"/>
      <c r="Q551" s="148"/>
      <c r="R551" s="148"/>
      <c r="S551" s="148"/>
      <c r="T551" s="148"/>
      <c r="U551" s="148"/>
      <c r="V551" s="148"/>
      <c r="W551" s="148"/>
      <c r="X551" s="148"/>
      <c r="Y551" s="148"/>
      <c r="Z551" s="148"/>
      <c r="AA551" s="148"/>
      <c r="AB551" s="148"/>
      <c r="AC551" s="148"/>
      <c r="AD551" s="148"/>
      <c r="AE551" s="148"/>
    </row>
    <row r="552" spans="1:31" ht="15.75" customHeight="1" x14ac:dyDescent="0.25">
      <c r="A552" s="148"/>
      <c r="B552" s="148"/>
      <c r="C552" s="148"/>
      <c r="D552" s="148"/>
      <c r="E552" s="148"/>
      <c r="F552" s="148"/>
      <c r="G552" s="723"/>
      <c r="H552" s="148"/>
      <c r="I552" s="148"/>
      <c r="J552" s="148"/>
      <c r="K552" s="148"/>
      <c r="L552" s="148"/>
      <c r="M552" s="148"/>
      <c r="N552" s="148"/>
      <c r="O552" s="148"/>
      <c r="P552" s="148"/>
      <c r="Q552" s="148"/>
      <c r="R552" s="148"/>
      <c r="S552" s="148"/>
      <c r="T552" s="148"/>
      <c r="U552" s="148"/>
      <c r="V552" s="148"/>
      <c r="W552" s="148"/>
      <c r="X552" s="148"/>
      <c r="Y552" s="148"/>
      <c r="Z552" s="148"/>
      <c r="AA552" s="148"/>
      <c r="AB552" s="148"/>
      <c r="AC552" s="148"/>
      <c r="AD552" s="148"/>
      <c r="AE552" s="148"/>
    </row>
    <row r="553" spans="1:31" ht="15.75" customHeight="1" x14ac:dyDescent="0.25">
      <c r="A553" s="148"/>
      <c r="B553" s="148"/>
      <c r="C553" s="148"/>
      <c r="D553" s="148"/>
      <c r="E553" s="148"/>
      <c r="F553" s="148"/>
      <c r="G553" s="723"/>
      <c r="H553" s="148"/>
      <c r="I553" s="148"/>
      <c r="J553" s="148"/>
      <c r="K553" s="148"/>
      <c r="L553" s="148"/>
      <c r="M553" s="148"/>
      <c r="N553" s="148"/>
      <c r="O553" s="148"/>
      <c r="P553" s="148"/>
      <c r="Q553" s="148"/>
      <c r="R553" s="148"/>
      <c r="S553" s="148"/>
      <c r="T553" s="148"/>
      <c r="U553" s="148"/>
      <c r="V553" s="148"/>
      <c r="W553" s="148"/>
      <c r="X553" s="148"/>
      <c r="Y553" s="148"/>
      <c r="Z553" s="148"/>
      <c r="AA553" s="148"/>
      <c r="AB553" s="148"/>
      <c r="AC553" s="148"/>
      <c r="AD553" s="148"/>
      <c r="AE553" s="148"/>
    </row>
    <row r="554" spans="1:31" ht="15.75" customHeight="1" x14ac:dyDescent="0.25">
      <c r="A554" s="148"/>
      <c r="B554" s="148"/>
      <c r="C554" s="148"/>
      <c r="D554" s="148"/>
      <c r="E554" s="148"/>
      <c r="F554" s="148"/>
      <c r="G554" s="723"/>
      <c r="H554" s="148"/>
      <c r="I554" s="148"/>
      <c r="J554" s="148"/>
      <c r="K554" s="148"/>
      <c r="L554" s="148"/>
      <c r="M554" s="148"/>
      <c r="N554" s="148"/>
      <c r="O554" s="148"/>
      <c r="P554" s="148"/>
      <c r="Q554" s="148"/>
      <c r="R554" s="148"/>
      <c r="S554" s="148"/>
      <c r="T554" s="148"/>
      <c r="U554" s="148"/>
      <c r="V554" s="148"/>
      <c r="W554" s="148"/>
      <c r="X554" s="148"/>
      <c r="Y554" s="148"/>
      <c r="Z554" s="148"/>
      <c r="AA554" s="148"/>
      <c r="AB554" s="148"/>
      <c r="AC554" s="148"/>
      <c r="AD554" s="148"/>
      <c r="AE554" s="148"/>
    </row>
    <row r="555" spans="1:31" ht="15.75" customHeight="1" x14ac:dyDescent="0.25">
      <c r="A555" s="148"/>
      <c r="B555" s="148"/>
      <c r="C555" s="148"/>
      <c r="D555" s="148"/>
      <c r="E555" s="148"/>
      <c r="F555" s="148"/>
      <c r="G555" s="723"/>
      <c r="H555" s="148"/>
      <c r="I555" s="148"/>
      <c r="J555" s="148"/>
      <c r="K555" s="148"/>
      <c r="L555" s="148"/>
      <c r="M555" s="148"/>
      <c r="N555" s="148"/>
      <c r="O555" s="148"/>
      <c r="P555" s="148"/>
      <c r="Q555" s="148"/>
      <c r="R555" s="148"/>
      <c r="S555" s="148"/>
      <c r="T555" s="148"/>
      <c r="U555" s="148"/>
      <c r="V555" s="148"/>
      <c r="W555" s="148"/>
      <c r="X555" s="148"/>
      <c r="Y555" s="148"/>
      <c r="Z555" s="148"/>
      <c r="AA555" s="148"/>
      <c r="AB555" s="148"/>
      <c r="AC555" s="148"/>
      <c r="AD555" s="148"/>
      <c r="AE555" s="148"/>
    </row>
    <row r="556" spans="1:31" ht="15.75" customHeight="1" x14ac:dyDescent="0.25">
      <c r="A556" s="148"/>
      <c r="B556" s="148"/>
      <c r="C556" s="148"/>
      <c r="D556" s="148"/>
      <c r="E556" s="148"/>
      <c r="F556" s="148"/>
      <c r="G556" s="723"/>
      <c r="H556" s="148"/>
      <c r="I556" s="148"/>
      <c r="J556" s="148"/>
      <c r="K556" s="148"/>
      <c r="L556" s="148"/>
      <c r="M556" s="148"/>
      <c r="N556" s="148"/>
      <c r="O556" s="148"/>
      <c r="P556" s="148"/>
      <c r="Q556" s="148"/>
      <c r="R556" s="148"/>
      <c r="S556" s="148"/>
      <c r="T556" s="148"/>
      <c r="U556" s="148"/>
      <c r="V556" s="148"/>
      <c r="W556" s="148"/>
      <c r="X556" s="148"/>
      <c r="Y556" s="148"/>
      <c r="Z556" s="148"/>
      <c r="AA556" s="148"/>
      <c r="AB556" s="148"/>
      <c r="AC556" s="148"/>
      <c r="AD556" s="148"/>
      <c r="AE556" s="148"/>
    </row>
    <row r="557" spans="1:31" ht="15.75" customHeight="1" x14ac:dyDescent="0.25">
      <c r="A557" s="148"/>
      <c r="B557" s="148"/>
      <c r="C557" s="148"/>
      <c r="D557" s="148"/>
      <c r="E557" s="148"/>
      <c r="F557" s="148"/>
      <c r="G557" s="723"/>
      <c r="H557" s="148"/>
      <c r="I557" s="148"/>
      <c r="J557" s="148"/>
      <c r="K557" s="148"/>
      <c r="L557" s="148"/>
      <c r="M557" s="148"/>
      <c r="N557" s="148"/>
      <c r="O557" s="148"/>
      <c r="P557" s="148"/>
      <c r="Q557" s="148"/>
      <c r="R557" s="148"/>
      <c r="S557" s="148"/>
      <c r="T557" s="148"/>
      <c r="U557" s="148"/>
      <c r="V557" s="148"/>
      <c r="W557" s="148"/>
      <c r="X557" s="148"/>
      <c r="Y557" s="148"/>
      <c r="Z557" s="148"/>
      <c r="AA557" s="148"/>
      <c r="AB557" s="148"/>
      <c r="AC557" s="148"/>
      <c r="AD557" s="148"/>
      <c r="AE557" s="148"/>
    </row>
    <row r="558" spans="1:31" ht="15.75" customHeight="1" x14ac:dyDescent="0.25">
      <c r="A558" s="148"/>
      <c r="B558" s="148"/>
      <c r="C558" s="148"/>
      <c r="D558" s="148"/>
      <c r="E558" s="148"/>
      <c r="F558" s="148"/>
      <c r="G558" s="723"/>
      <c r="H558" s="148"/>
      <c r="I558" s="148"/>
      <c r="J558" s="148"/>
      <c r="K558" s="148"/>
      <c r="L558" s="148"/>
      <c r="M558" s="148"/>
      <c r="N558" s="148"/>
      <c r="O558" s="148"/>
      <c r="P558" s="148"/>
      <c r="Q558" s="148"/>
      <c r="R558" s="148"/>
      <c r="S558" s="148"/>
      <c r="T558" s="148"/>
      <c r="U558" s="148"/>
      <c r="V558" s="148"/>
      <c r="W558" s="148"/>
      <c r="X558" s="148"/>
      <c r="Y558" s="148"/>
      <c r="Z558" s="148"/>
      <c r="AA558" s="148"/>
      <c r="AB558" s="148"/>
      <c r="AC558" s="148"/>
      <c r="AD558" s="148"/>
      <c r="AE558" s="148"/>
    </row>
    <row r="559" spans="1:31" ht="15.75" customHeight="1" x14ac:dyDescent="0.25">
      <c r="A559" s="148"/>
      <c r="B559" s="148"/>
      <c r="C559" s="148"/>
      <c r="D559" s="148"/>
      <c r="E559" s="148"/>
      <c r="F559" s="148"/>
      <c r="G559" s="723"/>
      <c r="H559" s="148"/>
      <c r="I559" s="148"/>
      <c r="J559" s="148"/>
      <c r="K559" s="148"/>
      <c r="L559" s="148"/>
      <c r="M559" s="148"/>
      <c r="N559" s="148"/>
      <c r="O559" s="148"/>
      <c r="P559" s="148"/>
      <c r="Q559" s="148"/>
      <c r="R559" s="148"/>
      <c r="S559" s="148"/>
      <c r="T559" s="148"/>
      <c r="U559" s="148"/>
      <c r="V559" s="148"/>
      <c r="W559" s="148"/>
      <c r="X559" s="148"/>
      <c r="Y559" s="148"/>
      <c r="Z559" s="148"/>
      <c r="AA559" s="148"/>
      <c r="AB559" s="148"/>
      <c r="AC559" s="148"/>
      <c r="AD559" s="148"/>
      <c r="AE559" s="148"/>
    </row>
    <row r="560" spans="1:31" ht="15.75" customHeight="1" x14ac:dyDescent="0.25">
      <c r="A560" s="148"/>
      <c r="B560" s="148"/>
      <c r="C560" s="148"/>
      <c r="D560" s="148"/>
      <c r="E560" s="148"/>
      <c r="F560" s="148"/>
      <c r="G560" s="723"/>
      <c r="H560" s="148"/>
      <c r="I560" s="148"/>
      <c r="J560" s="148"/>
      <c r="K560" s="148"/>
      <c r="L560" s="148"/>
      <c r="M560" s="148"/>
      <c r="N560" s="148"/>
      <c r="O560" s="148"/>
      <c r="P560" s="148"/>
      <c r="Q560" s="148"/>
      <c r="R560" s="148"/>
      <c r="S560" s="148"/>
      <c r="T560" s="148"/>
      <c r="U560" s="148"/>
      <c r="V560" s="148"/>
      <c r="W560" s="148"/>
      <c r="X560" s="148"/>
      <c r="Y560" s="148"/>
      <c r="Z560" s="148"/>
      <c r="AA560" s="148"/>
      <c r="AB560" s="148"/>
      <c r="AC560" s="148"/>
      <c r="AD560" s="148"/>
      <c r="AE560" s="148"/>
    </row>
    <row r="561" spans="1:31" ht="15.75" customHeight="1" x14ac:dyDescent="0.25">
      <c r="A561" s="148"/>
      <c r="B561" s="148"/>
      <c r="C561" s="148"/>
      <c r="D561" s="148"/>
      <c r="E561" s="148"/>
      <c r="F561" s="148"/>
      <c r="G561" s="723"/>
      <c r="H561" s="148"/>
      <c r="I561" s="148"/>
      <c r="J561" s="148"/>
      <c r="K561" s="148"/>
      <c r="L561" s="148"/>
      <c r="M561" s="148"/>
      <c r="N561" s="148"/>
      <c r="O561" s="148"/>
      <c r="P561" s="148"/>
      <c r="Q561" s="148"/>
      <c r="R561" s="148"/>
      <c r="S561" s="148"/>
      <c r="T561" s="148"/>
      <c r="U561" s="148"/>
      <c r="V561" s="148"/>
      <c r="W561" s="148"/>
      <c r="X561" s="148"/>
      <c r="Y561" s="148"/>
      <c r="Z561" s="148"/>
      <c r="AA561" s="148"/>
      <c r="AB561" s="148"/>
      <c r="AC561" s="148"/>
      <c r="AD561" s="148"/>
      <c r="AE561" s="148"/>
    </row>
    <row r="562" spans="1:31" ht="15.75" customHeight="1" x14ac:dyDescent="0.25">
      <c r="A562" s="148"/>
      <c r="B562" s="148"/>
      <c r="C562" s="148"/>
      <c r="D562" s="148"/>
      <c r="E562" s="148"/>
      <c r="F562" s="148"/>
      <c r="G562" s="723"/>
      <c r="H562" s="148"/>
      <c r="I562" s="148"/>
      <c r="J562" s="148"/>
      <c r="K562" s="148"/>
      <c r="L562" s="148"/>
      <c r="M562" s="148"/>
      <c r="N562" s="148"/>
      <c r="O562" s="148"/>
      <c r="P562" s="148"/>
      <c r="Q562" s="148"/>
      <c r="R562" s="148"/>
      <c r="S562" s="148"/>
      <c r="T562" s="148"/>
      <c r="U562" s="148"/>
      <c r="V562" s="148"/>
      <c r="W562" s="148"/>
      <c r="X562" s="148"/>
      <c r="Y562" s="148"/>
      <c r="Z562" s="148"/>
      <c r="AA562" s="148"/>
      <c r="AB562" s="148"/>
      <c r="AC562" s="148"/>
      <c r="AD562" s="148"/>
      <c r="AE562" s="148"/>
    </row>
    <row r="563" spans="1:31" ht="15.75" customHeight="1" x14ac:dyDescent="0.25">
      <c r="A563" s="148"/>
      <c r="B563" s="148"/>
      <c r="C563" s="148"/>
      <c r="D563" s="148"/>
      <c r="E563" s="148"/>
      <c r="F563" s="148"/>
      <c r="G563" s="723"/>
      <c r="H563" s="148"/>
      <c r="I563" s="148"/>
      <c r="J563" s="148"/>
      <c r="K563" s="148"/>
      <c r="L563" s="148"/>
      <c r="M563" s="148"/>
      <c r="N563" s="148"/>
      <c r="O563" s="148"/>
      <c r="P563" s="148"/>
      <c r="Q563" s="148"/>
      <c r="R563" s="148"/>
      <c r="S563" s="148"/>
      <c r="T563" s="148"/>
      <c r="U563" s="148"/>
      <c r="V563" s="148"/>
      <c r="W563" s="148"/>
      <c r="X563" s="148"/>
      <c r="Y563" s="148"/>
      <c r="Z563" s="148"/>
      <c r="AA563" s="148"/>
      <c r="AB563" s="148"/>
      <c r="AC563" s="148"/>
      <c r="AD563" s="148"/>
      <c r="AE563" s="148"/>
    </row>
    <row r="564" spans="1:31" ht="15.75" customHeight="1" x14ac:dyDescent="0.25">
      <c r="A564" s="148"/>
      <c r="B564" s="148"/>
      <c r="C564" s="148"/>
      <c r="D564" s="148"/>
      <c r="E564" s="148"/>
      <c r="F564" s="148"/>
      <c r="G564" s="723"/>
      <c r="H564" s="148"/>
      <c r="I564" s="148"/>
      <c r="J564" s="148"/>
      <c r="K564" s="148"/>
      <c r="L564" s="148"/>
      <c r="M564" s="148"/>
      <c r="N564" s="148"/>
      <c r="O564" s="148"/>
      <c r="P564" s="148"/>
      <c r="Q564" s="148"/>
      <c r="R564" s="148"/>
      <c r="S564" s="148"/>
      <c r="T564" s="148"/>
      <c r="U564" s="148"/>
      <c r="V564" s="148"/>
      <c r="W564" s="148"/>
      <c r="X564" s="148"/>
      <c r="Y564" s="148"/>
      <c r="Z564" s="148"/>
      <c r="AA564" s="148"/>
      <c r="AB564" s="148"/>
      <c r="AC564" s="148"/>
      <c r="AD564" s="148"/>
      <c r="AE564" s="148"/>
    </row>
    <row r="565" spans="1:31" ht="15.75" customHeight="1" x14ac:dyDescent="0.25">
      <c r="A565" s="148"/>
      <c r="B565" s="148"/>
      <c r="C565" s="148"/>
      <c r="D565" s="148"/>
      <c r="E565" s="148"/>
      <c r="F565" s="148"/>
      <c r="G565" s="723"/>
      <c r="H565" s="148"/>
      <c r="I565" s="148"/>
      <c r="J565" s="148"/>
      <c r="K565" s="148"/>
      <c r="L565" s="148"/>
      <c r="M565" s="148"/>
      <c r="N565" s="148"/>
      <c r="O565" s="148"/>
      <c r="P565" s="148"/>
      <c r="Q565" s="148"/>
      <c r="R565" s="148"/>
      <c r="S565" s="148"/>
      <c r="T565" s="148"/>
      <c r="U565" s="148"/>
      <c r="V565" s="148"/>
      <c r="W565" s="148"/>
      <c r="X565" s="148"/>
      <c r="Y565" s="148"/>
      <c r="Z565" s="148"/>
      <c r="AA565" s="148"/>
      <c r="AB565" s="148"/>
      <c r="AC565" s="148"/>
      <c r="AD565" s="148"/>
      <c r="AE565" s="148"/>
    </row>
    <row r="566" spans="1:31" ht="15.75" customHeight="1" x14ac:dyDescent="0.25">
      <c r="A566" s="148"/>
      <c r="B566" s="148"/>
      <c r="C566" s="148"/>
      <c r="D566" s="148"/>
      <c r="E566" s="148"/>
      <c r="F566" s="148"/>
      <c r="G566" s="723"/>
      <c r="H566" s="148"/>
      <c r="I566" s="148"/>
      <c r="J566" s="148"/>
      <c r="K566" s="148"/>
      <c r="L566" s="148"/>
      <c r="M566" s="148"/>
      <c r="N566" s="148"/>
      <c r="O566" s="148"/>
      <c r="P566" s="148"/>
      <c r="Q566" s="148"/>
      <c r="R566" s="148"/>
      <c r="S566" s="148"/>
      <c r="T566" s="148"/>
      <c r="U566" s="148"/>
      <c r="V566" s="148"/>
      <c r="W566" s="148"/>
      <c r="X566" s="148"/>
      <c r="Y566" s="148"/>
      <c r="Z566" s="148"/>
      <c r="AA566" s="148"/>
      <c r="AB566" s="148"/>
      <c r="AC566" s="148"/>
      <c r="AD566" s="148"/>
      <c r="AE566" s="148"/>
    </row>
    <row r="567" spans="1:31" ht="15.75" customHeight="1" x14ac:dyDescent="0.25">
      <c r="A567" s="148"/>
      <c r="B567" s="148"/>
      <c r="C567" s="148"/>
      <c r="D567" s="148"/>
      <c r="E567" s="148"/>
      <c r="F567" s="148"/>
      <c r="G567" s="723"/>
      <c r="H567" s="148"/>
      <c r="I567" s="148"/>
      <c r="J567" s="148"/>
      <c r="K567" s="148"/>
      <c r="L567" s="148"/>
      <c r="M567" s="148"/>
      <c r="N567" s="148"/>
      <c r="O567" s="148"/>
      <c r="P567" s="148"/>
      <c r="Q567" s="148"/>
      <c r="R567" s="148"/>
      <c r="S567" s="148"/>
      <c r="T567" s="148"/>
      <c r="U567" s="148"/>
      <c r="V567" s="148"/>
      <c r="W567" s="148"/>
      <c r="X567" s="148"/>
      <c r="Y567" s="148"/>
      <c r="Z567" s="148"/>
      <c r="AA567" s="148"/>
      <c r="AB567" s="148"/>
      <c r="AC567" s="148"/>
      <c r="AD567" s="148"/>
      <c r="AE567" s="148"/>
    </row>
    <row r="568" spans="1:31" ht="15.75" customHeight="1" x14ac:dyDescent="0.25">
      <c r="A568" s="148"/>
      <c r="B568" s="148"/>
      <c r="C568" s="148"/>
      <c r="D568" s="148"/>
      <c r="E568" s="148"/>
      <c r="F568" s="148"/>
      <c r="G568" s="723"/>
      <c r="H568" s="148"/>
      <c r="I568" s="148"/>
      <c r="J568" s="148"/>
      <c r="K568" s="148"/>
      <c r="L568" s="148"/>
      <c r="M568" s="148"/>
      <c r="N568" s="148"/>
      <c r="O568" s="148"/>
      <c r="P568" s="148"/>
      <c r="Q568" s="148"/>
      <c r="R568" s="148"/>
      <c r="S568" s="148"/>
      <c r="T568" s="148"/>
      <c r="U568" s="148"/>
      <c r="V568" s="148"/>
      <c r="W568" s="148"/>
      <c r="X568" s="148"/>
      <c r="Y568" s="148"/>
      <c r="Z568" s="148"/>
      <c r="AA568" s="148"/>
      <c r="AB568" s="148"/>
      <c r="AC568" s="148"/>
      <c r="AD568" s="148"/>
      <c r="AE568" s="148"/>
    </row>
    <row r="569" spans="1:31" ht="15.75" customHeight="1" x14ac:dyDescent="0.25">
      <c r="A569" s="148"/>
      <c r="B569" s="148"/>
      <c r="C569" s="148"/>
      <c r="D569" s="148"/>
      <c r="E569" s="148"/>
      <c r="F569" s="148"/>
      <c r="G569" s="723"/>
      <c r="H569" s="148"/>
      <c r="I569" s="148"/>
      <c r="J569" s="148"/>
      <c r="K569" s="148"/>
      <c r="L569" s="148"/>
      <c r="M569" s="148"/>
      <c r="N569" s="148"/>
      <c r="O569" s="148"/>
      <c r="P569" s="148"/>
      <c r="Q569" s="148"/>
      <c r="R569" s="148"/>
      <c r="S569" s="148"/>
      <c r="T569" s="148"/>
      <c r="U569" s="148"/>
      <c r="V569" s="148"/>
      <c r="W569" s="148"/>
      <c r="X569" s="148"/>
      <c r="Y569" s="148"/>
      <c r="Z569" s="148"/>
      <c r="AA569" s="148"/>
      <c r="AB569" s="148"/>
      <c r="AC569" s="148"/>
      <c r="AD569" s="148"/>
      <c r="AE569" s="148"/>
    </row>
    <row r="570" spans="1:31" ht="15.75" customHeight="1" x14ac:dyDescent="0.25">
      <c r="A570" s="148"/>
      <c r="B570" s="148"/>
      <c r="C570" s="148"/>
      <c r="D570" s="148"/>
      <c r="E570" s="148"/>
      <c r="F570" s="148"/>
      <c r="G570" s="723"/>
      <c r="H570" s="148"/>
      <c r="I570" s="148"/>
      <c r="J570" s="148"/>
      <c r="K570" s="148"/>
      <c r="L570" s="148"/>
      <c r="M570" s="148"/>
      <c r="N570" s="148"/>
      <c r="O570" s="148"/>
      <c r="P570" s="148"/>
      <c r="Q570" s="148"/>
      <c r="R570" s="148"/>
      <c r="S570" s="148"/>
      <c r="T570" s="148"/>
      <c r="U570" s="148"/>
      <c r="V570" s="148"/>
      <c r="W570" s="148"/>
      <c r="X570" s="148"/>
      <c r="Y570" s="148"/>
      <c r="Z570" s="148"/>
      <c r="AA570" s="148"/>
      <c r="AB570" s="148"/>
      <c r="AC570" s="148"/>
      <c r="AD570" s="148"/>
      <c r="AE570" s="148"/>
    </row>
    <row r="571" spans="1:31" ht="15.75" customHeight="1" x14ac:dyDescent="0.25">
      <c r="A571" s="148"/>
      <c r="B571" s="148"/>
      <c r="C571" s="148"/>
      <c r="D571" s="148"/>
      <c r="E571" s="148"/>
      <c r="F571" s="148"/>
      <c r="G571" s="723"/>
      <c r="H571" s="148"/>
      <c r="I571" s="148"/>
      <c r="J571" s="148"/>
      <c r="K571" s="148"/>
      <c r="L571" s="148"/>
      <c r="M571" s="148"/>
      <c r="N571" s="148"/>
      <c r="O571" s="148"/>
      <c r="P571" s="148"/>
      <c r="Q571" s="148"/>
      <c r="R571" s="148"/>
      <c r="S571" s="148"/>
      <c r="T571" s="148"/>
      <c r="U571" s="148"/>
      <c r="V571" s="148"/>
      <c r="W571" s="148"/>
      <c r="X571" s="148"/>
      <c r="Y571" s="148"/>
      <c r="Z571" s="148"/>
      <c r="AA571" s="148"/>
      <c r="AB571" s="148"/>
      <c r="AC571" s="148"/>
      <c r="AD571" s="148"/>
      <c r="AE571" s="148"/>
    </row>
    <row r="572" spans="1:31" ht="15.75" customHeight="1" x14ac:dyDescent="0.25">
      <c r="A572" s="148"/>
      <c r="B572" s="148"/>
      <c r="C572" s="148"/>
      <c r="D572" s="148"/>
      <c r="E572" s="148"/>
      <c r="F572" s="148"/>
      <c r="G572" s="723"/>
      <c r="H572" s="148"/>
      <c r="I572" s="148"/>
      <c r="J572" s="148"/>
      <c r="K572" s="148"/>
      <c r="L572" s="148"/>
      <c r="M572" s="148"/>
      <c r="N572" s="148"/>
      <c r="O572" s="148"/>
      <c r="P572" s="148"/>
      <c r="Q572" s="148"/>
      <c r="R572" s="148"/>
      <c r="S572" s="148"/>
      <c r="T572" s="148"/>
      <c r="U572" s="148"/>
      <c r="V572" s="148"/>
      <c r="W572" s="148"/>
      <c r="X572" s="148"/>
      <c r="Y572" s="148"/>
      <c r="Z572" s="148"/>
      <c r="AA572" s="148"/>
      <c r="AB572" s="148"/>
      <c r="AC572" s="148"/>
      <c r="AD572" s="148"/>
      <c r="AE572" s="148"/>
    </row>
    <row r="573" spans="1:31" ht="15.75" customHeight="1" x14ac:dyDescent="0.25">
      <c r="A573" s="148"/>
      <c r="B573" s="148"/>
      <c r="C573" s="148"/>
      <c r="D573" s="148"/>
      <c r="E573" s="148"/>
      <c r="F573" s="148"/>
      <c r="G573" s="723"/>
      <c r="H573" s="148"/>
      <c r="I573" s="148"/>
      <c r="J573" s="148"/>
      <c r="K573" s="148"/>
      <c r="L573" s="148"/>
      <c r="M573" s="148"/>
      <c r="N573" s="148"/>
      <c r="O573" s="148"/>
      <c r="P573" s="148"/>
      <c r="Q573" s="148"/>
      <c r="R573" s="148"/>
      <c r="S573" s="148"/>
      <c r="T573" s="148"/>
      <c r="U573" s="148"/>
      <c r="V573" s="148"/>
      <c r="W573" s="148"/>
      <c r="X573" s="148"/>
      <c r="Y573" s="148"/>
      <c r="Z573" s="148"/>
      <c r="AA573" s="148"/>
      <c r="AB573" s="148"/>
      <c r="AC573" s="148"/>
      <c r="AD573" s="148"/>
      <c r="AE573" s="148"/>
    </row>
    <row r="574" spans="1:31" ht="15.75" customHeight="1" x14ac:dyDescent="0.25">
      <c r="A574" s="148"/>
      <c r="B574" s="148"/>
      <c r="C574" s="148"/>
      <c r="D574" s="148"/>
      <c r="E574" s="148"/>
      <c r="F574" s="148"/>
      <c r="G574" s="723"/>
      <c r="H574" s="148"/>
      <c r="I574" s="148"/>
      <c r="J574" s="148"/>
      <c r="K574" s="148"/>
      <c r="L574" s="148"/>
      <c r="M574" s="148"/>
      <c r="N574" s="148"/>
      <c r="O574" s="148"/>
      <c r="P574" s="148"/>
      <c r="Q574" s="148"/>
      <c r="R574" s="148"/>
      <c r="S574" s="148"/>
      <c r="T574" s="148"/>
      <c r="U574" s="148"/>
      <c r="V574" s="148"/>
      <c r="W574" s="148"/>
      <c r="X574" s="148"/>
      <c r="Y574" s="148"/>
      <c r="Z574" s="148"/>
      <c r="AA574" s="148"/>
      <c r="AB574" s="148"/>
      <c r="AC574" s="148"/>
      <c r="AD574" s="148"/>
      <c r="AE574" s="148"/>
    </row>
    <row r="575" spans="1:31" ht="15.75" customHeight="1" x14ac:dyDescent="0.25">
      <c r="A575" s="148"/>
      <c r="B575" s="148"/>
      <c r="C575" s="148"/>
      <c r="D575" s="148"/>
      <c r="E575" s="148"/>
      <c r="F575" s="148"/>
      <c r="G575" s="723"/>
      <c r="H575" s="148"/>
      <c r="I575" s="148"/>
      <c r="J575" s="148"/>
      <c r="K575" s="148"/>
      <c r="L575" s="148"/>
      <c r="M575" s="148"/>
      <c r="N575" s="148"/>
      <c r="O575" s="148"/>
      <c r="P575" s="148"/>
      <c r="Q575" s="148"/>
      <c r="R575" s="148"/>
      <c r="S575" s="148"/>
      <c r="T575" s="148"/>
      <c r="U575" s="148"/>
      <c r="V575" s="148"/>
      <c r="W575" s="148"/>
      <c r="X575" s="148"/>
      <c r="Y575" s="148"/>
      <c r="Z575" s="148"/>
      <c r="AA575" s="148"/>
      <c r="AB575" s="148"/>
      <c r="AC575" s="148"/>
      <c r="AD575" s="148"/>
      <c r="AE575" s="148"/>
    </row>
    <row r="576" spans="1:31" ht="15.75" customHeight="1" x14ac:dyDescent="0.25">
      <c r="A576" s="148"/>
      <c r="B576" s="148"/>
      <c r="C576" s="148"/>
      <c r="D576" s="148"/>
      <c r="E576" s="148"/>
      <c r="F576" s="148"/>
      <c r="G576" s="723"/>
      <c r="H576" s="148"/>
      <c r="I576" s="148"/>
      <c r="J576" s="148"/>
      <c r="K576" s="148"/>
      <c r="L576" s="148"/>
      <c r="M576" s="148"/>
      <c r="N576" s="148"/>
      <c r="O576" s="148"/>
      <c r="P576" s="148"/>
      <c r="Q576" s="148"/>
      <c r="R576" s="148"/>
      <c r="S576" s="148"/>
      <c r="T576" s="148"/>
      <c r="U576" s="148"/>
      <c r="V576" s="148"/>
      <c r="W576" s="148"/>
      <c r="X576" s="148"/>
      <c r="Y576" s="148"/>
      <c r="Z576" s="148"/>
      <c r="AA576" s="148"/>
      <c r="AB576" s="148"/>
      <c r="AC576" s="148"/>
      <c r="AD576" s="148"/>
      <c r="AE576" s="148"/>
    </row>
    <row r="577" spans="1:31" ht="15.75" customHeight="1" x14ac:dyDescent="0.25">
      <c r="A577" s="148"/>
      <c r="B577" s="148"/>
      <c r="C577" s="148"/>
      <c r="D577" s="148"/>
      <c r="E577" s="148"/>
      <c r="F577" s="148"/>
      <c r="G577" s="723"/>
      <c r="H577" s="148"/>
      <c r="I577" s="148"/>
      <c r="J577" s="148"/>
      <c r="K577" s="148"/>
      <c r="L577" s="148"/>
      <c r="M577" s="148"/>
      <c r="N577" s="148"/>
      <c r="O577" s="148"/>
      <c r="P577" s="148"/>
      <c r="Q577" s="148"/>
      <c r="R577" s="148"/>
      <c r="S577" s="148"/>
      <c r="T577" s="148"/>
      <c r="U577" s="148"/>
      <c r="V577" s="148"/>
      <c r="W577" s="148"/>
      <c r="X577" s="148"/>
      <c r="Y577" s="148"/>
      <c r="Z577" s="148"/>
      <c r="AA577" s="148"/>
      <c r="AB577" s="148"/>
      <c r="AC577" s="148"/>
      <c r="AD577" s="148"/>
      <c r="AE577" s="148"/>
    </row>
    <row r="578" spans="1:31" ht="15.75" customHeight="1" x14ac:dyDescent="0.25">
      <c r="A578" s="148"/>
      <c r="B578" s="148"/>
      <c r="C578" s="148"/>
      <c r="D578" s="148"/>
      <c r="E578" s="148"/>
      <c r="F578" s="148"/>
      <c r="G578" s="723"/>
      <c r="H578" s="148"/>
      <c r="I578" s="148"/>
      <c r="J578" s="148"/>
      <c r="K578" s="148"/>
      <c r="L578" s="148"/>
      <c r="M578" s="148"/>
      <c r="N578" s="148"/>
      <c r="O578" s="148"/>
      <c r="P578" s="148"/>
      <c r="Q578" s="148"/>
      <c r="R578" s="148"/>
      <c r="S578" s="148"/>
      <c r="T578" s="148"/>
      <c r="U578" s="148"/>
      <c r="V578" s="148"/>
      <c r="W578" s="148"/>
      <c r="X578" s="148"/>
      <c r="Y578" s="148"/>
      <c r="Z578" s="148"/>
      <c r="AA578" s="148"/>
      <c r="AB578" s="148"/>
      <c r="AC578" s="148"/>
      <c r="AD578" s="148"/>
      <c r="AE578" s="148"/>
    </row>
    <row r="579" spans="1:31" ht="15.75" customHeight="1" x14ac:dyDescent="0.25">
      <c r="A579" s="148"/>
      <c r="B579" s="148"/>
      <c r="C579" s="148"/>
      <c r="D579" s="148"/>
      <c r="E579" s="148"/>
      <c r="F579" s="148"/>
      <c r="G579" s="723"/>
      <c r="H579" s="148"/>
      <c r="I579" s="148"/>
      <c r="J579" s="148"/>
      <c r="K579" s="148"/>
      <c r="L579" s="148"/>
      <c r="M579" s="148"/>
      <c r="N579" s="148"/>
      <c r="O579" s="148"/>
      <c r="P579" s="148"/>
      <c r="Q579" s="148"/>
      <c r="R579" s="148"/>
      <c r="S579" s="148"/>
      <c r="T579" s="148"/>
      <c r="U579" s="148"/>
      <c r="V579" s="148"/>
      <c r="W579" s="148"/>
      <c r="X579" s="148"/>
      <c r="Y579" s="148"/>
      <c r="Z579" s="148"/>
      <c r="AA579" s="148"/>
      <c r="AB579" s="148"/>
      <c r="AC579" s="148"/>
      <c r="AD579" s="148"/>
      <c r="AE579" s="148"/>
    </row>
    <row r="580" spans="1:31" ht="15.75" customHeight="1" x14ac:dyDescent="0.25">
      <c r="A580" s="148"/>
      <c r="B580" s="148"/>
      <c r="C580" s="148"/>
      <c r="D580" s="148"/>
      <c r="E580" s="148"/>
      <c r="F580" s="148"/>
      <c r="G580" s="723"/>
      <c r="H580" s="148"/>
      <c r="I580" s="148"/>
      <c r="J580" s="148"/>
      <c r="K580" s="148"/>
      <c r="L580" s="148"/>
      <c r="M580" s="148"/>
      <c r="N580" s="148"/>
      <c r="O580" s="148"/>
      <c r="P580" s="148"/>
      <c r="Q580" s="148"/>
      <c r="R580" s="148"/>
      <c r="S580" s="148"/>
      <c r="T580" s="148"/>
      <c r="U580" s="148"/>
      <c r="V580" s="148"/>
      <c r="W580" s="148"/>
      <c r="X580" s="148"/>
      <c r="Y580" s="148"/>
      <c r="Z580" s="148"/>
      <c r="AA580" s="148"/>
      <c r="AB580" s="148"/>
      <c r="AC580" s="148"/>
      <c r="AD580" s="148"/>
      <c r="AE580" s="148"/>
    </row>
    <row r="581" spans="1:31" ht="15.75" customHeight="1" x14ac:dyDescent="0.25">
      <c r="A581" s="148"/>
      <c r="B581" s="148"/>
      <c r="C581" s="148"/>
      <c r="D581" s="148"/>
      <c r="E581" s="148"/>
      <c r="F581" s="148"/>
      <c r="G581" s="723"/>
      <c r="H581" s="148"/>
      <c r="I581" s="148"/>
      <c r="J581" s="148"/>
      <c r="K581" s="148"/>
      <c r="L581" s="148"/>
      <c r="M581" s="148"/>
      <c r="N581" s="148"/>
      <c r="O581" s="148"/>
      <c r="P581" s="148"/>
      <c r="Q581" s="148"/>
      <c r="R581" s="148"/>
      <c r="S581" s="148"/>
      <c r="T581" s="148"/>
      <c r="U581" s="148"/>
      <c r="V581" s="148"/>
      <c r="W581" s="148"/>
      <c r="X581" s="148"/>
      <c r="Y581" s="148"/>
      <c r="Z581" s="148"/>
      <c r="AA581" s="148"/>
      <c r="AB581" s="148"/>
      <c r="AC581" s="148"/>
      <c r="AD581" s="148"/>
      <c r="AE581" s="148"/>
    </row>
    <row r="582" spans="1:31" ht="15.75" customHeight="1" x14ac:dyDescent="0.25">
      <c r="A582" s="148"/>
      <c r="B582" s="148"/>
      <c r="C582" s="148"/>
      <c r="D582" s="148"/>
      <c r="E582" s="148"/>
      <c r="F582" s="148"/>
      <c r="G582" s="723"/>
      <c r="H582" s="148"/>
      <c r="I582" s="148"/>
      <c r="J582" s="148"/>
      <c r="K582" s="148"/>
      <c r="L582" s="148"/>
      <c r="M582" s="148"/>
      <c r="N582" s="148"/>
      <c r="O582" s="148"/>
      <c r="P582" s="148"/>
      <c r="Q582" s="148"/>
      <c r="R582" s="148"/>
      <c r="S582" s="148"/>
      <c r="T582" s="148"/>
      <c r="U582" s="148"/>
      <c r="V582" s="148"/>
      <c r="W582" s="148"/>
      <c r="X582" s="148"/>
      <c r="Y582" s="148"/>
      <c r="Z582" s="148"/>
      <c r="AA582" s="148"/>
      <c r="AB582" s="148"/>
      <c r="AC582" s="148"/>
      <c r="AD582" s="148"/>
      <c r="AE582" s="148"/>
    </row>
    <row r="583" spans="1:31" ht="15.75" customHeight="1" x14ac:dyDescent="0.25">
      <c r="A583" s="148"/>
      <c r="B583" s="148"/>
      <c r="C583" s="148"/>
      <c r="D583" s="148"/>
      <c r="E583" s="148"/>
      <c r="F583" s="148"/>
      <c r="G583" s="723"/>
      <c r="H583" s="148"/>
      <c r="I583" s="148"/>
      <c r="J583" s="148"/>
      <c r="K583" s="148"/>
      <c r="L583" s="148"/>
      <c r="M583" s="148"/>
      <c r="N583" s="148"/>
      <c r="O583" s="148"/>
      <c r="P583" s="148"/>
      <c r="Q583" s="148"/>
      <c r="R583" s="148"/>
      <c r="S583" s="148"/>
      <c r="T583" s="148"/>
      <c r="U583" s="148"/>
      <c r="V583" s="148"/>
      <c r="W583" s="148"/>
      <c r="X583" s="148"/>
      <c r="Y583" s="148"/>
      <c r="Z583" s="148"/>
      <c r="AA583" s="148"/>
      <c r="AB583" s="148"/>
      <c r="AC583" s="148"/>
      <c r="AD583" s="148"/>
      <c r="AE583" s="148"/>
    </row>
    <row r="584" spans="1:31" ht="15.75" customHeight="1" x14ac:dyDescent="0.25">
      <c r="A584" s="148"/>
      <c r="B584" s="148"/>
      <c r="C584" s="148"/>
      <c r="D584" s="148"/>
      <c r="E584" s="148"/>
      <c r="F584" s="148"/>
      <c r="G584" s="723"/>
      <c r="H584" s="148"/>
      <c r="I584" s="148"/>
      <c r="J584" s="148"/>
      <c r="K584" s="148"/>
      <c r="L584" s="148"/>
      <c r="M584" s="148"/>
      <c r="N584" s="148"/>
      <c r="O584" s="148"/>
      <c r="P584" s="148"/>
      <c r="Q584" s="148"/>
      <c r="R584" s="148"/>
      <c r="S584" s="148"/>
      <c r="T584" s="148"/>
      <c r="U584" s="148"/>
      <c r="V584" s="148"/>
      <c r="W584" s="148"/>
      <c r="X584" s="148"/>
      <c r="Y584" s="148"/>
      <c r="Z584" s="148"/>
      <c r="AA584" s="148"/>
      <c r="AB584" s="148"/>
      <c r="AC584" s="148"/>
      <c r="AD584" s="148"/>
      <c r="AE584" s="148"/>
    </row>
    <row r="585" spans="1:31" ht="15.75" customHeight="1" x14ac:dyDescent="0.25">
      <c r="A585" s="148"/>
      <c r="B585" s="148"/>
      <c r="C585" s="148"/>
      <c r="D585" s="148"/>
      <c r="E585" s="148"/>
      <c r="F585" s="148"/>
      <c r="G585" s="723"/>
      <c r="H585" s="148"/>
      <c r="I585" s="148"/>
      <c r="J585" s="148"/>
      <c r="K585" s="148"/>
      <c r="L585" s="148"/>
      <c r="M585" s="148"/>
      <c r="N585" s="148"/>
      <c r="O585" s="148"/>
      <c r="P585" s="148"/>
      <c r="Q585" s="148"/>
      <c r="R585" s="148"/>
      <c r="S585" s="148"/>
      <c r="T585" s="148"/>
      <c r="U585" s="148"/>
      <c r="V585" s="148"/>
      <c r="W585" s="148"/>
      <c r="X585" s="148"/>
      <c r="Y585" s="148"/>
      <c r="Z585" s="148"/>
      <c r="AA585" s="148"/>
      <c r="AB585" s="148"/>
      <c r="AC585" s="148"/>
      <c r="AD585" s="148"/>
      <c r="AE585" s="148"/>
    </row>
    <row r="586" spans="1:31" ht="15.75" customHeight="1" x14ac:dyDescent="0.25">
      <c r="A586" s="148"/>
      <c r="B586" s="148"/>
      <c r="C586" s="148"/>
      <c r="D586" s="148"/>
      <c r="E586" s="148"/>
      <c r="F586" s="148"/>
      <c r="G586" s="723"/>
      <c r="H586" s="148"/>
      <c r="I586" s="148"/>
      <c r="J586" s="148"/>
      <c r="K586" s="148"/>
      <c r="L586" s="148"/>
      <c r="M586" s="148"/>
      <c r="N586" s="148"/>
      <c r="O586" s="148"/>
      <c r="P586" s="148"/>
      <c r="Q586" s="148"/>
      <c r="R586" s="148"/>
      <c r="S586" s="148"/>
      <c r="T586" s="148"/>
      <c r="U586" s="148"/>
      <c r="V586" s="148"/>
      <c r="W586" s="148"/>
      <c r="X586" s="148"/>
      <c r="Y586" s="148"/>
      <c r="Z586" s="148"/>
      <c r="AA586" s="148"/>
      <c r="AB586" s="148"/>
      <c r="AC586" s="148"/>
      <c r="AD586" s="148"/>
      <c r="AE586" s="148"/>
    </row>
    <row r="587" spans="1:31" ht="15.75" customHeight="1" x14ac:dyDescent="0.25">
      <c r="A587" s="148"/>
      <c r="B587" s="148"/>
      <c r="C587" s="148"/>
      <c r="D587" s="148"/>
      <c r="E587" s="148"/>
      <c r="F587" s="148"/>
      <c r="G587" s="723"/>
      <c r="H587" s="148"/>
      <c r="I587" s="148"/>
      <c r="J587" s="148"/>
      <c r="K587" s="148"/>
      <c r="L587" s="148"/>
      <c r="M587" s="148"/>
      <c r="N587" s="148"/>
      <c r="O587" s="148"/>
      <c r="P587" s="148"/>
      <c r="Q587" s="148"/>
      <c r="R587" s="148"/>
      <c r="S587" s="148"/>
      <c r="T587" s="148"/>
      <c r="U587" s="148"/>
      <c r="V587" s="148"/>
      <c r="W587" s="148"/>
      <c r="X587" s="148"/>
      <c r="Y587" s="148"/>
      <c r="Z587" s="148"/>
      <c r="AA587" s="148"/>
      <c r="AB587" s="148"/>
      <c r="AC587" s="148"/>
      <c r="AD587" s="148"/>
      <c r="AE587" s="148"/>
    </row>
    <row r="588" spans="1:31" ht="15.75" customHeight="1" x14ac:dyDescent="0.25">
      <c r="A588" s="148"/>
      <c r="B588" s="148"/>
      <c r="C588" s="148"/>
      <c r="D588" s="148"/>
      <c r="E588" s="148"/>
      <c r="F588" s="148"/>
      <c r="G588" s="723"/>
      <c r="H588" s="148"/>
      <c r="I588" s="148"/>
      <c r="J588" s="148"/>
      <c r="K588" s="148"/>
      <c r="L588" s="148"/>
      <c r="M588" s="148"/>
      <c r="N588" s="148"/>
      <c r="O588" s="148"/>
      <c r="P588" s="148"/>
      <c r="Q588" s="148"/>
      <c r="R588" s="148"/>
      <c r="S588" s="148"/>
      <c r="T588" s="148"/>
      <c r="U588" s="148"/>
      <c r="V588" s="148"/>
      <c r="W588" s="148"/>
      <c r="X588" s="148"/>
      <c r="Y588" s="148"/>
      <c r="Z588" s="148"/>
      <c r="AA588" s="148"/>
      <c r="AB588" s="148"/>
      <c r="AC588" s="148"/>
      <c r="AD588" s="148"/>
      <c r="AE588" s="148"/>
    </row>
    <row r="589" spans="1:31" ht="15.75" customHeight="1" x14ac:dyDescent="0.25">
      <c r="A589" s="148"/>
      <c r="B589" s="148"/>
      <c r="C589" s="148"/>
      <c r="D589" s="148"/>
      <c r="E589" s="148"/>
      <c r="F589" s="148"/>
      <c r="G589" s="723"/>
      <c r="H589" s="148"/>
      <c r="I589" s="148"/>
      <c r="J589" s="148"/>
      <c r="K589" s="148"/>
      <c r="L589" s="148"/>
      <c r="M589" s="148"/>
      <c r="N589" s="148"/>
      <c r="O589" s="148"/>
      <c r="P589" s="148"/>
      <c r="Q589" s="148"/>
      <c r="R589" s="148"/>
      <c r="S589" s="148"/>
      <c r="T589" s="148"/>
      <c r="U589" s="148"/>
      <c r="V589" s="148"/>
      <c r="W589" s="148"/>
      <c r="X589" s="148"/>
      <c r="Y589" s="148"/>
      <c r="Z589" s="148"/>
      <c r="AA589" s="148"/>
      <c r="AB589" s="148"/>
      <c r="AC589" s="148"/>
      <c r="AD589" s="148"/>
      <c r="AE589" s="148"/>
    </row>
    <row r="590" spans="1:31" ht="15.75" customHeight="1" x14ac:dyDescent="0.25">
      <c r="A590" s="148"/>
      <c r="B590" s="148"/>
      <c r="C590" s="148"/>
      <c r="D590" s="148"/>
      <c r="E590" s="148"/>
      <c r="F590" s="148"/>
      <c r="G590" s="723"/>
      <c r="H590" s="148"/>
      <c r="I590" s="148"/>
      <c r="J590" s="148"/>
      <c r="K590" s="148"/>
      <c r="L590" s="148"/>
      <c r="M590" s="148"/>
      <c r="N590" s="148"/>
      <c r="O590" s="148"/>
      <c r="P590" s="148"/>
      <c r="Q590" s="148"/>
      <c r="R590" s="148"/>
      <c r="S590" s="148"/>
      <c r="T590" s="148"/>
      <c r="U590" s="148"/>
      <c r="V590" s="148"/>
      <c r="W590" s="148"/>
      <c r="X590" s="148"/>
      <c r="Y590" s="148"/>
      <c r="Z590" s="148"/>
      <c r="AA590" s="148"/>
      <c r="AB590" s="148"/>
      <c r="AC590" s="148"/>
      <c r="AD590" s="148"/>
      <c r="AE590" s="148"/>
    </row>
    <row r="591" spans="1:31" ht="15.75" customHeight="1" x14ac:dyDescent="0.25">
      <c r="A591" s="148"/>
      <c r="B591" s="148"/>
      <c r="C591" s="148"/>
      <c r="D591" s="148"/>
      <c r="E591" s="148"/>
      <c r="F591" s="148"/>
      <c r="G591" s="723"/>
      <c r="H591" s="148"/>
      <c r="I591" s="148"/>
      <c r="J591" s="148"/>
      <c r="K591" s="148"/>
      <c r="L591" s="148"/>
      <c r="M591" s="148"/>
      <c r="N591" s="148"/>
      <c r="O591" s="148"/>
      <c r="P591" s="148"/>
      <c r="Q591" s="148"/>
      <c r="R591" s="148"/>
      <c r="S591" s="148"/>
      <c r="T591" s="148"/>
      <c r="U591" s="148"/>
      <c r="V591" s="148"/>
      <c r="W591" s="148"/>
      <c r="X591" s="148"/>
      <c r="Y591" s="148"/>
      <c r="Z591" s="148"/>
      <c r="AA591" s="148"/>
      <c r="AB591" s="148"/>
      <c r="AC591" s="148"/>
      <c r="AD591" s="148"/>
      <c r="AE591" s="148"/>
    </row>
    <row r="592" spans="1:31" ht="15.75" customHeight="1" x14ac:dyDescent="0.25">
      <c r="A592" s="148"/>
      <c r="B592" s="148"/>
      <c r="C592" s="148"/>
      <c r="D592" s="148"/>
      <c r="E592" s="148"/>
      <c r="F592" s="148"/>
      <c r="G592" s="723"/>
      <c r="H592" s="148"/>
      <c r="I592" s="148"/>
      <c r="J592" s="148"/>
      <c r="K592" s="148"/>
      <c r="L592" s="148"/>
      <c r="M592" s="148"/>
      <c r="N592" s="148"/>
      <c r="O592" s="148"/>
      <c r="P592" s="148"/>
      <c r="Q592" s="148"/>
      <c r="R592" s="148"/>
      <c r="S592" s="148"/>
      <c r="T592" s="148"/>
      <c r="U592" s="148"/>
      <c r="V592" s="148"/>
      <c r="W592" s="148"/>
      <c r="X592" s="148"/>
      <c r="Y592" s="148"/>
      <c r="Z592" s="148"/>
      <c r="AA592" s="148"/>
      <c r="AB592" s="148"/>
      <c r="AC592" s="148"/>
      <c r="AD592" s="148"/>
      <c r="AE592" s="148"/>
    </row>
    <row r="593" spans="1:31" ht="15.75" customHeight="1" x14ac:dyDescent="0.25">
      <c r="A593" s="148"/>
      <c r="B593" s="148"/>
      <c r="C593" s="148"/>
      <c r="D593" s="148"/>
      <c r="E593" s="148"/>
      <c r="F593" s="148"/>
      <c r="G593" s="723"/>
      <c r="H593" s="148"/>
      <c r="I593" s="148"/>
      <c r="J593" s="148"/>
      <c r="K593" s="148"/>
      <c r="L593" s="148"/>
      <c r="M593" s="148"/>
      <c r="N593" s="148"/>
      <c r="O593" s="148"/>
      <c r="P593" s="148"/>
      <c r="Q593" s="148"/>
      <c r="R593" s="148"/>
      <c r="S593" s="148"/>
      <c r="T593" s="148"/>
      <c r="U593" s="148"/>
      <c r="V593" s="148"/>
      <c r="W593" s="148"/>
      <c r="X593" s="148"/>
      <c r="Y593" s="148"/>
      <c r="Z593" s="148"/>
      <c r="AA593" s="148"/>
      <c r="AB593" s="148"/>
      <c r="AC593" s="148"/>
      <c r="AD593" s="148"/>
      <c r="AE593" s="148"/>
    </row>
    <row r="594" spans="1:31" ht="15.75" customHeight="1" x14ac:dyDescent="0.25">
      <c r="A594" s="148"/>
      <c r="B594" s="148"/>
      <c r="C594" s="148"/>
      <c r="D594" s="148"/>
      <c r="E594" s="148"/>
      <c r="F594" s="148"/>
      <c r="G594" s="723"/>
      <c r="H594" s="148"/>
      <c r="I594" s="148"/>
      <c r="J594" s="148"/>
      <c r="K594" s="148"/>
      <c r="L594" s="148"/>
      <c r="M594" s="148"/>
      <c r="N594" s="148"/>
      <c r="O594" s="148"/>
      <c r="P594" s="148"/>
      <c r="Q594" s="148"/>
      <c r="R594" s="148"/>
      <c r="S594" s="148"/>
      <c r="T594" s="148"/>
      <c r="U594" s="148"/>
      <c r="V594" s="148"/>
      <c r="W594" s="148"/>
      <c r="X594" s="148"/>
      <c r="Y594" s="148"/>
      <c r="Z594" s="148"/>
      <c r="AA594" s="148"/>
      <c r="AB594" s="148"/>
      <c r="AC594" s="148"/>
      <c r="AD594" s="148"/>
      <c r="AE594" s="148"/>
    </row>
    <row r="595" spans="1:31" ht="15.75" customHeight="1" x14ac:dyDescent="0.25">
      <c r="A595" s="148"/>
      <c r="B595" s="148"/>
      <c r="C595" s="148"/>
      <c r="D595" s="148"/>
      <c r="E595" s="148"/>
      <c r="F595" s="148"/>
      <c r="G595" s="723"/>
      <c r="H595" s="148"/>
      <c r="I595" s="148"/>
      <c r="J595" s="148"/>
      <c r="K595" s="148"/>
      <c r="L595" s="148"/>
      <c r="M595" s="148"/>
      <c r="N595" s="148"/>
      <c r="O595" s="148"/>
      <c r="P595" s="148"/>
      <c r="Q595" s="148"/>
      <c r="R595" s="148"/>
      <c r="S595" s="148"/>
      <c r="T595" s="148"/>
      <c r="U595" s="148"/>
      <c r="V595" s="148"/>
      <c r="W595" s="148"/>
      <c r="X595" s="148"/>
      <c r="Y595" s="148"/>
      <c r="Z595" s="148"/>
      <c r="AA595" s="148"/>
      <c r="AB595" s="148"/>
      <c r="AC595" s="148"/>
      <c r="AD595" s="148"/>
      <c r="AE595" s="148"/>
    </row>
    <row r="596" spans="1:31" ht="15.75" customHeight="1" x14ac:dyDescent="0.25">
      <c r="A596" s="148"/>
      <c r="B596" s="148"/>
      <c r="C596" s="148"/>
      <c r="D596" s="148"/>
      <c r="E596" s="148"/>
      <c r="F596" s="148"/>
      <c r="G596" s="723"/>
      <c r="H596" s="148"/>
      <c r="I596" s="148"/>
      <c r="J596" s="148"/>
      <c r="K596" s="148"/>
      <c r="L596" s="148"/>
      <c r="M596" s="148"/>
      <c r="N596" s="148"/>
      <c r="O596" s="148"/>
      <c r="P596" s="148"/>
      <c r="Q596" s="148"/>
      <c r="R596" s="148"/>
      <c r="S596" s="148"/>
      <c r="T596" s="148"/>
      <c r="U596" s="148"/>
      <c r="V596" s="148"/>
      <c r="W596" s="148"/>
      <c r="X596" s="148"/>
      <c r="Y596" s="148"/>
      <c r="Z596" s="148"/>
      <c r="AA596" s="148"/>
      <c r="AB596" s="148"/>
      <c r="AC596" s="148"/>
      <c r="AD596" s="148"/>
      <c r="AE596" s="148"/>
    </row>
    <row r="597" spans="1:31" ht="15.75" customHeight="1" x14ac:dyDescent="0.25">
      <c r="A597" s="148"/>
      <c r="B597" s="148"/>
      <c r="C597" s="148"/>
      <c r="D597" s="148"/>
      <c r="E597" s="148"/>
      <c r="F597" s="148"/>
      <c r="G597" s="723"/>
      <c r="H597" s="148"/>
      <c r="I597" s="148"/>
      <c r="J597" s="148"/>
      <c r="K597" s="148"/>
      <c r="L597" s="148"/>
      <c r="M597" s="148"/>
      <c r="N597" s="148"/>
      <c r="O597" s="148"/>
      <c r="P597" s="148"/>
      <c r="Q597" s="148"/>
      <c r="R597" s="148"/>
      <c r="S597" s="148"/>
      <c r="T597" s="148"/>
      <c r="U597" s="148"/>
      <c r="V597" s="148"/>
      <c r="W597" s="148"/>
      <c r="X597" s="148"/>
      <c r="Y597" s="148"/>
      <c r="Z597" s="148"/>
      <c r="AA597" s="148"/>
      <c r="AB597" s="148"/>
      <c r="AC597" s="148"/>
      <c r="AD597" s="148"/>
      <c r="AE597" s="148"/>
    </row>
    <row r="598" spans="1:31" ht="15.75" customHeight="1" x14ac:dyDescent="0.25">
      <c r="A598" s="148"/>
      <c r="B598" s="148"/>
      <c r="C598" s="148"/>
      <c r="D598" s="148"/>
      <c r="E598" s="148"/>
      <c r="F598" s="148"/>
      <c r="G598" s="723"/>
      <c r="H598" s="148"/>
      <c r="I598" s="148"/>
      <c r="J598" s="148"/>
      <c r="K598" s="148"/>
      <c r="L598" s="148"/>
      <c r="M598" s="148"/>
      <c r="N598" s="148"/>
      <c r="O598" s="148"/>
      <c r="P598" s="148"/>
      <c r="Q598" s="148"/>
      <c r="R598" s="148"/>
      <c r="S598" s="148"/>
      <c r="T598" s="148"/>
      <c r="U598" s="148"/>
      <c r="V598" s="148"/>
      <c r="W598" s="148"/>
      <c r="X598" s="148"/>
      <c r="Y598" s="148"/>
      <c r="Z598" s="148"/>
      <c r="AA598" s="148"/>
      <c r="AB598" s="148"/>
      <c r="AC598" s="148"/>
      <c r="AD598" s="148"/>
      <c r="AE598" s="148"/>
    </row>
    <row r="599" spans="1:31" ht="15.75" customHeight="1" x14ac:dyDescent="0.25">
      <c r="A599" s="148"/>
      <c r="B599" s="148"/>
      <c r="C599" s="148"/>
      <c r="D599" s="148"/>
      <c r="E599" s="148"/>
      <c r="F599" s="148"/>
      <c r="G599" s="723"/>
      <c r="H599" s="148"/>
      <c r="I599" s="148"/>
      <c r="J599" s="148"/>
      <c r="K599" s="148"/>
      <c r="L599" s="148"/>
      <c r="M599" s="148"/>
      <c r="N599" s="148"/>
      <c r="O599" s="148"/>
      <c r="P599" s="148"/>
      <c r="Q599" s="148"/>
      <c r="R599" s="148"/>
      <c r="S599" s="148"/>
      <c r="T599" s="148"/>
      <c r="U599" s="148"/>
      <c r="V599" s="148"/>
      <c r="W599" s="148"/>
      <c r="X599" s="148"/>
      <c r="Y599" s="148"/>
      <c r="Z599" s="148"/>
      <c r="AA599" s="148"/>
      <c r="AB599" s="148"/>
      <c r="AC599" s="148"/>
      <c r="AD599" s="148"/>
      <c r="AE599" s="148"/>
    </row>
    <row r="600" spans="1:31" ht="15.75" customHeight="1" x14ac:dyDescent="0.25">
      <c r="A600" s="148"/>
      <c r="B600" s="148"/>
      <c r="C600" s="148"/>
      <c r="D600" s="148"/>
      <c r="E600" s="148"/>
      <c r="F600" s="148"/>
      <c r="G600" s="723"/>
      <c r="H600" s="148"/>
      <c r="I600" s="148"/>
      <c r="J600" s="148"/>
      <c r="K600" s="148"/>
      <c r="L600" s="148"/>
      <c r="M600" s="148"/>
      <c r="N600" s="148"/>
      <c r="O600" s="148"/>
      <c r="P600" s="148"/>
      <c r="Q600" s="148"/>
      <c r="R600" s="148"/>
      <c r="S600" s="148"/>
      <c r="T600" s="148"/>
      <c r="U600" s="148"/>
      <c r="V600" s="148"/>
      <c r="W600" s="148"/>
      <c r="X600" s="148"/>
      <c r="Y600" s="148"/>
      <c r="Z600" s="148"/>
      <c r="AA600" s="148"/>
      <c r="AB600" s="148"/>
      <c r="AC600" s="148"/>
      <c r="AD600" s="148"/>
      <c r="AE600" s="148"/>
    </row>
    <row r="601" spans="1:31" ht="15.75" customHeight="1" x14ac:dyDescent="0.25">
      <c r="A601" s="148"/>
      <c r="B601" s="148"/>
      <c r="C601" s="148"/>
      <c r="D601" s="148"/>
      <c r="E601" s="148"/>
      <c r="F601" s="148"/>
      <c r="G601" s="723"/>
      <c r="H601" s="148"/>
      <c r="I601" s="148"/>
      <c r="J601" s="148"/>
      <c r="K601" s="148"/>
      <c r="L601" s="148"/>
      <c r="M601" s="148"/>
      <c r="N601" s="148"/>
      <c r="O601" s="148"/>
      <c r="P601" s="148"/>
      <c r="Q601" s="148"/>
      <c r="R601" s="148"/>
      <c r="S601" s="148"/>
      <c r="T601" s="148"/>
      <c r="U601" s="148"/>
      <c r="V601" s="148"/>
      <c r="W601" s="148"/>
      <c r="X601" s="148"/>
      <c r="Y601" s="148"/>
      <c r="Z601" s="148"/>
      <c r="AA601" s="148"/>
      <c r="AB601" s="148"/>
      <c r="AC601" s="148"/>
      <c r="AD601" s="148"/>
      <c r="AE601" s="148"/>
    </row>
    <row r="602" spans="1:31" ht="15.75" customHeight="1" x14ac:dyDescent="0.25">
      <c r="A602" s="148"/>
      <c r="B602" s="148"/>
      <c r="C602" s="148"/>
      <c r="D602" s="148"/>
      <c r="E602" s="148"/>
      <c r="F602" s="148"/>
      <c r="G602" s="723"/>
      <c r="H602" s="148"/>
      <c r="I602" s="148"/>
      <c r="J602" s="148"/>
      <c r="K602" s="148"/>
      <c r="L602" s="148"/>
      <c r="M602" s="148"/>
      <c r="N602" s="148"/>
      <c r="O602" s="148"/>
      <c r="P602" s="148"/>
      <c r="Q602" s="148"/>
      <c r="R602" s="148"/>
      <c r="S602" s="148"/>
      <c r="T602" s="148"/>
      <c r="U602" s="148"/>
      <c r="V602" s="148"/>
      <c r="W602" s="148"/>
      <c r="X602" s="148"/>
      <c r="Y602" s="148"/>
      <c r="Z602" s="148"/>
      <c r="AA602" s="148"/>
      <c r="AB602" s="148"/>
      <c r="AC602" s="148"/>
      <c r="AD602" s="148"/>
      <c r="AE602" s="148"/>
    </row>
    <row r="603" spans="1:31" ht="15.75" customHeight="1" x14ac:dyDescent="0.25">
      <c r="A603" s="148"/>
      <c r="B603" s="148"/>
      <c r="C603" s="148"/>
      <c r="D603" s="148"/>
      <c r="E603" s="148"/>
      <c r="F603" s="148"/>
      <c r="G603" s="723"/>
      <c r="H603" s="148"/>
      <c r="I603" s="148"/>
      <c r="J603" s="148"/>
      <c r="K603" s="148"/>
      <c r="L603" s="148"/>
      <c r="M603" s="148"/>
      <c r="N603" s="148"/>
      <c r="O603" s="148"/>
      <c r="P603" s="148"/>
      <c r="Q603" s="148"/>
      <c r="R603" s="148"/>
      <c r="S603" s="148"/>
      <c r="T603" s="148"/>
      <c r="U603" s="148"/>
      <c r="V603" s="148"/>
      <c r="W603" s="148"/>
      <c r="X603" s="148"/>
      <c r="Y603" s="148"/>
      <c r="Z603" s="148"/>
      <c r="AA603" s="148"/>
      <c r="AB603" s="148"/>
      <c r="AC603" s="148"/>
      <c r="AD603" s="148"/>
      <c r="AE603" s="148"/>
    </row>
    <row r="604" spans="1:31" ht="15.75" customHeight="1" x14ac:dyDescent="0.25">
      <c r="A604" s="148"/>
      <c r="B604" s="148"/>
      <c r="C604" s="148"/>
      <c r="D604" s="148"/>
      <c r="E604" s="148"/>
      <c r="F604" s="148"/>
      <c r="G604" s="723"/>
      <c r="H604" s="148"/>
      <c r="I604" s="148"/>
      <c r="J604" s="148"/>
      <c r="K604" s="148"/>
      <c r="L604" s="148"/>
      <c r="M604" s="148"/>
      <c r="N604" s="148"/>
      <c r="O604" s="148"/>
      <c r="P604" s="148"/>
      <c r="Q604" s="148"/>
      <c r="R604" s="148"/>
      <c r="S604" s="148"/>
      <c r="T604" s="148"/>
      <c r="U604" s="148"/>
      <c r="V604" s="148"/>
      <c r="W604" s="148"/>
      <c r="X604" s="148"/>
      <c r="Y604" s="148"/>
      <c r="Z604" s="148"/>
      <c r="AA604" s="148"/>
      <c r="AB604" s="148"/>
      <c r="AC604" s="148"/>
      <c r="AD604" s="148"/>
      <c r="AE604" s="148"/>
    </row>
    <row r="605" spans="1:31" ht="15.75" customHeight="1" x14ac:dyDescent="0.25">
      <c r="A605" s="148"/>
      <c r="B605" s="148"/>
      <c r="C605" s="148"/>
      <c r="D605" s="148"/>
      <c r="E605" s="148"/>
      <c r="F605" s="148"/>
      <c r="G605" s="723"/>
      <c r="H605" s="148"/>
      <c r="I605" s="148"/>
      <c r="J605" s="148"/>
      <c r="K605" s="148"/>
      <c r="L605" s="148"/>
      <c r="M605" s="148"/>
      <c r="N605" s="148"/>
      <c r="O605" s="148"/>
      <c r="P605" s="148"/>
      <c r="Q605" s="148"/>
      <c r="R605" s="148"/>
      <c r="S605" s="148"/>
      <c r="T605" s="148"/>
      <c r="U605" s="148"/>
      <c r="V605" s="148"/>
      <c r="W605" s="148"/>
      <c r="X605" s="148"/>
      <c r="Y605" s="148"/>
      <c r="Z605" s="148"/>
      <c r="AA605" s="148"/>
      <c r="AB605" s="148"/>
      <c r="AC605" s="148"/>
      <c r="AD605" s="148"/>
      <c r="AE605" s="148"/>
    </row>
    <row r="606" spans="1:31" ht="15.75" customHeight="1" x14ac:dyDescent="0.25">
      <c r="A606" s="148"/>
      <c r="B606" s="148"/>
      <c r="C606" s="148"/>
      <c r="D606" s="148"/>
      <c r="E606" s="148"/>
      <c r="F606" s="148"/>
      <c r="G606" s="723"/>
      <c r="H606" s="148"/>
      <c r="I606" s="148"/>
      <c r="J606" s="148"/>
      <c r="K606" s="148"/>
      <c r="L606" s="148"/>
      <c r="M606" s="148"/>
      <c r="N606" s="148"/>
      <c r="O606" s="148"/>
      <c r="P606" s="148"/>
      <c r="Q606" s="148"/>
      <c r="R606" s="148"/>
      <c r="S606" s="148"/>
      <c r="T606" s="148"/>
      <c r="U606" s="148"/>
      <c r="V606" s="148"/>
      <c r="W606" s="148"/>
      <c r="X606" s="148"/>
      <c r="Y606" s="148"/>
      <c r="Z606" s="148"/>
      <c r="AA606" s="148"/>
      <c r="AB606" s="148"/>
      <c r="AC606" s="148"/>
      <c r="AD606" s="148"/>
      <c r="AE606" s="148"/>
    </row>
    <row r="607" spans="1:31" ht="15.75" customHeight="1" x14ac:dyDescent="0.25">
      <c r="A607" s="148"/>
      <c r="B607" s="148"/>
      <c r="C607" s="148"/>
      <c r="D607" s="148"/>
      <c r="E607" s="148"/>
      <c r="F607" s="148"/>
      <c r="G607" s="723"/>
      <c r="H607" s="148"/>
      <c r="I607" s="148"/>
      <c r="J607" s="148"/>
      <c r="K607" s="148"/>
      <c r="L607" s="148"/>
      <c r="M607" s="148"/>
      <c r="N607" s="148"/>
      <c r="O607" s="148"/>
      <c r="P607" s="148"/>
      <c r="Q607" s="148"/>
      <c r="R607" s="148"/>
      <c r="S607" s="148"/>
      <c r="T607" s="148"/>
      <c r="U607" s="148"/>
      <c r="V607" s="148"/>
      <c r="W607" s="148"/>
      <c r="X607" s="148"/>
      <c r="Y607" s="148"/>
      <c r="Z607" s="148"/>
      <c r="AA607" s="148"/>
      <c r="AB607" s="148"/>
      <c r="AC607" s="148"/>
      <c r="AD607" s="148"/>
      <c r="AE607" s="148"/>
    </row>
    <row r="608" spans="1:31" ht="15.75" customHeight="1" x14ac:dyDescent="0.25">
      <c r="A608" s="148"/>
      <c r="B608" s="148"/>
      <c r="C608" s="148"/>
      <c r="D608" s="148"/>
      <c r="E608" s="148"/>
      <c r="F608" s="148"/>
      <c r="G608" s="723"/>
      <c r="H608" s="148"/>
      <c r="I608" s="148"/>
      <c r="J608" s="148"/>
      <c r="K608" s="148"/>
      <c r="L608" s="148"/>
      <c r="M608" s="148"/>
      <c r="N608" s="148"/>
      <c r="O608" s="148"/>
      <c r="P608" s="148"/>
      <c r="Q608" s="148"/>
      <c r="R608" s="148"/>
      <c r="S608" s="148"/>
      <c r="T608" s="148"/>
      <c r="U608" s="148"/>
      <c r="V608" s="148"/>
      <c r="W608" s="148"/>
      <c r="X608" s="148"/>
      <c r="Y608" s="148"/>
      <c r="Z608" s="148"/>
      <c r="AA608" s="148"/>
      <c r="AB608" s="148"/>
      <c r="AC608" s="148"/>
      <c r="AD608" s="148"/>
      <c r="AE608" s="148"/>
    </row>
    <row r="609" spans="1:31" ht="15.75" customHeight="1" x14ac:dyDescent="0.25">
      <c r="A609" s="148"/>
      <c r="B609" s="148"/>
      <c r="C609" s="148"/>
      <c r="D609" s="148"/>
      <c r="E609" s="148"/>
      <c r="F609" s="148"/>
      <c r="G609" s="723"/>
      <c r="H609" s="148"/>
      <c r="I609" s="148"/>
      <c r="J609" s="148"/>
      <c r="K609" s="148"/>
      <c r="L609" s="148"/>
      <c r="M609" s="148"/>
      <c r="N609" s="148"/>
      <c r="O609" s="148"/>
      <c r="P609" s="148"/>
      <c r="Q609" s="148"/>
      <c r="R609" s="148"/>
      <c r="S609" s="148"/>
      <c r="T609" s="148"/>
      <c r="U609" s="148"/>
      <c r="V609" s="148"/>
      <c r="W609" s="148"/>
      <c r="X609" s="148"/>
      <c r="Y609" s="148"/>
      <c r="Z609" s="148"/>
      <c r="AA609" s="148"/>
      <c r="AB609" s="148"/>
      <c r="AC609" s="148"/>
      <c r="AD609" s="148"/>
      <c r="AE609" s="148"/>
    </row>
    <row r="610" spans="1:31" ht="15.75" customHeight="1" x14ac:dyDescent="0.25">
      <c r="A610" s="148"/>
      <c r="B610" s="148"/>
      <c r="C610" s="148"/>
      <c r="D610" s="148"/>
      <c r="E610" s="148"/>
      <c r="F610" s="148"/>
      <c r="G610" s="723"/>
      <c r="H610" s="148"/>
      <c r="I610" s="148"/>
      <c r="J610" s="148"/>
      <c r="K610" s="148"/>
      <c r="L610" s="148"/>
      <c r="M610" s="148"/>
      <c r="N610" s="148"/>
      <c r="O610" s="148"/>
      <c r="P610" s="148"/>
      <c r="Q610" s="148"/>
      <c r="R610" s="148"/>
      <c r="S610" s="148"/>
      <c r="T610" s="148"/>
      <c r="U610" s="148"/>
      <c r="V610" s="148"/>
      <c r="W610" s="148"/>
      <c r="X610" s="148"/>
      <c r="Y610" s="148"/>
      <c r="Z610" s="148"/>
      <c r="AA610" s="148"/>
      <c r="AB610" s="148"/>
      <c r="AC610" s="148"/>
      <c r="AD610" s="148"/>
      <c r="AE610" s="148"/>
    </row>
    <row r="611" spans="1:31" ht="15.75" customHeight="1" x14ac:dyDescent="0.25">
      <c r="A611" s="148"/>
      <c r="B611" s="148"/>
      <c r="C611" s="148"/>
      <c r="D611" s="148"/>
      <c r="E611" s="148"/>
      <c r="F611" s="148"/>
      <c r="G611" s="723"/>
      <c r="H611" s="148"/>
      <c r="I611" s="148"/>
      <c r="J611" s="148"/>
      <c r="K611" s="148"/>
      <c r="L611" s="148"/>
      <c r="M611" s="148"/>
      <c r="N611" s="148"/>
      <c r="O611" s="148"/>
      <c r="P611" s="148"/>
      <c r="Q611" s="148"/>
      <c r="R611" s="148"/>
      <c r="S611" s="148"/>
      <c r="T611" s="148"/>
      <c r="U611" s="148"/>
      <c r="V611" s="148"/>
      <c r="W611" s="148"/>
      <c r="X611" s="148"/>
      <c r="Y611" s="148"/>
      <c r="Z611" s="148"/>
      <c r="AA611" s="148"/>
      <c r="AB611" s="148"/>
      <c r="AC611" s="148"/>
      <c r="AD611" s="148"/>
      <c r="AE611" s="148"/>
    </row>
    <row r="612" spans="1:31" ht="15.75" customHeight="1" x14ac:dyDescent="0.25">
      <c r="A612" s="148"/>
      <c r="B612" s="148"/>
      <c r="C612" s="148"/>
      <c r="D612" s="148"/>
      <c r="E612" s="148"/>
      <c r="F612" s="148"/>
      <c r="G612" s="723"/>
      <c r="H612" s="148"/>
      <c r="I612" s="148"/>
      <c r="J612" s="148"/>
      <c r="K612" s="148"/>
      <c r="L612" s="148"/>
      <c r="M612" s="148"/>
      <c r="N612" s="148"/>
      <c r="O612" s="148"/>
      <c r="P612" s="148"/>
      <c r="Q612" s="148"/>
      <c r="R612" s="148"/>
      <c r="S612" s="148"/>
      <c r="T612" s="148"/>
      <c r="U612" s="148"/>
      <c r="V612" s="148"/>
      <c r="W612" s="148"/>
      <c r="X612" s="148"/>
      <c r="Y612" s="148"/>
      <c r="Z612" s="148"/>
      <c r="AA612" s="148"/>
      <c r="AB612" s="148"/>
      <c r="AC612" s="148"/>
      <c r="AD612" s="148"/>
      <c r="AE612" s="148"/>
    </row>
    <row r="613" spans="1:31" ht="15.75" customHeight="1" x14ac:dyDescent="0.25">
      <c r="A613" s="148"/>
      <c r="B613" s="148"/>
      <c r="C613" s="148"/>
      <c r="D613" s="148"/>
      <c r="E613" s="148"/>
      <c r="F613" s="148"/>
      <c r="G613" s="723"/>
      <c r="H613" s="148"/>
      <c r="I613" s="148"/>
      <c r="J613" s="148"/>
      <c r="K613" s="148"/>
      <c r="L613" s="148"/>
      <c r="M613" s="148"/>
      <c r="N613" s="148"/>
      <c r="O613" s="148"/>
      <c r="P613" s="148"/>
      <c r="Q613" s="148"/>
      <c r="R613" s="148"/>
      <c r="S613" s="148"/>
      <c r="T613" s="148"/>
      <c r="U613" s="148"/>
      <c r="V613" s="148"/>
      <c r="W613" s="148"/>
      <c r="X613" s="148"/>
      <c r="Y613" s="148"/>
      <c r="Z613" s="148"/>
      <c r="AA613" s="148"/>
      <c r="AB613" s="148"/>
      <c r="AC613" s="148"/>
      <c r="AD613" s="148"/>
      <c r="AE613" s="148"/>
    </row>
    <row r="614" spans="1:31" ht="15.75" customHeight="1" x14ac:dyDescent="0.25">
      <c r="A614" s="148"/>
      <c r="B614" s="148"/>
      <c r="C614" s="148"/>
      <c r="D614" s="148"/>
      <c r="E614" s="148"/>
      <c r="F614" s="148"/>
      <c r="G614" s="723"/>
      <c r="H614" s="148"/>
      <c r="I614" s="148"/>
      <c r="J614" s="148"/>
      <c r="K614" s="148"/>
      <c r="L614" s="148"/>
      <c r="M614" s="148"/>
      <c r="N614" s="148"/>
      <c r="O614" s="148"/>
      <c r="P614" s="148"/>
      <c r="Q614" s="148"/>
      <c r="R614" s="148"/>
      <c r="S614" s="148"/>
      <c r="T614" s="148"/>
      <c r="U614" s="148"/>
      <c r="V614" s="148"/>
      <c r="W614" s="148"/>
      <c r="X614" s="148"/>
      <c r="Y614" s="148"/>
      <c r="Z614" s="148"/>
      <c r="AA614" s="148"/>
      <c r="AB614" s="148"/>
      <c r="AC614" s="148"/>
      <c r="AD614" s="148"/>
      <c r="AE614" s="148"/>
    </row>
    <row r="615" spans="1:31" ht="15.75" customHeight="1" x14ac:dyDescent="0.25">
      <c r="A615" s="148"/>
      <c r="B615" s="148"/>
      <c r="C615" s="148"/>
      <c r="D615" s="148"/>
      <c r="E615" s="148"/>
      <c r="F615" s="148"/>
      <c r="G615" s="723"/>
      <c r="H615" s="148"/>
      <c r="I615" s="148"/>
      <c r="J615" s="148"/>
      <c r="K615" s="148"/>
      <c r="L615" s="148"/>
      <c r="M615" s="148"/>
      <c r="N615" s="148"/>
      <c r="O615" s="148"/>
      <c r="P615" s="148"/>
      <c r="Q615" s="148"/>
      <c r="R615" s="148"/>
      <c r="S615" s="148"/>
      <c r="T615" s="148"/>
      <c r="U615" s="148"/>
      <c r="V615" s="148"/>
      <c r="W615" s="148"/>
      <c r="X615" s="148"/>
      <c r="Y615" s="148"/>
      <c r="Z615" s="148"/>
      <c r="AA615" s="148"/>
      <c r="AB615" s="148"/>
      <c r="AC615" s="148"/>
      <c r="AD615" s="148"/>
      <c r="AE615" s="148"/>
    </row>
    <row r="616" spans="1:31" ht="15.75" customHeight="1" x14ac:dyDescent="0.25">
      <c r="A616" s="148"/>
      <c r="B616" s="148"/>
      <c r="C616" s="148"/>
      <c r="D616" s="148"/>
      <c r="E616" s="148"/>
      <c r="F616" s="148"/>
      <c r="G616" s="723"/>
      <c r="H616" s="148"/>
      <c r="I616" s="148"/>
      <c r="J616" s="148"/>
      <c r="K616" s="148"/>
      <c r="L616" s="148"/>
      <c r="M616" s="148"/>
      <c r="N616" s="148"/>
      <c r="O616" s="148"/>
      <c r="P616" s="148"/>
      <c r="Q616" s="148"/>
      <c r="R616" s="148"/>
      <c r="S616" s="148"/>
      <c r="T616" s="148"/>
      <c r="U616" s="148"/>
      <c r="V616" s="148"/>
      <c r="W616" s="148"/>
      <c r="X616" s="148"/>
      <c r="Y616" s="148"/>
      <c r="Z616" s="148"/>
      <c r="AA616" s="148"/>
      <c r="AB616" s="148"/>
      <c r="AC616" s="148"/>
      <c r="AD616" s="148"/>
      <c r="AE616" s="148"/>
    </row>
    <row r="617" spans="1:31" ht="15.75" customHeight="1" x14ac:dyDescent="0.25">
      <c r="A617" s="148"/>
      <c r="B617" s="148"/>
      <c r="C617" s="148"/>
      <c r="D617" s="148"/>
      <c r="E617" s="148"/>
      <c r="F617" s="148"/>
      <c r="G617" s="723"/>
      <c r="H617" s="148"/>
      <c r="I617" s="148"/>
      <c r="J617" s="148"/>
      <c r="K617" s="148"/>
      <c r="L617" s="148"/>
      <c r="M617" s="148"/>
      <c r="N617" s="148"/>
      <c r="O617" s="148"/>
      <c r="P617" s="148"/>
      <c r="Q617" s="148"/>
      <c r="R617" s="148"/>
      <c r="S617" s="148"/>
      <c r="T617" s="148"/>
      <c r="U617" s="148"/>
      <c r="V617" s="148"/>
      <c r="W617" s="148"/>
      <c r="X617" s="148"/>
      <c r="Y617" s="148"/>
      <c r="Z617" s="148"/>
      <c r="AA617" s="148"/>
      <c r="AB617" s="148"/>
      <c r="AC617" s="148"/>
      <c r="AD617" s="148"/>
      <c r="AE617" s="148"/>
    </row>
    <row r="618" spans="1:31" ht="15.75" customHeight="1" x14ac:dyDescent="0.25">
      <c r="A618" s="148"/>
      <c r="B618" s="148"/>
      <c r="C618" s="148"/>
      <c r="D618" s="148"/>
      <c r="E618" s="148"/>
      <c r="F618" s="148"/>
      <c r="G618" s="723"/>
      <c r="H618" s="148"/>
      <c r="I618" s="148"/>
      <c r="J618" s="148"/>
      <c r="K618" s="148"/>
      <c r="L618" s="148"/>
      <c r="M618" s="148"/>
      <c r="N618" s="148"/>
      <c r="O618" s="148"/>
      <c r="P618" s="148"/>
      <c r="Q618" s="148"/>
      <c r="R618" s="148"/>
      <c r="S618" s="148"/>
      <c r="T618" s="148"/>
      <c r="U618" s="148"/>
      <c r="V618" s="148"/>
      <c r="W618" s="148"/>
      <c r="X618" s="148"/>
      <c r="Y618" s="148"/>
      <c r="Z618" s="148"/>
      <c r="AA618" s="148"/>
      <c r="AB618" s="148"/>
      <c r="AC618" s="148"/>
      <c r="AD618" s="148"/>
      <c r="AE618" s="148"/>
    </row>
    <row r="619" spans="1:31" ht="15.75" customHeight="1" x14ac:dyDescent="0.25">
      <c r="A619" s="148"/>
      <c r="B619" s="148"/>
      <c r="C619" s="148"/>
      <c r="D619" s="148"/>
      <c r="E619" s="148"/>
      <c r="F619" s="148"/>
      <c r="G619" s="723"/>
      <c r="H619" s="148"/>
      <c r="I619" s="148"/>
      <c r="J619" s="148"/>
      <c r="K619" s="148"/>
      <c r="L619" s="148"/>
      <c r="M619" s="148"/>
      <c r="N619" s="148"/>
      <c r="O619" s="148"/>
      <c r="P619" s="148"/>
      <c r="Q619" s="148"/>
      <c r="R619" s="148"/>
      <c r="S619" s="148"/>
      <c r="T619" s="148"/>
      <c r="U619" s="148"/>
      <c r="V619" s="148"/>
      <c r="W619" s="148"/>
      <c r="X619" s="148"/>
      <c r="Y619" s="148"/>
      <c r="Z619" s="148"/>
      <c r="AA619" s="148"/>
      <c r="AB619" s="148"/>
      <c r="AC619" s="148"/>
      <c r="AD619" s="148"/>
      <c r="AE619" s="148"/>
    </row>
    <row r="620" spans="1:31" ht="15.75" customHeight="1" x14ac:dyDescent="0.25">
      <c r="A620" s="148"/>
      <c r="B620" s="148"/>
      <c r="C620" s="148"/>
      <c r="D620" s="148"/>
      <c r="E620" s="148"/>
      <c r="F620" s="148"/>
      <c r="G620" s="723"/>
      <c r="H620" s="148"/>
      <c r="I620" s="148"/>
      <c r="J620" s="148"/>
      <c r="K620" s="148"/>
      <c r="L620" s="148"/>
      <c r="M620" s="148"/>
      <c r="N620" s="148"/>
      <c r="O620" s="148"/>
      <c r="P620" s="148"/>
      <c r="Q620" s="148"/>
      <c r="R620" s="148"/>
      <c r="S620" s="148"/>
      <c r="T620" s="148"/>
      <c r="U620" s="148"/>
      <c r="V620" s="148"/>
      <c r="W620" s="148"/>
      <c r="X620" s="148"/>
      <c r="Y620" s="148"/>
      <c r="Z620" s="148"/>
      <c r="AA620" s="148"/>
      <c r="AB620" s="148"/>
      <c r="AC620" s="148"/>
      <c r="AD620" s="148"/>
      <c r="AE620" s="148"/>
    </row>
    <row r="621" spans="1:31" ht="15.75" customHeight="1" x14ac:dyDescent="0.25">
      <c r="A621" s="148"/>
      <c r="B621" s="148"/>
      <c r="C621" s="148"/>
      <c r="D621" s="148"/>
      <c r="E621" s="148"/>
      <c r="F621" s="148"/>
      <c r="G621" s="723"/>
      <c r="H621" s="148"/>
      <c r="I621" s="148"/>
      <c r="J621" s="148"/>
      <c r="K621" s="148"/>
      <c r="L621" s="148"/>
      <c r="M621" s="148"/>
      <c r="N621" s="148"/>
      <c r="O621" s="148"/>
      <c r="P621" s="148"/>
      <c r="Q621" s="148"/>
      <c r="R621" s="148"/>
      <c r="S621" s="148"/>
      <c r="T621" s="148"/>
      <c r="U621" s="148"/>
      <c r="V621" s="148"/>
      <c r="W621" s="148"/>
      <c r="X621" s="148"/>
      <c r="Y621" s="148"/>
      <c r="Z621" s="148"/>
      <c r="AA621" s="148"/>
      <c r="AB621" s="148"/>
      <c r="AC621" s="148"/>
      <c r="AD621" s="148"/>
      <c r="AE621" s="148"/>
    </row>
    <row r="622" spans="1:31" ht="15.75" customHeight="1" x14ac:dyDescent="0.25">
      <c r="A622" s="148"/>
      <c r="B622" s="148"/>
      <c r="C622" s="148"/>
      <c r="D622" s="148"/>
      <c r="E622" s="148"/>
      <c r="F622" s="148"/>
      <c r="G622" s="723"/>
      <c r="H622" s="148"/>
      <c r="I622" s="148"/>
      <c r="J622" s="148"/>
      <c r="K622" s="148"/>
      <c r="L622" s="148"/>
      <c r="M622" s="148"/>
      <c r="N622" s="148"/>
      <c r="O622" s="148"/>
      <c r="P622" s="148"/>
      <c r="Q622" s="148"/>
      <c r="R622" s="148"/>
      <c r="S622" s="148"/>
      <c r="T622" s="148"/>
      <c r="U622" s="148"/>
      <c r="V622" s="148"/>
      <c r="W622" s="148"/>
      <c r="X622" s="148"/>
      <c r="Y622" s="148"/>
      <c r="Z622" s="148"/>
      <c r="AA622" s="148"/>
      <c r="AB622" s="148"/>
      <c r="AC622" s="148"/>
      <c r="AD622" s="148"/>
      <c r="AE622" s="148"/>
    </row>
    <row r="623" spans="1:31" ht="15.75" customHeight="1" x14ac:dyDescent="0.25">
      <c r="A623" s="148"/>
      <c r="B623" s="148"/>
      <c r="C623" s="148"/>
      <c r="D623" s="148"/>
      <c r="E623" s="148"/>
      <c r="F623" s="148"/>
      <c r="G623" s="723"/>
      <c r="H623" s="148"/>
      <c r="I623" s="148"/>
      <c r="J623" s="148"/>
      <c r="K623" s="148"/>
      <c r="L623" s="148"/>
      <c r="M623" s="148"/>
      <c r="N623" s="148"/>
      <c r="O623" s="148"/>
      <c r="P623" s="148"/>
      <c r="Q623" s="148"/>
      <c r="R623" s="148"/>
      <c r="S623" s="148"/>
      <c r="T623" s="148"/>
      <c r="U623" s="148"/>
      <c r="V623" s="148"/>
      <c r="W623" s="148"/>
      <c r="X623" s="148"/>
      <c r="Y623" s="148"/>
      <c r="Z623" s="148"/>
      <c r="AA623" s="148"/>
      <c r="AB623" s="148"/>
      <c r="AC623" s="148"/>
      <c r="AD623" s="148"/>
      <c r="AE623" s="148"/>
    </row>
    <row r="624" spans="1:31" ht="15.75" customHeight="1" x14ac:dyDescent="0.25">
      <c r="A624" s="148"/>
      <c r="B624" s="148"/>
      <c r="C624" s="148"/>
      <c r="D624" s="148"/>
      <c r="E624" s="148"/>
      <c r="F624" s="148"/>
      <c r="G624" s="723"/>
      <c r="H624" s="148"/>
      <c r="I624" s="148"/>
      <c r="J624" s="148"/>
      <c r="K624" s="148"/>
      <c r="L624" s="148"/>
      <c r="M624" s="148"/>
      <c r="N624" s="148"/>
      <c r="O624" s="148"/>
      <c r="P624" s="148"/>
      <c r="Q624" s="148"/>
      <c r="R624" s="148"/>
      <c r="S624" s="148"/>
      <c r="T624" s="148"/>
      <c r="U624" s="148"/>
      <c r="V624" s="148"/>
      <c r="W624" s="148"/>
      <c r="X624" s="148"/>
      <c r="Y624" s="148"/>
      <c r="Z624" s="148"/>
      <c r="AA624" s="148"/>
      <c r="AB624" s="148"/>
      <c r="AC624" s="148"/>
      <c r="AD624" s="148"/>
      <c r="AE624" s="148"/>
    </row>
    <row r="625" spans="1:31" ht="15.75" customHeight="1" x14ac:dyDescent="0.25">
      <c r="A625" s="148"/>
      <c r="B625" s="148"/>
      <c r="C625" s="148"/>
      <c r="D625" s="148"/>
      <c r="E625" s="148"/>
      <c r="F625" s="148"/>
      <c r="G625" s="723"/>
      <c r="H625" s="148"/>
      <c r="I625" s="148"/>
      <c r="J625" s="148"/>
      <c r="K625" s="148"/>
      <c r="L625" s="148"/>
      <c r="M625" s="148"/>
      <c r="N625" s="148"/>
      <c r="O625" s="148"/>
      <c r="P625" s="148"/>
      <c r="Q625" s="148"/>
      <c r="R625" s="148"/>
      <c r="S625" s="148"/>
      <c r="T625" s="148"/>
      <c r="U625" s="148"/>
      <c r="V625" s="148"/>
      <c r="W625" s="148"/>
      <c r="X625" s="148"/>
      <c r="Y625" s="148"/>
      <c r="Z625" s="148"/>
      <c r="AA625" s="148"/>
      <c r="AB625" s="148"/>
      <c r="AC625" s="148"/>
      <c r="AD625" s="148"/>
      <c r="AE625" s="148"/>
    </row>
    <row r="626" spans="1:31" ht="15.75" customHeight="1" x14ac:dyDescent="0.25">
      <c r="A626" s="148"/>
      <c r="B626" s="148"/>
      <c r="C626" s="148"/>
      <c r="D626" s="148"/>
      <c r="E626" s="148"/>
      <c r="F626" s="148"/>
      <c r="G626" s="723"/>
      <c r="H626" s="148"/>
      <c r="I626" s="148"/>
      <c r="J626" s="148"/>
      <c r="K626" s="148"/>
      <c r="L626" s="148"/>
      <c r="M626" s="148"/>
      <c r="N626" s="148"/>
      <c r="O626" s="148"/>
      <c r="P626" s="148"/>
      <c r="Q626" s="148"/>
      <c r="R626" s="148"/>
      <c r="S626" s="148"/>
      <c r="T626" s="148"/>
      <c r="U626" s="148"/>
      <c r="V626" s="148"/>
      <c r="W626" s="148"/>
      <c r="X626" s="148"/>
      <c r="Y626" s="148"/>
      <c r="Z626" s="148"/>
      <c r="AA626" s="148"/>
      <c r="AB626" s="148"/>
      <c r="AC626" s="148"/>
      <c r="AD626" s="148"/>
      <c r="AE626" s="148"/>
    </row>
    <row r="627" spans="1:31" ht="15.75" customHeight="1" x14ac:dyDescent="0.25">
      <c r="A627" s="148"/>
      <c r="B627" s="148"/>
      <c r="C627" s="148"/>
      <c r="D627" s="148"/>
      <c r="E627" s="148"/>
      <c r="F627" s="148"/>
      <c r="G627" s="723"/>
      <c r="H627" s="148"/>
      <c r="I627" s="148"/>
      <c r="J627" s="148"/>
      <c r="K627" s="148"/>
      <c r="L627" s="148"/>
      <c r="M627" s="148"/>
      <c r="N627" s="148"/>
      <c r="O627" s="148"/>
      <c r="P627" s="148"/>
      <c r="Q627" s="148"/>
      <c r="R627" s="148"/>
      <c r="S627" s="148"/>
      <c r="T627" s="148"/>
      <c r="U627" s="148"/>
      <c r="V627" s="148"/>
      <c r="W627" s="148"/>
      <c r="X627" s="148"/>
      <c r="Y627" s="148"/>
      <c r="Z627" s="148"/>
      <c r="AA627" s="148"/>
      <c r="AB627" s="148"/>
      <c r="AC627" s="148"/>
      <c r="AD627" s="148"/>
      <c r="AE627" s="148"/>
    </row>
    <row r="628" spans="1:31" ht="15.75" customHeight="1" x14ac:dyDescent="0.25">
      <c r="A628" s="148"/>
      <c r="B628" s="148"/>
      <c r="C628" s="148"/>
      <c r="D628" s="148"/>
      <c r="E628" s="148"/>
      <c r="F628" s="148"/>
      <c r="G628" s="723"/>
      <c r="H628" s="148"/>
      <c r="I628" s="148"/>
      <c r="J628" s="148"/>
      <c r="K628" s="148"/>
      <c r="L628" s="148"/>
      <c r="M628" s="148"/>
      <c r="N628" s="148"/>
      <c r="O628" s="148"/>
      <c r="P628" s="148"/>
      <c r="Q628" s="148"/>
      <c r="R628" s="148"/>
      <c r="S628" s="148"/>
      <c r="T628" s="148"/>
      <c r="U628" s="148"/>
      <c r="V628" s="148"/>
      <c r="W628" s="148"/>
      <c r="X628" s="148"/>
      <c r="Y628" s="148"/>
      <c r="Z628" s="148"/>
      <c r="AA628" s="148"/>
      <c r="AB628" s="148"/>
      <c r="AC628" s="148"/>
      <c r="AD628" s="148"/>
      <c r="AE628" s="148"/>
    </row>
    <row r="629" spans="1:31" ht="15.75" customHeight="1" x14ac:dyDescent="0.25">
      <c r="A629" s="148"/>
      <c r="B629" s="148"/>
      <c r="C629" s="148"/>
      <c r="D629" s="148"/>
      <c r="E629" s="148"/>
      <c r="F629" s="148"/>
      <c r="G629" s="723"/>
      <c r="H629" s="148"/>
      <c r="I629" s="148"/>
      <c r="J629" s="148"/>
      <c r="K629" s="148"/>
      <c r="L629" s="148"/>
      <c r="M629" s="148"/>
      <c r="N629" s="148"/>
      <c r="O629" s="148"/>
      <c r="P629" s="148"/>
      <c r="Q629" s="148"/>
      <c r="R629" s="148"/>
      <c r="S629" s="148"/>
      <c r="T629" s="148"/>
      <c r="U629" s="148"/>
      <c r="V629" s="148"/>
      <c r="W629" s="148"/>
      <c r="X629" s="148"/>
      <c r="Y629" s="148"/>
      <c r="Z629" s="148"/>
      <c r="AA629" s="148"/>
      <c r="AB629" s="148"/>
      <c r="AC629" s="148"/>
      <c r="AD629" s="148"/>
      <c r="AE629" s="148"/>
    </row>
    <row r="630" spans="1:31" ht="15.75" customHeight="1" x14ac:dyDescent="0.25">
      <c r="A630" s="148"/>
      <c r="B630" s="148"/>
      <c r="C630" s="148"/>
      <c r="D630" s="148"/>
      <c r="E630" s="148"/>
      <c r="F630" s="148"/>
      <c r="G630" s="723"/>
      <c r="H630" s="148"/>
      <c r="I630" s="148"/>
      <c r="J630" s="148"/>
      <c r="K630" s="148"/>
      <c r="L630" s="148"/>
      <c r="M630" s="148"/>
      <c r="N630" s="148"/>
      <c r="O630" s="148"/>
      <c r="P630" s="148"/>
      <c r="Q630" s="148"/>
      <c r="R630" s="148"/>
      <c r="S630" s="148"/>
      <c r="T630" s="148"/>
      <c r="U630" s="148"/>
      <c r="V630" s="148"/>
      <c r="W630" s="148"/>
      <c r="X630" s="148"/>
      <c r="Y630" s="148"/>
      <c r="Z630" s="148"/>
      <c r="AA630" s="148"/>
      <c r="AB630" s="148"/>
      <c r="AC630" s="148"/>
      <c r="AD630" s="148"/>
      <c r="AE630" s="148"/>
    </row>
    <row r="631" spans="1:31" ht="15.75" customHeight="1" x14ac:dyDescent="0.25">
      <c r="A631" s="148"/>
      <c r="B631" s="148"/>
      <c r="C631" s="148"/>
      <c r="D631" s="148"/>
      <c r="E631" s="148"/>
      <c r="F631" s="148"/>
      <c r="G631" s="723"/>
      <c r="H631" s="148"/>
      <c r="I631" s="148"/>
      <c r="J631" s="148"/>
      <c r="K631" s="148"/>
      <c r="L631" s="148"/>
      <c r="M631" s="148"/>
      <c r="N631" s="148"/>
      <c r="O631" s="148"/>
      <c r="P631" s="148"/>
      <c r="Q631" s="148"/>
      <c r="R631" s="148"/>
      <c r="S631" s="148"/>
      <c r="T631" s="148"/>
      <c r="U631" s="148"/>
      <c r="V631" s="148"/>
      <c r="W631" s="148"/>
      <c r="X631" s="148"/>
      <c r="Y631" s="148"/>
      <c r="Z631" s="148"/>
      <c r="AA631" s="148"/>
      <c r="AB631" s="148"/>
      <c r="AC631" s="148"/>
      <c r="AD631" s="148"/>
      <c r="AE631" s="148"/>
    </row>
    <row r="632" spans="1:31" ht="15.75" customHeight="1" x14ac:dyDescent="0.25">
      <c r="A632" s="148"/>
      <c r="B632" s="148"/>
      <c r="C632" s="148"/>
      <c r="D632" s="148"/>
      <c r="E632" s="148"/>
      <c r="F632" s="148"/>
      <c r="G632" s="723"/>
      <c r="H632" s="148"/>
      <c r="I632" s="148"/>
      <c r="J632" s="148"/>
      <c r="K632" s="148"/>
      <c r="L632" s="148"/>
      <c r="M632" s="148"/>
      <c r="N632" s="148"/>
      <c r="O632" s="148"/>
      <c r="P632" s="148"/>
      <c r="Q632" s="148"/>
      <c r="R632" s="148"/>
      <c r="S632" s="148"/>
      <c r="T632" s="148"/>
      <c r="U632" s="148"/>
      <c r="V632" s="148"/>
      <c r="W632" s="148"/>
      <c r="X632" s="148"/>
      <c r="Y632" s="148"/>
      <c r="Z632" s="148"/>
      <c r="AA632" s="148"/>
      <c r="AB632" s="148"/>
      <c r="AC632" s="148"/>
      <c r="AD632" s="148"/>
      <c r="AE632" s="148"/>
    </row>
    <row r="633" spans="1:31" ht="15.75" customHeight="1" x14ac:dyDescent="0.25">
      <c r="A633" s="148"/>
      <c r="B633" s="148"/>
      <c r="C633" s="148"/>
      <c r="D633" s="148"/>
      <c r="E633" s="148"/>
      <c r="F633" s="148"/>
      <c r="G633" s="723"/>
      <c r="H633" s="148"/>
      <c r="I633" s="148"/>
      <c r="J633" s="148"/>
      <c r="K633" s="148"/>
      <c r="L633" s="148"/>
      <c r="M633" s="148"/>
      <c r="N633" s="148"/>
      <c r="O633" s="148"/>
      <c r="P633" s="148"/>
      <c r="Q633" s="148"/>
      <c r="R633" s="148"/>
      <c r="S633" s="148"/>
      <c r="T633" s="148"/>
      <c r="U633" s="148"/>
      <c r="V633" s="148"/>
      <c r="W633" s="148"/>
      <c r="X633" s="148"/>
      <c r="Y633" s="148"/>
      <c r="Z633" s="148"/>
      <c r="AA633" s="148"/>
      <c r="AB633" s="148"/>
      <c r="AC633" s="148"/>
      <c r="AD633" s="148"/>
      <c r="AE633" s="148"/>
    </row>
    <row r="634" spans="1:31" ht="15.75" customHeight="1" x14ac:dyDescent="0.25">
      <c r="A634" s="148"/>
      <c r="B634" s="148"/>
      <c r="C634" s="148"/>
      <c r="D634" s="148"/>
      <c r="E634" s="148"/>
      <c r="F634" s="148"/>
      <c r="G634" s="723"/>
      <c r="H634" s="148"/>
      <c r="I634" s="148"/>
      <c r="J634" s="148"/>
      <c r="K634" s="148"/>
      <c r="L634" s="148"/>
      <c r="M634" s="148"/>
      <c r="N634" s="148"/>
      <c r="O634" s="148"/>
      <c r="P634" s="148"/>
      <c r="Q634" s="148"/>
      <c r="R634" s="148"/>
      <c r="S634" s="148"/>
      <c r="T634" s="148"/>
      <c r="U634" s="148"/>
      <c r="V634" s="148"/>
      <c r="W634" s="148"/>
      <c r="X634" s="148"/>
      <c r="Y634" s="148"/>
      <c r="Z634" s="148"/>
      <c r="AA634" s="148"/>
      <c r="AB634" s="148"/>
      <c r="AC634" s="148"/>
      <c r="AD634" s="148"/>
      <c r="AE634" s="148"/>
    </row>
    <row r="635" spans="1:31" ht="15.75" customHeight="1" x14ac:dyDescent="0.25">
      <c r="A635" s="148"/>
      <c r="B635" s="148"/>
      <c r="C635" s="148"/>
      <c r="D635" s="148"/>
      <c r="E635" s="148"/>
      <c r="F635" s="148"/>
      <c r="G635" s="723"/>
      <c r="H635" s="148"/>
      <c r="I635" s="148"/>
      <c r="J635" s="148"/>
      <c r="K635" s="148"/>
      <c r="L635" s="148"/>
      <c r="M635" s="148"/>
      <c r="N635" s="148"/>
      <c r="O635" s="148"/>
      <c r="P635" s="148"/>
      <c r="Q635" s="148"/>
      <c r="R635" s="148"/>
      <c r="S635" s="148"/>
      <c r="T635" s="148"/>
      <c r="U635" s="148"/>
      <c r="V635" s="148"/>
      <c r="W635" s="148"/>
      <c r="X635" s="148"/>
      <c r="Y635" s="148"/>
      <c r="Z635" s="148"/>
      <c r="AA635" s="148"/>
      <c r="AB635" s="148"/>
      <c r="AC635" s="148"/>
      <c r="AD635" s="148"/>
      <c r="AE635" s="148"/>
    </row>
    <row r="636" spans="1:31" ht="15.75" customHeight="1" x14ac:dyDescent="0.25">
      <c r="A636" s="148"/>
      <c r="B636" s="148"/>
      <c r="C636" s="148"/>
      <c r="D636" s="148"/>
      <c r="E636" s="148"/>
      <c r="F636" s="148"/>
      <c r="G636" s="723"/>
      <c r="H636" s="148"/>
      <c r="I636" s="148"/>
      <c r="J636" s="148"/>
      <c r="K636" s="148"/>
      <c r="L636" s="148"/>
      <c r="M636" s="148"/>
      <c r="N636" s="148"/>
      <c r="O636" s="148"/>
      <c r="P636" s="148"/>
      <c r="Q636" s="148"/>
      <c r="R636" s="148"/>
      <c r="S636" s="148"/>
      <c r="T636" s="148"/>
      <c r="U636" s="148"/>
      <c r="V636" s="148"/>
      <c r="W636" s="148"/>
      <c r="X636" s="148"/>
      <c r="Y636" s="148"/>
      <c r="Z636" s="148"/>
      <c r="AA636" s="148"/>
      <c r="AB636" s="148"/>
      <c r="AC636" s="148"/>
      <c r="AD636" s="148"/>
      <c r="AE636" s="148"/>
    </row>
    <row r="637" spans="1:31" ht="15.75" customHeight="1" x14ac:dyDescent="0.25">
      <c r="A637" s="148"/>
      <c r="B637" s="148"/>
      <c r="C637" s="148"/>
      <c r="D637" s="148"/>
      <c r="E637" s="148"/>
      <c r="F637" s="148"/>
      <c r="G637" s="723"/>
      <c r="H637" s="148"/>
      <c r="I637" s="148"/>
      <c r="J637" s="148"/>
      <c r="K637" s="148"/>
      <c r="L637" s="148"/>
      <c r="M637" s="148"/>
      <c r="N637" s="148"/>
      <c r="O637" s="148"/>
      <c r="P637" s="148"/>
      <c r="Q637" s="148"/>
      <c r="R637" s="148"/>
      <c r="S637" s="148"/>
      <c r="T637" s="148"/>
      <c r="U637" s="148"/>
      <c r="V637" s="148"/>
      <c r="W637" s="148"/>
      <c r="X637" s="148"/>
      <c r="Y637" s="148"/>
      <c r="Z637" s="148"/>
      <c r="AA637" s="148"/>
      <c r="AB637" s="148"/>
      <c r="AC637" s="148"/>
      <c r="AD637" s="148"/>
      <c r="AE637" s="148"/>
    </row>
    <row r="638" spans="1:31" ht="15.75" customHeight="1" x14ac:dyDescent="0.25">
      <c r="A638" s="148"/>
      <c r="B638" s="148"/>
      <c r="C638" s="148"/>
      <c r="D638" s="148"/>
      <c r="E638" s="148"/>
      <c r="F638" s="148"/>
      <c r="G638" s="723"/>
      <c r="H638" s="148"/>
      <c r="I638" s="148"/>
      <c r="J638" s="148"/>
      <c r="K638" s="148"/>
      <c r="L638" s="148"/>
      <c r="M638" s="148"/>
      <c r="N638" s="148"/>
      <c r="O638" s="148"/>
      <c r="P638" s="148"/>
      <c r="Q638" s="148"/>
      <c r="R638" s="148"/>
      <c r="S638" s="148"/>
      <c r="T638" s="148"/>
      <c r="U638" s="148"/>
      <c r="V638" s="148"/>
      <c r="W638" s="148"/>
      <c r="X638" s="148"/>
      <c r="Y638" s="148"/>
      <c r="Z638" s="148"/>
      <c r="AA638" s="148"/>
      <c r="AB638" s="148"/>
      <c r="AC638" s="148"/>
      <c r="AD638" s="148"/>
      <c r="AE638" s="148"/>
    </row>
    <row r="639" spans="1:31" ht="15.75" customHeight="1" x14ac:dyDescent="0.25">
      <c r="A639" s="148"/>
      <c r="B639" s="148"/>
      <c r="C639" s="148"/>
      <c r="D639" s="148"/>
      <c r="E639" s="148"/>
      <c r="F639" s="148"/>
      <c r="G639" s="723"/>
      <c r="H639" s="148"/>
      <c r="I639" s="148"/>
      <c r="J639" s="148"/>
      <c r="K639" s="148"/>
      <c r="L639" s="148"/>
      <c r="M639" s="148"/>
      <c r="N639" s="148"/>
      <c r="O639" s="148"/>
      <c r="P639" s="148"/>
      <c r="Q639" s="148"/>
      <c r="R639" s="148"/>
      <c r="S639" s="148"/>
      <c r="T639" s="148"/>
      <c r="U639" s="148"/>
      <c r="V639" s="148"/>
      <c r="W639" s="148"/>
      <c r="X639" s="148"/>
      <c r="Y639" s="148"/>
      <c r="Z639" s="148"/>
      <c r="AA639" s="148"/>
      <c r="AB639" s="148"/>
      <c r="AC639" s="148"/>
      <c r="AD639" s="148"/>
      <c r="AE639" s="148"/>
    </row>
    <row r="640" spans="1:31" ht="15.75" customHeight="1" x14ac:dyDescent="0.25">
      <c r="A640" s="148"/>
      <c r="B640" s="148"/>
      <c r="C640" s="148"/>
      <c r="D640" s="148"/>
      <c r="E640" s="148"/>
      <c r="F640" s="148"/>
      <c r="G640" s="723"/>
      <c r="H640" s="148"/>
      <c r="I640" s="148"/>
      <c r="J640" s="148"/>
      <c r="K640" s="148"/>
      <c r="L640" s="148"/>
      <c r="M640" s="148"/>
      <c r="N640" s="148"/>
      <c r="O640" s="148"/>
      <c r="P640" s="148"/>
      <c r="Q640" s="148"/>
      <c r="R640" s="148"/>
      <c r="S640" s="148"/>
      <c r="T640" s="148"/>
      <c r="U640" s="148"/>
      <c r="V640" s="148"/>
      <c r="W640" s="148"/>
      <c r="X640" s="148"/>
      <c r="Y640" s="148"/>
      <c r="Z640" s="148"/>
      <c r="AA640" s="148"/>
      <c r="AB640" s="148"/>
      <c r="AC640" s="148"/>
      <c r="AD640" s="148"/>
      <c r="AE640" s="148"/>
    </row>
    <row r="641" spans="1:31" ht="15.75" customHeight="1" x14ac:dyDescent="0.25">
      <c r="A641" s="148"/>
      <c r="B641" s="148"/>
      <c r="C641" s="148"/>
      <c r="D641" s="148"/>
      <c r="E641" s="148"/>
      <c r="F641" s="148"/>
      <c r="G641" s="723"/>
      <c r="H641" s="148"/>
      <c r="I641" s="148"/>
      <c r="J641" s="148"/>
      <c r="K641" s="148"/>
      <c r="L641" s="148"/>
      <c r="M641" s="148"/>
      <c r="N641" s="148"/>
      <c r="O641" s="148"/>
      <c r="P641" s="148"/>
      <c r="Q641" s="148"/>
      <c r="R641" s="148"/>
      <c r="S641" s="148"/>
      <c r="T641" s="148"/>
      <c r="U641" s="148"/>
      <c r="V641" s="148"/>
      <c r="W641" s="148"/>
      <c r="X641" s="148"/>
      <c r="Y641" s="148"/>
      <c r="Z641" s="148"/>
      <c r="AA641" s="148"/>
      <c r="AB641" s="148"/>
      <c r="AC641" s="148"/>
      <c r="AD641" s="148"/>
      <c r="AE641" s="148"/>
    </row>
    <row r="642" spans="1:31" ht="15.75" customHeight="1" x14ac:dyDescent="0.25">
      <c r="A642" s="148"/>
      <c r="B642" s="148"/>
      <c r="C642" s="148"/>
      <c r="D642" s="148"/>
      <c r="E642" s="148"/>
      <c r="F642" s="148"/>
      <c r="G642" s="723"/>
      <c r="H642" s="148"/>
      <c r="I642" s="148"/>
      <c r="J642" s="148"/>
      <c r="K642" s="148"/>
      <c r="L642" s="148"/>
      <c r="M642" s="148"/>
      <c r="N642" s="148"/>
      <c r="O642" s="148"/>
      <c r="P642" s="148"/>
      <c r="Q642" s="148"/>
      <c r="R642" s="148"/>
      <c r="S642" s="148"/>
      <c r="T642" s="148"/>
      <c r="U642" s="148"/>
      <c r="V642" s="148"/>
      <c r="W642" s="148"/>
      <c r="X642" s="148"/>
      <c r="Y642" s="148"/>
      <c r="Z642" s="148"/>
      <c r="AA642" s="148"/>
      <c r="AB642" s="148"/>
      <c r="AC642" s="148"/>
      <c r="AD642" s="148"/>
      <c r="AE642" s="148"/>
    </row>
    <row r="643" spans="1:31" ht="15.75" customHeight="1" x14ac:dyDescent="0.25">
      <c r="A643" s="148"/>
      <c r="B643" s="148"/>
      <c r="C643" s="148"/>
      <c r="D643" s="148"/>
      <c r="E643" s="148"/>
      <c r="F643" s="148"/>
      <c r="G643" s="723"/>
      <c r="H643" s="148"/>
      <c r="I643" s="148"/>
      <c r="J643" s="148"/>
      <c r="K643" s="148"/>
      <c r="L643" s="148"/>
      <c r="M643" s="148"/>
      <c r="N643" s="148"/>
      <c r="O643" s="148"/>
      <c r="P643" s="148"/>
      <c r="Q643" s="148"/>
      <c r="R643" s="148"/>
      <c r="S643" s="148"/>
      <c r="T643" s="148"/>
      <c r="U643" s="148"/>
      <c r="V643" s="148"/>
      <c r="W643" s="148"/>
      <c r="X643" s="148"/>
      <c r="Y643" s="148"/>
      <c r="Z643" s="148"/>
      <c r="AA643" s="148"/>
      <c r="AB643" s="148"/>
      <c r="AC643" s="148"/>
      <c r="AD643" s="148"/>
      <c r="AE643" s="148"/>
    </row>
    <row r="644" spans="1:31" ht="15.75" customHeight="1" x14ac:dyDescent="0.25">
      <c r="A644" s="148"/>
      <c r="B644" s="148"/>
      <c r="C644" s="148"/>
      <c r="D644" s="148"/>
      <c r="E644" s="148"/>
      <c r="F644" s="148"/>
      <c r="G644" s="723"/>
      <c r="H644" s="148"/>
      <c r="I644" s="148"/>
      <c r="J644" s="148"/>
      <c r="K644" s="148"/>
      <c r="L644" s="148"/>
      <c r="M644" s="148"/>
      <c r="N644" s="148"/>
      <c r="O644" s="148"/>
      <c r="P644" s="148"/>
      <c r="Q644" s="148"/>
      <c r="R644" s="148"/>
      <c r="S644" s="148"/>
      <c r="T644" s="148"/>
      <c r="U644" s="148"/>
      <c r="V644" s="148"/>
      <c r="W644" s="148"/>
      <c r="X644" s="148"/>
      <c r="Y644" s="148"/>
      <c r="Z644" s="148"/>
      <c r="AA644" s="148"/>
      <c r="AB644" s="148"/>
      <c r="AC644" s="148"/>
      <c r="AD644" s="148"/>
      <c r="AE644" s="148"/>
    </row>
    <row r="645" spans="1:31" ht="15.75" customHeight="1" x14ac:dyDescent="0.25">
      <c r="A645" s="148"/>
      <c r="B645" s="148"/>
      <c r="C645" s="148"/>
      <c r="D645" s="148"/>
      <c r="E645" s="148"/>
      <c r="F645" s="148"/>
      <c r="G645" s="723"/>
      <c r="H645" s="148"/>
      <c r="I645" s="148"/>
      <c r="J645" s="148"/>
      <c r="K645" s="148"/>
      <c r="L645" s="148"/>
      <c r="M645" s="148"/>
      <c r="N645" s="148"/>
      <c r="O645" s="148"/>
      <c r="P645" s="148"/>
      <c r="Q645" s="148"/>
      <c r="R645" s="148"/>
      <c r="S645" s="148"/>
      <c r="T645" s="148"/>
      <c r="U645" s="148"/>
      <c r="V645" s="148"/>
      <c r="W645" s="148"/>
      <c r="X645" s="148"/>
      <c r="Y645" s="148"/>
      <c r="Z645" s="148"/>
      <c r="AA645" s="148"/>
      <c r="AB645" s="148"/>
      <c r="AC645" s="148"/>
      <c r="AD645" s="148"/>
      <c r="AE645" s="148"/>
    </row>
    <row r="646" spans="1:31" ht="15.75" customHeight="1" x14ac:dyDescent="0.25">
      <c r="A646" s="148"/>
      <c r="B646" s="148"/>
      <c r="C646" s="148"/>
      <c r="D646" s="148"/>
      <c r="E646" s="148"/>
      <c r="F646" s="148"/>
      <c r="G646" s="723"/>
      <c r="H646" s="148"/>
      <c r="I646" s="148"/>
      <c r="J646" s="148"/>
      <c r="K646" s="148"/>
      <c r="L646" s="148"/>
      <c r="M646" s="148"/>
      <c r="N646" s="148"/>
      <c r="O646" s="148"/>
      <c r="P646" s="148"/>
      <c r="Q646" s="148"/>
      <c r="R646" s="148"/>
      <c r="S646" s="148"/>
      <c r="T646" s="148"/>
      <c r="U646" s="148"/>
      <c r="V646" s="148"/>
      <c r="W646" s="148"/>
      <c r="X646" s="148"/>
      <c r="Y646" s="148"/>
      <c r="Z646" s="148"/>
      <c r="AA646" s="148"/>
      <c r="AB646" s="148"/>
      <c r="AC646" s="148"/>
      <c r="AD646" s="148"/>
      <c r="AE646" s="148"/>
    </row>
    <row r="647" spans="1:31" ht="15.75" customHeight="1" x14ac:dyDescent="0.25">
      <c r="A647" s="148"/>
      <c r="B647" s="148"/>
      <c r="C647" s="148"/>
      <c r="D647" s="148"/>
      <c r="E647" s="148"/>
      <c r="F647" s="148"/>
      <c r="G647" s="723"/>
      <c r="H647" s="148"/>
      <c r="I647" s="148"/>
      <c r="J647" s="148"/>
      <c r="K647" s="148"/>
      <c r="L647" s="148"/>
      <c r="M647" s="148"/>
      <c r="N647" s="148"/>
      <c r="O647" s="148"/>
      <c r="P647" s="148"/>
      <c r="Q647" s="148"/>
      <c r="R647" s="148"/>
      <c r="S647" s="148"/>
      <c r="T647" s="148"/>
      <c r="U647" s="148"/>
      <c r="V647" s="148"/>
      <c r="W647" s="148"/>
      <c r="X647" s="148"/>
      <c r="Y647" s="148"/>
      <c r="Z647" s="148"/>
      <c r="AA647" s="148"/>
      <c r="AB647" s="148"/>
      <c r="AC647" s="148"/>
      <c r="AD647" s="148"/>
      <c r="AE647" s="148"/>
    </row>
    <row r="648" spans="1:31" ht="15.75" customHeight="1" x14ac:dyDescent="0.25">
      <c r="A648" s="148"/>
      <c r="B648" s="148"/>
      <c r="C648" s="148"/>
      <c r="D648" s="148"/>
      <c r="E648" s="148"/>
      <c r="F648" s="148"/>
      <c r="G648" s="723"/>
      <c r="H648" s="148"/>
      <c r="I648" s="148"/>
      <c r="J648" s="148"/>
      <c r="K648" s="148"/>
      <c r="L648" s="148"/>
      <c r="M648" s="148"/>
      <c r="N648" s="148"/>
      <c r="O648" s="148"/>
      <c r="P648" s="148"/>
      <c r="Q648" s="148"/>
      <c r="R648" s="148"/>
      <c r="S648" s="148"/>
      <c r="T648" s="148"/>
      <c r="U648" s="148"/>
      <c r="V648" s="148"/>
      <c r="W648" s="148"/>
      <c r="X648" s="148"/>
      <c r="Y648" s="148"/>
      <c r="Z648" s="148"/>
      <c r="AA648" s="148"/>
      <c r="AB648" s="148"/>
      <c r="AC648" s="148"/>
      <c r="AD648" s="148"/>
      <c r="AE648" s="148"/>
    </row>
    <row r="649" spans="1:31" ht="15.75" customHeight="1" x14ac:dyDescent="0.25">
      <c r="A649" s="148"/>
      <c r="B649" s="148"/>
      <c r="C649" s="148"/>
      <c r="D649" s="148"/>
      <c r="E649" s="148"/>
      <c r="F649" s="148"/>
      <c r="G649" s="723"/>
      <c r="H649" s="148"/>
      <c r="I649" s="148"/>
      <c r="J649" s="148"/>
      <c r="K649" s="148"/>
      <c r="L649" s="148"/>
      <c r="M649" s="148"/>
      <c r="N649" s="148"/>
      <c r="O649" s="148"/>
      <c r="P649" s="148"/>
      <c r="Q649" s="148"/>
      <c r="R649" s="148"/>
      <c r="S649" s="148"/>
      <c r="T649" s="148"/>
      <c r="U649" s="148"/>
      <c r="V649" s="148"/>
      <c r="W649" s="148"/>
      <c r="X649" s="148"/>
      <c r="Y649" s="148"/>
      <c r="Z649" s="148"/>
      <c r="AA649" s="148"/>
      <c r="AB649" s="148"/>
      <c r="AC649" s="148"/>
      <c r="AD649" s="148"/>
      <c r="AE649" s="148"/>
    </row>
    <row r="650" spans="1:31" ht="15.75" customHeight="1" x14ac:dyDescent="0.25">
      <c r="A650" s="148"/>
      <c r="B650" s="148"/>
      <c r="C650" s="148"/>
      <c r="D650" s="148"/>
      <c r="E650" s="148"/>
      <c r="F650" s="148"/>
      <c r="G650" s="723"/>
      <c r="H650" s="148"/>
      <c r="I650" s="148"/>
      <c r="J650" s="148"/>
      <c r="K650" s="148"/>
      <c r="L650" s="148"/>
      <c r="M650" s="148"/>
      <c r="N650" s="148"/>
      <c r="O650" s="148"/>
      <c r="P650" s="148"/>
      <c r="Q650" s="148"/>
      <c r="R650" s="148"/>
      <c r="S650" s="148"/>
      <c r="T650" s="148"/>
      <c r="U650" s="148"/>
      <c r="V650" s="148"/>
      <c r="W650" s="148"/>
      <c r="X650" s="148"/>
      <c r="Y650" s="148"/>
      <c r="Z650" s="148"/>
      <c r="AA650" s="148"/>
      <c r="AB650" s="148"/>
      <c r="AC650" s="148"/>
      <c r="AD650" s="148"/>
      <c r="AE650" s="148"/>
    </row>
    <row r="651" spans="1:31" ht="15.75" customHeight="1" x14ac:dyDescent="0.25">
      <c r="A651" s="148"/>
      <c r="B651" s="148"/>
      <c r="C651" s="148"/>
      <c r="D651" s="148"/>
      <c r="E651" s="148"/>
      <c r="F651" s="148"/>
      <c r="G651" s="723"/>
      <c r="H651" s="148"/>
      <c r="I651" s="148"/>
      <c r="J651" s="148"/>
      <c r="K651" s="148"/>
      <c r="L651" s="148"/>
      <c r="M651" s="148"/>
      <c r="N651" s="148"/>
      <c r="O651" s="148"/>
      <c r="P651" s="148"/>
      <c r="Q651" s="148"/>
      <c r="R651" s="148"/>
      <c r="S651" s="148"/>
      <c r="T651" s="148"/>
      <c r="U651" s="148"/>
      <c r="V651" s="148"/>
      <c r="W651" s="148"/>
      <c r="X651" s="148"/>
      <c r="Y651" s="148"/>
      <c r="Z651" s="148"/>
      <c r="AA651" s="148"/>
      <c r="AB651" s="148"/>
      <c r="AC651" s="148"/>
      <c r="AD651" s="148"/>
      <c r="AE651" s="148"/>
    </row>
    <row r="652" spans="1:31" ht="15.75" customHeight="1" x14ac:dyDescent="0.25">
      <c r="A652" s="148"/>
      <c r="B652" s="148"/>
      <c r="C652" s="148"/>
      <c r="D652" s="148"/>
      <c r="E652" s="148"/>
      <c r="F652" s="148"/>
      <c r="G652" s="723"/>
      <c r="H652" s="148"/>
      <c r="I652" s="148"/>
      <c r="J652" s="148"/>
      <c r="K652" s="148"/>
      <c r="L652" s="148"/>
      <c r="M652" s="148"/>
      <c r="N652" s="148"/>
      <c r="O652" s="148"/>
      <c r="P652" s="148"/>
      <c r="Q652" s="148"/>
      <c r="R652" s="148"/>
      <c r="S652" s="148"/>
      <c r="T652" s="148"/>
      <c r="U652" s="148"/>
      <c r="V652" s="148"/>
      <c r="W652" s="148"/>
      <c r="X652" s="148"/>
      <c r="Y652" s="148"/>
      <c r="Z652" s="148"/>
      <c r="AA652" s="148"/>
      <c r="AB652" s="148"/>
      <c r="AC652" s="148"/>
      <c r="AD652" s="148"/>
      <c r="AE652" s="148"/>
    </row>
    <row r="653" spans="1:31" ht="15.75" customHeight="1" x14ac:dyDescent="0.25">
      <c r="A653" s="148"/>
      <c r="B653" s="148"/>
      <c r="C653" s="148"/>
      <c r="D653" s="148"/>
      <c r="E653" s="148"/>
      <c r="F653" s="148"/>
      <c r="G653" s="723"/>
      <c r="H653" s="148"/>
      <c r="I653" s="148"/>
      <c r="J653" s="148"/>
      <c r="K653" s="148"/>
      <c r="L653" s="148"/>
      <c r="M653" s="148"/>
      <c r="N653" s="148"/>
      <c r="O653" s="148"/>
      <c r="P653" s="148"/>
      <c r="Q653" s="148"/>
      <c r="R653" s="148"/>
      <c r="S653" s="148"/>
      <c r="T653" s="148"/>
      <c r="U653" s="148"/>
      <c r="V653" s="148"/>
      <c r="W653" s="148"/>
      <c r="X653" s="148"/>
      <c r="Y653" s="148"/>
      <c r="Z653" s="148"/>
      <c r="AA653" s="148"/>
      <c r="AB653" s="148"/>
      <c r="AC653" s="148"/>
      <c r="AD653" s="148"/>
      <c r="AE653" s="148"/>
    </row>
    <row r="654" spans="1:31" ht="15.75" customHeight="1" x14ac:dyDescent="0.25">
      <c r="A654" s="148"/>
      <c r="B654" s="148"/>
      <c r="C654" s="148"/>
      <c r="D654" s="148"/>
      <c r="E654" s="148"/>
      <c r="F654" s="148"/>
      <c r="G654" s="723"/>
      <c r="H654" s="148"/>
      <c r="I654" s="148"/>
      <c r="J654" s="148"/>
      <c r="K654" s="148"/>
      <c r="L654" s="148"/>
      <c r="M654" s="148"/>
      <c r="N654" s="148"/>
      <c r="O654" s="148"/>
      <c r="P654" s="148"/>
      <c r="Q654" s="148"/>
      <c r="R654" s="148"/>
      <c r="S654" s="148"/>
      <c r="T654" s="148"/>
      <c r="U654" s="148"/>
      <c r="V654" s="148"/>
      <c r="W654" s="148"/>
      <c r="X654" s="148"/>
      <c r="Y654" s="148"/>
      <c r="Z654" s="148"/>
      <c r="AA654" s="148"/>
      <c r="AB654" s="148"/>
      <c r="AC654" s="148"/>
      <c r="AD654" s="148"/>
      <c r="AE654" s="148"/>
    </row>
    <row r="655" spans="1:31" ht="15.75" customHeight="1" x14ac:dyDescent="0.25">
      <c r="A655" s="148"/>
      <c r="B655" s="148"/>
      <c r="C655" s="148"/>
      <c r="D655" s="148"/>
      <c r="E655" s="148"/>
      <c r="F655" s="148"/>
      <c r="G655" s="723"/>
      <c r="H655" s="148"/>
      <c r="I655" s="148"/>
      <c r="J655" s="148"/>
      <c r="K655" s="148"/>
      <c r="L655" s="148"/>
      <c r="M655" s="148"/>
      <c r="N655" s="148"/>
      <c r="O655" s="148"/>
      <c r="P655" s="148"/>
      <c r="Q655" s="148"/>
      <c r="R655" s="148"/>
      <c r="S655" s="148"/>
      <c r="T655" s="148"/>
      <c r="U655" s="148"/>
      <c r="V655" s="148"/>
      <c r="W655" s="148"/>
      <c r="X655" s="148"/>
      <c r="Y655" s="148"/>
      <c r="Z655" s="148"/>
      <c r="AA655" s="148"/>
      <c r="AB655" s="148"/>
      <c r="AC655" s="148"/>
      <c r="AD655" s="148"/>
      <c r="AE655" s="148"/>
    </row>
    <row r="656" spans="1:31" ht="15.75" customHeight="1" x14ac:dyDescent="0.25">
      <c r="A656" s="148"/>
      <c r="B656" s="148"/>
      <c r="C656" s="148"/>
      <c r="D656" s="148"/>
      <c r="E656" s="148"/>
      <c r="F656" s="148"/>
      <c r="G656" s="723"/>
      <c r="H656" s="148"/>
      <c r="I656" s="148"/>
      <c r="J656" s="148"/>
      <c r="K656" s="148"/>
      <c r="L656" s="148"/>
      <c r="M656" s="148"/>
      <c r="N656" s="148"/>
      <c r="O656" s="148"/>
      <c r="P656" s="148"/>
      <c r="Q656" s="148"/>
      <c r="R656" s="148"/>
      <c r="S656" s="148"/>
      <c r="T656" s="148"/>
      <c r="U656" s="148"/>
      <c r="V656" s="148"/>
      <c r="W656" s="148"/>
      <c r="X656" s="148"/>
      <c r="Y656" s="148"/>
      <c r="Z656" s="148"/>
      <c r="AA656" s="148"/>
      <c r="AB656" s="148"/>
      <c r="AC656" s="148"/>
      <c r="AD656" s="148"/>
      <c r="AE656" s="148"/>
    </row>
    <row r="657" spans="1:31" ht="15.75" customHeight="1" x14ac:dyDescent="0.25">
      <c r="A657" s="148"/>
      <c r="B657" s="148"/>
      <c r="C657" s="148"/>
      <c r="D657" s="148"/>
      <c r="E657" s="148"/>
      <c r="F657" s="148"/>
      <c r="G657" s="723"/>
      <c r="H657" s="148"/>
      <c r="I657" s="148"/>
      <c r="J657" s="148"/>
      <c r="K657" s="148"/>
      <c r="L657" s="148"/>
      <c r="M657" s="148"/>
      <c r="N657" s="148"/>
      <c r="O657" s="148"/>
      <c r="P657" s="148"/>
      <c r="Q657" s="148"/>
      <c r="R657" s="148"/>
      <c r="S657" s="148"/>
      <c r="T657" s="148"/>
      <c r="U657" s="148"/>
      <c r="V657" s="148"/>
      <c r="W657" s="148"/>
      <c r="X657" s="148"/>
      <c r="Y657" s="148"/>
      <c r="Z657" s="148"/>
      <c r="AA657" s="148"/>
      <c r="AB657" s="148"/>
      <c r="AC657" s="148"/>
      <c r="AD657" s="148"/>
      <c r="AE657" s="148"/>
    </row>
    <row r="658" spans="1:31" ht="15.75" customHeight="1" x14ac:dyDescent="0.25">
      <c r="A658" s="148"/>
      <c r="B658" s="148"/>
      <c r="C658" s="148"/>
      <c r="D658" s="148"/>
      <c r="E658" s="148"/>
      <c r="F658" s="148"/>
      <c r="G658" s="723"/>
      <c r="H658" s="148"/>
      <c r="I658" s="148"/>
      <c r="J658" s="148"/>
      <c r="K658" s="148"/>
      <c r="L658" s="148"/>
      <c r="M658" s="148"/>
      <c r="N658" s="148"/>
      <c r="O658" s="148"/>
      <c r="P658" s="148"/>
      <c r="Q658" s="148"/>
      <c r="R658" s="148"/>
      <c r="S658" s="148"/>
      <c r="T658" s="148"/>
      <c r="U658" s="148"/>
      <c r="V658" s="148"/>
      <c r="W658" s="148"/>
      <c r="X658" s="148"/>
      <c r="Y658" s="148"/>
      <c r="Z658" s="148"/>
      <c r="AA658" s="148"/>
      <c r="AB658" s="148"/>
      <c r="AC658" s="148"/>
      <c r="AD658" s="148"/>
      <c r="AE658" s="148"/>
    </row>
    <row r="659" spans="1:31" ht="15.75" customHeight="1" x14ac:dyDescent="0.25">
      <c r="A659" s="148"/>
      <c r="B659" s="148"/>
      <c r="C659" s="148"/>
      <c r="D659" s="148"/>
      <c r="E659" s="148"/>
      <c r="F659" s="148"/>
      <c r="G659" s="723"/>
      <c r="H659" s="148"/>
      <c r="I659" s="148"/>
      <c r="J659" s="148"/>
      <c r="K659" s="148"/>
      <c r="L659" s="148"/>
      <c r="M659" s="148"/>
      <c r="N659" s="148"/>
      <c r="O659" s="148"/>
      <c r="P659" s="148"/>
      <c r="Q659" s="148"/>
      <c r="R659" s="148"/>
      <c r="S659" s="148"/>
      <c r="T659" s="148"/>
      <c r="U659" s="148"/>
      <c r="V659" s="148"/>
      <c r="W659" s="148"/>
      <c r="X659" s="148"/>
      <c r="Y659" s="148"/>
      <c r="Z659" s="148"/>
      <c r="AA659" s="148"/>
      <c r="AB659" s="148"/>
      <c r="AC659" s="148"/>
      <c r="AD659" s="148"/>
      <c r="AE659" s="148"/>
    </row>
    <row r="660" spans="1:31" ht="15.75" customHeight="1" x14ac:dyDescent="0.25">
      <c r="A660" s="148"/>
      <c r="B660" s="148"/>
      <c r="C660" s="148"/>
      <c r="D660" s="148"/>
      <c r="E660" s="148"/>
      <c r="F660" s="148"/>
      <c r="G660" s="723"/>
      <c r="H660" s="148"/>
      <c r="I660" s="148"/>
      <c r="J660" s="148"/>
      <c r="K660" s="148"/>
      <c r="L660" s="148"/>
      <c r="M660" s="148"/>
      <c r="N660" s="148"/>
      <c r="O660" s="148"/>
      <c r="P660" s="148"/>
      <c r="Q660" s="148"/>
      <c r="R660" s="148"/>
      <c r="S660" s="148"/>
      <c r="T660" s="148"/>
      <c r="U660" s="148"/>
      <c r="V660" s="148"/>
      <c r="W660" s="148"/>
      <c r="X660" s="148"/>
      <c r="Y660" s="148"/>
      <c r="Z660" s="148"/>
      <c r="AA660" s="148"/>
      <c r="AB660" s="148"/>
      <c r="AC660" s="148"/>
      <c r="AD660" s="148"/>
      <c r="AE660" s="148"/>
    </row>
    <row r="661" spans="1:31" ht="15.75" customHeight="1" x14ac:dyDescent="0.25">
      <c r="A661" s="148"/>
      <c r="B661" s="148"/>
      <c r="C661" s="148"/>
      <c r="D661" s="148"/>
      <c r="E661" s="148"/>
      <c r="F661" s="148"/>
      <c r="G661" s="723"/>
      <c r="H661" s="148"/>
      <c r="I661" s="148"/>
      <c r="J661" s="148"/>
      <c r="K661" s="148"/>
      <c r="L661" s="148"/>
      <c r="M661" s="148"/>
      <c r="N661" s="148"/>
      <c r="O661" s="148"/>
      <c r="P661" s="148"/>
      <c r="Q661" s="148"/>
      <c r="R661" s="148"/>
      <c r="S661" s="148"/>
      <c r="T661" s="148"/>
      <c r="U661" s="148"/>
      <c r="V661" s="148"/>
      <c r="W661" s="148"/>
      <c r="X661" s="148"/>
      <c r="Y661" s="148"/>
      <c r="Z661" s="148"/>
      <c r="AA661" s="148"/>
      <c r="AB661" s="148"/>
      <c r="AC661" s="148"/>
      <c r="AD661" s="148"/>
      <c r="AE661" s="148"/>
    </row>
    <row r="662" spans="1:31" ht="15.75" customHeight="1" x14ac:dyDescent="0.25">
      <c r="A662" s="148"/>
      <c r="B662" s="148"/>
      <c r="C662" s="148"/>
      <c r="D662" s="148"/>
      <c r="E662" s="148"/>
      <c r="F662" s="148"/>
      <c r="G662" s="723"/>
      <c r="H662" s="148"/>
      <c r="I662" s="148"/>
      <c r="J662" s="148"/>
      <c r="K662" s="148"/>
      <c r="L662" s="148"/>
      <c r="M662" s="148"/>
      <c r="N662" s="148"/>
      <c r="O662" s="148"/>
      <c r="P662" s="148"/>
      <c r="Q662" s="148"/>
      <c r="R662" s="148"/>
      <c r="S662" s="148"/>
      <c r="T662" s="148"/>
      <c r="U662" s="148"/>
      <c r="V662" s="148"/>
      <c r="W662" s="148"/>
      <c r="X662" s="148"/>
      <c r="Y662" s="148"/>
      <c r="Z662" s="148"/>
      <c r="AA662" s="148"/>
      <c r="AB662" s="148"/>
      <c r="AC662" s="148"/>
      <c r="AD662" s="148"/>
      <c r="AE662" s="148"/>
    </row>
    <row r="663" spans="1:31" ht="15.75" customHeight="1" x14ac:dyDescent="0.25">
      <c r="A663" s="148"/>
      <c r="B663" s="148"/>
      <c r="C663" s="148"/>
      <c r="D663" s="148"/>
      <c r="E663" s="148"/>
      <c r="F663" s="148"/>
      <c r="G663" s="723"/>
      <c r="H663" s="148"/>
      <c r="I663" s="148"/>
      <c r="J663" s="148"/>
      <c r="K663" s="148"/>
      <c r="L663" s="148"/>
      <c r="M663" s="148"/>
      <c r="N663" s="148"/>
      <c r="O663" s="148"/>
      <c r="P663" s="148"/>
      <c r="Q663" s="148"/>
      <c r="R663" s="148"/>
      <c r="S663" s="148"/>
      <c r="T663" s="148"/>
      <c r="U663" s="148"/>
      <c r="V663" s="148"/>
      <c r="W663" s="148"/>
      <c r="X663" s="148"/>
      <c r="Y663" s="148"/>
      <c r="Z663" s="148"/>
      <c r="AA663" s="148"/>
      <c r="AB663" s="148"/>
      <c r="AC663" s="148"/>
      <c r="AD663" s="148"/>
      <c r="AE663" s="148"/>
    </row>
    <row r="664" spans="1:31" ht="15.75" customHeight="1" x14ac:dyDescent="0.25">
      <c r="A664" s="148"/>
      <c r="B664" s="148"/>
      <c r="C664" s="148"/>
      <c r="D664" s="148"/>
      <c r="E664" s="148"/>
      <c r="F664" s="148"/>
      <c r="G664" s="723"/>
      <c r="H664" s="148"/>
      <c r="I664" s="148"/>
      <c r="J664" s="148"/>
      <c r="K664" s="148"/>
      <c r="L664" s="148"/>
      <c r="M664" s="148"/>
      <c r="N664" s="148"/>
      <c r="O664" s="148"/>
      <c r="P664" s="148"/>
      <c r="Q664" s="148"/>
      <c r="R664" s="148"/>
      <c r="S664" s="148"/>
      <c r="T664" s="148"/>
      <c r="U664" s="148"/>
      <c r="V664" s="148"/>
      <c r="W664" s="148"/>
      <c r="X664" s="148"/>
      <c r="Y664" s="148"/>
      <c r="Z664" s="148"/>
      <c r="AA664" s="148"/>
      <c r="AB664" s="148"/>
      <c r="AC664" s="148"/>
      <c r="AD664" s="148"/>
      <c r="AE664" s="148"/>
    </row>
    <row r="665" spans="1:31" ht="15.75" customHeight="1" x14ac:dyDescent="0.25">
      <c r="A665" s="148"/>
      <c r="B665" s="148"/>
      <c r="C665" s="148"/>
      <c r="D665" s="148"/>
      <c r="E665" s="148"/>
      <c r="F665" s="148"/>
      <c r="G665" s="723"/>
      <c r="H665" s="148"/>
      <c r="I665" s="148"/>
      <c r="J665" s="148"/>
      <c r="K665" s="148"/>
      <c r="L665" s="148"/>
      <c r="M665" s="148"/>
      <c r="N665" s="148"/>
      <c r="O665" s="148"/>
      <c r="P665" s="148"/>
      <c r="Q665" s="148"/>
      <c r="R665" s="148"/>
      <c r="S665" s="148"/>
      <c r="T665" s="148"/>
      <c r="U665" s="148"/>
      <c r="V665" s="148"/>
      <c r="W665" s="148"/>
      <c r="X665" s="148"/>
      <c r="Y665" s="148"/>
      <c r="Z665" s="148"/>
      <c r="AA665" s="148"/>
      <c r="AB665" s="148"/>
      <c r="AC665" s="148"/>
      <c r="AD665" s="148"/>
      <c r="AE665" s="148"/>
    </row>
    <row r="666" spans="1:31" ht="15.75" customHeight="1" x14ac:dyDescent="0.25">
      <c r="A666" s="148"/>
      <c r="B666" s="148"/>
      <c r="C666" s="148"/>
      <c r="D666" s="148"/>
      <c r="E666" s="148"/>
      <c r="F666" s="148"/>
      <c r="G666" s="723"/>
      <c r="H666" s="148"/>
      <c r="I666" s="148"/>
      <c r="J666" s="148"/>
      <c r="K666" s="148"/>
      <c r="L666" s="148"/>
      <c r="M666" s="148"/>
      <c r="N666" s="148"/>
      <c r="O666" s="148"/>
      <c r="P666" s="148"/>
      <c r="Q666" s="148"/>
      <c r="R666" s="148"/>
      <c r="S666" s="148"/>
      <c r="T666" s="148"/>
      <c r="U666" s="148"/>
      <c r="V666" s="148"/>
      <c r="W666" s="148"/>
      <c r="X666" s="148"/>
      <c r="Y666" s="148"/>
      <c r="Z666" s="148"/>
      <c r="AA666" s="148"/>
      <c r="AB666" s="148"/>
      <c r="AC666" s="148"/>
      <c r="AD666" s="148"/>
      <c r="AE666" s="148"/>
    </row>
    <row r="667" spans="1:31" ht="15.75" customHeight="1" x14ac:dyDescent="0.25">
      <c r="A667" s="148"/>
      <c r="B667" s="148"/>
      <c r="C667" s="148"/>
      <c r="D667" s="148"/>
      <c r="E667" s="148"/>
      <c r="F667" s="148"/>
      <c r="G667" s="723"/>
      <c r="H667" s="148"/>
      <c r="I667" s="148"/>
      <c r="J667" s="148"/>
      <c r="K667" s="148"/>
      <c r="L667" s="148"/>
      <c r="M667" s="148"/>
      <c r="N667" s="148"/>
      <c r="O667" s="148"/>
      <c r="P667" s="148"/>
      <c r="Q667" s="148"/>
      <c r="R667" s="148"/>
      <c r="S667" s="148"/>
      <c r="T667" s="148"/>
      <c r="U667" s="148"/>
      <c r="V667" s="148"/>
      <c r="W667" s="148"/>
      <c r="X667" s="148"/>
      <c r="Y667" s="148"/>
      <c r="Z667" s="148"/>
      <c r="AA667" s="148"/>
      <c r="AB667" s="148"/>
      <c r="AC667" s="148"/>
      <c r="AD667" s="148"/>
      <c r="AE667" s="148"/>
    </row>
    <row r="668" spans="1:31" ht="15.75" customHeight="1" x14ac:dyDescent="0.25">
      <c r="A668" s="148"/>
      <c r="B668" s="148"/>
      <c r="C668" s="148"/>
      <c r="D668" s="148"/>
      <c r="E668" s="148"/>
      <c r="F668" s="148"/>
      <c r="G668" s="723"/>
      <c r="H668" s="148"/>
      <c r="I668" s="148"/>
      <c r="J668" s="148"/>
      <c r="K668" s="148"/>
      <c r="L668" s="148"/>
      <c r="M668" s="148"/>
      <c r="N668" s="148"/>
      <c r="O668" s="148"/>
      <c r="P668" s="148"/>
      <c r="Q668" s="148"/>
      <c r="R668" s="148"/>
      <c r="S668" s="148"/>
      <c r="T668" s="148"/>
      <c r="U668" s="148"/>
      <c r="V668" s="148"/>
      <c r="W668" s="148"/>
      <c r="X668" s="148"/>
      <c r="Y668" s="148"/>
      <c r="Z668" s="148"/>
      <c r="AA668" s="148"/>
      <c r="AB668" s="148"/>
      <c r="AC668" s="148"/>
      <c r="AD668" s="148"/>
      <c r="AE668" s="148"/>
    </row>
    <row r="669" spans="1:31" ht="15.75" customHeight="1" x14ac:dyDescent="0.25">
      <c r="A669" s="148"/>
      <c r="B669" s="148"/>
      <c r="C669" s="148"/>
      <c r="D669" s="148"/>
      <c r="E669" s="148"/>
      <c r="F669" s="148"/>
      <c r="G669" s="723"/>
      <c r="H669" s="148"/>
      <c r="I669" s="148"/>
      <c r="J669" s="148"/>
      <c r="K669" s="148"/>
      <c r="L669" s="148"/>
      <c r="M669" s="148"/>
      <c r="N669" s="148"/>
      <c r="O669" s="148"/>
      <c r="P669" s="148"/>
      <c r="Q669" s="148"/>
      <c r="R669" s="148"/>
      <c r="S669" s="148"/>
      <c r="T669" s="148"/>
      <c r="U669" s="148"/>
      <c r="V669" s="148"/>
      <c r="W669" s="148"/>
      <c r="X669" s="148"/>
      <c r="Y669" s="148"/>
      <c r="Z669" s="148"/>
      <c r="AA669" s="148"/>
      <c r="AB669" s="148"/>
      <c r="AC669" s="148"/>
      <c r="AD669" s="148"/>
      <c r="AE669" s="148"/>
    </row>
    <row r="670" spans="1:31" ht="15.75" customHeight="1" x14ac:dyDescent="0.25">
      <c r="A670" s="148"/>
      <c r="B670" s="148"/>
      <c r="C670" s="148"/>
      <c r="D670" s="148"/>
      <c r="E670" s="148"/>
      <c r="F670" s="148"/>
      <c r="G670" s="723"/>
      <c r="H670" s="148"/>
      <c r="I670" s="148"/>
      <c r="J670" s="148"/>
      <c r="K670" s="148"/>
      <c r="L670" s="148"/>
      <c r="M670" s="148"/>
      <c r="N670" s="148"/>
      <c r="O670" s="148"/>
      <c r="P670" s="148"/>
      <c r="Q670" s="148"/>
      <c r="R670" s="148"/>
      <c r="S670" s="148"/>
      <c r="T670" s="148"/>
      <c r="U670" s="148"/>
      <c r="V670" s="148"/>
      <c r="W670" s="148"/>
      <c r="X670" s="148"/>
      <c r="Y670" s="148"/>
      <c r="Z670" s="148"/>
      <c r="AA670" s="148"/>
      <c r="AB670" s="148"/>
      <c r="AC670" s="148"/>
      <c r="AD670" s="148"/>
      <c r="AE670" s="148"/>
    </row>
    <row r="671" spans="1:31" ht="15.75" customHeight="1" x14ac:dyDescent="0.25">
      <c r="A671" s="148"/>
      <c r="B671" s="148"/>
      <c r="C671" s="148"/>
      <c r="D671" s="148"/>
      <c r="E671" s="148"/>
      <c r="F671" s="148"/>
      <c r="G671" s="723"/>
      <c r="H671" s="148"/>
      <c r="I671" s="148"/>
      <c r="J671" s="148"/>
      <c r="K671" s="148"/>
      <c r="L671" s="148"/>
      <c r="M671" s="148"/>
      <c r="N671" s="148"/>
      <c r="O671" s="148"/>
      <c r="P671" s="148"/>
      <c r="Q671" s="148"/>
      <c r="R671" s="148"/>
      <c r="S671" s="148"/>
      <c r="T671" s="148"/>
      <c r="U671" s="148"/>
      <c r="V671" s="148"/>
      <c r="W671" s="148"/>
      <c r="X671" s="148"/>
      <c r="Y671" s="148"/>
      <c r="Z671" s="148"/>
      <c r="AA671" s="148"/>
      <c r="AB671" s="148"/>
      <c r="AC671" s="148"/>
      <c r="AD671" s="148"/>
      <c r="AE671" s="148"/>
    </row>
    <row r="672" spans="1:31" ht="15.75" customHeight="1" x14ac:dyDescent="0.25">
      <c r="A672" s="148"/>
      <c r="B672" s="148"/>
      <c r="C672" s="148"/>
      <c r="D672" s="148"/>
      <c r="E672" s="148"/>
      <c r="F672" s="148"/>
      <c r="G672" s="723"/>
      <c r="H672" s="148"/>
      <c r="I672" s="148"/>
      <c r="J672" s="148"/>
      <c r="K672" s="148"/>
      <c r="L672" s="148"/>
      <c r="M672" s="148"/>
      <c r="N672" s="148"/>
      <c r="O672" s="148"/>
      <c r="P672" s="148"/>
      <c r="Q672" s="148"/>
      <c r="R672" s="148"/>
      <c r="S672" s="148"/>
      <c r="T672" s="148"/>
      <c r="U672" s="148"/>
      <c r="V672" s="148"/>
      <c r="W672" s="148"/>
      <c r="X672" s="148"/>
      <c r="Y672" s="148"/>
      <c r="Z672" s="148"/>
      <c r="AA672" s="148"/>
      <c r="AB672" s="148"/>
      <c r="AC672" s="148"/>
      <c r="AD672" s="148"/>
      <c r="AE672" s="148"/>
    </row>
    <row r="673" spans="1:31" ht="15.75" customHeight="1" x14ac:dyDescent="0.25">
      <c r="A673" s="148"/>
      <c r="B673" s="148"/>
      <c r="C673" s="148"/>
      <c r="D673" s="148"/>
      <c r="E673" s="148"/>
      <c r="F673" s="148"/>
      <c r="G673" s="723"/>
      <c r="H673" s="148"/>
      <c r="I673" s="148"/>
      <c r="J673" s="148"/>
      <c r="K673" s="148"/>
      <c r="L673" s="148"/>
      <c r="M673" s="148"/>
      <c r="N673" s="148"/>
      <c r="O673" s="148"/>
      <c r="P673" s="148"/>
      <c r="Q673" s="148"/>
      <c r="R673" s="148"/>
      <c r="S673" s="148"/>
      <c r="T673" s="148"/>
      <c r="U673" s="148"/>
      <c r="V673" s="148"/>
      <c r="W673" s="148"/>
      <c r="X673" s="148"/>
      <c r="Y673" s="148"/>
      <c r="Z673" s="148"/>
      <c r="AA673" s="148"/>
      <c r="AB673" s="148"/>
      <c r="AC673" s="148"/>
      <c r="AD673" s="148"/>
      <c r="AE673" s="148"/>
    </row>
    <row r="674" spans="1:31" ht="15.75" customHeight="1" x14ac:dyDescent="0.25">
      <c r="A674" s="148"/>
      <c r="B674" s="148"/>
      <c r="C674" s="148"/>
      <c r="D674" s="148"/>
      <c r="E674" s="148"/>
      <c r="F674" s="148"/>
      <c r="G674" s="723"/>
      <c r="H674" s="148"/>
      <c r="I674" s="148"/>
      <c r="J674" s="148"/>
      <c r="K674" s="148"/>
      <c r="L674" s="148"/>
      <c r="M674" s="148"/>
      <c r="N674" s="148"/>
      <c r="O674" s="148"/>
      <c r="P674" s="148"/>
      <c r="Q674" s="148"/>
      <c r="R674" s="148"/>
      <c r="S674" s="148"/>
      <c r="T674" s="148"/>
      <c r="U674" s="148"/>
      <c r="V674" s="148"/>
      <c r="W674" s="148"/>
      <c r="X674" s="148"/>
      <c r="Y674" s="148"/>
      <c r="Z674" s="148"/>
      <c r="AA674" s="148"/>
      <c r="AB674" s="148"/>
      <c r="AC674" s="148"/>
      <c r="AD674" s="148"/>
      <c r="AE674" s="148"/>
    </row>
    <row r="675" spans="1:31" ht="15.75" customHeight="1" x14ac:dyDescent="0.25">
      <c r="A675" s="148"/>
      <c r="B675" s="148"/>
      <c r="C675" s="148"/>
      <c r="D675" s="148"/>
      <c r="E675" s="148"/>
      <c r="F675" s="148"/>
      <c r="G675" s="723"/>
      <c r="H675" s="148"/>
      <c r="I675" s="148"/>
      <c r="J675" s="148"/>
      <c r="K675" s="148"/>
      <c r="L675" s="148"/>
      <c r="M675" s="148"/>
      <c r="N675" s="148"/>
      <c r="O675" s="148"/>
      <c r="P675" s="148"/>
      <c r="Q675" s="148"/>
      <c r="R675" s="148"/>
      <c r="S675" s="148"/>
      <c r="T675" s="148"/>
      <c r="U675" s="148"/>
      <c r="V675" s="148"/>
      <c r="W675" s="148"/>
      <c r="X675" s="148"/>
      <c r="Y675" s="148"/>
      <c r="Z675" s="148"/>
      <c r="AA675" s="148"/>
      <c r="AB675" s="148"/>
      <c r="AC675" s="148"/>
      <c r="AD675" s="148"/>
      <c r="AE675" s="148"/>
    </row>
    <row r="676" spans="1:31" ht="15.75" customHeight="1" x14ac:dyDescent="0.25">
      <c r="A676" s="148"/>
      <c r="B676" s="148"/>
      <c r="C676" s="148"/>
      <c r="D676" s="148"/>
      <c r="E676" s="148"/>
      <c r="F676" s="148"/>
      <c r="G676" s="723"/>
      <c r="H676" s="148"/>
      <c r="I676" s="148"/>
      <c r="J676" s="148"/>
      <c r="K676" s="148"/>
      <c r="L676" s="148"/>
      <c r="M676" s="148"/>
      <c r="N676" s="148"/>
      <c r="O676" s="148"/>
      <c r="P676" s="148"/>
      <c r="Q676" s="148"/>
      <c r="R676" s="148"/>
      <c r="S676" s="148"/>
      <c r="T676" s="148"/>
      <c r="U676" s="148"/>
      <c r="V676" s="148"/>
      <c r="W676" s="148"/>
      <c r="X676" s="148"/>
      <c r="Y676" s="148"/>
      <c r="Z676" s="148"/>
      <c r="AA676" s="148"/>
      <c r="AB676" s="148"/>
      <c r="AC676" s="148"/>
      <c r="AD676" s="148"/>
      <c r="AE676" s="148"/>
    </row>
    <row r="677" spans="1:31" ht="15.75" customHeight="1" x14ac:dyDescent="0.25">
      <c r="A677" s="148"/>
      <c r="B677" s="148"/>
      <c r="C677" s="148"/>
      <c r="D677" s="148"/>
      <c r="E677" s="148"/>
      <c r="F677" s="148"/>
      <c r="G677" s="723"/>
      <c r="H677" s="148"/>
      <c r="I677" s="148"/>
      <c r="J677" s="148"/>
      <c r="K677" s="148"/>
      <c r="L677" s="148"/>
      <c r="M677" s="148"/>
      <c r="N677" s="148"/>
      <c r="O677" s="148"/>
      <c r="P677" s="148"/>
      <c r="Q677" s="148"/>
      <c r="R677" s="148"/>
      <c r="S677" s="148"/>
      <c r="T677" s="148"/>
      <c r="U677" s="148"/>
      <c r="V677" s="148"/>
      <c r="W677" s="148"/>
      <c r="X677" s="148"/>
      <c r="Y677" s="148"/>
      <c r="Z677" s="148"/>
      <c r="AA677" s="148"/>
      <c r="AB677" s="148"/>
      <c r="AC677" s="148"/>
      <c r="AD677" s="148"/>
      <c r="AE677" s="148"/>
    </row>
    <row r="678" spans="1:31" ht="15.75" customHeight="1" x14ac:dyDescent="0.25">
      <c r="A678" s="148"/>
      <c r="B678" s="148"/>
      <c r="C678" s="148"/>
      <c r="D678" s="148"/>
      <c r="E678" s="148"/>
      <c r="F678" s="148"/>
      <c r="G678" s="723"/>
      <c r="H678" s="148"/>
      <c r="I678" s="148"/>
      <c r="J678" s="148"/>
      <c r="K678" s="148"/>
      <c r="L678" s="148"/>
      <c r="M678" s="148"/>
      <c r="N678" s="148"/>
      <c r="O678" s="148"/>
      <c r="P678" s="148"/>
      <c r="Q678" s="148"/>
      <c r="R678" s="148"/>
      <c r="S678" s="148"/>
      <c r="T678" s="148"/>
      <c r="U678" s="148"/>
      <c r="V678" s="148"/>
      <c r="W678" s="148"/>
      <c r="X678" s="148"/>
      <c r="Y678" s="148"/>
      <c r="Z678" s="148"/>
      <c r="AA678" s="148"/>
      <c r="AB678" s="148"/>
      <c r="AC678" s="148"/>
      <c r="AD678" s="148"/>
      <c r="AE678" s="148"/>
    </row>
    <row r="679" spans="1:31" ht="15.75" customHeight="1" x14ac:dyDescent="0.25">
      <c r="A679" s="148"/>
      <c r="B679" s="148"/>
      <c r="C679" s="148"/>
      <c r="D679" s="148"/>
      <c r="E679" s="148"/>
      <c r="F679" s="148"/>
      <c r="G679" s="723"/>
      <c r="H679" s="148"/>
      <c r="I679" s="148"/>
      <c r="J679" s="148"/>
      <c r="K679" s="148"/>
      <c r="L679" s="148"/>
      <c r="M679" s="148"/>
      <c r="N679" s="148"/>
      <c r="O679" s="148"/>
      <c r="P679" s="148"/>
      <c r="Q679" s="148"/>
      <c r="R679" s="148"/>
      <c r="S679" s="148"/>
      <c r="T679" s="148"/>
      <c r="U679" s="148"/>
      <c r="V679" s="148"/>
      <c r="W679" s="148"/>
      <c r="X679" s="148"/>
      <c r="Y679" s="148"/>
      <c r="Z679" s="148"/>
      <c r="AA679" s="148"/>
      <c r="AB679" s="148"/>
      <c r="AC679" s="148"/>
      <c r="AD679" s="148"/>
      <c r="AE679" s="148"/>
    </row>
    <row r="680" spans="1:31" ht="15.75" customHeight="1" x14ac:dyDescent="0.25">
      <c r="A680" s="148"/>
      <c r="B680" s="148"/>
      <c r="C680" s="148"/>
      <c r="D680" s="148"/>
      <c r="E680" s="148"/>
      <c r="F680" s="148"/>
      <c r="G680" s="723"/>
      <c r="H680" s="148"/>
      <c r="I680" s="148"/>
      <c r="J680" s="148"/>
      <c r="K680" s="148"/>
      <c r="L680" s="148"/>
      <c r="M680" s="148"/>
      <c r="N680" s="148"/>
      <c r="O680" s="148"/>
      <c r="P680" s="148"/>
      <c r="Q680" s="148"/>
      <c r="R680" s="148"/>
      <c r="S680" s="148"/>
      <c r="T680" s="148"/>
      <c r="U680" s="148"/>
      <c r="V680" s="148"/>
      <c r="W680" s="148"/>
      <c r="X680" s="148"/>
      <c r="Y680" s="148"/>
      <c r="Z680" s="148"/>
      <c r="AA680" s="148"/>
      <c r="AB680" s="148"/>
      <c r="AC680" s="148"/>
      <c r="AD680" s="148"/>
      <c r="AE680" s="148"/>
    </row>
    <row r="681" spans="1:31" ht="15.75" customHeight="1" x14ac:dyDescent="0.25">
      <c r="A681" s="148"/>
      <c r="B681" s="148"/>
      <c r="C681" s="148"/>
      <c r="D681" s="148"/>
      <c r="E681" s="148"/>
      <c r="F681" s="148"/>
      <c r="G681" s="723"/>
      <c r="H681" s="148"/>
      <c r="I681" s="148"/>
      <c r="J681" s="148"/>
      <c r="K681" s="148"/>
      <c r="L681" s="148"/>
      <c r="M681" s="148"/>
      <c r="N681" s="148"/>
      <c r="O681" s="148"/>
      <c r="P681" s="148"/>
      <c r="Q681" s="148"/>
      <c r="R681" s="148"/>
      <c r="S681" s="148"/>
      <c r="T681" s="148"/>
      <c r="U681" s="148"/>
      <c r="V681" s="148"/>
      <c r="W681" s="148"/>
      <c r="X681" s="148"/>
      <c r="Y681" s="148"/>
      <c r="Z681" s="148"/>
      <c r="AA681" s="148"/>
      <c r="AB681" s="148"/>
      <c r="AC681" s="148"/>
      <c r="AD681" s="148"/>
      <c r="AE681" s="148"/>
    </row>
    <row r="682" spans="1:31" ht="15.75" customHeight="1" x14ac:dyDescent="0.25">
      <c r="A682" s="148"/>
      <c r="B682" s="148"/>
      <c r="C682" s="148"/>
      <c r="D682" s="148"/>
      <c r="E682" s="148"/>
      <c r="F682" s="148"/>
      <c r="G682" s="723"/>
      <c r="H682" s="148"/>
      <c r="I682" s="148"/>
      <c r="J682" s="148"/>
      <c r="K682" s="148"/>
      <c r="L682" s="148"/>
      <c r="M682" s="148"/>
      <c r="N682" s="148"/>
      <c r="O682" s="148"/>
      <c r="P682" s="148"/>
      <c r="Q682" s="148"/>
      <c r="R682" s="148"/>
      <c r="S682" s="148"/>
      <c r="T682" s="148"/>
      <c r="U682" s="148"/>
      <c r="V682" s="148"/>
      <c r="W682" s="148"/>
      <c r="X682" s="148"/>
      <c r="Y682" s="148"/>
      <c r="Z682" s="148"/>
      <c r="AA682" s="148"/>
      <c r="AB682" s="148"/>
      <c r="AC682" s="148"/>
      <c r="AD682" s="148"/>
      <c r="AE682" s="148"/>
    </row>
    <row r="683" spans="1:31" ht="15.75" customHeight="1" x14ac:dyDescent="0.25">
      <c r="A683" s="148"/>
      <c r="B683" s="148"/>
      <c r="C683" s="148"/>
      <c r="D683" s="148"/>
      <c r="E683" s="148"/>
      <c r="F683" s="148"/>
      <c r="G683" s="723"/>
      <c r="H683" s="148"/>
      <c r="I683" s="148"/>
      <c r="J683" s="148"/>
      <c r="K683" s="148"/>
      <c r="L683" s="148"/>
      <c r="M683" s="148"/>
      <c r="N683" s="148"/>
      <c r="O683" s="148"/>
      <c r="P683" s="148"/>
      <c r="Q683" s="148"/>
      <c r="R683" s="148"/>
      <c r="S683" s="148"/>
      <c r="T683" s="148"/>
      <c r="U683" s="148"/>
      <c r="V683" s="148"/>
      <c r="W683" s="148"/>
      <c r="X683" s="148"/>
      <c r="Y683" s="148"/>
      <c r="Z683" s="148"/>
      <c r="AA683" s="148"/>
      <c r="AB683" s="148"/>
      <c r="AC683" s="148"/>
      <c r="AD683" s="148"/>
      <c r="AE683" s="148"/>
    </row>
    <row r="684" spans="1:31" ht="15.75" customHeight="1" x14ac:dyDescent="0.25">
      <c r="A684" s="148"/>
      <c r="B684" s="148"/>
      <c r="C684" s="148"/>
      <c r="D684" s="148"/>
      <c r="E684" s="148"/>
      <c r="F684" s="148"/>
      <c r="G684" s="723"/>
      <c r="H684" s="148"/>
      <c r="I684" s="148"/>
      <c r="J684" s="148"/>
      <c r="K684" s="148"/>
      <c r="L684" s="148"/>
      <c r="M684" s="148"/>
      <c r="N684" s="148"/>
      <c r="O684" s="148"/>
      <c r="P684" s="148"/>
      <c r="Q684" s="148"/>
      <c r="R684" s="148"/>
      <c r="S684" s="148"/>
      <c r="T684" s="148"/>
      <c r="U684" s="148"/>
      <c r="V684" s="148"/>
      <c r="W684" s="148"/>
      <c r="X684" s="148"/>
      <c r="Y684" s="148"/>
      <c r="Z684" s="148"/>
      <c r="AA684" s="148"/>
      <c r="AB684" s="148"/>
      <c r="AC684" s="148"/>
      <c r="AD684" s="148"/>
      <c r="AE684" s="148"/>
    </row>
    <row r="685" spans="1:31" ht="15.75" customHeight="1" x14ac:dyDescent="0.25">
      <c r="A685" s="148"/>
      <c r="B685" s="148"/>
      <c r="C685" s="148"/>
      <c r="D685" s="148"/>
      <c r="E685" s="148"/>
      <c r="F685" s="148"/>
      <c r="G685" s="723"/>
      <c r="H685" s="148"/>
      <c r="I685" s="148"/>
      <c r="J685" s="148"/>
      <c r="K685" s="148"/>
      <c r="L685" s="148"/>
      <c r="M685" s="148"/>
      <c r="N685" s="148"/>
      <c r="O685" s="148"/>
      <c r="P685" s="148"/>
      <c r="Q685" s="148"/>
      <c r="R685" s="148"/>
      <c r="S685" s="148"/>
      <c r="T685" s="148"/>
      <c r="U685" s="148"/>
      <c r="V685" s="148"/>
      <c r="W685" s="148"/>
      <c r="X685" s="148"/>
      <c r="Y685" s="148"/>
      <c r="Z685" s="148"/>
      <c r="AA685" s="148"/>
      <c r="AB685" s="148"/>
      <c r="AC685" s="148"/>
      <c r="AD685" s="148"/>
      <c r="AE685" s="148"/>
    </row>
    <row r="686" spans="1:31" ht="15.75" customHeight="1" x14ac:dyDescent="0.25">
      <c r="A686" s="148"/>
      <c r="B686" s="148"/>
      <c r="C686" s="148"/>
      <c r="D686" s="148"/>
      <c r="E686" s="148"/>
      <c r="F686" s="148"/>
      <c r="G686" s="723"/>
      <c r="H686" s="148"/>
      <c r="I686" s="148"/>
      <c r="J686" s="148"/>
      <c r="K686" s="148"/>
      <c r="L686" s="148"/>
      <c r="M686" s="148"/>
      <c r="N686" s="148"/>
      <c r="O686" s="148"/>
      <c r="P686" s="148"/>
      <c r="Q686" s="148"/>
      <c r="R686" s="148"/>
      <c r="S686" s="148"/>
      <c r="T686" s="148"/>
      <c r="U686" s="148"/>
      <c r="V686" s="148"/>
      <c r="W686" s="148"/>
      <c r="X686" s="148"/>
      <c r="Y686" s="148"/>
      <c r="Z686" s="148"/>
      <c r="AA686" s="148"/>
      <c r="AB686" s="148"/>
      <c r="AC686" s="148"/>
      <c r="AD686" s="148"/>
      <c r="AE686" s="148"/>
    </row>
    <row r="687" spans="1:31" ht="15.75" customHeight="1" x14ac:dyDescent="0.25">
      <c r="A687" s="148"/>
      <c r="B687" s="148"/>
      <c r="C687" s="148"/>
      <c r="D687" s="148"/>
      <c r="E687" s="148"/>
      <c r="F687" s="148"/>
      <c r="G687" s="723"/>
      <c r="H687" s="148"/>
      <c r="I687" s="148"/>
      <c r="J687" s="148"/>
      <c r="K687" s="148"/>
      <c r="L687" s="148"/>
      <c r="M687" s="148"/>
      <c r="N687" s="148"/>
      <c r="O687" s="148"/>
      <c r="P687" s="148"/>
      <c r="Q687" s="148"/>
      <c r="R687" s="148"/>
      <c r="S687" s="148"/>
      <c r="T687" s="148"/>
      <c r="U687" s="148"/>
      <c r="V687" s="148"/>
      <c r="W687" s="148"/>
      <c r="X687" s="148"/>
      <c r="Y687" s="148"/>
      <c r="Z687" s="148"/>
      <c r="AA687" s="148"/>
      <c r="AB687" s="148"/>
      <c r="AC687" s="148"/>
      <c r="AD687" s="148"/>
      <c r="AE687" s="148"/>
    </row>
    <row r="688" spans="1:31" ht="15.75" customHeight="1" x14ac:dyDescent="0.25">
      <c r="A688" s="148"/>
      <c r="B688" s="148"/>
      <c r="C688" s="148"/>
      <c r="D688" s="148"/>
      <c r="E688" s="148"/>
      <c r="F688" s="148"/>
      <c r="G688" s="723"/>
      <c r="H688" s="148"/>
      <c r="I688" s="148"/>
      <c r="J688" s="148"/>
      <c r="K688" s="148"/>
      <c r="L688" s="148"/>
      <c r="M688" s="148"/>
      <c r="N688" s="148"/>
      <c r="O688" s="148"/>
      <c r="P688" s="148"/>
      <c r="Q688" s="148"/>
      <c r="R688" s="148"/>
      <c r="S688" s="148"/>
      <c r="T688" s="148"/>
      <c r="U688" s="148"/>
      <c r="V688" s="148"/>
      <c r="W688" s="148"/>
      <c r="X688" s="148"/>
      <c r="Y688" s="148"/>
      <c r="Z688" s="148"/>
      <c r="AA688" s="148"/>
      <c r="AB688" s="148"/>
      <c r="AC688" s="148"/>
      <c r="AD688" s="148"/>
      <c r="AE688" s="148"/>
    </row>
    <row r="689" spans="1:31" ht="15.75" customHeight="1" x14ac:dyDescent="0.25">
      <c r="A689" s="148"/>
      <c r="B689" s="148"/>
      <c r="C689" s="148"/>
      <c r="D689" s="148"/>
      <c r="E689" s="148"/>
      <c r="F689" s="148"/>
      <c r="G689" s="723"/>
      <c r="H689" s="148"/>
      <c r="I689" s="148"/>
      <c r="J689" s="148"/>
      <c r="K689" s="148"/>
      <c r="L689" s="148"/>
      <c r="M689" s="148"/>
      <c r="N689" s="148"/>
      <c r="O689" s="148"/>
      <c r="P689" s="148"/>
      <c r="Q689" s="148"/>
      <c r="R689" s="148"/>
      <c r="S689" s="148"/>
      <c r="T689" s="148"/>
      <c r="U689" s="148"/>
      <c r="V689" s="148"/>
      <c r="W689" s="148"/>
      <c r="X689" s="148"/>
      <c r="Y689" s="148"/>
      <c r="Z689" s="148"/>
      <c r="AA689" s="148"/>
      <c r="AB689" s="148"/>
      <c r="AC689" s="148"/>
      <c r="AD689" s="148"/>
      <c r="AE689" s="148"/>
    </row>
    <row r="690" spans="1:31" ht="15.75" customHeight="1" x14ac:dyDescent="0.25">
      <c r="A690" s="148"/>
      <c r="B690" s="148"/>
      <c r="C690" s="148"/>
      <c r="D690" s="148"/>
      <c r="E690" s="148"/>
      <c r="F690" s="148"/>
      <c r="G690" s="723"/>
      <c r="H690" s="148"/>
      <c r="I690" s="148"/>
      <c r="J690" s="148"/>
      <c r="K690" s="148"/>
      <c r="L690" s="148"/>
      <c r="M690" s="148"/>
      <c r="N690" s="148"/>
      <c r="O690" s="148"/>
      <c r="P690" s="148"/>
      <c r="Q690" s="148"/>
      <c r="R690" s="148"/>
      <c r="S690" s="148"/>
      <c r="T690" s="148"/>
      <c r="U690" s="148"/>
      <c r="V690" s="148"/>
      <c r="W690" s="148"/>
      <c r="X690" s="148"/>
      <c r="Y690" s="148"/>
      <c r="Z690" s="148"/>
      <c r="AA690" s="148"/>
      <c r="AB690" s="148"/>
      <c r="AC690" s="148"/>
      <c r="AD690" s="148"/>
      <c r="AE690" s="148"/>
    </row>
    <row r="691" spans="1:31" ht="15.75" customHeight="1" x14ac:dyDescent="0.25">
      <c r="A691" s="148"/>
      <c r="B691" s="148"/>
      <c r="C691" s="148"/>
      <c r="D691" s="148"/>
      <c r="E691" s="148"/>
      <c r="F691" s="148"/>
      <c r="G691" s="723"/>
      <c r="H691" s="148"/>
      <c r="I691" s="148"/>
      <c r="J691" s="148"/>
      <c r="K691" s="148"/>
      <c r="L691" s="148"/>
      <c r="M691" s="148"/>
      <c r="N691" s="148"/>
      <c r="O691" s="148"/>
      <c r="P691" s="148"/>
      <c r="Q691" s="148"/>
      <c r="R691" s="148"/>
      <c r="S691" s="148"/>
      <c r="T691" s="148"/>
      <c r="U691" s="148"/>
      <c r="V691" s="148"/>
      <c r="W691" s="148"/>
      <c r="X691" s="148"/>
      <c r="Y691" s="148"/>
      <c r="Z691" s="148"/>
      <c r="AA691" s="148"/>
      <c r="AB691" s="148"/>
      <c r="AC691" s="148"/>
      <c r="AD691" s="148"/>
      <c r="AE691" s="148"/>
    </row>
    <row r="692" spans="1:31" ht="15.75" customHeight="1" x14ac:dyDescent="0.25">
      <c r="A692" s="148"/>
      <c r="B692" s="148"/>
      <c r="C692" s="148"/>
      <c r="D692" s="148"/>
      <c r="E692" s="148"/>
      <c r="F692" s="148"/>
      <c r="G692" s="723"/>
      <c r="H692" s="148"/>
      <c r="I692" s="148"/>
      <c r="J692" s="148"/>
      <c r="K692" s="148"/>
      <c r="L692" s="148"/>
      <c r="M692" s="148"/>
      <c r="N692" s="148"/>
      <c r="O692" s="148"/>
      <c r="P692" s="148"/>
      <c r="Q692" s="148"/>
      <c r="R692" s="148"/>
      <c r="S692" s="148"/>
      <c r="T692" s="148"/>
      <c r="U692" s="148"/>
      <c r="V692" s="148"/>
      <c r="W692" s="148"/>
      <c r="X692" s="148"/>
      <c r="Y692" s="148"/>
      <c r="Z692" s="148"/>
      <c r="AA692" s="148"/>
      <c r="AB692" s="148"/>
      <c r="AC692" s="148"/>
      <c r="AD692" s="148"/>
      <c r="AE692" s="148"/>
    </row>
    <row r="693" spans="1:31" ht="15.75" customHeight="1" x14ac:dyDescent="0.25">
      <c r="A693" s="148"/>
      <c r="B693" s="148"/>
      <c r="C693" s="148"/>
      <c r="D693" s="148"/>
      <c r="E693" s="148"/>
      <c r="F693" s="148"/>
      <c r="G693" s="723"/>
      <c r="H693" s="148"/>
      <c r="I693" s="148"/>
      <c r="J693" s="148"/>
      <c r="K693" s="148"/>
      <c r="L693" s="148"/>
      <c r="M693" s="148"/>
      <c r="N693" s="148"/>
      <c r="O693" s="148"/>
      <c r="P693" s="148"/>
      <c r="Q693" s="148"/>
      <c r="R693" s="148"/>
      <c r="S693" s="148"/>
      <c r="T693" s="148"/>
      <c r="U693" s="148"/>
      <c r="V693" s="148"/>
      <c r="W693" s="148"/>
      <c r="X693" s="148"/>
      <c r="Y693" s="148"/>
      <c r="Z693" s="148"/>
      <c r="AA693" s="148"/>
      <c r="AB693" s="148"/>
      <c r="AC693" s="148"/>
      <c r="AD693" s="148"/>
      <c r="AE693" s="148"/>
    </row>
    <row r="694" spans="1:31" ht="15.75" customHeight="1" x14ac:dyDescent="0.25">
      <c r="A694" s="148"/>
      <c r="B694" s="148"/>
      <c r="C694" s="148"/>
      <c r="D694" s="148"/>
      <c r="E694" s="148"/>
      <c r="F694" s="148"/>
      <c r="G694" s="723"/>
      <c r="H694" s="148"/>
      <c r="I694" s="148"/>
      <c r="J694" s="148"/>
      <c r="K694" s="148"/>
      <c r="L694" s="148"/>
      <c r="M694" s="148"/>
      <c r="N694" s="148"/>
      <c r="O694" s="148"/>
      <c r="P694" s="148"/>
      <c r="Q694" s="148"/>
      <c r="R694" s="148"/>
      <c r="S694" s="148"/>
      <c r="T694" s="148"/>
      <c r="U694" s="148"/>
      <c r="V694" s="148"/>
      <c r="W694" s="148"/>
      <c r="X694" s="148"/>
      <c r="Y694" s="148"/>
      <c r="Z694" s="148"/>
      <c r="AA694" s="148"/>
      <c r="AB694" s="148"/>
      <c r="AC694" s="148"/>
      <c r="AD694" s="148"/>
      <c r="AE694" s="148"/>
    </row>
    <row r="695" spans="1:31" ht="15.75" customHeight="1" x14ac:dyDescent="0.25">
      <c r="A695" s="148"/>
      <c r="B695" s="148"/>
      <c r="C695" s="148"/>
      <c r="D695" s="148"/>
      <c r="E695" s="148"/>
      <c r="F695" s="148"/>
      <c r="G695" s="723"/>
      <c r="H695" s="148"/>
      <c r="I695" s="148"/>
      <c r="J695" s="148"/>
      <c r="K695" s="148"/>
      <c r="L695" s="148"/>
      <c r="M695" s="148"/>
      <c r="N695" s="148"/>
      <c r="O695" s="148"/>
      <c r="P695" s="148"/>
      <c r="Q695" s="148"/>
      <c r="R695" s="148"/>
      <c r="S695" s="148"/>
      <c r="T695" s="148"/>
      <c r="U695" s="148"/>
      <c r="V695" s="148"/>
      <c r="W695" s="148"/>
      <c r="X695" s="148"/>
      <c r="Y695" s="148"/>
      <c r="Z695" s="148"/>
      <c r="AA695" s="148"/>
      <c r="AB695" s="148"/>
      <c r="AC695" s="148"/>
      <c r="AD695" s="148"/>
      <c r="AE695" s="148"/>
    </row>
    <row r="696" spans="1:31" ht="15.75" customHeight="1" x14ac:dyDescent="0.25">
      <c r="A696" s="148"/>
      <c r="B696" s="148"/>
      <c r="C696" s="148"/>
      <c r="D696" s="148"/>
      <c r="E696" s="148"/>
      <c r="F696" s="148"/>
      <c r="G696" s="723"/>
      <c r="H696" s="148"/>
      <c r="I696" s="148"/>
      <c r="J696" s="148"/>
      <c r="K696" s="148"/>
      <c r="L696" s="148"/>
      <c r="M696" s="148"/>
      <c r="N696" s="148"/>
      <c r="O696" s="148"/>
      <c r="P696" s="148"/>
      <c r="Q696" s="148"/>
      <c r="R696" s="148"/>
      <c r="S696" s="148"/>
      <c r="T696" s="148"/>
      <c r="U696" s="148"/>
      <c r="V696" s="148"/>
      <c r="W696" s="148"/>
      <c r="X696" s="148"/>
      <c r="Y696" s="148"/>
      <c r="Z696" s="148"/>
      <c r="AA696" s="148"/>
      <c r="AB696" s="148"/>
      <c r="AC696" s="148"/>
      <c r="AD696" s="148"/>
      <c r="AE696" s="148"/>
    </row>
    <row r="697" spans="1:31" ht="15.75" customHeight="1" x14ac:dyDescent="0.25">
      <c r="A697" s="148"/>
      <c r="B697" s="148"/>
      <c r="C697" s="148"/>
      <c r="D697" s="148"/>
      <c r="E697" s="148"/>
      <c r="F697" s="148"/>
      <c r="G697" s="723"/>
      <c r="H697" s="148"/>
      <c r="I697" s="148"/>
      <c r="J697" s="148"/>
      <c r="K697" s="148"/>
      <c r="L697" s="148"/>
      <c r="M697" s="148"/>
      <c r="N697" s="148"/>
      <c r="O697" s="148"/>
      <c r="P697" s="148"/>
      <c r="Q697" s="148"/>
      <c r="R697" s="148"/>
      <c r="S697" s="148"/>
      <c r="T697" s="148"/>
      <c r="U697" s="148"/>
      <c r="V697" s="148"/>
      <c r="W697" s="148"/>
      <c r="X697" s="148"/>
      <c r="Y697" s="148"/>
      <c r="Z697" s="148"/>
      <c r="AA697" s="148"/>
      <c r="AB697" s="148"/>
      <c r="AC697" s="148"/>
      <c r="AD697" s="148"/>
      <c r="AE697" s="148"/>
    </row>
    <row r="698" spans="1:31" ht="15.75" customHeight="1" x14ac:dyDescent="0.25">
      <c r="A698" s="148"/>
      <c r="B698" s="148"/>
      <c r="C698" s="148"/>
      <c r="D698" s="148"/>
      <c r="E698" s="148"/>
      <c r="F698" s="148"/>
      <c r="G698" s="723"/>
      <c r="H698" s="148"/>
      <c r="I698" s="148"/>
      <c r="J698" s="148"/>
      <c r="K698" s="148"/>
      <c r="L698" s="148"/>
      <c r="M698" s="148"/>
      <c r="N698" s="148"/>
      <c r="O698" s="148"/>
      <c r="P698" s="148"/>
      <c r="Q698" s="148"/>
      <c r="R698" s="148"/>
      <c r="S698" s="148"/>
      <c r="T698" s="148"/>
      <c r="U698" s="148"/>
      <c r="V698" s="148"/>
      <c r="W698" s="148"/>
      <c r="X698" s="148"/>
      <c r="Y698" s="148"/>
      <c r="Z698" s="148"/>
      <c r="AA698" s="148"/>
      <c r="AB698" s="148"/>
      <c r="AC698" s="148"/>
      <c r="AD698" s="148"/>
      <c r="AE698" s="148"/>
    </row>
    <row r="699" spans="1:31" ht="15.75" customHeight="1" x14ac:dyDescent="0.25">
      <c r="A699" s="148"/>
      <c r="B699" s="148"/>
      <c r="C699" s="148"/>
      <c r="D699" s="148"/>
      <c r="E699" s="148"/>
      <c r="F699" s="148"/>
      <c r="G699" s="723"/>
      <c r="H699" s="148"/>
      <c r="I699" s="148"/>
      <c r="J699" s="148"/>
      <c r="K699" s="148"/>
      <c r="L699" s="148"/>
      <c r="M699" s="148"/>
      <c r="N699" s="148"/>
      <c r="O699" s="148"/>
      <c r="P699" s="148"/>
      <c r="Q699" s="148"/>
      <c r="R699" s="148"/>
      <c r="S699" s="148"/>
      <c r="T699" s="148"/>
      <c r="U699" s="148"/>
      <c r="V699" s="148"/>
      <c r="W699" s="148"/>
      <c r="X699" s="148"/>
      <c r="Y699" s="148"/>
      <c r="Z699" s="148"/>
      <c r="AA699" s="148"/>
      <c r="AB699" s="148"/>
      <c r="AC699" s="148"/>
      <c r="AD699" s="148"/>
      <c r="AE699" s="148"/>
    </row>
    <row r="700" spans="1:31" ht="15.75" customHeight="1" x14ac:dyDescent="0.25">
      <c r="A700" s="148"/>
      <c r="B700" s="148"/>
      <c r="C700" s="148"/>
      <c r="D700" s="148"/>
      <c r="E700" s="148"/>
      <c r="F700" s="148"/>
      <c r="G700" s="723"/>
      <c r="H700" s="148"/>
      <c r="I700" s="148"/>
      <c r="J700" s="148"/>
      <c r="K700" s="148"/>
      <c r="L700" s="148"/>
      <c r="M700" s="148"/>
      <c r="N700" s="148"/>
      <c r="O700" s="148"/>
      <c r="P700" s="148"/>
      <c r="Q700" s="148"/>
      <c r="R700" s="148"/>
      <c r="S700" s="148"/>
      <c r="T700" s="148"/>
      <c r="U700" s="148"/>
      <c r="V700" s="148"/>
      <c r="W700" s="148"/>
      <c r="X700" s="148"/>
      <c r="Y700" s="148"/>
      <c r="Z700" s="148"/>
      <c r="AA700" s="148"/>
      <c r="AB700" s="148"/>
      <c r="AC700" s="148"/>
      <c r="AD700" s="148"/>
      <c r="AE700" s="148"/>
    </row>
    <row r="701" spans="1:31" ht="15.75" customHeight="1" x14ac:dyDescent="0.25">
      <c r="A701" s="148"/>
      <c r="B701" s="148"/>
      <c r="C701" s="148"/>
      <c r="D701" s="148"/>
      <c r="E701" s="148"/>
      <c r="F701" s="148"/>
      <c r="G701" s="723"/>
      <c r="H701" s="148"/>
      <c r="I701" s="148"/>
      <c r="J701" s="148"/>
      <c r="K701" s="148"/>
      <c r="L701" s="148"/>
      <c r="M701" s="148"/>
      <c r="N701" s="148"/>
      <c r="O701" s="148"/>
      <c r="P701" s="148"/>
      <c r="Q701" s="148"/>
      <c r="R701" s="148"/>
      <c r="S701" s="148"/>
      <c r="T701" s="148"/>
      <c r="U701" s="148"/>
      <c r="V701" s="148"/>
      <c r="W701" s="148"/>
      <c r="X701" s="148"/>
      <c r="Y701" s="148"/>
      <c r="Z701" s="148"/>
      <c r="AA701" s="148"/>
      <c r="AB701" s="148"/>
      <c r="AC701" s="148"/>
      <c r="AD701" s="148"/>
      <c r="AE701" s="148"/>
    </row>
    <row r="702" spans="1:31" ht="15.75" customHeight="1" x14ac:dyDescent="0.25">
      <c r="A702" s="148"/>
      <c r="B702" s="148"/>
      <c r="C702" s="148"/>
      <c r="D702" s="148"/>
      <c r="E702" s="148"/>
      <c r="F702" s="148"/>
      <c r="G702" s="723"/>
      <c r="H702" s="148"/>
      <c r="I702" s="148"/>
      <c r="J702" s="148"/>
      <c r="K702" s="148"/>
      <c r="L702" s="148"/>
      <c r="M702" s="148"/>
      <c r="N702" s="148"/>
      <c r="O702" s="148"/>
      <c r="P702" s="148"/>
      <c r="Q702" s="148"/>
      <c r="R702" s="148"/>
      <c r="S702" s="148"/>
      <c r="T702" s="148"/>
      <c r="U702" s="148"/>
      <c r="V702" s="148"/>
      <c r="W702" s="148"/>
      <c r="X702" s="148"/>
      <c r="Y702" s="148"/>
      <c r="Z702" s="148"/>
      <c r="AA702" s="148"/>
      <c r="AB702" s="148"/>
      <c r="AC702" s="148"/>
      <c r="AD702" s="148"/>
      <c r="AE702" s="148"/>
    </row>
    <row r="703" spans="1:31" ht="15.75" customHeight="1" x14ac:dyDescent="0.25">
      <c r="A703" s="148"/>
      <c r="B703" s="148"/>
      <c r="C703" s="148"/>
      <c r="D703" s="148"/>
      <c r="E703" s="148"/>
      <c r="F703" s="148"/>
      <c r="G703" s="723"/>
      <c r="H703" s="148"/>
      <c r="I703" s="148"/>
      <c r="J703" s="148"/>
      <c r="K703" s="148"/>
      <c r="L703" s="148"/>
      <c r="M703" s="148"/>
      <c r="N703" s="148"/>
      <c r="O703" s="148"/>
      <c r="P703" s="148"/>
      <c r="Q703" s="148"/>
      <c r="R703" s="148"/>
      <c r="S703" s="148"/>
      <c r="T703" s="148"/>
      <c r="U703" s="148"/>
      <c r="V703" s="148"/>
      <c r="W703" s="148"/>
      <c r="X703" s="148"/>
      <c r="Y703" s="148"/>
      <c r="Z703" s="148"/>
      <c r="AA703" s="148"/>
      <c r="AB703" s="148"/>
      <c r="AC703" s="148"/>
      <c r="AD703" s="148"/>
      <c r="AE703" s="148"/>
    </row>
    <row r="704" spans="1:31" ht="15.75" customHeight="1" x14ac:dyDescent="0.25">
      <c r="A704" s="148"/>
      <c r="B704" s="148"/>
      <c r="C704" s="148"/>
      <c r="D704" s="148"/>
      <c r="E704" s="148"/>
      <c r="F704" s="148"/>
      <c r="G704" s="723"/>
      <c r="H704" s="148"/>
      <c r="I704" s="148"/>
      <c r="J704" s="148"/>
      <c r="K704" s="148"/>
      <c r="L704" s="148"/>
      <c r="M704" s="148"/>
      <c r="N704" s="148"/>
      <c r="O704" s="148"/>
      <c r="P704" s="148"/>
      <c r="Q704" s="148"/>
      <c r="R704" s="148"/>
      <c r="S704" s="148"/>
      <c r="T704" s="148"/>
      <c r="U704" s="148"/>
      <c r="V704" s="148"/>
      <c r="W704" s="148"/>
      <c r="X704" s="148"/>
      <c r="Y704" s="148"/>
      <c r="Z704" s="148"/>
      <c r="AA704" s="148"/>
      <c r="AB704" s="148"/>
      <c r="AC704" s="148"/>
      <c r="AD704" s="148"/>
      <c r="AE704" s="148"/>
    </row>
    <row r="705" spans="1:31" ht="15.75" customHeight="1" x14ac:dyDescent="0.25">
      <c r="A705" s="148"/>
      <c r="B705" s="148"/>
      <c r="C705" s="148"/>
      <c r="D705" s="148"/>
      <c r="E705" s="148"/>
      <c r="F705" s="148"/>
      <c r="G705" s="723"/>
      <c r="H705" s="148"/>
      <c r="I705" s="148"/>
      <c r="J705" s="148"/>
      <c r="K705" s="148"/>
      <c r="L705" s="148"/>
      <c r="M705" s="148"/>
      <c r="N705" s="148"/>
      <c r="O705" s="148"/>
      <c r="P705" s="148"/>
      <c r="Q705" s="148"/>
      <c r="R705" s="148"/>
      <c r="S705" s="148"/>
      <c r="T705" s="148"/>
      <c r="U705" s="148"/>
      <c r="V705" s="148"/>
      <c r="W705" s="148"/>
      <c r="X705" s="148"/>
      <c r="Y705" s="148"/>
      <c r="Z705" s="148"/>
      <c r="AA705" s="148"/>
      <c r="AB705" s="148"/>
      <c r="AC705" s="148"/>
      <c r="AD705" s="148"/>
      <c r="AE705" s="148"/>
    </row>
    <row r="706" spans="1:31" ht="15.75" customHeight="1" x14ac:dyDescent="0.25">
      <c r="A706" s="148"/>
      <c r="B706" s="148"/>
      <c r="C706" s="148"/>
      <c r="D706" s="148"/>
      <c r="E706" s="148"/>
      <c r="F706" s="148"/>
      <c r="G706" s="723"/>
      <c r="H706" s="148"/>
      <c r="I706" s="148"/>
      <c r="J706" s="148"/>
      <c r="K706" s="148"/>
      <c r="L706" s="148"/>
      <c r="M706" s="148"/>
      <c r="N706" s="148"/>
      <c r="O706" s="148"/>
      <c r="P706" s="148"/>
      <c r="Q706" s="148"/>
      <c r="R706" s="148"/>
      <c r="S706" s="148"/>
      <c r="T706" s="148"/>
      <c r="U706" s="148"/>
      <c r="V706" s="148"/>
      <c r="W706" s="148"/>
      <c r="X706" s="148"/>
      <c r="Y706" s="148"/>
      <c r="Z706" s="148"/>
      <c r="AA706" s="148"/>
      <c r="AB706" s="148"/>
      <c r="AC706" s="148"/>
      <c r="AD706" s="148"/>
      <c r="AE706" s="148"/>
    </row>
    <row r="707" spans="1:31" ht="15.75" customHeight="1" x14ac:dyDescent="0.25">
      <c r="A707" s="148"/>
      <c r="B707" s="148"/>
      <c r="C707" s="148"/>
      <c r="D707" s="148"/>
      <c r="E707" s="148"/>
      <c r="F707" s="148"/>
      <c r="G707" s="723"/>
      <c r="H707" s="148"/>
      <c r="I707" s="148"/>
      <c r="J707" s="148"/>
      <c r="K707" s="148"/>
      <c r="L707" s="148"/>
      <c r="M707" s="148"/>
      <c r="N707" s="148"/>
      <c r="O707" s="148"/>
      <c r="P707" s="148"/>
      <c r="Q707" s="148"/>
      <c r="R707" s="148"/>
      <c r="S707" s="148"/>
      <c r="T707" s="148"/>
      <c r="U707" s="148"/>
      <c r="V707" s="148"/>
      <c r="W707" s="148"/>
      <c r="X707" s="148"/>
      <c r="Y707" s="148"/>
      <c r="Z707" s="148"/>
      <c r="AA707" s="148"/>
      <c r="AB707" s="148"/>
      <c r="AC707" s="148"/>
      <c r="AD707" s="148"/>
      <c r="AE707" s="148"/>
    </row>
    <row r="708" spans="1:31" ht="15.75" customHeight="1" x14ac:dyDescent="0.25">
      <c r="A708" s="148"/>
      <c r="B708" s="148"/>
      <c r="C708" s="148"/>
      <c r="D708" s="148"/>
      <c r="E708" s="148"/>
      <c r="F708" s="148"/>
      <c r="G708" s="723"/>
      <c r="H708" s="148"/>
      <c r="I708" s="148"/>
      <c r="J708" s="148"/>
      <c r="K708" s="148"/>
      <c r="L708" s="148"/>
      <c r="M708" s="148"/>
      <c r="N708" s="148"/>
      <c r="O708" s="148"/>
      <c r="P708" s="148"/>
      <c r="Q708" s="148"/>
      <c r="R708" s="148"/>
      <c r="S708" s="148"/>
      <c r="T708" s="148"/>
      <c r="U708" s="148"/>
      <c r="V708" s="148"/>
      <c r="W708" s="148"/>
      <c r="X708" s="148"/>
      <c r="Y708" s="148"/>
      <c r="Z708" s="148"/>
      <c r="AA708" s="148"/>
      <c r="AB708" s="148"/>
      <c r="AC708" s="148"/>
      <c r="AD708" s="148"/>
      <c r="AE708" s="148"/>
    </row>
    <row r="709" spans="1:31" ht="15.75" customHeight="1" x14ac:dyDescent="0.25">
      <c r="A709" s="148"/>
      <c r="B709" s="148"/>
      <c r="C709" s="148"/>
      <c r="D709" s="148"/>
      <c r="E709" s="148"/>
      <c r="F709" s="148"/>
      <c r="G709" s="723"/>
      <c r="H709" s="148"/>
      <c r="I709" s="148"/>
      <c r="J709" s="148"/>
      <c r="K709" s="148"/>
      <c r="L709" s="148"/>
      <c r="M709" s="148"/>
      <c r="N709" s="148"/>
      <c r="O709" s="148"/>
      <c r="P709" s="148"/>
      <c r="Q709" s="148"/>
      <c r="R709" s="148"/>
      <c r="S709" s="148"/>
      <c r="T709" s="148"/>
      <c r="U709" s="148"/>
      <c r="V709" s="148"/>
      <c r="W709" s="148"/>
      <c r="X709" s="148"/>
      <c r="Y709" s="148"/>
      <c r="Z709" s="148"/>
      <c r="AA709" s="148"/>
      <c r="AB709" s="148"/>
      <c r="AC709" s="148"/>
      <c r="AD709" s="148"/>
      <c r="AE709" s="148"/>
    </row>
    <row r="710" spans="1:31" ht="15.75" customHeight="1" x14ac:dyDescent="0.25">
      <c r="A710" s="148"/>
      <c r="B710" s="148"/>
      <c r="C710" s="148"/>
      <c r="D710" s="148"/>
      <c r="E710" s="148"/>
      <c r="F710" s="148"/>
      <c r="G710" s="723"/>
      <c r="H710" s="148"/>
      <c r="I710" s="148"/>
      <c r="J710" s="148"/>
      <c r="K710" s="148"/>
      <c r="L710" s="148"/>
      <c r="M710" s="148"/>
      <c r="N710" s="148"/>
      <c r="O710" s="148"/>
      <c r="P710" s="148"/>
      <c r="Q710" s="148"/>
      <c r="R710" s="148"/>
      <c r="S710" s="148"/>
      <c r="T710" s="148"/>
      <c r="U710" s="148"/>
      <c r="V710" s="148"/>
      <c r="W710" s="148"/>
      <c r="X710" s="148"/>
      <c r="Y710" s="148"/>
      <c r="Z710" s="148"/>
      <c r="AA710" s="148"/>
      <c r="AB710" s="148"/>
      <c r="AC710" s="148"/>
      <c r="AD710" s="148"/>
      <c r="AE710" s="148"/>
    </row>
    <row r="711" spans="1:31" ht="15.75" customHeight="1" x14ac:dyDescent="0.25">
      <c r="A711" s="148"/>
      <c r="B711" s="148"/>
      <c r="C711" s="148"/>
      <c r="D711" s="148"/>
      <c r="E711" s="148"/>
      <c r="F711" s="148"/>
      <c r="G711" s="723"/>
      <c r="H711" s="148"/>
      <c r="I711" s="148"/>
      <c r="J711" s="148"/>
      <c r="K711" s="148"/>
      <c r="L711" s="148"/>
      <c r="M711" s="148"/>
      <c r="N711" s="148"/>
      <c r="O711" s="148"/>
      <c r="P711" s="148"/>
      <c r="Q711" s="148"/>
      <c r="R711" s="148"/>
      <c r="S711" s="148"/>
      <c r="T711" s="148"/>
      <c r="U711" s="148"/>
      <c r="V711" s="148"/>
      <c r="W711" s="148"/>
      <c r="X711" s="148"/>
      <c r="Y711" s="148"/>
      <c r="Z711" s="148"/>
      <c r="AA711" s="148"/>
      <c r="AB711" s="148"/>
      <c r="AC711" s="148"/>
      <c r="AD711" s="148"/>
      <c r="AE711" s="148"/>
    </row>
    <row r="712" spans="1:31" ht="15.75" customHeight="1" x14ac:dyDescent="0.25">
      <c r="A712" s="148"/>
      <c r="B712" s="148"/>
      <c r="C712" s="148"/>
      <c r="D712" s="148"/>
      <c r="E712" s="148"/>
      <c r="F712" s="148"/>
      <c r="G712" s="723"/>
      <c r="H712" s="148"/>
      <c r="I712" s="148"/>
      <c r="J712" s="148"/>
      <c r="K712" s="148"/>
      <c r="L712" s="148"/>
      <c r="M712" s="148"/>
      <c r="N712" s="148"/>
      <c r="O712" s="148"/>
      <c r="P712" s="148"/>
      <c r="Q712" s="148"/>
      <c r="R712" s="148"/>
      <c r="S712" s="148"/>
      <c r="T712" s="148"/>
      <c r="U712" s="148"/>
      <c r="V712" s="148"/>
      <c r="W712" s="148"/>
      <c r="X712" s="148"/>
      <c r="Y712" s="148"/>
      <c r="Z712" s="148"/>
      <c r="AA712" s="148"/>
      <c r="AB712" s="148"/>
      <c r="AC712" s="148"/>
      <c r="AD712" s="148"/>
      <c r="AE712" s="148"/>
    </row>
    <row r="713" spans="1:31" ht="15.75" customHeight="1" x14ac:dyDescent="0.25">
      <c r="A713" s="148"/>
      <c r="B713" s="148"/>
      <c r="C713" s="148"/>
      <c r="D713" s="148"/>
      <c r="E713" s="148"/>
      <c r="F713" s="148"/>
      <c r="G713" s="723"/>
      <c r="H713" s="148"/>
      <c r="I713" s="148"/>
      <c r="J713" s="148"/>
      <c r="K713" s="148"/>
      <c r="L713" s="148"/>
      <c r="M713" s="148"/>
      <c r="N713" s="148"/>
      <c r="O713" s="148"/>
      <c r="P713" s="148"/>
      <c r="Q713" s="148"/>
      <c r="R713" s="148"/>
      <c r="S713" s="148"/>
      <c r="T713" s="148"/>
      <c r="U713" s="148"/>
      <c r="V713" s="148"/>
      <c r="W713" s="148"/>
      <c r="X713" s="148"/>
      <c r="Y713" s="148"/>
      <c r="Z713" s="148"/>
      <c r="AA713" s="148"/>
      <c r="AB713" s="148"/>
      <c r="AC713" s="148"/>
      <c r="AD713" s="148"/>
      <c r="AE713" s="148"/>
    </row>
    <row r="714" spans="1:31" ht="15.75" customHeight="1" x14ac:dyDescent="0.25">
      <c r="A714" s="148"/>
      <c r="B714" s="148"/>
      <c r="C714" s="148"/>
      <c r="D714" s="148"/>
      <c r="E714" s="148"/>
      <c r="F714" s="148"/>
      <c r="G714" s="723"/>
      <c r="H714" s="148"/>
      <c r="I714" s="148"/>
      <c r="J714" s="148"/>
      <c r="K714" s="148"/>
      <c r="L714" s="148"/>
      <c r="M714" s="148"/>
      <c r="N714" s="148"/>
      <c r="O714" s="148"/>
      <c r="P714" s="148"/>
      <c r="Q714" s="148"/>
      <c r="R714" s="148"/>
      <c r="S714" s="148"/>
      <c r="T714" s="148"/>
      <c r="U714" s="148"/>
      <c r="V714" s="148"/>
      <c r="W714" s="148"/>
      <c r="X714" s="148"/>
      <c r="Y714" s="148"/>
      <c r="Z714" s="148"/>
      <c r="AA714" s="148"/>
      <c r="AB714" s="148"/>
      <c r="AC714" s="148"/>
      <c r="AD714" s="148"/>
      <c r="AE714" s="148"/>
    </row>
    <row r="715" spans="1:31" ht="15.75" customHeight="1" x14ac:dyDescent="0.25">
      <c r="A715" s="148"/>
      <c r="B715" s="148"/>
      <c r="C715" s="148"/>
      <c r="D715" s="148"/>
      <c r="E715" s="148"/>
      <c r="F715" s="148"/>
      <c r="G715" s="723"/>
      <c r="H715" s="148"/>
      <c r="I715" s="148"/>
      <c r="J715" s="148"/>
      <c r="K715" s="148"/>
      <c r="L715" s="148"/>
      <c r="M715" s="148"/>
      <c r="N715" s="148"/>
      <c r="O715" s="148"/>
      <c r="P715" s="148"/>
      <c r="Q715" s="148"/>
      <c r="R715" s="148"/>
      <c r="S715" s="148"/>
      <c r="T715" s="148"/>
      <c r="U715" s="148"/>
      <c r="V715" s="148"/>
      <c r="W715" s="148"/>
      <c r="X715" s="148"/>
      <c r="Y715" s="148"/>
      <c r="Z715" s="148"/>
      <c r="AA715" s="148"/>
      <c r="AB715" s="148"/>
      <c r="AC715" s="148"/>
      <c r="AD715" s="148"/>
      <c r="AE715" s="148"/>
    </row>
    <row r="716" spans="1:31" ht="15.75" customHeight="1" x14ac:dyDescent="0.25">
      <c r="A716" s="148"/>
      <c r="B716" s="148"/>
      <c r="C716" s="148"/>
      <c r="D716" s="148"/>
      <c r="E716" s="148"/>
      <c r="F716" s="148"/>
      <c r="G716" s="723"/>
      <c r="H716" s="148"/>
      <c r="I716" s="148"/>
      <c r="J716" s="148"/>
      <c r="K716" s="148"/>
      <c r="L716" s="148"/>
      <c r="M716" s="148"/>
      <c r="N716" s="148"/>
      <c r="O716" s="148"/>
      <c r="P716" s="148"/>
      <c r="Q716" s="148"/>
      <c r="R716" s="148"/>
      <c r="S716" s="148"/>
      <c r="T716" s="148"/>
      <c r="U716" s="148"/>
      <c r="V716" s="148"/>
      <c r="W716" s="148"/>
      <c r="X716" s="148"/>
      <c r="Y716" s="148"/>
      <c r="Z716" s="148"/>
      <c r="AA716" s="148"/>
      <c r="AB716" s="148"/>
      <c r="AC716" s="148"/>
      <c r="AD716" s="148"/>
      <c r="AE716" s="148"/>
    </row>
    <row r="717" spans="1:31" ht="15.75" customHeight="1" x14ac:dyDescent="0.25">
      <c r="A717" s="148"/>
      <c r="B717" s="148"/>
      <c r="C717" s="148"/>
      <c r="D717" s="148"/>
      <c r="E717" s="148"/>
      <c r="F717" s="148"/>
      <c r="G717" s="723"/>
      <c r="H717" s="148"/>
      <c r="I717" s="148"/>
      <c r="J717" s="148"/>
      <c r="K717" s="148"/>
      <c r="L717" s="148"/>
      <c r="M717" s="148"/>
      <c r="N717" s="148"/>
      <c r="O717" s="148"/>
      <c r="P717" s="148"/>
      <c r="Q717" s="148"/>
      <c r="R717" s="148"/>
      <c r="S717" s="148"/>
      <c r="T717" s="148"/>
      <c r="U717" s="148"/>
      <c r="V717" s="148"/>
      <c r="W717" s="148"/>
      <c r="X717" s="148"/>
      <c r="Y717" s="148"/>
      <c r="Z717" s="148"/>
      <c r="AA717" s="148"/>
      <c r="AB717" s="148"/>
      <c r="AC717" s="148"/>
      <c r="AD717" s="148"/>
      <c r="AE717" s="148"/>
    </row>
    <row r="718" spans="1:31" ht="15.75" customHeight="1" x14ac:dyDescent="0.25">
      <c r="A718" s="148"/>
      <c r="B718" s="148"/>
      <c r="C718" s="148"/>
      <c r="D718" s="148"/>
      <c r="E718" s="148"/>
      <c r="F718" s="148"/>
      <c r="G718" s="723"/>
      <c r="H718" s="148"/>
      <c r="I718" s="148"/>
      <c r="J718" s="148"/>
      <c r="K718" s="148"/>
      <c r="L718" s="148"/>
      <c r="M718" s="148"/>
      <c r="N718" s="148"/>
      <c r="O718" s="148"/>
      <c r="P718" s="148"/>
      <c r="Q718" s="148"/>
      <c r="R718" s="148"/>
      <c r="S718" s="148"/>
      <c r="T718" s="148"/>
      <c r="U718" s="148"/>
      <c r="V718" s="148"/>
      <c r="W718" s="148"/>
      <c r="X718" s="148"/>
      <c r="Y718" s="148"/>
      <c r="Z718" s="148"/>
      <c r="AA718" s="148"/>
      <c r="AB718" s="148"/>
      <c r="AC718" s="148"/>
      <c r="AD718" s="148"/>
      <c r="AE718" s="148"/>
    </row>
    <row r="719" spans="1:31" ht="15.75" customHeight="1" x14ac:dyDescent="0.25">
      <c r="A719" s="148"/>
      <c r="B719" s="148"/>
      <c r="C719" s="148"/>
      <c r="D719" s="148"/>
      <c r="E719" s="148"/>
      <c r="F719" s="148"/>
      <c r="G719" s="723"/>
      <c r="H719" s="148"/>
      <c r="I719" s="148"/>
      <c r="J719" s="148"/>
      <c r="K719" s="148"/>
      <c r="L719" s="148"/>
      <c r="M719" s="148"/>
      <c r="N719" s="148"/>
      <c r="O719" s="148"/>
      <c r="P719" s="148"/>
      <c r="Q719" s="148"/>
      <c r="R719" s="148"/>
      <c r="S719" s="148"/>
      <c r="T719" s="148"/>
      <c r="U719" s="148"/>
      <c r="V719" s="148"/>
      <c r="W719" s="148"/>
      <c r="X719" s="148"/>
      <c r="Y719" s="148"/>
      <c r="Z719" s="148"/>
      <c r="AA719" s="148"/>
      <c r="AB719" s="148"/>
      <c r="AC719" s="148"/>
      <c r="AD719" s="148"/>
      <c r="AE719" s="148"/>
    </row>
    <row r="720" spans="1:31" ht="15.75" customHeight="1" x14ac:dyDescent="0.25">
      <c r="A720" s="148"/>
      <c r="B720" s="148"/>
      <c r="C720" s="148"/>
      <c r="D720" s="148"/>
      <c r="E720" s="148"/>
      <c r="F720" s="148"/>
      <c r="G720" s="723"/>
      <c r="H720" s="148"/>
      <c r="I720" s="148"/>
      <c r="J720" s="148"/>
      <c r="K720" s="148"/>
      <c r="L720" s="148"/>
      <c r="M720" s="148"/>
      <c r="N720" s="148"/>
      <c r="O720" s="148"/>
      <c r="P720" s="148"/>
      <c r="Q720" s="148"/>
      <c r="R720" s="148"/>
      <c r="S720" s="148"/>
      <c r="T720" s="148"/>
      <c r="U720" s="148"/>
      <c r="V720" s="148"/>
      <c r="W720" s="148"/>
      <c r="X720" s="148"/>
      <c r="Y720" s="148"/>
      <c r="Z720" s="148"/>
      <c r="AA720" s="148"/>
      <c r="AB720" s="148"/>
      <c r="AC720" s="148"/>
      <c r="AD720" s="148"/>
      <c r="AE720" s="148"/>
    </row>
    <row r="721" spans="1:31" ht="15.75" customHeight="1" x14ac:dyDescent="0.25">
      <c r="A721" s="148"/>
      <c r="B721" s="148"/>
      <c r="C721" s="148"/>
      <c r="D721" s="148"/>
      <c r="E721" s="148"/>
      <c r="F721" s="148"/>
      <c r="G721" s="723"/>
      <c r="H721" s="148"/>
      <c r="I721" s="148"/>
      <c r="J721" s="148"/>
      <c r="K721" s="148"/>
      <c r="L721" s="148"/>
      <c r="M721" s="148"/>
      <c r="N721" s="148"/>
      <c r="O721" s="148"/>
      <c r="P721" s="148"/>
      <c r="Q721" s="148"/>
      <c r="R721" s="148"/>
      <c r="S721" s="148"/>
      <c r="T721" s="148"/>
      <c r="U721" s="148"/>
      <c r="V721" s="148"/>
      <c r="W721" s="148"/>
      <c r="X721" s="148"/>
      <c r="Y721" s="148"/>
      <c r="Z721" s="148"/>
      <c r="AA721" s="148"/>
      <c r="AB721" s="148"/>
      <c r="AC721" s="148"/>
      <c r="AD721" s="148"/>
      <c r="AE721" s="148"/>
    </row>
    <row r="722" spans="1:31" ht="15.75" customHeight="1" x14ac:dyDescent="0.25">
      <c r="A722" s="148"/>
      <c r="B722" s="148"/>
      <c r="C722" s="148"/>
      <c r="D722" s="148"/>
      <c r="E722" s="148"/>
      <c r="F722" s="148"/>
      <c r="G722" s="723"/>
      <c r="H722" s="148"/>
      <c r="I722" s="148"/>
      <c r="J722" s="148"/>
      <c r="K722" s="148"/>
      <c r="L722" s="148"/>
      <c r="M722" s="148"/>
      <c r="N722" s="148"/>
      <c r="O722" s="148"/>
      <c r="P722" s="148"/>
      <c r="Q722" s="148"/>
      <c r="R722" s="148"/>
      <c r="S722" s="148"/>
      <c r="T722" s="148"/>
      <c r="U722" s="148"/>
      <c r="V722" s="148"/>
      <c r="W722" s="148"/>
      <c r="X722" s="148"/>
      <c r="Y722" s="148"/>
      <c r="Z722" s="148"/>
      <c r="AA722" s="148"/>
      <c r="AB722" s="148"/>
      <c r="AC722" s="148"/>
      <c r="AD722" s="148"/>
      <c r="AE722" s="148"/>
    </row>
    <row r="723" spans="1:31" ht="15.75" customHeight="1" x14ac:dyDescent="0.25">
      <c r="A723" s="148"/>
      <c r="B723" s="148"/>
      <c r="C723" s="148"/>
      <c r="D723" s="148"/>
      <c r="E723" s="148"/>
      <c r="F723" s="148"/>
      <c r="G723" s="723"/>
      <c r="H723" s="148"/>
      <c r="I723" s="148"/>
      <c r="J723" s="148"/>
      <c r="K723" s="148"/>
      <c r="L723" s="148"/>
      <c r="M723" s="148"/>
      <c r="N723" s="148"/>
      <c r="O723" s="148"/>
      <c r="P723" s="148"/>
      <c r="Q723" s="148"/>
      <c r="R723" s="148"/>
      <c r="S723" s="148"/>
      <c r="T723" s="148"/>
      <c r="U723" s="148"/>
      <c r="V723" s="148"/>
      <c r="W723" s="148"/>
      <c r="X723" s="148"/>
      <c r="Y723" s="148"/>
      <c r="Z723" s="148"/>
      <c r="AA723" s="148"/>
      <c r="AB723" s="148"/>
      <c r="AC723" s="148"/>
      <c r="AD723" s="148"/>
      <c r="AE723" s="148"/>
    </row>
    <row r="724" spans="1:31" ht="15.75" customHeight="1" x14ac:dyDescent="0.25">
      <c r="A724" s="148"/>
      <c r="B724" s="148"/>
      <c r="C724" s="148"/>
      <c r="D724" s="148"/>
      <c r="E724" s="148"/>
      <c r="F724" s="148"/>
      <c r="G724" s="723"/>
      <c r="H724" s="148"/>
      <c r="I724" s="148"/>
      <c r="J724" s="148"/>
      <c r="K724" s="148"/>
      <c r="L724" s="148"/>
      <c r="M724" s="148"/>
      <c r="N724" s="148"/>
      <c r="O724" s="148"/>
      <c r="P724" s="148"/>
      <c r="Q724" s="148"/>
      <c r="R724" s="148"/>
      <c r="S724" s="148"/>
      <c r="T724" s="148"/>
      <c r="U724" s="148"/>
      <c r="V724" s="148"/>
      <c r="W724" s="148"/>
      <c r="X724" s="148"/>
      <c r="Y724" s="148"/>
      <c r="Z724" s="148"/>
      <c r="AA724" s="148"/>
      <c r="AB724" s="148"/>
      <c r="AC724" s="148"/>
      <c r="AD724" s="148"/>
      <c r="AE724" s="148"/>
    </row>
    <row r="725" spans="1:31" ht="15.75" customHeight="1" x14ac:dyDescent="0.25">
      <c r="A725" s="148"/>
      <c r="B725" s="148"/>
      <c r="C725" s="148"/>
      <c r="D725" s="148"/>
      <c r="E725" s="148"/>
      <c r="F725" s="148"/>
      <c r="G725" s="723"/>
      <c r="H725" s="148"/>
      <c r="I725" s="148"/>
      <c r="J725" s="148"/>
      <c r="K725" s="148"/>
      <c r="L725" s="148"/>
      <c r="M725" s="148"/>
      <c r="N725" s="148"/>
      <c r="O725" s="148"/>
      <c r="P725" s="148"/>
      <c r="Q725" s="148"/>
      <c r="R725" s="148"/>
      <c r="S725" s="148"/>
      <c r="T725" s="148"/>
      <c r="U725" s="148"/>
      <c r="V725" s="148"/>
      <c r="W725" s="148"/>
      <c r="X725" s="148"/>
      <c r="Y725" s="148"/>
      <c r="Z725" s="148"/>
      <c r="AA725" s="148"/>
      <c r="AB725" s="148"/>
      <c r="AC725" s="148"/>
      <c r="AD725" s="148"/>
      <c r="AE725" s="148"/>
    </row>
    <row r="726" spans="1:31" ht="15.75" customHeight="1" x14ac:dyDescent="0.25">
      <c r="A726" s="148"/>
      <c r="B726" s="148"/>
      <c r="C726" s="148"/>
      <c r="D726" s="148"/>
      <c r="E726" s="148"/>
      <c r="F726" s="148"/>
      <c r="G726" s="723"/>
      <c r="H726" s="148"/>
      <c r="I726" s="148"/>
      <c r="J726" s="148"/>
      <c r="K726" s="148"/>
      <c r="L726" s="148"/>
      <c r="M726" s="148"/>
      <c r="N726" s="148"/>
      <c r="O726" s="148"/>
      <c r="P726" s="148"/>
      <c r="Q726" s="148"/>
      <c r="R726" s="148"/>
      <c r="S726" s="148"/>
      <c r="T726" s="148"/>
      <c r="U726" s="148"/>
      <c r="V726" s="148"/>
      <c r="W726" s="148"/>
      <c r="X726" s="148"/>
      <c r="Y726" s="148"/>
      <c r="Z726" s="148"/>
      <c r="AA726" s="148"/>
      <c r="AB726" s="148"/>
      <c r="AC726" s="148"/>
      <c r="AD726" s="148"/>
      <c r="AE726" s="148"/>
    </row>
    <row r="727" spans="1:31" ht="15.75" customHeight="1" x14ac:dyDescent="0.25">
      <c r="A727" s="148"/>
      <c r="B727" s="148"/>
      <c r="C727" s="148"/>
      <c r="D727" s="148"/>
      <c r="E727" s="148"/>
      <c r="F727" s="148"/>
      <c r="G727" s="723"/>
      <c r="H727" s="148"/>
      <c r="I727" s="148"/>
      <c r="J727" s="148"/>
      <c r="K727" s="148"/>
      <c r="L727" s="148"/>
      <c r="M727" s="148"/>
      <c r="N727" s="148"/>
      <c r="O727" s="148"/>
      <c r="P727" s="148"/>
      <c r="Q727" s="148"/>
      <c r="R727" s="148"/>
      <c r="S727" s="148"/>
      <c r="T727" s="148"/>
      <c r="U727" s="148"/>
      <c r="V727" s="148"/>
      <c r="W727" s="148"/>
      <c r="X727" s="148"/>
      <c r="Y727" s="148"/>
      <c r="Z727" s="148"/>
      <c r="AA727" s="148"/>
      <c r="AB727" s="148"/>
      <c r="AC727" s="148"/>
      <c r="AD727" s="148"/>
      <c r="AE727" s="148"/>
    </row>
    <row r="728" spans="1:31" ht="15.75" customHeight="1" x14ac:dyDescent="0.25">
      <c r="A728" s="148"/>
      <c r="B728" s="148"/>
      <c r="C728" s="148"/>
      <c r="D728" s="148"/>
      <c r="E728" s="148"/>
      <c r="F728" s="148"/>
      <c r="G728" s="723"/>
      <c r="H728" s="148"/>
      <c r="I728" s="148"/>
      <c r="J728" s="148"/>
      <c r="K728" s="148"/>
      <c r="L728" s="148"/>
      <c r="M728" s="148"/>
      <c r="N728" s="148"/>
      <c r="O728" s="148"/>
      <c r="P728" s="148"/>
      <c r="Q728" s="148"/>
      <c r="R728" s="148"/>
      <c r="S728" s="148"/>
      <c r="T728" s="148"/>
      <c r="U728" s="148"/>
      <c r="V728" s="148"/>
      <c r="W728" s="148"/>
      <c r="X728" s="148"/>
      <c r="Y728" s="148"/>
      <c r="Z728" s="148"/>
      <c r="AA728" s="148"/>
      <c r="AB728" s="148"/>
      <c r="AC728" s="148"/>
      <c r="AD728" s="148"/>
      <c r="AE728" s="148"/>
    </row>
    <row r="729" spans="1:31" ht="15.75" customHeight="1" x14ac:dyDescent="0.25">
      <c r="A729" s="148"/>
      <c r="B729" s="148"/>
      <c r="C729" s="148"/>
      <c r="D729" s="148"/>
      <c r="E729" s="148"/>
      <c r="F729" s="148"/>
      <c r="G729" s="723"/>
      <c r="H729" s="148"/>
      <c r="I729" s="148"/>
      <c r="J729" s="148"/>
      <c r="K729" s="148"/>
      <c r="L729" s="148"/>
      <c r="M729" s="148"/>
      <c r="N729" s="148"/>
      <c r="O729" s="148"/>
      <c r="P729" s="148"/>
      <c r="Q729" s="148"/>
      <c r="R729" s="148"/>
      <c r="S729" s="148"/>
      <c r="T729" s="148"/>
      <c r="U729" s="148"/>
      <c r="V729" s="148"/>
      <c r="W729" s="148"/>
      <c r="X729" s="148"/>
      <c r="Y729" s="148"/>
      <c r="Z729" s="148"/>
      <c r="AA729" s="148"/>
      <c r="AB729" s="148"/>
      <c r="AC729" s="148"/>
      <c r="AD729" s="148"/>
      <c r="AE729" s="148"/>
    </row>
    <row r="730" spans="1:31" ht="15.75" customHeight="1" x14ac:dyDescent="0.25">
      <c r="A730" s="148"/>
      <c r="B730" s="148"/>
      <c r="C730" s="148"/>
      <c r="D730" s="148"/>
      <c r="E730" s="148"/>
      <c r="F730" s="148"/>
      <c r="G730" s="723"/>
      <c r="H730" s="148"/>
      <c r="I730" s="148"/>
      <c r="J730" s="148"/>
      <c r="K730" s="148"/>
      <c r="L730" s="148"/>
      <c r="M730" s="148"/>
      <c r="N730" s="148"/>
      <c r="O730" s="148"/>
      <c r="P730" s="148"/>
      <c r="Q730" s="148"/>
      <c r="R730" s="148"/>
      <c r="S730" s="148"/>
      <c r="T730" s="148"/>
      <c r="U730" s="148"/>
      <c r="V730" s="148"/>
      <c r="W730" s="148"/>
      <c r="X730" s="148"/>
      <c r="Y730" s="148"/>
      <c r="Z730" s="148"/>
      <c r="AA730" s="148"/>
      <c r="AB730" s="148"/>
      <c r="AC730" s="148"/>
      <c r="AD730" s="148"/>
      <c r="AE730" s="148"/>
    </row>
    <row r="731" spans="1:31" ht="15.75" customHeight="1" x14ac:dyDescent="0.25">
      <c r="A731" s="148"/>
      <c r="B731" s="148"/>
      <c r="C731" s="148"/>
      <c r="D731" s="148"/>
      <c r="E731" s="148"/>
      <c r="F731" s="148"/>
      <c r="G731" s="723"/>
      <c r="H731" s="148"/>
      <c r="I731" s="148"/>
      <c r="J731" s="148"/>
      <c r="K731" s="148"/>
      <c r="L731" s="148"/>
      <c r="M731" s="148"/>
      <c r="N731" s="148"/>
      <c r="O731" s="148"/>
      <c r="P731" s="148"/>
      <c r="Q731" s="148"/>
      <c r="R731" s="148"/>
      <c r="S731" s="148"/>
      <c r="T731" s="148"/>
      <c r="U731" s="148"/>
      <c r="V731" s="148"/>
      <c r="W731" s="148"/>
      <c r="X731" s="148"/>
      <c r="Y731" s="148"/>
      <c r="Z731" s="148"/>
      <c r="AA731" s="148"/>
      <c r="AB731" s="148"/>
      <c r="AC731" s="148"/>
      <c r="AD731" s="148"/>
      <c r="AE731" s="148"/>
    </row>
    <row r="732" spans="1:31" ht="15.75" customHeight="1" x14ac:dyDescent="0.25">
      <c r="A732" s="148"/>
      <c r="B732" s="148"/>
      <c r="C732" s="148"/>
      <c r="D732" s="148"/>
      <c r="E732" s="148"/>
      <c r="F732" s="148"/>
      <c r="G732" s="723"/>
      <c r="H732" s="148"/>
      <c r="I732" s="148"/>
      <c r="J732" s="148"/>
      <c r="K732" s="148"/>
      <c r="L732" s="148"/>
      <c r="M732" s="148"/>
      <c r="N732" s="148"/>
      <c r="O732" s="148"/>
      <c r="P732" s="148"/>
      <c r="Q732" s="148"/>
      <c r="R732" s="148"/>
      <c r="S732" s="148"/>
      <c r="T732" s="148"/>
      <c r="U732" s="148"/>
      <c r="V732" s="148"/>
      <c r="W732" s="148"/>
      <c r="X732" s="148"/>
      <c r="Y732" s="148"/>
      <c r="Z732" s="148"/>
      <c r="AA732" s="148"/>
      <c r="AB732" s="148"/>
      <c r="AC732" s="148"/>
      <c r="AD732" s="148"/>
      <c r="AE732" s="148"/>
    </row>
    <row r="733" spans="1:31" ht="15.75" customHeight="1" x14ac:dyDescent="0.25">
      <c r="A733" s="148"/>
      <c r="B733" s="148"/>
      <c r="C733" s="148"/>
      <c r="D733" s="148"/>
      <c r="E733" s="148"/>
      <c r="F733" s="148"/>
      <c r="G733" s="723"/>
      <c r="H733" s="148"/>
      <c r="I733" s="148"/>
      <c r="J733" s="148"/>
      <c r="K733" s="148"/>
      <c r="L733" s="148"/>
      <c r="M733" s="148"/>
      <c r="N733" s="148"/>
      <c r="O733" s="148"/>
      <c r="P733" s="148"/>
      <c r="Q733" s="148"/>
      <c r="R733" s="148"/>
      <c r="S733" s="148"/>
      <c r="T733" s="148"/>
      <c r="U733" s="148"/>
      <c r="V733" s="148"/>
      <c r="W733" s="148"/>
      <c r="X733" s="148"/>
      <c r="Y733" s="148"/>
      <c r="Z733" s="148"/>
      <c r="AA733" s="148"/>
      <c r="AB733" s="148"/>
      <c r="AC733" s="148"/>
      <c r="AD733" s="148"/>
      <c r="AE733" s="148"/>
    </row>
    <row r="734" spans="1:31" ht="15.75" customHeight="1" x14ac:dyDescent="0.25">
      <c r="A734" s="148"/>
      <c r="B734" s="148"/>
      <c r="C734" s="148"/>
      <c r="D734" s="148"/>
      <c r="E734" s="148"/>
      <c r="F734" s="148"/>
      <c r="G734" s="723"/>
      <c r="H734" s="148"/>
      <c r="I734" s="148"/>
      <c r="J734" s="148"/>
      <c r="K734" s="148"/>
      <c r="L734" s="148"/>
      <c r="M734" s="148"/>
      <c r="N734" s="148"/>
      <c r="O734" s="148"/>
      <c r="P734" s="148"/>
      <c r="Q734" s="148"/>
      <c r="R734" s="148"/>
      <c r="S734" s="148"/>
      <c r="T734" s="148"/>
      <c r="U734" s="148"/>
      <c r="V734" s="148"/>
      <c r="W734" s="148"/>
      <c r="X734" s="148"/>
      <c r="Y734" s="148"/>
      <c r="Z734" s="148"/>
      <c r="AA734" s="148"/>
      <c r="AB734" s="148"/>
      <c r="AC734" s="148"/>
      <c r="AD734" s="148"/>
      <c r="AE734" s="148"/>
    </row>
    <row r="735" spans="1:31" ht="15.75" customHeight="1" x14ac:dyDescent="0.25">
      <c r="A735" s="148"/>
      <c r="B735" s="148"/>
      <c r="C735" s="148"/>
      <c r="D735" s="148"/>
      <c r="E735" s="148"/>
      <c r="F735" s="148"/>
      <c r="G735" s="723"/>
      <c r="H735" s="148"/>
      <c r="I735" s="148"/>
      <c r="J735" s="148"/>
      <c r="K735" s="148"/>
      <c r="L735" s="148"/>
      <c r="M735" s="148"/>
      <c r="N735" s="148"/>
      <c r="O735" s="148"/>
      <c r="P735" s="148"/>
      <c r="Q735" s="148"/>
      <c r="R735" s="148"/>
      <c r="S735" s="148"/>
      <c r="T735" s="148"/>
      <c r="U735" s="148"/>
      <c r="V735" s="148"/>
      <c r="W735" s="148"/>
      <c r="X735" s="148"/>
      <c r="Y735" s="148"/>
      <c r="Z735" s="148"/>
      <c r="AA735" s="148"/>
      <c r="AB735" s="148"/>
      <c r="AC735" s="148"/>
      <c r="AD735" s="148"/>
      <c r="AE735" s="148"/>
    </row>
    <row r="736" spans="1:31" ht="15.75" customHeight="1" x14ac:dyDescent="0.25">
      <c r="A736" s="148"/>
      <c r="B736" s="148"/>
      <c r="C736" s="148"/>
      <c r="D736" s="148"/>
      <c r="E736" s="148"/>
      <c r="F736" s="148"/>
      <c r="G736" s="723"/>
      <c r="H736" s="148"/>
      <c r="I736" s="148"/>
      <c r="J736" s="148"/>
      <c r="K736" s="148"/>
      <c r="L736" s="148"/>
      <c r="M736" s="148"/>
      <c r="N736" s="148"/>
      <c r="O736" s="148"/>
      <c r="P736" s="148"/>
      <c r="Q736" s="148"/>
      <c r="R736" s="148"/>
      <c r="S736" s="148"/>
      <c r="T736" s="148"/>
      <c r="U736" s="148"/>
      <c r="V736" s="148"/>
      <c r="W736" s="148"/>
      <c r="X736" s="148"/>
      <c r="Y736" s="148"/>
      <c r="Z736" s="148"/>
      <c r="AA736" s="148"/>
      <c r="AB736" s="148"/>
      <c r="AC736" s="148"/>
      <c r="AD736" s="148"/>
      <c r="AE736" s="148"/>
    </row>
    <row r="737" spans="1:31" ht="15.75" customHeight="1" x14ac:dyDescent="0.25">
      <c r="A737" s="148"/>
      <c r="B737" s="148"/>
      <c r="C737" s="148"/>
      <c r="D737" s="148"/>
      <c r="E737" s="148"/>
      <c r="F737" s="148"/>
      <c r="G737" s="723"/>
      <c r="H737" s="148"/>
      <c r="I737" s="148"/>
      <c r="J737" s="148"/>
      <c r="K737" s="148"/>
      <c r="L737" s="148"/>
      <c r="M737" s="148"/>
      <c r="N737" s="148"/>
      <c r="O737" s="148"/>
      <c r="P737" s="148"/>
      <c r="Q737" s="148"/>
      <c r="R737" s="148"/>
      <c r="S737" s="148"/>
      <c r="T737" s="148"/>
      <c r="U737" s="148"/>
      <c r="V737" s="148"/>
      <c r="W737" s="148"/>
      <c r="X737" s="148"/>
      <c r="Y737" s="148"/>
      <c r="Z737" s="148"/>
      <c r="AA737" s="148"/>
      <c r="AB737" s="148"/>
      <c r="AC737" s="148"/>
      <c r="AD737" s="148"/>
      <c r="AE737" s="148"/>
    </row>
    <row r="738" spans="1:31" ht="15.75" customHeight="1" x14ac:dyDescent="0.25">
      <c r="A738" s="148"/>
      <c r="B738" s="148"/>
      <c r="C738" s="148"/>
      <c r="D738" s="148"/>
      <c r="E738" s="148"/>
      <c r="F738" s="148"/>
      <c r="G738" s="723"/>
      <c r="H738" s="148"/>
      <c r="I738" s="148"/>
      <c r="J738" s="148"/>
      <c r="K738" s="148"/>
      <c r="L738" s="148"/>
      <c r="M738" s="148"/>
      <c r="N738" s="148"/>
      <c r="O738" s="148"/>
      <c r="P738" s="148"/>
      <c r="Q738" s="148"/>
      <c r="R738" s="148"/>
      <c r="S738" s="148"/>
      <c r="T738" s="148"/>
      <c r="U738" s="148"/>
      <c r="V738" s="148"/>
      <c r="W738" s="148"/>
      <c r="X738" s="148"/>
      <c r="Y738" s="148"/>
      <c r="Z738" s="148"/>
      <c r="AA738" s="148"/>
      <c r="AB738" s="148"/>
      <c r="AC738" s="148"/>
      <c r="AD738" s="148"/>
      <c r="AE738" s="148"/>
    </row>
    <row r="739" spans="1:31" ht="15.75" customHeight="1" x14ac:dyDescent="0.25">
      <c r="A739" s="148"/>
      <c r="B739" s="148"/>
      <c r="C739" s="148"/>
      <c r="D739" s="148"/>
      <c r="E739" s="148"/>
      <c r="F739" s="148"/>
      <c r="G739" s="723"/>
      <c r="H739" s="148"/>
      <c r="I739" s="148"/>
      <c r="J739" s="148"/>
      <c r="K739" s="148"/>
      <c r="L739" s="148"/>
      <c r="M739" s="148"/>
      <c r="N739" s="148"/>
      <c r="O739" s="148"/>
      <c r="P739" s="148"/>
      <c r="Q739" s="148"/>
      <c r="R739" s="148"/>
      <c r="S739" s="148"/>
      <c r="T739" s="148"/>
      <c r="U739" s="148"/>
      <c r="V739" s="148"/>
      <c r="W739" s="148"/>
      <c r="X739" s="148"/>
      <c r="Y739" s="148"/>
      <c r="Z739" s="148"/>
      <c r="AA739" s="148"/>
      <c r="AB739" s="148"/>
      <c r="AC739" s="148"/>
      <c r="AD739" s="148"/>
      <c r="AE739" s="148"/>
    </row>
    <row r="740" spans="1:31" ht="15.75" customHeight="1" x14ac:dyDescent="0.25">
      <c r="A740" s="148"/>
      <c r="B740" s="148"/>
      <c r="C740" s="148"/>
      <c r="D740" s="148"/>
      <c r="E740" s="148"/>
      <c r="F740" s="148"/>
      <c r="G740" s="723"/>
      <c r="H740" s="148"/>
      <c r="I740" s="148"/>
      <c r="J740" s="148"/>
      <c r="K740" s="148"/>
      <c r="L740" s="148"/>
      <c r="M740" s="148"/>
      <c r="N740" s="148"/>
      <c r="O740" s="148"/>
      <c r="P740" s="148"/>
      <c r="Q740" s="148"/>
      <c r="R740" s="148"/>
      <c r="S740" s="148"/>
      <c r="T740" s="148"/>
      <c r="U740" s="148"/>
      <c r="V740" s="148"/>
      <c r="W740" s="148"/>
      <c r="X740" s="148"/>
      <c r="Y740" s="148"/>
      <c r="Z740" s="148"/>
      <c r="AA740" s="148"/>
      <c r="AB740" s="148"/>
      <c r="AC740" s="148"/>
      <c r="AD740" s="148"/>
      <c r="AE740" s="148"/>
    </row>
    <row r="741" spans="1:31" ht="15.75" customHeight="1" x14ac:dyDescent="0.25">
      <c r="A741" s="148"/>
      <c r="B741" s="148"/>
      <c r="C741" s="148"/>
      <c r="D741" s="148"/>
      <c r="E741" s="148"/>
      <c r="F741" s="148"/>
      <c r="G741" s="723"/>
      <c r="H741" s="148"/>
      <c r="I741" s="148"/>
      <c r="J741" s="148"/>
      <c r="K741" s="148"/>
      <c r="L741" s="148"/>
      <c r="M741" s="148"/>
      <c r="N741" s="148"/>
      <c r="O741" s="148"/>
      <c r="P741" s="148"/>
      <c r="Q741" s="148"/>
      <c r="R741" s="148"/>
      <c r="S741" s="148"/>
      <c r="T741" s="148"/>
      <c r="U741" s="148"/>
      <c r="V741" s="148"/>
      <c r="W741" s="148"/>
      <c r="X741" s="148"/>
      <c r="Y741" s="148"/>
      <c r="Z741" s="148"/>
      <c r="AA741" s="148"/>
      <c r="AB741" s="148"/>
      <c r="AC741" s="148"/>
      <c r="AD741" s="148"/>
      <c r="AE741" s="148"/>
    </row>
    <row r="742" spans="1:31" ht="15.75" customHeight="1" x14ac:dyDescent="0.25">
      <c r="A742" s="148"/>
      <c r="B742" s="148"/>
      <c r="C742" s="148"/>
      <c r="D742" s="148"/>
      <c r="E742" s="148"/>
      <c r="F742" s="148"/>
      <c r="G742" s="723"/>
      <c r="H742" s="148"/>
      <c r="I742" s="148"/>
      <c r="J742" s="148"/>
      <c r="K742" s="148"/>
      <c r="L742" s="148"/>
      <c r="M742" s="148"/>
      <c r="N742" s="148"/>
      <c r="O742" s="148"/>
      <c r="P742" s="148"/>
      <c r="Q742" s="148"/>
      <c r="R742" s="148"/>
      <c r="S742" s="148"/>
      <c r="T742" s="148"/>
      <c r="U742" s="148"/>
      <c r="V742" s="148"/>
      <c r="W742" s="148"/>
      <c r="X742" s="148"/>
      <c r="Y742" s="148"/>
      <c r="Z742" s="148"/>
      <c r="AA742" s="148"/>
      <c r="AB742" s="148"/>
      <c r="AC742" s="148"/>
      <c r="AD742" s="148"/>
      <c r="AE742" s="148"/>
    </row>
    <row r="743" spans="1:31" ht="15.75" customHeight="1" x14ac:dyDescent="0.25">
      <c r="A743" s="148"/>
      <c r="B743" s="148"/>
      <c r="C743" s="148"/>
      <c r="D743" s="148"/>
      <c r="E743" s="148"/>
      <c r="F743" s="148"/>
      <c r="G743" s="723"/>
      <c r="H743" s="148"/>
      <c r="I743" s="148"/>
      <c r="J743" s="148"/>
      <c r="K743" s="148"/>
      <c r="L743" s="148"/>
      <c r="M743" s="148"/>
      <c r="N743" s="148"/>
      <c r="O743" s="148"/>
      <c r="P743" s="148"/>
      <c r="Q743" s="148"/>
      <c r="R743" s="148"/>
      <c r="S743" s="148"/>
      <c r="T743" s="148"/>
      <c r="U743" s="148"/>
      <c r="V743" s="148"/>
      <c r="W743" s="148"/>
      <c r="X743" s="148"/>
      <c r="Y743" s="148"/>
      <c r="Z743" s="148"/>
      <c r="AA743" s="148"/>
      <c r="AB743" s="148"/>
      <c r="AC743" s="148"/>
      <c r="AD743" s="148"/>
      <c r="AE743" s="148"/>
    </row>
    <row r="744" spans="1:31" ht="15.75" customHeight="1" x14ac:dyDescent="0.25">
      <c r="A744" s="148"/>
      <c r="B744" s="148"/>
      <c r="C744" s="148"/>
      <c r="D744" s="148"/>
      <c r="E744" s="148"/>
      <c r="F744" s="148"/>
      <c r="G744" s="723"/>
      <c r="H744" s="148"/>
      <c r="I744" s="148"/>
      <c r="J744" s="148"/>
      <c r="K744" s="148"/>
      <c r="L744" s="148"/>
      <c r="M744" s="148"/>
      <c r="N744" s="148"/>
      <c r="O744" s="148"/>
      <c r="P744" s="148"/>
      <c r="Q744" s="148"/>
      <c r="R744" s="148"/>
      <c r="S744" s="148"/>
      <c r="T744" s="148"/>
      <c r="U744" s="148"/>
      <c r="V744" s="148"/>
      <c r="W744" s="148"/>
      <c r="X744" s="148"/>
      <c r="Y744" s="148"/>
      <c r="Z744" s="148"/>
      <c r="AA744" s="148"/>
      <c r="AB744" s="148"/>
      <c r="AC744" s="148"/>
      <c r="AD744" s="148"/>
      <c r="AE744" s="148"/>
    </row>
    <row r="745" spans="1:31" ht="15.75" customHeight="1" x14ac:dyDescent="0.25">
      <c r="A745" s="148"/>
      <c r="B745" s="148"/>
      <c r="C745" s="148"/>
      <c r="D745" s="148"/>
      <c r="E745" s="148"/>
      <c r="F745" s="148"/>
      <c r="G745" s="723"/>
      <c r="H745" s="148"/>
      <c r="I745" s="148"/>
      <c r="J745" s="148"/>
      <c r="K745" s="148"/>
      <c r="L745" s="148"/>
      <c r="M745" s="148"/>
      <c r="N745" s="148"/>
      <c r="O745" s="148"/>
      <c r="P745" s="148"/>
      <c r="Q745" s="148"/>
      <c r="R745" s="148"/>
      <c r="S745" s="148"/>
      <c r="T745" s="148"/>
      <c r="U745" s="148"/>
      <c r="V745" s="148"/>
      <c r="W745" s="148"/>
      <c r="X745" s="148"/>
      <c r="Y745" s="148"/>
      <c r="Z745" s="148"/>
      <c r="AA745" s="148"/>
      <c r="AB745" s="148"/>
      <c r="AC745" s="148"/>
      <c r="AD745" s="148"/>
      <c r="AE745" s="148"/>
    </row>
    <row r="746" spans="1:31" ht="15.75" customHeight="1" x14ac:dyDescent="0.25">
      <c r="A746" s="148"/>
      <c r="B746" s="148"/>
      <c r="C746" s="148"/>
      <c r="D746" s="148"/>
      <c r="E746" s="148"/>
      <c r="F746" s="148"/>
      <c r="G746" s="723"/>
      <c r="H746" s="148"/>
      <c r="I746" s="148"/>
      <c r="J746" s="148"/>
      <c r="K746" s="148"/>
      <c r="L746" s="148"/>
      <c r="M746" s="148"/>
      <c r="N746" s="148"/>
      <c r="O746" s="148"/>
      <c r="P746" s="148"/>
      <c r="Q746" s="148"/>
      <c r="R746" s="148"/>
      <c r="S746" s="148"/>
      <c r="T746" s="148"/>
      <c r="U746" s="148"/>
      <c r="V746" s="148"/>
      <c r="W746" s="148"/>
      <c r="X746" s="148"/>
      <c r="Y746" s="148"/>
      <c r="Z746" s="148"/>
      <c r="AA746" s="148"/>
      <c r="AB746" s="148"/>
      <c r="AC746" s="148"/>
      <c r="AD746" s="148"/>
      <c r="AE746" s="148"/>
    </row>
    <row r="747" spans="1:31" ht="15.75" customHeight="1" x14ac:dyDescent="0.25">
      <c r="A747" s="148"/>
      <c r="B747" s="148"/>
      <c r="C747" s="148"/>
      <c r="D747" s="148"/>
      <c r="E747" s="148"/>
      <c r="F747" s="148"/>
      <c r="G747" s="723"/>
      <c r="H747" s="148"/>
      <c r="I747" s="148"/>
      <c r="J747" s="148"/>
      <c r="K747" s="148"/>
      <c r="L747" s="148"/>
      <c r="M747" s="148"/>
      <c r="N747" s="148"/>
      <c r="O747" s="148"/>
      <c r="P747" s="148"/>
      <c r="Q747" s="148"/>
      <c r="R747" s="148"/>
      <c r="S747" s="148"/>
      <c r="T747" s="148"/>
      <c r="U747" s="148"/>
      <c r="V747" s="148"/>
      <c r="W747" s="148"/>
      <c r="X747" s="148"/>
      <c r="Y747" s="148"/>
      <c r="Z747" s="148"/>
      <c r="AA747" s="148"/>
      <c r="AB747" s="148"/>
      <c r="AC747" s="148"/>
      <c r="AD747" s="148"/>
      <c r="AE747" s="148"/>
    </row>
    <row r="748" spans="1:31" ht="15.75" customHeight="1" x14ac:dyDescent="0.25">
      <c r="A748" s="148"/>
      <c r="B748" s="148"/>
      <c r="C748" s="148"/>
      <c r="D748" s="148"/>
      <c r="E748" s="148"/>
      <c r="F748" s="148"/>
      <c r="G748" s="723"/>
      <c r="H748" s="148"/>
      <c r="I748" s="148"/>
      <c r="J748" s="148"/>
      <c r="K748" s="148"/>
      <c r="L748" s="148"/>
      <c r="M748" s="148"/>
      <c r="N748" s="148"/>
      <c r="O748" s="148"/>
      <c r="P748" s="148"/>
      <c r="Q748" s="148"/>
      <c r="R748" s="148"/>
      <c r="S748" s="148"/>
      <c r="T748" s="148"/>
      <c r="U748" s="148"/>
      <c r="V748" s="148"/>
      <c r="W748" s="148"/>
      <c r="X748" s="148"/>
      <c r="Y748" s="148"/>
      <c r="Z748" s="148"/>
      <c r="AA748" s="148"/>
      <c r="AB748" s="148"/>
      <c r="AC748" s="148"/>
      <c r="AD748" s="148"/>
      <c r="AE748" s="148"/>
    </row>
    <row r="749" spans="1:31" ht="15.75" customHeight="1" x14ac:dyDescent="0.25">
      <c r="A749" s="148"/>
      <c r="B749" s="148"/>
      <c r="C749" s="148"/>
      <c r="D749" s="148"/>
      <c r="E749" s="148"/>
      <c r="F749" s="148"/>
      <c r="G749" s="723"/>
      <c r="H749" s="148"/>
      <c r="I749" s="148"/>
      <c r="J749" s="148"/>
      <c r="K749" s="148"/>
      <c r="L749" s="148"/>
      <c r="M749" s="148"/>
      <c r="N749" s="148"/>
      <c r="O749" s="148"/>
      <c r="P749" s="148"/>
      <c r="Q749" s="148"/>
      <c r="R749" s="148"/>
      <c r="S749" s="148"/>
      <c r="T749" s="148"/>
      <c r="U749" s="148"/>
      <c r="V749" s="148"/>
      <c r="W749" s="148"/>
      <c r="X749" s="148"/>
      <c r="Y749" s="148"/>
      <c r="Z749" s="148"/>
      <c r="AA749" s="148"/>
      <c r="AB749" s="148"/>
      <c r="AC749" s="148"/>
      <c r="AD749" s="148"/>
      <c r="AE749" s="148"/>
    </row>
    <row r="750" spans="1:31" ht="15.75" customHeight="1" x14ac:dyDescent="0.25">
      <c r="A750" s="148"/>
      <c r="B750" s="148"/>
      <c r="C750" s="148"/>
      <c r="D750" s="148"/>
      <c r="E750" s="148"/>
      <c r="F750" s="148"/>
      <c r="G750" s="723"/>
      <c r="H750" s="148"/>
      <c r="I750" s="148"/>
      <c r="J750" s="148"/>
      <c r="K750" s="148"/>
      <c r="L750" s="148"/>
      <c r="M750" s="148"/>
      <c r="N750" s="148"/>
      <c r="O750" s="148"/>
      <c r="P750" s="148"/>
      <c r="Q750" s="148"/>
      <c r="R750" s="148"/>
      <c r="S750" s="148"/>
      <c r="T750" s="148"/>
      <c r="U750" s="148"/>
      <c r="V750" s="148"/>
      <c r="W750" s="148"/>
      <c r="X750" s="148"/>
      <c r="Y750" s="148"/>
      <c r="Z750" s="148"/>
      <c r="AA750" s="148"/>
      <c r="AB750" s="148"/>
      <c r="AC750" s="148"/>
      <c r="AD750" s="148"/>
      <c r="AE750" s="148"/>
    </row>
    <row r="751" spans="1:31" ht="15.75" customHeight="1" x14ac:dyDescent="0.25">
      <c r="A751" s="148"/>
      <c r="B751" s="148"/>
      <c r="C751" s="148"/>
      <c r="D751" s="148"/>
      <c r="E751" s="148"/>
      <c r="F751" s="148"/>
      <c r="G751" s="723"/>
      <c r="H751" s="148"/>
      <c r="I751" s="148"/>
      <c r="J751" s="148"/>
      <c r="K751" s="148"/>
      <c r="L751" s="148"/>
      <c r="M751" s="148"/>
      <c r="N751" s="148"/>
      <c r="O751" s="148"/>
      <c r="P751" s="148"/>
      <c r="Q751" s="148"/>
      <c r="R751" s="148"/>
      <c r="S751" s="148"/>
      <c r="T751" s="148"/>
      <c r="U751" s="148"/>
      <c r="V751" s="148"/>
      <c r="W751" s="148"/>
      <c r="X751" s="148"/>
      <c r="Y751" s="148"/>
      <c r="Z751" s="148"/>
      <c r="AA751" s="148"/>
      <c r="AB751" s="148"/>
      <c r="AC751" s="148"/>
      <c r="AD751" s="148"/>
      <c r="AE751" s="148"/>
    </row>
    <row r="752" spans="1:31" ht="15.75" customHeight="1" x14ac:dyDescent="0.25">
      <c r="A752" s="148"/>
      <c r="B752" s="148"/>
      <c r="C752" s="148"/>
      <c r="D752" s="148"/>
      <c r="E752" s="148"/>
      <c r="F752" s="148"/>
      <c r="G752" s="723"/>
      <c r="H752" s="148"/>
      <c r="I752" s="148"/>
      <c r="J752" s="148"/>
      <c r="K752" s="148"/>
      <c r="L752" s="148"/>
      <c r="M752" s="148"/>
      <c r="N752" s="148"/>
      <c r="O752" s="148"/>
      <c r="P752" s="148"/>
      <c r="Q752" s="148"/>
      <c r="R752" s="148"/>
      <c r="S752" s="148"/>
      <c r="T752" s="148"/>
      <c r="U752" s="148"/>
      <c r="V752" s="148"/>
      <c r="W752" s="148"/>
      <c r="X752" s="148"/>
      <c r="Y752" s="148"/>
      <c r="Z752" s="148"/>
      <c r="AA752" s="148"/>
      <c r="AB752" s="148"/>
      <c r="AC752" s="148"/>
      <c r="AD752" s="148"/>
      <c r="AE752" s="148"/>
    </row>
    <row r="753" spans="1:31" ht="15.75" customHeight="1" x14ac:dyDescent="0.25">
      <c r="A753" s="148"/>
      <c r="B753" s="148"/>
      <c r="C753" s="148"/>
      <c r="D753" s="148"/>
      <c r="E753" s="148"/>
      <c r="F753" s="148"/>
      <c r="G753" s="723"/>
      <c r="H753" s="148"/>
      <c r="I753" s="148"/>
      <c r="J753" s="148"/>
      <c r="K753" s="148"/>
      <c r="L753" s="148"/>
      <c r="M753" s="148"/>
      <c r="N753" s="148"/>
      <c r="O753" s="148"/>
      <c r="P753" s="148"/>
      <c r="Q753" s="148"/>
      <c r="R753" s="148"/>
      <c r="S753" s="148"/>
      <c r="T753" s="148"/>
      <c r="U753" s="148"/>
      <c r="V753" s="148"/>
      <c r="W753" s="148"/>
      <c r="X753" s="148"/>
      <c r="Y753" s="148"/>
      <c r="Z753" s="148"/>
      <c r="AA753" s="148"/>
      <c r="AB753" s="148"/>
      <c r="AC753" s="148"/>
      <c r="AD753" s="148"/>
      <c r="AE753" s="148"/>
    </row>
    <row r="754" spans="1:31" ht="15.75" customHeight="1" x14ac:dyDescent="0.25">
      <c r="A754" s="148"/>
      <c r="B754" s="148"/>
      <c r="C754" s="148"/>
      <c r="D754" s="148"/>
      <c r="E754" s="148"/>
      <c r="F754" s="148"/>
      <c r="G754" s="723"/>
      <c r="H754" s="148"/>
      <c r="I754" s="148"/>
      <c r="J754" s="148"/>
      <c r="K754" s="148"/>
      <c r="L754" s="148"/>
      <c r="M754" s="148"/>
      <c r="N754" s="148"/>
      <c r="O754" s="148"/>
      <c r="P754" s="148"/>
      <c r="Q754" s="148"/>
      <c r="R754" s="148"/>
      <c r="S754" s="148"/>
      <c r="T754" s="148"/>
      <c r="U754" s="148"/>
      <c r="V754" s="148"/>
      <c r="W754" s="148"/>
      <c r="X754" s="148"/>
      <c r="Y754" s="148"/>
      <c r="Z754" s="148"/>
      <c r="AA754" s="148"/>
      <c r="AB754" s="148"/>
      <c r="AC754" s="148"/>
      <c r="AD754" s="148"/>
      <c r="AE754" s="148"/>
    </row>
    <row r="755" spans="1:31" ht="15.75" customHeight="1" x14ac:dyDescent="0.25">
      <c r="A755" s="148"/>
      <c r="B755" s="148"/>
      <c r="C755" s="148"/>
      <c r="D755" s="148"/>
      <c r="E755" s="148"/>
      <c r="F755" s="148"/>
      <c r="G755" s="723"/>
      <c r="H755" s="148"/>
      <c r="I755" s="148"/>
      <c r="J755" s="148"/>
      <c r="K755" s="148"/>
      <c r="L755" s="148"/>
      <c r="M755" s="148"/>
      <c r="N755" s="148"/>
      <c r="O755" s="148"/>
      <c r="P755" s="148"/>
      <c r="Q755" s="148"/>
      <c r="R755" s="148"/>
      <c r="S755" s="148"/>
      <c r="T755" s="148"/>
      <c r="U755" s="148"/>
      <c r="V755" s="148"/>
      <c r="W755" s="148"/>
      <c r="X755" s="148"/>
      <c r="Y755" s="148"/>
      <c r="Z755" s="148"/>
      <c r="AA755" s="148"/>
      <c r="AB755" s="148"/>
      <c r="AC755" s="148"/>
      <c r="AD755" s="148"/>
      <c r="AE755" s="148"/>
    </row>
    <row r="756" spans="1:31" ht="15.75" customHeight="1" x14ac:dyDescent="0.25">
      <c r="A756" s="148"/>
      <c r="B756" s="148"/>
      <c r="C756" s="148"/>
      <c r="D756" s="148"/>
      <c r="E756" s="148"/>
      <c r="F756" s="148"/>
      <c r="G756" s="723"/>
      <c r="H756" s="148"/>
      <c r="I756" s="148"/>
      <c r="J756" s="148"/>
      <c r="K756" s="148"/>
      <c r="L756" s="148"/>
      <c r="M756" s="148"/>
      <c r="N756" s="148"/>
      <c r="O756" s="148"/>
      <c r="P756" s="148"/>
      <c r="Q756" s="148"/>
      <c r="R756" s="148"/>
      <c r="S756" s="148"/>
      <c r="T756" s="148"/>
      <c r="U756" s="148"/>
      <c r="V756" s="148"/>
      <c r="W756" s="148"/>
      <c r="X756" s="148"/>
      <c r="Y756" s="148"/>
      <c r="Z756" s="148"/>
      <c r="AA756" s="148"/>
      <c r="AB756" s="148"/>
      <c r="AC756" s="148"/>
      <c r="AD756" s="148"/>
      <c r="AE756" s="148"/>
    </row>
    <row r="757" spans="1:31" ht="15.75" customHeight="1" x14ac:dyDescent="0.25">
      <c r="A757" s="148"/>
      <c r="B757" s="148"/>
      <c r="C757" s="148"/>
      <c r="D757" s="148"/>
      <c r="E757" s="148"/>
      <c r="F757" s="148"/>
      <c r="G757" s="723"/>
      <c r="H757" s="148"/>
      <c r="I757" s="148"/>
      <c r="J757" s="148"/>
      <c r="K757" s="148"/>
      <c r="L757" s="148"/>
      <c r="M757" s="148"/>
      <c r="N757" s="148"/>
      <c r="O757" s="148"/>
      <c r="P757" s="148"/>
      <c r="Q757" s="148"/>
      <c r="R757" s="148"/>
      <c r="S757" s="148"/>
      <c r="T757" s="148"/>
      <c r="U757" s="148"/>
      <c r="V757" s="148"/>
      <c r="W757" s="148"/>
      <c r="X757" s="148"/>
      <c r="Y757" s="148"/>
      <c r="Z757" s="148"/>
      <c r="AA757" s="148"/>
      <c r="AB757" s="148"/>
      <c r="AC757" s="148"/>
      <c r="AD757" s="148"/>
      <c r="AE757" s="148"/>
    </row>
    <row r="758" spans="1:31" ht="15.75" customHeight="1" x14ac:dyDescent="0.25">
      <c r="A758" s="148"/>
      <c r="B758" s="148"/>
      <c r="C758" s="148"/>
      <c r="D758" s="148"/>
      <c r="E758" s="148"/>
      <c r="F758" s="148"/>
      <c r="G758" s="723"/>
      <c r="H758" s="148"/>
      <c r="I758" s="148"/>
      <c r="J758" s="148"/>
      <c r="K758" s="148"/>
      <c r="L758" s="148"/>
      <c r="M758" s="148"/>
      <c r="N758" s="148"/>
      <c r="O758" s="148"/>
      <c r="P758" s="148"/>
      <c r="Q758" s="148"/>
      <c r="R758" s="148"/>
      <c r="S758" s="148"/>
      <c r="T758" s="148"/>
      <c r="U758" s="148"/>
      <c r="V758" s="148"/>
      <c r="W758" s="148"/>
      <c r="X758" s="148"/>
      <c r="Y758" s="148"/>
      <c r="Z758" s="148"/>
      <c r="AA758" s="148"/>
      <c r="AB758" s="148"/>
      <c r="AC758" s="148"/>
      <c r="AD758" s="148"/>
      <c r="AE758" s="148"/>
    </row>
    <row r="759" spans="1:31" ht="15.75" customHeight="1" x14ac:dyDescent="0.25">
      <c r="A759" s="148"/>
      <c r="B759" s="148"/>
      <c r="C759" s="148"/>
      <c r="D759" s="148"/>
      <c r="E759" s="148"/>
      <c r="F759" s="148"/>
      <c r="G759" s="723"/>
      <c r="H759" s="148"/>
      <c r="I759" s="148"/>
      <c r="J759" s="148"/>
      <c r="K759" s="148"/>
      <c r="L759" s="148"/>
      <c r="M759" s="148"/>
      <c r="N759" s="148"/>
      <c r="O759" s="148"/>
      <c r="P759" s="148"/>
      <c r="Q759" s="148"/>
      <c r="R759" s="148"/>
      <c r="S759" s="148"/>
      <c r="T759" s="148"/>
      <c r="U759" s="148"/>
      <c r="V759" s="148"/>
      <c r="W759" s="148"/>
      <c r="X759" s="148"/>
      <c r="Y759" s="148"/>
      <c r="Z759" s="148"/>
      <c r="AA759" s="148"/>
      <c r="AB759" s="148"/>
      <c r="AC759" s="148"/>
      <c r="AD759" s="148"/>
      <c r="AE759" s="148"/>
    </row>
    <row r="760" spans="1:31" ht="15.75" customHeight="1" x14ac:dyDescent="0.25">
      <c r="A760" s="148"/>
      <c r="B760" s="148"/>
      <c r="C760" s="148"/>
      <c r="D760" s="148"/>
      <c r="E760" s="148"/>
      <c r="F760" s="148"/>
      <c r="G760" s="723"/>
      <c r="H760" s="148"/>
      <c r="I760" s="148"/>
      <c r="J760" s="148"/>
      <c r="K760" s="148"/>
      <c r="L760" s="148"/>
      <c r="M760" s="148"/>
      <c r="N760" s="148"/>
      <c r="O760" s="148"/>
      <c r="P760" s="148"/>
      <c r="Q760" s="148"/>
      <c r="R760" s="148"/>
      <c r="S760" s="148"/>
      <c r="T760" s="148"/>
      <c r="U760" s="148"/>
      <c r="V760" s="148"/>
      <c r="W760" s="148"/>
      <c r="X760" s="148"/>
      <c r="Y760" s="148"/>
      <c r="Z760" s="148"/>
      <c r="AA760" s="148"/>
      <c r="AB760" s="148"/>
      <c r="AC760" s="148"/>
      <c r="AD760" s="148"/>
      <c r="AE760" s="148"/>
    </row>
    <row r="761" spans="1:31" ht="15.75" customHeight="1" x14ac:dyDescent="0.25">
      <c r="A761" s="148"/>
      <c r="B761" s="148"/>
      <c r="C761" s="148"/>
      <c r="D761" s="148"/>
      <c r="E761" s="148"/>
      <c r="F761" s="148"/>
      <c r="G761" s="723"/>
      <c r="H761" s="148"/>
      <c r="I761" s="148"/>
      <c r="J761" s="148"/>
      <c r="K761" s="148"/>
      <c r="L761" s="148"/>
      <c r="M761" s="148"/>
      <c r="N761" s="148"/>
      <c r="O761" s="148"/>
      <c r="P761" s="148"/>
      <c r="Q761" s="148"/>
      <c r="R761" s="148"/>
      <c r="S761" s="148"/>
      <c r="T761" s="148"/>
      <c r="U761" s="148"/>
      <c r="V761" s="148"/>
      <c r="W761" s="148"/>
      <c r="X761" s="148"/>
      <c r="Y761" s="148"/>
      <c r="Z761" s="148"/>
      <c r="AA761" s="148"/>
      <c r="AB761" s="148"/>
      <c r="AC761" s="148"/>
      <c r="AD761" s="148"/>
      <c r="AE761" s="148"/>
    </row>
    <row r="762" spans="1:31" ht="15.75" customHeight="1" x14ac:dyDescent="0.25">
      <c r="A762" s="148"/>
      <c r="B762" s="148"/>
      <c r="C762" s="148"/>
      <c r="D762" s="148"/>
      <c r="E762" s="148"/>
      <c r="F762" s="148"/>
      <c r="G762" s="723"/>
      <c r="H762" s="148"/>
      <c r="I762" s="148"/>
      <c r="J762" s="148"/>
      <c r="K762" s="148"/>
      <c r="L762" s="148"/>
      <c r="M762" s="148"/>
      <c r="N762" s="148"/>
      <c r="O762" s="148"/>
      <c r="P762" s="148"/>
      <c r="Q762" s="148"/>
      <c r="R762" s="148"/>
      <c r="S762" s="148"/>
      <c r="T762" s="148"/>
      <c r="U762" s="148"/>
      <c r="V762" s="148"/>
      <c r="W762" s="148"/>
      <c r="X762" s="148"/>
      <c r="Y762" s="148"/>
      <c r="Z762" s="148"/>
      <c r="AA762" s="148"/>
      <c r="AB762" s="148"/>
      <c r="AC762" s="148"/>
      <c r="AD762" s="148"/>
      <c r="AE762" s="148"/>
    </row>
    <row r="763" spans="1:31" ht="15.75" customHeight="1" x14ac:dyDescent="0.25">
      <c r="A763" s="148"/>
      <c r="B763" s="148"/>
      <c r="C763" s="148"/>
      <c r="D763" s="148"/>
      <c r="E763" s="148"/>
      <c r="F763" s="148"/>
      <c r="G763" s="723"/>
      <c r="H763" s="148"/>
      <c r="I763" s="148"/>
      <c r="J763" s="148"/>
      <c r="K763" s="148"/>
      <c r="L763" s="148"/>
      <c r="M763" s="148"/>
      <c r="N763" s="148"/>
      <c r="O763" s="148"/>
      <c r="P763" s="148"/>
      <c r="Q763" s="148"/>
      <c r="R763" s="148"/>
      <c r="S763" s="148"/>
      <c r="T763" s="148"/>
      <c r="U763" s="148"/>
      <c r="V763" s="148"/>
      <c r="W763" s="148"/>
      <c r="X763" s="148"/>
      <c r="Y763" s="148"/>
      <c r="Z763" s="148"/>
      <c r="AA763" s="148"/>
      <c r="AB763" s="148"/>
      <c r="AC763" s="148"/>
      <c r="AD763" s="148"/>
      <c r="AE763" s="148"/>
    </row>
    <row r="764" spans="1:31" ht="15.75" customHeight="1" x14ac:dyDescent="0.25">
      <c r="A764" s="148"/>
      <c r="B764" s="148"/>
      <c r="C764" s="148"/>
      <c r="D764" s="148"/>
      <c r="E764" s="148"/>
      <c r="F764" s="148"/>
      <c r="G764" s="723"/>
      <c r="H764" s="148"/>
      <c r="I764" s="148"/>
      <c r="J764" s="148"/>
      <c r="K764" s="148"/>
      <c r="L764" s="148"/>
      <c r="M764" s="148"/>
      <c r="N764" s="148"/>
      <c r="O764" s="148"/>
      <c r="P764" s="148"/>
      <c r="Q764" s="148"/>
      <c r="R764" s="148"/>
      <c r="S764" s="148"/>
      <c r="T764" s="148"/>
      <c r="U764" s="148"/>
      <c r="V764" s="148"/>
      <c r="W764" s="148"/>
      <c r="X764" s="148"/>
      <c r="Y764" s="148"/>
      <c r="Z764" s="148"/>
      <c r="AA764" s="148"/>
      <c r="AB764" s="148"/>
      <c r="AC764" s="148"/>
      <c r="AD764" s="148"/>
      <c r="AE764" s="148"/>
    </row>
    <row r="765" spans="1:31" ht="15.75" customHeight="1" x14ac:dyDescent="0.25">
      <c r="A765" s="148"/>
      <c r="B765" s="148"/>
      <c r="C765" s="148"/>
      <c r="D765" s="148"/>
      <c r="E765" s="148"/>
      <c r="F765" s="148"/>
      <c r="G765" s="723"/>
      <c r="H765" s="148"/>
      <c r="I765" s="148"/>
      <c r="J765" s="148"/>
      <c r="K765" s="148"/>
      <c r="L765" s="148"/>
      <c r="M765" s="148"/>
      <c r="N765" s="148"/>
      <c r="O765" s="148"/>
      <c r="P765" s="148"/>
      <c r="Q765" s="148"/>
      <c r="R765" s="148"/>
      <c r="S765" s="148"/>
      <c r="T765" s="148"/>
      <c r="U765" s="148"/>
      <c r="V765" s="148"/>
      <c r="W765" s="148"/>
      <c r="X765" s="148"/>
      <c r="Y765" s="148"/>
      <c r="Z765" s="148"/>
      <c r="AA765" s="148"/>
      <c r="AB765" s="148"/>
      <c r="AC765" s="148"/>
      <c r="AD765" s="148"/>
      <c r="AE765" s="148"/>
    </row>
    <row r="766" spans="1:31" ht="15.75" customHeight="1" x14ac:dyDescent="0.25">
      <c r="A766" s="148"/>
      <c r="B766" s="148"/>
      <c r="C766" s="148"/>
      <c r="D766" s="148"/>
      <c r="E766" s="148"/>
      <c r="F766" s="148"/>
      <c r="G766" s="723"/>
      <c r="H766" s="148"/>
      <c r="I766" s="148"/>
      <c r="J766" s="148"/>
      <c r="K766" s="148"/>
      <c r="L766" s="148"/>
      <c r="M766" s="148"/>
      <c r="N766" s="148"/>
      <c r="O766" s="148"/>
      <c r="P766" s="148"/>
      <c r="Q766" s="148"/>
      <c r="R766" s="148"/>
      <c r="S766" s="148"/>
      <c r="T766" s="148"/>
      <c r="U766" s="148"/>
      <c r="V766" s="148"/>
      <c r="W766" s="148"/>
      <c r="X766" s="148"/>
      <c r="Y766" s="148"/>
      <c r="Z766" s="148"/>
      <c r="AA766" s="148"/>
      <c r="AB766" s="148"/>
      <c r="AC766" s="148"/>
      <c r="AD766" s="148"/>
      <c r="AE766" s="148"/>
    </row>
    <row r="767" spans="1:31" ht="15.75" customHeight="1" x14ac:dyDescent="0.25">
      <c r="A767" s="148"/>
      <c r="B767" s="148"/>
      <c r="C767" s="148"/>
      <c r="D767" s="148"/>
      <c r="E767" s="148"/>
      <c r="F767" s="148"/>
      <c r="G767" s="723"/>
      <c r="H767" s="148"/>
      <c r="I767" s="148"/>
      <c r="J767" s="148"/>
      <c r="K767" s="148"/>
      <c r="L767" s="148"/>
      <c r="M767" s="148"/>
      <c r="N767" s="148"/>
      <c r="O767" s="148"/>
      <c r="P767" s="148"/>
      <c r="Q767" s="148"/>
      <c r="R767" s="148"/>
      <c r="S767" s="148"/>
      <c r="T767" s="148"/>
      <c r="U767" s="148"/>
      <c r="V767" s="148"/>
      <c r="W767" s="148"/>
      <c r="X767" s="148"/>
      <c r="Y767" s="148"/>
      <c r="Z767" s="148"/>
      <c r="AA767" s="148"/>
      <c r="AB767" s="148"/>
      <c r="AC767" s="148"/>
      <c r="AD767" s="148"/>
      <c r="AE767" s="148"/>
    </row>
    <row r="768" spans="1:31" ht="15.75" customHeight="1" x14ac:dyDescent="0.25">
      <c r="A768" s="148"/>
      <c r="B768" s="148"/>
      <c r="C768" s="148"/>
      <c r="D768" s="148"/>
      <c r="E768" s="148"/>
      <c r="F768" s="148"/>
      <c r="G768" s="723"/>
      <c r="H768" s="148"/>
      <c r="I768" s="148"/>
      <c r="J768" s="148"/>
      <c r="K768" s="148"/>
      <c r="L768" s="148"/>
      <c r="M768" s="148"/>
      <c r="N768" s="148"/>
      <c r="O768" s="148"/>
      <c r="P768" s="148"/>
      <c r="Q768" s="148"/>
      <c r="R768" s="148"/>
      <c r="S768" s="148"/>
      <c r="T768" s="148"/>
      <c r="U768" s="148"/>
      <c r="V768" s="148"/>
      <c r="W768" s="148"/>
      <c r="X768" s="148"/>
      <c r="Y768" s="148"/>
      <c r="Z768" s="148"/>
      <c r="AA768" s="148"/>
      <c r="AB768" s="148"/>
      <c r="AC768" s="148"/>
      <c r="AD768" s="148"/>
      <c r="AE768" s="148"/>
    </row>
    <row r="769" spans="1:31" ht="15.75" customHeight="1" x14ac:dyDescent="0.25">
      <c r="A769" s="148"/>
      <c r="B769" s="148"/>
      <c r="C769" s="148"/>
      <c r="D769" s="148"/>
      <c r="E769" s="148"/>
      <c r="F769" s="148"/>
      <c r="G769" s="723"/>
      <c r="H769" s="148"/>
      <c r="I769" s="148"/>
      <c r="J769" s="148"/>
      <c r="K769" s="148"/>
      <c r="L769" s="148"/>
      <c r="M769" s="148"/>
      <c r="N769" s="148"/>
      <c r="O769" s="148"/>
      <c r="P769" s="148"/>
      <c r="Q769" s="148"/>
      <c r="R769" s="148"/>
      <c r="S769" s="148"/>
      <c r="T769" s="148"/>
      <c r="U769" s="148"/>
      <c r="V769" s="148"/>
      <c r="W769" s="148"/>
      <c r="X769" s="148"/>
      <c r="Y769" s="148"/>
      <c r="Z769" s="148"/>
      <c r="AA769" s="148"/>
      <c r="AB769" s="148"/>
      <c r="AC769" s="148"/>
      <c r="AD769" s="148"/>
      <c r="AE769" s="148"/>
    </row>
    <row r="770" spans="1:31" ht="15.75" customHeight="1" x14ac:dyDescent="0.25">
      <c r="A770" s="148"/>
      <c r="B770" s="148"/>
      <c r="C770" s="148"/>
      <c r="D770" s="148"/>
      <c r="E770" s="148"/>
      <c r="F770" s="148"/>
      <c r="G770" s="723"/>
      <c r="H770" s="148"/>
      <c r="I770" s="148"/>
      <c r="J770" s="148"/>
      <c r="K770" s="148"/>
      <c r="L770" s="148"/>
      <c r="M770" s="148"/>
      <c r="N770" s="148"/>
      <c r="O770" s="148"/>
      <c r="P770" s="148"/>
      <c r="Q770" s="148"/>
      <c r="R770" s="148"/>
      <c r="S770" s="148"/>
      <c r="T770" s="148"/>
      <c r="U770" s="148"/>
      <c r="V770" s="148"/>
      <c r="W770" s="148"/>
      <c r="X770" s="148"/>
      <c r="Y770" s="148"/>
      <c r="Z770" s="148"/>
      <c r="AA770" s="148"/>
      <c r="AB770" s="148"/>
      <c r="AC770" s="148"/>
      <c r="AD770" s="148"/>
      <c r="AE770" s="148"/>
    </row>
    <row r="771" spans="1:31" ht="15.75" customHeight="1" x14ac:dyDescent="0.25">
      <c r="A771" s="148"/>
      <c r="B771" s="148"/>
      <c r="C771" s="148"/>
      <c r="D771" s="148"/>
      <c r="E771" s="148"/>
      <c r="F771" s="148"/>
      <c r="G771" s="723"/>
      <c r="H771" s="148"/>
      <c r="I771" s="148"/>
      <c r="J771" s="148"/>
      <c r="K771" s="148"/>
      <c r="L771" s="148"/>
      <c r="M771" s="148"/>
      <c r="N771" s="148"/>
      <c r="O771" s="148"/>
      <c r="P771" s="148"/>
      <c r="Q771" s="148"/>
      <c r="R771" s="148"/>
      <c r="S771" s="148"/>
      <c r="T771" s="148"/>
      <c r="U771" s="148"/>
      <c r="V771" s="148"/>
      <c r="W771" s="148"/>
      <c r="X771" s="148"/>
      <c r="Y771" s="148"/>
      <c r="Z771" s="148"/>
      <c r="AA771" s="148"/>
      <c r="AB771" s="148"/>
      <c r="AC771" s="148"/>
      <c r="AD771" s="148"/>
      <c r="AE771" s="148"/>
    </row>
    <row r="772" spans="1:31" ht="15.75" customHeight="1" x14ac:dyDescent="0.25">
      <c r="A772" s="148"/>
      <c r="B772" s="148"/>
      <c r="C772" s="148"/>
      <c r="D772" s="148"/>
      <c r="E772" s="148"/>
      <c r="F772" s="148"/>
      <c r="G772" s="723"/>
      <c r="H772" s="148"/>
      <c r="I772" s="148"/>
      <c r="J772" s="148"/>
      <c r="K772" s="148"/>
      <c r="L772" s="148"/>
      <c r="M772" s="148"/>
      <c r="N772" s="148"/>
      <c r="O772" s="148"/>
      <c r="P772" s="148"/>
      <c r="Q772" s="148"/>
      <c r="R772" s="148"/>
      <c r="S772" s="148"/>
      <c r="T772" s="148"/>
      <c r="U772" s="148"/>
      <c r="V772" s="148"/>
      <c r="W772" s="148"/>
      <c r="X772" s="148"/>
      <c r="Y772" s="148"/>
      <c r="Z772" s="148"/>
      <c r="AA772" s="148"/>
      <c r="AB772" s="148"/>
      <c r="AC772" s="148"/>
      <c r="AD772" s="148"/>
      <c r="AE772" s="148"/>
    </row>
    <row r="773" spans="1:31" ht="15.75" customHeight="1" x14ac:dyDescent="0.25">
      <c r="A773" s="148"/>
      <c r="B773" s="148"/>
      <c r="C773" s="148"/>
      <c r="D773" s="148"/>
      <c r="E773" s="148"/>
      <c r="F773" s="148"/>
      <c r="G773" s="723"/>
      <c r="H773" s="148"/>
      <c r="I773" s="148"/>
      <c r="J773" s="148"/>
      <c r="K773" s="148"/>
      <c r="L773" s="148"/>
      <c r="M773" s="148"/>
      <c r="N773" s="148"/>
      <c r="O773" s="148"/>
      <c r="P773" s="148"/>
      <c r="Q773" s="148"/>
      <c r="R773" s="148"/>
      <c r="S773" s="148"/>
      <c r="T773" s="148"/>
      <c r="U773" s="148"/>
      <c r="V773" s="148"/>
      <c r="W773" s="148"/>
      <c r="X773" s="148"/>
      <c r="Y773" s="148"/>
      <c r="Z773" s="148"/>
      <c r="AA773" s="148"/>
      <c r="AB773" s="148"/>
      <c r="AC773" s="148"/>
      <c r="AD773" s="148"/>
      <c r="AE773" s="148"/>
    </row>
    <row r="774" spans="1:31" ht="15.75" customHeight="1" x14ac:dyDescent="0.25">
      <c r="A774" s="148"/>
      <c r="B774" s="148"/>
      <c r="C774" s="148"/>
      <c r="D774" s="148"/>
      <c r="E774" s="148"/>
      <c r="F774" s="148"/>
      <c r="G774" s="723"/>
      <c r="H774" s="148"/>
      <c r="I774" s="148"/>
      <c r="J774" s="148"/>
      <c r="K774" s="148"/>
      <c r="L774" s="148"/>
      <c r="M774" s="148"/>
      <c r="N774" s="148"/>
      <c r="O774" s="148"/>
      <c r="P774" s="148"/>
      <c r="Q774" s="148"/>
      <c r="R774" s="148"/>
      <c r="S774" s="148"/>
      <c r="T774" s="148"/>
      <c r="U774" s="148"/>
      <c r="V774" s="148"/>
      <c r="W774" s="148"/>
      <c r="X774" s="148"/>
      <c r="Y774" s="148"/>
      <c r="Z774" s="148"/>
      <c r="AA774" s="148"/>
      <c r="AB774" s="148"/>
      <c r="AC774" s="148"/>
      <c r="AD774" s="148"/>
      <c r="AE774" s="148"/>
    </row>
    <row r="775" spans="1:31" ht="15.75" customHeight="1" x14ac:dyDescent="0.25">
      <c r="A775" s="148"/>
      <c r="B775" s="148"/>
      <c r="C775" s="148"/>
      <c r="D775" s="148"/>
      <c r="E775" s="148"/>
      <c r="F775" s="148"/>
      <c r="G775" s="723"/>
      <c r="H775" s="148"/>
      <c r="I775" s="148"/>
      <c r="J775" s="148"/>
      <c r="K775" s="148"/>
      <c r="L775" s="148"/>
      <c r="M775" s="148"/>
      <c r="N775" s="148"/>
      <c r="O775" s="148"/>
      <c r="P775" s="148"/>
      <c r="Q775" s="148"/>
      <c r="R775" s="148"/>
      <c r="S775" s="148"/>
      <c r="T775" s="148"/>
      <c r="U775" s="148"/>
      <c r="V775" s="148"/>
      <c r="W775" s="148"/>
      <c r="X775" s="148"/>
      <c r="Y775" s="148"/>
      <c r="Z775" s="148"/>
      <c r="AA775" s="148"/>
      <c r="AB775" s="148"/>
      <c r="AC775" s="148"/>
      <c r="AD775" s="148"/>
      <c r="AE775" s="148"/>
    </row>
    <row r="776" spans="1:31" ht="15.75" customHeight="1" x14ac:dyDescent="0.25">
      <c r="A776" s="148"/>
      <c r="B776" s="148"/>
      <c r="C776" s="148"/>
      <c r="D776" s="148"/>
      <c r="E776" s="148"/>
      <c r="F776" s="148"/>
      <c r="G776" s="723"/>
      <c r="H776" s="148"/>
      <c r="I776" s="148"/>
      <c r="J776" s="148"/>
      <c r="K776" s="148"/>
      <c r="L776" s="148"/>
      <c r="M776" s="148"/>
      <c r="N776" s="148"/>
      <c r="O776" s="148"/>
      <c r="P776" s="148"/>
      <c r="Q776" s="148"/>
      <c r="R776" s="148"/>
      <c r="S776" s="148"/>
      <c r="T776" s="148"/>
      <c r="U776" s="148"/>
      <c r="V776" s="148"/>
      <c r="W776" s="148"/>
      <c r="X776" s="148"/>
      <c r="Y776" s="148"/>
      <c r="Z776" s="148"/>
      <c r="AA776" s="148"/>
      <c r="AB776" s="148"/>
      <c r="AC776" s="148"/>
      <c r="AD776" s="148"/>
      <c r="AE776" s="148"/>
    </row>
    <row r="777" spans="1:31" ht="15.75" customHeight="1" x14ac:dyDescent="0.25">
      <c r="A777" s="148"/>
      <c r="B777" s="148"/>
      <c r="C777" s="148"/>
      <c r="D777" s="148"/>
      <c r="E777" s="148"/>
      <c r="F777" s="148"/>
      <c r="G777" s="723"/>
      <c r="H777" s="148"/>
      <c r="I777" s="148"/>
      <c r="J777" s="148"/>
      <c r="K777" s="148"/>
      <c r="L777" s="148"/>
      <c r="M777" s="148"/>
      <c r="N777" s="148"/>
      <c r="O777" s="148"/>
      <c r="P777" s="148"/>
      <c r="Q777" s="148"/>
      <c r="R777" s="148"/>
      <c r="S777" s="148"/>
      <c r="T777" s="148"/>
      <c r="U777" s="148"/>
      <c r="V777" s="148"/>
      <c r="W777" s="148"/>
      <c r="X777" s="148"/>
      <c r="Y777" s="148"/>
      <c r="Z777" s="148"/>
      <c r="AA777" s="148"/>
      <c r="AB777" s="148"/>
      <c r="AC777" s="148"/>
      <c r="AD777" s="148"/>
      <c r="AE777" s="148"/>
    </row>
    <row r="778" spans="1:31" ht="15.75" customHeight="1" x14ac:dyDescent="0.25">
      <c r="A778" s="148"/>
      <c r="B778" s="148"/>
      <c r="C778" s="148"/>
      <c r="D778" s="148"/>
      <c r="E778" s="148"/>
      <c r="F778" s="148"/>
      <c r="G778" s="723"/>
      <c r="H778" s="148"/>
      <c r="I778" s="148"/>
      <c r="J778" s="148"/>
      <c r="K778" s="148"/>
      <c r="L778" s="148"/>
      <c r="M778" s="148"/>
      <c r="N778" s="148"/>
      <c r="O778" s="148"/>
      <c r="P778" s="148"/>
      <c r="Q778" s="148"/>
      <c r="R778" s="148"/>
      <c r="S778" s="148"/>
      <c r="T778" s="148"/>
      <c r="U778" s="148"/>
      <c r="V778" s="148"/>
      <c r="W778" s="148"/>
      <c r="X778" s="148"/>
      <c r="Y778" s="148"/>
      <c r="Z778" s="148"/>
      <c r="AA778" s="148"/>
      <c r="AB778" s="148"/>
      <c r="AC778" s="148"/>
      <c r="AD778" s="148"/>
      <c r="AE778" s="148"/>
    </row>
    <row r="779" spans="1:31" ht="15.75" customHeight="1" x14ac:dyDescent="0.25">
      <c r="A779" s="148"/>
      <c r="B779" s="148"/>
      <c r="C779" s="148"/>
      <c r="D779" s="148"/>
      <c r="E779" s="148"/>
      <c r="F779" s="148"/>
      <c r="G779" s="723"/>
      <c r="H779" s="148"/>
      <c r="I779" s="148"/>
      <c r="J779" s="148"/>
      <c r="K779" s="148"/>
      <c r="L779" s="148"/>
      <c r="M779" s="148"/>
      <c r="N779" s="148"/>
      <c r="O779" s="148"/>
      <c r="P779" s="148"/>
      <c r="Q779" s="148"/>
      <c r="R779" s="148"/>
      <c r="S779" s="148"/>
      <c r="T779" s="148"/>
      <c r="U779" s="148"/>
      <c r="V779" s="148"/>
      <c r="W779" s="148"/>
      <c r="X779" s="148"/>
      <c r="Y779" s="148"/>
      <c r="Z779" s="148"/>
      <c r="AA779" s="148"/>
      <c r="AB779" s="148"/>
      <c r="AC779" s="148"/>
      <c r="AD779" s="148"/>
      <c r="AE779" s="148"/>
    </row>
    <row r="780" spans="1:31" ht="15.75" customHeight="1" x14ac:dyDescent="0.25">
      <c r="A780" s="148"/>
      <c r="B780" s="148"/>
      <c r="C780" s="148"/>
      <c r="D780" s="148"/>
      <c r="E780" s="148"/>
      <c r="F780" s="148"/>
      <c r="G780" s="723"/>
      <c r="H780" s="148"/>
      <c r="I780" s="148"/>
      <c r="J780" s="148"/>
      <c r="K780" s="148"/>
      <c r="L780" s="148"/>
      <c r="M780" s="148"/>
      <c r="N780" s="148"/>
      <c r="O780" s="148"/>
      <c r="P780" s="148"/>
      <c r="Q780" s="148"/>
      <c r="R780" s="148"/>
      <c r="S780" s="148"/>
      <c r="T780" s="148"/>
      <c r="U780" s="148"/>
      <c r="V780" s="148"/>
      <c r="W780" s="148"/>
      <c r="X780" s="148"/>
      <c r="Y780" s="148"/>
      <c r="Z780" s="148"/>
      <c r="AA780" s="148"/>
      <c r="AB780" s="148"/>
      <c r="AC780" s="148"/>
      <c r="AD780" s="148"/>
      <c r="AE780" s="148"/>
    </row>
    <row r="781" spans="1:31" ht="15.75" customHeight="1" x14ac:dyDescent="0.25">
      <c r="A781" s="148"/>
      <c r="B781" s="148"/>
      <c r="C781" s="148"/>
      <c r="D781" s="148"/>
      <c r="E781" s="148"/>
      <c r="F781" s="148"/>
      <c r="G781" s="723"/>
      <c r="H781" s="148"/>
      <c r="I781" s="148"/>
      <c r="J781" s="148"/>
      <c r="K781" s="148"/>
      <c r="L781" s="148"/>
      <c r="M781" s="148"/>
      <c r="N781" s="148"/>
      <c r="O781" s="148"/>
      <c r="P781" s="148"/>
      <c r="Q781" s="148"/>
      <c r="R781" s="148"/>
      <c r="S781" s="148"/>
      <c r="T781" s="148"/>
      <c r="U781" s="148"/>
      <c r="V781" s="148"/>
      <c r="W781" s="148"/>
      <c r="X781" s="148"/>
      <c r="Y781" s="148"/>
      <c r="Z781" s="148"/>
      <c r="AA781" s="148"/>
      <c r="AB781" s="148"/>
      <c r="AC781" s="148"/>
      <c r="AD781" s="148"/>
      <c r="AE781" s="148"/>
    </row>
    <row r="782" spans="1:31" ht="15.75" customHeight="1" x14ac:dyDescent="0.25">
      <c r="A782" s="148"/>
      <c r="B782" s="148"/>
      <c r="C782" s="148"/>
      <c r="D782" s="148"/>
      <c r="E782" s="148"/>
      <c r="F782" s="148"/>
      <c r="G782" s="723"/>
      <c r="H782" s="148"/>
      <c r="I782" s="148"/>
      <c r="J782" s="148"/>
      <c r="K782" s="148"/>
      <c r="L782" s="148"/>
      <c r="M782" s="148"/>
      <c r="N782" s="148"/>
      <c r="O782" s="148"/>
      <c r="P782" s="148"/>
      <c r="Q782" s="148"/>
      <c r="R782" s="148"/>
      <c r="S782" s="148"/>
      <c r="T782" s="148"/>
      <c r="U782" s="148"/>
      <c r="V782" s="148"/>
      <c r="W782" s="148"/>
      <c r="X782" s="148"/>
      <c r="Y782" s="148"/>
      <c r="Z782" s="148"/>
      <c r="AA782" s="148"/>
      <c r="AB782" s="148"/>
      <c r="AC782" s="148"/>
      <c r="AD782" s="148"/>
      <c r="AE782" s="148"/>
    </row>
    <row r="783" spans="1:31" ht="15.75" customHeight="1" x14ac:dyDescent="0.25">
      <c r="A783" s="148"/>
      <c r="B783" s="148"/>
      <c r="C783" s="148"/>
      <c r="D783" s="148"/>
      <c r="E783" s="148"/>
      <c r="F783" s="148"/>
      <c r="G783" s="723"/>
      <c r="H783" s="148"/>
      <c r="I783" s="148"/>
      <c r="J783" s="148"/>
      <c r="K783" s="148"/>
      <c r="L783" s="148"/>
      <c r="M783" s="148"/>
      <c r="N783" s="148"/>
      <c r="O783" s="148"/>
      <c r="P783" s="148"/>
      <c r="Q783" s="148"/>
      <c r="R783" s="148"/>
      <c r="S783" s="148"/>
      <c r="T783" s="148"/>
      <c r="U783" s="148"/>
      <c r="V783" s="148"/>
      <c r="W783" s="148"/>
      <c r="X783" s="148"/>
      <c r="Y783" s="148"/>
      <c r="Z783" s="148"/>
      <c r="AA783" s="148"/>
      <c r="AB783" s="148"/>
      <c r="AC783" s="148"/>
      <c r="AD783" s="148"/>
      <c r="AE783" s="148"/>
    </row>
    <row r="784" spans="1:31" ht="15.75" customHeight="1" x14ac:dyDescent="0.25">
      <c r="A784" s="148"/>
      <c r="B784" s="148"/>
      <c r="C784" s="148"/>
      <c r="D784" s="148"/>
      <c r="E784" s="148"/>
      <c r="F784" s="148"/>
      <c r="G784" s="723"/>
      <c r="H784" s="148"/>
      <c r="I784" s="148"/>
      <c r="J784" s="148"/>
      <c r="K784" s="148"/>
      <c r="L784" s="148"/>
      <c r="M784" s="148"/>
      <c r="N784" s="148"/>
      <c r="O784" s="148"/>
      <c r="P784" s="148"/>
      <c r="Q784" s="148"/>
      <c r="R784" s="148"/>
      <c r="S784" s="148"/>
      <c r="T784" s="148"/>
      <c r="U784" s="148"/>
      <c r="V784" s="148"/>
      <c r="W784" s="148"/>
      <c r="X784" s="148"/>
      <c r="Y784" s="148"/>
      <c r="Z784" s="148"/>
      <c r="AA784" s="148"/>
      <c r="AB784" s="148"/>
      <c r="AC784" s="148"/>
      <c r="AD784" s="148"/>
      <c r="AE784" s="148"/>
    </row>
    <row r="785" spans="1:31" ht="15.75" customHeight="1" x14ac:dyDescent="0.25">
      <c r="A785" s="148"/>
      <c r="B785" s="148"/>
      <c r="C785" s="148"/>
      <c r="D785" s="148"/>
      <c r="E785" s="148"/>
      <c r="F785" s="148"/>
      <c r="G785" s="723"/>
      <c r="H785" s="148"/>
      <c r="I785" s="148"/>
      <c r="J785" s="148"/>
      <c r="K785" s="148"/>
      <c r="L785" s="148"/>
      <c r="M785" s="148"/>
      <c r="N785" s="148"/>
      <c r="O785" s="148"/>
      <c r="P785" s="148"/>
      <c r="Q785" s="148"/>
      <c r="R785" s="148"/>
      <c r="S785" s="148"/>
      <c r="T785" s="148"/>
      <c r="U785" s="148"/>
      <c r="V785" s="148"/>
      <c r="W785" s="148"/>
      <c r="X785" s="148"/>
      <c r="Y785" s="148"/>
      <c r="Z785" s="148"/>
      <c r="AA785" s="148"/>
      <c r="AB785" s="148"/>
      <c r="AC785" s="148"/>
      <c r="AD785" s="148"/>
      <c r="AE785" s="148"/>
    </row>
    <row r="786" spans="1:31" ht="15.75" customHeight="1" x14ac:dyDescent="0.25">
      <c r="A786" s="148"/>
      <c r="B786" s="148"/>
      <c r="C786" s="148"/>
      <c r="D786" s="148"/>
      <c r="E786" s="148"/>
      <c r="F786" s="148"/>
      <c r="G786" s="723"/>
      <c r="H786" s="148"/>
      <c r="I786" s="148"/>
      <c r="J786" s="148"/>
      <c r="K786" s="148"/>
      <c r="L786" s="148"/>
      <c r="M786" s="148"/>
      <c r="N786" s="148"/>
      <c r="O786" s="148"/>
      <c r="P786" s="148"/>
      <c r="Q786" s="148"/>
      <c r="R786" s="148"/>
      <c r="S786" s="148"/>
      <c r="T786" s="148"/>
      <c r="U786" s="148"/>
      <c r="V786" s="148"/>
      <c r="W786" s="148"/>
      <c r="X786" s="148"/>
      <c r="Y786" s="148"/>
      <c r="Z786" s="148"/>
      <c r="AA786" s="148"/>
      <c r="AB786" s="148"/>
      <c r="AC786" s="148"/>
      <c r="AD786" s="148"/>
      <c r="AE786" s="148"/>
    </row>
    <row r="787" spans="1:31" ht="15.75" customHeight="1" x14ac:dyDescent="0.25">
      <c r="A787" s="148"/>
      <c r="B787" s="148"/>
      <c r="C787" s="148"/>
      <c r="D787" s="148"/>
      <c r="E787" s="148"/>
      <c r="F787" s="148"/>
      <c r="G787" s="723"/>
      <c r="H787" s="148"/>
      <c r="I787" s="148"/>
      <c r="J787" s="148"/>
      <c r="K787" s="148"/>
      <c r="L787" s="148"/>
      <c r="M787" s="148"/>
      <c r="N787" s="148"/>
      <c r="O787" s="148"/>
      <c r="P787" s="148"/>
      <c r="Q787" s="148"/>
      <c r="R787" s="148"/>
      <c r="S787" s="148"/>
      <c r="T787" s="148"/>
      <c r="U787" s="148"/>
      <c r="V787" s="148"/>
      <c r="W787" s="148"/>
      <c r="X787" s="148"/>
      <c r="Y787" s="148"/>
      <c r="Z787" s="148"/>
      <c r="AA787" s="148"/>
      <c r="AB787" s="148"/>
      <c r="AC787" s="148"/>
      <c r="AD787" s="148"/>
      <c r="AE787" s="148"/>
    </row>
    <row r="788" spans="1:31" ht="15.75" customHeight="1" x14ac:dyDescent="0.25">
      <c r="A788" s="148"/>
      <c r="B788" s="148"/>
      <c r="C788" s="148"/>
      <c r="D788" s="148"/>
      <c r="E788" s="148"/>
      <c r="F788" s="148"/>
      <c r="G788" s="723"/>
      <c r="H788" s="148"/>
      <c r="I788" s="148"/>
      <c r="J788" s="148"/>
      <c r="K788" s="148"/>
      <c r="L788" s="148"/>
      <c r="M788" s="148"/>
      <c r="N788" s="148"/>
      <c r="O788" s="148"/>
      <c r="P788" s="148"/>
      <c r="Q788" s="148"/>
      <c r="R788" s="148"/>
      <c r="S788" s="148"/>
      <c r="T788" s="148"/>
      <c r="U788" s="148"/>
      <c r="V788" s="148"/>
      <c r="W788" s="148"/>
      <c r="X788" s="148"/>
      <c r="Y788" s="148"/>
      <c r="Z788" s="148"/>
      <c r="AA788" s="148"/>
      <c r="AB788" s="148"/>
      <c r="AC788" s="148"/>
      <c r="AD788" s="148"/>
      <c r="AE788" s="148"/>
    </row>
    <row r="789" spans="1:31" ht="15.75" customHeight="1" x14ac:dyDescent="0.25">
      <c r="A789" s="148"/>
      <c r="B789" s="148"/>
      <c r="C789" s="148"/>
      <c r="D789" s="148"/>
      <c r="E789" s="148"/>
      <c r="F789" s="148"/>
      <c r="G789" s="723"/>
      <c r="H789" s="148"/>
      <c r="I789" s="148"/>
      <c r="J789" s="148"/>
      <c r="K789" s="148"/>
      <c r="L789" s="148"/>
      <c r="M789" s="148"/>
      <c r="N789" s="148"/>
      <c r="O789" s="148"/>
      <c r="P789" s="148"/>
      <c r="Q789" s="148"/>
      <c r="R789" s="148"/>
      <c r="S789" s="148"/>
      <c r="T789" s="148"/>
      <c r="U789" s="148"/>
      <c r="V789" s="148"/>
      <c r="W789" s="148"/>
      <c r="X789" s="148"/>
      <c r="Y789" s="148"/>
      <c r="Z789" s="148"/>
      <c r="AA789" s="148"/>
      <c r="AB789" s="148"/>
      <c r="AC789" s="148"/>
      <c r="AD789" s="148"/>
      <c r="AE789" s="148"/>
    </row>
    <row r="790" spans="1:31" ht="15.75" customHeight="1" x14ac:dyDescent="0.25">
      <c r="A790" s="148"/>
      <c r="B790" s="148"/>
      <c r="C790" s="148"/>
      <c r="D790" s="148"/>
      <c r="E790" s="148"/>
      <c r="F790" s="148"/>
      <c r="G790" s="723"/>
      <c r="H790" s="148"/>
      <c r="I790" s="148"/>
      <c r="J790" s="148"/>
      <c r="K790" s="148"/>
      <c r="L790" s="148"/>
      <c r="M790" s="148"/>
      <c r="N790" s="148"/>
      <c r="O790" s="148"/>
      <c r="P790" s="148"/>
      <c r="Q790" s="148"/>
      <c r="R790" s="148"/>
      <c r="S790" s="148"/>
      <c r="T790" s="148"/>
      <c r="U790" s="148"/>
      <c r="V790" s="148"/>
      <c r="W790" s="148"/>
      <c r="X790" s="148"/>
      <c r="Y790" s="148"/>
      <c r="Z790" s="148"/>
      <c r="AA790" s="148"/>
      <c r="AB790" s="148"/>
      <c r="AC790" s="148"/>
      <c r="AD790" s="148"/>
      <c r="AE790" s="148"/>
    </row>
    <row r="791" spans="1:31" ht="15.75" customHeight="1" x14ac:dyDescent="0.25">
      <c r="A791" s="148"/>
      <c r="B791" s="148"/>
      <c r="C791" s="148"/>
      <c r="D791" s="148"/>
      <c r="E791" s="148"/>
      <c r="F791" s="148"/>
      <c r="G791" s="723"/>
      <c r="H791" s="148"/>
      <c r="I791" s="148"/>
      <c r="J791" s="148"/>
      <c r="K791" s="148"/>
      <c r="L791" s="148"/>
      <c r="M791" s="148"/>
      <c r="N791" s="148"/>
      <c r="O791" s="148"/>
      <c r="P791" s="148"/>
      <c r="Q791" s="148"/>
      <c r="R791" s="148"/>
      <c r="S791" s="148"/>
      <c r="T791" s="148"/>
      <c r="U791" s="148"/>
      <c r="V791" s="148"/>
      <c r="W791" s="148"/>
      <c r="X791" s="148"/>
      <c r="Y791" s="148"/>
      <c r="Z791" s="148"/>
      <c r="AA791" s="148"/>
      <c r="AB791" s="148"/>
      <c r="AC791" s="148"/>
      <c r="AD791" s="148"/>
      <c r="AE791" s="148"/>
    </row>
    <row r="792" spans="1:31" ht="15.75" customHeight="1" x14ac:dyDescent="0.25">
      <c r="A792" s="148"/>
      <c r="B792" s="148"/>
      <c r="C792" s="148"/>
      <c r="D792" s="148"/>
      <c r="E792" s="148"/>
      <c r="F792" s="148"/>
      <c r="G792" s="723"/>
      <c r="H792" s="148"/>
      <c r="I792" s="148"/>
      <c r="J792" s="148"/>
      <c r="K792" s="148"/>
      <c r="L792" s="148"/>
      <c r="M792" s="148"/>
      <c r="N792" s="148"/>
      <c r="O792" s="148"/>
      <c r="P792" s="148"/>
      <c r="Q792" s="148"/>
      <c r="R792" s="148"/>
      <c r="S792" s="148"/>
      <c r="T792" s="148"/>
      <c r="U792" s="148"/>
      <c r="V792" s="148"/>
      <c r="W792" s="148"/>
      <c r="X792" s="148"/>
      <c r="Y792" s="148"/>
      <c r="Z792" s="148"/>
      <c r="AA792" s="148"/>
      <c r="AB792" s="148"/>
      <c r="AC792" s="148"/>
      <c r="AD792" s="148"/>
      <c r="AE792" s="148"/>
    </row>
    <row r="793" spans="1:31" ht="15.75" customHeight="1" x14ac:dyDescent="0.25">
      <c r="A793" s="148"/>
      <c r="B793" s="148"/>
      <c r="C793" s="148"/>
      <c r="D793" s="148"/>
      <c r="E793" s="148"/>
      <c r="F793" s="148"/>
      <c r="G793" s="723"/>
      <c r="H793" s="148"/>
      <c r="I793" s="148"/>
      <c r="J793" s="148"/>
      <c r="K793" s="148"/>
      <c r="L793" s="148"/>
      <c r="M793" s="148"/>
      <c r="N793" s="148"/>
      <c r="O793" s="148"/>
      <c r="P793" s="148"/>
      <c r="Q793" s="148"/>
      <c r="R793" s="148"/>
      <c r="S793" s="148"/>
      <c r="T793" s="148"/>
      <c r="U793" s="148"/>
      <c r="V793" s="148"/>
      <c r="W793" s="148"/>
      <c r="X793" s="148"/>
      <c r="Y793" s="148"/>
      <c r="Z793" s="148"/>
      <c r="AA793" s="148"/>
      <c r="AB793" s="148"/>
      <c r="AC793" s="148"/>
      <c r="AD793" s="148"/>
      <c r="AE793" s="148"/>
    </row>
    <row r="794" spans="1:31" ht="15.75" customHeight="1" x14ac:dyDescent="0.25">
      <c r="A794" s="148"/>
      <c r="B794" s="148"/>
      <c r="C794" s="148"/>
      <c r="D794" s="148"/>
      <c r="E794" s="148"/>
      <c r="F794" s="148"/>
      <c r="G794" s="723"/>
      <c r="H794" s="148"/>
      <c r="I794" s="148"/>
      <c r="J794" s="148"/>
      <c r="K794" s="148"/>
      <c r="L794" s="148"/>
      <c r="M794" s="148"/>
      <c r="N794" s="148"/>
      <c r="O794" s="148"/>
      <c r="P794" s="148"/>
      <c r="Q794" s="148"/>
      <c r="R794" s="148"/>
      <c r="S794" s="148"/>
      <c r="T794" s="148"/>
      <c r="U794" s="148"/>
      <c r="V794" s="148"/>
      <c r="W794" s="148"/>
      <c r="X794" s="148"/>
      <c r="Y794" s="148"/>
      <c r="Z794" s="148"/>
      <c r="AA794" s="148"/>
      <c r="AB794" s="148"/>
      <c r="AC794" s="148"/>
      <c r="AD794" s="148"/>
      <c r="AE794" s="148"/>
    </row>
    <row r="795" spans="1:31" ht="15.75" customHeight="1" x14ac:dyDescent="0.25">
      <c r="A795" s="148"/>
      <c r="B795" s="148"/>
      <c r="C795" s="148"/>
      <c r="D795" s="148"/>
      <c r="E795" s="148"/>
      <c r="F795" s="148"/>
      <c r="G795" s="723"/>
      <c r="H795" s="148"/>
      <c r="I795" s="148"/>
      <c r="J795" s="148"/>
      <c r="K795" s="148"/>
      <c r="L795" s="148"/>
      <c r="M795" s="148"/>
      <c r="N795" s="148"/>
      <c r="O795" s="148"/>
      <c r="P795" s="148"/>
      <c r="Q795" s="148"/>
      <c r="R795" s="148"/>
      <c r="S795" s="148"/>
      <c r="T795" s="148"/>
      <c r="U795" s="148"/>
      <c r="V795" s="148"/>
      <c r="W795" s="148"/>
      <c r="X795" s="148"/>
      <c r="Y795" s="148"/>
      <c r="Z795" s="148"/>
      <c r="AA795" s="148"/>
      <c r="AB795" s="148"/>
      <c r="AC795" s="148"/>
      <c r="AD795" s="148"/>
      <c r="AE795" s="148"/>
    </row>
    <row r="796" spans="1:31" ht="15.75" customHeight="1" x14ac:dyDescent="0.25">
      <c r="A796" s="148"/>
      <c r="B796" s="148"/>
      <c r="C796" s="148"/>
      <c r="D796" s="148"/>
      <c r="E796" s="148"/>
      <c r="F796" s="148"/>
      <c r="G796" s="723"/>
      <c r="H796" s="148"/>
      <c r="I796" s="148"/>
      <c r="J796" s="148"/>
      <c r="K796" s="148"/>
      <c r="L796" s="148"/>
      <c r="M796" s="148"/>
      <c r="N796" s="148"/>
      <c r="O796" s="148"/>
      <c r="P796" s="148"/>
      <c r="Q796" s="148"/>
      <c r="R796" s="148"/>
      <c r="S796" s="148"/>
      <c r="T796" s="148"/>
      <c r="U796" s="148"/>
      <c r="V796" s="148"/>
      <c r="W796" s="148"/>
      <c r="X796" s="148"/>
      <c r="Y796" s="148"/>
      <c r="Z796" s="148"/>
      <c r="AA796" s="148"/>
      <c r="AB796" s="148"/>
      <c r="AC796" s="148"/>
      <c r="AD796" s="148"/>
      <c r="AE796" s="148"/>
    </row>
    <row r="797" spans="1:31" ht="15.75" customHeight="1" x14ac:dyDescent="0.25">
      <c r="A797" s="148"/>
      <c r="B797" s="148"/>
      <c r="C797" s="148"/>
      <c r="D797" s="148"/>
      <c r="E797" s="148"/>
      <c r="F797" s="148"/>
      <c r="G797" s="723"/>
      <c r="H797" s="148"/>
      <c r="I797" s="148"/>
      <c r="J797" s="148"/>
      <c r="K797" s="148"/>
      <c r="L797" s="148"/>
      <c r="M797" s="148"/>
      <c r="N797" s="148"/>
      <c r="O797" s="148"/>
      <c r="P797" s="148"/>
      <c r="Q797" s="148"/>
      <c r="R797" s="148"/>
      <c r="S797" s="148"/>
      <c r="T797" s="148"/>
      <c r="U797" s="148"/>
      <c r="V797" s="148"/>
      <c r="W797" s="148"/>
      <c r="X797" s="148"/>
      <c r="Y797" s="148"/>
      <c r="Z797" s="148"/>
      <c r="AA797" s="148"/>
      <c r="AB797" s="148"/>
      <c r="AC797" s="148"/>
      <c r="AD797" s="148"/>
      <c r="AE797" s="148"/>
    </row>
    <row r="798" spans="1:31" ht="15.75" customHeight="1" x14ac:dyDescent="0.25">
      <c r="A798" s="148"/>
      <c r="B798" s="148"/>
      <c r="C798" s="148"/>
      <c r="D798" s="148"/>
      <c r="E798" s="148"/>
      <c r="F798" s="148"/>
      <c r="G798" s="723"/>
      <c r="H798" s="148"/>
      <c r="I798" s="148"/>
      <c r="J798" s="148"/>
      <c r="K798" s="148"/>
      <c r="L798" s="148"/>
      <c r="M798" s="148"/>
      <c r="N798" s="148"/>
      <c r="O798" s="148"/>
      <c r="P798" s="148"/>
      <c r="Q798" s="148"/>
      <c r="R798" s="148"/>
      <c r="S798" s="148"/>
      <c r="T798" s="148"/>
      <c r="U798" s="148"/>
      <c r="V798" s="148"/>
      <c r="W798" s="148"/>
      <c r="X798" s="148"/>
      <c r="Y798" s="148"/>
      <c r="Z798" s="148"/>
      <c r="AA798" s="148"/>
      <c r="AB798" s="148"/>
      <c r="AC798" s="148"/>
      <c r="AD798" s="148"/>
      <c r="AE798" s="148"/>
    </row>
    <row r="799" spans="1:31" ht="15.75" customHeight="1" x14ac:dyDescent="0.25">
      <c r="A799" s="148"/>
      <c r="B799" s="148"/>
      <c r="C799" s="148"/>
      <c r="D799" s="148"/>
      <c r="E799" s="148"/>
      <c r="F799" s="148"/>
      <c r="G799" s="723"/>
      <c r="H799" s="148"/>
      <c r="I799" s="148"/>
      <c r="J799" s="148"/>
      <c r="K799" s="148"/>
      <c r="L799" s="148"/>
      <c r="M799" s="148"/>
      <c r="N799" s="148"/>
      <c r="O799" s="148"/>
      <c r="P799" s="148"/>
      <c r="Q799" s="148"/>
      <c r="R799" s="148"/>
      <c r="S799" s="148"/>
      <c r="T799" s="148"/>
      <c r="U799" s="148"/>
      <c r="V799" s="148"/>
      <c r="W799" s="148"/>
      <c r="X799" s="148"/>
      <c r="Y799" s="148"/>
      <c r="Z799" s="148"/>
      <c r="AA799" s="148"/>
      <c r="AB799" s="148"/>
      <c r="AC799" s="148"/>
      <c r="AD799" s="148"/>
      <c r="AE799" s="148"/>
    </row>
    <row r="800" spans="1:31" ht="15.75" customHeight="1" x14ac:dyDescent="0.25">
      <c r="A800" s="148"/>
      <c r="B800" s="148"/>
      <c r="C800" s="148"/>
      <c r="D800" s="148"/>
      <c r="E800" s="148"/>
      <c r="F800" s="148"/>
      <c r="G800" s="723"/>
      <c r="H800" s="148"/>
      <c r="I800" s="148"/>
      <c r="J800" s="148"/>
      <c r="K800" s="148"/>
      <c r="L800" s="148"/>
      <c r="M800" s="148"/>
      <c r="N800" s="148"/>
      <c r="O800" s="148"/>
      <c r="P800" s="148"/>
      <c r="Q800" s="148"/>
      <c r="R800" s="148"/>
      <c r="S800" s="148"/>
      <c r="T800" s="148"/>
      <c r="U800" s="148"/>
      <c r="V800" s="148"/>
      <c r="W800" s="148"/>
      <c r="X800" s="148"/>
      <c r="Y800" s="148"/>
      <c r="Z800" s="148"/>
      <c r="AA800" s="148"/>
      <c r="AB800" s="148"/>
      <c r="AC800" s="148"/>
      <c r="AD800" s="148"/>
      <c r="AE800" s="148"/>
    </row>
    <row r="801" spans="1:31" ht="15.75" customHeight="1" x14ac:dyDescent="0.25">
      <c r="A801" s="148"/>
      <c r="B801" s="148"/>
      <c r="C801" s="148"/>
      <c r="D801" s="148"/>
      <c r="E801" s="148"/>
      <c r="F801" s="148"/>
      <c r="G801" s="723"/>
      <c r="H801" s="148"/>
      <c r="I801" s="148"/>
      <c r="J801" s="148"/>
      <c r="K801" s="148"/>
      <c r="L801" s="148"/>
      <c r="M801" s="148"/>
      <c r="N801" s="148"/>
      <c r="O801" s="148"/>
      <c r="P801" s="148"/>
      <c r="Q801" s="148"/>
      <c r="R801" s="148"/>
      <c r="S801" s="148"/>
      <c r="T801" s="148"/>
      <c r="U801" s="148"/>
      <c r="V801" s="148"/>
      <c r="W801" s="148"/>
      <c r="X801" s="148"/>
      <c r="Y801" s="148"/>
      <c r="Z801" s="148"/>
      <c r="AA801" s="148"/>
      <c r="AB801" s="148"/>
      <c r="AC801" s="148"/>
      <c r="AD801" s="148"/>
      <c r="AE801" s="148"/>
    </row>
    <row r="802" spans="1:31" ht="15.75" customHeight="1" x14ac:dyDescent="0.25">
      <c r="A802" s="148"/>
      <c r="B802" s="148"/>
      <c r="C802" s="148"/>
      <c r="D802" s="148"/>
      <c r="E802" s="148"/>
      <c r="F802" s="148"/>
      <c r="G802" s="723"/>
      <c r="H802" s="148"/>
      <c r="I802" s="148"/>
      <c r="J802" s="148"/>
      <c r="K802" s="148"/>
      <c r="L802" s="148"/>
      <c r="M802" s="148"/>
      <c r="N802" s="148"/>
      <c r="O802" s="148"/>
      <c r="P802" s="148"/>
      <c r="Q802" s="148"/>
      <c r="R802" s="148"/>
      <c r="S802" s="148"/>
      <c r="T802" s="148"/>
      <c r="U802" s="148"/>
      <c r="V802" s="148"/>
      <c r="W802" s="148"/>
      <c r="X802" s="148"/>
      <c r="Y802" s="148"/>
      <c r="Z802" s="148"/>
      <c r="AA802" s="148"/>
      <c r="AB802" s="148"/>
      <c r="AC802" s="148"/>
      <c r="AD802" s="148"/>
      <c r="AE802" s="148"/>
    </row>
    <row r="803" spans="1:31" ht="15.75" customHeight="1" x14ac:dyDescent="0.25">
      <c r="A803" s="148"/>
      <c r="B803" s="148"/>
      <c r="C803" s="148"/>
      <c r="D803" s="148"/>
      <c r="E803" s="148"/>
      <c r="F803" s="148"/>
      <c r="G803" s="723"/>
      <c r="H803" s="148"/>
      <c r="I803" s="148"/>
      <c r="J803" s="148"/>
      <c r="K803" s="148"/>
      <c r="L803" s="148"/>
      <c r="M803" s="148"/>
      <c r="N803" s="148"/>
      <c r="O803" s="148"/>
      <c r="P803" s="148"/>
      <c r="Q803" s="148"/>
      <c r="R803" s="148"/>
      <c r="S803" s="148"/>
      <c r="T803" s="148"/>
      <c r="U803" s="148"/>
      <c r="V803" s="148"/>
      <c r="W803" s="148"/>
      <c r="X803" s="148"/>
      <c r="Y803" s="148"/>
      <c r="Z803" s="148"/>
      <c r="AA803" s="148"/>
      <c r="AB803" s="148"/>
      <c r="AC803" s="148"/>
      <c r="AD803" s="148"/>
      <c r="AE803" s="148"/>
    </row>
    <row r="804" spans="1:31" ht="15.75" customHeight="1" x14ac:dyDescent="0.25">
      <c r="A804" s="148"/>
      <c r="B804" s="148"/>
      <c r="C804" s="148"/>
      <c r="D804" s="148"/>
      <c r="E804" s="148"/>
      <c r="F804" s="148"/>
      <c r="G804" s="723"/>
      <c r="H804" s="148"/>
      <c r="I804" s="148"/>
      <c r="J804" s="148"/>
      <c r="K804" s="148"/>
      <c r="L804" s="148"/>
      <c r="M804" s="148"/>
      <c r="N804" s="148"/>
      <c r="O804" s="148"/>
      <c r="P804" s="148"/>
      <c r="Q804" s="148"/>
      <c r="R804" s="148"/>
      <c r="S804" s="148"/>
      <c r="T804" s="148"/>
      <c r="U804" s="148"/>
      <c r="V804" s="148"/>
      <c r="W804" s="148"/>
      <c r="X804" s="148"/>
      <c r="Y804" s="148"/>
      <c r="Z804" s="148"/>
      <c r="AA804" s="148"/>
      <c r="AB804" s="148"/>
      <c r="AC804" s="148"/>
      <c r="AD804" s="148"/>
      <c r="AE804" s="148"/>
    </row>
    <row r="805" spans="1:31" ht="15.75" customHeight="1" x14ac:dyDescent="0.25">
      <c r="A805" s="148"/>
      <c r="B805" s="148"/>
      <c r="C805" s="148"/>
      <c r="D805" s="148"/>
      <c r="E805" s="148"/>
      <c r="F805" s="148"/>
      <c r="G805" s="723"/>
      <c r="H805" s="148"/>
      <c r="I805" s="148"/>
      <c r="J805" s="148"/>
      <c r="K805" s="148"/>
      <c r="L805" s="148"/>
      <c r="M805" s="148"/>
      <c r="N805" s="148"/>
      <c r="O805" s="148"/>
      <c r="P805" s="148"/>
      <c r="Q805" s="148"/>
      <c r="R805" s="148"/>
      <c r="S805" s="148"/>
      <c r="T805" s="148"/>
      <c r="U805" s="148"/>
      <c r="V805" s="148"/>
      <c r="W805" s="148"/>
      <c r="X805" s="148"/>
      <c r="Y805" s="148"/>
      <c r="Z805" s="148"/>
      <c r="AA805" s="148"/>
      <c r="AB805" s="148"/>
      <c r="AC805" s="148"/>
      <c r="AD805" s="148"/>
      <c r="AE805" s="148"/>
    </row>
    <row r="806" spans="1:31" ht="15.75" customHeight="1" x14ac:dyDescent="0.25">
      <c r="A806" s="148"/>
      <c r="B806" s="148"/>
      <c r="C806" s="148"/>
      <c r="D806" s="148"/>
      <c r="E806" s="148"/>
      <c r="F806" s="148"/>
      <c r="G806" s="723"/>
      <c r="H806" s="148"/>
      <c r="I806" s="148"/>
      <c r="J806" s="148"/>
      <c r="K806" s="148"/>
      <c r="L806" s="148"/>
      <c r="M806" s="148"/>
      <c r="N806" s="148"/>
      <c r="O806" s="148"/>
      <c r="P806" s="148"/>
      <c r="Q806" s="148"/>
      <c r="R806" s="148"/>
      <c r="S806" s="148"/>
      <c r="T806" s="148"/>
      <c r="U806" s="148"/>
      <c r="V806" s="148"/>
      <c r="W806" s="148"/>
      <c r="X806" s="148"/>
      <c r="Y806" s="148"/>
      <c r="Z806" s="148"/>
      <c r="AA806" s="148"/>
      <c r="AB806" s="148"/>
      <c r="AC806" s="148"/>
      <c r="AD806" s="148"/>
      <c r="AE806" s="148"/>
    </row>
    <row r="807" spans="1:31" ht="15.75" customHeight="1" x14ac:dyDescent="0.25">
      <c r="A807" s="148"/>
      <c r="B807" s="148"/>
      <c r="C807" s="148"/>
      <c r="D807" s="148"/>
      <c r="E807" s="148"/>
      <c r="F807" s="148"/>
      <c r="G807" s="723"/>
      <c r="H807" s="148"/>
      <c r="I807" s="148"/>
      <c r="J807" s="148"/>
      <c r="K807" s="148"/>
      <c r="L807" s="148"/>
      <c r="M807" s="148"/>
      <c r="N807" s="148"/>
      <c r="O807" s="148"/>
      <c r="P807" s="148"/>
      <c r="Q807" s="148"/>
      <c r="R807" s="148"/>
      <c r="S807" s="148"/>
      <c r="T807" s="148"/>
      <c r="U807" s="148"/>
      <c r="V807" s="148"/>
      <c r="W807" s="148"/>
      <c r="X807" s="148"/>
      <c r="Y807" s="148"/>
      <c r="Z807" s="148"/>
      <c r="AA807" s="148"/>
      <c r="AB807" s="148"/>
      <c r="AC807" s="148"/>
      <c r="AD807" s="148"/>
      <c r="AE807" s="148"/>
    </row>
    <row r="808" spans="1:31" ht="15.75" customHeight="1" x14ac:dyDescent="0.25">
      <c r="A808" s="148"/>
      <c r="B808" s="148"/>
      <c r="C808" s="148"/>
      <c r="D808" s="148"/>
      <c r="E808" s="148"/>
      <c r="F808" s="148"/>
      <c r="G808" s="723"/>
      <c r="H808" s="148"/>
      <c r="I808" s="148"/>
      <c r="J808" s="148"/>
      <c r="K808" s="148"/>
      <c r="L808" s="148"/>
      <c r="M808" s="148"/>
      <c r="N808" s="148"/>
      <c r="O808" s="148"/>
      <c r="P808" s="148"/>
      <c r="Q808" s="148"/>
      <c r="R808" s="148"/>
      <c r="S808" s="148"/>
      <c r="T808" s="148"/>
      <c r="U808" s="148"/>
      <c r="V808" s="148"/>
      <c r="W808" s="148"/>
      <c r="X808" s="148"/>
      <c r="Y808" s="148"/>
      <c r="Z808" s="148"/>
      <c r="AA808" s="148"/>
      <c r="AB808" s="148"/>
      <c r="AC808" s="148"/>
      <c r="AD808" s="148"/>
      <c r="AE808" s="148"/>
    </row>
    <row r="809" spans="1:31" ht="15.75" customHeight="1" x14ac:dyDescent="0.25">
      <c r="A809" s="148"/>
      <c r="B809" s="148"/>
      <c r="C809" s="148"/>
      <c r="D809" s="148"/>
      <c r="E809" s="148"/>
      <c r="F809" s="148"/>
      <c r="G809" s="723"/>
      <c r="H809" s="148"/>
      <c r="I809" s="148"/>
      <c r="J809" s="148"/>
      <c r="K809" s="148"/>
      <c r="L809" s="148"/>
      <c r="M809" s="148"/>
      <c r="N809" s="148"/>
      <c r="O809" s="148"/>
      <c r="P809" s="148"/>
      <c r="Q809" s="148"/>
      <c r="R809" s="148"/>
      <c r="S809" s="148"/>
      <c r="T809" s="148"/>
      <c r="U809" s="148"/>
      <c r="V809" s="148"/>
      <c r="W809" s="148"/>
      <c r="X809" s="148"/>
      <c r="Y809" s="148"/>
      <c r="Z809" s="148"/>
      <c r="AA809" s="148"/>
      <c r="AB809" s="148"/>
      <c r="AC809" s="148"/>
      <c r="AD809" s="148"/>
      <c r="AE809" s="148"/>
    </row>
    <row r="810" spans="1:31" ht="15.75" customHeight="1" x14ac:dyDescent="0.25">
      <c r="A810" s="148"/>
      <c r="B810" s="148"/>
      <c r="C810" s="148"/>
      <c r="D810" s="148"/>
      <c r="E810" s="148"/>
      <c r="F810" s="148"/>
      <c r="G810" s="723"/>
      <c r="H810" s="148"/>
      <c r="I810" s="148"/>
      <c r="J810" s="148"/>
      <c r="K810" s="148"/>
      <c r="L810" s="148"/>
      <c r="M810" s="148"/>
      <c r="N810" s="148"/>
      <c r="O810" s="148"/>
      <c r="P810" s="148"/>
      <c r="Q810" s="148"/>
      <c r="R810" s="148"/>
      <c r="S810" s="148"/>
      <c r="T810" s="148"/>
      <c r="U810" s="148"/>
      <c r="V810" s="148"/>
      <c r="W810" s="148"/>
      <c r="X810" s="148"/>
      <c r="Y810" s="148"/>
      <c r="Z810" s="148"/>
      <c r="AA810" s="148"/>
      <c r="AB810" s="148"/>
      <c r="AC810" s="148"/>
      <c r="AD810" s="148"/>
      <c r="AE810" s="148"/>
    </row>
    <row r="811" spans="1:31" ht="15.75" customHeight="1" x14ac:dyDescent="0.25">
      <c r="A811" s="148"/>
      <c r="B811" s="148"/>
      <c r="C811" s="148"/>
      <c r="D811" s="148"/>
      <c r="E811" s="148"/>
      <c r="F811" s="148"/>
      <c r="G811" s="723"/>
      <c r="H811" s="148"/>
      <c r="I811" s="148"/>
      <c r="J811" s="148"/>
      <c r="K811" s="148"/>
      <c r="L811" s="148"/>
      <c r="M811" s="148"/>
      <c r="N811" s="148"/>
      <c r="O811" s="148"/>
      <c r="P811" s="148"/>
      <c r="Q811" s="148"/>
      <c r="R811" s="148"/>
      <c r="S811" s="148"/>
      <c r="T811" s="148"/>
      <c r="U811" s="148"/>
      <c r="V811" s="148"/>
      <c r="W811" s="148"/>
      <c r="X811" s="148"/>
      <c r="Y811" s="148"/>
      <c r="Z811" s="148"/>
      <c r="AA811" s="148"/>
      <c r="AB811" s="148"/>
      <c r="AC811" s="148"/>
      <c r="AD811" s="148"/>
      <c r="AE811" s="148"/>
    </row>
    <row r="812" spans="1:31" ht="15.75" customHeight="1" x14ac:dyDescent="0.25">
      <c r="A812" s="148"/>
      <c r="B812" s="148"/>
      <c r="C812" s="148"/>
      <c r="D812" s="148"/>
      <c r="E812" s="148"/>
      <c r="F812" s="148"/>
      <c r="G812" s="723"/>
      <c r="H812" s="148"/>
      <c r="I812" s="148"/>
      <c r="J812" s="148"/>
      <c r="K812" s="148"/>
      <c r="L812" s="148"/>
      <c r="M812" s="148"/>
      <c r="N812" s="148"/>
      <c r="O812" s="148"/>
      <c r="P812" s="148"/>
      <c r="Q812" s="148"/>
      <c r="R812" s="148"/>
      <c r="S812" s="148"/>
      <c r="T812" s="148"/>
      <c r="U812" s="148"/>
      <c r="V812" s="148"/>
      <c r="W812" s="148"/>
      <c r="X812" s="148"/>
      <c r="Y812" s="148"/>
      <c r="Z812" s="148"/>
      <c r="AA812" s="148"/>
      <c r="AB812" s="148"/>
      <c r="AC812" s="148"/>
      <c r="AD812" s="148"/>
      <c r="AE812" s="148"/>
    </row>
    <row r="813" spans="1:31" ht="15.75" customHeight="1" x14ac:dyDescent="0.25">
      <c r="A813" s="148"/>
      <c r="B813" s="148"/>
      <c r="C813" s="148"/>
      <c r="D813" s="148"/>
      <c r="E813" s="148"/>
      <c r="F813" s="148"/>
      <c r="G813" s="723"/>
      <c r="H813" s="148"/>
      <c r="I813" s="148"/>
      <c r="J813" s="148"/>
      <c r="K813" s="148"/>
      <c r="L813" s="148"/>
      <c r="M813" s="148"/>
      <c r="N813" s="148"/>
      <c r="O813" s="148"/>
      <c r="P813" s="148"/>
      <c r="Q813" s="148"/>
      <c r="R813" s="148"/>
      <c r="S813" s="148"/>
      <c r="T813" s="148"/>
      <c r="U813" s="148"/>
      <c r="V813" s="148"/>
      <c r="W813" s="148"/>
      <c r="X813" s="148"/>
      <c r="Y813" s="148"/>
      <c r="Z813" s="148"/>
      <c r="AA813" s="148"/>
      <c r="AB813" s="148"/>
      <c r="AC813" s="148"/>
      <c r="AD813" s="148"/>
      <c r="AE813" s="148"/>
    </row>
    <row r="814" spans="1:31" ht="15.75" customHeight="1" x14ac:dyDescent="0.25">
      <c r="A814" s="148"/>
      <c r="B814" s="148"/>
      <c r="C814" s="148"/>
      <c r="D814" s="148"/>
      <c r="E814" s="148"/>
      <c r="F814" s="148"/>
      <c r="G814" s="723"/>
      <c r="H814" s="148"/>
      <c r="I814" s="148"/>
      <c r="J814" s="148"/>
      <c r="K814" s="148"/>
      <c r="L814" s="148"/>
      <c r="M814" s="148"/>
      <c r="N814" s="148"/>
      <c r="O814" s="148"/>
      <c r="P814" s="148"/>
      <c r="Q814" s="148"/>
      <c r="R814" s="148"/>
      <c r="S814" s="148"/>
      <c r="T814" s="148"/>
      <c r="U814" s="148"/>
      <c r="V814" s="148"/>
      <c r="W814" s="148"/>
      <c r="X814" s="148"/>
      <c r="Y814" s="148"/>
      <c r="Z814" s="148"/>
      <c r="AA814" s="148"/>
      <c r="AB814" s="148"/>
      <c r="AC814" s="148"/>
      <c r="AD814" s="148"/>
      <c r="AE814" s="148"/>
    </row>
    <row r="815" spans="1:31" ht="15.75" customHeight="1" x14ac:dyDescent="0.25">
      <c r="A815" s="148"/>
      <c r="B815" s="148"/>
      <c r="C815" s="148"/>
      <c r="D815" s="148"/>
      <c r="E815" s="148"/>
      <c r="F815" s="148"/>
      <c r="G815" s="723"/>
      <c r="H815" s="148"/>
      <c r="I815" s="148"/>
      <c r="J815" s="148"/>
      <c r="K815" s="148"/>
      <c r="L815" s="148"/>
      <c r="M815" s="148"/>
      <c r="N815" s="148"/>
      <c r="O815" s="148"/>
      <c r="P815" s="148"/>
      <c r="Q815" s="148"/>
      <c r="R815" s="148"/>
      <c r="S815" s="148"/>
      <c r="T815" s="148"/>
      <c r="U815" s="148"/>
      <c r="V815" s="148"/>
      <c r="W815" s="148"/>
      <c r="X815" s="148"/>
      <c r="Y815" s="148"/>
      <c r="Z815" s="148"/>
      <c r="AA815" s="148"/>
      <c r="AB815" s="148"/>
      <c r="AC815" s="148"/>
      <c r="AD815" s="148"/>
      <c r="AE815" s="148"/>
    </row>
    <row r="816" spans="1:31" ht="15.75" customHeight="1" x14ac:dyDescent="0.25">
      <c r="A816" s="148"/>
      <c r="B816" s="148"/>
      <c r="C816" s="148"/>
      <c r="D816" s="148"/>
      <c r="E816" s="148"/>
      <c r="F816" s="148"/>
      <c r="G816" s="723"/>
      <c r="H816" s="148"/>
      <c r="I816" s="148"/>
      <c r="J816" s="148"/>
      <c r="K816" s="148"/>
      <c r="L816" s="148"/>
      <c r="M816" s="148"/>
      <c r="N816" s="148"/>
      <c r="O816" s="148"/>
      <c r="P816" s="148"/>
      <c r="Q816" s="148"/>
      <c r="R816" s="148"/>
      <c r="S816" s="148"/>
      <c r="T816" s="148"/>
      <c r="U816" s="148"/>
      <c r="V816" s="148"/>
      <c r="W816" s="148"/>
      <c r="X816" s="148"/>
      <c r="Y816" s="148"/>
      <c r="Z816" s="148"/>
      <c r="AA816" s="148"/>
      <c r="AB816" s="148"/>
      <c r="AC816" s="148"/>
      <c r="AD816" s="148"/>
      <c r="AE816" s="148"/>
    </row>
    <row r="817" spans="1:31" ht="15.75" customHeight="1" x14ac:dyDescent="0.25">
      <c r="A817" s="148"/>
      <c r="B817" s="148"/>
      <c r="C817" s="148"/>
      <c r="D817" s="148"/>
      <c r="E817" s="148"/>
      <c r="F817" s="148"/>
      <c r="G817" s="723"/>
      <c r="H817" s="148"/>
      <c r="I817" s="148"/>
      <c r="J817" s="148"/>
      <c r="K817" s="148"/>
      <c r="L817" s="148"/>
      <c r="M817" s="148"/>
      <c r="N817" s="148"/>
      <c r="O817" s="148"/>
      <c r="P817" s="148"/>
      <c r="Q817" s="148"/>
      <c r="R817" s="148"/>
      <c r="S817" s="148"/>
      <c r="T817" s="148"/>
      <c r="U817" s="148"/>
      <c r="V817" s="148"/>
      <c r="W817" s="148"/>
      <c r="X817" s="148"/>
      <c r="Y817" s="148"/>
      <c r="Z817" s="148"/>
      <c r="AA817" s="148"/>
      <c r="AB817" s="148"/>
      <c r="AC817" s="148"/>
      <c r="AD817" s="148"/>
      <c r="AE817" s="148"/>
    </row>
    <row r="818" spans="1:31" ht="15.75" customHeight="1" x14ac:dyDescent="0.25">
      <c r="A818" s="148"/>
      <c r="B818" s="148"/>
      <c r="C818" s="148"/>
      <c r="D818" s="148"/>
      <c r="E818" s="148"/>
      <c r="F818" s="148"/>
      <c r="G818" s="723"/>
      <c r="H818" s="148"/>
      <c r="I818" s="148"/>
      <c r="J818" s="148"/>
      <c r="K818" s="148"/>
      <c r="L818" s="148"/>
      <c r="M818" s="148"/>
      <c r="N818" s="148"/>
      <c r="O818" s="148"/>
      <c r="P818" s="148"/>
      <c r="Q818" s="148"/>
      <c r="R818" s="148"/>
      <c r="S818" s="148"/>
      <c r="T818" s="148"/>
      <c r="U818" s="148"/>
      <c r="V818" s="148"/>
      <c r="W818" s="148"/>
      <c r="X818" s="148"/>
      <c r="Y818" s="148"/>
      <c r="Z818" s="148"/>
      <c r="AA818" s="148"/>
      <c r="AB818" s="148"/>
      <c r="AC818" s="148"/>
      <c r="AD818" s="148"/>
      <c r="AE818" s="148"/>
    </row>
    <row r="819" spans="1:31" ht="15.75" customHeight="1" x14ac:dyDescent="0.25">
      <c r="A819" s="148"/>
      <c r="B819" s="148"/>
      <c r="C819" s="148"/>
      <c r="D819" s="148"/>
      <c r="E819" s="148"/>
      <c r="F819" s="148"/>
      <c r="G819" s="723"/>
      <c r="H819" s="148"/>
      <c r="I819" s="148"/>
      <c r="J819" s="148"/>
      <c r="K819" s="148"/>
      <c r="L819" s="148"/>
      <c r="M819" s="148"/>
      <c r="N819" s="148"/>
      <c r="O819" s="148"/>
      <c r="P819" s="148"/>
      <c r="Q819" s="148"/>
      <c r="R819" s="148"/>
      <c r="S819" s="148"/>
      <c r="T819" s="148"/>
      <c r="U819" s="148"/>
      <c r="V819" s="148"/>
      <c r="W819" s="148"/>
      <c r="X819" s="148"/>
      <c r="Y819" s="148"/>
      <c r="Z819" s="148"/>
      <c r="AA819" s="148"/>
      <c r="AB819" s="148"/>
      <c r="AC819" s="148"/>
      <c r="AD819" s="148"/>
      <c r="AE819" s="148"/>
    </row>
    <row r="820" spans="1:31" ht="15.75" customHeight="1" x14ac:dyDescent="0.25">
      <c r="A820" s="148"/>
      <c r="B820" s="148"/>
      <c r="C820" s="148"/>
      <c r="D820" s="148"/>
      <c r="E820" s="148"/>
      <c r="F820" s="148"/>
      <c r="G820" s="723"/>
      <c r="H820" s="148"/>
      <c r="I820" s="148"/>
      <c r="J820" s="148"/>
      <c r="K820" s="148"/>
      <c r="L820" s="148"/>
      <c r="M820" s="148"/>
      <c r="N820" s="148"/>
      <c r="O820" s="148"/>
      <c r="P820" s="148"/>
      <c r="Q820" s="148"/>
      <c r="R820" s="148"/>
      <c r="S820" s="148"/>
      <c r="T820" s="148"/>
      <c r="U820" s="148"/>
      <c r="V820" s="148"/>
      <c r="W820" s="148"/>
      <c r="X820" s="148"/>
      <c r="Y820" s="148"/>
      <c r="Z820" s="148"/>
      <c r="AA820" s="148"/>
      <c r="AB820" s="148"/>
      <c r="AC820" s="148"/>
      <c r="AD820" s="148"/>
      <c r="AE820" s="148"/>
    </row>
    <row r="821" spans="1:31" ht="15.75" customHeight="1" x14ac:dyDescent="0.25">
      <c r="A821" s="148"/>
      <c r="B821" s="148"/>
      <c r="C821" s="148"/>
      <c r="D821" s="148"/>
      <c r="E821" s="148"/>
      <c r="F821" s="148"/>
      <c r="G821" s="723"/>
      <c r="H821" s="148"/>
      <c r="I821" s="148"/>
      <c r="J821" s="148"/>
      <c r="K821" s="148"/>
      <c r="L821" s="148"/>
      <c r="M821" s="148"/>
      <c r="N821" s="148"/>
      <c r="O821" s="148"/>
      <c r="P821" s="148"/>
      <c r="Q821" s="148"/>
      <c r="R821" s="148"/>
      <c r="S821" s="148"/>
      <c r="T821" s="148"/>
      <c r="U821" s="148"/>
      <c r="V821" s="148"/>
      <c r="W821" s="148"/>
      <c r="X821" s="148"/>
      <c r="Y821" s="148"/>
      <c r="Z821" s="148"/>
      <c r="AA821" s="148"/>
      <c r="AB821" s="148"/>
      <c r="AC821" s="148"/>
      <c r="AD821" s="148"/>
      <c r="AE821" s="148"/>
    </row>
    <row r="822" spans="1:31" ht="15.75" customHeight="1" x14ac:dyDescent="0.25">
      <c r="A822" s="148"/>
      <c r="B822" s="148"/>
      <c r="C822" s="148"/>
      <c r="D822" s="148"/>
      <c r="E822" s="148"/>
      <c r="F822" s="148"/>
      <c r="G822" s="723"/>
      <c r="H822" s="148"/>
      <c r="I822" s="148"/>
      <c r="J822" s="148"/>
      <c r="K822" s="148"/>
      <c r="L822" s="148"/>
      <c r="M822" s="148"/>
      <c r="N822" s="148"/>
      <c r="O822" s="148"/>
      <c r="P822" s="148"/>
      <c r="Q822" s="148"/>
      <c r="R822" s="148"/>
      <c r="S822" s="148"/>
      <c r="T822" s="148"/>
      <c r="U822" s="148"/>
      <c r="V822" s="148"/>
      <c r="W822" s="148"/>
      <c r="X822" s="148"/>
      <c r="Y822" s="148"/>
      <c r="Z822" s="148"/>
      <c r="AA822" s="148"/>
      <c r="AB822" s="148"/>
      <c r="AC822" s="148"/>
      <c r="AD822" s="148"/>
      <c r="AE822" s="148"/>
    </row>
    <row r="823" spans="1:31" ht="15.75" customHeight="1" x14ac:dyDescent="0.25">
      <c r="A823" s="148"/>
      <c r="B823" s="148"/>
      <c r="C823" s="148"/>
      <c r="D823" s="148"/>
      <c r="E823" s="148"/>
      <c r="F823" s="148"/>
      <c r="G823" s="723"/>
      <c r="H823" s="148"/>
      <c r="I823" s="148"/>
      <c r="J823" s="148"/>
      <c r="K823" s="148"/>
      <c r="L823" s="148"/>
      <c r="M823" s="148"/>
      <c r="N823" s="148"/>
      <c r="O823" s="148"/>
      <c r="P823" s="148"/>
      <c r="Q823" s="148"/>
      <c r="R823" s="148"/>
      <c r="S823" s="148"/>
      <c r="T823" s="148"/>
      <c r="U823" s="148"/>
      <c r="V823" s="148"/>
      <c r="W823" s="148"/>
      <c r="X823" s="148"/>
      <c r="Y823" s="148"/>
      <c r="Z823" s="148"/>
      <c r="AA823" s="148"/>
      <c r="AB823" s="148"/>
      <c r="AC823" s="148"/>
      <c r="AD823" s="148"/>
      <c r="AE823" s="148"/>
    </row>
    <row r="824" spans="1:31" ht="15.75" customHeight="1" x14ac:dyDescent="0.25">
      <c r="A824" s="148"/>
      <c r="B824" s="148"/>
      <c r="C824" s="148"/>
      <c r="D824" s="148"/>
      <c r="E824" s="148"/>
      <c r="F824" s="148"/>
      <c r="G824" s="723"/>
      <c r="H824" s="148"/>
      <c r="I824" s="148"/>
      <c r="J824" s="148"/>
      <c r="K824" s="148"/>
      <c r="L824" s="148"/>
      <c r="M824" s="148"/>
      <c r="N824" s="148"/>
      <c r="O824" s="148"/>
      <c r="P824" s="148"/>
      <c r="Q824" s="148"/>
      <c r="R824" s="148"/>
      <c r="S824" s="148"/>
      <c r="T824" s="148"/>
      <c r="U824" s="148"/>
      <c r="V824" s="148"/>
      <c r="W824" s="148"/>
      <c r="X824" s="148"/>
      <c r="Y824" s="148"/>
      <c r="Z824" s="148"/>
      <c r="AA824" s="148"/>
      <c r="AB824" s="148"/>
      <c r="AC824" s="148"/>
      <c r="AD824" s="148"/>
      <c r="AE824" s="148"/>
    </row>
    <row r="825" spans="1:31" ht="15.75" customHeight="1" x14ac:dyDescent="0.25">
      <c r="A825" s="148"/>
      <c r="B825" s="148"/>
      <c r="C825" s="148"/>
      <c r="D825" s="148"/>
      <c r="E825" s="148"/>
      <c r="F825" s="148"/>
      <c r="G825" s="723"/>
      <c r="H825" s="148"/>
      <c r="I825" s="148"/>
      <c r="J825" s="148"/>
      <c r="K825" s="148"/>
      <c r="L825" s="148"/>
      <c r="M825" s="148"/>
      <c r="N825" s="148"/>
      <c r="O825" s="148"/>
      <c r="P825" s="148"/>
      <c r="Q825" s="148"/>
      <c r="R825" s="148"/>
      <c r="S825" s="148"/>
      <c r="T825" s="148"/>
      <c r="U825" s="148"/>
      <c r="V825" s="148"/>
      <c r="W825" s="148"/>
      <c r="X825" s="148"/>
      <c r="Y825" s="148"/>
      <c r="Z825" s="148"/>
      <c r="AA825" s="148"/>
      <c r="AB825" s="148"/>
      <c r="AC825" s="148"/>
      <c r="AD825" s="148"/>
      <c r="AE825" s="148"/>
    </row>
    <row r="826" spans="1:31" ht="15.75" customHeight="1" x14ac:dyDescent="0.25">
      <c r="A826" s="148"/>
      <c r="B826" s="148"/>
      <c r="C826" s="148"/>
      <c r="D826" s="148"/>
      <c r="E826" s="148"/>
      <c r="F826" s="148"/>
      <c r="G826" s="723"/>
      <c r="H826" s="148"/>
      <c r="I826" s="148"/>
      <c r="J826" s="148"/>
      <c r="K826" s="148"/>
      <c r="L826" s="148"/>
      <c r="M826" s="148"/>
      <c r="N826" s="148"/>
      <c r="O826" s="148"/>
      <c r="P826" s="148"/>
      <c r="Q826" s="148"/>
      <c r="R826" s="148"/>
      <c r="S826" s="148"/>
      <c r="T826" s="148"/>
      <c r="U826" s="148"/>
      <c r="V826" s="148"/>
      <c r="W826" s="148"/>
      <c r="X826" s="148"/>
      <c r="Y826" s="148"/>
      <c r="Z826" s="148"/>
      <c r="AA826" s="148"/>
      <c r="AB826" s="148"/>
      <c r="AC826" s="148"/>
      <c r="AD826" s="148"/>
      <c r="AE826" s="148"/>
    </row>
    <row r="827" spans="1:31" ht="15.75" customHeight="1" x14ac:dyDescent="0.25">
      <c r="A827" s="148"/>
      <c r="B827" s="148"/>
      <c r="C827" s="148"/>
      <c r="D827" s="148"/>
      <c r="E827" s="148"/>
      <c r="F827" s="148"/>
      <c r="G827" s="723"/>
      <c r="H827" s="148"/>
      <c r="I827" s="148"/>
      <c r="J827" s="148"/>
      <c r="K827" s="148"/>
      <c r="L827" s="148"/>
      <c r="M827" s="148"/>
      <c r="N827" s="148"/>
      <c r="O827" s="148"/>
      <c r="P827" s="148"/>
      <c r="Q827" s="148"/>
      <c r="R827" s="148"/>
      <c r="S827" s="148"/>
      <c r="T827" s="148"/>
      <c r="U827" s="148"/>
      <c r="V827" s="148"/>
      <c r="W827" s="148"/>
      <c r="X827" s="148"/>
      <c r="Y827" s="148"/>
      <c r="Z827" s="148"/>
      <c r="AA827" s="148"/>
      <c r="AB827" s="148"/>
      <c r="AC827" s="148"/>
      <c r="AD827" s="148"/>
      <c r="AE827" s="148"/>
    </row>
    <row r="828" spans="1:31" ht="15.75" customHeight="1" x14ac:dyDescent="0.25">
      <c r="A828" s="148"/>
      <c r="B828" s="148"/>
      <c r="C828" s="148"/>
      <c r="D828" s="148"/>
      <c r="E828" s="148"/>
      <c r="F828" s="148"/>
      <c r="G828" s="723"/>
      <c r="H828" s="148"/>
      <c r="I828" s="148"/>
      <c r="J828" s="148"/>
      <c r="K828" s="148"/>
      <c r="L828" s="148"/>
      <c r="M828" s="148"/>
      <c r="N828" s="148"/>
      <c r="O828" s="148"/>
      <c r="P828" s="148"/>
      <c r="Q828" s="148"/>
      <c r="R828" s="148"/>
      <c r="S828" s="148"/>
      <c r="T828" s="148"/>
      <c r="U828" s="148"/>
      <c r="V828" s="148"/>
      <c r="W828" s="148"/>
      <c r="X828" s="148"/>
      <c r="Y828" s="148"/>
      <c r="Z828" s="148"/>
      <c r="AA828" s="148"/>
      <c r="AB828" s="148"/>
      <c r="AC828" s="148"/>
      <c r="AD828" s="148"/>
      <c r="AE828" s="148"/>
    </row>
    <row r="829" spans="1:31" ht="15.75" customHeight="1" x14ac:dyDescent="0.25">
      <c r="A829" s="148"/>
      <c r="B829" s="148"/>
      <c r="C829" s="148"/>
      <c r="D829" s="148"/>
      <c r="E829" s="148"/>
      <c r="F829" s="148"/>
      <c r="G829" s="723"/>
      <c r="H829" s="148"/>
      <c r="I829" s="148"/>
      <c r="J829" s="148"/>
      <c r="K829" s="148"/>
      <c r="L829" s="148"/>
      <c r="M829" s="148"/>
      <c r="N829" s="148"/>
      <c r="O829" s="148"/>
      <c r="P829" s="148"/>
      <c r="Q829" s="148"/>
      <c r="R829" s="148"/>
      <c r="S829" s="148"/>
      <c r="T829" s="148"/>
      <c r="U829" s="148"/>
      <c r="V829" s="148"/>
      <c r="W829" s="148"/>
      <c r="X829" s="148"/>
      <c r="Y829" s="148"/>
      <c r="Z829" s="148"/>
      <c r="AA829" s="148"/>
      <c r="AB829" s="148"/>
      <c r="AC829" s="148"/>
      <c r="AD829" s="148"/>
      <c r="AE829" s="148"/>
    </row>
    <row r="830" spans="1:31" ht="15.75" customHeight="1" x14ac:dyDescent="0.25">
      <c r="A830" s="148"/>
      <c r="B830" s="148"/>
      <c r="C830" s="148"/>
      <c r="D830" s="148"/>
      <c r="E830" s="148"/>
      <c r="F830" s="148"/>
      <c r="G830" s="723"/>
      <c r="H830" s="148"/>
      <c r="I830" s="148"/>
      <c r="J830" s="148"/>
      <c r="K830" s="148"/>
      <c r="L830" s="148"/>
      <c r="M830" s="148"/>
      <c r="N830" s="148"/>
      <c r="O830" s="148"/>
      <c r="P830" s="148"/>
      <c r="Q830" s="148"/>
      <c r="R830" s="148"/>
      <c r="S830" s="148"/>
      <c r="T830" s="148"/>
      <c r="U830" s="148"/>
      <c r="V830" s="148"/>
      <c r="W830" s="148"/>
      <c r="X830" s="148"/>
      <c r="Y830" s="148"/>
      <c r="Z830" s="148"/>
      <c r="AA830" s="148"/>
      <c r="AB830" s="148"/>
      <c r="AC830" s="148"/>
      <c r="AD830" s="148"/>
      <c r="AE830" s="148"/>
    </row>
    <row r="831" spans="1:31" ht="15.75" customHeight="1" x14ac:dyDescent="0.25">
      <c r="A831" s="148"/>
      <c r="B831" s="148"/>
      <c r="C831" s="148"/>
      <c r="D831" s="148"/>
      <c r="E831" s="148"/>
      <c r="F831" s="148"/>
      <c r="G831" s="723"/>
      <c r="H831" s="148"/>
      <c r="I831" s="148"/>
      <c r="J831" s="148"/>
      <c r="K831" s="148"/>
      <c r="L831" s="148"/>
      <c r="M831" s="148"/>
      <c r="N831" s="148"/>
      <c r="O831" s="148"/>
      <c r="P831" s="148"/>
      <c r="Q831" s="148"/>
      <c r="R831" s="148"/>
      <c r="S831" s="148"/>
      <c r="T831" s="148"/>
      <c r="U831" s="148"/>
      <c r="V831" s="148"/>
      <c r="W831" s="148"/>
      <c r="X831" s="148"/>
      <c r="Y831" s="148"/>
      <c r="Z831" s="148"/>
      <c r="AA831" s="148"/>
      <c r="AB831" s="148"/>
      <c r="AC831" s="148"/>
      <c r="AD831" s="148"/>
      <c r="AE831" s="148"/>
    </row>
    <row r="832" spans="1:31" ht="15.75" customHeight="1" x14ac:dyDescent="0.25">
      <c r="A832" s="148"/>
      <c r="B832" s="148"/>
      <c r="C832" s="148"/>
      <c r="D832" s="148"/>
      <c r="E832" s="148"/>
      <c r="F832" s="148"/>
      <c r="G832" s="723"/>
      <c r="H832" s="148"/>
      <c r="I832" s="148"/>
      <c r="J832" s="148"/>
      <c r="K832" s="148"/>
      <c r="L832" s="148"/>
      <c r="M832" s="148"/>
      <c r="N832" s="148"/>
      <c r="O832" s="148"/>
      <c r="P832" s="148"/>
      <c r="Q832" s="148"/>
      <c r="R832" s="148"/>
      <c r="S832" s="148"/>
      <c r="T832" s="148"/>
      <c r="U832" s="148"/>
      <c r="V832" s="148"/>
      <c r="W832" s="148"/>
      <c r="X832" s="148"/>
      <c r="Y832" s="148"/>
      <c r="Z832" s="148"/>
      <c r="AA832" s="148"/>
      <c r="AB832" s="148"/>
      <c r="AC832" s="148"/>
      <c r="AD832" s="148"/>
      <c r="AE832" s="148"/>
    </row>
    <row r="833" spans="1:31" ht="15.75" customHeight="1" x14ac:dyDescent="0.25">
      <c r="A833" s="148"/>
      <c r="B833" s="148"/>
      <c r="C833" s="148"/>
      <c r="D833" s="148"/>
      <c r="E833" s="148"/>
      <c r="F833" s="148"/>
      <c r="G833" s="723"/>
      <c r="H833" s="148"/>
      <c r="I833" s="148"/>
      <c r="J833" s="148"/>
      <c r="K833" s="148"/>
      <c r="L833" s="148"/>
      <c r="M833" s="148"/>
      <c r="N833" s="148"/>
      <c r="O833" s="148"/>
      <c r="P833" s="148"/>
      <c r="Q833" s="148"/>
      <c r="R833" s="148"/>
      <c r="S833" s="148"/>
      <c r="T833" s="148"/>
      <c r="U833" s="148"/>
      <c r="V833" s="148"/>
      <c r="W833" s="148"/>
      <c r="X833" s="148"/>
      <c r="Y833" s="148"/>
      <c r="Z833" s="148"/>
      <c r="AA833" s="148"/>
      <c r="AB833" s="148"/>
      <c r="AC833" s="148"/>
      <c r="AD833" s="148"/>
      <c r="AE833" s="148"/>
    </row>
    <row r="834" spans="1:31" ht="15.75" customHeight="1" x14ac:dyDescent="0.25">
      <c r="A834" s="148"/>
      <c r="B834" s="148"/>
      <c r="C834" s="148"/>
      <c r="D834" s="148"/>
      <c r="E834" s="148"/>
      <c r="F834" s="148"/>
      <c r="G834" s="723"/>
      <c r="H834" s="148"/>
      <c r="I834" s="148"/>
      <c r="J834" s="148"/>
      <c r="K834" s="148"/>
      <c r="L834" s="148"/>
      <c r="M834" s="148"/>
      <c r="N834" s="148"/>
      <c r="O834" s="148"/>
      <c r="P834" s="148"/>
      <c r="Q834" s="148"/>
      <c r="R834" s="148"/>
      <c r="S834" s="148"/>
      <c r="T834" s="148"/>
      <c r="U834" s="148"/>
      <c r="V834" s="148"/>
      <c r="W834" s="148"/>
      <c r="X834" s="148"/>
      <c r="Y834" s="148"/>
      <c r="Z834" s="148"/>
      <c r="AA834" s="148"/>
      <c r="AB834" s="148"/>
      <c r="AC834" s="148"/>
      <c r="AD834" s="148"/>
      <c r="AE834" s="148"/>
    </row>
    <row r="835" spans="1:31" ht="15.75" customHeight="1" x14ac:dyDescent="0.25">
      <c r="A835" s="148"/>
      <c r="B835" s="148"/>
      <c r="C835" s="148"/>
      <c r="D835" s="148"/>
      <c r="E835" s="148"/>
      <c r="F835" s="148"/>
      <c r="G835" s="723"/>
      <c r="H835" s="148"/>
      <c r="I835" s="148"/>
      <c r="J835" s="148"/>
      <c r="K835" s="148"/>
      <c r="L835" s="148"/>
      <c r="M835" s="148"/>
      <c r="N835" s="148"/>
      <c r="O835" s="148"/>
      <c r="P835" s="148"/>
      <c r="Q835" s="148"/>
      <c r="R835" s="148"/>
      <c r="S835" s="148"/>
      <c r="T835" s="148"/>
      <c r="U835" s="148"/>
      <c r="V835" s="148"/>
      <c r="W835" s="148"/>
      <c r="X835" s="148"/>
      <c r="Y835" s="148"/>
      <c r="Z835" s="148"/>
      <c r="AA835" s="148"/>
      <c r="AB835" s="148"/>
      <c r="AC835" s="148"/>
      <c r="AD835" s="148"/>
      <c r="AE835" s="148"/>
    </row>
    <row r="836" spans="1:31" ht="15.75" customHeight="1" x14ac:dyDescent="0.25">
      <c r="A836" s="148"/>
      <c r="B836" s="148"/>
      <c r="C836" s="148"/>
      <c r="D836" s="148"/>
      <c r="E836" s="148"/>
      <c r="F836" s="148"/>
      <c r="G836" s="723"/>
      <c r="H836" s="148"/>
      <c r="I836" s="148"/>
      <c r="J836" s="148"/>
      <c r="K836" s="148"/>
      <c r="L836" s="148"/>
      <c r="M836" s="148"/>
      <c r="N836" s="148"/>
      <c r="O836" s="148"/>
      <c r="P836" s="148"/>
      <c r="Q836" s="148"/>
      <c r="R836" s="148"/>
      <c r="S836" s="148"/>
      <c r="T836" s="148"/>
      <c r="U836" s="148"/>
      <c r="V836" s="148"/>
      <c r="W836" s="148"/>
      <c r="X836" s="148"/>
      <c r="Y836" s="148"/>
      <c r="Z836" s="148"/>
      <c r="AA836" s="148"/>
      <c r="AB836" s="148"/>
      <c r="AC836" s="148"/>
      <c r="AD836" s="148"/>
      <c r="AE836" s="148"/>
    </row>
    <row r="837" spans="1:31" ht="15.75" customHeight="1" x14ac:dyDescent="0.25">
      <c r="A837" s="148"/>
      <c r="B837" s="148"/>
      <c r="C837" s="148"/>
      <c r="D837" s="148"/>
      <c r="E837" s="148"/>
      <c r="F837" s="148"/>
      <c r="G837" s="723"/>
      <c r="H837" s="148"/>
      <c r="I837" s="148"/>
      <c r="J837" s="148"/>
      <c r="K837" s="148"/>
      <c r="L837" s="148"/>
      <c r="M837" s="148"/>
      <c r="N837" s="148"/>
      <c r="O837" s="148"/>
      <c r="P837" s="148"/>
      <c r="Q837" s="148"/>
      <c r="R837" s="148"/>
      <c r="S837" s="148"/>
      <c r="T837" s="148"/>
      <c r="U837" s="148"/>
      <c r="V837" s="148"/>
      <c r="W837" s="148"/>
      <c r="X837" s="148"/>
      <c r="Y837" s="148"/>
      <c r="Z837" s="148"/>
      <c r="AA837" s="148"/>
      <c r="AB837" s="148"/>
      <c r="AC837" s="148"/>
      <c r="AD837" s="148"/>
      <c r="AE837" s="148"/>
    </row>
    <row r="838" spans="1:31" ht="15.75" customHeight="1" x14ac:dyDescent="0.25">
      <c r="A838" s="148"/>
      <c r="B838" s="148"/>
      <c r="C838" s="148"/>
      <c r="D838" s="148"/>
      <c r="E838" s="148"/>
      <c r="F838" s="148"/>
      <c r="G838" s="723"/>
      <c r="H838" s="148"/>
      <c r="I838" s="148"/>
      <c r="J838" s="148"/>
      <c r="K838" s="148"/>
      <c r="L838" s="148"/>
      <c r="M838" s="148"/>
      <c r="N838" s="148"/>
      <c r="O838" s="148"/>
      <c r="P838" s="148"/>
      <c r="Q838" s="148"/>
      <c r="R838" s="148"/>
      <c r="S838" s="148"/>
      <c r="T838" s="148"/>
      <c r="U838" s="148"/>
      <c r="V838" s="148"/>
      <c r="W838" s="148"/>
      <c r="X838" s="148"/>
      <c r="Y838" s="148"/>
      <c r="Z838" s="148"/>
      <c r="AA838" s="148"/>
      <c r="AB838" s="148"/>
      <c r="AC838" s="148"/>
      <c r="AD838" s="148"/>
      <c r="AE838" s="148"/>
    </row>
    <row r="839" spans="1:31" ht="15.75" customHeight="1" x14ac:dyDescent="0.25">
      <c r="A839" s="148"/>
      <c r="B839" s="148"/>
      <c r="C839" s="148"/>
      <c r="D839" s="148"/>
      <c r="E839" s="148"/>
      <c r="F839" s="148"/>
      <c r="G839" s="723"/>
      <c r="H839" s="148"/>
      <c r="I839" s="148"/>
      <c r="J839" s="148"/>
      <c r="K839" s="148"/>
      <c r="L839" s="148"/>
      <c r="M839" s="148"/>
      <c r="N839" s="148"/>
      <c r="O839" s="148"/>
      <c r="P839" s="148"/>
      <c r="Q839" s="148"/>
      <c r="R839" s="148"/>
      <c r="S839" s="148"/>
      <c r="T839" s="148"/>
      <c r="U839" s="148"/>
      <c r="V839" s="148"/>
      <c r="W839" s="148"/>
      <c r="X839" s="148"/>
      <c r="Y839" s="148"/>
      <c r="Z839" s="148"/>
      <c r="AA839" s="148"/>
      <c r="AB839" s="148"/>
      <c r="AC839" s="148"/>
      <c r="AD839" s="148"/>
      <c r="AE839" s="148"/>
    </row>
    <row r="840" spans="1:31" ht="15.75" customHeight="1" x14ac:dyDescent="0.25">
      <c r="A840" s="148"/>
      <c r="B840" s="148"/>
      <c r="C840" s="148"/>
      <c r="D840" s="148"/>
      <c r="E840" s="148"/>
      <c r="F840" s="148"/>
      <c r="G840" s="723"/>
      <c r="H840" s="148"/>
      <c r="I840" s="148"/>
      <c r="J840" s="148"/>
      <c r="K840" s="148"/>
      <c r="L840" s="148"/>
      <c r="M840" s="148"/>
      <c r="N840" s="148"/>
      <c r="O840" s="148"/>
      <c r="P840" s="148"/>
      <c r="Q840" s="148"/>
      <c r="R840" s="148"/>
      <c r="S840" s="148"/>
      <c r="T840" s="148"/>
      <c r="U840" s="148"/>
      <c r="V840" s="148"/>
      <c r="W840" s="148"/>
      <c r="X840" s="148"/>
      <c r="Y840" s="148"/>
      <c r="Z840" s="148"/>
      <c r="AA840" s="148"/>
      <c r="AB840" s="148"/>
      <c r="AC840" s="148"/>
      <c r="AD840" s="148"/>
      <c r="AE840" s="148"/>
    </row>
    <row r="841" spans="1:31" ht="15.75" customHeight="1" x14ac:dyDescent="0.25">
      <c r="A841" s="148"/>
      <c r="B841" s="148"/>
      <c r="C841" s="148"/>
      <c r="D841" s="148"/>
      <c r="E841" s="148"/>
      <c r="F841" s="148"/>
      <c r="G841" s="723"/>
      <c r="H841" s="148"/>
      <c r="I841" s="148"/>
      <c r="J841" s="148"/>
      <c r="K841" s="148"/>
      <c r="L841" s="148"/>
      <c r="M841" s="148"/>
      <c r="N841" s="148"/>
      <c r="O841" s="148"/>
      <c r="P841" s="148"/>
      <c r="Q841" s="148"/>
      <c r="R841" s="148"/>
      <c r="S841" s="148"/>
      <c r="T841" s="148"/>
      <c r="U841" s="148"/>
      <c r="V841" s="148"/>
      <c r="W841" s="148"/>
      <c r="X841" s="148"/>
      <c r="Y841" s="148"/>
      <c r="Z841" s="148"/>
      <c r="AA841" s="148"/>
      <c r="AB841" s="148"/>
      <c r="AC841" s="148"/>
      <c r="AD841" s="148"/>
      <c r="AE841" s="148"/>
    </row>
    <row r="842" spans="1:31" ht="15.75" customHeight="1" x14ac:dyDescent="0.25">
      <c r="A842" s="148"/>
      <c r="B842" s="148"/>
      <c r="C842" s="148"/>
      <c r="D842" s="148"/>
      <c r="E842" s="148"/>
      <c r="F842" s="148"/>
      <c r="G842" s="723"/>
      <c r="H842" s="148"/>
      <c r="I842" s="148"/>
      <c r="J842" s="148"/>
      <c r="K842" s="148"/>
      <c r="L842" s="148"/>
      <c r="M842" s="148"/>
      <c r="N842" s="148"/>
      <c r="O842" s="148"/>
      <c r="P842" s="148"/>
      <c r="Q842" s="148"/>
      <c r="R842" s="148"/>
      <c r="S842" s="148"/>
      <c r="T842" s="148"/>
      <c r="U842" s="148"/>
      <c r="V842" s="148"/>
      <c r="W842" s="148"/>
      <c r="X842" s="148"/>
      <c r="Y842" s="148"/>
      <c r="Z842" s="148"/>
      <c r="AA842" s="148"/>
      <c r="AB842" s="148"/>
      <c r="AC842" s="148"/>
      <c r="AD842" s="148"/>
      <c r="AE842" s="148"/>
    </row>
    <row r="843" spans="1:31" ht="15.75" customHeight="1" x14ac:dyDescent="0.25">
      <c r="A843" s="148"/>
      <c r="B843" s="148"/>
      <c r="C843" s="148"/>
      <c r="D843" s="148"/>
      <c r="E843" s="148"/>
      <c r="F843" s="148"/>
      <c r="G843" s="723"/>
      <c r="H843" s="148"/>
      <c r="I843" s="148"/>
      <c r="J843" s="148"/>
      <c r="K843" s="148"/>
      <c r="L843" s="148"/>
      <c r="M843" s="148"/>
      <c r="N843" s="148"/>
      <c r="O843" s="148"/>
      <c r="P843" s="148"/>
      <c r="Q843" s="148"/>
      <c r="R843" s="148"/>
      <c r="S843" s="148"/>
      <c r="T843" s="148"/>
      <c r="U843" s="148"/>
      <c r="V843" s="148"/>
      <c r="W843" s="148"/>
      <c r="X843" s="148"/>
      <c r="Y843" s="148"/>
      <c r="Z843" s="148"/>
      <c r="AA843" s="148"/>
      <c r="AB843" s="148"/>
      <c r="AC843" s="148"/>
      <c r="AD843" s="148"/>
      <c r="AE843" s="148"/>
    </row>
    <row r="844" spans="1:31" ht="15.75" customHeight="1" x14ac:dyDescent="0.25">
      <c r="A844" s="148"/>
      <c r="B844" s="148"/>
      <c r="C844" s="148"/>
      <c r="D844" s="148"/>
      <c r="E844" s="148"/>
      <c r="F844" s="148"/>
      <c r="G844" s="723"/>
      <c r="H844" s="148"/>
      <c r="I844" s="148"/>
      <c r="J844" s="148"/>
      <c r="K844" s="148"/>
      <c r="L844" s="148"/>
      <c r="M844" s="148"/>
      <c r="N844" s="148"/>
      <c r="O844" s="148"/>
      <c r="P844" s="148"/>
      <c r="Q844" s="148"/>
      <c r="R844" s="148"/>
      <c r="S844" s="148"/>
      <c r="T844" s="148"/>
      <c r="U844" s="148"/>
      <c r="V844" s="148"/>
      <c r="W844" s="148"/>
      <c r="X844" s="148"/>
      <c r="Y844" s="148"/>
      <c r="Z844" s="148"/>
      <c r="AA844" s="148"/>
      <c r="AB844" s="148"/>
      <c r="AC844" s="148"/>
      <c r="AD844" s="148"/>
      <c r="AE844" s="148"/>
    </row>
    <row r="845" spans="1:31" ht="15.75" customHeight="1" x14ac:dyDescent="0.25">
      <c r="A845" s="148"/>
      <c r="B845" s="148"/>
      <c r="C845" s="148"/>
      <c r="D845" s="148"/>
      <c r="E845" s="148"/>
      <c r="F845" s="148"/>
      <c r="G845" s="723"/>
      <c r="H845" s="148"/>
      <c r="I845" s="148"/>
      <c r="J845" s="148"/>
      <c r="K845" s="148"/>
      <c r="L845" s="148"/>
      <c r="M845" s="148"/>
      <c r="N845" s="148"/>
      <c r="O845" s="148"/>
      <c r="P845" s="148"/>
      <c r="Q845" s="148"/>
      <c r="R845" s="148"/>
      <c r="S845" s="148"/>
      <c r="T845" s="148"/>
      <c r="U845" s="148"/>
      <c r="V845" s="148"/>
      <c r="W845" s="148"/>
      <c r="X845" s="148"/>
      <c r="Y845" s="148"/>
      <c r="Z845" s="148"/>
      <c r="AA845" s="148"/>
      <c r="AB845" s="148"/>
      <c r="AC845" s="148"/>
      <c r="AD845" s="148"/>
      <c r="AE845" s="148"/>
    </row>
    <row r="846" spans="1:31" ht="15.75" customHeight="1" x14ac:dyDescent="0.25">
      <c r="A846" s="148"/>
      <c r="B846" s="148"/>
      <c r="C846" s="148"/>
      <c r="D846" s="148"/>
      <c r="E846" s="148"/>
      <c r="F846" s="148"/>
      <c r="G846" s="723"/>
      <c r="H846" s="148"/>
      <c r="I846" s="148"/>
      <c r="J846" s="148"/>
      <c r="K846" s="148"/>
      <c r="L846" s="148"/>
      <c r="M846" s="148"/>
      <c r="N846" s="148"/>
      <c r="O846" s="148"/>
      <c r="P846" s="148"/>
      <c r="Q846" s="148"/>
      <c r="R846" s="148"/>
      <c r="S846" s="148"/>
      <c r="T846" s="148"/>
      <c r="U846" s="148"/>
      <c r="V846" s="148"/>
      <c r="W846" s="148"/>
      <c r="X846" s="148"/>
      <c r="Y846" s="148"/>
      <c r="Z846" s="148"/>
      <c r="AA846" s="148"/>
      <c r="AB846" s="148"/>
      <c r="AC846" s="148"/>
      <c r="AD846" s="148"/>
      <c r="AE846" s="148"/>
    </row>
    <row r="847" spans="1:31" ht="15.75" customHeight="1" x14ac:dyDescent="0.25">
      <c r="A847" s="148"/>
      <c r="B847" s="148"/>
      <c r="C847" s="148"/>
      <c r="D847" s="148"/>
      <c r="E847" s="148"/>
      <c r="F847" s="148"/>
      <c r="G847" s="723"/>
      <c r="H847" s="148"/>
      <c r="I847" s="148"/>
      <c r="J847" s="148"/>
      <c r="K847" s="148"/>
      <c r="L847" s="148"/>
      <c r="M847" s="148"/>
      <c r="N847" s="148"/>
      <c r="O847" s="148"/>
      <c r="P847" s="148"/>
      <c r="Q847" s="148"/>
      <c r="R847" s="148"/>
      <c r="S847" s="148"/>
      <c r="T847" s="148"/>
      <c r="U847" s="148"/>
      <c r="V847" s="148"/>
      <c r="W847" s="148"/>
      <c r="X847" s="148"/>
      <c r="Y847" s="148"/>
      <c r="Z847" s="148"/>
      <c r="AA847" s="148"/>
      <c r="AB847" s="148"/>
      <c r="AC847" s="148"/>
      <c r="AD847" s="148"/>
      <c r="AE847" s="148"/>
    </row>
    <row r="848" spans="1:31" ht="15.75" customHeight="1" x14ac:dyDescent="0.25">
      <c r="A848" s="148"/>
      <c r="B848" s="148"/>
      <c r="C848" s="148"/>
      <c r="D848" s="148"/>
      <c r="E848" s="148"/>
      <c r="F848" s="148"/>
      <c r="G848" s="723"/>
      <c r="H848" s="148"/>
      <c r="I848" s="148"/>
      <c r="J848" s="148"/>
      <c r="K848" s="148"/>
      <c r="L848" s="148"/>
      <c r="M848" s="148"/>
      <c r="N848" s="148"/>
      <c r="O848" s="148"/>
      <c r="P848" s="148"/>
      <c r="Q848" s="148"/>
      <c r="R848" s="148"/>
      <c r="S848" s="148"/>
      <c r="T848" s="148"/>
      <c r="U848" s="148"/>
      <c r="V848" s="148"/>
      <c r="W848" s="148"/>
      <c r="X848" s="148"/>
      <c r="Y848" s="148"/>
      <c r="Z848" s="148"/>
      <c r="AA848" s="148"/>
      <c r="AB848" s="148"/>
      <c r="AC848" s="148"/>
      <c r="AD848" s="148"/>
      <c r="AE848" s="148"/>
    </row>
    <row r="849" spans="1:31" ht="15.75" customHeight="1" x14ac:dyDescent="0.25">
      <c r="A849" s="148"/>
      <c r="B849" s="148"/>
      <c r="C849" s="148"/>
      <c r="D849" s="148"/>
      <c r="E849" s="148"/>
      <c r="F849" s="148"/>
      <c r="G849" s="723"/>
      <c r="H849" s="148"/>
      <c r="I849" s="148"/>
      <c r="J849" s="148"/>
      <c r="K849" s="148"/>
      <c r="L849" s="148"/>
      <c r="M849" s="148"/>
      <c r="N849" s="148"/>
      <c r="O849" s="148"/>
      <c r="P849" s="148"/>
      <c r="Q849" s="148"/>
      <c r="R849" s="148"/>
      <c r="S849" s="148"/>
      <c r="T849" s="148"/>
      <c r="U849" s="148"/>
      <c r="V849" s="148"/>
      <c r="W849" s="148"/>
      <c r="X849" s="148"/>
      <c r="Y849" s="148"/>
      <c r="Z849" s="148"/>
      <c r="AA849" s="148"/>
      <c r="AB849" s="148"/>
      <c r="AC849" s="148"/>
      <c r="AD849" s="148"/>
      <c r="AE849" s="148"/>
    </row>
    <row r="850" spans="1:31" ht="15.75" customHeight="1" x14ac:dyDescent="0.25">
      <c r="A850" s="148"/>
      <c r="B850" s="148"/>
      <c r="C850" s="148"/>
      <c r="D850" s="148"/>
      <c r="E850" s="148"/>
      <c r="F850" s="148"/>
      <c r="G850" s="723"/>
      <c r="H850" s="148"/>
      <c r="I850" s="148"/>
      <c r="J850" s="148"/>
      <c r="K850" s="148"/>
      <c r="L850" s="148"/>
      <c r="M850" s="148"/>
      <c r="N850" s="148"/>
      <c r="O850" s="148"/>
      <c r="P850" s="148"/>
      <c r="Q850" s="148"/>
      <c r="R850" s="148"/>
      <c r="S850" s="148"/>
      <c r="T850" s="148"/>
      <c r="U850" s="148"/>
      <c r="V850" s="148"/>
      <c r="W850" s="148"/>
      <c r="X850" s="148"/>
      <c r="Y850" s="148"/>
      <c r="Z850" s="148"/>
      <c r="AA850" s="148"/>
      <c r="AB850" s="148"/>
      <c r="AC850" s="148"/>
      <c r="AD850" s="148"/>
      <c r="AE850" s="148"/>
    </row>
    <row r="851" spans="1:31" ht="15.75" customHeight="1" x14ac:dyDescent="0.25">
      <c r="A851" s="148"/>
      <c r="B851" s="148"/>
      <c r="C851" s="148"/>
      <c r="D851" s="148"/>
      <c r="E851" s="148"/>
      <c r="F851" s="148"/>
      <c r="G851" s="723"/>
      <c r="H851" s="148"/>
      <c r="I851" s="148"/>
      <c r="J851" s="148"/>
      <c r="K851" s="148"/>
      <c r="L851" s="148"/>
      <c r="M851" s="148"/>
      <c r="N851" s="148"/>
      <c r="O851" s="148"/>
      <c r="P851" s="148"/>
      <c r="Q851" s="148"/>
      <c r="R851" s="148"/>
      <c r="S851" s="148"/>
      <c r="T851" s="148"/>
      <c r="U851" s="148"/>
      <c r="V851" s="148"/>
      <c r="W851" s="148"/>
      <c r="X851" s="148"/>
      <c r="Y851" s="148"/>
      <c r="Z851" s="148"/>
      <c r="AA851" s="148"/>
      <c r="AB851" s="148"/>
      <c r="AC851" s="148"/>
      <c r="AD851" s="148"/>
      <c r="AE851" s="148"/>
    </row>
    <row r="852" spans="1:31" ht="15.75" customHeight="1" x14ac:dyDescent="0.25">
      <c r="A852" s="148"/>
      <c r="B852" s="148"/>
      <c r="C852" s="148"/>
      <c r="D852" s="148"/>
      <c r="E852" s="148"/>
      <c r="F852" s="148"/>
      <c r="G852" s="723"/>
      <c r="H852" s="148"/>
      <c r="I852" s="148"/>
      <c r="J852" s="148"/>
      <c r="K852" s="148"/>
      <c r="L852" s="148"/>
      <c r="M852" s="148"/>
      <c r="N852" s="148"/>
      <c r="O852" s="148"/>
      <c r="P852" s="148"/>
      <c r="Q852" s="148"/>
      <c r="R852" s="148"/>
      <c r="S852" s="148"/>
      <c r="T852" s="148"/>
      <c r="U852" s="148"/>
      <c r="V852" s="148"/>
      <c r="W852" s="148"/>
      <c r="X852" s="148"/>
      <c r="Y852" s="148"/>
      <c r="Z852" s="148"/>
      <c r="AA852" s="148"/>
      <c r="AB852" s="148"/>
      <c r="AC852" s="148"/>
      <c r="AD852" s="148"/>
      <c r="AE852" s="148"/>
    </row>
    <row r="853" spans="1:31" ht="15.75" customHeight="1" x14ac:dyDescent="0.25">
      <c r="A853" s="148"/>
      <c r="B853" s="148"/>
      <c r="C853" s="148"/>
      <c r="D853" s="148"/>
      <c r="E853" s="148"/>
      <c r="F853" s="148"/>
      <c r="G853" s="723"/>
      <c r="H853" s="148"/>
      <c r="I853" s="148"/>
      <c r="J853" s="148"/>
      <c r="K853" s="148"/>
      <c r="L853" s="148"/>
      <c r="M853" s="148"/>
      <c r="N853" s="148"/>
      <c r="O853" s="148"/>
      <c r="P853" s="148"/>
      <c r="Q853" s="148"/>
      <c r="R853" s="148"/>
      <c r="S853" s="148"/>
      <c r="T853" s="148"/>
      <c r="U853" s="148"/>
      <c r="V853" s="148"/>
      <c r="W853" s="148"/>
      <c r="X853" s="148"/>
      <c r="Y853" s="148"/>
      <c r="Z853" s="148"/>
      <c r="AA853" s="148"/>
      <c r="AB853" s="148"/>
      <c r="AC853" s="148"/>
      <c r="AD853" s="148"/>
      <c r="AE853" s="148"/>
    </row>
    <row r="854" spans="1:31" ht="15.75" customHeight="1" x14ac:dyDescent="0.25">
      <c r="A854" s="148"/>
      <c r="B854" s="148"/>
      <c r="C854" s="148"/>
      <c r="D854" s="148"/>
      <c r="E854" s="148"/>
      <c r="F854" s="148"/>
      <c r="G854" s="723"/>
      <c r="H854" s="148"/>
      <c r="I854" s="148"/>
      <c r="J854" s="148"/>
      <c r="K854" s="148"/>
      <c r="L854" s="148"/>
      <c r="M854" s="148"/>
      <c r="N854" s="148"/>
      <c r="O854" s="148"/>
      <c r="P854" s="148"/>
      <c r="Q854" s="148"/>
      <c r="R854" s="148"/>
      <c r="S854" s="148"/>
      <c r="T854" s="148"/>
      <c r="U854" s="148"/>
      <c r="V854" s="148"/>
      <c r="W854" s="148"/>
      <c r="X854" s="148"/>
      <c r="Y854" s="148"/>
      <c r="Z854" s="148"/>
      <c r="AA854" s="148"/>
      <c r="AB854" s="148"/>
      <c r="AC854" s="148"/>
      <c r="AD854" s="148"/>
      <c r="AE854" s="148"/>
    </row>
    <row r="855" spans="1:31" ht="15.75" customHeight="1" x14ac:dyDescent="0.25">
      <c r="A855" s="148"/>
      <c r="B855" s="148"/>
      <c r="C855" s="148"/>
      <c r="D855" s="148"/>
      <c r="E855" s="148"/>
      <c r="F855" s="148"/>
      <c r="G855" s="723"/>
      <c r="H855" s="148"/>
      <c r="I855" s="148"/>
      <c r="J855" s="148"/>
      <c r="K855" s="148"/>
      <c r="L855" s="148"/>
      <c r="M855" s="148"/>
      <c r="N855" s="148"/>
      <c r="O855" s="148"/>
      <c r="P855" s="148"/>
      <c r="Q855" s="148"/>
      <c r="R855" s="148"/>
      <c r="S855" s="148"/>
      <c r="T855" s="148"/>
      <c r="U855" s="148"/>
      <c r="V855" s="148"/>
      <c r="W855" s="148"/>
      <c r="X855" s="148"/>
      <c r="Y855" s="148"/>
      <c r="Z855" s="148"/>
      <c r="AA855" s="148"/>
      <c r="AB855" s="148"/>
      <c r="AC855" s="148"/>
      <c r="AD855" s="148"/>
      <c r="AE855" s="148"/>
    </row>
    <row r="856" spans="1:31" ht="15.75" customHeight="1" x14ac:dyDescent="0.25">
      <c r="A856" s="148"/>
      <c r="B856" s="148"/>
      <c r="C856" s="148"/>
      <c r="D856" s="148"/>
      <c r="E856" s="148"/>
      <c r="F856" s="148"/>
      <c r="G856" s="723"/>
      <c r="H856" s="148"/>
      <c r="I856" s="148"/>
      <c r="J856" s="148"/>
      <c r="K856" s="148"/>
      <c r="L856" s="148"/>
      <c r="M856" s="148"/>
      <c r="N856" s="148"/>
      <c r="O856" s="148"/>
      <c r="P856" s="148"/>
      <c r="Q856" s="148"/>
      <c r="R856" s="148"/>
      <c r="S856" s="148"/>
      <c r="T856" s="148"/>
      <c r="U856" s="148"/>
      <c r="V856" s="148"/>
      <c r="W856" s="148"/>
      <c r="X856" s="148"/>
      <c r="Y856" s="148"/>
      <c r="Z856" s="148"/>
      <c r="AA856" s="148"/>
      <c r="AB856" s="148"/>
      <c r="AC856" s="148"/>
      <c r="AD856" s="148"/>
      <c r="AE856" s="148"/>
    </row>
    <row r="857" spans="1:31" ht="15.75" customHeight="1" x14ac:dyDescent="0.25">
      <c r="A857" s="148"/>
      <c r="B857" s="148"/>
      <c r="C857" s="148"/>
      <c r="D857" s="148"/>
      <c r="E857" s="148"/>
      <c r="F857" s="148"/>
      <c r="G857" s="723"/>
      <c r="H857" s="148"/>
      <c r="I857" s="148"/>
      <c r="J857" s="148"/>
      <c r="K857" s="148"/>
      <c r="L857" s="148"/>
      <c r="M857" s="148"/>
      <c r="N857" s="148"/>
      <c r="O857" s="148"/>
      <c r="P857" s="148"/>
      <c r="Q857" s="148"/>
      <c r="R857" s="148"/>
      <c r="S857" s="148"/>
      <c r="T857" s="148"/>
      <c r="U857" s="148"/>
      <c r="V857" s="148"/>
      <c r="W857" s="148"/>
      <c r="X857" s="148"/>
      <c r="Y857" s="148"/>
      <c r="Z857" s="148"/>
      <c r="AA857" s="148"/>
      <c r="AB857" s="148"/>
      <c r="AC857" s="148"/>
      <c r="AD857" s="148"/>
      <c r="AE857" s="148"/>
    </row>
    <row r="858" spans="1:31" ht="15.75" customHeight="1" x14ac:dyDescent="0.25">
      <c r="A858" s="148"/>
      <c r="B858" s="148"/>
      <c r="C858" s="148"/>
      <c r="D858" s="148"/>
      <c r="E858" s="148"/>
      <c r="F858" s="148"/>
      <c r="G858" s="723"/>
      <c r="H858" s="148"/>
      <c r="I858" s="148"/>
      <c r="J858" s="148"/>
      <c r="K858" s="148"/>
      <c r="L858" s="148"/>
      <c r="M858" s="148"/>
      <c r="N858" s="148"/>
      <c r="O858" s="148"/>
      <c r="P858" s="148"/>
      <c r="Q858" s="148"/>
      <c r="R858" s="148"/>
      <c r="S858" s="148"/>
      <c r="T858" s="148"/>
      <c r="U858" s="148"/>
      <c r="V858" s="148"/>
      <c r="W858" s="148"/>
      <c r="X858" s="148"/>
      <c r="Y858" s="148"/>
      <c r="Z858" s="148"/>
      <c r="AA858" s="148"/>
      <c r="AB858" s="148"/>
      <c r="AC858" s="148"/>
      <c r="AD858" s="148"/>
      <c r="AE858" s="148"/>
    </row>
    <row r="859" spans="1:31" ht="15.75" customHeight="1" x14ac:dyDescent="0.25">
      <c r="A859" s="148"/>
      <c r="B859" s="148"/>
      <c r="C859" s="148"/>
      <c r="D859" s="148"/>
      <c r="E859" s="148"/>
      <c r="F859" s="148"/>
      <c r="G859" s="723"/>
      <c r="H859" s="148"/>
      <c r="I859" s="148"/>
      <c r="J859" s="148"/>
      <c r="K859" s="148"/>
      <c r="L859" s="148"/>
      <c r="M859" s="148"/>
      <c r="N859" s="148"/>
      <c r="O859" s="148"/>
      <c r="P859" s="148"/>
      <c r="Q859" s="148"/>
      <c r="R859" s="148"/>
      <c r="S859" s="148"/>
      <c r="T859" s="148"/>
      <c r="U859" s="148"/>
      <c r="V859" s="148"/>
      <c r="W859" s="148"/>
      <c r="X859" s="148"/>
      <c r="Y859" s="148"/>
      <c r="Z859" s="148"/>
      <c r="AA859" s="148"/>
      <c r="AB859" s="148"/>
      <c r="AC859" s="148"/>
      <c r="AD859" s="148"/>
      <c r="AE859" s="148"/>
    </row>
    <row r="860" spans="1:31" ht="15.75" customHeight="1" x14ac:dyDescent="0.25">
      <c r="A860" s="148"/>
      <c r="B860" s="148"/>
      <c r="C860" s="148"/>
      <c r="D860" s="148"/>
      <c r="E860" s="148"/>
      <c r="F860" s="148"/>
      <c r="G860" s="723"/>
      <c r="H860" s="148"/>
      <c r="I860" s="148"/>
      <c r="J860" s="148"/>
      <c r="K860" s="148"/>
      <c r="L860" s="148"/>
      <c r="M860" s="148"/>
      <c r="N860" s="148"/>
      <c r="O860" s="148"/>
      <c r="P860" s="148"/>
      <c r="Q860" s="148"/>
      <c r="R860" s="148"/>
      <c r="S860" s="148"/>
      <c r="T860" s="148"/>
      <c r="U860" s="148"/>
      <c r="V860" s="148"/>
      <c r="W860" s="148"/>
      <c r="X860" s="148"/>
      <c r="Y860" s="148"/>
      <c r="Z860" s="148"/>
      <c r="AA860" s="148"/>
      <c r="AB860" s="148"/>
      <c r="AC860" s="148"/>
      <c r="AD860" s="148"/>
      <c r="AE860" s="148"/>
    </row>
    <row r="861" spans="1:31" ht="15.75" customHeight="1" x14ac:dyDescent="0.25">
      <c r="A861" s="148"/>
      <c r="B861" s="148"/>
      <c r="C861" s="148"/>
      <c r="D861" s="148"/>
      <c r="E861" s="148"/>
      <c r="F861" s="148"/>
      <c r="G861" s="723"/>
      <c r="H861" s="148"/>
      <c r="I861" s="148"/>
      <c r="J861" s="148"/>
      <c r="K861" s="148"/>
      <c r="L861" s="148"/>
      <c r="M861" s="148"/>
      <c r="N861" s="148"/>
      <c r="O861" s="148"/>
      <c r="P861" s="148"/>
      <c r="Q861" s="148"/>
      <c r="R861" s="148"/>
      <c r="S861" s="148"/>
      <c r="T861" s="148"/>
      <c r="U861" s="148"/>
      <c r="V861" s="148"/>
      <c r="W861" s="148"/>
      <c r="X861" s="148"/>
      <c r="Y861" s="148"/>
      <c r="Z861" s="148"/>
      <c r="AA861" s="148"/>
      <c r="AB861" s="148"/>
      <c r="AC861" s="148"/>
      <c r="AD861" s="148"/>
      <c r="AE861" s="148"/>
    </row>
    <row r="862" spans="1:31" ht="15.75" customHeight="1" x14ac:dyDescent="0.25">
      <c r="A862" s="148"/>
      <c r="B862" s="148"/>
      <c r="C862" s="148"/>
      <c r="D862" s="148"/>
      <c r="E862" s="148"/>
      <c r="F862" s="148"/>
      <c r="G862" s="723"/>
      <c r="H862" s="148"/>
      <c r="I862" s="148"/>
      <c r="J862" s="148"/>
      <c r="K862" s="148"/>
      <c r="L862" s="148"/>
      <c r="M862" s="148"/>
      <c r="N862" s="148"/>
      <c r="O862" s="148"/>
      <c r="P862" s="148"/>
      <c r="Q862" s="148"/>
      <c r="R862" s="148"/>
      <c r="S862" s="148"/>
      <c r="T862" s="148"/>
      <c r="U862" s="148"/>
      <c r="V862" s="148"/>
      <c r="W862" s="148"/>
      <c r="X862" s="148"/>
      <c r="Y862" s="148"/>
      <c r="Z862" s="148"/>
      <c r="AA862" s="148"/>
      <c r="AB862" s="148"/>
      <c r="AC862" s="148"/>
      <c r="AD862" s="148"/>
      <c r="AE862" s="148"/>
    </row>
    <row r="863" spans="1:31" ht="15.75" customHeight="1" x14ac:dyDescent="0.25">
      <c r="A863" s="148"/>
      <c r="B863" s="148"/>
      <c r="C863" s="148"/>
      <c r="D863" s="148"/>
      <c r="E863" s="148"/>
      <c r="F863" s="148"/>
      <c r="G863" s="723"/>
      <c r="H863" s="148"/>
      <c r="I863" s="148"/>
      <c r="J863" s="148"/>
      <c r="K863" s="148"/>
      <c r="L863" s="148"/>
      <c r="M863" s="148"/>
      <c r="N863" s="148"/>
      <c r="O863" s="148"/>
      <c r="P863" s="148"/>
      <c r="Q863" s="148"/>
      <c r="R863" s="148"/>
      <c r="S863" s="148"/>
      <c r="T863" s="148"/>
      <c r="U863" s="148"/>
      <c r="V863" s="148"/>
      <c r="W863" s="148"/>
      <c r="X863" s="148"/>
      <c r="Y863" s="148"/>
      <c r="Z863" s="148"/>
      <c r="AA863" s="148"/>
      <c r="AB863" s="148"/>
      <c r="AC863" s="148"/>
      <c r="AD863" s="148"/>
      <c r="AE863" s="148"/>
    </row>
    <row r="864" spans="1:31" ht="15.75" customHeight="1" x14ac:dyDescent="0.25">
      <c r="A864" s="148"/>
      <c r="B864" s="148"/>
      <c r="C864" s="148"/>
      <c r="D864" s="148"/>
      <c r="E864" s="148"/>
      <c r="F864" s="148"/>
      <c r="G864" s="723"/>
      <c r="H864" s="148"/>
      <c r="I864" s="148"/>
      <c r="J864" s="148"/>
      <c r="K864" s="148"/>
      <c r="L864" s="148"/>
      <c r="M864" s="148"/>
      <c r="N864" s="148"/>
      <c r="O864" s="148"/>
      <c r="P864" s="148"/>
      <c r="Q864" s="148"/>
      <c r="R864" s="148"/>
      <c r="S864" s="148"/>
      <c r="T864" s="148"/>
      <c r="U864" s="148"/>
      <c r="V864" s="148"/>
      <c r="W864" s="148"/>
      <c r="X864" s="148"/>
      <c r="Y864" s="148"/>
      <c r="Z864" s="148"/>
      <c r="AA864" s="148"/>
      <c r="AB864" s="148"/>
      <c r="AC864" s="148"/>
      <c r="AD864" s="148"/>
      <c r="AE864" s="148"/>
    </row>
    <row r="865" spans="1:31" ht="15.75" customHeight="1" x14ac:dyDescent="0.25">
      <c r="A865" s="148"/>
      <c r="B865" s="148"/>
      <c r="C865" s="148"/>
      <c r="D865" s="148"/>
      <c r="E865" s="148"/>
      <c r="F865" s="148"/>
      <c r="G865" s="723"/>
      <c r="H865" s="148"/>
      <c r="I865" s="148"/>
      <c r="J865" s="148"/>
      <c r="K865" s="148"/>
      <c r="L865" s="148"/>
      <c r="M865" s="148"/>
      <c r="N865" s="148"/>
      <c r="O865" s="148"/>
      <c r="P865" s="148"/>
      <c r="Q865" s="148"/>
      <c r="R865" s="148"/>
      <c r="S865" s="148"/>
      <c r="T865" s="148"/>
      <c r="U865" s="148"/>
      <c r="V865" s="148"/>
      <c r="W865" s="148"/>
      <c r="X865" s="148"/>
      <c r="Y865" s="148"/>
      <c r="Z865" s="148"/>
      <c r="AA865" s="148"/>
      <c r="AB865" s="148"/>
      <c r="AC865" s="148"/>
      <c r="AD865" s="148"/>
      <c r="AE865" s="148"/>
    </row>
    <row r="866" spans="1:31" ht="15.75" customHeight="1" x14ac:dyDescent="0.25">
      <c r="A866" s="148"/>
      <c r="B866" s="148"/>
      <c r="C866" s="148"/>
      <c r="D866" s="148"/>
      <c r="E866" s="148"/>
      <c r="F866" s="148"/>
      <c r="G866" s="723"/>
      <c r="H866" s="148"/>
      <c r="I866" s="148"/>
      <c r="J866" s="148"/>
      <c r="K866" s="148"/>
      <c r="L866" s="148"/>
      <c r="M866" s="148"/>
      <c r="N866" s="148"/>
      <c r="O866" s="148"/>
      <c r="P866" s="148"/>
      <c r="Q866" s="148"/>
      <c r="R866" s="148"/>
      <c r="S866" s="148"/>
      <c r="T866" s="148"/>
      <c r="U866" s="148"/>
      <c r="V866" s="148"/>
      <c r="W866" s="148"/>
      <c r="X866" s="148"/>
      <c r="Y866" s="148"/>
      <c r="Z866" s="148"/>
      <c r="AA866" s="148"/>
      <c r="AB866" s="148"/>
      <c r="AC866" s="148"/>
      <c r="AD866" s="148"/>
      <c r="AE866" s="148"/>
    </row>
    <row r="867" spans="1:31" ht="15.75" customHeight="1" x14ac:dyDescent="0.25">
      <c r="A867" s="148"/>
      <c r="B867" s="148"/>
      <c r="C867" s="148"/>
      <c r="D867" s="148"/>
      <c r="E867" s="148"/>
      <c r="F867" s="148"/>
      <c r="G867" s="723"/>
      <c r="H867" s="148"/>
      <c r="I867" s="148"/>
      <c r="J867" s="148"/>
      <c r="K867" s="148"/>
      <c r="L867" s="148"/>
      <c r="M867" s="148"/>
      <c r="N867" s="148"/>
      <c r="O867" s="148"/>
      <c r="P867" s="148"/>
      <c r="Q867" s="148"/>
      <c r="R867" s="148"/>
      <c r="S867" s="148"/>
      <c r="T867" s="148"/>
      <c r="U867" s="148"/>
      <c r="V867" s="148"/>
      <c r="W867" s="148"/>
      <c r="X867" s="148"/>
      <c r="Y867" s="148"/>
      <c r="Z867" s="148"/>
      <c r="AA867" s="148"/>
      <c r="AB867" s="148"/>
      <c r="AC867" s="148"/>
      <c r="AD867" s="148"/>
      <c r="AE867" s="148"/>
    </row>
    <row r="868" spans="1:31" ht="15.75" customHeight="1" x14ac:dyDescent="0.25">
      <c r="A868" s="148"/>
      <c r="B868" s="148"/>
      <c r="C868" s="148"/>
      <c r="D868" s="148"/>
      <c r="E868" s="148"/>
      <c r="F868" s="148"/>
      <c r="G868" s="723"/>
      <c r="H868" s="148"/>
      <c r="I868" s="148"/>
      <c r="J868" s="148"/>
      <c r="K868" s="148"/>
      <c r="L868" s="148"/>
      <c r="M868" s="148"/>
      <c r="N868" s="148"/>
      <c r="O868" s="148"/>
      <c r="P868" s="148"/>
      <c r="Q868" s="148"/>
      <c r="R868" s="148"/>
      <c r="S868" s="148"/>
      <c r="T868" s="148"/>
      <c r="U868" s="148"/>
      <c r="V868" s="148"/>
      <c r="W868" s="148"/>
      <c r="X868" s="148"/>
      <c r="Y868" s="148"/>
      <c r="Z868" s="148"/>
      <c r="AA868" s="148"/>
      <c r="AB868" s="148"/>
      <c r="AC868" s="148"/>
      <c r="AD868" s="148"/>
      <c r="AE868" s="148"/>
    </row>
    <row r="869" spans="1:31" ht="15.75" customHeight="1" x14ac:dyDescent="0.25">
      <c r="A869" s="148"/>
      <c r="B869" s="148"/>
      <c r="C869" s="148"/>
      <c r="D869" s="148"/>
      <c r="E869" s="148"/>
      <c r="F869" s="148"/>
      <c r="G869" s="723"/>
      <c r="H869" s="148"/>
      <c r="I869" s="148"/>
      <c r="J869" s="148"/>
      <c r="K869" s="148"/>
      <c r="L869" s="148"/>
      <c r="M869" s="148"/>
      <c r="N869" s="148"/>
      <c r="O869" s="148"/>
      <c r="P869" s="148"/>
      <c r="Q869" s="148"/>
      <c r="R869" s="148"/>
      <c r="S869" s="148"/>
      <c r="T869" s="148"/>
      <c r="U869" s="148"/>
      <c r="V869" s="148"/>
      <c r="W869" s="148"/>
      <c r="X869" s="148"/>
      <c r="Y869" s="148"/>
      <c r="Z869" s="148"/>
      <c r="AA869" s="148"/>
      <c r="AB869" s="148"/>
      <c r="AC869" s="148"/>
      <c r="AD869" s="148"/>
      <c r="AE869" s="148"/>
    </row>
    <row r="870" spans="1:31" ht="15.75" customHeight="1" x14ac:dyDescent="0.25">
      <c r="A870" s="148"/>
      <c r="B870" s="148"/>
      <c r="C870" s="148"/>
      <c r="D870" s="148"/>
      <c r="E870" s="148"/>
      <c r="F870" s="148"/>
      <c r="G870" s="723"/>
      <c r="H870" s="148"/>
      <c r="I870" s="148"/>
      <c r="J870" s="148"/>
      <c r="K870" s="148"/>
      <c r="L870" s="148"/>
      <c r="M870" s="148"/>
      <c r="N870" s="148"/>
      <c r="O870" s="148"/>
      <c r="P870" s="148"/>
      <c r="Q870" s="148"/>
      <c r="R870" s="148"/>
      <c r="S870" s="148"/>
      <c r="T870" s="148"/>
      <c r="U870" s="148"/>
      <c r="V870" s="148"/>
      <c r="W870" s="148"/>
      <c r="X870" s="148"/>
      <c r="Y870" s="148"/>
      <c r="Z870" s="148"/>
      <c r="AA870" s="148"/>
      <c r="AB870" s="148"/>
      <c r="AC870" s="148"/>
      <c r="AD870" s="148"/>
      <c r="AE870" s="148"/>
    </row>
    <row r="871" spans="1:31" ht="15.75" customHeight="1" x14ac:dyDescent="0.25">
      <c r="A871" s="148"/>
      <c r="B871" s="148"/>
      <c r="C871" s="148"/>
      <c r="D871" s="148"/>
      <c r="E871" s="148"/>
      <c r="F871" s="148"/>
      <c r="G871" s="723"/>
      <c r="H871" s="148"/>
      <c r="I871" s="148"/>
      <c r="J871" s="148"/>
      <c r="K871" s="148"/>
      <c r="L871" s="148"/>
      <c r="M871" s="148"/>
      <c r="N871" s="148"/>
      <c r="O871" s="148"/>
      <c r="P871" s="148"/>
      <c r="Q871" s="148"/>
      <c r="R871" s="148"/>
      <c r="S871" s="148"/>
      <c r="T871" s="148"/>
      <c r="U871" s="148"/>
      <c r="V871" s="148"/>
      <c r="W871" s="148"/>
      <c r="X871" s="148"/>
      <c r="Y871" s="148"/>
      <c r="Z871" s="148"/>
      <c r="AA871" s="148"/>
      <c r="AB871" s="148"/>
      <c r="AC871" s="148"/>
      <c r="AD871" s="148"/>
      <c r="AE871" s="148"/>
    </row>
    <row r="872" spans="1:31" ht="15.75" customHeight="1" x14ac:dyDescent="0.25">
      <c r="A872" s="148"/>
      <c r="B872" s="148"/>
      <c r="C872" s="148"/>
      <c r="D872" s="148"/>
      <c r="E872" s="148"/>
      <c r="F872" s="148"/>
      <c r="G872" s="723"/>
      <c r="H872" s="148"/>
      <c r="I872" s="148"/>
      <c r="J872" s="148"/>
      <c r="K872" s="148"/>
      <c r="L872" s="148"/>
      <c r="M872" s="148"/>
      <c r="N872" s="148"/>
      <c r="O872" s="148"/>
      <c r="P872" s="148"/>
      <c r="Q872" s="148"/>
      <c r="R872" s="148"/>
      <c r="S872" s="148"/>
      <c r="T872" s="148"/>
      <c r="U872" s="148"/>
      <c r="V872" s="148"/>
      <c r="W872" s="148"/>
      <c r="X872" s="148"/>
      <c r="Y872" s="148"/>
      <c r="Z872" s="148"/>
      <c r="AA872" s="148"/>
      <c r="AB872" s="148"/>
      <c r="AC872" s="148"/>
      <c r="AD872" s="148"/>
      <c r="AE872" s="148"/>
    </row>
    <row r="873" spans="1:31" ht="15.75" customHeight="1" x14ac:dyDescent="0.25">
      <c r="A873" s="148"/>
      <c r="B873" s="148"/>
      <c r="C873" s="148"/>
      <c r="D873" s="148"/>
      <c r="E873" s="148"/>
      <c r="F873" s="148"/>
      <c r="G873" s="723"/>
      <c r="H873" s="148"/>
      <c r="I873" s="148"/>
      <c r="J873" s="148"/>
      <c r="K873" s="148"/>
      <c r="L873" s="148"/>
      <c r="M873" s="148"/>
      <c r="N873" s="148"/>
      <c r="O873" s="148"/>
      <c r="P873" s="148"/>
      <c r="Q873" s="148"/>
      <c r="R873" s="148"/>
      <c r="S873" s="148"/>
      <c r="T873" s="148"/>
      <c r="U873" s="148"/>
      <c r="V873" s="148"/>
      <c r="W873" s="148"/>
      <c r="X873" s="148"/>
      <c r="Y873" s="148"/>
      <c r="Z873" s="148"/>
      <c r="AA873" s="148"/>
      <c r="AB873" s="148"/>
      <c r="AC873" s="148"/>
      <c r="AD873" s="148"/>
      <c r="AE873" s="148"/>
    </row>
    <row r="874" spans="1:31" ht="15.75" customHeight="1" x14ac:dyDescent="0.25">
      <c r="A874" s="148"/>
      <c r="B874" s="148"/>
      <c r="C874" s="148"/>
      <c r="D874" s="148"/>
      <c r="E874" s="148"/>
      <c r="F874" s="148"/>
      <c r="G874" s="723"/>
      <c r="H874" s="148"/>
      <c r="I874" s="148"/>
      <c r="J874" s="148"/>
      <c r="K874" s="148"/>
      <c r="L874" s="148"/>
      <c r="M874" s="148"/>
      <c r="N874" s="148"/>
      <c r="O874" s="148"/>
      <c r="P874" s="148"/>
      <c r="Q874" s="148"/>
      <c r="R874" s="148"/>
      <c r="S874" s="148"/>
      <c r="T874" s="148"/>
      <c r="U874" s="148"/>
      <c r="V874" s="148"/>
      <c r="W874" s="148"/>
      <c r="X874" s="148"/>
      <c r="Y874" s="148"/>
      <c r="Z874" s="148"/>
      <c r="AA874" s="148"/>
      <c r="AB874" s="148"/>
      <c r="AC874" s="148"/>
      <c r="AD874" s="148"/>
      <c r="AE874" s="148"/>
    </row>
    <row r="875" spans="1:31" ht="15.75" customHeight="1" x14ac:dyDescent="0.25">
      <c r="A875" s="148"/>
      <c r="B875" s="148"/>
      <c r="C875" s="148"/>
      <c r="D875" s="148"/>
      <c r="E875" s="148"/>
      <c r="F875" s="148"/>
      <c r="G875" s="723"/>
      <c r="H875" s="148"/>
      <c r="I875" s="148"/>
      <c r="J875" s="148"/>
      <c r="K875" s="148"/>
      <c r="L875" s="148"/>
      <c r="M875" s="148"/>
      <c r="N875" s="148"/>
      <c r="O875" s="148"/>
      <c r="P875" s="148"/>
      <c r="Q875" s="148"/>
      <c r="R875" s="148"/>
      <c r="S875" s="148"/>
      <c r="T875" s="148"/>
      <c r="U875" s="148"/>
      <c r="V875" s="148"/>
      <c r="W875" s="148"/>
      <c r="X875" s="148"/>
      <c r="Y875" s="148"/>
      <c r="Z875" s="148"/>
      <c r="AA875" s="148"/>
      <c r="AB875" s="148"/>
      <c r="AC875" s="148"/>
      <c r="AD875" s="148"/>
      <c r="AE875" s="148"/>
    </row>
    <row r="876" spans="1:31" ht="15.75" customHeight="1" x14ac:dyDescent="0.25">
      <c r="A876" s="148"/>
      <c r="B876" s="148"/>
      <c r="C876" s="148"/>
      <c r="D876" s="148"/>
      <c r="E876" s="148"/>
      <c r="F876" s="148"/>
      <c r="G876" s="723"/>
      <c r="H876" s="148"/>
      <c r="I876" s="148"/>
      <c r="J876" s="148"/>
      <c r="K876" s="148"/>
      <c r="L876" s="148"/>
      <c r="M876" s="148"/>
      <c r="N876" s="148"/>
      <c r="O876" s="148"/>
      <c r="P876" s="148"/>
      <c r="Q876" s="148"/>
      <c r="R876" s="148"/>
      <c r="S876" s="148"/>
      <c r="T876" s="148"/>
      <c r="U876" s="148"/>
      <c r="V876" s="148"/>
      <c r="W876" s="148"/>
      <c r="X876" s="148"/>
      <c r="Y876" s="148"/>
      <c r="Z876" s="148"/>
      <c r="AA876" s="148"/>
      <c r="AB876" s="148"/>
      <c r="AC876" s="148"/>
      <c r="AD876" s="148"/>
      <c r="AE876" s="148"/>
    </row>
    <row r="877" spans="1:31" ht="15.75" customHeight="1" x14ac:dyDescent="0.25">
      <c r="A877" s="148"/>
      <c r="B877" s="148"/>
      <c r="C877" s="148"/>
      <c r="D877" s="148"/>
      <c r="E877" s="148"/>
      <c r="F877" s="148"/>
      <c r="G877" s="723"/>
      <c r="H877" s="148"/>
      <c r="I877" s="148"/>
      <c r="J877" s="148"/>
      <c r="K877" s="148"/>
      <c r="L877" s="148"/>
      <c r="M877" s="148"/>
      <c r="N877" s="148"/>
      <c r="O877" s="148"/>
      <c r="P877" s="148"/>
      <c r="Q877" s="148"/>
      <c r="R877" s="148"/>
      <c r="S877" s="148"/>
      <c r="T877" s="148"/>
      <c r="U877" s="148"/>
      <c r="V877" s="148"/>
      <c r="W877" s="148"/>
      <c r="X877" s="148"/>
      <c r="Y877" s="148"/>
      <c r="Z877" s="148"/>
      <c r="AA877" s="148"/>
      <c r="AB877" s="148"/>
      <c r="AC877" s="148"/>
      <c r="AD877" s="148"/>
      <c r="AE877" s="148"/>
    </row>
    <row r="878" spans="1:31" ht="15.75" customHeight="1" x14ac:dyDescent="0.25">
      <c r="A878" s="148"/>
      <c r="B878" s="148"/>
      <c r="C878" s="148"/>
      <c r="D878" s="148"/>
      <c r="E878" s="148"/>
      <c r="F878" s="148"/>
      <c r="G878" s="723"/>
      <c r="H878" s="148"/>
      <c r="I878" s="148"/>
      <c r="J878" s="148"/>
      <c r="K878" s="148"/>
      <c r="L878" s="148"/>
      <c r="M878" s="148"/>
      <c r="N878" s="148"/>
      <c r="O878" s="148"/>
      <c r="P878" s="148"/>
      <c r="Q878" s="148"/>
      <c r="R878" s="148"/>
      <c r="S878" s="148"/>
      <c r="T878" s="148"/>
      <c r="U878" s="148"/>
      <c r="V878" s="148"/>
      <c r="W878" s="148"/>
      <c r="X878" s="148"/>
      <c r="Y878" s="148"/>
      <c r="Z878" s="148"/>
      <c r="AA878" s="148"/>
      <c r="AB878" s="148"/>
      <c r="AC878" s="148"/>
      <c r="AD878" s="148"/>
      <c r="AE878" s="148"/>
    </row>
    <row r="879" spans="1:31" ht="15.75" customHeight="1" x14ac:dyDescent="0.25">
      <c r="A879" s="148"/>
      <c r="B879" s="148"/>
      <c r="C879" s="148"/>
      <c r="D879" s="148"/>
      <c r="E879" s="148"/>
      <c r="F879" s="148"/>
      <c r="G879" s="723"/>
      <c r="H879" s="148"/>
      <c r="I879" s="148"/>
      <c r="J879" s="148"/>
      <c r="K879" s="148"/>
      <c r="L879" s="148"/>
      <c r="M879" s="148"/>
      <c r="N879" s="148"/>
      <c r="O879" s="148"/>
      <c r="P879" s="148"/>
      <c r="Q879" s="148"/>
      <c r="R879" s="148"/>
      <c r="S879" s="148"/>
      <c r="T879" s="148"/>
      <c r="U879" s="148"/>
      <c r="V879" s="148"/>
      <c r="W879" s="148"/>
      <c r="X879" s="148"/>
      <c r="Y879" s="148"/>
      <c r="Z879" s="148"/>
      <c r="AA879" s="148"/>
      <c r="AB879" s="148"/>
      <c r="AC879" s="148"/>
      <c r="AD879" s="148"/>
      <c r="AE879" s="148"/>
    </row>
    <row r="880" spans="1:31" ht="15.75" customHeight="1" x14ac:dyDescent="0.25">
      <c r="A880" s="148"/>
      <c r="B880" s="148"/>
      <c r="C880" s="148"/>
      <c r="D880" s="148"/>
      <c r="E880" s="148"/>
      <c r="F880" s="148"/>
      <c r="G880" s="723"/>
      <c r="H880" s="148"/>
      <c r="I880" s="148"/>
      <c r="J880" s="148"/>
      <c r="K880" s="148"/>
      <c r="L880" s="148"/>
      <c r="M880" s="148"/>
      <c r="N880" s="148"/>
      <c r="O880" s="148"/>
      <c r="P880" s="148"/>
      <c r="Q880" s="148"/>
      <c r="R880" s="148"/>
      <c r="S880" s="148"/>
      <c r="T880" s="148"/>
      <c r="U880" s="148"/>
      <c r="V880" s="148"/>
      <c r="W880" s="148"/>
      <c r="X880" s="148"/>
      <c r="Y880" s="148"/>
      <c r="Z880" s="148"/>
      <c r="AA880" s="148"/>
      <c r="AB880" s="148"/>
      <c r="AC880" s="148"/>
      <c r="AD880" s="148"/>
      <c r="AE880" s="148"/>
    </row>
    <row r="881" spans="1:31" ht="15.75" customHeight="1" x14ac:dyDescent="0.25">
      <c r="A881" s="148"/>
      <c r="B881" s="148"/>
      <c r="C881" s="148"/>
      <c r="D881" s="148"/>
      <c r="E881" s="148"/>
      <c r="F881" s="148"/>
      <c r="G881" s="723"/>
      <c r="H881" s="148"/>
      <c r="I881" s="148"/>
      <c r="J881" s="148"/>
      <c r="K881" s="148"/>
      <c r="L881" s="148"/>
      <c r="M881" s="148"/>
      <c r="N881" s="148"/>
      <c r="O881" s="148"/>
      <c r="P881" s="148"/>
      <c r="Q881" s="148"/>
      <c r="R881" s="148"/>
      <c r="S881" s="148"/>
      <c r="T881" s="148"/>
      <c r="U881" s="148"/>
      <c r="V881" s="148"/>
      <c r="W881" s="148"/>
      <c r="X881" s="148"/>
      <c r="Y881" s="148"/>
      <c r="Z881" s="148"/>
      <c r="AA881" s="148"/>
      <c r="AB881" s="148"/>
      <c r="AC881" s="148"/>
      <c r="AD881" s="148"/>
      <c r="AE881" s="148"/>
    </row>
    <row r="882" spans="1:31" ht="15.75" customHeight="1" x14ac:dyDescent="0.25">
      <c r="A882" s="148"/>
      <c r="B882" s="148"/>
      <c r="C882" s="148"/>
      <c r="D882" s="148"/>
      <c r="E882" s="148"/>
      <c r="F882" s="148"/>
      <c r="G882" s="723"/>
      <c r="H882" s="148"/>
      <c r="I882" s="148"/>
      <c r="J882" s="148"/>
      <c r="K882" s="148"/>
      <c r="L882" s="148"/>
      <c r="M882" s="148"/>
      <c r="N882" s="148"/>
      <c r="O882" s="148"/>
      <c r="P882" s="148"/>
      <c r="Q882" s="148"/>
      <c r="R882" s="148"/>
      <c r="S882" s="148"/>
      <c r="T882" s="148"/>
      <c r="U882" s="148"/>
      <c r="V882" s="148"/>
      <c r="W882" s="148"/>
      <c r="X882" s="148"/>
      <c r="Y882" s="148"/>
      <c r="Z882" s="148"/>
      <c r="AA882" s="148"/>
      <c r="AB882" s="148"/>
      <c r="AC882" s="148"/>
      <c r="AD882" s="148"/>
      <c r="AE882" s="148"/>
    </row>
    <row r="883" spans="1:31" ht="15.75" customHeight="1" x14ac:dyDescent="0.25">
      <c r="A883" s="148"/>
      <c r="B883" s="148"/>
      <c r="C883" s="148"/>
      <c r="D883" s="148"/>
      <c r="E883" s="148"/>
      <c r="F883" s="148"/>
      <c r="G883" s="723"/>
      <c r="H883" s="148"/>
      <c r="I883" s="148"/>
      <c r="J883" s="148"/>
      <c r="K883" s="148"/>
      <c r="L883" s="148"/>
      <c r="M883" s="148"/>
      <c r="N883" s="148"/>
      <c r="O883" s="148"/>
      <c r="P883" s="148"/>
      <c r="Q883" s="148"/>
      <c r="R883" s="148"/>
      <c r="S883" s="148"/>
      <c r="T883" s="148"/>
      <c r="U883" s="148"/>
      <c r="V883" s="148"/>
      <c r="W883" s="148"/>
      <c r="X883" s="148"/>
      <c r="Y883" s="148"/>
      <c r="Z883" s="148"/>
      <c r="AA883" s="148"/>
      <c r="AB883" s="148"/>
      <c r="AC883" s="148"/>
      <c r="AD883" s="148"/>
      <c r="AE883" s="148"/>
    </row>
    <row r="884" spans="1:31" ht="15.75" customHeight="1" x14ac:dyDescent="0.25">
      <c r="A884" s="148"/>
      <c r="B884" s="148"/>
      <c r="C884" s="148"/>
      <c r="D884" s="148"/>
      <c r="E884" s="148"/>
      <c r="F884" s="148"/>
      <c r="G884" s="723"/>
      <c r="H884" s="148"/>
      <c r="I884" s="148"/>
      <c r="J884" s="148"/>
      <c r="K884" s="148"/>
      <c r="L884" s="148"/>
      <c r="M884" s="148"/>
      <c r="N884" s="148"/>
      <c r="O884" s="148"/>
      <c r="P884" s="148"/>
      <c r="Q884" s="148"/>
      <c r="R884" s="148"/>
      <c r="S884" s="148"/>
      <c r="T884" s="148"/>
      <c r="U884" s="148"/>
      <c r="V884" s="148"/>
      <c r="W884" s="148"/>
      <c r="X884" s="148"/>
      <c r="Y884" s="148"/>
      <c r="Z884" s="148"/>
      <c r="AA884" s="148"/>
      <c r="AB884" s="148"/>
      <c r="AC884" s="148"/>
      <c r="AD884" s="148"/>
      <c r="AE884" s="148"/>
    </row>
    <row r="885" spans="1:31" ht="15.75" customHeight="1" x14ac:dyDescent="0.25">
      <c r="A885" s="148"/>
      <c r="B885" s="148"/>
      <c r="C885" s="148"/>
      <c r="D885" s="148"/>
      <c r="E885" s="148"/>
      <c r="F885" s="148"/>
      <c r="G885" s="723"/>
      <c r="H885" s="148"/>
      <c r="I885" s="148"/>
      <c r="J885" s="148"/>
      <c r="K885" s="148"/>
      <c r="L885" s="148"/>
      <c r="M885" s="148"/>
      <c r="N885" s="148"/>
      <c r="O885" s="148"/>
      <c r="P885" s="148"/>
      <c r="Q885" s="148"/>
      <c r="R885" s="148"/>
      <c r="S885" s="148"/>
      <c r="T885" s="148"/>
      <c r="U885" s="148"/>
      <c r="V885" s="148"/>
      <c r="W885" s="148"/>
      <c r="X885" s="148"/>
      <c r="Y885" s="148"/>
      <c r="Z885" s="148"/>
      <c r="AA885" s="148"/>
      <c r="AB885" s="148"/>
      <c r="AC885" s="148"/>
      <c r="AD885" s="148"/>
      <c r="AE885" s="148"/>
    </row>
    <row r="886" spans="1:31" ht="15.75" customHeight="1" x14ac:dyDescent="0.25">
      <c r="A886" s="148"/>
      <c r="B886" s="148"/>
      <c r="C886" s="148"/>
      <c r="D886" s="148"/>
      <c r="E886" s="148"/>
      <c r="F886" s="148"/>
      <c r="G886" s="723"/>
      <c r="H886" s="148"/>
      <c r="I886" s="148"/>
      <c r="J886" s="148"/>
      <c r="K886" s="148"/>
      <c r="L886" s="148"/>
      <c r="M886" s="148"/>
      <c r="N886" s="148"/>
      <c r="O886" s="148"/>
      <c r="P886" s="148"/>
      <c r="Q886" s="148"/>
      <c r="R886" s="148"/>
      <c r="S886" s="148"/>
      <c r="T886" s="148"/>
      <c r="U886" s="148"/>
      <c r="V886" s="148"/>
      <c r="W886" s="148"/>
      <c r="X886" s="148"/>
      <c r="Y886" s="148"/>
      <c r="Z886" s="148"/>
      <c r="AA886" s="148"/>
      <c r="AB886" s="148"/>
      <c r="AC886" s="148"/>
      <c r="AD886" s="148"/>
      <c r="AE886" s="148"/>
    </row>
    <row r="887" spans="1:31" ht="15.75" customHeight="1" x14ac:dyDescent="0.25">
      <c r="A887" s="148"/>
      <c r="B887" s="148"/>
      <c r="C887" s="148"/>
      <c r="D887" s="148"/>
      <c r="E887" s="148"/>
      <c r="F887" s="148"/>
      <c r="G887" s="723"/>
      <c r="H887" s="148"/>
      <c r="I887" s="148"/>
      <c r="J887" s="148"/>
      <c r="K887" s="148"/>
      <c r="L887" s="148"/>
      <c r="M887" s="148"/>
      <c r="N887" s="148"/>
      <c r="O887" s="148"/>
      <c r="P887" s="148"/>
      <c r="Q887" s="148"/>
      <c r="R887" s="148"/>
      <c r="S887" s="148"/>
      <c r="T887" s="148"/>
      <c r="U887" s="148"/>
      <c r="V887" s="148"/>
      <c r="W887" s="148"/>
      <c r="X887" s="148"/>
      <c r="Y887" s="148"/>
      <c r="Z887" s="148"/>
      <c r="AA887" s="148"/>
      <c r="AB887" s="148"/>
      <c r="AC887" s="148"/>
      <c r="AD887" s="148"/>
      <c r="AE887" s="148"/>
    </row>
    <row r="888" spans="1:31" ht="15.75" customHeight="1" x14ac:dyDescent="0.25">
      <c r="A888" s="148"/>
      <c r="B888" s="148"/>
      <c r="C888" s="148"/>
      <c r="D888" s="148"/>
      <c r="E888" s="148"/>
      <c r="F888" s="148"/>
      <c r="G888" s="723"/>
      <c r="H888" s="148"/>
      <c r="I888" s="148"/>
      <c r="J888" s="148"/>
      <c r="K888" s="148"/>
      <c r="L888" s="148"/>
      <c r="M888" s="148"/>
      <c r="N888" s="148"/>
      <c r="O888" s="148"/>
      <c r="P888" s="148"/>
      <c r="Q888" s="148"/>
      <c r="R888" s="148"/>
      <c r="S888" s="148"/>
      <c r="T888" s="148"/>
      <c r="U888" s="148"/>
      <c r="V888" s="148"/>
      <c r="W888" s="148"/>
      <c r="X888" s="148"/>
      <c r="Y888" s="148"/>
      <c r="Z888" s="148"/>
      <c r="AA888" s="148"/>
      <c r="AB888" s="148"/>
      <c r="AC888" s="148"/>
      <c r="AD888" s="148"/>
      <c r="AE888" s="148"/>
    </row>
    <row r="889" spans="1:31" ht="15.75" customHeight="1" x14ac:dyDescent="0.25">
      <c r="A889" s="148"/>
      <c r="B889" s="148"/>
      <c r="C889" s="148"/>
      <c r="D889" s="148"/>
      <c r="E889" s="148"/>
      <c r="F889" s="148"/>
      <c r="G889" s="723"/>
      <c r="H889" s="148"/>
      <c r="I889" s="148"/>
      <c r="J889" s="148"/>
      <c r="K889" s="148"/>
      <c r="L889" s="148"/>
      <c r="M889" s="148"/>
      <c r="N889" s="148"/>
      <c r="O889" s="148"/>
      <c r="P889" s="148"/>
      <c r="Q889" s="148"/>
      <c r="R889" s="148"/>
      <c r="S889" s="148"/>
      <c r="T889" s="148"/>
      <c r="U889" s="148"/>
      <c r="V889" s="148"/>
      <c r="W889" s="148"/>
      <c r="X889" s="148"/>
      <c r="Y889" s="148"/>
      <c r="Z889" s="148"/>
      <c r="AA889" s="148"/>
      <c r="AB889" s="148"/>
      <c r="AC889" s="148"/>
      <c r="AD889" s="148"/>
      <c r="AE889" s="148"/>
    </row>
    <row r="890" spans="1:31" ht="15.75" customHeight="1" x14ac:dyDescent="0.25">
      <c r="A890" s="148"/>
      <c r="B890" s="148"/>
      <c r="C890" s="148"/>
      <c r="D890" s="148"/>
      <c r="E890" s="148"/>
      <c r="F890" s="148"/>
      <c r="G890" s="723"/>
      <c r="H890" s="148"/>
      <c r="I890" s="148"/>
      <c r="J890" s="148"/>
      <c r="K890" s="148"/>
      <c r="L890" s="148"/>
      <c r="M890" s="148"/>
      <c r="N890" s="148"/>
      <c r="O890" s="148"/>
      <c r="P890" s="148"/>
      <c r="Q890" s="148"/>
      <c r="R890" s="148"/>
      <c r="S890" s="148"/>
      <c r="T890" s="148"/>
      <c r="U890" s="148"/>
      <c r="V890" s="148"/>
      <c r="W890" s="148"/>
      <c r="X890" s="148"/>
      <c r="Y890" s="148"/>
      <c r="Z890" s="148"/>
      <c r="AA890" s="148"/>
      <c r="AB890" s="148"/>
      <c r="AC890" s="148"/>
      <c r="AD890" s="148"/>
      <c r="AE890" s="148"/>
    </row>
    <row r="891" spans="1:31" ht="15.75" customHeight="1" x14ac:dyDescent="0.25">
      <c r="A891" s="148"/>
      <c r="B891" s="148"/>
      <c r="C891" s="148"/>
      <c r="D891" s="148"/>
      <c r="E891" s="148"/>
      <c r="F891" s="148"/>
      <c r="G891" s="723"/>
      <c r="H891" s="148"/>
      <c r="I891" s="148"/>
      <c r="J891" s="148"/>
      <c r="K891" s="148"/>
      <c r="L891" s="148"/>
      <c r="M891" s="148"/>
      <c r="N891" s="148"/>
      <c r="O891" s="148"/>
      <c r="P891" s="148"/>
      <c r="Q891" s="148"/>
      <c r="R891" s="148"/>
      <c r="S891" s="148"/>
      <c r="T891" s="148"/>
      <c r="U891" s="148"/>
      <c r="V891" s="148"/>
      <c r="W891" s="148"/>
      <c r="X891" s="148"/>
      <c r="Y891" s="148"/>
      <c r="Z891" s="148"/>
      <c r="AA891" s="148"/>
      <c r="AB891" s="148"/>
      <c r="AC891" s="148"/>
      <c r="AD891" s="148"/>
      <c r="AE891" s="148"/>
    </row>
    <row r="892" spans="1:31" ht="15.75" customHeight="1" x14ac:dyDescent="0.25">
      <c r="A892" s="148"/>
      <c r="B892" s="148"/>
      <c r="C892" s="148"/>
      <c r="D892" s="148"/>
      <c r="E892" s="148"/>
      <c r="F892" s="148"/>
      <c r="G892" s="723"/>
      <c r="H892" s="148"/>
      <c r="I892" s="148"/>
      <c r="J892" s="148"/>
      <c r="K892" s="148"/>
      <c r="L892" s="148"/>
      <c r="M892" s="148"/>
      <c r="N892" s="148"/>
      <c r="O892" s="148"/>
      <c r="P892" s="148"/>
      <c r="Q892" s="148"/>
      <c r="R892" s="148"/>
      <c r="S892" s="148"/>
      <c r="T892" s="148"/>
      <c r="U892" s="148"/>
      <c r="V892" s="148"/>
      <c r="W892" s="148"/>
      <c r="X892" s="148"/>
      <c r="Y892" s="148"/>
      <c r="Z892" s="148"/>
      <c r="AA892" s="148"/>
      <c r="AB892" s="148"/>
      <c r="AC892" s="148"/>
      <c r="AD892" s="148"/>
      <c r="AE892" s="148"/>
    </row>
    <row r="893" spans="1:31" ht="15.75" customHeight="1" x14ac:dyDescent="0.25">
      <c r="A893" s="148"/>
      <c r="B893" s="148"/>
      <c r="C893" s="148"/>
      <c r="D893" s="148"/>
      <c r="E893" s="148"/>
      <c r="F893" s="148"/>
      <c r="G893" s="723"/>
      <c r="H893" s="148"/>
      <c r="I893" s="148"/>
      <c r="J893" s="148"/>
      <c r="K893" s="148"/>
      <c r="L893" s="148"/>
      <c r="M893" s="148"/>
      <c r="N893" s="148"/>
      <c r="O893" s="148"/>
      <c r="P893" s="148"/>
      <c r="Q893" s="148"/>
      <c r="R893" s="148"/>
      <c r="S893" s="148"/>
      <c r="T893" s="148"/>
      <c r="U893" s="148"/>
      <c r="V893" s="148"/>
      <c r="W893" s="148"/>
      <c r="X893" s="148"/>
      <c r="Y893" s="148"/>
      <c r="Z893" s="148"/>
      <c r="AA893" s="148"/>
      <c r="AB893" s="148"/>
      <c r="AC893" s="148"/>
      <c r="AD893" s="148"/>
      <c r="AE893" s="148"/>
    </row>
    <row r="894" spans="1:31" ht="15.75" customHeight="1" x14ac:dyDescent="0.25">
      <c r="A894" s="148"/>
      <c r="B894" s="148"/>
      <c r="C894" s="148"/>
      <c r="D894" s="148"/>
      <c r="E894" s="148"/>
      <c r="F894" s="148"/>
      <c r="G894" s="723"/>
      <c r="H894" s="148"/>
      <c r="I894" s="148"/>
      <c r="J894" s="148"/>
      <c r="K894" s="148"/>
      <c r="L894" s="148"/>
      <c r="M894" s="148"/>
      <c r="N894" s="148"/>
      <c r="O894" s="148"/>
      <c r="P894" s="148"/>
      <c r="Q894" s="148"/>
      <c r="R894" s="148"/>
      <c r="S894" s="148"/>
      <c r="T894" s="148"/>
      <c r="U894" s="148"/>
      <c r="V894" s="148"/>
      <c r="W894" s="148"/>
      <c r="X894" s="148"/>
      <c r="Y894" s="148"/>
      <c r="Z894" s="148"/>
      <c r="AA894" s="148"/>
      <c r="AB894" s="148"/>
      <c r="AC894" s="148"/>
      <c r="AD894" s="148"/>
      <c r="AE894" s="148"/>
    </row>
    <row r="895" spans="1:31" ht="15.75" customHeight="1" x14ac:dyDescent="0.25">
      <c r="A895" s="148"/>
      <c r="B895" s="148"/>
      <c r="C895" s="148"/>
      <c r="D895" s="148"/>
      <c r="E895" s="148"/>
      <c r="F895" s="148"/>
      <c r="G895" s="723"/>
      <c r="H895" s="148"/>
      <c r="I895" s="148"/>
      <c r="J895" s="148"/>
      <c r="K895" s="148"/>
      <c r="L895" s="148"/>
      <c r="M895" s="148"/>
      <c r="N895" s="148"/>
      <c r="O895" s="148"/>
      <c r="P895" s="148"/>
      <c r="Q895" s="148"/>
      <c r="R895" s="148"/>
      <c r="S895" s="148"/>
      <c r="T895" s="148"/>
      <c r="U895" s="148"/>
      <c r="V895" s="148"/>
      <c r="W895" s="148"/>
      <c r="X895" s="148"/>
      <c r="Y895" s="148"/>
      <c r="Z895" s="148"/>
      <c r="AA895" s="148"/>
      <c r="AB895" s="148"/>
      <c r="AC895" s="148"/>
      <c r="AD895" s="148"/>
      <c r="AE895" s="148"/>
    </row>
    <row r="896" spans="1:31" ht="15.75" customHeight="1" x14ac:dyDescent="0.25">
      <c r="A896" s="148"/>
      <c r="B896" s="148"/>
      <c r="C896" s="148"/>
      <c r="D896" s="148"/>
      <c r="E896" s="148"/>
      <c r="F896" s="148"/>
      <c r="G896" s="723"/>
      <c r="H896" s="148"/>
      <c r="I896" s="148"/>
      <c r="J896" s="148"/>
      <c r="K896" s="148"/>
      <c r="L896" s="148"/>
      <c r="M896" s="148"/>
      <c r="N896" s="148"/>
      <c r="O896" s="148"/>
      <c r="P896" s="148"/>
      <c r="Q896" s="148"/>
      <c r="R896" s="148"/>
      <c r="S896" s="148"/>
      <c r="T896" s="148"/>
      <c r="U896" s="148"/>
      <c r="V896" s="148"/>
      <c r="W896" s="148"/>
      <c r="X896" s="148"/>
      <c r="Y896" s="148"/>
      <c r="Z896" s="148"/>
      <c r="AA896" s="148"/>
      <c r="AB896" s="148"/>
      <c r="AC896" s="148"/>
      <c r="AD896" s="148"/>
      <c r="AE896" s="148"/>
    </row>
    <row r="897" spans="1:31" ht="15.75" customHeight="1" x14ac:dyDescent="0.25">
      <c r="A897" s="148"/>
      <c r="B897" s="148"/>
      <c r="C897" s="148"/>
      <c r="D897" s="148"/>
      <c r="E897" s="148"/>
      <c r="F897" s="148"/>
      <c r="G897" s="723"/>
      <c r="H897" s="148"/>
      <c r="I897" s="148"/>
      <c r="J897" s="148"/>
      <c r="K897" s="148"/>
      <c r="L897" s="148"/>
      <c r="M897" s="148"/>
      <c r="N897" s="148"/>
      <c r="O897" s="148"/>
      <c r="P897" s="148"/>
      <c r="Q897" s="148"/>
      <c r="R897" s="148"/>
      <c r="S897" s="148"/>
      <c r="T897" s="148"/>
      <c r="U897" s="148"/>
      <c r="V897" s="148"/>
      <c r="W897" s="148"/>
      <c r="X897" s="148"/>
      <c r="Y897" s="148"/>
      <c r="Z897" s="148"/>
      <c r="AA897" s="148"/>
      <c r="AB897" s="148"/>
      <c r="AC897" s="148"/>
      <c r="AD897" s="148"/>
      <c r="AE897" s="148"/>
    </row>
    <row r="898" spans="1:31" ht="15.75" customHeight="1" x14ac:dyDescent="0.25">
      <c r="A898" s="148"/>
      <c r="B898" s="148"/>
      <c r="C898" s="148"/>
      <c r="D898" s="148"/>
      <c r="E898" s="148"/>
      <c r="F898" s="148"/>
      <c r="G898" s="723"/>
      <c r="H898" s="148"/>
      <c r="I898" s="148"/>
      <c r="J898" s="148"/>
      <c r="K898" s="148"/>
      <c r="L898" s="148"/>
      <c r="M898" s="148"/>
      <c r="N898" s="148"/>
      <c r="O898" s="148"/>
      <c r="P898" s="148"/>
      <c r="Q898" s="148"/>
      <c r="R898" s="148"/>
      <c r="S898" s="148"/>
      <c r="T898" s="148"/>
      <c r="U898" s="148"/>
      <c r="V898" s="148"/>
      <c r="W898" s="148"/>
      <c r="X898" s="148"/>
      <c r="Y898" s="148"/>
      <c r="Z898" s="148"/>
      <c r="AA898" s="148"/>
      <c r="AB898" s="148"/>
      <c r="AC898" s="148"/>
      <c r="AD898" s="148"/>
      <c r="AE898" s="148"/>
    </row>
    <row r="899" spans="1:31" ht="15.75" customHeight="1" x14ac:dyDescent="0.25">
      <c r="A899" s="148"/>
      <c r="B899" s="148"/>
      <c r="C899" s="148"/>
      <c r="D899" s="148"/>
      <c r="E899" s="148"/>
      <c r="F899" s="148"/>
      <c r="G899" s="723"/>
      <c r="H899" s="148"/>
      <c r="I899" s="148"/>
      <c r="J899" s="148"/>
      <c r="K899" s="148"/>
      <c r="L899" s="148"/>
      <c r="M899" s="148"/>
      <c r="N899" s="148"/>
      <c r="O899" s="148"/>
      <c r="P899" s="148"/>
      <c r="Q899" s="148"/>
      <c r="R899" s="148"/>
      <c r="S899" s="148"/>
      <c r="T899" s="148"/>
      <c r="U899" s="148"/>
      <c r="V899" s="148"/>
      <c r="W899" s="148"/>
      <c r="X899" s="148"/>
      <c r="Y899" s="148"/>
      <c r="Z899" s="148"/>
      <c r="AA899" s="148"/>
      <c r="AB899" s="148"/>
      <c r="AC899" s="148"/>
      <c r="AD899" s="148"/>
      <c r="AE899" s="148"/>
    </row>
    <row r="900" spans="1:31" ht="15.75" customHeight="1" x14ac:dyDescent="0.25">
      <c r="A900" s="148"/>
      <c r="B900" s="148"/>
      <c r="C900" s="148"/>
      <c r="D900" s="148"/>
      <c r="E900" s="148"/>
      <c r="F900" s="148"/>
      <c r="G900" s="723"/>
      <c r="H900" s="148"/>
      <c r="I900" s="148"/>
      <c r="J900" s="148"/>
      <c r="K900" s="148"/>
      <c r="L900" s="148"/>
      <c r="M900" s="148"/>
      <c r="N900" s="148"/>
      <c r="O900" s="148"/>
      <c r="P900" s="148"/>
      <c r="Q900" s="148"/>
      <c r="R900" s="148"/>
      <c r="S900" s="148"/>
      <c r="T900" s="148"/>
      <c r="U900" s="148"/>
      <c r="V900" s="148"/>
      <c r="W900" s="148"/>
      <c r="X900" s="148"/>
      <c r="Y900" s="148"/>
      <c r="Z900" s="148"/>
      <c r="AA900" s="148"/>
      <c r="AB900" s="148"/>
      <c r="AC900" s="148"/>
      <c r="AD900" s="148"/>
      <c r="AE900" s="148"/>
    </row>
    <row r="901" spans="1:31" ht="15.75" customHeight="1" x14ac:dyDescent="0.25">
      <c r="A901" s="148"/>
      <c r="B901" s="148"/>
      <c r="C901" s="148"/>
      <c r="D901" s="148"/>
      <c r="E901" s="148"/>
      <c r="F901" s="148"/>
      <c r="G901" s="723"/>
      <c r="H901" s="148"/>
      <c r="I901" s="148"/>
      <c r="J901" s="148"/>
      <c r="K901" s="148"/>
      <c r="L901" s="148"/>
      <c r="M901" s="148"/>
      <c r="N901" s="148"/>
      <c r="O901" s="148"/>
      <c r="P901" s="148"/>
      <c r="Q901" s="148"/>
      <c r="R901" s="148"/>
      <c r="S901" s="148"/>
      <c r="T901" s="148"/>
      <c r="U901" s="148"/>
      <c r="V901" s="148"/>
      <c r="W901" s="148"/>
      <c r="X901" s="148"/>
      <c r="Y901" s="148"/>
      <c r="Z901" s="148"/>
      <c r="AA901" s="148"/>
      <c r="AB901" s="148"/>
      <c r="AC901" s="148"/>
      <c r="AD901" s="148"/>
      <c r="AE901" s="148"/>
    </row>
    <row r="902" spans="1:31" ht="15.75" customHeight="1" x14ac:dyDescent="0.25">
      <c r="A902" s="148"/>
      <c r="B902" s="148"/>
      <c r="C902" s="148"/>
      <c r="D902" s="148"/>
      <c r="E902" s="148"/>
      <c r="F902" s="148"/>
      <c r="G902" s="723"/>
      <c r="H902" s="148"/>
      <c r="I902" s="148"/>
      <c r="J902" s="148"/>
      <c r="K902" s="148"/>
      <c r="L902" s="148"/>
      <c r="M902" s="148"/>
      <c r="N902" s="148"/>
      <c r="O902" s="148"/>
      <c r="P902" s="148"/>
      <c r="Q902" s="148"/>
      <c r="R902" s="148"/>
      <c r="S902" s="148"/>
      <c r="T902" s="148"/>
      <c r="U902" s="148"/>
      <c r="V902" s="148"/>
      <c r="W902" s="148"/>
      <c r="X902" s="148"/>
      <c r="Y902" s="148"/>
      <c r="Z902" s="148"/>
      <c r="AA902" s="148"/>
      <c r="AB902" s="148"/>
      <c r="AC902" s="148"/>
      <c r="AD902" s="148"/>
      <c r="AE902" s="148"/>
    </row>
    <row r="903" spans="1:31" ht="15.75" customHeight="1" x14ac:dyDescent="0.25">
      <c r="A903" s="148"/>
      <c r="B903" s="148"/>
      <c r="C903" s="148"/>
      <c r="D903" s="148"/>
      <c r="E903" s="148"/>
      <c r="F903" s="148"/>
      <c r="G903" s="723"/>
      <c r="H903" s="148"/>
      <c r="I903" s="148"/>
      <c r="J903" s="148"/>
      <c r="K903" s="148"/>
      <c r="L903" s="148"/>
      <c r="M903" s="148"/>
      <c r="N903" s="148"/>
      <c r="O903" s="148"/>
      <c r="P903" s="148"/>
      <c r="Q903" s="148"/>
      <c r="R903" s="148"/>
      <c r="S903" s="148"/>
      <c r="T903" s="148"/>
      <c r="U903" s="148"/>
      <c r="V903" s="148"/>
      <c r="W903" s="148"/>
      <c r="X903" s="148"/>
      <c r="Y903" s="148"/>
      <c r="Z903" s="148"/>
      <c r="AA903" s="148"/>
      <c r="AB903" s="148"/>
      <c r="AC903" s="148"/>
      <c r="AD903" s="148"/>
      <c r="AE903" s="148"/>
    </row>
    <row r="904" spans="1:31" ht="15.75" customHeight="1" x14ac:dyDescent="0.25">
      <c r="A904" s="148"/>
      <c r="B904" s="148"/>
      <c r="C904" s="148"/>
      <c r="D904" s="148"/>
      <c r="E904" s="148"/>
      <c r="F904" s="148"/>
      <c r="G904" s="723"/>
      <c r="H904" s="148"/>
      <c r="I904" s="148"/>
      <c r="J904" s="148"/>
      <c r="K904" s="148"/>
      <c r="L904" s="148"/>
      <c r="M904" s="148"/>
      <c r="N904" s="148"/>
      <c r="O904" s="148"/>
      <c r="P904" s="148"/>
      <c r="Q904" s="148"/>
      <c r="R904" s="148"/>
      <c r="S904" s="148"/>
      <c r="T904" s="148"/>
      <c r="U904" s="148"/>
      <c r="V904" s="148"/>
      <c r="W904" s="148"/>
      <c r="X904" s="148"/>
      <c r="Y904" s="148"/>
      <c r="Z904" s="148"/>
      <c r="AA904" s="148"/>
      <c r="AB904" s="148"/>
      <c r="AC904" s="148"/>
      <c r="AD904" s="148"/>
      <c r="AE904" s="148"/>
    </row>
    <row r="905" spans="1:31" ht="15.75" customHeight="1" x14ac:dyDescent="0.25">
      <c r="A905" s="148"/>
      <c r="B905" s="148"/>
      <c r="C905" s="148"/>
      <c r="D905" s="148"/>
      <c r="E905" s="148"/>
      <c r="F905" s="148"/>
      <c r="G905" s="723"/>
      <c r="H905" s="148"/>
      <c r="I905" s="148"/>
      <c r="J905" s="148"/>
      <c r="K905" s="148"/>
      <c r="L905" s="148"/>
      <c r="M905" s="148"/>
      <c r="N905" s="148"/>
      <c r="O905" s="148"/>
      <c r="P905" s="148"/>
      <c r="Q905" s="148"/>
      <c r="R905" s="148"/>
      <c r="S905" s="148"/>
      <c r="T905" s="148"/>
      <c r="U905" s="148"/>
      <c r="V905" s="148"/>
      <c r="W905" s="148"/>
      <c r="X905" s="148"/>
      <c r="Y905" s="148"/>
      <c r="Z905" s="148"/>
      <c r="AA905" s="148"/>
      <c r="AB905" s="148"/>
      <c r="AC905" s="148"/>
      <c r="AD905" s="148"/>
      <c r="AE905" s="148"/>
    </row>
    <row r="906" spans="1:31" ht="15.75" customHeight="1" x14ac:dyDescent="0.25">
      <c r="A906" s="148"/>
      <c r="B906" s="148"/>
      <c r="C906" s="148"/>
      <c r="D906" s="148"/>
      <c r="E906" s="148"/>
      <c r="F906" s="148"/>
      <c r="G906" s="723"/>
      <c r="H906" s="148"/>
      <c r="I906" s="148"/>
      <c r="J906" s="148"/>
      <c r="K906" s="148"/>
      <c r="L906" s="148"/>
      <c r="M906" s="148"/>
      <c r="N906" s="148"/>
      <c r="O906" s="148"/>
      <c r="P906" s="148"/>
      <c r="Q906" s="148"/>
      <c r="R906" s="148"/>
      <c r="S906" s="148"/>
      <c r="T906" s="148"/>
      <c r="U906" s="148"/>
      <c r="V906" s="148"/>
      <c r="W906" s="148"/>
      <c r="X906" s="148"/>
      <c r="Y906" s="148"/>
      <c r="Z906" s="148"/>
      <c r="AA906" s="148"/>
      <c r="AB906" s="148"/>
      <c r="AC906" s="148"/>
      <c r="AD906" s="148"/>
      <c r="AE906" s="148"/>
    </row>
    <row r="907" spans="1:31" ht="15.75" customHeight="1" x14ac:dyDescent="0.25">
      <c r="A907" s="148"/>
      <c r="B907" s="148"/>
      <c r="C907" s="148"/>
      <c r="D907" s="148"/>
      <c r="E907" s="148"/>
      <c r="F907" s="148"/>
      <c r="G907" s="723"/>
      <c r="H907" s="148"/>
      <c r="I907" s="148"/>
      <c r="J907" s="148"/>
      <c r="K907" s="148"/>
      <c r="L907" s="148"/>
      <c r="M907" s="148"/>
      <c r="N907" s="148"/>
      <c r="O907" s="148"/>
      <c r="P907" s="148"/>
      <c r="Q907" s="148"/>
      <c r="R907" s="148"/>
      <c r="S907" s="148"/>
      <c r="T907" s="148"/>
      <c r="U907" s="148"/>
      <c r="V907" s="148"/>
      <c r="W907" s="148"/>
      <c r="X907" s="148"/>
      <c r="Y907" s="148"/>
      <c r="Z907" s="148"/>
      <c r="AA907" s="148"/>
      <c r="AB907" s="148"/>
      <c r="AC907" s="148"/>
      <c r="AD907" s="148"/>
      <c r="AE907" s="148"/>
    </row>
    <row r="908" spans="1:31" ht="15.75" customHeight="1" x14ac:dyDescent="0.25">
      <c r="A908" s="148"/>
      <c r="B908" s="148"/>
      <c r="C908" s="148"/>
      <c r="D908" s="148"/>
      <c r="E908" s="148"/>
      <c r="F908" s="148"/>
      <c r="G908" s="723"/>
      <c r="H908" s="148"/>
      <c r="I908" s="148"/>
      <c r="J908" s="148"/>
      <c r="K908" s="148"/>
      <c r="L908" s="148"/>
      <c r="M908" s="148"/>
      <c r="N908" s="148"/>
      <c r="O908" s="148"/>
      <c r="P908" s="148"/>
      <c r="Q908" s="148"/>
      <c r="R908" s="148"/>
      <c r="S908" s="148"/>
      <c r="T908" s="148"/>
      <c r="U908" s="148"/>
      <c r="V908" s="148"/>
      <c r="W908" s="148"/>
      <c r="X908" s="148"/>
      <c r="Y908" s="148"/>
      <c r="Z908" s="148"/>
      <c r="AA908" s="148"/>
      <c r="AB908" s="148"/>
      <c r="AC908" s="148"/>
      <c r="AD908" s="148"/>
      <c r="AE908" s="148"/>
    </row>
    <row r="909" spans="1:31" ht="15.75" customHeight="1" x14ac:dyDescent="0.25">
      <c r="A909" s="148"/>
      <c r="B909" s="148"/>
      <c r="C909" s="148"/>
      <c r="D909" s="148"/>
      <c r="E909" s="148"/>
      <c r="F909" s="148"/>
      <c r="G909" s="723"/>
      <c r="H909" s="148"/>
      <c r="I909" s="148"/>
      <c r="J909" s="148"/>
      <c r="K909" s="148"/>
      <c r="L909" s="148"/>
      <c r="M909" s="148"/>
      <c r="N909" s="148"/>
      <c r="O909" s="148"/>
      <c r="P909" s="148"/>
      <c r="Q909" s="148"/>
      <c r="R909" s="148"/>
      <c r="S909" s="148"/>
      <c r="T909" s="148"/>
      <c r="U909" s="148"/>
      <c r="V909" s="148"/>
      <c r="W909" s="148"/>
      <c r="X909" s="148"/>
      <c r="Y909" s="148"/>
      <c r="Z909" s="148"/>
      <c r="AA909" s="148"/>
      <c r="AB909" s="148"/>
      <c r="AC909" s="148"/>
      <c r="AD909" s="148"/>
      <c r="AE909" s="148"/>
    </row>
    <row r="910" spans="1:31" ht="15.75" customHeight="1" x14ac:dyDescent="0.25">
      <c r="A910" s="148"/>
      <c r="B910" s="148"/>
      <c r="C910" s="148"/>
      <c r="D910" s="148"/>
      <c r="E910" s="148"/>
      <c r="F910" s="148"/>
      <c r="G910" s="723"/>
      <c r="H910" s="148"/>
      <c r="I910" s="148"/>
      <c r="J910" s="148"/>
      <c r="K910" s="148"/>
      <c r="L910" s="148"/>
      <c r="M910" s="148"/>
      <c r="N910" s="148"/>
      <c r="O910" s="148"/>
      <c r="P910" s="148"/>
      <c r="Q910" s="148"/>
      <c r="R910" s="148"/>
      <c r="S910" s="148"/>
      <c r="T910" s="148"/>
      <c r="U910" s="148"/>
      <c r="V910" s="148"/>
      <c r="W910" s="148"/>
      <c r="X910" s="148"/>
      <c r="Y910" s="148"/>
      <c r="Z910" s="148"/>
      <c r="AA910" s="148"/>
      <c r="AB910" s="148"/>
      <c r="AC910" s="148"/>
      <c r="AD910" s="148"/>
      <c r="AE910" s="148"/>
    </row>
    <row r="911" spans="1:31" ht="15.75" customHeight="1" x14ac:dyDescent="0.25">
      <c r="A911" s="148"/>
      <c r="B911" s="148"/>
      <c r="C911" s="148"/>
      <c r="D911" s="148"/>
      <c r="E911" s="148"/>
      <c r="F911" s="148"/>
      <c r="G911" s="723"/>
      <c r="H911" s="148"/>
      <c r="I911" s="148"/>
      <c r="J911" s="148"/>
      <c r="K911" s="148"/>
      <c r="L911" s="148"/>
      <c r="M911" s="148"/>
      <c r="N911" s="148"/>
      <c r="O911" s="148"/>
      <c r="P911" s="148"/>
      <c r="Q911" s="148"/>
      <c r="R911" s="148"/>
      <c r="S911" s="148"/>
      <c r="T911" s="148"/>
      <c r="U911" s="148"/>
      <c r="V911" s="148"/>
      <c r="W911" s="148"/>
      <c r="X911" s="148"/>
      <c r="Y911" s="148"/>
      <c r="Z911" s="148"/>
      <c r="AA911" s="148"/>
      <c r="AB911" s="148"/>
      <c r="AC911" s="148"/>
      <c r="AD911" s="148"/>
      <c r="AE911" s="148"/>
    </row>
    <row r="912" spans="1:31" ht="15.75" customHeight="1" x14ac:dyDescent="0.25">
      <c r="A912" s="148"/>
      <c r="B912" s="148"/>
      <c r="C912" s="148"/>
      <c r="D912" s="148"/>
      <c r="E912" s="148"/>
      <c r="F912" s="148"/>
      <c r="G912" s="723"/>
      <c r="H912" s="148"/>
      <c r="I912" s="148"/>
      <c r="J912" s="148"/>
      <c r="K912" s="148"/>
      <c r="L912" s="148"/>
      <c r="M912" s="148"/>
      <c r="N912" s="148"/>
      <c r="O912" s="148"/>
      <c r="P912" s="148"/>
      <c r="Q912" s="148"/>
      <c r="R912" s="148"/>
      <c r="S912" s="148"/>
      <c r="T912" s="148"/>
      <c r="U912" s="148"/>
      <c r="V912" s="148"/>
      <c r="W912" s="148"/>
      <c r="X912" s="148"/>
      <c r="Y912" s="148"/>
      <c r="Z912" s="148"/>
      <c r="AA912" s="148"/>
      <c r="AB912" s="148"/>
      <c r="AC912" s="148"/>
      <c r="AD912" s="148"/>
      <c r="AE912" s="148"/>
    </row>
    <row r="913" spans="1:31" ht="15.75" customHeight="1" x14ac:dyDescent="0.25">
      <c r="A913" s="148"/>
      <c r="B913" s="148"/>
      <c r="C913" s="148"/>
      <c r="D913" s="148"/>
      <c r="E913" s="148"/>
      <c r="F913" s="148"/>
      <c r="G913" s="723"/>
      <c r="H913" s="148"/>
      <c r="I913" s="148"/>
      <c r="J913" s="148"/>
      <c r="K913" s="148"/>
      <c r="L913" s="148"/>
      <c r="M913" s="148"/>
      <c r="N913" s="148"/>
      <c r="O913" s="148"/>
      <c r="P913" s="148"/>
      <c r="Q913" s="148"/>
      <c r="R913" s="148"/>
      <c r="S913" s="148"/>
      <c r="T913" s="148"/>
      <c r="U913" s="148"/>
      <c r="V913" s="148"/>
      <c r="W913" s="148"/>
      <c r="X913" s="148"/>
      <c r="Y913" s="148"/>
      <c r="Z913" s="148"/>
      <c r="AA913" s="148"/>
      <c r="AB913" s="148"/>
      <c r="AC913" s="148"/>
      <c r="AD913" s="148"/>
      <c r="AE913" s="148"/>
    </row>
    <row r="914" spans="1:31" ht="15.75" customHeight="1" x14ac:dyDescent="0.25">
      <c r="A914" s="148"/>
      <c r="B914" s="148"/>
      <c r="C914" s="148"/>
      <c r="D914" s="148"/>
      <c r="E914" s="148"/>
      <c r="F914" s="148"/>
      <c r="G914" s="723"/>
      <c r="H914" s="148"/>
      <c r="I914" s="148"/>
      <c r="J914" s="148"/>
      <c r="K914" s="148"/>
      <c r="L914" s="148"/>
      <c r="M914" s="148"/>
      <c r="N914" s="148"/>
      <c r="O914" s="148"/>
      <c r="P914" s="148"/>
      <c r="Q914" s="148"/>
      <c r="R914" s="148"/>
      <c r="S914" s="148"/>
      <c r="T914" s="148"/>
      <c r="U914" s="148"/>
      <c r="V914" s="148"/>
      <c r="W914" s="148"/>
      <c r="X914" s="148"/>
      <c r="Y914" s="148"/>
      <c r="Z914" s="148"/>
      <c r="AA914" s="148"/>
      <c r="AB914" s="148"/>
      <c r="AC914" s="148"/>
      <c r="AD914" s="148"/>
      <c r="AE914" s="148"/>
    </row>
    <row r="915" spans="1:31" ht="15.75" customHeight="1" x14ac:dyDescent="0.25">
      <c r="A915" s="148"/>
      <c r="B915" s="148"/>
      <c r="C915" s="148"/>
      <c r="D915" s="148"/>
      <c r="E915" s="148"/>
      <c r="F915" s="148"/>
      <c r="G915" s="723"/>
      <c r="H915" s="148"/>
      <c r="I915" s="148"/>
      <c r="J915" s="148"/>
      <c r="K915" s="148"/>
      <c r="L915" s="148"/>
      <c r="M915" s="148"/>
      <c r="N915" s="148"/>
      <c r="O915" s="148"/>
      <c r="P915" s="148"/>
      <c r="Q915" s="148"/>
      <c r="R915" s="148"/>
      <c r="S915" s="148"/>
      <c r="T915" s="148"/>
      <c r="U915" s="148"/>
      <c r="V915" s="148"/>
      <c r="W915" s="148"/>
      <c r="X915" s="148"/>
      <c r="Y915" s="148"/>
      <c r="Z915" s="148"/>
      <c r="AA915" s="148"/>
      <c r="AB915" s="148"/>
      <c r="AC915" s="148"/>
      <c r="AD915" s="148"/>
      <c r="AE915" s="148"/>
    </row>
    <row r="916" spans="1:31" ht="15.75" customHeight="1" x14ac:dyDescent="0.25">
      <c r="A916" s="148"/>
      <c r="B916" s="148"/>
      <c r="C916" s="148"/>
      <c r="D916" s="148"/>
      <c r="E916" s="148"/>
      <c r="F916" s="148"/>
      <c r="G916" s="723"/>
      <c r="H916" s="148"/>
      <c r="I916" s="148"/>
      <c r="J916" s="148"/>
      <c r="K916" s="148"/>
      <c r="L916" s="148"/>
      <c r="M916" s="148"/>
      <c r="N916" s="148"/>
      <c r="O916" s="148"/>
      <c r="P916" s="148"/>
      <c r="Q916" s="148"/>
      <c r="R916" s="148"/>
      <c r="S916" s="148"/>
      <c r="T916" s="148"/>
      <c r="U916" s="148"/>
      <c r="V916" s="148"/>
      <c r="W916" s="148"/>
      <c r="X916" s="148"/>
      <c r="Y916" s="148"/>
      <c r="Z916" s="148"/>
      <c r="AA916" s="148"/>
      <c r="AB916" s="148"/>
      <c r="AC916" s="148"/>
      <c r="AD916" s="148"/>
      <c r="AE916" s="148"/>
    </row>
    <row r="917" spans="1:31" ht="15.75" customHeight="1" x14ac:dyDescent="0.25">
      <c r="A917" s="148"/>
      <c r="B917" s="148"/>
      <c r="C917" s="148"/>
      <c r="D917" s="148"/>
      <c r="E917" s="148"/>
      <c r="F917" s="148"/>
      <c r="G917" s="723"/>
      <c r="H917" s="148"/>
      <c r="I917" s="148"/>
      <c r="J917" s="148"/>
      <c r="K917" s="148"/>
      <c r="L917" s="148"/>
      <c r="M917" s="148"/>
      <c r="N917" s="148"/>
      <c r="O917" s="148"/>
      <c r="P917" s="148"/>
      <c r="Q917" s="148"/>
      <c r="R917" s="148"/>
      <c r="S917" s="148"/>
      <c r="T917" s="148"/>
      <c r="U917" s="148"/>
      <c r="V917" s="148"/>
      <c r="W917" s="148"/>
      <c r="X917" s="148"/>
      <c r="Y917" s="148"/>
      <c r="Z917" s="148"/>
      <c r="AA917" s="148"/>
      <c r="AB917" s="148"/>
      <c r="AC917" s="148"/>
      <c r="AD917" s="148"/>
      <c r="AE917" s="148"/>
    </row>
    <row r="918" spans="1:31" ht="15.75" customHeight="1" x14ac:dyDescent="0.25">
      <c r="A918" s="148"/>
      <c r="B918" s="148"/>
      <c r="C918" s="148"/>
      <c r="D918" s="148"/>
      <c r="E918" s="148"/>
      <c r="F918" s="148"/>
      <c r="G918" s="723"/>
      <c r="H918" s="148"/>
      <c r="I918" s="148"/>
      <c r="J918" s="148"/>
      <c r="K918" s="148"/>
      <c r="L918" s="148"/>
      <c r="M918" s="148"/>
      <c r="N918" s="148"/>
      <c r="O918" s="148"/>
      <c r="P918" s="148"/>
      <c r="Q918" s="148"/>
      <c r="R918" s="148"/>
      <c r="S918" s="148"/>
      <c r="T918" s="148"/>
      <c r="U918" s="148"/>
      <c r="V918" s="148"/>
      <c r="W918" s="148"/>
      <c r="X918" s="148"/>
      <c r="Y918" s="148"/>
      <c r="Z918" s="148"/>
      <c r="AA918" s="148"/>
      <c r="AB918" s="148"/>
      <c r="AC918" s="148"/>
      <c r="AD918" s="148"/>
      <c r="AE918" s="148"/>
    </row>
    <row r="919" spans="1:31" ht="15.75" customHeight="1" x14ac:dyDescent="0.25">
      <c r="A919" s="148"/>
      <c r="B919" s="148"/>
      <c r="C919" s="148"/>
      <c r="D919" s="148"/>
      <c r="E919" s="148"/>
      <c r="F919" s="148"/>
      <c r="G919" s="723"/>
      <c r="H919" s="148"/>
      <c r="I919" s="148"/>
      <c r="J919" s="148"/>
      <c r="K919" s="148"/>
      <c r="L919" s="148"/>
      <c r="M919" s="148"/>
      <c r="N919" s="148"/>
      <c r="O919" s="148"/>
      <c r="P919" s="148"/>
      <c r="Q919" s="148"/>
      <c r="R919" s="148"/>
      <c r="S919" s="148"/>
      <c r="T919" s="148"/>
      <c r="U919" s="148"/>
      <c r="V919" s="148"/>
      <c r="W919" s="148"/>
      <c r="X919" s="148"/>
      <c r="Y919" s="148"/>
      <c r="Z919" s="148"/>
      <c r="AA919" s="148"/>
      <c r="AB919" s="148"/>
      <c r="AC919" s="148"/>
      <c r="AD919" s="148"/>
      <c r="AE919" s="148"/>
    </row>
    <row r="920" spans="1:31" ht="15.75" customHeight="1" x14ac:dyDescent="0.25">
      <c r="A920" s="148"/>
      <c r="B920" s="148"/>
      <c r="C920" s="148"/>
      <c r="D920" s="148"/>
      <c r="E920" s="148"/>
      <c r="F920" s="148"/>
      <c r="G920" s="723"/>
      <c r="H920" s="148"/>
      <c r="I920" s="148"/>
      <c r="J920" s="148"/>
      <c r="K920" s="148"/>
      <c r="L920" s="148"/>
      <c r="M920" s="148"/>
      <c r="N920" s="148"/>
      <c r="O920" s="148"/>
      <c r="P920" s="148"/>
      <c r="Q920" s="148"/>
      <c r="R920" s="148"/>
      <c r="S920" s="148"/>
      <c r="T920" s="148"/>
      <c r="U920" s="148"/>
      <c r="V920" s="148"/>
      <c r="W920" s="148"/>
      <c r="X920" s="148"/>
      <c r="Y920" s="148"/>
      <c r="Z920" s="148"/>
      <c r="AA920" s="148"/>
      <c r="AB920" s="148"/>
      <c r="AC920" s="148"/>
      <c r="AD920" s="148"/>
      <c r="AE920" s="148"/>
    </row>
    <row r="921" spans="1:31" ht="15.75" customHeight="1" x14ac:dyDescent="0.25">
      <c r="A921" s="148"/>
      <c r="B921" s="148"/>
      <c r="C921" s="148"/>
      <c r="D921" s="148"/>
      <c r="E921" s="148"/>
      <c r="F921" s="148"/>
      <c r="G921" s="723"/>
      <c r="H921" s="148"/>
      <c r="I921" s="148"/>
      <c r="J921" s="148"/>
      <c r="K921" s="148"/>
      <c r="L921" s="148"/>
      <c r="M921" s="148"/>
      <c r="N921" s="148"/>
      <c r="O921" s="148"/>
      <c r="P921" s="148"/>
      <c r="Q921" s="148"/>
      <c r="R921" s="148"/>
      <c r="S921" s="148"/>
      <c r="T921" s="148"/>
      <c r="U921" s="148"/>
      <c r="V921" s="148"/>
      <c r="W921" s="148"/>
      <c r="X921" s="148"/>
      <c r="Y921" s="148"/>
      <c r="Z921" s="148"/>
      <c r="AA921" s="148"/>
      <c r="AB921" s="148"/>
      <c r="AC921" s="148"/>
      <c r="AD921" s="148"/>
      <c r="AE921" s="148"/>
    </row>
    <row r="922" spans="1:31" ht="15.75" customHeight="1" x14ac:dyDescent="0.25">
      <c r="A922" s="148"/>
      <c r="B922" s="148"/>
      <c r="C922" s="148"/>
      <c r="D922" s="148"/>
      <c r="E922" s="148"/>
      <c r="F922" s="148"/>
      <c r="G922" s="723"/>
      <c r="H922" s="148"/>
      <c r="I922" s="148"/>
      <c r="J922" s="148"/>
      <c r="K922" s="148"/>
      <c r="L922" s="148"/>
      <c r="M922" s="148"/>
      <c r="N922" s="148"/>
      <c r="O922" s="148"/>
      <c r="P922" s="148"/>
      <c r="Q922" s="148"/>
      <c r="R922" s="148"/>
      <c r="S922" s="148"/>
      <c r="T922" s="148"/>
      <c r="U922" s="148"/>
      <c r="V922" s="148"/>
      <c r="W922" s="148"/>
      <c r="X922" s="148"/>
      <c r="Y922" s="148"/>
      <c r="Z922" s="148"/>
      <c r="AA922" s="148"/>
      <c r="AB922" s="148"/>
      <c r="AC922" s="148"/>
      <c r="AD922" s="148"/>
      <c r="AE922" s="148"/>
    </row>
    <row r="923" spans="1:31" ht="15.75" customHeight="1" x14ac:dyDescent="0.25">
      <c r="A923" s="148"/>
      <c r="B923" s="148"/>
      <c r="C923" s="148"/>
      <c r="D923" s="148"/>
      <c r="E923" s="148"/>
      <c r="F923" s="148"/>
      <c r="G923" s="723"/>
      <c r="H923" s="148"/>
      <c r="I923" s="148"/>
      <c r="J923" s="148"/>
      <c r="K923" s="148"/>
      <c r="L923" s="148"/>
      <c r="M923" s="148"/>
      <c r="N923" s="148"/>
      <c r="O923" s="148"/>
      <c r="P923" s="148"/>
      <c r="Q923" s="148"/>
      <c r="R923" s="148"/>
      <c r="S923" s="148"/>
      <c r="T923" s="148"/>
      <c r="U923" s="148"/>
      <c r="V923" s="148"/>
      <c r="W923" s="148"/>
      <c r="X923" s="148"/>
      <c r="Y923" s="148"/>
      <c r="Z923" s="148"/>
      <c r="AA923" s="148"/>
      <c r="AB923" s="148"/>
      <c r="AC923" s="148"/>
      <c r="AD923" s="148"/>
      <c r="AE923" s="148"/>
    </row>
    <row r="924" spans="1:31" ht="15.75" customHeight="1" x14ac:dyDescent="0.25">
      <c r="A924" s="148"/>
      <c r="B924" s="148"/>
      <c r="C924" s="148"/>
      <c r="D924" s="148"/>
      <c r="E924" s="148"/>
      <c r="F924" s="148"/>
      <c r="G924" s="723"/>
      <c r="H924" s="148"/>
      <c r="I924" s="148"/>
      <c r="J924" s="148"/>
      <c r="K924" s="148"/>
      <c r="L924" s="148"/>
      <c r="M924" s="148"/>
      <c r="N924" s="148"/>
      <c r="O924" s="148"/>
      <c r="P924" s="148"/>
      <c r="Q924" s="148"/>
      <c r="R924" s="148"/>
      <c r="S924" s="148"/>
      <c r="T924" s="148"/>
      <c r="U924" s="148"/>
      <c r="V924" s="148"/>
      <c r="W924" s="148"/>
      <c r="X924" s="148"/>
      <c r="Y924" s="148"/>
      <c r="Z924" s="148"/>
      <c r="AA924" s="148"/>
      <c r="AB924" s="148"/>
      <c r="AC924" s="148"/>
      <c r="AD924" s="148"/>
      <c r="AE924" s="148"/>
    </row>
    <row r="925" spans="1:31" ht="15.75" customHeight="1" x14ac:dyDescent="0.25">
      <c r="A925" s="148"/>
      <c r="B925" s="148"/>
      <c r="C925" s="148"/>
      <c r="D925" s="148"/>
      <c r="E925" s="148"/>
      <c r="F925" s="148"/>
      <c r="G925" s="723"/>
      <c r="H925" s="148"/>
      <c r="I925" s="148"/>
      <c r="J925" s="148"/>
      <c r="K925" s="148"/>
      <c r="L925" s="148"/>
      <c r="M925" s="148"/>
      <c r="N925" s="148"/>
      <c r="O925" s="148"/>
      <c r="P925" s="148"/>
      <c r="Q925" s="148"/>
      <c r="R925" s="148"/>
      <c r="S925" s="148"/>
      <c r="T925" s="148"/>
      <c r="U925" s="148"/>
      <c r="V925" s="148"/>
      <c r="W925" s="148"/>
      <c r="X925" s="148"/>
      <c r="Y925" s="148"/>
      <c r="Z925" s="148"/>
      <c r="AA925" s="148"/>
      <c r="AB925" s="148"/>
      <c r="AC925" s="148"/>
      <c r="AD925" s="148"/>
      <c r="AE925" s="148"/>
    </row>
    <row r="926" spans="1:31" ht="15.75" customHeight="1" x14ac:dyDescent="0.25">
      <c r="A926" s="148"/>
      <c r="B926" s="148"/>
      <c r="C926" s="148"/>
      <c r="D926" s="148"/>
      <c r="E926" s="148"/>
      <c r="F926" s="148"/>
      <c r="G926" s="723"/>
      <c r="H926" s="148"/>
      <c r="I926" s="148"/>
      <c r="J926" s="148"/>
      <c r="K926" s="148"/>
      <c r="L926" s="148"/>
      <c r="M926" s="148"/>
      <c r="N926" s="148"/>
      <c r="O926" s="148"/>
      <c r="P926" s="148"/>
      <c r="Q926" s="148"/>
      <c r="R926" s="148"/>
      <c r="S926" s="148"/>
      <c r="T926" s="148"/>
      <c r="U926" s="148"/>
      <c r="V926" s="148"/>
      <c r="W926" s="148"/>
      <c r="X926" s="148"/>
      <c r="Y926" s="148"/>
      <c r="Z926" s="148"/>
      <c r="AA926" s="148"/>
      <c r="AB926" s="148"/>
      <c r="AC926" s="148"/>
      <c r="AD926" s="148"/>
      <c r="AE926" s="148"/>
    </row>
    <row r="927" spans="1:31" ht="15.75" customHeight="1" x14ac:dyDescent="0.25">
      <c r="A927" s="148"/>
      <c r="B927" s="148"/>
      <c r="C927" s="148"/>
      <c r="D927" s="148"/>
      <c r="E927" s="148"/>
      <c r="F927" s="148"/>
      <c r="G927" s="723"/>
      <c r="H927" s="148"/>
      <c r="I927" s="148"/>
      <c r="J927" s="148"/>
      <c r="K927" s="148"/>
      <c r="L927" s="148"/>
      <c r="M927" s="148"/>
      <c r="N927" s="148"/>
      <c r="O927" s="148"/>
      <c r="P927" s="148"/>
      <c r="Q927" s="148"/>
      <c r="R927" s="148"/>
      <c r="S927" s="148"/>
      <c r="T927" s="148"/>
      <c r="U927" s="148"/>
      <c r="V927" s="148"/>
      <c r="W927" s="148"/>
      <c r="X927" s="148"/>
      <c r="Y927" s="148"/>
      <c r="Z927" s="148"/>
      <c r="AA927" s="148"/>
      <c r="AB927" s="148"/>
      <c r="AC927" s="148"/>
      <c r="AD927" s="148"/>
      <c r="AE927" s="148"/>
    </row>
    <row r="928" spans="1:31" ht="15.75" customHeight="1" x14ac:dyDescent="0.25">
      <c r="A928" s="148"/>
      <c r="B928" s="148"/>
      <c r="C928" s="148"/>
      <c r="D928" s="148"/>
      <c r="E928" s="148"/>
      <c r="F928" s="148"/>
      <c r="G928" s="723"/>
      <c r="H928" s="148"/>
      <c r="I928" s="148"/>
      <c r="J928" s="148"/>
      <c r="K928" s="148"/>
      <c r="L928" s="148"/>
      <c r="M928" s="148"/>
      <c r="N928" s="148"/>
      <c r="O928" s="148"/>
      <c r="P928" s="148"/>
      <c r="Q928" s="148"/>
      <c r="R928" s="148"/>
      <c r="S928" s="148"/>
      <c r="T928" s="148"/>
      <c r="U928" s="148"/>
      <c r="V928" s="148"/>
      <c r="W928" s="148"/>
      <c r="X928" s="148"/>
      <c r="Y928" s="148"/>
      <c r="Z928" s="148"/>
      <c r="AA928" s="148"/>
      <c r="AB928" s="148"/>
      <c r="AC928" s="148"/>
      <c r="AD928" s="148"/>
      <c r="AE928" s="148"/>
    </row>
    <row r="929" spans="1:31" ht="15.75" customHeight="1" x14ac:dyDescent="0.25">
      <c r="A929" s="148"/>
      <c r="B929" s="148"/>
      <c r="C929" s="148"/>
      <c r="D929" s="148"/>
      <c r="E929" s="148"/>
      <c r="F929" s="148"/>
      <c r="G929" s="723"/>
      <c r="H929" s="148"/>
      <c r="I929" s="148"/>
      <c r="J929" s="148"/>
      <c r="K929" s="148"/>
      <c r="L929" s="148"/>
      <c r="M929" s="148"/>
      <c r="N929" s="148"/>
      <c r="O929" s="148"/>
      <c r="P929" s="148"/>
      <c r="Q929" s="148"/>
      <c r="R929" s="148"/>
      <c r="S929" s="148"/>
      <c r="T929" s="148"/>
      <c r="U929" s="148"/>
      <c r="V929" s="148"/>
      <c r="W929" s="148"/>
      <c r="X929" s="148"/>
      <c r="Y929" s="148"/>
      <c r="Z929" s="148"/>
      <c r="AA929" s="148"/>
      <c r="AB929" s="148"/>
      <c r="AC929" s="148"/>
      <c r="AD929" s="148"/>
      <c r="AE929" s="148"/>
    </row>
    <row r="930" spans="1:31" ht="15.75" customHeight="1" x14ac:dyDescent="0.25">
      <c r="A930" s="148"/>
      <c r="B930" s="148"/>
      <c r="C930" s="148"/>
      <c r="D930" s="148"/>
      <c r="E930" s="148"/>
      <c r="F930" s="148"/>
      <c r="G930" s="723"/>
      <c r="H930" s="148"/>
      <c r="I930" s="148"/>
      <c r="J930" s="148"/>
      <c r="K930" s="148"/>
      <c r="L930" s="148"/>
      <c r="M930" s="148"/>
      <c r="N930" s="148"/>
      <c r="O930" s="148"/>
      <c r="P930" s="148"/>
      <c r="Q930" s="148"/>
      <c r="R930" s="148"/>
      <c r="S930" s="148"/>
      <c r="T930" s="148"/>
      <c r="U930" s="148"/>
      <c r="V930" s="148"/>
      <c r="W930" s="148"/>
      <c r="X930" s="148"/>
      <c r="Y930" s="148"/>
      <c r="Z930" s="148"/>
      <c r="AA930" s="148"/>
      <c r="AB930" s="148"/>
      <c r="AC930" s="148"/>
      <c r="AD930" s="148"/>
      <c r="AE930" s="148"/>
    </row>
    <row r="931" spans="1:31" ht="15.75" customHeight="1" x14ac:dyDescent="0.25">
      <c r="A931" s="148"/>
      <c r="B931" s="148"/>
      <c r="C931" s="148"/>
      <c r="D931" s="148"/>
      <c r="E931" s="148"/>
      <c r="F931" s="148"/>
      <c r="G931" s="723"/>
      <c r="H931" s="148"/>
      <c r="I931" s="148"/>
      <c r="J931" s="148"/>
      <c r="K931" s="148"/>
      <c r="L931" s="148"/>
      <c r="M931" s="148"/>
      <c r="N931" s="148"/>
      <c r="O931" s="148"/>
      <c r="P931" s="148"/>
      <c r="Q931" s="148"/>
      <c r="R931" s="148"/>
      <c r="S931" s="148"/>
      <c r="T931" s="148"/>
      <c r="U931" s="148"/>
      <c r="V931" s="148"/>
      <c r="W931" s="148"/>
      <c r="X931" s="148"/>
      <c r="Y931" s="148"/>
      <c r="Z931" s="148"/>
      <c r="AA931" s="148"/>
      <c r="AB931" s="148"/>
      <c r="AC931" s="148"/>
      <c r="AD931" s="148"/>
      <c r="AE931" s="148"/>
    </row>
    <row r="932" spans="1:31" ht="15.75" customHeight="1" x14ac:dyDescent="0.25">
      <c r="A932" s="148"/>
      <c r="B932" s="148"/>
      <c r="C932" s="148"/>
      <c r="D932" s="148"/>
      <c r="E932" s="148"/>
      <c r="F932" s="148"/>
      <c r="G932" s="723"/>
      <c r="H932" s="148"/>
      <c r="I932" s="148"/>
      <c r="J932" s="148"/>
      <c r="K932" s="148"/>
      <c r="L932" s="148"/>
      <c r="M932" s="148"/>
      <c r="N932" s="148"/>
      <c r="O932" s="148"/>
      <c r="P932" s="148"/>
      <c r="Q932" s="148"/>
      <c r="R932" s="148"/>
      <c r="S932" s="148"/>
      <c r="T932" s="148"/>
      <c r="U932" s="148"/>
      <c r="V932" s="148"/>
      <c r="W932" s="148"/>
      <c r="X932" s="148"/>
      <c r="Y932" s="148"/>
      <c r="Z932" s="148"/>
      <c r="AA932" s="148"/>
      <c r="AB932" s="148"/>
      <c r="AC932" s="148"/>
      <c r="AD932" s="148"/>
      <c r="AE932" s="148"/>
    </row>
    <row r="933" spans="1:31" ht="15.75" customHeight="1" x14ac:dyDescent="0.25">
      <c r="A933" s="148"/>
      <c r="B933" s="148"/>
      <c r="C933" s="148"/>
      <c r="D933" s="148"/>
      <c r="E933" s="148"/>
      <c r="F933" s="148"/>
      <c r="G933" s="723"/>
      <c r="H933" s="148"/>
      <c r="I933" s="148"/>
      <c r="J933" s="148"/>
      <c r="K933" s="148"/>
      <c r="L933" s="148"/>
      <c r="M933" s="148"/>
      <c r="N933" s="148"/>
      <c r="O933" s="148"/>
      <c r="P933" s="148"/>
      <c r="Q933" s="148"/>
      <c r="R933" s="148"/>
      <c r="S933" s="148"/>
      <c r="T933" s="148"/>
      <c r="U933" s="148"/>
      <c r="V933" s="148"/>
      <c r="W933" s="148"/>
      <c r="X933" s="148"/>
      <c r="Y933" s="148"/>
      <c r="Z933" s="148"/>
      <c r="AA933" s="148"/>
      <c r="AB933" s="148"/>
      <c r="AC933" s="148"/>
      <c r="AD933" s="148"/>
      <c r="AE933" s="148"/>
    </row>
    <row r="934" spans="1:31" ht="15.75" customHeight="1" x14ac:dyDescent="0.25">
      <c r="A934" s="148"/>
      <c r="B934" s="148"/>
      <c r="C934" s="148"/>
      <c r="D934" s="148"/>
      <c r="E934" s="148"/>
      <c r="F934" s="148"/>
      <c r="G934" s="723"/>
      <c r="H934" s="148"/>
      <c r="I934" s="148"/>
      <c r="J934" s="148"/>
      <c r="K934" s="148"/>
      <c r="L934" s="148"/>
      <c r="M934" s="148"/>
      <c r="N934" s="148"/>
      <c r="O934" s="148"/>
      <c r="P934" s="148"/>
      <c r="Q934" s="148"/>
      <c r="R934" s="148"/>
      <c r="S934" s="148"/>
      <c r="T934" s="148"/>
      <c r="U934" s="148"/>
      <c r="V934" s="148"/>
      <c r="W934" s="148"/>
      <c r="X934" s="148"/>
      <c r="Y934" s="148"/>
      <c r="Z934" s="148"/>
      <c r="AA934" s="148"/>
      <c r="AB934" s="148"/>
      <c r="AC934" s="148"/>
      <c r="AD934" s="148"/>
      <c r="AE934" s="148"/>
    </row>
    <row r="935" spans="1:31" ht="15.75" customHeight="1" x14ac:dyDescent="0.25">
      <c r="A935" s="148"/>
      <c r="B935" s="148"/>
      <c r="C935" s="148"/>
      <c r="D935" s="148"/>
      <c r="E935" s="148"/>
      <c r="F935" s="148"/>
      <c r="G935" s="723"/>
      <c r="H935" s="148"/>
      <c r="I935" s="148"/>
      <c r="J935" s="148"/>
      <c r="K935" s="148"/>
      <c r="L935" s="148"/>
      <c r="M935" s="148"/>
      <c r="N935" s="148"/>
      <c r="O935" s="148"/>
      <c r="P935" s="148"/>
      <c r="Q935" s="148"/>
      <c r="R935" s="148"/>
      <c r="S935" s="148"/>
      <c r="T935" s="148"/>
      <c r="U935" s="148"/>
      <c r="V935" s="148"/>
      <c r="W935" s="148"/>
      <c r="X935" s="148"/>
      <c r="Y935" s="148"/>
      <c r="Z935" s="148"/>
      <c r="AA935" s="148"/>
      <c r="AB935" s="148"/>
      <c r="AC935" s="148"/>
      <c r="AD935" s="148"/>
      <c r="AE935" s="148"/>
    </row>
    <row r="936" spans="1:31" ht="15.75" customHeight="1" x14ac:dyDescent="0.25">
      <c r="A936" s="148"/>
      <c r="B936" s="148"/>
      <c r="C936" s="148"/>
      <c r="D936" s="148"/>
      <c r="E936" s="148"/>
      <c r="F936" s="148"/>
      <c r="G936" s="723"/>
      <c r="H936" s="148"/>
      <c r="I936" s="148"/>
      <c r="J936" s="148"/>
      <c r="K936" s="148"/>
      <c r="L936" s="148"/>
      <c r="M936" s="148"/>
      <c r="N936" s="148"/>
      <c r="O936" s="148"/>
      <c r="P936" s="148"/>
      <c r="Q936" s="148"/>
      <c r="R936" s="148"/>
      <c r="S936" s="148"/>
      <c r="T936" s="148"/>
      <c r="U936" s="148"/>
      <c r="V936" s="148"/>
      <c r="W936" s="148"/>
      <c r="X936" s="148"/>
      <c r="Y936" s="148"/>
      <c r="Z936" s="148"/>
      <c r="AA936" s="148"/>
      <c r="AB936" s="148"/>
      <c r="AC936" s="148"/>
      <c r="AD936" s="148"/>
      <c r="AE936" s="148"/>
    </row>
    <row r="937" spans="1:31" ht="15.75" customHeight="1" x14ac:dyDescent="0.25">
      <c r="A937" s="148"/>
      <c r="B937" s="148"/>
      <c r="C937" s="148"/>
      <c r="D937" s="148"/>
      <c r="E937" s="148"/>
      <c r="F937" s="148"/>
      <c r="G937" s="723"/>
      <c r="H937" s="148"/>
      <c r="I937" s="148"/>
      <c r="J937" s="148"/>
      <c r="K937" s="148"/>
      <c r="L937" s="148"/>
      <c r="M937" s="148"/>
      <c r="N937" s="148"/>
      <c r="O937" s="148"/>
      <c r="P937" s="148"/>
      <c r="Q937" s="148"/>
      <c r="R937" s="148"/>
      <c r="S937" s="148"/>
      <c r="T937" s="148"/>
      <c r="U937" s="148"/>
      <c r="V937" s="148"/>
      <c r="W937" s="148"/>
      <c r="X937" s="148"/>
      <c r="Y937" s="148"/>
      <c r="Z937" s="148"/>
      <c r="AA937" s="148"/>
      <c r="AB937" s="148"/>
      <c r="AC937" s="148"/>
      <c r="AD937" s="148"/>
      <c r="AE937" s="148"/>
    </row>
    <row r="938" spans="1:31" ht="15.75" customHeight="1" x14ac:dyDescent="0.25">
      <c r="A938" s="148"/>
      <c r="B938" s="148"/>
      <c r="C938" s="148"/>
      <c r="D938" s="148"/>
      <c r="E938" s="148"/>
      <c r="F938" s="148"/>
      <c r="G938" s="723"/>
      <c r="H938" s="148"/>
      <c r="I938" s="148"/>
      <c r="J938" s="148"/>
      <c r="K938" s="148"/>
      <c r="L938" s="148"/>
      <c r="M938" s="148"/>
      <c r="N938" s="148"/>
      <c r="O938" s="148"/>
      <c r="P938" s="148"/>
      <c r="Q938" s="148"/>
      <c r="R938" s="148"/>
      <c r="S938" s="148"/>
      <c r="T938" s="148"/>
      <c r="U938" s="148"/>
      <c r="V938" s="148"/>
      <c r="W938" s="148"/>
      <c r="X938" s="148"/>
      <c r="Y938" s="148"/>
      <c r="Z938" s="148"/>
      <c r="AA938" s="148"/>
      <c r="AB938" s="148"/>
      <c r="AC938" s="148"/>
      <c r="AD938" s="148"/>
      <c r="AE938" s="148"/>
    </row>
    <row r="939" spans="1:31" ht="15.75" customHeight="1" x14ac:dyDescent="0.25">
      <c r="A939" s="148"/>
      <c r="B939" s="148"/>
      <c r="C939" s="148"/>
      <c r="D939" s="148"/>
      <c r="E939" s="148"/>
      <c r="F939" s="148"/>
      <c r="G939" s="723"/>
      <c r="H939" s="148"/>
      <c r="I939" s="148"/>
      <c r="J939" s="148"/>
      <c r="K939" s="148"/>
      <c r="L939" s="148"/>
      <c r="M939" s="148"/>
      <c r="N939" s="148"/>
      <c r="O939" s="148"/>
      <c r="P939" s="148"/>
      <c r="Q939" s="148"/>
      <c r="R939" s="148"/>
      <c r="S939" s="148"/>
      <c r="T939" s="148"/>
      <c r="U939" s="148"/>
      <c r="V939" s="148"/>
      <c r="W939" s="148"/>
      <c r="X939" s="148"/>
      <c r="Y939" s="148"/>
      <c r="Z939" s="148"/>
      <c r="AA939" s="148"/>
      <c r="AB939" s="148"/>
      <c r="AC939" s="148"/>
      <c r="AD939" s="148"/>
      <c r="AE939" s="148"/>
    </row>
    <row r="940" spans="1:31" ht="15.75" customHeight="1" x14ac:dyDescent="0.25">
      <c r="A940" s="148"/>
      <c r="B940" s="148"/>
      <c r="C940" s="148"/>
      <c r="D940" s="148"/>
      <c r="E940" s="148"/>
      <c r="F940" s="148"/>
      <c r="G940" s="723"/>
      <c r="H940" s="148"/>
      <c r="I940" s="148"/>
      <c r="J940" s="148"/>
      <c r="K940" s="148"/>
      <c r="L940" s="148"/>
      <c r="M940" s="148"/>
      <c r="N940" s="148"/>
      <c r="O940" s="148"/>
      <c r="P940" s="148"/>
      <c r="Q940" s="148"/>
      <c r="R940" s="148"/>
      <c r="S940" s="148"/>
      <c r="T940" s="148"/>
      <c r="U940" s="148"/>
      <c r="V940" s="148"/>
      <c r="W940" s="148"/>
      <c r="X940" s="148"/>
      <c r="Y940" s="148"/>
      <c r="Z940" s="148"/>
      <c r="AA940" s="148"/>
      <c r="AB940" s="148"/>
      <c r="AC940" s="148"/>
      <c r="AD940" s="148"/>
      <c r="AE940" s="148"/>
    </row>
    <row r="941" spans="1:31" ht="15.75" customHeight="1" x14ac:dyDescent="0.25">
      <c r="A941" s="148"/>
      <c r="B941" s="148"/>
      <c r="C941" s="148"/>
      <c r="D941" s="148"/>
      <c r="E941" s="148"/>
      <c r="F941" s="148"/>
      <c r="G941" s="723"/>
      <c r="H941" s="148"/>
      <c r="I941" s="148"/>
      <c r="J941" s="148"/>
      <c r="K941" s="148"/>
      <c r="L941" s="148"/>
      <c r="M941" s="148"/>
      <c r="N941" s="148"/>
      <c r="O941" s="148"/>
      <c r="P941" s="148"/>
      <c r="Q941" s="148"/>
      <c r="R941" s="148"/>
      <c r="S941" s="148"/>
      <c r="T941" s="148"/>
      <c r="U941" s="148"/>
      <c r="V941" s="148"/>
      <c r="W941" s="148"/>
      <c r="X941" s="148"/>
      <c r="Y941" s="148"/>
      <c r="Z941" s="148"/>
      <c r="AA941" s="148"/>
      <c r="AB941" s="148"/>
      <c r="AC941" s="148"/>
      <c r="AD941" s="148"/>
      <c r="AE941" s="148"/>
    </row>
    <row r="942" spans="1:31" ht="15.75" customHeight="1" x14ac:dyDescent="0.25">
      <c r="A942" s="148"/>
      <c r="B942" s="148"/>
      <c r="C942" s="148"/>
      <c r="D942" s="148"/>
      <c r="E942" s="148"/>
      <c r="F942" s="148"/>
      <c r="G942" s="723"/>
      <c r="H942" s="148"/>
      <c r="I942" s="148"/>
      <c r="J942" s="148"/>
      <c r="K942" s="148"/>
      <c r="L942" s="148"/>
      <c r="M942" s="148"/>
      <c r="N942" s="148"/>
      <c r="O942" s="148"/>
      <c r="P942" s="148"/>
      <c r="Q942" s="148"/>
      <c r="R942" s="148"/>
      <c r="S942" s="148"/>
      <c r="T942" s="148"/>
      <c r="U942" s="148"/>
      <c r="V942" s="148"/>
      <c r="W942" s="148"/>
      <c r="X942" s="148"/>
      <c r="Y942" s="148"/>
      <c r="Z942" s="148"/>
      <c r="AA942" s="148"/>
      <c r="AB942" s="148"/>
      <c r="AC942" s="148"/>
      <c r="AD942" s="148"/>
      <c r="AE942" s="148"/>
    </row>
    <row r="943" spans="1:31" ht="15.75" customHeight="1" x14ac:dyDescent="0.25">
      <c r="A943" s="148"/>
      <c r="B943" s="148"/>
      <c r="C943" s="148"/>
      <c r="D943" s="148"/>
      <c r="E943" s="148"/>
      <c r="F943" s="148"/>
      <c r="G943" s="723"/>
      <c r="H943" s="148"/>
      <c r="I943" s="148"/>
      <c r="J943" s="148"/>
      <c r="K943" s="148"/>
      <c r="L943" s="148"/>
      <c r="M943" s="148"/>
      <c r="N943" s="148"/>
      <c r="O943" s="148"/>
      <c r="P943" s="148"/>
      <c r="Q943" s="148"/>
      <c r="R943" s="148"/>
      <c r="S943" s="148"/>
      <c r="T943" s="148"/>
      <c r="U943" s="148"/>
      <c r="V943" s="148"/>
      <c r="W943" s="148"/>
      <c r="X943" s="148"/>
      <c r="Y943" s="148"/>
      <c r="Z943" s="148"/>
      <c r="AA943" s="148"/>
      <c r="AB943" s="148"/>
      <c r="AC943" s="148"/>
      <c r="AD943" s="148"/>
      <c r="AE943" s="148"/>
    </row>
    <row r="944" spans="1:31" ht="15.75" customHeight="1" x14ac:dyDescent="0.25">
      <c r="A944" s="148"/>
      <c r="B944" s="148"/>
      <c r="C944" s="148"/>
      <c r="D944" s="148"/>
      <c r="E944" s="148"/>
      <c r="F944" s="148"/>
      <c r="G944" s="723"/>
      <c r="H944" s="148"/>
      <c r="I944" s="148"/>
      <c r="J944" s="148"/>
      <c r="K944" s="148"/>
      <c r="L944" s="148"/>
      <c r="M944" s="148"/>
      <c r="N944" s="148"/>
      <c r="O944" s="148"/>
      <c r="P944" s="148"/>
      <c r="Q944" s="148"/>
      <c r="R944" s="148"/>
      <c r="S944" s="148"/>
      <c r="T944" s="148"/>
      <c r="U944" s="148"/>
      <c r="V944" s="148"/>
      <c r="W944" s="148"/>
      <c r="X944" s="148"/>
      <c r="Y944" s="148"/>
      <c r="Z944" s="148"/>
      <c r="AA944" s="148"/>
      <c r="AB944" s="148"/>
      <c r="AC944" s="148"/>
      <c r="AD944" s="148"/>
      <c r="AE944" s="148"/>
    </row>
    <row r="945" spans="1:31" ht="15.75" customHeight="1" x14ac:dyDescent="0.25">
      <c r="A945" s="148"/>
      <c r="B945" s="148"/>
      <c r="C945" s="148"/>
      <c r="D945" s="148"/>
      <c r="E945" s="148"/>
      <c r="F945" s="148"/>
      <c r="G945" s="723"/>
      <c r="H945" s="148"/>
      <c r="I945" s="148"/>
      <c r="J945" s="148"/>
      <c r="K945" s="148"/>
      <c r="L945" s="148"/>
      <c r="M945" s="148"/>
      <c r="N945" s="148"/>
      <c r="O945" s="148"/>
      <c r="P945" s="148"/>
      <c r="Q945" s="148"/>
      <c r="R945" s="148"/>
      <c r="S945" s="148"/>
      <c r="T945" s="148"/>
      <c r="U945" s="148"/>
      <c r="V945" s="148"/>
      <c r="W945" s="148"/>
      <c r="X945" s="148"/>
      <c r="Y945" s="148"/>
      <c r="Z945" s="148"/>
      <c r="AA945" s="148"/>
      <c r="AB945" s="148"/>
      <c r="AC945" s="148"/>
      <c r="AD945" s="148"/>
      <c r="AE945" s="148"/>
    </row>
    <row r="946" spans="1:31" ht="15.75" customHeight="1" x14ac:dyDescent="0.25">
      <c r="A946" s="148"/>
      <c r="B946" s="148"/>
      <c r="C946" s="148"/>
      <c r="D946" s="148"/>
      <c r="E946" s="148"/>
      <c r="F946" s="148"/>
      <c r="G946" s="723"/>
      <c r="H946" s="148"/>
      <c r="I946" s="148"/>
      <c r="J946" s="148"/>
      <c r="K946" s="148"/>
      <c r="L946" s="148"/>
      <c r="M946" s="148"/>
      <c r="N946" s="148"/>
      <c r="O946" s="148"/>
      <c r="P946" s="148"/>
      <c r="Q946" s="148"/>
      <c r="R946" s="148"/>
      <c r="S946" s="148"/>
      <c r="T946" s="148"/>
      <c r="U946" s="148"/>
      <c r="V946" s="148"/>
      <c r="W946" s="148"/>
      <c r="X946" s="148"/>
      <c r="Y946" s="148"/>
      <c r="Z946" s="148"/>
      <c r="AA946" s="148"/>
      <c r="AB946" s="148"/>
      <c r="AC946" s="148"/>
      <c r="AD946" s="148"/>
      <c r="AE946" s="148"/>
    </row>
    <row r="947" spans="1:31" ht="15.75" customHeight="1" x14ac:dyDescent="0.25">
      <c r="A947" s="148"/>
      <c r="B947" s="148"/>
      <c r="C947" s="148"/>
      <c r="D947" s="148"/>
      <c r="E947" s="148"/>
      <c r="F947" s="148"/>
      <c r="G947" s="723"/>
      <c r="H947" s="148"/>
      <c r="I947" s="148"/>
      <c r="J947" s="148"/>
      <c r="K947" s="148"/>
      <c r="L947" s="148"/>
      <c r="M947" s="148"/>
      <c r="N947" s="148"/>
      <c r="O947" s="148"/>
      <c r="P947" s="148"/>
      <c r="Q947" s="148"/>
      <c r="R947" s="148"/>
      <c r="S947" s="148"/>
      <c r="T947" s="148"/>
      <c r="U947" s="148"/>
      <c r="V947" s="148"/>
      <c r="W947" s="148"/>
      <c r="X947" s="148"/>
      <c r="Y947" s="148"/>
      <c r="Z947" s="148"/>
      <c r="AA947" s="148"/>
      <c r="AB947" s="148"/>
      <c r="AC947" s="148"/>
      <c r="AD947" s="148"/>
      <c r="AE947" s="148"/>
    </row>
    <row r="948" spans="1:31" ht="15.75" customHeight="1" x14ac:dyDescent="0.25">
      <c r="A948" s="148"/>
      <c r="B948" s="148"/>
      <c r="C948" s="148"/>
      <c r="D948" s="148"/>
      <c r="E948" s="148"/>
      <c r="F948" s="148"/>
      <c r="G948" s="723"/>
      <c r="H948" s="148"/>
      <c r="I948" s="148"/>
      <c r="J948" s="148"/>
      <c r="K948" s="148"/>
      <c r="L948" s="148"/>
      <c r="M948" s="148"/>
      <c r="N948" s="148"/>
      <c r="O948" s="148"/>
      <c r="P948" s="148"/>
      <c r="Q948" s="148"/>
      <c r="R948" s="148"/>
      <c r="S948" s="148"/>
      <c r="T948" s="148"/>
      <c r="U948" s="148"/>
      <c r="V948" s="148"/>
      <c r="W948" s="148"/>
      <c r="X948" s="148"/>
      <c r="Y948" s="148"/>
      <c r="Z948" s="148"/>
      <c r="AA948" s="148"/>
      <c r="AB948" s="148"/>
      <c r="AC948" s="148"/>
      <c r="AD948" s="148"/>
      <c r="AE948" s="148"/>
    </row>
    <row r="949" spans="1:31" ht="15.75" customHeight="1" x14ac:dyDescent="0.25">
      <c r="A949" s="148"/>
      <c r="B949" s="148"/>
      <c r="C949" s="148"/>
      <c r="D949" s="148"/>
      <c r="E949" s="148"/>
      <c r="F949" s="148"/>
      <c r="G949" s="723"/>
      <c r="H949" s="148"/>
      <c r="I949" s="148"/>
      <c r="J949" s="148"/>
      <c r="K949" s="148"/>
      <c r="L949" s="148"/>
      <c r="M949" s="148"/>
      <c r="N949" s="148"/>
      <c r="O949" s="148"/>
      <c r="P949" s="148"/>
      <c r="Q949" s="148"/>
      <c r="R949" s="148"/>
      <c r="S949" s="148"/>
      <c r="T949" s="148"/>
      <c r="U949" s="148"/>
      <c r="V949" s="148"/>
      <c r="W949" s="148"/>
      <c r="X949" s="148"/>
      <c r="Y949" s="148"/>
      <c r="Z949" s="148"/>
      <c r="AA949" s="148"/>
      <c r="AB949" s="148"/>
      <c r="AC949" s="148"/>
      <c r="AD949" s="148"/>
      <c r="AE949" s="148"/>
    </row>
    <row r="950" spans="1:31" ht="15.75" customHeight="1" x14ac:dyDescent="0.25">
      <c r="A950" s="148"/>
      <c r="B950" s="148"/>
      <c r="C950" s="148"/>
      <c r="D950" s="148"/>
      <c r="E950" s="148"/>
      <c r="F950" s="148"/>
      <c r="G950" s="723"/>
      <c r="H950" s="148"/>
      <c r="I950" s="148"/>
      <c r="J950" s="148"/>
      <c r="K950" s="148"/>
      <c r="L950" s="148"/>
      <c r="M950" s="148"/>
      <c r="N950" s="148"/>
      <c r="O950" s="148"/>
      <c r="P950" s="148"/>
      <c r="Q950" s="148"/>
      <c r="R950" s="148"/>
      <c r="S950" s="148"/>
      <c r="T950" s="148"/>
      <c r="U950" s="148"/>
      <c r="V950" s="148"/>
      <c r="W950" s="148"/>
      <c r="X950" s="148"/>
      <c r="Y950" s="148"/>
      <c r="Z950" s="148"/>
      <c r="AA950" s="148"/>
      <c r="AB950" s="148"/>
      <c r="AC950" s="148"/>
      <c r="AD950" s="148"/>
      <c r="AE950" s="148"/>
    </row>
    <row r="951" spans="1:31" ht="15.75" customHeight="1" x14ac:dyDescent="0.25">
      <c r="A951" s="148"/>
      <c r="B951" s="148"/>
      <c r="C951" s="148"/>
      <c r="D951" s="148"/>
      <c r="E951" s="148"/>
      <c r="F951" s="148"/>
      <c r="G951" s="723"/>
      <c r="H951" s="148"/>
      <c r="I951" s="148"/>
      <c r="J951" s="148"/>
      <c r="K951" s="148"/>
      <c r="L951" s="148"/>
      <c r="M951" s="148"/>
      <c r="N951" s="148"/>
      <c r="O951" s="148"/>
      <c r="P951" s="148"/>
      <c r="Q951" s="148"/>
      <c r="R951" s="148"/>
      <c r="S951" s="148"/>
      <c r="T951" s="148"/>
      <c r="U951" s="148"/>
      <c r="V951" s="148"/>
      <c r="W951" s="148"/>
      <c r="X951" s="148"/>
      <c r="Y951" s="148"/>
      <c r="Z951" s="148"/>
      <c r="AA951" s="148"/>
      <c r="AB951" s="148"/>
      <c r="AC951" s="148"/>
      <c r="AD951" s="148"/>
      <c r="AE951" s="148"/>
    </row>
    <row r="952" spans="1:31" ht="15.75" customHeight="1" x14ac:dyDescent="0.25">
      <c r="A952" s="148"/>
      <c r="B952" s="148"/>
      <c r="C952" s="148"/>
      <c r="D952" s="148"/>
      <c r="E952" s="148"/>
      <c r="F952" s="148"/>
      <c r="G952" s="723"/>
      <c r="H952" s="148"/>
      <c r="I952" s="148"/>
      <c r="J952" s="148"/>
      <c r="K952" s="148"/>
      <c r="L952" s="148"/>
      <c r="M952" s="148"/>
      <c r="N952" s="148"/>
      <c r="O952" s="148"/>
      <c r="P952" s="148"/>
      <c r="Q952" s="148"/>
      <c r="R952" s="148"/>
      <c r="S952" s="148"/>
      <c r="T952" s="148"/>
      <c r="U952" s="148"/>
      <c r="V952" s="148"/>
      <c r="W952" s="148"/>
      <c r="X952" s="148"/>
      <c r="Y952" s="148"/>
      <c r="Z952" s="148"/>
      <c r="AA952" s="148"/>
      <c r="AB952" s="148"/>
      <c r="AC952" s="148"/>
      <c r="AD952" s="148"/>
      <c r="AE952" s="148"/>
    </row>
    <row r="953" spans="1:31" ht="15.75" customHeight="1" x14ac:dyDescent="0.25">
      <c r="A953" s="148"/>
      <c r="B953" s="148"/>
      <c r="C953" s="148"/>
      <c r="D953" s="148"/>
      <c r="E953" s="148"/>
      <c r="F953" s="148"/>
      <c r="G953" s="723"/>
      <c r="H953" s="148"/>
      <c r="I953" s="148"/>
      <c r="J953" s="148"/>
      <c r="K953" s="148"/>
      <c r="L953" s="148"/>
      <c r="M953" s="148"/>
      <c r="N953" s="148"/>
      <c r="O953" s="148"/>
      <c r="P953" s="148"/>
      <c r="Q953" s="148"/>
      <c r="R953" s="148"/>
      <c r="S953" s="148"/>
      <c r="T953" s="148"/>
      <c r="U953" s="148"/>
      <c r="V953" s="148"/>
      <c r="W953" s="148"/>
      <c r="X953" s="148"/>
      <c r="Y953" s="148"/>
      <c r="Z953" s="148"/>
      <c r="AA953" s="148"/>
      <c r="AB953" s="148"/>
      <c r="AC953" s="148"/>
      <c r="AD953" s="148"/>
      <c r="AE953" s="148"/>
    </row>
    <row r="954" spans="1:31" ht="15.75" customHeight="1" x14ac:dyDescent="0.25">
      <c r="A954" s="148"/>
      <c r="B954" s="148"/>
      <c r="C954" s="148"/>
      <c r="D954" s="148"/>
      <c r="E954" s="148"/>
      <c r="F954" s="148"/>
      <c r="G954" s="723"/>
      <c r="H954" s="148"/>
      <c r="I954" s="148"/>
      <c r="J954" s="148"/>
      <c r="K954" s="148"/>
      <c r="L954" s="148"/>
      <c r="M954" s="148"/>
      <c r="N954" s="148"/>
      <c r="O954" s="148"/>
      <c r="P954" s="148"/>
      <c r="Q954" s="148"/>
      <c r="R954" s="148"/>
      <c r="S954" s="148"/>
      <c r="T954" s="148"/>
      <c r="U954" s="148"/>
      <c r="V954" s="148"/>
      <c r="W954" s="148"/>
      <c r="X954" s="148"/>
      <c r="Y954" s="148"/>
      <c r="Z954" s="148"/>
      <c r="AA954" s="148"/>
      <c r="AB954" s="148"/>
      <c r="AC954" s="148"/>
      <c r="AD954" s="148"/>
      <c r="AE954" s="148"/>
    </row>
    <row r="955" spans="1:31" ht="15.75" customHeight="1" x14ac:dyDescent="0.25">
      <c r="A955" s="148"/>
      <c r="B955" s="148"/>
      <c r="C955" s="148"/>
      <c r="D955" s="148"/>
      <c r="E955" s="148"/>
      <c r="F955" s="148"/>
      <c r="G955" s="723"/>
      <c r="H955" s="148"/>
      <c r="I955" s="148"/>
      <c r="J955" s="148"/>
      <c r="K955" s="148"/>
      <c r="L955" s="148"/>
      <c r="M955" s="148"/>
      <c r="N955" s="148"/>
      <c r="O955" s="148"/>
      <c r="P955" s="148"/>
      <c r="Q955" s="148"/>
      <c r="R955" s="148"/>
      <c r="S955" s="148"/>
      <c r="T955" s="148"/>
      <c r="U955" s="148"/>
      <c r="V955" s="148"/>
      <c r="W955" s="148"/>
      <c r="X955" s="148"/>
      <c r="Y955" s="148"/>
      <c r="Z955" s="148"/>
      <c r="AA955" s="148"/>
      <c r="AB955" s="148"/>
      <c r="AC955" s="148"/>
      <c r="AD955" s="148"/>
      <c r="AE955" s="148"/>
    </row>
    <row r="956" spans="1:31" ht="15.75" customHeight="1" x14ac:dyDescent="0.25">
      <c r="A956" s="148"/>
      <c r="B956" s="148"/>
      <c r="C956" s="148"/>
      <c r="D956" s="148"/>
      <c r="E956" s="148"/>
      <c r="F956" s="148"/>
      <c r="G956" s="723"/>
      <c r="H956" s="148"/>
      <c r="I956" s="148"/>
      <c r="J956" s="148"/>
      <c r="K956" s="148"/>
      <c r="L956" s="148"/>
      <c r="M956" s="148"/>
      <c r="N956" s="148"/>
      <c r="O956" s="148"/>
      <c r="P956" s="148"/>
      <c r="Q956" s="148"/>
      <c r="R956" s="148"/>
      <c r="S956" s="148"/>
      <c r="T956" s="148"/>
      <c r="U956" s="148"/>
      <c r="V956" s="148"/>
      <c r="W956" s="148"/>
      <c r="X956" s="148"/>
      <c r="Y956" s="148"/>
      <c r="Z956" s="148"/>
      <c r="AA956" s="148"/>
      <c r="AB956" s="148"/>
      <c r="AC956" s="148"/>
      <c r="AD956" s="148"/>
      <c r="AE956" s="148"/>
    </row>
    <row r="957" spans="1:31" ht="15.75" customHeight="1" x14ac:dyDescent="0.25">
      <c r="A957" s="148"/>
      <c r="B957" s="148"/>
      <c r="C957" s="148"/>
      <c r="D957" s="148"/>
      <c r="E957" s="148"/>
      <c r="F957" s="148"/>
      <c r="G957" s="723"/>
      <c r="H957" s="148"/>
      <c r="I957" s="148"/>
      <c r="J957" s="148"/>
      <c r="K957" s="148"/>
      <c r="L957" s="148"/>
      <c r="M957" s="148"/>
      <c r="N957" s="148"/>
      <c r="O957" s="148"/>
      <c r="P957" s="148"/>
      <c r="Q957" s="148"/>
      <c r="R957" s="148"/>
      <c r="S957" s="148"/>
      <c r="T957" s="148"/>
      <c r="U957" s="148"/>
      <c r="V957" s="148"/>
      <c r="W957" s="148"/>
      <c r="X957" s="148"/>
      <c r="Y957" s="148"/>
      <c r="Z957" s="148"/>
      <c r="AA957" s="148"/>
      <c r="AB957" s="148"/>
      <c r="AC957" s="148"/>
      <c r="AD957" s="148"/>
      <c r="AE957" s="148"/>
    </row>
    <row r="958" spans="1:31" ht="15.75" customHeight="1" x14ac:dyDescent="0.25">
      <c r="A958" s="148"/>
      <c r="B958" s="148"/>
      <c r="C958" s="148"/>
      <c r="D958" s="148"/>
      <c r="E958" s="148"/>
      <c r="F958" s="148"/>
      <c r="G958" s="723"/>
      <c r="H958" s="148"/>
      <c r="I958" s="148"/>
      <c r="J958" s="148"/>
      <c r="K958" s="148"/>
      <c r="L958" s="148"/>
      <c r="M958" s="148"/>
      <c r="N958" s="148"/>
      <c r="O958" s="148"/>
      <c r="P958" s="148"/>
      <c r="Q958" s="148"/>
      <c r="R958" s="148"/>
      <c r="S958" s="148"/>
      <c r="T958" s="148"/>
      <c r="U958" s="148"/>
      <c r="V958" s="148"/>
      <c r="W958" s="148"/>
      <c r="X958" s="148"/>
      <c r="Y958" s="148"/>
      <c r="Z958" s="148"/>
      <c r="AA958" s="148"/>
      <c r="AB958" s="148"/>
      <c r="AC958" s="148"/>
      <c r="AD958" s="148"/>
      <c r="AE958" s="148"/>
    </row>
    <row r="959" spans="1:31" ht="15.75" customHeight="1" x14ac:dyDescent="0.25">
      <c r="A959" s="148"/>
      <c r="B959" s="148"/>
      <c r="C959" s="148"/>
      <c r="D959" s="148"/>
      <c r="E959" s="148"/>
      <c r="F959" s="148"/>
      <c r="G959" s="723"/>
      <c r="H959" s="148"/>
      <c r="I959" s="148"/>
      <c r="J959" s="148"/>
      <c r="K959" s="148"/>
      <c r="L959" s="148"/>
      <c r="M959" s="148"/>
      <c r="N959" s="148"/>
      <c r="O959" s="148"/>
      <c r="P959" s="148"/>
      <c r="Q959" s="148"/>
      <c r="R959" s="148"/>
      <c r="S959" s="148"/>
      <c r="T959" s="148"/>
      <c r="U959" s="148"/>
      <c r="V959" s="148"/>
      <c r="W959" s="148"/>
      <c r="X959" s="148"/>
      <c r="Y959" s="148"/>
      <c r="Z959" s="148"/>
      <c r="AA959" s="148"/>
      <c r="AB959" s="148"/>
      <c r="AC959" s="148"/>
      <c r="AD959" s="148"/>
      <c r="AE959" s="148"/>
    </row>
    <row r="960" spans="1:31" ht="15.75" customHeight="1" x14ac:dyDescent="0.25">
      <c r="A960" s="148"/>
      <c r="B960" s="148"/>
      <c r="C960" s="148"/>
      <c r="D960" s="148"/>
      <c r="E960" s="148"/>
      <c r="F960" s="148"/>
      <c r="G960" s="723"/>
      <c r="H960" s="148"/>
      <c r="I960" s="148"/>
      <c r="J960" s="148"/>
      <c r="K960" s="148"/>
      <c r="L960" s="148"/>
      <c r="M960" s="148"/>
      <c r="N960" s="148"/>
      <c r="O960" s="148"/>
      <c r="P960" s="148"/>
      <c r="Q960" s="148"/>
      <c r="R960" s="148"/>
      <c r="S960" s="148"/>
      <c r="T960" s="148"/>
      <c r="U960" s="148"/>
      <c r="V960" s="148"/>
      <c r="W960" s="148"/>
      <c r="X960" s="148"/>
      <c r="Y960" s="148"/>
      <c r="Z960" s="148"/>
      <c r="AA960" s="148"/>
      <c r="AB960" s="148"/>
      <c r="AC960" s="148"/>
      <c r="AD960" s="148"/>
      <c r="AE960" s="148"/>
    </row>
    <row r="961" spans="1:31" ht="15.75" customHeight="1" x14ac:dyDescent="0.25">
      <c r="A961" s="148"/>
      <c r="B961" s="148"/>
      <c r="C961" s="148"/>
      <c r="D961" s="148"/>
      <c r="E961" s="148"/>
      <c r="F961" s="148"/>
      <c r="G961" s="723"/>
      <c r="H961" s="148"/>
      <c r="I961" s="148"/>
      <c r="J961" s="148"/>
      <c r="K961" s="148"/>
      <c r="L961" s="148"/>
      <c r="M961" s="148"/>
      <c r="N961" s="148"/>
      <c r="O961" s="148"/>
      <c r="P961" s="148"/>
      <c r="Q961" s="148"/>
      <c r="R961" s="148"/>
      <c r="S961" s="148"/>
      <c r="T961" s="148"/>
      <c r="U961" s="148"/>
      <c r="V961" s="148"/>
      <c r="W961" s="148"/>
      <c r="X961" s="148"/>
      <c r="Y961" s="148"/>
      <c r="Z961" s="148"/>
      <c r="AA961" s="148"/>
      <c r="AB961" s="148"/>
      <c r="AC961" s="148"/>
      <c r="AD961" s="148"/>
      <c r="AE961" s="148"/>
    </row>
    <row r="962" spans="1:31" ht="15.75" customHeight="1" x14ac:dyDescent="0.25">
      <c r="A962" s="148"/>
      <c r="B962" s="148"/>
      <c r="C962" s="148"/>
      <c r="D962" s="148"/>
      <c r="E962" s="148"/>
      <c r="F962" s="148"/>
      <c r="G962" s="723"/>
      <c r="H962" s="148"/>
      <c r="I962" s="148"/>
      <c r="J962" s="148"/>
      <c r="K962" s="148"/>
      <c r="L962" s="148"/>
      <c r="M962" s="148"/>
      <c r="N962" s="148"/>
      <c r="O962" s="148"/>
      <c r="P962" s="148"/>
      <c r="Q962" s="148"/>
      <c r="R962" s="148"/>
      <c r="S962" s="148"/>
      <c r="T962" s="148"/>
      <c r="U962" s="148"/>
      <c r="V962" s="148"/>
      <c r="W962" s="148"/>
      <c r="X962" s="148"/>
      <c r="Y962" s="148"/>
      <c r="Z962" s="148"/>
      <c r="AA962" s="148"/>
      <c r="AB962" s="148"/>
      <c r="AC962" s="148"/>
      <c r="AD962" s="148"/>
      <c r="AE962" s="148"/>
    </row>
    <row r="963" spans="1:31" ht="15.75" customHeight="1" x14ac:dyDescent="0.25">
      <c r="A963" s="148"/>
      <c r="B963" s="148"/>
      <c r="C963" s="148"/>
      <c r="D963" s="148"/>
      <c r="E963" s="148"/>
      <c r="F963" s="148"/>
      <c r="G963" s="723"/>
      <c r="H963" s="148"/>
      <c r="I963" s="148"/>
      <c r="J963" s="148"/>
      <c r="K963" s="148"/>
      <c r="L963" s="148"/>
      <c r="M963" s="148"/>
      <c r="N963" s="148"/>
      <c r="O963" s="148"/>
      <c r="P963" s="148"/>
      <c r="Q963" s="148"/>
      <c r="R963" s="148"/>
      <c r="S963" s="148"/>
      <c r="T963" s="148"/>
      <c r="U963" s="148"/>
      <c r="V963" s="148"/>
      <c r="W963" s="148"/>
      <c r="X963" s="148"/>
      <c r="Y963" s="148"/>
      <c r="Z963" s="148"/>
      <c r="AA963" s="148"/>
      <c r="AB963" s="148"/>
      <c r="AC963" s="148"/>
      <c r="AD963" s="148"/>
      <c r="AE963" s="148"/>
    </row>
    <row r="964" spans="1:31" ht="15.75" customHeight="1" x14ac:dyDescent="0.25">
      <c r="A964" s="148"/>
      <c r="B964" s="148"/>
      <c r="C964" s="148"/>
      <c r="D964" s="148"/>
      <c r="E964" s="148"/>
      <c r="F964" s="148"/>
      <c r="G964" s="723"/>
      <c r="H964" s="148"/>
      <c r="I964" s="148"/>
      <c r="J964" s="148"/>
      <c r="K964" s="148"/>
      <c r="L964" s="148"/>
      <c r="M964" s="148"/>
      <c r="N964" s="148"/>
      <c r="O964" s="148"/>
      <c r="P964" s="148"/>
      <c r="Q964" s="148"/>
      <c r="R964" s="148"/>
      <c r="S964" s="148"/>
      <c r="T964" s="148"/>
      <c r="U964" s="148"/>
      <c r="V964" s="148"/>
      <c r="W964" s="148"/>
      <c r="X964" s="148"/>
      <c r="Y964" s="148"/>
      <c r="Z964" s="148"/>
      <c r="AA964" s="148"/>
      <c r="AB964" s="148"/>
      <c r="AC964" s="148"/>
      <c r="AD964" s="148"/>
      <c r="AE964" s="148"/>
    </row>
    <row r="965" spans="1:31" ht="15.75" customHeight="1" x14ac:dyDescent="0.25">
      <c r="A965" s="148"/>
      <c r="B965" s="148"/>
      <c r="C965" s="148"/>
      <c r="D965" s="148"/>
      <c r="E965" s="148"/>
      <c r="F965" s="148"/>
      <c r="G965" s="723"/>
      <c r="H965" s="148"/>
      <c r="I965" s="148"/>
      <c r="J965" s="148"/>
      <c r="K965" s="148"/>
      <c r="L965" s="148"/>
      <c r="M965" s="148"/>
      <c r="N965" s="148"/>
      <c r="O965" s="148"/>
      <c r="P965" s="148"/>
      <c r="Q965" s="148"/>
      <c r="R965" s="148"/>
      <c r="S965" s="148"/>
      <c r="T965" s="148"/>
      <c r="U965" s="148"/>
      <c r="V965" s="148"/>
      <c r="W965" s="148"/>
      <c r="X965" s="148"/>
      <c r="Y965" s="148"/>
      <c r="Z965" s="148"/>
      <c r="AA965" s="148"/>
      <c r="AB965" s="148"/>
      <c r="AC965" s="148"/>
      <c r="AD965" s="148"/>
      <c r="AE965" s="148"/>
    </row>
    <row r="966" spans="1:31" ht="15.75" customHeight="1" x14ac:dyDescent="0.25">
      <c r="A966" s="148"/>
      <c r="B966" s="148"/>
      <c r="C966" s="148"/>
      <c r="D966" s="148"/>
      <c r="E966" s="148"/>
      <c r="F966" s="148"/>
      <c r="G966" s="723"/>
      <c r="H966" s="148"/>
      <c r="I966" s="148"/>
      <c r="J966" s="148"/>
      <c r="K966" s="148"/>
      <c r="L966" s="148"/>
      <c r="M966" s="148"/>
      <c r="N966" s="148"/>
      <c r="O966" s="148"/>
      <c r="P966" s="148"/>
      <c r="Q966" s="148"/>
      <c r="R966" s="148"/>
      <c r="S966" s="148"/>
      <c r="T966" s="148"/>
      <c r="U966" s="148"/>
      <c r="V966" s="148"/>
      <c r="W966" s="148"/>
      <c r="X966" s="148"/>
      <c r="Y966" s="148"/>
      <c r="Z966" s="148"/>
      <c r="AA966" s="148"/>
      <c r="AB966" s="148"/>
      <c r="AC966" s="148"/>
      <c r="AD966" s="148"/>
      <c r="AE966" s="148"/>
    </row>
    <row r="967" spans="1:31" ht="15.75" customHeight="1" x14ac:dyDescent="0.25">
      <c r="A967" s="148"/>
      <c r="B967" s="148"/>
      <c r="C967" s="148"/>
      <c r="D967" s="148"/>
      <c r="E967" s="148"/>
      <c r="F967" s="148"/>
      <c r="G967" s="723"/>
      <c r="H967" s="148"/>
      <c r="I967" s="148"/>
      <c r="J967" s="148"/>
      <c r="K967" s="148"/>
      <c r="L967" s="148"/>
      <c r="M967" s="148"/>
      <c r="N967" s="148"/>
      <c r="O967" s="148"/>
      <c r="P967" s="148"/>
      <c r="Q967" s="148"/>
      <c r="R967" s="148"/>
      <c r="S967" s="148"/>
      <c r="T967" s="148"/>
      <c r="U967" s="148"/>
      <c r="V967" s="148"/>
      <c r="W967" s="148"/>
      <c r="X967" s="148"/>
      <c r="Y967" s="148"/>
      <c r="Z967" s="148"/>
      <c r="AA967" s="148"/>
      <c r="AB967" s="148"/>
      <c r="AC967" s="148"/>
      <c r="AD967" s="148"/>
      <c r="AE967" s="148"/>
    </row>
    <row r="968" spans="1:31" ht="15.75" customHeight="1" x14ac:dyDescent="0.25">
      <c r="A968" s="148"/>
      <c r="B968" s="148"/>
      <c r="C968" s="148"/>
      <c r="D968" s="148"/>
      <c r="E968" s="148"/>
      <c r="F968" s="148"/>
      <c r="G968" s="723"/>
      <c r="H968" s="148"/>
      <c r="I968" s="148"/>
      <c r="J968" s="148"/>
      <c r="K968" s="148"/>
      <c r="L968" s="148"/>
      <c r="M968" s="148"/>
      <c r="N968" s="148"/>
      <c r="O968" s="148"/>
      <c r="P968" s="148"/>
      <c r="Q968" s="148"/>
      <c r="R968" s="148"/>
      <c r="S968" s="148"/>
      <c r="T968" s="148"/>
      <c r="U968" s="148"/>
      <c r="V968" s="148"/>
      <c r="W968" s="148"/>
      <c r="X968" s="148"/>
      <c r="Y968" s="148"/>
      <c r="Z968" s="148"/>
      <c r="AA968" s="148"/>
      <c r="AB968" s="148"/>
      <c r="AC968" s="148"/>
      <c r="AD968" s="148"/>
      <c r="AE968" s="148"/>
    </row>
    <row r="969" spans="1:31" ht="15.75" customHeight="1" x14ac:dyDescent="0.25">
      <c r="A969" s="148"/>
      <c r="B969" s="148"/>
      <c r="C969" s="148"/>
      <c r="D969" s="148"/>
      <c r="E969" s="148"/>
      <c r="F969" s="148"/>
      <c r="G969" s="723"/>
      <c r="H969" s="148"/>
      <c r="I969" s="148"/>
      <c r="J969" s="148"/>
      <c r="K969" s="148"/>
      <c r="L969" s="148"/>
      <c r="M969" s="148"/>
      <c r="N969" s="148"/>
      <c r="O969" s="148"/>
      <c r="P969" s="148"/>
      <c r="Q969" s="148"/>
      <c r="R969" s="148"/>
      <c r="S969" s="148"/>
      <c r="T969" s="148"/>
      <c r="U969" s="148"/>
      <c r="V969" s="148"/>
      <c r="W969" s="148"/>
      <c r="X969" s="148"/>
      <c r="Y969" s="148"/>
      <c r="Z969" s="148"/>
      <c r="AA969" s="148"/>
      <c r="AB969" s="148"/>
      <c r="AC969" s="148"/>
      <c r="AD969" s="148"/>
      <c r="AE969" s="148"/>
    </row>
    <row r="970" spans="1:31" ht="15.75" customHeight="1" x14ac:dyDescent="0.25">
      <c r="A970" s="148"/>
      <c r="B970" s="148"/>
      <c r="C970" s="148"/>
      <c r="D970" s="148"/>
      <c r="E970" s="148"/>
      <c r="F970" s="148"/>
      <c r="G970" s="723"/>
      <c r="H970" s="148"/>
      <c r="I970" s="148"/>
      <c r="J970" s="148"/>
      <c r="K970" s="148"/>
      <c r="L970" s="148"/>
      <c r="M970" s="148"/>
      <c r="N970" s="148"/>
      <c r="O970" s="148"/>
      <c r="P970" s="148"/>
      <c r="Q970" s="148"/>
      <c r="R970" s="148"/>
      <c r="S970" s="148"/>
      <c r="T970" s="148"/>
      <c r="U970" s="148"/>
      <c r="V970" s="148"/>
      <c r="W970" s="148"/>
      <c r="X970" s="148"/>
      <c r="Y970" s="148"/>
      <c r="Z970" s="148"/>
      <c r="AA970" s="148"/>
      <c r="AB970" s="148"/>
      <c r="AC970" s="148"/>
      <c r="AD970" s="148"/>
      <c r="AE970" s="148"/>
    </row>
    <row r="971" spans="1:31" ht="15.75" customHeight="1" x14ac:dyDescent="0.25">
      <c r="A971" s="148"/>
      <c r="B971" s="148"/>
      <c r="C971" s="148"/>
      <c r="D971" s="148"/>
      <c r="E971" s="148"/>
      <c r="F971" s="148"/>
      <c r="G971" s="723"/>
      <c r="H971" s="148"/>
      <c r="I971" s="148"/>
      <c r="J971" s="148"/>
      <c r="K971" s="148"/>
      <c r="L971" s="148"/>
      <c r="M971" s="148"/>
      <c r="N971" s="148"/>
      <c r="O971" s="148"/>
      <c r="P971" s="148"/>
      <c r="Q971" s="148"/>
      <c r="R971" s="148"/>
      <c r="S971" s="148"/>
      <c r="T971" s="148"/>
      <c r="U971" s="148"/>
      <c r="V971" s="148"/>
      <c r="W971" s="148"/>
      <c r="X971" s="148"/>
      <c r="Y971" s="148"/>
      <c r="Z971" s="148"/>
      <c r="AA971" s="148"/>
      <c r="AB971" s="148"/>
      <c r="AC971" s="148"/>
      <c r="AD971" s="148"/>
      <c r="AE971" s="148"/>
    </row>
    <row r="972" spans="1:31" ht="15.75" customHeight="1" x14ac:dyDescent="0.25">
      <c r="A972" s="148"/>
      <c r="B972" s="148"/>
      <c r="C972" s="148"/>
      <c r="D972" s="148"/>
      <c r="E972" s="148"/>
      <c r="F972" s="148"/>
      <c r="G972" s="723"/>
      <c r="H972" s="148"/>
      <c r="I972" s="148"/>
      <c r="J972" s="148"/>
      <c r="K972" s="148"/>
      <c r="L972" s="148"/>
      <c r="M972" s="148"/>
      <c r="N972" s="148"/>
      <c r="O972" s="148"/>
      <c r="P972" s="148"/>
      <c r="Q972" s="148"/>
      <c r="R972" s="148"/>
      <c r="S972" s="148"/>
      <c r="T972" s="148"/>
      <c r="U972" s="148"/>
      <c r="V972" s="148"/>
      <c r="W972" s="148"/>
      <c r="X972" s="148"/>
      <c r="Y972" s="148"/>
      <c r="Z972" s="148"/>
      <c r="AA972" s="148"/>
      <c r="AB972" s="148"/>
      <c r="AC972" s="148"/>
      <c r="AD972" s="148"/>
      <c r="AE972" s="148"/>
    </row>
    <row r="973" spans="1:31" ht="15.75" customHeight="1" x14ac:dyDescent="0.25">
      <c r="A973" s="148"/>
      <c r="B973" s="148"/>
      <c r="C973" s="148"/>
      <c r="D973" s="148"/>
      <c r="E973" s="148"/>
      <c r="F973" s="148"/>
      <c r="G973" s="723"/>
      <c r="H973" s="148"/>
      <c r="I973" s="148"/>
      <c r="J973" s="148"/>
      <c r="K973" s="148"/>
      <c r="L973" s="148"/>
      <c r="M973" s="148"/>
      <c r="N973" s="148"/>
      <c r="O973" s="148"/>
      <c r="P973" s="148"/>
      <c r="Q973" s="148"/>
      <c r="R973" s="148"/>
      <c r="S973" s="148"/>
      <c r="T973" s="148"/>
      <c r="U973" s="148"/>
      <c r="V973" s="148"/>
      <c r="W973" s="148"/>
      <c r="X973" s="148"/>
      <c r="Y973" s="148"/>
      <c r="Z973" s="148"/>
      <c r="AA973" s="148"/>
      <c r="AB973" s="148"/>
      <c r="AC973" s="148"/>
      <c r="AD973" s="148"/>
      <c r="AE973" s="148"/>
    </row>
    <row r="974" spans="1:31" ht="15.75" customHeight="1" x14ac:dyDescent="0.25">
      <c r="A974" s="148"/>
      <c r="B974" s="148"/>
      <c r="C974" s="148"/>
      <c r="D974" s="148"/>
      <c r="E974" s="148"/>
      <c r="F974" s="148"/>
      <c r="G974" s="723"/>
      <c r="H974" s="148"/>
      <c r="I974" s="148"/>
      <c r="J974" s="148"/>
      <c r="K974" s="148"/>
      <c r="L974" s="148"/>
      <c r="M974" s="148"/>
      <c r="N974" s="148"/>
      <c r="O974" s="148"/>
      <c r="P974" s="148"/>
      <c r="Q974" s="148"/>
      <c r="R974" s="148"/>
      <c r="S974" s="148"/>
      <c r="T974" s="148"/>
      <c r="U974" s="148"/>
      <c r="V974" s="148"/>
      <c r="W974" s="148"/>
      <c r="X974" s="148"/>
      <c r="Y974" s="148"/>
      <c r="Z974" s="148"/>
      <c r="AA974" s="148"/>
      <c r="AB974" s="148"/>
      <c r="AC974" s="148"/>
      <c r="AD974" s="148"/>
      <c r="AE974" s="148"/>
    </row>
    <row r="975" spans="1:31" ht="15.75" customHeight="1" x14ac:dyDescent="0.25">
      <c r="A975" s="148"/>
      <c r="B975" s="148"/>
      <c r="C975" s="148"/>
      <c r="D975" s="148"/>
      <c r="E975" s="148"/>
      <c r="F975" s="148"/>
      <c r="G975" s="723"/>
      <c r="H975" s="148"/>
      <c r="I975" s="148"/>
      <c r="J975" s="148"/>
      <c r="K975" s="148"/>
      <c r="L975" s="148"/>
      <c r="M975" s="148"/>
      <c r="N975" s="148"/>
      <c r="O975" s="148"/>
      <c r="P975" s="148"/>
      <c r="Q975" s="148"/>
      <c r="R975" s="148"/>
      <c r="S975" s="148"/>
      <c r="T975" s="148"/>
      <c r="U975" s="148"/>
      <c r="V975" s="148"/>
      <c r="W975" s="148"/>
      <c r="X975" s="148"/>
      <c r="Y975" s="148"/>
      <c r="Z975" s="148"/>
      <c r="AA975" s="148"/>
      <c r="AB975" s="148"/>
      <c r="AC975" s="148"/>
      <c r="AD975" s="148"/>
      <c r="AE975" s="148"/>
    </row>
    <row r="976" spans="1:31" ht="15.75" customHeight="1" x14ac:dyDescent="0.25">
      <c r="A976" s="148"/>
      <c r="B976" s="148"/>
      <c r="C976" s="148"/>
      <c r="D976" s="148"/>
      <c r="E976" s="148"/>
      <c r="F976" s="148"/>
      <c r="G976" s="723"/>
      <c r="H976" s="148"/>
      <c r="I976" s="148"/>
      <c r="J976" s="148"/>
      <c r="K976" s="148"/>
      <c r="L976" s="148"/>
      <c r="M976" s="148"/>
      <c r="N976" s="148"/>
      <c r="O976" s="148"/>
      <c r="P976" s="148"/>
      <c r="Q976" s="148"/>
      <c r="R976" s="148"/>
      <c r="S976" s="148"/>
      <c r="T976" s="148"/>
      <c r="U976" s="148"/>
      <c r="V976" s="148"/>
      <c r="W976" s="148"/>
      <c r="X976" s="148"/>
      <c r="Y976" s="148"/>
      <c r="Z976" s="148"/>
      <c r="AA976" s="148"/>
      <c r="AB976" s="148"/>
      <c r="AC976" s="148"/>
      <c r="AD976" s="148"/>
      <c r="AE976" s="148"/>
    </row>
    <row r="977" spans="1:31" ht="15.75" customHeight="1" x14ac:dyDescent="0.25">
      <c r="A977" s="148"/>
      <c r="B977" s="148"/>
      <c r="C977" s="148"/>
      <c r="D977" s="148"/>
      <c r="E977" s="148"/>
      <c r="F977" s="148"/>
      <c r="G977" s="723"/>
      <c r="H977" s="148"/>
      <c r="I977" s="148"/>
      <c r="J977" s="148"/>
      <c r="K977" s="148"/>
      <c r="L977" s="148"/>
      <c r="M977" s="148"/>
      <c r="N977" s="148"/>
      <c r="O977" s="148"/>
      <c r="P977" s="148"/>
      <c r="Q977" s="148"/>
      <c r="R977" s="148"/>
      <c r="S977" s="148"/>
      <c r="T977" s="148"/>
      <c r="U977" s="148"/>
      <c r="V977" s="148"/>
      <c r="W977" s="148"/>
      <c r="X977" s="148"/>
      <c r="Y977" s="148"/>
      <c r="Z977" s="148"/>
      <c r="AA977" s="148"/>
      <c r="AB977" s="148"/>
      <c r="AC977" s="148"/>
      <c r="AD977" s="148"/>
      <c r="AE977" s="148"/>
    </row>
    <row r="978" spans="1:31" ht="15.75" customHeight="1" x14ac:dyDescent="0.25">
      <c r="A978" s="148"/>
      <c r="B978" s="148"/>
      <c r="C978" s="148"/>
      <c r="D978" s="148"/>
      <c r="E978" s="148"/>
      <c r="F978" s="148"/>
      <c r="G978" s="723"/>
      <c r="H978" s="148"/>
      <c r="I978" s="148"/>
      <c r="J978" s="148"/>
      <c r="K978" s="148"/>
      <c r="L978" s="148"/>
      <c r="M978" s="148"/>
      <c r="N978" s="148"/>
      <c r="O978" s="148"/>
      <c r="P978" s="148"/>
      <c r="Q978" s="148"/>
      <c r="R978" s="148"/>
      <c r="S978" s="148"/>
      <c r="T978" s="148"/>
      <c r="U978" s="148"/>
      <c r="V978" s="148"/>
      <c r="W978" s="148"/>
      <c r="X978" s="148"/>
      <c r="Y978" s="148"/>
      <c r="Z978" s="148"/>
      <c r="AA978" s="148"/>
      <c r="AB978" s="148"/>
      <c r="AC978" s="148"/>
      <c r="AD978" s="148"/>
      <c r="AE978" s="148"/>
    </row>
    <row r="979" spans="1:31" ht="15.75" customHeight="1" x14ac:dyDescent="0.25">
      <c r="A979" s="148"/>
      <c r="B979" s="148"/>
      <c r="C979" s="148"/>
      <c r="D979" s="148"/>
      <c r="E979" s="148"/>
      <c r="F979" s="148"/>
      <c r="G979" s="723"/>
      <c r="H979" s="148"/>
      <c r="I979" s="148"/>
      <c r="J979" s="148"/>
      <c r="K979" s="148"/>
      <c r="L979" s="148"/>
      <c r="M979" s="148"/>
      <c r="N979" s="148"/>
      <c r="O979" s="148"/>
      <c r="P979" s="148"/>
      <c r="Q979" s="148"/>
      <c r="R979" s="148"/>
      <c r="S979" s="148"/>
      <c r="T979" s="148"/>
      <c r="U979" s="148"/>
      <c r="V979" s="148"/>
      <c r="W979" s="148"/>
      <c r="X979" s="148"/>
      <c r="Y979" s="148"/>
      <c r="Z979" s="148"/>
      <c r="AA979" s="148"/>
      <c r="AB979" s="148"/>
      <c r="AC979" s="148"/>
      <c r="AD979" s="148"/>
      <c r="AE979" s="148"/>
    </row>
    <row r="980" spans="1:31" ht="15.75" customHeight="1" x14ac:dyDescent="0.25">
      <c r="A980" s="148"/>
      <c r="B980" s="148"/>
      <c r="C980" s="148"/>
      <c r="D980" s="148"/>
      <c r="E980" s="148"/>
      <c r="F980" s="148"/>
      <c r="G980" s="723"/>
      <c r="H980" s="148"/>
      <c r="I980" s="148"/>
      <c r="J980" s="148"/>
      <c r="K980" s="148"/>
      <c r="L980" s="148"/>
      <c r="M980" s="148"/>
      <c r="N980" s="148"/>
      <c r="O980" s="148"/>
      <c r="P980" s="148"/>
      <c r="Q980" s="148"/>
      <c r="R980" s="148"/>
      <c r="S980" s="148"/>
      <c r="T980" s="148"/>
      <c r="U980" s="148"/>
      <c r="V980" s="148"/>
      <c r="W980" s="148"/>
      <c r="X980" s="148"/>
      <c r="Y980" s="148"/>
      <c r="Z980" s="148"/>
      <c r="AA980" s="148"/>
      <c r="AB980" s="148"/>
      <c r="AC980" s="148"/>
      <c r="AD980" s="148"/>
      <c r="AE980" s="148"/>
    </row>
    <row r="981" spans="1:31" ht="15.75" customHeight="1" x14ac:dyDescent="0.25">
      <c r="A981" s="148"/>
      <c r="B981" s="148"/>
      <c r="C981" s="148"/>
      <c r="D981" s="148"/>
      <c r="E981" s="148"/>
      <c r="F981" s="148"/>
      <c r="G981" s="723"/>
      <c r="H981" s="148"/>
      <c r="I981" s="148"/>
      <c r="J981" s="148"/>
      <c r="K981" s="148"/>
      <c r="L981" s="148"/>
      <c r="M981" s="148"/>
      <c r="N981" s="148"/>
      <c r="O981" s="148"/>
      <c r="P981" s="148"/>
      <c r="Q981" s="148"/>
      <c r="R981" s="148"/>
      <c r="S981" s="148"/>
      <c r="T981" s="148"/>
      <c r="U981" s="148"/>
      <c r="V981" s="148"/>
      <c r="W981" s="148"/>
      <c r="X981" s="148"/>
      <c r="Y981" s="148"/>
      <c r="Z981" s="148"/>
      <c r="AA981" s="148"/>
      <c r="AB981" s="148"/>
      <c r="AC981" s="148"/>
      <c r="AD981" s="148"/>
      <c r="AE981" s="148"/>
    </row>
    <row r="982" spans="1:31" ht="15.75" customHeight="1" x14ac:dyDescent="0.25">
      <c r="A982" s="148"/>
      <c r="B982" s="148"/>
      <c r="C982" s="148"/>
      <c r="D982" s="148"/>
      <c r="E982" s="148"/>
      <c r="F982" s="148"/>
      <c r="G982" s="723"/>
      <c r="H982" s="148"/>
      <c r="I982" s="148"/>
      <c r="J982" s="148"/>
      <c r="K982" s="148"/>
      <c r="L982" s="148"/>
      <c r="M982" s="148"/>
      <c r="N982" s="148"/>
      <c r="O982" s="148"/>
      <c r="P982" s="148"/>
      <c r="Q982" s="148"/>
      <c r="R982" s="148"/>
      <c r="S982" s="148"/>
      <c r="T982" s="148"/>
      <c r="U982" s="148"/>
      <c r="V982" s="148"/>
      <c r="W982" s="148"/>
      <c r="X982" s="148"/>
      <c r="Y982" s="148"/>
      <c r="Z982" s="148"/>
      <c r="AA982" s="148"/>
      <c r="AB982" s="148"/>
      <c r="AC982" s="148"/>
      <c r="AD982" s="148"/>
      <c r="AE982" s="148"/>
    </row>
    <row r="983" spans="1:31" ht="15.75" customHeight="1" x14ac:dyDescent="0.25">
      <c r="A983" s="148"/>
      <c r="B983" s="148"/>
      <c r="C983" s="148"/>
      <c r="D983" s="148"/>
      <c r="E983" s="148"/>
      <c r="F983" s="148"/>
      <c r="G983" s="723"/>
      <c r="H983" s="148"/>
      <c r="I983" s="148"/>
      <c r="J983" s="148"/>
      <c r="K983" s="148"/>
      <c r="L983" s="148"/>
      <c r="M983" s="148"/>
      <c r="N983" s="148"/>
      <c r="O983" s="148"/>
      <c r="P983" s="148"/>
      <c r="Q983" s="148"/>
      <c r="R983" s="148"/>
      <c r="S983" s="148"/>
      <c r="T983" s="148"/>
      <c r="U983" s="148"/>
      <c r="V983" s="148"/>
      <c r="W983" s="148"/>
      <c r="X983" s="148"/>
      <c r="Y983" s="148"/>
      <c r="Z983" s="148"/>
      <c r="AA983" s="148"/>
      <c r="AB983" s="148"/>
      <c r="AC983" s="148"/>
      <c r="AD983" s="148"/>
      <c r="AE983" s="148"/>
    </row>
    <row r="984" spans="1:31" ht="15.75" customHeight="1" x14ac:dyDescent="0.25">
      <c r="A984" s="148"/>
      <c r="B984" s="148"/>
      <c r="C984" s="148"/>
      <c r="D984" s="148"/>
      <c r="E984" s="148"/>
      <c r="F984" s="148"/>
      <c r="G984" s="723"/>
      <c r="H984" s="148"/>
      <c r="I984" s="148"/>
      <c r="J984" s="148"/>
      <c r="K984" s="148"/>
      <c r="L984" s="148"/>
      <c r="M984" s="148"/>
      <c r="N984" s="148"/>
      <c r="O984" s="148"/>
      <c r="P984" s="148"/>
      <c r="Q984" s="148"/>
      <c r="R984" s="148"/>
      <c r="S984" s="148"/>
      <c r="T984" s="148"/>
      <c r="U984" s="148"/>
      <c r="V984" s="148"/>
      <c r="W984" s="148"/>
      <c r="X984" s="148"/>
      <c r="Y984" s="148"/>
      <c r="Z984" s="148"/>
      <c r="AA984" s="148"/>
      <c r="AB984" s="148"/>
      <c r="AC984" s="148"/>
      <c r="AD984" s="148"/>
      <c r="AE984" s="148"/>
    </row>
    <row r="985" spans="1:31" ht="15.75" customHeight="1" x14ac:dyDescent="0.25">
      <c r="A985" s="148"/>
      <c r="B985" s="148"/>
      <c r="C985" s="148"/>
      <c r="D985" s="148"/>
      <c r="E985" s="148"/>
      <c r="F985" s="148"/>
      <c r="G985" s="723"/>
      <c r="H985" s="148"/>
      <c r="I985" s="148"/>
      <c r="J985" s="148"/>
      <c r="K985" s="148"/>
      <c r="L985" s="148"/>
      <c r="M985" s="148"/>
      <c r="N985" s="148"/>
      <c r="O985" s="148"/>
      <c r="P985" s="148"/>
      <c r="Q985" s="148"/>
      <c r="R985" s="148"/>
      <c r="S985" s="148"/>
      <c r="T985" s="148"/>
      <c r="U985" s="148"/>
      <c r="V985" s="148"/>
      <c r="W985" s="148"/>
      <c r="X985" s="148"/>
      <c r="Y985" s="148"/>
      <c r="Z985" s="148"/>
      <c r="AA985" s="148"/>
      <c r="AB985" s="148"/>
      <c r="AC985" s="148"/>
      <c r="AD985" s="148"/>
      <c r="AE985" s="148"/>
    </row>
    <row r="986" spans="1:31" ht="15.75" customHeight="1" x14ac:dyDescent="0.25">
      <c r="A986" s="148"/>
      <c r="B986" s="148"/>
      <c r="C986" s="148"/>
      <c r="D986" s="148"/>
      <c r="E986" s="148"/>
      <c r="F986" s="148"/>
      <c r="G986" s="723"/>
      <c r="H986" s="148"/>
      <c r="I986" s="148"/>
      <c r="J986" s="148"/>
      <c r="K986" s="148"/>
      <c r="L986" s="148"/>
      <c r="M986" s="148"/>
      <c r="N986" s="148"/>
      <c r="O986" s="148"/>
      <c r="P986" s="148"/>
      <c r="Q986" s="148"/>
      <c r="R986" s="148"/>
      <c r="S986" s="148"/>
      <c r="T986" s="148"/>
      <c r="U986" s="148"/>
      <c r="V986" s="148"/>
      <c r="W986" s="148"/>
      <c r="X986" s="148"/>
      <c r="Y986" s="148"/>
      <c r="Z986" s="148"/>
      <c r="AA986" s="148"/>
      <c r="AB986" s="148"/>
      <c r="AC986" s="148"/>
      <c r="AD986" s="148"/>
      <c r="AE986" s="148"/>
    </row>
    <row r="987" spans="1:31" ht="15.75" customHeight="1" x14ac:dyDescent="0.25">
      <c r="A987" s="148"/>
      <c r="B987" s="148"/>
      <c r="C987" s="148"/>
      <c r="D987" s="148"/>
      <c r="E987" s="148"/>
      <c r="F987" s="148"/>
      <c r="G987" s="723"/>
      <c r="H987" s="148"/>
      <c r="I987" s="148"/>
      <c r="J987" s="148"/>
      <c r="K987" s="148"/>
      <c r="L987" s="148"/>
      <c r="M987" s="148"/>
      <c r="N987" s="148"/>
      <c r="O987" s="148"/>
      <c r="P987" s="148"/>
      <c r="Q987" s="148"/>
      <c r="R987" s="148"/>
      <c r="S987" s="148"/>
      <c r="T987" s="148"/>
      <c r="U987" s="148"/>
      <c r="V987" s="148"/>
      <c r="W987" s="148"/>
      <c r="X987" s="148"/>
      <c r="Y987" s="148"/>
      <c r="Z987" s="148"/>
      <c r="AA987" s="148"/>
      <c r="AB987" s="148"/>
      <c r="AC987" s="148"/>
      <c r="AD987" s="148"/>
      <c r="AE987" s="148"/>
    </row>
    <row r="988" spans="1:31" ht="15.75" customHeight="1" x14ac:dyDescent="0.25">
      <c r="A988" s="148"/>
      <c r="B988" s="148"/>
      <c r="C988" s="148"/>
      <c r="D988" s="148"/>
      <c r="E988" s="148"/>
      <c r="F988" s="148"/>
      <c r="G988" s="723"/>
      <c r="H988" s="148"/>
      <c r="I988" s="148"/>
      <c r="J988" s="148"/>
      <c r="K988" s="148"/>
      <c r="L988" s="148"/>
      <c r="M988" s="148"/>
      <c r="N988" s="148"/>
      <c r="O988" s="148"/>
      <c r="P988" s="148"/>
      <c r="Q988" s="148"/>
      <c r="R988" s="148"/>
      <c r="S988" s="148"/>
      <c r="T988" s="148"/>
      <c r="U988" s="148"/>
      <c r="V988" s="148"/>
      <c r="W988" s="148"/>
      <c r="X988" s="148"/>
      <c r="Y988" s="148"/>
      <c r="Z988" s="148"/>
      <c r="AA988" s="148"/>
      <c r="AB988" s="148"/>
      <c r="AC988" s="148"/>
      <c r="AD988" s="148"/>
      <c r="AE988" s="148"/>
    </row>
    <row r="989" spans="1:31" ht="15.75" customHeight="1" x14ac:dyDescent="0.25">
      <c r="A989" s="148"/>
      <c r="B989" s="148"/>
      <c r="C989" s="148"/>
      <c r="D989" s="148"/>
      <c r="E989" s="148"/>
      <c r="F989" s="148"/>
      <c r="G989" s="723"/>
      <c r="H989" s="148"/>
      <c r="I989" s="148"/>
      <c r="J989" s="148"/>
      <c r="K989" s="148"/>
      <c r="L989" s="148"/>
      <c r="M989" s="148"/>
      <c r="N989" s="148"/>
      <c r="O989" s="148"/>
      <c r="P989" s="148"/>
      <c r="Q989" s="148"/>
      <c r="R989" s="148"/>
      <c r="S989" s="148"/>
      <c r="T989" s="148"/>
      <c r="U989" s="148"/>
      <c r="V989" s="148"/>
      <c r="W989" s="148"/>
      <c r="X989" s="148"/>
      <c r="Y989" s="148"/>
      <c r="Z989" s="148"/>
      <c r="AA989" s="148"/>
      <c r="AB989" s="148"/>
      <c r="AC989" s="148"/>
      <c r="AD989" s="148"/>
      <c r="AE989" s="148"/>
    </row>
    <row r="990" spans="1:31" ht="15.75" customHeight="1" x14ac:dyDescent="0.25">
      <c r="A990" s="148"/>
      <c r="B990" s="148"/>
      <c r="C990" s="148"/>
      <c r="D990" s="148"/>
      <c r="E990" s="148"/>
      <c r="F990" s="148"/>
      <c r="G990" s="723"/>
      <c r="H990" s="148"/>
      <c r="I990" s="148"/>
      <c r="J990" s="148"/>
      <c r="K990" s="148"/>
      <c r="L990" s="148"/>
      <c r="M990" s="148"/>
      <c r="N990" s="148"/>
      <c r="O990" s="148"/>
      <c r="P990" s="148"/>
      <c r="Q990" s="148"/>
      <c r="R990" s="148"/>
      <c r="S990" s="148"/>
      <c r="T990" s="148"/>
      <c r="U990" s="148"/>
      <c r="V990" s="148"/>
      <c r="W990" s="148"/>
      <c r="X990" s="148"/>
      <c r="Y990" s="148"/>
      <c r="Z990" s="148"/>
      <c r="AA990" s="148"/>
      <c r="AB990" s="148"/>
      <c r="AC990" s="148"/>
      <c r="AD990" s="148"/>
      <c r="AE990" s="148"/>
    </row>
    <row r="991" spans="1:31" ht="15.75" customHeight="1" x14ac:dyDescent="0.25">
      <c r="A991" s="148"/>
      <c r="B991" s="148"/>
      <c r="C991" s="148"/>
      <c r="D991" s="148"/>
      <c r="E991" s="148"/>
      <c r="F991" s="148"/>
      <c r="G991" s="723"/>
      <c r="H991" s="148"/>
      <c r="I991" s="148"/>
      <c r="J991" s="148"/>
      <c r="K991" s="148"/>
      <c r="L991" s="148"/>
      <c r="M991" s="148"/>
      <c r="N991" s="148"/>
      <c r="O991" s="148"/>
      <c r="P991" s="148"/>
      <c r="Q991" s="148"/>
      <c r="R991" s="148"/>
      <c r="S991" s="148"/>
      <c r="T991" s="148"/>
      <c r="U991" s="148"/>
      <c r="V991" s="148"/>
      <c r="W991" s="148"/>
      <c r="X991" s="148"/>
      <c r="Y991" s="148"/>
      <c r="Z991" s="148"/>
      <c r="AA991" s="148"/>
      <c r="AB991" s="148"/>
      <c r="AC991" s="148"/>
      <c r="AD991" s="148"/>
      <c r="AE991" s="148"/>
    </row>
    <row r="992" spans="1:31" ht="15.75" customHeight="1" x14ac:dyDescent="0.25">
      <c r="A992" s="148"/>
      <c r="B992" s="148"/>
      <c r="C992" s="148"/>
      <c r="D992" s="148"/>
      <c r="E992" s="148"/>
      <c r="F992" s="148"/>
      <c r="G992" s="723"/>
      <c r="H992" s="148"/>
      <c r="I992" s="148"/>
      <c r="J992" s="148"/>
      <c r="K992" s="148"/>
      <c r="L992" s="148"/>
      <c r="M992" s="148"/>
      <c r="N992" s="148"/>
      <c r="O992" s="148"/>
      <c r="P992" s="148"/>
      <c r="Q992" s="148"/>
      <c r="R992" s="148"/>
      <c r="S992" s="148"/>
      <c r="T992" s="148"/>
      <c r="U992" s="148"/>
      <c r="V992" s="148"/>
      <c r="W992" s="148"/>
      <c r="X992" s="148"/>
      <c r="Y992" s="148"/>
      <c r="Z992" s="148"/>
      <c r="AA992" s="148"/>
      <c r="AB992" s="148"/>
      <c r="AC992" s="148"/>
      <c r="AD992" s="148"/>
      <c r="AE992" s="148"/>
    </row>
    <row r="993" spans="1:31" ht="15.75" customHeight="1" x14ac:dyDescent="0.25">
      <c r="A993" s="148"/>
      <c r="B993" s="148"/>
      <c r="C993" s="148"/>
      <c r="D993" s="148"/>
      <c r="E993" s="148"/>
      <c r="F993" s="148"/>
      <c r="G993" s="723"/>
      <c r="H993" s="148"/>
      <c r="I993" s="148"/>
      <c r="J993" s="148"/>
      <c r="K993" s="148"/>
      <c r="L993" s="148"/>
      <c r="M993" s="148"/>
      <c r="N993" s="148"/>
      <c r="O993" s="148"/>
      <c r="P993" s="148"/>
      <c r="Q993" s="148"/>
      <c r="R993" s="148"/>
      <c r="S993" s="148"/>
      <c r="T993" s="148"/>
      <c r="U993" s="148"/>
      <c r="V993" s="148"/>
      <c r="W993" s="148"/>
      <c r="X993" s="148"/>
      <c r="Y993" s="148"/>
      <c r="Z993" s="148"/>
      <c r="AA993" s="148"/>
      <c r="AB993" s="148"/>
      <c r="AC993" s="148"/>
      <c r="AD993" s="148"/>
      <c r="AE993" s="148"/>
    </row>
    <row r="994" spans="1:31" ht="15.75" customHeight="1" x14ac:dyDescent="0.25">
      <c r="A994" s="148"/>
      <c r="B994" s="148"/>
      <c r="C994" s="148"/>
      <c r="D994" s="148"/>
      <c r="E994" s="148"/>
      <c r="F994" s="148"/>
      <c r="G994" s="723"/>
      <c r="H994" s="148"/>
      <c r="I994" s="148"/>
      <c r="J994" s="148"/>
      <c r="K994" s="148"/>
      <c r="L994" s="148"/>
      <c r="M994" s="148"/>
      <c r="N994" s="148"/>
      <c r="O994" s="148"/>
      <c r="P994" s="148"/>
      <c r="Q994" s="148"/>
      <c r="R994" s="148"/>
      <c r="S994" s="148"/>
      <c r="T994" s="148"/>
      <c r="U994" s="148"/>
      <c r="V994" s="148"/>
      <c r="W994" s="148"/>
      <c r="X994" s="148"/>
      <c r="Y994" s="148"/>
      <c r="Z994" s="148"/>
      <c r="AA994" s="148"/>
      <c r="AB994" s="148"/>
      <c r="AC994" s="148"/>
      <c r="AD994" s="148"/>
      <c r="AE994" s="148"/>
    </row>
    <row r="995" spans="1:31" ht="15.75" customHeight="1" x14ac:dyDescent="0.25">
      <c r="A995" s="148"/>
      <c r="B995" s="148"/>
      <c r="C995" s="148"/>
      <c r="D995" s="148"/>
      <c r="E995" s="148"/>
      <c r="F995" s="148"/>
      <c r="G995" s="723"/>
      <c r="H995" s="148"/>
      <c r="I995" s="148"/>
      <c r="J995" s="148"/>
      <c r="K995" s="148"/>
      <c r="L995" s="148"/>
      <c r="M995" s="148"/>
      <c r="N995" s="148"/>
      <c r="O995" s="148"/>
      <c r="P995" s="148"/>
      <c r="Q995" s="148"/>
      <c r="R995" s="148"/>
      <c r="S995" s="148"/>
      <c r="T995" s="148"/>
      <c r="U995" s="148"/>
      <c r="V995" s="148"/>
      <c r="W995" s="148"/>
      <c r="X995" s="148"/>
      <c r="Y995" s="148"/>
      <c r="Z995" s="148"/>
      <c r="AA995" s="148"/>
      <c r="AB995" s="148"/>
      <c r="AC995" s="148"/>
      <c r="AD995" s="148"/>
      <c r="AE995" s="148"/>
    </row>
    <row r="996" spans="1:31" ht="15.75" customHeight="1" x14ac:dyDescent="0.25">
      <c r="A996" s="148"/>
      <c r="B996" s="148"/>
      <c r="C996" s="148"/>
      <c r="D996" s="148"/>
      <c r="E996" s="148"/>
      <c r="F996" s="148"/>
      <c r="G996" s="723"/>
      <c r="H996" s="148"/>
      <c r="I996" s="148"/>
      <c r="J996" s="148"/>
      <c r="K996" s="148"/>
      <c r="L996" s="148"/>
      <c r="M996" s="148"/>
      <c r="N996" s="148"/>
      <c r="O996" s="148"/>
      <c r="P996" s="148"/>
      <c r="Q996" s="148"/>
      <c r="R996" s="148"/>
      <c r="S996" s="148"/>
      <c r="T996" s="148"/>
      <c r="U996" s="148"/>
      <c r="V996" s="148"/>
      <c r="W996" s="148"/>
      <c r="X996" s="148"/>
      <c r="Y996" s="148"/>
      <c r="Z996" s="148"/>
      <c r="AA996" s="148"/>
      <c r="AB996" s="148"/>
      <c r="AC996" s="148"/>
      <c r="AD996" s="148"/>
      <c r="AE996" s="148"/>
    </row>
    <row r="997" spans="1:31" ht="15.75" customHeight="1" x14ac:dyDescent="0.25">
      <c r="A997" s="148"/>
      <c r="B997" s="148"/>
      <c r="C997" s="148"/>
      <c r="D997" s="148"/>
      <c r="E997" s="148"/>
      <c r="F997" s="148"/>
      <c r="G997" s="723"/>
      <c r="H997" s="148"/>
      <c r="I997" s="148"/>
      <c r="J997" s="148"/>
      <c r="K997" s="148"/>
      <c r="L997" s="148"/>
      <c r="M997" s="148"/>
      <c r="N997" s="148"/>
      <c r="O997" s="148"/>
      <c r="P997" s="148"/>
      <c r="Q997" s="148"/>
      <c r="R997" s="148"/>
      <c r="S997" s="148"/>
      <c r="T997" s="148"/>
      <c r="U997" s="148"/>
      <c r="V997" s="148"/>
      <c r="W997" s="148"/>
      <c r="X997" s="148"/>
      <c r="Y997" s="148"/>
      <c r="Z997" s="148"/>
      <c r="AA997" s="148"/>
      <c r="AB997" s="148"/>
      <c r="AC997" s="148"/>
      <c r="AD997" s="148"/>
      <c r="AE997" s="148"/>
    </row>
    <row r="998" spans="1:31" ht="15.75" customHeight="1" x14ac:dyDescent="0.25">
      <c r="A998" s="148"/>
      <c r="B998" s="148"/>
      <c r="C998" s="148"/>
      <c r="D998" s="148"/>
      <c r="E998" s="148"/>
      <c r="F998" s="148"/>
      <c r="G998" s="723"/>
      <c r="H998" s="148"/>
      <c r="I998" s="148"/>
      <c r="J998" s="148"/>
      <c r="K998" s="148"/>
      <c r="L998" s="148"/>
      <c r="M998" s="148"/>
      <c r="N998" s="148"/>
      <c r="O998" s="148"/>
      <c r="P998" s="148"/>
      <c r="Q998" s="148"/>
      <c r="R998" s="148"/>
      <c r="S998" s="148"/>
      <c r="T998" s="148"/>
      <c r="U998" s="148"/>
      <c r="V998" s="148"/>
      <c r="W998" s="148"/>
      <c r="X998" s="148"/>
      <c r="Y998" s="148"/>
      <c r="Z998" s="148"/>
      <c r="AA998" s="148"/>
      <c r="AB998" s="148"/>
      <c r="AC998" s="148"/>
      <c r="AD998" s="148"/>
      <c r="AE998" s="148"/>
    </row>
    <row r="999" spans="1:31" ht="15.75" customHeight="1" x14ac:dyDescent="0.25">
      <c r="A999" s="148"/>
      <c r="B999" s="148"/>
      <c r="C999" s="148"/>
      <c r="D999" s="148"/>
      <c r="E999" s="148"/>
      <c r="F999" s="148"/>
      <c r="G999" s="723"/>
      <c r="H999" s="148"/>
      <c r="I999" s="148"/>
      <c r="J999" s="148"/>
      <c r="K999" s="148"/>
      <c r="L999" s="148"/>
      <c r="M999" s="148"/>
      <c r="N999" s="148"/>
      <c r="O999" s="148"/>
      <c r="P999" s="148"/>
      <c r="Q999" s="148"/>
      <c r="R999" s="148"/>
      <c r="S999" s="148"/>
      <c r="T999" s="148"/>
      <c r="U999" s="148"/>
      <c r="V999" s="148"/>
      <c r="W999" s="148"/>
      <c r="X999" s="148"/>
      <c r="Y999" s="148"/>
      <c r="Z999" s="148"/>
      <c r="AA999" s="148"/>
      <c r="AB999" s="148"/>
      <c r="AC999" s="148"/>
      <c r="AD999" s="148"/>
      <c r="AE999" s="148"/>
    </row>
  </sheetData>
  <mergeCells count="14">
    <mergeCell ref="A7:B7"/>
    <mergeCell ref="A8:B8"/>
    <mergeCell ref="C18:E18"/>
    <mergeCell ref="A23:J23"/>
    <mergeCell ref="A24:F24"/>
    <mergeCell ref="H24:J24"/>
    <mergeCell ref="C7:F7"/>
    <mergeCell ref="C8:F8"/>
    <mergeCell ref="A4:B4"/>
    <mergeCell ref="C4:F4"/>
    <mergeCell ref="A5:B5"/>
    <mergeCell ref="C5:F5"/>
    <mergeCell ref="A6:B6"/>
    <mergeCell ref="C6:F6"/>
  </mergeCells>
  <pageMargins left="0.7" right="0.7" top="0.75" bottom="0.75" header="0" footer="0"/>
  <pageSetup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Right="0"/>
  </sheetPr>
  <dimension ref="A1:AE999"/>
  <sheetViews>
    <sheetView topLeftCell="A27" workbookViewId="0">
      <selection activeCell="H26" sqref="H26:J26"/>
    </sheetView>
  </sheetViews>
  <sheetFormatPr defaultColWidth="12.6640625" defaultRowHeight="15" customHeight="1" x14ac:dyDescent="0.25"/>
  <cols>
    <col min="1" max="1" width="4" customWidth="1"/>
    <col min="2" max="2" width="28" customWidth="1"/>
    <col min="3" max="3" width="19.33203125" customWidth="1"/>
    <col min="4" max="4" width="14.33203125" customWidth="1"/>
    <col min="5" max="5" width="19.33203125" customWidth="1"/>
    <col min="6" max="6" width="19.21875" customWidth="1"/>
    <col min="7" max="7" width="14.33203125" hidden="1" customWidth="1"/>
    <col min="8" max="10" width="14.21875" customWidth="1"/>
    <col min="11" max="11" width="8.33203125" customWidth="1"/>
    <col min="12" max="31" width="8.77734375" customWidth="1"/>
  </cols>
  <sheetData>
    <row r="1" spans="1:31" ht="15.75" customHeight="1" x14ac:dyDescent="0.25">
      <c r="A1" s="150"/>
      <c r="B1" s="152"/>
      <c r="C1" s="152"/>
      <c r="D1" s="152"/>
      <c r="E1" s="152"/>
      <c r="F1" s="152"/>
      <c r="G1" s="153"/>
      <c r="H1" s="152"/>
      <c r="I1" s="152"/>
      <c r="J1" s="152"/>
      <c r="K1" s="152"/>
      <c r="L1" s="152"/>
      <c r="M1" s="152"/>
      <c r="N1" s="152"/>
      <c r="O1" s="152"/>
      <c r="P1" s="152"/>
      <c r="Q1" s="152"/>
      <c r="R1" s="152"/>
      <c r="S1" s="152"/>
      <c r="T1" s="152"/>
      <c r="U1" s="152"/>
      <c r="V1" s="152"/>
      <c r="W1" s="152"/>
      <c r="X1" s="152"/>
      <c r="Y1" s="152"/>
      <c r="Z1" s="152"/>
      <c r="AA1" s="152"/>
      <c r="AB1" s="152"/>
      <c r="AC1" s="152"/>
      <c r="AD1" s="152"/>
      <c r="AE1" s="152"/>
    </row>
    <row r="2" spans="1:31" ht="15.75" customHeight="1" x14ac:dyDescent="0.25">
      <c r="A2" s="152"/>
      <c r="B2" s="150" t="s">
        <v>65</v>
      </c>
      <c r="C2" s="150" t="s">
        <v>608</v>
      </c>
      <c r="D2" s="152"/>
      <c r="E2" s="152"/>
      <c r="F2" s="152"/>
      <c r="G2" s="153"/>
      <c r="H2" s="152"/>
      <c r="I2" s="152"/>
      <c r="J2" s="152"/>
      <c r="K2" s="152"/>
      <c r="L2" s="152"/>
      <c r="M2" s="152"/>
      <c r="N2" s="152"/>
      <c r="O2" s="152"/>
      <c r="P2" s="152"/>
      <c r="Q2" s="152"/>
      <c r="R2" s="152"/>
      <c r="S2" s="152"/>
      <c r="T2" s="152"/>
      <c r="U2" s="152"/>
      <c r="V2" s="152"/>
      <c r="W2" s="152"/>
      <c r="X2" s="152"/>
      <c r="Y2" s="152"/>
      <c r="Z2" s="152"/>
      <c r="AA2" s="152"/>
      <c r="AB2" s="152"/>
      <c r="AC2" s="152"/>
      <c r="AD2" s="152"/>
      <c r="AE2" s="152"/>
    </row>
    <row r="3" spans="1:31" ht="15.75" customHeight="1" x14ac:dyDescent="0.25">
      <c r="A3" s="152"/>
      <c r="B3" s="724"/>
      <c r="C3" s="152"/>
      <c r="D3" s="152"/>
      <c r="E3" s="152"/>
      <c r="F3" s="152"/>
      <c r="G3" s="153"/>
      <c r="H3" s="152"/>
      <c r="I3" s="152"/>
      <c r="J3" s="152"/>
      <c r="K3" s="152"/>
      <c r="L3" s="152"/>
      <c r="M3" s="152"/>
      <c r="N3" s="152"/>
      <c r="O3" s="152"/>
      <c r="P3" s="152"/>
      <c r="Q3" s="152"/>
      <c r="R3" s="152"/>
      <c r="S3" s="152"/>
      <c r="T3" s="152"/>
      <c r="U3" s="152"/>
      <c r="V3" s="152"/>
      <c r="W3" s="152"/>
      <c r="X3" s="152"/>
      <c r="Y3" s="152"/>
      <c r="Z3" s="152"/>
      <c r="AA3" s="152"/>
      <c r="AB3" s="152"/>
      <c r="AC3" s="152"/>
      <c r="AD3" s="152"/>
      <c r="AE3" s="152"/>
    </row>
    <row r="4" spans="1:31" ht="15.75" customHeight="1" x14ac:dyDescent="0.25">
      <c r="A4" s="1005" t="s">
        <v>67</v>
      </c>
      <c r="B4" s="985"/>
      <c r="C4" s="1068" t="s">
        <v>609</v>
      </c>
      <c r="D4" s="987"/>
      <c r="E4" s="987"/>
      <c r="F4" s="985"/>
      <c r="G4" s="155"/>
      <c r="H4" s="557"/>
      <c r="I4" s="557"/>
      <c r="J4" s="557"/>
      <c r="K4" s="557"/>
      <c r="L4" s="557"/>
      <c r="M4" s="557"/>
      <c r="N4" s="557"/>
      <c r="O4" s="557"/>
      <c r="P4" s="557"/>
      <c r="Q4" s="557"/>
      <c r="R4" s="557"/>
      <c r="S4" s="557"/>
      <c r="T4" s="557"/>
      <c r="U4" s="557"/>
      <c r="V4" s="557"/>
      <c r="W4" s="557"/>
      <c r="X4" s="557"/>
      <c r="Y4" s="557"/>
      <c r="Z4" s="557"/>
      <c r="AA4" s="557"/>
      <c r="AB4" s="557"/>
      <c r="AC4" s="557"/>
      <c r="AD4" s="557"/>
      <c r="AE4" s="557"/>
    </row>
    <row r="5" spans="1:31" ht="163.95" customHeight="1" x14ac:dyDescent="0.25">
      <c r="A5" s="1002" t="s">
        <v>69</v>
      </c>
      <c r="B5" s="1003"/>
      <c r="C5" s="1007" t="s">
        <v>610</v>
      </c>
      <c r="D5" s="1008"/>
      <c r="E5" s="1008"/>
      <c r="F5" s="1003"/>
      <c r="G5" s="155"/>
      <c r="H5" s="557"/>
      <c r="I5" s="557"/>
      <c r="J5" s="557"/>
      <c r="K5" s="557"/>
      <c r="L5" s="557"/>
      <c r="M5" s="557"/>
      <c r="N5" s="557"/>
      <c r="O5" s="557"/>
      <c r="P5" s="557"/>
      <c r="Q5" s="557"/>
      <c r="R5" s="557"/>
      <c r="S5" s="557"/>
      <c r="T5" s="557"/>
      <c r="U5" s="557"/>
      <c r="V5" s="557"/>
      <c r="W5" s="557"/>
      <c r="X5" s="557"/>
      <c r="Y5" s="557"/>
      <c r="Z5" s="557"/>
      <c r="AA5" s="557"/>
      <c r="AB5" s="557"/>
      <c r="AC5" s="557"/>
      <c r="AD5" s="557"/>
      <c r="AE5" s="557"/>
    </row>
    <row r="6" spans="1:31" ht="15.75" customHeight="1" x14ac:dyDescent="0.25">
      <c r="A6" s="1002" t="s">
        <v>71</v>
      </c>
      <c r="B6" s="1003"/>
      <c r="C6" s="1009" t="s">
        <v>72</v>
      </c>
      <c r="D6" s="1008"/>
      <c r="E6" s="1008"/>
      <c r="F6" s="1003"/>
      <c r="G6" s="155"/>
      <c r="H6" s="557"/>
      <c r="I6" s="557"/>
      <c r="J6" s="557"/>
      <c r="K6" s="557"/>
      <c r="L6" s="557"/>
      <c r="M6" s="557"/>
      <c r="N6" s="557"/>
      <c r="O6" s="557"/>
      <c r="P6" s="557"/>
      <c r="Q6" s="557"/>
      <c r="R6" s="557"/>
      <c r="S6" s="557"/>
      <c r="T6" s="557"/>
      <c r="U6" s="557"/>
      <c r="V6" s="557"/>
      <c r="W6" s="557"/>
      <c r="X6" s="557"/>
      <c r="Y6" s="557"/>
      <c r="Z6" s="557"/>
      <c r="AA6" s="557"/>
      <c r="AB6" s="557"/>
      <c r="AC6" s="557"/>
      <c r="AD6" s="557"/>
      <c r="AE6" s="557"/>
    </row>
    <row r="7" spans="1:31" ht="52.95" customHeight="1" x14ac:dyDescent="0.25">
      <c r="A7" s="1002" t="s">
        <v>73</v>
      </c>
      <c r="B7" s="1003"/>
      <c r="C7" s="1007" t="s">
        <v>611</v>
      </c>
      <c r="D7" s="1008"/>
      <c r="E7" s="1008"/>
      <c r="F7" s="1003"/>
      <c r="G7" s="155"/>
      <c r="H7" s="557"/>
      <c r="I7" s="557"/>
      <c r="J7" s="557"/>
      <c r="K7" s="557"/>
      <c r="L7" s="557"/>
      <c r="M7" s="557"/>
      <c r="N7" s="557"/>
      <c r="O7" s="557"/>
      <c r="P7" s="557"/>
      <c r="Q7" s="557"/>
      <c r="R7" s="557"/>
      <c r="S7" s="557"/>
      <c r="T7" s="557"/>
      <c r="U7" s="557"/>
      <c r="V7" s="557"/>
      <c r="W7" s="557"/>
      <c r="X7" s="557"/>
      <c r="Y7" s="557"/>
      <c r="Z7" s="557"/>
      <c r="AA7" s="557"/>
      <c r="AB7" s="557"/>
      <c r="AC7" s="557"/>
      <c r="AD7" s="557"/>
      <c r="AE7" s="557"/>
    </row>
    <row r="8" spans="1:31" ht="38.549999999999997" customHeight="1" x14ac:dyDescent="0.25">
      <c r="A8" s="1004" t="s">
        <v>75</v>
      </c>
      <c r="B8" s="1003"/>
      <c r="C8" s="1007" t="s">
        <v>343</v>
      </c>
      <c r="D8" s="1008"/>
      <c r="E8" s="1008"/>
      <c r="F8" s="1003"/>
      <c r="G8" s="155"/>
      <c r="H8" s="557"/>
      <c r="I8" s="557"/>
      <c r="J8" s="557"/>
      <c r="K8" s="557"/>
      <c r="L8" s="557"/>
      <c r="M8" s="557"/>
      <c r="N8" s="557"/>
      <c r="O8" s="557"/>
      <c r="P8" s="557"/>
      <c r="Q8" s="557"/>
      <c r="R8" s="557"/>
      <c r="S8" s="557"/>
      <c r="T8" s="557"/>
      <c r="U8" s="557"/>
      <c r="V8" s="557"/>
      <c r="W8" s="557"/>
      <c r="X8" s="557"/>
      <c r="Y8" s="557"/>
      <c r="Z8" s="557"/>
      <c r="AA8" s="557"/>
      <c r="AB8" s="557"/>
      <c r="AC8" s="557"/>
      <c r="AD8" s="557"/>
      <c r="AE8" s="557"/>
    </row>
    <row r="9" spans="1:31" ht="15.75" customHeight="1" x14ac:dyDescent="0.25">
      <c r="A9" s="152"/>
      <c r="B9" s="152"/>
      <c r="C9" s="152"/>
      <c r="D9" s="152"/>
      <c r="E9" s="152"/>
      <c r="F9" s="152"/>
      <c r="G9" s="153"/>
      <c r="H9" s="152"/>
      <c r="I9" s="152"/>
      <c r="J9" s="152"/>
      <c r="K9" s="152"/>
      <c r="L9" s="152"/>
      <c r="M9" s="152"/>
      <c r="N9" s="152"/>
      <c r="O9" s="152"/>
      <c r="P9" s="152"/>
      <c r="Q9" s="152"/>
      <c r="R9" s="152"/>
      <c r="S9" s="152"/>
      <c r="T9" s="152"/>
      <c r="U9" s="152"/>
      <c r="V9" s="152"/>
      <c r="W9" s="152"/>
      <c r="X9" s="152"/>
      <c r="Y9" s="152"/>
      <c r="Z9" s="152"/>
      <c r="AA9" s="152"/>
      <c r="AB9" s="152"/>
      <c r="AC9" s="152"/>
      <c r="AD9" s="152"/>
      <c r="AE9" s="152"/>
    </row>
    <row r="10" spans="1:31" ht="15.75" customHeight="1" x14ac:dyDescent="0.25">
      <c r="A10" s="152"/>
      <c r="B10" s="152"/>
      <c r="C10" s="152"/>
      <c r="D10" s="152"/>
      <c r="E10" s="152"/>
      <c r="F10" s="152"/>
      <c r="G10" s="153"/>
      <c r="H10" s="152"/>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row>
    <row r="11" spans="1:31" ht="15.75" customHeight="1" x14ac:dyDescent="0.25">
      <c r="A11" s="157"/>
      <c r="B11" s="558"/>
      <c r="C11" s="159" t="s">
        <v>77</v>
      </c>
      <c r="D11" s="159" t="s">
        <v>78</v>
      </c>
      <c r="E11" s="159" t="s">
        <v>79</v>
      </c>
      <c r="F11" s="159" t="s">
        <v>80</v>
      </c>
      <c r="G11" s="160"/>
      <c r="H11" s="213"/>
      <c r="I11" s="213"/>
      <c r="J11" s="213"/>
      <c r="K11" s="152"/>
      <c r="L11" s="152"/>
      <c r="M11" s="152"/>
      <c r="N11" s="152"/>
      <c r="O11" s="152"/>
      <c r="P11" s="152"/>
      <c r="Q11" s="152"/>
      <c r="R11" s="152"/>
      <c r="S11" s="152"/>
      <c r="T11" s="152"/>
      <c r="U11" s="152"/>
      <c r="V11" s="152"/>
      <c r="W11" s="152"/>
      <c r="X11" s="152"/>
      <c r="Y11" s="152"/>
      <c r="Z11" s="152"/>
      <c r="AA11" s="152"/>
      <c r="AB11" s="152"/>
      <c r="AC11" s="152"/>
      <c r="AD11" s="152"/>
      <c r="AE11" s="152"/>
    </row>
    <row r="12" spans="1:31" ht="15.75" customHeight="1" x14ac:dyDescent="0.25">
      <c r="A12" s="161"/>
      <c r="B12" s="559" t="s">
        <v>81</v>
      </c>
      <c r="C12" s="251">
        <f t="shared" ref="C12:E12" si="0">C13+C14+C15</f>
        <v>26912</v>
      </c>
      <c r="D12" s="252">
        <f t="shared" si="0"/>
        <v>49302</v>
      </c>
      <c r="E12" s="252">
        <f t="shared" si="0"/>
        <v>49302</v>
      </c>
      <c r="F12" s="163">
        <f t="shared" ref="F12:F15" si="1">C12+D12+E12</f>
        <v>125516</v>
      </c>
      <c r="G12" s="253"/>
      <c r="H12" s="213"/>
      <c r="I12" s="213"/>
      <c r="J12" s="213"/>
      <c r="K12" s="152"/>
      <c r="L12" s="152"/>
      <c r="M12" s="152"/>
      <c r="N12" s="152"/>
      <c r="O12" s="152"/>
      <c r="P12" s="152"/>
      <c r="Q12" s="152"/>
      <c r="R12" s="152"/>
      <c r="S12" s="152"/>
      <c r="T12" s="152"/>
      <c r="U12" s="152"/>
      <c r="V12" s="152"/>
      <c r="W12" s="152"/>
      <c r="X12" s="152"/>
      <c r="Y12" s="152"/>
      <c r="Z12" s="152"/>
      <c r="AA12" s="152"/>
      <c r="AB12" s="152"/>
      <c r="AC12" s="152"/>
      <c r="AD12" s="152"/>
      <c r="AE12" s="152"/>
    </row>
    <row r="13" spans="1:31" ht="15.75" customHeight="1" x14ac:dyDescent="0.25">
      <c r="A13" s="560" t="s">
        <v>82</v>
      </c>
      <c r="B13" s="561" t="s">
        <v>20</v>
      </c>
      <c r="C13" s="169">
        <v>4207</v>
      </c>
      <c r="D13" s="169">
        <v>7904</v>
      </c>
      <c r="E13" s="169">
        <v>7904</v>
      </c>
      <c r="F13" s="168">
        <f t="shared" si="1"/>
        <v>20015</v>
      </c>
      <c r="G13" s="258"/>
      <c r="H13" s="213"/>
      <c r="I13" s="213"/>
      <c r="J13" s="213"/>
      <c r="K13" s="152"/>
      <c r="L13" s="152"/>
      <c r="M13" s="152"/>
      <c r="N13" s="152"/>
      <c r="O13" s="152"/>
      <c r="P13" s="152"/>
      <c r="Q13" s="152"/>
      <c r="R13" s="152"/>
      <c r="S13" s="152"/>
      <c r="T13" s="152"/>
      <c r="U13" s="152"/>
      <c r="V13" s="152"/>
      <c r="W13" s="152"/>
      <c r="X13" s="152"/>
      <c r="Y13" s="152"/>
      <c r="Z13" s="152"/>
      <c r="AA13" s="152"/>
      <c r="AB13" s="152"/>
      <c r="AC13" s="152"/>
      <c r="AD13" s="152"/>
      <c r="AE13" s="152"/>
    </row>
    <row r="14" spans="1:31" ht="15.75" customHeight="1" x14ac:dyDescent="0.25">
      <c r="A14" s="161" t="s">
        <v>83</v>
      </c>
      <c r="B14" s="562" t="s">
        <v>84</v>
      </c>
      <c r="C14" s="260">
        <v>22047</v>
      </c>
      <c r="D14" s="261">
        <v>40082</v>
      </c>
      <c r="E14" s="261">
        <v>40082</v>
      </c>
      <c r="F14" s="168">
        <f t="shared" si="1"/>
        <v>102211</v>
      </c>
      <c r="G14" s="258"/>
      <c r="H14" s="213"/>
      <c r="I14" s="725"/>
      <c r="J14" s="213"/>
      <c r="K14" s="152"/>
      <c r="L14" s="152"/>
      <c r="M14" s="152"/>
      <c r="N14" s="152"/>
      <c r="O14" s="152"/>
      <c r="P14" s="152"/>
      <c r="Q14" s="152"/>
      <c r="R14" s="152"/>
      <c r="S14" s="152"/>
      <c r="T14" s="152"/>
      <c r="U14" s="152"/>
      <c r="V14" s="152"/>
      <c r="W14" s="152"/>
      <c r="X14" s="152"/>
      <c r="Y14" s="152"/>
      <c r="Z14" s="152"/>
      <c r="AA14" s="152"/>
      <c r="AB14" s="152"/>
      <c r="AC14" s="152"/>
      <c r="AD14" s="152"/>
      <c r="AE14" s="152"/>
    </row>
    <row r="15" spans="1:31" ht="15.75" customHeight="1" x14ac:dyDescent="0.25">
      <c r="A15" s="161" t="s">
        <v>85</v>
      </c>
      <c r="B15" s="169" t="s">
        <v>9</v>
      </c>
      <c r="C15" s="169">
        <v>658</v>
      </c>
      <c r="D15" s="169">
        <v>1316</v>
      </c>
      <c r="E15" s="169">
        <v>1316</v>
      </c>
      <c r="F15" s="168">
        <f t="shared" si="1"/>
        <v>3290</v>
      </c>
      <c r="G15" s="258"/>
      <c r="H15" s="213"/>
      <c r="I15" s="213"/>
      <c r="J15" s="213"/>
      <c r="K15" s="152"/>
      <c r="L15" s="152"/>
      <c r="M15" s="152"/>
      <c r="N15" s="152"/>
      <c r="O15" s="152"/>
      <c r="P15" s="152"/>
      <c r="Q15" s="152"/>
      <c r="R15" s="152"/>
      <c r="S15" s="152"/>
      <c r="T15" s="152"/>
      <c r="U15" s="152"/>
      <c r="V15" s="152"/>
      <c r="W15" s="152"/>
      <c r="X15" s="152"/>
      <c r="Y15" s="152"/>
      <c r="Z15" s="152"/>
      <c r="AA15" s="152"/>
      <c r="AB15" s="152"/>
      <c r="AC15" s="152"/>
      <c r="AD15" s="152"/>
      <c r="AE15" s="152"/>
    </row>
    <row r="16" spans="1:31" ht="15.75" customHeight="1" x14ac:dyDescent="0.25">
      <c r="A16" s="152"/>
      <c r="B16" s="152"/>
      <c r="C16" s="152"/>
      <c r="D16" s="152"/>
      <c r="E16" s="152"/>
      <c r="F16" s="152"/>
      <c r="G16" s="153"/>
      <c r="H16" s="213"/>
      <c r="I16" s="213"/>
      <c r="J16" s="213"/>
      <c r="K16" s="152"/>
      <c r="L16" s="152"/>
      <c r="M16" s="152"/>
      <c r="N16" s="152"/>
      <c r="O16" s="152"/>
      <c r="P16" s="152"/>
      <c r="Q16" s="152"/>
      <c r="R16" s="152"/>
      <c r="S16" s="152"/>
      <c r="T16" s="152"/>
      <c r="U16" s="152"/>
      <c r="V16" s="152"/>
      <c r="W16" s="152"/>
      <c r="X16" s="152"/>
      <c r="Y16" s="152"/>
      <c r="Z16" s="152"/>
      <c r="AA16" s="152"/>
      <c r="AB16" s="152"/>
      <c r="AC16" s="152"/>
      <c r="AD16" s="152"/>
      <c r="AE16" s="152"/>
    </row>
    <row r="17" spans="1:31" ht="15.75" customHeight="1" x14ac:dyDescent="0.25">
      <c r="A17" s="152"/>
      <c r="B17" s="152"/>
      <c r="C17" s="152"/>
      <c r="D17" s="152"/>
      <c r="E17" s="152"/>
      <c r="F17" s="152"/>
      <c r="G17" s="153"/>
      <c r="H17" s="213"/>
      <c r="I17" s="213"/>
      <c r="J17" s="213"/>
      <c r="K17" s="152"/>
      <c r="L17" s="152"/>
      <c r="M17" s="152"/>
      <c r="N17" s="152"/>
      <c r="O17" s="152"/>
      <c r="P17" s="152"/>
      <c r="Q17" s="152"/>
      <c r="R17" s="152"/>
      <c r="S17" s="152"/>
      <c r="T17" s="152"/>
      <c r="U17" s="152"/>
      <c r="V17" s="152"/>
      <c r="W17" s="152"/>
      <c r="X17" s="152"/>
      <c r="Y17" s="152"/>
      <c r="Z17" s="152"/>
      <c r="AA17" s="152"/>
      <c r="AB17" s="152"/>
      <c r="AC17" s="152"/>
      <c r="AD17" s="152"/>
      <c r="AE17" s="152"/>
    </row>
    <row r="18" spans="1:31" ht="15.75" customHeight="1" x14ac:dyDescent="0.25">
      <c r="A18" s="171"/>
      <c r="B18" s="563" t="s">
        <v>86</v>
      </c>
      <c r="C18" s="998" t="s">
        <v>609</v>
      </c>
      <c r="D18" s="999"/>
      <c r="E18" s="1000"/>
      <c r="F18" s="173" t="s">
        <v>392</v>
      </c>
      <c r="G18" s="160"/>
      <c r="H18" s="213"/>
      <c r="I18" s="213"/>
      <c r="J18" s="213"/>
      <c r="K18" s="152"/>
      <c r="L18" s="152"/>
      <c r="M18" s="152"/>
      <c r="N18" s="152"/>
      <c r="O18" s="152"/>
      <c r="P18" s="152"/>
      <c r="Q18" s="152"/>
      <c r="R18" s="152"/>
      <c r="S18" s="152"/>
      <c r="T18" s="152"/>
      <c r="U18" s="152"/>
      <c r="V18" s="152"/>
      <c r="W18" s="152"/>
      <c r="X18" s="152"/>
      <c r="Y18" s="152"/>
      <c r="Z18" s="152"/>
      <c r="AA18" s="152"/>
      <c r="AB18" s="152"/>
      <c r="AC18" s="152"/>
      <c r="AD18" s="152"/>
      <c r="AE18" s="152"/>
    </row>
    <row r="19" spans="1:31" ht="15.75" customHeight="1" x14ac:dyDescent="0.25">
      <c r="A19" s="174"/>
      <c r="B19" s="564" t="s">
        <v>88</v>
      </c>
      <c r="C19" s="271">
        <v>324591</v>
      </c>
      <c r="D19" s="152"/>
      <c r="E19" s="152"/>
      <c r="F19" s="152"/>
      <c r="G19" s="153"/>
      <c r="H19" s="213"/>
      <c r="I19" s="213"/>
      <c r="J19" s="213"/>
      <c r="K19" s="152"/>
      <c r="L19" s="152"/>
      <c r="M19" s="152"/>
      <c r="N19" s="152"/>
      <c r="O19" s="152"/>
      <c r="P19" s="152"/>
      <c r="Q19" s="152"/>
      <c r="R19" s="152"/>
      <c r="S19" s="152"/>
      <c r="T19" s="152"/>
      <c r="U19" s="152"/>
      <c r="V19" s="152"/>
      <c r="W19" s="152"/>
      <c r="X19" s="152"/>
      <c r="Y19" s="152"/>
      <c r="Z19" s="152"/>
      <c r="AA19" s="152"/>
      <c r="AB19" s="152"/>
      <c r="AC19" s="152"/>
      <c r="AD19" s="152"/>
      <c r="AE19" s="152"/>
    </row>
    <row r="20" spans="1:31" ht="15.75" customHeight="1" x14ac:dyDescent="0.25">
      <c r="A20" s="152"/>
      <c r="B20" s="565" t="s">
        <v>89</v>
      </c>
      <c r="C20" s="274">
        <v>125516</v>
      </c>
      <c r="D20" s="152"/>
      <c r="E20" s="152"/>
      <c r="F20" s="152"/>
      <c r="G20" s="153"/>
      <c r="H20" s="213"/>
      <c r="I20" s="213"/>
      <c r="J20" s="213"/>
      <c r="K20" s="152"/>
      <c r="L20" s="152"/>
      <c r="M20" s="152"/>
      <c r="N20" s="152"/>
      <c r="O20" s="152"/>
      <c r="P20" s="152"/>
      <c r="Q20" s="152"/>
      <c r="R20" s="152"/>
      <c r="S20" s="152"/>
      <c r="T20" s="152"/>
      <c r="U20" s="152"/>
      <c r="V20" s="152"/>
      <c r="W20" s="152"/>
      <c r="X20" s="152"/>
      <c r="Y20" s="152"/>
      <c r="Z20" s="152"/>
      <c r="AA20" s="152"/>
      <c r="AB20" s="152"/>
      <c r="AC20" s="152"/>
      <c r="AD20" s="152"/>
      <c r="AE20" s="152"/>
    </row>
    <row r="21" spans="1:31" ht="15.75" customHeight="1" x14ac:dyDescent="0.25">
      <c r="A21" s="152"/>
      <c r="B21" s="236"/>
      <c r="C21" s="180" t="s">
        <v>90</v>
      </c>
      <c r="D21" s="152"/>
      <c r="E21" s="152"/>
      <c r="F21" s="152"/>
      <c r="G21" s="153"/>
      <c r="H21" s="213"/>
      <c r="I21" s="213"/>
      <c r="J21" s="213"/>
      <c r="K21" s="152"/>
      <c r="L21" s="152"/>
      <c r="M21" s="152"/>
      <c r="N21" s="152"/>
      <c r="O21" s="152"/>
      <c r="P21" s="152"/>
      <c r="Q21" s="152"/>
      <c r="R21" s="152"/>
      <c r="S21" s="152"/>
      <c r="T21" s="152"/>
      <c r="U21" s="152"/>
      <c r="V21" s="152"/>
      <c r="W21" s="152"/>
      <c r="X21" s="152"/>
      <c r="Y21" s="152"/>
      <c r="Z21" s="152"/>
      <c r="AA21" s="152"/>
      <c r="AB21" s="152"/>
      <c r="AC21" s="152"/>
      <c r="AD21" s="152"/>
      <c r="AE21" s="152"/>
    </row>
    <row r="22" spans="1:31" ht="15.75" customHeight="1" x14ac:dyDescent="0.25">
      <c r="A22" s="152"/>
      <c r="B22" s="152"/>
      <c r="C22" s="152"/>
      <c r="D22" s="152"/>
      <c r="E22" s="152"/>
      <c r="F22" s="152"/>
      <c r="G22" s="153"/>
      <c r="H22" s="152"/>
      <c r="I22" s="152"/>
      <c r="J22" s="152"/>
      <c r="K22" s="152"/>
      <c r="L22" s="152"/>
      <c r="M22" s="152"/>
      <c r="N22" s="152"/>
      <c r="O22" s="152"/>
      <c r="P22" s="152"/>
      <c r="Q22" s="152"/>
      <c r="R22" s="152"/>
      <c r="S22" s="152"/>
      <c r="T22" s="152"/>
      <c r="U22" s="152"/>
      <c r="V22" s="152"/>
      <c r="W22" s="152"/>
      <c r="X22" s="152"/>
      <c r="Y22" s="152"/>
      <c r="Z22" s="152"/>
      <c r="AA22" s="152"/>
      <c r="AB22" s="152"/>
      <c r="AC22" s="152"/>
      <c r="AD22" s="152"/>
      <c r="AE22" s="152"/>
    </row>
    <row r="23" spans="1:31" ht="15.75" customHeight="1" x14ac:dyDescent="0.25">
      <c r="A23" s="1069" t="s">
        <v>612</v>
      </c>
      <c r="B23" s="987"/>
      <c r="C23" s="987"/>
      <c r="D23" s="987"/>
      <c r="E23" s="987"/>
      <c r="F23" s="987"/>
      <c r="G23" s="987"/>
      <c r="H23" s="987"/>
      <c r="I23" s="987"/>
      <c r="J23" s="985"/>
      <c r="K23" s="152"/>
      <c r="L23" s="152"/>
      <c r="M23" s="152"/>
      <c r="N23" s="152"/>
      <c r="O23" s="152"/>
      <c r="P23" s="152"/>
      <c r="Q23" s="152"/>
      <c r="R23" s="152"/>
      <c r="S23" s="152"/>
      <c r="T23" s="152"/>
      <c r="U23" s="152"/>
      <c r="V23" s="152"/>
      <c r="W23" s="152"/>
      <c r="X23" s="152"/>
      <c r="Y23" s="152"/>
      <c r="Z23" s="152"/>
      <c r="AA23" s="152"/>
      <c r="AB23" s="152"/>
      <c r="AC23" s="152"/>
      <c r="AD23" s="152"/>
      <c r="AE23" s="152"/>
    </row>
    <row r="24" spans="1:31" ht="15.75" customHeight="1" x14ac:dyDescent="0.25">
      <c r="A24" s="988" t="s">
        <v>92</v>
      </c>
      <c r="B24" s="987"/>
      <c r="C24" s="987"/>
      <c r="D24" s="987"/>
      <c r="E24" s="987"/>
      <c r="F24" s="985"/>
      <c r="G24" s="181"/>
      <c r="H24" s="1046" t="s">
        <v>93</v>
      </c>
      <c r="I24" s="990"/>
      <c r="J24" s="991"/>
      <c r="K24" s="152"/>
      <c r="L24" s="152"/>
      <c r="M24" s="152"/>
      <c r="N24" s="152"/>
      <c r="O24" s="152"/>
      <c r="P24" s="152"/>
      <c r="Q24" s="152"/>
      <c r="R24" s="152"/>
      <c r="S24" s="152"/>
      <c r="T24" s="152"/>
      <c r="U24" s="152"/>
      <c r="V24" s="152"/>
      <c r="W24" s="152"/>
      <c r="X24" s="152"/>
      <c r="Y24" s="152"/>
      <c r="Z24" s="152"/>
      <c r="AA24" s="152"/>
      <c r="AB24" s="152"/>
      <c r="AC24" s="152"/>
      <c r="AD24" s="152"/>
      <c r="AE24" s="152"/>
    </row>
    <row r="25" spans="1:31" ht="28.2" x14ac:dyDescent="0.3">
      <c r="A25" s="225" t="s">
        <v>94</v>
      </c>
      <c r="B25" s="225" t="s">
        <v>95</v>
      </c>
      <c r="C25" s="225" t="s">
        <v>96</v>
      </c>
      <c r="D25" s="225" t="s">
        <v>97</v>
      </c>
      <c r="E25" s="182" t="s">
        <v>98</v>
      </c>
      <c r="F25" s="183" t="s">
        <v>99</v>
      </c>
      <c r="G25" s="567" t="s">
        <v>100</v>
      </c>
      <c r="H25" s="726" t="s">
        <v>101</v>
      </c>
      <c r="I25" s="726" t="s">
        <v>102</v>
      </c>
      <c r="J25" s="726" t="s">
        <v>103</v>
      </c>
      <c r="K25" s="727"/>
      <c r="L25" s="152"/>
      <c r="M25" s="152"/>
      <c r="N25" s="152"/>
      <c r="O25" s="152"/>
      <c r="P25" s="152"/>
      <c r="Q25" s="152"/>
      <c r="R25" s="152"/>
      <c r="S25" s="152"/>
      <c r="T25" s="152"/>
      <c r="U25" s="152"/>
      <c r="V25" s="152"/>
      <c r="W25" s="152"/>
      <c r="X25" s="152"/>
      <c r="Y25" s="152"/>
      <c r="Z25" s="152"/>
      <c r="AA25" s="152"/>
      <c r="AB25" s="152"/>
      <c r="AC25" s="152"/>
      <c r="AD25" s="152"/>
      <c r="AE25" s="152"/>
    </row>
    <row r="26" spans="1:31" ht="15.75" customHeight="1" x14ac:dyDescent="0.25">
      <c r="A26" s="186"/>
      <c r="B26" s="568" t="s">
        <v>104</v>
      </c>
      <c r="C26" s="186"/>
      <c r="D26" s="186"/>
      <c r="E26" s="188"/>
      <c r="F26" s="629">
        <f>F52+F54+F60+F62</f>
        <v>125516</v>
      </c>
      <c r="G26" s="630">
        <f>G27+G36+G47+G54+G60+G62</f>
        <v>125516</v>
      </c>
      <c r="H26" s="229">
        <f t="shared" ref="H26:J26" si="2">C12</f>
        <v>26912</v>
      </c>
      <c r="I26" s="229">
        <f t="shared" si="2"/>
        <v>49302</v>
      </c>
      <c r="J26" s="229">
        <f t="shared" si="2"/>
        <v>49302</v>
      </c>
      <c r="K26" s="170"/>
      <c r="L26" s="152"/>
      <c r="M26" s="152"/>
      <c r="N26" s="152"/>
      <c r="O26" s="152"/>
      <c r="P26" s="152"/>
      <c r="Q26" s="152"/>
      <c r="R26" s="152"/>
      <c r="S26" s="152"/>
      <c r="T26" s="152"/>
      <c r="U26" s="152"/>
      <c r="V26" s="152"/>
      <c r="W26" s="152"/>
      <c r="X26" s="152"/>
      <c r="Y26" s="152"/>
      <c r="Z26" s="152"/>
      <c r="AA26" s="152"/>
      <c r="AB26" s="152"/>
      <c r="AC26" s="152"/>
      <c r="AD26" s="152"/>
      <c r="AE26" s="152"/>
    </row>
    <row r="27" spans="1:31" ht="15.75" customHeight="1" x14ac:dyDescent="0.25">
      <c r="A27" s="193" t="s">
        <v>82</v>
      </c>
      <c r="B27" s="193" t="s">
        <v>105</v>
      </c>
      <c r="C27" s="193"/>
      <c r="D27" s="193"/>
      <c r="E27" s="571"/>
      <c r="F27" s="195">
        <f t="shared" ref="F27:G27" si="3">SUM(F28:F35)</f>
        <v>46500</v>
      </c>
      <c r="G27" s="203">
        <f t="shared" si="3"/>
        <v>46500</v>
      </c>
      <c r="H27" s="170"/>
      <c r="I27" s="170"/>
      <c r="J27" s="170"/>
      <c r="K27" s="152"/>
      <c r="L27" s="152"/>
      <c r="M27" s="152"/>
      <c r="N27" s="152"/>
      <c r="O27" s="152"/>
      <c r="P27" s="152"/>
      <c r="Q27" s="152"/>
      <c r="R27" s="152"/>
      <c r="S27" s="152"/>
      <c r="T27" s="152"/>
      <c r="U27" s="152"/>
      <c r="V27" s="152"/>
      <c r="W27" s="152"/>
      <c r="X27" s="152"/>
      <c r="Y27" s="152"/>
      <c r="Z27" s="152"/>
      <c r="AA27" s="152"/>
      <c r="AB27" s="152"/>
      <c r="AC27" s="152"/>
      <c r="AD27" s="152"/>
      <c r="AE27" s="152"/>
    </row>
    <row r="28" spans="1:31" ht="27.6" x14ac:dyDescent="0.25">
      <c r="A28" s="174"/>
      <c r="B28" s="198" t="s">
        <v>613</v>
      </c>
      <c r="C28" s="199">
        <v>3</v>
      </c>
      <c r="D28" s="174" t="s">
        <v>107</v>
      </c>
      <c r="E28" s="564">
        <v>4800</v>
      </c>
      <c r="F28" s="174">
        <f t="shared" ref="F28:F35" si="4">C28*E28</f>
        <v>14400</v>
      </c>
      <c r="G28" s="200">
        <f t="shared" ref="G28:G35" si="5">C28*E28</f>
        <v>14400</v>
      </c>
      <c r="H28" s="170"/>
      <c r="I28" s="170"/>
      <c r="J28" s="170"/>
      <c r="K28" s="152"/>
      <c r="L28" s="152"/>
      <c r="M28" s="152"/>
      <c r="N28" s="152"/>
      <c r="O28" s="152"/>
      <c r="P28" s="152"/>
      <c r="Q28" s="152"/>
      <c r="R28" s="152"/>
      <c r="S28" s="152"/>
      <c r="T28" s="152"/>
      <c r="U28" s="152"/>
      <c r="V28" s="152"/>
      <c r="W28" s="152"/>
      <c r="X28" s="152"/>
      <c r="Y28" s="152"/>
      <c r="Z28" s="152"/>
      <c r="AA28" s="152"/>
      <c r="AB28" s="152"/>
      <c r="AC28" s="152"/>
      <c r="AD28" s="152"/>
      <c r="AE28" s="152"/>
    </row>
    <row r="29" spans="1:31" ht="41.4" x14ac:dyDescent="0.25">
      <c r="A29" s="174"/>
      <c r="B29" s="198" t="s">
        <v>614</v>
      </c>
      <c r="C29" s="199">
        <v>2</v>
      </c>
      <c r="D29" s="174" t="s">
        <v>107</v>
      </c>
      <c r="E29" s="564">
        <v>4000</v>
      </c>
      <c r="F29" s="174">
        <f t="shared" si="4"/>
        <v>8000</v>
      </c>
      <c r="G29" s="200">
        <f t="shared" si="5"/>
        <v>8000</v>
      </c>
      <c r="H29" s="170"/>
      <c r="I29" s="170"/>
      <c r="J29" s="170"/>
      <c r="K29" s="152"/>
      <c r="L29" s="152"/>
      <c r="M29" s="152"/>
      <c r="N29" s="152"/>
      <c r="O29" s="152"/>
      <c r="P29" s="152"/>
      <c r="Q29" s="152"/>
      <c r="R29" s="152"/>
      <c r="S29" s="152"/>
      <c r="T29" s="152"/>
      <c r="U29" s="152"/>
      <c r="V29" s="152"/>
      <c r="W29" s="152"/>
      <c r="X29" s="152"/>
      <c r="Y29" s="152"/>
      <c r="Z29" s="152"/>
      <c r="AA29" s="152"/>
      <c r="AB29" s="152"/>
      <c r="AC29" s="152"/>
      <c r="AD29" s="152"/>
      <c r="AE29" s="152"/>
    </row>
    <row r="30" spans="1:31" ht="13.8" x14ac:dyDescent="0.25">
      <c r="A30" s="174"/>
      <c r="B30" s="198" t="s">
        <v>615</v>
      </c>
      <c r="C30" s="199">
        <v>10</v>
      </c>
      <c r="D30" s="174" t="s">
        <v>107</v>
      </c>
      <c r="E30" s="564">
        <v>500</v>
      </c>
      <c r="F30" s="174">
        <f t="shared" si="4"/>
        <v>5000</v>
      </c>
      <c r="G30" s="200">
        <f t="shared" si="5"/>
        <v>5000</v>
      </c>
      <c r="H30" s="170"/>
      <c r="I30" s="170"/>
      <c r="J30" s="170"/>
      <c r="K30" s="152"/>
      <c r="L30" s="152"/>
      <c r="M30" s="152"/>
      <c r="N30" s="152"/>
      <c r="O30" s="152"/>
      <c r="P30" s="152"/>
      <c r="Q30" s="152"/>
      <c r="R30" s="152"/>
      <c r="S30" s="152"/>
      <c r="T30" s="152"/>
      <c r="U30" s="152"/>
      <c r="V30" s="152"/>
      <c r="W30" s="152"/>
      <c r="X30" s="152"/>
      <c r="Y30" s="152"/>
      <c r="Z30" s="152"/>
      <c r="AA30" s="152"/>
      <c r="AB30" s="152"/>
      <c r="AC30" s="152"/>
      <c r="AD30" s="152"/>
      <c r="AE30" s="152"/>
    </row>
    <row r="31" spans="1:31" ht="41.4" x14ac:dyDescent="0.25">
      <c r="A31" s="174"/>
      <c r="B31" s="198" t="s">
        <v>616</v>
      </c>
      <c r="C31" s="199">
        <v>1</v>
      </c>
      <c r="D31" s="174" t="s">
        <v>107</v>
      </c>
      <c r="E31" s="564">
        <v>5500</v>
      </c>
      <c r="F31" s="174">
        <f t="shared" si="4"/>
        <v>5500</v>
      </c>
      <c r="G31" s="200">
        <f t="shared" si="5"/>
        <v>5500</v>
      </c>
      <c r="H31" s="170"/>
      <c r="I31" s="170"/>
      <c r="J31" s="170"/>
      <c r="K31" s="152"/>
      <c r="L31" s="152"/>
      <c r="M31" s="152"/>
      <c r="N31" s="152"/>
      <c r="O31" s="152"/>
      <c r="P31" s="152"/>
      <c r="Q31" s="152"/>
      <c r="R31" s="152"/>
      <c r="S31" s="152"/>
      <c r="T31" s="152"/>
      <c r="U31" s="152"/>
      <c r="V31" s="152"/>
      <c r="W31" s="152"/>
      <c r="X31" s="152"/>
      <c r="Y31" s="152"/>
      <c r="Z31" s="152"/>
      <c r="AA31" s="152"/>
      <c r="AB31" s="152"/>
      <c r="AC31" s="152"/>
      <c r="AD31" s="152"/>
      <c r="AE31" s="152"/>
    </row>
    <row r="32" spans="1:31" ht="27.6" x14ac:dyDescent="0.25">
      <c r="A32" s="174"/>
      <c r="B32" s="198" t="s">
        <v>617</v>
      </c>
      <c r="C32" s="199">
        <v>2</v>
      </c>
      <c r="D32" s="174" t="s">
        <v>107</v>
      </c>
      <c r="E32" s="564">
        <v>2500</v>
      </c>
      <c r="F32" s="174">
        <f t="shared" si="4"/>
        <v>5000</v>
      </c>
      <c r="G32" s="200">
        <f t="shared" si="5"/>
        <v>5000</v>
      </c>
      <c r="H32" s="170"/>
      <c r="I32" s="170"/>
      <c r="J32" s="170"/>
      <c r="K32" s="152"/>
      <c r="L32" s="152"/>
      <c r="M32" s="152"/>
      <c r="N32" s="152"/>
      <c r="O32" s="152"/>
      <c r="P32" s="152"/>
      <c r="Q32" s="152"/>
      <c r="R32" s="152"/>
      <c r="S32" s="152"/>
      <c r="T32" s="152"/>
      <c r="U32" s="152"/>
      <c r="V32" s="152"/>
      <c r="W32" s="152"/>
      <c r="X32" s="152"/>
      <c r="Y32" s="152"/>
      <c r="Z32" s="152"/>
      <c r="AA32" s="152"/>
      <c r="AB32" s="152"/>
      <c r="AC32" s="152"/>
      <c r="AD32" s="152"/>
      <c r="AE32" s="152"/>
    </row>
    <row r="33" spans="1:31" ht="82.8" x14ac:dyDescent="0.25">
      <c r="A33" s="174"/>
      <c r="B33" s="198" t="s">
        <v>618</v>
      </c>
      <c r="C33" s="199">
        <v>1</v>
      </c>
      <c r="D33" s="174" t="s">
        <v>113</v>
      </c>
      <c r="E33" s="564">
        <v>2600</v>
      </c>
      <c r="F33" s="174">
        <f t="shared" si="4"/>
        <v>2600</v>
      </c>
      <c r="G33" s="200">
        <f t="shared" si="5"/>
        <v>2600</v>
      </c>
      <c r="H33" s="170"/>
      <c r="I33" s="170"/>
      <c r="J33" s="170"/>
      <c r="K33" s="152"/>
      <c r="L33" s="152"/>
      <c r="M33" s="152"/>
      <c r="N33" s="152"/>
      <c r="O33" s="152"/>
      <c r="P33" s="152"/>
      <c r="Q33" s="152"/>
      <c r="R33" s="152"/>
      <c r="S33" s="152"/>
      <c r="T33" s="152"/>
      <c r="U33" s="152"/>
      <c r="V33" s="152"/>
      <c r="W33" s="152"/>
      <c r="X33" s="152"/>
      <c r="Y33" s="152"/>
      <c r="Z33" s="152"/>
      <c r="AA33" s="152"/>
      <c r="AB33" s="152"/>
      <c r="AC33" s="152"/>
      <c r="AD33" s="152"/>
      <c r="AE33" s="152"/>
    </row>
    <row r="34" spans="1:31" ht="27.6" x14ac:dyDescent="0.25">
      <c r="A34" s="174"/>
      <c r="B34" s="198" t="s">
        <v>619</v>
      </c>
      <c r="C34" s="199">
        <v>3</v>
      </c>
      <c r="D34" s="174" t="s">
        <v>107</v>
      </c>
      <c r="E34" s="564">
        <v>500</v>
      </c>
      <c r="F34" s="174">
        <f t="shared" si="4"/>
        <v>1500</v>
      </c>
      <c r="G34" s="200">
        <f t="shared" si="5"/>
        <v>1500</v>
      </c>
      <c r="H34" s="170"/>
      <c r="I34" s="170"/>
      <c r="J34" s="170"/>
      <c r="K34" s="152"/>
      <c r="L34" s="152"/>
      <c r="M34" s="152"/>
      <c r="N34" s="152"/>
      <c r="O34" s="152"/>
      <c r="P34" s="152"/>
      <c r="Q34" s="152"/>
      <c r="R34" s="152"/>
      <c r="S34" s="152"/>
      <c r="T34" s="152"/>
      <c r="U34" s="152"/>
      <c r="V34" s="152"/>
      <c r="W34" s="152"/>
      <c r="X34" s="152"/>
      <c r="Y34" s="152"/>
      <c r="Z34" s="152"/>
      <c r="AA34" s="152"/>
      <c r="AB34" s="152"/>
      <c r="AC34" s="152"/>
      <c r="AD34" s="152"/>
      <c r="AE34" s="152"/>
    </row>
    <row r="35" spans="1:31" ht="41.4" x14ac:dyDescent="0.25">
      <c r="A35" s="174"/>
      <c r="B35" s="198" t="s">
        <v>620</v>
      </c>
      <c r="C35" s="199">
        <v>1</v>
      </c>
      <c r="D35" s="174" t="s">
        <v>113</v>
      </c>
      <c r="E35" s="564">
        <v>4500</v>
      </c>
      <c r="F35" s="174">
        <f t="shared" si="4"/>
        <v>4500</v>
      </c>
      <c r="G35" s="200">
        <f t="shared" si="5"/>
        <v>4500</v>
      </c>
      <c r="H35" s="170"/>
      <c r="I35" s="170"/>
      <c r="J35" s="170"/>
      <c r="K35" s="152"/>
      <c r="L35" s="152"/>
      <c r="M35" s="152"/>
      <c r="N35" s="152"/>
      <c r="O35" s="152"/>
      <c r="P35" s="152"/>
      <c r="Q35" s="152"/>
      <c r="R35" s="152"/>
      <c r="S35" s="152"/>
      <c r="T35" s="152"/>
      <c r="U35" s="152"/>
      <c r="V35" s="152"/>
      <c r="W35" s="152"/>
      <c r="X35" s="152"/>
      <c r="Y35" s="152"/>
      <c r="Z35" s="152"/>
      <c r="AA35" s="152"/>
      <c r="AB35" s="152"/>
      <c r="AC35" s="152"/>
      <c r="AD35" s="152"/>
      <c r="AE35" s="152"/>
    </row>
    <row r="36" spans="1:31" ht="13.8" x14ac:dyDescent="0.25">
      <c r="A36" s="193" t="s">
        <v>83</v>
      </c>
      <c r="B36" s="193" t="s">
        <v>120</v>
      </c>
      <c r="C36" s="204"/>
      <c r="D36" s="193"/>
      <c r="E36" s="571"/>
      <c r="F36" s="193">
        <f t="shared" ref="F36:G36" si="6">SUM(F37:F46)</f>
        <v>33833</v>
      </c>
      <c r="G36" s="203">
        <f t="shared" si="6"/>
        <v>33833</v>
      </c>
      <c r="H36" s="170"/>
      <c r="I36" s="170"/>
      <c r="J36" s="170"/>
      <c r="K36" s="152"/>
      <c r="L36" s="152"/>
      <c r="M36" s="152"/>
      <c r="N36" s="152"/>
      <c r="O36" s="152"/>
      <c r="P36" s="152"/>
      <c r="Q36" s="152"/>
      <c r="R36" s="152"/>
      <c r="S36" s="152"/>
      <c r="T36" s="152"/>
      <c r="U36" s="152"/>
      <c r="V36" s="152"/>
      <c r="W36" s="152"/>
      <c r="X36" s="152"/>
      <c r="Y36" s="152"/>
      <c r="Z36" s="152"/>
      <c r="AA36" s="152"/>
      <c r="AB36" s="152"/>
      <c r="AC36" s="152"/>
      <c r="AD36" s="152"/>
      <c r="AE36" s="152"/>
    </row>
    <row r="37" spans="1:31" ht="96.6" x14ac:dyDescent="0.25">
      <c r="A37" s="174"/>
      <c r="B37" s="198" t="s">
        <v>621</v>
      </c>
      <c r="C37" s="199">
        <v>1</v>
      </c>
      <c r="D37" s="174" t="s">
        <v>113</v>
      </c>
      <c r="E37" s="564">
        <v>12000</v>
      </c>
      <c r="F37" s="174">
        <f t="shared" ref="F37:F46" si="7">C37*E37</f>
        <v>12000</v>
      </c>
      <c r="G37" s="200">
        <f t="shared" ref="G37:G46" si="8">C37*E37</f>
        <v>12000</v>
      </c>
      <c r="H37" s="170"/>
      <c r="I37" s="170"/>
      <c r="J37" s="170"/>
      <c r="K37" s="152"/>
      <c r="L37" s="152"/>
      <c r="M37" s="152"/>
      <c r="N37" s="152"/>
      <c r="O37" s="152"/>
      <c r="P37" s="152"/>
      <c r="Q37" s="152"/>
      <c r="R37" s="152"/>
      <c r="S37" s="152"/>
      <c r="T37" s="152"/>
      <c r="U37" s="152"/>
      <c r="V37" s="152"/>
      <c r="W37" s="152"/>
      <c r="X37" s="152"/>
      <c r="Y37" s="152"/>
      <c r="Z37" s="152"/>
      <c r="AA37" s="152"/>
      <c r="AB37" s="152"/>
      <c r="AC37" s="152"/>
      <c r="AD37" s="152"/>
      <c r="AE37" s="152"/>
    </row>
    <row r="38" spans="1:31" ht="82.8" x14ac:dyDescent="0.25">
      <c r="A38" s="174"/>
      <c r="B38" s="198" t="s">
        <v>622</v>
      </c>
      <c r="C38" s="199">
        <v>1</v>
      </c>
      <c r="D38" s="174" t="s">
        <v>113</v>
      </c>
      <c r="E38" s="564">
        <v>3200</v>
      </c>
      <c r="F38" s="174">
        <f t="shared" si="7"/>
        <v>3200</v>
      </c>
      <c r="G38" s="200">
        <f t="shared" si="8"/>
        <v>3200</v>
      </c>
      <c r="H38" s="170"/>
      <c r="I38" s="170"/>
      <c r="J38" s="170"/>
      <c r="K38" s="152"/>
      <c r="L38" s="152"/>
      <c r="M38" s="152"/>
      <c r="N38" s="152"/>
      <c r="O38" s="152"/>
      <c r="P38" s="152"/>
      <c r="Q38" s="152"/>
      <c r="R38" s="152"/>
      <c r="S38" s="152"/>
      <c r="T38" s="152"/>
      <c r="U38" s="152"/>
      <c r="V38" s="152"/>
      <c r="W38" s="152"/>
      <c r="X38" s="152"/>
      <c r="Y38" s="152"/>
      <c r="Z38" s="152"/>
      <c r="AA38" s="152"/>
      <c r="AB38" s="152"/>
      <c r="AC38" s="152"/>
      <c r="AD38" s="152"/>
      <c r="AE38" s="152"/>
    </row>
    <row r="39" spans="1:31" ht="27.6" x14ac:dyDescent="0.25">
      <c r="A39" s="174"/>
      <c r="B39" s="198" t="s">
        <v>623</v>
      </c>
      <c r="C39" s="199">
        <v>1</v>
      </c>
      <c r="D39" s="174" t="s">
        <v>113</v>
      </c>
      <c r="E39" s="564">
        <v>2500</v>
      </c>
      <c r="F39" s="174">
        <f t="shared" si="7"/>
        <v>2500</v>
      </c>
      <c r="G39" s="200">
        <f t="shared" si="8"/>
        <v>2500</v>
      </c>
      <c r="H39" s="170"/>
      <c r="I39" s="170"/>
      <c r="J39" s="170"/>
      <c r="K39" s="152"/>
      <c r="L39" s="152"/>
      <c r="M39" s="152"/>
      <c r="N39" s="152"/>
      <c r="O39" s="152"/>
      <c r="P39" s="152"/>
      <c r="Q39" s="152"/>
      <c r="R39" s="152"/>
      <c r="S39" s="152"/>
      <c r="T39" s="152"/>
      <c r="U39" s="152"/>
      <c r="V39" s="152"/>
      <c r="W39" s="152"/>
      <c r="X39" s="152"/>
      <c r="Y39" s="152"/>
      <c r="Z39" s="152"/>
      <c r="AA39" s="152"/>
      <c r="AB39" s="152"/>
      <c r="AC39" s="152"/>
      <c r="AD39" s="152"/>
      <c r="AE39" s="152"/>
    </row>
    <row r="40" spans="1:31" ht="13.8" x14ac:dyDescent="0.25">
      <c r="A40" s="174"/>
      <c r="B40" s="198" t="s">
        <v>123</v>
      </c>
      <c r="C40" s="199">
        <v>1</v>
      </c>
      <c r="D40" s="174" t="s">
        <v>113</v>
      </c>
      <c r="E40" s="564">
        <v>4000</v>
      </c>
      <c r="F40" s="174">
        <f t="shared" si="7"/>
        <v>4000</v>
      </c>
      <c r="G40" s="200">
        <f t="shared" si="8"/>
        <v>4000</v>
      </c>
      <c r="H40" s="170"/>
      <c r="I40" s="170"/>
      <c r="J40" s="170"/>
      <c r="K40" s="152"/>
      <c r="L40" s="152"/>
      <c r="M40" s="152"/>
      <c r="N40" s="152"/>
      <c r="O40" s="152"/>
      <c r="P40" s="152"/>
      <c r="Q40" s="152"/>
      <c r="R40" s="152"/>
      <c r="S40" s="152"/>
      <c r="T40" s="152"/>
      <c r="U40" s="152"/>
      <c r="V40" s="152"/>
      <c r="W40" s="152"/>
      <c r="X40" s="152"/>
      <c r="Y40" s="152"/>
      <c r="Z40" s="152"/>
      <c r="AA40" s="152"/>
      <c r="AB40" s="152"/>
      <c r="AC40" s="152"/>
      <c r="AD40" s="152"/>
      <c r="AE40" s="152"/>
    </row>
    <row r="41" spans="1:31" ht="41.4" x14ac:dyDescent="0.25">
      <c r="A41" s="174"/>
      <c r="B41" s="198" t="s">
        <v>624</v>
      </c>
      <c r="C41" s="199">
        <v>1</v>
      </c>
      <c r="D41" s="174" t="s">
        <v>113</v>
      </c>
      <c r="E41" s="564">
        <v>2200</v>
      </c>
      <c r="F41" s="174">
        <f t="shared" si="7"/>
        <v>2200</v>
      </c>
      <c r="G41" s="200">
        <f t="shared" si="8"/>
        <v>2200</v>
      </c>
      <c r="H41" s="170"/>
      <c r="I41" s="170"/>
      <c r="J41" s="170"/>
      <c r="K41" s="152"/>
      <c r="L41" s="152"/>
      <c r="M41" s="152"/>
      <c r="N41" s="152"/>
      <c r="O41" s="152"/>
      <c r="P41" s="152"/>
      <c r="Q41" s="152"/>
      <c r="R41" s="152"/>
      <c r="S41" s="152"/>
      <c r="T41" s="152"/>
      <c r="U41" s="152"/>
      <c r="V41" s="152"/>
      <c r="W41" s="152"/>
      <c r="X41" s="152"/>
      <c r="Y41" s="152"/>
      <c r="Z41" s="152"/>
      <c r="AA41" s="152"/>
      <c r="AB41" s="152"/>
      <c r="AC41" s="152"/>
      <c r="AD41" s="152"/>
      <c r="AE41" s="152"/>
    </row>
    <row r="42" spans="1:31" ht="27.6" x14ac:dyDescent="0.25">
      <c r="A42" s="174"/>
      <c r="B42" s="198" t="s">
        <v>625</v>
      </c>
      <c r="C42" s="199">
        <v>1</v>
      </c>
      <c r="D42" s="174" t="s">
        <v>113</v>
      </c>
      <c r="E42" s="564">
        <v>300</v>
      </c>
      <c r="F42" s="174">
        <f t="shared" si="7"/>
        <v>300</v>
      </c>
      <c r="G42" s="200">
        <f t="shared" si="8"/>
        <v>300</v>
      </c>
      <c r="H42" s="170"/>
      <c r="I42" s="170"/>
      <c r="J42" s="170"/>
      <c r="K42" s="152"/>
      <c r="L42" s="152"/>
      <c r="M42" s="152"/>
      <c r="N42" s="152"/>
      <c r="O42" s="152"/>
      <c r="P42" s="152"/>
      <c r="Q42" s="152"/>
      <c r="R42" s="152"/>
      <c r="S42" s="152"/>
      <c r="T42" s="152"/>
      <c r="U42" s="152"/>
      <c r="V42" s="152"/>
      <c r="W42" s="152"/>
      <c r="X42" s="152"/>
      <c r="Y42" s="152"/>
      <c r="Z42" s="152"/>
      <c r="AA42" s="152"/>
      <c r="AB42" s="152"/>
      <c r="AC42" s="152"/>
      <c r="AD42" s="152"/>
      <c r="AE42" s="152"/>
    </row>
    <row r="43" spans="1:31" ht="41.4" x14ac:dyDescent="0.25">
      <c r="A43" s="174"/>
      <c r="B43" s="198" t="s">
        <v>626</v>
      </c>
      <c r="C43" s="199">
        <v>1</v>
      </c>
      <c r="D43" s="174" t="s">
        <v>113</v>
      </c>
      <c r="E43" s="564">
        <v>2500</v>
      </c>
      <c r="F43" s="174">
        <f t="shared" si="7"/>
        <v>2500</v>
      </c>
      <c r="G43" s="200">
        <f t="shared" si="8"/>
        <v>2500</v>
      </c>
      <c r="H43" s="170"/>
      <c r="I43" s="170"/>
      <c r="J43" s="170"/>
      <c r="K43" s="152"/>
      <c r="L43" s="152"/>
      <c r="M43" s="152"/>
      <c r="N43" s="152"/>
      <c r="O43" s="152"/>
      <c r="P43" s="152"/>
      <c r="Q43" s="152"/>
      <c r="R43" s="152"/>
      <c r="S43" s="152"/>
      <c r="T43" s="152"/>
      <c r="U43" s="152"/>
      <c r="V43" s="152"/>
      <c r="W43" s="152"/>
      <c r="X43" s="152"/>
      <c r="Y43" s="152"/>
      <c r="Z43" s="152"/>
      <c r="AA43" s="152"/>
      <c r="AB43" s="152"/>
      <c r="AC43" s="152"/>
      <c r="AD43" s="152"/>
      <c r="AE43" s="152"/>
    </row>
    <row r="44" spans="1:31" ht="13.8" x14ac:dyDescent="0.25">
      <c r="A44" s="174"/>
      <c r="B44" s="198" t="s">
        <v>627</v>
      </c>
      <c r="C44" s="199">
        <v>1000</v>
      </c>
      <c r="D44" s="174" t="s">
        <v>628</v>
      </c>
      <c r="E44" s="564">
        <v>2.19</v>
      </c>
      <c r="F44" s="174">
        <f t="shared" si="7"/>
        <v>2190</v>
      </c>
      <c r="G44" s="200">
        <f t="shared" si="8"/>
        <v>2190</v>
      </c>
      <c r="H44" s="170"/>
      <c r="I44" s="170"/>
      <c r="J44" s="170"/>
      <c r="K44" s="152"/>
      <c r="L44" s="152"/>
      <c r="M44" s="152"/>
      <c r="N44" s="152"/>
      <c r="O44" s="152"/>
      <c r="P44" s="152"/>
      <c r="Q44" s="152"/>
      <c r="R44" s="152"/>
      <c r="S44" s="152"/>
      <c r="T44" s="152"/>
      <c r="U44" s="152"/>
      <c r="V44" s="152"/>
      <c r="W44" s="152"/>
      <c r="X44" s="152"/>
      <c r="Y44" s="152"/>
      <c r="Z44" s="152"/>
      <c r="AA44" s="152"/>
      <c r="AB44" s="152"/>
      <c r="AC44" s="152"/>
      <c r="AD44" s="152"/>
      <c r="AE44" s="152"/>
    </row>
    <row r="45" spans="1:31" ht="27.6" x14ac:dyDescent="0.25">
      <c r="A45" s="174"/>
      <c r="B45" s="198" t="s">
        <v>629</v>
      </c>
      <c r="C45" s="199">
        <v>1</v>
      </c>
      <c r="D45" s="174" t="s">
        <v>113</v>
      </c>
      <c r="E45" s="564">
        <v>2000</v>
      </c>
      <c r="F45" s="174">
        <f t="shared" si="7"/>
        <v>2000</v>
      </c>
      <c r="G45" s="200">
        <f t="shared" si="8"/>
        <v>2000</v>
      </c>
      <c r="H45" s="170"/>
      <c r="I45" s="170"/>
      <c r="J45" s="170"/>
      <c r="K45" s="152"/>
      <c r="L45" s="152"/>
      <c r="M45" s="152"/>
      <c r="N45" s="152"/>
      <c r="O45" s="152"/>
      <c r="P45" s="152"/>
      <c r="Q45" s="152"/>
      <c r="R45" s="152"/>
      <c r="S45" s="152"/>
      <c r="T45" s="152"/>
      <c r="U45" s="152"/>
      <c r="V45" s="152"/>
      <c r="W45" s="152"/>
      <c r="X45" s="152"/>
      <c r="Y45" s="152"/>
      <c r="Z45" s="152"/>
      <c r="AA45" s="152"/>
      <c r="AB45" s="152"/>
      <c r="AC45" s="152"/>
      <c r="AD45" s="152"/>
      <c r="AE45" s="152"/>
    </row>
    <row r="46" spans="1:31" ht="13.8" x14ac:dyDescent="0.25">
      <c r="A46" s="174"/>
      <c r="B46" s="198" t="s">
        <v>605</v>
      </c>
      <c r="C46" s="199">
        <v>1</v>
      </c>
      <c r="D46" s="174" t="s">
        <v>113</v>
      </c>
      <c r="E46" s="564">
        <v>2943</v>
      </c>
      <c r="F46" s="174">
        <f t="shared" si="7"/>
        <v>2943</v>
      </c>
      <c r="G46" s="200">
        <f t="shared" si="8"/>
        <v>2943</v>
      </c>
      <c r="H46" s="170"/>
      <c r="I46" s="170"/>
      <c r="J46" s="170"/>
      <c r="K46" s="152"/>
      <c r="L46" s="152"/>
      <c r="M46" s="152"/>
      <c r="N46" s="152"/>
      <c r="O46" s="152"/>
      <c r="P46" s="152"/>
      <c r="Q46" s="152"/>
      <c r="R46" s="152"/>
      <c r="S46" s="152"/>
      <c r="T46" s="152"/>
      <c r="U46" s="152"/>
      <c r="V46" s="152"/>
      <c r="W46" s="152"/>
      <c r="X46" s="152"/>
      <c r="Y46" s="152"/>
      <c r="Z46" s="152"/>
      <c r="AA46" s="152"/>
      <c r="AB46" s="152"/>
      <c r="AC46" s="152"/>
      <c r="AD46" s="152"/>
      <c r="AE46" s="152"/>
    </row>
    <row r="47" spans="1:31" ht="13.8" x14ac:dyDescent="0.25">
      <c r="A47" s="193" t="s">
        <v>85</v>
      </c>
      <c r="B47" s="193" t="s">
        <v>126</v>
      </c>
      <c r="C47" s="204"/>
      <c r="D47" s="193"/>
      <c r="E47" s="571"/>
      <c r="F47" s="193">
        <f t="shared" ref="F47:G47" si="9">SUM(F48:F51)</f>
        <v>20670</v>
      </c>
      <c r="G47" s="203">
        <f t="shared" si="9"/>
        <v>20670</v>
      </c>
      <c r="H47" s="170"/>
      <c r="I47" s="170"/>
      <c r="J47" s="170"/>
      <c r="K47" s="152"/>
      <c r="L47" s="152"/>
      <c r="M47" s="152"/>
      <c r="N47" s="152"/>
      <c r="O47" s="152"/>
      <c r="P47" s="152"/>
      <c r="Q47" s="152"/>
      <c r="R47" s="152"/>
      <c r="S47" s="152"/>
      <c r="T47" s="152"/>
      <c r="U47" s="152"/>
      <c r="V47" s="152"/>
      <c r="W47" s="152"/>
      <c r="X47" s="152"/>
      <c r="Y47" s="152"/>
      <c r="Z47" s="152"/>
      <c r="AA47" s="152"/>
      <c r="AB47" s="152"/>
      <c r="AC47" s="152"/>
      <c r="AD47" s="152"/>
      <c r="AE47" s="152"/>
    </row>
    <row r="48" spans="1:31" ht="13.8" x14ac:dyDescent="0.25">
      <c r="A48" s="174"/>
      <c r="B48" s="198" t="s">
        <v>400</v>
      </c>
      <c r="C48" s="199">
        <v>15</v>
      </c>
      <c r="D48" s="174" t="s">
        <v>113</v>
      </c>
      <c r="E48" s="564">
        <v>180</v>
      </c>
      <c r="F48" s="174">
        <f t="shared" ref="F48:F51" si="10">C48*E48</f>
        <v>2700</v>
      </c>
      <c r="G48" s="200">
        <f t="shared" ref="G48:G51" si="11">C48*E48</f>
        <v>2700</v>
      </c>
      <c r="H48" s="170"/>
      <c r="I48" s="170"/>
      <c r="J48" s="170"/>
      <c r="K48" s="152"/>
      <c r="L48" s="152"/>
      <c r="M48" s="152"/>
      <c r="N48" s="152"/>
      <c r="O48" s="152"/>
      <c r="P48" s="152"/>
      <c r="Q48" s="152"/>
      <c r="R48" s="152"/>
      <c r="S48" s="152"/>
      <c r="T48" s="152"/>
      <c r="U48" s="152"/>
      <c r="V48" s="152"/>
      <c r="W48" s="152"/>
      <c r="X48" s="152"/>
      <c r="Y48" s="152"/>
      <c r="Z48" s="152"/>
      <c r="AA48" s="152"/>
      <c r="AB48" s="152"/>
      <c r="AC48" s="152"/>
      <c r="AD48" s="152"/>
      <c r="AE48" s="152"/>
    </row>
    <row r="49" spans="1:31" ht="13.8" x14ac:dyDescent="0.25">
      <c r="A49" s="174"/>
      <c r="B49" s="198" t="s">
        <v>630</v>
      </c>
      <c r="C49" s="199">
        <v>15</v>
      </c>
      <c r="D49" s="174" t="s">
        <v>113</v>
      </c>
      <c r="E49" s="564">
        <v>200</v>
      </c>
      <c r="F49" s="174">
        <f t="shared" si="10"/>
        <v>3000</v>
      </c>
      <c r="G49" s="200">
        <f t="shared" si="11"/>
        <v>3000</v>
      </c>
      <c r="H49" s="170"/>
      <c r="I49" s="170"/>
      <c r="J49" s="170"/>
      <c r="K49" s="152"/>
      <c r="L49" s="152"/>
      <c r="M49" s="152"/>
      <c r="N49" s="152"/>
      <c r="O49" s="152"/>
      <c r="P49" s="152"/>
      <c r="Q49" s="152"/>
      <c r="R49" s="152"/>
      <c r="S49" s="152"/>
      <c r="T49" s="152"/>
      <c r="U49" s="152"/>
      <c r="V49" s="152"/>
      <c r="W49" s="152"/>
      <c r="X49" s="152"/>
      <c r="Y49" s="152"/>
      <c r="Z49" s="152"/>
      <c r="AA49" s="152"/>
      <c r="AB49" s="152"/>
      <c r="AC49" s="152"/>
      <c r="AD49" s="152"/>
      <c r="AE49" s="152"/>
    </row>
    <row r="50" spans="1:31" ht="27.6" x14ac:dyDescent="0.25">
      <c r="A50" s="174"/>
      <c r="B50" s="198" t="s">
        <v>631</v>
      </c>
      <c r="C50" s="199">
        <v>19</v>
      </c>
      <c r="D50" s="174" t="s">
        <v>632</v>
      </c>
      <c r="E50" s="564">
        <v>630</v>
      </c>
      <c r="F50" s="174">
        <f t="shared" si="10"/>
        <v>11970</v>
      </c>
      <c r="G50" s="200">
        <f t="shared" si="11"/>
        <v>11970</v>
      </c>
      <c r="H50" s="170"/>
      <c r="I50" s="170"/>
      <c r="J50" s="170"/>
      <c r="K50" s="152"/>
      <c r="L50" s="152"/>
      <c r="M50" s="152"/>
      <c r="N50" s="152"/>
      <c r="O50" s="152"/>
      <c r="P50" s="152"/>
      <c r="Q50" s="152"/>
      <c r="R50" s="152"/>
      <c r="S50" s="152"/>
      <c r="T50" s="152"/>
      <c r="U50" s="152"/>
      <c r="V50" s="152"/>
      <c r="W50" s="152"/>
      <c r="X50" s="152"/>
      <c r="Y50" s="152"/>
      <c r="Z50" s="152"/>
      <c r="AA50" s="152"/>
      <c r="AB50" s="152"/>
      <c r="AC50" s="152"/>
      <c r="AD50" s="152"/>
      <c r="AE50" s="152"/>
    </row>
    <row r="51" spans="1:31" ht="124.2" x14ac:dyDescent="0.25">
      <c r="A51" s="174"/>
      <c r="B51" s="198" t="s">
        <v>633</v>
      </c>
      <c r="C51" s="199">
        <v>2</v>
      </c>
      <c r="D51" s="174" t="s">
        <v>113</v>
      </c>
      <c r="E51" s="564">
        <v>1500</v>
      </c>
      <c r="F51" s="174">
        <f t="shared" si="10"/>
        <v>3000</v>
      </c>
      <c r="G51" s="200">
        <f t="shared" si="11"/>
        <v>3000</v>
      </c>
      <c r="H51" s="170"/>
      <c r="I51" s="170"/>
      <c r="J51" s="170"/>
      <c r="K51" s="152"/>
      <c r="L51" s="152"/>
      <c r="M51" s="152"/>
      <c r="N51" s="152"/>
      <c r="O51" s="152"/>
      <c r="P51" s="152"/>
      <c r="Q51" s="152"/>
      <c r="R51" s="152"/>
      <c r="S51" s="152"/>
      <c r="T51" s="152"/>
      <c r="U51" s="152"/>
      <c r="V51" s="152"/>
      <c r="W51" s="152"/>
      <c r="X51" s="152"/>
      <c r="Y51" s="152"/>
      <c r="Z51" s="152"/>
      <c r="AA51" s="152"/>
      <c r="AB51" s="152"/>
      <c r="AC51" s="152"/>
      <c r="AD51" s="152"/>
      <c r="AE51" s="152"/>
    </row>
    <row r="52" spans="1:31" ht="13.8" x14ac:dyDescent="0.25">
      <c r="A52" s="205"/>
      <c r="B52" s="584" t="s">
        <v>128</v>
      </c>
      <c r="C52" s="728"/>
      <c r="D52" s="205"/>
      <c r="E52" s="585"/>
      <c r="F52" s="205">
        <f t="shared" ref="F52:G52" si="12">F27+F36+F47</f>
        <v>101003</v>
      </c>
      <c r="G52" s="203">
        <f t="shared" si="12"/>
        <v>101003</v>
      </c>
      <c r="H52" s="170"/>
      <c r="I52" s="170"/>
      <c r="J52" s="170"/>
      <c r="K52" s="152"/>
      <c r="L52" s="152"/>
      <c r="M52" s="152"/>
      <c r="N52" s="152"/>
      <c r="O52" s="152"/>
      <c r="P52" s="152"/>
      <c r="Q52" s="152"/>
      <c r="R52" s="152"/>
      <c r="S52" s="152"/>
      <c r="T52" s="152"/>
      <c r="U52" s="152"/>
      <c r="V52" s="152"/>
      <c r="W52" s="152"/>
      <c r="X52" s="152"/>
      <c r="Y52" s="152"/>
      <c r="Z52" s="152"/>
      <c r="AA52" s="152"/>
      <c r="AB52" s="152"/>
      <c r="AC52" s="152"/>
      <c r="AD52" s="152"/>
      <c r="AE52" s="152"/>
    </row>
    <row r="53" spans="1:31" ht="13.8" x14ac:dyDescent="0.25">
      <c r="A53" s="207"/>
      <c r="B53" s="586"/>
      <c r="C53" s="729"/>
      <c r="D53" s="207"/>
      <c r="E53" s="587"/>
      <c r="F53" s="207"/>
      <c r="G53" s="200"/>
      <c r="H53" s="170"/>
      <c r="I53" s="170"/>
      <c r="J53" s="170"/>
      <c r="K53" s="152"/>
      <c r="L53" s="152"/>
      <c r="M53" s="152"/>
      <c r="N53" s="152"/>
      <c r="O53" s="152"/>
      <c r="P53" s="152"/>
      <c r="Q53" s="152"/>
      <c r="R53" s="152"/>
      <c r="S53" s="152"/>
      <c r="T53" s="152"/>
      <c r="U53" s="152"/>
      <c r="V53" s="152"/>
      <c r="W53" s="152"/>
      <c r="X53" s="152"/>
      <c r="Y53" s="152"/>
      <c r="Z53" s="152"/>
      <c r="AA53" s="152"/>
      <c r="AB53" s="152"/>
      <c r="AC53" s="152"/>
      <c r="AD53" s="152"/>
      <c r="AE53" s="152"/>
    </row>
    <row r="54" spans="1:31" ht="13.8" x14ac:dyDescent="0.25">
      <c r="A54" s="193" t="s">
        <v>129</v>
      </c>
      <c r="B54" s="193" t="s">
        <v>130</v>
      </c>
      <c r="C54" s="204"/>
      <c r="D54" s="193"/>
      <c r="E54" s="571"/>
      <c r="F54" s="193">
        <f t="shared" ref="F54:G54" si="13">SUM(F55:F59)</f>
        <v>14709</v>
      </c>
      <c r="G54" s="203">
        <f t="shared" si="13"/>
        <v>14709</v>
      </c>
      <c r="H54" s="170"/>
      <c r="I54" s="170"/>
      <c r="J54" s="170"/>
      <c r="K54" s="152"/>
      <c r="L54" s="152"/>
      <c r="M54" s="152"/>
      <c r="N54" s="152"/>
      <c r="O54" s="152"/>
      <c r="P54" s="152"/>
      <c r="Q54" s="152"/>
      <c r="R54" s="152"/>
      <c r="S54" s="152"/>
      <c r="T54" s="152"/>
      <c r="U54" s="152"/>
      <c r="V54" s="152"/>
      <c r="W54" s="152"/>
      <c r="X54" s="152"/>
      <c r="Y54" s="152"/>
      <c r="Z54" s="152"/>
      <c r="AA54" s="152"/>
      <c r="AB54" s="152"/>
      <c r="AC54" s="152"/>
      <c r="AD54" s="152"/>
      <c r="AE54" s="152"/>
    </row>
    <row r="55" spans="1:31" ht="27.6" x14ac:dyDescent="0.25">
      <c r="A55" s="223"/>
      <c r="B55" s="215" t="s">
        <v>132</v>
      </c>
      <c r="C55" s="224">
        <v>1</v>
      </c>
      <c r="D55" s="223" t="s">
        <v>113</v>
      </c>
      <c r="E55" s="730">
        <v>4000</v>
      </c>
      <c r="F55" s="174">
        <f t="shared" ref="F55:F59" si="14">C55*E55</f>
        <v>4000</v>
      </c>
      <c r="G55" s="200">
        <f t="shared" ref="G55:G59" si="15">C55*E55</f>
        <v>4000</v>
      </c>
      <c r="H55" s="170"/>
      <c r="I55" s="170"/>
      <c r="J55" s="170"/>
      <c r="K55" s="152"/>
      <c r="L55" s="152"/>
      <c r="M55" s="152"/>
      <c r="N55" s="152"/>
      <c r="O55" s="152"/>
      <c r="P55" s="152"/>
      <c r="Q55" s="152"/>
      <c r="R55" s="152"/>
      <c r="S55" s="152"/>
      <c r="T55" s="152"/>
      <c r="U55" s="152"/>
      <c r="V55" s="152"/>
      <c r="W55" s="152"/>
      <c r="X55" s="152"/>
      <c r="Y55" s="152"/>
      <c r="Z55" s="152"/>
      <c r="AA55" s="152"/>
      <c r="AB55" s="152"/>
      <c r="AC55" s="152"/>
      <c r="AD55" s="152"/>
      <c r="AE55" s="152"/>
    </row>
    <row r="56" spans="1:31" ht="27.6" x14ac:dyDescent="0.25">
      <c r="A56" s="223"/>
      <c r="B56" s="215" t="s">
        <v>131</v>
      </c>
      <c r="C56" s="224">
        <v>1</v>
      </c>
      <c r="D56" s="223" t="s">
        <v>113</v>
      </c>
      <c r="E56" s="730">
        <v>4000</v>
      </c>
      <c r="F56" s="174">
        <f t="shared" si="14"/>
        <v>4000</v>
      </c>
      <c r="G56" s="200">
        <f t="shared" si="15"/>
        <v>4000</v>
      </c>
      <c r="H56" s="170"/>
      <c r="I56" s="170"/>
      <c r="J56" s="170"/>
      <c r="K56" s="152"/>
      <c r="L56" s="152"/>
      <c r="M56" s="152"/>
      <c r="N56" s="152"/>
      <c r="O56" s="152"/>
      <c r="P56" s="152"/>
      <c r="Q56" s="152"/>
      <c r="R56" s="152"/>
      <c r="S56" s="152"/>
      <c r="T56" s="152"/>
      <c r="U56" s="152"/>
      <c r="V56" s="152"/>
      <c r="W56" s="152"/>
      <c r="X56" s="152"/>
      <c r="Y56" s="152"/>
      <c r="Z56" s="152"/>
      <c r="AA56" s="152"/>
      <c r="AB56" s="152"/>
      <c r="AC56" s="152"/>
      <c r="AD56" s="152"/>
      <c r="AE56" s="152"/>
    </row>
    <row r="57" spans="1:31" ht="13.8" x14ac:dyDescent="0.25">
      <c r="A57" s="223"/>
      <c r="B57" s="215" t="s">
        <v>133</v>
      </c>
      <c r="C57" s="224">
        <v>3</v>
      </c>
      <c r="D57" s="223" t="s">
        <v>113</v>
      </c>
      <c r="E57" s="730">
        <v>250</v>
      </c>
      <c r="F57" s="174">
        <f t="shared" si="14"/>
        <v>750</v>
      </c>
      <c r="G57" s="200">
        <f t="shared" si="15"/>
        <v>750</v>
      </c>
      <c r="H57" s="170"/>
      <c r="I57" s="170"/>
      <c r="J57" s="170"/>
      <c r="K57" s="152"/>
      <c r="L57" s="152"/>
      <c r="M57" s="152"/>
      <c r="N57" s="152"/>
      <c r="O57" s="152"/>
      <c r="P57" s="152"/>
      <c r="Q57" s="152"/>
      <c r="R57" s="152"/>
      <c r="S57" s="152"/>
      <c r="T57" s="152"/>
      <c r="U57" s="152"/>
      <c r="V57" s="152"/>
      <c r="W57" s="152"/>
      <c r="X57" s="152"/>
      <c r="Y57" s="152"/>
      <c r="Z57" s="152"/>
      <c r="AA57" s="152"/>
      <c r="AB57" s="152"/>
      <c r="AC57" s="152"/>
      <c r="AD57" s="152"/>
      <c r="AE57" s="152"/>
    </row>
    <row r="58" spans="1:31" ht="13.8" x14ac:dyDescent="0.25">
      <c r="A58" s="223"/>
      <c r="B58" s="215" t="s">
        <v>134</v>
      </c>
      <c r="C58" s="224">
        <v>3</v>
      </c>
      <c r="D58" s="223" t="s">
        <v>113</v>
      </c>
      <c r="E58" s="730">
        <v>750</v>
      </c>
      <c r="F58" s="174">
        <f t="shared" si="14"/>
        <v>2250</v>
      </c>
      <c r="G58" s="200">
        <f t="shared" si="15"/>
        <v>2250</v>
      </c>
      <c r="H58" s="170"/>
      <c r="I58" s="170"/>
      <c r="J58" s="170"/>
      <c r="K58" s="152"/>
      <c r="L58" s="152"/>
      <c r="M58" s="152"/>
      <c r="N58" s="152"/>
      <c r="O58" s="152"/>
      <c r="P58" s="152"/>
      <c r="Q58" s="152"/>
      <c r="R58" s="152"/>
      <c r="S58" s="152"/>
      <c r="T58" s="152"/>
      <c r="U58" s="152"/>
      <c r="V58" s="152"/>
      <c r="W58" s="152"/>
      <c r="X58" s="152"/>
      <c r="Y58" s="152"/>
      <c r="Z58" s="152"/>
      <c r="AA58" s="152"/>
      <c r="AB58" s="152"/>
      <c r="AC58" s="152"/>
      <c r="AD58" s="152"/>
      <c r="AE58" s="152"/>
    </row>
    <row r="59" spans="1:31" ht="13.8" x14ac:dyDescent="0.25">
      <c r="A59" s="223"/>
      <c r="B59" s="215" t="s">
        <v>634</v>
      </c>
      <c r="C59" s="224">
        <v>1</v>
      </c>
      <c r="D59" s="223" t="s">
        <v>113</v>
      </c>
      <c r="E59" s="730">
        <v>3709</v>
      </c>
      <c r="F59" s="174">
        <f t="shared" si="14"/>
        <v>3709</v>
      </c>
      <c r="G59" s="200">
        <f t="shared" si="15"/>
        <v>3709</v>
      </c>
      <c r="H59" s="170"/>
      <c r="I59" s="170"/>
      <c r="J59" s="170"/>
      <c r="K59" s="152"/>
      <c r="L59" s="152"/>
      <c r="M59" s="152"/>
      <c r="N59" s="152"/>
      <c r="O59" s="152"/>
      <c r="P59" s="152"/>
      <c r="Q59" s="152"/>
      <c r="R59" s="152"/>
      <c r="S59" s="152"/>
      <c r="T59" s="152"/>
      <c r="U59" s="152"/>
      <c r="V59" s="152"/>
      <c r="W59" s="152"/>
      <c r="X59" s="152"/>
      <c r="Y59" s="152"/>
      <c r="Z59" s="152"/>
      <c r="AA59" s="152"/>
      <c r="AB59" s="152"/>
      <c r="AC59" s="152"/>
      <c r="AD59" s="152"/>
      <c r="AE59" s="152"/>
    </row>
    <row r="60" spans="1:31" ht="13.8" x14ac:dyDescent="0.25">
      <c r="A60" s="193" t="s">
        <v>137</v>
      </c>
      <c r="B60" s="193" t="s">
        <v>138</v>
      </c>
      <c r="C60" s="193"/>
      <c r="D60" s="193"/>
      <c r="E60" s="571"/>
      <c r="F60" s="193">
        <f t="shared" ref="F60:G60" si="16">F61</f>
        <v>9804</v>
      </c>
      <c r="G60" s="203">
        <f t="shared" si="16"/>
        <v>9804</v>
      </c>
      <c r="H60" s="170"/>
      <c r="I60" s="170"/>
      <c r="J60" s="170"/>
      <c r="K60" s="152"/>
      <c r="L60" s="152"/>
      <c r="M60" s="152"/>
      <c r="N60" s="152"/>
      <c r="O60" s="152"/>
      <c r="P60" s="152"/>
      <c r="Q60" s="152"/>
      <c r="R60" s="152"/>
      <c r="S60" s="152"/>
      <c r="T60" s="152"/>
      <c r="U60" s="152"/>
      <c r="V60" s="152"/>
      <c r="W60" s="152"/>
      <c r="X60" s="152"/>
      <c r="Y60" s="152"/>
      <c r="Z60" s="152"/>
      <c r="AA60" s="152"/>
      <c r="AB60" s="152"/>
      <c r="AC60" s="152"/>
      <c r="AD60" s="152"/>
      <c r="AE60" s="152"/>
    </row>
    <row r="61" spans="1:31" ht="13.8" x14ac:dyDescent="0.25">
      <c r="A61" s="731"/>
      <c r="B61" s="732" t="s">
        <v>635</v>
      </c>
      <c r="C61" s="733">
        <v>6</v>
      </c>
      <c r="D61" s="731" t="s">
        <v>141</v>
      </c>
      <c r="E61" s="734">
        <v>1634</v>
      </c>
      <c r="F61" s="735">
        <f>C61*E61</f>
        <v>9804</v>
      </c>
      <c r="G61" s="200">
        <f>C61*E61</f>
        <v>9804</v>
      </c>
      <c r="H61" s="170"/>
      <c r="I61" s="170"/>
      <c r="J61" s="170"/>
      <c r="K61" s="152"/>
      <c r="L61" s="152"/>
      <c r="M61" s="152"/>
      <c r="N61" s="152"/>
      <c r="O61" s="152"/>
      <c r="P61" s="152"/>
      <c r="Q61" s="152"/>
      <c r="R61" s="152"/>
      <c r="S61" s="152"/>
      <c r="T61" s="152"/>
      <c r="U61" s="152"/>
      <c r="V61" s="152"/>
      <c r="W61" s="152"/>
      <c r="X61" s="152"/>
      <c r="Y61" s="152"/>
      <c r="Z61" s="152"/>
      <c r="AA61" s="152"/>
      <c r="AB61" s="152"/>
      <c r="AC61" s="152"/>
      <c r="AD61" s="152"/>
      <c r="AE61" s="152"/>
    </row>
    <row r="62" spans="1:31" ht="15.75" customHeight="1" x14ac:dyDescent="0.3">
      <c r="A62" s="736"/>
      <c r="B62" s="736"/>
      <c r="C62" s="736"/>
      <c r="D62" s="736"/>
      <c r="E62" s="736"/>
      <c r="F62" s="737"/>
      <c r="G62" s="620">
        <f>F62</f>
        <v>0</v>
      </c>
      <c r="H62" s="236"/>
      <c r="I62" s="170"/>
      <c r="J62" s="170"/>
      <c r="K62" s="727"/>
      <c r="L62" s="152"/>
      <c r="M62" s="152"/>
      <c r="N62" s="152"/>
      <c r="O62" s="152"/>
      <c r="P62" s="152"/>
      <c r="Q62" s="152"/>
      <c r="R62" s="152"/>
      <c r="S62" s="152"/>
      <c r="T62" s="152"/>
      <c r="U62" s="152"/>
      <c r="V62" s="152"/>
      <c r="W62" s="152"/>
      <c r="X62" s="152"/>
      <c r="Y62" s="152"/>
      <c r="Z62" s="152"/>
      <c r="AA62" s="152"/>
      <c r="AB62" s="152"/>
      <c r="AC62" s="152"/>
      <c r="AD62" s="152"/>
      <c r="AE62" s="152"/>
    </row>
    <row r="63" spans="1:31" ht="15.75" customHeight="1" x14ac:dyDescent="0.25">
      <c r="A63" s="152"/>
      <c r="B63" s="152"/>
      <c r="C63" s="152"/>
      <c r="D63" s="152"/>
      <c r="E63" s="152"/>
      <c r="F63" s="152"/>
      <c r="G63" s="153"/>
      <c r="H63" s="152"/>
      <c r="I63" s="152"/>
      <c r="J63" s="152"/>
      <c r="K63" s="152"/>
      <c r="L63" s="152"/>
      <c r="M63" s="152"/>
      <c r="N63" s="152"/>
      <c r="O63" s="152"/>
      <c r="P63" s="152"/>
      <c r="Q63" s="152"/>
      <c r="R63" s="152"/>
      <c r="S63" s="152"/>
      <c r="T63" s="152"/>
      <c r="U63" s="152"/>
      <c r="V63" s="152"/>
      <c r="W63" s="152"/>
      <c r="X63" s="152"/>
      <c r="Y63" s="152"/>
      <c r="Z63" s="152"/>
      <c r="AA63" s="152"/>
      <c r="AB63" s="152"/>
      <c r="AC63" s="152"/>
      <c r="AD63" s="152"/>
      <c r="AE63" s="152"/>
    </row>
    <row r="64" spans="1:31" ht="15.75" customHeight="1" x14ac:dyDescent="0.25">
      <c r="A64" s="152"/>
      <c r="B64" s="152"/>
      <c r="C64" s="152"/>
      <c r="D64" s="152"/>
      <c r="E64" s="152"/>
      <c r="F64" s="152"/>
      <c r="G64" s="153"/>
      <c r="H64" s="152"/>
      <c r="I64" s="152"/>
      <c r="J64" s="152"/>
      <c r="K64" s="152"/>
      <c r="L64" s="152"/>
      <c r="M64" s="152"/>
      <c r="N64" s="152"/>
      <c r="O64" s="152"/>
      <c r="P64" s="152"/>
      <c r="Q64" s="152"/>
      <c r="R64" s="152"/>
      <c r="S64" s="152"/>
      <c r="T64" s="152"/>
      <c r="U64" s="152"/>
      <c r="V64" s="152"/>
      <c r="W64" s="152"/>
      <c r="X64" s="152"/>
      <c r="Y64" s="152"/>
      <c r="Z64" s="152"/>
      <c r="AA64" s="152"/>
      <c r="AB64" s="152"/>
      <c r="AC64" s="152"/>
      <c r="AD64" s="152"/>
      <c r="AE64" s="152"/>
    </row>
    <row r="65" spans="1:31" ht="15.75" customHeight="1" x14ac:dyDescent="0.25">
      <c r="A65" s="152"/>
      <c r="B65" s="236"/>
      <c r="C65" s="236"/>
      <c r="D65" s="236"/>
      <c r="E65" s="236"/>
      <c r="F65" s="236"/>
      <c r="G65" s="155"/>
      <c r="H65" s="236"/>
      <c r="I65" s="152"/>
      <c r="J65" s="152"/>
      <c r="K65" s="152"/>
      <c r="L65" s="152"/>
      <c r="M65" s="152"/>
      <c r="N65" s="152"/>
      <c r="O65" s="152"/>
      <c r="P65" s="152"/>
      <c r="Q65" s="152"/>
      <c r="R65" s="152"/>
      <c r="S65" s="152"/>
      <c r="T65" s="152"/>
      <c r="U65" s="152"/>
      <c r="V65" s="152"/>
      <c r="W65" s="152"/>
      <c r="X65" s="152"/>
      <c r="Y65" s="152"/>
      <c r="Z65" s="152"/>
      <c r="AA65" s="152"/>
      <c r="AB65" s="152"/>
      <c r="AC65" s="152"/>
      <c r="AD65" s="152"/>
      <c r="AE65" s="152"/>
    </row>
    <row r="66" spans="1:31" ht="15.75" customHeight="1" x14ac:dyDescent="0.25">
      <c r="A66" s="152"/>
      <c r="B66" s="236"/>
      <c r="C66" s="236"/>
      <c r="D66" s="236"/>
      <c r="E66" s="236"/>
      <c r="F66" s="236"/>
      <c r="G66" s="155"/>
      <c r="H66" s="236"/>
      <c r="I66" s="152"/>
      <c r="J66" s="152"/>
      <c r="K66" s="152"/>
      <c r="L66" s="152"/>
      <c r="M66" s="152"/>
      <c r="N66" s="152"/>
      <c r="O66" s="152"/>
      <c r="P66" s="152"/>
      <c r="Q66" s="152"/>
      <c r="R66" s="152"/>
      <c r="S66" s="152"/>
      <c r="T66" s="152"/>
      <c r="U66" s="152"/>
      <c r="V66" s="152"/>
      <c r="W66" s="152"/>
      <c r="X66" s="152"/>
      <c r="Y66" s="152"/>
      <c r="Z66" s="152"/>
      <c r="AA66" s="152"/>
      <c r="AB66" s="152"/>
      <c r="AC66" s="152"/>
      <c r="AD66" s="152"/>
      <c r="AE66" s="152"/>
    </row>
    <row r="67" spans="1:31" ht="15.75" customHeight="1" x14ac:dyDescent="0.25">
      <c r="A67" s="152"/>
      <c r="B67" s="236"/>
      <c r="C67" s="236"/>
      <c r="D67" s="236"/>
      <c r="E67" s="236"/>
      <c r="F67" s="236"/>
      <c r="G67" s="155"/>
      <c r="H67" s="236"/>
      <c r="I67" s="152"/>
      <c r="J67" s="152"/>
      <c r="K67" s="152"/>
      <c r="L67" s="738"/>
      <c r="M67" s="152"/>
      <c r="N67" s="152"/>
      <c r="O67" s="152"/>
      <c r="P67" s="152"/>
      <c r="Q67" s="152"/>
      <c r="R67" s="152"/>
      <c r="S67" s="152"/>
      <c r="T67" s="152"/>
      <c r="U67" s="152"/>
      <c r="V67" s="152"/>
      <c r="W67" s="152"/>
      <c r="X67" s="152"/>
      <c r="Y67" s="152"/>
      <c r="Z67" s="152"/>
      <c r="AA67" s="152"/>
      <c r="AB67" s="152"/>
      <c r="AC67" s="152"/>
      <c r="AD67" s="152"/>
      <c r="AE67" s="152"/>
    </row>
    <row r="68" spans="1:31" ht="15.75" customHeight="1" x14ac:dyDescent="0.25">
      <c r="A68" s="152"/>
      <c r="B68" s="236"/>
      <c r="C68" s="236"/>
      <c r="D68" s="236"/>
      <c r="E68" s="236"/>
      <c r="F68" s="236"/>
      <c r="G68" s="155"/>
      <c r="H68" s="236"/>
      <c r="I68" s="152"/>
      <c r="J68" s="152"/>
      <c r="K68" s="152"/>
      <c r="L68" s="739"/>
      <c r="M68" s="152"/>
      <c r="N68" s="152"/>
      <c r="O68" s="152"/>
      <c r="P68" s="152"/>
      <c r="Q68" s="152"/>
      <c r="R68" s="152"/>
      <c r="S68" s="152"/>
      <c r="T68" s="152"/>
      <c r="U68" s="152"/>
      <c r="V68" s="152"/>
      <c r="W68" s="152"/>
      <c r="X68" s="152"/>
      <c r="Y68" s="152"/>
      <c r="Z68" s="152"/>
      <c r="AA68" s="152"/>
      <c r="AB68" s="152"/>
      <c r="AC68" s="152"/>
      <c r="AD68" s="152"/>
      <c r="AE68" s="152"/>
    </row>
    <row r="69" spans="1:31" ht="15.75" customHeight="1" x14ac:dyDescent="0.25">
      <c r="A69" s="152"/>
      <c r="B69" s="236"/>
      <c r="C69" s="236"/>
      <c r="D69" s="236"/>
      <c r="E69" s="236"/>
      <c r="F69" s="236"/>
      <c r="G69" s="155"/>
      <c r="H69" s="236"/>
      <c r="I69" s="152"/>
      <c r="J69" s="152"/>
      <c r="K69" s="152"/>
      <c r="L69" s="739"/>
      <c r="M69" s="152"/>
      <c r="N69" s="152"/>
      <c r="O69" s="152"/>
      <c r="P69" s="152"/>
      <c r="Q69" s="152"/>
      <c r="R69" s="152"/>
      <c r="S69" s="152"/>
      <c r="T69" s="152"/>
      <c r="U69" s="152"/>
      <c r="V69" s="152"/>
      <c r="W69" s="152"/>
      <c r="X69" s="152"/>
      <c r="Y69" s="152"/>
      <c r="Z69" s="152"/>
      <c r="AA69" s="152"/>
      <c r="AB69" s="152"/>
      <c r="AC69" s="152"/>
      <c r="AD69" s="152"/>
      <c r="AE69" s="152"/>
    </row>
    <row r="70" spans="1:31" ht="15.75" customHeight="1" x14ac:dyDescent="0.25">
      <c r="A70" s="152"/>
      <c r="B70" s="236"/>
      <c r="C70" s="236"/>
      <c r="D70" s="236"/>
      <c r="E70" s="236"/>
      <c r="F70" s="236"/>
      <c r="G70" s="155"/>
      <c r="H70" s="236"/>
      <c r="I70" s="152"/>
      <c r="J70" s="152"/>
      <c r="K70" s="152"/>
      <c r="L70" s="152"/>
      <c r="M70" s="152"/>
      <c r="N70" s="152"/>
      <c r="O70" s="152"/>
      <c r="P70" s="152"/>
      <c r="Q70" s="152"/>
      <c r="R70" s="152"/>
      <c r="S70" s="152"/>
      <c r="T70" s="152"/>
      <c r="U70" s="152"/>
      <c r="V70" s="152"/>
      <c r="W70" s="152"/>
      <c r="X70" s="152"/>
      <c r="Y70" s="152"/>
      <c r="Z70" s="152"/>
      <c r="AA70" s="152"/>
      <c r="AB70" s="152"/>
      <c r="AC70" s="152"/>
      <c r="AD70" s="152"/>
      <c r="AE70" s="152"/>
    </row>
    <row r="71" spans="1:31" ht="15.75" customHeight="1" x14ac:dyDescent="0.25">
      <c r="A71" s="152"/>
      <c r="B71" s="236"/>
      <c r="C71" s="236"/>
      <c r="D71" s="236"/>
      <c r="E71" s="236"/>
      <c r="F71" s="236"/>
      <c r="G71" s="155"/>
      <c r="H71" s="236"/>
      <c r="I71" s="152"/>
      <c r="J71" s="152"/>
      <c r="K71" s="152"/>
      <c r="L71" s="152"/>
      <c r="M71" s="152"/>
      <c r="N71" s="152"/>
      <c r="O71" s="152"/>
      <c r="P71" s="152"/>
      <c r="Q71" s="152"/>
      <c r="R71" s="152"/>
      <c r="S71" s="152"/>
      <c r="T71" s="152"/>
      <c r="U71" s="152"/>
      <c r="V71" s="152"/>
      <c r="W71" s="152"/>
      <c r="X71" s="152"/>
      <c r="Y71" s="152"/>
      <c r="Z71" s="152"/>
      <c r="AA71" s="152"/>
      <c r="AB71" s="152"/>
      <c r="AC71" s="152"/>
      <c r="AD71" s="152"/>
      <c r="AE71" s="152"/>
    </row>
    <row r="72" spans="1:31" ht="15.75" customHeight="1" x14ac:dyDescent="0.25">
      <c r="A72" s="152"/>
      <c r="B72" s="152"/>
      <c r="C72" s="152"/>
      <c r="D72" s="170"/>
      <c r="E72" s="170"/>
      <c r="F72" s="170"/>
      <c r="G72" s="200"/>
      <c r="H72" s="170"/>
      <c r="I72" s="152"/>
      <c r="J72" s="152"/>
      <c r="K72" s="152"/>
      <c r="L72" s="152"/>
      <c r="M72" s="152"/>
      <c r="N72" s="152"/>
      <c r="O72" s="152"/>
      <c r="P72" s="152"/>
      <c r="Q72" s="152"/>
      <c r="R72" s="152"/>
      <c r="S72" s="152"/>
      <c r="T72" s="152"/>
      <c r="U72" s="152"/>
      <c r="V72" s="152"/>
      <c r="W72" s="152"/>
      <c r="X72" s="152"/>
      <c r="Y72" s="152"/>
      <c r="Z72" s="152"/>
      <c r="AA72" s="152"/>
      <c r="AB72" s="152"/>
      <c r="AC72" s="152"/>
      <c r="AD72" s="152"/>
      <c r="AE72" s="152"/>
    </row>
    <row r="73" spans="1:31" ht="15.75" customHeight="1" x14ac:dyDescent="0.25">
      <c r="A73" s="152"/>
      <c r="B73" s="152"/>
      <c r="C73" s="152"/>
      <c r="D73" s="170"/>
      <c r="E73" s="170"/>
      <c r="F73" s="170"/>
      <c r="G73" s="200"/>
      <c r="H73" s="170"/>
      <c r="I73" s="152"/>
      <c r="J73" s="152"/>
      <c r="K73" s="152"/>
      <c r="L73" s="152"/>
      <c r="M73" s="152"/>
      <c r="N73" s="152"/>
      <c r="O73" s="152"/>
      <c r="P73" s="152"/>
      <c r="Q73" s="152"/>
      <c r="R73" s="152"/>
      <c r="S73" s="152"/>
      <c r="T73" s="152"/>
      <c r="U73" s="152"/>
      <c r="V73" s="152"/>
      <c r="W73" s="152"/>
      <c r="X73" s="152"/>
      <c r="Y73" s="152"/>
      <c r="Z73" s="152"/>
      <c r="AA73" s="152"/>
      <c r="AB73" s="152"/>
      <c r="AC73" s="152"/>
      <c r="AD73" s="152"/>
      <c r="AE73" s="152"/>
    </row>
    <row r="74" spans="1:31" ht="15.75" customHeight="1" x14ac:dyDescent="0.25">
      <c r="A74" s="152"/>
      <c r="B74" s="152"/>
      <c r="C74" s="152"/>
      <c r="D74" s="170"/>
      <c r="E74" s="170"/>
      <c r="F74" s="170"/>
      <c r="G74" s="200"/>
      <c r="H74" s="170"/>
      <c r="I74" s="152"/>
      <c r="J74" s="152"/>
      <c r="K74" s="152"/>
      <c r="L74" s="152"/>
      <c r="M74" s="152"/>
      <c r="N74" s="152"/>
      <c r="O74" s="152"/>
      <c r="P74" s="152"/>
      <c r="Q74" s="152"/>
      <c r="R74" s="152"/>
      <c r="S74" s="152"/>
      <c r="T74" s="152"/>
      <c r="U74" s="152"/>
      <c r="V74" s="152"/>
      <c r="W74" s="152"/>
      <c r="X74" s="152"/>
      <c r="Y74" s="152"/>
      <c r="Z74" s="152"/>
      <c r="AA74" s="152"/>
      <c r="AB74" s="152"/>
      <c r="AC74" s="152"/>
      <c r="AD74" s="152"/>
      <c r="AE74" s="152"/>
    </row>
    <row r="75" spans="1:31" ht="15.75" customHeight="1" x14ac:dyDescent="0.25">
      <c r="A75" s="152"/>
      <c r="B75" s="152"/>
      <c r="C75" s="152"/>
      <c r="D75" s="170"/>
      <c r="E75" s="170"/>
      <c r="F75" s="170"/>
      <c r="G75" s="200"/>
      <c r="H75" s="170"/>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row>
    <row r="76" spans="1:31" ht="15.75" customHeight="1" x14ac:dyDescent="0.25">
      <c r="A76" s="152"/>
      <c r="B76" s="152"/>
      <c r="C76" s="152"/>
      <c r="D76" s="170"/>
      <c r="E76" s="170"/>
      <c r="F76" s="170"/>
      <c r="G76" s="200"/>
      <c r="H76" s="170"/>
      <c r="I76" s="152"/>
      <c r="J76" s="152"/>
      <c r="K76" s="152"/>
      <c r="L76" s="152"/>
      <c r="M76" s="152"/>
      <c r="N76" s="152"/>
      <c r="O76" s="152"/>
      <c r="P76" s="152"/>
      <c r="Q76" s="152"/>
      <c r="R76" s="152"/>
      <c r="S76" s="152"/>
      <c r="T76" s="152"/>
      <c r="U76" s="152"/>
      <c r="V76" s="152"/>
      <c r="W76" s="152"/>
      <c r="X76" s="152"/>
      <c r="Y76" s="152"/>
      <c r="Z76" s="152"/>
      <c r="AA76" s="152"/>
      <c r="AB76" s="152"/>
      <c r="AC76" s="152"/>
      <c r="AD76" s="152"/>
      <c r="AE76" s="152"/>
    </row>
    <row r="77" spans="1:31" ht="15.75" customHeight="1" x14ac:dyDescent="0.25">
      <c r="A77" s="152"/>
      <c r="B77" s="152"/>
      <c r="C77" s="152"/>
      <c r="D77" s="170"/>
      <c r="E77" s="170"/>
      <c r="F77" s="170"/>
      <c r="G77" s="200"/>
      <c r="H77" s="170"/>
      <c r="I77" s="152"/>
      <c r="J77" s="152"/>
      <c r="K77" s="152"/>
      <c r="L77" s="152"/>
      <c r="M77" s="152"/>
      <c r="N77" s="152"/>
      <c r="O77" s="152"/>
      <c r="P77" s="152"/>
      <c r="Q77" s="152"/>
      <c r="R77" s="152"/>
      <c r="S77" s="152"/>
      <c r="T77" s="152"/>
      <c r="U77" s="152"/>
      <c r="V77" s="152"/>
      <c r="W77" s="152"/>
      <c r="X77" s="152"/>
      <c r="Y77" s="152"/>
      <c r="Z77" s="152"/>
      <c r="AA77" s="152"/>
      <c r="AB77" s="152"/>
      <c r="AC77" s="152"/>
      <c r="AD77" s="152"/>
      <c r="AE77" s="152"/>
    </row>
    <row r="78" spans="1:31" ht="15.75" customHeight="1" x14ac:dyDescent="0.25">
      <c r="A78" s="152"/>
      <c r="B78" s="152"/>
      <c r="C78" s="152"/>
      <c r="D78" s="152"/>
      <c r="E78" s="152"/>
      <c r="F78" s="152"/>
      <c r="G78" s="153"/>
      <c r="H78" s="152"/>
      <c r="I78" s="152"/>
      <c r="J78" s="152"/>
      <c r="K78" s="152"/>
      <c r="L78" s="152"/>
      <c r="M78" s="152"/>
      <c r="N78" s="152"/>
      <c r="O78" s="152"/>
      <c r="P78" s="152"/>
      <c r="Q78" s="152"/>
      <c r="R78" s="152"/>
      <c r="S78" s="152"/>
      <c r="T78" s="152"/>
      <c r="U78" s="152"/>
      <c r="V78" s="152"/>
      <c r="W78" s="152"/>
      <c r="X78" s="152"/>
      <c r="Y78" s="152"/>
      <c r="Z78" s="152"/>
      <c r="AA78" s="152"/>
      <c r="AB78" s="152"/>
      <c r="AC78" s="152"/>
      <c r="AD78" s="152"/>
      <c r="AE78" s="152"/>
    </row>
    <row r="79" spans="1:31" ht="15.75" customHeight="1" x14ac:dyDescent="0.25">
      <c r="A79" s="152"/>
      <c r="B79" s="152"/>
      <c r="C79" s="152"/>
      <c r="D79" s="152"/>
      <c r="E79" s="152"/>
      <c r="F79" s="152"/>
      <c r="G79" s="153"/>
      <c r="H79" s="152"/>
      <c r="I79" s="152"/>
      <c r="J79" s="152"/>
      <c r="K79" s="152"/>
      <c r="L79" s="152"/>
      <c r="M79" s="152"/>
      <c r="N79" s="152"/>
      <c r="O79" s="152"/>
      <c r="P79" s="152"/>
      <c r="Q79" s="152"/>
      <c r="R79" s="152"/>
      <c r="S79" s="152"/>
      <c r="T79" s="152"/>
      <c r="U79" s="152"/>
      <c r="V79" s="152"/>
      <c r="W79" s="152"/>
      <c r="X79" s="152"/>
      <c r="Y79" s="152"/>
      <c r="Z79" s="152"/>
      <c r="AA79" s="152"/>
      <c r="AB79" s="152"/>
      <c r="AC79" s="152"/>
      <c r="AD79" s="152"/>
      <c r="AE79" s="152"/>
    </row>
    <row r="80" spans="1:31" ht="15.75" customHeight="1" x14ac:dyDescent="0.25">
      <c r="A80" s="152"/>
      <c r="B80" s="152"/>
      <c r="C80" s="152"/>
      <c r="D80" s="152"/>
      <c r="E80" s="152"/>
      <c r="F80" s="152"/>
      <c r="G80" s="153"/>
      <c r="H80" s="152"/>
      <c r="I80" s="152"/>
      <c r="J80" s="152"/>
      <c r="K80" s="152"/>
      <c r="L80" s="152"/>
      <c r="M80" s="152"/>
      <c r="N80" s="152"/>
      <c r="O80" s="152"/>
      <c r="P80" s="152"/>
      <c r="Q80" s="152"/>
      <c r="R80" s="152"/>
      <c r="S80" s="152"/>
      <c r="T80" s="152"/>
      <c r="U80" s="152"/>
      <c r="V80" s="152"/>
      <c r="W80" s="152"/>
      <c r="X80" s="152"/>
      <c r="Y80" s="152"/>
      <c r="Z80" s="152"/>
      <c r="AA80" s="152"/>
      <c r="AB80" s="152"/>
      <c r="AC80" s="152"/>
      <c r="AD80" s="152"/>
      <c r="AE80" s="152"/>
    </row>
    <row r="81" spans="1:31" ht="15.75" customHeight="1" x14ac:dyDescent="0.25">
      <c r="A81" s="152"/>
      <c r="B81" s="152"/>
      <c r="C81" s="152"/>
      <c r="D81" s="152"/>
      <c r="E81" s="152"/>
      <c r="F81" s="152"/>
      <c r="G81" s="153"/>
      <c r="H81" s="152"/>
      <c r="I81" s="152"/>
      <c r="J81" s="152"/>
      <c r="K81" s="152"/>
      <c r="L81" s="152"/>
      <c r="M81" s="152"/>
      <c r="N81" s="152"/>
      <c r="O81" s="152"/>
      <c r="P81" s="152"/>
      <c r="Q81" s="152"/>
      <c r="R81" s="152"/>
      <c r="S81" s="152"/>
      <c r="T81" s="152"/>
      <c r="U81" s="152"/>
      <c r="V81" s="152"/>
      <c r="W81" s="152"/>
      <c r="X81" s="152"/>
      <c r="Y81" s="152"/>
      <c r="Z81" s="152"/>
      <c r="AA81" s="152"/>
      <c r="AB81" s="152"/>
      <c r="AC81" s="152"/>
      <c r="AD81" s="152"/>
      <c r="AE81" s="152"/>
    </row>
    <row r="82" spans="1:31" ht="15.75" customHeight="1" x14ac:dyDescent="0.25">
      <c r="A82" s="152"/>
      <c r="B82" s="152"/>
      <c r="C82" s="152"/>
      <c r="D82" s="152"/>
      <c r="E82" s="152"/>
      <c r="F82" s="152"/>
      <c r="G82" s="153"/>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row>
    <row r="83" spans="1:31" ht="15.75" customHeight="1" x14ac:dyDescent="0.25">
      <c r="A83" s="152"/>
      <c r="B83" s="152"/>
      <c r="C83" s="152"/>
      <c r="D83" s="152"/>
      <c r="E83" s="152"/>
      <c r="F83" s="152"/>
      <c r="G83" s="153"/>
      <c r="H83" s="152"/>
      <c r="I83" s="152"/>
      <c r="J83" s="152"/>
      <c r="K83" s="152"/>
      <c r="L83" s="152"/>
      <c r="M83" s="152"/>
      <c r="N83" s="152"/>
      <c r="O83" s="152"/>
      <c r="P83" s="152"/>
      <c r="Q83" s="152"/>
      <c r="R83" s="152"/>
      <c r="S83" s="152"/>
      <c r="T83" s="152"/>
      <c r="U83" s="152"/>
      <c r="V83" s="152"/>
      <c r="W83" s="152"/>
      <c r="X83" s="152"/>
      <c r="Y83" s="152"/>
      <c r="Z83" s="152"/>
      <c r="AA83" s="152"/>
      <c r="AB83" s="152"/>
      <c r="AC83" s="152"/>
      <c r="AD83" s="152"/>
      <c r="AE83" s="152"/>
    </row>
    <row r="84" spans="1:31" ht="15.75" customHeight="1" x14ac:dyDescent="0.25">
      <c r="A84" s="152"/>
      <c r="B84" s="152"/>
      <c r="C84" s="152"/>
      <c r="D84" s="152"/>
      <c r="E84" s="152"/>
      <c r="F84" s="152"/>
      <c r="G84" s="153"/>
      <c r="H84" s="152"/>
      <c r="I84" s="152"/>
      <c r="J84" s="152"/>
      <c r="K84" s="152"/>
      <c r="L84" s="152"/>
      <c r="M84" s="152"/>
      <c r="N84" s="152"/>
      <c r="O84" s="152"/>
      <c r="P84" s="152"/>
      <c r="Q84" s="152"/>
      <c r="R84" s="152"/>
      <c r="S84" s="152"/>
      <c r="T84" s="152"/>
      <c r="U84" s="152"/>
      <c r="V84" s="152"/>
      <c r="W84" s="152"/>
      <c r="X84" s="152"/>
      <c r="Y84" s="152"/>
      <c r="Z84" s="152"/>
      <c r="AA84" s="152"/>
      <c r="AB84" s="152"/>
      <c r="AC84" s="152"/>
      <c r="AD84" s="152"/>
      <c r="AE84" s="152"/>
    </row>
    <row r="85" spans="1:31" ht="15.75" customHeight="1" x14ac:dyDescent="0.25">
      <c r="A85" s="152"/>
      <c r="B85" s="152"/>
      <c r="C85" s="152"/>
      <c r="D85" s="152"/>
      <c r="E85" s="152"/>
      <c r="F85" s="152"/>
      <c r="G85" s="153"/>
      <c r="H85" s="152"/>
      <c r="I85" s="152"/>
      <c r="J85" s="152"/>
      <c r="K85" s="152"/>
      <c r="L85" s="152"/>
      <c r="M85" s="152"/>
      <c r="N85" s="152"/>
      <c r="O85" s="152"/>
      <c r="P85" s="152"/>
      <c r="Q85" s="152"/>
      <c r="R85" s="152"/>
      <c r="S85" s="152"/>
      <c r="T85" s="152"/>
      <c r="U85" s="152"/>
      <c r="V85" s="152"/>
      <c r="W85" s="152"/>
      <c r="X85" s="152"/>
      <c r="Y85" s="152"/>
      <c r="Z85" s="152"/>
      <c r="AA85" s="152"/>
      <c r="AB85" s="152"/>
      <c r="AC85" s="152"/>
      <c r="AD85" s="152"/>
      <c r="AE85" s="152"/>
    </row>
    <row r="86" spans="1:31" ht="15.75" customHeight="1" x14ac:dyDescent="0.25">
      <c r="A86" s="152"/>
      <c r="B86" s="152"/>
      <c r="C86" s="152"/>
      <c r="D86" s="152"/>
      <c r="E86" s="152"/>
      <c r="F86" s="152"/>
      <c r="G86" s="153"/>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row>
    <row r="87" spans="1:31" ht="15.75" customHeight="1" x14ac:dyDescent="0.25">
      <c r="A87" s="152"/>
      <c r="B87" s="152"/>
      <c r="C87" s="152"/>
      <c r="D87" s="152"/>
      <c r="E87" s="152"/>
      <c r="F87" s="152"/>
      <c r="G87" s="153"/>
      <c r="H87" s="152"/>
      <c r="I87" s="152"/>
      <c r="J87" s="152"/>
      <c r="K87" s="152"/>
      <c r="L87" s="152"/>
      <c r="M87" s="152"/>
      <c r="N87" s="152"/>
      <c r="O87" s="152"/>
      <c r="P87" s="152"/>
      <c r="Q87" s="152"/>
      <c r="R87" s="152"/>
      <c r="S87" s="152"/>
      <c r="T87" s="152"/>
      <c r="U87" s="152"/>
      <c r="V87" s="152"/>
      <c r="W87" s="152"/>
      <c r="X87" s="152"/>
      <c r="Y87" s="152"/>
      <c r="Z87" s="152"/>
      <c r="AA87" s="152"/>
      <c r="AB87" s="152"/>
      <c r="AC87" s="152"/>
      <c r="AD87" s="152"/>
      <c r="AE87" s="152"/>
    </row>
    <row r="88" spans="1:31" ht="15.75" customHeight="1" x14ac:dyDescent="0.25">
      <c r="A88" s="152"/>
      <c r="B88" s="152"/>
      <c r="C88" s="152"/>
      <c r="D88" s="152"/>
      <c r="E88" s="152"/>
      <c r="F88" s="152"/>
      <c r="G88" s="153"/>
      <c r="H88" s="152"/>
      <c r="I88" s="152"/>
      <c r="J88" s="152"/>
      <c r="K88" s="152"/>
      <c r="L88" s="152"/>
      <c r="M88" s="152"/>
      <c r="N88" s="152"/>
      <c r="O88" s="152"/>
      <c r="P88" s="152"/>
      <c r="Q88" s="152"/>
      <c r="R88" s="152"/>
      <c r="S88" s="152"/>
      <c r="T88" s="152"/>
      <c r="U88" s="152"/>
      <c r="V88" s="152"/>
      <c r="W88" s="152"/>
      <c r="X88" s="152"/>
      <c r="Y88" s="152"/>
      <c r="Z88" s="152"/>
      <c r="AA88" s="152"/>
      <c r="AB88" s="152"/>
      <c r="AC88" s="152"/>
      <c r="AD88" s="152"/>
      <c r="AE88" s="152"/>
    </row>
    <row r="89" spans="1:31" ht="15.75" customHeight="1" x14ac:dyDescent="0.25">
      <c r="A89" s="152"/>
      <c r="B89" s="152"/>
      <c r="C89" s="152"/>
      <c r="D89" s="152"/>
      <c r="E89" s="152"/>
      <c r="F89" s="152"/>
      <c r="G89" s="153"/>
      <c r="H89" s="152"/>
      <c r="I89" s="152"/>
      <c r="J89" s="152"/>
      <c r="K89" s="152"/>
      <c r="L89" s="152"/>
      <c r="M89" s="152"/>
      <c r="N89" s="152"/>
      <c r="O89" s="152"/>
      <c r="P89" s="152"/>
      <c r="Q89" s="152"/>
      <c r="R89" s="152"/>
      <c r="S89" s="152"/>
      <c r="T89" s="152"/>
      <c r="U89" s="152"/>
      <c r="V89" s="152"/>
      <c r="W89" s="152"/>
      <c r="X89" s="152"/>
      <c r="Y89" s="152"/>
      <c r="Z89" s="152"/>
      <c r="AA89" s="152"/>
      <c r="AB89" s="152"/>
      <c r="AC89" s="152"/>
      <c r="AD89" s="152"/>
      <c r="AE89" s="152"/>
    </row>
    <row r="90" spans="1:31" ht="15.75" customHeight="1" x14ac:dyDescent="0.25">
      <c r="A90" s="152"/>
      <c r="B90" s="152"/>
      <c r="C90" s="152"/>
      <c r="D90" s="152"/>
      <c r="E90" s="152"/>
      <c r="F90" s="152"/>
      <c r="G90" s="153"/>
      <c r="H90" s="152"/>
      <c r="I90" s="152"/>
      <c r="J90" s="152"/>
      <c r="K90" s="152"/>
      <c r="L90" s="152"/>
      <c r="M90" s="152"/>
      <c r="N90" s="152"/>
      <c r="O90" s="152"/>
      <c r="P90" s="152"/>
      <c r="Q90" s="152"/>
      <c r="R90" s="152"/>
      <c r="S90" s="152"/>
      <c r="T90" s="152"/>
      <c r="U90" s="152"/>
      <c r="V90" s="152"/>
      <c r="W90" s="152"/>
      <c r="X90" s="152"/>
      <c r="Y90" s="152"/>
      <c r="Z90" s="152"/>
      <c r="AA90" s="152"/>
      <c r="AB90" s="152"/>
      <c r="AC90" s="152"/>
      <c r="AD90" s="152"/>
      <c r="AE90" s="152"/>
    </row>
    <row r="91" spans="1:31" ht="15.75" customHeight="1" x14ac:dyDescent="0.25">
      <c r="A91" s="152"/>
      <c r="B91" s="152"/>
      <c r="C91" s="152"/>
      <c r="D91" s="152"/>
      <c r="E91" s="152"/>
      <c r="F91" s="152"/>
      <c r="G91" s="153"/>
      <c r="H91" s="152"/>
      <c r="I91" s="152"/>
      <c r="J91" s="152"/>
      <c r="K91" s="152"/>
      <c r="L91" s="152"/>
      <c r="M91" s="152"/>
      <c r="N91" s="152"/>
      <c r="O91" s="152"/>
      <c r="P91" s="152"/>
      <c r="Q91" s="152"/>
      <c r="R91" s="152"/>
      <c r="S91" s="152"/>
      <c r="T91" s="152"/>
      <c r="U91" s="152"/>
      <c r="V91" s="152"/>
      <c r="W91" s="152"/>
      <c r="X91" s="152"/>
      <c r="Y91" s="152"/>
      <c r="Z91" s="152"/>
      <c r="AA91" s="152"/>
      <c r="AB91" s="152"/>
      <c r="AC91" s="152"/>
      <c r="AD91" s="152"/>
      <c r="AE91" s="152"/>
    </row>
    <row r="92" spans="1:31" ht="15.75" customHeight="1" x14ac:dyDescent="0.25">
      <c r="A92" s="152"/>
      <c r="B92" s="152"/>
      <c r="C92" s="152"/>
      <c r="D92" s="152"/>
      <c r="E92" s="152"/>
      <c r="F92" s="152"/>
      <c r="G92" s="153"/>
      <c r="H92" s="152"/>
      <c r="I92" s="152"/>
      <c r="J92" s="152"/>
      <c r="K92" s="152"/>
      <c r="L92" s="152"/>
      <c r="M92" s="152"/>
      <c r="N92" s="152"/>
      <c r="O92" s="152"/>
      <c r="P92" s="152"/>
      <c r="Q92" s="152"/>
      <c r="R92" s="152"/>
      <c r="S92" s="152"/>
      <c r="T92" s="152"/>
      <c r="U92" s="152"/>
      <c r="V92" s="152"/>
      <c r="W92" s="152"/>
      <c r="X92" s="152"/>
      <c r="Y92" s="152"/>
      <c r="Z92" s="152"/>
      <c r="AA92" s="152"/>
      <c r="AB92" s="152"/>
      <c r="AC92" s="152"/>
      <c r="AD92" s="152"/>
      <c r="AE92" s="152"/>
    </row>
    <row r="93" spans="1:31" ht="15.75" customHeight="1" x14ac:dyDescent="0.25">
      <c r="A93" s="152"/>
      <c r="B93" s="152"/>
      <c r="C93" s="152"/>
      <c r="D93" s="152"/>
      <c r="E93" s="152"/>
      <c r="F93" s="152"/>
      <c r="G93" s="153"/>
      <c r="H93" s="152"/>
      <c r="I93" s="152"/>
      <c r="J93" s="152"/>
      <c r="K93" s="152"/>
      <c r="L93" s="152"/>
      <c r="M93" s="152"/>
      <c r="N93" s="152"/>
      <c r="O93" s="152"/>
      <c r="P93" s="152"/>
      <c r="Q93" s="152"/>
      <c r="R93" s="152"/>
      <c r="S93" s="152"/>
      <c r="T93" s="152"/>
      <c r="U93" s="152"/>
      <c r="V93" s="152"/>
      <c r="W93" s="152"/>
      <c r="X93" s="152"/>
      <c r="Y93" s="152"/>
      <c r="Z93" s="152"/>
      <c r="AA93" s="152"/>
      <c r="AB93" s="152"/>
      <c r="AC93" s="152"/>
      <c r="AD93" s="152"/>
      <c r="AE93" s="152"/>
    </row>
    <row r="94" spans="1:31" ht="15.75" customHeight="1" x14ac:dyDescent="0.25">
      <c r="A94" s="152"/>
      <c r="B94" s="152"/>
      <c r="C94" s="152"/>
      <c r="D94" s="152"/>
      <c r="E94" s="152"/>
      <c r="F94" s="152"/>
      <c r="G94" s="153"/>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row>
    <row r="95" spans="1:31" ht="15.75" customHeight="1" x14ac:dyDescent="0.25">
      <c r="A95" s="152"/>
      <c r="B95" s="152"/>
      <c r="C95" s="152"/>
      <c r="D95" s="152"/>
      <c r="E95" s="152"/>
      <c r="F95" s="152"/>
      <c r="G95" s="153"/>
      <c r="H95" s="152"/>
      <c r="I95" s="152"/>
      <c r="J95" s="152"/>
      <c r="K95" s="152"/>
      <c r="L95" s="152"/>
      <c r="M95" s="152"/>
      <c r="N95" s="152"/>
      <c r="O95" s="152"/>
      <c r="P95" s="152"/>
      <c r="Q95" s="152"/>
      <c r="R95" s="152"/>
      <c r="S95" s="152"/>
      <c r="T95" s="152"/>
      <c r="U95" s="152"/>
      <c r="V95" s="152"/>
      <c r="W95" s="152"/>
      <c r="X95" s="152"/>
      <c r="Y95" s="152"/>
      <c r="Z95" s="152"/>
      <c r="AA95" s="152"/>
      <c r="AB95" s="152"/>
      <c r="AC95" s="152"/>
      <c r="AD95" s="152"/>
      <c r="AE95" s="152"/>
    </row>
    <row r="96" spans="1:31" ht="15.75" customHeight="1" x14ac:dyDescent="0.25">
      <c r="A96" s="152"/>
      <c r="B96" s="152"/>
      <c r="C96" s="152"/>
      <c r="D96" s="152"/>
      <c r="E96" s="152"/>
      <c r="F96" s="152"/>
      <c r="G96" s="153"/>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row>
    <row r="97" spans="1:31" ht="15.75" customHeight="1" x14ac:dyDescent="0.25">
      <c r="A97" s="152"/>
      <c r="B97" s="152"/>
      <c r="C97" s="152"/>
      <c r="D97" s="152"/>
      <c r="E97" s="152"/>
      <c r="F97" s="152"/>
      <c r="G97" s="153"/>
      <c r="H97" s="152"/>
      <c r="I97" s="152"/>
      <c r="J97" s="152"/>
      <c r="K97" s="152"/>
      <c r="L97" s="152"/>
      <c r="M97" s="152"/>
      <c r="N97" s="152"/>
      <c r="O97" s="152"/>
      <c r="P97" s="152"/>
      <c r="Q97" s="152"/>
      <c r="R97" s="152"/>
      <c r="S97" s="152"/>
      <c r="T97" s="152"/>
      <c r="U97" s="152"/>
      <c r="V97" s="152"/>
      <c r="W97" s="152"/>
      <c r="X97" s="152"/>
      <c r="Y97" s="152"/>
      <c r="Z97" s="152"/>
      <c r="AA97" s="152"/>
      <c r="AB97" s="152"/>
      <c r="AC97" s="152"/>
      <c r="AD97" s="152"/>
      <c r="AE97" s="152"/>
    </row>
    <row r="98" spans="1:31" ht="15.75" customHeight="1" x14ac:dyDescent="0.25">
      <c r="A98" s="152"/>
      <c r="B98" s="152"/>
      <c r="C98" s="152"/>
      <c r="D98" s="152"/>
      <c r="E98" s="152"/>
      <c r="F98" s="152"/>
      <c r="G98" s="153"/>
      <c r="H98" s="152"/>
      <c r="I98" s="152"/>
      <c r="J98" s="152"/>
      <c r="K98" s="152"/>
      <c r="L98" s="152"/>
      <c r="M98" s="152"/>
      <c r="N98" s="152"/>
      <c r="O98" s="152"/>
      <c r="P98" s="152"/>
      <c r="Q98" s="152"/>
      <c r="R98" s="152"/>
      <c r="S98" s="152"/>
      <c r="T98" s="152"/>
      <c r="U98" s="152"/>
      <c r="V98" s="152"/>
      <c r="W98" s="152"/>
      <c r="X98" s="152"/>
      <c r="Y98" s="152"/>
      <c r="Z98" s="152"/>
      <c r="AA98" s="152"/>
      <c r="AB98" s="152"/>
      <c r="AC98" s="152"/>
      <c r="AD98" s="152"/>
      <c r="AE98" s="152"/>
    </row>
    <row r="99" spans="1:31" ht="15.75" customHeight="1" x14ac:dyDescent="0.25">
      <c r="A99" s="152"/>
      <c r="B99" s="152"/>
      <c r="C99" s="152"/>
      <c r="D99" s="152"/>
      <c r="E99" s="152"/>
      <c r="F99" s="152"/>
      <c r="G99" s="153"/>
      <c r="H99" s="152"/>
      <c r="I99" s="152"/>
      <c r="J99" s="152"/>
      <c r="K99" s="152"/>
      <c r="L99" s="152"/>
      <c r="M99" s="152"/>
      <c r="N99" s="152"/>
      <c r="O99" s="152"/>
      <c r="P99" s="152"/>
      <c r="Q99" s="152"/>
      <c r="R99" s="152"/>
      <c r="S99" s="152"/>
      <c r="T99" s="152"/>
      <c r="U99" s="152"/>
      <c r="V99" s="152"/>
      <c r="W99" s="152"/>
      <c r="X99" s="152"/>
      <c r="Y99" s="152"/>
      <c r="Z99" s="152"/>
      <c r="AA99" s="152"/>
      <c r="AB99" s="152"/>
      <c r="AC99" s="152"/>
      <c r="AD99" s="152"/>
      <c r="AE99" s="152"/>
    </row>
    <row r="100" spans="1:31" ht="15.75" customHeight="1" x14ac:dyDescent="0.25">
      <c r="A100" s="152"/>
      <c r="B100" s="152"/>
      <c r="C100" s="152"/>
      <c r="D100" s="152"/>
      <c r="E100" s="152"/>
      <c r="F100" s="152"/>
      <c r="G100" s="153"/>
      <c r="H100" s="152"/>
      <c r="I100" s="152"/>
      <c r="J100" s="152"/>
      <c r="K100" s="152"/>
      <c r="L100" s="152"/>
      <c r="M100" s="152"/>
      <c r="N100" s="152"/>
      <c r="O100" s="152"/>
      <c r="P100" s="152"/>
      <c r="Q100" s="152"/>
      <c r="R100" s="152"/>
      <c r="S100" s="152"/>
      <c r="T100" s="152"/>
      <c r="U100" s="152"/>
      <c r="V100" s="152"/>
      <c r="W100" s="152"/>
      <c r="X100" s="152"/>
      <c r="Y100" s="152"/>
      <c r="Z100" s="152"/>
      <c r="AA100" s="152"/>
      <c r="AB100" s="152"/>
      <c r="AC100" s="152"/>
      <c r="AD100" s="152"/>
      <c r="AE100" s="152"/>
    </row>
    <row r="101" spans="1:31" ht="15.75" customHeight="1" x14ac:dyDescent="0.25">
      <c r="A101" s="152"/>
      <c r="B101" s="152"/>
      <c r="C101" s="152"/>
      <c r="D101" s="152"/>
      <c r="E101" s="152"/>
      <c r="F101" s="152"/>
      <c r="G101" s="153"/>
      <c r="H101" s="152"/>
      <c r="I101" s="152"/>
      <c r="J101" s="152"/>
      <c r="K101" s="152"/>
      <c r="L101" s="152"/>
      <c r="M101" s="152"/>
      <c r="N101" s="152"/>
      <c r="O101" s="152"/>
      <c r="P101" s="152"/>
      <c r="Q101" s="152"/>
      <c r="R101" s="152"/>
      <c r="S101" s="152"/>
      <c r="T101" s="152"/>
      <c r="U101" s="152"/>
      <c r="V101" s="152"/>
      <c r="W101" s="152"/>
      <c r="X101" s="152"/>
      <c r="Y101" s="152"/>
      <c r="Z101" s="152"/>
      <c r="AA101" s="152"/>
      <c r="AB101" s="152"/>
      <c r="AC101" s="152"/>
      <c r="AD101" s="152"/>
      <c r="AE101" s="152"/>
    </row>
    <row r="102" spans="1:31" ht="15.75" customHeight="1" x14ac:dyDescent="0.25">
      <c r="A102" s="152"/>
      <c r="B102" s="152"/>
      <c r="C102" s="152"/>
      <c r="D102" s="152"/>
      <c r="E102" s="152"/>
      <c r="F102" s="152"/>
      <c r="G102" s="153"/>
      <c r="H102" s="152"/>
      <c r="I102" s="152"/>
      <c r="J102" s="152"/>
      <c r="K102" s="152"/>
      <c r="L102" s="152"/>
      <c r="M102" s="152"/>
      <c r="N102" s="152"/>
      <c r="O102" s="152"/>
      <c r="P102" s="152"/>
      <c r="Q102" s="152"/>
      <c r="R102" s="152"/>
      <c r="S102" s="152"/>
      <c r="T102" s="152"/>
      <c r="U102" s="152"/>
      <c r="V102" s="152"/>
      <c r="W102" s="152"/>
      <c r="X102" s="152"/>
      <c r="Y102" s="152"/>
      <c r="Z102" s="152"/>
      <c r="AA102" s="152"/>
      <c r="AB102" s="152"/>
      <c r="AC102" s="152"/>
      <c r="AD102" s="152"/>
      <c r="AE102" s="152"/>
    </row>
    <row r="103" spans="1:31" ht="15.75" customHeight="1" x14ac:dyDescent="0.25">
      <c r="A103" s="152"/>
      <c r="B103" s="152"/>
      <c r="C103" s="152"/>
      <c r="D103" s="152"/>
      <c r="E103" s="152"/>
      <c r="F103" s="152"/>
      <c r="G103" s="153"/>
      <c r="H103" s="152"/>
      <c r="I103" s="152"/>
      <c r="J103" s="152"/>
      <c r="K103" s="152"/>
      <c r="L103" s="152"/>
      <c r="M103" s="152"/>
      <c r="N103" s="152"/>
      <c r="O103" s="152"/>
      <c r="P103" s="152"/>
      <c r="Q103" s="152"/>
      <c r="R103" s="152"/>
      <c r="S103" s="152"/>
      <c r="T103" s="152"/>
      <c r="U103" s="152"/>
      <c r="V103" s="152"/>
      <c r="W103" s="152"/>
      <c r="X103" s="152"/>
      <c r="Y103" s="152"/>
      <c r="Z103" s="152"/>
      <c r="AA103" s="152"/>
      <c r="AB103" s="152"/>
      <c r="AC103" s="152"/>
      <c r="AD103" s="152"/>
      <c r="AE103" s="152"/>
    </row>
    <row r="104" spans="1:31" ht="15.75" customHeight="1" x14ac:dyDescent="0.25">
      <c r="A104" s="152"/>
      <c r="B104" s="152"/>
      <c r="C104" s="152"/>
      <c r="D104" s="152"/>
      <c r="E104" s="152"/>
      <c r="F104" s="152"/>
      <c r="G104" s="153"/>
      <c r="H104" s="152"/>
      <c r="I104" s="152"/>
      <c r="J104" s="152"/>
      <c r="K104" s="152"/>
      <c r="L104" s="152"/>
      <c r="M104" s="152"/>
      <c r="N104" s="152"/>
      <c r="O104" s="152"/>
      <c r="P104" s="152"/>
      <c r="Q104" s="152"/>
      <c r="R104" s="152"/>
      <c r="S104" s="152"/>
      <c r="T104" s="152"/>
      <c r="U104" s="152"/>
      <c r="V104" s="152"/>
      <c r="W104" s="152"/>
      <c r="X104" s="152"/>
      <c r="Y104" s="152"/>
      <c r="Z104" s="152"/>
      <c r="AA104" s="152"/>
      <c r="AB104" s="152"/>
      <c r="AC104" s="152"/>
      <c r="AD104" s="152"/>
      <c r="AE104" s="152"/>
    </row>
    <row r="105" spans="1:31" ht="15.75" customHeight="1" x14ac:dyDescent="0.25">
      <c r="A105" s="152"/>
      <c r="B105" s="152"/>
      <c r="C105" s="152"/>
      <c r="D105" s="152"/>
      <c r="E105" s="152"/>
      <c r="F105" s="152"/>
      <c r="G105" s="153"/>
      <c r="H105" s="152"/>
      <c r="I105" s="152"/>
      <c r="J105" s="152"/>
      <c r="K105" s="152"/>
      <c r="L105" s="152"/>
      <c r="M105" s="152"/>
      <c r="N105" s="152"/>
      <c r="O105" s="152"/>
      <c r="P105" s="152"/>
      <c r="Q105" s="152"/>
      <c r="R105" s="152"/>
      <c r="S105" s="152"/>
      <c r="T105" s="152"/>
      <c r="U105" s="152"/>
      <c r="V105" s="152"/>
      <c r="W105" s="152"/>
      <c r="X105" s="152"/>
      <c r="Y105" s="152"/>
      <c r="Z105" s="152"/>
      <c r="AA105" s="152"/>
      <c r="AB105" s="152"/>
      <c r="AC105" s="152"/>
      <c r="AD105" s="152"/>
      <c r="AE105" s="152"/>
    </row>
    <row r="106" spans="1:31" ht="15.75" customHeight="1" x14ac:dyDescent="0.25">
      <c r="A106" s="152"/>
      <c r="B106" s="152"/>
      <c r="C106" s="152"/>
      <c r="D106" s="152"/>
      <c r="E106" s="152"/>
      <c r="F106" s="152"/>
      <c r="G106" s="153"/>
      <c r="H106" s="152"/>
      <c r="I106" s="152"/>
      <c r="J106" s="152"/>
      <c r="K106" s="152"/>
      <c r="L106" s="152"/>
      <c r="M106" s="152"/>
      <c r="N106" s="152"/>
      <c r="O106" s="152"/>
      <c r="P106" s="152"/>
      <c r="Q106" s="152"/>
      <c r="R106" s="152"/>
      <c r="S106" s="152"/>
      <c r="T106" s="152"/>
      <c r="U106" s="152"/>
      <c r="V106" s="152"/>
      <c r="W106" s="152"/>
      <c r="X106" s="152"/>
      <c r="Y106" s="152"/>
      <c r="Z106" s="152"/>
      <c r="AA106" s="152"/>
      <c r="AB106" s="152"/>
      <c r="AC106" s="152"/>
      <c r="AD106" s="152"/>
      <c r="AE106" s="152"/>
    </row>
    <row r="107" spans="1:31" ht="15.75" customHeight="1" x14ac:dyDescent="0.25">
      <c r="A107" s="152"/>
      <c r="B107" s="152"/>
      <c r="C107" s="152"/>
      <c r="D107" s="152"/>
      <c r="E107" s="152"/>
      <c r="F107" s="152"/>
      <c r="G107" s="153"/>
      <c r="H107" s="152"/>
      <c r="I107" s="152"/>
      <c r="J107" s="152"/>
      <c r="K107" s="152"/>
      <c r="L107" s="152"/>
      <c r="M107" s="152"/>
      <c r="N107" s="152"/>
      <c r="O107" s="152"/>
      <c r="P107" s="152"/>
      <c r="Q107" s="152"/>
      <c r="R107" s="152"/>
      <c r="S107" s="152"/>
      <c r="T107" s="152"/>
      <c r="U107" s="152"/>
      <c r="V107" s="152"/>
      <c r="W107" s="152"/>
      <c r="X107" s="152"/>
      <c r="Y107" s="152"/>
      <c r="Z107" s="152"/>
      <c r="AA107" s="152"/>
      <c r="AB107" s="152"/>
      <c r="AC107" s="152"/>
      <c r="AD107" s="152"/>
      <c r="AE107" s="152"/>
    </row>
    <row r="108" spans="1:31" ht="15.75" customHeight="1" x14ac:dyDescent="0.25">
      <c r="A108" s="152"/>
      <c r="B108" s="152"/>
      <c r="C108" s="152"/>
      <c r="D108" s="152"/>
      <c r="E108" s="152"/>
      <c r="F108" s="152"/>
      <c r="G108" s="153"/>
      <c r="H108" s="152"/>
      <c r="I108" s="152"/>
      <c r="J108" s="152"/>
      <c r="K108" s="152"/>
      <c r="L108" s="152"/>
      <c r="M108" s="152"/>
      <c r="N108" s="152"/>
      <c r="O108" s="152"/>
      <c r="P108" s="152"/>
      <c r="Q108" s="152"/>
      <c r="R108" s="152"/>
      <c r="S108" s="152"/>
      <c r="T108" s="152"/>
      <c r="U108" s="152"/>
      <c r="V108" s="152"/>
      <c r="W108" s="152"/>
      <c r="X108" s="152"/>
      <c r="Y108" s="152"/>
      <c r="Z108" s="152"/>
      <c r="AA108" s="152"/>
      <c r="AB108" s="152"/>
      <c r="AC108" s="152"/>
      <c r="AD108" s="152"/>
      <c r="AE108" s="152"/>
    </row>
    <row r="109" spans="1:31" ht="15.75" customHeight="1" x14ac:dyDescent="0.25">
      <c r="A109" s="152"/>
      <c r="B109" s="152"/>
      <c r="C109" s="152"/>
      <c r="D109" s="152"/>
      <c r="E109" s="152"/>
      <c r="F109" s="152"/>
      <c r="G109" s="153"/>
      <c r="H109" s="152"/>
      <c r="I109" s="152"/>
      <c r="J109" s="152"/>
      <c r="K109" s="152"/>
      <c r="L109" s="152"/>
      <c r="M109" s="152"/>
      <c r="N109" s="152"/>
      <c r="O109" s="152"/>
      <c r="P109" s="152"/>
      <c r="Q109" s="152"/>
      <c r="R109" s="152"/>
      <c r="S109" s="152"/>
      <c r="T109" s="152"/>
      <c r="U109" s="152"/>
      <c r="V109" s="152"/>
      <c r="W109" s="152"/>
      <c r="X109" s="152"/>
      <c r="Y109" s="152"/>
      <c r="Z109" s="152"/>
      <c r="AA109" s="152"/>
      <c r="AB109" s="152"/>
      <c r="AC109" s="152"/>
      <c r="AD109" s="152"/>
      <c r="AE109" s="152"/>
    </row>
    <row r="110" spans="1:31" ht="15.75" customHeight="1" x14ac:dyDescent="0.25">
      <c r="A110" s="152"/>
      <c r="B110" s="152"/>
      <c r="C110" s="152"/>
      <c r="D110" s="152"/>
      <c r="E110" s="152"/>
      <c r="F110" s="152"/>
      <c r="G110" s="153"/>
      <c r="H110" s="152"/>
      <c r="I110" s="152"/>
      <c r="J110" s="152"/>
      <c r="K110" s="152"/>
      <c r="L110" s="152"/>
      <c r="M110" s="152"/>
      <c r="N110" s="152"/>
      <c r="O110" s="152"/>
      <c r="P110" s="152"/>
      <c r="Q110" s="152"/>
      <c r="R110" s="152"/>
      <c r="S110" s="152"/>
      <c r="T110" s="152"/>
      <c r="U110" s="152"/>
      <c r="V110" s="152"/>
      <c r="W110" s="152"/>
      <c r="X110" s="152"/>
      <c r="Y110" s="152"/>
      <c r="Z110" s="152"/>
      <c r="AA110" s="152"/>
      <c r="AB110" s="152"/>
      <c r="AC110" s="152"/>
      <c r="AD110" s="152"/>
      <c r="AE110" s="152"/>
    </row>
    <row r="111" spans="1:31" ht="15.75" customHeight="1" x14ac:dyDescent="0.25">
      <c r="A111" s="152"/>
      <c r="B111" s="152"/>
      <c r="C111" s="152"/>
      <c r="D111" s="152"/>
      <c r="E111" s="152"/>
      <c r="F111" s="152"/>
      <c r="G111" s="153"/>
      <c r="H111" s="152"/>
      <c r="I111" s="152"/>
      <c r="J111" s="152"/>
      <c r="K111" s="152"/>
      <c r="L111" s="152"/>
      <c r="M111" s="152"/>
      <c r="N111" s="152"/>
      <c r="O111" s="152"/>
      <c r="P111" s="152"/>
      <c r="Q111" s="152"/>
      <c r="R111" s="152"/>
      <c r="S111" s="152"/>
      <c r="T111" s="152"/>
      <c r="U111" s="152"/>
      <c r="V111" s="152"/>
      <c r="W111" s="152"/>
      <c r="X111" s="152"/>
      <c r="Y111" s="152"/>
      <c r="Z111" s="152"/>
      <c r="AA111" s="152"/>
      <c r="AB111" s="152"/>
      <c r="AC111" s="152"/>
      <c r="AD111" s="152"/>
      <c r="AE111" s="152"/>
    </row>
    <row r="112" spans="1:31" ht="15.75" customHeight="1" x14ac:dyDescent="0.25">
      <c r="A112" s="152"/>
      <c r="B112" s="152"/>
      <c r="C112" s="152"/>
      <c r="D112" s="152"/>
      <c r="E112" s="152"/>
      <c r="F112" s="152"/>
      <c r="G112" s="153"/>
      <c r="H112" s="152"/>
      <c r="I112" s="152"/>
      <c r="J112" s="152"/>
      <c r="K112" s="152"/>
      <c r="L112" s="152"/>
      <c r="M112" s="152"/>
      <c r="N112" s="152"/>
      <c r="O112" s="152"/>
      <c r="P112" s="152"/>
      <c r="Q112" s="152"/>
      <c r="R112" s="152"/>
      <c r="S112" s="152"/>
      <c r="T112" s="152"/>
      <c r="U112" s="152"/>
      <c r="V112" s="152"/>
      <c r="W112" s="152"/>
      <c r="X112" s="152"/>
      <c r="Y112" s="152"/>
      <c r="Z112" s="152"/>
      <c r="AA112" s="152"/>
      <c r="AB112" s="152"/>
      <c r="AC112" s="152"/>
      <c r="AD112" s="152"/>
      <c r="AE112" s="152"/>
    </row>
    <row r="113" spans="1:31" ht="15.75" customHeight="1" x14ac:dyDescent="0.25">
      <c r="A113" s="152"/>
      <c r="B113" s="152"/>
      <c r="C113" s="152"/>
      <c r="D113" s="152"/>
      <c r="E113" s="152"/>
      <c r="F113" s="152"/>
      <c r="G113" s="153"/>
      <c r="H113" s="152"/>
      <c r="I113" s="152"/>
      <c r="J113" s="152"/>
      <c r="K113" s="152"/>
      <c r="L113" s="152"/>
      <c r="M113" s="152"/>
      <c r="N113" s="152"/>
      <c r="O113" s="152"/>
      <c r="P113" s="152"/>
      <c r="Q113" s="152"/>
      <c r="R113" s="152"/>
      <c r="S113" s="152"/>
      <c r="T113" s="152"/>
      <c r="U113" s="152"/>
      <c r="V113" s="152"/>
      <c r="W113" s="152"/>
      <c r="X113" s="152"/>
      <c r="Y113" s="152"/>
      <c r="Z113" s="152"/>
      <c r="AA113" s="152"/>
      <c r="AB113" s="152"/>
      <c r="AC113" s="152"/>
      <c r="AD113" s="152"/>
      <c r="AE113" s="152"/>
    </row>
    <row r="114" spans="1:31" ht="15.75" customHeight="1" x14ac:dyDescent="0.25">
      <c r="A114" s="152"/>
      <c r="B114" s="152"/>
      <c r="C114" s="152"/>
      <c r="D114" s="152"/>
      <c r="E114" s="152"/>
      <c r="F114" s="152"/>
      <c r="G114" s="153"/>
      <c r="H114" s="152"/>
      <c r="I114" s="152"/>
      <c r="J114" s="152"/>
      <c r="K114" s="152"/>
      <c r="L114" s="152"/>
      <c r="M114" s="152"/>
      <c r="N114" s="152"/>
      <c r="O114" s="152"/>
      <c r="P114" s="152"/>
      <c r="Q114" s="152"/>
      <c r="R114" s="152"/>
      <c r="S114" s="152"/>
      <c r="T114" s="152"/>
      <c r="U114" s="152"/>
      <c r="V114" s="152"/>
      <c r="W114" s="152"/>
      <c r="X114" s="152"/>
      <c r="Y114" s="152"/>
      <c r="Z114" s="152"/>
      <c r="AA114" s="152"/>
      <c r="AB114" s="152"/>
      <c r="AC114" s="152"/>
      <c r="AD114" s="152"/>
      <c r="AE114" s="152"/>
    </row>
    <row r="115" spans="1:31" ht="15.75" customHeight="1" x14ac:dyDescent="0.25">
      <c r="A115" s="152"/>
      <c r="B115" s="152"/>
      <c r="C115" s="152"/>
      <c r="D115" s="152"/>
      <c r="E115" s="152"/>
      <c r="F115" s="152"/>
      <c r="G115" s="153"/>
      <c r="H115" s="152"/>
      <c r="I115" s="152"/>
      <c r="J115" s="152"/>
      <c r="K115" s="152"/>
      <c r="L115" s="152"/>
      <c r="M115" s="152"/>
      <c r="N115" s="152"/>
      <c r="O115" s="152"/>
      <c r="P115" s="152"/>
      <c r="Q115" s="152"/>
      <c r="R115" s="152"/>
      <c r="S115" s="152"/>
      <c r="T115" s="152"/>
      <c r="U115" s="152"/>
      <c r="V115" s="152"/>
      <c r="W115" s="152"/>
      <c r="X115" s="152"/>
      <c r="Y115" s="152"/>
      <c r="Z115" s="152"/>
      <c r="AA115" s="152"/>
      <c r="AB115" s="152"/>
      <c r="AC115" s="152"/>
      <c r="AD115" s="152"/>
      <c r="AE115" s="152"/>
    </row>
    <row r="116" spans="1:31" ht="15.75" customHeight="1" x14ac:dyDescent="0.25">
      <c r="A116" s="152"/>
      <c r="B116" s="152"/>
      <c r="C116" s="152"/>
      <c r="D116" s="152"/>
      <c r="E116" s="152"/>
      <c r="F116" s="152"/>
      <c r="G116" s="153"/>
      <c r="H116" s="152"/>
      <c r="I116" s="152"/>
      <c r="J116" s="152"/>
      <c r="K116" s="152"/>
      <c r="L116" s="152"/>
      <c r="M116" s="152"/>
      <c r="N116" s="152"/>
      <c r="O116" s="152"/>
      <c r="P116" s="152"/>
      <c r="Q116" s="152"/>
      <c r="R116" s="152"/>
      <c r="S116" s="152"/>
      <c r="T116" s="152"/>
      <c r="U116" s="152"/>
      <c r="V116" s="152"/>
      <c r="W116" s="152"/>
      <c r="X116" s="152"/>
      <c r="Y116" s="152"/>
      <c r="Z116" s="152"/>
      <c r="AA116" s="152"/>
      <c r="AB116" s="152"/>
      <c r="AC116" s="152"/>
      <c r="AD116" s="152"/>
      <c r="AE116" s="152"/>
    </row>
    <row r="117" spans="1:31" ht="15.75" customHeight="1" x14ac:dyDescent="0.25">
      <c r="A117" s="152"/>
      <c r="B117" s="152"/>
      <c r="C117" s="152"/>
      <c r="D117" s="152"/>
      <c r="E117" s="152"/>
      <c r="F117" s="152"/>
      <c r="G117" s="153"/>
      <c r="H117" s="152"/>
      <c r="I117" s="152"/>
      <c r="J117" s="152"/>
      <c r="K117" s="152"/>
      <c r="L117" s="152"/>
      <c r="M117" s="152"/>
      <c r="N117" s="152"/>
      <c r="O117" s="152"/>
      <c r="P117" s="152"/>
      <c r="Q117" s="152"/>
      <c r="R117" s="152"/>
      <c r="S117" s="152"/>
      <c r="T117" s="152"/>
      <c r="U117" s="152"/>
      <c r="V117" s="152"/>
      <c r="W117" s="152"/>
      <c r="X117" s="152"/>
      <c r="Y117" s="152"/>
      <c r="Z117" s="152"/>
      <c r="AA117" s="152"/>
      <c r="AB117" s="152"/>
      <c r="AC117" s="152"/>
      <c r="AD117" s="152"/>
      <c r="AE117" s="152"/>
    </row>
    <row r="118" spans="1:31" ht="15.75" customHeight="1" x14ac:dyDescent="0.25">
      <c r="A118" s="152"/>
      <c r="B118" s="152"/>
      <c r="C118" s="152"/>
      <c r="D118" s="152"/>
      <c r="E118" s="152"/>
      <c r="F118" s="152"/>
      <c r="G118" s="153"/>
      <c r="H118" s="152"/>
      <c r="I118" s="152"/>
      <c r="J118" s="152"/>
      <c r="K118" s="152"/>
      <c r="L118" s="152"/>
      <c r="M118" s="152"/>
      <c r="N118" s="152"/>
      <c r="O118" s="152"/>
      <c r="P118" s="152"/>
      <c r="Q118" s="152"/>
      <c r="R118" s="152"/>
      <c r="S118" s="152"/>
      <c r="T118" s="152"/>
      <c r="U118" s="152"/>
      <c r="V118" s="152"/>
      <c r="W118" s="152"/>
      <c r="X118" s="152"/>
      <c r="Y118" s="152"/>
      <c r="Z118" s="152"/>
      <c r="AA118" s="152"/>
      <c r="AB118" s="152"/>
      <c r="AC118" s="152"/>
      <c r="AD118" s="152"/>
      <c r="AE118" s="152"/>
    </row>
    <row r="119" spans="1:31" ht="15.75" customHeight="1" x14ac:dyDescent="0.25">
      <c r="A119" s="152"/>
      <c r="B119" s="152"/>
      <c r="C119" s="152"/>
      <c r="D119" s="152"/>
      <c r="E119" s="152"/>
      <c r="F119" s="152"/>
      <c r="G119" s="153"/>
      <c r="H119" s="152"/>
      <c r="I119" s="152"/>
      <c r="J119" s="152"/>
      <c r="K119" s="152"/>
      <c r="L119" s="152"/>
      <c r="M119" s="152"/>
      <c r="N119" s="152"/>
      <c r="O119" s="152"/>
      <c r="P119" s="152"/>
      <c r="Q119" s="152"/>
      <c r="R119" s="152"/>
      <c r="S119" s="152"/>
      <c r="T119" s="152"/>
      <c r="U119" s="152"/>
      <c r="V119" s="152"/>
      <c r="W119" s="152"/>
      <c r="X119" s="152"/>
      <c r="Y119" s="152"/>
      <c r="Z119" s="152"/>
      <c r="AA119" s="152"/>
      <c r="AB119" s="152"/>
      <c r="AC119" s="152"/>
      <c r="AD119" s="152"/>
      <c r="AE119" s="152"/>
    </row>
    <row r="120" spans="1:31" ht="15.75" customHeight="1" x14ac:dyDescent="0.25">
      <c r="A120" s="152"/>
      <c r="B120" s="152"/>
      <c r="C120" s="152"/>
      <c r="D120" s="152"/>
      <c r="E120" s="152"/>
      <c r="F120" s="152"/>
      <c r="G120" s="153"/>
      <c r="H120" s="152"/>
      <c r="I120" s="152"/>
      <c r="J120" s="152"/>
      <c r="K120" s="152"/>
      <c r="L120" s="152"/>
      <c r="M120" s="152"/>
      <c r="N120" s="152"/>
      <c r="O120" s="152"/>
      <c r="P120" s="152"/>
      <c r="Q120" s="152"/>
      <c r="R120" s="152"/>
      <c r="S120" s="152"/>
      <c r="T120" s="152"/>
      <c r="U120" s="152"/>
      <c r="V120" s="152"/>
      <c r="W120" s="152"/>
      <c r="X120" s="152"/>
      <c r="Y120" s="152"/>
      <c r="Z120" s="152"/>
      <c r="AA120" s="152"/>
      <c r="AB120" s="152"/>
      <c r="AC120" s="152"/>
      <c r="AD120" s="152"/>
      <c r="AE120" s="152"/>
    </row>
    <row r="121" spans="1:31" ht="15.75" customHeight="1" x14ac:dyDescent="0.25">
      <c r="A121" s="152"/>
      <c r="B121" s="152"/>
      <c r="C121" s="152"/>
      <c r="D121" s="152"/>
      <c r="E121" s="152"/>
      <c r="F121" s="152"/>
      <c r="G121" s="153"/>
      <c r="H121" s="152"/>
      <c r="I121" s="152"/>
      <c r="J121" s="152"/>
      <c r="K121" s="152"/>
      <c r="L121" s="152"/>
      <c r="M121" s="152"/>
      <c r="N121" s="152"/>
      <c r="O121" s="152"/>
      <c r="P121" s="152"/>
      <c r="Q121" s="152"/>
      <c r="R121" s="152"/>
      <c r="S121" s="152"/>
      <c r="T121" s="152"/>
      <c r="U121" s="152"/>
      <c r="V121" s="152"/>
      <c r="W121" s="152"/>
      <c r="X121" s="152"/>
      <c r="Y121" s="152"/>
      <c r="Z121" s="152"/>
      <c r="AA121" s="152"/>
      <c r="AB121" s="152"/>
      <c r="AC121" s="152"/>
      <c r="AD121" s="152"/>
      <c r="AE121" s="152"/>
    </row>
    <row r="122" spans="1:31" ht="15.75" customHeight="1" x14ac:dyDescent="0.25">
      <c r="A122" s="152"/>
      <c r="B122" s="152"/>
      <c r="C122" s="152"/>
      <c r="D122" s="152"/>
      <c r="E122" s="152"/>
      <c r="F122" s="152"/>
      <c r="G122" s="153"/>
      <c r="H122" s="152"/>
      <c r="I122" s="152"/>
      <c r="J122" s="152"/>
      <c r="K122" s="152"/>
      <c r="L122" s="152"/>
      <c r="M122" s="152"/>
      <c r="N122" s="152"/>
      <c r="O122" s="152"/>
      <c r="P122" s="152"/>
      <c r="Q122" s="152"/>
      <c r="R122" s="152"/>
      <c r="S122" s="152"/>
      <c r="T122" s="152"/>
      <c r="U122" s="152"/>
      <c r="V122" s="152"/>
      <c r="W122" s="152"/>
      <c r="X122" s="152"/>
      <c r="Y122" s="152"/>
      <c r="Z122" s="152"/>
      <c r="AA122" s="152"/>
      <c r="AB122" s="152"/>
      <c r="AC122" s="152"/>
      <c r="AD122" s="152"/>
      <c r="AE122" s="152"/>
    </row>
    <row r="123" spans="1:31" ht="15.75" customHeight="1" x14ac:dyDescent="0.25">
      <c r="A123" s="152"/>
      <c r="B123" s="152"/>
      <c r="C123" s="152"/>
      <c r="D123" s="152"/>
      <c r="E123" s="152"/>
      <c r="F123" s="152"/>
      <c r="G123" s="153"/>
      <c r="H123" s="152"/>
      <c r="I123" s="152"/>
      <c r="J123" s="152"/>
      <c r="K123" s="152"/>
      <c r="L123" s="152"/>
      <c r="M123" s="152"/>
      <c r="N123" s="152"/>
      <c r="O123" s="152"/>
      <c r="P123" s="152"/>
      <c r="Q123" s="152"/>
      <c r="R123" s="152"/>
      <c r="S123" s="152"/>
      <c r="T123" s="152"/>
      <c r="U123" s="152"/>
      <c r="V123" s="152"/>
      <c r="W123" s="152"/>
      <c r="X123" s="152"/>
      <c r="Y123" s="152"/>
      <c r="Z123" s="152"/>
      <c r="AA123" s="152"/>
      <c r="AB123" s="152"/>
      <c r="AC123" s="152"/>
      <c r="AD123" s="152"/>
      <c r="AE123" s="152"/>
    </row>
    <row r="124" spans="1:31" ht="15.75" customHeight="1" x14ac:dyDescent="0.25">
      <c r="A124" s="152"/>
      <c r="B124" s="152"/>
      <c r="C124" s="152"/>
      <c r="D124" s="152"/>
      <c r="E124" s="152"/>
      <c r="F124" s="152"/>
      <c r="G124" s="153"/>
      <c r="H124" s="152"/>
      <c r="I124" s="152"/>
      <c r="J124" s="152"/>
      <c r="K124" s="152"/>
      <c r="L124" s="152"/>
      <c r="M124" s="152"/>
      <c r="N124" s="152"/>
      <c r="O124" s="152"/>
      <c r="P124" s="152"/>
      <c r="Q124" s="152"/>
      <c r="R124" s="152"/>
      <c r="S124" s="152"/>
      <c r="T124" s="152"/>
      <c r="U124" s="152"/>
      <c r="V124" s="152"/>
      <c r="W124" s="152"/>
      <c r="X124" s="152"/>
      <c r="Y124" s="152"/>
      <c r="Z124" s="152"/>
      <c r="AA124" s="152"/>
      <c r="AB124" s="152"/>
      <c r="AC124" s="152"/>
      <c r="AD124" s="152"/>
      <c r="AE124" s="152"/>
    </row>
    <row r="125" spans="1:31" ht="15.75" customHeight="1" x14ac:dyDescent="0.25">
      <c r="A125" s="152"/>
      <c r="B125" s="152"/>
      <c r="C125" s="152"/>
      <c r="D125" s="152"/>
      <c r="E125" s="152"/>
      <c r="F125" s="152"/>
      <c r="G125" s="153"/>
      <c r="H125" s="152"/>
      <c r="I125" s="152"/>
      <c r="J125" s="152"/>
      <c r="K125" s="152"/>
      <c r="L125" s="152"/>
      <c r="M125" s="152"/>
      <c r="N125" s="152"/>
      <c r="O125" s="152"/>
      <c r="P125" s="152"/>
      <c r="Q125" s="152"/>
      <c r="R125" s="152"/>
      <c r="S125" s="152"/>
      <c r="T125" s="152"/>
      <c r="U125" s="152"/>
      <c r="V125" s="152"/>
      <c r="W125" s="152"/>
      <c r="X125" s="152"/>
      <c r="Y125" s="152"/>
      <c r="Z125" s="152"/>
      <c r="AA125" s="152"/>
      <c r="AB125" s="152"/>
      <c r="AC125" s="152"/>
      <c r="AD125" s="152"/>
      <c r="AE125" s="152"/>
    </row>
    <row r="126" spans="1:31" ht="15.75" customHeight="1" x14ac:dyDescent="0.25">
      <c r="A126" s="152"/>
      <c r="B126" s="152"/>
      <c r="C126" s="152"/>
      <c r="D126" s="152"/>
      <c r="E126" s="152"/>
      <c r="F126" s="152"/>
      <c r="G126" s="153"/>
      <c r="H126" s="152"/>
      <c r="I126" s="152"/>
      <c r="J126" s="152"/>
      <c r="K126" s="152"/>
      <c r="L126" s="152"/>
      <c r="M126" s="152"/>
      <c r="N126" s="152"/>
      <c r="O126" s="152"/>
      <c r="P126" s="152"/>
      <c r="Q126" s="152"/>
      <c r="R126" s="152"/>
      <c r="S126" s="152"/>
      <c r="T126" s="152"/>
      <c r="U126" s="152"/>
      <c r="V126" s="152"/>
      <c r="W126" s="152"/>
      <c r="X126" s="152"/>
      <c r="Y126" s="152"/>
      <c r="Z126" s="152"/>
      <c r="AA126" s="152"/>
      <c r="AB126" s="152"/>
      <c r="AC126" s="152"/>
      <c r="AD126" s="152"/>
      <c r="AE126" s="152"/>
    </row>
    <row r="127" spans="1:31" ht="15.75" customHeight="1" x14ac:dyDescent="0.25">
      <c r="A127" s="152"/>
      <c r="B127" s="152"/>
      <c r="C127" s="152"/>
      <c r="D127" s="152"/>
      <c r="E127" s="152"/>
      <c r="F127" s="152"/>
      <c r="G127" s="153"/>
      <c r="H127" s="152"/>
      <c r="I127" s="152"/>
      <c r="J127" s="152"/>
      <c r="K127" s="152"/>
      <c r="L127" s="152"/>
      <c r="M127" s="152"/>
      <c r="N127" s="152"/>
      <c r="O127" s="152"/>
      <c r="P127" s="152"/>
      <c r="Q127" s="152"/>
      <c r="R127" s="152"/>
      <c r="S127" s="152"/>
      <c r="T127" s="152"/>
      <c r="U127" s="152"/>
      <c r="V127" s="152"/>
      <c r="W127" s="152"/>
      <c r="X127" s="152"/>
      <c r="Y127" s="152"/>
      <c r="Z127" s="152"/>
      <c r="AA127" s="152"/>
      <c r="AB127" s="152"/>
      <c r="AC127" s="152"/>
      <c r="AD127" s="152"/>
      <c r="AE127" s="152"/>
    </row>
    <row r="128" spans="1:31" ht="15.75" customHeight="1" x14ac:dyDescent="0.25">
      <c r="A128" s="152"/>
      <c r="B128" s="152"/>
      <c r="C128" s="152"/>
      <c r="D128" s="152"/>
      <c r="E128" s="152"/>
      <c r="F128" s="152"/>
      <c r="G128" s="153"/>
      <c r="H128" s="152"/>
      <c r="I128" s="152"/>
      <c r="J128" s="152"/>
      <c r="K128" s="152"/>
      <c r="L128" s="152"/>
      <c r="M128" s="152"/>
      <c r="N128" s="152"/>
      <c r="O128" s="152"/>
      <c r="P128" s="152"/>
      <c r="Q128" s="152"/>
      <c r="R128" s="152"/>
      <c r="S128" s="152"/>
      <c r="T128" s="152"/>
      <c r="U128" s="152"/>
      <c r="V128" s="152"/>
      <c r="W128" s="152"/>
      <c r="X128" s="152"/>
      <c r="Y128" s="152"/>
      <c r="Z128" s="152"/>
      <c r="AA128" s="152"/>
      <c r="AB128" s="152"/>
      <c r="AC128" s="152"/>
      <c r="AD128" s="152"/>
      <c r="AE128" s="152"/>
    </row>
    <row r="129" spans="1:31" ht="15.75" customHeight="1" x14ac:dyDescent="0.25">
      <c r="A129" s="152"/>
      <c r="B129" s="152"/>
      <c r="C129" s="152"/>
      <c r="D129" s="152"/>
      <c r="E129" s="152"/>
      <c r="F129" s="152"/>
      <c r="G129" s="153"/>
      <c r="H129" s="152"/>
      <c r="I129" s="152"/>
      <c r="J129" s="152"/>
      <c r="K129" s="152"/>
      <c r="L129" s="152"/>
      <c r="M129" s="152"/>
      <c r="N129" s="152"/>
      <c r="O129" s="152"/>
      <c r="P129" s="152"/>
      <c r="Q129" s="152"/>
      <c r="R129" s="152"/>
      <c r="S129" s="152"/>
      <c r="T129" s="152"/>
      <c r="U129" s="152"/>
      <c r="V129" s="152"/>
      <c r="W129" s="152"/>
      <c r="X129" s="152"/>
      <c r="Y129" s="152"/>
      <c r="Z129" s="152"/>
      <c r="AA129" s="152"/>
      <c r="AB129" s="152"/>
      <c r="AC129" s="152"/>
      <c r="AD129" s="152"/>
      <c r="AE129" s="152"/>
    </row>
    <row r="130" spans="1:31" ht="15.75" customHeight="1" x14ac:dyDescent="0.25">
      <c r="A130" s="152"/>
      <c r="B130" s="152"/>
      <c r="C130" s="152"/>
      <c r="D130" s="152"/>
      <c r="E130" s="152"/>
      <c r="F130" s="152"/>
      <c r="G130" s="153"/>
      <c r="H130" s="152"/>
      <c r="I130" s="152"/>
      <c r="J130" s="152"/>
      <c r="K130" s="152"/>
      <c r="L130" s="152"/>
      <c r="M130" s="152"/>
      <c r="N130" s="152"/>
      <c r="O130" s="152"/>
      <c r="P130" s="152"/>
      <c r="Q130" s="152"/>
      <c r="R130" s="152"/>
      <c r="S130" s="152"/>
      <c r="T130" s="152"/>
      <c r="U130" s="152"/>
      <c r="V130" s="152"/>
      <c r="W130" s="152"/>
      <c r="X130" s="152"/>
      <c r="Y130" s="152"/>
      <c r="Z130" s="152"/>
      <c r="AA130" s="152"/>
      <c r="AB130" s="152"/>
      <c r="AC130" s="152"/>
      <c r="AD130" s="152"/>
      <c r="AE130" s="152"/>
    </row>
    <row r="131" spans="1:31" ht="15.75" customHeight="1" x14ac:dyDescent="0.25">
      <c r="A131" s="152"/>
      <c r="B131" s="152"/>
      <c r="C131" s="152"/>
      <c r="D131" s="152"/>
      <c r="E131" s="152"/>
      <c r="F131" s="152"/>
      <c r="G131" s="153"/>
      <c r="H131" s="152"/>
      <c r="I131" s="152"/>
      <c r="J131" s="152"/>
      <c r="K131" s="152"/>
      <c r="L131" s="152"/>
      <c r="M131" s="152"/>
      <c r="N131" s="152"/>
      <c r="O131" s="152"/>
      <c r="P131" s="152"/>
      <c r="Q131" s="152"/>
      <c r="R131" s="152"/>
      <c r="S131" s="152"/>
      <c r="T131" s="152"/>
      <c r="U131" s="152"/>
      <c r="V131" s="152"/>
      <c r="W131" s="152"/>
      <c r="X131" s="152"/>
      <c r="Y131" s="152"/>
      <c r="Z131" s="152"/>
      <c r="AA131" s="152"/>
      <c r="AB131" s="152"/>
      <c r="AC131" s="152"/>
      <c r="AD131" s="152"/>
      <c r="AE131" s="152"/>
    </row>
    <row r="132" spans="1:31" ht="15.75" customHeight="1" x14ac:dyDescent="0.25">
      <c r="A132" s="152"/>
      <c r="B132" s="152"/>
      <c r="C132" s="152"/>
      <c r="D132" s="152"/>
      <c r="E132" s="152"/>
      <c r="F132" s="152"/>
      <c r="G132" s="153"/>
      <c r="H132" s="152"/>
      <c r="I132" s="152"/>
      <c r="J132" s="152"/>
      <c r="K132" s="152"/>
      <c r="L132" s="152"/>
      <c r="M132" s="152"/>
      <c r="N132" s="152"/>
      <c r="O132" s="152"/>
      <c r="P132" s="152"/>
      <c r="Q132" s="152"/>
      <c r="R132" s="152"/>
      <c r="S132" s="152"/>
      <c r="T132" s="152"/>
      <c r="U132" s="152"/>
      <c r="V132" s="152"/>
      <c r="W132" s="152"/>
      <c r="X132" s="152"/>
      <c r="Y132" s="152"/>
      <c r="Z132" s="152"/>
      <c r="AA132" s="152"/>
      <c r="AB132" s="152"/>
      <c r="AC132" s="152"/>
      <c r="AD132" s="152"/>
      <c r="AE132" s="152"/>
    </row>
    <row r="133" spans="1:31" ht="15.75" customHeight="1" x14ac:dyDescent="0.25">
      <c r="A133" s="152"/>
      <c r="B133" s="152"/>
      <c r="C133" s="152"/>
      <c r="D133" s="152"/>
      <c r="E133" s="152"/>
      <c r="F133" s="152"/>
      <c r="G133" s="153"/>
      <c r="H133" s="152"/>
      <c r="I133" s="152"/>
      <c r="J133" s="152"/>
      <c r="K133" s="152"/>
      <c r="L133" s="152"/>
      <c r="M133" s="152"/>
      <c r="N133" s="152"/>
      <c r="O133" s="152"/>
      <c r="P133" s="152"/>
      <c r="Q133" s="152"/>
      <c r="R133" s="152"/>
      <c r="S133" s="152"/>
      <c r="T133" s="152"/>
      <c r="U133" s="152"/>
      <c r="V133" s="152"/>
      <c r="W133" s="152"/>
      <c r="X133" s="152"/>
      <c r="Y133" s="152"/>
      <c r="Z133" s="152"/>
      <c r="AA133" s="152"/>
      <c r="AB133" s="152"/>
      <c r="AC133" s="152"/>
      <c r="AD133" s="152"/>
      <c r="AE133" s="152"/>
    </row>
    <row r="134" spans="1:31" ht="15.75" customHeight="1" x14ac:dyDescent="0.25">
      <c r="A134" s="152"/>
      <c r="B134" s="152"/>
      <c r="C134" s="152"/>
      <c r="D134" s="152"/>
      <c r="E134" s="152"/>
      <c r="F134" s="152"/>
      <c r="G134" s="153"/>
      <c r="H134" s="152"/>
      <c r="I134" s="152"/>
      <c r="J134" s="152"/>
      <c r="K134" s="152"/>
      <c r="L134" s="152"/>
      <c r="M134" s="152"/>
      <c r="N134" s="152"/>
      <c r="O134" s="152"/>
      <c r="P134" s="152"/>
      <c r="Q134" s="152"/>
      <c r="R134" s="152"/>
      <c r="S134" s="152"/>
      <c r="T134" s="152"/>
      <c r="U134" s="152"/>
      <c r="V134" s="152"/>
      <c r="W134" s="152"/>
      <c r="X134" s="152"/>
      <c r="Y134" s="152"/>
      <c r="Z134" s="152"/>
      <c r="AA134" s="152"/>
      <c r="AB134" s="152"/>
      <c r="AC134" s="152"/>
      <c r="AD134" s="152"/>
      <c r="AE134" s="152"/>
    </row>
    <row r="135" spans="1:31" ht="15.75" customHeight="1" x14ac:dyDescent="0.25">
      <c r="A135" s="152"/>
      <c r="B135" s="152"/>
      <c r="C135" s="152"/>
      <c r="D135" s="152"/>
      <c r="E135" s="152"/>
      <c r="F135" s="152"/>
      <c r="G135" s="153"/>
      <c r="H135" s="152"/>
      <c r="I135" s="152"/>
      <c r="J135" s="152"/>
      <c r="K135" s="152"/>
      <c r="L135" s="152"/>
      <c r="M135" s="152"/>
      <c r="N135" s="152"/>
      <c r="O135" s="152"/>
      <c r="P135" s="152"/>
      <c r="Q135" s="152"/>
      <c r="R135" s="152"/>
      <c r="S135" s="152"/>
      <c r="T135" s="152"/>
      <c r="U135" s="152"/>
      <c r="V135" s="152"/>
      <c r="W135" s="152"/>
      <c r="X135" s="152"/>
      <c r="Y135" s="152"/>
      <c r="Z135" s="152"/>
      <c r="AA135" s="152"/>
      <c r="AB135" s="152"/>
      <c r="AC135" s="152"/>
      <c r="AD135" s="152"/>
      <c r="AE135" s="152"/>
    </row>
    <row r="136" spans="1:31" ht="15.75" customHeight="1" x14ac:dyDescent="0.25">
      <c r="A136" s="152"/>
      <c r="B136" s="152"/>
      <c r="C136" s="152"/>
      <c r="D136" s="152"/>
      <c r="E136" s="152"/>
      <c r="F136" s="152"/>
      <c r="G136" s="153"/>
      <c r="H136" s="152"/>
      <c r="I136" s="152"/>
      <c r="J136" s="152"/>
      <c r="K136" s="152"/>
      <c r="L136" s="152"/>
      <c r="M136" s="152"/>
      <c r="N136" s="152"/>
      <c r="O136" s="152"/>
      <c r="P136" s="152"/>
      <c r="Q136" s="152"/>
      <c r="R136" s="152"/>
      <c r="S136" s="152"/>
      <c r="T136" s="152"/>
      <c r="U136" s="152"/>
      <c r="V136" s="152"/>
      <c r="W136" s="152"/>
      <c r="X136" s="152"/>
      <c r="Y136" s="152"/>
      <c r="Z136" s="152"/>
      <c r="AA136" s="152"/>
      <c r="AB136" s="152"/>
      <c r="AC136" s="152"/>
      <c r="AD136" s="152"/>
      <c r="AE136" s="152"/>
    </row>
    <row r="137" spans="1:31" ht="15.75" customHeight="1" x14ac:dyDescent="0.25">
      <c r="A137" s="152"/>
      <c r="B137" s="152"/>
      <c r="C137" s="152"/>
      <c r="D137" s="152"/>
      <c r="E137" s="152"/>
      <c r="F137" s="152"/>
      <c r="G137" s="153"/>
      <c r="H137" s="152"/>
      <c r="I137" s="152"/>
      <c r="J137" s="152"/>
      <c r="K137" s="152"/>
      <c r="L137" s="152"/>
      <c r="M137" s="152"/>
      <c r="N137" s="152"/>
      <c r="O137" s="152"/>
      <c r="P137" s="152"/>
      <c r="Q137" s="152"/>
      <c r="R137" s="152"/>
      <c r="S137" s="152"/>
      <c r="T137" s="152"/>
      <c r="U137" s="152"/>
      <c r="V137" s="152"/>
      <c r="W137" s="152"/>
      <c r="X137" s="152"/>
      <c r="Y137" s="152"/>
      <c r="Z137" s="152"/>
      <c r="AA137" s="152"/>
      <c r="AB137" s="152"/>
      <c r="AC137" s="152"/>
      <c r="AD137" s="152"/>
      <c r="AE137" s="152"/>
    </row>
    <row r="138" spans="1:31" ht="15.75" customHeight="1" x14ac:dyDescent="0.25">
      <c r="A138" s="152"/>
      <c r="B138" s="152"/>
      <c r="C138" s="152"/>
      <c r="D138" s="152"/>
      <c r="E138" s="152"/>
      <c r="F138" s="152"/>
      <c r="G138" s="153"/>
      <c r="H138" s="152"/>
      <c r="I138" s="152"/>
      <c r="J138" s="152"/>
      <c r="K138" s="152"/>
      <c r="L138" s="152"/>
      <c r="M138" s="152"/>
      <c r="N138" s="152"/>
      <c r="O138" s="152"/>
      <c r="P138" s="152"/>
      <c r="Q138" s="152"/>
      <c r="R138" s="152"/>
      <c r="S138" s="152"/>
      <c r="T138" s="152"/>
      <c r="U138" s="152"/>
      <c r="V138" s="152"/>
      <c r="W138" s="152"/>
      <c r="X138" s="152"/>
      <c r="Y138" s="152"/>
      <c r="Z138" s="152"/>
      <c r="AA138" s="152"/>
      <c r="AB138" s="152"/>
      <c r="AC138" s="152"/>
      <c r="AD138" s="152"/>
      <c r="AE138" s="152"/>
    </row>
    <row r="139" spans="1:31" ht="15.75" customHeight="1" x14ac:dyDescent="0.25">
      <c r="A139" s="152"/>
      <c r="B139" s="152"/>
      <c r="C139" s="152"/>
      <c r="D139" s="152"/>
      <c r="E139" s="152"/>
      <c r="F139" s="152"/>
      <c r="G139" s="153"/>
      <c r="H139" s="152"/>
      <c r="I139" s="152"/>
      <c r="J139" s="152"/>
      <c r="K139" s="152"/>
      <c r="L139" s="152"/>
      <c r="M139" s="152"/>
      <c r="N139" s="152"/>
      <c r="O139" s="152"/>
      <c r="P139" s="152"/>
      <c r="Q139" s="152"/>
      <c r="R139" s="152"/>
      <c r="S139" s="152"/>
      <c r="T139" s="152"/>
      <c r="U139" s="152"/>
      <c r="V139" s="152"/>
      <c r="W139" s="152"/>
      <c r="X139" s="152"/>
      <c r="Y139" s="152"/>
      <c r="Z139" s="152"/>
      <c r="AA139" s="152"/>
      <c r="AB139" s="152"/>
      <c r="AC139" s="152"/>
      <c r="AD139" s="152"/>
      <c r="AE139" s="152"/>
    </row>
    <row r="140" spans="1:31" ht="15.75" customHeight="1" x14ac:dyDescent="0.25">
      <c r="A140" s="152"/>
      <c r="B140" s="152"/>
      <c r="C140" s="152"/>
      <c r="D140" s="152"/>
      <c r="E140" s="152"/>
      <c r="F140" s="152"/>
      <c r="G140" s="153"/>
      <c r="H140" s="152"/>
      <c r="I140" s="152"/>
      <c r="J140" s="152"/>
      <c r="K140" s="152"/>
      <c r="L140" s="152"/>
      <c r="M140" s="152"/>
      <c r="N140" s="152"/>
      <c r="O140" s="152"/>
      <c r="P140" s="152"/>
      <c r="Q140" s="152"/>
      <c r="R140" s="152"/>
      <c r="S140" s="152"/>
      <c r="T140" s="152"/>
      <c r="U140" s="152"/>
      <c r="V140" s="152"/>
      <c r="W140" s="152"/>
      <c r="X140" s="152"/>
      <c r="Y140" s="152"/>
      <c r="Z140" s="152"/>
      <c r="AA140" s="152"/>
      <c r="AB140" s="152"/>
      <c r="AC140" s="152"/>
      <c r="AD140" s="152"/>
      <c r="AE140" s="152"/>
    </row>
    <row r="141" spans="1:31" ht="15.75" customHeight="1" x14ac:dyDescent="0.25">
      <c r="A141" s="152"/>
      <c r="B141" s="152"/>
      <c r="C141" s="152"/>
      <c r="D141" s="152"/>
      <c r="E141" s="152"/>
      <c r="F141" s="152"/>
      <c r="G141" s="153"/>
      <c r="H141" s="152"/>
      <c r="I141" s="152"/>
      <c r="J141" s="152"/>
      <c r="K141" s="152"/>
      <c r="L141" s="152"/>
      <c r="M141" s="152"/>
      <c r="N141" s="152"/>
      <c r="O141" s="152"/>
      <c r="P141" s="152"/>
      <c r="Q141" s="152"/>
      <c r="R141" s="152"/>
      <c r="S141" s="152"/>
      <c r="T141" s="152"/>
      <c r="U141" s="152"/>
      <c r="V141" s="152"/>
      <c r="W141" s="152"/>
      <c r="X141" s="152"/>
      <c r="Y141" s="152"/>
      <c r="Z141" s="152"/>
      <c r="AA141" s="152"/>
      <c r="AB141" s="152"/>
      <c r="AC141" s="152"/>
      <c r="AD141" s="152"/>
      <c r="AE141" s="152"/>
    </row>
    <row r="142" spans="1:31" ht="15.75" customHeight="1" x14ac:dyDescent="0.25">
      <c r="A142" s="152"/>
      <c r="B142" s="152"/>
      <c r="C142" s="152"/>
      <c r="D142" s="152"/>
      <c r="E142" s="152"/>
      <c r="F142" s="152"/>
      <c r="G142" s="153"/>
      <c r="H142" s="152"/>
      <c r="I142" s="152"/>
      <c r="J142" s="152"/>
      <c r="K142" s="152"/>
      <c r="L142" s="152"/>
      <c r="M142" s="152"/>
      <c r="N142" s="152"/>
      <c r="O142" s="152"/>
      <c r="P142" s="152"/>
      <c r="Q142" s="152"/>
      <c r="R142" s="152"/>
      <c r="S142" s="152"/>
      <c r="T142" s="152"/>
      <c r="U142" s="152"/>
      <c r="V142" s="152"/>
      <c r="W142" s="152"/>
      <c r="X142" s="152"/>
      <c r="Y142" s="152"/>
      <c r="Z142" s="152"/>
      <c r="AA142" s="152"/>
      <c r="AB142" s="152"/>
      <c r="AC142" s="152"/>
      <c r="AD142" s="152"/>
      <c r="AE142" s="152"/>
    </row>
    <row r="143" spans="1:31" ht="15.75" customHeight="1" x14ac:dyDescent="0.25">
      <c r="A143" s="152"/>
      <c r="B143" s="152"/>
      <c r="C143" s="152"/>
      <c r="D143" s="152"/>
      <c r="E143" s="152"/>
      <c r="F143" s="152"/>
      <c r="G143" s="153"/>
      <c r="H143" s="152"/>
      <c r="I143" s="152"/>
      <c r="J143" s="152"/>
      <c r="K143" s="152"/>
      <c r="L143" s="152"/>
      <c r="M143" s="152"/>
      <c r="N143" s="152"/>
      <c r="O143" s="152"/>
      <c r="P143" s="152"/>
      <c r="Q143" s="152"/>
      <c r="R143" s="152"/>
      <c r="S143" s="152"/>
      <c r="T143" s="152"/>
      <c r="U143" s="152"/>
      <c r="V143" s="152"/>
      <c r="W143" s="152"/>
      <c r="X143" s="152"/>
      <c r="Y143" s="152"/>
      <c r="Z143" s="152"/>
      <c r="AA143" s="152"/>
      <c r="AB143" s="152"/>
      <c r="AC143" s="152"/>
      <c r="AD143" s="152"/>
      <c r="AE143" s="152"/>
    </row>
    <row r="144" spans="1:31" ht="15.75" customHeight="1" x14ac:dyDescent="0.25">
      <c r="A144" s="152"/>
      <c r="B144" s="152"/>
      <c r="C144" s="152"/>
      <c r="D144" s="152"/>
      <c r="E144" s="152"/>
      <c r="F144" s="152"/>
      <c r="G144" s="153"/>
      <c r="H144" s="152"/>
      <c r="I144" s="152"/>
      <c r="J144" s="152"/>
      <c r="K144" s="152"/>
      <c r="L144" s="152"/>
      <c r="M144" s="152"/>
      <c r="N144" s="152"/>
      <c r="O144" s="152"/>
      <c r="P144" s="152"/>
      <c r="Q144" s="152"/>
      <c r="R144" s="152"/>
      <c r="S144" s="152"/>
      <c r="T144" s="152"/>
      <c r="U144" s="152"/>
      <c r="V144" s="152"/>
      <c r="W144" s="152"/>
      <c r="X144" s="152"/>
      <c r="Y144" s="152"/>
      <c r="Z144" s="152"/>
      <c r="AA144" s="152"/>
      <c r="AB144" s="152"/>
      <c r="AC144" s="152"/>
      <c r="AD144" s="152"/>
      <c r="AE144" s="152"/>
    </row>
    <row r="145" spans="1:31" ht="15.75" customHeight="1" x14ac:dyDescent="0.25">
      <c r="A145" s="152"/>
      <c r="B145" s="152"/>
      <c r="C145" s="152"/>
      <c r="D145" s="152"/>
      <c r="E145" s="152"/>
      <c r="F145" s="152"/>
      <c r="G145" s="153"/>
      <c r="H145" s="152"/>
      <c r="I145" s="152"/>
      <c r="J145" s="152"/>
      <c r="K145" s="152"/>
      <c r="L145" s="152"/>
      <c r="M145" s="152"/>
      <c r="N145" s="152"/>
      <c r="O145" s="152"/>
      <c r="P145" s="152"/>
      <c r="Q145" s="152"/>
      <c r="R145" s="152"/>
      <c r="S145" s="152"/>
      <c r="T145" s="152"/>
      <c r="U145" s="152"/>
      <c r="V145" s="152"/>
      <c r="W145" s="152"/>
      <c r="X145" s="152"/>
      <c r="Y145" s="152"/>
      <c r="Z145" s="152"/>
      <c r="AA145" s="152"/>
      <c r="AB145" s="152"/>
      <c r="AC145" s="152"/>
      <c r="AD145" s="152"/>
      <c r="AE145" s="152"/>
    </row>
    <row r="146" spans="1:31" ht="15.75" customHeight="1" x14ac:dyDescent="0.25">
      <c r="A146" s="152"/>
      <c r="B146" s="152"/>
      <c r="C146" s="152"/>
      <c r="D146" s="152"/>
      <c r="E146" s="152"/>
      <c r="F146" s="152"/>
      <c r="G146" s="153"/>
      <c r="H146" s="152"/>
      <c r="I146" s="152"/>
      <c r="J146" s="152"/>
      <c r="K146" s="152"/>
      <c r="L146" s="152"/>
      <c r="M146" s="152"/>
      <c r="N146" s="152"/>
      <c r="O146" s="152"/>
      <c r="P146" s="152"/>
      <c r="Q146" s="152"/>
      <c r="R146" s="152"/>
      <c r="S146" s="152"/>
      <c r="T146" s="152"/>
      <c r="U146" s="152"/>
      <c r="V146" s="152"/>
      <c r="W146" s="152"/>
      <c r="X146" s="152"/>
      <c r="Y146" s="152"/>
      <c r="Z146" s="152"/>
      <c r="AA146" s="152"/>
      <c r="AB146" s="152"/>
      <c r="AC146" s="152"/>
      <c r="AD146" s="152"/>
      <c r="AE146" s="152"/>
    </row>
    <row r="147" spans="1:31" ht="15.75" customHeight="1" x14ac:dyDescent="0.25">
      <c r="A147" s="152"/>
      <c r="B147" s="152"/>
      <c r="C147" s="152"/>
      <c r="D147" s="152"/>
      <c r="E147" s="152"/>
      <c r="F147" s="152"/>
      <c r="G147" s="153"/>
      <c r="H147" s="152"/>
      <c r="I147" s="152"/>
      <c r="J147" s="152"/>
      <c r="K147" s="152"/>
      <c r="L147" s="152"/>
      <c r="M147" s="152"/>
      <c r="N147" s="152"/>
      <c r="O147" s="152"/>
      <c r="P147" s="152"/>
      <c r="Q147" s="152"/>
      <c r="R147" s="152"/>
      <c r="S147" s="152"/>
      <c r="T147" s="152"/>
      <c r="U147" s="152"/>
      <c r="V147" s="152"/>
      <c r="W147" s="152"/>
      <c r="X147" s="152"/>
      <c r="Y147" s="152"/>
      <c r="Z147" s="152"/>
      <c r="AA147" s="152"/>
      <c r="AB147" s="152"/>
      <c r="AC147" s="152"/>
      <c r="AD147" s="152"/>
      <c r="AE147" s="152"/>
    </row>
    <row r="148" spans="1:31" ht="15.75" customHeight="1" x14ac:dyDescent="0.25">
      <c r="A148" s="152"/>
      <c r="B148" s="152"/>
      <c r="C148" s="152"/>
      <c r="D148" s="152"/>
      <c r="E148" s="152"/>
      <c r="F148" s="152"/>
      <c r="G148" s="153"/>
      <c r="H148" s="152"/>
      <c r="I148" s="152"/>
      <c r="J148" s="152"/>
      <c r="K148" s="152"/>
      <c r="L148" s="152"/>
      <c r="M148" s="152"/>
      <c r="N148" s="152"/>
      <c r="O148" s="152"/>
      <c r="P148" s="152"/>
      <c r="Q148" s="152"/>
      <c r="R148" s="152"/>
      <c r="S148" s="152"/>
      <c r="T148" s="152"/>
      <c r="U148" s="152"/>
      <c r="V148" s="152"/>
      <c r="W148" s="152"/>
      <c r="X148" s="152"/>
      <c r="Y148" s="152"/>
      <c r="Z148" s="152"/>
      <c r="AA148" s="152"/>
      <c r="AB148" s="152"/>
      <c r="AC148" s="152"/>
      <c r="AD148" s="152"/>
      <c r="AE148" s="152"/>
    </row>
    <row r="149" spans="1:31" ht="15.75" customHeight="1" x14ac:dyDescent="0.25">
      <c r="A149" s="152"/>
      <c r="B149" s="152"/>
      <c r="C149" s="152"/>
      <c r="D149" s="152"/>
      <c r="E149" s="152"/>
      <c r="F149" s="152"/>
      <c r="G149" s="153"/>
      <c r="H149" s="152"/>
      <c r="I149" s="152"/>
      <c r="J149" s="152"/>
      <c r="K149" s="152"/>
      <c r="L149" s="152"/>
      <c r="M149" s="152"/>
      <c r="N149" s="152"/>
      <c r="O149" s="152"/>
      <c r="P149" s="152"/>
      <c r="Q149" s="152"/>
      <c r="R149" s="152"/>
      <c r="S149" s="152"/>
      <c r="T149" s="152"/>
      <c r="U149" s="152"/>
      <c r="V149" s="152"/>
      <c r="W149" s="152"/>
      <c r="X149" s="152"/>
      <c r="Y149" s="152"/>
      <c r="Z149" s="152"/>
      <c r="AA149" s="152"/>
      <c r="AB149" s="152"/>
      <c r="AC149" s="152"/>
      <c r="AD149" s="152"/>
      <c r="AE149" s="152"/>
    </row>
    <row r="150" spans="1:31" ht="15.75" customHeight="1" x14ac:dyDescent="0.25">
      <c r="A150" s="152"/>
      <c r="B150" s="152"/>
      <c r="C150" s="152"/>
      <c r="D150" s="152"/>
      <c r="E150" s="152"/>
      <c r="F150" s="152"/>
      <c r="G150" s="153"/>
      <c r="H150" s="152"/>
      <c r="I150" s="152"/>
      <c r="J150" s="152"/>
      <c r="K150" s="152"/>
      <c r="L150" s="152"/>
      <c r="M150" s="152"/>
      <c r="N150" s="152"/>
      <c r="O150" s="152"/>
      <c r="P150" s="152"/>
      <c r="Q150" s="152"/>
      <c r="R150" s="152"/>
      <c r="S150" s="152"/>
      <c r="T150" s="152"/>
      <c r="U150" s="152"/>
      <c r="V150" s="152"/>
      <c r="W150" s="152"/>
      <c r="X150" s="152"/>
      <c r="Y150" s="152"/>
      <c r="Z150" s="152"/>
      <c r="AA150" s="152"/>
      <c r="AB150" s="152"/>
      <c r="AC150" s="152"/>
      <c r="AD150" s="152"/>
      <c r="AE150" s="152"/>
    </row>
    <row r="151" spans="1:31" ht="15.75" customHeight="1" x14ac:dyDescent="0.25">
      <c r="A151" s="152"/>
      <c r="B151" s="152"/>
      <c r="C151" s="152"/>
      <c r="D151" s="152"/>
      <c r="E151" s="152"/>
      <c r="F151" s="152"/>
      <c r="G151" s="153"/>
      <c r="H151" s="152"/>
      <c r="I151" s="152"/>
      <c r="J151" s="152"/>
      <c r="K151" s="152"/>
      <c r="L151" s="152"/>
      <c r="M151" s="152"/>
      <c r="N151" s="152"/>
      <c r="O151" s="152"/>
      <c r="P151" s="152"/>
      <c r="Q151" s="152"/>
      <c r="R151" s="152"/>
      <c r="S151" s="152"/>
      <c r="T151" s="152"/>
      <c r="U151" s="152"/>
      <c r="V151" s="152"/>
      <c r="W151" s="152"/>
      <c r="X151" s="152"/>
      <c r="Y151" s="152"/>
      <c r="Z151" s="152"/>
      <c r="AA151" s="152"/>
      <c r="AB151" s="152"/>
      <c r="AC151" s="152"/>
      <c r="AD151" s="152"/>
      <c r="AE151" s="152"/>
    </row>
    <row r="152" spans="1:31" ht="15.75" customHeight="1" x14ac:dyDescent="0.25">
      <c r="A152" s="152"/>
      <c r="B152" s="152"/>
      <c r="C152" s="152"/>
      <c r="D152" s="152"/>
      <c r="E152" s="152"/>
      <c r="F152" s="152"/>
      <c r="G152" s="153"/>
      <c r="H152" s="152"/>
      <c r="I152" s="152"/>
      <c r="J152" s="152"/>
      <c r="K152" s="152"/>
      <c r="L152" s="152"/>
      <c r="M152" s="152"/>
      <c r="N152" s="152"/>
      <c r="O152" s="152"/>
      <c r="P152" s="152"/>
      <c r="Q152" s="152"/>
      <c r="R152" s="152"/>
      <c r="S152" s="152"/>
      <c r="T152" s="152"/>
      <c r="U152" s="152"/>
      <c r="V152" s="152"/>
      <c r="W152" s="152"/>
      <c r="X152" s="152"/>
      <c r="Y152" s="152"/>
      <c r="Z152" s="152"/>
      <c r="AA152" s="152"/>
      <c r="AB152" s="152"/>
      <c r="AC152" s="152"/>
      <c r="AD152" s="152"/>
      <c r="AE152" s="152"/>
    </row>
    <row r="153" spans="1:31" ht="15.75" customHeight="1" x14ac:dyDescent="0.25">
      <c r="A153" s="152"/>
      <c r="B153" s="152"/>
      <c r="C153" s="152"/>
      <c r="D153" s="152"/>
      <c r="E153" s="152"/>
      <c r="F153" s="152"/>
      <c r="G153" s="153"/>
      <c r="H153" s="152"/>
      <c r="I153" s="152"/>
      <c r="J153" s="152"/>
      <c r="K153" s="152"/>
      <c r="L153" s="152"/>
      <c r="M153" s="152"/>
      <c r="N153" s="152"/>
      <c r="O153" s="152"/>
      <c r="P153" s="152"/>
      <c r="Q153" s="152"/>
      <c r="R153" s="152"/>
      <c r="S153" s="152"/>
      <c r="T153" s="152"/>
      <c r="U153" s="152"/>
      <c r="V153" s="152"/>
      <c r="W153" s="152"/>
      <c r="X153" s="152"/>
      <c r="Y153" s="152"/>
      <c r="Z153" s="152"/>
      <c r="AA153" s="152"/>
      <c r="AB153" s="152"/>
      <c r="AC153" s="152"/>
      <c r="AD153" s="152"/>
      <c r="AE153" s="152"/>
    </row>
    <row r="154" spans="1:31" ht="15.75" customHeight="1" x14ac:dyDescent="0.25">
      <c r="A154" s="152"/>
      <c r="B154" s="152"/>
      <c r="C154" s="152"/>
      <c r="D154" s="152"/>
      <c r="E154" s="152"/>
      <c r="F154" s="152"/>
      <c r="G154" s="153"/>
      <c r="H154" s="152"/>
      <c r="I154" s="152"/>
      <c r="J154" s="152"/>
      <c r="K154" s="152"/>
      <c r="L154" s="152"/>
      <c r="M154" s="152"/>
      <c r="N154" s="152"/>
      <c r="O154" s="152"/>
      <c r="P154" s="152"/>
      <c r="Q154" s="152"/>
      <c r="R154" s="152"/>
      <c r="S154" s="152"/>
      <c r="T154" s="152"/>
      <c r="U154" s="152"/>
      <c r="V154" s="152"/>
      <c r="W154" s="152"/>
      <c r="X154" s="152"/>
      <c r="Y154" s="152"/>
      <c r="Z154" s="152"/>
      <c r="AA154" s="152"/>
      <c r="AB154" s="152"/>
      <c r="AC154" s="152"/>
      <c r="AD154" s="152"/>
      <c r="AE154" s="152"/>
    </row>
    <row r="155" spans="1:31" ht="15.75" customHeight="1" x14ac:dyDescent="0.25">
      <c r="A155" s="152"/>
      <c r="B155" s="152"/>
      <c r="C155" s="152"/>
      <c r="D155" s="152"/>
      <c r="E155" s="152"/>
      <c r="F155" s="152"/>
      <c r="G155" s="153"/>
      <c r="H155" s="152"/>
      <c r="I155" s="152"/>
      <c r="J155" s="152"/>
      <c r="K155" s="152"/>
      <c r="L155" s="152"/>
      <c r="M155" s="152"/>
      <c r="N155" s="152"/>
      <c r="O155" s="152"/>
      <c r="P155" s="152"/>
      <c r="Q155" s="152"/>
      <c r="R155" s="152"/>
      <c r="S155" s="152"/>
      <c r="T155" s="152"/>
      <c r="U155" s="152"/>
      <c r="V155" s="152"/>
      <c r="W155" s="152"/>
      <c r="X155" s="152"/>
      <c r="Y155" s="152"/>
      <c r="Z155" s="152"/>
      <c r="AA155" s="152"/>
      <c r="AB155" s="152"/>
      <c r="AC155" s="152"/>
      <c r="AD155" s="152"/>
      <c r="AE155" s="152"/>
    </row>
    <row r="156" spans="1:31" ht="15.75" customHeight="1" x14ac:dyDescent="0.25">
      <c r="A156" s="152"/>
      <c r="B156" s="152"/>
      <c r="C156" s="152"/>
      <c r="D156" s="152"/>
      <c r="E156" s="152"/>
      <c r="F156" s="152"/>
      <c r="G156" s="153"/>
      <c r="H156" s="152"/>
      <c r="I156" s="152"/>
      <c r="J156" s="152"/>
      <c r="K156" s="152"/>
      <c r="L156" s="152"/>
      <c r="M156" s="152"/>
      <c r="N156" s="152"/>
      <c r="O156" s="152"/>
      <c r="P156" s="152"/>
      <c r="Q156" s="152"/>
      <c r="R156" s="152"/>
      <c r="S156" s="152"/>
      <c r="T156" s="152"/>
      <c r="U156" s="152"/>
      <c r="V156" s="152"/>
      <c r="W156" s="152"/>
      <c r="X156" s="152"/>
      <c r="Y156" s="152"/>
      <c r="Z156" s="152"/>
      <c r="AA156" s="152"/>
      <c r="AB156" s="152"/>
      <c r="AC156" s="152"/>
      <c r="AD156" s="152"/>
      <c r="AE156" s="152"/>
    </row>
    <row r="157" spans="1:31" ht="15.75" customHeight="1" x14ac:dyDescent="0.25">
      <c r="A157" s="152"/>
      <c r="B157" s="152"/>
      <c r="C157" s="152"/>
      <c r="D157" s="152"/>
      <c r="E157" s="152"/>
      <c r="F157" s="152"/>
      <c r="G157" s="153"/>
      <c r="H157" s="152"/>
      <c r="I157" s="152"/>
      <c r="J157" s="152"/>
      <c r="K157" s="152"/>
      <c r="L157" s="152"/>
      <c r="M157" s="152"/>
      <c r="N157" s="152"/>
      <c r="O157" s="152"/>
      <c r="P157" s="152"/>
      <c r="Q157" s="152"/>
      <c r="R157" s="152"/>
      <c r="S157" s="152"/>
      <c r="T157" s="152"/>
      <c r="U157" s="152"/>
      <c r="V157" s="152"/>
      <c r="W157" s="152"/>
      <c r="X157" s="152"/>
      <c r="Y157" s="152"/>
      <c r="Z157" s="152"/>
      <c r="AA157" s="152"/>
      <c r="AB157" s="152"/>
      <c r="AC157" s="152"/>
      <c r="AD157" s="152"/>
      <c r="AE157" s="152"/>
    </row>
    <row r="158" spans="1:31" ht="15.75" customHeight="1" x14ac:dyDescent="0.25">
      <c r="A158" s="152"/>
      <c r="B158" s="152"/>
      <c r="C158" s="152"/>
      <c r="D158" s="152"/>
      <c r="E158" s="152"/>
      <c r="F158" s="152"/>
      <c r="G158" s="153"/>
      <c r="H158" s="152"/>
      <c r="I158" s="152"/>
      <c r="J158" s="152"/>
      <c r="K158" s="152"/>
      <c r="L158" s="152"/>
      <c r="M158" s="152"/>
      <c r="N158" s="152"/>
      <c r="O158" s="152"/>
      <c r="P158" s="152"/>
      <c r="Q158" s="152"/>
      <c r="R158" s="152"/>
      <c r="S158" s="152"/>
      <c r="T158" s="152"/>
      <c r="U158" s="152"/>
      <c r="V158" s="152"/>
      <c r="W158" s="152"/>
      <c r="X158" s="152"/>
      <c r="Y158" s="152"/>
      <c r="Z158" s="152"/>
      <c r="AA158" s="152"/>
      <c r="AB158" s="152"/>
      <c r="AC158" s="152"/>
      <c r="AD158" s="152"/>
      <c r="AE158" s="152"/>
    </row>
    <row r="159" spans="1:31" ht="15.75" customHeight="1" x14ac:dyDescent="0.25">
      <c r="A159" s="152"/>
      <c r="B159" s="152"/>
      <c r="C159" s="152"/>
      <c r="D159" s="152"/>
      <c r="E159" s="152"/>
      <c r="F159" s="152"/>
      <c r="G159" s="153"/>
      <c r="H159" s="152"/>
      <c r="I159" s="152"/>
      <c r="J159" s="152"/>
      <c r="K159" s="152"/>
      <c r="L159" s="152"/>
      <c r="M159" s="152"/>
      <c r="N159" s="152"/>
      <c r="O159" s="152"/>
      <c r="P159" s="152"/>
      <c r="Q159" s="152"/>
      <c r="R159" s="152"/>
      <c r="S159" s="152"/>
      <c r="T159" s="152"/>
      <c r="U159" s="152"/>
      <c r="V159" s="152"/>
      <c r="W159" s="152"/>
      <c r="X159" s="152"/>
      <c r="Y159" s="152"/>
      <c r="Z159" s="152"/>
      <c r="AA159" s="152"/>
      <c r="AB159" s="152"/>
      <c r="AC159" s="152"/>
      <c r="AD159" s="152"/>
      <c r="AE159" s="152"/>
    </row>
    <row r="160" spans="1:31" ht="15.75" customHeight="1" x14ac:dyDescent="0.25">
      <c r="A160" s="152"/>
      <c r="B160" s="152"/>
      <c r="C160" s="152"/>
      <c r="D160" s="152"/>
      <c r="E160" s="152"/>
      <c r="F160" s="152"/>
      <c r="G160" s="153"/>
      <c r="H160" s="152"/>
      <c r="I160" s="152"/>
      <c r="J160" s="152"/>
      <c r="K160" s="152"/>
      <c r="L160" s="152"/>
      <c r="M160" s="152"/>
      <c r="N160" s="152"/>
      <c r="O160" s="152"/>
      <c r="P160" s="152"/>
      <c r="Q160" s="152"/>
      <c r="R160" s="152"/>
      <c r="S160" s="152"/>
      <c r="T160" s="152"/>
      <c r="U160" s="152"/>
      <c r="V160" s="152"/>
      <c r="W160" s="152"/>
      <c r="X160" s="152"/>
      <c r="Y160" s="152"/>
      <c r="Z160" s="152"/>
      <c r="AA160" s="152"/>
      <c r="AB160" s="152"/>
      <c r="AC160" s="152"/>
      <c r="AD160" s="152"/>
      <c r="AE160" s="152"/>
    </row>
    <row r="161" spans="1:31" ht="15.75" customHeight="1" x14ac:dyDescent="0.25">
      <c r="A161" s="152"/>
      <c r="B161" s="152"/>
      <c r="C161" s="152"/>
      <c r="D161" s="152"/>
      <c r="E161" s="152"/>
      <c r="F161" s="152"/>
      <c r="G161" s="153"/>
      <c r="H161" s="152"/>
      <c r="I161" s="152"/>
      <c r="J161" s="152"/>
      <c r="K161" s="152"/>
      <c r="L161" s="152"/>
      <c r="M161" s="152"/>
      <c r="N161" s="152"/>
      <c r="O161" s="152"/>
      <c r="P161" s="152"/>
      <c r="Q161" s="152"/>
      <c r="R161" s="152"/>
      <c r="S161" s="152"/>
      <c r="T161" s="152"/>
      <c r="U161" s="152"/>
      <c r="V161" s="152"/>
      <c r="W161" s="152"/>
      <c r="X161" s="152"/>
      <c r="Y161" s="152"/>
      <c r="Z161" s="152"/>
      <c r="AA161" s="152"/>
      <c r="AB161" s="152"/>
      <c r="AC161" s="152"/>
      <c r="AD161" s="152"/>
      <c r="AE161" s="152"/>
    </row>
    <row r="162" spans="1:31" ht="15.75" customHeight="1" x14ac:dyDescent="0.25">
      <c r="A162" s="152"/>
      <c r="B162" s="152"/>
      <c r="C162" s="152"/>
      <c r="D162" s="152"/>
      <c r="E162" s="152"/>
      <c r="F162" s="152"/>
      <c r="G162" s="153"/>
      <c r="H162" s="152"/>
      <c r="I162" s="152"/>
      <c r="J162" s="152"/>
      <c r="K162" s="152"/>
      <c r="L162" s="152"/>
      <c r="M162" s="152"/>
      <c r="N162" s="152"/>
      <c r="O162" s="152"/>
      <c r="P162" s="152"/>
      <c r="Q162" s="152"/>
      <c r="R162" s="152"/>
      <c r="S162" s="152"/>
      <c r="T162" s="152"/>
      <c r="U162" s="152"/>
      <c r="V162" s="152"/>
      <c r="W162" s="152"/>
      <c r="X162" s="152"/>
      <c r="Y162" s="152"/>
      <c r="Z162" s="152"/>
      <c r="AA162" s="152"/>
      <c r="AB162" s="152"/>
      <c r="AC162" s="152"/>
      <c r="AD162" s="152"/>
      <c r="AE162" s="152"/>
    </row>
    <row r="163" spans="1:31" ht="15.75" customHeight="1" x14ac:dyDescent="0.25">
      <c r="A163" s="152"/>
      <c r="B163" s="152"/>
      <c r="C163" s="152"/>
      <c r="D163" s="152"/>
      <c r="E163" s="152"/>
      <c r="F163" s="152"/>
      <c r="G163" s="153"/>
      <c r="H163" s="152"/>
      <c r="I163" s="152"/>
      <c r="J163" s="152"/>
      <c r="K163" s="152"/>
      <c r="L163" s="152"/>
      <c r="M163" s="152"/>
      <c r="N163" s="152"/>
      <c r="O163" s="152"/>
      <c r="P163" s="152"/>
      <c r="Q163" s="152"/>
      <c r="R163" s="152"/>
      <c r="S163" s="152"/>
      <c r="T163" s="152"/>
      <c r="U163" s="152"/>
      <c r="V163" s="152"/>
      <c r="W163" s="152"/>
      <c r="X163" s="152"/>
      <c r="Y163" s="152"/>
      <c r="Z163" s="152"/>
      <c r="AA163" s="152"/>
      <c r="AB163" s="152"/>
      <c r="AC163" s="152"/>
      <c r="AD163" s="152"/>
      <c r="AE163" s="152"/>
    </row>
    <row r="164" spans="1:31" ht="15.75" customHeight="1" x14ac:dyDescent="0.25">
      <c r="A164" s="152"/>
      <c r="B164" s="152"/>
      <c r="C164" s="152"/>
      <c r="D164" s="152"/>
      <c r="E164" s="152"/>
      <c r="F164" s="152"/>
      <c r="G164" s="153"/>
      <c r="H164" s="152"/>
      <c r="I164" s="152"/>
      <c r="J164" s="152"/>
      <c r="K164" s="152"/>
      <c r="L164" s="152"/>
      <c r="M164" s="152"/>
      <c r="N164" s="152"/>
      <c r="O164" s="152"/>
      <c r="P164" s="152"/>
      <c r="Q164" s="152"/>
      <c r="R164" s="152"/>
      <c r="S164" s="152"/>
      <c r="T164" s="152"/>
      <c r="U164" s="152"/>
      <c r="V164" s="152"/>
      <c r="W164" s="152"/>
      <c r="X164" s="152"/>
      <c r="Y164" s="152"/>
      <c r="Z164" s="152"/>
      <c r="AA164" s="152"/>
      <c r="AB164" s="152"/>
      <c r="AC164" s="152"/>
      <c r="AD164" s="152"/>
      <c r="AE164" s="152"/>
    </row>
    <row r="165" spans="1:31" ht="15.75" customHeight="1" x14ac:dyDescent="0.25">
      <c r="A165" s="152"/>
      <c r="B165" s="152"/>
      <c r="C165" s="152"/>
      <c r="D165" s="152"/>
      <c r="E165" s="152"/>
      <c r="F165" s="152"/>
      <c r="G165" s="153"/>
      <c r="H165" s="152"/>
      <c r="I165" s="152"/>
      <c r="J165" s="152"/>
      <c r="K165" s="152"/>
      <c r="L165" s="152"/>
      <c r="M165" s="152"/>
      <c r="N165" s="152"/>
      <c r="O165" s="152"/>
      <c r="P165" s="152"/>
      <c r="Q165" s="152"/>
      <c r="R165" s="152"/>
      <c r="S165" s="152"/>
      <c r="T165" s="152"/>
      <c r="U165" s="152"/>
      <c r="V165" s="152"/>
      <c r="W165" s="152"/>
      <c r="X165" s="152"/>
      <c r="Y165" s="152"/>
      <c r="Z165" s="152"/>
      <c r="AA165" s="152"/>
      <c r="AB165" s="152"/>
      <c r="AC165" s="152"/>
      <c r="AD165" s="152"/>
      <c r="AE165" s="152"/>
    </row>
    <row r="166" spans="1:31" ht="15.75" customHeight="1" x14ac:dyDescent="0.25">
      <c r="A166" s="152"/>
      <c r="B166" s="152"/>
      <c r="C166" s="152"/>
      <c r="D166" s="152"/>
      <c r="E166" s="152"/>
      <c r="F166" s="152"/>
      <c r="G166" s="153"/>
      <c r="H166" s="152"/>
      <c r="I166" s="152"/>
      <c r="J166" s="152"/>
      <c r="K166" s="152"/>
      <c r="L166" s="152"/>
      <c r="M166" s="152"/>
      <c r="N166" s="152"/>
      <c r="O166" s="152"/>
      <c r="P166" s="152"/>
      <c r="Q166" s="152"/>
      <c r="R166" s="152"/>
      <c r="S166" s="152"/>
      <c r="T166" s="152"/>
      <c r="U166" s="152"/>
      <c r="V166" s="152"/>
      <c r="W166" s="152"/>
      <c r="X166" s="152"/>
      <c r="Y166" s="152"/>
      <c r="Z166" s="152"/>
      <c r="AA166" s="152"/>
      <c r="AB166" s="152"/>
      <c r="AC166" s="152"/>
      <c r="AD166" s="152"/>
      <c r="AE166" s="152"/>
    </row>
    <row r="167" spans="1:31" ht="15.75" customHeight="1" x14ac:dyDescent="0.25">
      <c r="A167" s="152"/>
      <c r="B167" s="152"/>
      <c r="C167" s="152"/>
      <c r="D167" s="152"/>
      <c r="E167" s="152"/>
      <c r="F167" s="152"/>
      <c r="G167" s="153"/>
      <c r="H167" s="152"/>
      <c r="I167" s="152"/>
      <c r="J167" s="152"/>
      <c r="K167" s="152"/>
      <c r="L167" s="152"/>
      <c r="M167" s="152"/>
      <c r="N167" s="152"/>
      <c r="O167" s="152"/>
      <c r="P167" s="152"/>
      <c r="Q167" s="152"/>
      <c r="R167" s="152"/>
      <c r="S167" s="152"/>
      <c r="T167" s="152"/>
      <c r="U167" s="152"/>
      <c r="V167" s="152"/>
      <c r="W167" s="152"/>
      <c r="X167" s="152"/>
      <c r="Y167" s="152"/>
      <c r="Z167" s="152"/>
      <c r="AA167" s="152"/>
      <c r="AB167" s="152"/>
      <c r="AC167" s="152"/>
      <c r="AD167" s="152"/>
      <c r="AE167" s="152"/>
    </row>
    <row r="168" spans="1:31" ht="15.75" customHeight="1" x14ac:dyDescent="0.25">
      <c r="A168" s="152"/>
      <c r="B168" s="152"/>
      <c r="C168" s="152"/>
      <c r="D168" s="152"/>
      <c r="E168" s="152"/>
      <c r="F168" s="152"/>
      <c r="G168" s="153"/>
      <c r="H168" s="152"/>
      <c r="I168" s="152"/>
      <c r="J168" s="152"/>
      <c r="K168" s="152"/>
      <c r="L168" s="152"/>
      <c r="M168" s="152"/>
      <c r="N168" s="152"/>
      <c r="O168" s="152"/>
      <c r="P168" s="152"/>
      <c r="Q168" s="152"/>
      <c r="R168" s="152"/>
      <c r="S168" s="152"/>
      <c r="T168" s="152"/>
      <c r="U168" s="152"/>
      <c r="V168" s="152"/>
      <c r="W168" s="152"/>
      <c r="X168" s="152"/>
      <c r="Y168" s="152"/>
      <c r="Z168" s="152"/>
      <c r="AA168" s="152"/>
      <c r="AB168" s="152"/>
      <c r="AC168" s="152"/>
      <c r="AD168" s="152"/>
      <c r="AE168" s="152"/>
    </row>
    <row r="169" spans="1:31" ht="15.75" customHeight="1" x14ac:dyDescent="0.25">
      <c r="A169" s="152"/>
      <c r="B169" s="152"/>
      <c r="C169" s="152"/>
      <c r="D169" s="152"/>
      <c r="E169" s="152"/>
      <c r="F169" s="152"/>
      <c r="G169" s="153"/>
      <c r="H169" s="152"/>
      <c r="I169" s="152"/>
      <c r="J169" s="152"/>
      <c r="K169" s="152"/>
      <c r="L169" s="152"/>
      <c r="M169" s="152"/>
      <c r="N169" s="152"/>
      <c r="O169" s="152"/>
      <c r="P169" s="152"/>
      <c r="Q169" s="152"/>
      <c r="R169" s="152"/>
      <c r="S169" s="152"/>
      <c r="T169" s="152"/>
      <c r="U169" s="152"/>
      <c r="V169" s="152"/>
      <c r="W169" s="152"/>
      <c r="X169" s="152"/>
      <c r="Y169" s="152"/>
      <c r="Z169" s="152"/>
      <c r="AA169" s="152"/>
      <c r="AB169" s="152"/>
      <c r="AC169" s="152"/>
      <c r="AD169" s="152"/>
      <c r="AE169" s="152"/>
    </row>
    <row r="170" spans="1:31" ht="15.75" customHeight="1" x14ac:dyDescent="0.25">
      <c r="A170" s="152"/>
      <c r="B170" s="152"/>
      <c r="C170" s="152"/>
      <c r="D170" s="152"/>
      <c r="E170" s="152"/>
      <c r="F170" s="152"/>
      <c r="G170" s="153"/>
      <c r="H170" s="152"/>
      <c r="I170" s="152"/>
      <c r="J170" s="152"/>
      <c r="K170" s="152"/>
      <c r="L170" s="152"/>
      <c r="M170" s="152"/>
      <c r="N170" s="152"/>
      <c r="O170" s="152"/>
      <c r="P170" s="152"/>
      <c r="Q170" s="152"/>
      <c r="R170" s="152"/>
      <c r="S170" s="152"/>
      <c r="T170" s="152"/>
      <c r="U170" s="152"/>
      <c r="V170" s="152"/>
      <c r="W170" s="152"/>
      <c r="X170" s="152"/>
      <c r="Y170" s="152"/>
      <c r="Z170" s="152"/>
      <c r="AA170" s="152"/>
      <c r="AB170" s="152"/>
      <c r="AC170" s="152"/>
      <c r="AD170" s="152"/>
      <c r="AE170" s="152"/>
    </row>
    <row r="171" spans="1:31" ht="15.75" customHeight="1" x14ac:dyDescent="0.25">
      <c r="A171" s="152"/>
      <c r="B171" s="152"/>
      <c r="C171" s="152"/>
      <c r="D171" s="152"/>
      <c r="E171" s="152"/>
      <c r="F171" s="152"/>
      <c r="G171" s="153"/>
      <c r="H171" s="152"/>
      <c r="I171" s="152"/>
      <c r="J171" s="152"/>
      <c r="K171" s="152"/>
      <c r="L171" s="152"/>
      <c r="M171" s="152"/>
      <c r="N171" s="152"/>
      <c r="O171" s="152"/>
      <c r="P171" s="152"/>
      <c r="Q171" s="152"/>
      <c r="R171" s="152"/>
      <c r="S171" s="152"/>
      <c r="T171" s="152"/>
      <c r="U171" s="152"/>
      <c r="V171" s="152"/>
      <c r="W171" s="152"/>
      <c r="X171" s="152"/>
      <c r="Y171" s="152"/>
      <c r="Z171" s="152"/>
      <c r="AA171" s="152"/>
      <c r="AB171" s="152"/>
      <c r="AC171" s="152"/>
      <c r="AD171" s="152"/>
      <c r="AE171" s="152"/>
    </row>
    <row r="172" spans="1:31" ht="15.75" customHeight="1" x14ac:dyDescent="0.25">
      <c r="A172" s="152"/>
      <c r="B172" s="152"/>
      <c r="C172" s="152"/>
      <c r="D172" s="152"/>
      <c r="E172" s="152"/>
      <c r="F172" s="152"/>
      <c r="G172" s="153"/>
      <c r="H172" s="152"/>
      <c r="I172" s="152"/>
      <c r="J172" s="152"/>
      <c r="K172" s="152"/>
      <c r="L172" s="152"/>
      <c r="M172" s="152"/>
      <c r="N172" s="152"/>
      <c r="O172" s="152"/>
      <c r="P172" s="152"/>
      <c r="Q172" s="152"/>
      <c r="R172" s="152"/>
      <c r="S172" s="152"/>
      <c r="T172" s="152"/>
      <c r="U172" s="152"/>
      <c r="V172" s="152"/>
      <c r="W172" s="152"/>
      <c r="X172" s="152"/>
      <c r="Y172" s="152"/>
      <c r="Z172" s="152"/>
      <c r="AA172" s="152"/>
      <c r="AB172" s="152"/>
      <c r="AC172" s="152"/>
      <c r="AD172" s="152"/>
      <c r="AE172" s="152"/>
    </row>
    <row r="173" spans="1:31" ht="15.75" customHeight="1" x14ac:dyDescent="0.25">
      <c r="A173" s="152"/>
      <c r="B173" s="152"/>
      <c r="C173" s="152"/>
      <c r="D173" s="152"/>
      <c r="E173" s="152"/>
      <c r="F173" s="152"/>
      <c r="G173" s="153"/>
      <c r="H173" s="152"/>
      <c r="I173" s="152"/>
      <c r="J173" s="152"/>
      <c r="K173" s="152"/>
      <c r="L173" s="152"/>
      <c r="M173" s="152"/>
      <c r="N173" s="152"/>
      <c r="O173" s="152"/>
      <c r="P173" s="152"/>
      <c r="Q173" s="152"/>
      <c r="R173" s="152"/>
      <c r="S173" s="152"/>
      <c r="T173" s="152"/>
      <c r="U173" s="152"/>
      <c r="V173" s="152"/>
      <c r="W173" s="152"/>
      <c r="X173" s="152"/>
      <c r="Y173" s="152"/>
      <c r="Z173" s="152"/>
      <c r="AA173" s="152"/>
      <c r="AB173" s="152"/>
      <c r="AC173" s="152"/>
      <c r="AD173" s="152"/>
      <c r="AE173" s="152"/>
    </row>
    <row r="174" spans="1:31" ht="15.75" customHeight="1" x14ac:dyDescent="0.25">
      <c r="A174" s="152"/>
      <c r="B174" s="152"/>
      <c r="C174" s="152"/>
      <c r="D174" s="152"/>
      <c r="E174" s="152"/>
      <c r="F174" s="152"/>
      <c r="G174" s="153"/>
      <c r="H174" s="152"/>
      <c r="I174" s="152"/>
      <c r="J174" s="152"/>
      <c r="K174" s="152"/>
      <c r="L174" s="152"/>
      <c r="M174" s="152"/>
      <c r="N174" s="152"/>
      <c r="O174" s="152"/>
      <c r="P174" s="152"/>
      <c r="Q174" s="152"/>
      <c r="R174" s="152"/>
      <c r="S174" s="152"/>
      <c r="T174" s="152"/>
      <c r="U174" s="152"/>
      <c r="V174" s="152"/>
      <c r="W174" s="152"/>
      <c r="X174" s="152"/>
      <c r="Y174" s="152"/>
      <c r="Z174" s="152"/>
      <c r="AA174" s="152"/>
      <c r="AB174" s="152"/>
      <c r="AC174" s="152"/>
      <c r="AD174" s="152"/>
      <c r="AE174" s="152"/>
    </row>
    <row r="175" spans="1:31" ht="15.75" customHeight="1" x14ac:dyDescent="0.25">
      <c r="A175" s="152"/>
      <c r="B175" s="152"/>
      <c r="C175" s="152"/>
      <c r="D175" s="152"/>
      <c r="E175" s="152"/>
      <c r="F175" s="152"/>
      <c r="G175" s="153"/>
      <c r="H175" s="152"/>
      <c r="I175" s="152"/>
      <c r="J175" s="152"/>
      <c r="K175" s="152"/>
      <c r="L175" s="152"/>
      <c r="M175" s="152"/>
      <c r="N175" s="152"/>
      <c r="O175" s="152"/>
      <c r="P175" s="152"/>
      <c r="Q175" s="152"/>
      <c r="R175" s="152"/>
      <c r="S175" s="152"/>
      <c r="T175" s="152"/>
      <c r="U175" s="152"/>
      <c r="V175" s="152"/>
      <c r="W175" s="152"/>
      <c r="X175" s="152"/>
      <c r="Y175" s="152"/>
      <c r="Z175" s="152"/>
      <c r="AA175" s="152"/>
      <c r="AB175" s="152"/>
      <c r="AC175" s="152"/>
      <c r="AD175" s="152"/>
      <c r="AE175" s="152"/>
    </row>
    <row r="176" spans="1:31" ht="15.75" customHeight="1" x14ac:dyDescent="0.25">
      <c r="A176" s="152"/>
      <c r="B176" s="152"/>
      <c r="C176" s="152"/>
      <c r="D176" s="152"/>
      <c r="E176" s="152"/>
      <c r="F176" s="152"/>
      <c r="G176" s="153"/>
      <c r="H176" s="152"/>
      <c r="I176" s="152"/>
      <c r="J176" s="152"/>
      <c r="K176" s="152"/>
      <c r="L176" s="152"/>
      <c r="M176" s="152"/>
      <c r="N176" s="152"/>
      <c r="O176" s="152"/>
      <c r="P176" s="152"/>
      <c r="Q176" s="152"/>
      <c r="R176" s="152"/>
      <c r="S176" s="152"/>
      <c r="T176" s="152"/>
      <c r="U176" s="152"/>
      <c r="V176" s="152"/>
      <c r="W176" s="152"/>
      <c r="X176" s="152"/>
      <c r="Y176" s="152"/>
      <c r="Z176" s="152"/>
      <c r="AA176" s="152"/>
      <c r="AB176" s="152"/>
      <c r="AC176" s="152"/>
      <c r="AD176" s="152"/>
      <c r="AE176" s="152"/>
    </row>
    <row r="177" spans="1:31" ht="15.75" customHeight="1" x14ac:dyDescent="0.25">
      <c r="A177" s="152"/>
      <c r="B177" s="152"/>
      <c r="C177" s="152"/>
      <c r="D177" s="152"/>
      <c r="E177" s="152"/>
      <c r="F177" s="152"/>
      <c r="G177" s="153"/>
      <c r="H177" s="152"/>
      <c r="I177" s="152"/>
      <c r="J177" s="152"/>
      <c r="K177" s="152"/>
      <c r="L177" s="152"/>
      <c r="M177" s="152"/>
      <c r="N177" s="152"/>
      <c r="O177" s="152"/>
      <c r="P177" s="152"/>
      <c r="Q177" s="152"/>
      <c r="R177" s="152"/>
      <c r="S177" s="152"/>
      <c r="T177" s="152"/>
      <c r="U177" s="152"/>
      <c r="V177" s="152"/>
      <c r="W177" s="152"/>
      <c r="X177" s="152"/>
      <c r="Y177" s="152"/>
      <c r="Z177" s="152"/>
      <c r="AA177" s="152"/>
      <c r="AB177" s="152"/>
      <c r="AC177" s="152"/>
      <c r="AD177" s="152"/>
      <c r="AE177" s="152"/>
    </row>
    <row r="178" spans="1:31" ht="15.75" customHeight="1" x14ac:dyDescent="0.25">
      <c r="A178" s="152"/>
      <c r="B178" s="152"/>
      <c r="C178" s="152"/>
      <c r="D178" s="152"/>
      <c r="E178" s="152"/>
      <c r="F178" s="152"/>
      <c r="G178" s="153"/>
      <c r="H178" s="152"/>
      <c r="I178" s="152"/>
      <c r="J178" s="152"/>
      <c r="K178" s="152"/>
      <c r="L178" s="152"/>
      <c r="M178" s="152"/>
      <c r="N178" s="152"/>
      <c r="O178" s="152"/>
      <c r="P178" s="152"/>
      <c r="Q178" s="152"/>
      <c r="R178" s="152"/>
      <c r="S178" s="152"/>
      <c r="T178" s="152"/>
      <c r="U178" s="152"/>
      <c r="V178" s="152"/>
      <c r="W178" s="152"/>
      <c r="X178" s="152"/>
      <c r="Y178" s="152"/>
      <c r="Z178" s="152"/>
      <c r="AA178" s="152"/>
      <c r="AB178" s="152"/>
      <c r="AC178" s="152"/>
      <c r="AD178" s="152"/>
      <c r="AE178" s="152"/>
    </row>
    <row r="179" spans="1:31" ht="15.75" customHeight="1" x14ac:dyDescent="0.25">
      <c r="A179" s="152"/>
      <c r="B179" s="152"/>
      <c r="C179" s="152"/>
      <c r="D179" s="152"/>
      <c r="E179" s="152"/>
      <c r="F179" s="152"/>
      <c r="G179" s="153"/>
      <c r="H179" s="152"/>
      <c r="I179" s="152"/>
      <c r="J179" s="152"/>
      <c r="K179" s="152"/>
      <c r="L179" s="152"/>
      <c r="M179" s="152"/>
      <c r="N179" s="152"/>
      <c r="O179" s="152"/>
      <c r="P179" s="152"/>
      <c r="Q179" s="152"/>
      <c r="R179" s="152"/>
      <c r="S179" s="152"/>
      <c r="T179" s="152"/>
      <c r="U179" s="152"/>
      <c r="V179" s="152"/>
      <c r="W179" s="152"/>
      <c r="X179" s="152"/>
      <c r="Y179" s="152"/>
      <c r="Z179" s="152"/>
      <c r="AA179" s="152"/>
      <c r="AB179" s="152"/>
      <c r="AC179" s="152"/>
      <c r="AD179" s="152"/>
      <c r="AE179" s="152"/>
    </row>
    <row r="180" spans="1:31" ht="15.75" customHeight="1" x14ac:dyDescent="0.25">
      <c r="A180" s="152"/>
      <c r="B180" s="152"/>
      <c r="C180" s="152"/>
      <c r="D180" s="152"/>
      <c r="E180" s="152"/>
      <c r="F180" s="152"/>
      <c r="G180" s="153"/>
      <c r="H180" s="152"/>
      <c r="I180" s="152"/>
      <c r="J180" s="152"/>
      <c r="K180" s="152"/>
      <c r="L180" s="152"/>
      <c r="M180" s="152"/>
      <c r="N180" s="152"/>
      <c r="O180" s="152"/>
      <c r="P180" s="152"/>
      <c r="Q180" s="152"/>
      <c r="R180" s="152"/>
      <c r="S180" s="152"/>
      <c r="T180" s="152"/>
      <c r="U180" s="152"/>
      <c r="V180" s="152"/>
      <c r="W180" s="152"/>
      <c r="X180" s="152"/>
      <c r="Y180" s="152"/>
      <c r="Z180" s="152"/>
      <c r="AA180" s="152"/>
      <c r="AB180" s="152"/>
      <c r="AC180" s="152"/>
      <c r="AD180" s="152"/>
      <c r="AE180" s="152"/>
    </row>
    <row r="181" spans="1:31" ht="15.75" customHeight="1" x14ac:dyDescent="0.25">
      <c r="A181" s="152"/>
      <c r="B181" s="152"/>
      <c r="C181" s="152"/>
      <c r="D181" s="152"/>
      <c r="E181" s="152"/>
      <c r="F181" s="152"/>
      <c r="G181" s="153"/>
      <c r="H181" s="152"/>
      <c r="I181" s="152"/>
      <c r="J181" s="152"/>
      <c r="K181" s="152"/>
      <c r="L181" s="152"/>
      <c r="M181" s="152"/>
      <c r="N181" s="152"/>
      <c r="O181" s="152"/>
      <c r="P181" s="152"/>
      <c r="Q181" s="152"/>
      <c r="R181" s="152"/>
      <c r="S181" s="152"/>
      <c r="T181" s="152"/>
      <c r="U181" s="152"/>
      <c r="V181" s="152"/>
      <c r="W181" s="152"/>
      <c r="X181" s="152"/>
      <c r="Y181" s="152"/>
      <c r="Z181" s="152"/>
      <c r="AA181" s="152"/>
      <c r="AB181" s="152"/>
      <c r="AC181" s="152"/>
      <c r="AD181" s="152"/>
      <c r="AE181" s="152"/>
    </row>
    <row r="182" spans="1:31" ht="15.75" customHeight="1" x14ac:dyDescent="0.25">
      <c r="A182" s="152"/>
      <c r="B182" s="152"/>
      <c r="C182" s="152"/>
      <c r="D182" s="152"/>
      <c r="E182" s="152"/>
      <c r="F182" s="152"/>
      <c r="G182" s="153"/>
      <c r="H182" s="152"/>
      <c r="I182" s="152"/>
      <c r="J182" s="152"/>
      <c r="K182" s="152"/>
      <c r="L182" s="152"/>
      <c r="M182" s="152"/>
      <c r="N182" s="152"/>
      <c r="O182" s="152"/>
      <c r="P182" s="152"/>
      <c r="Q182" s="152"/>
      <c r="R182" s="152"/>
      <c r="S182" s="152"/>
      <c r="T182" s="152"/>
      <c r="U182" s="152"/>
      <c r="V182" s="152"/>
      <c r="W182" s="152"/>
      <c r="X182" s="152"/>
      <c r="Y182" s="152"/>
      <c r="Z182" s="152"/>
      <c r="AA182" s="152"/>
      <c r="AB182" s="152"/>
      <c r="AC182" s="152"/>
      <c r="AD182" s="152"/>
      <c r="AE182" s="152"/>
    </row>
    <row r="183" spans="1:31" ht="15.75" customHeight="1" x14ac:dyDescent="0.25">
      <c r="A183" s="152"/>
      <c r="B183" s="152"/>
      <c r="C183" s="152"/>
      <c r="D183" s="152"/>
      <c r="E183" s="152"/>
      <c r="F183" s="152"/>
      <c r="G183" s="153"/>
      <c r="H183" s="152"/>
      <c r="I183" s="152"/>
      <c r="J183" s="152"/>
      <c r="K183" s="152"/>
      <c r="L183" s="152"/>
      <c r="M183" s="152"/>
      <c r="N183" s="152"/>
      <c r="O183" s="152"/>
      <c r="P183" s="152"/>
      <c r="Q183" s="152"/>
      <c r="R183" s="152"/>
      <c r="S183" s="152"/>
      <c r="T183" s="152"/>
      <c r="U183" s="152"/>
      <c r="V183" s="152"/>
      <c r="W183" s="152"/>
      <c r="X183" s="152"/>
      <c r="Y183" s="152"/>
      <c r="Z183" s="152"/>
      <c r="AA183" s="152"/>
      <c r="AB183" s="152"/>
      <c r="AC183" s="152"/>
      <c r="AD183" s="152"/>
      <c r="AE183" s="152"/>
    </row>
    <row r="184" spans="1:31" ht="15.75" customHeight="1" x14ac:dyDescent="0.25">
      <c r="A184" s="152"/>
      <c r="B184" s="152"/>
      <c r="C184" s="152"/>
      <c r="D184" s="152"/>
      <c r="E184" s="152"/>
      <c r="F184" s="152"/>
      <c r="G184" s="153"/>
      <c r="H184" s="152"/>
      <c r="I184" s="152"/>
      <c r="J184" s="152"/>
      <c r="K184" s="152"/>
      <c r="L184" s="152"/>
      <c r="M184" s="152"/>
      <c r="N184" s="152"/>
      <c r="O184" s="152"/>
      <c r="P184" s="152"/>
      <c r="Q184" s="152"/>
      <c r="R184" s="152"/>
      <c r="S184" s="152"/>
      <c r="T184" s="152"/>
      <c r="U184" s="152"/>
      <c r="V184" s="152"/>
      <c r="W184" s="152"/>
      <c r="X184" s="152"/>
      <c r="Y184" s="152"/>
      <c r="Z184" s="152"/>
      <c r="AA184" s="152"/>
      <c r="AB184" s="152"/>
      <c r="AC184" s="152"/>
      <c r="AD184" s="152"/>
      <c r="AE184" s="152"/>
    </row>
    <row r="185" spans="1:31" ht="15.75" customHeight="1" x14ac:dyDescent="0.25">
      <c r="A185" s="152"/>
      <c r="B185" s="152"/>
      <c r="C185" s="152"/>
      <c r="D185" s="152"/>
      <c r="E185" s="152"/>
      <c r="F185" s="152"/>
      <c r="G185" s="153"/>
      <c r="H185" s="152"/>
      <c r="I185" s="152"/>
      <c r="J185" s="152"/>
      <c r="K185" s="152"/>
      <c r="L185" s="152"/>
      <c r="M185" s="152"/>
      <c r="N185" s="152"/>
      <c r="O185" s="152"/>
      <c r="P185" s="152"/>
      <c r="Q185" s="152"/>
      <c r="R185" s="152"/>
      <c r="S185" s="152"/>
      <c r="T185" s="152"/>
      <c r="U185" s="152"/>
      <c r="V185" s="152"/>
      <c r="W185" s="152"/>
      <c r="X185" s="152"/>
      <c r="Y185" s="152"/>
      <c r="Z185" s="152"/>
      <c r="AA185" s="152"/>
      <c r="AB185" s="152"/>
      <c r="AC185" s="152"/>
      <c r="AD185" s="152"/>
      <c r="AE185" s="152"/>
    </row>
    <row r="186" spans="1:31" ht="15.75" customHeight="1" x14ac:dyDescent="0.25">
      <c r="A186" s="152"/>
      <c r="B186" s="152"/>
      <c r="C186" s="152"/>
      <c r="D186" s="152"/>
      <c r="E186" s="152"/>
      <c r="F186" s="152"/>
      <c r="G186" s="153"/>
      <c r="H186" s="152"/>
      <c r="I186" s="152"/>
      <c r="J186" s="152"/>
      <c r="K186" s="152"/>
      <c r="L186" s="152"/>
      <c r="M186" s="152"/>
      <c r="N186" s="152"/>
      <c r="O186" s="152"/>
      <c r="P186" s="152"/>
      <c r="Q186" s="152"/>
      <c r="R186" s="152"/>
      <c r="S186" s="152"/>
      <c r="T186" s="152"/>
      <c r="U186" s="152"/>
      <c r="V186" s="152"/>
      <c r="W186" s="152"/>
      <c r="X186" s="152"/>
      <c r="Y186" s="152"/>
      <c r="Z186" s="152"/>
      <c r="AA186" s="152"/>
      <c r="AB186" s="152"/>
      <c r="AC186" s="152"/>
      <c r="AD186" s="152"/>
      <c r="AE186" s="152"/>
    </row>
    <row r="187" spans="1:31" ht="15.75" customHeight="1" x14ac:dyDescent="0.25">
      <c r="A187" s="152"/>
      <c r="B187" s="152"/>
      <c r="C187" s="152"/>
      <c r="D187" s="152"/>
      <c r="E187" s="152"/>
      <c r="F187" s="152"/>
      <c r="G187" s="153"/>
      <c r="H187" s="152"/>
      <c r="I187" s="152"/>
      <c r="J187" s="152"/>
      <c r="K187" s="152"/>
      <c r="L187" s="152"/>
      <c r="M187" s="152"/>
      <c r="N187" s="152"/>
      <c r="O187" s="152"/>
      <c r="P187" s="152"/>
      <c r="Q187" s="152"/>
      <c r="R187" s="152"/>
      <c r="S187" s="152"/>
      <c r="T187" s="152"/>
      <c r="U187" s="152"/>
      <c r="V187" s="152"/>
      <c r="W187" s="152"/>
      <c r="X187" s="152"/>
      <c r="Y187" s="152"/>
      <c r="Z187" s="152"/>
      <c r="AA187" s="152"/>
      <c r="AB187" s="152"/>
      <c r="AC187" s="152"/>
      <c r="AD187" s="152"/>
      <c r="AE187" s="152"/>
    </row>
    <row r="188" spans="1:31" ht="15.75" customHeight="1" x14ac:dyDescent="0.25">
      <c r="A188" s="152"/>
      <c r="B188" s="152"/>
      <c r="C188" s="152"/>
      <c r="D188" s="152"/>
      <c r="E188" s="152"/>
      <c r="F188" s="152"/>
      <c r="G188" s="153"/>
      <c r="H188" s="152"/>
      <c r="I188" s="152"/>
      <c r="J188" s="152"/>
      <c r="K188" s="152"/>
      <c r="L188" s="152"/>
      <c r="M188" s="152"/>
      <c r="N188" s="152"/>
      <c r="O188" s="152"/>
      <c r="P188" s="152"/>
      <c r="Q188" s="152"/>
      <c r="R188" s="152"/>
      <c r="S188" s="152"/>
      <c r="T188" s="152"/>
      <c r="U188" s="152"/>
      <c r="V188" s="152"/>
      <c r="W188" s="152"/>
      <c r="X188" s="152"/>
      <c r="Y188" s="152"/>
      <c r="Z188" s="152"/>
      <c r="AA188" s="152"/>
      <c r="AB188" s="152"/>
      <c r="AC188" s="152"/>
      <c r="AD188" s="152"/>
      <c r="AE188" s="152"/>
    </row>
    <row r="189" spans="1:31" ht="15.75" customHeight="1" x14ac:dyDescent="0.25">
      <c r="A189" s="152"/>
      <c r="B189" s="152"/>
      <c r="C189" s="152"/>
      <c r="D189" s="152"/>
      <c r="E189" s="152"/>
      <c r="F189" s="152"/>
      <c r="G189" s="153"/>
      <c r="H189" s="152"/>
      <c r="I189" s="152"/>
      <c r="J189" s="152"/>
      <c r="K189" s="152"/>
      <c r="L189" s="152"/>
      <c r="M189" s="152"/>
      <c r="N189" s="152"/>
      <c r="O189" s="152"/>
      <c r="P189" s="152"/>
      <c r="Q189" s="152"/>
      <c r="R189" s="152"/>
      <c r="S189" s="152"/>
      <c r="T189" s="152"/>
      <c r="U189" s="152"/>
      <c r="V189" s="152"/>
      <c r="W189" s="152"/>
      <c r="X189" s="152"/>
      <c r="Y189" s="152"/>
      <c r="Z189" s="152"/>
      <c r="AA189" s="152"/>
      <c r="AB189" s="152"/>
      <c r="AC189" s="152"/>
      <c r="AD189" s="152"/>
      <c r="AE189" s="152"/>
    </row>
    <row r="190" spans="1:31" ht="15.75" customHeight="1" x14ac:dyDescent="0.25">
      <c r="A190" s="152"/>
      <c r="B190" s="152"/>
      <c r="C190" s="152"/>
      <c r="D190" s="152"/>
      <c r="E190" s="152"/>
      <c r="F190" s="152"/>
      <c r="G190" s="153"/>
      <c r="H190" s="152"/>
      <c r="I190" s="152"/>
      <c r="J190" s="152"/>
      <c r="K190" s="152"/>
      <c r="L190" s="152"/>
      <c r="M190" s="152"/>
      <c r="N190" s="152"/>
      <c r="O190" s="152"/>
      <c r="P190" s="152"/>
      <c r="Q190" s="152"/>
      <c r="R190" s="152"/>
      <c r="S190" s="152"/>
      <c r="T190" s="152"/>
      <c r="U190" s="152"/>
      <c r="V190" s="152"/>
      <c r="W190" s="152"/>
      <c r="X190" s="152"/>
      <c r="Y190" s="152"/>
      <c r="Z190" s="152"/>
      <c r="AA190" s="152"/>
      <c r="AB190" s="152"/>
      <c r="AC190" s="152"/>
      <c r="AD190" s="152"/>
      <c r="AE190" s="152"/>
    </row>
    <row r="191" spans="1:31" ht="15.75" customHeight="1" x14ac:dyDescent="0.25">
      <c r="A191" s="152"/>
      <c r="B191" s="152"/>
      <c r="C191" s="152"/>
      <c r="D191" s="152"/>
      <c r="E191" s="152"/>
      <c r="F191" s="152"/>
      <c r="G191" s="153"/>
      <c r="H191" s="152"/>
      <c r="I191" s="152"/>
      <c r="J191" s="152"/>
      <c r="K191" s="152"/>
      <c r="L191" s="152"/>
      <c r="M191" s="152"/>
      <c r="N191" s="152"/>
      <c r="O191" s="152"/>
      <c r="P191" s="152"/>
      <c r="Q191" s="152"/>
      <c r="R191" s="152"/>
      <c r="S191" s="152"/>
      <c r="T191" s="152"/>
      <c r="U191" s="152"/>
      <c r="V191" s="152"/>
      <c r="W191" s="152"/>
      <c r="X191" s="152"/>
      <c r="Y191" s="152"/>
      <c r="Z191" s="152"/>
      <c r="AA191" s="152"/>
      <c r="AB191" s="152"/>
      <c r="AC191" s="152"/>
      <c r="AD191" s="152"/>
      <c r="AE191" s="152"/>
    </row>
    <row r="192" spans="1:31" ht="15.75" customHeight="1" x14ac:dyDescent="0.25">
      <c r="A192" s="152"/>
      <c r="B192" s="152"/>
      <c r="C192" s="152"/>
      <c r="D192" s="152"/>
      <c r="E192" s="152"/>
      <c r="F192" s="152"/>
      <c r="G192" s="153"/>
      <c r="H192" s="152"/>
      <c r="I192" s="152"/>
      <c r="J192" s="152"/>
      <c r="K192" s="152"/>
      <c r="L192" s="152"/>
      <c r="M192" s="152"/>
      <c r="N192" s="152"/>
      <c r="O192" s="152"/>
      <c r="P192" s="152"/>
      <c r="Q192" s="152"/>
      <c r="R192" s="152"/>
      <c r="S192" s="152"/>
      <c r="T192" s="152"/>
      <c r="U192" s="152"/>
      <c r="V192" s="152"/>
      <c r="W192" s="152"/>
      <c r="X192" s="152"/>
      <c r="Y192" s="152"/>
      <c r="Z192" s="152"/>
      <c r="AA192" s="152"/>
      <c r="AB192" s="152"/>
      <c r="AC192" s="152"/>
      <c r="AD192" s="152"/>
      <c r="AE192" s="152"/>
    </row>
    <row r="193" spans="1:31" ht="15.75" customHeight="1" x14ac:dyDescent="0.25">
      <c r="A193" s="152"/>
      <c r="B193" s="152"/>
      <c r="C193" s="152"/>
      <c r="D193" s="152"/>
      <c r="E193" s="152"/>
      <c r="F193" s="152"/>
      <c r="G193" s="153"/>
      <c r="H193" s="152"/>
      <c r="I193" s="152"/>
      <c r="J193" s="152"/>
      <c r="K193" s="152"/>
      <c r="L193" s="152"/>
      <c r="M193" s="152"/>
      <c r="N193" s="152"/>
      <c r="O193" s="152"/>
      <c r="P193" s="152"/>
      <c r="Q193" s="152"/>
      <c r="R193" s="152"/>
      <c r="S193" s="152"/>
      <c r="T193" s="152"/>
      <c r="U193" s="152"/>
      <c r="V193" s="152"/>
      <c r="W193" s="152"/>
      <c r="X193" s="152"/>
      <c r="Y193" s="152"/>
      <c r="Z193" s="152"/>
      <c r="AA193" s="152"/>
      <c r="AB193" s="152"/>
      <c r="AC193" s="152"/>
      <c r="AD193" s="152"/>
      <c r="AE193" s="152"/>
    </row>
    <row r="194" spans="1:31" ht="15.75" customHeight="1" x14ac:dyDescent="0.25">
      <c r="A194" s="152"/>
      <c r="B194" s="152"/>
      <c r="C194" s="152"/>
      <c r="D194" s="152"/>
      <c r="E194" s="152"/>
      <c r="F194" s="152"/>
      <c r="G194" s="153"/>
      <c r="H194" s="152"/>
      <c r="I194" s="152"/>
      <c r="J194" s="152"/>
      <c r="K194" s="152"/>
      <c r="L194" s="152"/>
      <c r="M194" s="152"/>
      <c r="N194" s="152"/>
      <c r="O194" s="152"/>
      <c r="P194" s="152"/>
      <c r="Q194" s="152"/>
      <c r="R194" s="152"/>
      <c r="S194" s="152"/>
      <c r="T194" s="152"/>
      <c r="U194" s="152"/>
      <c r="V194" s="152"/>
      <c r="W194" s="152"/>
      <c r="X194" s="152"/>
      <c r="Y194" s="152"/>
      <c r="Z194" s="152"/>
      <c r="AA194" s="152"/>
      <c r="AB194" s="152"/>
      <c r="AC194" s="152"/>
      <c r="AD194" s="152"/>
      <c r="AE194" s="152"/>
    </row>
    <row r="195" spans="1:31" ht="15.75" customHeight="1" x14ac:dyDescent="0.25">
      <c r="A195" s="152"/>
      <c r="B195" s="152"/>
      <c r="C195" s="152"/>
      <c r="D195" s="152"/>
      <c r="E195" s="152"/>
      <c r="F195" s="152"/>
      <c r="G195" s="153"/>
      <c r="H195" s="152"/>
      <c r="I195" s="152"/>
      <c r="J195" s="152"/>
      <c r="K195" s="152"/>
      <c r="L195" s="152"/>
      <c r="M195" s="152"/>
      <c r="N195" s="152"/>
      <c r="O195" s="152"/>
      <c r="P195" s="152"/>
      <c r="Q195" s="152"/>
      <c r="R195" s="152"/>
      <c r="S195" s="152"/>
      <c r="T195" s="152"/>
      <c r="U195" s="152"/>
      <c r="V195" s="152"/>
      <c r="W195" s="152"/>
      <c r="X195" s="152"/>
      <c r="Y195" s="152"/>
      <c r="Z195" s="152"/>
      <c r="AA195" s="152"/>
      <c r="AB195" s="152"/>
      <c r="AC195" s="152"/>
      <c r="AD195" s="152"/>
      <c r="AE195" s="152"/>
    </row>
    <row r="196" spans="1:31" ht="15.75" customHeight="1" x14ac:dyDescent="0.25">
      <c r="A196" s="152"/>
      <c r="B196" s="152"/>
      <c r="C196" s="152"/>
      <c r="D196" s="152"/>
      <c r="E196" s="152"/>
      <c r="F196" s="152"/>
      <c r="G196" s="153"/>
      <c r="H196" s="152"/>
      <c r="I196" s="152"/>
      <c r="J196" s="152"/>
      <c r="K196" s="152"/>
      <c r="L196" s="152"/>
      <c r="M196" s="152"/>
      <c r="N196" s="152"/>
      <c r="O196" s="152"/>
      <c r="P196" s="152"/>
      <c r="Q196" s="152"/>
      <c r="R196" s="152"/>
      <c r="S196" s="152"/>
      <c r="T196" s="152"/>
      <c r="U196" s="152"/>
      <c r="V196" s="152"/>
      <c r="W196" s="152"/>
      <c r="X196" s="152"/>
      <c r="Y196" s="152"/>
      <c r="Z196" s="152"/>
      <c r="AA196" s="152"/>
      <c r="AB196" s="152"/>
      <c r="AC196" s="152"/>
      <c r="AD196" s="152"/>
      <c r="AE196" s="152"/>
    </row>
    <row r="197" spans="1:31" ht="15.75" customHeight="1" x14ac:dyDescent="0.25">
      <c r="A197" s="152"/>
      <c r="B197" s="152"/>
      <c r="C197" s="152"/>
      <c r="D197" s="152"/>
      <c r="E197" s="152"/>
      <c r="F197" s="152"/>
      <c r="G197" s="153"/>
      <c r="H197" s="152"/>
      <c r="I197" s="152"/>
      <c r="J197" s="152"/>
      <c r="K197" s="152"/>
      <c r="L197" s="152"/>
      <c r="M197" s="152"/>
      <c r="N197" s="152"/>
      <c r="O197" s="152"/>
      <c r="P197" s="152"/>
      <c r="Q197" s="152"/>
      <c r="R197" s="152"/>
      <c r="S197" s="152"/>
      <c r="T197" s="152"/>
      <c r="U197" s="152"/>
      <c r="V197" s="152"/>
      <c r="W197" s="152"/>
      <c r="X197" s="152"/>
      <c r="Y197" s="152"/>
      <c r="Z197" s="152"/>
      <c r="AA197" s="152"/>
      <c r="AB197" s="152"/>
      <c r="AC197" s="152"/>
      <c r="AD197" s="152"/>
      <c r="AE197" s="152"/>
    </row>
    <row r="198" spans="1:31" ht="15.75" customHeight="1" x14ac:dyDescent="0.25">
      <c r="A198" s="152"/>
      <c r="B198" s="152"/>
      <c r="C198" s="152"/>
      <c r="D198" s="152"/>
      <c r="E198" s="152"/>
      <c r="F198" s="152"/>
      <c r="G198" s="153"/>
      <c r="H198" s="152"/>
      <c r="I198" s="152"/>
      <c r="J198" s="152"/>
      <c r="K198" s="152"/>
      <c r="L198" s="152"/>
      <c r="M198" s="152"/>
      <c r="N198" s="152"/>
      <c r="O198" s="152"/>
      <c r="P198" s="152"/>
      <c r="Q198" s="152"/>
      <c r="R198" s="152"/>
      <c r="S198" s="152"/>
      <c r="T198" s="152"/>
      <c r="U198" s="152"/>
      <c r="V198" s="152"/>
      <c r="W198" s="152"/>
      <c r="X198" s="152"/>
      <c r="Y198" s="152"/>
      <c r="Z198" s="152"/>
      <c r="AA198" s="152"/>
      <c r="AB198" s="152"/>
      <c r="AC198" s="152"/>
      <c r="AD198" s="152"/>
      <c r="AE198" s="152"/>
    </row>
    <row r="199" spans="1:31" ht="15.75" customHeight="1" x14ac:dyDescent="0.25">
      <c r="A199" s="152"/>
      <c r="B199" s="152"/>
      <c r="C199" s="152"/>
      <c r="D199" s="152"/>
      <c r="E199" s="152"/>
      <c r="F199" s="152"/>
      <c r="G199" s="153"/>
      <c r="H199" s="152"/>
      <c r="I199" s="152"/>
      <c r="J199" s="152"/>
      <c r="K199" s="152"/>
      <c r="L199" s="152"/>
      <c r="M199" s="152"/>
      <c r="N199" s="152"/>
      <c r="O199" s="152"/>
      <c r="P199" s="152"/>
      <c r="Q199" s="152"/>
      <c r="R199" s="152"/>
      <c r="S199" s="152"/>
      <c r="T199" s="152"/>
      <c r="U199" s="152"/>
      <c r="V199" s="152"/>
      <c r="W199" s="152"/>
      <c r="X199" s="152"/>
      <c r="Y199" s="152"/>
      <c r="Z199" s="152"/>
      <c r="AA199" s="152"/>
      <c r="AB199" s="152"/>
      <c r="AC199" s="152"/>
      <c r="AD199" s="152"/>
      <c r="AE199" s="152"/>
    </row>
    <row r="200" spans="1:31" ht="15.75" customHeight="1" x14ac:dyDescent="0.25">
      <c r="A200" s="152"/>
      <c r="B200" s="152"/>
      <c r="C200" s="152"/>
      <c r="D200" s="152"/>
      <c r="E200" s="152"/>
      <c r="F200" s="152"/>
      <c r="G200" s="153"/>
      <c r="H200" s="152"/>
      <c r="I200" s="152"/>
      <c r="J200" s="152"/>
      <c r="K200" s="152"/>
      <c r="L200" s="152"/>
      <c r="M200" s="152"/>
      <c r="N200" s="152"/>
      <c r="O200" s="152"/>
      <c r="P200" s="152"/>
      <c r="Q200" s="152"/>
      <c r="R200" s="152"/>
      <c r="S200" s="152"/>
      <c r="T200" s="152"/>
      <c r="U200" s="152"/>
      <c r="V200" s="152"/>
      <c r="W200" s="152"/>
      <c r="X200" s="152"/>
      <c r="Y200" s="152"/>
      <c r="Z200" s="152"/>
      <c r="AA200" s="152"/>
      <c r="AB200" s="152"/>
      <c r="AC200" s="152"/>
      <c r="AD200" s="152"/>
      <c r="AE200" s="152"/>
    </row>
    <row r="201" spans="1:31" ht="15.75" customHeight="1" x14ac:dyDescent="0.25">
      <c r="A201" s="152"/>
      <c r="B201" s="152"/>
      <c r="C201" s="152"/>
      <c r="D201" s="152"/>
      <c r="E201" s="152"/>
      <c r="F201" s="152"/>
      <c r="G201" s="153"/>
      <c r="H201" s="152"/>
      <c r="I201" s="152"/>
      <c r="J201" s="152"/>
      <c r="K201" s="152"/>
      <c r="L201" s="152"/>
      <c r="M201" s="152"/>
      <c r="N201" s="152"/>
      <c r="O201" s="152"/>
      <c r="P201" s="152"/>
      <c r="Q201" s="152"/>
      <c r="R201" s="152"/>
      <c r="S201" s="152"/>
      <c r="T201" s="152"/>
      <c r="U201" s="152"/>
      <c r="V201" s="152"/>
      <c r="W201" s="152"/>
      <c r="X201" s="152"/>
      <c r="Y201" s="152"/>
      <c r="Z201" s="152"/>
      <c r="AA201" s="152"/>
      <c r="AB201" s="152"/>
      <c r="AC201" s="152"/>
      <c r="AD201" s="152"/>
      <c r="AE201" s="152"/>
    </row>
    <row r="202" spans="1:31" ht="15.75" customHeight="1" x14ac:dyDescent="0.25">
      <c r="A202" s="152"/>
      <c r="B202" s="152"/>
      <c r="C202" s="152"/>
      <c r="D202" s="152"/>
      <c r="E202" s="152"/>
      <c r="F202" s="152"/>
      <c r="G202" s="153"/>
      <c r="H202" s="152"/>
      <c r="I202" s="152"/>
      <c r="J202" s="152"/>
      <c r="K202" s="152"/>
      <c r="L202" s="152"/>
      <c r="M202" s="152"/>
      <c r="N202" s="152"/>
      <c r="O202" s="152"/>
      <c r="P202" s="152"/>
      <c r="Q202" s="152"/>
      <c r="R202" s="152"/>
      <c r="S202" s="152"/>
      <c r="T202" s="152"/>
      <c r="U202" s="152"/>
      <c r="V202" s="152"/>
      <c r="W202" s="152"/>
      <c r="X202" s="152"/>
      <c r="Y202" s="152"/>
      <c r="Z202" s="152"/>
      <c r="AA202" s="152"/>
      <c r="AB202" s="152"/>
      <c r="AC202" s="152"/>
      <c r="AD202" s="152"/>
      <c r="AE202" s="152"/>
    </row>
    <row r="203" spans="1:31" ht="15.75" customHeight="1" x14ac:dyDescent="0.25">
      <c r="A203" s="152"/>
      <c r="B203" s="152"/>
      <c r="C203" s="152"/>
      <c r="D203" s="152"/>
      <c r="E203" s="152"/>
      <c r="F203" s="152"/>
      <c r="G203" s="153"/>
      <c r="H203" s="152"/>
      <c r="I203" s="152"/>
      <c r="J203" s="152"/>
      <c r="K203" s="152"/>
      <c r="L203" s="152"/>
      <c r="M203" s="152"/>
      <c r="N203" s="152"/>
      <c r="O203" s="152"/>
      <c r="P203" s="152"/>
      <c r="Q203" s="152"/>
      <c r="R203" s="152"/>
      <c r="S203" s="152"/>
      <c r="T203" s="152"/>
      <c r="U203" s="152"/>
      <c r="V203" s="152"/>
      <c r="W203" s="152"/>
      <c r="X203" s="152"/>
      <c r="Y203" s="152"/>
      <c r="Z203" s="152"/>
      <c r="AA203" s="152"/>
      <c r="AB203" s="152"/>
      <c r="AC203" s="152"/>
      <c r="AD203" s="152"/>
      <c r="AE203" s="152"/>
    </row>
    <row r="204" spans="1:31" ht="15.75" customHeight="1" x14ac:dyDescent="0.25">
      <c r="A204" s="152"/>
      <c r="B204" s="152"/>
      <c r="C204" s="152"/>
      <c r="D204" s="152"/>
      <c r="E204" s="152"/>
      <c r="F204" s="152"/>
      <c r="G204" s="153"/>
      <c r="H204" s="152"/>
      <c r="I204" s="152"/>
      <c r="J204" s="152"/>
      <c r="K204" s="152"/>
      <c r="L204" s="152"/>
      <c r="M204" s="152"/>
      <c r="N204" s="152"/>
      <c r="O204" s="152"/>
      <c r="P204" s="152"/>
      <c r="Q204" s="152"/>
      <c r="R204" s="152"/>
      <c r="S204" s="152"/>
      <c r="T204" s="152"/>
      <c r="U204" s="152"/>
      <c r="V204" s="152"/>
      <c r="W204" s="152"/>
      <c r="X204" s="152"/>
      <c r="Y204" s="152"/>
      <c r="Z204" s="152"/>
      <c r="AA204" s="152"/>
      <c r="AB204" s="152"/>
      <c r="AC204" s="152"/>
      <c r="AD204" s="152"/>
      <c r="AE204" s="152"/>
    </row>
    <row r="205" spans="1:31" ht="15.75" customHeight="1" x14ac:dyDescent="0.25">
      <c r="A205" s="152"/>
      <c r="B205" s="152"/>
      <c r="C205" s="152"/>
      <c r="D205" s="152"/>
      <c r="E205" s="152"/>
      <c r="F205" s="152"/>
      <c r="G205" s="153"/>
      <c r="H205" s="152"/>
      <c r="I205" s="152"/>
      <c r="J205" s="152"/>
      <c r="K205" s="152"/>
      <c r="L205" s="152"/>
      <c r="M205" s="152"/>
      <c r="N205" s="152"/>
      <c r="O205" s="152"/>
      <c r="P205" s="152"/>
      <c r="Q205" s="152"/>
      <c r="R205" s="152"/>
      <c r="S205" s="152"/>
      <c r="T205" s="152"/>
      <c r="U205" s="152"/>
      <c r="V205" s="152"/>
      <c r="W205" s="152"/>
      <c r="X205" s="152"/>
      <c r="Y205" s="152"/>
      <c r="Z205" s="152"/>
      <c r="AA205" s="152"/>
      <c r="AB205" s="152"/>
      <c r="AC205" s="152"/>
      <c r="AD205" s="152"/>
      <c r="AE205" s="152"/>
    </row>
    <row r="206" spans="1:31" ht="15.75" customHeight="1" x14ac:dyDescent="0.25">
      <c r="A206" s="152"/>
      <c r="B206" s="152"/>
      <c r="C206" s="152"/>
      <c r="D206" s="152"/>
      <c r="E206" s="152"/>
      <c r="F206" s="152"/>
      <c r="G206" s="153"/>
      <c r="H206" s="152"/>
      <c r="I206" s="152"/>
      <c r="J206" s="152"/>
      <c r="K206" s="152"/>
      <c r="L206" s="152"/>
      <c r="M206" s="152"/>
      <c r="N206" s="152"/>
      <c r="O206" s="152"/>
      <c r="P206" s="152"/>
      <c r="Q206" s="152"/>
      <c r="R206" s="152"/>
      <c r="S206" s="152"/>
      <c r="T206" s="152"/>
      <c r="U206" s="152"/>
      <c r="V206" s="152"/>
      <c r="W206" s="152"/>
      <c r="X206" s="152"/>
      <c r="Y206" s="152"/>
      <c r="Z206" s="152"/>
      <c r="AA206" s="152"/>
      <c r="AB206" s="152"/>
      <c r="AC206" s="152"/>
      <c r="AD206" s="152"/>
      <c r="AE206" s="152"/>
    </row>
    <row r="207" spans="1:31" ht="15.75" customHeight="1" x14ac:dyDescent="0.25">
      <c r="A207" s="152"/>
      <c r="B207" s="152"/>
      <c r="C207" s="152"/>
      <c r="D207" s="152"/>
      <c r="E207" s="152"/>
      <c r="F207" s="152"/>
      <c r="G207" s="153"/>
      <c r="H207" s="152"/>
      <c r="I207" s="152"/>
      <c r="J207" s="152"/>
      <c r="K207" s="152"/>
      <c r="L207" s="152"/>
      <c r="M207" s="152"/>
      <c r="N207" s="152"/>
      <c r="O207" s="152"/>
      <c r="P207" s="152"/>
      <c r="Q207" s="152"/>
      <c r="R207" s="152"/>
      <c r="S207" s="152"/>
      <c r="T207" s="152"/>
      <c r="U207" s="152"/>
      <c r="V207" s="152"/>
      <c r="W207" s="152"/>
      <c r="X207" s="152"/>
      <c r="Y207" s="152"/>
      <c r="Z207" s="152"/>
      <c r="AA207" s="152"/>
      <c r="AB207" s="152"/>
      <c r="AC207" s="152"/>
      <c r="AD207" s="152"/>
      <c r="AE207" s="152"/>
    </row>
    <row r="208" spans="1:31" ht="15.75" customHeight="1" x14ac:dyDescent="0.25">
      <c r="A208" s="152"/>
      <c r="B208" s="152"/>
      <c r="C208" s="152"/>
      <c r="D208" s="152"/>
      <c r="E208" s="152"/>
      <c r="F208" s="152"/>
      <c r="G208" s="153"/>
      <c r="H208" s="152"/>
      <c r="I208" s="152"/>
      <c r="J208" s="152"/>
      <c r="K208" s="152"/>
      <c r="L208" s="152"/>
      <c r="M208" s="152"/>
      <c r="N208" s="152"/>
      <c r="O208" s="152"/>
      <c r="P208" s="152"/>
      <c r="Q208" s="152"/>
      <c r="R208" s="152"/>
      <c r="S208" s="152"/>
      <c r="T208" s="152"/>
      <c r="U208" s="152"/>
      <c r="V208" s="152"/>
      <c r="W208" s="152"/>
      <c r="X208" s="152"/>
      <c r="Y208" s="152"/>
      <c r="Z208" s="152"/>
      <c r="AA208" s="152"/>
      <c r="AB208" s="152"/>
      <c r="AC208" s="152"/>
      <c r="AD208" s="152"/>
      <c r="AE208" s="152"/>
    </row>
    <row r="209" spans="1:31" ht="15.75" customHeight="1" x14ac:dyDescent="0.25">
      <c r="A209" s="152"/>
      <c r="B209" s="152"/>
      <c r="C209" s="152"/>
      <c r="D209" s="152"/>
      <c r="E209" s="152"/>
      <c r="F209" s="152"/>
      <c r="G209" s="153"/>
      <c r="H209" s="152"/>
      <c r="I209" s="152"/>
      <c r="J209" s="152"/>
      <c r="K209" s="152"/>
      <c r="L209" s="152"/>
      <c r="M209" s="152"/>
      <c r="N209" s="152"/>
      <c r="O209" s="152"/>
      <c r="P209" s="152"/>
      <c r="Q209" s="152"/>
      <c r="R209" s="152"/>
      <c r="S209" s="152"/>
      <c r="T209" s="152"/>
      <c r="U209" s="152"/>
      <c r="V209" s="152"/>
      <c r="W209" s="152"/>
      <c r="X209" s="152"/>
      <c r="Y209" s="152"/>
      <c r="Z209" s="152"/>
      <c r="AA209" s="152"/>
      <c r="AB209" s="152"/>
      <c r="AC209" s="152"/>
      <c r="AD209" s="152"/>
      <c r="AE209" s="152"/>
    </row>
    <row r="210" spans="1:31" ht="15.75" customHeight="1" x14ac:dyDescent="0.25">
      <c r="A210" s="152"/>
      <c r="B210" s="152"/>
      <c r="C210" s="152"/>
      <c r="D210" s="152"/>
      <c r="E210" s="152"/>
      <c r="F210" s="152"/>
      <c r="G210" s="153"/>
      <c r="H210" s="152"/>
      <c r="I210" s="152"/>
      <c r="J210" s="152"/>
      <c r="K210" s="152"/>
      <c r="L210" s="152"/>
      <c r="M210" s="152"/>
      <c r="N210" s="152"/>
      <c r="O210" s="152"/>
      <c r="P210" s="152"/>
      <c r="Q210" s="152"/>
      <c r="R210" s="152"/>
      <c r="S210" s="152"/>
      <c r="T210" s="152"/>
      <c r="U210" s="152"/>
      <c r="V210" s="152"/>
      <c r="W210" s="152"/>
      <c r="X210" s="152"/>
      <c r="Y210" s="152"/>
      <c r="Z210" s="152"/>
      <c r="AA210" s="152"/>
      <c r="AB210" s="152"/>
      <c r="AC210" s="152"/>
      <c r="AD210" s="152"/>
      <c r="AE210" s="152"/>
    </row>
    <row r="211" spans="1:31" ht="15.75" customHeight="1" x14ac:dyDescent="0.25">
      <c r="A211" s="152"/>
      <c r="B211" s="152"/>
      <c r="C211" s="152"/>
      <c r="D211" s="152"/>
      <c r="E211" s="152"/>
      <c r="F211" s="152"/>
      <c r="G211" s="153"/>
      <c r="H211" s="152"/>
      <c r="I211" s="152"/>
      <c r="J211" s="152"/>
      <c r="K211" s="152"/>
      <c r="L211" s="152"/>
      <c r="M211" s="152"/>
      <c r="N211" s="152"/>
      <c r="O211" s="152"/>
      <c r="P211" s="152"/>
      <c r="Q211" s="152"/>
      <c r="R211" s="152"/>
      <c r="S211" s="152"/>
      <c r="T211" s="152"/>
      <c r="U211" s="152"/>
      <c r="V211" s="152"/>
      <c r="W211" s="152"/>
      <c r="X211" s="152"/>
      <c r="Y211" s="152"/>
      <c r="Z211" s="152"/>
      <c r="AA211" s="152"/>
      <c r="AB211" s="152"/>
      <c r="AC211" s="152"/>
      <c r="AD211" s="152"/>
      <c r="AE211" s="152"/>
    </row>
    <row r="212" spans="1:31" ht="15.75" customHeight="1" x14ac:dyDescent="0.25">
      <c r="A212" s="152"/>
      <c r="B212" s="152"/>
      <c r="C212" s="152"/>
      <c r="D212" s="152"/>
      <c r="E212" s="152"/>
      <c r="F212" s="152"/>
      <c r="G212" s="153"/>
      <c r="H212" s="152"/>
      <c r="I212" s="152"/>
      <c r="J212" s="152"/>
      <c r="K212" s="152"/>
      <c r="L212" s="152"/>
      <c r="M212" s="152"/>
      <c r="N212" s="152"/>
      <c r="O212" s="152"/>
      <c r="P212" s="152"/>
      <c r="Q212" s="152"/>
      <c r="R212" s="152"/>
      <c r="S212" s="152"/>
      <c r="T212" s="152"/>
      <c r="U212" s="152"/>
      <c r="V212" s="152"/>
      <c r="W212" s="152"/>
      <c r="X212" s="152"/>
      <c r="Y212" s="152"/>
      <c r="Z212" s="152"/>
      <c r="AA212" s="152"/>
      <c r="AB212" s="152"/>
      <c r="AC212" s="152"/>
      <c r="AD212" s="152"/>
      <c r="AE212" s="152"/>
    </row>
    <row r="213" spans="1:31" ht="15.75" customHeight="1" x14ac:dyDescent="0.25">
      <c r="A213" s="152"/>
      <c r="B213" s="152"/>
      <c r="C213" s="152"/>
      <c r="D213" s="152"/>
      <c r="E213" s="152"/>
      <c r="F213" s="152"/>
      <c r="G213" s="153"/>
      <c r="H213" s="152"/>
      <c r="I213" s="152"/>
      <c r="J213" s="152"/>
      <c r="K213" s="152"/>
      <c r="L213" s="152"/>
      <c r="M213" s="152"/>
      <c r="N213" s="152"/>
      <c r="O213" s="152"/>
      <c r="P213" s="152"/>
      <c r="Q213" s="152"/>
      <c r="R213" s="152"/>
      <c r="S213" s="152"/>
      <c r="T213" s="152"/>
      <c r="U213" s="152"/>
      <c r="V213" s="152"/>
      <c r="W213" s="152"/>
      <c r="X213" s="152"/>
      <c r="Y213" s="152"/>
      <c r="Z213" s="152"/>
      <c r="AA213" s="152"/>
      <c r="AB213" s="152"/>
      <c r="AC213" s="152"/>
      <c r="AD213" s="152"/>
      <c r="AE213" s="152"/>
    </row>
    <row r="214" spans="1:31" ht="15.75" customHeight="1" x14ac:dyDescent="0.25">
      <c r="A214" s="152"/>
      <c r="B214" s="152"/>
      <c r="C214" s="152"/>
      <c r="D214" s="152"/>
      <c r="E214" s="152"/>
      <c r="F214" s="152"/>
      <c r="G214" s="153"/>
      <c r="H214" s="152"/>
      <c r="I214" s="152"/>
      <c r="J214" s="152"/>
      <c r="K214" s="152"/>
      <c r="L214" s="152"/>
      <c r="M214" s="152"/>
      <c r="N214" s="152"/>
      <c r="O214" s="152"/>
      <c r="P214" s="152"/>
      <c r="Q214" s="152"/>
      <c r="R214" s="152"/>
      <c r="S214" s="152"/>
      <c r="T214" s="152"/>
      <c r="U214" s="152"/>
      <c r="V214" s="152"/>
      <c r="W214" s="152"/>
      <c r="X214" s="152"/>
      <c r="Y214" s="152"/>
      <c r="Z214" s="152"/>
      <c r="AA214" s="152"/>
      <c r="AB214" s="152"/>
      <c r="AC214" s="152"/>
      <c r="AD214" s="152"/>
      <c r="AE214" s="152"/>
    </row>
    <row r="215" spans="1:31" ht="15.75" customHeight="1" x14ac:dyDescent="0.25">
      <c r="A215" s="152"/>
      <c r="B215" s="152"/>
      <c r="C215" s="152"/>
      <c r="D215" s="152"/>
      <c r="E215" s="152"/>
      <c r="F215" s="152"/>
      <c r="G215" s="153"/>
      <c r="H215" s="152"/>
      <c r="I215" s="152"/>
      <c r="J215" s="152"/>
      <c r="K215" s="152"/>
      <c r="L215" s="152"/>
      <c r="M215" s="152"/>
      <c r="N215" s="152"/>
      <c r="O215" s="152"/>
      <c r="P215" s="152"/>
      <c r="Q215" s="152"/>
      <c r="R215" s="152"/>
      <c r="S215" s="152"/>
      <c r="T215" s="152"/>
      <c r="U215" s="152"/>
      <c r="V215" s="152"/>
      <c r="W215" s="152"/>
      <c r="X215" s="152"/>
      <c r="Y215" s="152"/>
      <c r="Z215" s="152"/>
      <c r="AA215" s="152"/>
      <c r="AB215" s="152"/>
      <c r="AC215" s="152"/>
      <c r="AD215" s="152"/>
      <c r="AE215" s="152"/>
    </row>
    <row r="216" spans="1:31" ht="15.75" customHeight="1" x14ac:dyDescent="0.25">
      <c r="A216" s="152"/>
      <c r="B216" s="152"/>
      <c r="C216" s="152"/>
      <c r="D216" s="152"/>
      <c r="E216" s="152"/>
      <c r="F216" s="152"/>
      <c r="G216" s="153"/>
      <c r="H216" s="152"/>
      <c r="I216" s="152"/>
      <c r="J216" s="152"/>
      <c r="K216" s="152"/>
      <c r="L216" s="152"/>
      <c r="M216" s="152"/>
      <c r="N216" s="152"/>
      <c r="O216" s="152"/>
      <c r="P216" s="152"/>
      <c r="Q216" s="152"/>
      <c r="R216" s="152"/>
      <c r="S216" s="152"/>
      <c r="T216" s="152"/>
      <c r="U216" s="152"/>
      <c r="V216" s="152"/>
      <c r="W216" s="152"/>
      <c r="X216" s="152"/>
      <c r="Y216" s="152"/>
      <c r="Z216" s="152"/>
      <c r="AA216" s="152"/>
      <c r="AB216" s="152"/>
      <c r="AC216" s="152"/>
      <c r="AD216" s="152"/>
      <c r="AE216" s="152"/>
    </row>
    <row r="217" spans="1:31" ht="15.75" customHeight="1" x14ac:dyDescent="0.25">
      <c r="A217" s="152"/>
      <c r="B217" s="152"/>
      <c r="C217" s="152"/>
      <c r="D217" s="152"/>
      <c r="E217" s="152"/>
      <c r="F217" s="152"/>
      <c r="G217" s="153"/>
      <c r="H217" s="152"/>
      <c r="I217" s="152"/>
      <c r="J217" s="152"/>
      <c r="K217" s="152"/>
      <c r="L217" s="152"/>
      <c r="M217" s="152"/>
      <c r="N217" s="152"/>
      <c r="O217" s="152"/>
      <c r="P217" s="152"/>
      <c r="Q217" s="152"/>
      <c r="R217" s="152"/>
      <c r="S217" s="152"/>
      <c r="T217" s="152"/>
      <c r="U217" s="152"/>
      <c r="V217" s="152"/>
      <c r="W217" s="152"/>
      <c r="X217" s="152"/>
      <c r="Y217" s="152"/>
      <c r="Z217" s="152"/>
      <c r="AA217" s="152"/>
      <c r="AB217" s="152"/>
      <c r="AC217" s="152"/>
      <c r="AD217" s="152"/>
      <c r="AE217" s="152"/>
    </row>
    <row r="218" spans="1:31" ht="15.75" customHeight="1" x14ac:dyDescent="0.25">
      <c r="A218" s="152"/>
      <c r="B218" s="152"/>
      <c r="C218" s="152"/>
      <c r="D218" s="152"/>
      <c r="E218" s="152"/>
      <c r="F218" s="152"/>
      <c r="G218" s="153"/>
      <c r="H218" s="152"/>
      <c r="I218" s="152"/>
      <c r="J218" s="152"/>
      <c r="K218" s="152"/>
      <c r="L218" s="152"/>
      <c r="M218" s="152"/>
      <c r="N218" s="152"/>
      <c r="O218" s="152"/>
      <c r="P218" s="152"/>
      <c r="Q218" s="152"/>
      <c r="R218" s="152"/>
      <c r="S218" s="152"/>
      <c r="T218" s="152"/>
      <c r="U218" s="152"/>
      <c r="V218" s="152"/>
      <c r="W218" s="152"/>
      <c r="X218" s="152"/>
      <c r="Y218" s="152"/>
      <c r="Z218" s="152"/>
      <c r="AA218" s="152"/>
      <c r="AB218" s="152"/>
      <c r="AC218" s="152"/>
      <c r="AD218" s="152"/>
      <c r="AE218" s="152"/>
    </row>
    <row r="219" spans="1:31" ht="15.75" customHeight="1" x14ac:dyDescent="0.25">
      <c r="A219" s="152"/>
      <c r="B219" s="152"/>
      <c r="C219" s="152"/>
      <c r="D219" s="152"/>
      <c r="E219" s="152"/>
      <c r="F219" s="152"/>
      <c r="G219" s="153"/>
      <c r="H219" s="152"/>
      <c r="I219" s="152"/>
      <c r="J219" s="152"/>
      <c r="K219" s="152"/>
      <c r="L219" s="152"/>
      <c r="M219" s="152"/>
      <c r="N219" s="152"/>
      <c r="O219" s="152"/>
      <c r="P219" s="152"/>
      <c r="Q219" s="152"/>
      <c r="R219" s="152"/>
      <c r="S219" s="152"/>
      <c r="T219" s="152"/>
      <c r="U219" s="152"/>
      <c r="V219" s="152"/>
      <c r="W219" s="152"/>
      <c r="X219" s="152"/>
      <c r="Y219" s="152"/>
      <c r="Z219" s="152"/>
      <c r="AA219" s="152"/>
      <c r="AB219" s="152"/>
      <c r="AC219" s="152"/>
      <c r="AD219" s="152"/>
      <c r="AE219" s="152"/>
    </row>
    <row r="220" spans="1:31" ht="15.75" customHeight="1" x14ac:dyDescent="0.25">
      <c r="A220" s="152"/>
      <c r="B220" s="152"/>
      <c r="C220" s="152"/>
      <c r="D220" s="152"/>
      <c r="E220" s="152"/>
      <c r="F220" s="152"/>
      <c r="G220" s="153"/>
      <c r="H220" s="152"/>
      <c r="I220" s="152"/>
      <c r="J220" s="152"/>
      <c r="K220" s="152"/>
      <c r="L220" s="152"/>
      <c r="M220" s="152"/>
      <c r="N220" s="152"/>
      <c r="O220" s="152"/>
      <c r="P220" s="152"/>
      <c r="Q220" s="152"/>
      <c r="R220" s="152"/>
      <c r="S220" s="152"/>
      <c r="T220" s="152"/>
      <c r="U220" s="152"/>
      <c r="V220" s="152"/>
      <c r="W220" s="152"/>
      <c r="X220" s="152"/>
      <c r="Y220" s="152"/>
      <c r="Z220" s="152"/>
      <c r="AA220" s="152"/>
      <c r="AB220" s="152"/>
      <c r="AC220" s="152"/>
      <c r="AD220" s="152"/>
      <c r="AE220" s="152"/>
    </row>
    <row r="221" spans="1:31" ht="15.75" customHeight="1" x14ac:dyDescent="0.25">
      <c r="A221" s="152"/>
      <c r="B221" s="152"/>
      <c r="C221" s="152"/>
      <c r="D221" s="152"/>
      <c r="E221" s="152"/>
      <c r="F221" s="152"/>
      <c r="G221" s="153"/>
      <c r="H221" s="152"/>
      <c r="I221" s="152"/>
      <c r="J221" s="152"/>
      <c r="K221" s="152"/>
      <c r="L221" s="152"/>
      <c r="M221" s="152"/>
      <c r="N221" s="152"/>
      <c r="O221" s="152"/>
      <c r="P221" s="152"/>
      <c r="Q221" s="152"/>
      <c r="R221" s="152"/>
      <c r="S221" s="152"/>
      <c r="T221" s="152"/>
      <c r="U221" s="152"/>
      <c r="V221" s="152"/>
      <c r="W221" s="152"/>
      <c r="X221" s="152"/>
      <c r="Y221" s="152"/>
      <c r="Z221" s="152"/>
      <c r="AA221" s="152"/>
      <c r="AB221" s="152"/>
      <c r="AC221" s="152"/>
      <c r="AD221" s="152"/>
      <c r="AE221" s="152"/>
    </row>
    <row r="222" spans="1:31" ht="15.75" customHeight="1" x14ac:dyDescent="0.25">
      <c r="A222" s="152"/>
      <c r="B222" s="152"/>
      <c r="C222" s="152"/>
      <c r="D222" s="152"/>
      <c r="E222" s="152"/>
      <c r="F222" s="152"/>
      <c r="G222" s="153"/>
      <c r="H222" s="152"/>
      <c r="I222" s="152"/>
      <c r="J222" s="152"/>
      <c r="K222" s="152"/>
      <c r="L222" s="152"/>
      <c r="M222" s="152"/>
      <c r="N222" s="152"/>
      <c r="O222" s="152"/>
      <c r="P222" s="152"/>
      <c r="Q222" s="152"/>
      <c r="R222" s="152"/>
      <c r="S222" s="152"/>
      <c r="T222" s="152"/>
      <c r="U222" s="152"/>
      <c r="V222" s="152"/>
      <c r="W222" s="152"/>
      <c r="X222" s="152"/>
      <c r="Y222" s="152"/>
      <c r="Z222" s="152"/>
      <c r="AA222" s="152"/>
      <c r="AB222" s="152"/>
      <c r="AC222" s="152"/>
      <c r="AD222" s="152"/>
      <c r="AE222" s="152"/>
    </row>
    <row r="223" spans="1:31" ht="15.75" customHeight="1" x14ac:dyDescent="0.25">
      <c r="A223" s="152"/>
      <c r="B223" s="152"/>
      <c r="C223" s="152"/>
      <c r="D223" s="152"/>
      <c r="E223" s="152"/>
      <c r="F223" s="152"/>
      <c r="G223" s="153"/>
      <c r="H223" s="152"/>
      <c r="I223" s="152"/>
      <c r="J223" s="152"/>
      <c r="K223" s="152"/>
      <c r="L223" s="152"/>
      <c r="M223" s="152"/>
      <c r="N223" s="152"/>
      <c r="O223" s="152"/>
      <c r="P223" s="152"/>
      <c r="Q223" s="152"/>
      <c r="R223" s="152"/>
      <c r="S223" s="152"/>
      <c r="T223" s="152"/>
      <c r="U223" s="152"/>
      <c r="V223" s="152"/>
      <c r="W223" s="152"/>
      <c r="X223" s="152"/>
      <c r="Y223" s="152"/>
      <c r="Z223" s="152"/>
      <c r="AA223" s="152"/>
      <c r="AB223" s="152"/>
      <c r="AC223" s="152"/>
      <c r="AD223" s="152"/>
      <c r="AE223" s="152"/>
    </row>
    <row r="224" spans="1:31" ht="15.75" customHeight="1" x14ac:dyDescent="0.25">
      <c r="A224" s="152"/>
      <c r="B224" s="152"/>
      <c r="C224" s="152"/>
      <c r="D224" s="152"/>
      <c r="E224" s="152"/>
      <c r="F224" s="152"/>
      <c r="G224" s="153"/>
      <c r="H224" s="152"/>
      <c r="I224" s="152"/>
      <c r="J224" s="152"/>
      <c r="K224" s="152"/>
      <c r="L224" s="152"/>
      <c r="M224" s="152"/>
      <c r="N224" s="152"/>
      <c r="O224" s="152"/>
      <c r="P224" s="152"/>
      <c r="Q224" s="152"/>
      <c r="R224" s="152"/>
      <c r="S224" s="152"/>
      <c r="T224" s="152"/>
      <c r="U224" s="152"/>
      <c r="V224" s="152"/>
      <c r="W224" s="152"/>
      <c r="X224" s="152"/>
      <c r="Y224" s="152"/>
      <c r="Z224" s="152"/>
      <c r="AA224" s="152"/>
      <c r="AB224" s="152"/>
      <c r="AC224" s="152"/>
      <c r="AD224" s="152"/>
      <c r="AE224" s="152"/>
    </row>
    <row r="225" spans="1:31" ht="15.75" customHeight="1" x14ac:dyDescent="0.25">
      <c r="A225" s="152"/>
      <c r="B225" s="152"/>
      <c r="C225" s="152"/>
      <c r="D225" s="152"/>
      <c r="E225" s="152"/>
      <c r="F225" s="152"/>
      <c r="G225" s="153"/>
      <c r="H225" s="152"/>
      <c r="I225" s="152"/>
      <c r="J225" s="152"/>
      <c r="K225" s="152"/>
      <c r="L225" s="152"/>
      <c r="M225" s="152"/>
      <c r="N225" s="152"/>
      <c r="O225" s="152"/>
      <c r="P225" s="152"/>
      <c r="Q225" s="152"/>
      <c r="R225" s="152"/>
      <c r="S225" s="152"/>
      <c r="T225" s="152"/>
      <c r="U225" s="152"/>
      <c r="V225" s="152"/>
      <c r="W225" s="152"/>
      <c r="X225" s="152"/>
      <c r="Y225" s="152"/>
      <c r="Z225" s="152"/>
      <c r="AA225" s="152"/>
      <c r="AB225" s="152"/>
      <c r="AC225" s="152"/>
      <c r="AD225" s="152"/>
      <c r="AE225" s="152"/>
    </row>
    <row r="226" spans="1:31" ht="15.75" customHeight="1" x14ac:dyDescent="0.25">
      <c r="A226" s="152"/>
      <c r="B226" s="152"/>
      <c r="C226" s="152"/>
      <c r="D226" s="152"/>
      <c r="E226" s="152"/>
      <c r="F226" s="152"/>
      <c r="G226" s="153"/>
      <c r="H226" s="152"/>
      <c r="I226" s="152"/>
      <c r="J226" s="152"/>
      <c r="K226" s="152"/>
      <c r="L226" s="152"/>
      <c r="M226" s="152"/>
      <c r="N226" s="152"/>
      <c r="O226" s="152"/>
      <c r="P226" s="152"/>
      <c r="Q226" s="152"/>
      <c r="R226" s="152"/>
      <c r="S226" s="152"/>
      <c r="T226" s="152"/>
      <c r="U226" s="152"/>
      <c r="V226" s="152"/>
      <c r="W226" s="152"/>
      <c r="X226" s="152"/>
      <c r="Y226" s="152"/>
      <c r="Z226" s="152"/>
      <c r="AA226" s="152"/>
      <c r="AB226" s="152"/>
      <c r="AC226" s="152"/>
      <c r="AD226" s="152"/>
      <c r="AE226" s="152"/>
    </row>
    <row r="227" spans="1:31" ht="15.75" customHeight="1" x14ac:dyDescent="0.25">
      <c r="A227" s="152"/>
      <c r="B227" s="152"/>
      <c r="C227" s="152"/>
      <c r="D227" s="152"/>
      <c r="E227" s="152"/>
      <c r="F227" s="152"/>
      <c r="G227" s="153"/>
      <c r="H227" s="152"/>
      <c r="I227" s="152"/>
      <c r="J227" s="152"/>
      <c r="K227" s="152"/>
      <c r="L227" s="152"/>
      <c r="M227" s="152"/>
      <c r="N227" s="152"/>
      <c r="O227" s="152"/>
      <c r="P227" s="152"/>
      <c r="Q227" s="152"/>
      <c r="R227" s="152"/>
      <c r="S227" s="152"/>
      <c r="T227" s="152"/>
      <c r="U227" s="152"/>
      <c r="V227" s="152"/>
      <c r="W227" s="152"/>
      <c r="X227" s="152"/>
      <c r="Y227" s="152"/>
      <c r="Z227" s="152"/>
      <c r="AA227" s="152"/>
      <c r="AB227" s="152"/>
      <c r="AC227" s="152"/>
      <c r="AD227" s="152"/>
      <c r="AE227" s="152"/>
    </row>
    <row r="228" spans="1:31" ht="15.75" customHeight="1" x14ac:dyDescent="0.25">
      <c r="A228" s="152"/>
      <c r="B228" s="152"/>
      <c r="C228" s="152"/>
      <c r="D228" s="152"/>
      <c r="E228" s="152"/>
      <c r="F228" s="152"/>
      <c r="G228" s="153"/>
      <c r="H228" s="152"/>
      <c r="I228" s="152"/>
      <c r="J228" s="152"/>
      <c r="K228" s="152"/>
      <c r="L228" s="152"/>
      <c r="M228" s="152"/>
      <c r="N228" s="152"/>
      <c r="O228" s="152"/>
      <c r="P228" s="152"/>
      <c r="Q228" s="152"/>
      <c r="R228" s="152"/>
      <c r="S228" s="152"/>
      <c r="T228" s="152"/>
      <c r="U228" s="152"/>
      <c r="V228" s="152"/>
      <c r="W228" s="152"/>
      <c r="X228" s="152"/>
      <c r="Y228" s="152"/>
      <c r="Z228" s="152"/>
      <c r="AA228" s="152"/>
      <c r="AB228" s="152"/>
      <c r="AC228" s="152"/>
      <c r="AD228" s="152"/>
      <c r="AE228" s="152"/>
    </row>
    <row r="229" spans="1:31" ht="15.75" customHeight="1" x14ac:dyDescent="0.25">
      <c r="A229" s="152"/>
      <c r="B229" s="152"/>
      <c r="C229" s="152"/>
      <c r="D229" s="152"/>
      <c r="E229" s="152"/>
      <c r="F229" s="152"/>
      <c r="G229" s="153"/>
      <c r="H229" s="152"/>
      <c r="I229" s="152"/>
      <c r="J229" s="152"/>
      <c r="K229" s="152"/>
      <c r="L229" s="152"/>
      <c r="M229" s="152"/>
      <c r="N229" s="152"/>
      <c r="O229" s="152"/>
      <c r="P229" s="152"/>
      <c r="Q229" s="152"/>
      <c r="R229" s="152"/>
      <c r="S229" s="152"/>
      <c r="T229" s="152"/>
      <c r="U229" s="152"/>
      <c r="V229" s="152"/>
      <c r="W229" s="152"/>
      <c r="X229" s="152"/>
      <c r="Y229" s="152"/>
      <c r="Z229" s="152"/>
      <c r="AA229" s="152"/>
      <c r="AB229" s="152"/>
      <c r="AC229" s="152"/>
      <c r="AD229" s="152"/>
      <c r="AE229" s="152"/>
    </row>
    <row r="230" spans="1:31" ht="15.75" customHeight="1" x14ac:dyDescent="0.25">
      <c r="A230" s="152"/>
      <c r="B230" s="152"/>
      <c r="C230" s="152"/>
      <c r="D230" s="152"/>
      <c r="E230" s="152"/>
      <c r="F230" s="152"/>
      <c r="G230" s="153"/>
      <c r="H230" s="152"/>
      <c r="I230" s="152"/>
      <c r="J230" s="152"/>
      <c r="K230" s="152"/>
      <c r="L230" s="152"/>
      <c r="M230" s="152"/>
      <c r="N230" s="152"/>
      <c r="O230" s="152"/>
      <c r="P230" s="152"/>
      <c r="Q230" s="152"/>
      <c r="R230" s="152"/>
      <c r="S230" s="152"/>
      <c r="T230" s="152"/>
      <c r="U230" s="152"/>
      <c r="V230" s="152"/>
      <c r="W230" s="152"/>
      <c r="X230" s="152"/>
      <c r="Y230" s="152"/>
      <c r="Z230" s="152"/>
      <c r="AA230" s="152"/>
      <c r="AB230" s="152"/>
      <c r="AC230" s="152"/>
      <c r="AD230" s="152"/>
      <c r="AE230" s="152"/>
    </row>
    <row r="231" spans="1:31" ht="15.75" customHeight="1" x14ac:dyDescent="0.25">
      <c r="A231" s="152"/>
      <c r="B231" s="152"/>
      <c r="C231" s="152"/>
      <c r="D231" s="152"/>
      <c r="E231" s="152"/>
      <c r="F231" s="152"/>
      <c r="G231" s="153"/>
      <c r="H231" s="152"/>
      <c r="I231" s="152"/>
      <c r="J231" s="152"/>
      <c r="K231" s="152"/>
      <c r="L231" s="152"/>
      <c r="M231" s="152"/>
      <c r="N231" s="152"/>
      <c r="O231" s="152"/>
      <c r="P231" s="152"/>
      <c r="Q231" s="152"/>
      <c r="R231" s="152"/>
      <c r="S231" s="152"/>
      <c r="T231" s="152"/>
      <c r="U231" s="152"/>
      <c r="V231" s="152"/>
      <c r="W231" s="152"/>
      <c r="X231" s="152"/>
      <c r="Y231" s="152"/>
      <c r="Z231" s="152"/>
      <c r="AA231" s="152"/>
      <c r="AB231" s="152"/>
      <c r="AC231" s="152"/>
      <c r="AD231" s="152"/>
      <c r="AE231" s="152"/>
    </row>
    <row r="232" spans="1:31" ht="15.75" customHeight="1" x14ac:dyDescent="0.25">
      <c r="A232" s="152"/>
      <c r="B232" s="152"/>
      <c r="C232" s="152"/>
      <c r="D232" s="152"/>
      <c r="E232" s="152"/>
      <c r="F232" s="152"/>
      <c r="G232" s="153"/>
      <c r="H232" s="152"/>
      <c r="I232" s="152"/>
      <c r="J232" s="152"/>
      <c r="K232" s="152"/>
      <c r="L232" s="152"/>
      <c r="M232" s="152"/>
      <c r="N232" s="152"/>
      <c r="O232" s="152"/>
      <c r="P232" s="152"/>
      <c r="Q232" s="152"/>
      <c r="R232" s="152"/>
      <c r="S232" s="152"/>
      <c r="T232" s="152"/>
      <c r="U232" s="152"/>
      <c r="V232" s="152"/>
      <c r="W232" s="152"/>
      <c r="X232" s="152"/>
      <c r="Y232" s="152"/>
      <c r="Z232" s="152"/>
      <c r="AA232" s="152"/>
      <c r="AB232" s="152"/>
      <c r="AC232" s="152"/>
      <c r="AD232" s="152"/>
      <c r="AE232" s="152"/>
    </row>
    <row r="233" spans="1:31" ht="15.75" customHeight="1" x14ac:dyDescent="0.25">
      <c r="A233" s="152"/>
      <c r="B233" s="152"/>
      <c r="C233" s="152"/>
      <c r="D233" s="152"/>
      <c r="E233" s="152"/>
      <c r="F233" s="152"/>
      <c r="G233" s="153"/>
      <c r="H233" s="152"/>
      <c r="I233" s="152"/>
      <c r="J233" s="152"/>
      <c r="K233" s="152"/>
      <c r="L233" s="152"/>
      <c r="M233" s="152"/>
      <c r="N233" s="152"/>
      <c r="O233" s="152"/>
      <c r="P233" s="152"/>
      <c r="Q233" s="152"/>
      <c r="R233" s="152"/>
      <c r="S233" s="152"/>
      <c r="T233" s="152"/>
      <c r="U233" s="152"/>
      <c r="V233" s="152"/>
      <c r="W233" s="152"/>
      <c r="X233" s="152"/>
      <c r="Y233" s="152"/>
      <c r="Z233" s="152"/>
      <c r="AA233" s="152"/>
      <c r="AB233" s="152"/>
      <c r="AC233" s="152"/>
      <c r="AD233" s="152"/>
      <c r="AE233" s="152"/>
    </row>
    <row r="234" spans="1:31" ht="15.75" customHeight="1" x14ac:dyDescent="0.25">
      <c r="A234" s="152"/>
      <c r="B234" s="152"/>
      <c r="C234" s="152"/>
      <c r="D234" s="152"/>
      <c r="E234" s="152"/>
      <c r="F234" s="152"/>
      <c r="G234" s="153"/>
      <c r="H234" s="152"/>
      <c r="I234" s="152"/>
      <c r="J234" s="152"/>
      <c r="K234" s="152"/>
      <c r="L234" s="152"/>
      <c r="M234" s="152"/>
      <c r="N234" s="152"/>
      <c r="O234" s="152"/>
      <c r="P234" s="152"/>
      <c r="Q234" s="152"/>
      <c r="R234" s="152"/>
      <c r="S234" s="152"/>
      <c r="T234" s="152"/>
      <c r="U234" s="152"/>
      <c r="V234" s="152"/>
      <c r="W234" s="152"/>
      <c r="X234" s="152"/>
      <c r="Y234" s="152"/>
      <c r="Z234" s="152"/>
      <c r="AA234" s="152"/>
      <c r="AB234" s="152"/>
      <c r="AC234" s="152"/>
      <c r="AD234" s="152"/>
      <c r="AE234" s="152"/>
    </row>
    <row r="235" spans="1:31" ht="15.75" customHeight="1" x14ac:dyDescent="0.25">
      <c r="A235" s="152"/>
      <c r="B235" s="152"/>
      <c r="C235" s="152"/>
      <c r="D235" s="152"/>
      <c r="E235" s="152"/>
      <c r="F235" s="152"/>
      <c r="G235" s="153"/>
      <c r="H235" s="152"/>
      <c r="I235" s="152"/>
      <c r="J235" s="152"/>
      <c r="K235" s="152"/>
      <c r="L235" s="152"/>
      <c r="M235" s="152"/>
      <c r="N235" s="152"/>
      <c r="O235" s="152"/>
      <c r="P235" s="152"/>
      <c r="Q235" s="152"/>
      <c r="R235" s="152"/>
      <c r="S235" s="152"/>
      <c r="T235" s="152"/>
      <c r="U235" s="152"/>
      <c r="V235" s="152"/>
      <c r="W235" s="152"/>
      <c r="X235" s="152"/>
      <c r="Y235" s="152"/>
      <c r="Z235" s="152"/>
      <c r="AA235" s="152"/>
      <c r="AB235" s="152"/>
      <c r="AC235" s="152"/>
      <c r="AD235" s="152"/>
      <c r="AE235" s="152"/>
    </row>
    <row r="236" spans="1:31" ht="15.75" customHeight="1" x14ac:dyDescent="0.25">
      <c r="A236" s="152"/>
      <c r="B236" s="152"/>
      <c r="C236" s="152"/>
      <c r="D236" s="152"/>
      <c r="E236" s="152"/>
      <c r="F236" s="152"/>
      <c r="G236" s="153"/>
      <c r="H236" s="152"/>
      <c r="I236" s="152"/>
      <c r="J236" s="152"/>
      <c r="K236" s="152"/>
      <c r="L236" s="152"/>
      <c r="M236" s="152"/>
      <c r="N236" s="152"/>
      <c r="O236" s="152"/>
      <c r="P236" s="152"/>
      <c r="Q236" s="152"/>
      <c r="R236" s="152"/>
      <c r="S236" s="152"/>
      <c r="T236" s="152"/>
      <c r="U236" s="152"/>
      <c r="V236" s="152"/>
      <c r="W236" s="152"/>
      <c r="X236" s="152"/>
      <c r="Y236" s="152"/>
      <c r="Z236" s="152"/>
      <c r="AA236" s="152"/>
      <c r="AB236" s="152"/>
      <c r="AC236" s="152"/>
      <c r="AD236" s="152"/>
      <c r="AE236" s="152"/>
    </row>
    <row r="237" spans="1:31" ht="15.75" customHeight="1" x14ac:dyDescent="0.25">
      <c r="A237" s="152"/>
      <c r="B237" s="152"/>
      <c r="C237" s="152"/>
      <c r="D237" s="152"/>
      <c r="E237" s="152"/>
      <c r="F237" s="152"/>
      <c r="G237" s="153"/>
      <c r="H237" s="152"/>
      <c r="I237" s="152"/>
      <c r="J237" s="152"/>
      <c r="K237" s="152"/>
      <c r="L237" s="152"/>
      <c r="M237" s="152"/>
      <c r="N237" s="152"/>
      <c r="O237" s="152"/>
      <c r="P237" s="152"/>
      <c r="Q237" s="152"/>
      <c r="R237" s="152"/>
      <c r="S237" s="152"/>
      <c r="T237" s="152"/>
      <c r="U237" s="152"/>
      <c r="V237" s="152"/>
      <c r="W237" s="152"/>
      <c r="X237" s="152"/>
      <c r="Y237" s="152"/>
      <c r="Z237" s="152"/>
      <c r="AA237" s="152"/>
      <c r="AB237" s="152"/>
      <c r="AC237" s="152"/>
      <c r="AD237" s="152"/>
      <c r="AE237" s="152"/>
    </row>
    <row r="238" spans="1:31" ht="15.75" customHeight="1" x14ac:dyDescent="0.25">
      <c r="A238" s="152"/>
      <c r="B238" s="152"/>
      <c r="C238" s="152"/>
      <c r="D238" s="152"/>
      <c r="E238" s="152"/>
      <c r="F238" s="152"/>
      <c r="G238" s="153"/>
      <c r="H238" s="152"/>
      <c r="I238" s="152"/>
      <c r="J238" s="152"/>
      <c r="K238" s="152"/>
      <c r="L238" s="152"/>
      <c r="M238" s="152"/>
      <c r="N238" s="152"/>
      <c r="O238" s="152"/>
      <c r="P238" s="152"/>
      <c r="Q238" s="152"/>
      <c r="R238" s="152"/>
      <c r="S238" s="152"/>
      <c r="T238" s="152"/>
      <c r="U238" s="152"/>
      <c r="V238" s="152"/>
      <c r="W238" s="152"/>
      <c r="X238" s="152"/>
      <c r="Y238" s="152"/>
      <c r="Z238" s="152"/>
      <c r="AA238" s="152"/>
      <c r="AB238" s="152"/>
      <c r="AC238" s="152"/>
      <c r="AD238" s="152"/>
      <c r="AE238" s="152"/>
    </row>
    <row r="239" spans="1:31" ht="15.75" customHeight="1" x14ac:dyDescent="0.25">
      <c r="A239" s="152"/>
      <c r="B239" s="152"/>
      <c r="C239" s="152"/>
      <c r="D239" s="152"/>
      <c r="E239" s="152"/>
      <c r="F239" s="152"/>
      <c r="G239" s="153"/>
      <c r="H239" s="152"/>
      <c r="I239" s="152"/>
      <c r="J239" s="152"/>
      <c r="K239" s="152"/>
      <c r="L239" s="152"/>
      <c r="M239" s="152"/>
      <c r="N239" s="152"/>
      <c r="O239" s="152"/>
      <c r="P239" s="152"/>
      <c r="Q239" s="152"/>
      <c r="R239" s="152"/>
      <c r="S239" s="152"/>
      <c r="T239" s="152"/>
      <c r="U239" s="152"/>
      <c r="V239" s="152"/>
      <c r="W239" s="152"/>
      <c r="X239" s="152"/>
      <c r="Y239" s="152"/>
      <c r="Z239" s="152"/>
      <c r="AA239" s="152"/>
      <c r="AB239" s="152"/>
      <c r="AC239" s="152"/>
      <c r="AD239" s="152"/>
      <c r="AE239" s="152"/>
    </row>
    <row r="240" spans="1:31" ht="15.75" customHeight="1" x14ac:dyDescent="0.25">
      <c r="A240" s="152"/>
      <c r="B240" s="152"/>
      <c r="C240" s="152"/>
      <c r="D240" s="152"/>
      <c r="E240" s="152"/>
      <c r="F240" s="152"/>
      <c r="G240" s="153"/>
      <c r="H240" s="152"/>
      <c r="I240" s="152"/>
      <c r="J240" s="152"/>
      <c r="K240" s="152"/>
      <c r="L240" s="152"/>
      <c r="M240" s="152"/>
      <c r="N240" s="152"/>
      <c r="O240" s="152"/>
      <c r="P240" s="152"/>
      <c r="Q240" s="152"/>
      <c r="R240" s="152"/>
      <c r="S240" s="152"/>
      <c r="T240" s="152"/>
      <c r="U240" s="152"/>
      <c r="V240" s="152"/>
      <c r="W240" s="152"/>
      <c r="X240" s="152"/>
      <c r="Y240" s="152"/>
      <c r="Z240" s="152"/>
      <c r="AA240" s="152"/>
      <c r="AB240" s="152"/>
      <c r="AC240" s="152"/>
      <c r="AD240" s="152"/>
      <c r="AE240" s="152"/>
    </row>
    <row r="241" spans="1:31" ht="15.75" customHeight="1" x14ac:dyDescent="0.25">
      <c r="A241" s="152"/>
      <c r="B241" s="152"/>
      <c r="C241" s="152"/>
      <c r="D241" s="152"/>
      <c r="E241" s="152"/>
      <c r="F241" s="152"/>
      <c r="G241" s="153"/>
      <c r="H241" s="152"/>
      <c r="I241" s="152"/>
      <c r="J241" s="152"/>
      <c r="K241" s="152"/>
      <c r="L241" s="152"/>
      <c r="M241" s="152"/>
      <c r="N241" s="152"/>
      <c r="O241" s="152"/>
      <c r="P241" s="152"/>
      <c r="Q241" s="152"/>
      <c r="R241" s="152"/>
      <c r="S241" s="152"/>
      <c r="T241" s="152"/>
      <c r="U241" s="152"/>
      <c r="V241" s="152"/>
      <c r="W241" s="152"/>
      <c r="X241" s="152"/>
      <c r="Y241" s="152"/>
      <c r="Z241" s="152"/>
      <c r="AA241" s="152"/>
      <c r="AB241" s="152"/>
      <c r="AC241" s="152"/>
      <c r="AD241" s="152"/>
      <c r="AE241" s="152"/>
    </row>
    <row r="242" spans="1:31" ht="15.75" customHeight="1" x14ac:dyDescent="0.25">
      <c r="A242" s="152"/>
      <c r="B242" s="152"/>
      <c r="C242" s="152"/>
      <c r="D242" s="152"/>
      <c r="E242" s="152"/>
      <c r="F242" s="152"/>
      <c r="G242" s="153"/>
      <c r="H242" s="152"/>
      <c r="I242" s="152"/>
      <c r="J242" s="152"/>
      <c r="K242" s="152"/>
      <c r="L242" s="152"/>
      <c r="M242" s="152"/>
      <c r="N242" s="152"/>
      <c r="O242" s="152"/>
      <c r="P242" s="152"/>
      <c r="Q242" s="152"/>
      <c r="R242" s="152"/>
      <c r="S242" s="152"/>
      <c r="T242" s="152"/>
      <c r="U242" s="152"/>
      <c r="V242" s="152"/>
      <c r="W242" s="152"/>
      <c r="X242" s="152"/>
      <c r="Y242" s="152"/>
      <c r="Z242" s="152"/>
      <c r="AA242" s="152"/>
      <c r="AB242" s="152"/>
      <c r="AC242" s="152"/>
      <c r="AD242" s="152"/>
      <c r="AE242" s="152"/>
    </row>
    <row r="243" spans="1:31" ht="15.75" customHeight="1" x14ac:dyDescent="0.25">
      <c r="A243" s="152"/>
      <c r="B243" s="152"/>
      <c r="C243" s="152"/>
      <c r="D243" s="152"/>
      <c r="E243" s="152"/>
      <c r="F243" s="152"/>
      <c r="G243" s="153"/>
      <c r="H243" s="152"/>
      <c r="I243" s="152"/>
      <c r="J243" s="152"/>
      <c r="K243" s="152"/>
      <c r="L243" s="152"/>
      <c r="M243" s="152"/>
      <c r="N243" s="152"/>
      <c r="O243" s="152"/>
      <c r="P243" s="152"/>
      <c r="Q243" s="152"/>
      <c r="R243" s="152"/>
      <c r="S243" s="152"/>
      <c r="T243" s="152"/>
      <c r="U243" s="152"/>
      <c r="V243" s="152"/>
      <c r="W243" s="152"/>
      <c r="X243" s="152"/>
      <c r="Y243" s="152"/>
      <c r="Z243" s="152"/>
      <c r="AA243" s="152"/>
      <c r="AB243" s="152"/>
      <c r="AC243" s="152"/>
      <c r="AD243" s="152"/>
      <c r="AE243" s="152"/>
    </row>
    <row r="244" spans="1:31" ht="15.75" customHeight="1" x14ac:dyDescent="0.25">
      <c r="A244" s="152"/>
      <c r="B244" s="152"/>
      <c r="C244" s="152"/>
      <c r="D244" s="152"/>
      <c r="E244" s="152"/>
      <c r="F244" s="152"/>
      <c r="G244" s="153"/>
      <c r="H244" s="152"/>
      <c r="I244" s="152"/>
      <c r="J244" s="152"/>
      <c r="K244" s="152"/>
      <c r="L244" s="152"/>
      <c r="M244" s="152"/>
      <c r="N244" s="152"/>
      <c r="O244" s="152"/>
      <c r="P244" s="152"/>
      <c r="Q244" s="152"/>
      <c r="R244" s="152"/>
      <c r="S244" s="152"/>
      <c r="T244" s="152"/>
      <c r="U244" s="152"/>
      <c r="V244" s="152"/>
      <c r="W244" s="152"/>
      <c r="X244" s="152"/>
      <c r="Y244" s="152"/>
      <c r="Z244" s="152"/>
      <c r="AA244" s="152"/>
      <c r="AB244" s="152"/>
      <c r="AC244" s="152"/>
      <c r="AD244" s="152"/>
      <c r="AE244" s="152"/>
    </row>
    <row r="245" spans="1:31" ht="15.75" customHeight="1" x14ac:dyDescent="0.25">
      <c r="A245" s="152"/>
      <c r="B245" s="152"/>
      <c r="C245" s="152"/>
      <c r="D245" s="152"/>
      <c r="E245" s="152"/>
      <c r="F245" s="152"/>
      <c r="G245" s="153"/>
      <c r="H245" s="152"/>
      <c r="I245" s="152"/>
      <c r="J245" s="152"/>
      <c r="K245" s="152"/>
      <c r="L245" s="152"/>
      <c r="M245" s="152"/>
      <c r="N245" s="152"/>
      <c r="O245" s="152"/>
      <c r="P245" s="152"/>
      <c r="Q245" s="152"/>
      <c r="R245" s="152"/>
      <c r="S245" s="152"/>
      <c r="T245" s="152"/>
      <c r="U245" s="152"/>
      <c r="V245" s="152"/>
      <c r="W245" s="152"/>
      <c r="X245" s="152"/>
      <c r="Y245" s="152"/>
      <c r="Z245" s="152"/>
      <c r="AA245" s="152"/>
      <c r="AB245" s="152"/>
      <c r="AC245" s="152"/>
      <c r="AD245" s="152"/>
      <c r="AE245" s="152"/>
    </row>
    <row r="246" spans="1:31" ht="15.75" customHeight="1" x14ac:dyDescent="0.25">
      <c r="A246" s="152"/>
      <c r="B246" s="152"/>
      <c r="C246" s="152"/>
      <c r="D246" s="152"/>
      <c r="E246" s="152"/>
      <c r="F246" s="152"/>
      <c r="G246" s="153"/>
      <c r="H246" s="152"/>
      <c r="I246" s="152"/>
      <c r="J246" s="152"/>
      <c r="K246" s="152"/>
      <c r="L246" s="152"/>
      <c r="M246" s="152"/>
      <c r="N246" s="152"/>
      <c r="O246" s="152"/>
      <c r="P246" s="152"/>
      <c r="Q246" s="152"/>
      <c r="R246" s="152"/>
      <c r="S246" s="152"/>
      <c r="T246" s="152"/>
      <c r="U246" s="152"/>
      <c r="V246" s="152"/>
      <c r="W246" s="152"/>
      <c r="X246" s="152"/>
      <c r="Y246" s="152"/>
      <c r="Z246" s="152"/>
      <c r="AA246" s="152"/>
      <c r="AB246" s="152"/>
      <c r="AC246" s="152"/>
      <c r="AD246" s="152"/>
      <c r="AE246" s="152"/>
    </row>
    <row r="247" spans="1:31" ht="15.75" customHeight="1" x14ac:dyDescent="0.25">
      <c r="A247" s="152"/>
      <c r="B247" s="152"/>
      <c r="C247" s="152"/>
      <c r="D247" s="152"/>
      <c r="E247" s="152"/>
      <c r="F247" s="152"/>
      <c r="G247" s="153"/>
      <c r="H247" s="152"/>
      <c r="I247" s="152"/>
      <c r="J247" s="152"/>
      <c r="K247" s="152"/>
      <c r="L247" s="152"/>
      <c r="M247" s="152"/>
      <c r="N247" s="152"/>
      <c r="O247" s="152"/>
      <c r="P247" s="152"/>
      <c r="Q247" s="152"/>
      <c r="R247" s="152"/>
      <c r="S247" s="152"/>
      <c r="T247" s="152"/>
      <c r="U247" s="152"/>
      <c r="V247" s="152"/>
      <c r="W247" s="152"/>
      <c r="X247" s="152"/>
      <c r="Y247" s="152"/>
      <c r="Z247" s="152"/>
      <c r="AA247" s="152"/>
      <c r="AB247" s="152"/>
      <c r="AC247" s="152"/>
      <c r="AD247" s="152"/>
      <c r="AE247" s="152"/>
    </row>
    <row r="248" spans="1:31" ht="15.75" customHeight="1" x14ac:dyDescent="0.25">
      <c r="A248" s="152"/>
      <c r="B248" s="152"/>
      <c r="C248" s="152"/>
      <c r="D248" s="152"/>
      <c r="E248" s="152"/>
      <c r="F248" s="152"/>
      <c r="G248" s="153"/>
      <c r="H248" s="152"/>
      <c r="I248" s="152"/>
      <c r="J248" s="152"/>
      <c r="K248" s="152"/>
      <c r="L248" s="152"/>
      <c r="M248" s="152"/>
      <c r="N248" s="152"/>
      <c r="O248" s="152"/>
      <c r="P248" s="152"/>
      <c r="Q248" s="152"/>
      <c r="R248" s="152"/>
      <c r="S248" s="152"/>
      <c r="T248" s="152"/>
      <c r="U248" s="152"/>
      <c r="V248" s="152"/>
      <c r="W248" s="152"/>
      <c r="X248" s="152"/>
      <c r="Y248" s="152"/>
      <c r="Z248" s="152"/>
      <c r="AA248" s="152"/>
      <c r="AB248" s="152"/>
      <c r="AC248" s="152"/>
      <c r="AD248" s="152"/>
      <c r="AE248" s="152"/>
    </row>
    <row r="249" spans="1:31" ht="15.75" customHeight="1" x14ac:dyDescent="0.25">
      <c r="A249" s="152"/>
      <c r="B249" s="152"/>
      <c r="C249" s="152"/>
      <c r="D249" s="152"/>
      <c r="E249" s="152"/>
      <c r="F249" s="152"/>
      <c r="G249" s="153"/>
      <c r="H249" s="152"/>
      <c r="I249" s="152"/>
      <c r="J249" s="152"/>
      <c r="K249" s="152"/>
      <c r="L249" s="152"/>
      <c r="M249" s="152"/>
      <c r="N249" s="152"/>
      <c r="O249" s="152"/>
      <c r="P249" s="152"/>
      <c r="Q249" s="152"/>
      <c r="R249" s="152"/>
      <c r="S249" s="152"/>
      <c r="T249" s="152"/>
      <c r="U249" s="152"/>
      <c r="V249" s="152"/>
      <c r="W249" s="152"/>
      <c r="X249" s="152"/>
      <c r="Y249" s="152"/>
      <c r="Z249" s="152"/>
      <c r="AA249" s="152"/>
      <c r="AB249" s="152"/>
      <c r="AC249" s="152"/>
      <c r="AD249" s="152"/>
      <c r="AE249" s="152"/>
    </row>
    <row r="250" spans="1:31" ht="15.75" customHeight="1" x14ac:dyDescent="0.25">
      <c r="A250" s="152"/>
      <c r="B250" s="152"/>
      <c r="C250" s="152"/>
      <c r="D250" s="152"/>
      <c r="E250" s="152"/>
      <c r="F250" s="152"/>
      <c r="G250" s="153"/>
      <c r="H250" s="152"/>
      <c r="I250" s="152"/>
      <c r="J250" s="152"/>
      <c r="K250" s="152"/>
      <c r="L250" s="152"/>
      <c r="M250" s="152"/>
      <c r="N250" s="152"/>
      <c r="O250" s="152"/>
      <c r="P250" s="152"/>
      <c r="Q250" s="152"/>
      <c r="R250" s="152"/>
      <c r="S250" s="152"/>
      <c r="T250" s="152"/>
      <c r="U250" s="152"/>
      <c r="V250" s="152"/>
      <c r="W250" s="152"/>
      <c r="X250" s="152"/>
      <c r="Y250" s="152"/>
      <c r="Z250" s="152"/>
      <c r="AA250" s="152"/>
      <c r="AB250" s="152"/>
      <c r="AC250" s="152"/>
      <c r="AD250" s="152"/>
      <c r="AE250" s="152"/>
    </row>
    <row r="251" spans="1:31" ht="15.75" customHeight="1" x14ac:dyDescent="0.25">
      <c r="A251" s="152"/>
      <c r="B251" s="152"/>
      <c r="C251" s="152"/>
      <c r="D251" s="152"/>
      <c r="E251" s="152"/>
      <c r="F251" s="152"/>
      <c r="G251" s="153"/>
      <c r="H251" s="152"/>
      <c r="I251" s="152"/>
      <c r="J251" s="152"/>
      <c r="K251" s="152"/>
      <c r="L251" s="152"/>
      <c r="M251" s="152"/>
      <c r="N251" s="152"/>
      <c r="O251" s="152"/>
      <c r="P251" s="152"/>
      <c r="Q251" s="152"/>
      <c r="R251" s="152"/>
      <c r="S251" s="152"/>
      <c r="T251" s="152"/>
      <c r="U251" s="152"/>
      <c r="V251" s="152"/>
      <c r="W251" s="152"/>
      <c r="X251" s="152"/>
      <c r="Y251" s="152"/>
      <c r="Z251" s="152"/>
      <c r="AA251" s="152"/>
      <c r="AB251" s="152"/>
      <c r="AC251" s="152"/>
      <c r="AD251" s="152"/>
      <c r="AE251" s="152"/>
    </row>
    <row r="252" spans="1:31" ht="15.75" customHeight="1" x14ac:dyDescent="0.25">
      <c r="A252" s="152"/>
      <c r="B252" s="152"/>
      <c r="C252" s="152"/>
      <c r="D252" s="152"/>
      <c r="E252" s="152"/>
      <c r="F252" s="152"/>
      <c r="G252" s="153"/>
      <c r="H252" s="152"/>
      <c r="I252" s="152"/>
      <c r="J252" s="152"/>
      <c r="K252" s="152"/>
      <c r="L252" s="152"/>
      <c r="M252" s="152"/>
      <c r="N252" s="152"/>
      <c r="O252" s="152"/>
      <c r="P252" s="152"/>
      <c r="Q252" s="152"/>
      <c r="R252" s="152"/>
      <c r="S252" s="152"/>
      <c r="T252" s="152"/>
      <c r="U252" s="152"/>
      <c r="V252" s="152"/>
      <c r="W252" s="152"/>
      <c r="X252" s="152"/>
      <c r="Y252" s="152"/>
      <c r="Z252" s="152"/>
      <c r="AA252" s="152"/>
      <c r="AB252" s="152"/>
      <c r="AC252" s="152"/>
      <c r="AD252" s="152"/>
      <c r="AE252" s="152"/>
    </row>
    <row r="253" spans="1:31" ht="15.75" customHeight="1" x14ac:dyDescent="0.25">
      <c r="A253" s="152"/>
      <c r="B253" s="152"/>
      <c r="C253" s="152"/>
      <c r="D253" s="152"/>
      <c r="E253" s="152"/>
      <c r="F253" s="152"/>
      <c r="G253" s="153"/>
      <c r="H253" s="152"/>
      <c r="I253" s="152"/>
      <c r="J253" s="152"/>
      <c r="K253" s="152"/>
      <c r="L253" s="152"/>
      <c r="M253" s="152"/>
      <c r="N253" s="152"/>
      <c r="O253" s="152"/>
      <c r="P253" s="152"/>
      <c r="Q253" s="152"/>
      <c r="R253" s="152"/>
      <c r="S253" s="152"/>
      <c r="T253" s="152"/>
      <c r="U253" s="152"/>
      <c r="V253" s="152"/>
      <c r="W253" s="152"/>
      <c r="X253" s="152"/>
      <c r="Y253" s="152"/>
      <c r="Z253" s="152"/>
      <c r="AA253" s="152"/>
      <c r="AB253" s="152"/>
      <c r="AC253" s="152"/>
      <c r="AD253" s="152"/>
      <c r="AE253" s="152"/>
    </row>
    <row r="254" spans="1:31" ht="15.75" customHeight="1" x14ac:dyDescent="0.25">
      <c r="A254" s="152"/>
      <c r="B254" s="152"/>
      <c r="C254" s="152"/>
      <c r="D254" s="152"/>
      <c r="E254" s="152"/>
      <c r="F254" s="152"/>
      <c r="G254" s="153"/>
      <c r="H254" s="152"/>
      <c r="I254" s="152"/>
      <c r="J254" s="152"/>
      <c r="K254" s="152"/>
      <c r="L254" s="152"/>
      <c r="M254" s="152"/>
      <c r="N254" s="152"/>
      <c r="O254" s="152"/>
      <c r="P254" s="152"/>
      <c r="Q254" s="152"/>
      <c r="R254" s="152"/>
      <c r="S254" s="152"/>
      <c r="T254" s="152"/>
      <c r="U254" s="152"/>
      <c r="V254" s="152"/>
      <c r="W254" s="152"/>
      <c r="X254" s="152"/>
      <c r="Y254" s="152"/>
      <c r="Z254" s="152"/>
      <c r="AA254" s="152"/>
      <c r="AB254" s="152"/>
      <c r="AC254" s="152"/>
      <c r="AD254" s="152"/>
      <c r="AE254" s="152"/>
    </row>
    <row r="255" spans="1:31" ht="15.75" customHeight="1" x14ac:dyDescent="0.25">
      <c r="A255" s="152"/>
      <c r="B255" s="152"/>
      <c r="C255" s="152"/>
      <c r="D255" s="152"/>
      <c r="E255" s="152"/>
      <c r="F255" s="152"/>
      <c r="G255" s="153"/>
      <c r="H255" s="152"/>
      <c r="I255" s="152"/>
      <c r="J255" s="152"/>
      <c r="K255" s="152"/>
      <c r="L255" s="152"/>
      <c r="M255" s="152"/>
      <c r="N255" s="152"/>
      <c r="O255" s="152"/>
      <c r="P255" s="152"/>
      <c r="Q255" s="152"/>
      <c r="R255" s="152"/>
      <c r="S255" s="152"/>
      <c r="T255" s="152"/>
      <c r="U255" s="152"/>
      <c r="V255" s="152"/>
      <c r="W255" s="152"/>
      <c r="X255" s="152"/>
      <c r="Y255" s="152"/>
      <c r="Z255" s="152"/>
      <c r="AA255" s="152"/>
      <c r="AB255" s="152"/>
      <c r="AC255" s="152"/>
      <c r="AD255" s="152"/>
      <c r="AE255" s="152"/>
    </row>
    <row r="256" spans="1:31" ht="15.75" customHeight="1" x14ac:dyDescent="0.25">
      <c r="A256" s="152"/>
      <c r="B256" s="152"/>
      <c r="C256" s="152"/>
      <c r="D256" s="152"/>
      <c r="E256" s="152"/>
      <c r="F256" s="152"/>
      <c r="G256" s="153"/>
      <c r="H256" s="152"/>
      <c r="I256" s="152"/>
      <c r="J256" s="152"/>
      <c r="K256" s="152"/>
      <c r="L256" s="152"/>
      <c r="M256" s="152"/>
      <c r="N256" s="152"/>
      <c r="O256" s="152"/>
      <c r="P256" s="152"/>
      <c r="Q256" s="152"/>
      <c r="R256" s="152"/>
      <c r="S256" s="152"/>
      <c r="T256" s="152"/>
      <c r="U256" s="152"/>
      <c r="V256" s="152"/>
      <c r="W256" s="152"/>
      <c r="X256" s="152"/>
      <c r="Y256" s="152"/>
      <c r="Z256" s="152"/>
      <c r="AA256" s="152"/>
      <c r="AB256" s="152"/>
      <c r="AC256" s="152"/>
      <c r="AD256" s="152"/>
      <c r="AE256" s="152"/>
    </row>
    <row r="257" spans="1:31" ht="15.75" customHeight="1" x14ac:dyDescent="0.25">
      <c r="A257" s="152"/>
      <c r="B257" s="152"/>
      <c r="C257" s="152"/>
      <c r="D257" s="152"/>
      <c r="E257" s="152"/>
      <c r="F257" s="152"/>
      <c r="G257" s="153"/>
      <c r="H257" s="152"/>
      <c r="I257" s="152"/>
      <c r="J257" s="152"/>
      <c r="K257" s="152"/>
      <c r="L257" s="152"/>
      <c r="M257" s="152"/>
      <c r="N257" s="152"/>
      <c r="O257" s="152"/>
      <c r="P257" s="152"/>
      <c r="Q257" s="152"/>
      <c r="R257" s="152"/>
      <c r="S257" s="152"/>
      <c r="T257" s="152"/>
      <c r="U257" s="152"/>
      <c r="V257" s="152"/>
      <c r="W257" s="152"/>
      <c r="X257" s="152"/>
      <c r="Y257" s="152"/>
      <c r="Z257" s="152"/>
      <c r="AA257" s="152"/>
      <c r="AB257" s="152"/>
      <c r="AC257" s="152"/>
      <c r="AD257" s="152"/>
      <c r="AE257" s="152"/>
    </row>
    <row r="258" spans="1:31" ht="15.75" customHeight="1" x14ac:dyDescent="0.25">
      <c r="A258" s="152"/>
      <c r="B258" s="152"/>
      <c r="C258" s="152"/>
      <c r="D258" s="152"/>
      <c r="E258" s="152"/>
      <c r="F258" s="152"/>
      <c r="G258" s="153"/>
      <c r="H258" s="152"/>
      <c r="I258" s="152"/>
      <c r="J258" s="152"/>
      <c r="K258" s="152"/>
      <c r="L258" s="152"/>
      <c r="M258" s="152"/>
      <c r="N258" s="152"/>
      <c r="O258" s="152"/>
      <c r="P258" s="152"/>
      <c r="Q258" s="152"/>
      <c r="R258" s="152"/>
      <c r="S258" s="152"/>
      <c r="T258" s="152"/>
      <c r="U258" s="152"/>
      <c r="V258" s="152"/>
      <c r="W258" s="152"/>
      <c r="X258" s="152"/>
      <c r="Y258" s="152"/>
      <c r="Z258" s="152"/>
      <c r="AA258" s="152"/>
      <c r="AB258" s="152"/>
      <c r="AC258" s="152"/>
      <c r="AD258" s="152"/>
      <c r="AE258" s="152"/>
    </row>
    <row r="259" spans="1:31" ht="15.75" customHeight="1" x14ac:dyDescent="0.25">
      <c r="A259" s="152"/>
      <c r="B259" s="152"/>
      <c r="C259" s="152"/>
      <c r="D259" s="152"/>
      <c r="E259" s="152"/>
      <c r="F259" s="152"/>
      <c r="G259" s="153"/>
      <c r="H259" s="152"/>
      <c r="I259" s="152"/>
      <c r="J259" s="152"/>
      <c r="K259" s="152"/>
      <c r="L259" s="152"/>
      <c r="M259" s="152"/>
      <c r="N259" s="152"/>
      <c r="O259" s="152"/>
      <c r="P259" s="152"/>
      <c r="Q259" s="152"/>
      <c r="R259" s="152"/>
      <c r="S259" s="152"/>
      <c r="T259" s="152"/>
      <c r="U259" s="152"/>
      <c r="V259" s="152"/>
      <c r="W259" s="152"/>
      <c r="X259" s="152"/>
      <c r="Y259" s="152"/>
      <c r="Z259" s="152"/>
      <c r="AA259" s="152"/>
      <c r="AB259" s="152"/>
      <c r="AC259" s="152"/>
      <c r="AD259" s="152"/>
      <c r="AE259" s="152"/>
    </row>
    <row r="260" spans="1:31" ht="15.75" customHeight="1" x14ac:dyDescent="0.25">
      <c r="A260" s="152"/>
      <c r="B260" s="152"/>
      <c r="C260" s="152"/>
      <c r="D260" s="152"/>
      <c r="E260" s="152"/>
      <c r="F260" s="152"/>
      <c r="G260" s="153"/>
      <c r="H260" s="152"/>
      <c r="I260" s="152"/>
      <c r="J260" s="152"/>
      <c r="K260" s="152"/>
      <c r="L260" s="152"/>
      <c r="M260" s="152"/>
      <c r="N260" s="152"/>
      <c r="O260" s="152"/>
      <c r="P260" s="152"/>
      <c r="Q260" s="152"/>
      <c r="R260" s="152"/>
      <c r="S260" s="152"/>
      <c r="T260" s="152"/>
      <c r="U260" s="152"/>
      <c r="V260" s="152"/>
      <c r="W260" s="152"/>
      <c r="X260" s="152"/>
      <c r="Y260" s="152"/>
      <c r="Z260" s="152"/>
      <c r="AA260" s="152"/>
      <c r="AB260" s="152"/>
      <c r="AC260" s="152"/>
      <c r="AD260" s="152"/>
      <c r="AE260" s="152"/>
    </row>
    <row r="261" spans="1:31" ht="15.75" customHeight="1" x14ac:dyDescent="0.25">
      <c r="A261" s="152"/>
      <c r="B261" s="152"/>
      <c r="C261" s="152"/>
      <c r="D261" s="152"/>
      <c r="E261" s="152"/>
      <c r="F261" s="152"/>
      <c r="G261" s="153"/>
      <c r="H261" s="152"/>
      <c r="I261" s="152"/>
      <c r="J261" s="152"/>
      <c r="K261" s="152"/>
      <c r="L261" s="152"/>
      <c r="M261" s="152"/>
      <c r="N261" s="152"/>
      <c r="O261" s="152"/>
      <c r="P261" s="152"/>
      <c r="Q261" s="152"/>
      <c r="R261" s="152"/>
      <c r="S261" s="152"/>
      <c r="T261" s="152"/>
      <c r="U261" s="152"/>
      <c r="V261" s="152"/>
      <c r="W261" s="152"/>
      <c r="X261" s="152"/>
      <c r="Y261" s="152"/>
      <c r="Z261" s="152"/>
      <c r="AA261" s="152"/>
      <c r="AB261" s="152"/>
      <c r="AC261" s="152"/>
      <c r="AD261" s="152"/>
      <c r="AE261" s="152"/>
    </row>
    <row r="262" spans="1:31" ht="15.75" customHeight="1" x14ac:dyDescent="0.25">
      <c r="A262" s="152"/>
      <c r="B262" s="152"/>
      <c r="C262" s="152"/>
      <c r="D262" s="152"/>
      <c r="E262" s="152"/>
      <c r="F262" s="152"/>
      <c r="G262" s="153"/>
      <c r="H262" s="152"/>
      <c r="I262" s="152"/>
      <c r="J262" s="152"/>
      <c r="K262" s="152"/>
      <c r="L262" s="152"/>
      <c r="M262" s="152"/>
      <c r="N262" s="152"/>
      <c r="O262" s="152"/>
      <c r="P262" s="152"/>
      <c r="Q262" s="152"/>
      <c r="R262" s="152"/>
      <c r="S262" s="152"/>
      <c r="T262" s="152"/>
      <c r="U262" s="152"/>
      <c r="V262" s="152"/>
      <c r="W262" s="152"/>
      <c r="X262" s="152"/>
      <c r="Y262" s="152"/>
      <c r="Z262" s="152"/>
      <c r="AA262" s="152"/>
      <c r="AB262" s="152"/>
      <c r="AC262" s="152"/>
      <c r="AD262" s="152"/>
      <c r="AE262" s="152"/>
    </row>
    <row r="263" spans="1:31" ht="15.75" customHeight="1" x14ac:dyDescent="0.25">
      <c r="A263" s="236"/>
      <c r="B263" s="236"/>
      <c r="C263" s="236"/>
      <c r="D263" s="236"/>
      <c r="E263" s="236"/>
      <c r="F263" s="236"/>
      <c r="G263" s="237"/>
      <c r="H263" s="236"/>
      <c r="I263" s="236"/>
      <c r="J263" s="236"/>
      <c r="K263" s="236"/>
      <c r="L263" s="236"/>
      <c r="M263" s="236"/>
      <c r="N263" s="236"/>
      <c r="O263" s="236"/>
      <c r="P263" s="236"/>
      <c r="Q263" s="236"/>
      <c r="R263" s="236"/>
      <c r="S263" s="236"/>
      <c r="T263" s="236"/>
      <c r="U263" s="236"/>
      <c r="V263" s="236"/>
      <c r="W263" s="236"/>
      <c r="X263" s="236"/>
      <c r="Y263" s="236"/>
      <c r="Z263" s="236"/>
      <c r="AA263" s="236"/>
      <c r="AB263" s="236"/>
      <c r="AC263" s="236"/>
      <c r="AD263" s="236"/>
      <c r="AE263" s="236"/>
    </row>
    <row r="264" spans="1:31" ht="15.75" customHeight="1" x14ac:dyDescent="0.25">
      <c r="A264" s="236"/>
      <c r="B264" s="236"/>
      <c r="C264" s="236"/>
      <c r="D264" s="236"/>
      <c r="E264" s="236"/>
      <c r="F264" s="236"/>
      <c r="G264" s="237"/>
      <c r="H264" s="236"/>
      <c r="I264" s="236"/>
      <c r="J264" s="236"/>
      <c r="K264" s="236"/>
      <c r="L264" s="236"/>
      <c r="M264" s="236"/>
      <c r="N264" s="236"/>
      <c r="O264" s="236"/>
      <c r="P264" s="236"/>
      <c r="Q264" s="236"/>
      <c r="R264" s="236"/>
      <c r="S264" s="236"/>
      <c r="T264" s="236"/>
      <c r="U264" s="236"/>
      <c r="V264" s="236"/>
      <c r="W264" s="236"/>
      <c r="X264" s="236"/>
      <c r="Y264" s="236"/>
      <c r="Z264" s="236"/>
      <c r="AA264" s="236"/>
      <c r="AB264" s="236"/>
      <c r="AC264" s="236"/>
      <c r="AD264" s="236"/>
      <c r="AE264" s="236"/>
    </row>
    <row r="265" spans="1:31" ht="15.75" customHeight="1" x14ac:dyDescent="0.25">
      <c r="A265" s="236"/>
      <c r="B265" s="236"/>
      <c r="C265" s="236"/>
      <c r="D265" s="236"/>
      <c r="E265" s="236"/>
      <c r="F265" s="236"/>
      <c r="G265" s="237"/>
      <c r="H265" s="236"/>
      <c r="I265" s="236"/>
      <c r="J265" s="236"/>
      <c r="K265" s="236"/>
      <c r="L265" s="236"/>
      <c r="M265" s="236"/>
      <c r="N265" s="236"/>
      <c r="O265" s="236"/>
      <c r="P265" s="236"/>
      <c r="Q265" s="236"/>
      <c r="R265" s="236"/>
      <c r="S265" s="236"/>
      <c r="T265" s="236"/>
      <c r="U265" s="236"/>
      <c r="V265" s="236"/>
      <c r="W265" s="236"/>
      <c r="X265" s="236"/>
      <c r="Y265" s="236"/>
      <c r="Z265" s="236"/>
      <c r="AA265" s="236"/>
      <c r="AB265" s="236"/>
      <c r="AC265" s="236"/>
      <c r="AD265" s="236"/>
      <c r="AE265" s="236"/>
    </row>
    <row r="266" spans="1:31" ht="15.75" customHeight="1" x14ac:dyDescent="0.25">
      <c r="A266" s="236"/>
      <c r="B266" s="236"/>
      <c r="C266" s="236"/>
      <c r="D266" s="236"/>
      <c r="E266" s="236"/>
      <c r="F266" s="236"/>
      <c r="G266" s="237"/>
      <c r="H266" s="236"/>
      <c r="I266" s="236"/>
      <c r="J266" s="236"/>
      <c r="K266" s="236"/>
      <c r="L266" s="236"/>
      <c r="M266" s="236"/>
      <c r="N266" s="236"/>
      <c r="O266" s="236"/>
      <c r="P266" s="236"/>
      <c r="Q266" s="236"/>
      <c r="R266" s="236"/>
      <c r="S266" s="236"/>
      <c r="T266" s="236"/>
      <c r="U266" s="236"/>
      <c r="V266" s="236"/>
      <c r="W266" s="236"/>
      <c r="X266" s="236"/>
      <c r="Y266" s="236"/>
      <c r="Z266" s="236"/>
      <c r="AA266" s="236"/>
      <c r="AB266" s="236"/>
      <c r="AC266" s="236"/>
      <c r="AD266" s="236"/>
      <c r="AE266" s="236"/>
    </row>
    <row r="267" spans="1:31" ht="15.75" customHeight="1" x14ac:dyDescent="0.25">
      <c r="A267" s="236"/>
      <c r="B267" s="236"/>
      <c r="C267" s="236"/>
      <c r="D267" s="236"/>
      <c r="E267" s="236"/>
      <c r="F267" s="236"/>
      <c r="G267" s="237"/>
      <c r="H267" s="236"/>
      <c r="I267" s="236"/>
      <c r="J267" s="236"/>
      <c r="K267" s="236"/>
      <c r="L267" s="236"/>
      <c r="M267" s="236"/>
      <c r="N267" s="236"/>
      <c r="O267" s="236"/>
      <c r="P267" s="236"/>
      <c r="Q267" s="236"/>
      <c r="R267" s="236"/>
      <c r="S267" s="236"/>
      <c r="T267" s="236"/>
      <c r="U267" s="236"/>
      <c r="V267" s="236"/>
      <c r="W267" s="236"/>
      <c r="X267" s="236"/>
      <c r="Y267" s="236"/>
      <c r="Z267" s="236"/>
      <c r="AA267" s="236"/>
      <c r="AB267" s="236"/>
      <c r="AC267" s="236"/>
      <c r="AD267" s="236"/>
      <c r="AE267" s="236"/>
    </row>
    <row r="268" spans="1:31" ht="15.75" customHeight="1" x14ac:dyDescent="0.25">
      <c r="A268" s="236"/>
      <c r="B268" s="236"/>
      <c r="C268" s="236"/>
      <c r="D268" s="236"/>
      <c r="E268" s="236"/>
      <c r="F268" s="236"/>
      <c r="G268" s="237"/>
      <c r="H268" s="236"/>
      <c r="I268" s="236"/>
      <c r="J268" s="236"/>
      <c r="K268" s="236"/>
      <c r="L268" s="236"/>
      <c r="M268" s="236"/>
      <c r="N268" s="236"/>
      <c r="O268" s="236"/>
      <c r="P268" s="236"/>
      <c r="Q268" s="236"/>
      <c r="R268" s="236"/>
      <c r="S268" s="236"/>
      <c r="T268" s="236"/>
      <c r="U268" s="236"/>
      <c r="V268" s="236"/>
      <c r="W268" s="236"/>
      <c r="X268" s="236"/>
      <c r="Y268" s="236"/>
      <c r="Z268" s="236"/>
      <c r="AA268" s="236"/>
      <c r="AB268" s="236"/>
      <c r="AC268" s="236"/>
      <c r="AD268" s="236"/>
      <c r="AE268" s="236"/>
    </row>
    <row r="269" spans="1:31" ht="15.75" customHeight="1" x14ac:dyDescent="0.25">
      <c r="A269" s="236"/>
      <c r="B269" s="236"/>
      <c r="C269" s="236"/>
      <c r="D269" s="236"/>
      <c r="E269" s="236"/>
      <c r="F269" s="236"/>
      <c r="G269" s="237"/>
      <c r="H269" s="236"/>
      <c r="I269" s="236"/>
      <c r="J269" s="236"/>
      <c r="K269" s="236"/>
      <c r="L269" s="236"/>
      <c r="M269" s="236"/>
      <c r="N269" s="236"/>
      <c r="O269" s="236"/>
      <c r="P269" s="236"/>
      <c r="Q269" s="236"/>
      <c r="R269" s="236"/>
      <c r="S269" s="236"/>
      <c r="T269" s="236"/>
      <c r="U269" s="236"/>
      <c r="V269" s="236"/>
      <c r="W269" s="236"/>
      <c r="X269" s="236"/>
      <c r="Y269" s="236"/>
      <c r="Z269" s="236"/>
      <c r="AA269" s="236"/>
      <c r="AB269" s="236"/>
      <c r="AC269" s="236"/>
      <c r="AD269" s="236"/>
      <c r="AE269" s="236"/>
    </row>
    <row r="270" spans="1:31" ht="15.75" customHeight="1" x14ac:dyDescent="0.25">
      <c r="A270" s="236"/>
      <c r="B270" s="236"/>
      <c r="C270" s="236"/>
      <c r="D270" s="236"/>
      <c r="E270" s="236"/>
      <c r="F270" s="236"/>
      <c r="G270" s="237"/>
      <c r="H270" s="236"/>
      <c r="I270" s="236"/>
      <c r="J270" s="236"/>
      <c r="K270" s="236"/>
      <c r="L270" s="236"/>
      <c r="M270" s="236"/>
      <c r="N270" s="236"/>
      <c r="O270" s="236"/>
      <c r="P270" s="236"/>
      <c r="Q270" s="236"/>
      <c r="R270" s="236"/>
      <c r="S270" s="236"/>
      <c r="T270" s="236"/>
      <c r="U270" s="236"/>
      <c r="V270" s="236"/>
      <c r="W270" s="236"/>
      <c r="X270" s="236"/>
      <c r="Y270" s="236"/>
      <c r="Z270" s="236"/>
      <c r="AA270" s="236"/>
      <c r="AB270" s="236"/>
      <c r="AC270" s="236"/>
      <c r="AD270" s="236"/>
      <c r="AE270" s="236"/>
    </row>
    <row r="271" spans="1:31" ht="15.75" customHeight="1" x14ac:dyDescent="0.25">
      <c r="A271" s="236"/>
      <c r="B271" s="236"/>
      <c r="C271" s="236"/>
      <c r="D271" s="236"/>
      <c r="E271" s="236"/>
      <c r="F271" s="236"/>
      <c r="G271" s="237"/>
      <c r="H271" s="236"/>
      <c r="I271" s="236"/>
      <c r="J271" s="236"/>
      <c r="K271" s="236"/>
      <c r="L271" s="236"/>
      <c r="M271" s="236"/>
      <c r="N271" s="236"/>
      <c r="O271" s="236"/>
      <c r="P271" s="236"/>
      <c r="Q271" s="236"/>
      <c r="R271" s="236"/>
      <c r="S271" s="236"/>
      <c r="T271" s="236"/>
      <c r="U271" s="236"/>
      <c r="V271" s="236"/>
      <c r="W271" s="236"/>
      <c r="X271" s="236"/>
      <c r="Y271" s="236"/>
      <c r="Z271" s="236"/>
      <c r="AA271" s="236"/>
      <c r="AB271" s="236"/>
      <c r="AC271" s="236"/>
      <c r="AD271" s="236"/>
      <c r="AE271" s="236"/>
    </row>
    <row r="272" spans="1:31" ht="15.75" customHeight="1" x14ac:dyDescent="0.25">
      <c r="A272" s="236"/>
      <c r="B272" s="236"/>
      <c r="C272" s="236"/>
      <c r="D272" s="236"/>
      <c r="E272" s="236"/>
      <c r="F272" s="236"/>
      <c r="G272" s="237"/>
      <c r="H272" s="236"/>
      <c r="I272" s="236"/>
      <c r="J272" s="236"/>
      <c r="K272" s="236"/>
      <c r="L272" s="236"/>
      <c r="M272" s="236"/>
      <c r="N272" s="236"/>
      <c r="O272" s="236"/>
      <c r="P272" s="236"/>
      <c r="Q272" s="236"/>
      <c r="R272" s="236"/>
      <c r="S272" s="236"/>
      <c r="T272" s="236"/>
      <c r="U272" s="236"/>
      <c r="V272" s="236"/>
      <c r="W272" s="236"/>
      <c r="X272" s="236"/>
      <c r="Y272" s="236"/>
      <c r="Z272" s="236"/>
      <c r="AA272" s="236"/>
      <c r="AB272" s="236"/>
      <c r="AC272" s="236"/>
      <c r="AD272" s="236"/>
      <c r="AE272" s="236"/>
    </row>
    <row r="273" spans="1:31" ht="15.75" customHeight="1" x14ac:dyDescent="0.25">
      <c r="A273" s="236"/>
      <c r="B273" s="236"/>
      <c r="C273" s="236"/>
      <c r="D273" s="236"/>
      <c r="E273" s="236"/>
      <c r="F273" s="236"/>
      <c r="G273" s="237"/>
      <c r="H273" s="236"/>
      <c r="I273" s="236"/>
      <c r="J273" s="236"/>
      <c r="K273" s="236"/>
      <c r="L273" s="236"/>
      <c r="M273" s="236"/>
      <c r="N273" s="236"/>
      <c r="O273" s="236"/>
      <c r="P273" s="236"/>
      <c r="Q273" s="236"/>
      <c r="R273" s="236"/>
      <c r="S273" s="236"/>
      <c r="T273" s="236"/>
      <c r="U273" s="236"/>
      <c r="V273" s="236"/>
      <c r="W273" s="236"/>
      <c r="X273" s="236"/>
      <c r="Y273" s="236"/>
      <c r="Z273" s="236"/>
      <c r="AA273" s="236"/>
      <c r="AB273" s="236"/>
      <c r="AC273" s="236"/>
      <c r="AD273" s="236"/>
      <c r="AE273" s="236"/>
    </row>
    <row r="274" spans="1:31" ht="15.75" customHeight="1" x14ac:dyDescent="0.25">
      <c r="A274" s="236"/>
      <c r="B274" s="236"/>
      <c r="C274" s="236"/>
      <c r="D274" s="236"/>
      <c r="E274" s="236"/>
      <c r="F274" s="236"/>
      <c r="G274" s="237"/>
      <c r="H274" s="236"/>
      <c r="I274" s="236"/>
      <c r="J274" s="236"/>
      <c r="K274" s="236"/>
      <c r="L274" s="236"/>
      <c r="M274" s="236"/>
      <c r="N274" s="236"/>
      <c r="O274" s="236"/>
      <c r="P274" s="236"/>
      <c r="Q274" s="236"/>
      <c r="R274" s="236"/>
      <c r="S274" s="236"/>
      <c r="T274" s="236"/>
      <c r="U274" s="236"/>
      <c r="V274" s="236"/>
      <c r="W274" s="236"/>
      <c r="X274" s="236"/>
      <c r="Y274" s="236"/>
      <c r="Z274" s="236"/>
      <c r="AA274" s="236"/>
      <c r="AB274" s="236"/>
      <c r="AC274" s="236"/>
      <c r="AD274" s="236"/>
      <c r="AE274" s="236"/>
    </row>
    <row r="275" spans="1:31" ht="15.75" customHeight="1" x14ac:dyDescent="0.25">
      <c r="A275" s="236"/>
      <c r="B275" s="236"/>
      <c r="C275" s="236"/>
      <c r="D275" s="236"/>
      <c r="E275" s="236"/>
      <c r="F275" s="236"/>
      <c r="G275" s="237"/>
      <c r="H275" s="236"/>
      <c r="I275" s="236"/>
      <c r="J275" s="236"/>
      <c r="K275" s="236"/>
      <c r="L275" s="236"/>
      <c r="M275" s="236"/>
      <c r="N275" s="236"/>
      <c r="O275" s="236"/>
      <c r="P275" s="236"/>
      <c r="Q275" s="236"/>
      <c r="R275" s="236"/>
      <c r="S275" s="236"/>
      <c r="T275" s="236"/>
      <c r="U275" s="236"/>
      <c r="V275" s="236"/>
      <c r="W275" s="236"/>
      <c r="X275" s="236"/>
      <c r="Y275" s="236"/>
      <c r="Z275" s="236"/>
      <c r="AA275" s="236"/>
      <c r="AB275" s="236"/>
      <c r="AC275" s="236"/>
      <c r="AD275" s="236"/>
      <c r="AE275" s="236"/>
    </row>
    <row r="276" spans="1:31" ht="15.75" customHeight="1" x14ac:dyDescent="0.25">
      <c r="A276" s="236"/>
      <c r="B276" s="236"/>
      <c r="C276" s="236"/>
      <c r="D276" s="236"/>
      <c r="E276" s="236"/>
      <c r="F276" s="236"/>
      <c r="G276" s="237"/>
      <c r="H276" s="236"/>
      <c r="I276" s="236"/>
      <c r="J276" s="236"/>
      <c r="K276" s="236"/>
      <c r="L276" s="236"/>
      <c r="M276" s="236"/>
      <c r="N276" s="236"/>
      <c r="O276" s="236"/>
      <c r="P276" s="236"/>
      <c r="Q276" s="236"/>
      <c r="R276" s="236"/>
      <c r="S276" s="236"/>
      <c r="T276" s="236"/>
      <c r="U276" s="236"/>
      <c r="V276" s="236"/>
      <c r="W276" s="236"/>
      <c r="X276" s="236"/>
      <c r="Y276" s="236"/>
      <c r="Z276" s="236"/>
      <c r="AA276" s="236"/>
      <c r="AB276" s="236"/>
      <c r="AC276" s="236"/>
      <c r="AD276" s="236"/>
      <c r="AE276" s="236"/>
    </row>
    <row r="277" spans="1:31" ht="15.75" customHeight="1" x14ac:dyDescent="0.25">
      <c r="A277" s="236"/>
      <c r="B277" s="236"/>
      <c r="C277" s="236"/>
      <c r="D277" s="236"/>
      <c r="E277" s="236"/>
      <c r="F277" s="236"/>
      <c r="G277" s="237"/>
      <c r="H277" s="236"/>
      <c r="I277" s="236"/>
      <c r="J277" s="236"/>
      <c r="K277" s="236"/>
      <c r="L277" s="236"/>
      <c r="M277" s="236"/>
      <c r="N277" s="236"/>
      <c r="O277" s="236"/>
      <c r="P277" s="236"/>
      <c r="Q277" s="236"/>
      <c r="R277" s="236"/>
      <c r="S277" s="236"/>
      <c r="T277" s="236"/>
      <c r="U277" s="236"/>
      <c r="V277" s="236"/>
      <c r="W277" s="236"/>
      <c r="X277" s="236"/>
      <c r="Y277" s="236"/>
      <c r="Z277" s="236"/>
      <c r="AA277" s="236"/>
      <c r="AB277" s="236"/>
      <c r="AC277" s="236"/>
      <c r="AD277" s="236"/>
      <c r="AE277" s="236"/>
    </row>
    <row r="278" spans="1:31" ht="15.75" customHeight="1" x14ac:dyDescent="0.25">
      <c r="A278" s="236"/>
      <c r="B278" s="236"/>
      <c r="C278" s="236"/>
      <c r="D278" s="236"/>
      <c r="E278" s="236"/>
      <c r="F278" s="236"/>
      <c r="G278" s="237"/>
      <c r="H278" s="236"/>
      <c r="I278" s="236"/>
      <c r="J278" s="236"/>
      <c r="K278" s="236"/>
      <c r="L278" s="236"/>
      <c r="M278" s="236"/>
      <c r="N278" s="236"/>
      <c r="O278" s="236"/>
      <c r="P278" s="236"/>
      <c r="Q278" s="236"/>
      <c r="R278" s="236"/>
      <c r="S278" s="236"/>
      <c r="T278" s="236"/>
      <c r="U278" s="236"/>
      <c r="V278" s="236"/>
      <c r="W278" s="236"/>
      <c r="X278" s="236"/>
      <c r="Y278" s="236"/>
      <c r="Z278" s="236"/>
      <c r="AA278" s="236"/>
      <c r="AB278" s="236"/>
      <c r="AC278" s="236"/>
      <c r="AD278" s="236"/>
      <c r="AE278" s="236"/>
    </row>
    <row r="279" spans="1:31" ht="15.75" customHeight="1" x14ac:dyDescent="0.25">
      <c r="A279" s="236"/>
      <c r="B279" s="236"/>
      <c r="C279" s="236"/>
      <c r="D279" s="236"/>
      <c r="E279" s="236"/>
      <c r="F279" s="236"/>
      <c r="G279" s="237"/>
      <c r="H279" s="236"/>
      <c r="I279" s="236"/>
      <c r="J279" s="236"/>
      <c r="K279" s="236"/>
      <c r="L279" s="236"/>
      <c r="M279" s="236"/>
      <c r="N279" s="236"/>
      <c r="O279" s="236"/>
      <c r="P279" s="236"/>
      <c r="Q279" s="236"/>
      <c r="R279" s="236"/>
      <c r="S279" s="236"/>
      <c r="T279" s="236"/>
      <c r="U279" s="236"/>
      <c r="V279" s="236"/>
      <c r="W279" s="236"/>
      <c r="X279" s="236"/>
      <c r="Y279" s="236"/>
      <c r="Z279" s="236"/>
      <c r="AA279" s="236"/>
      <c r="AB279" s="236"/>
      <c r="AC279" s="236"/>
      <c r="AD279" s="236"/>
      <c r="AE279" s="236"/>
    </row>
    <row r="280" spans="1:31" ht="15.75" customHeight="1" x14ac:dyDescent="0.25">
      <c r="A280" s="236"/>
      <c r="B280" s="236"/>
      <c r="C280" s="236"/>
      <c r="D280" s="236"/>
      <c r="E280" s="236"/>
      <c r="F280" s="236"/>
      <c r="G280" s="237"/>
      <c r="H280" s="236"/>
      <c r="I280" s="236"/>
      <c r="J280" s="236"/>
      <c r="K280" s="236"/>
      <c r="L280" s="236"/>
      <c r="M280" s="236"/>
      <c r="N280" s="236"/>
      <c r="O280" s="236"/>
      <c r="P280" s="236"/>
      <c r="Q280" s="236"/>
      <c r="R280" s="236"/>
      <c r="S280" s="236"/>
      <c r="T280" s="236"/>
      <c r="U280" s="236"/>
      <c r="V280" s="236"/>
      <c r="W280" s="236"/>
      <c r="X280" s="236"/>
      <c r="Y280" s="236"/>
      <c r="Z280" s="236"/>
      <c r="AA280" s="236"/>
      <c r="AB280" s="236"/>
      <c r="AC280" s="236"/>
      <c r="AD280" s="236"/>
      <c r="AE280" s="236"/>
    </row>
    <row r="281" spans="1:31" ht="15.75" customHeight="1" x14ac:dyDescent="0.25">
      <c r="A281" s="236"/>
      <c r="B281" s="236"/>
      <c r="C281" s="236"/>
      <c r="D281" s="236"/>
      <c r="E281" s="236"/>
      <c r="F281" s="236"/>
      <c r="G281" s="237"/>
      <c r="H281" s="236"/>
      <c r="I281" s="236"/>
      <c r="J281" s="236"/>
      <c r="K281" s="236"/>
      <c r="L281" s="236"/>
      <c r="M281" s="236"/>
      <c r="N281" s="236"/>
      <c r="O281" s="236"/>
      <c r="P281" s="236"/>
      <c r="Q281" s="236"/>
      <c r="R281" s="236"/>
      <c r="S281" s="236"/>
      <c r="T281" s="236"/>
      <c r="U281" s="236"/>
      <c r="V281" s="236"/>
      <c r="W281" s="236"/>
      <c r="X281" s="236"/>
      <c r="Y281" s="236"/>
      <c r="Z281" s="236"/>
      <c r="AA281" s="236"/>
      <c r="AB281" s="236"/>
      <c r="AC281" s="236"/>
      <c r="AD281" s="236"/>
      <c r="AE281" s="236"/>
    </row>
    <row r="282" spans="1:31" ht="15.75" customHeight="1" x14ac:dyDescent="0.25">
      <c r="A282" s="236"/>
      <c r="B282" s="236"/>
      <c r="C282" s="236"/>
      <c r="D282" s="236"/>
      <c r="E282" s="236"/>
      <c r="F282" s="236"/>
      <c r="G282" s="237"/>
      <c r="H282" s="236"/>
      <c r="I282" s="236"/>
      <c r="J282" s="236"/>
      <c r="K282" s="236"/>
      <c r="L282" s="236"/>
      <c r="M282" s="236"/>
      <c r="N282" s="236"/>
      <c r="O282" s="236"/>
      <c r="P282" s="236"/>
      <c r="Q282" s="236"/>
      <c r="R282" s="236"/>
      <c r="S282" s="236"/>
      <c r="T282" s="236"/>
      <c r="U282" s="236"/>
      <c r="V282" s="236"/>
      <c r="W282" s="236"/>
      <c r="X282" s="236"/>
      <c r="Y282" s="236"/>
      <c r="Z282" s="236"/>
      <c r="AA282" s="236"/>
      <c r="AB282" s="236"/>
      <c r="AC282" s="236"/>
      <c r="AD282" s="236"/>
      <c r="AE282" s="236"/>
    </row>
    <row r="283" spans="1:31" ht="15.75" customHeight="1" x14ac:dyDescent="0.25">
      <c r="A283" s="236"/>
      <c r="B283" s="236"/>
      <c r="C283" s="236"/>
      <c r="D283" s="236"/>
      <c r="E283" s="236"/>
      <c r="F283" s="236"/>
      <c r="G283" s="237"/>
      <c r="H283" s="236"/>
      <c r="I283" s="236"/>
      <c r="J283" s="236"/>
      <c r="K283" s="236"/>
      <c r="L283" s="236"/>
      <c r="M283" s="236"/>
      <c r="N283" s="236"/>
      <c r="O283" s="236"/>
      <c r="P283" s="236"/>
      <c r="Q283" s="236"/>
      <c r="R283" s="236"/>
      <c r="S283" s="236"/>
      <c r="T283" s="236"/>
      <c r="U283" s="236"/>
      <c r="V283" s="236"/>
      <c r="W283" s="236"/>
      <c r="X283" s="236"/>
      <c r="Y283" s="236"/>
      <c r="Z283" s="236"/>
      <c r="AA283" s="236"/>
      <c r="AB283" s="236"/>
      <c r="AC283" s="236"/>
      <c r="AD283" s="236"/>
      <c r="AE283" s="236"/>
    </row>
    <row r="284" spans="1:31" ht="15.75" customHeight="1" x14ac:dyDescent="0.25">
      <c r="A284" s="236"/>
      <c r="B284" s="236"/>
      <c r="C284" s="236"/>
      <c r="D284" s="236"/>
      <c r="E284" s="236"/>
      <c r="F284" s="236"/>
      <c r="G284" s="237"/>
      <c r="H284" s="236"/>
      <c r="I284" s="236"/>
      <c r="J284" s="236"/>
      <c r="K284" s="236"/>
      <c r="L284" s="236"/>
      <c r="M284" s="236"/>
      <c r="N284" s="236"/>
      <c r="O284" s="236"/>
      <c r="P284" s="236"/>
      <c r="Q284" s="236"/>
      <c r="R284" s="236"/>
      <c r="S284" s="236"/>
      <c r="T284" s="236"/>
      <c r="U284" s="236"/>
      <c r="V284" s="236"/>
      <c r="W284" s="236"/>
      <c r="X284" s="236"/>
      <c r="Y284" s="236"/>
      <c r="Z284" s="236"/>
      <c r="AA284" s="236"/>
      <c r="AB284" s="236"/>
      <c r="AC284" s="236"/>
      <c r="AD284" s="236"/>
      <c r="AE284" s="236"/>
    </row>
    <row r="285" spans="1:31" ht="15.75" customHeight="1" x14ac:dyDescent="0.25">
      <c r="A285" s="236"/>
      <c r="B285" s="236"/>
      <c r="C285" s="236"/>
      <c r="D285" s="236"/>
      <c r="E285" s="236"/>
      <c r="F285" s="236"/>
      <c r="G285" s="237"/>
      <c r="H285" s="236"/>
      <c r="I285" s="236"/>
      <c r="J285" s="236"/>
      <c r="K285" s="236"/>
      <c r="L285" s="236"/>
      <c r="M285" s="236"/>
      <c r="N285" s="236"/>
      <c r="O285" s="236"/>
      <c r="P285" s="236"/>
      <c r="Q285" s="236"/>
      <c r="R285" s="236"/>
      <c r="S285" s="236"/>
      <c r="T285" s="236"/>
      <c r="U285" s="236"/>
      <c r="V285" s="236"/>
      <c r="W285" s="236"/>
      <c r="X285" s="236"/>
      <c r="Y285" s="236"/>
      <c r="Z285" s="236"/>
      <c r="AA285" s="236"/>
      <c r="AB285" s="236"/>
      <c r="AC285" s="236"/>
      <c r="AD285" s="236"/>
      <c r="AE285" s="236"/>
    </row>
    <row r="286" spans="1:31" ht="15.75" customHeight="1" x14ac:dyDescent="0.25">
      <c r="A286" s="236"/>
      <c r="B286" s="236"/>
      <c r="C286" s="236"/>
      <c r="D286" s="236"/>
      <c r="E286" s="236"/>
      <c r="F286" s="236"/>
      <c r="G286" s="237"/>
      <c r="H286" s="236"/>
      <c r="I286" s="236"/>
      <c r="J286" s="236"/>
      <c r="K286" s="236"/>
      <c r="L286" s="236"/>
      <c r="M286" s="236"/>
      <c r="N286" s="236"/>
      <c r="O286" s="236"/>
      <c r="P286" s="236"/>
      <c r="Q286" s="236"/>
      <c r="R286" s="236"/>
      <c r="S286" s="236"/>
      <c r="T286" s="236"/>
      <c r="U286" s="236"/>
      <c r="V286" s="236"/>
      <c r="W286" s="236"/>
      <c r="X286" s="236"/>
      <c r="Y286" s="236"/>
      <c r="Z286" s="236"/>
      <c r="AA286" s="236"/>
      <c r="AB286" s="236"/>
      <c r="AC286" s="236"/>
      <c r="AD286" s="236"/>
      <c r="AE286" s="236"/>
    </row>
    <row r="287" spans="1:31" ht="15.75" customHeight="1" x14ac:dyDescent="0.25">
      <c r="A287" s="236"/>
      <c r="B287" s="236"/>
      <c r="C287" s="236"/>
      <c r="D287" s="236"/>
      <c r="E287" s="236"/>
      <c r="F287" s="236"/>
      <c r="G287" s="237"/>
      <c r="H287" s="236"/>
      <c r="I287" s="236"/>
      <c r="J287" s="236"/>
      <c r="K287" s="236"/>
      <c r="L287" s="236"/>
      <c r="M287" s="236"/>
      <c r="N287" s="236"/>
      <c r="O287" s="236"/>
      <c r="P287" s="236"/>
      <c r="Q287" s="236"/>
      <c r="R287" s="236"/>
      <c r="S287" s="236"/>
      <c r="T287" s="236"/>
      <c r="U287" s="236"/>
      <c r="V287" s="236"/>
      <c r="W287" s="236"/>
      <c r="X287" s="236"/>
      <c r="Y287" s="236"/>
      <c r="Z287" s="236"/>
      <c r="AA287" s="236"/>
      <c r="AB287" s="236"/>
      <c r="AC287" s="236"/>
      <c r="AD287" s="236"/>
      <c r="AE287" s="236"/>
    </row>
    <row r="288" spans="1:31" ht="15.75" customHeight="1" x14ac:dyDescent="0.25">
      <c r="A288" s="236"/>
      <c r="B288" s="236"/>
      <c r="C288" s="236"/>
      <c r="D288" s="236"/>
      <c r="E288" s="236"/>
      <c r="F288" s="236"/>
      <c r="G288" s="237"/>
      <c r="H288" s="236"/>
      <c r="I288" s="236"/>
      <c r="J288" s="236"/>
      <c r="K288" s="236"/>
      <c r="L288" s="236"/>
      <c r="M288" s="236"/>
      <c r="N288" s="236"/>
      <c r="O288" s="236"/>
      <c r="P288" s="236"/>
      <c r="Q288" s="236"/>
      <c r="R288" s="236"/>
      <c r="S288" s="236"/>
      <c r="T288" s="236"/>
      <c r="U288" s="236"/>
      <c r="V288" s="236"/>
      <c r="W288" s="236"/>
      <c r="X288" s="236"/>
      <c r="Y288" s="236"/>
      <c r="Z288" s="236"/>
      <c r="AA288" s="236"/>
      <c r="AB288" s="236"/>
      <c r="AC288" s="236"/>
      <c r="AD288" s="236"/>
      <c r="AE288" s="236"/>
    </row>
    <row r="289" spans="1:31" ht="15.75" customHeight="1" x14ac:dyDescent="0.25">
      <c r="A289" s="236"/>
      <c r="B289" s="236"/>
      <c r="C289" s="236"/>
      <c r="D289" s="236"/>
      <c r="E289" s="236"/>
      <c r="F289" s="236"/>
      <c r="G289" s="237"/>
      <c r="H289" s="236"/>
      <c r="I289" s="236"/>
      <c r="J289" s="236"/>
      <c r="K289" s="236"/>
      <c r="L289" s="236"/>
      <c r="M289" s="236"/>
      <c r="N289" s="236"/>
      <c r="O289" s="236"/>
      <c r="P289" s="236"/>
      <c r="Q289" s="236"/>
      <c r="R289" s="236"/>
      <c r="S289" s="236"/>
      <c r="T289" s="236"/>
      <c r="U289" s="236"/>
      <c r="V289" s="236"/>
      <c r="W289" s="236"/>
      <c r="X289" s="236"/>
      <c r="Y289" s="236"/>
      <c r="Z289" s="236"/>
      <c r="AA289" s="236"/>
      <c r="AB289" s="236"/>
      <c r="AC289" s="236"/>
      <c r="AD289" s="236"/>
      <c r="AE289" s="236"/>
    </row>
    <row r="290" spans="1:31" ht="15.75" customHeight="1" x14ac:dyDescent="0.25">
      <c r="A290" s="236"/>
      <c r="B290" s="236"/>
      <c r="C290" s="236"/>
      <c r="D290" s="236"/>
      <c r="E290" s="236"/>
      <c r="F290" s="236"/>
      <c r="G290" s="237"/>
      <c r="H290" s="236"/>
      <c r="I290" s="236"/>
      <c r="J290" s="236"/>
      <c r="K290" s="236"/>
      <c r="L290" s="236"/>
      <c r="M290" s="236"/>
      <c r="N290" s="236"/>
      <c r="O290" s="236"/>
      <c r="P290" s="236"/>
      <c r="Q290" s="236"/>
      <c r="R290" s="236"/>
      <c r="S290" s="236"/>
      <c r="T290" s="236"/>
      <c r="U290" s="236"/>
      <c r="V290" s="236"/>
      <c r="W290" s="236"/>
      <c r="X290" s="236"/>
      <c r="Y290" s="236"/>
      <c r="Z290" s="236"/>
      <c r="AA290" s="236"/>
      <c r="AB290" s="236"/>
      <c r="AC290" s="236"/>
      <c r="AD290" s="236"/>
      <c r="AE290" s="236"/>
    </row>
    <row r="291" spans="1:31" ht="15.75" customHeight="1" x14ac:dyDescent="0.25">
      <c r="A291" s="236"/>
      <c r="B291" s="236"/>
      <c r="C291" s="236"/>
      <c r="D291" s="236"/>
      <c r="E291" s="236"/>
      <c r="F291" s="236"/>
      <c r="G291" s="237"/>
      <c r="H291" s="236"/>
      <c r="I291" s="236"/>
      <c r="J291" s="236"/>
      <c r="K291" s="236"/>
      <c r="L291" s="236"/>
      <c r="M291" s="236"/>
      <c r="N291" s="236"/>
      <c r="O291" s="236"/>
      <c r="P291" s="236"/>
      <c r="Q291" s="236"/>
      <c r="R291" s="236"/>
      <c r="S291" s="236"/>
      <c r="T291" s="236"/>
      <c r="U291" s="236"/>
      <c r="V291" s="236"/>
      <c r="W291" s="236"/>
      <c r="X291" s="236"/>
      <c r="Y291" s="236"/>
      <c r="Z291" s="236"/>
      <c r="AA291" s="236"/>
      <c r="AB291" s="236"/>
      <c r="AC291" s="236"/>
      <c r="AD291" s="236"/>
      <c r="AE291" s="236"/>
    </row>
    <row r="292" spans="1:31" ht="15.75" customHeight="1" x14ac:dyDescent="0.25">
      <c r="A292" s="236"/>
      <c r="B292" s="236"/>
      <c r="C292" s="236"/>
      <c r="D292" s="236"/>
      <c r="E292" s="236"/>
      <c r="F292" s="236"/>
      <c r="G292" s="237"/>
      <c r="H292" s="236"/>
      <c r="I292" s="236"/>
      <c r="J292" s="236"/>
      <c r="K292" s="236"/>
      <c r="L292" s="236"/>
      <c r="M292" s="236"/>
      <c r="N292" s="236"/>
      <c r="O292" s="236"/>
      <c r="P292" s="236"/>
      <c r="Q292" s="236"/>
      <c r="R292" s="236"/>
      <c r="S292" s="236"/>
      <c r="T292" s="236"/>
      <c r="U292" s="236"/>
      <c r="V292" s="236"/>
      <c r="W292" s="236"/>
      <c r="X292" s="236"/>
      <c r="Y292" s="236"/>
      <c r="Z292" s="236"/>
      <c r="AA292" s="236"/>
      <c r="AB292" s="236"/>
      <c r="AC292" s="236"/>
      <c r="AD292" s="236"/>
      <c r="AE292" s="236"/>
    </row>
    <row r="293" spans="1:31" ht="15.75" customHeight="1" x14ac:dyDescent="0.25">
      <c r="A293" s="236"/>
      <c r="B293" s="236"/>
      <c r="C293" s="236"/>
      <c r="D293" s="236"/>
      <c r="E293" s="236"/>
      <c r="F293" s="236"/>
      <c r="G293" s="237"/>
      <c r="H293" s="236"/>
      <c r="I293" s="236"/>
      <c r="J293" s="236"/>
      <c r="K293" s="236"/>
      <c r="L293" s="236"/>
      <c r="M293" s="236"/>
      <c r="N293" s="236"/>
      <c r="O293" s="236"/>
      <c r="P293" s="236"/>
      <c r="Q293" s="236"/>
      <c r="R293" s="236"/>
      <c r="S293" s="236"/>
      <c r="T293" s="236"/>
      <c r="U293" s="236"/>
      <c r="V293" s="236"/>
      <c r="W293" s="236"/>
      <c r="X293" s="236"/>
      <c r="Y293" s="236"/>
      <c r="Z293" s="236"/>
      <c r="AA293" s="236"/>
      <c r="AB293" s="236"/>
      <c r="AC293" s="236"/>
      <c r="AD293" s="236"/>
      <c r="AE293" s="236"/>
    </row>
    <row r="294" spans="1:31" ht="15.75" customHeight="1" x14ac:dyDescent="0.25">
      <c r="A294" s="236"/>
      <c r="B294" s="236"/>
      <c r="C294" s="236"/>
      <c r="D294" s="236"/>
      <c r="E294" s="236"/>
      <c r="F294" s="236"/>
      <c r="G294" s="237"/>
      <c r="H294" s="236"/>
      <c r="I294" s="236"/>
      <c r="J294" s="236"/>
      <c r="K294" s="236"/>
      <c r="L294" s="236"/>
      <c r="M294" s="236"/>
      <c r="N294" s="236"/>
      <c r="O294" s="236"/>
      <c r="P294" s="236"/>
      <c r="Q294" s="236"/>
      <c r="R294" s="236"/>
      <c r="S294" s="236"/>
      <c r="T294" s="236"/>
      <c r="U294" s="236"/>
      <c r="V294" s="236"/>
      <c r="W294" s="236"/>
      <c r="X294" s="236"/>
      <c r="Y294" s="236"/>
      <c r="Z294" s="236"/>
      <c r="AA294" s="236"/>
      <c r="AB294" s="236"/>
      <c r="AC294" s="236"/>
      <c r="AD294" s="236"/>
      <c r="AE294" s="236"/>
    </row>
    <row r="295" spans="1:31" ht="15.75" customHeight="1" x14ac:dyDescent="0.25">
      <c r="A295" s="236"/>
      <c r="B295" s="236"/>
      <c r="C295" s="236"/>
      <c r="D295" s="236"/>
      <c r="E295" s="236"/>
      <c r="F295" s="236"/>
      <c r="G295" s="237"/>
      <c r="H295" s="236"/>
      <c r="I295" s="236"/>
      <c r="J295" s="236"/>
      <c r="K295" s="236"/>
      <c r="L295" s="236"/>
      <c r="M295" s="236"/>
      <c r="N295" s="236"/>
      <c r="O295" s="236"/>
      <c r="P295" s="236"/>
      <c r="Q295" s="236"/>
      <c r="R295" s="236"/>
      <c r="S295" s="236"/>
      <c r="T295" s="236"/>
      <c r="U295" s="236"/>
      <c r="V295" s="236"/>
      <c r="W295" s="236"/>
      <c r="X295" s="236"/>
      <c r="Y295" s="236"/>
      <c r="Z295" s="236"/>
      <c r="AA295" s="236"/>
      <c r="AB295" s="236"/>
      <c r="AC295" s="236"/>
      <c r="AD295" s="236"/>
      <c r="AE295" s="236"/>
    </row>
    <row r="296" spans="1:31" ht="15.75" customHeight="1" x14ac:dyDescent="0.25">
      <c r="A296" s="236"/>
      <c r="B296" s="236"/>
      <c r="C296" s="236"/>
      <c r="D296" s="236"/>
      <c r="E296" s="236"/>
      <c r="F296" s="236"/>
      <c r="G296" s="237"/>
      <c r="H296" s="236"/>
      <c r="I296" s="236"/>
      <c r="J296" s="236"/>
      <c r="K296" s="236"/>
      <c r="L296" s="236"/>
      <c r="M296" s="236"/>
      <c r="N296" s="236"/>
      <c r="O296" s="236"/>
      <c r="P296" s="236"/>
      <c r="Q296" s="236"/>
      <c r="R296" s="236"/>
      <c r="S296" s="236"/>
      <c r="T296" s="236"/>
      <c r="U296" s="236"/>
      <c r="V296" s="236"/>
      <c r="W296" s="236"/>
      <c r="X296" s="236"/>
      <c r="Y296" s="236"/>
      <c r="Z296" s="236"/>
      <c r="AA296" s="236"/>
      <c r="AB296" s="236"/>
      <c r="AC296" s="236"/>
      <c r="AD296" s="236"/>
      <c r="AE296" s="236"/>
    </row>
    <row r="297" spans="1:31" ht="15.75" customHeight="1" x14ac:dyDescent="0.25">
      <c r="A297" s="236"/>
      <c r="B297" s="236"/>
      <c r="C297" s="236"/>
      <c r="D297" s="236"/>
      <c r="E297" s="236"/>
      <c r="F297" s="236"/>
      <c r="G297" s="237"/>
      <c r="H297" s="236"/>
      <c r="I297" s="236"/>
      <c r="J297" s="236"/>
      <c r="K297" s="236"/>
      <c r="L297" s="236"/>
      <c r="M297" s="236"/>
      <c r="N297" s="236"/>
      <c r="O297" s="236"/>
      <c r="P297" s="236"/>
      <c r="Q297" s="236"/>
      <c r="R297" s="236"/>
      <c r="S297" s="236"/>
      <c r="T297" s="236"/>
      <c r="U297" s="236"/>
      <c r="V297" s="236"/>
      <c r="W297" s="236"/>
      <c r="X297" s="236"/>
      <c r="Y297" s="236"/>
      <c r="Z297" s="236"/>
      <c r="AA297" s="236"/>
      <c r="AB297" s="236"/>
      <c r="AC297" s="236"/>
      <c r="AD297" s="236"/>
      <c r="AE297" s="236"/>
    </row>
    <row r="298" spans="1:31" ht="15.75" customHeight="1" x14ac:dyDescent="0.25">
      <c r="A298" s="236"/>
      <c r="B298" s="236"/>
      <c r="C298" s="236"/>
      <c r="D298" s="236"/>
      <c r="E298" s="236"/>
      <c r="F298" s="236"/>
      <c r="G298" s="237"/>
      <c r="H298" s="236"/>
      <c r="I298" s="236"/>
      <c r="J298" s="236"/>
      <c r="K298" s="236"/>
      <c r="L298" s="236"/>
      <c r="M298" s="236"/>
      <c r="N298" s="236"/>
      <c r="O298" s="236"/>
      <c r="P298" s="236"/>
      <c r="Q298" s="236"/>
      <c r="R298" s="236"/>
      <c r="S298" s="236"/>
      <c r="T298" s="236"/>
      <c r="U298" s="236"/>
      <c r="V298" s="236"/>
      <c r="W298" s="236"/>
      <c r="X298" s="236"/>
      <c r="Y298" s="236"/>
      <c r="Z298" s="236"/>
      <c r="AA298" s="236"/>
      <c r="AB298" s="236"/>
      <c r="AC298" s="236"/>
      <c r="AD298" s="236"/>
      <c r="AE298" s="236"/>
    </row>
    <row r="299" spans="1:31" ht="15.75" customHeight="1" x14ac:dyDescent="0.25">
      <c r="A299" s="236"/>
      <c r="B299" s="236"/>
      <c r="C299" s="236"/>
      <c r="D299" s="236"/>
      <c r="E299" s="236"/>
      <c r="F299" s="236"/>
      <c r="G299" s="237"/>
      <c r="H299" s="236"/>
      <c r="I299" s="236"/>
      <c r="J299" s="236"/>
      <c r="K299" s="236"/>
      <c r="L299" s="236"/>
      <c r="M299" s="236"/>
      <c r="N299" s="236"/>
      <c r="O299" s="236"/>
      <c r="P299" s="236"/>
      <c r="Q299" s="236"/>
      <c r="R299" s="236"/>
      <c r="S299" s="236"/>
      <c r="T299" s="236"/>
      <c r="U299" s="236"/>
      <c r="V299" s="236"/>
      <c r="W299" s="236"/>
      <c r="X299" s="236"/>
      <c r="Y299" s="236"/>
      <c r="Z299" s="236"/>
      <c r="AA299" s="236"/>
      <c r="AB299" s="236"/>
      <c r="AC299" s="236"/>
      <c r="AD299" s="236"/>
      <c r="AE299" s="236"/>
    </row>
    <row r="300" spans="1:31" ht="15.75" customHeight="1" x14ac:dyDescent="0.25">
      <c r="A300" s="236"/>
      <c r="B300" s="236"/>
      <c r="C300" s="236"/>
      <c r="D300" s="236"/>
      <c r="E300" s="236"/>
      <c r="F300" s="236"/>
      <c r="G300" s="237"/>
      <c r="H300" s="236"/>
      <c r="I300" s="236"/>
      <c r="J300" s="236"/>
      <c r="K300" s="236"/>
      <c r="L300" s="236"/>
      <c r="M300" s="236"/>
      <c r="N300" s="236"/>
      <c r="O300" s="236"/>
      <c r="P300" s="236"/>
      <c r="Q300" s="236"/>
      <c r="R300" s="236"/>
      <c r="S300" s="236"/>
      <c r="T300" s="236"/>
      <c r="U300" s="236"/>
      <c r="V300" s="236"/>
      <c r="W300" s="236"/>
      <c r="X300" s="236"/>
      <c r="Y300" s="236"/>
      <c r="Z300" s="236"/>
      <c r="AA300" s="236"/>
      <c r="AB300" s="236"/>
      <c r="AC300" s="236"/>
      <c r="AD300" s="236"/>
      <c r="AE300" s="236"/>
    </row>
    <row r="301" spans="1:31" ht="15.75" customHeight="1" x14ac:dyDescent="0.25">
      <c r="A301" s="236"/>
      <c r="B301" s="236"/>
      <c r="C301" s="236"/>
      <c r="D301" s="236"/>
      <c r="E301" s="236"/>
      <c r="F301" s="236"/>
      <c r="G301" s="237"/>
      <c r="H301" s="236"/>
      <c r="I301" s="236"/>
      <c r="J301" s="236"/>
      <c r="K301" s="236"/>
      <c r="L301" s="236"/>
      <c r="M301" s="236"/>
      <c r="N301" s="236"/>
      <c r="O301" s="236"/>
      <c r="P301" s="236"/>
      <c r="Q301" s="236"/>
      <c r="R301" s="236"/>
      <c r="S301" s="236"/>
      <c r="T301" s="236"/>
      <c r="U301" s="236"/>
      <c r="V301" s="236"/>
      <c r="W301" s="236"/>
      <c r="X301" s="236"/>
      <c r="Y301" s="236"/>
      <c r="Z301" s="236"/>
      <c r="AA301" s="236"/>
      <c r="AB301" s="236"/>
      <c r="AC301" s="236"/>
      <c r="AD301" s="236"/>
      <c r="AE301" s="236"/>
    </row>
    <row r="302" spans="1:31" ht="15.75" customHeight="1" x14ac:dyDescent="0.25">
      <c r="A302" s="236"/>
      <c r="B302" s="236"/>
      <c r="C302" s="236"/>
      <c r="D302" s="236"/>
      <c r="E302" s="236"/>
      <c r="F302" s="236"/>
      <c r="G302" s="237"/>
      <c r="H302" s="236"/>
      <c r="I302" s="236"/>
      <c r="J302" s="236"/>
      <c r="K302" s="236"/>
      <c r="L302" s="236"/>
      <c r="M302" s="236"/>
      <c r="N302" s="236"/>
      <c r="O302" s="236"/>
      <c r="P302" s="236"/>
      <c r="Q302" s="236"/>
      <c r="R302" s="236"/>
      <c r="S302" s="236"/>
      <c r="T302" s="236"/>
      <c r="U302" s="236"/>
      <c r="V302" s="236"/>
      <c r="W302" s="236"/>
      <c r="X302" s="236"/>
      <c r="Y302" s="236"/>
      <c r="Z302" s="236"/>
      <c r="AA302" s="236"/>
      <c r="AB302" s="236"/>
      <c r="AC302" s="236"/>
      <c r="AD302" s="236"/>
      <c r="AE302" s="236"/>
    </row>
    <row r="303" spans="1:31" ht="15.75" customHeight="1" x14ac:dyDescent="0.25">
      <c r="A303" s="236"/>
      <c r="B303" s="236"/>
      <c r="C303" s="236"/>
      <c r="D303" s="236"/>
      <c r="E303" s="236"/>
      <c r="F303" s="236"/>
      <c r="G303" s="237"/>
      <c r="H303" s="236"/>
      <c r="I303" s="236"/>
      <c r="J303" s="236"/>
      <c r="K303" s="236"/>
      <c r="L303" s="236"/>
      <c r="M303" s="236"/>
      <c r="N303" s="236"/>
      <c r="O303" s="236"/>
      <c r="P303" s="236"/>
      <c r="Q303" s="236"/>
      <c r="R303" s="236"/>
      <c r="S303" s="236"/>
      <c r="T303" s="236"/>
      <c r="U303" s="236"/>
      <c r="V303" s="236"/>
      <c r="W303" s="236"/>
      <c r="X303" s="236"/>
      <c r="Y303" s="236"/>
      <c r="Z303" s="236"/>
      <c r="AA303" s="236"/>
      <c r="AB303" s="236"/>
      <c r="AC303" s="236"/>
      <c r="AD303" s="236"/>
      <c r="AE303" s="236"/>
    </row>
    <row r="304" spans="1:31" ht="15.75" customHeight="1" x14ac:dyDescent="0.25">
      <c r="A304" s="236"/>
      <c r="B304" s="236"/>
      <c r="C304" s="236"/>
      <c r="D304" s="236"/>
      <c r="E304" s="236"/>
      <c r="F304" s="236"/>
      <c r="G304" s="237"/>
      <c r="H304" s="236"/>
      <c r="I304" s="236"/>
      <c r="J304" s="236"/>
      <c r="K304" s="236"/>
      <c r="L304" s="236"/>
      <c r="M304" s="236"/>
      <c r="N304" s="236"/>
      <c r="O304" s="236"/>
      <c r="P304" s="236"/>
      <c r="Q304" s="236"/>
      <c r="R304" s="236"/>
      <c r="S304" s="236"/>
      <c r="T304" s="236"/>
      <c r="U304" s="236"/>
      <c r="V304" s="236"/>
      <c r="W304" s="236"/>
      <c r="X304" s="236"/>
      <c r="Y304" s="236"/>
      <c r="Z304" s="236"/>
      <c r="AA304" s="236"/>
      <c r="AB304" s="236"/>
      <c r="AC304" s="236"/>
      <c r="AD304" s="236"/>
      <c r="AE304" s="236"/>
    </row>
    <row r="305" spans="1:31" ht="15.75" customHeight="1" x14ac:dyDescent="0.25">
      <c r="A305" s="236"/>
      <c r="B305" s="236"/>
      <c r="C305" s="236"/>
      <c r="D305" s="236"/>
      <c r="E305" s="236"/>
      <c r="F305" s="236"/>
      <c r="G305" s="237"/>
      <c r="H305" s="236"/>
      <c r="I305" s="236"/>
      <c r="J305" s="236"/>
      <c r="K305" s="236"/>
      <c r="L305" s="236"/>
      <c r="M305" s="236"/>
      <c r="N305" s="236"/>
      <c r="O305" s="236"/>
      <c r="P305" s="236"/>
      <c r="Q305" s="236"/>
      <c r="R305" s="236"/>
      <c r="S305" s="236"/>
      <c r="T305" s="236"/>
      <c r="U305" s="236"/>
      <c r="V305" s="236"/>
      <c r="W305" s="236"/>
      <c r="X305" s="236"/>
      <c r="Y305" s="236"/>
      <c r="Z305" s="236"/>
      <c r="AA305" s="236"/>
      <c r="AB305" s="236"/>
      <c r="AC305" s="236"/>
      <c r="AD305" s="236"/>
      <c r="AE305" s="236"/>
    </row>
    <row r="306" spans="1:31" ht="15.75" customHeight="1" x14ac:dyDescent="0.25">
      <c r="A306" s="236"/>
      <c r="B306" s="236"/>
      <c r="C306" s="236"/>
      <c r="D306" s="236"/>
      <c r="E306" s="236"/>
      <c r="F306" s="236"/>
      <c r="G306" s="237"/>
      <c r="H306" s="236"/>
      <c r="I306" s="236"/>
      <c r="J306" s="236"/>
      <c r="K306" s="236"/>
      <c r="L306" s="236"/>
      <c r="M306" s="236"/>
      <c r="N306" s="236"/>
      <c r="O306" s="236"/>
      <c r="P306" s="236"/>
      <c r="Q306" s="236"/>
      <c r="R306" s="236"/>
      <c r="S306" s="236"/>
      <c r="T306" s="236"/>
      <c r="U306" s="236"/>
      <c r="V306" s="236"/>
      <c r="W306" s="236"/>
      <c r="X306" s="236"/>
      <c r="Y306" s="236"/>
      <c r="Z306" s="236"/>
      <c r="AA306" s="236"/>
      <c r="AB306" s="236"/>
      <c r="AC306" s="236"/>
      <c r="AD306" s="236"/>
      <c r="AE306" s="236"/>
    </row>
    <row r="307" spans="1:31" ht="15.75" customHeight="1" x14ac:dyDescent="0.25">
      <c r="A307" s="236"/>
      <c r="B307" s="236"/>
      <c r="C307" s="236"/>
      <c r="D307" s="236"/>
      <c r="E307" s="236"/>
      <c r="F307" s="236"/>
      <c r="G307" s="237"/>
      <c r="H307" s="236"/>
      <c r="I307" s="236"/>
      <c r="J307" s="236"/>
      <c r="K307" s="236"/>
      <c r="L307" s="236"/>
      <c r="M307" s="236"/>
      <c r="N307" s="236"/>
      <c r="O307" s="236"/>
      <c r="P307" s="236"/>
      <c r="Q307" s="236"/>
      <c r="R307" s="236"/>
      <c r="S307" s="236"/>
      <c r="T307" s="236"/>
      <c r="U307" s="236"/>
      <c r="V307" s="236"/>
      <c r="W307" s="236"/>
      <c r="X307" s="236"/>
      <c r="Y307" s="236"/>
      <c r="Z307" s="236"/>
      <c r="AA307" s="236"/>
      <c r="AB307" s="236"/>
      <c r="AC307" s="236"/>
      <c r="AD307" s="236"/>
      <c r="AE307" s="236"/>
    </row>
    <row r="308" spans="1:31" ht="15.75" customHeight="1" x14ac:dyDescent="0.25">
      <c r="A308" s="236"/>
      <c r="B308" s="236"/>
      <c r="C308" s="236"/>
      <c r="D308" s="236"/>
      <c r="E308" s="236"/>
      <c r="F308" s="236"/>
      <c r="G308" s="237"/>
      <c r="H308" s="236"/>
      <c r="I308" s="236"/>
      <c r="J308" s="236"/>
      <c r="K308" s="236"/>
      <c r="L308" s="236"/>
      <c r="M308" s="236"/>
      <c r="N308" s="236"/>
      <c r="O308" s="236"/>
      <c r="P308" s="236"/>
      <c r="Q308" s="236"/>
      <c r="R308" s="236"/>
      <c r="S308" s="236"/>
      <c r="T308" s="236"/>
      <c r="U308" s="236"/>
      <c r="V308" s="236"/>
      <c r="W308" s="236"/>
      <c r="X308" s="236"/>
      <c r="Y308" s="236"/>
      <c r="Z308" s="236"/>
      <c r="AA308" s="236"/>
      <c r="AB308" s="236"/>
      <c r="AC308" s="236"/>
      <c r="AD308" s="236"/>
      <c r="AE308" s="236"/>
    </row>
    <row r="309" spans="1:31" ht="15.75" customHeight="1" x14ac:dyDescent="0.25">
      <c r="A309" s="236"/>
      <c r="B309" s="236"/>
      <c r="C309" s="236"/>
      <c r="D309" s="236"/>
      <c r="E309" s="236"/>
      <c r="F309" s="236"/>
      <c r="G309" s="237"/>
      <c r="H309" s="236"/>
      <c r="I309" s="236"/>
      <c r="J309" s="236"/>
      <c r="K309" s="236"/>
      <c r="L309" s="236"/>
      <c r="M309" s="236"/>
      <c r="N309" s="236"/>
      <c r="O309" s="236"/>
      <c r="P309" s="236"/>
      <c r="Q309" s="236"/>
      <c r="R309" s="236"/>
      <c r="S309" s="236"/>
      <c r="T309" s="236"/>
      <c r="U309" s="236"/>
      <c r="V309" s="236"/>
      <c r="W309" s="236"/>
      <c r="X309" s="236"/>
      <c r="Y309" s="236"/>
      <c r="Z309" s="236"/>
      <c r="AA309" s="236"/>
      <c r="AB309" s="236"/>
      <c r="AC309" s="236"/>
      <c r="AD309" s="236"/>
      <c r="AE309" s="236"/>
    </row>
    <row r="310" spans="1:31" ht="15.75" customHeight="1" x14ac:dyDescent="0.25">
      <c r="A310" s="236"/>
      <c r="B310" s="236"/>
      <c r="C310" s="236"/>
      <c r="D310" s="236"/>
      <c r="E310" s="236"/>
      <c r="F310" s="236"/>
      <c r="G310" s="237"/>
      <c r="H310" s="236"/>
      <c r="I310" s="236"/>
      <c r="J310" s="236"/>
      <c r="K310" s="236"/>
      <c r="L310" s="236"/>
      <c r="M310" s="236"/>
      <c r="N310" s="236"/>
      <c r="O310" s="236"/>
      <c r="P310" s="236"/>
      <c r="Q310" s="236"/>
      <c r="R310" s="236"/>
      <c r="S310" s="236"/>
      <c r="T310" s="236"/>
      <c r="U310" s="236"/>
      <c r="V310" s="236"/>
      <c r="W310" s="236"/>
      <c r="X310" s="236"/>
      <c r="Y310" s="236"/>
      <c r="Z310" s="236"/>
      <c r="AA310" s="236"/>
      <c r="AB310" s="236"/>
      <c r="AC310" s="236"/>
      <c r="AD310" s="236"/>
      <c r="AE310" s="236"/>
    </row>
    <row r="311" spans="1:31" ht="15.75" customHeight="1" x14ac:dyDescent="0.25">
      <c r="A311" s="236"/>
      <c r="B311" s="236"/>
      <c r="C311" s="236"/>
      <c r="D311" s="236"/>
      <c r="E311" s="236"/>
      <c r="F311" s="236"/>
      <c r="G311" s="237"/>
      <c r="H311" s="236"/>
      <c r="I311" s="236"/>
      <c r="J311" s="236"/>
      <c r="K311" s="236"/>
      <c r="L311" s="236"/>
      <c r="M311" s="236"/>
      <c r="N311" s="236"/>
      <c r="O311" s="236"/>
      <c r="P311" s="236"/>
      <c r="Q311" s="236"/>
      <c r="R311" s="236"/>
      <c r="S311" s="236"/>
      <c r="T311" s="236"/>
      <c r="U311" s="236"/>
      <c r="V311" s="236"/>
      <c r="W311" s="236"/>
      <c r="X311" s="236"/>
      <c r="Y311" s="236"/>
      <c r="Z311" s="236"/>
      <c r="AA311" s="236"/>
      <c r="AB311" s="236"/>
      <c r="AC311" s="236"/>
      <c r="AD311" s="236"/>
      <c r="AE311" s="236"/>
    </row>
    <row r="312" spans="1:31" ht="15.75" customHeight="1" x14ac:dyDescent="0.25">
      <c r="A312" s="236"/>
      <c r="B312" s="236"/>
      <c r="C312" s="236"/>
      <c r="D312" s="236"/>
      <c r="E312" s="236"/>
      <c r="F312" s="236"/>
      <c r="G312" s="237"/>
      <c r="H312" s="236"/>
      <c r="I312" s="236"/>
      <c r="J312" s="236"/>
      <c r="K312" s="236"/>
      <c r="L312" s="236"/>
      <c r="M312" s="236"/>
      <c r="N312" s="236"/>
      <c r="O312" s="236"/>
      <c r="P312" s="236"/>
      <c r="Q312" s="236"/>
      <c r="R312" s="236"/>
      <c r="S312" s="236"/>
      <c r="T312" s="236"/>
      <c r="U312" s="236"/>
      <c r="V312" s="236"/>
      <c r="W312" s="236"/>
      <c r="X312" s="236"/>
      <c r="Y312" s="236"/>
      <c r="Z312" s="236"/>
      <c r="AA312" s="236"/>
      <c r="AB312" s="236"/>
      <c r="AC312" s="236"/>
      <c r="AD312" s="236"/>
      <c r="AE312" s="236"/>
    </row>
    <row r="313" spans="1:31" ht="15.75" customHeight="1" x14ac:dyDescent="0.25">
      <c r="A313" s="236"/>
      <c r="B313" s="236"/>
      <c r="C313" s="236"/>
      <c r="D313" s="236"/>
      <c r="E313" s="236"/>
      <c r="F313" s="236"/>
      <c r="G313" s="237"/>
      <c r="H313" s="236"/>
      <c r="I313" s="236"/>
      <c r="J313" s="236"/>
      <c r="K313" s="236"/>
      <c r="L313" s="236"/>
      <c r="M313" s="236"/>
      <c r="N313" s="236"/>
      <c r="O313" s="236"/>
      <c r="P313" s="236"/>
      <c r="Q313" s="236"/>
      <c r="R313" s="236"/>
      <c r="S313" s="236"/>
      <c r="T313" s="236"/>
      <c r="U313" s="236"/>
      <c r="V313" s="236"/>
      <c r="W313" s="236"/>
      <c r="X313" s="236"/>
      <c r="Y313" s="236"/>
      <c r="Z313" s="236"/>
      <c r="AA313" s="236"/>
      <c r="AB313" s="236"/>
      <c r="AC313" s="236"/>
      <c r="AD313" s="236"/>
      <c r="AE313" s="236"/>
    </row>
    <row r="314" spans="1:31" ht="15.75" customHeight="1" x14ac:dyDescent="0.25">
      <c r="A314" s="236"/>
      <c r="B314" s="236"/>
      <c r="C314" s="236"/>
      <c r="D314" s="236"/>
      <c r="E314" s="236"/>
      <c r="F314" s="236"/>
      <c r="G314" s="237"/>
      <c r="H314" s="236"/>
      <c r="I314" s="236"/>
      <c r="J314" s="236"/>
      <c r="K314" s="236"/>
      <c r="L314" s="236"/>
      <c r="M314" s="236"/>
      <c r="N314" s="236"/>
      <c r="O314" s="236"/>
      <c r="P314" s="236"/>
      <c r="Q314" s="236"/>
      <c r="R314" s="236"/>
      <c r="S314" s="236"/>
      <c r="T314" s="236"/>
      <c r="U314" s="236"/>
      <c r="V314" s="236"/>
      <c r="W314" s="236"/>
      <c r="X314" s="236"/>
      <c r="Y314" s="236"/>
      <c r="Z314" s="236"/>
      <c r="AA314" s="236"/>
      <c r="AB314" s="236"/>
      <c r="AC314" s="236"/>
      <c r="AD314" s="236"/>
      <c r="AE314" s="236"/>
    </row>
    <row r="315" spans="1:31" ht="15.75" customHeight="1" x14ac:dyDescent="0.25">
      <c r="A315" s="236"/>
      <c r="B315" s="236"/>
      <c r="C315" s="236"/>
      <c r="D315" s="236"/>
      <c r="E315" s="236"/>
      <c r="F315" s="236"/>
      <c r="G315" s="237"/>
      <c r="H315" s="236"/>
      <c r="I315" s="236"/>
      <c r="J315" s="236"/>
      <c r="K315" s="236"/>
      <c r="L315" s="236"/>
      <c r="M315" s="236"/>
      <c r="N315" s="236"/>
      <c r="O315" s="236"/>
      <c r="P315" s="236"/>
      <c r="Q315" s="236"/>
      <c r="R315" s="236"/>
      <c r="S315" s="236"/>
      <c r="T315" s="236"/>
      <c r="U315" s="236"/>
      <c r="V315" s="236"/>
      <c r="W315" s="236"/>
      <c r="X315" s="236"/>
      <c r="Y315" s="236"/>
      <c r="Z315" s="236"/>
      <c r="AA315" s="236"/>
      <c r="AB315" s="236"/>
      <c r="AC315" s="236"/>
      <c r="AD315" s="236"/>
      <c r="AE315" s="236"/>
    </row>
    <row r="316" spans="1:31" ht="15.75" customHeight="1" x14ac:dyDescent="0.25">
      <c r="A316" s="236"/>
      <c r="B316" s="236"/>
      <c r="C316" s="236"/>
      <c r="D316" s="236"/>
      <c r="E316" s="236"/>
      <c r="F316" s="236"/>
      <c r="G316" s="237"/>
      <c r="H316" s="236"/>
      <c r="I316" s="236"/>
      <c r="J316" s="236"/>
      <c r="K316" s="236"/>
      <c r="L316" s="236"/>
      <c r="M316" s="236"/>
      <c r="N316" s="236"/>
      <c r="O316" s="236"/>
      <c r="P316" s="236"/>
      <c r="Q316" s="236"/>
      <c r="R316" s="236"/>
      <c r="S316" s="236"/>
      <c r="T316" s="236"/>
      <c r="U316" s="236"/>
      <c r="V316" s="236"/>
      <c r="W316" s="236"/>
      <c r="X316" s="236"/>
      <c r="Y316" s="236"/>
      <c r="Z316" s="236"/>
      <c r="AA316" s="236"/>
      <c r="AB316" s="236"/>
      <c r="AC316" s="236"/>
      <c r="AD316" s="236"/>
      <c r="AE316" s="236"/>
    </row>
    <row r="317" spans="1:31" ht="15.75" customHeight="1" x14ac:dyDescent="0.25">
      <c r="A317" s="236"/>
      <c r="B317" s="236"/>
      <c r="C317" s="236"/>
      <c r="D317" s="236"/>
      <c r="E317" s="236"/>
      <c r="F317" s="236"/>
      <c r="G317" s="237"/>
      <c r="H317" s="236"/>
      <c r="I317" s="236"/>
      <c r="J317" s="236"/>
      <c r="K317" s="236"/>
      <c r="L317" s="236"/>
      <c r="M317" s="236"/>
      <c r="N317" s="236"/>
      <c r="O317" s="236"/>
      <c r="P317" s="236"/>
      <c r="Q317" s="236"/>
      <c r="R317" s="236"/>
      <c r="S317" s="236"/>
      <c r="T317" s="236"/>
      <c r="U317" s="236"/>
      <c r="V317" s="236"/>
      <c r="W317" s="236"/>
      <c r="X317" s="236"/>
      <c r="Y317" s="236"/>
      <c r="Z317" s="236"/>
      <c r="AA317" s="236"/>
      <c r="AB317" s="236"/>
      <c r="AC317" s="236"/>
      <c r="AD317" s="236"/>
      <c r="AE317" s="236"/>
    </row>
    <row r="318" spans="1:31" ht="15.75" customHeight="1" x14ac:dyDescent="0.25">
      <c r="A318" s="236"/>
      <c r="B318" s="236"/>
      <c r="C318" s="236"/>
      <c r="D318" s="236"/>
      <c r="E318" s="236"/>
      <c r="F318" s="236"/>
      <c r="G318" s="237"/>
      <c r="H318" s="236"/>
      <c r="I318" s="236"/>
      <c r="J318" s="236"/>
      <c r="K318" s="236"/>
      <c r="L318" s="236"/>
      <c r="M318" s="236"/>
      <c r="N318" s="236"/>
      <c r="O318" s="236"/>
      <c r="P318" s="236"/>
      <c r="Q318" s="236"/>
      <c r="R318" s="236"/>
      <c r="S318" s="236"/>
      <c r="T318" s="236"/>
      <c r="U318" s="236"/>
      <c r="V318" s="236"/>
      <c r="W318" s="236"/>
      <c r="X318" s="236"/>
      <c r="Y318" s="236"/>
      <c r="Z318" s="236"/>
      <c r="AA318" s="236"/>
      <c r="AB318" s="236"/>
      <c r="AC318" s="236"/>
      <c r="AD318" s="236"/>
      <c r="AE318" s="236"/>
    </row>
    <row r="319" spans="1:31" ht="15.75" customHeight="1" x14ac:dyDescent="0.25">
      <c r="A319" s="236"/>
      <c r="B319" s="236"/>
      <c r="C319" s="236"/>
      <c r="D319" s="236"/>
      <c r="E319" s="236"/>
      <c r="F319" s="236"/>
      <c r="G319" s="237"/>
      <c r="H319" s="236"/>
      <c r="I319" s="236"/>
      <c r="J319" s="236"/>
      <c r="K319" s="236"/>
      <c r="L319" s="236"/>
      <c r="M319" s="236"/>
      <c r="N319" s="236"/>
      <c r="O319" s="236"/>
      <c r="P319" s="236"/>
      <c r="Q319" s="236"/>
      <c r="R319" s="236"/>
      <c r="S319" s="236"/>
      <c r="T319" s="236"/>
      <c r="U319" s="236"/>
      <c r="V319" s="236"/>
      <c r="W319" s="236"/>
      <c r="X319" s="236"/>
      <c r="Y319" s="236"/>
      <c r="Z319" s="236"/>
      <c r="AA319" s="236"/>
      <c r="AB319" s="236"/>
      <c r="AC319" s="236"/>
      <c r="AD319" s="236"/>
      <c r="AE319" s="236"/>
    </row>
    <row r="320" spans="1:31" ht="15.75" customHeight="1" x14ac:dyDescent="0.25">
      <c r="A320" s="236"/>
      <c r="B320" s="236"/>
      <c r="C320" s="236"/>
      <c r="D320" s="236"/>
      <c r="E320" s="236"/>
      <c r="F320" s="236"/>
      <c r="G320" s="237"/>
      <c r="H320" s="236"/>
      <c r="I320" s="236"/>
      <c r="J320" s="236"/>
      <c r="K320" s="236"/>
      <c r="L320" s="236"/>
      <c r="M320" s="236"/>
      <c r="N320" s="236"/>
      <c r="O320" s="236"/>
      <c r="P320" s="236"/>
      <c r="Q320" s="236"/>
      <c r="R320" s="236"/>
      <c r="S320" s="236"/>
      <c r="T320" s="236"/>
      <c r="U320" s="236"/>
      <c r="V320" s="236"/>
      <c r="W320" s="236"/>
      <c r="X320" s="236"/>
      <c r="Y320" s="236"/>
      <c r="Z320" s="236"/>
      <c r="AA320" s="236"/>
      <c r="AB320" s="236"/>
      <c r="AC320" s="236"/>
      <c r="AD320" s="236"/>
      <c r="AE320" s="236"/>
    </row>
    <row r="321" spans="1:31" ht="15.75" customHeight="1" x14ac:dyDescent="0.25">
      <c r="A321" s="236"/>
      <c r="B321" s="236"/>
      <c r="C321" s="236"/>
      <c r="D321" s="236"/>
      <c r="E321" s="236"/>
      <c r="F321" s="236"/>
      <c r="G321" s="237"/>
      <c r="H321" s="236"/>
      <c r="I321" s="236"/>
      <c r="J321" s="236"/>
      <c r="K321" s="236"/>
      <c r="L321" s="236"/>
      <c r="M321" s="236"/>
      <c r="N321" s="236"/>
      <c r="O321" s="236"/>
      <c r="P321" s="236"/>
      <c r="Q321" s="236"/>
      <c r="R321" s="236"/>
      <c r="S321" s="236"/>
      <c r="T321" s="236"/>
      <c r="U321" s="236"/>
      <c r="V321" s="236"/>
      <c r="W321" s="236"/>
      <c r="X321" s="236"/>
      <c r="Y321" s="236"/>
      <c r="Z321" s="236"/>
      <c r="AA321" s="236"/>
      <c r="AB321" s="236"/>
      <c r="AC321" s="236"/>
      <c r="AD321" s="236"/>
      <c r="AE321" s="236"/>
    </row>
    <row r="322" spans="1:31" ht="15.75" customHeight="1" x14ac:dyDescent="0.25">
      <c r="A322" s="236"/>
      <c r="B322" s="236"/>
      <c r="C322" s="236"/>
      <c r="D322" s="236"/>
      <c r="E322" s="236"/>
      <c r="F322" s="236"/>
      <c r="G322" s="237"/>
      <c r="H322" s="236"/>
      <c r="I322" s="236"/>
      <c r="J322" s="236"/>
      <c r="K322" s="236"/>
      <c r="L322" s="236"/>
      <c r="M322" s="236"/>
      <c r="N322" s="236"/>
      <c r="O322" s="236"/>
      <c r="P322" s="236"/>
      <c r="Q322" s="236"/>
      <c r="R322" s="236"/>
      <c r="S322" s="236"/>
      <c r="T322" s="236"/>
      <c r="U322" s="236"/>
      <c r="V322" s="236"/>
      <c r="W322" s="236"/>
      <c r="X322" s="236"/>
      <c r="Y322" s="236"/>
      <c r="Z322" s="236"/>
      <c r="AA322" s="236"/>
      <c r="AB322" s="236"/>
      <c r="AC322" s="236"/>
      <c r="AD322" s="236"/>
      <c r="AE322" s="236"/>
    </row>
    <row r="323" spans="1:31" ht="15.75" customHeight="1" x14ac:dyDescent="0.25">
      <c r="A323" s="236"/>
      <c r="B323" s="236"/>
      <c r="C323" s="236"/>
      <c r="D323" s="236"/>
      <c r="E323" s="236"/>
      <c r="F323" s="236"/>
      <c r="G323" s="237"/>
      <c r="H323" s="236"/>
      <c r="I323" s="236"/>
      <c r="J323" s="236"/>
      <c r="K323" s="236"/>
      <c r="L323" s="236"/>
      <c r="M323" s="236"/>
      <c r="N323" s="236"/>
      <c r="O323" s="236"/>
      <c r="P323" s="236"/>
      <c r="Q323" s="236"/>
      <c r="R323" s="236"/>
      <c r="S323" s="236"/>
      <c r="T323" s="236"/>
      <c r="U323" s="236"/>
      <c r="V323" s="236"/>
      <c r="W323" s="236"/>
      <c r="X323" s="236"/>
      <c r="Y323" s="236"/>
      <c r="Z323" s="236"/>
      <c r="AA323" s="236"/>
      <c r="AB323" s="236"/>
      <c r="AC323" s="236"/>
      <c r="AD323" s="236"/>
      <c r="AE323" s="236"/>
    </row>
    <row r="324" spans="1:31" ht="15.75" customHeight="1" x14ac:dyDescent="0.25">
      <c r="A324" s="236"/>
      <c r="B324" s="236"/>
      <c r="C324" s="236"/>
      <c r="D324" s="236"/>
      <c r="E324" s="236"/>
      <c r="F324" s="236"/>
      <c r="G324" s="237"/>
      <c r="H324" s="236"/>
      <c r="I324" s="236"/>
      <c r="J324" s="236"/>
      <c r="K324" s="236"/>
      <c r="L324" s="236"/>
      <c r="M324" s="236"/>
      <c r="N324" s="236"/>
      <c r="O324" s="236"/>
      <c r="P324" s="236"/>
      <c r="Q324" s="236"/>
      <c r="R324" s="236"/>
      <c r="S324" s="236"/>
      <c r="T324" s="236"/>
      <c r="U324" s="236"/>
      <c r="V324" s="236"/>
      <c r="W324" s="236"/>
      <c r="X324" s="236"/>
      <c r="Y324" s="236"/>
      <c r="Z324" s="236"/>
      <c r="AA324" s="236"/>
      <c r="AB324" s="236"/>
      <c r="AC324" s="236"/>
      <c r="AD324" s="236"/>
      <c r="AE324" s="236"/>
    </row>
    <row r="325" spans="1:31" ht="15.75" customHeight="1" x14ac:dyDescent="0.25">
      <c r="A325" s="236"/>
      <c r="B325" s="236"/>
      <c r="C325" s="236"/>
      <c r="D325" s="236"/>
      <c r="E325" s="236"/>
      <c r="F325" s="236"/>
      <c r="G325" s="237"/>
      <c r="H325" s="236"/>
      <c r="I325" s="236"/>
      <c r="J325" s="236"/>
      <c r="K325" s="236"/>
      <c r="L325" s="236"/>
      <c r="M325" s="236"/>
      <c r="N325" s="236"/>
      <c r="O325" s="236"/>
      <c r="P325" s="236"/>
      <c r="Q325" s="236"/>
      <c r="R325" s="236"/>
      <c r="S325" s="236"/>
      <c r="T325" s="236"/>
      <c r="U325" s="236"/>
      <c r="V325" s="236"/>
      <c r="W325" s="236"/>
      <c r="X325" s="236"/>
      <c r="Y325" s="236"/>
      <c r="Z325" s="236"/>
      <c r="AA325" s="236"/>
      <c r="AB325" s="236"/>
      <c r="AC325" s="236"/>
      <c r="AD325" s="236"/>
      <c r="AE325" s="236"/>
    </row>
    <row r="326" spans="1:31" ht="15.75" customHeight="1" x14ac:dyDescent="0.25">
      <c r="A326" s="236"/>
      <c r="B326" s="236"/>
      <c r="C326" s="236"/>
      <c r="D326" s="236"/>
      <c r="E326" s="236"/>
      <c r="F326" s="236"/>
      <c r="G326" s="237"/>
      <c r="H326" s="236"/>
      <c r="I326" s="236"/>
      <c r="J326" s="236"/>
      <c r="K326" s="236"/>
      <c r="L326" s="236"/>
      <c r="M326" s="236"/>
      <c r="N326" s="236"/>
      <c r="O326" s="236"/>
      <c r="P326" s="236"/>
      <c r="Q326" s="236"/>
      <c r="R326" s="236"/>
      <c r="S326" s="236"/>
      <c r="T326" s="236"/>
      <c r="U326" s="236"/>
      <c r="V326" s="236"/>
      <c r="W326" s="236"/>
      <c r="X326" s="236"/>
      <c r="Y326" s="236"/>
      <c r="Z326" s="236"/>
      <c r="AA326" s="236"/>
      <c r="AB326" s="236"/>
      <c r="AC326" s="236"/>
      <c r="AD326" s="236"/>
      <c r="AE326" s="236"/>
    </row>
    <row r="327" spans="1:31" ht="15.75" customHeight="1" x14ac:dyDescent="0.25">
      <c r="A327" s="236"/>
      <c r="B327" s="236"/>
      <c r="C327" s="236"/>
      <c r="D327" s="236"/>
      <c r="E327" s="236"/>
      <c r="F327" s="236"/>
      <c r="G327" s="237"/>
      <c r="H327" s="236"/>
      <c r="I327" s="236"/>
      <c r="J327" s="236"/>
      <c r="K327" s="236"/>
      <c r="L327" s="236"/>
      <c r="M327" s="236"/>
      <c r="N327" s="236"/>
      <c r="O327" s="236"/>
      <c r="P327" s="236"/>
      <c r="Q327" s="236"/>
      <c r="R327" s="236"/>
      <c r="S327" s="236"/>
      <c r="T327" s="236"/>
      <c r="U327" s="236"/>
      <c r="V327" s="236"/>
      <c r="W327" s="236"/>
      <c r="X327" s="236"/>
      <c r="Y327" s="236"/>
      <c r="Z327" s="236"/>
      <c r="AA327" s="236"/>
      <c r="AB327" s="236"/>
      <c r="AC327" s="236"/>
      <c r="AD327" s="236"/>
      <c r="AE327" s="236"/>
    </row>
    <row r="328" spans="1:31" ht="15.75" customHeight="1" x14ac:dyDescent="0.25">
      <c r="A328" s="236"/>
      <c r="B328" s="236"/>
      <c r="C328" s="236"/>
      <c r="D328" s="236"/>
      <c r="E328" s="236"/>
      <c r="F328" s="236"/>
      <c r="G328" s="237"/>
      <c r="H328" s="236"/>
      <c r="I328" s="236"/>
      <c r="J328" s="236"/>
      <c r="K328" s="236"/>
      <c r="L328" s="236"/>
      <c r="M328" s="236"/>
      <c r="N328" s="236"/>
      <c r="O328" s="236"/>
      <c r="P328" s="236"/>
      <c r="Q328" s="236"/>
      <c r="R328" s="236"/>
      <c r="S328" s="236"/>
      <c r="T328" s="236"/>
      <c r="U328" s="236"/>
      <c r="V328" s="236"/>
      <c r="W328" s="236"/>
      <c r="X328" s="236"/>
      <c r="Y328" s="236"/>
      <c r="Z328" s="236"/>
      <c r="AA328" s="236"/>
      <c r="AB328" s="236"/>
      <c r="AC328" s="236"/>
      <c r="AD328" s="236"/>
      <c r="AE328" s="236"/>
    </row>
    <row r="329" spans="1:31" ht="15.75" customHeight="1" x14ac:dyDescent="0.25">
      <c r="A329" s="236"/>
      <c r="B329" s="236"/>
      <c r="C329" s="236"/>
      <c r="D329" s="236"/>
      <c r="E329" s="236"/>
      <c r="F329" s="236"/>
      <c r="G329" s="237"/>
      <c r="H329" s="236"/>
      <c r="I329" s="236"/>
      <c r="J329" s="236"/>
      <c r="K329" s="236"/>
      <c r="L329" s="236"/>
      <c r="M329" s="236"/>
      <c r="N329" s="236"/>
      <c r="O329" s="236"/>
      <c r="P329" s="236"/>
      <c r="Q329" s="236"/>
      <c r="R329" s="236"/>
      <c r="S329" s="236"/>
      <c r="T329" s="236"/>
      <c r="U329" s="236"/>
      <c r="V329" s="236"/>
      <c r="W329" s="236"/>
      <c r="X329" s="236"/>
      <c r="Y329" s="236"/>
      <c r="Z329" s="236"/>
      <c r="AA329" s="236"/>
      <c r="AB329" s="236"/>
      <c r="AC329" s="236"/>
      <c r="AD329" s="236"/>
      <c r="AE329" s="236"/>
    </row>
    <row r="330" spans="1:31" ht="15.75" customHeight="1" x14ac:dyDescent="0.25">
      <c r="A330" s="236"/>
      <c r="B330" s="236"/>
      <c r="C330" s="236"/>
      <c r="D330" s="236"/>
      <c r="E330" s="236"/>
      <c r="F330" s="236"/>
      <c r="G330" s="237"/>
      <c r="H330" s="236"/>
      <c r="I330" s="236"/>
      <c r="J330" s="236"/>
      <c r="K330" s="236"/>
      <c r="L330" s="236"/>
      <c r="M330" s="236"/>
      <c r="N330" s="236"/>
      <c r="O330" s="236"/>
      <c r="P330" s="236"/>
      <c r="Q330" s="236"/>
      <c r="R330" s="236"/>
      <c r="S330" s="236"/>
      <c r="T330" s="236"/>
      <c r="U330" s="236"/>
      <c r="V330" s="236"/>
      <c r="W330" s="236"/>
      <c r="X330" s="236"/>
      <c r="Y330" s="236"/>
      <c r="Z330" s="236"/>
      <c r="AA330" s="236"/>
      <c r="AB330" s="236"/>
      <c r="AC330" s="236"/>
      <c r="AD330" s="236"/>
      <c r="AE330" s="236"/>
    </row>
    <row r="331" spans="1:31" ht="15.75" customHeight="1" x14ac:dyDescent="0.25">
      <c r="A331" s="236"/>
      <c r="B331" s="236"/>
      <c r="C331" s="236"/>
      <c r="D331" s="236"/>
      <c r="E331" s="236"/>
      <c r="F331" s="236"/>
      <c r="G331" s="237"/>
      <c r="H331" s="236"/>
      <c r="I331" s="236"/>
      <c r="J331" s="236"/>
      <c r="K331" s="236"/>
      <c r="L331" s="236"/>
      <c r="M331" s="236"/>
      <c r="N331" s="236"/>
      <c r="O331" s="236"/>
      <c r="P331" s="236"/>
      <c r="Q331" s="236"/>
      <c r="R331" s="236"/>
      <c r="S331" s="236"/>
      <c r="T331" s="236"/>
      <c r="U331" s="236"/>
      <c r="V331" s="236"/>
      <c r="W331" s="236"/>
      <c r="X331" s="236"/>
      <c r="Y331" s="236"/>
      <c r="Z331" s="236"/>
      <c r="AA331" s="236"/>
      <c r="AB331" s="236"/>
      <c r="AC331" s="236"/>
      <c r="AD331" s="236"/>
      <c r="AE331" s="236"/>
    </row>
    <row r="332" spans="1:31" ht="15.75" customHeight="1" x14ac:dyDescent="0.25">
      <c r="A332" s="236"/>
      <c r="B332" s="236"/>
      <c r="C332" s="236"/>
      <c r="D332" s="236"/>
      <c r="E332" s="236"/>
      <c r="F332" s="236"/>
      <c r="G332" s="237"/>
      <c r="H332" s="236"/>
      <c r="I332" s="236"/>
      <c r="J332" s="236"/>
      <c r="K332" s="236"/>
      <c r="L332" s="236"/>
      <c r="M332" s="236"/>
      <c r="N332" s="236"/>
      <c r="O332" s="236"/>
      <c r="P332" s="236"/>
      <c r="Q332" s="236"/>
      <c r="R332" s="236"/>
      <c r="S332" s="236"/>
      <c r="T332" s="236"/>
      <c r="U332" s="236"/>
      <c r="V332" s="236"/>
      <c r="W332" s="236"/>
      <c r="X332" s="236"/>
      <c r="Y332" s="236"/>
      <c r="Z332" s="236"/>
      <c r="AA332" s="236"/>
      <c r="AB332" s="236"/>
      <c r="AC332" s="236"/>
      <c r="AD332" s="236"/>
      <c r="AE332" s="236"/>
    </row>
    <row r="333" spans="1:31" ht="15.75" customHeight="1" x14ac:dyDescent="0.25">
      <c r="A333" s="236"/>
      <c r="B333" s="236"/>
      <c r="C333" s="236"/>
      <c r="D333" s="236"/>
      <c r="E333" s="236"/>
      <c r="F333" s="236"/>
      <c r="G333" s="237"/>
      <c r="H333" s="236"/>
      <c r="I333" s="236"/>
      <c r="J333" s="236"/>
      <c r="K333" s="236"/>
      <c r="L333" s="236"/>
      <c r="M333" s="236"/>
      <c r="N333" s="236"/>
      <c r="O333" s="236"/>
      <c r="P333" s="236"/>
      <c r="Q333" s="236"/>
      <c r="R333" s="236"/>
      <c r="S333" s="236"/>
      <c r="T333" s="236"/>
      <c r="U333" s="236"/>
      <c r="V333" s="236"/>
      <c r="W333" s="236"/>
      <c r="X333" s="236"/>
      <c r="Y333" s="236"/>
      <c r="Z333" s="236"/>
      <c r="AA333" s="236"/>
      <c r="AB333" s="236"/>
      <c r="AC333" s="236"/>
      <c r="AD333" s="236"/>
      <c r="AE333" s="236"/>
    </row>
    <row r="334" spans="1:31" ht="15.75" customHeight="1" x14ac:dyDescent="0.25">
      <c r="A334" s="236"/>
      <c r="B334" s="236"/>
      <c r="C334" s="236"/>
      <c r="D334" s="236"/>
      <c r="E334" s="236"/>
      <c r="F334" s="236"/>
      <c r="G334" s="237"/>
      <c r="H334" s="236"/>
      <c r="I334" s="236"/>
      <c r="J334" s="236"/>
      <c r="K334" s="236"/>
      <c r="L334" s="236"/>
      <c r="M334" s="236"/>
      <c r="N334" s="236"/>
      <c r="O334" s="236"/>
      <c r="P334" s="236"/>
      <c r="Q334" s="236"/>
      <c r="R334" s="236"/>
      <c r="S334" s="236"/>
      <c r="T334" s="236"/>
      <c r="U334" s="236"/>
      <c r="V334" s="236"/>
      <c r="W334" s="236"/>
      <c r="X334" s="236"/>
      <c r="Y334" s="236"/>
      <c r="Z334" s="236"/>
      <c r="AA334" s="236"/>
      <c r="AB334" s="236"/>
      <c r="AC334" s="236"/>
      <c r="AD334" s="236"/>
      <c r="AE334" s="236"/>
    </row>
    <row r="335" spans="1:31" ht="15.75" customHeight="1" x14ac:dyDescent="0.25">
      <c r="A335" s="236"/>
      <c r="B335" s="236"/>
      <c r="C335" s="236"/>
      <c r="D335" s="236"/>
      <c r="E335" s="236"/>
      <c r="F335" s="236"/>
      <c r="G335" s="237"/>
      <c r="H335" s="236"/>
      <c r="I335" s="236"/>
      <c r="J335" s="236"/>
      <c r="K335" s="236"/>
      <c r="L335" s="236"/>
      <c r="M335" s="236"/>
      <c r="N335" s="236"/>
      <c r="O335" s="236"/>
      <c r="P335" s="236"/>
      <c r="Q335" s="236"/>
      <c r="R335" s="236"/>
      <c r="S335" s="236"/>
      <c r="T335" s="236"/>
      <c r="U335" s="236"/>
      <c r="V335" s="236"/>
      <c r="W335" s="236"/>
      <c r="X335" s="236"/>
      <c r="Y335" s="236"/>
      <c r="Z335" s="236"/>
      <c r="AA335" s="236"/>
      <c r="AB335" s="236"/>
      <c r="AC335" s="236"/>
      <c r="AD335" s="236"/>
      <c r="AE335" s="236"/>
    </row>
    <row r="336" spans="1:31" ht="15.75" customHeight="1" x14ac:dyDescent="0.25">
      <c r="A336" s="236"/>
      <c r="B336" s="236"/>
      <c r="C336" s="236"/>
      <c r="D336" s="236"/>
      <c r="E336" s="236"/>
      <c r="F336" s="236"/>
      <c r="G336" s="237"/>
      <c r="H336" s="236"/>
      <c r="I336" s="236"/>
      <c r="J336" s="236"/>
      <c r="K336" s="236"/>
      <c r="L336" s="236"/>
      <c r="M336" s="236"/>
      <c r="N336" s="236"/>
      <c r="O336" s="236"/>
      <c r="P336" s="236"/>
      <c r="Q336" s="236"/>
      <c r="R336" s="236"/>
      <c r="S336" s="236"/>
      <c r="T336" s="236"/>
      <c r="U336" s="236"/>
      <c r="V336" s="236"/>
      <c r="W336" s="236"/>
      <c r="X336" s="236"/>
      <c r="Y336" s="236"/>
      <c r="Z336" s="236"/>
      <c r="AA336" s="236"/>
      <c r="AB336" s="236"/>
      <c r="AC336" s="236"/>
      <c r="AD336" s="236"/>
      <c r="AE336" s="236"/>
    </row>
    <row r="337" spans="1:31" ht="15.75" customHeight="1" x14ac:dyDescent="0.25">
      <c r="A337" s="236"/>
      <c r="B337" s="236"/>
      <c r="C337" s="236"/>
      <c r="D337" s="236"/>
      <c r="E337" s="236"/>
      <c r="F337" s="236"/>
      <c r="G337" s="237"/>
      <c r="H337" s="236"/>
      <c r="I337" s="236"/>
      <c r="J337" s="236"/>
      <c r="K337" s="236"/>
      <c r="L337" s="236"/>
      <c r="M337" s="236"/>
      <c r="N337" s="236"/>
      <c r="O337" s="236"/>
      <c r="P337" s="236"/>
      <c r="Q337" s="236"/>
      <c r="R337" s="236"/>
      <c r="S337" s="236"/>
      <c r="T337" s="236"/>
      <c r="U337" s="236"/>
      <c r="V337" s="236"/>
      <c r="W337" s="236"/>
      <c r="X337" s="236"/>
      <c r="Y337" s="236"/>
      <c r="Z337" s="236"/>
      <c r="AA337" s="236"/>
      <c r="AB337" s="236"/>
      <c r="AC337" s="236"/>
      <c r="AD337" s="236"/>
      <c r="AE337" s="236"/>
    </row>
    <row r="338" spans="1:31" ht="15.75" customHeight="1" x14ac:dyDescent="0.25">
      <c r="A338" s="236"/>
      <c r="B338" s="236"/>
      <c r="C338" s="236"/>
      <c r="D338" s="236"/>
      <c r="E338" s="236"/>
      <c r="F338" s="236"/>
      <c r="G338" s="237"/>
      <c r="H338" s="236"/>
      <c r="I338" s="236"/>
      <c r="J338" s="236"/>
      <c r="K338" s="236"/>
      <c r="L338" s="236"/>
      <c r="M338" s="236"/>
      <c r="N338" s="236"/>
      <c r="O338" s="236"/>
      <c r="P338" s="236"/>
      <c r="Q338" s="236"/>
      <c r="R338" s="236"/>
      <c r="S338" s="236"/>
      <c r="T338" s="236"/>
      <c r="U338" s="236"/>
      <c r="V338" s="236"/>
      <c r="W338" s="236"/>
      <c r="X338" s="236"/>
      <c r="Y338" s="236"/>
      <c r="Z338" s="236"/>
      <c r="AA338" s="236"/>
      <c r="AB338" s="236"/>
      <c r="AC338" s="236"/>
      <c r="AD338" s="236"/>
      <c r="AE338" s="236"/>
    </row>
    <row r="339" spans="1:31" ht="15.75" customHeight="1" x14ac:dyDescent="0.25">
      <c r="A339" s="236"/>
      <c r="B339" s="236"/>
      <c r="C339" s="236"/>
      <c r="D339" s="236"/>
      <c r="E339" s="236"/>
      <c r="F339" s="236"/>
      <c r="G339" s="237"/>
      <c r="H339" s="236"/>
      <c r="I339" s="236"/>
      <c r="J339" s="236"/>
      <c r="K339" s="236"/>
      <c r="L339" s="236"/>
      <c r="M339" s="236"/>
      <c r="N339" s="236"/>
      <c r="O339" s="236"/>
      <c r="P339" s="236"/>
      <c r="Q339" s="236"/>
      <c r="R339" s="236"/>
      <c r="S339" s="236"/>
      <c r="T339" s="236"/>
      <c r="U339" s="236"/>
      <c r="V339" s="236"/>
      <c r="W339" s="236"/>
      <c r="X339" s="236"/>
      <c r="Y339" s="236"/>
      <c r="Z339" s="236"/>
      <c r="AA339" s="236"/>
      <c r="AB339" s="236"/>
      <c r="AC339" s="236"/>
      <c r="AD339" s="236"/>
      <c r="AE339" s="236"/>
    </row>
    <row r="340" spans="1:31" ht="15.75" customHeight="1" x14ac:dyDescent="0.25">
      <c r="A340" s="236"/>
      <c r="B340" s="236"/>
      <c r="C340" s="236"/>
      <c r="D340" s="236"/>
      <c r="E340" s="236"/>
      <c r="F340" s="236"/>
      <c r="G340" s="237"/>
      <c r="H340" s="236"/>
      <c r="I340" s="236"/>
      <c r="J340" s="236"/>
      <c r="K340" s="236"/>
      <c r="L340" s="236"/>
      <c r="M340" s="236"/>
      <c r="N340" s="236"/>
      <c r="O340" s="236"/>
      <c r="P340" s="236"/>
      <c r="Q340" s="236"/>
      <c r="R340" s="236"/>
      <c r="S340" s="236"/>
      <c r="T340" s="236"/>
      <c r="U340" s="236"/>
      <c r="V340" s="236"/>
      <c r="W340" s="236"/>
      <c r="X340" s="236"/>
      <c r="Y340" s="236"/>
      <c r="Z340" s="236"/>
      <c r="AA340" s="236"/>
      <c r="AB340" s="236"/>
      <c r="AC340" s="236"/>
      <c r="AD340" s="236"/>
      <c r="AE340" s="236"/>
    </row>
    <row r="341" spans="1:31" ht="15.75" customHeight="1" x14ac:dyDescent="0.25">
      <c r="A341" s="236"/>
      <c r="B341" s="236"/>
      <c r="C341" s="236"/>
      <c r="D341" s="236"/>
      <c r="E341" s="236"/>
      <c r="F341" s="236"/>
      <c r="G341" s="237"/>
      <c r="H341" s="236"/>
      <c r="I341" s="236"/>
      <c r="J341" s="236"/>
      <c r="K341" s="236"/>
      <c r="L341" s="236"/>
      <c r="M341" s="236"/>
      <c r="N341" s="236"/>
      <c r="O341" s="236"/>
      <c r="P341" s="236"/>
      <c r="Q341" s="236"/>
      <c r="R341" s="236"/>
      <c r="S341" s="236"/>
      <c r="T341" s="236"/>
      <c r="U341" s="236"/>
      <c r="V341" s="236"/>
      <c r="W341" s="236"/>
      <c r="X341" s="236"/>
      <c r="Y341" s="236"/>
      <c r="Z341" s="236"/>
      <c r="AA341" s="236"/>
      <c r="AB341" s="236"/>
      <c r="AC341" s="236"/>
      <c r="AD341" s="236"/>
      <c r="AE341" s="236"/>
    </row>
    <row r="342" spans="1:31" ht="15.75" customHeight="1" x14ac:dyDescent="0.25">
      <c r="A342" s="236"/>
      <c r="B342" s="236"/>
      <c r="C342" s="236"/>
      <c r="D342" s="236"/>
      <c r="E342" s="236"/>
      <c r="F342" s="236"/>
      <c r="G342" s="237"/>
      <c r="H342" s="236"/>
      <c r="I342" s="236"/>
      <c r="J342" s="236"/>
      <c r="K342" s="236"/>
      <c r="L342" s="236"/>
      <c r="M342" s="236"/>
      <c r="N342" s="236"/>
      <c r="O342" s="236"/>
      <c r="P342" s="236"/>
      <c r="Q342" s="236"/>
      <c r="R342" s="236"/>
      <c r="S342" s="236"/>
      <c r="T342" s="236"/>
      <c r="U342" s="236"/>
      <c r="V342" s="236"/>
      <c r="W342" s="236"/>
      <c r="X342" s="236"/>
      <c r="Y342" s="236"/>
      <c r="Z342" s="236"/>
      <c r="AA342" s="236"/>
      <c r="AB342" s="236"/>
      <c r="AC342" s="236"/>
      <c r="AD342" s="236"/>
      <c r="AE342" s="236"/>
    </row>
    <row r="343" spans="1:31" ht="15.75" customHeight="1" x14ac:dyDescent="0.25">
      <c r="A343" s="236"/>
      <c r="B343" s="236"/>
      <c r="C343" s="236"/>
      <c r="D343" s="236"/>
      <c r="E343" s="236"/>
      <c r="F343" s="236"/>
      <c r="G343" s="237"/>
      <c r="H343" s="236"/>
      <c r="I343" s="236"/>
      <c r="J343" s="236"/>
      <c r="K343" s="236"/>
      <c r="L343" s="236"/>
      <c r="M343" s="236"/>
      <c r="N343" s="236"/>
      <c r="O343" s="236"/>
      <c r="P343" s="236"/>
      <c r="Q343" s="236"/>
      <c r="R343" s="236"/>
      <c r="S343" s="236"/>
      <c r="T343" s="236"/>
      <c r="U343" s="236"/>
      <c r="V343" s="236"/>
      <c r="W343" s="236"/>
      <c r="X343" s="236"/>
      <c r="Y343" s="236"/>
      <c r="Z343" s="236"/>
      <c r="AA343" s="236"/>
      <c r="AB343" s="236"/>
      <c r="AC343" s="236"/>
      <c r="AD343" s="236"/>
      <c r="AE343" s="236"/>
    </row>
    <row r="344" spans="1:31" ht="15.75" customHeight="1" x14ac:dyDescent="0.25">
      <c r="A344" s="236"/>
      <c r="B344" s="236"/>
      <c r="C344" s="236"/>
      <c r="D344" s="236"/>
      <c r="E344" s="236"/>
      <c r="F344" s="236"/>
      <c r="G344" s="237"/>
      <c r="H344" s="236"/>
      <c r="I344" s="236"/>
      <c r="J344" s="236"/>
      <c r="K344" s="236"/>
      <c r="L344" s="236"/>
      <c r="M344" s="236"/>
      <c r="N344" s="236"/>
      <c r="O344" s="236"/>
      <c r="P344" s="236"/>
      <c r="Q344" s="236"/>
      <c r="R344" s="236"/>
      <c r="S344" s="236"/>
      <c r="T344" s="236"/>
      <c r="U344" s="236"/>
      <c r="V344" s="236"/>
      <c r="W344" s="236"/>
      <c r="X344" s="236"/>
      <c r="Y344" s="236"/>
      <c r="Z344" s="236"/>
      <c r="AA344" s="236"/>
      <c r="AB344" s="236"/>
      <c r="AC344" s="236"/>
      <c r="AD344" s="236"/>
      <c r="AE344" s="236"/>
    </row>
    <row r="345" spans="1:31" ht="15.75" customHeight="1" x14ac:dyDescent="0.25">
      <c r="A345" s="236"/>
      <c r="B345" s="236"/>
      <c r="C345" s="236"/>
      <c r="D345" s="236"/>
      <c r="E345" s="236"/>
      <c r="F345" s="236"/>
      <c r="G345" s="237"/>
      <c r="H345" s="236"/>
      <c r="I345" s="236"/>
      <c r="J345" s="236"/>
      <c r="K345" s="236"/>
      <c r="L345" s="236"/>
      <c r="M345" s="236"/>
      <c r="N345" s="236"/>
      <c r="O345" s="236"/>
      <c r="P345" s="236"/>
      <c r="Q345" s="236"/>
      <c r="R345" s="236"/>
      <c r="S345" s="236"/>
      <c r="T345" s="236"/>
      <c r="U345" s="236"/>
      <c r="V345" s="236"/>
      <c r="W345" s="236"/>
      <c r="X345" s="236"/>
      <c r="Y345" s="236"/>
      <c r="Z345" s="236"/>
      <c r="AA345" s="236"/>
      <c r="AB345" s="236"/>
      <c r="AC345" s="236"/>
      <c r="AD345" s="236"/>
      <c r="AE345" s="236"/>
    </row>
    <row r="346" spans="1:31" ht="15.75" customHeight="1" x14ac:dyDescent="0.25">
      <c r="A346" s="236"/>
      <c r="B346" s="236"/>
      <c r="C346" s="236"/>
      <c r="D346" s="236"/>
      <c r="E346" s="236"/>
      <c r="F346" s="236"/>
      <c r="G346" s="237"/>
      <c r="H346" s="236"/>
      <c r="I346" s="236"/>
      <c r="J346" s="236"/>
      <c r="K346" s="236"/>
      <c r="L346" s="236"/>
      <c r="M346" s="236"/>
      <c r="N346" s="236"/>
      <c r="O346" s="236"/>
      <c r="P346" s="236"/>
      <c r="Q346" s="236"/>
      <c r="R346" s="236"/>
      <c r="S346" s="236"/>
      <c r="T346" s="236"/>
      <c r="U346" s="236"/>
      <c r="V346" s="236"/>
      <c r="W346" s="236"/>
      <c r="X346" s="236"/>
      <c r="Y346" s="236"/>
      <c r="Z346" s="236"/>
      <c r="AA346" s="236"/>
      <c r="AB346" s="236"/>
      <c r="AC346" s="236"/>
      <c r="AD346" s="236"/>
      <c r="AE346" s="236"/>
    </row>
    <row r="347" spans="1:31" ht="15.75" customHeight="1" x14ac:dyDescent="0.25">
      <c r="A347" s="236"/>
      <c r="B347" s="236"/>
      <c r="C347" s="236"/>
      <c r="D347" s="236"/>
      <c r="E347" s="236"/>
      <c r="F347" s="236"/>
      <c r="G347" s="237"/>
      <c r="H347" s="236"/>
      <c r="I347" s="236"/>
      <c r="J347" s="236"/>
      <c r="K347" s="236"/>
      <c r="L347" s="236"/>
      <c r="M347" s="236"/>
      <c r="N347" s="236"/>
      <c r="O347" s="236"/>
      <c r="P347" s="236"/>
      <c r="Q347" s="236"/>
      <c r="R347" s="236"/>
      <c r="S347" s="236"/>
      <c r="T347" s="236"/>
      <c r="U347" s="236"/>
      <c r="V347" s="236"/>
      <c r="W347" s="236"/>
      <c r="X347" s="236"/>
      <c r="Y347" s="236"/>
      <c r="Z347" s="236"/>
      <c r="AA347" s="236"/>
      <c r="AB347" s="236"/>
      <c r="AC347" s="236"/>
      <c r="AD347" s="236"/>
      <c r="AE347" s="236"/>
    </row>
    <row r="348" spans="1:31" ht="15.75" customHeight="1" x14ac:dyDescent="0.25">
      <c r="A348" s="236"/>
      <c r="B348" s="236"/>
      <c r="C348" s="236"/>
      <c r="D348" s="236"/>
      <c r="E348" s="236"/>
      <c r="F348" s="236"/>
      <c r="G348" s="237"/>
      <c r="H348" s="236"/>
      <c r="I348" s="236"/>
      <c r="J348" s="236"/>
      <c r="K348" s="236"/>
      <c r="L348" s="236"/>
      <c r="M348" s="236"/>
      <c r="N348" s="236"/>
      <c r="O348" s="236"/>
      <c r="P348" s="236"/>
      <c r="Q348" s="236"/>
      <c r="R348" s="236"/>
      <c r="S348" s="236"/>
      <c r="T348" s="236"/>
      <c r="U348" s="236"/>
      <c r="V348" s="236"/>
      <c r="W348" s="236"/>
      <c r="X348" s="236"/>
      <c r="Y348" s="236"/>
      <c r="Z348" s="236"/>
      <c r="AA348" s="236"/>
      <c r="AB348" s="236"/>
      <c r="AC348" s="236"/>
      <c r="AD348" s="236"/>
      <c r="AE348" s="236"/>
    </row>
    <row r="349" spans="1:31" ht="15.75" customHeight="1" x14ac:dyDescent="0.25">
      <c r="A349" s="236"/>
      <c r="B349" s="236"/>
      <c r="C349" s="236"/>
      <c r="D349" s="236"/>
      <c r="E349" s="236"/>
      <c r="F349" s="236"/>
      <c r="G349" s="237"/>
      <c r="H349" s="236"/>
      <c r="I349" s="236"/>
      <c r="J349" s="236"/>
      <c r="K349" s="236"/>
      <c r="L349" s="236"/>
      <c r="M349" s="236"/>
      <c r="N349" s="236"/>
      <c r="O349" s="236"/>
      <c r="P349" s="236"/>
      <c r="Q349" s="236"/>
      <c r="R349" s="236"/>
      <c r="S349" s="236"/>
      <c r="T349" s="236"/>
      <c r="U349" s="236"/>
      <c r="V349" s="236"/>
      <c r="W349" s="236"/>
      <c r="X349" s="236"/>
      <c r="Y349" s="236"/>
      <c r="Z349" s="236"/>
      <c r="AA349" s="236"/>
      <c r="AB349" s="236"/>
      <c r="AC349" s="236"/>
      <c r="AD349" s="236"/>
      <c r="AE349" s="236"/>
    </row>
    <row r="350" spans="1:31" ht="15.75" customHeight="1" x14ac:dyDescent="0.25">
      <c r="A350" s="236"/>
      <c r="B350" s="236"/>
      <c r="C350" s="236"/>
      <c r="D350" s="236"/>
      <c r="E350" s="236"/>
      <c r="F350" s="236"/>
      <c r="G350" s="237"/>
      <c r="H350" s="236"/>
      <c r="I350" s="236"/>
      <c r="J350" s="236"/>
      <c r="K350" s="236"/>
      <c r="L350" s="236"/>
      <c r="M350" s="236"/>
      <c r="N350" s="236"/>
      <c r="O350" s="236"/>
      <c r="P350" s="236"/>
      <c r="Q350" s="236"/>
      <c r="R350" s="236"/>
      <c r="S350" s="236"/>
      <c r="T350" s="236"/>
      <c r="U350" s="236"/>
      <c r="V350" s="236"/>
      <c r="W350" s="236"/>
      <c r="X350" s="236"/>
      <c r="Y350" s="236"/>
      <c r="Z350" s="236"/>
      <c r="AA350" s="236"/>
      <c r="AB350" s="236"/>
      <c r="AC350" s="236"/>
      <c r="AD350" s="236"/>
      <c r="AE350" s="236"/>
    </row>
    <row r="351" spans="1:31" ht="15.75" customHeight="1" x14ac:dyDescent="0.25">
      <c r="A351" s="236"/>
      <c r="B351" s="236"/>
      <c r="C351" s="236"/>
      <c r="D351" s="236"/>
      <c r="E351" s="236"/>
      <c r="F351" s="236"/>
      <c r="G351" s="237"/>
      <c r="H351" s="236"/>
      <c r="I351" s="236"/>
      <c r="J351" s="236"/>
      <c r="K351" s="236"/>
      <c r="L351" s="236"/>
      <c r="M351" s="236"/>
      <c r="N351" s="236"/>
      <c r="O351" s="236"/>
      <c r="P351" s="236"/>
      <c r="Q351" s="236"/>
      <c r="R351" s="236"/>
      <c r="S351" s="236"/>
      <c r="T351" s="236"/>
      <c r="U351" s="236"/>
      <c r="V351" s="236"/>
      <c r="W351" s="236"/>
      <c r="X351" s="236"/>
      <c r="Y351" s="236"/>
      <c r="Z351" s="236"/>
      <c r="AA351" s="236"/>
      <c r="AB351" s="236"/>
      <c r="AC351" s="236"/>
      <c r="AD351" s="236"/>
      <c r="AE351" s="236"/>
    </row>
    <row r="352" spans="1:31" ht="15.75" customHeight="1" x14ac:dyDescent="0.25">
      <c r="A352" s="236"/>
      <c r="B352" s="236"/>
      <c r="C352" s="236"/>
      <c r="D352" s="236"/>
      <c r="E352" s="236"/>
      <c r="F352" s="236"/>
      <c r="G352" s="237"/>
      <c r="H352" s="236"/>
      <c r="I352" s="236"/>
      <c r="J352" s="236"/>
      <c r="K352" s="236"/>
      <c r="L352" s="236"/>
      <c r="M352" s="236"/>
      <c r="N352" s="236"/>
      <c r="O352" s="236"/>
      <c r="P352" s="236"/>
      <c r="Q352" s="236"/>
      <c r="R352" s="236"/>
      <c r="S352" s="236"/>
      <c r="T352" s="236"/>
      <c r="U352" s="236"/>
      <c r="V352" s="236"/>
      <c r="W352" s="236"/>
      <c r="X352" s="236"/>
      <c r="Y352" s="236"/>
      <c r="Z352" s="236"/>
      <c r="AA352" s="236"/>
      <c r="AB352" s="236"/>
      <c r="AC352" s="236"/>
      <c r="AD352" s="236"/>
      <c r="AE352" s="236"/>
    </row>
    <row r="353" spans="1:31" ht="15.75" customHeight="1" x14ac:dyDescent="0.25">
      <c r="A353" s="236"/>
      <c r="B353" s="236"/>
      <c r="C353" s="236"/>
      <c r="D353" s="236"/>
      <c r="E353" s="236"/>
      <c r="F353" s="236"/>
      <c r="G353" s="237"/>
      <c r="H353" s="236"/>
      <c r="I353" s="236"/>
      <c r="J353" s="236"/>
      <c r="K353" s="236"/>
      <c r="L353" s="236"/>
      <c r="M353" s="236"/>
      <c r="N353" s="236"/>
      <c r="O353" s="236"/>
      <c r="P353" s="236"/>
      <c r="Q353" s="236"/>
      <c r="R353" s="236"/>
      <c r="S353" s="236"/>
      <c r="T353" s="236"/>
      <c r="U353" s="236"/>
      <c r="V353" s="236"/>
      <c r="W353" s="236"/>
      <c r="X353" s="236"/>
      <c r="Y353" s="236"/>
      <c r="Z353" s="236"/>
      <c r="AA353" s="236"/>
      <c r="AB353" s="236"/>
      <c r="AC353" s="236"/>
      <c r="AD353" s="236"/>
      <c r="AE353" s="236"/>
    </row>
    <row r="354" spans="1:31" ht="15.75" customHeight="1" x14ac:dyDescent="0.25">
      <c r="A354" s="236"/>
      <c r="B354" s="236"/>
      <c r="C354" s="236"/>
      <c r="D354" s="236"/>
      <c r="E354" s="236"/>
      <c r="F354" s="236"/>
      <c r="G354" s="237"/>
      <c r="H354" s="236"/>
      <c r="I354" s="236"/>
      <c r="J354" s="236"/>
      <c r="K354" s="236"/>
      <c r="L354" s="236"/>
      <c r="M354" s="236"/>
      <c r="N354" s="236"/>
      <c r="O354" s="236"/>
      <c r="P354" s="236"/>
      <c r="Q354" s="236"/>
      <c r="R354" s="236"/>
      <c r="S354" s="236"/>
      <c r="T354" s="236"/>
      <c r="U354" s="236"/>
      <c r="V354" s="236"/>
      <c r="W354" s="236"/>
      <c r="X354" s="236"/>
      <c r="Y354" s="236"/>
      <c r="Z354" s="236"/>
      <c r="AA354" s="236"/>
      <c r="AB354" s="236"/>
      <c r="AC354" s="236"/>
      <c r="AD354" s="236"/>
      <c r="AE354" s="236"/>
    </row>
    <row r="355" spans="1:31" ht="15.75" customHeight="1" x14ac:dyDescent="0.25">
      <c r="A355" s="236"/>
      <c r="B355" s="236"/>
      <c r="C355" s="236"/>
      <c r="D355" s="236"/>
      <c r="E355" s="236"/>
      <c r="F355" s="236"/>
      <c r="G355" s="237"/>
      <c r="H355" s="236"/>
      <c r="I355" s="236"/>
      <c r="J355" s="236"/>
      <c r="K355" s="236"/>
      <c r="L355" s="236"/>
      <c r="M355" s="236"/>
      <c r="N355" s="236"/>
      <c r="O355" s="236"/>
      <c r="P355" s="236"/>
      <c r="Q355" s="236"/>
      <c r="R355" s="236"/>
      <c r="S355" s="236"/>
      <c r="T355" s="236"/>
      <c r="U355" s="236"/>
      <c r="V355" s="236"/>
      <c r="W355" s="236"/>
      <c r="X355" s="236"/>
      <c r="Y355" s="236"/>
      <c r="Z355" s="236"/>
      <c r="AA355" s="236"/>
      <c r="AB355" s="236"/>
      <c r="AC355" s="236"/>
      <c r="AD355" s="236"/>
      <c r="AE355" s="236"/>
    </row>
    <row r="356" spans="1:31" ht="15.75" customHeight="1" x14ac:dyDescent="0.25">
      <c r="A356" s="236"/>
      <c r="B356" s="236"/>
      <c r="C356" s="236"/>
      <c r="D356" s="236"/>
      <c r="E356" s="236"/>
      <c r="F356" s="236"/>
      <c r="G356" s="237"/>
      <c r="H356" s="236"/>
      <c r="I356" s="236"/>
      <c r="J356" s="236"/>
      <c r="K356" s="236"/>
      <c r="L356" s="236"/>
      <c r="M356" s="236"/>
      <c r="N356" s="236"/>
      <c r="O356" s="236"/>
      <c r="P356" s="236"/>
      <c r="Q356" s="236"/>
      <c r="R356" s="236"/>
      <c r="S356" s="236"/>
      <c r="T356" s="236"/>
      <c r="U356" s="236"/>
      <c r="V356" s="236"/>
      <c r="W356" s="236"/>
      <c r="X356" s="236"/>
      <c r="Y356" s="236"/>
      <c r="Z356" s="236"/>
      <c r="AA356" s="236"/>
      <c r="AB356" s="236"/>
      <c r="AC356" s="236"/>
      <c r="AD356" s="236"/>
      <c r="AE356" s="236"/>
    </row>
    <row r="357" spans="1:31" ht="15.75" customHeight="1" x14ac:dyDescent="0.25">
      <c r="A357" s="236"/>
      <c r="B357" s="236"/>
      <c r="C357" s="236"/>
      <c r="D357" s="236"/>
      <c r="E357" s="236"/>
      <c r="F357" s="236"/>
      <c r="G357" s="237"/>
      <c r="H357" s="236"/>
      <c r="I357" s="236"/>
      <c r="J357" s="236"/>
      <c r="K357" s="236"/>
      <c r="L357" s="236"/>
      <c r="M357" s="236"/>
      <c r="N357" s="236"/>
      <c r="O357" s="236"/>
      <c r="P357" s="236"/>
      <c r="Q357" s="236"/>
      <c r="R357" s="236"/>
      <c r="S357" s="236"/>
      <c r="T357" s="236"/>
      <c r="U357" s="236"/>
      <c r="V357" s="236"/>
      <c r="W357" s="236"/>
      <c r="X357" s="236"/>
      <c r="Y357" s="236"/>
      <c r="Z357" s="236"/>
      <c r="AA357" s="236"/>
      <c r="AB357" s="236"/>
      <c r="AC357" s="236"/>
      <c r="AD357" s="236"/>
      <c r="AE357" s="236"/>
    </row>
    <row r="358" spans="1:31" ht="15.75" customHeight="1" x14ac:dyDescent="0.25">
      <c r="A358" s="236"/>
      <c r="B358" s="236"/>
      <c r="C358" s="236"/>
      <c r="D358" s="236"/>
      <c r="E358" s="236"/>
      <c r="F358" s="236"/>
      <c r="G358" s="237"/>
      <c r="H358" s="236"/>
      <c r="I358" s="236"/>
      <c r="J358" s="236"/>
      <c r="K358" s="236"/>
      <c r="L358" s="236"/>
      <c r="M358" s="236"/>
      <c r="N358" s="236"/>
      <c r="O358" s="236"/>
      <c r="P358" s="236"/>
      <c r="Q358" s="236"/>
      <c r="R358" s="236"/>
      <c r="S358" s="236"/>
      <c r="T358" s="236"/>
      <c r="U358" s="236"/>
      <c r="V358" s="236"/>
      <c r="W358" s="236"/>
      <c r="X358" s="236"/>
      <c r="Y358" s="236"/>
      <c r="Z358" s="236"/>
      <c r="AA358" s="236"/>
      <c r="AB358" s="236"/>
      <c r="AC358" s="236"/>
      <c r="AD358" s="236"/>
      <c r="AE358" s="236"/>
    </row>
    <row r="359" spans="1:31" ht="15.75" customHeight="1" x14ac:dyDescent="0.25">
      <c r="A359" s="236"/>
      <c r="B359" s="236"/>
      <c r="C359" s="236"/>
      <c r="D359" s="236"/>
      <c r="E359" s="236"/>
      <c r="F359" s="236"/>
      <c r="G359" s="237"/>
      <c r="H359" s="236"/>
      <c r="I359" s="236"/>
      <c r="J359" s="236"/>
      <c r="K359" s="236"/>
      <c r="L359" s="236"/>
      <c r="M359" s="236"/>
      <c r="N359" s="236"/>
      <c r="O359" s="236"/>
      <c r="P359" s="236"/>
      <c r="Q359" s="236"/>
      <c r="R359" s="236"/>
      <c r="S359" s="236"/>
      <c r="T359" s="236"/>
      <c r="U359" s="236"/>
      <c r="V359" s="236"/>
      <c r="W359" s="236"/>
      <c r="X359" s="236"/>
      <c r="Y359" s="236"/>
      <c r="Z359" s="236"/>
      <c r="AA359" s="236"/>
      <c r="AB359" s="236"/>
      <c r="AC359" s="236"/>
      <c r="AD359" s="236"/>
      <c r="AE359" s="236"/>
    </row>
    <row r="360" spans="1:31" ht="15.75" customHeight="1" x14ac:dyDescent="0.25">
      <c r="A360" s="236"/>
      <c r="B360" s="236"/>
      <c r="C360" s="236"/>
      <c r="D360" s="236"/>
      <c r="E360" s="236"/>
      <c r="F360" s="236"/>
      <c r="G360" s="237"/>
      <c r="H360" s="236"/>
      <c r="I360" s="236"/>
      <c r="J360" s="236"/>
      <c r="K360" s="236"/>
      <c r="L360" s="236"/>
      <c r="M360" s="236"/>
      <c r="N360" s="236"/>
      <c r="O360" s="236"/>
      <c r="P360" s="236"/>
      <c r="Q360" s="236"/>
      <c r="R360" s="236"/>
      <c r="S360" s="236"/>
      <c r="T360" s="236"/>
      <c r="U360" s="236"/>
      <c r="V360" s="236"/>
      <c r="W360" s="236"/>
      <c r="X360" s="236"/>
      <c r="Y360" s="236"/>
      <c r="Z360" s="236"/>
      <c r="AA360" s="236"/>
      <c r="AB360" s="236"/>
      <c r="AC360" s="236"/>
      <c r="AD360" s="236"/>
      <c r="AE360" s="236"/>
    </row>
    <row r="361" spans="1:31" ht="15.75" customHeight="1" x14ac:dyDescent="0.25">
      <c r="A361" s="236"/>
      <c r="B361" s="236"/>
      <c r="C361" s="236"/>
      <c r="D361" s="236"/>
      <c r="E361" s="236"/>
      <c r="F361" s="236"/>
      <c r="G361" s="237"/>
      <c r="H361" s="236"/>
      <c r="I361" s="236"/>
      <c r="J361" s="236"/>
      <c r="K361" s="236"/>
      <c r="L361" s="236"/>
      <c r="M361" s="236"/>
      <c r="N361" s="236"/>
      <c r="O361" s="236"/>
      <c r="P361" s="236"/>
      <c r="Q361" s="236"/>
      <c r="R361" s="236"/>
      <c r="S361" s="236"/>
      <c r="T361" s="236"/>
      <c r="U361" s="236"/>
      <c r="V361" s="236"/>
      <c r="W361" s="236"/>
      <c r="X361" s="236"/>
      <c r="Y361" s="236"/>
      <c r="Z361" s="236"/>
      <c r="AA361" s="236"/>
      <c r="AB361" s="236"/>
      <c r="AC361" s="236"/>
      <c r="AD361" s="236"/>
      <c r="AE361" s="236"/>
    </row>
    <row r="362" spans="1:31" ht="15.75" customHeight="1" x14ac:dyDescent="0.25">
      <c r="A362" s="236"/>
      <c r="B362" s="236"/>
      <c r="C362" s="236"/>
      <c r="D362" s="236"/>
      <c r="E362" s="236"/>
      <c r="F362" s="236"/>
      <c r="G362" s="237"/>
      <c r="H362" s="236"/>
      <c r="I362" s="236"/>
      <c r="J362" s="236"/>
      <c r="K362" s="236"/>
      <c r="L362" s="236"/>
      <c r="M362" s="236"/>
      <c r="N362" s="236"/>
      <c r="O362" s="236"/>
      <c r="P362" s="236"/>
      <c r="Q362" s="236"/>
      <c r="R362" s="236"/>
      <c r="S362" s="236"/>
      <c r="T362" s="236"/>
      <c r="U362" s="236"/>
      <c r="V362" s="236"/>
      <c r="W362" s="236"/>
      <c r="X362" s="236"/>
      <c r="Y362" s="236"/>
      <c r="Z362" s="236"/>
      <c r="AA362" s="236"/>
      <c r="AB362" s="236"/>
      <c r="AC362" s="236"/>
      <c r="AD362" s="236"/>
      <c r="AE362" s="236"/>
    </row>
    <row r="363" spans="1:31" ht="15.75" customHeight="1" x14ac:dyDescent="0.25">
      <c r="A363" s="236"/>
      <c r="B363" s="236"/>
      <c r="C363" s="236"/>
      <c r="D363" s="236"/>
      <c r="E363" s="236"/>
      <c r="F363" s="236"/>
      <c r="G363" s="237"/>
      <c r="H363" s="236"/>
      <c r="I363" s="236"/>
      <c r="J363" s="236"/>
      <c r="K363" s="236"/>
      <c r="L363" s="236"/>
      <c r="M363" s="236"/>
      <c r="N363" s="236"/>
      <c r="O363" s="236"/>
      <c r="P363" s="236"/>
      <c r="Q363" s="236"/>
      <c r="R363" s="236"/>
      <c r="S363" s="236"/>
      <c r="T363" s="236"/>
      <c r="U363" s="236"/>
      <c r="V363" s="236"/>
      <c r="W363" s="236"/>
      <c r="X363" s="236"/>
      <c r="Y363" s="236"/>
      <c r="Z363" s="236"/>
      <c r="AA363" s="236"/>
      <c r="AB363" s="236"/>
      <c r="AC363" s="236"/>
      <c r="AD363" s="236"/>
      <c r="AE363" s="236"/>
    </row>
    <row r="364" spans="1:31" ht="15.75" customHeight="1" x14ac:dyDescent="0.25">
      <c r="A364" s="236"/>
      <c r="B364" s="236"/>
      <c r="C364" s="236"/>
      <c r="D364" s="236"/>
      <c r="E364" s="236"/>
      <c r="F364" s="236"/>
      <c r="G364" s="237"/>
      <c r="H364" s="236"/>
      <c r="I364" s="236"/>
      <c r="J364" s="236"/>
      <c r="K364" s="236"/>
      <c r="L364" s="236"/>
      <c r="M364" s="236"/>
      <c r="N364" s="236"/>
      <c r="O364" s="236"/>
      <c r="P364" s="236"/>
      <c r="Q364" s="236"/>
      <c r="R364" s="236"/>
      <c r="S364" s="236"/>
      <c r="T364" s="236"/>
      <c r="U364" s="236"/>
      <c r="V364" s="236"/>
      <c r="W364" s="236"/>
      <c r="X364" s="236"/>
      <c r="Y364" s="236"/>
      <c r="Z364" s="236"/>
      <c r="AA364" s="236"/>
      <c r="AB364" s="236"/>
      <c r="AC364" s="236"/>
      <c r="AD364" s="236"/>
      <c r="AE364" s="236"/>
    </row>
    <row r="365" spans="1:31" ht="15.75" customHeight="1" x14ac:dyDescent="0.25">
      <c r="A365" s="236"/>
      <c r="B365" s="236"/>
      <c r="C365" s="236"/>
      <c r="D365" s="236"/>
      <c r="E365" s="236"/>
      <c r="F365" s="236"/>
      <c r="G365" s="237"/>
      <c r="H365" s="236"/>
      <c r="I365" s="236"/>
      <c r="J365" s="236"/>
      <c r="K365" s="236"/>
      <c r="L365" s="236"/>
      <c r="M365" s="236"/>
      <c r="N365" s="236"/>
      <c r="O365" s="236"/>
      <c r="P365" s="236"/>
      <c r="Q365" s="236"/>
      <c r="R365" s="236"/>
      <c r="S365" s="236"/>
      <c r="T365" s="236"/>
      <c r="U365" s="236"/>
      <c r="V365" s="236"/>
      <c r="W365" s="236"/>
      <c r="X365" s="236"/>
      <c r="Y365" s="236"/>
      <c r="Z365" s="236"/>
      <c r="AA365" s="236"/>
      <c r="AB365" s="236"/>
      <c r="AC365" s="236"/>
      <c r="AD365" s="236"/>
      <c r="AE365" s="236"/>
    </row>
    <row r="366" spans="1:31" ht="15.75" customHeight="1" x14ac:dyDescent="0.25">
      <c r="A366" s="236"/>
      <c r="B366" s="236"/>
      <c r="C366" s="236"/>
      <c r="D366" s="236"/>
      <c r="E366" s="236"/>
      <c r="F366" s="236"/>
      <c r="G366" s="237"/>
      <c r="H366" s="236"/>
      <c r="I366" s="236"/>
      <c r="J366" s="236"/>
      <c r="K366" s="236"/>
      <c r="L366" s="236"/>
      <c r="M366" s="236"/>
      <c r="N366" s="236"/>
      <c r="O366" s="236"/>
      <c r="P366" s="236"/>
      <c r="Q366" s="236"/>
      <c r="R366" s="236"/>
      <c r="S366" s="236"/>
      <c r="T366" s="236"/>
      <c r="U366" s="236"/>
      <c r="V366" s="236"/>
      <c r="W366" s="236"/>
      <c r="X366" s="236"/>
      <c r="Y366" s="236"/>
      <c r="Z366" s="236"/>
      <c r="AA366" s="236"/>
      <c r="AB366" s="236"/>
      <c r="AC366" s="236"/>
      <c r="AD366" s="236"/>
      <c r="AE366" s="236"/>
    </row>
    <row r="367" spans="1:31" ht="15.75" customHeight="1" x14ac:dyDescent="0.25">
      <c r="A367" s="236"/>
      <c r="B367" s="236"/>
      <c r="C367" s="236"/>
      <c r="D367" s="236"/>
      <c r="E367" s="236"/>
      <c r="F367" s="236"/>
      <c r="G367" s="237"/>
      <c r="H367" s="236"/>
      <c r="I367" s="236"/>
      <c r="J367" s="236"/>
      <c r="K367" s="236"/>
      <c r="L367" s="236"/>
      <c r="M367" s="236"/>
      <c r="N367" s="236"/>
      <c r="O367" s="236"/>
      <c r="P367" s="236"/>
      <c r="Q367" s="236"/>
      <c r="R367" s="236"/>
      <c r="S367" s="236"/>
      <c r="T367" s="236"/>
      <c r="U367" s="236"/>
      <c r="V367" s="236"/>
      <c r="W367" s="236"/>
      <c r="X367" s="236"/>
      <c r="Y367" s="236"/>
      <c r="Z367" s="236"/>
      <c r="AA367" s="236"/>
      <c r="AB367" s="236"/>
      <c r="AC367" s="236"/>
      <c r="AD367" s="236"/>
      <c r="AE367" s="236"/>
    </row>
    <row r="368" spans="1:31" ht="15.75" customHeight="1" x14ac:dyDescent="0.25">
      <c r="A368" s="236"/>
      <c r="B368" s="236"/>
      <c r="C368" s="236"/>
      <c r="D368" s="236"/>
      <c r="E368" s="236"/>
      <c r="F368" s="236"/>
      <c r="G368" s="237"/>
      <c r="H368" s="236"/>
      <c r="I368" s="236"/>
      <c r="J368" s="236"/>
      <c r="K368" s="236"/>
      <c r="L368" s="236"/>
      <c r="M368" s="236"/>
      <c r="N368" s="236"/>
      <c r="O368" s="236"/>
      <c r="P368" s="236"/>
      <c r="Q368" s="236"/>
      <c r="R368" s="236"/>
      <c r="S368" s="236"/>
      <c r="T368" s="236"/>
      <c r="U368" s="236"/>
      <c r="V368" s="236"/>
      <c r="W368" s="236"/>
      <c r="X368" s="236"/>
      <c r="Y368" s="236"/>
      <c r="Z368" s="236"/>
      <c r="AA368" s="236"/>
      <c r="AB368" s="236"/>
      <c r="AC368" s="236"/>
      <c r="AD368" s="236"/>
      <c r="AE368" s="236"/>
    </row>
    <row r="369" spans="1:31" ht="15.75" customHeight="1" x14ac:dyDescent="0.25">
      <c r="A369" s="236"/>
      <c r="B369" s="236"/>
      <c r="C369" s="236"/>
      <c r="D369" s="236"/>
      <c r="E369" s="236"/>
      <c r="F369" s="236"/>
      <c r="G369" s="237"/>
      <c r="H369" s="236"/>
      <c r="I369" s="236"/>
      <c r="J369" s="236"/>
      <c r="K369" s="236"/>
      <c r="L369" s="236"/>
      <c r="M369" s="236"/>
      <c r="N369" s="236"/>
      <c r="O369" s="236"/>
      <c r="P369" s="236"/>
      <c r="Q369" s="236"/>
      <c r="R369" s="236"/>
      <c r="S369" s="236"/>
      <c r="T369" s="236"/>
      <c r="U369" s="236"/>
      <c r="V369" s="236"/>
      <c r="W369" s="236"/>
      <c r="X369" s="236"/>
      <c r="Y369" s="236"/>
      <c r="Z369" s="236"/>
      <c r="AA369" s="236"/>
      <c r="AB369" s="236"/>
      <c r="AC369" s="236"/>
      <c r="AD369" s="236"/>
      <c r="AE369" s="236"/>
    </row>
    <row r="370" spans="1:31" ht="15.75" customHeight="1" x14ac:dyDescent="0.25">
      <c r="A370" s="236"/>
      <c r="B370" s="236"/>
      <c r="C370" s="236"/>
      <c r="D370" s="236"/>
      <c r="E370" s="236"/>
      <c r="F370" s="236"/>
      <c r="G370" s="237"/>
      <c r="H370" s="236"/>
      <c r="I370" s="236"/>
      <c r="J370" s="236"/>
      <c r="K370" s="236"/>
      <c r="L370" s="236"/>
      <c r="M370" s="236"/>
      <c r="N370" s="236"/>
      <c r="O370" s="236"/>
      <c r="P370" s="236"/>
      <c r="Q370" s="236"/>
      <c r="R370" s="236"/>
      <c r="S370" s="236"/>
      <c r="T370" s="236"/>
      <c r="U370" s="236"/>
      <c r="V370" s="236"/>
      <c r="W370" s="236"/>
      <c r="X370" s="236"/>
      <c r="Y370" s="236"/>
      <c r="Z370" s="236"/>
      <c r="AA370" s="236"/>
      <c r="AB370" s="236"/>
      <c r="AC370" s="236"/>
      <c r="AD370" s="236"/>
      <c r="AE370" s="236"/>
    </row>
    <row r="371" spans="1:31" ht="15.75" customHeight="1" x14ac:dyDescent="0.25">
      <c r="A371" s="236"/>
      <c r="B371" s="236"/>
      <c r="C371" s="236"/>
      <c r="D371" s="236"/>
      <c r="E371" s="236"/>
      <c r="F371" s="236"/>
      <c r="G371" s="237"/>
      <c r="H371" s="236"/>
      <c r="I371" s="236"/>
      <c r="J371" s="236"/>
      <c r="K371" s="236"/>
      <c r="L371" s="236"/>
      <c r="M371" s="236"/>
      <c r="N371" s="236"/>
      <c r="O371" s="236"/>
      <c r="P371" s="236"/>
      <c r="Q371" s="236"/>
      <c r="R371" s="236"/>
      <c r="S371" s="236"/>
      <c r="T371" s="236"/>
      <c r="U371" s="236"/>
      <c r="V371" s="236"/>
      <c r="W371" s="236"/>
      <c r="X371" s="236"/>
      <c r="Y371" s="236"/>
      <c r="Z371" s="236"/>
      <c r="AA371" s="236"/>
      <c r="AB371" s="236"/>
      <c r="AC371" s="236"/>
      <c r="AD371" s="236"/>
      <c r="AE371" s="236"/>
    </row>
    <row r="372" spans="1:31" ht="15.75" customHeight="1" x14ac:dyDescent="0.25">
      <c r="A372" s="236"/>
      <c r="B372" s="236"/>
      <c r="C372" s="236"/>
      <c r="D372" s="236"/>
      <c r="E372" s="236"/>
      <c r="F372" s="236"/>
      <c r="G372" s="237"/>
      <c r="H372" s="236"/>
      <c r="I372" s="236"/>
      <c r="J372" s="236"/>
      <c r="K372" s="236"/>
      <c r="L372" s="236"/>
      <c r="M372" s="236"/>
      <c r="N372" s="236"/>
      <c r="O372" s="236"/>
      <c r="P372" s="236"/>
      <c r="Q372" s="236"/>
      <c r="R372" s="236"/>
      <c r="S372" s="236"/>
      <c r="T372" s="236"/>
      <c r="U372" s="236"/>
      <c r="V372" s="236"/>
      <c r="W372" s="236"/>
      <c r="X372" s="236"/>
      <c r="Y372" s="236"/>
      <c r="Z372" s="236"/>
      <c r="AA372" s="236"/>
      <c r="AB372" s="236"/>
      <c r="AC372" s="236"/>
      <c r="AD372" s="236"/>
      <c r="AE372" s="236"/>
    </row>
    <row r="373" spans="1:31" ht="15.75" customHeight="1" x14ac:dyDescent="0.25">
      <c r="A373" s="236"/>
      <c r="B373" s="236"/>
      <c r="C373" s="236"/>
      <c r="D373" s="236"/>
      <c r="E373" s="236"/>
      <c r="F373" s="236"/>
      <c r="G373" s="237"/>
      <c r="H373" s="236"/>
      <c r="I373" s="236"/>
      <c r="J373" s="236"/>
      <c r="K373" s="236"/>
      <c r="L373" s="236"/>
      <c r="M373" s="236"/>
      <c r="N373" s="236"/>
      <c r="O373" s="236"/>
      <c r="P373" s="236"/>
      <c r="Q373" s="236"/>
      <c r="R373" s="236"/>
      <c r="S373" s="236"/>
      <c r="T373" s="236"/>
      <c r="U373" s="236"/>
      <c r="V373" s="236"/>
      <c r="W373" s="236"/>
      <c r="X373" s="236"/>
      <c r="Y373" s="236"/>
      <c r="Z373" s="236"/>
      <c r="AA373" s="236"/>
      <c r="AB373" s="236"/>
      <c r="AC373" s="236"/>
      <c r="AD373" s="236"/>
      <c r="AE373" s="236"/>
    </row>
    <row r="374" spans="1:31" ht="15.75" customHeight="1" x14ac:dyDescent="0.25">
      <c r="A374" s="236"/>
      <c r="B374" s="236"/>
      <c r="C374" s="236"/>
      <c r="D374" s="236"/>
      <c r="E374" s="236"/>
      <c r="F374" s="236"/>
      <c r="G374" s="237"/>
      <c r="H374" s="236"/>
      <c r="I374" s="236"/>
      <c r="J374" s="236"/>
      <c r="K374" s="236"/>
      <c r="L374" s="236"/>
      <c r="M374" s="236"/>
      <c r="N374" s="236"/>
      <c r="O374" s="236"/>
      <c r="P374" s="236"/>
      <c r="Q374" s="236"/>
      <c r="R374" s="236"/>
      <c r="S374" s="236"/>
      <c r="T374" s="236"/>
      <c r="U374" s="236"/>
      <c r="V374" s="236"/>
      <c r="W374" s="236"/>
      <c r="X374" s="236"/>
      <c r="Y374" s="236"/>
      <c r="Z374" s="236"/>
      <c r="AA374" s="236"/>
      <c r="AB374" s="236"/>
      <c r="AC374" s="236"/>
      <c r="AD374" s="236"/>
      <c r="AE374" s="236"/>
    </row>
    <row r="375" spans="1:31" ht="15.75" customHeight="1" x14ac:dyDescent="0.25">
      <c r="A375" s="236"/>
      <c r="B375" s="236"/>
      <c r="C375" s="236"/>
      <c r="D375" s="236"/>
      <c r="E375" s="236"/>
      <c r="F375" s="236"/>
      <c r="G375" s="237"/>
      <c r="H375" s="236"/>
      <c r="I375" s="236"/>
      <c r="J375" s="236"/>
      <c r="K375" s="236"/>
      <c r="L375" s="236"/>
      <c r="M375" s="236"/>
      <c r="N375" s="236"/>
      <c r="O375" s="236"/>
      <c r="P375" s="236"/>
      <c r="Q375" s="236"/>
      <c r="R375" s="236"/>
      <c r="S375" s="236"/>
      <c r="T375" s="236"/>
      <c r="U375" s="236"/>
      <c r="V375" s="236"/>
      <c r="W375" s="236"/>
      <c r="X375" s="236"/>
      <c r="Y375" s="236"/>
      <c r="Z375" s="236"/>
      <c r="AA375" s="236"/>
      <c r="AB375" s="236"/>
      <c r="AC375" s="236"/>
      <c r="AD375" s="236"/>
      <c r="AE375" s="236"/>
    </row>
    <row r="376" spans="1:31" ht="15.75" customHeight="1" x14ac:dyDescent="0.25">
      <c r="A376" s="236"/>
      <c r="B376" s="236"/>
      <c r="C376" s="236"/>
      <c r="D376" s="236"/>
      <c r="E376" s="236"/>
      <c r="F376" s="236"/>
      <c r="G376" s="237"/>
      <c r="H376" s="236"/>
      <c r="I376" s="236"/>
      <c r="J376" s="236"/>
      <c r="K376" s="236"/>
      <c r="L376" s="236"/>
      <c r="M376" s="236"/>
      <c r="N376" s="236"/>
      <c r="O376" s="236"/>
      <c r="P376" s="236"/>
      <c r="Q376" s="236"/>
      <c r="R376" s="236"/>
      <c r="S376" s="236"/>
      <c r="T376" s="236"/>
      <c r="U376" s="236"/>
      <c r="V376" s="236"/>
      <c r="W376" s="236"/>
      <c r="X376" s="236"/>
      <c r="Y376" s="236"/>
      <c r="Z376" s="236"/>
      <c r="AA376" s="236"/>
      <c r="AB376" s="236"/>
      <c r="AC376" s="236"/>
      <c r="AD376" s="236"/>
      <c r="AE376" s="236"/>
    </row>
    <row r="377" spans="1:31" ht="15.75" customHeight="1" x14ac:dyDescent="0.25">
      <c r="A377" s="236"/>
      <c r="B377" s="236"/>
      <c r="C377" s="236"/>
      <c r="D377" s="236"/>
      <c r="E377" s="236"/>
      <c r="F377" s="236"/>
      <c r="G377" s="237"/>
      <c r="H377" s="236"/>
      <c r="I377" s="236"/>
      <c r="J377" s="236"/>
      <c r="K377" s="236"/>
      <c r="L377" s="236"/>
      <c r="M377" s="236"/>
      <c r="N377" s="236"/>
      <c r="O377" s="236"/>
      <c r="P377" s="236"/>
      <c r="Q377" s="236"/>
      <c r="R377" s="236"/>
      <c r="S377" s="236"/>
      <c r="T377" s="236"/>
      <c r="U377" s="236"/>
      <c r="V377" s="236"/>
      <c r="W377" s="236"/>
      <c r="X377" s="236"/>
      <c r="Y377" s="236"/>
      <c r="Z377" s="236"/>
      <c r="AA377" s="236"/>
      <c r="AB377" s="236"/>
      <c r="AC377" s="236"/>
      <c r="AD377" s="236"/>
      <c r="AE377" s="236"/>
    </row>
    <row r="378" spans="1:31" ht="15.75" customHeight="1" x14ac:dyDescent="0.25">
      <c r="A378" s="236"/>
      <c r="B378" s="236"/>
      <c r="C378" s="236"/>
      <c r="D378" s="236"/>
      <c r="E378" s="236"/>
      <c r="F378" s="236"/>
      <c r="G378" s="237"/>
      <c r="H378" s="236"/>
      <c r="I378" s="236"/>
      <c r="J378" s="236"/>
      <c r="K378" s="236"/>
      <c r="L378" s="236"/>
      <c r="M378" s="236"/>
      <c r="N378" s="236"/>
      <c r="O378" s="236"/>
      <c r="P378" s="236"/>
      <c r="Q378" s="236"/>
      <c r="R378" s="236"/>
      <c r="S378" s="236"/>
      <c r="T378" s="236"/>
      <c r="U378" s="236"/>
      <c r="V378" s="236"/>
      <c r="W378" s="236"/>
      <c r="X378" s="236"/>
      <c r="Y378" s="236"/>
      <c r="Z378" s="236"/>
      <c r="AA378" s="236"/>
      <c r="AB378" s="236"/>
      <c r="AC378" s="236"/>
      <c r="AD378" s="236"/>
      <c r="AE378" s="236"/>
    </row>
    <row r="379" spans="1:31" ht="15.75" customHeight="1" x14ac:dyDescent="0.25">
      <c r="A379" s="236"/>
      <c r="B379" s="236"/>
      <c r="C379" s="236"/>
      <c r="D379" s="236"/>
      <c r="E379" s="236"/>
      <c r="F379" s="236"/>
      <c r="G379" s="237"/>
      <c r="H379" s="236"/>
      <c r="I379" s="236"/>
      <c r="J379" s="236"/>
      <c r="K379" s="236"/>
      <c r="L379" s="236"/>
      <c r="M379" s="236"/>
      <c r="N379" s="236"/>
      <c r="O379" s="236"/>
      <c r="P379" s="236"/>
      <c r="Q379" s="236"/>
      <c r="R379" s="236"/>
      <c r="S379" s="236"/>
      <c r="T379" s="236"/>
      <c r="U379" s="236"/>
      <c r="V379" s="236"/>
      <c r="W379" s="236"/>
      <c r="X379" s="236"/>
      <c r="Y379" s="236"/>
      <c r="Z379" s="236"/>
      <c r="AA379" s="236"/>
      <c r="AB379" s="236"/>
      <c r="AC379" s="236"/>
      <c r="AD379" s="236"/>
      <c r="AE379" s="236"/>
    </row>
    <row r="380" spans="1:31" ht="15.75" customHeight="1" x14ac:dyDescent="0.25">
      <c r="A380" s="236"/>
      <c r="B380" s="236"/>
      <c r="C380" s="236"/>
      <c r="D380" s="236"/>
      <c r="E380" s="236"/>
      <c r="F380" s="236"/>
      <c r="G380" s="237"/>
      <c r="H380" s="236"/>
      <c r="I380" s="236"/>
      <c r="J380" s="236"/>
      <c r="K380" s="236"/>
      <c r="L380" s="236"/>
      <c r="M380" s="236"/>
      <c r="N380" s="236"/>
      <c r="O380" s="236"/>
      <c r="P380" s="236"/>
      <c r="Q380" s="236"/>
      <c r="R380" s="236"/>
      <c r="S380" s="236"/>
      <c r="T380" s="236"/>
      <c r="U380" s="236"/>
      <c r="V380" s="236"/>
      <c r="W380" s="236"/>
      <c r="X380" s="236"/>
      <c r="Y380" s="236"/>
      <c r="Z380" s="236"/>
      <c r="AA380" s="236"/>
      <c r="AB380" s="236"/>
      <c r="AC380" s="236"/>
      <c r="AD380" s="236"/>
      <c r="AE380" s="236"/>
    </row>
    <row r="381" spans="1:31" ht="15.75" customHeight="1" x14ac:dyDescent="0.25">
      <c r="A381" s="236"/>
      <c r="B381" s="236"/>
      <c r="C381" s="236"/>
      <c r="D381" s="236"/>
      <c r="E381" s="236"/>
      <c r="F381" s="236"/>
      <c r="G381" s="237"/>
      <c r="H381" s="236"/>
      <c r="I381" s="236"/>
      <c r="J381" s="236"/>
      <c r="K381" s="236"/>
      <c r="L381" s="236"/>
      <c r="M381" s="236"/>
      <c r="N381" s="236"/>
      <c r="O381" s="236"/>
      <c r="P381" s="236"/>
      <c r="Q381" s="236"/>
      <c r="R381" s="236"/>
      <c r="S381" s="236"/>
      <c r="T381" s="236"/>
      <c r="U381" s="236"/>
      <c r="V381" s="236"/>
      <c r="W381" s="236"/>
      <c r="X381" s="236"/>
      <c r="Y381" s="236"/>
      <c r="Z381" s="236"/>
      <c r="AA381" s="236"/>
      <c r="AB381" s="236"/>
      <c r="AC381" s="236"/>
      <c r="AD381" s="236"/>
      <c r="AE381" s="236"/>
    </row>
    <row r="382" spans="1:31" ht="15.75" customHeight="1" x14ac:dyDescent="0.25">
      <c r="A382" s="236"/>
      <c r="B382" s="236"/>
      <c r="C382" s="236"/>
      <c r="D382" s="236"/>
      <c r="E382" s="236"/>
      <c r="F382" s="236"/>
      <c r="G382" s="237"/>
      <c r="H382" s="236"/>
      <c r="I382" s="236"/>
      <c r="J382" s="236"/>
      <c r="K382" s="236"/>
      <c r="L382" s="236"/>
      <c r="M382" s="236"/>
      <c r="N382" s="236"/>
      <c r="O382" s="236"/>
      <c r="P382" s="236"/>
      <c r="Q382" s="236"/>
      <c r="R382" s="236"/>
      <c r="S382" s="236"/>
      <c r="T382" s="236"/>
      <c r="U382" s="236"/>
      <c r="V382" s="236"/>
      <c r="W382" s="236"/>
      <c r="X382" s="236"/>
      <c r="Y382" s="236"/>
      <c r="Z382" s="236"/>
      <c r="AA382" s="236"/>
      <c r="AB382" s="236"/>
      <c r="AC382" s="236"/>
      <c r="AD382" s="236"/>
      <c r="AE382" s="236"/>
    </row>
    <row r="383" spans="1:31" ht="15.75" customHeight="1" x14ac:dyDescent="0.25">
      <c r="A383" s="236"/>
      <c r="B383" s="236"/>
      <c r="C383" s="236"/>
      <c r="D383" s="236"/>
      <c r="E383" s="236"/>
      <c r="F383" s="236"/>
      <c r="G383" s="237"/>
      <c r="H383" s="236"/>
      <c r="I383" s="236"/>
      <c r="J383" s="236"/>
      <c r="K383" s="236"/>
      <c r="L383" s="236"/>
      <c r="M383" s="236"/>
      <c r="N383" s="236"/>
      <c r="O383" s="236"/>
      <c r="P383" s="236"/>
      <c r="Q383" s="236"/>
      <c r="R383" s="236"/>
      <c r="S383" s="236"/>
      <c r="T383" s="236"/>
      <c r="U383" s="236"/>
      <c r="V383" s="236"/>
      <c r="W383" s="236"/>
      <c r="X383" s="236"/>
      <c r="Y383" s="236"/>
      <c r="Z383" s="236"/>
      <c r="AA383" s="236"/>
      <c r="AB383" s="236"/>
      <c r="AC383" s="236"/>
      <c r="AD383" s="236"/>
      <c r="AE383" s="236"/>
    </row>
    <row r="384" spans="1:31" ht="15.75" customHeight="1" x14ac:dyDescent="0.25">
      <c r="A384" s="236"/>
      <c r="B384" s="236"/>
      <c r="C384" s="236"/>
      <c r="D384" s="236"/>
      <c r="E384" s="236"/>
      <c r="F384" s="236"/>
      <c r="G384" s="237"/>
      <c r="H384" s="236"/>
      <c r="I384" s="236"/>
      <c r="J384" s="236"/>
      <c r="K384" s="236"/>
      <c r="L384" s="236"/>
      <c r="M384" s="236"/>
      <c r="N384" s="236"/>
      <c r="O384" s="236"/>
      <c r="P384" s="236"/>
      <c r="Q384" s="236"/>
      <c r="R384" s="236"/>
      <c r="S384" s="236"/>
      <c r="T384" s="236"/>
      <c r="U384" s="236"/>
      <c r="V384" s="236"/>
      <c r="W384" s="236"/>
      <c r="X384" s="236"/>
      <c r="Y384" s="236"/>
      <c r="Z384" s="236"/>
      <c r="AA384" s="236"/>
      <c r="AB384" s="236"/>
      <c r="AC384" s="236"/>
      <c r="AD384" s="236"/>
      <c r="AE384" s="236"/>
    </row>
    <row r="385" spans="1:31" ht="15.75" customHeight="1" x14ac:dyDescent="0.25">
      <c r="A385" s="236"/>
      <c r="B385" s="236"/>
      <c r="C385" s="236"/>
      <c r="D385" s="236"/>
      <c r="E385" s="236"/>
      <c r="F385" s="236"/>
      <c r="G385" s="237"/>
      <c r="H385" s="236"/>
      <c r="I385" s="236"/>
      <c r="J385" s="236"/>
      <c r="K385" s="236"/>
      <c r="L385" s="236"/>
      <c r="M385" s="236"/>
      <c r="N385" s="236"/>
      <c r="O385" s="236"/>
      <c r="P385" s="236"/>
      <c r="Q385" s="236"/>
      <c r="R385" s="236"/>
      <c r="S385" s="236"/>
      <c r="T385" s="236"/>
      <c r="U385" s="236"/>
      <c r="V385" s="236"/>
      <c r="W385" s="236"/>
      <c r="X385" s="236"/>
      <c r="Y385" s="236"/>
      <c r="Z385" s="236"/>
      <c r="AA385" s="236"/>
      <c r="AB385" s="236"/>
      <c r="AC385" s="236"/>
      <c r="AD385" s="236"/>
      <c r="AE385" s="236"/>
    </row>
    <row r="386" spans="1:31" ht="15.75" customHeight="1" x14ac:dyDescent="0.25">
      <c r="A386" s="236"/>
      <c r="B386" s="236"/>
      <c r="C386" s="236"/>
      <c r="D386" s="236"/>
      <c r="E386" s="236"/>
      <c r="F386" s="236"/>
      <c r="G386" s="237"/>
      <c r="H386" s="236"/>
      <c r="I386" s="236"/>
      <c r="J386" s="236"/>
      <c r="K386" s="236"/>
      <c r="L386" s="236"/>
      <c r="M386" s="236"/>
      <c r="N386" s="236"/>
      <c r="O386" s="236"/>
      <c r="P386" s="236"/>
      <c r="Q386" s="236"/>
      <c r="R386" s="236"/>
      <c r="S386" s="236"/>
      <c r="T386" s="236"/>
      <c r="U386" s="236"/>
      <c r="V386" s="236"/>
      <c r="W386" s="236"/>
      <c r="X386" s="236"/>
      <c r="Y386" s="236"/>
      <c r="Z386" s="236"/>
      <c r="AA386" s="236"/>
      <c r="AB386" s="236"/>
      <c r="AC386" s="236"/>
      <c r="AD386" s="236"/>
      <c r="AE386" s="236"/>
    </row>
    <row r="387" spans="1:31" ht="15.75" customHeight="1" x14ac:dyDescent="0.25">
      <c r="A387" s="236"/>
      <c r="B387" s="236"/>
      <c r="C387" s="236"/>
      <c r="D387" s="236"/>
      <c r="E387" s="236"/>
      <c r="F387" s="236"/>
      <c r="G387" s="237"/>
      <c r="H387" s="236"/>
      <c r="I387" s="236"/>
      <c r="J387" s="236"/>
      <c r="K387" s="236"/>
      <c r="L387" s="236"/>
      <c r="M387" s="236"/>
      <c r="N387" s="236"/>
      <c r="O387" s="236"/>
      <c r="P387" s="236"/>
      <c r="Q387" s="236"/>
      <c r="R387" s="236"/>
      <c r="S387" s="236"/>
      <c r="T387" s="236"/>
      <c r="U387" s="236"/>
      <c r="V387" s="236"/>
      <c r="W387" s="236"/>
      <c r="X387" s="236"/>
      <c r="Y387" s="236"/>
      <c r="Z387" s="236"/>
      <c r="AA387" s="236"/>
      <c r="AB387" s="236"/>
      <c r="AC387" s="236"/>
      <c r="AD387" s="236"/>
      <c r="AE387" s="236"/>
    </row>
    <row r="388" spans="1:31" ht="15.75" customHeight="1" x14ac:dyDescent="0.25">
      <c r="A388" s="236"/>
      <c r="B388" s="236"/>
      <c r="C388" s="236"/>
      <c r="D388" s="236"/>
      <c r="E388" s="236"/>
      <c r="F388" s="236"/>
      <c r="G388" s="237"/>
      <c r="H388" s="236"/>
      <c r="I388" s="236"/>
      <c r="J388" s="236"/>
      <c r="K388" s="236"/>
      <c r="L388" s="236"/>
      <c r="M388" s="236"/>
      <c r="N388" s="236"/>
      <c r="O388" s="236"/>
      <c r="P388" s="236"/>
      <c r="Q388" s="236"/>
      <c r="R388" s="236"/>
      <c r="S388" s="236"/>
      <c r="T388" s="236"/>
      <c r="U388" s="236"/>
      <c r="V388" s="236"/>
      <c r="W388" s="236"/>
      <c r="X388" s="236"/>
      <c r="Y388" s="236"/>
      <c r="Z388" s="236"/>
      <c r="AA388" s="236"/>
      <c r="AB388" s="236"/>
      <c r="AC388" s="236"/>
      <c r="AD388" s="236"/>
      <c r="AE388" s="236"/>
    </row>
    <row r="389" spans="1:31" ht="15.75" customHeight="1" x14ac:dyDescent="0.25">
      <c r="A389" s="236"/>
      <c r="B389" s="236"/>
      <c r="C389" s="236"/>
      <c r="D389" s="236"/>
      <c r="E389" s="236"/>
      <c r="F389" s="236"/>
      <c r="G389" s="237"/>
      <c r="H389" s="236"/>
      <c r="I389" s="236"/>
      <c r="J389" s="236"/>
      <c r="K389" s="236"/>
      <c r="L389" s="236"/>
      <c r="M389" s="236"/>
      <c r="N389" s="236"/>
      <c r="O389" s="236"/>
      <c r="P389" s="236"/>
      <c r="Q389" s="236"/>
      <c r="R389" s="236"/>
      <c r="S389" s="236"/>
      <c r="T389" s="236"/>
      <c r="U389" s="236"/>
      <c r="V389" s="236"/>
      <c r="W389" s="236"/>
      <c r="X389" s="236"/>
      <c r="Y389" s="236"/>
      <c r="Z389" s="236"/>
      <c r="AA389" s="236"/>
      <c r="AB389" s="236"/>
      <c r="AC389" s="236"/>
      <c r="AD389" s="236"/>
      <c r="AE389" s="236"/>
    </row>
    <row r="390" spans="1:31" ht="15.75" customHeight="1" x14ac:dyDescent="0.25">
      <c r="A390" s="236"/>
      <c r="B390" s="236"/>
      <c r="C390" s="236"/>
      <c r="D390" s="236"/>
      <c r="E390" s="236"/>
      <c r="F390" s="236"/>
      <c r="G390" s="237"/>
      <c r="H390" s="236"/>
      <c r="I390" s="236"/>
      <c r="J390" s="236"/>
      <c r="K390" s="236"/>
      <c r="L390" s="236"/>
      <c r="M390" s="236"/>
      <c r="N390" s="236"/>
      <c r="O390" s="236"/>
      <c r="P390" s="236"/>
      <c r="Q390" s="236"/>
      <c r="R390" s="236"/>
      <c r="S390" s="236"/>
      <c r="T390" s="236"/>
      <c r="U390" s="236"/>
      <c r="V390" s="236"/>
      <c r="W390" s="236"/>
      <c r="X390" s="236"/>
      <c r="Y390" s="236"/>
      <c r="Z390" s="236"/>
      <c r="AA390" s="236"/>
      <c r="AB390" s="236"/>
      <c r="AC390" s="236"/>
      <c r="AD390" s="236"/>
      <c r="AE390" s="236"/>
    </row>
    <row r="391" spans="1:31" ht="15.75" customHeight="1" x14ac:dyDescent="0.25">
      <c r="A391" s="236"/>
      <c r="B391" s="236"/>
      <c r="C391" s="236"/>
      <c r="D391" s="236"/>
      <c r="E391" s="236"/>
      <c r="F391" s="236"/>
      <c r="G391" s="237"/>
      <c r="H391" s="236"/>
      <c r="I391" s="236"/>
      <c r="J391" s="236"/>
      <c r="K391" s="236"/>
      <c r="L391" s="236"/>
      <c r="M391" s="236"/>
      <c r="N391" s="236"/>
      <c r="O391" s="236"/>
      <c r="P391" s="236"/>
      <c r="Q391" s="236"/>
      <c r="R391" s="236"/>
      <c r="S391" s="236"/>
      <c r="T391" s="236"/>
      <c r="U391" s="236"/>
      <c r="V391" s="236"/>
      <c r="W391" s="236"/>
      <c r="X391" s="236"/>
      <c r="Y391" s="236"/>
      <c r="Z391" s="236"/>
      <c r="AA391" s="236"/>
      <c r="AB391" s="236"/>
      <c r="AC391" s="236"/>
      <c r="AD391" s="236"/>
      <c r="AE391" s="236"/>
    </row>
    <row r="392" spans="1:31" ht="15.75" customHeight="1" x14ac:dyDescent="0.25">
      <c r="A392" s="236"/>
      <c r="B392" s="236"/>
      <c r="C392" s="236"/>
      <c r="D392" s="236"/>
      <c r="E392" s="236"/>
      <c r="F392" s="236"/>
      <c r="G392" s="237"/>
      <c r="H392" s="236"/>
      <c r="I392" s="236"/>
      <c r="J392" s="236"/>
      <c r="K392" s="236"/>
      <c r="L392" s="236"/>
      <c r="M392" s="236"/>
      <c r="N392" s="236"/>
      <c r="O392" s="236"/>
      <c r="P392" s="236"/>
      <c r="Q392" s="236"/>
      <c r="R392" s="236"/>
      <c r="S392" s="236"/>
      <c r="T392" s="236"/>
      <c r="U392" s="236"/>
      <c r="V392" s="236"/>
      <c r="W392" s="236"/>
      <c r="X392" s="236"/>
      <c r="Y392" s="236"/>
      <c r="Z392" s="236"/>
      <c r="AA392" s="236"/>
      <c r="AB392" s="236"/>
      <c r="AC392" s="236"/>
      <c r="AD392" s="236"/>
      <c r="AE392" s="236"/>
    </row>
    <row r="393" spans="1:31" ht="15.75" customHeight="1" x14ac:dyDescent="0.25">
      <c r="A393" s="236"/>
      <c r="B393" s="236"/>
      <c r="C393" s="236"/>
      <c r="D393" s="236"/>
      <c r="E393" s="236"/>
      <c r="F393" s="236"/>
      <c r="G393" s="237"/>
      <c r="H393" s="236"/>
      <c r="I393" s="236"/>
      <c r="J393" s="236"/>
      <c r="K393" s="236"/>
      <c r="L393" s="236"/>
      <c r="M393" s="236"/>
      <c r="N393" s="236"/>
      <c r="O393" s="236"/>
      <c r="P393" s="236"/>
      <c r="Q393" s="236"/>
      <c r="R393" s="236"/>
      <c r="S393" s="236"/>
      <c r="T393" s="236"/>
      <c r="U393" s="236"/>
      <c r="V393" s="236"/>
      <c r="W393" s="236"/>
      <c r="X393" s="236"/>
      <c r="Y393" s="236"/>
      <c r="Z393" s="236"/>
      <c r="AA393" s="236"/>
      <c r="AB393" s="236"/>
      <c r="AC393" s="236"/>
      <c r="AD393" s="236"/>
      <c r="AE393" s="236"/>
    </row>
    <row r="394" spans="1:31" ht="15.75" customHeight="1" x14ac:dyDescent="0.25">
      <c r="A394" s="236"/>
      <c r="B394" s="236"/>
      <c r="C394" s="236"/>
      <c r="D394" s="236"/>
      <c r="E394" s="236"/>
      <c r="F394" s="236"/>
      <c r="G394" s="237"/>
      <c r="H394" s="236"/>
      <c r="I394" s="236"/>
      <c r="J394" s="236"/>
      <c r="K394" s="236"/>
      <c r="L394" s="236"/>
      <c r="M394" s="236"/>
      <c r="N394" s="236"/>
      <c r="O394" s="236"/>
      <c r="P394" s="236"/>
      <c r="Q394" s="236"/>
      <c r="R394" s="236"/>
      <c r="S394" s="236"/>
      <c r="T394" s="236"/>
      <c r="U394" s="236"/>
      <c r="V394" s="236"/>
      <c r="W394" s="236"/>
      <c r="X394" s="236"/>
      <c r="Y394" s="236"/>
      <c r="Z394" s="236"/>
      <c r="AA394" s="236"/>
      <c r="AB394" s="236"/>
      <c r="AC394" s="236"/>
      <c r="AD394" s="236"/>
      <c r="AE394" s="236"/>
    </row>
    <row r="395" spans="1:31" ht="15.75" customHeight="1" x14ac:dyDescent="0.25">
      <c r="A395" s="236"/>
      <c r="B395" s="236"/>
      <c r="C395" s="236"/>
      <c r="D395" s="236"/>
      <c r="E395" s="236"/>
      <c r="F395" s="236"/>
      <c r="G395" s="237"/>
      <c r="H395" s="236"/>
      <c r="I395" s="236"/>
      <c r="J395" s="236"/>
      <c r="K395" s="236"/>
      <c r="L395" s="236"/>
      <c r="M395" s="236"/>
      <c r="N395" s="236"/>
      <c r="O395" s="236"/>
      <c r="P395" s="236"/>
      <c r="Q395" s="236"/>
      <c r="R395" s="236"/>
      <c r="S395" s="236"/>
      <c r="T395" s="236"/>
      <c r="U395" s="236"/>
      <c r="V395" s="236"/>
      <c r="W395" s="236"/>
      <c r="X395" s="236"/>
      <c r="Y395" s="236"/>
      <c r="Z395" s="236"/>
      <c r="AA395" s="236"/>
      <c r="AB395" s="236"/>
      <c r="AC395" s="236"/>
      <c r="AD395" s="236"/>
      <c r="AE395" s="236"/>
    </row>
    <row r="396" spans="1:31" ht="15.75" customHeight="1" x14ac:dyDescent="0.25">
      <c r="A396" s="236"/>
      <c r="B396" s="236"/>
      <c r="C396" s="236"/>
      <c r="D396" s="236"/>
      <c r="E396" s="236"/>
      <c r="F396" s="236"/>
      <c r="G396" s="237"/>
      <c r="H396" s="236"/>
      <c r="I396" s="236"/>
      <c r="J396" s="236"/>
      <c r="K396" s="236"/>
      <c r="L396" s="236"/>
      <c r="M396" s="236"/>
      <c r="N396" s="236"/>
      <c r="O396" s="236"/>
      <c r="P396" s="236"/>
      <c r="Q396" s="236"/>
      <c r="R396" s="236"/>
      <c r="S396" s="236"/>
      <c r="T396" s="236"/>
      <c r="U396" s="236"/>
      <c r="V396" s="236"/>
      <c r="W396" s="236"/>
      <c r="X396" s="236"/>
      <c r="Y396" s="236"/>
      <c r="Z396" s="236"/>
      <c r="AA396" s="236"/>
      <c r="AB396" s="236"/>
      <c r="AC396" s="236"/>
      <c r="AD396" s="236"/>
      <c r="AE396" s="236"/>
    </row>
    <row r="397" spans="1:31" ht="15.75" customHeight="1" x14ac:dyDescent="0.25">
      <c r="A397" s="236"/>
      <c r="B397" s="236"/>
      <c r="C397" s="236"/>
      <c r="D397" s="236"/>
      <c r="E397" s="236"/>
      <c r="F397" s="236"/>
      <c r="G397" s="237"/>
      <c r="H397" s="236"/>
      <c r="I397" s="236"/>
      <c r="J397" s="236"/>
      <c r="K397" s="236"/>
      <c r="L397" s="236"/>
      <c r="M397" s="236"/>
      <c r="N397" s="236"/>
      <c r="O397" s="236"/>
      <c r="P397" s="236"/>
      <c r="Q397" s="236"/>
      <c r="R397" s="236"/>
      <c r="S397" s="236"/>
      <c r="T397" s="236"/>
      <c r="U397" s="236"/>
      <c r="V397" s="236"/>
      <c r="W397" s="236"/>
      <c r="X397" s="236"/>
      <c r="Y397" s="236"/>
      <c r="Z397" s="236"/>
      <c r="AA397" s="236"/>
      <c r="AB397" s="236"/>
      <c r="AC397" s="236"/>
      <c r="AD397" s="236"/>
      <c r="AE397" s="236"/>
    </row>
    <row r="398" spans="1:31" ht="15.75" customHeight="1" x14ac:dyDescent="0.25">
      <c r="A398" s="236"/>
      <c r="B398" s="236"/>
      <c r="C398" s="236"/>
      <c r="D398" s="236"/>
      <c r="E398" s="236"/>
      <c r="F398" s="236"/>
      <c r="G398" s="237"/>
      <c r="H398" s="236"/>
      <c r="I398" s="236"/>
      <c r="J398" s="236"/>
      <c r="K398" s="236"/>
      <c r="L398" s="236"/>
      <c r="M398" s="236"/>
      <c r="N398" s="236"/>
      <c r="O398" s="236"/>
      <c r="P398" s="236"/>
      <c r="Q398" s="236"/>
      <c r="R398" s="236"/>
      <c r="S398" s="236"/>
      <c r="T398" s="236"/>
      <c r="U398" s="236"/>
      <c r="V398" s="236"/>
      <c r="W398" s="236"/>
      <c r="X398" s="236"/>
      <c r="Y398" s="236"/>
      <c r="Z398" s="236"/>
      <c r="AA398" s="236"/>
      <c r="AB398" s="236"/>
      <c r="AC398" s="236"/>
      <c r="AD398" s="236"/>
      <c r="AE398" s="236"/>
    </row>
    <row r="399" spans="1:31" ht="15.75" customHeight="1" x14ac:dyDescent="0.25">
      <c r="A399" s="236"/>
      <c r="B399" s="236"/>
      <c r="C399" s="236"/>
      <c r="D399" s="236"/>
      <c r="E399" s="236"/>
      <c r="F399" s="236"/>
      <c r="G399" s="237"/>
      <c r="H399" s="236"/>
      <c r="I399" s="236"/>
      <c r="J399" s="236"/>
      <c r="K399" s="236"/>
      <c r="L399" s="236"/>
      <c r="M399" s="236"/>
      <c r="N399" s="236"/>
      <c r="O399" s="236"/>
      <c r="P399" s="236"/>
      <c r="Q399" s="236"/>
      <c r="R399" s="236"/>
      <c r="S399" s="236"/>
      <c r="T399" s="236"/>
      <c r="U399" s="236"/>
      <c r="V399" s="236"/>
      <c r="W399" s="236"/>
      <c r="X399" s="236"/>
      <c r="Y399" s="236"/>
      <c r="Z399" s="236"/>
      <c r="AA399" s="236"/>
      <c r="AB399" s="236"/>
      <c r="AC399" s="236"/>
      <c r="AD399" s="236"/>
      <c r="AE399" s="236"/>
    </row>
    <row r="400" spans="1:31" ht="15.75" customHeight="1" x14ac:dyDescent="0.25">
      <c r="A400" s="236"/>
      <c r="B400" s="236"/>
      <c r="C400" s="236"/>
      <c r="D400" s="236"/>
      <c r="E400" s="236"/>
      <c r="F400" s="236"/>
      <c r="G400" s="237"/>
      <c r="H400" s="236"/>
      <c r="I400" s="236"/>
      <c r="J400" s="236"/>
      <c r="K400" s="236"/>
      <c r="L400" s="236"/>
      <c r="M400" s="236"/>
      <c r="N400" s="236"/>
      <c r="O400" s="236"/>
      <c r="P400" s="236"/>
      <c r="Q400" s="236"/>
      <c r="R400" s="236"/>
      <c r="S400" s="236"/>
      <c r="T400" s="236"/>
      <c r="U400" s="236"/>
      <c r="V400" s="236"/>
      <c r="W400" s="236"/>
      <c r="X400" s="236"/>
      <c r="Y400" s="236"/>
      <c r="Z400" s="236"/>
      <c r="AA400" s="236"/>
      <c r="AB400" s="236"/>
      <c r="AC400" s="236"/>
      <c r="AD400" s="236"/>
      <c r="AE400" s="236"/>
    </row>
    <row r="401" spans="1:31" ht="15.75" customHeight="1" x14ac:dyDescent="0.25">
      <c r="A401" s="236"/>
      <c r="B401" s="236"/>
      <c r="C401" s="236"/>
      <c r="D401" s="236"/>
      <c r="E401" s="236"/>
      <c r="F401" s="236"/>
      <c r="G401" s="237"/>
      <c r="H401" s="236"/>
      <c r="I401" s="236"/>
      <c r="J401" s="236"/>
      <c r="K401" s="236"/>
      <c r="L401" s="236"/>
      <c r="M401" s="236"/>
      <c r="N401" s="236"/>
      <c r="O401" s="236"/>
      <c r="P401" s="236"/>
      <c r="Q401" s="236"/>
      <c r="R401" s="236"/>
      <c r="S401" s="236"/>
      <c r="T401" s="236"/>
      <c r="U401" s="236"/>
      <c r="V401" s="236"/>
      <c r="W401" s="236"/>
      <c r="X401" s="236"/>
      <c r="Y401" s="236"/>
      <c r="Z401" s="236"/>
      <c r="AA401" s="236"/>
      <c r="AB401" s="236"/>
      <c r="AC401" s="236"/>
      <c r="AD401" s="236"/>
      <c r="AE401" s="236"/>
    </row>
    <row r="402" spans="1:31" ht="15.75" customHeight="1" x14ac:dyDescent="0.25">
      <c r="A402" s="236"/>
      <c r="B402" s="236"/>
      <c r="C402" s="236"/>
      <c r="D402" s="236"/>
      <c r="E402" s="236"/>
      <c r="F402" s="236"/>
      <c r="G402" s="237"/>
      <c r="H402" s="236"/>
      <c r="I402" s="236"/>
      <c r="J402" s="236"/>
      <c r="K402" s="236"/>
      <c r="L402" s="236"/>
      <c r="M402" s="236"/>
      <c r="N402" s="236"/>
      <c r="O402" s="236"/>
      <c r="P402" s="236"/>
      <c r="Q402" s="236"/>
      <c r="R402" s="236"/>
      <c r="S402" s="236"/>
      <c r="T402" s="236"/>
      <c r="U402" s="236"/>
      <c r="V402" s="236"/>
      <c r="W402" s="236"/>
      <c r="X402" s="236"/>
      <c r="Y402" s="236"/>
      <c r="Z402" s="236"/>
      <c r="AA402" s="236"/>
      <c r="AB402" s="236"/>
      <c r="AC402" s="236"/>
      <c r="AD402" s="236"/>
      <c r="AE402" s="236"/>
    </row>
    <row r="403" spans="1:31" ht="15.75" customHeight="1" x14ac:dyDescent="0.25">
      <c r="A403" s="236"/>
      <c r="B403" s="236"/>
      <c r="C403" s="236"/>
      <c r="D403" s="236"/>
      <c r="E403" s="236"/>
      <c r="F403" s="236"/>
      <c r="G403" s="237"/>
      <c r="H403" s="236"/>
      <c r="I403" s="236"/>
      <c r="J403" s="236"/>
      <c r="K403" s="236"/>
      <c r="L403" s="236"/>
      <c r="M403" s="236"/>
      <c r="N403" s="236"/>
      <c r="O403" s="236"/>
      <c r="P403" s="236"/>
      <c r="Q403" s="236"/>
      <c r="R403" s="236"/>
      <c r="S403" s="236"/>
      <c r="T403" s="236"/>
      <c r="U403" s="236"/>
      <c r="V403" s="236"/>
      <c r="W403" s="236"/>
      <c r="X403" s="236"/>
      <c r="Y403" s="236"/>
      <c r="Z403" s="236"/>
      <c r="AA403" s="236"/>
      <c r="AB403" s="236"/>
      <c r="AC403" s="236"/>
      <c r="AD403" s="236"/>
      <c r="AE403" s="236"/>
    </row>
    <row r="404" spans="1:31" ht="15.75" customHeight="1" x14ac:dyDescent="0.25">
      <c r="A404" s="236"/>
      <c r="B404" s="236"/>
      <c r="C404" s="236"/>
      <c r="D404" s="236"/>
      <c r="E404" s="236"/>
      <c r="F404" s="236"/>
      <c r="G404" s="237"/>
      <c r="H404" s="236"/>
      <c r="I404" s="236"/>
      <c r="J404" s="236"/>
      <c r="K404" s="236"/>
      <c r="L404" s="236"/>
      <c r="M404" s="236"/>
      <c r="N404" s="236"/>
      <c r="O404" s="236"/>
      <c r="P404" s="236"/>
      <c r="Q404" s="236"/>
      <c r="R404" s="236"/>
      <c r="S404" s="236"/>
      <c r="T404" s="236"/>
      <c r="U404" s="236"/>
      <c r="V404" s="236"/>
      <c r="W404" s="236"/>
      <c r="X404" s="236"/>
      <c r="Y404" s="236"/>
      <c r="Z404" s="236"/>
      <c r="AA404" s="236"/>
      <c r="AB404" s="236"/>
      <c r="AC404" s="236"/>
      <c r="AD404" s="236"/>
      <c r="AE404" s="236"/>
    </row>
    <row r="405" spans="1:31" ht="15.75" customHeight="1" x14ac:dyDescent="0.25">
      <c r="A405" s="236"/>
      <c r="B405" s="236"/>
      <c r="C405" s="236"/>
      <c r="D405" s="236"/>
      <c r="E405" s="236"/>
      <c r="F405" s="236"/>
      <c r="G405" s="237"/>
      <c r="H405" s="236"/>
      <c r="I405" s="236"/>
      <c r="J405" s="236"/>
      <c r="K405" s="236"/>
      <c r="L405" s="236"/>
      <c r="M405" s="236"/>
      <c r="N405" s="236"/>
      <c r="O405" s="236"/>
      <c r="P405" s="236"/>
      <c r="Q405" s="236"/>
      <c r="R405" s="236"/>
      <c r="S405" s="236"/>
      <c r="T405" s="236"/>
      <c r="U405" s="236"/>
      <c r="V405" s="236"/>
      <c r="W405" s="236"/>
      <c r="X405" s="236"/>
      <c r="Y405" s="236"/>
      <c r="Z405" s="236"/>
      <c r="AA405" s="236"/>
      <c r="AB405" s="236"/>
      <c r="AC405" s="236"/>
      <c r="AD405" s="236"/>
      <c r="AE405" s="236"/>
    </row>
    <row r="406" spans="1:31" ht="15.75" customHeight="1" x14ac:dyDescent="0.25">
      <c r="A406" s="236"/>
      <c r="B406" s="236"/>
      <c r="C406" s="236"/>
      <c r="D406" s="236"/>
      <c r="E406" s="236"/>
      <c r="F406" s="236"/>
      <c r="G406" s="237"/>
      <c r="H406" s="236"/>
      <c r="I406" s="236"/>
      <c r="J406" s="236"/>
      <c r="K406" s="236"/>
      <c r="L406" s="236"/>
      <c r="M406" s="236"/>
      <c r="N406" s="236"/>
      <c r="O406" s="236"/>
      <c r="P406" s="236"/>
      <c r="Q406" s="236"/>
      <c r="R406" s="236"/>
      <c r="S406" s="236"/>
      <c r="T406" s="236"/>
      <c r="U406" s="236"/>
      <c r="V406" s="236"/>
      <c r="W406" s="236"/>
      <c r="X406" s="236"/>
      <c r="Y406" s="236"/>
      <c r="Z406" s="236"/>
      <c r="AA406" s="236"/>
      <c r="AB406" s="236"/>
      <c r="AC406" s="236"/>
      <c r="AD406" s="236"/>
      <c r="AE406" s="236"/>
    </row>
    <row r="407" spans="1:31" ht="15.75" customHeight="1" x14ac:dyDescent="0.25">
      <c r="A407" s="236"/>
      <c r="B407" s="236"/>
      <c r="C407" s="236"/>
      <c r="D407" s="236"/>
      <c r="E407" s="236"/>
      <c r="F407" s="236"/>
      <c r="G407" s="237"/>
      <c r="H407" s="236"/>
      <c r="I407" s="236"/>
      <c r="J407" s="236"/>
      <c r="K407" s="236"/>
      <c r="L407" s="236"/>
      <c r="M407" s="236"/>
      <c r="N407" s="236"/>
      <c r="O407" s="236"/>
      <c r="P407" s="236"/>
      <c r="Q407" s="236"/>
      <c r="R407" s="236"/>
      <c r="S407" s="236"/>
      <c r="T407" s="236"/>
      <c r="U407" s="236"/>
      <c r="V407" s="236"/>
      <c r="W407" s="236"/>
      <c r="X407" s="236"/>
      <c r="Y407" s="236"/>
      <c r="Z407" s="236"/>
      <c r="AA407" s="236"/>
      <c r="AB407" s="236"/>
      <c r="AC407" s="236"/>
      <c r="AD407" s="236"/>
      <c r="AE407" s="236"/>
    </row>
    <row r="408" spans="1:31" ht="15.75" customHeight="1" x14ac:dyDescent="0.25">
      <c r="A408" s="236"/>
      <c r="B408" s="236"/>
      <c r="C408" s="236"/>
      <c r="D408" s="236"/>
      <c r="E408" s="236"/>
      <c r="F408" s="236"/>
      <c r="G408" s="237"/>
      <c r="H408" s="236"/>
      <c r="I408" s="236"/>
      <c r="J408" s="236"/>
      <c r="K408" s="236"/>
      <c r="L408" s="236"/>
      <c r="M408" s="236"/>
      <c r="N408" s="236"/>
      <c r="O408" s="236"/>
      <c r="P408" s="236"/>
      <c r="Q408" s="236"/>
      <c r="R408" s="236"/>
      <c r="S408" s="236"/>
      <c r="T408" s="236"/>
      <c r="U408" s="236"/>
      <c r="V408" s="236"/>
      <c r="W408" s="236"/>
      <c r="X408" s="236"/>
      <c r="Y408" s="236"/>
      <c r="Z408" s="236"/>
      <c r="AA408" s="236"/>
      <c r="AB408" s="236"/>
      <c r="AC408" s="236"/>
      <c r="AD408" s="236"/>
      <c r="AE408" s="236"/>
    </row>
    <row r="409" spans="1:31" ht="15.75" customHeight="1" x14ac:dyDescent="0.25">
      <c r="A409" s="236"/>
      <c r="B409" s="236"/>
      <c r="C409" s="236"/>
      <c r="D409" s="236"/>
      <c r="E409" s="236"/>
      <c r="F409" s="236"/>
      <c r="G409" s="237"/>
      <c r="H409" s="236"/>
      <c r="I409" s="236"/>
      <c r="J409" s="236"/>
      <c r="K409" s="236"/>
      <c r="L409" s="236"/>
      <c r="M409" s="236"/>
      <c r="N409" s="236"/>
      <c r="O409" s="236"/>
      <c r="P409" s="236"/>
      <c r="Q409" s="236"/>
      <c r="R409" s="236"/>
      <c r="S409" s="236"/>
      <c r="T409" s="236"/>
      <c r="U409" s="236"/>
      <c r="V409" s="236"/>
      <c r="W409" s="236"/>
      <c r="X409" s="236"/>
      <c r="Y409" s="236"/>
      <c r="Z409" s="236"/>
      <c r="AA409" s="236"/>
      <c r="AB409" s="236"/>
      <c r="AC409" s="236"/>
      <c r="AD409" s="236"/>
      <c r="AE409" s="236"/>
    </row>
    <row r="410" spans="1:31" ht="15.75" customHeight="1" x14ac:dyDescent="0.25">
      <c r="A410" s="236"/>
      <c r="B410" s="236"/>
      <c r="C410" s="236"/>
      <c r="D410" s="236"/>
      <c r="E410" s="236"/>
      <c r="F410" s="236"/>
      <c r="G410" s="237"/>
      <c r="H410" s="236"/>
      <c r="I410" s="236"/>
      <c r="J410" s="236"/>
      <c r="K410" s="236"/>
      <c r="L410" s="236"/>
      <c r="M410" s="236"/>
      <c r="N410" s="236"/>
      <c r="O410" s="236"/>
      <c r="P410" s="236"/>
      <c r="Q410" s="236"/>
      <c r="R410" s="236"/>
      <c r="S410" s="236"/>
      <c r="T410" s="236"/>
      <c r="U410" s="236"/>
      <c r="V410" s="236"/>
      <c r="W410" s="236"/>
      <c r="X410" s="236"/>
      <c r="Y410" s="236"/>
      <c r="Z410" s="236"/>
      <c r="AA410" s="236"/>
      <c r="AB410" s="236"/>
      <c r="AC410" s="236"/>
      <c r="AD410" s="236"/>
      <c r="AE410" s="236"/>
    </row>
    <row r="411" spans="1:31" ht="15.75" customHeight="1" x14ac:dyDescent="0.25">
      <c r="A411" s="236"/>
      <c r="B411" s="236"/>
      <c r="C411" s="236"/>
      <c r="D411" s="236"/>
      <c r="E411" s="236"/>
      <c r="F411" s="236"/>
      <c r="G411" s="237"/>
      <c r="H411" s="236"/>
      <c r="I411" s="236"/>
      <c r="J411" s="236"/>
      <c r="K411" s="236"/>
      <c r="L411" s="236"/>
      <c r="M411" s="236"/>
      <c r="N411" s="236"/>
      <c r="O411" s="236"/>
      <c r="P411" s="236"/>
      <c r="Q411" s="236"/>
      <c r="R411" s="236"/>
      <c r="S411" s="236"/>
      <c r="T411" s="236"/>
      <c r="U411" s="236"/>
      <c r="V411" s="236"/>
      <c r="W411" s="236"/>
      <c r="X411" s="236"/>
      <c r="Y411" s="236"/>
      <c r="Z411" s="236"/>
      <c r="AA411" s="236"/>
      <c r="AB411" s="236"/>
      <c r="AC411" s="236"/>
      <c r="AD411" s="236"/>
      <c r="AE411" s="236"/>
    </row>
    <row r="412" spans="1:31" ht="15.75" customHeight="1" x14ac:dyDescent="0.25">
      <c r="A412" s="236"/>
      <c r="B412" s="236"/>
      <c r="C412" s="236"/>
      <c r="D412" s="236"/>
      <c r="E412" s="236"/>
      <c r="F412" s="236"/>
      <c r="G412" s="237"/>
      <c r="H412" s="236"/>
      <c r="I412" s="236"/>
      <c r="J412" s="236"/>
      <c r="K412" s="236"/>
      <c r="L412" s="236"/>
      <c r="M412" s="236"/>
      <c r="N412" s="236"/>
      <c r="O412" s="236"/>
      <c r="P412" s="236"/>
      <c r="Q412" s="236"/>
      <c r="R412" s="236"/>
      <c r="S412" s="236"/>
      <c r="T412" s="236"/>
      <c r="U412" s="236"/>
      <c r="V412" s="236"/>
      <c r="W412" s="236"/>
      <c r="X412" s="236"/>
      <c r="Y412" s="236"/>
      <c r="Z412" s="236"/>
      <c r="AA412" s="236"/>
      <c r="AB412" s="236"/>
      <c r="AC412" s="236"/>
      <c r="AD412" s="236"/>
      <c r="AE412" s="236"/>
    </row>
    <row r="413" spans="1:31" ht="15.75" customHeight="1" x14ac:dyDescent="0.25">
      <c r="A413" s="236"/>
      <c r="B413" s="236"/>
      <c r="C413" s="236"/>
      <c r="D413" s="236"/>
      <c r="E413" s="236"/>
      <c r="F413" s="236"/>
      <c r="G413" s="237"/>
      <c r="H413" s="236"/>
      <c r="I413" s="236"/>
      <c r="J413" s="236"/>
      <c r="K413" s="236"/>
      <c r="L413" s="236"/>
      <c r="M413" s="236"/>
      <c r="N413" s="236"/>
      <c r="O413" s="236"/>
      <c r="P413" s="236"/>
      <c r="Q413" s="236"/>
      <c r="R413" s="236"/>
      <c r="S413" s="236"/>
      <c r="T413" s="236"/>
      <c r="U413" s="236"/>
      <c r="V413" s="236"/>
      <c r="W413" s="236"/>
      <c r="X413" s="236"/>
      <c r="Y413" s="236"/>
      <c r="Z413" s="236"/>
      <c r="AA413" s="236"/>
      <c r="AB413" s="236"/>
      <c r="AC413" s="236"/>
      <c r="AD413" s="236"/>
      <c r="AE413" s="236"/>
    </row>
    <row r="414" spans="1:31" ht="15.75" customHeight="1" x14ac:dyDescent="0.25">
      <c r="A414" s="236"/>
      <c r="B414" s="236"/>
      <c r="C414" s="236"/>
      <c r="D414" s="236"/>
      <c r="E414" s="236"/>
      <c r="F414" s="236"/>
      <c r="G414" s="237"/>
      <c r="H414" s="236"/>
      <c r="I414" s="236"/>
      <c r="J414" s="236"/>
      <c r="K414" s="236"/>
      <c r="L414" s="236"/>
      <c r="M414" s="236"/>
      <c r="N414" s="236"/>
      <c r="O414" s="236"/>
      <c r="P414" s="236"/>
      <c r="Q414" s="236"/>
      <c r="R414" s="236"/>
      <c r="S414" s="236"/>
      <c r="T414" s="236"/>
      <c r="U414" s="236"/>
      <c r="V414" s="236"/>
      <c r="W414" s="236"/>
      <c r="X414" s="236"/>
      <c r="Y414" s="236"/>
      <c r="Z414" s="236"/>
      <c r="AA414" s="236"/>
      <c r="AB414" s="236"/>
      <c r="AC414" s="236"/>
      <c r="AD414" s="236"/>
      <c r="AE414" s="236"/>
    </row>
    <row r="415" spans="1:31" ht="15.75" customHeight="1" x14ac:dyDescent="0.25">
      <c r="A415" s="236"/>
      <c r="B415" s="236"/>
      <c r="C415" s="236"/>
      <c r="D415" s="236"/>
      <c r="E415" s="236"/>
      <c r="F415" s="236"/>
      <c r="G415" s="237"/>
      <c r="H415" s="236"/>
      <c r="I415" s="236"/>
      <c r="J415" s="236"/>
      <c r="K415" s="236"/>
      <c r="L415" s="236"/>
      <c r="M415" s="236"/>
      <c r="N415" s="236"/>
      <c r="O415" s="236"/>
      <c r="P415" s="236"/>
      <c r="Q415" s="236"/>
      <c r="R415" s="236"/>
      <c r="S415" s="236"/>
      <c r="T415" s="236"/>
      <c r="U415" s="236"/>
      <c r="V415" s="236"/>
      <c r="W415" s="236"/>
      <c r="X415" s="236"/>
      <c r="Y415" s="236"/>
      <c r="Z415" s="236"/>
      <c r="AA415" s="236"/>
      <c r="AB415" s="236"/>
      <c r="AC415" s="236"/>
      <c r="AD415" s="236"/>
      <c r="AE415" s="236"/>
    </row>
    <row r="416" spans="1:31" ht="15.75" customHeight="1" x14ac:dyDescent="0.25">
      <c r="A416" s="236"/>
      <c r="B416" s="236"/>
      <c r="C416" s="236"/>
      <c r="D416" s="236"/>
      <c r="E416" s="236"/>
      <c r="F416" s="236"/>
      <c r="G416" s="237"/>
      <c r="H416" s="236"/>
      <c r="I416" s="236"/>
      <c r="J416" s="236"/>
      <c r="K416" s="236"/>
      <c r="L416" s="236"/>
      <c r="M416" s="236"/>
      <c r="N416" s="236"/>
      <c r="O416" s="236"/>
      <c r="P416" s="236"/>
      <c r="Q416" s="236"/>
      <c r="R416" s="236"/>
      <c r="S416" s="236"/>
      <c r="T416" s="236"/>
      <c r="U416" s="236"/>
      <c r="V416" s="236"/>
      <c r="W416" s="236"/>
      <c r="X416" s="236"/>
      <c r="Y416" s="236"/>
      <c r="Z416" s="236"/>
      <c r="AA416" s="236"/>
      <c r="AB416" s="236"/>
      <c r="AC416" s="236"/>
      <c r="AD416" s="236"/>
      <c r="AE416" s="236"/>
    </row>
    <row r="417" spans="1:31" ht="15.75" customHeight="1" x14ac:dyDescent="0.25">
      <c r="A417" s="236"/>
      <c r="B417" s="236"/>
      <c r="C417" s="236"/>
      <c r="D417" s="236"/>
      <c r="E417" s="236"/>
      <c r="F417" s="236"/>
      <c r="G417" s="237"/>
      <c r="H417" s="236"/>
      <c r="I417" s="236"/>
      <c r="J417" s="236"/>
      <c r="K417" s="236"/>
      <c r="L417" s="236"/>
      <c r="M417" s="236"/>
      <c r="N417" s="236"/>
      <c r="O417" s="236"/>
      <c r="P417" s="236"/>
      <c r="Q417" s="236"/>
      <c r="R417" s="236"/>
      <c r="S417" s="236"/>
      <c r="T417" s="236"/>
      <c r="U417" s="236"/>
      <c r="V417" s="236"/>
      <c r="W417" s="236"/>
      <c r="X417" s="236"/>
      <c r="Y417" s="236"/>
      <c r="Z417" s="236"/>
      <c r="AA417" s="236"/>
      <c r="AB417" s="236"/>
      <c r="AC417" s="236"/>
      <c r="AD417" s="236"/>
      <c r="AE417" s="236"/>
    </row>
    <row r="418" spans="1:31" ht="15.75" customHeight="1" x14ac:dyDescent="0.25">
      <c r="A418" s="236"/>
      <c r="B418" s="236"/>
      <c r="C418" s="236"/>
      <c r="D418" s="236"/>
      <c r="E418" s="236"/>
      <c r="F418" s="236"/>
      <c r="G418" s="237"/>
      <c r="H418" s="236"/>
      <c r="I418" s="236"/>
      <c r="J418" s="236"/>
      <c r="K418" s="236"/>
      <c r="L418" s="236"/>
      <c r="M418" s="236"/>
      <c r="N418" s="236"/>
      <c r="O418" s="236"/>
      <c r="P418" s="236"/>
      <c r="Q418" s="236"/>
      <c r="R418" s="236"/>
      <c r="S418" s="236"/>
      <c r="T418" s="236"/>
      <c r="U418" s="236"/>
      <c r="V418" s="236"/>
      <c r="W418" s="236"/>
      <c r="X418" s="236"/>
      <c r="Y418" s="236"/>
      <c r="Z418" s="236"/>
      <c r="AA418" s="236"/>
      <c r="AB418" s="236"/>
      <c r="AC418" s="236"/>
      <c r="AD418" s="236"/>
      <c r="AE418" s="236"/>
    </row>
    <row r="419" spans="1:31" ht="15.75" customHeight="1" x14ac:dyDescent="0.25">
      <c r="A419" s="236"/>
      <c r="B419" s="236"/>
      <c r="C419" s="236"/>
      <c r="D419" s="236"/>
      <c r="E419" s="236"/>
      <c r="F419" s="236"/>
      <c r="G419" s="237"/>
      <c r="H419" s="236"/>
      <c r="I419" s="236"/>
      <c r="J419" s="236"/>
      <c r="K419" s="236"/>
      <c r="L419" s="236"/>
      <c r="M419" s="236"/>
      <c r="N419" s="236"/>
      <c r="O419" s="236"/>
      <c r="P419" s="236"/>
      <c r="Q419" s="236"/>
      <c r="R419" s="236"/>
      <c r="S419" s="236"/>
      <c r="T419" s="236"/>
      <c r="U419" s="236"/>
      <c r="V419" s="236"/>
      <c r="W419" s="236"/>
      <c r="X419" s="236"/>
      <c r="Y419" s="236"/>
      <c r="Z419" s="236"/>
      <c r="AA419" s="236"/>
      <c r="AB419" s="236"/>
      <c r="AC419" s="236"/>
      <c r="AD419" s="236"/>
      <c r="AE419" s="236"/>
    </row>
    <row r="420" spans="1:31" ht="15.75" customHeight="1" x14ac:dyDescent="0.25">
      <c r="A420" s="236"/>
      <c r="B420" s="236"/>
      <c r="C420" s="236"/>
      <c r="D420" s="236"/>
      <c r="E420" s="236"/>
      <c r="F420" s="236"/>
      <c r="G420" s="237"/>
      <c r="H420" s="236"/>
      <c r="I420" s="236"/>
      <c r="J420" s="236"/>
      <c r="K420" s="236"/>
      <c r="L420" s="236"/>
      <c r="M420" s="236"/>
      <c r="N420" s="236"/>
      <c r="O420" s="236"/>
      <c r="P420" s="236"/>
      <c r="Q420" s="236"/>
      <c r="R420" s="236"/>
      <c r="S420" s="236"/>
      <c r="T420" s="236"/>
      <c r="U420" s="236"/>
      <c r="V420" s="236"/>
      <c r="W420" s="236"/>
      <c r="X420" s="236"/>
      <c r="Y420" s="236"/>
      <c r="Z420" s="236"/>
      <c r="AA420" s="236"/>
      <c r="AB420" s="236"/>
      <c r="AC420" s="236"/>
      <c r="AD420" s="236"/>
      <c r="AE420" s="236"/>
    </row>
    <row r="421" spans="1:31" ht="15.75" customHeight="1" x14ac:dyDescent="0.25">
      <c r="A421" s="236"/>
      <c r="B421" s="236"/>
      <c r="C421" s="236"/>
      <c r="D421" s="236"/>
      <c r="E421" s="236"/>
      <c r="F421" s="236"/>
      <c r="G421" s="237"/>
      <c r="H421" s="236"/>
      <c r="I421" s="236"/>
      <c r="J421" s="236"/>
      <c r="K421" s="236"/>
      <c r="L421" s="236"/>
      <c r="M421" s="236"/>
      <c r="N421" s="236"/>
      <c r="O421" s="236"/>
      <c r="P421" s="236"/>
      <c r="Q421" s="236"/>
      <c r="R421" s="236"/>
      <c r="S421" s="236"/>
      <c r="T421" s="236"/>
      <c r="U421" s="236"/>
      <c r="V421" s="236"/>
      <c r="W421" s="236"/>
      <c r="X421" s="236"/>
      <c r="Y421" s="236"/>
      <c r="Z421" s="236"/>
      <c r="AA421" s="236"/>
      <c r="AB421" s="236"/>
      <c r="AC421" s="236"/>
      <c r="AD421" s="236"/>
      <c r="AE421" s="236"/>
    </row>
    <row r="422" spans="1:31" ht="15.75" customHeight="1" x14ac:dyDescent="0.25">
      <c r="A422" s="236"/>
      <c r="B422" s="236"/>
      <c r="C422" s="236"/>
      <c r="D422" s="236"/>
      <c r="E422" s="236"/>
      <c r="F422" s="236"/>
      <c r="G422" s="237"/>
      <c r="H422" s="236"/>
      <c r="I422" s="236"/>
      <c r="J422" s="236"/>
      <c r="K422" s="236"/>
      <c r="L422" s="236"/>
      <c r="M422" s="236"/>
      <c r="N422" s="236"/>
      <c r="O422" s="236"/>
      <c r="P422" s="236"/>
      <c r="Q422" s="236"/>
      <c r="R422" s="236"/>
      <c r="S422" s="236"/>
      <c r="T422" s="236"/>
      <c r="U422" s="236"/>
      <c r="V422" s="236"/>
      <c r="W422" s="236"/>
      <c r="X422" s="236"/>
      <c r="Y422" s="236"/>
      <c r="Z422" s="236"/>
      <c r="AA422" s="236"/>
      <c r="AB422" s="236"/>
      <c r="AC422" s="236"/>
      <c r="AD422" s="236"/>
      <c r="AE422" s="236"/>
    </row>
    <row r="423" spans="1:31" ht="15.75" customHeight="1" x14ac:dyDescent="0.25">
      <c r="A423" s="236"/>
      <c r="B423" s="236"/>
      <c r="C423" s="236"/>
      <c r="D423" s="236"/>
      <c r="E423" s="236"/>
      <c r="F423" s="236"/>
      <c r="G423" s="237"/>
      <c r="H423" s="236"/>
      <c r="I423" s="236"/>
      <c r="J423" s="236"/>
      <c r="K423" s="236"/>
      <c r="L423" s="236"/>
      <c r="M423" s="236"/>
      <c r="N423" s="236"/>
      <c r="O423" s="236"/>
      <c r="P423" s="236"/>
      <c r="Q423" s="236"/>
      <c r="R423" s="236"/>
      <c r="S423" s="236"/>
      <c r="T423" s="236"/>
      <c r="U423" s="236"/>
      <c r="V423" s="236"/>
      <c r="W423" s="236"/>
      <c r="X423" s="236"/>
      <c r="Y423" s="236"/>
      <c r="Z423" s="236"/>
      <c r="AA423" s="236"/>
      <c r="AB423" s="236"/>
      <c r="AC423" s="236"/>
      <c r="AD423" s="236"/>
      <c r="AE423" s="236"/>
    </row>
    <row r="424" spans="1:31" ht="15.75" customHeight="1" x14ac:dyDescent="0.25">
      <c r="A424" s="236"/>
      <c r="B424" s="236"/>
      <c r="C424" s="236"/>
      <c r="D424" s="236"/>
      <c r="E424" s="236"/>
      <c r="F424" s="236"/>
      <c r="G424" s="237"/>
      <c r="H424" s="236"/>
      <c r="I424" s="236"/>
      <c r="J424" s="236"/>
      <c r="K424" s="236"/>
      <c r="L424" s="236"/>
      <c r="M424" s="236"/>
      <c r="N424" s="236"/>
      <c r="O424" s="236"/>
      <c r="P424" s="236"/>
      <c r="Q424" s="236"/>
      <c r="R424" s="236"/>
      <c r="S424" s="236"/>
      <c r="T424" s="236"/>
      <c r="U424" s="236"/>
      <c r="V424" s="236"/>
      <c r="W424" s="236"/>
      <c r="X424" s="236"/>
      <c r="Y424" s="236"/>
      <c r="Z424" s="236"/>
      <c r="AA424" s="236"/>
      <c r="AB424" s="236"/>
      <c r="AC424" s="236"/>
      <c r="AD424" s="236"/>
      <c r="AE424" s="236"/>
    </row>
    <row r="425" spans="1:31" ht="15.75" customHeight="1" x14ac:dyDescent="0.25">
      <c r="A425" s="236"/>
      <c r="B425" s="236"/>
      <c r="C425" s="236"/>
      <c r="D425" s="236"/>
      <c r="E425" s="236"/>
      <c r="F425" s="236"/>
      <c r="G425" s="237"/>
      <c r="H425" s="236"/>
      <c r="I425" s="236"/>
      <c r="J425" s="236"/>
      <c r="K425" s="236"/>
      <c r="L425" s="236"/>
      <c r="M425" s="236"/>
      <c r="N425" s="236"/>
      <c r="O425" s="236"/>
      <c r="P425" s="236"/>
      <c r="Q425" s="236"/>
      <c r="R425" s="236"/>
      <c r="S425" s="236"/>
      <c r="T425" s="236"/>
      <c r="U425" s="236"/>
      <c r="V425" s="236"/>
      <c r="W425" s="236"/>
      <c r="X425" s="236"/>
      <c r="Y425" s="236"/>
      <c r="Z425" s="236"/>
      <c r="AA425" s="236"/>
      <c r="AB425" s="236"/>
      <c r="AC425" s="236"/>
      <c r="AD425" s="236"/>
      <c r="AE425" s="236"/>
    </row>
    <row r="426" spans="1:31" ht="15.75" customHeight="1" x14ac:dyDescent="0.25">
      <c r="A426" s="236"/>
      <c r="B426" s="236"/>
      <c r="C426" s="236"/>
      <c r="D426" s="236"/>
      <c r="E426" s="236"/>
      <c r="F426" s="236"/>
      <c r="G426" s="237"/>
      <c r="H426" s="236"/>
      <c r="I426" s="236"/>
      <c r="J426" s="236"/>
      <c r="K426" s="236"/>
      <c r="L426" s="236"/>
      <c r="M426" s="236"/>
      <c r="N426" s="236"/>
      <c r="O426" s="236"/>
      <c r="P426" s="236"/>
      <c r="Q426" s="236"/>
      <c r="R426" s="236"/>
      <c r="S426" s="236"/>
      <c r="T426" s="236"/>
      <c r="U426" s="236"/>
      <c r="V426" s="236"/>
      <c r="W426" s="236"/>
      <c r="X426" s="236"/>
      <c r="Y426" s="236"/>
      <c r="Z426" s="236"/>
      <c r="AA426" s="236"/>
      <c r="AB426" s="236"/>
      <c r="AC426" s="236"/>
      <c r="AD426" s="236"/>
      <c r="AE426" s="236"/>
    </row>
    <row r="427" spans="1:31" ht="15.75" customHeight="1" x14ac:dyDescent="0.25">
      <c r="A427" s="236"/>
      <c r="B427" s="236"/>
      <c r="C427" s="236"/>
      <c r="D427" s="236"/>
      <c r="E427" s="236"/>
      <c r="F427" s="236"/>
      <c r="G427" s="237"/>
      <c r="H427" s="236"/>
      <c r="I427" s="236"/>
      <c r="J427" s="236"/>
      <c r="K427" s="236"/>
      <c r="L427" s="236"/>
      <c r="M427" s="236"/>
      <c r="N427" s="236"/>
      <c r="O427" s="236"/>
      <c r="P427" s="236"/>
      <c r="Q427" s="236"/>
      <c r="R427" s="236"/>
      <c r="S427" s="236"/>
      <c r="T427" s="236"/>
      <c r="U427" s="236"/>
      <c r="V427" s="236"/>
      <c r="W427" s="236"/>
      <c r="X427" s="236"/>
      <c r="Y427" s="236"/>
      <c r="Z427" s="236"/>
      <c r="AA427" s="236"/>
      <c r="AB427" s="236"/>
      <c r="AC427" s="236"/>
      <c r="AD427" s="236"/>
      <c r="AE427" s="236"/>
    </row>
    <row r="428" spans="1:31" ht="15.75" customHeight="1" x14ac:dyDescent="0.25">
      <c r="A428" s="236"/>
      <c r="B428" s="236"/>
      <c r="C428" s="236"/>
      <c r="D428" s="236"/>
      <c r="E428" s="236"/>
      <c r="F428" s="236"/>
      <c r="G428" s="237"/>
      <c r="H428" s="236"/>
      <c r="I428" s="236"/>
      <c r="J428" s="236"/>
      <c r="K428" s="236"/>
      <c r="L428" s="236"/>
      <c r="M428" s="236"/>
      <c r="N428" s="236"/>
      <c r="O428" s="236"/>
      <c r="P428" s="236"/>
      <c r="Q428" s="236"/>
      <c r="R428" s="236"/>
      <c r="S428" s="236"/>
      <c r="T428" s="236"/>
      <c r="U428" s="236"/>
      <c r="V428" s="236"/>
      <c r="W428" s="236"/>
      <c r="X428" s="236"/>
      <c r="Y428" s="236"/>
      <c r="Z428" s="236"/>
      <c r="AA428" s="236"/>
      <c r="AB428" s="236"/>
      <c r="AC428" s="236"/>
      <c r="AD428" s="236"/>
      <c r="AE428" s="236"/>
    </row>
    <row r="429" spans="1:31" ht="15.75" customHeight="1" x14ac:dyDescent="0.25">
      <c r="A429" s="236"/>
      <c r="B429" s="236"/>
      <c r="C429" s="236"/>
      <c r="D429" s="236"/>
      <c r="E429" s="236"/>
      <c r="F429" s="236"/>
      <c r="G429" s="237"/>
      <c r="H429" s="236"/>
      <c r="I429" s="236"/>
      <c r="J429" s="236"/>
      <c r="K429" s="236"/>
      <c r="L429" s="236"/>
      <c r="M429" s="236"/>
      <c r="N429" s="236"/>
      <c r="O429" s="236"/>
      <c r="P429" s="236"/>
      <c r="Q429" s="236"/>
      <c r="R429" s="236"/>
      <c r="S429" s="236"/>
      <c r="T429" s="236"/>
      <c r="U429" s="236"/>
      <c r="V429" s="236"/>
      <c r="W429" s="236"/>
      <c r="X429" s="236"/>
      <c r="Y429" s="236"/>
      <c r="Z429" s="236"/>
      <c r="AA429" s="236"/>
      <c r="AB429" s="236"/>
      <c r="AC429" s="236"/>
      <c r="AD429" s="236"/>
      <c r="AE429" s="236"/>
    </row>
    <row r="430" spans="1:31" ht="15.75" customHeight="1" x14ac:dyDescent="0.25">
      <c r="A430" s="236"/>
      <c r="B430" s="236"/>
      <c r="C430" s="236"/>
      <c r="D430" s="236"/>
      <c r="E430" s="236"/>
      <c r="F430" s="236"/>
      <c r="G430" s="237"/>
      <c r="H430" s="236"/>
      <c r="I430" s="236"/>
      <c r="J430" s="236"/>
      <c r="K430" s="236"/>
      <c r="L430" s="236"/>
      <c r="M430" s="236"/>
      <c r="N430" s="236"/>
      <c r="O430" s="236"/>
      <c r="P430" s="236"/>
      <c r="Q430" s="236"/>
      <c r="R430" s="236"/>
      <c r="S430" s="236"/>
      <c r="T430" s="236"/>
      <c r="U430" s="236"/>
      <c r="V430" s="236"/>
      <c r="W430" s="236"/>
      <c r="X430" s="236"/>
      <c r="Y430" s="236"/>
      <c r="Z430" s="236"/>
      <c r="AA430" s="236"/>
      <c r="AB430" s="236"/>
      <c r="AC430" s="236"/>
      <c r="AD430" s="236"/>
      <c r="AE430" s="236"/>
    </row>
    <row r="431" spans="1:31" ht="15.75" customHeight="1" x14ac:dyDescent="0.25">
      <c r="A431" s="236"/>
      <c r="B431" s="236"/>
      <c r="C431" s="236"/>
      <c r="D431" s="236"/>
      <c r="E431" s="236"/>
      <c r="F431" s="236"/>
      <c r="G431" s="237"/>
      <c r="H431" s="236"/>
      <c r="I431" s="236"/>
      <c r="J431" s="236"/>
      <c r="K431" s="236"/>
      <c r="L431" s="236"/>
      <c r="M431" s="236"/>
      <c r="N431" s="236"/>
      <c r="O431" s="236"/>
      <c r="P431" s="236"/>
      <c r="Q431" s="236"/>
      <c r="R431" s="236"/>
      <c r="S431" s="236"/>
      <c r="T431" s="236"/>
      <c r="U431" s="236"/>
      <c r="V431" s="236"/>
      <c r="W431" s="236"/>
      <c r="X431" s="236"/>
      <c r="Y431" s="236"/>
      <c r="Z431" s="236"/>
      <c r="AA431" s="236"/>
      <c r="AB431" s="236"/>
      <c r="AC431" s="236"/>
      <c r="AD431" s="236"/>
      <c r="AE431" s="236"/>
    </row>
    <row r="432" spans="1:31" ht="15.75" customHeight="1" x14ac:dyDescent="0.25">
      <c r="A432" s="236"/>
      <c r="B432" s="236"/>
      <c r="C432" s="236"/>
      <c r="D432" s="236"/>
      <c r="E432" s="236"/>
      <c r="F432" s="236"/>
      <c r="G432" s="237"/>
      <c r="H432" s="236"/>
      <c r="I432" s="236"/>
      <c r="J432" s="236"/>
      <c r="K432" s="236"/>
      <c r="L432" s="236"/>
      <c r="M432" s="236"/>
      <c r="N432" s="236"/>
      <c r="O432" s="236"/>
      <c r="P432" s="236"/>
      <c r="Q432" s="236"/>
      <c r="R432" s="236"/>
      <c r="S432" s="236"/>
      <c r="T432" s="236"/>
      <c r="U432" s="236"/>
      <c r="V432" s="236"/>
      <c r="W432" s="236"/>
      <c r="X432" s="236"/>
      <c r="Y432" s="236"/>
      <c r="Z432" s="236"/>
      <c r="AA432" s="236"/>
      <c r="AB432" s="236"/>
      <c r="AC432" s="236"/>
      <c r="AD432" s="236"/>
      <c r="AE432" s="236"/>
    </row>
    <row r="433" spans="1:31" ht="15.75" customHeight="1" x14ac:dyDescent="0.25">
      <c r="A433" s="236"/>
      <c r="B433" s="236"/>
      <c r="C433" s="236"/>
      <c r="D433" s="236"/>
      <c r="E433" s="236"/>
      <c r="F433" s="236"/>
      <c r="G433" s="237"/>
      <c r="H433" s="236"/>
      <c r="I433" s="236"/>
      <c r="J433" s="236"/>
      <c r="K433" s="236"/>
      <c r="L433" s="236"/>
      <c r="M433" s="236"/>
      <c r="N433" s="236"/>
      <c r="O433" s="236"/>
      <c r="P433" s="236"/>
      <c r="Q433" s="236"/>
      <c r="R433" s="236"/>
      <c r="S433" s="236"/>
      <c r="T433" s="236"/>
      <c r="U433" s="236"/>
      <c r="V433" s="236"/>
      <c r="W433" s="236"/>
      <c r="X433" s="236"/>
      <c r="Y433" s="236"/>
      <c r="Z433" s="236"/>
      <c r="AA433" s="236"/>
      <c r="AB433" s="236"/>
      <c r="AC433" s="236"/>
      <c r="AD433" s="236"/>
      <c r="AE433" s="236"/>
    </row>
    <row r="434" spans="1:31" ht="15.75" customHeight="1" x14ac:dyDescent="0.25">
      <c r="A434" s="236"/>
      <c r="B434" s="236"/>
      <c r="C434" s="236"/>
      <c r="D434" s="236"/>
      <c r="E434" s="236"/>
      <c r="F434" s="236"/>
      <c r="G434" s="237"/>
      <c r="H434" s="236"/>
      <c r="I434" s="236"/>
      <c r="J434" s="236"/>
      <c r="K434" s="236"/>
      <c r="L434" s="236"/>
      <c r="M434" s="236"/>
      <c r="N434" s="236"/>
      <c r="O434" s="236"/>
      <c r="P434" s="236"/>
      <c r="Q434" s="236"/>
      <c r="R434" s="236"/>
      <c r="S434" s="236"/>
      <c r="T434" s="236"/>
      <c r="U434" s="236"/>
      <c r="V434" s="236"/>
      <c r="W434" s="236"/>
      <c r="X434" s="236"/>
      <c r="Y434" s="236"/>
      <c r="Z434" s="236"/>
      <c r="AA434" s="236"/>
      <c r="AB434" s="236"/>
      <c r="AC434" s="236"/>
      <c r="AD434" s="236"/>
      <c r="AE434" s="236"/>
    </row>
    <row r="435" spans="1:31" ht="15.75" customHeight="1" x14ac:dyDescent="0.25">
      <c r="A435" s="236"/>
      <c r="B435" s="236"/>
      <c r="C435" s="236"/>
      <c r="D435" s="236"/>
      <c r="E435" s="236"/>
      <c r="F435" s="236"/>
      <c r="G435" s="237"/>
      <c r="H435" s="236"/>
      <c r="I435" s="236"/>
      <c r="J435" s="236"/>
      <c r="K435" s="236"/>
      <c r="L435" s="236"/>
      <c r="M435" s="236"/>
      <c r="N435" s="236"/>
      <c r="O435" s="236"/>
      <c r="P435" s="236"/>
      <c r="Q435" s="236"/>
      <c r="R435" s="236"/>
      <c r="S435" s="236"/>
      <c r="T435" s="236"/>
      <c r="U435" s="236"/>
      <c r="V435" s="236"/>
      <c r="W435" s="236"/>
      <c r="X435" s="236"/>
      <c r="Y435" s="236"/>
      <c r="Z435" s="236"/>
      <c r="AA435" s="236"/>
      <c r="AB435" s="236"/>
      <c r="AC435" s="236"/>
      <c r="AD435" s="236"/>
      <c r="AE435" s="236"/>
    </row>
    <row r="436" spans="1:31" ht="15.75" customHeight="1" x14ac:dyDescent="0.25">
      <c r="A436" s="236"/>
      <c r="B436" s="236"/>
      <c r="C436" s="236"/>
      <c r="D436" s="236"/>
      <c r="E436" s="236"/>
      <c r="F436" s="236"/>
      <c r="G436" s="237"/>
      <c r="H436" s="236"/>
      <c r="I436" s="236"/>
      <c r="J436" s="236"/>
      <c r="K436" s="236"/>
      <c r="L436" s="236"/>
      <c r="M436" s="236"/>
      <c r="N436" s="236"/>
      <c r="O436" s="236"/>
      <c r="P436" s="236"/>
      <c r="Q436" s="236"/>
      <c r="R436" s="236"/>
      <c r="S436" s="236"/>
      <c r="T436" s="236"/>
      <c r="U436" s="236"/>
      <c r="V436" s="236"/>
      <c r="W436" s="236"/>
      <c r="X436" s="236"/>
      <c r="Y436" s="236"/>
      <c r="Z436" s="236"/>
      <c r="AA436" s="236"/>
      <c r="AB436" s="236"/>
      <c r="AC436" s="236"/>
      <c r="AD436" s="236"/>
      <c r="AE436" s="236"/>
    </row>
    <row r="437" spans="1:31" ht="15.75" customHeight="1" x14ac:dyDescent="0.25">
      <c r="A437" s="236"/>
      <c r="B437" s="236"/>
      <c r="C437" s="236"/>
      <c r="D437" s="236"/>
      <c r="E437" s="236"/>
      <c r="F437" s="236"/>
      <c r="G437" s="237"/>
      <c r="H437" s="236"/>
      <c r="I437" s="236"/>
      <c r="J437" s="236"/>
      <c r="K437" s="236"/>
      <c r="L437" s="236"/>
      <c r="M437" s="236"/>
      <c r="N437" s="236"/>
      <c r="O437" s="236"/>
      <c r="P437" s="236"/>
      <c r="Q437" s="236"/>
      <c r="R437" s="236"/>
      <c r="S437" s="236"/>
      <c r="T437" s="236"/>
      <c r="U437" s="236"/>
      <c r="V437" s="236"/>
      <c r="W437" s="236"/>
      <c r="X437" s="236"/>
      <c r="Y437" s="236"/>
      <c r="Z437" s="236"/>
      <c r="AA437" s="236"/>
      <c r="AB437" s="236"/>
      <c r="AC437" s="236"/>
      <c r="AD437" s="236"/>
      <c r="AE437" s="236"/>
    </row>
    <row r="438" spans="1:31" ht="15.75" customHeight="1" x14ac:dyDescent="0.25">
      <c r="A438" s="236"/>
      <c r="B438" s="236"/>
      <c r="C438" s="236"/>
      <c r="D438" s="236"/>
      <c r="E438" s="236"/>
      <c r="F438" s="236"/>
      <c r="G438" s="237"/>
      <c r="H438" s="236"/>
      <c r="I438" s="236"/>
      <c r="J438" s="236"/>
      <c r="K438" s="236"/>
      <c r="L438" s="236"/>
      <c r="M438" s="236"/>
      <c r="N438" s="236"/>
      <c r="O438" s="236"/>
      <c r="P438" s="236"/>
      <c r="Q438" s="236"/>
      <c r="R438" s="236"/>
      <c r="S438" s="236"/>
      <c r="T438" s="236"/>
      <c r="U438" s="236"/>
      <c r="V438" s="236"/>
      <c r="W438" s="236"/>
      <c r="X438" s="236"/>
      <c r="Y438" s="236"/>
      <c r="Z438" s="236"/>
      <c r="AA438" s="236"/>
      <c r="AB438" s="236"/>
      <c r="AC438" s="236"/>
      <c r="AD438" s="236"/>
      <c r="AE438" s="236"/>
    </row>
    <row r="439" spans="1:31" ht="15.75" customHeight="1" x14ac:dyDescent="0.25">
      <c r="A439" s="236"/>
      <c r="B439" s="236"/>
      <c r="C439" s="236"/>
      <c r="D439" s="236"/>
      <c r="E439" s="236"/>
      <c r="F439" s="236"/>
      <c r="G439" s="237"/>
      <c r="H439" s="236"/>
      <c r="I439" s="236"/>
      <c r="J439" s="236"/>
      <c r="K439" s="236"/>
      <c r="L439" s="236"/>
      <c r="M439" s="236"/>
      <c r="N439" s="236"/>
      <c r="O439" s="236"/>
      <c r="P439" s="236"/>
      <c r="Q439" s="236"/>
      <c r="R439" s="236"/>
      <c r="S439" s="236"/>
      <c r="T439" s="236"/>
      <c r="U439" s="236"/>
      <c r="V439" s="236"/>
      <c r="W439" s="236"/>
      <c r="X439" s="236"/>
      <c r="Y439" s="236"/>
      <c r="Z439" s="236"/>
      <c r="AA439" s="236"/>
      <c r="AB439" s="236"/>
      <c r="AC439" s="236"/>
      <c r="AD439" s="236"/>
      <c r="AE439" s="236"/>
    </row>
    <row r="440" spans="1:31" ht="15.75" customHeight="1" x14ac:dyDescent="0.25">
      <c r="A440" s="236"/>
      <c r="B440" s="236"/>
      <c r="C440" s="236"/>
      <c r="D440" s="236"/>
      <c r="E440" s="236"/>
      <c r="F440" s="236"/>
      <c r="G440" s="237"/>
      <c r="H440" s="236"/>
      <c r="I440" s="236"/>
      <c r="J440" s="236"/>
      <c r="K440" s="236"/>
      <c r="L440" s="236"/>
      <c r="M440" s="236"/>
      <c r="N440" s="236"/>
      <c r="O440" s="236"/>
      <c r="P440" s="236"/>
      <c r="Q440" s="236"/>
      <c r="R440" s="236"/>
      <c r="S440" s="236"/>
      <c r="T440" s="236"/>
      <c r="U440" s="236"/>
      <c r="V440" s="236"/>
      <c r="W440" s="236"/>
      <c r="X440" s="236"/>
      <c r="Y440" s="236"/>
      <c r="Z440" s="236"/>
      <c r="AA440" s="236"/>
      <c r="AB440" s="236"/>
      <c r="AC440" s="236"/>
      <c r="AD440" s="236"/>
      <c r="AE440" s="236"/>
    </row>
    <row r="441" spans="1:31" ht="15.75" customHeight="1" x14ac:dyDescent="0.25">
      <c r="A441" s="236"/>
      <c r="B441" s="236"/>
      <c r="C441" s="236"/>
      <c r="D441" s="236"/>
      <c r="E441" s="236"/>
      <c r="F441" s="236"/>
      <c r="G441" s="237"/>
      <c r="H441" s="236"/>
      <c r="I441" s="236"/>
      <c r="J441" s="236"/>
      <c r="K441" s="236"/>
      <c r="L441" s="236"/>
      <c r="M441" s="236"/>
      <c r="N441" s="236"/>
      <c r="O441" s="236"/>
      <c r="P441" s="236"/>
      <c r="Q441" s="236"/>
      <c r="R441" s="236"/>
      <c r="S441" s="236"/>
      <c r="T441" s="236"/>
      <c r="U441" s="236"/>
      <c r="V441" s="236"/>
      <c r="W441" s="236"/>
      <c r="X441" s="236"/>
      <c r="Y441" s="236"/>
      <c r="Z441" s="236"/>
      <c r="AA441" s="236"/>
      <c r="AB441" s="236"/>
      <c r="AC441" s="236"/>
      <c r="AD441" s="236"/>
      <c r="AE441" s="236"/>
    </row>
    <row r="442" spans="1:31" ht="15.75" customHeight="1" x14ac:dyDescent="0.25">
      <c r="A442" s="236"/>
      <c r="B442" s="236"/>
      <c r="C442" s="236"/>
      <c r="D442" s="236"/>
      <c r="E442" s="236"/>
      <c r="F442" s="236"/>
      <c r="G442" s="237"/>
      <c r="H442" s="236"/>
      <c r="I442" s="236"/>
      <c r="J442" s="236"/>
      <c r="K442" s="236"/>
      <c r="L442" s="236"/>
      <c r="M442" s="236"/>
      <c r="N442" s="236"/>
      <c r="O442" s="236"/>
      <c r="P442" s="236"/>
      <c r="Q442" s="236"/>
      <c r="R442" s="236"/>
      <c r="S442" s="236"/>
      <c r="T442" s="236"/>
      <c r="U442" s="236"/>
      <c r="V442" s="236"/>
      <c r="W442" s="236"/>
      <c r="X442" s="236"/>
      <c r="Y442" s="236"/>
      <c r="Z442" s="236"/>
      <c r="AA442" s="236"/>
      <c r="AB442" s="236"/>
      <c r="AC442" s="236"/>
      <c r="AD442" s="236"/>
      <c r="AE442" s="236"/>
    </row>
    <row r="443" spans="1:31" ht="15.75" customHeight="1" x14ac:dyDescent="0.25">
      <c r="A443" s="236"/>
      <c r="B443" s="236"/>
      <c r="C443" s="236"/>
      <c r="D443" s="236"/>
      <c r="E443" s="236"/>
      <c r="F443" s="236"/>
      <c r="G443" s="237"/>
      <c r="H443" s="236"/>
      <c r="I443" s="236"/>
      <c r="J443" s="236"/>
      <c r="K443" s="236"/>
      <c r="L443" s="236"/>
      <c r="M443" s="236"/>
      <c r="N443" s="236"/>
      <c r="O443" s="236"/>
      <c r="P443" s="236"/>
      <c r="Q443" s="236"/>
      <c r="R443" s="236"/>
      <c r="S443" s="236"/>
      <c r="T443" s="236"/>
      <c r="U443" s="236"/>
      <c r="V443" s="236"/>
      <c r="W443" s="236"/>
      <c r="X443" s="236"/>
      <c r="Y443" s="236"/>
      <c r="Z443" s="236"/>
      <c r="AA443" s="236"/>
      <c r="AB443" s="236"/>
      <c r="AC443" s="236"/>
      <c r="AD443" s="236"/>
      <c r="AE443" s="236"/>
    </row>
    <row r="444" spans="1:31" ht="15.75" customHeight="1" x14ac:dyDescent="0.25">
      <c r="A444" s="236"/>
      <c r="B444" s="236"/>
      <c r="C444" s="236"/>
      <c r="D444" s="236"/>
      <c r="E444" s="236"/>
      <c r="F444" s="236"/>
      <c r="G444" s="237"/>
      <c r="H444" s="236"/>
      <c r="I444" s="236"/>
      <c r="J444" s="236"/>
      <c r="K444" s="236"/>
      <c r="L444" s="236"/>
      <c r="M444" s="236"/>
      <c r="N444" s="236"/>
      <c r="O444" s="236"/>
      <c r="P444" s="236"/>
      <c r="Q444" s="236"/>
      <c r="R444" s="236"/>
      <c r="S444" s="236"/>
      <c r="T444" s="236"/>
      <c r="U444" s="236"/>
      <c r="V444" s="236"/>
      <c r="W444" s="236"/>
      <c r="X444" s="236"/>
      <c r="Y444" s="236"/>
      <c r="Z444" s="236"/>
      <c r="AA444" s="236"/>
      <c r="AB444" s="236"/>
      <c r="AC444" s="236"/>
      <c r="AD444" s="236"/>
      <c r="AE444" s="236"/>
    </row>
    <row r="445" spans="1:31" ht="15.75" customHeight="1" x14ac:dyDescent="0.25">
      <c r="A445" s="236"/>
      <c r="B445" s="236"/>
      <c r="C445" s="236"/>
      <c r="D445" s="236"/>
      <c r="E445" s="236"/>
      <c r="F445" s="236"/>
      <c r="G445" s="237"/>
      <c r="H445" s="236"/>
      <c r="I445" s="236"/>
      <c r="J445" s="236"/>
      <c r="K445" s="236"/>
      <c r="L445" s="236"/>
      <c r="M445" s="236"/>
      <c r="N445" s="236"/>
      <c r="O445" s="236"/>
      <c r="P445" s="236"/>
      <c r="Q445" s="236"/>
      <c r="R445" s="236"/>
      <c r="S445" s="236"/>
      <c r="T445" s="236"/>
      <c r="U445" s="236"/>
      <c r="V445" s="236"/>
      <c r="W445" s="236"/>
      <c r="X445" s="236"/>
      <c r="Y445" s="236"/>
      <c r="Z445" s="236"/>
      <c r="AA445" s="236"/>
      <c r="AB445" s="236"/>
      <c r="AC445" s="236"/>
      <c r="AD445" s="236"/>
      <c r="AE445" s="236"/>
    </row>
    <row r="446" spans="1:31" ht="15.75" customHeight="1" x14ac:dyDescent="0.25">
      <c r="A446" s="236"/>
      <c r="B446" s="236"/>
      <c r="C446" s="236"/>
      <c r="D446" s="236"/>
      <c r="E446" s="236"/>
      <c r="F446" s="236"/>
      <c r="G446" s="237"/>
      <c r="H446" s="236"/>
      <c r="I446" s="236"/>
      <c r="J446" s="236"/>
      <c r="K446" s="236"/>
      <c r="L446" s="236"/>
      <c r="M446" s="236"/>
      <c r="N446" s="236"/>
      <c r="O446" s="236"/>
      <c r="P446" s="236"/>
      <c r="Q446" s="236"/>
      <c r="R446" s="236"/>
      <c r="S446" s="236"/>
      <c r="T446" s="236"/>
      <c r="U446" s="236"/>
      <c r="V446" s="236"/>
      <c r="W446" s="236"/>
      <c r="X446" s="236"/>
      <c r="Y446" s="236"/>
      <c r="Z446" s="236"/>
      <c r="AA446" s="236"/>
      <c r="AB446" s="236"/>
      <c r="AC446" s="236"/>
      <c r="AD446" s="236"/>
      <c r="AE446" s="236"/>
    </row>
    <row r="447" spans="1:31" ht="15.75" customHeight="1" x14ac:dyDescent="0.25">
      <c r="A447" s="236"/>
      <c r="B447" s="236"/>
      <c r="C447" s="236"/>
      <c r="D447" s="236"/>
      <c r="E447" s="236"/>
      <c r="F447" s="236"/>
      <c r="G447" s="237"/>
      <c r="H447" s="236"/>
      <c r="I447" s="236"/>
      <c r="J447" s="236"/>
      <c r="K447" s="236"/>
      <c r="L447" s="236"/>
      <c r="M447" s="236"/>
      <c r="N447" s="236"/>
      <c r="O447" s="236"/>
      <c r="P447" s="236"/>
      <c r="Q447" s="236"/>
      <c r="R447" s="236"/>
      <c r="S447" s="236"/>
      <c r="T447" s="236"/>
      <c r="U447" s="236"/>
      <c r="V447" s="236"/>
      <c r="W447" s="236"/>
      <c r="X447" s="236"/>
      <c r="Y447" s="236"/>
      <c r="Z447" s="236"/>
      <c r="AA447" s="236"/>
      <c r="AB447" s="236"/>
      <c r="AC447" s="236"/>
      <c r="AD447" s="236"/>
      <c r="AE447" s="236"/>
    </row>
    <row r="448" spans="1:31" ht="15.75" customHeight="1" x14ac:dyDescent="0.25">
      <c r="A448" s="236"/>
      <c r="B448" s="236"/>
      <c r="C448" s="236"/>
      <c r="D448" s="236"/>
      <c r="E448" s="236"/>
      <c r="F448" s="236"/>
      <c r="G448" s="237"/>
      <c r="H448" s="236"/>
      <c r="I448" s="236"/>
      <c r="J448" s="236"/>
      <c r="K448" s="236"/>
      <c r="L448" s="236"/>
      <c r="M448" s="236"/>
      <c r="N448" s="236"/>
      <c r="O448" s="236"/>
      <c r="P448" s="236"/>
      <c r="Q448" s="236"/>
      <c r="R448" s="236"/>
      <c r="S448" s="236"/>
      <c r="T448" s="236"/>
      <c r="U448" s="236"/>
      <c r="V448" s="236"/>
      <c r="W448" s="236"/>
      <c r="X448" s="236"/>
      <c r="Y448" s="236"/>
      <c r="Z448" s="236"/>
      <c r="AA448" s="236"/>
      <c r="AB448" s="236"/>
      <c r="AC448" s="236"/>
      <c r="AD448" s="236"/>
      <c r="AE448" s="236"/>
    </row>
    <row r="449" spans="1:31" ht="15.75" customHeight="1" x14ac:dyDescent="0.25">
      <c r="A449" s="236"/>
      <c r="B449" s="236"/>
      <c r="C449" s="236"/>
      <c r="D449" s="236"/>
      <c r="E449" s="236"/>
      <c r="F449" s="236"/>
      <c r="G449" s="237"/>
      <c r="H449" s="236"/>
      <c r="I449" s="236"/>
      <c r="J449" s="236"/>
      <c r="K449" s="236"/>
      <c r="L449" s="236"/>
      <c r="M449" s="236"/>
      <c r="N449" s="236"/>
      <c r="O449" s="236"/>
      <c r="P449" s="236"/>
      <c r="Q449" s="236"/>
      <c r="R449" s="236"/>
      <c r="S449" s="236"/>
      <c r="T449" s="236"/>
      <c r="U449" s="236"/>
      <c r="V449" s="236"/>
      <c r="W449" s="236"/>
      <c r="X449" s="236"/>
      <c r="Y449" s="236"/>
      <c r="Z449" s="236"/>
      <c r="AA449" s="236"/>
      <c r="AB449" s="236"/>
      <c r="AC449" s="236"/>
      <c r="AD449" s="236"/>
      <c r="AE449" s="236"/>
    </row>
    <row r="450" spans="1:31" ht="15.75" customHeight="1" x14ac:dyDescent="0.25">
      <c r="A450" s="236"/>
      <c r="B450" s="236"/>
      <c r="C450" s="236"/>
      <c r="D450" s="236"/>
      <c r="E450" s="236"/>
      <c r="F450" s="236"/>
      <c r="G450" s="237"/>
      <c r="H450" s="236"/>
      <c r="I450" s="236"/>
      <c r="J450" s="236"/>
      <c r="K450" s="236"/>
      <c r="L450" s="236"/>
      <c r="M450" s="236"/>
      <c r="N450" s="236"/>
      <c r="O450" s="236"/>
      <c r="P450" s="236"/>
      <c r="Q450" s="236"/>
      <c r="R450" s="236"/>
      <c r="S450" s="236"/>
      <c r="T450" s="236"/>
      <c r="U450" s="236"/>
      <c r="V450" s="236"/>
      <c r="W450" s="236"/>
      <c r="X450" s="236"/>
      <c r="Y450" s="236"/>
      <c r="Z450" s="236"/>
      <c r="AA450" s="236"/>
      <c r="AB450" s="236"/>
      <c r="AC450" s="236"/>
      <c r="AD450" s="236"/>
      <c r="AE450" s="236"/>
    </row>
    <row r="451" spans="1:31" ht="15.75" customHeight="1" x14ac:dyDescent="0.25">
      <c r="A451" s="236"/>
      <c r="B451" s="236"/>
      <c r="C451" s="236"/>
      <c r="D451" s="236"/>
      <c r="E451" s="236"/>
      <c r="F451" s="236"/>
      <c r="G451" s="237"/>
      <c r="H451" s="236"/>
      <c r="I451" s="236"/>
      <c r="J451" s="236"/>
      <c r="K451" s="236"/>
      <c r="L451" s="236"/>
      <c r="M451" s="236"/>
      <c r="N451" s="236"/>
      <c r="O451" s="236"/>
      <c r="P451" s="236"/>
      <c r="Q451" s="236"/>
      <c r="R451" s="236"/>
      <c r="S451" s="236"/>
      <c r="T451" s="236"/>
      <c r="U451" s="236"/>
      <c r="V451" s="236"/>
      <c r="W451" s="236"/>
      <c r="X451" s="236"/>
      <c r="Y451" s="236"/>
      <c r="Z451" s="236"/>
      <c r="AA451" s="236"/>
      <c r="AB451" s="236"/>
      <c r="AC451" s="236"/>
      <c r="AD451" s="236"/>
      <c r="AE451" s="236"/>
    </row>
    <row r="452" spans="1:31" ht="15.75" customHeight="1" x14ac:dyDescent="0.25">
      <c r="A452" s="236"/>
      <c r="B452" s="236"/>
      <c r="C452" s="236"/>
      <c r="D452" s="236"/>
      <c r="E452" s="236"/>
      <c r="F452" s="236"/>
      <c r="G452" s="237"/>
      <c r="H452" s="236"/>
      <c r="I452" s="236"/>
      <c r="J452" s="236"/>
      <c r="K452" s="236"/>
      <c r="L452" s="236"/>
      <c r="M452" s="236"/>
      <c r="N452" s="236"/>
      <c r="O452" s="236"/>
      <c r="P452" s="236"/>
      <c r="Q452" s="236"/>
      <c r="R452" s="236"/>
      <c r="S452" s="236"/>
      <c r="T452" s="236"/>
      <c r="U452" s="236"/>
      <c r="V452" s="236"/>
      <c r="W452" s="236"/>
      <c r="X452" s="236"/>
      <c r="Y452" s="236"/>
      <c r="Z452" s="236"/>
      <c r="AA452" s="236"/>
      <c r="AB452" s="236"/>
      <c r="AC452" s="236"/>
      <c r="AD452" s="236"/>
      <c r="AE452" s="236"/>
    </row>
    <row r="453" spans="1:31" ht="15.75" customHeight="1" x14ac:dyDescent="0.25">
      <c r="A453" s="236"/>
      <c r="B453" s="236"/>
      <c r="C453" s="236"/>
      <c r="D453" s="236"/>
      <c r="E453" s="236"/>
      <c r="F453" s="236"/>
      <c r="G453" s="237"/>
      <c r="H453" s="236"/>
      <c r="I453" s="236"/>
      <c r="J453" s="236"/>
      <c r="K453" s="236"/>
      <c r="L453" s="236"/>
      <c r="M453" s="236"/>
      <c r="N453" s="236"/>
      <c r="O453" s="236"/>
      <c r="P453" s="236"/>
      <c r="Q453" s="236"/>
      <c r="R453" s="236"/>
      <c r="S453" s="236"/>
      <c r="T453" s="236"/>
      <c r="U453" s="236"/>
      <c r="V453" s="236"/>
      <c r="W453" s="236"/>
      <c r="X453" s="236"/>
      <c r="Y453" s="236"/>
      <c r="Z453" s="236"/>
      <c r="AA453" s="236"/>
      <c r="AB453" s="236"/>
      <c r="AC453" s="236"/>
      <c r="AD453" s="236"/>
      <c r="AE453" s="236"/>
    </row>
    <row r="454" spans="1:31" ht="15.75" customHeight="1" x14ac:dyDescent="0.25">
      <c r="A454" s="236"/>
      <c r="B454" s="236"/>
      <c r="C454" s="236"/>
      <c r="D454" s="236"/>
      <c r="E454" s="236"/>
      <c r="F454" s="236"/>
      <c r="G454" s="237"/>
      <c r="H454" s="236"/>
      <c r="I454" s="236"/>
      <c r="J454" s="236"/>
      <c r="K454" s="236"/>
      <c r="L454" s="236"/>
      <c r="M454" s="236"/>
      <c r="N454" s="236"/>
      <c r="O454" s="236"/>
      <c r="P454" s="236"/>
      <c r="Q454" s="236"/>
      <c r="R454" s="236"/>
      <c r="S454" s="236"/>
      <c r="T454" s="236"/>
      <c r="U454" s="236"/>
      <c r="V454" s="236"/>
      <c r="W454" s="236"/>
      <c r="X454" s="236"/>
      <c r="Y454" s="236"/>
      <c r="Z454" s="236"/>
      <c r="AA454" s="236"/>
      <c r="AB454" s="236"/>
      <c r="AC454" s="236"/>
      <c r="AD454" s="236"/>
      <c r="AE454" s="236"/>
    </row>
    <row r="455" spans="1:31" ht="15.75" customHeight="1" x14ac:dyDescent="0.25">
      <c r="A455" s="236"/>
      <c r="B455" s="236"/>
      <c r="C455" s="236"/>
      <c r="D455" s="236"/>
      <c r="E455" s="236"/>
      <c r="F455" s="236"/>
      <c r="G455" s="237"/>
      <c r="H455" s="236"/>
      <c r="I455" s="236"/>
      <c r="J455" s="236"/>
      <c r="K455" s="236"/>
      <c r="L455" s="236"/>
      <c r="M455" s="236"/>
      <c r="N455" s="236"/>
      <c r="O455" s="236"/>
      <c r="P455" s="236"/>
      <c r="Q455" s="236"/>
      <c r="R455" s="236"/>
      <c r="S455" s="236"/>
      <c r="T455" s="236"/>
      <c r="U455" s="236"/>
      <c r="V455" s="236"/>
      <c r="W455" s="236"/>
      <c r="X455" s="236"/>
      <c r="Y455" s="236"/>
      <c r="Z455" s="236"/>
      <c r="AA455" s="236"/>
      <c r="AB455" s="236"/>
      <c r="AC455" s="236"/>
      <c r="AD455" s="236"/>
      <c r="AE455" s="236"/>
    </row>
    <row r="456" spans="1:31" ht="15.75" customHeight="1" x14ac:dyDescent="0.25">
      <c r="A456" s="236"/>
      <c r="B456" s="236"/>
      <c r="C456" s="236"/>
      <c r="D456" s="236"/>
      <c r="E456" s="236"/>
      <c r="F456" s="236"/>
      <c r="G456" s="237"/>
      <c r="H456" s="236"/>
      <c r="I456" s="236"/>
      <c r="J456" s="236"/>
      <c r="K456" s="236"/>
      <c r="L456" s="236"/>
      <c r="M456" s="236"/>
      <c r="N456" s="236"/>
      <c r="O456" s="236"/>
      <c r="P456" s="236"/>
      <c r="Q456" s="236"/>
      <c r="R456" s="236"/>
      <c r="S456" s="236"/>
      <c r="T456" s="236"/>
      <c r="U456" s="236"/>
      <c r="V456" s="236"/>
      <c r="W456" s="236"/>
      <c r="X456" s="236"/>
      <c r="Y456" s="236"/>
      <c r="Z456" s="236"/>
      <c r="AA456" s="236"/>
      <c r="AB456" s="236"/>
      <c r="AC456" s="236"/>
      <c r="AD456" s="236"/>
      <c r="AE456" s="236"/>
    </row>
    <row r="457" spans="1:31" ht="15.75" customHeight="1" x14ac:dyDescent="0.25">
      <c r="A457" s="236"/>
      <c r="B457" s="236"/>
      <c r="C457" s="236"/>
      <c r="D457" s="236"/>
      <c r="E457" s="236"/>
      <c r="F457" s="236"/>
      <c r="G457" s="237"/>
      <c r="H457" s="236"/>
      <c r="I457" s="236"/>
      <c r="J457" s="236"/>
      <c r="K457" s="236"/>
      <c r="L457" s="236"/>
      <c r="M457" s="236"/>
      <c r="N457" s="236"/>
      <c r="O457" s="236"/>
      <c r="P457" s="236"/>
      <c r="Q457" s="236"/>
      <c r="R457" s="236"/>
      <c r="S457" s="236"/>
      <c r="T457" s="236"/>
      <c r="U457" s="236"/>
      <c r="V457" s="236"/>
      <c r="W457" s="236"/>
      <c r="X457" s="236"/>
      <c r="Y457" s="236"/>
      <c r="Z457" s="236"/>
      <c r="AA457" s="236"/>
      <c r="AB457" s="236"/>
      <c r="AC457" s="236"/>
      <c r="AD457" s="236"/>
      <c r="AE457" s="236"/>
    </row>
    <row r="458" spans="1:31" ht="15.75" customHeight="1" x14ac:dyDescent="0.25">
      <c r="A458" s="236"/>
      <c r="B458" s="236"/>
      <c r="C458" s="236"/>
      <c r="D458" s="236"/>
      <c r="E458" s="236"/>
      <c r="F458" s="236"/>
      <c r="G458" s="237"/>
      <c r="H458" s="236"/>
      <c r="I458" s="236"/>
      <c r="J458" s="236"/>
      <c r="K458" s="236"/>
      <c r="L458" s="236"/>
      <c r="M458" s="236"/>
      <c r="N458" s="236"/>
      <c r="O458" s="236"/>
      <c r="P458" s="236"/>
      <c r="Q458" s="236"/>
      <c r="R458" s="236"/>
      <c r="S458" s="236"/>
      <c r="T458" s="236"/>
      <c r="U458" s="236"/>
      <c r="V458" s="236"/>
      <c r="W458" s="236"/>
      <c r="X458" s="236"/>
      <c r="Y458" s="236"/>
      <c r="Z458" s="236"/>
      <c r="AA458" s="236"/>
      <c r="AB458" s="236"/>
      <c r="AC458" s="236"/>
      <c r="AD458" s="236"/>
      <c r="AE458" s="236"/>
    </row>
    <row r="459" spans="1:31" ht="15.75" customHeight="1" x14ac:dyDescent="0.25">
      <c r="A459" s="236"/>
      <c r="B459" s="236"/>
      <c r="C459" s="236"/>
      <c r="D459" s="236"/>
      <c r="E459" s="236"/>
      <c r="F459" s="236"/>
      <c r="G459" s="237"/>
      <c r="H459" s="236"/>
      <c r="I459" s="236"/>
      <c r="J459" s="236"/>
      <c r="K459" s="236"/>
      <c r="L459" s="236"/>
      <c r="M459" s="236"/>
      <c r="N459" s="236"/>
      <c r="O459" s="236"/>
      <c r="P459" s="236"/>
      <c r="Q459" s="236"/>
      <c r="R459" s="236"/>
      <c r="S459" s="236"/>
      <c r="T459" s="236"/>
      <c r="U459" s="236"/>
      <c r="V459" s="236"/>
      <c r="W459" s="236"/>
      <c r="X459" s="236"/>
      <c r="Y459" s="236"/>
      <c r="Z459" s="236"/>
      <c r="AA459" s="236"/>
      <c r="AB459" s="236"/>
      <c r="AC459" s="236"/>
      <c r="AD459" s="236"/>
      <c r="AE459" s="236"/>
    </row>
    <row r="460" spans="1:31" ht="15.75" customHeight="1" x14ac:dyDescent="0.25">
      <c r="A460" s="236"/>
      <c r="B460" s="236"/>
      <c r="C460" s="236"/>
      <c r="D460" s="236"/>
      <c r="E460" s="236"/>
      <c r="F460" s="236"/>
      <c r="G460" s="237"/>
      <c r="H460" s="236"/>
      <c r="I460" s="236"/>
      <c r="J460" s="236"/>
      <c r="K460" s="236"/>
      <c r="L460" s="236"/>
      <c r="M460" s="236"/>
      <c r="N460" s="236"/>
      <c r="O460" s="236"/>
      <c r="P460" s="236"/>
      <c r="Q460" s="236"/>
      <c r="R460" s="236"/>
      <c r="S460" s="236"/>
      <c r="T460" s="236"/>
      <c r="U460" s="236"/>
      <c r="V460" s="236"/>
      <c r="W460" s="236"/>
      <c r="X460" s="236"/>
      <c r="Y460" s="236"/>
      <c r="Z460" s="236"/>
      <c r="AA460" s="236"/>
      <c r="AB460" s="236"/>
      <c r="AC460" s="236"/>
      <c r="AD460" s="236"/>
      <c r="AE460" s="236"/>
    </row>
    <row r="461" spans="1:31" ht="15.75" customHeight="1" x14ac:dyDescent="0.25">
      <c r="A461" s="236"/>
      <c r="B461" s="236"/>
      <c r="C461" s="236"/>
      <c r="D461" s="236"/>
      <c r="E461" s="236"/>
      <c r="F461" s="236"/>
      <c r="G461" s="237"/>
      <c r="H461" s="236"/>
      <c r="I461" s="236"/>
      <c r="J461" s="236"/>
      <c r="K461" s="236"/>
      <c r="L461" s="236"/>
      <c r="M461" s="236"/>
      <c r="N461" s="236"/>
      <c r="O461" s="236"/>
      <c r="P461" s="236"/>
      <c r="Q461" s="236"/>
      <c r="R461" s="236"/>
      <c r="S461" s="236"/>
      <c r="T461" s="236"/>
      <c r="U461" s="236"/>
      <c r="V461" s="236"/>
      <c r="W461" s="236"/>
      <c r="X461" s="236"/>
      <c r="Y461" s="236"/>
      <c r="Z461" s="236"/>
      <c r="AA461" s="236"/>
      <c r="AB461" s="236"/>
      <c r="AC461" s="236"/>
      <c r="AD461" s="236"/>
      <c r="AE461" s="236"/>
    </row>
    <row r="462" spans="1:31" ht="15.75" customHeight="1" x14ac:dyDescent="0.25">
      <c r="A462" s="236"/>
      <c r="B462" s="236"/>
      <c r="C462" s="236"/>
      <c r="D462" s="236"/>
      <c r="E462" s="236"/>
      <c r="F462" s="236"/>
      <c r="G462" s="237"/>
      <c r="H462" s="236"/>
      <c r="I462" s="236"/>
      <c r="J462" s="236"/>
      <c r="K462" s="236"/>
      <c r="L462" s="236"/>
      <c r="M462" s="236"/>
      <c r="N462" s="236"/>
      <c r="O462" s="236"/>
      <c r="P462" s="236"/>
      <c r="Q462" s="236"/>
      <c r="R462" s="236"/>
      <c r="S462" s="236"/>
      <c r="T462" s="236"/>
      <c r="U462" s="236"/>
      <c r="V462" s="236"/>
      <c r="W462" s="236"/>
      <c r="X462" s="236"/>
      <c r="Y462" s="236"/>
      <c r="Z462" s="236"/>
      <c r="AA462" s="236"/>
      <c r="AB462" s="236"/>
      <c r="AC462" s="236"/>
      <c r="AD462" s="236"/>
      <c r="AE462" s="236"/>
    </row>
    <row r="463" spans="1:31" ht="15.75" customHeight="1" x14ac:dyDescent="0.25">
      <c r="A463" s="236"/>
      <c r="B463" s="236"/>
      <c r="C463" s="236"/>
      <c r="D463" s="236"/>
      <c r="E463" s="236"/>
      <c r="F463" s="236"/>
      <c r="G463" s="237"/>
      <c r="H463" s="236"/>
      <c r="I463" s="236"/>
      <c r="J463" s="236"/>
      <c r="K463" s="236"/>
      <c r="L463" s="236"/>
      <c r="M463" s="236"/>
      <c r="N463" s="236"/>
      <c r="O463" s="236"/>
      <c r="P463" s="236"/>
      <c r="Q463" s="236"/>
      <c r="R463" s="236"/>
      <c r="S463" s="236"/>
      <c r="T463" s="236"/>
      <c r="U463" s="236"/>
      <c r="V463" s="236"/>
      <c r="W463" s="236"/>
      <c r="X463" s="236"/>
      <c r="Y463" s="236"/>
      <c r="Z463" s="236"/>
      <c r="AA463" s="236"/>
      <c r="AB463" s="236"/>
      <c r="AC463" s="236"/>
      <c r="AD463" s="236"/>
      <c r="AE463" s="236"/>
    </row>
    <row r="464" spans="1:31" ht="15.75" customHeight="1" x14ac:dyDescent="0.25">
      <c r="A464" s="236"/>
      <c r="B464" s="236"/>
      <c r="C464" s="236"/>
      <c r="D464" s="236"/>
      <c r="E464" s="236"/>
      <c r="F464" s="236"/>
      <c r="G464" s="237"/>
      <c r="H464" s="236"/>
      <c r="I464" s="236"/>
      <c r="J464" s="236"/>
      <c r="K464" s="236"/>
      <c r="L464" s="236"/>
      <c r="M464" s="236"/>
      <c r="N464" s="236"/>
      <c r="O464" s="236"/>
      <c r="P464" s="236"/>
      <c r="Q464" s="236"/>
      <c r="R464" s="236"/>
      <c r="S464" s="236"/>
      <c r="T464" s="236"/>
      <c r="U464" s="236"/>
      <c r="V464" s="236"/>
      <c r="W464" s="236"/>
      <c r="X464" s="236"/>
      <c r="Y464" s="236"/>
      <c r="Z464" s="236"/>
      <c r="AA464" s="236"/>
      <c r="AB464" s="236"/>
      <c r="AC464" s="236"/>
      <c r="AD464" s="236"/>
      <c r="AE464" s="236"/>
    </row>
    <row r="465" spans="1:31" ht="15.75" customHeight="1" x14ac:dyDescent="0.25">
      <c r="A465" s="236"/>
      <c r="B465" s="236"/>
      <c r="C465" s="236"/>
      <c r="D465" s="236"/>
      <c r="E465" s="236"/>
      <c r="F465" s="236"/>
      <c r="G465" s="237"/>
      <c r="H465" s="236"/>
      <c r="I465" s="236"/>
      <c r="J465" s="236"/>
      <c r="K465" s="236"/>
      <c r="L465" s="236"/>
      <c r="M465" s="236"/>
      <c r="N465" s="236"/>
      <c r="O465" s="236"/>
      <c r="P465" s="236"/>
      <c r="Q465" s="236"/>
      <c r="R465" s="236"/>
      <c r="S465" s="236"/>
      <c r="T465" s="236"/>
      <c r="U465" s="236"/>
      <c r="V465" s="236"/>
      <c r="W465" s="236"/>
      <c r="X465" s="236"/>
      <c r="Y465" s="236"/>
      <c r="Z465" s="236"/>
      <c r="AA465" s="236"/>
      <c r="AB465" s="236"/>
      <c r="AC465" s="236"/>
      <c r="AD465" s="236"/>
      <c r="AE465" s="236"/>
    </row>
    <row r="466" spans="1:31" ht="15.75" customHeight="1" x14ac:dyDescent="0.25">
      <c r="A466" s="236"/>
      <c r="B466" s="236"/>
      <c r="C466" s="236"/>
      <c r="D466" s="236"/>
      <c r="E466" s="236"/>
      <c r="F466" s="236"/>
      <c r="G466" s="237"/>
      <c r="H466" s="236"/>
      <c r="I466" s="236"/>
      <c r="J466" s="236"/>
      <c r="K466" s="236"/>
      <c r="L466" s="236"/>
      <c r="M466" s="236"/>
      <c r="N466" s="236"/>
      <c r="O466" s="236"/>
      <c r="P466" s="236"/>
      <c r="Q466" s="236"/>
      <c r="R466" s="236"/>
      <c r="S466" s="236"/>
      <c r="T466" s="236"/>
      <c r="U466" s="236"/>
      <c r="V466" s="236"/>
      <c r="W466" s="236"/>
      <c r="X466" s="236"/>
      <c r="Y466" s="236"/>
      <c r="Z466" s="236"/>
      <c r="AA466" s="236"/>
      <c r="AB466" s="236"/>
      <c r="AC466" s="236"/>
      <c r="AD466" s="236"/>
      <c r="AE466" s="236"/>
    </row>
    <row r="467" spans="1:31" ht="15.75" customHeight="1" x14ac:dyDescent="0.25">
      <c r="A467" s="236"/>
      <c r="B467" s="236"/>
      <c r="C467" s="236"/>
      <c r="D467" s="236"/>
      <c r="E467" s="236"/>
      <c r="F467" s="236"/>
      <c r="G467" s="237"/>
      <c r="H467" s="236"/>
      <c r="I467" s="236"/>
      <c r="J467" s="236"/>
      <c r="K467" s="236"/>
      <c r="L467" s="236"/>
      <c r="M467" s="236"/>
      <c r="N467" s="236"/>
      <c r="O467" s="236"/>
      <c r="P467" s="236"/>
      <c r="Q467" s="236"/>
      <c r="R467" s="236"/>
      <c r="S467" s="236"/>
      <c r="T467" s="236"/>
      <c r="U467" s="236"/>
      <c r="V467" s="236"/>
      <c r="W467" s="236"/>
      <c r="X467" s="236"/>
      <c r="Y467" s="236"/>
      <c r="Z467" s="236"/>
      <c r="AA467" s="236"/>
      <c r="AB467" s="236"/>
      <c r="AC467" s="236"/>
      <c r="AD467" s="236"/>
      <c r="AE467" s="236"/>
    </row>
    <row r="468" spans="1:31" ht="15.75" customHeight="1" x14ac:dyDescent="0.25">
      <c r="A468" s="236"/>
      <c r="B468" s="236"/>
      <c r="C468" s="236"/>
      <c r="D468" s="236"/>
      <c r="E468" s="236"/>
      <c r="F468" s="236"/>
      <c r="G468" s="237"/>
      <c r="H468" s="236"/>
      <c r="I468" s="236"/>
      <c r="J468" s="236"/>
      <c r="K468" s="236"/>
      <c r="L468" s="236"/>
      <c r="M468" s="236"/>
      <c r="N468" s="236"/>
      <c r="O468" s="236"/>
      <c r="P468" s="236"/>
      <c r="Q468" s="236"/>
      <c r="R468" s="236"/>
      <c r="S468" s="236"/>
      <c r="T468" s="236"/>
      <c r="U468" s="236"/>
      <c r="V468" s="236"/>
      <c r="W468" s="236"/>
      <c r="X468" s="236"/>
      <c r="Y468" s="236"/>
      <c r="Z468" s="236"/>
      <c r="AA468" s="236"/>
      <c r="AB468" s="236"/>
      <c r="AC468" s="236"/>
      <c r="AD468" s="236"/>
      <c r="AE468" s="236"/>
    </row>
    <row r="469" spans="1:31" ht="15.75" customHeight="1" x14ac:dyDescent="0.25">
      <c r="A469" s="236"/>
      <c r="B469" s="236"/>
      <c r="C469" s="236"/>
      <c r="D469" s="236"/>
      <c r="E469" s="236"/>
      <c r="F469" s="236"/>
      <c r="G469" s="237"/>
      <c r="H469" s="236"/>
      <c r="I469" s="236"/>
      <c r="J469" s="236"/>
      <c r="K469" s="236"/>
      <c r="L469" s="236"/>
      <c r="M469" s="236"/>
      <c r="N469" s="236"/>
      <c r="O469" s="236"/>
      <c r="P469" s="236"/>
      <c r="Q469" s="236"/>
      <c r="R469" s="236"/>
      <c r="S469" s="236"/>
      <c r="T469" s="236"/>
      <c r="U469" s="236"/>
      <c r="V469" s="236"/>
      <c r="W469" s="236"/>
      <c r="X469" s="236"/>
      <c r="Y469" s="236"/>
      <c r="Z469" s="236"/>
      <c r="AA469" s="236"/>
      <c r="AB469" s="236"/>
      <c r="AC469" s="236"/>
      <c r="AD469" s="236"/>
      <c r="AE469" s="236"/>
    </row>
    <row r="470" spans="1:31" ht="15.75" customHeight="1" x14ac:dyDescent="0.25">
      <c r="A470" s="236"/>
      <c r="B470" s="236"/>
      <c r="C470" s="236"/>
      <c r="D470" s="236"/>
      <c r="E470" s="236"/>
      <c r="F470" s="236"/>
      <c r="G470" s="237"/>
      <c r="H470" s="236"/>
      <c r="I470" s="236"/>
      <c r="J470" s="236"/>
      <c r="K470" s="236"/>
      <c r="L470" s="236"/>
      <c r="M470" s="236"/>
      <c r="N470" s="236"/>
      <c r="O470" s="236"/>
      <c r="P470" s="236"/>
      <c r="Q470" s="236"/>
      <c r="R470" s="236"/>
      <c r="S470" s="236"/>
      <c r="T470" s="236"/>
      <c r="U470" s="236"/>
      <c r="V470" s="236"/>
      <c r="W470" s="236"/>
      <c r="X470" s="236"/>
      <c r="Y470" s="236"/>
      <c r="Z470" s="236"/>
      <c r="AA470" s="236"/>
      <c r="AB470" s="236"/>
      <c r="AC470" s="236"/>
      <c r="AD470" s="236"/>
      <c r="AE470" s="236"/>
    </row>
    <row r="471" spans="1:31" ht="15.75" customHeight="1" x14ac:dyDescent="0.25">
      <c r="A471" s="236"/>
      <c r="B471" s="236"/>
      <c r="C471" s="236"/>
      <c r="D471" s="236"/>
      <c r="E471" s="236"/>
      <c r="F471" s="236"/>
      <c r="G471" s="237"/>
      <c r="H471" s="236"/>
      <c r="I471" s="236"/>
      <c r="J471" s="236"/>
      <c r="K471" s="236"/>
      <c r="L471" s="236"/>
      <c r="M471" s="236"/>
      <c r="N471" s="236"/>
      <c r="O471" s="236"/>
      <c r="P471" s="236"/>
      <c r="Q471" s="236"/>
      <c r="R471" s="236"/>
      <c r="S471" s="236"/>
      <c r="T471" s="236"/>
      <c r="U471" s="236"/>
      <c r="V471" s="236"/>
      <c r="W471" s="236"/>
      <c r="X471" s="236"/>
      <c r="Y471" s="236"/>
      <c r="Z471" s="236"/>
      <c r="AA471" s="236"/>
      <c r="AB471" s="236"/>
      <c r="AC471" s="236"/>
      <c r="AD471" s="236"/>
      <c r="AE471" s="236"/>
    </row>
    <row r="472" spans="1:31" ht="15.75" customHeight="1" x14ac:dyDescent="0.25">
      <c r="A472" s="236"/>
      <c r="B472" s="236"/>
      <c r="C472" s="236"/>
      <c r="D472" s="236"/>
      <c r="E472" s="236"/>
      <c r="F472" s="236"/>
      <c r="G472" s="237"/>
      <c r="H472" s="236"/>
      <c r="I472" s="236"/>
      <c r="J472" s="236"/>
      <c r="K472" s="236"/>
      <c r="L472" s="236"/>
      <c r="M472" s="236"/>
      <c r="N472" s="236"/>
      <c r="O472" s="236"/>
      <c r="P472" s="236"/>
      <c r="Q472" s="236"/>
      <c r="R472" s="236"/>
      <c r="S472" s="236"/>
      <c r="T472" s="236"/>
      <c r="U472" s="236"/>
      <c r="V472" s="236"/>
      <c r="W472" s="236"/>
      <c r="X472" s="236"/>
      <c r="Y472" s="236"/>
      <c r="Z472" s="236"/>
      <c r="AA472" s="236"/>
      <c r="AB472" s="236"/>
      <c r="AC472" s="236"/>
      <c r="AD472" s="236"/>
      <c r="AE472" s="236"/>
    </row>
    <row r="473" spans="1:31" ht="15.75" customHeight="1" x14ac:dyDescent="0.25">
      <c r="A473" s="236"/>
      <c r="B473" s="236"/>
      <c r="C473" s="236"/>
      <c r="D473" s="236"/>
      <c r="E473" s="236"/>
      <c r="F473" s="236"/>
      <c r="G473" s="237"/>
      <c r="H473" s="236"/>
      <c r="I473" s="236"/>
      <c r="J473" s="236"/>
      <c r="K473" s="236"/>
      <c r="L473" s="236"/>
      <c r="M473" s="236"/>
      <c r="N473" s="236"/>
      <c r="O473" s="236"/>
      <c r="P473" s="236"/>
      <c r="Q473" s="236"/>
      <c r="R473" s="236"/>
      <c r="S473" s="236"/>
      <c r="T473" s="236"/>
      <c r="U473" s="236"/>
      <c r="V473" s="236"/>
      <c r="W473" s="236"/>
      <c r="X473" s="236"/>
      <c r="Y473" s="236"/>
      <c r="Z473" s="236"/>
      <c r="AA473" s="236"/>
      <c r="AB473" s="236"/>
      <c r="AC473" s="236"/>
      <c r="AD473" s="236"/>
      <c r="AE473" s="236"/>
    </row>
    <row r="474" spans="1:31" ht="15.75" customHeight="1" x14ac:dyDescent="0.25">
      <c r="A474" s="236"/>
      <c r="B474" s="236"/>
      <c r="C474" s="236"/>
      <c r="D474" s="236"/>
      <c r="E474" s="236"/>
      <c r="F474" s="236"/>
      <c r="G474" s="237"/>
      <c r="H474" s="236"/>
      <c r="I474" s="236"/>
      <c r="J474" s="236"/>
      <c r="K474" s="236"/>
      <c r="L474" s="236"/>
      <c r="M474" s="236"/>
      <c r="N474" s="236"/>
      <c r="O474" s="236"/>
      <c r="P474" s="236"/>
      <c r="Q474" s="236"/>
      <c r="R474" s="236"/>
      <c r="S474" s="236"/>
      <c r="T474" s="236"/>
      <c r="U474" s="236"/>
      <c r="V474" s="236"/>
      <c r="W474" s="236"/>
      <c r="X474" s="236"/>
      <c r="Y474" s="236"/>
      <c r="Z474" s="236"/>
      <c r="AA474" s="236"/>
      <c r="AB474" s="236"/>
      <c r="AC474" s="236"/>
      <c r="AD474" s="236"/>
      <c r="AE474" s="236"/>
    </row>
    <row r="475" spans="1:31" ht="15.75" customHeight="1" x14ac:dyDescent="0.25">
      <c r="A475" s="236"/>
      <c r="B475" s="236"/>
      <c r="C475" s="236"/>
      <c r="D475" s="236"/>
      <c r="E475" s="236"/>
      <c r="F475" s="236"/>
      <c r="G475" s="237"/>
      <c r="H475" s="236"/>
      <c r="I475" s="236"/>
      <c r="J475" s="236"/>
      <c r="K475" s="236"/>
      <c r="L475" s="236"/>
      <c r="M475" s="236"/>
      <c r="N475" s="236"/>
      <c r="O475" s="236"/>
      <c r="P475" s="236"/>
      <c r="Q475" s="236"/>
      <c r="R475" s="236"/>
      <c r="S475" s="236"/>
      <c r="T475" s="236"/>
      <c r="U475" s="236"/>
      <c r="V475" s="236"/>
      <c r="W475" s="236"/>
      <c r="X475" s="236"/>
      <c r="Y475" s="236"/>
      <c r="Z475" s="236"/>
      <c r="AA475" s="236"/>
      <c r="AB475" s="236"/>
      <c r="AC475" s="236"/>
      <c r="AD475" s="236"/>
      <c r="AE475" s="236"/>
    </row>
    <row r="476" spans="1:31" ht="15.75" customHeight="1" x14ac:dyDescent="0.25">
      <c r="A476" s="236"/>
      <c r="B476" s="236"/>
      <c r="C476" s="236"/>
      <c r="D476" s="236"/>
      <c r="E476" s="236"/>
      <c r="F476" s="236"/>
      <c r="G476" s="237"/>
      <c r="H476" s="236"/>
      <c r="I476" s="236"/>
      <c r="J476" s="236"/>
      <c r="K476" s="236"/>
      <c r="L476" s="236"/>
      <c r="M476" s="236"/>
      <c r="N476" s="236"/>
      <c r="O476" s="236"/>
      <c r="P476" s="236"/>
      <c r="Q476" s="236"/>
      <c r="R476" s="236"/>
      <c r="S476" s="236"/>
      <c r="T476" s="236"/>
      <c r="U476" s="236"/>
      <c r="V476" s="236"/>
      <c r="W476" s="236"/>
      <c r="X476" s="236"/>
      <c r="Y476" s="236"/>
      <c r="Z476" s="236"/>
      <c r="AA476" s="236"/>
      <c r="AB476" s="236"/>
      <c r="AC476" s="236"/>
      <c r="AD476" s="236"/>
      <c r="AE476" s="236"/>
    </row>
    <row r="477" spans="1:31" ht="15.75" customHeight="1" x14ac:dyDescent="0.25">
      <c r="A477" s="236"/>
      <c r="B477" s="236"/>
      <c r="C477" s="236"/>
      <c r="D477" s="236"/>
      <c r="E477" s="236"/>
      <c r="F477" s="236"/>
      <c r="G477" s="237"/>
      <c r="H477" s="236"/>
      <c r="I477" s="236"/>
      <c r="J477" s="236"/>
      <c r="K477" s="236"/>
      <c r="L477" s="236"/>
      <c r="M477" s="236"/>
      <c r="N477" s="236"/>
      <c r="O477" s="236"/>
      <c r="P477" s="236"/>
      <c r="Q477" s="236"/>
      <c r="R477" s="236"/>
      <c r="S477" s="236"/>
      <c r="T477" s="236"/>
      <c r="U477" s="236"/>
      <c r="V477" s="236"/>
      <c r="W477" s="236"/>
      <c r="X477" s="236"/>
      <c r="Y477" s="236"/>
      <c r="Z477" s="236"/>
      <c r="AA477" s="236"/>
      <c r="AB477" s="236"/>
      <c r="AC477" s="236"/>
      <c r="AD477" s="236"/>
      <c r="AE477" s="236"/>
    </row>
    <row r="478" spans="1:31" ht="15.75" customHeight="1" x14ac:dyDescent="0.25">
      <c r="A478" s="236"/>
      <c r="B478" s="236"/>
      <c r="C478" s="236"/>
      <c r="D478" s="236"/>
      <c r="E478" s="236"/>
      <c r="F478" s="236"/>
      <c r="G478" s="237"/>
      <c r="H478" s="236"/>
      <c r="I478" s="236"/>
      <c r="J478" s="236"/>
      <c r="K478" s="236"/>
      <c r="L478" s="236"/>
      <c r="M478" s="236"/>
      <c r="N478" s="236"/>
      <c r="O478" s="236"/>
      <c r="P478" s="236"/>
      <c r="Q478" s="236"/>
      <c r="R478" s="236"/>
      <c r="S478" s="236"/>
      <c r="T478" s="236"/>
      <c r="U478" s="236"/>
      <c r="V478" s="236"/>
      <c r="W478" s="236"/>
      <c r="X478" s="236"/>
      <c r="Y478" s="236"/>
      <c r="Z478" s="236"/>
      <c r="AA478" s="236"/>
      <c r="AB478" s="236"/>
      <c r="AC478" s="236"/>
      <c r="AD478" s="236"/>
      <c r="AE478" s="236"/>
    </row>
    <row r="479" spans="1:31" ht="15.75" customHeight="1" x14ac:dyDescent="0.25">
      <c r="A479" s="236"/>
      <c r="B479" s="236"/>
      <c r="C479" s="236"/>
      <c r="D479" s="236"/>
      <c r="E479" s="236"/>
      <c r="F479" s="236"/>
      <c r="G479" s="237"/>
      <c r="H479" s="236"/>
      <c r="I479" s="236"/>
      <c r="J479" s="236"/>
      <c r="K479" s="236"/>
      <c r="L479" s="236"/>
      <c r="M479" s="236"/>
      <c r="N479" s="236"/>
      <c r="O479" s="236"/>
      <c r="P479" s="236"/>
      <c r="Q479" s="236"/>
      <c r="R479" s="236"/>
      <c r="S479" s="236"/>
      <c r="T479" s="236"/>
      <c r="U479" s="236"/>
      <c r="V479" s="236"/>
      <c r="W479" s="236"/>
      <c r="X479" s="236"/>
      <c r="Y479" s="236"/>
      <c r="Z479" s="236"/>
      <c r="AA479" s="236"/>
      <c r="AB479" s="236"/>
      <c r="AC479" s="236"/>
      <c r="AD479" s="236"/>
      <c r="AE479" s="236"/>
    </row>
    <row r="480" spans="1:31" ht="15.75" customHeight="1" x14ac:dyDescent="0.25">
      <c r="A480" s="236"/>
      <c r="B480" s="236"/>
      <c r="C480" s="236"/>
      <c r="D480" s="236"/>
      <c r="E480" s="236"/>
      <c r="F480" s="236"/>
      <c r="G480" s="237"/>
      <c r="H480" s="236"/>
      <c r="I480" s="236"/>
      <c r="J480" s="236"/>
      <c r="K480" s="236"/>
      <c r="L480" s="236"/>
      <c r="M480" s="236"/>
      <c r="N480" s="236"/>
      <c r="O480" s="236"/>
      <c r="P480" s="236"/>
      <c r="Q480" s="236"/>
      <c r="R480" s="236"/>
      <c r="S480" s="236"/>
      <c r="T480" s="236"/>
      <c r="U480" s="236"/>
      <c r="V480" s="236"/>
      <c r="W480" s="236"/>
      <c r="X480" s="236"/>
      <c r="Y480" s="236"/>
      <c r="Z480" s="236"/>
      <c r="AA480" s="236"/>
      <c r="AB480" s="236"/>
      <c r="AC480" s="236"/>
      <c r="AD480" s="236"/>
      <c r="AE480" s="236"/>
    </row>
    <row r="481" spans="1:31" ht="15.75" customHeight="1" x14ac:dyDescent="0.25">
      <c r="A481" s="236"/>
      <c r="B481" s="236"/>
      <c r="C481" s="236"/>
      <c r="D481" s="236"/>
      <c r="E481" s="236"/>
      <c r="F481" s="236"/>
      <c r="G481" s="237"/>
      <c r="H481" s="236"/>
      <c r="I481" s="236"/>
      <c r="J481" s="236"/>
      <c r="K481" s="236"/>
      <c r="L481" s="236"/>
      <c r="M481" s="236"/>
      <c r="N481" s="236"/>
      <c r="O481" s="236"/>
      <c r="P481" s="236"/>
      <c r="Q481" s="236"/>
      <c r="R481" s="236"/>
      <c r="S481" s="236"/>
      <c r="T481" s="236"/>
      <c r="U481" s="236"/>
      <c r="V481" s="236"/>
      <c r="W481" s="236"/>
      <c r="X481" s="236"/>
      <c r="Y481" s="236"/>
      <c r="Z481" s="236"/>
      <c r="AA481" s="236"/>
      <c r="AB481" s="236"/>
      <c r="AC481" s="236"/>
      <c r="AD481" s="236"/>
      <c r="AE481" s="236"/>
    </row>
    <row r="482" spans="1:31" ht="15.75" customHeight="1" x14ac:dyDescent="0.25">
      <c r="A482" s="236"/>
      <c r="B482" s="236"/>
      <c r="C482" s="236"/>
      <c r="D482" s="236"/>
      <c r="E482" s="236"/>
      <c r="F482" s="236"/>
      <c r="G482" s="237"/>
      <c r="H482" s="236"/>
      <c r="I482" s="236"/>
      <c r="J482" s="236"/>
      <c r="K482" s="236"/>
      <c r="L482" s="236"/>
      <c r="M482" s="236"/>
      <c r="N482" s="236"/>
      <c r="O482" s="236"/>
      <c r="P482" s="236"/>
      <c r="Q482" s="236"/>
      <c r="R482" s="236"/>
      <c r="S482" s="236"/>
      <c r="T482" s="236"/>
      <c r="U482" s="236"/>
      <c r="V482" s="236"/>
      <c r="W482" s="236"/>
      <c r="X482" s="236"/>
      <c r="Y482" s="236"/>
      <c r="Z482" s="236"/>
      <c r="AA482" s="236"/>
      <c r="AB482" s="236"/>
      <c r="AC482" s="236"/>
      <c r="AD482" s="236"/>
      <c r="AE482" s="236"/>
    </row>
    <row r="483" spans="1:31" ht="15.75" customHeight="1" x14ac:dyDescent="0.25">
      <c r="A483" s="236"/>
      <c r="B483" s="236"/>
      <c r="C483" s="236"/>
      <c r="D483" s="236"/>
      <c r="E483" s="236"/>
      <c r="F483" s="236"/>
      <c r="G483" s="237"/>
      <c r="H483" s="236"/>
      <c r="I483" s="236"/>
      <c r="J483" s="236"/>
      <c r="K483" s="236"/>
      <c r="L483" s="236"/>
      <c r="M483" s="236"/>
      <c r="N483" s="236"/>
      <c r="O483" s="236"/>
      <c r="P483" s="236"/>
      <c r="Q483" s="236"/>
      <c r="R483" s="236"/>
      <c r="S483" s="236"/>
      <c r="T483" s="236"/>
      <c r="U483" s="236"/>
      <c r="V483" s="236"/>
      <c r="W483" s="236"/>
      <c r="X483" s="236"/>
      <c r="Y483" s="236"/>
      <c r="Z483" s="236"/>
      <c r="AA483" s="236"/>
      <c r="AB483" s="236"/>
      <c r="AC483" s="236"/>
      <c r="AD483" s="236"/>
      <c r="AE483" s="236"/>
    </row>
    <row r="484" spans="1:31" ht="15.75" customHeight="1" x14ac:dyDescent="0.25">
      <c r="A484" s="236"/>
      <c r="B484" s="236"/>
      <c r="C484" s="236"/>
      <c r="D484" s="236"/>
      <c r="E484" s="236"/>
      <c r="F484" s="236"/>
      <c r="G484" s="237"/>
      <c r="H484" s="236"/>
      <c r="I484" s="236"/>
      <c r="J484" s="236"/>
      <c r="K484" s="236"/>
      <c r="L484" s="236"/>
      <c r="M484" s="236"/>
      <c r="N484" s="236"/>
      <c r="O484" s="236"/>
      <c r="P484" s="236"/>
      <c r="Q484" s="236"/>
      <c r="R484" s="236"/>
      <c r="S484" s="236"/>
      <c r="T484" s="236"/>
      <c r="U484" s="236"/>
      <c r="V484" s="236"/>
      <c r="W484" s="236"/>
      <c r="X484" s="236"/>
      <c r="Y484" s="236"/>
      <c r="Z484" s="236"/>
      <c r="AA484" s="236"/>
      <c r="AB484" s="236"/>
      <c r="AC484" s="236"/>
      <c r="AD484" s="236"/>
      <c r="AE484" s="236"/>
    </row>
    <row r="485" spans="1:31" ht="15.75" customHeight="1" x14ac:dyDescent="0.25">
      <c r="A485" s="236"/>
      <c r="B485" s="236"/>
      <c r="C485" s="236"/>
      <c r="D485" s="236"/>
      <c r="E485" s="236"/>
      <c r="F485" s="236"/>
      <c r="G485" s="237"/>
      <c r="H485" s="236"/>
      <c r="I485" s="236"/>
      <c r="J485" s="236"/>
      <c r="K485" s="236"/>
      <c r="L485" s="236"/>
      <c r="M485" s="236"/>
      <c r="N485" s="236"/>
      <c r="O485" s="236"/>
      <c r="P485" s="236"/>
      <c r="Q485" s="236"/>
      <c r="R485" s="236"/>
      <c r="S485" s="236"/>
      <c r="T485" s="236"/>
      <c r="U485" s="236"/>
      <c r="V485" s="236"/>
      <c r="W485" s="236"/>
      <c r="X485" s="236"/>
      <c r="Y485" s="236"/>
      <c r="Z485" s="236"/>
      <c r="AA485" s="236"/>
      <c r="AB485" s="236"/>
      <c r="AC485" s="236"/>
      <c r="AD485" s="236"/>
      <c r="AE485" s="236"/>
    </row>
    <row r="486" spans="1:31" ht="15.75" customHeight="1" x14ac:dyDescent="0.25">
      <c r="A486" s="236"/>
      <c r="B486" s="236"/>
      <c r="C486" s="236"/>
      <c r="D486" s="236"/>
      <c r="E486" s="236"/>
      <c r="F486" s="236"/>
      <c r="G486" s="237"/>
      <c r="H486" s="236"/>
      <c r="I486" s="236"/>
      <c r="J486" s="236"/>
      <c r="K486" s="236"/>
      <c r="L486" s="236"/>
      <c r="M486" s="236"/>
      <c r="N486" s="236"/>
      <c r="O486" s="236"/>
      <c r="P486" s="236"/>
      <c r="Q486" s="236"/>
      <c r="R486" s="236"/>
      <c r="S486" s="236"/>
      <c r="T486" s="236"/>
      <c r="U486" s="236"/>
      <c r="V486" s="236"/>
      <c r="W486" s="236"/>
      <c r="X486" s="236"/>
      <c r="Y486" s="236"/>
      <c r="Z486" s="236"/>
      <c r="AA486" s="236"/>
      <c r="AB486" s="236"/>
      <c r="AC486" s="236"/>
      <c r="AD486" s="236"/>
      <c r="AE486" s="236"/>
    </row>
    <row r="487" spans="1:31" ht="15.75" customHeight="1" x14ac:dyDescent="0.25">
      <c r="A487" s="236"/>
      <c r="B487" s="236"/>
      <c r="C487" s="236"/>
      <c r="D487" s="236"/>
      <c r="E487" s="236"/>
      <c r="F487" s="236"/>
      <c r="G487" s="237"/>
      <c r="H487" s="236"/>
      <c r="I487" s="236"/>
      <c r="J487" s="236"/>
      <c r="K487" s="236"/>
      <c r="L487" s="236"/>
      <c r="M487" s="236"/>
      <c r="N487" s="236"/>
      <c r="O487" s="236"/>
      <c r="P487" s="236"/>
      <c r="Q487" s="236"/>
      <c r="R487" s="236"/>
      <c r="S487" s="236"/>
      <c r="T487" s="236"/>
      <c r="U487" s="236"/>
      <c r="V487" s="236"/>
      <c r="W487" s="236"/>
      <c r="X487" s="236"/>
      <c r="Y487" s="236"/>
      <c r="Z487" s="236"/>
      <c r="AA487" s="236"/>
      <c r="AB487" s="236"/>
      <c r="AC487" s="236"/>
      <c r="AD487" s="236"/>
      <c r="AE487" s="236"/>
    </row>
    <row r="488" spans="1:31" ht="15.75" customHeight="1" x14ac:dyDescent="0.25">
      <c r="A488" s="236"/>
      <c r="B488" s="236"/>
      <c r="C488" s="236"/>
      <c r="D488" s="236"/>
      <c r="E488" s="236"/>
      <c r="F488" s="236"/>
      <c r="G488" s="237"/>
      <c r="H488" s="236"/>
      <c r="I488" s="236"/>
      <c r="J488" s="236"/>
      <c r="K488" s="236"/>
      <c r="L488" s="236"/>
      <c r="M488" s="236"/>
      <c r="N488" s="236"/>
      <c r="O488" s="236"/>
      <c r="P488" s="236"/>
      <c r="Q488" s="236"/>
      <c r="R488" s="236"/>
      <c r="S488" s="236"/>
      <c r="T488" s="236"/>
      <c r="U488" s="236"/>
      <c r="V488" s="236"/>
      <c r="W488" s="236"/>
      <c r="X488" s="236"/>
      <c r="Y488" s="236"/>
      <c r="Z488" s="236"/>
      <c r="AA488" s="236"/>
      <c r="AB488" s="236"/>
      <c r="AC488" s="236"/>
      <c r="AD488" s="236"/>
      <c r="AE488" s="236"/>
    </row>
    <row r="489" spans="1:31" ht="15.75" customHeight="1" x14ac:dyDescent="0.25">
      <c r="A489" s="236"/>
      <c r="B489" s="236"/>
      <c r="C489" s="236"/>
      <c r="D489" s="236"/>
      <c r="E489" s="236"/>
      <c r="F489" s="236"/>
      <c r="G489" s="237"/>
      <c r="H489" s="236"/>
      <c r="I489" s="236"/>
      <c r="J489" s="236"/>
      <c r="K489" s="236"/>
      <c r="L489" s="236"/>
      <c r="M489" s="236"/>
      <c r="N489" s="236"/>
      <c r="O489" s="236"/>
      <c r="P489" s="236"/>
      <c r="Q489" s="236"/>
      <c r="R489" s="236"/>
      <c r="S489" s="236"/>
      <c r="T489" s="236"/>
      <c r="U489" s="236"/>
      <c r="V489" s="236"/>
      <c r="W489" s="236"/>
      <c r="X489" s="236"/>
      <c r="Y489" s="236"/>
      <c r="Z489" s="236"/>
      <c r="AA489" s="236"/>
      <c r="AB489" s="236"/>
      <c r="AC489" s="236"/>
      <c r="AD489" s="236"/>
      <c r="AE489" s="236"/>
    </row>
    <row r="490" spans="1:31" ht="15.75" customHeight="1" x14ac:dyDescent="0.25">
      <c r="A490" s="236"/>
      <c r="B490" s="236"/>
      <c r="C490" s="236"/>
      <c r="D490" s="236"/>
      <c r="E490" s="236"/>
      <c r="F490" s="236"/>
      <c r="G490" s="237"/>
      <c r="H490" s="236"/>
      <c r="I490" s="236"/>
      <c r="J490" s="236"/>
      <c r="K490" s="236"/>
      <c r="L490" s="236"/>
      <c r="M490" s="236"/>
      <c r="N490" s="236"/>
      <c r="O490" s="236"/>
      <c r="P490" s="236"/>
      <c r="Q490" s="236"/>
      <c r="R490" s="236"/>
      <c r="S490" s="236"/>
      <c r="T490" s="236"/>
      <c r="U490" s="236"/>
      <c r="V490" s="236"/>
      <c r="W490" s="236"/>
      <c r="X490" s="236"/>
      <c r="Y490" s="236"/>
      <c r="Z490" s="236"/>
      <c r="AA490" s="236"/>
      <c r="AB490" s="236"/>
      <c r="AC490" s="236"/>
      <c r="AD490" s="236"/>
      <c r="AE490" s="236"/>
    </row>
    <row r="491" spans="1:31" ht="15.75" customHeight="1" x14ac:dyDescent="0.25">
      <c r="A491" s="236"/>
      <c r="B491" s="236"/>
      <c r="C491" s="236"/>
      <c r="D491" s="236"/>
      <c r="E491" s="236"/>
      <c r="F491" s="236"/>
      <c r="G491" s="237"/>
      <c r="H491" s="236"/>
      <c r="I491" s="236"/>
      <c r="J491" s="236"/>
      <c r="K491" s="236"/>
      <c r="L491" s="236"/>
      <c r="M491" s="236"/>
      <c r="N491" s="236"/>
      <c r="O491" s="236"/>
      <c r="P491" s="236"/>
      <c r="Q491" s="236"/>
      <c r="R491" s="236"/>
      <c r="S491" s="236"/>
      <c r="T491" s="236"/>
      <c r="U491" s="236"/>
      <c r="V491" s="236"/>
      <c r="W491" s="236"/>
      <c r="X491" s="236"/>
      <c r="Y491" s="236"/>
      <c r="Z491" s="236"/>
      <c r="AA491" s="236"/>
      <c r="AB491" s="236"/>
      <c r="AC491" s="236"/>
      <c r="AD491" s="236"/>
      <c r="AE491" s="236"/>
    </row>
    <row r="492" spans="1:31" ht="15.75" customHeight="1" x14ac:dyDescent="0.25">
      <c r="A492" s="236"/>
      <c r="B492" s="236"/>
      <c r="C492" s="236"/>
      <c r="D492" s="236"/>
      <c r="E492" s="236"/>
      <c r="F492" s="236"/>
      <c r="G492" s="237"/>
      <c r="H492" s="236"/>
      <c r="I492" s="236"/>
      <c r="J492" s="236"/>
      <c r="K492" s="236"/>
      <c r="L492" s="236"/>
      <c r="M492" s="236"/>
      <c r="N492" s="236"/>
      <c r="O492" s="236"/>
      <c r="P492" s="236"/>
      <c r="Q492" s="236"/>
      <c r="R492" s="236"/>
      <c r="S492" s="236"/>
      <c r="T492" s="236"/>
      <c r="U492" s="236"/>
      <c r="V492" s="236"/>
      <c r="W492" s="236"/>
      <c r="X492" s="236"/>
      <c r="Y492" s="236"/>
      <c r="Z492" s="236"/>
      <c r="AA492" s="236"/>
      <c r="AB492" s="236"/>
      <c r="AC492" s="236"/>
      <c r="AD492" s="236"/>
      <c r="AE492" s="236"/>
    </row>
    <row r="493" spans="1:31" ht="15.75" customHeight="1" x14ac:dyDescent="0.25">
      <c r="A493" s="236"/>
      <c r="B493" s="236"/>
      <c r="C493" s="236"/>
      <c r="D493" s="236"/>
      <c r="E493" s="236"/>
      <c r="F493" s="236"/>
      <c r="G493" s="237"/>
      <c r="H493" s="236"/>
      <c r="I493" s="236"/>
      <c r="J493" s="236"/>
      <c r="K493" s="236"/>
      <c r="L493" s="236"/>
      <c r="M493" s="236"/>
      <c r="N493" s="236"/>
      <c r="O493" s="236"/>
      <c r="P493" s="236"/>
      <c r="Q493" s="236"/>
      <c r="R493" s="236"/>
      <c r="S493" s="236"/>
      <c r="T493" s="236"/>
      <c r="U493" s="236"/>
      <c r="V493" s="236"/>
      <c r="W493" s="236"/>
      <c r="X493" s="236"/>
      <c r="Y493" s="236"/>
      <c r="Z493" s="236"/>
      <c r="AA493" s="236"/>
      <c r="AB493" s="236"/>
      <c r="AC493" s="236"/>
      <c r="AD493" s="236"/>
      <c r="AE493" s="236"/>
    </row>
    <row r="494" spans="1:31" ht="15.75" customHeight="1" x14ac:dyDescent="0.25">
      <c r="A494" s="236"/>
      <c r="B494" s="236"/>
      <c r="C494" s="236"/>
      <c r="D494" s="236"/>
      <c r="E494" s="236"/>
      <c r="F494" s="236"/>
      <c r="G494" s="237"/>
      <c r="H494" s="236"/>
      <c r="I494" s="236"/>
      <c r="J494" s="236"/>
      <c r="K494" s="236"/>
      <c r="L494" s="236"/>
      <c r="M494" s="236"/>
      <c r="N494" s="236"/>
      <c r="O494" s="236"/>
      <c r="P494" s="236"/>
      <c r="Q494" s="236"/>
      <c r="R494" s="236"/>
      <c r="S494" s="236"/>
      <c r="T494" s="236"/>
      <c r="U494" s="236"/>
      <c r="V494" s="236"/>
      <c r="W494" s="236"/>
      <c r="X494" s="236"/>
      <c r="Y494" s="236"/>
      <c r="Z494" s="236"/>
      <c r="AA494" s="236"/>
      <c r="AB494" s="236"/>
      <c r="AC494" s="236"/>
      <c r="AD494" s="236"/>
      <c r="AE494" s="236"/>
    </row>
    <row r="495" spans="1:31" ht="15.75" customHeight="1" x14ac:dyDescent="0.25">
      <c r="A495" s="236"/>
      <c r="B495" s="236"/>
      <c r="C495" s="236"/>
      <c r="D495" s="236"/>
      <c r="E495" s="236"/>
      <c r="F495" s="236"/>
      <c r="G495" s="237"/>
      <c r="H495" s="236"/>
      <c r="I495" s="236"/>
      <c r="J495" s="236"/>
      <c r="K495" s="236"/>
      <c r="L495" s="236"/>
      <c r="M495" s="236"/>
      <c r="N495" s="236"/>
      <c r="O495" s="236"/>
      <c r="P495" s="236"/>
      <c r="Q495" s="236"/>
      <c r="R495" s="236"/>
      <c r="S495" s="236"/>
      <c r="T495" s="236"/>
      <c r="U495" s="236"/>
      <c r="V495" s="236"/>
      <c r="W495" s="236"/>
      <c r="X495" s="236"/>
      <c r="Y495" s="236"/>
      <c r="Z495" s="236"/>
      <c r="AA495" s="236"/>
      <c r="AB495" s="236"/>
      <c r="AC495" s="236"/>
      <c r="AD495" s="236"/>
      <c r="AE495" s="236"/>
    </row>
    <row r="496" spans="1:31" ht="15.75" customHeight="1" x14ac:dyDescent="0.25">
      <c r="A496" s="236"/>
      <c r="B496" s="236"/>
      <c r="C496" s="236"/>
      <c r="D496" s="236"/>
      <c r="E496" s="236"/>
      <c r="F496" s="236"/>
      <c r="G496" s="237"/>
      <c r="H496" s="236"/>
      <c r="I496" s="236"/>
      <c r="J496" s="236"/>
      <c r="K496" s="236"/>
      <c r="L496" s="236"/>
      <c r="M496" s="236"/>
      <c r="N496" s="236"/>
      <c r="O496" s="236"/>
      <c r="P496" s="236"/>
      <c r="Q496" s="236"/>
      <c r="R496" s="236"/>
      <c r="S496" s="236"/>
      <c r="T496" s="236"/>
      <c r="U496" s="236"/>
      <c r="V496" s="236"/>
      <c r="W496" s="236"/>
      <c r="X496" s="236"/>
      <c r="Y496" s="236"/>
      <c r="Z496" s="236"/>
      <c r="AA496" s="236"/>
      <c r="AB496" s="236"/>
      <c r="AC496" s="236"/>
      <c r="AD496" s="236"/>
      <c r="AE496" s="236"/>
    </row>
    <row r="497" spans="1:31" ht="15.75" customHeight="1" x14ac:dyDescent="0.25">
      <c r="A497" s="236"/>
      <c r="B497" s="236"/>
      <c r="C497" s="236"/>
      <c r="D497" s="236"/>
      <c r="E497" s="236"/>
      <c r="F497" s="236"/>
      <c r="G497" s="237"/>
      <c r="H497" s="236"/>
      <c r="I497" s="236"/>
      <c r="J497" s="236"/>
      <c r="K497" s="236"/>
      <c r="L497" s="236"/>
      <c r="M497" s="236"/>
      <c r="N497" s="236"/>
      <c r="O497" s="236"/>
      <c r="P497" s="236"/>
      <c r="Q497" s="236"/>
      <c r="R497" s="236"/>
      <c r="S497" s="236"/>
      <c r="T497" s="236"/>
      <c r="U497" s="236"/>
      <c r="V497" s="236"/>
      <c r="W497" s="236"/>
      <c r="X497" s="236"/>
      <c r="Y497" s="236"/>
      <c r="Z497" s="236"/>
      <c r="AA497" s="236"/>
      <c r="AB497" s="236"/>
      <c r="AC497" s="236"/>
      <c r="AD497" s="236"/>
      <c r="AE497" s="236"/>
    </row>
    <row r="498" spans="1:31" ht="15.75" customHeight="1" x14ac:dyDescent="0.25">
      <c r="A498" s="236"/>
      <c r="B498" s="236"/>
      <c r="C498" s="236"/>
      <c r="D498" s="236"/>
      <c r="E498" s="236"/>
      <c r="F498" s="236"/>
      <c r="G498" s="237"/>
      <c r="H498" s="236"/>
      <c r="I498" s="236"/>
      <c r="J498" s="236"/>
      <c r="K498" s="236"/>
      <c r="L498" s="236"/>
      <c r="M498" s="236"/>
      <c r="N498" s="236"/>
      <c r="O498" s="236"/>
      <c r="P498" s="236"/>
      <c r="Q498" s="236"/>
      <c r="R498" s="236"/>
      <c r="S498" s="236"/>
      <c r="T498" s="236"/>
      <c r="U498" s="236"/>
      <c r="V498" s="236"/>
      <c r="W498" s="236"/>
      <c r="X498" s="236"/>
      <c r="Y498" s="236"/>
      <c r="Z498" s="236"/>
      <c r="AA498" s="236"/>
      <c r="AB498" s="236"/>
      <c r="AC498" s="236"/>
      <c r="AD498" s="236"/>
      <c r="AE498" s="236"/>
    </row>
    <row r="499" spans="1:31" ht="15.75" customHeight="1" x14ac:dyDescent="0.25">
      <c r="A499" s="236"/>
      <c r="B499" s="236"/>
      <c r="C499" s="236"/>
      <c r="D499" s="236"/>
      <c r="E499" s="236"/>
      <c r="F499" s="236"/>
      <c r="G499" s="237"/>
      <c r="H499" s="236"/>
      <c r="I499" s="236"/>
      <c r="J499" s="236"/>
      <c r="K499" s="236"/>
      <c r="L499" s="236"/>
      <c r="M499" s="236"/>
      <c r="N499" s="236"/>
      <c r="O499" s="236"/>
      <c r="P499" s="236"/>
      <c r="Q499" s="236"/>
      <c r="R499" s="236"/>
      <c r="S499" s="236"/>
      <c r="T499" s="236"/>
      <c r="U499" s="236"/>
      <c r="V499" s="236"/>
      <c r="W499" s="236"/>
      <c r="X499" s="236"/>
      <c r="Y499" s="236"/>
      <c r="Z499" s="236"/>
      <c r="AA499" s="236"/>
      <c r="AB499" s="236"/>
      <c r="AC499" s="236"/>
      <c r="AD499" s="236"/>
      <c r="AE499" s="236"/>
    </row>
    <row r="500" spans="1:31" ht="15.75" customHeight="1" x14ac:dyDescent="0.25">
      <c r="A500" s="236"/>
      <c r="B500" s="236"/>
      <c r="C500" s="236"/>
      <c r="D500" s="236"/>
      <c r="E500" s="236"/>
      <c r="F500" s="236"/>
      <c r="G500" s="237"/>
      <c r="H500" s="236"/>
      <c r="I500" s="236"/>
      <c r="J500" s="236"/>
      <c r="K500" s="236"/>
      <c r="L500" s="236"/>
      <c r="M500" s="236"/>
      <c r="N500" s="236"/>
      <c r="O500" s="236"/>
      <c r="P500" s="236"/>
      <c r="Q500" s="236"/>
      <c r="R500" s="236"/>
      <c r="S500" s="236"/>
      <c r="T500" s="236"/>
      <c r="U500" s="236"/>
      <c r="V500" s="236"/>
      <c r="W500" s="236"/>
      <c r="X500" s="236"/>
      <c r="Y500" s="236"/>
      <c r="Z500" s="236"/>
      <c r="AA500" s="236"/>
      <c r="AB500" s="236"/>
      <c r="AC500" s="236"/>
      <c r="AD500" s="236"/>
      <c r="AE500" s="236"/>
    </row>
    <row r="501" spans="1:31" ht="15.75" customHeight="1" x14ac:dyDescent="0.25">
      <c r="A501" s="236"/>
      <c r="B501" s="236"/>
      <c r="C501" s="236"/>
      <c r="D501" s="236"/>
      <c r="E501" s="236"/>
      <c r="F501" s="236"/>
      <c r="G501" s="237"/>
      <c r="H501" s="236"/>
      <c r="I501" s="236"/>
      <c r="J501" s="236"/>
      <c r="K501" s="236"/>
      <c r="L501" s="236"/>
      <c r="M501" s="236"/>
      <c r="N501" s="236"/>
      <c r="O501" s="236"/>
      <c r="P501" s="236"/>
      <c r="Q501" s="236"/>
      <c r="R501" s="236"/>
      <c r="S501" s="236"/>
      <c r="T501" s="236"/>
      <c r="U501" s="236"/>
      <c r="V501" s="236"/>
      <c r="W501" s="236"/>
      <c r="X501" s="236"/>
      <c r="Y501" s="236"/>
      <c r="Z501" s="236"/>
      <c r="AA501" s="236"/>
      <c r="AB501" s="236"/>
      <c r="AC501" s="236"/>
      <c r="AD501" s="236"/>
      <c r="AE501" s="236"/>
    </row>
    <row r="502" spans="1:31" ht="15.75" customHeight="1" x14ac:dyDescent="0.25">
      <c r="A502" s="236"/>
      <c r="B502" s="236"/>
      <c r="C502" s="236"/>
      <c r="D502" s="236"/>
      <c r="E502" s="236"/>
      <c r="F502" s="236"/>
      <c r="G502" s="237"/>
      <c r="H502" s="236"/>
      <c r="I502" s="236"/>
      <c r="J502" s="236"/>
      <c r="K502" s="236"/>
      <c r="L502" s="236"/>
      <c r="M502" s="236"/>
      <c r="N502" s="236"/>
      <c r="O502" s="236"/>
      <c r="P502" s="236"/>
      <c r="Q502" s="236"/>
      <c r="R502" s="236"/>
      <c r="S502" s="236"/>
      <c r="T502" s="236"/>
      <c r="U502" s="236"/>
      <c r="V502" s="236"/>
      <c r="W502" s="236"/>
      <c r="X502" s="236"/>
      <c r="Y502" s="236"/>
      <c r="Z502" s="236"/>
      <c r="AA502" s="236"/>
      <c r="AB502" s="236"/>
      <c r="AC502" s="236"/>
      <c r="AD502" s="236"/>
      <c r="AE502" s="236"/>
    </row>
    <row r="503" spans="1:31" ht="15.75" customHeight="1" x14ac:dyDescent="0.25">
      <c r="A503" s="236"/>
      <c r="B503" s="236"/>
      <c r="C503" s="236"/>
      <c r="D503" s="236"/>
      <c r="E503" s="236"/>
      <c r="F503" s="236"/>
      <c r="G503" s="237"/>
      <c r="H503" s="236"/>
      <c r="I503" s="236"/>
      <c r="J503" s="236"/>
      <c r="K503" s="236"/>
      <c r="L503" s="236"/>
      <c r="M503" s="236"/>
      <c r="N503" s="236"/>
      <c r="O503" s="236"/>
      <c r="P503" s="236"/>
      <c r="Q503" s="236"/>
      <c r="R503" s="236"/>
      <c r="S503" s="236"/>
      <c r="T503" s="236"/>
      <c r="U503" s="236"/>
      <c r="V503" s="236"/>
      <c r="W503" s="236"/>
      <c r="X503" s="236"/>
      <c r="Y503" s="236"/>
      <c r="Z503" s="236"/>
      <c r="AA503" s="236"/>
      <c r="AB503" s="236"/>
      <c r="AC503" s="236"/>
      <c r="AD503" s="236"/>
      <c r="AE503" s="236"/>
    </row>
    <row r="504" spans="1:31" ht="15.75" customHeight="1" x14ac:dyDescent="0.25">
      <c r="A504" s="236"/>
      <c r="B504" s="236"/>
      <c r="C504" s="236"/>
      <c r="D504" s="236"/>
      <c r="E504" s="236"/>
      <c r="F504" s="236"/>
      <c r="G504" s="237"/>
      <c r="H504" s="236"/>
      <c r="I504" s="236"/>
      <c r="J504" s="236"/>
      <c r="K504" s="236"/>
      <c r="L504" s="236"/>
      <c r="M504" s="236"/>
      <c r="N504" s="236"/>
      <c r="O504" s="236"/>
      <c r="P504" s="236"/>
      <c r="Q504" s="236"/>
      <c r="R504" s="236"/>
      <c r="S504" s="236"/>
      <c r="T504" s="236"/>
      <c r="U504" s="236"/>
      <c r="V504" s="236"/>
      <c r="W504" s="236"/>
      <c r="X504" s="236"/>
      <c r="Y504" s="236"/>
      <c r="Z504" s="236"/>
      <c r="AA504" s="236"/>
      <c r="AB504" s="236"/>
      <c r="AC504" s="236"/>
      <c r="AD504" s="236"/>
      <c r="AE504" s="236"/>
    </row>
    <row r="505" spans="1:31" ht="15.75" customHeight="1" x14ac:dyDescent="0.25">
      <c r="A505" s="236"/>
      <c r="B505" s="236"/>
      <c r="C505" s="236"/>
      <c r="D505" s="236"/>
      <c r="E505" s="236"/>
      <c r="F505" s="236"/>
      <c r="G505" s="237"/>
      <c r="H505" s="236"/>
      <c r="I505" s="236"/>
      <c r="J505" s="236"/>
      <c r="K505" s="236"/>
      <c r="L505" s="236"/>
      <c r="M505" s="236"/>
      <c r="N505" s="236"/>
      <c r="O505" s="236"/>
      <c r="P505" s="236"/>
      <c r="Q505" s="236"/>
      <c r="R505" s="236"/>
      <c r="S505" s="236"/>
      <c r="T505" s="236"/>
      <c r="U505" s="236"/>
      <c r="V505" s="236"/>
      <c r="W505" s="236"/>
      <c r="X505" s="236"/>
      <c r="Y505" s="236"/>
      <c r="Z505" s="236"/>
      <c r="AA505" s="236"/>
      <c r="AB505" s="236"/>
      <c r="AC505" s="236"/>
      <c r="AD505" s="236"/>
      <c r="AE505" s="236"/>
    </row>
    <row r="506" spans="1:31" ht="15.75" customHeight="1" x14ac:dyDescent="0.25">
      <c r="A506" s="236"/>
      <c r="B506" s="236"/>
      <c r="C506" s="236"/>
      <c r="D506" s="236"/>
      <c r="E506" s="236"/>
      <c r="F506" s="236"/>
      <c r="G506" s="237"/>
      <c r="H506" s="236"/>
      <c r="I506" s="236"/>
      <c r="J506" s="236"/>
      <c r="K506" s="236"/>
      <c r="L506" s="236"/>
      <c r="M506" s="236"/>
      <c r="N506" s="236"/>
      <c r="O506" s="236"/>
      <c r="P506" s="236"/>
      <c r="Q506" s="236"/>
      <c r="R506" s="236"/>
      <c r="S506" s="236"/>
      <c r="T506" s="236"/>
      <c r="U506" s="236"/>
      <c r="V506" s="236"/>
      <c r="W506" s="236"/>
      <c r="X506" s="236"/>
      <c r="Y506" s="236"/>
      <c r="Z506" s="236"/>
      <c r="AA506" s="236"/>
      <c r="AB506" s="236"/>
      <c r="AC506" s="236"/>
      <c r="AD506" s="236"/>
      <c r="AE506" s="236"/>
    </row>
    <row r="507" spans="1:31" ht="15.75" customHeight="1" x14ac:dyDescent="0.25">
      <c r="A507" s="236"/>
      <c r="B507" s="236"/>
      <c r="C507" s="236"/>
      <c r="D507" s="236"/>
      <c r="E507" s="236"/>
      <c r="F507" s="236"/>
      <c r="G507" s="237"/>
      <c r="H507" s="236"/>
      <c r="I507" s="236"/>
      <c r="J507" s="236"/>
      <c r="K507" s="236"/>
      <c r="L507" s="236"/>
      <c r="M507" s="236"/>
      <c r="N507" s="236"/>
      <c r="O507" s="236"/>
      <c r="P507" s="236"/>
      <c r="Q507" s="236"/>
      <c r="R507" s="236"/>
      <c r="S507" s="236"/>
      <c r="T507" s="236"/>
      <c r="U507" s="236"/>
      <c r="V507" s="236"/>
      <c r="W507" s="236"/>
      <c r="X507" s="236"/>
      <c r="Y507" s="236"/>
      <c r="Z507" s="236"/>
      <c r="AA507" s="236"/>
      <c r="AB507" s="236"/>
      <c r="AC507" s="236"/>
      <c r="AD507" s="236"/>
      <c r="AE507" s="236"/>
    </row>
    <row r="508" spans="1:31" ht="15.75" customHeight="1" x14ac:dyDescent="0.25">
      <c r="A508" s="236"/>
      <c r="B508" s="236"/>
      <c r="C508" s="236"/>
      <c r="D508" s="236"/>
      <c r="E508" s="236"/>
      <c r="F508" s="236"/>
      <c r="G508" s="237"/>
      <c r="H508" s="236"/>
      <c r="I508" s="236"/>
      <c r="J508" s="236"/>
      <c r="K508" s="236"/>
      <c r="L508" s="236"/>
      <c r="M508" s="236"/>
      <c r="N508" s="236"/>
      <c r="O508" s="236"/>
      <c r="P508" s="236"/>
      <c r="Q508" s="236"/>
      <c r="R508" s="236"/>
      <c r="S508" s="236"/>
      <c r="T508" s="236"/>
      <c r="U508" s="236"/>
      <c r="V508" s="236"/>
      <c r="W508" s="236"/>
      <c r="X508" s="236"/>
      <c r="Y508" s="236"/>
      <c r="Z508" s="236"/>
      <c r="AA508" s="236"/>
      <c r="AB508" s="236"/>
      <c r="AC508" s="236"/>
      <c r="AD508" s="236"/>
      <c r="AE508" s="236"/>
    </row>
    <row r="509" spans="1:31" ht="15.75" customHeight="1" x14ac:dyDescent="0.25">
      <c r="A509" s="236"/>
      <c r="B509" s="236"/>
      <c r="C509" s="236"/>
      <c r="D509" s="236"/>
      <c r="E509" s="236"/>
      <c r="F509" s="236"/>
      <c r="G509" s="237"/>
      <c r="H509" s="236"/>
      <c r="I509" s="236"/>
      <c r="J509" s="236"/>
      <c r="K509" s="236"/>
      <c r="L509" s="236"/>
      <c r="M509" s="236"/>
      <c r="N509" s="236"/>
      <c r="O509" s="236"/>
      <c r="P509" s="236"/>
      <c r="Q509" s="236"/>
      <c r="R509" s="236"/>
      <c r="S509" s="236"/>
      <c r="T509" s="236"/>
      <c r="U509" s="236"/>
      <c r="V509" s="236"/>
      <c r="W509" s="236"/>
      <c r="X509" s="236"/>
      <c r="Y509" s="236"/>
      <c r="Z509" s="236"/>
      <c r="AA509" s="236"/>
      <c r="AB509" s="236"/>
      <c r="AC509" s="236"/>
      <c r="AD509" s="236"/>
      <c r="AE509" s="236"/>
    </row>
    <row r="510" spans="1:31" ht="15.75" customHeight="1" x14ac:dyDescent="0.25">
      <c r="A510" s="236"/>
      <c r="B510" s="236"/>
      <c r="C510" s="236"/>
      <c r="D510" s="236"/>
      <c r="E510" s="236"/>
      <c r="F510" s="236"/>
      <c r="G510" s="237"/>
      <c r="H510" s="236"/>
      <c r="I510" s="236"/>
      <c r="J510" s="236"/>
      <c r="K510" s="236"/>
      <c r="L510" s="236"/>
      <c r="M510" s="236"/>
      <c r="N510" s="236"/>
      <c r="O510" s="236"/>
      <c r="P510" s="236"/>
      <c r="Q510" s="236"/>
      <c r="R510" s="236"/>
      <c r="S510" s="236"/>
      <c r="T510" s="236"/>
      <c r="U510" s="236"/>
      <c r="V510" s="236"/>
      <c r="W510" s="236"/>
      <c r="X510" s="236"/>
      <c r="Y510" s="236"/>
      <c r="Z510" s="236"/>
      <c r="AA510" s="236"/>
      <c r="AB510" s="236"/>
      <c r="AC510" s="236"/>
      <c r="AD510" s="236"/>
      <c r="AE510" s="236"/>
    </row>
    <row r="511" spans="1:31" ht="15.75" customHeight="1" x14ac:dyDescent="0.25">
      <c r="A511" s="236"/>
      <c r="B511" s="236"/>
      <c r="C511" s="236"/>
      <c r="D511" s="236"/>
      <c r="E511" s="236"/>
      <c r="F511" s="236"/>
      <c r="G511" s="237"/>
      <c r="H511" s="236"/>
      <c r="I511" s="236"/>
      <c r="J511" s="236"/>
      <c r="K511" s="236"/>
      <c r="L511" s="236"/>
      <c r="M511" s="236"/>
      <c r="N511" s="236"/>
      <c r="O511" s="236"/>
      <c r="P511" s="236"/>
      <c r="Q511" s="236"/>
      <c r="R511" s="236"/>
      <c r="S511" s="236"/>
      <c r="T511" s="236"/>
      <c r="U511" s="236"/>
      <c r="V511" s="236"/>
      <c r="W511" s="236"/>
      <c r="X511" s="236"/>
      <c r="Y511" s="236"/>
      <c r="Z511" s="236"/>
      <c r="AA511" s="236"/>
      <c r="AB511" s="236"/>
      <c r="AC511" s="236"/>
      <c r="AD511" s="236"/>
      <c r="AE511" s="236"/>
    </row>
    <row r="512" spans="1:31" ht="15.75" customHeight="1" x14ac:dyDescent="0.25">
      <c r="A512" s="236"/>
      <c r="B512" s="236"/>
      <c r="C512" s="236"/>
      <c r="D512" s="236"/>
      <c r="E512" s="236"/>
      <c r="F512" s="236"/>
      <c r="G512" s="237"/>
      <c r="H512" s="236"/>
      <c r="I512" s="236"/>
      <c r="J512" s="236"/>
      <c r="K512" s="236"/>
      <c r="L512" s="236"/>
      <c r="M512" s="236"/>
      <c r="N512" s="236"/>
      <c r="O512" s="236"/>
      <c r="P512" s="236"/>
      <c r="Q512" s="236"/>
      <c r="R512" s="236"/>
      <c r="S512" s="236"/>
      <c r="T512" s="236"/>
      <c r="U512" s="236"/>
      <c r="V512" s="236"/>
      <c r="W512" s="236"/>
      <c r="X512" s="236"/>
      <c r="Y512" s="236"/>
      <c r="Z512" s="236"/>
      <c r="AA512" s="236"/>
      <c r="AB512" s="236"/>
      <c r="AC512" s="236"/>
      <c r="AD512" s="236"/>
      <c r="AE512" s="236"/>
    </row>
    <row r="513" spans="1:31" ht="15.75" customHeight="1" x14ac:dyDescent="0.25">
      <c r="A513" s="236"/>
      <c r="B513" s="236"/>
      <c r="C513" s="236"/>
      <c r="D513" s="236"/>
      <c r="E513" s="236"/>
      <c r="F513" s="236"/>
      <c r="G513" s="237"/>
      <c r="H513" s="236"/>
      <c r="I513" s="236"/>
      <c r="J513" s="236"/>
      <c r="K513" s="236"/>
      <c r="L513" s="236"/>
      <c r="M513" s="236"/>
      <c r="N513" s="236"/>
      <c r="O513" s="236"/>
      <c r="P513" s="236"/>
      <c r="Q513" s="236"/>
      <c r="R513" s="236"/>
      <c r="S513" s="236"/>
      <c r="T513" s="236"/>
      <c r="U513" s="236"/>
      <c r="V513" s="236"/>
      <c r="W513" s="236"/>
      <c r="X513" s="236"/>
      <c r="Y513" s="236"/>
      <c r="Z513" s="236"/>
      <c r="AA513" s="236"/>
      <c r="AB513" s="236"/>
      <c r="AC513" s="236"/>
      <c r="AD513" s="236"/>
      <c r="AE513" s="236"/>
    </row>
    <row r="514" spans="1:31" ht="15.75" customHeight="1" x14ac:dyDescent="0.25">
      <c r="A514" s="236"/>
      <c r="B514" s="236"/>
      <c r="C514" s="236"/>
      <c r="D514" s="236"/>
      <c r="E514" s="236"/>
      <c r="F514" s="236"/>
      <c r="G514" s="237"/>
      <c r="H514" s="236"/>
      <c r="I514" s="236"/>
      <c r="J514" s="236"/>
      <c r="K514" s="236"/>
      <c r="L514" s="236"/>
      <c r="M514" s="236"/>
      <c r="N514" s="236"/>
      <c r="O514" s="236"/>
      <c r="P514" s="236"/>
      <c r="Q514" s="236"/>
      <c r="R514" s="236"/>
      <c r="S514" s="236"/>
      <c r="T514" s="236"/>
      <c r="U514" s="236"/>
      <c r="V514" s="236"/>
      <c r="W514" s="236"/>
      <c r="X514" s="236"/>
      <c r="Y514" s="236"/>
      <c r="Z514" s="236"/>
      <c r="AA514" s="236"/>
      <c r="AB514" s="236"/>
      <c r="AC514" s="236"/>
      <c r="AD514" s="236"/>
      <c r="AE514" s="236"/>
    </row>
    <row r="515" spans="1:31" ht="15.75" customHeight="1" x14ac:dyDescent="0.25">
      <c r="A515" s="236"/>
      <c r="B515" s="236"/>
      <c r="C515" s="236"/>
      <c r="D515" s="236"/>
      <c r="E515" s="236"/>
      <c r="F515" s="236"/>
      <c r="G515" s="237"/>
      <c r="H515" s="236"/>
      <c r="I515" s="236"/>
      <c r="J515" s="236"/>
      <c r="K515" s="236"/>
      <c r="L515" s="236"/>
      <c r="M515" s="236"/>
      <c r="N515" s="236"/>
      <c r="O515" s="236"/>
      <c r="P515" s="236"/>
      <c r="Q515" s="236"/>
      <c r="R515" s="236"/>
      <c r="S515" s="236"/>
      <c r="T515" s="236"/>
      <c r="U515" s="236"/>
      <c r="V515" s="236"/>
      <c r="W515" s="236"/>
      <c r="X515" s="236"/>
      <c r="Y515" s="236"/>
      <c r="Z515" s="236"/>
      <c r="AA515" s="236"/>
      <c r="AB515" s="236"/>
      <c r="AC515" s="236"/>
      <c r="AD515" s="236"/>
      <c r="AE515" s="236"/>
    </row>
    <row r="516" spans="1:31" ht="15.75" customHeight="1" x14ac:dyDescent="0.25">
      <c r="A516" s="236"/>
      <c r="B516" s="236"/>
      <c r="C516" s="236"/>
      <c r="D516" s="236"/>
      <c r="E516" s="236"/>
      <c r="F516" s="236"/>
      <c r="G516" s="237"/>
      <c r="H516" s="236"/>
      <c r="I516" s="236"/>
      <c r="J516" s="236"/>
      <c r="K516" s="236"/>
      <c r="L516" s="236"/>
      <c r="M516" s="236"/>
      <c r="N516" s="236"/>
      <c r="O516" s="236"/>
      <c r="P516" s="236"/>
      <c r="Q516" s="236"/>
      <c r="R516" s="236"/>
      <c r="S516" s="236"/>
      <c r="T516" s="236"/>
      <c r="U516" s="236"/>
      <c r="V516" s="236"/>
      <c r="W516" s="236"/>
      <c r="X516" s="236"/>
      <c r="Y516" s="236"/>
      <c r="Z516" s="236"/>
      <c r="AA516" s="236"/>
      <c r="AB516" s="236"/>
      <c r="AC516" s="236"/>
      <c r="AD516" s="236"/>
      <c r="AE516" s="236"/>
    </row>
    <row r="517" spans="1:31" ht="15.75" customHeight="1" x14ac:dyDescent="0.25">
      <c r="A517" s="236"/>
      <c r="B517" s="236"/>
      <c r="C517" s="236"/>
      <c r="D517" s="236"/>
      <c r="E517" s="236"/>
      <c r="F517" s="236"/>
      <c r="G517" s="237"/>
      <c r="H517" s="236"/>
      <c r="I517" s="236"/>
      <c r="J517" s="236"/>
      <c r="K517" s="236"/>
      <c r="L517" s="236"/>
      <c r="M517" s="236"/>
      <c r="N517" s="236"/>
      <c r="O517" s="236"/>
      <c r="P517" s="236"/>
      <c r="Q517" s="236"/>
      <c r="R517" s="236"/>
      <c r="S517" s="236"/>
      <c r="T517" s="236"/>
      <c r="U517" s="236"/>
      <c r="V517" s="236"/>
      <c r="W517" s="236"/>
      <c r="X517" s="236"/>
      <c r="Y517" s="236"/>
      <c r="Z517" s="236"/>
      <c r="AA517" s="236"/>
      <c r="AB517" s="236"/>
      <c r="AC517" s="236"/>
      <c r="AD517" s="236"/>
      <c r="AE517" s="236"/>
    </row>
    <row r="518" spans="1:31" ht="15.75" customHeight="1" x14ac:dyDescent="0.25">
      <c r="A518" s="236"/>
      <c r="B518" s="236"/>
      <c r="C518" s="236"/>
      <c r="D518" s="236"/>
      <c r="E518" s="236"/>
      <c r="F518" s="236"/>
      <c r="G518" s="237"/>
      <c r="H518" s="236"/>
      <c r="I518" s="236"/>
      <c r="J518" s="236"/>
      <c r="K518" s="236"/>
      <c r="L518" s="236"/>
      <c r="M518" s="236"/>
      <c r="N518" s="236"/>
      <c r="O518" s="236"/>
      <c r="P518" s="236"/>
      <c r="Q518" s="236"/>
      <c r="R518" s="236"/>
      <c r="S518" s="236"/>
      <c r="T518" s="236"/>
      <c r="U518" s="236"/>
      <c r="V518" s="236"/>
      <c r="W518" s="236"/>
      <c r="X518" s="236"/>
      <c r="Y518" s="236"/>
      <c r="Z518" s="236"/>
      <c r="AA518" s="236"/>
      <c r="AB518" s="236"/>
      <c r="AC518" s="236"/>
      <c r="AD518" s="236"/>
      <c r="AE518" s="236"/>
    </row>
    <row r="519" spans="1:31" ht="15.75" customHeight="1" x14ac:dyDescent="0.25">
      <c r="A519" s="236"/>
      <c r="B519" s="236"/>
      <c r="C519" s="236"/>
      <c r="D519" s="236"/>
      <c r="E519" s="236"/>
      <c r="F519" s="236"/>
      <c r="G519" s="237"/>
      <c r="H519" s="236"/>
      <c r="I519" s="236"/>
      <c r="J519" s="236"/>
      <c r="K519" s="236"/>
      <c r="L519" s="236"/>
      <c r="M519" s="236"/>
      <c r="N519" s="236"/>
      <c r="O519" s="236"/>
      <c r="P519" s="236"/>
      <c r="Q519" s="236"/>
      <c r="R519" s="236"/>
      <c r="S519" s="236"/>
      <c r="T519" s="236"/>
      <c r="U519" s="236"/>
      <c r="V519" s="236"/>
      <c r="W519" s="236"/>
      <c r="X519" s="236"/>
      <c r="Y519" s="236"/>
      <c r="Z519" s="236"/>
      <c r="AA519" s="236"/>
      <c r="AB519" s="236"/>
      <c r="AC519" s="236"/>
      <c r="AD519" s="236"/>
      <c r="AE519" s="236"/>
    </row>
    <row r="520" spans="1:31" ht="15.75" customHeight="1" x14ac:dyDescent="0.25">
      <c r="A520" s="236"/>
      <c r="B520" s="236"/>
      <c r="C520" s="236"/>
      <c r="D520" s="236"/>
      <c r="E520" s="236"/>
      <c r="F520" s="236"/>
      <c r="G520" s="237"/>
      <c r="H520" s="236"/>
      <c r="I520" s="236"/>
      <c r="J520" s="236"/>
      <c r="K520" s="236"/>
      <c r="L520" s="236"/>
      <c r="M520" s="236"/>
      <c r="N520" s="236"/>
      <c r="O520" s="236"/>
      <c r="P520" s="236"/>
      <c r="Q520" s="236"/>
      <c r="R520" s="236"/>
      <c r="S520" s="236"/>
      <c r="T520" s="236"/>
      <c r="U520" s="236"/>
      <c r="V520" s="236"/>
      <c r="W520" s="236"/>
      <c r="X520" s="236"/>
      <c r="Y520" s="236"/>
      <c r="Z520" s="236"/>
      <c r="AA520" s="236"/>
      <c r="AB520" s="236"/>
      <c r="AC520" s="236"/>
      <c r="AD520" s="236"/>
      <c r="AE520" s="236"/>
    </row>
    <row r="521" spans="1:31" ht="15.75" customHeight="1" x14ac:dyDescent="0.25">
      <c r="A521" s="236"/>
      <c r="B521" s="236"/>
      <c r="C521" s="236"/>
      <c r="D521" s="236"/>
      <c r="E521" s="236"/>
      <c r="F521" s="236"/>
      <c r="G521" s="237"/>
      <c r="H521" s="236"/>
      <c r="I521" s="236"/>
      <c r="J521" s="236"/>
      <c r="K521" s="236"/>
      <c r="L521" s="236"/>
      <c r="M521" s="236"/>
      <c r="N521" s="236"/>
      <c r="O521" s="236"/>
      <c r="P521" s="236"/>
      <c r="Q521" s="236"/>
      <c r="R521" s="236"/>
      <c r="S521" s="236"/>
      <c r="T521" s="236"/>
      <c r="U521" s="236"/>
      <c r="V521" s="236"/>
      <c r="W521" s="236"/>
      <c r="X521" s="236"/>
      <c r="Y521" s="236"/>
      <c r="Z521" s="236"/>
      <c r="AA521" s="236"/>
      <c r="AB521" s="236"/>
      <c r="AC521" s="236"/>
      <c r="AD521" s="236"/>
      <c r="AE521" s="236"/>
    </row>
    <row r="522" spans="1:31" ht="15.75" customHeight="1" x14ac:dyDescent="0.25">
      <c r="A522" s="236"/>
      <c r="B522" s="236"/>
      <c r="C522" s="236"/>
      <c r="D522" s="236"/>
      <c r="E522" s="236"/>
      <c r="F522" s="236"/>
      <c r="G522" s="237"/>
      <c r="H522" s="236"/>
      <c r="I522" s="236"/>
      <c r="J522" s="236"/>
      <c r="K522" s="236"/>
      <c r="L522" s="236"/>
      <c r="M522" s="236"/>
      <c r="N522" s="236"/>
      <c r="O522" s="236"/>
      <c r="P522" s="236"/>
      <c r="Q522" s="236"/>
      <c r="R522" s="236"/>
      <c r="S522" s="236"/>
      <c r="T522" s="236"/>
      <c r="U522" s="236"/>
      <c r="V522" s="236"/>
      <c r="W522" s="236"/>
      <c r="X522" s="236"/>
      <c r="Y522" s="236"/>
      <c r="Z522" s="236"/>
      <c r="AA522" s="236"/>
      <c r="AB522" s="236"/>
      <c r="AC522" s="236"/>
      <c r="AD522" s="236"/>
      <c r="AE522" s="236"/>
    </row>
    <row r="523" spans="1:31" ht="15.75" customHeight="1" x14ac:dyDescent="0.25">
      <c r="A523" s="236"/>
      <c r="B523" s="236"/>
      <c r="C523" s="236"/>
      <c r="D523" s="236"/>
      <c r="E523" s="236"/>
      <c r="F523" s="236"/>
      <c r="G523" s="237"/>
      <c r="H523" s="236"/>
      <c r="I523" s="236"/>
      <c r="J523" s="236"/>
      <c r="K523" s="236"/>
      <c r="L523" s="236"/>
      <c r="M523" s="236"/>
      <c r="N523" s="236"/>
      <c r="O523" s="236"/>
      <c r="P523" s="236"/>
      <c r="Q523" s="236"/>
      <c r="R523" s="236"/>
      <c r="S523" s="236"/>
      <c r="T523" s="236"/>
      <c r="U523" s="236"/>
      <c r="V523" s="236"/>
      <c r="W523" s="236"/>
      <c r="X523" s="236"/>
      <c r="Y523" s="236"/>
      <c r="Z523" s="236"/>
      <c r="AA523" s="236"/>
      <c r="AB523" s="236"/>
      <c r="AC523" s="236"/>
      <c r="AD523" s="236"/>
      <c r="AE523" s="236"/>
    </row>
    <row r="524" spans="1:31" ht="15.75" customHeight="1" x14ac:dyDescent="0.25">
      <c r="A524" s="236"/>
      <c r="B524" s="236"/>
      <c r="C524" s="236"/>
      <c r="D524" s="236"/>
      <c r="E524" s="236"/>
      <c r="F524" s="236"/>
      <c r="G524" s="237"/>
      <c r="H524" s="236"/>
      <c r="I524" s="236"/>
      <c r="J524" s="236"/>
      <c r="K524" s="236"/>
      <c r="L524" s="236"/>
      <c r="M524" s="236"/>
      <c r="N524" s="236"/>
      <c r="O524" s="236"/>
      <c r="P524" s="236"/>
      <c r="Q524" s="236"/>
      <c r="R524" s="236"/>
      <c r="S524" s="236"/>
      <c r="T524" s="236"/>
      <c r="U524" s="236"/>
      <c r="V524" s="236"/>
      <c r="W524" s="236"/>
      <c r="X524" s="236"/>
      <c r="Y524" s="236"/>
      <c r="Z524" s="236"/>
      <c r="AA524" s="236"/>
      <c r="AB524" s="236"/>
      <c r="AC524" s="236"/>
      <c r="AD524" s="236"/>
      <c r="AE524" s="236"/>
    </row>
    <row r="525" spans="1:31" ht="15.75" customHeight="1" x14ac:dyDescent="0.25">
      <c r="A525" s="236"/>
      <c r="B525" s="236"/>
      <c r="C525" s="236"/>
      <c r="D525" s="236"/>
      <c r="E525" s="236"/>
      <c r="F525" s="236"/>
      <c r="G525" s="237"/>
      <c r="H525" s="236"/>
      <c r="I525" s="236"/>
      <c r="J525" s="236"/>
      <c r="K525" s="236"/>
      <c r="L525" s="236"/>
      <c r="M525" s="236"/>
      <c r="N525" s="236"/>
      <c r="O525" s="236"/>
      <c r="P525" s="236"/>
      <c r="Q525" s="236"/>
      <c r="R525" s="236"/>
      <c r="S525" s="236"/>
      <c r="T525" s="236"/>
      <c r="U525" s="236"/>
      <c r="V525" s="236"/>
      <c r="W525" s="236"/>
      <c r="X525" s="236"/>
      <c r="Y525" s="236"/>
      <c r="Z525" s="236"/>
      <c r="AA525" s="236"/>
      <c r="AB525" s="236"/>
      <c r="AC525" s="236"/>
      <c r="AD525" s="236"/>
      <c r="AE525" s="236"/>
    </row>
    <row r="526" spans="1:31" ht="15.75" customHeight="1" x14ac:dyDescent="0.25">
      <c r="A526" s="236"/>
      <c r="B526" s="236"/>
      <c r="C526" s="236"/>
      <c r="D526" s="236"/>
      <c r="E526" s="236"/>
      <c r="F526" s="236"/>
      <c r="G526" s="237"/>
      <c r="H526" s="236"/>
      <c r="I526" s="236"/>
      <c r="J526" s="236"/>
      <c r="K526" s="236"/>
      <c r="L526" s="236"/>
      <c r="M526" s="236"/>
      <c r="N526" s="236"/>
      <c r="O526" s="236"/>
      <c r="P526" s="236"/>
      <c r="Q526" s="236"/>
      <c r="R526" s="236"/>
      <c r="S526" s="236"/>
      <c r="T526" s="236"/>
      <c r="U526" s="236"/>
      <c r="V526" s="236"/>
      <c r="W526" s="236"/>
      <c r="X526" s="236"/>
      <c r="Y526" s="236"/>
      <c r="Z526" s="236"/>
      <c r="AA526" s="236"/>
      <c r="AB526" s="236"/>
      <c r="AC526" s="236"/>
      <c r="AD526" s="236"/>
      <c r="AE526" s="236"/>
    </row>
    <row r="527" spans="1:31" ht="15.75" customHeight="1" x14ac:dyDescent="0.25">
      <c r="A527" s="236"/>
      <c r="B527" s="236"/>
      <c r="C527" s="236"/>
      <c r="D527" s="236"/>
      <c r="E527" s="236"/>
      <c r="F527" s="236"/>
      <c r="G527" s="237"/>
      <c r="H527" s="236"/>
      <c r="I527" s="236"/>
      <c r="J527" s="236"/>
      <c r="K527" s="236"/>
      <c r="L527" s="236"/>
      <c r="M527" s="236"/>
      <c r="N527" s="236"/>
      <c r="O527" s="236"/>
      <c r="P527" s="236"/>
      <c r="Q527" s="236"/>
      <c r="R527" s="236"/>
      <c r="S527" s="236"/>
      <c r="T527" s="236"/>
      <c r="U527" s="236"/>
      <c r="V527" s="236"/>
      <c r="W527" s="236"/>
      <c r="X527" s="236"/>
      <c r="Y527" s="236"/>
      <c r="Z527" s="236"/>
      <c r="AA527" s="236"/>
      <c r="AB527" s="236"/>
      <c r="AC527" s="236"/>
      <c r="AD527" s="236"/>
      <c r="AE527" s="236"/>
    </row>
    <row r="528" spans="1:31" ht="15.75" customHeight="1" x14ac:dyDescent="0.25">
      <c r="A528" s="236"/>
      <c r="B528" s="236"/>
      <c r="C528" s="236"/>
      <c r="D528" s="236"/>
      <c r="E528" s="236"/>
      <c r="F528" s="236"/>
      <c r="G528" s="237"/>
      <c r="H528" s="236"/>
      <c r="I528" s="236"/>
      <c r="J528" s="236"/>
      <c r="K528" s="236"/>
      <c r="L528" s="236"/>
      <c r="M528" s="236"/>
      <c r="N528" s="236"/>
      <c r="O528" s="236"/>
      <c r="P528" s="236"/>
      <c r="Q528" s="236"/>
      <c r="R528" s="236"/>
      <c r="S528" s="236"/>
      <c r="T528" s="236"/>
      <c r="U528" s="236"/>
      <c r="V528" s="236"/>
      <c r="W528" s="236"/>
      <c r="X528" s="236"/>
      <c r="Y528" s="236"/>
      <c r="Z528" s="236"/>
      <c r="AA528" s="236"/>
      <c r="AB528" s="236"/>
      <c r="AC528" s="236"/>
      <c r="AD528" s="236"/>
      <c r="AE528" s="236"/>
    </row>
    <row r="529" spans="1:31" ht="15.75" customHeight="1" x14ac:dyDescent="0.25">
      <c r="A529" s="236"/>
      <c r="B529" s="236"/>
      <c r="C529" s="236"/>
      <c r="D529" s="236"/>
      <c r="E529" s="236"/>
      <c r="F529" s="236"/>
      <c r="G529" s="237"/>
      <c r="H529" s="236"/>
      <c r="I529" s="236"/>
      <c r="J529" s="236"/>
      <c r="K529" s="236"/>
      <c r="L529" s="236"/>
      <c r="M529" s="236"/>
      <c r="N529" s="236"/>
      <c r="O529" s="236"/>
      <c r="P529" s="236"/>
      <c r="Q529" s="236"/>
      <c r="R529" s="236"/>
      <c r="S529" s="236"/>
      <c r="T529" s="236"/>
      <c r="U529" s="236"/>
      <c r="V529" s="236"/>
      <c r="W529" s="236"/>
      <c r="X529" s="236"/>
      <c r="Y529" s="236"/>
      <c r="Z529" s="236"/>
      <c r="AA529" s="236"/>
      <c r="AB529" s="236"/>
      <c r="AC529" s="236"/>
      <c r="AD529" s="236"/>
      <c r="AE529" s="236"/>
    </row>
    <row r="530" spans="1:31" ht="15.75" customHeight="1" x14ac:dyDescent="0.25">
      <c r="A530" s="236"/>
      <c r="B530" s="236"/>
      <c r="C530" s="236"/>
      <c r="D530" s="236"/>
      <c r="E530" s="236"/>
      <c r="F530" s="236"/>
      <c r="G530" s="237"/>
      <c r="H530" s="236"/>
      <c r="I530" s="236"/>
      <c r="J530" s="236"/>
      <c r="K530" s="236"/>
      <c r="L530" s="236"/>
      <c r="M530" s="236"/>
      <c r="N530" s="236"/>
      <c r="O530" s="236"/>
      <c r="P530" s="236"/>
      <c r="Q530" s="236"/>
      <c r="R530" s="236"/>
      <c r="S530" s="236"/>
      <c r="T530" s="236"/>
      <c r="U530" s="236"/>
      <c r="V530" s="236"/>
      <c r="W530" s="236"/>
      <c r="X530" s="236"/>
      <c r="Y530" s="236"/>
      <c r="Z530" s="236"/>
      <c r="AA530" s="236"/>
      <c r="AB530" s="236"/>
      <c r="AC530" s="236"/>
      <c r="AD530" s="236"/>
      <c r="AE530" s="236"/>
    </row>
    <row r="531" spans="1:31" ht="15.75" customHeight="1" x14ac:dyDescent="0.25">
      <c r="A531" s="236"/>
      <c r="B531" s="236"/>
      <c r="C531" s="236"/>
      <c r="D531" s="236"/>
      <c r="E531" s="236"/>
      <c r="F531" s="236"/>
      <c r="G531" s="237"/>
      <c r="H531" s="236"/>
      <c r="I531" s="236"/>
      <c r="J531" s="236"/>
      <c r="K531" s="236"/>
      <c r="L531" s="236"/>
      <c r="M531" s="236"/>
      <c r="N531" s="236"/>
      <c r="O531" s="236"/>
      <c r="P531" s="236"/>
      <c r="Q531" s="236"/>
      <c r="R531" s="236"/>
      <c r="S531" s="236"/>
      <c r="T531" s="236"/>
      <c r="U531" s="236"/>
      <c r="V531" s="236"/>
      <c r="W531" s="236"/>
      <c r="X531" s="236"/>
      <c r="Y531" s="236"/>
      <c r="Z531" s="236"/>
      <c r="AA531" s="236"/>
      <c r="AB531" s="236"/>
      <c r="AC531" s="236"/>
      <c r="AD531" s="236"/>
      <c r="AE531" s="236"/>
    </row>
    <row r="532" spans="1:31" ht="15.75" customHeight="1" x14ac:dyDescent="0.25">
      <c r="A532" s="236"/>
      <c r="B532" s="236"/>
      <c r="C532" s="236"/>
      <c r="D532" s="236"/>
      <c r="E532" s="236"/>
      <c r="F532" s="236"/>
      <c r="G532" s="237"/>
      <c r="H532" s="236"/>
      <c r="I532" s="236"/>
      <c r="J532" s="236"/>
      <c r="K532" s="236"/>
      <c r="L532" s="236"/>
      <c r="M532" s="236"/>
      <c r="N532" s="236"/>
      <c r="O532" s="236"/>
      <c r="P532" s="236"/>
      <c r="Q532" s="236"/>
      <c r="R532" s="236"/>
      <c r="S532" s="236"/>
      <c r="T532" s="236"/>
      <c r="U532" s="236"/>
      <c r="V532" s="236"/>
      <c r="W532" s="236"/>
      <c r="X532" s="236"/>
      <c r="Y532" s="236"/>
      <c r="Z532" s="236"/>
      <c r="AA532" s="236"/>
      <c r="AB532" s="236"/>
      <c r="AC532" s="236"/>
      <c r="AD532" s="236"/>
      <c r="AE532" s="236"/>
    </row>
    <row r="533" spans="1:31" ht="15.75" customHeight="1" x14ac:dyDescent="0.25">
      <c r="A533" s="236"/>
      <c r="B533" s="236"/>
      <c r="C533" s="236"/>
      <c r="D533" s="236"/>
      <c r="E533" s="236"/>
      <c r="F533" s="236"/>
      <c r="G533" s="237"/>
      <c r="H533" s="236"/>
      <c r="I533" s="236"/>
      <c r="J533" s="236"/>
      <c r="K533" s="236"/>
      <c r="L533" s="236"/>
      <c r="M533" s="236"/>
      <c r="N533" s="236"/>
      <c r="O533" s="236"/>
      <c r="P533" s="236"/>
      <c r="Q533" s="236"/>
      <c r="R533" s="236"/>
      <c r="S533" s="236"/>
      <c r="T533" s="236"/>
      <c r="U533" s="236"/>
      <c r="V533" s="236"/>
      <c r="W533" s="236"/>
      <c r="X533" s="236"/>
      <c r="Y533" s="236"/>
      <c r="Z533" s="236"/>
      <c r="AA533" s="236"/>
      <c r="AB533" s="236"/>
      <c r="AC533" s="236"/>
      <c r="AD533" s="236"/>
      <c r="AE533" s="236"/>
    </row>
    <row r="534" spans="1:31" ht="15.75" customHeight="1" x14ac:dyDescent="0.25">
      <c r="A534" s="236"/>
      <c r="B534" s="236"/>
      <c r="C534" s="236"/>
      <c r="D534" s="236"/>
      <c r="E534" s="236"/>
      <c r="F534" s="236"/>
      <c r="G534" s="237"/>
      <c r="H534" s="236"/>
      <c r="I534" s="236"/>
      <c r="J534" s="236"/>
      <c r="K534" s="236"/>
      <c r="L534" s="236"/>
      <c r="M534" s="236"/>
      <c r="N534" s="236"/>
      <c r="O534" s="236"/>
      <c r="P534" s="236"/>
      <c r="Q534" s="236"/>
      <c r="R534" s="236"/>
      <c r="S534" s="236"/>
      <c r="T534" s="236"/>
      <c r="U534" s="236"/>
      <c r="V534" s="236"/>
      <c r="W534" s="236"/>
      <c r="X534" s="236"/>
      <c r="Y534" s="236"/>
      <c r="Z534" s="236"/>
      <c r="AA534" s="236"/>
      <c r="AB534" s="236"/>
      <c r="AC534" s="236"/>
      <c r="AD534" s="236"/>
      <c r="AE534" s="236"/>
    </row>
    <row r="535" spans="1:31" ht="15.75" customHeight="1" x14ac:dyDescent="0.25">
      <c r="A535" s="236"/>
      <c r="B535" s="236"/>
      <c r="C535" s="236"/>
      <c r="D535" s="236"/>
      <c r="E535" s="236"/>
      <c r="F535" s="236"/>
      <c r="G535" s="237"/>
      <c r="H535" s="236"/>
      <c r="I535" s="236"/>
      <c r="J535" s="236"/>
      <c r="K535" s="236"/>
      <c r="L535" s="236"/>
      <c r="M535" s="236"/>
      <c r="N535" s="236"/>
      <c r="O535" s="236"/>
      <c r="P535" s="236"/>
      <c r="Q535" s="236"/>
      <c r="R535" s="236"/>
      <c r="S535" s="236"/>
      <c r="T535" s="236"/>
      <c r="U535" s="236"/>
      <c r="V535" s="236"/>
      <c r="W535" s="236"/>
      <c r="X535" s="236"/>
      <c r="Y535" s="236"/>
      <c r="Z535" s="236"/>
      <c r="AA535" s="236"/>
      <c r="AB535" s="236"/>
      <c r="AC535" s="236"/>
      <c r="AD535" s="236"/>
      <c r="AE535" s="236"/>
    </row>
    <row r="536" spans="1:31" ht="15.75" customHeight="1" x14ac:dyDescent="0.25">
      <c r="A536" s="236"/>
      <c r="B536" s="236"/>
      <c r="C536" s="236"/>
      <c r="D536" s="236"/>
      <c r="E536" s="236"/>
      <c r="F536" s="236"/>
      <c r="G536" s="237"/>
      <c r="H536" s="236"/>
      <c r="I536" s="236"/>
      <c r="J536" s="236"/>
      <c r="K536" s="236"/>
      <c r="L536" s="236"/>
      <c r="M536" s="236"/>
      <c r="N536" s="236"/>
      <c r="O536" s="236"/>
      <c r="P536" s="236"/>
      <c r="Q536" s="236"/>
      <c r="R536" s="236"/>
      <c r="S536" s="236"/>
      <c r="T536" s="236"/>
      <c r="U536" s="236"/>
      <c r="V536" s="236"/>
      <c r="W536" s="236"/>
      <c r="X536" s="236"/>
      <c r="Y536" s="236"/>
      <c r="Z536" s="236"/>
      <c r="AA536" s="236"/>
      <c r="AB536" s="236"/>
      <c r="AC536" s="236"/>
      <c r="AD536" s="236"/>
      <c r="AE536" s="236"/>
    </row>
    <row r="537" spans="1:31" ht="15.75" customHeight="1" x14ac:dyDescent="0.25">
      <c r="A537" s="236"/>
      <c r="B537" s="236"/>
      <c r="C537" s="236"/>
      <c r="D537" s="236"/>
      <c r="E537" s="236"/>
      <c r="F537" s="236"/>
      <c r="G537" s="237"/>
      <c r="H537" s="236"/>
      <c r="I537" s="236"/>
      <c r="J537" s="236"/>
      <c r="K537" s="236"/>
      <c r="L537" s="236"/>
      <c r="M537" s="236"/>
      <c r="N537" s="236"/>
      <c r="O537" s="236"/>
      <c r="P537" s="236"/>
      <c r="Q537" s="236"/>
      <c r="R537" s="236"/>
      <c r="S537" s="236"/>
      <c r="T537" s="236"/>
      <c r="U537" s="236"/>
      <c r="V537" s="236"/>
      <c r="W537" s="236"/>
      <c r="X537" s="236"/>
      <c r="Y537" s="236"/>
      <c r="Z537" s="236"/>
      <c r="AA537" s="236"/>
      <c r="AB537" s="236"/>
      <c r="AC537" s="236"/>
      <c r="AD537" s="236"/>
      <c r="AE537" s="236"/>
    </row>
    <row r="538" spans="1:31" ht="15.75" customHeight="1" x14ac:dyDescent="0.25">
      <c r="A538" s="236"/>
      <c r="B538" s="236"/>
      <c r="C538" s="236"/>
      <c r="D538" s="236"/>
      <c r="E538" s="236"/>
      <c r="F538" s="236"/>
      <c r="G538" s="237"/>
      <c r="H538" s="236"/>
      <c r="I538" s="236"/>
      <c r="J538" s="236"/>
      <c r="K538" s="236"/>
      <c r="L538" s="236"/>
      <c r="M538" s="236"/>
      <c r="N538" s="236"/>
      <c r="O538" s="236"/>
      <c r="P538" s="236"/>
      <c r="Q538" s="236"/>
      <c r="R538" s="236"/>
      <c r="S538" s="236"/>
      <c r="T538" s="236"/>
      <c r="U538" s="236"/>
      <c r="V538" s="236"/>
      <c r="W538" s="236"/>
      <c r="X538" s="236"/>
      <c r="Y538" s="236"/>
      <c r="Z538" s="236"/>
      <c r="AA538" s="236"/>
      <c r="AB538" s="236"/>
      <c r="AC538" s="236"/>
      <c r="AD538" s="236"/>
      <c r="AE538" s="236"/>
    </row>
    <row r="539" spans="1:31" ht="15.75" customHeight="1" x14ac:dyDescent="0.25">
      <c r="A539" s="236"/>
      <c r="B539" s="236"/>
      <c r="C539" s="236"/>
      <c r="D539" s="236"/>
      <c r="E539" s="236"/>
      <c r="F539" s="236"/>
      <c r="G539" s="237"/>
      <c r="H539" s="236"/>
      <c r="I539" s="236"/>
      <c r="J539" s="236"/>
      <c r="K539" s="236"/>
      <c r="L539" s="236"/>
      <c r="M539" s="236"/>
      <c r="N539" s="236"/>
      <c r="O539" s="236"/>
      <c r="P539" s="236"/>
      <c r="Q539" s="236"/>
      <c r="R539" s="236"/>
      <c r="S539" s="236"/>
      <c r="T539" s="236"/>
      <c r="U539" s="236"/>
      <c r="V539" s="236"/>
      <c r="W539" s="236"/>
      <c r="X539" s="236"/>
      <c r="Y539" s="236"/>
      <c r="Z539" s="236"/>
      <c r="AA539" s="236"/>
      <c r="AB539" s="236"/>
      <c r="AC539" s="236"/>
      <c r="AD539" s="236"/>
      <c r="AE539" s="236"/>
    </row>
    <row r="540" spans="1:31" ht="15.75" customHeight="1" x14ac:dyDescent="0.25">
      <c r="A540" s="236"/>
      <c r="B540" s="236"/>
      <c r="C540" s="236"/>
      <c r="D540" s="236"/>
      <c r="E540" s="236"/>
      <c r="F540" s="236"/>
      <c r="G540" s="237"/>
      <c r="H540" s="236"/>
      <c r="I540" s="236"/>
      <c r="J540" s="236"/>
      <c r="K540" s="236"/>
      <c r="L540" s="236"/>
      <c r="M540" s="236"/>
      <c r="N540" s="236"/>
      <c r="O540" s="236"/>
      <c r="P540" s="236"/>
      <c r="Q540" s="236"/>
      <c r="R540" s="236"/>
      <c r="S540" s="236"/>
      <c r="T540" s="236"/>
      <c r="U540" s="236"/>
      <c r="V540" s="236"/>
      <c r="W540" s="236"/>
      <c r="X540" s="236"/>
      <c r="Y540" s="236"/>
      <c r="Z540" s="236"/>
      <c r="AA540" s="236"/>
      <c r="AB540" s="236"/>
      <c r="AC540" s="236"/>
      <c r="AD540" s="236"/>
      <c r="AE540" s="236"/>
    </row>
    <row r="541" spans="1:31" ht="15.75" customHeight="1" x14ac:dyDescent="0.25">
      <c r="A541" s="236"/>
      <c r="B541" s="236"/>
      <c r="C541" s="236"/>
      <c r="D541" s="236"/>
      <c r="E541" s="236"/>
      <c r="F541" s="236"/>
      <c r="G541" s="237"/>
      <c r="H541" s="236"/>
      <c r="I541" s="236"/>
      <c r="J541" s="236"/>
      <c r="K541" s="236"/>
      <c r="L541" s="236"/>
      <c r="M541" s="236"/>
      <c r="N541" s="236"/>
      <c r="O541" s="236"/>
      <c r="P541" s="236"/>
      <c r="Q541" s="236"/>
      <c r="R541" s="236"/>
      <c r="S541" s="236"/>
      <c r="T541" s="236"/>
      <c r="U541" s="236"/>
      <c r="V541" s="236"/>
      <c r="W541" s="236"/>
      <c r="X541" s="236"/>
      <c r="Y541" s="236"/>
      <c r="Z541" s="236"/>
      <c r="AA541" s="236"/>
      <c r="AB541" s="236"/>
      <c r="AC541" s="236"/>
      <c r="AD541" s="236"/>
      <c r="AE541" s="236"/>
    </row>
    <row r="542" spans="1:31" ht="15.75" customHeight="1" x14ac:dyDescent="0.25">
      <c r="A542" s="236"/>
      <c r="B542" s="236"/>
      <c r="C542" s="236"/>
      <c r="D542" s="236"/>
      <c r="E542" s="236"/>
      <c r="F542" s="236"/>
      <c r="G542" s="237"/>
      <c r="H542" s="236"/>
      <c r="I542" s="236"/>
      <c r="J542" s="236"/>
      <c r="K542" s="236"/>
      <c r="L542" s="236"/>
      <c r="M542" s="236"/>
      <c r="N542" s="236"/>
      <c r="O542" s="236"/>
      <c r="P542" s="236"/>
      <c r="Q542" s="236"/>
      <c r="R542" s="236"/>
      <c r="S542" s="236"/>
      <c r="T542" s="236"/>
      <c r="U542" s="236"/>
      <c r="V542" s="236"/>
      <c r="W542" s="236"/>
      <c r="X542" s="236"/>
      <c r="Y542" s="236"/>
      <c r="Z542" s="236"/>
      <c r="AA542" s="236"/>
      <c r="AB542" s="236"/>
      <c r="AC542" s="236"/>
      <c r="AD542" s="236"/>
      <c r="AE542" s="236"/>
    </row>
    <row r="543" spans="1:31" ht="15.75" customHeight="1" x14ac:dyDescent="0.25">
      <c r="A543" s="236"/>
      <c r="B543" s="236"/>
      <c r="C543" s="236"/>
      <c r="D543" s="236"/>
      <c r="E543" s="236"/>
      <c r="F543" s="236"/>
      <c r="G543" s="237"/>
      <c r="H543" s="236"/>
      <c r="I543" s="236"/>
      <c r="J543" s="236"/>
      <c r="K543" s="236"/>
      <c r="L543" s="236"/>
      <c r="M543" s="236"/>
      <c r="N543" s="236"/>
      <c r="O543" s="236"/>
      <c r="P543" s="236"/>
      <c r="Q543" s="236"/>
      <c r="R543" s="236"/>
      <c r="S543" s="236"/>
      <c r="T543" s="236"/>
      <c r="U543" s="236"/>
      <c r="V543" s="236"/>
      <c r="W543" s="236"/>
      <c r="X543" s="236"/>
      <c r="Y543" s="236"/>
      <c r="Z543" s="236"/>
      <c r="AA543" s="236"/>
      <c r="AB543" s="236"/>
      <c r="AC543" s="236"/>
      <c r="AD543" s="236"/>
      <c r="AE543" s="236"/>
    </row>
    <row r="544" spans="1:31" ht="15.75" customHeight="1" x14ac:dyDescent="0.25">
      <c r="A544" s="236"/>
      <c r="B544" s="236"/>
      <c r="C544" s="236"/>
      <c r="D544" s="236"/>
      <c r="E544" s="236"/>
      <c r="F544" s="236"/>
      <c r="G544" s="237"/>
      <c r="H544" s="236"/>
      <c r="I544" s="236"/>
      <c r="J544" s="236"/>
      <c r="K544" s="236"/>
      <c r="L544" s="236"/>
      <c r="M544" s="236"/>
      <c r="N544" s="236"/>
      <c r="O544" s="236"/>
      <c r="P544" s="236"/>
      <c r="Q544" s="236"/>
      <c r="R544" s="236"/>
      <c r="S544" s="236"/>
      <c r="T544" s="236"/>
      <c r="U544" s="236"/>
      <c r="V544" s="236"/>
      <c r="W544" s="236"/>
      <c r="X544" s="236"/>
      <c r="Y544" s="236"/>
      <c r="Z544" s="236"/>
      <c r="AA544" s="236"/>
      <c r="AB544" s="236"/>
      <c r="AC544" s="236"/>
      <c r="AD544" s="236"/>
      <c r="AE544" s="236"/>
    </row>
    <row r="545" spans="1:31" ht="15.75" customHeight="1" x14ac:dyDescent="0.25">
      <c r="A545" s="236"/>
      <c r="B545" s="236"/>
      <c r="C545" s="236"/>
      <c r="D545" s="236"/>
      <c r="E545" s="236"/>
      <c r="F545" s="236"/>
      <c r="G545" s="237"/>
      <c r="H545" s="236"/>
      <c r="I545" s="236"/>
      <c r="J545" s="236"/>
      <c r="K545" s="236"/>
      <c r="L545" s="236"/>
      <c r="M545" s="236"/>
      <c r="N545" s="236"/>
      <c r="O545" s="236"/>
      <c r="P545" s="236"/>
      <c r="Q545" s="236"/>
      <c r="R545" s="236"/>
      <c r="S545" s="236"/>
      <c r="T545" s="236"/>
      <c r="U545" s="236"/>
      <c r="V545" s="236"/>
      <c r="W545" s="236"/>
      <c r="X545" s="236"/>
      <c r="Y545" s="236"/>
      <c r="Z545" s="236"/>
      <c r="AA545" s="236"/>
      <c r="AB545" s="236"/>
      <c r="AC545" s="236"/>
      <c r="AD545" s="236"/>
      <c r="AE545" s="236"/>
    </row>
    <row r="546" spans="1:31" ht="15.75" customHeight="1" x14ac:dyDescent="0.25">
      <c r="A546" s="236"/>
      <c r="B546" s="236"/>
      <c r="C546" s="236"/>
      <c r="D546" s="236"/>
      <c r="E546" s="236"/>
      <c r="F546" s="236"/>
      <c r="G546" s="237"/>
      <c r="H546" s="236"/>
      <c r="I546" s="236"/>
      <c r="J546" s="236"/>
      <c r="K546" s="236"/>
      <c r="L546" s="236"/>
      <c r="M546" s="236"/>
      <c r="N546" s="236"/>
      <c r="O546" s="236"/>
      <c r="P546" s="236"/>
      <c r="Q546" s="236"/>
      <c r="R546" s="236"/>
      <c r="S546" s="236"/>
      <c r="T546" s="236"/>
      <c r="U546" s="236"/>
      <c r="V546" s="236"/>
      <c r="W546" s="236"/>
      <c r="X546" s="236"/>
      <c r="Y546" s="236"/>
      <c r="Z546" s="236"/>
      <c r="AA546" s="236"/>
      <c r="AB546" s="236"/>
      <c r="AC546" s="236"/>
      <c r="AD546" s="236"/>
      <c r="AE546" s="236"/>
    </row>
    <row r="547" spans="1:31" ht="15.75" customHeight="1" x14ac:dyDescent="0.25">
      <c r="A547" s="236"/>
      <c r="B547" s="236"/>
      <c r="C547" s="236"/>
      <c r="D547" s="236"/>
      <c r="E547" s="236"/>
      <c r="F547" s="236"/>
      <c r="G547" s="237"/>
      <c r="H547" s="236"/>
      <c r="I547" s="236"/>
      <c r="J547" s="236"/>
      <c r="K547" s="236"/>
      <c r="L547" s="236"/>
      <c r="M547" s="236"/>
      <c r="N547" s="236"/>
      <c r="O547" s="236"/>
      <c r="P547" s="236"/>
      <c r="Q547" s="236"/>
      <c r="R547" s="236"/>
      <c r="S547" s="236"/>
      <c r="T547" s="236"/>
      <c r="U547" s="236"/>
      <c r="V547" s="236"/>
      <c r="W547" s="236"/>
      <c r="X547" s="236"/>
      <c r="Y547" s="236"/>
      <c r="Z547" s="236"/>
      <c r="AA547" s="236"/>
      <c r="AB547" s="236"/>
      <c r="AC547" s="236"/>
      <c r="AD547" s="236"/>
      <c r="AE547" s="236"/>
    </row>
    <row r="548" spans="1:31" ht="15.75" customHeight="1" x14ac:dyDescent="0.25">
      <c r="A548" s="236"/>
      <c r="B548" s="236"/>
      <c r="C548" s="236"/>
      <c r="D548" s="236"/>
      <c r="E548" s="236"/>
      <c r="F548" s="236"/>
      <c r="G548" s="237"/>
      <c r="H548" s="236"/>
      <c r="I548" s="236"/>
      <c r="J548" s="236"/>
      <c r="K548" s="236"/>
      <c r="L548" s="236"/>
      <c r="M548" s="236"/>
      <c r="N548" s="236"/>
      <c r="O548" s="236"/>
      <c r="P548" s="236"/>
      <c r="Q548" s="236"/>
      <c r="R548" s="236"/>
      <c r="S548" s="236"/>
      <c r="T548" s="236"/>
      <c r="U548" s="236"/>
      <c r="V548" s="236"/>
      <c r="W548" s="236"/>
      <c r="X548" s="236"/>
      <c r="Y548" s="236"/>
      <c r="Z548" s="236"/>
      <c r="AA548" s="236"/>
      <c r="AB548" s="236"/>
      <c r="AC548" s="236"/>
      <c r="AD548" s="236"/>
      <c r="AE548" s="236"/>
    </row>
    <row r="549" spans="1:31" ht="15.75" customHeight="1" x14ac:dyDescent="0.25">
      <c r="A549" s="236"/>
      <c r="B549" s="236"/>
      <c r="C549" s="236"/>
      <c r="D549" s="236"/>
      <c r="E549" s="236"/>
      <c r="F549" s="236"/>
      <c r="G549" s="237"/>
      <c r="H549" s="236"/>
      <c r="I549" s="236"/>
      <c r="J549" s="236"/>
      <c r="K549" s="236"/>
      <c r="L549" s="236"/>
      <c r="M549" s="236"/>
      <c r="N549" s="236"/>
      <c r="O549" s="236"/>
      <c r="P549" s="236"/>
      <c r="Q549" s="236"/>
      <c r="R549" s="236"/>
      <c r="S549" s="236"/>
      <c r="T549" s="236"/>
      <c r="U549" s="236"/>
      <c r="V549" s="236"/>
      <c r="W549" s="236"/>
      <c r="X549" s="236"/>
      <c r="Y549" s="236"/>
      <c r="Z549" s="236"/>
      <c r="AA549" s="236"/>
      <c r="AB549" s="236"/>
      <c r="AC549" s="236"/>
      <c r="AD549" s="236"/>
      <c r="AE549" s="236"/>
    </row>
    <row r="550" spans="1:31" ht="15.75" customHeight="1" x14ac:dyDescent="0.25">
      <c r="A550" s="236"/>
      <c r="B550" s="236"/>
      <c r="C550" s="236"/>
      <c r="D550" s="236"/>
      <c r="E550" s="236"/>
      <c r="F550" s="236"/>
      <c r="G550" s="237"/>
      <c r="H550" s="236"/>
      <c r="I550" s="236"/>
      <c r="J550" s="236"/>
      <c r="K550" s="236"/>
      <c r="L550" s="236"/>
      <c r="M550" s="236"/>
      <c r="N550" s="236"/>
      <c r="O550" s="236"/>
      <c r="P550" s="236"/>
      <c r="Q550" s="236"/>
      <c r="R550" s="236"/>
      <c r="S550" s="236"/>
      <c r="T550" s="236"/>
      <c r="U550" s="236"/>
      <c r="V550" s="236"/>
      <c r="W550" s="236"/>
      <c r="X550" s="236"/>
      <c r="Y550" s="236"/>
      <c r="Z550" s="236"/>
      <c r="AA550" s="236"/>
      <c r="AB550" s="236"/>
      <c r="AC550" s="236"/>
      <c r="AD550" s="236"/>
      <c r="AE550" s="236"/>
    </row>
    <row r="551" spans="1:31" ht="15.75" customHeight="1" x14ac:dyDescent="0.25">
      <c r="A551" s="236"/>
      <c r="B551" s="236"/>
      <c r="C551" s="236"/>
      <c r="D551" s="236"/>
      <c r="E551" s="236"/>
      <c r="F551" s="236"/>
      <c r="G551" s="237"/>
      <c r="H551" s="236"/>
      <c r="I551" s="236"/>
      <c r="J551" s="236"/>
      <c r="K551" s="236"/>
      <c r="L551" s="236"/>
      <c r="M551" s="236"/>
      <c r="N551" s="236"/>
      <c r="O551" s="236"/>
      <c r="P551" s="236"/>
      <c r="Q551" s="236"/>
      <c r="R551" s="236"/>
      <c r="S551" s="236"/>
      <c r="T551" s="236"/>
      <c r="U551" s="236"/>
      <c r="V551" s="236"/>
      <c r="W551" s="236"/>
      <c r="X551" s="236"/>
      <c r="Y551" s="236"/>
      <c r="Z551" s="236"/>
      <c r="AA551" s="236"/>
      <c r="AB551" s="236"/>
      <c r="AC551" s="236"/>
      <c r="AD551" s="236"/>
      <c r="AE551" s="236"/>
    </row>
    <row r="552" spans="1:31" ht="15.75" customHeight="1" x14ac:dyDescent="0.25">
      <c r="A552" s="236"/>
      <c r="B552" s="236"/>
      <c r="C552" s="236"/>
      <c r="D552" s="236"/>
      <c r="E552" s="236"/>
      <c r="F552" s="236"/>
      <c r="G552" s="237"/>
      <c r="H552" s="236"/>
      <c r="I552" s="236"/>
      <c r="J552" s="236"/>
      <c r="K552" s="236"/>
      <c r="L552" s="236"/>
      <c r="M552" s="236"/>
      <c r="N552" s="236"/>
      <c r="O552" s="236"/>
      <c r="P552" s="236"/>
      <c r="Q552" s="236"/>
      <c r="R552" s="236"/>
      <c r="S552" s="236"/>
      <c r="T552" s="236"/>
      <c r="U552" s="236"/>
      <c r="V552" s="236"/>
      <c r="W552" s="236"/>
      <c r="X552" s="236"/>
      <c r="Y552" s="236"/>
      <c r="Z552" s="236"/>
      <c r="AA552" s="236"/>
      <c r="AB552" s="236"/>
      <c r="AC552" s="236"/>
      <c r="AD552" s="236"/>
      <c r="AE552" s="236"/>
    </row>
    <row r="553" spans="1:31" ht="15.75" customHeight="1" x14ac:dyDescent="0.25">
      <c r="A553" s="236"/>
      <c r="B553" s="236"/>
      <c r="C553" s="236"/>
      <c r="D553" s="236"/>
      <c r="E553" s="236"/>
      <c r="F553" s="236"/>
      <c r="G553" s="237"/>
      <c r="H553" s="236"/>
      <c r="I553" s="236"/>
      <c r="J553" s="236"/>
      <c r="K553" s="236"/>
      <c r="L553" s="236"/>
      <c r="M553" s="236"/>
      <c r="N553" s="236"/>
      <c r="O553" s="236"/>
      <c r="P553" s="236"/>
      <c r="Q553" s="236"/>
      <c r="R553" s="236"/>
      <c r="S553" s="236"/>
      <c r="T553" s="236"/>
      <c r="U553" s="236"/>
      <c r="V553" s="236"/>
      <c r="W553" s="236"/>
      <c r="X553" s="236"/>
      <c r="Y553" s="236"/>
      <c r="Z553" s="236"/>
      <c r="AA553" s="236"/>
      <c r="AB553" s="236"/>
      <c r="AC553" s="236"/>
      <c r="AD553" s="236"/>
      <c r="AE553" s="236"/>
    </row>
    <row r="554" spans="1:31" ht="15.75" customHeight="1" x14ac:dyDescent="0.25">
      <c r="A554" s="236"/>
      <c r="B554" s="236"/>
      <c r="C554" s="236"/>
      <c r="D554" s="236"/>
      <c r="E554" s="236"/>
      <c r="F554" s="236"/>
      <c r="G554" s="237"/>
      <c r="H554" s="236"/>
      <c r="I554" s="236"/>
      <c r="J554" s="236"/>
      <c r="K554" s="236"/>
      <c r="L554" s="236"/>
      <c r="M554" s="236"/>
      <c r="N554" s="236"/>
      <c r="O554" s="236"/>
      <c r="P554" s="236"/>
      <c r="Q554" s="236"/>
      <c r="R554" s="236"/>
      <c r="S554" s="236"/>
      <c r="T554" s="236"/>
      <c r="U554" s="236"/>
      <c r="V554" s="236"/>
      <c r="W554" s="236"/>
      <c r="X554" s="236"/>
      <c r="Y554" s="236"/>
      <c r="Z554" s="236"/>
      <c r="AA554" s="236"/>
      <c r="AB554" s="236"/>
      <c r="AC554" s="236"/>
      <c r="AD554" s="236"/>
      <c r="AE554" s="236"/>
    </row>
    <row r="555" spans="1:31" ht="15.75" customHeight="1" x14ac:dyDescent="0.25">
      <c r="A555" s="236"/>
      <c r="B555" s="236"/>
      <c r="C555" s="236"/>
      <c r="D555" s="236"/>
      <c r="E555" s="236"/>
      <c r="F555" s="236"/>
      <c r="G555" s="237"/>
      <c r="H555" s="236"/>
      <c r="I555" s="236"/>
      <c r="J555" s="236"/>
      <c r="K555" s="236"/>
      <c r="L555" s="236"/>
      <c r="M555" s="236"/>
      <c r="N555" s="236"/>
      <c r="O555" s="236"/>
      <c r="P555" s="236"/>
      <c r="Q555" s="236"/>
      <c r="R555" s="236"/>
      <c r="S555" s="236"/>
      <c r="T555" s="236"/>
      <c r="U555" s="236"/>
      <c r="V555" s="236"/>
      <c r="W555" s="236"/>
      <c r="X555" s="236"/>
      <c r="Y555" s="236"/>
      <c r="Z555" s="236"/>
      <c r="AA555" s="236"/>
      <c r="AB555" s="236"/>
      <c r="AC555" s="236"/>
      <c r="AD555" s="236"/>
      <c r="AE555" s="236"/>
    </row>
    <row r="556" spans="1:31" ht="15.75" customHeight="1" x14ac:dyDescent="0.25">
      <c r="A556" s="236"/>
      <c r="B556" s="236"/>
      <c r="C556" s="236"/>
      <c r="D556" s="236"/>
      <c r="E556" s="236"/>
      <c r="F556" s="236"/>
      <c r="G556" s="237"/>
      <c r="H556" s="236"/>
      <c r="I556" s="236"/>
      <c r="J556" s="236"/>
      <c r="K556" s="236"/>
      <c r="L556" s="236"/>
      <c r="M556" s="236"/>
      <c r="N556" s="236"/>
      <c r="O556" s="236"/>
      <c r="P556" s="236"/>
      <c r="Q556" s="236"/>
      <c r="R556" s="236"/>
      <c r="S556" s="236"/>
      <c r="T556" s="236"/>
      <c r="U556" s="236"/>
      <c r="V556" s="236"/>
      <c r="W556" s="236"/>
      <c r="X556" s="236"/>
      <c r="Y556" s="236"/>
      <c r="Z556" s="236"/>
      <c r="AA556" s="236"/>
      <c r="AB556" s="236"/>
      <c r="AC556" s="236"/>
      <c r="AD556" s="236"/>
      <c r="AE556" s="236"/>
    </row>
    <row r="557" spans="1:31" ht="15.75" customHeight="1" x14ac:dyDescent="0.25">
      <c r="A557" s="236"/>
      <c r="B557" s="236"/>
      <c r="C557" s="236"/>
      <c r="D557" s="236"/>
      <c r="E557" s="236"/>
      <c r="F557" s="236"/>
      <c r="G557" s="237"/>
      <c r="H557" s="236"/>
      <c r="I557" s="236"/>
      <c r="J557" s="236"/>
      <c r="K557" s="236"/>
      <c r="L557" s="236"/>
      <c r="M557" s="236"/>
      <c r="N557" s="236"/>
      <c r="O557" s="236"/>
      <c r="P557" s="236"/>
      <c r="Q557" s="236"/>
      <c r="R557" s="236"/>
      <c r="S557" s="236"/>
      <c r="T557" s="236"/>
      <c r="U557" s="236"/>
      <c r="V557" s="236"/>
      <c r="W557" s="236"/>
      <c r="X557" s="236"/>
      <c r="Y557" s="236"/>
      <c r="Z557" s="236"/>
      <c r="AA557" s="236"/>
      <c r="AB557" s="236"/>
      <c r="AC557" s="236"/>
      <c r="AD557" s="236"/>
      <c r="AE557" s="236"/>
    </row>
    <row r="558" spans="1:31" ht="15.75" customHeight="1" x14ac:dyDescent="0.25">
      <c r="A558" s="236"/>
      <c r="B558" s="236"/>
      <c r="C558" s="236"/>
      <c r="D558" s="236"/>
      <c r="E558" s="236"/>
      <c r="F558" s="236"/>
      <c r="G558" s="237"/>
      <c r="H558" s="236"/>
      <c r="I558" s="236"/>
      <c r="J558" s="236"/>
      <c r="K558" s="236"/>
      <c r="L558" s="236"/>
      <c r="M558" s="236"/>
      <c r="N558" s="236"/>
      <c r="O558" s="236"/>
      <c r="P558" s="236"/>
      <c r="Q558" s="236"/>
      <c r="R558" s="236"/>
      <c r="S558" s="236"/>
      <c r="T558" s="236"/>
      <c r="U558" s="236"/>
      <c r="V558" s="236"/>
      <c r="W558" s="236"/>
      <c r="X558" s="236"/>
      <c r="Y558" s="236"/>
      <c r="Z558" s="236"/>
      <c r="AA558" s="236"/>
      <c r="AB558" s="236"/>
      <c r="AC558" s="236"/>
      <c r="AD558" s="236"/>
      <c r="AE558" s="236"/>
    </row>
    <row r="559" spans="1:31" ht="15.75" customHeight="1" x14ac:dyDescent="0.25">
      <c r="A559" s="236"/>
      <c r="B559" s="236"/>
      <c r="C559" s="236"/>
      <c r="D559" s="236"/>
      <c r="E559" s="236"/>
      <c r="F559" s="236"/>
      <c r="G559" s="237"/>
      <c r="H559" s="236"/>
      <c r="I559" s="236"/>
      <c r="J559" s="236"/>
      <c r="K559" s="236"/>
      <c r="L559" s="236"/>
      <c r="M559" s="236"/>
      <c r="N559" s="236"/>
      <c r="O559" s="236"/>
      <c r="P559" s="236"/>
      <c r="Q559" s="236"/>
      <c r="R559" s="236"/>
      <c r="S559" s="236"/>
      <c r="T559" s="236"/>
      <c r="U559" s="236"/>
      <c r="V559" s="236"/>
      <c r="W559" s="236"/>
      <c r="X559" s="236"/>
      <c r="Y559" s="236"/>
      <c r="Z559" s="236"/>
      <c r="AA559" s="236"/>
      <c r="AB559" s="236"/>
      <c r="AC559" s="236"/>
      <c r="AD559" s="236"/>
      <c r="AE559" s="236"/>
    </row>
    <row r="560" spans="1:31" ht="15.75" customHeight="1" x14ac:dyDescent="0.25">
      <c r="A560" s="236"/>
      <c r="B560" s="236"/>
      <c r="C560" s="236"/>
      <c r="D560" s="236"/>
      <c r="E560" s="236"/>
      <c r="F560" s="236"/>
      <c r="G560" s="237"/>
      <c r="H560" s="236"/>
      <c r="I560" s="236"/>
      <c r="J560" s="236"/>
      <c r="K560" s="236"/>
      <c r="L560" s="236"/>
      <c r="M560" s="236"/>
      <c r="N560" s="236"/>
      <c r="O560" s="236"/>
      <c r="P560" s="236"/>
      <c r="Q560" s="236"/>
      <c r="R560" s="236"/>
      <c r="S560" s="236"/>
      <c r="T560" s="236"/>
      <c r="U560" s="236"/>
      <c r="V560" s="236"/>
      <c r="W560" s="236"/>
      <c r="X560" s="236"/>
      <c r="Y560" s="236"/>
      <c r="Z560" s="236"/>
      <c r="AA560" s="236"/>
      <c r="AB560" s="236"/>
      <c r="AC560" s="236"/>
      <c r="AD560" s="236"/>
      <c r="AE560" s="236"/>
    </row>
    <row r="561" spans="1:31" ht="15.75" customHeight="1" x14ac:dyDescent="0.25">
      <c r="A561" s="236"/>
      <c r="B561" s="236"/>
      <c r="C561" s="236"/>
      <c r="D561" s="236"/>
      <c r="E561" s="236"/>
      <c r="F561" s="236"/>
      <c r="G561" s="237"/>
      <c r="H561" s="236"/>
      <c r="I561" s="236"/>
      <c r="J561" s="236"/>
      <c r="K561" s="236"/>
      <c r="L561" s="236"/>
      <c r="M561" s="236"/>
      <c r="N561" s="236"/>
      <c r="O561" s="236"/>
      <c r="P561" s="236"/>
      <c r="Q561" s="236"/>
      <c r="R561" s="236"/>
      <c r="S561" s="236"/>
      <c r="T561" s="236"/>
      <c r="U561" s="236"/>
      <c r="V561" s="236"/>
      <c r="W561" s="236"/>
      <c r="X561" s="236"/>
      <c r="Y561" s="236"/>
      <c r="Z561" s="236"/>
      <c r="AA561" s="236"/>
      <c r="AB561" s="236"/>
      <c r="AC561" s="236"/>
      <c r="AD561" s="236"/>
      <c r="AE561" s="236"/>
    </row>
    <row r="562" spans="1:31" ht="15.75" customHeight="1" x14ac:dyDescent="0.25">
      <c r="A562" s="236"/>
      <c r="B562" s="236"/>
      <c r="C562" s="236"/>
      <c r="D562" s="236"/>
      <c r="E562" s="236"/>
      <c r="F562" s="236"/>
      <c r="G562" s="237"/>
      <c r="H562" s="236"/>
      <c r="I562" s="236"/>
      <c r="J562" s="236"/>
      <c r="K562" s="236"/>
      <c r="L562" s="236"/>
      <c r="M562" s="236"/>
      <c r="N562" s="236"/>
      <c r="O562" s="236"/>
      <c r="P562" s="236"/>
      <c r="Q562" s="236"/>
      <c r="R562" s="236"/>
      <c r="S562" s="236"/>
      <c r="T562" s="236"/>
      <c r="U562" s="236"/>
      <c r="V562" s="236"/>
      <c r="W562" s="236"/>
      <c r="X562" s="236"/>
      <c r="Y562" s="236"/>
      <c r="Z562" s="236"/>
      <c r="AA562" s="236"/>
      <c r="AB562" s="236"/>
      <c r="AC562" s="236"/>
      <c r="AD562" s="236"/>
      <c r="AE562" s="236"/>
    </row>
    <row r="563" spans="1:31" ht="15.75" customHeight="1" x14ac:dyDescent="0.25">
      <c r="A563" s="236"/>
      <c r="B563" s="236"/>
      <c r="C563" s="236"/>
      <c r="D563" s="236"/>
      <c r="E563" s="236"/>
      <c r="F563" s="236"/>
      <c r="G563" s="237"/>
      <c r="H563" s="236"/>
      <c r="I563" s="236"/>
      <c r="J563" s="236"/>
      <c r="K563" s="236"/>
      <c r="L563" s="236"/>
      <c r="M563" s="236"/>
      <c r="N563" s="236"/>
      <c r="O563" s="236"/>
      <c r="P563" s="236"/>
      <c r="Q563" s="236"/>
      <c r="R563" s="236"/>
      <c r="S563" s="236"/>
      <c r="T563" s="236"/>
      <c r="U563" s="236"/>
      <c r="V563" s="236"/>
      <c r="W563" s="236"/>
      <c r="X563" s="236"/>
      <c r="Y563" s="236"/>
      <c r="Z563" s="236"/>
      <c r="AA563" s="236"/>
      <c r="AB563" s="236"/>
      <c r="AC563" s="236"/>
      <c r="AD563" s="236"/>
      <c r="AE563" s="236"/>
    </row>
    <row r="564" spans="1:31" ht="15.75" customHeight="1" x14ac:dyDescent="0.25">
      <c r="A564" s="236"/>
      <c r="B564" s="236"/>
      <c r="C564" s="236"/>
      <c r="D564" s="236"/>
      <c r="E564" s="236"/>
      <c r="F564" s="236"/>
      <c r="G564" s="237"/>
      <c r="H564" s="236"/>
      <c r="I564" s="236"/>
      <c r="J564" s="236"/>
      <c r="K564" s="236"/>
      <c r="L564" s="236"/>
      <c r="M564" s="236"/>
      <c r="N564" s="236"/>
      <c r="O564" s="236"/>
      <c r="P564" s="236"/>
      <c r="Q564" s="236"/>
      <c r="R564" s="236"/>
      <c r="S564" s="236"/>
      <c r="T564" s="236"/>
      <c r="U564" s="236"/>
      <c r="V564" s="236"/>
      <c r="W564" s="236"/>
      <c r="X564" s="236"/>
      <c r="Y564" s="236"/>
      <c r="Z564" s="236"/>
      <c r="AA564" s="236"/>
      <c r="AB564" s="236"/>
      <c r="AC564" s="236"/>
      <c r="AD564" s="236"/>
      <c r="AE564" s="236"/>
    </row>
    <row r="565" spans="1:31" ht="15.75" customHeight="1" x14ac:dyDescent="0.25">
      <c r="A565" s="236"/>
      <c r="B565" s="236"/>
      <c r="C565" s="236"/>
      <c r="D565" s="236"/>
      <c r="E565" s="236"/>
      <c r="F565" s="236"/>
      <c r="G565" s="237"/>
      <c r="H565" s="236"/>
      <c r="I565" s="236"/>
      <c r="J565" s="236"/>
      <c r="K565" s="236"/>
      <c r="L565" s="236"/>
      <c r="M565" s="236"/>
      <c r="N565" s="236"/>
      <c r="O565" s="236"/>
      <c r="P565" s="236"/>
      <c r="Q565" s="236"/>
      <c r="R565" s="236"/>
      <c r="S565" s="236"/>
      <c r="T565" s="236"/>
      <c r="U565" s="236"/>
      <c r="V565" s="236"/>
      <c r="W565" s="236"/>
      <c r="X565" s="236"/>
      <c r="Y565" s="236"/>
      <c r="Z565" s="236"/>
      <c r="AA565" s="236"/>
      <c r="AB565" s="236"/>
      <c r="AC565" s="236"/>
      <c r="AD565" s="236"/>
      <c r="AE565" s="236"/>
    </row>
    <row r="566" spans="1:31" ht="15.75" customHeight="1" x14ac:dyDescent="0.25">
      <c r="A566" s="236"/>
      <c r="B566" s="236"/>
      <c r="C566" s="236"/>
      <c r="D566" s="236"/>
      <c r="E566" s="236"/>
      <c r="F566" s="236"/>
      <c r="G566" s="237"/>
      <c r="H566" s="236"/>
      <c r="I566" s="236"/>
      <c r="J566" s="236"/>
      <c r="K566" s="236"/>
      <c r="L566" s="236"/>
      <c r="M566" s="236"/>
      <c r="N566" s="236"/>
      <c r="O566" s="236"/>
      <c r="P566" s="236"/>
      <c r="Q566" s="236"/>
      <c r="R566" s="236"/>
      <c r="S566" s="236"/>
      <c r="T566" s="236"/>
      <c r="U566" s="236"/>
      <c r="V566" s="236"/>
      <c r="W566" s="236"/>
      <c r="X566" s="236"/>
      <c r="Y566" s="236"/>
      <c r="Z566" s="236"/>
      <c r="AA566" s="236"/>
      <c r="AB566" s="236"/>
      <c r="AC566" s="236"/>
      <c r="AD566" s="236"/>
      <c r="AE566" s="236"/>
    </row>
    <row r="567" spans="1:31" ht="15.75" customHeight="1" x14ac:dyDescent="0.25">
      <c r="A567" s="236"/>
      <c r="B567" s="236"/>
      <c r="C567" s="236"/>
      <c r="D567" s="236"/>
      <c r="E567" s="236"/>
      <c r="F567" s="236"/>
      <c r="G567" s="237"/>
      <c r="H567" s="236"/>
      <c r="I567" s="236"/>
      <c r="J567" s="236"/>
      <c r="K567" s="236"/>
      <c r="L567" s="236"/>
      <c r="M567" s="236"/>
      <c r="N567" s="236"/>
      <c r="O567" s="236"/>
      <c r="P567" s="236"/>
      <c r="Q567" s="236"/>
      <c r="R567" s="236"/>
      <c r="S567" s="236"/>
      <c r="T567" s="236"/>
      <c r="U567" s="236"/>
      <c r="V567" s="236"/>
      <c r="W567" s="236"/>
      <c r="X567" s="236"/>
      <c r="Y567" s="236"/>
      <c r="Z567" s="236"/>
      <c r="AA567" s="236"/>
      <c r="AB567" s="236"/>
      <c r="AC567" s="236"/>
      <c r="AD567" s="236"/>
      <c r="AE567" s="236"/>
    </row>
    <row r="568" spans="1:31" ht="15.75" customHeight="1" x14ac:dyDescent="0.25">
      <c r="A568" s="236"/>
      <c r="B568" s="236"/>
      <c r="C568" s="236"/>
      <c r="D568" s="236"/>
      <c r="E568" s="236"/>
      <c r="F568" s="236"/>
      <c r="G568" s="237"/>
      <c r="H568" s="236"/>
      <c r="I568" s="236"/>
      <c r="J568" s="236"/>
      <c r="K568" s="236"/>
      <c r="L568" s="236"/>
      <c r="M568" s="236"/>
      <c r="N568" s="236"/>
      <c r="O568" s="236"/>
      <c r="P568" s="236"/>
      <c r="Q568" s="236"/>
      <c r="R568" s="236"/>
      <c r="S568" s="236"/>
      <c r="T568" s="236"/>
      <c r="U568" s="236"/>
      <c r="V568" s="236"/>
      <c r="W568" s="236"/>
      <c r="X568" s="236"/>
      <c r="Y568" s="236"/>
      <c r="Z568" s="236"/>
      <c r="AA568" s="236"/>
      <c r="AB568" s="236"/>
      <c r="AC568" s="236"/>
      <c r="AD568" s="236"/>
      <c r="AE568" s="236"/>
    </row>
    <row r="569" spans="1:31" ht="15.75" customHeight="1" x14ac:dyDescent="0.25">
      <c r="A569" s="236"/>
      <c r="B569" s="236"/>
      <c r="C569" s="236"/>
      <c r="D569" s="236"/>
      <c r="E569" s="236"/>
      <c r="F569" s="236"/>
      <c r="G569" s="237"/>
      <c r="H569" s="236"/>
      <c r="I569" s="236"/>
      <c r="J569" s="236"/>
      <c r="K569" s="236"/>
      <c r="L569" s="236"/>
      <c r="M569" s="236"/>
      <c r="N569" s="236"/>
      <c r="O569" s="236"/>
      <c r="P569" s="236"/>
      <c r="Q569" s="236"/>
      <c r="R569" s="236"/>
      <c r="S569" s="236"/>
      <c r="T569" s="236"/>
      <c r="U569" s="236"/>
      <c r="V569" s="236"/>
      <c r="W569" s="236"/>
      <c r="X569" s="236"/>
      <c r="Y569" s="236"/>
      <c r="Z569" s="236"/>
      <c r="AA569" s="236"/>
      <c r="AB569" s="236"/>
      <c r="AC569" s="236"/>
      <c r="AD569" s="236"/>
      <c r="AE569" s="236"/>
    </row>
    <row r="570" spans="1:31" ht="15.75" customHeight="1" x14ac:dyDescent="0.25">
      <c r="A570" s="236"/>
      <c r="B570" s="236"/>
      <c r="C570" s="236"/>
      <c r="D570" s="236"/>
      <c r="E570" s="236"/>
      <c r="F570" s="236"/>
      <c r="G570" s="237"/>
      <c r="H570" s="236"/>
      <c r="I570" s="236"/>
      <c r="J570" s="236"/>
      <c r="K570" s="236"/>
      <c r="L570" s="236"/>
      <c r="M570" s="236"/>
      <c r="N570" s="236"/>
      <c r="O570" s="236"/>
      <c r="P570" s="236"/>
      <c r="Q570" s="236"/>
      <c r="R570" s="236"/>
      <c r="S570" s="236"/>
      <c r="T570" s="236"/>
      <c r="U570" s="236"/>
      <c r="V570" s="236"/>
      <c r="W570" s="236"/>
      <c r="X570" s="236"/>
      <c r="Y570" s="236"/>
      <c r="Z570" s="236"/>
      <c r="AA570" s="236"/>
      <c r="AB570" s="236"/>
      <c r="AC570" s="236"/>
      <c r="AD570" s="236"/>
      <c r="AE570" s="236"/>
    </row>
    <row r="571" spans="1:31" ht="15.75" customHeight="1" x14ac:dyDescent="0.25">
      <c r="A571" s="236"/>
      <c r="B571" s="236"/>
      <c r="C571" s="236"/>
      <c r="D571" s="236"/>
      <c r="E571" s="236"/>
      <c r="F571" s="236"/>
      <c r="G571" s="237"/>
      <c r="H571" s="236"/>
      <c r="I571" s="236"/>
      <c r="J571" s="236"/>
      <c r="K571" s="236"/>
      <c r="L571" s="236"/>
      <c r="M571" s="236"/>
      <c r="N571" s="236"/>
      <c r="O571" s="236"/>
      <c r="P571" s="236"/>
      <c r="Q571" s="236"/>
      <c r="R571" s="236"/>
      <c r="S571" s="236"/>
      <c r="T571" s="236"/>
      <c r="U571" s="236"/>
      <c r="V571" s="236"/>
      <c r="W571" s="236"/>
      <c r="X571" s="236"/>
      <c r="Y571" s="236"/>
      <c r="Z571" s="236"/>
      <c r="AA571" s="236"/>
      <c r="AB571" s="236"/>
      <c r="AC571" s="236"/>
      <c r="AD571" s="236"/>
      <c r="AE571" s="236"/>
    </row>
    <row r="572" spans="1:31" ht="15.75" customHeight="1" x14ac:dyDescent="0.25">
      <c r="A572" s="236"/>
      <c r="B572" s="236"/>
      <c r="C572" s="236"/>
      <c r="D572" s="236"/>
      <c r="E572" s="236"/>
      <c r="F572" s="236"/>
      <c r="G572" s="237"/>
      <c r="H572" s="236"/>
      <c r="I572" s="236"/>
      <c r="J572" s="236"/>
      <c r="K572" s="236"/>
      <c r="L572" s="236"/>
      <c r="M572" s="236"/>
      <c r="N572" s="236"/>
      <c r="O572" s="236"/>
      <c r="P572" s="236"/>
      <c r="Q572" s="236"/>
      <c r="R572" s="236"/>
      <c r="S572" s="236"/>
      <c r="T572" s="236"/>
      <c r="U572" s="236"/>
      <c r="V572" s="236"/>
      <c r="W572" s="236"/>
      <c r="X572" s="236"/>
      <c r="Y572" s="236"/>
      <c r="Z572" s="236"/>
      <c r="AA572" s="236"/>
      <c r="AB572" s="236"/>
      <c r="AC572" s="236"/>
      <c r="AD572" s="236"/>
      <c r="AE572" s="236"/>
    </row>
    <row r="573" spans="1:31" ht="15.75" customHeight="1" x14ac:dyDescent="0.25">
      <c r="A573" s="236"/>
      <c r="B573" s="236"/>
      <c r="C573" s="236"/>
      <c r="D573" s="236"/>
      <c r="E573" s="236"/>
      <c r="F573" s="236"/>
      <c r="G573" s="237"/>
      <c r="H573" s="236"/>
      <c r="I573" s="236"/>
      <c r="J573" s="236"/>
      <c r="K573" s="236"/>
      <c r="L573" s="236"/>
      <c r="M573" s="236"/>
      <c r="N573" s="236"/>
      <c r="O573" s="236"/>
      <c r="P573" s="236"/>
      <c r="Q573" s="236"/>
      <c r="R573" s="236"/>
      <c r="S573" s="236"/>
      <c r="T573" s="236"/>
      <c r="U573" s="236"/>
      <c r="V573" s="236"/>
      <c r="W573" s="236"/>
      <c r="X573" s="236"/>
      <c r="Y573" s="236"/>
      <c r="Z573" s="236"/>
      <c r="AA573" s="236"/>
      <c r="AB573" s="236"/>
      <c r="AC573" s="236"/>
      <c r="AD573" s="236"/>
      <c r="AE573" s="236"/>
    </row>
    <row r="574" spans="1:31" ht="15.75" customHeight="1" x14ac:dyDescent="0.25">
      <c r="A574" s="236"/>
      <c r="B574" s="236"/>
      <c r="C574" s="236"/>
      <c r="D574" s="236"/>
      <c r="E574" s="236"/>
      <c r="F574" s="236"/>
      <c r="G574" s="237"/>
      <c r="H574" s="236"/>
      <c r="I574" s="236"/>
      <c r="J574" s="236"/>
      <c r="K574" s="236"/>
      <c r="L574" s="236"/>
      <c r="M574" s="236"/>
      <c r="N574" s="236"/>
      <c r="O574" s="236"/>
      <c r="P574" s="236"/>
      <c r="Q574" s="236"/>
      <c r="R574" s="236"/>
      <c r="S574" s="236"/>
      <c r="T574" s="236"/>
      <c r="U574" s="236"/>
      <c r="V574" s="236"/>
      <c r="W574" s="236"/>
      <c r="X574" s="236"/>
      <c r="Y574" s="236"/>
      <c r="Z574" s="236"/>
      <c r="AA574" s="236"/>
      <c r="AB574" s="236"/>
      <c r="AC574" s="236"/>
      <c r="AD574" s="236"/>
      <c r="AE574" s="236"/>
    </row>
    <row r="575" spans="1:31" ht="15.75" customHeight="1" x14ac:dyDescent="0.25">
      <c r="A575" s="236"/>
      <c r="B575" s="236"/>
      <c r="C575" s="236"/>
      <c r="D575" s="236"/>
      <c r="E575" s="236"/>
      <c r="F575" s="236"/>
      <c r="G575" s="237"/>
      <c r="H575" s="236"/>
      <c r="I575" s="236"/>
      <c r="J575" s="236"/>
      <c r="K575" s="236"/>
      <c r="L575" s="236"/>
      <c r="M575" s="236"/>
      <c r="N575" s="236"/>
      <c r="O575" s="236"/>
      <c r="P575" s="236"/>
      <c r="Q575" s="236"/>
      <c r="R575" s="236"/>
      <c r="S575" s="236"/>
      <c r="T575" s="236"/>
      <c r="U575" s="236"/>
      <c r="V575" s="236"/>
      <c r="W575" s="236"/>
      <c r="X575" s="236"/>
      <c r="Y575" s="236"/>
      <c r="Z575" s="236"/>
      <c r="AA575" s="236"/>
      <c r="AB575" s="236"/>
      <c r="AC575" s="236"/>
      <c r="AD575" s="236"/>
      <c r="AE575" s="236"/>
    </row>
    <row r="576" spans="1:31" ht="15.75" customHeight="1" x14ac:dyDescent="0.25">
      <c r="A576" s="236"/>
      <c r="B576" s="236"/>
      <c r="C576" s="236"/>
      <c r="D576" s="236"/>
      <c r="E576" s="236"/>
      <c r="F576" s="236"/>
      <c r="G576" s="237"/>
      <c r="H576" s="236"/>
      <c r="I576" s="236"/>
      <c r="J576" s="236"/>
      <c r="K576" s="236"/>
      <c r="L576" s="236"/>
      <c r="M576" s="236"/>
      <c r="N576" s="236"/>
      <c r="O576" s="236"/>
      <c r="P576" s="236"/>
      <c r="Q576" s="236"/>
      <c r="R576" s="236"/>
      <c r="S576" s="236"/>
      <c r="T576" s="236"/>
      <c r="U576" s="236"/>
      <c r="V576" s="236"/>
      <c r="W576" s="236"/>
      <c r="X576" s="236"/>
      <c r="Y576" s="236"/>
      <c r="Z576" s="236"/>
      <c r="AA576" s="236"/>
      <c r="AB576" s="236"/>
      <c r="AC576" s="236"/>
      <c r="AD576" s="236"/>
      <c r="AE576" s="236"/>
    </row>
    <row r="577" spans="1:31" ht="15.75" customHeight="1" x14ac:dyDescent="0.25">
      <c r="A577" s="236"/>
      <c r="B577" s="236"/>
      <c r="C577" s="236"/>
      <c r="D577" s="236"/>
      <c r="E577" s="236"/>
      <c r="F577" s="236"/>
      <c r="G577" s="237"/>
      <c r="H577" s="236"/>
      <c r="I577" s="236"/>
      <c r="J577" s="236"/>
      <c r="K577" s="236"/>
      <c r="L577" s="236"/>
      <c r="M577" s="236"/>
      <c r="N577" s="236"/>
      <c r="O577" s="236"/>
      <c r="P577" s="236"/>
      <c r="Q577" s="236"/>
      <c r="R577" s="236"/>
      <c r="S577" s="236"/>
      <c r="T577" s="236"/>
      <c r="U577" s="236"/>
      <c r="V577" s="236"/>
      <c r="W577" s="236"/>
      <c r="X577" s="236"/>
      <c r="Y577" s="236"/>
      <c r="Z577" s="236"/>
      <c r="AA577" s="236"/>
      <c r="AB577" s="236"/>
      <c r="AC577" s="236"/>
      <c r="AD577" s="236"/>
      <c r="AE577" s="236"/>
    </row>
    <row r="578" spans="1:31" ht="15.75" customHeight="1" x14ac:dyDescent="0.25">
      <c r="A578" s="236"/>
      <c r="B578" s="236"/>
      <c r="C578" s="236"/>
      <c r="D578" s="236"/>
      <c r="E578" s="236"/>
      <c r="F578" s="236"/>
      <c r="G578" s="237"/>
      <c r="H578" s="236"/>
      <c r="I578" s="236"/>
      <c r="J578" s="236"/>
      <c r="K578" s="236"/>
      <c r="L578" s="236"/>
      <c r="M578" s="236"/>
      <c r="N578" s="236"/>
      <c r="O578" s="236"/>
      <c r="P578" s="236"/>
      <c r="Q578" s="236"/>
      <c r="R578" s="236"/>
      <c r="S578" s="236"/>
      <c r="T578" s="236"/>
      <c r="U578" s="236"/>
      <c r="V578" s="236"/>
      <c r="W578" s="236"/>
      <c r="X578" s="236"/>
      <c r="Y578" s="236"/>
      <c r="Z578" s="236"/>
      <c r="AA578" s="236"/>
      <c r="AB578" s="236"/>
      <c r="AC578" s="236"/>
      <c r="AD578" s="236"/>
      <c r="AE578" s="236"/>
    </row>
    <row r="579" spans="1:31" ht="15.75" customHeight="1" x14ac:dyDescent="0.25">
      <c r="A579" s="236"/>
      <c r="B579" s="236"/>
      <c r="C579" s="236"/>
      <c r="D579" s="236"/>
      <c r="E579" s="236"/>
      <c r="F579" s="236"/>
      <c r="G579" s="237"/>
      <c r="H579" s="236"/>
      <c r="I579" s="236"/>
      <c r="J579" s="236"/>
      <c r="K579" s="236"/>
      <c r="L579" s="236"/>
      <c r="M579" s="236"/>
      <c r="N579" s="236"/>
      <c r="O579" s="236"/>
      <c r="P579" s="236"/>
      <c r="Q579" s="236"/>
      <c r="R579" s="236"/>
      <c r="S579" s="236"/>
      <c r="T579" s="236"/>
      <c r="U579" s="236"/>
      <c r="V579" s="236"/>
      <c r="W579" s="236"/>
      <c r="X579" s="236"/>
      <c r="Y579" s="236"/>
      <c r="Z579" s="236"/>
      <c r="AA579" s="236"/>
      <c r="AB579" s="236"/>
      <c r="AC579" s="236"/>
      <c r="AD579" s="236"/>
      <c r="AE579" s="236"/>
    </row>
    <row r="580" spans="1:31" ht="15.75" customHeight="1" x14ac:dyDescent="0.25">
      <c r="A580" s="236"/>
      <c r="B580" s="236"/>
      <c r="C580" s="236"/>
      <c r="D580" s="236"/>
      <c r="E580" s="236"/>
      <c r="F580" s="236"/>
      <c r="G580" s="237"/>
      <c r="H580" s="236"/>
      <c r="I580" s="236"/>
      <c r="J580" s="236"/>
      <c r="K580" s="236"/>
      <c r="L580" s="236"/>
      <c r="M580" s="236"/>
      <c r="N580" s="236"/>
      <c r="O580" s="236"/>
      <c r="P580" s="236"/>
      <c r="Q580" s="236"/>
      <c r="R580" s="236"/>
      <c r="S580" s="236"/>
      <c r="T580" s="236"/>
      <c r="U580" s="236"/>
      <c r="V580" s="236"/>
      <c r="W580" s="236"/>
      <c r="X580" s="236"/>
      <c r="Y580" s="236"/>
      <c r="Z580" s="236"/>
      <c r="AA580" s="236"/>
      <c r="AB580" s="236"/>
      <c r="AC580" s="236"/>
      <c r="AD580" s="236"/>
      <c r="AE580" s="236"/>
    </row>
    <row r="581" spans="1:31" ht="15.75" customHeight="1" x14ac:dyDescent="0.25">
      <c r="A581" s="236"/>
      <c r="B581" s="236"/>
      <c r="C581" s="236"/>
      <c r="D581" s="236"/>
      <c r="E581" s="236"/>
      <c r="F581" s="236"/>
      <c r="G581" s="237"/>
      <c r="H581" s="236"/>
      <c r="I581" s="236"/>
      <c r="J581" s="236"/>
      <c r="K581" s="236"/>
      <c r="L581" s="236"/>
      <c r="M581" s="236"/>
      <c r="N581" s="236"/>
      <c r="O581" s="236"/>
      <c r="P581" s="236"/>
      <c r="Q581" s="236"/>
      <c r="R581" s="236"/>
      <c r="S581" s="236"/>
      <c r="T581" s="236"/>
      <c r="U581" s="236"/>
      <c r="V581" s="236"/>
      <c r="W581" s="236"/>
      <c r="X581" s="236"/>
      <c r="Y581" s="236"/>
      <c r="Z581" s="236"/>
      <c r="AA581" s="236"/>
      <c r="AB581" s="236"/>
      <c r="AC581" s="236"/>
      <c r="AD581" s="236"/>
      <c r="AE581" s="236"/>
    </row>
    <row r="582" spans="1:31" ht="15.75" customHeight="1" x14ac:dyDescent="0.25">
      <c r="A582" s="236"/>
      <c r="B582" s="236"/>
      <c r="C582" s="236"/>
      <c r="D582" s="236"/>
      <c r="E582" s="236"/>
      <c r="F582" s="236"/>
      <c r="G582" s="237"/>
      <c r="H582" s="236"/>
      <c r="I582" s="236"/>
      <c r="J582" s="236"/>
      <c r="K582" s="236"/>
      <c r="L582" s="236"/>
      <c r="M582" s="236"/>
      <c r="N582" s="236"/>
      <c r="O582" s="236"/>
      <c r="P582" s="236"/>
      <c r="Q582" s="236"/>
      <c r="R582" s="236"/>
      <c r="S582" s="236"/>
      <c r="T582" s="236"/>
      <c r="U582" s="236"/>
      <c r="V582" s="236"/>
      <c r="W582" s="236"/>
      <c r="X582" s="236"/>
      <c r="Y582" s="236"/>
      <c r="Z582" s="236"/>
      <c r="AA582" s="236"/>
      <c r="AB582" s="236"/>
      <c r="AC582" s="236"/>
      <c r="AD582" s="236"/>
      <c r="AE582" s="236"/>
    </row>
    <row r="583" spans="1:31" ht="15.75" customHeight="1" x14ac:dyDescent="0.25">
      <c r="A583" s="236"/>
      <c r="B583" s="236"/>
      <c r="C583" s="236"/>
      <c r="D583" s="236"/>
      <c r="E583" s="236"/>
      <c r="F583" s="236"/>
      <c r="G583" s="237"/>
      <c r="H583" s="236"/>
      <c r="I583" s="236"/>
      <c r="J583" s="236"/>
      <c r="K583" s="236"/>
      <c r="L583" s="236"/>
      <c r="M583" s="236"/>
      <c r="N583" s="236"/>
      <c r="O583" s="236"/>
      <c r="P583" s="236"/>
      <c r="Q583" s="236"/>
      <c r="R583" s="236"/>
      <c r="S583" s="236"/>
      <c r="T583" s="236"/>
      <c r="U583" s="236"/>
      <c r="V583" s="236"/>
      <c r="W583" s="236"/>
      <c r="X583" s="236"/>
      <c r="Y583" s="236"/>
      <c r="Z583" s="236"/>
      <c r="AA583" s="236"/>
      <c r="AB583" s="236"/>
      <c r="AC583" s="236"/>
      <c r="AD583" s="236"/>
      <c r="AE583" s="236"/>
    </row>
    <row r="584" spans="1:31" ht="15.75" customHeight="1" x14ac:dyDescent="0.25">
      <c r="A584" s="236"/>
      <c r="B584" s="236"/>
      <c r="C584" s="236"/>
      <c r="D584" s="236"/>
      <c r="E584" s="236"/>
      <c r="F584" s="236"/>
      <c r="G584" s="237"/>
      <c r="H584" s="236"/>
      <c r="I584" s="236"/>
      <c r="J584" s="236"/>
      <c r="K584" s="236"/>
      <c r="L584" s="236"/>
      <c r="M584" s="236"/>
      <c r="N584" s="236"/>
      <c r="O584" s="236"/>
      <c r="P584" s="236"/>
      <c r="Q584" s="236"/>
      <c r="R584" s="236"/>
      <c r="S584" s="236"/>
      <c r="T584" s="236"/>
      <c r="U584" s="236"/>
      <c r="V584" s="236"/>
      <c r="W584" s="236"/>
      <c r="X584" s="236"/>
      <c r="Y584" s="236"/>
      <c r="Z584" s="236"/>
      <c r="AA584" s="236"/>
      <c r="AB584" s="236"/>
      <c r="AC584" s="236"/>
      <c r="AD584" s="236"/>
      <c r="AE584" s="236"/>
    </row>
    <row r="585" spans="1:31" ht="15.75" customHeight="1" x14ac:dyDescent="0.25">
      <c r="A585" s="236"/>
      <c r="B585" s="236"/>
      <c r="C585" s="236"/>
      <c r="D585" s="236"/>
      <c r="E585" s="236"/>
      <c r="F585" s="236"/>
      <c r="G585" s="237"/>
      <c r="H585" s="236"/>
      <c r="I585" s="236"/>
      <c r="J585" s="236"/>
      <c r="K585" s="236"/>
      <c r="L585" s="236"/>
      <c r="M585" s="236"/>
      <c r="N585" s="236"/>
      <c r="O585" s="236"/>
      <c r="P585" s="236"/>
      <c r="Q585" s="236"/>
      <c r="R585" s="236"/>
      <c r="S585" s="236"/>
      <c r="T585" s="236"/>
      <c r="U585" s="236"/>
      <c r="V585" s="236"/>
      <c r="W585" s="236"/>
      <c r="X585" s="236"/>
      <c r="Y585" s="236"/>
      <c r="Z585" s="236"/>
      <c r="AA585" s="236"/>
      <c r="AB585" s="236"/>
      <c r="AC585" s="236"/>
      <c r="AD585" s="236"/>
      <c r="AE585" s="236"/>
    </row>
    <row r="586" spans="1:31" ht="15.75" customHeight="1" x14ac:dyDescent="0.25">
      <c r="A586" s="236"/>
      <c r="B586" s="236"/>
      <c r="C586" s="236"/>
      <c r="D586" s="236"/>
      <c r="E586" s="236"/>
      <c r="F586" s="236"/>
      <c r="G586" s="237"/>
      <c r="H586" s="236"/>
      <c r="I586" s="236"/>
      <c r="J586" s="236"/>
      <c r="K586" s="236"/>
      <c r="L586" s="236"/>
      <c r="M586" s="236"/>
      <c r="N586" s="236"/>
      <c r="O586" s="236"/>
      <c r="P586" s="236"/>
      <c r="Q586" s="236"/>
      <c r="R586" s="236"/>
      <c r="S586" s="236"/>
      <c r="T586" s="236"/>
      <c r="U586" s="236"/>
      <c r="V586" s="236"/>
      <c r="W586" s="236"/>
      <c r="X586" s="236"/>
      <c r="Y586" s="236"/>
      <c r="Z586" s="236"/>
      <c r="AA586" s="236"/>
      <c r="AB586" s="236"/>
      <c r="AC586" s="236"/>
      <c r="AD586" s="236"/>
      <c r="AE586" s="236"/>
    </row>
    <row r="587" spans="1:31" ht="15.75" customHeight="1" x14ac:dyDescent="0.25">
      <c r="A587" s="236"/>
      <c r="B587" s="236"/>
      <c r="C587" s="236"/>
      <c r="D587" s="236"/>
      <c r="E587" s="236"/>
      <c r="F587" s="236"/>
      <c r="G587" s="237"/>
      <c r="H587" s="236"/>
      <c r="I587" s="236"/>
      <c r="J587" s="236"/>
      <c r="K587" s="236"/>
      <c r="L587" s="236"/>
      <c r="M587" s="236"/>
      <c r="N587" s="236"/>
      <c r="O587" s="236"/>
      <c r="P587" s="236"/>
      <c r="Q587" s="236"/>
      <c r="R587" s="236"/>
      <c r="S587" s="236"/>
      <c r="T587" s="236"/>
      <c r="U587" s="236"/>
      <c r="V587" s="236"/>
      <c r="W587" s="236"/>
      <c r="X587" s="236"/>
      <c r="Y587" s="236"/>
      <c r="Z587" s="236"/>
      <c r="AA587" s="236"/>
      <c r="AB587" s="236"/>
      <c r="AC587" s="236"/>
      <c r="AD587" s="236"/>
      <c r="AE587" s="236"/>
    </row>
    <row r="588" spans="1:31" ht="15.75" customHeight="1" x14ac:dyDescent="0.25">
      <c r="A588" s="236"/>
      <c r="B588" s="236"/>
      <c r="C588" s="236"/>
      <c r="D588" s="236"/>
      <c r="E588" s="236"/>
      <c r="F588" s="236"/>
      <c r="G588" s="237"/>
      <c r="H588" s="236"/>
      <c r="I588" s="236"/>
      <c r="J588" s="236"/>
      <c r="K588" s="236"/>
      <c r="L588" s="236"/>
      <c r="M588" s="236"/>
      <c r="N588" s="236"/>
      <c r="O588" s="236"/>
      <c r="P588" s="236"/>
      <c r="Q588" s="236"/>
      <c r="R588" s="236"/>
      <c r="S588" s="236"/>
      <c r="T588" s="236"/>
      <c r="U588" s="236"/>
      <c r="V588" s="236"/>
      <c r="W588" s="236"/>
      <c r="X588" s="236"/>
      <c r="Y588" s="236"/>
      <c r="Z588" s="236"/>
      <c r="AA588" s="236"/>
      <c r="AB588" s="236"/>
      <c r="AC588" s="236"/>
      <c r="AD588" s="236"/>
      <c r="AE588" s="236"/>
    </row>
    <row r="589" spans="1:31" ht="15.75" customHeight="1" x14ac:dyDescent="0.25">
      <c r="A589" s="236"/>
      <c r="B589" s="236"/>
      <c r="C589" s="236"/>
      <c r="D589" s="236"/>
      <c r="E589" s="236"/>
      <c r="F589" s="236"/>
      <c r="G589" s="237"/>
      <c r="H589" s="236"/>
      <c r="I589" s="236"/>
      <c r="J589" s="236"/>
      <c r="K589" s="236"/>
      <c r="L589" s="236"/>
      <c r="M589" s="236"/>
      <c r="N589" s="236"/>
      <c r="O589" s="236"/>
      <c r="P589" s="236"/>
      <c r="Q589" s="236"/>
      <c r="R589" s="236"/>
      <c r="S589" s="236"/>
      <c r="T589" s="236"/>
      <c r="U589" s="236"/>
      <c r="V589" s="236"/>
      <c r="W589" s="236"/>
      <c r="X589" s="236"/>
      <c r="Y589" s="236"/>
      <c r="Z589" s="236"/>
      <c r="AA589" s="236"/>
      <c r="AB589" s="236"/>
      <c r="AC589" s="236"/>
      <c r="AD589" s="236"/>
      <c r="AE589" s="236"/>
    </row>
    <row r="590" spans="1:31" ht="15.75" customHeight="1" x14ac:dyDescent="0.25">
      <c r="A590" s="236"/>
      <c r="B590" s="236"/>
      <c r="C590" s="236"/>
      <c r="D590" s="236"/>
      <c r="E590" s="236"/>
      <c r="F590" s="236"/>
      <c r="G590" s="237"/>
      <c r="H590" s="236"/>
      <c r="I590" s="236"/>
      <c r="J590" s="236"/>
      <c r="K590" s="236"/>
      <c r="L590" s="236"/>
      <c r="M590" s="236"/>
      <c r="N590" s="236"/>
      <c r="O590" s="236"/>
      <c r="P590" s="236"/>
      <c r="Q590" s="236"/>
      <c r="R590" s="236"/>
      <c r="S590" s="236"/>
      <c r="T590" s="236"/>
      <c r="U590" s="236"/>
      <c r="V590" s="236"/>
      <c r="W590" s="236"/>
      <c r="X590" s="236"/>
      <c r="Y590" s="236"/>
      <c r="Z590" s="236"/>
      <c r="AA590" s="236"/>
      <c r="AB590" s="236"/>
      <c r="AC590" s="236"/>
      <c r="AD590" s="236"/>
      <c r="AE590" s="236"/>
    </row>
    <row r="591" spans="1:31" ht="15.75" customHeight="1" x14ac:dyDescent="0.25">
      <c r="A591" s="236"/>
      <c r="B591" s="236"/>
      <c r="C591" s="236"/>
      <c r="D591" s="236"/>
      <c r="E591" s="236"/>
      <c r="F591" s="236"/>
      <c r="G591" s="237"/>
      <c r="H591" s="236"/>
      <c r="I591" s="236"/>
      <c r="J591" s="236"/>
      <c r="K591" s="236"/>
      <c r="L591" s="236"/>
      <c r="M591" s="236"/>
      <c r="N591" s="236"/>
      <c r="O591" s="236"/>
      <c r="P591" s="236"/>
      <c r="Q591" s="236"/>
      <c r="R591" s="236"/>
      <c r="S591" s="236"/>
      <c r="T591" s="236"/>
      <c r="U591" s="236"/>
      <c r="V591" s="236"/>
      <c r="W591" s="236"/>
      <c r="X591" s="236"/>
      <c r="Y591" s="236"/>
      <c r="Z591" s="236"/>
      <c r="AA591" s="236"/>
      <c r="AB591" s="236"/>
      <c r="AC591" s="236"/>
      <c r="AD591" s="236"/>
      <c r="AE591" s="236"/>
    </row>
    <row r="592" spans="1:31" ht="15.75" customHeight="1" x14ac:dyDescent="0.25">
      <c r="A592" s="236"/>
      <c r="B592" s="236"/>
      <c r="C592" s="236"/>
      <c r="D592" s="236"/>
      <c r="E592" s="236"/>
      <c r="F592" s="236"/>
      <c r="G592" s="237"/>
      <c r="H592" s="236"/>
      <c r="I592" s="236"/>
      <c r="J592" s="236"/>
      <c r="K592" s="236"/>
      <c r="L592" s="236"/>
      <c r="M592" s="236"/>
      <c r="N592" s="236"/>
      <c r="O592" s="236"/>
      <c r="P592" s="236"/>
      <c r="Q592" s="236"/>
      <c r="R592" s="236"/>
      <c r="S592" s="236"/>
      <c r="T592" s="236"/>
      <c r="U592" s="236"/>
      <c r="V592" s="236"/>
      <c r="W592" s="236"/>
      <c r="X592" s="236"/>
      <c r="Y592" s="236"/>
      <c r="Z592" s="236"/>
      <c r="AA592" s="236"/>
      <c r="AB592" s="236"/>
      <c r="AC592" s="236"/>
      <c r="AD592" s="236"/>
      <c r="AE592" s="236"/>
    </row>
    <row r="593" spans="1:31" ht="15.75" customHeight="1" x14ac:dyDescent="0.25">
      <c r="A593" s="236"/>
      <c r="B593" s="236"/>
      <c r="C593" s="236"/>
      <c r="D593" s="236"/>
      <c r="E593" s="236"/>
      <c r="F593" s="236"/>
      <c r="G593" s="237"/>
      <c r="H593" s="236"/>
      <c r="I593" s="236"/>
      <c r="J593" s="236"/>
      <c r="K593" s="236"/>
      <c r="L593" s="236"/>
      <c r="M593" s="236"/>
      <c r="N593" s="236"/>
      <c r="O593" s="236"/>
      <c r="P593" s="236"/>
      <c r="Q593" s="236"/>
      <c r="R593" s="236"/>
      <c r="S593" s="236"/>
      <c r="T593" s="236"/>
      <c r="U593" s="236"/>
      <c r="V593" s="236"/>
      <c r="W593" s="236"/>
      <c r="X593" s="236"/>
      <c r="Y593" s="236"/>
      <c r="Z593" s="236"/>
      <c r="AA593" s="236"/>
      <c r="AB593" s="236"/>
      <c r="AC593" s="236"/>
      <c r="AD593" s="236"/>
      <c r="AE593" s="236"/>
    </row>
    <row r="594" spans="1:31" ht="15.75" customHeight="1" x14ac:dyDescent="0.25">
      <c r="A594" s="236"/>
      <c r="B594" s="236"/>
      <c r="C594" s="236"/>
      <c r="D594" s="236"/>
      <c r="E594" s="236"/>
      <c r="F594" s="236"/>
      <c r="G594" s="237"/>
      <c r="H594" s="236"/>
      <c r="I594" s="236"/>
      <c r="J594" s="236"/>
      <c r="K594" s="236"/>
      <c r="L594" s="236"/>
      <c r="M594" s="236"/>
      <c r="N594" s="236"/>
      <c r="O594" s="236"/>
      <c r="P594" s="236"/>
      <c r="Q594" s="236"/>
      <c r="R594" s="236"/>
      <c r="S594" s="236"/>
      <c r="T594" s="236"/>
      <c r="U594" s="236"/>
      <c r="V594" s="236"/>
      <c r="W594" s="236"/>
      <c r="X594" s="236"/>
      <c r="Y594" s="236"/>
      <c r="Z594" s="236"/>
      <c r="AA594" s="236"/>
      <c r="AB594" s="236"/>
      <c r="AC594" s="236"/>
      <c r="AD594" s="236"/>
      <c r="AE594" s="236"/>
    </row>
    <row r="595" spans="1:31" ht="15.75" customHeight="1" x14ac:dyDescent="0.25">
      <c r="A595" s="236"/>
      <c r="B595" s="236"/>
      <c r="C595" s="236"/>
      <c r="D595" s="236"/>
      <c r="E595" s="236"/>
      <c r="F595" s="236"/>
      <c r="G595" s="237"/>
      <c r="H595" s="236"/>
      <c r="I595" s="236"/>
      <c r="J595" s="236"/>
      <c r="K595" s="236"/>
      <c r="L595" s="236"/>
      <c r="M595" s="236"/>
      <c r="N595" s="236"/>
      <c r="O595" s="236"/>
      <c r="P595" s="236"/>
      <c r="Q595" s="236"/>
      <c r="R595" s="236"/>
      <c r="S595" s="236"/>
      <c r="T595" s="236"/>
      <c r="U595" s="236"/>
      <c r="V595" s="236"/>
      <c r="W595" s="236"/>
      <c r="X595" s="236"/>
      <c r="Y595" s="236"/>
      <c r="Z595" s="236"/>
      <c r="AA595" s="236"/>
      <c r="AB595" s="236"/>
      <c r="AC595" s="236"/>
      <c r="AD595" s="236"/>
      <c r="AE595" s="236"/>
    </row>
    <row r="596" spans="1:31" ht="15.75" customHeight="1" x14ac:dyDescent="0.25">
      <c r="A596" s="236"/>
      <c r="B596" s="236"/>
      <c r="C596" s="236"/>
      <c r="D596" s="236"/>
      <c r="E596" s="236"/>
      <c r="F596" s="236"/>
      <c r="G596" s="237"/>
      <c r="H596" s="236"/>
      <c r="I596" s="236"/>
      <c r="J596" s="236"/>
      <c r="K596" s="236"/>
      <c r="L596" s="236"/>
      <c r="M596" s="236"/>
      <c r="N596" s="236"/>
      <c r="O596" s="236"/>
      <c r="P596" s="236"/>
      <c r="Q596" s="236"/>
      <c r="R596" s="236"/>
      <c r="S596" s="236"/>
      <c r="T596" s="236"/>
      <c r="U596" s="236"/>
      <c r="V596" s="236"/>
      <c r="W596" s="236"/>
      <c r="X596" s="236"/>
      <c r="Y596" s="236"/>
      <c r="Z596" s="236"/>
      <c r="AA596" s="236"/>
      <c r="AB596" s="236"/>
      <c r="AC596" s="236"/>
      <c r="AD596" s="236"/>
      <c r="AE596" s="236"/>
    </row>
    <row r="597" spans="1:31" ht="15.75" customHeight="1" x14ac:dyDescent="0.25">
      <c r="A597" s="236"/>
      <c r="B597" s="236"/>
      <c r="C597" s="236"/>
      <c r="D597" s="236"/>
      <c r="E597" s="236"/>
      <c r="F597" s="236"/>
      <c r="G597" s="237"/>
      <c r="H597" s="236"/>
      <c r="I597" s="236"/>
      <c r="J597" s="236"/>
      <c r="K597" s="236"/>
      <c r="L597" s="236"/>
      <c r="M597" s="236"/>
      <c r="N597" s="236"/>
      <c r="O597" s="236"/>
      <c r="P597" s="236"/>
      <c r="Q597" s="236"/>
      <c r="R597" s="236"/>
      <c r="S597" s="236"/>
      <c r="T597" s="236"/>
      <c r="U597" s="236"/>
      <c r="V597" s="236"/>
      <c r="W597" s="236"/>
      <c r="X597" s="236"/>
      <c r="Y597" s="236"/>
      <c r="Z597" s="236"/>
      <c r="AA597" s="236"/>
      <c r="AB597" s="236"/>
      <c r="AC597" s="236"/>
      <c r="AD597" s="236"/>
      <c r="AE597" s="236"/>
    </row>
    <row r="598" spans="1:31" ht="15.75" customHeight="1" x14ac:dyDescent="0.25">
      <c r="A598" s="236"/>
      <c r="B598" s="236"/>
      <c r="C598" s="236"/>
      <c r="D598" s="236"/>
      <c r="E598" s="236"/>
      <c r="F598" s="236"/>
      <c r="G598" s="237"/>
      <c r="H598" s="236"/>
      <c r="I598" s="236"/>
      <c r="J598" s="236"/>
      <c r="K598" s="236"/>
      <c r="L598" s="236"/>
      <c r="M598" s="236"/>
      <c r="N598" s="236"/>
      <c r="O598" s="236"/>
      <c r="P598" s="236"/>
      <c r="Q598" s="236"/>
      <c r="R598" s="236"/>
      <c r="S598" s="236"/>
      <c r="T598" s="236"/>
      <c r="U598" s="236"/>
      <c r="V598" s="236"/>
      <c r="W598" s="236"/>
      <c r="X598" s="236"/>
      <c r="Y598" s="236"/>
      <c r="Z598" s="236"/>
      <c r="AA598" s="236"/>
      <c r="AB598" s="236"/>
      <c r="AC598" s="236"/>
      <c r="AD598" s="236"/>
      <c r="AE598" s="236"/>
    </row>
    <row r="599" spans="1:31" ht="15.75" customHeight="1" x14ac:dyDescent="0.25">
      <c r="A599" s="236"/>
      <c r="B599" s="236"/>
      <c r="C599" s="236"/>
      <c r="D599" s="236"/>
      <c r="E599" s="236"/>
      <c r="F599" s="236"/>
      <c r="G599" s="237"/>
      <c r="H599" s="236"/>
      <c r="I599" s="236"/>
      <c r="J599" s="236"/>
      <c r="K599" s="236"/>
      <c r="L599" s="236"/>
      <c r="M599" s="236"/>
      <c r="N599" s="236"/>
      <c r="O599" s="236"/>
      <c r="P599" s="236"/>
      <c r="Q599" s="236"/>
      <c r="R599" s="236"/>
      <c r="S599" s="236"/>
      <c r="T599" s="236"/>
      <c r="U599" s="236"/>
      <c r="V599" s="236"/>
      <c r="W599" s="236"/>
      <c r="X599" s="236"/>
      <c r="Y599" s="236"/>
      <c r="Z599" s="236"/>
      <c r="AA599" s="236"/>
      <c r="AB599" s="236"/>
      <c r="AC599" s="236"/>
      <c r="AD599" s="236"/>
      <c r="AE599" s="236"/>
    </row>
    <row r="600" spans="1:31" ht="15.75" customHeight="1" x14ac:dyDescent="0.25">
      <c r="A600" s="236"/>
      <c r="B600" s="236"/>
      <c r="C600" s="236"/>
      <c r="D600" s="236"/>
      <c r="E600" s="236"/>
      <c r="F600" s="236"/>
      <c r="G600" s="237"/>
      <c r="H600" s="236"/>
      <c r="I600" s="236"/>
      <c r="J600" s="236"/>
      <c r="K600" s="236"/>
      <c r="L600" s="236"/>
      <c r="M600" s="236"/>
      <c r="N600" s="236"/>
      <c r="O600" s="236"/>
      <c r="P600" s="236"/>
      <c r="Q600" s="236"/>
      <c r="R600" s="236"/>
      <c r="S600" s="236"/>
      <c r="T600" s="236"/>
      <c r="U600" s="236"/>
      <c r="V600" s="236"/>
      <c r="W600" s="236"/>
      <c r="X600" s="236"/>
      <c r="Y600" s="236"/>
      <c r="Z600" s="236"/>
      <c r="AA600" s="236"/>
      <c r="AB600" s="236"/>
      <c r="AC600" s="236"/>
      <c r="AD600" s="236"/>
      <c r="AE600" s="236"/>
    </row>
    <row r="601" spans="1:31" ht="15.75" customHeight="1" x14ac:dyDescent="0.25">
      <c r="A601" s="236"/>
      <c r="B601" s="236"/>
      <c r="C601" s="236"/>
      <c r="D601" s="236"/>
      <c r="E601" s="236"/>
      <c r="F601" s="236"/>
      <c r="G601" s="237"/>
      <c r="H601" s="236"/>
      <c r="I601" s="236"/>
      <c r="J601" s="236"/>
      <c r="K601" s="236"/>
      <c r="L601" s="236"/>
      <c r="M601" s="236"/>
      <c r="N601" s="236"/>
      <c r="O601" s="236"/>
      <c r="P601" s="236"/>
      <c r="Q601" s="236"/>
      <c r="R601" s="236"/>
      <c r="S601" s="236"/>
      <c r="T601" s="236"/>
      <c r="U601" s="236"/>
      <c r="V601" s="236"/>
      <c r="W601" s="236"/>
      <c r="X601" s="236"/>
      <c r="Y601" s="236"/>
      <c r="Z601" s="236"/>
      <c r="AA601" s="236"/>
      <c r="AB601" s="236"/>
      <c r="AC601" s="236"/>
      <c r="AD601" s="236"/>
      <c r="AE601" s="236"/>
    </row>
    <row r="602" spans="1:31" ht="15.75" customHeight="1" x14ac:dyDescent="0.25">
      <c r="A602" s="236"/>
      <c r="B602" s="236"/>
      <c r="C602" s="236"/>
      <c r="D602" s="236"/>
      <c r="E602" s="236"/>
      <c r="F602" s="236"/>
      <c r="G602" s="237"/>
      <c r="H602" s="236"/>
      <c r="I602" s="236"/>
      <c r="J602" s="236"/>
      <c r="K602" s="236"/>
      <c r="L602" s="236"/>
      <c r="M602" s="236"/>
      <c r="N602" s="236"/>
      <c r="O602" s="236"/>
      <c r="P602" s="236"/>
      <c r="Q602" s="236"/>
      <c r="R602" s="236"/>
      <c r="S602" s="236"/>
      <c r="T602" s="236"/>
      <c r="U602" s="236"/>
      <c r="V602" s="236"/>
      <c r="W602" s="236"/>
      <c r="X602" s="236"/>
      <c r="Y602" s="236"/>
      <c r="Z602" s="236"/>
      <c r="AA602" s="236"/>
      <c r="AB602" s="236"/>
      <c r="AC602" s="236"/>
      <c r="AD602" s="236"/>
      <c r="AE602" s="236"/>
    </row>
    <row r="603" spans="1:31" ht="15.75" customHeight="1" x14ac:dyDescent="0.25">
      <c r="A603" s="236"/>
      <c r="B603" s="236"/>
      <c r="C603" s="236"/>
      <c r="D603" s="236"/>
      <c r="E603" s="236"/>
      <c r="F603" s="236"/>
      <c r="G603" s="237"/>
      <c r="H603" s="236"/>
      <c r="I603" s="236"/>
      <c r="J603" s="236"/>
      <c r="K603" s="236"/>
      <c r="L603" s="236"/>
      <c r="M603" s="236"/>
      <c r="N603" s="236"/>
      <c r="O603" s="236"/>
      <c r="P603" s="236"/>
      <c r="Q603" s="236"/>
      <c r="R603" s="236"/>
      <c r="S603" s="236"/>
      <c r="T603" s="236"/>
      <c r="U603" s="236"/>
      <c r="V603" s="236"/>
      <c r="W603" s="236"/>
      <c r="X603" s="236"/>
      <c r="Y603" s="236"/>
      <c r="Z603" s="236"/>
      <c r="AA603" s="236"/>
      <c r="AB603" s="236"/>
      <c r="AC603" s="236"/>
      <c r="AD603" s="236"/>
      <c r="AE603" s="236"/>
    </row>
    <row r="604" spans="1:31" ht="15.75" customHeight="1" x14ac:dyDescent="0.25">
      <c r="A604" s="236"/>
      <c r="B604" s="236"/>
      <c r="C604" s="236"/>
      <c r="D604" s="236"/>
      <c r="E604" s="236"/>
      <c r="F604" s="236"/>
      <c r="G604" s="237"/>
      <c r="H604" s="236"/>
      <c r="I604" s="236"/>
      <c r="J604" s="236"/>
      <c r="K604" s="236"/>
      <c r="L604" s="236"/>
      <c r="M604" s="236"/>
      <c r="N604" s="236"/>
      <c r="O604" s="236"/>
      <c r="P604" s="236"/>
      <c r="Q604" s="236"/>
      <c r="R604" s="236"/>
      <c r="S604" s="236"/>
      <c r="T604" s="236"/>
      <c r="U604" s="236"/>
      <c r="V604" s="236"/>
      <c r="W604" s="236"/>
      <c r="X604" s="236"/>
      <c r="Y604" s="236"/>
      <c r="Z604" s="236"/>
      <c r="AA604" s="236"/>
      <c r="AB604" s="236"/>
      <c r="AC604" s="236"/>
      <c r="AD604" s="236"/>
      <c r="AE604" s="236"/>
    </row>
    <row r="605" spans="1:31" ht="15.75" customHeight="1" x14ac:dyDescent="0.25">
      <c r="A605" s="236"/>
      <c r="B605" s="236"/>
      <c r="C605" s="236"/>
      <c r="D605" s="236"/>
      <c r="E605" s="236"/>
      <c r="F605" s="236"/>
      <c r="G605" s="237"/>
      <c r="H605" s="236"/>
      <c r="I605" s="236"/>
      <c r="J605" s="236"/>
      <c r="K605" s="236"/>
      <c r="L605" s="236"/>
      <c r="M605" s="236"/>
      <c r="N605" s="236"/>
      <c r="O605" s="236"/>
      <c r="P605" s="236"/>
      <c r="Q605" s="236"/>
      <c r="R605" s="236"/>
      <c r="S605" s="236"/>
      <c r="T605" s="236"/>
      <c r="U605" s="236"/>
      <c r="V605" s="236"/>
      <c r="W605" s="236"/>
      <c r="X605" s="236"/>
      <c r="Y605" s="236"/>
      <c r="Z605" s="236"/>
      <c r="AA605" s="236"/>
      <c r="AB605" s="236"/>
      <c r="AC605" s="236"/>
      <c r="AD605" s="236"/>
      <c r="AE605" s="236"/>
    </row>
    <row r="606" spans="1:31" ht="15.75" customHeight="1" x14ac:dyDescent="0.25">
      <c r="A606" s="236"/>
      <c r="B606" s="236"/>
      <c r="C606" s="236"/>
      <c r="D606" s="236"/>
      <c r="E606" s="236"/>
      <c r="F606" s="236"/>
      <c r="G606" s="237"/>
      <c r="H606" s="236"/>
      <c r="I606" s="236"/>
      <c r="J606" s="236"/>
      <c r="K606" s="236"/>
      <c r="L606" s="236"/>
      <c r="M606" s="236"/>
      <c r="N606" s="236"/>
      <c r="O606" s="236"/>
      <c r="P606" s="236"/>
      <c r="Q606" s="236"/>
      <c r="R606" s="236"/>
      <c r="S606" s="236"/>
      <c r="T606" s="236"/>
      <c r="U606" s="236"/>
      <c r="V606" s="236"/>
      <c r="W606" s="236"/>
      <c r="X606" s="236"/>
      <c r="Y606" s="236"/>
      <c r="Z606" s="236"/>
      <c r="AA606" s="236"/>
      <c r="AB606" s="236"/>
      <c r="AC606" s="236"/>
      <c r="AD606" s="236"/>
      <c r="AE606" s="236"/>
    </row>
    <row r="607" spans="1:31" ht="15.75" customHeight="1" x14ac:dyDescent="0.25">
      <c r="A607" s="236"/>
      <c r="B607" s="236"/>
      <c r="C607" s="236"/>
      <c r="D607" s="236"/>
      <c r="E607" s="236"/>
      <c r="F607" s="236"/>
      <c r="G607" s="237"/>
      <c r="H607" s="236"/>
      <c r="I607" s="236"/>
      <c r="J607" s="236"/>
      <c r="K607" s="236"/>
      <c r="L607" s="236"/>
      <c r="M607" s="236"/>
      <c r="N607" s="236"/>
      <c r="O607" s="236"/>
      <c r="P607" s="236"/>
      <c r="Q607" s="236"/>
      <c r="R607" s="236"/>
      <c r="S607" s="236"/>
      <c r="T607" s="236"/>
      <c r="U607" s="236"/>
      <c r="V607" s="236"/>
      <c r="W607" s="236"/>
      <c r="X607" s="236"/>
      <c r="Y607" s="236"/>
      <c r="Z607" s="236"/>
      <c r="AA607" s="236"/>
      <c r="AB607" s="236"/>
      <c r="AC607" s="236"/>
      <c r="AD607" s="236"/>
      <c r="AE607" s="236"/>
    </row>
    <row r="608" spans="1:31" ht="15.75" customHeight="1" x14ac:dyDescent="0.25">
      <c r="A608" s="236"/>
      <c r="B608" s="236"/>
      <c r="C608" s="236"/>
      <c r="D608" s="236"/>
      <c r="E608" s="236"/>
      <c r="F608" s="236"/>
      <c r="G608" s="237"/>
      <c r="H608" s="236"/>
      <c r="I608" s="236"/>
      <c r="J608" s="236"/>
      <c r="K608" s="236"/>
      <c r="L608" s="236"/>
      <c r="M608" s="236"/>
      <c r="N608" s="236"/>
      <c r="O608" s="236"/>
      <c r="P608" s="236"/>
      <c r="Q608" s="236"/>
      <c r="R608" s="236"/>
      <c r="S608" s="236"/>
      <c r="T608" s="236"/>
      <c r="U608" s="236"/>
      <c r="V608" s="236"/>
      <c r="W608" s="236"/>
      <c r="X608" s="236"/>
      <c r="Y608" s="236"/>
      <c r="Z608" s="236"/>
      <c r="AA608" s="236"/>
      <c r="AB608" s="236"/>
      <c r="AC608" s="236"/>
      <c r="AD608" s="236"/>
      <c r="AE608" s="236"/>
    </row>
    <row r="609" spans="1:31" ht="15.75" customHeight="1" x14ac:dyDescent="0.25">
      <c r="A609" s="236"/>
      <c r="B609" s="236"/>
      <c r="C609" s="236"/>
      <c r="D609" s="236"/>
      <c r="E609" s="236"/>
      <c r="F609" s="236"/>
      <c r="G609" s="237"/>
      <c r="H609" s="236"/>
      <c r="I609" s="236"/>
      <c r="J609" s="236"/>
      <c r="K609" s="236"/>
      <c r="L609" s="236"/>
      <c r="M609" s="236"/>
      <c r="N609" s="236"/>
      <c r="O609" s="236"/>
      <c r="P609" s="236"/>
      <c r="Q609" s="236"/>
      <c r="R609" s="236"/>
      <c r="S609" s="236"/>
      <c r="T609" s="236"/>
      <c r="U609" s="236"/>
      <c r="V609" s="236"/>
      <c r="W609" s="236"/>
      <c r="X609" s="236"/>
      <c r="Y609" s="236"/>
      <c r="Z609" s="236"/>
      <c r="AA609" s="236"/>
      <c r="AB609" s="236"/>
      <c r="AC609" s="236"/>
      <c r="AD609" s="236"/>
      <c r="AE609" s="236"/>
    </row>
    <row r="610" spans="1:31" ht="15.75" customHeight="1" x14ac:dyDescent="0.25">
      <c r="A610" s="236"/>
      <c r="B610" s="236"/>
      <c r="C610" s="236"/>
      <c r="D610" s="236"/>
      <c r="E610" s="236"/>
      <c r="F610" s="236"/>
      <c r="G610" s="237"/>
      <c r="H610" s="236"/>
      <c r="I610" s="236"/>
      <c r="J610" s="236"/>
      <c r="K610" s="236"/>
      <c r="L610" s="236"/>
      <c r="M610" s="236"/>
      <c r="N610" s="236"/>
      <c r="O610" s="236"/>
      <c r="P610" s="236"/>
      <c r="Q610" s="236"/>
      <c r="R610" s="236"/>
      <c r="S610" s="236"/>
      <c r="T610" s="236"/>
      <c r="U610" s="236"/>
      <c r="V610" s="236"/>
      <c r="W610" s="236"/>
      <c r="X610" s="236"/>
      <c r="Y610" s="236"/>
      <c r="Z610" s="236"/>
      <c r="AA610" s="236"/>
      <c r="AB610" s="236"/>
      <c r="AC610" s="236"/>
      <c r="AD610" s="236"/>
      <c r="AE610" s="236"/>
    </row>
    <row r="611" spans="1:31" ht="15.75" customHeight="1" x14ac:dyDescent="0.25">
      <c r="A611" s="236"/>
      <c r="B611" s="236"/>
      <c r="C611" s="236"/>
      <c r="D611" s="236"/>
      <c r="E611" s="236"/>
      <c r="F611" s="236"/>
      <c r="G611" s="237"/>
      <c r="H611" s="236"/>
      <c r="I611" s="236"/>
      <c r="J611" s="236"/>
      <c r="K611" s="236"/>
      <c r="L611" s="236"/>
      <c r="M611" s="236"/>
      <c r="N611" s="236"/>
      <c r="O611" s="236"/>
      <c r="P611" s="236"/>
      <c r="Q611" s="236"/>
      <c r="R611" s="236"/>
      <c r="S611" s="236"/>
      <c r="T611" s="236"/>
      <c r="U611" s="236"/>
      <c r="V611" s="236"/>
      <c r="W611" s="236"/>
      <c r="X611" s="236"/>
      <c r="Y611" s="236"/>
      <c r="Z611" s="236"/>
      <c r="AA611" s="236"/>
      <c r="AB611" s="236"/>
      <c r="AC611" s="236"/>
      <c r="AD611" s="236"/>
      <c r="AE611" s="236"/>
    </row>
    <row r="612" spans="1:31" ht="15.75" customHeight="1" x14ac:dyDescent="0.25">
      <c r="A612" s="236"/>
      <c r="B612" s="236"/>
      <c r="C612" s="236"/>
      <c r="D612" s="236"/>
      <c r="E612" s="236"/>
      <c r="F612" s="236"/>
      <c r="G612" s="237"/>
      <c r="H612" s="236"/>
      <c r="I612" s="236"/>
      <c r="J612" s="236"/>
      <c r="K612" s="236"/>
      <c r="L612" s="236"/>
      <c r="M612" s="236"/>
      <c r="N612" s="236"/>
      <c r="O612" s="236"/>
      <c r="P612" s="236"/>
      <c r="Q612" s="236"/>
      <c r="R612" s="236"/>
      <c r="S612" s="236"/>
      <c r="T612" s="236"/>
      <c r="U612" s="236"/>
      <c r="V612" s="236"/>
      <c r="W612" s="236"/>
      <c r="X612" s="236"/>
      <c r="Y612" s="236"/>
      <c r="Z612" s="236"/>
      <c r="AA612" s="236"/>
      <c r="AB612" s="236"/>
      <c r="AC612" s="236"/>
      <c r="AD612" s="236"/>
      <c r="AE612" s="236"/>
    </row>
    <row r="613" spans="1:31" ht="15.75" customHeight="1" x14ac:dyDescent="0.25">
      <c r="A613" s="236"/>
      <c r="B613" s="236"/>
      <c r="C613" s="236"/>
      <c r="D613" s="236"/>
      <c r="E613" s="236"/>
      <c r="F613" s="236"/>
      <c r="G613" s="237"/>
      <c r="H613" s="236"/>
      <c r="I613" s="236"/>
      <c r="J613" s="236"/>
      <c r="K613" s="236"/>
      <c r="L613" s="236"/>
      <c r="M613" s="236"/>
      <c r="N613" s="236"/>
      <c r="O613" s="236"/>
      <c r="P613" s="236"/>
      <c r="Q613" s="236"/>
      <c r="R613" s="236"/>
      <c r="S613" s="236"/>
      <c r="T613" s="236"/>
      <c r="U613" s="236"/>
      <c r="V613" s="236"/>
      <c r="W613" s="236"/>
      <c r="X613" s="236"/>
      <c r="Y613" s="236"/>
      <c r="Z613" s="236"/>
      <c r="AA613" s="236"/>
      <c r="AB613" s="236"/>
      <c r="AC613" s="236"/>
      <c r="AD613" s="236"/>
      <c r="AE613" s="236"/>
    </row>
    <row r="614" spans="1:31" ht="15.75" customHeight="1" x14ac:dyDescent="0.25">
      <c r="A614" s="236"/>
      <c r="B614" s="236"/>
      <c r="C614" s="236"/>
      <c r="D614" s="236"/>
      <c r="E614" s="236"/>
      <c r="F614" s="236"/>
      <c r="G614" s="237"/>
      <c r="H614" s="236"/>
      <c r="I614" s="236"/>
      <c r="J614" s="236"/>
      <c r="K614" s="236"/>
      <c r="L614" s="236"/>
      <c r="M614" s="236"/>
      <c r="N614" s="236"/>
      <c r="O614" s="236"/>
      <c r="P614" s="236"/>
      <c r="Q614" s="236"/>
      <c r="R614" s="236"/>
      <c r="S614" s="236"/>
      <c r="T614" s="236"/>
      <c r="U614" s="236"/>
      <c r="V614" s="236"/>
      <c r="W614" s="236"/>
      <c r="X614" s="236"/>
      <c r="Y614" s="236"/>
      <c r="Z614" s="236"/>
      <c r="AA614" s="236"/>
      <c r="AB614" s="236"/>
      <c r="AC614" s="236"/>
      <c r="AD614" s="236"/>
      <c r="AE614" s="236"/>
    </row>
    <row r="615" spans="1:31" ht="15.75" customHeight="1" x14ac:dyDescent="0.25">
      <c r="A615" s="236"/>
      <c r="B615" s="236"/>
      <c r="C615" s="236"/>
      <c r="D615" s="236"/>
      <c r="E615" s="236"/>
      <c r="F615" s="236"/>
      <c r="G615" s="237"/>
      <c r="H615" s="236"/>
      <c r="I615" s="236"/>
      <c r="J615" s="236"/>
      <c r="K615" s="236"/>
      <c r="L615" s="236"/>
      <c r="M615" s="236"/>
      <c r="N615" s="236"/>
      <c r="O615" s="236"/>
      <c r="P615" s="236"/>
      <c r="Q615" s="236"/>
      <c r="R615" s="236"/>
      <c r="S615" s="236"/>
      <c r="T615" s="236"/>
      <c r="U615" s="236"/>
      <c r="V615" s="236"/>
      <c r="W615" s="236"/>
      <c r="X615" s="236"/>
      <c r="Y615" s="236"/>
      <c r="Z615" s="236"/>
      <c r="AA615" s="236"/>
      <c r="AB615" s="236"/>
      <c r="AC615" s="236"/>
      <c r="AD615" s="236"/>
      <c r="AE615" s="236"/>
    </row>
    <row r="616" spans="1:31" ht="15.75" customHeight="1" x14ac:dyDescent="0.25">
      <c r="A616" s="236"/>
      <c r="B616" s="236"/>
      <c r="C616" s="236"/>
      <c r="D616" s="236"/>
      <c r="E616" s="236"/>
      <c r="F616" s="236"/>
      <c r="G616" s="237"/>
      <c r="H616" s="236"/>
      <c r="I616" s="236"/>
      <c r="J616" s="236"/>
      <c r="K616" s="236"/>
      <c r="L616" s="236"/>
      <c r="M616" s="236"/>
      <c r="N616" s="236"/>
      <c r="O616" s="236"/>
      <c r="P616" s="236"/>
      <c r="Q616" s="236"/>
      <c r="R616" s="236"/>
      <c r="S616" s="236"/>
      <c r="T616" s="236"/>
      <c r="U616" s="236"/>
      <c r="V616" s="236"/>
      <c r="W616" s="236"/>
      <c r="X616" s="236"/>
      <c r="Y616" s="236"/>
      <c r="Z616" s="236"/>
      <c r="AA616" s="236"/>
      <c r="AB616" s="236"/>
      <c r="AC616" s="236"/>
      <c r="AD616" s="236"/>
      <c r="AE616" s="236"/>
    </row>
    <row r="617" spans="1:31" ht="15.75" customHeight="1" x14ac:dyDescent="0.25">
      <c r="A617" s="236"/>
      <c r="B617" s="236"/>
      <c r="C617" s="236"/>
      <c r="D617" s="236"/>
      <c r="E617" s="236"/>
      <c r="F617" s="236"/>
      <c r="G617" s="237"/>
      <c r="H617" s="236"/>
      <c r="I617" s="236"/>
      <c r="J617" s="236"/>
      <c r="K617" s="236"/>
      <c r="L617" s="236"/>
      <c r="M617" s="236"/>
      <c r="N617" s="236"/>
      <c r="O617" s="236"/>
      <c r="P617" s="236"/>
      <c r="Q617" s="236"/>
      <c r="R617" s="236"/>
      <c r="S617" s="236"/>
      <c r="T617" s="236"/>
      <c r="U617" s="236"/>
      <c r="V617" s="236"/>
      <c r="W617" s="236"/>
      <c r="X617" s="236"/>
      <c r="Y617" s="236"/>
      <c r="Z617" s="236"/>
      <c r="AA617" s="236"/>
      <c r="AB617" s="236"/>
      <c r="AC617" s="236"/>
      <c r="AD617" s="236"/>
      <c r="AE617" s="236"/>
    </row>
    <row r="618" spans="1:31" ht="15.75" customHeight="1" x14ac:dyDescent="0.25">
      <c r="A618" s="236"/>
      <c r="B618" s="236"/>
      <c r="C618" s="236"/>
      <c r="D618" s="236"/>
      <c r="E618" s="236"/>
      <c r="F618" s="236"/>
      <c r="G618" s="237"/>
      <c r="H618" s="236"/>
      <c r="I618" s="236"/>
      <c r="J618" s="236"/>
      <c r="K618" s="236"/>
      <c r="L618" s="236"/>
      <c r="M618" s="236"/>
      <c r="N618" s="236"/>
      <c r="O618" s="236"/>
      <c r="P618" s="236"/>
      <c r="Q618" s="236"/>
      <c r="R618" s="236"/>
      <c r="S618" s="236"/>
      <c r="T618" s="236"/>
      <c r="U618" s="236"/>
      <c r="V618" s="236"/>
      <c r="W618" s="236"/>
      <c r="X618" s="236"/>
      <c r="Y618" s="236"/>
      <c r="Z618" s="236"/>
      <c r="AA618" s="236"/>
      <c r="AB618" s="236"/>
      <c r="AC618" s="236"/>
      <c r="AD618" s="236"/>
      <c r="AE618" s="236"/>
    </row>
    <row r="619" spans="1:31" ht="15.75" customHeight="1" x14ac:dyDescent="0.25">
      <c r="A619" s="236"/>
      <c r="B619" s="236"/>
      <c r="C619" s="236"/>
      <c r="D619" s="236"/>
      <c r="E619" s="236"/>
      <c r="F619" s="236"/>
      <c r="G619" s="237"/>
      <c r="H619" s="236"/>
      <c r="I619" s="236"/>
      <c r="J619" s="236"/>
      <c r="K619" s="236"/>
      <c r="L619" s="236"/>
      <c r="M619" s="236"/>
      <c r="N619" s="236"/>
      <c r="O619" s="236"/>
      <c r="P619" s="236"/>
      <c r="Q619" s="236"/>
      <c r="R619" s="236"/>
      <c r="S619" s="236"/>
      <c r="T619" s="236"/>
      <c r="U619" s="236"/>
      <c r="V619" s="236"/>
      <c r="W619" s="236"/>
      <c r="X619" s="236"/>
      <c r="Y619" s="236"/>
      <c r="Z619" s="236"/>
      <c r="AA619" s="236"/>
      <c r="AB619" s="236"/>
      <c r="AC619" s="236"/>
      <c r="AD619" s="236"/>
      <c r="AE619" s="236"/>
    </row>
    <row r="620" spans="1:31" ht="15.75" customHeight="1" x14ac:dyDescent="0.25">
      <c r="A620" s="236"/>
      <c r="B620" s="236"/>
      <c r="C620" s="236"/>
      <c r="D620" s="236"/>
      <c r="E620" s="236"/>
      <c r="F620" s="236"/>
      <c r="G620" s="237"/>
      <c r="H620" s="236"/>
      <c r="I620" s="236"/>
      <c r="J620" s="236"/>
      <c r="K620" s="236"/>
      <c r="L620" s="236"/>
      <c r="M620" s="236"/>
      <c r="N620" s="236"/>
      <c r="O620" s="236"/>
      <c r="P620" s="236"/>
      <c r="Q620" s="236"/>
      <c r="R620" s="236"/>
      <c r="S620" s="236"/>
      <c r="T620" s="236"/>
      <c r="U620" s="236"/>
      <c r="V620" s="236"/>
      <c r="W620" s="236"/>
      <c r="X620" s="236"/>
      <c r="Y620" s="236"/>
      <c r="Z620" s="236"/>
      <c r="AA620" s="236"/>
      <c r="AB620" s="236"/>
      <c r="AC620" s="236"/>
      <c r="AD620" s="236"/>
      <c r="AE620" s="236"/>
    </row>
    <row r="621" spans="1:31" ht="15.75" customHeight="1" x14ac:dyDescent="0.25">
      <c r="A621" s="236"/>
      <c r="B621" s="236"/>
      <c r="C621" s="236"/>
      <c r="D621" s="236"/>
      <c r="E621" s="236"/>
      <c r="F621" s="236"/>
      <c r="G621" s="237"/>
      <c r="H621" s="236"/>
      <c r="I621" s="236"/>
      <c r="J621" s="236"/>
      <c r="K621" s="236"/>
      <c r="L621" s="236"/>
      <c r="M621" s="236"/>
      <c r="N621" s="236"/>
      <c r="O621" s="236"/>
      <c r="P621" s="236"/>
      <c r="Q621" s="236"/>
      <c r="R621" s="236"/>
      <c r="S621" s="236"/>
      <c r="T621" s="236"/>
      <c r="U621" s="236"/>
      <c r="V621" s="236"/>
      <c r="W621" s="236"/>
      <c r="X621" s="236"/>
      <c r="Y621" s="236"/>
      <c r="Z621" s="236"/>
      <c r="AA621" s="236"/>
      <c r="AB621" s="236"/>
      <c r="AC621" s="236"/>
      <c r="AD621" s="236"/>
      <c r="AE621" s="236"/>
    </row>
    <row r="622" spans="1:31" ht="15.75" customHeight="1" x14ac:dyDescent="0.25">
      <c r="A622" s="236"/>
      <c r="B622" s="236"/>
      <c r="C622" s="236"/>
      <c r="D622" s="236"/>
      <c r="E622" s="236"/>
      <c r="F622" s="236"/>
      <c r="G622" s="237"/>
      <c r="H622" s="236"/>
      <c r="I622" s="236"/>
      <c r="J622" s="236"/>
      <c r="K622" s="236"/>
      <c r="L622" s="236"/>
      <c r="M622" s="236"/>
      <c r="N622" s="236"/>
      <c r="O622" s="236"/>
      <c r="P622" s="236"/>
      <c r="Q622" s="236"/>
      <c r="R622" s="236"/>
      <c r="S622" s="236"/>
      <c r="T622" s="236"/>
      <c r="U622" s="236"/>
      <c r="V622" s="236"/>
      <c r="W622" s="236"/>
      <c r="X622" s="236"/>
      <c r="Y622" s="236"/>
      <c r="Z622" s="236"/>
      <c r="AA622" s="236"/>
      <c r="AB622" s="236"/>
      <c r="AC622" s="236"/>
      <c r="AD622" s="236"/>
      <c r="AE622" s="236"/>
    </row>
    <row r="623" spans="1:31" ht="15.75" customHeight="1" x14ac:dyDescent="0.25">
      <c r="A623" s="236"/>
      <c r="B623" s="236"/>
      <c r="C623" s="236"/>
      <c r="D623" s="236"/>
      <c r="E623" s="236"/>
      <c r="F623" s="236"/>
      <c r="G623" s="237"/>
      <c r="H623" s="236"/>
      <c r="I623" s="236"/>
      <c r="J623" s="236"/>
      <c r="K623" s="236"/>
      <c r="L623" s="236"/>
      <c r="M623" s="236"/>
      <c r="N623" s="236"/>
      <c r="O623" s="236"/>
      <c r="P623" s="236"/>
      <c r="Q623" s="236"/>
      <c r="R623" s="236"/>
      <c r="S623" s="236"/>
      <c r="T623" s="236"/>
      <c r="U623" s="236"/>
      <c r="V623" s="236"/>
      <c r="W623" s="236"/>
      <c r="X623" s="236"/>
      <c r="Y623" s="236"/>
      <c r="Z623" s="236"/>
      <c r="AA623" s="236"/>
      <c r="AB623" s="236"/>
      <c r="AC623" s="236"/>
      <c r="AD623" s="236"/>
      <c r="AE623" s="236"/>
    </row>
    <row r="624" spans="1:31" ht="15.75" customHeight="1" x14ac:dyDescent="0.25">
      <c r="A624" s="236"/>
      <c r="B624" s="236"/>
      <c r="C624" s="236"/>
      <c r="D624" s="236"/>
      <c r="E624" s="236"/>
      <c r="F624" s="236"/>
      <c r="G624" s="237"/>
      <c r="H624" s="236"/>
      <c r="I624" s="236"/>
      <c r="J624" s="236"/>
      <c r="K624" s="236"/>
      <c r="L624" s="236"/>
      <c r="M624" s="236"/>
      <c r="N624" s="236"/>
      <c r="O624" s="236"/>
      <c r="P624" s="236"/>
      <c r="Q624" s="236"/>
      <c r="R624" s="236"/>
      <c r="S624" s="236"/>
      <c r="T624" s="236"/>
      <c r="U624" s="236"/>
      <c r="V624" s="236"/>
      <c r="W624" s="236"/>
      <c r="X624" s="236"/>
      <c r="Y624" s="236"/>
      <c r="Z624" s="236"/>
      <c r="AA624" s="236"/>
      <c r="AB624" s="236"/>
      <c r="AC624" s="236"/>
      <c r="AD624" s="236"/>
      <c r="AE624" s="236"/>
    </row>
    <row r="625" spans="1:31" ht="15.75" customHeight="1" x14ac:dyDescent="0.25">
      <c r="A625" s="236"/>
      <c r="B625" s="236"/>
      <c r="C625" s="236"/>
      <c r="D625" s="236"/>
      <c r="E625" s="236"/>
      <c r="F625" s="236"/>
      <c r="G625" s="237"/>
      <c r="H625" s="236"/>
      <c r="I625" s="236"/>
      <c r="J625" s="236"/>
      <c r="K625" s="236"/>
      <c r="L625" s="236"/>
      <c r="M625" s="236"/>
      <c r="N625" s="236"/>
      <c r="O625" s="236"/>
      <c r="P625" s="236"/>
      <c r="Q625" s="236"/>
      <c r="R625" s="236"/>
      <c r="S625" s="236"/>
      <c r="T625" s="236"/>
      <c r="U625" s="236"/>
      <c r="V625" s="236"/>
      <c r="W625" s="236"/>
      <c r="X625" s="236"/>
      <c r="Y625" s="236"/>
      <c r="Z625" s="236"/>
      <c r="AA625" s="236"/>
      <c r="AB625" s="236"/>
      <c r="AC625" s="236"/>
      <c r="AD625" s="236"/>
      <c r="AE625" s="236"/>
    </row>
    <row r="626" spans="1:31" ht="15.75" customHeight="1" x14ac:dyDescent="0.25">
      <c r="A626" s="236"/>
      <c r="B626" s="236"/>
      <c r="C626" s="236"/>
      <c r="D626" s="236"/>
      <c r="E626" s="236"/>
      <c r="F626" s="236"/>
      <c r="G626" s="237"/>
      <c r="H626" s="236"/>
      <c r="I626" s="236"/>
      <c r="J626" s="236"/>
      <c r="K626" s="236"/>
      <c r="L626" s="236"/>
      <c r="M626" s="236"/>
      <c r="N626" s="236"/>
      <c r="O626" s="236"/>
      <c r="P626" s="236"/>
      <c r="Q626" s="236"/>
      <c r="R626" s="236"/>
      <c r="S626" s="236"/>
      <c r="T626" s="236"/>
      <c r="U626" s="236"/>
      <c r="V626" s="236"/>
      <c r="W626" s="236"/>
      <c r="X626" s="236"/>
      <c r="Y626" s="236"/>
      <c r="Z626" s="236"/>
      <c r="AA626" s="236"/>
      <c r="AB626" s="236"/>
      <c r="AC626" s="236"/>
      <c r="AD626" s="236"/>
      <c r="AE626" s="236"/>
    </row>
    <row r="627" spans="1:31" ht="15.75" customHeight="1" x14ac:dyDescent="0.25">
      <c r="A627" s="236"/>
      <c r="B627" s="236"/>
      <c r="C627" s="236"/>
      <c r="D627" s="236"/>
      <c r="E627" s="236"/>
      <c r="F627" s="236"/>
      <c r="G627" s="237"/>
      <c r="H627" s="236"/>
      <c r="I627" s="236"/>
      <c r="J627" s="236"/>
      <c r="K627" s="236"/>
      <c r="L627" s="236"/>
      <c r="M627" s="236"/>
      <c r="N627" s="236"/>
      <c r="O627" s="236"/>
      <c r="P627" s="236"/>
      <c r="Q627" s="236"/>
      <c r="R627" s="236"/>
      <c r="S627" s="236"/>
      <c r="T627" s="236"/>
      <c r="U627" s="236"/>
      <c r="V627" s="236"/>
      <c r="W627" s="236"/>
      <c r="X627" s="236"/>
      <c r="Y627" s="236"/>
      <c r="Z627" s="236"/>
      <c r="AA627" s="236"/>
      <c r="AB627" s="236"/>
      <c r="AC627" s="236"/>
      <c r="AD627" s="236"/>
      <c r="AE627" s="236"/>
    </row>
    <row r="628" spans="1:31" ht="15.75" customHeight="1" x14ac:dyDescent="0.25">
      <c r="A628" s="236"/>
      <c r="B628" s="236"/>
      <c r="C628" s="236"/>
      <c r="D628" s="236"/>
      <c r="E628" s="236"/>
      <c r="F628" s="236"/>
      <c r="G628" s="237"/>
      <c r="H628" s="236"/>
      <c r="I628" s="236"/>
      <c r="J628" s="236"/>
      <c r="K628" s="236"/>
      <c r="L628" s="236"/>
      <c r="M628" s="236"/>
      <c r="N628" s="236"/>
      <c r="O628" s="236"/>
      <c r="P628" s="236"/>
      <c r="Q628" s="236"/>
      <c r="R628" s="236"/>
      <c r="S628" s="236"/>
      <c r="T628" s="236"/>
      <c r="U628" s="236"/>
      <c r="V628" s="236"/>
      <c r="W628" s="236"/>
      <c r="X628" s="236"/>
      <c r="Y628" s="236"/>
      <c r="Z628" s="236"/>
      <c r="AA628" s="236"/>
      <c r="AB628" s="236"/>
      <c r="AC628" s="236"/>
      <c r="AD628" s="236"/>
      <c r="AE628" s="236"/>
    </row>
    <row r="629" spans="1:31" ht="15.75" customHeight="1" x14ac:dyDescent="0.25">
      <c r="A629" s="236"/>
      <c r="B629" s="236"/>
      <c r="C629" s="236"/>
      <c r="D629" s="236"/>
      <c r="E629" s="236"/>
      <c r="F629" s="236"/>
      <c r="G629" s="237"/>
      <c r="H629" s="236"/>
      <c r="I629" s="236"/>
      <c r="J629" s="236"/>
      <c r="K629" s="236"/>
      <c r="L629" s="236"/>
      <c r="M629" s="236"/>
      <c r="N629" s="236"/>
      <c r="O629" s="236"/>
      <c r="P629" s="236"/>
      <c r="Q629" s="236"/>
      <c r="R629" s="236"/>
      <c r="S629" s="236"/>
      <c r="T629" s="236"/>
      <c r="U629" s="236"/>
      <c r="V629" s="236"/>
      <c r="W629" s="236"/>
      <c r="X629" s="236"/>
      <c r="Y629" s="236"/>
      <c r="Z629" s="236"/>
      <c r="AA629" s="236"/>
      <c r="AB629" s="236"/>
      <c r="AC629" s="236"/>
      <c r="AD629" s="236"/>
      <c r="AE629" s="236"/>
    </row>
    <row r="630" spans="1:31" ht="15.75" customHeight="1" x14ac:dyDescent="0.25">
      <c r="A630" s="236"/>
      <c r="B630" s="236"/>
      <c r="C630" s="236"/>
      <c r="D630" s="236"/>
      <c r="E630" s="236"/>
      <c r="F630" s="236"/>
      <c r="G630" s="237"/>
      <c r="H630" s="236"/>
      <c r="I630" s="236"/>
      <c r="J630" s="236"/>
      <c r="K630" s="236"/>
      <c r="L630" s="236"/>
      <c r="M630" s="236"/>
      <c r="N630" s="236"/>
      <c r="O630" s="236"/>
      <c r="P630" s="236"/>
      <c r="Q630" s="236"/>
      <c r="R630" s="236"/>
      <c r="S630" s="236"/>
      <c r="T630" s="236"/>
      <c r="U630" s="236"/>
      <c r="V630" s="236"/>
      <c r="W630" s="236"/>
      <c r="X630" s="236"/>
      <c r="Y630" s="236"/>
      <c r="Z630" s="236"/>
      <c r="AA630" s="236"/>
      <c r="AB630" s="236"/>
      <c r="AC630" s="236"/>
      <c r="AD630" s="236"/>
      <c r="AE630" s="236"/>
    </row>
    <row r="631" spans="1:31" ht="15.75" customHeight="1" x14ac:dyDescent="0.25">
      <c r="A631" s="236"/>
      <c r="B631" s="236"/>
      <c r="C631" s="236"/>
      <c r="D631" s="236"/>
      <c r="E631" s="236"/>
      <c r="F631" s="236"/>
      <c r="G631" s="237"/>
      <c r="H631" s="236"/>
      <c r="I631" s="236"/>
      <c r="J631" s="236"/>
      <c r="K631" s="236"/>
      <c r="L631" s="236"/>
      <c r="M631" s="236"/>
      <c r="N631" s="236"/>
      <c r="O631" s="236"/>
      <c r="P631" s="236"/>
      <c r="Q631" s="236"/>
      <c r="R631" s="236"/>
      <c r="S631" s="236"/>
      <c r="T631" s="236"/>
      <c r="U631" s="236"/>
      <c r="V631" s="236"/>
      <c r="W631" s="236"/>
      <c r="X631" s="236"/>
      <c r="Y631" s="236"/>
      <c r="Z631" s="236"/>
      <c r="AA631" s="236"/>
      <c r="AB631" s="236"/>
      <c r="AC631" s="236"/>
      <c r="AD631" s="236"/>
      <c r="AE631" s="236"/>
    </row>
    <row r="632" spans="1:31" ht="15.75" customHeight="1" x14ac:dyDescent="0.25">
      <c r="A632" s="236"/>
      <c r="B632" s="236"/>
      <c r="C632" s="236"/>
      <c r="D632" s="236"/>
      <c r="E632" s="236"/>
      <c r="F632" s="236"/>
      <c r="G632" s="237"/>
      <c r="H632" s="236"/>
      <c r="I632" s="236"/>
      <c r="J632" s="236"/>
      <c r="K632" s="236"/>
      <c r="L632" s="236"/>
      <c r="M632" s="236"/>
      <c r="N632" s="236"/>
      <c r="O632" s="236"/>
      <c r="P632" s="236"/>
      <c r="Q632" s="236"/>
      <c r="R632" s="236"/>
      <c r="S632" s="236"/>
      <c r="T632" s="236"/>
      <c r="U632" s="236"/>
      <c r="V632" s="236"/>
      <c r="W632" s="236"/>
      <c r="X632" s="236"/>
      <c r="Y632" s="236"/>
      <c r="Z632" s="236"/>
      <c r="AA632" s="236"/>
      <c r="AB632" s="236"/>
      <c r="AC632" s="236"/>
      <c r="AD632" s="236"/>
      <c r="AE632" s="236"/>
    </row>
    <row r="633" spans="1:31" ht="15.75" customHeight="1" x14ac:dyDescent="0.25">
      <c r="A633" s="236"/>
      <c r="B633" s="236"/>
      <c r="C633" s="236"/>
      <c r="D633" s="236"/>
      <c r="E633" s="236"/>
      <c r="F633" s="236"/>
      <c r="G633" s="237"/>
      <c r="H633" s="236"/>
      <c r="I633" s="236"/>
      <c r="J633" s="236"/>
      <c r="K633" s="236"/>
      <c r="L633" s="236"/>
      <c r="M633" s="236"/>
      <c r="N633" s="236"/>
      <c r="O633" s="236"/>
      <c r="P633" s="236"/>
      <c r="Q633" s="236"/>
      <c r="R633" s="236"/>
      <c r="S633" s="236"/>
      <c r="T633" s="236"/>
      <c r="U633" s="236"/>
      <c r="V633" s="236"/>
      <c r="W633" s="236"/>
      <c r="X633" s="236"/>
      <c r="Y633" s="236"/>
      <c r="Z633" s="236"/>
      <c r="AA633" s="236"/>
      <c r="AB633" s="236"/>
      <c r="AC633" s="236"/>
      <c r="AD633" s="236"/>
      <c r="AE633" s="236"/>
    </row>
    <row r="634" spans="1:31" ht="15.75" customHeight="1" x14ac:dyDescent="0.25">
      <c r="A634" s="236"/>
      <c r="B634" s="236"/>
      <c r="C634" s="236"/>
      <c r="D634" s="236"/>
      <c r="E634" s="236"/>
      <c r="F634" s="236"/>
      <c r="G634" s="237"/>
      <c r="H634" s="236"/>
      <c r="I634" s="236"/>
      <c r="J634" s="236"/>
      <c r="K634" s="236"/>
      <c r="L634" s="236"/>
      <c r="M634" s="236"/>
      <c r="N634" s="236"/>
      <c r="O634" s="236"/>
      <c r="P634" s="236"/>
      <c r="Q634" s="236"/>
      <c r="R634" s="236"/>
      <c r="S634" s="236"/>
      <c r="T634" s="236"/>
      <c r="U634" s="236"/>
      <c r="V634" s="236"/>
      <c r="W634" s="236"/>
      <c r="X634" s="236"/>
      <c r="Y634" s="236"/>
      <c r="Z634" s="236"/>
      <c r="AA634" s="236"/>
      <c r="AB634" s="236"/>
      <c r="AC634" s="236"/>
      <c r="AD634" s="236"/>
      <c r="AE634" s="236"/>
    </row>
    <row r="635" spans="1:31" ht="15.75" customHeight="1" x14ac:dyDescent="0.25">
      <c r="A635" s="236"/>
      <c r="B635" s="236"/>
      <c r="C635" s="236"/>
      <c r="D635" s="236"/>
      <c r="E635" s="236"/>
      <c r="F635" s="236"/>
      <c r="G635" s="237"/>
      <c r="H635" s="236"/>
      <c r="I635" s="236"/>
      <c r="J635" s="236"/>
      <c r="K635" s="236"/>
      <c r="L635" s="236"/>
      <c r="M635" s="236"/>
      <c r="N635" s="236"/>
      <c r="O635" s="236"/>
      <c r="P635" s="236"/>
      <c r="Q635" s="236"/>
      <c r="R635" s="236"/>
      <c r="S635" s="236"/>
      <c r="T635" s="236"/>
      <c r="U635" s="236"/>
      <c r="V635" s="236"/>
      <c r="W635" s="236"/>
      <c r="X635" s="236"/>
      <c r="Y635" s="236"/>
      <c r="Z635" s="236"/>
      <c r="AA635" s="236"/>
      <c r="AB635" s="236"/>
      <c r="AC635" s="236"/>
      <c r="AD635" s="236"/>
      <c r="AE635" s="236"/>
    </row>
    <row r="636" spans="1:31" ht="15.75" customHeight="1" x14ac:dyDescent="0.25">
      <c r="A636" s="236"/>
      <c r="B636" s="236"/>
      <c r="C636" s="236"/>
      <c r="D636" s="236"/>
      <c r="E636" s="236"/>
      <c r="F636" s="236"/>
      <c r="G636" s="237"/>
      <c r="H636" s="236"/>
      <c r="I636" s="236"/>
      <c r="J636" s="236"/>
      <c r="K636" s="236"/>
      <c r="L636" s="236"/>
      <c r="M636" s="236"/>
      <c r="N636" s="236"/>
      <c r="O636" s="236"/>
      <c r="P636" s="236"/>
      <c r="Q636" s="236"/>
      <c r="R636" s="236"/>
      <c r="S636" s="236"/>
      <c r="T636" s="236"/>
      <c r="U636" s="236"/>
      <c r="V636" s="236"/>
      <c r="W636" s="236"/>
      <c r="X636" s="236"/>
      <c r="Y636" s="236"/>
      <c r="Z636" s="236"/>
      <c r="AA636" s="236"/>
      <c r="AB636" s="236"/>
      <c r="AC636" s="236"/>
      <c r="AD636" s="236"/>
      <c r="AE636" s="236"/>
    </row>
    <row r="637" spans="1:31" ht="15.75" customHeight="1" x14ac:dyDescent="0.25">
      <c r="A637" s="236"/>
      <c r="B637" s="236"/>
      <c r="C637" s="236"/>
      <c r="D637" s="236"/>
      <c r="E637" s="236"/>
      <c r="F637" s="236"/>
      <c r="G637" s="237"/>
      <c r="H637" s="236"/>
      <c r="I637" s="236"/>
      <c r="J637" s="236"/>
      <c r="K637" s="236"/>
      <c r="L637" s="236"/>
      <c r="M637" s="236"/>
      <c r="N637" s="236"/>
      <c r="O637" s="236"/>
      <c r="P637" s="236"/>
      <c r="Q637" s="236"/>
      <c r="R637" s="236"/>
      <c r="S637" s="236"/>
      <c r="T637" s="236"/>
      <c r="U637" s="236"/>
      <c r="V637" s="236"/>
      <c r="W637" s="236"/>
      <c r="X637" s="236"/>
      <c r="Y637" s="236"/>
      <c r="Z637" s="236"/>
      <c r="AA637" s="236"/>
      <c r="AB637" s="236"/>
      <c r="AC637" s="236"/>
      <c r="AD637" s="236"/>
      <c r="AE637" s="236"/>
    </row>
    <row r="638" spans="1:31" ht="15.75" customHeight="1" x14ac:dyDescent="0.25">
      <c r="A638" s="236"/>
      <c r="B638" s="236"/>
      <c r="C638" s="236"/>
      <c r="D638" s="236"/>
      <c r="E638" s="236"/>
      <c r="F638" s="236"/>
      <c r="G638" s="237"/>
      <c r="H638" s="236"/>
      <c r="I638" s="236"/>
      <c r="J638" s="236"/>
      <c r="K638" s="236"/>
      <c r="L638" s="236"/>
      <c r="M638" s="236"/>
      <c r="N638" s="236"/>
      <c r="O638" s="236"/>
      <c r="P638" s="236"/>
      <c r="Q638" s="236"/>
      <c r="R638" s="236"/>
      <c r="S638" s="236"/>
      <c r="T638" s="236"/>
      <c r="U638" s="236"/>
      <c r="V638" s="236"/>
      <c r="W638" s="236"/>
      <c r="X638" s="236"/>
      <c r="Y638" s="236"/>
      <c r="Z638" s="236"/>
      <c r="AA638" s="236"/>
      <c r="AB638" s="236"/>
      <c r="AC638" s="236"/>
      <c r="AD638" s="236"/>
      <c r="AE638" s="236"/>
    </row>
    <row r="639" spans="1:31" ht="15.75" customHeight="1" x14ac:dyDescent="0.25">
      <c r="A639" s="236"/>
      <c r="B639" s="236"/>
      <c r="C639" s="236"/>
      <c r="D639" s="236"/>
      <c r="E639" s="236"/>
      <c r="F639" s="236"/>
      <c r="G639" s="237"/>
      <c r="H639" s="236"/>
      <c r="I639" s="236"/>
      <c r="J639" s="236"/>
      <c r="K639" s="236"/>
      <c r="L639" s="236"/>
      <c r="M639" s="236"/>
      <c r="N639" s="236"/>
      <c r="O639" s="236"/>
      <c r="P639" s="236"/>
      <c r="Q639" s="236"/>
      <c r="R639" s="236"/>
      <c r="S639" s="236"/>
      <c r="T639" s="236"/>
      <c r="U639" s="236"/>
      <c r="V639" s="236"/>
      <c r="W639" s="236"/>
      <c r="X639" s="236"/>
      <c r="Y639" s="236"/>
      <c r="Z639" s="236"/>
      <c r="AA639" s="236"/>
      <c r="AB639" s="236"/>
      <c r="AC639" s="236"/>
      <c r="AD639" s="236"/>
      <c r="AE639" s="236"/>
    </row>
    <row r="640" spans="1:31" ht="15.75" customHeight="1" x14ac:dyDescent="0.25">
      <c r="A640" s="236"/>
      <c r="B640" s="236"/>
      <c r="C640" s="236"/>
      <c r="D640" s="236"/>
      <c r="E640" s="236"/>
      <c r="F640" s="236"/>
      <c r="G640" s="237"/>
      <c r="H640" s="236"/>
      <c r="I640" s="236"/>
      <c r="J640" s="236"/>
      <c r="K640" s="236"/>
      <c r="L640" s="236"/>
      <c r="M640" s="236"/>
      <c r="N640" s="236"/>
      <c r="O640" s="236"/>
      <c r="P640" s="236"/>
      <c r="Q640" s="236"/>
      <c r="R640" s="236"/>
      <c r="S640" s="236"/>
      <c r="T640" s="236"/>
      <c r="U640" s="236"/>
      <c r="V640" s="236"/>
      <c r="W640" s="236"/>
      <c r="X640" s="236"/>
      <c r="Y640" s="236"/>
      <c r="Z640" s="236"/>
      <c r="AA640" s="236"/>
      <c r="AB640" s="236"/>
      <c r="AC640" s="236"/>
      <c r="AD640" s="236"/>
      <c r="AE640" s="236"/>
    </row>
    <row r="641" spans="1:31" ht="15.75" customHeight="1" x14ac:dyDescent="0.25">
      <c r="A641" s="236"/>
      <c r="B641" s="236"/>
      <c r="C641" s="236"/>
      <c r="D641" s="236"/>
      <c r="E641" s="236"/>
      <c r="F641" s="236"/>
      <c r="G641" s="237"/>
      <c r="H641" s="236"/>
      <c r="I641" s="236"/>
      <c r="J641" s="236"/>
      <c r="K641" s="236"/>
      <c r="L641" s="236"/>
      <c r="M641" s="236"/>
      <c r="N641" s="236"/>
      <c r="O641" s="236"/>
      <c r="P641" s="236"/>
      <c r="Q641" s="236"/>
      <c r="R641" s="236"/>
      <c r="S641" s="236"/>
      <c r="T641" s="236"/>
      <c r="U641" s="236"/>
      <c r="V641" s="236"/>
      <c r="W641" s="236"/>
      <c r="X641" s="236"/>
      <c r="Y641" s="236"/>
      <c r="Z641" s="236"/>
      <c r="AA641" s="236"/>
      <c r="AB641" s="236"/>
      <c r="AC641" s="236"/>
      <c r="AD641" s="236"/>
      <c r="AE641" s="236"/>
    </row>
    <row r="642" spans="1:31" ht="15.75" customHeight="1" x14ac:dyDescent="0.25">
      <c r="A642" s="236"/>
      <c r="B642" s="236"/>
      <c r="C642" s="236"/>
      <c r="D642" s="236"/>
      <c r="E642" s="236"/>
      <c r="F642" s="236"/>
      <c r="G642" s="237"/>
      <c r="H642" s="236"/>
      <c r="I642" s="236"/>
      <c r="J642" s="236"/>
      <c r="K642" s="236"/>
      <c r="L642" s="236"/>
      <c r="M642" s="236"/>
      <c r="N642" s="236"/>
      <c r="O642" s="236"/>
      <c r="P642" s="236"/>
      <c r="Q642" s="236"/>
      <c r="R642" s="236"/>
      <c r="S642" s="236"/>
      <c r="T642" s="236"/>
      <c r="U642" s="236"/>
      <c r="V642" s="236"/>
      <c r="W642" s="236"/>
      <c r="X642" s="236"/>
      <c r="Y642" s="236"/>
      <c r="Z642" s="236"/>
      <c r="AA642" s="236"/>
      <c r="AB642" s="236"/>
      <c r="AC642" s="236"/>
      <c r="AD642" s="236"/>
      <c r="AE642" s="236"/>
    </row>
    <row r="643" spans="1:31" ht="15.75" customHeight="1" x14ac:dyDescent="0.25">
      <c r="A643" s="236"/>
      <c r="B643" s="236"/>
      <c r="C643" s="236"/>
      <c r="D643" s="236"/>
      <c r="E643" s="236"/>
      <c r="F643" s="236"/>
      <c r="G643" s="237"/>
      <c r="H643" s="236"/>
      <c r="I643" s="236"/>
      <c r="J643" s="236"/>
      <c r="K643" s="236"/>
      <c r="L643" s="236"/>
      <c r="M643" s="236"/>
      <c r="N643" s="236"/>
      <c r="O643" s="236"/>
      <c r="P643" s="236"/>
      <c r="Q643" s="236"/>
      <c r="R643" s="236"/>
      <c r="S643" s="236"/>
      <c r="T643" s="236"/>
      <c r="U643" s="236"/>
      <c r="V643" s="236"/>
      <c r="W643" s="236"/>
      <c r="X643" s="236"/>
      <c r="Y643" s="236"/>
      <c r="Z643" s="236"/>
      <c r="AA643" s="236"/>
      <c r="AB643" s="236"/>
      <c r="AC643" s="236"/>
      <c r="AD643" s="236"/>
      <c r="AE643" s="236"/>
    </row>
    <row r="644" spans="1:31" ht="15.75" customHeight="1" x14ac:dyDescent="0.25">
      <c r="A644" s="236"/>
      <c r="B644" s="236"/>
      <c r="C644" s="236"/>
      <c r="D644" s="236"/>
      <c r="E644" s="236"/>
      <c r="F644" s="236"/>
      <c r="G644" s="237"/>
      <c r="H644" s="236"/>
      <c r="I644" s="236"/>
      <c r="J644" s="236"/>
      <c r="K644" s="236"/>
      <c r="L644" s="236"/>
      <c r="M644" s="236"/>
      <c r="N644" s="236"/>
      <c r="O644" s="236"/>
      <c r="P644" s="236"/>
      <c r="Q644" s="236"/>
      <c r="R644" s="236"/>
      <c r="S644" s="236"/>
      <c r="T644" s="236"/>
      <c r="U644" s="236"/>
      <c r="V644" s="236"/>
      <c r="W644" s="236"/>
      <c r="X644" s="236"/>
      <c r="Y644" s="236"/>
      <c r="Z644" s="236"/>
      <c r="AA644" s="236"/>
      <c r="AB644" s="236"/>
      <c r="AC644" s="236"/>
      <c r="AD644" s="236"/>
      <c r="AE644" s="236"/>
    </row>
    <row r="645" spans="1:31" ht="15.75" customHeight="1" x14ac:dyDescent="0.25">
      <c r="A645" s="236"/>
      <c r="B645" s="236"/>
      <c r="C645" s="236"/>
      <c r="D645" s="236"/>
      <c r="E645" s="236"/>
      <c r="F645" s="236"/>
      <c r="G645" s="237"/>
      <c r="H645" s="236"/>
      <c r="I645" s="236"/>
      <c r="J645" s="236"/>
      <c r="K645" s="236"/>
      <c r="L645" s="236"/>
      <c r="M645" s="236"/>
      <c r="N645" s="236"/>
      <c r="O645" s="236"/>
      <c r="P645" s="236"/>
      <c r="Q645" s="236"/>
      <c r="R645" s="236"/>
      <c r="S645" s="236"/>
      <c r="T645" s="236"/>
      <c r="U645" s="236"/>
      <c r="V645" s="236"/>
      <c r="W645" s="236"/>
      <c r="X645" s="236"/>
      <c r="Y645" s="236"/>
      <c r="Z645" s="236"/>
      <c r="AA645" s="236"/>
      <c r="AB645" s="236"/>
      <c r="AC645" s="236"/>
      <c r="AD645" s="236"/>
      <c r="AE645" s="236"/>
    </row>
    <row r="646" spans="1:31" ht="15.75" customHeight="1" x14ac:dyDescent="0.25">
      <c r="A646" s="236"/>
      <c r="B646" s="236"/>
      <c r="C646" s="236"/>
      <c r="D646" s="236"/>
      <c r="E646" s="236"/>
      <c r="F646" s="236"/>
      <c r="G646" s="237"/>
      <c r="H646" s="236"/>
      <c r="I646" s="236"/>
      <c r="J646" s="236"/>
      <c r="K646" s="236"/>
      <c r="L646" s="236"/>
      <c r="M646" s="236"/>
      <c r="N646" s="236"/>
      <c r="O646" s="236"/>
      <c r="P646" s="236"/>
      <c r="Q646" s="236"/>
      <c r="R646" s="236"/>
      <c r="S646" s="236"/>
      <c r="T646" s="236"/>
      <c r="U646" s="236"/>
      <c r="V646" s="236"/>
      <c r="W646" s="236"/>
      <c r="X646" s="236"/>
      <c r="Y646" s="236"/>
      <c r="Z646" s="236"/>
      <c r="AA646" s="236"/>
      <c r="AB646" s="236"/>
      <c r="AC646" s="236"/>
      <c r="AD646" s="236"/>
      <c r="AE646" s="236"/>
    </row>
    <row r="647" spans="1:31" ht="15.75" customHeight="1" x14ac:dyDescent="0.25">
      <c r="A647" s="236"/>
      <c r="B647" s="236"/>
      <c r="C647" s="236"/>
      <c r="D647" s="236"/>
      <c r="E647" s="236"/>
      <c r="F647" s="236"/>
      <c r="G647" s="237"/>
      <c r="H647" s="236"/>
      <c r="I647" s="236"/>
      <c r="J647" s="236"/>
      <c r="K647" s="236"/>
      <c r="L647" s="236"/>
      <c r="M647" s="236"/>
      <c r="N647" s="236"/>
      <c r="O647" s="236"/>
      <c r="P647" s="236"/>
      <c r="Q647" s="236"/>
      <c r="R647" s="236"/>
      <c r="S647" s="236"/>
      <c r="T647" s="236"/>
      <c r="U647" s="236"/>
      <c r="V647" s="236"/>
      <c r="W647" s="236"/>
      <c r="X647" s="236"/>
      <c r="Y647" s="236"/>
      <c r="Z647" s="236"/>
      <c r="AA647" s="236"/>
      <c r="AB647" s="236"/>
      <c r="AC647" s="236"/>
      <c r="AD647" s="236"/>
      <c r="AE647" s="236"/>
    </row>
    <row r="648" spans="1:31" ht="15.75" customHeight="1" x14ac:dyDescent="0.25">
      <c r="A648" s="236"/>
      <c r="B648" s="236"/>
      <c r="C648" s="236"/>
      <c r="D648" s="236"/>
      <c r="E648" s="236"/>
      <c r="F648" s="236"/>
      <c r="G648" s="237"/>
      <c r="H648" s="236"/>
      <c r="I648" s="236"/>
      <c r="J648" s="236"/>
      <c r="K648" s="236"/>
      <c r="L648" s="236"/>
      <c r="M648" s="236"/>
      <c r="N648" s="236"/>
      <c r="O648" s="236"/>
      <c r="P648" s="236"/>
      <c r="Q648" s="236"/>
      <c r="R648" s="236"/>
      <c r="S648" s="236"/>
      <c r="T648" s="236"/>
      <c r="U648" s="236"/>
      <c r="V648" s="236"/>
      <c r="W648" s="236"/>
      <c r="X648" s="236"/>
      <c r="Y648" s="236"/>
      <c r="Z648" s="236"/>
      <c r="AA648" s="236"/>
      <c r="AB648" s="236"/>
      <c r="AC648" s="236"/>
      <c r="AD648" s="236"/>
      <c r="AE648" s="236"/>
    </row>
    <row r="649" spans="1:31" ht="15.75" customHeight="1" x14ac:dyDescent="0.25">
      <c r="A649" s="236"/>
      <c r="B649" s="236"/>
      <c r="C649" s="236"/>
      <c r="D649" s="236"/>
      <c r="E649" s="236"/>
      <c r="F649" s="236"/>
      <c r="G649" s="237"/>
      <c r="H649" s="236"/>
      <c r="I649" s="236"/>
      <c r="J649" s="236"/>
      <c r="K649" s="236"/>
      <c r="L649" s="236"/>
      <c r="M649" s="236"/>
      <c r="N649" s="236"/>
      <c r="O649" s="236"/>
      <c r="P649" s="236"/>
      <c r="Q649" s="236"/>
      <c r="R649" s="236"/>
      <c r="S649" s="236"/>
      <c r="T649" s="236"/>
      <c r="U649" s="236"/>
      <c r="V649" s="236"/>
      <c r="W649" s="236"/>
      <c r="X649" s="236"/>
      <c r="Y649" s="236"/>
      <c r="Z649" s="236"/>
      <c r="AA649" s="236"/>
      <c r="AB649" s="236"/>
      <c r="AC649" s="236"/>
      <c r="AD649" s="236"/>
      <c r="AE649" s="236"/>
    </row>
    <row r="650" spans="1:31" ht="15.75" customHeight="1" x14ac:dyDescent="0.25">
      <c r="A650" s="236"/>
      <c r="B650" s="236"/>
      <c r="C650" s="236"/>
      <c r="D650" s="236"/>
      <c r="E650" s="236"/>
      <c r="F650" s="236"/>
      <c r="G650" s="237"/>
      <c r="H650" s="236"/>
      <c r="I650" s="236"/>
      <c r="J650" s="236"/>
      <c r="K650" s="236"/>
      <c r="L650" s="236"/>
      <c r="M650" s="236"/>
      <c r="N650" s="236"/>
      <c r="O650" s="236"/>
      <c r="P650" s="236"/>
      <c r="Q650" s="236"/>
      <c r="R650" s="236"/>
      <c r="S650" s="236"/>
      <c r="T650" s="236"/>
      <c r="U650" s="236"/>
      <c r="V650" s="236"/>
      <c r="W650" s="236"/>
      <c r="X650" s="236"/>
      <c r="Y650" s="236"/>
      <c r="Z650" s="236"/>
      <c r="AA650" s="236"/>
      <c r="AB650" s="236"/>
      <c r="AC650" s="236"/>
      <c r="AD650" s="236"/>
      <c r="AE650" s="236"/>
    </row>
    <row r="651" spans="1:31" ht="15.75" customHeight="1" x14ac:dyDescent="0.25">
      <c r="A651" s="236"/>
      <c r="B651" s="236"/>
      <c r="C651" s="236"/>
      <c r="D651" s="236"/>
      <c r="E651" s="236"/>
      <c r="F651" s="236"/>
      <c r="G651" s="237"/>
      <c r="H651" s="236"/>
      <c r="I651" s="236"/>
      <c r="J651" s="236"/>
      <c r="K651" s="236"/>
      <c r="L651" s="236"/>
      <c r="M651" s="236"/>
      <c r="N651" s="236"/>
      <c r="O651" s="236"/>
      <c r="P651" s="236"/>
      <c r="Q651" s="236"/>
      <c r="R651" s="236"/>
      <c r="S651" s="236"/>
      <c r="T651" s="236"/>
      <c r="U651" s="236"/>
      <c r="V651" s="236"/>
      <c r="W651" s="236"/>
      <c r="X651" s="236"/>
      <c r="Y651" s="236"/>
      <c r="Z651" s="236"/>
      <c r="AA651" s="236"/>
      <c r="AB651" s="236"/>
      <c r="AC651" s="236"/>
      <c r="AD651" s="236"/>
      <c r="AE651" s="236"/>
    </row>
    <row r="652" spans="1:31" ht="15.75" customHeight="1" x14ac:dyDescent="0.25">
      <c r="A652" s="236"/>
      <c r="B652" s="236"/>
      <c r="C652" s="236"/>
      <c r="D652" s="236"/>
      <c r="E652" s="236"/>
      <c r="F652" s="236"/>
      <c r="G652" s="237"/>
      <c r="H652" s="236"/>
      <c r="I652" s="236"/>
      <c r="J652" s="236"/>
      <c r="K652" s="236"/>
      <c r="L652" s="236"/>
      <c r="M652" s="236"/>
      <c r="N652" s="236"/>
      <c r="O652" s="236"/>
      <c r="P652" s="236"/>
      <c r="Q652" s="236"/>
      <c r="R652" s="236"/>
      <c r="S652" s="236"/>
      <c r="T652" s="236"/>
      <c r="U652" s="236"/>
      <c r="V652" s="236"/>
      <c r="W652" s="236"/>
      <c r="X652" s="236"/>
      <c r="Y652" s="236"/>
      <c r="Z652" s="236"/>
      <c r="AA652" s="236"/>
      <c r="AB652" s="236"/>
      <c r="AC652" s="236"/>
      <c r="AD652" s="236"/>
      <c r="AE652" s="236"/>
    </row>
    <row r="653" spans="1:31" ht="15.75" customHeight="1" x14ac:dyDescent="0.25">
      <c r="A653" s="236"/>
      <c r="B653" s="236"/>
      <c r="C653" s="236"/>
      <c r="D653" s="236"/>
      <c r="E653" s="236"/>
      <c r="F653" s="236"/>
      <c r="G653" s="237"/>
      <c r="H653" s="236"/>
      <c r="I653" s="236"/>
      <c r="J653" s="236"/>
      <c r="K653" s="236"/>
      <c r="L653" s="236"/>
      <c r="M653" s="236"/>
      <c r="N653" s="236"/>
      <c r="O653" s="236"/>
      <c r="P653" s="236"/>
      <c r="Q653" s="236"/>
      <c r="R653" s="236"/>
      <c r="S653" s="236"/>
      <c r="T653" s="236"/>
      <c r="U653" s="236"/>
      <c r="V653" s="236"/>
      <c r="W653" s="236"/>
      <c r="X653" s="236"/>
      <c r="Y653" s="236"/>
      <c r="Z653" s="236"/>
      <c r="AA653" s="236"/>
      <c r="AB653" s="236"/>
      <c r="AC653" s="236"/>
      <c r="AD653" s="236"/>
      <c r="AE653" s="236"/>
    </row>
    <row r="654" spans="1:31" ht="15.75" customHeight="1" x14ac:dyDescent="0.25">
      <c r="A654" s="236"/>
      <c r="B654" s="236"/>
      <c r="C654" s="236"/>
      <c r="D654" s="236"/>
      <c r="E654" s="236"/>
      <c r="F654" s="236"/>
      <c r="G654" s="237"/>
      <c r="H654" s="236"/>
      <c r="I654" s="236"/>
      <c r="J654" s="236"/>
      <c r="K654" s="236"/>
      <c r="L654" s="236"/>
      <c r="M654" s="236"/>
      <c r="N654" s="236"/>
      <c r="O654" s="236"/>
      <c r="P654" s="236"/>
      <c r="Q654" s="236"/>
      <c r="R654" s="236"/>
      <c r="S654" s="236"/>
      <c r="T654" s="236"/>
      <c r="U654" s="236"/>
      <c r="V654" s="236"/>
      <c r="W654" s="236"/>
      <c r="X654" s="236"/>
      <c r="Y654" s="236"/>
      <c r="Z654" s="236"/>
      <c r="AA654" s="236"/>
      <c r="AB654" s="236"/>
      <c r="AC654" s="236"/>
      <c r="AD654" s="236"/>
      <c r="AE654" s="236"/>
    </row>
    <row r="655" spans="1:31" ht="15.75" customHeight="1" x14ac:dyDescent="0.25">
      <c r="A655" s="236"/>
      <c r="B655" s="236"/>
      <c r="C655" s="236"/>
      <c r="D655" s="236"/>
      <c r="E655" s="236"/>
      <c r="F655" s="236"/>
      <c r="G655" s="237"/>
      <c r="H655" s="236"/>
      <c r="I655" s="236"/>
      <c r="J655" s="236"/>
      <c r="K655" s="236"/>
      <c r="L655" s="236"/>
      <c r="M655" s="236"/>
      <c r="N655" s="236"/>
      <c r="O655" s="236"/>
      <c r="P655" s="236"/>
      <c r="Q655" s="236"/>
      <c r="R655" s="236"/>
      <c r="S655" s="236"/>
      <c r="T655" s="236"/>
      <c r="U655" s="236"/>
      <c r="V655" s="236"/>
      <c r="W655" s="236"/>
      <c r="X655" s="236"/>
      <c r="Y655" s="236"/>
      <c r="Z655" s="236"/>
      <c r="AA655" s="236"/>
      <c r="AB655" s="236"/>
      <c r="AC655" s="236"/>
      <c r="AD655" s="236"/>
      <c r="AE655" s="236"/>
    </row>
    <row r="656" spans="1:31" ht="15.75" customHeight="1" x14ac:dyDescent="0.25">
      <c r="A656" s="236"/>
      <c r="B656" s="236"/>
      <c r="C656" s="236"/>
      <c r="D656" s="236"/>
      <c r="E656" s="236"/>
      <c r="F656" s="236"/>
      <c r="G656" s="237"/>
      <c r="H656" s="236"/>
      <c r="I656" s="236"/>
      <c r="J656" s="236"/>
      <c r="K656" s="236"/>
      <c r="L656" s="236"/>
      <c r="M656" s="236"/>
      <c r="N656" s="236"/>
      <c r="O656" s="236"/>
      <c r="P656" s="236"/>
      <c r="Q656" s="236"/>
      <c r="R656" s="236"/>
      <c r="S656" s="236"/>
      <c r="T656" s="236"/>
      <c r="U656" s="236"/>
      <c r="V656" s="236"/>
      <c r="W656" s="236"/>
      <c r="X656" s="236"/>
      <c r="Y656" s="236"/>
      <c r="Z656" s="236"/>
      <c r="AA656" s="236"/>
      <c r="AB656" s="236"/>
      <c r="AC656" s="236"/>
      <c r="AD656" s="236"/>
      <c r="AE656" s="236"/>
    </row>
    <row r="657" spans="1:31" ht="15.75" customHeight="1" x14ac:dyDescent="0.25">
      <c r="A657" s="236"/>
      <c r="B657" s="236"/>
      <c r="C657" s="236"/>
      <c r="D657" s="236"/>
      <c r="E657" s="236"/>
      <c r="F657" s="236"/>
      <c r="G657" s="237"/>
      <c r="H657" s="236"/>
      <c r="I657" s="236"/>
      <c r="J657" s="236"/>
      <c r="K657" s="236"/>
      <c r="L657" s="236"/>
      <c r="M657" s="236"/>
      <c r="N657" s="236"/>
      <c r="O657" s="236"/>
      <c r="P657" s="236"/>
      <c r="Q657" s="236"/>
      <c r="R657" s="236"/>
      <c r="S657" s="236"/>
      <c r="T657" s="236"/>
      <c r="U657" s="236"/>
      <c r="V657" s="236"/>
      <c r="W657" s="236"/>
      <c r="X657" s="236"/>
      <c r="Y657" s="236"/>
      <c r="Z657" s="236"/>
      <c r="AA657" s="236"/>
      <c r="AB657" s="236"/>
      <c r="AC657" s="236"/>
      <c r="AD657" s="236"/>
      <c r="AE657" s="236"/>
    </row>
    <row r="658" spans="1:31" ht="15.75" customHeight="1" x14ac:dyDescent="0.25">
      <c r="A658" s="236"/>
      <c r="B658" s="236"/>
      <c r="C658" s="236"/>
      <c r="D658" s="236"/>
      <c r="E658" s="236"/>
      <c r="F658" s="236"/>
      <c r="G658" s="237"/>
      <c r="H658" s="236"/>
      <c r="I658" s="236"/>
      <c r="J658" s="236"/>
      <c r="K658" s="236"/>
      <c r="L658" s="236"/>
      <c r="M658" s="236"/>
      <c r="N658" s="236"/>
      <c r="O658" s="236"/>
      <c r="P658" s="236"/>
      <c r="Q658" s="236"/>
      <c r="R658" s="236"/>
      <c r="S658" s="236"/>
      <c r="T658" s="236"/>
      <c r="U658" s="236"/>
      <c r="V658" s="236"/>
      <c r="W658" s="236"/>
      <c r="X658" s="236"/>
      <c r="Y658" s="236"/>
      <c r="Z658" s="236"/>
      <c r="AA658" s="236"/>
      <c r="AB658" s="236"/>
      <c r="AC658" s="236"/>
      <c r="AD658" s="236"/>
      <c r="AE658" s="236"/>
    </row>
    <row r="659" spans="1:31" ht="15.75" customHeight="1" x14ac:dyDescent="0.25">
      <c r="A659" s="236"/>
      <c r="B659" s="236"/>
      <c r="C659" s="236"/>
      <c r="D659" s="236"/>
      <c r="E659" s="236"/>
      <c r="F659" s="236"/>
      <c r="G659" s="237"/>
      <c r="H659" s="236"/>
      <c r="I659" s="236"/>
      <c r="J659" s="236"/>
      <c r="K659" s="236"/>
      <c r="L659" s="236"/>
      <c r="M659" s="236"/>
      <c r="N659" s="236"/>
      <c r="O659" s="236"/>
      <c r="P659" s="236"/>
      <c r="Q659" s="236"/>
      <c r="R659" s="236"/>
      <c r="S659" s="236"/>
      <c r="T659" s="236"/>
      <c r="U659" s="236"/>
      <c r="V659" s="236"/>
      <c r="W659" s="236"/>
      <c r="X659" s="236"/>
      <c r="Y659" s="236"/>
      <c r="Z659" s="236"/>
      <c r="AA659" s="236"/>
      <c r="AB659" s="236"/>
      <c r="AC659" s="236"/>
      <c r="AD659" s="236"/>
      <c r="AE659" s="236"/>
    </row>
    <row r="660" spans="1:31" ht="15.75" customHeight="1" x14ac:dyDescent="0.25">
      <c r="A660" s="236"/>
      <c r="B660" s="236"/>
      <c r="C660" s="236"/>
      <c r="D660" s="236"/>
      <c r="E660" s="236"/>
      <c r="F660" s="236"/>
      <c r="G660" s="237"/>
      <c r="H660" s="236"/>
      <c r="I660" s="236"/>
      <c r="J660" s="236"/>
      <c r="K660" s="236"/>
      <c r="L660" s="236"/>
      <c r="M660" s="236"/>
      <c r="N660" s="236"/>
      <c r="O660" s="236"/>
      <c r="P660" s="236"/>
      <c r="Q660" s="236"/>
      <c r="R660" s="236"/>
      <c r="S660" s="236"/>
      <c r="T660" s="236"/>
      <c r="U660" s="236"/>
      <c r="V660" s="236"/>
      <c r="W660" s="236"/>
      <c r="X660" s="236"/>
      <c r="Y660" s="236"/>
      <c r="Z660" s="236"/>
      <c r="AA660" s="236"/>
      <c r="AB660" s="236"/>
      <c r="AC660" s="236"/>
      <c r="AD660" s="236"/>
      <c r="AE660" s="236"/>
    </row>
    <row r="661" spans="1:31" ht="15.75" customHeight="1" x14ac:dyDescent="0.25">
      <c r="A661" s="236"/>
      <c r="B661" s="236"/>
      <c r="C661" s="236"/>
      <c r="D661" s="236"/>
      <c r="E661" s="236"/>
      <c r="F661" s="236"/>
      <c r="G661" s="237"/>
      <c r="H661" s="236"/>
      <c r="I661" s="236"/>
      <c r="J661" s="236"/>
      <c r="K661" s="236"/>
      <c r="L661" s="236"/>
      <c r="M661" s="236"/>
      <c r="N661" s="236"/>
      <c r="O661" s="236"/>
      <c r="P661" s="236"/>
      <c r="Q661" s="236"/>
      <c r="R661" s="236"/>
      <c r="S661" s="236"/>
      <c r="T661" s="236"/>
      <c r="U661" s="236"/>
      <c r="V661" s="236"/>
      <c r="W661" s="236"/>
      <c r="X661" s="236"/>
      <c r="Y661" s="236"/>
      <c r="Z661" s="236"/>
      <c r="AA661" s="236"/>
      <c r="AB661" s="236"/>
      <c r="AC661" s="236"/>
      <c r="AD661" s="236"/>
      <c r="AE661" s="236"/>
    </row>
    <row r="662" spans="1:31" ht="15.75" customHeight="1" x14ac:dyDescent="0.25">
      <c r="A662" s="236"/>
      <c r="B662" s="236"/>
      <c r="C662" s="236"/>
      <c r="D662" s="236"/>
      <c r="E662" s="236"/>
      <c r="F662" s="236"/>
      <c r="G662" s="237"/>
      <c r="H662" s="236"/>
      <c r="I662" s="236"/>
      <c r="J662" s="236"/>
      <c r="K662" s="236"/>
      <c r="L662" s="236"/>
      <c r="M662" s="236"/>
      <c r="N662" s="236"/>
      <c r="O662" s="236"/>
      <c r="P662" s="236"/>
      <c r="Q662" s="236"/>
      <c r="R662" s="236"/>
      <c r="S662" s="236"/>
      <c r="T662" s="236"/>
      <c r="U662" s="236"/>
      <c r="V662" s="236"/>
      <c r="W662" s="236"/>
      <c r="X662" s="236"/>
      <c r="Y662" s="236"/>
      <c r="Z662" s="236"/>
      <c r="AA662" s="236"/>
      <c r="AB662" s="236"/>
      <c r="AC662" s="236"/>
      <c r="AD662" s="236"/>
      <c r="AE662" s="236"/>
    </row>
    <row r="663" spans="1:31" ht="15.75" customHeight="1" x14ac:dyDescent="0.25">
      <c r="A663" s="236"/>
      <c r="B663" s="236"/>
      <c r="C663" s="236"/>
      <c r="D663" s="236"/>
      <c r="E663" s="236"/>
      <c r="F663" s="236"/>
      <c r="G663" s="237"/>
      <c r="H663" s="236"/>
      <c r="I663" s="236"/>
      <c r="J663" s="236"/>
      <c r="K663" s="236"/>
      <c r="L663" s="236"/>
      <c r="M663" s="236"/>
      <c r="N663" s="236"/>
      <c r="O663" s="236"/>
      <c r="P663" s="236"/>
      <c r="Q663" s="236"/>
      <c r="R663" s="236"/>
      <c r="S663" s="236"/>
      <c r="T663" s="236"/>
      <c r="U663" s="236"/>
      <c r="V663" s="236"/>
      <c r="W663" s="236"/>
      <c r="X663" s="236"/>
      <c r="Y663" s="236"/>
      <c r="Z663" s="236"/>
      <c r="AA663" s="236"/>
      <c r="AB663" s="236"/>
      <c r="AC663" s="236"/>
      <c r="AD663" s="236"/>
      <c r="AE663" s="236"/>
    </row>
    <row r="664" spans="1:31" ht="15.75" customHeight="1" x14ac:dyDescent="0.25">
      <c r="A664" s="236"/>
      <c r="B664" s="236"/>
      <c r="C664" s="236"/>
      <c r="D664" s="236"/>
      <c r="E664" s="236"/>
      <c r="F664" s="236"/>
      <c r="G664" s="237"/>
      <c r="H664" s="236"/>
      <c r="I664" s="236"/>
      <c r="J664" s="236"/>
      <c r="K664" s="236"/>
      <c r="L664" s="236"/>
      <c r="M664" s="236"/>
      <c r="N664" s="236"/>
      <c r="O664" s="236"/>
      <c r="P664" s="236"/>
      <c r="Q664" s="236"/>
      <c r="R664" s="236"/>
      <c r="S664" s="236"/>
      <c r="T664" s="236"/>
      <c r="U664" s="236"/>
      <c r="V664" s="236"/>
      <c r="W664" s="236"/>
      <c r="X664" s="236"/>
      <c r="Y664" s="236"/>
      <c r="Z664" s="236"/>
      <c r="AA664" s="236"/>
      <c r="AB664" s="236"/>
      <c r="AC664" s="236"/>
      <c r="AD664" s="236"/>
      <c r="AE664" s="236"/>
    </row>
    <row r="665" spans="1:31" ht="15.75" customHeight="1" x14ac:dyDescent="0.25">
      <c r="A665" s="236"/>
      <c r="B665" s="236"/>
      <c r="C665" s="236"/>
      <c r="D665" s="236"/>
      <c r="E665" s="236"/>
      <c r="F665" s="236"/>
      <c r="G665" s="237"/>
      <c r="H665" s="236"/>
      <c r="I665" s="236"/>
      <c r="J665" s="236"/>
      <c r="K665" s="236"/>
      <c r="L665" s="236"/>
      <c r="M665" s="236"/>
      <c r="N665" s="236"/>
      <c r="O665" s="236"/>
      <c r="P665" s="236"/>
      <c r="Q665" s="236"/>
      <c r="R665" s="236"/>
      <c r="S665" s="236"/>
      <c r="T665" s="236"/>
      <c r="U665" s="236"/>
      <c r="V665" s="236"/>
      <c r="W665" s="236"/>
      <c r="X665" s="236"/>
      <c r="Y665" s="236"/>
      <c r="Z665" s="236"/>
      <c r="AA665" s="236"/>
      <c r="AB665" s="236"/>
      <c r="AC665" s="236"/>
      <c r="AD665" s="236"/>
      <c r="AE665" s="236"/>
    </row>
    <row r="666" spans="1:31" ht="15.75" customHeight="1" x14ac:dyDescent="0.25">
      <c r="A666" s="236"/>
      <c r="B666" s="236"/>
      <c r="C666" s="236"/>
      <c r="D666" s="236"/>
      <c r="E666" s="236"/>
      <c r="F666" s="236"/>
      <c r="G666" s="237"/>
      <c r="H666" s="236"/>
      <c r="I666" s="236"/>
      <c r="J666" s="236"/>
      <c r="K666" s="236"/>
      <c r="L666" s="236"/>
      <c r="M666" s="236"/>
      <c r="N666" s="236"/>
      <c r="O666" s="236"/>
      <c r="P666" s="236"/>
      <c r="Q666" s="236"/>
      <c r="R666" s="236"/>
      <c r="S666" s="236"/>
      <c r="T666" s="236"/>
      <c r="U666" s="236"/>
      <c r="V666" s="236"/>
      <c r="W666" s="236"/>
      <c r="X666" s="236"/>
      <c r="Y666" s="236"/>
      <c r="Z666" s="236"/>
      <c r="AA666" s="236"/>
      <c r="AB666" s="236"/>
      <c r="AC666" s="236"/>
      <c r="AD666" s="236"/>
      <c r="AE666" s="236"/>
    </row>
    <row r="667" spans="1:31" ht="15.75" customHeight="1" x14ac:dyDescent="0.25">
      <c r="A667" s="236"/>
      <c r="B667" s="236"/>
      <c r="C667" s="236"/>
      <c r="D667" s="236"/>
      <c r="E667" s="236"/>
      <c r="F667" s="236"/>
      <c r="G667" s="237"/>
      <c r="H667" s="236"/>
      <c r="I667" s="236"/>
      <c r="J667" s="236"/>
      <c r="K667" s="236"/>
      <c r="L667" s="236"/>
      <c r="M667" s="236"/>
      <c r="N667" s="236"/>
      <c r="O667" s="236"/>
      <c r="P667" s="236"/>
      <c r="Q667" s="236"/>
      <c r="R667" s="236"/>
      <c r="S667" s="236"/>
      <c r="T667" s="236"/>
      <c r="U667" s="236"/>
      <c r="V667" s="236"/>
      <c r="W667" s="236"/>
      <c r="X667" s="236"/>
      <c r="Y667" s="236"/>
      <c r="Z667" s="236"/>
      <c r="AA667" s="236"/>
      <c r="AB667" s="236"/>
      <c r="AC667" s="236"/>
      <c r="AD667" s="236"/>
      <c r="AE667" s="236"/>
    </row>
    <row r="668" spans="1:31" ht="15.75" customHeight="1" x14ac:dyDescent="0.25">
      <c r="A668" s="236"/>
      <c r="B668" s="236"/>
      <c r="C668" s="236"/>
      <c r="D668" s="236"/>
      <c r="E668" s="236"/>
      <c r="F668" s="236"/>
      <c r="G668" s="237"/>
      <c r="H668" s="236"/>
      <c r="I668" s="236"/>
      <c r="J668" s="236"/>
      <c r="K668" s="236"/>
      <c r="L668" s="236"/>
      <c r="M668" s="236"/>
      <c r="N668" s="236"/>
      <c r="O668" s="236"/>
      <c r="P668" s="236"/>
      <c r="Q668" s="236"/>
      <c r="R668" s="236"/>
      <c r="S668" s="236"/>
      <c r="T668" s="236"/>
      <c r="U668" s="236"/>
      <c r="V668" s="236"/>
      <c r="W668" s="236"/>
      <c r="X668" s="236"/>
      <c r="Y668" s="236"/>
      <c r="Z668" s="236"/>
      <c r="AA668" s="236"/>
      <c r="AB668" s="236"/>
      <c r="AC668" s="236"/>
      <c r="AD668" s="236"/>
      <c r="AE668" s="236"/>
    </row>
    <row r="669" spans="1:31" ht="15.75" customHeight="1" x14ac:dyDescent="0.25">
      <c r="A669" s="236"/>
      <c r="B669" s="236"/>
      <c r="C669" s="236"/>
      <c r="D669" s="236"/>
      <c r="E669" s="236"/>
      <c r="F669" s="236"/>
      <c r="G669" s="237"/>
      <c r="H669" s="236"/>
      <c r="I669" s="236"/>
      <c r="J669" s="236"/>
      <c r="K669" s="236"/>
      <c r="L669" s="236"/>
      <c r="M669" s="236"/>
      <c r="N669" s="236"/>
      <c r="O669" s="236"/>
      <c r="P669" s="236"/>
      <c r="Q669" s="236"/>
      <c r="R669" s="236"/>
      <c r="S669" s="236"/>
      <c r="T669" s="236"/>
      <c r="U669" s="236"/>
      <c r="V669" s="236"/>
      <c r="W669" s="236"/>
      <c r="X669" s="236"/>
      <c r="Y669" s="236"/>
      <c r="Z669" s="236"/>
      <c r="AA669" s="236"/>
      <c r="AB669" s="236"/>
      <c r="AC669" s="236"/>
      <c r="AD669" s="236"/>
      <c r="AE669" s="236"/>
    </row>
    <row r="670" spans="1:31" ht="15.75" customHeight="1" x14ac:dyDescent="0.25">
      <c r="A670" s="236"/>
      <c r="B670" s="236"/>
      <c r="C670" s="236"/>
      <c r="D670" s="236"/>
      <c r="E670" s="236"/>
      <c r="F670" s="236"/>
      <c r="G670" s="237"/>
      <c r="H670" s="236"/>
      <c r="I670" s="236"/>
      <c r="J670" s="236"/>
      <c r="K670" s="236"/>
      <c r="L670" s="236"/>
      <c r="M670" s="236"/>
      <c r="N670" s="236"/>
      <c r="O670" s="236"/>
      <c r="P670" s="236"/>
      <c r="Q670" s="236"/>
      <c r="R670" s="236"/>
      <c r="S670" s="236"/>
      <c r="T670" s="236"/>
      <c r="U670" s="236"/>
      <c r="V670" s="236"/>
      <c r="W670" s="236"/>
      <c r="X670" s="236"/>
      <c r="Y670" s="236"/>
      <c r="Z670" s="236"/>
      <c r="AA670" s="236"/>
      <c r="AB670" s="236"/>
      <c r="AC670" s="236"/>
      <c r="AD670" s="236"/>
      <c r="AE670" s="236"/>
    </row>
    <row r="671" spans="1:31" ht="15.75" customHeight="1" x14ac:dyDescent="0.25">
      <c r="A671" s="236"/>
      <c r="B671" s="236"/>
      <c r="C671" s="236"/>
      <c r="D671" s="236"/>
      <c r="E671" s="236"/>
      <c r="F671" s="236"/>
      <c r="G671" s="237"/>
      <c r="H671" s="236"/>
      <c r="I671" s="236"/>
      <c r="J671" s="236"/>
      <c r="K671" s="236"/>
      <c r="L671" s="236"/>
      <c r="M671" s="236"/>
      <c r="N671" s="236"/>
      <c r="O671" s="236"/>
      <c r="P671" s="236"/>
      <c r="Q671" s="236"/>
      <c r="R671" s="236"/>
      <c r="S671" s="236"/>
      <c r="T671" s="236"/>
      <c r="U671" s="236"/>
      <c r="V671" s="236"/>
      <c r="W671" s="236"/>
      <c r="X671" s="236"/>
      <c r="Y671" s="236"/>
      <c r="Z671" s="236"/>
      <c r="AA671" s="236"/>
      <c r="AB671" s="236"/>
      <c r="AC671" s="236"/>
      <c r="AD671" s="236"/>
      <c r="AE671" s="236"/>
    </row>
    <row r="672" spans="1:31" ht="15.75" customHeight="1" x14ac:dyDescent="0.25">
      <c r="A672" s="236"/>
      <c r="B672" s="236"/>
      <c r="C672" s="236"/>
      <c r="D672" s="236"/>
      <c r="E672" s="236"/>
      <c r="F672" s="236"/>
      <c r="G672" s="237"/>
      <c r="H672" s="236"/>
      <c r="I672" s="236"/>
      <c r="J672" s="236"/>
      <c r="K672" s="236"/>
      <c r="L672" s="236"/>
      <c r="M672" s="236"/>
      <c r="N672" s="236"/>
      <c r="O672" s="236"/>
      <c r="P672" s="236"/>
      <c r="Q672" s="236"/>
      <c r="R672" s="236"/>
      <c r="S672" s="236"/>
      <c r="T672" s="236"/>
      <c r="U672" s="236"/>
      <c r="V672" s="236"/>
      <c r="W672" s="236"/>
      <c r="X672" s="236"/>
      <c r="Y672" s="236"/>
      <c r="Z672" s="236"/>
      <c r="AA672" s="236"/>
      <c r="AB672" s="236"/>
      <c r="AC672" s="236"/>
      <c r="AD672" s="236"/>
      <c r="AE672" s="236"/>
    </row>
    <row r="673" spans="1:31" ht="15.75" customHeight="1" x14ac:dyDescent="0.25">
      <c r="A673" s="236"/>
      <c r="B673" s="236"/>
      <c r="C673" s="236"/>
      <c r="D673" s="236"/>
      <c r="E673" s="236"/>
      <c r="F673" s="236"/>
      <c r="G673" s="237"/>
      <c r="H673" s="236"/>
      <c r="I673" s="236"/>
      <c r="J673" s="236"/>
      <c r="K673" s="236"/>
      <c r="L673" s="236"/>
      <c r="M673" s="236"/>
      <c r="N673" s="236"/>
      <c r="O673" s="236"/>
      <c r="P673" s="236"/>
      <c r="Q673" s="236"/>
      <c r="R673" s="236"/>
      <c r="S673" s="236"/>
      <c r="T673" s="236"/>
      <c r="U673" s="236"/>
      <c r="V673" s="236"/>
      <c r="W673" s="236"/>
      <c r="X673" s="236"/>
      <c r="Y673" s="236"/>
      <c r="Z673" s="236"/>
      <c r="AA673" s="236"/>
      <c r="AB673" s="236"/>
      <c r="AC673" s="236"/>
      <c r="AD673" s="236"/>
      <c r="AE673" s="236"/>
    </row>
    <row r="674" spans="1:31" ht="15.75" customHeight="1" x14ac:dyDescent="0.25">
      <c r="A674" s="236"/>
      <c r="B674" s="236"/>
      <c r="C674" s="236"/>
      <c r="D674" s="236"/>
      <c r="E674" s="236"/>
      <c r="F674" s="236"/>
      <c r="G674" s="237"/>
      <c r="H674" s="236"/>
      <c r="I674" s="236"/>
      <c r="J674" s="236"/>
      <c r="K674" s="236"/>
      <c r="L674" s="236"/>
      <c r="M674" s="236"/>
      <c r="N674" s="236"/>
      <c r="O674" s="236"/>
      <c r="P674" s="236"/>
      <c r="Q674" s="236"/>
      <c r="R674" s="236"/>
      <c r="S674" s="236"/>
      <c r="T674" s="236"/>
      <c r="U674" s="236"/>
      <c r="V674" s="236"/>
      <c r="W674" s="236"/>
      <c r="X674" s="236"/>
      <c r="Y674" s="236"/>
      <c r="Z674" s="236"/>
      <c r="AA674" s="236"/>
      <c r="AB674" s="236"/>
      <c r="AC674" s="236"/>
      <c r="AD674" s="236"/>
      <c r="AE674" s="236"/>
    </row>
    <row r="675" spans="1:31" ht="15.75" customHeight="1" x14ac:dyDescent="0.25">
      <c r="A675" s="236"/>
      <c r="B675" s="236"/>
      <c r="C675" s="236"/>
      <c r="D675" s="236"/>
      <c r="E675" s="236"/>
      <c r="F675" s="236"/>
      <c r="G675" s="237"/>
      <c r="H675" s="236"/>
      <c r="I675" s="236"/>
      <c r="J675" s="236"/>
      <c r="K675" s="236"/>
      <c r="L675" s="236"/>
      <c r="M675" s="236"/>
      <c r="N675" s="236"/>
      <c r="O675" s="236"/>
      <c r="P675" s="236"/>
      <c r="Q675" s="236"/>
      <c r="R675" s="236"/>
      <c r="S675" s="236"/>
      <c r="T675" s="236"/>
      <c r="U675" s="236"/>
      <c r="V675" s="236"/>
      <c r="W675" s="236"/>
      <c r="X675" s="236"/>
      <c r="Y675" s="236"/>
      <c r="Z675" s="236"/>
      <c r="AA675" s="236"/>
      <c r="AB675" s="236"/>
      <c r="AC675" s="236"/>
      <c r="AD675" s="236"/>
      <c r="AE675" s="236"/>
    </row>
    <row r="676" spans="1:31" ht="15.75" customHeight="1" x14ac:dyDescent="0.25">
      <c r="A676" s="236"/>
      <c r="B676" s="236"/>
      <c r="C676" s="236"/>
      <c r="D676" s="236"/>
      <c r="E676" s="236"/>
      <c r="F676" s="236"/>
      <c r="G676" s="237"/>
      <c r="H676" s="236"/>
      <c r="I676" s="236"/>
      <c r="J676" s="236"/>
      <c r="K676" s="236"/>
      <c r="L676" s="236"/>
      <c r="M676" s="236"/>
      <c r="N676" s="236"/>
      <c r="O676" s="236"/>
      <c r="P676" s="236"/>
      <c r="Q676" s="236"/>
      <c r="R676" s="236"/>
      <c r="S676" s="236"/>
      <c r="T676" s="236"/>
      <c r="U676" s="236"/>
      <c r="V676" s="236"/>
      <c r="W676" s="236"/>
      <c r="X676" s="236"/>
      <c r="Y676" s="236"/>
      <c r="Z676" s="236"/>
      <c r="AA676" s="236"/>
      <c r="AB676" s="236"/>
      <c r="AC676" s="236"/>
      <c r="AD676" s="236"/>
      <c r="AE676" s="236"/>
    </row>
    <row r="677" spans="1:31" ht="15.75" customHeight="1" x14ac:dyDescent="0.25">
      <c r="A677" s="236"/>
      <c r="B677" s="236"/>
      <c r="C677" s="236"/>
      <c r="D677" s="236"/>
      <c r="E677" s="236"/>
      <c r="F677" s="236"/>
      <c r="G677" s="237"/>
      <c r="H677" s="236"/>
      <c r="I677" s="236"/>
      <c r="J677" s="236"/>
      <c r="K677" s="236"/>
      <c r="L677" s="236"/>
      <c r="M677" s="236"/>
      <c r="N677" s="236"/>
      <c r="O677" s="236"/>
      <c r="P677" s="236"/>
      <c r="Q677" s="236"/>
      <c r="R677" s="236"/>
      <c r="S677" s="236"/>
      <c r="T677" s="236"/>
      <c r="U677" s="236"/>
      <c r="V677" s="236"/>
      <c r="W677" s="236"/>
      <c r="X677" s="236"/>
      <c r="Y677" s="236"/>
      <c r="Z677" s="236"/>
      <c r="AA677" s="236"/>
      <c r="AB677" s="236"/>
      <c r="AC677" s="236"/>
      <c r="AD677" s="236"/>
      <c r="AE677" s="236"/>
    </row>
    <row r="678" spans="1:31" ht="15.75" customHeight="1" x14ac:dyDescent="0.25">
      <c r="A678" s="236"/>
      <c r="B678" s="236"/>
      <c r="C678" s="236"/>
      <c r="D678" s="236"/>
      <c r="E678" s="236"/>
      <c r="F678" s="236"/>
      <c r="G678" s="237"/>
      <c r="H678" s="236"/>
      <c r="I678" s="236"/>
      <c r="J678" s="236"/>
      <c r="K678" s="236"/>
      <c r="L678" s="236"/>
      <c r="M678" s="236"/>
      <c r="N678" s="236"/>
      <c r="O678" s="236"/>
      <c r="P678" s="236"/>
      <c r="Q678" s="236"/>
      <c r="R678" s="236"/>
      <c r="S678" s="236"/>
      <c r="T678" s="236"/>
      <c r="U678" s="236"/>
      <c r="V678" s="236"/>
      <c r="W678" s="236"/>
      <c r="X678" s="236"/>
      <c r="Y678" s="236"/>
      <c r="Z678" s="236"/>
      <c r="AA678" s="236"/>
      <c r="AB678" s="236"/>
      <c r="AC678" s="236"/>
      <c r="AD678" s="236"/>
      <c r="AE678" s="236"/>
    </row>
    <row r="679" spans="1:31" ht="15.75" customHeight="1" x14ac:dyDescent="0.25">
      <c r="A679" s="236"/>
      <c r="B679" s="236"/>
      <c r="C679" s="236"/>
      <c r="D679" s="236"/>
      <c r="E679" s="236"/>
      <c r="F679" s="236"/>
      <c r="G679" s="237"/>
      <c r="H679" s="236"/>
      <c r="I679" s="236"/>
      <c r="J679" s="236"/>
      <c r="K679" s="236"/>
      <c r="L679" s="236"/>
      <c r="M679" s="236"/>
      <c r="N679" s="236"/>
      <c r="O679" s="236"/>
      <c r="P679" s="236"/>
      <c r="Q679" s="236"/>
      <c r="R679" s="236"/>
      <c r="S679" s="236"/>
      <c r="T679" s="236"/>
      <c r="U679" s="236"/>
      <c r="V679" s="236"/>
      <c r="W679" s="236"/>
      <c r="X679" s="236"/>
      <c r="Y679" s="236"/>
      <c r="Z679" s="236"/>
      <c r="AA679" s="236"/>
      <c r="AB679" s="236"/>
      <c r="AC679" s="236"/>
      <c r="AD679" s="236"/>
      <c r="AE679" s="236"/>
    </row>
    <row r="680" spans="1:31" ht="15.75" customHeight="1" x14ac:dyDescent="0.25">
      <c r="A680" s="236"/>
      <c r="B680" s="236"/>
      <c r="C680" s="236"/>
      <c r="D680" s="236"/>
      <c r="E680" s="236"/>
      <c r="F680" s="236"/>
      <c r="G680" s="237"/>
      <c r="H680" s="236"/>
      <c r="I680" s="236"/>
      <c r="J680" s="236"/>
      <c r="K680" s="236"/>
      <c r="L680" s="236"/>
      <c r="M680" s="236"/>
      <c r="N680" s="236"/>
      <c r="O680" s="236"/>
      <c r="P680" s="236"/>
      <c r="Q680" s="236"/>
      <c r="R680" s="236"/>
      <c r="S680" s="236"/>
      <c r="T680" s="236"/>
      <c r="U680" s="236"/>
      <c r="V680" s="236"/>
      <c r="W680" s="236"/>
      <c r="X680" s="236"/>
      <c r="Y680" s="236"/>
      <c r="Z680" s="236"/>
      <c r="AA680" s="236"/>
      <c r="AB680" s="236"/>
      <c r="AC680" s="236"/>
      <c r="AD680" s="236"/>
      <c r="AE680" s="236"/>
    </row>
    <row r="681" spans="1:31" ht="15.75" customHeight="1" x14ac:dyDescent="0.25">
      <c r="A681" s="236"/>
      <c r="B681" s="236"/>
      <c r="C681" s="236"/>
      <c r="D681" s="236"/>
      <c r="E681" s="236"/>
      <c r="F681" s="236"/>
      <c r="G681" s="237"/>
      <c r="H681" s="236"/>
      <c r="I681" s="236"/>
      <c r="J681" s="236"/>
      <c r="K681" s="236"/>
      <c r="L681" s="236"/>
      <c r="M681" s="236"/>
      <c r="N681" s="236"/>
      <c r="O681" s="236"/>
      <c r="P681" s="236"/>
      <c r="Q681" s="236"/>
      <c r="R681" s="236"/>
      <c r="S681" s="236"/>
      <c r="T681" s="236"/>
      <c r="U681" s="236"/>
      <c r="V681" s="236"/>
      <c r="W681" s="236"/>
      <c r="X681" s="236"/>
      <c r="Y681" s="236"/>
      <c r="Z681" s="236"/>
      <c r="AA681" s="236"/>
      <c r="AB681" s="236"/>
      <c r="AC681" s="236"/>
      <c r="AD681" s="236"/>
      <c r="AE681" s="236"/>
    </row>
    <row r="682" spans="1:31" ht="15.75" customHeight="1" x14ac:dyDescent="0.25">
      <c r="A682" s="236"/>
      <c r="B682" s="236"/>
      <c r="C682" s="236"/>
      <c r="D682" s="236"/>
      <c r="E682" s="236"/>
      <c r="F682" s="236"/>
      <c r="G682" s="237"/>
      <c r="H682" s="236"/>
      <c r="I682" s="236"/>
      <c r="J682" s="236"/>
      <c r="K682" s="236"/>
      <c r="L682" s="236"/>
      <c r="M682" s="236"/>
      <c r="N682" s="236"/>
      <c r="O682" s="236"/>
      <c r="P682" s="236"/>
      <c r="Q682" s="236"/>
      <c r="R682" s="236"/>
      <c r="S682" s="236"/>
      <c r="T682" s="236"/>
      <c r="U682" s="236"/>
      <c r="V682" s="236"/>
      <c r="W682" s="236"/>
      <c r="X682" s="236"/>
      <c r="Y682" s="236"/>
      <c r="Z682" s="236"/>
      <c r="AA682" s="236"/>
      <c r="AB682" s="236"/>
      <c r="AC682" s="236"/>
      <c r="AD682" s="236"/>
      <c r="AE682" s="236"/>
    </row>
    <row r="683" spans="1:31" ht="15.75" customHeight="1" x14ac:dyDescent="0.25">
      <c r="A683" s="236"/>
      <c r="B683" s="236"/>
      <c r="C683" s="236"/>
      <c r="D683" s="236"/>
      <c r="E683" s="236"/>
      <c r="F683" s="236"/>
      <c r="G683" s="237"/>
      <c r="H683" s="236"/>
      <c r="I683" s="236"/>
      <c r="J683" s="236"/>
      <c r="K683" s="236"/>
      <c r="L683" s="236"/>
      <c r="M683" s="236"/>
      <c r="N683" s="236"/>
      <c r="O683" s="236"/>
      <c r="P683" s="236"/>
      <c r="Q683" s="236"/>
      <c r="R683" s="236"/>
      <c r="S683" s="236"/>
      <c r="T683" s="236"/>
      <c r="U683" s="236"/>
      <c r="V683" s="236"/>
      <c r="W683" s="236"/>
      <c r="X683" s="236"/>
      <c r="Y683" s="236"/>
      <c r="Z683" s="236"/>
      <c r="AA683" s="236"/>
      <c r="AB683" s="236"/>
      <c r="AC683" s="236"/>
      <c r="AD683" s="236"/>
      <c r="AE683" s="236"/>
    </row>
    <row r="684" spans="1:31" ht="15.75" customHeight="1" x14ac:dyDescent="0.25">
      <c r="A684" s="236"/>
      <c r="B684" s="236"/>
      <c r="C684" s="236"/>
      <c r="D684" s="236"/>
      <c r="E684" s="236"/>
      <c r="F684" s="236"/>
      <c r="G684" s="237"/>
      <c r="H684" s="236"/>
      <c r="I684" s="236"/>
      <c r="J684" s="236"/>
      <c r="K684" s="236"/>
      <c r="L684" s="236"/>
      <c r="M684" s="236"/>
      <c r="N684" s="236"/>
      <c r="O684" s="236"/>
      <c r="P684" s="236"/>
      <c r="Q684" s="236"/>
      <c r="R684" s="236"/>
      <c r="S684" s="236"/>
      <c r="T684" s="236"/>
      <c r="U684" s="236"/>
      <c r="V684" s="236"/>
      <c r="W684" s="236"/>
      <c r="X684" s="236"/>
      <c r="Y684" s="236"/>
      <c r="Z684" s="236"/>
      <c r="AA684" s="236"/>
      <c r="AB684" s="236"/>
      <c r="AC684" s="236"/>
      <c r="AD684" s="236"/>
      <c r="AE684" s="236"/>
    </row>
    <row r="685" spans="1:31" ht="15.75" customHeight="1" x14ac:dyDescent="0.25">
      <c r="A685" s="236"/>
      <c r="B685" s="236"/>
      <c r="C685" s="236"/>
      <c r="D685" s="236"/>
      <c r="E685" s="236"/>
      <c r="F685" s="236"/>
      <c r="G685" s="237"/>
      <c r="H685" s="236"/>
      <c r="I685" s="236"/>
      <c r="J685" s="236"/>
      <c r="K685" s="236"/>
      <c r="L685" s="236"/>
      <c r="M685" s="236"/>
      <c r="N685" s="236"/>
      <c r="O685" s="236"/>
      <c r="P685" s="236"/>
      <c r="Q685" s="236"/>
      <c r="R685" s="236"/>
      <c r="S685" s="236"/>
      <c r="T685" s="236"/>
      <c r="U685" s="236"/>
      <c r="V685" s="236"/>
      <c r="W685" s="236"/>
      <c r="X685" s="236"/>
      <c r="Y685" s="236"/>
      <c r="Z685" s="236"/>
      <c r="AA685" s="236"/>
      <c r="AB685" s="236"/>
      <c r="AC685" s="236"/>
      <c r="AD685" s="236"/>
      <c r="AE685" s="236"/>
    </row>
    <row r="686" spans="1:31" ht="15.75" customHeight="1" x14ac:dyDescent="0.25">
      <c r="A686" s="236"/>
      <c r="B686" s="236"/>
      <c r="C686" s="236"/>
      <c r="D686" s="236"/>
      <c r="E686" s="236"/>
      <c r="F686" s="236"/>
      <c r="G686" s="237"/>
      <c r="H686" s="236"/>
      <c r="I686" s="236"/>
      <c r="J686" s="236"/>
      <c r="K686" s="236"/>
      <c r="L686" s="236"/>
      <c r="M686" s="236"/>
      <c r="N686" s="236"/>
      <c r="O686" s="236"/>
      <c r="P686" s="236"/>
      <c r="Q686" s="236"/>
      <c r="R686" s="236"/>
      <c r="S686" s="236"/>
      <c r="T686" s="236"/>
      <c r="U686" s="236"/>
      <c r="V686" s="236"/>
      <c r="W686" s="236"/>
      <c r="X686" s="236"/>
      <c r="Y686" s="236"/>
      <c r="Z686" s="236"/>
      <c r="AA686" s="236"/>
      <c r="AB686" s="236"/>
      <c r="AC686" s="236"/>
      <c r="AD686" s="236"/>
      <c r="AE686" s="236"/>
    </row>
    <row r="687" spans="1:31" ht="15.75" customHeight="1" x14ac:dyDescent="0.25">
      <c r="A687" s="236"/>
      <c r="B687" s="236"/>
      <c r="C687" s="236"/>
      <c r="D687" s="236"/>
      <c r="E687" s="236"/>
      <c r="F687" s="236"/>
      <c r="G687" s="237"/>
      <c r="H687" s="236"/>
      <c r="I687" s="236"/>
      <c r="J687" s="236"/>
      <c r="K687" s="236"/>
      <c r="L687" s="236"/>
      <c r="M687" s="236"/>
      <c r="N687" s="236"/>
      <c r="O687" s="236"/>
      <c r="P687" s="236"/>
      <c r="Q687" s="236"/>
      <c r="R687" s="236"/>
      <c r="S687" s="236"/>
      <c r="T687" s="236"/>
      <c r="U687" s="236"/>
      <c r="V687" s="236"/>
      <c r="W687" s="236"/>
      <c r="X687" s="236"/>
      <c r="Y687" s="236"/>
      <c r="Z687" s="236"/>
      <c r="AA687" s="236"/>
      <c r="AB687" s="236"/>
      <c r="AC687" s="236"/>
      <c r="AD687" s="236"/>
      <c r="AE687" s="236"/>
    </row>
    <row r="688" spans="1:31" ht="15.75" customHeight="1" x14ac:dyDescent="0.25">
      <c r="A688" s="236"/>
      <c r="B688" s="236"/>
      <c r="C688" s="236"/>
      <c r="D688" s="236"/>
      <c r="E688" s="236"/>
      <c r="F688" s="236"/>
      <c r="G688" s="237"/>
      <c r="H688" s="236"/>
      <c r="I688" s="236"/>
      <c r="J688" s="236"/>
      <c r="K688" s="236"/>
      <c r="L688" s="236"/>
      <c r="M688" s="236"/>
      <c r="N688" s="236"/>
      <c r="O688" s="236"/>
      <c r="P688" s="236"/>
      <c r="Q688" s="236"/>
      <c r="R688" s="236"/>
      <c r="S688" s="236"/>
      <c r="T688" s="236"/>
      <c r="U688" s="236"/>
      <c r="V688" s="236"/>
      <c r="W688" s="236"/>
      <c r="X688" s="236"/>
      <c r="Y688" s="236"/>
      <c r="Z688" s="236"/>
      <c r="AA688" s="236"/>
      <c r="AB688" s="236"/>
      <c r="AC688" s="236"/>
      <c r="AD688" s="236"/>
      <c r="AE688" s="236"/>
    </row>
    <row r="689" spans="1:31" ht="15.75" customHeight="1" x14ac:dyDescent="0.25">
      <c r="A689" s="236"/>
      <c r="B689" s="236"/>
      <c r="C689" s="236"/>
      <c r="D689" s="236"/>
      <c r="E689" s="236"/>
      <c r="F689" s="236"/>
      <c r="G689" s="237"/>
      <c r="H689" s="236"/>
      <c r="I689" s="236"/>
      <c r="J689" s="236"/>
      <c r="K689" s="236"/>
      <c r="L689" s="236"/>
      <c r="M689" s="236"/>
      <c r="N689" s="236"/>
      <c r="O689" s="236"/>
      <c r="P689" s="236"/>
      <c r="Q689" s="236"/>
      <c r="R689" s="236"/>
      <c r="S689" s="236"/>
      <c r="T689" s="236"/>
      <c r="U689" s="236"/>
      <c r="V689" s="236"/>
      <c r="W689" s="236"/>
      <c r="X689" s="236"/>
      <c r="Y689" s="236"/>
      <c r="Z689" s="236"/>
      <c r="AA689" s="236"/>
      <c r="AB689" s="236"/>
      <c r="AC689" s="236"/>
      <c r="AD689" s="236"/>
      <c r="AE689" s="236"/>
    </row>
    <row r="690" spans="1:31" ht="15.75" customHeight="1" x14ac:dyDescent="0.25">
      <c r="A690" s="236"/>
      <c r="B690" s="236"/>
      <c r="C690" s="236"/>
      <c r="D690" s="236"/>
      <c r="E690" s="236"/>
      <c r="F690" s="236"/>
      <c r="G690" s="237"/>
      <c r="H690" s="236"/>
      <c r="I690" s="236"/>
      <c r="J690" s="236"/>
      <c r="K690" s="236"/>
      <c r="L690" s="236"/>
      <c r="M690" s="236"/>
      <c r="N690" s="236"/>
      <c r="O690" s="236"/>
      <c r="P690" s="236"/>
      <c r="Q690" s="236"/>
      <c r="R690" s="236"/>
      <c r="S690" s="236"/>
      <c r="T690" s="236"/>
      <c r="U690" s="236"/>
      <c r="V690" s="236"/>
      <c r="W690" s="236"/>
      <c r="X690" s="236"/>
      <c r="Y690" s="236"/>
      <c r="Z690" s="236"/>
      <c r="AA690" s="236"/>
      <c r="AB690" s="236"/>
      <c r="AC690" s="236"/>
      <c r="AD690" s="236"/>
      <c r="AE690" s="236"/>
    </row>
    <row r="691" spans="1:31" ht="15.75" customHeight="1" x14ac:dyDescent="0.25">
      <c r="A691" s="236"/>
      <c r="B691" s="236"/>
      <c r="C691" s="236"/>
      <c r="D691" s="236"/>
      <c r="E691" s="236"/>
      <c r="F691" s="236"/>
      <c r="G691" s="237"/>
      <c r="H691" s="236"/>
      <c r="I691" s="236"/>
      <c r="J691" s="236"/>
      <c r="K691" s="236"/>
      <c r="L691" s="236"/>
      <c r="M691" s="236"/>
      <c r="N691" s="236"/>
      <c r="O691" s="236"/>
      <c r="P691" s="236"/>
      <c r="Q691" s="236"/>
      <c r="R691" s="236"/>
      <c r="S691" s="236"/>
      <c r="T691" s="236"/>
      <c r="U691" s="236"/>
      <c r="V691" s="236"/>
      <c r="W691" s="236"/>
      <c r="X691" s="236"/>
      <c r="Y691" s="236"/>
      <c r="Z691" s="236"/>
      <c r="AA691" s="236"/>
      <c r="AB691" s="236"/>
      <c r="AC691" s="236"/>
      <c r="AD691" s="236"/>
      <c r="AE691" s="236"/>
    </row>
    <row r="692" spans="1:31" ht="15.75" customHeight="1" x14ac:dyDescent="0.25">
      <c r="A692" s="236"/>
      <c r="B692" s="236"/>
      <c r="C692" s="236"/>
      <c r="D692" s="236"/>
      <c r="E692" s="236"/>
      <c r="F692" s="236"/>
      <c r="G692" s="237"/>
      <c r="H692" s="236"/>
      <c r="I692" s="236"/>
      <c r="J692" s="236"/>
      <c r="K692" s="236"/>
      <c r="L692" s="236"/>
      <c r="M692" s="236"/>
      <c r="N692" s="236"/>
      <c r="O692" s="236"/>
      <c r="P692" s="236"/>
      <c r="Q692" s="236"/>
      <c r="R692" s="236"/>
      <c r="S692" s="236"/>
      <c r="T692" s="236"/>
      <c r="U692" s="236"/>
      <c r="V692" s="236"/>
      <c r="W692" s="236"/>
      <c r="X692" s="236"/>
      <c r="Y692" s="236"/>
      <c r="Z692" s="236"/>
      <c r="AA692" s="236"/>
      <c r="AB692" s="236"/>
      <c r="AC692" s="236"/>
      <c r="AD692" s="236"/>
      <c r="AE692" s="236"/>
    </row>
    <row r="693" spans="1:31" ht="15.75" customHeight="1" x14ac:dyDescent="0.25">
      <c r="A693" s="236"/>
      <c r="B693" s="236"/>
      <c r="C693" s="236"/>
      <c r="D693" s="236"/>
      <c r="E693" s="236"/>
      <c r="F693" s="236"/>
      <c r="G693" s="237"/>
      <c r="H693" s="236"/>
      <c r="I693" s="236"/>
      <c r="J693" s="236"/>
      <c r="K693" s="236"/>
      <c r="L693" s="236"/>
      <c r="M693" s="236"/>
      <c r="N693" s="236"/>
      <c r="O693" s="236"/>
      <c r="P693" s="236"/>
      <c r="Q693" s="236"/>
      <c r="R693" s="236"/>
      <c r="S693" s="236"/>
      <c r="T693" s="236"/>
      <c r="U693" s="236"/>
      <c r="V693" s="236"/>
      <c r="W693" s="236"/>
      <c r="X693" s="236"/>
      <c r="Y693" s="236"/>
      <c r="Z693" s="236"/>
      <c r="AA693" s="236"/>
      <c r="AB693" s="236"/>
      <c r="AC693" s="236"/>
      <c r="AD693" s="236"/>
      <c r="AE693" s="236"/>
    </row>
    <row r="694" spans="1:31" ht="15.75" customHeight="1" x14ac:dyDescent="0.25">
      <c r="A694" s="236"/>
      <c r="B694" s="236"/>
      <c r="C694" s="236"/>
      <c r="D694" s="236"/>
      <c r="E694" s="236"/>
      <c r="F694" s="236"/>
      <c r="G694" s="237"/>
      <c r="H694" s="236"/>
      <c r="I694" s="236"/>
      <c r="J694" s="236"/>
      <c r="K694" s="236"/>
      <c r="L694" s="236"/>
      <c r="M694" s="236"/>
      <c r="N694" s="236"/>
      <c r="O694" s="236"/>
      <c r="P694" s="236"/>
      <c r="Q694" s="236"/>
      <c r="R694" s="236"/>
      <c r="S694" s="236"/>
      <c r="T694" s="236"/>
      <c r="U694" s="236"/>
      <c r="V694" s="236"/>
      <c r="W694" s="236"/>
      <c r="X694" s="236"/>
      <c r="Y694" s="236"/>
      <c r="Z694" s="236"/>
      <c r="AA694" s="236"/>
      <c r="AB694" s="236"/>
      <c r="AC694" s="236"/>
      <c r="AD694" s="236"/>
      <c r="AE694" s="236"/>
    </row>
    <row r="695" spans="1:31" ht="15.75" customHeight="1" x14ac:dyDescent="0.25">
      <c r="A695" s="236"/>
      <c r="B695" s="236"/>
      <c r="C695" s="236"/>
      <c r="D695" s="236"/>
      <c r="E695" s="236"/>
      <c r="F695" s="236"/>
      <c r="G695" s="237"/>
      <c r="H695" s="236"/>
      <c r="I695" s="236"/>
      <c r="J695" s="236"/>
      <c r="K695" s="236"/>
      <c r="L695" s="236"/>
      <c r="M695" s="236"/>
      <c r="N695" s="236"/>
      <c r="O695" s="236"/>
      <c r="P695" s="236"/>
      <c r="Q695" s="236"/>
      <c r="R695" s="236"/>
      <c r="S695" s="236"/>
      <c r="T695" s="236"/>
      <c r="U695" s="236"/>
      <c r="V695" s="236"/>
      <c r="W695" s="236"/>
      <c r="X695" s="236"/>
      <c r="Y695" s="236"/>
      <c r="Z695" s="236"/>
      <c r="AA695" s="236"/>
      <c r="AB695" s="236"/>
      <c r="AC695" s="236"/>
      <c r="AD695" s="236"/>
      <c r="AE695" s="236"/>
    </row>
    <row r="696" spans="1:31" ht="15.75" customHeight="1" x14ac:dyDescent="0.25">
      <c r="A696" s="236"/>
      <c r="B696" s="236"/>
      <c r="C696" s="236"/>
      <c r="D696" s="236"/>
      <c r="E696" s="236"/>
      <c r="F696" s="236"/>
      <c r="G696" s="237"/>
      <c r="H696" s="236"/>
      <c r="I696" s="236"/>
      <c r="J696" s="236"/>
      <c r="K696" s="236"/>
      <c r="L696" s="236"/>
      <c r="M696" s="236"/>
      <c r="N696" s="236"/>
      <c r="O696" s="236"/>
      <c r="P696" s="236"/>
      <c r="Q696" s="236"/>
      <c r="R696" s="236"/>
      <c r="S696" s="236"/>
      <c r="T696" s="236"/>
      <c r="U696" s="236"/>
      <c r="V696" s="236"/>
      <c r="W696" s="236"/>
      <c r="X696" s="236"/>
      <c r="Y696" s="236"/>
      <c r="Z696" s="236"/>
      <c r="AA696" s="236"/>
      <c r="AB696" s="236"/>
      <c r="AC696" s="236"/>
      <c r="AD696" s="236"/>
      <c r="AE696" s="236"/>
    </row>
    <row r="697" spans="1:31" ht="15.75" customHeight="1" x14ac:dyDescent="0.25">
      <c r="A697" s="236"/>
      <c r="B697" s="236"/>
      <c r="C697" s="236"/>
      <c r="D697" s="236"/>
      <c r="E697" s="236"/>
      <c r="F697" s="236"/>
      <c r="G697" s="237"/>
      <c r="H697" s="236"/>
      <c r="I697" s="236"/>
      <c r="J697" s="236"/>
      <c r="K697" s="236"/>
      <c r="L697" s="236"/>
      <c r="M697" s="236"/>
      <c r="N697" s="236"/>
      <c r="O697" s="236"/>
      <c r="P697" s="236"/>
      <c r="Q697" s="236"/>
      <c r="R697" s="236"/>
      <c r="S697" s="236"/>
      <c r="T697" s="236"/>
      <c r="U697" s="236"/>
      <c r="V697" s="236"/>
      <c r="W697" s="236"/>
      <c r="X697" s="236"/>
      <c r="Y697" s="236"/>
      <c r="Z697" s="236"/>
      <c r="AA697" s="236"/>
      <c r="AB697" s="236"/>
      <c r="AC697" s="236"/>
      <c r="AD697" s="236"/>
      <c r="AE697" s="236"/>
    </row>
    <row r="698" spans="1:31" ht="15.75" customHeight="1" x14ac:dyDescent="0.25">
      <c r="A698" s="236"/>
      <c r="B698" s="236"/>
      <c r="C698" s="236"/>
      <c r="D698" s="236"/>
      <c r="E698" s="236"/>
      <c r="F698" s="236"/>
      <c r="G698" s="237"/>
      <c r="H698" s="236"/>
      <c r="I698" s="236"/>
      <c r="J698" s="236"/>
      <c r="K698" s="236"/>
      <c r="L698" s="236"/>
      <c r="M698" s="236"/>
      <c r="N698" s="236"/>
      <c r="O698" s="236"/>
      <c r="P698" s="236"/>
      <c r="Q698" s="236"/>
      <c r="R698" s="236"/>
      <c r="S698" s="236"/>
      <c r="T698" s="236"/>
      <c r="U698" s="236"/>
      <c r="V698" s="236"/>
      <c r="W698" s="236"/>
      <c r="X698" s="236"/>
      <c r="Y698" s="236"/>
      <c r="Z698" s="236"/>
      <c r="AA698" s="236"/>
      <c r="AB698" s="236"/>
      <c r="AC698" s="236"/>
      <c r="AD698" s="236"/>
      <c r="AE698" s="236"/>
    </row>
    <row r="699" spans="1:31" ht="15.75" customHeight="1" x14ac:dyDescent="0.25">
      <c r="A699" s="236"/>
      <c r="B699" s="236"/>
      <c r="C699" s="236"/>
      <c r="D699" s="236"/>
      <c r="E699" s="236"/>
      <c r="F699" s="236"/>
      <c r="G699" s="237"/>
      <c r="H699" s="236"/>
      <c r="I699" s="236"/>
      <c r="J699" s="236"/>
      <c r="K699" s="236"/>
      <c r="L699" s="236"/>
      <c r="M699" s="236"/>
      <c r="N699" s="236"/>
      <c r="O699" s="236"/>
      <c r="P699" s="236"/>
      <c r="Q699" s="236"/>
      <c r="R699" s="236"/>
      <c r="S699" s="236"/>
      <c r="T699" s="236"/>
      <c r="U699" s="236"/>
      <c r="V699" s="236"/>
      <c r="W699" s="236"/>
      <c r="X699" s="236"/>
      <c r="Y699" s="236"/>
      <c r="Z699" s="236"/>
      <c r="AA699" s="236"/>
      <c r="AB699" s="236"/>
      <c r="AC699" s="236"/>
      <c r="AD699" s="236"/>
      <c r="AE699" s="236"/>
    </row>
    <row r="700" spans="1:31" ht="15.75" customHeight="1" x14ac:dyDescent="0.25">
      <c r="A700" s="236"/>
      <c r="B700" s="236"/>
      <c r="C700" s="236"/>
      <c r="D700" s="236"/>
      <c r="E700" s="236"/>
      <c r="F700" s="236"/>
      <c r="G700" s="237"/>
      <c r="H700" s="236"/>
      <c r="I700" s="236"/>
      <c r="J700" s="236"/>
      <c r="K700" s="236"/>
      <c r="L700" s="236"/>
      <c r="M700" s="236"/>
      <c r="N700" s="236"/>
      <c r="O700" s="236"/>
      <c r="P700" s="236"/>
      <c r="Q700" s="236"/>
      <c r="R700" s="236"/>
      <c r="S700" s="236"/>
      <c r="T700" s="236"/>
      <c r="U700" s="236"/>
      <c r="V700" s="236"/>
      <c r="W700" s="236"/>
      <c r="X700" s="236"/>
      <c r="Y700" s="236"/>
      <c r="Z700" s="236"/>
      <c r="AA700" s="236"/>
      <c r="AB700" s="236"/>
      <c r="AC700" s="236"/>
      <c r="AD700" s="236"/>
      <c r="AE700" s="236"/>
    </row>
    <row r="701" spans="1:31" ht="15.75" customHeight="1" x14ac:dyDescent="0.25">
      <c r="A701" s="236"/>
      <c r="B701" s="236"/>
      <c r="C701" s="236"/>
      <c r="D701" s="236"/>
      <c r="E701" s="236"/>
      <c r="F701" s="236"/>
      <c r="G701" s="237"/>
      <c r="H701" s="236"/>
      <c r="I701" s="236"/>
      <c r="J701" s="236"/>
      <c r="K701" s="236"/>
      <c r="L701" s="236"/>
      <c r="M701" s="236"/>
      <c r="N701" s="236"/>
      <c r="O701" s="236"/>
      <c r="P701" s="236"/>
      <c r="Q701" s="236"/>
      <c r="R701" s="236"/>
      <c r="S701" s="236"/>
      <c r="T701" s="236"/>
      <c r="U701" s="236"/>
      <c r="V701" s="236"/>
      <c r="W701" s="236"/>
      <c r="X701" s="236"/>
      <c r="Y701" s="236"/>
      <c r="Z701" s="236"/>
      <c r="AA701" s="236"/>
      <c r="AB701" s="236"/>
      <c r="AC701" s="236"/>
      <c r="AD701" s="236"/>
      <c r="AE701" s="236"/>
    </row>
    <row r="702" spans="1:31" ht="15.75" customHeight="1" x14ac:dyDescent="0.25">
      <c r="A702" s="236"/>
      <c r="B702" s="236"/>
      <c r="C702" s="236"/>
      <c r="D702" s="236"/>
      <c r="E702" s="236"/>
      <c r="F702" s="236"/>
      <c r="G702" s="237"/>
      <c r="H702" s="236"/>
      <c r="I702" s="236"/>
      <c r="J702" s="236"/>
      <c r="K702" s="236"/>
      <c r="L702" s="236"/>
      <c r="M702" s="236"/>
      <c r="N702" s="236"/>
      <c r="O702" s="236"/>
      <c r="P702" s="236"/>
      <c r="Q702" s="236"/>
      <c r="R702" s="236"/>
      <c r="S702" s="236"/>
      <c r="T702" s="236"/>
      <c r="U702" s="236"/>
      <c r="V702" s="236"/>
      <c r="W702" s="236"/>
      <c r="X702" s="236"/>
      <c r="Y702" s="236"/>
      <c r="Z702" s="236"/>
      <c r="AA702" s="236"/>
      <c r="AB702" s="236"/>
      <c r="AC702" s="236"/>
      <c r="AD702" s="236"/>
      <c r="AE702" s="236"/>
    </row>
    <row r="703" spans="1:31" ht="15.75" customHeight="1" x14ac:dyDescent="0.25">
      <c r="A703" s="236"/>
      <c r="B703" s="236"/>
      <c r="C703" s="236"/>
      <c r="D703" s="236"/>
      <c r="E703" s="236"/>
      <c r="F703" s="236"/>
      <c r="G703" s="237"/>
      <c r="H703" s="236"/>
      <c r="I703" s="236"/>
      <c r="J703" s="236"/>
      <c r="K703" s="236"/>
      <c r="L703" s="236"/>
      <c r="M703" s="236"/>
      <c r="N703" s="236"/>
      <c r="O703" s="236"/>
      <c r="P703" s="236"/>
      <c r="Q703" s="236"/>
      <c r="R703" s="236"/>
      <c r="S703" s="236"/>
      <c r="T703" s="236"/>
      <c r="U703" s="236"/>
      <c r="V703" s="236"/>
      <c r="W703" s="236"/>
      <c r="X703" s="236"/>
      <c r="Y703" s="236"/>
      <c r="Z703" s="236"/>
      <c r="AA703" s="236"/>
      <c r="AB703" s="236"/>
      <c r="AC703" s="236"/>
      <c r="AD703" s="236"/>
      <c r="AE703" s="236"/>
    </row>
    <row r="704" spans="1:31" ht="15.75" customHeight="1" x14ac:dyDescent="0.25">
      <c r="A704" s="236"/>
      <c r="B704" s="236"/>
      <c r="C704" s="236"/>
      <c r="D704" s="236"/>
      <c r="E704" s="236"/>
      <c r="F704" s="236"/>
      <c r="G704" s="237"/>
      <c r="H704" s="236"/>
      <c r="I704" s="236"/>
      <c r="J704" s="236"/>
      <c r="K704" s="236"/>
      <c r="L704" s="236"/>
      <c r="M704" s="236"/>
      <c r="N704" s="236"/>
      <c r="O704" s="236"/>
      <c r="P704" s="236"/>
      <c r="Q704" s="236"/>
      <c r="R704" s="236"/>
      <c r="S704" s="236"/>
      <c r="T704" s="236"/>
      <c r="U704" s="236"/>
      <c r="V704" s="236"/>
      <c r="W704" s="236"/>
      <c r="X704" s="236"/>
      <c r="Y704" s="236"/>
      <c r="Z704" s="236"/>
      <c r="AA704" s="236"/>
      <c r="AB704" s="236"/>
      <c r="AC704" s="236"/>
      <c r="AD704" s="236"/>
      <c r="AE704" s="236"/>
    </row>
    <row r="705" spans="1:31" ht="15.75" customHeight="1" x14ac:dyDescent="0.25">
      <c r="A705" s="236"/>
      <c r="B705" s="236"/>
      <c r="C705" s="236"/>
      <c r="D705" s="236"/>
      <c r="E705" s="236"/>
      <c r="F705" s="236"/>
      <c r="G705" s="237"/>
      <c r="H705" s="236"/>
      <c r="I705" s="236"/>
      <c r="J705" s="236"/>
      <c r="K705" s="236"/>
      <c r="L705" s="236"/>
      <c r="M705" s="236"/>
      <c r="N705" s="236"/>
      <c r="O705" s="236"/>
      <c r="P705" s="236"/>
      <c r="Q705" s="236"/>
      <c r="R705" s="236"/>
      <c r="S705" s="236"/>
      <c r="T705" s="236"/>
      <c r="U705" s="236"/>
      <c r="V705" s="236"/>
      <c r="W705" s="236"/>
      <c r="X705" s="236"/>
      <c r="Y705" s="236"/>
      <c r="Z705" s="236"/>
      <c r="AA705" s="236"/>
      <c r="AB705" s="236"/>
      <c r="AC705" s="236"/>
      <c r="AD705" s="236"/>
      <c r="AE705" s="236"/>
    </row>
    <row r="706" spans="1:31" ht="15.75" customHeight="1" x14ac:dyDescent="0.25">
      <c r="A706" s="236"/>
      <c r="B706" s="236"/>
      <c r="C706" s="236"/>
      <c r="D706" s="236"/>
      <c r="E706" s="236"/>
      <c r="F706" s="236"/>
      <c r="G706" s="237"/>
      <c r="H706" s="236"/>
      <c r="I706" s="236"/>
      <c r="J706" s="236"/>
      <c r="K706" s="236"/>
      <c r="L706" s="236"/>
      <c r="M706" s="236"/>
      <c r="N706" s="236"/>
      <c r="O706" s="236"/>
      <c r="P706" s="236"/>
      <c r="Q706" s="236"/>
      <c r="R706" s="236"/>
      <c r="S706" s="236"/>
      <c r="T706" s="236"/>
      <c r="U706" s="236"/>
      <c r="V706" s="236"/>
      <c r="W706" s="236"/>
      <c r="X706" s="236"/>
      <c r="Y706" s="236"/>
      <c r="Z706" s="236"/>
      <c r="AA706" s="236"/>
      <c r="AB706" s="236"/>
      <c r="AC706" s="236"/>
      <c r="AD706" s="236"/>
      <c r="AE706" s="236"/>
    </row>
    <row r="707" spans="1:31" ht="15.75" customHeight="1" x14ac:dyDescent="0.25">
      <c r="A707" s="236"/>
      <c r="B707" s="236"/>
      <c r="C707" s="236"/>
      <c r="D707" s="236"/>
      <c r="E707" s="236"/>
      <c r="F707" s="236"/>
      <c r="G707" s="237"/>
      <c r="H707" s="236"/>
      <c r="I707" s="236"/>
      <c r="J707" s="236"/>
      <c r="K707" s="236"/>
      <c r="L707" s="236"/>
      <c r="M707" s="236"/>
      <c r="N707" s="236"/>
      <c r="O707" s="236"/>
      <c r="P707" s="236"/>
      <c r="Q707" s="236"/>
      <c r="R707" s="236"/>
      <c r="S707" s="236"/>
      <c r="T707" s="236"/>
      <c r="U707" s="236"/>
      <c r="V707" s="236"/>
      <c r="W707" s="236"/>
      <c r="X707" s="236"/>
      <c r="Y707" s="236"/>
      <c r="Z707" s="236"/>
      <c r="AA707" s="236"/>
      <c r="AB707" s="236"/>
      <c r="AC707" s="236"/>
      <c r="AD707" s="236"/>
      <c r="AE707" s="236"/>
    </row>
    <row r="708" spans="1:31" ht="15.75" customHeight="1" x14ac:dyDescent="0.25">
      <c r="A708" s="236"/>
      <c r="B708" s="236"/>
      <c r="C708" s="236"/>
      <c r="D708" s="236"/>
      <c r="E708" s="236"/>
      <c r="F708" s="236"/>
      <c r="G708" s="237"/>
      <c r="H708" s="236"/>
      <c r="I708" s="236"/>
      <c r="J708" s="236"/>
      <c r="K708" s="236"/>
      <c r="L708" s="236"/>
      <c r="M708" s="236"/>
      <c r="N708" s="236"/>
      <c r="O708" s="236"/>
      <c r="P708" s="236"/>
      <c r="Q708" s="236"/>
      <c r="R708" s="236"/>
      <c r="S708" s="236"/>
      <c r="T708" s="236"/>
      <c r="U708" s="236"/>
      <c r="V708" s="236"/>
      <c r="W708" s="236"/>
      <c r="X708" s="236"/>
      <c r="Y708" s="236"/>
      <c r="Z708" s="236"/>
      <c r="AA708" s="236"/>
      <c r="AB708" s="236"/>
      <c r="AC708" s="236"/>
      <c r="AD708" s="236"/>
      <c r="AE708" s="236"/>
    </row>
    <row r="709" spans="1:31" ht="15.75" customHeight="1" x14ac:dyDescent="0.25">
      <c r="A709" s="236"/>
      <c r="B709" s="236"/>
      <c r="C709" s="236"/>
      <c r="D709" s="236"/>
      <c r="E709" s="236"/>
      <c r="F709" s="236"/>
      <c r="G709" s="237"/>
      <c r="H709" s="236"/>
      <c r="I709" s="236"/>
      <c r="J709" s="236"/>
      <c r="K709" s="236"/>
      <c r="L709" s="236"/>
      <c r="M709" s="236"/>
      <c r="N709" s="236"/>
      <c r="O709" s="236"/>
      <c r="P709" s="236"/>
      <c r="Q709" s="236"/>
      <c r="R709" s="236"/>
      <c r="S709" s="236"/>
      <c r="T709" s="236"/>
      <c r="U709" s="236"/>
      <c r="V709" s="236"/>
      <c r="W709" s="236"/>
      <c r="X709" s="236"/>
      <c r="Y709" s="236"/>
      <c r="Z709" s="236"/>
      <c r="AA709" s="236"/>
      <c r="AB709" s="236"/>
      <c r="AC709" s="236"/>
      <c r="AD709" s="236"/>
      <c r="AE709" s="236"/>
    </row>
    <row r="710" spans="1:31" ht="15.75" customHeight="1" x14ac:dyDescent="0.25">
      <c r="A710" s="236"/>
      <c r="B710" s="236"/>
      <c r="C710" s="236"/>
      <c r="D710" s="236"/>
      <c r="E710" s="236"/>
      <c r="F710" s="236"/>
      <c r="G710" s="237"/>
      <c r="H710" s="236"/>
      <c r="I710" s="236"/>
      <c r="J710" s="236"/>
      <c r="K710" s="236"/>
      <c r="L710" s="236"/>
      <c r="M710" s="236"/>
      <c r="N710" s="236"/>
      <c r="O710" s="236"/>
      <c r="P710" s="236"/>
      <c r="Q710" s="236"/>
      <c r="R710" s="236"/>
      <c r="S710" s="236"/>
      <c r="T710" s="236"/>
      <c r="U710" s="236"/>
      <c r="V710" s="236"/>
      <c r="W710" s="236"/>
      <c r="X710" s="236"/>
      <c r="Y710" s="236"/>
      <c r="Z710" s="236"/>
      <c r="AA710" s="236"/>
      <c r="AB710" s="236"/>
      <c r="AC710" s="236"/>
      <c r="AD710" s="236"/>
      <c r="AE710" s="236"/>
    </row>
    <row r="711" spans="1:31" ht="15.75" customHeight="1" x14ac:dyDescent="0.25">
      <c r="A711" s="236"/>
      <c r="B711" s="236"/>
      <c r="C711" s="236"/>
      <c r="D711" s="236"/>
      <c r="E711" s="236"/>
      <c r="F711" s="236"/>
      <c r="G711" s="237"/>
      <c r="H711" s="236"/>
      <c r="I711" s="236"/>
      <c r="J711" s="236"/>
      <c r="K711" s="236"/>
      <c r="L711" s="236"/>
      <c r="M711" s="236"/>
      <c r="N711" s="236"/>
      <c r="O711" s="236"/>
      <c r="P711" s="236"/>
      <c r="Q711" s="236"/>
      <c r="R711" s="236"/>
      <c r="S711" s="236"/>
      <c r="T711" s="236"/>
      <c r="U711" s="236"/>
      <c r="V711" s="236"/>
      <c r="W711" s="236"/>
      <c r="X711" s="236"/>
      <c r="Y711" s="236"/>
      <c r="Z711" s="236"/>
      <c r="AA711" s="236"/>
      <c r="AB711" s="236"/>
      <c r="AC711" s="236"/>
      <c r="AD711" s="236"/>
      <c r="AE711" s="236"/>
    </row>
    <row r="712" spans="1:31" ht="15.75" customHeight="1" x14ac:dyDescent="0.25">
      <c r="A712" s="236"/>
      <c r="B712" s="236"/>
      <c r="C712" s="236"/>
      <c r="D712" s="236"/>
      <c r="E712" s="236"/>
      <c r="F712" s="236"/>
      <c r="G712" s="237"/>
      <c r="H712" s="236"/>
      <c r="I712" s="236"/>
      <c r="J712" s="236"/>
      <c r="K712" s="236"/>
      <c r="L712" s="236"/>
      <c r="M712" s="236"/>
      <c r="N712" s="236"/>
      <c r="O712" s="236"/>
      <c r="P712" s="236"/>
      <c r="Q712" s="236"/>
      <c r="R712" s="236"/>
      <c r="S712" s="236"/>
      <c r="T712" s="236"/>
      <c r="U712" s="236"/>
      <c r="V712" s="236"/>
      <c r="W712" s="236"/>
      <c r="X712" s="236"/>
      <c r="Y712" s="236"/>
      <c r="Z712" s="236"/>
      <c r="AA712" s="236"/>
      <c r="AB712" s="236"/>
      <c r="AC712" s="236"/>
      <c r="AD712" s="236"/>
      <c r="AE712" s="236"/>
    </row>
    <row r="713" spans="1:31" ht="15.75" customHeight="1" x14ac:dyDescent="0.25">
      <c r="A713" s="236"/>
      <c r="B713" s="236"/>
      <c r="C713" s="236"/>
      <c r="D713" s="236"/>
      <c r="E713" s="236"/>
      <c r="F713" s="236"/>
      <c r="G713" s="237"/>
      <c r="H713" s="236"/>
      <c r="I713" s="236"/>
      <c r="J713" s="236"/>
      <c r="K713" s="236"/>
      <c r="L713" s="236"/>
      <c r="M713" s="236"/>
      <c r="N713" s="236"/>
      <c r="O713" s="236"/>
      <c r="P713" s="236"/>
      <c r="Q713" s="236"/>
      <c r="R713" s="236"/>
      <c r="S713" s="236"/>
      <c r="T713" s="236"/>
      <c r="U713" s="236"/>
      <c r="V713" s="236"/>
      <c r="W713" s="236"/>
      <c r="X713" s="236"/>
      <c r="Y713" s="236"/>
      <c r="Z713" s="236"/>
      <c r="AA713" s="236"/>
      <c r="AB713" s="236"/>
      <c r="AC713" s="236"/>
      <c r="AD713" s="236"/>
      <c r="AE713" s="236"/>
    </row>
    <row r="714" spans="1:31" ht="15.75" customHeight="1" x14ac:dyDescent="0.25">
      <c r="A714" s="236"/>
      <c r="B714" s="236"/>
      <c r="C714" s="236"/>
      <c r="D714" s="236"/>
      <c r="E714" s="236"/>
      <c r="F714" s="236"/>
      <c r="G714" s="237"/>
      <c r="H714" s="236"/>
      <c r="I714" s="236"/>
      <c r="J714" s="236"/>
      <c r="K714" s="236"/>
      <c r="L714" s="236"/>
      <c r="M714" s="236"/>
      <c r="N714" s="236"/>
      <c r="O714" s="236"/>
      <c r="P714" s="236"/>
      <c r="Q714" s="236"/>
      <c r="R714" s="236"/>
      <c r="S714" s="236"/>
      <c r="T714" s="236"/>
      <c r="U714" s="236"/>
      <c r="V714" s="236"/>
      <c r="W714" s="236"/>
      <c r="X714" s="236"/>
      <c r="Y714" s="236"/>
      <c r="Z714" s="236"/>
      <c r="AA714" s="236"/>
      <c r="AB714" s="236"/>
      <c r="AC714" s="236"/>
      <c r="AD714" s="236"/>
      <c r="AE714" s="236"/>
    </row>
    <row r="715" spans="1:31" ht="15.75" customHeight="1" x14ac:dyDescent="0.25">
      <c r="A715" s="236"/>
      <c r="B715" s="236"/>
      <c r="C715" s="236"/>
      <c r="D715" s="236"/>
      <c r="E715" s="236"/>
      <c r="F715" s="236"/>
      <c r="G715" s="237"/>
      <c r="H715" s="236"/>
      <c r="I715" s="236"/>
      <c r="J715" s="236"/>
      <c r="K715" s="236"/>
      <c r="L715" s="236"/>
      <c r="M715" s="236"/>
      <c r="N715" s="236"/>
      <c r="O715" s="236"/>
      <c r="P715" s="236"/>
      <c r="Q715" s="236"/>
      <c r="R715" s="236"/>
      <c r="S715" s="236"/>
      <c r="T715" s="236"/>
      <c r="U715" s="236"/>
      <c r="V715" s="236"/>
      <c r="W715" s="236"/>
      <c r="X715" s="236"/>
      <c r="Y715" s="236"/>
      <c r="Z715" s="236"/>
      <c r="AA715" s="236"/>
      <c r="AB715" s="236"/>
      <c r="AC715" s="236"/>
      <c r="AD715" s="236"/>
      <c r="AE715" s="236"/>
    </row>
    <row r="716" spans="1:31" ht="15.75" customHeight="1" x14ac:dyDescent="0.25">
      <c r="A716" s="236"/>
      <c r="B716" s="236"/>
      <c r="C716" s="236"/>
      <c r="D716" s="236"/>
      <c r="E716" s="236"/>
      <c r="F716" s="236"/>
      <c r="G716" s="237"/>
      <c r="H716" s="236"/>
      <c r="I716" s="236"/>
      <c r="J716" s="236"/>
      <c r="K716" s="236"/>
      <c r="L716" s="236"/>
      <c r="M716" s="236"/>
      <c r="N716" s="236"/>
      <c r="O716" s="236"/>
      <c r="P716" s="236"/>
      <c r="Q716" s="236"/>
      <c r="R716" s="236"/>
      <c r="S716" s="236"/>
      <c r="T716" s="236"/>
      <c r="U716" s="236"/>
      <c r="V716" s="236"/>
      <c r="W716" s="236"/>
      <c r="X716" s="236"/>
      <c r="Y716" s="236"/>
      <c r="Z716" s="236"/>
      <c r="AA716" s="236"/>
      <c r="AB716" s="236"/>
      <c r="AC716" s="236"/>
      <c r="AD716" s="236"/>
      <c r="AE716" s="236"/>
    </row>
    <row r="717" spans="1:31" ht="15.75" customHeight="1" x14ac:dyDescent="0.25">
      <c r="A717" s="236"/>
      <c r="B717" s="236"/>
      <c r="C717" s="236"/>
      <c r="D717" s="236"/>
      <c r="E717" s="236"/>
      <c r="F717" s="236"/>
      <c r="G717" s="237"/>
      <c r="H717" s="236"/>
      <c r="I717" s="236"/>
      <c r="J717" s="236"/>
      <c r="K717" s="236"/>
      <c r="L717" s="236"/>
      <c r="M717" s="236"/>
      <c r="N717" s="236"/>
      <c r="O717" s="236"/>
      <c r="P717" s="236"/>
      <c r="Q717" s="236"/>
      <c r="R717" s="236"/>
      <c r="S717" s="236"/>
      <c r="T717" s="236"/>
      <c r="U717" s="236"/>
      <c r="V717" s="236"/>
      <c r="W717" s="236"/>
      <c r="X717" s="236"/>
      <c r="Y717" s="236"/>
      <c r="Z717" s="236"/>
      <c r="AA717" s="236"/>
      <c r="AB717" s="236"/>
      <c r="AC717" s="236"/>
      <c r="AD717" s="236"/>
      <c r="AE717" s="236"/>
    </row>
    <row r="718" spans="1:31" ht="15.75" customHeight="1" x14ac:dyDescent="0.25">
      <c r="A718" s="236"/>
      <c r="B718" s="236"/>
      <c r="C718" s="236"/>
      <c r="D718" s="236"/>
      <c r="E718" s="236"/>
      <c r="F718" s="236"/>
      <c r="G718" s="237"/>
      <c r="H718" s="236"/>
      <c r="I718" s="236"/>
      <c r="J718" s="236"/>
      <c r="K718" s="236"/>
      <c r="L718" s="236"/>
      <c r="M718" s="236"/>
      <c r="N718" s="236"/>
      <c r="O718" s="236"/>
      <c r="P718" s="236"/>
      <c r="Q718" s="236"/>
      <c r="R718" s="236"/>
      <c r="S718" s="236"/>
      <c r="T718" s="236"/>
      <c r="U718" s="236"/>
      <c r="V718" s="236"/>
      <c r="W718" s="236"/>
      <c r="X718" s="236"/>
      <c r="Y718" s="236"/>
      <c r="Z718" s="236"/>
      <c r="AA718" s="236"/>
      <c r="AB718" s="236"/>
      <c r="AC718" s="236"/>
      <c r="AD718" s="236"/>
      <c r="AE718" s="236"/>
    </row>
    <row r="719" spans="1:31" ht="15.75" customHeight="1" x14ac:dyDescent="0.25">
      <c r="A719" s="236"/>
      <c r="B719" s="236"/>
      <c r="C719" s="236"/>
      <c r="D719" s="236"/>
      <c r="E719" s="236"/>
      <c r="F719" s="236"/>
      <c r="G719" s="237"/>
      <c r="H719" s="236"/>
      <c r="I719" s="236"/>
      <c r="J719" s="236"/>
      <c r="K719" s="236"/>
      <c r="L719" s="236"/>
      <c r="M719" s="236"/>
      <c r="N719" s="236"/>
      <c r="O719" s="236"/>
      <c r="P719" s="236"/>
      <c r="Q719" s="236"/>
      <c r="R719" s="236"/>
      <c r="S719" s="236"/>
      <c r="T719" s="236"/>
      <c r="U719" s="236"/>
      <c r="V719" s="236"/>
      <c r="W719" s="236"/>
      <c r="X719" s="236"/>
      <c r="Y719" s="236"/>
      <c r="Z719" s="236"/>
      <c r="AA719" s="236"/>
      <c r="AB719" s="236"/>
      <c r="AC719" s="236"/>
      <c r="AD719" s="236"/>
      <c r="AE719" s="236"/>
    </row>
    <row r="720" spans="1:31" ht="15.75" customHeight="1" x14ac:dyDescent="0.25">
      <c r="A720" s="236"/>
      <c r="B720" s="236"/>
      <c r="C720" s="236"/>
      <c r="D720" s="236"/>
      <c r="E720" s="236"/>
      <c r="F720" s="236"/>
      <c r="G720" s="237"/>
      <c r="H720" s="236"/>
      <c r="I720" s="236"/>
      <c r="J720" s="236"/>
      <c r="K720" s="236"/>
      <c r="L720" s="236"/>
      <c r="M720" s="236"/>
      <c r="N720" s="236"/>
      <c r="O720" s="236"/>
      <c r="P720" s="236"/>
      <c r="Q720" s="236"/>
      <c r="R720" s="236"/>
      <c r="S720" s="236"/>
      <c r="T720" s="236"/>
      <c r="U720" s="236"/>
      <c r="V720" s="236"/>
      <c r="W720" s="236"/>
      <c r="X720" s="236"/>
      <c r="Y720" s="236"/>
      <c r="Z720" s="236"/>
      <c r="AA720" s="236"/>
      <c r="AB720" s="236"/>
      <c r="AC720" s="236"/>
      <c r="AD720" s="236"/>
      <c r="AE720" s="236"/>
    </row>
    <row r="721" spans="1:31" ht="15.75" customHeight="1" x14ac:dyDescent="0.25">
      <c r="A721" s="236"/>
      <c r="B721" s="236"/>
      <c r="C721" s="236"/>
      <c r="D721" s="236"/>
      <c r="E721" s="236"/>
      <c r="F721" s="236"/>
      <c r="G721" s="237"/>
      <c r="H721" s="236"/>
      <c r="I721" s="236"/>
      <c r="J721" s="236"/>
      <c r="K721" s="236"/>
      <c r="L721" s="236"/>
      <c r="M721" s="236"/>
      <c r="N721" s="236"/>
      <c r="O721" s="236"/>
      <c r="P721" s="236"/>
      <c r="Q721" s="236"/>
      <c r="R721" s="236"/>
      <c r="S721" s="236"/>
      <c r="T721" s="236"/>
      <c r="U721" s="236"/>
      <c r="V721" s="236"/>
      <c r="W721" s="236"/>
      <c r="X721" s="236"/>
      <c r="Y721" s="236"/>
      <c r="Z721" s="236"/>
      <c r="AA721" s="236"/>
      <c r="AB721" s="236"/>
      <c r="AC721" s="236"/>
      <c r="AD721" s="236"/>
      <c r="AE721" s="236"/>
    </row>
    <row r="722" spans="1:31" ht="15.75" customHeight="1" x14ac:dyDescent="0.25">
      <c r="A722" s="236"/>
      <c r="B722" s="236"/>
      <c r="C722" s="236"/>
      <c r="D722" s="236"/>
      <c r="E722" s="236"/>
      <c r="F722" s="236"/>
      <c r="G722" s="237"/>
      <c r="H722" s="236"/>
      <c r="I722" s="236"/>
      <c r="J722" s="236"/>
      <c r="K722" s="236"/>
      <c r="L722" s="236"/>
      <c r="M722" s="236"/>
      <c r="N722" s="236"/>
      <c r="O722" s="236"/>
      <c r="P722" s="236"/>
      <c r="Q722" s="236"/>
      <c r="R722" s="236"/>
      <c r="S722" s="236"/>
      <c r="T722" s="236"/>
      <c r="U722" s="236"/>
      <c r="V722" s="236"/>
      <c r="W722" s="236"/>
      <c r="X722" s="236"/>
      <c r="Y722" s="236"/>
      <c r="Z722" s="236"/>
      <c r="AA722" s="236"/>
      <c r="AB722" s="236"/>
      <c r="AC722" s="236"/>
      <c r="AD722" s="236"/>
      <c r="AE722" s="236"/>
    </row>
    <row r="723" spans="1:31" ht="15.75" customHeight="1" x14ac:dyDescent="0.25">
      <c r="A723" s="236"/>
      <c r="B723" s="236"/>
      <c r="C723" s="236"/>
      <c r="D723" s="236"/>
      <c r="E723" s="236"/>
      <c r="F723" s="236"/>
      <c r="G723" s="237"/>
      <c r="H723" s="236"/>
      <c r="I723" s="236"/>
      <c r="J723" s="236"/>
      <c r="K723" s="236"/>
      <c r="L723" s="236"/>
      <c r="M723" s="236"/>
      <c r="N723" s="236"/>
      <c r="O723" s="236"/>
      <c r="P723" s="236"/>
      <c r="Q723" s="236"/>
      <c r="R723" s="236"/>
      <c r="S723" s="236"/>
      <c r="T723" s="236"/>
      <c r="U723" s="236"/>
      <c r="V723" s="236"/>
      <c r="W723" s="236"/>
      <c r="X723" s="236"/>
      <c r="Y723" s="236"/>
      <c r="Z723" s="236"/>
      <c r="AA723" s="236"/>
      <c r="AB723" s="236"/>
      <c r="AC723" s="236"/>
      <c r="AD723" s="236"/>
      <c r="AE723" s="236"/>
    </row>
    <row r="724" spans="1:31" ht="15.75" customHeight="1" x14ac:dyDescent="0.25">
      <c r="A724" s="236"/>
      <c r="B724" s="236"/>
      <c r="C724" s="236"/>
      <c r="D724" s="236"/>
      <c r="E724" s="236"/>
      <c r="F724" s="236"/>
      <c r="G724" s="237"/>
      <c r="H724" s="236"/>
      <c r="I724" s="236"/>
      <c r="J724" s="236"/>
      <c r="K724" s="236"/>
      <c r="L724" s="236"/>
      <c r="M724" s="236"/>
      <c r="N724" s="236"/>
      <c r="O724" s="236"/>
      <c r="P724" s="236"/>
      <c r="Q724" s="236"/>
      <c r="R724" s="236"/>
      <c r="S724" s="236"/>
      <c r="T724" s="236"/>
      <c r="U724" s="236"/>
      <c r="V724" s="236"/>
      <c r="W724" s="236"/>
      <c r="X724" s="236"/>
      <c r="Y724" s="236"/>
      <c r="Z724" s="236"/>
      <c r="AA724" s="236"/>
      <c r="AB724" s="236"/>
      <c r="AC724" s="236"/>
      <c r="AD724" s="236"/>
      <c r="AE724" s="236"/>
    </row>
    <row r="725" spans="1:31" ht="15.75" customHeight="1" x14ac:dyDescent="0.25">
      <c r="A725" s="236"/>
      <c r="B725" s="236"/>
      <c r="C725" s="236"/>
      <c r="D725" s="236"/>
      <c r="E725" s="236"/>
      <c r="F725" s="236"/>
      <c r="G725" s="237"/>
      <c r="H725" s="236"/>
      <c r="I725" s="236"/>
      <c r="J725" s="236"/>
      <c r="K725" s="236"/>
      <c r="L725" s="236"/>
      <c r="M725" s="236"/>
      <c r="N725" s="236"/>
      <c r="O725" s="236"/>
      <c r="P725" s="236"/>
      <c r="Q725" s="236"/>
      <c r="R725" s="236"/>
      <c r="S725" s="236"/>
      <c r="T725" s="236"/>
      <c r="U725" s="236"/>
      <c r="V725" s="236"/>
      <c r="W725" s="236"/>
      <c r="X725" s="236"/>
      <c r="Y725" s="236"/>
      <c r="Z725" s="236"/>
      <c r="AA725" s="236"/>
      <c r="AB725" s="236"/>
      <c r="AC725" s="236"/>
      <c r="AD725" s="236"/>
      <c r="AE725" s="236"/>
    </row>
    <row r="726" spans="1:31" ht="15.75" customHeight="1" x14ac:dyDescent="0.25">
      <c r="A726" s="236"/>
      <c r="B726" s="236"/>
      <c r="C726" s="236"/>
      <c r="D726" s="236"/>
      <c r="E726" s="236"/>
      <c r="F726" s="236"/>
      <c r="G726" s="237"/>
      <c r="H726" s="236"/>
      <c r="I726" s="236"/>
      <c r="J726" s="236"/>
      <c r="K726" s="236"/>
      <c r="L726" s="236"/>
      <c r="M726" s="236"/>
      <c r="N726" s="236"/>
      <c r="O726" s="236"/>
      <c r="P726" s="236"/>
      <c r="Q726" s="236"/>
      <c r="R726" s="236"/>
      <c r="S726" s="236"/>
      <c r="T726" s="236"/>
      <c r="U726" s="236"/>
      <c r="V726" s="236"/>
      <c r="W726" s="236"/>
      <c r="X726" s="236"/>
      <c r="Y726" s="236"/>
      <c r="Z726" s="236"/>
      <c r="AA726" s="236"/>
      <c r="AB726" s="236"/>
      <c r="AC726" s="236"/>
      <c r="AD726" s="236"/>
      <c r="AE726" s="236"/>
    </row>
    <row r="727" spans="1:31" ht="15.75" customHeight="1" x14ac:dyDescent="0.25">
      <c r="A727" s="236"/>
      <c r="B727" s="236"/>
      <c r="C727" s="236"/>
      <c r="D727" s="236"/>
      <c r="E727" s="236"/>
      <c r="F727" s="236"/>
      <c r="G727" s="237"/>
      <c r="H727" s="236"/>
      <c r="I727" s="236"/>
      <c r="J727" s="236"/>
      <c r="K727" s="236"/>
      <c r="L727" s="236"/>
      <c r="M727" s="236"/>
      <c r="N727" s="236"/>
      <c r="O727" s="236"/>
      <c r="P727" s="236"/>
      <c r="Q727" s="236"/>
      <c r="R727" s="236"/>
      <c r="S727" s="236"/>
      <c r="T727" s="236"/>
      <c r="U727" s="236"/>
      <c r="V727" s="236"/>
      <c r="W727" s="236"/>
      <c r="X727" s="236"/>
      <c r="Y727" s="236"/>
      <c r="Z727" s="236"/>
      <c r="AA727" s="236"/>
      <c r="AB727" s="236"/>
      <c r="AC727" s="236"/>
      <c r="AD727" s="236"/>
      <c r="AE727" s="236"/>
    </row>
    <row r="728" spans="1:31" ht="15.75" customHeight="1" x14ac:dyDescent="0.25">
      <c r="A728" s="236"/>
      <c r="B728" s="236"/>
      <c r="C728" s="236"/>
      <c r="D728" s="236"/>
      <c r="E728" s="236"/>
      <c r="F728" s="236"/>
      <c r="G728" s="237"/>
      <c r="H728" s="236"/>
      <c r="I728" s="236"/>
      <c r="J728" s="236"/>
      <c r="K728" s="236"/>
      <c r="L728" s="236"/>
      <c r="M728" s="236"/>
      <c r="N728" s="236"/>
      <c r="O728" s="236"/>
      <c r="P728" s="236"/>
      <c r="Q728" s="236"/>
      <c r="R728" s="236"/>
      <c r="S728" s="236"/>
      <c r="T728" s="236"/>
      <c r="U728" s="236"/>
      <c r="V728" s="236"/>
      <c r="W728" s="236"/>
      <c r="X728" s="236"/>
      <c r="Y728" s="236"/>
      <c r="Z728" s="236"/>
      <c r="AA728" s="236"/>
      <c r="AB728" s="236"/>
      <c r="AC728" s="236"/>
      <c r="AD728" s="236"/>
      <c r="AE728" s="236"/>
    </row>
    <row r="729" spans="1:31" ht="15.75" customHeight="1" x14ac:dyDescent="0.25">
      <c r="A729" s="236"/>
      <c r="B729" s="236"/>
      <c r="C729" s="236"/>
      <c r="D729" s="236"/>
      <c r="E729" s="236"/>
      <c r="F729" s="236"/>
      <c r="G729" s="237"/>
      <c r="H729" s="236"/>
      <c r="I729" s="236"/>
      <c r="J729" s="236"/>
      <c r="K729" s="236"/>
      <c r="L729" s="236"/>
      <c r="M729" s="236"/>
      <c r="N729" s="236"/>
      <c r="O729" s="236"/>
      <c r="P729" s="236"/>
      <c r="Q729" s="236"/>
      <c r="R729" s="236"/>
      <c r="S729" s="236"/>
      <c r="T729" s="236"/>
      <c r="U729" s="236"/>
      <c r="V729" s="236"/>
      <c r="W729" s="236"/>
      <c r="X729" s="236"/>
      <c r="Y729" s="236"/>
      <c r="Z729" s="236"/>
      <c r="AA729" s="236"/>
      <c r="AB729" s="236"/>
      <c r="AC729" s="236"/>
      <c r="AD729" s="236"/>
      <c r="AE729" s="236"/>
    </row>
    <row r="730" spans="1:31" ht="15.75" customHeight="1" x14ac:dyDescent="0.25">
      <c r="A730" s="236"/>
      <c r="B730" s="236"/>
      <c r="C730" s="236"/>
      <c r="D730" s="236"/>
      <c r="E730" s="236"/>
      <c r="F730" s="236"/>
      <c r="G730" s="237"/>
      <c r="H730" s="236"/>
      <c r="I730" s="236"/>
      <c r="J730" s="236"/>
      <c r="K730" s="236"/>
      <c r="L730" s="236"/>
      <c r="M730" s="236"/>
      <c r="N730" s="236"/>
      <c r="O730" s="236"/>
      <c r="P730" s="236"/>
      <c r="Q730" s="236"/>
      <c r="R730" s="236"/>
      <c r="S730" s="236"/>
      <c r="T730" s="236"/>
      <c r="U730" s="236"/>
      <c r="V730" s="236"/>
      <c r="W730" s="236"/>
      <c r="X730" s="236"/>
      <c r="Y730" s="236"/>
      <c r="Z730" s="236"/>
      <c r="AA730" s="236"/>
      <c r="AB730" s="236"/>
      <c r="AC730" s="236"/>
      <c r="AD730" s="236"/>
      <c r="AE730" s="236"/>
    </row>
    <row r="731" spans="1:31" ht="15.75" customHeight="1" x14ac:dyDescent="0.25">
      <c r="A731" s="236"/>
      <c r="B731" s="236"/>
      <c r="C731" s="236"/>
      <c r="D731" s="236"/>
      <c r="E731" s="236"/>
      <c r="F731" s="236"/>
      <c r="G731" s="237"/>
      <c r="H731" s="236"/>
      <c r="I731" s="236"/>
      <c r="J731" s="236"/>
      <c r="K731" s="236"/>
      <c r="L731" s="236"/>
      <c r="M731" s="236"/>
      <c r="N731" s="236"/>
      <c r="O731" s="236"/>
      <c r="P731" s="236"/>
      <c r="Q731" s="236"/>
      <c r="R731" s="236"/>
      <c r="S731" s="236"/>
      <c r="T731" s="236"/>
      <c r="U731" s="236"/>
      <c r="V731" s="236"/>
      <c r="W731" s="236"/>
      <c r="X731" s="236"/>
      <c r="Y731" s="236"/>
      <c r="Z731" s="236"/>
      <c r="AA731" s="236"/>
      <c r="AB731" s="236"/>
      <c r="AC731" s="236"/>
      <c r="AD731" s="236"/>
      <c r="AE731" s="236"/>
    </row>
    <row r="732" spans="1:31" ht="15.75" customHeight="1" x14ac:dyDescent="0.25">
      <c r="A732" s="236"/>
      <c r="B732" s="236"/>
      <c r="C732" s="236"/>
      <c r="D732" s="236"/>
      <c r="E732" s="236"/>
      <c r="F732" s="236"/>
      <c r="G732" s="237"/>
      <c r="H732" s="236"/>
      <c r="I732" s="236"/>
      <c r="J732" s="236"/>
      <c r="K732" s="236"/>
      <c r="L732" s="236"/>
      <c r="M732" s="236"/>
      <c r="N732" s="236"/>
      <c r="O732" s="236"/>
      <c r="P732" s="236"/>
      <c r="Q732" s="236"/>
      <c r="R732" s="236"/>
      <c r="S732" s="236"/>
      <c r="T732" s="236"/>
      <c r="U732" s="236"/>
      <c r="V732" s="236"/>
      <c r="W732" s="236"/>
      <c r="X732" s="236"/>
      <c r="Y732" s="236"/>
      <c r="Z732" s="236"/>
      <c r="AA732" s="236"/>
      <c r="AB732" s="236"/>
      <c r="AC732" s="236"/>
      <c r="AD732" s="236"/>
      <c r="AE732" s="236"/>
    </row>
    <row r="733" spans="1:31" ht="15.75" customHeight="1" x14ac:dyDescent="0.25">
      <c r="A733" s="236"/>
      <c r="B733" s="236"/>
      <c r="C733" s="236"/>
      <c r="D733" s="236"/>
      <c r="E733" s="236"/>
      <c r="F733" s="236"/>
      <c r="G733" s="237"/>
      <c r="H733" s="236"/>
      <c r="I733" s="236"/>
      <c r="J733" s="236"/>
      <c r="K733" s="236"/>
      <c r="L733" s="236"/>
      <c r="M733" s="236"/>
      <c r="N733" s="236"/>
      <c r="O733" s="236"/>
      <c r="P733" s="236"/>
      <c r="Q733" s="236"/>
      <c r="R733" s="236"/>
      <c r="S733" s="236"/>
      <c r="T733" s="236"/>
      <c r="U733" s="236"/>
      <c r="V733" s="236"/>
      <c r="W733" s="236"/>
      <c r="X733" s="236"/>
      <c r="Y733" s="236"/>
      <c r="Z733" s="236"/>
      <c r="AA733" s="236"/>
      <c r="AB733" s="236"/>
      <c r="AC733" s="236"/>
      <c r="AD733" s="236"/>
      <c r="AE733" s="236"/>
    </row>
    <row r="734" spans="1:31" ht="15.75" customHeight="1" x14ac:dyDescent="0.25">
      <c r="A734" s="236"/>
      <c r="B734" s="236"/>
      <c r="C734" s="236"/>
      <c r="D734" s="236"/>
      <c r="E734" s="236"/>
      <c r="F734" s="236"/>
      <c r="G734" s="237"/>
      <c r="H734" s="236"/>
      <c r="I734" s="236"/>
      <c r="J734" s="236"/>
      <c r="K734" s="236"/>
      <c r="L734" s="236"/>
      <c r="M734" s="236"/>
      <c r="N734" s="236"/>
      <c r="O734" s="236"/>
      <c r="P734" s="236"/>
      <c r="Q734" s="236"/>
      <c r="R734" s="236"/>
      <c r="S734" s="236"/>
      <c r="T734" s="236"/>
      <c r="U734" s="236"/>
      <c r="V734" s="236"/>
      <c r="W734" s="236"/>
      <c r="X734" s="236"/>
      <c r="Y734" s="236"/>
      <c r="Z734" s="236"/>
      <c r="AA734" s="236"/>
      <c r="AB734" s="236"/>
      <c r="AC734" s="236"/>
      <c r="AD734" s="236"/>
      <c r="AE734" s="236"/>
    </row>
    <row r="735" spans="1:31" ht="15.75" customHeight="1" x14ac:dyDescent="0.25">
      <c r="A735" s="236"/>
      <c r="B735" s="236"/>
      <c r="C735" s="236"/>
      <c r="D735" s="236"/>
      <c r="E735" s="236"/>
      <c r="F735" s="236"/>
      <c r="G735" s="237"/>
      <c r="H735" s="236"/>
      <c r="I735" s="236"/>
      <c r="J735" s="236"/>
      <c r="K735" s="236"/>
      <c r="L735" s="236"/>
      <c r="M735" s="236"/>
      <c r="N735" s="236"/>
      <c r="O735" s="236"/>
      <c r="P735" s="236"/>
      <c r="Q735" s="236"/>
      <c r="R735" s="236"/>
      <c r="S735" s="236"/>
      <c r="T735" s="236"/>
      <c r="U735" s="236"/>
      <c r="V735" s="236"/>
      <c r="W735" s="236"/>
      <c r="X735" s="236"/>
      <c r="Y735" s="236"/>
      <c r="Z735" s="236"/>
      <c r="AA735" s="236"/>
      <c r="AB735" s="236"/>
      <c r="AC735" s="236"/>
      <c r="AD735" s="236"/>
      <c r="AE735" s="236"/>
    </row>
    <row r="736" spans="1:31" ht="15.75" customHeight="1" x14ac:dyDescent="0.25">
      <c r="A736" s="236"/>
      <c r="B736" s="236"/>
      <c r="C736" s="236"/>
      <c r="D736" s="236"/>
      <c r="E736" s="236"/>
      <c r="F736" s="236"/>
      <c r="G736" s="237"/>
      <c r="H736" s="236"/>
      <c r="I736" s="236"/>
      <c r="J736" s="236"/>
      <c r="K736" s="236"/>
      <c r="L736" s="236"/>
      <c r="M736" s="236"/>
      <c r="N736" s="236"/>
      <c r="O736" s="236"/>
      <c r="P736" s="236"/>
      <c r="Q736" s="236"/>
      <c r="R736" s="236"/>
      <c r="S736" s="236"/>
      <c r="T736" s="236"/>
      <c r="U736" s="236"/>
      <c r="V736" s="236"/>
      <c r="W736" s="236"/>
      <c r="X736" s="236"/>
      <c r="Y736" s="236"/>
      <c r="Z736" s="236"/>
      <c r="AA736" s="236"/>
      <c r="AB736" s="236"/>
      <c r="AC736" s="236"/>
      <c r="AD736" s="236"/>
      <c r="AE736" s="236"/>
    </row>
    <row r="737" spans="1:31" ht="15.75" customHeight="1" x14ac:dyDescent="0.25">
      <c r="A737" s="236"/>
      <c r="B737" s="236"/>
      <c r="C737" s="236"/>
      <c r="D737" s="236"/>
      <c r="E737" s="236"/>
      <c r="F737" s="236"/>
      <c r="G737" s="237"/>
      <c r="H737" s="236"/>
      <c r="I737" s="236"/>
      <c r="J737" s="236"/>
      <c r="K737" s="236"/>
      <c r="L737" s="236"/>
      <c r="M737" s="236"/>
      <c r="N737" s="236"/>
      <c r="O737" s="236"/>
      <c r="P737" s="236"/>
      <c r="Q737" s="236"/>
      <c r="R737" s="236"/>
      <c r="S737" s="236"/>
      <c r="T737" s="236"/>
      <c r="U737" s="236"/>
      <c r="V737" s="236"/>
      <c r="W737" s="236"/>
      <c r="X737" s="236"/>
      <c r="Y737" s="236"/>
      <c r="Z737" s="236"/>
      <c r="AA737" s="236"/>
      <c r="AB737" s="236"/>
      <c r="AC737" s="236"/>
      <c r="AD737" s="236"/>
      <c r="AE737" s="236"/>
    </row>
    <row r="738" spans="1:31" ht="15.75" customHeight="1" x14ac:dyDescent="0.25">
      <c r="A738" s="236"/>
      <c r="B738" s="236"/>
      <c r="C738" s="236"/>
      <c r="D738" s="236"/>
      <c r="E738" s="236"/>
      <c r="F738" s="236"/>
      <c r="G738" s="237"/>
      <c r="H738" s="236"/>
      <c r="I738" s="236"/>
      <c r="J738" s="236"/>
      <c r="K738" s="236"/>
      <c r="L738" s="236"/>
      <c r="M738" s="236"/>
      <c r="N738" s="236"/>
      <c r="O738" s="236"/>
      <c r="P738" s="236"/>
      <c r="Q738" s="236"/>
      <c r="R738" s="236"/>
      <c r="S738" s="236"/>
      <c r="T738" s="236"/>
      <c r="U738" s="236"/>
      <c r="V738" s="236"/>
      <c r="W738" s="236"/>
      <c r="X738" s="236"/>
      <c r="Y738" s="236"/>
      <c r="Z738" s="236"/>
      <c r="AA738" s="236"/>
      <c r="AB738" s="236"/>
      <c r="AC738" s="236"/>
      <c r="AD738" s="236"/>
      <c r="AE738" s="236"/>
    </row>
    <row r="739" spans="1:31" ht="15.75" customHeight="1" x14ac:dyDescent="0.25">
      <c r="A739" s="236"/>
      <c r="B739" s="236"/>
      <c r="C739" s="236"/>
      <c r="D739" s="236"/>
      <c r="E739" s="236"/>
      <c r="F739" s="236"/>
      <c r="G739" s="237"/>
      <c r="H739" s="236"/>
      <c r="I739" s="236"/>
      <c r="J739" s="236"/>
      <c r="K739" s="236"/>
      <c r="L739" s="236"/>
      <c r="M739" s="236"/>
      <c r="N739" s="236"/>
      <c r="O739" s="236"/>
      <c r="P739" s="236"/>
      <c r="Q739" s="236"/>
      <c r="R739" s="236"/>
      <c r="S739" s="236"/>
      <c r="T739" s="236"/>
      <c r="U739" s="236"/>
      <c r="V739" s="236"/>
      <c r="W739" s="236"/>
      <c r="X739" s="236"/>
      <c r="Y739" s="236"/>
      <c r="Z739" s="236"/>
      <c r="AA739" s="236"/>
      <c r="AB739" s="236"/>
      <c r="AC739" s="236"/>
      <c r="AD739" s="236"/>
      <c r="AE739" s="236"/>
    </row>
    <row r="740" spans="1:31" ht="15.75" customHeight="1" x14ac:dyDescent="0.25">
      <c r="A740" s="236"/>
      <c r="B740" s="236"/>
      <c r="C740" s="236"/>
      <c r="D740" s="236"/>
      <c r="E740" s="236"/>
      <c r="F740" s="236"/>
      <c r="G740" s="237"/>
      <c r="H740" s="236"/>
      <c r="I740" s="236"/>
      <c r="J740" s="236"/>
      <c r="K740" s="236"/>
      <c r="L740" s="236"/>
      <c r="M740" s="236"/>
      <c r="N740" s="236"/>
      <c r="O740" s="236"/>
      <c r="P740" s="236"/>
      <c r="Q740" s="236"/>
      <c r="R740" s="236"/>
      <c r="S740" s="236"/>
      <c r="T740" s="236"/>
      <c r="U740" s="236"/>
      <c r="V740" s="236"/>
      <c r="W740" s="236"/>
      <c r="X740" s="236"/>
      <c r="Y740" s="236"/>
      <c r="Z740" s="236"/>
      <c r="AA740" s="236"/>
      <c r="AB740" s="236"/>
      <c r="AC740" s="236"/>
      <c r="AD740" s="236"/>
      <c r="AE740" s="236"/>
    </row>
    <row r="741" spans="1:31" ht="15.75" customHeight="1" x14ac:dyDescent="0.25">
      <c r="A741" s="236"/>
      <c r="B741" s="236"/>
      <c r="C741" s="236"/>
      <c r="D741" s="236"/>
      <c r="E741" s="236"/>
      <c r="F741" s="236"/>
      <c r="G741" s="237"/>
      <c r="H741" s="236"/>
      <c r="I741" s="236"/>
      <c r="J741" s="236"/>
      <c r="K741" s="236"/>
      <c r="L741" s="236"/>
      <c r="M741" s="236"/>
      <c r="N741" s="236"/>
      <c r="O741" s="236"/>
      <c r="P741" s="236"/>
      <c r="Q741" s="236"/>
      <c r="R741" s="236"/>
      <c r="S741" s="236"/>
      <c r="T741" s="236"/>
      <c r="U741" s="236"/>
      <c r="V741" s="236"/>
      <c r="W741" s="236"/>
      <c r="X741" s="236"/>
      <c r="Y741" s="236"/>
      <c r="Z741" s="236"/>
      <c r="AA741" s="236"/>
      <c r="AB741" s="236"/>
      <c r="AC741" s="236"/>
      <c r="AD741" s="236"/>
      <c r="AE741" s="236"/>
    </row>
    <row r="742" spans="1:31" ht="15.75" customHeight="1" x14ac:dyDescent="0.25">
      <c r="A742" s="236"/>
      <c r="B742" s="236"/>
      <c r="C742" s="236"/>
      <c r="D742" s="236"/>
      <c r="E742" s="236"/>
      <c r="F742" s="236"/>
      <c r="G742" s="237"/>
      <c r="H742" s="236"/>
      <c r="I742" s="236"/>
      <c r="J742" s="236"/>
      <c r="K742" s="236"/>
      <c r="L742" s="236"/>
      <c r="M742" s="236"/>
      <c r="N742" s="236"/>
      <c r="O742" s="236"/>
      <c r="P742" s="236"/>
      <c r="Q742" s="236"/>
      <c r="R742" s="236"/>
      <c r="S742" s="236"/>
      <c r="T742" s="236"/>
      <c r="U742" s="236"/>
      <c r="V742" s="236"/>
      <c r="W742" s="236"/>
      <c r="X742" s="236"/>
      <c r="Y742" s="236"/>
      <c r="Z742" s="236"/>
      <c r="AA742" s="236"/>
      <c r="AB742" s="236"/>
      <c r="AC742" s="236"/>
      <c r="AD742" s="236"/>
      <c r="AE742" s="236"/>
    </row>
    <row r="743" spans="1:31" ht="15.75" customHeight="1" x14ac:dyDescent="0.25">
      <c r="A743" s="236"/>
      <c r="B743" s="236"/>
      <c r="C743" s="236"/>
      <c r="D743" s="236"/>
      <c r="E743" s="236"/>
      <c r="F743" s="236"/>
      <c r="G743" s="237"/>
      <c r="H743" s="236"/>
      <c r="I743" s="236"/>
      <c r="J743" s="236"/>
      <c r="K743" s="236"/>
      <c r="L743" s="236"/>
      <c r="M743" s="236"/>
      <c r="N743" s="236"/>
      <c r="O743" s="236"/>
      <c r="P743" s="236"/>
      <c r="Q743" s="236"/>
      <c r="R743" s="236"/>
      <c r="S743" s="236"/>
      <c r="T743" s="236"/>
      <c r="U743" s="236"/>
      <c r="V743" s="236"/>
      <c r="W743" s="236"/>
      <c r="X743" s="236"/>
      <c r="Y743" s="236"/>
      <c r="Z743" s="236"/>
      <c r="AA743" s="236"/>
      <c r="AB743" s="236"/>
      <c r="AC743" s="236"/>
      <c r="AD743" s="236"/>
      <c r="AE743" s="236"/>
    </row>
    <row r="744" spans="1:31" ht="15.75" customHeight="1" x14ac:dyDescent="0.25">
      <c r="A744" s="236"/>
      <c r="B744" s="236"/>
      <c r="C744" s="236"/>
      <c r="D744" s="236"/>
      <c r="E744" s="236"/>
      <c r="F744" s="236"/>
      <c r="G744" s="237"/>
      <c r="H744" s="236"/>
      <c r="I744" s="236"/>
      <c r="J744" s="236"/>
      <c r="K744" s="236"/>
      <c r="L744" s="236"/>
      <c r="M744" s="236"/>
      <c r="N744" s="236"/>
      <c r="O744" s="236"/>
      <c r="P744" s="236"/>
      <c r="Q744" s="236"/>
      <c r="R744" s="236"/>
      <c r="S744" s="236"/>
      <c r="T744" s="236"/>
      <c r="U744" s="236"/>
      <c r="V744" s="236"/>
      <c r="W744" s="236"/>
      <c r="X744" s="236"/>
      <c r="Y744" s="236"/>
      <c r="Z744" s="236"/>
      <c r="AA744" s="236"/>
      <c r="AB744" s="236"/>
      <c r="AC744" s="236"/>
      <c r="AD744" s="236"/>
      <c r="AE744" s="236"/>
    </row>
    <row r="745" spans="1:31" ht="15.75" customHeight="1" x14ac:dyDescent="0.25">
      <c r="A745" s="236"/>
      <c r="B745" s="236"/>
      <c r="C745" s="236"/>
      <c r="D745" s="236"/>
      <c r="E745" s="236"/>
      <c r="F745" s="236"/>
      <c r="G745" s="237"/>
      <c r="H745" s="236"/>
      <c r="I745" s="236"/>
      <c r="J745" s="236"/>
      <c r="K745" s="236"/>
      <c r="L745" s="236"/>
      <c r="M745" s="236"/>
      <c r="N745" s="236"/>
      <c r="O745" s="236"/>
      <c r="P745" s="236"/>
      <c r="Q745" s="236"/>
      <c r="R745" s="236"/>
      <c r="S745" s="236"/>
      <c r="T745" s="236"/>
      <c r="U745" s="236"/>
      <c r="V745" s="236"/>
      <c r="W745" s="236"/>
      <c r="X745" s="236"/>
      <c r="Y745" s="236"/>
      <c r="Z745" s="236"/>
      <c r="AA745" s="236"/>
      <c r="AB745" s="236"/>
      <c r="AC745" s="236"/>
      <c r="AD745" s="236"/>
      <c r="AE745" s="236"/>
    </row>
    <row r="746" spans="1:31" ht="15.75" customHeight="1" x14ac:dyDescent="0.25">
      <c r="A746" s="236"/>
      <c r="B746" s="236"/>
      <c r="C746" s="236"/>
      <c r="D746" s="236"/>
      <c r="E746" s="236"/>
      <c r="F746" s="236"/>
      <c r="G746" s="237"/>
      <c r="H746" s="236"/>
      <c r="I746" s="236"/>
      <c r="J746" s="236"/>
      <c r="K746" s="236"/>
      <c r="L746" s="236"/>
      <c r="M746" s="236"/>
      <c r="N746" s="236"/>
      <c r="O746" s="236"/>
      <c r="P746" s="236"/>
      <c r="Q746" s="236"/>
      <c r="R746" s="236"/>
      <c r="S746" s="236"/>
      <c r="T746" s="236"/>
      <c r="U746" s="236"/>
      <c r="V746" s="236"/>
      <c r="W746" s="236"/>
      <c r="X746" s="236"/>
      <c r="Y746" s="236"/>
      <c r="Z746" s="236"/>
      <c r="AA746" s="236"/>
      <c r="AB746" s="236"/>
      <c r="AC746" s="236"/>
      <c r="AD746" s="236"/>
      <c r="AE746" s="236"/>
    </row>
    <row r="747" spans="1:31" ht="15.75" customHeight="1" x14ac:dyDescent="0.25">
      <c r="A747" s="236"/>
      <c r="B747" s="236"/>
      <c r="C747" s="236"/>
      <c r="D747" s="236"/>
      <c r="E747" s="236"/>
      <c r="F747" s="236"/>
      <c r="G747" s="237"/>
      <c r="H747" s="236"/>
      <c r="I747" s="236"/>
      <c r="J747" s="236"/>
      <c r="K747" s="236"/>
      <c r="L747" s="236"/>
      <c r="M747" s="236"/>
      <c r="N747" s="236"/>
      <c r="O747" s="236"/>
      <c r="P747" s="236"/>
      <c r="Q747" s="236"/>
      <c r="R747" s="236"/>
      <c r="S747" s="236"/>
      <c r="T747" s="236"/>
      <c r="U747" s="236"/>
      <c r="V747" s="236"/>
      <c r="W747" s="236"/>
      <c r="X747" s="236"/>
      <c r="Y747" s="236"/>
      <c r="Z747" s="236"/>
      <c r="AA747" s="236"/>
      <c r="AB747" s="236"/>
      <c r="AC747" s="236"/>
      <c r="AD747" s="236"/>
      <c r="AE747" s="236"/>
    </row>
    <row r="748" spans="1:31" ht="15.75" customHeight="1" x14ac:dyDescent="0.25">
      <c r="A748" s="236"/>
      <c r="B748" s="236"/>
      <c r="C748" s="236"/>
      <c r="D748" s="236"/>
      <c r="E748" s="236"/>
      <c r="F748" s="236"/>
      <c r="G748" s="237"/>
      <c r="H748" s="236"/>
      <c r="I748" s="236"/>
      <c r="J748" s="236"/>
      <c r="K748" s="236"/>
      <c r="L748" s="236"/>
      <c r="M748" s="236"/>
      <c r="N748" s="236"/>
      <c r="O748" s="236"/>
      <c r="P748" s="236"/>
      <c r="Q748" s="236"/>
      <c r="R748" s="236"/>
      <c r="S748" s="236"/>
      <c r="T748" s="236"/>
      <c r="U748" s="236"/>
      <c r="V748" s="236"/>
      <c r="W748" s="236"/>
      <c r="X748" s="236"/>
      <c r="Y748" s="236"/>
      <c r="Z748" s="236"/>
      <c r="AA748" s="236"/>
      <c r="AB748" s="236"/>
      <c r="AC748" s="236"/>
      <c r="AD748" s="236"/>
      <c r="AE748" s="236"/>
    </row>
    <row r="749" spans="1:31" ht="15.75" customHeight="1" x14ac:dyDescent="0.25">
      <c r="A749" s="236"/>
      <c r="B749" s="236"/>
      <c r="C749" s="236"/>
      <c r="D749" s="236"/>
      <c r="E749" s="236"/>
      <c r="F749" s="236"/>
      <c r="G749" s="237"/>
      <c r="H749" s="236"/>
      <c r="I749" s="236"/>
      <c r="J749" s="236"/>
      <c r="K749" s="236"/>
      <c r="L749" s="236"/>
      <c r="M749" s="236"/>
      <c r="N749" s="236"/>
      <c r="O749" s="236"/>
      <c r="P749" s="236"/>
      <c r="Q749" s="236"/>
      <c r="R749" s="236"/>
      <c r="S749" s="236"/>
      <c r="T749" s="236"/>
      <c r="U749" s="236"/>
      <c r="V749" s="236"/>
      <c r="W749" s="236"/>
      <c r="X749" s="236"/>
      <c r="Y749" s="236"/>
      <c r="Z749" s="236"/>
      <c r="AA749" s="236"/>
      <c r="AB749" s="236"/>
      <c r="AC749" s="236"/>
      <c r="AD749" s="236"/>
      <c r="AE749" s="236"/>
    </row>
    <row r="750" spans="1:31" ht="15.75" customHeight="1" x14ac:dyDescent="0.25">
      <c r="A750" s="236"/>
      <c r="B750" s="236"/>
      <c r="C750" s="236"/>
      <c r="D750" s="236"/>
      <c r="E750" s="236"/>
      <c r="F750" s="236"/>
      <c r="G750" s="237"/>
      <c r="H750" s="236"/>
      <c r="I750" s="236"/>
      <c r="J750" s="236"/>
      <c r="K750" s="236"/>
      <c r="L750" s="236"/>
      <c r="M750" s="236"/>
      <c r="N750" s="236"/>
      <c r="O750" s="236"/>
      <c r="P750" s="236"/>
      <c r="Q750" s="236"/>
      <c r="R750" s="236"/>
      <c r="S750" s="236"/>
      <c r="T750" s="236"/>
      <c r="U750" s="236"/>
      <c r="V750" s="236"/>
      <c r="W750" s="236"/>
      <c r="X750" s="236"/>
      <c r="Y750" s="236"/>
      <c r="Z750" s="236"/>
      <c r="AA750" s="236"/>
      <c r="AB750" s="236"/>
      <c r="AC750" s="236"/>
      <c r="AD750" s="236"/>
      <c r="AE750" s="236"/>
    </row>
    <row r="751" spans="1:31" ht="15.75" customHeight="1" x14ac:dyDescent="0.25">
      <c r="A751" s="236"/>
      <c r="B751" s="236"/>
      <c r="C751" s="236"/>
      <c r="D751" s="236"/>
      <c r="E751" s="236"/>
      <c r="F751" s="236"/>
      <c r="G751" s="237"/>
      <c r="H751" s="236"/>
      <c r="I751" s="236"/>
      <c r="J751" s="236"/>
      <c r="K751" s="236"/>
      <c r="L751" s="236"/>
      <c r="M751" s="236"/>
      <c r="N751" s="236"/>
      <c r="O751" s="236"/>
      <c r="P751" s="236"/>
      <c r="Q751" s="236"/>
      <c r="R751" s="236"/>
      <c r="S751" s="236"/>
      <c r="T751" s="236"/>
      <c r="U751" s="236"/>
      <c r="V751" s="236"/>
      <c r="W751" s="236"/>
      <c r="X751" s="236"/>
      <c r="Y751" s="236"/>
      <c r="Z751" s="236"/>
      <c r="AA751" s="236"/>
      <c r="AB751" s="236"/>
      <c r="AC751" s="236"/>
      <c r="AD751" s="236"/>
      <c r="AE751" s="236"/>
    </row>
    <row r="752" spans="1:31" ht="15.75" customHeight="1" x14ac:dyDescent="0.25">
      <c r="A752" s="236"/>
      <c r="B752" s="236"/>
      <c r="C752" s="236"/>
      <c r="D752" s="236"/>
      <c r="E752" s="236"/>
      <c r="F752" s="236"/>
      <c r="G752" s="237"/>
      <c r="H752" s="236"/>
      <c r="I752" s="236"/>
      <c r="J752" s="236"/>
      <c r="K752" s="236"/>
      <c r="L752" s="236"/>
      <c r="M752" s="236"/>
      <c r="N752" s="236"/>
      <c r="O752" s="236"/>
      <c r="P752" s="236"/>
      <c r="Q752" s="236"/>
      <c r="R752" s="236"/>
      <c r="S752" s="236"/>
      <c r="T752" s="236"/>
      <c r="U752" s="236"/>
      <c r="V752" s="236"/>
      <c r="W752" s="236"/>
      <c r="X752" s="236"/>
      <c r="Y752" s="236"/>
      <c r="Z752" s="236"/>
      <c r="AA752" s="236"/>
      <c r="AB752" s="236"/>
      <c r="AC752" s="236"/>
      <c r="AD752" s="236"/>
      <c r="AE752" s="236"/>
    </row>
    <row r="753" spans="1:31" ht="15.75" customHeight="1" x14ac:dyDescent="0.25">
      <c r="A753" s="236"/>
      <c r="B753" s="236"/>
      <c r="C753" s="236"/>
      <c r="D753" s="236"/>
      <c r="E753" s="236"/>
      <c r="F753" s="236"/>
      <c r="G753" s="237"/>
      <c r="H753" s="236"/>
      <c r="I753" s="236"/>
      <c r="J753" s="236"/>
      <c r="K753" s="236"/>
      <c r="L753" s="236"/>
      <c r="M753" s="236"/>
      <c r="N753" s="236"/>
      <c r="O753" s="236"/>
      <c r="P753" s="236"/>
      <c r="Q753" s="236"/>
      <c r="R753" s="236"/>
      <c r="S753" s="236"/>
      <c r="T753" s="236"/>
      <c r="U753" s="236"/>
      <c r="V753" s="236"/>
      <c r="W753" s="236"/>
      <c r="X753" s="236"/>
      <c r="Y753" s="236"/>
      <c r="Z753" s="236"/>
      <c r="AA753" s="236"/>
      <c r="AB753" s="236"/>
      <c r="AC753" s="236"/>
      <c r="AD753" s="236"/>
      <c r="AE753" s="236"/>
    </row>
    <row r="754" spans="1:31" ht="15.75" customHeight="1" x14ac:dyDescent="0.25">
      <c r="A754" s="236"/>
      <c r="B754" s="236"/>
      <c r="C754" s="236"/>
      <c r="D754" s="236"/>
      <c r="E754" s="236"/>
      <c r="F754" s="236"/>
      <c r="G754" s="237"/>
      <c r="H754" s="236"/>
      <c r="I754" s="236"/>
      <c r="J754" s="236"/>
      <c r="K754" s="236"/>
      <c r="L754" s="236"/>
      <c r="M754" s="236"/>
      <c r="N754" s="236"/>
      <c r="O754" s="236"/>
      <c r="P754" s="236"/>
      <c r="Q754" s="236"/>
      <c r="R754" s="236"/>
      <c r="S754" s="236"/>
      <c r="T754" s="236"/>
      <c r="U754" s="236"/>
      <c r="V754" s="236"/>
      <c r="W754" s="236"/>
      <c r="X754" s="236"/>
      <c r="Y754" s="236"/>
      <c r="Z754" s="236"/>
      <c r="AA754" s="236"/>
      <c r="AB754" s="236"/>
      <c r="AC754" s="236"/>
      <c r="AD754" s="236"/>
      <c r="AE754" s="236"/>
    </row>
    <row r="755" spans="1:31" ht="15.75" customHeight="1" x14ac:dyDescent="0.25">
      <c r="A755" s="236"/>
      <c r="B755" s="236"/>
      <c r="C755" s="236"/>
      <c r="D755" s="236"/>
      <c r="E755" s="236"/>
      <c r="F755" s="236"/>
      <c r="G755" s="237"/>
      <c r="H755" s="236"/>
      <c r="I755" s="236"/>
      <c r="J755" s="236"/>
      <c r="K755" s="236"/>
      <c r="L755" s="236"/>
      <c r="M755" s="236"/>
      <c r="N755" s="236"/>
      <c r="O755" s="236"/>
      <c r="P755" s="236"/>
      <c r="Q755" s="236"/>
      <c r="R755" s="236"/>
      <c r="S755" s="236"/>
      <c r="T755" s="236"/>
      <c r="U755" s="236"/>
      <c r="V755" s="236"/>
      <c r="W755" s="236"/>
      <c r="X755" s="236"/>
      <c r="Y755" s="236"/>
      <c r="Z755" s="236"/>
      <c r="AA755" s="236"/>
      <c r="AB755" s="236"/>
      <c r="AC755" s="236"/>
      <c r="AD755" s="236"/>
      <c r="AE755" s="236"/>
    </row>
    <row r="756" spans="1:31" ht="15.75" customHeight="1" x14ac:dyDescent="0.25">
      <c r="A756" s="236"/>
      <c r="B756" s="236"/>
      <c r="C756" s="236"/>
      <c r="D756" s="236"/>
      <c r="E756" s="236"/>
      <c r="F756" s="236"/>
      <c r="G756" s="237"/>
      <c r="H756" s="236"/>
      <c r="I756" s="236"/>
      <c r="J756" s="236"/>
      <c r="K756" s="236"/>
      <c r="L756" s="236"/>
      <c r="M756" s="236"/>
      <c r="N756" s="236"/>
      <c r="O756" s="236"/>
      <c r="P756" s="236"/>
      <c r="Q756" s="236"/>
      <c r="R756" s="236"/>
      <c r="S756" s="236"/>
      <c r="T756" s="236"/>
      <c r="U756" s="236"/>
      <c r="V756" s="236"/>
      <c r="W756" s="236"/>
      <c r="X756" s="236"/>
      <c r="Y756" s="236"/>
      <c r="Z756" s="236"/>
      <c r="AA756" s="236"/>
      <c r="AB756" s="236"/>
      <c r="AC756" s="236"/>
      <c r="AD756" s="236"/>
      <c r="AE756" s="236"/>
    </row>
    <row r="757" spans="1:31" ht="15.75" customHeight="1" x14ac:dyDescent="0.25">
      <c r="A757" s="236"/>
      <c r="B757" s="236"/>
      <c r="C757" s="236"/>
      <c r="D757" s="236"/>
      <c r="E757" s="236"/>
      <c r="F757" s="236"/>
      <c r="G757" s="237"/>
      <c r="H757" s="236"/>
      <c r="I757" s="236"/>
      <c r="J757" s="236"/>
      <c r="K757" s="236"/>
      <c r="L757" s="236"/>
      <c r="M757" s="236"/>
      <c r="N757" s="236"/>
      <c r="O757" s="236"/>
      <c r="P757" s="236"/>
      <c r="Q757" s="236"/>
      <c r="R757" s="236"/>
      <c r="S757" s="236"/>
      <c r="T757" s="236"/>
      <c r="U757" s="236"/>
      <c r="V757" s="236"/>
      <c r="W757" s="236"/>
      <c r="X757" s="236"/>
      <c r="Y757" s="236"/>
      <c r="Z757" s="236"/>
      <c r="AA757" s="236"/>
      <c r="AB757" s="236"/>
      <c r="AC757" s="236"/>
      <c r="AD757" s="236"/>
      <c r="AE757" s="236"/>
    </row>
    <row r="758" spans="1:31" ht="15.75" customHeight="1" x14ac:dyDescent="0.25">
      <c r="A758" s="236"/>
      <c r="B758" s="236"/>
      <c r="C758" s="236"/>
      <c r="D758" s="236"/>
      <c r="E758" s="236"/>
      <c r="F758" s="236"/>
      <c r="G758" s="237"/>
      <c r="H758" s="236"/>
      <c r="I758" s="236"/>
      <c r="J758" s="236"/>
      <c r="K758" s="236"/>
      <c r="L758" s="236"/>
      <c r="M758" s="236"/>
      <c r="N758" s="236"/>
      <c r="O758" s="236"/>
      <c r="P758" s="236"/>
      <c r="Q758" s="236"/>
      <c r="R758" s="236"/>
      <c r="S758" s="236"/>
      <c r="T758" s="236"/>
      <c r="U758" s="236"/>
      <c r="V758" s="236"/>
      <c r="W758" s="236"/>
      <c r="X758" s="236"/>
      <c r="Y758" s="236"/>
      <c r="Z758" s="236"/>
      <c r="AA758" s="236"/>
      <c r="AB758" s="236"/>
      <c r="AC758" s="236"/>
      <c r="AD758" s="236"/>
      <c r="AE758" s="236"/>
    </row>
    <row r="759" spans="1:31" ht="15.75" customHeight="1" x14ac:dyDescent="0.25">
      <c r="A759" s="236"/>
      <c r="B759" s="236"/>
      <c r="C759" s="236"/>
      <c r="D759" s="236"/>
      <c r="E759" s="236"/>
      <c r="F759" s="236"/>
      <c r="G759" s="237"/>
      <c r="H759" s="236"/>
      <c r="I759" s="236"/>
      <c r="J759" s="236"/>
      <c r="K759" s="236"/>
      <c r="L759" s="236"/>
      <c r="M759" s="236"/>
      <c r="N759" s="236"/>
      <c r="O759" s="236"/>
      <c r="P759" s="236"/>
      <c r="Q759" s="236"/>
      <c r="R759" s="236"/>
      <c r="S759" s="236"/>
      <c r="T759" s="236"/>
      <c r="U759" s="236"/>
      <c r="V759" s="236"/>
      <c r="W759" s="236"/>
      <c r="X759" s="236"/>
      <c r="Y759" s="236"/>
      <c r="Z759" s="236"/>
      <c r="AA759" s="236"/>
      <c r="AB759" s="236"/>
      <c r="AC759" s="236"/>
      <c r="AD759" s="236"/>
      <c r="AE759" s="236"/>
    </row>
    <row r="760" spans="1:31" ht="15.75" customHeight="1" x14ac:dyDescent="0.25">
      <c r="A760" s="236"/>
      <c r="B760" s="236"/>
      <c r="C760" s="236"/>
      <c r="D760" s="236"/>
      <c r="E760" s="236"/>
      <c r="F760" s="236"/>
      <c r="G760" s="237"/>
      <c r="H760" s="236"/>
      <c r="I760" s="236"/>
      <c r="J760" s="236"/>
      <c r="K760" s="236"/>
      <c r="L760" s="236"/>
      <c r="M760" s="236"/>
      <c r="N760" s="236"/>
      <c r="O760" s="236"/>
      <c r="P760" s="236"/>
      <c r="Q760" s="236"/>
      <c r="R760" s="236"/>
      <c r="S760" s="236"/>
      <c r="T760" s="236"/>
      <c r="U760" s="236"/>
      <c r="V760" s="236"/>
      <c r="W760" s="236"/>
      <c r="X760" s="236"/>
      <c r="Y760" s="236"/>
      <c r="Z760" s="236"/>
      <c r="AA760" s="236"/>
      <c r="AB760" s="236"/>
      <c r="AC760" s="236"/>
      <c r="AD760" s="236"/>
      <c r="AE760" s="236"/>
    </row>
    <row r="761" spans="1:31" ht="15.75" customHeight="1" x14ac:dyDescent="0.25">
      <c r="A761" s="236"/>
      <c r="B761" s="236"/>
      <c r="C761" s="236"/>
      <c r="D761" s="236"/>
      <c r="E761" s="236"/>
      <c r="F761" s="236"/>
      <c r="G761" s="237"/>
      <c r="H761" s="236"/>
      <c r="I761" s="236"/>
      <c r="J761" s="236"/>
      <c r="K761" s="236"/>
      <c r="L761" s="236"/>
      <c r="M761" s="236"/>
      <c r="N761" s="236"/>
      <c r="O761" s="236"/>
      <c r="P761" s="236"/>
      <c r="Q761" s="236"/>
      <c r="R761" s="236"/>
      <c r="S761" s="236"/>
      <c r="T761" s="236"/>
      <c r="U761" s="236"/>
      <c r="V761" s="236"/>
      <c r="W761" s="236"/>
      <c r="X761" s="236"/>
      <c r="Y761" s="236"/>
      <c r="Z761" s="236"/>
      <c r="AA761" s="236"/>
      <c r="AB761" s="236"/>
      <c r="AC761" s="236"/>
      <c r="AD761" s="236"/>
      <c r="AE761" s="236"/>
    </row>
    <row r="762" spans="1:31" ht="15.75" customHeight="1" x14ac:dyDescent="0.25">
      <c r="A762" s="236"/>
      <c r="B762" s="236"/>
      <c r="C762" s="236"/>
      <c r="D762" s="236"/>
      <c r="E762" s="236"/>
      <c r="F762" s="236"/>
      <c r="G762" s="237"/>
      <c r="H762" s="236"/>
      <c r="I762" s="236"/>
      <c r="J762" s="236"/>
      <c r="K762" s="236"/>
      <c r="L762" s="236"/>
      <c r="M762" s="236"/>
      <c r="N762" s="236"/>
      <c r="O762" s="236"/>
      <c r="P762" s="236"/>
      <c r="Q762" s="236"/>
      <c r="R762" s="236"/>
      <c r="S762" s="236"/>
      <c r="T762" s="236"/>
      <c r="U762" s="236"/>
      <c r="V762" s="236"/>
      <c r="W762" s="236"/>
      <c r="X762" s="236"/>
      <c r="Y762" s="236"/>
      <c r="Z762" s="236"/>
      <c r="AA762" s="236"/>
      <c r="AB762" s="236"/>
      <c r="AC762" s="236"/>
      <c r="AD762" s="236"/>
      <c r="AE762" s="236"/>
    </row>
    <row r="763" spans="1:31" ht="15.75" customHeight="1" x14ac:dyDescent="0.25">
      <c r="A763" s="236"/>
      <c r="B763" s="236"/>
      <c r="C763" s="236"/>
      <c r="D763" s="236"/>
      <c r="E763" s="236"/>
      <c r="F763" s="236"/>
      <c r="G763" s="237"/>
      <c r="H763" s="236"/>
      <c r="I763" s="236"/>
      <c r="J763" s="236"/>
      <c r="K763" s="236"/>
      <c r="L763" s="236"/>
      <c r="M763" s="236"/>
      <c r="N763" s="236"/>
      <c r="O763" s="236"/>
      <c r="P763" s="236"/>
      <c r="Q763" s="236"/>
      <c r="R763" s="236"/>
      <c r="S763" s="236"/>
      <c r="T763" s="236"/>
      <c r="U763" s="236"/>
      <c r="V763" s="236"/>
      <c r="W763" s="236"/>
      <c r="X763" s="236"/>
      <c r="Y763" s="236"/>
      <c r="Z763" s="236"/>
      <c r="AA763" s="236"/>
      <c r="AB763" s="236"/>
      <c r="AC763" s="236"/>
      <c r="AD763" s="236"/>
      <c r="AE763" s="236"/>
    </row>
    <row r="764" spans="1:31" ht="15.75" customHeight="1" x14ac:dyDescent="0.25">
      <c r="A764" s="236"/>
      <c r="B764" s="236"/>
      <c r="C764" s="236"/>
      <c r="D764" s="236"/>
      <c r="E764" s="236"/>
      <c r="F764" s="236"/>
      <c r="G764" s="237"/>
      <c r="H764" s="236"/>
      <c r="I764" s="236"/>
      <c r="J764" s="236"/>
      <c r="K764" s="236"/>
      <c r="L764" s="236"/>
      <c r="M764" s="236"/>
      <c r="N764" s="236"/>
      <c r="O764" s="236"/>
      <c r="P764" s="236"/>
      <c r="Q764" s="236"/>
      <c r="R764" s="236"/>
      <c r="S764" s="236"/>
      <c r="T764" s="236"/>
      <c r="U764" s="236"/>
      <c r="V764" s="236"/>
      <c r="W764" s="236"/>
      <c r="X764" s="236"/>
      <c r="Y764" s="236"/>
      <c r="Z764" s="236"/>
      <c r="AA764" s="236"/>
      <c r="AB764" s="236"/>
      <c r="AC764" s="236"/>
      <c r="AD764" s="236"/>
      <c r="AE764" s="236"/>
    </row>
    <row r="765" spans="1:31" ht="15.75" customHeight="1" x14ac:dyDescent="0.25">
      <c r="A765" s="236"/>
      <c r="B765" s="236"/>
      <c r="C765" s="236"/>
      <c r="D765" s="236"/>
      <c r="E765" s="236"/>
      <c r="F765" s="236"/>
      <c r="G765" s="237"/>
      <c r="H765" s="236"/>
      <c r="I765" s="236"/>
      <c r="J765" s="236"/>
      <c r="K765" s="236"/>
      <c r="L765" s="236"/>
      <c r="M765" s="236"/>
      <c r="N765" s="236"/>
      <c r="O765" s="236"/>
      <c r="P765" s="236"/>
      <c r="Q765" s="236"/>
      <c r="R765" s="236"/>
      <c r="S765" s="236"/>
      <c r="T765" s="236"/>
      <c r="U765" s="236"/>
      <c r="V765" s="236"/>
      <c r="W765" s="236"/>
      <c r="X765" s="236"/>
      <c r="Y765" s="236"/>
      <c r="Z765" s="236"/>
      <c r="AA765" s="236"/>
      <c r="AB765" s="236"/>
      <c r="AC765" s="236"/>
      <c r="AD765" s="236"/>
      <c r="AE765" s="236"/>
    </row>
    <row r="766" spans="1:31" ht="15.75" customHeight="1" x14ac:dyDescent="0.25">
      <c r="A766" s="236"/>
      <c r="B766" s="236"/>
      <c r="C766" s="236"/>
      <c r="D766" s="236"/>
      <c r="E766" s="236"/>
      <c r="F766" s="236"/>
      <c r="G766" s="237"/>
      <c r="H766" s="236"/>
      <c r="I766" s="236"/>
      <c r="J766" s="236"/>
      <c r="K766" s="236"/>
      <c r="L766" s="236"/>
      <c r="M766" s="236"/>
      <c r="N766" s="236"/>
      <c r="O766" s="236"/>
      <c r="P766" s="236"/>
      <c r="Q766" s="236"/>
      <c r="R766" s="236"/>
      <c r="S766" s="236"/>
      <c r="T766" s="236"/>
      <c r="U766" s="236"/>
      <c r="V766" s="236"/>
      <c r="W766" s="236"/>
      <c r="X766" s="236"/>
      <c r="Y766" s="236"/>
      <c r="Z766" s="236"/>
      <c r="AA766" s="236"/>
      <c r="AB766" s="236"/>
      <c r="AC766" s="236"/>
      <c r="AD766" s="236"/>
      <c r="AE766" s="236"/>
    </row>
    <row r="767" spans="1:31" ht="15.75" customHeight="1" x14ac:dyDescent="0.25">
      <c r="A767" s="236"/>
      <c r="B767" s="236"/>
      <c r="C767" s="236"/>
      <c r="D767" s="236"/>
      <c r="E767" s="236"/>
      <c r="F767" s="236"/>
      <c r="G767" s="237"/>
      <c r="H767" s="236"/>
      <c r="I767" s="236"/>
      <c r="J767" s="236"/>
      <c r="K767" s="236"/>
      <c r="L767" s="236"/>
      <c r="M767" s="236"/>
      <c r="N767" s="236"/>
      <c r="O767" s="236"/>
      <c r="P767" s="236"/>
      <c r="Q767" s="236"/>
      <c r="R767" s="236"/>
      <c r="S767" s="236"/>
      <c r="T767" s="236"/>
      <c r="U767" s="236"/>
      <c r="V767" s="236"/>
      <c r="W767" s="236"/>
      <c r="X767" s="236"/>
      <c r="Y767" s="236"/>
      <c r="Z767" s="236"/>
      <c r="AA767" s="236"/>
      <c r="AB767" s="236"/>
      <c r="AC767" s="236"/>
      <c r="AD767" s="236"/>
      <c r="AE767" s="236"/>
    </row>
    <row r="768" spans="1:31" ht="15.75" customHeight="1" x14ac:dyDescent="0.25">
      <c r="A768" s="236"/>
      <c r="B768" s="236"/>
      <c r="C768" s="236"/>
      <c r="D768" s="236"/>
      <c r="E768" s="236"/>
      <c r="F768" s="236"/>
      <c r="G768" s="237"/>
      <c r="H768" s="236"/>
      <c r="I768" s="236"/>
      <c r="J768" s="236"/>
      <c r="K768" s="236"/>
      <c r="L768" s="236"/>
      <c r="M768" s="236"/>
      <c r="N768" s="236"/>
      <c r="O768" s="236"/>
      <c r="P768" s="236"/>
      <c r="Q768" s="236"/>
      <c r="R768" s="236"/>
      <c r="S768" s="236"/>
      <c r="T768" s="236"/>
      <c r="U768" s="236"/>
      <c r="V768" s="236"/>
      <c r="W768" s="236"/>
      <c r="X768" s="236"/>
      <c r="Y768" s="236"/>
      <c r="Z768" s="236"/>
      <c r="AA768" s="236"/>
      <c r="AB768" s="236"/>
      <c r="AC768" s="236"/>
      <c r="AD768" s="236"/>
      <c r="AE768" s="236"/>
    </row>
    <row r="769" spans="1:31" ht="15.75" customHeight="1" x14ac:dyDescent="0.25">
      <c r="A769" s="236"/>
      <c r="B769" s="236"/>
      <c r="C769" s="236"/>
      <c r="D769" s="236"/>
      <c r="E769" s="236"/>
      <c r="F769" s="236"/>
      <c r="G769" s="237"/>
      <c r="H769" s="236"/>
      <c r="I769" s="236"/>
      <c r="J769" s="236"/>
      <c r="K769" s="236"/>
      <c r="L769" s="236"/>
      <c r="M769" s="236"/>
      <c r="N769" s="236"/>
      <c r="O769" s="236"/>
      <c r="P769" s="236"/>
      <c r="Q769" s="236"/>
      <c r="R769" s="236"/>
      <c r="S769" s="236"/>
      <c r="T769" s="236"/>
      <c r="U769" s="236"/>
      <c r="V769" s="236"/>
      <c r="W769" s="236"/>
      <c r="X769" s="236"/>
      <c r="Y769" s="236"/>
      <c r="Z769" s="236"/>
      <c r="AA769" s="236"/>
      <c r="AB769" s="236"/>
      <c r="AC769" s="236"/>
      <c r="AD769" s="236"/>
      <c r="AE769" s="236"/>
    </row>
    <row r="770" spans="1:31" ht="15.75" customHeight="1" x14ac:dyDescent="0.25">
      <c r="A770" s="236"/>
      <c r="B770" s="236"/>
      <c r="C770" s="236"/>
      <c r="D770" s="236"/>
      <c r="E770" s="236"/>
      <c r="F770" s="236"/>
      <c r="G770" s="237"/>
      <c r="H770" s="236"/>
      <c r="I770" s="236"/>
      <c r="J770" s="236"/>
      <c r="K770" s="236"/>
      <c r="L770" s="236"/>
      <c r="M770" s="236"/>
      <c r="N770" s="236"/>
      <c r="O770" s="236"/>
      <c r="P770" s="236"/>
      <c r="Q770" s="236"/>
      <c r="R770" s="236"/>
      <c r="S770" s="236"/>
      <c r="T770" s="236"/>
      <c r="U770" s="236"/>
      <c r="V770" s="236"/>
      <c r="W770" s="236"/>
      <c r="X770" s="236"/>
      <c r="Y770" s="236"/>
      <c r="Z770" s="236"/>
      <c r="AA770" s="236"/>
      <c r="AB770" s="236"/>
      <c r="AC770" s="236"/>
      <c r="AD770" s="236"/>
      <c r="AE770" s="236"/>
    </row>
    <row r="771" spans="1:31" ht="15.75" customHeight="1" x14ac:dyDescent="0.25">
      <c r="A771" s="236"/>
      <c r="B771" s="236"/>
      <c r="C771" s="236"/>
      <c r="D771" s="236"/>
      <c r="E771" s="236"/>
      <c r="F771" s="236"/>
      <c r="G771" s="237"/>
      <c r="H771" s="236"/>
      <c r="I771" s="236"/>
      <c r="J771" s="236"/>
      <c r="K771" s="236"/>
      <c r="L771" s="236"/>
      <c r="M771" s="236"/>
      <c r="N771" s="236"/>
      <c r="O771" s="236"/>
      <c r="P771" s="236"/>
      <c r="Q771" s="236"/>
      <c r="R771" s="236"/>
      <c r="S771" s="236"/>
      <c r="T771" s="236"/>
      <c r="U771" s="236"/>
      <c r="V771" s="236"/>
      <c r="W771" s="236"/>
      <c r="X771" s="236"/>
      <c r="Y771" s="236"/>
      <c r="Z771" s="236"/>
      <c r="AA771" s="236"/>
      <c r="AB771" s="236"/>
      <c r="AC771" s="236"/>
      <c r="AD771" s="236"/>
      <c r="AE771" s="236"/>
    </row>
    <row r="772" spans="1:31" ht="15.75" customHeight="1" x14ac:dyDescent="0.25">
      <c r="A772" s="236"/>
      <c r="B772" s="236"/>
      <c r="C772" s="236"/>
      <c r="D772" s="236"/>
      <c r="E772" s="236"/>
      <c r="F772" s="236"/>
      <c r="G772" s="237"/>
      <c r="H772" s="236"/>
      <c r="I772" s="236"/>
      <c r="J772" s="236"/>
      <c r="K772" s="236"/>
      <c r="L772" s="236"/>
      <c r="M772" s="236"/>
      <c r="N772" s="236"/>
      <c r="O772" s="236"/>
      <c r="P772" s="236"/>
      <c r="Q772" s="236"/>
      <c r="R772" s="236"/>
      <c r="S772" s="236"/>
      <c r="T772" s="236"/>
      <c r="U772" s="236"/>
      <c r="V772" s="236"/>
      <c r="W772" s="236"/>
      <c r="X772" s="236"/>
      <c r="Y772" s="236"/>
      <c r="Z772" s="236"/>
      <c r="AA772" s="236"/>
      <c r="AB772" s="236"/>
      <c r="AC772" s="236"/>
      <c r="AD772" s="236"/>
      <c r="AE772" s="236"/>
    </row>
    <row r="773" spans="1:31" ht="15.75" customHeight="1" x14ac:dyDescent="0.25">
      <c r="A773" s="236"/>
      <c r="B773" s="236"/>
      <c r="C773" s="236"/>
      <c r="D773" s="236"/>
      <c r="E773" s="236"/>
      <c r="F773" s="236"/>
      <c r="G773" s="237"/>
      <c r="H773" s="236"/>
      <c r="I773" s="236"/>
      <c r="J773" s="236"/>
      <c r="K773" s="236"/>
      <c r="L773" s="236"/>
      <c r="M773" s="236"/>
      <c r="N773" s="236"/>
      <c r="O773" s="236"/>
      <c r="P773" s="236"/>
      <c r="Q773" s="236"/>
      <c r="R773" s="236"/>
      <c r="S773" s="236"/>
      <c r="T773" s="236"/>
      <c r="U773" s="236"/>
      <c r="V773" s="236"/>
      <c r="W773" s="236"/>
      <c r="X773" s="236"/>
      <c r="Y773" s="236"/>
      <c r="Z773" s="236"/>
      <c r="AA773" s="236"/>
      <c r="AB773" s="236"/>
      <c r="AC773" s="236"/>
      <c r="AD773" s="236"/>
      <c r="AE773" s="236"/>
    </row>
    <row r="774" spans="1:31" ht="15.75" customHeight="1" x14ac:dyDescent="0.25">
      <c r="A774" s="236"/>
      <c r="B774" s="236"/>
      <c r="C774" s="236"/>
      <c r="D774" s="236"/>
      <c r="E774" s="236"/>
      <c r="F774" s="236"/>
      <c r="G774" s="237"/>
      <c r="H774" s="236"/>
      <c r="I774" s="236"/>
      <c r="J774" s="236"/>
      <c r="K774" s="236"/>
      <c r="L774" s="236"/>
      <c r="M774" s="236"/>
      <c r="N774" s="236"/>
      <c r="O774" s="236"/>
      <c r="P774" s="236"/>
      <c r="Q774" s="236"/>
      <c r="R774" s="236"/>
      <c r="S774" s="236"/>
      <c r="T774" s="236"/>
      <c r="U774" s="236"/>
      <c r="V774" s="236"/>
      <c r="W774" s="236"/>
      <c r="X774" s="236"/>
      <c r="Y774" s="236"/>
      <c r="Z774" s="236"/>
      <c r="AA774" s="236"/>
      <c r="AB774" s="236"/>
      <c r="AC774" s="236"/>
      <c r="AD774" s="236"/>
      <c r="AE774" s="236"/>
    </row>
    <row r="775" spans="1:31" ht="15.75" customHeight="1" x14ac:dyDescent="0.25">
      <c r="A775" s="236"/>
      <c r="B775" s="236"/>
      <c r="C775" s="236"/>
      <c r="D775" s="236"/>
      <c r="E775" s="236"/>
      <c r="F775" s="236"/>
      <c r="G775" s="237"/>
      <c r="H775" s="236"/>
      <c r="I775" s="236"/>
      <c r="J775" s="236"/>
      <c r="K775" s="236"/>
      <c r="L775" s="236"/>
      <c r="M775" s="236"/>
      <c r="N775" s="236"/>
      <c r="O775" s="236"/>
      <c r="P775" s="236"/>
      <c r="Q775" s="236"/>
      <c r="R775" s="236"/>
      <c r="S775" s="236"/>
      <c r="T775" s="236"/>
      <c r="U775" s="236"/>
      <c r="V775" s="236"/>
      <c r="W775" s="236"/>
      <c r="X775" s="236"/>
      <c r="Y775" s="236"/>
      <c r="Z775" s="236"/>
      <c r="AA775" s="236"/>
      <c r="AB775" s="236"/>
      <c r="AC775" s="236"/>
      <c r="AD775" s="236"/>
      <c r="AE775" s="236"/>
    </row>
    <row r="776" spans="1:31" ht="15.75" customHeight="1" x14ac:dyDescent="0.25">
      <c r="A776" s="236"/>
      <c r="B776" s="236"/>
      <c r="C776" s="236"/>
      <c r="D776" s="236"/>
      <c r="E776" s="236"/>
      <c r="F776" s="236"/>
      <c r="G776" s="237"/>
      <c r="H776" s="236"/>
      <c r="I776" s="236"/>
      <c r="J776" s="236"/>
      <c r="K776" s="236"/>
      <c r="L776" s="236"/>
      <c r="M776" s="236"/>
      <c r="N776" s="236"/>
      <c r="O776" s="236"/>
      <c r="P776" s="236"/>
      <c r="Q776" s="236"/>
      <c r="R776" s="236"/>
      <c r="S776" s="236"/>
      <c r="T776" s="236"/>
      <c r="U776" s="236"/>
      <c r="V776" s="236"/>
      <c r="W776" s="236"/>
      <c r="X776" s="236"/>
      <c r="Y776" s="236"/>
      <c r="Z776" s="236"/>
      <c r="AA776" s="236"/>
      <c r="AB776" s="236"/>
      <c r="AC776" s="236"/>
      <c r="AD776" s="236"/>
      <c r="AE776" s="236"/>
    </row>
    <row r="777" spans="1:31" ht="15.75" customHeight="1" x14ac:dyDescent="0.25">
      <c r="A777" s="236"/>
      <c r="B777" s="236"/>
      <c r="C777" s="236"/>
      <c r="D777" s="236"/>
      <c r="E777" s="236"/>
      <c r="F777" s="236"/>
      <c r="G777" s="237"/>
      <c r="H777" s="236"/>
      <c r="I777" s="236"/>
      <c r="J777" s="236"/>
      <c r="K777" s="236"/>
      <c r="L777" s="236"/>
      <c r="M777" s="236"/>
      <c r="N777" s="236"/>
      <c r="O777" s="236"/>
      <c r="P777" s="236"/>
      <c r="Q777" s="236"/>
      <c r="R777" s="236"/>
      <c r="S777" s="236"/>
      <c r="T777" s="236"/>
      <c r="U777" s="236"/>
      <c r="V777" s="236"/>
      <c r="W777" s="236"/>
      <c r="X777" s="236"/>
      <c r="Y777" s="236"/>
      <c r="Z777" s="236"/>
      <c r="AA777" s="236"/>
      <c r="AB777" s="236"/>
      <c r="AC777" s="236"/>
      <c r="AD777" s="236"/>
      <c r="AE777" s="236"/>
    </row>
    <row r="778" spans="1:31" ht="15.75" customHeight="1" x14ac:dyDescent="0.25">
      <c r="A778" s="236"/>
      <c r="B778" s="236"/>
      <c r="C778" s="236"/>
      <c r="D778" s="236"/>
      <c r="E778" s="236"/>
      <c r="F778" s="236"/>
      <c r="G778" s="237"/>
      <c r="H778" s="236"/>
      <c r="I778" s="236"/>
      <c r="J778" s="236"/>
      <c r="K778" s="236"/>
      <c r="L778" s="236"/>
      <c r="M778" s="236"/>
      <c r="N778" s="236"/>
      <c r="O778" s="236"/>
      <c r="P778" s="236"/>
      <c r="Q778" s="236"/>
      <c r="R778" s="236"/>
      <c r="S778" s="236"/>
      <c r="T778" s="236"/>
      <c r="U778" s="236"/>
      <c r="V778" s="236"/>
      <c r="W778" s="236"/>
      <c r="X778" s="236"/>
      <c r="Y778" s="236"/>
      <c r="Z778" s="236"/>
      <c r="AA778" s="236"/>
      <c r="AB778" s="236"/>
      <c r="AC778" s="236"/>
      <c r="AD778" s="236"/>
      <c r="AE778" s="236"/>
    </row>
    <row r="779" spans="1:31" ht="15.75" customHeight="1" x14ac:dyDescent="0.25">
      <c r="A779" s="236"/>
      <c r="B779" s="236"/>
      <c r="C779" s="236"/>
      <c r="D779" s="236"/>
      <c r="E779" s="236"/>
      <c r="F779" s="236"/>
      <c r="G779" s="237"/>
      <c r="H779" s="236"/>
      <c r="I779" s="236"/>
      <c r="J779" s="236"/>
      <c r="K779" s="236"/>
      <c r="L779" s="236"/>
      <c r="M779" s="236"/>
      <c r="N779" s="236"/>
      <c r="O779" s="236"/>
      <c r="P779" s="236"/>
      <c r="Q779" s="236"/>
      <c r="R779" s="236"/>
      <c r="S779" s="236"/>
      <c r="T779" s="236"/>
      <c r="U779" s="236"/>
      <c r="V779" s="236"/>
      <c r="W779" s="236"/>
      <c r="X779" s="236"/>
      <c r="Y779" s="236"/>
      <c r="Z779" s="236"/>
      <c r="AA779" s="236"/>
      <c r="AB779" s="236"/>
      <c r="AC779" s="236"/>
      <c r="AD779" s="236"/>
      <c r="AE779" s="236"/>
    </row>
    <row r="780" spans="1:31" ht="15.75" customHeight="1" x14ac:dyDescent="0.25">
      <c r="A780" s="236"/>
      <c r="B780" s="236"/>
      <c r="C780" s="236"/>
      <c r="D780" s="236"/>
      <c r="E780" s="236"/>
      <c r="F780" s="236"/>
      <c r="G780" s="237"/>
      <c r="H780" s="236"/>
      <c r="I780" s="236"/>
      <c r="J780" s="236"/>
      <c r="K780" s="236"/>
      <c r="L780" s="236"/>
      <c r="M780" s="236"/>
      <c r="N780" s="236"/>
      <c r="O780" s="236"/>
      <c r="P780" s="236"/>
      <c r="Q780" s="236"/>
      <c r="R780" s="236"/>
      <c r="S780" s="236"/>
      <c r="T780" s="236"/>
      <c r="U780" s="236"/>
      <c r="V780" s="236"/>
      <c r="W780" s="236"/>
      <c r="X780" s="236"/>
      <c r="Y780" s="236"/>
      <c r="Z780" s="236"/>
      <c r="AA780" s="236"/>
      <c r="AB780" s="236"/>
      <c r="AC780" s="236"/>
      <c r="AD780" s="236"/>
      <c r="AE780" s="236"/>
    </row>
    <row r="781" spans="1:31" ht="15.75" customHeight="1" x14ac:dyDescent="0.25">
      <c r="A781" s="236"/>
      <c r="B781" s="236"/>
      <c r="C781" s="236"/>
      <c r="D781" s="236"/>
      <c r="E781" s="236"/>
      <c r="F781" s="236"/>
      <c r="G781" s="237"/>
      <c r="H781" s="236"/>
      <c r="I781" s="236"/>
      <c r="J781" s="236"/>
      <c r="K781" s="236"/>
      <c r="L781" s="236"/>
      <c r="M781" s="236"/>
      <c r="N781" s="236"/>
      <c r="O781" s="236"/>
      <c r="P781" s="236"/>
      <c r="Q781" s="236"/>
      <c r="R781" s="236"/>
      <c r="S781" s="236"/>
      <c r="T781" s="236"/>
      <c r="U781" s="236"/>
      <c r="V781" s="236"/>
      <c r="W781" s="236"/>
      <c r="X781" s="236"/>
      <c r="Y781" s="236"/>
      <c r="Z781" s="236"/>
      <c r="AA781" s="236"/>
      <c r="AB781" s="236"/>
      <c r="AC781" s="236"/>
      <c r="AD781" s="236"/>
      <c r="AE781" s="236"/>
    </row>
    <row r="782" spans="1:31" ht="15.75" customHeight="1" x14ac:dyDescent="0.25">
      <c r="A782" s="236"/>
      <c r="B782" s="236"/>
      <c r="C782" s="236"/>
      <c r="D782" s="236"/>
      <c r="E782" s="236"/>
      <c r="F782" s="236"/>
      <c r="G782" s="237"/>
      <c r="H782" s="236"/>
      <c r="I782" s="236"/>
      <c r="J782" s="236"/>
      <c r="K782" s="236"/>
      <c r="L782" s="236"/>
      <c r="M782" s="236"/>
      <c r="N782" s="236"/>
      <c r="O782" s="236"/>
      <c r="P782" s="236"/>
      <c r="Q782" s="236"/>
      <c r="R782" s="236"/>
      <c r="S782" s="236"/>
      <c r="T782" s="236"/>
      <c r="U782" s="236"/>
      <c r="V782" s="236"/>
      <c r="W782" s="236"/>
      <c r="X782" s="236"/>
      <c r="Y782" s="236"/>
      <c r="Z782" s="236"/>
      <c r="AA782" s="236"/>
      <c r="AB782" s="236"/>
      <c r="AC782" s="236"/>
      <c r="AD782" s="236"/>
      <c r="AE782" s="236"/>
    </row>
    <row r="783" spans="1:31" ht="15.75" customHeight="1" x14ac:dyDescent="0.25">
      <c r="A783" s="236"/>
      <c r="B783" s="236"/>
      <c r="C783" s="236"/>
      <c r="D783" s="236"/>
      <c r="E783" s="236"/>
      <c r="F783" s="236"/>
      <c r="G783" s="237"/>
      <c r="H783" s="236"/>
      <c r="I783" s="236"/>
      <c r="J783" s="236"/>
      <c r="K783" s="236"/>
      <c r="L783" s="236"/>
      <c r="M783" s="236"/>
      <c r="N783" s="236"/>
      <c r="O783" s="236"/>
      <c r="P783" s="236"/>
      <c r="Q783" s="236"/>
      <c r="R783" s="236"/>
      <c r="S783" s="236"/>
      <c r="T783" s="236"/>
      <c r="U783" s="236"/>
      <c r="V783" s="236"/>
      <c r="W783" s="236"/>
      <c r="X783" s="236"/>
      <c r="Y783" s="236"/>
      <c r="Z783" s="236"/>
      <c r="AA783" s="236"/>
      <c r="AB783" s="236"/>
      <c r="AC783" s="236"/>
      <c r="AD783" s="236"/>
      <c r="AE783" s="236"/>
    </row>
    <row r="784" spans="1:31" ht="15.75" customHeight="1" x14ac:dyDescent="0.25">
      <c r="A784" s="236"/>
      <c r="B784" s="236"/>
      <c r="C784" s="236"/>
      <c r="D784" s="236"/>
      <c r="E784" s="236"/>
      <c r="F784" s="236"/>
      <c r="G784" s="237"/>
      <c r="H784" s="236"/>
      <c r="I784" s="236"/>
      <c r="J784" s="236"/>
      <c r="K784" s="236"/>
      <c r="L784" s="236"/>
      <c r="M784" s="236"/>
      <c r="N784" s="236"/>
      <c r="O784" s="236"/>
      <c r="P784" s="236"/>
      <c r="Q784" s="236"/>
      <c r="R784" s="236"/>
      <c r="S784" s="236"/>
      <c r="T784" s="236"/>
      <c r="U784" s="236"/>
      <c r="V784" s="236"/>
      <c r="W784" s="236"/>
      <c r="X784" s="236"/>
      <c r="Y784" s="236"/>
      <c r="Z784" s="236"/>
      <c r="AA784" s="236"/>
      <c r="AB784" s="236"/>
      <c r="AC784" s="236"/>
      <c r="AD784" s="236"/>
      <c r="AE784" s="236"/>
    </row>
    <row r="785" spans="1:31" ht="15.75" customHeight="1" x14ac:dyDescent="0.25">
      <c r="A785" s="236"/>
      <c r="B785" s="236"/>
      <c r="C785" s="236"/>
      <c r="D785" s="236"/>
      <c r="E785" s="236"/>
      <c r="F785" s="236"/>
      <c r="G785" s="237"/>
      <c r="H785" s="236"/>
      <c r="I785" s="236"/>
      <c r="J785" s="236"/>
      <c r="K785" s="236"/>
      <c r="L785" s="236"/>
      <c r="M785" s="236"/>
      <c r="N785" s="236"/>
      <c r="O785" s="236"/>
      <c r="P785" s="236"/>
      <c r="Q785" s="236"/>
      <c r="R785" s="236"/>
      <c r="S785" s="236"/>
      <c r="T785" s="236"/>
      <c r="U785" s="236"/>
      <c r="V785" s="236"/>
      <c r="W785" s="236"/>
      <c r="X785" s="236"/>
      <c r="Y785" s="236"/>
      <c r="Z785" s="236"/>
      <c r="AA785" s="236"/>
      <c r="AB785" s="236"/>
      <c r="AC785" s="236"/>
      <c r="AD785" s="236"/>
      <c r="AE785" s="236"/>
    </row>
    <row r="786" spans="1:31" ht="15.75" customHeight="1" x14ac:dyDescent="0.25">
      <c r="A786" s="236"/>
      <c r="B786" s="236"/>
      <c r="C786" s="236"/>
      <c r="D786" s="236"/>
      <c r="E786" s="236"/>
      <c r="F786" s="236"/>
      <c r="G786" s="237"/>
      <c r="H786" s="236"/>
      <c r="I786" s="236"/>
      <c r="J786" s="236"/>
      <c r="K786" s="236"/>
      <c r="L786" s="236"/>
      <c r="M786" s="236"/>
      <c r="N786" s="236"/>
      <c r="O786" s="236"/>
      <c r="P786" s="236"/>
      <c r="Q786" s="236"/>
      <c r="R786" s="236"/>
      <c r="S786" s="236"/>
      <c r="T786" s="236"/>
      <c r="U786" s="236"/>
      <c r="V786" s="236"/>
      <c r="W786" s="236"/>
      <c r="X786" s="236"/>
      <c r="Y786" s="236"/>
      <c r="Z786" s="236"/>
      <c r="AA786" s="236"/>
      <c r="AB786" s="236"/>
      <c r="AC786" s="236"/>
      <c r="AD786" s="236"/>
      <c r="AE786" s="236"/>
    </row>
    <row r="787" spans="1:31" ht="15.75" customHeight="1" x14ac:dyDescent="0.25">
      <c r="A787" s="236"/>
      <c r="B787" s="236"/>
      <c r="C787" s="236"/>
      <c r="D787" s="236"/>
      <c r="E787" s="236"/>
      <c r="F787" s="236"/>
      <c r="G787" s="237"/>
      <c r="H787" s="236"/>
      <c r="I787" s="236"/>
      <c r="J787" s="236"/>
      <c r="K787" s="236"/>
      <c r="L787" s="236"/>
      <c r="M787" s="236"/>
      <c r="N787" s="236"/>
      <c r="O787" s="236"/>
      <c r="P787" s="236"/>
      <c r="Q787" s="236"/>
      <c r="R787" s="236"/>
      <c r="S787" s="236"/>
      <c r="T787" s="236"/>
      <c r="U787" s="236"/>
      <c r="V787" s="236"/>
      <c r="W787" s="236"/>
      <c r="X787" s="236"/>
      <c r="Y787" s="236"/>
      <c r="Z787" s="236"/>
      <c r="AA787" s="236"/>
      <c r="AB787" s="236"/>
      <c r="AC787" s="236"/>
      <c r="AD787" s="236"/>
      <c r="AE787" s="236"/>
    </row>
    <row r="788" spans="1:31" ht="15.75" customHeight="1" x14ac:dyDescent="0.25">
      <c r="A788" s="236"/>
      <c r="B788" s="236"/>
      <c r="C788" s="236"/>
      <c r="D788" s="236"/>
      <c r="E788" s="236"/>
      <c r="F788" s="236"/>
      <c r="G788" s="237"/>
      <c r="H788" s="236"/>
      <c r="I788" s="236"/>
      <c r="J788" s="236"/>
      <c r="K788" s="236"/>
      <c r="L788" s="236"/>
      <c r="M788" s="236"/>
      <c r="N788" s="236"/>
      <c r="O788" s="236"/>
      <c r="P788" s="236"/>
      <c r="Q788" s="236"/>
      <c r="R788" s="236"/>
      <c r="S788" s="236"/>
      <c r="T788" s="236"/>
      <c r="U788" s="236"/>
      <c r="V788" s="236"/>
      <c r="W788" s="236"/>
      <c r="X788" s="236"/>
      <c r="Y788" s="236"/>
      <c r="Z788" s="236"/>
      <c r="AA788" s="236"/>
      <c r="AB788" s="236"/>
      <c r="AC788" s="236"/>
      <c r="AD788" s="236"/>
      <c r="AE788" s="236"/>
    </row>
    <row r="789" spans="1:31" ht="15.75" customHeight="1" x14ac:dyDescent="0.25">
      <c r="A789" s="236"/>
      <c r="B789" s="236"/>
      <c r="C789" s="236"/>
      <c r="D789" s="236"/>
      <c r="E789" s="236"/>
      <c r="F789" s="236"/>
      <c r="G789" s="237"/>
      <c r="H789" s="236"/>
      <c r="I789" s="236"/>
      <c r="J789" s="236"/>
      <c r="K789" s="236"/>
      <c r="L789" s="236"/>
      <c r="M789" s="236"/>
      <c r="N789" s="236"/>
      <c r="O789" s="236"/>
      <c r="P789" s="236"/>
      <c r="Q789" s="236"/>
      <c r="R789" s="236"/>
      <c r="S789" s="236"/>
      <c r="T789" s="236"/>
      <c r="U789" s="236"/>
      <c r="V789" s="236"/>
      <c r="W789" s="236"/>
      <c r="X789" s="236"/>
      <c r="Y789" s="236"/>
      <c r="Z789" s="236"/>
      <c r="AA789" s="236"/>
      <c r="AB789" s="236"/>
      <c r="AC789" s="236"/>
      <c r="AD789" s="236"/>
      <c r="AE789" s="236"/>
    </row>
    <row r="790" spans="1:31" ht="15.75" customHeight="1" x14ac:dyDescent="0.25">
      <c r="A790" s="236"/>
      <c r="B790" s="236"/>
      <c r="C790" s="236"/>
      <c r="D790" s="236"/>
      <c r="E790" s="236"/>
      <c r="F790" s="236"/>
      <c r="G790" s="237"/>
      <c r="H790" s="236"/>
      <c r="I790" s="236"/>
      <c r="J790" s="236"/>
      <c r="K790" s="236"/>
      <c r="L790" s="236"/>
      <c r="M790" s="236"/>
      <c r="N790" s="236"/>
      <c r="O790" s="236"/>
      <c r="P790" s="236"/>
      <c r="Q790" s="236"/>
      <c r="R790" s="236"/>
      <c r="S790" s="236"/>
      <c r="T790" s="236"/>
      <c r="U790" s="236"/>
      <c r="V790" s="236"/>
      <c r="W790" s="236"/>
      <c r="X790" s="236"/>
      <c r="Y790" s="236"/>
      <c r="Z790" s="236"/>
      <c r="AA790" s="236"/>
      <c r="AB790" s="236"/>
      <c r="AC790" s="236"/>
      <c r="AD790" s="236"/>
      <c r="AE790" s="236"/>
    </row>
    <row r="791" spans="1:31" ht="15.75" customHeight="1" x14ac:dyDescent="0.25">
      <c r="A791" s="236"/>
      <c r="B791" s="236"/>
      <c r="C791" s="236"/>
      <c r="D791" s="236"/>
      <c r="E791" s="236"/>
      <c r="F791" s="236"/>
      <c r="G791" s="237"/>
      <c r="H791" s="236"/>
      <c r="I791" s="236"/>
      <c r="J791" s="236"/>
      <c r="K791" s="236"/>
      <c r="L791" s="236"/>
      <c r="M791" s="236"/>
      <c r="N791" s="236"/>
      <c r="O791" s="236"/>
      <c r="P791" s="236"/>
      <c r="Q791" s="236"/>
      <c r="R791" s="236"/>
      <c r="S791" s="236"/>
      <c r="T791" s="236"/>
      <c r="U791" s="236"/>
      <c r="V791" s="236"/>
      <c r="W791" s="236"/>
      <c r="X791" s="236"/>
      <c r="Y791" s="236"/>
      <c r="Z791" s="236"/>
      <c r="AA791" s="236"/>
      <c r="AB791" s="236"/>
      <c r="AC791" s="236"/>
      <c r="AD791" s="236"/>
      <c r="AE791" s="236"/>
    </row>
    <row r="792" spans="1:31" ht="15.75" customHeight="1" x14ac:dyDescent="0.25">
      <c r="A792" s="236"/>
      <c r="B792" s="236"/>
      <c r="C792" s="236"/>
      <c r="D792" s="236"/>
      <c r="E792" s="236"/>
      <c r="F792" s="236"/>
      <c r="G792" s="237"/>
      <c r="H792" s="236"/>
      <c r="I792" s="236"/>
      <c r="J792" s="236"/>
      <c r="K792" s="236"/>
      <c r="L792" s="236"/>
      <c r="M792" s="236"/>
      <c r="N792" s="236"/>
      <c r="O792" s="236"/>
      <c r="P792" s="236"/>
      <c r="Q792" s="236"/>
      <c r="R792" s="236"/>
      <c r="S792" s="236"/>
      <c r="T792" s="236"/>
      <c r="U792" s="236"/>
      <c r="V792" s="236"/>
      <c r="W792" s="236"/>
      <c r="X792" s="236"/>
      <c r="Y792" s="236"/>
      <c r="Z792" s="236"/>
      <c r="AA792" s="236"/>
      <c r="AB792" s="236"/>
      <c r="AC792" s="236"/>
      <c r="AD792" s="236"/>
      <c r="AE792" s="236"/>
    </row>
    <row r="793" spans="1:31" ht="15.75" customHeight="1" x14ac:dyDescent="0.25">
      <c r="A793" s="236"/>
      <c r="B793" s="236"/>
      <c r="C793" s="236"/>
      <c r="D793" s="236"/>
      <c r="E793" s="236"/>
      <c r="F793" s="236"/>
      <c r="G793" s="237"/>
      <c r="H793" s="236"/>
      <c r="I793" s="236"/>
      <c r="J793" s="236"/>
      <c r="K793" s="236"/>
      <c r="L793" s="236"/>
      <c r="M793" s="236"/>
      <c r="N793" s="236"/>
      <c r="O793" s="236"/>
      <c r="P793" s="236"/>
      <c r="Q793" s="236"/>
      <c r="R793" s="236"/>
      <c r="S793" s="236"/>
      <c r="T793" s="236"/>
      <c r="U793" s="236"/>
      <c r="V793" s="236"/>
      <c r="W793" s="236"/>
      <c r="X793" s="236"/>
      <c r="Y793" s="236"/>
      <c r="Z793" s="236"/>
      <c r="AA793" s="236"/>
      <c r="AB793" s="236"/>
      <c r="AC793" s="236"/>
      <c r="AD793" s="236"/>
      <c r="AE793" s="236"/>
    </row>
    <row r="794" spans="1:31" ht="15.75" customHeight="1" x14ac:dyDescent="0.25">
      <c r="A794" s="236"/>
      <c r="B794" s="236"/>
      <c r="C794" s="236"/>
      <c r="D794" s="236"/>
      <c r="E794" s="236"/>
      <c r="F794" s="236"/>
      <c r="G794" s="237"/>
      <c r="H794" s="236"/>
      <c r="I794" s="236"/>
      <c r="J794" s="236"/>
      <c r="K794" s="236"/>
      <c r="L794" s="236"/>
      <c r="M794" s="236"/>
      <c r="N794" s="236"/>
      <c r="O794" s="236"/>
      <c r="P794" s="236"/>
      <c r="Q794" s="236"/>
      <c r="R794" s="236"/>
      <c r="S794" s="236"/>
      <c r="T794" s="236"/>
      <c r="U794" s="236"/>
      <c r="V794" s="236"/>
      <c r="W794" s="236"/>
      <c r="X794" s="236"/>
      <c r="Y794" s="236"/>
      <c r="Z794" s="236"/>
      <c r="AA794" s="236"/>
      <c r="AB794" s="236"/>
      <c r="AC794" s="236"/>
      <c r="AD794" s="236"/>
      <c r="AE794" s="236"/>
    </row>
    <row r="795" spans="1:31" ht="15.75" customHeight="1" x14ac:dyDescent="0.25">
      <c r="A795" s="236"/>
      <c r="B795" s="236"/>
      <c r="C795" s="236"/>
      <c r="D795" s="236"/>
      <c r="E795" s="236"/>
      <c r="F795" s="236"/>
      <c r="G795" s="237"/>
      <c r="H795" s="236"/>
      <c r="I795" s="236"/>
      <c r="J795" s="236"/>
      <c r="K795" s="236"/>
      <c r="L795" s="236"/>
      <c r="M795" s="236"/>
      <c r="N795" s="236"/>
      <c r="O795" s="236"/>
      <c r="P795" s="236"/>
      <c r="Q795" s="236"/>
      <c r="R795" s="236"/>
      <c r="S795" s="236"/>
      <c r="T795" s="236"/>
      <c r="U795" s="236"/>
      <c r="V795" s="236"/>
      <c r="W795" s="236"/>
      <c r="X795" s="236"/>
      <c r="Y795" s="236"/>
      <c r="Z795" s="236"/>
      <c r="AA795" s="236"/>
      <c r="AB795" s="236"/>
      <c r="AC795" s="236"/>
      <c r="AD795" s="236"/>
      <c r="AE795" s="236"/>
    </row>
    <row r="796" spans="1:31" ht="15.75" customHeight="1" x14ac:dyDescent="0.25">
      <c r="A796" s="236"/>
      <c r="B796" s="236"/>
      <c r="C796" s="236"/>
      <c r="D796" s="236"/>
      <c r="E796" s="236"/>
      <c r="F796" s="236"/>
      <c r="G796" s="237"/>
      <c r="H796" s="236"/>
      <c r="I796" s="236"/>
      <c r="J796" s="236"/>
      <c r="K796" s="236"/>
      <c r="L796" s="236"/>
      <c r="M796" s="236"/>
      <c r="N796" s="236"/>
      <c r="O796" s="236"/>
      <c r="P796" s="236"/>
      <c r="Q796" s="236"/>
      <c r="R796" s="236"/>
      <c r="S796" s="236"/>
      <c r="T796" s="236"/>
      <c r="U796" s="236"/>
      <c r="V796" s="236"/>
      <c r="W796" s="236"/>
      <c r="X796" s="236"/>
      <c r="Y796" s="236"/>
      <c r="Z796" s="236"/>
      <c r="AA796" s="236"/>
      <c r="AB796" s="236"/>
      <c r="AC796" s="236"/>
      <c r="AD796" s="236"/>
      <c r="AE796" s="236"/>
    </row>
    <row r="797" spans="1:31" ht="15.75" customHeight="1" x14ac:dyDescent="0.25">
      <c r="A797" s="236"/>
      <c r="B797" s="236"/>
      <c r="C797" s="236"/>
      <c r="D797" s="236"/>
      <c r="E797" s="236"/>
      <c r="F797" s="236"/>
      <c r="G797" s="237"/>
      <c r="H797" s="236"/>
      <c r="I797" s="236"/>
      <c r="J797" s="236"/>
      <c r="K797" s="236"/>
      <c r="L797" s="236"/>
      <c r="M797" s="236"/>
      <c r="N797" s="236"/>
      <c r="O797" s="236"/>
      <c r="P797" s="236"/>
      <c r="Q797" s="236"/>
      <c r="R797" s="236"/>
      <c r="S797" s="236"/>
      <c r="T797" s="236"/>
      <c r="U797" s="236"/>
      <c r="V797" s="236"/>
      <c r="W797" s="236"/>
      <c r="X797" s="236"/>
      <c r="Y797" s="236"/>
      <c r="Z797" s="236"/>
      <c r="AA797" s="236"/>
      <c r="AB797" s="236"/>
      <c r="AC797" s="236"/>
      <c r="AD797" s="236"/>
      <c r="AE797" s="236"/>
    </row>
    <row r="798" spans="1:31" ht="15.75" customHeight="1" x14ac:dyDescent="0.25">
      <c r="A798" s="236"/>
      <c r="B798" s="236"/>
      <c r="C798" s="236"/>
      <c r="D798" s="236"/>
      <c r="E798" s="236"/>
      <c r="F798" s="236"/>
      <c r="G798" s="237"/>
      <c r="H798" s="236"/>
      <c r="I798" s="236"/>
      <c r="J798" s="236"/>
      <c r="K798" s="236"/>
      <c r="L798" s="236"/>
      <c r="M798" s="236"/>
      <c r="N798" s="236"/>
      <c r="O798" s="236"/>
      <c r="P798" s="236"/>
      <c r="Q798" s="236"/>
      <c r="R798" s="236"/>
      <c r="S798" s="236"/>
      <c r="T798" s="236"/>
      <c r="U798" s="236"/>
      <c r="V798" s="236"/>
      <c r="W798" s="236"/>
      <c r="X798" s="236"/>
      <c r="Y798" s="236"/>
      <c r="Z798" s="236"/>
      <c r="AA798" s="236"/>
      <c r="AB798" s="236"/>
      <c r="AC798" s="236"/>
      <c r="AD798" s="236"/>
      <c r="AE798" s="236"/>
    </row>
    <row r="799" spans="1:31" ht="15.75" customHeight="1" x14ac:dyDescent="0.25">
      <c r="A799" s="236"/>
      <c r="B799" s="236"/>
      <c r="C799" s="236"/>
      <c r="D799" s="236"/>
      <c r="E799" s="236"/>
      <c r="F799" s="236"/>
      <c r="G799" s="237"/>
      <c r="H799" s="236"/>
      <c r="I799" s="236"/>
      <c r="J799" s="236"/>
      <c r="K799" s="236"/>
      <c r="L799" s="236"/>
      <c r="M799" s="236"/>
      <c r="N799" s="236"/>
      <c r="O799" s="236"/>
      <c r="P799" s="236"/>
      <c r="Q799" s="236"/>
      <c r="R799" s="236"/>
      <c r="S799" s="236"/>
      <c r="T799" s="236"/>
      <c r="U799" s="236"/>
      <c r="V799" s="236"/>
      <c r="W799" s="236"/>
      <c r="X799" s="236"/>
      <c r="Y799" s="236"/>
      <c r="Z799" s="236"/>
      <c r="AA799" s="236"/>
      <c r="AB799" s="236"/>
      <c r="AC799" s="236"/>
      <c r="AD799" s="236"/>
      <c r="AE799" s="236"/>
    </row>
    <row r="800" spans="1:31" ht="15.75" customHeight="1" x14ac:dyDescent="0.25">
      <c r="A800" s="236"/>
      <c r="B800" s="236"/>
      <c r="C800" s="236"/>
      <c r="D800" s="236"/>
      <c r="E800" s="236"/>
      <c r="F800" s="236"/>
      <c r="G800" s="237"/>
      <c r="H800" s="236"/>
      <c r="I800" s="236"/>
      <c r="J800" s="236"/>
      <c r="K800" s="236"/>
      <c r="L800" s="236"/>
      <c r="M800" s="236"/>
      <c r="N800" s="236"/>
      <c r="O800" s="236"/>
      <c r="P800" s="236"/>
      <c r="Q800" s="236"/>
      <c r="R800" s="236"/>
      <c r="S800" s="236"/>
      <c r="T800" s="236"/>
      <c r="U800" s="236"/>
      <c r="V800" s="236"/>
      <c r="W800" s="236"/>
      <c r="X800" s="236"/>
      <c r="Y800" s="236"/>
      <c r="Z800" s="236"/>
      <c r="AA800" s="236"/>
      <c r="AB800" s="236"/>
      <c r="AC800" s="236"/>
      <c r="AD800" s="236"/>
      <c r="AE800" s="236"/>
    </row>
    <row r="801" spans="1:31" ht="15.75" customHeight="1" x14ac:dyDescent="0.25">
      <c r="A801" s="236"/>
      <c r="B801" s="236"/>
      <c r="C801" s="236"/>
      <c r="D801" s="236"/>
      <c r="E801" s="236"/>
      <c r="F801" s="236"/>
      <c r="G801" s="237"/>
      <c r="H801" s="236"/>
      <c r="I801" s="236"/>
      <c r="J801" s="236"/>
      <c r="K801" s="236"/>
      <c r="L801" s="236"/>
      <c r="M801" s="236"/>
      <c r="N801" s="236"/>
      <c r="O801" s="236"/>
      <c r="P801" s="236"/>
      <c r="Q801" s="236"/>
      <c r="R801" s="236"/>
      <c r="S801" s="236"/>
      <c r="T801" s="236"/>
      <c r="U801" s="236"/>
      <c r="V801" s="236"/>
      <c r="W801" s="236"/>
      <c r="X801" s="236"/>
      <c r="Y801" s="236"/>
      <c r="Z801" s="236"/>
      <c r="AA801" s="236"/>
      <c r="AB801" s="236"/>
      <c r="AC801" s="236"/>
      <c r="AD801" s="236"/>
      <c r="AE801" s="236"/>
    </row>
    <row r="802" spans="1:31" ht="15.75" customHeight="1" x14ac:dyDescent="0.25">
      <c r="A802" s="236"/>
      <c r="B802" s="236"/>
      <c r="C802" s="236"/>
      <c r="D802" s="236"/>
      <c r="E802" s="236"/>
      <c r="F802" s="236"/>
      <c r="G802" s="237"/>
      <c r="H802" s="236"/>
      <c r="I802" s="236"/>
      <c r="J802" s="236"/>
      <c r="K802" s="236"/>
      <c r="L802" s="236"/>
      <c r="M802" s="236"/>
      <c r="N802" s="236"/>
      <c r="O802" s="236"/>
      <c r="P802" s="236"/>
      <c r="Q802" s="236"/>
      <c r="R802" s="236"/>
      <c r="S802" s="236"/>
      <c r="T802" s="236"/>
      <c r="U802" s="236"/>
      <c r="V802" s="236"/>
      <c r="W802" s="236"/>
      <c r="X802" s="236"/>
      <c r="Y802" s="236"/>
      <c r="Z802" s="236"/>
      <c r="AA802" s="236"/>
      <c r="AB802" s="236"/>
      <c r="AC802" s="236"/>
      <c r="AD802" s="236"/>
      <c r="AE802" s="236"/>
    </row>
    <row r="803" spans="1:31" ht="15.75" customHeight="1" x14ac:dyDescent="0.25">
      <c r="A803" s="236"/>
      <c r="B803" s="236"/>
      <c r="C803" s="236"/>
      <c r="D803" s="236"/>
      <c r="E803" s="236"/>
      <c r="F803" s="236"/>
      <c r="G803" s="237"/>
      <c r="H803" s="236"/>
      <c r="I803" s="236"/>
      <c r="J803" s="236"/>
      <c r="K803" s="236"/>
      <c r="L803" s="236"/>
      <c r="M803" s="236"/>
      <c r="N803" s="236"/>
      <c r="O803" s="236"/>
      <c r="P803" s="236"/>
      <c r="Q803" s="236"/>
      <c r="R803" s="236"/>
      <c r="S803" s="236"/>
      <c r="T803" s="236"/>
      <c r="U803" s="236"/>
      <c r="V803" s="236"/>
      <c r="W803" s="236"/>
      <c r="X803" s="236"/>
      <c r="Y803" s="236"/>
      <c r="Z803" s="236"/>
      <c r="AA803" s="236"/>
      <c r="AB803" s="236"/>
      <c r="AC803" s="236"/>
      <c r="AD803" s="236"/>
      <c r="AE803" s="236"/>
    </row>
    <row r="804" spans="1:31" ht="15.75" customHeight="1" x14ac:dyDescent="0.25">
      <c r="A804" s="236"/>
      <c r="B804" s="236"/>
      <c r="C804" s="236"/>
      <c r="D804" s="236"/>
      <c r="E804" s="236"/>
      <c r="F804" s="236"/>
      <c r="G804" s="237"/>
      <c r="H804" s="236"/>
      <c r="I804" s="236"/>
      <c r="J804" s="236"/>
      <c r="K804" s="236"/>
      <c r="L804" s="236"/>
      <c r="M804" s="236"/>
      <c r="N804" s="236"/>
      <c r="O804" s="236"/>
      <c r="P804" s="236"/>
      <c r="Q804" s="236"/>
      <c r="R804" s="236"/>
      <c r="S804" s="236"/>
      <c r="T804" s="236"/>
      <c r="U804" s="236"/>
      <c r="V804" s="236"/>
      <c r="W804" s="236"/>
      <c r="X804" s="236"/>
      <c r="Y804" s="236"/>
      <c r="Z804" s="236"/>
      <c r="AA804" s="236"/>
      <c r="AB804" s="236"/>
      <c r="AC804" s="236"/>
      <c r="AD804" s="236"/>
      <c r="AE804" s="236"/>
    </row>
    <row r="805" spans="1:31" ht="15.75" customHeight="1" x14ac:dyDescent="0.25">
      <c r="A805" s="236"/>
      <c r="B805" s="236"/>
      <c r="C805" s="236"/>
      <c r="D805" s="236"/>
      <c r="E805" s="236"/>
      <c r="F805" s="236"/>
      <c r="G805" s="237"/>
      <c r="H805" s="236"/>
      <c r="I805" s="236"/>
      <c r="J805" s="236"/>
      <c r="K805" s="236"/>
      <c r="L805" s="236"/>
      <c r="M805" s="236"/>
      <c r="N805" s="236"/>
      <c r="O805" s="236"/>
      <c r="P805" s="236"/>
      <c r="Q805" s="236"/>
      <c r="R805" s="236"/>
      <c r="S805" s="236"/>
      <c r="T805" s="236"/>
      <c r="U805" s="236"/>
      <c r="V805" s="236"/>
      <c r="W805" s="236"/>
      <c r="X805" s="236"/>
      <c r="Y805" s="236"/>
      <c r="Z805" s="236"/>
      <c r="AA805" s="236"/>
      <c r="AB805" s="236"/>
      <c r="AC805" s="236"/>
      <c r="AD805" s="236"/>
      <c r="AE805" s="236"/>
    </row>
    <row r="806" spans="1:31" ht="15.75" customHeight="1" x14ac:dyDescent="0.25">
      <c r="A806" s="236"/>
      <c r="B806" s="236"/>
      <c r="C806" s="236"/>
      <c r="D806" s="236"/>
      <c r="E806" s="236"/>
      <c r="F806" s="236"/>
      <c r="G806" s="237"/>
      <c r="H806" s="236"/>
      <c r="I806" s="236"/>
      <c r="J806" s="236"/>
      <c r="K806" s="236"/>
      <c r="L806" s="236"/>
      <c r="M806" s="236"/>
      <c r="N806" s="236"/>
      <c r="O806" s="236"/>
      <c r="P806" s="236"/>
      <c r="Q806" s="236"/>
      <c r="R806" s="236"/>
      <c r="S806" s="236"/>
      <c r="T806" s="236"/>
      <c r="U806" s="236"/>
      <c r="V806" s="236"/>
      <c r="W806" s="236"/>
      <c r="X806" s="236"/>
      <c r="Y806" s="236"/>
      <c r="Z806" s="236"/>
      <c r="AA806" s="236"/>
      <c r="AB806" s="236"/>
      <c r="AC806" s="236"/>
      <c r="AD806" s="236"/>
      <c r="AE806" s="236"/>
    </row>
    <row r="807" spans="1:31" ht="15.75" customHeight="1" x14ac:dyDescent="0.25">
      <c r="A807" s="236"/>
      <c r="B807" s="236"/>
      <c r="C807" s="236"/>
      <c r="D807" s="236"/>
      <c r="E807" s="236"/>
      <c r="F807" s="236"/>
      <c r="G807" s="237"/>
      <c r="H807" s="236"/>
      <c r="I807" s="236"/>
      <c r="J807" s="236"/>
      <c r="K807" s="236"/>
      <c r="L807" s="236"/>
      <c r="M807" s="236"/>
      <c r="N807" s="236"/>
      <c r="O807" s="236"/>
      <c r="P807" s="236"/>
      <c r="Q807" s="236"/>
      <c r="R807" s="236"/>
      <c r="S807" s="236"/>
      <c r="T807" s="236"/>
      <c r="U807" s="236"/>
      <c r="V807" s="236"/>
      <c r="W807" s="236"/>
      <c r="X807" s="236"/>
      <c r="Y807" s="236"/>
      <c r="Z807" s="236"/>
      <c r="AA807" s="236"/>
      <c r="AB807" s="236"/>
      <c r="AC807" s="236"/>
      <c r="AD807" s="236"/>
      <c r="AE807" s="236"/>
    </row>
    <row r="808" spans="1:31" ht="15.75" customHeight="1" x14ac:dyDescent="0.25">
      <c r="A808" s="236"/>
      <c r="B808" s="236"/>
      <c r="C808" s="236"/>
      <c r="D808" s="236"/>
      <c r="E808" s="236"/>
      <c r="F808" s="236"/>
      <c r="G808" s="237"/>
      <c r="H808" s="236"/>
      <c r="I808" s="236"/>
      <c r="J808" s="236"/>
      <c r="K808" s="236"/>
      <c r="L808" s="236"/>
      <c r="M808" s="236"/>
      <c r="N808" s="236"/>
      <c r="O808" s="236"/>
      <c r="P808" s="236"/>
      <c r="Q808" s="236"/>
      <c r="R808" s="236"/>
      <c r="S808" s="236"/>
      <c r="T808" s="236"/>
      <c r="U808" s="236"/>
      <c r="V808" s="236"/>
      <c r="W808" s="236"/>
      <c r="X808" s="236"/>
      <c r="Y808" s="236"/>
      <c r="Z808" s="236"/>
      <c r="AA808" s="236"/>
      <c r="AB808" s="236"/>
      <c r="AC808" s="236"/>
      <c r="AD808" s="236"/>
      <c r="AE808" s="236"/>
    </row>
    <row r="809" spans="1:31" ht="15.75" customHeight="1" x14ac:dyDescent="0.25">
      <c r="A809" s="236"/>
      <c r="B809" s="236"/>
      <c r="C809" s="236"/>
      <c r="D809" s="236"/>
      <c r="E809" s="236"/>
      <c r="F809" s="236"/>
      <c r="G809" s="237"/>
      <c r="H809" s="236"/>
      <c r="I809" s="236"/>
      <c r="J809" s="236"/>
      <c r="K809" s="236"/>
      <c r="L809" s="236"/>
      <c r="M809" s="236"/>
      <c r="N809" s="236"/>
      <c r="O809" s="236"/>
      <c r="P809" s="236"/>
      <c r="Q809" s="236"/>
      <c r="R809" s="236"/>
      <c r="S809" s="236"/>
      <c r="T809" s="236"/>
      <c r="U809" s="236"/>
      <c r="V809" s="236"/>
      <c r="W809" s="236"/>
      <c r="X809" s="236"/>
      <c r="Y809" s="236"/>
      <c r="Z809" s="236"/>
      <c r="AA809" s="236"/>
      <c r="AB809" s="236"/>
      <c r="AC809" s="236"/>
      <c r="AD809" s="236"/>
      <c r="AE809" s="236"/>
    </row>
    <row r="810" spans="1:31" ht="15.75" customHeight="1" x14ac:dyDescent="0.25">
      <c r="A810" s="236"/>
      <c r="B810" s="236"/>
      <c r="C810" s="236"/>
      <c r="D810" s="236"/>
      <c r="E810" s="236"/>
      <c r="F810" s="236"/>
      <c r="G810" s="237"/>
      <c r="H810" s="236"/>
      <c r="I810" s="236"/>
      <c r="J810" s="236"/>
      <c r="K810" s="236"/>
      <c r="L810" s="236"/>
      <c r="M810" s="236"/>
      <c r="N810" s="236"/>
      <c r="O810" s="236"/>
      <c r="P810" s="236"/>
      <c r="Q810" s="236"/>
      <c r="R810" s="236"/>
      <c r="S810" s="236"/>
      <c r="T810" s="236"/>
      <c r="U810" s="236"/>
      <c r="V810" s="236"/>
      <c r="W810" s="236"/>
      <c r="X810" s="236"/>
      <c r="Y810" s="236"/>
      <c r="Z810" s="236"/>
      <c r="AA810" s="236"/>
      <c r="AB810" s="236"/>
      <c r="AC810" s="236"/>
      <c r="AD810" s="236"/>
      <c r="AE810" s="236"/>
    </row>
    <row r="811" spans="1:31" ht="15.75" customHeight="1" x14ac:dyDescent="0.25">
      <c r="A811" s="236"/>
      <c r="B811" s="236"/>
      <c r="C811" s="236"/>
      <c r="D811" s="236"/>
      <c r="E811" s="236"/>
      <c r="F811" s="236"/>
      <c r="G811" s="237"/>
      <c r="H811" s="236"/>
      <c r="I811" s="236"/>
      <c r="J811" s="236"/>
      <c r="K811" s="236"/>
      <c r="L811" s="236"/>
      <c r="M811" s="236"/>
      <c r="N811" s="236"/>
      <c r="O811" s="236"/>
      <c r="P811" s="236"/>
      <c r="Q811" s="236"/>
      <c r="R811" s="236"/>
      <c r="S811" s="236"/>
      <c r="T811" s="236"/>
      <c r="U811" s="236"/>
      <c r="V811" s="236"/>
      <c r="W811" s="236"/>
      <c r="X811" s="236"/>
      <c r="Y811" s="236"/>
      <c r="Z811" s="236"/>
      <c r="AA811" s="236"/>
      <c r="AB811" s="236"/>
      <c r="AC811" s="236"/>
      <c r="AD811" s="236"/>
      <c r="AE811" s="236"/>
    </row>
    <row r="812" spans="1:31" ht="15.75" customHeight="1" x14ac:dyDescent="0.25">
      <c r="A812" s="236"/>
      <c r="B812" s="236"/>
      <c r="C812" s="236"/>
      <c r="D812" s="236"/>
      <c r="E812" s="236"/>
      <c r="F812" s="236"/>
      <c r="G812" s="237"/>
      <c r="H812" s="236"/>
      <c r="I812" s="236"/>
      <c r="J812" s="236"/>
      <c r="K812" s="236"/>
      <c r="L812" s="236"/>
      <c r="M812" s="236"/>
      <c r="N812" s="236"/>
      <c r="O812" s="236"/>
      <c r="P812" s="236"/>
      <c r="Q812" s="236"/>
      <c r="R812" s="236"/>
      <c r="S812" s="236"/>
      <c r="T812" s="236"/>
      <c r="U812" s="236"/>
      <c r="V812" s="236"/>
      <c r="W812" s="236"/>
      <c r="X812" s="236"/>
      <c r="Y812" s="236"/>
      <c r="Z812" s="236"/>
      <c r="AA812" s="236"/>
      <c r="AB812" s="236"/>
      <c r="AC812" s="236"/>
      <c r="AD812" s="236"/>
      <c r="AE812" s="236"/>
    </row>
    <row r="813" spans="1:31" ht="15.75" customHeight="1" x14ac:dyDescent="0.25">
      <c r="A813" s="236"/>
      <c r="B813" s="236"/>
      <c r="C813" s="236"/>
      <c r="D813" s="236"/>
      <c r="E813" s="236"/>
      <c r="F813" s="236"/>
      <c r="G813" s="237"/>
      <c r="H813" s="236"/>
      <c r="I813" s="236"/>
      <c r="J813" s="236"/>
      <c r="K813" s="236"/>
      <c r="L813" s="236"/>
      <c r="M813" s="236"/>
      <c r="N813" s="236"/>
      <c r="O813" s="236"/>
      <c r="P813" s="236"/>
      <c r="Q813" s="236"/>
      <c r="R813" s="236"/>
      <c r="S813" s="236"/>
      <c r="T813" s="236"/>
      <c r="U813" s="236"/>
      <c r="V813" s="236"/>
      <c r="W813" s="236"/>
      <c r="X813" s="236"/>
      <c r="Y813" s="236"/>
      <c r="Z813" s="236"/>
      <c r="AA813" s="236"/>
      <c r="AB813" s="236"/>
      <c r="AC813" s="236"/>
      <c r="AD813" s="236"/>
      <c r="AE813" s="236"/>
    </row>
    <row r="814" spans="1:31" ht="15.75" customHeight="1" x14ac:dyDescent="0.25">
      <c r="A814" s="236"/>
      <c r="B814" s="236"/>
      <c r="C814" s="236"/>
      <c r="D814" s="236"/>
      <c r="E814" s="236"/>
      <c r="F814" s="236"/>
      <c r="G814" s="237"/>
      <c r="H814" s="236"/>
      <c r="I814" s="236"/>
      <c r="J814" s="236"/>
      <c r="K814" s="236"/>
      <c r="L814" s="236"/>
      <c r="M814" s="236"/>
      <c r="N814" s="236"/>
      <c r="O814" s="236"/>
      <c r="P814" s="236"/>
      <c r="Q814" s="236"/>
      <c r="R814" s="236"/>
      <c r="S814" s="236"/>
      <c r="T814" s="236"/>
      <c r="U814" s="236"/>
      <c r="V814" s="236"/>
      <c r="W814" s="236"/>
      <c r="X814" s="236"/>
      <c r="Y814" s="236"/>
      <c r="Z814" s="236"/>
      <c r="AA814" s="236"/>
      <c r="AB814" s="236"/>
      <c r="AC814" s="236"/>
      <c r="AD814" s="236"/>
      <c r="AE814" s="236"/>
    </row>
    <row r="815" spans="1:31" ht="15.75" customHeight="1" x14ac:dyDescent="0.25">
      <c r="A815" s="236"/>
      <c r="B815" s="236"/>
      <c r="C815" s="236"/>
      <c r="D815" s="236"/>
      <c r="E815" s="236"/>
      <c r="F815" s="236"/>
      <c r="G815" s="237"/>
      <c r="H815" s="236"/>
      <c r="I815" s="236"/>
      <c r="J815" s="236"/>
      <c r="K815" s="236"/>
      <c r="L815" s="236"/>
      <c r="M815" s="236"/>
      <c r="N815" s="236"/>
      <c r="O815" s="236"/>
      <c r="P815" s="236"/>
      <c r="Q815" s="236"/>
      <c r="R815" s="236"/>
      <c r="S815" s="236"/>
      <c r="T815" s="236"/>
      <c r="U815" s="236"/>
      <c r="V815" s="236"/>
      <c r="W815" s="236"/>
      <c r="X815" s="236"/>
      <c r="Y815" s="236"/>
      <c r="Z815" s="236"/>
      <c r="AA815" s="236"/>
      <c r="AB815" s="236"/>
      <c r="AC815" s="236"/>
      <c r="AD815" s="236"/>
      <c r="AE815" s="236"/>
    </row>
    <row r="816" spans="1:31" ht="15.75" customHeight="1" x14ac:dyDescent="0.25">
      <c r="A816" s="236"/>
      <c r="B816" s="236"/>
      <c r="C816" s="236"/>
      <c r="D816" s="236"/>
      <c r="E816" s="236"/>
      <c r="F816" s="236"/>
      <c r="G816" s="237"/>
      <c r="H816" s="236"/>
      <c r="I816" s="236"/>
      <c r="J816" s="236"/>
      <c r="K816" s="236"/>
      <c r="L816" s="236"/>
      <c r="M816" s="236"/>
      <c r="N816" s="236"/>
      <c r="O816" s="236"/>
      <c r="P816" s="236"/>
      <c r="Q816" s="236"/>
      <c r="R816" s="236"/>
      <c r="S816" s="236"/>
      <c r="T816" s="236"/>
      <c r="U816" s="236"/>
      <c r="V816" s="236"/>
      <c r="W816" s="236"/>
      <c r="X816" s="236"/>
      <c r="Y816" s="236"/>
      <c r="Z816" s="236"/>
      <c r="AA816" s="236"/>
      <c r="AB816" s="236"/>
      <c r="AC816" s="236"/>
      <c r="AD816" s="236"/>
      <c r="AE816" s="236"/>
    </row>
    <row r="817" spans="1:31" ht="15.75" customHeight="1" x14ac:dyDescent="0.25">
      <c r="A817" s="236"/>
      <c r="B817" s="236"/>
      <c r="C817" s="236"/>
      <c r="D817" s="236"/>
      <c r="E817" s="236"/>
      <c r="F817" s="236"/>
      <c r="G817" s="237"/>
      <c r="H817" s="236"/>
      <c r="I817" s="236"/>
      <c r="J817" s="236"/>
      <c r="K817" s="236"/>
      <c r="L817" s="236"/>
      <c r="M817" s="236"/>
      <c r="N817" s="236"/>
      <c r="O817" s="236"/>
      <c r="P817" s="236"/>
      <c r="Q817" s="236"/>
      <c r="R817" s="236"/>
      <c r="S817" s="236"/>
      <c r="T817" s="236"/>
      <c r="U817" s="236"/>
      <c r="V817" s="236"/>
      <c r="W817" s="236"/>
      <c r="X817" s="236"/>
      <c r="Y817" s="236"/>
      <c r="Z817" s="236"/>
      <c r="AA817" s="236"/>
      <c r="AB817" s="236"/>
      <c r="AC817" s="236"/>
      <c r="AD817" s="236"/>
      <c r="AE817" s="236"/>
    </row>
    <row r="818" spans="1:31" ht="15.75" customHeight="1" x14ac:dyDescent="0.25">
      <c r="A818" s="236"/>
      <c r="B818" s="236"/>
      <c r="C818" s="236"/>
      <c r="D818" s="236"/>
      <c r="E818" s="236"/>
      <c r="F818" s="236"/>
      <c r="G818" s="237"/>
      <c r="H818" s="236"/>
      <c r="I818" s="236"/>
      <c r="J818" s="236"/>
      <c r="K818" s="236"/>
      <c r="L818" s="236"/>
      <c r="M818" s="236"/>
      <c r="N818" s="236"/>
      <c r="O818" s="236"/>
      <c r="P818" s="236"/>
      <c r="Q818" s="236"/>
      <c r="R818" s="236"/>
      <c r="S818" s="236"/>
      <c r="T818" s="236"/>
      <c r="U818" s="236"/>
      <c r="V818" s="236"/>
      <c r="W818" s="236"/>
      <c r="X818" s="236"/>
      <c r="Y818" s="236"/>
      <c r="Z818" s="236"/>
      <c r="AA818" s="236"/>
      <c r="AB818" s="236"/>
      <c r="AC818" s="236"/>
      <c r="AD818" s="236"/>
      <c r="AE818" s="236"/>
    </row>
    <row r="819" spans="1:31" ht="15.75" customHeight="1" x14ac:dyDescent="0.25">
      <c r="A819" s="236"/>
      <c r="B819" s="236"/>
      <c r="C819" s="236"/>
      <c r="D819" s="236"/>
      <c r="E819" s="236"/>
      <c r="F819" s="236"/>
      <c r="G819" s="237"/>
      <c r="H819" s="236"/>
      <c r="I819" s="236"/>
      <c r="J819" s="236"/>
      <c r="K819" s="236"/>
      <c r="L819" s="236"/>
      <c r="M819" s="236"/>
      <c r="N819" s="236"/>
      <c r="O819" s="236"/>
      <c r="P819" s="236"/>
      <c r="Q819" s="236"/>
      <c r="R819" s="236"/>
      <c r="S819" s="236"/>
      <c r="T819" s="236"/>
      <c r="U819" s="236"/>
      <c r="V819" s="236"/>
      <c r="W819" s="236"/>
      <c r="X819" s="236"/>
      <c r="Y819" s="236"/>
      <c r="Z819" s="236"/>
      <c r="AA819" s="236"/>
      <c r="AB819" s="236"/>
      <c r="AC819" s="236"/>
      <c r="AD819" s="236"/>
      <c r="AE819" s="236"/>
    </row>
    <row r="820" spans="1:31" ht="15.75" customHeight="1" x14ac:dyDescent="0.25">
      <c r="A820" s="236"/>
      <c r="B820" s="236"/>
      <c r="C820" s="236"/>
      <c r="D820" s="236"/>
      <c r="E820" s="236"/>
      <c r="F820" s="236"/>
      <c r="G820" s="237"/>
      <c r="H820" s="236"/>
      <c r="I820" s="236"/>
      <c r="J820" s="236"/>
      <c r="K820" s="236"/>
      <c r="L820" s="236"/>
      <c r="M820" s="236"/>
      <c r="N820" s="236"/>
      <c r="O820" s="236"/>
      <c r="P820" s="236"/>
      <c r="Q820" s="236"/>
      <c r="R820" s="236"/>
      <c r="S820" s="236"/>
      <c r="T820" s="236"/>
      <c r="U820" s="236"/>
      <c r="V820" s="236"/>
      <c r="W820" s="236"/>
      <c r="X820" s="236"/>
      <c r="Y820" s="236"/>
      <c r="Z820" s="236"/>
      <c r="AA820" s="236"/>
      <c r="AB820" s="236"/>
      <c r="AC820" s="236"/>
      <c r="AD820" s="236"/>
      <c r="AE820" s="236"/>
    </row>
    <row r="821" spans="1:31" ht="15.75" customHeight="1" x14ac:dyDescent="0.25">
      <c r="A821" s="236"/>
      <c r="B821" s="236"/>
      <c r="C821" s="236"/>
      <c r="D821" s="236"/>
      <c r="E821" s="236"/>
      <c r="F821" s="236"/>
      <c r="G821" s="237"/>
      <c r="H821" s="236"/>
      <c r="I821" s="236"/>
      <c r="J821" s="236"/>
      <c r="K821" s="236"/>
      <c r="L821" s="236"/>
      <c r="M821" s="236"/>
      <c r="N821" s="236"/>
      <c r="O821" s="236"/>
      <c r="P821" s="236"/>
      <c r="Q821" s="236"/>
      <c r="R821" s="236"/>
      <c r="S821" s="236"/>
      <c r="T821" s="236"/>
      <c r="U821" s="236"/>
      <c r="V821" s="236"/>
      <c r="W821" s="236"/>
      <c r="X821" s="236"/>
      <c r="Y821" s="236"/>
      <c r="Z821" s="236"/>
      <c r="AA821" s="236"/>
      <c r="AB821" s="236"/>
      <c r="AC821" s="236"/>
      <c r="AD821" s="236"/>
      <c r="AE821" s="236"/>
    </row>
    <row r="822" spans="1:31" ht="15.75" customHeight="1" x14ac:dyDescent="0.25">
      <c r="A822" s="236"/>
      <c r="B822" s="236"/>
      <c r="C822" s="236"/>
      <c r="D822" s="236"/>
      <c r="E822" s="236"/>
      <c r="F822" s="236"/>
      <c r="G822" s="237"/>
      <c r="H822" s="236"/>
      <c r="I822" s="236"/>
      <c r="J822" s="236"/>
      <c r="K822" s="236"/>
      <c r="L822" s="236"/>
      <c r="M822" s="236"/>
      <c r="N822" s="236"/>
      <c r="O822" s="236"/>
      <c r="P822" s="236"/>
      <c r="Q822" s="236"/>
      <c r="R822" s="236"/>
      <c r="S822" s="236"/>
      <c r="T822" s="236"/>
      <c r="U822" s="236"/>
      <c r="V822" s="236"/>
      <c r="W822" s="236"/>
      <c r="X822" s="236"/>
      <c r="Y822" s="236"/>
      <c r="Z822" s="236"/>
      <c r="AA822" s="236"/>
      <c r="AB822" s="236"/>
      <c r="AC822" s="236"/>
      <c r="AD822" s="236"/>
      <c r="AE822" s="236"/>
    </row>
    <row r="823" spans="1:31" ht="15.75" customHeight="1" x14ac:dyDescent="0.25">
      <c r="A823" s="236"/>
      <c r="B823" s="236"/>
      <c r="C823" s="236"/>
      <c r="D823" s="236"/>
      <c r="E823" s="236"/>
      <c r="F823" s="236"/>
      <c r="G823" s="237"/>
      <c r="H823" s="236"/>
      <c r="I823" s="236"/>
      <c r="J823" s="236"/>
      <c r="K823" s="236"/>
      <c r="L823" s="236"/>
      <c r="M823" s="236"/>
      <c r="N823" s="236"/>
      <c r="O823" s="236"/>
      <c r="P823" s="236"/>
      <c r="Q823" s="236"/>
      <c r="R823" s="236"/>
      <c r="S823" s="236"/>
      <c r="T823" s="236"/>
      <c r="U823" s="236"/>
      <c r="V823" s="236"/>
      <c r="W823" s="236"/>
      <c r="X823" s="236"/>
      <c r="Y823" s="236"/>
      <c r="Z823" s="236"/>
      <c r="AA823" s="236"/>
      <c r="AB823" s="236"/>
      <c r="AC823" s="236"/>
      <c r="AD823" s="236"/>
      <c r="AE823" s="236"/>
    </row>
    <row r="824" spans="1:31" ht="15.75" customHeight="1" x14ac:dyDescent="0.25">
      <c r="A824" s="236"/>
      <c r="B824" s="236"/>
      <c r="C824" s="236"/>
      <c r="D824" s="236"/>
      <c r="E824" s="236"/>
      <c r="F824" s="236"/>
      <c r="G824" s="237"/>
      <c r="H824" s="236"/>
      <c r="I824" s="236"/>
      <c r="J824" s="236"/>
      <c r="K824" s="236"/>
      <c r="L824" s="236"/>
      <c r="M824" s="236"/>
      <c r="N824" s="236"/>
      <c r="O824" s="236"/>
      <c r="P824" s="236"/>
      <c r="Q824" s="236"/>
      <c r="R824" s="236"/>
      <c r="S824" s="236"/>
      <c r="T824" s="236"/>
      <c r="U824" s="236"/>
      <c r="V824" s="236"/>
      <c r="W824" s="236"/>
      <c r="X824" s="236"/>
      <c r="Y824" s="236"/>
      <c r="Z824" s="236"/>
      <c r="AA824" s="236"/>
      <c r="AB824" s="236"/>
      <c r="AC824" s="236"/>
      <c r="AD824" s="236"/>
      <c r="AE824" s="236"/>
    </row>
    <row r="825" spans="1:31" ht="15.75" customHeight="1" x14ac:dyDescent="0.25">
      <c r="A825" s="236"/>
      <c r="B825" s="236"/>
      <c r="C825" s="236"/>
      <c r="D825" s="236"/>
      <c r="E825" s="236"/>
      <c r="F825" s="236"/>
      <c r="G825" s="237"/>
      <c r="H825" s="236"/>
      <c r="I825" s="236"/>
      <c r="J825" s="236"/>
      <c r="K825" s="236"/>
      <c r="L825" s="236"/>
      <c r="M825" s="236"/>
      <c r="N825" s="236"/>
      <c r="O825" s="236"/>
      <c r="P825" s="236"/>
      <c r="Q825" s="236"/>
      <c r="R825" s="236"/>
      <c r="S825" s="236"/>
      <c r="T825" s="236"/>
      <c r="U825" s="236"/>
      <c r="V825" s="236"/>
      <c r="W825" s="236"/>
      <c r="X825" s="236"/>
      <c r="Y825" s="236"/>
      <c r="Z825" s="236"/>
      <c r="AA825" s="236"/>
      <c r="AB825" s="236"/>
      <c r="AC825" s="236"/>
      <c r="AD825" s="236"/>
      <c r="AE825" s="236"/>
    </row>
    <row r="826" spans="1:31" ht="15.75" customHeight="1" x14ac:dyDescent="0.25">
      <c r="A826" s="236"/>
      <c r="B826" s="236"/>
      <c r="C826" s="236"/>
      <c r="D826" s="236"/>
      <c r="E826" s="236"/>
      <c r="F826" s="236"/>
      <c r="G826" s="237"/>
      <c r="H826" s="236"/>
      <c r="I826" s="236"/>
      <c r="J826" s="236"/>
      <c r="K826" s="236"/>
      <c r="L826" s="236"/>
      <c r="M826" s="236"/>
      <c r="N826" s="236"/>
      <c r="O826" s="236"/>
      <c r="P826" s="236"/>
      <c r="Q826" s="236"/>
      <c r="R826" s="236"/>
      <c r="S826" s="236"/>
      <c r="T826" s="236"/>
      <c r="U826" s="236"/>
      <c r="V826" s="236"/>
      <c r="W826" s="236"/>
      <c r="X826" s="236"/>
      <c r="Y826" s="236"/>
      <c r="Z826" s="236"/>
      <c r="AA826" s="236"/>
      <c r="AB826" s="236"/>
      <c r="AC826" s="236"/>
      <c r="AD826" s="236"/>
      <c r="AE826" s="236"/>
    </row>
    <row r="827" spans="1:31" ht="15.75" customHeight="1" x14ac:dyDescent="0.25">
      <c r="A827" s="236"/>
      <c r="B827" s="236"/>
      <c r="C827" s="236"/>
      <c r="D827" s="236"/>
      <c r="E827" s="236"/>
      <c r="F827" s="236"/>
      <c r="G827" s="237"/>
      <c r="H827" s="236"/>
      <c r="I827" s="236"/>
      <c r="J827" s="236"/>
      <c r="K827" s="236"/>
      <c r="L827" s="236"/>
      <c r="M827" s="236"/>
      <c r="N827" s="236"/>
      <c r="O827" s="236"/>
      <c r="P827" s="236"/>
      <c r="Q827" s="236"/>
      <c r="R827" s="236"/>
      <c r="S827" s="236"/>
      <c r="T827" s="236"/>
      <c r="U827" s="236"/>
      <c r="V827" s="236"/>
      <c r="W827" s="236"/>
      <c r="X827" s="236"/>
      <c r="Y827" s="236"/>
      <c r="Z827" s="236"/>
      <c r="AA827" s="236"/>
      <c r="AB827" s="236"/>
      <c r="AC827" s="236"/>
      <c r="AD827" s="236"/>
      <c r="AE827" s="236"/>
    </row>
    <row r="828" spans="1:31" ht="15.75" customHeight="1" x14ac:dyDescent="0.25">
      <c r="A828" s="236"/>
      <c r="B828" s="236"/>
      <c r="C828" s="236"/>
      <c r="D828" s="236"/>
      <c r="E828" s="236"/>
      <c r="F828" s="236"/>
      <c r="G828" s="237"/>
      <c r="H828" s="236"/>
      <c r="I828" s="236"/>
      <c r="J828" s="236"/>
      <c r="K828" s="236"/>
      <c r="L828" s="236"/>
      <c r="M828" s="236"/>
      <c r="N828" s="236"/>
      <c r="O828" s="236"/>
      <c r="P828" s="236"/>
      <c r="Q828" s="236"/>
      <c r="R828" s="236"/>
      <c r="S828" s="236"/>
      <c r="T828" s="236"/>
      <c r="U828" s="236"/>
      <c r="V828" s="236"/>
      <c r="W828" s="236"/>
      <c r="X828" s="236"/>
      <c r="Y828" s="236"/>
      <c r="Z828" s="236"/>
      <c r="AA828" s="236"/>
      <c r="AB828" s="236"/>
      <c r="AC828" s="236"/>
      <c r="AD828" s="236"/>
      <c r="AE828" s="236"/>
    </row>
    <row r="829" spans="1:31" ht="15.75" customHeight="1" x14ac:dyDescent="0.25">
      <c r="A829" s="236"/>
      <c r="B829" s="236"/>
      <c r="C829" s="236"/>
      <c r="D829" s="236"/>
      <c r="E829" s="236"/>
      <c r="F829" s="236"/>
      <c r="G829" s="237"/>
      <c r="H829" s="236"/>
      <c r="I829" s="236"/>
      <c r="J829" s="236"/>
      <c r="K829" s="236"/>
      <c r="L829" s="236"/>
      <c r="M829" s="236"/>
      <c r="N829" s="236"/>
      <c r="O829" s="236"/>
      <c r="P829" s="236"/>
      <c r="Q829" s="236"/>
      <c r="R829" s="236"/>
      <c r="S829" s="236"/>
      <c r="T829" s="236"/>
      <c r="U829" s="236"/>
      <c r="V829" s="236"/>
      <c r="W829" s="236"/>
      <c r="X829" s="236"/>
      <c r="Y829" s="236"/>
      <c r="Z829" s="236"/>
      <c r="AA829" s="236"/>
      <c r="AB829" s="236"/>
      <c r="AC829" s="236"/>
      <c r="AD829" s="236"/>
      <c r="AE829" s="236"/>
    </row>
    <row r="830" spans="1:31" ht="15.75" customHeight="1" x14ac:dyDescent="0.25">
      <c r="A830" s="236"/>
      <c r="B830" s="236"/>
      <c r="C830" s="236"/>
      <c r="D830" s="236"/>
      <c r="E830" s="236"/>
      <c r="F830" s="236"/>
      <c r="G830" s="237"/>
      <c r="H830" s="236"/>
      <c r="I830" s="236"/>
      <c r="J830" s="236"/>
      <c r="K830" s="236"/>
      <c r="L830" s="236"/>
      <c r="M830" s="236"/>
      <c r="N830" s="236"/>
      <c r="O830" s="236"/>
      <c r="P830" s="236"/>
      <c r="Q830" s="236"/>
      <c r="R830" s="236"/>
      <c r="S830" s="236"/>
      <c r="T830" s="236"/>
      <c r="U830" s="236"/>
      <c r="V830" s="236"/>
      <c r="W830" s="236"/>
      <c r="X830" s="236"/>
      <c r="Y830" s="236"/>
      <c r="Z830" s="236"/>
      <c r="AA830" s="236"/>
      <c r="AB830" s="236"/>
      <c r="AC830" s="236"/>
      <c r="AD830" s="236"/>
      <c r="AE830" s="236"/>
    </row>
    <row r="831" spans="1:31" ht="15.75" customHeight="1" x14ac:dyDescent="0.25">
      <c r="A831" s="236"/>
      <c r="B831" s="236"/>
      <c r="C831" s="236"/>
      <c r="D831" s="236"/>
      <c r="E831" s="236"/>
      <c r="F831" s="236"/>
      <c r="G831" s="237"/>
      <c r="H831" s="236"/>
      <c r="I831" s="236"/>
      <c r="J831" s="236"/>
      <c r="K831" s="236"/>
      <c r="L831" s="236"/>
      <c r="M831" s="236"/>
      <c r="N831" s="236"/>
      <c r="O831" s="236"/>
      <c r="P831" s="236"/>
      <c r="Q831" s="236"/>
      <c r="R831" s="236"/>
      <c r="S831" s="236"/>
      <c r="T831" s="236"/>
      <c r="U831" s="236"/>
      <c r="V831" s="236"/>
      <c r="W831" s="236"/>
      <c r="X831" s="236"/>
      <c r="Y831" s="236"/>
      <c r="Z831" s="236"/>
      <c r="AA831" s="236"/>
      <c r="AB831" s="236"/>
      <c r="AC831" s="236"/>
      <c r="AD831" s="236"/>
      <c r="AE831" s="236"/>
    </row>
    <row r="832" spans="1:31" ht="15.75" customHeight="1" x14ac:dyDescent="0.25">
      <c r="A832" s="236"/>
      <c r="B832" s="236"/>
      <c r="C832" s="236"/>
      <c r="D832" s="236"/>
      <c r="E832" s="236"/>
      <c r="F832" s="236"/>
      <c r="G832" s="237"/>
      <c r="H832" s="236"/>
      <c r="I832" s="236"/>
      <c r="J832" s="236"/>
      <c r="K832" s="236"/>
      <c r="L832" s="236"/>
      <c r="M832" s="236"/>
      <c r="N832" s="236"/>
      <c r="O832" s="236"/>
      <c r="P832" s="236"/>
      <c r="Q832" s="236"/>
      <c r="R832" s="236"/>
      <c r="S832" s="236"/>
      <c r="T832" s="236"/>
      <c r="U832" s="236"/>
      <c r="V832" s="236"/>
      <c r="W832" s="236"/>
      <c r="X832" s="236"/>
      <c r="Y832" s="236"/>
      <c r="Z832" s="236"/>
      <c r="AA832" s="236"/>
      <c r="AB832" s="236"/>
      <c r="AC832" s="236"/>
      <c r="AD832" s="236"/>
      <c r="AE832" s="236"/>
    </row>
    <row r="833" spans="1:31" ht="15.75" customHeight="1" x14ac:dyDescent="0.25">
      <c r="A833" s="236"/>
      <c r="B833" s="236"/>
      <c r="C833" s="236"/>
      <c r="D833" s="236"/>
      <c r="E833" s="236"/>
      <c r="F833" s="236"/>
      <c r="G833" s="237"/>
      <c r="H833" s="236"/>
      <c r="I833" s="236"/>
      <c r="J833" s="236"/>
      <c r="K833" s="236"/>
      <c r="L833" s="236"/>
      <c r="M833" s="236"/>
      <c r="N833" s="236"/>
      <c r="O833" s="236"/>
      <c r="P833" s="236"/>
      <c r="Q833" s="236"/>
      <c r="R833" s="236"/>
      <c r="S833" s="236"/>
      <c r="T833" s="236"/>
      <c r="U833" s="236"/>
      <c r="V833" s="236"/>
      <c r="W833" s="236"/>
      <c r="X833" s="236"/>
      <c r="Y833" s="236"/>
      <c r="Z833" s="236"/>
      <c r="AA833" s="236"/>
      <c r="AB833" s="236"/>
      <c r="AC833" s="236"/>
      <c r="AD833" s="236"/>
      <c r="AE833" s="236"/>
    </row>
    <row r="834" spans="1:31" ht="15.75" customHeight="1" x14ac:dyDescent="0.25">
      <c r="A834" s="236"/>
      <c r="B834" s="236"/>
      <c r="C834" s="236"/>
      <c r="D834" s="236"/>
      <c r="E834" s="236"/>
      <c r="F834" s="236"/>
      <c r="G834" s="237"/>
      <c r="H834" s="236"/>
      <c r="I834" s="236"/>
      <c r="J834" s="236"/>
      <c r="K834" s="236"/>
      <c r="L834" s="236"/>
      <c r="M834" s="236"/>
      <c r="N834" s="236"/>
      <c r="O834" s="236"/>
      <c r="P834" s="236"/>
      <c r="Q834" s="236"/>
      <c r="R834" s="236"/>
      <c r="S834" s="236"/>
      <c r="T834" s="236"/>
      <c r="U834" s="236"/>
      <c r="V834" s="236"/>
      <c r="W834" s="236"/>
      <c r="X834" s="236"/>
      <c r="Y834" s="236"/>
      <c r="Z834" s="236"/>
      <c r="AA834" s="236"/>
      <c r="AB834" s="236"/>
      <c r="AC834" s="236"/>
      <c r="AD834" s="236"/>
      <c r="AE834" s="236"/>
    </row>
    <row r="835" spans="1:31" ht="15.75" customHeight="1" x14ac:dyDescent="0.25">
      <c r="A835" s="236"/>
      <c r="B835" s="236"/>
      <c r="C835" s="236"/>
      <c r="D835" s="236"/>
      <c r="E835" s="236"/>
      <c r="F835" s="236"/>
      <c r="G835" s="237"/>
      <c r="H835" s="236"/>
      <c r="I835" s="236"/>
      <c r="J835" s="236"/>
      <c r="K835" s="236"/>
      <c r="L835" s="236"/>
      <c r="M835" s="236"/>
      <c r="N835" s="236"/>
      <c r="O835" s="236"/>
      <c r="P835" s="236"/>
      <c r="Q835" s="236"/>
      <c r="R835" s="236"/>
      <c r="S835" s="236"/>
      <c r="T835" s="236"/>
      <c r="U835" s="236"/>
      <c r="V835" s="236"/>
      <c r="W835" s="236"/>
      <c r="X835" s="236"/>
      <c r="Y835" s="236"/>
      <c r="Z835" s="236"/>
      <c r="AA835" s="236"/>
      <c r="AB835" s="236"/>
      <c r="AC835" s="236"/>
      <c r="AD835" s="236"/>
      <c r="AE835" s="236"/>
    </row>
    <row r="836" spans="1:31" ht="15.75" customHeight="1" x14ac:dyDescent="0.25">
      <c r="A836" s="236"/>
      <c r="B836" s="236"/>
      <c r="C836" s="236"/>
      <c r="D836" s="236"/>
      <c r="E836" s="236"/>
      <c r="F836" s="236"/>
      <c r="G836" s="237"/>
      <c r="H836" s="236"/>
      <c r="I836" s="236"/>
      <c r="J836" s="236"/>
      <c r="K836" s="236"/>
      <c r="L836" s="236"/>
      <c r="M836" s="236"/>
      <c r="N836" s="236"/>
      <c r="O836" s="236"/>
      <c r="P836" s="236"/>
      <c r="Q836" s="236"/>
      <c r="R836" s="236"/>
      <c r="S836" s="236"/>
      <c r="T836" s="236"/>
      <c r="U836" s="236"/>
      <c r="V836" s="236"/>
      <c r="W836" s="236"/>
      <c r="X836" s="236"/>
      <c r="Y836" s="236"/>
      <c r="Z836" s="236"/>
      <c r="AA836" s="236"/>
      <c r="AB836" s="236"/>
      <c r="AC836" s="236"/>
      <c r="AD836" s="236"/>
      <c r="AE836" s="236"/>
    </row>
    <row r="837" spans="1:31" ht="15.75" customHeight="1" x14ac:dyDescent="0.25">
      <c r="A837" s="236"/>
      <c r="B837" s="236"/>
      <c r="C837" s="236"/>
      <c r="D837" s="236"/>
      <c r="E837" s="236"/>
      <c r="F837" s="236"/>
      <c r="G837" s="237"/>
      <c r="H837" s="236"/>
      <c r="I837" s="236"/>
      <c r="J837" s="236"/>
      <c r="K837" s="236"/>
      <c r="L837" s="236"/>
      <c r="M837" s="236"/>
      <c r="N837" s="236"/>
      <c r="O837" s="236"/>
      <c r="P837" s="236"/>
      <c r="Q837" s="236"/>
      <c r="R837" s="236"/>
      <c r="S837" s="236"/>
      <c r="T837" s="236"/>
      <c r="U837" s="236"/>
      <c r="V837" s="236"/>
      <c r="W837" s="236"/>
      <c r="X837" s="236"/>
      <c r="Y837" s="236"/>
      <c r="Z837" s="236"/>
      <c r="AA837" s="236"/>
      <c r="AB837" s="236"/>
      <c r="AC837" s="236"/>
      <c r="AD837" s="236"/>
      <c r="AE837" s="236"/>
    </row>
    <row r="838" spans="1:31" ht="15.75" customHeight="1" x14ac:dyDescent="0.25">
      <c r="A838" s="236"/>
      <c r="B838" s="236"/>
      <c r="C838" s="236"/>
      <c r="D838" s="236"/>
      <c r="E838" s="236"/>
      <c r="F838" s="236"/>
      <c r="G838" s="237"/>
      <c r="H838" s="236"/>
      <c r="I838" s="236"/>
      <c r="J838" s="236"/>
      <c r="K838" s="236"/>
      <c r="L838" s="236"/>
      <c r="M838" s="236"/>
      <c r="N838" s="236"/>
      <c r="O838" s="236"/>
      <c r="P838" s="236"/>
      <c r="Q838" s="236"/>
      <c r="R838" s="236"/>
      <c r="S838" s="236"/>
      <c r="T838" s="236"/>
      <c r="U838" s="236"/>
      <c r="V838" s="236"/>
      <c r="W838" s="236"/>
      <c r="X838" s="236"/>
      <c r="Y838" s="236"/>
      <c r="Z838" s="236"/>
      <c r="AA838" s="236"/>
      <c r="AB838" s="236"/>
      <c r="AC838" s="236"/>
      <c r="AD838" s="236"/>
      <c r="AE838" s="236"/>
    </row>
    <row r="839" spans="1:31" ht="15.75" customHeight="1" x14ac:dyDescent="0.25">
      <c r="A839" s="236"/>
      <c r="B839" s="236"/>
      <c r="C839" s="236"/>
      <c r="D839" s="236"/>
      <c r="E839" s="236"/>
      <c r="F839" s="236"/>
      <c r="G839" s="237"/>
      <c r="H839" s="236"/>
      <c r="I839" s="236"/>
      <c r="J839" s="236"/>
      <c r="K839" s="236"/>
      <c r="L839" s="236"/>
      <c r="M839" s="236"/>
      <c r="N839" s="236"/>
      <c r="O839" s="236"/>
      <c r="P839" s="236"/>
      <c r="Q839" s="236"/>
      <c r="R839" s="236"/>
      <c r="S839" s="236"/>
      <c r="T839" s="236"/>
      <c r="U839" s="236"/>
      <c r="V839" s="236"/>
      <c r="W839" s="236"/>
      <c r="X839" s="236"/>
      <c r="Y839" s="236"/>
      <c r="Z839" s="236"/>
      <c r="AA839" s="236"/>
      <c r="AB839" s="236"/>
      <c r="AC839" s="236"/>
      <c r="AD839" s="236"/>
      <c r="AE839" s="236"/>
    </row>
    <row r="840" spans="1:31" ht="15.75" customHeight="1" x14ac:dyDescent="0.25">
      <c r="A840" s="236"/>
      <c r="B840" s="236"/>
      <c r="C840" s="236"/>
      <c r="D840" s="236"/>
      <c r="E840" s="236"/>
      <c r="F840" s="236"/>
      <c r="G840" s="237"/>
      <c r="H840" s="236"/>
      <c r="I840" s="236"/>
      <c r="J840" s="236"/>
      <c r="K840" s="236"/>
      <c r="L840" s="236"/>
      <c r="M840" s="236"/>
      <c r="N840" s="236"/>
      <c r="O840" s="236"/>
      <c r="P840" s="236"/>
      <c r="Q840" s="236"/>
      <c r="R840" s="236"/>
      <c r="S840" s="236"/>
      <c r="T840" s="236"/>
      <c r="U840" s="236"/>
      <c r="V840" s="236"/>
      <c r="W840" s="236"/>
      <c r="X840" s="236"/>
      <c r="Y840" s="236"/>
      <c r="Z840" s="236"/>
      <c r="AA840" s="236"/>
      <c r="AB840" s="236"/>
      <c r="AC840" s="236"/>
      <c r="AD840" s="236"/>
      <c r="AE840" s="236"/>
    </row>
    <row r="841" spans="1:31" ht="15.75" customHeight="1" x14ac:dyDescent="0.25">
      <c r="A841" s="236"/>
      <c r="B841" s="236"/>
      <c r="C841" s="236"/>
      <c r="D841" s="236"/>
      <c r="E841" s="236"/>
      <c r="F841" s="236"/>
      <c r="G841" s="237"/>
      <c r="H841" s="236"/>
      <c r="I841" s="236"/>
      <c r="J841" s="236"/>
      <c r="K841" s="236"/>
      <c r="L841" s="236"/>
      <c r="M841" s="236"/>
      <c r="N841" s="236"/>
      <c r="O841" s="236"/>
      <c r="P841" s="236"/>
      <c r="Q841" s="236"/>
      <c r="R841" s="236"/>
      <c r="S841" s="236"/>
      <c r="T841" s="236"/>
      <c r="U841" s="236"/>
      <c r="V841" s="236"/>
      <c r="W841" s="236"/>
      <c r="X841" s="236"/>
      <c r="Y841" s="236"/>
      <c r="Z841" s="236"/>
      <c r="AA841" s="236"/>
      <c r="AB841" s="236"/>
      <c r="AC841" s="236"/>
      <c r="AD841" s="236"/>
      <c r="AE841" s="236"/>
    </row>
    <row r="842" spans="1:31" ht="15.75" customHeight="1" x14ac:dyDescent="0.25">
      <c r="A842" s="236"/>
      <c r="B842" s="236"/>
      <c r="C842" s="236"/>
      <c r="D842" s="236"/>
      <c r="E842" s="236"/>
      <c r="F842" s="236"/>
      <c r="G842" s="237"/>
      <c r="H842" s="236"/>
      <c r="I842" s="236"/>
      <c r="J842" s="236"/>
      <c r="K842" s="236"/>
      <c r="L842" s="236"/>
      <c r="M842" s="236"/>
      <c r="N842" s="236"/>
      <c r="O842" s="236"/>
      <c r="P842" s="236"/>
      <c r="Q842" s="236"/>
      <c r="R842" s="236"/>
      <c r="S842" s="236"/>
      <c r="T842" s="236"/>
      <c r="U842" s="236"/>
      <c r="V842" s="236"/>
      <c r="W842" s="236"/>
      <c r="X842" s="236"/>
      <c r="Y842" s="236"/>
      <c r="Z842" s="236"/>
      <c r="AA842" s="236"/>
      <c r="AB842" s="236"/>
      <c r="AC842" s="236"/>
      <c r="AD842" s="236"/>
      <c r="AE842" s="236"/>
    </row>
    <row r="843" spans="1:31" ht="15.75" customHeight="1" x14ac:dyDescent="0.25">
      <c r="A843" s="236"/>
      <c r="B843" s="236"/>
      <c r="C843" s="236"/>
      <c r="D843" s="236"/>
      <c r="E843" s="236"/>
      <c r="F843" s="236"/>
      <c r="G843" s="237"/>
      <c r="H843" s="236"/>
      <c r="I843" s="236"/>
      <c r="J843" s="236"/>
      <c r="K843" s="236"/>
      <c r="L843" s="236"/>
      <c r="M843" s="236"/>
      <c r="N843" s="236"/>
      <c r="O843" s="236"/>
      <c r="P843" s="236"/>
      <c r="Q843" s="236"/>
      <c r="R843" s="236"/>
      <c r="S843" s="236"/>
      <c r="T843" s="236"/>
      <c r="U843" s="236"/>
      <c r="V843" s="236"/>
      <c r="W843" s="236"/>
      <c r="X843" s="236"/>
      <c r="Y843" s="236"/>
      <c r="Z843" s="236"/>
      <c r="AA843" s="236"/>
      <c r="AB843" s="236"/>
      <c r="AC843" s="236"/>
      <c r="AD843" s="236"/>
      <c r="AE843" s="236"/>
    </row>
    <row r="844" spans="1:31" ht="15.75" customHeight="1" x14ac:dyDescent="0.25">
      <c r="A844" s="236"/>
      <c r="B844" s="236"/>
      <c r="C844" s="236"/>
      <c r="D844" s="236"/>
      <c r="E844" s="236"/>
      <c r="F844" s="236"/>
      <c r="G844" s="237"/>
      <c r="H844" s="236"/>
      <c r="I844" s="236"/>
      <c r="J844" s="236"/>
      <c r="K844" s="236"/>
      <c r="L844" s="236"/>
      <c r="M844" s="236"/>
      <c r="N844" s="236"/>
      <c r="O844" s="236"/>
      <c r="P844" s="236"/>
      <c r="Q844" s="236"/>
      <c r="R844" s="236"/>
      <c r="S844" s="236"/>
      <c r="T844" s="236"/>
      <c r="U844" s="236"/>
      <c r="V844" s="236"/>
      <c r="W844" s="236"/>
      <c r="X844" s="236"/>
      <c r="Y844" s="236"/>
      <c r="Z844" s="236"/>
      <c r="AA844" s="236"/>
      <c r="AB844" s="236"/>
      <c r="AC844" s="236"/>
      <c r="AD844" s="236"/>
      <c r="AE844" s="236"/>
    </row>
    <row r="845" spans="1:31" ht="15.75" customHeight="1" x14ac:dyDescent="0.25">
      <c r="A845" s="236"/>
      <c r="B845" s="236"/>
      <c r="C845" s="236"/>
      <c r="D845" s="236"/>
      <c r="E845" s="236"/>
      <c r="F845" s="236"/>
      <c r="G845" s="237"/>
      <c r="H845" s="236"/>
      <c r="I845" s="236"/>
      <c r="J845" s="236"/>
      <c r="K845" s="236"/>
      <c r="L845" s="236"/>
      <c r="M845" s="236"/>
      <c r="N845" s="236"/>
      <c r="O845" s="236"/>
      <c r="P845" s="236"/>
      <c r="Q845" s="236"/>
      <c r="R845" s="236"/>
      <c r="S845" s="236"/>
      <c r="T845" s="236"/>
      <c r="U845" s="236"/>
      <c r="V845" s="236"/>
      <c r="W845" s="236"/>
      <c r="X845" s="236"/>
      <c r="Y845" s="236"/>
      <c r="Z845" s="236"/>
      <c r="AA845" s="236"/>
      <c r="AB845" s="236"/>
      <c r="AC845" s="236"/>
      <c r="AD845" s="236"/>
      <c r="AE845" s="236"/>
    </row>
    <row r="846" spans="1:31" ht="15.75" customHeight="1" x14ac:dyDescent="0.25">
      <c r="A846" s="236"/>
      <c r="B846" s="236"/>
      <c r="C846" s="236"/>
      <c r="D846" s="236"/>
      <c r="E846" s="236"/>
      <c r="F846" s="236"/>
      <c r="G846" s="237"/>
      <c r="H846" s="236"/>
      <c r="I846" s="236"/>
      <c r="J846" s="236"/>
      <c r="K846" s="236"/>
      <c r="L846" s="236"/>
      <c r="M846" s="236"/>
      <c r="N846" s="236"/>
      <c r="O846" s="236"/>
      <c r="P846" s="236"/>
      <c r="Q846" s="236"/>
      <c r="R846" s="236"/>
      <c r="S846" s="236"/>
      <c r="T846" s="236"/>
      <c r="U846" s="236"/>
      <c r="V846" s="236"/>
      <c r="W846" s="236"/>
      <c r="X846" s="236"/>
      <c r="Y846" s="236"/>
      <c r="Z846" s="236"/>
      <c r="AA846" s="236"/>
      <c r="AB846" s="236"/>
      <c r="AC846" s="236"/>
      <c r="AD846" s="236"/>
      <c r="AE846" s="236"/>
    </row>
    <row r="847" spans="1:31" ht="15.75" customHeight="1" x14ac:dyDescent="0.25">
      <c r="A847" s="236"/>
      <c r="B847" s="236"/>
      <c r="C847" s="236"/>
      <c r="D847" s="236"/>
      <c r="E847" s="236"/>
      <c r="F847" s="236"/>
      <c r="G847" s="237"/>
      <c r="H847" s="236"/>
      <c r="I847" s="236"/>
      <c r="J847" s="236"/>
      <c r="K847" s="236"/>
      <c r="L847" s="236"/>
      <c r="M847" s="236"/>
      <c r="N847" s="236"/>
      <c r="O847" s="236"/>
      <c r="P847" s="236"/>
      <c r="Q847" s="236"/>
      <c r="R847" s="236"/>
      <c r="S847" s="236"/>
      <c r="T847" s="236"/>
      <c r="U847" s="236"/>
      <c r="V847" s="236"/>
      <c r="W847" s="236"/>
      <c r="X847" s="236"/>
      <c r="Y847" s="236"/>
      <c r="Z847" s="236"/>
      <c r="AA847" s="236"/>
      <c r="AB847" s="236"/>
      <c r="AC847" s="236"/>
      <c r="AD847" s="236"/>
      <c r="AE847" s="236"/>
    </row>
    <row r="848" spans="1:31" ht="15.75" customHeight="1" x14ac:dyDescent="0.25">
      <c r="A848" s="236"/>
      <c r="B848" s="236"/>
      <c r="C848" s="236"/>
      <c r="D848" s="236"/>
      <c r="E848" s="236"/>
      <c r="F848" s="236"/>
      <c r="G848" s="237"/>
      <c r="H848" s="236"/>
      <c r="I848" s="236"/>
      <c r="J848" s="236"/>
      <c r="K848" s="236"/>
      <c r="L848" s="236"/>
      <c r="M848" s="236"/>
      <c r="N848" s="236"/>
      <c r="O848" s="236"/>
      <c r="P848" s="236"/>
      <c r="Q848" s="236"/>
      <c r="R848" s="236"/>
      <c r="S848" s="236"/>
      <c r="T848" s="236"/>
      <c r="U848" s="236"/>
      <c r="V848" s="236"/>
      <c r="W848" s="236"/>
      <c r="X848" s="236"/>
      <c r="Y848" s="236"/>
      <c r="Z848" s="236"/>
      <c r="AA848" s="236"/>
      <c r="AB848" s="236"/>
      <c r="AC848" s="236"/>
      <c r="AD848" s="236"/>
      <c r="AE848" s="236"/>
    </row>
    <row r="849" spans="1:31" ht="15.75" customHeight="1" x14ac:dyDescent="0.25">
      <c r="A849" s="236"/>
      <c r="B849" s="236"/>
      <c r="C849" s="236"/>
      <c r="D849" s="236"/>
      <c r="E849" s="236"/>
      <c r="F849" s="236"/>
      <c r="G849" s="237"/>
      <c r="H849" s="236"/>
      <c r="I849" s="236"/>
      <c r="J849" s="236"/>
      <c r="K849" s="236"/>
      <c r="L849" s="236"/>
      <c r="M849" s="236"/>
      <c r="N849" s="236"/>
      <c r="O849" s="236"/>
      <c r="P849" s="236"/>
      <c r="Q849" s="236"/>
      <c r="R849" s="236"/>
      <c r="S849" s="236"/>
      <c r="T849" s="236"/>
      <c r="U849" s="236"/>
      <c r="V849" s="236"/>
      <c r="W849" s="236"/>
      <c r="X849" s="236"/>
      <c r="Y849" s="236"/>
      <c r="Z849" s="236"/>
      <c r="AA849" s="236"/>
      <c r="AB849" s="236"/>
      <c r="AC849" s="236"/>
      <c r="AD849" s="236"/>
      <c r="AE849" s="236"/>
    </row>
    <row r="850" spans="1:31" ht="15.75" customHeight="1" x14ac:dyDescent="0.25">
      <c r="A850" s="236"/>
      <c r="B850" s="236"/>
      <c r="C850" s="236"/>
      <c r="D850" s="236"/>
      <c r="E850" s="236"/>
      <c r="F850" s="236"/>
      <c r="G850" s="237"/>
      <c r="H850" s="236"/>
      <c r="I850" s="236"/>
      <c r="J850" s="236"/>
      <c r="K850" s="236"/>
      <c r="L850" s="236"/>
      <c r="M850" s="236"/>
      <c r="N850" s="236"/>
      <c r="O850" s="236"/>
      <c r="P850" s="236"/>
      <c r="Q850" s="236"/>
      <c r="R850" s="236"/>
      <c r="S850" s="236"/>
      <c r="T850" s="236"/>
      <c r="U850" s="236"/>
      <c r="V850" s="236"/>
      <c r="W850" s="236"/>
      <c r="X850" s="236"/>
      <c r="Y850" s="236"/>
      <c r="Z850" s="236"/>
      <c r="AA850" s="236"/>
      <c r="AB850" s="236"/>
      <c r="AC850" s="236"/>
      <c r="AD850" s="236"/>
      <c r="AE850" s="236"/>
    </row>
    <row r="851" spans="1:31" ht="15.75" customHeight="1" x14ac:dyDescent="0.25">
      <c r="A851" s="236"/>
      <c r="B851" s="236"/>
      <c r="C851" s="236"/>
      <c r="D851" s="236"/>
      <c r="E851" s="236"/>
      <c r="F851" s="236"/>
      <c r="G851" s="237"/>
      <c r="H851" s="236"/>
      <c r="I851" s="236"/>
      <c r="J851" s="236"/>
      <c r="K851" s="236"/>
      <c r="L851" s="236"/>
      <c r="M851" s="236"/>
      <c r="N851" s="236"/>
      <c r="O851" s="236"/>
      <c r="P851" s="236"/>
      <c r="Q851" s="236"/>
      <c r="R851" s="236"/>
      <c r="S851" s="236"/>
      <c r="T851" s="236"/>
      <c r="U851" s="236"/>
      <c r="V851" s="236"/>
      <c r="W851" s="236"/>
      <c r="X851" s="236"/>
      <c r="Y851" s="236"/>
      <c r="Z851" s="236"/>
      <c r="AA851" s="236"/>
      <c r="AB851" s="236"/>
      <c r="AC851" s="236"/>
      <c r="AD851" s="236"/>
      <c r="AE851" s="236"/>
    </row>
    <row r="852" spans="1:31" ht="15.75" customHeight="1" x14ac:dyDescent="0.25">
      <c r="A852" s="236"/>
      <c r="B852" s="236"/>
      <c r="C852" s="236"/>
      <c r="D852" s="236"/>
      <c r="E852" s="236"/>
      <c r="F852" s="236"/>
      <c r="G852" s="237"/>
      <c r="H852" s="236"/>
      <c r="I852" s="236"/>
      <c r="J852" s="236"/>
      <c r="K852" s="236"/>
      <c r="L852" s="236"/>
      <c r="M852" s="236"/>
      <c r="N852" s="236"/>
      <c r="O852" s="236"/>
      <c r="P852" s="236"/>
      <c r="Q852" s="236"/>
      <c r="R852" s="236"/>
      <c r="S852" s="236"/>
      <c r="T852" s="236"/>
      <c r="U852" s="236"/>
      <c r="V852" s="236"/>
      <c r="W852" s="236"/>
      <c r="X852" s="236"/>
      <c r="Y852" s="236"/>
      <c r="Z852" s="236"/>
      <c r="AA852" s="236"/>
      <c r="AB852" s="236"/>
      <c r="AC852" s="236"/>
      <c r="AD852" s="236"/>
      <c r="AE852" s="236"/>
    </row>
    <row r="853" spans="1:31" ht="15.75" customHeight="1" x14ac:dyDescent="0.25">
      <c r="A853" s="236"/>
      <c r="B853" s="236"/>
      <c r="C853" s="236"/>
      <c r="D853" s="236"/>
      <c r="E853" s="236"/>
      <c r="F853" s="236"/>
      <c r="G853" s="237"/>
      <c r="H853" s="236"/>
      <c r="I853" s="236"/>
      <c r="J853" s="236"/>
      <c r="K853" s="236"/>
      <c r="L853" s="236"/>
      <c r="M853" s="236"/>
      <c r="N853" s="236"/>
      <c r="O853" s="236"/>
      <c r="P853" s="236"/>
      <c r="Q853" s="236"/>
      <c r="R853" s="236"/>
      <c r="S853" s="236"/>
      <c r="T853" s="236"/>
      <c r="U853" s="236"/>
      <c r="V853" s="236"/>
      <c r="W853" s="236"/>
      <c r="X853" s="236"/>
      <c r="Y853" s="236"/>
      <c r="Z853" s="236"/>
      <c r="AA853" s="236"/>
      <c r="AB853" s="236"/>
      <c r="AC853" s="236"/>
      <c r="AD853" s="236"/>
      <c r="AE853" s="236"/>
    </row>
    <row r="854" spans="1:31" ht="15.75" customHeight="1" x14ac:dyDescent="0.25">
      <c r="A854" s="236"/>
      <c r="B854" s="236"/>
      <c r="C854" s="236"/>
      <c r="D854" s="236"/>
      <c r="E854" s="236"/>
      <c r="F854" s="236"/>
      <c r="G854" s="237"/>
      <c r="H854" s="236"/>
      <c r="I854" s="236"/>
      <c r="J854" s="236"/>
      <c r="K854" s="236"/>
      <c r="L854" s="236"/>
      <c r="M854" s="236"/>
      <c r="N854" s="236"/>
      <c r="O854" s="236"/>
      <c r="P854" s="236"/>
      <c r="Q854" s="236"/>
      <c r="R854" s="236"/>
      <c r="S854" s="236"/>
      <c r="T854" s="236"/>
      <c r="U854" s="236"/>
      <c r="V854" s="236"/>
      <c r="W854" s="236"/>
      <c r="X854" s="236"/>
      <c r="Y854" s="236"/>
      <c r="Z854" s="236"/>
      <c r="AA854" s="236"/>
      <c r="AB854" s="236"/>
      <c r="AC854" s="236"/>
      <c r="AD854" s="236"/>
      <c r="AE854" s="236"/>
    </row>
    <row r="855" spans="1:31" ht="15.75" customHeight="1" x14ac:dyDescent="0.25">
      <c r="A855" s="236"/>
      <c r="B855" s="236"/>
      <c r="C855" s="236"/>
      <c r="D855" s="236"/>
      <c r="E855" s="236"/>
      <c r="F855" s="236"/>
      <c r="G855" s="237"/>
      <c r="H855" s="236"/>
      <c r="I855" s="236"/>
      <c r="J855" s="236"/>
      <c r="K855" s="236"/>
      <c r="L855" s="236"/>
      <c r="M855" s="236"/>
      <c r="N855" s="236"/>
      <c r="O855" s="236"/>
      <c r="P855" s="236"/>
      <c r="Q855" s="236"/>
      <c r="R855" s="236"/>
      <c r="S855" s="236"/>
      <c r="T855" s="236"/>
      <c r="U855" s="236"/>
      <c r="V855" s="236"/>
      <c r="W855" s="236"/>
      <c r="X855" s="236"/>
      <c r="Y855" s="236"/>
      <c r="Z855" s="236"/>
      <c r="AA855" s="236"/>
      <c r="AB855" s="236"/>
      <c r="AC855" s="236"/>
      <c r="AD855" s="236"/>
      <c r="AE855" s="236"/>
    </row>
    <row r="856" spans="1:31" ht="15.75" customHeight="1" x14ac:dyDescent="0.25">
      <c r="A856" s="236"/>
      <c r="B856" s="236"/>
      <c r="C856" s="236"/>
      <c r="D856" s="236"/>
      <c r="E856" s="236"/>
      <c r="F856" s="236"/>
      <c r="G856" s="237"/>
      <c r="H856" s="236"/>
      <c r="I856" s="236"/>
      <c r="J856" s="236"/>
      <c r="K856" s="236"/>
      <c r="L856" s="236"/>
      <c r="M856" s="236"/>
      <c r="N856" s="236"/>
      <c r="O856" s="236"/>
      <c r="P856" s="236"/>
      <c r="Q856" s="236"/>
      <c r="R856" s="236"/>
      <c r="S856" s="236"/>
      <c r="T856" s="236"/>
      <c r="U856" s="236"/>
      <c r="V856" s="236"/>
      <c r="W856" s="236"/>
      <c r="X856" s="236"/>
      <c r="Y856" s="236"/>
      <c r="Z856" s="236"/>
      <c r="AA856" s="236"/>
      <c r="AB856" s="236"/>
      <c r="AC856" s="236"/>
      <c r="AD856" s="236"/>
      <c r="AE856" s="236"/>
    </row>
    <row r="857" spans="1:31" ht="15.75" customHeight="1" x14ac:dyDescent="0.25">
      <c r="A857" s="236"/>
      <c r="B857" s="236"/>
      <c r="C857" s="236"/>
      <c r="D857" s="236"/>
      <c r="E857" s="236"/>
      <c r="F857" s="236"/>
      <c r="G857" s="237"/>
      <c r="H857" s="236"/>
      <c r="I857" s="236"/>
      <c r="J857" s="236"/>
      <c r="K857" s="236"/>
      <c r="L857" s="236"/>
      <c r="M857" s="236"/>
      <c r="N857" s="236"/>
      <c r="O857" s="236"/>
      <c r="P857" s="236"/>
      <c r="Q857" s="236"/>
      <c r="R857" s="236"/>
      <c r="S857" s="236"/>
      <c r="T857" s="236"/>
      <c r="U857" s="236"/>
      <c r="V857" s="236"/>
      <c r="W857" s="236"/>
      <c r="X857" s="236"/>
      <c r="Y857" s="236"/>
      <c r="Z857" s="236"/>
      <c r="AA857" s="236"/>
      <c r="AB857" s="236"/>
      <c r="AC857" s="236"/>
      <c r="AD857" s="236"/>
      <c r="AE857" s="236"/>
    </row>
    <row r="858" spans="1:31" ht="15.75" customHeight="1" x14ac:dyDescent="0.25">
      <c r="A858" s="236"/>
      <c r="B858" s="236"/>
      <c r="C858" s="236"/>
      <c r="D858" s="236"/>
      <c r="E858" s="236"/>
      <c r="F858" s="236"/>
      <c r="G858" s="237"/>
      <c r="H858" s="236"/>
      <c r="I858" s="236"/>
      <c r="J858" s="236"/>
      <c r="K858" s="236"/>
      <c r="L858" s="236"/>
      <c r="M858" s="236"/>
      <c r="N858" s="236"/>
      <c r="O858" s="236"/>
      <c r="P858" s="236"/>
      <c r="Q858" s="236"/>
      <c r="R858" s="236"/>
      <c r="S858" s="236"/>
      <c r="T858" s="236"/>
      <c r="U858" s="236"/>
      <c r="V858" s="236"/>
      <c r="W858" s="236"/>
      <c r="X858" s="236"/>
      <c r="Y858" s="236"/>
      <c r="Z858" s="236"/>
      <c r="AA858" s="236"/>
      <c r="AB858" s="236"/>
      <c r="AC858" s="236"/>
      <c r="AD858" s="236"/>
      <c r="AE858" s="236"/>
    </row>
    <row r="859" spans="1:31" ht="15.75" customHeight="1" x14ac:dyDescent="0.25">
      <c r="A859" s="236"/>
      <c r="B859" s="236"/>
      <c r="C859" s="236"/>
      <c r="D859" s="236"/>
      <c r="E859" s="236"/>
      <c r="F859" s="236"/>
      <c r="G859" s="237"/>
      <c r="H859" s="236"/>
      <c r="I859" s="236"/>
      <c r="J859" s="236"/>
      <c r="K859" s="236"/>
      <c r="L859" s="236"/>
      <c r="M859" s="236"/>
      <c r="N859" s="236"/>
      <c r="O859" s="236"/>
      <c r="P859" s="236"/>
      <c r="Q859" s="236"/>
      <c r="R859" s="236"/>
      <c r="S859" s="236"/>
      <c r="T859" s="236"/>
      <c r="U859" s="236"/>
      <c r="V859" s="236"/>
      <c r="W859" s="236"/>
      <c r="X859" s="236"/>
      <c r="Y859" s="236"/>
      <c r="Z859" s="236"/>
      <c r="AA859" s="236"/>
      <c r="AB859" s="236"/>
      <c r="AC859" s="236"/>
      <c r="AD859" s="236"/>
      <c r="AE859" s="236"/>
    </row>
    <row r="860" spans="1:31" ht="15.75" customHeight="1" x14ac:dyDescent="0.25">
      <c r="A860" s="236"/>
      <c r="B860" s="236"/>
      <c r="C860" s="236"/>
      <c r="D860" s="236"/>
      <c r="E860" s="236"/>
      <c r="F860" s="236"/>
      <c r="G860" s="237"/>
      <c r="H860" s="236"/>
      <c r="I860" s="236"/>
      <c r="J860" s="236"/>
      <c r="K860" s="236"/>
      <c r="L860" s="236"/>
      <c r="M860" s="236"/>
      <c r="N860" s="236"/>
      <c r="O860" s="236"/>
      <c r="P860" s="236"/>
      <c r="Q860" s="236"/>
      <c r="R860" s="236"/>
      <c r="S860" s="236"/>
      <c r="T860" s="236"/>
      <c r="U860" s="236"/>
      <c r="V860" s="236"/>
      <c r="W860" s="236"/>
      <c r="X860" s="236"/>
      <c r="Y860" s="236"/>
      <c r="Z860" s="236"/>
      <c r="AA860" s="236"/>
      <c r="AB860" s="236"/>
      <c r="AC860" s="236"/>
      <c r="AD860" s="236"/>
      <c r="AE860" s="236"/>
    </row>
    <row r="861" spans="1:31" ht="15.75" customHeight="1" x14ac:dyDescent="0.25">
      <c r="A861" s="236"/>
      <c r="B861" s="236"/>
      <c r="C861" s="236"/>
      <c r="D861" s="236"/>
      <c r="E861" s="236"/>
      <c r="F861" s="236"/>
      <c r="G861" s="237"/>
      <c r="H861" s="236"/>
      <c r="I861" s="236"/>
      <c r="J861" s="236"/>
      <c r="K861" s="236"/>
      <c r="L861" s="236"/>
      <c r="M861" s="236"/>
      <c r="N861" s="236"/>
      <c r="O861" s="236"/>
      <c r="P861" s="236"/>
      <c r="Q861" s="236"/>
      <c r="R861" s="236"/>
      <c r="S861" s="236"/>
      <c r="T861" s="236"/>
      <c r="U861" s="236"/>
      <c r="V861" s="236"/>
      <c r="W861" s="236"/>
      <c r="X861" s="236"/>
      <c r="Y861" s="236"/>
      <c r="Z861" s="236"/>
      <c r="AA861" s="236"/>
      <c r="AB861" s="236"/>
      <c r="AC861" s="236"/>
      <c r="AD861" s="236"/>
      <c r="AE861" s="236"/>
    </row>
    <row r="862" spans="1:31" ht="15.75" customHeight="1" x14ac:dyDescent="0.25">
      <c r="A862" s="236"/>
      <c r="B862" s="236"/>
      <c r="C862" s="236"/>
      <c r="D862" s="236"/>
      <c r="E862" s="236"/>
      <c r="F862" s="236"/>
      <c r="G862" s="237"/>
      <c r="H862" s="236"/>
      <c r="I862" s="236"/>
      <c r="J862" s="236"/>
      <c r="K862" s="236"/>
      <c r="L862" s="236"/>
      <c r="M862" s="236"/>
      <c r="N862" s="236"/>
      <c r="O862" s="236"/>
      <c r="P862" s="236"/>
      <c r="Q862" s="236"/>
      <c r="R862" s="236"/>
      <c r="S862" s="236"/>
      <c r="T862" s="236"/>
      <c r="U862" s="236"/>
      <c r="V862" s="236"/>
      <c r="W862" s="236"/>
      <c r="X862" s="236"/>
      <c r="Y862" s="236"/>
      <c r="Z862" s="236"/>
      <c r="AA862" s="236"/>
      <c r="AB862" s="236"/>
      <c r="AC862" s="236"/>
      <c r="AD862" s="236"/>
      <c r="AE862" s="236"/>
    </row>
    <row r="863" spans="1:31" ht="15.75" customHeight="1" x14ac:dyDescent="0.25">
      <c r="A863" s="236"/>
      <c r="B863" s="236"/>
      <c r="C863" s="236"/>
      <c r="D863" s="236"/>
      <c r="E863" s="236"/>
      <c r="F863" s="236"/>
      <c r="G863" s="237"/>
      <c r="H863" s="236"/>
      <c r="I863" s="236"/>
      <c r="J863" s="236"/>
      <c r="K863" s="236"/>
      <c r="L863" s="236"/>
      <c r="M863" s="236"/>
      <c r="N863" s="236"/>
      <c r="O863" s="236"/>
      <c r="P863" s="236"/>
      <c r="Q863" s="236"/>
      <c r="R863" s="236"/>
      <c r="S863" s="236"/>
      <c r="T863" s="236"/>
      <c r="U863" s="236"/>
      <c r="V863" s="236"/>
      <c r="W863" s="236"/>
      <c r="X863" s="236"/>
      <c r="Y863" s="236"/>
      <c r="Z863" s="236"/>
      <c r="AA863" s="236"/>
      <c r="AB863" s="236"/>
      <c r="AC863" s="236"/>
      <c r="AD863" s="236"/>
      <c r="AE863" s="236"/>
    </row>
    <row r="864" spans="1:31" ht="15.75" customHeight="1" x14ac:dyDescent="0.25">
      <c r="A864" s="236"/>
      <c r="B864" s="236"/>
      <c r="C864" s="236"/>
      <c r="D864" s="236"/>
      <c r="E864" s="236"/>
      <c r="F864" s="236"/>
      <c r="G864" s="237"/>
      <c r="H864" s="236"/>
      <c r="I864" s="236"/>
      <c r="J864" s="236"/>
      <c r="K864" s="236"/>
      <c r="L864" s="236"/>
      <c r="M864" s="236"/>
      <c r="N864" s="236"/>
      <c r="O864" s="236"/>
      <c r="P864" s="236"/>
      <c r="Q864" s="236"/>
      <c r="R864" s="236"/>
      <c r="S864" s="236"/>
      <c r="T864" s="236"/>
      <c r="U864" s="236"/>
      <c r="V864" s="236"/>
      <c r="W864" s="236"/>
      <c r="X864" s="236"/>
      <c r="Y864" s="236"/>
      <c r="Z864" s="236"/>
      <c r="AA864" s="236"/>
      <c r="AB864" s="236"/>
      <c r="AC864" s="236"/>
      <c r="AD864" s="236"/>
      <c r="AE864" s="236"/>
    </row>
    <row r="865" spans="1:31" ht="15.75" customHeight="1" x14ac:dyDescent="0.25">
      <c r="A865" s="236"/>
      <c r="B865" s="236"/>
      <c r="C865" s="236"/>
      <c r="D865" s="236"/>
      <c r="E865" s="236"/>
      <c r="F865" s="236"/>
      <c r="G865" s="237"/>
      <c r="H865" s="236"/>
      <c r="I865" s="236"/>
      <c r="J865" s="236"/>
      <c r="K865" s="236"/>
      <c r="L865" s="236"/>
      <c r="M865" s="236"/>
      <c r="N865" s="236"/>
      <c r="O865" s="236"/>
      <c r="P865" s="236"/>
      <c r="Q865" s="236"/>
      <c r="R865" s="236"/>
      <c r="S865" s="236"/>
      <c r="T865" s="236"/>
      <c r="U865" s="236"/>
      <c r="V865" s="236"/>
      <c r="W865" s="236"/>
      <c r="X865" s="236"/>
      <c r="Y865" s="236"/>
      <c r="Z865" s="236"/>
      <c r="AA865" s="236"/>
      <c r="AB865" s="236"/>
      <c r="AC865" s="236"/>
      <c r="AD865" s="236"/>
      <c r="AE865" s="236"/>
    </row>
    <row r="866" spans="1:31" ht="15.75" customHeight="1" x14ac:dyDescent="0.25">
      <c r="A866" s="236"/>
      <c r="B866" s="236"/>
      <c r="C866" s="236"/>
      <c r="D866" s="236"/>
      <c r="E866" s="236"/>
      <c r="F866" s="236"/>
      <c r="G866" s="237"/>
      <c r="H866" s="236"/>
      <c r="I866" s="236"/>
      <c r="J866" s="236"/>
      <c r="K866" s="236"/>
      <c r="L866" s="236"/>
      <c r="M866" s="236"/>
      <c r="N866" s="236"/>
      <c r="O866" s="236"/>
      <c r="P866" s="236"/>
      <c r="Q866" s="236"/>
      <c r="R866" s="236"/>
      <c r="S866" s="236"/>
      <c r="T866" s="236"/>
      <c r="U866" s="236"/>
      <c r="V866" s="236"/>
      <c r="W866" s="236"/>
      <c r="X866" s="236"/>
      <c r="Y866" s="236"/>
      <c r="Z866" s="236"/>
      <c r="AA866" s="236"/>
      <c r="AB866" s="236"/>
      <c r="AC866" s="236"/>
      <c r="AD866" s="236"/>
      <c r="AE866" s="236"/>
    </row>
    <row r="867" spans="1:31" ht="15.75" customHeight="1" x14ac:dyDescent="0.25">
      <c r="A867" s="236"/>
      <c r="B867" s="236"/>
      <c r="C867" s="236"/>
      <c r="D867" s="236"/>
      <c r="E867" s="236"/>
      <c r="F867" s="236"/>
      <c r="G867" s="237"/>
      <c r="H867" s="236"/>
      <c r="I867" s="236"/>
      <c r="J867" s="236"/>
      <c r="K867" s="236"/>
      <c r="L867" s="236"/>
      <c r="M867" s="236"/>
      <c r="N867" s="236"/>
      <c r="O867" s="236"/>
      <c r="P867" s="236"/>
      <c r="Q867" s="236"/>
      <c r="R867" s="236"/>
      <c r="S867" s="236"/>
      <c r="T867" s="236"/>
      <c r="U867" s="236"/>
      <c r="V867" s="236"/>
      <c r="W867" s="236"/>
      <c r="X867" s="236"/>
      <c r="Y867" s="236"/>
      <c r="Z867" s="236"/>
      <c r="AA867" s="236"/>
      <c r="AB867" s="236"/>
      <c r="AC867" s="236"/>
      <c r="AD867" s="236"/>
      <c r="AE867" s="236"/>
    </row>
    <row r="868" spans="1:31" ht="15.75" customHeight="1" x14ac:dyDescent="0.25">
      <c r="A868" s="236"/>
      <c r="B868" s="236"/>
      <c r="C868" s="236"/>
      <c r="D868" s="236"/>
      <c r="E868" s="236"/>
      <c r="F868" s="236"/>
      <c r="G868" s="237"/>
      <c r="H868" s="236"/>
      <c r="I868" s="236"/>
      <c r="J868" s="236"/>
      <c r="K868" s="236"/>
      <c r="L868" s="236"/>
      <c r="M868" s="236"/>
      <c r="N868" s="236"/>
      <c r="O868" s="236"/>
      <c r="P868" s="236"/>
      <c r="Q868" s="236"/>
      <c r="R868" s="236"/>
      <c r="S868" s="236"/>
      <c r="T868" s="236"/>
      <c r="U868" s="236"/>
      <c r="V868" s="236"/>
      <c r="W868" s="236"/>
      <c r="X868" s="236"/>
      <c r="Y868" s="236"/>
      <c r="Z868" s="236"/>
      <c r="AA868" s="236"/>
      <c r="AB868" s="236"/>
      <c r="AC868" s="236"/>
      <c r="AD868" s="236"/>
      <c r="AE868" s="236"/>
    </row>
    <row r="869" spans="1:31" ht="15.75" customHeight="1" x14ac:dyDescent="0.25">
      <c r="A869" s="236"/>
      <c r="B869" s="236"/>
      <c r="C869" s="236"/>
      <c r="D869" s="236"/>
      <c r="E869" s="236"/>
      <c r="F869" s="236"/>
      <c r="G869" s="237"/>
      <c r="H869" s="236"/>
      <c r="I869" s="236"/>
      <c r="J869" s="236"/>
      <c r="K869" s="236"/>
      <c r="L869" s="236"/>
      <c r="M869" s="236"/>
      <c r="N869" s="236"/>
      <c r="O869" s="236"/>
      <c r="P869" s="236"/>
      <c r="Q869" s="236"/>
      <c r="R869" s="236"/>
      <c r="S869" s="236"/>
      <c r="T869" s="236"/>
      <c r="U869" s="236"/>
      <c r="V869" s="236"/>
      <c r="W869" s="236"/>
      <c r="X869" s="236"/>
      <c r="Y869" s="236"/>
      <c r="Z869" s="236"/>
      <c r="AA869" s="236"/>
      <c r="AB869" s="236"/>
      <c r="AC869" s="236"/>
      <c r="AD869" s="236"/>
      <c r="AE869" s="236"/>
    </row>
    <row r="870" spans="1:31" ht="15.75" customHeight="1" x14ac:dyDescent="0.25">
      <c r="A870" s="236"/>
      <c r="B870" s="236"/>
      <c r="C870" s="236"/>
      <c r="D870" s="236"/>
      <c r="E870" s="236"/>
      <c r="F870" s="236"/>
      <c r="G870" s="237"/>
      <c r="H870" s="236"/>
      <c r="I870" s="236"/>
      <c r="J870" s="236"/>
      <c r="K870" s="236"/>
      <c r="L870" s="236"/>
      <c r="M870" s="236"/>
      <c r="N870" s="236"/>
      <c r="O870" s="236"/>
      <c r="P870" s="236"/>
      <c r="Q870" s="236"/>
      <c r="R870" s="236"/>
      <c r="S870" s="236"/>
      <c r="T870" s="236"/>
      <c r="U870" s="236"/>
      <c r="V870" s="236"/>
      <c r="W870" s="236"/>
      <c r="X870" s="236"/>
      <c r="Y870" s="236"/>
      <c r="Z870" s="236"/>
      <c r="AA870" s="236"/>
      <c r="AB870" s="236"/>
      <c r="AC870" s="236"/>
      <c r="AD870" s="236"/>
      <c r="AE870" s="236"/>
    </row>
    <row r="871" spans="1:31" ht="15.75" customHeight="1" x14ac:dyDescent="0.25">
      <c r="A871" s="236"/>
      <c r="B871" s="236"/>
      <c r="C871" s="236"/>
      <c r="D871" s="236"/>
      <c r="E871" s="236"/>
      <c r="F871" s="236"/>
      <c r="G871" s="237"/>
      <c r="H871" s="236"/>
      <c r="I871" s="236"/>
      <c r="J871" s="236"/>
      <c r="K871" s="236"/>
      <c r="L871" s="236"/>
      <c r="M871" s="236"/>
      <c r="N871" s="236"/>
      <c r="O871" s="236"/>
      <c r="P871" s="236"/>
      <c r="Q871" s="236"/>
      <c r="R871" s="236"/>
      <c r="S871" s="236"/>
      <c r="T871" s="236"/>
      <c r="U871" s="236"/>
      <c r="V871" s="236"/>
      <c r="W871" s="236"/>
      <c r="X871" s="236"/>
      <c r="Y871" s="236"/>
      <c r="Z871" s="236"/>
      <c r="AA871" s="236"/>
      <c r="AB871" s="236"/>
      <c r="AC871" s="236"/>
      <c r="AD871" s="236"/>
      <c r="AE871" s="236"/>
    </row>
    <row r="872" spans="1:31" ht="15.75" customHeight="1" x14ac:dyDescent="0.25">
      <c r="A872" s="236"/>
      <c r="B872" s="236"/>
      <c r="C872" s="236"/>
      <c r="D872" s="236"/>
      <c r="E872" s="236"/>
      <c r="F872" s="236"/>
      <c r="G872" s="237"/>
      <c r="H872" s="236"/>
      <c r="I872" s="236"/>
      <c r="J872" s="236"/>
      <c r="K872" s="236"/>
      <c r="L872" s="236"/>
      <c r="M872" s="236"/>
      <c r="N872" s="236"/>
      <c r="O872" s="236"/>
      <c r="P872" s="236"/>
      <c r="Q872" s="236"/>
      <c r="R872" s="236"/>
      <c r="S872" s="236"/>
      <c r="T872" s="236"/>
      <c r="U872" s="236"/>
      <c r="V872" s="236"/>
      <c r="W872" s="236"/>
      <c r="X872" s="236"/>
      <c r="Y872" s="236"/>
      <c r="Z872" s="236"/>
      <c r="AA872" s="236"/>
      <c r="AB872" s="236"/>
      <c r="AC872" s="236"/>
      <c r="AD872" s="236"/>
      <c r="AE872" s="236"/>
    </row>
    <row r="873" spans="1:31" ht="15.75" customHeight="1" x14ac:dyDescent="0.25">
      <c r="A873" s="236"/>
      <c r="B873" s="236"/>
      <c r="C873" s="236"/>
      <c r="D873" s="236"/>
      <c r="E873" s="236"/>
      <c r="F873" s="236"/>
      <c r="G873" s="237"/>
      <c r="H873" s="236"/>
      <c r="I873" s="236"/>
      <c r="J873" s="236"/>
      <c r="K873" s="236"/>
      <c r="L873" s="236"/>
      <c r="M873" s="236"/>
      <c r="N873" s="236"/>
      <c r="O873" s="236"/>
      <c r="P873" s="236"/>
      <c r="Q873" s="236"/>
      <c r="R873" s="236"/>
      <c r="S873" s="236"/>
      <c r="T873" s="236"/>
      <c r="U873" s="236"/>
      <c r="V873" s="236"/>
      <c r="W873" s="236"/>
      <c r="X873" s="236"/>
      <c r="Y873" s="236"/>
      <c r="Z873" s="236"/>
      <c r="AA873" s="236"/>
      <c r="AB873" s="236"/>
      <c r="AC873" s="236"/>
      <c r="AD873" s="236"/>
      <c r="AE873" s="236"/>
    </row>
    <row r="874" spans="1:31" ht="15.75" customHeight="1" x14ac:dyDescent="0.25">
      <c r="A874" s="236"/>
      <c r="B874" s="236"/>
      <c r="C874" s="236"/>
      <c r="D874" s="236"/>
      <c r="E874" s="236"/>
      <c r="F874" s="236"/>
      <c r="G874" s="237"/>
      <c r="H874" s="236"/>
      <c r="I874" s="236"/>
      <c r="J874" s="236"/>
      <c r="K874" s="236"/>
      <c r="L874" s="236"/>
      <c r="M874" s="236"/>
      <c r="N874" s="236"/>
      <c r="O874" s="236"/>
      <c r="P874" s="236"/>
      <c r="Q874" s="236"/>
      <c r="R874" s="236"/>
      <c r="S874" s="236"/>
      <c r="T874" s="236"/>
      <c r="U874" s="236"/>
      <c r="V874" s="236"/>
      <c r="W874" s="236"/>
      <c r="X874" s="236"/>
      <c r="Y874" s="236"/>
      <c r="Z874" s="236"/>
      <c r="AA874" s="236"/>
      <c r="AB874" s="236"/>
      <c r="AC874" s="236"/>
      <c r="AD874" s="236"/>
      <c r="AE874" s="236"/>
    </row>
    <row r="875" spans="1:31" ht="15.75" customHeight="1" x14ac:dyDescent="0.25">
      <c r="A875" s="236"/>
      <c r="B875" s="236"/>
      <c r="C875" s="236"/>
      <c r="D875" s="236"/>
      <c r="E875" s="236"/>
      <c r="F875" s="236"/>
      <c r="G875" s="237"/>
      <c r="H875" s="236"/>
      <c r="I875" s="236"/>
      <c r="J875" s="236"/>
      <c r="K875" s="236"/>
      <c r="L875" s="236"/>
      <c r="M875" s="236"/>
      <c r="N875" s="236"/>
      <c r="O875" s="236"/>
      <c r="P875" s="236"/>
      <c r="Q875" s="236"/>
      <c r="R875" s="236"/>
      <c r="S875" s="236"/>
      <c r="T875" s="236"/>
      <c r="U875" s="236"/>
      <c r="V875" s="236"/>
      <c r="W875" s="236"/>
      <c r="X875" s="236"/>
      <c r="Y875" s="236"/>
      <c r="Z875" s="236"/>
      <c r="AA875" s="236"/>
      <c r="AB875" s="236"/>
      <c r="AC875" s="236"/>
      <c r="AD875" s="236"/>
      <c r="AE875" s="236"/>
    </row>
    <row r="876" spans="1:31" ht="15.75" customHeight="1" x14ac:dyDescent="0.25">
      <c r="A876" s="236"/>
      <c r="B876" s="236"/>
      <c r="C876" s="236"/>
      <c r="D876" s="236"/>
      <c r="E876" s="236"/>
      <c r="F876" s="236"/>
      <c r="G876" s="237"/>
      <c r="H876" s="236"/>
      <c r="I876" s="236"/>
      <c r="J876" s="236"/>
      <c r="K876" s="236"/>
      <c r="L876" s="236"/>
      <c r="M876" s="236"/>
      <c r="N876" s="236"/>
      <c r="O876" s="236"/>
      <c r="P876" s="236"/>
      <c r="Q876" s="236"/>
      <c r="R876" s="236"/>
      <c r="S876" s="236"/>
      <c r="T876" s="236"/>
      <c r="U876" s="236"/>
      <c r="V876" s="236"/>
      <c r="W876" s="236"/>
      <c r="X876" s="236"/>
      <c r="Y876" s="236"/>
      <c r="Z876" s="236"/>
      <c r="AA876" s="236"/>
      <c r="AB876" s="236"/>
      <c r="AC876" s="236"/>
      <c r="AD876" s="236"/>
      <c r="AE876" s="236"/>
    </row>
    <row r="877" spans="1:31" ht="15.75" customHeight="1" x14ac:dyDescent="0.25">
      <c r="A877" s="236"/>
      <c r="B877" s="236"/>
      <c r="C877" s="236"/>
      <c r="D877" s="236"/>
      <c r="E877" s="236"/>
      <c r="F877" s="236"/>
      <c r="G877" s="237"/>
      <c r="H877" s="236"/>
      <c r="I877" s="236"/>
      <c r="J877" s="236"/>
      <c r="K877" s="236"/>
      <c r="L877" s="236"/>
      <c r="M877" s="236"/>
      <c r="N877" s="236"/>
      <c r="O877" s="236"/>
      <c r="P877" s="236"/>
      <c r="Q877" s="236"/>
      <c r="R877" s="236"/>
      <c r="S877" s="236"/>
      <c r="T877" s="236"/>
      <c r="U877" s="236"/>
      <c r="V877" s="236"/>
      <c r="W877" s="236"/>
      <c r="X877" s="236"/>
      <c r="Y877" s="236"/>
      <c r="Z877" s="236"/>
      <c r="AA877" s="236"/>
      <c r="AB877" s="236"/>
      <c r="AC877" s="236"/>
      <c r="AD877" s="236"/>
      <c r="AE877" s="236"/>
    </row>
    <row r="878" spans="1:31" ht="15.75" customHeight="1" x14ac:dyDescent="0.25">
      <c r="A878" s="236"/>
      <c r="B878" s="236"/>
      <c r="C878" s="236"/>
      <c r="D878" s="236"/>
      <c r="E878" s="236"/>
      <c r="F878" s="236"/>
      <c r="G878" s="237"/>
      <c r="H878" s="236"/>
      <c r="I878" s="236"/>
      <c r="J878" s="236"/>
      <c r="K878" s="236"/>
      <c r="L878" s="236"/>
      <c r="M878" s="236"/>
      <c r="N878" s="236"/>
      <c r="O878" s="236"/>
      <c r="P878" s="236"/>
      <c r="Q878" s="236"/>
      <c r="R878" s="236"/>
      <c r="S878" s="236"/>
      <c r="T878" s="236"/>
      <c r="U878" s="236"/>
      <c r="V878" s="236"/>
      <c r="W878" s="236"/>
      <c r="X878" s="236"/>
      <c r="Y878" s="236"/>
      <c r="Z878" s="236"/>
      <c r="AA878" s="236"/>
      <c r="AB878" s="236"/>
      <c r="AC878" s="236"/>
      <c r="AD878" s="236"/>
      <c r="AE878" s="236"/>
    </row>
    <row r="879" spans="1:31" ht="15.75" customHeight="1" x14ac:dyDescent="0.25">
      <c r="A879" s="236"/>
      <c r="B879" s="236"/>
      <c r="C879" s="236"/>
      <c r="D879" s="236"/>
      <c r="E879" s="236"/>
      <c r="F879" s="236"/>
      <c r="G879" s="237"/>
      <c r="H879" s="236"/>
      <c r="I879" s="236"/>
      <c r="J879" s="236"/>
      <c r="K879" s="236"/>
      <c r="L879" s="236"/>
      <c r="M879" s="236"/>
      <c r="N879" s="236"/>
      <c r="O879" s="236"/>
      <c r="P879" s="236"/>
      <c r="Q879" s="236"/>
      <c r="R879" s="236"/>
      <c r="S879" s="236"/>
      <c r="T879" s="236"/>
      <c r="U879" s="236"/>
      <c r="V879" s="236"/>
      <c r="W879" s="236"/>
      <c r="X879" s="236"/>
      <c r="Y879" s="236"/>
      <c r="Z879" s="236"/>
      <c r="AA879" s="236"/>
      <c r="AB879" s="236"/>
      <c r="AC879" s="236"/>
      <c r="AD879" s="236"/>
      <c r="AE879" s="236"/>
    </row>
    <row r="880" spans="1:31" ht="15.75" customHeight="1" x14ac:dyDescent="0.25">
      <c r="A880" s="236"/>
      <c r="B880" s="236"/>
      <c r="C880" s="236"/>
      <c r="D880" s="236"/>
      <c r="E880" s="236"/>
      <c r="F880" s="236"/>
      <c r="G880" s="237"/>
      <c r="H880" s="236"/>
      <c r="I880" s="236"/>
      <c r="J880" s="236"/>
      <c r="K880" s="236"/>
      <c r="L880" s="236"/>
      <c r="M880" s="236"/>
      <c r="N880" s="236"/>
      <c r="O880" s="236"/>
      <c r="P880" s="236"/>
      <c r="Q880" s="236"/>
      <c r="R880" s="236"/>
      <c r="S880" s="236"/>
      <c r="T880" s="236"/>
      <c r="U880" s="236"/>
      <c r="V880" s="236"/>
      <c r="W880" s="236"/>
      <c r="X880" s="236"/>
      <c r="Y880" s="236"/>
      <c r="Z880" s="236"/>
      <c r="AA880" s="236"/>
      <c r="AB880" s="236"/>
      <c r="AC880" s="236"/>
      <c r="AD880" s="236"/>
      <c r="AE880" s="236"/>
    </row>
    <row r="881" spans="1:31" ht="15.75" customHeight="1" x14ac:dyDescent="0.25">
      <c r="A881" s="236"/>
      <c r="B881" s="236"/>
      <c r="C881" s="236"/>
      <c r="D881" s="236"/>
      <c r="E881" s="236"/>
      <c r="F881" s="236"/>
      <c r="G881" s="237"/>
      <c r="H881" s="236"/>
      <c r="I881" s="236"/>
      <c r="J881" s="236"/>
      <c r="K881" s="236"/>
      <c r="L881" s="236"/>
      <c r="M881" s="236"/>
      <c r="N881" s="236"/>
      <c r="O881" s="236"/>
      <c r="P881" s="236"/>
      <c r="Q881" s="236"/>
      <c r="R881" s="236"/>
      <c r="S881" s="236"/>
      <c r="T881" s="236"/>
      <c r="U881" s="236"/>
      <c r="V881" s="236"/>
      <c r="W881" s="236"/>
      <c r="X881" s="236"/>
      <c r="Y881" s="236"/>
      <c r="Z881" s="236"/>
      <c r="AA881" s="236"/>
      <c r="AB881" s="236"/>
      <c r="AC881" s="236"/>
      <c r="AD881" s="236"/>
      <c r="AE881" s="236"/>
    </row>
    <row r="882" spans="1:31" ht="15.75" customHeight="1" x14ac:dyDescent="0.25">
      <c r="A882" s="236"/>
      <c r="B882" s="236"/>
      <c r="C882" s="236"/>
      <c r="D882" s="236"/>
      <c r="E882" s="236"/>
      <c r="F882" s="236"/>
      <c r="G882" s="237"/>
      <c r="H882" s="236"/>
      <c r="I882" s="236"/>
      <c r="J882" s="236"/>
      <c r="K882" s="236"/>
      <c r="L882" s="236"/>
      <c r="M882" s="236"/>
      <c r="N882" s="236"/>
      <c r="O882" s="236"/>
      <c r="P882" s="236"/>
      <c r="Q882" s="236"/>
      <c r="R882" s="236"/>
      <c r="S882" s="236"/>
      <c r="T882" s="236"/>
      <c r="U882" s="236"/>
      <c r="V882" s="236"/>
      <c r="W882" s="236"/>
      <c r="X882" s="236"/>
      <c r="Y882" s="236"/>
      <c r="Z882" s="236"/>
      <c r="AA882" s="236"/>
      <c r="AB882" s="236"/>
      <c r="AC882" s="236"/>
      <c r="AD882" s="236"/>
      <c r="AE882" s="236"/>
    </row>
    <row r="883" spans="1:31" ht="15.75" customHeight="1" x14ac:dyDescent="0.25">
      <c r="A883" s="236"/>
      <c r="B883" s="236"/>
      <c r="C883" s="236"/>
      <c r="D883" s="236"/>
      <c r="E883" s="236"/>
      <c r="F883" s="236"/>
      <c r="G883" s="237"/>
      <c r="H883" s="236"/>
      <c r="I883" s="236"/>
      <c r="J883" s="236"/>
      <c r="K883" s="236"/>
      <c r="L883" s="236"/>
      <c r="M883" s="236"/>
      <c r="N883" s="236"/>
      <c r="O883" s="236"/>
      <c r="P883" s="236"/>
      <c r="Q883" s="236"/>
      <c r="R883" s="236"/>
      <c r="S883" s="236"/>
      <c r="T883" s="236"/>
      <c r="U883" s="236"/>
      <c r="V883" s="236"/>
      <c r="W883" s="236"/>
      <c r="X883" s="236"/>
      <c r="Y883" s="236"/>
      <c r="Z883" s="236"/>
      <c r="AA883" s="236"/>
      <c r="AB883" s="236"/>
      <c r="AC883" s="236"/>
      <c r="AD883" s="236"/>
      <c r="AE883" s="236"/>
    </row>
    <row r="884" spans="1:31" ht="15.75" customHeight="1" x14ac:dyDescent="0.25">
      <c r="A884" s="236"/>
      <c r="B884" s="236"/>
      <c r="C884" s="236"/>
      <c r="D884" s="236"/>
      <c r="E884" s="236"/>
      <c r="F884" s="236"/>
      <c r="G884" s="237"/>
      <c r="H884" s="236"/>
      <c r="I884" s="236"/>
      <c r="J884" s="236"/>
      <c r="K884" s="236"/>
      <c r="L884" s="236"/>
      <c r="M884" s="236"/>
      <c r="N884" s="236"/>
      <c r="O884" s="236"/>
      <c r="P884" s="236"/>
      <c r="Q884" s="236"/>
      <c r="R884" s="236"/>
      <c r="S884" s="236"/>
      <c r="T884" s="236"/>
      <c r="U884" s="236"/>
      <c r="V884" s="236"/>
      <c r="W884" s="236"/>
      <c r="X884" s="236"/>
      <c r="Y884" s="236"/>
      <c r="Z884" s="236"/>
      <c r="AA884" s="236"/>
      <c r="AB884" s="236"/>
      <c r="AC884" s="236"/>
      <c r="AD884" s="236"/>
      <c r="AE884" s="236"/>
    </row>
    <row r="885" spans="1:31" ht="15.75" customHeight="1" x14ac:dyDescent="0.25">
      <c r="A885" s="236"/>
      <c r="B885" s="236"/>
      <c r="C885" s="236"/>
      <c r="D885" s="236"/>
      <c r="E885" s="236"/>
      <c r="F885" s="236"/>
      <c r="G885" s="237"/>
      <c r="H885" s="236"/>
      <c r="I885" s="236"/>
      <c r="J885" s="236"/>
      <c r="K885" s="236"/>
      <c r="L885" s="236"/>
      <c r="M885" s="236"/>
      <c r="N885" s="236"/>
      <c r="O885" s="236"/>
      <c r="P885" s="236"/>
      <c r="Q885" s="236"/>
      <c r="R885" s="236"/>
      <c r="S885" s="236"/>
      <c r="T885" s="236"/>
      <c r="U885" s="236"/>
      <c r="V885" s="236"/>
      <c r="W885" s="236"/>
      <c r="X885" s="236"/>
      <c r="Y885" s="236"/>
      <c r="Z885" s="236"/>
      <c r="AA885" s="236"/>
      <c r="AB885" s="236"/>
      <c r="AC885" s="236"/>
      <c r="AD885" s="236"/>
      <c r="AE885" s="236"/>
    </row>
    <row r="886" spans="1:31" ht="15.75" customHeight="1" x14ac:dyDescent="0.25">
      <c r="A886" s="236"/>
      <c r="B886" s="236"/>
      <c r="C886" s="236"/>
      <c r="D886" s="236"/>
      <c r="E886" s="236"/>
      <c r="F886" s="236"/>
      <c r="G886" s="237"/>
      <c r="H886" s="236"/>
      <c r="I886" s="236"/>
      <c r="J886" s="236"/>
      <c r="K886" s="236"/>
      <c r="L886" s="236"/>
      <c r="M886" s="236"/>
      <c r="N886" s="236"/>
      <c r="O886" s="236"/>
      <c r="P886" s="236"/>
      <c r="Q886" s="236"/>
      <c r="R886" s="236"/>
      <c r="S886" s="236"/>
      <c r="T886" s="236"/>
      <c r="U886" s="236"/>
      <c r="V886" s="236"/>
      <c r="W886" s="236"/>
      <c r="X886" s="236"/>
      <c r="Y886" s="236"/>
      <c r="Z886" s="236"/>
      <c r="AA886" s="236"/>
      <c r="AB886" s="236"/>
      <c r="AC886" s="236"/>
      <c r="AD886" s="236"/>
      <c r="AE886" s="236"/>
    </row>
    <row r="887" spans="1:31" ht="15.75" customHeight="1" x14ac:dyDescent="0.25">
      <c r="A887" s="236"/>
      <c r="B887" s="236"/>
      <c r="C887" s="236"/>
      <c r="D887" s="236"/>
      <c r="E887" s="236"/>
      <c r="F887" s="236"/>
      <c r="G887" s="237"/>
      <c r="H887" s="236"/>
      <c r="I887" s="236"/>
      <c r="J887" s="236"/>
      <c r="K887" s="236"/>
      <c r="L887" s="236"/>
      <c r="M887" s="236"/>
      <c r="N887" s="236"/>
      <c r="O887" s="236"/>
      <c r="P887" s="236"/>
      <c r="Q887" s="236"/>
      <c r="R887" s="236"/>
      <c r="S887" s="236"/>
      <c r="T887" s="236"/>
      <c r="U887" s="236"/>
      <c r="V887" s="236"/>
      <c r="W887" s="236"/>
      <c r="X887" s="236"/>
      <c r="Y887" s="236"/>
      <c r="Z887" s="236"/>
      <c r="AA887" s="236"/>
      <c r="AB887" s="236"/>
      <c r="AC887" s="236"/>
      <c r="AD887" s="236"/>
      <c r="AE887" s="236"/>
    </row>
    <row r="888" spans="1:31" ht="15.75" customHeight="1" x14ac:dyDescent="0.25">
      <c r="A888" s="236"/>
      <c r="B888" s="236"/>
      <c r="C888" s="236"/>
      <c r="D888" s="236"/>
      <c r="E888" s="236"/>
      <c r="F888" s="236"/>
      <c r="G888" s="237"/>
      <c r="H888" s="236"/>
      <c r="I888" s="236"/>
      <c r="J888" s="236"/>
      <c r="K888" s="236"/>
      <c r="L888" s="236"/>
      <c r="M888" s="236"/>
      <c r="N888" s="236"/>
      <c r="O888" s="236"/>
      <c r="P888" s="236"/>
      <c r="Q888" s="236"/>
      <c r="R888" s="236"/>
      <c r="S888" s="236"/>
      <c r="T888" s="236"/>
      <c r="U888" s="236"/>
      <c r="V888" s="236"/>
      <c r="W888" s="236"/>
      <c r="X888" s="236"/>
      <c r="Y888" s="236"/>
      <c r="Z888" s="236"/>
      <c r="AA888" s="236"/>
      <c r="AB888" s="236"/>
      <c r="AC888" s="236"/>
      <c r="AD888" s="236"/>
      <c r="AE888" s="236"/>
    </row>
    <row r="889" spans="1:31" ht="15.75" customHeight="1" x14ac:dyDescent="0.25">
      <c r="A889" s="236"/>
      <c r="B889" s="236"/>
      <c r="C889" s="236"/>
      <c r="D889" s="236"/>
      <c r="E889" s="236"/>
      <c r="F889" s="236"/>
      <c r="G889" s="237"/>
      <c r="H889" s="236"/>
      <c r="I889" s="236"/>
      <c r="J889" s="236"/>
      <c r="K889" s="236"/>
      <c r="L889" s="236"/>
      <c r="M889" s="236"/>
      <c r="N889" s="236"/>
      <c r="O889" s="236"/>
      <c r="P889" s="236"/>
      <c r="Q889" s="236"/>
      <c r="R889" s="236"/>
      <c r="S889" s="236"/>
      <c r="T889" s="236"/>
      <c r="U889" s="236"/>
      <c r="V889" s="236"/>
      <c r="W889" s="236"/>
      <c r="X889" s="236"/>
      <c r="Y889" s="236"/>
      <c r="Z889" s="236"/>
      <c r="AA889" s="236"/>
      <c r="AB889" s="236"/>
      <c r="AC889" s="236"/>
      <c r="AD889" s="236"/>
      <c r="AE889" s="236"/>
    </row>
    <row r="890" spans="1:31" ht="15.75" customHeight="1" x14ac:dyDescent="0.25">
      <c r="A890" s="236"/>
      <c r="B890" s="236"/>
      <c r="C890" s="236"/>
      <c r="D890" s="236"/>
      <c r="E890" s="236"/>
      <c r="F890" s="236"/>
      <c r="G890" s="237"/>
      <c r="H890" s="236"/>
      <c r="I890" s="236"/>
      <c r="J890" s="236"/>
      <c r="K890" s="236"/>
      <c r="L890" s="236"/>
      <c r="M890" s="236"/>
      <c r="N890" s="236"/>
      <c r="O890" s="236"/>
      <c r="P890" s="236"/>
      <c r="Q890" s="236"/>
      <c r="R890" s="236"/>
      <c r="S890" s="236"/>
      <c r="T890" s="236"/>
      <c r="U890" s="236"/>
      <c r="V890" s="236"/>
      <c r="W890" s="236"/>
      <c r="X890" s="236"/>
      <c r="Y890" s="236"/>
      <c r="Z890" s="236"/>
      <c r="AA890" s="236"/>
      <c r="AB890" s="236"/>
      <c r="AC890" s="236"/>
      <c r="AD890" s="236"/>
      <c r="AE890" s="236"/>
    </row>
    <row r="891" spans="1:31" ht="15.75" customHeight="1" x14ac:dyDescent="0.25">
      <c r="A891" s="236"/>
      <c r="B891" s="236"/>
      <c r="C891" s="236"/>
      <c r="D891" s="236"/>
      <c r="E891" s="236"/>
      <c r="F891" s="236"/>
      <c r="G891" s="237"/>
      <c r="H891" s="236"/>
      <c r="I891" s="236"/>
      <c r="J891" s="236"/>
      <c r="K891" s="236"/>
      <c r="L891" s="236"/>
      <c r="M891" s="236"/>
      <c r="N891" s="236"/>
      <c r="O891" s="236"/>
      <c r="P891" s="236"/>
      <c r="Q891" s="236"/>
      <c r="R891" s="236"/>
      <c r="S891" s="236"/>
      <c r="T891" s="236"/>
      <c r="U891" s="236"/>
      <c r="V891" s="236"/>
      <c r="W891" s="236"/>
      <c r="X891" s="236"/>
      <c r="Y891" s="236"/>
      <c r="Z891" s="236"/>
      <c r="AA891" s="236"/>
      <c r="AB891" s="236"/>
      <c r="AC891" s="236"/>
      <c r="AD891" s="236"/>
      <c r="AE891" s="236"/>
    </row>
    <row r="892" spans="1:31" ht="15.75" customHeight="1" x14ac:dyDescent="0.25">
      <c r="A892" s="236"/>
      <c r="B892" s="236"/>
      <c r="C892" s="236"/>
      <c r="D892" s="236"/>
      <c r="E892" s="236"/>
      <c r="F892" s="236"/>
      <c r="G892" s="237"/>
      <c r="H892" s="236"/>
      <c r="I892" s="236"/>
      <c r="J892" s="236"/>
      <c r="K892" s="236"/>
      <c r="L892" s="236"/>
      <c r="M892" s="236"/>
      <c r="N892" s="236"/>
      <c r="O892" s="236"/>
      <c r="P892" s="236"/>
      <c r="Q892" s="236"/>
      <c r="R892" s="236"/>
      <c r="S892" s="236"/>
      <c r="T892" s="236"/>
      <c r="U892" s="236"/>
      <c r="V892" s="236"/>
      <c r="W892" s="236"/>
      <c r="X892" s="236"/>
      <c r="Y892" s="236"/>
      <c r="Z892" s="236"/>
      <c r="AA892" s="236"/>
      <c r="AB892" s="236"/>
      <c r="AC892" s="236"/>
      <c r="AD892" s="236"/>
      <c r="AE892" s="236"/>
    </row>
    <row r="893" spans="1:31" ht="15.75" customHeight="1" x14ac:dyDescent="0.25">
      <c r="A893" s="236"/>
      <c r="B893" s="236"/>
      <c r="C893" s="236"/>
      <c r="D893" s="236"/>
      <c r="E893" s="236"/>
      <c r="F893" s="236"/>
      <c r="G893" s="237"/>
      <c r="H893" s="236"/>
      <c r="I893" s="236"/>
      <c r="J893" s="236"/>
      <c r="K893" s="236"/>
      <c r="L893" s="236"/>
      <c r="M893" s="236"/>
      <c r="N893" s="236"/>
      <c r="O893" s="236"/>
      <c r="P893" s="236"/>
      <c r="Q893" s="236"/>
      <c r="R893" s="236"/>
      <c r="S893" s="236"/>
      <c r="T893" s="236"/>
      <c r="U893" s="236"/>
      <c r="V893" s="236"/>
      <c r="W893" s="236"/>
      <c r="X893" s="236"/>
      <c r="Y893" s="236"/>
      <c r="Z893" s="236"/>
      <c r="AA893" s="236"/>
      <c r="AB893" s="236"/>
      <c r="AC893" s="236"/>
      <c r="AD893" s="236"/>
      <c r="AE893" s="236"/>
    </row>
    <row r="894" spans="1:31" ht="15.75" customHeight="1" x14ac:dyDescent="0.25">
      <c r="A894" s="236"/>
      <c r="B894" s="236"/>
      <c r="C894" s="236"/>
      <c r="D894" s="236"/>
      <c r="E894" s="236"/>
      <c r="F894" s="236"/>
      <c r="G894" s="237"/>
      <c r="H894" s="236"/>
      <c r="I894" s="236"/>
      <c r="J894" s="236"/>
      <c r="K894" s="236"/>
      <c r="L894" s="236"/>
      <c r="M894" s="236"/>
      <c r="N894" s="236"/>
      <c r="O894" s="236"/>
      <c r="P894" s="236"/>
      <c r="Q894" s="236"/>
      <c r="R894" s="236"/>
      <c r="S894" s="236"/>
      <c r="T894" s="236"/>
      <c r="U894" s="236"/>
      <c r="V894" s="236"/>
      <c r="W894" s="236"/>
      <c r="X894" s="236"/>
      <c r="Y894" s="236"/>
      <c r="Z894" s="236"/>
      <c r="AA894" s="236"/>
      <c r="AB894" s="236"/>
      <c r="AC894" s="236"/>
      <c r="AD894" s="236"/>
      <c r="AE894" s="236"/>
    </row>
    <row r="895" spans="1:31" ht="15.75" customHeight="1" x14ac:dyDescent="0.25">
      <c r="A895" s="236"/>
      <c r="B895" s="236"/>
      <c r="C895" s="236"/>
      <c r="D895" s="236"/>
      <c r="E895" s="236"/>
      <c r="F895" s="236"/>
      <c r="G895" s="237"/>
      <c r="H895" s="236"/>
      <c r="I895" s="236"/>
      <c r="J895" s="236"/>
      <c r="K895" s="236"/>
      <c r="L895" s="236"/>
      <c r="M895" s="236"/>
      <c r="N895" s="236"/>
      <c r="O895" s="236"/>
      <c r="P895" s="236"/>
      <c r="Q895" s="236"/>
      <c r="R895" s="236"/>
      <c r="S895" s="236"/>
      <c r="T895" s="236"/>
      <c r="U895" s="236"/>
      <c r="V895" s="236"/>
      <c r="W895" s="236"/>
      <c r="X895" s="236"/>
      <c r="Y895" s="236"/>
      <c r="Z895" s="236"/>
      <c r="AA895" s="236"/>
      <c r="AB895" s="236"/>
      <c r="AC895" s="236"/>
      <c r="AD895" s="236"/>
      <c r="AE895" s="236"/>
    </row>
    <row r="896" spans="1:31" ht="15.75" customHeight="1" x14ac:dyDescent="0.25">
      <c r="A896" s="236"/>
      <c r="B896" s="236"/>
      <c r="C896" s="236"/>
      <c r="D896" s="236"/>
      <c r="E896" s="236"/>
      <c r="F896" s="236"/>
      <c r="G896" s="237"/>
      <c r="H896" s="236"/>
      <c r="I896" s="236"/>
      <c r="J896" s="236"/>
      <c r="K896" s="236"/>
      <c r="L896" s="236"/>
      <c r="M896" s="236"/>
      <c r="N896" s="236"/>
      <c r="O896" s="236"/>
      <c r="P896" s="236"/>
      <c r="Q896" s="236"/>
      <c r="R896" s="236"/>
      <c r="S896" s="236"/>
      <c r="T896" s="236"/>
      <c r="U896" s="236"/>
      <c r="V896" s="236"/>
      <c r="W896" s="236"/>
      <c r="X896" s="236"/>
      <c r="Y896" s="236"/>
      <c r="Z896" s="236"/>
      <c r="AA896" s="236"/>
      <c r="AB896" s="236"/>
      <c r="AC896" s="236"/>
      <c r="AD896" s="236"/>
      <c r="AE896" s="236"/>
    </row>
    <row r="897" spans="1:31" ht="15.75" customHeight="1" x14ac:dyDescent="0.25">
      <c r="A897" s="236"/>
      <c r="B897" s="236"/>
      <c r="C897" s="236"/>
      <c r="D897" s="236"/>
      <c r="E897" s="236"/>
      <c r="F897" s="236"/>
      <c r="G897" s="237"/>
      <c r="H897" s="236"/>
      <c r="I897" s="236"/>
      <c r="J897" s="236"/>
      <c r="K897" s="236"/>
      <c r="L897" s="236"/>
      <c r="M897" s="236"/>
      <c r="N897" s="236"/>
      <c r="O897" s="236"/>
      <c r="P897" s="236"/>
      <c r="Q897" s="236"/>
      <c r="R897" s="236"/>
      <c r="S897" s="236"/>
      <c r="T897" s="236"/>
      <c r="U897" s="236"/>
      <c r="V897" s="236"/>
      <c r="W897" s="236"/>
      <c r="X897" s="236"/>
      <c r="Y897" s="236"/>
      <c r="Z897" s="236"/>
      <c r="AA897" s="236"/>
      <c r="AB897" s="236"/>
      <c r="AC897" s="236"/>
      <c r="AD897" s="236"/>
      <c r="AE897" s="236"/>
    </row>
    <row r="898" spans="1:31" ht="15.75" customHeight="1" x14ac:dyDescent="0.25">
      <c r="A898" s="236"/>
      <c r="B898" s="236"/>
      <c r="C898" s="236"/>
      <c r="D898" s="236"/>
      <c r="E898" s="236"/>
      <c r="F898" s="236"/>
      <c r="G898" s="237"/>
      <c r="H898" s="236"/>
      <c r="I898" s="236"/>
      <c r="J898" s="236"/>
      <c r="K898" s="236"/>
      <c r="L898" s="236"/>
      <c r="M898" s="236"/>
      <c r="N898" s="236"/>
      <c r="O898" s="236"/>
      <c r="P898" s="236"/>
      <c r="Q898" s="236"/>
      <c r="R898" s="236"/>
      <c r="S898" s="236"/>
      <c r="T898" s="236"/>
      <c r="U898" s="236"/>
      <c r="V898" s="236"/>
      <c r="W898" s="236"/>
      <c r="X898" s="236"/>
      <c r="Y898" s="236"/>
      <c r="Z898" s="236"/>
      <c r="AA898" s="236"/>
      <c r="AB898" s="236"/>
      <c r="AC898" s="236"/>
      <c r="AD898" s="236"/>
      <c r="AE898" s="236"/>
    </row>
    <row r="899" spans="1:31" ht="15.75" customHeight="1" x14ac:dyDescent="0.25">
      <c r="A899" s="236"/>
      <c r="B899" s="236"/>
      <c r="C899" s="236"/>
      <c r="D899" s="236"/>
      <c r="E899" s="236"/>
      <c r="F899" s="236"/>
      <c r="G899" s="237"/>
      <c r="H899" s="236"/>
      <c r="I899" s="236"/>
      <c r="J899" s="236"/>
      <c r="K899" s="236"/>
      <c r="L899" s="236"/>
      <c r="M899" s="236"/>
      <c r="N899" s="236"/>
      <c r="O899" s="236"/>
      <c r="P899" s="236"/>
      <c r="Q899" s="236"/>
      <c r="R899" s="236"/>
      <c r="S899" s="236"/>
      <c r="T899" s="236"/>
      <c r="U899" s="236"/>
      <c r="V899" s="236"/>
      <c r="W899" s="236"/>
      <c r="X899" s="236"/>
      <c r="Y899" s="236"/>
      <c r="Z899" s="236"/>
      <c r="AA899" s="236"/>
      <c r="AB899" s="236"/>
      <c r="AC899" s="236"/>
      <c r="AD899" s="236"/>
      <c r="AE899" s="236"/>
    </row>
    <row r="900" spans="1:31" ht="15.75" customHeight="1" x14ac:dyDescent="0.25">
      <c r="A900" s="236"/>
      <c r="B900" s="236"/>
      <c r="C900" s="236"/>
      <c r="D900" s="236"/>
      <c r="E900" s="236"/>
      <c r="F900" s="236"/>
      <c r="G900" s="237"/>
      <c r="H900" s="236"/>
      <c r="I900" s="236"/>
      <c r="J900" s="236"/>
      <c r="K900" s="236"/>
      <c r="L900" s="236"/>
      <c r="M900" s="236"/>
      <c r="N900" s="236"/>
      <c r="O900" s="236"/>
      <c r="P900" s="236"/>
      <c r="Q900" s="236"/>
      <c r="R900" s="236"/>
      <c r="S900" s="236"/>
      <c r="T900" s="236"/>
      <c r="U900" s="236"/>
      <c r="V900" s="236"/>
      <c r="W900" s="236"/>
      <c r="X900" s="236"/>
      <c r="Y900" s="236"/>
      <c r="Z900" s="236"/>
      <c r="AA900" s="236"/>
      <c r="AB900" s="236"/>
      <c r="AC900" s="236"/>
      <c r="AD900" s="236"/>
      <c r="AE900" s="236"/>
    </row>
    <row r="901" spans="1:31" ht="15.75" customHeight="1" x14ac:dyDescent="0.25">
      <c r="A901" s="236"/>
      <c r="B901" s="236"/>
      <c r="C901" s="236"/>
      <c r="D901" s="236"/>
      <c r="E901" s="236"/>
      <c r="F901" s="236"/>
      <c r="G901" s="237"/>
      <c r="H901" s="236"/>
      <c r="I901" s="236"/>
      <c r="J901" s="236"/>
      <c r="K901" s="236"/>
      <c r="L901" s="236"/>
      <c r="M901" s="236"/>
      <c r="N901" s="236"/>
      <c r="O901" s="236"/>
      <c r="P901" s="236"/>
      <c r="Q901" s="236"/>
      <c r="R901" s="236"/>
      <c r="S901" s="236"/>
      <c r="T901" s="236"/>
      <c r="U901" s="236"/>
      <c r="V901" s="236"/>
      <c r="W901" s="236"/>
      <c r="X901" s="236"/>
      <c r="Y901" s="236"/>
      <c r="Z901" s="236"/>
      <c r="AA901" s="236"/>
      <c r="AB901" s="236"/>
      <c r="AC901" s="236"/>
      <c r="AD901" s="236"/>
      <c r="AE901" s="236"/>
    </row>
    <row r="902" spans="1:31" ht="15.75" customHeight="1" x14ac:dyDescent="0.25">
      <c r="A902" s="236"/>
      <c r="B902" s="236"/>
      <c r="C902" s="236"/>
      <c r="D902" s="236"/>
      <c r="E902" s="236"/>
      <c r="F902" s="236"/>
      <c r="G902" s="237"/>
      <c r="H902" s="236"/>
      <c r="I902" s="236"/>
      <c r="J902" s="236"/>
      <c r="K902" s="236"/>
      <c r="L902" s="236"/>
      <c r="M902" s="236"/>
      <c r="N902" s="236"/>
      <c r="O902" s="236"/>
      <c r="P902" s="236"/>
      <c r="Q902" s="236"/>
      <c r="R902" s="236"/>
      <c r="S902" s="236"/>
      <c r="T902" s="236"/>
      <c r="U902" s="236"/>
      <c r="V902" s="236"/>
      <c r="W902" s="236"/>
      <c r="X902" s="236"/>
      <c r="Y902" s="236"/>
      <c r="Z902" s="236"/>
      <c r="AA902" s="236"/>
      <c r="AB902" s="236"/>
      <c r="AC902" s="236"/>
      <c r="AD902" s="236"/>
      <c r="AE902" s="236"/>
    </row>
    <row r="903" spans="1:31" ht="15.75" customHeight="1" x14ac:dyDescent="0.25">
      <c r="A903" s="236"/>
      <c r="B903" s="236"/>
      <c r="C903" s="236"/>
      <c r="D903" s="236"/>
      <c r="E903" s="236"/>
      <c r="F903" s="236"/>
      <c r="G903" s="237"/>
      <c r="H903" s="236"/>
      <c r="I903" s="236"/>
      <c r="J903" s="236"/>
      <c r="K903" s="236"/>
      <c r="L903" s="236"/>
      <c r="M903" s="236"/>
      <c r="N903" s="236"/>
      <c r="O903" s="236"/>
      <c r="P903" s="236"/>
      <c r="Q903" s="236"/>
      <c r="R903" s="236"/>
      <c r="S903" s="236"/>
      <c r="T903" s="236"/>
      <c r="U903" s="236"/>
      <c r="V903" s="236"/>
      <c r="W903" s="236"/>
      <c r="X903" s="236"/>
      <c r="Y903" s="236"/>
      <c r="Z903" s="236"/>
      <c r="AA903" s="236"/>
      <c r="AB903" s="236"/>
      <c r="AC903" s="236"/>
      <c r="AD903" s="236"/>
      <c r="AE903" s="236"/>
    </row>
    <row r="904" spans="1:31" ht="15.75" customHeight="1" x14ac:dyDescent="0.25">
      <c r="A904" s="236"/>
      <c r="B904" s="236"/>
      <c r="C904" s="236"/>
      <c r="D904" s="236"/>
      <c r="E904" s="236"/>
      <c r="F904" s="236"/>
      <c r="G904" s="237"/>
      <c r="H904" s="236"/>
      <c r="I904" s="236"/>
      <c r="J904" s="236"/>
      <c r="K904" s="236"/>
      <c r="L904" s="236"/>
      <c r="M904" s="236"/>
      <c r="N904" s="236"/>
      <c r="O904" s="236"/>
      <c r="P904" s="236"/>
      <c r="Q904" s="236"/>
      <c r="R904" s="236"/>
      <c r="S904" s="236"/>
      <c r="T904" s="236"/>
      <c r="U904" s="236"/>
      <c r="V904" s="236"/>
      <c r="W904" s="236"/>
      <c r="X904" s="236"/>
      <c r="Y904" s="236"/>
      <c r="Z904" s="236"/>
      <c r="AA904" s="236"/>
      <c r="AB904" s="236"/>
      <c r="AC904" s="236"/>
      <c r="AD904" s="236"/>
      <c r="AE904" s="236"/>
    </row>
    <row r="905" spans="1:31" ht="15.75" customHeight="1" x14ac:dyDescent="0.25">
      <c r="A905" s="236"/>
      <c r="B905" s="236"/>
      <c r="C905" s="236"/>
      <c r="D905" s="236"/>
      <c r="E905" s="236"/>
      <c r="F905" s="236"/>
      <c r="G905" s="237"/>
      <c r="H905" s="236"/>
      <c r="I905" s="236"/>
      <c r="J905" s="236"/>
      <c r="K905" s="236"/>
      <c r="L905" s="236"/>
      <c r="M905" s="236"/>
      <c r="N905" s="236"/>
      <c r="O905" s="236"/>
      <c r="P905" s="236"/>
      <c r="Q905" s="236"/>
      <c r="R905" s="236"/>
      <c r="S905" s="236"/>
      <c r="T905" s="236"/>
      <c r="U905" s="236"/>
      <c r="V905" s="236"/>
      <c r="W905" s="236"/>
      <c r="X905" s="236"/>
      <c r="Y905" s="236"/>
      <c r="Z905" s="236"/>
      <c r="AA905" s="236"/>
      <c r="AB905" s="236"/>
      <c r="AC905" s="236"/>
      <c r="AD905" s="236"/>
      <c r="AE905" s="236"/>
    </row>
    <row r="906" spans="1:31" ht="15.75" customHeight="1" x14ac:dyDescent="0.25">
      <c r="A906" s="236"/>
      <c r="B906" s="236"/>
      <c r="C906" s="236"/>
      <c r="D906" s="236"/>
      <c r="E906" s="236"/>
      <c r="F906" s="236"/>
      <c r="G906" s="237"/>
      <c r="H906" s="236"/>
      <c r="I906" s="236"/>
      <c r="J906" s="236"/>
      <c r="K906" s="236"/>
      <c r="L906" s="236"/>
      <c r="M906" s="236"/>
      <c r="N906" s="236"/>
      <c r="O906" s="236"/>
      <c r="P906" s="236"/>
      <c r="Q906" s="236"/>
      <c r="R906" s="236"/>
      <c r="S906" s="236"/>
      <c r="T906" s="236"/>
      <c r="U906" s="236"/>
      <c r="V906" s="236"/>
      <c r="W906" s="236"/>
      <c r="X906" s="236"/>
      <c r="Y906" s="236"/>
      <c r="Z906" s="236"/>
      <c r="AA906" s="236"/>
      <c r="AB906" s="236"/>
      <c r="AC906" s="236"/>
      <c r="AD906" s="236"/>
      <c r="AE906" s="236"/>
    </row>
    <row r="907" spans="1:31" ht="15.75" customHeight="1" x14ac:dyDescent="0.25">
      <c r="A907" s="236"/>
      <c r="B907" s="236"/>
      <c r="C907" s="236"/>
      <c r="D907" s="236"/>
      <c r="E907" s="236"/>
      <c r="F907" s="236"/>
      <c r="G907" s="237"/>
      <c r="H907" s="236"/>
      <c r="I907" s="236"/>
      <c r="J907" s="236"/>
      <c r="K907" s="236"/>
      <c r="L907" s="236"/>
      <c r="M907" s="236"/>
      <c r="N907" s="236"/>
      <c r="O907" s="236"/>
      <c r="P907" s="236"/>
      <c r="Q907" s="236"/>
      <c r="R907" s="236"/>
      <c r="S907" s="236"/>
      <c r="T907" s="236"/>
      <c r="U907" s="236"/>
      <c r="V907" s="236"/>
      <c r="W907" s="236"/>
      <c r="X907" s="236"/>
      <c r="Y907" s="236"/>
      <c r="Z907" s="236"/>
      <c r="AA907" s="236"/>
      <c r="AB907" s="236"/>
      <c r="AC907" s="236"/>
      <c r="AD907" s="236"/>
      <c r="AE907" s="236"/>
    </row>
    <row r="908" spans="1:31" ht="15.75" customHeight="1" x14ac:dyDescent="0.25">
      <c r="A908" s="236"/>
      <c r="B908" s="236"/>
      <c r="C908" s="236"/>
      <c r="D908" s="236"/>
      <c r="E908" s="236"/>
      <c r="F908" s="236"/>
      <c r="G908" s="237"/>
      <c r="H908" s="236"/>
      <c r="I908" s="236"/>
      <c r="J908" s="236"/>
      <c r="K908" s="236"/>
      <c r="L908" s="236"/>
      <c r="M908" s="236"/>
      <c r="N908" s="236"/>
      <c r="O908" s="236"/>
      <c r="P908" s="236"/>
      <c r="Q908" s="236"/>
      <c r="R908" s="236"/>
      <c r="S908" s="236"/>
      <c r="T908" s="236"/>
      <c r="U908" s="236"/>
      <c r="V908" s="236"/>
      <c r="W908" s="236"/>
      <c r="X908" s="236"/>
      <c r="Y908" s="236"/>
      <c r="Z908" s="236"/>
      <c r="AA908" s="236"/>
      <c r="AB908" s="236"/>
      <c r="AC908" s="236"/>
      <c r="AD908" s="236"/>
      <c r="AE908" s="236"/>
    </row>
    <row r="909" spans="1:31" ht="15.75" customHeight="1" x14ac:dyDescent="0.25">
      <c r="A909" s="236"/>
      <c r="B909" s="236"/>
      <c r="C909" s="236"/>
      <c r="D909" s="236"/>
      <c r="E909" s="236"/>
      <c r="F909" s="236"/>
      <c r="G909" s="237"/>
      <c r="H909" s="236"/>
      <c r="I909" s="236"/>
      <c r="J909" s="236"/>
      <c r="K909" s="236"/>
      <c r="L909" s="236"/>
      <c r="M909" s="236"/>
      <c r="N909" s="236"/>
      <c r="O909" s="236"/>
      <c r="P909" s="236"/>
      <c r="Q909" s="236"/>
      <c r="R909" s="236"/>
      <c r="S909" s="236"/>
      <c r="T909" s="236"/>
      <c r="U909" s="236"/>
      <c r="V909" s="236"/>
      <c r="W909" s="236"/>
      <c r="X909" s="236"/>
      <c r="Y909" s="236"/>
      <c r="Z909" s="236"/>
      <c r="AA909" s="236"/>
      <c r="AB909" s="236"/>
      <c r="AC909" s="236"/>
      <c r="AD909" s="236"/>
      <c r="AE909" s="236"/>
    </row>
    <row r="910" spans="1:31" ht="15.75" customHeight="1" x14ac:dyDescent="0.25">
      <c r="A910" s="236"/>
      <c r="B910" s="236"/>
      <c r="C910" s="236"/>
      <c r="D910" s="236"/>
      <c r="E910" s="236"/>
      <c r="F910" s="236"/>
      <c r="G910" s="237"/>
      <c r="H910" s="236"/>
      <c r="I910" s="236"/>
      <c r="J910" s="236"/>
      <c r="K910" s="236"/>
      <c r="L910" s="236"/>
      <c r="M910" s="236"/>
      <c r="N910" s="236"/>
      <c r="O910" s="236"/>
      <c r="P910" s="236"/>
      <c r="Q910" s="236"/>
      <c r="R910" s="236"/>
      <c r="S910" s="236"/>
      <c r="T910" s="236"/>
      <c r="U910" s="236"/>
      <c r="V910" s="236"/>
      <c r="W910" s="236"/>
      <c r="X910" s="236"/>
      <c r="Y910" s="236"/>
      <c r="Z910" s="236"/>
      <c r="AA910" s="236"/>
      <c r="AB910" s="236"/>
      <c r="AC910" s="236"/>
      <c r="AD910" s="236"/>
      <c r="AE910" s="236"/>
    </row>
    <row r="911" spans="1:31" ht="15.75" customHeight="1" x14ac:dyDescent="0.25">
      <c r="A911" s="236"/>
      <c r="B911" s="236"/>
      <c r="C911" s="236"/>
      <c r="D911" s="236"/>
      <c r="E911" s="236"/>
      <c r="F911" s="236"/>
      <c r="G911" s="237"/>
      <c r="H911" s="236"/>
      <c r="I911" s="236"/>
      <c r="J911" s="236"/>
      <c r="K911" s="236"/>
      <c r="L911" s="236"/>
      <c r="M911" s="236"/>
      <c r="N911" s="236"/>
      <c r="O911" s="236"/>
      <c r="P911" s="236"/>
      <c r="Q911" s="236"/>
      <c r="R911" s="236"/>
      <c r="S911" s="236"/>
      <c r="T911" s="236"/>
      <c r="U911" s="236"/>
      <c r="V911" s="236"/>
      <c r="W911" s="236"/>
      <c r="X911" s="236"/>
      <c r="Y911" s="236"/>
      <c r="Z911" s="236"/>
      <c r="AA911" s="236"/>
      <c r="AB911" s="236"/>
      <c r="AC911" s="236"/>
      <c r="AD911" s="236"/>
      <c r="AE911" s="236"/>
    </row>
    <row r="912" spans="1:31" ht="15.75" customHeight="1" x14ac:dyDescent="0.25">
      <c r="A912" s="236"/>
      <c r="B912" s="236"/>
      <c r="C912" s="236"/>
      <c r="D912" s="236"/>
      <c r="E912" s="236"/>
      <c r="F912" s="236"/>
      <c r="G912" s="237"/>
      <c r="H912" s="236"/>
      <c r="I912" s="236"/>
      <c r="J912" s="236"/>
      <c r="K912" s="236"/>
      <c r="L912" s="236"/>
      <c r="M912" s="236"/>
      <c r="N912" s="236"/>
      <c r="O912" s="236"/>
      <c r="P912" s="236"/>
      <c r="Q912" s="236"/>
      <c r="R912" s="236"/>
      <c r="S912" s="236"/>
      <c r="T912" s="236"/>
      <c r="U912" s="236"/>
      <c r="V912" s="236"/>
      <c r="W912" s="236"/>
      <c r="X912" s="236"/>
      <c r="Y912" s="236"/>
      <c r="Z912" s="236"/>
      <c r="AA912" s="236"/>
      <c r="AB912" s="236"/>
      <c r="AC912" s="236"/>
      <c r="AD912" s="236"/>
      <c r="AE912" s="236"/>
    </row>
    <row r="913" spans="1:31" ht="15.75" customHeight="1" x14ac:dyDescent="0.25">
      <c r="A913" s="236"/>
      <c r="B913" s="236"/>
      <c r="C913" s="236"/>
      <c r="D913" s="236"/>
      <c r="E913" s="236"/>
      <c r="F913" s="236"/>
      <c r="G913" s="237"/>
      <c r="H913" s="236"/>
      <c r="I913" s="236"/>
      <c r="J913" s="236"/>
      <c r="K913" s="236"/>
      <c r="L913" s="236"/>
      <c r="M913" s="236"/>
      <c r="N913" s="236"/>
      <c r="O913" s="236"/>
      <c r="P913" s="236"/>
      <c r="Q913" s="236"/>
      <c r="R913" s="236"/>
      <c r="S913" s="236"/>
      <c r="T913" s="236"/>
      <c r="U913" s="236"/>
      <c r="V913" s="236"/>
      <c r="W913" s="236"/>
      <c r="X913" s="236"/>
      <c r="Y913" s="236"/>
      <c r="Z913" s="236"/>
      <c r="AA913" s="236"/>
      <c r="AB913" s="236"/>
      <c r="AC913" s="236"/>
      <c r="AD913" s="236"/>
      <c r="AE913" s="236"/>
    </row>
    <row r="914" spans="1:31" ht="15.75" customHeight="1" x14ac:dyDescent="0.25">
      <c r="A914" s="236"/>
      <c r="B914" s="236"/>
      <c r="C914" s="236"/>
      <c r="D914" s="236"/>
      <c r="E914" s="236"/>
      <c r="F914" s="236"/>
      <c r="G914" s="237"/>
      <c r="H914" s="236"/>
      <c r="I914" s="236"/>
      <c r="J914" s="236"/>
      <c r="K914" s="236"/>
      <c r="L914" s="236"/>
      <c r="M914" s="236"/>
      <c r="N914" s="236"/>
      <c r="O914" s="236"/>
      <c r="P914" s="236"/>
      <c r="Q914" s="236"/>
      <c r="R914" s="236"/>
      <c r="S914" s="236"/>
      <c r="T914" s="236"/>
      <c r="U914" s="236"/>
      <c r="V914" s="236"/>
      <c r="W914" s="236"/>
      <c r="X914" s="236"/>
      <c r="Y914" s="236"/>
      <c r="Z914" s="236"/>
      <c r="AA914" s="236"/>
      <c r="AB914" s="236"/>
      <c r="AC914" s="236"/>
      <c r="AD914" s="236"/>
      <c r="AE914" s="236"/>
    </row>
    <row r="915" spans="1:31" ht="15.75" customHeight="1" x14ac:dyDescent="0.25">
      <c r="A915" s="236"/>
      <c r="B915" s="236"/>
      <c r="C915" s="236"/>
      <c r="D915" s="236"/>
      <c r="E915" s="236"/>
      <c r="F915" s="236"/>
      <c r="G915" s="237"/>
      <c r="H915" s="236"/>
      <c r="I915" s="236"/>
      <c r="J915" s="236"/>
      <c r="K915" s="236"/>
      <c r="L915" s="236"/>
      <c r="M915" s="236"/>
      <c r="N915" s="236"/>
      <c r="O915" s="236"/>
      <c r="P915" s="236"/>
      <c r="Q915" s="236"/>
      <c r="R915" s="236"/>
      <c r="S915" s="236"/>
      <c r="T915" s="236"/>
      <c r="U915" s="236"/>
      <c r="V915" s="236"/>
      <c r="W915" s="236"/>
      <c r="X915" s="236"/>
      <c r="Y915" s="236"/>
      <c r="Z915" s="236"/>
      <c r="AA915" s="236"/>
      <c r="AB915" s="236"/>
      <c r="AC915" s="236"/>
      <c r="AD915" s="236"/>
      <c r="AE915" s="236"/>
    </row>
    <row r="916" spans="1:31" ht="15.75" customHeight="1" x14ac:dyDescent="0.25">
      <c r="A916" s="236"/>
      <c r="B916" s="236"/>
      <c r="C916" s="236"/>
      <c r="D916" s="236"/>
      <c r="E916" s="236"/>
      <c r="F916" s="236"/>
      <c r="G916" s="237"/>
      <c r="H916" s="236"/>
      <c r="I916" s="236"/>
      <c r="J916" s="236"/>
      <c r="K916" s="236"/>
      <c r="L916" s="236"/>
      <c r="M916" s="236"/>
      <c r="N916" s="236"/>
      <c r="O916" s="236"/>
      <c r="P916" s="236"/>
      <c r="Q916" s="236"/>
      <c r="R916" s="236"/>
      <c r="S916" s="236"/>
      <c r="T916" s="236"/>
      <c r="U916" s="236"/>
      <c r="V916" s="236"/>
      <c r="W916" s="236"/>
      <c r="X916" s="236"/>
      <c r="Y916" s="236"/>
      <c r="Z916" s="236"/>
      <c r="AA916" s="236"/>
      <c r="AB916" s="236"/>
      <c r="AC916" s="236"/>
      <c r="AD916" s="236"/>
      <c r="AE916" s="236"/>
    </row>
    <row r="917" spans="1:31" ht="15.75" customHeight="1" x14ac:dyDescent="0.25">
      <c r="A917" s="236"/>
      <c r="B917" s="236"/>
      <c r="C917" s="236"/>
      <c r="D917" s="236"/>
      <c r="E917" s="236"/>
      <c r="F917" s="236"/>
      <c r="G917" s="237"/>
      <c r="H917" s="236"/>
      <c r="I917" s="236"/>
      <c r="J917" s="236"/>
      <c r="K917" s="236"/>
      <c r="L917" s="236"/>
      <c r="M917" s="236"/>
      <c r="N917" s="236"/>
      <c r="O917" s="236"/>
      <c r="P917" s="236"/>
      <c r="Q917" s="236"/>
      <c r="R917" s="236"/>
      <c r="S917" s="236"/>
      <c r="T917" s="236"/>
      <c r="U917" s="236"/>
      <c r="V917" s="236"/>
      <c r="W917" s="236"/>
      <c r="X917" s="236"/>
      <c r="Y917" s="236"/>
      <c r="Z917" s="236"/>
      <c r="AA917" s="236"/>
      <c r="AB917" s="236"/>
      <c r="AC917" s="236"/>
      <c r="AD917" s="236"/>
      <c r="AE917" s="236"/>
    </row>
    <row r="918" spans="1:31" ht="15.75" customHeight="1" x14ac:dyDescent="0.25">
      <c r="A918" s="236"/>
      <c r="B918" s="236"/>
      <c r="C918" s="236"/>
      <c r="D918" s="236"/>
      <c r="E918" s="236"/>
      <c r="F918" s="236"/>
      <c r="G918" s="237"/>
      <c r="H918" s="236"/>
      <c r="I918" s="236"/>
      <c r="J918" s="236"/>
      <c r="K918" s="236"/>
      <c r="L918" s="236"/>
      <c r="M918" s="236"/>
      <c r="N918" s="236"/>
      <c r="O918" s="236"/>
      <c r="P918" s="236"/>
      <c r="Q918" s="236"/>
      <c r="R918" s="236"/>
      <c r="S918" s="236"/>
      <c r="T918" s="236"/>
      <c r="U918" s="236"/>
      <c r="V918" s="236"/>
      <c r="W918" s="236"/>
      <c r="X918" s="236"/>
      <c r="Y918" s="236"/>
      <c r="Z918" s="236"/>
      <c r="AA918" s="236"/>
      <c r="AB918" s="236"/>
      <c r="AC918" s="236"/>
      <c r="AD918" s="236"/>
      <c r="AE918" s="236"/>
    </row>
    <row r="919" spans="1:31" ht="15.75" customHeight="1" x14ac:dyDescent="0.25">
      <c r="A919" s="236"/>
      <c r="B919" s="236"/>
      <c r="C919" s="236"/>
      <c r="D919" s="236"/>
      <c r="E919" s="236"/>
      <c r="F919" s="236"/>
      <c r="G919" s="237"/>
      <c r="H919" s="236"/>
      <c r="I919" s="236"/>
      <c r="J919" s="236"/>
      <c r="K919" s="236"/>
      <c r="L919" s="236"/>
      <c r="M919" s="236"/>
      <c r="N919" s="236"/>
      <c r="O919" s="236"/>
      <c r="P919" s="236"/>
      <c r="Q919" s="236"/>
      <c r="R919" s="236"/>
      <c r="S919" s="236"/>
      <c r="T919" s="236"/>
      <c r="U919" s="236"/>
      <c r="V919" s="236"/>
      <c r="W919" s="236"/>
      <c r="X919" s="236"/>
      <c r="Y919" s="236"/>
      <c r="Z919" s="236"/>
      <c r="AA919" s="236"/>
      <c r="AB919" s="236"/>
      <c r="AC919" s="236"/>
      <c r="AD919" s="236"/>
      <c r="AE919" s="236"/>
    </row>
    <row r="920" spans="1:31" ht="15.75" customHeight="1" x14ac:dyDescent="0.25">
      <c r="A920" s="236"/>
      <c r="B920" s="236"/>
      <c r="C920" s="236"/>
      <c r="D920" s="236"/>
      <c r="E920" s="236"/>
      <c r="F920" s="236"/>
      <c r="G920" s="237"/>
      <c r="H920" s="236"/>
      <c r="I920" s="236"/>
      <c r="J920" s="236"/>
      <c r="K920" s="236"/>
      <c r="L920" s="236"/>
      <c r="M920" s="236"/>
      <c r="N920" s="236"/>
      <c r="O920" s="236"/>
      <c r="P920" s="236"/>
      <c r="Q920" s="236"/>
      <c r="R920" s="236"/>
      <c r="S920" s="236"/>
      <c r="T920" s="236"/>
      <c r="U920" s="236"/>
      <c r="V920" s="236"/>
      <c r="W920" s="236"/>
      <c r="X920" s="236"/>
      <c r="Y920" s="236"/>
      <c r="Z920" s="236"/>
      <c r="AA920" s="236"/>
      <c r="AB920" s="236"/>
      <c r="AC920" s="236"/>
      <c r="AD920" s="236"/>
      <c r="AE920" s="236"/>
    </row>
    <row r="921" spans="1:31" ht="15.75" customHeight="1" x14ac:dyDescent="0.25">
      <c r="A921" s="236"/>
      <c r="B921" s="236"/>
      <c r="C921" s="236"/>
      <c r="D921" s="236"/>
      <c r="E921" s="236"/>
      <c r="F921" s="236"/>
      <c r="G921" s="237"/>
      <c r="H921" s="236"/>
      <c r="I921" s="236"/>
      <c r="J921" s="236"/>
      <c r="K921" s="236"/>
      <c r="L921" s="236"/>
      <c r="M921" s="236"/>
      <c r="N921" s="236"/>
      <c r="O921" s="236"/>
      <c r="P921" s="236"/>
      <c r="Q921" s="236"/>
      <c r="R921" s="236"/>
      <c r="S921" s="236"/>
      <c r="T921" s="236"/>
      <c r="U921" s="236"/>
      <c r="V921" s="236"/>
      <c r="W921" s="236"/>
      <c r="X921" s="236"/>
      <c r="Y921" s="236"/>
      <c r="Z921" s="236"/>
      <c r="AA921" s="236"/>
      <c r="AB921" s="236"/>
      <c r="AC921" s="236"/>
      <c r="AD921" s="236"/>
      <c r="AE921" s="236"/>
    </row>
    <row r="922" spans="1:31" ht="15.75" customHeight="1" x14ac:dyDescent="0.25">
      <c r="A922" s="236"/>
      <c r="B922" s="236"/>
      <c r="C922" s="236"/>
      <c r="D922" s="236"/>
      <c r="E922" s="236"/>
      <c r="F922" s="236"/>
      <c r="G922" s="237"/>
      <c r="H922" s="236"/>
      <c r="I922" s="236"/>
      <c r="J922" s="236"/>
      <c r="K922" s="236"/>
      <c r="L922" s="236"/>
      <c r="M922" s="236"/>
      <c r="N922" s="236"/>
      <c r="O922" s="236"/>
      <c r="P922" s="236"/>
      <c r="Q922" s="236"/>
      <c r="R922" s="236"/>
      <c r="S922" s="236"/>
      <c r="T922" s="236"/>
      <c r="U922" s="236"/>
      <c r="V922" s="236"/>
      <c r="W922" s="236"/>
      <c r="X922" s="236"/>
      <c r="Y922" s="236"/>
      <c r="Z922" s="236"/>
      <c r="AA922" s="236"/>
      <c r="AB922" s="236"/>
      <c r="AC922" s="236"/>
      <c r="AD922" s="236"/>
      <c r="AE922" s="236"/>
    </row>
    <row r="923" spans="1:31" ht="15.75" customHeight="1" x14ac:dyDescent="0.25">
      <c r="A923" s="236"/>
      <c r="B923" s="236"/>
      <c r="C923" s="236"/>
      <c r="D923" s="236"/>
      <c r="E923" s="236"/>
      <c r="F923" s="236"/>
      <c r="G923" s="237"/>
      <c r="H923" s="236"/>
      <c r="I923" s="236"/>
      <c r="J923" s="236"/>
      <c r="K923" s="236"/>
      <c r="L923" s="236"/>
      <c r="M923" s="236"/>
      <c r="N923" s="236"/>
      <c r="O923" s="236"/>
      <c r="P923" s="236"/>
      <c r="Q923" s="236"/>
      <c r="R923" s="236"/>
      <c r="S923" s="236"/>
      <c r="T923" s="236"/>
      <c r="U923" s="236"/>
      <c r="V923" s="236"/>
      <c r="W923" s="236"/>
      <c r="X923" s="236"/>
      <c r="Y923" s="236"/>
      <c r="Z923" s="236"/>
      <c r="AA923" s="236"/>
      <c r="AB923" s="236"/>
      <c r="AC923" s="236"/>
      <c r="AD923" s="236"/>
      <c r="AE923" s="236"/>
    </row>
    <row r="924" spans="1:31" ht="15.75" customHeight="1" x14ac:dyDescent="0.25">
      <c r="A924" s="236"/>
      <c r="B924" s="236"/>
      <c r="C924" s="236"/>
      <c r="D924" s="236"/>
      <c r="E924" s="236"/>
      <c r="F924" s="236"/>
      <c r="G924" s="237"/>
      <c r="H924" s="236"/>
      <c r="I924" s="236"/>
      <c r="J924" s="236"/>
      <c r="K924" s="236"/>
      <c r="L924" s="236"/>
      <c r="M924" s="236"/>
      <c r="N924" s="236"/>
      <c r="O924" s="236"/>
      <c r="P924" s="236"/>
      <c r="Q924" s="236"/>
      <c r="R924" s="236"/>
      <c r="S924" s="236"/>
      <c r="T924" s="236"/>
      <c r="U924" s="236"/>
      <c r="V924" s="236"/>
      <c r="W924" s="236"/>
      <c r="X924" s="236"/>
      <c r="Y924" s="236"/>
      <c r="Z924" s="236"/>
      <c r="AA924" s="236"/>
      <c r="AB924" s="236"/>
      <c r="AC924" s="236"/>
      <c r="AD924" s="236"/>
      <c r="AE924" s="236"/>
    </row>
    <row r="925" spans="1:31" ht="15.75" customHeight="1" x14ac:dyDescent="0.25">
      <c r="A925" s="236"/>
      <c r="B925" s="236"/>
      <c r="C925" s="236"/>
      <c r="D925" s="236"/>
      <c r="E925" s="236"/>
      <c r="F925" s="236"/>
      <c r="G925" s="237"/>
      <c r="H925" s="236"/>
      <c r="I925" s="236"/>
      <c r="J925" s="236"/>
      <c r="K925" s="236"/>
      <c r="L925" s="236"/>
      <c r="M925" s="236"/>
      <c r="N925" s="236"/>
      <c r="O925" s="236"/>
      <c r="P925" s="236"/>
      <c r="Q925" s="236"/>
      <c r="R925" s="236"/>
      <c r="S925" s="236"/>
      <c r="T925" s="236"/>
      <c r="U925" s="236"/>
      <c r="V925" s="236"/>
      <c r="W925" s="236"/>
      <c r="X925" s="236"/>
      <c r="Y925" s="236"/>
      <c r="Z925" s="236"/>
      <c r="AA925" s="236"/>
      <c r="AB925" s="236"/>
      <c r="AC925" s="236"/>
      <c r="AD925" s="236"/>
      <c r="AE925" s="236"/>
    </row>
    <row r="926" spans="1:31" ht="15.75" customHeight="1" x14ac:dyDescent="0.25">
      <c r="A926" s="236"/>
      <c r="B926" s="236"/>
      <c r="C926" s="236"/>
      <c r="D926" s="236"/>
      <c r="E926" s="236"/>
      <c r="F926" s="236"/>
      <c r="G926" s="237"/>
      <c r="H926" s="236"/>
      <c r="I926" s="236"/>
      <c r="J926" s="236"/>
      <c r="K926" s="236"/>
      <c r="L926" s="236"/>
      <c r="M926" s="236"/>
      <c r="N926" s="236"/>
      <c r="O926" s="236"/>
      <c r="P926" s="236"/>
      <c r="Q926" s="236"/>
      <c r="R926" s="236"/>
      <c r="S926" s="236"/>
      <c r="T926" s="236"/>
      <c r="U926" s="236"/>
      <c r="V926" s="236"/>
      <c r="W926" s="236"/>
      <c r="X926" s="236"/>
      <c r="Y926" s="236"/>
      <c r="Z926" s="236"/>
      <c r="AA926" s="236"/>
      <c r="AB926" s="236"/>
      <c r="AC926" s="236"/>
      <c r="AD926" s="236"/>
      <c r="AE926" s="236"/>
    </row>
    <row r="927" spans="1:31" ht="15.75" customHeight="1" x14ac:dyDescent="0.25">
      <c r="A927" s="236"/>
      <c r="B927" s="236"/>
      <c r="C927" s="236"/>
      <c r="D927" s="236"/>
      <c r="E927" s="236"/>
      <c r="F927" s="236"/>
      <c r="G927" s="237"/>
      <c r="H927" s="236"/>
      <c r="I927" s="236"/>
      <c r="J927" s="236"/>
      <c r="K927" s="236"/>
      <c r="L927" s="236"/>
      <c r="M927" s="236"/>
      <c r="N927" s="236"/>
      <c r="O927" s="236"/>
      <c r="P927" s="236"/>
      <c r="Q927" s="236"/>
      <c r="R927" s="236"/>
      <c r="S927" s="236"/>
      <c r="T927" s="236"/>
      <c r="U927" s="236"/>
      <c r="V927" s="236"/>
      <c r="W927" s="236"/>
      <c r="X927" s="236"/>
      <c r="Y927" s="236"/>
      <c r="Z927" s="236"/>
      <c r="AA927" s="236"/>
      <c r="AB927" s="236"/>
      <c r="AC927" s="236"/>
      <c r="AD927" s="236"/>
      <c r="AE927" s="236"/>
    </row>
    <row r="928" spans="1:31" ht="15.75" customHeight="1" x14ac:dyDescent="0.25">
      <c r="A928" s="236"/>
      <c r="B928" s="236"/>
      <c r="C928" s="236"/>
      <c r="D928" s="236"/>
      <c r="E928" s="236"/>
      <c r="F928" s="236"/>
      <c r="G928" s="237"/>
      <c r="H928" s="236"/>
      <c r="I928" s="236"/>
      <c r="J928" s="236"/>
      <c r="K928" s="236"/>
      <c r="L928" s="236"/>
      <c r="M928" s="236"/>
      <c r="N928" s="236"/>
      <c r="O928" s="236"/>
      <c r="P928" s="236"/>
      <c r="Q928" s="236"/>
      <c r="R928" s="236"/>
      <c r="S928" s="236"/>
      <c r="T928" s="236"/>
      <c r="U928" s="236"/>
      <c r="V928" s="236"/>
      <c r="W928" s="236"/>
      <c r="X928" s="236"/>
      <c r="Y928" s="236"/>
      <c r="Z928" s="236"/>
      <c r="AA928" s="236"/>
      <c r="AB928" s="236"/>
      <c r="AC928" s="236"/>
      <c r="AD928" s="236"/>
      <c r="AE928" s="236"/>
    </row>
    <row r="929" spans="1:31" ht="15.75" customHeight="1" x14ac:dyDescent="0.25">
      <c r="A929" s="236"/>
      <c r="B929" s="236"/>
      <c r="C929" s="236"/>
      <c r="D929" s="236"/>
      <c r="E929" s="236"/>
      <c r="F929" s="236"/>
      <c r="G929" s="237"/>
      <c r="H929" s="236"/>
      <c r="I929" s="236"/>
      <c r="J929" s="236"/>
      <c r="K929" s="236"/>
      <c r="L929" s="236"/>
      <c r="M929" s="236"/>
      <c r="N929" s="236"/>
      <c r="O929" s="236"/>
      <c r="P929" s="236"/>
      <c r="Q929" s="236"/>
      <c r="R929" s="236"/>
      <c r="S929" s="236"/>
      <c r="T929" s="236"/>
      <c r="U929" s="236"/>
      <c r="V929" s="236"/>
      <c r="W929" s="236"/>
      <c r="X929" s="236"/>
      <c r="Y929" s="236"/>
      <c r="Z929" s="236"/>
      <c r="AA929" s="236"/>
      <c r="AB929" s="236"/>
      <c r="AC929" s="236"/>
      <c r="AD929" s="236"/>
      <c r="AE929" s="236"/>
    </row>
    <row r="930" spans="1:31" ht="15.75" customHeight="1" x14ac:dyDescent="0.25">
      <c r="A930" s="236"/>
      <c r="B930" s="236"/>
      <c r="C930" s="236"/>
      <c r="D930" s="236"/>
      <c r="E930" s="236"/>
      <c r="F930" s="236"/>
      <c r="G930" s="237"/>
      <c r="H930" s="236"/>
      <c r="I930" s="236"/>
      <c r="J930" s="236"/>
      <c r="K930" s="236"/>
      <c r="L930" s="236"/>
      <c r="M930" s="236"/>
      <c r="N930" s="236"/>
      <c r="O930" s="236"/>
      <c r="P930" s="236"/>
      <c r="Q930" s="236"/>
      <c r="R930" s="236"/>
      <c r="S930" s="236"/>
      <c r="T930" s="236"/>
      <c r="U930" s="236"/>
      <c r="V930" s="236"/>
      <c r="W930" s="236"/>
      <c r="X930" s="236"/>
      <c r="Y930" s="236"/>
      <c r="Z930" s="236"/>
      <c r="AA930" s="236"/>
      <c r="AB930" s="236"/>
      <c r="AC930" s="236"/>
      <c r="AD930" s="236"/>
      <c r="AE930" s="236"/>
    </row>
    <row r="931" spans="1:31" ht="15.75" customHeight="1" x14ac:dyDescent="0.25">
      <c r="A931" s="236"/>
      <c r="B931" s="236"/>
      <c r="C931" s="236"/>
      <c r="D931" s="236"/>
      <c r="E931" s="236"/>
      <c r="F931" s="236"/>
      <c r="G931" s="237"/>
      <c r="H931" s="236"/>
      <c r="I931" s="236"/>
      <c r="J931" s="236"/>
      <c r="K931" s="236"/>
      <c r="L931" s="236"/>
      <c r="M931" s="236"/>
      <c r="N931" s="236"/>
      <c r="O931" s="236"/>
      <c r="P931" s="236"/>
      <c r="Q931" s="236"/>
      <c r="R931" s="236"/>
      <c r="S931" s="236"/>
      <c r="T931" s="236"/>
      <c r="U931" s="236"/>
      <c r="V931" s="236"/>
      <c r="W931" s="236"/>
      <c r="X931" s="236"/>
      <c r="Y931" s="236"/>
      <c r="Z931" s="236"/>
      <c r="AA931" s="236"/>
      <c r="AB931" s="236"/>
      <c r="AC931" s="236"/>
      <c r="AD931" s="236"/>
      <c r="AE931" s="236"/>
    </row>
    <row r="932" spans="1:31" ht="15.75" customHeight="1" x14ac:dyDescent="0.25">
      <c r="A932" s="236"/>
      <c r="B932" s="236"/>
      <c r="C932" s="236"/>
      <c r="D932" s="236"/>
      <c r="E932" s="236"/>
      <c r="F932" s="236"/>
      <c r="G932" s="237"/>
      <c r="H932" s="236"/>
      <c r="I932" s="236"/>
      <c r="J932" s="236"/>
      <c r="K932" s="236"/>
      <c r="L932" s="236"/>
      <c r="M932" s="236"/>
      <c r="N932" s="236"/>
      <c r="O932" s="236"/>
      <c r="P932" s="236"/>
      <c r="Q932" s="236"/>
      <c r="R932" s="236"/>
      <c r="S932" s="236"/>
      <c r="T932" s="236"/>
      <c r="U932" s="236"/>
      <c r="V932" s="236"/>
      <c r="W932" s="236"/>
      <c r="X932" s="236"/>
      <c r="Y932" s="236"/>
      <c r="Z932" s="236"/>
      <c r="AA932" s="236"/>
      <c r="AB932" s="236"/>
      <c r="AC932" s="236"/>
      <c r="AD932" s="236"/>
      <c r="AE932" s="236"/>
    </row>
    <row r="933" spans="1:31" ht="15.75" customHeight="1" x14ac:dyDescent="0.25">
      <c r="A933" s="236"/>
      <c r="B933" s="236"/>
      <c r="C933" s="236"/>
      <c r="D933" s="236"/>
      <c r="E933" s="236"/>
      <c r="F933" s="236"/>
      <c r="G933" s="237"/>
      <c r="H933" s="236"/>
      <c r="I933" s="236"/>
      <c r="J933" s="236"/>
      <c r="K933" s="236"/>
      <c r="L933" s="236"/>
      <c r="M933" s="236"/>
      <c r="N933" s="236"/>
      <c r="O933" s="236"/>
      <c r="P933" s="236"/>
      <c r="Q933" s="236"/>
      <c r="R933" s="236"/>
      <c r="S933" s="236"/>
      <c r="T933" s="236"/>
      <c r="U933" s="236"/>
      <c r="V933" s="236"/>
      <c r="W933" s="236"/>
      <c r="X933" s="236"/>
      <c r="Y933" s="236"/>
      <c r="Z933" s="236"/>
      <c r="AA933" s="236"/>
      <c r="AB933" s="236"/>
      <c r="AC933" s="236"/>
      <c r="AD933" s="236"/>
      <c r="AE933" s="236"/>
    </row>
    <row r="934" spans="1:31" ht="15.75" customHeight="1" x14ac:dyDescent="0.25">
      <c r="A934" s="236"/>
      <c r="B934" s="236"/>
      <c r="C934" s="236"/>
      <c r="D934" s="236"/>
      <c r="E934" s="236"/>
      <c r="F934" s="236"/>
      <c r="G934" s="237"/>
      <c r="H934" s="236"/>
      <c r="I934" s="236"/>
      <c r="J934" s="236"/>
      <c r="K934" s="236"/>
      <c r="L934" s="236"/>
      <c r="M934" s="236"/>
      <c r="N934" s="236"/>
      <c r="O934" s="236"/>
      <c r="P934" s="236"/>
      <c r="Q934" s="236"/>
      <c r="R934" s="236"/>
      <c r="S934" s="236"/>
      <c r="T934" s="236"/>
      <c r="U934" s="236"/>
      <c r="V934" s="236"/>
      <c r="W934" s="236"/>
      <c r="X934" s="236"/>
      <c r="Y934" s="236"/>
      <c r="Z934" s="236"/>
      <c r="AA934" s="236"/>
      <c r="AB934" s="236"/>
      <c r="AC934" s="236"/>
      <c r="AD934" s="236"/>
      <c r="AE934" s="236"/>
    </row>
    <row r="935" spans="1:31" ht="15.75" customHeight="1" x14ac:dyDescent="0.25">
      <c r="A935" s="236"/>
      <c r="B935" s="236"/>
      <c r="C935" s="236"/>
      <c r="D935" s="236"/>
      <c r="E935" s="236"/>
      <c r="F935" s="236"/>
      <c r="G935" s="237"/>
      <c r="H935" s="236"/>
      <c r="I935" s="236"/>
      <c r="J935" s="236"/>
      <c r="K935" s="236"/>
      <c r="L935" s="236"/>
      <c r="M935" s="236"/>
      <c r="N935" s="236"/>
      <c r="O935" s="236"/>
      <c r="P935" s="236"/>
      <c r="Q935" s="236"/>
      <c r="R935" s="236"/>
      <c r="S935" s="236"/>
      <c r="T935" s="236"/>
      <c r="U935" s="236"/>
      <c r="V935" s="236"/>
      <c r="W935" s="236"/>
      <c r="X935" s="236"/>
      <c r="Y935" s="236"/>
      <c r="Z935" s="236"/>
      <c r="AA935" s="236"/>
      <c r="AB935" s="236"/>
      <c r="AC935" s="236"/>
      <c r="AD935" s="236"/>
      <c r="AE935" s="236"/>
    </row>
    <row r="936" spans="1:31" ht="15.75" customHeight="1" x14ac:dyDescent="0.25">
      <c r="A936" s="236"/>
      <c r="B936" s="236"/>
      <c r="C936" s="236"/>
      <c r="D936" s="236"/>
      <c r="E936" s="236"/>
      <c r="F936" s="236"/>
      <c r="G936" s="237"/>
      <c r="H936" s="236"/>
      <c r="I936" s="236"/>
      <c r="J936" s="236"/>
      <c r="K936" s="236"/>
      <c r="L936" s="236"/>
      <c r="M936" s="236"/>
      <c r="N936" s="236"/>
      <c r="O936" s="236"/>
      <c r="P936" s="236"/>
      <c r="Q936" s="236"/>
      <c r="R936" s="236"/>
      <c r="S936" s="236"/>
      <c r="T936" s="236"/>
      <c r="U936" s="236"/>
      <c r="V936" s="236"/>
      <c r="W936" s="236"/>
      <c r="X936" s="236"/>
      <c r="Y936" s="236"/>
      <c r="Z936" s="236"/>
      <c r="AA936" s="236"/>
      <c r="AB936" s="236"/>
      <c r="AC936" s="236"/>
      <c r="AD936" s="236"/>
      <c r="AE936" s="236"/>
    </row>
    <row r="937" spans="1:31" ht="15.75" customHeight="1" x14ac:dyDescent="0.25">
      <c r="A937" s="236"/>
      <c r="B937" s="236"/>
      <c r="C937" s="236"/>
      <c r="D937" s="236"/>
      <c r="E937" s="236"/>
      <c r="F937" s="236"/>
      <c r="G937" s="237"/>
      <c r="H937" s="236"/>
      <c r="I937" s="236"/>
      <c r="J937" s="236"/>
      <c r="K937" s="236"/>
      <c r="L937" s="236"/>
      <c r="M937" s="236"/>
      <c r="N937" s="236"/>
      <c r="O937" s="236"/>
      <c r="P937" s="236"/>
      <c r="Q937" s="236"/>
      <c r="R937" s="236"/>
      <c r="S937" s="236"/>
      <c r="T937" s="236"/>
      <c r="U937" s="236"/>
      <c r="V937" s="236"/>
      <c r="W937" s="236"/>
      <c r="X937" s="236"/>
      <c r="Y937" s="236"/>
      <c r="Z937" s="236"/>
      <c r="AA937" s="236"/>
      <c r="AB937" s="236"/>
      <c r="AC937" s="236"/>
      <c r="AD937" s="236"/>
      <c r="AE937" s="236"/>
    </row>
    <row r="938" spans="1:31" ht="15.75" customHeight="1" x14ac:dyDescent="0.25">
      <c r="A938" s="236"/>
      <c r="B938" s="236"/>
      <c r="C938" s="236"/>
      <c r="D938" s="236"/>
      <c r="E938" s="236"/>
      <c r="F938" s="236"/>
      <c r="G938" s="237"/>
      <c r="H938" s="236"/>
      <c r="I938" s="236"/>
      <c r="J938" s="236"/>
      <c r="K938" s="236"/>
      <c r="L938" s="236"/>
      <c r="M938" s="236"/>
      <c r="N938" s="236"/>
      <c r="O938" s="236"/>
      <c r="P938" s="236"/>
      <c r="Q938" s="236"/>
      <c r="R938" s="236"/>
      <c r="S938" s="236"/>
      <c r="T938" s="236"/>
      <c r="U938" s="236"/>
      <c r="V938" s="236"/>
      <c r="W938" s="236"/>
      <c r="X938" s="236"/>
      <c r="Y938" s="236"/>
      <c r="Z938" s="236"/>
      <c r="AA938" s="236"/>
      <c r="AB938" s="236"/>
      <c r="AC938" s="236"/>
      <c r="AD938" s="236"/>
      <c r="AE938" s="236"/>
    </row>
    <row r="939" spans="1:31" ht="15.75" customHeight="1" x14ac:dyDescent="0.25">
      <c r="A939" s="236"/>
      <c r="B939" s="236"/>
      <c r="C939" s="236"/>
      <c r="D939" s="236"/>
      <c r="E939" s="236"/>
      <c r="F939" s="236"/>
      <c r="G939" s="237"/>
      <c r="H939" s="236"/>
      <c r="I939" s="236"/>
      <c r="J939" s="236"/>
      <c r="K939" s="236"/>
      <c r="L939" s="236"/>
      <c r="M939" s="236"/>
      <c r="N939" s="236"/>
      <c r="O939" s="236"/>
      <c r="P939" s="236"/>
      <c r="Q939" s="236"/>
      <c r="R939" s="236"/>
      <c r="S939" s="236"/>
      <c r="T939" s="236"/>
      <c r="U939" s="236"/>
      <c r="V939" s="236"/>
      <c r="W939" s="236"/>
      <c r="X939" s="236"/>
      <c r="Y939" s="236"/>
      <c r="Z939" s="236"/>
      <c r="AA939" s="236"/>
      <c r="AB939" s="236"/>
      <c r="AC939" s="236"/>
      <c r="AD939" s="236"/>
      <c r="AE939" s="236"/>
    </row>
    <row r="940" spans="1:31" ht="15.75" customHeight="1" x14ac:dyDescent="0.25">
      <c r="A940" s="236"/>
      <c r="B940" s="236"/>
      <c r="C940" s="236"/>
      <c r="D940" s="236"/>
      <c r="E940" s="236"/>
      <c r="F940" s="236"/>
      <c r="G940" s="237"/>
      <c r="H940" s="236"/>
      <c r="I940" s="236"/>
      <c r="J940" s="236"/>
      <c r="K940" s="236"/>
      <c r="L940" s="236"/>
      <c r="M940" s="236"/>
      <c r="N940" s="236"/>
      <c r="O940" s="236"/>
      <c r="P940" s="236"/>
      <c r="Q940" s="236"/>
      <c r="R940" s="236"/>
      <c r="S940" s="236"/>
      <c r="T940" s="236"/>
      <c r="U940" s="236"/>
      <c r="V940" s="236"/>
      <c r="W940" s="236"/>
      <c r="X940" s="236"/>
      <c r="Y940" s="236"/>
      <c r="Z940" s="236"/>
      <c r="AA940" s="236"/>
      <c r="AB940" s="236"/>
      <c r="AC940" s="236"/>
      <c r="AD940" s="236"/>
      <c r="AE940" s="236"/>
    </row>
    <row r="941" spans="1:31" ht="15.75" customHeight="1" x14ac:dyDescent="0.25">
      <c r="A941" s="236"/>
      <c r="B941" s="236"/>
      <c r="C941" s="236"/>
      <c r="D941" s="236"/>
      <c r="E941" s="236"/>
      <c r="F941" s="236"/>
      <c r="G941" s="237"/>
      <c r="H941" s="236"/>
      <c r="I941" s="236"/>
      <c r="J941" s="236"/>
      <c r="K941" s="236"/>
      <c r="L941" s="236"/>
      <c r="M941" s="236"/>
      <c r="N941" s="236"/>
      <c r="O941" s="236"/>
      <c r="P941" s="236"/>
      <c r="Q941" s="236"/>
      <c r="R941" s="236"/>
      <c r="S941" s="236"/>
      <c r="T941" s="236"/>
      <c r="U941" s="236"/>
      <c r="V941" s="236"/>
      <c r="W941" s="236"/>
      <c r="X941" s="236"/>
      <c r="Y941" s="236"/>
      <c r="Z941" s="236"/>
      <c r="AA941" s="236"/>
      <c r="AB941" s="236"/>
      <c r="AC941" s="236"/>
      <c r="AD941" s="236"/>
      <c r="AE941" s="236"/>
    </row>
    <row r="942" spans="1:31" ht="15.75" customHeight="1" x14ac:dyDescent="0.25">
      <c r="A942" s="236"/>
      <c r="B942" s="236"/>
      <c r="C942" s="236"/>
      <c r="D942" s="236"/>
      <c r="E942" s="236"/>
      <c r="F942" s="236"/>
      <c r="G942" s="237"/>
      <c r="H942" s="236"/>
      <c r="I942" s="236"/>
      <c r="J942" s="236"/>
      <c r="K942" s="236"/>
      <c r="L942" s="236"/>
      <c r="M942" s="236"/>
      <c r="N942" s="236"/>
      <c r="O942" s="236"/>
      <c r="P942" s="236"/>
      <c r="Q942" s="236"/>
      <c r="R942" s="236"/>
      <c r="S942" s="236"/>
      <c r="T942" s="236"/>
      <c r="U942" s="236"/>
      <c r="V942" s="236"/>
      <c r="W942" s="236"/>
      <c r="X942" s="236"/>
      <c r="Y942" s="236"/>
      <c r="Z942" s="236"/>
      <c r="AA942" s="236"/>
      <c r="AB942" s="236"/>
      <c r="AC942" s="236"/>
      <c r="AD942" s="236"/>
      <c r="AE942" s="236"/>
    </row>
    <row r="943" spans="1:31" ht="15.75" customHeight="1" x14ac:dyDescent="0.25">
      <c r="A943" s="236"/>
      <c r="B943" s="236"/>
      <c r="C943" s="236"/>
      <c r="D943" s="236"/>
      <c r="E943" s="236"/>
      <c r="F943" s="236"/>
      <c r="G943" s="237"/>
      <c r="H943" s="236"/>
      <c r="I943" s="236"/>
      <c r="J943" s="236"/>
      <c r="K943" s="236"/>
      <c r="L943" s="236"/>
      <c r="M943" s="236"/>
      <c r="N943" s="236"/>
      <c r="O943" s="236"/>
      <c r="P943" s="236"/>
      <c r="Q943" s="236"/>
      <c r="R943" s="236"/>
      <c r="S943" s="236"/>
      <c r="T943" s="236"/>
      <c r="U943" s="236"/>
      <c r="V943" s="236"/>
      <c r="W943" s="236"/>
      <c r="X943" s="236"/>
      <c r="Y943" s="236"/>
      <c r="Z943" s="236"/>
      <c r="AA943" s="236"/>
      <c r="AB943" s="236"/>
      <c r="AC943" s="236"/>
      <c r="AD943" s="236"/>
      <c r="AE943" s="236"/>
    </row>
    <row r="944" spans="1:31" ht="15.75" customHeight="1" x14ac:dyDescent="0.25">
      <c r="A944" s="236"/>
      <c r="B944" s="236"/>
      <c r="C944" s="236"/>
      <c r="D944" s="236"/>
      <c r="E944" s="236"/>
      <c r="F944" s="236"/>
      <c r="G944" s="237"/>
      <c r="H944" s="236"/>
      <c r="I944" s="236"/>
      <c r="J944" s="236"/>
      <c r="K944" s="236"/>
      <c r="L944" s="236"/>
      <c r="M944" s="236"/>
      <c r="N944" s="236"/>
      <c r="O944" s="236"/>
      <c r="P944" s="236"/>
      <c r="Q944" s="236"/>
      <c r="R944" s="236"/>
      <c r="S944" s="236"/>
      <c r="T944" s="236"/>
      <c r="U944" s="236"/>
      <c r="V944" s="236"/>
      <c r="W944" s="236"/>
      <c r="X944" s="236"/>
      <c r="Y944" s="236"/>
      <c r="Z944" s="236"/>
      <c r="AA944" s="236"/>
      <c r="AB944" s="236"/>
      <c r="AC944" s="236"/>
      <c r="AD944" s="236"/>
      <c r="AE944" s="236"/>
    </row>
    <row r="945" spans="1:31" ht="15.75" customHeight="1" x14ac:dyDescent="0.25">
      <c r="A945" s="236"/>
      <c r="B945" s="236"/>
      <c r="C945" s="236"/>
      <c r="D945" s="236"/>
      <c r="E945" s="236"/>
      <c r="F945" s="236"/>
      <c r="G945" s="237"/>
      <c r="H945" s="236"/>
      <c r="I945" s="236"/>
      <c r="J945" s="236"/>
      <c r="K945" s="236"/>
      <c r="L945" s="236"/>
      <c r="M945" s="236"/>
      <c r="N945" s="236"/>
      <c r="O945" s="236"/>
      <c r="P945" s="236"/>
      <c r="Q945" s="236"/>
      <c r="R945" s="236"/>
      <c r="S945" s="236"/>
      <c r="T945" s="236"/>
      <c r="U945" s="236"/>
      <c r="V945" s="236"/>
      <c r="W945" s="236"/>
      <c r="X945" s="236"/>
      <c r="Y945" s="236"/>
      <c r="Z945" s="236"/>
      <c r="AA945" s="236"/>
      <c r="AB945" s="236"/>
      <c r="AC945" s="236"/>
      <c r="AD945" s="236"/>
      <c r="AE945" s="236"/>
    </row>
    <row r="946" spans="1:31" ht="15.75" customHeight="1" x14ac:dyDescent="0.25">
      <c r="A946" s="236"/>
      <c r="B946" s="236"/>
      <c r="C946" s="236"/>
      <c r="D946" s="236"/>
      <c r="E946" s="236"/>
      <c r="F946" s="236"/>
      <c r="G946" s="237"/>
      <c r="H946" s="236"/>
      <c r="I946" s="236"/>
      <c r="J946" s="236"/>
      <c r="K946" s="236"/>
      <c r="L946" s="236"/>
      <c r="M946" s="236"/>
      <c r="N946" s="236"/>
      <c r="O946" s="236"/>
      <c r="P946" s="236"/>
      <c r="Q946" s="236"/>
      <c r="R946" s="236"/>
      <c r="S946" s="236"/>
      <c r="T946" s="236"/>
      <c r="U946" s="236"/>
      <c r="V946" s="236"/>
      <c r="W946" s="236"/>
      <c r="X946" s="236"/>
      <c r="Y946" s="236"/>
      <c r="Z946" s="236"/>
      <c r="AA946" s="236"/>
      <c r="AB946" s="236"/>
      <c r="AC946" s="236"/>
      <c r="AD946" s="236"/>
      <c r="AE946" s="236"/>
    </row>
    <row r="947" spans="1:31" ht="15.75" customHeight="1" x14ac:dyDescent="0.25">
      <c r="A947" s="236"/>
      <c r="B947" s="236"/>
      <c r="C947" s="236"/>
      <c r="D947" s="236"/>
      <c r="E947" s="236"/>
      <c r="F947" s="236"/>
      <c r="G947" s="237"/>
      <c r="H947" s="236"/>
      <c r="I947" s="236"/>
      <c r="J947" s="236"/>
      <c r="K947" s="236"/>
      <c r="L947" s="236"/>
      <c r="M947" s="236"/>
      <c r="N947" s="236"/>
      <c r="O947" s="236"/>
      <c r="P947" s="236"/>
      <c r="Q947" s="236"/>
      <c r="R947" s="236"/>
      <c r="S947" s="236"/>
      <c r="T947" s="236"/>
      <c r="U947" s="236"/>
      <c r="V947" s="236"/>
      <c r="W947" s="236"/>
      <c r="X947" s="236"/>
      <c r="Y947" s="236"/>
      <c r="Z947" s="236"/>
      <c r="AA947" s="236"/>
      <c r="AB947" s="236"/>
      <c r="AC947" s="236"/>
      <c r="AD947" s="236"/>
      <c r="AE947" s="236"/>
    </row>
    <row r="948" spans="1:31" ht="15.75" customHeight="1" x14ac:dyDescent="0.25">
      <c r="A948" s="236"/>
      <c r="B948" s="236"/>
      <c r="C948" s="236"/>
      <c r="D948" s="236"/>
      <c r="E948" s="236"/>
      <c r="F948" s="236"/>
      <c r="G948" s="237"/>
      <c r="H948" s="236"/>
      <c r="I948" s="236"/>
      <c r="J948" s="236"/>
      <c r="K948" s="236"/>
      <c r="L948" s="236"/>
      <c r="M948" s="236"/>
      <c r="N948" s="236"/>
      <c r="O948" s="236"/>
      <c r="P948" s="236"/>
      <c r="Q948" s="236"/>
      <c r="R948" s="236"/>
      <c r="S948" s="236"/>
      <c r="T948" s="236"/>
      <c r="U948" s="236"/>
      <c r="V948" s="236"/>
      <c r="W948" s="236"/>
      <c r="X948" s="236"/>
      <c r="Y948" s="236"/>
      <c r="Z948" s="236"/>
      <c r="AA948" s="236"/>
      <c r="AB948" s="236"/>
      <c r="AC948" s="236"/>
      <c r="AD948" s="236"/>
      <c r="AE948" s="236"/>
    </row>
    <row r="949" spans="1:31" ht="15.75" customHeight="1" x14ac:dyDescent="0.25">
      <c r="A949" s="236"/>
      <c r="B949" s="236"/>
      <c r="C949" s="236"/>
      <c r="D949" s="236"/>
      <c r="E949" s="236"/>
      <c r="F949" s="236"/>
      <c r="G949" s="237"/>
      <c r="H949" s="236"/>
      <c r="I949" s="236"/>
      <c r="J949" s="236"/>
      <c r="K949" s="236"/>
      <c r="L949" s="236"/>
      <c r="M949" s="236"/>
      <c r="N949" s="236"/>
      <c r="O949" s="236"/>
      <c r="P949" s="236"/>
      <c r="Q949" s="236"/>
      <c r="R949" s="236"/>
      <c r="S949" s="236"/>
      <c r="T949" s="236"/>
      <c r="U949" s="236"/>
      <c r="V949" s="236"/>
      <c r="W949" s="236"/>
      <c r="X949" s="236"/>
      <c r="Y949" s="236"/>
      <c r="Z949" s="236"/>
      <c r="AA949" s="236"/>
      <c r="AB949" s="236"/>
      <c r="AC949" s="236"/>
      <c r="AD949" s="236"/>
      <c r="AE949" s="236"/>
    </row>
    <row r="950" spans="1:31" ht="15.75" customHeight="1" x14ac:dyDescent="0.25">
      <c r="A950" s="236"/>
      <c r="B950" s="236"/>
      <c r="C950" s="236"/>
      <c r="D950" s="236"/>
      <c r="E950" s="236"/>
      <c r="F950" s="236"/>
      <c r="G950" s="237"/>
      <c r="H950" s="236"/>
      <c r="I950" s="236"/>
      <c r="J950" s="236"/>
      <c r="K950" s="236"/>
      <c r="L950" s="236"/>
      <c r="M950" s="236"/>
      <c r="N950" s="236"/>
      <c r="O950" s="236"/>
      <c r="P950" s="236"/>
      <c r="Q950" s="236"/>
      <c r="R950" s="236"/>
      <c r="S950" s="236"/>
      <c r="T950" s="236"/>
      <c r="U950" s="236"/>
      <c r="V950" s="236"/>
      <c r="W950" s="236"/>
      <c r="X950" s="236"/>
      <c r="Y950" s="236"/>
      <c r="Z950" s="236"/>
      <c r="AA950" s="236"/>
      <c r="AB950" s="236"/>
      <c r="AC950" s="236"/>
      <c r="AD950" s="236"/>
      <c r="AE950" s="236"/>
    </row>
    <row r="951" spans="1:31" ht="15.75" customHeight="1" x14ac:dyDescent="0.25">
      <c r="A951" s="236"/>
      <c r="B951" s="236"/>
      <c r="C951" s="236"/>
      <c r="D951" s="236"/>
      <c r="E951" s="236"/>
      <c r="F951" s="236"/>
      <c r="G951" s="237"/>
      <c r="H951" s="236"/>
      <c r="I951" s="236"/>
      <c r="J951" s="236"/>
      <c r="K951" s="236"/>
      <c r="L951" s="236"/>
      <c r="M951" s="236"/>
      <c r="N951" s="236"/>
      <c r="O951" s="236"/>
      <c r="P951" s="236"/>
      <c r="Q951" s="236"/>
      <c r="R951" s="236"/>
      <c r="S951" s="236"/>
      <c r="T951" s="236"/>
      <c r="U951" s="236"/>
      <c r="V951" s="236"/>
      <c r="W951" s="236"/>
      <c r="X951" s="236"/>
      <c r="Y951" s="236"/>
      <c r="Z951" s="236"/>
      <c r="AA951" s="236"/>
      <c r="AB951" s="236"/>
      <c r="AC951" s="236"/>
      <c r="AD951" s="236"/>
      <c r="AE951" s="236"/>
    </row>
    <row r="952" spans="1:31" ht="15.75" customHeight="1" x14ac:dyDescent="0.25">
      <c r="A952" s="236"/>
      <c r="B952" s="236"/>
      <c r="C952" s="236"/>
      <c r="D952" s="236"/>
      <c r="E952" s="236"/>
      <c r="F952" s="236"/>
      <c r="G952" s="237"/>
      <c r="H952" s="236"/>
      <c r="I952" s="236"/>
      <c r="J952" s="236"/>
      <c r="K952" s="236"/>
      <c r="L952" s="236"/>
      <c r="M952" s="236"/>
      <c r="N952" s="236"/>
      <c r="O952" s="236"/>
      <c r="P952" s="236"/>
      <c r="Q952" s="236"/>
      <c r="R952" s="236"/>
      <c r="S952" s="236"/>
      <c r="T952" s="236"/>
      <c r="U952" s="236"/>
      <c r="V952" s="236"/>
      <c r="W952" s="236"/>
      <c r="X952" s="236"/>
      <c r="Y952" s="236"/>
      <c r="Z952" s="236"/>
      <c r="AA952" s="236"/>
      <c r="AB952" s="236"/>
      <c r="AC952" s="236"/>
      <c r="AD952" s="236"/>
      <c r="AE952" s="236"/>
    </row>
    <row r="953" spans="1:31" ht="15.75" customHeight="1" x14ac:dyDescent="0.25">
      <c r="A953" s="236"/>
      <c r="B953" s="236"/>
      <c r="C953" s="236"/>
      <c r="D953" s="236"/>
      <c r="E953" s="236"/>
      <c r="F953" s="236"/>
      <c r="G953" s="237"/>
      <c r="H953" s="236"/>
      <c r="I953" s="236"/>
      <c r="J953" s="236"/>
      <c r="K953" s="236"/>
      <c r="L953" s="236"/>
      <c r="M953" s="236"/>
      <c r="N953" s="236"/>
      <c r="O953" s="236"/>
      <c r="P953" s="236"/>
      <c r="Q953" s="236"/>
      <c r="R953" s="236"/>
      <c r="S953" s="236"/>
      <c r="T953" s="236"/>
      <c r="U953" s="236"/>
      <c r="V953" s="236"/>
      <c r="W953" s="236"/>
      <c r="X953" s="236"/>
      <c r="Y953" s="236"/>
      <c r="Z953" s="236"/>
      <c r="AA953" s="236"/>
      <c r="AB953" s="236"/>
      <c r="AC953" s="236"/>
      <c r="AD953" s="236"/>
      <c r="AE953" s="236"/>
    </row>
    <row r="954" spans="1:31" ht="15.75" customHeight="1" x14ac:dyDescent="0.25">
      <c r="A954" s="236"/>
      <c r="B954" s="236"/>
      <c r="C954" s="236"/>
      <c r="D954" s="236"/>
      <c r="E954" s="236"/>
      <c r="F954" s="236"/>
      <c r="G954" s="237"/>
      <c r="H954" s="236"/>
      <c r="I954" s="236"/>
      <c r="J954" s="236"/>
      <c r="K954" s="236"/>
      <c r="L954" s="236"/>
      <c r="M954" s="236"/>
      <c r="N954" s="236"/>
      <c r="O954" s="236"/>
      <c r="P954" s="236"/>
      <c r="Q954" s="236"/>
      <c r="R954" s="236"/>
      <c r="S954" s="236"/>
      <c r="T954" s="236"/>
      <c r="U954" s="236"/>
      <c r="V954" s="236"/>
      <c r="W954" s="236"/>
      <c r="X954" s="236"/>
      <c r="Y954" s="236"/>
      <c r="Z954" s="236"/>
      <c r="AA954" s="236"/>
      <c r="AB954" s="236"/>
      <c r="AC954" s="236"/>
      <c r="AD954" s="236"/>
      <c r="AE954" s="236"/>
    </row>
    <row r="955" spans="1:31" ht="15.75" customHeight="1" x14ac:dyDescent="0.25">
      <c r="A955" s="236"/>
      <c r="B955" s="236"/>
      <c r="C955" s="236"/>
      <c r="D955" s="236"/>
      <c r="E955" s="236"/>
      <c r="F955" s="236"/>
      <c r="G955" s="237"/>
      <c r="H955" s="236"/>
      <c r="I955" s="236"/>
      <c r="J955" s="236"/>
      <c r="K955" s="236"/>
      <c r="L955" s="236"/>
      <c r="M955" s="236"/>
      <c r="N955" s="236"/>
      <c r="O955" s="236"/>
      <c r="P955" s="236"/>
      <c r="Q955" s="236"/>
      <c r="R955" s="236"/>
      <c r="S955" s="236"/>
      <c r="T955" s="236"/>
      <c r="U955" s="236"/>
      <c r="V955" s="236"/>
      <c r="W955" s="236"/>
      <c r="X955" s="236"/>
      <c r="Y955" s="236"/>
      <c r="Z955" s="236"/>
      <c r="AA955" s="236"/>
      <c r="AB955" s="236"/>
      <c r="AC955" s="236"/>
      <c r="AD955" s="236"/>
      <c r="AE955" s="236"/>
    </row>
    <row r="956" spans="1:31" ht="15.75" customHeight="1" x14ac:dyDescent="0.25">
      <c r="A956" s="236"/>
      <c r="B956" s="236"/>
      <c r="C956" s="236"/>
      <c r="D956" s="236"/>
      <c r="E956" s="236"/>
      <c r="F956" s="236"/>
      <c r="G956" s="237"/>
      <c r="H956" s="236"/>
      <c r="I956" s="236"/>
      <c r="J956" s="236"/>
      <c r="K956" s="236"/>
      <c r="L956" s="236"/>
      <c r="M956" s="236"/>
      <c r="N956" s="236"/>
      <c r="O956" s="236"/>
      <c r="P956" s="236"/>
      <c r="Q956" s="236"/>
      <c r="R956" s="236"/>
      <c r="S956" s="236"/>
      <c r="T956" s="236"/>
      <c r="U956" s="236"/>
      <c r="V956" s="236"/>
      <c r="W956" s="236"/>
      <c r="X956" s="236"/>
      <c r="Y956" s="236"/>
      <c r="Z956" s="236"/>
      <c r="AA956" s="236"/>
      <c r="AB956" s="236"/>
      <c r="AC956" s="236"/>
      <c r="AD956" s="236"/>
      <c r="AE956" s="236"/>
    </row>
    <row r="957" spans="1:31" ht="15.75" customHeight="1" x14ac:dyDescent="0.25">
      <c r="A957" s="236"/>
      <c r="B957" s="236"/>
      <c r="C957" s="236"/>
      <c r="D957" s="236"/>
      <c r="E957" s="236"/>
      <c r="F957" s="236"/>
      <c r="G957" s="237"/>
      <c r="H957" s="236"/>
      <c r="I957" s="236"/>
      <c r="J957" s="236"/>
      <c r="K957" s="236"/>
      <c r="L957" s="236"/>
      <c r="M957" s="236"/>
      <c r="N957" s="236"/>
      <c r="O957" s="236"/>
      <c r="P957" s="236"/>
      <c r="Q957" s="236"/>
      <c r="R957" s="236"/>
      <c r="S957" s="236"/>
      <c r="T957" s="236"/>
      <c r="U957" s="236"/>
      <c r="V957" s="236"/>
      <c r="W957" s="236"/>
      <c r="X957" s="236"/>
      <c r="Y957" s="236"/>
      <c r="Z957" s="236"/>
      <c r="AA957" s="236"/>
      <c r="AB957" s="236"/>
      <c r="AC957" s="236"/>
      <c r="AD957" s="236"/>
      <c r="AE957" s="236"/>
    </row>
    <row r="958" spans="1:31" ht="15.75" customHeight="1" x14ac:dyDescent="0.25">
      <c r="A958" s="236"/>
      <c r="B958" s="236"/>
      <c r="C958" s="236"/>
      <c r="D958" s="236"/>
      <c r="E958" s="236"/>
      <c r="F958" s="236"/>
      <c r="G958" s="237"/>
      <c r="H958" s="236"/>
      <c r="I958" s="236"/>
      <c r="J958" s="236"/>
      <c r="K958" s="236"/>
      <c r="L958" s="236"/>
      <c r="M958" s="236"/>
      <c r="N958" s="236"/>
      <c r="O958" s="236"/>
      <c r="P958" s="236"/>
      <c r="Q958" s="236"/>
      <c r="R958" s="236"/>
      <c r="S958" s="236"/>
      <c r="T958" s="236"/>
      <c r="U958" s="236"/>
      <c r="V958" s="236"/>
      <c r="W958" s="236"/>
      <c r="X958" s="236"/>
      <c r="Y958" s="236"/>
      <c r="Z958" s="236"/>
      <c r="AA958" s="236"/>
      <c r="AB958" s="236"/>
      <c r="AC958" s="236"/>
      <c r="AD958" s="236"/>
      <c r="AE958" s="236"/>
    </row>
    <row r="959" spans="1:31" ht="15.75" customHeight="1" x14ac:dyDescent="0.25">
      <c r="A959" s="236"/>
      <c r="B959" s="236"/>
      <c r="C959" s="236"/>
      <c r="D959" s="236"/>
      <c r="E959" s="236"/>
      <c r="F959" s="236"/>
      <c r="G959" s="237"/>
      <c r="H959" s="236"/>
      <c r="I959" s="236"/>
      <c r="J959" s="236"/>
      <c r="K959" s="236"/>
      <c r="L959" s="236"/>
      <c r="M959" s="236"/>
      <c r="N959" s="236"/>
      <c r="O959" s="236"/>
      <c r="P959" s="236"/>
      <c r="Q959" s="236"/>
      <c r="R959" s="236"/>
      <c r="S959" s="236"/>
      <c r="T959" s="236"/>
      <c r="U959" s="236"/>
      <c r="V959" s="236"/>
      <c r="W959" s="236"/>
      <c r="X959" s="236"/>
      <c r="Y959" s="236"/>
      <c r="Z959" s="236"/>
      <c r="AA959" s="236"/>
      <c r="AB959" s="236"/>
      <c r="AC959" s="236"/>
      <c r="AD959" s="236"/>
      <c r="AE959" s="236"/>
    </row>
    <row r="960" spans="1:31" ht="15.75" customHeight="1" x14ac:dyDescent="0.25">
      <c r="A960" s="236"/>
      <c r="B960" s="236"/>
      <c r="C960" s="236"/>
      <c r="D960" s="236"/>
      <c r="E960" s="236"/>
      <c r="F960" s="236"/>
      <c r="G960" s="237"/>
      <c r="H960" s="236"/>
      <c r="I960" s="236"/>
      <c r="J960" s="236"/>
      <c r="K960" s="236"/>
      <c r="L960" s="236"/>
      <c r="M960" s="236"/>
      <c r="N960" s="236"/>
      <c r="O960" s="236"/>
      <c r="P960" s="236"/>
      <c r="Q960" s="236"/>
      <c r="R960" s="236"/>
      <c r="S960" s="236"/>
      <c r="T960" s="236"/>
      <c r="U960" s="236"/>
      <c r="V960" s="236"/>
      <c r="W960" s="236"/>
      <c r="X960" s="236"/>
      <c r="Y960" s="236"/>
      <c r="Z960" s="236"/>
      <c r="AA960" s="236"/>
      <c r="AB960" s="236"/>
      <c r="AC960" s="236"/>
      <c r="AD960" s="236"/>
      <c r="AE960" s="236"/>
    </row>
    <row r="961" spans="1:31" ht="15.75" customHeight="1" x14ac:dyDescent="0.25">
      <c r="A961" s="236"/>
      <c r="B961" s="236"/>
      <c r="C961" s="236"/>
      <c r="D961" s="236"/>
      <c r="E961" s="236"/>
      <c r="F961" s="236"/>
      <c r="G961" s="237"/>
      <c r="H961" s="236"/>
      <c r="I961" s="236"/>
      <c r="J961" s="236"/>
      <c r="K961" s="236"/>
      <c r="L961" s="236"/>
      <c r="M961" s="236"/>
      <c r="N961" s="236"/>
      <c r="O961" s="236"/>
      <c r="P961" s="236"/>
      <c r="Q961" s="236"/>
      <c r="R961" s="236"/>
      <c r="S961" s="236"/>
      <c r="T961" s="236"/>
      <c r="U961" s="236"/>
      <c r="V961" s="236"/>
      <c r="W961" s="236"/>
      <c r="X961" s="236"/>
      <c r="Y961" s="236"/>
      <c r="Z961" s="236"/>
      <c r="AA961" s="236"/>
      <c r="AB961" s="236"/>
      <c r="AC961" s="236"/>
      <c r="AD961" s="236"/>
      <c r="AE961" s="236"/>
    </row>
    <row r="962" spans="1:31" ht="15.75" customHeight="1" x14ac:dyDescent="0.25">
      <c r="A962" s="236"/>
      <c r="B962" s="236"/>
      <c r="C962" s="236"/>
      <c r="D962" s="236"/>
      <c r="E962" s="236"/>
      <c r="F962" s="236"/>
      <c r="G962" s="237"/>
      <c r="H962" s="236"/>
      <c r="I962" s="236"/>
      <c r="J962" s="236"/>
      <c r="K962" s="236"/>
      <c r="L962" s="236"/>
      <c r="M962" s="236"/>
      <c r="N962" s="236"/>
      <c r="O962" s="236"/>
      <c r="P962" s="236"/>
      <c r="Q962" s="236"/>
      <c r="R962" s="236"/>
      <c r="S962" s="236"/>
      <c r="T962" s="236"/>
      <c r="U962" s="236"/>
      <c r="V962" s="236"/>
      <c r="W962" s="236"/>
      <c r="X962" s="236"/>
      <c r="Y962" s="236"/>
      <c r="Z962" s="236"/>
      <c r="AA962" s="236"/>
      <c r="AB962" s="236"/>
      <c r="AC962" s="236"/>
      <c r="AD962" s="236"/>
      <c r="AE962" s="236"/>
    </row>
    <row r="963" spans="1:31" ht="15.75" customHeight="1" x14ac:dyDescent="0.25">
      <c r="A963" s="236"/>
      <c r="B963" s="236"/>
      <c r="C963" s="236"/>
      <c r="D963" s="236"/>
      <c r="E963" s="236"/>
      <c r="F963" s="236"/>
      <c r="G963" s="237"/>
      <c r="H963" s="236"/>
      <c r="I963" s="236"/>
      <c r="J963" s="236"/>
      <c r="K963" s="236"/>
      <c r="L963" s="236"/>
      <c r="M963" s="236"/>
      <c r="N963" s="236"/>
      <c r="O963" s="236"/>
      <c r="P963" s="236"/>
      <c r="Q963" s="236"/>
      <c r="R963" s="236"/>
      <c r="S963" s="236"/>
      <c r="T963" s="236"/>
      <c r="U963" s="236"/>
      <c r="V963" s="236"/>
      <c r="W963" s="236"/>
      <c r="X963" s="236"/>
      <c r="Y963" s="236"/>
      <c r="Z963" s="236"/>
      <c r="AA963" s="236"/>
      <c r="AB963" s="236"/>
      <c r="AC963" s="236"/>
      <c r="AD963" s="236"/>
      <c r="AE963" s="236"/>
    </row>
    <row r="964" spans="1:31" ht="15.75" customHeight="1" x14ac:dyDescent="0.25">
      <c r="A964" s="236"/>
      <c r="B964" s="236"/>
      <c r="C964" s="236"/>
      <c r="D964" s="236"/>
      <c r="E964" s="236"/>
      <c r="F964" s="236"/>
      <c r="G964" s="237"/>
      <c r="H964" s="236"/>
      <c r="I964" s="236"/>
      <c r="J964" s="236"/>
      <c r="K964" s="236"/>
      <c r="L964" s="236"/>
      <c r="M964" s="236"/>
      <c r="N964" s="236"/>
      <c r="O964" s="236"/>
      <c r="P964" s="236"/>
      <c r="Q964" s="236"/>
      <c r="R964" s="236"/>
      <c r="S964" s="236"/>
      <c r="T964" s="236"/>
      <c r="U964" s="236"/>
      <c r="V964" s="236"/>
      <c r="W964" s="236"/>
      <c r="X964" s="236"/>
      <c r="Y964" s="236"/>
      <c r="Z964" s="236"/>
      <c r="AA964" s="236"/>
      <c r="AB964" s="236"/>
      <c r="AC964" s="236"/>
      <c r="AD964" s="236"/>
      <c r="AE964" s="236"/>
    </row>
    <row r="965" spans="1:31" ht="15.75" customHeight="1" x14ac:dyDescent="0.25">
      <c r="A965" s="236"/>
      <c r="B965" s="236"/>
      <c r="C965" s="236"/>
      <c r="D965" s="236"/>
      <c r="E965" s="236"/>
      <c r="F965" s="236"/>
      <c r="G965" s="237"/>
      <c r="H965" s="236"/>
      <c r="I965" s="236"/>
      <c r="J965" s="236"/>
      <c r="K965" s="236"/>
      <c r="L965" s="236"/>
      <c r="M965" s="236"/>
      <c r="N965" s="236"/>
      <c r="O965" s="236"/>
      <c r="P965" s="236"/>
      <c r="Q965" s="236"/>
      <c r="R965" s="236"/>
      <c r="S965" s="236"/>
      <c r="T965" s="236"/>
      <c r="U965" s="236"/>
      <c r="V965" s="236"/>
      <c r="W965" s="236"/>
      <c r="X965" s="236"/>
      <c r="Y965" s="236"/>
      <c r="Z965" s="236"/>
      <c r="AA965" s="236"/>
      <c r="AB965" s="236"/>
      <c r="AC965" s="236"/>
      <c r="AD965" s="236"/>
      <c r="AE965" s="236"/>
    </row>
    <row r="966" spans="1:31" ht="15.75" customHeight="1" x14ac:dyDescent="0.25">
      <c r="A966" s="236"/>
      <c r="B966" s="236"/>
      <c r="C966" s="236"/>
      <c r="D966" s="236"/>
      <c r="E966" s="236"/>
      <c r="F966" s="236"/>
      <c r="G966" s="237"/>
      <c r="H966" s="236"/>
      <c r="I966" s="236"/>
      <c r="J966" s="236"/>
      <c r="K966" s="236"/>
      <c r="L966" s="236"/>
      <c r="M966" s="236"/>
      <c r="N966" s="236"/>
      <c r="O966" s="236"/>
      <c r="P966" s="236"/>
      <c r="Q966" s="236"/>
      <c r="R966" s="236"/>
      <c r="S966" s="236"/>
      <c r="T966" s="236"/>
      <c r="U966" s="236"/>
      <c r="V966" s="236"/>
      <c r="W966" s="236"/>
      <c r="X966" s="236"/>
      <c r="Y966" s="236"/>
      <c r="Z966" s="236"/>
      <c r="AA966" s="236"/>
      <c r="AB966" s="236"/>
      <c r="AC966" s="236"/>
      <c r="AD966" s="236"/>
      <c r="AE966" s="236"/>
    </row>
    <row r="967" spans="1:31" ht="15.75" customHeight="1" x14ac:dyDescent="0.25">
      <c r="A967" s="236"/>
      <c r="B967" s="236"/>
      <c r="C967" s="236"/>
      <c r="D967" s="236"/>
      <c r="E967" s="236"/>
      <c r="F967" s="236"/>
      <c r="G967" s="237"/>
      <c r="H967" s="236"/>
      <c r="I967" s="236"/>
      <c r="J967" s="236"/>
      <c r="K967" s="236"/>
      <c r="L967" s="236"/>
      <c r="M967" s="236"/>
      <c r="N967" s="236"/>
      <c r="O967" s="236"/>
      <c r="P967" s="236"/>
      <c r="Q967" s="236"/>
      <c r="R967" s="236"/>
      <c r="S967" s="236"/>
      <c r="T967" s="236"/>
      <c r="U967" s="236"/>
      <c r="V967" s="236"/>
      <c r="W967" s="236"/>
      <c r="X967" s="236"/>
      <c r="Y967" s="236"/>
      <c r="Z967" s="236"/>
      <c r="AA967" s="236"/>
      <c r="AB967" s="236"/>
      <c r="AC967" s="236"/>
      <c r="AD967" s="236"/>
      <c r="AE967" s="236"/>
    </row>
    <row r="968" spans="1:31" ht="15.75" customHeight="1" x14ac:dyDescent="0.25">
      <c r="A968" s="236"/>
      <c r="B968" s="236"/>
      <c r="C968" s="236"/>
      <c r="D968" s="236"/>
      <c r="E968" s="236"/>
      <c r="F968" s="236"/>
      <c r="G968" s="237"/>
      <c r="H968" s="236"/>
      <c r="I968" s="236"/>
      <c r="J968" s="236"/>
      <c r="K968" s="236"/>
      <c r="L968" s="236"/>
      <c r="M968" s="236"/>
      <c r="N968" s="236"/>
      <c r="O968" s="236"/>
      <c r="P968" s="236"/>
      <c r="Q968" s="236"/>
      <c r="R968" s="236"/>
      <c r="S968" s="236"/>
      <c r="T968" s="236"/>
      <c r="U968" s="236"/>
      <c r="V968" s="236"/>
      <c r="W968" s="236"/>
      <c r="X968" s="236"/>
      <c r="Y968" s="236"/>
      <c r="Z968" s="236"/>
      <c r="AA968" s="236"/>
      <c r="AB968" s="236"/>
      <c r="AC968" s="236"/>
      <c r="AD968" s="236"/>
      <c r="AE968" s="236"/>
    </row>
    <row r="969" spans="1:31" ht="15.75" customHeight="1" x14ac:dyDescent="0.25">
      <c r="A969" s="236"/>
      <c r="B969" s="236"/>
      <c r="C969" s="236"/>
      <c r="D969" s="236"/>
      <c r="E969" s="236"/>
      <c r="F969" s="236"/>
      <c r="G969" s="237"/>
      <c r="H969" s="236"/>
      <c r="I969" s="236"/>
      <c r="J969" s="236"/>
      <c r="K969" s="236"/>
      <c r="L969" s="236"/>
      <c r="M969" s="236"/>
      <c r="N969" s="236"/>
      <c r="O969" s="236"/>
      <c r="P969" s="236"/>
      <c r="Q969" s="236"/>
      <c r="R969" s="236"/>
      <c r="S969" s="236"/>
      <c r="T969" s="236"/>
      <c r="U969" s="236"/>
      <c r="V969" s="236"/>
      <c r="W969" s="236"/>
      <c r="X969" s="236"/>
      <c r="Y969" s="236"/>
      <c r="Z969" s="236"/>
      <c r="AA969" s="236"/>
      <c r="AB969" s="236"/>
      <c r="AC969" s="236"/>
      <c r="AD969" s="236"/>
      <c r="AE969" s="236"/>
    </row>
    <row r="970" spans="1:31" ht="15.75" customHeight="1" x14ac:dyDescent="0.25">
      <c r="A970" s="236"/>
      <c r="B970" s="236"/>
      <c r="C970" s="236"/>
      <c r="D970" s="236"/>
      <c r="E970" s="236"/>
      <c r="F970" s="236"/>
      <c r="G970" s="237"/>
      <c r="H970" s="236"/>
      <c r="I970" s="236"/>
      <c r="J970" s="236"/>
      <c r="K970" s="236"/>
      <c r="L970" s="236"/>
      <c r="M970" s="236"/>
      <c r="N970" s="236"/>
      <c r="O970" s="236"/>
      <c r="P970" s="236"/>
      <c r="Q970" s="236"/>
      <c r="R970" s="236"/>
      <c r="S970" s="236"/>
      <c r="T970" s="236"/>
      <c r="U970" s="236"/>
      <c r="V970" s="236"/>
      <c r="W970" s="236"/>
      <c r="X970" s="236"/>
      <c r="Y970" s="236"/>
      <c r="Z970" s="236"/>
      <c r="AA970" s="236"/>
      <c r="AB970" s="236"/>
      <c r="AC970" s="236"/>
      <c r="AD970" s="236"/>
      <c r="AE970" s="236"/>
    </row>
    <row r="971" spans="1:31" ht="15.75" customHeight="1" x14ac:dyDescent="0.25">
      <c r="A971" s="236"/>
      <c r="B971" s="236"/>
      <c r="C971" s="236"/>
      <c r="D971" s="236"/>
      <c r="E971" s="236"/>
      <c r="F971" s="236"/>
      <c r="G971" s="237"/>
      <c r="H971" s="236"/>
      <c r="I971" s="236"/>
      <c r="J971" s="236"/>
      <c r="K971" s="236"/>
      <c r="L971" s="236"/>
      <c r="M971" s="236"/>
      <c r="N971" s="236"/>
      <c r="O971" s="236"/>
      <c r="P971" s="236"/>
      <c r="Q971" s="236"/>
      <c r="R971" s="236"/>
      <c r="S971" s="236"/>
      <c r="T971" s="236"/>
      <c r="U971" s="236"/>
      <c r="V971" s="236"/>
      <c r="W971" s="236"/>
      <c r="X971" s="236"/>
      <c r="Y971" s="236"/>
      <c r="Z971" s="236"/>
      <c r="AA971" s="236"/>
      <c r="AB971" s="236"/>
      <c r="AC971" s="236"/>
      <c r="AD971" s="236"/>
      <c r="AE971" s="236"/>
    </row>
    <row r="972" spans="1:31" ht="15.75" customHeight="1" x14ac:dyDescent="0.25">
      <c r="A972" s="236"/>
      <c r="B972" s="236"/>
      <c r="C972" s="236"/>
      <c r="D972" s="236"/>
      <c r="E972" s="236"/>
      <c r="F972" s="236"/>
      <c r="G972" s="237"/>
      <c r="H972" s="236"/>
      <c r="I972" s="236"/>
      <c r="J972" s="236"/>
      <c r="K972" s="236"/>
      <c r="L972" s="236"/>
      <c r="M972" s="236"/>
      <c r="N972" s="236"/>
      <c r="O972" s="236"/>
      <c r="P972" s="236"/>
      <c r="Q972" s="236"/>
      <c r="R972" s="236"/>
      <c r="S972" s="236"/>
      <c r="T972" s="236"/>
      <c r="U972" s="236"/>
      <c r="V972" s="236"/>
      <c r="W972" s="236"/>
      <c r="X972" s="236"/>
      <c r="Y972" s="236"/>
      <c r="Z972" s="236"/>
      <c r="AA972" s="236"/>
      <c r="AB972" s="236"/>
      <c r="AC972" s="236"/>
      <c r="AD972" s="236"/>
      <c r="AE972" s="236"/>
    </row>
    <row r="973" spans="1:31" ht="15.75" customHeight="1" x14ac:dyDescent="0.25">
      <c r="A973" s="236"/>
      <c r="B973" s="236"/>
      <c r="C973" s="236"/>
      <c r="D973" s="236"/>
      <c r="E973" s="236"/>
      <c r="F973" s="236"/>
      <c r="G973" s="237"/>
      <c r="H973" s="236"/>
      <c r="I973" s="236"/>
      <c r="J973" s="236"/>
      <c r="K973" s="236"/>
      <c r="L973" s="236"/>
      <c r="M973" s="236"/>
      <c r="N973" s="236"/>
      <c r="O973" s="236"/>
      <c r="P973" s="236"/>
      <c r="Q973" s="236"/>
      <c r="R973" s="236"/>
      <c r="S973" s="236"/>
      <c r="T973" s="236"/>
      <c r="U973" s="236"/>
      <c r="V973" s="236"/>
      <c r="W973" s="236"/>
      <c r="X973" s="236"/>
      <c r="Y973" s="236"/>
      <c r="Z973" s="236"/>
      <c r="AA973" s="236"/>
      <c r="AB973" s="236"/>
      <c r="AC973" s="236"/>
      <c r="AD973" s="236"/>
      <c r="AE973" s="236"/>
    </row>
    <row r="974" spans="1:31" ht="15.75" customHeight="1" x14ac:dyDescent="0.25">
      <c r="A974" s="236"/>
      <c r="B974" s="236"/>
      <c r="C974" s="236"/>
      <c r="D974" s="236"/>
      <c r="E974" s="236"/>
      <c r="F974" s="236"/>
      <c r="G974" s="237"/>
      <c r="H974" s="236"/>
      <c r="I974" s="236"/>
      <c r="J974" s="236"/>
      <c r="K974" s="236"/>
      <c r="L974" s="236"/>
      <c r="M974" s="236"/>
      <c r="N974" s="236"/>
      <c r="O974" s="236"/>
      <c r="P974" s="236"/>
      <c r="Q974" s="236"/>
      <c r="R974" s="236"/>
      <c r="S974" s="236"/>
      <c r="T974" s="236"/>
      <c r="U974" s="236"/>
      <c r="V974" s="236"/>
      <c r="W974" s="236"/>
      <c r="X974" s="236"/>
      <c r="Y974" s="236"/>
      <c r="Z974" s="236"/>
      <c r="AA974" s="236"/>
      <c r="AB974" s="236"/>
      <c r="AC974" s="236"/>
      <c r="AD974" s="236"/>
      <c r="AE974" s="236"/>
    </row>
    <row r="975" spans="1:31" ht="15.75" customHeight="1" x14ac:dyDescent="0.25">
      <c r="A975" s="236"/>
      <c r="B975" s="236"/>
      <c r="C975" s="236"/>
      <c r="D975" s="236"/>
      <c r="E975" s="236"/>
      <c r="F975" s="236"/>
      <c r="G975" s="237"/>
      <c r="H975" s="236"/>
      <c r="I975" s="236"/>
      <c r="J975" s="236"/>
      <c r="K975" s="236"/>
      <c r="L975" s="236"/>
      <c r="M975" s="236"/>
      <c r="N975" s="236"/>
      <c r="O975" s="236"/>
      <c r="P975" s="236"/>
      <c r="Q975" s="236"/>
      <c r="R975" s="236"/>
      <c r="S975" s="236"/>
      <c r="T975" s="236"/>
      <c r="U975" s="236"/>
      <c r="V975" s="236"/>
      <c r="W975" s="236"/>
      <c r="X975" s="236"/>
      <c r="Y975" s="236"/>
      <c r="Z975" s="236"/>
      <c r="AA975" s="236"/>
      <c r="AB975" s="236"/>
      <c r="AC975" s="236"/>
      <c r="AD975" s="236"/>
      <c r="AE975" s="236"/>
    </row>
    <row r="976" spans="1:31" ht="15.75" customHeight="1" x14ac:dyDescent="0.25">
      <c r="A976" s="236"/>
      <c r="B976" s="236"/>
      <c r="C976" s="236"/>
      <c r="D976" s="236"/>
      <c r="E976" s="236"/>
      <c r="F976" s="236"/>
      <c r="G976" s="237"/>
      <c r="H976" s="236"/>
      <c r="I976" s="236"/>
      <c r="J976" s="236"/>
      <c r="K976" s="236"/>
      <c r="L976" s="236"/>
      <c r="M976" s="236"/>
      <c r="N976" s="236"/>
      <c r="O976" s="236"/>
      <c r="P976" s="236"/>
      <c r="Q976" s="236"/>
      <c r="R976" s="236"/>
      <c r="S976" s="236"/>
      <c r="T976" s="236"/>
      <c r="U976" s="236"/>
      <c r="V976" s="236"/>
      <c r="W976" s="236"/>
      <c r="X976" s="236"/>
      <c r="Y976" s="236"/>
      <c r="Z976" s="236"/>
      <c r="AA976" s="236"/>
      <c r="AB976" s="236"/>
      <c r="AC976" s="236"/>
      <c r="AD976" s="236"/>
      <c r="AE976" s="236"/>
    </row>
    <row r="977" spans="1:31" ht="15.75" customHeight="1" x14ac:dyDescent="0.25">
      <c r="A977" s="236"/>
      <c r="B977" s="236"/>
      <c r="C977" s="236"/>
      <c r="D977" s="236"/>
      <c r="E977" s="236"/>
      <c r="F977" s="236"/>
      <c r="G977" s="237"/>
      <c r="H977" s="236"/>
      <c r="I977" s="236"/>
      <c r="J977" s="236"/>
      <c r="K977" s="236"/>
      <c r="L977" s="236"/>
      <c r="M977" s="236"/>
      <c r="N977" s="236"/>
      <c r="O977" s="236"/>
      <c r="P977" s="236"/>
      <c r="Q977" s="236"/>
      <c r="R977" s="236"/>
      <c r="S977" s="236"/>
      <c r="T977" s="236"/>
      <c r="U977" s="236"/>
      <c r="V977" s="236"/>
      <c r="W977" s="236"/>
      <c r="X977" s="236"/>
      <c r="Y977" s="236"/>
      <c r="Z977" s="236"/>
      <c r="AA977" s="236"/>
      <c r="AB977" s="236"/>
      <c r="AC977" s="236"/>
      <c r="AD977" s="236"/>
      <c r="AE977" s="236"/>
    </row>
    <row r="978" spans="1:31" ht="15.75" customHeight="1" x14ac:dyDescent="0.25">
      <c r="A978" s="236"/>
      <c r="B978" s="236"/>
      <c r="C978" s="236"/>
      <c r="D978" s="236"/>
      <c r="E978" s="236"/>
      <c r="F978" s="236"/>
      <c r="G978" s="237"/>
      <c r="H978" s="236"/>
      <c r="I978" s="236"/>
      <c r="J978" s="236"/>
      <c r="K978" s="236"/>
      <c r="L978" s="236"/>
      <c r="M978" s="236"/>
      <c r="N978" s="236"/>
      <c r="O978" s="236"/>
      <c r="P978" s="236"/>
      <c r="Q978" s="236"/>
      <c r="R978" s="236"/>
      <c r="S978" s="236"/>
      <c r="T978" s="236"/>
      <c r="U978" s="236"/>
      <c r="V978" s="236"/>
      <c r="W978" s="236"/>
      <c r="X978" s="236"/>
      <c r="Y978" s="236"/>
      <c r="Z978" s="236"/>
      <c r="AA978" s="236"/>
      <c r="AB978" s="236"/>
      <c r="AC978" s="236"/>
      <c r="AD978" s="236"/>
      <c r="AE978" s="236"/>
    </row>
    <row r="979" spans="1:31" ht="15.75" customHeight="1" x14ac:dyDescent="0.25">
      <c r="A979" s="236"/>
      <c r="B979" s="236"/>
      <c r="C979" s="236"/>
      <c r="D979" s="236"/>
      <c r="E979" s="236"/>
      <c r="F979" s="236"/>
      <c r="G979" s="237"/>
      <c r="H979" s="236"/>
      <c r="I979" s="236"/>
      <c r="J979" s="236"/>
      <c r="K979" s="236"/>
      <c r="L979" s="236"/>
      <c r="M979" s="236"/>
      <c r="N979" s="236"/>
      <c r="O979" s="236"/>
      <c r="P979" s="236"/>
      <c r="Q979" s="236"/>
      <c r="R979" s="236"/>
      <c r="S979" s="236"/>
      <c r="T979" s="236"/>
      <c r="U979" s="236"/>
      <c r="V979" s="236"/>
      <c r="W979" s="236"/>
      <c r="X979" s="236"/>
      <c r="Y979" s="236"/>
      <c r="Z979" s="236"/>
      <c r="AA979" s="236"/>
      <c r="AB979" s="236"/>
      <c r="AC979" s="236"/>
      <c r="AD979" s="236"/>
      <c r="AE979" s="236"/>
    </row>
    <row r="980" spans="1:31" ht="15.75" customHeight="1" x14ac:dyDescent="0.25">
      <c r="A980" s="236"/>
      <c r="B980" s="236"/>
      <c r="C980" s="236"/>
      <c r="D980" s="236"/>
      <c r="E980" s="236"/>
      <c r="F980" s="236"/>
      <c r="G980" s="237"/>
      <c r="H980" s="236"/>
      <c r="I980" s="236"/>
      <c r="J980" s="236"/>
      <c r="K980" s="236"/>
      <c r="L980" s="236"/>
      <c r="M980" s="236"/>
      <c r="N980" s="236"/>
      <c r="O980" s="236"/>
      <c r="P980" s="236"/>
      <c r="Q980" s="236"/>
      <c r="R980" s="236"/>
      <c r="S980" s="236"/>
      <c r="T980" s="236"/>
      <c r="U980" s="236"/>
      <c r="V980" s="236"/>
      <c r="W980" s="236"/>
      <c r="X980" s="236"/>
      <c r="Y980" s="236"/>
      <c r="Z980" s="236"/>
      <c r="AA980" s="236"/>
      <c r="AB980" s="236"/>
      <c r="AC980" s="236"/>
      <c r="AD980" s="236"/>
      <c r="AE980" s="236"/>
    </row>
    <row r="981" spans="1:31" ht="15.75" customHeight="1" x14ac:dyDescent="0.25">
      <c r="A981" s="236"/>
      <c r="B981" s="236"/>
      <c r="C981" s="236"/>
      <c r="D981" s="236"/>
      <c r="E981" s="236"/>
      <c r="F981" s="236"/>
      <c r="G981" s="237"/>
      <c r="H981" s="236"/>
      <c r="I981" s="236"/>
      <c r="J981" s="236"/>
      <c r="K981" s="236"/>
      <c r="L981" s="236"/>
      <c r="M981" s="236"/>
      <c r="N981" s="236"/>
      <c r="O981" s="236"/>
      <c r="P981" s="236"/>
      <c r="Q981" s="236"/>
      <c r="R981" s="236"/>
      <c r="S981" s="236"/>
      <c r="T981" s="236"/>
      <c r="U981" s="236"/>
      <c r="V981" s="236"/>
      <c r="W981" s="236"/>
      <c r="X981" s="236"/>
      <c r="Y981" s="236"/>
      <c r="Z981" s="236"/>
      <c r="AA981" s="236"/>
      <c r="AB981" s="236"/>
      <c r="AC981" s="236"/>
      <c r="AD981" s="236"/>
      <c r="AE981" s="236"/>
    </row>
    <row r="982" spans="1:31" ht="15.75" customHeight="1" x14ac:dyDescent="0.25">
      <c r="A982" s="236"/>
      <c r="B982" s="236"/>
      <c r="C982" s="236"/>
      <c r="D982" s="236"/>
      <c r="E982" s="236"/>
      <c r="F982" s="236"/>
      <c r="G982" s="237"/>
      <c r="H982" s="236"/>
      <c r="I982" s="236"/>
      <c r="J982" s="236"/>
      <c r="K982" s="236"/>
      <c r="L982" s="236"/>
      <c r="M982" s="236"/>
      <c r="N982" s="236"/>
      <c r="O982" s="236"/>
      <c r="P982" s="236"/>
      <c r="Q982" s="236"/>
      <c r="R982" s="236"/>
      <c r="S982" s="236"/>
      <c r="T982" s="236"/>
      <c r="U982" s="236"/>
      <c r="V982" s="236"/>
      <c r="W982" s="236"/>
      <c r="X982" s="236"/>
      <c r="Y982" s="236"/>
      <c r="Z982" s="236"/>
      <c r="AA982" s="236"/>
      <c r="AB982" s="236"/>
      <c r="AC982" s="236"/>
      <c r="AD982" s="236"/>
      <c r="AE982" s="236"/>
    </row>
    <row r="983" spans="1:31" ht="15.75" customHeight="1" x14ac:dyDescent="0.25">
      <c r="A983" s="236"/>
      <c r="B983" s="236"/>
      <c r="C983" s="236"/>
      <c r="D983" s="236"/>
      <c r="E983" s="236"/>
      <c r="F983" s="236"/>
      <c r="G983" s="237"/>
      <c r="H983" s="236"/>
      <c r="I983" s="236"/>
      <c r="J983" s="236"/>
      <c r="K983" s="236"/>
      <c r="L983" s="236"/>
      <c r="M983" s="236"/>
      <c r="N983" s="236"/>
      <c r="O983" s="236"/>
      <c r="P983" s="236"/>
      <c r="Q983" s="236"/>
      <c r="R983" s="236"/>
      <c r="S983" s="236"/>
      <c r="T983" s="236"/>
      <c r="U983" s="236"/>
      <c r="V983" s="236"/>
      <c r="W983" s="236"/>
      <c r="X983" s="236"/>
      <c r="Y983" s="236"/>
      <c r="Z983" s="236"/>
      <c r="AA983" s="236"/>
      <c r="AB983" s="236"/>
      <c r="AC983" s="236"/>
      <c r="AD983" s="236"/>
      <c r="AE983" s="236"/>
    </row>
    <row r="984" spans="1:31" ht="15.75" customHeight="1" x14ac:dyDescent="0.25">
      <c r="A984" s="236"/>
      <c r="B984" s="236"/>
      <c r="C984" s="236"/>
      <c r="D984" s="236"/>
      <c r="E984" s="236"/>
      <c r="F984" s="236"/>
      <c r="G984" s="237"/>
      <c r="H984" s="236"/>
      <c r="I984" s="236"/>
      <c r="J984" s="236"/>
      <c r="K984" s="236"/>
      <c r="L984" s="236"/>
      <c r="M984" s="236"/>
      <c r="N984" s="236"/>
      <c r="O984" s="236"/>
      <c r="P984" s="236"/>
      <c r="Q984" s="236"/>
      <c r="R984" s="236"/>
      <c r="S984" s="236"/>
      <c r="T984" s="236"/>
      <c r="U984" s="236"/>
      <c r="V984" s="236"/>
      <c r="W984" s="236"/>
      <c r="X984" s="236"/>
      <c r="Y984" s="236"/>
      <c r="Z984" s="236"/>
      <c r="AA984" s="236"/>
      <c r="AB984" s="236"/>
      <c r="AC984" s="236"/>
      <c r="AD984" s="236"/>
      <c r="AE984" s="236"/>
    </row>
    <row r="985" spans="1:31" ht="15.75" customHeight="1" x14ac:dyDescent="0.25">
      <c r="A985" s="236"/>
      <c r="B985" s="236"/>
      <c r="C985" s="236"/>
      <c r="D985" s="236"/>
      <c r="E985" s="236"/>
      <c r="F985" s="236"/>
      <c r="G985" s="237"/>
      <c r="H985" s="236"/>
      <c r="I985" s="236"/>
      <c r="J985" s="236"/>
      <c r="K985" s="236"/>
      <c r="L985" s="236"/>
      <c r="M985" s="236"/>
      <c r="N985" s="236"/>
      <c r="O985" s="236"/>
      <c r="P985" s="236"/>
      <c r="Q985" s="236"/>
      <c r="R985" s="236"/>
      <c r="S985" s="236"/>
      <c r="T985" s="236"/>
      <c r="U985" s="236"/>
      <c r="V985" s="236"/>
      <c r="W985" s="236"/>
      <c r="X985" s="236"/>
      <c r="Y985" s="236"/>
      <c r="Z985" s="236"/>
      <c r="AA985" s="236"/>
      <c r="AB985" s="236"/>
      <c r="AC985" s="236"/>
      <c r="AD985" s="236"/>
      <c r="AE985" s="236"/>
    </row>
    <row r="986" spans="1:31" ht="15.75" customHeight="1" x14ac:dyDescent="0.25">
      <c r="A986" s="236"/>
      <c r="B986" s="236"/>
      <c r="C986" s="236"/>
      <c r="D986" s="236"/>
      <c r="E986" s="236"/>
      <c r="F986" s="236"/>
      <c r="G986" s="237"/>
      <c r="H986" s="236"/>
      <c r="I986" s="236"/>
      <c r="J986" s="236"/>
      <c r="K986" s="236"/>
      <c r="L986" s="236"/>
      <c r="M986" s="236"/>
      <c r="N986" s="236"/>
      <c r="O986" s="236"/>
      <c r="P986" s="236"/>
      <c r="Q986" s="236"/>
      <c r="R986" s="236"/>
      <c r="S986" s="236"/>
      <c r="T986" s="236"/>
      <c r="U986" s="236"/>
      <c r="V986" s="236"/>
      <c r="W986" s="236"/>
      <c r="X986" s="236"/>
      <c r="Y986" s="236"/>
      <c r="Z986" s="236"/>
      <c r="AA986" s="236"/>
      <c r="AB986" s="236"/>
      <c r="AC986" s="236"/>
      <c r="AD986" s="236"/>
      <c r="AE986" s="236"/>
    </row>
    <row r="987" spans="1:31" ht="15.75" customHeight="1" x14ac:dyDescent="0.25">
      <c r="A987" s="236"/>
      <c r="B987" s="236"/>
      <c r="C987" s="236"/>
      <c r="D987" s="236"/>
      <c r="E987" s="236"/>
      <c r="F987" s="236"/>
      <c r="G987" s="237"/>
      <c r="H987" s="236"/>
      <c r="I987" s="236"/>
      <c r="J987" s="236"/>
      <c r="K987" s="236"/>
      <c r="L987" s="236"/>
      <c r="M987" s="236"/>
      <c r="N987" s="236"/>
      <c r="O987" s="236"/>
      <c r="P987" s="236"/>
      <c r="Q987" s="236"/>
      <c r="R987" s="236"/>
      <c r="S987" s="236"/>
      <c r="T987" s="236"/>
      <c r="U987" s="236"/>
      <c r="V987" s="236"/>
      <c r="W987" s="236"/>
      <c r="X987" s="236"/>
      <c r="Y987" s="236"/>
      <c r="Z987" s="236"/>
      <c r="AA987" s="236"/>
      <c r="AB987" s="236"/>
      <c r="AC987" s="236"/>
      <c r="AD987" s="236"/>
      <c r="AE987" s="236"/>
    </row>
    <row r="988" spans="1:31" ht="15.75" customHeight="1" x14ac:dyDescent="0.25">
      <c r="A988" s="236"/>
      <c r="B988" s="236"/>
      <c r="C988" s="236"/>
      <c r="D988" s="236"/>
      <c r="E988" s="236"/>
      <c r="F988" s="236"/>
      <c r="G988" s="237"/>
      <c r="H988" s="236"/>
      <c r="I988" s="236"/>
      <c r="J988" s="236"/>
      <c r="K988" s="236"/>
      <c r="L988" s="236"/>
      <c r="M988" s="236"/>
      <c r="N988" s="236"/>
      <c r="O988" s="236"/>
      <c r="P988" s="236"/>
      <c r="Q988" s="236"/>
      <c r="R988" s="236"/>
      <c r="S988" s="236"/>
      <c r="T988" s="236"/>
      <c r="U988" s="236"/>
      <c r="V988" s="236"/>
      <c r="W988" s="236"/>
      <c r="X988" s="236"/>
      <c r="Y988" s="236"/>
      <c r="Z988" s="236"/>
      <c r="AA988" s="236"/>
      <c r="AB988" s="236"/>
      <c r="AC988" s="236"/>
      <c r="AD988" s="236"/>
      <c r="AE988" s="236"/>
    </row>
    <row r="989" spans="1:31" ht="15.75" customHeight="1" x14ac:dyDescent="0.25">
      <c r="A989" s="236"/>
      <c r="B989" s="236"/>
      <c r="C989" s="236"/>
      <c r="D989" s="236"/>
      <c r="E989" s="236"/>
      <c r="F989" s="236"/>
      <c r="G989" s="237"/>
      <c r="H989" s="236"/>
      <c r="I989" s="236"/>
      <c r="J989" s="236"/>
      <c r="K989" s="236"/>
      <c r="L989" s="236"/>
      <c r="M989" s="236"/>
      <c r="N989" s="236"/>
      <c r="O989" s="236"/>
      <c r="P989" s="236"/>
      <c r="Q989" s="236"/>
      <c r="R989" s="236"/>
      <c r="S989" s="236"/>
      <c r="T989" s="236"/>
      <c r="U989" s="236"/>
      <c r="V989" s="236"/>
      <c r="W989" s="236"/>
      <c r="X989" s="236"/>
      <c r="Y989" s="236"/>
      <c r="Z989" s="236"/>
      <c r="AA989" s="236"/>
      <c r="AB989" s="236"/>
      <c r="AC989" s="236"/>
      <c r="AD989" s="236"/>
      <c r="AE989" s="236"/>
    </row>
    <row r="990" spans="1:31" ht="15.75" customHeight="1" x14ac:dyDescent="0.25">
      <c r="A990" s="236"/>
      <c r="B990" s="236"/>
      <c r="C990" s="236"/>
      <c r="D990" s="236"/>
      <c r="E990" s="236"/>
      <c r="F990" s="236"/>
      <c r="G990" s="237"/>
      <c r="H990" s="236"/>
      <c r="I990" s="236"/>
      <c r="J990" s="236"/>
      <c r="K990" s="236"/>
      <c r="L990" s="236"/>
      <c r="M990" s="236"/>
      <c r="N990" s="236"/>
      <c r="O990" s="236"/>
      <c r="P990" s="236"/>
      <c r="Q990" s="236"/>
      <c r="R990" s="236"/>
      <c r="S990" s="236"/>
      <c r="T990" s="236"/>
      <c r="U990" s="236"/>
      <c r="V990" s="236"/>
      <c r="W990" s="236"/>
      <c r="X990" s="236"/>
      <c r="Y990" s="236"/>
      <c r="Z990" s="236"/>
      <c r="AA990" s="236"/>
      <c r="AB990" s="236"/>
      <c r="AC990" s="236"/>
      <c r="AD990" s="236"/>
      <c r="AE990" s="236"/>
    </row>
    <row r="991" spans="1:31" ht="15.75" customHeight="1" x14ac:dyDescent="0.25">
      <c r="A991" s="236"/>
      <c r="B991" s="236"/>
      <c r="C991" s="236"/>
      <c r="D991" s="236"/>
      <c r="E991" s="236"/>
      <c r="F991" s="236"/>
      <c r="G991" s="237"/>
      <c r="H991" s="236"/>
      <c r="I991" s="236"/>
      <c r="J991" s="236"/>
      <c r="K991" s="236"/>
      <c r="L991" s="236"/>
      <c r="M991" s="236"/>
      <c r="N991" s="236"/>
      <c r="O991" s="236"/>
      <c r="P991" s="236"/>
      <c r="Q991" s="236"/>
      <c r="R991" s="236"/>
      <c r="S991" s="236"/>
      <c r="T991" s="236"/>
      <c r="U991" s="236"/>
      <c r="V991" s="236"/>
      <c r="W991" s="236"/>
      <c r="X991" s="236"/>
      <c r="Y991" s="236"/>
      <c r="Z991" s="236"/>
      <c r="AA991" s="236"/>
      <c r="AB991" s="236"/>
      <c r="AC991" s="236"/>
      <c r="AD991" s="236"/>
      <c r="AE991" s="236"/>
    </row>
    <row r="992" spans="1:31" ht="15.75" customHeight="1" x14ac:dyDescent="0.25">
      <c r="A992" s="236"/>
      <c r="B992" s="236"/>
      <c r="C992" s="236"/>
      <c r="D992" s="236"/>
      <c r="E992" s="236"/>
      <c r="F992" s="236"/>
      <c r="G992" s="237"/>
      <c r="H992" s="236"/>
      <c r="I992" s="236"/>
      <c r="J992" s="236"/>
      <c r="K992" s="236"/>
      <c r="L992" s="236"/>
      <c r="M992" s="236"/>
      <c r="N992" s="236"/>
      <c r="O992" s="236"/>
      <c r="P992" s="236"/>
      <c r="Q992" s="236"/>
      <c r="R992" s="236"/>
      <c r="S992" s="236"/>
      <c r="T992" s="236"/>
      <c r="U992" s="236"/>
      <c r="V992" s="236"/>
      <c r="W992" s="236"/>
      <c r="X992" s="236"/>
      <c r="Y992" s="236"/>
      <c r="Z992" s="236"/>
      <c r="AA992" s="236"/>
      <c r="AB992" s="236"/>
      <c r="AC992" s="236"/>
      <c r="AD992" s="236"/>
      <c r="AE992" s="236"/>
    </row>
    <row r="993" spans="1:31" ht="15.75" customHeight="1" x14ac:dyDescent="0.25">
      <c r="A993" s="236"/>
      <c r="B993" s="236"/>
      <c r="C993" s="236"/>
      <c r="D993" s="236"/>
      <c r="E993" s="236"/>
      <c r="F993" s="236"/>
      <c r="G993" s="237"/>
      <c r="H993" s="236"/>
      <c r="I993" s="236"/>
      <c r="J993" s="236"/>
      <c r="K993" s="236"/>
      <c r="L993" s="236"/>
      <c r="M993" s="236"/>
      <c r="N993" s="236"/>
      <c r="O993" s="236"/>
      <c r="P993" s="236"/>
      <c r="Q993" s="236"/>
      <c r="R993" s="236"/>
      <c r="S993" s="236"/>
      <c r="T993" s="236"/>
      <c r="U993" s="236"/>
      <c r="V993" s="236"/>
      <c r="W993" s="236"/>
      <c r="X993" s="236"/>
      <c r="Y993" s="236"/>
      <c r="Z993" s="236"/>
      <c r="AA993" s="236"/>
      <c r="AB993" s="236"/>
      <c r="AC993" s="236"/>
      <c r="AD993" s="236"/>
      <c r="AE993" s="236"/>
    </row>
    <row r="994" spans="1:31" ht="15.75" customHeight="1" x14ac:dyDescent="0.25">
      <c r="A994" s="236"/>
      <c r="B994" s="236"/>
      <c r="C994" s="236"/>
      <c r="D994" s="236"/>
      <c r="E994" s="236"/>
      <c r="F994" s="236"/>
      <c r="G994" s="237"/>
      <c r="H994" s="236"/>
      <c r="I994" s="236"/>
      <c r="J994" s="236"/>
      <c r="K994" s="236"/>
      <c r="L994" s="236"/>
      <c r="M994" s="236"/>
      <c r="N994" s="236"/>
      <c r="O994" s="236"/>
      <c r="P994" s="236"/>
      <c r="Q994" s="236"/>
      <c r="R994" s="236"/>
      <c r="S994" s="236"/>
      <c r="T994" s="236"/>
      <c r="U994" s="236"/>
      <c r="V994" s="236"/>
      <c r="W994" s="236"/>
      <c r="X994" s="236"/>
      <c r="Y994" s="236"/>
      <c r="Z994" s="236"/>
      <c r="AA994" s="236"/>
      <c r="AB994" s="236"/>
      <c r="AC994" s="236"/>
      <c r="AD994" s="236"/>
      <c r="AE994" s="236"/>
    </row>
    <row r="995" spans="1:31" ht="15.75" customHeight="1" x14ac:dyDescent="0.25">
      <c r="A995" s="236"/>
      <c r="B995" s="236"/>
      <c r="C995" s="236"/>
      <c r="D995" s="236"/>
      <c r="E995" s="236"/>
      <c r="F995" s="236"/>
      <c r="G995" s="237"/>
      <c r="H995" s="236"/>
      <c r="I995" s="236"/>
      <c r="J995" s="236"/>
      <c r="K995" s="236"/>
      <c r="L995" s="236"/>
      <c r="M995" s="236"/>
      <c r="N995" s="236"/>
      <c r="O995" s="236"/>
      <c r="P995" s="236"/>
      <c r="Q995" s="236"/>
      <c r="R995" s="236"/>
      <c r="S995" s="236"/>
      <c r="T995" s="236"/>
      <c r="U995" s="236"/>
      <c r="V995" s="236"/>
      <c r="W995" s="236"/>
      <c r="X995" s="236"/>
      <c r="Y995" s="236"/>
      <c r="Z995" s="236"/>
      <c r="AA995" s="236"/>
      <c r="AB995" s="236"/>
      <c r="AC995" s="236"/>
      <c r="AD995" s="236"/>
      <c r="AE995" s="236"/>
    </row>
    <row r="996" spans="1:31" ht="15.75" customHeight="1" x14ac:dyDescent="0.25">
      <c r="A996" s="236"/>
      <c r="B996" s="236"/>
      <c r="C996" s="236"/>
      <c r="D996" s="236"/>
      <c r="E996" s="236"/>
      <c r="F996" s="236"/>
      <c r="G996" s="237"/>
      <c r="H996" s="236"/>
      <c r="I996" s="236"/>
      <c r="J996" s="236"/>
      <c r="K996" s="236"/>
      <c r="L996" s="236"/>
      <c r="M996" s="236"/>
      <c r="N996" s="236"/>
      <c r="O996" s="236"/>
      <c r="P996" s="236"/>
      <c r="Q996" s="236"/>
      <c r="R996" s="236"/>
      <c r="S996" s="236"/>
      <c r="T996" s="236"/>
      <c r="U996" s="236"/>
      <c r="V996" s="236"/>
      <c r="W996" s="236"/>
      <c r="X996" s="236"/>
      <c r="Y996" s="236"/>
      <c r="Z996" s="236"/>
      <c r="AA996" s="236"/>
      <c r="AB996" s="236"/>
      <c r="AC996" s="236"/>
      <c r="AD996" s="236"/>
      <c r="AE996" s="236"/>
    </row>
    <row r="997" spans="1:31" ht="15.75" customHeight="1" x14ac:dyDescent="0.25">
      <c r="A997" s="236"/>
      <c r="B997" s="236"/>
      <c r="C997" s="236"/>
      <c r="D997" s="236"/>
      <c r="E997" s="236"/>
      <c r="F997" s="236"/>
      <c r="G997" s="237"/>
      <c r="H997" s="236"/>
      <c r="I997" s="236"/>
      <c r="J997" s="236"/>
      <c r="K997" s="236"/>
      <c r="L997" s="236"/>
      <c r="M997" s="236"/>
      <c r="N997" s="236"/>
      <c r="O997" s="236"/>
      <c r="P997" s="236"/>
      <c r="Q997" s="236"/>
      <c r="R997" s="236"/>
      <c r="S997" s="236"/>
      <c r="T997" s="236"/>
      <c r="U997" s="236"/>
      <c r="V997" s="236"/>
      <c r="W997" s="236"/>
      <c r="X997" s="236"/>
      <c r="Y997" s="236"/>
      <c r="Z997" s="236"/>
      <c r="AA997" s="236"/>
      <c r="AB997" s="236"/>
      <c r="AC997" s="236"/>
      <c r="AD997" s="236"/>
      <c r="AE997" s="236"/>
    </row>
    <row r="998" spans="1:31" ht="15.75" customHeight="1" x14ac:dyDescent="0.25">
      <c r="A998" s="236"/>
      <c r="B998" s="236"/>
      <c r="C998" s="236"/>
      <c r="D998" s="236"/>
      <c r="E998" s="236"/>
      <c r="F998" s="236"/>
      <c r="G998" s="237"/>
      <c r="H998" s="236"/>
      <c r="I998" s="236"/>
      <c r="J998" s="236"/>
      <c r="K998" s="236"/>
      <c r="L998" s="236"/>
      <c r="M998" s="236"/>
      <c r="N998" s="236"/>
      <c r="O998" s="236"/>
      <c r="P998" s="236"/>
      <c r="Q998" s="236"/>
      <c r="R998" s="236"/>
      <c r="S998" s="236"/>
      <c r="T998" s="236"/>
      <c r="U998" s="236"/>
      <c r="V998" s="236"/>
      <c r="W998" s="236"/>
      <c r="X998" s="236"/>
      <c r="Y998" s="236"/>
      <c r="Z998" s="236"/>
      <c r="AA998" s="236"/>
      <c r="AB998" s="236"/>
      <c r="AC998" s="236"/>
      <c r="AD998" s="236"/>
      <c r="AE998" s="236"/>
    </row>
    <row r="999" spans="1:31" ht="15.75" customHeight="1" x14ac:dyDescent="0.25">
      <c r="A999" s="236"/>
      <c r="B999" s="236"/>
      <c r="C999" s="236"/>
      <c r="D999" s="236"/>
      <c r="E999" s="236"/>
      <c r="F999" s="236"/>
      <c r="G999" s="237"/>
      <c r="H999" s="236"/>
      <c r="I999" s="236"/>
      <c r="J999" s="236"/>
      <c r="K999" s="236"/>
      <c r="L999" s="236"/>
      <c r="M999" s="236"/>
      <c r="N999" s="236"/>
      <c r="O999" s="236"/>
      <c r="P999" s="236"/>
      <c r="Q999" s="236"/>
      <c r="R999" s="236"/>
      <c r="S999" s="236"/>
      <c r="T999" s="236"/>
      <c r="U999" s="236"/>
      <c r="V999" s="236"/>
      <c r="W999" s="236"/>
      <c r="X999" s="236"/>
      <c r="Y999" s="236"/>
      <c r="Z999" s="236"/>
      <c r="AA999" s="236"/>
      <c r="AB999" s="236"/>
      <c r="AC999" s="236"/>
      <c r="AD999" s="236"/>
      <c r="AE999" s="236"/>
    </row>
  </sheetData>
  <mergeCells count="14">
    <mergeCell ref="A7:B7"/>
    <mergeCell ref="A8:B8"/>
    <mergeCell ref="C18:E18"/>
    <mergeCell ref="A23:J23"/>
    <mergeCell ref="A24:F24"/>
    <mergeCell ref="H24:J24"/>
    <mergeCell ref="C7:F7"/>
    <mergeCell ref="C8:F8"/>
    <mergeCell ref="A4:B4"/>
    <mergeCell ref="C4:F4"/>
    <mergeCell ref="A5:B5"/>
    <mergeCell ref="C5:F5"/>
    <mergeCell ref="A6:B6"/>
    <mergeCell ref="C6:F6"/>
  </mergeCells>
  <pageMargins left="0.7" right="0.7" top="0.75" bottom="0.75" header="0" footer="0"/>
  <pageSetup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Right="0"/>
  </sheetPr>
  <dimension ref="A1:AC995"/>
  <sheetViews>
    <sheetView topLeftCell="A8" workbookViewId="0">
      <selection activeCell="J28" sqref="J28"/>
    </sheetView>
  </sheetViews>
  <sheetFormatPr defaultColWidth="12.6640625" defaultRowHeight="15" customHeight="1" x14ac:dyDescent="0.25"/>
  <cols>
    <col min="1" max="1" width="5.77734375" customWidth="1"/>
    <col min="2" max="2" width="24.21875" customWidth="1"/>
    <col min="3" max="3" width="19.33203125" customWidth="1"/>
    <col min="4" max="4" width="14.33203125" customWidth="1"/>
    <col min="5" max="5" width="19.33203125" customWidth="1"/>
    <col min="6" max="6" width="19.21875" customWidth="1"/>
    <col min="7" max="7" width="19.33203125" hidden="1" customWidth="1"/>
    <col min="8" max="10" width="14.21875" customWidth="1"/>
    <col min="11" max="29" width="8.77734375" customWidth="1"/>
  </cols>
  <sheetData>
    <row r="1" spans="1:29" ht="13.8" x14ac:dyDescent="0.25">
      <c r="A1" s="150"/>
      <c r="B1" s="152"/>
      <c r="C1" s="152"/>
      <c r="D1" s="152"/>
      <c r="E1" s="152"/>
      <c r="F1" s="152"/>
      <c r="G1" s="153"/>
      <c r="H1" s="152"/>
      <c r="I1" s="152"/>
      <c r="J1" s="152"/>
      <c r="K1" s="152"/>
      <c r="L1" s="152"/>
      <c r="M1" s="152"/>
      <c r="N1" s="152"/>
      <c r="O1" s="152"/>
      <c r="P1" s="152"/>
      <c r="Q1" s="152"/>
      <c r="R1" s="152"/>
      <c r="S1" s="152"/>
      <c r="T1" s="152"/>
      <c r="U1" s="152"/>
      <c r="V1" s="152"/>
      <c r="W1" s="152"/>
      <c r="X1" s="152"/>
      <c r="Y1" s="152"/>
      <c r="Z1" s="152"/>
      <c r="AA1" s="152"/>
      <c r="AB1" s="152"/>
      <c r="AC1" s="152"/>
    </row>
    <row r="2" spans="1:29" ht="13.8" x14ac:dyDescent="0.25">
      <c r="A2" s="152"/>
      <c r="B2" s="150" t="s">
        <v>65</v>
      </c>
      <c r="C2" s="150" t="s">
        <v>636</v>
      </c>
      <c r="D2" s="152"/>
      <c r="E2" s="152"/>
      <c r="F2" s="152"/>
      <c r="G2" s="153"/>
      <c r="H2" s="152"/>
      <c r="I2" s="152"/>
      <c r="J2" s="152"/>
      <c r="K2" s="152"/>
      <c r="L2" s="152"/>
      <c r="M2" s="152"/>
      <c r="N2" s="152"/>
      <c r="O2" s="152"/>
      <c r="P2" s="152"/>
      <c r="Q2" s="152"/>
      <c r="R2" s="152"/>
      <c r="S2" s="152"/>
      <c r="T2" s="152"/>
      <c r="U2" s="152"/>
      <c r="V2" s="152"/>
      <c r="W2" s="152"/>
      <c r="X2" s="152"/>
      <c r="Y2" s="152"/>
      <c r="Z2" s="152"/>
      <c r="AA2" s="152"/>
      <c r="AB2" s="152"/>
      <c r="AC2" s="152"/>
    </row>
    <row r="3" spans="1:29" ht="13.8" x14ac:dyDescent="0.25">
      <c r="A3" s="152"/>
      <c r="B3" s="724"/>
      <c r="C3" s="152"/>
      <c r="D3" s="152"/>
      <c r="E3" s="152"/>
      <c r="F3" s="152"/>
      <c r="G3" s="153"/>
      <c r="H3" s="152"/>
      <c r="I3" s="152"/>
      <c r="J3" s="152"/>
      <c r="K3" s="152"/>
      <c r="L3" s="152"/>
      <c r="M3" s="152"/>
      <c r="N3" s="152"/>
      <c r="O3" s="152"/>
      <c r="P3" s="152"/>
      <c r="Q3" s="152"/>
      <c r="R3" s="152"/>
      <c r="S3" s="152"/>
      <c r="T3" s="152"/>
      <c r="U3" s="152"/>
      <c r="V3" s="152"/>
      <c r="W3" s="152"/>
      <c r="X3" s="152"/>
      <c r="Y3" s="152"/>
      <c r="Z3" s="152"/>
      <c r="AA3" s="152"/>
      <c r="AB3" s="152"/>
      <c r="AC3" s="152"/>
    </row>
    <row r="4" spans="1:29" ht="15" customHeight="1" x14ac:dyDescent="0.25">
      <c r="A4" s="1005" t="s">
        <v>67</v>
      </c>
      <c r="B4" s="985"/>
      <c r="C4" s="1068" t="s">
        <v>637</v>
      </c>
      <c r="D4" s="987"/>
      <c r="E4" s="987"/>
      <c r="F4" s="985"/>
      <c r="G4" s="155"/>
      <c r="H4" s="557"/>
      <c r="I4" s="557"/>
      <c r="J4" s="557"/>
      <c r="K4" s="557"/>
      <c r="L4" s="557"/>
      <c r="M4" s="557"/>
      <c r="N4" s="557"/>
      <c r="O4" s="557"/>
      <c r="P4" s="557"/>
      <c r="Q4" s="557"/>
      <c r="R4" s="557"/>
      <c r="S4" s="557"/>
      <c r="T4" s="557"/>
      <c r="U4" s="557"/>
      <c r="V4" s="557"/>
      <c r="W4" s="557"/>
      <c r="X4" s="557"/>
      <c r="Y4" s="557"/>
      <c r="Z4" s="557"/>
      <c r="AA4" s="557"/>
      <c r="AB4" s="557"/>
      <c r="AC4" s="557"/>
    </row>
    <row r="5" spans="1:29" ht="208.95" customHeight="1" x14ac:dyDescent="0.25">
      <c r="A5" s="1002" t="s">
        <v>69</v>
      </c>
      <c r="B5" s="1003"/>
      <c r="C5" s="1072" t="s">
        <v>638</v>
      </c>
      <c r="D5" s="1073"/>
      <c r="E5" s="1073"/>
      <c r="F5" s="1074"/>
      <c r="G5" s="155"/>
      <c r="H5" s="557"/>
      <c r="I5" s="557"/>
      <c r="J5" s="557"/>
      <c r="K5" s="557"/>
      <c r="L5" s="557"/>
      <c r="M5" s="557"/>
      <c r="N5" s="557"/>
      <c r="O5" s="557"/>
      <c r="P5" s="557"/>
      <c r="Q5" s="557"/>
      <c r="R5" s="557"/>
      <c r="S5" s="557"/>
      <c r="T5" s="557"/>
      <c r="U5" s="557"/>
      <c r="V5" s="557"/>
      <c r="W5" s="557"/>
      <c r="X5" s="557"/>
      <c r="Y5" s="557"/>
      <c r="Z5" s="557"/>
      <c r="AA5" s="557"/>
      <c r="AB5" s="557"/>
      <c r="AC5" s="557"/>
    </row>
    <row r="6" spans="1:29" ht="15" customHeight="1" x14ac:dyDescent="0.25">
      <c r="A6" s="1002" t="s">
        <v>71</v>
      </c>
      <c r="B6" s="1003"/>
      <c r="C6" s="1075" t="s">
        <v>72</v>
      </c>
      <c r="D6" s="1076"/>
      <c r="E6" s="1076"/>
      <c r="F6" s="1077"/>
      <c r="G6" s="155"/>
      <c r="H6" s="557"/>
      <c r="I6" s="557"/>
      <c r="J6" s="557"/>
      <c r="K6" s="557"/>
      <c r="L6" s="557"/>
      <c r="M6" s="557"/>
      <c r="N6" s="557"/>
      <c r="O6" s="557"/>
      <c r="P6" s="557"/>
      <c r="Q6" s="557"/>
      <c r="R6" s="557"/>
      <c r="S6" s="557"/>
      <c r="T6" s="557"/>
      <c r="U6" s="557"/>
      <c r="V6" s="557"/>
      <c r="W6" s="557"/>
      <c r="X6" s="557"/>
      <c r="Y6" s="557"/>
      <c r="Z6" s="557"/>
      <c r="AA6" s="557"/>
      <c r="AB6" s="557"/>
      <c r="AC6" s="557"/>
    </row>
    <row r="7" spans="1:29" ht="129" customHeight="1" x14ac:dyDescent="0.25">
      <c r="A7" s="1002" t="s">
        <v>73</v>
      </c>
      <c r="B7" s="1003"/>
      <c r="C7" s="1007" t="s">
        <v>639</v>
      </c>
      <c r="D7" s="1054"/>
      <c r="E7" s="1054"/>
      <c r="F7" s="1055"/>
      <c r="G7" s="155"/>
      <c r="H7" s="557"/>
      <c r="I7" s="557"/>
      <c r="J7" s="557"/>
      <c r="K7" s="557"/>
      <c r="L7" s="557"/>
      <c r="M7" s="557"/>
      <c r="N7" s="557"/>
      <c r="O7" s="557"/>
      <c r="P7" s="557"/>
      <c r="Q7" s="557"/>
      <c r="R7" s="557"/>
      <c r="S7" s="557"/>
      <c r="T7" s="557"/>
      <c r="U7" s="557"/>
      <c r="V7" s="557"/>
      <c r="W7" s="557"/>
      <c r="X7" s="557"/>
      <c r="Y7" s="557"/>
      <c r="Z7" s="557"/>
      <c r="AA7" s="557"/>
      <c r="AB7" s="557"/>
      <c r="AC7" s="557"/>
    </row>
    <row r="8" spans="1:29" ht="40.950000000000003" customHeight="1" x14ac:dyDescent="0.25">
      <c r="A8" s="1004" t="s">
        <v>75</v>
      </c>
      <c r="B8" s="1003"/>
      <c r="C8" s="1007" t="s">
        <v>343</v>
      </c>
      <c r="D8" s="1054"/>
      <c r="E8" s="1054"/>
      <c r="F8" s="1055"/>
      <c r="G8" s="155"/>
      <c r="H8" s="557"/>
      <c r="I8" s="557"/>
      <c r="J8" s="557"/>
      <c r="K8" s="557"/>
      <c r="L8" s="557"/>
      <c r="M8" s="557"/>
      <c r="N8" s="557"/>
      <c r="O8" s="557"/>
      <c r="P8" s="557"/>
      <c r="Q8" s="557"/>
      <c r="R8" s="557"/>
      <c r="S8" s="557"/>
      <c r="T8" s="557"/>
      <c r="U8" s="557"/>
      <c r="V8" s="557"/>
      <c r="W8" s="557"/>
      <c r="X8" s="557"/>
      <c r="Y8" s="557"/>
      <c r="Z8" s="557"/>
      <c r="AA8" s="557"/>
      <c r="AB8" s="557"/>
      <c r="AC8" s="557"/>
    </row>
    <row r="9" spans="1:29" ht="13.8" x14ac:dyDescent="0.25">
      <c r="A9" s="152"/>
      <c r="B9" s="152"/>
      <c r="C9" s="152"/>
      <c r="D9" s="152"/>
      <c r="E9" s="152"/>
      <c r="F9" s="152"/>
      <c r="G9" s="153"/>
      <c r="H9" s="152"/>
      <c r="I9" s="152"/>
      <c r="J9" s="152"/>
      <c r="K9" s="152"/>
      <c r="L9" s="152"/>
      <c r="M9" s="152"/>
      <c r="N9" s="152"/>
      <c r="O9" s="152"/>
      <c r="P9" s="152"/>
      <c r="Q9" s="152"/>
      <c r="R9" s="152"/>
      <c r="S9" s="152"/>
      <c r="T9" s="152"/>
      <c r="U9" s="152"/>
      <c r="V9" s="152"/>
      <c r="W9" s="152"/>
      <c r="X9" s="152"/>
      <c r="Y9" s="152"/>
      <c r="Z9" s="152"/>
      <c r="AA9" s="152"/>
      <c r="AB9" s="152"/>
      <c r="AC9" s="152"/>
    </row>
    <row r="10" spans="1:29" ht="13.8" x14ac:dyDescent="0.25">
      <c r="A10" s="152"/>
      <c r="B10" s="152"/>
      <c r="C10" s="152"/>
      <c r="D10" s="152"/>
      <c r="E10" s="152"/>
      <c r="F10" s="152"/>
      <c r="G10" s="153"/>
      <c r="H10" s="152"/>
      <c r="I10" s="152"/>
      <c r="J10" s="152"/>
      <c r="K10" s="152"/>
      <c r="L10" s="152"/>
      <c r="M10" s="152"/>
      <c r="N10" s="152"/>
      <c r="O10" s="152"/>
      <c r="P10" s="152"/>
      <c r="Q10" s="152"/>
      <c r="R10" s="152"/>
      <c r="S10" s="152"/>
      <c r="T10" s="152"/>
      <c r="U10" s="152"/>
      <c r="V10" s="152"/>
      <c r="W10" s="152"/>
      <c r="X10" s="152"/>
      <c r="Y10" s="152"/>
      <c r="Z10" s="152"/>
      <c r="AA10" s="152"/>
      <c r="AB10" s="152"/>
      <c r="AC10" s="152"/>
    </row>
    <row r="11" spans="1:29" ht="13.8" x14ac:dyDescent="0.25">
      <c r="A11" s="157"/>
      <c r="B11" s="558"/>
      <c r="C11" s="159" t="s">
        <v>77</v>
      </c>
      <c r="D11" s="159" t="s">
        <v>78</v>
      </c>
      <c r="E11" s="159" t="s">
        <v>79</v>
      </c>
      <c r="F11" s="159" t="s">
        <v>80</v>
      </c>
      <c r="G11" s="160"/>
      <c r="H11" s="213"/>
      <c r="I11" s="213"/>
      <c r="J11" s="213"/>
      <c r="K11" s="152"/>
      <c r="L11" s="152"/>
      <c r="M11" s="152"/>
      <c r="N11" s="152"/>
      <c r="O11" s="152"/>
      <c r="P11" s="152"/>
      <c r="Q11" s="152"/>
      <c r="R11" s="152"/>
      <c r="S11" s="152"/>
      <c r="T11" s="152"/>
      <c r="U11" s="152"/>
      <c r="V11" s="152"/>
      <c r="W11" s="152"/>
      <c r="X11" s="152"/>
      <c r="Y11" s="152"/>
      <c r="Z11" s="152"/>
      <c r="AA11" s="152"/>
      <c r="AB11" s="152"/>
      <c r="AC11" s="152"/>
    </row>
    <row r="12" spans="1:29" ht="13.8" x14ac:dyDescent="0.25">
      <c r="A12" s="161"/>
      <c r="B12" s="559" t="s">
        <v>81</v>
      </c>
      <c r="C12" s="251">
        <f t="shared" ref="C12:E12" si="0">C13+C14+C15</f>
        <v>90927</v>
      </c>
      <c r="D12" s="252">
        <f t="shared" si="0"/>
        <v>177331</v>
      </c>
      <c r="E12" s="252">
        <f t="shared" si="0"/>
        <v>177331</v>
      </c>
      <c r="F12" s="163">
        <f t="shared" ref="F12:F15" si="1">C12+D12+E12</f>
        <v>445589</v>
      </c>
      <c r="G12" s="253"/>
      <c r="H12" s="213"/>
      <c r="I12" s="740"/>
      <c r="J12" s="255"/>
      <c r="K12" s="479"/>
      <c r="L12" s="741"/>
      <c r="M12" s="479"/>
      <c r="N12" s="479"/>
      <c r="O12" s="479"/>
      <c r="P12" s="741"/>
      <c r="Q12" s="479"/>
      <c r="R12" s="479"/>
      <c r="S12" s="479"/>
      <c r="T12" s="152"/>
      <c r="U12" s="152"/>
      <c r="V12" s="152"/>
      <c r="W12" s="152"/>
      <c r="X12" s="152"/>
      <c r="Y12" s="152"/>
      <c r="Z12" s="152"/>
      <c r="AA12" s="152"/>
      <c r="AB12" s="152"/>
      <c r="AC12" s="152"/>
    </row>
    <row r="13" spans="1:29" ht="27.6" x14ac:dyDescent="0.25">
      <c r="A13" s="560" t="s">
        <v>82</v>
      </c>
      <c r="B13" s="561" t="s">
        <v>20</v>
      </c>
      <c r="C13" s="169">
        <v>14752</v>
      </c>
      <c r="D13" s="169">
        <v>28993</v>
      </c>
      <c r="E13" s="169">
        <v>28993</v>
      </c>
      <c r="F13" s="168">
        <f t="shared" si="1"/>
        <v>72738</v>
      </c>
      <c r="G13" s="258"/>
      <c r="H13" s="213"/>
      <c r="I13" s="740"/>
      <c r="J13" s="255"/>
      <c r="K13" s="479"/>
      <c r="L13" s="741"/>
      <c r="M13" s="479"/>
      <c r="N13" s="479"/>
      <c r="O13" s="479"/>
      <c r="P13" s="741"/>
      <c r="Q13" s="479"/>
      <c r="R13" s="479"/>
      <c r="S13" s="479"/>
      <c r="T13" s="152"/>
      <c r="U13" s="152"/>
      <c r="V13" s="152"/>
      <c r="W13" s="152"/>
      <c r="X13" s="152"/>
      <c r="Y13" s="152"/>
      <c r="Z13" s="152"/>
      <c r="AA13" s="152"/>
      <c r="AB13" s="152"/>
      <c r="AC13" s="152"/>
    </row>
    <row r="14" spans="1:29" ht="41.4" x14ac:dyDescent="0.25">
      <c r="A14" s="161" t="s">
        <v>83</v>
      </c>
      <c r="B14" s="562" t="s">
        <v>84</v>
      </c>
      <c r="C14" s="260">
        <v>73495</v>
      </c>
      <c r="D14" s="261">
        <v>142979</v>
      </c>
      <c r="E14" s="261">
        <v>142979</v>
      </c>
      <c r="F14" s="168">
        <f t="shared" si="1"/>
        <v>359453</v>
      </c>
      <c r="G14" s="258"/>
      <c r="H14" s="213"/>
      <c r="I14" s="541"/>
      <c r="J14" s="255"/>
      <c r="K14" s="479"/>
      <c r="L14" s="741"/>
      <c r="M14" s="479"/>
      <c r="N14" s="479"/>
      <c r="O14" s="479"/>
      <c r="P14" s="741"/>
      <c r="Q14" s="479"/>
      <c r="R14" s="479"/>
      <c r="S14" s="479"/>
      <c r="T14" s="152"/>
      <c r="U14" s="152"/>
      <c r="V14" s="152"/>
      <c r="W14" s="152"/>
      <c r="X14" s="152"/>
      <c r="Y14" s="152"/>
      <c r="Z14" s="152"/>
      <c r="AA14" s="152"/>
      <c r="AB14" s="152"/>
      <c r="AC14" s="152"/>
    </row>
    <row r="15" spans="1:29" ht="13.8" x14ac:dyDescent="0.25">
      <c r="A15" s="161" t="s">
        <v>85</v>
      </c>
      <c r="B15" s="169" t="s">
        <v>9</v>
      </c>
      <c r="C15" s="169">
        <v>2680</v>
      </c>
      <c r="D15" s="169">
        <v>5359</v>
      </c>
      <c r="E15" s="169">
        <v>5359</v>
      </c>
      <c r="F15" s="168">
        <f t="shared" si="1"/>
        <v>13398</v>
      </c>
      <c r="G15" s="258"/>
      <c r="H15" s="213"/>
      <c r="I15" s="541"/>
      <c r="J15" s="255"/>
      <c r="K15" s="479"/>
      <c r="L15" s="741"/>
      <c r="M15" s="479"/>
      <c r="N15" s="479"/>
      <c r="O15" s="479"/>
      <c r="P15" s="741"/>
      <c r="Q15" s="479"/>
      <c r="R15" s="479"/>
      <c r="S15" s="479"/>
      <c r="T15" s="152"/>
      <c r="U15" s="152"/>
      <c r="V15" s="152"/>
      <c r="W15" s="152"/>
      <c r="X15" s="152"/>
      <c r="Y15" s="152"/>
      <c r="Z15" s="152"/>
      <c r="AA15" s="152"/>
      <c r="AB15" s="152"/>
      <c r="AC15" s="152"/>
    </row>
    <row r="16" spans="1:29" ht="13.8" x14ac:dyDescent="0.25">
      <c r="A16" s="152"/>
      <c r="B16" s="152"/>
      <c r="C16" s="152"/>
      <c r="D16" s="152"/>
      <c r="E16" s="152"/>
      <c r="F16" s="152"/>
      <c r="G16" s="153"/>
      <c r="H16" s="213"/>
      <c r="I16" s="213"/>
      <c r="J16" s="213"/>
      <c r="K16" s="152"/>
      <c r="L16" s="152"/>
      <c r="M16" s="152"/>
      <c r="N16" s="152"/>
      <c r="O16" s="152"/>
      <c r="P16" s="152"/>
      <c r="Q16" s="152"/>
      <c r="R16" s="152"/>
      <c r="S16" s="152"/>
      <c r="T16" s="152"/>
      <c r="U16" s="152"/>
      <c r="V16" s="152"/>
      <c r="W16" s="152"/>
      <c r="X16" s="152"/>
      <c r="Y16" s="152"/>
      <c r="Z16" s="152"/>
      <c r="AA16" s="152"/>
      <c r="AB16" s="152"/>
      <c r="AC16" s="152"/>
    </row>
    <row r="17" spans="1:29" ht="13.8" x14ac:dyDescent="0.25">
      <c r="A17" s="171"/>
      <c r="B17" s="172" t="s">
        <v>86</v>
      </c>
      <c r="C17" s="998" t="s">
        <v>637</v>
      </c>
      <c r="D17" s="999"/>
      <c r="E17" s="1000"/>
      <c r="F17" s="173" t="s">
        <v>640</v>
      </c>
      <c r="G17" s="160"/>
      <c r="H17" s="213"/>
      <c r="I17" s="213"/>
      <c r="J17" s="213"/>
      <c r="K17" s="152"/>
      <c r="L17" s="152"/>
      <c r="M17" s="152"/>
      <c r="N17" s="152"/>
      <c r="O17" s="152"/>
      <c r="P17" s="152"/>
      <c r="Q17" s="152"/>
      <c r="R17" s="152"/>
      <c r="S17" s="152"/>
      <c r="T17" s="152"/>
      <c r="U17" s="152"/>
      <c r="V17" s="152"/>
      <c r="W17" s="152"/>
      <c r="X17" s="152"/>
      <c r="Y17" s="152"/>
      <c r="Z17" s="152"/>
      <c r="AA17" s="152"/>
      <c r="AB17" s="152"/>
      <c r="AC17" s="152"/>
    </row>
    <row r="18" spans="1:29" ht="27.6" x14ac:dyDescent="0.25">
      <c r="A18" s="174"/>
      <c r="B18" s="624" t="s">
        <v>88</v>
      </c>
      <c r="C18" s="271">
        <v>1101615</v>
      </c>
      <c r="D18" s="152"/>
      <c r="E18" s="152"/>
      <c r="F18" s="152"/>
      <c r="G18" s="160"/>
      <c r="H18" s="213"/>
      <c r="I18" s="213"/>
      <c r="J18" s="213"/>
      <c r="K18" s="152"/>
      <c r="L18" s="152"/>
      <c r="M18" s="152"/>
      <c r="N18" s="152"/>
      <c r="O18" s="152"/>
      <c r="P18" s="152"/>
      <c r="Q18" s="152"/>
      <c r="R18" s="152"/>
      <c r="S18" s="152"/>
      <c r="T18" s="152"/>
      <c r="U18" s="152"/>
      <c r="V18" s="152"/>
      <c r="W18" s="152"/>
      <c r="X18" s="152"/>
      <c r="Y18" s="152"/>
      <c r="Z18" s="152"/>
      <c r="AA18" s="152"/>
      <c r="AB18" s="152"/>
      <c r="AC18" s="152"/>
    </row>
    <row r="19" spans="1:29" ht="27.6" x14ac:dyDescent="0.25">
      <c r="A19" s="152"/>
      <c r="B19" s="625" t="s">
        <v>89</v>
      </c>
      <c r="C19" s="274">
        <v>445589</v>
      </c>
      <c r="D19" s="152"/>
      <c r="E19" s="152"/>
      <c r="F19" s="152"/>
      <c r="G19" s="153"/>
      <c r="H19" s="213"/>
      <c r="I19" s="213"/>
      <c r="J19" s="213"/>
      <c r="K19" s="152"/>
      <c r="L19" s="152"/>
      <c r="M19" s="152"/>
      <c r="N19" s="152"/>
      <c r="O19" s="152"/>
      <c r="P19" s="152"/>
      <c r="Q19" s="152"/>
      <c r="R19" s="152"/>
      <c r="S19" s="152"/>
      <c r="T19" s="152"/>
      <c r="U19" s="152"/>
      <c r="V19" s="152"/>
      <c r="W19" s="152"/>
      <c r="X19" s="152"/>
      <c r="Y19" s="152"/>
      <c r="Z19" s="152"/>
      <c r="AA19" s="152"/>
      <c r="AB19" s="152"/>
      <c r="AC19" s="152"/>
    </row>
    <row r="20" spans="1:29" ht="13.8" x14ac:dyDescent="0.25">
      <c r="A20" s="152"/>
      <c r="C20" s="180" t="s">
        <v>90</v>
      </c>
      <c r="D20" s="152"/>
      <c r="E20" s="152"/>
      <c r="F20" s="152"/>
      <c r="G20" s="153"/>
      <c r="H20" s="213"/>
      <c r="I20" s="213"/>
      <c r="J20" s="213"/>
      <c r="K20" s="152"/>
      <c r="L20" s="152"/>
      <c r="M20" s="152"/>
      <c r="N20" s="152"/>
      <c r="O20" s="152"/>
      <c r="P20" s="152"/>
      <c r="Q20" s="152"/>
      <c r="R20" s="152"/>
      <c r="S20" s="152"/>
      <c r="T20" s="152"/>
      <c r="U20" s="152"/>
      <c r="V20" s="152"/>
      <c r="W20" s="152"/>
      <c r="X20" s="152"/>
      <c r="Y20" s="152"/>
      <c r="Z20" s="152"/>
      <c r="AA20" s="152"/>
      <c r="AB20" s="152"/>
      <c r="AC20" s="152"/>
    </row>
    <row r="21" spans="1:29" ht="13.8" x14ac:dyDescent="0.25">
      <c r="A21" s="152"/>
      <c r="B21" s="152"/>
      <c r="C21" s="152"/>
      <c r="D21" s="152"/>
      <c r="E21" s="152"/>
      <c r="F21" s="152"/>
      <c r="G21" s="153"/>
      <c r="H21" s="213"/>
      <c r="I21" s="213"/>
      <c r="J21" s="213"/>
      <c r="K21" s="152"/>
      <c r="L21" s="152"/>
      <c r="M21" s="152"/>
      <c r="N21" s="152"/>
      <c r="O21" s="152"/>
      <c r="P21" s="152"/>
      <c r="Q21" s="152"/>
      <c r="R21" s="152"/>
      <c r="S21" s="152"/>
      <c r="T21" s="152"/>
      <c r="U21" s="152"/>
      <c r="V21" s="152"/>
      <c r="W21" s="152"/>
      <c r="X21" s="152"/>
      <c r="Y21" s="152"/>
      <c r="Z21" s="152"/>
      <c r="AA21" s="152"/>
      <c r="AB21" s="152"/>
      <c r="AC21" s="152"/>
    </row>
    <row r="22" spans="1:29" ht="13.8" x14ac:dyDescent="0.25">
      <c r="A22" s="1069" t="s">
        <v>641</v>
      </c>
      <c r="B22" s="987"/>
      <c r="C22" s="987"/>
      <c r="D22" s="987"/>
      <c r="E22" s="987"/>
      <c r="F22" s="987"/>
      <c r="G22" s="987"/>
      <c r="H22" s="987"/>
      <c r="I22" s="987"/>
      <c r="J22" s="985"/>
      <c r="K22" s="152"/>
      <c r="L22" s="152"/>
      <c r="M22" s="152"/>
      <c r="N22" s="152"/>
      <c r="O22" s="152"/>
      <c r="P22" s="152"/>
      <c r="Q22" s="152"/>
      <c r="R22" s="152"/>
      <c r="S22" s="152"/>
      <c r="T22" s="152"/>
      <c r="U22" s="152"/>
      <c r="V22" s="152"/>
      <c r="W22" s="152"/>
      <c r="X22" s="152"/>
      <c r="Y22" s="152"/>
      <c r="Z22" s="152"/>
      <c r="AA22" s="152"/>
      <c r="AB22" s="152"/>
      <c r="AC22" s="152"/>
    </row>
    <row r="23" spans="1:29" ht="13.8" x14ac:dyDescent="0.25">
      <c r="A23" s="988" t="s">
        <v>92</v>
      </c>
      <c r="B23" s="987"/>
      <c r="C23" s="987"/>
      <c r="D23" s="987"/>
      <c r="E23" s="987"/>
      <c r="F23" s="985"/>
      <c r="G23" s="742"/>
      <c r="H23" s="1071" t="s">
        <v>93</v>
      </c>
      <c r="I23" s="987"/>
      <c r="J23" s="985"/>
      <c r="K23" s="152"/>
      <c r="L23" s="152"/>
      <c r="M23" s="152"/>
      <c r="N23" s="152"/>
      <c r="O23" s="152"/>
      <c r="P23" s="152"/>
      <c r="Q23" s="152"/>
      <c r="R23" s="152"/>
      <c r="S23" s="152"/>
      <c r="T23" s="152"/>
      <c r="U23" s="152"/>
      <c r="V23" s="152"/>
      <c r="W23" s="152"/>
      <c r="X23" s="152"/>
      <c r="Y23" s="152"/>
      <c r="Z23" s="152"/>
      <c r="AA23" s="152"/>
      <c r="AB23" s="152"/>
      <c r="AC23" s="152"/>
    </row>
    <row r="24" spans="1:29" ht="27.6" x14ac:dyDescent="0.25">
      <c r="A24" s="182" t="s">
        <v>94</v>
      </c>
      <c r="B24" s="182" t="s">
        <v>95</v>
      </c>
      <c r="C24" s="182" t="s">
        <v>96</v>
      </c>
      <c r="D24" s="182" t="s">
        <v>97</v>
      </c>
      <c r="E24" s="182" t="s">
        <v>98</v>
      </c>
      <c r="F24" s="743" t="s">
        <v>99</v>
      </c>
      <c r="G24" s="744" t="s">
        <v>100</v>
      </c>
      <c r="H24" s="743" t="s">
        <v>101</v>
      </c>
      <c r="I24" s="743" t="s">
        <v>102</v>
      </c>
      <c r="J24" s="743" t="s">
        <v>103</v>
      </c>
      <c r="K24" s="151"/>
      <c r="L24" s="151"/>
      <c r="M24" s="151"/>
      <c r="N24" s="151"/>
      <c r="O24" s="151"/>
      <c r="P24" s="151"/>
      <c r="Q24" s="151"/>
      <c r="R24" s="151"/>
      <c r="S24" s="151"/>
      <c r="T24" s="151"/>
      <c r="U24" s="151"/>
      <c r="V24" s="151"/>
      <c r="W24" s="151"/>
      <c r="X24" s="151"/>
      <c r="Y24" s="151"/>
      <c r="Z24" s="151"/>
      <c r="AA24" s="151"/>
      <c r="AB24" s="151"/>
      <c r="AC24" s="151"/>
    </row>
    <row r="25" spans="1:29" ht="13.8" x14ac:dyDescent="0.25">
      <c r="A25" s="186"/>
      <c r="B25" s="568" t="s">
        <v>104</v>
      </c>
      <c r="C25" s="186"/>
      <c r="D25" s="186"/>
      <c r="E25" s="188"/>
      <c r="F25" s="232">
        <f>F52+F54+F56+F58</f>
        <v>46725</v>
      </c>
      <c r="G25" s="321">
        <f>G26+G40+G44+G54+G56+G58</f>
        <v>46725</v>
      </c>
      <c r="H25" s="232">
        <v>2055</v>
      </c>
      <c r="I25" s="232">
        <f>12915+47</f>
        <v>12962</v>
      </c>
      <c r="J25" s="232">
        <v>31708</v>
      </c>
      <c r="K25" s="152"/>
      <c r="L25" s="152"/>
      <c r="M25" s="152"/>
      <c r="N25" s="152"/>
      <c r="O25" s="152"/>
      <c r="P25" s="152"/>
      <c r="Q25" s="152"/>
      <c r="R25" s="152"/>
      <c r="S25" s="152"/>
      <c r="T25" s="152"/>
      <c r="U25" s="152"/>
      <c r="V25" s="152"/>
      <c r="W25" s="152"/>
      <c r="X25" s="152"/>
      <c r="Y25" s="152"/>
      <c r="Z25" s="152"/>
      <c r="AA25" s="152"/>
      <c r="AB25" s="152"/>
      <c r="AC25" s="152"/>
    </row>
    <row r="26" spans="1:29" ht="13.8" x14ac:dyDescent="0.25">
      <c r="A26" s="193" t="s">
        <v>82</v>
      </c>
      <c r="B26" s="193" t="s">
        <v>105</v>
      </c>
      <c r="C26" s="193"/>
      <c r="D26" s="193"/>
      <c r="E26" s="193"/>
      <c r="F26" s="195">
        <f t="shared" ref="F26:G26" si="2">SUM(F27:F39)</f>
        <v>25988</v>
      </c>
      <c r="G26" s="196">
        <f t="shared" si="2"/>
        <v>25988</v>
      </c>
      <c r="H26" s="170"/>
      <c r="I26" s="170"/>
      <c r="J26" s="170"/>
      <c r="K26" s="152"/>
      <c r="L26" s="152"/>
      <c r="M26" s="152"/>
      <c r="N26" s="152"/>
      <c r="O26" s="152"/>
      <c r="P26" s="152"/>
      <c r="Q26" s="152"/>
      <c r="R26" s="152"/>
      <c r="S26" s="152"/>
      <c r="T26" s="152"/>
      <c r="U26" s="152"/>
      <c r="V26" s="152"/>
      <c r="W26" s="152"/>
      <c r="X26" s="152"/>
      <c r="Y26" s="152"/>
      <c r="Z26" s="152"/>
      <c r="AA26" s="152"/>
      <c r="AB26" s="152"/>
      <c r="AC26" s="152"/>
    </row>
    <row r="27" spans="1:29" ht="13.8" x14ac:dyDescent="0.25">
      <c r="A27" s="174"/>
      <c r="B27" s="198" t="s">
        <v>642</v>
      </c>
      <c r="C27" s="199">
        <v>4</v>
      </c>
      <c r="D27" s="174" t="s">
        <v>107</v>
      </c>
      <c r="E27" s="174">
        <v>100</v>
      </c>
      <c r="F27" s="174">
        <f t="shared" ref="F27:F39" si="3">C27*E27</f>
        <v>400</v>
      </c>
      <c r="G27" s="200">
        <f t="shared" ref="G27:G39" si="4">C27*E27</f>
        <v>400</v>
      </c>
      <c r="H27" s="170"/>
      <c r="I27" s="170"/>
      <c r="J27" s="170"/>
      <c r="K27" s="152"/>
      <c r="L27" s="152"/>
      <c r="M27" s="152"/>
      <c r="N27" s="152"/>
      <c r="O27" s="152"/>
      <c r="P27" s="152"/>
      <c r="Q27" s="152"/>
      <c r="R27" s="152"/>
      <c r="S27" s="152"/>
      <c r="T27" s="152"/>
      <c r="U27" s="152"/>
      <c r="V27" s="152"/>
      <c r="W27" s="152"/>
      <c r="X27" s="152"/>
      <c r="Y27" s="152"/>
      <c r="Z27" s="152"/>
      <c r="AA27" s="152"/>
      <c r="AB27" s="152"/>
      <c r="AC27" s="152"/>
    </row>
    <row r="28" spans="1:29" ht="55.2" x14ac:dyDescent="0.25">
      <c r="A28" s="174"/>
      <c r="B28" s="198" t="s">
        <v>643</v>
      </c>
      <c r="C28" s="199">
        <v>1</v>
      </c>
      <c r="D28" s="174" t="s">
        <v>107</v>
      </c>
      <c r="E28" s="174">
        <v>5030</v>
      </c>
      <c r="F28" s="174">
        <f t="shared" si="3"/>
        <v>5030</v>
      </c>
      <c r="G28" s="200">
        <f t="shared" si="4"/>
        <v>5030</v>
      </c>
      <c r="H28" s="170"/>
      <c r="I28" s="213"/>
      <c r="J28" s="170"/>
      <c r="K28" s="152"/>
      <c r="L28" s="152"/>
      <c r="M28" s="152"/>
      <c r="N28" s="152"/>
      <c r="O28" s="152"/>
      <c r="P28" s="152"/>
      <c r="Q28" s="152"/>
      <c r="R28" s="152"/>
      <c r="S28" s="152"/>
      <c r="T28" s="152"/>
      <c r="U28" s="152"/>
      <c r="V28" s="152"/>
      <c r="W28" s="152"/>
      <c r="X28" s="152"/>
      <c r="Y28" s="152"/>
      <c r="Z28" s="152"/>
      <c r="AA28" s="152"/>
      <c r="AB28" s="152"/>
      <c r="AC28" s="152"/>
    </row>
    <row r="29" spans="1:29" ht="13.8" x14ac:dyDescent="0.25">
      <c r="A29" s="174"/>
      <c r="B29" s="198" t="s">
        <v>418</v>
      </c>
      <c r="C29" s="199">
        <v>3</v>
      </c>
      <c r="D29" s="174" t="s">
        <v>107</v>
      </c>
      <c r="E29" s="174">
        <v>582</v>
      </c>
      <c r="F29" s="174">
        <f t="shared" si="3"/>
        <v>1746</v>
      </c>
      <c r="G29" s="200">
        <f t="shared" si="4"/>
        <v>1746</v>
      </c>
      <c r="H29" s="740"/>
      <c r="I29" s="740"/>
      <c r="J29" s="255"/>
      <c r="K29" s="479"/>
      <c r="L29" s="741"/>
      <c r="M29" s="479"/>
      <c r="N29" s="479"/>
      <c r="O29" s="479"/>
      <c r="P29" s="479"/>
      <c r="Q29" s="741"/>
      <c r="R29" s="479"/>
      <c r="S29" s="479"/>
      <c r="T29" s="479"/>
      <c r="U29" s="479"/>
      <c r="V29" s="152"/>
      <c r="W29" s="152"/>
      <c r="X29" s="152"/>
      <c r="Y29" s="152"/>
      <c r="Z29" s="152"/>
      <c r="AA29" s="152"/>
      <c r="AB29" s="152"/>
      <c r="AC29" s="152"/>
    </row>
    <row r="30" spans="1:29" ht="41.4" x14ac:dyDescent="0.25">
      <c r="A30" s="174"/>
      <c r="B30" s="198" t="s">
        <v>644</v>
      </c>
      <c r="C30" s="199">
        <v>1</v>
      </c>
      <c r="D30" s="174" t="s">
        <v>107</v>
      </c>
      <c r="E30" s="174">
        <v>282</v>
      </c>
      <c r="F30" s="174">
        <f t="shared" si="3"/>
        <v>282</v>
      </c>
      <c r="G30" s="200">
        <f t="shared" si="4"/>
        <v>282</v>
      </c>
      <c r="H30" s="740"/>
      <c r="I30" s="740"/>
      <c r="J30" s="255"/>
      <c r="K30" s="479"/>
      <c r="L30" s="741"/>
      <c r="M30" s="479"/>
      <c r="N30" s="479"/>
      <c r="O30" s="479"/>
      <c r="P30" s="479"/>
      <c r="Q30" s="741"/>
      <c r="R30" s="479"/>
      <c r="S30" s="479"/>
      <c r="T30" s="479"/>
      <c r="U30" s="479"/>
      <c r="V30" s="152"/>
      <c r="W30" s="152"/>
      <c r="X30" s="152"/>
      <c r="Y30" s="152"/>
      <c r="Z30" s="152"/>
      <c r="AA30" s="152"/>
      <c r="AB30" s="152"/>
      <c r="AC30" s="152"/>
    </row>
    <row r="31" spans="1:29" ht="27.6" x14ac:dyDescent="0.25">
      <c r="A31" s="174"/>
      <c r="B31" s="198" t="s">
        <v>645</v>
      </c>
      <c r="C31" s="199">
        <v>5</v>
      </c>
      <c r="D31" s="174" t="s">
        <v>107</v>
      </c>
      <c r="E31" s="174">
        <v>1070</v>
      </c>
      <c r="F31" s="174">
        <f t="shared" si="3"/>
        <v>5350</v>
      </c>
      <c r="G31" s="200">
        <f t="shared" si="4"/>
        <v>5350</v>
      </c>
      <c r="H31" s="541"/>
      <c r="I31" s="740"/>
      <c r="J31" s="255"/>
      <c r="K31" s="479"/>
      <c r="L31" s="741"/>
      <c r="M31" s="479"/>
      <c r="N31" s="479"/>
      <c r="O31" s="479"/>
      <c r="P31" s="479"/>
      <c r="Q31" s="741"/>
      <c r="R31" s="479"/>
      <c r="S31" s="479"/>
      <c r="T31" s="479"/>
      <c r="U31" s="479"/>
      <c r="V31" s="152"/>
      <c r="W31" s="152"/>
      <c r="X31" s="152"/>
      <c r="Y31" s="152"/>
      <c r="Z31" s="152"/>
      <c r="AA31" s="152"/>
      <c r="AB31" s="152"/>
      <c r="AC31" s="152"/>
    </row>
    <row r="32" spans="1:29" ht="41.4" x14ac:dyDescent="0.25">
      <c r="A32" s="174"/>
      <c r="B32" s="198" t="s">
        <v>646</v>
      </c>
      <c r="C32" s="199">
        <v>1</v>
      </c>
      <c r="D32" s="174" t="s">
        <v>107</v>
      </c>
      <c r="E32" s="174">
        <v>5280</v>
      </c>
      <c r="F32" s="174">
        <f t="shared" si="3"/>
        <v>5280</v>
      </c>
      <c r="G32" s="200">
        <f t="shared" si="4"/>
        <v>5280</v>
      </c>
      <c r="H32" s="541"/>
      <c r="I32" s="740"/>
      <c r="J32" s="255"/>
      <c r="K32" s="479"/>
      <c r="L32" s="741"/>
      <c r="M32" s="479"/>
      <c r="N32" s="479"/>
      <c r="O32" s="479"/>
      <c r="P32" s="479"/>
      <c r="Q32" s="741"/>
      <c r="R32" s="479"/>
      <c r="S32" s="479"/>
      <c r="T32" s="479"/>
      <c r="U32" s="479"/>
      <c r="V32" s="152"/>
      <c r="W32" s="152"/>
      <c r="X32" s="152"/>
      <c r="Y32" s="152"/>
      <c r="Z32" s="152"/>
      <c r="AA32" s="152"/>
      <c r="AB32" s="152"/>
      <c r="AC32" s="152"/>
    </row>
    <row r="33" spans="1:29" ht="13.8" x14ac:dyDescent="0.25">
      <c r="A33" s="174"/>
      <c r="B33" s="198" t="s">
        <v>647</v>
      </c>
      <c r="C33" s="199">
        <v>1</v>
      </c>
      <c r="D33" s="174" t="s">
        <v>107</v>
      </c>
      <c r="E33" s="174">
        <v>800</v>
      </c>
      <c r="F33" s="174">
        <f t="shared" si="3"/>
        <v>800</v>
      </c>
      <c r="G33" s="200">
        <f t="shared" si="4"/>
        <v>800</v>
      </c>
      <c r="H33" s="170"/>
      <c r="I33" s="170"/>
      <c r="J33" s="170"/>
      <c r="K33" s="152"/>
      <c r="L33" s="152"/>
      <c r="M33" s="152"/>
      <c r="N33" s="152"/>
      <c r="O33" s="152"/>
      <c r="P33" s="152"/>
      <c r="Q33" s="152"/>
      <c r="R33" s="152"/>
      <c r="S33" s="152"/>
      <c r="T33" s="152"/>
      <c r="U33" s="152"/>
      <c r="V33" s="152"/>
      <c r="W33" s="152"/>
      <c r="X33" s="152"/>
      <c r="Y33" s="152"/>
      <c r="Z33" s="152"/>
      <c r="AA33" s="152"/>
      <c r="AB33" s="152"/>
      <c r="AC33" s="152"/>
    </row>
    <row r="34" spans="1:29" ht="41.4" x14ac:dyDescent="0.25">
      <c r="A34" s="174"/>
      <c r="B34" s="198" t="s">
        <v>648</v>
      </c>
      <c r="C34" s="199">
        <v>1</v>
      </c>
      <c r="D34" s="174" t="s">
        <v>113</v>
      </c>
      <c r="E34" s="174">
        <v>2160</v>
      </c>
      <c r="F34" s="174">
        <f t="shared" si="3"/>
        <v>2160</v>
      </c>
      <c r="G34" s="200">
        <f t="shared" si="4"/>
        <v>2160</v>
      </c>
      <c r="H34" s="170"/>
      <c r="I34" s="170"/>
      <c r="J34" s="170"/>
      <c r="K34" s="152"/>
      <c r="L34" s="152"/>
      <c r="M34" s="152"/>
      <c r="N34" s="152"/>
      <c r="O34" s="152"/>
      <c r="P34" s="152"/>
      <c r="Q34" s="152"/>
      <c r="R34" s="152"/>
      <c r="S34" s="152"/>
      <c r="T34" s="152"/>
      <c r="U34" s="152"/>
      <c r="V34" s="152"/>
      <c r="W34" s="152"/>
      <c r="X34" s="152"/>
      <c r="Y34" s="152"/>
      <c r="Z34" s="152"/>
      <c r="AA34" s="152"/>
      <c r="AB34" s="152"/>
      <c r="AC34" s="152"/>
    </row>
    <row r="35" spans="1:29" ht="55.2" x14ac:dyDescent="0.25">
      <c r="A35" s="174"/>
      <c r="B35" s="198" t="s">
        <v>649</v>
      </c>
      <c r="C35" s="199">
        <v>2</v>
      </c>
      <c r="D35" s="174" t="s">
        <v>113</v>
      </c>
      <c r="E35" s="174">
        <v>350</v>
      </c>
      <c r="F35" s="174">
        <f t="shared" si="3"/>
        <v>700</v>
      </c>
      <c r="G35" s="200">
        <f t="shared" si="4"/>
        <v>700</v>
      </c>
      <c r="H35" s="170"/>
      <c r="I35" s="170"/>
      <c r="J35" s="170"/>
      <c r="K35" s="152"/>
      <c r="L35" s="152"/>
      <c r="M35" s="152"/>
      <c r="N35" s="152"/>
      <c r="O35" s="152"/>
      <c r="P35" s="152"/>
      <c r="Q35" s="152"/>
      <c r="R35" s="152"/>
      <c r="S35" s="152"/>
      <c r="T35" s="152"/>
      <c r="U35" s="152"/>
      <c r="V35" s="152"/>
      <c r="W35" s="152"/>
      <c r="X35" s="152"/>
      <c r="Y35" s="152"/>
      <c r="Z35" s="152"/>
      <c r="AA35" s="152"/>
      <c r="AB35" s="152"/>
      <c r="AC35" s="152"/>
    </row>
    <row r="36" spans="1:29" ht="41.4" x14ac:dyDescent="0.25">
      <c r="A36" s="174"/>
      <c r="B36" s="198" t="s">
        <v>650</v>
      </c>
      <c r="C36" s="199">
        <v>1</v>
      </c>
      <c r="D36" s="174" t="s">
        <v>113</v>
      </c>
      <c r="E36" s="174">
        <v>1700</v>
      </c>
      <c r="F36" s="174">
        <f t="shared" si="3"/>
        <v>1700</v>
      </c>
      <c r="G36" s="200">
        <f t="shared" si="4"/>
        <v>1700</v>
      </c>
      <c r="H36" s="170"/>
      <c r="I36" s="170"/>
      <c r="J36" s="170"/>
      <c r="K36" s="152"/>
      <c r="L36" s="152"/>
      <c r="M36" s="152"/>
      <c r="N36" s="152"/>
      <c r="O36" s="152"/>
      <c r="P36" s="152"/>
      <c r="Q36" s="152"/>
      <c r="R36" s="152"/>
      <c r="S36" s="152"/>
      <c r="T36" s="152"/>
      <c r="U36" s="152"/>
      <c r="V36" s="152"/>
      <c r="W36" s="152"/>
      <c r="X36" s="152"/>
      <c r="Y36" s="152"/>
      <c r="Z36" s="152"/>
      <c r="AA36" s="152"/>
      <c r="AB36" s="152"/>
      <c r="AC36" s="152"/>
    </row>
    <row r="37" spans="1:29" ht="55.2" x14ac:dyDescent="0.25">
      <c r="A37" s="174"/>
      <c r="B37" s="198" t="s">
        <v>651</v>
      </c>
      <c r="C37" s="199">
        <v>1</v>
      </c>
      <c r="D37" s="174" t="s">
        <v>113</v>
      </c>
      <c r="E37" s="174">
        <v>300</v>
      </c>
      <c r="F37" s="174">
        <f t="shared" si="3"/>
        <v>300</v>
      </c>
      <c r="G37" s="200">
        <f t="shared" si="4"/>
        <v>300</v>
      </c>
      <c r="H37" s="170"/>
      <c r="I37" s="170"/>
      <c r="J37" s="170"/>
      <c r="K37" s="152"/>
      <c r="L37" s="152"/>
      <c r="M37" s="152"/>
      <c r="N37" s="152"/>
      <c r="O37" s="152"/>
      <c r="P37" s="152"/>
      <c r="Q37" s="152"/>
      <c r="R37" s="152"/>
      <c r="S37" s="152"/>
      <c r="T37" s="152"/>
      <c r="U37" s="152"/>
      <c r="V37" s="152"/>
      <c r="W37" s="152"/>
      <c r="X37" s="152"/>
      <c r="Y37" s="152"/>
      <c r="Z37" s="152"/>
      <c r="AA37" s="152"/>
      <c r="AB37" s="152"/>
      <c r="AC37" s="152"/>
    </row>
    <row r="38" spans="1:29" ht="41.4" x14ac:dyDescent="0.25">
      <c r="A38" s="174"/>
      <c r="B38" s="198" t="s">
        <v>652</v>
      </c>
      <c r="C38" s="199">
        <v>1</v>
      </c>
      <c r="D38" s="174" t="s">
        <v>107</v>
      </c>
      <c r="E38" s="174">
        <v>200</v>
      </c>
      <c r="F38" s="174">
        <f t="shared" si="3"/>
        <v>200</v>
      </c>
      <c r="G38" s="200">
        <f t="shared" si="4"/>
        <v>200</v>
      </c>
      <c r="H38" s="170"/>
      <c r="I38" s="170"/>
      <c r="J38" s="170"/>
      <c r="K38" s="152"/>
      <c r="L38" s="152"/>
      <c r="M38" s="152"/>
      <c r="N38" s="152"/>
      <c r="O38" s="152"/>
      <c r="P38" s="152"/>
      <c r="Q38" s="152"/>
      <c r="R38" s="152"/>
      <c r="S38" s="152"/>
      <c r="T38" s="152"/>
      <c r="U38" s="152"/>
      <c r="V38" s="152"/>
      <c r="W38" s="152"/>
      <c r="X38" s="152"/>
      <c r="Y38" s="152"/>
      <c r="Z38" s="152"/>
      <c r="AA38" s="152"/>
      <c r="AB38" s="152"/>
      <c r="AC38" s="152"/>
    </row>
    <row r="39" spans="1:29" ht="27.6" x14ac:dyDescent="0.25">
      <c r="A39" s="174"/>
      <c r="B39" s="198" t="s">
        <v>653</v>
      </c>
      <c r="C39" s="199">
        <v>1</v>
      </c>
      <c r="D39" s="174" t="s">
        <v>107</v>
      </c>
      <c r="E39" s="174">
        <v>2040</v>
      </c>
      <c r="F39" s="174">
        <f t="shared" si="3"/>
        <v>2040</v>
      </c>
      <c r="G39" s="200">
        <f t="shared" si="4"/>
        <v>2040</v>
      </c>
      <c r="H39" s="170"/>
      <c r="I39" s="170"/>
      <c r="J39" s="170"/>
      <c r="K39" s="152"/>
      <c r="L39" s="152"/>
      <c r="M39" s="152"/>
      <c r="N39" s="152"/>
      <c r="O39" s="152"/>
      <c r="P39" s="152"/>
      <c r="Q39" s="152"/>
      <c r="R39" s="152"/>
      <c r="S39" s="152"/>
      <c r="T39" s="152"/>
      <c r="U39" s="152"/>
      <c r="V39" s="152"/>
      <c r="W39" s="152"/>
      <c r="X39" s="152"/>
      <c r="Y39" s="152"/>
      <c r="Z39" s="152"/>
      <c r="AA39" s="152"/>
      <c r="AB39" s="152"/>
      <c r="AC39" s="152"/>
    </row>
    <row r="40" spans="1:29" ht="13.8" x14ac:dyDescent="0.25">
      <c r="A40" s="193" t="s">
        <v>83</v>
      </c>
      <c r="B40" s="194" t="s">
        <v>120</v>
      </c>
      <c r="C40" s="204"/>
      <c r="D40" s="193"/>
      <c r="E40" s="193"/>
      <c r="F40" s="193">
        <f t="shared" ref="F40:G40" si="5">SUM(F41:F43)</f>
        <v>8035</v>
      </c>
      <c r="G40" s="196">
        <f t="shared" si="5"/>
        <v>8035</v>
      </c>
      <c r="H40" s="170"/>
      <c r="I40" s="170"/>
      <c r="J40" s="170"/>
      <c r="K40" s="152"/>
      <c r="L40" s="152"/>
      <c r="M40" s="152"/>
      <c r="N40" s="152"/>
      <c r="O40" s="152"/>
      <c r="P40" s="152"/>
      <c r="Q40" s="152"/>
      <c r="R40" s="152"/>
      <c r="S40" s="152"/>
      <c r="T40" s="152"/>
      <c r="U40" s="152"/>
      <c r="V40" s="152"/>
      <c r="W40" s="152"/>
      <c r="X40" s="152"/>
      <c r="Y40" s="152"/>
      <c r="Z40" s="152"/>
      <c r="AA40" s="152"/>
      <c r="AB40" s="152"/>
      <c r="AC40" s="152"/>
    </row>
    <row r="41" spans="1:29" ht="41.4" x14ac:dyDescent="0.25">
      <c r="A41" s="174"/>
      <c r="B41" s="198" t="s">
        <v>654</v>
      </c>
      <c r="C41" s="199">
        <v>1</v>
      </c>
      <c r="D41" s="174" t="s">
        <v>113</v>
      </c>
      <c r="E41" s="174">
        <v>541</v>
      </c>
      <c r="F41" s="174">
        <f t="shared" ref="F41:F43" si="6">C41*E41</f>
        <v>541</v>
      </c>
      <c r="G41" s="200">
        <f t="shared" ref="G41:G43" si="7">C41*E41</f>
        <v>541</v>
      </c>
      <c r="H41" s="170"/>
      <c r="I41" s="170"/>
      <c r="J41" s="170"/>
      <c r="K41" s="152"/>
      <c r="L41" s="152"/>
      <c r="M41" s="152"/>
      <c r="N41" s="152"/>
      <c r="O41" s="152"/>
      <c r="P41" s="152"/>
      <c r="Q41" s="152"/>
      <c r="R41" s="152"/>
      <c r="S41" s="152"/>
      <c r="T41" s="152"/>
      <c r="U41" s="152"/>
      <c r="V41" s="152"/>
      <c r="W41" s="152"/>
      <c r="X41" s="152"/>
      <c r="Y41" s="152"/>
      <c r="Z41" s="152"/>
      <c r="AA41" s="152"/>
      <c r="AB41" s="152"/>
      <c r="AC41" s="152"/>
    </row>
    <row r="42" spans="1:29" ht="13.8" x14ac:dyDescent="0.25">
      <c r="A42" s="174"/>
      <c r="B42" s="198" t="s">
        <v>655</v>
      </c>
      <c r="C42" s="199">
        <v>500</v>
      </c>
      <c r="D42" s="174" t="s">
        <v>113</v>
      </c>
      <c r="E42" s="174">
        <v>1</v>
      </c>
      <c r="F42" s="174">
        <f t="shared" si="6"/>
        <v>500</v>
      </c>
      <c r="G42" s="200">
        <f t="shared" si="7"/>
        <v>500</v>
      </c>
      <c r="H42" s="170"/>
      <c r="I42" s="170"/>
      <c r="J42" s="170"/>
      <c r="K42" s="152"/>
      <c r="L42" s="152"/>
      <c r="M42" s="152"/>
      <c r="N42" s="152"/>
      <c r="O42" s="152"/>
      <c r="P42" s="152"/>
      <c r="Q42" s="152"/>
      <c r="R42" s="152"/>
      <c r="S42" s="152"/>
      <c r="T42" s="152"/>
      <c r="U42" s="152"/>
      <c r="V42" s="152"/>
      <c r="W42" s="152"/>
      <c r="X42" s="152"/>
      <c r="Y42" s="152"/>
      <c r="Z42" s="152"/>
      <c r="AA42" s="152"/>
      <c r="AB42" s="152"/>
      <c r="AC42" s="152"/>
    </row>
    <row r="43" spans="1:29" ht="13.8" x14ac:dyDescent="0.25">
      <c r="A43" s="174"/>
      <c r="B43" s="198" t="s">
        <v>602</v>
      </c>
      <c r="C43" s="199">
        <v>13</v>
      </c>
      <c r="D43" s="174" t="s">
        <v>113</v>
      </c>
      <c r="E43" s="174">
        <v>538</v>
      </c>
      <c r="F43" s="174">
        <f t="shared" si="6"/>
        <v>6994</v>
      </c>
      <c r="G43" s="200">
        <f t="shared" si="7"/>
        <v>6994</v>
      </c>
      <c r="H43" s="170"/>
      <c r="I43" s="170"/>
      <c r="J43" s="170"/>
      <c r="K43" s="152"/>
      <c r="L43" s="152"/>
      <c r="M43" s="152"/>
      <c r="N43" s="152"/>
      <c r="O43" s="152"/>
      <c r="P43" s="152"/>
      <c r="Q43" s="152"/>
      <c r="R43" s="152"/>
      <c r="S43" s="152"/>
      <c r="T43" s="152"/>
      <c r="U43" s="152"/>
      <c r="V43" s="152"/>
      <c r="W43" s="152"/>
      <c r="X43" s="152"/>
      <c r="Y43" s="152"/>
      <c r="Z43" s="152"/>
      <c r="AA43" s="152"/>
      <c r="AB43" s="152"/>
      <c r="AC43" s="152"/>
    </row>
    <row r="44" spans="1:29" ht="13.8" x14ac:dyDescent="0.25">
      <c r="A44" s="193" t="s">
        <v>85</v>
      </c>
      <c r="B44" s="194" t="s">
        <v>126</v>
      </c>
      <c r="C44" s="204"/>
      <c r="D44" s="193"/>
      <c r="E44" s="193"/>
      <c r="F44" s="193">
        <f t="shared" ref="F44:G44" si="8">SUM(F45:F51)</f>
        <v>4904</v>
      </c>
      <c r="G44" s="203">
        <f t="shared" si="8"/>
        <v>4904</v>
      </c>
      <c r="H44" s="170"/>
      <c r="I44" s="170"/>
      <c r="J44" s="170"/>
      <c r="K44" s="152"/>
      <c r="L44" s="152"/>
      <c r="M44" s="152"/>
      <c r="N44" s="152"/>
      <c r="O44" s="152"/>
      <c r="P44" s="152"/>
      <c r="Q44" s="152"/>
      <c r="R44" s="152"/>
      <c r="S44" s="152"/>
      <c r="T44" s="152"/>
      <c r="U44" s="152"/>
      <c r="V44" s="152"/>
      <c r="W44" s="152"/>
      <c r="X44" s="152"/>
      <c r="Y44" s="152"/>
      <c r="Z44" s="152"/>
      <c r="AA44" s="152"/>
      <c r="AB44" s="152"/>
      <c r="AC44" s="152"/>
    </row>
    <row r="45" spans="1:29" ht="41.4" x14ac:dyDescent="0.25">
      <c r="A45" s="174"/>
      <c r="B45" s="198" t="s">
        <v>656</v>
      </c>
      <c r="C45" s="199">
        <v>1</v>
      </c>
      <c r="D45" s="174" t="s">
        <v>107</v>
      </c>
      <c r="E45" s="174">
        <v>1722</v>
      </c>
      <c r="F45" s="174">
        <f t="shared" ref="F45:F51" si="9">C45*E45</f>
        <v>1722</v>
      </c>
      <c r="G45" s="200">
        <f t="shared" ref="G45:G51" si="10">C45*E45</f>
        <v>1722</v>
      </c>
      <c r="H45" s="170"/>
      <c r="I45" s="170"/>
      <c r="J45" s="170"/>
      <c r="K45" s="152"/>
      <c r="L45" s="152"/>
      <c r="M45" s="152"/>
      <c r="N45" s="152"/>
      <c r="O45" s="152"/>
      <c r="P45" s="152"/>
      <c r="Q45" s="152"/>
      <c r="R45" s="152"/>
      <c r="S45" s="152"/>
      <c r="T45" s="152"/>
      <c r="U45" s="152"/>
      <c r="V45" s="152"/>
      <c r="W45" s="152"/>
      <c r="X45" s="152"/>
      <c r="Y45" s="152"/>
      <c r="Z45" s="152"/>
      <c r="AA45" s="152"/>
      <c r="AB45" s="152"/>
      <c r="AC45" s="152"/>
    </row>
    <row r="46" spans="1:29" ht="13.8" x14ac:dyDescent="0.25">
      <c r="A46" s="174"/>
      <c r="B46" s="198" t="s">
        <v>657</v>
      </c>
      <c r="C46" s="199">
        <v>2</v>
      </c>
      <c r="D46" s="174" t="s">
        <v>113</v>
      </c>
      <c r="E46" s="174">
        <v>300</v>
      </c>
      <c r="F46" s="174">
        <f t="shared" si="9"/>
        <v>600</v>
      </c>
      <c r="G46" s="200">
        <f t="shared" si="10"/>
        <v>600</v>
      </c>
      <c r="H46" s="170"/>
      <c r="I46" s="170"/>
      <c r="J46" s="170"/>
      <c r="K46" s="152"/>
      <c r="L46" s="152"/>
      <c r="M46" s="152"/>
      <c r="N46" s="152"/>
      <c r="O46" s="152"/>
      <c r="P46" s="152"/>
      <c r="Q46" s="152"/>
      <c r="R46" s="152"/>
      <c r="S46" s="152"/>
      <c r="T46" s="152"/>
      <c r="U46" s="152"/>
      <c r="V46" s="152"/>
      <c r="W46" s="152"/>
      <c r="X46" s="152"/>
      <c r="Y46" s="152"/>
      <c r="Z46" s="152"/>
      <c r="AA46" s="152"/>
      <c r="AB46" s="152"/>
      <c r="AC46" s="152"/>
    </row>
    <row r="47" spans="1:29" ht="27.6" x14ac:dyDescent="0.25">
      <c r="A47" s="174"/>
      <c r="B47" s="198" t="s">
        <v>658</v>
      </c>
      <c r="C47" s="199">
        <v>2</v>
      </c>
      <c r="D47" s="174" t="s">
        <v>113</v>
      </c>
      <c r="E47" s="174">
        <v>130</v>
      </c>
      <c r="F47" s="174">
        <f t="shared" si="9"/>
        <v>260</v>
      </c>
      <c r="G47" s="200">
        <f t="shared" si="10"/>
        <v>260</v>
      </c>
      <c r="H47" s="170"/>
      <c r="I47" s="170"/>
      <c r="J47" s="170"/>
      <c r="K47" s="152"/>
      <c r="L47" s="152"/>
      <c r="M47" s="152"/>
      <c r="N47" s="152"/>
      <c r="O47" s="152"/>
      <c r="P47" s="152"/>
      <c r="Q47" s="152"/>
      <c r="R47" s="152"/>
      <c r="S47" s="152"/>
      <c r="T47" s="152"/>
      <c r="U47" s="152"/>
      <c r="V47" s="152"/>
      <c r="W47" s="152"/>
      <c r="X47" s="152"/>
      <c r="Y47" s="152"/>
      <c r="Z47" s="152"/>
      <c r="AA47" s="152"/>
      <c r="AB47" s="152"/>
      <c r="AC47" s="152"/>
    </row>
    <row r="48" spans="1:29" ht="27.6" x14ac:dyDescent="0.25">
      <c r="A48" s="174"/>
      <c r="B48" s="198" t="s">
        <v>659</v>
      </c>
      <c r="C48" s="199">
        <v>1</v>
      </c>
      <c r="D48" s="174" t="s">
        <v>113</v>
      </c>
      <c r="E48" s="174">
        <v>95</v>
      </c>
      <c r="F48" s="174">
        <f t="shared" si="9"/>
        <v>95</v>
      </c>
      <c r="G48" s="200">
        <f t="shared" si="10"/>
        <v>95</v>
      </c>
      <c r="H48" s="170"/>
      <c r="I48" s="170"/>
      <c r="J48" s="170"/>
      <c r="K48" s="152"/>
      <c r="L48" s="152"/>
      <c r="M48" s="152"/>
      <c r="N48" s="152"/>
      <c r="O48" s="152"/>
      <c r="P48" s="152"/>
      <c r="Q48" s="152"/>
      <c r="R48" s="152"/>
      <c r="S48" s="152"/>
      <c r="T48" s="152"/>
      <c r="U48" s="152"/>
      <c r="V48" s="152"/>
      <c r="W48" s="152"/>
      <c r="X48" s="152"/>
      <c r="Y48" s="152"/>
      <c r="Z48" s="152"/>
      <c r="AA48" s="152"/>
      <c r="AB48" s="152"/>
      <c r="AC48" s="152"/>
    </row>
    <row r="49" spans="1:29" ht="27.6" x14ac:dyDescent="0.25">
      <c r="A49" s="174"/>
      <c r="B49" s="198" t="s">
        <v>660</v>
      </c>
      <c r="C49" s="199">
        <v>3</v>
      </c>
      <c r="D49" s="174" t="s">
        <v>107</v>
      </c>
      <c r="E49" s="174">
        <f>531</f>
        <v>531</v>
      </c>
      <c r="F49" s="174">
        <f t="shared" si="9"/>
        <v>1593</v>
      </c>
      <c r="G49" s="200">
        <f t="shared" si="10"/>
        <v>1593</v>
      </c>
      <c r="H49" s="170"/>
      <c r="I49" s="170"/>
      <c r="J49" s="170"/>
      <c r="K49" s="152"/>
      <c r="L49" s="152"/>
      <c r="M49" s="152"/>
      <c r="N49" s="152"/>
      <c r="O49" s="152"/>
      <c r="P49" s="152"/>
      <c r="Q49" s="152"/>
      <c r="R49" s="152"/>
      <c r="S49" s="152"/>
      <c r="T49" s="152"/>
      <c r="U49" s="152"/>
      <c r="V49" s="152"/>
      <c r="W49" s="152"/>
      <c r="X49" s="152"/>
      <c r="Y49" s="152"/>
      <c r="Z49" s="152"/>
      <c r="AA49" s="152"/>
      <c r="AB49" s="152"/>
      <c r="AC49" s="152"/>
    </row>
    <row r="50" spans="1:29" ht="41.4" x14ac:dyDescent="0.25">
      <c r="A50" s="174"/>
      <c r="B50" s="198" t="s">
        <v>661</v>
      </c>
      <c r="C50" s="199">
        <v>2</v>
      </c>
      <c r="D50" s="174" t="s">
        <v>107</v>
      </c>
      <c r="E50" s="174">
        <v>217</v>
      </c>
      <c r="F50" s="174">
        <f t="shared" si="9"/>
        <v>434</v>
      </c>
      <c r="G50" s="200">
        <f t="shared" si="10"/>
        <v>434</v>
      </c>
      <c r="H50" s="170"/>
      <c r="I50" s="170"/>
      <c r="J50" s="170"/>
      <c r="K50" s="152"/>
      <c r="L50" s="152"/>
      <c r="M50" s="152"/>
      <c r="N50" s="152"/>
      <c r="O50" s="152"/>
      <c r="P50" s="152"/>
      <c r="Q50" s="152"/>
      <c r="R50" s="152"/>
      <c r="S50" s="152"/>
      <c r="T50" s="152"/>
      <c r="U50" s="152"/>
      <c r="V50" s="152"/>
      <c r="W50" s="152"/>
      <c r="X50" s="152"/>
      <c r="Y50" s="152"/>
      <c r="Z50" s="152"/>
      <c r="AA50" s="152"/>
      <c r="AB50" s="152"/>
      <c r="AC50" s="152"/>
    </row>
    <row r="51" spans="1:29" ht="13.8" x14ac:dyDescent="0.25">
      <c r="A51" s="174"/>
      <c r="B51" s="198" t="s">
        <v>662</v>
      </c>
      <c r="C51" s="199">
        <v>1</v>
      </c>
      <c r="D51" s="174" t="s">
        <v>113</v>
      </c>
      <c r="E51" s="174">
        <v>200</v>
      </c>
      <c r="F51" s="174">
        <f t="shared" si="9"/>
        <v>200</v>
      </c>
      <c r="G51" s="200">
        <f t="shared" si="10"/>
        <v>200</v>
      </c>
      <c r="H51" s="170"/>
      <c r="I51" s="170"/>
      <c r="J51" s="170"/>
      <c r="K51" s="152"/>
      <c r="L51" s="152"/>
      <c r="M51" s="152"/>
      <c r="N51" s="152"/>
      <c r="O51" s="152"/>
      <c r="P51" s="152"/>
      <c r="Q51" s="152"/>
      <c r="R51" s="152"/>
      <c r="S51" s="152"/>
      <c r="T51" s="152"/>
      <c r="U51" s="152"/>
      <c r="V51" s="152"/>
      <c r="W51" s="152"/>
      <c r="X51" s="152"/>
      <c r="Y51" s="152"/>
      <c r="Z51" s="152"/>
      <c r="AA51" s="152"/>
      <c r="AB51" s="152"/>
      <c r="AC51" s="152"/>
    </row>
    <row r="52" spans="1:29" ht="13.8" x14ac:dyDescent="0.25">
      <c r="A52" s="205"/>
      <c r="B52" s="584" t="s">
        <v>128</v>
      </c>
      <c r="C52" s="205"/>
      <c r="D52" s="205"/>
      <c r="E52" s="205"/>
      <c r="F52" s="205">
        <f t="shared" ref="F52:G52" si="11">F26+F40+F44</f>
        <v>38927</v>
      </c>
      <c r="G52" s="196">
        <f t="shared" si="11"/>
        <v>38927</v>
      </c>
      <c r="H52" s="170"/>
      <c r="I52" s="170"/>
      <c r="J52" s="170"/>
      <c r="K52" s="152"/>
      <c r="L52" s="152"/>
      <c r="M52" s="152"/>
      <c r="N52" s="152"/>
      <c r="O52" s="152"/>
      <c r="P52" s="152"/>
      <c r="Q52" s="152"/>
      <c r="R52" s="152"/>
      <c r="S52" s="152"/>
      <c r="T52" s="152"/>
      <c r="U52" s="152"/>
      <c r="V52" s="152"/>
      <c r="W52" s="152"/>
      <c r="X52" s="152"/>
      <c r="Y52" s="152"/>
      <c r="Z52" s="152"/>
      <c r="AA52" s="152"/>
      <c r="AB52" s="152"/>
      <c r="AC52" s="152"/>
    </row>
    <row r="53" spans="1:29" ht="13.8" x14ac:dyDescent="0.25">
      <c r="A53" s="207"/>
      <c r="B53" s="586"/>
      <c r="C53" s="207"/>
      <c r="D53" s="207"/>
      <c r="E53" s="207"/>
      <c r="F53" s="207"/>
      <c r="G53" s="200"/>
      <c r="H53" s="170"/>
      <c r="I53" s="170"/>
      <c r="J53" s="170"/>
      <c r="K53" s="152"/>
      <c r="L53" s="152"/>
      <c r="M53" s="152"/>
      <c r="N53" s="152"/>
      <c r="O53" s="152"/>
      <c r="P53" s="152"/>
      <c r="Q53" s="152"/>
      <c r="R53" s="152"/>
      <c r="S53" s="152"/>
      <c r="T53" s="152"/>
      <c r="U53" s="152"/>
      <c r="V53" s="152"/>
      <c r="W53" s="152"/>
      <c r="X53" s="152"/>
      <c r="Y53" s="152"/>
      <c r="Z53" s="152"/>
      <c r="AA53" s="152"/>
      <c r="AB53" s="152"/>
      <c r="AC53" s="152"/>
    </row>
    <row r="54" spans="1:29" ht="13.8" x14ac:dyDescent="0.25">
      <c r="A54" s="193" t="s">
        <v>129</v>
      </c>
      <c r="B54" s="193" t="s">
        <v>130</v>
      </c>
      <c r="C54" s="193"/>
      <c r="D54" s="193"/>
      <c r="E54" s="193"/>
      <c r="F54" s="193">
        <f t="shared" ref="F54:G54" si="12">F55</f>
        <v>5697</v>
      </c>
      <c r="G54" s="203">
        <f t="shared" si="12"/>
        <v>5697</v>
      </c>
      <c r="H54" s="213"/>
      <c r="I54" s="170"/>
      <c r="J54" s="170"/>
      <c r="K54" s="152"/>
      <c r="L54" s="152"/>
      <c r="M54" s="152"/>
      <c r="N54" s="152"/>
      <c r="O54" s="152"/>
      <c r="P54" s="152"/>
      <c r="Q54" s="152"/>
      <c r="R54" s="152"/>
      <c r="S54" s="152"/>
      <c r="T54" s="152"/>
      <c r="U54" s="152"/>
      <c r="V54" s="152"/>
      <c r="W54" s="152"/>
      <c r="X54" s="152"/>
      <c r="Y54" s="152"/>
      <c r="Z54" s="152"/>
      <c r="AA54" s="152"/>
      <c r="AB54" s="152"/>
      <c r="AC54" s="152"/>
    </row>
    <row r="55" spans="1:29" ht="27.6" x14ac:dyDescent="0.25">
      <c r="A55" s="223"/>
      <c r="B55" s="215" t="s">
        <v>131</v>
      </c>
      <c r="C55" s="224">
        <v>1</v>
      </c>
      <c r="D55" s="223" t="s">
        <v>113</v>
      </c>
      <c r="E55" s="223">
        <v>5697</v>
      </c>
      <c r="F55" s="174">
        <f>C55*E55</f>
        <v>5697</v>
      </c>
      <c r="G55" s="200">
        <f>C55*F55</f>
        <v>5697</v>
      </c>
      <c r="H55" s="170"/>
      <c r="I55" s="170"/>
      <c r="J55" s="170"/>
      <c r="K55" s="152"/>
      <c r="L55" s="152"/>
      <c r="M55" s="152"/>
      <c r="N55" s="152"/>
      <c r="O55" s="152"/>
      <c r="P55" s="152"/>
      <c r="Q55" s="152"/>
      <c r="R55" s="152"/>
      <c r="S55" s="152"/>
      <c r="T55" s="152"/>
      <c r="U55" s="152"/>
      <c r="V55" s="152"/>
      <c r="W55" s="152"/>
      <c r="X55" s="152"/>
      <c r="Y55" s="152"/>
      <c r="Z55" s="152"/>
      <c r="AA55" s="152"/>
      <c r="AB55" s="152"/>
      <c r="AC55" s="152"/>
    </row>
    <row r="56" spans="1:29" ht="13.8" x14ac:dyDescent="0.25">
      <c r="A56" s="193" t="s">
        <v>137</v>
      </c>
      <c r="B56" s="193" t="s">
        <v>138</v>
      </c>
      <c r="C56" s="193"/>
      <c r="D56" s="193"/>
      <c r="E56" s="193"/>
      <c r="F56" s="193">
        <f t="shared" ref="F56:G56" si="13">F57</f>
        <v>2101</v>
      </c>
      <c r="G56" s="203">
        <f t="shared" si="13"/>
        <v>2101</v>
      </c>
      <c r="H56" s="170"/>
      <c r="I56" s="170"/>
      <c r="J56" s="170"/>
      <c r="K56" s="152"/>
      <c r="L56" s="152"/>
      <c r="M56" s="152"/>
      <c r="N56" s="152"/>
      <c r="O56" s="152"/>
      <c r="P56" s="152"/>
      <c r="Q56" s="152"/>
      <c r="R56" s="152"/>
      <c r="S56" s="152"/>
      <c r="T56" s="152"/>
      <c r="U56" s="152"/>
      <c r="V56" s="152"/>
      <c r="W56" s="152"/>
      <c r="X56" s="152"/>
      <c r="Y56" s="152"/>
      <c r="Z56" s="152"/>
      <c r="AA56" s="152"/>
      <c r="AB56" s="152"/>
      <c r="AC56" s="152"/>
    </row>
    <row r="57" spans="1:29" ht="13.8" x14ac:dyDescent="0.25">
      <c r="A57" s="731"/>
      <c r="B57" s="732" t="s">
        <v>156</v>
      </c>
      <c r="C57" s="733">
        <v>1</v>
      </c>
      <c r="D57" s="731" t="s">
        <v>303</v>
      </c>
      <c r="E57" s="731">
        <f>1899+202</f>
        <v>2101</v>
      </c>
      <c r="F57" s="735">
        <f>C57*E57</f>
        <v>2101</v>
      </c>
      <c r="G57" s="200">
        <f>C57*E57</f>
        <v>2101</v>
      </c>
      <c r="H57" s="170"/>
      <c r="I57" s="170"/>
      <c r="J57" s="170"/>
      <c r="K57" s="152"/>
      <c r="L57" s="152"/>
      <c r="M57" s="152"/>
      <c r="N57" s="152"/>
      <c r="O57" s="152"/>
      <c r="P57" s="152"/>
      <c r="Q57" s="152"/>
      <c r="R57" s="152"/>
      <c r="S57" s="152"/>
      <c r="T57" s="152"/>
      <c r="U57" s="152"/>
      <c r="V57" s="152"/>
      <c r="W57" s="152"/>
      <c r="X57" s="152"/>
      <c r="Y57" s="152"/>
      <c r="Z57" s="152"/>
      <c r="AA57" s="152"/>
      <c r="AB57" s="152"/>
      <c r="AC57" s="152"/>
    </row>
    <row r="58" spans="1:29" ht="13.8" x14ac:dyDescent="0.25">
      <c r="A58" s="736"/>
      <c r="B58" s="736"/>
      <c r="C58" s="736"/>
      <c r="D58" s="736"/>
      <c r="E58" s="736"/>
      <c r="F58" s="737"/>
      <c r="G58" s="620">
        <f>F58</f>
        <v>0</v>
      </c>
      <c r="H58" s="236"/>
      <c r="I58" s="170"/>
      <c r="J58" s="170"/>
      <c r="K58" s="152"/>
      <c r="L58" s="152"/>
      <c r="M58" s="152"/>
      <c r="N58" s="152"/>
      <c r="O58" s="152"/>
      <c r="P58" s="152"/>
      <c r="Q58" s="152"/>
      <c r="R58" s="152"/>
      <c r="S58" s="152"/>
      <c r="T58" s="152"/>
      <c r="U58" s="152"/>
      <c r="V58" s="152"/>
      <c r="W58" s="152"/>
      <c r="X58" s="152"/>
      <c r="Y58" s="152"/>
      <c r="Z58" s="152"/>
      <c r="AA58" s="152"/>
      <c r="AB58" s="152"/>
      <c r="AC58" s="152"/>
    </row>
    <row r="59" spans="1:29" ht="13.8" x14ac:dyDescent="0.25">
      <c r="A59" s="152"/>
      <c r="B59" s="152"/>
      <c r="C59" s="152"/>
      <c r="D59" s="152"/>
      <c r="E59" s="739"/>
      <c r="F59" s="739"/>
      <c r="G59" s="745"/>
      <c r="H59" s="739"/>
      <c r="I59" s="236"/>
      <c r="J59" s="236"/>
      <c r="K59" s="236"/>
      <c r="L59" s="236"/>
      <c r="M59" s="236"/>
      <c r="N59" s="236"/>
      <c r="O59" s="236"/>
      <c r="P59" s="236"/>
      <c r="Q59" s="236"/>
      <c r="R59" s="236"/>
      <c r="S59" s="236"/>
      <c r="T59" s="236"/>
      <c r="U59" s="236"/>
      <c r="V59" s="236"/>
      <c r="W59" s="236"/>
      <c r="X59" s="236"/>
      <c r="Y59" s="236"/>
      <c r="Z59" s="236"/>
      <c r="AA59" s="236"/>
      <c r="AB59" s="236"/>
      <c r="AC59" s="236"/>
    </row>
    <row r="60" spans="1:29" ht="13.8" x14ac:dyDescent="0.25">
      <c r="A60" s="152"/>
      <c r="B60" s="152"/>
      <c r="C60" s="152"/>
      <c r="D60" s="152"/>
      <c r="E60" s="739"/>
      <c r="F60" s="739"/>
      <c r="G60" s="745"/>
      <c r="H60" s="739"/>
      <c r="I60" s="236"/>
      <c r="J60" s="236"/>
      <c r="K60" s="236"/>
      <c r="L60" s="236"/>
      <c r="M60" s="236"/>
      <c r="N60" s="236"/>
      <c r="O60" s="236"/>
      <c r="P60" s="236"/>
      <c r="Q60" s="236"/>
      <c r="R60" s="236"/>
      <c r="S60" s="236"/>
      <c r="T60" s="236"/>
      <c r="U60" s="236"/>
      <c r="V60" s="236"/>
      <c r="W60" s="236"/>
      <c r="X60" s="236"/>
      <c r="Y60" s="236"/>
      <c r="Z60" s="236"/>
      <c r="AA60" s="236"/>
      <c r="AB60" s="236"/>
      <c r="AC60" s="236"/>
    </row>
    <row r="61" spans="1:29" ht="13.8" x14ac:dyDescent="0.25">
      <c r="A61" s="152"/>
      <c r="B61" s="152"/>
      <c r="C61" s="152"/>
      <c r="D61" s="152"/>
      <c r="E61" s="739"/>
      <c r="F61" s="739"/>
      <c r="G61" s="745"/>
      <c r="H61" s="739"/>
      <c r="I61" s="236"/>
      <c r="J61" s="236"/>
      <c r="K61" s="236"/>
      <c r="L61" s="236"/>
      <c r="M61" s="236"/>
      <c r="N61" s="236"/>
      <c r="O61" s="236"/>
      <c r="P61" s="236"/>
      <c r="Q61" s="236"/>
      <c r="R61" s="236"/>
      <c r="S61" s="236"/>
      <c r="T61" s="236"/>
      <c r="U61" s="236"/>
      <c r="V61" s="236"/>
      <c r="W61" s="236"/>
      <c r="X61" s="236"/>
      <c r="Y61" s="236"/>
      <c r="Z61" s="236"/>
      <c r="AA61" s="236"/>
      <c r="AB61" s="236"/>
      <c r="AC61" s="236"/>
    </row>
    <row r="62" spans="1:29" ht="13.2" x14ac:dyDescent="0.25">
      <c r="A62" s="1070" t="s">
        <v>663</v>
      </c>
      <c r="B62" s="987"/>
      <c r="C62" s="987"/>
      <c r="D62" s="987"/>
      <c r="E62" s="987"/>
      <c r="F62" s="987"/>
      <c r="G62" s="987"/>
      <c r="H62" s="987"/>
      <c r="I62" s="987"/>
      <c r="J62" s="985"/>
      <c r="K62" s="236"/>
      <c r="L62" s="236"/>
      <c r="M62" s="236"/>
      <c r="N62" s="236"/>
      <c r="O62" s="236"/>
      <c r="P62" s="236"/>
      <c r="Q62" s="236"/>
      <c r="R62" s="236"/>
      <c r="S62" s="236"/>
      <c r="T62" s="236"/>
      <c r="U62" s="236"/>
      <c r="V62" s="236"/>
      <c r="W62" s="236"/>
      <c r="X62" s="236"/>
      <c r="Y62" s="236"/>
      <c r="Z62" s="236"/>
      <c r="AA62" s="236"/>
      <c r="AB62" s="236"/>
      <c r="AC62" s="236"/>
    </row>
    <row r="63" spans="1:29" ht="13.8" x14ac:dyDescent="0.25">
      <c r="A63" s="988" t="s">
        <v>92</v>
      </c>
      <c r="B63" s="987"/>
      <c r="C63" s="987"/>
      <c r="D63" s="987"/>
      <c r="E63" s="987"/>
      <c r="F63" s="985"/>
      <c r="G63" s="742"/>
      <c r="H63" s="1071" t="s">
        <v>93</v>
      </c>
      <c r="I63" s="987"/>
      <c r="J63" s="985"/>
      <c r="K63" s="236"/>
      <c r="L63" s="236"/>
      <c r="M63" s="236"/>
      <c r="N63" s="236"/>
      <c r="O63" s="236"/>
      <c r="P63" s="236"/>
      <c r="Q63" s="236"/>
      <c r="R63" s="236"/>
      <c r="S63" s="236"/>
      <c r="T63" s="236"/>
      <c r="U63" s="236"/>
      <c r="V63" s="236"/>
      <c r="W63" s="236"/>
      <c r="X63" s="236"/>
      <c r="Y63" s="236"/>
      <c r="Z63" s="236"/>
      <c r="AA63" s="236"/>
      <c r="AB63" s="236"/>
      <c r="AC63" s="236"/>
    </row>
    <row r="64" spans="1:29" ht="13.8" x14ac:dyDescent="0.25">
      <c r="A64" s="225" t="s">
        <v>94</v>
      </c>
      <c r="B64" s="225" t="s">
        <v>95</v>
      </c>
      <c r="C64" s="225" t="s">
        <v>96</v>
      </c>
      <c r="D64" s="225" t="s">
        <v>97</v>
      </c>
      <c r="E64" s="225" t="s">
        <v>98</v>
      </c>
      <c r="F64" s="746" t="s">
        <v>99</v>
      </c>
      <c r="G64" s="747"/>
      <c r="H64" s="746" t="s">
        <v>101</v>
      </c>
      <c r="I64" s="746" t="s">
        <v>102</v>
      </c>
      <c r="J64" s="746" t="s">
        <v>103</v>
      </c>
      <c r="K64" s="236"/>
      <c r="L64" s="236"/>
      <c r="M64" s="236"/>
      <c r="N64" s="236"/>
      <c r="O64" s="236"/>
      <c r="P64" s="236"/>
      <c r="Q64" s="236"/>
      <c r="R64" s="236"/>
      <c r="S64" s="236"/>
      <c r="T64" s="236"/>
      <c r="U64" s="236"/>
      <c r="V64" s="236"/>
      <c r="W64" s="236"/>
      <c r="X64" s="236"/>
      <c r="Y64" s="236"/>
      <c r="Z64" s="236"/>
      <c r="AA64" s="236"/>
      <c r="AB64" s="236"/>
      <c r="AC64" s="236"/>
    </row>
    <row r="65" spans="1:29" ht="13.8" x14ac:dyDescent="0.25">
      <c r="A65" s="186"/>
      <c r="B65" s="568" t="s">
        <v>104</v>
      </c>
      <c r="C65" s="186"/>
      <c r="D65" s="186"/>
      <c r="E65" s="188"/>
      <c r="F65" s="232">
        <f>F89+F91+F93+F95</f>
        <v>68928</v>
      </c>
      <c r="G65" s="321">
        <f>G66+G78+G84+G91+G93+G95</f>
        <v>68928</v>
      </c>
      <c r="H65" s="232">
        <v>12000</v>
      </c>
      <c r="I65" s="232">
        <f>24500+6612</f>
        <v>31112</v>
      </c>
      <c r="J65" s="232">
        <f>30816-5000</f>
        <v>25816</v>
      </c>
      <c r="K65" s="236"/>
      <c r="L65" s="236"/>
      <c r="M65" s="236"/>
      <c r="N65" s="236"/>
      <c r="O65" s="236"/>
      <c r="P65" s="236"/>
      <c r="Q65" s="236"/>
      <c r="R65" s="236"/>
      <c r="S65" s="236"/>
      <c r="T65" s="236"/>
      <c r="U65" s="236"/>
      <c r="V65" s="236"/>
      <c r="W65" s="236"/>
      <c r="X65" s="236"/>
      <c r="Y65" s="236"/>
      <c r="Z65" s="236"/>
      <c r="AA65" s="236"/>
      <c r="AB65" s="236"/>
      <c r="AC65" s="236"/>
    </row>
    <row r="66" spans="1:29" ht="13.8" x14ac:dyDescent="0.25">
      <c r="A66" s="193" t="s">
        <v>82</v>
      </c>
      <c r="B66" s="193" t="s">
        <v>105</v>
      </c>
      <c r="C66" s="193"/>
      <c r="D66" s="193"/>
      <c r="E66" s="193"/>
      <c r="F66" s="195">
        <f t="shared" ref="F66:G66" si="14">SUM(F67:F77)</f>
        <v>24500</v>
      </c>
      <c r="G66" s="203">
        <f t="shared" si="14"/>
        <v>24500</v>
      </c>
      <c r="H66" s="170"/>
      <c r="I66" s="170"/>
      <c r="J66" s="170"/>
      <c r="K66" s="236"/>
      <c r="L66" s="236"/>
      <c r="M66" s="236"/>
      <c r="N66" s="236"/>
      <c r="O66" s="236"/>
      <c r="P66" s="236"/>
      <c r="Q66" s="236"/>
      <c r="R66" s="236"/>
      <c r="S66" s="236"/>
      <c r="T66" s="236"/>
      <c r="U66" s="236"/>
      <c r="V66" s="236"/>
      <c r="W66" s="236"/>
      <c r="X66" s="236"/>
      <c r="Y66" s="236"/>
      <c r="Z66" s="236"/>
      <c r="AA66" s="236"/>
      <c r="AB66" s="236"/>
      <c r="AC66" s="236"/>
    </row>
    <row r="67" spans="1:29" ht="55.2" x14ac:dyDescent="0.25">
      <c r="A67" s="174"/>
      <c r="B67" s="198" t="s">
        <v>664</v>
      </c>
      <c r="C67" s="199">
        <v>2</v>
      </c>
      <c r="D67" s="174" t="s">
        <v>113</v>
      </c>
      <c r="E67" s="174">
        <v>1500</v>
      </c>
      <c r="F67" s="174">
        <f t="shared" ref="F67:F77" si="15">C67*E67</f>
        <v>3000</v>
      </c>
      <c r="G67" s="200">
        <f t="shared" ref="G67:G77" si="16">C67*E67</f>
        <v>3000</v>
      </c>
      <c r="H67" s="170"/>
      <c r="I67" s="170"/>
      <c r="J67" s="170"/>
      <c r="K67" s="236"/>
      <c r="L67" s="236"/>
      <c r="M67" s="236"/>
      <c r="N67" s="236"/>
      <c r="O67" s="236"/>
      <c r="P67" s="236"/>
      <c r="Q67" s="236"/>
      <c r="R67" s="236"/>
      <c r="S67" s="236"/>
      <c r="T67" s="236"/>
      <c r="U67" s="236"/>
      <c r="V67" s="236"/>
      <c r="W67" s="236"/>
      <c r="X67" s="236"/>
      <c r="Y67" s="236"/>
      <c r="Z67" s="236"/>
      <c r="AA67" s="236"/>
      <c r="AB67" s="236"/>
      <c r="AC67" s="236"/>
    </row>
    <row r="68" spans="1:29" ht="27.6" x14ac:dyDescent="0.25">
      <c r="A68" s="174"/>
      <c r="B68" s="198" t="s">
        <v>665</v>
      </c>
      <c r="C68" s="199">
        <v>10</v>
      </c>
      <c r="D68" s="174" t="s">
        <v>107</v>
      </c>
      <c r="E68" s="174">
        <v>350</v>
      </c>
      <c r="F68" s="174">
        <f t="shared" si="15"/>
        <v>3500</v>
      </c>
      <c r="G68" s="200">
        <f t="shared" si="16"/>
        <v>3500</v>
      </c>
      <c r="H68" s="170"/>
      <c r="I68" s="213"/>
      <c r="J68" s="170"/>
      <c r="K68" s="236"/>
      <c r="L68" s="236"/>
      <c r="M68" s="236"/>
      <c r="N68" s="236"/>
      <c r="O68" s="236"/>
      <c r="P68" s="236"/>
      <c r="Q68" s="236"/>
      <c r="R68" s="236"/>
      <c r="S68" s="236"/>
      <c r="T68" s="236"/>
      <c r="U68" s="236"/>
      <c r="V68" s="236"/>
      <c r="W68" s="236"/>
      <c r="X68" s="236"/>
      <c r="Y68" s="236"/>
      <c r="Z68" s="236"/>
      <c r="AA68" s="236"/>
      <c r="AB68" s="236"/>
      <c r="AC68" s="236"/>
    </row>
    <row r="69" spans="1:29" ht="41.4" x14ac:dyDescent="0.25">
      <c r="A69" s="174"/>
      <c r="B69" s="198" t="s">
        <v>666</v>
      </c>
      <c r="C69" s="199">
        <v>5</v>
      </c>
      <c r="D69" s="174" t="s">
        <v>107</v>
      </c>
      <c r="E69" s="174">
        <v>1000</v>
      </c>
      <c r="F69" s="174">
        <f t="shared" si="15"/>
        <v>5000</v>
      </c>
      <c r="G69" s="200">
        <f t="shared" si="16"/>
        <v>5000</v>
      </c>
      <c r="H69" s="170"/>
      <c r="I69" s="213"/>
      <c r="J69" s="170"/>
      <c r="K69" s="236"/>
      <c r="L69" s="236"/>
      <c r="M69" s="236"/>
      <c r="N69" s="236"/>
      <c r="O69" s="236"/>
      <c r="P69" s="236"/>
      <c r="Q69" s="236"/>
      <c r="R69" s="236"/>
      <c r="S69" s="236"/>
      <c r="T69" s="236"/>
      <c r="U69" s="236"/>
      <c r="V69" s="236"/>
      <c r="W69" s="236"/>
      <c r="X69" s="236"/>
      <c r="Y69" s="236"/>
      <c r="Z69" s="236"/>
      <c r="AA69" s="236"/>
      <c r="AB69" s="236"/>
      <c r="AC69" s="236"/>
    </row>
    <row r="70" spans="1:29" ht="27.6" x14ac:dyDescent="0.25">
      <c r="A70" s="174"/>
      <c r="B70" s="198" t="s">
        <v>667</v>
      </c>
      <c r="C70" s="199">
        <v>1</v>
      </c>
      <c r="D70" s="174" t="s">
        <v>107</v>
      </c>
      <c r="E70" s="174">
        <v>500</v>
      </c>
      <c r="F70" s="174">
        <f t="shared" si="15"/>
        <v>500</v>
      </c>
      <c r="G70" s="200">
        <f t="shared" si="16"/>
        <v>500</v>
      </c>
      <c r="H70" s="170"/>
      <c r="I70" s="213"/>
      <c r="J70" s="170"/>
      <c r="K70" s="236"/>
      <c r="L70" s="236"/>
      <c r="M70" s="236"/>
      <c r="N70" s="236"/>
      <c r="O70" s="236"/>
      <c r="P70" s="236"/>
      <c r="Q70" s="236"/>
      <c r="R70" s="236"/>
      <c r="S70" s="236"/>
      <c r="T70" s="236"/>
      <c r="U70" s="236"/>
      <c r="V70" s="236"/>
      <c r="W70" s="236"/>
      <c r="X70" s="236"/>
      <c r="Y70" s="236"/>
      <c r="Z70" s="236"/>
      <c r="AA70" s="236"/>
      <c r="AB70" s="236"/>
      <c r="AC70" s="236"/>
    </row>
    <row r="71" spans="1:29" ht="27.6" x14ac:dyDescent="0.25">
      <c r="A71" s="174"/>
      <c r="B71" s="198" t="s">
        <v>668</v>
      </c>
      <c r="C71" s="199">
        <v>1</v>
      </c>
      <c r="D71" s="174" t="s">
        <v>107</v>
      </c>
      <c r="E71" s="174">
        <v>500</v>
      </c>
      <c r="F71" s="174">
        <f t="shared" si="15"/>
        <v>500</v>
      </c>
      <c r="G71" s="200">
        <f t="shared" si="16"/>
        <v>500</v>
      </c>
      <c r="H71" s="170"/>
      <c r="I71" s="213"/>
      <c r="J71" s="170"/>
      <c r="K71" s="236"/>
      <c r="L71" s="236"/>
      <c r="M71" s="236"/>
      <c r="N71" s="236"/>
      <c r="O71" s="236"/>
      <c r="P71" s="236"/>
      <c r="Q71" s="236"/>
      <c r="R71" s="236"/>
      <c r="S71" s="236"/>
      <c r="T71" s="236"/>
      <c r="U71" s="236"/>
      <c r="V71" s="236"/>
      <c r="W71" s="236"/>
      <c r="X71" s="236"/>
      <c r="Y71" s="236"/>
      <c r="Z71" s="236"/>
      <c r="AA71" s="236"/>
      <c r="AB71" s="236"/>
      <c r="AC71" s="236"/>
    </row>
    <row r="72" spans="1:29" ht="41.4" x14ac:dyDescent="0.25">
      <c r="A72" s="174"/>
      <c r="B72" s="198" t="s">
        <v>669</v>
      </c>
      <c r="C72" s="199">
        <v>3</v>
      </c>
      <c r="D72" s="174" t="s">
        <v>107</v>
      </c>
      <c r="E72" s="174">
        <v>400</v>
      </c>
      <c r="F72" s="174">
        <f t="shared" si="15"/>
        <v>1200</v>
      </c>
      <c r="G72" s="200">
        <f t="shared" si="16"/>
        <v>1200</v>
      </c>
      <c r="H72" s="170"/>
      <c r="I72" s="213"/>
      <c r="J72" s="170"/>
      <c r="K72" s="236"/>
      <c r="L72" s="236"/>
      <c r="M72" s="236"/>
      <c r="N72" s="236"/>
      <c r="O72" s="236"/>
      <c r="P72" s="236"/>
      <c r="Q72" s="236"/>
      <c r="R72" s="236"/>
      <c r="S72" s="236"/>
      <c r="T72" s="236"/>
      <c r="U72" s="236"/>
      <c r="V72" s="236"/>
      <c r="W72" s="236"/>
      <c r="X72" s="236"/>
      <c r="Y72" s="236"/>
      <c r="Z72" s="236"/>
      <c r="AA72" s="236"/>
      <c r="AB72" s="236"/>
      <c r="AC72" s="236"/>
    </row>
    <row r="73" spans="1:29" ht="41.4" x14ac:dyDescent="0.25">
      <c r="A73" s="174"/>
      <c r="B73" s="198" t="s">
        <v>670</v>
      </c>
      <c r="C73" s="199">
        <v>3</v>
      </c>
      <c r="D73" s="174" t="s">
        <v>107</v>
      </c>
      <c r="E73" s="174">
        <v>400</v>
      </c>
      <c r="F73" s="174">
        <f t="shared" si="15"/>
        <v>1200</v>
      </c>
      <c r="G73" s="200">
        <f t="shared" si="16"/>
        <v>1200</v>
      </c>
      <c r="H73" s="170"/>
      <c r="I73" s="170"/>
      <c r="J73" s="170"/>
      <c r="K73" s="236"/>
      <c r="L73" s="236"/>
      <c r="M73" s="236"/>
      <c r="N73" s="236"/>
      <c r="O73" s="236"/>
      <c r="P73" s="236"/>
      <c r="Q73" s="236"/>
      <c r="R73" s="236"/>
      <c r="S73" s="236"/>
      <c r="T73" s="236"/>
      <c r="U73" s="236"/>
      <c r="V73" s="236"/>
      <c r="W73" s="236"/>
      <c r="X73" s="236"/>
      <c r="Y73" s="236"/>
      <c r="Z73" s="236"/>
      <c r="AA73" s="236"/>
      <c r="AB73" s="236"/>
      <c r="AC73" s="236"/>
    </row>
    <row r="74" spans="1:29" ht="69" x14ac:dyDescent="0.25">
      <c r="A74" s="174"/>
      <c r="B74" s="198" t="s">
        <v>671</v>
      </c>
      <c r="C74" s="199">
        <v>8</v>
      </c>
      <c r="D74" s="174" t="s">
        <v>107</v>
      </c>
      <c r="E74" s="174">
        <v>450</v>
      </c>
      <c r="F74" s="174">
        <f t="shared" si="15"/>
        <v>3600</v>
      </c>
      <c r="G74" s="200">
        <f t="shared" si="16"/>
        <v>3600</v>
      </c>
      <c r="H74" s="170"/>
      <c r="I74" s="170"/>
      <c r="J74" s="170"/>
      <c r="K74" s="236"/>
      <c r="L74" s="236"/>
      <c r="M74" s="236"/>
      <c r="N74" s="236"/>
      <c r="O74" s="236"/>
      <c r="P74" s="236"/>
      <c r="Q74" s="236"/>
      <c r="R74" s="236"/>
      <c r="S74" s="236"/>
      <c r="T74" s="236"/>
      <c r="U74" s="236"/>
      <c r="V74" s="236"/>
      <c r="W74" s="236"/>
      <c r="X74" s="236"/>
      <c r="Y74" s="236"/>
      <c r="Z74" s="236"/>
      <c r="AA74" s="236"/>
      <c r="AB74" s="236"/>
      <c r="AC74" s="236"/>
    </row>
    <row r="75" spans="1:29" ht="27.6" x14ac:dyDescent="0.25">
      <c r="A75" s="174"/>
      <c r="B75" s="198" t="s">
        <v>672</v>
      </c>
      <c r="C75" s="199">
        <v>4</v>
      </c>
      <c r="D75" s="174" t="s">
        <v>107</v>
      </c>
      <c r="E75" s="174">
        <v>500</v>
      </c>
      <c r="F75" s="174">
        <f t="shared" si="15"/>
        <v>2000</v>
      </c>
      <c r="G75" s="200">
        <f t="shared" si="16"/>
        <v>2000</v>
      </c>
      <c r="H75" s="170"/>
      <c r="I75" s="170"/>
      <c r="J75" s="170"/>
      <c r="K75" s="236"/>
      <c r="L75" s="236"/>
      <c r="M75" s="236"/>
      <c r="N75" s="236"/>
      <c r="O75" s="236"/>
      <c r="P75" s="236"/>
      <c r="Q75" s="236"/>
      <c r="R75" s="236"/>
      <c r="S75" s="236"/>
      <c r="T75" s="236"/>
      <c r="U75" s="236"/>
      <c r="V75" s="236"/>
      <c r="W75" s="236"/>
      <c r="X75" s="236"/>
      <c r="Y75" s="236"/>
      <c r="Z75" s="236"/>
      <c r="AA75" s="236"/>
      <c r="AB75" s="236"/>
      <c r="AC75" s="236"/>
    </row>
    <row r="76" spans="1:29" ht="27.6" x14ac:dyDescent="0.25">
      <c r="A76" s="174"/>
      <c r="B76" s="198" t="s">
        <v>673</v>
      </c>
      <c r="C76" s="199">
        <v>6</v>
      </c>
      <c r="D76" s="174" t="s">
        <v>107</v>
      </c>
      <c r="E76" s="174">
        <v>500</v>
      </c>
      <c r="F76" s="174">
        <f t="shared" si="15"/>
        <v>3000</v>
      </c>
      <c r="G76" s="200">
        <f t="shared" si="16"/>
        <v>3000</v>
      </c>
      <c r="H76" s="170"/>
      <c r="I76" s="170"/>
      <c r="J76" s="170"/>
      <c r="K76" s="236"/>
      <c r="L76" s="236"/>
      <c r="M76" s="236"/>
      <c r="N76" s="236"/>
      <c r="O76" s="236"/>
      <c r="P76" s="236"/>
      <c r="Q76" s="236"/>
      <c r="R76" s="236"/>
      <c r="S76" s="236"/>
      <c r="T76" s="236"/>
      <c r="U76" s="236"/>
      <c r="V76" s="236"/>
      <c r="W76" s="236"/>
      <c r="X76" s="236"/>
      <c r="Y76" s="236"/>
      <c r="Z76" s="236"/>
      <c r="AA76" s="236"/>
      <c r="AB76" s="236"/>
      <c r="AC76" s="236"/>
    </row>
    <row r="77" spans="1:29" ht="27.6" x14ac:dyDescent="0.25">
      <c r="A77" s="174"/>
      <c r="B77" s="198" t="s">
        <v>674</v>
      </c>
      <c r="C77" s="199">
        <v>1</v>
      </c>
      <c r="D77" s="174" t="s">
        <v>113</v>
      </c>
      <c r="E77" s="174">
        <v>1000</v>
      </c>
      <c r="F77" s="174">
        <f t="shared" si="15"/>
        <v>1000</v>
      </c>
      <c r="G77" s="200">
        <f t="shared" si="16"/>
        <v>1000</v>
      </c>
      <c r="H77" s="170"/>
      <c r="I77" s="170"/>
      <c r="J77" s="170"/>
      <c r="K77" s="236"/>
      <c r="L77" s="236"/>
      <c r="M77" s="236"/>
      <c r="N77" s="236"/>
      <c r="O77" s="236"/>
      <c r="P77" s="236"/>
      <c r="Q77" s="236"/>
      <c r="R77" s="236"/>
      <c r="S77" s="236"/>
      <c r="T77" s="236"/>
      <c r="U77" s="236"/>
      <c r="V77" s="236"/>
      <c r="W77" s="236"/>
      <c r="X77" s="236"/>
      <c r="Y77" s="236"/>
      <c r="Z77" s="236"/>
      <c r="AA77" s="236"/>
      <c r="AB77" s="236"/>
      <c r="AC77" s="236"/>
    </row>
    <row r="78" spans="1:29" ht="13.8" x14ac:dyDescent="0.25">
      <c r="A78" s="193" t="s">
        <v>83</v>
      </c>
      <c r="B78" s="194" t="s">
        <v>120</v>
      </c>
      <c r="C78" s="193"/>
      <c r="D78" s="193"/>
      <c r="E78" s="193"/>
      <c r="F78" s="193">
        <f t="shared" ref="F78:G78" si="17">SUM(F79:F83)</f>
        <v>19366</v>
      </c>
      <c r="G78" s="203">
        <f t="shared" si="17"/>
        <v>19366</v>
      </c>
      <c r="H78" s="170"/>
      <c r="I78" s="170"/>
      <c r="J78" s="170"/>
      <c r="K78" s="236"/>
      <c r="L78" s="236"/>
      <c r="M78" s="236"/>
      <c r="N78" s="236"/>
      <c r="O78" s="236"/>
      <c r="P78" s="236"/>
      <c r="Q78" s="236"/>
      <c r="R78" s="236"/>
      <c r="S78" s="236"/>
      <c r="T78" s="236"/>
      <c r="U78" s="236"/>
      <c r="V78" s="236"/>
      <c r="W78" s="236"/>
      <c r="X78" s="236"/>
      <c r="Y78" s="236"/>
      <c r="Z78" s="236"/>
      <c r="AA78" s="236"/>
      <c r="AB78" s="236"/>
      <c r="AC78" s="236"/>
    </row>
    <row r="79" spans="1:29" ht="27.6" x14ac:dyDescent="0.25">
      <c r="A79" s="174"/>
      <c r="B79" s="198" t="s">
        <v>675</v>
      </c>
      <c r="C79" s="199">
        <v>1</v>
      </c>
      <c r="D79" s="174" t="s">
        <v>113</v>
      </c>
      <c r="E79" s="174">
        <v>1500</v>
      </c>
      <c r="F79" s="174">
        <f t="shared" ref="F79:F83" si="18">C79*E79</f>
        <v>1500</v>
      </c>
      <c r="G79" s="200">
        <f t="shared" ref="G79:G83" si="19">C79*E79</f>
        <v>1500</v>
      </c>
      <c r="H79" s="170"/>
      <c r="I79" s="170"/>
      <c r="J79" s="170"/>
      <c r="K79" s="236"/>
      <c r="L79" s="236"/>
      <c r="M79" s="236"/>
      <c r="N79" s="236"/>
      <c r="O79" s="236"/>
      <c r="P79" s="236"/>
      <c r="Q79" s="236"/>
      <c r="R79" s="236"/>
      <c r="S79" s="236"/>
      <c r="T79" s="236"/>
      <c r="U79" s="236"/>
      <c r="V79" s="236"/>
      <c r="W79" s="236"/>
      <c r="X79" s="236"/>
      <c r="Y79" s="236"/>
      <c r="Z79" s="236"/>
      <c r="AA79" s="236"/>
      <c r="AB79" s="236"/>
      <c r="AC79" s="236"/>
    </row>
    <row r="80" spans="1:29" ht="41.4" x14ac:dyDescent="0.25">
      <c r="A80" s="174"/>
      <c r="B80" s="198" t="s">
        <v>676</v>
      </c>
      <c r="C80" s="199">
        <v>5</v>
      </c>
      <c r="D80" s="174" t="s">
        <v>113</v>
      </c>
      <c r="E80" s="174">
        <v>1850</v>
      </c>
      <c r="F80" s="174">
        <f t="shared" si="18"/>
        <v>9250</v>
      </c>
      <c r="G80" s="200">
        <f t="shared" si="19"/>
        <v>9250</v>
      </c>
      <c r="H80" s="170"/>
      <c r="I80" s="170"/>
      <c r="J80" s="170"/>
      <c r="K80" s="236"/>
      <c r="L80" s="236"/>
      <c r="M80" s="236"/>
      <c r="N80" s="236"/>
      <c r="O80" s="236"/>
      <c r="P80" s="236"/>
      <c r="Q80" s="236"/>
      <c r="R80" s="236"/>
      <c r="S80" s="236"/>
      <c r="T80" s="236"/>
      <c r="U80" s="236"/>
      <c r="V80" s="236"/>
      <c r="W80" s="236"/>
      <c r="X80" s="236"/>
      <c r="Y80" s="236"/>
      <c r="Z80" s="236"/>
      <c r="AA80" s="236"/>
      <c r="AB80" s="236"/>
      <c r="AC80" s="236"/>
    </row>
    <row r="81" spans="1:29" ht="96.6" x14ac:dyDescent="0.25">
      <c r="A81" s="174"/>
      <c r="B81" s="198" t="s">
        <v>677</v>
      </c>
      <c r="C81" s="199">
        <v>4</v>
      </c>
      <c r="D81" s="174" t="s">
        <v>113</v>
      </c>
      <c r="E81" s="174">
        <v>1000</v>
      </c>
      <c r="F81" s="174">
        <f t="shared" si="18"/>
        <v>4000</v>
      </c>
      <c r="G81" s="200">
        <f t="shared" si="19"/>
        <v>4000</v>
      </c>
      <c r="H81" s="170"/>
      <c r="I81" s="170"/>
      <c r="J81" s="170"/>
      <c r="K81" s="236"/>
      <c r="L81" s="236"/>
      <c r="M81" s="236"/>
      <c r="N81" s="236"/>
      <c r="O81" s="236"/>
      <c r="P81" s="236"/>
      <c r="Q81" s="236"/>
      <c r="R81" s="236"/>
      <c r="S81" s="236"/>
      <c r="T81" s="236"/>
      <c r="U81" s="236"/>
      <c r="V81" s="236"/>
      <c r="W81" s="236"/>
      <c r="X81" s="236"/>
      <c r="Y81" s="236"/>
      <c r="Z81" s="236"/>
      <c r="AA81" s="236"/>
      <c r="AB81" s="236"/>
      <c r="AC81" s="236"/>
    </row>
    <row r="82" spans="1:29" ht="27.6" x14ac:dyDescent="0.25">
      <c r="A82" s="174"/>
      <c r="B82" s="198" t="s">
        <v>423</v>
      </c>
      <c r="C82" s="199">
        <v>1</v>
      </c>
      <c r="D82" s="174" t="s">
        <v>113</v>
      </c>
      <c r="E82" s="174">
        <v>3000</v>
      </c>
      <c r="F82" s="174">
        <f t="shared" si="18"/>
        <v>3000</v>
      </c>
      <c r="G82" s="200">
        <f t="shared" si="19"/>
        <v>3000</v>
      </c>
      <c r="H82" s="170"/>
      <c r="I82" s="170"/>
      <c r="J82" s="170"/>
      <c r="K82" s="236"/>
      <c r="L82" s="236"/>
      <c r="M82" s="236"/>
      <c r="N82" s="236"/>
      <c r="O82" s="236"/>
      <c r="P82" s="236"/>
      <c r="Q82" s="236"/>
      <c r="R82" s="236"/>
      <c r="S82" s="236"/>
      <c r="T82" s="236"/>
      <c r="U82" s="236"/>
      <c r="V82" s="236"/>
      <c r="W82" s="236"/>
      <c r="X82" s="236"/>
      <c r="Y82" s="236"/>
      <c r="Z82" s="236"/>
      <c r="AA82" s="236"/>
      <c r="AB82" s="236"/>
      <c r="AC82" s="236"/>
    </row>
    <row r="83" spans="1:29" ht="13.8" x14ac:dyDescent="0.25">
      <c r="A83" s="174"/>
      <c r="B83" s="198" t="s">
        <v>605</v>
      </c>
      <c r="C83" s="199">
        <v>1</v>
      </c>
      <c r="D83" s="174" t="s">
        <v>113</v>
      </c>
      <c r="E83" s="174">
        <v>1616</v>
      </c>
      <c r="F83" s="174">
        <f t="shared" si="18"/>
        <v>1616</v>
      </c>
      <c r="G83" s="200">
        <f t="shared" si="19"/>
        <v>1616</v>
      </c>
      <c r="H83" s="170"/>
      <c r="I83" s="170"/>
      <c r="J83" s="170"/>
      <c r="K83" s="236"/>
      <c r="L83" s="236"/>
      <c r="M83" s="236"/>
      <c r="N83" s="236"/>
      <c r="O83" s="236"/>
      <c r="P83" s="236"/>
      <c r="Q83" s="236"/>
      <c r="R83" s="236"/>
      <c r="S83" s="236"/>
      <c r="T83" s="236"/>
      <c r="U83" s="236"/>
      <c r="V83" s="236"/>
      <c r="W83" s="236"/>
      <c r="X83" s="236"/>
      <c r="Y83" s="236"/>
      <c r="Z83" s="236"/>
      <c r="AA83" s="236"/>
      <c r="AB83" s="236"/>
      <c r="AC83" s="236"/>
    </row>
    <row r="84" spans="1:29" ht="13.8" x14ac:dyDescent="0.25">
      <c r="A84" s="193" t="s">
        <v>85</v>
      </c>
      <c r="B84" s="194" t="s">
        <v>126</v>
      </c>
      <c r="C84" s="204"/>
      <c r="D84" s="193"/>
      <c r="E84" s="193"/>
      <c r="F84" s="193">
        <f t="shared" ref="F84:G84" si="20">SUM(F85:F88)</f>
        <v>11600</v>
      </c>
      <c r="G84" s="203">
        <f t="shared" si="20"/>
        <v>11600</v>
      </c>
      <c r="H84" s="170"/>
      <c r="I84" s="170"/>
      <c r="J84" s="170"/>
      <c r="K84" s="236"/>
      <c r="L84" s="236"/>
      <c r="M84" s="236"/>
      <c r="N84" s="236"/>
      <c r="O84" s="236"/>
      <c r="P84" s="236"/>
      <c r="Q84" s="236"/>
      <c r="R84" s="236"/>
      <c r="S84" s="236"/>
      <c r="T84" s="236"/>
      <c r="U84" s="236"/>
      <c r="V84" s="236"/>
      <c r="W84" s="236"/>
      <c r="X84" s="236"/>
      <c r="Y84" s="236"/>
      <c r="Z84" s="236"/>
      <c r="AA84" s="236"/>
      <c r="AB84" s="236"/>
      <c r="AC84" s="236"/>
    </row>
    <row r="85" spans="1:29" ht="13.8" x14ac:dyDescent="0.25">
      <c r="A85" s="174"/>
      <c r="B85" s="198" t="s">
        <v>678</v>
      </c>
      <c r="C85" s="199">
        <v>10</v>
      </c>
      <c r="D85" s="174" t="s">
        <v>113</v>
      </c>
      <c r="E85" s="174">
        <v>700</v>
      </c>
      <c r="F85" s="174">
        <f t="shared" ref="F85:F88" si="21">C85*E85</f>
        <v>7000</v>
      </c>
      <c r="G85" s="200">
        <f t="shared" ref="G85:G88" si="22">C85*E85</f>
        <v>7000</v>
      </c>
      <c r="H85" s="170"/>
      <c r="I85" s="170"/>
      <c r="J85" s="170"/>
      <c r="K85" s="236"/>
      <c r="L85" s="236"/>
      <c r="M85" s="236"/>
      <c r="N85" s="236"/>
      <c r="O85" s="236"/>
      <c r="P85" s="236"/>
      <c r="Q85" s="236"/>
      <c r="R85" s="236"/>
      <c r="S85" s="236"/>
      <c r="T85" s="236"/>
      <c r="U85" s="236"/>
      <c r="V85" s="236"/>
      <c r="W85" s="236"/>
      <c r="X85" s="236"/>
      <c r="Y85" s="236"/>
      <c r="Z85" s="236"/>
      <c r="AA85" s="236"/>
      <c r="AB85" s="236"/>
      <c r="AC85" s="236"/>
    </row>
    <row r="86" spans="1:29" ht="13.8" x14ac:dyDescent="0.25">
      <c r="A86" s="174"/>
      <c r="B86" s="198" t="s">
        <v>679</v>
      </c>
      <c r="C86" s="199">
        <v>5</v>
      </c>
      <c r="D86" s="174" t="s">
        <v>113</v>
      </c>
      <c r="E86" s="174">
        <v>200</v>
      </c>
      <c r="F86" s="174">
        <f t="shared" si="21"/>
        <v>1000</v>
      </c>
      <c r="G86" s="200">
        <f t="shared" si="22"/>
        <v>1000</v>
      </c>
      <c r="H86" s="170"/>
      <c r="I86" s="170"/>
      <c r="J86" s="170"/>
      <c r="K86" s="236"/>
      <c r="L86" s="236"/>
      <c r="M86" s="236"/>
      <c r="N86" s="236"/>
      <c r="O86" s="236"/>
      <c r="P86" s="236"/>
      <c r="Q86" s="236"/>
      <c r="R86" s="236"/>
      <c r="S86" s="236"/>
      <c r="T86" s="236"/>
      <c r="U86" s="236"/>
      <c r="V86" s="236"/>
      <c r="W86" s="236"/>
      <c r="X86" s="236"/>
      <c r="Y86" s="236"/>
      <c r="Z86" s="236"/>
      <c r="AA86" s="236"/>
      <c r="AB86" s="236"/>
      <c r="AC86" s="236"/>
    </row>
    <row r="87" spans="1:29" ht="13.8" x14ac:dyDescent="0.25">
      <c r="A87" s="174"/>
      <c r="B87" s="198" t="s">
        <v>680</v>
      </c>
      <c r="C87" s="199">
        <v>15</v>
      </c>
      <c r="D87" s="174" t="s">
        <v>113</v>
      </c>
      <c r="E87" s="174">
        <v>120</v>
      </c>
      <c r="F87" s="174">
        <f t="shared" si="21"/>
        <v>1800</v>
      </c>
      <c r="G87" s="200">
        <f t="shared" si="22"/>
        <v>1800</v>
      </c>
      <c r="H87" s="170"/>
      <c r="I87" s="170"/>
      <c r="J87" s="170"/>
      <c r="K87" s="236"/>
      <c r="L87" s="236"/>
      <c r="M87" s="236"/>
      <c r="N87" s="236"/>
      <c r="O87" s="236"/>
      <c r="P87" s="236"/>
      <c r="Q87" s="236"/>
      <c r="R87" s="236"/>
      <c r="S87" s="236"/>
      <c r="T87" s="236"/>
      <c r="U87" s="236"/>
      <c r="V87" s="236"/>
      <c r="W87" s="236"/>
      <c r="X87" s="236"/>
      <c r="Y87" s="236"/>
      <c r="Z87" s="236"/>
      <c r="AA87" s="236"/>
      <c r="AB87" s="236"/>
      <c r="AC87" s="236"/>
    </row>
    <row r="88" spans="1:29" ht="96.6" x14ac:dyDescent="0.25">
      <c r="A88" s="174"/>
      <c r="B88" s="198" t="s">
        <v>681</v>
      </c>
      <c r="C88" s="199">
        <v>3</v>
      </c>
      <c r="D88" s="174" t="s">
        <v>113</v>
      </c>
      <c r="E88" s="174">
        <v>600</v>
      </c>
      <c r="F88" s="174">
        <f t="shared" si="21"/>
        <v>1800</v>
      </c>
      <c r="G88" s="200">
        <f t="shared" si="22"/>
        <v>1800</v>
      </c>
      <c r="H88" s="170"/>
      <c r="I88" s="170"/>
      <c r="J88" s="170"/>
      <c r="K88" s="236"/>
      <c r="L88" s="236"/>
      <c r="M88" s="236"/>
      <c r="N88" s="236"/>
      <c r="O88" s="236"/>
      <c r="P88" s="236"/>
      <c r="Q88" s="236"/>
      <c r="R88" s="236"/>
      <c r="S88" s="236"/>
      <c r="T88" s="236"/>
      <c r="U88" s="236"/>
      <c r="V88" s="236"/>
      <c r="W88" s="236"/>
      <c r="X88" s="236"/>
      <c r="Y88" s="236"/>
      <c r="Z88" s="236"/>
      <c r="AA88" s="236"/>
      <c r="AB88" s="236"/>
      <c r="AC88" s="236"/>
    </row>
    <row r="89" spans="1:29" ht="13.8" x14ac:dyDescent="0.25">
      <c r="A89" s="205"/>
      <c r="B89" s="748" t="s">
        <v>128</v>
      </c>
      <c r="C89" s="205"/>
      <c r="D89" s="205"/>
      <c r="E89" s="205"/>
      <c r="F89" s="205">
        <f t="shared" ref="F89:G89" si="23">F66+F78+F84</f>
        <v>55466</v>
      </c>
      <c r="G89" s="203">
        <f t="shared" si="23"/>
        <v>55466</v>
      </c>
      <c r="H89" s="170"/>
      <c r="I89" s="170"/>
      <c r="J89" s="170"/>
      <c r="K89" s="236"/>
      <c r="L89" s="236"/>
      <c r="M89" s="236"/>
      <c r="N89" s="236"/>
      <c r="O89" s="236"/>
      <c r="P89" s="236"/>
      <c r="Q89" s="236"/>
      <c r="R89" s="236"/>
      <c r="S89" s="236"/>
      <c r="T89" s="236"/>
      <c r="U89" s="236"/>
      <c r="V89" s="236"/>
      <c r="W89" s="236"/>
      <c r="X89" s="236"/>
      <c r="Y89" s="236"/>
      <c r="Z89" s="236"/>
      <c r="AA89" s="236"/>
      <c r="AB89" s="236"/>
      <c r="AC89" s="236"/>
    </row>
    <row r="90" spans="1:29" ht="13.8" x14ac:dyDescent="0.25">
      <c r="A90" s="207"/>
      <c r="B90" s="208"/>
      <c r="C90" s="207"/>
      <c r="D90" s="207"/>
      <c r="E90" s="207"/>
      <c r="F90" s="207"/>
      <c r="G90" s="200"/>
      <c r="H90" s="170"/>
      <c r="I90" s="170"/>
      <c r="J90" s="170"/>
      <c r="K90" s="236"/>
      <c r="L90" s="236"/>
      <c r="M90" s="236"/>
      <c r="N90" s="236"/>
      <c r="O90" s="236"/>
      <c r="P90" s="236"/>
      <c r="Q90" s="236"/>
      <c r="R90" s="236"/>
      <c r="S90" s="236"/>
      <c r="T90" s="236"/>
      <c r="U90" s="236"/>
      <c r="V90" s="236"/>
      <c r="W90" s="236"/>
      <c r="X90" s="236"/>
      <c r="Y90" s="236"/>
      <c r="Z90" s="236"/>
      <c r="AA90" s="236"/>
      <c r="AB90" s="236"/>
      <c r="AC90" s="236"/>
    </row>
    <row r="91" spans="1:29" ht="27.6" x14ac:dyDescent="0.25">
      <c r="A91" s="193" t="s">
        <v>129</v>
      </c>
      <c r="B91" s="194" t="s">
        <v>130</v>
      </c>
      <c r="C91" s="193"/>
      <c r="D91" s="193"/>
      <c r="E91" s="193"/>
      <c r="F91" s="193">
        <f t="shared" ref="F91:G91" si="24">F92</f>
        <v>8077</v>
      </c>
      <c r="G91" s="203">
        <f t="shared" si="24"/>
        <v>8077</v>
      </c>
      <c r="H91" s="213"/>
      <c r="I91" s="170"/>
      <c r="J91" s="170"/>
      <c r="K91" s="236"/>
      <c r="L91" s="236"/>
      <c r="M91" s="236"/>
      <c r="N91" s="236"/>
      <c r="O91" s="236"/>
      <c r="P91" s="236"/>
      <c r="Q91" s="236"/>
      <c r="R91" s="236"/>
      <c r="S91" s="236"/>
      <c r="T91" s="236"/>
      <c r="U91" s="236"/>
      <c r="V91" s="236"/>
      <c r="W91" s="236"/>
      <c r="X91" s="236"/>
      <c r="Y91" s="236"/>
      <c r="Z91" s="236"/>
      <c r="AA91" s="236"/>
      <c r="AB91" s="236"/>
      <c r="AC91" s="236"/>
    </row>
    <row r="92" spans="1:29" ht="27.6" x14ac:dyDescent="0.25">
      <c r="A92" s="223"/>
      <c r="B92" s="215" t="s">
        <v>131</v>
      </c>
      <c r="C92" s="224">
        <v>1</v>
      </c>
      <c r="D92" s="223" t="s">
        <v>113</v>
      </c>
      <c r="E92" s="223">
        <v>8077</v>
      </c>
      <c r="F92" s="174">
        <f>C92*E92</f>
        <v>8077</v>
      </c>
      <c r="G92" s="200">
        <f>C92*E92</f>
        <v>8077</v>
      </c>
      <c r="H92" s="170"/>
      <c r="I92" s="170"/>
      <c r="J92" s="170"/>
      <c r="K92" s="236"/>
      <c r="L92" s="236"/>
      <c r="M92" s="236"/>
      <c r="N92" s="236"/>
      <c r="O92" s="236"/>
      <c r="P92" s="236"/>
      <c r="Q92" s="236"/>
      <c r="R92" s="236"/>
      <c r="S92" s="236"/>
      <c r="T92" s="236"/>
      <c r="U92" s="236"/>
      <c r="V92" s="236"/>
      <c r="W92" s="236"/>
      <c r="X92" s="236"/>
      <c r="Y92" s="236"/>
      <c r="Z92" s="236"/>
      <c r="AA92" s="236"/>
      <c r="AB92" s="236"/>
      <c r="AC92" s="236"/>
    </row>
    <row r="93" spans="1:29" ht="27.6" x14ac:dyDescent="0.25">
      <c r="A93" s="193" t="s">
        <v>137</v>
      </c>
      <c r="B93" s="194" t="s">
        <v>138</v>
      </c>
      <c r="C93" s="193"/>
      <c r="D93" s="193"/>
      <c r="E93" s="193"/>
      <c r="F93" s="193">
        <f t="shared" ref="F93:G93" si="25">F94</f>
        <v>5385</v>
      </c>
      <c r="G93" s="203">
        <f t="shared" si="25"/>
        <v>5385</v>
      </c>
      <c r="H93" s="170"/>
      <c r="I93" s="170"/>
      <c r="J93" s="170"/>
      <c r="K93" s="236"/>
      <c r="L93" s="236"/>
      <c r="M93" s="236"/>
      <c r="N93" s="236"/>
      <c r="O93" s="236"/>
      <c r="P93" s="236"/>
      <c r="Q93" s="236"/>
      <c r="R93" s="236"/>
      <c r="S93" s="236"/>
      <c r="T93" s="236"/>
      <c r="U93" s="236"/>
      <c r="V93" s="236"/>
      <c r="W93" s="236"/>
      <c r="X93" s="236"/>
      <c r="Y93" s="236"/>
      <c r="Z93" s="236"/>
      <c r="AA93" s="236"/>
      <c r="AB93" s="236"/>
      <c r="AC93" s="236"/>
    </row>
    <row r="94" spans="1:29" ht="13.8" x14ac:dyDescent="0.25">
      <c r="A94" s="731"/>
      <c r="B94" s="749" t="s">
        <v>178</v>
      </c>
      <c r="C94" s="733">
        <v>12</v>
      </c>
      <c r="D94" s="731" t="s">
        <v>141</v>
      </c>
      <c r="E94" s="731">
        <v>448.75</v>
      </c>
      <c r="F94" s="735">
        <f>C94*E94</f>
        <v>5385</v>
      </c>
      <c r="G94" s="200">
        <f>C94*E94</f>
        <v>5385</v>
      </c>
      <c r="H94" s="170"/>
      <c r="I94" s="170"/>
      <c r="J94" s="170"/>
      <c r="K94" s="236"/>
      <c r="L94" s="236"/>
      <c r="M94" s="236"/>
      <c r="N94" s="236"/>
      <c r="O94" s="236"/>
      <c r="P94" s="236"/>
      <c r="Q94" s="236"/>
      <c r="R94" s="236"/>
      <c r="S94" s="236"/>
      <c r="T94" s="236"/>
      <c r="U94" s="236"/>
      <c r="V94" s="236"/>
      <c r="W94" s="236"/>
      <c r="X94" s="236"/>
      <c r="Y94" s="236"/>
      <c r="Z94" s="236"/>
      <c r="AA94" s="236"/>
      <c r="AB94" s="236"/>
      <c r="AC94" s="236"/>
    </row>
    <row r="95" spans="1:29" ht="13.8" x14ac:dyDescent="0.25">
      <c r="A95" s="736"/>
      <c r="B95" s="750"/>
      <c r="C95" s="736"/>
      <c r="D95" s="736"/>
      <c r="E95" s="736"/>
      <c r="F95" s="737"/>
      <c r="G95" s="620">
        <f>F95</f>
        <v>0</v>
      </c>
      <c r="H95" s="236"/>
      <c r="I95" s="170"/>
      <c r="J95" s="170"/>
      <c r="K95" s="236"/>
      <c r="L95" s="236"/>
      <c r="M95" s="236"/>
      <c r="N95" s="236"/>
      <c r="O95" s="236"/>
      <c r="P95" s="236"/>
      <c r="Q95" s="236"/>
      <c r="R95" s="236"/>
      <c r="S95" s="236"/>
      <c r="T95" s="236"/>
      <c r="U95" s="236"/>
      <c r="V95" s="236"/>
      <c r="W95" s="236"/>
      <c r="X95" s="236"/>
      <c r="Y95" s="236"/>
      <c r="Z95" s="236"/>
      <c r="AA95" s="236"/>
      <c r="AB95" s="236"/>
      <c r="AC95" s="236"/>
    </row>
    <row r="96" spans="1:29" ht="13.8" x14ac:dyDescent="0.25">
      <c r="A96" s="152"/>
      <c r="B96" s="152"/>
      <c r="C96" s="152"/>
      <c r="D96" s="152"/>
      <c r="E96" s="739"/>
      <c r="F96" s="739"/>
      <c r="G96" s="745"/>
      <c r="H96" s="739"/>
      <c r="I96" s="236"/>
      <c r="J96" s="236"/>
      <c r="K96" s="236"/>
      <c r="L96" s="236"/>
      <c r="M96" s="236"/>
      <c r="N96" s="236"/>
      <c r="O96" s="236"/>
      <c r="P96" s="236"/>
      <c r="Q96" s="236"/>
      <c r="R96" s="236"/>
      <c r="S96" s="236"/>
      <c r="T96" s="236"/>
      <c r="U96" s="236"/>
      <c r="V96" s="236"/>
      <c r="W96" s="236"/>
      <c r="X96" s="236"/>
      <c r="Y96" s="236"/>
      <c r="Z96" s="236"/>
      <c r="AA96" s="236"/>
      <c r="AB96" s="236"/>
      <c r="AC96" s="236"/>
    </row>
    <row r="97" spans="1:29" ht="13.8" x14ac:dyDescent="0.25">
      <c r="A97" s="152"/>
      <c r="B97" s="152"/>
      <c r="C97" s="152"/>
      <c r="D97" s="152"/>
      <c r="E97" s="739"/>
      <c r="F97" s="739"/>
      <c r="G97" s="745"/>
      <c r="H97" s="739"/>
      <c r="I97" s="236"/>
      <c r="J97" s="236"/>
      <c r="K97" s="236"/>
      <c r="L97" s="236"/>
      <c r="M97" s="236"/>
      <c r="N97" s="236"/>
      <c r="O97" s="236"/>
      <c r="P97" s="236"/>
      <c r="Q97" s="236"/>
      <c r="R97" s="236"/>
      <c r="S97" s="236"/>
      <c r="T97" s="236"/>
      <c r="U97" s="236"/>
      <c r="V97" s="236"/>
      <c r="W97" s="236"/>
      <c r="X97" s="236"/>
      <c r="Y97" s="236"/>
      <c r="Z97" s="236"/>
      <c r="AA97" s="236"/>
      <c r="AB97" s="236"/>
      <c r="AC97" s="236"/>
    </row>
    <row r="98" spans="1:29" ht="13.2" x14ac:dyDescent="0.25">
      <c r="A98" s="1070" t="s">
        <v>682</v>
      </c>
      <c r="B98" s="987"/>
      <c r="C98" s="987"/>
      <c r="D98" s="987"/>
      <c r="E98" s="987"/>
      <c r="F98" s="987"/>
      <c r="G98" s="987"/>
      <c r="H98" s="987"/>
      <c r="I98" s="987"/>
      <c r="J98" s="985"/>
      <c r="K98" s="236"/>
      <c r="L98" s="236"/>
      <c r="M98" s="236"/>
      <c r="N98" s="236"/>
      <c r="O98" s="236"/>
      <c r="P98" s="236"/>
      <c r="Q98" s="236"/>
      <c r="R98" s="236"/>
      <c r="S98" s="236"/>
      <c r="T98" s="236"/>
      <c r="U98" s="236"/>
      <c r="V98" s="236"/>
      <c r="W98" s="236"/>
      <c r="X98" s="236"/>
      <c r="Y98" s="236"/>
      <c r="Z98" s="236"/>
      <c r="AA98" s="236"/>
      <c r="AB98" s="236"/>
      <c r="AC98" s="236"/>
    </row>
    <row r="99" spans="1:29" ht="13.8" x14ac:dyDescent="0.25">
      <c r="A99" s="988" t="s">
        <v>92</v>
      </c>
      <c r="B99" s="987"/>
      <c r="C99" s="987"/>
      <c r="D99" s="987"/>
      <c r="E99" s="987"/>
      <c r="F99" s="985"/>
      <c r="G99" s="742"/>
      <c r="H99" s="1071" t="s">
        <v>93</v>
      </c>
      <c r="I99" s="987"/>
      <c r="J99" s="985"/>
      <c r="K99" s="236"/>
      <c r="L99" s="236"/>
      <c r="M99" s="236"/>
      <c r="N99" s="236"/>
      <c r="O99" s="236"/>
      <c r="P99" s="236"/>
      <c r="Q99" s="236"/>
      <c r="R99" s="236"/>
      <c r="S99" s="236"/>
      <c r="T99" s="236"/>
      <c r="U99" s="236"/>
      <c r="V99" s="236"/>
      <c r="W99" s="236"/>
      <c r="X99" s="236"/>
      <c r="Y99" s="236"/>
      <c r="Z99" s="236"/>
      <c r="AA99" s="236"/>
      <c r="AB99" s="236"/>
      <c r="AC99" s="236"/>
    </row>
    <row r="100" spans="1:29" ht="13.8" x14ac:dyDescent="0.25">
      <c r="A100" s="225" t="s">
        <v>94</v>
      </c>
      <c r="B100" s="225" t="s">
        <v>95</v>
      </c>
      <c r="C100" s="225" t="s">
        <v>96</v>
      </c>
      <c r="D100" s="225" t="s">
        <v>97</v>
      </c>
      <c r="E100" s="225" t="s">
        <v>98</v>
      </c>
      <c r="F100" s="746" t="s">
        <v>99</v>
      </c>
      <c r="G100" s="747"/>
      <c r="H100" s="746" t="s">
        <v>101</v>
      </c>
      <c r="I100" s="746" t="s">
        <v>102</v>
      </c>
      <c r="J100" s="746" t="s">
        <v>103</v>
      </c>
      <c r="K100" s="236"/>
      <c r="L100" s="236"/>
      <c r="M100" s="236"/>
      <c r="N100" s="236"/>
      <c r="O100" s="236"/>
      <c r="P100" s="236"/>
      <c r="Q100" s="236"/>
      <c r="R100" s="236"/>
      <c r="S100" s="236"/>
      <c r="T100" s="236"/>
      <c r="U100" s="236"/>
      <c r="V100" s="236"/>
      <c r="W100" s="236"/>
      <c r="X100" s="236"/>
      <c r="Y100" s="236"/>
      <c r="Z100" s="236"/>
      <c r="AA100" s="236"/>
      <c r="AB100" s="236"/>
      <c r="AC100" s="236"/>
    </row>
    <row r="101" spans="1:29" ht="13.8" x14ac:dyDescent="0.25">
      <c r="A101" s="186"/>
      <c r="B101" s="568" t="s">
        <v>104</v>
      </c>
      <c r="C101" s="186"/>
      <c r="D101" s="186"/>
      <c r="E101" s="188"/>
      <c r="F101" s="232">
        <f>F117+F119+F121+F124</f>
        <v>36800</v>
      </c>
      <c r="G101" s="321">
        <f>G102+G107+G114+G119+G121+G124</f>
        <v>36800</v>
      </c>
      <c r="H101" s="232">
        <v>12100</v>
      </c>
      <c r="I101" s="232">
        <v>12400</v>
      </c>
      <c r="J101" s="232">
        <v>12300</v>
      </c>
      <c r="K101" s="236"/>
      <c r="L101" s="236"/>
      <c r="M101" s="236"/>
      <c r="N101" s="236"/>
      <c r="O101" s="236"/>
      <c r="P101" s="236"/>
      <c r="Q101" s="236"/>
      <c r="R101" s="236"/>
      <c r="S101" s="236"/>
      <c r="T101" s="236"/>
      <c r="U101" s="236"/>
      <c r="V101" s="236"/>
      <c r="W101" s="236"/>
      <c r="X101" s="236"/>
      <c r="Y101" s="236"/>
      <c r="Z101" s="236"/>
      <c r="AA101" s="236"/>
      <c r="AB101" s="236"/>
      <c r="AC101" s="236"/>
    </row>
    <row r="102" spans="1:29" ht="13.8" x14ac:dyDescent="0.25">
      <c r="A102" s="193" t="s">
        <v>82</v>
      </c>
      <c r="B102" s="193" t="s">
        <v>105</v>
      </c>
      <c r="C102" s="204"/>
      <c r="D102" s="193"/>
      <c r="E102" s="193"/>
      <c r="F102" s="195">
        <f t="shared" ref="F102:G102" si="26">SUM(F103:F106)</f>
        <v>16800</v>
      </c>
      <c r="G102" s="203">
        <f t="shared" si="26"/>
        <v>16800</v>
      </c>
      <c r="H102" s="170"/>
      <c r="I102" s="170"/>
      <c r="J102" s="170"/>
      <c r="K102" s="236"/>
      <c r="L102" s="236"/>
      <c r="M102" s="236"/>
      <c r="N102" s="236"/>
      <c r="O102" s="236"/>
      <c r="P102" s="236"/>
      <c r="Q102" s="236"/>
      <c r="R102" s="236"/>
      <c r="S102" s="236"/>
      <c r="T102" s="236"/>
      <c r="U102" s="236"/>
      <c r="V102" s="236"/>
      <c r="W102" s="236"/>
      <c r="X102" s="236"/>
      <c r="Y102" s="236"/>
      <c r="Z102" s="236"/>
      <c r="AA102" s="236"/>
      <c r="AB102" s="236"/>
      <c r="AC102" s="236"/>
    </row>
    <row r="103" spans="1:29" ht="27.6" x14ac:dyDescent="0.25">
      <c r="A103" s="174"/>
      <c r="B103" s="751" t="s">
        <v>683</v>
      </c>
      <c r="C103" s="752">
        <v>1</v>
      </c>
      <c r="D103" s="174" t="s">
        <v>107</v>
      </c>
      <c r="E103" s="174">
        <v>3000</v>
      </c>
      <c r="F103" s="174">
        <f t="shared" ref="F103:F106" si="27">C103*E103</f>
        <v>3000</v>
      </c>
      <c r="G103" s="200">
        <f t="shared" ref="G103:G106" si="28">C103*E103</f>
        <v>3000</v>
      </c>
      <c r="H103" s="170"/>
      <c r="I103" s="170"/>
      <c r="J103" s="170"/>
      <c r="K103" s="236"/>
      <c r="L103" s="236"/>
      <c r="M103" s="236"/>
      <c r="N103" s="236"/>
      <c r="O103" s="236"/>
      <c r="P103" s="236"/>
      <c r="Q103" s="236"/>
      <c r="R103" s="236"/>
      <c r="S103" s="236"/>
      <c r="T103" s="236"/>
      <c r="U103" s="236"/>
      <c r="V103" s="236"/>
      <c r="W103" s="236"/>
      <c r="X103" s="236"/>
      <c r="Y103" s="236"/>
      <c r="Z103" s="236"/>
      <c r="AA103" s="236"/>
      <c r="AB103" s="236"/>
      <c r="AC103" s="236"/>
    </row>
    <row r="104" spans="1:29" ht="27.6" x14ac:dyDescent="0.25">
      <c r="A104" s="174"/>
      <c r="B104" s="751" t="s">
        <v>684</v>
      </c>
      <c r="C104" s="752">
        <v>11</v>
      </c>
      <c r="D104" s="174" t="s">
        <v>107</v>
      </c>
      <c r="E104" s="174">
        <v>1000</v>
      </c>
      <c r="F104" s="174">
        <f t="shared" si="27"/>
        <v>11000</v>
      </c>
      <c r="G104" s="200">
        <f t="shared" si="28"/>
        <v>11000</v>
      </c>
      <c r="H104" s="170"/>
      <c r="I104" s="213"/>
      <c r="J104" s="170"/>
      <c r="K104" s="236"/>
      <c r="L104" s="236"/>
      <c r="M104" s="236"/>
      <c r="N104" s="236"/>
      <c r="O104" s="236"/>
      <c r="P104" s="236"/>
      <c r="Q104" s="236"/>
      <c r="R104" s="236"/>
      <c r="S104" s="236"/>
      <c r="T104" s="236"/>
      <c r="U104" s="236"/>
      <c r="V104" s="236"/>
      <c r="W104" s="236"/>
      <c r="X104" s="236"/>
      <c r="Y104" s="236"/>
      <c r="Z104" s="236"/>
      <c r="AA104" s="236"/>
      <c r="AB104" s="236"/>
      <c r="AC104" s="236"/>
    </row>
    <row r="105" spans="1:29" x14ac:dyDescent="0.25">
      <c r="A105" s="174"/>
      <c r="B105" s="751" t="s">
        <v>685</v>
      </c>
      <c r="C105" s="752">
        <v>2</v>
      </c>
      <c r="D105" s="174" t="s">
        <v>113</v>
      </c>
      <c r="E105" s="174">
        <v>1000</v>
      </c>
      <c r="F105" s="174">
        <f t="shared" si="27"/>
        <v>2000</v>
      </c>
      <c r="G105" s="200">
        <f t="shared" si="28"/>
        <v>2000</v>
      </c>
      <c r="H105" s="170"/>
      <c r="I105" s="213"/>
      <c r="J105" s="170"/>
      <c r="K105" s="236"/>
      <c r="L105" s="236"/>
      <c r="M105" s="236"/>
      <c r="N105" s="236"/>
      <c r="O105" s="236"/>
      <c r="P105" s="236"/>
      <c r="Q105" s="236"/>
      <c r="R105" s="236"/>
      <c r="S105" s="236"/>
      <c r="T105" s="236"/>
      <c r="U105" s="236"/>
      <c r="V105" s="236"/>
      <c r="W105" s="236"/>
      <c r="X105" s="236"/>
      <c r="Y105" s="236"/>
      <c r="Z105" s="236"/>
      <c r="AA105" s="236"/>
      <c r="AB105" s="236"/>
      <c r="AC105" s="236"/>
    </row>
    <row r="106" spans="1:29" ht="27.6" x14ac:dyDescent="0.25">
      <c r="A106" s="174"/>
      <c r="B106" s="751" t="s">
        <v>686</v>
      </c>
      <c r="C106" s="752">
        <v>2</v>
      </c>
      <c r="D106" s="174" t="s">
        <v>107</v>
      </c>
      <c r="E106" s="174">
        <v>400</v>
      </c>
      <c r="F106" s="174">
        <f t="shared" si="27"/>
        <v>800</v>
      </c>
      <c r="G106" s="200">
        <f t="shared" si="28"/>
        <v>800</v>
      </c>
      <c r="H106" s="170"/>
      <c r="I106" s="213"/>
      <c r="J106" s="170"/>
      <c r="K106" s="236"/>
      <c r="L106" s="236"/>
      <c r="M106" s="236"/>
      <c r="N106" s="236"/>
      <c r="O106" s="236"/>
      <c r="P106" s="236"/>
      <c r="Q106" s="236"/>
      <c r="R106" s="236"/>
      <c r="S106" s="236"/>
      <c r="T106" s="236"/>
      <c r="U106" s="236"/>
      <c r="V106" s="236"/>
      <c r="W106" s="236"/>
      <c r="X106" s="236"/>
      <c r="Y106" s="236"/>
      <c r="Z106" s="236"/>
      <c r="AA106" s="236"/>
      <c r="AB106" s="236"/>
      <c r="AC106" s="236"/>
    </row>
    <row r="107" spans="1:29" ht="13.8" x14ac:dyDescent="0.25">
      <c r="A107" s="193" t="s">
        <v>83</v>
      </c>
      <c r="B107" s="193" t="s">
        <v>120</v>
      </c>
      <c r="C107" s="193"/>
      <c r="D107" s="193"/>
      <c r="E107" s="193"/>
      <c r="F107" s="193">
        <f t="shared" ref="F107:G107" si="29">SUM(F108:F113)</f>
        <v>9663</v>
      </c>
      <c r="G107" s="203">
        <f t="shared" si="29"/>
        <v>9663</v>
      </c>
      <c r="H107" s="170"/>
      <c r="I107" s="213"/>
      <c r="J107" s="170"/>
      <c r="K107" s="236"/>
      <c r="L107" s="236"/>
      <c r="M107" s="236"/>
      <c r="N107" s="236"/>
      <c r="O107" s="236"/>
      <c r="P107" s="236"/>
      <c r="Q107" s="236"/>
      <c r="R107" s="236"/>
      <c r="S107" s="236"/>
      <c r="T107" s="236"/>
      <c r="U107" s="236"/>
      <c r="V107" s="236"/>
      <c r="W107" s="236"/>
      <c r="X107" s="236"/>
      <c r="Y107" s="236"/>
      <c r="Z107" s="236"/>
      <c r="AA107" s="236"/>
      <c r="AB107" s="236"/>
      <c r="AC107" s="236"/>
    </row>
    <row r="108" spans="1:29" ht="13.8" x14ac:dyDescent="0.25">
      <c r="A108" s="174"/>
      <c r="B108" s="223" t="s">
        <v>687</v>
      </c>
      <c r="C108" s="224">
        <v>1</v>
      </c>
      <c r="D108" s="174" t="s">
        <v>113</v>
      </c>
      <c r="E108" s="174">
        <v>2000</v>
      </c>
      <c r="F108" s="174">
        <f t="shared" ref="F108:F113" si="30">C108*E108</f>
        <v>2000</v>
      </c>
      <c r="G108" s="200">
        <f t="shared" ref="G108:G113" si="31">C108*E108</f>
        <v>2000</v>
      </c>
      <c r="H108" s="170"/>
      <c r="I108" s="213"/>
      <c r="J108" s="170"/>
      <c r="K108" s="236"/>
      <c r="L108" s="236"/>
      <c r="M108" s="236"/>
      <c r="N108" s="236"/>
      <c r="O108" s="236"/>
      <c r="P108" s="236"/>
      <c r="Q108" s="236"/>
      <c r="R108" s="236"/>
      <c r="S108" s="236"/>
      <c r="T108" s="236"/>
      <c r="U108" s="236"/>
      <c r="V108" s="236"/>
      <c r="W108" s="236"/>
      <c r="X108" s="236"/>
      <c r="Y108" s="236"/>
      <c r="Z108" s="236"/>
      <c r="AA108" s="236"/>
      <c r="AB108" s="236"/>
      <c r="AC108" s="236"/>
    </row>
    <row r="109" spans="1:29" ht="13.8" x14ac:dyDescent="0.25">
      <c r="A109" s="174"/>
      <c r="B109" s="223" t="s">
        <v>688</v>
      </c>
      <c r="C109" s="224">
        <v>1</v>
      </c>
      <c r="D109" s="174" t="s">
        <v>113</v>
      </c>
      <c r="E109" s="174">
        <v>3000</v>
      </c>
      <c r="F109" s="174">
        <f t="shared" si="30"/>
        <v>3000</v>
      </c>
      <c r="G109" s="200">
        <f t="shared" si="31"/>
        <v>3000</v>
      </c>
      <c r="H109" s="170"/>
      <c r="I109" s="170"/>
      <c r="J109" s="170"/>
      <c r="K109" s="236"/>
      <c r="L109" s="236"/>
      <c r="M109" s="236"/>
      <c r="N109" s="236"/>
      <c r="O109" s="236"/>
      <c r="P109" s="236"/>
      <c r="Q109" s="236"/>
      <c r="R109" s="236"/>
      <c r="S109" s="236"/>
      <c r="T109" s="236"/>
      <c r="U109" s="236"/>
      <c r="V109" s="236"/>
      <c r="W109" s="236"/>
      <c r="X109" s="236"/>
      <c r="Y109" s="236"/>
      <c r="Z109" s="236"/>
      <c r="AA109" s="236"/>
      <c r="AB109" s="236"/>
      <c r="AC109" s="236"/>
    </row>
    <row r="110" spans="1:29" ht="27.6" x14ac:dyDescent="0.25">
      <c r="A110" s="174"/>
      <c r="B110" s="198" t="s">
        <v>689</v>
      </c>
      <c r="C110" s="224">
        <v>1</v>
      </c>
      <c r="D110" s="174" t="s">
        <v>113</v>
      </c>
      <c r="E110" s="174">
        <v>2000</v>
      </c>
      <c r="F110" s="174">
        <f t="shared" si="30"/>
        <v>2000</v>
      </c>
      <c r="G110" s="200">
        <f t="shared" si="31"/>
        <v>2000</v>
      </c>
      <c r="H110" s="170"/>
      <c r="I110" s="170"/>
      <c r="J110" s="170"/>
      <c r="K110" s="236"/>
      <c r="L110" s="236"/>
      <c r="M110" s="236"/>
      <c r="N110" s="236"/>
      <c r="O110" s="236"/>
      <c r="P110" s="236"/>
      <c r="Q110" s="236"/>
      <c r="R110" s="236"/>
      <c r="S110" s="236"/>
      <c r="T110" s="236"/>
      <c r="U110" s="236"/>
      <c r="V110" s="236"/>
      <c r="W110" s="236"/>
      <c r="X110" s="236"/>
      <c r="Y110" s="236"/>
      <c r="Z110" s="236"/>
      <c r="AA110" s="236"/>
      <c r="AB110" s="236"/>
      <c r="AC110" s="236"/>
    </row>
    <row r="111" spans="1:29" ht="41.4" x14ac:dyDescent="0.25">
      <c r="A111" s="174"/>
      <c r="B111" s="198" t="s">
        <v>690</v>
      </c>
      <c r="C111" s="224">
        <v>20</v>
      </c>
      <c r="D111" s="174" t="s">
        <v>113</v>
      </c>
      <c r="E111" s="174">
        <v>40</v>
      </c>
      <c r="F111" s="174">
        <f t="shared" si="30"/>
        <v>800</v>
      </c>
      <c r="G111" s="200">
        <f t="shared" si="31"/>
        <v>800</v>
      </c>
      <c r="H111" s="170"/>
      <c r="I111" s="170"/>
      <c r="J111" s="170"/>
      <c r="K111" s="236"/>
      <c r="L111" s="236"/>
      <c r="M111" s="236"/>
      <c r="N111" s="236"/>
      <c r="O111" s="236"/>
      <c r="P111" s="236"/>
      <c r="Q111" s="236"/>
      <c r="R111" s="236"/>
      <c r="S111" s="236"/>
      <c r="T111" s="236"/>
      <c r="U111" s="236"/>
      <c r="V111" s="236"/>
      <c r="W111" s="236"/>
      <c r="X111" s="236"/>
      <c r="Y111" s="236"/>
      <c r="Z111" s="236"/>
      <c r="AA111" s="236"/>
      <c r="AB111" s="236"/>
      <c r="AC111" s="236"/>
    </row>
    <row r="112" spans="1:29" ht="55.2" x14ac:dyDescent="0.25">
      <c r="A112" s="174"/>
      <c r="B112" s="198" t="s">
        <v>691</v>
      </c>
      <c r="C112" s="224">
        <v>1</v>
      </c>
      <c r="D112" s="174" t="s">
        <v>113</v>
      </c>
      <c r="E112" s="174">
        <v>1000</v>
      </c>
      <c r="F112" s="174">
        <f t="shared" si="30"/>
        <v>1000</v>
      </c>
      <c r="G112" s="200">
        <f t="shared" si="31"/>
        <v>1000</v>
      </c>
      <c r="H112" s="170"/>
      <c r="I112" s="170"/>
      <c r="J112" s="170"/>
      <c r="K112" s="236"/>
      <c r="L112" s="236"/>
      <c r="M112" s="236"/>
      <c r="N112" s="236"/>
      <c r="O112" s="236"/>
      <c r="P112" s="236"/>
      <c r="Q112" s="236"/>
      <c r="R112" s="236"/>
      <c r="S112" s="236"/>
      <c r="T112" s="236"/>
      <c r="U112" s="236"/>
      <c r="V112" s="236"/>
      <c r="W112" s="236"/>
      <c r="X112" s="236"/>
      <c r="Y112" s="236"/>
      <c r="Z112" s="236"/>
      <c r="AA112" s="236"/>
      <c r="AB112" s="236"/>
      <c r="AC112" s="236"/>
    </row>
    <row r="113" spans="1:29" ht="13.8" x14ac:dyDescent="0.25">
      <c r="A113" s="174"/>
      <c r="B113" s="198" t="s">
        <v>605</v>
      </c>
      <c r="C113" s="224">
        <v>1</v>
      </c>
      <c r="D113" s="174" t="s">
        <v>113</v>
      </c>
      <c r="E113" s="174">
        <v>863</v>
      </c>
      <c r="F113" s="174">
        <f t="shared" si="30"/>
        <v>863</v>
      </c>
      <c r="G113" s="200">
        <f t="shared" si="31"/>
        <v>863</v>
      </c>
      <c r="H113" s="170"/>
      <c r="I113" s="170"/>
      <c r="J113" s="170"/>
      <c r="K113" s="236"/>
      <c r="L113" s="236"/>
      <c r="M113" s="236"/>
      <c r="N113" s="236"/>
      <c r="O113" s="236"/>
      <c r="P113" s="236"/>
      <c r="Q113" s="236"/>
      <c r="R113" s="236"/>
      <c r="S113" s="236"/>
      <c r="T113" s="236"/>
      <c r="U113" s="236"/>
      <c r="V113" s="236"/>
      <c r="W113" s="236"/>
      <c r="X113" s="236"/>
      <c r="Y113" s="236"/>
      <c r="Z113" s="236"/>
      <c r="AA113" s="236"/>
      <c r="AB113" s="236"/>
      <c r="AC113" s="236"/>
    </row>
    <row r="114" spans="1:29" ht="13.8" x14ac:dyDescent="0.25">
      <c r="A114" s="193" t="s">
        <v>85</v>
      </c>
      <c r="B114" s="193" t="s">
        <v>126</v>
      </c>
      <c r="C114" s="193"/>
      <c r="D114" s="193"/>
      <c r="E114" s="193"/>
      <c r="F114" s="193">
        <f t="shared" ref="F114:G114" si="32">SUM(F115:F116)</f>
        <v>3150</v>
      </c>
      <c r="G114" s="203">
        <f t="shared" si="32"/>
        <v>3150</v>
      </c>
      <c r="H114" s="170"/>
      <c r="I114" s="170"/>
      <c r="J114" s="170"/>
      <c r="K114" s="236"/>
      <c r="L114" s="236"/>
      <c r="M114" s="236"/>
      <c r="N114" s="236"/>
      <c r="O114" s="236"/>
      <c r="P114" s="236"/>
      <c r="Q114" s="236"/>
      <c r="R114" s="236"/>
      <c r="S114" s="236"/>
      <c r="T114" s="236"/>
      <c r="U114" s="236"/>
      <c r="V114" s="236"/>
      <c r="W114" s="236"/>
      <c r="X114" s="236"/>
      <c r="Y114" s="236"/>
      <c r="Z114" s="236"/>
      <c r="AA114" s="236"/>
      <c r="AB114" s="236"/>
      <c r="AC114" s="236"/>
    </row>
    <row r="115" spans="1:29" ht="27.6" x14ac:dyDescent="0.25">
      <c r="A115" s="174"/>
      <c r="B115" s="751" t="s">
        <v>692</v>
      </c>
      <c r="C115" s="224">
        <v>7</v>
      </c>
      <c r="D115" s="174" t="s">
        <v>113</v>
      </c>
      <c r="E115" s="174">
        <v>50</v>
      </c>
      <c r="F115" s="174">
        <f t="shared" ref="F115:F116" si="33">C115*E115</f>
        <v>350</v>
      </c>
      <c r="G115" s="200">
        <f t="shared" ref="G115:G116" si="34">C115*E115</f>
        <v>350</v>
      </c>
      <c r="H115" s="170"/>
      <c r="I115" s="170"/>
      <c r="J115" s="170"/>
      <c r="K115" s="236"/>
      <c r="L115" s="236"/>
      <c r="M115" s="236"/>
      <c r="N115" s="236"/>
      <c r="O115" s="236"/>
      <c r="P115" s="236"/>
      <c r="Q115" s="236"/>
      <c r="R115" s="236"/>
      <c r="S115" s="236"/>
      <c r="T115" s="236"/>
      <c r="U115" s="236"/>
      <c r="V115" s="236"/>
      <c r="W115" s="236"/>
      <c r="X115" s="236"/>
      <c r="Y115" s="236"/>
      <c r="Z115" s="236"/>
      <c r="AA115" s="236"/>
      <c r="AB115" s="236"/>
      <c r="AC115" s="236"/>
    </row>
    <row r="116" spans="1:29" ht="27.6" x14ac:dyDescent="0.25">
      <c r="A116" s="174"/>
      <c r="B116" s="751" t="s">
        <v>693</v>
      </c>
      <c r="C116" s="224">
        <v>8</v>
      </c>
      <c r="D116" s="174" t="s">
        <v>113</v>
      </c>
      <c r="E116" s="174">
        <v>350</v>
      </c>
      <c r="F116" s="174">
        <f t="shared" si="33"/>
        <v>2800</v>
      </c>
      <c r="G116" s="200">
        <f t="shared" si="34"/>
        <v>2800</v>
      </c>
      <c r="H116" s="170"/>
      <c r="I116" s="170"/>
      <c r="J116" s="170"/>
      <c r="K116" s="236"/>
      <c r="L116" s="236"/>
      <c r="M116" s="236"/>
      <c r="N116" s="236"/>
      <c r="O116" s="236"/>
      <c r="P116" s="236"/>
      <c r="Q116" s="236"/>
      <c r="R116" s="236"/>
      <c r="S116" s="236"/>
      <c r="T116" s="236"/>
      <c r="U116" s="236"/>
      <c r="V116" s="236"/>
      <c r="W116" s="236"/>
      <c r="X116" s="236"/>
      <c r="Y116" s="236"/>
      <c r="Z116" s="236"/>
      <c r="AA116" s="236"/>
      <c r="AB116" s="236"/>
      <c r="AC116" s="236"/>
    </row>
    <row r="117" spans="1:29" ht="13.8" x14ac:dyDescent="0.25">
      <c r="A117" s="205"/>
      <c r="B117" s="584" t="s">
        <v>128</v>
      </c>
      <c r="C117" s="205"/>
      <c r="D117" s="205"/>
      <c r="E117" s="205"/>
      <c r="F117" s="205">
        <f t="shared" ref="F117:G117" si="35">F102+F107+F114</f>
        <v>29613</v>
      </c>
      <c r="G117" s="203">
        <f t="shared" si="35"/>
        <v>29613</v>
      </c>
      <c r="H117" s="170"/>
      <c r="I117" s="170"/>
      <c r="J117" s="170"/>
      <c r="K117" s="236"/>
      <c r="L117" s="236"/>
      <c r="M117" s="236"/>
      <c r="N117" s="236"/>
      <c r="O117" s="236"/>
      <c r="P117" s="236"/>
      <c r="Q117" s="236"/>
      <c r="R117" s="236"/>
      <c r="S117" s="236"/>
      <c r="T117" s="236"/>
      <c r="U117" s="236"/>
      <c r="V117" s="236"/>
      <c r="W117" s="236"/>
      <c r="X117" s="236"/>
      <c r="Y117" s="236"/>
      <c r="Z117" s="236"/>
      <c r="AA117" s="236"/>
      <c r="AB117" s="236"/>
      <c r="AC117" s="236"/>
    </row>
    <row r="118" spans="1:29" ht="13.8" x14ac:dyDescent="0.25">
      <c r="A118" s="207"/>
      <c r="B118" s="586"/>
      <c r="C118" s="207"/>
      <c r="D118" s="207"/>
      <c r="E118" s="207"/>
      <c r="F118" s="207"/>
      <c r="G118" s="200"/>
      <c r="H118" s="170"/>
      <c r="I118" s="170"/>
      <c r="J118" s="170"/>
      <c r="K118" s="236"/>
      <c r="L118" s="236"/>
      <c r="M118" s="236"/>
      <c r="N118" s="236"/>
      <c r="O118" s="236"/>
      <c r="P118" s="236"/>
      <c r="Q118" s="236"/>
      <c r="R118" s="236"/>
      <c r="S118" s="236"/>
      <c r="T118" s="236"/>
      <c r="U118" s="236"/>
      <c r="V118" s="236"/>
      <c r="W118" s="236"/>
      <c r="X118" s="236"/>
      <c r="Y118" s="236"/>
      <c r="Z118" s="236"/>
      <c r="AA118" s="236"/>
      <c r="AB118" s="236"/>
      <c r="AC118" s="236"/>
    </row>
    <row r="119" spans="1:29" ht="13.8" x14ac:dyDescent="0.25">
      <c r="A119" s="193" t="s">
        <v>129</v>
      </c>
      <c r="B119" s="193" t="s">
        <v>130</v>
      </c>
      <c r="C119" s="193"/>
      <c r="D119" s="193"/>
      <c r="E119" s="193"/>
      <c r="F119" s="193">
        <f t="shared" ref="F119:G119" si="36">F120</f>
        <v>4312</v>
      </c>
      <c r="G119" s="203">
        <f t="shared" si="36"/>
        <v>4312</v>
      </c>
      <c r="H119" s="213"/>
      <c r="I119" s="170"/>
      <c r="J119" s="170"/>
      <c r="K119" s="236"/>
      <c r="L119" s="236"/>
      <c r="M119" s="236"/>
      <c r="N119" s="236"/>
      <c r="O119" s="236"/>
      <c r="P119" s="236"/>
      <c r="Q119" s="236"/>
      <c r="R119" s="236"/>
      <c r="S119" s="236"/>
      <c r="T119" s="236"/>
      <c r="U119" s="236"/>
      <c r="V119" s="236"/>
      <c r="W119" s="236"/>
      <c r="X119" s="236"/>
      <c r="Y119" s="236"/>
      <c r="Z119" s="236"/>
      <c r="AA119" s="236"/>
      <c r="AB119" s="236"/>
      <c r="AC119" s="236"/>
    </row>
    <row r="120" spans="1:29" ht="27.6" x14ac:dyDescent="0.25">
      <c r="A120" s="223"/>
      <c r="B120" s="215" t="s">
        <v>131</v>
      </c>
      <c r="C120" s="224">
        <v>1</v>
      </c>
      <c r="D120" s="223" t="s">
        <v>113</v>
      </c>
      <c r="E120" s="223">
        <v>4312</v>
      </c>
      <c r="F120" s="174">
        <f>C120*E120</f>
        <v>4312</v>
      </c>
      <c r="G120" s="200">
        <f>C120*E120</f>
        <v>4312</v>
      </c>
      <c r="H120" s="170"/>
      <c r="I120" s="170"/>
      <c r="J120" s="170"/>
      <c r="K120" s="236"/>
      <c r="L120" s="236"/>
      <c r="M120" s="236"/>
      <c r="N120" s="236"/>
      <c r="O120" s="236"/>
      <c r="P120" s="236"/>
      <c r="Q120" s="236"/>
      <c r="R120" s="236"/>
      <c r="S120" s="236"/>
      <c r="T120" s="236"/>
      <c r="U120" s="236"/>
      <c r="V120" s="236"/>
      <c r="W120" s="236"/>
      <c r="X120" s="236"/>
      <c r="Y120" s="236"/>
      <c r="Z120" s="236"/>
      <c r="AA120" s="236"/>
      <c r="AB120" s="236"/>
      <c r="AC120" s="236"/>
    </row>
    <row r="121" spans="1:29" ht="13.8" x14ac:dyDescent="0.25">
      <c r="A121" s="193" t="s">
        <v>137</v>
      </c>
      <c r="B121" s="193" t="s">
        <v>138</v>
      </c>
      <c r="C121" s="193"/>
      <c r="D121" s="193"/>
      <c r="E121" s="193"/>
      <c r="F121" s="193">
        <f t="shared" ref="F121:G121" si="37">SUM(F122:F123)</f>
        <v>2875</v>
      </c>
      <c r="G121" s="203">
        <f t="shared" si="37"/>
        <v>2875</v>
      </c>
      <c r="H121" s="170"/>
      <c r="I121" s="170"/>
      <c r="J121" s="170"/>
      <c r="K121" s="236"/>
      <c r="L121" s="236"/>
      <c r="M121" s="236"/>
      <c r="N121" s="236"/>
      <c r="O121" s="236"/>
      <c r="P121" s="236"/>
      <c r="Q121" s="236"/>
      <c r="R121" s="236"/>
      <c r="S121" s="236"/>
      <c r="T121" s="236"/>
      <c r="U121" s="236"/>
      <c r="V121" s="236"/>
      <c r="W121" s="236"/>
      <c r="X121" s="236"/>
      <c r="Y121" s="236"/>
      <c r="Z121" s="236"/>
      <c r="AA121" s="236"/>
      <c r="AB121" s="236"/>
      <c r="AC121" s="236"/>
    </row>
    <row r="122" spans="1:29" ht="13.8" x14ac:dyDescent="0.25">
      <c r="A122" s="223"/>
      <c r="B122" s="235" t="s">
        <v>178</v>
      </c>
      <c r="C122" s="224" t="s">
        <v>302</v>
      </c>
      <c r="D122" s="223" t="s">
        <v>303</v>
      </c>
      <c r="E122" s="223">
        <v>1500</v>
      </c>
      <c r="F122" s="174">
        <f t="shared" ref="F122:F123" si="38">C122*E122</f>
        <v>1500</v>
      </c>
      <c r="G122" s="200">
        <f t="shared" ref="G122:G123" si="39">C122*E122</f>
        <v>1500</v>
      </c>
      <c r="H122" s="170"/>
      <c r="I122" s="170"/>
      <c r="J122" s="170"/>
      <c r="K122" s="236"/>
      <c r="L122" s="236"/>
      <c r="M122" s="236"/>
      <c r="N122" s="236"/>
      <c r="O122" s="236"/>
      <c r="P122" s="236"/>
      <c r="Q122" s="236"/>
      <c r="R122" s="236"/>
      <c r="S122" s="236"/>
      <c r="T122" s="236"/>
      <c r="U122" s="236"/>
      <c r="V122" s="236"/>
      <c r="W122" s="236"/>
      <c r="X122" s="236"/>
      <c r="Y122" s="236"/>
      <c r="Z122" s="236"/>
      <c r="AA122" s="236"/>
      <c r="AB122" s="236"/>
      <c r="AC122" s="236"/>
    </row>
    <row r="123" spans="1:29" ht="13.8" x14ac:dyDescent="0.25">
      <c r="A123" s="731"/>
      <c r="B123" s="732" t="s">
        <v>694</v>
      </c>
      <c r="C123" s="733" t="s">
        <v>302</v>
      </c>
      <c r="D123" s="731" t="s">
        <v>303</v>
      </c>
      <c r="E123" s="731">
        <v>1375</v>
      </c>
      <c r="F123" s="735">
        <f t="shared" si="38"/>
        <v>1375</v>
      </c>
      <c r="G123" s="200">
        <f t="shared" si="39"/>
        <v>1375</v>
      </c>
      <c r="H123" s="170"/>
      <c r="I123" s="170"/>
      <c r="J123" s="170"/>
      <c r="K123" s="236"/>
      <c r="L123" s="236"/>
      <c r="M123" s="236"/>
      <c r="N123" s="236"/>
      <c r="O123" s="236"/>
      <c r="P123" s="236"/>
      <c r="Q123" s="236"/>
      <c r="R123" s="236"/>
      <c r="S123" s="236"/>
      <c r="T123" s="236"/>
      <c r="U123" s="236"/>
      <c r="V123" s="236"/>
      <c r="W123" s="236"/>
      <c r="X123" s="236"/>
      <c r="Y123" s="236"/>
      <c r="Z123" s="236"/>
      <c r="AA123" s="236"/>
      <c r="AB123" s="236"/>
      <c r="AC123" s="236"/>
    </row>
    <row r="124" spans="1:29" ht="13.8" x14ac:dyDescent="0.25">
      <c r="A124" s="736"/>
      <c r="B124" s="736"/>
      <c r="C124" s="736"/>
      <c r="D124" s="736"/>
      <c r="E124" s="736"/>
      <c r="F124" s="737"/>
      <c r="G124" s="620">
        <f>F124</f>
        <v>0</v>
      </c>
      <c r="H124" s="236"/>
      <c r="I124" s="170"/>
      <c r="J124" s="170"/>
      <c r="K124" s="236"/>
      <c r="L124" s="236"/>
      <c r="M124" s="236"/>
      <c r="N124" s="236"/>
      <c r="O124" s="236"/>
      <c r="P124" s="236"/>
      <c r="Q124" s="236"/>
      <c r="R124" s="236"/>
      <c r="S124" s="236"/>
      <c r="T124" s="236"/>
      <c r="U124" s="236"/>
      <c r="V124" s="236"/>
      <c r="W124" s="236"/>
      <c r="X124" s="236"/>
      <c r="Y124" s="236"/>
      <c r="Z124" s="236"/>
      <c r="AA124" s="236"/>
      <c r="AB124" s="236"/>
      <c r="AC124" s="236"/>
    </row>
    <row r="125" spans="1:29" ht="13.8" x14ac:dyDescent="0.25">
      <c r="A125" s="152"/>
      <c r="B125" s="152"/>
      <c r="C125" s="152"/>
      <c r="D125" s="152"/>
      <c r="E125" s="739"/>
      <c r="F125" s="739"/>
      <c r="G125" s="745"/>
      <c r="H125" s="739"/>
      <c r="I125" s="236"/>
      <c r="J125" s="236"/>
      <c r="K125" s="236"/>
      <c r="L125" s="236"/>
      <c r="M125" s="236"/>
      <c r="N125" s="236"/>
      <c r="O125" s="236"/>
      <c r="P125" s="236"/>
      <c r="Q125" s="236"/>
      <c r="R125" s="236"/>
      <c r="S125" s="236"/>
      <c r="T125" s="236"/>
      <c r="U125" s="236"/>
      <c r="V125" s="236"/>
      <c r="W125" s="236"/>
      <c r="X125" s="236"/>
      <c r="Y125" s="236"/>
      <c r="Z125" s="236"/>
      <c r="AA125" s="236"/>
      <c r="AB125" s="236"/>
      <c r="AC125" s="236"/>
    </row>
    <row r="126" spans="1:29" ht="13.8" x14ac:dyDescent="0.25">
      <c r="A126" s="152"/>
      <c r="B126" s="152"/>
      <c r="C126" s="152"/>
      <c r="D126" s="152"/>
      <c r="E126" s="739"/>
      <c r="F126" s="739"/>
      <c r="G126" s="745"/>
      <c r="H126" s="739"/>
      <c r="I126" s="236"/>
      <c r="J126" s="236"/>
      <c r="K126" s="236"/>
      <c r="L126" s="236"/>
      <c r="M126" s="236"/>
      <c r="N126" s="236"/>
      <c r="O126" s="236"/>
      <c r="P126" s="236"/>
      <c r="Q126" s="236"/>
      <c r="R126" s="236"/>
      <c r="S126" s="236"/>
      <c r="T126" s="236"/>
      <c r="U126" s="236"/>
      <c r="V126" s="236"/>
      <c r="W126" s="236"/>
      <c r="X126" s="236"/>
      <c r="Y126" s="236"/>
      <c r="Z126" s="236"/>
      <c r="AA126" s="236"/>
      <c r="AB126" s="236"/>
      <c r="AC126" s="236"/>
    </row>
    <row r="127" spans="1:29" ht="13.2" x14ac:dyDescent="0.25">
      <c r="A127" s="1070" t="s">
        <v>695</v>
      </c>
      <c r="B127" s="987"/>
      <c r="C127" s="987"/>
      <c r="D127" s="987"/>
      <c r="E127" s="987"/>
      <c r="F127" s="987"/>
      <c r="G127" s="987"/>
      <c r="H127" s="987"/>
      <c r="I127" s="987"/>
      <c r="J127" s="985"/>
      <c r="K127" s="236"/>
      <c r="L127" s="236"/>
      <c r="M127" s="236"/>
      <c r="N127" s="236"/>
      <c r="O127" s="236"/>
      <c r="P127" s="236"/>
      <c r="Q127" s="236"/>
      <c r="R127" s="236"/>
      <c r="S127" s="236"/>
      <c r="T127" s="236"/>
      <c r="U127" s="236"/>
      <c r="V127" s="236"/>
      <c r="W127" s="236"/>
      <c r="X127" s="236"/>
      <c r="Y127" s="236"/>
      <c r="Z127" s="236"/>
      <c r="AA127" s="236"/>
      <c r="AB127" s="236"/>
      <c r="AC127" s="236"/>
    </row>
    <row r="128" spans="1:29" ht="13.8" x14ac:dyDescent="0.25">
      <c r="A128" s="988" t="s">
        <v>92</v>
      </c>
      <c r="B128" s="987"/>
      <c r="C128" s="987"/>
      <c r="D128" s="987"/>
      <c r="E128" s="987"/>
      <c r="F128" s="985"/>
      <c r="G128" s="742"/>
      <c r="H128" s="1071" t="s">
        <v>93</v>
      </c>
      <c r="I128" s="987"/>
      <c r="J128" s="985"/>
      <c r="K128" s="236"/>
      <c r="L128" s="236"/>
      <c r="M128" s="236"/>
      <c r="N128" s="236"/>
      <c r="O128" s="236"/>
      <c r="P128" s="236"/>
      <c r="Q128" s="236"/>
      <c r="R128" s="236"/>
      <c r="S128" s="236"/>
      <c r="T128" s="236"/>
      <c r="U128" s="236"/>
      <c r="V128" s="236"/>
      <c r="W128" s="236"/>
      <c r="X128" s="236"/>
      <c r="Y128" s="236"/>
      <c r="Z128" s="236"/>
      <c r="AA128" s="236"/>
      <c r="AB128" s="236"/>
      <c r="AC128" s="236"/>
    </row>
    <row r="129" spans="1:29" ht="13.8" x14ac:dyDescent="0.25">
      <c r="A129" s="225" t="s">
        <v>94</v>
      </c>
      <c r="B129" s="225" t="s">
        <v>95</v>
      </c>
      <c r="C129" s="225" t="s">
        <v>96</v>
      </c>
      <c r="D129" s="225" t="s">
        <v>97</v>
      </c>
      <c r="E129" s="225" t="s">
        <v>98</v>
      </c>
      <c r="F129" s="746" t="s">
        <v>99</v>
      </c>
      <c r="G129" s="747"/>
      <c r="H129" s="746" t="s">
        <v>101</v>
      </c>
      <c r="I129" s="746" t="s">
        <v>102</v>
      </c>
      <c r="J129" s="746" t="s">
        <v>103</v>
      </c>
      <c r="K129" s="236"/>
      <c r="L129" s="236"/>
      <c r="M129" s="236"/>
      <c r="N129" s="236"/>
      <c r="O129" s="236"/>
      <c r="P129" s="236"/>
      <c r="Q129" s="236"/>
      <c r="R129" s="236"/>
      <c r="S129" s="236"/>
      <c r="T129" s="236"/>
      <c r="U129" s="236"/>
      <c r="V129" s="236"/>
      <c r="W129" s="236"/>
      <c r="X129" s="236"/>
      <c r="Y129" s="236"/>
      <c r="Z129" s="236"/>
      <c r="AA129" s="236"/>
      <c r="AB129" s="236"/>
      <c r="AC129" s="236"/>
    </row>
    <row r="130" spans="1:29" ht="13.8" x14ac:dyDescent="0.25">
      <c r="A130" s="186"/>
      <c r="B130" s="568" t="s">
        <v>104</v>
      </c>
      <c r="C130" s="186"/>
      <c r="D130" s="186"/>
      <c r="E130" s="188"/>
      <c r="F130" s="232">
        <f>F151+F153+F156+F159</f>
        <v>138816</v>
      </c>
      <c r="G130" s="321">
        <f>G131+G138+G142+G153+G156+G159</f>
        <v>138816</v>
      </c>
      <c r="H130" s="232">
        <v>31272</v>
      </c>
      <c r="I130" s="232">
        <f>51272+20000</f>
        <v>71272</v>
      </c>
      <c r="J130" s="232">
        <f>56272-20000</f>
        <v>36272</v>
      </c>
      <c r="K130" s="236"/>
      <c r="L130" s="236"/>
      <c r="M130" s="236"/>
      <c r="N130" s="236"/>
      <c r="O130" s="236"/>
      <c r="P130" s="236"/>
      <c r="Q130" s="236"/>
      <c r="R130" s="236"/>
      <c r="S130" s="236"/>
      <c r="T130" s="236"/>
      <c r="U130" s="236"/>
      <c r="V130" s="236"/>
      <c r="W130" s="236"/>
      <c r="X130" s="236"/>
      <c r="Y130" s="236"/>
      <c r="Z130" s="236"/>
      <c r="AA130" s="236"/>
      <c r="AB130" s="236"/>
      <c r="AC130" s="236"/>
    </row>
    <row r="131" spans="1:29" ht="13.8" x14ac:dyDescent="0.25">
      <c r="A131" s="193" t="s">
        <v>82</v>
      </c>
      <c r="B131" s="193" t="s">
        <v>105</v>
      </c>
      <c r="C131" s="193"/>
      <c r="D131" s="193"/>
      <c r="E131" s="193"/>
      <c r="F131" s="195">
        <f t="shared" ref="F131:G131" si="40">SUM(F132:F137)</f>
        <v>48000</v>
      </c>
      <c r="G131" s="203">
        <f t="shared" si="40"/>
        <v>48000</v>
      </c>
      <c r="H131" s="170"/>
      <c r="I131" s="170"/>
      <c r="J131" s="170"/>
      <c r="K131" s="236"/>
      <c r="L131" s="236"/>
      <c r="M131" s="236"/>
      <c r="N131" s="236"/>
      <c r="O131" s="236"/>
      <c r="P131" s="236"/>
      <c r="Q131" s="236"/>
      <c r="R131" s="236"/>
      <c r="S131" s="236"/>
      <c r="T131" s="236"/>
      <c r="U131" s="236"/>
      <c r="V131" s="236"/>
      <c r="W131" s="236"/>
      <c r="X131" s="236"/>
      <c r="Y131" s="236"/>
      <c r="Z131" s="236"/>
      <c r="AA131" s="236"/>
      <c r="AB131" s="236"/>
      <c r="AC131" s="236"/>
    </row>
    <row r="132" spans="1:29" ht="26.4" x14ac:dyDescent="0.25">
      <c r="A132" s="174"/>
      <c r="B132" s="753" t="s">
        <v>696</v>
      </c>
      <c r="C132" s="199">
        <v>1</v>
      </c>
      <c r="D132" s="174" t="s">
        <v>697</v>
      </c>
      <c r="E132" s="174">
        <v>1500</v>
      </c>
      <c r="F132" s="174">
        <f t="shared" ref="F132:F137" si="41">C132*E132</f>
        <v>1500</v>
      </c>
      <c r="G132" s="200">
        <f t="shared" ref="G132:G137" si="42">C132*E132</f>
        <v>1500</v>
      </c>
      <c r="H132" s="170"/>
      <c r="I132" s="170"/>
      <c r="J132" s="170"/>
      <c r="K132" s="236"/>
      <c r="L132" s="236"/>
      <c r="M132" s="236"/>
      <c r="N132" s="236"/>
      <c r="O132" s="236"/>
      <c r="P132" s="236"/>
      <c r="Q132" s="236"/>
      <c r="R132" s="236"/>
      <c r="S132" s="236"/>
      <c r="T132" s="236"/>
      <c r="U132" s="236"/>
      <c r="V132" s="236"/>
      <c r="W132" s="236"/>
      <c r="X132" s="236"/>
      <c r="Y132" s="236"/>
      <c r="Z132" s="236"/>
      <c r="AA132" s="236"/>
      <c r="AB132" s="236"/>
      <c r="AC132" s="236"/>
    </row>
    <row r="133" spans="1:29" ht="79.2" x14ac:dyDescent="0.25">
      <c r="A133" s="174"/>
      <c r="B133" s="753" t="s">
        <v>698</v>
      </c>
      <c r="C133" s="199">
        <v>5</v>
      </c>
      <c r="D133" s="174" t="s">
        <v>697</v>
      </c>
      <c r="E133" s="174">
        <v>1000</v>
      </c>
      <c r="F133" s="174">
        <f t="shared" si="41"/>
        <v>5000</v>
      </c>
      <c r="G133" s="200">
        <f t="shared" si="42"/>
        <v>5000</v>
      </c>
      <c r="H133" s="170"/>
      <c r="I133" s="170"/>
      <c r="J133" s="170"/>
      <c r="K133" s="236"/>
      <c r="L133" s="236"/>
      <c r="M133" s="236"/>
      <c r="N133" s="236"/>
      <c r="O133" s="236"/>
      <c r="P133" s="236"/>
      <c r="Q133" s="236"/>
      <c r="R133" s="236"/>
      <c r="S133" s="236"/>
      <c r="T133" s="236"/>
      <c r="U133" s="236"/>
      <c r="V133" s="236"/>
      <c r="W133" s="236"/>
      <c r="X133" s="236"/>
      <c r="Y133" s="236"/>
      <c r="Z133" s="236"/>
      <c r="AA133" s="236"/>
      <c r="AB133" s="236"/>
      <c r="AC133" s="236"/>
    </row>
    <row r="134" spans="1:29" ht="26.4" x14ac:dyDescent="0.25">
      <c r="A134" s="174"/>
      <c r="B134" s="753" t="s">
        <v>699</v>
      </c>
      <c r="C134" s="199">
        <v>5</v>
      </c>
      <c r="D134" s="174" t="s">
        <v>697</v>
      </c>
      <c r="E134" s="174">
        <v>350</v>
      </c>
      <c r="F134" s="174">
        <f t="shared" si="41"/>
        <v>1750</v>
      </c>
      <c r="G134" s="200">
        <f t="shared" si="42"/>
        <v>1750</v>
      </c>
      <c r="H134" s="170"/>
      <c r="I134" s="170"/>
      <c r="J134" s="213"/>
      <c r="K134" s="236"/>
      <c r="L134" s="236"/>
      <c r="M134" s="236"/>
      <c r="N134" s="236"/>
      <c r="O134" s="236"/>
      <c r="P134" s="236"/>
      <c r="Q134" s="236"/>
      <c r="R134" s="236"/>
      <c r="S134" s="236"/>
      <c r="T134" s="236"/>
      <c r="U134" s="236"/>
      <c r="V134" s="236"/>
      <c r="W134" s="236"/>
      <c r="X134" s="236"/>
      <c r="Y134" s="236"/>
      <c r="Z134" s="236"/>
      <c r="AA134" s="236"/>
      <c r="AB134" s="236"/>
      <c r="AC134" s="236"/>
    </row>
    <row r="135" spans="1:29" ht="52.8" x14ac:dyDescent="0.25">
      <c r="A135" s="174"/>
      <c r="B135" s="753" t="s">
        <v>700</v>
      </c>
      <c r="C135" s="199">
        <v>25</v>
      </c>
      <c r="D135" s="174" t="s">
        <v>697</v>
      </c>
      <c r="E135" s="174">
        <v>470</v>
      </c>
      <c r="F135" s="174">
        <f t="shared" si="41"/>
        <v>11750</v>
      </c>
      <c r="G135" s="200">
        <f t="shared" si="42"/>
        <v>11750</v>
      </c>
      <c r="H135" s="170"/>
      <c r="I135" s="170"/>
      <c r="J135" s="213"/>
      <c r="K135" s="236"/>
      <c r="L135" s="236"/>
      <c r="M135" s="236"/>
      <c r="N135" s="236"/>
      <c r="O135" s="236"/>
      <c r="P135" s="236"/>
      <c r="Q135" s="236"/>
      <c r="R135" s="236"/>
      <c r="S135" s="236"/>
      <c r="T135" s="236"/>
      <c r="U135" s="236"/>
      <c r="V135" s="236"/>
      <c r="W135" s="236"/>
      <c r="X135" s="236"/>
      <c r="Y135" s="236"/>
      <c r="Z135" s="236"/>
      <c r="AA135" s="236"/>
      <c r="AB135" s="236"/>
      <c r="AC135" s="236"/>
    </row>
    <row r="136" spans="1:29" ht="55.2" x14ac:dyDescent="0.25">
      <c r="A136" s="174"/>
      <c r="B136" s="198" t="s">
        <v>701</v>
      </c>
      <c r="C136" s="199">
        <v>60</v>
      </c>
      <c r="D136" s="174" t="s">
        <v>697</v>
      </c>
      <c r="E136" s="174">
        <v>300</v>
      </c>
      <c r="F136" s="174">
        <f t="shared" si="41"/>
        <v>18000</v>
      </c>
      <c r="G136" s="200">
        <f t="shared" si="42"/>
        <v>18000</v>
      </c>
      <c r="H136" s="170"/>
      <c r="I136" s="170"/>
      <c r="J136" s="170"/>
      <c r="K136" s="236"/>
      <c r="L136" s="236"/>
      <c r="M136" s="236"/>
      <c r="N136" s="236"/>
      <c r="O136" s="236"/>
      <c r="P136" s="236"/>
      <c r="Q136" s="236"/>
      <c r="R136" s="236"/>
      <c r="S136" s="236"/>
      <c r="T136" s="236"/>
      <c r="U136" s="236"/>
      <c r="V136" s="236"/>
      <c r="W136" s="236"/>
      <c r="X136" s="236"/>
      <c r="Y136" s="236"/>
      <c r="Z136" s="236"/>
      <c r="AA136" s="236"/>
      <c r="AB136" s="236"/>
      <c r="AC136" s="236"/>
    </row>
    <row r="137" spans="1:29" ht="27.6" x14ac:dyDescent="0.25">
      <c r="A137" s="174"/>
      <c r="B137" s="198" t="s">
        <v>702</v>
      </c>
      <c r="C137" s="199">
        <v>20</v>
      </c>
      <c r="D137" s="174" t="s">
        <v>697</v>
      </c>
      <c r="E137" s="174">
        <v>500</v>
      </c>
      <c r="F137" s="174">
        <f t="shared" si="41"/>
        <v>10000</v>
      </c>
      <c r="G137" s="200">
        <f t="shared" si="42"/>
        <v>10000</v>
      </c>
      <c r="H137" s="170"/>
      <c r="I137" s="170"/>
      <c r="J137" s="170"/>
      <c r="K137" s="236"/>
      <c r="L137" s="236"/>
      <c r="M137" s="236"/>
      <c r="N137" s="236"/>
      <c r="O137" s="236"/>
      <c r="P137" s="236"/>
      <c r="Q137" s="236"/>
      <c r="R137" s="236"/>
      <c r="S137" s="236"/>
      <c r="T137" s="236"/>
      <c r="U137" s="236"/>
      <c r="V137" s="236"/>
      <c r="W137" s="236"/>
      <c r="X137" s="236"/>
      <c r="Y137" s="236"/>
      <c r="Z137" s="236"/>
      <c r="AA137" s="236"/>
      <c r="AB137" s="236"/>
      <c r="AC137" s="236"/>
    </row>
    <row r="138" spans="1:29" ht="13.8" x14ac:dyDescent="0.25">
      <c r="A138" s="193" t="s">
        <v>83</v>
      </c>
      <c r="B138" s="193" t="s">
        <v>120</v>
      </c>
      <c r="C138" s="204"/>
      <c r="D138" s="193"/>
      <c r="E138" s="193"/>
      <c r="F138" s="193">
        <f t="shared" ref="F138:G138" si="43">SUM(F139:F141)</f>
        <v>13000</v>
      </c>
      <c r="G138" s="203">
        <f t="shared" si="43"/>
        <v>13000</v>
      </c>
      <c r="H138" s="170"/>
      <c r="I138" s="170"/>
      <c r="J138" s="170"/>
      <c r="K138" s="236"/>
      <c r="L138" s="236"/>
      <c r="M138" s="236"/>
      <c r="N138" s="236"/>
      <c r="O138" s="236"/>
      <c r="P138" s="236"/>
      <c r="Q138" s="236"/>
      <c r="R138" s="236"/>
      <c r="S138" s="236"/>
      <c r="T138" s="236"/>
      <c r="U138" s="236"/>
      <c r="V138" s="236"/>
      <c r="W138" s="236"/>
      <c r="X138" s="236"/>
      <c r="Y138" s="236"/>
      <c r="Z138" s="236"/>
      <c r="AA138" s="236"/>
      <c r="AB138" s="236"/>
      <c r="AC138" s="236"/>
    </row>
    <row r="139" spans="1:29" ht="55.2" x14ac:dyDescent="0.25">
      <c r="A139" s="174"/>
      <c r="B139" s="751" t="s">
        <v>703</v>
      </c>
      <c r="C139" s="199">
        <v>5</v>
      </c>
      <c r="D139" s="223" t="s">
        <v>113</v>
      </c>
      <c r="E139" s="174">
        <v>700</v>
      </c>
      <c r="F139" s="174">
        <f t="shared" ref="F139:F141" si="44">C139*E139</f>
        <v>3500</v>
      </c>
      <c r="G139" s="200">
        <f t="shared" ref="G139:G141" si="45">C139*E139</f>
        <v>3500</v>
      </c>
      <c r="H139" s="170"/>
      <c r="I139" s="170"/>
      <c r="J139" s="170"/>
      <c r="K139" s="236"/>
      <c r="L139" s="236"/>
      <c r="M139" s="236"/>
      <c r="N139" s="236"/>
      <c r="O139" s="236"/>
      <c r="P139" s="236"/>
      <c r="Q139" s="236"/>
      <c r="R139" s="236"/>
      <c r="S139" s="236"/>
      <c r="T139" s="236"/>
      <c r="U139" s="236"/>
      <c r="V139" s="236"/>
      <c r="W139" s="236"/>
      <c r="X139" s="236"/>
      <c r="Y139" s="236"/>
      <c r="Z139" s="236"/>
      <c r="AA139" s="236"/>
      <c r="AB139" s="236"/>
      <c r="AC139" s="236"/>
    </row>
    <row r="140" spans="1:29" ht="69" x14ac:dyDescent="0.25">
      <c r="A140" s="174"/>
      <c r="B140" s="751" t="s">
        <v>704</v>
      </c>
      <c r="C140" s="199">
        <v>5</v>
      </c>
      <c r="D140" s="223" t="s">
        <v>113</v>
      </c>
      <c r="E140" s="174">
        <v>1000</v>
      </c>
      <c r="F140" s="174">
        <f t="shared" si="44"/>
        <v>5000</v>
      </c>
      <c r="G140" s="200">
        <f t="shared" si="45"/>
        <v>5000</v>
      </c>
      <c r="H140" s="170"/>
      <c r="I140" s="170"/>
      <c r="J140" s="170"/>
      <c r="K140" s="236"/>
      <c r="L140" s="236"/>
      <c r="M140" s="236"/>
      <c r="N140" s="236"/>
      <c r="O140" s="236"/>
      <c r="P140" s="236"/>
      <c r="Q140" s="236"/>
      <c r="R140" s="236"/>
      <c r="S140" s="236"/>
      <c r="T140" s="236"/>
      <c r="U140" s="236"/>
      <c r="V140" s="236"/>
      <c r="W140" s="236"/>
      <c r="X140" s="236"/>
      <c r="Y140" s="236"/>
      <c r="Z140" s="236"/>
      <c r="AA140" s="236"/>
      <c r="AB140" s="236"/>
      <c r="AC140" s="236"/>
    </row>
    <row r="141" spans="1:29" ht="55.2" x14ac:dyDescent="0.25">
      <c r="A141" s="174"/>
      <c r="B141" s="751" t="s">
        <v>705</v>
      </c>
      <c r="C141" s="199">
        <v>5</v>
      </c>
      <c r="D141" s="223" t="s">
        <v>113</v>
      </c>
      <c r="E141" s="174">
        <v>900</v>
      </c>
      <c r="F141" s="174">
        <f t="shared" si="44"/>
        <v>4500</v>
      </c>
      <c r="G141" s="200">
        <f t="shared" si="45"/>
        <v>4500</v>
      </c>
      <c r="H141" s="170"/>
      <c r="I141" s="170"/>
      <c r="J141" s="170"/>
      <c r="K141" s="236"/>
      <c r="L141" s="236"/>
      <c r="M141" s="236"/>
      <c r="N141" s="236"/>
      <c r="O141" s="236"/>
      <c r="P141" s="236"/>
      <c r="Q141" s="236"/>
      <c r="R141" s="236"/>
      <c r="S141" s="236"/>
      <c r="T141" s="236"/>
      <c r="U141" s="236"/>
      <c r="V141" s="236"/>
      <c r="W141" s="236"/>
      <c r="X141" s="236"/>
      <c r="Y141" s="236"/>
      <c r="Z141" s="236"/>
      <c r="AA141" s="236"/>
      <c r="AB141" s="236"/>
      <c r="AC141" s="236"/>
    </row>
    <row r="142" spans="1:29" ht="13.8" x14ac:dyDescent="0.25">
      <c r="A142" s="193" t="s">
        <v>85</v>
      </c>
      <c r="B142" s="193" t="s">
        <v>126</v>
      </c>
      <c r="C142" s="193"/>
      <c r="D142" s="193"/>
      <c r="E142" s="193"/>
      <c r="F142" s="193">
        <f t="shared" ref="F142:G142" si="46">SUM(F143:F150)</f>
        <v>50700</v>
      </c>
      <c r="G142" s="203">
        <f t="shared" si="46"/>
        <v>50700</v>
      </c>
      <c r="H142" s="170"/>
      <c r="I142" s="170"/>
      <c r="J142" s="170"/>
      <c r="K142" s="236"/>
      <c r="L142" s="236"/>
      <c r="M142" s="236"/>
      <c r="N142" s="236"/>
      <c r="O142" s="236"/>
      <c r="P142" s="236"/>
      <c r="Q142" s="236"/>
      <c r="R142" s="236"/>
      <c r="S142" s="236"/>
      <c r="T142" s="236"/>
      <c r="U142" s="236"/>
      <c r="V142" s="236"/>
      <c r="W142" s="236"/>
      <c r="X142" s="236"/>
      <c r="Y142" s="236"/>
      <c r="Z142" s="236"/>
      <c r="AA142" s="236"/>
      <c r="AB142" s="236"/>
      <c r="AC142" s="236"/>
    </row>
    <row r="143" spans="1:29" ht="41.4" x14ac:dyDescent="0.25">
      <c r="A143" s="174"/>
      <c r="B143" s="751" t="s">
        <v>706</v>
      </c>
      <c r="C143" s="199">
        <v>20</v>
      </c>
      <c r="D143" s="174" t="s">
        <v>113</v>
      </c>
      <c r="E143" s="174">
        <v>350</v>
      </c>
      <c r="F143" s="174">
        <f t="shared" ref="F143:F150" si="47">C143*E143</f>
        <v>7000</v>
      </c>
      <c r="G143" s="200">
        <f t="shared" ref="G143:G150" si="48">C143*E143</f>
        <v>7000</v>
      </c>
      <c r="H143" s="170"/>
      <c r="I143" s="170"/>
      <c r="J143" s="170"/>
      <c r="K143" s="236"/>
      <c r="L143" s="236"/>
      <c r="M143" s="236"/>
      <c r="N143" s="236"/>
      <c r="O143" s="236"/>
      <c r="P143" s="236"/>
      <c r="Q143" s="236"/>
      <c r="R143" s="236"/>
      <c r="S143" s="236"/>
      <c r="T143" s="236"/>
      <c r="U143" s="236"/>
      <c r="V143" s="236"/>
      <c r="W143" s="236"/>
      <c r="X143" s="236"/>
      <c r="Y143" s="236"/>
      <c r="Z143" s="236"/>
      <c r="AA143" s="236"/>
      <c r="AB143" s="236"/>
      <c r="AC143" s="236"/>
    </row>
    <row r="144" spans="1:29" ht="41.4" x14ac:dyDescent="0.25">
      <c r="A144" s="174"/>
      <c r="B144" s="751" t="s">
        <v>707</v>
      </c>
      <c r="C144" s="199">
        <v>5</v>
      </c>
      <c r="D144" s="198" t="s">
        <v>113</v>
      </c>
      <c r="E144" s="174">
        <v>440</v>
      </c>
      <c r="F144" s="174">
        <f t="shared" si="47"/>
        <v>2200</v>
      </c>
      <c r="G144" s="200">
        <f t="shared" si="48"/>
        <v>2200</v>
      </c>
      <c r="H144" s="170"/>
      <c r="I144" s="170"/>
      <c r="J144" s="170"/>
      <c r="K144" s="236"/>
      <c r="L144" s="236"/>
      <c r="M144" s="236"/>
      <c r="N144" s="236"/>
      <c r="O144" s="236"/>
      <c r="P144" s="236"/>
      <c r="Q144" s="236"/>
      <c r="R144" s="236"/>
      <c r="S144" s="236"/>
      <c r="T144" s="236"/>
      <c r="U144" s="236"/>
      <c r="V144" s="236"/>
      <c r="W144" s="236"/>
      <c r="X144" s="236"/>
      <c r="Y144" s="236"/>
      <c r="Z144" s="236"/>
      <c r="AA144" s="236"/>
      <c r="AB144" s="236"/>
      <c r="AC144" s="236"/>
    </row>
    <row r="145" spans="1:29" ht="27.6" x14ac:dyDescent="0.25">
      <c r="A145" s="174"/>
      <c r="B145" s="751" t="s">
        <v>708</v>
      </c>
      <c r="C145" s="199">
        <v>25</v>
      </c>
      <c r="D145" s="174" t="s">
        <v>113</v>
      </c>
      <c r="E145" s="174">
        <v>60</v>
      </c>
      <c r="F145" s="174">
        <f t="shared" si="47"/>
        <v>1500</v>
      </c>
      <c r="G145" s="200">
        <f t="shared" si="48"/>
        <v>1500</v>
      </c>
      <c r="H145" s="170"/>
      <c r="I145" s="170"/>
      <c r="J145" s="170"/>
      <c r="K145" s="236"/>
      <c r="L145" s="236"/>
      <c r="M145" s="236"/>
      <c r="N145" s="236"/>
      <c r="O145" s="236"/>
      <c r="P145" s="236"/>
      <c r="Q145" s="236"/>
      <c r="R145" s="236"/>
      <c r="S145" s="236"/>
      <c r="T145" s="236"/>
      <c r="U145" s="236"/>
      <c r="V145" s="236"/>
      <c r="W145" s="236"/>
      <c r="X145" s="236"/>
      <c r="Y145" s="236"/>
      <c r="Z145" s="236"/>
      <c r="AA145" s="236"/>
      <c r="AB145" s="236"/>
      <c r="AC145" s="236"/>
    </row>
    <row r="146" spans="1:29" ht="27.6" x14ac:dyDescent="0.25">
      <c r="A146" s="174"/>
      <c r="B146" s="754" t="s">
        <v>709</v>
      </c>
      <c r="C146" s="755">
        <v>1</v>
      </c>
      <c r="D146" s="756" t="s">
        <v>107</v>
      </c>
      <c r="E146" s="756">
        <v>8000</v>
      </c>
      <c r="F146" s="174">
        <f t="shared" si="47"/>
        <v>8000</v>
      </c>
      <c r="G146" s="200">
        <f t="shared" si="48"/>
        <v>8000</v>
      </c>
      <c r="H146" s="757"/>
      <c r="I146" s="757"/>
      <c r="J146" s="757"/>
      <c r="K146" s="236"/>
      <c r="L146" s="236"/>
      <c r="M146" s="236"/>
      <c r="N146" s="236"/>
      <c r="O146" s="236"/>
      <c r="P146" s="236"/>
      <c r="Q146" s="236"/>
      <c r="R146" s="236"/>
      <c r="S146" s="236"/>
      <c r="T146" s="236"/>
      <c r="U146" s="236"/>
      <c r="V146" s="236"/>
      <c r="W146" s="236"/>
      <c r="X146" s="236"/>
      <c r="Y146" s="236"/>
      <c r="Z146" s="236"/>
      <c r="AA146" s="236"/>
      <c r="AB146" s="236"/>
      <c r="AC146" s="236"/>
    </row>
    <row r="147" spans="1:29" ht="13.8" x14ac:dyDescent="0.25">
      <c r="A147" s="174"/>
      <c r="B147" s="754" t="s">
        <v>710</v>
      </c>
      <c r="C147" s="755">
        <v>1</v>
      </c>
      <c r="D147" s="756" t="s">
        <v>107</v>
      </c>
      <c r="E147" s="756">
        <v>5000</v>
      </c>
      <c r="F147" s="174">
        <f t="shared" si="47"/>
        <v>5000</v>
      </c>
      <c r="G147" s="200">
        <f t="shared" si="48"/>
        <v>5000</v>
      </c>
      <c r="H147" s="757"/>
      <c r="I147" s="757"/>
      <c r="J147" s="757"/>
      <c r="K147" s="236"/>
      <c r="L147" s="236"/>
      <c r="M147" s="236"/>
      <c r="N147" s="236"/>
      <c r="O147" s="236"/>
      <c r="P147" s="236"/>
      <c r="Q147" s="236"/>
      <c r="R147" s="236"/>
      <c r="S147" s="236"/>
      <c r="T147" s="236"/>
      <c r="U147" s="236"/>
      <c r="V147" s="236"/>
      <c r="W147" s="236"/>
      <c r="X147" s="236"/>
      <c r="Y147" s="236"/>
      <c r="Z147" s="236"/>
      <c r="AA147" s="236"/>
      <c r="AB147" s="236"/>
      <c r="AC147" s="236"/>
    </row>
    <row r="148" spans="1:29" ht="27.6" x14ac:dyDescent="0.25">
      <c r="A148" s="174"/>
      <c r="B148" s="754" t="s">
        <v>711</v>
      </c>
      <c r="C148" s="755">
        <v>2</v>
      </c>
      <c r="D148" s="756" t="s">
        <v>107</v>
      </c>
      <c r="E148" s="756">
        <v>2500</v>
      </c>
      <c r="F148" s="174">
        <f t="shared" si="47"/>
        <v>5000</v>
      </c>
      <c r="G148" s="200">
        <f t="shared" si="48"/>
        <v>5000</v>
      </c>
      <c r="H148" s="757"/>
      <c r="I148" s="757"/>
      <c r="J148" s="757"/>
      <c r="K148" s="236"/>
      <c r="L148" s="236"/>
      <c r="M148" s="236"/>
      <c r="N148" s="236"/>
      <c r="O148" s="236"/>
      <c r="P148" s="236"/>
      <c r="Q148" s="236"/>
      <c r="R148" s="236"/>
      <c r="S148" s="236"/>
      <c r="T148" s="236"/>
      <c r="U148" s="236"/>
      <c r="V148" s="236"/>
      <c r="W148" s="236"/>
      <c r="X148" s="236"/>
      <c r="Y148" s="236"/>
      <c r="Z148" s="236"/>
      <c r="AA148" s="236"/>
      <c r="AB148" s="236"/>
      <c r="AC148" s="236"/>
    </row>
    <row r="149" spans="1:29" ht="27.6" x14ac:dyDescent="0.25">
      <c r="A149" s="174"/>
      <c r="B149" s="754" t="s">
        <v>712</v>
      </c>
      <c r="C149" s="755">
        <v>1</v>
      </c>
      <c r="D149" s="756" t="s">
        <v>713</v>
      </c>
      <c r="E149" s="756">
        <v>10000</v>
      </c>
      <c r="F149" s="174">
        <f t="shared" si="47"/>
        <v>10000</v>
      </c>
      <c r="G149" s="200">
        <f t="shared" si="48"/>
        <v>10000</v>
      </c>
      <c r="H149" s="757"/>
      <c r="I149" s="757"/>
      <c r="J149" s="757"/>
      <c r="K149" s="236"/>
      <c r="L149" s="236"/>
      <c r="M149" s="236"/>
      <c r="N149" s="236"/>
      <c r="O149" s="236"/>
      <c r="P149" s="236"/>
      <c r="Q149" s="236"/>
      <c r="R149" s="236"/>
      <c r="S149" s="236"/>
      <c r="T149" s="236"/>
      <c r="U149" s="236"/>
      <c r="V149" s="236"/>
      <c r="W149" s="236"/>
      <c r="X149" s="236"/>
      <c r="Y149" s="236"/>
      <c r="Z149" s="236"/>
      <c r="AA149" s="236"/>
      <c r="AB149" s="236"/>
      <c r="AC149" s="236"/>
    </row>
    <row r="150" spans="1:29" ht="41.4" x14ac:dyDescent="0.25">
      <c r="A150" s="174"/>
      <c r="B150" s="754" t="s">
        <v>714</v>
      </c>
      <c r="C150" s="755">
        <v>6</v>
      </c>
      <c r="D150" s="756" t="s">
        <v>715</v>
      </c>
      <c r="E150" s="756">
        <v>2000</v>
      </c>
      <c r="F150" s="174">
        <f t="shared" si="47"/>
        <v>12000</v>
      </c>
      <c r="G150" s="200">
        <f t="shared" si="48"/>
        <v>12000</v>
      </c>
      <c r="H150" s="757"/>
      <c r="I150" s="757"/>
      <c r="J150" s="757"/>
      <c r="K150" s="236"/>
      <c r="L150" s="236"/>
      <c r="M150" s="236"/>
      <c r="N150" s="236"/>
      <c r="O150" s="236"/>
      <c r="P150" s="236"/>
      <c r="Q150" s="236"/>
      <c r="R150" s="236"/>
      <c r="S150" s="236"/>
      <c r="T150" s="236"/>
      <c r="U150" s="236"/>
      <c r="V150" s="236"/>
      <c r="W150" s="236"/>
      <c r="X150" s="236"/>
      <c r="Y150" s="236"/>
      <c r="Z150" s="236"/>
      <c r="AA150" s="236"/>
      <c r="AB150" s="236"/>
      <c r="AC150" s="236"/>
    </row>
    <row r="151" spans="1:29" ht="13.8" x14ac:dyDescent="0.25">
      <c r="A151" s="205"/>
      <c r="B151" s="584" t="s">
        <v>128</v>
      </c>
      <c r="C151" s="205"/>
      <c r="D151" s="205"/>
      <c r="E151" s="205"/>
      <c r="F151" s="205">
        <f t="shared" ref="F151:G151" si="49">F131+F138+F142</f>
        <v>111700</v>
      </c>
      <c r="G151" s="203">
        <f t="shared" si="49"/>
        <v>111700</v>
      </c>
      <c r="H151" s="170"/>
      <c r="I151" s="170"/>
      <c r="J151" s="170"/>
      <c r="K151" s="236"/>
      <c r="L151" s="236"/>
      <c r="M151" s="236"/>
      <c r="N151" s="236"/>
      <c r="O151" s="236"/>
      <c r="P151" s="236"/>
      <c r="Q151" s="236"/>
      <c r="R151" s="236"/>
      <c r="S151" s="236"/>
      <c r="T151" s="236"/>
      <c r="U151" s="236"/>
      <c r="V151" s="236"/>
      <c r="W151" s="236"/>
      <c r="X151" s="236"/>
      <c r="Y151" s="236"/>
      <c r="Z151" s="236"/>
      <c r="AA151" s="236"/>
      <c r="AB151" s="236"/>
      <c r="AC151" s="236"/>
    </row>
    <row r="152" spans="1:29" ht="13.8" x14ac:dyDescent="0.25">
      <c r="A152" s="207"/>
      <c r="B152" s="586"/>
      <c r="C152" s="207"/>
      <c r="D152" s="207"/>
      <c r="E152" s="207"/>
      <c r="F152" s="207"/>
      <c r="G152" s="200"/>
      <c r="H152" s="170"/>
      <c r="I152" s="170"/>
      <c r="J152" s="170"/>
      <c r="K152" s="236"/>
      <c r="L152" s="236"/>
      <c r="M152" s="236"/>
      <c r="N152" s="236"/>
      <c r="O152" s="236"/>
      <c r="P152" s="236"/>
      <c r="Q152" s="236"/>
      <c r="R152" s="236"/>
      <c r="S152" s="236"/>
      <c r="T152" s="236"/>
      <c r="U152" s="236"/>
      <c r="V152" s="236"/>
      <c r="W152" s="236"/>
      <c r="X152" s="236"/>
      <c r="Y152" s="236"/>
      <c r="Z152" s="236"/>
      <c r="AA152" s="236"/>
      <c r="AB152" s="236"/>
      <c r="AC152" s="236"/>
    </row>
    <row r="153" spans="1:29" ht="13.8" x14ac:dyDescent="0.25">
      <c r="A153" s="193" t="s">
        <v>129</v>
      </c>
      <c r="B153" s="193" t="s">
        <v>130</v>
      </c>
      <c r="C153" s="193"/>
      <c r="D153" s="193"/>
      <c r="E153" s="193"/>
      <c r="F153" s="193">
        <f t="shared" ref="F153:G153" si="50">F154+F155</f>
        <v>16267</v>
      </c>
      <c r="G153" s="203">
        <f t="shared" si="50"/>
        <v>16267</v>
      </c>
      <c r="H153" s="213"/>
      <c r="I153" s="170"/>
      <c r="J153" s="170"/>
      <c r="K153" s="236"/>
      <c r="L153" s="236"/>
      <c r="M153" s="236"/>
      <c r="N153" s="236"/>
      <c r="O153" s="236"/>
      <c r="P153" s="236"/>
      <c r="Q153" s="236"/>
      <c r="R153" s="236"/>
      <c r="S153" s="236"/>
      <c r="T153" s="236"/>
      <c r="U153" s="236"/>
      <c r="V153" s="236"/>
      <c r="W153" s="236"/>
      <c r="X153" s="236"/>
      <c r="Y153" s="236"/>
      <c r="Z153" s="236"/>
      <c r="AA153" s="236"/>
      <c r="AB153" s="236"/>
      <c r="AC153" s="236"/>
    </row>
    <row r="154" spans="1:29" ht="27.6" x14ac:dyDescent="0.25">
      <c r="A154" s="223"/>
      <c r="B154" s="215" t="s">
        <v>131</v>
      </c>
      <c r="C154" s="224">
        <v>1</v>
      </c>
      <c r="D154" s="223" t="s">
        <v>113</v>
      </c>
      <c r="E154" s="223">
        <v>10000</v>
      </c>
      <c r="F154" s="174">
        <f t="shared" ref="F154:F155" si="51">C154*E154</f>
        <v>10000</v>
      </c>
      <c r="G154" s="200">
        <f>C154*E154</f>
        <v>10000</v>
      </c>
      <c r="H154" s="170"/>
      <c r="I154" s="170"/>
      <c r="J154" s="170"/>
      <c r="K154" s="236"/>
      <c r="L154" s="236"/>
      <c r="M154" s="236"/>
      <c r="N154" s="236"/>
      <c r="O154" s="236"/>
      <c r="P154" s="236"/>
      <c r="Q154" s="236"/>
      <c r="R154" s="236"/>
      <c r="S154" s="236"/>
      <c r="T154" s="236"/>
      <c r="U154" s="236"/>
      <c r="V154" s="236"/>
      <c r="W154" s="236"/>
      <c r="X154" s="236"/>
      <c r="Y154" s="236"/>
      <c r="Z154" s="236"/>
      <c r="AA154" s="236"/>
      <c r="AB154" s="236"/>
      <c r="AC154" s="236"/>
    </row>
    <row r="155" spans="1:29" ht="13.8" x14ac:dyDescent="0.25">
      <c r="A155" s="223"/>
      <c r="B155" s="215" t="s">
        <v>375</v>
      </c>
      <c r="C155" s="224">
        <v>1</v>
      </c>
      <c r="D155" s="223" t="s">
        <v>113</v>
      </c>
      <c r="E155" s="223">
        <v>6267</v>
      </c>
      <c r="F155" s="174">
        <f t="shared" si="51"/>
        <v>6267</v>
      </c>
      <c r="G155" s="200">
        <f>C155*F155</f>
        <v>6267</v>
      </c>
      <c r="H155" s="170"/>
      <c r="I155" s="170"/>
      <c r="J155" s="170"/>
      <c r="K155" s="236"/>
      <c r="L155" s="236"/>
      <c r="M155" s="236"/>
      <c r="N155" s="236"/>
      <c r="O155" s="236"/>
      <c r="P155" s="236"/>
      <c r="Q155" s="236"/>
      <c r="R155" s="236"/>
      <c r="S155" s="236"/>
      <c r="T155" s="236"/>
      <c r="U155" s="236"/>
      <c r="V155" s="236"/>
      <c r="W155" s="236"/>
      <c r="X155" s="236"/>
      <c r="Y155" s="236"/>
      <c r="Z155" s="236"/>
      <c r="AA155" s="236"/>
      <c r="AB155" s="236"/>
      <c r="AC155" s="236"/>
    </row>
    <row r="156" spans="1:29" ht="13.8" x14ac:dyDescent="0.25">
      <c r="A156" s="193" t="s">
        <v>137</v>
      </c>
      <c r="B156" s="193" t="s">
        <v>138</v>
      </c>
      <c r="C156" s="193"/>
      <c r="D156" s="193"/>
      <c r="E156" s="193"/>
      <c r="F156" s="193">
        <f t="shared" ref="F156:G156" si="52">F157+F158</f>
        <v>10849</v>
      </c>
      <c r="G156" s="203">
        <f t="shared" si="52"/>
        <v>10849</v>
      </c>
      <c r="H156" s="170"/>
      <c r="I156" s="170"/>
      <c r="J156" s="170"/>
      <c r="K156" s="236"/>
      <c r="L156" s="236"/>
      <c r="M156" s="236"/>
      <c r="N156" s="236"/>
      <c r="O156" s="236"/>
      <c r="P156" s="236"/>
      <c r="Q156" s="236"/>
      <c r="R156" s="236"/>
      <c r="S156" s="236"/>
      <c r="T156" s="236"/>
      <c r="U156" s="236"/>
      <c r="V156" s="236"/>
      <c r="W156" s="236"/>
      <c r="X156" s="236"/>
      <c r="Y156" s="236"/>
      <c r="Z156" s="236"/>
      <c r="AA156" s="236"/>
      <c r="AB156" s="236"/>
      <c r="AC156" s="236"/>
    </row>
    <row r="157" spans="1:29" ht="13.8" x14ac:dyDescent="0.25">
      <c r="A157" s="223"/>
      <c r="B157" s="758" t="s">
        <v>178</v>
      </c>
      <c r="C157" s="224">
        <v>1</v>
      </c>
      <c r="D157" s="223" t="s">
        <v>303</v>
      </c>
      <c r="E157" s="223">
        <v>6000</v>
      </c>
      <c r="F157" s="174">
        <f t="shared" ref="F157:F158" si="53">C157*E157</f>
        <v>6000</v>
      </c>
      <c r="G157" s="200">
        <f t="shared" ref="G157:G158" si="54">C157*E157</f>
        <v>6000</v>
      </c>
      <c r="H157" s="170"/>
      <c r="I157" s="170"/>
      <c r="J157" s="170"/>
      <c r="K157" s="236"/>
      <c r="L157" s="236"/>
      <c r="M157" s="236"/>
      <c r="N157" s="236"/>
      <c r="O157" s="236"/>
      <c r="P157" s="236"/>
      <c r="Q157" s="236"/>
      <c r="R157" s="236"/>
      <c r="S157" s="236"/>
      <c r="T157" s="236"/>
      <c r="U157" s="236"/>
      <c r="V157" s="236"/>
      <c r="W157" s="236"/>
      <c r="X157" s="236"/>
      <c r="Y157" s="236"/>
      <c r="Z157" s="236"/>
      <c r="AA157" s="236"/>
      <c r="AB157" s="236"/>
      <c r="AC157" s="236"/>
    </row>
    <row r="158" spans="1:29" ht="13.8" x14ac:dyDescent="0.25">
      <c r="A158" s="731"/>
      <c r="B158" s="759" t="s">
        <v>156</v>
      </c>
      <c r="C158" s="733">
        <v>1</v>
      </c>
      <c r="D158" s="731" t="s">
        <v>303</v>
      </c>
      <c r="E158" s="731">
        <v>4849</v>
      </c>
      <c r="F158" s="735">
        <f t="shared" si="53"/>
        <v>4849</v>
      </c>
      <c r="G158" s="200">
        <f t="shared" si="54"/>
        <v>4849</v>
      </c>
      <c r="H158" s="170"/>
      <c r="I158" s="170"/>
      <c r="J158" s="170"/>
      <c r="K158" s="236"/>
      <c r="L158" s="236"/>
      <c r="M158" s="236"/>
      <c r="N158" s="236"/>
      <c r="O158" s="236"/>
      <c r="P158" s="236"/>
      <c r="Q158" s="236"/>
      <c r="R158" s="236"/>
      <c r="S158" s="236"/>
      <c r="T158" s="236"/>
      <c r="U158" s="236"/>
      <c r="V158" s="236"/>
      <c r="W158" s="236"/>
      <c r="X158" s="236"/>
      <c r="Y158" s="236"/>
      <c r="Z158" s="236"/>
      <c r="AA158" s="236"/>
      <c r="AB158" s="236"/>
      <c r="AC158" s="236"/>
    </row>
    <row r="159" spans="1:29" ht="13.8" x14ac:dyDescent="0.25">
      <c r="A159" s="736"/>
      <c r="B159" s="736"/>
      <c r="C159" s="736"/>
      <c r="D159" s="736"/>
      <c r="E159" s="736"/>
      <c r="F159" s="737"/>
      <c r="G159" s="620">
        <f>F159</f>
        <v>0</v>
      </c>
      <c r="H159" s="236"/>
      <c r="I159" s="170"/>
      <c r="J159" s="170"/>
      <c r="K159" s="236"/>
      <c r="L159" s="236"/>
      <c r="M159" s="236"/>
      <c r="N159" s="236"/>
      <c r="O159" s="236"/>
      <c r="P159" s="236"/>
      <c r="Q159" s="236"/>
      <c r="R159" s="236"/>
      <c r="S159" s="236"/>
      <c r="T159" s="236"/>
      <c r="U159" s="236"/>
      <c r="V159" s="236"/>
      <c r="W159" s="236"/>
      <c r="X159" s="236"/>
      <c r="Y159" s="236"/>
      <c r="Z159" s="236"/>
      <c r="AA159" s="236"/>
      <c r="AB159" s="236"/>
      <c r="AC159" s="236"/>
    </row>
    <row r="160" spans="1:29" ht="13.8" x14ac:dyDescent="0.25">
      <c r="A160" s="152"/>
      <c r="B160" s="152"/>
      <c r="C160" s="152"/>
      <c r="D160" s="152"/>
      <c r="E160" s="739"/>
      <c r="F160" s="739"/>
      <c r="G160" s="745"/>
      <c r="H160" s="739"/>
      <c r="I160" s="236"/>
      <c r="J160" s="236"/>
      <c r="K160" s="236"/>
      <c r="L160" s="236"/>
      <c r="M160" s="236"/>
      <c r="N160" s="236"/>
      <c r="O160" s="236"/>
      <c r="P160" s="236"/>
      <c r="Q160" s="236"/>
      <c r="R160" s="236"/>
      <c r="S160" s="236"/>
      <c r="T160" s="236"/>
      <c r="U160" s="236"/>
      <c r="V160" s="236"/>
      <c r="W160" s="236"/>
      <c r="X160" s="236"/>
      <c r="Y160" s="236"/>
      <c r="Z160" s="236"/>
      <c r="AA160" s="236"/>
      <c r="AB160" s="236"/>
      <c r="AC160" s="236"/>
    </row>
    <row r="161" spans="1:29" ht="13.8" x14ac:dyDescent="0.25">
      <c r="A161" s="152"/>
      <c r="B161" s="152"/>
      <c r="C161" s="152"/>
      <c r="D161" s="152"/>
      <c r="E161" s="739"/>
      <c r="F161" s="739"/>
      <c r="G161" s="745"/>
      <c r="H161" s="739"/>
      <c r="I161" s="236"/>
      <c r="J161" s="236"/>
      <c r="K161" s="236"/>
      <c r="L161" s="236"/>
      <c r="M161" s="236"/>
      <c r="N161" s="236"/>
      <c r="O161" s="236"/>
      <c r="P161" s="236"/>
      <c r="Q161" s="236"/>
      <c r="R161" s="236"/>
      <c r="S161" s="236"/>
      <c r="T161" s="236"/>
      <c r="U161" s="236"/>
      <c r="V161" s="236"/>
      <c r="W161" s="236"/>
      <c r="X161" s="236"/>
      <c r="Y161" s="236"/>
      <c r="Z161" s="236"/>
      <c r="AA161" s="236"/>
      <c r="AB161" s="236"/>
      <c r="AC161" s="236"/>
    </row>
    <row r="162" spans="1:29" ht="13.8" x14ac:dyDescent="0.25">
      <c r="A162" s="152"/>
      <c r="B162" s="152"/>
      <c r="C162" s="152"/>
      <c r="D162" s="152"/>
      <c r="E162" s="739"/>
      <c r="F162" s="739"/>
      <c r="G162" s="745"/>
      <c r="H162" s="739"/>
      <c r="I162" s="236"/>
      <c r="J162" s="236"/>
      <c r="K162" s="236"/>
      <c r="L162" s="236"/>
      <c r="M162" s="236"/>
      <c r="N162" s="236"/>
      <c r="O162" s="236"/>
      <c r="P162" s="236"/>
      <c r="Q162" s="236"/>
      <c r="R162" s="236"/>
      <c r="S162" s="236"/>
      <c r="T162" s="236"/>
      <c r="U162" s="236"/>
      <c r="V162" s="236"/>
      <c r="W162" s="236"/>
      <c r="X162" s="236"/>
      <c r="Y162" s="236"/>
      <c r="Z162" s="236"/>
      <c r="AA162" s="236"/>
      <c r="AB162" s="236"/>
      <c r="AC162" s="236"/>
    </row>
    <row r="163" spans="1:29" ht="13.2" x14ac:dyDescent="0.25">
      <c r="A163" s="1070" t="s">
        <v>716</v>
      </c>
      <c r="B163" s="987"/>
      <c r="C163" s="987"/>
      <c r="D163" s="987"/>
      <c r="E163" s="987"/>
      <c r="F163" s="987"/>
      <c r="G163" s="987"/>
      <c r="H163" s="987"/>
      <c r="I163" s="987"/>
      <c r="J163" s="985"/>
      <c r="K163" s="236"/>
      <c r="L163" s="236"/>
      <c r="M163" s="236"/>
      <c r="N163" s="236"/>
      <c r="O163" s="236"/>
      <c r="P163" s="236"/>
      <c r="Q163" s="236"/>
      <c r="R163" s="236"/>
      <c r="S163" s="236"/>
      <c r="T163" s="236"/>
      <c r="U163" s="236"/>
      <c r="V163" s="236"/>
      <c r="W163" s="236"/>
      <c r="X163" s="236"/>
      <c r="Y163" s="236"/>
      <c r="Z163" s="236"/>
      <c r="AA163" s="236"/>
      <c r="AB163" s="236"/>
      <c r="AC163" s="236"/>
    </row>
    <row r="164" spans="1:29" ht="13.8" x14ac:dyDescent="0.25">
      <c r="A164" s="988" t="s">
        <v>92</v>
      </c>
      <c r="B164" s="987"/>
      <c r="C164" s="987"/>
      <c r="D164" s="987"/>
      <c r="E164" s="987"/>
      <c r="F164" s="985"/>
      <c r="G164" s="742"/>
      <c r="H164" s="1071" t="s">
        <v>93</v>
      </c>
      <c r="I164" s="987"/>
      <c r="J164" s="985"/>
      <c r="K164" s="236"/>
      <c r="L164" s="236"/>
      <c r="M164" s="236"/>
      <c r="N164" s="236"/>
      <c r="O164" s="236"/>
      <c r="P164" s="236"/>
      <c r="Q164" s="236"/>
      <c r="R164" s="236"/>
      <c r="S164" s="236"/>
      <c r="T164" s="236"/>
      <c r="U164" s="236"/>
      <c r="V164" s="236"/>
      <c r="W164" s="236"/>
      <c r="X164" s="236"/>
      <c r="Y164" s="236"/>
      <c r="Z164" s="236"/>
      <c r="AA164" s="236"/>
      <c r="AB164" s="236"/>
      <c r="AC164" s="236"/>
    </row>
    <row r="165" spans="1:29" ht="13.8" x14ac:dyDescent="0.25">
      <c r="A165" s="225" t="s">
        <v>94</v>
      </c>
      <c r="B165" s="225" t="s">
        <v>95</v>
      </c>
      <c r="C165" s="225" t="s">
        <v>96</v>
      </c>
      <c r="D165" s="225" t="s">
        <v>97</v>
      </c>
      <c r="E165" s="225" t="s">
        <v>98</v>
      </c>
      <c r="F165" s="746" t="s">
        <v>99</v>
      </c>
      <c r="G165" s="747"/>
      <c r="H165" s="746" t="s">
        <v>101</v>
      </c>
      <c r="I165" s="746" t="s">
        <v>102</v>
      </c>
      <c r="J165" s="746" t="s">
        <v>103</v>
      </c>
      <c r="K165" s="152"/>
      <c r="L165" s="152"/>
      <c r="M165" s="152"/>
      <c r="N165" s="152"/>
      <c r="O165" s="152"/>
      <c r="P165" s="152"/>
      <c r="Q165" s="152"/>
      <c r="R165" s="152"/>
      <c r="S165" s="152"/>
      <c r="T165" s="152"/>
      <c r="U165" s="152"/>
      <c r="V165" s="152"/>
      <c r="W165" s="152"/>
      <c r="X165" s="152"/>
      <c r="Y165" s="152"/>
      <c r="Z165" s="152"/>
      <c r="AA165" s="152"/>
      <c r="AB165" s="152"/>
      <c r="AC165" s="152"/>
    </row>
    <row r="166" spans="1:29" ht="13.8" x14ac:dyDescent="0.25">
      <c r="A166" s="186"/>
      <c r="B166" s="568" t="s">
        <v>104</v>
      </c>
      <c r="C166" s="186"/>
      <c r="D166" s="186"/>
      <c r="E166" s="188"/>
      <c r="F166" s="232">
        <f>F191+F193+F196+F199</f>
        <v>111270</v>
      </c>
      <c r="G166" s="321">
        <f>G167+G178+G193+G196+G199+G184</f>
        <v>111270</v>
      </c>
      <c r="H166" s="232">
        <v>33500</v>
      </c>
      <c r="I166" s="232">
        <v>38885</v>
      </c>
      <c r="J166" s="232">
        <v>38885</v>
      </c>
      <c r="K166" s="152"/>
      <c r="L166" s="152"/>
      <c r="M166" s="152"/>
      <c r="N166" s="152"/>
      <c r="O166" s="152"/>
      <c r="P166" s="152"/>
      <c r="Q166" s="152"/>
      <c r="R166" s="152"/>
      <c r="S166" s="152"/>
      <c r="T166" s="152"/>
      <c r="U166" s="152"/>
      <c r="V166" s="152"/>
      <c r="W166" s="152"/>
      <c r="X166" s="152"/>
      <c r="Y166" s="152"/>
      <c r="Z166" s="152"/>
      <c r="AA166" s="152"/>
      <c r="AB166" s="152"/>
      <c r="AC166" s="152"/>
    </row>
    <row r="167" spans="1:29" ht="13.8" x14ac:dyDescent="0.25">
      <c r="A167" s="193" t="s">
        <v>82</v>
      </c>
      <c r="B167" s="193" t="s">
        <v>105</v>
      </c>
      <c r="C167" s="193"/>
      <c r="D167" s="193"/>
      <c r="E167" s="193"/>
      <c r="F167" s="195">
        <f t="shared" ref="F167:G167" si="55">SUM(F168:F177)</f>
        <v>42760</v>
      </c>
      <c r="G167" s="203">
        <f t="shared" si="55"/>
        <v>42760</v>
      </c>
      <c r="H167" s="170"/>
      <c r="I167" s="170"/>
      <c r="J167" s="170"/>
      <c r="K167" s="152"/>
      <c r="L167" s="152"/>
      <c r="M167" s="152"/>
      <c r="N167" s="152"/>
      <c r="O167" s="152"/>
      <c r="P167" s="152"/>
      <c r="Q167" s="152"/>
      <c r="R167" s="152"/>
      <c r="S167" s="152"/>
      <c r="T167" s="152"/>
      <c r="U167" s="152"/>
      <c r="V167" s="152"/>
      <c r="W167" s="152"/>
      <c r="X167" s="152"/>
      <c r="Y167" s="152"/>
      <c r="Z167" s="152"/>
      <c r="AA167" s="152"/>
      <c r="AB167" s="152"/>
      <c r="AC167" s="152"/>
    </row>
    <row r="168" spans="1:29" ht="13.8" x14ac:dyDescent="0.25">
      <c r="A168" s="174"/>
      <c r="B168" s="223" t="s">
        <v>717</v>
      </c>
      <c r="C168" s="224">
        <v>1</v>
      </c>
      <c r="D168" s="223" t="s">
        <v>107</v>
      </c>
      <c r="E168" s="758">
        <v>3000</v>
      </c>
      <c r="F168" s="174">
        <f t="shared" ref="F168:F177" si="56">C168*E168</f>
        <v>3000</v>
      </c>
      <c r="G168" s="200">
        <f t="shared" ref="G168:G177" si="57">C168*E168</f>
        <v>3000</v>
      </c>
      <c r="H168" s="170"/>
      <c r="I168" s="170"/>
      <c r="J168" s="170"/>
      <c r="K168" s="152"/>
      <c r="L168" s="152"/>
      <c r="M168" s="152"/>
      <c r="N168" s="152"/>
      <c r="O168" s="152"/>
      <c r="P168" s="152"/>
      <c r="Q168" s="152"/>
      <c r="R168" s="152"/>
      <c r="S168" s="152"/>
      <c r="T168" s="152"/>
      <c r="U168" s="152"/>
      <c r="V168" s="152"/>
      <c r="W168" s="152"/>
      <c r="X168" s="152"/>
      <c r="Y168" s="152"/>
      <c r="Z168" s="152"/>
      <c r="AA168" s="152"/>
      <c r="AB168" s="152"/>
      <c r="AC168" s="152"/>
    </row>
    <row r="169" spans="1:29" ht="13.8" x14ac:dyDescent="0.25">
      <c r="A169" s="174"/>
      <c r="B169" s="223" t="s">
        <v>718</v>
      </c>
      <c r="C169" s="224">
        <v>3</v>
      </c>
      <c r="D169" s="223" t="s">
        <v>113</v>
      </c>
      <c r="E169" s="758">
        <v>5000</v>
      </c>
      <c r="F169" s="174">
        <f t="shared" si="56"/>
        <v>15000</v>
      </c>
      <c r="G169" s="200">
        <f t="shared" si="57"/>
        <v>15000</v>
      </c>
      <c r="H169" s="170"/>
      <c r="I169" s="170"/>
      <c r="J169" s="213"/>
      <c r="K169" s="152"/>
      <c r="L169" s="152"/>
      <c r="M169" s="152"/>
      <c r="N169" s="152"/>
      <c r="O169" s="152"/>
      <c r="P169" s="152"/>
      <c r="Q169" s="152"/>
      <c r="R169" s="152"/>
      <c r="S169" s="152"/>
      <c r="T169" s="152"/>
      <c r="U169" s="152"/>
      <c r="V169" s="152"/>
      <c r="W169" s="152"/>
      <c r="X169" s="152"/>
      <c r="Y169" s="152"/>
      <c r="Z169" s="152"/>
      <c r="AA169" s="152"/>
      <c r="AB169" s="152"/>
      <c r="AC169" s="152"/>
    </row>
    <row r="170" spans="1:29" ht="13.8" x14ac:dyDescent="0.25">
      <c r="A170" s="174"/>
      <c r="B170" s="223" t="s">
        <v>719</v>
      </c>
      <c r="C170" s="224">
        <v>3</v>
      </c>
      <c r="D170" s="223" t="s">
        <v>113</v>
      </c>
      <c r="E170" s="758">
        <v>4000</v>
      </c>
      <c r="F170" s="174">
        <f t="shared" si="56"/>
        <v>12000</v>
      </c>
      <c r="G170" s="200">
        <f t="shared" si="57"/>
        <v>12000</v>
      </c>
      <c r="H170" s="170"/>
      <c r="I170" s="170"/>
      <c r="J170" s="213"/>
      <c r="K170" s="152"/>
      <c r="L170" s="152"/>
      <c r="M170" s="152"/>
      <c r="N170" s="152"/>
      <c r="O170" s="152"/>
      <c r="P170" s="152"/>
      <c r="Q170" s="152"/>
      <c r="R170" s="152"/>
      <c r="S170" s="152"/>
      <c r="T170" s="152"/>
      <c r="U170" s="152"/>
      <c r="V170" s="152"/>
      <c r="W170" s="152"/>
      <c r="X170" s="152"/>
      <c r="Y170" s="152"/>
      <c r="Z170" s="152"/>
      <c r="AA170" s="152"/>
      <c r="AB170" s="152"/>
      <c r="AC170" s="152"/>
    </row>
    <row r="171" spans="1:29" ht="13.8" x14ac:dyDescent="0.25">
      <c r="A171" s="174"/>
      <c r="B171" s="223" t="s">
        <v>720</v>
      </c>
      <c r="C171" s="224">
        <v>2</v>
      </c>
      <c r="D171" s="223" t="s">
        <v>113</v>
      </c>
      <c r="E171" s="758">
        <v>2500</v>
      </c>
      <c r="F171" s="174">
        <f t="shared" si="56"/>
        <v>5000</v>
      </c>
      <c r="G171" s="200">
        <f t="shared" si="57"/>
        <v>5000</v>
      </c>
      <c r="H171" s="170"/>
      <c r="I171" s="170"/>
      <c r="J171" s="213"/>
      <c r="K171" s="152"/>
      <c r="L171" s="152"/>
      <c r="M171" s="152"/>
      <c r="N171" s="152"/>
      <c r="O171" s="152"/>
      <c r="P171" s="152"/>
      <c r="Q171" s="152"/>
      <c r="R171" s="152"/>
      <c r="S171" s="152"/>
      <c r="T171" s="152"/>
      <c r="U171" s="152"/>
      <c r="V171" s="152"/>
      <c r="W171" s="152"/>
      <c r="X171" s="152"/>
      <c r="Y171" s="152"/>
      <c r="Z171" s="152"/>
      <c r="AA171" s="152"/>
      <c r="AB171" s="152"/>
      <c r="AC171" s="152"/>
    </row>
    <row r="172" spans="1:29" ht="13.8" x14ac:dyDescent="0.25">
      <c r="A172" s="174"/>
      <c r="B172" s="223" t="s">
        <v>721</v>
      </c>
      <c r="C172" s="224">
        <v>6</v>
      </c>
      <c r="D172" s="223" t="s">
        <v>722</v>
      </c>
      <c r="E172" s="758">
        <v>410</v>
      </c>
      <c r="F172" s="174">
        <f t="shared" si="56"/>
        <v>2460</v>
      </c>
      <c r="G172" s="200">
        <f t="shared" si="57"/>
        <v>2460</v>
      </c>
      <c r="H172" s="170"/>
      <c r="I172" s="170"/>
      <c r="J172" s="170"/>
      <c r="K172" s="152"/>
      <c r="L172" s="152"/>
      <c r="M172" s="152"/>
      <c r="N172" s="152"/>
      <c r="O172" s="152"/>
      <c r="P172" s="152"/>
      <c r="Q172" s="152"/>
      <c r="R172" s="152"/>
      <c r="S172" s="152"/>
      <c r="T172" s="152"/>
      <c r="U172" s="152"/>
      <c r="V172" s="152"/>
      <c r="W172" s="152"/>
      <c r="X172" s="152"/>
      <c r="Y172" s="152"/>
      <c r="Z172" s="152"/>
      <c r="AA172" s="152"/>
      <c r="AB172" s="152"/>
      <c r="AC172" s="152"/>
    </row>
    <row r="173" spans="1:29" ht="13.8" x14ac:dyDescent="0.25">
      <c r="A173" s="174"/>
      <c r="B173" s="223" t="s">
        <v>723</v>
      </c>
      <c r="C173" s="224">
        <v>2</v>
      </c>
      <c r="D173" s="223" t="s">
        <v>724</v>
      </c>
      <c r="E173" s="758">
        <v>350</v>
      </c>
      <c r="F173" s="174">
        <f t="shared" si="56"/>
        <v>700</v>
      </c>
      <c r="G173" s="200">
        <f t="shared" si="57"/>
        <v>700</v>
      </c>
      <c r="H173" s="170"/>
      <c r="I173" s="170"/>
      <c r="J173" s="170"/>
      <c r="K173" s="152"/>
      <c r="L173" s="152"/>
      <c r="M173" s="152"/>
      <c r="N173" s="152"/>
      <c r="O173" s="152"/>
      <c r="P173" s="152"/>
      <c r="Q173" s="152"/>
      <c r="R173" s="152"/>
      <c r="S173" s="152"/>
      <c r="T173" s="152"/>
      <c r="U173" s="152"/>
      <c r="V173" s="152"/>
      <c r="W173" s="152"/>
      <c r="X173" s="152"/>
      <c r="Y173" s="152"/>
      <c r="Z173" s="152"/>
      <c r="AA173" s="152"/>
      <c r="AB173" s="152"/>
      <c r="AC173" s="152"/>
    </row>
    <row r="174" spans="1:29" ht="13.8" x14ac:dyDescent="0.25">
      <c r="A174" s="174"/>
      <c r="B174" s="223" t="s">
        <v>725</v>
      </c>
      <c r="C174" s="224">
        <v>6</v>
      </c>
      <c r="D174" s="223" t="s">
        <v>722</v>
      </c>
      <c r="E174" s="758">
        <v>350</v>
      </c>
      <c r="F174" s="174">
        <f t="shared" si="56"/>
        <v>2100</v>
      </c>
      <c r="G174" s="200">
        <f t="shared" si="57"/>
        <v>2100</v>
      </c>
      <c r="H174" s="170"/>
      <c r="I174" s="170"/>
      <c r="J174" s="170"/>
      <c r="K174" s="152"/>
      <c r="L174" s="152"/>
      <c r="M174" s="152"/>
      <c r="N174" s="152"/>
      <c r="O174" s="152"/>
      <c r="P174" s="152"/>
      <c r="Q174" s="152"/>
      <c r="R174" s="152"/>
      <c r="S174" s="152"/>
      <c r="T174" s="152"/>
      <c r="U174" s="152"/>
      <c r="V174" s="152"/>
      <c r="W174" s="152"/>
      <c r="X174" s="152"/>
      <c r="Y174" s="152"/>
      <c r="Z174" s="152"/>
      <c r="AA174" s="152"/>
      <c r="AB174" s="152"/>
      <c r="AC174" s="152"/>
    </row>
    <row r="175" spans="1:29" ht="13.8" x14ac:dyDescent="0.25">
      <c r="A175" s="174"/>
      <c r="B175" s="223" t="s">
        <v>726</v>
      </c>
      <c r="C175" s="224">
        <v>2</v>
      </c>
      <c r="D175" s="223" t="s">
        <v>722</v>
      </c>
      <c r="E175" s="758">
        <v>150</v>
      </c>
      <c r="F175" s="174">
        <f t="shared" si="56"/>
        <v>300</v>
      </c>
      <c r="G175" s="200">
        <f t="shared" si="57"/>
        <v>300</v>
      </c>
      <c r="H175" s="170"/>
      <c r="I175" s="170"/>
      <c r="J175" s="170"/>
      <c r="K175" s="152"/>
      <c r="L175" s="152"/>
      <c r="M175" s="152"/>
      <c r="N175" s="152"/>
      <c r="O175" s="152"/>
      <c r="P175" s="152"/>
      <c r="Q175" s="152"/>
      <c r="R175" s="152"/>
      <c r="S175" s="152"/>
      <c r="T175" s="152"/>
      <c r="U175" s="152"/>
      <c r="V175" s="152"/>
      <c r="W175" s="152"/>
      <c r="X175" s="152"/>
      <c r="Y175" s="152"/>
      <c r="Z175" s="152"/>
      <c r="AA175" s="152"/>
      <c r="AB175" s="152"/>
      <c r="AC175" s="152"/>
    </row>
    <row r="176" spans="1:29" ht="13.8" x14ac:dyDescent="0.25">
      <c r="A176" s="174"/>
      <c r="B176" s="223" t="s">
        <v>727</v>
      </c>
      <c r="C176" s="224">
        <v>2</v>
      </c>
      <c r="D176" s="223" t="s">
        <v>728</v>
      </c>
      <c r="E176" s="758">
        <v>400</v>
      </c>
      <c r="F176" s="174">
        <f t="shared" si="56"/>
        <v>800</v>
      </c>
      <c r="G176" s="200">
        <f t="shared" si="57"/>
        <v>800</v>
      </c>
      <c r="H176" s="170"/>
      <c r="I176" s="170"/>
      <c r="J176" s="170"/>
      <c r="K176" s="152"/>
      <c r="L176" s="152"/>
      <c r="M176" s="152"/>
      <c r="N176" s="152"/>
      <c r="O176" s="152"/>
      <c r="P176" s="152"/>
      <c r="Q176" s="152"/>
      <c r="R176" s="152"/>
      <c r="S176" s="152"/>
      <c r="T176" s="152"/>
      <c r="U176" s="152"/>
      <c r="V176" s="152"/>
      <c r="W176" s="152"/>
      <c r="X176" s="152"/>
      <c r="Y176" s="152"/>
      <c r="Z176" s="152"/>
      <c r="AA176" s="152"/>
      <c r="AB176" s="152"/>
      <c r="AC176" s="152"/>
    </row>
    <row r="177" spans="1:29" ht="13.8" x14ac:dyDescent="0.25">
      <c r="A177" s="174"/>
      <c r="B177" s="223" t="s">
        <v>729</v>
      </c>
      <c r="C177" s="224">
        <v>1</v>
      </c>
      <c r="D177" s="223" t="s">
        <v>730</v>
      </c>
      <c r="E177" s="758">
        <v>1400</v>
      </c>
      <c r="F177" s="174">
        <f t="shared" si="56"/>
        <v>1400</v>
      </c>
      <c r="G177" s="200">
        <f t="shared" si="57"/>
        <v>1400</v>
      </c>
      <c r="H177" s="170"/>
      <c r="I177" s="170"/>
      <c r="J177" s="170"/>
      <c r="K177" s="152"/>
      <c r="L177" s="152"/>
      <c r="M177" s="152"/>
      <c r="N177" s="152"/>
      <c r="O177" s="152"/>
      <c r="P177" s="152"/>
      <c r="Q177" s="152"/>
      <c r="R177" s="152"/>
      <c r="S177" s="152"/>
      <c r="T177" s="152"/>
      <c r="U177" s="152"/>
      <c r="V177" s="152"/>
      <c r="W177" s="152"/>
      <c r="X177" s="152"/>
      <c r="Y177" s="152"/>
      <c r="Z177" s="152"/>
      <c r="AA177" s="152"/>
      <c r="AB177" s="152"/>
      <c r="AC177" s="152"/>
    </row>
    <row r="178" spans="1:29" ht="13.8" x14ac:dyDescent="0.25">
      <c r="A178" s="193" t="s">
        <v>83</v>
      </c>
      <c r="B178" s="193" t="s">
        <v>120</v>
      </c>
      <c r="C178" s="193"/>
      <c r="D178" s="193"/>
      <c r="E178" s="193"/>
      <c r="F178" s="193">
        <f t="shared" ref="F178:G178" si="58">SUM(F179:F183)</f>
        <v>26100</v>
      </c>
      <c r="G178" s="203">
        <f t="shared" si="58"/>
        <v>26100</v>
      </c>
      <c r="H178" s="170"/>
      <c r="I178" s="170"/>
      <c r="J178" s="170"/>
      <c r="K178" s="152"/>
      <c r="L178" s="152"/>
      <c r="M178" s="152"/>
      <c r="N178" s="152"/>
      <c r="O178" s="152"/>
      <c r="P178" s="152"/>
      <c r="Q178" s="152"/>
      <c r="R178" s="152"/>
      <c r="S178" s="152"/>
      <c r="T178" s="152"/>
      <c r="U178" s="152"/>
      <c r="V178" s="152"/>
      <c r="W178" s="152"/>
      <c r="X178" s="152"/>
      <c r="Y178" s="152"/>
      <c r="Z178" s="152"/>
      <c r="AA178" s="152"/>
      <c r="AB178" s="152"/>
      <c r="AC178" s="152"/>
    </row>
    <row r="179" spans="1:29" x14ac:dyDescent="0.25">
      <c r="A179" s="174"/>
      <c r="B179" s="751" t="s">
        <v>731</v>
      </c>
      <c r="C179" s="760">
        <v>2</v>
      </c>
      <c r="D179" s="223" t="s">
        <v>732</v>
      </c>
      <c r="E179" s="174">
        <v>4000</v>
      </c>
      <c r="F179" s="174">
        <f t="shared" ref="F179:F183" si="59">C179*E179</f>
        <v>8000</v>
      </c>
      <c r="G179" s="200">
        <f t="shared" ref="G179:G183" si="60">C179*E179</f>
        <v>8000</v>
      </c>
      <c r="H179" s="170"/>
      <c r="I179" s="170"/>
      <c r="J179" s="170"/>
      <c r="K179" s="152"/>
      <c r="L179" s="152"/>
      <c r="M179" s="152"/>
      <c r="N179" s="152"/>
      <c r="O179" s="152"/>
      <c r="P179" s="152"/>
      <c r="Q179" s="152"/>
      <c r="R179" s="152"/>
      <c r="S179" s="152"/>
      <c r="T179" s="152"/>
      <c r="U179" s="152"/>
      <c r="V179" s="152"/>
      <c r="W179" s="152"/>
      <c r="X179" s="152"/>
      <c r="Y179" s="152"/>
      <c r="Z179" s="152"/>
      <c r="AA179" s="152"/>
      <c r="AB179" s="152"/>
      <c r="AC179" s="152"/>
    </row>
    <row r="180" spans="1:29" ht="55.2" x14ac:dyDescent="0.25">
      <c r="A180" s="174"/>
      <c r="B180" s="751" t="s">
        <v>733</v>
      </c>
      <c r="C180" s="760">
        <v>2</v>
      </c>
      <c r="D180" s="223" t="s">
        <v>113</v>
      </c>
      <c r="E180" s="174">
        <v>5000</v>
      </c>
      <c r="F180" s="174">
        <f t="shared" si="59"/>
        <v>10000</v>
      </c>
      <c r="G180" s="200">
        <f t="shared" si="60"/>
        <v>10000</v>
      </c>
      <c r="H180" s="170"/>
      <c r="I180" s="170"/>
      <c r="J180" s="170"/>
      <c r="K180" s="152"/>
      <c r="L180" s="152"/>
      <c r="M180" s="152"/>
      <c r="N180" s="152"/>
      <c r="O180" s="152"/>
      <c r="P180" s="152"/>
      <c r="Q180" s="152"/>
      <c r="R180" s="152"/>
      <c r="S180" s="152"/>
      <c r="T180" s="152"/>
      <c r="U180" s="152"/>
      <c r="V180" s="152"/>
      <c r="W180" s="152"/>
      <c r="X180" s="152"/>
      <c r="Y180" s="152"/>
      <c r="Z180" s="152"/>
      <c r="AA180" s="152"/>
      <c r="AB180" s="152"/>
      <c r="AC180" s="152"/>
    </row>
    <row r="181" spans="1:29" ht="27.6" x14ac:dyDescent="0.25">
      <c r="A181" s="174"/>
      <c r="B181" s="751" t="s">
        <v>734</v>
      </c>
      <c r="C181" s="760">
        <v>1</v>
      </c>
      <c r="D181" s="223" t="s">
        <v>113</v>
      </c>
      <c r="E181" s="174">
        <v>2500</v>
      </c>
      <c r="F181" s="174">
        <f t="shared" si="59"/>
        <v>2500</v>
      </c>
      <c r="G181" s="200">
        <f t="shared" si="60"/>
        <v>2500</v>
      </c>
      <c r="H181" s="170"/>
      <c r="I181" s="170"/>
      <c r="J181" s="170"/>
      <c r="K181" s="152"/>
      <c r="L181" s="152"/>
      <c r="M181" s="152"/>
      <c r="N181" s="152"/>
      <c r="O181" s="152"/>
      <c r="P181" s="152"/>
      <c r="Q181" s="152"/>
      <c r="R181" s="152"/>
      <c r="S181" s="152"/>
      <c r="T181" s="152"/>
      <c r="U181" s="152"/>
      <c r="V181" s="152"/>
      <c r="W181" s="152"/>
      <c r="X181" s="152"/>
      <c r="Y181" s="152"/>
      <c r="Z181" s="152"/>
      <c r="AA181" s="152"/>
      <c r="AB181" s="152"/>
      <c r="AC181" s="152"/>
    </row>
    <row r="182" spans="1:29" ht="27.6" x14ac:dyDescent="0.25">
      <c r="A182" s="174"/>
      <c r="B182" s="751" t="s">
        <v>735</v>
      </c>
      <c r="C182" s="760">
        <v>1</v>
      </c>
      <c r="D182" s="223" t="s">
        <v>113</v>
      </c>
      <c r="E182" s="174">
        <v>3600</v>
      </c>
      <c r="F182" s="174">
        <f t="shared" si="59"/>
        <v>3600</v>
      </c>
      <c r="G182" s="200">
        <f t="shared" si="60"/>
        <v>3600</v>
      </c>
      <c r="H182" s="170"/>
      <c r="I182" s="170"/>
      <c r="J182" s="170"/>
      <c r="K182" s="152"/>
      <c r="L182" s="152"/>
      <c r="M182" s="152"/>
      <c r="N182" s="152"/>
      <c r="O182" s="152"/>
      <c r="P182" s="152"/>
      <c r="Q182" s="152"/>
      <c r="R182" s="152"/>
      <c r="S182" s="152"/>
      <c r="T182" s="152"/>
      <c r="U182" s="152"/>
      <c r="V182" s="152"/>
      <c r="W182" s="152"/>
      <c r="X182" s="152"/>
      <c r="Y182" s="152"/>
      <c r="Z182" s="152"/>
      <c r="AA182" s="152"/>
      <c r="AB182" s="152"/>
      <c r="AC182" s="152"/>
    </row>
    <row r="183" spans="1:29" ht="27.6" x14ac:dyDescent="0.25">
      <c r="A183" s="174"/>
      <c r="B183" s="751" t="s">
        <v>736</v>
      </c>
      <c r="C183" s="760">
        <v>4</v>
      </c>
      <c r="D183" s="223" t="s">
        <v>113</v>
      </c>
      <c r="E183" s="174">
        <v>500</v>
      </c>
      <c r="F183" s="174">
        <f t="shared" si="59"/>
        <v>2000</v>
      </c>
      <c r="G183" s="200">
        <f t="shared" si="60"/>
        <v>2000</v>
      </c>
      <c r="H183" s="170"/>
      <c r="I183" s="170"/>
      <c r="J183" s="170"/>
      <c r="K183" s="152"/>
      <c r="L183" s="152"/>
      <c r="M183" s="152"/>
      <c r="N183" s="152"/>
      <c r="O183" s="152"/>
      <c r="P183" s="152"/>
      <c r="Q183" s="152"/>
      <c r="R183" s="152"/>
      <c r="S183" s="152"/>
      <c r="T183" s="152"/>
      <c r="U183" s="152"/>
      <c r="V183" s="152"/>
      <c r="W183" s="152"/>
      <c r="X183" s="152"/>
      <c r="Y183" s="152"/>
      <c r="Z183" s="152"/>
      <c r="AA183" s="152"/>
      <c r="AB183" s="152"/>
      <c r="AC183" s="152"/>
    </row>
    <row r="184" spans="1:29" ht="13.8" x14ac:dyDescent="0.25">
      <c r="A184" s="193" t="s">
        <v>85</v>
      </c>
      <c r="B184" s="193" t="s">
        <v>126</v>
      </c>
      <c r="C184" s="204"/>
      <c r="D184" s="193"/>
      <c r="E184" s="193"/>
      <c r="F184" s="193">
        <f t="shared" ref="F184:G184" si="61">SUM(F185:F190)</f>
        <v>20678</v>
      </c>
      <c r="G184" s="203">
        <f t="shared" si="61"/>
        <v>20678</v>
      </c>
      <c r="H184" s="170"/>
      <c r="I184" s="170"/>
      <c r="J184" s="170"/>
      <c r="K184" s="152"/>
      <c r="L184" s="152"/>
      <c r="M184" s="152"/>
      <c r="N184" s="152"/>
      <c r="O184" s="152"/>
      <c r="P184" s="152"/>
      <c r="Q184" s="152"/>
      <c r="R184" s="152"/>
      <c r="S184" s="152"/>
      <c r="T184" s="152"/>
      <c r="U184" s="152"/>
      <c r="V184" s="152"/>
      <c r="W184" s="152"/>
      <c r="X184" s="152"/>
      <c r="Y184" s="152"/>
      <c r="Z184" s="152"/>
      <c r="AA184" s="152"/>
      <c r="AB184" s="152"/>
      <c r="AC184" s="152"/>
    </row>
    <row r="185" spans="1:29" ht="27.6" x14ac:dyDescent="0.25">
      <c r="A185" s="174"/>
      <c r="B185" s="751" t="s">
        <v>737</v>
      </c>
      <c r="C185" s="224">
        <v>1</v>
      </c>
      <c r="D185" s="223" t="s">
        <v>113</v>
      </c>
      <c r="E185" s="758">
        <v>2528</v>
      </c>
      <c r="F185" s="174">
        <f t="shared" ref="F185:F190" si="62">C185*E185</f>
        <v>2528</v>
      </c>
      <c r="G185" s="200">
        <f t="shared" ref="G185:G190" si="63">C185*E185</f>
        <v>2528</v>
      </c>
      <c r="H185" s="170"/>
      <c r="I185" s="170"/>
      <c r="J185" s="170"/>
      <c r="K185" s="152"/>
      <c r="L185" s="152"/>
      <c r="M185" s="152"/>
      <c r="N185" s="152"/>
      <c r="O185" s="152"/>
      <c r="P185" s="152"/>
      <c r="Q185" s="152"/>
      <c r="R185" s="152"/>
      <c r="S185" s="152"/>
      <c r="T185" s="152"/>
      <c r="U185" s="152"/>
      <c r="V185" s="152"/>
      <c r="W185" s="152"/>
      <c r="X185" s="152"/>
      <c r="Y185" s="152"/>
      <c r="Z185" s="152"/>
      <c r="AA185" s="152"/>
      <c r="AB185" s="152"/>
      <c r="AC185" s="152"/>
    </row>
    <row r="186" spans="1:29" ht="13.8" x14ac:dyDescent="0.25">
      <c r="A186" s="174"/>
      <c r="B186" s="751" t="s">
        <v>738</v>
      </c>
      <c r="C186" s="224">
        <v>15</v>
      </c>
      <c r="D186" s="223" t="s">
        <v>724</v>
      </c>
      <c r="E186" s="758">
        <v>400</v>
      </c>
      <c r="F186" s="174">
        <f t="shared" si="62"/>
        <v>6000</v>
      </c>
      <c r="G186" s="200">
        <f t="shared" si="63"/>
        <v>6000</v>
      </c>
      <c r="H186" s="170"/>
      <c r="I186" s="170"/>
      <c r="J186" s="170"/>
      <c r="K186" s="152"/>
      <c r="L186" s="152"/>
      <c r="M186" s="152"/>
      <c r="N186" s="152"/>
      <c r="O186" s="152"/>
      <c r="P186" s="152"/>
      <c r="Q186" s="152"/>
      <c r="R186" s="152"/>
      <c r="S186" s="152"/>
      <c r="T186" s="152"/>
      <c r="U186" s="152"/>
      <c r="V186" s="152"/>
      <c r="W186" s="152"/>
      <c r="X186" s="152"/>
      <c r="Y186" s="152"/>
      <c r="Z186" s="152"/>
      <c r="AA186" s="152"/>
      <c r="AB186" s="152"/>
      <c r="AC186" s="152"/>
    </row>
    <row r="187" spans="1:29" ht="27.6" x14ac:dyDescent="0.25">
      <c r="A187" s="174"/>
      <c r="B187" s="751" t="s">
        <v>739</v>
      </c>
      <c r="C187" s="224">
        <v>45</v>
      </c>
      <c r="D187" s="223" t="s">
        <v>113</v>
      </c>
      <c r="E187" s="758">
        <v>70</v>
      </c>
      <c r="F187" s="174">
        <f t="shared" si="62"/>
        <v>3150</v>
      </c>
      <c r="G187" s="200">
        <f t="shared" si="63"/>
        <v>3150</v>
      </c>
      <c r="H187" s="170"/>
      <c r="I187" s="170"/>
      <c r="J187" s="170"/>
      <c r="K187" s="152"/>
      <c r="L187" s="152"/>
      <c r="M187" s="152"/>
      <c r="N187" s="152"/>
      <c r="O187" s="152"/>
      <c r="P187" s="152"/>
      <c r="Q187" s="152"/>
      <c r="R187" s="152"/>
      <c r="S187" s="152"/>
      <c r="T187" s="152"/>
      <c r="U187" s="152"/>
      <c r="V187" s="152"/>
      <c r="W187" s="152"/>
      <c r="X187" s="152"/>
      <c r="Y187" s="152"/>
      <c r="Z187" s="152"/>
      <c r="AA187" s="152"/>
      <c r="AB187" s="152"/>
      <c r="AC187" s="152"/>
    </row>
    <row r="188" spans="1:29" ht="41.4" x14ac:dyDescent="0.25">
      <c r="A188" s="174"/>
      <c r="B188" s="751" t="s">
        <v>740</v>
      </c>
      <c r="C188" s="224">
        <v>3</v>
      </c>
      <c r="D188" s="223" t="s">
        <v>113</v>
      </c>
      <c r="E188" s="758">
        <v>1500</v>
      </c>
      <c r="F188" s="174">
        <f t="shared" si="62"/>
        <v>4500</v>
      </c>
      <c r="G188" s="200">
        <f t="shared" si="63"/>
        <v>4500</v>
      </c>
      <c r="H188" s="170"/>
      <c r="I188" s="170"/>
      <c r="J188" s="170"/>
      <c r="K188" s="152"/>
      <c r="L188" s="152"/>
      <c r="M188" s="152"/>
      <c r="N188" s="152"/>
      <c r="O188" s="152"/>
      <c r="P188" s="152"/>
      <c r="Q188" s="152"/>
      <c r="R188" s="152"/>
      <c r="S188" s="152"/>
      <c r="T188" s="152"/>
      <c r="U188" s="152"/>
      <c r="V188" s="152"/>
      <c r="W188" s="152"/>
      <c r="X188" s="152"/>
      <c r="Y188" s="152"/>
      <c r="Z188" s="152"/>
      <c r="AA188" s="152"/>
      <c r="AB188" s="152"/>
      <c r="AC188" s="152"/>
    </row>
    <row r="189" spans="1:29" ht="41.4" x14ac:dyDescent="0.25">
      <c r="A189" s="174"/>
      <c r="B189" s="751" t="s">
        <v>741</v>
      </c>
      <c r="C189" s="224">
        <v>30</v>
      </c>
      <c r="D189" s="223" t="s">
        <v>113</v>
      </c>
      <c r="E189" s="758">
        <v>70</v>
      </c>
      <c r="F189" s="174">
        <f t="shared" si="62"/>
        <v>2100</v>
      </c>
      <c r="G189" s="200">
        <f t="shared" si="63"/>
        <v>2100</v>
      </c>
      <c r="H189" s="170"/>
      <c r="I189" s="170"/>
      <c r="J189" s="170"/>
      <c r="K189" s="152"/>
      <c r="L189" s="152"/>
      <c r="M189" s="152"/>
      <c r="N189" s="152"/>
      <c r="O189" s="152"/>
      <c r="P189" s="152"/>
      <c r="Q189" s="152"/>
      <c r="R189" s="152"/>
      <c r="S189" s="152"/>
      <c r="T189" s="152"/>
      <c r="U189" s="152"/>
      <c r="V189" s="152"/>
      <c r="W189" s="152"/>
      <c r="X189" s="152"/>
      <c r="Y189" s="152"/>
      <c r="Z189" s="152"/>
      <c r="AA189" s="152"/>
      <c r="AB189" s="152"/>
      <c r="AC189" s="152"/>
    </row>
    <row r="190" spans="1:29" ht="41.4" x14ac:dyDescent="0.25">
      <c r="A190" s="174"/>
      <c r="B190" s="751" t="s">
        <v>742</v>
      </c>
      <c r="C190" s="224">
        <v>3</v>
      </c>
      <c r="D190" s="223" t="s">
        <v>743</v>
      </c>
      <c r="E190" s="758">
        <v>800</v>
      </c>
      <c r="F190" s="174">
        <f t="shared" si="62"/>
        <v>2400</v>
      </c>
      <c r="G190" s="200">
        <f t="shared" si="63"/>
        <v>2400</v>
      </c>
      <c r="H190" s="170"/>
      <c r="I190" s="170"/>
      <c r="J190" s="170"/>
      <c r="K190" s="152"/>
      <c r="L190" s="152"/>
      <c r="M190" s="152"/>
      <c r="N190" s="152"/>
      <c r="O190" s="152"/>
      <c r="P190" s="152"/>
      <c r="Q190" s="152"/>
      <c r="R190" s="152"/>
      <c r="S190" s="152"/>
      <c r="T190" s="152"/>
      <c r="U190" s="152"/>
      <c r="V190" s="152"/>
      <c r="W190" s="152"/>
      <c r="X190" s="152"/>
      <c r="Y190" s="152"/>
      <c r="Z190" s="152"/>
      <c r="AA190" s="152"/>
      <c r="AB190" s="152"/>
      <c r="AC190" s="152"/>
    </row>
    <row r="191" spans="1:29" ht="13.8" x14ac:dyDescent="0.25">
      <c r="A191" s="205"/>
      <c r="B191" s="584" t="s">
        <v>128</v>
      </c>
      <c r="C191" s="205"/>
      <c r="D191" s="205"/>
      <c r="E191" s="205"/>
      <c r="F191" s="205">
        <f t="shared" ref="F191:G191" si="64">F167+F178+F184</f>
        <v>89538</v>
      </c>
      <c r="G191" s="203">
        <f t="shared" si="64"/>
        <v>89538</v>
      </c>
      <c r="H191" s="170"/>
      <c r="I191" s="170"/>
      <c r="J191" s="170"/>
      <c r="K191" s="152"/>
      <c r="L191" s="152"/>
      <c r="M191" s="152"/>
      <c r="N191" s="152"/>
      <c r="O191" s="152"/>
      <c r="P191" s="152"/>
      <c r="Q191" s="152"/>
      <c r="R191" s="152"/>
      <c r="S191" s="152"/>
      <c r="T191" s="152"/>
      <c r="U191" s="152"/>
      <c r="V191" s="152"/>
      <c r="W191" s="152"/>
      <c r="X191" s="152"/>
      <c r="Y191" s="152"/>
      <c r="Z191" s="152"/>
      <c r="AA191" s="152"/>
      <c r="AB191" s="152"/>
      <c r="AC191" s="152"/>
    </row>
    <row r="192" spans="1:29" ht="13.8" x14ac:dyDescent="0.25">
      <c r="A192" s="207"/>
      <c r="B192" s="586"/>
      <c r="C192" s="207"/>
      <c r="D192" s="207"/>
      <c r="E192" s="207"/>
      <c r="F192" s="207"/>
      <c r="G192" s="200"/>
      <c r="H192" s="170"/>
      <c r="I192" s="170"/>
      <c r="J192" s="170"/>
      <c r="K192" s="152"/>
      <c r="L192" s="152"/>
      <c r="M192" s="152"/>
      <c r="N192" s="152"/>
      <c r="O192" s="152"/>
      <c r="P192" s="152"/>
      <c r="Q192" s="152"/>
      <c r="R192" s="152"/>
      <c r="S192" s="152"/>
      <c r="T192" s="152"/>
      <c r="U192" s="152"/>
      <c r="V192" s="152"/>
      <c r="W192" s="152"/>
      <c r="X192" s="152"/>
      <c r="Y192" s="152"/>
      <c r="Z192" s="152"/>
      <c r="AA192" s="152"/>
      <c r="AB192" s="152"/>
      <c r="AC192" s="152"/>
    </row>
    <row r="193" spans="1:29" ht="13.8" x14ac:dyDescent="0.25">
      <c r="A193" s="193" t="s">
        <v>129</v>
      </c>
      <c r="B193" s="193" t="s">
        <v>130</v>
      </c>
      <c r="C193" s="193"/>
      <c r="D193" s="193"/>
      <c r="E193" s="193"/>
      <c r="F193" s="193">
        <f t="shared" ref="F193:G193" si="65">F194+F195</f>
        <v>13039</v>
      </c>
      <c r="G193" s="203">
        <f t="shared" si="65"/>
        <v>13039</v>
      </c>
      <c r="H193" s="213"/>
      <c r="I193" s="170"/>
      <c r="J193" s="170"/>
      <c r="K193" s="152"/>
      <c r="L193" s="152"/>
      <c r="M193" s="152"/>
      <c r="N193" s="152"/>
      <c r="O193" s="152"/>
      <c r="P193" s="152"/>
      <c r="Q193" s="152"/>
      <c r="R193" s="152"/>
      <c r="S193" s="152"/>
      <c r="T193" s="152"/>
      <c r="U193" s="152"/>
      <c r="V193" s="152"/>
      <c r="W193" s="152"/>
      <c r="X193" s="152"/>
      <c r="Y193" s="152"/>
      <c r="Z193" s="152"/>
      <c r="AA193" s="152"/>
      <c r="AB193" s="152"/>
      <c r="AC193" s="152"/>
    </row>
    <row r="194" spans="1:29" ht="27.6" x14ac:dyDescent="0.25">
      <c r="A194" s="223"/>
      <c r="B194" s="215" t="s">
        <v>131</v>
      </c>
      <c r="C194" s="224">
        <v>1</v>
      </c>
      <c r="D194" s="223" t="s">
        <v>113</v>
      </c>
      <c r="E194" s="223">
        <v>10000</v>
      </c>
      <c r="F194" s="174">
        <f t="shared" ref="F194:F195" si="66">C194*E194</f>
        <v>10000</v>
      </c>
      <c r="G194" s="200">
        <f t="shared" ref="G194:G195" si="67">C194*E194</f>
        <v>10000</v>
      </c>
      <c r="H194" s="170"/>
      <c r="I194" s="170"/>
      <c r="J194" s="170"/>
      <c r="K194" s="152"/>
      <c r="L194" s="152"/>
      <c r="M194" s="152"/>
      <c r="N194" s="152"/>
      <c r="O194" s="152"/>
      <c r="P194" s="152"/>
      <c r="Q194" s="152"/>
      <c r="R194" s="152"/>
      <c r="S194" s="152"/>
      <c r="T194" s="152"/>
      <c r="U194" s="152"/>
      <c r="V194" s="152"/>
      <c r="W194" s="152"/>
      <c r="X194" s="152"/>
      <c r="Y194" s="152"/>
      <c r="Z194" s="152"/>
      <c r="AA194" s="152"/>
      <c r="AB194" s="152"/>
      <c r="AC194" s="152"/>
    </row>
    <row r="195" spans="1:29" ht="13.8" x14ac:dyDescent="0.25">
      <c r="A195" s="223"/>
      <c r="B195" s="215" t="s">
        <v>375</v>
      </c>
      <c r="C195" s="224">
        <v>1</v>
      </c>
      <c r="D195" s="223" t="s">
        <v>113</v>
      </c>
      <c r="E195" s="223">
        <v>3039</v>
      </c>
      <c r="F195" s="174">
        <f t="shared" si="66"/>
        <v>3039</v>
      </c>
      <c r="G195" s="200">
        <f t="shared" si="67"/>
        <v>3039</v>
      </c>
      <c r="H195" s="170"/>
      <c r="I195" s="170"/>
      <c r="J195" s="170"/>
      <c r="K195" s="152"/>
      <c r="L195" s="152"/>
      <c r="M195" s="152"/>
      <c r="N195" s="152"/>
      <c r="O195" s="152"/>
      <c r="P195" s="152"/>
      <c r="Q195" s="152"/>
      <c r="R195" s="152"/>
      <c r="S195" s="152"/>
      <c r="T195" s="152"/>
      <c r="U195" s="152"/>
      <c r="V195" s="152"/>
      <c r="W195" s="152"/>
      <c r="X195" s="152"/>
      <c r="Y195" s="152"/>
      <c r="Z195" s="152"/>
      <c r="AA195" s="152"/>
      <c r="AB195" s="152"/>
      <c r="AC195" s="152"/>
    </row>
    <row r="196" spans="1:29" ht="13.8" x14ac:dyDescent="0.25">
      <c r="A196" s="193" t="s">
        <v>137</v>
      </c>
      <c r="B196" s="193" t="s">
        <v>138</v>
      </c>
      <c r="C196" s="193"/>
      <c r="D196" s="193"/>
      <c r="E196" s="193"/>
      <c r="F196" s="193">
        <f t="shared" ref="F196:G196" si="68">F197+F198</f>
        <v>8693</v>
      </c>
      <c r="G196" s="203">
        <f t="shared" si="68"/>
        <v>8693</v>
      </c>
      <c r="H196" s="170"/>
      <c r="I196" s="170"/>
      <c r="J196" s="170"/>
      <c r="K196" s="152"/>
      <c r="L196" s="152"/>
      <c r="M196" s="152"/>
      <c r="N196" s="152"/>
      <c r="O196" s="152"/>
      <c r="P196" s="152"/>
      <c r="Q196" s="152"/>
      <c r="R196" s="152"/>
      <c r="S196" s="152"/>
      <c r="T196" s="152"/>
      <c r="U196" s="152"/>
      <c r="V196" s="152"/>
      <c r="W196" s="152"/>
      <c r="X196" s="152"/>
      <c r="Y196" s="152"/>
      <c r="Z196" s="152"/>
      <c r="AA196" s="152"/>
      <c r="AB196" s="152"/>
      <c r="AC196" s="152"/>
    </row>
    <row r="197" spans="1:29" ht="13.8" x14ac:dyDescent="0.25">
      <c r="A197" s="223"/>
      <c r="B197" s="235" t="s">
        <v>178</v>
      </c>
      <c r="C197" s="224">
        <v>1</v>
      </c>
      <c r="D197" s="223" t="s">
        <v>303</v>
      </c>
      <c r="E197" s="223">
        <v>5000</v>
      </c>
      <c r="F197" s="174">
        <f t="shared" ref="F197:F198" si="69">C197*E197</f>
        <v>5000</v>
      </c>
      <c r="G197" s="200">
        <f t="shared" ref="G197:G198" si="70">C197*E197</f>
        <v>5000</v>
      </c>
      <c r="H197" s="170"/>
      <c r="I197" s="170"/>
      <c r="J197" s="170"/>
      <c r="K197" s="152"/>
      <c r="L197" s="152"/>
      <c r="M197" s="152"/>
      <c r="N197" s="152"/>
      <c r="O197" s="152"/>
      <c r="P197" s="152"/>
      <c r="Q197" s="152"/>
      <c r="R197" s="152"/>
      <c r="S197" s="152"/>
      <c r="T197" s="152"/>
      <c r="U197" s="152"/>
      <c r="V197" s="152"/>
      <c r="W197" s="152"/>
      <c r="X197" s="152"/>
      <c r="Y197" s="152"/>
      <c r="Z197" s="152"/>
      <c r="AA197" s="152"/>
      <c r="AB197" s="152"/>
      <c r="AC197" s="152"/>
    </row>
    <row r="198" spans="1:29" ht="13.8" x14ac:dyDescent="0.25">
      <c r="A198" s="731"/>
      <c r="B198" s="732" t="s">
        <v>156</v>
      </c>
      <c r="C198" s="733">
        <v>1</v>
      </c>
      <c r="D198" s="731" t="s">
        <v>303</v>
      </c>
      <c r="E198" s="731">
        <v>3693</v>
      </c>
      <c r="F198" s="735">
        <f t="shared" si="69"/>
        <v>3693</v>
      </c>
      <c r="G198" s="200">
        <f t="shared" si="70"/>
        <v>3693</v>
      </c>
      <c r="H198" s="170"/>
      <c r="I198" s="170"/>
      <c r="J198" s="170"/>
      <c r="K198" s="152"/>
      <c r="L198" s="152"/>
      <c r="M198" s="152"/>
      <c r="N198" s="152"/>
      <c r="O198" s="152"/>
      <c r="P198" s="152"/>
      <c r="Q198" s="152"/>
      <c r="R198" s="152"/>
      <c r="S198" s="152"/>
      <c r="T198" s="152"/>
      <c r="U198" s="152"/>
      <c r="V198" s="152"/>
      <c r="W198" s="152"/>
      <c r="X198" s="152"/>
      <c r="Y198" s="152"/>
      <c r="Z198" s="152"/>
      <c r="AA198" s="152"/>
      <c r="AB198" s="152"/>
      <c r="AC198" s="152"/>
    </row>
    <row r="199" spans="1:29" ht="13.8" x14ac:dyDescent="0.25">
      <c r="A199" s="736"/>
      <c r="B199" s="736"/>
      <c r="C199" s="736"/>
      <c r="D199" s="736"/>
      <c r="E199" s="736"/>
      <c r="F199" s="737"/>
      <c r="G199" s="620">
        <f>F199</f>
        <v>0</v>
      </c>
      <c r="H199" s="236"/>
      <c r="I199" s="170"/>
      <c r="J199" s="170"/>
      <c r="K199" s="152"/>
      <c r="L199" s="152"/>
      <c r="M199" s="152"/>
      <c r="N199" s="152"/>
      <c r="O199" s="152"/>
      <c r="P199" s="152"/>
      <c r="Q199" s="152"/>
      <c r="R199" s="152"/>
      <c r="S199" s="152"/>
      <c r="T199" s="152"/>
      <c r="U199" s="152"/>
      <c r="V199" s="152"/>
      <c r="W199" s="152"/>
      <c r="X199" s="152"/>
      <c r="Y199" s="152"/>
      <c r="Z199" s="152"/>
      <c r="AA199" s="152"/>
      <c r="AB199" s="152"/>
      <c r="AC199" s="152"/>
    </row>
    <row r="200" spans="1:29" ht="13.8" x14ac:dyDescent="0.25">
      <c r="A200" s="152"/>
      <c r="B200" s="152"/>
      <c r="C200" s="152"/>
      <c r="D200" s="152"/>
      <c r="E200" s="152"/>
      <c r="F200" s="152"/>
      <c r="G200" s="153"/>
      <c r="H200" s="152"/>
      <c r="I200" s="152"/>
      <c r="J200" s="152"/>
      <c r="K200" s="152"/>
      <c r="L200" s="152"/>
      <c r="M200" s="152"/>
      <c r="N200" s="152"/>
      <c r="O200" s="152"/>
      <c r="P200" s="152"/>
      <c r="Q200" s="152"/>
      <c r="R200" s="152"/>
      <c r="S200" s="152"/>
      <c r="T200" s="152"/>
      <c r="U200" s="152"/>
      <c r="V200" s="152"/>
      <c r="W200" s="152"/>
      <c r="X200" s="152"/>
      <c r="Y200" s="152"/>
      <c r="Z200" s="152"/>
      <c r="AA200" s="152"/>
      <c r="AB200" s="152"/>
      <c r="AC200" s="152"/>
    </row>
    <row r="201" spans="1:29" ht="13.8" x14ac:dyDescent="0.25">
      <c r="A201" s="152"/>
      <c r="B201" s="152"/>
      <c r="C201" s="152"/>
      <c r="D201" s="152"/>
      <c r="E201" s="152"/>
      <c r="F201" s="152"/>
      <c r="G201" s="153"/>
      <c r="H201" s="152"/>
      <c r="I201" s="152"/>
      <c r="J201" s="152"/>
      <c r="K201" s="152"/>
      <c r="L201" s="152"/>
      <c r="M201" s="152"/>
      <c r="N201" s="152"/>
      <c r="O201" s="152"/>
      <c r="P201" s="152"/>
      <c r="Q201" s="152"/>
      <c r="R201" s="152"/>
      <c r="S201" s="152"/>
      <c r="T201" s="152"/>
      <c r="U201" s="152"/>
      <c r="V201" s="152"/>
      <c r="W201" s="152"/>
      <c r="X201" s="152"/>
      <c r="Y201" s="152"/>
      <c r="Z201" s="152"/>
      <c r="AA201" s="152"/>
      <c r="AB201" s="152"/>
      <c r="AC201" s="152"/>
    </row>
    <row r="202" spans="1:29" ht="13.8" x14ac:dyDescent="0.25">
      <c r="A202" s="1070" t="s">
        <v>744</v>
      </c>
      <c r="B202" s="987"/>
      <c r="C202" s="987"/>
      <c r="D202" s="987"/>
      <c r="E202" s="987"/>
      <c r="F202" s="987"/>
      <c r="G202" s="987"/>
      <c r="H202" s="987"/>
      <c r="I202" s="987"/>
      <c r="J202" s="985"/>
      <c r="K202" s="152"/>
      <c r="L202" s="152"/>
      <c r="M202" s="152"/>
      <c r="N202" s="152"/>
      <c r="O202" s="152"/>
      <c r="P202" s="152"/>
      <c r="Q202" s="152"/>
      <c r="R202" s="152"/>
      <c r="S202" s="152"/>
      <c r="T202" s="152"/>
      <c r="U202" s="152"/>
      <c r="V202" s="152"/>
      <c r="W202" s="152"/>
      <c r="X202" s="152"/>
      <c r="Y202" s="152"/>
      <c r="Z202" s="152"/>
      <c r="AA202" s="152"/>
      <c r="AB202" s="152"/>
      <c r="AC202" s="152"/>
    </row>
    <row r="203" spans="1:29" ht="13.8" x14ac:dyDescent="0.25">
      <c r="A203" s="988" t="s">
        <v>92</v>
      </c>
      <c r="B203" s="987"/>
      <c r="C203" s="987"/>
      <c r="D203" s="987"/>
      <c r="E203" s="987"/>
      <c r="F203" s="985"/>
      <c r="G203" s="742"/>
      <c r="H203" s="1071" t="s">
        <v>93</v>
      </c>
      <c r="I203" s="987"/>
      <c r="J203" s="985"/>
      <c r="K203" s="152"/>
      <c r="L203" s="152"/>
      <c r="M203" s="152"/>
      <c r="N203" s="152"/>
      <c r="O203" s="152"/>
      <c r="P203" s="152"/>
      <c r="Q203" s="152"/>
      <c r="R203" s="152"/>
      <c r="S203" s="152"/>
      <c r="T203" s="152"/>
      <c r="U203" s="152"/>
      <c r="V203" s="152"/>
      <c r="W203" s="152"/>
      <c r="X203" s="152"/>
      <c r="Y203" s="152"/>
      <c r="Z203" s="152"/>
      <c r="AA203" s="152"/>
      <c r="AB203" s="152"/>
      <c r="AC203" s="152"/>
    </row>
    <row r="204" spans="1:29" ht="13.8" x14ac:dyDescent="0.25">
      <c r="A204" s="225" t="s">
        <v>94</v>
      </c>
      <c r="B204" s="225" t="s">
        <v>95</v>
      </c>
      <c r="C204" s="225" t="s">
        <v>96</v>
      </c>
      <c r="D204" s="225" t="s">
        <v>97</v>
      </c>
      <c r="E204" s="225" t="s">
        <v>98</v>
      </c>
      <c r="F204" s="746" t="s">
        <v>99</v>
      </c>
      <c r="G204" s="747"/>
      <c r="H204" s="746" t="s">
        <v>101</v>
      </c>
      <c r="I204" s="746" t="s">
        <v>102</v>
      </c>
      <c r="J204" s="746" t="s">
        <v>103</v>
      </c>
      <c r="K204" s="152"/>
      <c r="L204" s="152"/>
      <c r="M204" s="152"/>
      <c r="N204" s="152"/>
      <c r="O204" s="152"/>
      <c r="P204" s="152"/>
      <c r="Q204" s="152"/>
      <c r="R204" s="152"/>
      <c r="S204" s="152"/>
      <c r="T204" s="152"/>
      <c r="U204" s="152"/>
      <c r="V204" s="152"/>
      <c r="W204" s="152"/>
      <c r="X204" s="152"/>
      <c r="Y204" s="152"/>
      <c r="Z204" s="152"/>
      <c r="AA204" s="152"/>
      <c r="AB204" s="152"/>
      <c r="AC204" s="152"/>
    </row>
    <row r="205" spans="1:29" ht="13.8" x14ac:dyDescent="0.25">
      <c r="A205" s="186"/>
      <c r="B205" s="568" t="s">
        <v>104</v>
      </c>
      <c r="C205" s="186"/>
      <c r="D205" s="186"/>
      <c r="E205" s="188"/>
      <c r="F205" s="232">
        <f>F213+F215+F217+F219</f>
        <v>18450</v>
      </c>
      <c r="G205" s="321">
        <f>G206+G210+G215+G217+G219</f>
        <v>18450</v>
      </c>
      <c r="H205" s="232">
        <v>0</v>
      </c>
      <c r="I205" s="232">
        <f>3100</f>
        <v>3100</v>
      </c>
      <c r="J205" s="232">
        <v>15350</v>
      </c>
      <c r="K205" s="152"/>
      <c r="L205" s="152"/>
      <c r="M205" s="152"/>
      <c r="N205" s="152"/>
      <c r="O205" s="152"/>
      <c r="P205" s="152"/>
      <c r="Q205" s="152"/>
      <c r="R205" s="152"/>
      <c r="S205" s="152"/>
      <c r="T205" s="152"/>
      <c r="U205" s="152"/>
      <c r="V205" s="152"/>
      <c r="W205" s="152"/>
      <c r="X205" s="152"/>
      <c r="Y205" s="152"/>
      <c r="Z205" s="152"/>
      <c r="AA205" s="152"/>
      <c r="AB205" s="152"/>
      <c r="AC205" s="152"/>
    </row>
    <row r="206" spans="1:29" ht="13.8" x14ac:dyDescent="0.25">
      <c r="A206" s="193" t="s">
        <v>82</v>
      </c>
      <c r="B206" s="193" t="s">
        <v>105</v>
      </c>
      <c r="C206" s="193"/>
      <c r="D206" s="193"/>
      <c r="E206" s="193"/>
      <c r="F206" s="195">
        <f t="shared" ref="F206:G206" si="71">SUM(F207:F209)</f>
        <v>12000</v>
      </c>
      <c r="G206" s="203">
        <f t="shared" si="71"/>
        <v>12000</v>
      </c>
      <c r="H206" s="170"/>
      <c r="I206" s="170"/>
      <c r="J206" s="170"/>
      <c r="K206" s="152"/>
      <c r="L206" s="152"/>
      <c r="M206" s="152"/>
      <c r="N206" s="152"/>
      <c r="O206" s="152"/>
      <c r="P206" s="152"/>
      <c r="Q206" s="152"/>
      <c r="R206" s="152"/>
      <c r="S206" s="152"/>
      <c r="T206" s="152"/>
      <c r="U206" s="152"/>
      <c r="V206" s="152"/>
      <c r="W206" s="152"/>
      <c r="X206" s="152"/>
      <c r="Y206" s="152"/>
      <c r="Z206" s="152"/>
      <c r="AA206" s="152"/>
      <c r="AB206" s="152"/>
      <c r="AC206" s="152"/>
    </row>
    <row r="207" spans="1:29" x14ac:dyDescent="0.25">
      <c r="A207" s="174"/>
      <c r="B207" s="223" t="s">
        <v>745</v>
      </c>
      <c r="C207" s="224">
        <v>1</v>
      </c>
      <c r="D207" s="223" t="s">
        <v>107</v>
      </c>
      <c r="E207" s="761">
        <v>1000</v>
      </c>
      <c r="F207" s="174">
        <f t="shared" ref="F207:F209" si="72">C207*E207</f>
        <v>1000</v>
      </c>
      <c r="G207" s="200">
        <f t="shared" ref="G207:G209" si="73">C207*E207</f>
        <v>1000</v>
      </c>
      <c r="H207" s="170"/>
      <c r="I207" s="170"/>
      <c r="J207" s="170"/>
      <c r="K207" s="152"/>
      <c r="L207" s="152"/>
      <c r="M207" s="152"/>
      <c r="N207" s="152"/>
      <c r="O207" s="152"/>
      <c r="P207" s="152"/>
      <c r="Q207" s="152"/>
      <c r="R207" s="152"/>
      <c r="S207" s="152"/>
      <c r="T207" s="152"/>
      <c r="U207" s="152"/>
      <c r="V207" s="152"/>
      <c r="W207" s="152"/>
      <c r="X207" s="152"/>
      <c r="Y207" s="152"/>
      <c r="Z207" s="152"/>
      <c r="AA207" s="152"/>
      <c r="AB207" s="152"/>
      <c r="AC207" s="152"/>
    </row>
    <row r="208" spans="1:29" x14ac:dyDescent="0.25">
      <c r="A208" s="174"/>
      <c r="B208" s="223" t="s">
        <v>746</v>
      </c>
      <c r="C208" s="224">
        <v>1</v>
      </c>
      <c r="D208" s="223" t="s">
        <v>107</v>
      </c>
      <c r="E208" s="761">
        <v>1000</v>
      </c>
      <c r="F208" s="174">
        <f t="shared" si="72"/>
        <v>1000</v>
      </c>
      <c r="G208" s="200">
        <f t="shared" si="73"/>
        <v>1000</v>
      </c>
      <c r="H208" s="170"/>
      <c r="I208" s="170"/>
      <c r="J208" s="170"/>
      <c r="K208" s="152"/>
      <c r="L208" s="152"/>
      <c r="M208" s="152"/>
      <c r="N208" s="152"/>
      <c r="O208" s="152"/>
      <c r="P208" s="152"/>
      <c r="Q208" s="152"/>
      <c r="R208" s="152"/>
      <c r="S208" s="152"/>
      <c r="T208" s="152"/>
      <c r="U208" s="152"/>
      <c r="V208" s="152"/>
      <c r="W208" s="152"/>
      <c r="X208" s="152"/>
      <c r="Y208" s="152"/>
      <c r="Z208" s="152"/>
      <c r="AA208" s="152"/>
      <c r="AB208" s="152"/>
      <c r="AC208" s="152"/>
    </row>
    <row r="209" spans="1:29" ht="41.4" x14ac:dyDescent="0.25">
      <c r="A209" s="174"/>
      <c r="B209" s="751" t="s">
        <v>747</v>
      </c>
      <c r="C209" s="224">
        <v>5</v>
      </c>
      <c r="D209" s="223" t="s">
        <v>107</v>
      </c>
      <c r="E209" s="761">
        <v>2000</v>
      </c>
      <c r="F209" s="174">
        <f t="shared" si="72"/>
        <v>10000</v>
      </c>
      <c r="G209" s="200">
        <f t="shared" si="73"/>
        <v>10000</v>
      </c>
      <c r="H209" s="170"/>
      <c r="I209" s="213"/>
      <c r="J209" s="170"/>
      <c r="K209" s="152"/>
      <c r="L209" s="152"/>
      <c r="M209" s="152"/>
      <c r="N209" s="152"/>
      <c r="O209" s="152"/>
      <c r="P209" s="152"/>
      <c r="Q209" s="152"/>
      <c r="R209" s="152"/>
      <c r="S209" s="152"/>
      <c r="T209" s="152"/>
      <c r="U209" s="152"/>
      <c r="V209" s="152"/>
      <c r="W209" s="152"/>
      <c r="X209" s="152"/>
      <c r="Y209" s="152"/>
      <c r="Z209" s="152"/>
      <c r="AA209" s="152"/>
      <c r="AB209" s="152"/>
      <c r="AC209" s="152"/>
    </row>
    <row r="210" spans="1:29" ht="13.8" x14ac:dyDescent="0.25">
      <c r="A210" s="193" t="s">
        <v>83</v>
      </c>
      <c r="B210" s="193" t="s">
        <v>120</v>
      </c>
      <c r="C210" s="193"/>
      <c r="D210" s="193"/>
      <c r="E210" s="193"/>
      <c r="F210" s="193">
        <f>SUM(F211:F212)</f>
        <v>3450</v>
      </c>
      <c r="G210" s="203">
        <f>G211+G212</f>
        <v>3450</v>
      </c>
      <c r="H210" s="170"/>
      <c r="I210" s="213"/>
      <c r="J210" s="170"/>
      <c r="K210" s="152"/>
      <c r="L210" s="152"/>
      <c r="M210" s="152"/>
      <c r="N210" s="152"/>
      <c r="O210" s="152"/>
      <c r="P210" s="152"/>
      <c r="Q210" s="152"/>
      <c r="R210" s="152"/>
      <c r="S210" s="152"/>
      <c r="T210" s="152"/>
      <c r="U210" s="152"/>
      <c r="V210" s="152"/>
      <c r="W210" s="152"/>
      <c r="X210" s="152"/>
      <c r="Y210" s="152"/>
      <c r="Z210" s="152"/>
      <c r="AA210" s="152"/>
      <c r="AB210" s="152"/>
      <c r="AC210" s="152"/>
    </row>
    <row r="211" spans="1:29" ht="55.2" x14ac:dyDescent="0.25">
      <c r="A211" s="174"/>
      <c r="B211" s="751" t="s">
        <v>748</v>
      </c>
      <c r="C211" s="761">
        <v>1</v>
      </c>
      <c r="D211" s="223" t="s">
        <v>352</v>
      </c>
      <c r="E211" s="174">
        <v>3000</v>
      </c>
      <c r="F211" s="174">
        <f t="shared" ref="F211:F212" si="74">C211*E211</f>
        <v>3000</v>
      </c>
      <c r="G211" s="200">
        <f t="shared" ref="G211:G212" si="75">C211*E211</f>
        <v>3000</v>
      </c>
      <c r="H211" s="170"/>
      <c r="I211" s="170"/>
      <c r="J211" s="170"/>
      <c r="K211" s="152"/>
      <c r="L211" s="152"/>
      <c r="M211" s="152"/>
      <c r="N211" s="152"/>
      <c r="O211" s="152"/>
      <c r="P211" s="152"/>
      <c r="Q211" s="152"/>
      <c r="R211" s="152"/>
      <c r="S211" s="152"/>
      <c r="T211" s="152"/>
      <c r="U211" s="152"/>
      <c r="V211" s="152"/>
      <c r="W211" s="152"/>
      <c r="X211" s="152"/>
      <c r="Y211" s="152"/>
      <c r="Z211" s="152"/>
      <c r="AA211" s="152"/>
      <c r="AB211" s="152"/>
      <c r="AC211" s="152"/>
    </row>
    <row r="212" spans="1:29" x14ac:dyDescent="0.25">
      <c r="A212" s="174"/>
      <c r="B212" s="751" t="s">
        <v>605</v>
      </c>
      <c r="C212" s="761">
        <v>1</v>
      </c>
      <c r="D212" s="223" t="s">
        <v>352</v>
      </c>
      <c r="E212" s="174">
        <v>450</v>
      </c>
      <c r="F212" s="174">
        <f t="shared" si="74"/>
        <v>450</v>
      </c>
      <c r="G212" s="200">
        <f t="shared" si="75"/>
        <v>450</v>
      </c>
      <c r="H212" s="170"/>
      <c r="I212" s="170"/>
      <c r="J212" s="170"/>
      <c r="K212" s="152"/>
      <c r="L212" s="152"/>
      <c r="M212" s="152"/>
      <c r="N212" s="152"/>
      <c r="O212" s="152"/>
      <c r="P212" s="152"/>
      <c r="Q212" s="152"/>
      <c r="R212" s="152"/>
      <c r="S212" s="152"/>
      <c r="T212" s="152"/>
      <c r="U212" s="152"/>
      <c r="V212" s="152"/>
      <c r="W212" s="152"/>
      <c r="X212" s="152"/>
      <c r="Y212" s="152"/>
      <c r="Z212" s="152"/>
      <c r="AA212" s="152"/>
      <c r="AB212" s="152"/>
      <c r="AC212" s="152"/>
    </row>
    <row r="213" spans="1:29" ht="13.8" x14ac:dyDescent="0.25">
      <c r="A213" s="205"/>
      <c r="B213" s="584" t="s">
        <v>128</v>
      </c>
      <c r="C213" s="205"/>
      <c r="D213" s="205"/>
      <c r="E213" s="205"/>
      <c r="F213" s="205">
        <f t="shared" ref="F213:G213" si="76">F206+F210</f>
        <v>15450</v>
      </c>
      <c r="G213" s="203">
        <f t="shared" si="76"/>
        <v>15450</v>
      </c>
      <c r="H213" s="170"/>
      <c r="I213" s="170"/>
      <c r="J213" s="170"/>
      <c r="K213" s="152"/>
      <c r="L213" s="152"/>
      <c r="M213" s="152"/>
      <c r="N213" s="152"/>
      <c r="O213" s="152"/>
      <c r="P213" s="152"/>
      <c r="Q213" s="152"/>
      <c r="R213" s="152"/>
      <c r="S213" s="152"/>
      <c r="T213" s="152"/>
      <c r="U213" s="152"/>
      <c r="V213" s="152"/>
      <c r="W213" s="152"/>
      <c r="X213" s="152"/>
      <c r="Y213" s="152"/>
      <c r="Z213" s="152"/>
      <c r="AA213" s="152"/>
      <c r="AB213" s="152"/>
      <c r="AC213" s="152"/>
    </row>
    <row r="214" spans="1:29" ht="13.8" x14ac:dyDescent="0.25">
      <c r="A214" s="207"/>
      <c r="B214" s="586"/>
      <c r="C214" s="207"/>
      <c r="D214" s="207"/>
      <c r="E214" s="207"/>
      <c r="F214" s="207"/>
      <c r="G214" s="200"/>
      <c r="H214" s="170"/>
      <c r="I214" s="170"/>
      <c r="J214" s="170"/>
      <c r="K214" s="152"/>
      <c r="L214" s="152"/>
      <c r="M214" s="152"/>
      <c r="N214" s="152"/>
      <c r="O214" s="152"/>
      <c r="P214" s="152"/>
      <c r="Q214" s="152"/>
      <c r="R214" s="152"/>
      <c r="S214" s="152"/>
      <c r="T214" s="152"/>
      <c r="U214" s="152"/>
      <c r="V214" s="152"/>
      <c r="W214" s="152"/>
      <c r="X214" s="152"/>
      <c r="Y214" s="152"/>
      <c r="Z214" s="152"/>
      <c r="AA214" s="152"/>
      <c r="AB214" s="152"/>
      <c r="AC214" s="152"/>
    </row>
    <row r="215" spans="1:29" ht="13.8" x14ac:dyDescent="0.25">
      <c r="A215" s="193" t="s">
        <v>85</v>
      </c>
      <c r="B215" s="193" t="s">
        <v>130</v>
      </c>
      <c r="C215" s="193"/>
      <c r="D215" s="193"/>
      <c r="E215" s="193"/>
      <c r="F215" s="193">
        <f t="shared" ref="F215:G215" si="77">F216</f>
        <v>2250</v>
      </c>
      <c r="G215" s="203">
        <f t="shared" si="77"/>
        <v>2250</v>
      </c>
      <c r="H215" s="213"/>
      <c r="I215" s="170"/>
      <c r="J215" s="170"/>
      <c r="K215" s="152"/>
      <c r="L215" s="152"/>
      <c r="M215" s="152"/>
      <c r="N215" s="152"/>
      <c r="O215" s="152"/>
      <c r="P215" s="152"/>
      <c r="Q215" s="152"/>
      <c r="R215" s="152"/>
      <c r="S215" s="152"/>
      <c r="T215" s="152"/>
      <c r="U215" s="152"/>
      <c r="V215" s="152"/>
      <c r="W215" s="152"/>
      <c r="X215" s="152"/>
      <c r="Y215" s="152"/>
      <c r="Z215" s="152"/>
      <c r="AA215" s="152"/>
      <c r="AB215" s="152"/>
      <c r="AC215" s="152"/>
    </row>
    <row r="216" spans="1:29" ht="27.6" x14ac:dyDescent="0.25">
      <c r="A216" s="223"/>
      <c r="B216" s="215" t="s">
        <v>749</v>
      </c>
      <c r="C216" s="224">
        <v>1</v>
      </c>
      <c r="D216" s="223" t="s">
        <v>113</v>
      </c>
      <c r="E216" s="223">
        <v>2250</v>
      </c>
      <c r="F216" s="174">
        <v>2250</v>
      </c>
      <c r="G216" s="200">
        <f>C216*E216</f>
        <v>2250</v>
      </c>
      <c r="H216" s="170"/>
      <c r="I216" s="170"/>
      <c r="J216" s="170"/>
      <c r="K216" s="152"/>
      <c r="L216" s="152"/>
      <c r="M216" s="152"/>
      <c r="N216" s="152"/>
      <c r="O216" s="152"/>
      <c r="P216" s="152"/>
      <c r="Q216" s="152"/>
      <c r="R216" s="152"/>
      <c r="S216" s="152"/>
      <c r="T216" s="152"/>
      <c r="U216" s="152"/>
      <c r="V216" s="152"/>
      <c r="W216" s="152"/>
      <c r="X216" s="152"/>
      <c r="Y216" s="152"/>
      <c r="Z216" s="152"/>
      <c r="AA216" s="152"/>
      <c r="AB216" s="152"/>
      <c r="AC216" s="152"/>
    </row>
    <row r="217" spans="1:29" ht="13.8" x14ac:dyDescent="0.25">
      <c r="A217" s="193" t="s">
        <v>129</v>
      </c>
      <c r="B217" s="193" t="s">
        <v>138</v>
      </c>
      <c r="C217" s="193"/>
      <c r="D217" s="193"/>
      <c r="E217" s="193"/>
      <c r="F217" s="193">
        <f t="shared" ref="F217:G217" si="78">F218</f>
        <v>750</v>
      </c>
      <c r="G217" s="203">
        <f t="shared" si="78"/>
        <v>750</v>
      </c>
      <c r="H217" s="170"/>
      <c r="I217" s="170"/>
      <c r="J217" s="170"/>
      <c r="K217" s="152"/>
      <c r="L217" s="152"/>
      <c r="M217" s="152"/>
      <c r="N217" s="152"/>
      <c r="O217" s="152"/>
      <c r="P217" s="152"/>
      <c r="Q217" s="152"/>
      <c r="R217" s="152"/>
      <c r="S217" s="152"/>
      <c r="T217" s="152"/>
      <c r="U217" s="152"/>
      <c r="V217" s="152"/>
      <c r="W217" s="152"/>
      <c r="X217" s="152"/>
      <c r="Y217" s="152"/>
      <c r="Z217" s="152"/>
      <c r="AA217" s="152"/>
      <c r="AB217" s="152"/>
      <c r="AC217" s="152"/>
    </row>
    <row r="218" spans="1:29" ht="13.8" x14ac:dyDescent="0.25">
      <c r="A218" s="731"/>
      <c r="B218" s="732" t="s">
        <v>156</v>
      </c>
      <c r="C218" s="733">
        <v>1</v>
      </c>
      <c r="D218" s="731" t="s">
        <v>303</v>
      </c>
      <c r="E218" s="731">
        <v>750</v>
      </c>
      <c r="F218" s="735">
        <f>C218*E218</f>
        <v>750</v>
      </c>
      <c r="G218" s="200">
        <f>C218*E218</f>
        <v>750</v>
      </c>
      <c r="H218" s="170"/>
      <c r="I218" s="170"/>
      <c r="J218" s="170"/>
      <c r="K218" s="152"/>
      <c r="L218" s="152"/>
      <c r="M218" s="152"/>
      <c r="N218" s="152"/>
      <c r="O218" s="152"/>
      <c r="P218" s="152"/>
      <c r="Q218" s="152"/>
      <c r="R218" s="152"/>
      <c r="S218" s="152"/>
      <c r="T218" s="152"/>
      <c r="U218" s="152"/>
      <c r="V218" s="152"/>
      <c r="W218" s="152"/>
      <c r="X218" s="152"/>
      <c r="Y218" s="152"/>
      <c r="Z218" s="152"/>
      <c r="AA218" s="152"/>
      <c r="AB218" s="152"/>
      <c r="AC218" s="152"/>
    </row>
    <row r="219" spans="1:29" ht="13.8" x14ac:dyDescent="0.25">
      <c r="A219" s="736"/>
      <c r="B219" s="736"/>
      <c r="C219" s="736"/>
      <c r="D219" s="736"/>
      <c r="E219" s="736"/>
      <c r="F219" s="737"/>
      <c r="G219" s="620">
        <f>F219</f>
        <v>0</v>
      </c>
      <c r="H219" s="236"/>
      <c r="I219" s="170"/>
      <c r="J219" s="170"/>
      <c r="K219" s="152"/>
      <c r="L219" s="152"/>
      <c r="M219" s="152"/>
      <c r="N219" s="152"/>
      <c r="O219" s="152"/>
      <c r="P219" s="152"/>
      <c r="Q219" s="152"/>
      <c r="R219" s="152"/>
      <c r="S219" s="152"/>
      <c r="T219" s="152"/>
      <c r="U219" s="152"/>
      <c r="V219" s="152"/>
      <c r="W219" s="152"/>
      <c r="X219" s="152"/>
      <c r="Y219" s="152"/>
      <c r="Z219" s="152"/>
      <c r="AA219" s="152"/>
      <c r="AB219" s="152"/>
      <c r="AC219" s="152"/>
    </row>
    <row r="220" spans="1:29" ht="13.8" x14ac:dyDescent="0.25">
      <c r="A220" s="152"/>
      <c r="B220" s="152"/>
      <c r="C220" s="152"/>
      <c r="D220" s="152"/>
      <c r="E220" s="152"/>
      <c r="F220" s="152"/>
      <c r="G220" s="153"/>
      <c r="H220" s="152"/>
      <c r="I220" s="152"/>
      <c r="J220" s="152"/>
      <c r="K220" s="152"/>
      <c r="L220" s="152"/>
      <c r="M220" s="152"/>
      <c r="N220" s="152"/>
      <c r="O220" s="152"/>
      <c r="P220" s="152"/>
      <c r="Q220" s="152"/>
      <c r="R220" s="152"/>
      <c r="S220" s="152"/>
      <c r="T220" s="152"/>
      <c r="U220" s="152"/>
      <c r="V220" s="152"/>
      <c r="W220" s="152"/>
      <c r="X220" s="152"/>
      <c r="Y220" s="152"/>
      <c r="Z220" s="152"/>
      <c r="AA220" s="152"/>
      <c r="AB220" s="152"/>
      <c r="AC220" s="152"/>
    </row>
    <row r="221" spans="1:29" ht="13.8" x14ac:dyDescent="0.25">
      <c r="A221" s="152"/>
      <c r="B221" s="152"/>
      <c r="C221" s="152"/>
      <c r="D221" s="152"/>
      <c r="E221" s="152"/>
      <c r="F221" s="152"/>
      <c r="G221" s="153"/>
      <c r="H221" s="152"/>
      <c r="I221" s="152"/>
      <c r="J221" s="152"/>
      <c r="K221" s="152"/>
      <c r="L221" s="152"/>
      <c r="M221" s="152"/>
      <c r="N221" s="152"/>
      <c r="O221" s="152"/>
      <c r="P221" s="152"/>
      <c r="Q221" s="152"/>
      <c r="R221" s="152"/>
      <c r="S221" s="152"/>
      <c r="T221" s="152"/>
      <c r="U221" s="152"/>
      <c r="V221" s="152"/>
      <c r="W221" s="152"/>
      <c r="X221" s="152"/>
      <c r="Y221" s="152"/>
      <c r="Z221" s="152"/>
      <c r="AA221" s="152"/>
      <c r="AB221" s="152"/>
      <c r="AC221" s="152"/>
    </row>
    <row r="222" spans="1:29" ht="13.8" x14ac:dyDescent="0.25">
      <c r="A222" s="1070" t="s">
        <v>750</v>
      </c>
      <c r="B222" s="987"/>
      <c r="C222" s="987"/>
      <c r="D222" s="987"/>
      <c r="E222" s="987"/>
      <c r="F222" s="987"/>
      <c r="G222" s="987"/>
      <c r="H222" s="987"/>
      <c r="I222" s="987"/>
      <c r="J222" s="985"/>
      <c r="K222" s="152"/>
      <c r="L222" s="152"/>
      <c r="M222" s="152"/>
      <c r="N222" s="152"/>
      <c r="O222" s="152"/>
      <c r="P222" s="152"/>
      <c r="Q222" s="152"/>
      <c r="R222" s="152"/>
      <c r="S222" s="152"/>
      <c r="T222" s="152"/>
      <c r="U222" s="152"/>
      <c r="V222" s="152"/>
      <c r="W222" s="152"/>
      <c r="X222" s="152"/>
      <c r="Y222" s="152"/>
      <c r="Z222" s="152"/>
      <c r="AA222" s="152"/>
      <c r="AB222" s="152"/>
      <c r="AC222" s="152"/>
    </row>
    <row r="223" spans="1:29" ht="13.8" x14ac:dyDescent="0.25">
      <c r="A223" s="988" t="s">
        <v>92</v>
      </c>
      <c r="B223" s="987"/>
      <c r="C223" s="987"/>
      <c r="D223" s="987"/>
      <c r="E223" s="987"/>
      <c r="F223" s="985"/>
      <c r="G223" s="742"/>
      <c r="H223" s="1071" t="s">
        <v>93</v>
      </c>
      <c r="I223" s="987"/>
      <c r="J223" s="985"/>
      <c r="K223" s="152"/>
      <c r="L223" s="152"/>
      <c r="M223" s="152"/>
      <c r="N223" s="152"/>
      <c r="O223" s="152"/>
      <c r="P223" s="152"/>
      <c r="Q223" s="152"/>
      <c r="R223" s="152"/>
      <c r="S223" s="152"/>
      <c r="T223" s="152"/>
      <c r="U223" s="152"/>
      <c r="V223" s="152"/>
      <c r="W223" s="152"/>
      <c r="X223" s="152"/>
      <c r="Y223" s="152"/>
      <c r="Z223" s="152"/>
      <c r="AA223" s="152"/>
      <c r="AB223" s="152"/>
      <c r="AC223" s="152"/>
    </row>
    <row r="224" spans="1:29" ht="13.8" x14ac:dyDescent="0.25">
      <c r="A224" s="225" t="s">
        <v>94</v>
      </c>
      <c r="B224" s="225" t="s">
        <v>95</v>
      </c>
      <c r="C224" s="225" t="s">
        <v>96</v>
      </c>
      <c r="D224" s="225" t="s">
        <v>97</v>
      </c>
      <c r="E224" s="225" t="s">
        <v>98</v>
      </c>
      <c r="F224" s="746" t="s">
        <v>99</v>
      </c>
      <c r="G224" s="747"/>
      <c r="H224" s="746" t="s">
        <v>101</v>
      </c>
      <c r="I224" s="746" t="s">
        <v>102</v>
      </c>
      <c r="J224" s="746" t="s">
        <v>103</v>
      </c>
      <c r="K224" s="152"/>
      <c r="L224" s="152"/>
      <c r="M224" s="152"/>
      <c r="N224" s="152"/>
      <c r="O224" s="152"/>
      <c r="P224" s="152"/>
      <c r="Q224" s="152"/>
      <c r="R224" s="152"/>
      <c r="S224" s="152"/>
      <c r="T224" s="152"/>
      <c r="U224" s="152"/>
      <c r="V224" s="152"/>
      <c r="W224" s="152"/>
      <c r="X224" s="152"/>
      <c r="Y224" s="152"/>
      <c r="Z224" s="152"/>
      <c r="AA224" s="152"/>
      <c r="AB224" s="152"/>
      <c r="AC224" s="152"/>
    </row>
    <row r="225" spans="1:29" ht="13.8" x14ac:dyDescent="0.25">
      <c r="A225" s="186"/>
      <c r="B225" s="568" t="s">
        <v>104</v>
      </c>
      <c r="C225" s="186"/>
      <c r="D225" s="186"/>
      <c r="E225" s="188"/>
      <c r="F225" s="232">
        <f>F233+F235+F237+F239</f>
        <v>24600</v>
      </c>
      <c r="G225" s="321">
        <f>G226+G235+G237+G239</f>
        <v>24600</v>
      </c>
      <c r="H225" s="232">
        <v>0</v>
      </c>
      <c r="I225" s="232">
        <v>7600</v>
      </c>
      <c r="J225" s="232">
        <v>17000</v>
      </c>
      <c r="K225" s="152"/>
      <c r="L225" s="152"/>
      <c r="M225" s="152"/>
      <c r="N225" s="152"/>
      <c r="O225" s="152"/>
      <c r="P225" s="152"/>
      <c r="Q225" s="152"/>
      <c r="R225" s="152"/>
      <c r="S225" s="152"/>
      <c r="T225" s="152"/>
      <c r="U225" s="152"/>
      <c r="V225" s="152"/>
      <c r="W225" s="152"/>
      <c r="X225" s="152"/>
      <c r="Y225" s="152"/>
      <c r="Z225" s="152"/>
      <c r="AA225" s="152"/>
      <c r="AB225" s="152"/>
      <c r="AC225" s="152"/>
    </row>
    <row r="226" spans="1:29" ht="13.8" x14ac:dyDescent="0.25">
      <c r="A226" s="193" t="s">
        <v>82</v>
      </c>
      <c r="B226" s="193" t="s">
        <v>105</v>
      </c>
      <c r="C226" s="193"/>
      <c r="D226" s="193"/>
      <c r="E226" s="193"/>
      <c r="F226" s="195">
        <f t="shared" ref="F226:G226" si="79">SUM(F227:F232)</f>
        <v>20600</v>
      </c>
      <c r="G226" s="203">
        <f t="shared" si="79"/>
        <v>20600</v>
      </c>
      <c r="H226" s="170"/>
      <c r="I226" s="170"/>
      <c r="J226" s="170"/>
      <c r="K226" s="152"/>
      <c r="L226" s="152"/>
      <c r="M226" s="152"/>
      <c r="N226" s="152"/>
      <c r="O226" s="152"/>
      <c r="P226" s="152"/>
      <c r="Q226" s="152"/>
      <c r="R226" s="152"/>
      <c r="S226" s="152"/>
      <c r="T226" s="152"/>
      <c r="U226" s="152"/>
      <c r="V226" s="152"/>
      <c r="W226" s="152"/>
      <c r="X226" s="152"/>
      <c r="Y226" s="152"/>
      <c r="Z226" s="152"/>
      <c r="AA226" s="152"/>
      <c r="AB226" s="152"/>
      <c r="AC226" s="152"/>
    </row>
    <row r="227" spans="1:29" ht="69" x14ac:dyDescent="0.25">
      <c r="A227" s="174"/>
      <c r="B227" s="751" t="s">
        <v>751</v>
      </c>
      <c r="C227" s="224">
        <v>9</v>
      </c>
      <c r="D227" s="223" t="s">
        <v>107</v>
      </c>
      <c r="E227" s="758">
        <v>1200</v>
      </c>
      <c r="F227" s="174">
        <f t="shared" ref="F227:F232" si="80">C227*E227</f>
        <v>10800</v>
      </c>
      <c r="G227" s="200">
        <f t="shared" ref="G227:G232" si="81">C227*E227</f>
        <v>10800</v>
      </c>
      <c r="H227" s="170"/>
      <c r="I227" s="170"/>
      <c r="J227" s="170"/>
      <c r="K227" s="152"/>
      <c r="L227" s="152"/>
      <c r="M227" s="152"/>
      <c r="N227" s="152"/>
      <c r="O227" s="152"/>
      <c r="P227" s="152"/>
      <c r="Q227" s="152"/>
      <c r="R227" s="152"/>
      <c r="S227" s="152"/>
      <c r="T227" s="152"/>
      <c r="U227" s="152"/>
      <c r="V227" s="152"/>
      <c r="W227" s="152"/>
      <c r="X227" s="152"/>
      <c r="Y227" s="152"/>
      <c r="Z227" s="152"/>
      <c r="AA227" s="152"/>
      <c r="AB227" s="152"/>
      <c r="AC227" s="152"/>
    </row>
    <row r="228" spans="1:29" ht="96.6" x14ac:dyDescent="0.25">
      <c r="A228" s="174"/>
      <c r="B228" s="751" t="s">
        <v>752</v>
      </c>
      <c r="C228" s="224">
        <v>12</v>
      </c>
      <c r="D228" s="223" t="s">
        <v>107</v>
      </c>
      <c r="E228" s="758">
        <v>200</v>
      </c>
      <c r="F228" s="174">
        <f t="shared" si="80"/>
        <v>2400</v>
      </c>
      <c r="G228" s="200">
        <f t="shared" si="81"/>
        <v>2400</v>
      </c>
      <c r="H228" s="170"/>
      <c r="I228" s="170"/>
      <c r="J228" s="213"/>
      <c r="K228" s="152"/>
      <c r="L228" s="152"/>
      <c r="M228" s="152"/>
      <c r="N228" s="152"/>
      <c r="O228" s="152"/>
      <c r="P228" s="152"/>
      <c r="Q228" s="152"/>
      <c r="R228" s="152"/>
      <c r="S228" s="152"/>
      <c r="T228" s="152"/>
      <c r="U228" s="152"/>
      <c r="V228" s="152"/>
      <c r="W228" s="152"/>
      <c r="X228" s="152"/>
      <c r="Y228" s="152"/>
      <c r="Z228" s="152"/>
      <c r="AA228" s="152"/>
      <c r="AB228" s="152"/>
      <c r="AC228" s="152"/>
    </row>
    <row r="229" spans="1:29" ht="41.4" x14ac:dyDescent="0.25">
      <c r="A229" s="174"/>
      <c r="B229" s="751" t="s">
        <v>753</v>
      </c>
      <c r="C229" s="224">
        <v>1</v>
      </c>
      <c r="D229" s="223" t="s">
        <v>352</v>
      </c>
      <c r="E229" s="758">
        <v>1800</v>
      </c>
      <c r="F229" s="174">
        <f t="shared" si="80"/>
        <v>1800</v>
      </c>
      <c r="G229" s="200">
        <f t="shared" si="81"/>
        <v>1800</v>
      </c>
      <c r="H229" s="170"/>
      <c r="I229" s="170"/>
      <c r="J229" s="213"/>
      <c r="K229" s="152"/>
      <c r="L229" s="152"/>
      <c r="M229" s="152"/>
      <c r="N229" s="152"/>
      <c r="O229" s="152"/>
      <c r="P229" s="152"/>
      <c r="Q229" s="152"/>
      <c r="R229" s="152"/>
      <c r="S229" s="152"/>
      <c r="T229" s="152"/>
      <c r="U229" s="152"/>
      <c r="V229" s="152"/>
      <c r="W229" s="152"/>
      <c r="X229" s="152"/>
      <c r="Y229" s="152"/>
      <c r="Z229" s="152"/>
      <c r="AA229" s="152"/>
      <c r="AB229" s="152"/>
      <c r="AC229" s="152"/>
    </row>
    <row r="230" spans="1:29" ht="41.4" x14ac:dyDescent="0.25">
      <c r="A230" s="174"/>
      <c r="B230" s="751" t="s">
        <v>754</v>
      </c>
      <c r="C230" s="224">
        <v>6</v>
      </c>
      <c r="D230" s="223" t="s">
        <v>107</v>
      </c>
      <c r="E230" s="758">
        <v>500</v>
      </c>
      <c r="F230" s="174">
        <f t="shared" si="80"/>
        <v>3000</v>
      </c>
      <c r="G230" s="200">
        <f t="shared" si="81"/>
        <v>3000</v>
      </c>
      <c r="H230" s="170"/>
      <c r="I230" s="170"/>
      <c r="J230" s="170"/>
      <c r="K230" s="152"/>
      <c r="L230" s="152"/>
      <c r="M230" s="152"/>
      <c r="N230" s="152"/>
      <c r="O230" s="152"/>
      <c r="P230" s="152"/>
      <c r="Q230" s="152"/>
      <c r="R230" s="152"/>
      <c r="S230" s="152"/>
      <c r="T230" s="152"/>
      <c r="U230" s="152"/>
      <c r="V230" s="152"/>
      <c r="W230" s="152"/>
      <c r="X230" s="152"/>
      <c r="Y230" s="152"/>
      <c r="Z230" s="152"/>
      <c r="AA230" s="152"/>
      <c r="AB230" s="152"/>
      <c r="AC230" s="152"/>
    </row>
    <row r="231" spans="1:29" ht="27.6" x14ac:dyDescent="0.25">
      <c r="A231" s="174"/>
      <c r="B231" s="751" t="s">
        <v>755</v>
      </c>
      <c r="C231" s="224">
        <v>1</v>
      </c>
      <c r="D231" s="223" t="s">
        <v>113</v>
      </c>
      <c r="E231" s="758">
        <v>2000</v>
      </c>
      <c r="F231" s="174">
        <f t="shared" si="80"/>
        <v>2000</v>
      </c>
      <c r="G231" s="200">
        <f t="shared" si="81"/>
        <v>2000</v>
      </c>
      <c r="H231" s="170"/>
      <c r="I231" s="170"/>
      <c r="J231" s="170"/>
      <c r="K231" s="152"/>
      <c r="L231" s="152"/>
      <c r="M231" s="152"/>
      <c r="N231" s="152"/>
      <c r="O231" s="152"/>
      <c r="P231" s="152"/>
      <c r="Q231" s="152"/>
      <c r="R231" s="152"/>
      <c r="S231" s="152"/>
      <c r="T231" s="152"/>
      <c r="U231" s="152"/>
      <c r="V231" s="152"/>
      <c r="W231" s="152"/>
      <c r="X231" s="152"/>
      <c r="Y231" s="152"/>
      <c r="Z231" s="152"/>
      <c r="AA231" s="152"/>
      <c r="AB231" s="152"/>
      <c r="AC231" s="152"/>
    </row>
    <row r="232" spans="1:29" ht="13.8" x14ac:dyDescent="0.25">
      <c r="A232" s="174"/>
      <c r="B232" s="751" t="s">
        <v>605</v>
      </c>
      <c r="C232" s="224">
        <v>1</v>
      </c>
      <c r="D232" s="223" t="s">
        <v>113</v>
      </c>
      <c r="E232" s="758">
        <v>600</v>
      </c>
      <c r="F232" s="174">
        <f t="shared" si="80"/>
        <v>600</v>
      </c>
      <c r="G232" s="200">
        <f t="shared" si="81"/>
        <v>600</v>
      </c>
      <c r="H232" s="170"/>
      <c r="I232" s="170"/>
      <c r="J232" s="170"/>
      <c r="K232" s="152"/>
      <c r="L232" s="152"/>
      <c r="M232" s="152"/>
      <c r="N232" s="152"/>
      <c r="O232" s="152"/>
      <c r="P232" s="152"/>
      <c r="Q232" s="152"/>
      <c r="R232" s="152"/>
      <c r="S232" s="152"/>
      <c r="T232" s="152"/>
      <c r="U232" s="152"/>
      <c r="V232" s="152"/>
      <c r="W232" s="152"/>
      <c r="X232" s="152"/>
      <c r="Y232" s="152"/>
      <c r="Z232" s="152"/>
      <c r="AA232" s="152"/>
      <c r="AB232" s="152"/>
      <c r="AC232" s="152"/>
    </row>
    <row r="233" spans="1:29" ht="13.8" x14ac:dyDescent="0.25">
      <c r="A233" s="205"/>
      <c r="B233" s="584" t="s">
        <v>128</v>
      </c>
      <c r="C233" s="205"/>
      <c r="D233" s="205"/>
      <c r="E233" s="205"/>
      <c r="F233" s="205">
        <f t="shared" ref="F233:G233" si="82">F226</f>
        <v>20600</v>
      </c>
      <c r="G233" s="203">
        <f t="shared" si="82"/>
        <v>20600</v>
      </c>
      <c r="H233" s="170"/>
      <c r="I233" s="170"/>
      <c r="J233" s="170"/>
      <c r="K233" s="152"/>
      <c r="L233" s="152"/>
      <c r="M233" s="152"/>
      <c r="N233" s="152"/>
      <c r="O233" s="152"/>
      <c r="P233" s="152"/>
      <c r="Q233" s="152"/>
      <c r="R233" s="152"/>
      <c r="S233" s="152"/>
      <c r="T233" s="152"/>
      <c r="U233" s="152"/>
      <c r="V233" s="152"/>
      <c r="W233" s="152"/>
      <c r="X233" s="152"/>
      <c r="Y233" s="152"/>
      <c r="Z233" s="152"/>
      <c r="AA233" s="152"/>
      <c r="AB233" s="152"/>
      <c r="AC233" s="152"/>
    </row>
    <row r="234" spans="1:29" ht="13.8" x14ac:dyDescent="0.25">
      <c r="A234" s="207"/>
      <c r="B234" s="586"/>
      <c r="C234" s="207"/>
      <c r="D234" s="207"/>
      <c r="E234" s="207"/>
      <c r="F234" s="207"/>
      <c r="G234" s="200"/>
      <c r="H234" s="170"/>
      <c r="I234" s="170"/>
      <c r="J234" s="170"/>
      <c r="K234" s="152"/>
      <c r="L234" s="152"/>
      <c r="M234" s="152"/>
      <c r="N234" s="152"/>
      <c r="O234" s="152"/>
      <c r="P234" s="152"/>
      <c r="Q234" s="152"/>
      <c r="R234" s="152"/>
      <c r="S234" s="152"/>
      <c r="T234" s="152"/>
      <c r="U234" s="152"/>
      <c r="V234" s="152"/>
      <c r="W234" s="152"/>
      <c r="X234" s="152"/>
      <c r="Y234" s="152"/>
      <c r="Z234" s="152"/>
      <c r="AA234" s="152"/>
      <c r="AB234" s="152"/>
      <c r="AC234" s="152"/>
    </row>
    <row r="235" spans="1:29" ht="13.8" x14ac:dyDescent="0.25">
      <c r="A235" s="193" t="s">
        <v>83</v>
      </c>
      <c r="B235" s="193" t="s">
        <v>130</v>
      </c>
      <c r="C235" s="193"/>
      <c r="D235" s="193"/>
      <c r="E235" s="193"/>
      <c r="F235" s="193">
        <f t="shared" ref="F235:G235" si="83">F236</f>
        <v>3000</v>
      </c>
      <c r="G235" s="203">
        <f t="shared" si="83"/>
        <v>3000</v>
      </c>
      <c r="H235" s="213"/>
      <c r="I235" s="170"/>
      <c r="J235" s="170"/>
      <c r="K235" s="152"/>
      <c r="L235" s="152"/>
      <c r="M235" s="152"/>
      <c r="N235" s="152"/>
      <c r="O235" s="152"/>
      <c r="P235" s="152"/>
      <c r="Q235" s="152"/>
      <c r="R235" s="152"/>
      <c r="S235" s="152"/>
      <c r="T235" s="152"/>
      <c r="U235" s="152"/>
      <c r="V235" s="152"/>
      <c r="W235" s="152"/>
      <c r="X235" s="152"/>
      <c r="Y235" s="152"/>
      <c r="Z235" s="152"/>
      <c r="AA235" s="152"/>
      <c r="AB235" s="152"/>
      <c r="AC235" s="152"/>
    </row>
    <row r="236" spans="1:29" ht="27.6" x14ac:dyDescent="0.25">
      <c r="A236" s="223"/>
      <c r="B236" s="215" t="s">
        <v>749</v>
      </c>
      <c r="C236" s="224">
        <v>1</v>
      </c>
      <c r="D236" s="223" t="s">
        <v>324</v>
      </c>
      <c r="E236" s="223">
        <v>3000</v>
      </c>
      <c r="F236" s="174">
        <v>3000</v>
      </c>
      <c r="G236" s="200">
        <f>C236*E236</f>
        <v>3000</v>
      </c>
      <c r="H236" s="170"/>
      <c r="I236" s="170"/>
      <c r="J236" s="170"/>
      <c r="K236" s="152"/>
      <c r="L236" s="152"/>
      <c r="M236" s="152"/>
      <c r="N236" s="152"/>
      <c r="O236" s="152"/>
      <c r="P236" s="152"/>
      <c r="Q236" s="152"/>
      <c r="R236" s="152"/>
      <c r="S236" s="152"/>
      <c r="T236" s="152"/>
      <c r="U236" s="152"/>
      <c r="V236" s="152"/>
      <c r="W236" s="152"/>
      <c r="X236" s="152"/>
      <c r="Y236" s="152"/>
      <c r="Z236" s="152"/>
      <c r="AA236" s="152"/>
      <c r="AB236" s="152"/>
      <c r="AC236" s="152"/>
    </row>
    <row r="237" spans="1:29" ht="13.8" x14ac:dyDescent="0.25">
      <c r="A237" s="193" t="s">
        <v>85</v>
      </c>
      <c r="B237" s="193" t="s">
        <v>138</v>
      </c>
      <c r="C237" s="193"/>
      <c r="D237" s="193"/>
      <c r="E237" s="193"/>
      <c r="F237" s="193">
        <f t="shared" ref="F237:G237" si="84">F238</f>
        <v>1000</v>
      </c>
      <c r="G237" s="203">
        <f t="shared" si="84"/>
        <v>1000</v>
      </c>
      <c r="H237" s="170"/>
      <c r="I237" s="170"/>
      <c r="J237" s="170"/>
      <c r="K237" s="152"/>
      <c r="L237" s="152"/>
      <c r="M237" s="152"/>
      <c r="N237" s="152"/>
      <c r="O237" s="152"/>
      <c r="P237" s="152"/>
      <c r="Q237" s="152"/>
      <c r="R237" s="152"/>
      <c r="S237" s="152"/>
      <c r="T237" s="152"/>
      <c r="U237" s="152"/>
      <c r="V237" s="152"/>
      <c r="W237" s="152"/>
      <c r="X237" s="152"/>
      <c r="Y237" s="152"/>
      <c r="Z237" s="152"/>
      <c r="AA237" s="152"/>
      <c r="AB237" s="152"/>
      <c r="AC237" s="152"/>
    </row>
    <row r="238" spans="1:29" ht="13.8" x14ac:dyDescent="0.25">
      <c r="A238" s="731"/>
      <c r="B238" s="732" t="s">
        <v>156</v>
      </c>
      <c r="C238" s="733">
        <v>1</v>
      </c>
      <c r="D238" s="731" t="s">
        <v>756</v>
      </c>
      <c r="E238" s="731">
        <v>1000</v>
      </c>
      <c r="F238" s="735">
        <f>C238*E238</f>
        <v>1000</v>
      </c>
      <c r="G238" s="200">
        <f>C238*E238</f>
        <v>1000</v>
      </c>
      <c r="H238" s="170"/>
      <c r="I238" s="170"/>
      <c r="J238" s="170"/>
      <c r="K238" s="152"/>
      <c r="L238" s="152"/>
      <c r="M238" s="152"/>
      <c r="N238" s="152"/>
      <c r="O238" s="152"/>
      <c r="P238" s="152"/>
      <c r="Q238" s="152"/>
      <c r="R238" s="152"/>
      <c r="S238" s="152"/>
      <c r="T238" s="152"/>
      <c r="U238" s="152"/>
      <c r="V238" s="152"/>
      <c r="W238" s="152"/>
      <c r="X238" s="152"/>
      <c r="Y238" s="152"/>
      <c r="Z238" s="152"/>
      <c r="AA238" s="152"/>
      <c r="AB238" s="152"/>
      <c r="AC238" s="152"/>
    </row>
    <row r="239" spans="1:29" ht="13.8" x14ac:dyDescent="0.25">
      <c r="A239" s="736"/>
      <c r="B239" s="736"/>
      <c r="C239" s="736"/>
      <c r="D239" s="736"/>
      <c r="E239" s="736"/>
      <c r="F239" s="736"/>
      <c r="G239" s="620">
        <f>F239</f>
        <v>0</v>
      </c>
      <c r="H239" s="236"/>
      <c r="I239" s="170"/>
      <c r="J239" s="170"/>
      <c r="K239" s="152"/>
      <c r="L239" s="152"/>
      <c r="M239" s="152"/>
      <c r="N239" s="152"/>
      <c r="O239" s="152"/>
      <c r="P239" s="152"/>
      <c r="Q239" s="152"/>
      <c r="R239" s="152"/>
      <c r="S239" s="152"/>
      <c r="T239" s="152"/>
      <c r="U239" s="152"/>
      <c r="V239" s="152"/>
      <c r="W239" s="152"/>
      <c r="X239" s="152"/>
      <c r="Y239" s="152"/>
      <c r="Z239" s="152"/>
      <c r="AA239" s="152"/>
      <c r="AB239" s="152"/>
      <c r="AC239" s="152"/>
    </row>
    <row r="240" spans="1:29" ht="13.8" x14ac:dyDescent="0.25">
      <c r="A240" s="152"/>
      <c r="B240" s="152"/>
      <c r="C240" s="152"/>
      <c r="D240" s="152"/>
      <c r="E240" s="152"/>
      <c r="F240" s="152"/>
      <c r="G240" s="153"/>
      <c r="H240" s="152"/>
      <c r="I240" s="152"/>
      <c r="J240" s="152"/>
      <c r="K240" s="152"/>
      <c r="L240" s="152"/>
      <c r="M240" s="152"/>
      <c r="N240" s="152"/>
      <c r="O240" s="152"/>
      <c r="P240" s="152"/>
      <c r="Q240" s="152"/>
      <c r="R240" s="152"/>
      <c r="S240" s="152"/>
      <c r="T240" s="152"/>
      <c r="U240" s="152"/>
      <c r="V240" s="152"/>
      <c r="W240" s="152"/>
      <c r="X240" s="152"/>
      <c r="Y240" s="152"/>
      <c r="Z240" s="152"/>
      <c r="AA240" s="152"/>
      <c r="AB240" s="152"/>
      <c r="AC240" s="152"/>
    </row>
    <row r="241" spans="1:29" ht="13.8" x14ac:dyDescent="0.25">
      <c r="A241" s="152"/>
      <c r="B241" s="152"/>
      <c r="C241" s="152"/>
      <c r="D241" s="152"/>
      <c r="E241" s="152"/>
      <c r="F241" s="152"/>
      <c r="G241" s="153"/>
      <c r="H241" s="152"/>
      <c r="I241" s="152"/>
      <c r="J241" s="152"/>
      <c r="K241" s="152"/>
      <c r="L241" s="152"/>
      <c r="M241" s="152"/>
      <c r="N241" s="152"/>
      <c r="O241" s="152"/>
      <c r="P241" s="152"/>
      <c r="Q241" s="152"/>
      <c r="R241" s="152"/>
      <c r="S241" s="152"/>
      <c r="T241" s="152"/>
      <c r="U241" s="152"/>
      <c r="V241" s="152"/>
      <c r="W241" s="152"/>
      <c r="X241" s="152"/>
      <c r="Y241" s="152"/>
      <c r="Z241" s="152"/>
      <c r="AA241" s="152"/>
      <c r="AB241" s="152"/>
      <c r="AC241" s="152"/>
    </row>
    <row r="242" spans="1:29" ht="13.8" x14ac:dyDescent="0.25">
      <c r="A242" s="152"/>
      <c r="B242" s="152"/>
      <c r="C242" s="152"/>
      <c r="D242" s="152"/>
      <c r="E242" s="152"/>
      <c r="F242" s="152"/>
      <c r="G242" s="153"/>
      <c r="H242" s="152"/>
      <c r="I242" s="152"/>
      <c r="J242" s="152"/>
      <c r="K242" s="152"/>
      <c r="L242" s="152"/>
      <c r="M242" s="152"/>
      <c r="N242" s="152"/>
      <c r="O242" s="152"/>
      <c r="P242" s="152"/>
      <c r="Q242" s="152"/>
      <c r="R242" s="152"/>
      <c r="S242" s="152"/>
      <c r="T242" s="152"/>
      <c r="U242" s="152"/>
      <c r="V242" s="152"/>
      <c r="W242" s="152"/>
      <c r="X242" s="152"/>
      <c r="Y242" s="152"/>
      <c r="Z242" s="152"/>
      <c r="AA242" s="152"/>
      <c r="AB242" s="152"/>
      <c r="AC242" s="152"/>
    </row>
    <row r="243" spans="1:29" ht="13.8" x14ac:dyDescent="0.25">
      <c r="A243" s="152"/>
      <c r="B243" s="152"/>
      <c r="C243" s="152"/>
      <c r="D243" s="152"/>
      <c r="E243" s="152"/>
      <c r="F243" s="152"/>
      <c r="G243" s="153"/>
      <c r="H243" s="152"/>
      <c r="I243" s="152"/>
      <c r="J243" s="152"/>
      <c r="K243" s="152"/>
      <c r="L243" s="152"/>
      <c r="M243" s="152"/>
      <c r="N243" s="152"/>
      <c r="O243" s="152"/>
      <c r="P243" s="152"/>
      <c r="Q243" s="152"/>
      <c r="R243" s="152"/>
      <c r="S243" s="152"/>
      <c r="T243" s="152"/>
      <c r="U243" s="152"/>
      <c r="V243" s="152"/>
      <c r="W243" s="152"/>
      <c r="X243" s="152"/>
      <c r="Y243" s="152"/>
      <c r="Z243" s="152"/>
      <c r="AA243" s="152"/>
      <c r="AB243" s="152"/>
      <c r="AC243" s="152"/>
    </row>
    <row r="244" spans="1:29" ht="13.8" x14ac:dyDescent="0.25">
      <c r="A244" s="152"/>
      <c r="B244" s="152"/>
      <c r="C244" s="152"/>
      <c r="D244" s="152"/>
      <c r="E244" s="152"/>
      <c r="F244" s="152"/>
      <c r="G244" s="153"/>
      <c r="H244" s="152"/>
      <c r="I244" s="152"/>
      <c r="J244" s="152"/>
      <c r="K244" s="152"/>
      <c r="L244" s="152"/>
      <c r="M244" s="152"/>
      <c r="N244" s="152"/>
      <c r="O244" s="152"/>
      <c r="P244" s="152"/>
      <c r="Q244" s="152"/>
      <c r="R244" s="152"/>
      <c r="S244" s="152"/>
      <c r="T244" s="152"/>
      <c r="U244" s="152"/>
      <c r="V244" s="152"/>
      <c r="W244" s="152"/>
      <c r="X244" s="152"/>
      <c r="Y244" s="152"/>
      <c r="Z244" s="152"/>
      <c r="AA244" s="152"/>
      <c r="AB244" s="152"/>
      <c r="AC244" s="152"/>
    </row>
    <row r="245" spans="1:29" ht="13.8" x14ac:dyDescent="0.25">
      <c r="A245" s="152"/>
      <c r="B245" s="152"/>
      <c r="C245" s="152"/>
      <c r="D245" s="152"/>
      <c r="E245" s="152"/>
      <c r="F245" s="152"/>
      <c r="G245" s="153"/>
      <c r="H245" s="152"/>
      <c r="I245" s="152"/>
      <c r="J245" s="152"/>
      <c r="K245" s="152"/>
      <c r="L245" s="152"/>
      <c r="M245" s="152"/>
      <c r="N245" s="152"/>
      <c r="O245" s="152"/>
      <c r="P245" s="152"/>
      <c r="Q245" s="152"/>
      <c r="R245" s="152"/>
      <c r="S245" s="152"/>
      <c r="T245" s="152"/>
      <c r="U245" s="152"/>
      <c r="V245" s="152"/>
      <c r="W245" s="152"/>
      <c r="X245" s="152"/>
      <c r="Y245" s="152"/>
      <c r="Z245" s="152"/>
      <c r="AA245" s="152"/>
      <c r="AB245" s="152"/>
      <c r="AC245" s="152"/>
    </row>
    <row r="246" spans="1:29" ht="13.8" x14ac:dyDescent="0.25">
      <c r="A246" s="152"/>
      <c r="B246" s="152"/>
      <c r="C246" s="152"/>
      <c r="D246" s="152"/>
      <c r="E246" s="152"/>
      <c r="F246" s="152"/>
      <c r="G246" s="153"/>
      <c r="H246" s="152"/>
      <c r="I246" s="152"/>
      <c r="J246" s="152"/>
      <c r="K246" s="152"/>
      <c r="L246" s="152"/>
      <c r="M246" s="152"/>
      <c r="N246" s="152"/>
      <c r="O246" s="152"/>
      <c r="P246" s="152"/>
      <c r="Q246" s="152"/>
      <c r="R246" s="152"/>
      <c r="S246" s="152"/>
      <c r="T246" s="152"/>
      <c r="U246" s="152"/>
      <c r="V246" s="152"/>
      <c r="W246" s="152"/>
      <c r="X246" s="152"/>
      <c r="Y246" s="152"/>
      <c r="Z246" s="152"/>
      <c r="AA246" s="152"/>
      <c r="AB246" s="152"/>
      <c r="AC246" s="152"/>
    </row>
    <row r="247" spans="1:29" ht="13.8" x14ac:dyDescent="0.25">
      <c r="A247" s="152"/>
      <c r="B247" s="152"/>
      <c r="C247" s="152"/>
      <c r="D247" s="152"/>
      <c r="E247" s="152"/>
      <c r="F247" s="152"/>
      <c r="G247" s="153"/>
      <c r="H247" s="152"/>
      <c r="I247" s="152"/>
      <c r="J247" s="152"/>
      <c r="K247" s="152"/>
      <c r="L247" s="152"/>
      <c r="M247" s="152"/>
      <c r="N247" s="152"/>
      <c r="O247" s="152"/>
      <c r="P247" s="152"/>
      <c r="Q247" s="152"/>
      <c r="R247" s="152"/>
      <c r="S247" s="152"/>
      <c r="T247" s="152"/>
      <c r="U247" s="152"/>
      <c r="V247" s="152"/>
      <c r="W247" s="152"/>
      <c r="X247" s="152"/>
      <c r="Y247" s="152"/>
      <c r="Z247" s="152"/>
      <c r="AA247" s="152"/>
      <c r="AB247" s="152"/>
      <c r="AC247" s="152"/>
    </row>
    <row r="248" spans="1:29" ht="13.8" x14ac:dyDescent="0.25">
      <c r="A248" s="152"/>
      <c r="B248" s="152"/>
      <c r="C248" s="152"/>
      <c r="D248" s="152"/>
      <c r="E248" s="152"/>
      <c r="F248" s="152"/>
      <c r="G248" s="153"/>
      <c r="H248" s="152"/>
      <c r="I248" s="152"/>
      <c r="J248" s="152"/>
      <c r="K248" s="152"/>
      <c r="L248" s="152"/>
      <c r="M248" s="152"/>
      <c r="N248" s="152"/>
      <c r="O248" s="152"/>
      <c r="P248" s="152"/>
      <c r="Q248" s="152"/>
      <c r="R248" s="152"/>
      <c r="S248" s="152"/>
      <c r="T248" s="152"/>
      <c r="U248" s="152"/>
      <c r="V248" s="152"/>
      <c r="W248" s="152"/>
      <c r="X248" s="152"/>
      <c r="Y248" s="152"/>
      <c r="Z248" s="152"/>
      <c r="AA248" s="152"/>
      <c r="AB248" s="152"/>
      <c r="AC248" s="152"/>
    </row>
    <row r="249" spans="1:29" ht="13.8" x14ac:dyDescent="0.25">
      <c r="A249" s="152"/>
      <c r="B249" s="152"/>
      <c r="C249" s="152"/>
      <c r="D249" s="152"/>
      <c r="E249" s="152"/>
      <c r="F249" s="152"/>
      <c r="G249" s="153"/>
      <c r="H249" s="152"/>
      <c r="I249" s="152"/>
      <c r="J249" s="152"/>
      <c r="K249" s="152"/>
      <c r="L249" s="152"/>
      <c r="M249" s="152"/>
      <c r="N249" s="152"/>
      <c r="O249" s="152"/>
      <c r="P249" s="152"/>
      <c r="Q249" s="152"/>
      <c r="R249" s="152"/>
      <c r="S249" s="152"/>
      <c r="T249" s="152"/>
      <c r="U249" s="152"/>
      <c r="V249" s="152"/>
      <c r="W249" s="152"/>
      <c r="X249" s="152"/>
      <c r="Y249" s="152"/>
      <c r="Z249" s="152"/>
      <c r="AA249" s="152"/>
      <c r="AB249" s="152"/>
      <c r="AC249" s="152"/>
    </row>
    <row r="250" spans="1:29" ht="13.8" x14ac:dyDescent="0.25">
      <c r="A250" s="152"/>
      <c r="B250" s="152"/>
      <c r="C250" s="152"/>
      <c r="D250" s="152"/>
      <c r="E250" s="152"/>
      <c r="F250" s="152"/>
      <c r="G250" s="153"/>
      <c r="H250" s="152"/>
      <c r="I250" s="152"/>
      <c r="J250" s="152"/>
      <c r="K250" s="152"/>
      <c r="L250" s="152"/>
      <c r="M250" s="152"/>
      <c r="N250" s="152"/>
      <c r="O250" s="152"/>
      <c r="P250" s="152"/>
      <c r="Q250" s="152"/>
      <c r="R250" s="152"/>
      <c r="S250" s="152"/>
      <c r="T250" s="152"/>
      <c r="U250" s="152"/>
      <c r="V250" s="152"/>
      <c r="W250" s="152"/>
      <c r="X250" s="152"/>
      <c r="Y250" s="152"/>
      <c r="Z250" s="152"/>
      <c r="AA250" s="152"/>
      <c r="AB250" s="152"/>
      <c r="AC250" s="152"/>
    </row>
    <row r="251" spans="1:29" ht="13.8" x14ac:dyDescent="0.25">
      <c r="A251" s="152"/>
      <c r="B251" s="152"/>
      <c r="C251" s="152"/>
      <c r="D251" s="152"/>
      <c r="E251" s="152"/>
      <c r="F251" s="152"/>
      <c r="G251" s="153"/>
      <c r="H251" s="152"/>
      <c r="I251" s="152"/>
      <c r="J251" s="152"/>
      <c r="K251" s="152"/>
      <c r="L251" s="152"/>
      <c r="M251" s="152"/>
      <c r="N251" s="152"/>
      <c r="O251" s="152"/>
      <c r="P251" s="152"/>
      <c r="Q251" s="152"/>
      <c r="R251" s="152"/>
      <c r="S251" s="152"/>
      <c r="T251" s="152"/>
      <c r="U251" s="152"/>
      <c r="V251" s="152"/>
      <c r="W251" s="152"/>
      <c r="X251" s="152"/>
      <c r="Y251" s="152"/>
      <c r="Z251" s="152"/>
      <c r="AA251" s="152"/>
      <c r="AB251" s="152"/>
      <c r="AC251" s="152"/>
    </row>
    <row r="252" spans="1:29" ht="13.8" x14ac:dyDescent="0.25">
      <c r="A252" s="152"/>
      <c r="B252" s="152"/>
      <c r="C252" s="152"/>
      <c r="D252" s="152"/>
      <c r="E252" s="152"/>
      <c r="F252" s="152"/>
      <c r="G252" s="153"/>
      <c r="H252" s="152"/>
      <c r="I252" s="152"/>
      <c r="J252" s="152"/>
      <c r="K252" s="152"/>
      <c r="L252" s="152"/>
      <c r="M252" s="152"/>
      <c r="N252" s="152"/>
      <c r="O252" s="152"/>
      <c r="P252" s="152"/>
      <c r="Q252" s="152"/>
      <c r="R252" s="152"/>
      <c r="S252" s="152"/>
      <c r="T252" s="152"/>
      <c r="U252" s="152"/>
      <c r="V252" s="152"/>
      <c r="W252" s="152"/>
      <c r="X252" s="152"/>
      <c r="Y252" s="152"/>
      <c r="Z252" s="152"/>
      <c r="AA252" s="152"/>
      <c r="AB252" s="152"/>
      <c r="AC252" s="152"/>
    </row>
    <row r="253" spans="1:29" ht="13.8" x14ac:dyDescent="0.25">
      <c r="A253" s="152"/>
      <c r="B253" s="152"/>
      <c r="C253" s="152"/>
      <c r="D253" s="152"/>
      <c r="E253" s="152"/>
      <c r="F253" s="152"/>
      <c r="G253" s="153"/>
      <c r="H253" s="152"/>
      <c r="I253" s="152"/>
      <c r="J253" s="152"/>
      <c r="K253" s="152"/>
      <c r="L253" s="152"/>
      <c r="M253" s="152"/>
      <c r="N253" s="152"/>
      <c r="O253" s="152"/>
      <c r="P253" s="152"/>
      <c r="Q253" s="152"/>
      <c r="R253" s="152"/>
      <c r="S253" s="152"/>
      <c r="T253" s="152"/>
      <c r="U253" s="152"/>
      <c r="V253" s="152"/>
      <c r="W253" s="152"/>
      <c r="X253" s="152"/>
      <c r="Y253" s="152"/>
      <c r="Z253" s="152"/>
      <c r="AA253" s="152"/>
      <c r="AB253" s="152"/>
      <c r="AC253" s="152"/>
    </row>
    <row r="254" spans="1:29" ht="13.8" x14ac:dyDescent="0.25">
      <c r="A254" s="152"/>
      <c r="B254" s="152"/>
      <c r="C254" s="152"/>
      <c r="D254" s="152"/>
      <c r="E254" s="152"/>
      <c r="F254" s="152"/>
      <c r="G254" s="153"/>
      <c r="H254" s="152"/>
      <c r="I254" s="152"/>
      <c r="J254" s="152"/>
      <c r="K254" s="152"/>
      <c r="L254" s="152"/>
      <c r="M254" s="152"/>
      <c r="N254" s="152"/>
      <c r="O254" s="152"/>
      <c r="P254" s="152"/>
      <c r="Q254" s="152"/>
      <c r="R254" s="152"/>
      <c r="S254" s="152"/>
      <c r="T254" s="152"/>
      <c r="U254" s="152"/>
      <c r="V254" s="152"/>
      <c r="W254" s="152"/>
      <c r="X254" s="152"/>
      <c r="Y254" s="152"/>
      <c r="Z254" s="152"/>
      <c r="AA254" s="152"/>
      <c r="AB254" s="152"/>
      <c r="AC254" s="152"/>
    </row>
    <row r="255" spans="1:29" ht="13.8" x14ac:dyDescent="0.25">
      <c r="A255" s="152"/>
      <c r="B255" s="152"/>
      <c r="C255" s="152"/>
      <c r="D255" s="152"/>
      <c r="E255" s="152"/>
      <c r="F255" s="152"/>
      <c r="G255" s="153"/>
      <c r="H255" s="152"/>
      <c r="I255" s="152"/>
      <c r="J255" s="152"/>
      <c r="K255" s="152"/>
      <c r="L255" s="152"/>
      <c r="M255" s="152"/>
      <c r="N255" s="152"/>
      <c r="O255" s="152"/>
      <c r="P255" s="152"/>
      <c r="Q255" s="152"/>
      <c r="R255" s="152"/>
      <c r="S255" s="152"/>
      <c r="T255" s="152"/>
      <c r="U255" s="152"/>
      <c r="V255" s="152"/>
      <c r="W255" s="152"/>
      <c r="X255" s="152"/>
      <c r="Y255" s="152"/>
      <c r="Z255" s="152"/>
      <c r="AA255" s="152"/>
      <c r="AB255" s="152"/>
      <c r="AC255" s="152"/>
    </row>
    <row r="256" spans="1:29" ht="13.8" x14ac:dyDescent="0.25">
      <c r="A256" s="152"/>
      <c r="B256" s="152"/>
      <c r="C256" s="152"/>
      <c r="D256" s="152"/>
      <c r="E256" s="152"/>
      <c r="F256" s="152"/>
      <c r="G256" s="153"/>
      <c r="H256" s="152"/>
      <c r="I256" s="152"/>
      <c r="J256" s="152"/>
      <c r="K256" s="152"/>
      <c r="L256" s="152"/>
      <c r="M256" s="152"/>
      <c r="N256" s="152"/>
      <c r="O256" s="152"/>
      <c r="P256" s="152"/>
      <c r="Q256" s="152"/>
      <c r="R256" s="152"/>
      <c r="S256" s="152"/>
      <c r="T256" s="152"/>
      <c r="U256" s="152"/>
      <c r="V256" s="152"/>
      <c r="W256" s="152"/>
      <c r="X256" s="152"/>
      <c r="Y256" s="152"/>
      <c r="Z256" s="152"/>
      <c r="AA256" s="152"/>
      <c r="AB256" s="152"/>
      <c r="AC256" s="152"/>
    </row>
    <row r="257" spans="1:29" ht="13.8" x14ac:dyDescent="0.25">
      <c r="A257" s="152"/>
      <c r="B257" s="152"/>
      <c r="C257" s="152"/>
      <c r="D257" s="152"/>
      <c r="E257" s="152"/>
      <c r="F257" s="152"/>
      <c r="G257" s="153"/>
      <c r="H257" s="152"/>
      <c r="I257" s="152"/>
      <c r="J257" s="152"/>
      <c r="K257" s="152"/>
      <c r="L257" s="152"/>
      <c r="M257" s="152"/>
      <c r="N257" s="152"/>
      <c r="O257" s="152"/>
      <c r="P257" s="152"/>
      <c r="Q257" s="152"/>
      <c r="R257" s="152"/>
      <c r="S257" s="152"/>
      <c r="T257" s="152"/>
      <c r="U257" s="152"/>
      <c r="V257" s="152"/>
      <c r="W257" s="152"/>
      <c r="X257" s="152"/>
      <c r="Y257" s="152"/>
      <c r="Z257" s="152"/>
      <c r="AA257" s="152"/>
      <c r="AB257" s="152"/>
      <c r="AC257" s="152"/>
    </row>
    <row r="258" spans="1:29" ht="13.8" x14ac:dyDescent="0.25">
      <c r="A258" s="152"/>
      <c r="B258" s="152"/>
      <c r="C258" s="152"/>
      <c r="D258" s="152"/>
      <c r="E258" s="152"/>
      <c r="F258" s="152"/>
      <c r="G258" s="153"/>
      <c r="H258" s="152"/>
      <c r="I258" s="152"/>
      <c r="J258" s="152"/>
      <c r="K258" s="152"/>
      <c r="L258" s="152"/>
      <c r="M258" s="152"/>
      <c r="N258" s="152"/>
      <c r="O258" s="152"/>
      <c r="P258" s="152"/>
      <c r="Q258" s="152"/>
      <c r="R258" s="152"/>
      <c r="S258" s="152"/>
      <c r="T258" s="152"/>
      <c r="U258" s="152"/>
      <c r="V258" s="152"/>
      <c r="W258" s="152"/>
      <c r="X258" s="152"/>
      <c r="Y258" s="152"/>
      <c r="Z258" s="152"/>
      <c r="AA258" s="152"/>
      <c r="AB258" s="152"/>
      <c r="AC258" s="152"/>
    </row>
    <row r="259" spans="1:29" ht="13.8" x14ac:dyDescent="0.25">
      <c r="A259" s="152"/>
      <c r="B259" s="152"/>
      <c r="C259" s="152"/>
      <c r="D259" s="152"/>
      <c r="E259" s="152"/>
      <c r="F259" s="152"/>
      <c r="G259" s="153"/>
      <c r="H259" s="152"/>
      <c r="I259" s="152"/>
      <c r="J259" s="152"/>
      <c r="K259" s="152"/>
      <c r="L259" s="152"/>
      <c r="M259" s="152"/>
      <c r="N259" s="152"/>
      <c r="O259" s="152"/>
      <c r="P259" s="152"/>
      <c r="Q259" s="152"/>
      <c r="R259" s="152"/>
      <c r="S259" s="152"/>
      <c r="T259" s="152"/>
      <c r="U259" s="152"/>
      <c r="V259" s="152"/>
      <c r="W259" s="152"/>
      <c r="X259" s="152"/>
      <c r="Y259" s="152"/>
      <c r="Z259" s="152"/>
      <c r="AA259" s="152"/>
      <c r="AB259" s="152"/>
      <c r="AC259" s="152"/>
    </row>
    <row r="260" spans="1:29" ht="13.8" x14ac:dyDescent="0.25">
      <c r="A260" s="152"/>
      <c r="B260" s="152"/>
      <c r="C260" s="152"/>
      <c r="D260" s="152"/>
      <c r="E260" s="152"/>
      <c r="F260" s="152"/>
      <c r="G260" s="153"/>
      <c r="H260" s="152"/>
      <c r="I260" s="152"/>
      <c r="J260" s="152"/>
      <c r="K260" s="152"/>
      <c r="L260" s="152"/>
      <c r="M260" s="152"/>
      <c r="N260" s="152"/>
      <c r="O260" s="152"/>
      <c r="P260" s="152"/>
      <c r="Q260" s="152"/>
      <c r="R260" s="152"/>
      <c r="S260" s="152"/>
      <c r="T260" s="152"/>
      <c r="U260" s="152"/>
      <c r="V260" s="152"/>
      <c r="W260" s="152"/>
      <c r="X260" s="152"/>
      <c r="Y260" s="152"/>
      <c r="Z260" s="152"/>
      <c r="AA260" s="152"/>
      <c r="AB260" s="152"/>
      <c r="AC260" s="152"/>
    </row>
    <row r="261" spans="1:29" ht="13.8" x14ac:dyDescent="0.25">
      <c r="A261" s="152"/>
      <c r="B261" s="152"/>
      <c r="C261" s="152"/>
      <c r="D261" s="152"/>
      <c r="E261" s="152"/>
      <c r="F261" s="152"/>
      <c r="G261" s="153"/>
      <c r="H261" s="152"/>
      <c r="I261" s="152"/>
      <c r="J261" s="152"/>
      <c r="K261" s="152"/>
      <c r="L261" s="152"/>
      <c r="M261" s="152"/>
      <c r="N261" s="152"/>
      <c r="O261" s="152"/>
      <c r="P261" s="152"/>
      <c r="Q261" s="152"/>
      <c r="R261" s="152"/>
      <c r="S261" s="152"/>
      <c r="T261" s="152"/>
      <c r="U261" s="152"/>
      <c r="V261" s="152"/>
      <c r="W261" s="152"/>
      <c r="X261" s="152"/>
      <c r="Y261" s="152"/>
      <c r="Z261" s="152"/>
      <c r="AA261" s="152"/>
      <c r="AB261" s="152"/>
      <c r="AC261" s="152"/>
    </row>
    <row r="262" spans="1:29" ht="13.8" x14ac:dyDescent="0.25">
      <c r="A262" s="152"/>
      <c r="B262" s="152"/>
      <c r="C262" s="152"/>
      <c r="D262" s="152"/>
      <c r="E262" s="152"/>
      <c r="F262" s="152"/>
      <c r="G262" s="153"/>
      <c r="H262" s="152"/>
      <c r="I262" s="152"/>
      <c r="J262" s="152"/>
      <c r="K262" s="152"/>
      <c r="L262" s="152"/>
      <c r="M262" s="152"/>
      <c r="N262" s="152"/>
      <c r="O262" s="152"/>
      <c r="P262" s="152"/>
      <c r="Q262" s="152"/>
      <c r="R262" s="152"/>
      <c r="S262" s="152"/>
      <c r="T262" s="152"/>
      <c r="U262" s="152"/>
      <c r="V262" s="152"/>
      <c r="W262" s="152"/>
      <c r="X262" s="152"/>
      <c r="Y262" s="152"/>
      <c r="Z262" s="152"/>
      <c r="AA262" s="152"/>
      <c r="AB262" s="152"/>
      <c r="AC262" s="152"/>
    </row>
    <row r="263" spans="1:29" ht="13.8" x14ac:dyDescent="0.25">
      <c r="A263" s="152"/>
      <c r="B263" s="152"/>
      <c r="C263" s="152"/>
      <c r="D263" s="152"/>
      <c r="E263" s="152"/>
      <c r="F263" s="152"/>
      <c r="G263" s="153"/>
      <c r="H263" s="152"/>
      <c r="I263" s="152"/>
      <c r="J263" s="152"/>
      <c r="K263" s="152"/>
      <c r="L263" s="152"/>
      <c r="M263" s="152"/>
      <c r="N263" s="152"/>
      <c r="O263" s="152"/>
      <c r="P263" s="152"/>
      <c r="Q263" s="152"/>
      <c r="R263" s="152"/>
      <c r="S263" s="152"/>
      <c r="T263" s="152"/>
      <c r="U263" s="152"/>
      <c r="V263" s="152"/>
      <c r="W263" s="152"/>
      <c r="X263" s="152"/>
      <c r="Y263" s="152"/>
      <c r="Z263" s="152"/>
      <c r="AA263" s="152"/>
      <c r="AB263" s="152"/>
      <c r="AC263" s="152"/>
    </row>
    <row r="264" spans="1:29" ht="13.8" x14ac:dyDescent="0.25">
      <c r="A264" s="152"/>
      <c r="B264" s="152"/>
      <c r="C264" s="152"/>
      <c r="D264" s="152"/>
      <c r="E264" s="152"/>
      <c r="F264" s="152"/>
      <c r="G264" s="153"/>
      <c r="H264" s="152"/>
      <c r="I264" s="152"/>
      <c r="J264" s="152"/>
      <c r="K264" s="152"/>
      <c r="L264" s="152"/>
      <c r="M264" s="152"/>
      <c r="N264" s="152"/>
      <c r="O264" s="152"/>
      <c r="P264" s="152"/>
      <c r="Q264" s="152"/>
      <c r="R264" s="152"/>
      <c r="S264" s="152"/>
      <c r="T264" s="152"/>
      <c r="U264" s="152"/>
      <c r="V264" s="152"/>
      <c r="W264" s="152"/>
      <c r="X264" s="152"/>
      <c r="Y264" s="152"/>
      <c r="Z264" s="152"/>
      <c r="AA264" s="152"/>
      <c r="AB264" s="152"/>
      <c r="AC264" s="152"/>
    </row>
    <row r="265" spans="1:29" ht="13.8" x14ac:dyDescent="0.25">
      <c r="A265" s="152"/>
      <c r="B265" s="152"/>
      <c r="C265" s="152"/>
      <c r="D265" s="152"/>
      <c r="E265" s="152"/>
      <c r="F265" s="152"/>
      <c r="G265" s="153"/>
      <c r="H265" s="152"/>
      <c r="I265" s="152"/>
      <c r="J265" s="152"/>
      <c r="K265" s="152"/>
      <c r="L265" s="152"/>
      <c r="M265" s="152"/>
      <c r="N265" s="152"/>
      <c r="O265" s="152"/>
      <c r="P265" s="152"/>
      <c r="Q265" s="152"/>
      <c r="R265" s="152"/>
      <c r="S265" s="152"/>
      <c r="T265" s="152"/>
      <c r="U265" s="152"/>
      <c r="V265" s="152"/>
      <c r="W265" s="152"/>
      <c r="X265" s="152"/>
      <c r="Y265" s="152"/>
      <c r="Z265" s="152"/>
      <c r="AA265" s="152"/>
      <c r="AB265" s="152"/>
      <c r="AC265" s="152"/>
    </row>
    <row r="266" spans="1:29" ht="13.8" x14ac:dyDescent="0.25">
      <c r="A266" s="152"/>
      <c r="B266" s="152"/>
      <c r="C266" s="152"/>
      <c r="D266" s="152"/>
      <c r="E266" s="152"/>
      <c r="F266" s="152"/>
      <c r="G266" s="153"/>
      <c r="H266" s="152"/>
      <c r="I266" s="152"/>
      <c r="J266" s="152"/>
      <c r="K266" s="152"/>
      <c r="L266" s="152"/>
      <c r="M266" s="152"/>
      <c r="N266" s="152"/>
      <c r="O266" s="152"/>
      <c r="P266" s="152"/>
      <c r="Q266" s="152"/>
      <c r="R266" s="152"/>
      <c r="S266" s="152"/>
      <c r="T266" s="152"/>
      <c r="U266" s="152"/>
      <c r="V266" s="152"/>
      <c r="W266" s="152"/>
      <c r="X266" s="152"/>
      <c r="Y266" s="152"/>
      <c r="Z266" s="152"/>
      <c r="AA266" s="152"/>
      <c r="AB266" s="152"/>
      <c r="AC266" s="152"/>
    </row>
    <row r="267" spans="1:29" ht="13.8" x14ac:dyDescent="0.25">
      <c r="A267" s="152"/>
      <c r="B267" s="152"/>
      <c r="C267" s="152"/>
      <c r="D267" s="152"/>
      <c r="E267" s="152"/>
      <c r="F267" s="152"/>
      <c r="G267" s="153"/>
      <c r="H267" s="152"/>
      <c r="I267" s="152"/>
      <c r="J267" s="152"/>
      <c r="K267" s="152"/>
      <c r="L267" s="152"/>
      <c r="M267" s="152"/>
      <c r="N267" s="152"/>
      <c r="O267" s="152"/>
      <c r="P267" s="152"/>
      <c r="Q267" s="152"/>
      <c r="R267" s="152"/>
      <c r="S267" s="152"/>
      <c r="T267" s="152"/>
      <c r="U267" s="152"/>
      <c r="V267" s="152"/>
      <c r="W267" s="152"/>
      <c r="X267" s="152"/>
      <c r="Y267" s="152"/>
      <c r="Z267" s="152"/>
      <c r="AA267" s="152"/>
      <c r="AB267" s="152"/>
      <c r="AC267" s="152"/>
    </row>
    <row r="268" spans="1:29" ht="13.8" x14ac:dyDescent="0.25">
      <c r="A268" s="152"/>
      <c r="B268" s="152"/>
      <c r="C268" s="152"/>
      <c r="D268" s="152"/>
      <c r="E268" s="152"/>
      <c r="F268" s="152"/>
      <c r="G268" s="153"/>
      <c r="H268" s="152"/>
      <c r="I268" s="152"/>
      <c r="J268" s="152"/>
      <c r="K268" s="152"/>
      <c r="L268" s="152"/>
      <c r="M268" s="152"/>
      <c r="N268" s="152"/>
      <c r="O268" s="152"/>
      <c r="P268" s="152"/>
      <c r="Q268" s="152"/>
      <c r="R268" s="152"/>
      <c r="S268" s="152"/>
      <c r="T268" s="152"/>
      <c r="U268" s="152"/>
      <c r="V268" s="152"/>
      <c r="W268" s="152"/>
      <c r="X268" s="152"/>
      <c r="Y268" s="152"/>
      <c r="Z268" s="152"/>
      <c r="AA268" s="152"/>
      <c r="AB268" s="152"/>
      <c r="AC268" s="152"/>
    </row>
    <row r="269" spans="1:29" ht="13.8" x14ac:dyDescent="0.25">
      <c r="A269" s="152"/>
      <c r="B269" s="152"/>
      <c r="C269" s="152"/>
      <c r="D269" s="152"/>
      <c r="E269" s="152"/>
      <c r="F269" s="152"/>
      <c r="G269" s="153"/>
      <c r="H269" s="152"/>
      <c r="I269" s="152"/>
      <c r="J269" s="152"/>
      <c r="K269" s="152"/>
      <c r="L269" s="152"/>
      <c r="M269" s="152"/>
      <c r="N269" s="152"/>
      <c r="O269" s="152"/>
      <c r="P269" s="152"/>
      <c r="Q269" s="152"/>
      <c r="R269" s="152"/>
      <c r="S269" s="152"/>
      <c r="T269" s="152"/>
      <c r="U269" s="152"/>
      <c r="V269" s="152"/>
      <c r="W269" s="152"/>
      <c r="X269" s="152"/>
      <c r="Y269" s="152"/>
      <c r="Z269" s="152"/>
      <c r="AA269" s="152"/>
      <c r="AB269" s="152"/>
      <c r="AC269" s="152"/>
    </row>
    <row r="270" spans="1:29" ht="13.8" x14ac:dyDescent="0.25">
      <c r="A270" s="152"/>
      <c r="B270" s="152"/>
      <c r="C270" s="152"/>
      <c r="D270" s="152"/>
      <c r="E270" s="152"/>
      <c r="F270" s="152"/>
      <c r="G270" s="153"/>
      <c r="H270" s="152"/>
      <c r="I270" s="152"/>
      <c r="J270" s="152"/>
      <c r="K270" s="152"/>
      <c r="L270" s="152"/>
      <c r="M270" s="152"/>
      <c r="N270" s="152"/>
      <c r="O270" s="152"/>
      <c r="P270" s="152"/>
      <c r="Q270" s="152"/>
      <c r="R270" s="152"/>
      <c r="S270" s="152"/>
      <c r="T270" s="152"/>
      <c r="U270" s="152"/>
      <c r="V270" s="152"/>
      <c r="W270" s="152"/>
      <c r="X270" s="152"/>
      <c r="Y270" s="152"/>
      <c r="Z270" s="152"/>
      <c r="AA270" s="152"/>
      <c r="AB270" s="152"/>
      <c r="AC270" s="152"/>
    </row>
    <row r="271" spans="1:29" ht="13.8" x14ac:dyDescent="0.25">
      <c r="A271" s="152"/>
      <c r="B271" s="152"/>
      <c r="C271" s="152"/>
      <c r="D271" s="152"/>
      <c r="E271" s="152"/>
      <c r="F271" s="152"/>
      <c r="G271" s="153"/>
      <c r="H271" s="152"/>
      <c r="I271" s="152"/>
      <c r="J271" s="152"/>
      <c r="K271" s="152"/>
      <c r="L271" s="152"/>
      <c r="M271" s="152"/>
      <c r="N271" s="152"/>
      <c r="O271" s="152"/>
      <c r="P271" s="152"/>
      <c r="Q271" s="152"/>
      <c r="R271" s="152"/>
      <c r="S271" s="152"/>
      <c r="T271" s="152"/>
      <c r="U271" s="152"/>
      <c r="V271" s="152"/>
      <c r="W271" s="152"/>
      <c r="X271" s="152"/>
      <c r="Y271" s="152"/>
      <c r="Z271" s="152"/>
      <c r="AA271" s="152"/>
      <c r="AB271" s="152"/>
      <c r="AC271" s="152"/>
    </row>
    <row r="272" spans="1:29" ht="13.8" x14ac:dyDescent="0.25">
      <c r="A272" s="152"/>
      <c r="B272" s="152"/>
      <c r="C272" s="152"/>
      <c r="D272" s="152"/>
      <c r="E272" s="152"/>
      <c r="F272" s="152"/>
      <c r="G272" s="153"/>
      <c r="H272" s="152"/>
      <c r="I272" s="152"/>
      <c r="J272" s="152"/>
      <c r="K272" s="152"/>
      <c r="L272" s="152"/>
      <c r="M272" s="152"/>
      <c r="N272" s="152"/>
      <c r="O272" s="152"/>
      <c r="P272" s="152"/>
      <c r="Q272" s="152"/>
      <c r="R272" s="152"/>
      <c r="S272" s="152"/>
      <c r="T272" s="152"/>
      <c r="U272" s="152"/>
      <c r="V272" s="152"/>
      <c r="W272" s="152"/>
      <c r="X272" s="152"/>
      <c r="Y272" s="152"/>
      <c r="Z272" s="152"/>
      <c r="AA272" s="152"/>
      <c r="AB272" s="152"/>
      <c r="AC272" s="152"/>
    </row>
    <row r="273" spans="1:29" ht="13.8" x14ac:dyDescent="0.25">
      <c r="A273" s="152"/>
      <c r="B273" s="152"/>
      <c r="C273" s="152"/>
      <c r="D273" s="152"/>
      <c r="E273" s="152"/>
      <c r="F273" s="152"/>
      <c r="G273" s="153"/>
      <c r="H273" s="152"/>
      <c r="I273" s="152"/>
      <c r="J273" s="152"/>
      <c r="K273" s="152"/>
      <c r="L273" s="152"/>
      <c r="M273" s="152"/>
      <c r="N273" s="152"/>
      <c r="O273" s="152"/>
      <c r="P273" s="152"/>
      <c r="Q273" s="152"/>
      <c r="R273" s="152"/>
      <c r="S273" s="152"/>
      <c r="T273" s="152"/>
      <c r="U273" s="152"/>
      <c r="V273" s="152"/>
      <c r="W273" s="152"/>
      <c r="X273" s="152"/>
      <c r="Y273" s="152"/>
      <c r="Z273" s="152"/>
      <c r="AA273" s="152"/>
      <c r="AB273" s="152"/>
      <c r="AC273" s="152"/>
    </row>
    <row r="274" spans="1:29" ht="13.8" x14ac:dyDescent="0.25">
      <c r="A274" s="152"/>
      <c r="B274" s="152"/>
      <c r="C274" s="152"/>
      <c r="D274" s="152"/>
      <c r="E274" s="152"/>
      <c r="F274" s="152"/>
      <c r="G274" s="153"/>
      <c r="H274" s="152"/>
      <c r="I274" s="152"/>
      <c r="J274" s="152"/>
      <c r="K274" s="152"/>
      <c r="L274" s="152"/>
      <c r="M274" s="152"/>
      <c r="N274" s="152"/>
      <c r="O274" s="152"/>
      <c r="P274" s="152"/>
      <c r="Q274" s="152"/>
      <c r="R274" s="152"/>
      <c r="S274" s="152"/>
      <c r="T274" s="152"/>
      <c r="U274" s="152"/>
      <c r="V274" s="152"/>
      <c r="W274" s="152"/>
      <c r="X274" s="152"/>
      <c r="Y274" s="152"/>
      <c r="Z274" s="152"/>
      <c r="AA274" s="152"/>
      <c r="AB274" s="152"/>
      <c r="AC274" s="152"/>
    </row>
    <row r="275" spans="1:29" ht="13.8" x14ac:dyDescent="0.25">
      <c r="A275" s="152"/>
      <c r="B275" s="152"/>
      <c r="C275" s="152"/>
      <c r="D275" s="152"/>
      <c r="E275" s="152"/>
      <c r="F275" s="152"/>
      <c r="G275" s="153"/>
      <c r="H275" s="152"/>
      <c r="I275" s="152"/>
      <c r="J275" s="152"/>
      <c r="K275" s="152"/>
      <c r="L275" s="152"/>
      <c r="M275" s="152"/>
      <c r="N275" s="152"/>
      <c r="O275" s="152"/>
      <c r="P275" s="152"/>
      <c r="Q275" s="152"/>
      <c r="R275" s="152"/>
      <c r="S275" s="152"/>
      <c r="T275" s="152"/>
      <c r="U275" s="152"/>
      <c r="V275" s="152"/>
      <c r="W275" s="152"/>
      <c r="X275" s="152"/>
      <c r="Y275" s="152"/>
      <c r="Z275" s="152"/>
      <c r="AA275" s="152"/>
      <c r="AB275" s="152"/>
      <c r="AC275" s="152"/>
    </row>
    <row r="276" spans="1:29" ht="13.8" x14ac:dyDescent="0.25">
      <c r="A276" s="152"/>
      <c r="B276" s="152"/>
      <c r="C276" s="152"/>
      <c r="D276" s="152"/>
      <c r="E276" s="152"/>
      <c r="F276" s="152"/>
      <c r="G276" s="153"/>
      <c r="H276" s="152"/>
      <c r="I276" s="152"/>
      <c r="J276" s="152"/>
      <c r="K276" s="152"/>
      <c r="L276" s="152"/>
      <c r="M276" s="152"/>
      <c r="N276" s="152"/>
      <c r="O276" s="152"/>
      <c r="P276" s="152"/>
      <c r="Q276" s="152"/>
      <c r="R276" s="152"/>
      <c r="S276" s="152"/>
      <c r="T276" s="152"/>
      <c r="U276" s="152"/>
      <c r="V276" s="152"/>
      <c r="W276" s="152"/>
      <c r="X276" s="152"/>
      <c r="Y276" s="152"/>
      <c r="Z276" s="152"/>
      <c r="AA276" s="152"/>
      <c r="AB276" s="152"/>
      <c r="AC276" s="152"/>
    </row>
    <row r="277" spans="1:29" ht="13.8" x14ac:dyDescent="0.25">
      <c r="A277" s="152"/>
      <c r="B277" s="152"/>
      <c r="C277" s="152"/>
      <c r="D277" s="152"/>
      <c r="E277" s="152"/>
      <c r="F277" s="152"/>
      <c r="G277" s="153"/>
      <c r="H277" s="152"/>
      <c r="I277" s="152"/>
      <c r="J277" s="152"/>
      <c r="K277" s="152"/>
      <c r="L277" s="152"/>
      <c r="M277" s="152"/>
      <c r="N277" s="152"/>
      <c r="O277" s="152"/>
      <c r="P277" s="152"/>
      <c r="Q277" s="152"/>
      <c r="R277" s="152"/>
      <c r="S277" s="152"/>
      <c r="T277" s="152"/>
      <c r="U277" s="152"/>
      <c r="V277" s="152"/>
      <c r="W277" s="152"/>
      <c r="X277" s="152"/>
      <c r="Y277" s="152"/>
      <c r="Z277" s="152"/>
      <c r="AA277" s="152"/>
      <c r="AB277" s="152"/>
      <c r="AC277" s="152"/>
    </row>
    <row r="278" spans="1:29" ht="13.8" x14ac:dyDescent="0.25">
      <c r="A278" s="152"/>
      <c r="B278" s="152"/>
      <c r="C278" s="152"/>
      <c r="D278" s="152"/>
      <c r="E278" s="152"/>
      <c r="F278" s="152"/>
      <c r="G278" s="153"/>
      <c r="H278" s="152"/>
      <c r="I278" s="152"/>
      <c r="J278" s="152"/>
      <c r="K278" s="152"/>
      <c r="L278" s="152"/>
      <c r="M278" s="152"/>
      <c r="N278" s="152"/>
      <c r="O278" s="152"/>
      <c r="P278" s="152"/>
      <c r="Q278" s="152"/>
      <c r="R278" s="152"/>
      <c r="S278" s="152"/>
      <c r="T278" s="152"/>
      <c r="U278" s="152"/>
      <c r="V278" s="152"/>
      <c r="W278" s="152"/>
      <c r="X278" s="152"/>
      <c r="Y278" s="152"/>
      <c r="Z278" s="152"/>
      <c r="AA278" s="152"/>
      <c r="AB278" s="152"/>
      <c r="AC278" s="152"/>
    </row>
    <row r="279" spans="1:29" ht="13.8" x14ac:dyDescent="0.25">
      <c r="A279" s="152"/>
      <c r="B279" s="152"/>
      <c r="C279" s="152"/>
      <c r="D279" s="152"/>
      <c r="E279" s="152"/>
      <c r="F279" s="152"/>
      <c r="G279" s="153"/>
      <c r="H279" s="152"/>
      <c r="I279" s="152"/>
      <c r="J279" s="152"/>
      <c r="K279" s="152"/>
      <c r="L279" s="152"/>
      <c r="M279" s="152"/>
      <c r="N279" s="152"/>
      <c r="O279" s="152"/>
      <c r="P279" s="152"/>
      <c r="Q279" s="152"/>
      <c r="R279" s="152"/>
      <c r="S279" s="152"/>
      <c r="T279" s="152"/>
      <c r="U279" s="152"/>
      <c r="V279" s="152"/>
      <c r="W279" s="152"/>
      <c r="X279" s="152"/>
      <c r="Y279" s="152"/>
      <c r="Z279" s="152"/>
      <c r="AA279" s="152"/>
      <c r="AB279" s="152"/>
      <c r="AC279" s="152"/>
    </row>
    <row r="280" spans="1:29" ht="13.8" x14ac:dyDescent="0.25">
      <c r="A280" s="152"/>
      <c r="B280" s="152"/>
      <c r="C280" s="152"/>
      <c r="D280" s="152"/>
      <c r="E280" s="152"/>
      <c r="F280" s="152"/>
      <c r="G280" s="153"/>
      <c r="H280" s="152"/>
      <c r="I280" s="152"/>
      <c r="J280" s="152"/>
      <c r="K280" s="152"/>
      <c r="L280" s="152"/>
      <c r="M280" s="152"/>
      <c r="N280" s="152"/>
      <c r="O280" s="152"/>
      <c r="P280" s="152"/>
      <c r="Q280" s="152"/>
      <c r="R280" s="152"/>
      <c r="S280" s="152"/>
      <c r="T280" s="152"/>
      <c r="U280" s="152"/>
      <c r="V280" s="152"/>
      <c r="W280" s="152"/>
      <c r="X280" s="152"/>
      <c r="Y280" s="152"/>
      <c r="Z280" s="152"/>
      <c r="AA280" s="152"/>
      <c r="AB280" s="152"/>
      <c r="AC280" s="152"/>
    </row>
    <row r="281" spans="1:29" ht="13.8" x14ac:dyDescent="0.25">
      <c r="A281" s="152"/>
      <c r="B281" s="152"/>
      <c r="C281" s="152"/>
      <c r="D281" s="152"/>
      <c r="E281" s="152"/>
      <c r="F281" s="152"/>
      <c r="G281" s="153"/>
      <c r="H281" s="152"/>
      <c r="I281" s="152"/>
      <c r="J281" s="152"/>
      <c r="K281" s="152"/>
      <c r="L281" s="152"/>
      <c r="M281" s="152"/>
      <c r="N281" s="152"/>
      <c r="O281" s="152"/>
      <c r="P281" s="152"/>
      <c r="Q281" s="152"/>
      <c r="R281" s="152"/>
      <c r="S281" s="152"/>
      <c r="T281" s="152"/>
      <c r="U281" s="152"/>
      <c r="V281" s="152"/>
      <c r="W281" s="152"/>
      <c r="X281" s="152"/>
      <c r="Y281" s="152"/>
      <c r="Z281" s="152"/>
      <c r="AA281" s="152"/>
      <c r="AB281" s="152"/>
      <c r="AC281" s="152"/>
    </row>
    <row r="282" spans="1:29" ht="13.8" x14ac:dyDescent="0.25">
      <c r="A282" s="152"/>
      <c r="B282" s="152"/>
      <c r="C282" s="152"/>
      <c r="D282" s="152"/>
      <c r="E282" s="152"/>
      <c r="F282" s="152"/>
      <c r="G282" s="153"/>
      <c r="H282" s="152"/>
      <c r="I282" s="152"/>
      <c r="J282" s="152"/>
      <c r="K282" s="152"/>
      <c r="L282" s="152"/>
      <c r="M282" s="152"/>
      <c r="N282" s="152"/>
      <c r="O282" s="152"/>
      <c r="P282" s="152"/>
      <c r="Q282" s="152"/>
      <c r="R282" s="152"/>
      <c r="S282" s="152"/>
      <c r="T282" s="152"/>
      <c r="U282" s="152"/>
      <c r="V282" s="152"/>
      <c r="W282" s="152"/>
      <c r="X282" s="152"/>
      <c r="Y282" s="152"/>
      <c r="Z282" s="152"/>
      <c r="AA282" s="152"/>
      <c r="AB282" s="152"/>
      <c r="AC282" s="152"/>
    </row>
    <row r="283" spans="1:29" ht="13.8" x14ac:dyDescent="0.25">
      <c r="A283" s="152"/>
      <c r="B283" s="152"/>
      <c r="C283" s="152"/>
      <c r="D283" s="152"/>
      <c r="E283" s="152"/>
      <c r="F283" s="152"/>
      <c r="G283" s="153"/>
      <c r="H283" s="152"/>
      <c r="I283" s="152"/>
      <c r="J283" s="152"/>
      <c r="K283" s="152"/>
      <c r="L283" s="152"/>
      <c r="M283" s="152"/>
      <c r="N283" s="152"/>
      <c r="O283" s="152"/>
      <c r="P283" s="152"/>
      <c r="Q283" s="152"/>
      <c r="R283" s="152"/>
      <c r="S283" s="152"/>
      <c r="T283" s="152"/>
      <c r="U283" s="152"/>
      <c r="V283" s="152"/>
      <c r="W283" s="152"/>
      <c r="X283" s="152"/>
      <c r="Y283" s="152"/>
      <c r="Z283" s="152"/>
      <c r="AA283" s="152"/>
      <c r="AB283" s="152"/>
      <c r="AC283" s="152"/>
    </row>
    <row r="284" spans="1:29" ht="13.8" x14ac:dyDescent="0.25">
      <c r="A284" s="152"/>
      <c r="B284" s="152"/>
      <c r="C284" s="152"/>
      <c r="D284" s="152"/>
      <c r="E284" s="152"/>
      <c r="F284" s="152"/>
      <c r="G284" s="153"/>
      <c r="H284" s="152"/>
      <c r="I284" s="152"/>
      <c r="J284" s="152"/>
      <c r="K284" s="152"/>
      <c r="L284" s="152"/>
      <c r="M284" s="152"/>
      <c r="N284" s="152"/>
      <c r="O284" s="152"/>
      <c r="P284" s="152"/>
      <c r="Q284" s="152"/>
      <c r="R284" s="152"/>
      <c r="S284" s="152"/>
      <c r="T284" s="152"/>
      <c r="U284" s="152"/>
      <c r="V284" s="152"/>
      <c r="W284" s="152"/>
      <c r="X284" s="152"/>
      <c r="Y284" s="152"/>
      <c r="Z284" s="152"/>
      <c r="AA284" s="152"/>
      <c r="AB284" s="152"/>
      <c r="AC284" s="152"/>
    </row>
    <row r="285" spans="1:29" ht="13.8" x14ac:dyDescent="0.25">
      <c r="A285" s="152"/>
      <c r="B285" s="152"/>
      <c r="C285" s="152"/>
      <c r="D285" s="152"/>
      <c r="E285" s="152"/>
      <c r="F285" s="152"/>
      <c r="G285" s="153"/>
      <c r="H285" s="152"/>
      <c r="I285" s="152"/>
      <c r="J285" s="152"/>
      <c r="K285" s="152"/>
      <c r="L285" s="152"/>
      <c r="M285" s="152"/>
      <c r="N285" s="152"/>
      <c r="O285" s="152"/>
      <c r="P285" s="152"/>
      <c r="Q285" s="152"/>
      <c r="R285" s="152"/>
      <c r="S285" s="152"/>
      <c r="T285" s="152"/>
      <c r="U285" s="152"/>
      <c r="V285" s="152"/>
      <c r="W285" s="152"/>
      <c r="X285" s="152"/>
      <c r="Y285" s="152"/>
      <c r="Z285" s="152"/>
      <c r="AA285" s="152"/>
      <c r="AB285" s="152"/>
      <c r="AC285" s="152"/>
    </row>
    <row r="286" spans="1:29" ht="13.8" x14ac:dyDescent="0.25">
      <c r="A286" s="152"/>
      <c r="B286" s="152"/>
      <c r="C286" s="152"/>
      <c r="D286" s="152"/>
      <c r="E286" s="152"/>
      <c r="F286" s="152"/>
      <c r="G286" s="153"/>
      <c r="H286" s="152"/>
      <c r="I286" s="152"/>
      <c r="J286" s="152"/>
      <c r="K286" s="152"/>
      <c r="L286" s="152"/>
      <c r="M286" s="152"/>
      <c r="N286" s="152"/>
      <c r="O286" s="152"/>
      <c r="P286" s="152"/>
      <c r="Q286" s="152"/>
      <c r="R286" s="152"/>
      <c r="S286" s="152"/>
      <c r="T286" s="152"/>
      <c r="U286" s="152"/>
      <c r="V286" s="152"/>
      <c r="W286" s="152"/>
      <c r="X286" s="152"/>
      <c r="Y286" s="152"/>
      <c r="Z286" s="152"/>
      <c r="AA286" s="152"/>
      <c r="AB286" s="152"/>
      <c r="AC286" s="152"/>
    </row>
    <row r="287" spans="1:29" ht="13.8" x14ac:dyDescent="0.25">
      <c r="A287" s="152"/>
      <c r="B287" s="152"/>
      <c r="C287" s="152"/>
      <c r="D287" s="152"/>
      <c r="E287" s="152"/>
      <c r="F287" s="152"/>
      <c r="G287" s="153"/>
      <c r="H287" s="152"/>
      <c r="I287" s="152"/>
      <c r="J287" s="152"/>
      <c r="K287" s="152"/>
      <c r="L287" s="152"/>
      <c r="M287" s="152"/>
      <c r="N287" s="152"/>
      <c r="O287" s="152"/>
      <c r="P287" s="152"/>
      <c r="Q287" s="152"/>
      <c r="R287" s="152"/>
      <c r="S287" s="152"/>
      <c r="T287" s="152"/>
      <c r="U287" s="152"/>
      <c r="V287" s="152"/>
      <c r="W287" s="152"/>
      <c r="X287" s="152"/>
      <c r="Y287" s="152"/>
      <c r="Z287" s="152"/>
      <c r="AA287" s="152"/>
      <c r="AB287" s="152"/>
      <c r="AC287" s="152"/>
    </row>
    <row r="288" spans="1:29" ht="13.8" x14ac:dyDescent="0.25">
      <c r="A288" s="152"/>
      <c r="B288" s="152"/>
      <c r="C288" s="152"/>
      <c r="D288" s="152"/>
      <c r="E288" s="152"/>
      <c r="F288" s="152"/>
      <c r="G288" s="153"/>
      <c r="H288" s="152"/>
      <c r="I288" s="152"/>
      <c r="J288" s="152"/>
      <c r="K288" s="152"/>
      <c r="L288" s="152"/>
      <c r="M288" s="152"/>
      <c r="N288" s="152"/>
      <c r="O288" s="152"/>
      <c r="P288" s="152"/>
      <c r="Q288" s="152"/>
      <c r="R288" s="152"/>
      <c r="S288" s="152"/>
      <c r="T288" s="152"/>
      <c r="U288" s="152"/>
      <c r="V288" s="152"/>
      <c r="W288" s="152"/>
      <c r="X288" s="152"/>
      <c r="Y288" s="152"/>
      <c r="Z288" s="152"/>
      <c r="AA288" s="152"/>
      <c r="AB288" s="152"/>
      <c r="AC288" s="152"/>
    </row>
    <row r="289" spans="1:29" ht="13.8" x14ac:dyDescent="0.25">
      <c r="A289" s="152"/>
      <c r="B289" s="152"/>
      <c r="C289" s="152"/>
      <c r="D289" s="152"/>
      <c r="E289" s="152"/>
      <c r="F289" s="152"/>
      <c r="G289" s="153"/>
      <c r="H289" s="152"/>
      <c r="I289" s="152"/>
      <c r="J289" s="152"/>
      <c r="K289" s="152"/>
      <c r="L289" s="152"/>
      <c r="M289" s="152"/>
      <c r="N289" s="152"/>
      <c r="O289" s="152"/>
      <c r="P289" s="152"/>
      <c r="Q289" s="152"/>
      <c r="R289" s="152"/>
      <c r="S289" s="152"/>
      <c r="T289" s="152"/>
      <c r="U289" s="152"/>
      <c r="V289" s="152"/>
      <c r="W289" s="152"/>
      <c r="X289" s="152"/>
      <c r="Y289" s="152"/>
      <c r="Z289" s="152"/>
      <c r="AA289" s="152"/>
      <c r="AB289" s="152"/>
      <c r="AC289" s="152"/>
    </row>
    <row r="290" spans="1:29" ht="13.8" x14ac:dyDescent="0.25">
      <c r="A290" s="152"/>
      <c r="B290" s="152"/>
      <c r="C290" s="152"/>
      <c r="D290" s="152"/>
      <c r="E290" s="152"/>
      <c r="F290" s="152"/>
      <c r="G290" s="153"/>
      <c r="H290" s="152"/>
      <c r="I290" s="152"/>
      <c r="J290" s="152"/>
      <c r="K290" s="152"/>
      <c r="L290" s="152"/>
      <c r="M290" s="152"/>
      <c r="N290" s="152"/>
      <c r="O290" s="152"/>
      <c r="P290" s="152"/>
      <c r="Q290" s="152"/>
      <c r="R290" s="152"/>
      <c r="S290" s="152"/>
      <c r="T290" s="152"/>
      <c r="U290" s="152"/>
      <c r="V290" s="152"/>
      <c r="W290" s="152"/>
      <c r="X290" s="152"/>
      <c r="Y290" s="152"/>
      <c r="Z290" s="152"/>
      <c r="AA290" s="152"/>
      <c r="AB290" s="152"/>
      <c r="AC290" s="152"/>
    </row>
    <row r="291" spans="1:29" ht="13.8" x14ac:dyDescent="0.25">
      <c r="A291" s="152"/>
      <c r="B291" s="152"/>
      <c r="C291" s="152"/>
      <c r="D291" s="152"/>
      <c r="E291" s="152"/>
      <c r="F291" s="152"/>
      <c r="G291" s="153"/>
      <c r="H291" s="152"/>
      <c r="I291" s="152"/>
      <c r="J291" s="152"/>
      <c r="K291" s="152"/>
      <c r="L291" s="152"/>
      <c r="M291" s="152"/>
      <c r="N291" s="152"/>
      <c r="O291" s="152"/>
      <c r="P291" s="152"/>
      <c r="Q291" s="152"/>
      <c r="R291" s="152"/>
      <c r="S291" s="152"/>
      <c r="T291" s="152"/>
      <c r="U291" s="152"/>
      <c r="V291" s="152"/>
      <c r="W291" s="152"/>
      <c r="X291" s="152"/>
      <c r="Y291" s="152"/>
      <c r="Z291" s="152"/>
      <c r="AA291" s="152"/>
      <c r="AB291" s="152"/>
      <c r="AC291" s="152"/>
    </row>
    <row r="292" spans="1:29" ht="13.8" x14ac:dyDescent="0.25">
      <c r="A292" s="152"/>
      <c r="B292" s="152"/>
      <c r="C292" s="152"/>
      <c r="D292" s="152"/>
      <c r="E292" s="152"/>
      <c r="F292" s="152"/>
      <c r="G292" s="153"/>
      <c r="H292" s="152"/>
      <c r="I292" s="152"/>
      <c r="J292" s="152"/>
      <c r="K292" s="152"/>
      <c r="L292" s="152"/>
      <c r="M292" s="152"/>
      <c r="N292" s="152"/>
      <c r="O292" s="152"/>
      <c r="P292" s="152"/>
      <c r="Q292" s="152"/>
      <c r="R292" s="152"/>
      <c r="S292" s="152"/>
      <c r="T292" s="152"/>
      <c r="U292" s="152"/>
      <c r="V292" s="152"/>
      <c r="W292" s="152"/>
      <c r="X292" s="152"/>
      <c r="Y292" s="152"/>
      <c r="Z292" s="152"/>
      <c r="AA292" s="152"/>
      <c r="AB292" s="152"/>
      <c r="AC292" s="152"/>
    </row>
    <row r="293" spans="1:29" ht="13.8" x14ac:dyDescent="0.25">
      <c r="A293" s="152"/>
      <c r="B293" s="152"/>
      <c r="C293" s="152"/>
      <c r="D293" s="152"/>
      <c r="E293" s="152"/>
      <c r="F293" s="152"/>
      <c r="G293" s="153"/>
      <c r="H293" s="152"/>
      <c r="I293" s="152"/>
      <c r="J293" s="152"/>
      <c r="K293" s="152"/>
      <c r="L293" s="152"/>
      <c r="M293" s="152"/>
      <c r="N293" s="152"/>
      <c r="O293" s="152"/>
      <c r="P293" s="152"/>
      <c r="Q293" s="152"/>
      <c r="R293" s="152"/>
      <c r="S293" s="152"/>
      <c r="T293" s="152"/>
      <c r="U293" s="152"/>
      <c r="V293" s="152"/>
      <c r="W293" s="152"/>
      <c r="X293" s="152"/>
      <c r="Y293" s="152"/>
      <c r="Z293" s="152"/>
      <c r="AA293" s="152"/>
      <c r="AB293" s="152"/>
      <c r="AC293" s="152"/>
    </row>
    <row r="294" spans="1:29" ht="13.8" x14ac:dyDescent="0.25">
      <c r="A294" s="152"/>
      <c r="B294" s="152"/>
      <c r="C294" s="152"/>
      <c r="D294" s="152"/>
      <c r="E294" s="152"/>
      <c r="F294" s="152"/>
      <c r="G294" s="153"/>
      <c r="H294" s="152"/>
      <c r="I294" s="152"/>
      <c r="J294" s="152"/>
      <c r="K294" s="152"/>
      <c r="L294" s="152"/>
      <c r="M294" s="152"/>
      <c r="N294" s="152"/>
      <c r="O294" s="152"/>
      <c r="P294" s="152"/>
      <c r="Q294" s="152"/>
      <c r="R294" s="152"/>
      <c r="S294" s="152"/>
      <c r="T294" s="152"/>
      <c r="U294" s="152"/>
      <c r="V294" s="152"/>
      <c r="W294" s="152"/>
      <c r="X294" s="152"/>
      <c r="Y294" s="152"/>
      <c r="Z294" s="152"/>
      <c r="AA294" s="152"/>
      <c r="AB294" s="152"/>
      <c r="AC294" s="152"/>
    </row>
    <row r="295" spans="1:29" ht="13.8" x14ac:dyDescent="0.25">
      <c r="A295" s="152"/>
      <c r="B295" s="152"/>
      <c r="C295" s="152"/>
      <c r="D295" s="152"/>
      <c r="E295" s="152"/>
      <c r="F295" s="152"/>
      <c r="G295" s="153"/>
      <c r="H295" s="152"/>
      <c r="I295" s="152"/>
      <c r="J295" s="152"/>
      <c r="K295" s="152"/>
      <c r="L295" s="152"/>
      <c r="M295" s="152"/>
      <c r="N295" s="152"/>
      <c r="O295" s="152"/>
      <c r="P295" s="152"/>
      <c r="Q295" s="152"/>
      <c r="R295" s="152"/>
      <c r="S295" s="152"/>
      <c r="T295" s="152"/>
      <c r="U295" s="152"/>
      <c r="V295" s="152"/>
      <c r="W295" s="152"/>
      <c r="X295" s="152"/>
      <c r="Y295" s="152"/>
      <c r="Z295" s="152"/>
      <c r="AA295" s="152"/>
      <c r="AB295" s="152"/>
      <c r="AC295" s="152"/>
    </row>
    <row r="296" spans="1:29" ht="13.8" x14ac:dyDescent="0.25">
      <c r="A296" s="152"/>
      <c r="B296" s="152"/>
      <c r="C296" s="152"/>
      <c r="D296" s="152"/>
      <c r="E296" s="152"/>
      <c r="F296" s="152"/>
      <c r="G296" s="153"/>
      <c r="H296" s="152"/>
      <c r="I296" s="152"/>
      <c r="J296" s="152"/>
      <c r="K296" s="152"/>
      <c r="L296" s="152"/>
      <c r="M296" s="152"/>
      <c r="N296" s="152"/>
      <c r="O296" s="152"/>
      <c r="P296" s="152"/>
      <c r="Q296" s="152"/>
      <c r="R296" s="152"/>
      <c r="S296" s="152"/>
      <c r="T296" s="152"/>
      <c r="U296" s="152"/>
      <c r="V296" s="152"/>
      <c r="W296" s="152"/>
      <c r="X296" s="152"/>
      <c r="Y296" s="152"/>
      <c r="Z296" s="152"/>
      <c r="AA296" s="152"/>
      <c r="AB296" s="152"/>
      <c r="AC296" s="152"/>
    </row>
    <row r="297" spans="1:29" ht="13.8" x14ac:dyDescent="0.25">
      <c r="A297" s="152"/>
      <c r="B297" s="152"/>
      <c r="C297" s="152"/>
      <c r="D297" s="152"/>
      <c r="E297" s="152"/>
      <c r="F297" s="152"/>
      <c r="G297" s="153"/>
      <c r="H297" s="152"/>
      <c r="I297" s="152"/>
      <c r="J297" s="152"/>
      <c r="K297" s="152"/>
      <c r="L297" s="152"/>
      <c r="M297" s="152"/>
      <c r="N297" s="152"/>
      <c r="O297" s="152"/>
      <c r="P297" s="152"/>
      <c r="Q297" s="152"/>
      <c r="R297" s="152"/>
      <c r="S297" s="152"/>
      <c r="T297" s="152"/>
      <c r="U297" s="152"/>
      <c r="V297" s="152"/>
      <c r="W297" s="152"/>
      <c r="X297" s="152"/>
      <c r="Y297" s="152"/>
      <c r="Z297" s="152"/>
      <c r="AA297" s="152"/>
      <c r="AB297" s="152"/>
      <c r="AC297" s="152"/>
    </row>
    <row r="298" spans="1:29" ht="13.8" x14ac:dyDescent="0.25">
      <c r="A298" s="152"/>
      <c r="B298" s="152"/>
      <c r="C298" s="152"/>
      <c r="D298" s="152"/>
      <c r="E298" s="152"/>
      <c r="F298" s="152"/>
      <c r="G298" s="153"/>
      <c r="H298" s="152"/>
      <c r="I298" s="152"/>
      <c r="J298" s="152"/>
      <c r="K298" s="152"/>
      <c r="L298" s="152"/>
      <c r="M298" s="152"/>
      <c r="N298" s="152"/>
      <c r="O298" s="152"/>
      <c r="P298" s="152"/>
      <c r="Q298" s="152"/>
      <c r="R298" s="152"/>
      <c r="S298" s="152"/>
      <c r="T298" s="152"/>
      <c r="U298" s="152"/>
      <c r="V298" s="152"/>
      <c r="W298" s="152"/>
      <c r="X298" s="152"/>
      <c r="Y298" s="152"/>
      <c r="Z298" s="152"/>
      <c r="AA298" s="152"/>
      <c r="AB298" s="152"/>
      <c r="AC298" s="152"/>
    </row>
    <row r="299" spans="1:29" ht="13.8" x14ac:dyDescent="0.25">
      <c r="A299" s="152"/>
      <c r="B299" s="152"/>
      <c r="C299" s="152"/>
      <c r="D299" s="152"/>
      <c r="E299" s="152"/>
      <c r="F299" s="152"/>
      <c r="G299" s="153"/>
      <c r="H299" s="152"/>
      <c r="I299" s="152"/>
      <c r="J299" s="152"/>
      <c r="K299" s="152"/>
      <c r="L299" s="152"/>
      <c r="M299" s="152"/>
      <c r="N299" s="152"/>
      <c r="O299" s="152"/>
      <c r="P299" s="152"/>
      <c r="Q299" s="152"/>
      <c r="R299" s="152"/>
      <c r="S299" s="152"/>
      <c r="T299" s="152"/>
      <c r="U299" s="152"/>
      <c r="V299" s="152"/>
      <c r="W299" s="152"/>
      <c r="X299" s="152"/>
      <c r="Y299" s="152"/>
      <c r="Z299" s="152"/>
      <c r="AA299" s="152"/>
      <c r="AB299" s="152"/>
      <c r="AC299" s="152"/>
    </row>
    <row r="300" spans="1:29" ht="13.8" x14ac:dyDescent="0.25">
      <c r="A300" s="152"/>
      <c r="B300" s="152"/>
      <c r="C300" s="152"/>
      <c r="D300" s="152"/>
      <c r="E300" s="152"/>
      <c r="F300" s="152"/>
      <c r="G300" s="153"/>
      <c r="H300" s="152"/>
      <c r="I300" s="152"/>
      <c r="J300" s="152"/>
      <c r="K300" s="152"/>
      <c r="L300" s="152"/>
      <c r="M300" s="152"/>
      <c r="N300" s="152"/>
      <c r="O300" s="152"/>
      <c r="P300" s="152"/>
      <c r="Q300" s="152"/>
      <c r="R300" s="152"/>
      <c r="S300" s="152"/>
      <c r="T300" s="152"/>
      <c r="U300" s="152"/>
      <c r="V300" s="152"/>
      <c r="W300" s="152"/>
      <c r="X300" s="152"/>
      <c r="Y300" s="152"/>
      <c r="Z300" s="152"/>
      <c r="AA300" s="152"/>
      <c r="AB300" s="152"/>
      <c r="AC300" s="152"/>
    </row>
    <row r="301" spans="1:29" ht="13.8" x14ac:dyDescent="0.25">
      <c r="A301" s="152"/>
      <c r="B301" s="152"/>
      <c r="C301" s="152"/>
      <c r="D301" s="152"/>
      <c r="E301" s="152"/>
      <c r="F301" s="152"/>
      <c r="G301" s="153"/>
      <c r="H301" s="152"/>
      <c r="I301" s="152"/>
      <c r="J301" s="152"/>
      <c r="K301" s="152"/>
      <c r="L301" s="152"/>
      <c r="M301" s="152"/>
      <c r="N301" s="152"/>
      <c r="O301" s="152"/>
      <c r="P301" s="152"/>
      <c r="Q301" s="152"/>
      <c r="R301" s="152"/>
      <c r="S301" s="152"/>
      <c r="T301" s="152"/>
      <c r="U301" s="152"/>
      <c r="V301" s="152"/>
      <c r="W301" s="152"/>
      <c r="X301" s="152"/>
      <c r="Y301" s="152"/>
      <c r="Z301" s="152"/>
      <c r="AA301" s="152"/>
      <c r="AB301" s="152"/>
      <c r="AC301" s="152"/>
    </row>
    <row r="302" spans="1:29" ht="13.8" x14ac:dyDescent="0.25">
      <c r="A302" s="152"/>
      <c r="B302" s="152"/>
      <c r="C302" s="152"/>
      <c r="D302" s="152"/>
      <c r="E302" s="152"/>
      <c r="F302" s="152"/>
      <c r="G302" s="153"/>
      <c r="H302" s="152"/>
      <c r="I302" s="152"/>
      <c r="J302" s="152"/>
      <c r="K302" s="152"/>
      <c r="L302" s="152"/>
      <c r="M302" s="152"/>
      <c r="N302" s="152"/>
      <c r="O302" s="152"/>
      <c r="P302" s="152"/>
      <c r="Q302" s="152"/>
      <c r="R302" s="152"/>
      <c r="S302" s="152"/>
      <c r="T302" s="152"/>
      <c r="U302" s="152"/>
      <c r="V302" s="152"/>
      <c r="W302" s="152"/>
      <c r="X302" s="152"/>
      <c r="Y302" s="152"/>
      <c r="Z302" s="152"/>
      <c r="AA302" s="152"/>
      <c r="AB302" s="152"/>
      <c r="AC302" s="152"/>
    </row>
    <row r="303" spans="1:29" ht="13.8" x14ac:dyDescent="0.25">
      <c r="A303" s="152"/>
      <c r="B303" s="152"/>
      <c r="C303" s="152"/>
      <c r="D303" s="152"/>
      <c r="E303" s="152"/>
      <c r="F303" s="152"/>
      <c r="G303" s="153"/>
      <c r="H303" s="152"/>
      <c r="I303" s="152"/>
      <c r="J303" s="152"/>
      <c r="K303" s="152"/>
      <c r="L303" s="152"/>
      <c r="M303" s="152"/>
      <c r="N303" s="152"/>
      <c r="O303" s="152"/>
      <c r="P303" s="152"/>
      <c r="Q303" s="152"/>
      <c r="R303" s="152"/>
      <c r="S303" s="152"/>
      <c r="T303" s="152"/>
      <c r="U303" s="152"/>
      <c r="V303" s="152"/>
      <c r="W303" s="152"/>
      <c r="X303" s="152"/>
      <c r="Y303" s="152"/>
      <c r="Z303" s="152"/>
      <c r="AA303" s="152"/>
      <c r="AB303" s="152"/>
      <c r="AC303" s="152"/>
    </row>
    <row r="304" spans="1:29" ht="13.8" x14ac:dyDescent="0.25">
      <c r="A304" s="152"/>
      <c r="B304" s="152"/>
      <c r="C304" s="152"/>
      <c r="D304" s="152"/>
      <c r="E304" s="152"/>
      <c r="F304" s="152"/>
      <c r="G304" s="153"/>
      <c r="H304" s="152"/>
      <c r="I304" s="152"/>
      <c r="J304" s="152"/>
      <c r="K304" s="152"/>
      <c r="L304" s="152"/>
      <c r="M304" s="152"/>
      <c r="N304" s="152"/>
      <c r="O304" s="152"/>
      <c r="P304" s="152"/>
      <c r="Q304" s="152"/>
      <c r="R304" s="152"/>
      <c r="S304" s="152"/>
      <c r="T304" s="152"/>
      <c r="U304" s="152"/>
      <c r="V304" s="152"/>
      <c r="W304" s="152"/>
      <c r="X304" s="152"/>
      <c r="Y304" s="152"/>
      <c r="Z304" s="152"/>
      <c r="AA304" s="152"/>
      <c r="AB304" s="152"/>
      <c r="AC304" s="152"/>
    </row>
    <row r="305" spans="1:29" ht="13.8" x14ac:dyDescent="0.25">
      <c r="A305" s="152"/>
      <c r="B305" s="152"/>
      <c r="C305" s="152"/>
      <c r="D305" s="152"/>
      <c r="E305" s="152"/>
      <c r="F305" s="152"/>
      <c r="G305" s="153"/>
      <c r="H305" s="152"/>
      <c r="I305" s="152"/>
      <c r="J305" s="152"/>
      <c r="K305" s="152"/>
      <c r="L305" s="152"/>
      <c r="M305" s="152"/>
      <c r="N305" s="152"/>
      <c r="O305" s="152"/>
      <c r="P305" s="152"/>
      <c r="Q305" s="152"/>
      <c r="R305" s="152"/>
      <c r="S305" s="152"/>
      <c r="T305" s="152"/>
      <c r="U305" s="152"/>
      <c r="V305" s="152"/>
      <c r="W305" s="152"/>
      <c r="X305" s="152"/>
      <c r="Y305" s="152"/>
      <c r="Z305" s="152"/>
      <c r="AA305" s="152"/>
      <c r="AB305" s="152"/>
      <c r="AC305" s="152"/>
    </row>
    <row r="306" spans="1:29" ht="13.8" x14ac:dyDescent="0.25">
      <c r="A306" s="152"/>
      <c r="B306" s="152"/>
      <c r="C306" s="152"/>
      <c r="D306" s="152"/>
      <c r="E306" s="152"/>
      <c r="F306" s="152"/>
      <c r="G306" s="153"/>
      <c r="H306" s="152"/>
      <c r="I306" s="152"/>
      <c r="J306" s="152"/>
      <c r="K306" s="152"/>
      <c r="L306" s="152"/>
      <c r="M306" s="152"/>
      <c r="N306" s="152"/>
      <c r="O306" s="152"/>
      <c r="P306" s="152"/>
      <c r="Q306" s="152"/>
      <c r="R306" s="152"/>
      <c r="S306" s="152"/>
      <c r="T306" s="152"/>
      <c r="U306" s="152"/>
      <c r="V306" s="152"/>
      <c r="W306" s="152"/>
      <c r="X306" s="152"/>
      <c r="Y306" s="152"/>
      <c r="Z306" s="152"/>
      <c r="AA306" s="152"/>
      <c r="AB306" s="152"/>
      <c r="AC306" s="152"/>
    </row>
    <row r="307" spans="1:29" ht="13.8" x14ac:dyDescent="0.25">
      <c r="A307" s="152"/>
      <c r="B307" s="152"/>
      <c r="C307" s="152"/>
      <c r="D307" s="152"/>
      <c r="E307" s="152"/>
      <c r="F307" s="152"/>
      <c r="G307" s="153"/>
      <c r="H307" s="152"/>
      <c r="I307" s="152"/>
      <c r="J307" s="152"/>
      <c r="K307" s="152"/>
      <c r="L307" s="152"/>
      <c r="M307" s="152"/>
      <c r="N307" s="152"/>
      <c r="O307" s="152"/>
      <c r="P307" s="152"/>
      <c r="Q307" s="152"/>
      <c r="R307" s="152"/>
      <c r="S307" s="152"/>
      <c r="T307" s="152"/>
      <c r="U307" s="152"/>
      <c r="V307" s="152"/>
      <c r="W307" s="152"/>
      <c r="X307" s="152"/>
      <c r="Y307" s="152"/>
      <c r="Z307" s="152"/>
      <c r="AA307" s="152"/>
      <c r="AB307" s="152"/>
      <c r="AC307" s="152"/>
    </row>
    <row r="308" spans="1:29" ht="13.8" x14ac:dyDescent="0.25">
      <c r="A308" s="152"/>
      <c r="B308" s="152"/>
      <c r="C308" s="152"/>
      <c r="D308" s="152"/>
      <c r="E308" s="152"/>
      <c r="F308" s="152"/>
      <c r="G308" s="153"/>
      <c r="H308" s="152"/>
      <c r="I308" s="152"/>
      <c r="J308" s="152"/>
      <c r="K308" s="152"/>
      <c r="L308" s="152"/>
      <c r="M308" s="152"/>
      <c r="N308" s="152"/>
      <c r="O308" s="152"/>
      <c r="P308" s="152"/>
      <c r="Q308" s="152"/>
      <c r="R308" s="152"/>
      <c r="S308" s="152"/>
      <c r="T308" s="152"/>
      <c r="U308" s="152"/>
      <c r="V308" s="152"/>
      <c r="W308" s="152"/>
      <c r="X308" s="152"/>
      <c r="Y308" s="152"/>
      <c r="Z308" s="152"/>
      <c r="AA308" s="152"/>
      <c r="AB308" s="152"/>
      <c r="AC308" s="152"/>
    </row>
    <row r="309" spans="1:29" ht="13.8" x14ac:dyDescent="0.25">
      <c r="A309" s="152"/>
      <c r="B309" s="152"/>
      <c r="C309" s="152"/>
      <c r="D309" s="152"/>
      <c r="E309" s="152"/>
      <c r="F309" s="152"/>
      <c r="G309" s="153"/>
      <c r="H309" s="152"/>
      <c r="I309" s="152"/>
      <c r="J309" s="152"/>
      <c r="K309" s="152"/>
      <c r="L309" s="152"/>
      <c r="M309" s="152"/>
      <c r="N309" s="152"/>
      <c r="O309" s="152"/>
      <c r="P309" s="152"/>
      <c r="Q309" s="152"/>
      <c r="R309" s="152"/>
      <c r="S309" s="152"/>
      <c r="T309" s="152"/>
      <c r="U309" s="152"/>
      <c r="V309" s="152"/>
      <c r="W309" s="152"/>
      <c r="X309" s="152"/>
      <c r="Y309" s="152"/>
      <c r="Z309" s="152"/>
      <c r="AA309" s="152"/>
      <c r="AB309" s="152"/>
      <c r="AC309" s="152"/>
    </row>
    <row r="310" spans="1:29" ht="13.8" x14ac:dyDescent="0.25">
      <c r="A310" s="152"/>
      <c r="B310" s="152"/>
      <c r="C310" s="152"/>
      <c r="D310" s="152"/>
      <c r="E310" s="152"/>
      <c r="F310" s="152"/>
      <c r="G310" s="153"/>
      <c r="H310" s="152"/>
      <c r="I310" s="152"/>
      <c r="J310" s="152"/>
      <c r="K310" s="152"/>
      <c r="L310" s="152"/>
      <c r="M310" s="152"/>
      <c r="N310" s="152"/>
      <c r="O310" s="152"/>
      <c r="P310" s="152"/>
      <c r="Q310" s="152"/>
      <c r="R310" s="152"/>
      <c r="S310" s="152"/>
      <c r="T310" s="152"/>
      <c r="U310" s="152"/>
      <c r="V310" s="152"/>
      <c r="W310" s="152"/>
      <c r="X310" s="152"/>
      <c r="Y310" s="152"/>
      <c r="Z310" s="152"/>
      <c r="AA310" s="152"/>
      <c r="AB310" s="152"/>
      <c r="AC310" s="152"/>
    </row>
    <row r="311" spans="1:29" ht="13.8" x14ac:dyDescent="0.25">
      <c r="A311" s="152"/>
      <c r="B311" s="152"/>
      <c r="C311" s="152"/>
      <c r="D311" s="152"/>
      <c r="E311" s="152"/>
      <c r="F311" s="152"/>
      <c r="G311" s="153"/>
      <c r="H311" s="152"/>
      <c r="I311" s="152"/>
      <c r="J311" s="152"/>
      <c r="K311" s="152"/>
      <c r="L311" s="152"/>
      <c r="M311" s="152"/>
      <c r="N311" s="152"/>
      <c r="O311" s="152"/>
      <c r="P311" s="152"/>
      <c r="Q311" s="152"/>
      <c r="R311" s="152"/>
      <c r="S311" s="152"/>
      <c r="T311" s="152"/>
      <c r="U311" s="152"/>
      <c r="V311" s="152"/>
      <c r="W311" s="152"/>
      <c r="X311" s="152"/>
      <c r="Y311" s="152"/>
      <c r="Z311" s="152"/>
      <c r="AA311" s="152"/>
      <c r="AB311" s="152"/>
      <c r="AC311" s="152"/>
    </row>
    <row r="312" spans="1:29" ht="13.8" x14ac:dyDescent="0.25">
      <c r="A312" s="152"/>
      <c r="B312" s="152"/>
      <c r="C312" s="152"/>
      <c r="D312" s="152"/>
      <c r="E312" s="152"/>
      <c r="F312" s="152"/>
      <c r="G312" s="153"/>
      <c r="H312" s="152"/>
      <c r="I312" s="152"/>
      <c r="J312" s="152"/>
      <c r="K312" s="152"/>
      <c r="L312" s="152"/>
      <c r="M312" s="152"/>
      <c r="N312" s="152"/>
      <c r="O312" s="152"/>
      <c r="P312" s="152"/>
      <c r="Q312" s="152"/>
      <c r="R312" s="152"/>
      <c r="S312" s="152"/>
      <c r="T312" s="152"/>
      <c r="U312" s="152"/>
      <c r="V312" s="152"/>
      <c r="W312" s="152"/>
      <c r="X312" s="152"/>
      <c r="Y312" s="152"/>
      <c r="Z312" s="152"/>
      <c r="AA312" s="152"/>
      <c r="AB312" s="152"/>
      <c r="AC312" s="152"/>
    </row>
    <row r="313" spans="1:29" ht="13.8" x14ac:dyDescent="0.25">
      <c r="A313" s="152"/>
      <c r="B313" s="152"/>
      <c r="C313" s="152"/>
      <c r="D313" s="152"/>
      <c r="E313" s="152"/>
      <c r="F313" s="152"/>
      <c r="G313" s="153"/>
      <c r="H313" s="152"/>
      <c r="I313" s="152"/>
      <c r="J313" s="152"/>
      <c r="K313" s="152"/>
      <c r="L313" s="152"/>
      <c r="M313" s="152"/>
      <c r="N313" s="152"/>
      <c r="O313" s="152"/>
      <c r="P313" s="152"/>
      <c r="Q313" s="152"/>
      <c r="R313" s="152"/>
      <c r="S313" s="152"/>
      <c r="T313" s="152"/>
      <c r="U313" s="152"/>
      <c r="V313" s="152"/>
      <c r="W313" s="152"/>
      <c r="X313" s="152"/>
      <c r="Y313" s="152"/>
      <c r="Z313" s="152"/>
      <c r="AA313" s="152"/>
      <c r="AB313" s="152"/>
      <c r="AC313" s="152"/>
    </row>
    <row r="314" spans="1:29" ht="13.8" x14ac:dyDescent="0.25">
      <c r="A314" s="152"/>
      <c r="B314" s="152"/>
      <c r="C314" s="152"/>
      <c r="D314" s="152"/>
      <c r="E314" s="152"/>
      <c r="F314" s="152"/>
      <c r="G314" s="153"/>
      <c r="H314" s="152"/>
      <c r="I314" s="152"/>
      <c r="J314" s="152"/>
      <c r="K314" s="152"/>
      <c r="L314" s="152"/>
      <c r="M314" s="152"/>
      <c r="N314" s="152"/>
      <c r="O314" s="152"/>
      <c r="P314" s="152"/>
      <c r="Q314" s="152"/>
      <c r="R314" s="152"/>
      <c r="S314" s="152"/>
      <c r="T314" s="152"/>
      <c r="U314" s="152"/>
      <c r="V314" s="152"/>
      <c r="W314" s="152"/>
      <c r="X314" s="152"/>
      <c r="Y314" s="152"/>
      <c r="Z314" s="152"/>
      <c r="AA314" s="152"/>
      <c r="AB314" s="152"/>
      <c r="AC314" s="152"/>
    </row>
    <row r="315" spans="1:29" ht="13.8" x14ac:dyDescent="0.25">
      <c r="A315" s="152"/>
      <c r="B315" s="152"/>
      <c r="C315" s="152"/>
      <c r="D315" s="152"/>
      <c r="E315" s="152"/>
      <c r="F315" s="152"/>
      <c r="G315" s="153"/>
      <c r="H315" s="152"/>
      <c r="I315" s="152"/>
      <c r="J315" s="152"/>
      <c r="K315" s="152"/>
      <c r="L315" s="152"/>
      <c r="M315" s="152"/>
      <c r="N315" s="152"/>
      <c r="O315" s="152"/>
      <c r="P315" s="152"/>
      <c r="Q315" s="152"/>
      <c r="R315" s="152"/>
      <c r="S315" s="152"/>
      <c r="T315" s="152"/>
      <c r="U315" s="152"/>
      <c r="V315" s="152"/>
      <c r="W315" s="152"/>
      <c r="X315" s="152"/>
      <c r="Y315" s="152"/>
      <c r="Z315" s="152"/>
      <c r="AA315" s="152"/>
      <c r="AB315" s="152"/>
      <c r="AC315" s="152"/>
    </row>
    <row r="316" spans="1:29" ht="13.8" x14ac:dyDescent="0.25">
      <c r="A316" s="152"/>
      <c r="B316" s="152"/>
      <c r="C316" s="152"/>
      <c r="D316" s="152"/>
      <c r="E316" s="152"/>
      <c r="F316" s="152"/>
      <c r="G316" s="153"/>
      <c r="H316" s="152"/>
      <c r="I316" s="152"/>
      <c r="J316" s="152"/>
      <c r="K316" s="152"/>
      <c r="L316" s="152"/>
      <c r="M316" s="152"/>
      <c r="N316" s="152"/>
      <c r="O316" s="152"/>
      <c r="P316" s="152"/>
      <c r="Q316" s="152"/>
      <c r="R316" s="152"/>
      <c r="S316" s="152"/>
      <c r="T316" s="152"/>
      <c r="U316" s="152"/>
      <c r="V316" s="152"/>
      <c r="W316" s="152"/>
      <c r="X316" s="152"/>
      <c r="Y316" s="152"/>
      <c r="Z316" s="152"/>
      <c r="AA316" s="152"/>
      <c r="AB316" s="152"/>
      <c r="AC316" s="152"/>
    </row>
    <row r="317" spans="1:29" ht="13.8" x14ac:dyDescent="0.25">
      <c r="A317" s="152"/>
      <c r="B317" s="152"/>
      <c r="C317" s="152"/>
      <c r="D317" s="152"/>
      <c r="E317" s="152"/>
      <c r="F317" s="152"/>
      <c r="G317" s="153"/>
      <c r="H317" s="152"/>
      <c r="I317" s="152"/>
      <c r="J317" s="152"/>
      <c r="K317" s="152"/>
      <c r="L317" s="152"/>
      <c r="M317" s="152"/>
      <c r="N317" s="152"/>
      <c r="O317" s="152"/>
      <c r="P317" s="152"/>
      <c r="Q317" s="152"/>
      <c r="R317" s="152"/>
      <c r="S317" s="152"/>
      <c r="T317" s="152"/>
      <c r="U317" s="152"/>
      <c r="V317" s="152"/>
      <c r="W317" s="152"/>
      <c r="X317" s="152"/>
      <c r="Y317" s="152"/>
      <c r="Z317" s="152"/>
      <c r="AA317" s="152"/>
      <c r="AB317" s="152"/>
      <c r="AC317" s="152"/>
    </row>
    <row r="318" spans="1:29" ht="13.8" x14ac:dyDescent="0.25">
      <c r="A318" s="152"/>
      <c r="B318" s="152"/>
      <c r="C318" s="152"/>
      <c r="D318" s="152"/>
      <c r="E318" s="152"/>
      <c r="F318" s="152"/>
      <c r="G318" s="153"/>
      <c r="H318" s="152"/>
      <c r="I318" s="152"/>
      <c r="J318" s="152"/>
      <c r="K318" s="152"/>
      <c r="L318" s="152"/>
      <c r="M318" s="152"/>
      <c r="N318" s="152"/>
      <c r="O318" s="152"/>
      <c r="P318" s="152"/>
      <c r="Q318" s="152"/>
      <c r="R318" s="152"/>
      <c r="S318" s="152"/>
      <c r="T318" s="152"/>
      <c r="U318" s="152"/>
      <c r="V318" s="152"/>
      <c r="W318" s="152"/>
      <c r="X318" s="152"/>
      <c r="Y318" s="152"/>
      <c r="Z318" s="152"/>
      <c r="AA318" s="152"/>
      <c r="AB318" s="152"/>
      <c r="AC318" s="152"/>
    </row>
    <row r="319" spans="1:29" ht="13.8" x14ac:dyDescent="0.25">
      <c r="A319" s="152"/>
      <c r="B319" s="152"/>
      <c r="C319" s="152"/>
      <c r="D319" s="152"/>
      <c r="E319" s="152"/>
      <c r="F319" s="152"/>
      <c r="G319" s="153"/>
      <c r="H319" s="152"/>
      <c r="I319" s="152"/>
      <c r="J319" s="152"/>
      <c r="K319" s="152"/>
      <c r="L319" s="152"/>
      <c r="M319" s="152"/>
      <c r="N319" s="152"/>
      <c r="O319" s="152"/>
      <c r="P319" s="152"/>
      <c r="Q319" s="152"/>
      <c r="R319" s="152"/>
      <c r="S319" s="152"/>
      <c r="T319" s="152"/>
      <c r="U319" s="152"/>
      <c r="V319" s="152"/>
      <c r="W319" s="152"/>
      <c r="X319" s="152"/>
      <c r="Y319" s="152"/>
      <c r="Z319" s="152"/>
      <c r="AA319" s="152"/>
      <c r="AB319" s="152"/>
      <c r="AC319" s="152"/>
    </row>
    <row r="320" spans="1:29" ht="13.8" x14ac:dyDescent="0.25">
      <c r="A320" s="152"/>
      <c r="B320" s="152"/>
      <c r="C320" s="152"/>
      <c r="D320" s="152"/>
      <c r="E320" s="152"/>
      <c r="F320" s="152"/>
      <c r="G320" s="153"/>
      <c r="H320" s="152"/>
      <c r="I320" s="152"/>
      <c r="J320" s="152"/>
      <c r="K320" s="152"/>
      <c r="L320" s="152"/>
      <c r="M320" s="152"/>
      <c r="N320" s="152"/>
      <c r="O320" s="152"/>
      <c r="P320" s="152"/>
      <c r="Q320" s="152"/>
      <c r="R320" s="152"/>
      <c r="S320" s="152"/>
      <c r="T320" s="152"/>
      <c r="U320" s="152"/>
      <c r="V320" s="152"/>
      <c r="W320" s="152"/>
      <c r="X320" s="152"/>
      <c r="Y320" s="152"/>
      <c r="Z320" s="152"/>
      <c r="AA320" s="152"/>
      <c r="AB320" s="152"/>
      <c r="AC320" s="152"/>
    </row>
    <row r="321" spans="1:29" ht="13.8" x14ac:dyDescent="0.25">
      <c r="A321" s="152"/>
      <c r="B321" s="152"/>
      <c r="C321" s="152"/>
      <c r="D321" s="152"/>
      <c r="E321" s="152"/>
      <c r="F321" s="152"/>
      <c r="G321" s="153"/>
      <c r="H321" s="152"/>
      <c r="I321" s="152"/>
      <c r="J321" s="152"/>
      <c r="K321" s="152"/>
      <c r="L321" s="152"/>
      <c r="M321" s="152"/>
      <c r="N321" s="152"/>
      <c r="O321" s="152"/>
      <c r="P321" s="152"/>
      <c r="Q321" s="152"/>
      <c r="R321" s="152"/>
      <c r="S321" s="152"/>
      <c r="T321" s="152"/>
      <c r="U321" s="152"/>
      <c r="V321" s="152"/>
      <c r="W321" s="152"/>
      <c r="X321" s="152"/>
      <c r="Y321" s="152"/>
      <c r="Z321" s="152"/>
      <c r="AA321" s="152"/>
      <c r="AB321" s="152"/>
      <c r="AC321" s="152"/>
    </row>
    <row r="322" spans="1:29" ht="13.8" x14ac:dyDescent="0.25">
      <c r="A322" s="152"/>
      <c r="B322" s="152"/>
      <c r="C322" s="152"/>
      <c r="D322" s="152"/>
      <c r="E322" s="152"/>
      <c r="F322" s="152"/>
      <c r="G322" s="153"/>
      <c r="H322" s="152"/>
      <c r="I322" s="152"/>
      <c r="J322" s="152"/>
      <c r="K322" s="152"/>
      <c r="L322" s="152"/>
      <c r="M322" s="152"/>
      <c r="N322" s="152"/>
      <c r="O322" s="152"/>
      <c r="P322" s="152"/>
      <c r="Q322" s="152"/>
      <c r="R322" s="152"/>
      <c r="S322" s="152"/>
      <c r="T322" s="152"/>
      <c r="U322" s="152"/>
      <c r="V322" s="152"/>
      <c r="W322" s="152"/>
      <c r="X322" s="152"/>
      <c r="Y322" s="152"/>
      <c r="Z322" s="152"/>
      <c r="AA322" s="152"/>
      <c r="AB322" s="152"/>
      <c r="AC322" s="152"/>
    </row>
    <row r="323" spans="1:29" ht="13.8" x14ac:dyDescent="0.25">
      <c r="A323" s="152"/>
      <c r="B323" s="152"/>
      <c r="C323" s="152"/>
      <c r="D323" s="152"/>
      <c r="E323" s="152"/>
      <c r="F323" s="152"/>
      <c r="G323" s="153"/>
      <c r="H323" s="152"/>
      <c r="I323" s="152"/>
      <c r="J323" s="152"/>
      <c r="K323" s="152"/>
      <c r="L323" s="152"/>
      <c r="M323" s="152"/>
      <c r="N323" s="152"/>
      <c r="O323" s="152"/>
      <c r="P323" s="152"/>
      <c r="Q323" s="152"/>
      <c r="R323" s="152"/>
      <c r="S323" s="152"/>
      <c r="T323" s="152"/>
      <c r="U323" s="152"/>
      <c r="V323" s="152"/>
      <c r="W323" s="152"/>
      <c r="X323" s="152"/>
      <c r="Y323" s="152"/>
      <c r="Z323" s="152"/>
      <c r="AA323" s="152"/>
      <c r="AB323" s="152"/>
      <c r="AC323" s="152"/>
    </row>
    <row r="324" spans="1:29" ht="13.8" x14ac:dyDescent="0.25">
      <c r="A324" s="152"/>
      <c r="B324" s="152"/>
      <c r="C324" s="152"/>
      <c r="D324" s="152"/>
      <c r="E324" s="152"/>
      <c r="F324" s="152"/>
      <c r="G324" s="153"/>
      <c r="H324" s="152"/>
      <c r="I324" s="152"/>
      <c r="J324" s="152"/>
      <c r="K324" s="152"/>
      <c r="L324" s="152"/>
      <c r="M324" s="152"/>
      <c r="N324" s="152"/>
      <c r="O324" s="152"/>
      <c r="P324" s="152"/>
      <c r="Q324" s="152"/>
      <c r="R324" s="152"/>
      <c r="S324" s="152"/>
      <c r="T324" s="152"/>
      <c r="U324" s="152"/>
      <c r="V324" s="152"/>
      <c r="W324" s="152"/>
      <c r="X324" s="152"/>
      <c r="Y324" s="152"/>
      <c r="Z324" s="152"/>
      <c r="AA324" s="152"/>
      <c r="AB324" s="152"/>
      <c r="AC324" s="152"/>
    </row>
    <row r="325" spans="1:29" ht="13.8" x14ac:dyDescent="0.25">
      <c r="A325" s="152"/>
      <c r="B325" s="152"/>
      <c r="C325" s="152"/>
      <c r="D325" s="152"/>
      <c r="E325" s="152"/>
      <c r="F325" s="152"/>
      <c r="G325" s="153"/>
      <c r="H325" s="152"/>
      <c r="I325" s="152"/>
      <c r="J325" s="152"/>
      <c r="K325" s="152"/>
      <c r="L325" s="152"/>
      <c r="M325" s="152"/>
      <c r="N325" s="152"/>
      <c r="O325" s="152"/>
      <c r="P325" s="152"/>
      <c r="Q325" s="152"/>
      <c r="R325" s="152"/>
      <c r="S325" s="152"/>
      <c r="T325" s="152"/>
      <c r="U325" s="152"/>
      <c r="V325" s="152"/>
      <c r="W325" s="152"/>
      <c r="X325" s="152"/>
      <c r="Y325" s="152"/>
      <c r="Z325" s="152"/>
      <c r="AA325" s="152"/>
      <c r="AB325" s="152"/>
      <c r="AC325" s="152"/>
    </row>
    <row r="326" spans="1:29" ht="13.8" x14ac:dyDescent="0.25">
      <c r="A326" s="152"/>
      <c r="B326" s="152"/>
      <c r="C326" s="152"/>
      <c r="D326" s="152"/>
      <c r="E326" s="152"/>
      <c r="F326" s="152"/>
      <c r="G326" s="153"/>
      <c r="H326" s="152"/>
      <c r="I326" s="152"/>
      <c r="J326" s="152"/>
      <c r="K326" s="152"/>
      <c r="L326" s="152"/>
      <c r="M326" s="152"/>
      <c r="N326" s="152"/>
      <c r="O326" s="152"/>
      <c r="P326" s="152"/>
      <c r="Q326" s="152"/>
      <c r="R326" s="152"/>
      <c r="S326" s="152"/>
      <c r="T326" s="152"/>
      <c r="U326" s="152"/>
      <c r="V326" s="152"/>
      <c r="W326" s="152"/>
      <c r="X326" s="152"/>
      <c r="Y326" s="152"/>
      <c r="Z326" s="152"/>
      <c r="AA326" s="152"/>
      <c r="AB326" s="152"/>
      <c r="AC326" s="152"/>
    </row>
    <row r="327" spans="1:29" ht="13.8" x14ac:dyDescent="0.25">
      <c r="A327" s="152"/>
      <c r="B327" s="152"/>
      <c r="C327" s="152"/>
      <c r="D327" s="152"/>
      <c r="E327" s="152"/>
      <c r="F327" s="152"/>
      <c r="G327" s="153"/>
      <c r="H327" s="152"/>
      <c r="I327" s="152"/>
      <c r="J327" s="152"/>
      <c r="K327" s="152"/>
      <c r="L327" s="152"/>
      <c r="M327" s="152"/>
      <c r="N327" s="152"/>
      <c r="O327" s="152"/>
      <c r="P327" s="152"/>
      <c r="Q327" s="152"/>
      <c r="R327" s="152"/>
      <c r="S327" s="152"/>
      <c r="T327" s="152"/>
      <c r="U327" s="152"/>
      <c r="V327" s="152"/>
      <c r="W327" s="152"/>
      <c r="X327" s="152"/>
      <c r="Y327" s="152"/>
      <c r="Z327" s="152"/>
      <c r="AA327" s="152"/>
      <c r="AB327" s="152"/>
      <c r="AC327" s="152"/>
    </row>
    <row r="328" spans="1:29" ht="13.8" x14ac:dyDescent="0.25">
      <c r="A328" s="152"/>
      <c r="B328" s="152"/>
      <c r="C328" s="152"/>
      <c r="D328" s="152"/>
      <c r="E328" s="152"/>
      <c r="F328" s="152"/>
      <c r="G328" s="153"/>
      <c r="H328" s="152"/>
      <c r="I328" s="152"/>
      <c r="J328" s="152"/>
      <c r="K328" s="152"/>
      <c r="L328" s="152"/>
      <c r="M328" s="152"/>
      <c r="N328" s="152"/>
      <c r="O328" s="152"/>
      <c r="P328" s="152"/>
      <c r="Q328" s="152"/>
      <c r="R328" s="152"/>
      <c r="S328" s="152"/>
      <c r="T328" s="152"/>
      <c r="U328" s="152"/>
      <c r="V328" s="152"/>
      <c r="W328" s="152"/>
      <c r="X328" s="152"/>
      <c r="Y328" s="152"/>
      <c r="Z328" s="152"/>
      <c r="AA328" s="152"/>
      <c r="AB328" s="152"/>
      <c r="AC328" s="152"/>
    </row>
    <row r="329" spans="1:29" ht="13.8" x14ac:dyDescent="0.25">
      <c r="A329" s="152"/>
      <c r="B329" s="152"/>
      <c r="C329" s="152"/>
      <c r="D329" s="152"/>
      <c r="E329" s="152"/>
      <c r="F329" s="152"/>
      <c r="G329" s="153"/>
      <c r="H329" s="152"/>
      <c r="I329" s="152"/>
      <c r="J329" s="152"/>
      <c r="K329" s="152"/>
      <c r="L329" s="152"/>
      <c r="M329" s="152"/>
      <c r="N329" s="152"/>
      <c r="O329" s="152"/>
      <c r="P329" s="152"/>
      <c r="Q329" s="152"/>
      <c r="R329" s="152"/>
      <c r="S329" s="152"/>
      <c r="T329" s="152"/>
      <c r="U329" s="152"/>
      <c r="V329" s="152"/>
      <c r="W329" s="152"/>
      <c r="X329" s="152"/>
      <c r="Y329" s="152"/>
      <c r="Z329" s="152"/>
      <c r="AA329" s="152"/>
      <c r="AB329" s="152"/>
      <c r="AC329" s="152"/>
    </row>
    <row r="330" spans="1:29" ht="13.8" x14ac:dyDescent="0.25">
      <c r="A330" s="152"/>
      <c r="B330" s="152"/>
      <c r="C330" s="152"/>
      <c r="D330" s="152"/>
      <c r="E330" s="152"/>
      <c r="F330" s="152"/>
      <c r="G330" s="153"/>
      <c r="H330" s="152"/>
      <c r="I330" s="152"/>
      <c r="J330" s="152"/>
      <c r="K330" s="152"/>
      <c r="L330" s="152"/>
      <c r="M330" s="152"/>
      <c r="N330" s="152"/>
      <c r="O330" s="152"/>
      <c r="P330" s="152"/>
      <c r="Q330" s="152"/>
      <c r="R330" s="152"/>
      <c r="S330" s="152"/>
      <c r="T330" s="152"/>
      <c r="U330" s="152"/>
      <c r="V330" s="152"/>
      <c r="W330" s="152"/>
      <c r="X330" s="152"/>
      <c r="Y330" s="152"/>
      <c r="Z330" s="152"/>
      <c r="AA330" s="152"/>
      <c r="AB330" s="152"/>
      <c r="AC330" s="152"/>
    </row>
    <row r="331" spans="1:29" ht="13.8" x14ac:dyDescent="0.25">
      <c r="A331" s="152"/>
      <c r="B331" s="152"/>
      <c r="C331" s="152"/>
      <c r="D331" s="152"/>
      <c r="E331" s="152"/>
      <c r="F331" s="152"/>
      <c r="G331" s="153"/>
      <c r="H331" s="152"/>
      <c r="I331" s="152"/>
      <c r="J331" s="152"/>
      <c r="K331" s="152"/>
      <c r="L331" s="152"/>
      <c r="M331" s="152"/>
      <c r="N331" s="152"/>
      <c r="O331" s="152"/>
      <c r="P331" s="152"/>
      <c r="Q331" s="152"/>
      <c r="R331" s="152"/>
      <c r="S331" s="152"/>
      <c r="T331" s="152"/>
      <c r="U331" s="152"/>
      <c r="V331" s="152"/>
      <c r="W331" s="152"/>
      <c r="X331" s="152"/>
      <c r="Y331" s="152"/>
      <c r="Z331" s="152"/>
      <c r="AA331" s="152"/>
      <c r="AB331" s="152"/>
      <c r="AC331" s="152"/>
    </row>
    <row r="332" spans="1:29" ht="13.8" x14ac:dyDescent="0.25">
      <c r="A332" s="152"/>
      <c r="B332" s="152"/>
      <c r="C332" s="152"/>
      <c r="D332" s="152"/>
      <c r="E332" s="152"/>
      <c r="F332" s="152"/>
      <c r="G332" s="153"/>
      <c r="H332" s="152"/>
      <c r="I332" s="152"/>
      <c r="J332" s="152"/>
      <c r="K332" s="152"/>
      <c r="L332" s="152"/>
      <c r="M332" s="152"/>
      <c r="N332" s="152"/>
      <c r="O332" s="152"/>
      <c r="P332" s="152"/>
      <c r="Q332" s="152"/>
      <c r="R332" s="152"/>
      <c r="S332" s="152"/>
      <c r="T332" s="152"/>
      <c r="U332" s="152"/>
      <c r="V332" s="152"/>
      <c r="W332" s="152"/>
      <c r="X332" s="152"/>
      <c r="Y332" s="152"/>
      <c r="Z332" s="152"/>
      <c r="AA332" s="152"/>
      <c r="AB332" s="152"/>
      <c r="AC332" s="152"/>
    </row>
    <row r="333" spans="1:29" ht="13.8" x14ac:dyDescent="0.25">
      <c r="A333" s="152"/>
      <c r="B333" s="152"/>
      <c r="C333" s="152"/>
      <c r="D333" s="152"/>
      <c r="E333" s="152"/>
      <c r="F333" s="152"/>
      <c r="G333" s="153"/>
      <c r="H333" s="152"/>
      <c r="I333" s="152"/>
      <c r="J333" s="152"/>
      <c r="K333" s="152"/>
      <c r="L333" s="152"/>
      <c r="M333" s="152"/>
      <c r="N333" s="152"/>
      <c r="O333" s="152"/>
      <c r="P333" s="152"/>
      <c r="Q333" s="152"/>
      <c r="R333" s="152"/>
      <c r="S333" s="152"/>
      <c r="T333" s="152"/>
      <c r="U333" s="152"/>
      <c r="V333" s="152"/>
      <c r="W333" s="152"/>
      <c r="X333" s="152"/>
      <c r="Y333" s="152"/>
      <c r="Z333" s="152"/>
      <c r="AA333" s="152"/>
      <c r="AB333" s="152"/>
      <c r="AC333" s="152"/>
    </row>
    <row r="334" spans="1:29" ht="13.8" x14ac:dyDescent="0.25">
      <c r="A334" s="152"/>
      <c r="B334" s="152"/>
      <c r="C334" s="152"/>
      <c r="D334" s="152"/>
      <c r="E334" s="152"/>
      <c r="F334" s="152"/>
      <c r="G334" s="153"/>
      <c r="H334" s="152"/>
      <c r="I334" s="152"/>
      <c r="J334" s="152"/>
      <c r="K334" s="152"/>
      <c r="L334" s="152"/>
      <c r="M334" s="152"/>
      <c r="N334" s="152"/>
      <c r="O334" s="152"/>
      <c r="P334" s="152"/>
      <c r="Q334" s="152"/>
      <c r="R334" s="152"/>
      <c r="S334" s="152"/>
      <c r="T334" s="152"/>
      <c r="U334" s="152"/>
      <c r="V334" s="152"/>
      <c r="W334" s="152"/>
      <c r="X334" s="152"/>
      <c r="Y334" s="152"/>
      <c r="Z334" s="152"/>
      <c r="AA334" s="152"/>
      <c r="AB334" s="152"/>
      <c r="AC334" s="152"/>
    </row>
    <row r="335" spans="1:29" ht="13.8" x14ac:dyDescent="0.25">
      <c r="A335" s="152"/>
      <c r="B335" s="152"/>
      <c r="C335" s="152"/>
      <c r="D335" s="152"/>
      <c r="E335" s="152"/>
      <c r="F335" s="152"/>
      <c r="G335" s="153"/>
      <c r="H335" s="152"/>
      <c r="I335" s="152"/>
      <c r="J335" s="152"/>
      <c r="K335" s="152"/>
      <c r="L335" s="152"/>
      <c r="M335" s="152"/>
      <c r="N335" s="152"/>
      <c r="O335" s="152"/>
      <c r="P335" s="152"/>
      <c r="Q335" s="152"/>
      <c r="R335" s="152"/>
      <c r="S335" s="152"/>
      <c r="T335" s="152"/>
      <c r="U335" s="152"/>
      <c r="V335" s="152"/>
      <c r="W335" s="152"/>
      <c r="X335" s="152"/>
      <c r="Y335" s="152"/>
      <c r="Z335" s="152"/>
      <c r="AA335" s="152"/>
      <c r="AB335" s="152"/>
      <c r="AC335" s="152"/>
    </row>
    <row r="336" spans="1:29" ht="13.8" x14ac:dyDescent="0.25">
      <c r="A336" s="152"/>
      <c r="B336" s="152"/>
      <c r="C336" s="152"/>
      <c r="D336" s="152"/>
      <c r="E336" s="152"/>
      <c r="F336" s="152"/>
      <c r="G336" s="153"/>
      <c r="H336" s="152"/>
      <c r="I336" s="152"/>
      <c r="J336" s="152"/>
      <c r="K336" s="152"/>
      <c r="L336" s="152"/>
      <c r="M336" s="152"/>
      <c r="N336" s="152"/>
      <c r="O336" s="152"/>
      <c r="P336" s="152"/>
      <c r="Q336" s="152"/>
      <c r="R336" s="152"/>
      <c r="S336" s="152"/>
      <c r="T336" s="152"/>
      <c r="U336" s="152"/>
      <c r="V336" s="152"/>
      <c r="W336" s="152"/>
      <c r="X336" s="152"/>
      <c r="Y336" s="152"/>
      <c r="Z336" s="152"/>
      <c r="AA336" s="152"/>
      <c r="AB336" s="152"/>
      <c r="AC336" s="152"/>
    </row>
    <row r="337" spans="1:29" ht="13.8" x14ac:dyDescent="0.25">
      <c r="A337" s="152"/>
      <c r="B337" s="152"/>
      <c r="C337" s="152"/>
      <c r="D337" s="152"/>
      <c r="E337" s="152"/>
      <c r="F337" s="152"/>
      <c r="G337" s="153"/>
      <c r="H337" s="152"/>
      <c r="I337" s="152"/>
      <c r="J337" s="152"/>
      <c r="K337" s="152"/>
      <c r="L337" s="152"/>
      <c r="M337" s="152"/>
      <c r="N337" s="152"/>
      <c r="O337" s="152"/>
      <c r="P337" s="152"/>
      <c r="Q337" s="152"/>
      <c r="R337" s="152"/>
      <c r="S337" s="152"/>
      <c r="T337" s="152"/>
      <c r="U337" s="152"/>
      <c r="V337" s="152"/>
      <c r="W337" s="152"/>
      <c r="X337" s="152"/>
      <c r="Y337" s="152"/>
      <c r="Z337" s="152"/>
      <c r="AA337" s="152"/>
      <c r="AB337" s="152"/>
      <c r="AC337" s="152"/>
    </row>
    <row r="338" spans="1:29" ht="13.8" x14ac:dyDescent="0.25">
      <c r="A338" s="152"/>
      <c r="B338" s="152"/>
      <c r="C338" s="152"/>
      <c r="D338" s="152"/>
      <c r="E338" s="152"/>
      <c r="F338" s="152"/>
      <c r="G338" s="153"/>
      <c r="H338" s="152"/>
      <c r="I338" s="152"/>
      <c r="J338" s="152"/>
      <c r="K338" s="152"/>
      <c r="L338" s="152"/>
      <c r="M338" s="152"/>
      <c r="N338" s="152"/>
      <c r="O338" s="152"/>
      <c r="P338" s="152"/>
      <c r="Q338" s="152"/>
      <c r="R338" s="152"/>
      <c r="S338" s="152"/>
      <c r="T338" s="152"/>
      <c r="U338" s="152"/>
      <c r="V338" s="152"/>
      <c r="W338" s="152"/>
      <c r="X338" s="152"/>
      <c r="Y338" s="152"/>
      <c r="Z338" s="152"/>
      <c r="AA338" s="152"/>
      <c r="AB338" s="152"/>
      <c r="AC338" s="152"/>
    </row>
    <row r="339" spans="1:29" ht="13.8" x14ac:dyDescent="0.25">
      <c r="A339" s="152"/>
      <c r="B339" s="152"/>
      <c r="C339" s="152"/>
      <c r="D339" s="152"/>
      <c r="E339" s="152"/>
      <c r="F339" s="152"/>
      <c r="G339" s="153"/>
      <c r="H339" s="152"/>
      <c r="I339" s="152"/>
      <c r="J339" s="152"/>
      <c r="K339" s="152"/>
      <c r="L339" s="152"/>
      <c r="M339" s="152"/>
      <c r="N339" s="152"/>
      <c r="O339" s="152"/>
      <c r="P339" s="152"/>
      <c r="Q339" s="152"/>
      <c r="R339" s="152"/>
      <c r="S339" s="152"/>
      <c r="T339" s="152"/>
      <c r="U339" s="152"/>
      <c r="V339" s="152"/>
      <c r="W339" s="152"/>
      <c r="X339" s="152"/>
      <c r="Y339" s="152"/>
      <c r="Z339" s="152"/>
      <c r="AA339" s="152"/>
      <c r="AB339" s="152"/>
      <c r="AC339" s="152"/>
    </row>
    <row r="340" spans="1:29" ht="13.8" x14ac:dyDescent="0.25">
      <c r="A340" s="152"/>
      <c r="B340" s="152"/>
      <c r="C340" s="152"/>
      <c r="D340" s="152"/>
      <c r="E340" s="152"/>
      <c r="F340" s="152"/>
      <c r="G340" s="153"/>
      <c r="H340" s="152"/>
      <c r="I340" s="152"/>
      <c r="J340" s="152"/>
      <c r="K340" s="152"/>
      <c r="L340" s="152"/>
      <c r="M340" s="152"/>
      <c r="N340" s="152"/>
      <c r="O340" s="152"/>
      <c r="P340" s="152"/>
      <c r="Q340" s="152"/>
      <c r="R340" s="152"/>
      <c r="S340" s="152"/>
      <c r="T340" s="152"/>
      <c r="U340" s="152"/>
      <c r="V340" s="152"/>
      <c r="W340" s="152"/>
      <c r="X340" s="152"/>
      <c r="Y340" s="152"/>
      <c r="Z340" s="152"/>
      <c r="AA340" s="152"/>
      <c r="AB340" s="152"/>
      <c r="AC340" s="152"/>
    </row>
    <row r="341" spans="1:29" ht="13.8" x14ac:dyDescent="0.25">
      <c r="A341" s="152"/>
      <c r="B341" s="152"/>
      <c r="C341" s="152"/>
      <c r="D341" s="152"/>
      <c r="E341" s="152"/>
      <c r="F341" s="152"/>
      <c r="G341" s="153"/>
      <c r="H341" s="152"/>
      <c r="I341" s="152"/>
      <c r="J341" s="152"/>
      <c r="K341" s="152"/>
      <c r="L341" s="152"/>
      <c r="M341" s="152"/>
      <c r="N341" s="152"/>
      <c r="O341" s="152"/>
      <c r="P341" s="152"/>
      <c r="Q341" s="152"/>
      <c r="R341" s="152"/>
      <c r="S341" s="152"/>
      <c r="T341" s="152"/>
      <c r="U341" s="152"/>
      <c r="V341" s="152"/>
      <c r="W341" s="152"/>
      <c r="X341" s="152"/>
      <c r="Y341" s="152"/>
      <c r="Z341" s="152"/>
      <c r="AA341" s="152"/>
      <c r="AB341" s="152"/>
      <c r="AC341" s="152"/>
    </row>
    <row r="342" spans="1:29" ht="13.8" x14ac:dyDescent="0.25">
      <c r="A342" s="152"/>
      <c r="B342" s="152"/>
      <c r="C342" s="152"/>
      <c r="D342" s="152"/>
      <c r="E342" s="152"/>
      <c r="F342" s="152"/>
      <c r="G342" s="153"/>
      <c r="H342" s="152"/>
      <c r="I342" s="152"/>
      <c r="J342" s="152"/>
      <c r="K342" s="152"/>
      <c r="L342" s="152"/>
      <c r="M342" s="152"/>
      <c r="N342" s="152"/>
      <c r="O342" s="152"/>
      <c r="P342" s="152"/>
      <c r="Q342" s="152"/>
      <c r="R342" s="152"/>
      <c r="S342" s="152"/>
      <c r="T342" s="152"/>
      <c r="U342" s="152"/>
      <c r="V342" s="152"/>
      <c r="W342" s="152"/>
      <c r="X342" s="152"/>
      <c r="Y342" s="152"/>
      <c r="Z342" s="152"/>
      <c r="AA342" s="152"/>
      <c r="AB342" s="152"/>
      <c r="AC342" s="152"/>
    </row>
    <row r="343" spans="1:29" ht="13.8" x14ac:dyDescent="0.25">
      <c r="A343" s="152"/>
      <c r="B343" s="152"/>
      <c r="C343" s="152"/>
      <c r="D343" s="152"/>
      <c r="E343" s="152"/>
      <c r="F343" s="152"/>
      <c r="G343" s="153"/>
      <c r="H343" s="152"/>
      <c r="I343" s="152"/>
      <c r="J343" s="152"/>
      <c r="K343" s="152"/>
      <c r="L343" s="152"/>
      <c r="M343" s="152"/>
      <c r="N343" s="152"/>
      <c r="O343" s="152"/>
      <c r="P343" s="152"/>
      <c r="Q343" s="152"/>
      <c r="R343" s="152"/>
      <c r="S343" s="152"/>
      <c r="T343" s="152"/>
      <c r="U343" s="152"/>
      <c r="V343" s="152"/>
      <c r="W343" s="152"/>
      <c r="X343" s="152"/>
      <c r="Y343" s="152"/>
      <c r="Z343" s="152"/>
      <c r="AA343" s="152"/>
      <c r="AB343" s="152"/>
      <c r="AC343" s="152"/>
    </row>
    <row r="344" spans="1:29" ht="13.8" x14ac:dyDescent="0.25">
      <c r="A344" s="152"/>
      <c r="B344" s="152"/>
      <c r="C344" s="152"/>
      <c r="D344" s="152"/>
      <c r="E344" s="152"/>
      <c r="F344" s="152"/>
      <c r="G344" s="153"/>
      <c r="H344" s="152"/>
      <c r="I344" s="152"/>
      <c r="J344" s="152"/>
      <c r="K344" s="152"/>
      <c r="L344" s="152"/>
      <c r="M344" s="152"/>
      <c r="N344" s="152"/>
      <c r="O344" s="152"/>
      <c r="P344" s="152"/>
      <c r="Q344" s="152"/>
      <c r="R344" s="152"/>
      <c r="S344" s="152"/>
      <c r="T344" s="152"/>
      <c r="U344" s="152"/>
      <c r="V344" s="152"/>
      <c r="W344" s="152"/>
      <c r="X344" s="152"/>
      <c r="Y344" s="152"/>
      <c r="Z344" s="152"/>
      <c r="AA344" s="152"/>
      <c r="AB344" s="152"/>
      <c r="AC344" s="152"/>
    </row>
    <row r="345" spans="1:29" ht="13.8" x14ac:dyDescent="0.25">
      <c r="A345" s="152"/>
      <c r="B345" s="152"/>
      <c r="C345" s="152"/>
      <c r="D345" s="152"/>
      <c r="E345" s="152"/>
      <c r="F345" s="152"/>
      <c r="G345" s="153"/>
      <c r="H345" s="152"/>
      <c r="I345" s="152"/>
      <c r="J345" s="152"/>
      <c r="K345" s="152"/>
      <c r="L345" s="152"/>
      <c r="M345" s="152"/>
      <c r="N345" s="152"/>
      <c r="O345" s="152"/>
      <c r="P345" s="152"/>
      <c r="Q345" s="152"/>
      <c r="R345" s="152"/>
      <c r="S345" s="152"/>
      <c r="T345" s="152"/>
      <c r="U345" s="152"/>
      <c r="V345" s="152"/>
      <c r="W345" s="152"/>
      <c r="X345" s="152"/>
      <c r="Y345" s="152"/>
      <c r="Z345" s="152"/>
      <c r="AA345" s="152"/>
      <c r="AB345" s="152"/>
      <c r="AC345" s="152"/>
    </row>
    <row r="346" spans="1:29" ht="13.8" x14ac:dyDescent="0.25">
      <c r="A346" s="152"/>
      <c r="B346" s="152"/>
      <c r="C346" s="152"/>
      <c r="D346" s="152"/>
      <c r="E346" s="152"/>
      <c r="F346" s="152"/>
      <c r="G346" s="153"/>
      <c r="H346" s="152"/>
      <c r="I346" s="152"/>
      <c r="J346" s="152"/>
      <c r="K346" s="152"/>
      <c r="L346" s="152"/>
      <c r="M346" s="152"/>
      <c r="N346" s="152"/>
      <c r="O346" s="152"/>
      <c r="P346" s="152"/>
      <c r="Q346" s="152"/>
      <c r="R346" s="152"/>
      <c r="S346" s="152"/>
      <c r="T346" s="152"/>
      <c r="U346" s="152"/>
      <c r="V346" s="152"/>
      <c r="W346" s="152"/>
      <c r="X346" s="152"/>
      <c r="Y346" s="152"/>
      <c r="Z346" s="152"/>
      <c r="AA346" s="152"/>
      <c r="AB346" s="152"/>
      <c r="AC346" s="152"/>
    </row>
    <row r="347" spans="1:29" ht="13.8" x14ac:dyDescent="0.25">
      <c r="A347" s="152"/>
      <c r="B347" s="152"/>
      <c r="C347" s="152"/>
      <c r="D347" s="152"/>
      <c r="E347" s="152"/>
      <c r="F347" s="152"/>
      <c r="G347" s="153"/>
      <c r="H347" s="152"/>
      <c r="I347" s="152"/>
      <c r="J347" s="152"/>
      <c r="K347" s="152"/>
      <c r="L347" s="152"/>
      <c r="M347" s="152"/>
      <c r="N347" s="152"/>
      <c r="O347" s="152"/>
      <c r="P347" s="152"/>
      <c r="Q347" s="152"/>
      <c r="R347" s="152"/>
      <c r="S347" s="152"/>
      <c r="T347" s="152"/>
      <c r="U347" s="152"/>
      <c r="V347" s="152"/>
      <c r="W347" s="152"/>
      <c r="X347" s="152"/>
      <c r="Y347" s="152"/>
      <c r="Z347" s="152"/>
      <c r="AA347" s="152"/>
      <c r="AB347" s="152"/>
      <c r="AC347" s="152"/>
    </row>
    <row r="348" spans="1:29" ht="13.8" x14ac:dyDescent="0.25">
      <c r="A348" s="152"/>
      <c r="B348" s="152"/>
      <c r="C348" s="152"/>
      <c r="D348" s="152"/>
      <c r="E348" s="152"/>
      <c r="F348" s="152"/>
      <c r="G348" s="153"/>
      <c r="H348" s="152"/>
      <c r="I348" s="152"/>
      <c r="J348" s="152"/>
      <c r="K348" s="152"/>
      <c r="L348" s="152"/>
      <c r="M348" s="152"/>
      <c r="N348" s="152"/>
      <c r="O348" s="152"/>
      <c r="P348" s="152"/>
      <c r="Q348" s="152"/>
      <c r="R348" s="152"/>
      <c r="S348" s="152"/>
      <c r="T348" s="152"/>
      <c r="U348" s="152"/>
      <c r="V348" s="152"/>
      <c r="W348" s="152"/>
      <c r="X348" s="152"/>
      <c r="Y348" s="152"/>
      <c r="Z348" s="152"/>
      <c r="AA348" s="152"/>
      <c r="AB348" s="152"/>
      <c r="AC348" s="152"/>
    </row>
    <row r="349" spans="1:29" ht="13.8" x14ac:dyDescent="0.25">
      <c r="A349" s="152"/>
      <c r="B349" s="152"/>
      <c r="C349" s="152"/>
      <c r="D349" s="152"/>
      <c r="E349" s="152"/>
      <c r="F349" s="152"/>
      <c r="G349" s="153"/>
      <c r="H349" s="152"/>
      <c r="I349" s="152"/>
      <c r="J349" s="152"/>
      <c r="K349" s="152"/>
      <c r="L349" s="152"/>
      <c r="M349" s="152"/>
      <c r="N349" s="152"/>
      <c r="O349" s="152"/>
      <c r="P349" s="152"/>
      <c r="Q349" s="152"/>
      <c r="R349" s="152"/>
      <c r="S349" s="152"/>
      <c r="T349" s="152"/>
      <c r="U349" s="152"/>
      <c r="V349" s="152"/>
      <c r="W349" s="152"/>
      <c r="X349" s="152"/>
      <c r="Y349" s="152"/>
      <c r="Z349" s="152"/>
      <c r="AA349" s="152"/>
      <c r="AB349" s="152"/>
      <c r="AC349" s="152"/>
    </row>
    <row r="350" spans="1:29" ht="13.8" x14ac:dyDescent="0.25">
      <c r="A350" s="152"/>
      <c r="B350" s="152"/>
      <c r="C350" s="152"/>
      <c r="D350" s="152"/>
      <c r="E350" s="152"/>
      <c r="F350" s="152"/>
      <c r="G350" s="153"/>
      <c r="H350" s="152"/>
      <c r="I350" s="152"/>
      <c r="J350" s="152"/>
      <c r="K350" s="152"/>
      <c r="L350" s="152"/>
      <c r="M350" s="152"/>
      <c r="N350" s="152"/>
      <c r="O350" s="152"/>
      <c r="P350" s="152"/>
      <c r="Q350" s="152"/>
      <c r="R350" s="152"/>
      <c r="S350" s="152"/>
      <c r="T350" s="152"/>
      <c r="U350" s="152"/>
      <c r="V350" s="152"/>
      <c r="W350" s="152"/>
      <c r="X350" s="152"/>
      <c r="Y350" s="152"/>
      <c r="Z350" s="152"/>
      <c r="AA350" s="152"/>
      <c r="AB350" s="152"/>
      <c r="AC350" s="152"/>
    </row>
    <row r="351" spans="1:29" ht="13.8" x14ac:dyDescent="0.25">
      <c r="A351" s="152"/>
      <c r="B351" s="152"/>
      <c r="C351" s="152"/>
      <c r="D351" s="152"/>
      <c r="E351" s="152"/>
      <c r="F351" s="152"/>
      <c r="G351" s="153"/>
      <c r="H351" s="152"/>
      <c r="I351" s="152"/>
      <c r="J351" s="152"/>
      <c r="K351" s="152"/>
      <c r="L351" s="152"/>
      <c r="M351" s="152"/>
      <c r="N351" s="152"/>
      <c r="O351" s="152"/>
      <c r="P351" s="152"/>
      <c r="Q351" s="152"/>
      <c r="R351" s="152"/>
      <c r="S351" s="152"/>
      <c r="T351" s="152"/>
      <c r="U351" s="152"/>
      <c r="V351" s="152"/>
      <c r="W351" s="152"/>
      <c r="X351" s="152"/>
      <c r="Y351" s="152"/>
      <c r="Z351" s="152"/>
      <c r="AA351" s="152"/>
      <c r="AB351" s="152"/>
      <c r="AC351" s="152"/>
    </row>
    <row r="352" spans="1:29" ht="13.8" x14ac:dyDescent="0.25">
      <c r="A352" s="152"/>
      <c r="B352" s="152"/>
      <c r="C352" s="152"/>
      <c r="D352" s="152"/>
      <c r="E352" s="152"/>
      <c r="F352" s="152"/>
      <c r="G352" s="153"/>
      <c r="H352" s="152"/>
      <c r="I352" s="152"/>
      <c r="J352" s="152"/>
      <c r="K352" s="152"/>
      <c r="L352" s="152"/>
      <c r="M352" s="152"/>
      <c r="N352" s="152"/>
      <c r="O352" s="152"/>
      <c r="P352" s="152"/>
      <c r="Q352" s="152"/>
      <c r="R352" s="152"/>
      <c r="S352" s="152"/>
      <c r="T352" s="152"/>
      <c r="U352" s="152"/>
      <c r="V352" s="152"/>
      <c r="W352" s="152"/>
      <c r="X352" s="152"/>
      <c r="Y352" s="152"/>
      <c r="Z352" s="152"/>
      <c r="AA352" s="152"/>
      <c r="AB352" s="152"/>
      <c r="AC352" s="152"/>
    </row>
    <row r="353" spans="1:29" ht="13.8" x14ac:dyDescent="0.25">
      <c r="A353" s="152"/>
      <c r="B353" s="152"/>
      <c r="C353" s="152"/>
      <c r="D353" s="152"/>
      <c r="E353" s="152"/>
      <c r="F353" s="152"/>
      <c r="G353" s="153"/>
      <c r="H353" s="152"/>
      <c r="I353" s="152"/>
      <c r="J353" s="152"/>
      <c r="K353" s="152"/>
      <c r="L353" s="152"/>
      <c r="M353" s="152"/>
      <c r="N353" s="152"/>
      <c r="O353" s="152"/>
      <c r="P353" s="152"/>
      <c r="Q353" s="152"/>
      <c r="R353" s="152"/>
      <c r="S353" s="152"/>
      <c r="T353" s="152"/>
      <c r="U353" s="152"/>
      <c r="V353" s="152"/>
      <c r="W353" s="152"/>
      <c r="X353" s="152"/>
      <c r="Y353" s="152"/>
      <c r="Z353" s="152"/>
      <c r="AA353" s="152"/>
      <c r="AB353" s="152"/>
      <c r="AC353" s="152"/>
    </row>
    <row r="354" spans="1:29" ht="13.8" x14ac:dyDescent="0.25">
      <c r="A354" s="152"/>
      <c r="B354" s="152"/>
      <c r="C354" s="152"/>
      <c r="D354" s="152"/>
      <c r="E354" s="152"/>
      <c r="F354" s="152"/>
      <c r="G354" s="153"/>
      <c r="H354" s="152"/>
      <c r="I354" s="152"/>
      <c r="J354" s="152"/>
      <c r="K354" s="152"/>
      <c r="L354" s="152"/>
      <c r="M354" s="152"/>
      <c r="N354" s="152"/>
      <c r="O354" s="152"/>
      <c r="P354" s="152"/>
      <c r="Q354" s="152"/>
      <c r="R354" s="152"/>
      <c r="S354" s="152"/>
      <c r="T354" s="152"/>
      <c r="U354" s="152"/>
      <c r="V354" s="152"/>
      <c r="W354" s="152"/>
      <c r="X354" s="152"/>
      <c r="Y354" s="152"/>
      <c r="Z354" s="152"/>
      <c r="AA354" s="152"/>
      <c r="AB354" s="152"/>
      <c r="AC354" s="152"/>
    </row>
    <row r="355" spans="1:29" ht="13.8" x14ac:dyDescent="0.25">
      <c r="A355" s="152"/>
      <c r="B355" s="152"/>
      <c r="C355" s="152"/>
      <c r="D355" s="152"/>
      <c r="E355" s="152"/>
      <c r="F355" s="152"/>
      <c r="G355" s="153"/>
      <c r="H355" s="152"/>
      <c r="I355" s="152"/>
      <c r="J355" s="152"/>
      <c r="K355" s="152"/>
      <c r="L355" s="152"/>
      <c r="M355" s="152"/>
      <c r="N355" s="152"/>
      <c r="O355" s="152"/>
      <c r="P355" s="152"/>
      <c r="Q355" s="152"/>
      <c r="R355" s="152"/>
      <c r="S355" s="152"/>
      <c r="T355" s="152"/>
      <c r="U355" s="152"/>
      <c r="V355" s="152"/>
      <c r="W355" s="152"/>
      <c r="X355" s="152"/>
      <c r="Y355" s="152"/>
      <c r="Z355" s="152"/>
      <c r="AA355" s="152"/>
      <c r="AB355" s="152"/>
      <c r="AC355" s="152"/>
    </row>
    <row r="356" spans="1:29" ht="13.8" x14ac:dyDescent="0.25">
      <c r="A356" s="152"/>
      <c r="B356" s="152"/>
      <c r="C356" s="152"/>
      <c r="D356" s="152"/>
      <c r="E356" s="152"/>
      <c r="F356" s="152"/>
      <c r="G356" s="153"/>
      <c r="H356" s="152"/>
      <c r="I356" s="152"/>
      <c r="J356" s="152"/>
      <c r="K356" s="152"/>
      <c r="L356" s="152"/>
      <c r="M356" s="152"/>
      <c r="N356" s="152"/>
      <c r="O356" s="152"/>
      <c r="P356" s="152"/>
      <c r="Q356" s="152"/>
      <c r="R356" s="152"/>
      <c r="S356" s="152"/>
      <c r="T356" s="152"/>
      <c r="U356" s="152"/>
      <c r="V356" s="152"/>
      <c r="W356" s="152"/>
      <c r="X356" s="152"/>
      <c r="Y356" s="152"/>
      <c r="Z356" s="152"/>
      <c r="AA356" s="152"/>
      <c r="AB356" s="152"/>
      <c r="AC356" s="152"/>
    </row>
    <row r="357" spans="1:29" ht="13.8" x14ac:dyDescent="0.25">
      <c r="A357" s="152"/>
      <c r="B357" s="152"/>
      <c r="C357" s="152"/>
      <c r="D357" s="152"/>
      <c r="E357" s="152"/>
      <c r="F357" s="152"/>
      <c r="G357" s="153"/>
      <c r="H357" s="152"/>
      <c r="I357" s="152"/>
      <c r="J357" s="152"/>
      <c r="K357" s="152"/>
      <c r="L357" s="152"/>
      <c r="M357" s="152"/>
      <c r="N357" s="152"/>
      <c r="O357" s="152"/>
      <c r="P357" s="152"/>
      <c r="Q357" s="152"/>
      <c r="R357" s="152"/>
      <c r="S357" s="152"/>
      <c r="T357" s="152"/>
      <c r="U357" s="152"/>
      <c r="V357" s="152"/>
      <c r="W357" s="152"/>
      <c r="X357" s="152"/>
      <c r="Y357" s="152"/>
      <c r="Z357" s="152"/>
      <c r="AA357" s="152"/>
      <c r="AB357" s="152"/>
      <c r="AC357" s="152"/>
    </row>
    <row r="358" spans="1:29" ht="13.8" x14ac:dyDescent="0.25">
      <c r="A358" s="152"/>
      <c r="B358" s="152"/>
      <c r="C358" s="152"/>
      <c r="D358" s="152"/>
      <c r="E358" s="152"/>
      <c r="F358" s="152"/>
      <c r="G358" s="153"/>
      <c r="H358" s="152"/>
      <c r="I358" s="152"/>
      <c r="J358" s="152"/>
      <c r="K358" s="152"/>
      <c r="L358" s="152"/>
      <c r="M358" s="152"/>
      <c r="N358" s="152"/>
      <c r="O358" s="152"/>
      <c r="P358" s="152"/>
      <c r="Q358" s="152"/>
      <c r="R358" s="152"/>
      <c r="S358" s="152"/>
      <c r="T358" s="152"/>
      <c r="U358" s="152"/>
      <c r="V358" s="152"/>
      <c r="W358" s="152"/>
      <c r="X358" s="152"/>
      <c r="Y358" s="152"/>
      <c r="Z358" s="152"/>
      <c r="AA358" s="152"/>
      <c r="AB358" s="152"/>
      <c r="AC358" s="152"/>
    </row>
    <row r="359" spans="1:29" ht="13.8" x14ac:dyDescent="0.25">
      <c r="A359" s="152"/>
      <c r="B359" s="152"/>
      <c r="C359" s="152"/>
      <c r="D359" s="152"/>
      <c r="E359" s="152"/>
      <c r="F359" s="152"/>
      <c r="G359" s="153"/>
      <c r="H359" s="152"/>
      <c r="I359" s="152"/>
      <c r="J359" s="152"/>
      <c r="K359" s="152"/>
      <c r="L359" s="152"/>
      <c r="M359" s="152"/>
      <c r="N359" s="152"/>
      <c r="O359" s="152"/>
      <c r="P359" s="152"/>
      <c r="Q359" s="152"/>
      <c r="R359" s="152"/>
      <c r="S359" s="152"/>
      <c r="T359" s="152"/>
      <c r="U359" s="152"/>
      <c r="V359" s="152"/>
      <c r="W359" s="152"/>
      <c r="X359" s="152"/>
      <c r="Y359" s="152"/>
      <c r="Z359" s="152"/>
      <c r="AA359" s="152"/>
      <c r="AB359" s="152"/>
      <c r="AC359" s="152"/>
    </row>
    <row r="360" spans="1:29" ht="13.8" x14ac:dyDescent="0.25">
      <c r="A360" s="152"/>
      <c r="B360" s="152"/>
      <c r="C360" s="152"/>
      <c r="D360" s="152"/>
      <c r="E360" s="152"/>
      <c r="F360" s="152"/>
      <c r="G360" s="153"/>
      <c r="H360" s="152"/>
      <c r="I360" s="152"/>
      <c r="J360" s="152"/>
      <c r="K360" s="152"/>
      <c r="L360" s="152"/>
      <c r="M360" s="152"/>
      <c r="N360" s="152"/>
      <c r="O360" s="152"/>
      <c r="P360" s="152"/>
      <c r="Q360" s="152"/>
      <c r="R360" s="152"/>
      <c r="S360" s="152"/>
      <c r="T360" s="152"/>
      <c r="U360" s="152"/>
      <c r="V360" s="152"/>
      <c r="W360" s="152"/>
      <c r="X360" s="152"/>
      <c r="Y360" s="152"/>
      <c r="Z360" s="152"/>
      <c r="AA360" s="152"/>
      <c r="AB360" s="152"/>
      <c r="AC360" s="152"/>
    </row>
    <row r="361" spans="1:29" ht="13.8" x14ac:dyDescent="0.25">
      <c r="A361" s="152"/>
      <c r="B361" s="152"/>
      <c r="C361" s="152"/>
      <c r="D361" s="152"/>
      <c r="E361" s="152"/>
      <c r="F361" s="152"/>
      <c r="G361" s="153"/>
      <c r="H361" s="152"/>
      <c r="I361" s="152"/>
      <c r="J361" s="152"/>
      <c r="K361" s="152"/>
      <c r="L361" s="152"/>
      <c r="M361" s="152"/>
      <c r="N361" s="152"/>
      <c r="O361" s="152"/>
      <c r="P361" s="152"/>
      <c r="Q361" s="152"/>
      <c r="R361" s="152"/>
      <c r="S361" s="152"/>
      <c r="T361" s="152"/>
      <c r="U361" s="152"/>
      <c r="V361" s="152"/>
      <c r="W361" s="152"/>
      <c r="X361" s="152"/>
      <c r="Y361" s="152"/>
      <c r="Z361" s="152"/>
      <c r="AA361" s="152"/>
      <c r="AB361" s="152"/>
      <c r="AC361" s="152"/>
    </row>
    <row r="362" spans="1:29" ht="13.8" x14ac:dyDescent="0.25">
      <c r="A362" s="152"/>
      <c r="B362" s="152"/>
      <c r="C362" s="152"/>
      <c r="D362" s="152"/>
      <c r="E362" s="152"/>
      <c r="F362" s="152"/>
      <c r="G362" s="153"/>
      <c r="H362" s="152"/>
      <c r="I362" s="152"/>
      <c r="J362" s="152"/>
      <c r="K362" s="152"/>
      <c r="L362" s="152"/>
      <c r="M362" s="152"/>
      <c r="N362" s="152"/>
      <c r="O362" s="152"/>
      <c r="P362" s="152"/>
      <c r="Q362" s="152"/>
      <c r="R362" s="152"/>
      <c r="S362" s="152"/>
      <c r="T362" s="152"/>
      <c r="U362" s="152"/>
      <c r="V362" s="152"/>
      <c r="W362" s="152"/>
      <c r="X362" s="152"/>
      <c r="Y362" s="152"/>
      <c r="Z362" s="152"/>
      <c r="AA362" s="152"/>
      <c r="AB362" s="152"/>
      <c r="AC362" s="152"/>
    </row>
    <row r="363" spans="1:29" ht="13.8" x14ac:dyDescent="0.25">
      <c r="A363" s="152"/>
      <c r="B363" s="152"/>
      <c r="C363" s="152"/>
      <c r="D363" s="152"/>
      <c r="E363" s="152"/>
      <c r="F363" s="152"/>
      <c r="G363" s="153"/>
      <c r="H363" s="152"/>
      <c r="I363" s="152"/>
      <c r="J363" s="152"/>
      <c r="K363" s="152"/>
      <c r="L363" s="152"/>
      <c r="M363" s="152"/>
      <c r="N363" s="152"/>
      <c r="O363" s="152"/>
      <c r="P363" s="152"/>
      <c r="Q363" s="152"/>
      <c r="R363" s="152"/>
      <c r="S363" s="152"/>
      <c r="T363" s="152"/>
      <c r="U363" s="152"/>
      <c r="V363" s="152"/>
      <c r="W363" s="152"/>
      <c r="X363" s="152"/>
      <c r="Y363" s="152"/>
      <c r="Z363" s="152"/>
      <c r="AA363" s="152"/>
      <c r="AB363" s="152"/>
      <c r="AC363" s="152"/>
    </row>
    <row r="364" spans="1:29" ht="13.8" x14ac:dyDescent="0.25">
      <c r="A364" s="152"/>
      <c r="B364" s="152"/>
      <c r="C364" s="152"/>
      <c r="D364" s="152"/>
      <c r="E364" s="152"/>
      <c r="F364" s="152"/>
      <c r="G364" s="153"/>
      <c r="H364" s="152"/>
      <c r="I364" s="152"/>
      <c r="J364" s="152"/>
      <c r="K364" s="152"/>
      <c r="L364" s="152"/>
      <c r="M364" s="152"/>
      <c r="N364" s="152"/>
      <c r="O364" s="152"/>
      <c r="P364" s="152"/>
      <c r="Q364" s="152"/>
      <c r="R364" s="152"/>
      <c r="S364" s="152"/>
      <c r="T364" s="152"/>
      <c r="U364" s="152"/>
      <c r="V364" s="152"/>
      <c r="W364" s="152"/>
      <c r="X364" s="152"/>
      <c r="Y364" s="152"/>
      <c r="Z364" s="152"/>
      <c r="AA364" s="152"/>
      <c r="AB364" s="152"/>
      <c r="AC364" s="152"/>
    </row>
    <row r="365" spans="1:29" ht="13.8" x14ac:dyDescent="0.25">
      <c r="A365" s="152"/>
      <c r="B365" s="152"/>
      <c r="C365" s="152"/>
      <c r="D365" s="152"/>
      <c r="E365" s="152"/>
      <c r="F365" s="152"/>
      <c r="G365" s="153"/>
      <c r="H365" s="152"/>
      <c r="I365" s="152"/>
      <c r="J365" s="152"/>
      <c r="K365" s="152"/>
      <c r="L365" s="152"/>
      <c r="M365" s="152"/>
      <c r="N365" s="152"/>
      <c r="O365" s="152"/>
      <c r="P365" s="152"/>
      <c r="Q365" s="152"/>
      <c r="R365" s="152"/>
      <c r="S365" s="152"/>
      <c r="T365" s="152"/>
      <c r="U365" s="152"/>
      <c r="V365" s="152"/>
      <c r="W365" s="152"/>
      <c r="X365" s="152"/>
      <c r="Y365" s="152"/>
      <c r="Z365" s="152"/>
      <c r="AA365" s="152"/>
      <c r="AB365" s="152"/>
      <c r="AC365" s="152"/>
    </row>
    <row r="366" spans="1:29" ht="13.8" x14ac:dyDescent="0.25">
      <c r="A366" s="152"/>
      <c r="B366" s="152"/>
      <c r="C366" s="152"/>
      <c r="D366" s="152"/>
      <c r="E366" s="152"/>
      <c r="F366" s="152"/>
      <c r="G366" s="153"/>
      <c r="H366" s="152"/>
      <c r="I366" s="152"/>
      <c r="J366" s="152"/>
      <c r="K366" s="152"/>
      <c r="L366" s="152"/>
      <c r="M366" s="152"/>
      <c r="N366" s="152"/>
      <c r="O366" s="152"/>
      <c r="P366" s="152"/>
      <c r="Q366" s="152"/>
      <c r="R366" s="152"/>
      <c r="S366" s="152"/>
      <c r="T366" s="152"/>
      <c r="U366" s="152"/>
      <c r="V366" s="152"/>
      <c r="W366" s="152"/>
      <c r="X366" s="152"/>
      <c r="Y366" s="152"/>
      <c r="Z366" s="152"/>
      <c r="AA366" s="152"/>
      <c r="AB366" s="152"/>
      <c r="AC366" s="152"/>
    </row>
    <row r="367" spans="1:29" ht="13.8" x14ac:dyDescent="0.25">
      <c r="A367" s="152"/>
      <c r="B367" s="152"/>
      <c r="C367" s="152"/>
      <c r="D367" s="152"/>
      <c r="E367" s="152"/>
      <c r="F367" s="152"/>
      <c r="G367" s="153"/>
      <c r="H367" s="152"/>
      <c r="I367" s="152"/>
      <c r="J367" s="152"/>
      <c r="K367" s="152"/>
      <c r="L367" s="152"/>
      <c r="M367" s="152"/>
      <c r="N367" s="152"/>
      <c r="O367" s="152"/>
      <c r="P367" s="152"/>
      <c r="Q367" s="152"/>
      <c r="R367" s="152"/>
      <c r="S367" s="152"/>
      <c r="T367" s="152"/>
      <c r="U367" s="152"/>
      <c r="V367" s="152"/>
      <c r="W367" s="152"/>
      <c r="X367" s="152"/>
      <c r="Y367" s="152"/>
      <c r="Z367" s="152"/>
      <c r="AA367" s="152"/>
      <c r="AB367" s="152"/>
      <c r="AC367" s="152"/>
    </row>
    <row r="368" spans="1:29" ht="13.8" x14ac:dyDescent="0.25">
      <c r="A368" s="152"/>
      <c r="B368" s="152"/>
      <c r="C368" s="152"/>
      <c r="D368" s="152"/>
      <c r="E368" s="152"/>
      <c r="F368" s="152"/>
      <c r="G368" s="153"/>
      <c r="H368" s="152"/>
      <c r="I368" s="152"/>
      <c r="J368" s="152"/>
      <c r="K368" s="152"/>
      <c r="L368" s="152"/>
      <c r="M368" s="152"/>
      <c r="N368" s="152"/>
      <c r="O368" s="152"/>
      <c r="P368" s="152"/>
      <c r="Q368" s="152"/>
      <c r="R368" s="152"/>
      <c r="S368" s="152"/>
      <c r="T368" s="152"/>
      <c r="U368" s="152"/>
      <c r="V368" s="152"/>
      <c r="W368" s="152"/>
      <c r="X368" s="152"/>
      <c r="Y368" s="152"/>
      <c r="Z368" s="152"/>
      <c r="AA368" s="152"/>
      <c r="AB368" s="152"/>
      <c r="AC368" s="152"/>
    </row>
    <row r="369" spans="1:29" ht="13.8" x14ac:dyDescent="0.25">
      <c r="A369" s="152"/>
      <c r="B369" s="152"/>
      <c r="C369" s="152"/>
      <c r="D369" s="152"/>
      <c r="E369" s="152"/>
      <c r="F369" s="152"/>
      <c r="G369" s="153"/>
      <c r="H369" s="152"/>
      <c r="I369" s="152"/>
      <c r="J369" s="152"/>
      <c r="K369" s="152"/>
      <c r="L369" s="152"/>
      <c r="M369" s="152"/>
      <c r="N369" s="152"/>
      <c r="O369" s="152"/>
      <c r="P369" s="152"/>
      <c r="Q369" s="152"/>
      <c r="R369" s="152"/>
      <c r="S369" s="152"/>
      <c r="T369" s="152"/>
      <c r="U369" s="152"/>
      <c r="V369" s="152"/>
      <c r="W369" s="152"/>
      <c r="X369" s="152"/>
      <c r="Y369" s="152"/>
      <c r="Z369" s="152"/>
      <c r="AA369" s="152"/>
      <c r="AB369" s="152"/>
      <c r="AC369" s="152"/>
    </row>
    <row r="370" spans="1:29" ht="13.8" x14ac:dyDescent="0.25">
      <c r="A370" s="152"/>
      <c r="B370" s="152"/>
      <c r="C370" s="152"/>
      <c r="D370" s="152"/>
      <c r="E370" s="152"/>
      <c r="F370" s="152"/>
      <c r="G370" s="153"/>
      <c r="H370" s="152"/>
      <c r="I370" s="152"/>
      <c r="J370" s="152"/>
      <c r="K370" s="152"/>
      <c r="L370" s="152"/>
      <c r="M370" s="152"/>
      <c r="N370" s="152"/>
      <c r="O370" s="152"/>
      <c r="P370" s="152"/>
      <c r="Q370" s="152"/>
      <c r="R370" s="152"/>
      <c r="S370" s="152"/>
      <c r="T370" s="152"/>
      <c r="U370" s="152"/>
      <c r="V370" s="152"/>
      <c r="W370" s="152"/>
      <c r="X370" s="152"/>
      <c r="Y370" s="152"/>
      <c r="Z370" s="152"/>
      <c r="AA370" s="152"/>
      <c r="AB370" s="152"/>
      <c r="AC370" s="152"/>
    </row>
    <row r="371" spans="1:29" ht="13.8" x14ac:dyDescent="0.25">
      <c r="A371" s="152"/>
      <c r="B371" s="152"/>
      <c r="C371" s="152"/>
      <c r="D371" s="152"/>
      <c r="E371" s="152"/>
      <c r="F371" s="152"/>
      <c r="G371" s="153"/>
      <c r="H371" s="152"/>
      <c r="I371" s="152"/>
      <c r="J371" s="152"/>
      <c r="K371" s="152"/>
      <c r="L371" s="152"/>
      <c r="M371" s="152"/>
      <c r="N371" s="152"/>
      <c r="O371" s="152"/>
      <c r="P371" s="152"/>
      <c r="Q371" s="152"/>
      <c r="R371" s="152"/>
      <c r="S371" s="152"/>
      <c r="T371" s="152"/>
      <c r="U371" s="152"/>
      <c r="V371" s="152"/>
      <c r="W371" s="152"/>
      <c r="X371" s="152"/>
      <c r="Y371" s="152"/>
      <c r="Z371" s="152"/>
      <c r="AA371" s="152"/>
      <c r="AB371" s="152"/>
      <c r="AC371" s="152"/>
    </row>
    <row r="372" spans="1:29" ht="13.8" x14ac:dyDescent="0.25">
      <c r="A372" s="152"/>
      <c r="B372" s="152"/>
      <c r="C372" s="152"/>
      <c r="D372" s="152"/>
      <c r="E372" s="152"/>
      <c r="F372" s="152"/>
      <c r="G372" s="153"/>
      <c r="H372" s="152"/>
      <c r="I372" s="152"/>
      <c r="J372" s="152"/>
      <c r="K372" s="152"/>
      <c r="L372" s="152"/>
      <c r="M372" s="152"/>
      <c r="N372" s="152"/>
      <c r="O372" s="152"/>
      <c r="P372" s="152"/>
      <c r="Q372" s="152"/>
      <c r="R372" s="152"/>
      <c r="S372" s="152"/>
      <c r="T372" s="152"/>
      <c r="U372" s="152"/>
      <c r="V372" s="152"/>
      <c r="W372" s="152"/>
      <c r="X372" s="152"/>
      <c r="Y372" s="152"/>
      <c r="Z372" s="152"/>
      <c r="AA372" s="152"/>
      <c r="AB372" s="152"/>
      <c r="AC372" s="152"/>
    </row>
    <row r="373" spans="1:29" ht="13.8" x14ac:dyDescent="0.25">
      <c r="A373" s="152"/>
      <c r="B373" s="152"/>
      <c r="C373" s="152"/>
      <c r="D373" s="152"/>
      <c r="E373" s="152"/>
      <c r="F373" s="152"/>
      <c r="G373" s="153"/>
      <c r="H373" s="152"/>
      <c r="I373" s="152"/>
      <c r="J373" s="152"/>
      <c r="K373" s="152"/>
      <c r="L373" s="152"/>
      <c r="M373" s="152"/>
      <c r="N373" s="152"/>
      <c r="O373" s="152"/>
      <c r="P373" s="152"/>
      <c r="Q373" s="152"/>
      <c r="R373" s="152"/>
      <c r="S373" s="152"/>
      <c r="T373" s="152"/>
      <c r="U373" s="152"/>
      <c r="V373" s="152"/>
      <c r="W373" s="152"/>
      <c r="X373" s="152"/>
      <c r="Y373" s="152"/>
      <c r="Z373" s="152"/>
      <c r="AA373" s="152"/>
      <c r="AB373" s="152"/>
      <c r="AC373" s="152"/>
    </row>
    <row r="374" spans="1:29" ht="13.8" x14ac:dyDescent="0.25">
      <c r="A374" s="152"/>
      <c r="B374" s="152"/>
      <c r="C374" s="152"/>
      <c r="D374" s="152"/>
      <c r="E374" s="152"/>
      <c r="F374" s="152"/>
      <c r="G374" s="153"/>
      <c r="H374" s="152"/>
      <c r="I374" s="152"/>
      <c r="J374" s="152"/>
      <c r="K374" s="152"/>
      <c r="L374" s="152"/>
      <c r="M374" s="152"/>
      <c r="N374" s="152"/>
      <c r="O374" s="152"/>
      <c r="P374" s="152"/>
      <c r="Q374" s="152"/>
      <c r="R374" s="152"/>
      <c r="S374" s="152"/>
      <c r="T374" s="152"/>
      <c r="U374" s="152"/>
      <c r="V374" s="152"/>
      <c r="W374" s="152"/>
      <c r="X374" s="152"/>
      <c r="Y374" s="152"/>
      <c r="Z374" s="152"/>
      <c r="AA374" s="152"/>
      <c r="AB374" s="152"/>
      <c r="AC374" s="152"/>
    </row>
    <row r="375" spans="1:29" ht="13.8" x14ac:dyDescent="0.25">
      <c r="A375" s="152"/>
      <c r="B375" s="152"/>
      <c r="C375" s="152"/>
      <c r="D375" s="152"/>
      <c r="E375" s="152"/>
      <c r="F375" s="152"/>
      <c r="G375" s="153"/>
      <c r="H375" s="152"/>
      <c r="I375" s="152"/>
      <c r="J375" s="152"/>
      <c r="K375" s="152"/>
      <c r="L375" s="152"/>
      <c r="M375" s="152"/>
      <c r="N375" s="152"/>
      <c r="O375" s="152"/>
      <c r="P375" s="152"/>
      <c r="Q375" s="152"/>
      <c r="R375" s="152"/>
      <c r="S375" s="152"/>
      <c r="T375" s="152"/>
      <c r="U375" s="152"/>
      <c r="V375" s="152"/>
      <c r="W375" s="152"/>
      <c r="X375" s="152"/>
      <c r="Y375" s="152"/>
      <c r="Z375" s="152"/>
      <c r="AA375" s="152"/>
      <c r="AB375" s="152"/>
      <c r="AC375" s="152"/>
    </row>
    <row r="376" spans="1:29" ht="13.8" x14ac:dyDescent="0.25">
      <c r="A376" s="152"/>
      <c r="B376" s="152"/>
      <c r="C376" s="152"/>
      <c r="D376" s="152"/>
      <c r="E376" s="152"/>
      <c r="F376" s="152"/>
      <c r="G376" s="153"/>
      <c r="H376" s="152"/>
      <c r="I376" s="152"/>
      <c r="J376" s="152"/>
      <c r="K376" s="152"/>
      <c r="L376" s="152"/>
      <c r="M376" s="152"/>
      <c r="N376" s="152"/>
      <c r="O376" s="152"/>
      <c r="P376" s="152"/>
      <c r="Q376" s="152"/>
      <c r="R376" s="152"/>
      <c r="S376" s="152"/>
      <c r="T376" s="152"/>
      <c r="U376" s="152"/>
      <c r="V376" s="152"/>
      <c r="W376" s="152"/>
      <c r="X376" s="152"/>
      <c r="Y376" s="152"/>
      <c r="Z376" s="152"/>
      <c r="AA376" s="152"/>
      <c r="AB376" s="152"/>
      <c r="AC376" s="152"/>
    </row>
    <row r="377" spans="1:29" ht="13.8" x14ac:dyDescent="0.25">
      <c r="A377" s="152"/>
      <c r="B377" s="152"/>
      <c r="C377" s="152"/>
      <c r="D377" s="152"/>
      <c r="E377" s="152"/>
      <c r="F377" s="152"/>
      <c r="G377" s="153"/>
      <c r="H377" s="152"/>
      <c r="I377" s="152"/>
      <c r="J377" s="152"/>
      <c r="K377" s="152"/>
      <c r="L377" s="152"/>
      <c r="M377" s="152"/>
      <c r="N377" s="152"/>
      <c r="O377" s="152"/>
      <c r="P377" s="152"/>
      <c r="Q377" s="152"/>
      <c r="R377" s="152"/>
      <c r="S377" s="152"/>
      <c r="T377" s="152"/>
      <c r="U377" s="152"/>
      <c r="V377" s="152"/>
      <c r="W377" s="152"/>
      <c r="X377" s="152"/>
      <c r="Y377" s="152"/>
      <c r="Z377" s="152"/>
      <c r="AA377" s="152"/>
      <c r="AB377" s="152"/>
      <c r="AC377" s="152"/>
    </row>
    <row r="378" spans="1:29" ht="13.8" x14ac:dyDescent="0.25">
      <c r="A378" s="152"/>
      <c r="B378" s="152"/>
      <c r="C378" s="152"/>
      <c r="D378" s="152"/>
      <c r="E378" s="152"/>
      <c r="F378" s="152"/>
      <c r="G378" s="153"/>
      <c r="H378" s="152"/>
      <c r="I378" s="152"/>
      <c r="J378" s="152"/>
      <c r="K378" s="152"/>
      <c r="L378" s="152"/>
      <c r="M378" s="152"/>
      <c r="N378" s="152"/>
      <c r="O378" s="152"/>
      <c r="P378" s="152"/>
      <c r="Q378" s="152"/>
      <c r="R378" s="152"/>
      <c r="S378" s="152"/>
      <c r="T378" s="152"/>
      <c r="U378" s="152"/>
      <c r="V378" s="152"/>
      <c r="W378" s="152"/>
      <c r="X378" s="152"/>
      <c r="Y378" s="152"/>
      <c r="Z378" s="152"/>
      <c r="AA378" s="152"/>
      <c r="AB378" s="152"/>
      <c r="AC378" s="152"/>
    </row>
    <row r="379" spans="1:29" ht="13.8" x14ac:dyDescent="0.25">
      <c r="A379" s="152"/>
      <c r="B379" s="152"/>
      <c r="C379" s="152"/>
      <c r="D379" s="152"/>
      <c r="E379" s="152"/>
      <c r="F379" s="152"/>
      <c r="G379" s="153"/>
      <c r="H379" s="152"/>
      <c r="I379" s="152"/>
      <c r="J379" s="152"/>
      <c r="K379" s="152"/>
      <c r="L379" s="152"/>
      <c r="M379" s="152"/>
      <c r="N379" s="152"/>
      <c r="O379" s="152"/>
      <c r="P379" s="152"/>
      <c r="Q379" s="152"/>
      <c r="R379" s="152"/>
      <c r="S379" s="152"/>
      <c r="T379" s="152"/>
      <c r="U379" s="152"/>
      <c r="V379" s="152"/>
      <c r="W379" s="152"/>
      <c r="X379" s="152"/>
      <c r="Y379" s="152"/>
      <c r="Z379" s="152"/>
      <c r="AA379" s="152"/>
      <c r="AB379" s="152"/>
      <c r="AC379" s="152"/>
    </row>
    <row r="380" spans="1:29" ht="13.8" x14ac:dyDescent="0.25">
      <c r="A380" s="152"/>
      <c r="B380" s="152"/>
      <c r="C380" s="152"/>
      <c r="D380" s="152"/>
      <c r="E380" s="152"/>
      <c r="F380" s="152"/>
      <c r="G380" s="153"/>
      <c r="H380" s="152"/>
      <c r="I380" s="152"/>
      <c r="J380" s="152"/>
      <c r="K380" s="152"/>
      <c r="L380" s="152"/>
      <c r="M380" s="152"/>
      <c r="N380" s="152"/>
      <c r="O380" s="152"/>
      <c r="P380" s="152"/>
      <c r="Q380" s="152"/>
      <c r="R380" s="152"/>
      <c r="S380" s="152"/>
      <c r="T380" s="152"/>
      <c r="U380" s="152"/>
      <c r="V380" s="152"/>
      <c r="W380" s="152"/>
      <c r="X380" s="152"/>
      <c r="Y380" s="152"/>
      <c r="Z380" s="152"/>
      <c r="AA380" s="152"/>
      <c r="AB380" s="152"/>
      <c r="AC380" s="152"/>
    </row>
    <row r="381" spans="1:29" ht="13.8" x14ac:dyDescent="0.25">
      <c r="A381" s="152"/>
      <c r="B381" s="152"/>
      <c r="C381" s="152"/>
      <c r="D381" s="152"/>
      <c r="E381" s="152"/>
      <c r="F381" s="152"/>
      <c r="G381" s="153"/>
      <c r="H381" s="152"/>
      <c r="I381" s="152"/>
      <c r="J381" s="152"/>
      <c r="K381" s="152"/>
      <c r="L381" s="152"/>
      <c r="M381" s="152"/>
      <c r="N381" s="152"/>
      <c r="O381" s="152"/>
      <c r="P381" s="152"/>
      <c r="Q381" s="152"/>
      <c r="R381" s="152"/>
      <c r="S381" s="152"/>
      <c r="T381" s="152"/>
      <c r="U381" s="152"/>
      <c r="V381" s="152"/>
      <c r="W381" s="152"/>
      <c r="X381" s="152"/>
      <c r="Y381" s="152"/>
      <c r="Z381" s="152"/>
      <c r="AA381" s="152"/>
      <c r="AB381" s="152"/>
      <c r="AC381" s="152"/>
    </row>
    <row r="382" spans="1:29" ht="13.8" x14ac:dyDescent="0.25">
      <c r="A382" s="152"/>
      <c r="B382" s="152"/>
      <c r="C382" s="152"/>
      <c r="D382" s="152"/>
      <c r="E382" s="152"/>
      <c r="F382" s="152"/>
      <c r="G382" s="153"/>
      <c r="H382" s="152"/>
      <c r="I382" s="152"/>
      <c r="J382" s="152"/>
      <c r="K382" s="152"/>
      <c r="L382" s="152"/>
      <c r="M382" s="152"/>
      <c r="N382" s="152"/>
      <c r="O382" s="152"/>
      <c r="P382" s="152"/>
      <c r="Q382" s="152"/>
      <c r="R382" s="152"/>
      <c r="S382" s="152"/>
      <c r="T382" s="152"/>
      <c r="U382" s="152"/>
      <c r="V382" s="152"/>
      <c r="W382" s="152"/>
      <c r="X382" s="152"/>
      <c r="Y382" s="152"/>
      <c r="Z382" s="152"/>
      <c r="AA382" s="152"/>
      <c r="AB382" s="152"/>
      <c r="AC382" s="152"/>
    </row>
    <row r="383" spans="1:29" ht="13.8" x14ac:dyDescent="0.25">
      <c r="A383" s="152"/>
      <c r="B383" s="152"/>
      <c r="C383" s="152"/>
      <c r="D383" s="152"/>
      <c r="E383" s="152"/>
      <c r="F383" s="152"/>
      <c r="G383" s="153"/>
      <c r="H383" s="152"/>
      <c r="I383" s="152"/>
      <c r="J383" s="152"/>
      <c r="K383" s="152"/>
      <c r="L383" s="152"/>
      <c r="M383" s="152"/>
      <c r="N383" s="152"/>
      <c r="O383" s="152"/>
      <c r="P383" s="152"/>
      <c r="Q383" s="152"/>
      <c r="R383" s="152"/>
      <c r="S383" s="152"/>
      <c r="T383" s="152"/>
      <c r="U383" s="152"/>
      <c r="V383" s="152"/>
      <c r="W383" s="152"/>
      <c r="X383" s="152"/>
      <c r="Y383" s="152"/>
      <c r="Z383" s="152"/>
      <c r="AA383" s="152"/>
      <c r="AB383" s="152"/>
      <c r="AC383" s="152"/>
    </row>
    <row r="384" spans="1:29" ht="13.8" x14ac:dyDescent="0.25">
      <c r="A384" s="152"/>
      <c r="B384" s="152"/>
      <c r="C384" s="152"/>
      <c r="D384" s="152"/>
      <c r="E384" s="152"/>
      <c r="F384" s="152"/>
      <c r="G384" s="153"/>
      <c r="H384" s="152"/>
      <c r="I384" s="152"/>
      <c r="J384" s="152"/>
      <c r="K384" s="152"/>
      <c r="L384" s="152"/>
      <c r="M384" s="152"/>
      <c r="N384" s="152"/>
      <c r="O384" s="152"/>
      <c r="P384" s="152"/>
      <c r="Q384" s="152"/>
      <c r="R384" s="152"/>
      <c r="S384" s="152"/>
      <c r="T384" s="152"/>
      <c r="U384" s="152"/>
      <c r="V384" s="152"/>
      <c r="W384" s="152"/>
      <c r="X384" s="152"/>
      <c r="Y384" s="152"/>
      <c r="Z384" s="152"/>
      <c r="AA384" s="152"/>
      <c r="AB384" s="152"/>
      <c r="AC384" s="152"/>
    </row>
    <row r="385" spans="1:29" ht="13.8" x14ac:dyDescent="0.25">
      <c r="A385" s="152"/>
      <c r="B385" s="152"/>
      <c r="C385" s="152"/>
      <c r="D385" s="152"/>
      <c r="E385" s="152"/>
      <c r="F385" s="152"/>
      <c r="G385" s="153"/>
      <c r="H385" s="152"/>
      <c r="I385" s="152"/>
      <c r="J385" s="152"/>
      <c r="K385" s="152"/>
      <c r="L385" s="152"/>
      <c r="M385" s="152"/>
      <c r="N385" s="152"/>
      <c r="O385" s="152"/>
      <c r="P385" s="152"/>
      <c r="Q385" s="152"/>
      <c r="R385" s="152"/>
      <c r="S385" s="152"/>
      <c r="T385" s="152"/>
      <c r="U385" s="152"/>
      <c r="V385" s="152"/>
      <c r="W385" s="152"/>
      <c r="X385" s="152"/>
      <c r="Y385" s="152"/>
      <c r="Z385" s="152"/>
      <c r="AA385" s="152"/>
      <c r="AB385" s="152"/>
      <c r="AC385" s="152"/>
    </row>
    <row r="386" spans="1:29" ht="13.8" x14ac:dyDescent="0.25">
      <c r="A386" s="152"/>
      <c r="B386" s="152"/>
      <c r="C386" s="152"/>
      <c r="D386" s="152"/>
      <c r="E386" s="152"/>
      <c r="F386" s="152"/>
      <c r="G386" s="153"/>
      <c r="H386" s="152"/>
      <c r="I386" s="152"/>
      <c r="J386" s="152"/>
      <c r="K386" s="152"/>
      <c r="L386" s="152"/>
      <c r="M386" s="152"/>
      <c r="N386" s="152"/>
      <c r="O386" s="152"/>
      <c r="P386" s="152"/>
      <c r="Q386" s="152"/>
      <c r="R386" s="152"/>
      <c r="S386" s="152"/>
      <c r="T386" s="152"/>
      <c r="U386" s="152"/>
      <c r="V386" s="152"/>
      <c r="W386" s="152"/>
      <c r="X386" s="152"/>
      <c r="Y386" s="152"/>
      <c r="Z386" s="152"/>
      <c r="AA386" s="152"/>
      <c r="AB386" s="152"/>
      <c r="AC386" s="152"/>
    </row>
    <row r="387" spans="1:29" ht="13.8" x14ac:dyDescent="0.25">
      <c r="A387" s="152"/>
      <c r="B387" s="152"/>
      <c r="C387" s="152"/>
      <c r="D387" s="152"/>
      <c r="E387" s="152"/>
      <c r="F387" s="152"/>
      <c r="G387" s="153"/>
      <c r="H387" s="152"/>
      <c r="I387" s="152"/>
      <c r="J387" s="152"/>
      <c r="K387" s="152"/>
      <c r="L387" s="152"/>
      <c r="M387" s="152"/>
      <c r="N387" s="152"/>
      <c r="O387" s="152"/>
      <c r="P387" s="152"/>
      <c r="Q387" s="152"/>
      <c r="R387" s="152"/>
      <c r="S387" s="152"/>
      <c r="T387" s="152"/>
      <c r="U387" s="152"/>
      <c r="V387" s="152"/>
      <c r="W387" s="152"/>
      <c r="X387" s="152"/>
      <c r="Y387" s="152"/>
      <c r="Z387" s="152"/>
      <c r="AA387" s="152"/>
      <c r="AB387" s="152"/>
      <c r="AC387" s="152"/>
    </row>
    <row r="388" spans="1:29" ht="13.8" x14ac:dyDescent="0.25">
      <c r="A388" s="152"/>
      <c r="B388" s="152"/>
      <c r="C388" s="152"/>
      <c r="D388" s="152"/>
      <c r="E388" s="152"/>
      <c r="F388" s="152"/>
      <c r="G388" s="153"/>
      <c r="H388" s="152"/>
      <c r="I388" s="152"/>
      <c r="J388" s="152"/>
      <c r="K388" s="152"/>
      <c r="L388" s="152"/>
      <c r="M388" s="152"/>
      <c r="N388" s="152"/>
      <c r="O388" s="152"/>
      <c r="P388" s="152"/>
      <c r="Q388" s="152"/>
      <c r="R388" s="152"/>
      <c r="S388" s="152"/>
      <c r="T388" s="152"/>
      <c r="U388" s="152"/>
      <c r="V388" s="152"/>
      <c r="W388" s="152"/>
      <c r="X388" s="152"/>
      <c r="Y388" s="152"/>
      <c r="Z388" s="152"/>
      <c r="AA388" s="152"/>
      <c r="AB388" s="152"/>
      <c r="AC388" s="152"/>
    </row>
    <row r="389" spans="1:29" ht="13.8" x14ac:dyDescent="0.25">
      <c r="A389" s="152"/>
      <c r="B389" s="152"/>
      <c r="C389" s="152"/>
      <c r="D389" s="152"/>
      <c r="E389" s="152"/>
      <c r="F389" s="152"/>
      <c r="G389" s="153"/>
      <c r="H389" s="152"/>
      <c r="I389" s="152"/>
      <c r="J389" s="152"/>
      <c r="K389" s="152"/>
      <c r="L389" s="152"/>
      <c r="M389" s="152"/>
      <c r="N389" s="152"/>
      <c r="O389" s="152"/>
      <c r="P389" s="152"/>
      <c r="Q389" s="152"/>
      <c r="R389" s="152"/>
      <c r="S389" s="152"/>
      <c r="T389" s="152"/>
      <c r="U389" s="152"/>
      <c r="V389" s="152"/>
      <c r="W389" s="152"/>
      <c r="X389" s="152"/>
      <c r="Y389" s="152"/>
      <c r="Z389" s="152"/>
      <c r="AA389" s="152"/>
      <c r="AB389" s="152"/>
      <c r="AC389" s="152"/>
    </row>
    <row r="390" spans="1:29" ht="13.8" x14ac:dyDescent="0.25">
      <c r="A390" s="152"/>
      <c r="B390" s="152"/>
      <c r="C390" s="152"/>
      <c r="D390" s="152"/>
      <c r="E390" s="152"/>
      <c r="F390" s="152"/>
      <c r="G390" s="153"/>
      <c r="H390" s="152"/>
      <c r="I390" s="152"/>
      <c r="J390" s="152"/>
      <c r="K390" s="152"/>
      <c r="L390" s="152"/>
      <c r="M390" s="152"/>
      <c r="N390" s="152"/>
      <c r="O390" s="152"/>
      <c r="P390" s="152"/>
      <c r="Q390" s="152"/>
      <c r="R390" s="152"/>
      <c r="S390" s="152"/>
      <c r="T390" s="152"/>
      <c r="U390" s="152"/>
      <c r="V390" s="152"/>
      <c r="W390" s="152"/>
      <c r="X390" s="152"/>
      <c r="Y390" s="152"/>
      <c r="Z390" s="152"/>
      <c r="AA390" s="152"/>
      <c r="AB390" s="152"/>
      <c r="AC390" s="152"/>
    </row>
    <row r="391" spans="1:29" ht="13.8" x14ac:dyDescent="0.25">
      <c r="A391" s="152"/>
      <c r="B391" s="152"/>
      <c r="C391" s="152"/>
      <c r="D391" s="152"/>
      <c r="E391" s="152"/>
      <c r="F391" s="152"/>
      <c r="G391" s="153"/>
      <c r="H391" s="152"/>
      <c r="I391" s="152"/>
      <c r="J391" s="152"/>
      <c r="K391" s="152"/>
      <c r="L391" s="152"/>
      <c r="M391" s="152"/>
      <c r="N391" s="152"/>
      <c r="O391" s="152"/>
      <c r="P391" s="152"/>
      <c r="Q391" s="152"/>
      <c r="R391" s="152"/>
      <c r="S391" s="152"/>
      <c r="T391" s="152"/>
      <c r="U391" s="152"/>
      <c r="V391" s="152"/>
      <c r="W391" s="152"/>
      <c r="X391" s="152"/>
      <c r="Y391" s="152"/>
      <c r="Z391" s="152"/>
      <c r="AA391" s="152"/>
      <c r="AB391" s="152"/>
      <c r="AC391" s="152"/>
    </row>
    <row r="392" spans="1:29" ht="13.8" x14ac:dyDescent="0.25">
      <c r="A392" s="152"/>
      <c r="B392" s="152"/>
      <c r="C392" s="152"/>
      <c r="D392" s="152"/>
      <c r="E392" s="152"/>
      <c r="F392" s="152"/>
      <c r="G392" s="153"/>
      <c r="H392" s="152"/>
      <c r="I392" s="152"/>
      <c r="J392" s="152"/>
      <c r="K392" s="152"/>
      <c r="L392" s="152"/>
      <c r="M392" s="152"/>
      <c r="N392" s="152"/>
      <c r="O392" s="152"/>
      <c r="P392" s="152"/>
      <c r="Q392" s="152"/>
      <c r="R392" s="152"/>
      <c r="S392" s="152"/>
      <c r="T392" s="152"/>
      <c r="U392" s="152"/>
      <c r="V392" s="152"/>
      <c r="W392" s="152"/>
      <c r="X392" s="152"/>
      <c r="Y392" s="152"/>
      <c r="Z392" s="152"/>
      <c r="AA392" s="152"/>
      <c r="AB392" s="152"/>
      <c r="AC392" s="152"/>
    </row>
    <row r="393" spans="1:29" ht="13.8" x14ac:dyDescent="0.25">
      <c r="A393" s="152"/>
      <c r="B393" s="152"/>
      <c r="C393" s="152"/>
      <c r="D393" s="152"/>
      <c r="E393" s="152"/>
      <c r="F393" s="152"/>
      <c r="G393" s="153"/>
      <c r="H393" s="152"/>
      <c r="I393" s="152"/>
      <c r="J393" s="152"/>
      <c r="K393" s="152"/>
      <c r="L393" s="152"/>
      <c r="M393" s="152"/>
      <c r="N393" s="152"/>
      <c r="O393" s="152"/>
      <c r="P393" s="152"/>
      <c r="Q393" s="152"/>
      <c r="R393" s="152"/>
      <c r="S393" s="152"/>
      <c r="T393" s="152"/>
      <c r="U393" s="152"/>
      <c r="V393" s="152"/>
      <c r="W393" s="152"/>
      <c r="X393" s="152"/>
      <c r="Y393" s="152"/>
      <c r="Z393" s="152"/>
      <c r="AA393" s="152"/>
      <c r="AB393" s="152"/>
      <c r="AC393" s="152"/>
    </row>
    <row r="394" spans="1:29" ht="13.8" x14ac:dyDescent="0.25">
      <c r="A394" s="152"/>
      <c r="B394" s="152"/>
      <c r="C394" s="152"/>
      <c r="D394" s="152"/>
      <c r="E394" s="152"/>
      <c r="F394" s="152"/>
      <c r="G394" s="153"/>
      <c r="H394" s="152"/>
      <c r="I394" s="152"/>
      <c r="J394" s="152"/>
      <c r="K394" s="152"/>
      <c r="L394" s="152"/>
      <c r="M394" s="152"/>
      <c r="N394" s="152"/>
      <c r="O394" s="152"/>
      <c r="P394" s="152"/>
      <c r="Q394" s="152"/>
      <c r="R394" s="152"/>
      <c r="S394" s="152"/>
      <c r="T394" s="152"/>
      <c r="U394" s="152"/>
      <c r="V394" s="152"/>
      <c r="W394" s="152"/>
      <c r="X394" s="152"/>
      <c r="Y394" s="152"/>
      <c r="Z394" s="152"/>
      <c r="AA394" s="152"/>
      <c r="AB394" s="152"/>
      <c r="AC394" s="152"/>
    </row>
    <row r="395" spans="1:29" ht="13.8" x14ac:dyDescent="0.25">
      <c r="A395" s="152"/>
      <c r="B395" s="152"/>
      <c r="C395" s="152"/>
      <c r="D395" s="152"/>
      <c r="E395" s="152"/>
      <c r="F395" s="152"/>
      <c r="G395" s="153"/>
      <c r="H395" s="152"/>
      <c r="I395" s="152"/>
      <c r="J395" s="152"/>
      <c r="K395" s="152"/>
      <c r="L395" s="152"/>
      <c r="M395" s="152"/>
      <c r="N395" s="152"/>
      <c r="O395" s="152"/>
      <c r="P395" s="152"/>
      <c r="Q395" s="152"/>
      <c r="R395" s="152"/>
      <c r="S395" s="152"/>
      <c r="T395" s="152"/>
      <c r="U395" s="152"/>
      <c r="V395" s="152"/>
      <c r="W395" s="152"/>
      <c r="X395" s="152"/>
      <c r="Y395" s="152"/>
      <c r="Z395" s="152"/>
      <c r="AA395" s="152"/>
      <c r="AB395" s="152"/>
      <c r="AC395" s="152"/>
    </row>
    <row r="396" spans="1:29" ht="13.8" x14ac:dyDescent="0.25">
      <c r="A396" s="152"/>
      <c r="B396" s="152"/>
      <c r="C396" s="152"/>
      <c r="D396" s="152"/>
      <c r="E396" s="152"/>
      <c r="F396" s="152"/>
      <c r="G396" s="153"/>
      <c r="H396" s="152"/>
      <c r="I396" s="152"/>
      <c r="J396" s="152"/>
      <c r="K396" s="152"/>
      <c r="L396" s="152"/>
      <c r="M396" s="152"/>
      <c r="N396" s="152"/>
      <c r="O396" s="152"/>
      <c r="P396" s="152"/>
      <c r="Q396" s="152"/>
      <c r="R396" s="152"/>
      <c r="S396" s="152"/>
      <c r="T396" s="152"/>
      <c r="U396" s="152"/>
      <c r="V396" s="152"/>
      <c r="W396" s="152"/>
      <c r="X396" s="152"/>
      <c r="Y396" s="152"/>
      <c r="Z396" s="152"/>
      <c r="AA396" s="152"/>
      <c r="AB396" s="152"/>
      <c r="AC396" s="152"/>
    </row>
    <row r="397" spans="1:29" ht="13.8" x14ac:dyDescent="0.25">
      <c r="A397" s="152"/>
      <c r="B397" s="152"/>
      <c r="C397" s="152"/>
      <c r="D397" s="152"/>
      <c r="E397" s="152"/>
      <c r="F397" s="152"/>
      <c r="G397" s="153"/>
      <c r="H397" s="152"/>
      <c r="I397" s="152"/>
      <c r="J397" s="152"/>
      <c r="K397" s="152"/>
      <c r="L397" s="152"/>
      <c r="M397" s="152"/>
      <c r="N397" s="152"/>
      <c r="O397" s="152"/>
      <c r="P397" s="152"/>
      <c r="Q397" s="152"/>
      <c r="R397" s="152"/>
      <c r="S397" s="152"/>
      <c r="T397" s="152"/>
      <c r="U397" s="152"/>
      <c r="V397" s="152"/>
      <c r="W397" s="152"/>
      <c r="X397" s="152"/>
      <c r="Y397" s="152"/>
      <c r="Z397" s="152"/>
      <c r="AA397" s="152"/>
      <c r="AB397" s="152"/>
      <c r="AC397" s="152"/>
    </row>
    <row r="398" spans="1:29" ht="13.8" x14ac:dyDescent="0.25">
      <c r="A398" s="152"/>
      <c r="B398" s="152"/>
      <c r="C398" s="152"/>
      <c r="D398" s="152"/>
      <c r="E398" s="152"/>
      <c r="F398" s="152"/>
      <c r="G398" s="153"/>
      <c r="H398" s="152"/>
      <c r="I398" s="152"/>
      <c r="J398" s="152"/>
      <c r="K398" s="152"/>
      <c r="L398" s="152"/>
      <c r="M398" s="152"/>
      <c r="N398" s="152"/>
      <c r="O398" s="152"/>
      <c r="P398" s="152"/>
      <c r="Q398" s="152"/>
      <c r="R398" s="152"/>
      <c r="S398" s="152"/>
      <c r="T398" s="152"/>
      <c r="U398" s="152"/>
      <c r="V398" s="152"/>
      <c r="W398" s="152"/>
      <c r="X398" s="152"/>
      <c r="Y398" s="152"/>
      <c r="Z398" s="152"/>
      <c r="AA398" s="152"/>
      <c r="AB398" s="152"/>
      <c r="AC398" s="152"/>
    </row>
    <row r="399" spans="1:29" ht="13.8" x14ac:dyDescent="0.25">
      <c r="A399" s="152"/>
      <c r="B399" s="152"/>
      <c r="C399" s="152"/>
      <c r="D399" s="152"/>
      <c r="E399" s="152"/>
      <c r="F399" s="152"/>
      <c r="G399" s="153"/>
      <c r="H399" s="152"/>
      <c r="I399" s="152"/>
      <c r="J399" s="152"/>
      <c r="K399" s="152"/>
      <c r="L399" s="152"/>
      <c r="M399" s="152"/>
      <c r="N399" s="152"/>
      <c r="O399" s="152"/>
      <c r="P399" s="152"/>
      <c r="Q399" s="152"/>
      <c r="R399" s="152"/>
      <c r="S399" s="152"/>
      <c r="T399" s="152"/>
      <c r="U399" s="152"/>
      <c r="V399" s="152"/>
      <c r="W399" s="152"/>
      <c r="X399" s="152"/>
      <c r="Y399" s="152"/>
      <c r="Z399" s="152"/>
      <c r="AA399" s="152"/>
      <c r="AB399" s="152"/>
      <c r="AC399" s="152"/>
    </row>
    <row r="400" spans="1:29" ht="13.8" x14ac:dyDescent="0.25">
      <c r="A400" s="152"/>
      <c r="B400" s="152"/>
      <c r="C400" s="152"/>
      <c r="D400" s="152"/>
      <c r="E400" s="152"/>
      <c r="F400" s="152"/>
      <c r="G400" s="153"/>
      <c r="H400" s="152"/>
      <c r="I400" s="152"/>
      <c r="J400" s="152"/>
      <c r="K400" s="152"/>
      <c r="L400" s="152"/>
      <c r="M400" s="152"/>
      <c r="N400" s="152"/>
      <c r="O400" s="152"/>
      <c r="P400" s="152"/>
      <c r="Q400" s="152"/>
      <c r="R400" s="152"/>
      <c r="S400" s="152"/>
      <c r="T400" s="152"/>
      <c r="U400" s="152"/>
      <c r="V400" s="152"/>
      <c r="W400" s="152"/>
      <c r="X400" s="152"/>
      <c r="Y400" s="152"/>
      <c r="Z400" s="152"/>
      <c r="AA400" s="152"/>
      <c r="AB400" s="152"/>
      <c r="AC400" s="152"/>
    </row>
    <row r="401" spans="1:29" ht="13.8" x14ac:dyDescent="0.25">
      <c r="A401" s="152"/>
      <c r="B401" s="152"/>
      <c r="C401" s="152"/>
      <c r="D401" s="152"/>
      <c r="E401" s="152"/>
      <c r="F401" s="152"/>
      <c r="G401" s="153"/>
      <c r="H401" s="152"/>
      <c r="I401" s="152"/>
      <c r="J401" s="152"/>
      <c r="K401" s="152"/>
      <c r="L401" s="152"/>
      <c r="M401" s="152"/>
      <c r="N401" s="152"/>
      <c r="O401" s="152"/>
      <c r="P401" s="152"/>
      <c r="Q401" s="152"/>
      <c r="R401" s="152"/>
      <c r="S401" s="152"/>
      <c r="T401" s="152"/>
      <c r="U401" s="152"/>
      <c r="V401" s="152"/>
      <c r="W401" s="152"/>
      <c r="X401" s="152"/>
      <c r="Y401" s="152"/>
      <c r="Z401" s="152"/>
      <c r="AA401" s="152"/>
      <c r="AB401" s="152"/>
      <c r="AC401" s="152"/>
    </row>
    <row r="402" spans="1:29" ht="13.8" x14ac:dyDescent="0.25">
      <c r="A402" s="152"/>
      <c r="B402" s="152"/>
      <c r="C402" s="152"/>
      <c r="D402" s="152"/>
      <c r="E402" s="152"/>
      <c r="F402" s="152"/>
      <c r="G402" s="153"/>
      <c r="H402" s="152"/>
      <c r="I402" s="152"/>
      <c r="J402" s="152"/>
      <c r="K402" s="152"/>
      <c r="L402" s="152"/>
      <c r="M402" s="152"/>
      <c r="N402" s="152"/>
      <c r="O402" s="152"/>
      <c r="P402" s="152"/>
      <c r="Q402" s="152"/>
      <c r="R402" s="152"/>
      <c r="S402" s="152"/>
      <c r="T402" s="152"/>
      <c r="U402" s="152"/>
      <c r="V402" s="152"/>
      <c r="W402" s="152"/>
      <c r="X402" s="152"/>
      <c r="Y402" s="152"/>
      <c r="Z402" s="152"/>
      <c r="AA402" s="152"/>
      <c r="AB402" s="152"/>
      <c r="AC402" s="152"/>
    </row>
    <row r="403" spans="1:29" ht="13.8" x14ac:dyDescent="0.25">
      <c r="A403" s="152"/>
      <c r="B403" s="152"/>
      <c r="C403" s="152"/>
      <c r="D403" s="152"/>
      <c r="E403" s="152"/>
      <c r="F403" s="152"/>
      <c r="G403" s="153"/>
      <c r="H403" s="152"/>
      <c r="I403" s="152"/>
      <c r="J403" s="152"/>
      <c r="K403" s="152"/>
      <c r="L403" s="152"/>
      <c r="M403" s="152"/>
      <c r="N403" s="152"/>
      <c r="O403" s="152"/>
      <c r="P403" s="152"/>
      <c r="Q403" s="152"/>
      <c r="R403" s="152"/>
      <c r="S403" s="152"/>
      <c r="T403" s="152"/>
      <c r="U403" s="152"/>
      <c r="V403" s="152"/>
      <c r="W403" s="152"/>
      <c r="X403" s="152"/>
      <c r="Y403" s="152"/>
      <c r="Z403" s="152"/>
      <c r="AA403" s="152"/>
      <c r="AB403" s="152"/>
      <c r="AC403" s="152"/>
    </row>
    <row r="404" spans="1:29" ht="13.8" x14ac:dyDescent="0.25">
      <c r="A404" s="152"/>
      <c r="B404" s="152"/>
      <c r="C404" s="152"/>
      <c r="D404" s="152"/>
      <c r="E404" s="152"/>
      <c r="F404" s="152"/>
      <c r="G404" s="153"/>
      <c r="H404" s="152"/>
      <c r="I404" s="152"/>
      <c r="J404" s="152"/>
      <c r="K404" s="152"/>
      <c r="L404" s="152"/>
      <c r="M404" s="152"/>
      <c r="N404" s="152"/>
      <c r="O404" s="152"/>
      <c r="P404" s="152"/>
      <c r="Q404" s="152"/>
      <c r="R404" s="152"/>
      <c r="S404" s="152"/>
      <c r="T404" s="152"/>
      <c r="U404" s="152"/>
      <c r="V404" s="152"/>
      <c r="W404" s="152"/>
      <c r="X404" s="152"/>
      <c r="Y404" s="152"/>
      <c r="Z404" s="152"/>
      <c r="AA404" s="152"/>
      <c r="AB404" s="152"/>
      <c r="AC404" s="152"/>
    </row>
    <row r="405" spans="1:29" ht="13.8" x14ac:dyDescent="0.25">
      <c r="A405" s="152"/>
      <c r="B405" s="152"/>
      <c r="C405" s="152"/>
      <c r="D405" s="152"/>
      <c r="E405" s="152"/>
      <c r="F405" s="152"/>
      <c r="G405" s="153"/>
      <c r="H405" s="152"/>
      <c r="I405" s="152"/>
      <c r="J405" s="152"/>
      <c r="K405" s="152"/>
      <c r="L405" s="152"/>
      <c r="M405" s="152"/>
      <c r="N405" s="152"/>
      <c r="O405" s="152"/>
      <c r="P405" s="152"/>
      <c r="Q405" s="152"/>
      <c r="R405" s="152"/>
      <c r="S405" s="152"/>
      <c r="T405" s="152"/>
      <c r="U405" s="152"/>
      <c r="V405" s="152"/>
      <c r="W405" s="152"/>
      <c r="X405" s="152"/>
      <c r="Y405" s="152"/>
      <c r="Z405" s="152"/>
      <c r="AA405" s="152"/>
      <c r="AB405" s="152"/>
      <c r="AC405" s="152"/>
    </row>
    <row r="406" spans="1:29" ht="13.8" x14ac:dyDescent="0.25">
      <c r="A406" s="152"/>
      <c r="B406" s="152"/>
      <c r="C406" s="152"/>
      <c r="D406" s="152"/>
      <c r="E406" s="152"/>
      <c r="F406" s="152"/>
      <c r="G406" s="153"/>
      <c r="H406" s="152"/>
      <c r="I406" s="152"/>
      <c r="J406" s="152"/>
      <c r="K406" s="152"/>
      <c r="L406" s="152"/>
      <c r="M406" s="152"/>
      <c r="N406" s="152"/>
      <c r="O406" s="152"/>
      <c r="P406" s="152"/>
      <c r="Q406" s="152"/>
      <c r="R406" s="152"/>
      <c r="S406" s="152"/>
      <c r="T406" s="152"/>
      <c r="U406" s="152"/>
      <c r="V406" s="152"/>
      <c r="W406" s="152"/>
      <c r="X406" s="152"/>
      <c r="Y406" s="152"/>
      <c r="Z406" s="152"/>
      <c r="AA406" s="152"/>
      <c r="AB406" s="152"/>
      <c r="AC406" s="152"/>
    </row>
    <row r="407" spans="1:29" ht="13.8" x14ac:dyDescent="0.25">
      <c r="A407" s="152"/>
      <c r="B407" s="152"/>
      <c r="C407" s="152"/>
      <c r="D407" s="152"/>
      <c r="E407" s="152"/>
      <c r="F407" s="152"/>
      <c r="G407" s="153"/>
      <c r="H407" s="152"/>
      <c r="I407" s="152"/>
      <c r="J407" s="152"/>
      <c r="K407" s="152"/>
      <c r="L407" s="152"/>
      <c r="M407" s="152"/>
      <c r="N407" s="152"/>
      <c r="O407" s="152"/>
      <c r="P407" s="152"/>
      <c r="Q407" s="152"/>
      <c r="R407" s="152"/>
      <c r="S407" s="152"/>
      <c r="T407" s="152"/>
      <c r="U407" s="152"/>
      <c r="V407" s="152"/>
      <c r="W407" s="152"/>
      <c r="X407" s="152"/>
      <c r="Y407" s="152"/>
      <c r="Z407" s="152"/>
      <c r="AA407" s="152"/>
      <c r="AB407" s="152"/>
      <c r="AC407" s="152"/>
    </row>
    <row r="408" spans="1:29" ht="13.8" x14ac:dyDescent="0.25">
      <c r="A408" s="152"/>
      <c r="B408" s="152"/>
      <c r="C408" s="152"/>
      <c r="D408" s="152"/>
      <c r="E408" s="152"/>
      <c r="F408" s="152"/>
      <c r="G408" s="153"/>
      <c r="H408" s="152"/>
      <c r="I408" s="152"/>
      <c r="J408" s="152"/>
      <c r="K408" s="152"/>
      <c r="L408" s="152"/>
      <c r="M408" s="152"/>
      <c r="N408" s="152"/>
      <c r="O408" s="152"/>
      <c r="P408" s="152"/>
      <c r="Q408" s="152"/>
      <c r="R408" s="152"/>
      <c r="S408" s="152"/>
      <c r="T408" s="152"/>
      <c r="U408" s="152"/>
      <c r="V408" s="152"/>
      <c r="W408" s="152"/>
      <c r="X408" s="152"/>
      <c r="Y408" s="152"/>
      <c r="Z408" s="152"/>
      <c r="AA408" s="152"/>
      <c r="AB408" s="152"/>
      <c r="AC408" s="152"/>
    </row>
    <row r="409" spans="1:29" ht="13.8" x14ac:dyDescent="0.25">
      <c r="A409" s="152"/>
      <c r="B409" s="152"/>
      <c r="C409" s="152"/>
      <c r="D409" s="152"/>
      <c r="E409" s="152"/>
      <c r="F409" s="152"/>
      <c r="G409" s="153"/>
      <c r="H409" s="152"/>
      <c r="I409" s="152"/>
      <c r="J409" s="152"/>
      <c r="K409" s="152"/>
      <c r="L409" s="152"/>
      <c r="M409" s="152"/>
      <c r="N409" s="152"/>
      <c r="O409" s="152"/>
      <c r="P409" s="152"/>
      <c r="Q409" s="152"/>
      <c r="R409" s="152"/>
      <c r="S409" s="152"/>
      <c r="T409" s="152"/>
      <c r="U409" s="152"/>
      <c r="V409" s="152"/>
      <c r="W409" s="152"/>
      <c r="X409" s="152"/>
      <c r="Y409" s="152"/>
      <c r="Z409" s="152"/>
      <c r="AA409" s="152"/>
      <c r="AB409" s="152"/>
      <c r="AC409" s="152"/>
    </row>
    <row r="410" spans="1:29" ht="13.8" x14ac:dyDescent="0.25">
      <c r="A410" s="152"/>
      <c r="B410" s="152"/>
      <c r="C410" s="152"/>
      <c r="D410" s="152"/>
      <c r="E410" s="152"/>
      <c r="F410" s="152"/>
      <c r="G410" s="153"/>
      <c r="H410" s="152"/>
      <c r="I410" s="152"/>
      <c r="J410" s="152"/>
      <c r="K410" s="152"/>
      <c r="L410" s="152"/>
      <c r="M410" s="152"/>
      <c r="N410" s="152"/>
      <c r="O410" s="152"/>
      <c r="P410" s="152"/>
      <c r="Q410" s="152"/>
      <c r="R410" s="152"/>
      <c r="S410" s="152"/>
      <c r="T410" s="152"/>
      <c r="U410" s="152"/>
      <c r="V410" s="152"/>
      <c r="W410" s="152"/>
      <c r="X410" s="152"/>
      <c r="Y410" s="152"/>
      <c r="Z410" s="152"/>
      <c r="AA410" s="152"/>
      <c r="AB410" s="152"/>
      <c r="AC410" s="152"/>
    </row>
    <row r="411" spans="1:29" ht="13.8" x14ac:dyDescent="0.25">
      <c r="A411" s="152"/>
      <c r="B411" s="152"/>
      <c r="C411" s="152"/>
      <c r="D411" s="152"/>
      <c r="E411" s="152"/>
      <c r="F411" s="152"/>
      <c r="G411" s="153"/>
      <c r="H411" s="152"/>
      <c r="I411" s="152"/>
      <c r="J411" s="152"/>
      <c r="K411" s="152"/>
      <c r="L411" s="152"/>
      <c r="M411" s="152"/>
      <c r="N411" s="152"/>
      <c r="O411" s="152"/>
      <c r="P411" s="152"/>
      <c r="Q411" s="152"/>
      <c r="R411" s="152"/>
      <c r="S411" s="152"/>
      <c r="T411" s="152"/>
      <c r="U411" s="152"/>
      <c r="V411" s="152"/>
      <c r="W411" s="152"/>
      <c r="X411" s="152"/>
      <c r="Y411" s="152"/>
      <c r="Z411" s="152"/>
      <c r="AA411" s="152"/>
      <c r="AB411" s="152"/>
      <c r="AC411" s="152"/>
    </row>
    <row r="412" spans="1:29" ht="13.8" x14ac:dyDescent="0.25">
      <c r="A412" s="152"/>
      <c r="B412" s="152"/>
      <c r="C412" s="152"/>
      <c r="D412" s="152"/>
      <c r="E412" s="152"/>
      <c r="F412" s="152"/>
      <c r="G412" s="153"/>
      <c r="H412" s="152"/>
      <c r="I412" s="152"/>
      <c r="J412" s="152"/>
      <c r="K412" s="152"/>
      <c r="L412" s="152"/>
      <c r="M412" s="152"/>
      <c r="N412" s="152"/>
      <c r="O412" s="152"/>
      <c r="P412" s="152"/>
      <c r="Q412" s="152"/>
      <c r="R412" s="152"/>
      <c r="S412" s="152"/>
      <c r="T412" s="152"/>
      <c r="U412" s="152"/>
      <c r="V412" s="152"/>
      <c r="W412" s="152"/>
      <c r="X412" s="152"/>
      <c r="Y412" s="152"/>
      <c r="Z412" s="152"/>
      <c r="AA412" s="152"/>
      <c r="AB412" s="152"/>
      <c r="AC412" s="152"/>
    </row>
    <row r="413" spans="1:29" ht="13.8" x14ac:dyDescent="0.25">
      <c r="A413" s="152"/>
      <c r="B413" s="152"/>
      <c r="C413" s="152"/>
      <c r="D413" s="152"/>
      <c r="E413" s="152"/>
      <c r="F413" s="152"/>
      <c r="G413" s="153"/>
      <c r="H413" s="152"/>
      <c r="I413" s="152"/>
      <c r="J413" s="152"/>
      <c r="K413" s="152"/>
      <c r="L413" s="152"/>
      <c r="M413" s="152"/>
      <c r="N413" s="152"/>
      <c r="O413" s="152"/>
      <c r="P413" s="152"/>
      <c r="Q413" s="152"/>
      <c r="R413" s="152"/>
      <c r="S413" s="152"/>
      <c r="T413" s="152"/>
      <c r="U413" s="152"/>
      <c r="V413" s="152"/>
      <c r="W413" s="152"/>
      <c r="X413" s="152"/>
      <c r="Y413" s="152"/>
      <c r="Z413" s="152"/>
      <c r="AA413" s="152"/>
      <c r="AB413" s="152"/>
      <c r="AC413" s="152"/>
    </row>
    <row r="414" spans="1:29" ht="13.8" x14ac:dyDescent="0.25">
      <c r="A414" s="152"/>
      <c r="B414" s="152"/>
      <c r="C414" s="152"/>
      <c r="D414" s="152"/>
      <c r="E414" s="152"/>
      <c r="F414" s="152"/>
      <c r="G414" s="153"/>
      <c r="H414" s="152"/>
      <c r="I414" s="152"/>
      <c r="J414" s="152"/>
      <c r="K414" s="152"/>
      <c r="L414" s="152"/>
      <c r="M414" s="152"/>
      <c r="N414" s="152"/>
      <c r="O414" s="152"/>
      <c r="P414" s="152"/>
      <c r="Q414" s="152"/>
      <c r="R414" s="152"/>
      <c r="S414" s="152"/>
      <c r="T414" s="152"/>
      <c r="U414" s="152"/>
      <c r="V414" s="152"/>
      <c r="W414" s="152"/>
      <c r="X414" s="152"/>
      <c r="Y414" s="152"/>
      <c r="Z414" s="152"/>
      <c r="AA414" s="152"/>
      <c r="AB414" s="152"/>
      <c r="AC414" s="152"/>
    </row>
    <row r="415" spans="1:29" ht="13.8" x14ac:dyDescent="0.25">
      <c r="A415" s="152"/>
      <c r="B415" s="152"/>
      <c r="C415" s="152"/>
      <c r="D415" s="152"/>
      <c r="E415" s="152"/>
      <c r="F415" s="152"/>
      <c r="G415" s="153"/>
      <c r="H415" s="152"/>
      <c r="I415" s="152"/>
      <c r="J415" s="152"/>
      <c r="K415" s="152"/>
      <c r="L415" s="152"/>
      <c r="M415" s="152"/>
      <c r="N415" s="152"/>
      <c r="O415" s="152"/>
      <c r="P415" s="152"/>
      <c r="Q415" s="152"/>
      <c r="R415" s="152"/>
      <c r="S415" s="152"/>
      <c r="T415" s="152"/>
      <c r="U415" s="152"/>
      <c r="V415" s="152"/>
      <c r="W415" s="152"/>
      <c r="X415" s="152"/>
      <c r="Y415" s="152"/>
      <c r="Z415" s="152"/>
      <c r="AA415" s="152"/>
      <c r="AB415" s="152"/>
      <c r="AC415" s="152"/>
    </row>
    <row r="416" spans="1:29" ht="13.8" x14ac:dyDescent="0.25">
      <c r="A416" s="152"/>
      <c r="B416" s="152"/>
      <c r="C416" s="152"/>
      <c r="D416" s="152"/>
      <c r="E416" s="152"/>
      <c r="F416" s="152"/>
      <c r="G416" s="153"/>
      <c r="H416" s="152"/>
      <c r="I416" s="152"/>
      <c r="J416" s="152"/>
      <c r="K416" s="152"/>
      <c r="L416" s="152"/>
      <c r="M416" s="152"/>
      <c r="N416" s="152"/>
      <c r="O416" s="152"/>
      <c r="P416" s="152"/>
      <c r="Q416" s="152"/>
      <c r="R416" s="152"/>
      <c r="S416" s="152"/>
      <c r="T416" s="152"/>
      <c r="U416" s="152"/>
      <c r="V416" s="152"/>
      <c r="W416" s="152"/>
      <c r="X416" s="152"/>
      <c r="Y416" s="152"/>
      <c r="Z416" s="152"/>
      <c r="AA416" s="152"/>
      <c r="AB416" s="152"/>
      <c r="AC416" s="152"/>
    </row>
    <row r="417" spans="1:29" ht="13.8" x14ac:dyDescent="0.25">
      <c r="A417" s="152"/>
      <c r="B417" s="152"/>
      <c r="C417" s="152"/>
      <c r="D417" s="152"/>
      <c r="E417" s="152"/>
      <c r="F417" s="152"/>
      <c r="G417" s="153"/>
      <c r="H417" s="152"/>
      <c r="I417" s="152"/>
      <c r="J417" s="152"/>
      <c r="K417" s="152"/>
      <c r="L417" s="152"/>
      <c r="M417" s="152"/>
      <c r="N417" s="152"/>
      <c r="O417" s="152"/>
      <c r="P417" s="152"/>
      <c r="Q417" s="152"/>
      <c r="R417" s="152"/>
      <c r="S417" s="152"/>
      <c r="T417" s="152"/>
      <c r="U417" s="152"/>
      <c r="V417" s="152"/>
      <c r="W417" s="152"/>
      <c r="X417" s="152"/>
      <c r="Y417" s="152"/>
      <c r="Z417" s="152"/>
      <c r="AA417" s="152"/>
      <c r="AB417" s="152"/>
      <c r="AC417" s="152"/>
    </row>
    <row r="418" spans="1:29" ht="13.8" x14ac:dyDescent="0.25">
      <c r="A418" s="152"/>
      <c r="B418" s="152"/>
      <c r="C418" s="152"/>
      <c r="D418" s="152"/>
      <c r="E418" s="152"/>
      <c r="F418" s="152"/>
      <c r="G418" s="153"/>
      <c r="H418" s="152"/>
      <c r="I418" s="152"/>
      <c r="J418" s="152"/>
      <c r="K418" s="152"/>
      <c r="L418" s="152"/>
      <c r="M418" s="152"/>
      <c r="N418" s="152"/>
      <c r="O418" s="152"/>
      <c r="P418" s="152"/>
      <c r="Q418" s="152"/>
      <c r="R418" s="152"/>
      <c r="S418" s="152"/>
      <c r="T418" s="152"/>
      <c r="U418" s="152"/>
      <c r="V418" s="152"/>
      <c r="W418" s="152"/>
      <c r="X418" s="152"/>
      <c r="Y418" s="152"/>
      <c r="Z418" s="152"/>
      <c r="AA418" s="152"/>
      <c r="AB418" s="152"/>
      <c r="AC418" s="152"/>
    </row>
    <row r="419" spans="1:29" ht="13.8" x14ac:dyDescent="0.25">
      <c r="A419" s="152"/>
      <c r="B419" s="152"/>
      <c r="C419" s="152"/>
      <c r="D419" s="152"/>
      <c r="E419" s="152"/>
      <c r="F419" s="152"/>
      <c r="G419" s="153"/>
      <c r="H419" s="152"/>
      <c r="I419" s="152"/>
      <c r="J419" s="152"/>
      <c r="K419" s="152"/>
      <c r="L419" s="152"/>
      <c r="M419" s="152"/>
      <c r="N419" s="152"/>
      <c r="O419" s="152"/>
      <c r="P419" s="152"/>
      <c r="Q419" s="152"/>
      <c r="R419" s="152"/>
      <c r="S419" s="152"/>
      <c r="T419" s="152"/>
      <c r="U419" s="152"/>
      <c r="V419" s="152"/>
      <c r="W419" s="152"/>
      <c r="X419" s="152"/>
      <c r="Y419" s="152"/>
      <c r="Z419" s="152"/>
      <c r="AA419" s="152"/>
      <c r="AB419" s="152"/>
      <c r="AC419" s="152"/>
    </row>
    <row r="420" spans="1:29" ht="13.8" x14ac:dyDescent="0.25">
      <c r="A420" s="152"/>
      <c r="B420" s="152"/>
      <c r="C420" s="152"/>
      <c r="D420" s="152"/>
      <c r="E420" s="152"/>
      <c r="F420" s="152"/>
      <c r="G420" s="153"/>
      <c r="H420" s="152"/>
      <c r="I420" s="152"/>
      <c r="J420" s="152"/>
      <c r="K420" s="152"/>
      <c r="L420" s="152"/>
      <c r="M420" s="152"/>
      <c r="N420" s="152"/>
      <c r="O420" s="152"/>
      <c r="P420" s="152"/>
      <c r="Q420" s="152"/>
      <c r="R420" s="152"/>
      <c r="S420" s="152"/>
      <c r="T420" s="152"/>
      <c r="U420" s="152"/>
      <c r="V420" s="152"/>
      <c r="W420" s="152"/>
      <c r="X420" s="152"/>
      <c r="Y420" s="152"/>
      <c r="Z420" s="152"/>
      <c r="AA420" s="152"/>
      <c r="AB420" s="152"/>
      <c r="AC420" s="152"/>
    </row>
    <row r="421" spans="1:29" ht="13.8" x14ac:dyDescent="0.25">
      <c r="A421" s="152"/>
      <c r="B421" s="152"/>
      <c r="C421" s="152"/>
      <c r="D421" s="152"/>
      <c r="E421" s="152"/>
      <c r="F421" s="152"/>
      <c r="G421" s="153"/>
      <c r="H421" s="152"/>
      <c r="I421" s="152"/>
      <c r="J421" s="152"/>
      <c r="K421" s="152"/>
      <c r="L421" s="152"/>
      <c r="M421" s="152"/>
      <c r="N421" s="152"/>
      <c r="O421" s="152"/>
      <c r="P421" s="152"/>
      <c r="Q421" s="152"/>
      <c r="R421" s="152"/>
      <c r="S421" s="152"/>
      <c r="T421" s="152"/>
      <c r="U421" s="152"/>
      <c r="V421" s="152"/>
      <c r="W421" s="152"/>
      <c r="X421" s="152"/>
      <c r="Y421" s="152"/>
      <c r="Z421" s="152"/>
      <c r="AA421" s="152"/>
      <c r="AB421" s="152"/>
      <c r="AC421" s="152"/>
    </row>
    <row r="422" spans="1:29" ht="13.8" x14ac:dyDescent="0.25">
      <c r="A422" s="152"/>
      <c r="B422" s="152"/>
      <c r="C422" s="152"/>
      <c r="D422" s="152"/>
      <c r="E422" s="152"/>
      <c r="F422" s="152"/>
      <c r="G422" s="153"/>
      <c r="H422" s="152"/>
      <c r="I422" s="152"/>
      <c r="J422" s="152"/>
      <c r="K422" s="152"/>
      <c r="L422" s="152"/>
      <c r="M422" s="152"/>
      <c r="N422" s="152"/>
      <c r="O422" s="152"/>
      <c r="P422" s="152"/>
      <c r="Q422" s="152"/>
      <c r="R422" s="152"/>
      <c r="S422" s="152"/>
      <c r="T422" s="152"/>
      <c r="U422" s="152"/>
      <c r="V422" s="152"/>
      <c r="W422" s="152"/>
      <c r="X422" s="152"/>
      <c r="Y422" s="152"/>
      <c r="Z422" s="152"/>
      <c r="AA422" s="152"/>
      <c r="AB422" s="152"/>
      <c r="AC422" s="152"/>
    </row>
    <row r="423" spans="1:29" ht="13.8" x14ac:dyDescent="0.25">
      <c r="A423" s="152"/>
      <c r="B423" s="152"/>
      <c r="C423" s="152"/>
      <c r="D423" s="152"/>
      <c r="E423" s="152"/>
      <c r="F423" s="152"/>
      <c r="G423" s="153"/>
      <c r="H423" s="152"/>
      <c r="I423" s="152"/>
      <c r="J423" s="152"/>
      <c r="K423" s="152"/>
      <c r="L423" s="152"/>
      <c r="M423" s="152"/>
      <c r="N423" s="152"/>
      <c r="O423" s="152"/>
      <c r="P423" s="152"/>
      <c r="Q423" s="152"/>
      <c r="R423" s="152"/>
      <c r="S423" s="152"/>
      <c r="T423" s="152"/>
      <c r="U423" s="152"/>
      <c r="V423" s="152"/>
      <c r="W423" s="152"/>
      <c r="X423" s="152"/>
      <c r="Y423" s="152"/>
      <c r="Z423" s="152"/>
      <c r="AA423" s="152"/>
      <c r="AB423" s="152"/>
      <c r="AC423" s="152"/>
    </row>
    <row r="424" spans="1:29" ht="13.8" x14ac:dyDescent="0.25">
      <c r="A424" s="152"/>
      <c r="B424" s="152"/>
      <c r="C424" s="152"/>
      <c r="D424" s="152"/>
      <c r="E424" s="152"/>
      <c r="F424" s="152"/>
      <c r="G424" s="153"/>
      <c r="H424" s="152"/>
      <c r="I424" s="152"/>
      <c r="J424" s="152"/>
      <c r="K424" s="152"/>
      <c r="L424" s="152"/>
      <c r="M424" s="152"/>
      <c r="N424" s="152"/>
      <c r="O424" s="152"/>
      <c r="P424" s="152"/>
      <c r="Q424" s="152"/>
      <c r="R424" s="152"/>
      <c r="S424" s="152"/>
      <c r="T424" s="152"/>
      <c r="U424" s="152"/>
      <c r="V424" s="152"/>
      <c r="W424" s="152"/>
      <c r="X424" s="152"/>
      <c r="Y424" s="152"/>
      <c r="Z424" s="152"/>
      <c r="AA424" s="152"/>
      <c r="AB424" s="152"/>
      <c r="AC424" s="152"/>
    </row>
    <row r="425" spans="1:29" ht="13.8" x14ac:dyDescent="0.25">
      <c r="A425" s="152"/>
      <c r="B425" s="152"/>
      <c r="C425" s="152"/>
      <c r="D425" s="152"/>
      <c r="E425" s="152"/>
      <c r="F425" s="152"/>
      <c r="G425" s="153"/>
      <c r="H425" s="152"/>
      <c r="I425" s="152"/>
      <c r="J425" s="152"/>
      <c r="K425" s="152"/>
      <c r="L425" s="152"/>
      <c r="M425" s="152"/>
      <c r="N425" s="152"/>
      <c r="O425" s="152"/>
      <c r="P425" s="152"/>
      <c r="Q425" s="152"/>
      <c r="R425" s="152"/>
      <c r="S425" s="152"/>
      <c r="T425" s="152"/>
      <c r="U425" s="152"/>
      <c r="V425" s="152"/>
      <c r="W425" s="152"/>
      <c r="X425" s="152"/>
      <c r="Y425" s="152"/>
      <c r="Z425" s="152"/>
      <c r="AA425" s="152"/>
      <c r="AB425" s="152"/>
      <c r="AC425" s="152"/>
    </row>
    <row r="426" spans="1:29" ht="13.8" x14ac:dyDescent="0.25">
      <c r="A426" s="152"/>
      <c r="B426" s="152"/>
      <c r="C426" s="152"/>
      <c r="D426" s="152"/>
      <c r="E426" s="152"/>
      <c r="F426" s="152"/>
      <c r="G426" s="153"/>
      <c r="H426" s="152"/>
      <c r="I426" s="152"/>
      <c r="J426" s="152"/>
      <c r="K426" s="152"/>
      <c r="L426" s="152"/>
      <c r="M426" s="152"/>
      <c r="N426" s="152"/>
      <c r="O426" s="152"/>
      <c r="P426" s="152"/>
      <c r="Q426" s="152"/>
      <c r="R426" s="152"/>
      <c r="S426" s="152"/>
      <c r="T426" s="152"/>
      <c r="U426" s="152"/>
      <c r="V426" s="152"/>
      <c r="W426" s="152"/>
      <c r="X426" s="152"/>
      <c r="Y426" s="152"/>
      <c r="Z426" s="152"/>
      <c r="AA426" s="152"/>
      <c r="AB426" s="152"/>
      <c r="AC426" s="152"/>
    </row>
    <row r="427" spans="1:29" ht="13.8" x14ac:dyDescent="0.25">
      <c r="A427" s="152"/>
      <c r="B427" s="152"/>
      <c r="C427" s="152"/>
      <c r="D427" s="152"/>
      <c r="E427" s="152"/>
      <c r="F427" s="152"/>
      <c r="G427" s="153"/>
      <c r="H427" s="152"/>
      <c r="I427" s="152"/>
      <c r="J427" s="152"/>
      <c r="K427" s="152"/>
      <c r="L427" s="152"/>
      <c r="M427" s="152"/>
      <c r="N427" s="152"/>
      <c r="O427" s="152"/>
      <c r="P427" s="152"/>
      <c r="Q427" s="152"/>
      <c r="R427" s="152"/>
      <c r="S427" s="152"/>
      <c r="T427" s="152"/>
      <c r="U427" s="152"/>
      <c r="V427" s="152"/>
      <c r="W427" s="152"/>
      <c r="X427" s="152"/>
      <c r="Y427" s="152"/>
      <c r="Z427" s="152"/>
      <c r="AA427" s="152"/>
      <c r="AB427" s="152"/>
      <c r="AC427" s="152"/>
    </row>
    <row r="428" spans="1:29" ht="13.8" x14ac:dyDescent="0.25">
      <c r="A428" s="152"/>
      <c r="B428" s="152"/>
      <c r="C428" s="152"/>
      <c r="D428" s="152"/>
      <c r="E428" s="152"/>
      <c r="F428" s="152"/>
      <c r="G428" s="153"/>
      <c r="H428" s="152"/>
      <c r="I428" s="152"/>
      <c r="J428" s="152"/>
      <c r="K428" s="152"/>
      <c r="L428" s="152"/>
      <c r="M428" s="152"/>
      <c r="N428" s="152"/>
      <c r="O428" s="152"/>
      <c r="P428" s="152"/>
      <c r="Q428" s="152"/>
      <c r="R428" s="152"/>
      <c r="S428" s="152"/>
      <c r="T428" s="152"/>
      <c r="U428" s="152"/>
      <c r="V428" s="152"/>
      <c r="W428" s="152"/>
      <c r="X428" s="152"/>
      <c r="Y428" s="152"/>
      <c r="Z428" s="152"/>
      <c r="AA428" s="152"/>
      <c r="AB428" s="152"/>
      <c r="AC428" s="152"/>
    </row>
    <row r="429" spans="1:29" ht="13.8" x14ac:dyDescent="0.25">
      <c r="A429" s="152"/>
      <c r="B429" s="152"/>
      <c r="C429" s="152"/>
      <c r="D429" s="152"/>
      <c r="E429" s="152"/>
      <c r="F429" s="152"/>
      <c r="G429" s="153"/>
      <c r="H429" s="152"/>
      <c r="I429" s="152"/>
      <c r="J429" s="152"/>
      <c r="K429" s="152"/>
      <c r="L429" s="152"/>
      <c r="M429" s="152"/>
      <c r="N429" s="152"/>
      <c r="O429" s="152"/>
      <c r="P429" s="152"/>
      <c r="Q429" s="152"/>
      <c r="R429" s="152"/>
      <c r="S429" s="152"/>
      <c r="T429" s="152"/>
      <c r="U429" s="152"/>
      <c r="V429" s="152"/>
      <c r="W429" s="152"/>
      <c r="X429" s="152"/>
      <c r="Y429" s="152"/>
      <c r="Z429" s="152"/>
      <c r="AA429" s="152"/>
      <c r="AB429" s="152"/>
      <c r="AC429" s="152"/>
    </row>
    <row r="430" spans="1:29" ht="13.8" x14ac:dyDescent="0.25">
      <c r="A430" s="152"/>
      <c r="B430" s="152"/>
      <c r="C430" s="152"/>
      <c r="D430" s="152"/>
      <c r="E430" s="152"/>
      <c r="F430" s="152"/>
      <c r="G430" s="153"/>
      <c r="H430" s="152"/>
      <c r="I430" s="152"/>
      <c r="J430" s="152"/>
      <c r="K430" s="152"/>
      <c r="L430" s="152"/>
      <c r="M430" s="152"/>
      <c r="N430" s="152"/>
      <c r="O430" s="152"/>
      <c r="P430" s="152"/>
      <c r="Q430" s="152"/>
      <c r="R430" s="152"/>
      <c r="S430" s="152"/>
      <c r="T430" s="152"/>
      <c r="U430" s="152"/>
      <c r="V430" s="152"/>
      <c r="W430" s="152"/>
      <c r="X430" s="152"/>
      <c r="Y430" s="152"/>
      <c r="Z430" s="152"/>
      <c r="AA430" s="152"/>
      <c r="AB430" s="152"/>
      <c r="AC430" s="152"/>
    </row>
    <row r="431" spans="1:29" ht="13.8" x14ac:dyDescent="0.25">
      <c r="A431" s="152"/>
      <c r="B431" s="152"/>
      <c r="C431" s="152"/>
      <c r="D431" s="152"/>
      <c r="E431" s="152"/>
      <c r="F431" s="152"/>
      <c r="G431" s="153"/>
      <c r="H431" s="152"/>
      <c r="I431" s="152"/>
      <c r="J431" s="152"/>
      <c r="K431" s="152"/>
      <c r="L431" s="152"/>
      <c r="M431" s="152"/>
      <c r="N431" s="152"/>
      <c r="O431" s="152"/>
      <c r="P431" s="152"/>
      <c r="Q431" s="152"/>
      <c r="R431" s="152"/>
      <c r="S431" s="152"/>
      <c r="T431" s="152"/>
      <c r="U431" s="152"/>
      <c r="V431" s="152"/>
      <c r="W431" s="152"/>
      <c r="X431" s="152"/>
      <c r="Y431" s="152"/>
      <c r="Z431" s="152"/>
      <c r="AA431" s="152"/>
      <c r="AB431" s="152"/>
      <c r="AC431" s="152"/>
    </row>
    <row r="432" spans="1:29" ht="13.8" x14ac:dyDescent="0.25">
      <c r="A432" s="152"/>
      <c r="B432" s="152"/>
      <c r="C432" s="152"/>
      <c r="D432" s="152"/>
      <c r="E432" s="152"/>
      <c r="F432" s="152"/>
      <c r="G432" s="153"/>
      <c r="H432" s="152"/>
      <c r="I432" s="152"/>
      <c r="J432" s="152"/>
      <c r="K432" s="152"/>
      <c r="L432" s="152"/>
      <c r="M432" s="152"/>
      <c r="N432" s="152"/>
      <c r="O432" s="152"/>
      <c r="P432" s="152"/>
      <c r="Q432" s="152"/>
      <c r="R432" s="152"/>
      <c r="S432" s="152"/>
      <c r="T432" s="152"/>
      <c r="U432" s="152"/>
      <c r="V432" s="152"/>
      <c r="W432" s="152"/>
      <c r="X432" s="152"/>
      <c r="Y432" s="152"/>
      <c r="Z432" s="152"/>
      <c r="AA432" s="152"/>
      <c r="AB432" s="152"/>
      <c r="AC432" s="152"/>
    </row>
    <row r="433" spans="1:29" ht="13.8" x14ac:dyDescent="0.25">
      <c r="A433" s="152"/>
      <c r="B433" s="152"/>
      <c r="C433" s="152"/>
      <c r="D433" s="152"/>
      <c r="E433" s="152"/>
      <c r="F433" s="152"/>
      <c r="G433" s="153"/>
      <c r="H433" s="152"/>
      <c r="I433" s="152"/>
      <c r="J433" s="152"/>
      <c r="K433" s="152"/>
      <c r="L433" s="152"/>
      <c r="M433" s="152"/>
      <c r="N433" s="152"/>
      <c r="O433" s="152"/>
      <c r="P433" s="152"/>
      <c r="Q433" s="152"/>
      <c r="R433" s="152"/>
      <c r="S433" s="152"/>
      <c r="T433" s="152"/>
      <c r="U433" s="152"/>
      <c r="V433" s="152"/>
      <c r="W433" s="152"/>
      <c r="X433" s="152"/>
      <c r="Y433" s="152"/>
      <c r="Z433" s="152"/>
      <c r="AA433" s="152"/>
      <c r="AB433" s="152"/>
      <c r="AC433" s="152"/>
    </row>
    <row r="434" spans="1:29" ht="13.8" x14ac:dyDescent="0.25">
      <c r="A434" s="152"/>
      <c r="B434" s="152"/>
      <c r="C434" s="152"/>
      <c r="D434" s="152"/>
      <c r="E434" s="152"/>
      <c r="F434" s="152"/>
      <c r="G434" s="153"/>
      <c r="H434" s="152"/>
      <c r="I434" s="152"/>
      <c r="J434" s="152"/>
      <c r="K434" s="152"/>
      <c r="L434" s="152"/>
      <c r="M434" s="152"/>
      <c r="N434" s="152"/>
      <c r="O434" s="152"/>
      <c r="P434" s="152"/>
      <c r="Q434" s="152"/>
      <c r="R434" s="152"/>
      <c r="S434" s="152"/>
      <c r="T434" s="152"/>
      <c r="U434" s="152"/>
      <c r="V434" s="152"/>
      <c r="W434" s="152"/>
      <c r="X434" s="152"/>
      <c r="Y434" s="152"/>
      <c r="Z434" s="152"/>
      <c r="AA434" s="152"/>
      <c r="AB434" s="152"/>
      <c r="AC434" s="152"/>
    </row>
    <row r="435" spans="1:29" ht="13.8" x14ac:dyDescent="0.25">
      <c r="A435" s="152"/>
      <c r="B435" s="152"/>
      <c r="C435" s="152"/>
      <c r="D435" s="152"/>
      <c r="E435" s="152"/>
      <c r="F435" s="152"/>
      <c r="G435" s="153"/>
      <c r="H435" s="152"/>
      <c r="I435" s="152"/>
      <c r="J435" s="152"/>
      <c r="K435" s="152"/>
      <c r="L435" s="152"/>
      <c r="M435" s="152"/>
      <c r="N435" s="152"/>
      <c r="O435" s="152"/>
      <c r="P435" s="152"/>
      <c r="Q435" s="152"/>
      <c r="R435" s="152"/>
      <c r="S435" s="152"/>
      <c r="T435" s="152"/>
      <c r="U435" s="152"/>
      <c r="V435" s="152"/>
      <c r="W435" s="152"/>
      <c r="X435" s="152"/>
      <c r="Y435" s="152"/>
      <c r="Z435" s="152"/>
      <c r="AA435" s="152"/>
      <c r="AB435" s="152"/>
      <c r="AC435" s="152"/>
    </row>
    <row r="436" spans="1:29" ht="13.8" x14ac:dyDescent="0.25">
      <c r="A436" s="152"/>
      <c r="B436" s="152"/>
      <c r="C436" s="152"/>
      <c r="D436" s="152"/>
      <c r="E436" s="152"/>
      <c r="F436" s="152"/>
      <c r="G436" s="153"/>
      <c r="H436" s="152"/>
      <c r="I436" s="152"/>
      <c r="J436" s="152"/>
      <c r="K436" s="152"/>
      <c r="L436" s="152"/>
      <c r="M436" s="152"/>
      <c r="N436" s="152"/>
      <c r="O436" s="152"/>
      <c r="P436" s="152"/>
      <c r="Q436" s="152"/>
      <c r="R436" s="152"/>
      <c r="S436" s="152"/>
      <c r="T436" s="152"/>
      <c r="U436" s="152"/>
      <c r="V436" s="152"/>
      <c r="W436" s="152"/>
      <c r="X436" s="152"/>
      <c r="Y436" s="152"/>
      <c r="Z436" s="152"/>
      <c r="AA436" s="152"/>
      <c r="AB436" s="152"/>
      <c r="AC436" s="152"/>
    </row>
    <row r="437" spans="1:29" ht="13.8" x14ac:dyDescent="0.25">
      <c r="A437" s="152"/>
      <c r="B437" s="152"/>
      <c r="C437" s="152"/>
      <c r="D437" s="152"/>
      <c r="E437" s="152"/>
      <c r="F437" s="152"/>
      <c r="G437" s="153"/>
      <c r="H437" s="152"/>
      <c r="I437" s="152"/>
      <c r="J437" s="152"/>
      <c r="K437" s="152"/>
      <c r="L437" s="152"/>
      <c r="M437" s="152"/>
      <c r="N437" s="152"/>
      <c r="O437" s="152"/>
      <c r="P437" s="152"/>
      <c r="Q437" s="152"/>
      <c r="R437" s="152"/>
      <c r="S437" s="152"/>
      <c r="T437" s="152"/>
      <c r="U437" s="152"/>
      <c r="V437" s="152"/>
      <c r="W437" s="152"/>
      <c r="X437" s="152"/>
      <c r="Y437" s="152"/>
      <c r="Z437" s="152"/>
      <c r="AA437" s="152"/>
      <c r="AB437" s="152"/>
      <c r="AC437" s="152"/>
    </row>
    <row r="438" spans="1:29" ht="13.8" x14ac:dyDescent="0.25">
      <c r="A438" s="152"/>
      <c r="B438" s="152"/>
      <c r="C438" s="152"/>
      <c r="D438" s="152"/>
      <c r="E438" s="152"/>
      <c r="F438" s="152"/>
      <c r="G438" s="153"/>
      <c r="H438" s="152"/>
      <c r="I438" s="152"/>
      <c r="J438" s="152"/>
      <c r="K438" s="152"/>
      <c r="L438" s="152"/>
      <c r="M438" s="152"/>
      <c r="N438" s="152"/>
      <c r="O438" s="152"/>
      <c r="P438" s="152"/>
      <c r="Q438" s="152"/>
      <c r="R438" s="152"/>
      <c r="S438" s="152"/>
      <c r="T438" s="152"/>
      <c r="U438" s="152"/>
      <c r="V438" s="152"/>
      <c r="W438" s="152"/>
      <c r="X438" s="152"/>
      <c r="Y438" s="152"/>
      <c r="Z438" s="152"/>
      <c r="AA438" s="152"/>
      <c r="AB438" s="152"/>
      <c r="AC438" s="152"/>
    </row>
    <row r="439" spans="1:29" ht="13.8" x14ac:dyDescent="0.25">
      <c r="A439" s="152"/>
      <c r="B439" s="152"/>
      <c r="C439" s="152"/>
      <c r="D439" s="152"/>
      <c r="E439" s="152"/>
      <c r="F439" s="152"/>
      <c r="G439" s="153"/>
      <c r="H439" s="152"/>
      <c r="I439" s="152"/>
      <c r="J439" s="152"/>
      <c r="K439" s="152"/>
      <c r="L439" s="152"/>
      <c r="M439" s="152"/>
      <c r="N439" s="152"/>
      <c r="O439" s="152"/>
      <c r="P439" s="152"/>
      <c r="Q439" s="152"/>
      <c r="R439" s="152"/>
      <c r="S439" s="152"/>
      <c r="T439" s="152"/>
      <c r="U439" s="152"/>
      <c r="V439" s="152"/>
      <c r="W439" s="152"/>
      <c r="X439" s="152"/>
      <c r="Y439" s="152"/>
      <c r="Z439" s="152"/>
      <c r="AA439" s="152"/>
      <c r="AB439" s="152"/>
      <c r="AC439" s="152"/>
    </row>
    <row r="440" spans="1:29" ht="13.2" x14ac:dyDescent="0.25">
      <c r="A440" s="236"/>
      <c r="B440" s="236"/>
      <c r="C440" s="236"/>
      <c r="D440" s="236"/>
      <c r="E440" s="236"/>
      <c r="F440" s="236"/>
      <c r="G440" s="237"/>
      <c r="H440" s="236"/>
      <c r="I440" s="236"/>
      <c r="J440" s="236"/>
      <c r="K440" s="236"/>
      <c r="L440" s="236"/>
      <c r="M440" s="236"/>
      <c r="N440" s="236"/>
      <c r="O440" s="236"/>
      <c r="P440" s="236"/>
      <c r="Q440" s="236"/>
      <c r="R440" s="236"/>
      <c r="S440" s="236"/>
      <c r="T440" s="236"/>
      <c r="U440" s="236"/>
      <c r="V440" s="236"/>
      <c r="W440" s="236"/>
      <c r="X440" s="236"/>
      <c r="Y440" s="236"/>
      <c r="Z440" s="236"/>
      <c r="AA440" s="236"/>
      <c r="AB440" s="236"/>
      <c r="AC440" s="236"/>
    </row>
    <row r="441" spans="1:29" ht="13.2" x14ac:dyDescent="0.25">
      <c r="A441" s="236"/>
      <c r="B441" s="236"/>
      <c r="C441" s="236"/>
      <c r="D441" s="236"/>
      <c r="E441" s="236"/>
      <c r="F441" s="236"/>
      <c r="G441" s="237"/>
      <c r="H441" s="236"/>
      <c r="I441" s="236"/>
      <c r="J441" s="236"/>
      <c r="K441" s="236"/>
      <c r="L441" s="236"/>
      <c r="M441" s="236"/>
      <c r="N441" s="236"/>
      <c r="O441" s="236"/>
      <c r="P441" s="236"/>
      <c r="Q441" s="236"/>
      <c r="R441" s="236"/>
      <c r="S441" s="236"/>
      <c r="T441" s="236"/>
      <c r="U441" s="236"/>
      <c r="V441" s="236"/>
      <c r="W441" s="236"/>
      <c r="X441" s="236"/>
      <c r="Y441" s="236"/>
      <c r="Z441" s="236"/>
      <c r="AA441" s="236"/>
      <c r="AB441" s="236"/>
      <c r="AC441" s="236"/>
    </row>
    <row r="442" spans="1:29" ht="13.2" x14ac:dyDescent="0.25">
      <c r="A442" s="236"/>
      <c r="B442" s="236"/>
      <c r="C442" s="236"/>
      <c r="D442" s="236"/>
      <c r="E442" s="236"/>
      <c r="F442" s="236"/>
      <c r="G442" s="237"/>
      <c r="H442" s="236"/>
      <c r="I442" s="236"/>
      <c r="J442" s="236"/>
      <c r="K442" s="236"/>
      <c r="L442" s="236"/>
      <c r="M442" s="236"/>
      <c r="N442" s="236"/>
      <c r="O442" s="236"/>
      <c r="P442" s="236"/>
      <c r="Q442" s="236"/>
      <c r="R442" s="236"/>
      <c r="S442" s="236"/>
      <c r="T442" s="236"/>
      <c r="U442" s="236"/>
      <c r="V442" s="236"/>
      <c r="W442" s="236"/>
      <c r="X442" s="236"/>
      <c r="Y442" s="236"/>
      <c r="Z442" s="236"/>
      <c r="AA442" s="236"/>
      <c r="AB442" s="236"/>
      <c r="AC442" s="236"/>
    </row>
    <row r="443" spans="1:29" ht="13.2" x14ac:dyDescent="0.25">
      <c r="A443" s="236"/>
      <c r="B443" s="236"/>
      <c r="C443" s="236"/>
      <c r="D443" s="236"/>
      <c r="E443" s="236"/>
      <c r="F443" s="236"/>
      <c r="G443" s="237"/>
      <c r="H443" s="236"/>
      <c r="I443" s="236"/>
      <c r="J443" s="236"/>
      <c r="K443" s="236"/>
      <c r="L443" s="236"/>
      <c r="M443" s="236"/>
      <c r="N443" s="236"/>
      <c r="O443" s="236"/>
      <c r="P443" s="236"/>
      <c r="Q443" s="236"/>
      <c r="R443" s="236"/>
      <c r="S443" s="236"/>
      <c r="T443" s="236"/>
      <c r="U443" s="236"/>
      <c r="V443" s="236"/>
      <c r="W443" s="236"/>
      <c r="X443" s="236"/>
      <c r="Y443" s="236"/>
      <c r="Z443" s="236"/>
      <c r="AA443" s="236"/>
      <c r="AB443" s="236"/>
      <c r="AC443" s="236"/>
    </row>
    <row r="444" spans="1:29" ht="13.2" x14ac:dyDescent="0.25">
      <c r="A444" s="236"/>
      <c r="B444" s="236"/>
      <c r="C444" s="236"/>
      <c r="D444" s="236"/>
      <c r="E444" s="236"/>
      <c r="F444" s="236"/>
      <c r="G444" s="237"/>
      <c r="H444" s="236"/>
      <c r="I444" s="236"/>
      <c r="J444" s="236"/>
      <c r="K444" s="236"/>
      <c r="L444" s="236"/>
      <c r="M444" s="236"/>
      <c r="N444" s="236"/>
      <c r="O444" s="236"/>
      <c r="P444" s="236"/>
      <c r="Q444" s="236"/>
      <c r="R444" s="236"/>
      <c r="S444" s="236"/>
      <c r="T444" s="236"/>
      <c r="U444" s="236"/>
      <c r="V444" s="236"/>
      <c r="W444" s="236"/>
      <c r="X444" s="236"/>
      <c r="Y444" s="236"/>
      <c r="Z444" s="236"/>
      <c r="AA444" s="236"/>
      <c r="AB444" s="236"/>
      <c r="AC444" s="236"/>
    </row>
    <row r="445" spans="1:29" ht="13.2" x14ac:dyDescent="0.25">
      <c r="A445" s="236"/>
      <c r="B445" s="236"/>
      <c r="C445" s="236"/>
      <c r="D445" s="236"/>
      <c r="E445" s="236"/>
      <c r="F445" s="236"/>
      <c r="G445" s="237"/>
      <c r="H445" s="236"/>
      <c r="I445" s="236"/>
      <c r="J445" s="236"/>
      <c r="K445" s="236"/>
      <c r="L445" s="236"/>
      <c r="M445" s="236"/>
      <c r="N445" s="236"/>
      <c r="O445" s="236"/>
      <c r="P445" s="236"/>
      <c r="Q445" s="236"/>
      <c r="R445" s="236"/>
      <c r="S445" s="236"/>
      <c r="T445" s="236"/>
      <c r="U445" s="236"/>
      <c r="V445" s="236"/>
      <c r="W445" s="236"/>
      <c r="X445" s="236"/>
      <c r="Y445" s="236"/>
      <c r="Z445" s="236"/>
      <c r="AA445" s="236"/>
      <c r="AB445" s="236"/>
      <c r="AC445" s="236"/>
    </row>
    <row r="446" spans="1:29" ht="13.2" x14ac:dyDescent="0.25">
      <c r="A446" s="236"/>
      <c r="B446" s="236"/>
      <c r="C446" s="236"/>
      <c r="D446" s="236"/>
      <c r="E446" s="236"/>
      <c r="F446" s="236"/>
      <c r="G446" s="237"/>
      <c r="H446" s="236"/>
      <c r="I446" s="236"/>
      <c r="J446" s="236"/>
      <c r="K446" s="236"/>
      <c r="L446" s="236"/>
      <c r="M446" s="236"/>
      <c r="N446" s="236"/>
      <c r="O446" s="236"/>
      <c r="P446" s="236"/>
      <c r="Q446" s="236"/>
      <c r="R446" s="236"/>
      <c r="S446" s="236"/>
      <c r="T446" s="236"/>
      <c r="U446" s="236"/>
      <c r="V446" s="236"/>
      <c r="W446" s="236"/>
      <c r="X446" s="236"/>
      <c r="Y446" s="236"/>
      <c r="Z446" s="236"/>
      <c r="AA446" s="236"/>
      <c r="AB446" s="236"/>
      <c r="AC446" s="236"/>
    </row>
    <row r="447" spans="1:29" ht="13.2" x14ac:dyDescent="0.25">
      <c r="A447" s="236"/>
      <c r="B447" s="236"/>
      <c r="C447" s="236"/>
      <c r="D447" s="236"/>
      <c r="E447" s="236"/>
      <c r="F447" s="236"/>
      <c r="G447" s="237"/>
      <c r="H447" s="236"/>
      <c r="I447" s="236"/>
      <c r="J447" s="236"/>
      <c r="K447" s="236"/>
      <c r="L447" s="236"/>
      <c r="M447" s="236"/>
      <c r="N447" s="236"/>
      <c r="O447" s="236"/>
      <c r="P447" s="236"/>
      <c r="Q447" s="236"/>
      <c r="R447" s="236"/>
      <c r="S447" s="236"/>
      <c r="T447" s="236"/>
      <c r="U447" s="236"/>
      <c r="V447" s="236"/>
      <c r="W447" s="236"/>
      <c r="X447" s="236"/>
      <c r="Y447" s="236"/>
      <c r="Z447" s="236"/>
      <c r="AA447" s="236"/>
      <c r="AB447" s="236"/>
      <c r="AC447" s="236"/>
    </row>
    <row r="448" spans="1:29" ht="13.2" x14ac:dyDescent="0.25">
      <c r="A448" s="236"/>
      <c r="B448" s="236"/>
      <c r="C448" s="236"/>
      <c r="D448" s="236"/>
      <c r="E448" s="236"/>
      <c r="F448" s="236"/>
      <c r="G448" s="237"/>
      <c r="H448" s="236"/>
      <c r="I448" s="236"/>
      <c r="J448" s="236"/>
      <c r="K448" s="236"/>
      <c r="L448" s="236"/>
      <c r="M448" s="236"/>
      <c r="N448" s="236"/>
      <c r="O448" s="236"/>
      <c r="P448" s="236"/>
      <c r="Q448" s="236"/>
      <c r="R448" s="236"/>
      <c r="S448" s="236"/>
      <c r="T448" s="236"/>
      <c r="U448" s="236"/>
      <c r="V448" s="236"/>
      <c r="W448" s="236"/>
      <c r="X448" s="236"/>
      <c r="Y448" s="236"/>
      <c r="Z448" s="236"/>
      <c r="AA448" s="236"/>
      <c r="AB448" s="236"/>
      <c r="AC448" s="236"/>
    </row>
    <row r="449" spans="1:29" ht="13.2" x14ac:dyDescent="0.25">
      <c r="A449" s="236"/>
      <c r="B449" s="236"/>
      <c r="C449" s="236"/>
      <c r="D449" s="236"/>
      <c r="E449" s="236"/>
      <c r="F449" s="236"/>
      <c r="G449" s="237"/>
      <c r="H449" s="236"/>
      <c r="I449" s="236"/>
      <c r="J449" s="236"/>
      <c r="K449" s="236"/>
      <c r="L449" s="236"/>
      <c r="M449" s="236"/>
      <c r="N449" s="236"/>
      <c r="O449" s="236"/>
      <c r="P449" s="236"/>
      <c r="Q449" s="236"/>
      <c r="R449" s="236"/>
      <c r="S449" s="236"/>
      <c r="T449" s="236"/>
      <c r="U449" s="236"/>
      <c r="V449" s="236"/>
      <c r="W449" s="236"/>
      <c r="X449" s="236"/>
      <c r="Y449" s="236"/>
      <c r="Z449" s="236"/>
      <c r="AA449" s="236"/>
      <c r="AB449" s="236"/>
      <c r="AC449" s="236"/>
    </row>
    <row r="450" spans="1:29" ht="13.2" x14ac:dyDescent="0.25">
      <c r="A450" s="236"/>
      <c r="B450" s="236"/>
      <c r="C450" s="236"/>
      <c r="D450" s="236"/>
      <c r="E450" s="236"/>
      <c r="F450" s="236"/>
      <c r="G450" s="237"/>
      <c r="H450" s="236"/>
      <c r="I450" s="236"/>
      <c r="J450" s="236"/>
      <c r="K450" s="236"/>
      <c r="L450" s="236"/>
      <c r="M450" s="236"/>
      <c r="N450" s="236"/>
      <c r="O450" s="236"/>
      <c r="P450" s="236"/>
      <c r="Q450" s="236"/>
      <c r="R450" s="236"/>
      <c r="S450" s="236"/>
      <c r="T450" s="236"/>
      <c r="U450" s="236"/>
      <c r="V450" s="236"/>
      <c r="W450" s="236"/>
      <c r="X450" s="236"/>
      <c r="Y450" s="236"/>
      <c r="Z450" s="236"/>
      <c r="AA450" s="236"/>
      <c r="AB450" s="236"/>
      <c r="AC450" s="236"/>
    </row>
    <row r="451" spans="1:29" ht="13.2" x14ac:dyDescent="0.25">
      <c r="A451" s="236"/>
      <c r="B451" s="236"/>
      <c r="C451" s="236"/>
      <c r="D451" s="236"/>
      <c r="E451" s="236"/>
      <c r="F451" s="236"/>
      <c r="G451" s="237"/>
      <c r="H451" s="236"/>
      <c r="I451" s="236"/>
      <c r="J451" s="236"/>
      <c r="K451" s="236"/>
      <c r="L451" s="236"/>
      <c r="M451" s="236"/>
      <c r="N451" s="236"/>
      <c r="O451" s="236"/>
      <c r="P451" s="236"/>
      <c r="Q451" s="236"/>
      <c r="R451" s="236"/>
      <c r="S451" s="236"/>
      <c r="T451" s="236"/>
      <c r="U451" s="236"/>
      <c r="V451" s="236"/>
      <c r="W451" s="236"/>
      <c r="X451" s="236"/>
      <c r="Y451" s="236"/>
      <c r="Z451" s="236"/>
      <c r="AA451" s="236"/>
      <c r="AB451" s="236"/>
      <c r="AC451" s="236"/>
    </row>
    <row r="452" spans="1:29" ht="13.2" x14ac:dyDescent="0.25">
      <c r="A452" s="236"/>
      <c r="B452" s="236"/>
      <c r="C452" s="236"/>
      <c r="D452" s="236"/>
      <c r="E452" s="236"/>
      <c r="F452" s="236"/>
      <c r="G452" s="237"/>
      <c r="H452" s="236"/>
      <c r="I452" s="236"/>
      <c r="J452" s="236"/>
      <c r="K452" s="236"/>
      <c r="L452" s="236"/>
      <c r="M452" s="236"/>
      <c r="N452" s="236"/>
      <c r="O452" s="236"/>
      <c r="P452" s="236"/>
      <c r="Q452" s="236"/>
      <c r="R452" s="236"/>
      <c r="S452" s="236"/>
      <c r="T452" s="236"/>
      <c r="U452" s="236"/>
      <c r="V452" s="236"/>
      <c r="W452" s="236"/>
      <c r="X452" s="236"/>
      <c r="Y452" s="236"/>
      <c r="Z452" s="236"/>
      <c r="AA452" s="236"/>
      <c r="AB452" s="236"/>
      <c r="AC452" s="236"/>
    </row>
    <row r="453" spans="1:29" ht="13.2" x14ac:dyDescent="0.25">
      <c r="A453" s="236"/>
      <c r="B453" s="236"/>
      <c r="C453" s="236"/>
      <c r="D453" s="236"/>
      <c r="E453" s="236"/>
      <c r="F453" s="236"/>
      <c r="G453" s="237"/>
      <c r="H453" s="236"/>
      <c r="I453" s="236"/>
      <c r="J453" s="236"/>
      <c r="K453" s="236"/>
      <c r="L453" s="236"/>
      <c r="M453" s="236"/>
      <c r="N453" s="236"/>
      <c r="O453" s="236"/>
      <c r="P453" s="236"/>
      <c r="Q453" s="236"/>
      <c r="R453" s="236"/>
      <c r="S453" s="236"/>
      <c r="T453" s="236"/>
      <c r="U453" s="236"/>
      <c r="V453" s="236"/>
      <c r="W453" s="236"/>
      <c r="X453" s="236"/>
      <c r="Y453" s="236"/>
      <c r="Z453" s="236"/>
      <c r="AA453" s="236"/>
      <c r="AB453" s="236"/>
      <c r="AC453" s="236"/>
    </row>
    <row r="454" spans="1:29" ht="13.2" x14ac:dyDescent="0.25">
      <c r="A454" s="236"/>
      <c r="B454" s="236"/>
      <c r="C454" s="236"/>
      <c r="D454" s="236"/>
      <c r="E454" s="236"/>
      <c r="F454" s="236"/>
      <c r="G454" s="237"/>
      <c r="H454" s="236"/>
      <c r="I454" s="236"/>
      <c r="J454" s="236"/>
      <c r="K454" s="236"/>
      <c r="L454" s="236"/>
      <c r="M454" s="236"/>
      <c r="N454" s="236"/>
      <c r="O454" s="236"/>
      <c r="P454" s="236"/>
      <c r="Q454" s="236"/>
      <c r="R454" s="236"/>
      <c r="S454" s="236"/>
      <c r="T454" s="236"/>
      <c r="U454" s="236"/>
      <c r="V454" s="236"/>
      <c r="W454" s="236"/>
      <c r="X454" s="236"/>
      <c r="Y454" s="236"/>
      <c r="Z454" s="236"/>
      <c r="AA454" s="236"/>
      <c r="AB454" s="236"/>
      <c r="AC454" s="236"/>
    </row>
    <row r="455" spans="1:29" ht="13.2" x14ac:dyDescent="0.25">
      <c r="A455" s="236"/>
      <c r="B455" s="236"/>
      <c r="C455" s="236"/>
      <c r="D455" s="236"/>
      <c r="E455" s="236"/>
      <c r="F455" s="236"/>
      <c r="G455" s="237"/>
      <c r="H455" s="236"/>
      <c r="I455" s="236"/>
      <c r="J455" s="236"/>
      <c r="K455" s="236"/>
      <c r="L455" s="236"/>
      <c r="M455" s="236"/>
      <c r="N455" s="236"/>
      <c r="O455" s="236"/>
      <c r="P455" s="236"/>
      <c r="Q455" s="236"/>
      <c r="R455" s="236"/>
      <c r="S455" s="236"/>
      <c r="T455" s="236"/>
      <c r="U455" s="236"/>
      <c r="V455" s="236"/>
      <c r="W455" s="236"/>
      <c r="X455" s="236"/>
      <c r="Y455" s="236"/>
      <c r="Z455" s="236"/>
      <c r="AA455" s="236"/>
      <c r="AB455" s="236"/>
      <c r="AC455" s="236"/>
    </row>
    <row r="456" spans="1:29" ht="13.2" x14ac:dyDescent="0.25">
      <c r="A456" s="236"/>
      <c r="B456" s="236"/>
      <c r="C456" s="236"/>
      <c r="D456" s="236"/>
      <c r="E456" s="236"/>
      <c r="F456" s="236"/>
      <c r="G456" s="237"/>
      <c r="H456" s="236"/>
      <c r="I456" s="236"/>
      <c r="J456" s="236"/>
      <c r="K456" s="236"/>
      <c r="L456" s="236"/>
      <c r="M456" s="236"/>
      <c r="N456" s="236"/>
      <c r="O456" s="236"/>
      <c r="P456" s="236"/>
      <c r="Q456" s="236"/>
      <c r="R456" s="236"/>
      <c r="S456" s="236"/>
      <c r="T456" s="236"/>
      <c r="U456" s="236"/>
      <c r="V456" s="236"/>
      <c r="W456" s="236"/>
      <c r="X456" s="236"/>
      <c r="Y456" s="236"/>
      <c r="Z456" s="236"/>
      <c r="AA456" s="236"/>
      <c r="AB456" s="236"/>
      <c r="AC456" s="236"/>
    </row>
    <row r="457" spans="1:29" ht="13.2" x14ac:dyDescent="0.25">
      <c r="A457" s="236"/>
      <c r="B457" s="236"/>
      <c r="C457" s="236"/>
      <c r="D457" s="236"/>
      <c r="E457" s="236"/>
      <c r="F457" s="236"/>
      <c r="G457" s="237"/>
      <c r="H457" s="236"/>
      <c r="I457" s="236"/>
      <c r="J457" s="236"/>
      <c r="K457" s="236"/>
      <c r="L457" s="236"/>
      <c r="M457" s="236"/>
      <c r="N457" s="236"/>
      <c r="O457" s="236"/>
      <c r="P457" s="236"/>
      <c r="Q457" s="236"/>
      <c r="R457" s="236"/>
      <c r="S457" s="236"/>
      <c r="T457" s="236"/>
      <c r="U457" s="236"/>
      <c r="V457" s="236"/>
      <c r="W457" s="236"/>
      <c r="X457" s="236"/>
      <c r="Y457" s="236"/>
      <c r="Z457" s="236"/>
      <c r="AA457" s="236"/>
      <c r="AB457" s="236"/>
      <c r="AC457" s="236"/>
    </row>
    <row r="458" spans="1:29" ht="13.2" x14ac:dyDescent="0.25">
      <c r="A458" s="236"/>
      <c r="B458" s="236"/>
      <c r="C458" s="236"/>
      <c r="D458" s="236"/>
      <c r="E458" s="236"/>
      <c r="F458" s="236"/>
      <c r="G458" s="237"/>
      <c r="H458" s="236"/>
      <c r="I458" s="236"/>
      <c r="J458" s="236"/>
      <c r="K458" s="236"/>
      <c r="L458" s="236"/>
      <c r="M458" s="236"/>
      <c r="N458" s="236"/>
      <c r="O458" s="236"/>
      <c r="P458" s="236"/>
      <c r="Q458" s="236"/>
      <c r="R458" s="236"/>
      <c r="S458" s="236"/>
      <c r="T458" s="236"/>
      <c r="U458" s="236"/>
      <c r="V458" s="236"/>
      <c r="W458" s="236"/>
      <c r="X458" s="236"/>
      <c r="Y458" s="236"/>
      <c r="Z458" s="236"/>
      <c r="AA458" s="236"/>
      <c r="AB458" s="236"/>
      <c r="AC458" s="236"/>
    </row>
    <row r="459" spans="1:29" ht="13.2" x14ac:dyDescent="0.25">
      <c r="A459" s="236"/>
      <c r="B459" s="236"/>
      <c r="C459" s="236"/>
      <c r="D459" s="236"/>
      <c r="E459" s="236"/>
      <c r="F459" s="236"/>
      <c r="G459" s="237"/>
      <c r="H459" s="236"/>
      <c r="I459" s="236"/>
      <c r="J459" s="236"/>
      <c r="K459" s="236"/>
      <c r="L459" s="236"/>
      <c r="M459" s="236"/>
      <c r="N459" s="236"/>
      <c r="O459" s="236"/>
      <c r="P459" s="236"/>
      <c r="Q459" s="236"/>
      <c r="R459" s="236"/>
      <c r="S459" s="236"/>
      <c r="T459" s="236"/>
      <c r="U459" s="236"/>
      <c r="V459" s="236"/>
      <c r="W459" s="236"/>
      <c r="X459" s="236"/>
      <c r="Y459" s="236"/>
      <c r="Z459" s="236"/>
      <c r="AA459" s="236"/>
      <c r="AB459" s="236"/>
      <c r="AC459" s="236"/>
    </row>
    <row r="460" spans="1:29" ht="13.2" x14ac:dyDescent="0.25">
      <c r="A460" s="236"/>
      <c r="B460" s="236"/>
      <c r="C460" s="236"/>
      <c r="D460" s="236"/>
      <c r="E460" s="236"/>
      <c r="F460" s="236"/>
      <c r="G460" s="237"/>
      <c r="H460" s="236"/>
      <c r="I460" s="236"/>
      <c r="J460" s="236"/>
      <c r="K460" s="236"/>
      <c r="L460" s="236"/>
      <c r="M460" s="236"/>
      <c r="N460" s="236"/>
      <c r="O460" s="236"/>
      <c r="P460" s="236"/>
      <c r="Q460" s="236"/>
      <c r="R460" s="236"/>
      <c r="S460" s="236"/>
      <c r="T460" s="236"/>
      <c r="U460" s="236"/>
      <c r="V460" s="236"/>
      <c r="W460" s="236"/>
      <c r="X460" s="236"/>
      <c r="Y460" s="236"/>
      <c r="Z460" s="236"/>
      <c r="AA460" s="236"/>
      <c r="AB460" s="236"/>
      <c r="AC460" s="236"/>
    </row>
    <row r="461" spans="1:29" ht="13.2" x14ac:dyDescent="0.25">
      <c r="A461" s="236"/>
      <c r="B461" s="236"/>
      <c r="C461" s="236"/>
      <c r="D461" s="236"/>
      <c r="E461" s="236"/>
      <c r="F461" s="236"/>
      <c r="G461" s="237"/>
      <c r="H461" s="236"/>
      <c r="I461" s="236"/>
      <c r="J461" s="236"/>
      <c r="K461" s="236"/>
      <c r="L461" s="236"/>
      <c r="M461" s="236"/>
      <c r="N461" s="236"/>
      <c r="O461" s="236"/>
      <c r="P461" s="236"/>
      <c r="Q461" s="236"/>
      <c r="R461" s="236"/>
      <c r="S461" s="236"/>
      <c r="T461" s="236"/>
      <c r="U461" s="236"/>
      <c r="V461" s="236"/>
      <c r="W461" s="236"/>
      <c r="X461" s="236"/>
      <c r="Y461" s="236"/>
      <c r="Z461" s="236"/>
      <c r="AA461" s="236"/>
      <c r="AB461" s="236"/>
      <c r="AC461" s="236"/>
    </row>
    <row r="462" spans="1:29" ht="13.2" x14ac:dyDescent="0.25">
      <c r="A462" s="236"/>
      <c r="B462" s="236"/>
      <c r="C462" s="236"/>
      <c r="D462" s="236"/>
      <c r="E462" s="236"/>
      <c r="F462" s="236"/>
      <c r="G462" s="237"/>
      <c r="H462" s="236"/>
      <c r="I462" s="236"/>
      <c r="J462" s="236"/>
      <c r="K462" s="236"/>
      <c r="L462" s="236"/>
      <c r="M462" s="236"/>
      <c r="N462" s="236"/>
      <c r="O462" s="236"/>
      <c r="P462" s="236"/>
      <c r="Q462" s="236"/>
      <c r="R462" s="236"/>
      <c r="S462" s="236"/>
      <c r="T462" s="236"/>
      <c r="U462" s="236"/>
      <c r="V462" s="236"/>
      <c r="W462" s="236"/>
      <c r="X462" s="236"/>
      <c r="Y462" s="236"/>
      <c r="Z462" s="236"/>
      <c r="AA462" s="236"/>
      <c r="AB462" s="236"/>
      <c r="AC462" s="236"/>
    </row>
    <row r="463" spans="1:29" ht="13.2" x14ac:dyDescent="0.25">
      <c r="A463" s="236"/>
      <c r="B463" s="236"/>
      <c r="C463" s="236"/>
      <c r="D463" s="236"/>
      <c r="E463" s="236"/>
      <c r="F463" s="236"/>
      <c r="G463" s="237"/>
      <c r="H463" s="236"/>
      <c r="I463" s="236"/>
      <c r="J463" s="236"/>
      <c r="K463" s="236"/>
      <c r="L463" s="236"/>
      <c r="M463" s="236"/>
      <c r="N463" s="236"/>
      <c r="O463" s="236"/>
      <c r="P463" s="236"/>
      <c r="Q463" s="236"/>
      <c r="R463" s="236"/>
      <c r="S463" s="236"/>
      <c r="T463" s="236"/>
      <c r="U463" s="236"/>
      <c r="V463" s="236"/>
      <c r="W463" s="236"/>
      <c r="X463" s="236"/>
      <c r="Y463" s="236"/>
      <c r="Z463" s="236"/>
      <c r="AA463" s="236"/>
      <c r="AB463" s="236"/>
      <c r="AC463" s="236"/>
    </row>
    <row r="464" spans="1:29" ht="13.2" x14ac:dyDescent="0.25">
      <c r="A464" s="236"/>
      <c r="B464" s="236"/>
      <c r="C464" s="236"/>
      <c r="D464" s="236"/>
      <c r="E464" s="236"/>
      <c r="F464" s="236"/>
      <c r="G464" s="237"/>
      <c r="H464" s="236"/>
      <c r="I464" s="236"/>
      <c r="J464" s="236"/>
      <c r="K464" s="236"/>
      <c r="L464" s="236"/>
      <c r="M464" s="236"/>
      <c r="N464" s="236"/>
      <c r="O464" s="236"/>
      <c r="P464" s="236"/>
      <c r="Q464" s="236"/>
      <c r="R464" s="236"/>
      <c r="S464" s="236"/>
      <c r="T464" s="236"/>
      <c r="U464" s="236"/>
      <c r="V464" s="236"/>
      <c r="W464" s="236"/>
      <c r="X464" s="236"/>
      <c r="Y464" s="236"/>
      <c r="Z464" s="236"/>
      <c r="AA464" s="236"/>
      <c r="AB464" s="236"/>
      <c r="AC464" s="236"/>
    </row>
    <row r="465" spans="1:29" ht="13.2" x14ac:dyDescent="0.25">
      <c r="A465" s="236"/>
      <c r="B465" s="236"/>
      <c r="C465" s="236"/>
      <c r="D465" s="236"/>
      <c r="E465" s="236"/>
      <c r="F465" s="236"/>
      <c r="G465" s="237"/>
      <c r="H465" s="236"/>
      <c r="I465" s="236"/>
      <c r="J465" s="236"/>
      <c r="K465" s="236"/>
      <c r="L465" s="236"/>
      <c r="M465" s="236"/>
      <c r="N465" s="236"/>
      <c r="O465" s="236"/>
      <c r="P465" s="236"/>
      <c r="Q465" s="236"/>
      <c r="R465" s="236"/>
      <c r="S465" s="236"/>
      <c r="T465" s="236"/>
      <c r="U465" s="236"/>
      <c r="V465" s="236"/>
      <c r="W465" s="236"/>
      <c r="X465" s="236"/>
      <c r="Y465" s="236"/>
      <c r="Z465" s="236"/>
      <c r="AA465" s="236"/>
      <c r="AB465" s="236"/>
      <c r="AC465" s="236"/>
    </row>
    <row r="466" spans="1:29" ht="13.2" x14ac:dyDescent="0.25">
      <c r="A466" s="236"/>
      <c r="B466" s="236"/>
      <c r="C466" s="236"/>
      <c r="D466" s="236"/>
      <c r="E466" s="236"/>
      <c r="F466" s="236"/>
      <c r="G466" s="237"/>
      <c r="H466" s="236"/>
      <c r="I466" s="236"/>
      <c r="J466" s="236"/>
      <c r="K466" s="236"/>
      <c r="L466" s="236"/>
      <c r="M466" s="236"/>
      <c r="N466" s="236"/>
      <c r="O466" s="236"/>
      <c r="P466" s="236"/>
      <c r="Q466" s="236"/>
      <c r="R466" s="236"/>
      <c r="S466" s="236"/>
      <c r="T466" s="236"/>
      <c r="U466" s="236"/>
      <c r="V466" s="236"/>
      <c r="W466" s="236"/>
      <c r="X466" s="236"/>
      <c r="Y466" s="236"/>
      <c r="Z466" s="236"/>
      <c r="AA466" s="236"/>
      <c r="AB466" s="236"/>
      <c r="AC466" s="236"/>
    </row>
    <row r="467" spans="1:29" ht="13.2" x14ac:dyDescent="0.25">
      <c r="A467" s="236"/>
      <c r="B467" s="236"/>
      <c r="C467" s="236"/>
      <c r="D467" s="236"/>
      <c r="E467" s="236"/>
      <c r="F467" s="236"/>
      <c r="G467" s="237"/>
      <c r="H467" s="236"/>
      <c r="I467" s="236"/>
      <c r="J467" s="236"/>
      <c r="K467" s="236"/>
      <c r="L467" s="236"/>
      <c r="M467" s="236"/>
      <c r="N467" s="236"/>
      <c r="O467" s="236"/>
      <c r="P467" s="236"/>
      <c r="Q467" s="236"/>
      <c r="R467" s="236"/>
      <c r="S467" s="236"/>
      <c r="T467" s="236"/>
      <c r="U467" s="236"/>
      <c r="V467" s="236"/>
      <c r="W467" s="236"/>
      <c r="X467" s="236"/>
      <c r="Y467" s="236"/>
      <c r="Z467" s="236"/>
      <c r="AA467" s="236"/>
      <c r="AB467" s="236"/>
      <c r="AC467" s="236"/>
    </row>
    <row r="468" spans="1:29" ht="13.2" x14ac:dyDescent="0.25">
      <c r="A468" s="236"/>
      <c r="B468" s="236"/>
      <c r="C468" s="236"/>
      <c r="D468" s="236"/>
      <c r="E468" s="236"/>
      <c r="F468" s="236"/>
      <c r="G468" s="237"/>
      <c r="H468" s="236"/>
      <c r="I468" s="236"/>
      <c r="J468" s="236"/>
      <c r="K468" s="236"/>
      <c r="L468" s="236"/>
      <c r="M468" s="236"/>
      <c r="N468" s="236"/>
      <c r="O468" s="236"/>
      <c r="P468" s="236"/>
      <c r="Q468" s="236"/>
      <c r="R468" s="236"/>
      <c r="S468" s="236"/>
      <c r="T468" s="236"/>
      <c r="U468" s="236"/>
      <c r="V468" s="236"/>
      <c r="W468" s="236"/>
      <c r="X468" s="236"/>
      <c r="Y468" s="236"/>
      <c r="Z468" s="236"/>
      <c r="AA468" s="236"/>
      <c r="AB468" s="236"/>
      <c r="AC468" s="236"/>
    </row>
    <row r="469" spans="1:29" ht="13.2" x14ac:dyDescent="0.25">
      <c r="A469" s="236"/>
      <c r="B469" s="236"/>
      <c r="C469" s="236"/>
      <c r="D469" s="236"/>
      <c r="E469" s="236"/>
      <c r="F469" s="236"/>
      <c r="G469" s="237"/>
      <c r="H469" s="236"/>
      <c r="I469" s="236"/>
      <c r="J469" s="236"/>
      <c r="K469" s="236"/>
      <c r="L469" s="236"/>
      <c r="M469" s="236"/>
      <c r="N469" s="236"/>
      <c r="O469" s="236"/>
      <c r="P469" s="236"/>
      <c r="Q469" s="236"/>
      <c r="R469" s="236"/>
      <c r="S469" s="236"/>
      <c r="T469" s="236"/>
      <c r="U469" s="236"/>
      <c r="V469" s="236"/>
      <c r="W469" s="236"/>
      <c r="X469" s="236"/>
      <c r="Y469" s="236"/>
      <c r="Z469" s="236"/>
      <c r="AA469" s="236"/>
      <c r="AB469" s="236"/>
      <c r="AC469" s="236"/>
    </row>
    <row r="470" spans="1:29" ht="13.2" x14ac:dyDescent="0.25">
      <c r="A470" s="236"/>
      <c r="B470" s="236"/>
      <c r="C470" s="236"/>
      <c r="D470" s="236"/>
      <c r="E470" s="236"/>
      <c r="F470" s="236"/>
      <c r="G470" s="237"/>
      <c r="H470" s="236"/>
      <c r="I470" s="236"/>
      <c r="J470" s="236"/>
      <c r="K470" s="236"/>
      <c r="L470" s="236"/>
      <c r="M470" s="236"/>
      <c r="N470" s="236"/>
      <c r="O470" s="236"/>
      <c r="P470" s="236"/>
      <c r="Q470" s="236"/>
      <c r="R470" s="236"/>
      <c r="S470" s="236"/>
      <c r="T470" s="236"/>
      <c r="U470" s="236"/>
      <c r="V470" s="236"/>
      <c r="W470" s="236"/>
      <c r="X470" s="236"/>
      <c r="Y470" s="236"/>
      <c r="Z470" s="236"/>
      <c r="AA470" s="236"/>
      <c r="AB470" s="236"/>
      <c r="AC470" s="236"/>
    </row>
    <row r="471" spans="1:29" ht="13.2" x14ac:dyDescent="0.25">
      <c r="A471" s="236"/>
      <c r="B471" s="236"/>
      <c r="C471" s="236"/>
      <c r="D471" s="236"/>
      <c r="E471" s="236"/>
      <c r="F471" s="236"/>
      <c r="G471" s="237"/>
      <c r="H471" s="236"/>
      <c r="I471" s="236"/>
      <c r="J471" s="236"/>
      <c r="K471" s="236"/>
      <c r="L471" s="236"/>
      <c r="M471" s="236"/>
      <c r="N471" s="236"/>
      <c r="O471" s="236"/>
      <c r="P471" s="236"/>
      <c r="Q471" s="236"/>
      <c r="R471" s="236"/>
      <c r="S471" s="236"/>
      <c r="T471" s="236"/>
      <c r="U471" s="236"/>
      <c r="V471" s="236"/>
      <c r="W471" s="236"/>
      <c r="X471" s="236"/>
      <c r="Y471" s="236"/>
      <c r="Z471" s="236"/>
      <c r="AA471" s="236"/>
      <c r="AB471" s="236"/>
      <c r="AC471" s="236"/>
    </row>
    <row r="472" spans="1:29" ht="13.2" x14ac:dyDescent="0.25">
      <c r="A472" s="236"/>
      <c r="B472" s="236"/>
      <c r="C472" s="236"/>
      <c r="D472" s="236"/>
      <c r="E472" s="236"/>
      <c r="F472" s="236"/>
      <c r="G472" s="237"/>
      <c r="H472" s="236"/>
      <c r="I472" s="236"/>
      <c r="J472" s="236"/>
      <c r="K472" s="236"/>
      <c r="L472" s="236"/>
      <c r="M472" s="236"/>
      <c r="N472" s="236"/>
      <c r="O472" s="236"/>
      <c r="P472" s="236"/>
      <c r="Q472" s="236"/>
      <c r="R472" s="236"/>
      <c r="S472" s="236"/>
      <c r="T472" s="236"/>
      <c r="U472" s="236"/>
      <c r="V472" s="236"/>
      <c r="W472" s="236"/>
      <c r="X472" s="236"/>
      <c r="Y472" s="236"/>
      <c r="Z472" s="236"/>
      <c r="AA472" s="236"/>
      <c r="AB472" s="236"/>
      <c r="AC472" s="236"/>
    </row>
    <row r="473" spans="1:29" ht="13.2" x14ac:dyDescent="0.25">
      <c r="A473" s="236"/>
      <c r="B473" s="236"/>
      <c r="C473" s="236"/>
      <c r="D473" s="236"/>
      <c r="E473" s="236"/>
      <c r="F473" s="236"/>
      <c r="G473" s="237"/>
      <c r="H473" s="236"/>
      <c r="I473" s="236"/>
      <c r="J473" s="236"/>
      <c r="K473" s="236"/>
      <c r="L473" s="236"/>
      <c r="M473" s="236"/>
      <c r="N473" s="236"/>
      <c r="O473" s="236"/>
      <c r="P473" s="236"/>
      <c r="Q473" s="236"/>
      <c r="R473" s="236"/>
      <c r="S473" s="236"/>
      <c r="T473" s="236"/>
      <c r="U473" s="236"/>
      <c r="V473" s="236"/>
      <c r="W473" s="236"/>
      <c r="X473" s="236"/>
      <c r="Y473" s="236"/>
      <c r="Z473" s="236"/>
      <c r="AA473" s="236"/>
      <c r="AB473" s="236"/>
      <c r="AC473" s="236"/>
    </row>
    <row r="474" spans="1:29" ht="13.2" x14ac:dyDescent="0.25">
      <c r="A474" s="236"/>
      <c r="B474" s="236"/>
      <c r="C474" s="236"/>
      <c r="D474" s="236"/>
      <c r="E474" s="236"/>
      <c r="F474" s="236"/>
      <c r="G474" s="237"/>
      <c r="H474" s="236"/>
      <c r="I474" s="236"/>
      <c r="J474" s="236"/>
      <c r="K474" s="236"/>
      <c r="L474" s="236"/>
      <c r="M474" s="236"/>
      <c r="N474" s="236"/>
      <c r="O474" s="236"/>
      <c r="P474" s="236"/>
      <c r="Q474" s="236"/>
      <c r="R474" s="236"/>
      <c r="S474" s="236"/>
      <c r="T474" s="236"/>
      <c r="U474" s="236"/>
      <c r="V474" s="236"/>
      <c r="W474" s="236"/>
      <c r="X474" s="236"/>
      <c r="Y474" s="236"/>
      <c r="Z474" s="236"/>
      <c r="AA474" s="236"/>
      <c r="AB474" s="236"/>
      <c r="AC474" s="236"/>
    </row>
    <row r="475" spans="1:29" ht="13.2" x14ac:dyDescent="0.25">
      <c r="A475" s="236"/>
      <c r="B475" s="236"/>
      <c r="C475" s="236"/>
      <c r="D475" s="236"/>
      <c r="E475" s="236"/>
      <c r="F475" s="236"/>
      <c r="G475" s="237"/>
      <c r="H475" s="236"/>
      <c r="I475" s="236"/>
      <c r="J475" s="236"/>
      <c r="K475" s="236"/>
      <c r="L475" s="236"/>
      <c r="M475" s="236"/>
      <c r="N475" s="236"/>
      <c r="O475" s="236"/>
      <c r="P475" s="236"/>
      <c r="Q475" s="236"/>
      <c r="R475" s="236"/>
      <c r="S475" s="236"/>
      <c r="T475" s="236"/>
      <c r="U475" s="236"/>
      <c r="V475" s="236"/>
      <c r="W475" s="236"/>
      <c r="X475" s="236"/>
      <c r="Y475" s="236"/>
      <c r="Z475" s="236"/>
      <c r="AA475" s="236"/>
      <c r="AB475" s="236"/>
      <c r="AC475" s="236"/>
    </row>
    <row r="476" spans="1:29" ht="13.2" x14ac:dyDescent="0.25">
      <c r="A476" s="236"/>
      <c r="B476" s="236"/>
      <c r="C476" s="236"/>
      <c r="D476" s="236"/>
      <c r="E476" s="236"/>
      <c r="F476" s="236"/>
      <c r="G476" s="237"/>
      <c r="H476" s="236"/>
      <c r="I476" s="236"/>
      <c r="J476" s="236"/>
      <c r="K476" s="236"/>
      <c r="L476" s="236"/>
      <c r="M476" s="236"/>
      <c r="N476" s="236"/>
      <c r="O476" s="236"/>
      <c r="P476" s="236"/>
      <c r="Q476" s="236"/>
      <c r="R476" s="236"/>
      <c r="S476" s="236"/>
      <c r="T476" s="236"/>
      <c r="U476" s="236"/>
      <c r="V476" s="236"/>
      <c r="W476" s="236"/>
      <c r="X476" s="236"/>
      <c r="Y476" s="236"/>
      <c r="Z476" s="236"/>
      <c r="AA476" s="236"/>
      <c r="AB476" s="236"/>
      <c r="AC476" s="236"/>
    </row>
    <row r="477" spans="1:29" ht="13.2" x14ac:dyDescent="0.25">
      <c r="A477" s="236"/>
      <c r="B477" s="236"/>
      <c r="C477" s="236"/>
      <c r="D477" s="236"/>
      <c r="E477" s="236"/>
      <c r="F477" s="236"/>
      <c r="G477" s="237"/>
      <c r="H477" s="236"/>
      <c r="I477" s="236"/>
      <c r="J477" s="236"/>
      <c r="K477" s="236"/>
      <c r="L477" s="236"/>
      <c r="M477" s="236"/>
      <c r="N477" s="236"/>
      <c r="O477" s="236"/>
      <c r="P477" s="236"/>
      <c r="Q477" s="236"/>
      <c r="R477" s="236"/>
      <c r="S477" s="236"/>
      <c r="T477" s="236"/>
      <c r="U477" s="236"/>
      <c r="V477" s="236"/>
      <c r="W477" s="236"/>
      <c r="X477" s="236"/>
      <c r="Y477" s="236"/>
      <c r="Z477" s="236"/>
      <c r="AA477" s="236"/>
      <c r="AB477" s="236"/>
      <c r="AC477" s="236"/>
    </row>
    <row r="478" spans="1:29" ht="13.2" x14ac:dyDescent="0.25">
      <c r="A478" s="236"/>
      <c r="B478" s="236"/>
      <c r="C478" s="236"/>
      <c r="D478" s="236"/>
      <c r="E478" s="236"/>
      <c r="F478" s="236"/>
      <c r="G478" s="237"/>
      <c r="H478" s="236"/>
      <c r="I478" s="236"/>
      <c r="J478" s="236"/>
      <c r="K478" s="236"/>
      <c r="L478" s="236"/>
      <c r="M478" s="236"/>
      <c r="N478" s="236"/>
      <c r="O478" s="236"/>
      <c r="P478" s="236"/>
      <c r="Q478" s="236"/>
      <c r="R478" s="236"/>
      <c r="S478" s="236"/>
      <c r="T478" s="236"/>
      <c r="U478" s="236"/>
      <c r="V478" s="236"/>
      <c r="W478" s="236"/>
      <c r="X478" s="236"/>
      <c r="Y478" s="236"/>
      <c r="Z478" s="236"/>
      <c r="AA478" s="236"/>
      <c r="AB478" s="236"/>
      <c r="AC478" s="236"/>
    </row>
    <row r="479" spans="1:29" ht="13.2" x14ac:dyDescent="0.25">
      <c r="A479" s="236"/>
      <c r="B479" s="236"/>
      <c r="C479" s="236"/>
      <c r="D479" s="236"/>
      <c r="E479" s="236"/>
      <c r="F479" s="236"/>
      <c r="G479" s="237"/>
      <c r="H479" s="236"/>
      <c r="I479" s="236"/>
      <c r="J479" s="236"/>
      <c r="K479" s="236"/>
      <c r="L479" s="236"/>
      <c r="M479" s="236"/>
      <c r="N479" s="236"/>
      <c r="O479" s="236"/>
      <c r="P479" s="236"/>
      <c r="Q479" s="236"/>
      <c r="R479" s="236"/>
      <c r="S479" s="236"/>
      <c r="T479" s="236"/>
      <c r="U479" s="236"/>
      <c r="V479" s="236"/>
      <c r="W479" s="236"/>
      <c r="X479" s="236"/>
      <c r="Y479" s="236"/>
      <c r="Z479" s="236"/>
      <c r="AA479" s="236"/>
      <c r="AB479" s="236"/>
      <c r="AC479" s="236"/>
    </row>
    <row r="480" spans="1:29" ht="13.2" x14ac:dyDescent="0.25">
      <c r="A480" s="236"/>
      <c r="B480" s="236"/>
      <c r="C480" s="236"/>
      <c r="D480" s="236"/>
      <c r="E480" s="236"/>
      <c r="F480" s="236"/>
      <c r="G480" s="237"/>
      <c r="H480" s="236"/>
      <c r="I480" s="236"/>
      <c r="J480" s="236"/>
      <c r="K480" s="236"/>
      <c r="L480" s="236"/>
      <c r="M480" s="236"/>
      <c r="N480" s="236"/>
      <c r="O480" s="236"/>
      <c r="P480" s="236"/>
      <c r="Q480" s="236"/>
      <c r="R480" s="236"/>
      <c r="S480" s="236"/>
      <c r="T480" s="236"/>
      <c r="U480" s="236"/>
      <c r="V480" s="236"/>
      <c r="W480" s="236"/>
      <c r="X480" s="236"/>
      <c r="Y480" s="236"/>
      <c r="Z480" s="236"/>
      <c r="AA480" s="236"/>
      <c r="AB480" s="236"/>
      <c r="AC480" s="236"/>
    </row>
    <row r="481" spans="1:29" ht="13.2" x14ac:dyDescent="0.25">
      <c r="A481" s="236"/>
      <c r="B481" s="236"/>
      <c r="C481" s="236"/>
      <c r="D481" s="236"/>
      <c r="E481" s="236"/>
      <c r="F481" s="236"/>
      <c r="G481" s="237"/>
      <c r="H481" s="236"/>
      <c r="I481" s="236"/>
      <c r="J481" s="236"/>
      <c r="K481" s="236"/>
      <c r="L481" s="236"/>
      <c r="M481" s="236"/>
      <c r="N481" s="236"/>
      <c r="O481" s="236"/>
      <c r="P481" s="236"/>
      <c r="Q481" s="236"/>
      <c r="R481" s="236"/>
      <c r="S481" s="236"/>
      <c r="T481" s="236"/>
      <c r="U481" s="236"/>
      <c r="V481" s="236"/>
      <c r="W481" s="236"/>
      <c r="X481" s="236"/>
      <c r="Y481" s="236"/>
      <c r="Z481" s="236"/>
      <c r="AA481" s="236"/>
      <c r="AB481" s="236"/>
      <c r="AC481" s="236"/>
    </row>
    <row r="482" spans="1:29" ht="13.2" x14ac:dyDescent="0.25">
      <c r="A482" s="236"/>
      <c r="B482" s="236"/>
      <c r="C482" s="236"/>
      <c r="D482" s="236"/>
      <c r="E482" s="236"/>
      <c r="F482" s="236"/>
      <c r="G482" s="237"/>
      <c r="H482" s="236"/>
      <c r="I482" s="236"/>
      <c r="J482" s="236"/>
      <c r="K482" s="236"/>
      <c r="L482" s="236"/>
      <c r="M482" s="236"/>
      <c r="N482" s="236"/>
      <c r="O482" s="236"/>
      <c r="P482" s="236"/>
      <c r="Q482" s="236"/>
      <c r="R482" s="236"/>
      <c r="S482" s="236"/>
      <c r="T482" s="236"/>
      <c r="U482" s="236"/>
      <c r="V482" s="236"/>
      <c r="W482" s="236"/>
      <c r="X482" s="236"/>
      <c r="Y482" s="236"/>
      <c r="Z482" s="236"/>
      <c r="AA482" s="236"/>
      <c r="AB482" s="236"/>
      <c r="AC482" s="236"/>
    </row>
    <row r="483" spans="1:29" ht="13.2" x14ac:dyDescent="0.25">
      <c r="A483" s="236"/>
      <c r="B483" s="236"/>
      <c r="C483" s="236"/>
      <c r="D483" s="236"/>
      <c r="E483" s="236"/>
      <c r="F483" s="236"/>
      <c r="G483" s="237"/>
      <c r="H483" s="236"/>
      <c r="I483" s="236"/>
      <c r="J483" s="236"/>
      <c r="K483" s="236"/>
      <c r="L483" s="236"/>
      <c r="M483" s="236"/>
      <c r="N483" s="236"/>
      <c r="O483" s="236"/>
      <c r="P483" s="236"/>
      <c r="Q483" s="236"/>
      <c r="R483" s="236"/>
      <c r="S483" s="236"/>
      <c r="T483" s="236"/>
      <c r="U483" s="236"/>
      <c r="V483" s="236"/>
      <c r="W483" s="236"/>
      <c r="X483" s="236"/>
      <c r="Y483" s="236"/>
      <c r="Z483" s="236"/>
      <c r="AA483" s="236"/>
      <c r="AB483" s="236"/>
      <c r="AC483" s="236"/>
    </row>
    <row r="484" spans="1:29" ht="13.2" x14ac:dyDescent="0.25">
      <c r="A484" s="236"/>
      <c r="B484" s="236"/>
      <c r="C484" s="236"/>
      <c r="D484" s="236"/>
      <c r="E484" s="236"/>
      <c r="F484" s="236"/>
      <c r="G484" s="237"/>
      <c r="H484" s="236"/>
      <c r="I484" s="236"/>
      <c r="J484" s="236"/>
      <c r="K484" s="236"/>
      <c r="L484" s="236"/>
      <c r="M484" s="236"/>
      <c r="N484" s="236"/>
      <c r="O484" s="236"/>
      <c r="P484" s="236"/>
      <c r="Q484" s="236"/>
      <c r="R484" s="236"/>
      <c r="S484" s="236"/>
      <c r="T484" s="236"/>
      <c r="U484" s="236"/>
      <c r="V484" s="236"/>
      <c r="W484" s="236"/>
      <c r="X484" s="236"/>
      <c r="Y484" s="236"/>
      <c r="Z484" s="236"/>
      <c r="AA484" s="236"/>
      <c r="AB484" s="236"/>
      <c r="AC484" s="236"/>
    </row>
    <row r="485" spans="1:29" ht="13.2" x14ac:dyDescent="0.25">
      <c r="A485" s="236"/>
      <c r="B485" s="236"/>
      <c r="C485" s="236"/>
      <c r="D485" s="236"/>
      <c r="E485" s="236"/>
      <c r="F485" s="236"/>
      <c r="G485" s="237"/>
      <c r="H485" s="236"/>
      <c r="I485" s="236"/>
      <c r="J485" s="236"/>
      <c r="K485" s="236"/>
      <c r="L485" s="236"/>
      <c r="M485" s="236"/>
      <c r="N485" s="236"/>
      <c r="O485" s="236"/>
      <c r="P485" s="236"/>
      <c r="Q485" s="236"/>
      <c r="R485" s="236"/>
      <c r="S485" s="236"/>
      <c r="T485" s="236"/>
      <c r="U485" s="236"/>
      <c r="V485" s="236"/>
      <c r="W485" s="236"/>
      <c r="X485" s="236"/>
      <c r="Y485" s="236"/>
      <c r="Z485" s="236"/>
      <c r="AA485" s="236"/>
      <c r="AB485" s="236"/>
      <c r="AC485" s="236"/>
    </row>
    <row r="486" spans="1:29" ht="13.2" x14ac:dyDescent="0.25">
      <c r="A486" s="236"/>
      <c r="B486" s="236"/>
      <c r="C486" s="236"/>
      <c r="D486" s="236"/>
      <c r="E486" s="236"/>
      <c r="F486" s="236"/>
      <c r="G486" s="237"/>
      <c r="H486" s="236"/>
      <c r="I486" s="236"/>
      <c r="J486" s="236"/>
      <c r="K486" s="236"/>
      <c r="L486" s="236"/>
      <c r="M486" s="236"/>
      <c r="N486" s="236"/>
      <c r="O486" s="236"/>
      <c r="P486" s="236"/>
      <c r="Q486" s="236"/>
      <c r="R486" s="236"/>
      <c r="S486" s="236"/>
      <c r="T486" s="236"/>
      <c r="U486" s="236"/>
      <c r="V486" s="236"/>
      <c r="W486" s="236"/>
      <c r="X486" s="236"/>
      <c r="Y486" s="236"/>
      <c r="Z486" s="236"/>
      <c r="AA486" s="236"/>
      <c r="AB486" s="236"/>
      <c r="AC486" s="236"/>
    </row>
    <row r="487" spans="1:29" ht="13.2" x14ac:dyDescent="0.25">
      <c r="A487" s="236"/>
      <c r="B487" s="236"/>
      <c r="C487" s="236"/>
      <c r="D487" s="236"/>
      <c r="E487" s="236"/>
      <c r="F487" s="236"/>
      <c r="G487" s="237"/>
      <c r="H487" s="236"/>
      <c r="I487" s="236"/>
      <c r="J487" s="236"/>
      <c r="K487" s="236"/>
      <c r="L487" s="236"/>
      <c r="M487" s="236"/>
      <c r="N487" s="236"/>
      <c r="O487" s="236"/>
      <c r="P487" s="236"/>
      <c r="Q487" s="236"/>
      <c r="R487" s="236"/>
      <c r="S487" s="236"/>
      <c r="T487" s="236"/>
      <c r="U487" s="236"/>
      <c r="V487" s="236"/>
      <c r="W487" s="236"/>
      <c r="X487" s="236"/>
      <c r="Y487" s="236"/>
      <c r="Z487" s="236"/>
      <c r="AA487" s="236"/>
      <c r="AB487" s="236"/>
      <c r="AC487" s="236"/>
    </row>
    <row r="488" spans="1:29" ht="13.2" x14ac:dyDescent="0.25">
      <c r="A488" s="236"/>
      <c r="B488" s="236"/>
      <c r="C488" s="236"/>
      <c r="D488" s="236"/>
      <c r="E488" s="236"/>
      <c r="F488" s="236"/>
      <c r="G488" s="237"/>
      <c r="H488" s="236"/>
      <c r="I488" s="236"/>
      <c r="J488" s="236"/>
      <c r="K488" s="236"/>
      <c r="L488" s="236"/>
      <c r="M488" s="236"/>
      <c r="N488" s="236"/>
      <c r="O488" s="236"/>
      <c r="P488" s="236"/>
      <c r="Q488" s="236"/>
      <c r="R488" s="236"/>
      <c r="S488" s="236"/>
      <c r="T488" s="236"/>
      <c r="U488" s="236"/>
      <c r="V488" s="236"/>
      <c r="W488" s="236"/>
      <c r="X488" s="236"/>
      <c r="Y488" s="236"/>
      <c r="Z488" s="236"/>
      <c r="AA488" s="236"/>
      <c r="AB488" s="236"/>
      <c r="AC488" s="236"/>
    </row>
    <row r="489" spans="1:29" ht="13.2" x14ac:dyDescent="0.25">
      <c r="A489" s="236"/>
      <c r="B489" s="236"/>
      <c r="C489" s="236"/>
      <c r="D489" s="236"/>
      <c r="E489" s="236"/>
      <c r="F489" s="236"/>
      <c r="G489" s="237"/>
      <c r="H489" s="236"/>
      <c r="I489" s="236"/>
      <c r="J489" s="236"/>
      <c r="K489" s="236"/>
      <c r="L489" s="236"/>
      <c r="M489" s="236"/>
      <c r="N489" s="236"/>
      <c r="O489" s="236"/>
      <c r="P489" s="236"/>
      <c r="Q489" s="236"/>
      <c r="R489" s="236"/>
      <c r="S489" s="236"/>
      <c r="T489" s="236"/>
      <c r="U489" s="236"/>
      <c r="V489" s="236"/>
      <c r="W489" s="236"/>
      <c r="X489" s="236"/>
      <c r="Y489" s="236"/>
      <c r="Z489" s="236"/>
      <c r="AA489" s="236"/>
      <c r="AB489" s="236"/>
      <c r="AC489" s="236"/>
    </row>
    <row r="490" spans="1:29" ht="13.2" x14ac:dyDescent="0.25">
      <c r="A490" s="236"/>
      <c r="B490" s="236"/>
      <c r="C490" s="236"/>
      <c r="D490" s="236"/>
      <c r="E490" s="236"/>
      <c r="F490" s="236"/>
      <c r="G490" s="237"/>
      <c r="H490" s="236"/>
      <c r="I490" s="236"/>
      <c r="J490" s="236"/>
      <c r="K490" s="236"/>
      <c r="L490" s="236"/>
      <c r="M490" s="236"/>
      <c r="N490" s="236"/>
      <c r="O490" s="236"/>
      <c r="P490" s="236"/>
      <c r="Q490" s="236"/>
      <c r="R490" s="236"/>
      <c r="S490" s="236"/>
      <c r="T490" s="236"/>
      <c r="U490" s="236"/>
      <c r="V490" s="236"/>
      <c r="W490" s="236"/>
      <c r="X490" s="236"/>
      <c r="Y490" s="236"/>
      <c r="Z490" s="236"/>
      <c r="AA490" s="236"/>
      <c r="AB490" s="236"/>
      <c r="AC490" s="236"/>
    </row>
    <row r="491" spans="1:29" ht="13.2" x14ac:dyDescent="0.25">
      <c r="A491" s="236"/>
      <c r="B491" s="236"/>
      <c r="C491" s="236"/>
      <c r="D491" s="236"/>
      <c r="E491" s="236"/>
      <c r="F491" s="236"/>
      <c r="G491" s="237"/>
      <c r="H491" s="236"/>
      <c r="I491" s="236"/>
      <c r="J491" s="236"/>
      <c r="K491" s="236"/>
      <c r="L491" s="236"/>
      <c r="M491" s="236"/>
      <c r="N491" s="236"/>
      <c r="O491" s="236"/>
      <c r="P491" s="236"/>
      <c r="Q491" s="236"/>
      <c r="R491" s="236"/>
      <c r="S491" s="236"/>
      <c r="T491" s="236"/>
      <c r="U491" s="236"/>
      <c r="V491" s="236"/>
      <c r="W491" s="236"/>
      <c r="X491" s="236"/>
      <c r="Y491" s="236"/>
      <c r="Z491" s="236"/>
      <c r="AA491" s="236"/>
      <c r="AB491" s="236"/>
      <c r="AC491" s="236"/>
    </row>
    <row r="492" spans="1:29" ht="13.2" x14ac:dyDescent="0.25">
      <c r="A492" s="236"/>
      <c r="B492" s="236"/>
      <c r="C492" s="236"/>
      <c r="D492" s="236"/>
      <c r="E492" s="236"/>
      <c r="F492" s="236"/>
      <c r="G492" s="237"/>
      <c r="H492" s="236"/>
      <c r="I492" s="236"/>
      <c r="J492" s="236"/>
      <c r="K492" s="236"/>
      <c r="L492" s="236"/>
      <c r="M492" s="236"/>
      <c r="N492" s="236"/>
      <c r="O492" s="236"/>
      <c r="P492" s="236"/>
      <c r="Q492" s="236"/>
      <c r="R492" s="236"/>
      <c r="S492" s="236"/>
      <c r="T492" s="236"/>
      <c r="U492" s="236"/>
      <c r="V492" s="236"/>
      <c r="W492" s="236"/>
      <c r="X492" s="236"/>
      <c r="Y492" s="236"/>
      <c r="Z492" s="236"/>
      <c r="AA492" s="236"/>
      <c r="AB492" s="236"/>
      <c r="AC492" s="236"/>
    </row>
    <row r="493" spans="1:29" ht="13.2" x14ac:dyDescent="0.25">
      <c r="A493" s="236"/>
      <c r="B493" s="236"/>
      <c r="C493" s="236"/>
      <c r="D493" s="236"/>
      <c r="E493" s="236"/>
      <c r="F493" s="236"/>
      <c r="G493" s="237"/>
      <c r="H493" s="236"/>
      <c r="I493" s="236"/>
      <c r="J493" s="236"/>
      <c r="K493" s="236"/>
      <c r="L493" s="236"/>
      <c r="M493" s="236"/>
      <c r="N493" s="236"/>
      <c r="O493" s="236"/>
      <c r="P493" s="236"/>
      <c r="Q493" s="236"/>
      <c r="R493" s="236"/>
      <c r="S493" s="236"/>
      <c r="T493" s="236"/>
      <c r="U493" s="236"/>
      <c r="V493" s="236"/>
      <c r="W493" s="236"/>
      <c r="X493" s="236"/>
      <c r="Y493" s="236"/>
      <c r="Z493" s="236"/>
      <c r="AA493" s="236"/>
      <c r="AB493" s="236"/>
      <c r="AC493" s="236"/>
    </row>
    <row r="494" spans="1:29" ht="13.2" x14ac:dyDescent="0.25">
      <c r="A494" s="236"/>
      <c r="B494" s="236"/>
      <c r="C494" s="236"/>
      <c r="D494" s="236"/>
      <c r="E494" s="236"/>
      <c r="F494" s="236"/>
      <c r="G494" s="237"/>
      <c r="H494" s="236"/>
      <c r="I494" s="236"/>
      <c r="J494" s="236"/>
      <c r="K494" s="236"/>
      <c r="L494" s="236"/>
      <c r="M494" s="236"/>
      <c r="N494" s="236"/>
      <c r="O494" s="236"/>
      <c r="P494" s="236"/>
      <c r="Q494" s="236"/>
      <c r="R494" s="236"/>
      <c r="S494" s="236"/>
      <c r="T494" s="236"/>
      <c r="U494" s="236"/>
      <c r="V494" s="236"/>
      <c r="W494" s="236"/>
      <c r="X494" s="236"/>
      <c r="Y494" s="236"/>
      <c r="Z494" s="236"/>
      <c r="AA494" s="236"/>
      <c r="AB494" s="236"/>
      <c r="AC494" s="236"/>
    </row>
    <row r="495" spans="1:29" ht="13.2" x14ac:dyDescent="0.25">
      <c r="A495" s="236"/>
      <c r="B495" s="236"/>
      <c r="C495" s="236"/>
      <c r="D495" s="236"/>
      <c r="E495" s="236"/>
      <c r="F495" s="236"/>
      <c r="G495" s="237"/>
      <c r="H495" s="236"/>
      <c r="I495" s="236"/>
      <c r="J495" s="236"/>
      <c r="K495" s="236"/>
      <c r="L495" s="236"/>
      <c r="M495" s="236"/>
      <c r="N495" s="236"/>
      <c r="O495" s="236"/>
      <c r="P495" s="236"/>
      <c r="Q495" s="236"/>
      <c r="R495" s="236"/>
      <c r="S495" s="236"/>
      <c r="T495" s="236"/>
      <c r="U495" s="236"/>
      <c r="V495" s="236"/>
      <c r="W495" s="236"/>
      <c r="X495" s="236"/>
      <c r="Y495" s="236"/>
      <c r="Z495" s="236"/>
      <c r="AA495" s="236"/>
      <c r="AB495" s="236"/>
      <c r="AC495" s="236"/>
    </row>
    <row r="496" spans="1:29" ht="13.2" x14ac:dyDescent="0.25">
      <c r="A496" s="236"/>
      <c r="B496" s="236"/>
      <c r="C496" s="236"/>
      <c r="D496" s="236"/>
      <c r="E496" s="236"/>
      <c r="F496" s="236"/>
      <c r="G496" s="237"/>
      <c r="H496" s="236"/>
      <c r="I496" s="236"/>
      <c r="J496" s="236"/>
      <c r="K496" s="236"/>
      <c r="L496" s="236"/>
      <c r="M496" s="236"/>
      <c r="N496" s="236"/>
      <c r="O496" s="236"/>
      <c r="P496" s="236"/>
      <c r="Q496" s="236"/>
      <c r="R496" s="236"/>
      <c r="S496" s="236"/>
      <c r="T496" s="236"/>
      <c r="U496" s="236"/>
      <c r="V496" s="236"/>
      <c r="W496" s="236"/>
      <c r="X496" s="236"/>
      <c r="Y496" s="236"/>
      <c r="Z496" s="236"/>
      <c r="AA496" s="236"/>
      <c r="AB496" s="236"/>
      <c r="AC496" s="236"/>
    </row>
    <row r="497" spans="1:29" ht="13.2" x14ac:dyDescent="0.25">
      <c r="A497" s="236"/>
      <c r="B497" s="236"/>
      <c r="C497" s="236"/>
      <c r="D497" s="236"/>
      <c r="E497" s="236"/>
      <c r="F497" s="236"/>
      <c r="G497" s="237"/>
      <c r="H497" s="236"/>
      <c r="I497" s="236"/>
      <c r="J497" s="236"/>
      <c r="K497" s="236"/>
      <c r="L497" s="236"/>
      <c r="M497" s="236"/>
      <c r="N497" s="236"/>
      <c r="O497" s="236"/>
      <c r="P497" s="236"/>
      <c r="Q497" s="236"/>
      <c r="R497" s="236"/>
      <c r="S497" s="236"/>
      <c r="T497" s="236"/>
      <c r="U497" s="236"/>
      <c r="V497" s="236"/>
      <c r="W497" s="236"/>
      <c r="X497" s="236"/>
      <c r="Y497" s="236"/>
      <c r="Z497" s="236"/>
      <c r="AA497" s="236"/>
      <c r="AB497" s="236"/>
      <c r="AC497" s="236"/>
    </row>
    <row r="498" spans="1:29" ht="13.2" x14ac:dyDescent="0.25">
      <c r="A498" s="236"/>
      <c r="B498" s="236"/>
      <c r="C498" s="236"/>
      <c r="D498" s="236"/>
      <c r="E498" s="236"/>
      <c r="F498" s="236"/>
      <c r="G498" s="237"/>
      <c r="H498" s="236"/>
      <c r="I498" s="236"/>
      <c r="J498" s="236"/>
      <c r="K498" s="236"/>
      <c r="L498" s="236"/>
      <c r="M498" s="236"/>
      <c r="N498" s="236"/>
      <c r="O498" s="236"/>
      <c r="P498" s="236"/>
      <c r="Q498" s="236"/>
      <c r="R498" s="236"/>
      <c r="S498" s="236"/>
      <c r="T498" s="236"/>
      <c r="U498" s="236"/>
      <c r="V498" s="236"/>
      <c r="W498" s="236"/>
      <c r="X498" s="236"/>
      <c r="Y498" s="236"/>
      <c r="Z498" s="236"/>
      <c r="AA498" s="236"/>
      <c r="AB498" s="236"/>
      <c r="AC498" s="236"/>
    </row>
    <row r="499" spans="1:29" ht="13.2" x14ac:dyDescent="0.25">
      <c r="A499" s="236"/>
      <c r="B499" s="236"/>
      <c r="C499" s="236"/>
      <c r="D499" s="236"/>
      <c r="E499" s="236"/>
      <c r="F499" s="236"/>
      <c r="G499" s="237"/>
      <c r="H499" s="236"/>
      <c r="I499" s="236"/>
      <c r="J499" s="236"/>
      <c r="K499" s="236"/>
      <c r="L499" s="236"/>
      <c r="M499" s="236"/>
      <c r="N499" s="236"/>
      <c r="O499" s="236"/>
      <c r="P499" s="236"/>
      <c r="Q499" s="236"/>
      <c r="R499" s="236"/>
      <c r="S499" s="236"/>
      <c r="T499" s="236"/>
      <c r="U499" s="236"/>
      <c r="V499" s="236"/>
      <c r="W499" s="236"/>
      <c r="X499" s="236"/>
      <c r="Y499" s="236"/>
      <c r="Z499" s="236"/>
      <c r="AA499" s="236"/>
      <c r="AB499" s="236"/>
      <c r="AC499" s="236"/>
    </row>
    <row r="500" spans="1:29" ht="13.2" x14ac:dyDescent="0.25">
      <c r="A500" s="236"/>
      <c r="B500" s="236"/>
      <c r="C500" s="236"/>
      <c r="D500" s="236"/>
      <c r="E500" s="236"/>
      <c r="F500" s="236"/>
      <c r="G500" s="237"/>
      <c r="H500" s="236"/>
      <c r="I500" s="236"/>
      <c r="J500" s="236"/>
      <c r="K500" s="236"/>
      <c r="L500" s="236"/>
      <c r="M500" s="236"/>
      <c r="N500" s="236"/>
      <c r="O500" s="236"/>
      <c r="P500" s="236"/>
      <c r="Q500" s="236"/>
      <c r="R500" s="236"/>
      <c r="S500" s="236"/>
      <c r="T500" s="236"/>
      <c r="U500" s="236"/>
      <c r="V500" s="236"/>
      <c r="W500" s="236"/>
      <c r="X500" s="236"/>
      <c r="Y500" s="236"/>
      <c r="Z500" s="236"/>
      <c r="AA500" s="236"/>
      <c r="AB500" s="236"/>
      <c r="AC500" s="236"/>
    </row>
    <row r="501" spans="1:29" ht="13.2" x14ac:dyDescent="0.25">
      <c r="A501" s="236"/>
      <c r="B501" s="236"/>
      <c r="C501" s="236"/>
      <c r="D501" s="236"/>
      <c r="E501" s="236"/>
      <c r="F501" s="236"/>
      <c r="G501" s="237"/>
      <c r="H501" s="236"/>
      <c r="I501" s="236"/>
      <c r="J501" s="236"/>
      <c r="K501" s="236"/>
      <c r="L501" s="236"/>
      <c r="M501" s="236"/>
      <c r="N501" s="236"/>
      <c r="O501" s="236"/>
      <c r="P501" s="236"/>
      <c r="Q501" s="236"/>
      <c r="R501" s="236"/>
      <c r="S501" s="236"/>
      <c r="T501" s="236"/>
      <c r="U501" s="236"/>
      <c r="V501" s="236"/>
      <c r="W501" s="236"/>
      <c r="X501" s="236"/>
      <c r="Y501" s="236"/>
      <c r="Z501" s="236"/>
      <c r="AA501" s="236"/>
      <c r="AB501" s="236"/>
      <c r="AC501" s="236"/>
    </row>
    <row r="502" spans="1:29" ht="13.2" x14ac:dyDescent="0.25">
      <c r="A502" s="236"/>
      <c r="B502" s="236"/>
      <c r="C502" s="236"/>
      <c r="D502" s="236"/>
      <c r="E502" s="236"/>
      <c r="F502" s="236"/>
      <c r="G502" s="237"/>
      <c r="H502" s="236"/>
      <c r="I502" s="236"/>
      <c r="J502" s="236"/>
      <c r="K502" s="236"/>
      <c r="L502" s="236"/>
      <c r="M502" s="236"/>
      <c r="N502" s="236"/>
      <c r="O502" s="236"/>
      <c r="P502" s="236"/>
      <c r="Q502" s="236"/>
      <c r="R502" s="236"/>
      <c r="S502" s="236"/>
      <c r="T502" s="236"/>
      <c r="U502" s="236"/>
      <c r="V502" s="236"/>
      <c r="W502" s="236"/>
      <c r="X502" s="236"/>
      <c r="Y502" s="236"/>
      <c r="Z502" s="236"/>
      <c r="AA502" s="236"/>
      <c r="AB502" s="236"/>
      <c r="AC502" s="236"/>
    </row>
    <row r="503" spans="1:29" ht="13.2" x14ac:dyDescent="0.25">
      <c r="A503" s="236"/>
      <c r="B503" s="236"/>
      <c r="C503" s="236"/>
      <c r="D503" s="236"/>
      <c r="E503" s="236"/>
      <c r="F503" s="236"/>
      <c r="G503" s="237"/>
      <c r="H503" s="236"/>
      <c r="I503" s="236"/>
      <c r="J503" s="236"/>
      <c r="K503" s="236"/>
      <c r="L503" s="236"/>
      <c r="M503" s="236"/>
      <c r="N503" s="236"/>
      <c r="O503" s="236"/>
      <c r="P503" s="236"/>
      <c r="Q503" s="236"/>
      <c r="R503" s="236"/>
      <c r="S503" s="236"/>
      <c r="T503" s="236"/>
      <c r="U503" s="236"/>
      <c r="V503" s="236"/>
      <c r="W503" s="236"/>
      <c r="X503" s="236"/>
      <c r="Y503" s="236"/>
      <c r="Z503" s="236"/>
      <c r="AA503" s="236"/>
      <c r="AB503" s="236"/>
      <c r="AC503" s="236"/>
    </row>
    <row r="504" spans="1:29" ht="13.2" x14ac:dyDescent="0.25">
      <c r="A504" s="236"/>
      <c r="B504" s="236"/>
      <c r="C504" s="236"/>
      <c r="D504" s="236"/>
      <c r="E504" s="236"/>
      <c r="F504" s="236"/>
      <c r="G504" s="237"/>
      <c r="H504" s="236"/>
      <c r="I504" s="236"/>
      <c r="J504" s="236"/>
      <c r="K504" s="236"/>
      <c r="L504" s="236"/>
      <c r="M504" s="236"/>
      <c r="N504" s="236"/>
      <c r="O504" s="236"/>
      <c r="P504" s="236"/>
      <c r="Q504" s="236"/>
      <c r="R504" s="236"/>
      <c r="S504" s="236"/>
      <c r="T504" s="236"/>
      <c r="U504" s="236"/>
      <c r="V504" s="236"/>
      <c r="W504" s="236"/>
      <c r="X504" s="236"/>
      <c r="Y504" s="236"/>
      <c r="Z504" s="236"/>
      <c r="AA504" s="236"/>
      <c r="AB504" s="236"/>
      <c r="AC504" s="236"/>
    </row>
    <row r="505" spans="1:29" ht="13.2" x14ac:dyDescent="0.25">
      <c r="A505" s="236"/>
      <c r="B505" s="236"/>
      <c r="C505" s="236"/>
      <c r="D505" s="236"/>
      <c r="E505" s="236"/>
      <c r="F505" s="236"/>
      <c r="G505" s="237"/>
      <c r="H505" s="236"/>
      <c r="I505" s="236"/>
      <c r="J505" s="236"/>
      <c r="K505" s="236"/>
      <c r="L505" s="236"/>
      <c r="M505" s="236"/>
      <c r="N505" s="236"/>
      <c r="O505" s="236"/>
      <c r="P505" s="236"/>
      <c r="Q505" s="236"/>
      <c r="R505" s="236"/>
      <c r="S505" s="236"/>
      <c r="T505" s="236"/>
      <c r="U505" s="236"/>
      <c r="V505" s="236"/>
      <c r="W505" s="236"/>
      <c r="X505" s="236"/>
      <c r="Y505" s="236"/>
      <c r="Z505" s="236"/>
      <c r="AA505" s="236"/>
      <c r="AB505" s="236"/>
      <c r="AC505" s="236"/>
    </row>
    <row r="506" spans="1:29" ht="13.2" x14ac:dyDescent="0.25">
      <c r="A506" s="236"/>
      <c r="B506" s="236"/>
      <c r="C506" s="236"/>
      <c r="D506" s="236"/>
      <c r="E506" s="236"/>
      <c r="F506" s="236"/>
      <c r="G506" s="237"/>
      <c r="H506" s="236"/>
      <c r="I506" s="236"/>
      <c r="J506" s="236"/>
      <c r="K506" s="236"/>
      <c r="L506" s="236"/>
      <c r="M506" s="236"/>
      <c r="N506" s="236"/>
      <c r="O506" s="236"/>
      <c r="P506" s="236"/>
      <c r="Q506" s="236"/>
      <c r="R506" s="236"/>
      <c r="S506" s="236"/>
      <c r="T506" s="236"/>
      <c r="U506" s="236"/>
      <c r="V506" s="236"/>
      <c r="W506" s="236"/>
      <c r="X506" s="236"/>
      <c r="Y506" s="236"/>
      <c r="Z506" s="236"/>
      <c r="AA506" s="236"/>
      <c r="AB506" s="236"/>
      <c r="AC506" s="236"/>
    </row>
    <row r="507" spans="1:29" ht="13.2" x14ac:dyDescent="0.25">
      <c r="A507" s="236"/>
      <c r="B507" s="236"/>
      <c r="C507" s="236"/>
      <c r="D507" s="236"/>
      <c r="E507" s="236"/>
      <c r="F507" s="236"/>
      <c r="G507" s="237"/>
      <c r="H507" s="236"/>
      <c r="I507" s="236"/>
      <c r="J507" s="236"/>
      <c r="K507" s="236"/>
      <c r="L507" s="236"/>
      <c r="M507" s="236"/>
      <c r="N507" s="236"/>
      <c r="O507" s="236"/>
      <c r="P507" s="236"/>
      <c r="Q507" s="236"/>
      <c r="R507" s="236"/>
      <c r="S507" s="236"/>
      <c r="T507" s="236"/>
      <c r="U507" s="236"/>
      <c r="V507" s="236"/>
      <c r="W507" s="236"/>
      <c r="X507" s="236"/>
      <c r="Y507" s="236"/>
      <c r="Z507" s="236"/>
      <c r="AA507" s="236"/>
      <c r="AB507" s="236"/>
      <c r="AC507" s="236"/>
    </row>
    <row r="508" spans="1:29" ht="13.2" x14ac:dyDescent="0.25">
      <c r="A508" s="236"/>
      <c r="B508" s="236"/>
      <c r="C508" s="236"/>
      <c r="D508" s="236"/>
      <c r="E508" s="236"/>
      <c r="F508" s="236"/>
      <c r="G508" s="237"/>
      <c r="H508" s="236"/>
      <c r="I508" s="236"/>
      <c r="J508" s="236"/>
      <c r="K508" s="236"/>
      <c r="L508" s="236"/>
      <c r="M508" s="236"/>
      <c r="N508" s="236"/>
      <c r="O508" s="236"/>
      <c r="P508" s="236"/>
      <c r="Q508" s="236"/>
      <c r="R508" s="236"/>
      <c r="S508" s="236"/>
      <c r="T508" s="236"/>
      <c r="U508" s="236"/>
      <c r="V508" s="236"/>
      <c r="W508" s="236"/>
      <c r="X508" s="236"/>
      <c r="Y508" s="236"/>
      <c r="Z508" s="236"/>
      <c r="AA508" s="236"/>
      <c r="AB508" s="236"/>
      <c r="AC508" s="236"/>
    </row>
    <row r="509" spans="1:29" ht="13.2" x14ac:dyDescent="0.25">
      <c r="A509" s="236"/>
      <c r="B509" s="236"/>
      <c r="C509" s="236"/>
      <c r="D509" s="236"/>
      <c r="E509" s="236"/>
      <c r="F509" s="236"/>
      <c r="G509" s="237"/>
      <c r="H509" s="236"/>
      <c r="I509" s="236"/>
      <c r="J509" s="236"/>
      <c r="K509" s="236"/>
      <c r="L509" s="236"/>
      <c r="M509" s="236"/>
      <c r="N509" s="236"/>
      <c r="O509" s="236"/>
      <c r="P509" s="236"/>
      <c r="Q509" s="236"/>
      <c r="R509" s="236"/>
      <c r="S509" s="236"/>
      <c r="T509" s="236"/>
      <c r="U509" s="236"/>
      <c r="V509" s="236"/>
      <c r="W509" s="236"/>
      <c r="X509" s="236"/>
      <c r="Y509" s="236"/>
      <c r="Z509" s="236"/>
      <c r="AA509" s="236"/>
      <c r="AB509" s="236"/>
      <c r="AC509" s="236"/>
    </row>
    <row r="510" spans="1:29" ht="13.2" x14ac:dyDescent="0.25">
      <c r="A510" s="236"/>
      <c r="B510" s="236"/>
      <c r="C510" s="236"/>
      <c r="D510" s="236"/>
      <c r="E510" s="236"/>
      <c r="F510" s="236"/>
      <c r="G510" s="237"/>
      <c r="H510" s="236"/>
      <c r="I510" s="236"/>
      <c r="J510" s="236"/>
      <c r="K510" s="236"/>
      <c r="L510" s="236"/>
      <c r="M510" s="236"/>
      <c r="N510" s="236"/>
      <c r="O510" s="236"/>
      <c r="P510" s="236"/>
      <c r="Q510" s="236"/>
      <c r="R510" s="236"/>
      <c r="S510" s="236"/>
      <c r="T510" s="236"/>
      <c r="U510" s="236"/>
      <c r="V510" s="236"/>
      <c r="W510" s="236"/>
      <c r="X510" s="236"/>
      <c r="Y510" s="236"/>
      <c r="Z510" s="236"/>
      <c r="AA510" s="236"/>
      <c r="AB510" s="236"/>
      <c r="AC510" s="236"/>
    </row>
    <row r="511" spans="1:29" ht="13.2" x14ac:dyDescent="0.25">
      <c r="A511" s="236"/>
      <c r="B511" s="236"/>
      <c r="C511" s="236"/>
      <c r="D511" s="236"/>
      <c r="E511" s="236"/>
      <c r="F511" s="236"/>
      <c r="G511" s="237"/>
      <c r="H511" s="236"/>
      <c r="I511" s="236"/>
      <c r="J511" s="236"/>
      <c r="K511" s="236"/>
      <c r="L511" s="236"/>
      <c r="M511" s="236"/>
      <c r="N511" s="236"/>
      <c r="O511" s="236"/>
      <c r="P511" s="236"/>
      <c r="Q511" s="236"/>
      <c r="R511" s="236"/>
      <c r="S511" s="236"/>
      <c r="T511" s="236"/>
      <c r="U511" s="236"/>
      <c r="V511" s="236"/>
      <c r="W511" s="236"/>
      <c r="X511" s="236"/>
      <c r="Y511" s="236"/>
      <c r="Z511" s="236"/>
      <c r="AA511" s="236"/>
      <c r="AB511" s="236"/>
      <c r="AC511" s="236"/>
    </row>
    <row r="512" spans="1:29" ht="13.2" x14ac:dyDescent="0.25">
      <c r="A512" s="236"/>
      <c r="B512" s="236"/>
      <c r="C512" s="236"/>
      <c r="D512" s="236"/>
      <c r="E512" s="236"/>
      <c r="F512" s="236"/>
      <c r="G512" s="237"/>
      <c r="H512" s="236"/>
      <c r="I512" s="236"/>
      <c r="J512" s="236"/>
      <c r="K512" s="236"/>
      <c r="L512" s="236"/>
      <c r="M512" s="236"/>
      <c r="N512" s="236"/>
      <c r="O512" s="236"/>
      <c r="P512" s="236"/>
      <c r="Q512" s="236"/>
      <c r="R512" s="236"/>
      <c r="S512" s="236"/>
      <c r="T512" s="236"/>
      <c r="U512" s="236"/>
      <c r="V512" s="236"/>
      <c r="W512" s="236"/>
      <c r="X512" s="236"/>
      <c r="Y512" s="236"/>
      <c r="Z512" s="236"/>
      <c r="AA512" s="236"/>
      <c r="AB512" s="236"/>
      <c r="AC512" s="236"/>
    </row>
    <row r="513" spans="1:29" ht="13.2" x14ac:dyDescent="0.25">
      <c r="A513" s="236"/>
      <c r="B513" s="236"/>
      <c r="C513" s="236"/>
      <c r="D513" s="236"/>
      <c r="E513" s="236"/>
      <c r="F513" s="236"/>
      <c r="G513" s="237"/>
      <c r="H513" s="236"/>
      <c r="I513" s="236"/>
      <c r="J513" s="236"/>
      <c r="K513" s="236"/>
      <c r="L513" s="236"/>
      <c r="M513" s="236"/>
      <c r="N513" s="236"/>
      <c r="O513" s="236"/>
      <c r="P513" s="236"/>
      <c r="Q513" s="236"/>
      <c r="R513" s="236"/>
      <c r="S513" s="236"/>
      <c r="T513" s="236"/>
      <c r="U513" s="236"/>
      <c r="V513" s="236"/>
      <c r="W513" s="236"/>
      <c r="X513" s="236"/>
      <c r="Y513" s="236"/>
      <c r="Z513" s="236"/>
      <c r="AA513" s="236"/>
      <c r="AB513" s="236"/>
      <c r="AC513" s="236"/>
    </row>
    <row r="514" spans="1:29" ht="13.2" x14ac:dyDescent="0.25">
      <c r="A514" s="236"/>
      <c r="B514" s="236"/>
      <c r="C514" s="236"/>
      <c r="D514" s="236"/>
      <c r="E514" s="236"/>
      <c r="F514" s="236"/>
      <c r="G514" s="237"/>
      <c r="H514" s="236"/>
      <c r="I514" s="236"/>
      <c r="J514" s="236"/>
      <c r="K514" s="236"/>
      <c r="L514" s="236"/>
      <c r="M514" s="236"/>
      <c r="N514" s="236"/>
      <c r="O514" s="236"/>
      <c r="P514" s="236"/>
      <c r="Q514" s="236"/>
      <c r="R514" s="236"/>
      <c r="S514" s="236"/>
      <c r="T514" s="236"/>
      <c r="U514" s="236"/>
      <c r="V514" s="236"/>
      <c r="W514" s="236"/>
      <c r="X514" s="236"/>
      <c r="Y514" s="236"/>
      <c r="Z514" s="236"/>
      <c r="AA514" s="236"/>
      <c r="AB514" s="236"/>
      <c r="AC514" s="236"/>
    </row>
    <row r="515" spans="1:29" ht="13.2" x14ac:dyDescent="0.25">
      <c r="A515" s="236"/>
      <c r="B515" s="236"/>
      <c r="C515" s="236"/>
      <c r="D515" s="236"/>
      <c r="E515" s="236"/>
      <c r="F515" s="236"/>
      <c r="G515" s="237"/>
      <c r="H515" s="236"/>
      <c r="I515" s="236"/>
      <c r="J515" s="236"/>
      <c r="K515" s="236"/>
      <c r="L515" s="236"/>
      <c r="M515" s="236"/>
      <c r="N515" s="236"/>
      <c r="O515" s="236"/>
      <c r="P515" s="236"/>
      <c r="Q515" s="236"/>
      <c r="R515" s="236"/>
      <c r="S515" s="236"/>
      <c r="T515" s="236"/>
      <c r="U515" s="236"/>
      <c r="V515" s="236"/>
      <c r="W515" s="236"/>
      <c r="X515" s="236"/>
      <c r="Y515" s="236"/>
      <c r="Z515" s="236"/>
      <c r="AA515" s="236"/>
      <c r="AB515" s="236"/>
      <c r="AC515" s="236"/>
    </row>
    <row r="516" spans="1:29" ht="13.2" x14ac:dyDescent="0.25">
      <c r="A516" s="236"/>
      <c r="B516" s="236"/>
      <c r="C516" s="236"/>
      <c r="D516" s="236"/>
      <c r="E516" s="236"/>
      <c r="F516" s="236"/>
      <c r="G516" s="237"/>
      <c r="H516" s="236"/>
      <c r="I516" s="236"/>
      <c r="J516" s="236"/>
      <c r="K516" s="236"/>
      <c r="L516" s="236"/>
      <c r="M516" s="236"/>
      <c r="N516" s="236"/>
      <c r="O516" s="236"/>
      <c r="P516" s="236"/>
      <c r="Q516" s="236"/>
      <c r="R516" s="236"/>
      <c r="S516" s="236"/>
      <c r="T516" s="236"/>
      <c r="U516" s="236"/>
      <c r="V516" s="236"/>
      <c r="W516" s="236"/>
      <c r="X516" s="236"/>
      <c r="Y516" s="236"/>
      <c r="Z516" s="236"/>
      <c r="AA516" s="236"/>
      <c r="AB516" s="236"/>
      <c r="AC516" s="236"/>
    </row>
    <row r="517" spans="1:29" ht="13.2" x14ac:dyDescent="0.25">
      <c r="A517" s="236"/>
      <c r="B517" s="236"/>
      <c r="C517" s="236"/>
      <c r="D517" s="236"/>
      <c r="E517" s="236"/>
      <c r="F517" s="236"/>
      <c r="G517" s="237"/>
      <c r="H517" s="236"/>
      <c r="I517" s="236"/>
      <c r="J517" s="236"/>
      <c r="K517" s="236"/>
      <c r="L517" s="236"/>
      <c r="M517" s="236"/>
      <c r="N517" s="236"/>
      <c r="O517" s="236"/>
      <c r="P517" s="236"/>
      <c r="Q517" s="236"/>
      <c r="R517" s="236"/>
      <c r="S517" s="236"/>
      <c r="T517" s="236"/>
      <c r="U517" s="236"/>
      <c r="V517" s="236"/>
      <c r="W517" s="236"/>
      <c r="X517" s="236"/>
      <c r="Y517" s="236"/>
      <c r="Z517" s="236"/>
      <c r="AA517" s="236"/>
      <c r="AB517" s="236"/>
      <c r="AC517" s="236"/>
    </row>
    <row r="518" spans="1:29" ht="13.2" x14ac:dyDescent="0.25">
      <c r="A518" s="236"/>
      <c r="B518" s="236"/>
      <c r="C518" s="236"/>
      <c r="D518" s="236"/>
      <c r="E518" s="236"/>
      <c r="F518" s="236"/>
      <c r="G518" s="237"/>
      <c r="H518" s="236"/>
      <c r="I518" s="236"/>
      <c r="J518" s="236"/>
      <c r="K518" s="236"/>
      <c r="L518" s="236"/>
      <c r="M518" s="236"/>
      <c r="N518" s="236"/>
      <c r="O518" s="236"/>
      <c r="P518" s="236"/>
      <c r="Q518" s="236"/>
      <c r="R518" s="236"/>
      <c r="S518" s="236"/>
      <c r="T518" s="236"/>
      <c r="U518" s="236"/>
      <c r="V518" s="236"/>
      <c r="W518" s="236"/>
      <c r="X518" s="236"/>
      <c r="Y518" s="236"/>
      <c r="Z518" s="236"/>
      <c r="AA518" s="236"/>
      <c r="AB518" s="236"/>
      <c r="AC518" s="236"/>
    </row>
    <row r="519" spans="1:29" ht="13.2" x14ac:dyDescent="0.25">
      <c r="A519" s="236"/>
      <c r="B519" s="236"/>
      <c r="C519" s="236"/>
      <c r="D519" s="236"/>
      <c r="E519" s="236"/>
      <c r="F519" s="236"/>
      <c r="G519" s="237"/>
      <c r="H519" s="236"/>
      <c r="I519" s="236"/>
      <c r="J519" s="236"/>
      <c r="K519" s="236"/>
      <c r="L519" s="236"/>
      <c r="M519" s="236"/>
      <c r="N519" s="236"/>
      <c r="O519" s="236"/>
      <c r="P519" s="236"/>
      <c r="Q519" s="236"/>
      <c r="R519" s="236"/>
      <c r="S519" s="236"/>
      <c r="T519" s="236"/>
      <c r="U519" s="236"/>
      <c r="V519" s="236"/>
      <c r="W519" s="236"/>
      <c r="X519" s="236"/>
      <c r="Y519" s="236"/>
      <c r="Z519" s="236"/>
      <c r="AA519" s="236"/>
      <c r="AB519" s="236"/>
      <c r="AC519" s="236"/>
    </row>
    <row r="520" spans="1:29" ht="13.2" x14ac:dyDescent="0.25">
      <c r="A520" s="236"/>
      <c r="B520" s="236"/>
      <c r="C520" s="236"/>
      <c r="D520" s="236"/>
      <c r="E520" s="236"/>
      <c r="F520" s="236"/>
      <c r="G520" s="237"/>
      <c r="H520" s="236"/>
      <c r="I520" s="236"/>
      <c r="J520" s="236"/>
      <c r="K520" s="236"/>
      <c r="L520" s="236"/>
      <c r="M520" s="236"/>
      <c r="N520" s="236"/>
      <c r="O520" s="236"/>
      <c r="P520" s="236"/>
      <c r="Q520" s="236"/>
      <c r="R520" s="236"/>
      <c r="S520" s="236"/>
      <c r="T520" s="236"/>
      <c r="U520" s="236"/>
      <c r="V520" s="236"/>
      <c r="W520" s="236"/>
      <c r="X520" s="236"/>
      <c r="Y520" s="236"/>
      <c r="Z520" s="236"/>
      <c r="AA520" s="236"/>
      <c r="AB520" s="236"/>
      <c r="AC520" s="236"/>
    </row>
    <row r="521" spans="1:29" ht="13.2" x14ac:dyDescent="0.25">
      <c r="A521" s="236"/>
      <c r="B521" s="236"/>
      <c r="C521" s="236"/>
      <c r="D521" s="236"/>
      <c r="E521" s="236"/>
      <c r="F521" s="236"/>
      <c r="G521" s="237"/>
      <c r="H521" s="236"/>
      <c r="I521" s="236"/>
      <c r="J521" s="236"/>
      <c r="K521" s="236"/>
      <c r="L521" s="236"/>
      <c r="M521" s="236"/>
      <c r="N521" s="236"/>
      <c r="O521" s="236"/>
      <c r="P521" s="236"/>
      <c r="Q521" s="236"/>
      <c r="R521" s="236"/>
      <c r="S521" s="236"/>
      <c r="T521" s="236"/>
      <c r="U521" s="236"/>
      <c r="V521" s="236"/>
      <c r="W521" s="236"/>
      <c r="X521" s="236"/>
      <c r="Y521" s="236"/>
      <c r="Z521" s="236"/>
      <c r="AA521" s="236"/>
      <c r="AB521" s="236"/>
      <c r="AC521" s="236"/>
    </row>
    <row r="522" spans="1:29" ht="13.2" x14ac:dyDescent="0.25">
      <c r="A522" s="236"/>
      <c r="B522" s="236"/>
      <c r="C522" s="236"/>
      <c r="D522" s="236"/>
      <c r="E522" s="236"/>
      <c r="F522" s="236"/>
      <c r="G522" s="237"/>
      <c r="H522" s="236"/>
      <c r="I522" s="236"/>
      <c r="J522" s="236"/>
      <c r="K522" s="236"/>
      <c r="L522" s="236"/>
      <c r="M522" s="236"/>
      <c r="N522" s="236"/>
      <c r="O522" s="236"/>
      <c r="P522" s="236"/>
      <c r="Q522" s="236"/>
      <c r="R522" s="236"/>
      <c r="S522" s="236"/>
      <c r="T522" s="236"/>
      <c r="U522" s="236"/>
      <c r="V522" s="236"/>
      <c r="W522" s="236"/>
      <c r="X522" s="236"/>
      <c r="Y522" s="236"/>
      <c r="Z522" s="236"/>
      <c r="AA522" s="236"/>
      <c r="AB522" s="236"/>
      <c r="AC522" s="236"/>
    </row>
    <row r="523" spans="1:29" ht="13.2" x14ac:dyDescent="0.25">
      <c r="A523" s="236"/>
      <c r="B523" s="236"/>
      <c r="C523" s="236"/>
      <c r="D523" s="236"/>
      <c r="E523" s="236"/>
      <c r="F523" s="236"/>
      <c r="G523" s="237"/>
      <c r="H523" s="236"/>
      <c r="I523" s="236"/>
      <c r="J523" s="236"/>
      <c r="K523" s="236"/>
      <c r="L523" s="236"/>
      <c r="M523" s="236"/>
      <c r="N523" s="236"/>
      <c r="O523" s="236"/>
      <c r="P523" s="236"/>
      <c r="Q523" s="236"/>
      <c r="R523" s="236"/>
      <c r="S523" s="236"/>
      <c r="T523" s="236"/>
      <c r="U523" s="236"/>
      <c r="V523" s="236"/>
      <c r="W523" s="236"/>
      <c r="X523" s="236"/>
      <c r="Y523" s="236"/>
      <c r="Z523" s="236"/>
      <c r="AA523" s="236"/>
      <c r="AB523" s="236"/>
      <c r="AC523" s="236"/>
    </row>
    <row r="524" spans="1:29" ht="13.2" x14ac:dyDescent="0.25">
      <c r="A524" s="236"/>
      <c r="B524" s="236"/>
      <c r="C524" s="236"/>
      <c r="D524" s="236"/>
      <c r="E524" s="236"/>
      <c r="F524" s="236"/>
      <c r="G524" s="237"/>
      <c r="H524" s="236"/>
      <c r="I524" s="236"/>
      <c r="J524" s="236"/>
      <c r="K524" s="236"/>
      <c r="L524" s="236"/>
      <c r="M524" s="236"/>
      <c r="N524" s="236"/>
      <c r="O524" s="236"/>
      <c r="P524" s="236"/>
      <c r="Q524" s="236"/>
      <c r="R524" s="236"/>
      <c r="S524" s="236"/>
      <c r="T524" s="236"/>
      <c r="U524" s="236"/>
      <c r="V524" s="236"/>
      <c r="W524" s="236"/>
      <c r="X524" s="236"/>
      <c r="Y524" s="236"/>
      <c r="Z524" s="236"/>
      <c r="AA524" s="236"/>
      <c r="AB524" s="236"/>
      <c r="AC524" s="236"/>
    </row>
    <row r="525" spans="1:29" ht="13.2" x14ac:dyDescent="0.25">
      <c r="A525" s="236"/>
      <c r="B525" s="236"/>
      <c r="C525" s="236"/>
      <c r="D525" s="236"/>
      <c r="E525" s="236"/>
      <c r="F525" s="236"/>
      <c r="G525" s="237"/>
      <c r="H525" s="236"/>
      <c r="I525" s="236"/>
      <c r="J525" s="236"/>
      <c r="K525" s="236"/>
      <c r="L525" s="236"/>
      <c r="M525" s="236"/>
      <c r="N525" s="236"/>
      <c r="O525" s="236"/>
      <c r="P525" s="236"/>
      <c r="Q525" s="236"/>
      <c r="R525" s="236"/>
      <c r="S525" s="236"/>
      <c r="T525" s="236"/>
      <c r="U525" s="236"/>
      <c r="V525" s="236"/>
      <c r="W525" s="236"/>
      <c r="X525" s="236"/>
      <c r="Y525" s="236"/>
      <c r="Z525" s="236"/>
      <c r="AA525" s="236"/>
      <c r="AB525" s="236"/>
      <c r="AC525" s="236"/>
    </row>
    <row r="526" spans="1:29" ht="13.2" x14ac:dyDescent="0.25">
      <c r="A526" s="236"/>
      <c r="B526" s="236"/>
      <c r="C526" s="236"/>
      <c r="D526" s="236"/>
      <c r="E526" s="236"/>
      <c r="F526" s="236"/>
      <c r="G526" s="237"/>
      <c r="H526" s="236"/>
      <c r="I526" s="236"/>
      <c r="J526" s="236"/>
      <c r="K526" s="236"/>
      <c r="L526" s="236"/>
      <c r="M526" s="236"/>
      <c r="N526" s="236"/>
      <c r="O526" s="236"/>
      <c r="P526" s="236"/>
      <c r="Q526" s="236"/>
      <c r="R526" s="236"/>
      <c r="S526" s="236"/>
      <c r="T526" s="236"/>
      <c r="U526" s="236"/>
      <c r="V526" s="236"/>
      <c r="W526" s="236"/>
      <c r="X526" s="236"/>
      <c r="Y526" s="236"/>
      <c r="Z526" s="236"/>
      <c r="AA526" s="236"/>
      <c r="AB526" s="236"/>
      <c r="AC526" s="236"/>
    </row>
    <row r="527" spans="1:29" ht="13.2" x14ac:dyDescent="0.25">
      <c r="A527" s="236"/>
      <c r="B527" s="236"/>
      <c r="C527" s="236"/>
      <c r="D527" s="236"/>
      <c r="E527" s="236"/>
      <c r="F527" s="236"/>
      <c r="G527" s="237"/>
      <c r="H527" s="236"/>
      <c r="I527" s="236"/>
      <c r="J527" s="236"/>
      <c r="K527" s="236"/>
      <c r="L527" s="236"/>
      <c r="M527" s="236"/>
      <c r="N527" s="236"/>
      <c r="O527" s="236"/>
      <c r="P527" s="236"/>
      <c r="Q527" s="236"/>
      <c r="R527" s="236"/>
      <c r="S527" s="236"/>
      <c r="T527" s="236"/>
      <c r="U527" s="236"/>
      <c r="V527" s="236"/>
      <c r="W527" s="236"/>
      <c r="X527" s="236"/>
      <c r="Y527" s="236"/>
      <c r="Z527" s="236"/>
      <c r="AA527" s="236"/>
      <c r="AB527" s="236"/>
      <c r="AC527" s="236"/>
    </row>
    <row r="528" spans="1:29" ht="13.2" x14ac:dyDescent="0.25">
      <c r="A528" s="236"/>
      <c r="B528" s="236"/>
      <c r="C528" s="236"/>
      <c r="D528" s="236"/>
      <c r="E528" s="236"/>
      <c r="F528" s="236"/>
      <c r="G528" s="237"/>
      <c r="H528" s="236"/>
      <c r="I528" s="236"/>
      <c r="J528" s="236"/>
      <c r="K528" s="236"/>
      <c r="L528" s="236"/>
      <c r="M528" s="236"/>
      <c r="N528" s="236"/>
      <c r="O528" s="236"/>
      <c r="P528" s="236"/>
      <c r="Q528" s="236"/>
      <c r="R528" s="236"/>
      <c r="S528" s="236"/>
      <c r="T528" s="236"/>
      <c r="U528" s="236"/>
      <c r="V528" s="236"/>
      <c r="W528" s="236"/>
      <c r="X528" s="236"/>
      <c r="Y528" s="236"/>
      <c r="Z528" s="236"/>
      <c r="AA528" s="236"/>
      <c r="AB528" s="236"/>
      <c r="AC528" s="236"/>
    </row>
    <row r="529" spans="1:29" ht="13.2" x14ac:dyDescent="0.25">
      <c r="A529" s="236"/>
      <c r="B529" s="236"/>
      <c r="C529" s="236"/>
      <c r="D529" s="236"/>
      <c r="E529" s="236"/>
      <c r="F529" s="236"/>
      <c r="G529" s="237"/>
      <c r="H529" s="236"/>
      <c r="I529" s="236"/>
      <c r="J529" s="236"/>
      <c r="K529" s="236"/>
      <c r="L529" s="236"/>
      <c r="M529" s="236"/>
      <c r="N529" s="236"/>
      <c r="O529" s="236"/>
      <c r="P529" s="236"/>
      <c r="Q529" s="236"/>
      <c r="R529" s="236"/>
      <c r="S529" s="236"/>
      <c r="T529" s="236"/>
      <c r="U529" s="236"/>
      <c r="V529" s="236"/>
      <c r="W529" s="236"/>
      <c r="X529" s="236"/>
      <c r="Y529" s="236"/>
      <c r="Z529" s="236"/>
      <c r="AA529" s="236"/>
      <c r="AB529" s="236"/>
      <c r="AC529" s="236"/>
    </row>
    <row r="530" spans="1:29" ht="13.2" x14ac:dyDescent="0.25">
      <c r="A530" s="236"/>
      <c r="B530" s="236"/>
      <c r="C530" s="236"/>
      <c r="D530" s="236"/>
      <c r="E530" s="236"/>
      <c r="F530" s="236"/>
      <c r="G530" s="237"/>
      <c r="H530" s="236"/>
      <c r="I530" s="236"/>
      <c r="J530" s="236"/>
      <c r="K530" s="236"/>
      <c r="L530" s="236"/>
      <c r="M530" s="236"/>
      <c r="N530" s="236"/>
      <c r="O530" s="236"/>
      <c r="P530" s="236"/>
      <c r="Q530" s="236"/>
      <c r="R530" s="236"/>
      <c r="S530" s="236"/>
      <c r="T530" s="236"/>
      <c r="U530" s="236"/>
      <c r="V530" s="236"/>
      <c r="W530" s="236"/>
      <c r="X530" s="236"/>
      <c r="Y530" s="236"/>
      <c r="Z530" s="236"/>
      <c r="AA530" s="236"/>
      <c r="AB530" s="236"/>
      <c r="AC530" s="236"/>
    </row>
    <row r="531" spans="1:29" ht="13.2" x14ac:dyDescent="0.25">
      <c r="A531" s="236"/>
      <c r="B531" s="236"/>
      <c r="C531" s="236"/>
      <c r="D531" s="236"/>
      <c r="E531" s="236"/>
      <c r="F531" s="236"/>
      <c r="G531" s="237"/>
      <c r="H531" s="236"/>
      <c r="I531" s="236"/>
      <c r="J531" s="236"/>
      <c r="K531" s="236"/>
      <c r="L531" s="236"/>
      <c r="M531" s="236"/>
      <c r="N531" s="236"/>
      <c r="O531" s="236"/>
      <c r="P531" s="236"/>
      <c r="Q531" s="236"/>
      <c r="R531" s="236"/>
      <c r="S531" s="236"/>
      <c r="T531" s="236"/>
      <c r="U531" s="236"/>
      <c r="V531" s="236"/>
      <c r="W531" s="236"/>
      <c r="X531" s="236"/>
      <c r="Y531" s="236"/>
      <c r="Z531" s="236"/>
      <c r="AA531" s="236"/>
      <c r="AB531" s="236"/>
      <c r="AC531" s="236"/>
    </row>
    <row r="532" spans="1:29" ht="13.2" x14ac:dyDescent="0.25">
      <c r="A532" s="236"/>
      <c r="B532" s="236"/>
      <c r="C532" s="236"/>
      <c r="D532" s="236"/>
      <c r="E532" s="236"/>
      <c r="F532" s="236"/>
      <c r="G532" s="237"/>
      <c r="H532" s="236"/>
      <c r="I532" s="236"/>
      <c r="J532" s="236"/>
      <c r="K532" s="236"/>
      <c r="L532" s="236"/>
      <c r="M532" s="236"/>
      <c r="N532" s="236"/>
      <c r="O532" s="236"/>
      <c r="P532" s="236"/>
      <c r="Q532" s="236"/>
      <c r="R532" s="236"/>
      <c r="S532" s="236"/>
      <c r="T532" s="236"/>
      <c r="U532" s="236"/>
      <c r="V532" s="236"/>
      <c r="W532" s="236"/>
      <c r="X532" s="236"/>
      <c r="Y532" s="236"/>
      <c r="Z532" s="236"/>
      <c r="AA532" s="236"/>
      <c r="AB532" s="236"/>
      <c r="AC532" s="236"/>
    </row>
    <row r="533" spans="1:29" ht="13.2" x14ac:dyDescent="0.25">
      <c r="A533" s="236"/>
      <c r="B533" s="236"/>
      <c r="C533" s="236"/>
      <c r="D533" s="236"/>
      <c r="E533" s="236"/>
      <c r="F533" s="236"/>
      <c r="G533" s="237"/>
      <c r="H533" s="236"/>
      <c r="I533" s="236"/>
      <c r="J533" s="236"/>
      <c r="K533" s="236"/>
      <c r="L533" s="236"/>
      <c r="M533" s="236"/>
      <c r="N533" s="236"/>
      <c r="O533" s="236"/>
      <c r="P533" s="236"/>
      <c r="Q533" s="236"/>
      <c r="R533" s="236"/>
      <c r="S533" s="236"/>
      <c r="T533" s="236"/>
      <c r="U533" s="236"/>
      <c r="V533" s="236"/>
      <c r="W533" s="236"/>
      <c r="X533" s="236"/>
      <c r="Y533" s="236"/>
      <c r="Z533" s="236"/>
      <c r="AA533" s="236"/>
      <c r="AB533" s="236"/>
      <c r="AC533" s="236"/>
    </row>
    <row r="534" spans="1:29" ht="13.2" x14ac:dyDescent="0.25">
      <c r="A534" s="236"/>
      <c r="B534" s="236"/>
      <c r="C534" s="236"/>
      <c r="D534" s="236"/>
      <c r="E534" s="236"/>
      <c r="F534" s="236"/>
      <c r="G534" s="237"/>
      <c r="H534" s="236"/>
      <c r="I534" s="236"/>
      <c r="J534" s="236"/>
      <c r="K534" s="236"/>
      <c r="L534" s="236"/>
      <c r="M534" s="236"/>
      <c r="N534" s="236"/>
      <c r="O534" s="236"/>
      <c r="P534" s="236"/>
      <c r="Q534" s="236"/>
      <c r="R534" s="236"/>
      <c r="S534" s="236"/>
      <c r="T534" s="236"/>
      <c r="U534" s="236"/>
      <c r="V534" s="236"/>
      <c r="W534" s="236"/>
      <c r="X534" s="236"/>
      <c r="Y534" s="236"/>
      <c r="Z534" s="236"/>
      <c r="AA534" s="236"/>
      <c r="AB534" s="236"/>
      <c r="AC534" s="236"/>
    </row>
    <row r="535" spans="1:29" ht="13.2" x14ac:dyDescent="0.25">
      <c r="A535" s="236"/>
      <c r="B535" s="236"/>
      <c r="C535" s="236"/>
      <c r="D535" s="236"/>
      <c r="E535" s="236"/>
      <c r="F535" s="236"/>
      <c r="G535" s="237"/>
      <c r="H535" s="236"/>
      <c r="I535" s="236"/>
      <c r="J535" s="236"/>
      <c r="K535" s="236"/>
      <c r="L535" s="236"/>
      <c r="M535" s="236"/>
      <c r="N535" s="236"/>
      <c r="O535" s="236"/>
      <c r="P535" s="236"/>
      <c r="Q535" s="236"/>
      <c r="R535" s="236"/>
      <c r="S535" s="236"/>
      <c r="T535" s="236"/>
      <c r="U535" s="236"/>
      <c r="V535" s="236"/>
      <c r="W535" s="236"/>
      <c r="X535" s="236"/>
      <c r="Y535" s="236"/>
      <c r="Z535" s="236"/>
      <c r="AA535" s="236"/>
      <c r="AB535" s="236"/>
      <c r="AC535" s="236"/>
    </row>
    <row r="536" spans="1:29" ht="13.2" x14ac:dyDescent="0.25">
      <c r="A536" s="236"/>
      <c r="B536" s="236"/>
      <c r="C536" s="236"/>
      <c r="D536" s="236"/>
      <c r="E536" s="236"/>
      <c r="F536" s="236"/>
      <c r="G536" s="237"/>
      <c r="H536" s="236"/>
      <c r="I536" s="236"/>
      <c r="J536" s="236"/>
      <c r="K536" s="236"/>
      <c r="L536" s="236"/>
      <c r="M536" s="236"/>
      <c r="N536" s="236"/>
      <c r="O536" s="236"/>
      <c r="P536" s="236"/>
      <c r="Q536" s="236"/>
      <c r="R536" s="236"/>
      <c r="S536" s="236"/>
      <c r="T536" s="236"/>
      <c r="U536" s="236"/>
      <c r="V536" s="236"/>
      <c r="W536" s="236"/>
      <c r="X536" s="236"/>
      <c r="Y536" s="236"/>
      <c r="Z536" s="236"/>
      <c r="AA536" s="236"/>
      <c r="AB536" s="236"/>
      <c r="AC536" s="236"/>
    </row>
    <row r="537" spans="1:29" ht="13.2" x14ac:dyDescent="0.25">
      <c r="A537" s="236"/>
      <c r="B537" s="236"/>
      <c r="C537" s="236"/>
      <c r="D537" s="236"/>
      <c r="E537" s="236"/>
      <c r="F537" s="236"/>
      <c r="G537" s="237"/>
      <c r="H537" s="236"/>
      <c r="I537" s="236"/>
      <c r="J537" s="236"/>
      <c r="K537" s="236"/>
      <c r="L537" s="236"/>
      <c r="M537" s="236"/>
      <c r="N537" s="236"/>
      <c r="O537" s="236"/>
      <c r="P537" s="236"/>
      <c r="Q537" s="236"/>
      <c r="R537" s="236"/>
      <c r="S537" s="236"/>
      <c r="T537" s="236"/>
      <c r="U537" s="236"/>
      <c r="V537" s="236"/>
      <c r="W537" s="236"/>
      <c r="X537" s="236"/>
      <c r="Y537" s="236"/>
      <c r="Z537" s="236"/>
      <c r="AA537" s="236"/>
      <c r="AB537" s="236"/>
      <c r="AC537" s="236"/>
    </row>
    <row r="538" spans="1:29" ht="13.2" x14ac:dyDescent="0.25">
      <c r="A538" s="236"/>
      <c r="B538" s="236"/>
      <c r="C538" s="236"/>
      <c r="D538" s="236"/>
      <c r="E538" s="236"/>
      <c r="F538" s="236"/>
      <c r="G538" s="237"/>
      <c r="H538" s="236"/>
      <c r="I538" s="236"/>
      <c r="J538" s="236"/>
      <c r="K538" s="236"/>
      <c r="L538" s="236"/>
      <c r="M538" s="236"/>
      <c r="N538" s="236"/>
      <c r="O538" s="236"/>
      <c r="P538" s="236"/>
      <c r="Q538" s="236"/>
      <c r="R538" s="236"/>
      <c r="S538" s="236"/>
      <c r="T538" s="236"/>
      <c r="U538" s="236"/>
      <c r="V538" s="236"/>
      <c r="W538" s="236"/>
      <c r="X538" s="236"/>
      <c r="Y538" s="236"/>
      <c r="Z538" s="236"/>
      <c r="AA538" s="236"/>
      <c r="AB538" s="236"/>
      <c r="AC538" s="236"/>
    </row>
    <row r="539" spans="1:29" ht="13.2" x14ac:dyDescent="0.25">
      <c r="A539" s="236"/>
      <c r="B539" s="236"/>
      <c r="C539" s="236"/>
      <c r="D539" s="236"/>
      <c r="E539" s="236"/>
      <c r="F539" s="236"/>
      <c r="G539" s="237"/>
      <c r="H539" s="236"/>
      <c r="I539" s="236"/>
      <c r="J539" s="236"/>
      <c r="K539" s="236"/>
      <c r="L539" s="236"/>
      <c r="M539" s="236"/>
      <c r="N539" s="236"/>
      <c r="O539" s="236"/>
      <c r="P539" s="236"/>
      <c r="Q539" s="236"/>
      <c r="R539" s="236"/>
      <c r="S539" s="236"/>
      <c r="T539" s="236"/>
      <c r="U539" s="236"/>
      <c r="V539" s="236"/>
      <c r="W539" s="236"/>
      <c r="X539" s="236"/>
      <c r="Y539" s="236"/>
      <c r="Z539" s="236"/>
      <c r="AA539" s="236"/>
      <c r="AB539" s="236"/>
      <c r="AC539" s="236"/>
    </row>
    <row r="540" spans="1:29" ht="13.2" x14ac:dyDescent="0.25">
      <c r="A540" s="236"/>
      <c r="B540" s="236"/>
      <c r="C540" s="236"/>
      <c r="D540" s="236"/>
      <c r="E540" s="236"/>
      <c r="F540" s="236"/>
      <c r="G540" s="237"/>
      <c r="H540" s="236"/>
      <c r="I540" s="236"/>
      <c r="J540" s="236"/>
      <c r="K540" s="236"/>
      <c r="L540" s="236"/>
      <c r="M540" s="236"/>
      <c r="N540" s="236"/>
      <c r="O540" s="236"/>
      <c r="P540" s="236"/>
      <c r="Q540" s="236"/>
      <c r="R540" s="236"/>
      <c r="S540" s="236"/>
      <c r="T540" s="236"/>
      <c r="U540" s="236"/>
      <c r="V540" s="236"/>
      <c r="W540" s="236"/>
      <c r="X540" s="236"/>
      <c r="Y540" s="236"/>
      <c r="Z540" s="236"/>
      <c r="AA540" s="236"/>
      <c r="AB540" s="236"/>
      <c r="AC540" s="236"/>
    </row>
    <row r="541" spans="1:29" ht="13.2" x14ac:dyDescent="0.25">
      <c r="A541" s="236"/>
      <c r="B541" s="236"/>
      <c r="C541" s="236"/>
      <c r="D541" s="236"/>
      <c r="E541" s="236"/>
      <c r="F541" s="236"/>
      <c r="G541" s="237"/>
      <c r="H541" s="236"/>
      <c r="I541" s="236"/>
      <c r="J541" s="236"/>
      <c r="K541" s="236"/>
      <c r="L541" s="236"/>
      <c r="M541" s="236"/>
      <c r="N541" s="236"/>
      <c r="O541" s="236"/>
      <c r="P541" s="236"/>
      <c r="Q541" s="236"/>
      <c r="R541" s="236"/>
      <c r="S541" s="236"/>
      <c r="T541" s="236"/>
      <c r="U541" s="236"/>
      <c r="V541" s="236"/>
      <c r="W541" s="236"/>
      <c r="X541" s="236"/>
      <c r="Y541" s="236"/>
      <c r="Z541" s="236"/>
      <c r="AA541" s="236"/>
      <c r="AB541" s="236"/>
      <c r="AC541" s="236"/>
    </row>
    <row r="542" spans="1:29" ht="13.2" x14ac:dyDescent="0.25">
      <c r="A542" s="236"/>
      <c r="B542" s="236"/>
      <c r="C542" s="236"/>
      <c r="D542" s="236"/>
      <c r="E542" s="236"/>
      <c r="F542" s="236"/>
      <c r="G542" s="237"/>
      <c r="H542" s="236"/>
      <c r="I542" s="236"/>
      <c r="J542" s="236"/>
      <c r="K542" s="236"/>
      <c r="L542" s="236"/>
      <c r="M542" s="236"/>
      <c r="N542" s="236"/>
      <c r="O542" s="236"/>
      <c r="P542" s="236"/>
      <c r="Q542" s="236"/>
      <c r="R542" s="236"/>
      <c r="S542" s="236"/>
      <c r="T542" s="236"/>
      <c r="U542" s="236"/>
      <c r="V542" s="236"/>
      <c r="W542" s="236"/>
      <c r="X542" s="236"/>
      <c r="Y542" s="236"/>
      <c r="Z542" s="236"/>
      <c r="AA542" s="236"/>
      <c r="AB542" s="236"/>
      <c r="AC542" s="236"/>
    </row>
    <row r="543" spans="1:29" ht="13.2" x14ac:dyDescent="0.25">
      <c r="A543" s="236"/>
      <c r="B543" s="236"/>
      <c r="C543" s="236"/>
      <c r="D543" s="236"/>
      <c r="E543" s="236"/>
      <c r="F543" s="236"/>
      <c r="G543" s="237"/>
      <c r="H543" s="236"/>
      <c r="I543" s="236"/>
      <c r="J543" s="236"/>
      <c r="K543" s="236"/>
      <c r="L543" s="236"/>
      <c r="M543" s="236"/>
      <c r="N543" s="236"/>
      <c r="O543" s="236"/>
      <c r="P543" s="236"/>
      <c r="Q543" s="236"/>
      <c r="R543" s="236"/>
      <c r="S543" s="236"/>
      <c r="T543" s="236"/>
      <c r="U543" s="236"/>
      <c r="V543" s="236"/>
      <c r="W543" s="236"/>
      <c r="X543" s="236"/>
      <c r="Y543" s="236"/>
      <c r="Z543" s="236"/>
      <c r="AA543" s="236"/>
      <c r="AB543" s="236"/>
      <c r="AC543" s="236"/>
    </row>
    <row r="544" spans="1:29" ht="13.2" x14ac:dyDescent="0.25">
      <c r="A544" s="236"/>
      <c r="B544" s="236"/>
      <c r="C544" s="236"/>
      <c r="D544" s="236"/>
      <c r="E544" s="236"/>
      <c r="F544" s="236"/>
      <c r="G544" s="237"/>
      <c r="H544" s="236"/>
      <c r="I544" s="236"/>
      <c r="J544" s="236"/>
      <c r="K544" s="236"/>
      <c r="L544" s="236"/>
      <c r="M544" s="236"/>
      <c r="N544" s="236"/>
      <c r="O544" s="236"/>
      <c r="P544" s="236"/>
      <c r="Q544" s="236"/>
      <c r="R544" s="236"/>
      <c r="S544" s="236"/>
      <c r="T544" s="236"/>
      <c r="U544" s="236"/>
      <c r="V544" s="236"/>
      <c r="W544" s="236"/>
      <c r="X544" s="236"/>
      <c r="Y544" s="236"/>
      <c r="Z544" s="236"/>
      <c r="AA544" s="236"/>
      <c r="AB544" s="236"/>
      <c r="AC544" s="236"/>
    </row>
    <row r="545" spans="1:29" ht="13.2" x14ac:dyDescent="0.25">
      <c r="A545" s="236"/>
      <c r="B545" s="236"/>
      <c r="C545" s="236"/>
      <c r="D545" s="236"/>
      <c r="E545" s="236"/>
      <c r="F545" s="236"/>
      <c r="G545" s="237"/>
      <c r="H545" s="236"/>
      <c r="I545" s="236"/>
      <c r="J545" s="236"/>
      <c r="K545" s="236"/>
      <c r="L545" s="236"/>
      <c r="M545" s="236"/>
      <c r="N545" s="236"/>
      <c r="O545" s="236"/>
      <c r="P545" s="236"/>
      <c r="Q545" s="236"/>
      <c r="R545" s="236"/>
      <c r="S545" s="236"/>
      <c r="T545" s="236"/>
      <c r="U545" s="236"/>
      <c r="V545" s="236"/>
      <c r="W545" s="236"/>
      <c r="X545" s="236"/>
      <c r="Y545" s="236"/>
      <c r="Z545" s="236"/>
      <c r="AA545" s="236"/>
      <c r="AB545" s="236"/>
      <c r="AC545" s="236"/>
    </row>
    <row r="546" spans="1:29" ht="13.2" x14ac:dyDescent="0.25">
      <c r="A546" s="236"/>
      <c r="B546" s="236"/>
      <c r="C546" s="236"/>
      <c r="D546" s="236"/>
      <c r="E546" s="236"/>
      <c r="F546" s="236"/>
      <c r="G546" s="237"/>
      <c r="H546" s="236"/>
      <c r="I546" s="236"/>
      <c r="J546" s="236"/>
      <c r="K546" s="236"/>
      <c r="L546" s="236"/>
      <c r="M546" s="236"/>
      <c r="N546" s="236"/>
      <c r="O546" s="236"/>
      <c r="P546" s="236"/>
      <c r="Q546" s="236"/>
      <c r="R546" s="236"/>
      <c r="S546" s="236"/>
      <c r="T546" s="236"/>
      <c r="U546" s="236"/>
      <c r="V546" s="236"/>
      <c r="W546" s="236"/>
      <c r="X546" s="236"/>
      <c r="Y546" s="236"/>
      <c r="Z546" s="236"/>
      <c r="AA546" s="236"/>
      <c r="AB546" s="236"/>
      <c r="AC546" s="236"/>
    </row>
    <row r="547" spans="1:29" ht="13.2" x14ac:dyDescent="0.25">
      <c r="A547" s="236"/>
      <c r="B547" s="236"/>
      <c r="C547" s="236"/>
      <c r="D547" s="236"/>
      <c r="E547" s="236"/>
      <c r="F547" s="236"/>
      <c r="G547" s="237"/>
      <c r="H547" s="236"/>
      <c r="I547" s="236"/>
      <c r="J547" s="236"/>
      <c r="K547" s="236"/>
      <c r="L547" s="236"/>
      <c r="M547" s="236"/>
      <c r="N547" s="236"/>
      <c r="O547" s="236"/>
      <c r="P547" s="236"/>
      <c r="Q547" s="236"/>
      <c r="R547" s="236"/>
      <c r="S547" s="236"/>
      <c r="T547" s="236"/>
      <c r="U547" s="236"/>
      <c r="V547" s="236"/>
      <c r="W547" s="236"/>
      <c r="X547" s="236"/>
      <c r="Y547" s="236"/>
      <c r="Z547" s="236"/>
      <c r="AA547" s="236"/>
      <c r="AB547" s="236"/>
      <c r="AC547" s="236"/>
    </row>
    <row r="548" spans="1:29" ht="13.2" x14ac:dyDescent="0.25">
      <c r="A548" s="236"/>
      <c r="B548" s="236"/>
      <c r="C548" s="236"/>
      <c r="D548" s="236"/>
      <c r="E548" s="236"/>
      <c r="F548" s="236"/>
      <c r="G548" s="237"/>
      <c r="H548" s="236"/>
      <c r="I548" s="236"/>
      <c r="J548" s="236"/>
      <c r="K548" s="236"/>
      <c r="L548" s="236"/>
      <c r="M548" s="236"/>
      <c r="N548" s="236"/>
      <c r="O548" s="236"/>
      <c r="P548" s="236"/>
      <c r="Q548" s="236"/>
      <c r="R548" s="236"/>
      <c r="S548" s="236"/>
      <c r="T548" s="236"/>
      <c r="U548" s="236"/>
      <c r="V548" s="236"/>
      <c r="W548" s="236"/>
      <c r="X548" s="236"/>
      <c r="Y548" s="236"/>
      <c r="Z548" s="236"/>
      <c r="AA548" s="236"/>
      <c r="AB548" s="236"/>
      <c r="AC548" s="236"/>
    </row>
    <row r="549" spans="1:29" ht="13.2" x14ac:dyDescent="0.25">
      <c r="A549" s="236"/>
      <c r="B549" s="236"/>
      <c r="C549" s="236"/>
      <c r="D549" s="236"/>
      <c r="E549" s="236"/>
      <c r="F549" s="236"/>
      <c r="G549" s="237"/>
      <c r="H549" s="236"/>
      <c r="I549" s="236"/>
      <c r="J549" s="236"/>
      <c r="K549" s="236"/>
      <c r="L549" s="236"/>
      <c r="M549" s="236"/>
      <c r="N549" s="236"/>
      <c r="O549" s="236"/>
      <c r="P549" s="236"/>
      <c r="Q549" s="236"/>
      <c r="R549" s="236"/>
      <c r="S549" s="236"/>
      <c r="T549" s="236"/>
      <c r="U549" s="236"/>
      <c r="V549" s="236"/>
      <c r="W549" s="236"/>
      <c r="X549" s="236"/>
      <c r="Y549" s="236"/>
      <c r="Z549" s="236"/>
      <c r="AA549" s="236"/>
      <c r="AB549" s="236"/>
      <c r="AC549" s="236"/>
    </row>
    <row r="550" spans="1:29" ht="13.2" x14ac:dyDescent="0.25">
      <c r="A550" s="236"/>
      <c r="B550" s="236"/>
      <c r="C550" s="236"/>
      <c r="D550" s="236"/>
      <c r="E550" s="236"/>
      <c r="F550" s="236"/>
      <c r="G550" s="237"/>
      <c r="H550" s="236"/>
      <c r="I550" s="236"/>
      <c r="J550" s="236"/>
      <c r="K550" s="236"/>
      <c r="L550" s="236"/>
      <c r="M550" s="236"/>
      <c r="N550" s="236"/>
      <c r="O550" s="236"/>
      <c r="P550" s="236"/>
      <c r="Q550" s="236"/>
      <c r="R550" s="236"/>
      <c r="S550" s="236"/>
      <c r="T550" s="236"/>
      <c r="U550" s="236"/>
      <c r="V550" s="236"/>
      <c r="W550" s="236"/>
      <c r="X550" s="236"/>
      <c r="Y550" s="236"/>
      <c r="Z550" s="236"/>
      <c r="AA550" s="236"/>
      <c r="AB550" s="236"/>
      <c r="AC550" s="236"/>
    </row>
    <row r="551" spans="1:29" ht="13.2" x14ac:dyDescent="0.25">
      <c r="A551" s="236"/>
      <c r="B551" s="236"/>
      <c r="C551" s="236"/>
      <c r="D551" s="236"/>
      <c r="E551" s="236"/>
      <c r="F551" s="236"/>
      <c r="G551" s="237"/>
      <c r="H551" s="236"/>
      <c r="I551" s="236"/>
      <c r="J551" s="236"/>
      <c r="K551" s="236"/>
      <c r="L551" s="236"/>
      <c r="M551" s="236"/>
      <c r="N551" s="236"/>
      <c r="O551" s="236"/>
      <c r="P551" s="236"/>
      <c r="Q551" s="236"/>
      <c r="R551" s="236"/>
      <c r="S551" s="236"/>
      <c r="T551" s="236"/>
      <c r="U551" s="236"/>
      <c r="V551" s="236"/>
      <c r="W551" s="236"/>
      <c r="X551" s="236"/>
      <c r="Y551" s="236"/>
      <c r="Z551" s="236"/>
      <c r="AA551" s="236"/>
      <c r="AB551" s="236"/>
      <c r="AC551" s="236"/>
    </row>
    <row r="552" spans="1:29" ht="13.2" x14ac:dyDescent="0.25">
      <c r="A552" s="236"/>
      <c r="B552" s="236"/>
      <c r="C552" s="236"/>
      <c r="D552" s="236"/>
      <c r="E552" s="236"/>
      <c r="F552" s="236"/>
      <c r="G552" s="237"/>
      <c r="H552" s="236"/>
      <c r="I552" s="236"/>
      <c r="J552" s="236"/>
      <c r="K552" s="236"/>
      <c r="L552" s="236"/>
      <c r="M552" s="236"/>
      <c r="N552" s="236"/>
      <c r="O552" s="236"/>
      <c r="P552" s="236"/>
      <c r="Q552" s="236"/>
      <c r="R552" s="236"/>
      <c r="S552" s="236"/>
      <c r="T552" s="236"/>
      <c r="U552" s="236"/>
      <c r="V552" s="236"/>
      <c r="W552" s="236"/>
      <c r="X552" s="236"/>
      <c r="Y552" s="236"/>
      <c r="Z552" s="236"/>
      <c r="AA552" s="236"/>
      <c r="AB552" s="236"/>
      <c r="AC552" s="236"/>
    </row>
    <row r="553" spans="1:29" ht="13.2" x14ac:dyDescent="0.25">
      <c r="A553" s="236"/>
      <c r="B553" s="236"/>
      <c r="C553" s="236"/>
      <c r="D553" s="236"/>
      <c r="E553" s="236"/>
      <c r="F553" s="236"/>
      <c r="G553" s="237"/>
      <c r="H553" s="236"/>
      <c r="I553" s="236"/>
      <c r="J553" s="236"/>
      <c r="K553" s="236"/>
      <c r="L553" s="236"/>
      <c r="M553" s="236"/>
      <c r="N553" s="236"/>
      <c r="O553" s="236"/>
      <c r="P553" s="236"/>
      <c r="Q553" s="236"/>
      <c r="R553" s="236"/>
      <c r="S553" s="236"/>
      <c r="T553" s="236"/>
      <c r="U553" s="236"/>
      <c r="V553" s="236"/>
      <c r="W553" s="236"/>
      <c r="X553" s="236"/>
      <c r="Y553" s="236"/>
      <c r="Z553" s="236"/>
      <c r="AA553" s="236"/>
      <c r="AB553" s="236"/>
      <c r="AC553" s="236"/>
    </row>
    <row r="554" spans="1:29" ht="13.2" x14ac:dyDescent="0.25">
      <c r="A554" s="236"/>
      <c r="B554" s="236"/>
      <c r="C554" s="236"/>
      <c r="D554" s="236"/>
      <c r="E554" s="236"/>
      <c r="F554" s="236"/>
      <c r="G554" s="237"/>
      <c r="H554" s="236"/>
      <c r="I554" s="236"/>
      <c r="J554" s="236"/>
      <c r="K554" s="236"/>
      <c r="L554" s="236"/>
      <c r="M554" s="236"/>
      <c r="N554" s="236"/>
      <c r="O554" s="236"/>
      <c r="P554" s="236"/>
      <c r="Q554" s="236"/>
      <c r="R554" s="236"/>
      <c r="S554" s="236"/>
      <c r="T554" s="236"/>
      <c r="U554" s="236"/>
      <c r="V554" s="236"/>
      <c r="W554" s="236"/>
      <c r="X554" s="236"/>
      <c r="Y554" s="236"/>
      <c r="Z554" s="236"/>
      <c r="AA554" s="236"/>
      <c r="AB554" s="236"/>
      <c r="AC554" s="236"/>
    </row>
    <row r="555" spans="1:29" ht="13.2" x14ac:dyDescent="0.25">
      <c r="A555" s="236"/>
      <c r="B555" s="236"/>
      <c r="C555" s="236"/>
      <c r="D555" s="236"/>
      <c r="E555" s="236"/>
      <c r="F555" s="236"/>
      <c r="G555" s="237"/>
      <c r="H555" s="236"/>
      <c r="I555" s="236"/>
      <c r="J555" s="236"/>
      <c r="K555" s="236"/>
      <c r="L555" s="236"/>
      <c r="M555" s="236"/>
      <c r="N555" s="236"/>
      <c r="O555" s="236"/>
      <c r="P555" s="236"/>
      <c r="Q555" s="236"/>
      <c r="R555" s="236"/>
      <c r="S555" s="236"/>
      <c r="T555" s="236"/>
      <c r="U555" s="236"/>
      <c r="V555" s="236"/>
      <c r="W555" s="236"/>
      <c r="X555" s="236"/>
      <c r="Y555" s="236"/>
      <c r="Z555" s="236"/>
      <c r="AA555" s="236"/>
      <c r="AB555" s="236"/>
      <c r="AC555" s="236"/>
    </row>
    <row r="556" spans="1:29" ht="13.2" x14ac:dyDescent="0.25">
      <c r="A556" s="236"/>
      <c r="B556" s="236"/>
      <c r="C556" s="236"/>
      <c r="D556" s="236"/>
      <c r="E556" s="236"/>
      <c r="F556" s="236"/>
      <c r="G556" s="237"/>
      <c r="H556" s="236"/>
      <c r="I556" s="236"/>
      <c r="J556" s="236"/>
      <c r="K556" s="236"/>
      <c r="L556" s="236"/>
      <c r="M556" s="236"/>
      <c r="N556" s="236"/>
      <c r="O556" s="236"/>
      <c r="P556" s="236"/>
      <c r="Q556" s="236"/>
      <c r="R556" s="236"/>
      <c r="S556" s="236"/>
      <c r="T556" s="236"/>
      <c r="U556" s="236"/>
      <c r="V556" s="236"/>
      <c r="W556" s="236"/>
      <c r="X556" s="236"/>
      <c r="Y556" s="236"/>
      <c r="Z556" s="236"/>
      <c r="AA556" s="236"/>
      <c r="AB556" s="236"/>
      <c r="AC556" s="236"/>
    </row>
    <row r="557" spans="1:29" ht="13.2" x14ac:dyDescent="0.25">
      <c r="A557" s="236"/>
      <c r="B557" s="236"/>
      <c r="C557" s="236"/>
      <c r="D557" s="236"/>
      <c r="E557" s="236"/>
      <c r="F557" s="236"/>
      <c r="G557" s="237"/>
      <c r="H557" s="236"/>
      <c r="I557" s="236"/>
      <c r="J557" s="236"/>
      <c r="K557" s="236"/>
      <c r="L557" s="236"/>
      <c r="M557" s="236"/>
      <c r="N557" s="236"/>
      <c r="O557" s="236"/>
      <c r="P557" s="236"/>
      <c r="Q557" s="236"/>
      <c r="R557" s="236"/>
      <c r="S557" s="236"/>
      <c r="T557" s="236"/>
      <c r="U557" s="236"/>
      <c r="V557" s="236"/>
      <c r="W557" s="236"/>
      <c r="X557" s="236"/>
      <c r="Y557" s="236"/>
      <c r="Z557" s="236"/>
      <c r="AA557" s="236"/>
      <c r="AB557" s="236"/>
      <c r="AC557" s="236"/>
    </row>
    <row r="558" spans="1:29" ht="13.2" x14ac:dyDescent="0.25">
      <c r="A558" s="236"/>
      <c r="B558" s="236"/>
      <c r="C558" s="236"/>
      <c r="D558" s="236"/>
      <c r="E558" s="236"/>
      <c r="F558" s="236"/>
      <c r="G558" s="237"/>
      <c r="H558" s="236"/>
      <c r="I558" s="236"/>
      <c r="J558" s="236"/>
      <c r="K558" s="236"/>
      <c r="L558" s="236"/>
      <c r="M558" s="236"/>
      <c r="N558" s="236"/>
      <c r="O558" s="236"/>
      <c r="P558" s="236"/>
      <c r="Q558" s="236"/>
      <c r="R558" s="236"/>
      <c r="S558" s="236"/>
      <c r="T558" s="236"/>
      <c r="U558" s="236"/>
      <c r="V558" s="236"/>
      <c r="W558" s="236"/>
      <c r="X558" s="236"/>
      <c r="Y558" s="236"/>
      <c r="Z558" s="236"/>
      <c r="AA558" s="236"/>
      <c r="AB558" s="236"/>
      <c r="AC558" s="236"/>
    </row>
    <row r="559" spans="1:29" ht="13.2" x14ac:dyDescent="0.25">
      <c r="A559" s="236"/>
      <c r="B559" s="236"/>
      <c r="C559" s="236"/>
      <c r="D559" s="236"/>
      <c r="E559" s="236"/>
      <c r="F559" s="236"/>
      <c r="G559" s="237"/>
      <c r="H559" s="236"/>
      <c r="I559" s="236"/>
      <c r="J559" s="236"/>
      <c r="K559" s="236"/>
      <c r="L559" s="236"/>
      <c r="M559" s="236"/>
      <c r="N559" s="236"/>
      <c r="O559" s="236"/>
      <c r="P559" s="236"/>
      <c r="Q559" s="236"/>
      <c r="R559" s="236"/>
      <c r="S559" s="236"/>
      <c r="T559" s="236"/>
      <c r="U559" s="236"/>
      <c r="V559" s="236"/>
      <c r="W559" s="236"/>
      <c r="X559" s="236"/>
      <c r="Y559" s="236"/>
      <c r="Z559" s="236"/>
      <c r="AA559" s="236"/>
      <c r="AB559" s="236"/>
      <c r="AC559" s="236"/>
    </row>
    <row r="560" spans="1:29" ht="13.2" x14ac:dyDescent="0.25">
      <c r="A560" s="236"/>
      <c r="B560" s="236"/>
      <c r="C560" s="236"/>
      <c r="D560" s="236"/>
      <c r="E560" s="236"/>
      <c r="F560" s="236"/>
      <c r="G560" s="237"/>
      <c r="H560" s="236"/>
      <c r="I560" s="236"/>
      <c r="J560" s="236"/>
      <c r="K560" s="236"/>
      <c r="L560" s="236"/>
      <c r="M560" s="236"/>
      <c r="N560" s="236"/>
      <c r="O560" s="236"/>
      <c r="P560" s="236"/>
      <c r="Q560" s="236"/>
      <c r="R560" s="236"/>
      <c r="S560" s="236"/>
      <c r="T560" s="236"/>
      <c r="U560" s="236"/>
      <c r="V560" s="236"/>
      <c r="W560" s="236"/>
      <c r="X560" s="236"/>
      <c r="Y560" s="236"/>
      <c r="Z560" s="236"/>
      <c r="AA560" s="236"/>
      <c r="AB560" s="236"/>
      <c r="AC560" s="236"/>
    </row>
    <row r="561" spans="1:29" ht="13.2" x14ac:dyDescent="0.25">
      <c r="A561" s="236"/>
      <c r="B561" s="236"/>
      <c r="C561" s="236"/>
      <c r="D561" s="236"/>
      <c r="E561" s="236"/>
      <c r="F561" s="236"/>
      <c r="G561" s="237"/>
      <c r="H561" s="236"/>
      <c r="I561" s="236"/>
      <c r="J561" s="236"/>
      <c r="K561" s="236"/>
      <c r="L561" s="236"/>
      <c r="M561" s="236"/>
      <c r="N561" s="236"/>
      <c r="O561" s="236"/>
      <c r="P561" s="236"/>
      <c r="Q561" s="236"/>
      <c r="R561" s="236"/>
      <c r="S561" s="236"/>
      <c r="T561" s="236"/>
      <c r="U561" s="236"/>
      <c r="V561" s="236"/>
      <c r="W561" s="236"/>
      <c r="X561" s="236"/>
      <c r="Y561" s="236"/>
      <c r="Z561" s="236"/>
      <c r="AA561" s="236"/>
      <c r="AB561" s="236"/>
      <c r="AC561" s="236"/>
    </row>
    <row r="562" spans="1:29" ht="13.2" x14ac:dyDescent="0.25">
      <c r="A562" s="236"/>
      <c r="B562" s="236"/>
      <c r="C562" s="236"/>
      <c r="D562" s="236"/>
      <c r="E562" s="236"/>
      <c r="F562" s="236"/>
      <c r="G562" s="237"/>
      <c r="H562" s="236"/>
      <c r="I562" s="236"/>
      <c r="J562" s="236"/>
      <c r="K562" s="236"/>
      <c r="L562" s="236"/>
      <c r="M562" s="236"/>
      <c r="N562" s="236"/>
      <c r="O562" s="236"/>
      <c r="P562" s="236"/>
      <c r="Q562" s="236"/>
      <c r="R562" s="236"/>
      <c r="S562" s="236"/>
      <c r="T562" s="236"/>
      <c r="U562" s="236"/>
      <c r="V562" s="236"/>
      <c r="W562" s="236"/>
      <c r="X562" s="236"/>
      <c r="Y562" s="236"/>
      <c r="Z562" s="236"/>
      <c r="AA562" s="236"/>
      <c r="AB562" s="236"/>
      <c r="AC562" s="236"/>
    </row>
    <row r="563" spans="1:29" ht="13.2" x14ac:dyDescent="0.25">
      <c r="A563" s="236"/>
      <c r="B563" s="236"/>
      <c r="C563" s="236"/>
      <c r="D563" s="236"/>
      <c r="E563" s="236"/>
      <c r="F563" s="236"/>
      <c r="G563" s="237"/>
      <c r="H563" s="236"/>
      <c r="I563" s="236"/>
      <c r="J563" s="236"/>
      <c r="K563" s="236"/>
      <c r="L563" s="236"/>
      <c r="M563" s="236"/>
      <c r="N563" s="236"/>
      <c r="O563" s="236"/>
      <c r="P563" s="236"/>
      <c r="Q563" s="236"/>
      <c r="R563" s="236"/>
      <c r="S563" s="236"/>
      <c r="T563" s="236"/>
      <c r="U563" s="236"/>
      <c r="V563" s="236"/>
      <c r="W563" s="236"/>
      <c r="X563" s="236"/>
      <c r="Y563" s="236"/>
      <c r="Z563" s="236"/>
      <c r="AA563" s="236"/>
      <c r="AB563" s="236"/>
      <c r="AC563" s="236"/>
    </row>
    <row r="564" spans="1:29" ht="13.2" x14ac:dyDescent="0.25">
      <c r="A564" s="236"/>
      <c r="B564" s="236"/>
      <c r="C564" s="236"/>
      <c r="D564" s="236"/>
      <c r="E564" s="236"/>
      <c r="F564" s="236"/>
      <c r="G564" s="237"/>
      <c r="H564" s="236"/>
      <c r="I564" s="236"/>
      <c r="J564" s="236"/>
      <c r="K564" s="236"/>
      <c r="L564" s="236"/>
      <c r="M564" s="236"/>
      <c r="N564" s="236"/>
      <c r="O564" s="236"/>
      <c r="P564" s="236"/>
      <c r="Q564" s="236"/>
      <c r="R564" s="236"/>
      <c r="S564" s="236"/>
      <c r="T564" s="236"/>
      <c r="U564" s="236"/>
      <c r="V564" s="236"/>
      <c r="W564" s="236"/>
      <c r="X564" s="236"/>
      <c r="Y564" s="236"/>
      <c r="Z564" s="236"/>
      <c r="AA564" s="236"/>
      <c r="AB564" s="236"/>
      <c r="AC564" s="236"/>
    </row>
    <row r="565" spans="1:29" ht="13.2" x14ac:dyDescent="0.25">
      <c r="A565" s="236"/>
      <c r="B565" s="236"/>
      <c r="C565" s="236"/>
      <c r="D565" s="236"/>
      <c r="E565" s="236"/>
      <c r="F565" s="236"/>
      <c r="G565" s="237"/>
      <c r="H565" s="236"/>
      <c r="I565" s="236"/>
      <c r="J565" s="236"/>
      <c r="K565" s="236"/>
      <c r="L565" s="236"/>
      <c r="M565" s="236"/>
      <c r="N565" s="236"/>
      <c r="O565" s="236"/>
      <c r="P565" s="236"/>
      <c r="Q565" s="236"/>
      <c r="R565" s="236"/>
      <c r="S565" s="236"/>
      <c r="T565" s="236"/>
      <c r="U565" s="236"/>
      <c r="V565" s="236"/>
      <c r="W565" s="236"/>
      <c r="X565" s="236"/>
      <c r="Y565" s="236"/>
      <c r="Z565" s="236"/>
      <c r="AA565" s="236"/>
      <c r="AB565" s="236"/>
      <c r="AC565" s="236"/>
    </row>
    <row r="566" spans="1:29" ht="13.2" x14ac:dyDescent="0.25">
      <c r="A566" s="236"/>
      <c r="B566" s="236"/>
      <c r="C566" s="236"/>
      <c r="D566" s="236"/>
      <c r="E566" s="236"/>
      <c r="F566" s="236"/>
      <c r="G566" s="237"/>
      <c r="H566" s="236"/>
      <c r="I566" s="236"/>
      <c r="J566" s="236"/>
      <c r="K566" s="236"/>
      <c r="L566" s="236"/>
      <c r="M566" s="236"/>
      <c r="N566" s="236"/>
      <c r="O566" s="236"/>
      <c r="P566" s="236"/>
      <c r="Q566" s="236"/>
      <c r="R566" s="236"/>
      <c r="S566" s="236"/>
      <c r="T566" s="236"/>
      <c r="U566" s="236"/>
      <c r="V566" s="236"/>
      <c r="W566" s="236"/>
      <c r="X566" s="236"/>
      <c r="Y566" s="236"/>
      <c r="Z566" s="236"/>
      <c r="AA566" s="236"/>
      <c r="AB566" s="236"/>
      <c r="AC566" s="236"/>
    </row>
    <row r="567" spans="1:29" ht="13.2" x14ac:dyDescent="0.25">
      <c r="A567" s="236"/>
      <c r="B567" s="236"/>
      <c r="C567" s="236"/>
      <c r="D567" s="236"/>
      <c r="E567" s="236"/>
      <c r="F567" s="236"/>
      <c r="G567" s="237"/>
      <c r="H567" s="236"/>
      <c r="I567" s="236"/>
      <c r="J567" s="236"/>
      <c r="K567" s="236"/>
      <c r="L567" s="236"/>
      <c r="M567" s="236"/>
      <c r="N567" s="236"/>
      <c r="O567" s="236"/>
      <c r="P567" s="236"/>
      <c r="Q567" s="236"/>
      <c r="R567" s="236"/>
      <c r="S567" s="236"/>
      <c r="T567" s="236"/>
      <c r="U567" s="236"/>
      <c r="V567" s="236"/>
      <c r="W567" s="236"/>
      <c r="X567" s="236"/>
      <c r="Y567" s="236"/>
      <c r="Z567" s="236"/>
      <c r="AA567" s="236"/>
      <c r="AB567" s="236"/>
      <c r="AC567" s="236"/>
    </row>
    <row r="568" spans="1:29" ht="13.2" x14ac:dyDescent="0.25">
      <c r="A568" s="236"/>
      <c r="B568" s="236"/>
      <c r="C568" s="236"/>
      <c r="D568" s="236"/>
      <c r="E568" s="236"/>
      <c r="F568" s="236"/>
      <c r="G568" s="237"/>
      <c r="H568" s="236"/>
      <c r="I568" s="236"/>
      <c r="J568" s="236"/>
      <c r="K568" s="236"/>
      <c r="L568" s="236"/>
      <c r="M568" s="236"/>
      <c r="N568" s="236"/>
      <c r="O568" s="236"/>
      <c r="P568" s="236"/>
      <c r="Q568" s="236"/>
      <c r="R568" s="236"/>
      <c r="S568" s="236"/>
      <c r="T568" s="236"/>
      <c r="U568" s="236"/>
      <c r="V568" s="236"/>
      <c r="W568" s="236"/>
      <c r="X568" s="236"/>
      <c r="Y568" s="236"/>
      <c r="Z568" s="236"/>
      <c r="AA568" s="236"/>
      <c r="AB568" s="236"/>
      <c r="AC568" s="236"/>
    </row>
    <row r="569" spans="1:29" ht="13.2" x14ac:dyDescent="0.25">
      <c r="A569" s="236"/>
      <c r="B569" s="236"/>
      <c r="C569" s="236"/>
      <c r="D569" s="236"/>
      <c r="E569" s="236"/>
      <c r="F569" s="236"/>
      <c r="G569" s="237"/>
      <c r="H569" s="236"/>
      <c r="I569" s="236"/>
      <c r="J569" s="236"/>
      <c r="K569" s="236"/>
      <c r="L569" s="236"/>
      <c r="M569" s="236"/>
      <c r="N569" s="236"/>
      <c r="O569" s="236"/>
      <c r="P569" s="236"/>
      <c r="Q569" s="236"/>
      <c r="R569" s="236"/>
      <c r="S569" s="236"/>
      <c r="T569" s="236"/>
      <c r="U569" s="236"/>
      <c r="V569" s="236"/>
      <c r="W569" s="236"/>
      <c r="X569" s="236"/>
      <c r="Y569" s="236"/>
      <c r="Z569" s="236"/>
      <c r="AA569" s="236"/>
      <c r="AB569" s="236"/>
      <c r="AC569" s="236"/>
    </row>
    <row r="570" spans="1:29" ht="13.2" x14ac:dyDescent="0.25">
      <c r="A570" s="236"/>
      <c r="B570" s="236"/>
      <c r="C570" s="236"/>
      <c r="D570" s="236"/>
      <c r="E570" s="236"/>
      <c r="F570" s="236"/>
      <c r="G570" s="237"/>
      <c r="H570" s="236"/>
      <c r="I570" s="236"/>
      <c r="J570" s="236"/>
      <c r="K570" s="236"/>
      <c r="L570" s="236"/>
      <c r="M570" s="236"/>
      <c r="N570" s="236"/>
      <c r="O570" s="236"/>
      <c r="P570" s="236"/>
      <c r="Q570" s="236"/>
      <c r="R570" s="236"/>
      <c r="S570" s="236"/>
      <c r="T570" s="236"/>
      <c r="U570" s="236"/>
      <c r="V570" s="236"/>
      <c r="W570" s="236"/>
      <c r="X570" s="236"/>
      <c r="Y570" s="236"/>
      <c r="Z570" s="236"/>
      <c r="AA570" s="236"/>
      <c r="AB570" s="236"/>
      <c r="AC570" s="236"/>
    </row>
    <row r="571" spans="1:29" ht="13.2" x14ac:dyDescent="0.25">
      <c r="A571" s="236"/>
      <c r="B571" s="236"/>
      <c r="C571" s="236"/>
      <c r="D571" s="236"/>
      <c r="E571" s="236"/>
      <c r="F571" s="236"/>
      <c r="G571" s="237"/>
      <c r="H571" s="236"/>
      <c r="I571" s="236"/>
      <c r="J571" s="236"/>
      <c r="K571" s="236"/>
      <c r="L571" s="236"/>
      <c r="M571" s="236"/>
      <c r="N571" s="236"/>
      <c r="O571" s="236"/>
      <c r="P571" s="236"/>
      <c r="Q571" s="236"/>
      <c r="R571" s="236"/>
      <c r="S571" s="236"/>
      <c r="T571" s="236"/>
      <c r="U571" s="236"/>
      <c r="V571" s="236"/>
      <c r="W571" s="236"/>
      <c r="X571" s="236"/>
      <c r="Y571" s="236"/>
      <c r="Z571" s="236"/>
      <c r="AA571" s="236"/>
      <c r="AB571" s="236"/>
      <c r="AC571" s="236"/>
    </row>
    <row r="572" spans="1:29" ht="13.2" x14ac:dyDescent="0.25">
      <c r="A572" s="236"/>
      <c r="B572" s="236"/>
      <c r="C572" s="236"/>
      <c r="D572" s="236"/>
      <c r="E572" s="236"/>
      <c r="F572" s="236"/>
      <c r="G572" s="237"/>
      <c r="H572" s="236"/>
      <c r="I572" s="236"/>
      <c r="J572" s="236"/>
      <c r="K572" s="236"/>
      <c r="L572" s="236"/>
      <c r="M572" s="236"/>
      <c r="N572" s="236"/>
      <c r="O572" s="236"/>
      <c r="P572" s="236"/>
      <c r="Q572" s="236"/>
      <c r="R572" s="236"/>
      <c r="S572" s="236"/>
      <c r="T572" s="236"/>
      <c r="U572" s="236"/>
      <c r="V572" s="236"/>
      <c r="W572" s="236"/>
      <c r="X572" s="236"/>
      <c r="Y572" s="236"/>
      <c r="Z572" s="236"/>
      <c r="AA572" s="236"/>
      <c r="AB572" s="236"/>
      <c r="AC572" s="236"/>
    </row>
    <row r="573" spans="1:29" ht="13.2" x14ac:dyDescent="0.25">
      <c r="A573" s="236"/>
      <c r="B573" s="236"/>
      <c r="C573" s="236"/>
      <c r="D573" s="236"/>
      <c r="E573" s="236"/>
      <c r="F573" s="236"/>
      <c r="G573" s="237"/>
      <c r="H573" s="236"/>
      <c r="I573" s="236"/>
      <c r="J573" s="236"/>
      <c r="K573" s="236"/>
      <c r="L573" s="236"/>
      <c r="M573" s="236"/>
      <c r="N573" s="236"/>
      <c r="O573" s="236"/>
      <c r="P573" s="236"/>
      <c r="Q573" s="236"/>
      <c r="R573" s="236"/>
      <c r="S573" s="236"/>
      <c r="T573" s="236"/>
      <c r="U573" s="236"/>
      <c r="V573" s="236"/>
      <c r="W573" s="236"/>
      <c r="X573" s="236"/>
      <c r="Y573" s="236"/>
      <c r="Z573" s="236"/>
      <c r="AA573" s="236"/>
      <c r="AB573" s="236"/>
      <c r="AC573" s="236"/>
    </row>
    <row r="574" spans="1:29" ht="13.2" x14ac:dyDescent="0.25">
      <c r="A574" s="236"/>
      <c r="B574" s="236"/>
      <c r="C574" s="236"/>
      <c r="D574" s="236"/>
      <c r="E574" s="236"/>
      <c r="F574" s="236"/>
      <c r="G574" s="237"/>
      <c r="H574" s="236"/>
      <c r="I574" s="236"/>
      <c r="J574" s="236"/>
      <c r="K574" s="236"/>
      <c r="L574" s="236"/>
      <c r="M574" s="236"/>
      <c r="N574" s="236"/>
      <c r="O574" s="236"/>
      <c r="P574" s="236"/>
      <c r="Q574" s="236"/>
      <c r="R574" s="236"/>
      <c r="S574" s="236"/>
      <c r="T574" s="236"/>
      <c r="U574" s="236"/>
      <c r="V574" s="236"/>
      <c r="W574" s="236"/>
      <c r="X574" s="236"/>
      <c r="Y574" s="236"/>
      <c r="Z574" s="236"/>
      <c r="AA574" s="236"/>
      <c r="AB574" s="236"/>
      <c r="AC574" s="236"/>
    </row>
    <row r="575" spans="1:29" ht="13.2" x14ac:dyDescent="0.25">
      <c r="A575" s="236"/>
      <c r="B575" s="236"/>
      <c r="C575" s="236"/>
      <c r="D575" s="236"/>
      <c r="E575" s="236"/>
      <c r="F575" s="236"/>
      <c r="G575" s="237"/>
      <c r="H575" s="236"/>
      <c r="I575" s="236"/>
      <c r="J575" s="236"/>
      <c r="K575" s="236"/>
      <c r="L575" s="236"/>
      <c r="M575" s="236"/>
      <c r="N575" s="236"/>
      <c r="O575" s="236"/>
      <c r="P575" s="236"/>
      <c r="Q575" s="236"/>
      <c r="R575" s="236"/>
      <c r="S575" s="236"/>
      <c r="T575" s="236"/>
      <c r="U575" s="236"/>
      <c r="V575" s="236"/>
      <c r="W575" s="236"/>
      <c r="X575" s="236"/>
      <c r="Y575" s="236"/>
      <c r="Z575" s="236"/>
      <c r="AA575" s="236"/>
      <c r="AB575" s="236"/>
      <c r="AC575" s="236"/>
    </row>
    <row r="576" spans="1:29" ht="13.2" x14ac:dyDescent="0.25">
      <c r="A576" s="236"/>
      <c r="B576" s="236"/>
      <c r="C576" s="236"/>
      <c r="D576" s="236"/>
      <c r="E576" s="236"/>
      <c r="F576" s="236"/>
      <c r="G576" s="237"/>
      <c r="H576" s="236"/>
      <c r="I576" s="236"/>
      <c r="J576" s="236"/>
      <c r="K576" s="236"/>
      <c r="L576" s="236"/>
      <c r="M576" s="236"/>
      <c r="N576" s="236"/>
      <c r="O576" s="236"/>
      <c r="P576" s="236"/>
      <c r="Q576" s="236"/>
      <c r="R576" s="236"/>
      <c r="S576" s="236"/>
      <c r="T576" s="236"/>
      <c r="U576" s="236"/>
      <c r="V576" s="236"/>
      <c r="W576" s="236"/>
      <c r="X576" s="236"/>
      <c r="Y576" s="236"/>
      <c r="Z576" s="236"/>
      <c r="AA576" s="236"/>
      <c r="AB576" s="236"/>
      <c r="AC576" s="236"/>
    </row>
    <row r="577" spans="1:29" ht="13.2" x14ac:dyDescent="0.25">
      <c r="A577" s="236"/>
      <c r="B577" s="236"/>
      <c r="C577" s="236"/>
      <c r="D577" s="236"/>
      <c r="E577" s="236"/>
      <c r="F577" s="236"/>
      <c r="G577" s="237"/>
      <c r="H577" s="236"/>
      <c r="I577" s="236"/>
      <c r="J577" s="236"/>
      <c r="K577" s="236"/>
      <c r="L577" s="236"/>
      <c r="M577" s="236"/>
      <c r="N577" s="236"/>
      <c r="O577" s="236"/>
      <c r="P577" s="236"/>
      <c r="Q577" s="236"/>
      <c r="R577" s="236"/>
      <c r="S577" s="236"/>
      <c r="T577" s="236"/>
      <c r="U577" s="236"/>
      <c r="V577" s="236"/>
      <c r="W577" s="236"/>
      <c r="X577" s="236"/>
      <c r="Y577" s="236"/>
      <c r="Z577" s="236"/>
      <c r="AA577" s="236"/>
      <c r="AB577" s="236"/>
      <c r="AC577" s="236"/>
    </row>
    <row r="578" spans="1:29" ht="13.2" x14ac:dyDescent="0.25">
      <c r="A578" s="236"/>
      <c r="B578" s="236"/>
      <c r="C578" s="236"/>
      <c r="D578" s="236"/>
      <c r="E578" s="236"/>
      <c r="F578" s="236"/>
      <c r="G578" s="237"/>
      <c r="H578" s="236"/>
      <c r="I578" s="236"/>
      <c r="J578" s="236"/>
      <c r="K578" s="236"/>
      <c r="L578" s="236"/>
      <c r="M578" s="236"/>
      <c r="N578" s="236"/>
      <c r="O578" s="236"/>
      <c r="P578" s="236"/>
      <c r="Q578" s="236"/>
      <c r="R578" s="236"/>
      <c r="S578" s="236"/>
      <c r="T578" s="236"/>
      <c r="U578" s="236"/>
      <c r="V578" s="236"/>
      <c r="W578" s="236"/>
      <c r="X578" s="236"/>
      <c r="Y578" s="236"/>
      <c r="Z578" s="236"/>
      <c r="AA578" s="236"/>
      <c r="AB578" s="236"/>
      <c r="AC578" s="236"/>
    </row>
    <row r="579" spans="1:29" ht="13.2" x14ac:dyDescent="0.25">
      <c r="A579" s="236"/>
      <c r="B579" s="236"/>
      <c r="C579" s="236"/>
      <c r="D579" s="236"/>
      <c r="E579" s="236"/>
      <c r="F579" s="236"/>
      <c r="G579" s="237"/>
      <c r="H579" s="236"/>
      <c r="I579" s="236"/>
      <c r="J579" s="236"/>
      <c r="K579" s="236"/>
      <c r="L579" s="236"/>
      <c r="M579" s="236"/>
      <c r="N579" s="236"/>
      <c r="O579" s="236"/>
      <c r="P579" s="236"/>
      <c r="Q579" s="236"/>
      <c r="R579" s="236"/>
      <c r="S579" s="236"/>
      <c r="T579" s="236"/>
      <c r="U579" s="236"/>
      <c r="V579" s="236"/>
      <c r="W579" s="236"/>
      <c r="X579" s="236"/>
      <c r="Y579" s="236"/>
      <c r="Z579" s="236"/>
      <c r="AA579" s="236"/>
      <c r="AB579" s="236"/>
      <c r="AC579" s="236"/>
    </row>
    <row r="580" spans="1:29" ht="13.2" x14ac:dyDescent="0.25">
      <c r="A580" s="236"/>
      <c r="B580" s="236"/>
      <c r="C580" s="236"/>
      <c r="D580" s="236"/>
      <c r="E580" s="236"/>
      <c r="F580" s="236"/>
      <c r="G580" s="237"/>
      <c r="H580" s="236"/>
      <c r="I580" s="236"/>
      <c r="J580" s="236"/>
      <c r="K580" s="236"/>
      <c r="L580" s="236"/>
      <c r="M580" s="236"/>
      <c r="N580" s="236"/>
      <c r="O580" s="236"/>
      <c r="P580" s="236"/>
      <c r="Q580" s="236"/>
      <c r="R580" s="236"/>
      <c r="S580" s="236"/>
      <c r="T580" s="236"/>
      <c r="U580" s="236"/>
      <c r="V580" s="236"/>
      <c r="W580" s="236"/>
      <c r="X580" s="236"/>
      <c r="Y580" s="236"/>
      <c r="Z580" s="236"/>
      <c r="AA580" s="236"/>
      <c r="AB580" s="236"/>
      <c r="AC580" s="236"/>
    </row>
    <row r="581" spans="1:29" ht="13.2" x14ac:dyDescent="0.25">
      <c r="A581" s="236"/>
      <c r="B581" s="236"/>
      <c r="C581" s="236"/>
      <c r="D581" s="236"/>
      <c r="E581" s="236"/>
      <c r="F581" s="236"/>
      <c r="G581" s="237"/>
      <c r="H581" s="236"/>
      <c r="I581" s="236"/>
      <c r="J581" s="236"/>
      <c r="K581" s="236"/>
      <c r="L581" s="236"/>
      <c r="M581" s="236"/>
      <c r="N581" s="236"/>
      <c r="O581" s="236"/>
      <c r="P581" s="236"/>
      <c r="Q581" s="236"/>
      <c r="R581" s="236"/>
      <c r="S581" s="236"/>
      <c r="T581" s="236"/>
      <c r="U581" s="236"/>
      <c r="V581" s="236"/>
      <c r="W581" s="236"/>
      <c r="X581" s="236"/>
      <c r="Y581" s="236"/>
      <c r="Z581" s="236"/>
      <c r="AA581" s="236"/>
      <c r="AB581" s="236"/>
      <c r="AC581" s="236"/>
    </row>
    <row r="582" spans="1:29" ht="13.2" x14ac:dyDescent="0.25">
      <c r="A582" s="236"/>
      <c r="B582" s="236"/>
      <c r="C582" s="236"/>
      <c r="D582" s="236"/>
      <c r="E582" s="236"/>
      <c r="F582" s="236"/>
      <c r="G582" s="237"/>
      <c r="H582" s="236"/>
      <c r="I582" s="236"/>
      <c r="J582" s="236"/>
      <c r="K582" s="236"/>
      <c r="L582" s="236"/>
      <c r="M582" s="236"/>
      <c r="N582" s="236"/>
      <c r="O582" s="236"/>
      <c r="P582" s="236"/>
      <c r="Q582" s="236"/>
      <c r="R582" s="236"/>
      <c r="S582" s="236"/>
      <c r="T582" s="236"/>
      <c r="U582" s="236"/>
      <c r="V582" s="236"/>
      <c r="W582" s="236"/>
      <c r="X582" s="236"/>
      <c r="Y582" s="236"/>
      <c r="Z582" s="236"/>
      <c r="AA582" s="236"/>
      <c r="AB582" s="236"/>
      <c r="AC582" s="236"/>
    </row>
    <row r="583" spans="1:29" ht="13.2" x14ac:dyDescent="0.25">
      <c r="A583" s="236"/>
      <c r="B583" s="236"/>
      <c r="C583" s="236"/>
      <c r="D583" s="236"/>
      <c r="E583" s="236"/>
      <c r="F583" s="236"/>
      <c r="G583" s="237"/>
      <c r="H583" s="236"/>
      <c r="I583" s="236"/>
      <c r="J583" s="236"/>
      <c r="K583" s="236"/>
      <c r="L583" s="236"/>
      <c r="M583" s="236"/>
      <c r="N583" s="236"/>
      <c r="O583" s="236"/>
      <c r="P583" s="236"/>
      <c r="Q583" s="236"/>
      <c r="R583" s="236"/>
      <c r="S583" s="236"/>
      <c r="T583" s="236"/>
      <c r="U583" s="236"/>
      <c r="V583" s="236"/>
      <c r="W583" s="236"/>
      <c r="X583" s="236"/>
      <c r="Y583" s="236"/>
      <c r="Z583" s="236"/>
      <c r="AA583" s="236"/>
      <c r="AB583" s="236"/>
      <c r="AC583" s="236"/>
    </row>
    <row r="584" spans="1:29" ht="13.2" x14ac:dyDescent="0.25">
      <c r="A584" s="236"/>
      <c r="B584" s="236"/>
      <c r="C584" s="236"/>
      <c r="D584" s="236"/>
      <c r="E584" s="236"/>
      <c r="F584" s="236"/>
      <c r="G584" s="237"/>
      <c r="H584" s="236"/>
      <c r="I584" s="236"/>
      <c r="J584" s="236"/>
      <c r="K584" s="236"/>
      <c r="L584" s="236"/>
      <c r="M584" s="236"/>
      <c r="N584" s="236"/>
      <c r="O584" s="236"/>
      <c r="P584" s="236"/>
      <c r="Q584" s="236"/>
      <c r="R584" s="236"/>
      <c r="S584" s="236"/>
      <c r="T584" s="236"/>
      <c r="U584" s="236"/>
      <c r="V584" s="236"/>
      <c r="W584" s="236"/>
      <c r="X584" s="236"/>
      <c r="Y584" s="236"/>
      <c r="Z584" s="236"/>
      <c r="AA584" s="236"/>
      <c r="AB584" s="236"/>
      <c r="AC584" s="236"/>
    </row>
    <row r="585" spans="1:29" ht="13.2" x14ac:dyDescent="0.25">
      <c r="A585" s="236"/>
      <c r="B585" s="236"/>
      <c r="C585" s="236"/>
      <c r="D585" s="236"/>
      <c r="E585" s="236"/>
      <c r="F585" s="236"/>
      <c r="G585" s="237"/>
      <c r="H585" s="236"/>
      <c r="I585" s="236"/>
      <c r="J585" s="236"/>
      <c r="K585" s="236"/>
      <c r="L585" s="236"/>
      <c r="M585" s="236"/>
      <c r="N585" s="236"/>
      <c r="O585" s="236"/>
      <c r="P585" s="236"/>
      <c r="Q585" s="236"/>
      <c r="R585" s="236"/>
      <c r="S585" s="236"/>
      <c r="T585" s="236"/>
      <c r="U585" s="236"/>
      <c r="V585" s="236"/>
      <c r="W585" s="236"/>
      <c r="X585" s="236"/>
      <c r="Y585" s="236"/>
      <c r="Z585" s="236"/>
      <c r="AA585" s="236"/>
      <c r="AB585" s="236"/>
      <c r="AC585" s="236"/>
    </row>
    <row r="586" spans="1:29" ht="13.2" x14ac:dyDescent="0.25">
      <c r="A586" s="236"/>
      <c r="B586" s="236"/>
      <c r="C586" s="236"/>
      <c r="D586" s="236"/>
      <c r="E586" s="236"/>
      <c r="F586" s="236"/>
      <c r="G586" s="237"/>
      <c r="H586" s="236"/>
      <c r="I586" s="236"/>
      <c r="J586" s="236"/>
      <c r="K586" s="236"/>
      <c r="L586" s="236"/>
      <c r="M586" s="236"/>
      <c r="N586" s="236"/>
      <c r="O586" s="236"/>
      <c r="P586" s="236"/>
      <c r="Q586" s="236"/>
      <c r="R586" s="236"/>
      <c r="S586" s="236"/>
      <c r="T586" s="236"/>
      <c r="U586" s="236"/>
      <c r="V586" s="236"/>
      <c r="W586" s="236"/>
      <c r="X586" s="236"/>
      <c r="Y586" s="236"/>
      <c r="Z586" s="236"/>
      <c r="AA586" s="236"/>
      <c r="AB586" s="236"/>
      <c r="AC586" s="236"/>
    </row>
    <row r="587" spans="1:29" ht="13.2" x14ac:dyDescent="0.25">
      <c r="A587" s="236"/>
      <c r="B587" s="236"/>
      <c r="C587" s="236"/>
      <c r="D587" s="236"/>
      <c r="E587" s="236"/>
      <c r="F587" s="236"/>
      <c r="G587" s="237"/>
      <c r="H587" s="236"/>
      <c r="I587" s="236"/>
      <c r="J587" s="236"/>
      <c r="K587" s="236"/>
      <c r="L587" s="236"/>
      <c r="M587" s="236"/>
      <c r="N587" s="236"/>
      <c r="O587" s="236"/>
      <c r="P587" s="236"/>
      <c r="Q587" s="236"/>
      <c r="R587" s="236"/>
      <c r="S587" s="236"/>
      <c r="T587" s="236"/>
      <c r="U587" s="236"/>
      <c r="V587" s="236"/>
      <c r="W587" s="236"/>
      <c r="X587" s="236"/>
      <c r="Y587" s="236"/>
      <c r="Z587" s="236"/>
      <c r="AA587" s="236"/>
      <c r="AB587" s="236"/>
      <c r="AC587" s="236"/>
    </row>
    <row r="588" spans="1:29" ht="13.2" x14ac:dyDescent="0.25">
      <c r="A588" s="236"/>
      <c r="B588" s="236"/>
      <c r="C588" s="236"/>
      <c r="D588" s="236"/>
      <c r="E588" s="236"/>
      <c r="F588" s="236"/>
      <c r="G588" s="237"/>
      <c r="H588" s="236"/>
      <c r="I588" s="236"/>
      <c r="J588" s="236"/>
      <c r="K588" s="236"/>
      <c r="L588" s="236"/>
      <c r="M588" s="236"/>
      <c r="N588" s="236"/>
      <c r="O588" s="236"/>
      <c r="P588" s="236"/>
      <c r="Q588" s="236"/>
      <c r="R588" s="236"/>
      <c r="S588" s="236"/>
      <c r="T588" s="236"/>
      <c r="U588" s="236"/>
      <c r="V588" s="236"/>
      <c r="W588" s="236"/>
      <c r="X588" s="236"/>
      <c r="Y588" s="236"/>
      <c r="Z588" s="236"/>
      <c r="AA588" s="236"/>
      <c r="AB588" s="236"/>
      <c r="AC588" s="236"/>
    </row>
    <row r="589" spans="1:29" ht="13.2" x14ac:dyDescent="0.25">
      <c r="A589" s="236"/>
      <c r="B589" s="236"/>
      <c r="C589" s="236"/>
      <c r="D589" s="236"/>
      <c r="E589" s="236"/>
      <c r="F589" s="236"/>
      <c r="G589" s="237"/>
      <c r="H589" s="236"/>
      <c r="I589" s="236"/>
      <c r="J589" s="236"/>
      <c r="K589" s="236"/>
      <c r="L589" s="236"/>
      <c r="M589" s="236"/>
      <c r="N589" s="236"/>
      <c r="O589" s="236"/>
      <c r="P589" s="236"/>
      <c r="Q589" s="236"/>
      <c r="R589" s="236"/>
      <c r="S589" s="236"/>
      <c r="T589" s="236"/>
      <c r="U589" s="236"/>
      <c r="V589" s="236"/>
      <c r="W589" s="236"/>
      <c r="X589" s="236"/>
      <c r="Y589" s="236"/>
      <c r="Z589" s="236"/>
      <c r="AA589" s="236"/>
      <c r="AB589" s="236"/>
      <c r="AC589" s="236"/>
    </row>
    <row r="590" spans="1:29" ht="13.2" x14ac:dyDescent="0.25">
      <c r="A590" s="236"/>
      <c r="B590" s="236"/>
      <c r="C590" s="236"/>
      <c r="D590" s="236"/>
      <c r="E590" s="236"/>
      <c r="F590" s="236"/>
      <c r="G590" s="237"/>
      <c r="H590" s="236"/>
      <c r="I590" s="236"/>
      <c r="J590" s="236"/>
      <c r="K590" s="236"/>
      <c r="L590" s="236"/>
      <c r="M590" s="236"/>
      <c r="N590" s="236"/>
      <c r="O590" s="236"/>
      <c r="P590" s="236"/>
      <c r="Q590" s="236"/>
      <c r="R590" s="236"/>
      <c r="S590" s="236"/>
      <c r="T590" s="236"/>
      <c r="U590" s="236"/>
      <c r="V590" s="236"/>
      <c r="W590" s="236"/>
      <c r="X590" s="236"/>
      <c r="Y590" s="236"/>
      <c r="Z590" s="236"/>
      <c r="AA590" s="236"/>
      <c r="AB590" s="236"/>
      <c r="AC590" s="236"/>
    </row>
    <row r="591" spans="1:29" ht="13.2" x14ac:dyDescent="0.25">
      <c r="A591" s="236"/>
      <c r="B591" s="236"/>
      <c r="C591" s="236"/>
      <c r="D591" s="236"/>
      <c r="E591" s="236"/>
      <c r="F591" s="236"/>
      <c r="G591" s="237"/>
      <c r="H591" s="236"/>
      <c r="I591" s="236"/>
      <c r="J591" s="236"/>
      <c r="K591" s="236"/>
      <c r="L591" s="236"/>
      <c r="M591" s="236"/>
      <c r="N591" s="236"/>
      <c r="O591" s="236"/>
      <c r="P591" s="236"/>
      <c r="Q591" s="236"/>
      <c r="R591" s="236"/>
      <c r="S591" s="236"/>
      <c r="T591" s="236"/>
      <c r="U591" s="236"/>
      <c r="V591" s="236"/>
      <c r="W591" s="236"/>
      <c r="X591" s="236"/>
      <c r="Y591" s="236"/>
      <c r="Z591" s="236"/>
      <c r="AA591" s="236"/>
      <c r="AB591" s="236"/>
      <c r="AC591" s="236"/>
    </row>
    <row r="592" spans="1:29" ht="13.2" x14ac:dyDescent="0.25">
      <c r="A592" s="236"/>
      <c r="B592" s="236"/>
      <c r="C592" s="236"/>
      <c r="D592" s="236"/>
      <c r="E592" s="236"/>
      <c r="F592" s="236"/>
      <c r="G592" s="237"/>
      <c r="H592" s="236"/>
      <c r="I592" s="236"/>
      <c r="J592" s="236"/>
      <c r="K592" s="236"/>
      <c r="L592" s="236"/>
      <c r="M592" s="236"/>
      <c r="N592" s="236"/>
      <c r="O592" s="236"/>
      <c r="P592" s="236"/>
      <c r="Q592" s="236"/>
      <c r="R592" s="236"/>
      <c r="S592" s="236"/>
      <c r="T592" s="236"/>
      <c r="U592" s="236"/>
      <c r="V592" s="236"/>
      <c r="W592" s="236"/>
      <c r="X592" s="236"/>
      <c r="Y592" s="236"/>
      <c r="Z592" s="236"/>
      <c r="AA592" s="236"/>
      <c r="AB592" s="236"/>
      <c r="AC592" s="236"/>
    </row>
    <row r="593" spans="1:29" ht="13.2" x14ac:dyDescent="0.25">
      <c r="A593" s="236"/>
      <c r="B593" s="236"/>
      <c r="C593" s="236"/>
      <c r="D593" s="236"/>
      <c r="E593" s="236"/>
      <c r="F593" s="236"/>
      <c r="G593" s="237"/>
      <c r="H593" s="236"/>
      <c r="I593" s="236"/>
      <c r="J593" s="236"/>
      <c r="K593" s="236"/>
      <c r="L593" s="236"/>
      <c r="M593" s="236"/>
      <c r="N593" s="236"/>
      <c r="O593" s="236"/>
      <c r="P593" s="236"/>
      <c r="Q593" s="236"/>
      <c r="R593" s="236"/>
      <c r="S593" s="236"/>
      <c r="T593" s="236"/>
      <c r="U593" s="236"/>
      <c r="V593" s="236"/>
      <c r="W593" s="236"/>
      <c r="X593" s="236"/>
      <c r="Y593" s="236"/>
      <c r="Z593" s="236"/>
      <c r="AA593" s="236"/>
      <c r="AB593" s="236"/>
      <c r="AC593" s="236"/>
    </row>
    <row r="594" spans="1:29" ht="13.2" x14ac:dyDescent="0.25">
      <c r="A594" s="236"/>
      <c r="B594" s="236"/>
      <c r="C594" s="236"/>
      <c r="D594" s="236"/>
      <c r="E594" s="236"/>
      <c r="F594" s="236"/>
      <c r="G594" s="237"/>
      <c r="H594" s="236"/>
      <c r="I594" s="236"/>
      <c r="J594" s="236"/>
      <c r="K594" s="236"/>
      <c r="L594" s="236"/>
      <c r="M594" s="236"/>
      <c r="N594" s="236"/>
      <c r="O594" s="236"/>
      <c r="P594" s="236"/>
      <c r="Q594" s="236"/>
      <c r="R594" s="236"/>
      <c r="S594" s="236"/>
      <c r="T594" s="236"/>
      <c r="U594" s="236"/>
      <c r="V594" s="236"/>
      <c r="W594" s="236"/>
      <c r="X594" s="236"/>
      <c r="Y594" s="236"/>
      <c r="Z594" s="236"/>
      <c r="AA594" s="236"/>
      <c r="AB594" s="236"/>
      <c r="AC594" s="236"/>
    </row>
    <row r="595" spans="1:29" ht="13.2" x14ac:dyDescent="0.25">
      <c r="A595" s="236"/>
      <c r="B595" s="236"/>
      <c r="C595" s="236"/>
      <c r="D595" s="236"/>
      <c r="E595" s="236"/>
      <c r="F595" s="236"/>
      <c r="G595" s="237"/>
      <c r="H595" s="236"/>
      <c r="I595" s="236"/>
      <c r="J595" s="236"/>
      <c r="K595" s="236"/>
      <c r="L595" s="236"/>
      <c r="M595" s="236"/>
      <c r="N595" s="236"/>
      <c r="O595" s="236"/>
      <c r="P595" s="236"/>
      <c r="Q595" s="236"/>
      <c r="R595" s="236"/>
      <c r="S595" s="236"/>
      <c r="T595" s="236"/>
      <c r="U595" s="236"/>
      <c r="V595" s="236"/>
      <c r="W595" s="236"/>
      <c r="X595" s="236"/>
      <c r="Y595" s="236"/>
      <c r="Z595" s="236"/>
      <c r="AA595" s="236"/>
      <c r="AB595" s="236"/>
      <c r="AC595" s="236"/>
    </row>
    <row r="596" spans="1:29" ht="13.2" x14ac:dyDescent="0.25">
      <c r="A596" s="236"/>
      <c r="B596" s="236"/>
      <c r="C596" s="236"/>
      <c r="D596" s="236"/>
      <c r="E596" s="236"/>
      <c r="F596" s="236"/>
      <c r="G596" s="237"/>
      <c r="H596" s="236"/>
      <c r="I596" s="236"/>
      <c r="J596" s="236"/>
      <c r="K596" s="236"/>
      <c r="L596" s="236"/>
      <c r="M596" s="236"/>
      <c r="N596" s="236"/>
      <c r="O596" s="236"/>
      <c r="P596" s="236"/>
      <c r="Q596" s="236"/>
      <c r="R596" s="236"/>
      <c r="S596" s="236"/>
      <c r="T596" s="236"/>
      <c r="U596" s="236"/>
      <c r="V596" s="236"/>
      <c r="W596" s="236"/>
      <c r="X596" s="236"/>
      <c r="Y596" s="236"/>
      <c r="Z596" s="236"/>
      <c r="AA596" s="236"/>
      <c r="AB596" s="236"/>
      <c r="AC596" s="236"/>
    </row>
    <row r="597" spans="1:29" ht="13.2" x14ac:dyDescent="0.25">
      <c r="A597" s="236"/>
      <c r="B597" s="236"/>
      <c r="C597" s="236"/>
      <c r="D597" s="236"/>
      <c r="E597" s="236"/>
      <c r="F597" s="236"/>
      <c r="G597" s="237"/>
      <c r="H597" s="236"/>
      <c r="I597" s="236"/>
      <c r="J597" s="236"/>
      <c r="K597" s="236"/>
      <c r="L597" s="236"/>
      <c r="M597" s="236"/>
      <c r="N597" s="236"/>
      <c r="O597" s="236"/>
      <c r="P597" s="236"/>
      <c r="Q597" s="236"/>
      <c r="R597" s="236"/>
      <c r="S597" s="236"/>
      <c r="T597" s="236"/>
      <c r="U597" s="236"/>
      <c r="V597" s="236"/>
      <c r="W597" s="236"/>
      <c r="X597" s="236"/>
      <c r="Y597" s="236"/>
      <c r="Z597" s="236"/>
      <c r="AA597" s="236"/>
      <c r="AB597" s="236"/>
      <c r="AC597" s="236"/>
    </row>
    <row r="598" spans="1:29" ht="13.2" x14ac:dyDescent="0.25">
      <c r="A598" s="236"/>
      <c r="B598" s="236"/>
      <c r="C598" s="236"/>
      <c r="D598" s="236"/>
      <c r="E598" s="236"/>
      <c r="F598" s="236"/>
      <c r="G598" s="237"/>
      <c r="H598" s="236"/>
      <c r="I598" s="236"/>
      <c r="J598" s="236"/>
      <c r="K598" s="236"/>
      <c r="L598" s="236"/>
      <c r="M598" s="236"/>
      <c r="N598" s="236"/>
      <c r="O598" s="236"/>
      <c r="P598" s="236"/>
      <c r="Q598" s="236"/>
      <c r="R598" s="236"/>
      <c r="S598" s="236"/>
      <c r="T598" s="236"/>
      <c r="U598" s="236"/>
      <c r="V598" s="236"/>
      <c r="W598" s="236"/>
      <c r="X598" s="236"/>
      <c r="Y598" s="236"/>
      <c r="Z598" s="236"/>
      <c r="AA598" s="236"/>
      <c r="AB598" s="236"/>
      <c r="AC598" s="236"/>
    </row>
    <row r="599" spans="1:29" ht="13.2" x14ac:dyDescent="0.25">
      <c r="A599" s="236"/>
      <c r="B599" s="236"/>
      <c r="C599" s="236"/>
      <c r="D599" s="236"/>
      <c r="E599" s="236"/>
      <c r="F599" s="236"/>
      <c r="G599" s="237"/>
      <c r="H599" s="236"/>
      <c r="I599" s="236"/>
      <c r="J599" s="236"/>
      <c r="K599" s="236"/>
      <c r="L599" s="236"/>
      <c r="M599" s="236"/>
      <c r="N599" s="236"/>
      <c r="O599" s="236"/>
      <c r="P599" s="236"/>
      <c r="Q599" s="236"/>
      <c r="R599" s="236"/>
      <c r="S599" s="236"/>
      <c r="T599" s="236"/>
      <c r="U599" s="236"/>
      <c r="V599" s="236"/>
      <c r="W599" s="236"/>
      <c r="X599" s="236"/>
      <c r="Y599" s="236"/>
      <c r="Z599" s="236"/>
      <c r="AA599" s="236"/>
      <c r="AB599" s="236"/>
      <c r="AC599" s="236"/>
    </row>
    <row r="600" spans="1:29" ht="13.2" x14ac:dyDescent="0.25">
      <c r="A600" s="236"/>
      <c r="B600" s="236"/>
      <c r="C600" s="236"/>
      <c r="D600" s="236"/>
      <c r="E600" s="236"/>
      <c r="F600" s="236"/>
      <c r="G600" s="237"/>
      <c r="H600" s="236"/>
      <c r="I600" s="236"/>
      <c r="J600" s="236"/>
      <c r="K600" s="236"/>
      <c r="L600" s="236"/>
      <c r="M600" s="236"/>
      <c r="N600" s="236"/>
      <c r="O600" s="236"/>
      <c r="P600" s="236"/>
      <c r="Q600" s="236"/>
      <c r="R600" s="236"/>
      <c r="S600" s="236"/>
      <c r="T600" s="236"/>
      <c r="U600" s="236"/>
      <c r="V600" s="236"/>
      <c r="W600" s="236"/>
      <c r="X600" s="236"/>
      <c r="Y600" s="236"/>
      <c r="Z600" s="236"/>
      <c r="AA600" s="236"/>
      <c r="AB600" s="236"/>
      <c r="AC600" s="236"/>
    </row>
    <row r="601" spans="1:29" ht="13.2" x14ac:dyDescent="0.25">
      <c r="A601" s="236"/>
      <c r="B601" s="236"/>
      <c r="C601" s="236"/>
      <c r="D601" s="236"/>
      <c r="E601" s="236"/>
      <c r="F601" s="236"/>
      <c r="G601" s="237"/>
      <c r="H601" s="236"/>
      <c r="I601" s="236"/>
      <c r="J601" s="236"/>
      <c r="K601" s="236"/>
      <c r="L601" s="236"/>
      <c r="M601" s="236"/>
      <c r="N601" s="236"/>
      <c r="O601" s="236"/>
      <c r="P601" s="236"/>
      <c r="Q601" s="236"/>
      <c r="R601" s="236"/>
      <c r="S601" s="236"/>
      <c r="T601" s="236"/>
      <c r="U601" s="236"/>
      <c r="V601" s="236"/>
      <c r="W601" s="236"/>
      <c r="X601" s="236"/>
      <c r="Y601" s="236"/>
      <c r="Z601" s="236"/>
      <c r="AA601" s="236"/>
      <c r="AB601" s="236"/>
      <c r="AC601" s="236"/>
    </row>
    <row r="602" spans="1:29" ht="13.2" x14ac:dyDescent="0.25">
      <c r="A602" s="236"/>
      <c r="B602" s="236"/>
      <c r="C602" s="236"/>
      <c r="D602" s="236"/>
      <c r="E602" s="236"/>
      <c r="F602" s="236"/>
      <c r="G602" s="237"/>
      <c r="H602" s="236"/>
      <c r="I602" s="236"/>
      <c r="J602" s="236"/>
      <c r="K602" s="236"/>
      <c r="L602" s="236"/>
      <c r="M602" s="236"/>
      <c r="N602" s="236"/>
      <c r="O602" s="236"/>
      <c r="P602" s="236"/>
      <c r="Q602" s="236"/>
      <c r="R602" s="236"/>
      <c r="S602" s="236"/>
      <c r="T602" s="236"/>
      <c r="U602" s="236"/>
      <c r="V602" s="236"/>
      <c r="W602" s="236"/>
      <c r="X602" s="236"/>
      <c r="Y602" s="236"/>
      <c r="Z602" s="236"/>
      <c r="AA602" s="236"/>
      <c r="AB602" s="236"/>
      <c r="AC602" s="236"/>
    </row>
    <row r="603" spans="1:29" ht="13.2" x14ac:dyDescent="0.25">
      <c r="A603" s="236"/>
      <c r="B603" s="236"/>
      <c r="C603" s="236"/>
      <c r="D603" s="236"/>
      <c r="E603" s="236"/>
      <c r="F603" s="236"/>
      <c r="G603" s="237"/>
      <c r="H603" s="236"/>
      <c r="I603" s="236"/>
      <c r="J603" s="236"/>
      <c r="K603" s="236"/>
      <c r="L603" s="236"/>
      <c r="M603" s="236"/>
      <c r="N603" s="236"/>
      <c r="O603" s="236"/>
      <c r="P603" s="236"/>
      <c r="Q603" s="236"/>
      <c r="R603" s="236"/>
      <c r="S603" s="236"/>
      <c r="T603" s="236"/>
      <c r="U603" s="236"/>
      <c r="V603" s="236"/>
      <c r="W603" s="236"/>
      <c r="X603" s="236"/>
      <c r="Y603" s="236"/>
      <c r="Z603" s="236"/>
      <c r="AA603" s="236"/>
      <c r="AB603" s="236"/>
      <c r="AC603" s="236"/>
    </row>
    <row r="604" spans="1:29" ht="13.2" x14ac:dyDescent="0.25">
      <c r="A604" s="236"/>
      <c r="B604" s="236"/>
      <c r="C604" s="236"/>
      <c r="D604" s="236"/>
      <c r="E604" s="236"/>
      <c r="F604" s="236"/>
      <c r="G604" s="237"/>
      <c r="H604" s="236"/>
      <c r="I604" s="236"/>
      <c r="J604" s="236"/>
      <c r="K604" s="236"/>
      <c r="L604" s="236"/>
      <c r="M604" s="236"/>
      <c r="N604" s="236"/>
      <c r="O604" s="236"/>
      <c r="P604" s="236"/>
      <c r="Q604" s="236"/>
      <c r="R604" s="236"/>
      <c r="S604" s="236"/>
      <c r="T604" s="236"/>
      <c r="U604" s="236"/>
      <c r="V604" s="236"/>
      <c r="W604" s="236"/>
      <c r="X604" s="236"/>
      <c r="Y604" s="236"/>
      <c r="Z604" s="236"/>
      <c r="AA604" s="236"/>
      <c r="AB604" s="236"/>
      <c r="AC604" s="236"/>
    </row>
    <row r="605" spans="1:29" ht="13.2" x14ac:dyDescent="0.25">
      <c r="A605" s="236"/>
      <c r="B605" s="236"/>
      <c r="C605" s="236"/>
      <c r="D605" s="236"/>
      <c r="E605" s="236"/>
      <c r="F605" s="236"/>
      <c r="G605" s="237"/>
      <c r="H605" s="236"/>
      <c r="I605" s="236"/>
      <c r="J605" s="236"/>
      <c r="K605" s="236"/>
      <c r="L605" s="236"/>
      <c r="M605" s="236"/>
      <c r="N605" s="236"/>
      <c r="O605" s="236"/>
      <c r="P605" s="236"/>
      <c r="Q605" s="236"/>
      <c r="R605" s="236"/>
      <c r="S605" s="236"/>
      <c r="T605" s="236"/>
      <c r="U605" s="236"/>
      <c r="V605" s="236"/>
      <c r="W605" s="236"/>
      <c r="X605" s="236"/>
      <c r="Y605" s="236"/>
      <c r="Z605" s="236"/>
      <c r="AA605" s="236"/>
      <c r="AB605" s="236"/>
      <c r="AC605" s="236"/>
    </row>
    <row r="606" spans="1:29" ht="13.2" x14ac:dyDescent="0.25">
      <c r="A606" s="236"/>
      <c r="B606" s="236"/>
      <c r="C606" s="236"/>
      <c r="D606" s="236"/>
      <c r="E606" s="236"/>
      <c r="F606" s="236"/>
      <c r="G606" s="237"/>
      <c r="H606" s="236"/>
      <c r="I606" s="236"/>
      <c r="J606" s="236"/>
      <c r="K606" s="236"/>
      <c r="L606" s="236"/>
      <c r="M606" s="236"/>
      <c r="N606" s="236"/>
      <c r="O606" s="236"/>
      <c r="P606" s="236"/>
      <c r="Q606" s="236"/>
      <c r="R606" s="236"/>
      <c r="S606" s="236"/>
      <c r="T606" s="236"/>
      <c r="U606" s="236"/>
      <c r="V606" s="236"/>
      <c r="W606" s="236"/>
      <c r="X606" s="236"/>
      <c r="Y606" s="236"/>
      <c r="Z606" s="236"/>
      <c r="AA606" s="236"/>
      <c r="AB606" s="236"/>
      <c r="AC606" s="236"/>
    </row>
    <row r="607" spans="1:29" ht="13.2" x14ac:dyDescent="0.25">
      <c r="A607" s="236"/>
      <c r="B607" s="236"/>
      <c r="C607" s="236"/>
      <c r="D607" s="236"/>
      <c r="E607" s="236"/>
      <c r="F607" s="236"/>
      <c r="G607" s="237"/>
      <c r="H607" s="236"/>
      <c r="I607" s="236"/>
      <c r="J607" s="236"/>
      <c r="K607" s="236"/>
      <c r="L607" s="236"/>
      <c r="M607" s="236"/>
      <c r="N607" s="236"/>
      <c r="O607" s="236"/>
      <c r="P607" s="236"/>
      <c r="Q607" s="236"/>
      <c r="R607" s="236"/>
      <c r="S607" s="236"/>
      <c r="T607" s="236"/>
      <c r="U607" s="236"/>
      <c r="V607" s="236"/>
      <c r="W607" s="236"/>
      <c r="X607" s="236"/>
      <c r="Y607" s="236"/>
      <c r="Z607" s="236"/>
      <c r="AA607" s="236"/>
      <c r="AB607" s="236"/>
      <c r="AC607" s="236"/>
    </row>
    <row r="608" spans="1:29" ht="13.2" x14ac:dyDescent="0.25">
      <c r="A608" s="236"/>
      <c r="B608" s="236"/>
      <c r="C608" s="236"/>
      <c r="D608" s="236"/>
      <c r="E608" s="236"/>
      <c r="F608" s="236"/>
      <c r="G608" s="237"/>
      <c r="H608" s="236"/>
      <c r="I608" s="236"/>
      <c r="J608" s="236"/>
      <c r="K608" s="236"/>
      <c r="L608" s="236"/>
      <c r="M608" s="236"/>
      <c r="N608" s="236"/>
      <c r="O608" s="236"/>
      <c r="P608" s="236"/>
      <c r="Q608" s="236"/>
      <c r="R608" s="236"/>
      <c r="S608" s="236"/>
      <c r="T608" s="236"/>
      <c r="U608" s="236"/>
      <c r="V608" s="236"/>
      <c r="W608" s="236"/>
      <c r="X608" s="236"/>
      <c r="Y608" s="236"/>
      <c r="Z608" s="236"/>
      <c r="AA608" s="236"/>
      <c r="AB608" s="236"/>
      <c r="AC608" s="236"/>
    </row>
    <row r="609" spans="1:29" ht="13.2" x14ac:dyDescent="0.25">
      <c r="A609" s="236"/>
      <c r="B609" s="236"/>
      <c r="C609" s="236"/>
      <c r="D609" s="236"/>
      <c r="E609" s="236"/>
      <c r="F609" s="236"/>
      <c r="G609" s="237"/>
      <c r="H609" s="236"/>
      <c r="I609" s="236"/>
      <c r="J609" s="236"/>
      <c r="K609" s="236"/>
      <c r="L609" s="236"/>
      <c r="M609" s="236"/>
      <c r="N609" s="236"/>
      <c r="O609" s="236"/>
      <c r="P609" s="236"/>
      <c r="Q609" s="236"/>
      <c r="R609" s="236"/>
      <c r="S609" s="236"/>
      <c r="T609" s="236"/>
      <c r="U609" s="236"/>
      <c r="V609" s="236"/>
      <c r="W609" s="236"/>
      <c r="X609" s="236"/>
      <c r="Y609" s="236"/>
      <c r="Z609" s="236"/>
      <c r="AA609" s="236"/>
      <c r="AB609" s="236"/>
      <c r="AC609" s="236"/>
    </row>
    <row r="610" spans="1:29" ht="13.2" x14ac:dyDescent="0.25">
      <c r="A610" s="236"/>
      <c r="B610" s="236"/>
      <c r="C610" s="236"/>
      <c r="D610" s="236"/>
      <c r="E610" s="236"/>
      <c r="F610" s="236"/>
      <c r="G610" s="237"/>
      <c r="H610" s="236"/>
      <c r="I610" s="236"/>
      <c r="J610" s="236"/>
      <c r="K610" s="236"/>
      <c r="L610" s="236"/>
      <c r="M610" s="236"/>
      <c r="N610" s="236"/>
      <c r="O610" s="236"/>
      <c r="P610" s="236"/>
      <c r="Q610" s="236"/>
      <c r="R610" s="236"/>
      <c r="S610" s="236"/>
      <c r="T610" s="236"/>
      <c r="U610" s="236"/>
      <c r="V610" s="236"/>
      <c r="W610" s="236"/>
      <c r="X610" s="236"/>
      <c r="Y610" s="236"/>
      <c r="Z610" s="236"/>
      <c r="AA610" s="236"/>
      <c r="AB610" s="236"/>
      <c r="AC610" s="236"/>
    </row>
    <row r="611" spans="1:29" ht="13.2" x14ac:dyDescent="0.25">
      <c r="A611" s="236"/>
      <c r="B611" s="236"/>
      <c r="C611" s="236"/>
      <c r="D611" s="236"/>
      <c r="E611" s="236"/>
      <c r="F611" s="236"/>
      <c r="G611" s="237"/>
      <c r="H611" s="236"/>
      <c r="I611" s="236"/>
      <c r="J611" s="236"/>
      <c r="K611" s="236"/>
      <c r="L611" s="236"/>
      <c r="M611" s="236"/>
      <c r="N611" s="236"/>
      <c r="O611" s="236"/>
      <c r="P611" s="236"/>
      <c r="Q611" s="236"/>
      <c r="R611" s="236"/>
      <c r="S611" s="236"/>
      <c r="T611" s="236"/>
      <c r="U611" s="236"/>
      <c r="V611" s="236"/>
      <c r="W611" s="236"/>
      <c r="X611" s="236"/>
      <c r="Y611" s="236"/>
      <c r="Z611" s="236"/>
      <c r="AA611" s="236"/>
      <c r="AB611" s="236"/>
      <c r="AC611" s="236"/>
    </row>
    <row r="612" spans="1:29" ht="13.2" x14ac:dyDescent="0.25">
      <c r="A612" s="236"/>
      <c r="B612" s="236"/>
      <c r="C612" s="236"/>
      <c r="D612" s="236"/>
      <c r="E612" s="236"/>
      <c r="F612" s="236"/>
      <c r="G612" s="237"/>
      <c r="H612" s="236"/>
      <c r="I612" s="236"/>
      <c r="J612" s="236"/>
      <c r="K612" s="236"/>
      <c r="L612" s="236"/>
      <c r="M612" s="236"/>
      <c r="N612" s="236"/>
      <c r="O612" s="236"/>
      <c r="P612" s="236"/>
      <c r="Q612" s="236"/>
      <c r="R612" s="236"/>
      <c r="S612" s="236"/>
      <c r="T612" s="236"/>
      <c r="U612" s="236"/>
      <c r="V612" s="236"/>
      <c r="W612" s="236"/>
      <c r="X612" s="236"/>
      <c r="Y612" s="236"/>
      <c r="Z612" s="236"/>
      <c r="AA612" s="236"/>
      <c r="AB612" s="236"/>
      <c r="AC612" s="236"/>
    </row>
    <row r="613" spans="1:29" ht="13.2" x14ac:dyDescent="0.25">
      <c r="A613" s="236"/>
      <c r="B613" s="236"/>
      <c r="C613" s="236"/>
      <c r="D613" s="236"/>
      <c r="E613" s="236"/>
      <c r="F613" s="236"/>
      <c r="G613" s="237"/>
      <c r="H613" s="236"/>
      <c r="I613" s="236"/>
      <c r="J613" s="236"/>
      <c r="K613" s="236"/>
      <c r="L613" s="236"/>
      <c r="M613" s="236"/>
      <c r="N613" s="236"/>
      <c r="O613" s="236"/>
      <c r="P613" s="236"/>
      <c r="Q613" s="236"/>
      <c r="R613" s="236"/>
      <c r="S613" s="236"/>
      <c r="T613" s="236"/>
      <c r="U613" s="236"/>
      <c r="V613" s="236"/>
      <c r="W613" s="236"/>
      <c r="X613" s="236"/>
      <c r="Y613" s="236"/>
      <c r="Z613" s="236"/>
      <c r="AA613" s="236"/>
      <c r="AB613" s="236"/>
      <c r="AC613" s="236"/>
    </row>
    <row r="614" spans="1:29" ht="13.2" x14ac:dyDescent="0.25">
      <c r="A614" s="236"/>
      <c r="B614" s="236"/>
      <c r="C614" s="236"/>
      <c r="D614" s="236"/>
      <c r="E614" s="236"/>
      <c r="F614" s="236"/>
      <c r="G614" s="237"/>
      <c r="H614" s="236"/>
      <c r="I614" s="236"/>
      <c r="J614" s="236"/>
      <c r="K614" s="236"/>
      <c r="L614" s="236"/>
      <c r="M614" s="236"/>
      <c r="N614" s="236"/>
      <c r="O614" s="236"/>
      <c r="P614" s="236"/>
      <c r="Q614" s="236"/>
      <c r="R614" s="236"/>
      <c r="S614" s="236"/>
      <c r="T614" s="236"/>
      <c r="U614" s="236"/>
      <c r="V614" s="236"/>
      <c r="W614" s="236"/>
      <c r="X614" s="236"/>
      <c r="Y614" s="236"/>
      <c r="Z614" s="236"/>
      <c r="AA614" s="236"/>
      <c r="AB614" s="236"/>
      <c r="AC614" s="236"/>
    </row>
    <row r="615" spans="1:29" ht="13.2" x14ac:dyDescent="0.25">
      <c r="A615" s="236"/>
      <c r="B615" s="236"/>
      <c r="C615" s="236"/>
      <c r="D615" s="236"/>
      <c r="E615" s="236"/>
      <c r="F615" s="236"/>
      <c r="G615" s="237"/>
      <c r="H615" s="236"/>
      <c r="I615" s="236"/>
      <c r="J615" s="236"/>
      <c r="K615" s="236"/>
      <c r="L615" s="236"/>
      <c r="M615" s="236"/>
      <c r="N615" s="236"/>
      <c r="O615" s="236"/>
      <c r="P615" s="236"/>
      <c r="Q615" s="236"/>
      <c r="R615" s="236"/>
      <c r="S615" s="236"/>
      <c r="T615" s="236"/>
      <c r="U615" s="236"/>
      <c r="V615" s="236"/>
      <c r="W615" s="236"/>
      <c r="X615" s="236"/>
      <c r="Y615" s="236"/>
      <c r="Z615" s="236"/>
      <c r="AA615" s="236"/>
      <c r="AB615" s="236"/>
      <c r="AC615" s="236"/>
    </row>
    <row r="616" spans="1:29" ht="13.2" x14ac:dyDescent="0.25">
      <c r="A616" s="236"/>
      <c r="B616" s="236"/>
      <c r="C616" s="236"/>
      <c r="D616" s="236"/>
      <c r="E616" s="236"/>
      <c r="F616" s="236"/>
      <c r="G616" s="237"/>
      <c r="H616" s="236"/>
      <c r="I616" s="236"/>
      <c r="J616" s="236"/>
      <c r="K616" s="236"/>
      <c r="L616" s="236"/>
      <c r="M616" s="236"/>
      <c r="N616" s="236"/>
      <c r="O616" s="236"/>
      <c r="P616" s="236"/>
      <c r="Q616" s="236"/>
      <c r="R616" s="236"/>
      <c r="S616" s="236"/>
      <c r="T616" s="236"/>
      <c r="U616" s="236"/>
      <c r="V616" s="236"/>
      <c r="W616" s="236"/>
      <c r="X616" s="236"/>
      <c r="Y616" s="236"/>
      <c r="Z616" s="236"/>
      <c r="AA616" s="236"/>
      <c r="AB616" s="236"/>
      <c r="AC616" s="236"/>
    </row>
    <row r="617" spans="1:29" ht="13.2" x14ac:dyDescent="0.25">
      <c r="A617" s="236"/>
      <c r="B617" s="236"/>
      <c r="C617" s="236"/>
      <c r="D617" s="236"/>
      <c r="E617" s="236"/>
      <c r="F617" s="236"/>
      <c r="G617" s="237"/>
      <c r="H617" s="236"/>
      <c r="I617" s="236"/>
      <c r="J617" s="236"/>
      <c r="K617" s="236"/>
      <c r="L617" s="236"/>
      <c r="M617" s="236"/>
      <c r="N617" s="236"/>
      <c r="O617" s="236"/>
      <c r="P617" s="236"/>
      <c r="Q617" s="236"/>
      <c r="R617" s="236"/>
      <c r="S617" s="236"/>
      <c r="T617" s="236"/>
      <c r="U617" s="236"/>
      <c r="V617" s="236"/>
      <c r="W617" s="236"/>
      <c r="X617" s="236"/>
      <c r="Y617" s="236"/>
      <c r="Z617" s="236"/>
      <c r="AA617" s="236"/>
      <c r="AB617" s="236"/>
      <c r="AC617" s="236"/>
    </row>
    <row r="618" spans="1:29" ht="13.2" x14ac:dyDescent="0.25">
      <c r="A618" s="236"/>
      <c r="B618" s="236"/>
      <c r="C618" s="236"/>
      <c r="D618" s="236"/>
      <c r="E618" s="236"/>
      <c r="F618" s="236"/>
      <c r="G618" s="237"/>
      <c r="H618" s="236"/>
      <c r="I618" s="236"/>
      <c r="J618" s="236"/>
      <c r="K618" s="236"/>
      <c r="L618" s="236"/>
      <c r="M618" s="236"/>
      <c r="N618" s="236"/>
      <c r="O618" s="236"/>
      <c r="P618" s="236"/>
      <c r="Q618" s="236"/>
      <c r="R618" s="236"/>
      <c r="S618" s="236"/>
      <c r="T618" s="236"/>
      <c r="U618" s="236"/>
      <c r="V618" s="236"/>
      <c r="W618" s="236"/>
      <c r="X618" s="236"/>
      <c r="Y618" s="236"/>
      <c r="Z618" s="236"/>
      <c r="AA618" s="236"/>
      <c r="AB618" s="236"/>
      <c r="AC618" s="236"/>
    </row>
    <row r="619" spans="1:29" ht="13.2" x14ac:dyDescent="0.25">
      <c r="A619" s="236"/>
      <c r="B619" s="236"/>
      <c r="C619" s="236"/>
      <c r="D619" s="236"/>
      <c r="E619" s="236"/>
      <c r="F619" s="236"/>
      <c r="G619" s="237"/>
      <c r="H619" s="236"/>
      <c r="I619" s="236"/>
      <c r="J619" s="236"/>
      <c r="K619" s="236"/>
      <c r="L619" s="236"/>
      <c r="M619" s="236"/>
      <c r="N619" s="236"/>
      <c r="O619" s="236"/>
      <c r="P619" s="236"/>
      <c r="Q619" s="236"/>
      <c r="R619" s="236"/>
      <c r="S619" s="236"/>
      <c r="T619" s="236"/>
      <c r="U619" s="236"/>
      <c r="V619" s="236"/>
      <c r="W619" s="236"/>
      <c r="X619" s="236"/>
      <c r="Y619" s="236"/>
      <c r="Z619" s="236"/>
      <c r="AA619" s="236"/>
      <c r="AB619" s="236"/>
      <c r="AC619" s="236"/>
    </row>
    <row r="620" spans="1:29" ht="13.2" x14ac:dyDescent="0.25">
      <c r="A620" s="236"/>
      <c r="B620" s="236"/>
      <c r="C620" s="236"/>
      <c r="D620" s="236"/>
      <c r="E620" s="236"/>
      <c r="F620" s="236"/>
      <c r="G620" s="237"/>
      <c r="H620" s="236"/>
      <c r="I620" s="236"/>
      <c r="J620" s="236"/>
      <c r="K620" s="236"/>
      <c r="L620" s="236"/>
      <c r="M620" s="236"/>
      <c r="N620" s="236"/>
      <c r="O620" s="236"/>
      <c r="P620" s="236"/>
      <c r="Q620" s="236"/>
      <c r="R620" s="236"/>
      <c r="S620" s="236"/>
      <c r="T620" s="236"/>
      <c r="U620" s="236"/>
      <c r="V620" s="236"/>
      <c r="W620" s="236"/>
      <c r="X620" s="236"/>
      <c r="Y620" s="236"/>
      <c r="Z620" s="236"/>
      <c r="AA620" s="236"/>
      <c r="AB620" s="236"/>
      <c r="AC620" s="236"/>
    </row>
    <row r="621" spans="1:29" ht="13.2" x14ac:dyDescent="0.25">
      <c r="A621" s="236"/>
      <c r="B621" s="236"/>
      <c r="C621" s="236"/>
      <c r="D621" s="236"/>
      <c r="E621" s="236"/>
      <c r="F621" s="236"/>
      <c r="G621" s="237"/>
      <c r="H621" s="236"/>
      <c r="I621" s="236"/>
      <c r="J621" s="236"/>
      <c r="K621" s="236"/>
      <c r="L621" s="236"/>
      <c r="M621" s="236"/>
      <c r="N621" s="236"/>
      <c r="O621" s="236"/>
      <c r="P621" s="236"/>
      <c r="Q621" s="236"/>
      <c r="R621" s="236"/>
      <c r="S621" s="236"/>
      <c r="T621" s="236"/>
      <c r="U621" s="236"/>
      <c r="V621" s="236"/>
      <c r="W621" s="236"/>
      <c r="X621" s="236"/>
      <c r="Y621" s="236"/>
      <c r="Z621" s="236"/>
      <c r="AA621" s="236"/>
      <c r="AB621" s="236"/>
      <c r="AC621" s="236"/>
    </row>
    <row r="622" spans="1:29" ht="13.2" x14ac:dyDescent="0.25">
      <c r="A622" s="236"/>
      <c r="B622" s="236"/>
      <c r="C622" s="236"/>
      <c r="D622" s="236"/>
      <c r="E622" s="236"/>
      <c r="F622" s="236"/>
      <c r="G622" s="237"/>
      <c r="H622" s="236"/>
      <c r="I622" s="236"/>
      <c r="J622" s="236"/>
      <c r="K622" s="236"/>
      <c r="L622" s="236"/>
      <c r="M622" s="236"/>
      <c r="N622" s="236"/>
      <c r="O622" s="236"/>
      <c r="P622" s="236"/>
      <c r="Q622" s="236"/>
      <c r="R622" s="236"/>
      <c r="S622" s="236"/>
      <c r="T622" s="236"/>
      <c r="U622" s="236"/>
      <c r="V622" s="236"/>
      <c r="W622" s="236"/>
      <c r="X622" s="236"/>
      <c r="Y622" s="236"/>
      <c r="Z622" s="236"/>
      <c r="AA622" s="236"/>
      <c r="AB622" s="236"/>
      <c r="AC622" s="236"/>
    </row>
    <row r="623" spans="1:29" ht="13.2" x14ac:dyDescent="0.25">
      <c r="A623" s="236"/>
      <c r="B623" s="236"/>
      <c r="C623" s="236"/>
      <c r="D623" s="236"/>
      <c r="E623" s="236"/>
      <c r="F623" s="236"/>
      <c r="G623" s="237"/>
      <c r="H623" s="236"/>
      <c r="I623" s="236"/>
      <c r="J623" s="236"/>
      <c r="K623" s="236"/>
      <c r="L623" s="236"/>
      <c r="M623" s="236"/>
      <c r="N623" s="236"/>
      <c r="O623" s="236"/>
      <c r="P623" s="236"/>
      <c r="Q623" s="236"/>
      <c r="R623" s="236"/>
      <c r="S623" s="236"/>
      <c r="T623" s="236"/>
      <c r="U623" s="236"/>
      <c r="V623" s="236"/>
      <c r="W623" s="236"/>
      <c r="X623" s="236"/>
      <c r="Y623" s="236"/>
      <c r="Z623" s="236"/>
      <c r="AA623" s="236"/>
      <c r="AB623" s="236"/>
      <c r="AC623" s="236"/>
    </row>
    <row r="624" spans="1:29" ht="13.2" x14ac:dyDescent="0.25">
      <c r="A624" s="236"/>
      <c r="B624" s="236"/>
      <c r="C624" s="236"/>
      <c r="D624" s="236"/>
      <c r="E624" s="236"/>
      <c r="F624" s="236"/>
      <c r="G624" s="237"/>
      <c r="H624" s="236"/>
      <c r="I624" s="236"/>
      <c r="J624" s="236"/>
      <c r="K624" s="236"/>
      <c r="L624" s="236"/>
      <c r="M624" s="236"/>
      <c r="N624" s="236"/>
      <c r="O624" s="236"/>
      <c r="P624" s="236"/>
      <c r="Q624" s="236"/>
      <c r="R624" s="236"/>
      <c r="S624" s="236"/>
      <c r="T624" s="236"/>
      <c r="U624" s="236"/>
      <c r="V624" s="236"/>
      <c r="W624" s="236"/>
      <c r="X624" s="236"/>
      <c r="Y624" s="236"/>
      <c r="Z624" s="236"/>
      <c r="AA624" s="236"/>
      <c r="AB624" s="236"/>
      <c r="AC624" s="236"/>
    </row>
    <row r="625" spans="1:29" ht="13.2" x14ac:dyDescent="0.25">
      <c r="A625" s="236"/>
      <c r="B625" s="236"/>
      <c r="C625" s="236"/>
      <c r="D625" s="236"/>
      <c r="E625" s="236"/>
      <c r="F625" s="236"/>
      <c r="G625" s="237"/>
      <c r="H625" s="236"/>
      <c r="I625" s="236"/>
      <c r="J625" s="236"/>
      <c r="K625" s="236"/>
      <c r="L625" s="236"/>
      <c r="M625" s="236"/>
      <c r="N625" s="236"/>
      <c r="O625" s="236"/>
      <c r="P625" s="236"/>
      <c r="Q625" s="236"/>
      <c r="R625" s="236"/>
      <c r="S625" s="236"/>
      <c r="T625" s="236"/>
      <c r="U625" s="236"/>
      <c r="V625" s="236"/>
      <c r="W625" s="236"/>
      <c r="X625" s="236"/>
      <c r="Y625" s="236"/>
      <c r="Z625" s="236"/>
      <c r="AA625" s="236"/>
      <c r="AB625" s="236"/>
      <c r="AC625" s="236"/>
    </row>
    <row r="626" spans="1:29" ht="13.2" x14ac:dyDescent="0.25">
      <c r="A626" s="236"/>
      <c r="B626" s="236"/>
      <c r="C626" s="236"/>
      <c r="D626" s="236"/>
      <c r="E626" s="236"/>
      <c r="F626" s="236"/>
      <c r="G626" s="237"/>
      <c r="H626" s="236"/>
      <c r="I626" s="236"/>
      <c r="J626" s="236"/>
      <c r="K626" s="236"/>
      <c r="L626" s="236"/>
      <c r="M626" s="236"/>
      <c r="N626" s="236"/>
      <c r="O626" s="236"/>
      <c r="P626" s="236"/>
      <c r="Q626" s="236"/>
      <c r="R626" s="236"/>
      <c r="S626" s="236"/>
      <c r="T626" s="236"/>
      <c r="U626" s="236"/>
      <c r="V626" s="236"/>
      <c r="W626" s="236"/>
      <c r="X626" s="236"/>
      <c r="Y626" s="236"/>
      <c r="Z626" s="236"/>
      <c r="AA626" s="236"/>
      <c r="AB626" s="236"/>
      <c r="AC626" s="236"/>
    </row>
    <row r="627" spans="1:29" ht="13.2" x14ac:dyDescent="0.25">
      <c r="A627" s="236"/>
      <c r="B627" s="236"/>
      <c r="C627" s="236"/>
      <c r="D627" s="236"/>
      <c r="E627" s="236"/>
      <c r="F627" s="236"/>
      <c r="G627" s="237"/>
      <c r="H627" s="236"/>
      <c r="I627" s="236"/>
      <c r="J627" s="236"/>
      <c r="K627" s="236"/>
      <c r="L627" s="236"/>
      <c r="M627" s="236"/>
      <c r="N627" s="236"/>
      <c r="O627" s="236"/>
      <c r="P627" s="236"/>
      <c r="Q627" s="236"/>
      <c r="R627" s="236"/>
      <c r="S627" s="236"/>
      <c r="T627" s="236"/>
      <c r="U627" s="236"/>
      <c r="V627" s="236"/>
      <c r="W627" s="236"/>
      <c r="X627" s="236"/>
      <c r="Y627" s="236"/>
      <c r="Z627" s="236"/>
      <c r="AA627" s="236"/>
      <c r="AB627" s="236"/>
      <c r="AC627" s="236"/>
    </row>
    <row r="628" spans="1:29" ht="13.2" x14ac:dyDescent="0.25">
      <c r="A628" s="236"/>
      <c r="B628" s="236"/>
      <c r="C628" s="236"/>
      <c r="D628" s="236"/>
      <c r="E628" s="236"/>
      <c r="F628" s="236"/>
      <c r="G628" s="237"/>
      <c r="H628" s="236"/>
      <c r="I628" s="236"/>
      <c r="J628" s="236"/>
      <c r="K628" s="236"/>
      <c r="L628" s="236"/>
      <c r="M628" s="236"/>
      <c r="N628" s="236"/>
      <c r="O628" s="236"/>
      <c r="P628" s="236"/>
      <c r="Q628" s="236"/>
      <c r="R628" s="236"/>
      <c r="S628" s="236"/>
      <c r="T628" s="236"/>
      <c r="U628" s="236"/>
      <c r="V628" s="236"/>
      <c r="W628" s="236"/>
      <c r="X628" s="236"/>
      <c r="Y628" s="236"/>
      <c r="Z628" s="236"/>
      <c r="AA628" s="236"/>
      <c r="AB628" s="236"/>
      <c r="AC628" s="236"/>
    </row>
    <row r="629" spans="1:29" ht="13.2" x14ac:dyDescent="0.25">
      <c r="A629" s="236"/>
      <c r="B629" s="236"/>
      <c r="C629" s="236"/>
      <c r="D629" s="236"/>
      <c r="E629" s="236"/>
      <c r="F629" s="236"/>
      <c r="G629" s="237"/>
      <c r="H629" s="236"/>
      <c r="I629" s="236"/>
      <c r="J629" s="236"/>
      <c r="K629" s="236"/>
      <c r="L629" s="236"/>
      <c r="M629" s="236"/>
      <c r="N629" s="236"/>
      <c r="O629" s="236"/>
      <c r="P629" s="236"/>
      <c r="Q629" s="236"/>
      <c r="R629" s="236"/>
      <c r="S629" s="236"/>
      <c r="T629" s="236"/>
      <c r="U629" s="236"/>
      <c r="V629" s="236"/>
      <c r="W629" s="236"/>
      <c r="X629" s="236"/>
      <c r="Y629" s="236"/>
      <c r="Z629" s="236"/>
      <c r="AA629" s="236"/>
      <c r="AB629" s="236"/>
      <c r="AC629" s="236"/>
    </row>
    <row r="630" spans="1:29" ht="13.2" x14ac:dyDescent="0.25">
      <c r="A630" s="236"/>
      <c r="B630" s="236"/>
      <c r="C630" s="236"/>
      <c r="D630" s="236"/>
      <c r="E630" s="236"/>
      <c r="F630" s="236"/>
      <c r="G630" s="237"/>
      <c r="H630" s="236"/>
      <c r="I630" s="236"/>
      <c r="J630" s="236"/>
      <c r="K630" s="236"/>
      <c r="L630" s="236"/>
      <c r="M630" s="236"/>
      <c r="N630" s="236"/>
      <c r="O630" s="236"/>
      <c r="P630" s="236"/>
      <c r="Q630" s="236"/>
      <c r="R630" s="236"/>
      <c r="S630" s="236"/>
      <c r="T630" s="236"/>
      <c r="U630" s="236"/>
      <c r="V630" s="236"/>
      <c r="W630" s="236"/>
      <c r="X630" s="236"/>
      <c r="Y630" s="236"/>
      <c r="Z630" s="236"/>
      <c r="AA630" s="236"/>
      <c r="AB630" s="236"/>
      <c r="AC630" s="236"/>
    </row>
    <row r="631" spans="1:29" ht="13.2" x14ac:dyDescent="0.25">
      <c r="A631" s="236"/>
      <c r="B631" s="236"/>
      <c r="C631" s="236"/>
      <c r="D631" s="236"/>
      <c r="E631" s="236"/>
      <c r="F631" s="236"/>
      <c r="G631" s="237"/>
      <c r="H631" s="236"/>
      <c r="I631" s="236"/>
      <c r="J631" s="236"/>
      <c r="K631" s="236"/>
      <c r="L631" s="236"/>
      <c r="M631" s="236"/>
      <c r="N631" s="236"/>
      <c r="O631" s="236"/>
      <c r="P631" s="236"/>
      <c r="Q631" s="236"/>
      <c r="R631" s="236"/>
      <c r="S631" s="236"/>
      <c r="T631" s="236"/>
      <c r="U631" s="236"/>
      <c r="V631" s="236"/>
      <c r="W631" s="236"/>
      <c r="X631" s="236"/>
      <c r="Y631" s="236"/>
      <c r="Z631" s="236"/>
      <c r="AA631" s="236"/>
      <c r="AB631" s="236"/>
      <c r="AC631" s="236"/>
    </row>
    <row r="632" spans="1:29" ht="13.2" x14ac:dyDescent="0.25">
      <c r="A632" s="236"/>
      <c r="B632" s="236"/>
      <c r="C632" s="236"/>
      <c r="D632" s="236"/>
      <c r="E632" s="236"/>
      <c r="F632" s="236"/>
      <c r="G632" s="237"/>
      <c r="H632" s="236"/>
      <c r="I632" s="236"/>
      <c r="J632" s="236"/>
      <c r="K632" s="236"/>
      <c r="L632" s="236"/>
      <c r="M632" s="236"/>
      <c r="N632" s="236"/>
      <c r="O632" s="236"/>
      <c r="P632" s="236"/>
      <c r="Q632" s="236"/>
      <c r="R632" s="236"/>
      <c r="S632" s="236"/>
      <c r="T632" s="236"/>
      <c r="U632" s="236"/>
      <c r="V632" s="236"/>
      <c r="W632" s="236"/>
      <c r="X632" s="236"/>
      <c r="Y632" s="236"/>
      <c r="Z632" s="236"/>
      <c r="AA632" s="236"/>
      <c r="AB632" s="236"/>
      <c r="AC632" s="236"/>
    </row>
    <row r="633" spans="1:29" ht="13.2" x14ac:dyDescent="0.25">
      <c r="A633" s="236"/>
      <c r="B633" s="236"/>
      <c r="C633" s="236"/>
      <c r="D633" s="236"/>
      <c r="E633" s="236"/>
      <c r="F633" s="236"/>
      <c r="G633" s="237"/>
      <c r="H633" s="236"/>
      <c r="I633" s="236"/>
      <c r="J633" s="236"/>
      <c r="K633" s="236"/>
      <c r="L633" s="236"/>
      <c r="M633" s="236"/>
      <c r="N633" s="236"/>
      <c r="O633" s="236"/>
      <c r="P633" s="236"/>
      <c r="Q633" s="236"/>
      <c r="R633" s="236"/>
      <c r="S633" s="236"/>
      <c r="T633" s="236"/>
      <c r="U633" s="236"/>
      <c r="V633" s="236"/>
      <c r="W633" s="236"/>
      <c r="X633" s="236"/>
      <c r="Y633" s="236"/>
      <c r="Z633" s="236"/>
      <c r="AA633" s="236"/>
      <c r="AB633" s="236"/>
      <c r="AC633" s="236"/>
    </row>
    <row r="634" spans="1:29" ht="13.2" x14ac:dyDescent="0.25">
      <c r="A634" s="236"/>
      <c r="B634" s="236"/>
      <c r="C634" s="236"/>
      <c r="D634" s="236"/>
      <c r="E634" s="236"/>
      <c r="F634" s="236"/>
      <c r="G634" s="237"/>
      <c r="H634" s="236"/>
      <c r="I634" s="236"/>
      <c r="J634" s="236"/>
      <c r="K634" s="236"/>
      <c r="L634" s="236"/>
      <c r="M634" s="236"/>
      <c r="N634" s="236"/>
      <c r="O634" s="236"/>
      <c r="P634" s="236"/>
      <c r="Q634" s="236"/>
      <c r="R634" s="236"/>
      <c r="S634" s="236"/>
      <c r="T634" s="236"/>
      <c r="U634" s="236"/>
      <c r="V634" s="236"/>
      <c r="W634" s="236"/>
      <c r="X634" s="236"/>
      <c r="Y634" s="236"/>
      <c r="Z634" s="236"/>
      <c r="AA634" s="236"/>
      <c r="AB634" s="236"/>
      <c r="AC634" s="236"/>
    </row>
    <row r="635" spans="1:29" ht="13.2" x14ac:dyDescent="0.25">
      <c r="A635" s="236"/>
      <c r="B635" s="236"/>
      <c r="C635" s="236"/>
      <c r="D635" s="236"/>
      <c r="E635" s="236"/>
      <c r="F635" s="236"/>
      <c r="G635" s="237"/>
      <c r="H635" s="236"/>
      <c r="I635" s="236"/>
      <c r="J635" s="236"/>
      <c r="K635" s="236"/>
      <c r="L635" s="236"/>
      <c r="M635" s="236"/>
      <c r="N635" s="236"/>
      <c r="O635" s="236"/>
      <c r="P635" s="236"/>
      <c r="Q635" s="236"/>
      <c r="R635" s="236"/>
      <c r="S635" s="236"/>
      <c r="T635" s="236"/>
      <c r="U635" s="236"/>
      <c r="V635" s="236"/>
      <c r="W635" s="236"/>
      <c r="X635" s="236"/>
      <c r="Y635" s="236"/>
      <c r="Z635" s="236"/>
      <c r="AA635" s="236"/>
      <c r="AB635" s="236"/>
      <c r="AC635" s="236"/>
    </row>
    <row r="636" spans="1:29" ht="13.2" x14ac:dyDescent="0.25">
      <c r="A636" s="236"/>
      <c r="B636" s="236"/>
      <c r="C636" s="236"/>
      <c r="D636" s="236"/>
      <c r="E636" s="236"/>
      <c r="F636" s="236"/>
      <c r="G636" s="237"/>
      <c r="H636" s="236"/>
      <c r="I636" s="236"/>
      <c r="J636" s="236"/>
      <c r="K636" s="236"/>
      <c r="L636" s="236"/>
      <c r="M636" s="236"/>
      <c r="N636" s="236"/>
      <c r="O636" s="236"/>
      <c r="P636" s="236"/>
      <c r="Q636" s="236"/>
      <c r="R636" s="236"/>
      <c r="S636" s="236"/>
      <c r="T636" s="236"/>
      <c r="U636" s="236"/>
      <c r="V636" s="236"/>
      <c r="W636" s="236"/>
      <c r="X636" s="236"/>
      <c r="Y636" s="236"/>
      <c r="Z636" s="236"/>
      <c r="AA636" s="236"/>
      <c r="AB636" s="236"/>
      <c r="AC636" s="236"/>
    </row>
    <row r="637" spans="1:29" ht="13.2" x14ac:dyDescent="0.25">
      <c r="A637" s="236"/>
      <c r="B637" s="236"/>
      <c r="C637" s="236"/>
      <c r="D637" s="236"/>
      <c r="E637" s="236"/>
      <c r="F637" s="236"/>
      <c r="G637" s="237"/>
      <c r="H637" s="236"/>
      <c r="I637" s="236"/>
      <c r="J637" s="236"/>
      <c r="K637" s="236"/>
      <c r="L637" s="236"/>
      <c r="M637" s="236"/>
      <c r="N637" s="236"/>
      <c r="O637" s="236"/>
      <c r="P637" s="236"/>
      <c r="Q637" s="236"/>
      <c r="R637" s="236"/>
      <c r="S637" s="236"/>
      <c r="T637" s="236"/>
      <c r="U637" s="236"/>
      <c r="V637" s="236"/>
      <c r="W637" s="236"/>
      <c r="X637" s="236"/>
      <c r="Y637" s="236"/>
      <c r="Z637" s="236"/>
      <c r="AA637" s="236"/>
      <c r="AB637" s="236"/>
      <c r="AC637" s="236"/>
    </row>
    <row r="638" spans="1:29" ht="13.2" x14ac:dyDescent="0.25">
      <c r="A638" s="236"/>
      <c r="B638" s="236"/>
      <c r="C638" s="236"/>
      <c r="D638" s="236"/>
      <c r="E638" s="236"/>
      <c r="F638" s="236"/>
      <c r="G638" s="237"/>
      <c r="H638" s="236"/>
      <c r="I638" s="236"/>
      <c r="J638" s="236"/>
      <c r="K638" s="236"/>
      <c r="L638" s="236"/>
      <c r="M638" s="236"/>
      <c r="N638" s="236"/>
      <c r="O638" s="236"/>
      <c r="P638" s="236"/>
      <c r="Q638" s="236"/>
      <c r="R638" s="236"/>
      <c r="S638" s="236"/>
      <c r="T638" s="236"/>
      <c r="U638" s="236"/>
      <c r="V638" s="236"/>
      <c r="W638" s="236"/>
      <c r="X638" s="236"/>
      <c r="Y638" s="236"/>
      <c r="Z638" s="236"/>
      <c r="AA638" s="236"/>
      <c r="AB638" s="236"/>
      <c r="AC638" s="236"/>
    </row>
    <row r="639" spans="1:29" ht="13.2" x14ac:dyDescent="0.25">
      <c r="A639" s="236"/>
      <c r="B639" s="236"/>
      <c r="C639" s="236"/>
      <c r="D639" s="236"/>
      <c r="E639" s="236"/>
      <c r="F639" s="236"/>
      <c r="G639" s="237"/>
      <c r="H639" s="236"/>
      <c r="I639" s="236"/>
      <c r="J639" s="236"/>
      <c r="K639" s="236"/>
      <c r="L639" s="236"/>
      <c r="M639" s="236"/>
      <c r="N639" s="236"/>
      <c r="O639" s="236"/>
      <c r="P639" s="236"/>
      <c r="Q639" s="236"/>
      <c r="R639" s="236"/>
      <c r="S639" s="236"/>
      <c r="T639" s="236"/>
      <c r="U639" s="236"/>
      <c r="V639" s="236"/>
      <c r="W639" s="236"/>
      <c r="X639" s="236"/>
      <c r="Y639" s="236"/>
      <c r="Z639" s="236"/>
      <c r="AA639" s="236"/>
      <c r="AB639" s="236"/>
      <c r="AC639" s="236"/>
    </row>
    <row r="640" spans="1:29" ht="13.2" x14ac:dyDescent="0.25">
      <c r="A640" s="236"/>
      <c r="B640" s="236"/>
      <c r="C640" s="236"/>
      <c r="D640" s="236"/>
      <c r="E640" s="236"/>
      <c r="F640" s="236"/>
      <c r="G640" s="237"/>
      <c r="H640" s="236"/>
      <c r="I640" s="236"/>
      <c r="J640" s="236"/>
      <c r="K640" s="236"/>
      <c r="L640" s="236"/>
      <c r="M640" s="236"/>
      <c r="N640" s="236"/>
      <c r="O640" s="236"/>
      <c r="P640" s="236"/>
      <c r="Q640" s="236"/>
      <c r="R640" s="236"/>
      <c r="S640" s="236"/>
      <c r="T640" s="236"/>
      <c r="U640" s="236"/>
      <c r="V640" s="236"/>
      <c r="W640" s="236"/>
      <c r="X640" s="236"/>
      <c r="Y640" s="236"/>
      <c r="Z640" s="236"/>
      <c r="AA640" s="236"/>
      <c r="AB640" s="236"/>
      <c r="AC640" s="236"/>
    </row>
    <row r="641" spans="1:29" ht="13.2" x14ac:dyDescent="0.25">
      <c r="A641" s="236"/>
      <c r="B641" s="236"/>
      <c r="C641" s="236"/>
      <c r="D641" s="236"/>
      <c r="E641" s="236"/>
      <c r="F641" s="236"/>
      <c r="G641" s="237"/>
      <c r="H641" s="236"/>
      <c r="I641" s="236"/>
      <c r="J641" s="236"/>
      <c r="K641" s="236"/>
      <c r="L641" s="236"/>
      <c r="M641" s="236"/>
      <c r="N641" s="236"/>
      <c r="O641" s="236"/>
      <c r="P641" s="236"/>
      <c r="Q641" s="236"/>
      <c r="R641" s="236"/>
      <c r="S641" s="236"/>
      <c r="T641" s="236"/>
      <c r="U641" s="236"/>
      <c r="V641" s="236"/>
      <c r="W641" s="236"/>
      <c r="X641" s="236"/>
      <c r="Y641" s="236"/>
      <c r="Z641" s="236"/>
      <c r="AA641" s="236"/>
      <c r="AB641" s="236"/>
      <c r="AC641" s="236"/>
    </row>
    <row r="642" spans="1:29" ht="13.2" x14ac:dyDescent="0.25">
      <c r="A642" s="236"/>
      <c r="B642" s="236"/>
      <c r="C642" s="236"/>
      <c r="D642" s="236"/>
      <c r="E642" s="236"/>
      <c r="F642" s="236"/>
      <c r="G642" s="237"/>
      <c r="H642" s="236"/>
      <c r="I642" s="236"/>
      <c r="J642" s="236"/>
      <c r="K642" s="236"/>
      <c r="L642" s="236"/>
      <c r="M642" s="236"/>
      <c r="N642" s="236"/>
      <c r="O642" s="236"/>
      <c r="P642" s="236"/>
      <c r="Q642" s="236"/>
      <c r="R642" s="236"/>
      <c r="S642" s="236"/>
      <c r="T642" s="236"/>
      <c r="U642" s="236"/>
      <c r="V642" s="236"/>
      <c r="W642" s="236"/>
      <c r="X642" s="236"/>
      <c r="Y642" s="236"/>
      <c r="Z642" s="236"/>
      <c r="AA642" s="236"/>
      <c r="AB642" s="236"/>
      <c r="AC642" s="236"/>
    </row>
    <row r="643" spans="1:29" ht="13.2" x14ac:dyDescent="0.25">
      <c r="A643" s="236"/>
      <c r="B643" s="236"/>
      <c r="C643" s="236"/>
      <c r="D643" s="236"/>
      <c r="E643" s="236"/>
      <c r="F643" s="236"/>
      <c r="G643" s="237"/>
      <c r="H643" s="236"/>
      <c r="I643" s="236"/>
      <c r="J643" s="236"/>
      <c r="K643" s="236"/>
      <c r="L643" s="236"/>
      <c r="M643" s="236"/>
      <c r="N643" s="236"/>
      <c r="O643" s="236"/>
      <c r="P643" s="236"/>
      <c r="Q643" s="236"/>
      <c r="R643" s="236"/>
      <c r="S643" s="236"/>
      <c r="T643" s="236"/>
      <c r="U643" s="236"/>
      <c r="V643" s="236"/>
      <c r="W643" s="236"/>
      <c r="X643" s="236"/>
      <c r="Y643" s="236"/>
      <c r="Z643" s="236"/>
      <c r="AA643" s="236"/>
      <c r="AB643" s="236"/>
      <c r="AC643" s="236"/>
    </row>
    <row r="644" spans="1:29" ht="13.2" x14ac:dyDescent="0.25">
      <c r="A644" s="236"/>
      <c r="B644" s="236"/>
      <c r="C644" s="236"/>
      <c r="D644" s="236"/>
      <c r="E644" s="236"/>
      <c r="F644" s="236"/>
      <c r="G644" s="237"/>
      <c r="H644" s="236"/>
      <c r="I644" s="236"/>
      <c r="J644" s="236"/>
      <c r="K644" s="236"/>
      <c r="L644" s="236"/>
      <c r="M644" s="236"/>
      <c r="N644" s="236"/>
      <c r="O644" s="236"/>
      <c r="P644" s="236"/>
      <c r="Q644" s="236"/>
      <c r="R644" s="236"/>
      <c r="S644" s="236"/>
      <c r="T644" s="236"/>
      <c r="U644" s="236"/>
      <c r="V644" s="236"/>
      <c r="W644" s="236"/>
      <c r="X644" s="236"/>
      <c r="Y644" s="236"/>
      <c r="Z644" s="236"/>
      <c r="AA644" s="236"/>
      <c r="AB644" s="236"/>
      <c r="AC644" s="236"/>
    </row>
    <row r="645" spans="1:29" ht="13.2" x14ac:dyDescent="0.25">
      <c r="A645" s="236"/>
      <c r="B645" s="236"/>
      <c r="C645" s="236"/>
      <c r="D645" s="236"/>
      <c r="E645" s="236"/>
      <c r="F645" s="236"/>
      <c r="G645" s="237"/>
      <c r="H645" s="236"/>
      <c r="I645" s="236"/>
      <c r="J645" s="236"/>
      <c r="K645" s="236"/>
      <c r="L645" s="236"/>
      <c r="M645" s="236"/>
      <c r="N645" s="236"/>
      <c r="O645" s="236"/>
      <c r="P645" s="236"/>
      <c r="Q645" s="236"/>
      <c r="R645" s="236"/>
      <c r="S645" s="236"/>
      <c r="T645" s="236"/>
      <c r="U645" s="236"/>
      <c r="V645" s="236"/>
      <c r="W645" s="236"/>
      <c r="X645" s="236"/>
      <c r="Y645" s="236"/>
      <c r="Z645" s="236"/>
      <c r="AA645" s="236"/>
      <c r="AB645" s="236"/>
      <c r="AC645" s="236"/>
    </row>
    <row r="646" spans="1:29" ht="13.2" x14ac:dyDescent="0.25">
      <c r="A646" s="236"/>
      <c r="B646" s="236"/>
      <c r="C646" s="236"/>
      <c r="D646" s="236"/>
      <c r="E646" s="236"/>
      <c r="F646" s="236"/>
      <c r="G646" s="237"/>
      <c r="H646" s="236"/>
      <c r="I646" s="236"/>
      <c r="J646" s="236"/>
      <c r="K646" s="236"/>
      <c r="L646" s="236"/>
      <c r="M646" s="236"/>
      <c r="N646" s="236"/>
      <c r="O646" s="236"/>
      <c r="P646" s="236"/>
      <c r="Q646" s="236"/>
      <c r="R646" s="236"/>
      <c r="S646" s="236"/>
      <c r="T646" s="236"/>
      <c r="U646" s="236"/>
      <c r="V646" s="236"/>
      <c r="W646" s="236"/>
      <c r="X646" s="236"/>
      <c r="Y646" s="236"/>
      <c r="Z646" s="236"/>
      <c r="AA646" s="236"/>
      <c r="AB646" s="236"/>
      <c r="AC646" s="236"/>
    </row>
    <row r="647" spans="1:29" ht="13.2" x14ac:dyDescent="0.25">
      <c r="A647" s="236"/>
      <c r="B647" s="236"/>
      <c r="C647" s="236"/>
      <c r="D647" s="236"/>
      <c r="E647" s="236"/>
      <c r="F647" s="236"/>
      <c r="G647" s="237"/>
      <c r="H647" s="236"/>
      <c r="I647" s="236"/>
      <c r="J647" s="236"/>
      <c r="K647" s="236"/>
      <c r="L647" s="236"/>
      <c r="M647" s="236"/>
      <c r="N647" s="236"/>
      <c r="O647" s="236"/>
      <c r="P647" s="236"/>
      <c r="Q647" s="236"/>
      <c r="R647" s="236"/>
      <c r="S647" s="236"/>
      <c r="T647" s="236"/>
      <c r="U647" s="236"/>
      <c r="V647" s="236"/>
      <c r="W647" s="236"/>
      <c r="X647" s="236"/>
      <c r="Y647" s="236"/>
      <c r="Z647" s="236"/>
      <c r="AA647" s="236"/>
      <c r="AB647" s="236"/>
      <c r="AC647" s="236"/>
    </row>
    <row r="648" spans="1:29" ht="13.2" x14ac:dyDescent="0.25">
      <c r="A648" s="236"/>
      <c r="B648" s="236"/>
      <c r="C648" s="236"/>
      <c r="D648" s="236"/>
      <c r="E648" s="236"/>
      <c r="F648" s="236"/>
      <c r="G648" s="237"/>
      <c r="H648" s="236"/>
      <c r="I648" s="236"/>
      <c r="J648" s="236"/>
      <c r="K648" s="236"/>
      <c r="L648" s="236"/>
      <c r="M648" s="236"/>
      <c r="N648" s="236"/>
      <c r="O648" s="236"/>
      <c r="P648" s="236"/>
      <c r="Q648" s="236"/>
      <c r="R648" s="236"/>
      <c r="S648" s="236"/>
      <c r="T648" s="236"/>
      <c r="U648" s="236"/>
      <c r="V648" s="236"/>
      <c r="W648" s="236"/>
      <c r="X648" s="236"/>
      <c r="Y648" s="236"/>
      <c r="Z648" s="236"/>
      <c r="AA648" s="236"/>
      <c r="AB648" s="236"/>
      <c r="AC648" s="236"/>
    </row>
    <row r="649" spans="1:29" ht="13.2" x14ac:dyDescent="0.25">
      <c r="A649" s="236"/>
      <c r="B649" s="236"/>
      <c r="C649" s="236"/>
      <c r="D649" s="236"/>
      <c r="E649" s="236"/>
      <c r="F649" s="236"/>
      <c r="G649" s="237"/>
      <c r="H649" s="236"/>
      <c r="I649" s="236"/>
      <c r="J649" s="236"/>
      <c r="K649" s="236"/>
      <c r="L649" s="236"/>
      <c r="M649" s="236"/>
      <c r="N649" s="236"/>
      <c r="O649" s="236"/>
      <c r="P649" s="236"/>
      <c r="Q649" s="236"/>
      <c r="R649" s="236"/>
      <c r="S649" s="236"/>
      <c r="T649" s="236"/>
      <c r="U649" s="236"/>
      <c r="V649" s="236"/>
      <c r="W649" s="236"/>
      <c r="X649" s="236"/>
      <c r="Y649" s="236"/>
      <c r="Z649" s="236"/>
      <c r="AA649" s="236"/>
      <c r="AB649" s="236"/>
      <c r="AC649" s="236"/>
    </row>
    <row r="650" spans="1:29" ht="13.2" x14ac:dyDescent="0.25">
      <c r="A650" s="236"/>
      <c r="B650" s="236"/>
      <c r="C650" s="236"/>
      <c r="D650" s="236"/>
      <c r="E650" s="236"/>
      <c r="F650" s="236"/>
      <c r="G650" s="237"/>
      <c r="H650" s="236"/>
      <c r="I650" s="236"/>
      <c r="J650" s="236"/>
      <c r="K650" s="236"/>
      <c r="L650" s="236"/>
      <c r="M650" s="236"/>
      <c r="N650" s="236"/>
      <c r="O650" s="236"/>
      <c r="P650" s="236"/>
      <c r="Q650" s="236"/>
      <c r="R650" s="236"/>
      <c r="S650" s="236"/>
      <c r="T650" s="236"/>
      <c r="U650" s="236"/>
      <c r="V650" s="236"/>
      <c r="W650" s="236"/>
      <c r="X650" s="236"/>
      <c r="Y650" s="236"/>
      <c r="Z650" s="236"/>
      <c r="AA650" s="236"/>
      <c r="AB650" s="236"/>
      <c r="AC650" s="236"/>
    </row>
    <row r="651" spans="1:29" ht="13.2" x14ac:dyDescent="0.25">
      <c r="A651" s="236"/>
      <c r="B651" s="236"/>
      <c r="C651" s="236"/>
      <c r="D651" s="236"/>
      <c r="E651" s="236"/>
      <c r="F651" s="236"/>
      <c r="G651" s="237"/>
      <c r="H651" s="236"/>
      <c r="I651" s="236"/>
      <c r="J651" s="236"/>
      <c r="K651" s="236"/>
      <c r="L651" s="236"/>
      <c r="M651" s="236"/>
      <c r="N651" s="236"/>
      <c r="O651" s="236"/>
      <c r="P651" s="236"/>
      <c r="Q651" s="236"/>
      <c r="R651" s="236"/>
      <c r="S651" s="236"/>
      <c r="T651" s="236"/>
      <c r="U651" s="236"/>
      <c r="V651" s="236"/>
      <c r="W651" s="236"/>
      <c r="X651" s="236"/>
      <c r="Y651" s="236"/>
      <c r="Z651" s="236"/>
      <c r="AA651" s="236"/>
      <c r="AB651" s="236"/>
      <c r="AC651" s="236"/>
    </row>
    <row r="652" spans="1:29" ht="13.2" x14ac:dyDescent="0.25">
      <c r="A652" s="236"/>
      <c r="B652" s="236"/>
      <c r="C652" s="236"/>
      <c r="D652" s="236"/>
      <c r="E652" s="236"/>
      <c r="F652" s="236"/>
      <c r="G652" s="237"/>
      <c r="H652" s="236"/>
      <c r="I652" s="236"/>
      <c r="J652" s="236"/>
      <c r="K652" s="236"/>
      <c r="L652" s="236"/>
      <c r="M652" s="236"/>
      <c r="N652" s="236"/>
      <c r="O652" s="236"/>
      <c r="P652" s="236"/>
      <c r="Q652" s="236"/>
      <c r="R652" s="236"/>
      <c r="S652" s="236"/>
      <c r="T652" s="236"/>
      <c r="U652" s="236"/>
      <c r="V652" s="236"/>
      <c r="W652" s="236"/>
      <c r="X652" s="236"/>
      <c r="Y652" s="236"/>
      <c r="Z652" s="236"/>
      <c r="AA652" s="236"/>
      <c r="AB652" s="236"/>
      <c r="AC652" s="236"/>
    </row>
    <row r="653" spans="1:29" ht="13.2" x14ac:dyDescent="0.25">
      <c r="A653" s="236"/>
      <c r="B653" s="236"/>
      <c r="C653" s="236"/>
      <c r="D653" s="236"/>
      <c r="E653" s="236"/>
      <c r="F653" s="236"/>
      <c r="G653" s="237"/>
      <c r="H653" s="236"/>
      <c r="I653" s="236"/>
      <c r="J653" s="236"/>
      <c r="K653" s="236"/>
      <c r="L653" s="236"/>
      <c r="M653" s="236"/>
      <c r="N653" s="236"/>
      <c r="O653" s="236"/>
      <c r="P653" s="236"/>
      <c r="Q653" s="236"/>
      <c r="R653" s="236"/>
      <c r="S653" s="236"/>
      <c r="T653" s="236"/>
      <c r="U653" s="236"/>
      <c r="V653" s="236"/>
      <c r="W653" s="236"/>
      <c r="X653" s="236"/>
      <c r="Y653" s="236"/>
      <c r="Z653" s="236"/>
      <c r="AA653" s="236"/>
      <c r="AB653" s="236"/>
      <c r="AC653" s="236"/>
    </row>
    <row r="654" spans="1:29" ht="13.2" x14ac:dyDescent="0.25">
      <c r="A654" s="236"/>
      <c r="B654" s="236"/>
      <c r="C654" s="236"/>
      <c r="D654" s="236"/>
      <c r="E654" s="236"/>
      <c r="F654" s="236"/>
      <c r="G654" s="237"/>
      <c r="H654" s="236"/>
      <c r="I654" s="236"/>
      <c r="J654" s="236"/>
      <c r="K654" s="236"/>
      <c r="L654" s="236"/>
      <c r="M654" s="236"/>
      <c r="N654" s="236"/>
      <c r="O654" s="236"/>
      <c r="P654" s="236"/>
      <c r="Q654" s="236"/>
      <c r="R654" s="236"/>
      <c r="S654" s="236"/>
      <c r="T654" s="236"/>
      <c r="U654" s="236"/>
      <c r="V654" s="236"/>
      <c r="W654" s="236"/>
      <c r="X654" s="236"/>
      <c r="Y654" s="236"/>
      <c r="Z654" s="236"/>
      <c r="AA654" s="236"/>
      <c r="AB654" s="236"/>
      <c r="AC654" s="236"/>
    </row>
    <row r="655" spans="1:29" ht="13.2" x14ac:dyDescent="0.25">
      <c r="A655" s="236"/>
      <c r="B655" s="236"/>
      <c r="C655" s="236"/>
      <c r="D655" s="236"/>
      <c r="E655" s="236"/>
      <c r="F655" s="236"/>
      <c r="G655" s="237"/>
      <c r="H655" s="236"/>
      <c r="I655" s="236"/>
      <c r="J655" s="236"/>
      <c r="K655" s="236"/>
      <c r="L655" s="236"/>
      <c r="M655" s="236"/>
      <c r="N655" s="236"/>
      <c r="O655" s="236"/>
      <c r="P655" s="236"/>
      <c r="Q655" s="236"/>
      <c r="R655" s="236"/>
      <c r="S655" s="236"/>
      <c r="T655" s="236"/>
      <c r="U655" s="236"/>
      <c r="V655" s="236"/>
      <c r="W655" s="236"/>
      <c r="X655" s="236"/>
      <c r="Y655" s="236"/>
      <c r="Z655" s="236"/>
      <c r="AA655" s="236"/>
      <c r="AB655" s="236"/>
      <c r="AC655" s="236"/>
    </row>
    <row r="656" spans="1:29" ht="13.2" x14ac:dyDescent="0.25">
      <c r="A656" s="236"/>
      <c r="B656" s="236"/>
      <c r="C656" s="236"/>
      <c r="D656" s="236"/>
      <c r="E656" s="236"/>
      <c r="F656" s="236"/>
      <c r="G656" s="237"/>
      <c r="H656" s="236"/>
      <c r="I656" s="236"/>
      <c r="J656" s="236"/>
      <c r="K656" s="236"/>
      <c r="L656" s="236"/>
      <c r="M656" s="236"/>
      <c r="N656" s="236"/>
      <c r="O656" s="236"/>
      <c r="P656" s="236"/>
      <c r="Q656" s="236"/>
      <c r="R656" s="236"/>
      <c r="S656" s="236"/>
      <c r="T656" s="236"/>
      <c r="U656" s="236"/>
      <c r="V656" s="236"/>
      <c r="W656" s="236"/>
      <c r="X656" s="236"/>
      <c r="Y656" s="236"/>
      <c r="Z656" s="236"/>
      <c r="AA656" s="236"/>
      <c r="AB656" s="236"/>
      <c r="AC656" s="236"/>
    </row>
    <row r="657" spans="1:29" ht="13.2" x14ac:dyDescent="0.25">
      <c r="A657" s="236"/>
      <c r="B657" s="236"/>
      <c r="C657" s="236"/>
      <c r="D657" s="236"/>
      <c r="E657" s="236"/>
      <c r="F657" s="236"/>
      <c r="G657" s="237"/>
      <c r="H657" s="236"/>
      <c r="I657" s="236"/>
      <c r="J657" s="236"/>
      <c r="K657" s="236"/>
      <c r="L657" s="236"/>
      <c r="M657" s="236"/>
      <c r="N657" s="236"/>
      <c r="O657" s="236"/>
      <c r="P657" s="236"/>
      <c r="Q657" s="236"/>
      <c r="R657" s="236"/>
      <c r="S657" s="236"/>
      <c r="T657" s="236"/>
      <c r="U657" s="236"/>
      <c r="V657" s="236"/>
      <c r="W657" s="236"/>
      <c r="X657" s="236"/>
      <c r="Y657" s="236"/>
      <c r="Z657" s="236"/>
      <c r="AA657" s="236"/>
      <c r="AB657" s="236"/>
      <c r="AC657" s="236"/>
    </row>
    <row r="658" spans="1:29" ht="13.2" x14ac:dyDescent="0.25">
      <c r="A658" s="236"/>
      <c r="B658" s="236"/>
      <c r="C658" s="236"/>
      <c r="D658" s="236"/>
      <c r="E658" s="236"/>
      <c r="F658" s="236"/>
      <c r="G658" s="237"/>
      <c r="H658" s="236"/>
      <c r="I658" s="236"/>
      <c r="J658" s="236"/>
      <c r="K658" s="236"/>
      <c r="L658" s="236"/>
      <c r="M658" s="236"/>
      <c r="N658" s="236"/>
      <c r="O658" s="236"/>
      <c r="P658" s="236"/>
      <c r="Q658" s="236"/>
      <c r="R658" s="236"/>
      <c r="S658" s="236"/>
      <c r="T658" s="236"/>
      <c r="U658" s="236"/>
      <c r="V658" s="236"/>
      <c r="W658" s="236"/>
      <c r="X658" s="236"/>
      <c r="Y658" s="236"/>
      <c r="Z658" s="236"/>
      <c r="AA658" s="236"/>
      <c r="AB658" s="236"/>
      <c r="AC658" s="236"/>
    </row>
    <row r="659" spans="1:29" ht="13.2" x14ac:dyDescent="0.25">
      <c r="A659" s="236"/>
      <c r="B659" s="236"/>
      <c r="C659" s="236"/>
      <c r="D659" s="236"/>
      <c r="E659" s="236"/>
      <c r="F659" s="236"/>
      <c r="G659" s="237"/>
      <c r="H659" s="236"/>
      <c r="I659" s="236"/>
      <c r="J659" s="236"/>
      <c r="K659" s="236"/>
      <c r="L659" s="236"/>
      <c r="M659" s="236"/>
      <c r="N659" s="236"/>
      <c r="O659" s="236"/>
      <c r="P659" s="236"/>
      <c r="Q659" s="236"/>
      <c r="R659" s="236"/>
      <c r="S659" s="236"/>
      <c r="T659" s="236"/>
      <c r="U659" s="236"/>
      <c r="V659" s="236"/>
      <c r="W659" s="236"/>
      <c r="X659" s="236"/>
      <c r="Y659" s="236"/>
      <c r="Z659" s="236"/>
      <c r="AA659" s="236"/>
      <c r="AB659" s="236"/>
      <c r="AC659" s="236"/>
    </row>
    <row r="660" spans="1:29" ht="13.2" x14ac:dyDescent="0.25">
      <c r="A660" s="236"/>
      <c r="B660" s="236"/>
      <c r="C660" s="236"/>
      <c r="D660" s="236"/>
      <c r="E660" s="236"/>
      <c r="F660" s="236"/>
      <c r="G660" s="237"/>
      <c r="H660" s="236"/>
      <c r="I660" s="236"/>
      <c r="J660" s="236"/>
      <c r="K660" s="236"/>
      <c r="L660" s="236"/>
      <c r="M660" s="236"/>
      <c r="N660" s="236"/>
      <c r="O660" s="236"/>
      <c r="P660" s="236"/>
      <c r="Q660" s="236"/>
      <c r="R660" s="236"/>
      <c r="S660" s="236"/>
      <c r="T660" s="236"/>
      <c r="U660" s="236"/>
      <c r="V660" s="236"/>
      <c r="W660" s="236"/>
      <c r="X660" s="236"/>
      <c r="Y660" s="236"/>
      <c r="Z660" s="236"/>
      <c r="AA660" s="236"/>
      <c r="AB660" s="236"/>
      <c r="AC660" s="236"/>
    </row>
    <row r="661" spans="1:29" ht="13.2" x14ac:dyDescent="0.25">
      <c r="A661" s="236"/>
      <c r="B661" s="236"/>
      <c r="C661" s="236"/>
      <c r="D661" s="236"/>
      <c r="E661" s="236"/>
      <c r="F661" s="236"/>
      <c r="G661" s="237"/>
      <c r="H661" s="236"/>
      <c r="I661" s="236"/>
      <c r="J661" s="236"/>
      <c r="K661" s="236"/>
      <c r="L661" s="236"/>
      <c r="M661" s="236"/>
      <c r="N661" s="236"/>
      <c r="O661" s="236"/>
      <c r="P661" s="236"/>
      <c r="Q661" s="236"/>
      <c r="R661" s="236"/>
      <c r="S661" s="236"/>
      <c r="T661" s="236"/>
      <c r="U661" s="236"/>
      <c r="V661" s="236"/>
      <c r="W661" s="236"/>
      <c r="X661" s="236"/>
      <c r="Y661" s="236"/>
      <c r="Z661" s="236"/>
      <c r="AA661" s="236"/>
      <c r="AB661" s="236"/>
      <c r="AC661" s="236"/>
    </row>
    <row r="662" spans="1:29" ht="13.2" x14ac:dyDescent="0.25">
      <c r="A662" s="236"/>
      <c r="B662" s="236"/>
      <c r="C662" s="236"/>
      <c r="D662" s="236"/>
      <c r="E662" s="236"/>
      <c r="F662" s="236"/>
      <c r="G662" s="237"/>
      <c r="H662" s="236"/>
      <c r="I662" s="236"/>
      <c r="J662" s="236"/>
      <c r="K662" s="236"/>
      <c r="L662" s="236"/>
      <c r="M662" s="236"/>
      <c r="N662" s="236"/>
      <c r="O662" s="236"/>
      <c r="P662" s="236"/>
      <c r="Q662" s="236"/>
      <c r="R662" s="236"/>
      <c r="S662" s="236"/>
      <c r="T662" s="236"/>
      <c r="U662" s="236"/>
      <c r="V662" s="236"/>
      <c r="W662" s="236"/>
      <c r="X662" s="236"/>
      <c r="Y662" s="236"/>
      <c r="Z662" s="236"/>
      <c r="AA662" s="236"/>
      <c r="AB662" s="236"/>
      <c r="AC662" s="236"/>
    </row>
    <row r="663" spans="1:29" ht="13.2" x14ac:dyDescent="0.25">
      <c r="A663" s="236"/>
      <c r="B663" s="236"/>
      <c r="C663" s="236"/>
      <c r="D663" s="236"/>
      <c r="E663" s="236"/>
      <c r="F663" s="236"/>
      <c r="G663" s="237"/>
      <c r="H663" s="236"/>
      <c r="I663" s="236"/>
      <c r="J663" s="236"/>
      <c r="K663" s="236"/>
      <c r="L663" s="236"/>
      <c r="M663" s="236"/>
      <c r="N663" s="236"/>
      <c r="O663" s="236"/>
      <c r="P663" s="236"/>
      <c r="Q663" s="236"/>
      <c r="R663" s="236"/>
      <c r="S663" s="236"/>
      <c r="T663" s="236"/>
      <c r="U663" s="236"/>
      <c r="V663" s="236"/>
      <c r="W663" s="236"/>
      <c r="X663" s="236"/>
      <c r="Y663" s="236"/>
      <c r="Z663" s="236"/>
      <c r="AA663" s="236"/>
      <c r="AB663" s="236"/>
      <c r="AC663" s="236"/>
    </row>
    <row r="664" spans="1:29" ht="13.2" x14ac:dyDescent="0.25">
      <c r="A664" s="236"/>
      <c r="B664" s="236"/>
      <c r="C664" s="236"/>
      <c r="D664" s="236"/>
      <c r="E664" s="236"/>
      <c r="F664" s="236"/>
      <c r="G664" s="237"/>
      <c r="H664" s="236"/>
      <c r="I664" s="236"/>
      <c r="J664" s="236"/>
      <c r="K664" s="236"/>
      <c r="L664" s="236"/>
      <c r="M664" s="236"/>
      <c r="N664" s="236"/>
      <c r="O664" s="236"/>
      <c r="P664" s="236"/>
      <c r="Q664" s="236"/>
      <c r="R664" s="236"/>
      <c r="S664" s="236"/>
      <c r="T664" s="236"/>
      <c r="U664" s="236"/>
      <c r="V664" s="236"/>
      <c r="W664" s="236"/>
      <c r="X664" s="236"/>
      <c r="Y664" s="236"/>
      <c r="Z664" s="236"/>
      <c r="AA664" s="236"/>
      <c r="AB664" s="236"/>
      <c r="AC664" s="236"/>
    </row>
    <row r="665" spans="1:29" ht="13.2" x14ac:dyDescent="0.25">
      <c r="A665" s="236"/>
      <c r="B665" s="236"/>
      <c r="C665" s="236"/>
      <c r="D665" s="236"/>
      <c r="E665" s="236"/>
      <c r="F665" s="236"/>
      <c r="G665" s="237"/>
      <c r="H665" s="236"/>
      <c r="I665" s="236"/>
      <c r="J665" s="236"/>
      <c r="K665" s="236"/>
      <c r="L665" s="236"/>
      <c r="M665" s="236"/>
      <c r="N665" s="236"/>
      <c r="O665" s="236"/>
      <c r="P665" s="236"/>
      <c r="Q665" s="236"/>
      <c r="R665" s="236"/>
      <c r="S665" s="236"/>
      <c r="T665" s="236"/>
      <c r="U665" s="236"/>
      <c r="V665" s="236"/>
      <c r="W665" s="236"/>
      <c r="X665" s="236"/>
      <c r="Y665" s="236"/>
      <c r="Z665" s="236"/>
      <c r="AA665" s="236"/>
      <c r="AB665" s="236"/>
      <c r="AC665" s="236"/>
    </row>
    <row r="666" spans="1:29" ht="13.2" x14ac:dyDescent="0.25">
      <c r="A666" s="236"/>
      <c r="B666" s="236"/>
      <c r="C666" s="236"/>
      <c r="D666" s="236"/>
      <c r="E666" s="236"/>
      <c r="F666" s="236"/>
      <c r="G666" s="237"/>
      <c r="H666" s="236"/>
      <c r="I666" s="236"/>
      <c r="J666" s="236"/>
      <c r="K666" s="236"/>
      <c r="L666" s="236"/>
      <c r="M666" s="236"/>
      <c r="N666" s="236"/>
      <c r="O666" s="236"/>
      <c r="P666" s="236"/>
      <c r="Q666" s="236"/>
      <c r="R666" s="236"/>
      <c r="S666" s="236"/>
      <c r="T666" s="236"/>
      <c r="U666" s="236"/>
      <c r="V666" s="236"/>
      <c r="W666" s="236"/>
      <c r="X666" s="236"/>
      <c r="Y666" s="236"/>
      <c r="Z666" s="236"/>
      <c r="AA666" s="236"/>
      <c r="AB666" s="236"/>
      <c r="AC666" s="236"/>
    </row>
    <row r="667" spans="1:29" ht="13.2" x14ac:dyDescent="0.25">
      <c r="A667" s="236"/>
      <c r="B667" s="236"/>
      <c r="C667" s="236"/>
      <c r="D667" s="236"/>
      <c r="E667" s="236"/>
      <c r="F667" s="236"/>
      <c r="G667" s="237"/>
      <c r="H667" s="236"/>
      <c r="I667" s="236"/>
      <c r="J667" s="236"/>
      <c r="K667" s="236"/>
      <c r="L667" s="236"/>
      <c r="M667" s="236"/>
      <c r="N667" s="236"/>
      <c r="O667" s="236"/>
      <c r="P667" s="236"/>
      <c r="Q667" s="236"/>
      <c r="R667" s="236"/>
      <c r="S667" s="236"/>
      <c r="T667" s="236"/>
      <c r="U667" s="236"/>
      <c r="V667" s="236"/>
      <c r="W667" s="236"/>
      <c r="X667" s="236"/>
      <c r="Y667" s="236"/>
      <c r="Z667" s="236"/>
      <c r="AA667" s="236"/>
      <c r="AB667" s="236"/>
      <c r="AC667" s="236"/>
    </row>
    <row r="668" spans="1:29" ht="13.2" x14ac:dyDescent="0.25">
      <c r="A668" s="236"/>
      <c r="B668" s="236"/>
      <c r="C668" s="236"/>
      <c r="D668" s="236"/>
      <c r="E668" s="236"/>
      <c r="F668" s="236"/>
      <c r="G668" s="237"/>
      <c r="H668" s="236"/>
      <c r="I668" s="236"/>
      <c r="J668" s="236"/>
      <c r="K668" s="236"/>
      <c r="L668" s="236"/>
      <c r="M668" s="236"/>
      <c r="N668" s="236"/>
      <c r="O668" s="236"/>
      <c r="P668" s="236"/>
      <c r="Q668" s="236"/>
      <c r="R668" s="236"/>
      <c r="S668" s="236"/>
      <c r="T668" s="236"/>
      <c r="U668" s="236"/>
      <c r="V668" s="236"/>
      <c r="W668" s="236"/>
      <c r="X668" s="236"/>
      <c r="Y668" s="236"/>
      <c r="Z668" s="236"/>
      <c r="AA668" s="236"/>
      <c r="AB668" s="236"/>
      <c r="AC668" s="236"/>
    </row>
    <row r="669" spans="1:29" ht="13.2" x14ac:dyDescent="0.25">
      <c r="A669" s="236"/>
      <c r="B669" s="236"/>
      <c r="C669" s="236"/>
      <c r="D669" s="236"/>
      <c r="E669" s="236"/>
      <c r="F669" s="236"/>
      <c r="G669" s="237"/>
      <c r="H669" s="236"/>
      <c r="I669" s="236"/>
      <c r="J669" s="236"/>
      <c r="K669" s="236"/>
      <c r="L669" s="236"/>
      <c r="M669" s="236"/>
      <c r="N669" s="236"/>
      <c r="O669" s="236"/>
      <c r="P669" s="236"/>
      <c r="Q669" s="236"/>
      <c r="R669" s="236"/>
      <c r="S669" s="236"/>
      <c r="T669" s="236"/>
      <c r="U669" s="236"/>
      <c r="V669" s="236"/>
      <c r="W669" s="236"/>
      <c r="X669" s="236"/>
      <c r="Y669" s="236"/>
      <c r="Z669" s="236"/>
      <c r="AA669" s="236"/>
      <c r="AB669" s="236"/>
      <c r="AC669" s="236"/>
    </row>
    <row r="670" spans="1:29" ht="13.2" x14ac:dyDescent="0.25">
      <c r="A670" s="236"/>
      <c r="B670" s="236"/>
      <c r="C670" s="236"/>
      <c r="D670" s="236"/>
      <c r="E670" s="236"/>
      <c r="F670" s="236"/>
      <c r="G670" s="237"/>
      <c r="H670" s="236"/>
      <c r="I670" s="236"/>
      <c r="J670" s="236"/>
      <c r="K670" s="236"/>
      <c r="L670" s="236"/>
      <c r="M670" s="236"/>
      <c r="N670" s="236"/>
      <c r="O670" s="236"/>
      <c r="P670" s="236"/>
      <c r="Q670" s="236"/>
      <c r="R670" s="236"/>
      <c r="S670" s="236"/>
      <c r="T670" s="236"/>
      <c r="U670" s="236"/>
      <c r="V670" s="236"/>
      <c r="W670" s="236"/>
      <c r="X670" s="236"/>
      <c r="Y670" s="236"/>
      <c r="Z670" s="236"/>
      <c r="AA670" s="236"/>
      <c r="AB670" s="236"/>
      <c r="AC670" s="236"/>
    </row>
    <row r="671" spans="1:29" ht="13.2" x14ac:dyDescent="0.25">
      <c r="A671" s="236"/>
      <c r="B671" s="236"/>
      <c r="C671" s="236"/>
      <c r="D671" s="236"/>
      <c r="E671" s="236"/>
      <c r="F671" s="236"/>
      <c r="G671" s="237"/>
      <c r="H671" s="236"/>
      <c r="I671" s="236"/>
      <c r="J671" s="236"/>
      <c r="K671" s="236"/>
      <c r="L671" s="236"/>
      <c r="M671" s="236"/>
      <c r="N671" s="236"/>
      <c r="O671" s="236"/>
      <c r="P671" s="236"/>
      <c r="Q671" s="236"/>
      <c r="R671" s="236"/>
      <c r="S671" s="236"/>
      <c r="T671" s="236"/>
      <c r="U671" s="236"/>
      <c r="V671" s="236"/>
      <c r="W671" s="236"/>
      <c r="X671" s="236"/>
      <c r="Y671" s="236"/>
      <c r="Z671" s="236"/>
      <c r="AA671" s="236"/>
      <c r="AB671" s="236"/>
      <c r="AC671" s="236"/>
    </row>
    <row r="672" spans="1:29" ht="13.2" x14ac:dyDescent="0.25">
      <c r="A672" s="236"/>
      <c r="B672" s="236"/>
      <c r="C672" s="236"/>
      <c r="D672" s="236"/>
      <c r="E672" s="236"/>
      <c r="F672" s="236"/>
      <c r="G672" s="237"/>
      <c r="H672" s="236"/>
      <c r="I672" s="236"/>
      <c r="J672" s="236"/>
      <c r="K672" s="236"/>
      <c r="L672" s="236"/>
      <c r="M672" s="236"/>
      <c r="N672" s="236"/>
      <c r="O672" s="236"/>
      <c r="P672" s="236"/>
      <c r="Q672" s="236"/>
      <c r="R672" s="236"/>
      <c r="S672" s="236"/>
      <c r="T672" s="236"/>
      <c r="U672" s="236"/>
      <c r="V672" s="236"/>
      <c r="W672" s="236"/>
      <c r="X672" s="236"/>
      <c r="Y672" s="236"/>
      <c r="Z672" s="236"/>
      <c r="AA672" s="236"/>
      <c r="AB672" s="236"/>
      <c r="AC672" s="236"/>
    </row>
    <row r="673" spans="1:29" ht="13.2" x14ac:dyDescent="0.25">
      <c r="A673" s="236"/>
      <c r="B673" s="236"/>
      <c r="C673" s="236"/>
      <c r="D673" s="236"/>
      <c r="E673" s="236"/>
      <c r="F673" s="236"/>
      <c r="G673" s="237"/>
      <c r="H673" s="236"/>
      <c r="I673" s="236"/>
      <c r="J673" s="236"/>
      <c r="K673" s="236"/>
      <c r="L673" s="236"/>
      <c r="M673" s="236"/>
      <c r="N673" s="236"/>
      <c r="O673" s="236"/>
      <c r="P673" s="236"/>
      <c r="Q673" s="236"/>
      <c r="R673" s="236"/>
      <c r="S673" s="236"/>
      <c r="T673" s="236"/>
      <c r="U673" s="236"/>
      <c r="V673" s="236"/>
      <c r="W673" s="236"/>
      <c r="X673" s="236"/>
      <c r="Y673" s="236"/>
      <c r="Z673" s="236"/>
      <c r="AA673" s="236"/>
      <c r="AB673" s="236"/>
      <c r="AC673" s="236"/>
    </row>
    <row r="674" spans="1:29" ht="13.2" x14ac:dyDescent="0.25">
      <c r="A674" s="236"/>
      <c r="B674" s="236"/>
      <c r="C674" s="236"/>
      <c r="D674" s="236"/>
      <c r="E674" s="236"/>
      <c r="F674" s="236"/>
      <c r="G674" s="237"/>
      <c r="H674" s="236"/>
      <c r="I674" s="236"/>
      <c r="J674" s="236"/>
      <c r="K674" s="236"/>
      <c r="L674" s="236"/>
      <c r="M674" s="236"/>
      <c r="N674" s="236"/>
      <c r="O674" s="236"/>
      <c r="P674" s="236"/>
      <c r="Q674" s="236"/>
      <c r="R674" s="236"/>
      <c r="S674" s="236"/>
      <c r="T674" s="236"/>
      <c r="U674" s="236"/>
      <c r="V674" s="236"/>
      <c r="W674" s="236"/>
      <c r="X674" s="236"/>
      <c r="Y674" s="236"/>
      <c r="Z674" s="236"/>
      <c r="AA674" s="236"/>
      <c r="AB674" s="236"/>
      <c r="AC674" s="236"/>
    </row>
    <row r="675" spans="1:29" ht="13.2" x14ac:dyDescent="0.25">
      <c r="A675" s="236"/>
      <c r="B675" s="236"/>
      <c r="C675" s="236"/>
      <c r="D675" s="236"/>
      <c r="E675" s="236"/>
      <c r="F675" s="236"/>
      <c r="G675" s="237"/>
      <c r="H675" s="236"/>
      <c r="I675" s="236"/>
      <c r="J675" s="236"/>
      <c r="K675" s="236"/>
      <c r="L675" s="236"/>
      <c r="M675" s="236"/>
      <c r="N675" s="236"/>
      <c r="O675" s="236"/>
      <c r="P675" s="236"/>
      <c r="Q675" s="236"/>
      <c r="R675" s="236"/>
      <c r="S675" s="236"/>
      <c r="T675" s="236"/>
      <c r="U675" s="236"/>
      <c r="V675" s="236"/>
      <c r="W675" s="236"/>
      <c r="X675" s="236"/>
      <c r="Y675" s="236"/>
      <c r="Z675" s="236"/>
      <c r="AA675" s="236"/>
      <c r="AB675" s="236"/>
      <c r="AC675" s="236"/>
    </row>
    <row r="676" spans="1:29" ht="13.2" x14ac:dyDescent="0.25">
      <c r="A676" s="236"/>
      <c r="B676" s="236"/>
      <c r="C676" s="236"/>
      <c r="D676" s="236"/>
      <c r="E676" s="236"/>
      <c r="F676" s="236"/>
      <c r="G676" s="237"/>
      <c r="H676" s="236"/>
      <c r="I676" s="236"/>
      <c r="J676" s="236"/>
      <c r="K676" s="236"/>
      <c r="L676" s="236"/>
      <c r="M676" s="236"/>
      <c r="N676" s="236"/>
      <c r="O676" s="236"/>
      <c r="P676" s="236"/>
      <c r="Q676" s="236"/>
      <c r="R676" s="236"/>
      <c r="S676" s="236"/>
      <c r="T676" s="236"/>
      <c r="U676" s="236"/>
      <c r="V676" s="236"/>
      <c r="W676" s="236"/>
      <c r="X676" s="236"/>
      <c r="Y676" s="236"/>
      <c r="Z676" s="236"/>
      <c r="AA676" s="236"/>
      <c r="AB676" s="236"/>
      <c r="AC676" s="236"/>
    </row>
    <row r="677" spans="1:29" ht="13.2" x14ac:dyDescent="0.25">
      <c r="A677" s="236"/>
      <c r="B677" s="236"/>
      <c r="C677" s="236"/>
      <c r="D677" s="236"/>
      <c r="E677" s="236"/>
      <c r="F677" s="236"/>
      <c r="G677" s="237"/>
      <c r="H677" s="236"/>
      <c r="I677" s="236"/>
      <c r="J677" s="236"/>
      <c r="K677" s="236"/>
      <c r="L677" s="236"/>
      <c r="M677" s="236"/>
      <c r="N677" s="236"/>
      <c r="O677" s="236"/>
      <c r="P677" s="236"/>
      <c r="Q677" s="236"/>
      <c r="R677" s="236"/>
      <c r="S677" s="236"/>
      <c r="T677" s="236"/>
      <c r="U677" s="236"/>
      <c r="V677" s="236"/>
      <c r="W677" s="236"/>
      <c r="X677" s="236"/>
      <c r="Y677" s="236"/>
      <c r="Z677" s="236"/>
      <c r="AA677" s="236"/>
      <c r="AB677" s="236"/>
      <c r="AC677" s="236"/>
    </row>
    <row r="678" spans="1:29" ht="13.2" x14ac:dyDescent="0.25">
      <c r="A678" s="236"/>
      <c r="B678" s="236"/>
      <c r="C678" s="236"/>
      <c r="D678" s="236"/>
      <c r="E678" s="236"/>
      <c r="F678" s="236"/>
      <c r="G678" s="237"/>
      <c r="H678" s="236"/>
      <c r="I678" s="236"/>
      <c r="J678" s="236"/>
      <c r="K678" s="236"/>
      <c r="L678" s="236"/>
      <c r="M678" s="236"/>
      <c r="N678" s="236"/>
      <c r="O678" s="236"/>
      <c r="P678" s="236"/>
      <c r="Q678" s="236"/>
      <c r="R678" s="236"/>
      <c r="S678" s="236"/>
      <c r="T678" s="236"/>
      <c r="U678" s="236"/>
      <c r="V678" s="236"/>
      <c r="W678" s="236"/>
      <c r="X678" s="236"/>
      <c r="Y678" s="236"/>
      <c r="Z678" s="236"/>
      <c r="AA678" s="236"/>
      <c r="AB678" s="236"/>
      <c r="AC678" s="236"/>
    </row>
    <row r="679" spans="1:29" ht="13.2" x14ac:dyDescent="0.25">
      <c r="A679" s="236"/>
      <c r="B679" s="236"/>
      <c r="C679" s="236"/>
      <c r="D679" s="236"/>
      <c r="E679" s="236"/>
      <c r="F679" s="236"/>
      <c r="G679" s="237"/>
      <c r="H679" s="236"/>
      <c r="I679" s="236"/>
      <c r="J679" s="236"/>
      <c r="K679" s="236"/>
      <c r="L679" s="236"/>
      <c r="M679" s="236"/>
      <c r="N679" s="236"/>
      <c r="O679" s="236"/>
      <c r="P679" s="236"/>
      <c r="Q679" s="236"/>
      <c r="R679" s="236"/>
      <c r="S679" s="236"/>
      <c r="T679" s="236"/>
      <c r="U679" s="236"/>
      <c r="V679" s="236"/>
      <c r="W679" s="236"/>
      <c r="X679" s="236"/>
      <c r="Y679" s="236"/>
      <c r="Z679" s="236"/>
      <c r="AA679" s="236"/>
      <c r="AB679" s="236"/>
      <c r="AC679" s="236"/>
    </row>
    <row r="680" spans="1:29" ht="13.2" x14ac:dyDescent="0.25">
      <c r="A680" s="236"/>
      <c r="B680" s="236"/>
      <c r="C680" s="236"/>
      <c r="D680" s="236"/>
      <c r="E680" s="236"/>
      <c r="F680" s="236"/>
      <c r="G680" s="237"/>
      <c r="H680" s="236"/>
      <c r="I680" s="236"/>
      <c r="J680" s="236"/>
      <c r="K680" s="236"/>
      <c r="L680" s="236"/>
      <c r="M680" s="236"/>
      <c r="N680" s="236"/>
      <c r="O680" s="236"/>
      <c r="P680" s="236"/>
      <c r="Q680" s="236"/>
      <c r="R680" s="236"/>
      <c r="S680" s="236"/>
      <c r="T680" s="236"/>
      <c r="U680" s="236"/>
      <c r="V680" s="236"/>
      <c r="W680" s="236"/>
      <c r="X680" s="236"/>
      <c r="Y680" s="236"/>
      <c r="Z680" s="236"/>
      <c r="AA680" s="236"/>
      <c r="AB680" s="236"/>
      <c r="AC680" s="236"/>
    </row>
    <row r="681" spans="1:29" ht="13.2" x14ac:dyDescent="0.25">
      <c r="A681" s="236"/>
      <c r="B681" s="236"/>
      <c r="C681" s="236"/>
      <c r="D681" s="236"/>
      <c r="E681" s="236"/>
      <c r="F681" s="236"/>
      <c r="G681" s="237"/>
      <c r="H681" s="236"/>
      <c r="I681" s="236"/>
      <c r="J681" s="236"/>
      <c r="K681" s="236"/>
      <c r="L681" s="236"/>
      <c r="M681" s="236"/>
      <c r="N681" s="236"/>
      <c r="O681" s="236"/>
      <c r="P681" s="236"/>
      <c r="Q681" s="236"/>
      <c r="R681" s="236"/>
      <c r="S681" s="236"/>
      <c r="T681" s="236"/>
      <c r="U681" s="236"/>
      <c r="V681" s="236"/>
      <c r="W681" s="236"/>
      <c r="X681" s="236"/>
      <c r="Y681" s="236"/>
      <c r="Z681" s="236"/>
      <c r="AA681" s="236"/>
      <c r="AB681" s="236"/>
      <c r="AC681" s="236"/>
    </row>
    <row r="682" spans="1:29" ht="13.2" x14ac:dyDescent="0.25">
      <c r="A682" s="236"/>
      <c r="B682" s="236"/>
      <c r="C682" s="236"/>
      <c r="D682" s="236"/>
      <c r="E682" s="236"/>
      <c r="F682" s="236"/>
      <c r="G682" s="237"/>
      <c r="H682" s="236"/>
      <c r="I682" s="236"/>
      <c r="J682" s="236"/>
      <c r="K682" s="236"/>
      <c r="L682" s="236"/>
      <c r="M682" s="236"/>
      <c r="N682" s="236"/>
      <c r="O682" s="236"/>
      <c r="P682" s="236"/>
      <c r="Q682" s="236"/>
      <c r="R682" s="236"/>
      <c r="S682" s="236"/>
      <c r="T682" s="236"/>
      <c r="U682" s="236"/>
      <c r="V682" s="236"/>
      <c r="W682" s="236"/>
      <c r="X682" s="236"/>
      <c r="Y682" s="236"/>
      <c r="Z682" s="236"/>
      <c r="AA682" s="236"/>
      <c r="AB682" s="236"/>
      <c r="AC682" s="236"/>
    </row>
    <row r="683" spans="1:29" ht="13.2" x14ac:dyDescent="0.25">
      <c r="A683" s="236"/>
      <c r="B683" s="236"/>
      <c r="C683" s="236"/>
      <c r="D683" s="236"/>
      <c r="E683" s="236"/>
      <c r="F683" s="236"/>
      <c r="G683" s="237"/>
      <c r="H683" s="236"/>
      <c r="I683" s="236"/>
      <c r="J683" s="236"/>
      <c r="K683" s="236"/>
      <c r="L683" s="236"/>
      <c r="M683" s="236"/>
      <c r="N683" s="236"/>
      <c r="O683" s="236"/>
      <c r="P683" s="236"/>
      <c r="Q683" s="236"/>
      <c r="R683" s="236"/>
      <c r="S683" s="236"/>
      <c r="T683" s="236"/>
      <c r="U683" s="236"/>
      <c r="V683" s="236"/>
      <c r="W683" s="236"/>
      <c r="X683" s="236"/>
      <c r="Y683" s="236"/>
      <c r="Z683" s="236"/>
      <c r="AA683" s="236"/>
      <c r="AB683" s="236"/>
      <c r="AC683" s="236"/>
    </row>
    <row r="684" spans="1:29" ht="13.2" x14ac:dyDescent="0.25">
      <c r="A684" s="236"/>
      <c r="B684" s="236"/>
      <c r="C684" s="236"/>
      <c r="D684" s="236"/>
      <c r="E684" s="236"/>
      <c r="F684" s="236"/>
      <c r="G684" s="237"/>
      <c r="H684" s="236"/>
      <c r="I684" s="236"/>
      <c r="J684" s="236"/>
      <c r="K684" s="236"/>
      <c r="L684" s="236"/>
      <c r="M684" s="236"/>
      <c r="N684" s="236"/>
      <c r="O684" s="236"/>
      <c r="P684" s="236"/>
      <c r="Q684" s="236"/>
      <c r="R684" s="236"/>
      <c r="S684" s="236"/>
      <c r="T684" s="236"/>
      <c r="U684" s="236"/>
      <c r="V684" s="236"/>
      <c r="W684" s="236"/>
      <c r="X684" s="236"/>
      <c r="Y684" s="236"/>
      <c r="Z684" s="236"/>
      <c r="AA684" s="236"/>
      <c r="AB684" s="236"/>
      <c r="AC684" s="236"/>
    </row>
    <row r="685" spans="1:29" ht="13.2" x14ac:dyDescent="0.25">
      <c r="A685" s="236"/>
      <c r="B685" s="236"/>
      <c r="C685" s="236"/>
      <c r="D685" s="236"/>
      <c r="E685" s="236"/>
      <c r="F685" s="236"/>
      <c r="G685" s="237"/>
      <c r="H685" s="236"/>
      <c r="I685" s="236"/>
      <c r="J685" s="236"/>
      <c r="K685" s="236"/>
      <c r="L685" s="236"/>
      <c r="M685" s="236"/>
      <c r="N685" s="236"/>
      <c r="O685" s="236"/>
      <c r="P685" s="236"/>
      <c r="Q685" s="236"/>
      <c r="R685" s="236"/>
      <c r="S685" s="236"/>
      <c r="T685" s="236"/>
      <c r="U685" s="236"/>
      <c r="V685" s="236"/>
      <c r="W685" s="236"/>
      <c r="X685" s="236"/>
      <c r="Y685" s="236"/>
      <c r="Z685" s="236"/>
      <c r="AA685" s="236"/>
      <c r="AB685" s="236"/>
      <c r="AC685" s="236"/>
    </row>
    <row r="686" spans="1:29" ht="13.2" x14ac:dyDescent="0.25">
      <c r="A686" s="236"/>
      <c r="B686" s="236"/>
      <c r="C686" s="236"/>
      <c r="D686" s="236"/>
      <c r="E686" s="236"/>
      <c r="F686" s="236"/>
      <c r="G686" s="237"/>
      <c r="H686" s="236"/>
      <c r="I686" s="236"/>
      <c r="J686" s="236"/>
      <c r="K686" s="236"/>
      <c r="L686" s="236"/>
      <c r="M686" s="236"/>
      <c r="N686" s="236"/>
      <c r="O686" s="236"/>
      <c r="P686" s="236"/>
      <c r="Q686" s="236"/>
      <c r="R686" s="236"/>
      <c r="S686" s="236"/>
      <c r="T686" s="236"/>
      <c r="U686" s="236"/>
      <c r="V686" s="236"/>
      <c r="W686" s="236"/>
      <c r="X686" s="236"/>
      <c r="Y686" s="236"/>
      <c r="Z686" s="236"/>
      <c r="AA686" s="236"/>
      <c r="AB686" s="236"/>
      <c r="AC686" s="236"/>
    </row>
    <row r="687" spans="1:29" ht="13.2" x14ac:dyDescent="0.25">
      <c r="A687" s="236"/>
      <c r="B687" s="236"/>
      <c r="C687" s="236"/>
      <c r="D687" s="236"/>
      <c r="E687" s="236"/>
      <c r="F687" s="236"/>
      <c r="G687" s="237"/>
      <c r="H687" s="236"/>
      <c r="I687" s="236"/>
      <c r="J687" s="236"/>
      <c r="K687" s="236"/>
      <c r="L687" s="236"/>
      <c r="M687" s="236"/>
      <c r="N687" s="236"/>
      <c r="O687" s="236"/>
      <c r="P687" s="236"/>
      <c r="Q687" s="236"/>
      <c r="R687" s="236"/>
      <c r="S687" s="236"/>
      <c r="T687" s="236"/>
      <c r="U687" s="236"/>
      <c r="V687" s="236"/>
      <c r="W687" s="236"/>
      <c r="X687" s="236"/>
      <c r="Y687" s="236"/>
      <c r="Z687" s="236"/>
      <c r="AA687" s="236"/>
      <c r="AB687" s="236"/>
      <c r="AC687" s="236"/>
    </row>
    <row r="688" spans="1:29" ht="13.2" x14ac:dyDescent="0.25">
      <c r="A688" s="236"/>
      <c r="B688" s="236"/>
      <c r="C688" s="236"/>
      <c r="D688" s="236"/>
      <c r="E688" s="236"/>
      <c r="F688" s="236"/>
      <c r="G688" s="237"/>
      <c r="H688" s="236"/>
      <c r="I688" s="236"/>
      <c r="J688" s="236"/>
      <c r="K688" s="236"/>
      <c r="L688" s="236"/>
      <c r="M688" s="236"/>
      <c r="N688" s="236"/>
      <c r="O688" s="236"/>
      <c r="P688" s="236"/>
      <c r="Q688" s="236"/>
      <c r="R688" s="236"/>
      <c r="S688" s="236"/>
      <c r="T688" s="236"/>
      <c r="U688" s="236"/>
      <c r="V688" s="236"/>
      <c r="W688" s="236"/>
      <c r="X688" s="236"/>
      <c r="Y688" s="236"/>
      <c r="Z688" s="236"/>
      <c r="AA688" s="236"/>
      <c r="AB688" s="236"/>
      <c r="AC688" s="236"/>
    </row>
    <row r="689" spans="1:29" ht="13.2" x14ac:dyDescent="0.25">
      <c r="A689" s="236"/>
      <c r="B689" s="236"/>
      <c r="C689" s="236"/>
      <c r="D689" s="236"/>
      <c r="E689" s="236"/>
      <c r="F689" s="236"/>
      <c r="G689" s="237"/>
      <c r="H689" s="236"/>
      <c r="I689" s="236"/>
      <c r="J689" s="236"/>
      <c r="K689" s="236"/>
      <c r="L689" s="236"/>
      <c r="M689" s="236"/>
      <c r="N689" s="236"/>
      <c r="O689" s="236"/>
      <c r="P689" s="236"/>
      <c r="Q689" s="236"/>
      <c r="R689" s="236"/>
      <c r="S689" s="236"/>
      <c r="T689" s="236"/>
      <c r="U689" s="236"/>
      <c r="V689" s="236"/>
      <c r="W689" s="236"/>
      <c r="X689" s="236"/>
      <c r="Y689" s="236"/>
      <c r="Z689" s="236"/>
      <c r="AA689" s="236"/>
      <c r="AB689" s="236"/>
      <c r="AC689" s="236"/>
    </row>
    <row r="690" spans="1:29" ht="13.2" x14ac:dyDescent="0.25">
      <c r="A690" s="236"/>
      <c r="B690" s="236"/>
      <c r="C690" s="236"/>
      <c r="D690" s="236"/>
      <c r="E690" s="236"/>
      <c r="F690" s="236"/>
      <c r="G690" s="237"/>
      <c r="H690" s="236"/>
      <c r="I690" s="236"/>
      <c r="J690" s="236"/>
      <c r="K690" s="236"/>
      <c r="L690" s="236"/>
      <c r="M690" s="236"/>
      <c r="N690" s="236"/>
      <c r="O690" s="236"/>
      <c r="P690" s="236"/>
      <c r="Q690" s="236"/>
      <c r="R690" s="236"/>
      <c r="S690" s="236"/>
      <c r="T690" s="236"/>
      <c r="U690" s="236"/>
      <c r="V690" s="236"/>
      <c r="W690" s="236"/>
      <c r="X690" s="236"/>
      <c r="Y690" s="236"/>
      <c r="Z690" s="236"/>
      <c r="AA690" s="236"/>
      <c r="AB690" s="236"/>
      <c r="AC690" s="236"/>
    </row>
    <row r="691" spans="1:29" ht="13.2" x14ac:dyDescent="0.25">
      <c r="A691" s="236"/>
      <c r="B691" s="236"/>
      <c r="C691" s="236"/>
      <c r="D691" s="236"/>
      <c r="E691" s="236"/>
      <c r="F691" s="236"/>
      <c r="G691" s="237"/>
      <c r="H691" s="236"/>
      <c r="I691" s="236"/>
      <c r="J691" s="236"/>
      <c r="K691" s="236"/>
      <c r="L691" s="236"/>
      <c r="M691" s="236"/>
      <c r="N691" s="236"/>
      <c r="O691" s="236"/>
      <c r="P691" s="236"/>
      <c r="Q691" s="236"/>
      <c r="R691" s="236"/>
      <c r="S691" s="236"/>
      <c r="T691" s="236"/>
      <c r="U691" s="236"/>
      <c r="V691" s="236"/>
      <c r="W691" s="236"/>
      <c r="X691" s="236"/>
      <c r="Y691" s="236"/>
      <c r="Z691" s="236"/>
      <c r="AA691" s="236"/>
      <c r="AB691" s="236"/>
      <c r="AC691" s="236"/>
    </row>
    <row r="692" spans="1:29" ht="13.2" x14ac:dyDescent="0.25">
      <c r="A692" s="236"/>
      <c r="B692" s="236"/>
      <c r="C692" s="236"/>
      <c r="D692" s="236"/>
      <c r="E692" s="236"/>
      <c r="F692" s="236"/>
      <c r="G692" s="237"/>
      <c r="H692" s="236"/>
      <c r="I692" s="236"/>
      <c r="J692" s="236"/>
      <c r="K692" s="236"/>
      <c r="L692" s="236"/>
      <c r="M692" s="236"/>
      <c r="N692" s="236"/>
      <c r="O692" s="236"/>
      <c r="P692" s="236"/>
      <c r="Q692" s="236"/>
      <c r="R692" s="236"/>
      <c r="S692" s="236"/>
      <c r="T692" s="236"/>
      <c r="U692" s="236"/>
      <c r="V692" s="236"/>
      <c r="W692" s="236"/>
      <c r="X692" s="236"/>
      <c r="Y692" s="236"/>
      <c r="Z692" s="236"/>
      <c r="AA692" s="236"/>
      <c r="AB692" s="236"/>
      <c r="AC692" s="236"/>
    </row>
    <row r="693" spans="1:29" ht="13.2" x14ac:dyDescent="0.25">
      <c r="A693" s="236"/>
      <c r="B693" s="236"/>
      <c r="C693" s="236"/>
      <c r="D693" s="236"/>
      <c r="E693" s="236"/>
      <c r="F693" s="236"/>
      <c r="G693" s="237"/>
      <c r="H693" s="236"/>
      <c r="I693" s="236"/>
      <c r="J693" s="236"/>
      <c r="K693" s="236"/>
      <c r="L693" s="236"/>
      <c r="M693" s="236"/>
      <c r="N693" s="236"/>
      <c r="O693" s="236"/>
      <c r="P693" s="236"/>
      <c r="Q693" s="236"/>
      <c r="R693" s="236"/>
      <c r="S693" s="236"/>
      <c r="T693" s="236"/>
      <c r="U693" s="236"/>
      <c r="V693" s="236"/>
      <c r="W693" s="236"/>
      <c r="X693" s="236"/>
      <c r="Y693" s="236"/>
      <c r="Z693" s="236"/>
      <c r="AA693" s="236"/>
      <c r="AB693" s="236"/>
      <c r="AC693" s="236"/>
    </row>
    <row r="694" spans="1:29" ht="13.2" x14ac:dyDescent="0.25">
      <c r="A694" s="236"/>
      <c r="B694" s="236"/>
      <c r="C694" s="236"/>
      <c r="D694" s="236"/>
      <c r="E694" s="236"/>
      <c r="F694" s="236"/>
      <c r="G694" s="237"/>
      <c r="H694" s="236"/>
      <c r="I694" s="236"/>
      <c r="J694" s="236"/>
      <c r="K694" s="236"/>
      <c r="L694" s="236"/>
      <c r="M694" s="236"/>
      <c r="N694" s="236"/>
      <c r="O694" s="236"/>
      <c r="P694" s="236"/>
      <c r="Q694" s="236"/>
      <c r="R694" s="236"/>
      <c r="S694" s="236"/>
      <c r="T694" s="236"/>
      <c r="U694" s="236"/>
      <c r="V694" s="236"/>
      <c r="W694" s="236"/>
      <c r="X694" s="236"/>
      <c r="Y694" s="236"/>
      <c r="Z694" s="236"/>
      <c r="AA694" s="236"/>
      <c r="AB694" s="236"/>
      <c r="AC694" s="236"/>
    </row>
    <row r="695" spans="1:29" ht="13.2" x14ac:dyDescent="0.25">
      <c r="A695" s="236"/>
      <c r="B695" s="236"/>
      <c r="C695" s="236"/>
      <c r="D695" s="236"/>
      <c r="E695" s="236"/>
      <c r="F695" s="236"/>
      <c r="G695" s="237"/>
      <c r="H695" s="236"/>
      <c r="I695" s="236"/>
      <c r="J695" s="236"/>
      <c r="K695" s="236"/>
      <c r="L695" s="236"/>
      <c r="M695" s="236"/>
      <c r="N695" s="236"/>
      <c r="O695" s="236"/>
      <c r="P695" s="236"/>
      <c r="Q695" s="236"/>
      <c r="R695" s="236"/>
      <c r="S695" s="236"/>
      <c r="T695" s="236"/>
      <c r="U695" s="236"/>
      <c r="V695" s="236"/>
      <c r="W695" s="236"/>
      <c r="X695" s="236"/>
      <c r="Y695" s="236"/>
      <c r="Z695" s="236"/>
      <c r="AA695" s="236"/>
      <c r="AB695" s="236"/>
      <c r="AC695" s="236"/>
    </row>
    <row r="696" spans="1:29" ht="13.2" x14ac:dyDescent="0.25">
      <c r="A696" s="236"/>
      <c r="B696" s="236"/>
      <c r="C696" s="236"/>
      <c r="D696" s="236"/>
      <c r="E696" s="236"/>
      <c r="F696" s="236"/>
      <c r="G696" s="237"/>
      <c r="H696" s="236"/>
      <c r="I696" s="236"/>
      <c r="J696" s="236"/>
      <c r="K696" s="236"/>
      <c r="L696" s="236"/>
      <c r="M696" s="236"/>
      <c r="N696" s="236"/>
      <c r="O696" s="236"/>
      <c r="P696" s="236"/>
      <c r="Q696" s="236"/>
      <c r="R696" s="236"/>
      <c r="S696" s="236"/>
      <c r="T696" s="236"/>
      <c r="U696" s="236"/>
      <c r="V696" s="236"/>
      <c r="W696" s="236"/>
      <c r="X696" s="236"/>
      <c r="Y696" s="236"/>
      <c r="Z696" s="236"/>
      <c r="AA696" s="236"/>
      <c r="AB696" s="236"/>
      <c r="AC696" s="236"/>
    </row>
    <row r="697" spans="1:29" ht="13.2" x14ac:dyDescent="0.25">
      <c r="A697" s="236"/>
      <c r="B697" s="236"/>
      <c r="C697" s="236"/>
      <c r="D697" s="236"/>
      <c r="E697" s="236"/>
      <c r="F697" s="236"/>
      <c r="G697" s="237"/>
      <c r="H697" s="236"/>
      <c r="I697" s="236"/>
      <c r="J697" s="236"/>
      <c r="K697" s="236"/>
      <c r="L697" s="236"/>
      <c r="M697" s="236"/>
      <c r="N697" s="236"/>
      <c r="O697" s="236"/>
      <c r="P697" s="236"/>
      <c r="Q697" s="236"/>
      <c r="R697" s="236"/>
      <c r="S697" s="236"/>
      <c r="T697" s="236"/>
      <c r="U697" s="236"/>
      <c r="V697" s="236"/>
      <c r="W697" s="236"/>
      <c r="X697" s="236"/>
      <c r="Y697" s="236"/>
      <c r="Z697" s="236"/>
      <c r="AA697" s="236"/>
      <c r="AB697" s="236"/>
      <c r="AC697" s="236"/>
    </row>
    <row r="698" spans="1:29" ht="13.2" x14ac:dyDescent="0.25">
      <c r="A698" s="236"/>
      <c r="B698" s="236"/>
      <c r="C698" s="236"/>
      <c r="D698" s="236"/>
      <c r="E698" s="236"/>
      <c r="F698" s="236"/>
      <c r="G698" s="237"/>
      <c r="H698" s="236"/>
      <c r="I698" s="236"/>
      <c r="J698" s="236"/>
      <c r="K698" s="236"/>
      <c r="L698" s="236"/>
      <c r="M698" s="236"/>
      <c r="N698" s="236"/>
      <c r="O698" s="236"/>
      <c r="P698" s="236"/>
      <c r="Q698" s="236"/>
      <c r="R698" s="236"/>
      <c r="S698" s="236"/>
      <c r="T698" s="236"/>
      <c r="U698" s="236"/>
      <c r="V698" s="236"/>
      <c r="W698" s="236"/>
      <c r="X698" s="236"/>
      <c r="Y698" s="236"/>
      <c r="Z698" s="236"/>
      <c r="AA698" s="236"/>
      <c r="AB698" s="236"/>
      <c r="AC698" s="236"/>
    </row>
    <row r="699" spans="1:29" ht="13.2" x14ac:dyDescent="0.25">
      <c r="A699" s="236"/>
      <c r="B699" s="236"/>
      <c r="C699" s="236"/>
      <c r="D699" s="236"/>
      <c r="E699" s="236"/>
      <c r="F699" s="236"/>
      <c r="G699" s="237"/>
      <c r="H699" s="236"/>
      <c r="I699" s="236"/>
      <c r="J699" s="236"/>
      <c r="K699" s="236"/>
      <c r="L699" s="236"/>
      <c r="M699" s="236"/>
      <c r="N699" s="236"/>
      <c r="O699" s="236"/>
      <c r="P699" s="236"/>
      <c r="Q699" s="236"/>
      <c r="R699" s="236"/>
      <c r="S699" s="236"/>
      <c r="T699" s="236"/>
      <c r="U699" s="236"/>
      <c r="V699" s="236"/>
      <c r="W699" s="236"/>
      <c r="X699" s="236"/>
      <c r="Y699" s="236"/>
      <c r="Z699" s="236"/>
      <c r="AA699" s="236"/>
      <c r="AB699" s="236"/>
      <c r="AC699" s="236"/>
    </row>
    <row r="700" spans="1:29" ht="13.2" x14ac:dyDescent="0.25">
      <c r="A700" s="236"/>
      <c r="B700" s="236"/>
      <c r="C700" s="236"/>
      <c r="D700" s="236"/>
      <c r="E700" s="236"/>
      <c r="F700" s="236"/>
      <c r="G700" s="237"/>
      <c r="H700" s="236"/>
      <c r="I700" s="236"/>
      <c r="J700" s="236"/>
      <c r="K700" s="236"/>
      <c r="L700" s="236"/>
      <c r="M700" s="236"/>
      <c r="N700" s="236"/>
      <c r="O700" s="236"/>
      <c r="P700" s="236"/>
      <c r="Q700" s="236"/>
      <c r="R700" s="236"/>
      <c r="S700" s="236"/>
      <c r="T700" s="236"/>
      <c r="U700" s="236"/>
      <c r="V700" s="236"/>
      <c r="W700" s="236"/>
      <c r="X700" s="236"/>
      <c r="Y700" s="236"/>
      <c r="Z700" s="236"/>
      <c r="AA700" s="236"/>
      <c r="AB700" s="236"/>
      <c r="AC700" s="236"/>
    </row>
    <row r="701" spans="1:29" ht="13.2" x14ac:dyDescent="0.25">
      <c r="A701" s="236"/>
      <c r="B701" s="236"/>
      <c r="C701" s="236"/>
      <c r="D701" s="236"/>
      <c r="E701" s="236"/>
      <c r="F701" s="236"/>
      <c r="G701" s="237"/>
      <c r="H701" s="236"/>
      <c r="I701" s="236"/>
      <c r="J701" s="236"/>
      <c r="K701" s="236"/>
      <c r="L701" s="236"/>
      <c r="M701" s="236"/>
      <c r="N701" s="236"/>
      <c r="O701" s="236"/>
      <c r="P701" s="236"/>
      <c r="Q701" s="236"/>
      <c r="R701" s="236"/>
      <c r="S701" s="236"/>
      <c r="T701" s="236"/>
      <c r="U701" s="236"/>
      <c r="V701" s="236"/>
      <c r="W701" s="236"/>
      <c r="X701" s="236"/>
      <c r="Y701" s="236"/>
      <c r="Z701" s="236"/>
      <c r="AA701" s="236"/>
      <c r="AB701" s="236"/>
      <c r="AC701" s="236"/>
    </row>
    <row r="702" spans="1:29" ht="13.2" x14ac:dyDescent="0.25">
      <c r="A702" s="236"/>
      <c r="B702" s="236"/>
      <c r="C702" s="236"/>
      <c r="D702" s="236"/>
      <c r="E702" s="236"/>
      <c r="F702" s="236"/>
      <c r="G702" s="237"/>
      <c r="H702" s="236"/>
      <c r="I702" s="236"/>
      <c r="J702" s="236"/>
      <c r="K702" s="236"/>
      <c r="L702" s="236"/>
      <c r="M702" s="236"/>
      <c r="N702" s="236"/>
      <c r="O702" s="236"/>
      <c r="P702" s="236"/>
      <c r="Q702" s="236"/>
      <c r="R702" s="236"/>
      <c r="S702" s="236"/>
      <c r="T702" s="236"/>
      <c r="U702" s="236"/>
      <c r="V702" s="236"/>
      <c r="W702" s="236"/>
      <c r="X702" s="236"/>
      <c r="Y702" s="236"/>
      <c r="Z702" s="236"/>
      <c r="AA702" s="236"/>
      <c r="AB702" s="236"/>
      <c r="AC702" s="236"/>
    </row>
    <row r="703" spans="1:29" ht="13.2" x14ac:dyDescent="0.25">
      <c r="A703" s="236"/>
      <c r="B703" s="236"/>
      <c r="C703" s="236"/>
      <c r="D703" s="236"/>
      <c r="E703" s="236"/>
      <c r="F703" s="236"/>
      <c r="G703" s="237"/>
      <c r="H703" s="236"/>
      <c r="I703" s="236"/>
      <c r="J703" s="236"/>
      <c r="K703" s="236"/>
      <c r="L703" s="236"/>
      <c r="M703" s="236"/>
      <c r="N703" s="236"/>
      <c r="O703" s="236"/>
      <c r="P703" s="236"/>
      <c r="Q703" s="236"/>
      <c r="R703" s="236"/>
      <c r="S703" s="236"/>
      <c r="T703" s="236"/>
      <c r="U703" s="236"/>
      <c r="V703" s="236"/>
      <c r="W703" s="236"/>
      <c r="X703" s="236"/>
      <c r="Y703" s="236"/>
      <c r="Z703" s="236"/>
      <c r="AA703" s="236"/>
      <c r="AB703" s="236"/>
      <c r="AC703" s="236"/>
    </row>
    <row r="704" spans="1:29" ht="13.2" x14ac:dyDescent="0.25">
      <c r="A704" s="236"/>
      <c r="B704" s="236"/>
      <c r="C704" s="236"/>
      <c r="D704" s="236"/>
      <c r="E704" s="236"/>
      <c r="F704" s="236"/>
      <c r="G704" s="237"/>
      <c r="H704" s="236"/>
      <c r="I704" s="236"/>
      <c r="J704" s="236"/>
      <c r="K704" s="236"/>
      <c r="L704" s="236"/>
      <c r="M704" s="236"/>
      <c r="N704" s="236"/>
      <c r="O704" s="236"/>
      <c r="P704" s="236"/>
      <c r="Q704" s="236"/>
      <c r="R704" s="236"/>
      <c r="S704" s="236"/>
      <c r="T704" s="236"/>
      <c r="U704" s="236"/>
      <c r="V704" s="236"/>
      <c r="W704" s="236"/>
      <c r="X704" s="236"/>
      <c r="Y704" s="236"/>
      <c r="Z704" s="236"/>
      <c r="AA704" s="236"/>
      <c r="AB704" s="236"/>
      <c r="AC704" s="236"/>
    </row>
    <row r="705" spans="1:29" ht="13.2" x14ac:dyDescent="0.25">
      <c r="A705" s="236"/>
      <c r="B705" s="236"/>
      <c r="C705" s="236"/>
      <c r="D705" s="236"/>
      <c r="E705" s="236"/>
      <c r="F705" s="236"/>
      <c r="G705" s="237"/>
      <c r="H705" s="236"/>
      <c r="I705" s="236"/>
      <c r="J705" s="236"/>
      <c r="K705" s="236"/>
      <c r="L705" s="236"/>
      <c r="M705" s="236"/>
      <c r="N705" s="236"/>
      <c r="O705" s="236"/>
      <c r="P705" s="236"/>
      <c r="Q705" s="236"/>
      <c r="R705" s="236"/>
      <c r="S705" s="236"/>
      <c r="T705" s="236"/>
      <c r="U705" s="236"/>
      <c r="V705" s="236"/>
      <c r="W705" s="236"/>
      <c r="X705" s="236"/>
      <c r="Y705" s="236"/>
      <c r="Z705" s="236"/>
      <c r="AA705" s="236"/>
      <c r="AB705" s="236"/>
      <c r="AC705" s="236"/>
    </row>
    <row r="706" spans="1:29" ht="13.2" x14ac:dyDescent="0.25">
      <c r="A706" s="236"/>
      <c r="B706" s="236"/>
      <c r="C706" s="236"/>
      <c r="D706" s="236"/>
      <c r="E706" s="236"/>
      <c r="F706" s="236"/>
      <c r="G706" s="237"/>
      <c r="H706" s="236"/>
      <c r="I706" s="236"/>
      <c r="J706" s="236"/>
      <c r="K706" s="236"/>
      <c r="L706" s="236"/>
      <c r="M706" s="236"/>
      <c r="N706" s="236"/>
      <c r="O706" s="236"/>
      <c r="P706" s="236"/>
      <c r="Q706" s="236"/>
      <c r="R706" s="236"/>
      <c r="S706" s="236"/>
      <c r="T706" s="236"/>
      <c r="U706" s="236"/>
      <c r="V706" s="236"/>
      <c r="W706" s="236"/>
      <c r="X706" s="236"/>
      <c r="Y706" s="236"/>
      <c r="Z706" s="236"/>
      <c r="AA706" s="236"/>
      <c r="AB706" s="236"/>
      <c r="AC706" s="236"/>
    </row>
    <row r="707" spans="1:29" ht="13.2" x14ac:dyDescent="0.25">
      <c r="A707" s="236"/>
      <c r="B707" s="236"/>
      <c r="C707" s="236"/>
      <c r="D707" s="236"/>
      <c r="E707" s="236"/>
      <c r="F707" s="236"/>
      <c r="G707" s="237"/>
      <c r="H707" s="236"/>
      <c r="I707" s="236"/>
      <c r="J707" s="236"/>
      <c r="K707" s="236"/>
      <c r="L707" s="236"/>
      <c r="M707" s="236"/>
      <c r="N707" s="236"/>
      <c r="O707" s="236"/>
      <c r="P707" s="236"/>
      <c r="Q707" s="236"/>
      <c r="R707" s="236"/>
      <c r="S707" s="236"/>
      <c r="T707" s="236"/>
      <c r="U707" s="236"/>
      <c r="V707" s="236"/>
      <c r="W707" s="236"/>
      <c r="X707" s="236"/>
      <c r="Y707" s="236"/>
      <c r="Z707" s="236"/>
      <c r="AA707" s="236"/>
      <c r="AB707" s="236"/>
      <c r="AC707" s="236"/>
    </row>
    <row r="708" spans="1:29" ht="13.2" x14ac:dyDescent="0.25">
      <c r="A708" s="236"/>
      <c r="B708" s="236"/>
      <c r="C708" s="236"/>
      <c r="D708" s="236"/>
      <c r="E708" s="236"/>
      <c r="F708" s="236"/>
      <c r="G708" s="237"/>
      <c r="H708" s="236"/>
      <c r="I708" s="236"/>
      <c r="J708" s="236"/>
      <c r="K708" s="236"/>
      <c r="L708" s="236"/>
      <c r="M708" s="236"/>
      <c r="N708" s="236"/>
      <c r="O708" s="236"/>
      <c r="P708" s="236"/>
      <c r="Q708" s="236"/>
      <c r="R708" s="236"/>
      <c r="S708" s="236"/>
      <c r="T708" s="236"/>
      <c r="U708" s="236"/>
      <c r="V708" s="236"/>
      <c r="W708" s="236"/>
      <c r="X708" s="236"/>
      <c r="Y708" s="236"/>
      <c r="Z708" s="236"/>
      <c r="AA708" s="236"/>
      <c r="AB708" s="236"/>
      <c r="AC708" s="236"/>
    </row>
    <row r="709" spans="1:29" ht="13.2" x14ac:dyDescent="0.25">
      <c r="A709" s="236"/>
      <c r="B709" s="236"/>
      <c r="C709" s="236"/>
      <c r="D709" s="236"/>
      <c r="E709" s="236"/>
      <c r="F709" s="236"/>
      <c r="G709" s="237"/>
      <c r="H709" s="236"/>
      <c r="I709" s="236"/>
      <c r="J709" s="236"/>
      <c r="K709" s="236"/>
      <c r="L709" s="236"/>
      <c r="M709" s="236"/>
      <c r="N709" s="236"/>
      <c r="O709" s="236"/>
      <c r="P709" s="236"/>
      <c r="Q709" s="236"/>
      <c r="R709" s="236"/>
      <c r="S709" s="236"/>
      <c r="T709" s="236"/>
      <c r="U709" s="236"/>
      <c r="V709" s="236"/>
      <c r="W709" s="236"/>
      <c r="X709" s="236"/>
      <c r="Y709" s="236"/>
      <c r="Z709" s="236"/>
      <c r="AA709" s="236"/>
      <c r="AB709" s="236"/>
      <c r="AC709" s="236"/>
    </row>
    <row r="710" spans="1:29" ht="13.2" x14ac:dyDescent="0.25">
      <c r="A710" s="236"/>
      <c r="B710" s="236"/>
      <c r="C710" s="236"/>
      <c r="D710" s="236"/>
      <c r="E710" s="236"/>
      <c r="F710" s="236"/>
      <c r="G710" s="237"/>
      <c r="H710" s="236"/>
      <c r="I710" s="236"/>
      <c r="J710" s="236"/>
      <c r="K710" s="236"/>
      <c r="L710" s="236"/>
      <c r="M710" s="236"/>
      <c r="N710" s="236"/>
      <c r="O710" s="236"/>
      <c r="P710" s="236"/>
      <c r="Q710" s="236"/>
      <c r="R710" s="236"/>
      <c r="S710" s="236"/>
      <c r="T710" s="236"/>
      <c r="U710" s="236"/>
      <c r="V710" s="236"/>
      <c r="W710" s="236"/>
      <c r="X710" s="236"/>
      <c r="Y710" s="236"/>
      <c r="Z710" s="236"/>
      <c r="AA710" s="236"/>
      <c r="AB710" s="236"/>
      <c r="AC710" s="236"/>
    </row>
    <row r="711" spans="1:29" ht="13.2" x14ac:dyDescent="0.25">
      <c r="A711" s="236"/>
      <c r="B711" s="236"/>
      <c r="C711" s="236"/>
      <c r="D711" s="236"/>
      <c r="E711" s="236"/>
      <c r="F711" s="236"/>
      <c r="G711" s="237"/>
      <c r="H711" s="236"/>
      <c r="I711" s="236"/>
      <c r="J711" s="236"/>
      <c r="K711" s="236"/>
      <c r="L711" s="236"/>
      <c r="M711" s="236"/>
      <c r="N711" s="236"/>
      <c r="O711" s="236"/>
      <c r="P711" s="236"/>
      <c r="Q711" s="236"/>
      <c r="R711" s="236"/>
      <c r="S711" s="236"/>
      <c r="T711" s="236"/>
      <c r="U711" s="236"/>
      <c r="V711" s="236"/>
      <c r="W711" s="236"/>
      <c r="X711" s="236"/>
      <c r="Y711" s="236"/>
      <c r="Z711" s="236"/>
      <c r="AA711" s="236"/>
      <c r="AB711" s="236"/>
      <c r="AC711" s="236"/>
    </row>
    <row r="712" spans="1:29" ht="13.2" x14ac:dyDescent="0.25">
      <c r="A712" s="236"/>
      <c r="B712" s="236"/>
      <c r="C712" s="236"/>
      <c r="D712" s="236"/>
      <c r="E712" s="236"/>
      <c r="F712" s="236"/>
      <c r="G712" s="237"/>
      <c r="H712" s="236"/>
      <c r="I712" s="236"/>
      <c r="J712" s="236"/>
      <c r="K712" s="236"/>
      <c r="L712" s="236"/>
      <c r="M712" s="236"/>
      <c r="N712" s="236"/>
      <c r="O712" s="236"/>
      <c r="P712" s="236"/>
      <c r="Q712" s="236"/>
      <c r="R712" s="236"/>
      <c r="S712" s="236"/>
      <c r="T712" s="236"/>
      <c r="U712" s="236"/>
      <c r="V712" s="236"/>
      <c r="W712" s="236"/>
      <c r="X712" s="236"/>
      <c r="Y712" s="236"/>
      <c r="Z712" s="236"/>
      <c r="AA712" s="236"/>
      <c r="AB712" s="236"/>
      <c r="AC712" s="236"/>
    </row>
    <row r="713" spans="1:29" ht="13.2" x14ac:dyDescent="0.25">
      <c r="A713" s="236"/>
      <c r="B713" s="236"/>
      <c r="C713" s="236"/>
      <c r="D713" s="236"/>
      <c r="E713" s="236"/>
      <c r="F713" s="236"/>
      <c r="G713" s="237"/>
      <c r="H713" s="236"/>
      <c r="I713" s="236"/>
      <c r="J713" s="236"/>
      <c r="K713" s="236"/>
      <c r="L713" s="236"/>
      <c r="M713" s="236"/>
      <c r="N713" s="236"/>
      <c r="O713" s="236"/>
      <c r="P713" s="236"/>
      <c r="Q713" s="236"/>
      <c r="R713" s="236"/>
      <c r="S713" s="236"/>
      <c r="T713" s="236"/>
      <c r="U713" s="236"/>
      <c r="V713" s="236"/>
      <c r="W713" s="236"/>
      <c r="X713" s="236"/>
      <c r="Y713" s="236"/>
      <c r="Z713" s="236"/>
      <c r="AA713" s="236"/>
      <c r="AB713" s="236"/>
      <c r="AC713" s="236"/>
    </row>
    <row r="714" spans="1:29" ht="13.2" x14ac:dyDescent="0.25">
      <c r="A714" s="236"/>
      <c r="B714" s="236"/>
      <c r="C714" s="236"/>
      <c r="D714" s="236"/>
      <c r="E714" s="236"/>
      <c r="F714" s="236"/>
      <c r="G714" s="237"/>
      <c r="H714" s="236"/>
      <c r="I714" s="236"/>
      <c r="J714" s="236"/>
      <c r="K714" s="236"/>
      <c r="L714" s="236"/>
      <c r="M714" s="236"/>
      <c r="N714" s="236"/>
      <c r="O714" s="236"/>
      <c r="P714" s="236"/>
      <c r="Q714" s="236"/>
      <c r="R714" s="236"/>
      <c r="S714" s="236"/>
      <c r="T714" s="236"/>
      <c r="U714" s="236"/>
      <c r="V714" s="236"/>
      <c r="W714" s="236"/>
      <c r="X714" s="236"/>
      <c r="Y714" s="236"/>
      <c r="Z714" s="236"/>
      <c r="AA714" s="236"/>
      <c r="AB714" s="236"/>
      <c r="AC714" s="236"/>
    </row>
    <row r="715" spans="1:29" ht="13.2" x14ac:dyDescent="0.25">
      <c r="A715" s="236"/>
      <c r="B715" s="236"/>
      <c r="C715" s="236"/>
      <c r="D715" s="236"/>
      <c r="E715" s="236"/>
      <c r="F715" s="236"/>
      <c r="G715" s="237"/>
      <c r="H715" s="236"/>
      <c r="I715" s="236"/>
      <c r="J715" s="236"/>
      <c r="K715" s="236"/>
      <c r="L715" s="236"/>
      <c r="M715" s="236"/>
      <c r="N715" s="236"/>
      <c r="O715" s="236"/>
      <c r="P715" s="236"/>
      <c r="Q715" s="236"/>
      <c r="R715" s="236"/>
      <c r="S715" s="236"/>
      <c r="T715" s="236"/>
      <c r="U715" s="236"/>
      <c r="V715" s="236"/>
      <c r="W715" s="236"/>
      <c r="X715" s="236"/>
      <c r="Y715" s="236"/>
      <c r="Z715" s="236"/>
      <c r="AA715" s="236"/>
      <c r="AB715" s="236"/>
      <c r="AC715" s="236"/>
    </row>
    <row r="716" spans="1:29" ht="13.2" x14ac:dyDescent="0.25">
      <c r="A716" s="236"/>
      <c r="B716" s="236"/>
      <c r="C716" s="236"/>
      <c r="D716" s="236"/>
      <c r="E716" s="236"/>
      <c r="F716" s="236"/>
      <c r="G716" s="237"/>
      <c r="H716" s="236"/>
      <c r="I716" s="236"/>
      <c r="J716" s="236"/>
      <c r="K716" s="236"/>
      <c r="L716" s="236"/>
      <c r="M716" s="236"/>
      <c r="N716" s="236"/>
      <c r="O716" s="236"/>
      <c r="P716" s="236"/>
      <c r="Q716" s="236"/>
      <c r="R716" s="236"/>
      <c r="S716" s="236"/>
      <c r="T716" s="236"/>
      <c r="U716" s="236"/>
      <c r="V716" s="236"/>
      <c r="W716" s="236"/>
      <c r="X716" s="236"/>
      <c r="Y716" s="236"/>
      <c r="Z716" s="236"/>
      <c r="AA716" s="236"/>
      <c r="AB716" s="236"/>
      <c r="AC716" s="236"/>
    </row>
    <row r="717" spans="1:29" ht="13.2" x14ac:dyDescent="0.25">
      <c r="A717" s="236"/>
      <c r="B717" s="236"/>
      <c r="C717" s="236"/>
      <c r="D717" s="236"/>
      <c r="E717" s="236"/>
      <c r="F717" s="236"/>
      <c r="G717" s="237"/>
      <c r="H717" s="236"/>
      <c r="I717" s="236"/>
      <c r="J717" s="236"/>
      <c r="K717" s="236"/>
      <c r="L717" s="236"/>
      <c r="M717" s="236"/>
      <c r="N717" s="236"/>
      <c r="O717" s="236"/>
      <c r="P717" s="236"/>
      <c r="Q717" s="236"/>
      <c r="R717" s="236"/>
      <c r="S717" s="236"/>
      <c r="T717" s="236"/>
      <c r="U717" s="236"/>
      <c r="V717" s="236"/>
      <c r="W717" s="236"/>
      <c r="X717" s="236"/>
      <c r="Y717" s="236"/>
      <c r="Z717" s="236"/>
      <c r="AA717" s="236"/>
      <c r="AB717" s="236"/>
      <c r="AC717" s="236"/>
    </row>
    <row r="718" spans="1:29" ht="13.2" x14ac:dyDescent="0.25">
      <c r="A718" s="236"/>
      <c r="B718" s="236"/>
      <c r="C718" s="236"/>
      <c r="D718" s="236"/>
      <c r="E718" s="236"/>
      <c r="F718" s="236"/>
      <c r="G718" s="237"/>
      <c r="H718" s="236"/>
      <c r="I718" s="236"/>
      <c r="J718" s="236"/>
      <c r="K718" s="236"/>
      <c r="L718" s="236"/>
      <c r="M718" s="236"/>
      <c r="N718" s="236"/>
      <c r="O718" s="236"/>
      <c r="P718" s="236"/>
      <c r="Q718" s="236"/>
      <c r="R718" s="236"/>
      <c r="S718" s="236"/>
      <c r="T718" s="236"/>
      <c r="U718" s="236"/>
      <c r="V718" s="236"/>
      <c r="W718" s="236"/>
      <c r="X718" s="236"/>
      <c r="Y718" s="236"/>
      <c r="Z718" s="236"/>
      <c r="AA718" s="236"/>
      <c r="AB718" s="236"/>
      <c r="AC718" s="236"/>
    </row>
    <row r="719" spans="1:29" ht="13.2" x14ac:dyDescent="0.25">
      <c r="A719" s="236"/>
      <c r="B719" s="236"/>
      <c r="C719" s="236"/>
      <c r="D719" s="236"/>
      <c r="E719" s="236"/>
      <c r="F719" s="236"/>
      <c r="G719" s="237"/>
      <c r="H719" s="236"/>
      <c r="I719" s="236"/>
      <c r="J719" s="236"/>
      <c r="K719" s="236"/>
      <c r="L719" s="236"/>
      <c r="M719" s="236"/>
      <c r="N719" s="236"/>
      <c r="O719" s="236"/>
      <c r="P719" s="236"/>
      <c r="Q719" s="236"/>
      <c r="R719" s="236"/>
      <c r="S719" s="236"/>
      <c r="T719" s="236"/>
      <c r="U719" s="236"/>
      <c r="V719" s="236"/>
      <c r="W719" s="236"/>
      <c r="X719" s="236"/>
      <c r="Y719" s="236"/>
      <c r="Z719" s="236"/>
      <c r="AA719" s="236"/>
      <c r="AB719" s="236"/>
      <c r="AC719" s="236"/>
    </row>
    <row r="720" spans="1:29" ht="13.2" x14ac:dyDescent="0.25">
      <c r="A720" s="236"/>
      <c r="B720" s="236"/>
      <c r="C720" s="236"/>
      <c r="D720" s="236"/>
      <c r="E720" s="236"/>
      <c r="F720" s="236"/>
      <c r="G720" s="237"/>
      <c r="H720" s="236"/>
      <c r="I720" s="236"/>
      <c r="J720" s="236"/>
      <c r="K720" s="236"/>
      <c r="L720" s="236"/>
      <c r="M720" s="236"/>
      <c r="N720" s="236"/>
      <c r="O720" s="236"/>
      <c r="P720" s="236"/>
      <c r="Q720" s="236"/>
      <c r="R720" s="236"/>
      <c r="S720" s="236"/>
      <c r="T720" s="236"/>
      <c r="U720" s="236"/>
      <c r="V720" s="236"/>
      <c r="W720" s="236"/>
      <c r="X720" s="236"/>
      <c r="Y720" s="236"/>
      <c r="Z720" s="236"/>
      <c r="AA720" s="236"/>
      <c r="AB720" s="236"/>
      <c r="AC720" s="236"/>
    </row>
    <row r="721" spans="1:29" ht="13.2" x14ac:dyDescent="0.25">
      <c r="A721" s="236"/>
      <c r="B721" s="236"/>
      <c r="C721" s="236"/>
      <c r="D721" s="236"/>
      <c r="E721" s="236"/>
      <c r="F721" s="236"/>
      <c r="G721" s="237"/>
      <c r="H721" s="236"/>
      <c r="I721" s="236"/>
      <c r="J721" s="236"/>
      <c r="K721" s="236"/>
      <c r="L721" s="236"/>
      <c r="M721" s="236"/>
      <c r="N721" s="236"/>
      <c r="O721" s="236"/>
      <c r="P721" s="236"/>
      <c r="Q721" s="236"/>
      <c r="R721" s="236"/>
      <c r="S721" s="236"/>
      <c r="T721" s="236"/>
      <c r="U721" s="236"/>
      <c r="V721" s="236"/>
      <c r="W721" s="236"/>
      <c r="X721" s="236"/>
      <c r="Y721" s="236"/>
      <c r="Z721" s="236"/>
      <c r="AA721" s="236"/>
      <c r="AB721" s="236"/>
      <c r="AC721" s="236"/>
    </row>
    <row r="722" spans="1:29" ht="13.2" x14ac:dyDescent="0.25">
      <c r="A722" s="236"/>
      <c r="B722" s="236"/>
      <c r="C722" s="236"/>
      <c r="D722" s="236"/>
      <c r="E722" s="236"/>
      <c r="F722" s="236"/>
      <c r="G722" s="237"/>
      <c r="H722" s="236"/>
      <c r="I722" s="236"/>
      <c r="J722" s="236"/>
      <c r="K722" s="236"/>
      <c r="L722" s="236"/>
      <c r="M722" s="236"/>
      <c r="N722" s="236"/>
      <c r="O722" s="236"/>
      <c r="P722" s="236"/>
      <c r="Q722" s="236"/>
      <c r="R722" s="236"/>
      <c r="S722" s="236"/>
      <c r="T722" s="236"/>
      <c r="U722" s="236"/>
      <c r="V722" s="236"/>
      <c r="W722" s="236"/>
      <c r="X722" s="236"/>
      <c r="Y722" s="236"/>
      <c r="Z722" s="236"/>
      <c r="AA722" s="236"/>
      <c r="AB722" s="236"/>
      <c r="AC722" s="236"/>
    </row>
    <row r="723" spans="1:29" ht="13.2" x14ac:dyDescent="0.25">
      <c r="A723" s="236"/>
      <c r="B723" s="236"/>
      <c r="C723" s="236"/>
      <c r="D723" s="236"/>
      <c r="E723" s="236"/>
      <c r="F723" s="236"/>
      <c r="G723" s="237"/>
      <c r="H723" s="236"/>
      <c r="I723" s="236"/>
      <c r="J723" s="236"/>
      <c r="K723" s="236"/>
      <c r="L723" s="236"/>
      <c r="M723" s="236"/>
      <c r="N723" s="236"/>
      <c r="O723" s="236"/>
      <c r="P723" s="236"/>
      <c r="Q723" s="236"/>
      <c r="R723" s="236"/>
      <c r="S723" s="236"/>
      <c r="T723" s="236"/>
      <c r="U723" s="236"/>
      <c r="V723" s="236"/>
      <c r="W723" s="236"/>
      <c r="X723" s="236"/>
      <c r="Y723" s="236"/>
      <c r="Z723" s="236"/>
      <c r="AA723" s="236"/>
      <c r="AB723" s="236"/>
      <c r="AC723" s="236"/>
    </row>
    <row r="724" spans="1:29" ht="13.2" x14ac:dyDescent="0.25">
      <c r="A724" s="236"/>
      <c r="B724" s="236"/>
      <c r="C724" s="236"/>
      <c r="D724" s="236"/>
      <c r="E724" s="236"/>
      <c r="F724" s="236"/>
      <c r="G724" s="237"/>
      <c r="H724" s="236"/>
      <c r="I724" s="236"/>
      <c r="J724" s="236"/>
      <c r="K724" s="236"/>
      <c r="L724" s="236"/>
      <c r="M724" s="236"/>
      <c r="N724" s="236"/>
      <c r="O724" s="236"/>
      <c r="P724" s="236"/>
      <c r="Q724" s="236"/>
      <c r="R724" s="236"/>
      <c r="S724" s="236"/>
      <c r="T724" s="236"/>
      <c r="U724" s="236"/>
      <c r="V724" s="236"/>
      <c r="W724" s="236"/>
      <c r="X724" s="236"/>
      <c r="Y724" s="236"/>
      <c r="Z724" s="236"/>
      <c r="AA724" s="236"/>
      <c r="AB724" s="236"/>
      <c r="AC724" s="236"/>
    </row>
    <row r="725" spans="1:29" ht="13.2" x14ac:dyDescent="0.25">
      <c r="A725" s="236"/>
      <c r="B725" s="236"/>
      <c r="C725" s="236"/>
      <c r="D725" s="236"/>
      <c r="E725" s="236"/>
      <c r="F725" s="236"/>
      <c r="G725" s="237"/>
      <c r="H725" s="236"/>
      <c r="I725" s="236"/>
      <c r="J725" s="236"/>
      <c r="K725" s="236"/>
      <c r="L725" s="236"/>
      <c r="M725" s="236"/>
      <c r="N725" s="236"/>
      <c r="O725" s="236"/>
      <c r="P725" s="236"/>
      <c r="Q725" s="236"/>
      <c r="R725" s="236"/>
      <c r="S725" s="236"/>
      <c r="T725" s="236"/>
      <c r="U725" s="236"/>
      <c r="V725" s="236"/>
      <c r="W725" s="236"/>
      <c r="X725" s="236"/>
      <c r="Y725" s="236"/>
      <c r="Z725" s="236"/>
      <c r="AA725" s="236"/>
      <c r="AB725" s="236"/>
      <c r="AC725" s="236"/>
    </row>
    <row r="726" spans="1:29" ht="13.2" x14ac:dyDescent="0.25">
      <c r="A726" s="236"/>
      <c r="B726" s="236"/>
      <c r="C726" s="236"/>
      <c r="D726" s="236"/>
      <c r="E726" s="236"/>
      <c r="F726" s="236"/>
      <c r="G726" s="237"/>
      <c r="H726" s="236"/>
      <c r="I726" s="236"/>
      <c r="J726" s="236"/>
      <c r="K726" s="236"/>
      <c r="L726" s="236"/>
      <c r="M726" s="236"/>
      <c r="N726" s="236"/>
      <c r="O726" s="236"/>
      <c r="P726" s="236"/>
      <c r="Q726" s="236"/>
      <c r="R726" s="236"/>
      <c r="S726" s="236"/>
      <c r="T726" s="236"/>
      <c r="U726" s="236"/>
      <c r="V726" s="236"/>
      <c r="W726" s="236"/>
      <c r="X726" s="236"/>
      <c r="Y726" s="236"/>
      <c r="Z726" s="236"/>
      <c r="AA726" s="236"/>
      <c r="AB726" s="236"/>
      <c r="AC726" s="236"/>
    </row>
    <row r="727" spans="1:29" ht="13.2" x14ac:dyDescent="0.25">
      <c r="A727" s="236"/>
      <c r="B727" s="236"/>
      <c r="C727" s="236"/>
      <c r="D727" s="236"/>
      <c r="E727" s="236"/>
      <c r="F727" s="236"/>
      <c r="G727" s="237"/>
      <c r="H727" s="236"/>
      <c r="I727" s="236"/>
      <c r="J727" s="236"/>
      <c r="K727" s="236"/>
      <c r="L727" s="236"/>
      <c r="M727" s="236"/>
      <c r="N727" s="236"/>
      <c r="O727" s="236"/>
      <c r="P727" s="236"/>
      <c r="Q727" s="236"/>
      <c r="R727" s="236"/>
      <c r="S727" s="236"/>
      <c r="T727" s="236"/>
      <c r="U727" s="236"/>
      <c r="V727" s="236"/>
      <c r="W727" s="236"/>
      <c r="X727" s="236"/>
      <c r="Y727" s="236"/>
      <c r="Z727" s="236"/>
      <c r="AA727" s="236"/>
      <c r="AB727" s="236"/>
      <c r="AC727" s="236"/>
    </row>
    <row r="728" spans="1:29" ht="13.2" x14ac:dyDescent="0.25">
      <c r="A728" s="236"/>
      <c r="B728" s="236"/>
      <c r="C728" s="236"/>
      <c r="D728" s="236"/>
      <c r="E728" s="236"/>
      <c r="F728" s="236"/>
      <c r="G728" s="237"/>
      <c r="H728" s="236"/>
      <c r="I728" s="236"/>
      <c r="J728" s="236"/>
      <c r="K728" s="236"/>
      <c r="L728" s="236"/>
      <c r="M728" s="236"/>
      <c r="N728" s="236"/>
      <c r="O728" s="236"/>
      <c r="P728" s="236"/>
      <c r="Q728" s="236"/>
      <c r="R728" s="236"/>
      <c r="S728" s="236"/>
      <c r="T728" s="236"/>
      <c r="U728" s="236"/>
      <c r="V728" s="236"/>
      <c r="W728" s="236"/>
      <c r="X728" s="236"/>
      <c r="Y728" s="236"/>
      <c r="Z728" s="236"/>
      <c r="AA728" s="236"/>
      <c r="AB728" s="236"/>
      <c r="AC728" s="236"/>
    </row>
    <row r="729" spans="1:29" ht="13.2" x14ac:dyDescent="0.25">
      <c r="A729" s="236"/>
      <c r="B729" s="236"/>
      <c r="C729" s="236"/>
      <c r="D729" s="236"/>
      <c r="E729" s="236"/>
      <c r="F729" s="236"/>
      <c r="G729" s="237"/>
      <c r="H729" s="236"/>
      <c r="I729" s="236"/>
      <c r="J729" s="236"/>
      <c r="K729" s="236"/>
      <c r="L729" s="236"/>
      <c r="M729" s="236"/>
      <c r="N729" s="236"/>
      <c r="O729" s="236"/>
      <c r="P729" s="236"/>
      <c r="Q729" s="236"/>
      <c r="R729" s="236"/>
      <c r="S729" s="236"/>
      <c r="T729" s="236"/>
      <c r="U729" s="236"/>
      <c r="V729" s="236"/>
      <c r="W729" s="236"/>
      <c r="X729" s="236"/>
      <c r="Y729" s="236"/>
      <c r="Z729" s="236"/>
      <c r="AA729" s="236"/>
      <c r="AB729" s="236"/>
      <c r="AC729" s="236"/>
    </row>
    <row r="730" spans="1:29" ht="13.2" x14ac:dyDescent="0.25">
      <c r="A730" s="236"/>
      <c r="B730" s="236"/>
      <c r="C730" s="236"/>
      <c r="D730" s="236"/>
      <c r="E730" s="236"/>
      <c r="F730" s="236"/>
      <c r="G730" s="237"/>
      <c r="H730" s="236"/>
      <c r="I730" s="236"/>
      <c r="J730" s="236"/>
      <c r="K730" s="236"/>
      <c r="L730" s="236"/>
      <c r="M730" s="236"/>
      <c r="N730" s="236"/>
      <c r="O730" s="236"/>
      <c r="P730" s="236"/>
      <c r="Q730" s="236"/>
      <c r="R730" s="236"/>
      <c r="S730" s="236"/>
      <c r="T730" s="236"/>
      <c r="U730" s="236"/>
      <c r="V730" s="236"/>
      <c r="W730" s="236"/>
      <c r="X730" s="236"/>
      <c r="Y730" s="236"/>
      <c r="Z730" s="236"/>
      <c r="AA730" s="236"/>
      <c r="AB730" s="236"/>
      <c r="AC730" s="236"/>
    </row>
    <row r="731" spans="1:29" ht="13.2" x14ac:dyDescent="0.25">
      <c r="A731" s="236"/>
      <c r="B731" s="236"/>
      <c r="C731" s="236"/>
      <c r="D731" s="236"/>
      <c r="E731" s="236"/>
      <c r="F731" s="236"/>
      <c r="G731" s="237"/>
      <c r="H731" s="236"/>
      <c r="I731" s="236"/>
      <c r="J731" s="236"/>
      <c r="K731" s="236"/>
      <c r="L731" s="236"/>
      <c r="M731" s="236"/>
      <c r="N731" s="236"/>
      <c r="O731" s="236"/>
      <c r="P731" s="236"/>
      <c r="Q731" s="236"/>
      <c r="R731" s="236"/>
      <c r="S731" s="236"/>
      <c r="T731" s="236"/>
      <c r="U731" s="236"/>
      <c r="V731" s="236"/>
      <c r="W731" s="236"/>
      <c r="X731" s="236"/>
      <c r="Y731" s="236"/>
      <c r="Z731" s="236"/>
      <c r="AA731" s="236"/>
      <c r="AB731" s="236"/>
      <c r="AC731" s="236"/>
    </row>
    <row r="732" spans="1:29" ht="13.2" x14ac:dyDescent="0.25">
      <c r="A732" s="236"/>
      <c r="B732" s="236"/>
      <c r="C732" s="236"/>
      <c r="D732" s="236"/>
      <c r="E732" s="236"/>
      <c r="F732" s="236"/>
      <c r="G732" s="237"/>
      <c r="H732" s="236"/>
      <c r="I732" s="236"/>
      <c r="J732" s="236"/>
      <c r="K732" s="236"/>
      <c r="L732" s="236"/>
      <c r="M732" s="236"/>
      <c r="N732" s="236"/>
      <c r="O732" s="236"/>
      <c r="P732" s="236"/>
      <c r="Q732" s="236"/>
      <c r="R732" s="236"/>
      <c r="S732" s="236"/>
      <c r="T732" s="236"/>
      <c r="U732" s="236"/>
      <c r="V732" s="236"/>
      <c r="W732" s="236"/>
      <c r="X732" s="236"/>
      <c r="Y732" s="236"/>
      <c r="Z732" s="236"/>
      <c r="AA732" s="236"/>
      <c r="AB732" s="236"/>
      <c r="AC732" s="236"/>
    </row>
    <row r="733" spans="1:29" ht="13.2" x14ac:dyDescent="0.25">
      <c r="A733" s="236"/>
      <c r="B733" s="236"/>
      <c r="C733" s="236"/>
      <c r="D733" s="236"/>
      <c r="E733" s="236"/>
      <c r="F733" s="236"/>
      <c r="G733" s="237"/>
      <c r="H733" s="236"/>
      <c r="I733" s="236"/>
      <c r="J733" s="236"/>
      <c r="K733" s="236"/>
      <c r="L733" s="236"/>
      <c r="M733" s="236"/>
      <c r="N733" s="236"/>
      <c r="O733" s="236"/>
      <c r="P733" s="236"/>
      <c r="Q733" s="236"/>
      <c r="R733" s="236"/>
      <c r="S733" s="236"/>
      <c r="T733" s="236"/>
      <c r="U733" s="236"/>
      <c r="V733" s="236"/>
      <c r="W733" s="236"/>
      <c r="X733" s="236"/>
      <c r="Y733" s="236"/>
      <c r="Z733" s="236"/>
      <c r="AA733" s="236"/>
      <c r="AB733" s="236"/>
      <c r="AC733" s="236"/>
    </row>
    <row r="734" spans="1:29" ht="13.2" x14ac:dyDescent="0.25">
      <c r="A734" s="236"/>
      <c r="B734" s="236"/>
      <c r="C734" s="236"/>
      <c r="D734" s="236"/>
      <c r="E734" s="236"/>
      <c r="F734" s="236"/>
      <c r="G734" s="237"/>
      <c r="H734" s="236"/>
      <c r="I734" s="236"/>
      <c r="J734" s="236"/>
      <c r="K734" s="236"/>
      <c r="L734" s="236"/>
      <c r="M734" s="236"/>
      <c r="N734" s="236"/>
      <c r="O734" s="236"/>
      <c r="P734" s="236"/>
      <c r="Q734" s="236"/>
      <c r="R734" s="236"/>
      <c r="S734" s="236"/>
      <c r="T734" s="236"/>
      <c r="U734" s="236"/>
      <c r="V734" s="236"/>
      <c r="W734" s="236"/>
      <c r="X734" s="236"/>
      <c r="Y734" s="236"/>
      <c r="Z734" s="236"/>
      <c r="AA734" s="236"/>
      <c r="AB734" s="236"/>
      <c r="AC734" s="236"/>
    </row>
    <row r="735" spans="1:29" ht="13.2" x14ac:dyDescent="0.25">
      <c r="A735" s="236"/>
      <c r="B735" s="236"/>
      <c r="C735" s="236"/>
      <c r="D735" s="236"/>
      <c r="E735" s="236"/>
      <c r="F735" s="236"/>
      <c r="G735" s="237"/>
      <c r="H735" s="236"/>
      <c r="I735" s="236"/>
      <c r="J735" s="236"/>
      <c r="K735" s="236"/>
      <c r="L735" s="236"/>
      <c r="M735" s="236"/>
      <c r="N735" s="236"/>
      <c r="O735" s="236"/>
      <c r="P735" s="236"/>
      <c r="Q735" s="236"/>
      <c r="R735" s="236"/>
      <c r="S735" s="236"/>
      <c r="T735" s="236"/>
      <c r="U735" s="236"/>
      <c r="V735" s="236"/>
      <c r="W735" s="236"/>
      <c r="X735" s="236"/>
      <c r="Y735" s="236"/>
      <c r="Z735" s="236"/>
      <c r="AA735" s="236"/>
      <c r="AB735" s="236"/>
      <c r="AC735" s="236"/>
    </row>
    <row r="736" spans="1:29" ht="13.2" x14ac:dyDescent="0.25">
      <c r="A736" s="236"/>
      <c r="B736" s="236"/>
      <c r="C736" s="236"/>
      <c r="D736" s="236"/>
      <c r="E736" s="236"/>
      <c r="F736" s="236"/>
      <c r="G736" s="237"/>
      <c r="H736" s="236"/>
      <c r="I736" s="236"/>
      <c r="J736" s="236"/>
      <c r="K736" s="236"/>
      <c r="L736" s="236"/>
      <c r="M736" s="236"/>
      <c r="N736" s="236"/>
      <c r="O736" s="236"/>
      <c r="P736" s="236"/>
      <c r="Q736" s="236"/>
      <c r="R736" s="236"/>
      <c r="S736" s="236"/>
      <c r="T736" s="236"/>
      <c r="U736" s="236"/>
      <c r="V736" s="236"/>
      <c r="W736" s="236"/>
      <c r="X736" s="236"/>
      <c r="Y736" s="236"/>
      <c r="Z736" s="236"/>
      <c r="AA736" s="236"/>
      <c r="AB736" s="236"/>
      <c r="AC736" s="236"/>
    </row>
    <row r="737" spans="1:29" ht="13.2" x14ac:dyDescent="0.25">
      <c r="A737" s="236"/>
      <c r="B737" s="236"/>
      <c r="C737" s="236"/>
      <c r="D737" s="236"/>
      <c r="E737" s="236"/>
      <c r="F737" s="236"/>
      <c r="G737" s="237"/>
      <c r="H737" s="236"/>
      <c r="I737" s="236"/>
      <c r="J737" s="236"/>
      <c r="K737" s="236"/>
      <c r="L737" s="236"/>
      <c r="M737" s="236"/>
      <c r="N737" s="236"/>
      <c r="O737" s="236"/>
      <c r="P737" s="236"/>
      <c r="Q737" s="236"/>
      <c r="R737" s="236"/>
      <c r="S737" s="236"/>
      <c r="T737" s="236"/>
      <c r="U737" s="236"/>
      <c r="V737" s="236"/>
      <c r="W737" s="236"/>
      <c r="X737" s="236"/>
      <c r="Y737" s="236"/>
      <c r="Z737" s="236"/>
      <c r="AA737" s="236"/>
      <c r="AB737" s="236"/>
      <c r="AC737" s="236"/>
    </row>
    <row r="738" spans="1:29" ht="13.2" x14ac:dyDescent="0.25">
      <c r="A738" s="236"/>
      <c r="B738" s="236"/>
      <c r="C738" s="236"/>
      <c r="D738" s="236"/>
      <c r="E738" s="236"/>
      <c r="F738" s="236"/>
      <c r="G738" s="237"/>
      <c r="H738" s="236"/>
      <c r="I738" s="236"/>
      <c r="J738" s="236"/>
      <c r="K738" s="236"/>
      <c r="L738" s="236"/>
      <c r="M738" s="236"/>
      <c r="N738" s="236"/>
      <c r="O738" s="236"/>
      <c r="P738" s="236"/>
      <c r="Q738" s="236"/>
      <c r="R738" s="236"/>
      <c r="S738" s="236"/>
      <c r="T738" s="236"/>
      <c r="U738" s="236"/>
      <c r="V738" s="236"/>
      <c r="W738" s="236"/>
      <c r="X738" s="236"/>
      <c r="Y738" s="236"/>
      <c r="Z738" s="236"/>
      <c r="AA738" s="236"/>
      <c r="AB738" s="236"/>
      <c r="AC738" s="236"/>
    </row>
    <row r="739" spans="1:29" ht="13.2" x14ac:dyDescent="0.25">
      <c r="A739" s="236"/>
      <c r="B739" s="236"/>
      <c r="C739" s="236"/>
      <c r="D739" s="236"/>
      <c r="E739" s="236"/>
      <c r="F739" s="236"/>
      <c r="G739" s="237"/>
      <c r="H739" s="236"/>
      <c r="I739" s="236"/>
      <c r="J739" s="236"/>
      <c r="K739" s="236"/>
      <c r="L739" s="236"/>
      <c r="M739" s="236"/>
      <c r="N739" s="236"/>
      <c r="O739" s="236"/>
      <c r="P739" s="236"/>
      <c r="Q739" s="236"/>
      <c r="R739" s="236"/>
      <c r="S739" s="236"/>
      <c r="T739" s="236"/>
      <c r="U739" s="236"/>
      <c r="V739" s="236"/>
      <c r="W739" s="236"/>
      <c r="X739" s="236"/>
      <c r="Y739" s="236"/>
      <c r="Z739" s="236"/>
      <c r="AA739" s="236"/>
      <c r="AB739" s="236"/>
      <c r="AC739" s="236"/>
    </row>
    <row r="740" spans="1:29" ht="13.2" x14ac:dyDescent="0.25">
      <c r="A740" s="236"/>
      <c r="B740" s="236"/>
      <c r="C740" s="236"/>
      <c r="D740" s="236"/>
      <c r="E740" s="236"/>
      <c r="F740" s="236"/>
      <c r="G740" s="237"/>
      <c r="H740" s="236"/>
      <c r="I740" s="236"/>
      <c r="J740" s="236"/>
      <c r="K740" s="236"/>
      <c r="L740" s="236"/>
      <c r="M740" s="236"/>
      <c r="N740" s="236"/>
      <c r="O740" s="236"/>
      <c r="P740" s="236"/>
      <c r="Q740" s="236"/>
      <c r="R740" s="236"/>
      <c r="S740" s="236"/>
      <c r="T740" s="236"/>
      <c r="U740" s="236"/>
      <c r="V740" s="236"/>
      <c r="W740" s="236"/>
      <c r="X740" s="236"/>
      <c r="Y740" s="236"/>
      <c r="Z740" s="236"/>
      <c r="AA740" s="236"/>
      <c r="AB740" s="236"/>
      <c r="AC740" s="236"/>
    </row>
    <row r="741" spans="1:29" ht="13.2" x14ac:dyDescent="0.25">
      <c r="A741" s="236"/>
      <c r="B741" s="236"/>
      <c r="C741" s="236"/>
      <c r="D741" s="236"/>
      <c r="E741" s="236"/>
      <c r="F741" s="236"/>
      <c r="G741" s="237"/>
      <c r="H741" s="236"/>
      <c r="I741" s="236"/>
      <c r="J741" s="236"/>
      <c r="K741" s="236"/>
      <c r="L741" s="236"/>
      <c r="M741" s="236"/>
      <c r="N741" s="236"/>
      <c r="O741" s="236"/>
      <c r="P741" s="236"/>
      <c r="Q741" s="236"/>
      <c r="R741" s="236"/>
      <c r="S741" s="236"/>
      <c r="T741" s="236"/>
      <c r="U741" s="236"/>
      <c r="V741" s="236"/>
      <c r="W741" s="236"/>
      <c r="X741" s="236"/>
      <c r="Y741" s="236"/>
      <c r="Z741" s="236"/>
      <c r="AA741" s="236"/>
      <c r="AB741" s="236"/>
      <c r="AC741" s="236"/>
    </row>
    <row r="742" spans="1:29" ht="13.2" x14ac:dyDescent="0.25">
      <c r="A742" s="236"/>
      <c r="B742" s="236"/>
      <c r="C742" s="236"/>
      <c r="D742" s="236"/>
      <c r="E742" s="236"/>
      <c r="F742" s="236"/>
      <c r="G742" s="237"/>
      <c r="H742" s="236"/>
      <c r="I742" s="236"/>
      <c r="J742" s="236"/>
      <c r="K742" s="236"/>
      <c r="L742" s="236"/>
      <c r="M742" s="236"/>
      <c r="N742" s="236"/>
      <c r="O742" s="236"/>
      <c r="P742" s="236"/>
      <c r="Q742" s="236"/>
      <c r="R742" s="236"/>
      <c r="S742" s="236"/>
      <c r="T742" s="236"/>
      <c r="U742" s="236"/>
      <c r="V742" s="236"/>
      <c r="W742" s="236"/>
      <c r="X742" s="236"/>
      <c r="Y742" s="236"/>
      <c r="Z742" s="236"/>
      <c r="AA742" s="236"/>
      <c r="AB742" s="236"/>
      <c r="AC742" s="236"/>
    </row>
    <row r="743" spans="1:29" ht="13.2" x14ac:dyDescent="0.25">
      <c r="A743" s="236"/>
      <c r="B743" s="236"/>
      <c r="C743" s="236"/>
      <c r="D743" s="236"/>
      <c r="E743" s="236"/>
      <c r="F743" s="236"/>
      <c r="G743" s="237"/>
      <c r="H743" s="236"/>
      <c r="I743" s="236"/>
      <c r="J743" s="236"/>
      <c r="K743" s="236"/>
      <c r="L743" s="236"/>
      <c r="M743" s="236"/>
      <c r="N743" s="236"/>
      <c r="O743" s="236"/>
      <c r="P743" s="236"/>
      <c r="Q743" s="236"/>
      <c r="R743" s="236"/>
      <c r="S743" s="236"/>
      <c r="T743" s="236"/>
      <c r="U743" s="236"/>
      <c r="V743" s="236"/>
      <c r="W743" s="236"/>
      <c r="X743" s="236"/>
      <c r="Y743" s="236"/>
      <c r="Z743" s="236"/>
      <c r="AA743" s="236"/>
      <c r="AB743" s="236"/>
      <c r="AC743" s="236"/>
    </row>
    <row r="744" spans="1:29" ht="13.2" x14ac:dyDescent="0.25">
      <c r="A744" s="236"/>
      <c r="B744" s="236"/>
      <c r="C744" s="236"/>
      <c r="D744" s="236"/>
      <c r="E744" s="236"/>
      <c r="F744" s="236"/>
      <c r="G744" s="237"/>
      <c r="H744" s="236"/>
      <c r="I744" s="236"/>
      <c r="J744" s="236"/>
      <c r="K744" s="236"/>
      <c r="L744" s="236"/>
      <c r="M744" s="236"/>
      <c r="N744" s="236"/>
      <c r="O744" s="236"/>
      <c r="P744" s="236"/>
      <c r="Q744" s="236"/>
      <c r="R744" s="236"/>
      <c r="S744" s="236"/>
      <c r="T744" s="236"/>
      <c r="U744" s="236"/>
      <c r="V744" s="236"/>
      <c r="W744" s="236"/>
      <c r="X744" s="236"/>
      <c r="Y744" s="236"/>
      <c r="Z744" s="236"/>
      <c r="AA744" s="236"/>
      <c r="AB744" s="236"/>
      <c r="AC744" s="236"/>
    </row>
    <row r="745" spans="1:29" ht="13.2" x14ac:dyDescent="0.25">
      <c r="A745" s="236"/>
      <c r="B745" s="236"/>
      <c r="C745" s="236"/>
      <c r="D745" s="236"/>
      <c r="E745" s="236"/>
      <c r="F745" s="236"/>
      <c r="G745" s="237"/>
      <c r="H745" s="236"/>
      <c r="I745" s="236"/>
      <c r="J745" s="236"/>
      <c r="K745" s="236"/>
      <c r="L745" s="236"/>
      <c r="M745" s="236"/>
      <c r="N745" s="236"/>
      <c r="O745" s="236"/>
      <c r="P745" s="236"/>
      <c r="Q745" s="236"/>
      <c r="R745" s="236"/>
      <c r="S745" s="236"/>
      <c r="T745" s="236"/>
      <c r="U745" s="236"/>
      <c r="V745" s="236"/>
      <c r="W745" s="236"/>
      <c r="X745" s="236"/>
      <c r="Y745" s="236"/>
      <c r="Z745" s="236"/>
      <c r="AA745" s="236"/>
      <c r="AB745" s="236"/>
      <c r="AC745" s="236"/>
    </row>
    <row r="746" spans="1:29" ht="13.2" x14ac:dyDescent="0.25">
      <c r="A746" s="236"/>
      <c r="B746" s="236"/>
      <c r="C746" s="236"/>
      <c r="D746" s="236"/>
      <c r="E746" s="236"/>
      <c r="F746" s="236"/>
      <c r="G746" s="237"/>
      <c r="H746" s="236"/>
      <c r="I746" s="236"/>
      <c r="J746" s="236"/>
      <c r="K746" s="236"/>
      <c r="L746" s="236"/>
      <c r="M746" s="236"/>
      <c r="N746" s="236"/>
      <c r="O746" s="236"/>
      <c r="P746" s="236"/>
      <c r="Q746" s="236"/>
      <c r="R746" s="236"/>
      <c r="S746" s="236"/>
      <c r="T746" s="236"/>
      <c r="U746" s="236"/>
      <c r="V746" s="236"/>
      <c r="W746" s="236"/>
      <c r="X746" s="236"/>
      <c r="Y746" s="236"/>
      <c r="Z746" s="236"/>
      <c r="AA746" s="236"/>
      <c r="AB746" s="236"/>
      <c r="AC746" s="236"/>
    </row>
    <row r="747" spans="1:29" ht="13.2" x14ac:dyDescent="0.25">
      <c r="A747" s="236"/>
      <c r="B747" s="236"/>
      <c r="C747" s="236"/>
      <c r="D747" s="236"/>
      <c r="E747" s="236"/>
      <c r="F747" s="236"/>
      <c r="G747" s="237"/>
      <c r="H747" s="236"/>
      <c r="I747" s="236"/>
      <c r="J747" s="236"/>
      <c r="K747" s="236"/>
      <c r="L747" s="236"/>
      <c r="M747" s="236"/>
      <c r="N747" s="236"/>
      <c r="O747" s="236"/>
      <c r="P747" s="236"/>
      <c r="Q747" s="236"/>
      <c r="R747" s="236"/>
      <c r="S747" s="236"/>
      <c r="T747" s="236"/>
      <c r="U747" s="236"/>
      <c r="V747" s="236"/>
      <c r="W747" s="236"/>
      <c r="X747" s="236"/>
      <c r="Y747" s="236"/>
      <c r="Z747" s="236"/>
      <c r="AA747" s="236"/>
      <c r="AB747" s="236"/>
      <c r="AC747" s="236"/>
    </row>
    <row r="748" spans="1:29" ht="13.2" x14ac:dyDescent="0.25">
      <c r="A748" s="236"/>
      <c r="B748" s="236"/>
      <c r="C748" s="236"/>
      <c r="D748" s="236"/>
      <c r="E748" s="236"/>
      <c r="F748" s="236"/>
      <c r="G748" s="237"/>
      <c r="H748" s="236"/>
      <c r="I748" s="236"/>
      <c r="J748" s="236"/>
      <c r="K748" s="236"/>
      <c r="L748" s="236"/>
      <c r="M748" s="236"/>
      <c r="N748" s="236"/>
      <c r="O748" s="236"/>
      <c r="P748" s="236"/>
      <c r="Q748" s="236"/>
      <c r="R748" s="236"/>
      <c r="S748" s="236"/>
      <c r="T748" s="236"/>
      <c r="U748" s="236"/>
      <c r="V748" s="236"/>
      <c r="W748" s="236"/>
      <c r="X748" s="236"/>
      <c r="Y748" s="236"/>
      <c r="Z748" s="236"/>
      <c r="AA748" s="236"/>
      <c r="AB748" s="236"/>
      <c r="AC748" s="236"/>
    </row>
    <row r="749" spans="1:29" ht="13.2" x14ac:dyDescent="0.25">
      <c r="A749" s="236"/>
      <c r="B749" s="236"/>
      <c r="C749" s="236"/>
      <c r="D749" s="236"/>
      <c r="E749" s="236"/>
      <c r="F749" s="236"/>
      <c r="G749" s="237"/>
      <c r="H749" s="236"/>
      <c r="I749" s="236"/>
      <c r="J749" s="236"/>
      <c r="K749" s="236"/>
      <c r="L749" s="236"/>
      <c r="M749" s="236"/>
      <c r="N749" s="236"/>
      <c r="O749" s="236"/>
      <c r="P749" s="236"/>
      <c r="Q749" s="236"/>
      <c r="R749" s="236"/>
      <c r="S749" s="236"/>
      <c r="T749" s="236"/>
      <c r="U749" s="236"/>
      <c r="V749" s="236"/>
      <c r="W749" s="236"/>
      <c r="X749" s="236"/>
      <c r="Y749" s="236"/>
      <c r="Z749" s="236"/>
      <c r="AA749" s="236"/>
      <c r="AB749" s="236"/>
      <c r="AC749" s="236"/>
    </row>
    <row r="750" spans="1:29" ht="13.2" x14ac:dyDescent="0.25">
      <c r="A750" s="236"/>
      <c r="B750" s="236"/>
      <c r="C750" s="236"/>
      <c r="D750" s="236"/>
      <c r="E750" s="236"/>
      <c r="F750" s="236"/>
      <c r="G750" s="237"/>
      <c r="H750" s="236"/>
      <c r="I750" s="236"/>
      <c r="J750" s="236"/>
      <c r="K750" s="236"/>
      <c r="L750" s="236"/>
      <c r="M750" s="236"/>
      <c r="N750" s="236"/>
      <c r="O750" s="236"/>
      <c r="P750" s="236"/>
      <c r="Q750" s="236"/>
      <c r="R750" s="236"/>
      <c r="S750" s="236"/>
      <c r="T750" s="236"/>
      <c r="U750" s="236"/>
      <c r="V750" s="236"/>
      <c r="W750" s="236"/>
      <c r="X750" s="236"/>
      <c r="Y750" s="236"/>
      <c r="Z750" s="236"/>
      <c r="AA750" s="236"/>
      <c r="AB750" s="236"/>
      <c r="AC750" s="236"/>
    </row>
    <row r="751" spans="1:29" ht="13.2" x14ac:dyDescent="0.25">
      <c r="A751" s="236"/>
      <c r="B751" s="236"/>
      <c r="C751" s="236"/>
      <c r="D751" s="236"/>
      <c r="E751" s="236"/>
      <c r="F751" s="236"/>
      <c r="G751" s="237"/>
      <c r="H751" s="236"/>
      <c r="I751" s="236"/>
      <c r="J751" s="236"/>
      <c r="K751" s="236"/>
      <c r="L751" s="236"/>
      <c r="M751" s="236"/>
      <c r="N751" s="236"/>
      <c r="O751" s="236"/>
      <c r="P751" s="236"/>
      <c r="Q751" s="236"/>
      <c r="R751" s="236"/>
      <c r="S751" s="236"/>
      <c r="T751" s="236"/>
      <c r="U751" s="236"/>
      <c r="V751" s="236"/>
      <c r="W751" s="236"/>
      <c r="X751" s="236"/>
      <c r="Y751" s="236"/>
      <c r="Z751" s="236"/>
      <c r="AA751" s="236"/>
      <c r="AB751" s="236"/>
      <c r="AC751" s="236"/>
    </row>
    <row r="752" spans="1:29" ht="13.2" x14ac:dyDescent="0.25">
      <c r="A752" s="236"/>
      <c r="B752" s="236"/>
      <c r="C752" s="236"/>
      <c r="D752" s="236"/>
      <c r="E752" s="236"/>
      <c r="F752" s="236"/>
      <c r="G752" s="237"/>
      <c r="H752" s="236"/>
      <c r="I752" s="236"/>
      <c r="J752" s="236"/>
      <c r="K752" s="236"/>
      <c r="L752" s="236"/>
      <c r="M752" s="236"/>
      <c r="N752" s="236"/>
      <c r="O752" s="236"/>
      <c r="P752" s="236"/>
      <c r="Q752" s="236"/>
      <c r="R752" s="236"/>
      <c r="S752" s="236"/>
      <c r="T752" s="236"/>
      <c r="U752" s="236"/>
      <c r="V752" s="236"/>
      <c r="W752" s="236"/>
      <c r="X752" s="236"/>
      <c r="Y752" s="236"/>
      <c r="Z752" s="236"/>
      <c r="AA752" s="236"/>
      <c r="AB752" s="236"/>
      <c r="AC752" s="236"/>
    </row>
    <row r="753" spans="1:29" ht="13.2" x14ac:dyDescent="0.25">
      <c r="A753" s="236"/>
      <c r="B753" s="236"/>
      <c r="C753" s="236"/>
      <c r="D753" s="236"/>
      <c r="E753" s="236"/>
      <c r="F753" s="236"/>
      <c r="G753" s="237"/>
      <c r="H753" s="236"/>
      <c r="I753" s="236"/>
      <c r="J753" s="236"/>
      <c r="K753" s="236"/>
      <c r="L753" s="236"/>
      <c r="M753" s="236"/>
      <c r="N753" s="236"/>
      <c r="O753" s="236"/>
      <c r="P753" s="236"/>
      <c r="Q753" s="236"/>
      <c r="R753" s="236"/>
      <c r="S753" s="236"/>
      <c r="T753" s="236"/>
      <c r="U753" s="236"/>
      <c r="V753" s="236"/>
      <c r="W753" s="236"/>
      <c r="X753" s="236"/>
      <c r="Y753" s="236"/>
      <c r="Z753" s="236"/>
      <c r="AA753" s="236"/>
      <c r="AB753" s="236"/>
      <c r="AC753" s="236"/>
    </row>
    <row r="754" spans="1:29" ht="13.2" x14ac:dyDescent="0.25">
      <c r="A754" s="236"/>
      <c r="B754" s="236"/>
      <c r="C754" s="236"/>
      <c r="D754" s="236"/>
      <c r="E754" s="236"/>
      <c r="F754" s="236"/>
      <c r="G754" s="237"/>
      <c r="H754" s="236"/>
      <c r="I754" s="236"/>
      <c r="J754" s="236"/>
      <c r="K754" s="236"/>
      <c r="L754" s="236"/>
      <c r="M754" s="236"/>
      <c r="N754" s="236"/>
      <c r="O754" s="236"/>
      <c r="P754" s="236"/>
      <c r="Q754" s="236"/>
      <c r="R754" s="236"/>
      <c r="S754" s="236"/>
      <c r="T754" s="236"/>
      <c r="U754" s="236"/>
      <c r="V754" s="236"/>
      <c r="W754" s="236"/>
      <c r="X754" s="236"/>
      <c r="Y754" s="236"/>
      <c r="Z754" s="236"/>
      <c r="AA754" s="236"/>
      <c r="AB754" s="236"/>
      <c r="AC754" s="236"/>
    </row>
    <row r="755" spans="1:29" ht="13.2" x14ac:dyDescent="0.25">
      <c r="A755" s="236"/>
      <c r="B755" s="236"/>
      <c r="C755" s="236"/>
      <c r="D755" s="236"/>
      <c r="E755" s="236"/>
      <c r="F755" s="236"/>
      <c r="G755" s="237"/>
      <c r="H755" s="236"/>
      <c r="I755" s="236"/>
      <c r="J755" s="236"/>
      <c r="K755" s="236"/>
      <c r="L755" s="236"/>
      <c r="M755" s="236"/>
      <c r="N755" s="236"/>
      <c r="O755" s="236"/>
      <c r="P755" s="236"/>
      <c r="Q755" s="236"/>
      <c r="R755" s="236"/>
      <c r="S755" s="236"/>
      <c r="T755" s="236"/>
      <c r="U755" s="236"/>
      <c r="V755" s="236"/>
      <c r="W755" s="236"/>
      <c r="X755" s="236"/>
      <c r="Y755" s="236"/>
      <c r="Z755" s="236"/>
      <c r="AA755" s="236"/>
      <c r="AB755" s="236"/>
      <c r="AC755" s="236"/>
    </row>
    <row r="756" spans="1:29" ht="13.2" x14ac:dyDescent="0.25">
      <c r="A756" s="236"/>
      <c r="B756" s="236"/>
      <c r="C756" s="236"/>
      <c r="D756" s="236"/>
      <c r="E756" s="236"/>
      <c r="F756" s="236"/>
      <c r="G756" s="237"/>
      <c r="H756" s="236"/>
      <c r="I756" s="236"/>
      <c r="J756" s="236"/>
      <c r="K756" s="236"/>
      <c r="L756" s="236"/>
      <c r="M756" s="236"/>
      <c r="N756" s="236"/>
      <c r="O756" s="236"/>
      <c r="P756" s="236"/>
      <c r="Q756" s="236"/>
      <c r="R756" s="236"/>
      <c r="S756" s="236"/>
      <c r="T756" s="236"/>
      <c r="U756" s="236"/>
      <c r="V756" s="236"/>
      <c r="W756" s="236"/>
      <c r="X756" s="236"/>
      <c r="Y756" s="236"/>
      <c r="Z756" s="236"/>
      <c r="AA756" s="236"/>
      <c r="AB756" s="236"/>
      <c r="AC756" s="236"/>
    </row>
    <row r="757" spans="1:29" ht="13.2" x14ac:dyDescent="0.25">
      <c r="A757" s="236"/>
      <c r="B757" s="236"/>
      <c r="C757" s="236"/>
      <c r="D757" s="236"/>
      <c r="E757" s="236"/>
      <c r="F757" s="236"/>
      <c r="G757" s="237"/>
      <c r="H757" s="236"/>
      <c r="I757" s="236"/>
      <c r="J757" s="236"/>
      <c r="K757" s="236"/>
      <c r="L757" s="236"/>
      <c r="M757" s="236"/>
      <c r="N757" s="236"/>
      <c r="O757" s="236"/>
      <c r="P757" s="236"/>
      <c r="Q757" s="236"/>
      <c r="R757" s="236"/>
      <c r="S757" s="236"/>
      <c r="T757" s="236"/>
      <c r="U757" s="236"/>
      <c r="V757" s="236"/>
      <c r="W757" s="236"/>
      <c r="X757" s="236"/>
      <c r="Y757" s="236"/>
      <c r="Z757" s="236"/>
      <c r="AA757" s="236"/>
      <c r="AB757" s="236"/>
      <c r="AC757" s="236"/>
    </row>
    <row r="758" spans="1:29" ht="13.2" x14ac:dyDescent="0.25">
      <c r="A758" s="236"/>
      <c r="B758" s="236"/>
      <c r="C758" s="236"/>
      <c r="D758" s="236"/>
      <c r="E758" s="236"/>
      <c r="F758" s="236"/>
      <c r="G758" s="237"/>
      <c r="H758" s="236"/>
      <c r="I758" s="236"/>
      <c r="J758" s="236"/>
      <c r="K758" s="236"/>
      <c r="L758" s="236"/>
      <c r="M758" s="236"/>
      <c r="N758" s="236"/>
      <c r="O758" s="236"/>
      <c r="P758" s="236"/>
      <c r="Q758" s="236"/>
      <c r="R758" s="236"/>
      <c r="S758" s="236"/>
      <c r="T758" s="236"/>
      <c r="U758" s="236"/>
      <c r="V758" s="236"/>
      <c r="W758" s="236"/>
      <c r="X758" s="236"/>
      <c r="Y758" s="236"/>
      <c r="Z758" s="236"/>
      <c r="AA758" s="236"/>
      <c r="AB758" s="236"/>
      <c r="AC758" s="236"/>
    </row>
    <row r="759" spans="1:29" ht="13.2" x14ac:dyDescent="0.25">
      <c r="A759" s="236"/>
      <c r="B759" s="236"/>
      <c r="C759" s="236"/>
      <c r="D759" s="236"/>
      <c r="E759" s="236"/>
      <c r="F759" s="236"/>
      <c r="G759" s="237"/>
      <c r="H759" s="236"/>
      <c r="I759" s="236"/>
      <c r="J759" s="236"/>
      <c r="K759" s="236"/>
      <c r="L759" s="236"/>
      <c r="M759" s="236"/>
      <c r="N759" s="236"/>
      <c r="O759" s="236"/>
      <c r="P759" s="236"/>
      <c r="Q759" s="236"/>
      <c r="R759" s="236"/>
      <c r="S759" s="236"/>
      <c r="T759" s="236"/>
      <c r="U759" s="236"/>
      <c r="V759" s="236"/>
      <c r="W759" s="236"/>
      <c r="X759" s="236"/>
      <c r="Y759" s="236"/>
      <c r="Z759" s="236"/>
      <c r="AA759" s="236"/>
      <c r="AB759" s="236"/>
      <c r="AC759" s="236"/>
    </row>
    <row r="760" spans="1:29" ht="13.2" x14ac:dyDescent="0.25">
      <c r="A760" s="236"/>
      <c r="B760" s="236"/>
      <c r="C760" s="236"/>
      <c r="D760" s="236"/>
      <c r="E760" s="236"/>
      <c r="F760" s="236"/>
      <c r="G760" s="237"/>
      <c r="H760" s="236"/>
      <c r="I760" s="236"/>
      <c r="J760" s="236"/>
      <c r="K760" s="236"/>
      <c r="L760" s="236"/>
      <c r="M760" s="236"/>
      <c r="N760" s="236"/>
      <c r="O760" s="236"/>
      <c r="P760" s="236"/>
      <c r="Q760" s="236"/>
      <c r="R760" s="236"/>
      <c r="S760" s="236"/>
      <c r="T760" s="236"/>
      <c r="U760" s="236"/>
      <c r="V760" s="236"/>
      <c r="W760" s="236"/>
      <c r="X760" s="236"/>
      <c r="Y760" s="236"/>
      <c r="Z760" s="236"/>
      <c r="AA760" s="236"/>
      <c r="AB760" s="236"/>
      <c r="AC760" s="236"/>
    </row>
    <row r="761" spans="1:29" ht="13.2" x14ac:dyDescent="0.25">
      <c r="A761" s="236"/>
      <c r="B761" s="236"/>
      <c r="C761" s="236"/>
      <c r="D761" s="236"/>
      <c r="E761" s="236"/>
      <c r="F761" s="236"/>
      <c r="G761" s="237"/>
      <c r="H761" s="236"/>
      <c r="I761" s="236"/>
      <c r="J761" s="236"/>
      <c r="K761" s="236"/>
      <c r="L761" s="236"/>
      <c r="M761" s="236"/>
      <c r="N761" s="236"/>
      <c r="O761" s="236"/>
      <c r="P761" s="236"/>
      <c r="Q761" s="236"/>
      <c r="R761" s="236"/>
      <c r="S761" s="236"/>
      <c r="T761" s="236"/>
      <c r="U761" s="236"/>
      <c r="V761" s="236"/>
      <c r="W761" s="236"/>
      <c r="X761" s="236"/>
      <c r="Y761" s="236"/>
      <c r="Z761" s="236"/>
      <c r="AA761" s="236"/>
      <c r="AB761" s="236"/>
      <c r="AC761" s="236"/>
    </row>
    <row r="762" spans="1:29" ht="13.2" x14ac:dyDescent="0.25">
      <c r="A762" s="236"/>
      <c r="B762" s="236"/>
      <c r="C762" s="236"/>
      <c r="D762" s="236"/>
      <c r="E762" s="236"/>
      <c r="F762" s="236"/>
      <c r="G762" s="237"/>
      <c r="H762" s="236"/>
      <c r="I762" s="236"/>
      <c r="J762" s="236"/>
      <c r="K762" s="236"/>
      <c r="L762" s="236"/>
      <c r="M762" s="236"/>
      <c r="N762" s="236"/>
      <c r="O762" s="236"/>
      <c r="P762" s="236"/>
      <c r="Q762" s="236"/>
      <c r="R762" s="236"/>
      <c r="S762" s="236"/>
      <c r="T762" s="236"/>
      <c r="U762" s="236"/>
      <c r="V762" s="236"/>
      <c r="W762" s="236"/>
      <c r="X762" s="236"/>
      <c r="Y762" s="236"/>
      <c r="Z762" s="236"/>
      <c r="AA762" s="236"/>
      <c r="AB762" s="236"/>
      <c r="AC762" s="236"/>
    </row>
    <row r="763" spans="1:29" ht="13.2" x14ac:dyDescent="0.25">
      <c r="A763" s="236"/>
      <c r="B763" s="236"/>
      <c r="C763" s="236"/>
      <c r="D763" s="236"/>
      <c r="E763" s="236"/>
      <c r="F763" s="236"/>
      <c r="G763" s="237"/>
      <c r="H763" s="236"/>
      <c r="I763" s="236"/>
      <c r="J763" s="236"/>
      <c r="K763" s="236"/>
      <c r="L763" s="236"/>
      <c r="M763" s="236"/>
      <c r="N763" s="236"/>
      <c r="O763" s="236"/>
      <c r="P763" s="236"/>
      <c r="Q763" s="236"/>
      <c r="R763" s="236"/>
      <c r="S763" s="236"/>
      <c r="T763" s="236"/>
      <c r="U763" s="236"/>
      <c r="V763" s="236"/>
      <c r="W763" s="236"/>
      <c r="X763" s="236"/>
      <c r="Y763" s="236"/>
      <c r="Z763" s="236"/>
      <c r="AA763" s="236"/>
      <c r="AB763" s="236"/>
      <c r="AC763" s="236"/>
    </row>
    <row r="764" spans="1:29" ht="13.2" x14ac:dyDescent="0.25">
      <c r="A764" s="236"/>
      <c r="B764" s="236"/>
      <c r="C764" s="236"/>
      <c r="D764" s="236"/>
      <c r="E764" s="236"/>
      <c r="F764" s="236"/>
      <c r="G764" s="237"/>
      <c r="H764" s="236"/>
      <c r="I764" s="236"/>
      <c r="J764" s="236"/>
      <c r="K764" s="236"/>
      <c r="L764" s="236"/>
      <c r="M764" s="236"/>
      <c r="N764" s="236"/>
      <c r="O764" s="236"/>
      <c r="P764" s="236"/>
      <c r="Q764" s="236"/>
      <c r="R764" s="236"/>
      <c r="S764" s="236"/>
      <c r="T764" s="236"/>
      <c r="U764" s="236"/>
      <c r="V764" s="236"/>
      <c r="W764" s="236"/>
      <c r="X764" s="236"/>
      <c r="Y764" s="236"/>
      <c r="Z764" s="236"/>
      <c r="AA764" s="236"/>
      <c r="AB764" s="236"/>
      <c r="AC764" s="236"/>
    </row>
    <row r="765" spans="1:29" ht="13.2" x14ac:dyDescent="0.25">
      <c r="A765" s="236"/>
      <c r="B765" s="236"/>
      <c r="C765" s="236"/>
      <c r="D765" s="236"/>
      <c r="E765" s="236"/>
      <c r="F765" s="236"/>
      <c r="G765" s="237"/>
      <c r="H765" s="236"/>
      <c r="I765" s="236"/>
      <c r="J765" s="236"/>
      <c r="K765" s="236"/>
      <c r="L765" s="236"/>
      <c r="M765" s="236"/>
      <c r="N765" s="236"/>
      <c r="O765" s="236"/>
      <c r="P765" s="236"/>
      <c r="Q765" s="236"/>
      <c r="R765" s="236"/>
      <c r="S765" s="236"/>
      <c r="T765" s="236"/>
      <c r="U765" s="236"/>
      <c r="V765" s="236"/>
      <c r="W765" s="236"/>
      <c r="X765" s="236"/>
      <c r="Y765" s="236"/>
      <c r="Z765" s="236"/>
      <c r="AA765" s="236"/>
      <c r="AB765" s="236"/>
      <c r="AC765" s="236"/>
    </row>
    <row r="766" spans="1:29" ht="13.2" x14ac:dyDescent="0.25">
      <c r="A766" s="236"/>
      <c r="B766" s="236"/>
      <c r="C766" s="236"/>
      <c r="D766" s="236"/>
      <c r="E766" s="236"/>
      <c r="F766" s="236"/>
      <c r="G766" s="237"/>
      <c r="H766" s="236"/>
      <c r="I766" s="236"/>
      <c r="J766" s="236"/>
      <c r="K766" s="236"/>
      <c r="L766" s="236"/>
      <c r="M766" s="236"/>
      <c r="N766" s="236"/>
      <c r="O766" s="236"/>
      <c r="P766" s="236"/>
      <c r="Q766" s="236"/>
      <c r="R766" s="236"/>
      <c r="S766" s="236"/>
      <c r="T766" s="236"/>
      <c r="U766" s="236"/>
      <c r="V766" s="236"/>
      <c r="W766" s="236"/>
      <c r="X766" s="236"/>
      <c r="Y766" s="236"/>
      <c r="Z766" s="236"/>
      <c r="AA766" s="236"/>
      <c r="AB766" s="236"/>
      <c r="AC766" s="236"/>
    </row>
    <row r="767" spans="1:29" ht="13.2" x14ac:dyDescent="0.25">
      <c r="A767" s="236"/>
      <c r="B767" s="236"/>
      <c r="C767" s="236"/>
      <c r="D767" s="236"/>
      <c r="E767" s="236"/>
      <c r="F767" s="236"/>
      <c r="G767" s="237"/>
      <c r="H767" s="236"/>
      <c r="I767" s="236"/>
      <c r="J767" s="236"/>
      <c r="K767" s="236"/>
      <c r="L767" s="236"/>
      <c r="M767" s="236"/>
      <c r="N767" s="236"/>
      <c r="O767" s="236"/>
      <c r="P767" s="236"/>
      <c r="Q767" s="236"/>
      <c r="R767" s="236"/>
      <c r="S767" s="236"/>
      <c r="T767" s="236"/>
      <c r="U767" s="236"/>
      <c r="V767" s="236"/>
      <c r="W767" s="236"/>
      <c r="X767" s="236"/>
      <c r="Y767" s="236"/>
      <c r="Z767" s="236"/>
      <c r="AA767" s="236"/>
      <c r="AB767" s="236"/>
      <c r="AC767" s="236"/>
    </row>
    <row r="768" spans="1:29" ht="13.2" x14ac:dyDescent="0.25">
      <c r="A768" s="236"/>
      <c r="B768" s="236"/>
      <c r="C768" s="236"/>
      <c r="D768" s="236"/>
      <c r="E768" s="236"/>
      <c r="F768" s="236"/>
      <c r="G768" s="237"/>
      <c r="H768" s="236"/>
      <c r="I768" s="236"/>
      <c r="J768" s="236"/>
      <c r="K768" s="236"/>
      <c r="L768" s="236"/>
      <c r="M768" s="236"/>
      <c r="N768" s="236"/>
      <c r="O768" s="236"/>
      <c r="P768" s="236"/>
      <c r="Q768" s="236"/>
      <c r="R768" s="236"/>
      <c r="S768" s="236"/>
      <c r="T768" s="236"/>
      <c r="U768" s="236"/>
      <c r="V768" s="236"/>
      <c r="W768" s="236"/>
      <c r="X768" s="236"/>
      <c r="Y768" s="236"/>
      <c r="Z768" s="236"/>
      <c r="AA768" s="236"/>
      <c r="AB768" s="236"/>
      <c r="AC768" s="236"/>
    </row>
    <row r="769" spans="1:29" ht="13.2" x14ac:dyDescent="0.25">
      <c r="A769" s="236"/>
      <c r="B769" s="236"/>
      <c r="C769" s="236"/>
      <c r="D769" s="236"/>
      <c r="E769" s="236"/>
      <c r="F769" s="236"/>
      <c r="G769" s="237"/>
      <c r="H769" s="236"/>
      <c r="I769" s="236"/>
      <c r="J769" s="236"/>
      <c r="K769" s="236"/>
      <c r="L769" s="236"/>
      <c r="M769" s="236"/>
      <c r="N769" s="236"/>
      <c r="O769" s="236"/>
      <c r="P769" s="236"/>
      <c r="Q769" s="236"/>
      <c r="R769" s="236"/>
      <c r="S769" s="236"/>
      <c r="T769" s="236"/>
      <c r="U769" s="236"/>
      <c r="V769" s="236"/>
      <c r="W769" s="236"/>
      <c r="X769" s="236"/>
      <c r="Y769" s="236"/>
      <c r="Z769" s="236"/>
      <c r="AA769" s="236"/>
      <c r="AB769" s="236"/>
      <c r="AC769" s="236"/>
    </row>
    <row r="770" spans="1:29" ht="13.2" x14ac:dyDescent="0.25">
      <c r="A770" s="236"/>
      <c r="B770" s="236"/>
      <c r="C770" s="236"/>
      <c r="D770" s="236"/>
      <c r="E770" s="236"/>
      <c r="F770" s="236"/>
      <c r="G770" s="237"/>
      <c r="H770" s="236"/>
      <c r="I770" s="236"/>
      <c r="J770" s="236"/>
      <c r="K770" s="236"/>
      <c r="L770" s="236"/>
      <c r="M770" s="236"/>
      <c r="N770" s="236"/>
      <c r="O770" s="236"/>
      <c r="P770" s="236"/>
      <c r="Q770" s="236"/>
      <c r="R770" s="236"/>
      <c r="S770" s="236"/>
      <c r="T770" s="236"/>
      <c r="U770" s="236"/>
      <c r="V770" s="236"/>
      <c r="W770" s="236"/>
      <c r="X770" s="236"/>
      <c r="Y770" s="236"/>
      <c r="Z770" s="236"/>
      <c r="AA770" s="236"/>
      <c r="AB770" s="236"/>
      <c r="AC770" s="236"/>
    </row>
    <row r="771" spans="1:29" ht="13.2" x14ac:dyDescent="0.25">
      <c r="A771" s="236"/>
      <c r="B771" s="236"/>
      <c r="C771" s="236"/>
      <c r="D771" s="236"/>
      <c r="E771" s="236"/>
      <c r="F771" s="236"/>
      <c r="G771" s="237"/>
      <c r="H771" s="236"/>
      <c r="I771" s="236"/>
      <c r="J771" s="236"/>
      <c r="K771" s="236"/>
      <c r="L771" s="236"/>
      <c r="M771" s="236"/>
      <c r="N771" s="236"/>
      <c r="O771" s="236"/>
      <c r="P771" s="236"/>
      <c r="Q771" s="236"/>
      <c r="R771" s="236"/>
      <c r="S771" s="236"/>
      <c r="T771" s="236"/>
      <c r="U771" s="236"/>
      <c r="V771" s="236"/>
      <c r="W771" s="236"/>
      <c r="X771" s="236"/>
      <c r="Y771" s="236"/>
      <c r="Z771" s="236"/>
      <c r="AA771" s="236"/>
      <c r="AB771" s="236"/>
      <c r="AC771" s="236"/>
    </row>
    <row r="772" spans="1:29" ht="13.2" x14ac:dyDescent="0.25">
      <c r="A772" s="236"/>
      <c r="B772" s="236"/>
      <c r="C772" s="236"/>
      <c r="D772" s="236"/>
      <c r="E772" s="236"/>
      <c r="F772" s="236"/>
      <c r="G772" s="237"/>
      <c r="H772" s="236"/>
      <c r="I772" s="236"/>
      <c r="J772" s="236"/>
      <c r="K772" s="236"/>
      <c r="L772" s="236"/>
      <c r="M772" s="236"/>
      <c r="N772" s="236"/>
      <c r="O772" s="236"/>
      <c r="P772" s="236"/>
      <c r="Q772" s="236"/>
      <c r="R772" s="236"/>
      <c r="S772" s="236"/>
      <c r="T772" s="236"/>
      <c r="U772" s="236"/>
      <c r="V772" s="236"/>
      <c r="W772" s="236"/>
      <c r="X772" s="236"/>
      <c r="Y772" s="236"/>
      <c r="Z772" s="236"/>
      <c r="AA772" s="236"/>
      <c r="AB772" s="236"/>
      <c r="AC772" s="236"/>
    </row>
    <row r="773" spans="1:29" ht="13.2" x14ac:dyDescent="0.25">
      <c r="A773" s="236"/>
      <c r="B773" s="236"/>
      <c r="C773" s="236"/>
      <c r="D773" s="236"/>
      <c r="E773" s="236"/>
      <c r="F773" s="236"/>
      <c r="G773" s="237"/>
      <c r="H773" s="236"/>
      <c r="I773" s="236"/>
      <c r="J773" s="236"/>
      <c r="K773" s="236"/>
      <c r="L773" s="236"/>
      <c r="M773" s="236"/>
      <c r="N773" s="236"/>
      <c r="O773" s="236"/>
      <c r="P773" s="236"/>
      <c r="Q773" s="236"/>
      <c r="R773" s="236"/>
      <c r="S773" s="236"/>
      <c r="T773" s="236"/>
      <c r="U773" s="236"/>
      <c r="V773" s="236"/>
      <c r="W773" s="236"/>
      <c r="X773" s="236"/>
      <c r="Y773" s="236"/>
      <c r="Z773" s="236"/>
      <c r="AA773" s="236"/>
      <c r="AB773" s="236"/>
      <c r="AC773" s="236"/>
    </row>
    <row r="774" spans="1:29" ht="13.2" x14ac:dyDescent="0.25">
      <c r="A774" s="236"/>
      <c r="B774" s="236"/>
      <c r="C774" s="236"/>
      <c r="D774" s="236"/>
      <c r="E774" s="236"/>
      <c r="F774" s="236"/>
      <c r="G774" s="237"/>
      <c r="H774" s="236"/>
      <c r="I774" s="236"/>
      <c r="J774" s="236"/>
      <c r="K774" s="236"/>
      <c r="L774" s="236"/>
      <c r="M774" s="236"/>
      <c r="N774" s="236"/>
      <c r="O774" s="236"/>
      <c r="P774" s="236"/>
      <c r="Q774" s="236"/>
      <c r="R774" s="236"/>
      <c r="S774" s="236"/>
      <c r="T774" s="236"/>
      <c r="U774" s="236"/>
      <c r="V774" s="236"/>
      <c r="W774" s="236"/>
      <c r="X774" s="236"/>
      <c r="Y774" s="236"/>
      <c r="Z774" s="236"/>
      <c r="AA774" s="236"/>
      <c r="AB774" s="236"/>
      <c r="AC774" s="236"/>
    </row>
    <row r="775" spans="1:29" ht="13.2" x14ac:dyDescent="0.25">
      <c r="A775" s="236"/>
      <c r="B775" s="236"/>
      <c r="C775" s="236"/>
      <c r="D775" s="236"/>
      <c r="E775" s="236"/>
      <c r="F775" s="236"/>
      <c r="G775" s="237"/>
      <c r="H775" s="236"/>
      <c r="I775" s="236"/>
      <c r="J775" s="236"/>
      <c r="K775" s="236"/>
      <c r="L775" s="236"/>
      <c r="M775" s="236"/>
      <c r="N775" s="236"/>
      <c r="O775" s="236"/>
      <c r="P775" s="236"/>
      <c r="Q775" s="236"/>
      <c r="R775" s="236"/>
      <c r="S775" s="236"/>
      <c r="T775" s="236"/>
      <c r="U775" s="236"/>
      <c r="V775" s="236"/>
      <c r="W775" s="236"/>
      <c r="X775" s="236"/>
      <c r="Y775" s="236"/>
      <c r="Z775" s="236"/>
      <c r="AA775" s="236"/>
      <c r="AB775" s="236"/>
      <c r="AC775" s="236"/>
    </row>
    <row r="776" spans="1:29" ht="13.2" x14ac:dyDescent="0.25">
      <c r="A776" s="236"/>
      <c r="B776" s="236"/>
      <c r="C776" s="236"/>
      <c r="D776" s="236"/>
      <c r="E776" s="236"/>
      <c r="F776" s="236"/>
      <c r="G776" s="237"/>
      <c r="H776" s="236"/>
      <c r="I776" s="236"/>
      <c r="J776" s="236"/>
      <c r="K776" s="236"/>
      <c r="L776" s="236"/>
      <c r="M776" s="236"/>
      <c r="N776" s="236"/>
      <c r="O776" s="236"/>
      <c r="P776" s="236"/>
      <c r="Q776" s="236"/>
      <c r="R776" s="236"/>
      <c r="S776" s="236"/>
      <c r="T776" s="236"/>
      <c r="U776" s="236"/>
      <c r="V776" s="236"/>
      <c r="W776" s="236"/>
      <c r="X776" s="236"/>
      <c r="Y776" s="236"/>
      <c r="Z776" s="236"/>
      <c r="AA776" s="236"/>
      <c r="AB776" s="236"/>
      <c r="AC776" s="236"/>
    </row>
    <row r="777" spans="1:29" ht="13.2" x14ac:dyDescent="0.25">
      <c r="A777" s="236"/>
      <c r="B777" s="236"/>
      <c r="C777" s="236"/>
      <c r="D777" s="236"/>
      <c r="E777" s="236"/>
      <c r="F777" s="236"/>
      <c r="G777" s="237"/>
      <c r="H777" s="236"/>
      <c r="I777" s="236"/>
      <c r="J777" s="236"/>
      <c r="K777" s="236"/>
      <c r="L777" s="236"/>
      <c r="M777" s="236"/>
      <c r="N777" s="236"/>
      <c r="O777" s="236"/>
      <c r="P777" s="236"/>
      <c r="Q777" s="236"/>
      <c r="R777" s="236"/>
      <c r="S777" s="236"/>
      <c r="T777" s="236"/>
      <c r="U777" s="236"/>
      <c r="V777" s="236"/>
      <c r="W777" s="236"/>
      <c r="X777" s="236"/>
      <c r="Y777" s="236"/>
      <c r="Z777" s="236"/>
      <c r="AA777" s="236"/>
      <c r="AB777" s="236"/>
      <c r="AC777" s="236"/>
    </row>
    <row r="778" spans="1:29" ht="13.2" x14ac:dyDescent="0.25">
      <c r="A778" s="236"/>
      <c r="B778" s="236"/>
      <c r="C778" s="236"/>
      <c r="D778" s="236"/>
      <c r="E778" s="236"/>
      <c r="F778" s="236"/>
      <c r="G778" s="237"/>
      <c r="H778" s="236"/>
      <c r="I778" s="236"/>
      <c r="J778" s="236"/>
      <c r="K778" s="236"/>
      <c r="L778" s="236"/>
      <c r="M778" s="236"/>
      <c r="N778" s="236"/>
      <c r="O778" s="236"/>
      <c r="P778" s="236"/>
      <c r="Q778" s="236"/>
      <c r="R778" s="236"/>
      <c r="S778" s="236"/>
      <c r="T778" s="236"/>
      <c r="U778" s="236"/>
      <c r="V778" s="236"/>
      <c r="W778" s="236"/>
      <c r="X778" s="236"/>
      <c r="Y778" s="236"/>
      <c r="Z778" s="236"/>
      <c r="AA778" s="236"/>
      <c r="AB778" s="236"/>
      <c r="AC778" s="236"/>
    </row>
    <row r="779" spans="1:29" ht="13.2" x14ac:dyDescent="0.25">
      <c r="A779" s="236"/>
      <c r="B779" s="236"/>
      <c r="C779" s="236"/>
      <c r="D779" s="236"/>
      <c r="E779" s="236"/>
      <c r="F779" s="236"/>
      <c r="G779" s="237"/>
      <c r="H779" s="236"/>
      <c r="I779" s="236"/>
      <c r="J779" s="236"/>
      <c r="K779" s="236"/>
      <c r="L779" s="236"/>
      <c r="M779" s="236"/>
      <c r="N779" s="236"/>
      <c r="O779" s="236"/>
      <c r="P779" s="236"/>
      <c r="Q779" s="236"/>
      <c r="R779" s="236"/>
      <c r="S779" s="236"/>
      <c r="T779" s="236"/>
      <c r="U779" s="236"/>
      <c r="V779" s="236"/>
      <c r="W779" s="236"/>
      <c r="X779" s="236"/>
      <c r="Y779" s="236"/>
      <c r="Z779" s="236"/>
      <c r="AA779" s="236"/>
      <c r="AB779" s="236"/>
      <c r="AC779" s="236"/>
    </row>
    <row r="780" spans="1:29" ht="13.2" x14ac:dyDescent="0.25">
      <c r="A780" s="236"/>
      <c r="B780" s="236"/>
      <c r="C780" s="236"/>
      <c r="D780" s="236"/>
      <c r="E780" s="236"/>
      <c r="F780" s="236"/>
      <c r="G780" s="237"/>
      <c r="H780" s="236"/>
      <c r="I780" s="236"/>
      <c r="J780" s="236"/>
      <c r="K780" s="236"/>
      <c r="L780" s="236"/>
      <c r="M780" s="236"/>
      <c r="N780" s="236"/>
      <c r="O780" s="236"/>
      <c r="P780" s="236"/>
      <c r="Q780" s="236"/>
      <c r="R780" s="236"/>
      <c r="S780" s="236"/>
      <c r="T780" s="236"/>
      <c r="U780" s="236"/>
      <c r="V780" s="236"/>
      <c r="W780" s="236"/>
      <c r="X780" s="236"/>
      <c r="Y780" s="236"/>
      <c r="Z780" s="236"/>
      <c r="AA780" s="236"/>
      <c r="AB780" s="236"/>
      <c r="AC780" s="236"/>
    </row>
    <row r="781" spans="1:29" ht="13.2" x14ac:dyDescent="0.25">
      <c r="A781" s="236"/>
      <c r="B781" s="236"/>
      <c r="C781" s="236"/>
      <c r="D781" s="236"/>
      <c r="E781" s="236"/>
      <c r="F781" s="236"/>
      <c r="G781" s="237"/>
      <c r="H781" s="236"/>
      <c r="I781" s="236"/>
      <c r="J781" s="236"/>
      <c r="K781" s="236"/>
      <c r="L781" s="236"/>
      <c r="M781" s="236"/>
      <c r="N781" s="236"/>
      <c r="O781" s="236"/>
      <c r="P781" s="236"/>
      <c r="Q781" s="236"/>
      <c r="R781" s="236"/>
      <c r="S781" s="236"/>
      <c r="T781" s="236"/>
      <c r="U781" s="236"/>
      <c r="V781" s="236"/>
      <c r="W781" s="236"/>
      <c r="X781" s="236"/>
      <c r="Y781" s="236"/>
      <c r="Z781" s="236"/>
      <c r="AA781" s="236"/>
      <c r="AB781" s="236"/>
      <c r="AC781" s="236"/>
    </row>
    <row r="782" spans="1:29" ht="13.2" x14ac:dyDescent="0.25">
      <c r="A782" s="236"/>
      <c r="B782" s="236"/>
      <c r="C782" s="236"/>
      <c r="D782" s="236"/>
      <c r="E782" s="236"/>
      <c r="F782" s="236"/>
      <c r="G782" s="237"/>
      <c r="H782" s="236"/>
      <c r="I782" s="236"/>
      <c r="J782" s="236"/>
      <c r="K782" s="236"/>
      <c r="L782" s="236"/>
      <c r="M782" s="236"/>
      <c r="N782" s="236"/>
      <c r="O782" s="236"/>
      <c r="P782" s="236"/>
      <c r="Q782" s="236"/>
      <c r="R782" s="236"/>
      <c r="S782" s="236"/>
      <c r="T782" s="236"/>
      <c r="U782" s="236"/>
      <c r="V782" s="236"/>
      <c r="W782" s="236"/>
      <c r="X782" s="236"/>
      <c r="Y782" s="236"/>
      <c r="Z782" s="236"/>
      <c r="AA782" s="236"/>
      <c r="AB782" s="236"/>
      <c r="AC782" s="236"/>
    </row>
    <row r="783" spans="1:29" ht="13.2" x14ac:dyDescent="0.25">
      <c r="A783" s="236"/>
      <c r="B783" s="236"/>
      <c r="C783" s="236"/>
      <c r="D783" s="236"/>
      <c r="E783" s="236"/>
      <c r="F783" s="236"/>
      <c r="G783" s="237"/>
      <c r="H783" s="236"/>
      <c r="I783" s="236"/>
      <c r="J783" s="236"/>
      <c r="K783" s="236"/>
      <c r="L783" s="236"/>
      <c r="M783" s="236"/>
      <c r="N783" s="236"/>
      <c r="O783" s="236"/>
      <c r="P783" s="236"/>
      <c r="Q783" s="236"/>
      <c r="R783" s="236"/>
      <c r="S783" s="236"/>
      <c r="T783" s="236"/>
      <c r="U783" s="236"/>
      <c r="V783" s="236"/>
      <c r="W783" s="236"/>
      <c r="X783" s="236"/>
      <c r="Y783" s="236"/>
      <c r="Z783" s="236"/>
      <c r="AA783" s="236"/>
      <c r="AB783" s="236"/>
      <c r="AC783" s="236"/>
    </row>
    <row r="784" spans="1:29" ht="13.2" x14ac:dyDescent="0.25">
      <c r="A784" s="236"/>
      <c r="B784" s="236"/>
      <c r="C784" s="236"/>
      <c r="D784" s="236"/>
      <c r="E784" s="236"/>
      <c r="F784" s="236"/>
      <c r="G784" s="237"/>
      <c r="H784" s="236"/>
      <c r="I784" s="236"/>
      <c r="J784" s="236"/>
      <c r="K784" s="236"/>
      <c r="L784" s="236"/>
      <c r="M784" s="236"/>
      <c r="N784" s="236"/>
      <c r="O784" s="236"/>
      <c r="P784" s="236"/>
      <c r="Q784" s="236"/>
      <c r="R784" s="236"/>
      <c r="S784" s="236"/>
      <c r="T784" s="236"/>
      <c r="U784" s="236"/>
      <c r="V784" s="236"/>
      <c r="W784" s="236"/>
      <c r="X784" s="236"/>
      <c r="Y784" s="236"/>
      <c r="Z784" s="236"/>
      <c r="AA784" s="236"/>
      <c r="AB784" s="236"/>
      <c r="AC784" s="236"/>
    </row>
    <row r="785" spans="1:29" ht="13.2" x14ac:dyDescent="0.25">
      <c r="A785" s="236"/>
      <c r="B785" s="236"/>
      <c r="C785" s="236"/>
      <c r="D785" s="236"/>
      <c r="E785" s="236"/>
      <c r="F785" s="236"/>
      <c r="G785" s="237"/>
      <c r="H785" s="236"/>
      <c r="I785" s="236"/>
      <c r="J785" s="236"/>
      <c r="K785" s="236"/>
      <c r="L785" s="236"/>
      <c r="M785" s="236"/>
      <c r="N785" s="236"/>
      <c r="O785" s="236"/>
      <c r="P785" s="236"/>
      <c r="Q785" s="236"/>
      <c r="R785" s="236"/>
      <c r="S785" s="236"/>
      <c r="T785" s="236"/>
      <c r="U785" s="236"/>
      <c r="V785" s="236"/>
      <c r="W785" s="236"/>
      <c r="X785" s="236"/>
      <c r="Y785" s="236"/>
      <c r="Z785" s="236"/>
      <c r="AA785" s="236"/>
      <c r="AB785" s="236"/>
      <c r="AC785" s="236"/>
    </row>
    <row r="786" spans="1:29" ht="13.2" x14ac:dyDescent="0.25">
      <c r="A786" s="236"/>
      <c r="B786" s="236"/>
      <c r="C786" s="236"/>
      <c r="D786" s="236"/>
      <c r="E786" s="236"/>
      <c r="F786" s="236"/>
      <c r="G786" s="237"/>
      <c r="H786" s="236"/>
      <c r="I786" s="236"/>
      <c r="J786" s="236"/>
      <c r="K786" s="236"/>
      <c r="L786" s="236"/>
      <c r="M786" s="236"/>
      <c r="N786" s="236"/>
      <c r="O786" s="236"/>
      <c r="P786" s="236"/>
      <c r="Q786" s="236"/>
      <c r="R786" s="236"/>
      <c r="S786" s="236"/>
      <c r="T786" s="236"/>
      <c r="U786" s="236"/>
      <c r="V786" s="236"/>
      <c r="W786" s="236"/>
      <c r="X786" s="236"/>
      <c r="Y786" s="236"/>
      <c r="Z786" s="236"/>
      <c r="AA786" s="236"/>
      <c r="AB786" s="236"/>
      <c r="AC786" s="236"/>
    </row>
    <row r="787" spans="1:29" ht="13.2" x14ac:dyDescent="0.25">
      <c r="A787" s="236"/>
      <c r="B787" s="236"/>
      <c r="C787" s="236"/>
      <c r="D787" s="236"/>
      <c r="E787" s="236"/>
      <c r="F787" s="236"/>
      <c r="G787" s="237"/>
      <c r="H787" s="236"/>
      <c r="I787" s="236"/>
      <c r="J787" s="236"/>
      <c r="K787" s="236"/>
      <c r="L787" s="236"/>
      <c r="M787" s="236"/>
      <c r="N787" s="236"/>
      <c r="O787" s="236"/>
      <c r="P787" s="236"/>
      <c r="Q787" s="236"/>
      <c r="R787" s="236"/>
      <c r="S787" s="236"/>
      <c r="T787" s="236"/>
      <c r="U787" s="236"/>
      <c r="V787" s="236"/>
      <c r="W787" s="236"/>
      <c r="X787" s="236"/>
      <c r="Y787" s="236"/>
      <c r="Z787" s="236"/>
      <c r="AA787" s="236"/>
      <c r="AB787" s="236"/>
      <c r="AC787" s="236"/>
    </row>
    <row r="788" spans="1:29" ht="13.2" x14ac:dyDescent="0.25">
      <c r="A788" s="236"/>
      <c r="B788" s="236"/>
      <c r="C788" s="236"/>
      <c r="D788" s="236"/>
      <c r="E788" s="236"/>
      <c r="F788" s="236"/>
      <c r="G788" s="237"/>
      <c r="H788" s="236"/>
      <c r="I788" s="236"/>
      <c r="J788" s="236"/>
      <c r="K788" s="236"/>
      <c r="L788" s="236"/>
      <c r="M788" s="236"/>
      <c r="N788" s="236"/>
      <c r="O788" s="236"/>
      <c r="P788" s="236"/>
      <c r="Q788" s="236"/>
      <c r="R788" s="236"/>
      <c r="S788" s="236"/>
      <c r="T788" s="236"/>
      <c r="U788" s="236"/>
      <c r="V788" s="236"/>
      <c r="W788" s="236"/>
      <c r="X788" s="236"/>
      <c r="Y788" s="236"/>
      <c r="Z788" s="236"/>
      <c r="AA788" s="236"/>
      <c r="AB788" s="236"/>
      <c r="AC788" s="236"/>
    </row>
    <row r="789" spans="1:29" ht="13.2" x14ac:dyDescent="0.25">
      <c r="A789" s="236"/>
      <c r="B789" s="236"/>
      <c r="C789" s="236"/>
      <c r="D789" s="236"/>
      <c r="E789" s="236"/>
      <c r="F789" s="236"/>
      <c r="G789" s="237"/>
      <c r="H789" s="236"/>
      <c r="I789" s="236"/>
      <c r="J789" s="236"/>
      <c r="K789" s="236"/>
      <c r="L789" s="236"/>
      <c r="M789" s="236"/>
      <c r="N789" s="236"/>
      <c r="O789" s="236"/>
      <c r="P789" s="236"/>
      <c r="Q789" s="236"/>
      <c r="R789" s="236"/>
      <c r="S789" s="236"/>
      <c r="T789" s="236"/>
      <c r="U789" s="236"/>
      <c r="V789" s="236"/>
      <c r="W789" s="236"/>
      <c r="X789" s="236"/>
      <c r="Y789" s="236"/>
      <c r="Z789" s="236"/>
      <c r="AA789" s="236"/>
      <c r="AB789" s="236"/>
      <c r="AC789" s="236"/>
    </row>
    <row r="790" spans="1:29" ht="13.2" x14ac:dyDescent="0.25">
      <c r="A790" s="236"/>
      <c r="B790" s="236"/>
      <c r="C790" s="236"/>
      <c r="D790" s="236"/>
      <c r="E790" s="236"/>
      <c r="F790" s="236"/>
      <c r="G790" s="237"/>
      <c r="H790" s="236"/>
      <c r="I790" s="236"/>
      <c r="J790" s="236"/>
      <c r="K790" s="236"/>
      <c r="L790" s="236"/>
      <c r="M790" s="236"/>
      <c r="N790" s="236"/>
      <c r="O790" s="236"/>
      <c r="P790" s="236"/>
      <c r="Q790" s="236"/>
      <c r="R790" s="236"/>
      <c r="S790" s="236"/>
      <c r="T790" s="236"/>
      <c r="U790" s="236"/>
      <c r="V790" s="236"/>
      <c r="W790" s="236"/>
      <c r="X790" s="236"/>
      <c r="Y790" s="236"/>
      <c r="Z790" s="236"/>
      <c r="AA790" s="236"/>
      <c r="AB790" s="236"/>
      <c r="AC790" s="236"/>
    </row>
    <row r="791" spans="1:29" ht="13.2" x14ac:dyDescent="0.25">
      <c r="A791" s="236"/>
      <c r="B791" s="236"/>
      <c r="C791" s="236"/>
      <c r="D791" s="236"/>
      <c r="E791" s="236"/>
      <c r="F791" s="236"/>
      <c r="G791" s="237"/>
      <c r="H791" s="236"/>
      <c r="I791" s="236"/>
      <c r="J791" s="236"/>
      <c r="K791" s="236"/>
      <c r="L791" s="236"/>
      <c r="M791" s="236"/>
      <c r="N791" s="236"/>
      <c r="O791" s="236"/>
      <c r="P791" s="236"/>
      <c r="Q791" s="236"/>
      <c r="R791" s="236"/>
      <c r="S791" s="236"/>
      <c r="T791" s="236"/>
      <c r="U791" s="236"/>
      <c r="V791" s="236"/>
      <c r="W791" s="236"/>
      <c r="X791" s="236"/>
      <c r="Y791" s="236"/>
      <c r="Z791" s="236"/>
      <c r="AA791" s="236"/>
      <c r="AB791" s="236"/>
      <c r="AC791" s="236"/>
    </row>
    <row r="792" spans="1:29" ht="13.2" x14ac:dyDescent="0.25">
      <c r="A792" s="236"/>
      <c r="B792" s="236"/>
      <c r="C792" s="236"/>
      <c r="D792" s="236"/>
      <c r="E792" s="236"/>
      <c r="F792" s="236"/>
      <c r="G792" s="237"/>
      <c r="H792" s="236"/>
      <c r="I792" s="236"/>
      <c r="J792" s="236"/>
      <c r="K792" s="236"/>
      <c r="L792" s="236"/>
      <c r="M792" s="236"/>
      <c r="N792" s="236"/>
      <c r="O792" s="236"/>
      <c r="P792" s="236"/>
      <c r="Q792" s="236"/>
      <c r="R792" s="236"/>
      <c r="S792" s="236"/>
      <c r="T792" s="236"/>
      <c r="U792" s="236"/>
      <c r="V792" s="236"/>
      <c r="W792" s="236"/>
      <c r="X792" s="236"/>
      <c r="Y792" s="236"/>
      <c r="Z792" s="236"/>
      <c r="AA792" s="236"/>
      <c r="AB792" s="236"/>
      <c r="AC792" s="236"/>
    </row>
    <row r="793" spans="1:29" ht="13.2" x14ac:dyDescent="0.25">
      <c r="A793" s="236"/>
      <c r="B793" s="236"/>
      <c r="C793" s="236"/>
      <c r="D793" s="236"/>
      <c r="E793" s="236"/>
      <c r="F793" s="236"/>
      <c r="G793" s="237"/>
      <c r="H793" s="236"/>
      <c r="I793" s="236"/>
      <c r="J793" s="236"/>
      <c r="K793" s="236"/>
      <c r="L793" s="236"/>
      <c r="M793" s="236"/>
      <c r="N793" s="236"/>
      <c r="O793" s="236"/>
      <c r="P793" s="236"/>
      <c r="Q793" s="236"/>
      <c r="R793" s="236"/>
      <c r="S793" s="236"/>
      <c r="T793" s="236"/>
      <c r="U793" s="236"/>
      <c r="V793" s="236"/>
      <c r="W793" s="236"/>
      <c r="X793" s="236"/>
      <c r="Y793" s="236"/>
      <c r="Z793" s="236"/>
      <c r="AA793" s="236"/>
      <c r="AB793" s="236"/>
      <c r="AC793" s="236"/>
    </row>
    <row r="794" spans="1:29" ht="13.2" x14ac:dyDescent="0.25">
      <c r="A794" s="236"/>
      <c r="B794" s="236"/>
      <c r="C794" s="236"/>
      <c r="D794" s="236"/>
      <c r="E794" s="236"/>
      <c r="F794" s="236"/>
      <c r="G794" s="237"/>
      <c r="H794" s="236"/>
      <c r="I794" s="236"/>
      <c r="J794" s="236"/>
      <c r="K794" s="236"/>
      <c r="L794" s="236"/>
      <c r="M794" s="236"/>
      <c r="N794" s="236"/>
      <c r="O794" s="236"/>
      <c r="P794" s="236"/>
      <c r="Q794" s="236"/>
      <c r="R794" s="236"/>
      <c r="S794" s="236"/>
      <c r="T794" s="236"/>
      <c r="U794" s="236"/>
      <c r="V794" s="236"/>
      <c r="W794" s="236"/>
      <c r="X794" s="236"/>
      <c r="Y794" s="236"/>
      <c r="Z794" s="236"/>
      <c r="AA794" s="236"/>
      <c r="AB794" s="236"/>
      <c r="AC794" s="236"/>
    </row>
    <row r="795" spans="1:29" ht="13.2" x14ac:dyDescent="0.25">
      <c r="A795" s="236"/>
      <c r="B795" s="236"/>
      <c r="C795" s="236"/>
      <c r="D795" s="236"/>
      <c r="E795" s="236"/>
      <c r="F795" s="236"/>
      <c r="G795" s="237"/>
      <c r="H795" s="236"/>
      <c r="I795" s="236"/>
      <c r="J795" s="236"/>
      <c r="K795" s="236"/>
      <c r="L795" s="236"/>
      <c r="M795" s="236"/>
      <c r="N795" s="236"/>
      <c r="O795" s="236"/>
      <c r="P795" s="236"/>
      <c r="Q795" s="236"/>
      <c r="R795" s="236"/>
      <c r="S795" s="236"/>
      <c r="T795" s="236"/>
      <c r="U795" s="236"/>
      <c r="V795" s="236"/>
      <c r="W795" s="236"/>
      <c r="X795" s="236"/>
      <c r="Y795" s="236"/>
      <c r="Z795" s="236"/>
      <c r="AA795" s="236"/>
      <c r="AB795" s="236"/>
      <c r="AC795" s="236"/>
    </row>
    <row r="796" spans="1:29" ht="13.2" x14ac:dyDescent="0.25">
      <c r="A796" s="236"/>
      <c r="B796" s="236"/>
      <c r="C796" s="236"/>
      <c r="D796" s="236"/>
      <c r="E796" s="236"/>
      <c r="F796" s="236"/>
      <c r="G796" s="237"/>
      <c r="H796" s="236"/>
      <c r="I796" s="236"/>
      <c r="J796" s="236"/>
      <c r="K796" s="236"/>
      <c r="L796" s="236"/>
      <c r="M796" s="236"/>
      <c r="N796" s="236"/>
      <c r="O796" s="236"/>
      <c r="P796" s="236"/>
      <c r="Q796" s="236"/>
      <c r="R796" s="236"/>
      <c r="S796" s="236"/>
      <c r="T796" s="236"/>
      <c r="U796" s="236"/>
      <c r="V796" s="236"/>
      <c r="W796" s="236"/>
      <c r="X796" s="236"/>
      <c r="Y796" s="236"/>
      <c r="Z796" s="236"/>
      <c r="AA796" s="236"/>
      <c r="AB796" s="236"/>
      <c r="AC796" s="236"/>
    </row>
    <row r="797" spans="1:29" ht="13.2" x14ac:dyDescent="0.25">
      <c r="A797" s="236"/>
      <c r="B797" s="236"/>
      <c r="C797" s="236"/>
      <c r="D797" s="236"/>
      <c r="E797" s="236"/>
      <c r="F797" s="236"/>
      <c r="G797" s="237"/>
      <c r="H797" s="236"/>
      <c r="I797" s="236"/>
      <c r="J797" s="236"/>
      <c r="K797" s="236"/>
      <c r="L797" s="236"/>
      <c r="M797" s="236"/>
      <c r="N797" s="236"/>
      <c r="O797" s="236"/>
      <c r="P797" s="236"/>
      <c r="Q797" s="236"/>
      <c r="R797" s="236"/>
      <c r="S797" s="236"/>
      <c r="T797" s="236"/>
      <c r="U797" s="236"/>
      <c r="V797" s="236"/>
      <c r="W797" s="236"/>
      <c r="X797" s="236"/>
      <c r="Y797" s="236"/>
      <c r="Z797" s="236"/>
      <c r="AA797" s="236"/>
      <c r="AB797" s="236"/>
      <c r="AC797" s="236"/>
    </row>
    <row r="798" spans="1:29" ht="13.2" x14ac:dyDescent="0.25">
      <c r="A798" s="236"/>
      <c r="B798" s="236"/>
      <c r="C798" s="236"/>
      <c r="D798" s="236"/>
      <c r="E798" s="236"/>
      <c r="F798" s="236"/>
      <c r="G798" s="237"/>
      <c r="H798" s="236"/>
      <c r="I798" s="236"/>
      <c r="J798" s="236"/>
      <c r="K798" s="236"/>
      <c r="L798" s="236"/>
      <c r="M798" s="236"/>
      <c r="N798" s="236"/>
      <c r="O798" s="236"/>
      <c r="P798" s="236"/>
      <c r="Q798" s="236"/>
      <c r="R798" s="236"/>
      <c r="S798" s="236"/>
      <c r="T798" s="236"/>
      <c r="U798" s="236"/>
      <c r="V798" s="236"/>
      <c r="W798" s="236"/>
      <c r="X798" s="236"/>
      <c r="Y798" s="236"/>
      <c r="Z798" s="236"/>
      <c r="AA798" s="236"/>
      <c r="AB798" s="236"/>
      <c r="AC798" s="236"/>
    </row>
    <row r="799" spans="1:29" ht="13.2" x14ac:dyDescent="0.25">
      <c r="A799" s="236"/>
      <c r="B799" s="236"/>
      <c r="C799" s="236"/>
      <c r="D799" s="236"/>
      <c r="E799" s="236"/>
      <c r="F799" s="236"/>
      <c r="G799" s="237"/>
      <c r="H799" s="236"/>
      <c r="I799" s="236"/>
      <c r="J799" s="236"/>
      <c r="K799" s="236"/>
      <c r="L799" s="236"/>
      <c r="M799" s="236"/>
      <c r="N799" s="236"/>
      <c r="O799" s="236"/>
      <c r="P799" s="236"/>
      <c r="Q799" s="236"/>
      <c r="R799" s="236"/>
      <c r="S799" s="236"/>
      <c r="T799" s="236"/>
      <c r="U799" s="236"/>
      <c r="V799" s="236"/>
      <c r="W799" s="236"/>
      <c r="X799" s="236"/>
      <c r="Y799" s="236"/>
      <c r="Z799" s="236"/>
      <c r="AA799" s="236"/>
      <c r="AB799" s="236"/>
      <c r="AC799" s="236"/>
    </row>
    <row r="800" spans="1:29" ht="13.2" x14ac:dyDescent="0.25">
      <c r="A800" s="236"/>
      <c r="B800" s="236"/>
      <c r="C800" s="236"/>
      <c r="D800" s="236"/>
      <c r="E800" s="236"/>
      <c r="F800" s="236"/>
      <c r="G800" s="237"/>
      <c r="H800" s="236"/>
      <c r="I800" s="236"/>
      <c r="J800" s="236"/>
      <c r="K800" s="236"/>
      <c r="L800" s="236"/>
      <c r="M800" s="236"/>
      <c r="N800" s="236"/>
      <c r="O800" s="236"/>
      <c r="P800" s="236"/>
      <c r="Q800" s="236"/>
      <c r="R800" s="236"/>
      <c r="S800" s="236"/>
      <c r="T800" s="236"/>
      <c r="U800" s="236"/>
      <c r="V800" s="236"/>
      <c r="W800" s="236"/>
      <c r="X800" s="236"/>
      <c r="Y800" s="236"/>
      <c r="Z800" s="236"/>
      <c r="AA800" s="236"/>
      <c r="AB800" s="236"/>
      <c r="AC800" s="236"/>
    </row>
    <row r="801" spans="1:29" ht="13.2" x14ac:dyDescent="0.25">
      <c r="A801" s="236"/>
      <c r="B801" s="236"/>
      <c r="C801" s="236"/>
      <c r="D801" s="236"/>
      <c r="E801" s="236"/>
      <c r="F801" s="236"/>
      <c r="G801" s="237"/>
      <c r="H801" s="236"/>
      <c r="I801" s="236"/>
      <c r="J801" s="236"/>
      <c r="K801" s="236"/>
      <c r="L801" s="236"/>
      <c r="M801" s="236"/>
      <c r="N801" s="236"/>
      <c r="O801" s="236"/>
      <c r="P801" s="236"/>
      <c r="Q801" s="236"/>
      <c r="R801" s="236"/>
      <c r="S801" s="236"/>
      <c r="T801" s="236"/>
      <c r="U801" s="236"/>
      <c r="V801" s="236"/>
      <c r="W801" s="236"/>
      <c r="X801" s="236"/>
      <c r="Y801" s="236"/>
      <c r="Z801" s="236"/>
      <c r="AA801" s="236"/>
      <c r="AB801" s="236"/>
      <c r="AC801" s="236"/>
    </row>
    <row r="802" spans="1:29" ht="13.2" x14ac:dyDescent="0.25">
      <c r="A802" s="236"/>
      <c r="B802" s="236"/>
      <c r="C802" s="236"/>
      <c r="D802" s="236"/>
      <c r="E802" s="236"/>
      <c r="F802" s="236"/>
      <c r="G802" s="237"/>
      <c r="H802" s="236"/>
      <c r="I802" s="236"/>
      <c r="J802" s="236"/>
      <c r="K802" s="236"/>
      <c r="L802" s="236"/>
      <c r="M802" s="236"/>
      <c r="N802" s="236"/>
      <c r="O802" s="236"/>
      <c r="P802" s="236"/>
      <c r="Q802" s="236"/>
      <c r="R802" s="236"/>
      <c r="S802" s="236"/>
      <c r="T802" s="236"/>
      <c r="U802" s="236"/>
      <c r="V802" s="236"/>
      <c r="W802" s="236"/>
      <c r="X802" s="236"/>
      <c r="Y802" s="236"/>
      <c r="Z802" s="236"/>
      <c r="AA802" s="236"/>
      <c r="AB802" s="236"/>
      <c r="AC802" s="236"/>
    </row>
    <row r="803" spans="1:29" ht="13.2" x14ac:dyDescent="0.25">
      <c r="A803" s="236"/>
      <c r="B803" s="236"/>
      <c r="C803" s="236"/>
      <c r="D803" s="236"/>
      <c r="E803" s="236"/>
      <c r="F803" s="236"/>
      <c r="G803" s="237"/>
      <c r="H803" s="236"/>
      <c r="I803" s="236"/>
      <c r="J803" s="236"/>
      <c r="K803" s="236"/>
      <c r="L803" s="236"/>
      <c r="M803" s="236"/>
      <c r="N803" s="236"/>
      <c r="O803" s="236"/>
      <c r="P803" s="236"/>
      <c r="Q803" s="236"/>
      <c r="R803" s="236"/>
      <c r="S803" s="236"/>
      <c r="T803" s="236"/>
      <c r="U803" s="236"/>
      <c r="V803" s="236"/>
      <c r="W803" s="236"/>
      <c r="X803" s="236"/>
      <c r="Y803" s="236"/>
      <c r="Z803" s="236"/>
      <c r="AA803" s="236"/>
      <c r="AB803" s="236"/>
      <c r="AC803" s="236"/>
    </row>
    <row r="804" spans="1:29" ht="13.2" x14ac:dyDescent="0.25">
      <c r="A804" s="236"/>
      <c r="B804" s="236"/>
      <c r="C804" s="236"/>
      <c r="D804" s="236"/>
      <c r="E804" s="236"/>
      <c r="F804" s="236"/>
      <c r="G804" s="237"/>
      <c r="H804" s="236"/>
      <c r="I804" s="236"/>
      <c r="J804" s="236"/>
      <c r="K804" s="236"/>
      <c r="L804" s="236"/>
      <c r="M804" s="236"/>
      <c r="N804" s="236"/>
      <c r="O804" s="236"/>
      <c r="P804" s="236"/>
      <c r="Q804" s="236"/>
      <c r="R804" s="236"/>
      <c r="S804" s="236"/>
      <c r="T804" s="236"/>
      <c r="U804" s="236"/>
      <c r="V804" s="236"/>
      <c r="W804" s="236"/>
      <c r="X804" s="236"/>
      <c r="Y804" s="236"/>
      <c r="Z804" s="236"/>
      <c r="AA804" s="236"/>
      <c r="AB804" s="236"/>
      <c r="AC804" s="236"/>
    </row>
    <row r="805" spans="1:29" ht="13.2" x14ac:dyDescent="0.25">
      <c r="A805" s="236"/>
      <c r="B805" s="236"/>
      <c r="C805" s="236"/>
      <c r="D805" s="236"/>
      <c r="E805" s="236"/>
      <c r="F805" s="236"/>
      <c r="G805" s="237"/>
      <c r="H805" s="236"/>
      <c r="I805" s="236"/>
      <c r="J805" s="236"/>
      <c r="K805" s="236"/>
      <c r="L805" s="236"/>
      <c r="M805" s="236"/>
      <c r="N805" s="236"/>
      <c r="O805" s="236"/>
      <c r="P805" s="236"/>
      <c r="Q805" s="236"/>
      <c r="R805" s="236"/>
      <c r="S805" s="236"/>
      <c r="T805" s="236"/>
      <c r="U805" s="236"/>
      <c r="V805" s="236"/>
      <c r="W805" s="236"/>
      <c r="X805" s="236"/>
      <c r="Y805" s="236"/>
      <c r="Z805" s="236"/>
      <c r="AA805" s="236"/>
      <c r="AB805" s="236"/>
      <c r="AC805" s="236"/>
    </row>
    <row r="806" spans="1:29" ht="13.2" x14ac:dyDescent="0.25">
      <c r="A806" s="236"/>
      <c r="B806" s="236"/>
      <c r="C806" s="236"/>
      <c r="D806" s="236"/>
      <c r="E806" s="236"/>
      <c r="F806" s="236"/>
      <c r="G806" s="237"/>
      <c r="H806" s="236"/>
      <c r="I806" s="236"/>
      <c r="J806" s="236"/>
      <c r="K806" s="236"/>
      <c r="L806" s="236"/>
      <c r="M806" s="236"/>
      <c r="N806" s="236"/>
      <c r="O806" s="236"/>
      <c r="P806" s="236"/>
      <c r="Q806" s="236"/>
      <c r="R806" s="236"/>
      <c r="S806" s="236"/>
      <c r="T806" s="236"/>
      <c r="U806" s="236"/>
      <c r="V806" s="236"/>
      <c r="W806" s="236"/>
      <c r="X806" s="236"/>
      <c r="Y806" s="236"/>
      <c r="Z806" s="236"/>
      <c r="AA806" s="236"/>
      <c r="AB806" s="236"/>
      <c r="AC806" s="236"/>
    </row>
    <row r="807" spans="1:29" ht="13.2" x14ac:dyDescent="0.25">
      <c r="A807" s="236"/>
      <c r="B807" s="236"/>
      <c r="C807" s="236"/>
      <c r="D807" s="236"/>
      <c r="E807" s="236"/>
      <c r="F807" s="236"/>
      <c r="G807" s="237"/>
      <c r="H807" s="236"/>
      <c r="I807" s="236"/>
      <c r="J807" s="236"/>
      <c r="K807" s="236"/>
      <c r="L807" s="236"/>
      <c r="M807" s="236"/>
      <c r="N807" s="236"/>
      <c r="O807" s="236"/>
      <c r="P807" s="236"/>
      <c r="Q807" s="236"/>
      <c r="R807" s="236"/>
      <c r="S807" s="236"/>
      <c r="T807" s="236"/>
      <c r="U807" s="236"/>
      <c r="V807" s="236"/>
      <c r="W807" s="236"/>
      <c r="X807" s="236"/>
      <c r="Y807" s="236"/>
      <c r="Z807" s="236"/>
      <c r="AA807" s="236"/>
      <c r="AB807" s="236"/>
      <c r="AC807" s="236"/>
    </row>
    <row r="808" spans="1:29" ht="13.2" x14ac:dyDescent="0.25">
      <c r="A808" s="236"/>
      <c r="B808" s="236"/>
      <c r="C808" s="236"/>
      <c r="D808" s="236"/>
      <c r="E808" s="236"/>
      <c r="F808" s="236"/>
      <c r="G808" s="237"/>
      <c r="H808" s="236"/>
      <c r="I808" s="236"/>
      <c r="J808" s="236"/>
      <c r="K808" s="236"/>
      <c r="L808" s="236"/>
      <c r="M808" s="236"/>
      <c r="N808" s="236"/>
      <c r="O808" s="236"/>
      <c r="P808" s="236"/>
      <c r="Q808" s="236"/>
      <c r="R808" s="236"/>
      <c r="S808" s="236"/>
      <c r="T808" s="236"/>
      <c r="U808" s="236"/>
      <c r="V808" s="236"/>
      <c r="W808" s="236"/>
      <c r="X808" s="236"/>
      <c r="Y808" s="236"/>
      <c r="Z808" s="236"/>
      <c r="AA808" s="236"/>
      <c r="AB808" s="236"/>
      <c r="AC808" s="236"/>
    </row>
    <row r="809" spans="1:29" ht="13.2" x14ac:dyDescent="0.25">
      <c r="A809" s="236"/>
      <c r="B809" s="236"/>
      <c r="C809" s="236"/>
      <c r="D809" s="236"/>
      <c r="E809" s="236"/>
      <c r="F809" s="236"/>
      <c r="G809" s="237"/>
      <c r="H809" s="236"/>
      <c r="I809" s="236"/>
      <c r="J809" s="236"/>
      <c r="K809" s="236"/>
      <c r="L809" s="236"/>
      <c r="M809" s="236"/>
      <c r="N809" s="236"/>
      <c r="O809" s="236"/>
      <c r="P809" s="236"/>
      <c r="Q809" s="236"/>
      <c r="R809" s="236"/>
      <c r="S809" s="236"/>
      <c r="T809" s="236"/>
      <c r="U809" s="236"/>
      <c r="V809" s="236"/>
      <c r="W809" s="236"/>
      <c r="X809" s="236"/>
      <c r="Y809" s="236"/>
      <c r="Z809" s="236"/>
      <c r="AA809" s="236"/>
      <c r="AB809" s="236"/>
      <c r="AC809" s="236"/>
    </row>
    <row r="810" spans="1:29" ht="13.2" x14ac:dyDescent="0.25">
      <c r="A810" s="236"/>
      <c r="B810" s="236"/>
      <c r="C810" s="236"/>
      <c r="D810" s="236"/>
      <c r="E810" s="236"/>
      <c r="F810" s="236"/>
      <c r="G810" s="237"/>
      <c r="H810" s="236"/>
      <c r="I810" s="236"/>
      <c r="J810" s="236"/>
      <c r="K810" s="236"/>
      <c r="L810" s="236"/>
      <c r="M810" s="236"/>
      <c r="N810" s="236"/>
      <c r="O810" s="236"/>
      <c r="P810" s="236"/>
      <c r="Q810" s="236"/>
      <c r="R810" s="236"/>
      <c r="S810" s="236"/>
      <c r="T810" s="236"/>
      <c r="U810" s="236"/>
      <c r="V810" s="236"/>
      <c r="W810" s="236"/>
      <c r="X810" s="236"/>
      <c r="Y810" s="236"/>
      <c r="Z810" s="236"/>
      <c r="AA810" s="236"/>
      <c r="AB810" s="236"/>
      <c r="AC810" s="236"/>
    </row>
    <row r="811" spans="1:29" ht="13.2" x14ac:dyDescent="0.25">
      <c r="A811" s="236"/>
      <c r="B811" s="236"/>
      <c r="C811" s="236"/>
      <c r="D811" s="236"/>
      <c r="E811" s="236"/>
      <c r="F811" s="236"/>
      <c r="G811" s="237"/>
      <c r="H811" s="236"/>
      <c r="I811" s="236"/>
      <c r="J811" s="236"/>
      <c r="K811" s="236"/>
      <c r="L811" s="236"/>
      <c r="M811" s="236"/>
      <c r="N811" s="236"/>
      <c r="O811" s="236"/>
      <c r="P811" s="236"/>
      <c r="Q811" s="236"/>
      <c r="R811" s="236"/>
      <c r="S811" s="236"/>
      <c r="T811" s="236"/>
      <c r="U811" s="236"/>
      <c r="V811" s="236"/>
      <c r="W811" s="236"/>
      <c r="X811" s="236"/>
      <c r="Y811" s="236"/>
      <c r="Z811" s="236"/>
      <c r="AA811" s="236"/>
      <c r="AB811" s="236"/>
      <c r="AC811" s="236"/>
    </row>
    <row r="812" spans="1:29" ht="13.2" x14ac:dyDescent="0.25">
      <c r="A812" s="236"/>
      <c r="B812" s="236"/>
      <c r="C812" s="236"/>
      <c r="D812" s="236"/>
      <c r="E812" s="236"/>
      <c r="F812" s="236"/>
      <c r="G812" s="237"/>
      <c r="H812" s="236"/>
      <c r="I812" s="236"/>
      <c r="J812" s="236"/>
      <c r="K812" s="236"/>
      <c r="L812" s="236"/>
      <c r="M812" s="236"/>
      <c r="N812" s="236"/>
      <c r="O812" s="236"/>
      <c r="P812" s="236"/>
      <c r="Q812" s="236"/>
      <c r="R812" s="236"/>
      <c r="S812" s="236"/>
      <c r="T812" s="236"/>
      <c r="U812" s="236"/>
      <c r="V812" s="236"/>
      <c r="W812" s="236"/>
      <c r="X812" s="236"/>
      <c r="Y812" s="236"/>
      <c r="Z812" s="236"/>
      <c r="AA812" s="236"/>
      <c r="AB812" s="236"/>
      <c r="AC812" s="236"/>
    </row>
    <row r="813" spans="1:29" ht="13.2" x14ac:dyDescent="0.25">
      <c r="A813" s="236"/>
      <c r="B813" s="236"/>
      <c r="C813" s="236"/>
      <c r="D813" s="236"/>
      <c r="E813" s="236"/>
      <c r="F813" s="236"/>
      <c r="G813" s="237"/>
      <c r="H813" s="236"/>
      <c r="I813" s="236"/>
      <c r="J813" s="236"/>
      <c r="K813" s="236"/>
      <c r="L813" s="236"/>
      <c r="M813" s="236"/>
      <c r="N813" s="236"/>
      <c r="O813" s="236"/>
      <c r="P813" s="236"/>
      <c r="Q813" s="236"/>
      <c r="R813" s="236"/>
      <c r="S813" s="236"/>
      <c r="T813" s="236"/>
      <c r="U813" s="236"/>
      <c r="V813" s="236"/>
      <c r="W813" s="236"/>
      <c r="X813" s="236"/>
      <c r="Y813" s="236"/>
      <c r="Z813" s="236"/>
      <c r="AA813" s="236"/>
      <c r="AB813" s="236"/>
      <c r="AC813" s="236"/>
    </row>
    <row r="814" spans="1:29" ht="13.2" x14ac:dyDescent="0.25">
      <c r="A814" s="236"/>
      <c r="B814" s="236"/>
      <c r="C814" s="236"/>
      <c r="D814" s="236"/>
      <c r="E814" s="236"/>
      <c r="F814" s="236"/>
      <c r="G814" s="237"/>
      <c r="H814" s="236"/>
      <c r="I814" s="236"/>
      <c r="J814" s="236"/>
      <c r="K814" s="236"/>
      <c r="L814" s="236"/>
      <c r="M814" s="236"/>
      <c r="N814" s="236"/>
      <c r="O814" s="236"/>
      <c r="P814" s="236"/>
      <c r="Q814" s="236"/>
      <c r="R814" s="236"/>
      <c r="S814" s="236"/>
      <c r="T814" s="236"/>
      <c r="U814" s="236"/>
      <c r="V814" s="236"/>
      <c r="W814" s="236"/>
      <c r="X814" s="236"/>
      <c r="Y814" s="236"/>
      <c r="Z814" s="236"/>
      <c r="AA814" s="236"/>
      <c r="AB814" s="236"/>
      <c r="AC814" s="236"/>
    </row>
    <row r="815" spans="1:29" ht="13.2" x14ac:dyDescent="0.25">
      <c r="A815" s="236"/>
      <c r="B815" s="236"/>
      <c r="C815" s="236"/>
      <c r="D815" s="236"/>
      <c r="E815" s="236"/>
      <c r="F815" s="236"/>
      <c r="G815" s="237"/>
      <c r="H815" s="236"/>
      <c r="I815" s="236"/>
      <c r="J815" s="236"/>
      <c r="K815" s="236"/>
      <c r="L815" s="236"/>
      <c r="M815" s="236"/>
      <c r="N815" s="236"/>
      <c r="O815" s="236"/>
      <c r="P815" s="236"/>
      <c r="Q815" s="236"/>
      <c r="R815" s="236"/>
      <c r="S815" s="236"/>
      <c r="T815" s="236"/>
      <c r="U815" s="236"/>
      <c r="V815" s="236"/>
      <c r="W815" s="236"/>
      <c r="X815" s="236"/>
      <c r="Y815" s="236"/>
      <c r="Z815" s="236"/>
      <c r="AA815" s="236"/>
      <c r="AB815" s="236"/>
      <c r="AC815" s="236"/>
    </row>
    <row r="816" spans="1:29" ht="13.2" x14ac:dyDescent="0.25">
      <c r="A816" s="236"/>
      <c r="B816" s="236"/>
      <c r="C816" s="236"/>
      <c r="D816" s="236"/>
      <c r="E816" s="236"/>
      <c r="F816" s="236"/>
      <c r="G816" s="237"/>
      <c r="H816" s="236"/>
      <c r="I816" s="236"/>
      <c r="J816" s="236"/>
      <c r="K816" s="236"/>
      <c r="L816" s="236"/>
      <c r="M816" s="236"/>
      <c r="N816" s="236"/>
      <c r="O816" s="236"/>
      <c r="P816" s="236"/>
      <c r="Q816" s="236"/>
      <c r="R816" s="236"/>
      <c r="S816" s="236"/>
      <c r="T816" s="236"/>
      <c r="U816" s="236"/>
      <c r="V816" s="236"/>
      <c r="W816" s="236"/>
      <c r="X816" s="236"/>
      <c r="Y816" s="236"/>
      <c r="Z816" s="236"/>
      <c r="AA816" s="236"/>
      <c r="AB816" s="236"/>
      <c r="AC816" s="236"/>
    </row>
    <row r="817" spans="1:29" ht="13.2" x14ac:dyDescent="0.25">
      <c r="A817" s="236"/>
      <c r="B817" s="236"/>
      <c r="C817" s="236"/>
      <c r="D817" s="236"/>
      <c r="E817" s="236"/>
      <c r="F817" s="236"/>
      <c r="G817" s="237"/>
      <c r="H817" s="236"/>
      <c r="I817" s="236"/>
      <c r="J817" s="236"/>
      <c r="K817" s="236"/>
      <c r="L817" s="236"/>
      <c r="M817" s="236"/>
      <c r="N817" s="236"/>
      <c r="O817" s="236"/>
      <c r="P817" s="236"/>
      <c r="Q817" s="236"/>
      <c r="R817" s="236"/>
      <c r="S817" s="236"/>
      <c r="T817" s="236"/>
      <c r="U817" s="236"/>
      <c r="V817" s="236"/>
      <c r="W817" s="236"/>
      <c r="X817" s="236"/>
      <c r="Y817" s="236"/>
      <c r="Z817" s="236"/>
      <c r="AA817" s="236"/>
      <c r="AB817" s="236"/>
      <c r="AC817" s="236"/>
    </row>
    <row r="818" spans="1:29" ht="13.2" x14ac:dyDescent="0.25">
      <c r="A818" s="236"/>
      <c r="B818" s="236"/>
      <c r="C818" s="236"/>
      <c r="D818" s="236"/>
      <c r="E818" s="236"/>
      <c r="F818" s="236"/>
      <c r="G818" s="237"/>
      <c r="H818" s="236"/>
      <c r="I818" s="236"/>
      <c r="J818" s="236"/>
      <c r="K818" s="236"/>
      <c r="L818" s="236"/>
      <c r="M818" s="236"/>
      <c r="N818" s="236"/>
      <c r="O818" s="236"/>
      <c r="P818" s="236"/>
      <c r="Q818" s="236"/>
      <c r="R818" s="236"/>
      <c r="S818" s="236"/>
      <c r="T818" s="236"/>
      <c r="U818" s="236"/>
      <c r="V818" s="236"/>
      <c r="W818" s="236"/>
      <c r="X818" s="236"/>
      <c r="Y818" s="236"/>
      <c r="Z818" s="236"/>
      <c r="AA818" s="236"/>
      <c r="AB818" s="236"/>
      <c r="AC818" s="236"/>
    </row>
    <row r="819" spans="1:29" ht="13.2" x14ac:dyDescent="0.25">
      <c r="A819" s="236"/>
      <c r="B819" s="236"/>
      <c r="C819" s="236"/>
      <c r="D819" s="236"/>
      <c r="E819" s="236"/>
      <c r="F819" s="236"/>
      <c r="G819" s="237"/>
      <c r="H819" s="236"/>
      <c r="I819" s="236"/>
      <c r="J819" s="236"/>
      <c r="K819" s="236"/>
      <c r="L819" s="236"/>
      <c r="M819" s="236"/>
      <c r="N819" s="236"/>
      <c r="O819" s="236"/>
      <c r="P819" s="236"/>
      <c r="Q819" s="236"/>
      <c r="R819" s="236"/>
      <c r="S819" s="236"/>
      <c r="T819" s="236"/>
      <c r="U819" s="236"/>
      <c r="V819" s="236"/>
      <c r="W819" s="236"/>
      <c r="X819" s="236"/>
      <c r="Y819" s="236"/>
      <c r="Z819" s="236"/>
      <c r="AA819" s="236"/>
      <c r="AB819" s="236"/>
      <c r="AC819" s="236"/>
    </row>
    <row r="820" spans="1:29" ht="13.2" x14ac:dyDescent="0.25">
      <c r="A820" s="236"/>
      <c r="B820" s="236"/>
      <c r="C820" s="236"/>
      <c r="D820" s="236"/>
      <c r="E820" s="236"/>
      <c r="F820" s="236"/>
      <c r="G820" s="237"/>
      <c r="H820" s="236"/>
      <c r="I820" s="236"/>
      <c r="J820" s="236"/>
      <c r="K820" s="236"/>
      <c r="L820" s="236"/>
      <c r="M820" s="236"/>
      <c r="N820" s="236"/>
      <c r="O820" s="236"/>
      <c r="P820" s="236"/>
      <c r="Q820" s="236"/>
      <c r="R820" s="236"/>
      <c r="S820" s="236"/>
      <c r="T820" s="236"/>
      <c r="U820" s="236"/>
      <c r="V820" s="236"/>
      <c r="W820" s="236"/>
      <c r="X820" s="236"/>
      <c r="Y820" s="236"/>
      <c r="Z820" s="236"/>
      <c r="AA820" s="236"/>
      <c r="AB820" s="236"/>
      <c r="AC820" s="236"/>
    </row>
    <row r="821" spans="1:29" ht="13.2" x14ac:dyDescent="0.25">
      <c r="A821" s="236"/>
      <c r="B821" s="236"/>
      <c r="C821" s="236"/>
      <c r="D821" s="236"/>
      <c r="E821" s="236"/>
      <c r="F821" s="236"/>
      <c r="G821" s="237"/>
      <c r="H821" s="236"/>
      <c r="I821" s="236"/>
      <c r="J821" s="236"/>
      <c r="K821" s="236"/>
      <c r="L821" s="236"/>
      <c r="M821" s="236"/>
      <c r="N821" s="236"/>
      <c r="O821" s="236"/>
      <c r="P821" s="236"/>
      <c r="Q821" s="236"/>
      <c r="R821" s="236"/>
      <c r="S821" s="236"/>
      <c r="T821" s="236"/>
      <c r="U821" s="236"/>
      <c r="V821" s="236"/>
      <c r="W821" s="236"/>
      <c r="X821" s="236"/>
      <c r="Y821" s="236"/>
      <c r="Z821" s="236"/>
      <c r="AA821" s="236"/>
      <c r="AB821" s="236"/>
      <c r="AC821" s="236"/>
    </row>
    <row r="822" spans="1:29" ht="13.2" x14ac:dyDescent="0.25">
      <c r="A822" s="236"/>
      <c r="B822" s="236"/>
      <c r="C822" s="236"/>
      <c r="D822" s="236"/>
      <c r="E822" s="236"/>
      <c r="F822" s="236"/>
      <c r="G822" s="237"/>
      <c r="H822" s="236"/>
      <c r="I822" s="236"/>
      <c r="J822" s="236"/>
      <c r="K822" s="236"/>
      <c r="L822" s="236"/>
      <c r="M822" s="236"/>
      <c r="N822" s="236"/>
      <c r="O822" s="236"/>
      <c r="P822" s="236"/>
      <c r="Q822" s="236"/>
      <c r="R822" s="236"/>
      <c r="S822" s="236"/>
      <c r="T822" s="236"/>
      <c r="U822" s="236"/>
      <c r="V822" s="236"/>
      <c r="W822" s="236"/>
      <c r="X822" s="236"/>
      <c r="Y822" s="236"/>
      <c r="Z822" s="236"/>
      <c r="AA822" s="236"/>
      <c r="AB822" s="236"/>
      <c r="AC822" s="236"/>
    </row>
    <row r="823" spans="1:29" ht="13.2" x14ac:dyDescent="0.25">
      <c r="A823" s="236"/>
      <c r="B823" s="236"/>
      <c r="C823" s="236"/>
      <c r="D823" s="236"/>
      <c r="E823" s="236"/>
      <c r="F823" s="236"/>
      <c r="G823" s="237"/>
      <c r="H823" s="236"/>
      <c r="I823" s="236"/>
      <c r="J823" s="236"/>
      <c r="K823" s="236"/>
      <c r="L823" s="236"/>
      <c r="M823" s="236"/>
      <c r="N823" s="236"/>
      <c r="O823" s="236"/>
      <c r="P823" s="236"/>
      <c r="Q823" s="236"/>
      <c r="R823" s="236"/>
      <c r="S823" s="236"/>
      <c r="T823" s="236"/>
      <c r="U823" s="236"/>
      <c r="V823" s="236"/>
      <c r="W823" s="236"/>
      <c r="X823" s="236"/>
      <c r="Y823" s="236"/>
      <c r="Z823" s="236"/>
      <c r="AA823" s="236"/>
      <c r="AB823" s="236"/>
      <c r="AC823" s="236"/>
    </row>
    <row r="824" spans="1:29" ht="13.2" x14ac:dyDescent="0.25">
      <c r="A824" s="236"/>
      <c r="B824" s="236"/>
      <c r="C824" s="236"/>
      <c r="D824" s="236"/>
      <c r="E824" s="236"/>
      <c r="F824" s="236"/>
      <c r="G824" s="237"/>
      <c r="H824" s="236"/>
      <c r="I824" s="236"/>
      <c r="J824" s="236"/>
      <c r="K824" s="236"/>
      <c r="L824" s="236"/>
      <c r="M824" s="236"/>
      <c r="N824" s="236"/>
      <c r="O824" s="236"/>
      <c r="P824" s="236"/>
      <c r="Q824" s="236"/>
      <c r="R824" s="236"/>
      <c r="S824" s="236"/>
      <c r="T824" s="236"/>
      <c r="U824" s="236"/>
      <c r="V824" s="236"/>
      <c r="W824" s="236"/>
      <c r="X824" s="236"/>
      <c r="Y824" s="236"/>
      <c r="Z824" s="236"/>
      <c r="AA824" s="236"/>
      <c r="AB824" s="236"/>
      <c r="AC824" s="236"/>
    </row>
    <row r="825" spans="1:29" ht="13.2" x14ac:dyDescent="0.25">
      <c r="A825" s="236"/>
      <c r="B825" s="236"/>
      <c r="C825" s="236"/>
      <c r="D825" s="236"/>
      <c r="E825" s="236"/>
      <c r="F825" s="236"/>
      <c r="G825" s="237"/>
      <c r="H825" s="236"/>
      <c r="I825" s="236"/>
      <c r="J825" s="236"/>
      <c r="K825" s="236"/>
      <c r="L825" s="236"/>
      <c r="M825" s="236"/>
      <c r="N825" s="236"/>
      <c r="O825" s="236"/>
      <c r="P825" s="236"/>
      <c r="Q825" s="236"/>
      <c r="R825" s="236"/>
      <c r="S825" s="236"/>
      <c r="T825" s="236"/>
      <c r="U825" s="236"/>
      <c r="V825" s="236"/>
      <c r="W825" s="236"/>
      <c r="X825" s="236"/>
      <c r="Y825" s="236"/>
      <c r="Z825" s="236"/>
      <c r="AA825" s="236"/>
      <c r="AB825" s="236"/>
      <c r="AC825" s="236"/>
    </row>
    <row r="826" spans="1:29" ht="13.2" x14ac:dyDescent="0.25">
      <c r="A826" s="236"/>
      <c r="B826" s="236"/>
      <c r="C826" s="236"/>
      <c r="D826" s="236"/>
      <c r="E826" s="236"/>
      <c r="F826" s="236"/>
      <c r="G826" s="237"/>
      <c r="H826" s="236"/>
      <c r="I826" s="236"/>
      <c r="J826" s="236"/>
      <c r="K826" s="236"/>
      <c r="L826" s="236"/>
      <c r="M826" s="236"/>
      <c r="N826" s="236"/>
      <c r="O826" s="236"/>
      <c r="P826" s="236"/>
      <c r="Q826" s="236"/>
      <c r="R826" s="236"/>
      <c r="S826" s="236"/>
      <c r="T826" s="236"/>
      <c r="U826" s="236"/>
      <c r="V826" s="236"/>
      <c r="W826" s="236"/>
      <c r="X826" s="236"/>
      <c r="Y826" s="236"/>
      <c r="Z826" s="236"/>
      <c r="AA826" s="236"/>
      <c r="AB826" s="236"/>
      <c r="AC826" s="236"/>
    </row>
    <row r="827" spans="1:29" ht="13.2" x14ac:dyDescent="0.25">
      <c r="A827" s="236"/>
      <c r="B827" s="236"/>
      <c r="C827" s="236"/>
      <c r="D827" s="236"/>
      <c r="E827" s="236"/>
      <c r="F827" s="236"/>
      <c r="G827" s="237"/>
      <c r="H827" s="236"/>
      <c r="I827" s="236"/>
      <c r="J827" s="236"/>
      <c r="K827" s="236"/>
      <c r="L827" s="236"/>
      <c r="M827" s="236"/>
      <c r="N827" s="236"/>
      <c r="O827" s="236"/>
      <c r="P827" s="236"/>
      <c r="Q827" s="236"/>
      <c r="R827" s="236"/>
      <c r="S827" s="236"/>
      <c r="T827" s="236"/>
      <c r="U827" s="236"/>
      <c r="V827" s="236"/>
      <c r="W827" s="236"/>
      <c r="X827" s="236"/>
      <c r="Y827" s="236"/>
      <c r="Z827" s="236"/>
      <c r="AA827" s="236"/>
      <c r="AB827" s="236"/>
      <c r="AC827" s="236"/>
    </row>
    <row r="828" spans="1:29" ht="13.2" x14ac:dyDescent="0.25">
      <c r="A828" s="236"/>
      <c r="B828" s="236"/>
      <c r="C828" s="236"/>
      <c r="D828" s="236"/>
      <c r="E828" s="236"/>
      <c r="F828" s="236"/>
      <c r="G828" s="237"/>
      <c r="H828" s="236"/>
      <c r="I828" s="236"/>
      <c r="J828" s="236"/>
      <c r="K828" s="236"/>
      <c r="L828" s="236"/>
      <c r="M828" s="236"/>
      <c r="N828" s="236"/>
      <c r="O828" s="236"/>
      <c r="P828" s="236"/>
      <c r="Q828" s="236"/>
      <c r="R828" s="236"/>
      <c r="S828" s="236"/>
      <c r="T828" s="236"/>
      <c r="U828" s="236"/>
      <c r="V828" s="236"/>
      <c r="W828" s="236"/>
      <c r="X828" s="236"/>
      <c r="Y828" s="236"/>
      <c r="Z828" s="236"/>
      <c r="AA828" s="236"/>
      <c r="AB828" s="236"/>
      <c r="AC828" s="236"/>
    </row>
    <row r="829" spans="1:29" ht="13.2" x14ac:dyDescent="0.25">
      <c r="A829" s="236"/>
      <c r="B829" s="236"/>
      <c r="C829" s="236"/>
      <c r="D829" s="236"/>
      <c r="E829" s="236"/>
      <c r="F829" s="236"/>
      <c r="G829" s="237"/>
      <c r="H829" s="236"/>
      <c r="I829" s="236"/>
      <c r="J829" s="236"/>
      <c r="K829" s="236"/>
      <c r="L829" s="236"/>
      <c r="M829" s="236"/>
      <c r="N829" s="236"/>
      <c r="O829" s="236"/>
      <c r="P829" s="236"/>
      <c r="Q829" s="236"/>
      <c r="R829" s="236"/>
      <c r="S829" s="236"/>
      <c r="T829" s="236"/>
      <c r="U829" s="236"/>
      <c r="V829" s="236"/>
      <c r="W829" s="236"/>
      <c r="X829" s="236"/>
      <c r="Y829" s="236"/>
      <c r="Z829" s="236"/>
      <c r="AA829" s="236"/>
      <c r="AB829" s="236"/>
      <c r="AC829" s="236"/>
    </row>
    <row r="830" spans="1:29" ht="13.2" x14ac:dyDescent="0.25">
      <c r="A830" s="236"/>
      <c r="B830" s="236"/>
      <c r="C830" s="236"/>
      <c r="D830" s="236"/>
      <c r="E830" s="236"/>
      <c r="F830" s="236"/>
      <c r="G830" s="237"/>
      <c r="H830" s="236"/>
      <c r="I830" s="236"/>
      <c r="J830" s="236"/>
      <c r="K830" s="236"/>
      <c r="L830" s="236"/>
      <c r="M830" s="236"/>
      <c r="N830" s="236"/>
      <c r="O830" s="236"/>
      <c r="P830" s="236"/>
      <c r="Q830" s="236"/>
      <c r="R830" s="236"/>
      <c r="S830" s="236"/>
      <c r="T830" s="236"/>
      <c r="U830" s="236"/>
      <c r="V830" s="236"/>
      <c r="W830" s="236"/>
      <c r="X830" s="236"/>
      <c r="Y830" s="236"/>
      <c r="Z830" s="236"/>
      <c r="AA830" s="236"/>
      <c r="AB830" s="236"/>
      <c r="AC830" s="236"/>
    </row>
    <row r="831" spans="1:29" ht="13.2" x14ac:dyDescent="0.25">
      <c r="A831" s="236"/>
      <c r="B831" s="236"/>
      <c r="C831" s="236"/>
      <c r="D831" s="236"/>
      <c r="E831" s="236"/>
      <c r="F831" s="236"/>
      <c r="G831" s="237"/>
      <c r="H831" s="236"/>
      <c r="I831" s="236"/>
      <c r="J831" s="236"/>
      <c r="K831" s="236"/>
      <c r="L831" s="236"/>
      <c r="M831" s="236"/>
      <c r="N831" s="236"/>
      <c r="O831" s="236"/>
      <c r="P831" s="236"/>
      <c r="Q831" s="236"/>
      <c r="R831" s="236"/>
      <c r="S831" s="236"/>
      <c r="T831" s="236"/>
      <c r="U831" s="236"/>
      <c r="V831" s="236"/>
      <c r="W831" s="236"/>
      <c r="X831" s="236"/>
      <c r="Y831" s="236"/>
      <c r="Z831" s="236"/>
      <c r="AA831" s="236"/>
      <c r="AB831" s="236"/>
      <c r="AC831" s="236"/>
    </row>
    <row r="832" spans="1:29" ht="13.2" x14ac:dyDescent="0.25">
      <c r="A832" s="236"/>
      <c r="B832" s="236"/>
      <c r="C832" s="236"/>
      <c r="D832" s="236"/>
      <c r="E832" s="236"/>
      <c r="F832" s="236"/>
      <c r="G832" s="237"/>
      <c r="H832" s="236"/>
      <c r="I832" s="236"/>
      <c r="J832" s="236"/>
      <c r="K832" s="236"/>
      <c r="L832" s="236"/>
      <c r="M832" s="236"/>
      <c r="N832" s="236"/>
      <c r="O832" s="236"/>
      <c r="P832" s="236"/>
      <c r="Q832" s="236"/>
      <c r="R832" s="236"/>
      <c r="S832" s="236"/>
      <c r="T832" s="236"/>
      <c r="U832" s="236"/>
      <c r="V832" s="236"/>
      <c r="W832" s="236"/>
      <c r="X832" s="236"/>
      <c r="Y832" s="236"/>
      <c r="Z832" s="236"/>
      <c r="AA832" s="236"/>
      <c r="AB832" s="236"/>
      <c r="AC832" s="236"/>
    </row>
    <row r="833" spans="1:29" ht="13.2" x14ac:dyDescent="0.25">
      <c r="A833" s="236"/>
      <c r="B833" s="236"/>
      <c r="C833" s="236"/>
      <c r="D833" s="236"/>
      <c r="E833" s="236"/>
      <c r="F833" s="236"/>
      <c r="G833" s="237"/>
      <c r="H833" s="236"/>
      <c r="I833" s="236"/>
      <c r="J833" s="236"/>
      <c r="K833" s="236"/>
      <c r="L833" s="236"/>
      <c r="M833" s="236"/>
      <c r="N833" s="236"/>
      <c r="O833" s="236"/>
      <c r="P833" s="236"/>
      <c r="Q833" s="236"/>
      <c r="R833" s="236"/>
      <c r="S833" s="236"/>
      <c r="T833" s="236"/>
      <c r="U833" s="236"/>
      <c r="V833" s="236"/>
      <c r="W833" s="236"/>
      <c r="X833" s="236"/>
      <c r="Y833" s="236"/>
      <c r="Z833" s="236"/>
      <c r="AA833" s="236"/>
      <c r="AB833" s="236"/>
      <c r="AC833" s="236"/>
    </row>
    <row r="834" spans="1:29" ht="13.2" x14ac:dyDescent="0.25">
      <c r="A834" s="236"/>
      <c r="B834" s="236"/>
      <c r="C834" s="236"/>
      <c r="D834" s="236"/>
      <c r="E834" s="236"/>
      <c r="F834" s="236"/>
      <c r="G834" s="237"/>
      <c r="H834" s="236"/>
      <c r="I834" s="236"/>
      <c r="J834" s="236"/>
      <c r="K834" s="236"/>
      <c r="L834" s="236"/>
      <c r="M834" s="236"/>
      <c r="N834" s="236"/>
      <c r="O834" s="236"/>
      <c r="P834" s="236"/>
      <c r="Q834" s="236"/>
      <c r="R834" s="236"/>
      <c r="S834" s="236"/>
      <c r="T834" s="236"/>
      <c r="U834" s="236"/>
      <c r="V834" s="236"/>
      <c r="W834" s="236"/>
      <c r="X834" s="236"/>
      <c r="Y834" s="236"/>
      <c r="Z834" s="236"/>
      <c r="AA834" s="236"/>
      <c r="AB834" s="236"/>
      <c r="AC834" s="236"/>
    </row>
    <row r="835" spans="1:29" ht="13.2" x14ac:dyDescent="0.25">
      <c r="A835" s="236"/>
      <c r="B835" s="236"/>
      <c r="C835" s="236"/>
      <c r="D835" s="236"/>
      <c r="E835" s="236"/>
      <c r="F835" s="236"/>
      <c r="G835" s="237"/>
      <c r="H835" s="236"/>
      <c r="I835" s="236"/>
      <c r="J835" s="236"/>
      <c r="K835" s="236"/>
      <c r="L835" s="236"/>
      <c r="M835" s="236"/>
      <c r="N835" s="236"/>
      <c r="O835" s="236"/>
      <c r="P835" s="236"/>
      <c r="Q835" s="236"/>
      <c r="R835" s="236"/>
      <c r="S835" s="236"/>
      <c r="T835" s="236"/>
      <c r="U835" s="236"/>
      <c r="V835" s="236"/>
      <c r="W835" s="236"/>
      <c r="X835" s="236"/>
      <c r="Y835" s="236"/>
      <c r="Z835" s="236"/>
      <c r="AA835" s="236"/>
      <c r="AB835" s="236"/>
      <c r="AC835" s="236"/>
    </row>
    <row r="836" spans="1:29" ht="13.2" x14ac:dyDescent="0.25">
      <c r="A836" s="236"/>
      <c r="B836" s="236"/>
      <c r="C836" s="236"/>
      <c r="D836" s="236"/>
      <c r="E836" s="236"/>
      <c r="F836" s="236"/>
      <c r="G836" s="237"/>
      <c r="H836" s="236"/>
      <c r="I836" s="236"/>
      <c r="J836" s="236"/>
      <c r="K836" s="236"/>
      <c r="L836" s="236"/>
      <c r="M836" s="236"/>
      <c r="N836" s="236"/>
      <c r="O836" s="236"/>
      <c r="P836" s="236"/>
      <c r="Q836" s="236"/>
      <c r="R836" s="236"/>
      <c r="S836" s="236"/>
      <c r="T836" s="236"/>
      <c r="U836" s="236"/>
      <c r="V836" s="236"/>
      <c r="W836" s="236"/>
      <c r="X836" s="236"/>
      <c r="Y836" s="236"/>
      <c r="Z836" s="236"/>
      <c r="AA836" s="236"/>
      <c r="AB836" s="236"/>
      <c r="AC836" s="236"/>
    </row>
    <row r="837" spans="1:29" ht="13.2" x14ac:dyDescent="0.25">
      <c r="A837" s="236"/>
      <c r="B837" s="236"/>
      <c r="C837" s="236"/>
      <c r="D837" s="236"/>
      <c r="E837" s="236"/>
      <c r="F837" s="236"/>
      <c r="G837" s="237"/>
      <c r="H837" s="236"/>
      <c r="I837" s="236"/>
      <c r="J837" s="236"/>
      <c r="K837" s="236"/>
      <c r="L837" s="236"/>
      <c r="M837" s="236"/>
      <c r="N837" s="236"/>
      <c r="O837" s="236"/>
      <c r="P837" s="236"/>
      <c r="Q837" s="236"/>
      <c r="R837" s="236"/>
      <c r="S837" s="236"/>
      <c r="T837" s="236"/>
      <c r="U837" s="236"/>
      <c r="V837" s="236"/>
      <c r="W837" s="236"/>
      <c r="X837" s="236"/>
      <c r="Y837" s="236"/>
      <c r="Z837" s="236"/>
      <c r="AA837" s="236"/>
      <c r="AB837" s="236"/>
      <c r="AC837" s="236"/>
    </row>
    <row r="838" spans="1:29" ht="13.2" x14ac:dyDescent="0.25">
      <c r="A838" s="236"/>
      <c r="B838" s="236"/>
      <c r="C838" s="236"/>
      <c r="D838" s="236"/>
      <c r="E838" s="236"/>
      <c r="F838" s="236"/>
      <c r="G838" s="237"/>
      <c r="H838" s="236"/>
      <c r="I838" s="236"/>
      <c r="J838" s="236"/>
      <c r="K838" s="236"/>
      <c r="L838" s="236"/>
      <c r="M838" s="236"/>
      <c r="N838" s="236"/>
      <c r="O838" s="236"/>
      <c r="P838" s="236"/>
      <c r="Q838" s="236"/>
      <c r="R838" s="236"/>
      <c r="S838" s="236"/>
      <c r="T838" s="236"/>
      <c r="U838" s="236"/>
      <c r="V838" s="236"/>
      <c r="W838" s="236"/>
      <c r="X838" s="236"/>
      <c r="Y838" s="236"/>
      <c r="Z838" s="236"/>
      <c r="AA838" s="236"/>
      <c r="AB838" s="236"/>
      <c r="AC838" s="236"/>
    </row>
    <row r="839" spans="1:29" ht="13.2" x14ac:dyDescent="0.25">
      <c r="A839" s="236"/>
      <c r="B839" s="236"/>
      <c r="C839" s="236"/>
      <c r="D839" s="236"/>
      <c r="E839" s="236"/>
      <c r="F839" s="236"/>
      <c r="G839" s="237"/>
      <c r="H839" s="236"/>
      <c r="I839" s="236"/>
      <c r="J839" s="236"/>
      <c r="K839" s="236"/>
      <c r="L839" s="236"/>
      <c r="M839" s="236"/>
      <c r="N839" s="236"/>
      <c r="O839" s="236"/>
      <c r="P839" s="236"/>
      <c r="Q839" s="236"/>
      <c r="R839" s="236"/>
      <c r="S839" s="236"/>
      <c r="T839" s="236"/>
      <c r="U839" s="236"/>
      <c r="V839" s="236"/>
      <c r="W839" s="236"/>
      <c r="X839" s="236"/>
      <c r="Y839" s="236"/>
      <c r="Z839" s="236"/>
      <c r="AA839" s="236"/>
      <c r="AB839" s="236"/>
      <c r="AC839" s="236"/>
    </row>
    <row r="840" spans="1:29" ht="13.2" x14ac:dyDescent="0.25">
      <c r="A840" s="236"/>
      <c r="B840" s="236"/>
      <c r="C840" s="236"/>
      <c r="D840" s="236"/>
      <c r="E840" s="236"/>
      <c r="F840" s="236"/>
      <c r="G840" s="237"/>
      <c r="H840" s="236"/>
      <c r="I840" s="236"/>
      <c r="J840" s="236"/>
      <c r="K840" s="236"/>
      <c r="L840" s="236"/>
      <c r="M840" s="236"/>
      <c r="N840" s="236"/>
      <c r="O840" s="236"/>
      <c r="P840" s="236"/>
      <c r="Q840" s="236"/>
      <c r="R840" s="236"/>
      <c r="S840" s="236"/>
      <c r="T840" s="236"/>
      <c r="U840" s="236"/>
      <c r="V840" s="236"/>
      <c r="W840" s="236"/>
      <c r="X840" s="236"/>
      <c r="Y840" s="236"/>
      <c r="Z840" s="236"/>
      <c r="AA840" s="236"/>
      <c r="AB840" s="236"/>
      <c r="AC840" s="236"/>
    </row>
    <row r="841" spans="1:29" ht="13.2" x14ac:dyDescent="0.25">
      <c r="A841" s="236"/>
      <c r="B841" s="236"/>
      <c r="C841" s="236"/>
      <c r="D841" s="236"/>
      <c r="E841" s="236"/>
      <c r="F841" s="236"/>
      <c r="G841" s="237"/>
      <c r="H841" s="236"/>
      <c r="I841" s="236"/>
      <c r="J841" s="236"/>
      <c r="K841" s="236"/>
      <c r="L841" s="236"/>
      <c r="M841" s="236"/>
      <c r="N841" s="236"/>
      <c r="O841" s="236"/>
      <c r="P841" s="236"/>
      <c r="Q841" s="236"/>
      <c r="R841" s="236"/>
      <c r="S841" s="236"/>
      <c r="T841" s="236"/>
      <c r="U841" s="236"/>
      <c r="V841" s="236"/>
      <c r="W841" s="236"/>
      <c r="X841" s="236"/>
      <c r="Y841" s="236"/>
      <c r="Z841" s="236"/>
      <c r="AA841" s="236"/>
      <c r="AB841" s="236"/>
      <c r="AC841" s="236"/>
    </row>
    <row r="842" spans="1:29" ht="13.2" x14ac:dyDescent="0.25">
      <c r="A842" s="236"/>
      <c r="B842" s="236"/>
      <c r="C842" s="236"/>
      <c r="D842" s="236"/>
      <c r="E842" s="236"/>
      <c r="F842" s="236"/>
      <c r="G842" s="237"/>
      <c r="H842" s="236"/>
      <c r="I842" s="236"/>
      <c r="J842" s="236"/>
      <c r="K842" s="236"/>
      <c r="L842" s="236"/>
      <c r="M842" s="236"/>
      <c r="N842" s="236"/>
      <c r="O842" s="236"/>
      <c r="P842" s="236"/>
      <c r="Q842" s="236"/>
      <c r="R842" s="236"/>
      <c r="S842" s="236"/>
      <c r="T842" s="236"/>
      <c r="U842" s="236"/>
      <c r="V842" s="236"/>
      <c r="W842" s="236"/>
      <c r="X842" s="236"/>
      <c r="Y842" s="236"/>
      <c r="Z842" s="236"/>
      <c r="AA842" s="236"/>
      <c r="AB842" s="236"/>
      <c r="AC842" s="236"/>
    </row>
    <row r="843" spans="1:29" ht="13.2" x14ac:dyDescent="0.25">
      <c r="A843" s="236"/>
      <c r="B843" s="236"/>
      <c r="C843" s="236"/>
      <c r="D843" s="236"/>
      <c r="E843" s="236"/>
      <c r="F843" s="236"/>
      <c r="G843" s="237"/>
      <c r="H843" s="236"/>
      <c r="I843" s="236"/>
      <c r="J843" s="236"/>
      <c r="K843" s="236"/>
      <c r="L843" s="236"/>
      <c r="M843" s="236"/>
      <c r="N843" s="236"/>
      <c r="O843" s="236"/>
      <c r="P843" s="236"/>
      <c r="Q843" s="236"/>
      <c r="R843" s="236"/>
      <c r="S843" s="236"/>
      <c r="T843" s="236"/>
      <c r="U843" s="236"/>
      <c r="V843" s="236"/>
      <c r="W843" s="236"/>
      <c r="X843" s="236"/>
      <c r="Y843" s="236"/>
      <c r="Z843" s="236"/>
      <c r="AA843" s="236"/>
      <c r="AB843" s="236"/>
      <c r="AC843" s="236"/>
    </row>
    <row r="844" spans="1:29" ht="13.2" x14ac:dyDescent="0.25">
      <c r="A844" s="236"/>
      <c r="B844" s="236"/>
      <c r="C844" s="236"/>
      <c r="D844" s="236"/>
      <c r="E844" s="236"/>
      <c r="F844" s="236"/>
      <c r="G844" s="237"/>
      <c r="H844" s="236"/>
      <c r="I844" s="236"/>
      <c r="J844" s="236"/>
      <c r="K844" s="236"/>
      <c r="L844" s="236"/>
      <c r="M844" s="236"/>
      <c r="N844" s="236"/>
      <c r="O844" s="236"/>
      <c r="P844" s="236"/>
      <c r="Q844" s="236"/>
      <c r="R844" s="236"/>
      <c r="S844" s="236"/>
      <c r="T844" s="236"/>
      <c r="U844" s="236"/>
      <c r="V844" s="236"/>
      <c r="W844" s="236"/>
      <c r="X844" s="236"/>
      <c r="Y844" s="236"/>
      <c r="Z844" s="236"/>
      <c r="AA844" s="236"/>
      <c r="AB844" s="236"/>
      <c r="AC844" s="236"/>
    </row>
    <row r="845" spans="1:29" ht="13.2" x14ac:dyDescent="0.25">
      <c r="A845" s="236"/>
      <c r="B845" s="236"/>
      <c r="C845" s="236"/>
      <c r="D845" s="236"/>
      <c r="E845" s="236"/>
      <c r="F845" s="236"/>
      <c r="G845" s="237"/>
      <c r="H845" s="236"/>
      <c r="I845" s="236"/>
      <c r="J845" s="236"/>
      <c r="K845" s="236"/>
      <c r="L845" s="236"/>
      <c r="M845" s="236"/>
      <c r="N845" s="236"/>
      <c r="O845" s="236"/>
      <c r="P845" s="236"/>
      <c r="Q845" s="236"/>
      <c r="R845" s="236"/>
      <c r="S845" s="236"/>
      <c r="T845" s="236"/>
      <c r="U845" s="236"/>
      <c r="V845" s="236"/>
      <c r="W845" s="236"/>
      <c r="X845" s="236"/>
      <c r="Y845" s="236"/>
      <c r="Z845" s="236"/>
      <c r="AA845" s="236"/>
      <c r="AB845" s="236"/>
      <c r="AC845" s="236"/>
    </row>
    <row r="846" spans="1:29" ht="13.2" x14ac:dyDescent="0.25">
      <c r="A846" s="236"/>
      <c r="B846" s="236"/>
      <c r="C846" s="236"/>
      <c r="D846" s="236"/>
      <c r="E846" s="236"/>
      <c r="F846" s="236"/>
      <c r="G846" s="237"/>
      <c r="H846" s="236"/>
      <c r="I846" s="236"/>
      <c r="J846" s="236"/>
      <c r="K846" s="236"/>
      <c r="L846" s="236"/>
      <c r="M846" s="236"/>
      <c r="N846" s="236"/>
      <c r="O846" s="236"/>
      <c r="P846" s="236"/>
      <c r="Q846" s="236"/>
      <c r="R846" s="236"/>
      <c r="S846" s="236"/>
      <c r="T846" s="236"/>
      <c r="U846" s="236"/>
      <c r="V846" s="236"/>
      <c r="W846" s="236"/>
      <c r="X846" s="236"/>
      <c r="Y846" s="236"/>
      <c r="Z846" s="236"/>
      <c r="AA846" s="236"/>
      <c r="AB846" s="236"/>
      <c r="AC846" s="236"/>
    </row>
    <row r="847" spans="1:29" ht="13.2" x14ac:dyDescent="0.25">
      <c r="A847" s="236"/>
      <c r="B847" s="236"/>
      <c r="C847" s="236"/>
      <c r="D847" s="236"/>
      <c r="E847" s="236"/>
      <c r="F847" s="236"/>
      <c r="G847" s="237"/>
      <c r="H847" s="236"/>
      <c r="I847" s="236"/>
      <c r="J847" s="236"/>
      <c r="K847" s="236"/>
      <c r="L847" s="236"/>
      <c r="M847" s="236"/>
      <c r="N847" s="236"/>
      <c r="O847" s="236"/>
      <c r="P847" s="236"/>
      <c r="Q847" s="236"/>
      <c r="R847" s="236"/>
      <c r="S847" s="236"/>
      <c r="T847" s="236"/>
      <c r="U847" s="236"/>
      <c r="V847" s="236"/>
      <c r="W847" s="236"/>
      <c r="X847" s="236"/>
      <c r="Y847" s="236"/>
      <c r="Z847" s="236"/>
      <c r="AA847" s="236"/>
      <c r="AB847" s="236"/>
      <c r="AC847" s="236"/>
    </row>
    <row r="848" spans="1:29" ht="13.2" x14ac:dyDescent="0.25">
      <c r="A848" s="236"/>
      <c r="B848" s="236"/>
      <c r="C848" s="236"/>
      <c r="D848" s="236"/>
      <c r="E848" s="236"/>
      <c r="F848" s="236"/>
      <c r="G848" s="237"/>
      <c r="H848" s="236"/>
      <c r="I848" s="236"/>
      <c r="J848" s="236"/>
      <c r="K848" s="236"/>
      <c r="L848" s="236"/>
      <c r="M848" s="236"/>
      <c r="N848" s="236"/>
      <c r="O848" s="236"/>
      <c r="P848" s="236"/>
      <c r="Q848" s="236"/>
      <c r="R848" s="236"/>
      <c r="S848" s="236"/>
      <c r="T848" s="236"/>
      <c r="U848" s="236"/>
      <c r="V848" s="236"/>
      <c r="W848" s="236"/>
      <c r="X848" s="236"/>
      <c r="Y848" s="236"/>
      <c r="Z848" s="236"/>
      <c r="AA848" s="236"/>
      <c r="AB848" s="236"/>
      <c r="AC848" s="236"/>
    </row>
    <row r="849" spans="1:29" ht="13.2" x14ac:dyDescent="0.25">
      <c r="A849" s="236"/>
      <c r="B849" s="236"/>
      <c r="C849" s="236"/>
      <c r="D849" s="236"/>
      <c r="E849" s="236"/>
      <c r="F849" s="236"/>
      <c r="G849" s="237"/>
      <c r="H849" s="236"/>
      <c r="I849" s="236"/>
      <c r="J849" s="236"/>
      <c r="K849" s="236"/>
      <c r="L849" s="236"/>
      <c r="M849" s="236"/>
      <c r="N849" s="236"/>
      <c r="O849" s="236"/>
      <c r="P849" s="236"/>
      <c r="Q849" s="236"/>
      <c r="R849" s="236"/>
      <c r="S849" s="236"/>
      <c r="T849" s="236"/>
      <c r="U849" s="236"/>
      <c r="V849" s="236"/>
      <c r="W849" s="236"/>
      <c r="X849" s="236"/>
      <c r="Y849" s="236"/>
      <c r="Z849" s="236"/>
      <c r="AA849" s="236"/>
      <c r="AB849" s="236"/>
      <c r="AC849" s="236"/>
    </row>
    <row r="850" spans="1:29" ht="13.2" x14ac:dyDescent="0.25">
      <c r="A850" s="236"/>
      <c r="B850" s="236"/>
      <c r="C850" s="236"/>
      <c r="D850" s="236"/>
      <c r="E850" s="236"/>
      <c r="F850" s="236"/>
      <c r="G850" s="237"/>
      <c r="H850" s="236"/>
      <c r="I850" s="236"/>
      <c r="J850" s="236"/>
      <c r="K850" s="236"/>
      <c r="L850" s="236"/>
      <c r="M850" s="236"/>
      <c r="N850" s="236"/>
      <c r="O850" s="236"/>
      <c r="P850" s="236"/>
      <c r="Q850" s="236"/>
      <c r="R850" s="236"/>
      <c r="S850" s="236"/>
      <c r="T850" s="236"/>
      <c r="U850" s="236"/>
      <c r="V850" s="236"/>
      <c r="W850" s="236"/>
      <c r="X850" s="236"/>
      <c r="Y850" s="236"/>
      <c r="Z850" s="236"/>
      <c r="AA850" s="236"/>
      <c r="AB850" s="236"/>
      <c r="AC850" s="236"/>
    </row>
    <row r="851" spans="1:29" ht="13.2" x14ac:dyDescent="0.25">
      <c r="A851" s="236"/>
      <c r="B851" s="236"/>
      <c r="C851" s="236"/>
      <c r="D851" s="236"/>
      <c r="E851" s="236"/>
      <c r="F851" s="236"/>
      <c r="G851" s="237"/>
      <c r="H851" s="236"/>
      <c r="I851" s="236"/>
      <c r="J851" s="236"/>
      <c r="K851" s="236"/>
      <c r="L851" s="236"/>
      <c r="M851" s="236"/>
      <c r="N851" s="236"/>
      <c r="O851" s="236"/>
      <c r="P851" s="236"/>
      <c r="Q851" s="236"/>
      <c r="R851" s="236"/>
      <c r="S851" s="236"/>
      <c r="T851" s="236"/>
      <c r="U851" s="236"/>
      <c r="V851" s="236"/>
      <c r="W851" s="236"/>
      <c r="X851" s="236"/>
      <c r="Y851" s="236"/>
      <c r="Z851" s="236"/>
      <c r="AA851" s="236"/>
      <c r="AB851" s="236"/>
      <c r="AC851" s="236"/>
    </row>
    <row r="852" spans="1:29" ht="13.2" x14ac:dyDescent="0.25">
      <c r="A852" s="236"/>
      <c r="B852" s="236"/>
      <c r="C852" s="236"/>
      <c r="D852" s="236"/>
      <c r="E852" s="236"/>
      <c r="F852" s="236"/>
      <c r="G852" s="237"/>
      <c r="H852" s="236"/>
      <c r="I852" s="236"/>
      <c r="J852" s="236"/>
      <c r="K852" s="236"/>
      <c r="L852" s="236"/>
      <c r="M852" s="236"/>
      <c r="N852" s="236"/>
      <c r="O852" s="236"/>
      <c r="P852" s="236"/>
      <c r="Q852" s="236"/>
      <c r="R852" s="236"/>
      <c r="S852" s="236"/>
      <c r="T852" s="236"/>
      <c r="U852" s="236"/>
      <c r="V852" s="236"/>
      <c r="W852" s="236"/>
      <c r="X852" s="236"/>
      <c r="Y852" s="236"/>
      <c r="Z852" s="236"/>
      <c r="AA852" s="236"/>
      <c r="AB852" s="236"/>
      <c r="AC852" s="236"/>
    </row>
    <row r="853" spans="1:29" ht="13.2" x14ac:dyDescent="0.25">
      <c r="A853" s="236"/>
      <c r="B853" s="236"/>
      <c r="C853" s="236"/>
      <c r="D853" s="236"/>
      <c r="E853" s="236"/>
      <c r="F853" s="236"/>
      <c r="G853" s="237"/>
      <c r="H853" s="236"/>
      <c r="I853" s="236"/>
      <c r="J853" s="236"/>
      <c r="K853" s="236"/>
      <c r="L853" s="236"/>
      <c r="M853" s="236"/>
      <c r="N853" s="236"/>
      <c r="O853" s="236"/>
      <c r="P853" s="236"/>
      <c r="Q853" s="236"/>
      <c r="R853" s="236"/>
      <c r="S853" s="236"/>
      <c r="T853" s="236"/>
      <c r="U853" s="236"/>
      <c r="V853" s="236"/>
      <c r="W853" s="236"/>
      <c r="X853" s="236"/>
      <c r="Y853" s="236"/>
      <c r="Z853" s="236"/>
      <c r="AA853" s="236"/>
      <c r="AB853" s="236"/>
      <c r="AC853" s="236"/>
    </row>
    <row r="854" spans="1:29" ht="13.2" x14ac:dyDescent="0.25">
      <c r="A854" s="236"/>
      <c r="B854" s="236"/>
      <c r="C854" s="236"/>
      <c r="D854" s="236"/>
      <c r="E854" s="236"/>
      <c r="F854" s="236"/>
      <c r="G854" s="237"/>
      <c r="H854" s="236"/>
      <c r="I854" s="236"/>
      <c r="J854" s="236"/>
      <c r="K854" s="236"/>
      <c r="L854" s="236"/>
      <c r="M854" s="236"/>
      <c r="N854" s="236"/>
      <c r="O854" s="236"/>
      <c r="P854" s="236"/>
      <c r="Q854" s="236"/>
      <c r="R854" s="236"/>
      <c r="S854" s="236"/>
      <c r="T854" s="236"/>
      <c r="U854" s="236"/>
      <c r="V854" s="236"/>
      <c r="W854" s="236"/>
      <c r="X854" s="236"/>
      <c r="Y854" s="236"/>
      <c r="Z854" s="236"/>
      <c r="AA854" s="236"/>
      <c r="AB854" s="236"/>
      <c r="AC854" s="236"/>
    </row>
    <row r="855" spans="1:29" ht="13.2" x14ac:dyDescent="0.25">
      <c r="A855" s="236"/>
      <c r="B855" s="236"/>
      <c r="C855" s="236"/>
      <c r="D855" s="236"/>
      <c r="E855" s="236"/>
      <c r="F855" s="236"/>
      <c r="G855" s="237"/>
      <c r="H855" s="236"/>
      <c r="I855" s="236"/>
      <c r="J855" s="236"/>
      <c r="K855" s="236"/>
      <c r="L855" s="236"/>
      <c r="M855" s="236"/>
      <c r="N855" s="236"/>
      <c r="O855" s="236"/>
      <c r="P855" s="236"/>
      <c r="Q855" s="236"/>
      <c r="R855" s="236"/>
      <c r="S855" s="236"/>
      <c r="T855" s="236"/>
      <c r="U855" s="236"/>
      <c r="V855" s="236"/>
      <c r="W855" s="236"/>
      <c r="X855" s="236"/>
      <c r="Y855" s="236"/>
      <c r="Z855" s="236"/>
      <c r="AA855" s="236"/>
      <c r="AB855" s="236"/>
      <c r="AC855" s="236"/>
    </row>
    <row r="856" spans="1:29" ht="13.2" x14ac:dyDescent="0.25">
      <c r="A856" s="236"/>
      <c r="B856" s="236"/>
      <c r="C856" s="236"/>
      <c r="D856" s="236"/>
      <c r="E856" s="236"/>
      <c r="F856" s="236"/>
      <c r="G856" s="237"/>
      <c r="H856" s="236"/>
      <c r="I856" s="236"/>
      <c r="J856" s="236"/>
      <c r="K856" s="236"/>
      <c r="L856" s="236"/>
      <c r="M856" s="236"/>
      <c r="N856" s="236"/>
      <c r="O856" s="236"/>
      <c r="P856" s="236"/>
      <c r="Q856" s="236"/>
      <c r="R856" s="236"/>
      <c r="S856" s="236"/>
      <c r="T856" s="236"/>
      <c r="U856" s="236"/>
      <c r="V856" s="236"/>
      <c r="W856" s="236"/>
      <c r="X856" s="236"/>
      <c r="Y856" s="236"/>
      <c r="Z856" s="236"/>
      <c r="AA856" s="236"/>
      <c r="AB856" s="236"/>
      <c r="AC856" s="236"/>
    </row>
    <row r="857" spans="1:29" ht="13.2" x14ac:dyDescent="0.25">
      <c r="A857" s="236"/>
      <c r="B857" s="236"/>
      <c r="C857" s="236"/>
      <c r="D857" s="236"/>
      <c r="E857" s="236"/>
      <c r="F857" s="236"/>
      <c r="G857" s="237"/>
      <c r="H857" s="236"/>
      <c r="I857" s="236"/>
      <c r="J857" s="236"/>
      <c r="K857" s="236"/>
      <c r="L857" s="236"/>
      <c r="M857" s="236"/>
      <c r="N857" s="236"/>
      <c r="O857" s="236"/>
      <c r="P857" s="236"/>
      <c r="Q857" s="236"/>
      <c r="R857" s="236"/>
      <c r="S857" s="236"/>
      <c r="T857" s="236"/>
      <c r="U857" s="236"/>
      <c r="V857" s="236"/>
      <c r="W857" s="236"/>
      <c r="X857" s="236"/>
      <c r="Y857" s="236"/>
      <c r="Z857" s="236"/>
      <c r="AA857" s="236"/>
      <c r="AB857" s="236"/>
      <c r="AC857" s="236"/>
    </row>
    <row r="858" spans="1:29" ht="13.2" x14ac:dyDescent="0.25">
      <c r="A858" s="236"/>
      <c r="B858" s="236"/>
      <c r="C858" s="236"/>
      <c r="D858" s="236"/>
      <c r="E858" s="236"/>
      <c r="F858" s="236"/>
      <c r="G858" s="237"/>
      <c r="H858" s="236"/>
      <c r="I858" s="236"/>
      <c r="J858" s="236"/>
      <c r="K858" s="236"/>
      <c r="L858" s="236"/>
      <c r="M858" s="236"/>
      <c r="N858" s="236"/>
      <c r="O858" s="236"/>
      <c r="P858" s="236"/>
      <c r="Q858" s="236"/>
      <c r="R858" s="236"/>
      <c r="S858" s="236"/>
      <c r="T858" s="236"/>
      <c r="U858" s="236"/>
      <c r="V858" s="236"/>
      <c r="W858" s="236"/>
      <c r="X858" s="236"/>
      <c r="Y858" s="236"/>
      <c r="Z858" s="236"/>
      <c r="AA858" s="236"/>
      <c r="AB858" s="236"/>
      <c r="AC858" s="236"/>
    </row>
    <row r="859" spans="1:29" ht="13.2" x14ac:dyDescent="0.25">
      <c r="A859" s="236"/>
      <c r="B859" s="236"/>
      <c r="C859" s="236"/>
      <c r="D859" s="236"/>
      <c r="E859" s="236"/>
      <c r="F859" s="236"/>
      <c r="G859" s="237"/>
      <c r="H859" s="236"/>
      <c r="I859" s="236"/>
      <c r="J859" s="236"/>
      <c r="K859" s="236"/>
      <c r="L859" s="236"/>
      <c r="M859" s="236"/>
      <c r="N859" s="236"/>
      <c r="O859" s="236"/>
      <c r="P859" s="236"/>
      <c r="Q859" s="236"/>
      <c r="R859" s="236"/>
      <c r="S859" s="236"/>
      <c r="T859" s="236"/>
      <c r="U859" s="236"/>
      <c r="V859" s="236"/>
      <c r="W859" s="236"/>
      <c r="X859" s="236"/>
      <c r="Y859" s="236"/>
      <c r="Z859" s="236"/>
      <c r="AA859" s="236"/>
      <c r="AB859" s="236"/>
      <c r="AC859" s="236"/>
    </row>
    <row r="860" spans="1:29" ht="13.2" x14ac:dyDescent="0.25">
      <c r="A860" s="236"/>
      <c r="B860" s="236"/>
      <c r="C860" s="236"/>
      <c r="D860" s="236"/>
      <c r="E860" s="236"/>
      <c r="F860" s="236"/>
      <c r="G860" s="237"/>
      <c r="H860" s="236"/>
      <c r="I860" s="236"/>
      <c r="J860" s="236"/>
      <c r="K860" s="236"/>
      <c r="L860" s="236"/>
      <c r="M860" s="236"/>
      <c r="N860" s="236"/>
      <c r="O860" s="236"/>
      <c r="P860" s="236"/>
      <c r="Q860" s="236"/>
      <c r="R860" s="236"/>
      <c r="S860" s="236"/>
      <c r="T860" s="236"/>
      <c r="U860" s="236"/>
      <c r="V860" s="236"/>
      <c r="W860" s="236"/>
      <c r="X860" s="236"/>
      <c r="Y860" s="236"/>
      <c r="Z860" s="236"/>
      <c r="AA860" s="236"/>
      <c r="AB860" s="236"/>
      <c r="AC860" s="236"/>
    </row>
    <row r="861" spans="1:29" ht="13.2" x14ac:dyDescent="0.25">
      <c r="A861" s="236"/>
      <c r="B861" s="236"/>
      <c r="C861" s="236"/>
      <c r="D861" s="236"/>
      <c r="E861" s="236"/>
      <c r="F861" s="236"/>
      <c r="G861" s="237"/>
      <c r="H861" s="236"/>
      <c r="I861" s="236"/>
      <c r="J861" s="236"/>
      <c r="K861" s="236"/>
      <c r="L861" s="236"/>
      <c r="M861" s="236"/>
      <c r="N861" s="236"/>
      <c r="O861" s="236"/>
      <c r="P861" s="236"/>
      <c r="Q861" s="236"/>
      <c r="R861" s="236"/>
      <c r="S861" s="236"/>
      <c r="T861" s="236"/>
      <c r="U861" s="236"/>
      <c r="V861" s="236"/>
      <c r="W861" s="236"/>
      <c r="X861" s="236"/>
      <c r="Y861" s="236"/>
      <c r="Z861" s="236"/>
      <c r="AA861" s="236"/>
      <c r="AB861" s="236"/>
      <c r="AC861" s="236"/>
    </row>
    <row r="862" spans="1:29" ht="13.2" x14ac:dyDescent="0.25">
      <c r="A862" s="236"/>
      <c r="B862" s="236"/>
      <c r="C862" s="236"/>
      <c r="D862" s="236"/>
      <c r="E862" s="236"/>
      <c r="F862" s="236"/>
      <c r="G862" s="237"/>
      <c r="H862" s="236"/>
      <c r="I862" s="236"/>
      <c r="J862" s="236"/>
      <c r="K862" s="236"/>
      <c r="L862" s="236"/>
      <c r="M862" s="236"/>
      <c r="N862" s="236"/>
      <c r="O862" s="236"/>
      <c r="P862" s="236"/>
      <c r="Q862" s="236"/>
      <c r="R862" s="236"/>
      <c r="S862" s="236"/>
      <c r="T862" s="236"/>
      <c r="U862" s="236"/>
      <c r="V862" s="236"/>
      <c r="W862" s="236"/>
      <c r="X862" s="236"/>
      <c r="Y862" s="236"/>
      <c r="Z862" s="236"/>
      <c r="AA862" s="236"/>
      <c r="AB862" s="236"/>
      <c r="AC862" s="236"/>
    </row>
    <row r="863" spans="1:29" ht="13.2" x14ac:dyDescent="0.25">
      <c r="A863" s="236"/>
      <c r="B863" s="236"/>
      <c r="C863" s="236"/>
      <c r="D863" s="236"/>
      <c r="E863" s="236"/>
      <c r="F863" s="236"/>
      <c r="G863" s="237"/>
      <c r="H863" s="236"/>
      <c r="I863" s="236"/>
      <c r="J863" s="236"/>
      <c r="K863" s="236"/>
      <c r="L863" s="236"/>
      <c r="M863" s="236"/>
      <c r="N863" s="236"/>
      <c r="O863" s="236"/>
      <c r="P863" s="236"/>
      <c r="Q863" s="236"/>
      <c r="R863" s="236"/>
      <c r="S863" s="236"/>
      <c r="T863" s="236"/>
      <c r="U863" s="236"/>
      <c r="V863" s="236"/>
      <c r="W863" s="236"/>
      <c r="X863" s="236"/>
      <c r="Y863" s="236"/>
      <c r="Z863" s="236"/>
      <c r="AA863" s="236"/>
      <c r="AB863" s="236"/>
      <c r="AC863" s="236"/>
    </row>
    <row r="864" spans="1:29" ht="13.2" x14ac:dyDescent="0.25">
      <c r="A864" s="236"/>
      <c r="B864" s="236"/>
      <c r="C864" s="236"/>
      <c r="D864" s="236"/>
      <c r="E864" s="236"/>
      <c r="F864" s="236"/>
      <c r="G864" s="237"/>
      <c r="H864" s="236"/>
      <c r="I864" s="236"/>
      <c r="J864" s="236"/>
      <c r="K864" s="236"/>
      <c r="L864" s="236"/>
      <c r="M864" s="236"/>
      <c r="N864" s="236"/>
      <c r="O864" s="236"/>
      <c r="P864" s="236"/>
      <c r="Q864" s="236"/>
      <c r="R864" s="236"/>
      <c r="S864" s="236"/>
      <c r="T864" s="236"/>
      <c r="U864" s="236"/>
      <c r="V864" s="236"/>
      <c r="W864" s="236"/>
      <c r="X864" s="236"/>
      <c r="Y864" s="236"/>
      <c r="Z864" s="236"/>
      <c r="AA864" s="236"/>
      <c r="AB864" s="236"/>
      <c r="AC864" s="236"/>
    </row>
    <row r="865" spans="1:29" ht="13.2" x14ac:dyDescent="0.25">
      <c r="A865" s="236"/>
      <c r="B865" s="236"/>
      <c r="C865" s="236"/>
      <c r="D865" s="236"/>
      <c r="E865" s="236"/>
      <c r="F865" s="236"/>
      <c r="G865" s="237"/>
      <c r="H865" s="236"/>
      <c r="I865" s="236"/>
      <c r="J865" s="236"/>
      <c r="K865" s="236"/>
      <c r="L865" s="236"/>
      <c r="M865" s="236"/>
      <c r="N865" s="236"/>
      <c r="O865" s="236"/>
      <c r="P865" s="236"/>
      <c r="Q865" s="236"/>
      <c r="R865" s="236"/>
      <c r="S865" s="236"/>
      <c r="T865" s="236"/>
      <c r="U865" s="236"/>
      <c r="V865" s="236"/>
      <c r="W865" s="236"/>
      <c r="X865" s="236"/>
      <c r="Y865" s="236"/>
      <c r="Z865" s="236"/>
      <c r="AA865" s="236"/>
      <c r="AB865" s="236"/>
      <c r="AC865" s="236"/>
    </row>
    <row r="866" spans="1:29" ht="13.2" x14ac:dyDescent="0.25">
      <c r="A866" s="236"/>
      <c r="B866" s="236"/>
      <c r="C866" s="236"/>
      <c r="D866" s="236"/>
      <c r="E866" s="236"/>
      <c r="F866" s="236"/>
      <c r="G866" s="237"/>
      <c r="H866" s="236"/>
      <c r="I866" s="236"/>
      <c r="J866" s="236"/>
      <c r="K866" s="236"/>
      <c r="L866" s="236"/>
      <c r="M866" s="236"/>
      <c r="N866" s="236"/>
      <c r="O866" s="236"/>
      <c r="P866" s="236"/>
      <c r="Q866" s="236"/>
      <c r="R866" s="236"/>
      <c r="S866" s="236"/>
      <c r="T866" s="236"/>
      <c r="U866" s="236"/>
      <c r="V866" s="236"/>
      <c r="W866" s="236"/>
      <c r="X866" s="236"/>
      <c r="Y866" s="236"/>
      <c r="Z866" s="236"/>
      <c r="AA866" s="236"/>
      <c r="AB866" s="236"/>
      <c r="AC866" s="236"/>
    </row>
    <row r="867" spans="1:29" ht="13.2" x14ac:dyDescent="0.25">
      <c r="A867" s="236"/>
      <c r="B867" s="236"/>
      <c r="C867" s="236"/>
      <c r="D867" s="236"/>
      <c r="E867" s="236"/>
      <c r="F867" s="236"/>
      <c r="G867" s="237"/>
      <c r="H867" s="236"/>
      <c r="I867" s="236"/>
      <c r="J867" s="236"/>
      <c r="K867" s="236"/>
      <c r="L867" s="236"/>
      <c r="M867" s="236"/>
      <c r="N867" s="236"/>
      <c r="O867" s="236"/>
      <c r="P867" s="236"/>
      <c r="Q867" s="236"/>
      <c r="R867" s="236"/>
      <c r="S867" s="236"/>
      <c r="T867" s="236"/>
      <c r="U867" s="236"/>
      <c r="V867" s="236"/>
      <c r="W867" s="236"/>
      <c r="X867" s="236"/>
      <c r="Y867" s="236"/>
      <c r="Z867" s="236"/>
      <c r="AA867" s="236"/>
      <c r="AB867" s="236"/>
      <c r="AC867" s="236"/>
    </row>
    <row r="868" spans="1:29" ht="13.2" x14ac:dyDescent="0.25">
      <c r="A868" s="236"/>
      <c r="B868" s="236"/>
      <c r="C868" s="236"/>
      <c r="D868" s="236"/>
      <c r="E868" s="236"/>
      <c r="F868" s="236"/>
      <c r="G868" s="237"/>
      <c r="H868" s="236"/>
      <c r="I868" s="236"/>
      <c r="J868" s="236"/>
      <c r="K868" s="236"/>
      <c r="L868" s="236"/>
      <c r="M868" s="236"/>
      <c r="N868" s="236"/>
      <c r="O868" s="236"/>
      <c r="P868" s="236"/>
      <c r="Q868" s="236"/>
      <c r="R868" s="236"/>
      <c r="S868" s="236"/>
      <c r="T868" s="236"/>
      <c r="U868" s="236"/>
      <c r="V868" s="236"/>
      <c r="W868" s="236"/>
      <c r="X868" s="236"/>
      <c r="Y868" s="236"/>
      <c r="Z868" s="236"/>
      <c r="AA868" s="236"/>
      <c r="AB868" s="236"/>
      <c r="AC868" s="236"/>
    </row>
    <row r="869" spans="1:29" ht="13.2" x14ac:dyDescent="0.25">
      <c r="A869" s="236"/>
      <c r="B869" s="236"/>
      <c r="C869" s="236"/>
      <c r="D869" s="236"/>
      <c r="E869" s="236"/>
      <c r="F869" s="236"/>
      <c r="G869" s="237"/>
      <c r="H869" s="236"/>
      <c r="I869" s="236"/>
      <c r="J869" s="236"/>
      <c r="K869" s="236"/>
      <c r="L869" s="236"/>
      <c r="M869" s="236"/>
      <c r="N869" s="236"/>
      <c r="O869" s="236"/>
      <c r="P869" s="236"/>
      <c r="Q869" s="236"/>
      <c r="R869" s="236"/>
      <c r="S869" s="236"/>
      <c r="T869" s="236"/>
      <c r="U869" s="236"/>
      <c r="V869" s="236"/>
      <c r="W869" s="236"/>
      <c r="X869" s="236"/>
      <c r="Y869" s="236"/>
      <c r="Z869" s="236"/>
      <c r="AA869" s="236"/>
      <c r="AB869" s="236"/>
      <c r="AC869" s="236"/>
    </row>
    <row r="870" spans="1:29" ht="13.2" x14ac:dyDescent="0.25">
      <c r="A870" s="236"/>
      <c r="B870" s="236"/>
      <c r="C870" s="236"/>
      <c r="D870" s="236"/>
      <c r="E870" s="236"/>
      <c r="F870" s="236"/>
      <c r="G870" s="237"/>
      <c r="H870" s="236"/>
      <c r="I870" s="236"/>
      <c r="J870" s="236"/>
      <c r="K870" s="236"/>
      <c r="L870" s="236"/>
      <c r="M870" s="236"/>
      <c r="N870" s="236"/>
      <c r="O870" s="236"/>
      <c r="P870" s="236"/>
      <c r="Q870" s="236"/>
      <c r="R870" s="236"/>
      <c r="S870" s="236"/>
      <c r="T870" s="236"/>
      <c r="U870" s="236"/>
      <c r="V870" s="236"/>
      <c r="W870" s="236"/>
      <c r="X870" s="236"/>
      <c r="Y870" s="236"/>
      <c r="Z870" s="236"/>
      <c r="AA870" s="236"/>
      <c r="AB870" s="236"/>
      <c r="AC870" s="236"/>
    </row>
    <row r="871" spans="1:29" ht="13.2" x14ac:dyDescent="0.25">
      <c r="A871" s="236"/>
      <c r="B871" s="236"/>
      <c r="C871" s="236"/>
      <c r="D871" s="236"/>
      <c r="E871" s="236"/>
      <c r="F871" s="236"/>
      <c r="G871" s="237"/>
      <c r="H871" s="236"/>
      <c r="I871" s="236"/>
      <c r="J871" s="236"/>
      <c r="K871" s="236"/>
      <c r="L871" s="236"/>
      <c r="M871" s="236"/>
      <c r="N871" s="236"/>
      <c r="O871" s="236"/>
      <c r="P871" s="236"/>
      <c r="Q871" s="236"/>
      <c r="R871" s="236"/>
      <c r="S871" s="236"/>
      <c r="T871" s="236"/>
      <c r="U871" s="236"/>
      <c r="V871" s="236"/>
      <c r="W871" s="236"/>
      <c r="X871" s="236"/>
      <c r="Y871" s="236"/>
      <c r="Z871" s="236"/>
      <c r="AA871" s="236"/>
      <c r="AB871" s="236"/>
      <c r="AC871" s="236"/>
    </row>
    <row r="872" spans="1:29" ht="13.2" x14ac:dyDescent="0.25">
      <c r="A872" s="236"/>
      <c r="B872" s="236"/>
      <c r="C872" s="236"/>
      <c r="D872" s="236"/>
      <c r="E872" s="236"/>
      <c r="F872" s="236"/>
      <c r="G872" s="237"/>
      <c r="H872" s="236"/>
      <c r="I872" s="236"/>
      <c r="J872" s="236"/>
      <c r="K872" s="236"/>
      <c r="L872" s="236"/>
      <c r="M872" s="236"/>
      <c r="N872" s="236"/>
      <c r="O872" s="236"/>
      <c r="P872" s="236"/>
      <c r="Q872" s="236"/>
      <c r="R872" s="236"/>
      <c r="S872" s="236"/>
      <c r="T872" s="236"/>
      <c r="U872" s="236"/>
      <c r="V872" s="236"/>
      <c r="W872" s="236"/>
      <c r="X872" s="236"/>
      <c r="Y872" s="236"/>
      <c r="Z872" s="236"/>
      <c r="AA872" s="236"/>
      <c r="AB872" s="236"/>
      <c r="AC872" s="236"/>
    </row>
    <row r="873" spans="1:29" ht="13.2" x14ac:dyDescent="0.25">
      <c r="A873" s="236"/>
      <c r="B873" s="236"/>
      <c r="C873" s="236"/>
      <c r="D873" s="236"/>
      <c r="E873" s="236"/>
      <c r="F873" s="236"/>
      <c r="G873" s="237"/>
      <c r="H873" s="236"/>
      <c r="I873" s="236"/>
      <c r="J873" s="236"/>
      <c r="K873" s="236"/>
      <c r="L873" s="236"/>
      <c r="M873" s="236"/>
      <c r="N873" s="236"/>
      <c r="O873" s="236"/>
      <c r="P873" s="236"/>
      <c r="Q873" s="236"/>
      <c r="R873" s="236"/>
      <c r="S873" s="236"/>
      <c r="T873" s="236"/>
      <c r="U873" s="236"/>
      <c r="V873" s="236"/>
      <c r="W873" s="236"/>
      <c r="X873" s="236"/>
      <c r="Y873" s="236"/>
      <c r="Z873" s="236"/>
      <c r="AA873" s="236"/>
      <c r="AB873" s="236"/>
      <c r="AC873" s="236"/>
    </row>
    <row r="874" spans="1:29" ht="13.2" x14ac:dyDescent="0.25">
      <c r="A874" s="236"/>
      <c r="B874" s="236"/>
      <c r="C874" s="236"/>
      <c r="D874" s="236"/>
      <c r="E874" s="236"/>
      <c r="F874" s="236"/>
      <c r="G874" s="237"/>
      <c r="H874" s="236"/>
      <c r="I874" s="236"/>
      <c r="J874" s="236"/>
      <c r="K874" s="236"/>
      <c r="L874" s="236"/>
      <c r="M874" s="236"/>
      <c r="N874" s="236"/>
      <c r="O874" s="236"/>
      <c r="P874" s="236"/>
      <c r="Q874" s="236"/>
      <c r="R874" s="236"/>
      <c r="S874" s="236"/>
      <c r="T874" s="236"/>
      <c r="U874" s="236"/>
      <c r="V874" s="236"/>
      <c r="W874" s="236"/>
      <c r="X874" s="236"/>
      <c r="Y874" s="236"/>
      <c r="Z874" s="236"/>
      <c r="AA874" s="236"/>
      <c r="AB874" s="236"/>
      <c r="AC874" s="236"/>
    </row>
    <row r="875" spans="1:29" ht="13.2" x14ac:dyDescent="0.25">
      <c r="A875" s="236"/>
      <c r="B875" s="236"/>
      <c r="C875" s="236"/>
      <c r="D875" s="236"/>
      <c r="E875" s="236"/>
      <c r="F875" s="236"/>
      <c r="G875" s="237"/>
      <c r="H875" s="236"/>
      <c r="I875" s="236"/>
      <c r="J875" s="236"/>
      <c r="K875" s="236"/>
      <c r="L875" s="236"/>
      <c r="M875" s="236"/>
      <c r="N875" s="236"/>
      <c r="O875" s="236"/>
      <c r="P875" s="236"/>
      <c r="Q875" s="236"/>
      <c r="R875" s="236"/>
      <c r="S875" s="236"/>
      <c r="T875" s="236"/>
      <c r="U875" s="236"/>
      <c r="V875" s="236"/>
      <c r="W875" s="236"/>
      <c r="X875" s="236"/>
      <c r="Y875" s="236"/>
      <c r="Z875" s="236"/>
      <c r="AA875" s="236"/>
      <c r="AB875" s="236"/>
      <c r="AC875" s="236"/>
    </row>
    <row r="876" spans="1:29" ht="13.2" x14ac:dyDescent="0.25">
      <c r="A876" s="236"/>
      <c r="B876" s="236"/>
      <c r="C876" s="236"/>
      <c r="D876" s="236"/>
      <c r="E876" s="236"/>
      <c r="F876" s="236"/>
      <c r="G876" s="237"/>
      <c r="H876" s="236"/>
      <c r="I876" s="236"/>
      <c r="J876" s="236"/>
      <c r="K876" s="236"/>
      <c r="L876" s="236"/>
      <c r="M876" s="236"/>
      <c r="N876" s="236"/>
      <c r="O876" s="236"/>
      <c r="P876" s="236"/>
      <c r="Q876" s="236"/>
      <c r="R876" s="236"/>
      <c r="S876" s="236"/>
      <c r="T876" s="236"/>
      <c r="U876" s="236"/>
      <c r="V876" s="236"/>
      <c r="W876" s="236"/>
      <c r="X876" s="236"/>
      <c r="Y876" s="236"/>
      <c r="Z876" s="236"/>
      <c r="AA876" s="236"/>
      <c r="AB876" s="236"/>
      <c r="AC876" s="236"/>
    </row>
    <row r="877" spans="1:29" ht="13.2" x14ac:dyDescent="0.25">
      <c r="A877" s="236"/>
      <c r="B877" s="236"/>
      <c r="C877" s="236"/>
      <c r="D877" s="236"/>
      <c r="E877" s="236"/>
      <c r="F877" s="236"/>
      <c r="G877" s="237"/>
      <c r="H877" s="236"/>
      <c r="I877" s="236"/>
      <c r="J877" s="236"/>
      <c r="K877" s="236"/>
      <c r="L877" s="236"/>
      <c r="M877" s="236"/>
      <c r="N877" s="236"/>
      <c r="O877" s="236"/>
      <c r="P877" s="236"/>
      <c r="Q877" s="236"/>
      <c r="R877" s="236"/>
      <c r="S877" s="236"/>
      <c r="T877" s="236"/>
      <c r="U877" s="236"/>
      <c r="V877" s="236"/>
      <c r="W877" s="236"/>
      <c r="X877" s="236"/>
      <c r="Y877" s="236"/>
      <c r="Z877" s="236"/>
      <c r="AA877" s="236"/>
      <c r="AB877" s="236"/>
      <c r="AC877" s="236"/>
    </row>
    <row r="878" spans="1:29" ht="13.2" x14ac:dyDescent="0.25">
      <c r="A878" s="236"/>
      <c r="B878" s="236"/>
      <c r="C878" s="236"/>
      <c r="D878" s="236"/>
      <c r="E878" s="236"/>
      <c r="F878" s="236"/>
      <c r="G878" s="237"/>
      <c r="H878" s="236"/>
      <c r="I878" s="236"/>
      <c r="J878" s="236"/>
      <c r="K878" s="236"/>
      <c r="L878" s="236"/>
      <c r="M878" s="236"/>
      <c r="N878" s="236"/>
      <c r="O878" s="236"/>
      <c r="P878" s="236"/>
      <c r="Q878" s="236"/>
      <c r="R878" s="236"/>
      <c r="S878" s="236"/>
      <c r="T878" s="236"/>
      <c r="U878" s="236"/>
      <c r="V878" s="236"/>
      <c r="W878" s="236"/>
      <c r="X878" s="236"/>
      <c r="Y878" s="236"/>
      <c r="Z878" s="236"/>
      <c r="AA878" s="236"/>
      <c r="AB878" s="236"/>
      <c r="AC878" s="236"/>
    </row>
    <row r="879" spans="1:29" ht="13.2" x14ac:dyDescent="0.25">
      <c r="A879" s="236"/>
      <c r="B879" s="236"/>
      <c r="C879" s="236"/>
      <c r="D879" s="236"/>
      <c r="E879" s="236"/>
      <c r="F879" s="236"/>
      <c r="G879" s="237"/>
      <c r="H879" s="236"/>
      <c r="I879" s="236"/>
      <c r="J879" s="236"/>
      <c r="K879" s="236"/>
      <c r="L879" s="236"/>
      <c r="M879" s="236"/>
      <c r="N879" s="236"/>
      <c r="O879" s="236"/>
      <c r="P879" s="236"/>
      <c r="Q879" s="236"/>
      <c r="R879" s="236"/>
      <c r="S879" s="236"/>
      <c r="T879" s="236"/>
      <c r="U879" s="236"/>
      <c r="V879" s="236"/>
      <c r="W879" s="236"/>
      <c r="X879" s="236"/>
      <c r="Y879" s="236"/>
      <c r="Z879" s="236"/>
      <c r="AA879" s="236"/>
      <c r="AB879" s="236"/>
      <c r="AC879" s="236"/>
    </row>
    <row r="880" spans="1:29" ht="13.2" x14ac:dyDescent="0.25">
      <c r="A880" s="236"/>
      <c r="B880" s="236"/>
      <c r="C880" s="236"/>
      <c r="D880" s="236"/>
      <c r="E880" s="236"/>
      <c r="F880" s="236"/>
      <c r="G880" s="237"/>
      <c r="H880" s="236"/>
      <c r="I880" s="236"/>
      <c r="J880" s="236"/>
      <c r="K880" s="236"/>
      <c r="L880" s="236"/>
      <c r="M880" s="236"/>
      <c r="N880" s="236"/>
      <c r="O880" s="236"/>
      <c r="P880" s="236"/>
      <c r="Q880" s="236"/>
      <c r="R880" s="236"/>
      <c r="S880" s="236"/>
      <c r="T880" s="236"/>
      <c r="U880" s="236"/>
      <c r="V880" s="236"/>
      <c r="W880" s="236"/>
      <c r="X880" s="236"/>
      <c r="Y880" s="236"/>
      <c r="Z880" s="236"/>
      <c r="AA880" s="236"/>
      <c r="AB880" s="236"/>
      <c r="AC880" s="236"/>
    </row>
    <row r="881" spans="1:29" ht="13.2" x14ac:dyDescent="0.25">
      <c r="A881" s="236"/>
      <c r="B881" s="236"/>
      <c r="C881" s="236"/>
      <c r="D881" s="236"/>
      <c r="E881" s="236"/>
      <c r="F881" s="236"/>
      <c r="G881" s="237"/>
      <c r="H881" s="236"/>
      <c r="I881" s="236"/>
      <c r="J881" s="236"/>
      <c r="K881" s="236"/>
      <c r="L881" s="236"/>
      <c r="M881" s="236"/>
      <c r="N881" s="236"/>
      <c r="O881" s="236"/>
      <c r="P881" s="236"/>
      <c r="Q881" s="236"/>
      <c r="R881" s="236"/>
      <c r="S881" s="236"/>
      <c r="T881" s="236"/>
      <c r="U881" s="236"/>
      <c r="V881" s="236"/>
      <c r="W881" s="236"/>
      <c r="X881" s="236"/>
      <c r="Y881" s="236"/>
      <c r="Z881" s="236"/>
      <c r="AA881" s="236"/>
      <c r="AB881" s="236"/>
      <c r="AC881" s="236"/>
    </row>
    <row r="882" spans="1:29" ht="13.2" x14ac:dyDescent="0.25">
      <c r="A882" s="236"/>
      <c r="B882" s="236"/>
      <c r="C882" s="236"/>
      <c r="D882" s="236"/>
      <c r="E882" s="236"/>
      <c r="F882" s="236"/>
      <c r="G882" s="237"/>
      <c r="H882" s="236"/>
      <c r="I882" s="236"/>
      <c r="J882" s="236"/>
      <c r="K882" s="236"/>
      <c r="L882" s="236"/>
      <c r="M882" s="236"/>
      <c r="N882" s="236"/>
      <c r="O882" s="236"/>
      <c r="P882" s="236"/>
      <c r="Q882" s="236"/>
      <c r="R882" s="236"/>
      <c r="S882" s="236"/>
      <c r="T882" s="236"/>
      <c r="U882" s="236"/>
      <c r="V882" s="236"/>
      <c r="W882" s="236"/>
      <c r="X882" s="236"/>
      <c r="Y882" s="236"/>
      <c r="Z882" s="236"/>
      <c r="AA882" s="236"/>
      <c r="AB882" s="236"/>
      <c r="AC882" s="236"/>
    </row>
    <row r="883" spans="1:29" ht="13.2" x14ac:dyDescent="0.25">
      <c r="A883" s="236"/>
      <c r="B883" s="236"/>
      <c r="C883" s="236"/>
      <c r="D883" s="236"/>
      <c r="E883" s="236"/>
      <c r="F883" s="236"/>
      <c r="G883" s="237"/>
      <c r="H883" s="236"/>
      <c r="I883" s="236"/>
      <c r="J883" s="236"/>
      <c r="K883" s="236"/>
      <c r="L883" s="236"/>
      <c r="M883" s="236"/>
      <c r="N883" s="236"/>
      <c r="O883" s="236"/>
      <c r="P883" s="236"/>
      <c r="Q883" s="236"/>
      <c r="R883" s="236"/>
      <c r="S883" s="236"/>
      <c r="T883" s="236"/>
      <c r="U883" s="236"/>
      <c r="V883" s="236"/>
      <c r="W883" s="236"/>
      <c r="X883" s="236"/>
      <c r="Y883" s="236"/>
      <c r="Z883" s="236"/>
      <c r="AA883" s="236"/>
      <c r="AB883" s="236"/>
      <c r="AC883" s="236"/>
    </row>
    <row r="884" spans="1:29" ht="13.2" x14ac:dyDescent="0.25">
      <c r="A884" s="236"/>
      <c r="B884" s="236"/>
      <c r="C884" s="236"/>
      <c r="D884" s="236"/>
      <c r="E884" s="236"/>
      <c r="F884" s="236"/>
      <c r="G884" s="237"/>
      <c r="H884" s="236"/>
      <c r="I884" s="236"/>
      <c r="J884" s="236"/>
      <c r="K884" s="236"/>
      <c r="L884" s="236"/>
      <c r="M884" s="236"/>
      <c r="N884" s="236"/>
      <c r="O884" s="236"/>
      <c r="P884" s="236"/>
      <c r="Q884" s="236"/>
      <c r="R884" s="236"/>
      <c r="S884" s="236"/>
      <c r="T884" s="236"/>
      <c r="U884" s="236"/>
      <c r="V884" s="236"/>
      <c r="W884" s="236"/>
      <c r="X884" s="236"/>
      <c r="Y884" s="236"/>
      <c r="Z884" s="236"/>
      <c r="AA884" s="236"/>
      <c r="AB884" s="236"/>
      <c r="AC884" s="236"/>
    </row>
    <row r="885" spans="1:29" ht="13.2" x14ac:dyDescent="0.25">
      <c r="A885" s="236"/>
      <c r="B885" s="236"/>
      <c r="C885" s="236"/>
      <c r="D885" s="236"/>
      <c r="E885" s="236"/>
      <c r="F885" s="236"/>
      <c r="G885" s="237"/>
      <c r="H885" s="236"/>
      <c r="I885" s="236"/>
      <c r="J885" s="236"/>
      <c r="K885" s="236"/>
      <c r="L885" s="236"/>
      <c r="M885" s="236"/>
      <c r="N885" s="236"/>
      <c r="O885" s="236"/>
      <c r="P885" s="236"/>
      <c r="Q885" s="236"/>
      <c r="R885" s="236"/>
      <c r="S885" s="236"/>
      <c r="T885" s="236"/>
      <c r="U885" s="236"/>
      <c r="V885" s="236"/>
      <c r="W885" s="236"/>
      <c r="X885" s="236"/>
      <c r="Y885" s="236"/>
      <c r="Z885" s="236"/>
      <c r="AA885" s="236"/>
      <c r="AB885" s="236"/>
      <c r="AC885" s="236"/>
    </row>
    <row r="886" spans="1:29" ht="13.2" x14ac:dyDescent="0.25">
      <c r="A886" s="236"/>
      <c r="B886" s="236"/>
      <c r="C886" s="236"/>
      <c r="D886" s="236"/>
      <c r="E886" s="236"/>
      <c r="F886" s="236"/>
      <c r="G886" s="237"/>
      <c r="H886" s="236"/>
      <c r="I886" s="236"/>
      <c r="J886" s="236"/>
      <c r="K886" s="236"/>
      <c r="L886" s="236"/>
      <c r="M886" s="236"/>
      <c r="N886" s="236"/>
      <c r="O886" s="236"/>
      <c r="P886" s="236"/>
      <c r="Q886" s="236"/>
      <c r="R886" s="236"/>
      <c r="S886" s="236"/>
      <c r="T886" s="236"/>
      <c r="U886" s="236"/>
      <c r="V886" s="236"/>
      <c r="W886" s="236"/>
      <c r="X886" s="236"/>
      <c r="Y886" s="236"/>
      <c r="Z886" s="236"/>
      <c r="AA886" s="236"/>
      <c r="AB886" s="236"/>
      <c r="AC886" s="236"/>
    </row>
    <row r="887" spans="1:29" ht="13.2" x14ac:dyDescent="0.25">
      <c r="A887" s="236"/>
      <c r="B887" s="236"/>
      <c r="C887" s="236"/>
      <c r="D887" s="236"/>
      <c r="E887" s="236"/>
      <c r="F887" s="236"/>
      <c r="G887" s="237"/>
      <c r="H887" s="236"/>
      <c r="I887" s="236"/>
      <c r="J887" s="236"/>
      <c r="K887" s="236"/>
      <c r="L887" s="236"/>
      <c r="M887" s="236"/>
      <c r="N887" s="236"/>
      <c r="O887" s="236"/>
      <c r="P887" s="236"/>
      <c r="Q887" s="236"/>
      <c r="R887" s="236"/>
      <c r="S887" s="236"/>
      <c r="T887" s="236"/>
      <c r="U887" s="236"/>
      <c r="V887" s="236"/>
      <c r="W887" s="236"/>
      <c r="X887" s="236"/>
      <c r="Y887" s="236"/>
      <c r="Z887" s="236"/>
      <c r="AA887" s="236"/>
      <c r="AB887" s="236"/>
      <c r="AC887" s="236"/>
    </row>
    <row r="888" spans="1:29" ht="13.2" x14ac:dyDescent="0.25">
      <c r="A888" s="236"/>
      <c r="B888" s="236"/>
      <c r="C888" s="236"/>
      <c r="D888" s="236"/>
      <c r="E888" s="236"/>
      <c r="F888" s="236"/>
      <c r="G888" s="237"/>
      <c r="H888" s="236"/>
      <c r="I888" s="236"/>
      <c r="J888" s="236"/>
      <c r="K888" s="236"/>
      <c r="L888" s="236"/>
      <c r="M888" s="236"/>
      <c r="N888" s="236"/>
      <c r="O888" s="236"/>
      <c r="P888" s="236"/>
      <c r="Q888" s="236"/>
      <c r="R888" s="236"/>
      <c r="S888" s="236"/>
      <c r="T888" s="236"/>
      <c r="U888" s="236"/>
      <c r="V888" s="236"/>
      <c r="W888" s="236"/>
      <c r="X888" s="236"/>
      <c r="Y888" s="236"/>
      <c r="Z888" s="236"/>
      <c r="AA888" s="236"/>
      <c r="AB888" s="236"/>
      <c r="AC888" s="236"/>
    </row>
    <row r="889" spans="1:29" ht="13.2" x14ac:dyDescent="0.25">
      <c r="A889" s="236"/>
      <c r="B889" s="236"/>
      <c r="C889" s="236"/>
      <c r="D889" s="236"/>
      <c r="E889" s="236"/>
      <c r="F889" s="236"/>
      <c r="G889" s="237"/>
      <c r="H889" s="236"/>
      <c r="I889" s="236"/>
      <c r="J889" s="236"/>
      <c r="K889" s="236"/>
      <c r="L889" s="236"/>
      <c r="M889" s="236"/>
      <c r="N889" s="236"/>
      <c r="O889" s="236"/>
      <c r="P889" s="236"/>
      <c r="Q889" s="236"/>
      <c r="R889" s="236"/>
      <c r="S889" s="236"/>
      <c r="T889" s="236"/>
      <c r="U889" s="236"/>
      <c r="V889" s="236"/>
      <c r="W889" s="236"/>
      <c r="X889" s="236"/>
      <c r="Y889" s="236"/>
      <c r="Z889" s="236"/>
      <c r="AA889" s="236"/>
      <c r="AB889" s="236"/>
      <c r="AC889" s="236"/>
    </row>
    <row r="890" spans="1:29" ht="13.2" x14ac:dyDescent="0.25">
      <c r="A890" s="236"/>
      <c r="B890" s="236"/>
      <c r="C890" s="236"/>
      <c r="D890" s="236"/>
      <c r="E890" s="236"/>
      <c r="F890" s="236"/>
      <c r="G890" s="237"/>
      <c r="H890" s="236"/>
      <c r="I890" s="236"/>
      <c r="J890" s="236"/>
      <c r="K890" s="236"/>
      <c r="L890" s="236"/>
      <c r="M890" s="236"/>
      <c r="N890" s="236"/>
      <c r="O890" s="236"/>
      <c r="P890" s="236"/>
      <c r="Q890" s="236"/>
      <c r="R890" s="236"/>
      <c r="S890" s="236"/>
      <c r="T890" s="236"/>
      <c r="U890" s="236"/>
      <c r="V890" s="236"/>
      <c r="W890" s="236"/>
      <c r="X890" s="236"/>
      <c r="Y890" s="236"/>
      <c r="Z890" s="236"/>
      <c r="AA890" s="236"/>
      <c r="AB890" s="236"/>
      <c r="AC890" s="236"/>
    </row>
    <row r="891" spans="1:29" ht="13.2" x14ac:dyDescent="0.25">
      <c r="A891" s="236"/>
      <c r="B891" s="236"/>
      <c r="C891" s="236"/>
      <c r="D891" s="236"/>
      <c r="E891" s="236"/>
      <c r="F891" s="236"/>
      <c r="G891" s="237"/>
      <c r="H891" s="236"/>
      <c r="I891" s="236"/>
      <c r="J891" s="236"/>
      <c r="K891" s="236"/>
      <c r="L891" s="236"/>
      <c r="M891" s="236"/>
      <c r="N891" s="236"/>
      <c r="O891" s="236"/>
      <c r="P891" s="236"/>
      <c r="Q891" s="236"/>
      <c r="R891" s="236"/>
      <c r="S891" s="236"/>
      <c r="T891" s="236"/>
      <c r="U891" s="236"/>
      <c r="V891" s="236"/>
      <c r="W891" s="236"/>
      <c r="X891" s="236"/>
      <c r="Y891" s="236"/>
      <c r="Z891" s="236"/>
      <c r="AA891" s="236"/>
      <c r="AB891" s="236"/>
      <c r="AC891" s="236"/>
    </row>
    <row r="892" spans="1:29" ht="13.2" x14ac:dyDescent="0.25">
      <c r="A892" s="236"/>
      <c r="B892" s="236"/>
      <c r="C892" s="236"/>
      <c r="D892" s="236"/>
      <c r="E892" s="236"/>
      <c r="F892" s="236"/>
      <c r="G892" s="237"/>
      <c r="H892" s="236"/>
      <c r="I892" s="236"/>
      <c r="J892" s="236"/>
      <c r="K892" s="236"/>
      <c r="L892" s="236"/>
      <c r="M892" s="236"/>
      <c r="N892" s="236"/>
      <c r="O892" s="236"/>
      <c r="P892" s="236"/>
      <c r="Q892" s="236"/>
      <c r="R892" s="236"/>
      <c r="S892" s="236"/>
      <c r="T892" s="236"/>
      <c r="U892" s="236"/>
      <c r="V892" s="236"/>
      <c r="W892" s="236"/>
      <c r="X892" s="236"/>
      <c r="Y892" s="236"/>
      <c r="Z892" s="236"/>
      <c r="AA892" s="236"/>
      <c r="AB892" s="236"/>
      <c r="AC892" s="236"/>
    </row>
    <row r="893" spans="1:29" ht="13.2" x14ac:dyDescent="0.25">
      <c r="A893" s="236"/>
      <c r="B893" s="236"/>
      <c r="C893" s="236"/>
      <c r="D893" s="236"/>
      <c r="E893" s="236"/>
      <c r="F893" s="236"/>
      <c r="G893" s="237"/>
      <c r="H893" s="236"/>
      <c r="I893" s="236"/>
      <c r="J893" s="236"/>
      <c r="K893" s="236"/>
      <c r="L893" s="236"/>
      <c r="M893" s="236"/>
      <c r="N893" s="236"/>
      <c r="O893" s="236"/>
      <c r="P893" s="236"/>
      <c r="Q893" s="236"/>
      <c r="R893" s="236"/>
      <c r="S893" s="236"/>
      <c r="T893" s="236"/>
      <c r="U893" s="236"/>
      <c r="V893" s="236"/>
      <c r="W893" s="236"/>
      <c r="X893" s="236"/>
      <c r="Y893" s="236"/>
      <c r="Z893" s="236"/>
      <c r="AA893" s="236"/>
      <c r="AB893" s="236"/>
      <c r="AC893" s="236"/>
    </row>
    <row r="894" spans="1:29" ht="13.2" x14ac:dyDescent="0.25">
      <c r="A894" s="236"/>
      <c r="B894" s="236"/>
      <c r="C894" s="236"/>
      <c r="D894" s="236"/>
      <c r="E894" s="236"/>
      <c r="F894" s="236"/>
      <c r="G894" s="237"/>
      <c r="H894" s="236"/>
      <c r="I894" s="236"/>
      <c r="J894" s="236"/>
      <c r="K894" s="236"/>
      <c r="L894" s="236"/>
      <c r="M894" s="236"/>
      <c r="N894" s="236"/>
      <c r="O894" s="236"/>
      <c r="P894" s="236"/>
      <c r="Q894" s="236"/>
      <c r="R894" s="236"/>
      <c r="S894" s="236"/>
      <c r="T894" s="236"/>
      <c r="U894" s="236"/>
      <c r="V894" s="236"/>
      <c r="W894" s="236"/>
      <c r="X894" s="236"/>
      <c r="Y894" s="236"/>
      <c r="Z894" s="236"/>
      <c r="AA894" s="236"/>
      <c r="AB894" s="236"/>
      <c r="AC894" s="236"/>
    </row>
    <row r="895" spans="1:29" ht="13.2" x14ac:dyDescent="0.25">
      <c r="A895" s="236"/>
      <c r="B895" s="236"/>
      <c r="C895" s="236"/>
      <c r="D895" s="236"/>
      <c r="E895" s="236"/>
      <c r="F895" s="236"/>
      <c r="G895" s="237"/>
      <c r="H895" s="236"/>
      <c r="I895" s="236"/>
      <c r="J895" s="236"/>
      <c r="K895" s="236"/>
      <c r="L895" s="236"/>
      <c r="M895" s="236"/>
      <c r="N895" s="236"/>
      <c r="O895" s="236"/>
      <c r="P895" s="236"/>
      <c r="Q895" s="236"/>
      <c r="R895" s="236"/>
      <c r="S895" s="236"/>
      <c r="T895" s="236"/>
      <c r="U895" s="236"/>
      <c r="V895" s="236"/>
      <c r="W895" s="236"/>
      <c r="X895" s="236"/>
      <c r="Y895" s="236"/>
      <c r="Z895" s="236"/>
      <c r="AA895" s="236"/>
      <c r="AB895" s="236"/>
      <c r="AC895" s="236"/>
    </row>
    <row r="896" spans="1:29" ht="13.2" x14ac:dyDescent="0.25">
      <c r="A896" s="236"/>
      <c r="B896" s="236"/>
      <c r="C896" s="236"/>
      <c r="D896" s="236"/>
      <c r="E896" s="236"/>
      <c r="F896" s="236"/>
      <c r="G896" s="237"/>
      <c r="H896" s="236"/>
      <c r="I896" s="236"/>
      <c r="J896" s="236"/>
      <c r="K896" s="236"/>
      <c r="L896" s="236"/>
      <c r="M896" s="236"/>
      <c r="N896" s="236"/>
      <c r="O896" s="236"/>
      <c r="P896" s="236"/>
      <c r="Q896" s="236"/>
      <c r="R896" s="236"/>
      <c r="S896" s="236"/>
      <c r="T896" s="236"/>
      <c r="U896" s="236"/>
      <c r="V896" s="236"/>
      <c r="W896" s="236"/>
      <c r="X896" s="236"/>
      <c r="Y896" s="236"/>
      <c r="Z896" s="236"/>
      <c r="AA896" s="236"/>
      <c r="AB896" s="236"/>
      <c r="AC896" s="236"/>
    </row>
    <row r="897" spans="1:29" ht="13.2" x14ac:dyDescent="0.25">
      <c r="A897" s="236"/>
      <c r="B897" s="236"/>
      <c r="C897" s="236"/>
      <c r="D897" s="236"/>
      <c r="E897" s="236"/>
      <c r="F897" s="236"/>
      <c r="G897" s="237"/>
      <c r="H897" s="236"/>
      <c r="I897" s="236"/>
      <c r="J897" s="236"/>
      <c r="K897" s="236"/>
      <c r="L897" s="236"/>
      <c r="M897" s="236"/>
      <c r="N897" s="236"/>
      <c r="O897" s="236"/>
      <c r="P897" s="236"/>
      <c r="Q897" s="236"/>
      <c r="R897" s="236"/>
      <c r="S897" s="236"/>
      <c r="T897" s="236"/>
      <c r="U897" s="236"/>
      <c r="V897" s="236"/>
      <c r="W897" s="236"/>
      <c r="X897" s="236"/>
      <c r="Y897" s="236"/>
      <c r="Z897" s="236"/>
      <c r="AA897" s="236"/>
      <c r="AB897" s="236"/>
      <c r="AC897" s="236"/>
    </row>
    <row r="898" spans="1:29" ht="13.2" x14ac:dyDescent="0.25">
      <c r="A898" s="236"/>
      <c r="B898" s="236"/>
      <c r="C898" s="236"/>
      <c r="D898" s="236"/>
      <c r="E898" s="236"/>
      <c r="F898" s="236"/>
      <c r="G898" s="237"/>
      <c r="H898" s="236"/>
      <c r="I898" s="236"/>
      <c r="J898" s="236"/>
      <c r="K898" s="236"/>
      <c r="L898" s="236"/>
      <c r="M898" s="236"/>
      <c r="N898" s="236"/>
      <c r="O898" s="236"/>
      <c r="P898" s="236"/>
      <c r="Q898" s="236"/>
      <c r="R898" s="236"/>
      <c r="S898" s="236"/>
      <c r="T898" s="236"/>
      <c r="U898" s="236"/>
      <c r="V898" s="236"/>
      <c r="W898" s="236"/>
      <c r="X898" s="236"/>
      <c r="Y898" s="236"/>
      <c r="Z898" s="236"/>
      <c r="AA898" s="236"/>
      <c r="AB898" s="236"/>
      <c r="AC898" s="236"/>
    </row>
    <row r="899" spans="1:29" ht="13.2" x14ac:dyDescent="0.25">
      <c r="A899" s="236"/>
      <c r="B899" s="236"/>
      <c r="C899" s="236"/>
      <c r="D899" s="236"/>
      <c r="E899" s="236"/>
      <c r="F899" s="236"/>
      <c r="G899" s="237"/>
      <c r="H899" s="236"/>
      <c r="I899" s="236"/>
      <c r="J899" s="236"/>
      <c r="K899" s="236"/>
      <c r="L899" s="236"/>
      <c r="M899" s="236"/>
      <c r="N899" s="236"/>
      <c r="O899" s="236"/>
      <c r="P899" s="236"/>
      <c r="Q899" s="236"/>
      <c r="R899" s="236"/>
      <c r="S899" s="236"/>
      <c r="T899" s="236"/>
      <c r="U899" s="236"/>
      <c r="V899" s="236"/>
      <c r="W899" s="236"/>
      <c r="X899" s="236"/>
      <c r="Y899" s="236"/>
      <c r="Z899" s="236"/>
      <c r="AA899" s="236"/>
      <c r="AB899" s="236"/>
      <c r="AC899" s="236"/>
    </row>
    <row r="900" spans="1:29" ht="13.2" x14ac:dyDescent="0.25">
      <c r="A900" s="236"/>
      <c r="B900" s="236"/>
      <c r="C900" s="236"/>
      <c r="D900" s="236"/>
      <c r="E900" s="236"/>
      <c r="F900" s="236"/>
      <c r="G900" s="237"/>
      <c r="H900" s="236"/>
      <c r="I900" s="236"/>
      <c r="J900" s="236"/>
      <c r="K900" s="236"/>
      <c r="L900" s="236"/>
      <c r="M900" s="236"/>
      <c r="N900" s="236"/>
      <c r="O900" s="236"/>
      <c r="P900" s="236"/>
      <c r="Q900" s="236"/>
      <c r="R900" s="236"/>
      <c r="S900" s="236"/>
      <c r="T900" s="236"/>
      <c r="U900" s="236"/>
      <c r="V900" s="236"/>
      <c r="W900" s="236"/>
      <c r="X900" s="236"/>
      <c r="Y900" s="236"/>
      <c r="Z900" s="236"/>
      <c r="AA900" s="236"/>
      <c r="AB900" s="236"/>
      <c r="AC900" s="236"/>
    </row>
    <row r="901" spans="1:29" ht="13.2" x14ac:dyDescent="0.25">
      <c r="A901" s="236"/>
      <c r="B901" s="236"/>
      <c r="C901" s="236"/>
      <c r="D901" s="236"/>
      <c r="E901" s="236"/>
      <c r="F901" s="236"/>
      <c r="G901" s="237"/>
      <c r="H901" s="236"/>
      <c r="I901" s="236"/>
      <c r="J901" s="236"/>
      <c r="K901" s="236"/>
      <c r="L901" s="236"/>
      <c r="M901" s="236"/>
      <c r="N901" s="236"/>
      <c r="O901" s="236"/>
      <c r="P901" s="236"/>
      <c r="Q901" s="236"/>
      <c r="R901" s="236"/>
      <c r="S901" s="236"/>
      <c r="T901" s="236"/>
      <c r="U901" s="236"/>
      <c r="V901" s="236"/>
      <c r="W901" s="236"/>
      <c r="X901" s="236"/>
      <c r="Y901" s="236"/>
      <c r="Z901" s="236"/>
      <c r="AA901" s="236"/>
      <c r="AB901" s="236"/>
      <c r="AC901" s="236"/>
    </row>
    <row r="902" spans="1:29" ht="13.2" x14ac:dyDescent="0.25">
      <c r="A902" s="236"/>
      <c r="B902" s="236"/>
      <c r="C902" s="236"/>
      <c r="D902" s="236"/>
      <c r="E902" s="236"/>
      <c r="F902" s="236"/>
      <c r="G902" s="237"/>
      <c r="H902" s="236"/>
      <c r="I902" s="236"/>
      <c r="J902" s="236"/>
      <c r="K902" s="236"/>
      <c r="L902" s="236"/>
      <c r="M902" s="236"/>
      <c r="N902" s="236"/>
      <c r="O902" s="236"/>
      <c r="P902" s="236"/>
      <c r="Q902" s="236"/>
      <c r="R902" s="236"/>
      <c r="S902" s="236"/>
      <c r="T902" s="236"/>
      <c r="U902" s="236"/>
      <c r="V902" s="236"/>
      <c r="W902" s="236"/>
      <c r="X902" s="236"/>
      <c r="Y902" s="236"/>
      <c r="Z902" s="236"/>
      <c r="AA902" s="236"/>
      <c r="AB902" s="236"/>
      <c r="AC902" s="236"/>
    </row>
    <row r="903" spans="1:29" ht="13.2" x14ac:dyDescent="0.25">
      <c r="A903" s="236"/>
      <c r="B903" s="236"/>
      <c r="C903" s="236"/>
      <c r="D903" s="236"/>
      <c r="E903" s="236"/>
      <c r="F903" s="236"/>
      <c r="G903" s="237"/>
      <c r="H903" s="236"/>
      <c r="I903" s="236"/>
      <c r="J903" s="236"/>
      <c r="K903" s="236"/>
      <c r="L903" s="236"/>
      <c r="M903" s="236"/>
      <c r="N903" s="236"/>
      <c r="O903" s="236"/>
      <c r="P903" s="236"/>
      <c r="Q903" s="236"/>
      <c r="R903" s="236"/>
      <c r="S903" s="236"/>
      <c r="T903" s="236"/>
      <c r="U903" s="236"/>
      <c r="V903" s="236"/>
      <c r="W903" s="236"/>
      <c r="X903" s="236"/>
      <c r="Y903" s="236"/>
      <c r="Z903" s="236"/>
      <c r="AA903" s="236"/>
      <c r="AB903" s="236"/>
      <c r="AC903" s="236"/>
    </row>
    <row r="904" spans="1:29" ht="13.2" x14ac:dyDescent="0.25">
      <c r="A904" s="236"/>
      <c r="B904" s="236"/>
      <c r="C904" s="236"/>
      <c r="D904" s="236"/>
      <c r="E904" s="236"/>
      <c r="F904" s="236"/>
      <c r="G904" s="237"/>
      <c r="H904" s="236"/>
      <c r="I904" s="236"/>
      <c r="J904" s="236"/>
      <c r="K904" s="236"/>
      <c r="L904" s="236"/>
      <c r="M904" s="236"/>
      <c r="N904" s="236"/>
      <c r="O904" s="236"/>
      <c r="P904" s="236"/>
      <c r="Q904" s="236"/>
      <c r="R904" s="236"/>
      <c r="S904" s="236"/>
      <c r="T904" s="236"/>
      <c r="U904" s="236"/>
      <c r="V904" s="236"/>
      <c r="W904" s="236"/>
      <c r="X904" s="236"/>
      <c r="Y904" s="236"/>
      <c r="Z904" s="236"/>
      <c r="AA904" s="236"/>
      <c r="AB904" s="236"/>
      <c r="AC904" s="236"/>
    </row>
    <row r="905" spans="1:29" ht="13.2" x14ac:dyDescent="0.25">
      <c r="A905" s="236"/>
      <c r="B905" s="236"/>
      <c r="C905" s="236"/>
      <c r="D905" s="236"/>
      <c r="E905" s="236"/>
      <c r="F905" s="236"/>
      <c r="G905" s="237"/>
      <c r="H905" s="236"/>
      <c r="I905" s="236"/>
      <c r="J905" s="236"/>
      <c r="K905" s="236"/>
      <c r="L905" s="236"/>
      <c r="M905" s="236"/>
      <c r="N905" s="236"/>
      <c r="O905" s="236"/>
      <c r="P905" s="236"/>
      <c r="Q905" s="236"/>
      <c r="R905" s="236"/>
      <c r="S905" s="236"/>
      <c r="T905" s="236"/>
      <c r="U905" s="236"/>
      <c r="V905" s="236"/>
      <c r="W905" s="236"/>
      <c r="X905" s="236"/>
      <c r="Y905" s="236"/>
      <c r="Z905" s="236"/>
      <c r="AA905" s="236"/>
      <c r="AB905" s="236"/>
      <c r="AC905" s="236"/>
    </row>
    <row r="906" spans="1:29" ht="13.2" x14ac:dyDescent="0.25">
      <c r="A906" s="236"/>
      <c r="B906" s="236"/>
      <c r="C906" s="236"/>
      <c r="D906" s="236"/>
      <c r="E906" s="236"/>
      <c r="F906" s="236"/>
      <c r="G906" s="237"/>
      <c r="H906" s="236"/>
      <c r="I906" s="236"/>
      <c r="J906" s="236"/>
      <c r="K906" s="236"/>
      <c r="L906" s="236"/>
      <c r="M906" s="236"/>
      <c r="N906" s="236"/>
      <c r="O906" s="236"/>
      <c r="P906" s="236"/>
      <c r="Q906" s="236"/>
      <c r="R906" s="236"/>
      <c r="S906" s="236"/>
      <c r="T906" s="236"/>
      <c r="U906" s="236"/>
      <c r="V906" s="236"/>
      <c r="W906" s="236"/>
      <c r="X906" s="236"/>
      <c r="Y906" s="236"/>
      <c r="Z906" s="236"/>
      <c r="AA906" s="236"/>
      <c r="AB906" s="236"/>
      <c r="AC906" s="236"/>
    </row>
    <row r="907" spans="1:29" ht="13.2" x14ac:dyDescent="0.25">
      <c r="A907" s="236"/>
      <c r="B907" s="236"/>
      <c r="C907" s="236"/>
      <c r="D907" s="236"/>
      <c r="E907" s="236"/>
      <c r="F907" s="236"/>
      <c r="G907" s="237"/>
      <c r="H907" s="236"/>
      <c r="I907" s="236"/>
      <c r="J907" s="236"/>
      <c r="K907" s="236"/>
      <c r="L907" s="236"/>
      <c r="M907" s="236"/>
      <c r="N907" s="236"/>
      <c r="O907" s="236"/>
      <c r="P907" s="236"/>
      <c r="Q907" s="236"/>
      <c r="R907" s="236"/>
      <c r="S907" s="236"/>
      <c r="T907" s="236"/>
      <c r="U907" s="236"/>
      <c r="V907" s="236"/>
      <c r="W907" s="236"/>
      <c r="X907" s="236"/>
      <c r="Y907" s="236"/>
      <c r="Z907" s="236"/>
      <c r="AA907" s="236"/>
      <c r="AB907" s="236"/>
      <c r="AC907" s="236"/>
    </row>
    <row r="908" spans="1:29" ht="13.2" x14ac:dyDescent="0.25">
      <c r="A908" s="236"/>
      <c r="B908" s="236"/>
      <c r="C908" s="236"/>
      <c r="D908" s="236"/>
      <c r="E908" s="236"/>
      <c r="F908" s="236"/>
      <c r="G908" s="237"/>
      <c r="H908" s="236"/>
      <c r="I908" s="236"/>
      <c r="J908" s="236"/>
      <c r="K908" s="236"/>
      <c r="L908" s="236"/>
      <c r="M908" s="236"/>
      <c r="N908" s="236"/>
      <c r="O908" s="236"/>
      <c r="P908" s="236"/>
      <c r="Q908" s="236"/>
      <c r="R908" s="236"/>
      <c r="S908" s="236"/>
      <c r="T908" s="236"/>
      <c r="U908" s="236"/>
      <c r="V908" s="236"/>
      <c r="W908" s="236"/>
      <c r="X908" s="236"/>
      <c r="Y908" s="236"/>
      <c r="Z908" s="236"/>
      <c r="AA908" s="236"/>
      <c r="AB908" s="236"/>
      <c r="AC908" s="236"/>
    </row>
    <row r="909" spans="1:29" ht="13.2" x14ac:dyDescent="0.25">
      <c r="A909" s="236"/>
      <c r="B909" s="236"/>
      <c r="C909" s="236"/>
      <c r="D909" s="236"/>
      <c r="E909" s="236"/>
      <c r="F909" s="236"/>
      <c r="G909" s="237"/>
      <c r="H909" s="236"/>
      <c r="I909" s="236"/>
      <c r="J909" s="236"/>
      <c r="K909" s="236"/>
      <c r="L909" s="236"/>
      <c r="M909" s="236"/>
      <c r="N909" s="236"/>
      <c r="O909" s="236"/>
      <c r="P909" s="236"/>
      <c r="Q909" s="236"/>
      <c r="R909" s="236"/>
      <c r="S909" s="236"/>
      <c r="T909" s="236"/>
      <c r="U909" s="236"/>
      <c r="V909" s="236"/>
      <c r="W909" s="236"/>
      <c r="X909" s="236"/>
      <c r="Y909" s="236"/>
      <c r="Z909" s="236"/>
      <c r="AA909" s="236"/>
      <c r="AB909" s="236"/>
      <c r="AC909" s="236"/>
    </row>
    <row r="910" spans="1:29" ht="13.2" x14ac:dyDescent="0.25">
      <c r="A910" s="236"/>
      <c r="B910" s="236"/>
      <c r="C910" s="236"/>
      <c r="D910" s="236"/>
      <c r="E910" s="236"/>
      <c r="F910" s="236"/>
      <c r="G910" s="237"/>
      <c r="H910" s="236"/>
      <c r="I910" s="236"/>
      <c r="J910" s="236"/>
      <c r="K910" s="236"/>
      <c r="L910" s="236"/>
      <c r="M910" s="236"/>
      <c r="N910" s="236"/>
      <c r="O910" s="236"/>
      <c r="P910" s="236"/>
      <c r="Q910" s="236"/>
      <c r="R910" s="236"/>
      <c r="S910" s="236"/>
      <c r="T910" s="236"/>
      <c r="U910" s="236"/>
      <c r="V910" s="236"/>
      <c r="W910" s="236"/>
      <c r="X910" s="236"/>
      <c r="Y910" s="236"/>
      <c r="Z910" s="236"/>
      <c r="AA910" s="236"/>
      <c r="AB910" s="236"/>
      <c r="AC910" s="236"/>
    </row>
    <row r="911" spans="1:29" ht="13.2" x14ac:dyDescent="0.25">
      <c r="A911" s="236"/>
      <c r="B911" s="236"/>
      <c r="C911" s="236"/>
      <c r="D911" s="236"/>
      <c r="E911" s="236"/>
      <c r="F911" s="236"/>
      <c r="G911" s="237"/>
      <c r="H911" s="236"/>
      <c r="I911" s="236"/>
      <c r="J911" s="236"/>
      <c r="K911" s="236"/>
      <c r="L911" s="236"/>
      <c r="M911" s="236"/>
      <c r="N911" s="236"/>
      <c r="O911" s="236"/>
      <c r="P911" s="236"/>
      <c r="Q911" s="236"/>
      <c r="R911" s="236"/>
      <c r="S911" s="236"/>
      <c r="T911" s="236"/>
      <c r="U911" s="236"/>
      <c r="V911" s="236"/>
      <c r="W911" s="236"/>
      <c r="X911" s="236"/>
      <c r="Y911" s="236"/>
      <c r="Z911" s="236"/>
      <c r="AA911" s="236"/>
      <c r="AB911" s="236"/>
      <c r="AC911" s="236"/>
    </row>
    <row r="912" spans="1:29" ht="13.2" x14ac:dyDescent="0.25">
      <c r="A912" s="236"/>
      <c r="B912" s="236"/>
      <c r="C912" s="236"/>
      <c r="D912" s="236"/>
      <c r="E912" s="236"/>
      <c r="F912" s="236"/>
      <c r="G912" s="237"/>
      <c r="H912" s="236"/>
      <c r="I912" s="236"/>
      <c r="J912" s="236"/>
      <c r="K912" s="236"/>
      <c r="L912" s="236"/>
      <c r="M912" s="236"/>
      <c r="N912" s="236"/>
      <c r="O912" s="236"/>
      <c r="P912" s="236"/>
      <c r="Q912" s="236"/>
      <c r="R912" s="236"/>
      <c r="S912" s="236"/>
      <c r="T912" s="236"/>
      <c r="U912" s="236"/>
      <c r="V912" s="236"/>
      <c r="W912" s="236"/>
      <c r="X912" s="236"/>
      <c r="Y912" s="236"/>
      <c r="Z912" s="236"/>
      <c r="AA912" s="236"/>
      <c r="AB912" s="236"/>
      <c r="AC912" s="236"/>
    </row>
    <row r="913" spans="1:29" ht="13.2" x14ac:dyDescent="0.25">
      <c r="A913" s="236"/>
      <c r="B913" s="236"/>
      <c r="C913" s="236"/>
      <c r="D913" s="236"/>
      <c r="E913" s="236"/>
      <c r="F913" s="236"/>
      <c r="G913" s="237"/>
      <c r="H913" s="236"/>
      <c r="I913" s="236"/>
      <c r="J913" s="236"/>
      <c r="K913" s="236"/>
      <c r="L913" s="236"/>
      <c r="M913" s="236"/>
      <c r="N913" s="236"/>
      <c r="O913" s="236"/>
      <c r="P913" s="236"/>
      <c r="Q913" s="236"/>
      <c r="R913" s="236"/>
      <c r="S913" s="236"/>
      <c r="T913" s="236"/>
      <c r="U913" s="236"/>
      <c r="V913" s="236"/>
      <c r="W913" s="236"/>
      <c r="X913" s="236"/>
      <c r="Y913" s="236"/>
      <c r="Z913" s="236"/>
      <c r="AA913" s="236"/>
      <c r="AB913" s="236"/>
      <c r="AC913" s="236"/>
    </row>
    <row r="914" spans="1:29" ht="13.2" x14ac:dyDescent="0.25">
      <c r="A914" s="236"/>
      <c r="B914" s="236"/>
      <c r="C914" s="236"/>
      <c r="D914" s="236"/>
      <c r="E914" s="236"/>
      <c r="F914" s="236"/>
      <c r="G914" s="237"/>
      <c r="H914" s="236"/>
      <c r="I914" s="236"/>
      <c r="J914" s="236"/>
      <c r="K914" s="236"/>
      <c r="L914" s="236"/>
      <c r="M914" s="236"/>
      <c r="N914" s="236"/>
      <c r="O914" s="236"/>
      <c r="P914" s="236"/>
      <c r="Q914" s="236"/>
      <c r="R914" s="236"/>
      <c r="S914" s="236"/>
      <c r="T914" s="236"/>
      <c r="U914" s="236"/>
      <c r="V914" s="236"/>
      <c r="W914" s="236"/>
      <c r="X914" s="236"/>
      <c r="Y914" s="236"/>
      <c r="Z914" s="236"/>
      <c r="AA914" s="236"/>
      <c r="AB914" s="236"/>
      <c r="AC914" s="236"/>
    </row>
    <row r="915" spans="1:29" ht="13.2" x14ac:dyDescent="0.25">
      <c r="A915" s="236"/>
      <c r="B915" s="236"/>
      <c r="C915" s="236"/>
      <c r="D915" s="236"/>
      <c r="E915" s="236"/>
      <c r="F915" s="236"/>
      <c r="G915" s="237"/>
      <c r="H915" s="236"/>
      <c r="I915" s="236"/>
      <c r="J915" s="236"/>
      <c r="K915" s="236"/>
      <c r="L915" s="236"/>
      <c r="M915" s="236"/>
      <c r="N915" s="236"/>
      <c r="O915" s="236"/>
      <c r="P915" s="236"/>
      <c r="Q915" s="236"/>
      <c r="R915" s="236"/>
      <c r="S915" s="236"/>
      <c r="T915" s="236"/>
      <c r="U915" s="236"/>
      <c r="V915" s="236"/>
      <c r="W915" s="236"/>
      <c r="X915" s="236"/>
      <c r="Y915" s="236"/>
      <c r="Z915" s="236"/>
      <c r="AA915" s="236"/>
      <c r="AB915" s="236"/>
      <c r="AC915" s="236"/>
    </row>
    <row r="916" spans="1:29" ht="13.2" x14ac:dyDescent="0.25">
      <c r="A916" s="236"/>
      <c r="B916" s="236"/>
      <c r="C916" s="236"/>
      <c r="D916" s="236"/>
      <c r="E916" s="236"/>
      <c r="F916" s="236"/>
      <c r="G916" s="237"/>
      <c r="H916" s="236"/>
      <c r="I916" s="236"/>
      <c r="J916" s="236"/>
      <c r="K916" s="236"/>
      <c r="L916" s="236"/>
      <c r="M916" s="236"/>
      <c r="N916" s="236"/>
      <c r="O916" s="236"/>
      <c r="P916" s="236"/>
      <c r="Q916" s="236"/>
      <c r="R916" s="236"/>
      <c r="S916" s="236"/>
      <c r="T916" s="236"/>
      <c r="U916" s="236"/>
      <c r="V916" s="236"/>
      <c r="W916" s="236"/>
      <c r="X916" s="236"/>
      <c r="Y916" s="236"/>
      <c r="Z916" s="236"/>
      <c r="AA916" s="236"/>
      <c r="AB916" s="236"/>
      <c r="AC916" s="236"/>
    </row>
    <row r="917" spans="1:29" ht="13.2" x14ac:dyDescent="0.25">
      <c r="A917" s="236"/>
      <c r="B917" s="236"/>
      <c r="C917" s="236"/>
      <c r="D917" s="236"/>
      <c r="E917" s="236"/>
      <c r="F917" s="236"/>
      <c r="G917" s="237"/>
      <c r="H917" s="236"/>
      <c r="I917" s="236"/>
      <c r="J917" s="236"/>
      <c r="K917" s="236"/>
      <c r="L917" s="236"/>
      <c r="M917" s="236"/>
      <c r="N917" s="236"/>
      <c r="O917" s="236"/>
      <c r="P917" s="236"/>
      <c r="Q917" s="236"/>
      <c r="R917" s="236"/>
      <c r="S917" s="236"/>
      <c r="T917" s="236"/>
      <c r="U917" s="236"/>
      <c r="V917" s="236"/>
      <c r="W917" s="236"/>
      <c r="X917" s="236"/>
      <c r="Y917" s="236"/>
      <c r="Z917" s="236"/>
      <c r="AA917" s="236"/>
      <c r="AB917" s="236"/>
      <c r="AC917" s="236"/>
    </row>
    <row r="918" spans="1:29" ht="13.2" x14ac:dyDescent="0.25">
      <c r="A918" s="236"/>
      <c r="B918" s="236"/>
      <c r="C918" s="236"/>
      <c r="D918" s="236"/>
      <c r="E918" s="236"/>
      <c r="F918" s="236"/>
      <c r="G918" s="237"/>
      <c r="H918" s="236"/>
      <c r="I918" s="236"/>
      <c r="J918" s="236"/>
      <c r="K918" s="236"/>
      <c r="L918" s="236"/>
      <c r="M918" s="236"/>
      <c r="N918" s="236"/>
      <c r="O918" s="236"/>
      <c r="P918" s="236"/>
      <c r="Q918" s="236"/>
      <c r="R918" s="236"/>
      <c r="S918" s="236"/>
      <c r="T918" s="236"/>
      <c r="U918" s="236"/>
      <c r="V918" s="236"/>
      <c r="W918" s="236"/>
      <c r="X918" s="236"/>
      <c r="Y918" s="236"/>
      <c r="Z918" s="236"/>
      <c r="AA918" s="236"/>
      <c r="AB918" s="236"/>
      <c r="AC918" s="236"/>
    </row>
    <row r="919" spans="1:29" ht="13.2" x14ac:dyDescent="0.25">
      <c r="A919" s="236"/>
      <c r="B919" s="236"/>
      <c r="C919" s="236"/>
      <c r="D919" s="236"/>
      <c r="E919" s="236"/>
      <c r="F919" s="236"/>
      <c r="G919" s="237"/>
      <c r="H919" s="236"/>
      <c r="I919" s="236"/>
      <c r="J919" s="236"/>
      <c r="K919" s="236"/>
      <c r="L919" s="236"/>
      <c r="M919" s="236"/>
      <c r="N919" s="236"/>
      <c r="O919" s="236"/>
      <c r="P919" s="236"/>
      <c r="Q919" s="236"/>
      <c r="R919" s="236"/>
      <c r="S919" s="236"/>
      <c r="T919" s="236"/>
      <c r="U919" s="236"/>
      <c r="V919" s="236"/>
      <c r="W919" s="236"/>
      <c r="X919" s="236"/>
      <c r="Y919" s="236"/>
      <c r="Z919" s="236"/>
      <c r="AA919" s="236"/>
      <c r="AB919" s="236"/>
      <c r="AC919" s="236"/>
    </row>
    <row r="920" spans="1:29" ht="13.2" x14ac:dyDescent="0.25">
      <c r="A920" s="236"/>
      <c r="B920" s="236"/>
      <c r="C920" s="236"/>
      <c r="D920" s="236"/>
      <c r="E920" s="236"/>
      <c r="F920" s="236"/>
      <c r="G920" s="237"/>
      <c r="H920" s="236"/>
      <c r="I920" s="236"/>
      <c r="J920" s="236"/>
      <c r="K920" s="236"/>
      <c r="L920" s="236"/>
      <c r="M920" s="236"/>
      <c r="N920" s="236"/>
      <c r="O920" s="236"/>
      <c r="P920" s="236"/>
      <c r="Q920" s="236"/>
      <c r="R920" s="236"/>
      <c r="S920" s="236"/>
      <c r="T920" s="236"/>
      <c r="U920" s="236"/>
      <c r="V920" s="236"/>
      <c r="W920" s="236"/>
      <c r="X920" s="236"/>
      <c r="Y920" s="236"/>
      <c r="Z920" s="236"/>
      <c r="AA920" s="236"/>
      <c r="AB920" s="236"/>
      <c r="AC920" s="236"/>
    </row>
    <row r="921" spans="1:29" ht="13.2" x14ac:dyDescent="0.25">
      <c r="A921" s="236"/>
      <c r="B921" s="236"/>
      <c r="C921" s="236"/>
      <c r="D921" s="236"/>
      <c r="E921" s="236"/>
      <c r="F921" s="236"/>
      <c r="G921" s="237"/>
      <c r="H921" s="236"/>
      <c r="I921" s="236"/>
      <c r="J921" s="236"/>
      <c r="K921" s="236"/>
      <c r="L921" s="236"/>
      <c r="M921" s="236"/>
      <c r="N921" s="236"/>
      <c r="O921" s="236"/>
      <c r="P921" s="236"/>
      <c r="Q921" s="236"/>
      <c r="R921" s="236"/>
      <c r="S921" s="236"/>
      <c r="T921" s="236"/>
      <c r="U921" s="236"/>
      <c r="V921" s="236"/>
      <c r="W921" s="236"/>
      <c r="X921" s="236"/>
      <c r="Y921" s="236"/>
      <c r="Z921" s="236"/>
      <c r="AA921" s="236"/>
      <c r="AB921" s="236"/>
      <c r="AC921" s="236"/>
    </row>
    <row r="922" spans="1:29" ht="13.2" x14ac:dyDescent="0.25">
      <c r="A922" s="236"/>
      <c r="B922" s="236"/>
      <c r="C922" s="236"/>
      <c r="D922" s="236"/>
      <c r="E922" s="236"/>
      <c r="F922" s="236"/>
      <c r="G922" s="237"/>
      <c r="H922" s="236"/>
      <c r="I922" s="236"/>
      <c r="J922" s="236"/>
      <c r="K922" s="236"/>
      <c r="L922" s="236"/>
      <c r="M922" s="236"/>
      <c r="N922" s="236"/>
      <c r="O922" s="236"/>
      <c r="P922" s="236"/>
      <c r="Q922" s="236"/>
      <c r="R922" s="236"/>
      <c r="S922" s="236"/>
      <c r="T922" s="236"/>
      <c r="U922" s="236"/>
      <c r="V922" s="236"/>
      <c r="W922" s="236"/>
      <c r="X922" s="236"/>
      <c r="Y922" s="236"/>
      <c r="Z922" s="236"/>
      <c r="AA922" s="236"/>
      <c r="AB922" s="236"/>
      <c r="AC922" s="236"/>
    </row>
    <row r="923" spans="1:29" ht="13.2" x14ac:dyDescent="0.25">
      <c r="A923" s="236"/>
      <c r="B923" s="236"/>
      <c r="C923" s="236"/>
      <c r="D923" s="236"/>
      <c r="E923" s="236"/>
      <c r="F923" s="236"/>
      <c r="G923" s="237"/>
      <c r="H923" s="236"/>
      <c r="I923" s="236"/>
      <c r="J923" s="236"/>
      <c r="K923" s="236"/>
      <c r="L923" s="236"/>
      <c r="M923" s="236"/>
      <c r="N923" s="236"/>
      <c r="O923" s="236"/>
      <c r="P923" s="236"/>
      <c r="Q923" s="236"/>
      <c r="R923" s="236"/>
      <c r="S923" s="236"/>
      <c r="T923" s="236"/>
      <c r="U923" s="236"/>
      <c r="V923" s="236"/>
      <c r="W923" s="236"/>
      <c r="X923" s="236"/>
      <c r="Y923" s="236"/>
      <c r="Z923" s="236"/>
      <c r="AA923" s="236"/>
      <c r="AB923" s="236"/>
      <c r="AC923" s="236"/>
    </row>
    <row r="924" spans="1:29" ht="13.2" x14ac:dyDescent="0.25">
      <c r="A924" s="236"/>
      <c r="B924" s="236"/>
      <c r="C924" s="236"/>
      <c r="D924" s="236"/>
      <c r="E924" s="236"/>
      <c r="F924" s="236"/>
      <c r="G924" s="237"/>
      <c r="H924" s="236"/>
      <c r="I924" s="236"/>
      <c r="J924" s="236"/>
      <c r="K924" s="236"/>
      <c r="L924" s="236"/>
      <c r="M924" s="236"/>
      <c r="N924" s="236"/>
      <c r="O924" s="236"/>
      <c r="P924" s="236"/>
      <c r="Q924" s="236"/>
      <c r="R924" s="236"/>
      <c r="S924" s="236"/>
      <c r="T924" s="236"/>
      <c r="U924" s="236"/>
      <c r="V924" s="236"/>
      <c r="W924" s="236"/>
      <c r="X924" s="236"/>
      <c r="Y924" s="236"/>
      <c r="Z924" s="236"/>
      <c r="AA924" s="236"/>
      <c r="AB924" s="236"/>
      <c r="AC924" s="236"/>
    </row>
    <row r="925" spans="1:29" ht="13.2" x14ac:dyDescent="0.25">
      <c r="A925" s="236"/>
      <c r="B925" s="236"/>
      <c r="C925" s="236"/>
      <c r="D925" s="236"/>
      <c r="E925" s="236"/>
      <c r="F925" s="236"/>
      <c r="G925" s="237"/>
      <c r="H925" s="236"/>
      <c r="I925" s="236"/>
      <c r="J925" s="236"/>
      <c r="K925" s="236"/>
      <c r="L925" s="236"/>
      <c r="M925" s="236"/>
      <c r="N925" s="236"/>
      <c r="O925" s="236"/>
      <c r="P925" s="236"/>
      <c r="Q925" s="236"/>
      <c r="R925" s="236"/>
      <c r="S925" s="236"/>
      <c r="T925" s="236"/>
      <c r="U925" s="236"/>
      <c r="V925" s="236"/>
      <c r="W925" s="236"/>
      <c r="X925" s="236"/>
      <c r="Y925" s="236"/>
      <c r="Z925" s="236"/>
      <c r="AA925" s="236"/>
      <c r="AB925" s="236"/>
      <c r="AC925" s="236"/>
    </row>
    <row r="926" spans="1:29" ht="13.2" x14ac:dyDescent="0.25">
      <c r="A926" s="236"/>
      <c r="B926" s="236"/>
      <c r="C926" s="236"/>
      <c r="D926" s="236"/>
      <c r="E926" s="236"/>
      <c r="F926" s="236"/>
      <c r="G926" s="237"/>
      <c r="H926" s="236"/>
      <c r="I926" s="236"/>
      <c r="J926" s="236"/>
      <c r="K926" s="236"/>
      <c r="L926" s="236"/>
      <c r="M926" s="236"/>
      <c r="N926" s="236"/>
      <c r="O926" s="236"/>
      <c r="P926" s="236"/>
      <c r="Q926" s="236"/>
      <c r="R926" s="236"/>
      <c r="S926" s="236"/>
      <c r="T926" s="236"/>
      <c r="U926" s="236"/>
      <c r="V926" s="236"/>
      <c r="W926" s="236"/>
      <c r="X926" s="236"/>
      <c r="Y926" s="236"/>
      <c r="Z926" s="236"/>
      <c r="AA926" s="236"/>
      <c r="AB926" s="236"/>
      <c r="AC926" s="236"/>
    </row>
    <row r="927" spans="1:29" ht="13.2" x14ac:dyDescent="0.25">
      <c r="A927" s="236"/>
      <c r="B927" s="236"/>
      <c r="C927" s="236"/>
      <c r="D927" s="236"/>
      <c r="E927" s="236"/>
      <c r="F927" s="236"/>
      <c r="G927" s="237"/>
      <c r="H927" s="236"/>
      <c r="I927" s="236"/>
      <c r="J927" s="236"/>
      <c r="K927" s="236"/>
      <c r="L927" s="236"/>
      <c r="M927" s="236"/>
      <c r="N927" s="236"/>
      <c r="O927" s="236"/>
      <c r="P927" s="236"/>
      <c r="Q927" s="236"/>
      <c r="R927" s="236"/>
      <c r="S927" s="236"/>
      <c r="T927" s="236"/>
      <c r="U927" s="236"/>
      <c r="V927" s="236"/>
      <c r="W927" s="236"/>
      <c r="X927" s="236"/>
      <c r="Y927" s="236"/>
      <c r="Z927" s="236"/>
      <c r="AA927" s="236"/>
      <c r="AB927" s="236"/>
      <c r="AC927" s="236"/>
    </row>
    <row r="928" spans="1:29" ht="13.2" x14ac:dyDescent="0.25">
      <c r="A928" s="236"/>
      <c r="B928" s="236"/>
      <c r="C928" s="236"/>
      <c r="D928" s="236"/>
      <c r="E928" s="236"/>
      <c r="F928" s="236"/>
      <c r="G928" s="237"/>
      <c r="H928" s="236"/>
      <c r="I928" s="236"/>
      <c r="J928" s="236"/>
      <c r="K928" s="236"/>
      <c r="L928" s="236"/>
      <c r="M928" s="236"/>
      <c r="N928" s="236"/>
      <c r="O928" s="236"/>
      <c r="P928" s="236"/>
      <c r="Q928" s="236"/>
      <c r="R928" s="236"/>
      <c r="S928" s="236"/>
      <c r="T928" s="236"/>
      <c r="U928" s="236"/>
      <c r="V928" s="236"/>
      <c r="W928" s="236"/>
      <c r="X928" s="236"/>
      <c r="Y928" s="236"/>
      <c r="Z928" s="236"/>
      <c r="AA928" s="236"/>
      <c r="AB928" s="236"/>
      <c r="AC928" s="236"/>
    </row>
    <row r="929" spans="1:29" ht="13.2" x14ac:dyDescent="0.25">
      <c r="A929" s="236"/>
      <c r="B929" s="236"/>
      <c r="C929" s="236"/>
      <c r="D929" s="236"/>
      <c r="E929" s="236"/>
      <c r="F929" s="236"/>
      <c r="G929" s="237"/>
      <c r="H929" s="236"/>
      <c r="I929" s="236"/>
      <c r="J929" s="236"/>
      <c r="K929" s="236"/>
      <c r="L929" s="236"/>
      <c r="M929" s="236"/>
      <c r="N929" s="236"/>
      <c r="O929" s="236"/>
      <c r="P929" s="236"/>
      <c r="Q929" s="236"/>
      <c r="R929" s="236"/>
      <c r="S929" s="236"/>
      <c r="T929" s="236"/>
      <c r="U929" s="236"/>
      <c r="V929" s="236"/>
      <c r="W929" s="236"/>
      <c r="X929" s="236"/>
      <c r="Y929" s="236"/>
      <c r="Z929" s="236"/>
      <c r="AA929" s="236"/>
      <c r="AB929" s="236"/>
      <c r="AC929" s="236"/>
    </row>
    <row r="930" spans="1:29" ht="13.2" x14ac:dyDescent="0.25">
      <c r="A930" s="236"/>
      <c r="B930" s="236"/>
      <c r="C930" s="236"/>
      <c r="D930" s="236"/>
      <c r="E930" s="236"/>
      <c r="F930" s="236"/>
      <c r="G930" s="237"/>
      <c r="H930" s="236"/>
      <c r="I930" s="236"/>
      <c r="J930" s="236"/>
      <c r="K930" s="236"/>
      <c r="L930" s="236"/>
      <c r="M930" s="236"/>
      <c r="N930" s="236"/>
      <c r="O930" s="236"/>
      <c r="P930" s="236"/>
      <c r="Q930" s="236"/>
      <c r="R930" s="236"/>
      <c r="S930" s="236"/>
      <c r="T930" s="236"/>
      <c r="U930" s="236"/>
      <c r="V930" s="236"/>
      <c r="W930" s="236"/>
      <c r="X930" s="236"/>
      <c r="Y930" s="236"/>
      <c r="Z930" s="236"/>
      <c r="AA930" s="236"/>
      <c r="AB930" s="236"/>
      <c r="AC930" s="236"/>
    </row>
    <row r="931" spans="1:29" ht="13.2" x14ac:dyDescent="0.25">
      <c r="A931" s="236"/>
      <c r="B931" s="236"/>
      <c r="C931" s="236"/>
      <c r="D931" s="236"/>
      <c r="E931" s="236"/>
      <c r="F931" s="236"/>
      <c r="G931" s="237"/>
      <c r="H931" s="236"/>
      <c r="I931" s="236"/>
      <c r="J931" s="236"/>
      <c r="K931" s="236"/>
      <c r="L931" s="236"/>
      <c r="M931" s="236"/>
      <c r="N931" s="236"/>
      <c r="O931" s="236"/>
      <c r="P931" s="236"/>
      <c r="Q931" s="236"/>
      <c r="R931" s="236"/>
      <c r="S931" s="236"/>
      <c r="T931" s="236"/>
      <c r="U931" s="236"/>
      <c r="V931" s="236"/>
      <c r="W931" s="236"/>
      <c r="X931" s="236"/>
      <c r="Y931" s="236"/>
      <c r="Z931" s="236"/>
      <c r="AA931" s="236"/>
      <c r="AB931" s="236"/>
      <c r="AC931" s="236"/>
    </row>
    <row r="932" spans="1:29" ht="13.2" x14ac:dyDescent="0.25">
      <c r="A932" s="236"/>
      <c r="B932" s="236"/>
      <c r="C932" s="236"/>
      <c r="D932" s="236"/>
      <c r="E932" s="236"/>
      <c r="F932" s="236"/>
      <c r="G932" s="237"/>
      <c r="H932" s="236"/>
      <c r="I932" s="236"/>
      <c r="J932" s="236"/>
      <c r="K932" s="236"/>
      <c r="L932" s="236"/>
      <c r="M932" s="236"/>
      <c r="N932" s="236"/>
      <c r="O932" s="236"/>
      <c r="P932" s="236"/>
      <c r="Q932" s="236"/>
      <c r="R932" s="236"/>
      <c r="S932" s="236"/>
      <c r="T932" s="236"/>
      <c r="U932" s="236"/>
      <c r="V932" s="236"/>
      <c r="W932" s="236"/>
      <c r="X932" s="236"/>
      <c r="Y932" s="236"/>
      <c r="Z932" s="236"/>
      <c r="AA932" s="236"/>
      <c r="AB932" s="236"/>
      <c r="AC932" s="236"/>
    </row>
    <row r="933" spans="1:29" ht="13.2" x14ac:dyDescent="0.25">
      <c r="A933" s="236"/>
      <c r="B933" s="236"/>
      <c r="C933" s="236"/>
      <c r="D933" s="236"/>
      <c r="E933" s="236"/>
      <c r="F933" s="236"/>
      <c r="G933" s="237"/>
      <c r="H933" s="236"/>
      <c r="I933" s="236"/>
      <c r="J933" s="236"/>
      <c r="K933" s="236"/>
      <c r="L933" s="236"/>
      <c r="M933" s="236"/>
      <c r="N933" s="236"/>
      <c r="O933" s="236"/>
      <c r="P933" s="236"/>
      <c r="Q933" s="236"/>
      <c r="R933" s="236"/>
      <c r="S933" s="236"/>
      <c r="T933" s="236"/>
      <c r="U933" s="236"/>
      <c r="V933" s="236"/>
      <c r="W933" s="236"/>
      <c r="X933" s="236"/>
      <c r="Y933" s="236"/>
      <c r="Z933" s="236"/>
      <c r="AA933" s="236"/>
      <c r="AB933" s="236"/>
      <c r="AC933" s="236"/>
    </row>
    <row r="934" spans="1:29" ht="13.2" x14ac:dyDescent="0.25">
      <c r="A934" s="236"/>
      <c r="B934" s="236"/>
      <c r="C934" s="236"/>
      <c r="D934" s="236"/>
      <c r="E934" s="236"/>
      <c r="F934" s="236"/>
      <c r="G934" s="237"/>
      <c r="H934" s="236"/>
      <c r="I934" s="236"/>
      <c r="J934" s="236"/>
      <c r="K934" s="236"/>
      <c r="L934" s="236"/>
      <c r="M934" s="236"/>
      <c r="N934" s="236"/>
      <c r="O934" s="236"/>
      <c r="P934" s="236"/>
      <c r="Q934" s="236"/>
      <c r="R934" s="236"/>
      <c r="S934" s="236"/>
      <c r="T934" s="236"/>
      <c r="U934" s="236"/>
      <c r="V934" s="236"/>
      <c r="W934" s="236"/>
      <c r="X934" s="236"/>
      <c r="Y934" s="236"/>
      <c r="Z934" s="236"/>
      <c r="AA934" s="236"/>
      <c r="AB934" s="236"/>
      <c r="AC934" s="236"/>
    </row>
    <row r="935" spans="1:29" ht="13.2" x14ac:dyDescent="0.25">
      <c r="A935" s="236"/>
      <c r="B935" s="236"/>
      <c r="C935" s="236"/>
      <c r="D935" s="236"/>
      <c r="E935" s="236"/>
      <c r="F935" s="236"/>
      <c r="G935" s="237"/>
      <c r="H935" s="236"/>
      <c r="I935" s="236"/>
      <c r="J935" s="236"/>
      <c r="K935" s="236"/>
      <c r="L935" s="236"/>
      <c r="M935" s="236"/>
      <c r="N935" s="236"/>
      <c r="O935" s="236"/>
      <c r="P935" s="236"/>
      <c r="Q935" s="236"/>
      <c r="R935" s="236"/>
      <c r="S935" s="236"/>
      <c r="T935" s="236"/>
      <c r="U935" s="236"/>
      <c r="V935" s="236"/>
      <c r="W935" s="236"/>
      <c r="X935" s="236"/>
      <c r="Y935" s="236"/>
      <c r="Z935" s="236"/>
      <c r="AA935" s="236"/>
      <c r="AB935" s="236"/>
      <c r="AC935" s="236"/>
    </row>
    <row r="936" spans="1:29" ht="13.2" x14ac:dyDescent="0.25">
      <c r="A936" s="236"/>
      <c r="B936" s="236"/>
      <c r="C936" s="236"/>
      <c r="D936" s="236"/>
      <c r="E936" s="236"/>
      <c r="F936" s="236"/>
      <c r="G936" s="237"/>
      <c r="H936" s="236"/>
      <c r="I936" s="236"/>
      <c r="J936" s="236"/>
      <c r="K936" s="236"/>
      <c r="L936" s="236"/>
      <c r="M936" s="236"/>
      <c r="N936" s="236"/>
      <c r="O936" s="236"/>
      <c r="P936" s="236"/>
      <c r="Q936" s="236"/>
      <c r="R936" s="236"/>
      <c r="S936" s="236"/>
      <c r="T936" s="236"/>
      <c r="U936" s="236"/>
      <c r="V936" s="236"/>
      <c r="W936" s="236"/>
      <c r="X936" s="236"/>
      <c r="Y936" s="236"/>
      <c r="Z936" s="236"/>
      <c r="AA936" s="236"/>
      <c r="AB936" s="236"/>
      <c r="AC936" s="236"/>
    </row>
    <row r="937" spans="1:29" ht="13.2" x14ac:dyDescent="0.25">
      <c r="A937" s="236"/>
      <c r="B937" s="236"/>
      <c r="C937" s="236"/>
      <c r="D937" s="236"/>
      <c r="E937" s="236"/>
      <c r="F937" s="236"/>
      <c r="G937" s="237"/>
      <c r="H937" s="236"/>
      <c r="I937" s="236"/>
      <c r="J937" s="236"/>
      <c r="K937" s="236"/>
      <c r="L937" s="236"/>
      <c r="M937" s="236"/>
      <c r="N937" s="236"/>
      <c r="O937" s="236"/>
      <c r="P937" s="236"/>
      <c r="Q937" s="236"/>
      <c r="R937" s="236"/>
      <c r="S937" s="236"/>
      <c r="T937" s="236"/>
      <c r="U937" s="236"/>
      <c r="V937" s="236"/>
      <c r="W937" s="236"/>
      <c r="X937" s="236"/>
      <c r="Y937" s="236"/>
      <c r="Z937" s="236"/>
      <c r="AA937" s="236"/>
      <c r="AB937" s="236"/>
      <c r="AC937" s="236"/>
    </row>
    <row r="938" spans="1:29" ht="13.2" x14ac:dyDescent="0.25">
      <c r="A938" s="236"/>
      <c r="B938" s="236"/>
      <c r="C938" s="236"/>
      <c r="D938" s="236"/>
      <c r="E938" s="236"/>
      <c r="F938" s="236"/>
      <c r="G938" s="237"/>
      <c r="H938" s="236"/>
      <c r="I938" s="236"/>
      <c r="J938" s="236"/>
      <c r="K938" s="236"/>
      <c r="L938" s="236"/>
      <c r="M938" s="236"/>
      <c r="N938" s="236"/>
      <c r="O938" s="236"/>
      <c r="P938" s="236"/>
      <c r="Q938" s="236"/>
      <c r="R938" s="236"/>
      <c r="S938" s="236"/>
      <c r="T938" s="236"/>
      <c r="U938" s="236"/>
      <c r="V938" s="236"/>
      <c r="W938" s="236"/>
      <c r="X938" s="236"/>
      <c r="Y938" s="236"/>
      <c r="Z938" s="236"/>
      <c r="AA938" s="236"/>
      <c r="AB938" s="236"/>
      <c r="AC938" s="236"/>
    </row>
    <row r="939" spans="1:29" ht="13.2" x14ac:dyDescent="0.25">
      <c r="A939" s="236"/>
      <c r="B939" s="236"/>
      <c r="C939" s="236"/>
      <c r="D939" s="236"/>
      <c r="E939" s="236"/>
      <c r="F939" s="236"/>
      <c r="G939" s="237"/>
      <c r="H939" s="236"/>
      <c r="I939" s="236"/>
      <c r="J939" s="236"/>
      <c r="K939" s="236"/>
      <c r="L939" s="236"/>
      <c r="M939" s="236"/>
      <c r="N939" s="236"/>
      <c r="O939" s="236"/>
      <c r="P939" s="236"/>
      <c r="Q939" s="236"/>
      <c r="R939" s="236"/>
      <c r="S939" s="236"/>
      <c r="T939" s="236"/>
      <c r="U939" s="236"/>
      <c r="V939" s="236"/>
      <c r="W939" s="236"/>
      <c r="X939" s="236"/>
      <c r="Y939" s="236"/>
      <c r="Z939" s="236"/>
      <c r="AA939" s="236"/>
      <c r="AB939" s="236"/>
      <c r="AC939" s="236"/>
    </row>
    <row r="940" spans="1:29" ht="13.2" x14ac:dyDescent="0.25">
      <c r="A940" s="236"/>
      <c r="B940" s="236"/>
      <c r="C940" s="236"/>
      <c r="D940" s="236"/>
      <c r="E940" s="236"/>
      <c r="F940" s="236"/>
      <c r="G940" s="237"/>
      <c r="H940" s="236"/>
      <c r="I940" s="236"/>
      <c r="J940" s="236"/>
      <c r="K940" s="236"/>
      <c r="L940" s="236"/>
      <c r="M940" s="236"/>
      <c r="N940" s="236"/>
      <c r="O940" s="236"/>
      <c r="P940" s="236"/>
      <c r="Q940" s="236"/>
      <c r="R940" s="236"/>
      <c r="S940" s="236"/>
      <c r="T940" s="236"/>
      <c r="U940" s="236"/>
      <c r="V940" s="236"/>
      <c r="W940" s="236"/>
      <c r="X940" s="236"/>
      <c r="Y940" s="236"/>
      <c r="Z940" s="236"/>
      <c r="AA940" s="236"/>
      <c r="AB940" s="236"/>
      <c r="AC940" s="236"/>
    </row>
    <row r="941" spans="1:29" ht="13.2" x14ac:dyDescent="0.25">
      <c r="A941" s="236"/>
      <c r="B941" s="236"/>
      <c r="C941" s="236"/>
      <c r="D941" s="236"/>
      <c r="E941" s="236"/>
      <c r="F941" s="236"/>
      <c r="G941" s="237"/>
      <c r="H941" s="236"/>
      <c r="I941" s="236"/>
      <c r="J941" s="236"/>
      <c r="K941" s="236"/>
      <c r="L941" s="236"/>
      <c r="M941" s="236"/>
      <c r="N941" s="236"/>
      <c r="O941" s="236"/>
      <c r="P941" s="236"/>
      <c r="Q941" s="236"/>
      <c r="R941" s="236"/>
      <c r="S941" s="236"/>
      <c r="T941" s="236"/>
      <c r="U941" s="236"/>
      <c r="V941" s="236"/>
      <c r="W941" s="236"/>
      <c r="X941" s="236"/>
      <c r="Y941" s="236"/>
      <c r="Z941" s="236"/>
      <c r="AA941" s="236"/>
      <c r="AB941" s="236"/>
      <c r="AC941" s="236"/>
    </row>
    <row r="942" spans="1:29" ht="13.2" x14ac:dyDescent="0.25">
      <c r="A942" s="236"/>
      <c r="B942" s="236"/>
      <c r="C942" s="236"/>
      <c r="D942" s="236"/>
      <c r="E942" s="236"/>
      <c r="F942" s="236"/>
      <c r="G942" s="237"/>
      <c r="H942" s="236"/>
      <c r="I942" s="236"/>
      <c r="J942" s="236"/>
      <c r="K942" s="236"/>
      <c r="L942" s="236"/>
      <c r="M942" s="236"/>
      <c r="N942" s="236"/>
      <c r="O942" s="236"/>
      <c r="P942" s="236"/>
      <c r="Q942" s="236"/>
      <c r="R942" s="236"/>
      <c r="S942" s="236"/>
      <c r="T942" s="236"/>
      <c r="U942" s="236"/>
      <c r="V942" s="236"/>
      <c r="W942" s="236"/>
      <c r="X942" s="236"/>
      <c r="Y942" s="236"/>
      <c r="Z942" s="236"/>
      <c r="AA942" s="236"/>
      <c r="AB942" s="236"/>
      <c r="AC942" s="236"/>
    </row>
    <row r="943" spans="1:29" ht="13.2" x14ac:dyDescent="0.25">
      <c r="A943" s="236"/>
      <c r="B943" s="236"/>
      <c r="C943" s="236"/>
      <c r="D943" s="236"/>
      <c r="E943" s="236"/>
      <c r="F943" s="236"/>
      <c r="G943" s="237"/>
      <c r="H943" s="236"/>
      <c r="I943" s="236"/>
      <c r="J943" s="236"/>
      <c r="K943" s="236"/>
      <c r="L943" s="236"/>
      <c r="M943" s="236"/>
      <c r="N943" s="236"/>
      <c r="O943" s="236"/>
      <c r="P943" s="236"/>
      <c r="Q943" s="236"/>
      <c r="R943" s="236"/>
      <c r="S943" s="236"/>
      <c r="T943" s="236"/>
      <c r="U943" s="236"/>
      <c r="V943" s="236"/>
      <c r="W943" s="236"/>
      <c r="X943" s="236"/>
      <c r="Y943" s="236"/>
      <c r="Z943" s="236"/>
      <c r="AA943" s="236"/>
      <c r="AB943" s="236"/>
      <c r="AC943" s="236"/>
    </row>
    <row r="944" spans="1:29" ht="13.2" x14ac:dyDescent="0.25">
      <c r="A944" s="236"/>
      <c r="B944" s="236"/>
      <c r="C944" s="236"/>
      <c r="D944" s="236"/>
      <c r="E944" s="236"/>
      <c r="F944" s="236"/>
      <c r="G944" s="237"/>
      <c r="H944" s="236"/>
      <c r="I944" s="236"/>
      <c r="J944" s="236"/>
      <c r="K944" s="236"/>
      <c r="L944" s="236"/>
      <c r="M944" s="236"/>
      <c r="N944" s="236"/>
      <c r="O944" s="236"/>
      <c r="P944" s="236"/>
      <c r="Q944" s="236"/>
      <c r="R944" s="236"/>
      <c r="S944" s="236"/>
      <c r="T944" s="236"/>
      <c r="U944" s="236"/>
      <c r="V944" s="236"/>
      <c r="W944" s="236"/>
      <c r="X944" s="236"/>
      <c r="Y944" s="236"/>
      <c r="Z944" s="236"/>
      <c r="AA944" s="236"/>
      <c r="AB944" s="236"/>
      <c r="AC944" s="236"/>
    </row>
    <row r="945" spans="1:29" ht="13.2" x14ac:dyDescent="0.25">
      <c r="A945" s="236"/>
      <c r="B945" s="236"/>
      <c r="C945" s="236"/>
      <c r="D945" s="236"/>
      <c r="E945" s="236"/>
      <c r="F945" s="236"/>
      <c r="G945" s="237"/>
      <c r="H945" s="236"/>
      <c r="I945" s="236"/>
      <c r="J945" s="236"/>
      <c r="K945" s="236"/>
      <c r="L945" s="236"/>
      <c r="M945" s="236"/>
      <c r="N945" s="236"/>
      <c r="O945" s="236"/>
      <c r="P945" s="236"/>
      <c r="Q945" s="236"/>
      <c r="R945" s="236"/>
      <c r="S945" s="236"/>
      <c r="T945" s="236"/>
      <c r="U945" s="236"/>
      <c r="V945" s="236"/>
      <c r="W945" s="236"/>
      <c r="X945" s="236"/>
      <c r="Y945" s="236"/>
      <c r="Z945" s="236"/>
      <c r="AA945" s="236"/>
      <c r="AB945" s="236"/>
      <c r="AC945" s="236"/>
    </row>
    <row r="946" spans="1:29" ht="13.2" x14ac:dyDescent="0.25">
      <c r="A946" s="236"/>
      <c r="B946" s="236"/>
      <c r="C946" s="236"/>
      <c r="D946" s="236"/>
      <c r="E946" s="236"/>
      <c r="F946" s="236"/>
      <c r="G946" s="237"/>
      <c r="H946" s="236"/>
      <c r="I946" s="236"/>
      <c r="J946" s="236"/>
      <c r="K946" s="236"/>
      <c r="L946" s="236"/>
      <c r="M946" s="236"/>
      <c r="N946" s="236"/>
      <c r="O946" s="236"/>
      <c r="P946" s="236"/>
      <c r="Q946" s="236"/>
      <c r="R946" s="236"/>
      <c r="S946" s="236"/>
      <c r="T946" s="236"/>
      <c r="U946" s="236"/>
      <c r="V946" s="236"/>
      <c r="W946" s="236"/>
      <c r="X946" s="236"/>
      <c r="Y946" s="236"/>
      <c r="Z946" s="236"/>
      <c r="AA946" s="236"/>
      <c r="AB946" s="236"/>
      <c r="AC946" s="236"/>
    </row>
    <row r="947" spans="1:29" ht="13.2" x14ac:dyDescent="0.25">
      <c r="A947" s="236"/>
      <c r="B947" s="236"/>
      <c r="C947" s="236"/>
      <c r="D947" s="236"/>
      <c r="E947" s="236"/>
      <c r="F947" s="236"/>
      <c r="G947" s="237"/>
      <c r="H947" s="236"/>
      <c r="I947" s="236"/>
      <c r="J947" s="236"/>
      <c r="K947" s="236"/>
      <c r="L947" s="236"/>
      <c r="M947" s="236"/>
      <c r="N947" s="236"/>
      <c r="O947" s="236"/>
      <c r="P947" s="236"/>
      <c r="Q947" s="236"/>
      <c r="R947" s="236"/>
      <c r="S947" s="236"/>
      <c r="T947" s="236"/>
      <c r="U947" s="236"/>
      <c r="V947" s="236"/>
      <c r="W947" s="236"/>
      <c r="X947" s="236"/>
      <c r="Y947" s="236"/>
      <c r="Z947" s="236"/>
      <c r="AA947" s="236"/>
      <c r="AB947" s="236"/>
      <c r="AC947" s="236"/>
    </row>
    <row r="948" spans="1:29" ht="13.2" x14ac:dyDescent="0.25">
      <c r="A948" s="236"/>
      <c r="B948" s="236"/>
      <c r="C948" s="236"/>
      <c r="D948" s="236"/>
      <c r="E948" s="236"/>
      <c r="F948" s="236"/>
      <c r="G948" s="237"/>
      <c r="H948" s="236"/>
      <c r="I948" s="236"/>
      <c r="J948" s="236"/>
      <c r="K948" s="236"/>
      <c r="L948" s="236"/>
      <c r="M948" s="236"/>
      <c r="N948" s="236"/>
      <c r="O948" s="236"/>
      <c r="P948" s="236"/>
      <c r="Q948" s="236"/>
      <c r="R948" s="236"/>
      <c r="S948" s="236"/>
      <c r="T948" s="236"/>
      <c r="U948" s="236"/>
      <c r="V948" s="236"/>
      <c r="W948" s="236"/>
      <c r="X948" s="236"/>
      <c r="Y948" s="236"/>
      <c r="Z948" s="236"/>
      <c r="AA948" s="236"/>
      <c r="AB948" s="236"/>
      <c r="AC948" s="236"/>
    </row>
    <row r="949" spans="1:29" ht="13.2" x14ac:dyDescent="0.25">
      <c r="A949" s="236"/>
      <c r="B949" s="236"/>
      <c r="C949" s="236"/>
      <c r="D949" s="236"/>
      <c r="E949" s="236"/>
      <c r="F949" s="236"/>
      <c r="G949" s="237"/>
      <c r="H949" s="236"/>
      <c r="I949" s="236"/>
      <c r="J949" s="236"/>
      <c r="K949" s="236"/>
      <c r="L949" s="236"/>
      <c r="M949" s="236"/>
      <c r="N949" s="236"/>
      <c r="O949" s="236"/>
      <c r="P949" s="236"/>
      <c r="Q949" s="236"/>
      <c r="R949" s="236"/>
      <c r="S949" s="236"/>
      <c r="T949" s="236"/>
      <c r="U949" s="236"/>
      <c r="V949" s="236"/>
      <c r="W949" s="236"/>
      <c r="X949" s="236"/>
      <c r="Y949" s="236"/>
      <c r="Z949" s="236"/>
      <c r="AA949" s="236"/>
      <c r="AB949" s="236"/>
      <c r="AC949" s="236"/>
    </row>
    <row r="950" spans="1:29" ht="13.2" x14ac:dyDescent="0.25">
      <c r="A950" s="236"/>
      <c r="B950" s="236"/>
      <c r="C950" s="236"/>
      <c r="D950" s="236"/>
      <c r="E950" s="236"/>
      <c r="F950" s="236"/>
      <c r="G950" s="237"/>
      <c r="H950" s="236"/>
      <c r="I950" s="236"/>
      <c r="J950" s="236"/>
      <c r="K950" s="236"/>
      <c r="L950" s="236"/>
      <c r="M950" s="236"/>
      <c r="N950" s="236"/>
      <c r="O950" s="236"/>
      <c r="P950" s="236"/>
      <c r="Q950" s="236"/>
      <c r="R950" s="236"/>
      <c r="S950" s="236"/>
      <c r="T950" s="236"/>
      <c r="U950" s="236"/>
      <c r="V950" s="236"/>
      <c r="W950" s="236"/>
      <c r="X950" s="236"/>
      <c r="Y950" s="236"/>
      <c r="Z950" s="236"/>
      <c r="AA950" s="236"/>
      <c r="AB950" s="236"/>
      <c r="AC950" s="236"/>
    </row>
    <row r="951" spans="1:29" ht="13.2" x14ac:dyDescent="0.25">
      <c r="A951" s="236"/>
      <c r="B951" s="236"/>
      <c r="C951" s="236"/>
      <c r="D951" s="236"/>
      <c r="E951" s="236"/>
      <c r="F951" s="236"/>
      <c r="G951" s="237"/>
      <c r="H951" s="236"/>
      <c r="I951" s="236"/>
      <c r="J951" s="236"/>
      <c r="K951" s="236"/>
      <c r="L951" s="236"/>
      <c r="M951" s="236"/>
      <c r="N951" s="236"/>
      <c r="O951" s="236"/>
      <c r="P951" s="236"/>
      <c r="Q951" s="236"/>
      <c r="R951" s="236"/>
      <c r="S951" s="236"/>
      <c r="T951" s="236"/>
      <c r="U951" s="236"/>
      <c r="V951" s="236"/>
      <c r="W951" s="236"/>
      <c r="X951" s="236"/>
      <c r="Y951" s="236"/>
      <c r="Z951" s="236"/>
      <c r="AA951" s="236"/>
      <c r="AB951" s="236"/>
      <c r="AC951" s="236"/>
    </row>
    <row r="952" spans="1:29" ht="13.2" x14ac:dyDescent="0.25">
      <c r="A952" s="236"/>
      <c r="B952" s="236"/>
      <c r="C952" s="236"/>
      <c r="D952" s="236"/>
      <c r="E952" s="236"/>
      <c r="F952" s="236"/>
      <c r="G952" s="237"/>
      <c r="H952" s="236"/>
      <c r="I952" s="236"/>
      <c r="J952" s="236"/>
      <c r="K952" s="236"/>
      <c r="L952" s="236"/>
      <c r="M952" s="236"/>
      <c r="N952" s="236"/>
      <c r="O952" s="236"/>
      <c r="P952" s="236"/>
      <c r="Q952" s="236"/>
      <c r="R952" s="236"/>
      <c r="S952" s="236"/>
      <c r="T952" s="236"/>
      <c r="U952" s="236"/>
      <c r="V952" s="236"/>
      <c r="W952" s="236"/>
      <c r="X952" s="236"/>
      <c r="Y952" s="236"/>
      <c r="Z952" s="236"/>
      <c r="AA952" s="236"/>
      <c r="AB952" s="236"/>
      <c r="AC952" s="236"/>
    </row>
    <row r="953" spans="1:29" ht="13.2" x14ac:dyDescent="0.25">
      <c r="A953" s="236"/>
      <c r="B953" s="236"/>
      <c r="C953" s="236"/>
      <c r="D953" s="236"/>
      <c r="E953" s="236"/>
      <c r="F953" s="236"/>
      <c r="G953" s="237"/>
      <c r="H953" s="236"/>
      <c r="I953" s="236"/>
      <c r="J953" s="236"/>
      <c r="K953" s="236"/>
      <c r="L953" s="236"/>
      <c r="M953" s="236"/>
      <c r="N953" s="236"/>
      <c r="O953" s="236"/>
      <c r="P953" s="236"/>
      <c r="Q953" s="236"/>
      <c r="R953" s="236"/>
      <c r="S953" s="236"/>
      <c r="T953" s="236"/>
      <c r="U953" s="236"/>
      <c r="V953" s="236"/>
      <c r="W953" s="236"/>
      <c r="X953" s="236"/>
      <c r="Y953" s="236"/>
      <c r="Z953" s="236"/>
      <c r="AA953" s="236"/>
      <c r="AB953" s="236"/>
      <c r="AC953" s="236"/>
    </row>
    <row r="954" spans="1:29" ht="13.2" x14ac:dyDescent="0.25">
      <c r="A954" s="236"/>
      <c r="B954" s="236"/>
      <c r="C954" s="236"/>
      <c r="D954" s="236"/>
      <c r="E954" s="236"/>
      <c r="F954" s="236"/>
      <c r="G954" s="237"/>
      <c r="H954" s="236"/>
      <c r="I954" s="236"/>
      <c r="J954" s="236"/>
      <c r="K954" s="236"/>
      <c r="L954" s="236"/>
      <c r="M954" s="236"/>
      <c r="N954" s="236"/>
      <c r="O954" s="236"/>
      <c r="P954" s="236"/>
      <c r="Q954" s="236"/>
      <c r="R954" s="236"/>
      <c r="S954" s="236"/>
      <c r="T954" s="236"/>
      <c r="U954" s="236"/>
      <c r="V954" s="236"/>
      <c r="W954" s="236"/>
      <c r="X954" s="236"/>
      <c r="Y954" s="236"/>
      <c r="Z954" s="236"/>
      <c r="AA954" s="236"/>
      <c r="AB954" s="236"/>
      <c r="AC954" s="236"/>
    </row>
    <row r="955" spans="1:29" ht="13.2" x14ac:dyDescent="0.25">
      <c r="A955" s="236"/>
      <c r="B955" s="236"/>
      <c r="C955" s="236"/>
      <c r="D955" s="236"/>
      <c r="E955" s="236"/>
      <c r="F955" s="236"/>
      <c r="G955" s="237"/>
      <c r="H955" s="236"/>
      <c r="I955" s="236"/>
      <c r="J955" s="236"/>
      <c r="K955" s="236"/>
      <c r="L955" s="236"/>
      <c r="M955" s="236"/>
      <c r="N955" s="236"/>
      <c r="O955" s="236"/>
      <c r="P955" s="236"/>
      <c r="Q955" s="236"/>
      <c r="R955" s="236"/>
      <c r="S955" s="236"/>
      <c r="T955" s="236"/>
      <c r="U955" s="236"/>
      <c r="V955" s="236"/>
      <c r="W955" s="236"/>
      <c r="X955" s="236"/>
      <c r="Y955" s="236"/>
      <c r="Z955" s="236"/>
      <c r="AA955" s="236"/>
      <c r="AB955" s="236"/>
      <c r="AC955" s="236"/>
    </row>
    <row r="956" spans="1:29" ht="13.2" x14ac:dyDescent="0.25">
      <c r="A956" s="236"/>
      <c r="B956" s="236"/>
      <c r="C956" s="236"/>
      <c r="D956" s="236"/>
      <c r="E956" s="236"/>
      <c r="F956" s="236"/>
      <c r="G956" s="237"/>
      <c r="H956" s="236"/>
      <c r="I956" s="236"/>
      <c r="J956" s="236"/>
      <c r="K956" s="236"/>
      <c r="L956" s="236"/>
      <c r="M956" s="236"/>
      <c r="N956" s="236"/>
      <c r="O956" s="236"/>
      <c r="P956" s="236"/>
      <c r="Q956" s="236"/>
      <c r="R956" s="236"/>
      <c r="S956" s="236"/>
      <c r="T956" s="236"/>
      <c r="U956" s="236"/>
      <c r="V956" s="236"/>
      <c r="W956" s="236"/>
      <c r="X956" s="236"/>
      <c r="Y956" s="236"/>
      <c r="Z956" s="236"/>
      <c r="AA956" s="236"/>
      <c r="AB956" s="236"/>
      <c r="AC956" s="236"/>
    </row>
    <row r="957" spans="1:29" ht="13.2" x14ac:dyDescent="0.25">
      <c r="A957" s="236"/>
      <c r="B957" s="236"/>
      <c r="C957" s="236"/>
      <c r="D957" s="236"/>
      <c r="E957" s="236"/>
      <c r="F957" s="236"/>
      <c r="G957" s="237"/>
      <c r="H957" s="236"/>
      <c r="I957" s="236"/>
      <c r="J957" s="236"/>
      <c r="K957" s="236"/>
      <c r="L957" s="236"/>
      <c r="M957" s="236"/>
      <c r="N957" s="236"/>
      <c r="O957" s="236"/>
      <c r="P957" s="236"/>
      <c r="Q957" s="236"/>
      <c r="R957" s="236"/>
      <c r="S957" s="236"/>
      <c r="T957" s="236"/>
      <c r="U957" s="236"/>
      <c r="V957" s="236"/>
      <c r="W957" s="236"/>
      <c r="X957" s="236"/>
      <c r="Y957" s="236"/>
      <c r="Z957" s="236"/>
      <c r="AA957" s="236"/>
      <c r="AB957" s="236"/>
      <c r="AC957" s="236"/>
    </row>
    <row r="958" spans="1:29" ht="13.2" x14ac:dyDescent="0.25">
      <c r="A958" s="236"/>
      <c r="B958" s="236"/>
      <c r="C958" s="236"/>
      <c r="D958" s="236"/>
      <c r="E958" s="236"/>
      <c r="F958" s="236"/>
      <c r="G958" s="237"/>
      <c r="H958" s="236"/>
      <c r="I958" s="236"/>
      <c r="J958" s="236"/>
      <c r="K958" s="236"/>
      <c r="L958" s="236"/>
      <c r="M958" s="236"/>
      <c r="N958" s="236"/>
      <c r="O958" s="236"/>
      <c r="P958" s="236"/>
      <c r="Q958" s="236"/>
      <c r="R958" s="236"/>
      <c r="S958" s="236"/>
      <c r="T958" s="236"/>
      <c r="U958" s="236"/>
      <c r="V958" s="236"/>
      <c r="W958" s="236"/>
      <c r="X958" s="236"/>
      <c r="Y958" s="236"/>
      <c r="Z958" s="236"/>
      <c r="AA958" s="236"/>
      <c r="AB958" s="236"/>
      <c r="AC958" s="236"/>
    </row>
    <row r="959" spans="1:29" ht="13.2" x14ac:dyDescent="0.25">
      <c r="A959" s="236"/>
      <c r="B959" s="236"/>
      <c r="C959" s="236"/>
      <c r="D959" s="236"/>
      <c r="E959" s="236"/>
      <c r="F959" s="236"/>
      <c r="G959" s="237"/>
      <c r="H959" s="236"/>
      <c r="I959" s="236"/>
      <c r="J959" s="236"/>
      <c r="K959" s="236"/>
      <c r="L959" s="236"/>
      <c r="M959" s="236"/>
      <c r="N959" s="236"/>
      <c r="O959" s="236"/>
      <c r="P959" s="236"/>
      <c r="Q959" s="236"/>
      <c r="R959" s="236"/>
      <c r="S959" s="236"/>
      <c r="T959" s="236"/>
      <c r="U959" s="236"/>
      <c r="V959" s="236"/>
      <c r="W959" s="236"/>
      <c r="X959" s="236"/>
      <c r="Y959" s="236"/>
      <c r="Z959" s="236"/>
      <c r="AA959" s="236"/>
      <c r="AB959" s="236"/>
      <c r="AC959" s="236"/>
    </row>
    <row r="960" spans="1:29" ht="13.2" x14ac:dyDescent="0.25">
      <c r="A960" s="236"/>
      <c r="B960" s="236"/>
      <c r="C960" s="236"/>
      <c r="D960" s="236"/>
      <c r="E960" s="236"/>
      <c r="F960" s="236"/>
      <c r="G960" s="237"/>
      <c r="H960" s="236"/>
      <c r="I960" s="236"/>
      <c r="J960" s="236"/>
      <c r="K960" s="236"/>
      <c r="L960" s="236"/>
      <c r="M960" s="236"/>
      <c r="N960" s="236"/>
      <c r="O960" s="236"/>
      <c r="P960" s="236"/>
      <c r="Q960" s="236"/>
      <c r="R960" s="236"/>
      <c r="S960" s="236"/>
      <c r="T960" s="236"/>
      <c r="U960" s="236"/>
      <c r="V960" s="236"/>
      <c r="W960" s="236"/>
      <c r="X960" s="236"/>
      <c r="Y960" s="236"/>
      <c r="Z960" s="236"/>
      <c r="AA960" s="236"/>
      <c r="AB960" s="236"/>
      <c r="AC960" s="236"/>
    </row>
    <row r="961" spans="1:29" ht="13.2" x14ac:dyDescent="0.25">
      <c r="A961" s="236"/>
      <c r="B961" s="236"/>
      <c r="C961" s="236"/>
      <c r="D961" s="236"/>
      <c r="E961" s="236"/>
      <c r="F961" s="236"/>
      <c r="G961" s="237"/>
      <c r="H961" s="236"/>
      <c r="I961" s="236"/>
      <c r="J961" s="236"/>
      <c r="K961" s="236"/>
      <c r="L961" s="236"/>
      <c r="M961" s="236"/>
      <c r="N961" s="236"/>
      <c r="O961" s="236"/>
      <c r="P961" s="236"/>
      <c r="Q961" s="236"/>
      <c r="R961" s="236"/>
      <c r="S961" s="236"/>
      <c r="T961" s="236"/>
      <c r="U961" s="236"/>
      <c r="V961" s="236"/>
      <c r="W961" s="236"/>
      <c r="X961" s="236"/>
      <c r="Y961" s="236"/>
      <c r="Z961" s="236"/>
      <c r="AA961" s="236"/>
      <c r="AB961" s="236"/>
      <c r="AC961" s="236"/>
    </row>
    <row r="962" spans="1:29" ht="13.2" x14ac:dyDescent="0.25">
      <c r="A962" s="236"/>
      <c r="B962" s="236"/>
      <c r="C962" s="236"/>
      <c r="D962" s="236"/>
      <c r="E962" s="236"/>
      <c r="F962" s="236"/>
      <c r="G962" s="237"/>
      <c r="H962" s="236"/>
      <c r="I962" s="236"/>
      <c r="J962" s="236"/>
      <c r="K962" s="236"/>
      <c r="L962" s="236"/>
      <c r="M962" s="236"/>
      <c r="N962" s="236"/>
      <c r="O962" s="236"/>
      <c r="P962" s="236"/>
      <c r="Q962" s="236"/>
      <c r="R962" s="236"/>
      <c r="S962" s="236"/>
      <c r="T962" s="236"/>
      <c r="U962" s="236"/>
      <c r="V962" s="236"/>
      <c r="W962" s="236"/>
      <c r="X962" s="236"/>
      <c r="Y962" s="236"/>
      <c r="Z962" s="236"/>
      <c r="AA962" s="236"/>
      <c r="AB962" s="236"/>
      <c r="AC962" s="236"/>
    </row>
    <row r="963" spans="1:29" ht="13.2" x14ac:dyDescent="0.25">
      <c r="A963" s="236"/>
      <c r="B963" s="236"/>
      <c r="C963" s="236"/>
      <c r="D963" s="236"/>
      <c r="E963" s="236"/>
      <c r="F963" s="236"/>
      <c r="G963" s="237"/>
      <c r="H963" s="236"/>
      <c r="I963" s="236"/>
      <c r="J963" s="236"/>
      <c r="K963" s="236"/>
      <c r="L963" s="236"/>
      <c r="M963" s="236"/>
      <c r="N963" s="236"/>
      <c r="O963" s="236"/>
      <c r="P963" s="236"/>
      <c r="Q963" s="236"/>
      <c r="R963" s="236"/>
      <c r="S963" s="236"/>
      <c r="T963" s="236"/>
      <c r="U963" s="236"/>
      <c r="V963" s="236"/>
      <c r="W963" s="236"/>
      <c r="X963" s="236"/>
      <c r="Y963" s="236"/>
      <c r="Z963" s="236"/>
      <c r="AA963" s="236"/>
      <c r="AB963" s="236"/>
      <c r="AC963" s="236"/>
    </row>
    <row r="964" spans="1:29" ht="13.2" x14ac:dyDescent="0.25">
      <c r="A964" s="236"/>
      <c r="B964" s="236"/>
      <c r="C964" s="236"/>
      <c r="D964" s="236"/>
      <c r="E964" s="236"/>
      <c r="F964" s="236"/>
      <c r="G964" s="237"/>
      <c r="H964" s="236"/>
      <c r="I964" s="236"/>
      <c r="J964" s="236"/>
      <c r="K964" s="236"/>
      <c r="L964" s="236"/>
      <c r="M964" s="236"/>
      <c r="N964" s="236"/>
      <c r="O964" s="236"/>
      <c r="P964" s="236"/>
      <c r="Q964" s="236"/>
      <c r="R964" s="236"/>
      <c r="S964" s="236"/>
      <c r="T964" s="236"/>
      <c r="U964" s="236"/>
      <c r="V964" s="236"/>
      <c r="W964" s="236"/>
      <c r="X964" s="236"/>
      <c r="Y964" s="236"/>
      <c r="Z964" s="236"/>
      <c r="AA964" s="236"/>
      <c r="AB964" s="236"/>
      <c r="AC964" s="236"/>
    </row>
    <row r="965" spans="1:29" ht="13.2" x14ac:dyDescent="0.25">
      <c r="A965" s="236"/>
      <c r="B965" s="236"/>
      <c r="C965" s="236"/>
      <c r="D965" s="236"/>
      <c r="E965" s="236"/>
      <c r="F965" s="236"/>
      <c r="G965" s="237"/>
      <c r="H965" s="236"/>
      <c r="I965" s="236"/>
      <c r="J965" s="236"/>
      <c r="K965" s="236"/>
      <c r="L965" s="236"/>
      <c r="M965" s="236"/>
      <c r="N965" s="236"/>
      <c r="O965" s="236"/>
      <c r="P965" s="236"/>
      <c r="Q965" s="236"/>
      <c r="R965" s="236"/>
      <c r="S965" s="236"/>
      <c r="T965" s="236"/>
      <c r="U965" s="236"/>
      <c r="V965" s="236"/>
      <c r="W965" s="236"/>
      <c r="X965" s="236"/>
      <c r="Y965" s="236"/>
      <c r="Z965" s="236"/>
      <c r="AA965" s="236"/>
      <c r="AB965" s="236"/>
      <c r="AC965" s="236"/>
    </row>
    <row r="966" spans="1:29" ht="13.2" x14ac:dyDescent="0.25">
      <c r="A966" s="236"/>
      <c r="B966" s="236"/>
      <c r="C966" s="236"/>
      <c r="D966" s="236"/>
      <c r="E966" s="236"/>
      <c r="F966" s="236"/>
      <c r="G966" s="237"/>
      <c r="H966" s="236"/>
      <c r="I966" s="236"/>
      <c r="J966" s="236"/>
      <c r="K966" s="236"/>
      <c r="L966" s="236"/>
      <c r="M966" s="236"/>
      <c r="N966" s="236"/>
      <c r="O966" s="236"/>
      <c r="P966" s="236"/>
      <c r="Q966" s="236"/>
      <c r="R966" s="236"/>
      <c r="S966" s="236"/>
      <c r="T966" s="236"/>
      <c r="U966" s="236"/>
      <c r="V966" s="236"/>
      <c r="W966" s="236"/>
      <c r="X966" s="236"/>
      <c r="Y966" s="236"/>
      <c r="Z966" s="236"/>
      <c r="AA966" s="236"/>
      <c r="AB966" s="236"/>
      <c r="AC966" s="236"/>
    </row>
    <row r="967" spans="1:29" ht="13.2" x14ac:dyDescent="0.25">
      <c r="A967" s="236"/>
      <c r="B967" s="236"/>
      <c r="C967" s="236"/>
      <c r="D967" s="236"/>
      <c r="E967" s="236"/>
      <c r="F967" s="236"/>
      <c r="G967" s="237"/>
      <c r="H967" s="236"/>
      <c r="I967" s="236"/>
      <c r="J967" s="236"/>
      <c r="K967" s="236"/>
      <c r="L967" s="236"/>
      <c r="M967" s="236"/>
      <c r="N967" s="236"/>
      <c r="O967" s="236"/>
      <c r="P967" s="236"/>
      <c r="Q967" s="236"/>
      <c r="R967" s="236"/>
      <c r="S967" s="236"/>
      <c r="T967" s="236"/>
      <c r="U967" s="236"/>
      <c r="V967" s="236"/>
      <c r="W967" s="236"/>
      <c r="X967" s="236"/>
      <c r="Y967" s="236"/>
      <c r="Z967" s="236"/>
      <c r="AA967" s="236"/>
      <c r="AB967" s="236"/>
      <c r="AC967" s="236"/>
    </row>
    <row r="968" spans="1:29" ht="13.2" x14ac:dyDescent="0.25">
      <c r="A968" s="236"/>
      <c r="B968" s="236"/>
      <c r="C968" s="236"/>
      <c r="D968" s="236"/>
      <c r="E968" s="236"/>
      <c r="F968" s="236"/>
      <c r="G968" s="237"/>
      <c r="H968" s="236"/>
      <c r="I968" s="236"/>
      <c r="J968" s="236"/>
      <c r="K968" s="236"/>
      <c r="L968" s="236"/>
      <c r="M968" s="236"/>
      <c r="N968" s="236"/>
      <c r="O968" s="236"/>
      <c r="P968" s="236"/>
      <c r="Q968" s="236"/>
      <c r="R968" s="236"/>
      <c r="S968" s="236"/>
      <c r="T968" s="236"/>
      <c r="U968" s="236"/>
      <c r="V968" s="236"/>
      <c r="W968" s="236"/>
      <c r="X968" s="236"/>
      <c r="Y968" s="236"/>
      <c r="Z968" s="236"/>
      <c r="AA968" s="236"/>
      <c r="AB968" s="236"/>
      <c r="AC968" s="236"/>
    </row>
    <row r="969" spans="1:29" ht="13.2" x14ac:dyDescent="0.25">
      <c r="A969" s="236"/>
      <c r="B969" s="236"/>
      <c r="C969" s="236"/>
      <c r="D969" s="236"/>
      <c r="E969" s="236"/>
      <c r="F969" s="236"/>
      <c r="G969" s="237"/>
      <c r="H969" s="236"/>
      <c r="I969" s="236"/>
      <c r="J969" s="236"/>
      <c r="K969" s="236"/>
      <c r="L969" s="236"/>
      <c r="M969" s="236"/>
      <c r="N969" s="236"/>
      <c r="O969" s="236"/>
      <c r="P969" s="236"/>
      <c r="Q969" s="236"/>
      <c r="R969" s="236"/>
      <c r="S969" s="236"/>
      <c r="T969" s="236"/>
      <c r="U969" s="236"/>
      <c r="V969" s="236"/>
      <c r="W969" s="236"/>
      <c r="X969" s="236"/>
      <c r="Y969" s="236"/>
      <c r="Z969" s="236"/>
      <c r="AA969" s="236"/>
      <c r="AB969" s="236"/>
      <c r="AC969" s="236"/>
    </row>
    <row r="970" spans="1:29" ht="13.2" x14ac:dyDescent="0.25">
      <c r="A970" s="236"/>
      <c r="B970" s="236"/>
      <c r="C970" s="236"/>
      <c r="D970" s="236"/>
      <c r="E970" s="236"/>
      <c r="F970" s="236"/>
      <c r="G970" s="237"/>
      <c r="H970" s="236"/>
      <c r="I970" s="236"/>
      <c r="J970" s="236"/>
      <c r="K970" s="236"/>
      <c r="L970" s="236"/>
      <c r="M970" s="236"/>
      <c r="N970" s="236"/>
      <c r="O970" s="236"/>
      <c r="P970" s="236"/>
      <c r="Q970" s="236"/>
      <c r="R970" s="236"/>
      <c r="S970" s="236"/>
      <c r="T970" s="236"/>
      <c r="U970" s="236"/>
      <c r="V970" s="236"/>
      <c r="W970" s="236"/>
      <c r="X970" s="236"/>
      <c r="Y970" s="236"/>
      <c r="Z970" s="236"/>
      <c r="AA970" s="236"/>
      <c r="AB970" s="236"/>
      <c r="AC970" s="236"/>
    </row>
    <row r="971" spans="1:29" ht="13.2" x14ac:dyDescent="0.25">
      <c r="A971" s="236"/>
      <c r="B971" s="236"/>
      <c r="C971" s="236"/>
      <c r="D971" s="236"/>
      <c r="E971" s="236"/>
      <c r="F971" s="236"/>
      <c r="G971" s="237"/>
      <c r="H971" s="236"/>
      <c r="I971" s="236"/>
      <c r="J971" s="236"/>
      <c r="K971" s="236"/>
      <c r="L971" s="236"/>
      <c r="M971" s="236"/>
      <c r="N971" s="236"/>
      <c r="O971" s="236"/>
      <c r="P971" s="236"/>
      <c r="Q971" s="236"/>
      <c r="R971" s="236"/>
      <c r="S971" s="236"/>
      <c r="T971" s="236"/>
      <c r="U971" s="236"/>
      <c r="V971" s="236"/>
      <c r="W971" s="236"/>
      <c r="X971" s="236"/>
      <c r="Y971" s="236"/>
      <c r="Z971" s="236"/>
      <c r="AA971" s="236"/>
      <c r="AB971" s="236"/>
      <c r="AC971" s="236"/>
    </row>
    <row r="972" spans="1:29" ht="13.2" x14ac:dyDescent="0.25">
      <c r="A972" s="236"/>
      <c r="B972" s="236"/>
      <c r="C972" s="236"/>
      <c r="D972" s="236"/>
      <c r="E972" s="236"/>
      <c r="F972" s="236"/>
      <c r="G972" s="237"/>
      <c r="H972" s="236"/>
      <c r="I972" s="236"/>
      <c r="J972" s="236"/>
      <c r="K972" s="236"/>
      <c r="L972" s="236"/>
      <c r="M972" s="236"/>
      <c r="N972" s="236"/>
      <c r="O972" s="236"/>
      <c r="P972" s="236"/>
      <c r="Q972" s="236"/>
      <c r="R972" s="236"/>
      <c r="S972" s="236"/>
      <c r="T972" s="236"/>
      <c r="U972" s="236"/>
      <c r="V972" s="236"/>
      <c r="W972" s="236"/>
      <c r="X972" s="236"/>
      <c r="Y972" s="236"/>
      <c r="Z972" s="236"/>
      <c r="AA972" s="236"/>
      <c r="AB972" s="236"/>
      <c r="AC972" s="236"/>
    </row>
    <row r="973" spans="1:29" ht="13.2" x14ac:dyDescent="0.25">
      <c r="A973" s="236"/>
      <c r="B973" s="236"/>
      <c r="C973" s="236"/>
      <c r="D973" s="236"/>
      <c r="E973" s="236"/>
      <c r="F973" s="236"/>
      <c r="G973" s="237"/>
      <c r="H973" s="236"/>
      <c r="I973" s="236"/>
      <c r="J973" s="236"/>
      <c r="K973" s="236"/>
      <c r="L973" s="236"/>
      <c r="M973" s="236"/>
      <c r="N973" s="236"/>
      <c r="O973" s="236"/>
      <c r="P973" s="236"/>
      <c r="Q973" s="236"/>
      <c r="R973" s="236"/>
      <c r="S973" s="236"/>
      <c r="T973" s="236"/>
      <c r="U973" s="236"/>
      <c r="V973" s="236"/>
      <c r="W973" s="236"/>
      <c r="X973" s="236"/>
      <c r="Y973" s="236"/>
      <c r="Z973" s="236"/>
      <c r="AA973" s="236"/>
      <c r="AB973" s="236"/>
      <c r="AC973" s="236"/>
    </row>
    <row r="974" spans="1:29" ht="13.2" x14ac:dyDescent="0.25">
      <c r="A974" s="236"/>
      <c r="B974" s="236"/>
      <c r="C974" s="236"/>
      <c r="D974" s="236"/>
      <c r="E974" s="236"/>
      <c r="F974" s="236"/>
      <c r="G974" s="237"/>
      <c r="H974" s="236"/>
      <c r="I974" s="236"/>
      <c r="J974" s="236"/>
      <c r="K974" s="236"/>
      <c r="L974" s="236"/>
      <c r="M974" s="236"/>
      <c r="N974" s="236"/>
      <c r="O974" s="236"/>
      <c r="P974" s="236"/>
      <c r="Q974" s="236"/>
      <c r="R974" s="236"/>
      <c r="S974" s="236"/>
      <c r="T974" s="236"/>
      <c r="U974" s="236"/>
      <c r="V974" s="236"/>
      <c r="W974" s="236"/>
      <c r="X974" s="236"/>
      <c r="Y974" s="236"/>
      <c r="Z974" s="236"/>
      <c r="AA974" s="236"/>
      <c r="AB974" s="236"/>
      <c r="AC974" s="236"/>
    </row>
    <row r="975" spans="1:29" ht="13.2" x14ac:dyDescent="0.25">
      <c r="A975" s="236"/>
      <c r="B975" s="236"/>
      <c r="C975" s="236"/>
      <c r="D975" s="236"/>
      <c r="E975" s="236"/>
      <c r="F975" s="236"/>
      <c r="G975" s="237"/>
      <c r="H975" s="236"/>
      <c r="I975" s="236"/>
      <c r="J975" s="236"/>
      <c r="K975" s="236"/>
      <c r="L975" s="236"/>
      <c r="M975" s="236"/>
      <c r="N975" s="236"/>
      <c r="O975" s="236"/>
      <c r="P975" s="236"/>
      <c r="Q975" s="236"/>
      <c r="R975" s="236"/>
      <c r="S975" s="236"/>
      <c r="T975" s="236"/>
      <c r="U975" s="236"/>
      <c r="V975" s="236"/>
      <c r="W975" s="236"/>
      <c r="X975" s="236"/>
      <c r="Y975" s="236"/>
      <c r="Z975" s="236"/>
      <c r="AA975" s="236"/>
      <c r="AB975" s="236"/>
      <c r="AC975" s="236"/>
    </row>
    <row r="976" spans="1:29" ht="13.2" x14ac:dyDescent="0.25">
      <c r="A976" s="236"/>
      <c r="B976" s="236"/>
      <c r="C976" s="236"/>
      <c r="D976" s="236"/>
      <c r="E976" s="236"/>
      <c r="F976" s="236"/>
      <c r="G976" s="237"/>
      <c r="H976" s="236"/>
      <c r="I976" s="236"/>
      <c r="J976" s="236"/>
      <c r="K976" s="236"/>
      <c r="L976" s="236"/>
      <c r="M976" s="236"/>
      <c r="N976" s="236"/>
      <c r="O976" s="236"/>
      <c r="P976" s="236"/>
      <c r="Q976" s="236"/>
      <c r="R976" s="236"/>
      <c r="S976" s="236"/>
      <c r="T976" s="236"/>
      <c r="U976" s="236"/>
      <c r="V976" s="236"/>
      <c r="W976" s="236"/>
      <c r="X976" s="236"/>
      <c r="Y976" s="236"/>
      <c r="Z976" s="236"/>
      <c r="AA976" s="236"/>
      <c r="AB976" s="236"/>
      <c r="AC976" s="236"/>
    </row>
    <row r="977" spans="1:29" ht="13.2" x14ac:dyDescent="0.25">
      <c r="A977" s="236"/>
      <c r="B977" s="236"/>
      <c r="C977" s="236"/>
      <c r="D977" s="236"/>
      <c r="E977" s="236"/>
      <c r="F977" s="236"/>
      <c r="G977" s="237"/>
      <c r="H977" s="236"/>
      <c r="I977" s="236"/>
      <c r="J977" s="236"/>
      <c r="K977" s="236"/>
      <c r="L977" s="236"/>
      <c r="M977" s="236"/>
      <c r="N977" s="236"/>
      <c r="O977" s="236"/>
      <c r="P977" s="236"/>
      <c r="Q977" s="236"/>
      <c r="R977" s="236"/>
      <c r="S977" s="236"/>
      <c r="T977" s="236"/>
      <c r="U977" s="236"/>
      <c r="V977" s="236"/>
      <c r="W977" s="236"/>
      <c r="X977" s="236"/>
      <c r="Y977" s="236"/>
      <c r="Z977" s="236"/>
      <c r="AA977" s="236"/>
      <c r="AB977" s="236"/>
      <c r="AC977" s="236"/>
    </row>
    <row r="978" spans="1:29" ht="13.2" x14ac:dyDescent="0.25">
      <c r="A978" s="236"/>
      <c r="B978" s="236"/>
      <c r="C978" s="236"/>
      <c r="D978" s="236"/>
      <c r="E978" s="236"/>
      <c r="F978" s="236"/>
      <c r="G978" s="237"/>
      <c r="H978" s="236"/>
      <c r="I978" s="236"/>
      <c r="J978" s="236"/>
      <c r="K978" s="236"/>
      <c r="L978" s="236"/>
      <c r="M978" s="236"/>
      <c r="N978" s="236"/>
      <c r="O978" s="236"/>
      <c r="P978" s="236"/>
      <c r="Q978" s="236"/>
      <c r="R978" s="236"/>
      <c r="S978" s="236"/>
      <c r="T978" s="236"/>
      <c r="U978" s="236"/>
      <c r="V978" s="236"/>
      <c r="W978" s="236"/>
      <c r="X978" s="236"/>
      <c r="Y978" s="236"/>
      <c r="Z978" s="236"/>
      <c r="AA978" s="236"/>
      <c r="AB978" s="236"/>
      <c r="AC978" s="236"/>
    </row>
    <row r="979" spans="1:29" ht="13.2" x14ac:dyDescent="0.25">
      <c r="A979" s="236"/>
      <c r="B979" s="236"/>
      <c r="C979" s="236"/>
      <c r="D979" s="236"/>
      <c r="E979" s="236"/>
      <c r="F979" s="236"/>
      <c r="G979" s="237"/>
      <c r="H979" s="236"/>
      <c r="I979" s="236"/>
      <c r="J979" s="236"/>
      <c r="K979" s="236"/>
      <c r="L979" s="236"/>
      <c r="M979" s="236"/>
      <c r="N979" s="236"/>
      <c r="O979" s="236"/>
      <c r="P979" s="236"/>
      <c r="Q979" s="236"/>
      <c r="R979" s="236"/>
      <c r="S979" s="236"/>
      <c r="T979" s="236"/>
      <c r="U979" s="236"/>
      <c r="V979" s="236"/>
      <c r="W979" s="236"/>
      <c r="X979" s="236"/>
      <c r="Y979" s="236"/>
      <c r="Z979" s="236"/>
      <c r="AA979" s="236"/>
      <c r="AB979" s="236"/>
      <c r="AC979" s="236"/>
    </row>
    <row r="980" spans="1:29" ht="13.2" x14ac:dyDescent="0.25">
      <c r="A980" s="236"/>
      <c r="B980" s="236"/>
      <c r="C980" s="236"/>
      <c r="D980" s="236"/>
      <c r="E980" s="236"/>
      <c r="F980" s="236"/>
      <c r="G980" s="237"/>
      <c r="H980" s="236"/>
      <c r="I980" s="236"/>
      <c r="J980" s="236"/>
      <c r="K980" s="236"/>
      <c r="L980" s="236"/>
      <c r="M980" s="236"/>
      <c r="N980" s="236"/>
      <c r="O980" s="236"/>
      <c r="P980" s="236"/>
      <c r="Q980" s="236"/>
      <c r="R980" s="236"/>
      <c r="S980" s="236"/>
      <c r="T980" s="236"/>
      <c r="U980" s="236"/>
      <c r="V980" s="236"/>
      <c r="W980" s="236"/>
      <c r="X980" s="236"/>
      <c r="Y980" s="236"/>
      <c r="Z980" s="236"/>
      <c r="AA980" s="236"/>
      <c r="AB980" s="236"/>
      <c r="AC980" s="236"/>
    </row>
    <row r="981" spans="1:29" ht="13.2" x14ac:dyDescent="0.25">
      <c r="A981" s="236"/>
      <c r="B981" s="236"/>
      <c r="C981" s="236"/>
      <c r="D981" s="236"/>
      <c r="E981" s="236"/>
      <c r="F981" s="236"/>
      <c r="G981" s="237"/>
      <c r="H981" s="236"/>
      <c r="I981" s="236"/>
      <c r="J981" s="236"/>
      <c r="K981" s="236"/>
      <c r="L981" s="236"/>
      <c r="M981" s="236"/>
      <c r="N981" s="236"/>
      <c r="O981" s="236"/>
      <c r="P981" s="236"/>
      <c r="Q981" s="236"/>
      <c r="R981" s="236"/>
      <c r="S981" s="236"/>
      <c r="T981" s="236"/>
      <c r="U981" s="236"/>
      <c r="V981" s="236"/>
      <c r="W981" s="236"/>
      <c r="X981" s="236"/>
      <c r="Y981" s="236"/>
      <c r="Z981" s="236"/>
      <c r="AA981" s="236"/>
      <c r="AB981" s="236"/>
      <c r="AC981" s="236"/>
    </row>
    <row r="982" spans="1:29" ht="13.2" x14ac:dyDescent="0.25">
      <c r="A982" s="236"/>
      <c r="B982" s="236"/>
      <c r="C982" s="236"/>
      <c r="D982" s="236"/>
      <c r="E982" s="236"/>
      <c r="F982" s="236"/>
      <c r="G982" s="237"/>
      <c r="H982" s="236"/>
      <c r="I982" s="236"/>
      <c r="J982" s="236"/>
      <c r="K982" s="236"/>
      <c r="L982" s="236"/>
      <c r="M982" s="236"/>
      <c r="N982" s="236"/>
      <c r="O982" s="236"/>
      <c r="P982" s="236"/>
      <c r="Q982" s="236"/>
      <c r="R982" s="236"/>
      <c r="S982" s="236"/>
      <c r="T982" s="236"/>
      <c r="U982" s="236"/>
      <c r="V982" s="236"/>
      <c r="W982" s="236"/>
      <c r="X982" s="236"/>
      <c r="Y982" s="236"/>
      <c r="Z982" s="236"/>
      <c r="AA982" s="236"/>
      <c r="AB982" s="236"/>
      <c r="AC982" s="236"/>
    </row>
    <row r="983" spans="1:29" ht="13.2" x14ac:dyDescent="0.25">
      <c r="A983" s="236"/>
      <c r="B983" s="236"/>
      <c r="C983" s="236"/>
      <c r="D983" s="236"/>
      <c r="E983" s="236"/>
      <c r="F983" s="236"/>
      <c r="G983" s="237"/>
      <c r="H983" s="236"/>
      <c r="I983" s="236"/>
      <c r="J983" s="236"/>
      <c r="K983" s="236"/>
      <c r="L983" s="236"/>
      <c r="M983" s="236"/>
      <c r="N983" s="236"/>
      <c r="O983" s="236"/>
      <c r="P983" s="236"/>
      <c r="Q983" s="236"/>
      <c r="R983" s="236"/>
      <c r="S983" s="236"/>
      <c r="T983" s="236"/>
      <c r="U983" s="236"/>
      <c r="V983" s="236"/>
      <c r="W983" s="236"/>
      <c r="X983" s="236"/>
      <c r="Y983" s="236"/>
      <c r="Z983" s="236"/>
      <c r="AA983" s="236"/>
      <c r="AB983" s="236"/>
      <c r="AC983" s="236"/>
    </row>
    <row r="984" spans="1:29" ht="13.2" x14ac:dyDescent="0.25">
      <c r="A984" s="236"/>
      <c r="B984" s="236"/>
      <c r="C984" s="236"/>
      <c r="D984" s="236"/>
      <c r="E984" s="236"/>
      <c r="F984" s="236"/>
      <c r="G984" s="237"/>
      <c r="H984" s="236"/>
      <c r="I984" s="236"/>
      <c r="J984" s="236"/>
      <c r="K984" s="236"/>
      <c r="L984" s="236"/>
      <c r="M984" s="236"/>
      <c r="N984" s="236"/>
      <c r="O984" s="236"/>
      <c r="P984" s="236"/>
      <c r="Q984" s="236"/>
      <c r="R984" s="236"/>
      <c r="S984" s="236"/>
      <c r="T984" s="236"/>
      <c r="U984" s="236"/>
      <c r="V984" s="236"/>
      <c r="W984" s="236"/>
      <c r="X984" s="236"/>
      <c r="Y984" s="236"/>
      <c r="Z984" s="236"/>
      <c r="AA984" s="236"/>
      <c r="AB984" s="236"/>
      <c r="AC984" s="236"/>
    </row>
    <row r="985" spans="1:29" ht="13.2" x14ac:dyDescent="0.25">
      <c r="A985" s="236"/>
      <c r="B985" s="236"/>
      <c r="C985" s="236"/>
      <c r="D985" s="236"/>
      <c r="E985" s="236"/>
      <c r="F985" s="236"/>
      <c r="G985" s="237"/>
      <c r="H985" s="236"/>
      <c r="I985" s="236"/>
      <c r="J985" s="236"/>
      <c r="K985" s="236"/>
      <c r="L985" s="236"/>
      <c r="M985" s="236"/>
      <c r="N985" s="236"/>
      <c r="O985" s="236"/>
      <c r="P985" s="236"/>
      <c r="Q985" s="236"/>
      <c r="R985" s="236"/>
      <c r="S985" s="236"/>
      <c r="T985" s="236"/>
      <c r="U985" s="236"/>
      <c r="V985" s="236"/>
      <c r="W985" s="236"/>
      <c r="X985" s="236"/>
      <c r="Y985" s="236"/>
      <c r="Z985" s="236"/>
      <c r="AA985" s="236"/>
      <c r="AB985" s="236"/>
      <c r="AC985" s="236"/>
    </row>
    <row r="986" spans="1:29" ht="13.2" x14ac:dyDescent="0.25">
      <c r="A986" s="236"/>
      <c r="B986" s="236"/>
      <c r="C986" s="236"/>
      <c r="D986" s="236"/>
      <c r="E986" s="236"/>
      <c r="F986" s="236"/>
      <c r="G986" s="237"/>
      <c r="H986" s="236"/>
      <c r="I986" s="236"/>
      <c r="J986" s="236"/>
      <c r="K986" s="236"/>
      <c r="L986" s="236"/>
      <c r="M986" s="236"/>
      <c r="N986" s="236"/>
      <c r="O986" s="236"/>
      <c r="P986" s="236"/>
      <c r="Q986" s="236"/>
      <c r="R986" s="236"/>
      <c r="S986" s="236"/>
      <c r="T986" s="236"/>
      <c r="U986" s="236"/>
      <c r="V986" s="236"/>
      <c r="W986" s="236"/>
      <c r="X986" s="236"/>
      <c r="Y986" s="236"/>
      <c r="Z986" s="236"/>
      <c r="AA986" s="236"/>
      <c r="AB986" s="236"/>
      <c r="AC986" s="236"/>
    </row>
    <row r="987" spans="1:29" ht="13.2" x14ac:dyDescent="0.25">
      <c r="A987" s="236"/>
      <c r="B987" s="236"/>
      <c r="C987" s="236"/>
      <c r="D987" s="236"/>
      <c r="E987" s="236"/>
      <c r="F987" s="236"/>
      <c r="G987" s="237"/>
      <c r="H987" s="236"/>
      <c r="I987" s="236"/>
      <c r="J987" s="236"/>
      <c r="K987" s="236"/>
      <c r="L987" s="236"/>
      <c r="M987" s="236"/>
      <c r="N987" s="236"/>
      <c r="O987" s="236"/>
      <c r="P987" s="236"/>
      <c r="Q987" s="236"/>
      <c r="R987" s="236"/>
      <c r="S987" s="236"/>
      <c r="T987" s="236"/>
      <c r="U987" s="236"/>
      <c r="V987" s="236"/>
      <c r="W987" s="236"/>
      <c r="X987" s="236"/>
      <c r="Y987" s="236"/>
      <c r="Z987" s="236"/>
      <c r="AA987" s="236"/>
      <c r="AB987" s="236"/>
      <c r="AC987" s="236"/>
    </row>
    <row r="988" spans="1:29" ht="13.2" x14ac:dyDescent="0.25">
      <c r="A988" s="236"/>
      <c r="B988" s="236"/>
      <c r="C988" s="236"/>
      <c r="D988" s="236"/>
      <c r="E988" s="236"/>
      <c r="F988" s="236"/>
      <c r="G988" s="237"/>
      <c r="H988" s="236"/>
      <c r="I988" s="236"/>
      <c r="J988" s="236"/>
      <c r="K988" s="236"/>
      <c r="L988" s="236"/>
      <c r="M988" s="236"/>
      <c r="N988" s="236"/>
      <c r="O988" s="236"/>
      <c r="P988" s="236"/>
      <c r="Q988" s="236"/>
      <c r="R988" s="236"/>
      <c r="S988" s="236"/>
      <c r="T988" s="236"/>
      <c r="U988" s="236"/>
      <c r="V988" s="236"/>
      <c r="W988" s="236"/>
      <c r="X988" s="236"/>
      <c r="Y988" s="236"/>
      <c r="Z988" s="236"/>
      <c r="AA988" s="236"/>
      <c r="AB988" s="236"/>
      <c r="AC988" s="236"/>
    </row>
    <row r="989" spans="1:29" ht="13.2" x14ac:dyDescent="0.25">
      <c r="A989" s="236"/>
      <c r="B989" s="236"/>
      <c r="C989" s="236"/>
      <c r="D989" s="236"/>
      <c r="E989" s="236"/>
      <c r="F989" s="236"/>
      <c r="G989" s="237"/>
      <c r="H989" s="236"/>
      <c r="I989" s="236"/>
      <c r="J989" s="236"/>
      <c r="K989" s="236"/>
      <c r="L989" s="236"/>
      <c r="M989" s="236"/>
      <c r="N989" s="236"/>
      <c r="O989" s="236"/>
      <c r="P989" s="236"/>
      <c r="Q989" s="236"/>
      <c r="R989" s="236"/>
      <c r="S989" s="236"/>
      <c r="T989" s="236"/>
      <c r="U989" s="236"/>
      <c r="V989" s="236"/>
      <c r="W989" s="236"/>
      <c r="X989" s="236"/>
      <c r="Y989" s="236"/>
      <c r="Z989" s="236"/>
      <c r="AA989" s="236"/>
      <c r="AB989" s="236"/>
      <c r="AC989" s="236"/>
    </row>
    <row r="990" spans="1:29" ht="13.2" x14ac:dyDescent="0.25">
      <c r="A990" s="236"/>
      <c r="B990" s="236"/>
      <c r="C990" s="236"/>
      <c r="D990" s="236"/>
      <c r="E990" s="236"/>
      <c r="F990" s="236"/>
      <c r="G990" s="237"/>
      <c r="H990" s="236"/>
      <c r="I990" s="236"/>
      <c r="J990" s="236"/>
      <c r="K990" s="236"/>
      <c r="L990" s="236"/>
      <c r="M990" s="236"/>
      <c r="N990" s="236"/>
      <c r="O990" s="236"/>
      <c r="P990" s="236"/>
      <c r="Q990" s="236"/>
      <c r="R990" s="236"/>
      <c r="S990" s="236"/>
      <c r="T990" s="236"/>
      <c r="U990" s="236"/>
      <c r="V990" s="236"/>
      <c r="W990" s="236"/>
      <c r="X990" s="236"/>
      <c r="Y990" s="236"/>
      <c r="Z990" s="236"/>
      <c r="AA990" s="236"/>
      <c r="AB990" s="236"/>
      <c r="AC990" s="236"/>
    </row>
    <row r="991" spans="1:29" ht="13.2" x14ac:dyDescent="0.25">
      <c r="A991" s="236"/>
      <c r="B991" s="236"/>
      <c r="C991" s="236"/>
      <c r="D991" s="236"/>
      <c r="E991" s="236"/>
      <c r="F991" s="236"/>
      <c r="G991" s="237"/>
      <c r="H991" s="236"/>
      <c r="I991" s="236"/>
      <c r="J991" s="236"/>
      <c r="K991" s="236"/>
      <c r="L991" s="236"/>
      <c r="M991" s="236"/>
      <c r="N991" s="236"/>
      <c r="O991" s="236"/>
      <c r="P991" s="236"/>
      <c r="Q991" s="236"/>
      <c r="R991" s="236"/>
      <c r="S991" s="236"/>
      <c r="T991" s="236"/>
      <c r="U991" s="236"/>
      <c r="V991" s="236"/>
      <c r="W991" s="236"/>
      <c r="X991" s="236"/>
      <c r="Y991" s="236"/>
      <c r="Z991" s="236"/>
      <c r="AA991" s="236"/>
      <c r="AB991" s="236"/>
      <c r="AC991" s="236"/>
    </row>
    <row r="992" spans="1:29" ht="13.2" x14ac:dyDescent="0.25">
      <c r="A992" s="236"/>
      <c r="B992" s="236"/>
      <c r="C992" s="236"/>
      <c r="D992" s="236"/>
      <c r="E992" s="236"/>
      <c r="F992" s="236"/>
      <c r="G992" s="237"/>
      <c r="H992" s="236"/>
      <c r="I992" s="236"/>
      <c r="J992" s="236"/>
      <c r="K992" s="236"/>
      <c r="L992" s="236"/>
      <c r="M992" s="236"/>
      <c r="N992" s="236"/>
      <c r="O992" s="236"/>
      <c r="P992" s="236"/>
      <c r="Q992" s="236"/>
      <c r="R992" s="236"/>
      <c r="S992" s="236"/>
      <c r="T992" s="236"/>
      <c r="U992" s="236"/>
      <c r="V992" s="236"/>
      <c r="W992" s="236"/>
      <c r="X992" s="236"/>
      <c r="Y992" s="236"/>
      <c r="Z992" s="236"/>
      <c r="AA992" s="236"/>
      <c r="AB992" s="236"/>
      <c r="AC992" s="236"/>
    </row>
    <row r="993" spans="1:29" ht="13.2" x14ac:dyDescent="0.25">
      <c r="A993" s="236"/>
      <c r="B993" s="236"/>
      <c r="C993" s="236"/>
      <c r="D993" s="236"/>
      <c r="E993" s="236"/>
      <c r="F993" s="236"/>
      <c r="G993" s="237"/>
      <c r="H993" s="236"/>
      <c r="I993" s="236"/>
      <c r="J993" s="236"/>
      <c r="K993" s="236"/>
      <c r="L993" s="236"/>
      <c r="M993" s="236"/>
      <c r="N993" s="236"/>
      <c r="O993" s="236"/>
      <c r="P993" s="236"/>
      <c r="Q993" s="236"/>
      <c r="R993" s="236"/>
      <c r="S993" s="236"/>
      <c r="T993" s="236"/>
      <c r="U993" s="236"/>
      <c r="V993" s="236"/>
      <c r="W993" s="236"/>
      <c r="X993" s="236"/>
      <c r="Y993" s="236"/>
      <c r="Z993" s="236"/>
      <c r="AA993" s="236"/>
      <c r="AB993" s="236"/>
      <c r="AC993" s="236"/>
    </row>
    <row r="994" spans="1:29" ht="13.2" x14ac:dyDescent="0.25">
      <c r="A994" s="236"/>
      <c r="B994" s="236"/>
      <c r="C994" s="236"/>
      <c r="D994" s="236"/>
      <c r="E994" s="236"/>
      <c r="F994" s="236"/>
      <c r="G994" s="237"/>
      <c r="H994" s="236"/>
      <c r="I994" s="236"/>
      <c r="J994" s="236"/>
      <c r="K994" s="236"/>
      <c r="L994" s="236"/>
      <c r="M994" s="236"/>
      <c r="N994" s="236"/>
      <c r="O994" s="236"/>
      <c r="P994" s="236"/>
      <c r="Q994" s="236"/>
      <c r="R994" s="236"/>
      <c r="S994" s="236"/>
      <c r="T994" s="236"/>
      <c r="U994" s="236"/>
      <c r="V994" s="236"/>
      <c r="W994" s="236"/>
      <c r="X994" s="236"/>
      <c r="Y994" s="236"/>
      <c r="Z994" s="236"/>
      <c r="AA994" s="236"/>
      <c r="AB994" s="236"/>
      <c r="AC994" s="236"/>
    </row>
    <row r="995" spans="1:29" ht="13.2" x14ac:dyDescent="0.25">
      <c r="A995" s="236"/>
      <c r="B995" s="236"/>
      <c r="C995" s="236"/>
      <c r="D995" s="236"/>
      <c r="E995" s="236"/>
      <c r="F995" s="236"/>
      <c r="G995" s="237"/>
      <c r="H995" s="236"/>
      <c r="I995" s="236"/>
      <c r="J995" s="236"/>
      <c r="K995" s="236"/>
      <c r="L995" s="236"/>
      <c r="M995" s="236"/>
      <c r="N995" s="236"/>
      <c r="O995" s="236"/>
      <c r="P995" s="236"/>
      <c r="Q995" s="236"/>
      <c r="R995" s="236"/>
      <c r="S995" s="236"/>
      <c r="T995" s="236"/>
      <c r="U995" s="236"/>
      <c r="V995" s="236"/>
      <c r="W995" s="236"/>
      <c r="X995" s="236"/>
      <c r="Y995" s="236"/>
      <c r="Z995" s="236"/>
      <c r="AA995" s="236"/>
      <c r="AB995" s="236"/>
      <c r="AC995" s="236"/>
    </row>
  </sheetData>
  <mergeCells count="32">
    <mergeCell ref="A4:B4"/>
    <mergeCell ref="C4:F4"/>
    <mergeCell ref="A5:B5"/>
    <mergeCell ref="C5:F5"/>
    <mergeCell ref="A6:B6"/>
    <mergeCell ref="C6:F6"/>
    <mergeCell ref="C7:F7"/>
    <mergeCell ref="C8:F8"/>
    <mergeCell ref="A7:B7"/>
    <mergeCell ref="A8:B8"/>
    <mergeCell ref="C17:E17"/>
    <mergeCell ref="A22:J22"/>
    <mergeCell ref="A23:F23"/>
    <mergeCell ref="H23:J23"/>
    <mergeCell ref="A62:J62"/>
    <mergeCell ref="A63:F63"/>
    <mergeCell ref="H63:J63"/>
    <mergeCell ref="A98:J98"/>
    <mergeCell ref="A99:F99"/>
    <mergeCell ref="H99:J99"/>
    <mergeCell ref="A127:J127"/>
    <mergeCell ref="H128:J128"/>
    <mergeCell ref="A222:J222"/>
    <mergeCell ref="A223:F223"/>
    <mergeCell ref="H223:J223"/>
    <mergeCell ref="A128:F128"/>
    <mergeCell ref="A163:J163"/>
    <mergeCell ref="A164:F164"/>
    <mergeCell ref="H164:J164"/>
    <mergeCell ref="A202:J202"/>
    <mergeCell ref="A203:F203"/>
    <mergeCell ref="H203:J203"/>
  </mergeCells>
  <pageMargins left="0.7" right="0.7" top="0.75" bottom="0.75" header="0" footer="0"/>
  <pageSetup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outlinePr summaryRight="0"/>
  </sheetPr>
  <dimension ref="A1:AD996"/>
  <sheetViews>
    <sheetView topLeftCell="A16" workbookViewId="0">
      <selection activeCell="I29" sqref="I29"/>
    </sheetView>
  </sheetViews>
  <sheetFormatPr defaultColWidth="12.6640625" defaultRowHeight="15" customHeight="1" x14ac:dyDescent="0.25"/>
  <cols>
    <col min="1" max="1" width="5.21875" customWidth="1"/>
    <col min="2" max="2" width="24.21875" customWidth="1"/>
    <col min="3" max="3" width="19.33203125" customWidth="1"/>
    <col min="4" max="4" width="14.33203125" customWidth="1"/>
    <col min="5" max="5" width="19.33203125" customWidth="1"/>
    <col min="6" max="6" width="19" customWidth="1"/>
    <col min="7" max="7" width="14.88671875" hidden="1" customWidth="1"/>
    <col min="8" max="10" width="14.21875" customWidth="1"/>
    <col min="11" max="30" width="8.77734375" customWidth="1"/>
  </cols>
  <sheetData>
    <row r="1" spans="1:30" ht="15.75" customHeight="1" x14ac:dyDescent="0.25">
      <c r="A1" s="150"/>
      <c r="B1" s="152"/>
      <c r="C1" s="152"/>
      <c r="D1" s="152"/>
      <c r="E1" s="152"/>
      <c r="F1" s="152"/>
      <c r="G1" s="153"/>
      <c r="H1" s="152"/>
      <c r="I1" s="152"/>
      <c r="J1" s="152"/>
      <c r="K1" s="152"/>
      <c r="L1" s="152"/>
      <c r="M1" s="152"/>
      <c r="N1" s="152"/>
      <c r="O1" s="152"/>
      <c r="P1" s="152"/>
      <c r="Q1" s="152"/>
      <c r="R1" s="152"/>
      <c r="S1" s="152"/>
      <c r="T1" s="152"/>
      <c r="U1" s="152"/>
      <c r="V1" s="152"/>
      <c r="W1" s="152"/>
      <c r="X1" s="152"/>
      <c r="Y1" s="152"/>
      <c r="Z1" s="152"/>
      <c r="AA1" s="152"/>
      <c r="AB1" s="152"/>
      <c r="AC1" s="152"/>
      <c r="AD1" s="152"/>
    </row>
    <row r="2" spans="1:30" ht="15.75" customHeight="1" x14ac:dyDescent="0.25">
      <c r="A2" s="152"/>
      <c r="B2" s="150" t="s">
        <v>65</v>
      </c>
      <c r="C2" s="150" t="s">
        <v>757</v>
      </c>
      <c r="D2" s="152"/>
      <c r="E2" s="152"/>
      <c r="F2" s="152"/>
      <c r="G2" s="153"/>
      <c r="H2" s="152"/>
      <c r="I2" s="152"/>
      <c r="J2" s="152"/>
      <c r="K2" s="152"/>
      <c r="L2" s="152"/>
      <c r="M2" s="152"/>
      <c r="N2" s="152"/>
      <c r="O2" s="152"/>
      <c r="P2" s="152"/>
      <c r="Q2" s="152"/>
      <c r="R2" s="152"/>
      <c r="S2" s="152"/>
      <c r="T2" s="152"/>
      <c r="U2" s="152"/>
      <c r="V2" s="152"/>
      <c r="W2" s="152"/>
      <c r="X2" s="152"/>
      <c r="Y2" s="152"/>
      <c r="Z2" s="152"/>
      <c r="AA2" s="152"/>
      <c r="AB2" s="152"/>
      <c r="AC2" s="152"/>
      <c r="AD2" s="152"/>
    </row>
    <row r="3" spans="1:30" ht="15.75" customHeight="1" x14ac:dyDescent="0.25">
      <c r="A3" s="152"/>
      <c r="B3" s="724"/>
      <c r="C3" s="152"/>
      <c r="D3" s="152"/>
      <c r="E3" s="152"/>
      <c r="F3" s="152"/>
      <c r="G3" s="153"/>
      <c r="H3" s="152"/>
      <c r="I3" s="152"/>
      <c r="J3" s="152"/>
      <c r="K3" s="152"/>
      <c r="L3" s="152"/>
      <c r="M3" s="152"/>
      <c r="N3" s="152"/>
      <c r="O3" s="152"/>
      <c r="P3" s="152"/>
      <c r="Q3" s="152"/>
      <c r="R3" s="152"/>
      <c r="S3" s="152"/>
      <c r="T3" s="152"/>
      <c r="U3" s="152"/>
      <c r="V3" s="152"/>
      <c r="W3" s="152"/>
      <c r="X3" s="152"/>
      <c r="Y3" s="152"/>
      <c r="Z3" s="152"/>
      <c r="AA3" s="152"/>
      <c r="AB3" s="152"/>
      <c r="AC3" s="152"/>
      <c r="AD3" s="152"/>
    </row>
    <row r="4" spans="1:30" ht="15.75" customHeight="1" x14ac:dyDescent="0.25">
      <c r="A4" s="1005" t="s">
        <v>67</v>
      </c>
      <c r="B4" s="985"/>
      <c r="C4" s="1068" t="s">
        <v>758</v>
      </c>
      <c r="D4" s="987"/>
      <c r="E4" s="987"/>
      <c r="F4" s="985"/>
      <c r="G4" s="155"/>
      <c r="H4" s="557"/>
      <c r="I4" s="557"/>
      <c r="J4" s="557"/>
      <c r="K4" s="557"/>
      <c r="L4" s="557"/>
      <c r="M4" s="557"/>
      <c r="N4" s="557"/>
      <c r="O4" s="557"/>
      <c r="P4" s="557"/>
      <c r="Q4" s="557"/>
      <c r="R4" s="557"/>
      <c r="S4" s="557"/>
      <c r="T4" s="557"/>
      <c r="U4" s="557"/>
      <c r="V4" s="557"/>
      <c r="W4" s="557"/>
      <c r="X4" s="557"/>
      <c r="Y4" s="557"/>
      <c r="Z4" s="557"/>
      <c r="AA4" s="557"/>
      <c r="AB4" s="557"/>
      <c r="AC4" s="557"/>
      <c r="AD4" s="557"/>
    </row>
    <row r="5" spans="1:30" ht="108.45" customHeight="1" x14ac:dyDescent="0.25">
      <c r="A5" s="1002" t="s">
        <v>69</v>
      </c>
      <c r="B5" s="1003"/>
      <c r="C5" s="1072" t="s">
        <v>759</v>
      </c>
      <c r="D5" s="993"/>
      <c r="E5" s="993"/>
      <c r="F5" s="994"/>
      <c r="G5" s="155"/>
      <c r="H5" s="557"/>
      <c r="I5" s="557"/>
      <c r="J5" s="557"/>
      <c r="K5" s="557"/>
      <c r="L5" s="557"/>
      <c r="M5" s="557"/>
      <c r="N5" s="557"/>
      <c r="O5" s="557"/>
      <c r="P5" s="557"/>
      <c r="Q5" s="557"/>
      <c r="R5" s="557"/>
      <c r="S5" s="557"/>
      <c r="T5" s="557"/>
      <c r="U5" s="557"/>
      <c r="V5" s="557"/>
      <c r="W5" s="557"/>
      <c r="X5" s="557"/>
      <c r="Y5" s="557"/>
      <c r="Z5" s="557"/>
      <c r="AA5" s="557"/>
      <c r="AB5" s="557"/>
      <c r="AC5" s="557"/>
      <c r="AD5" s="557"/>
    </row>
    <row r="6" spans="1:30" ht="15.75" customHeight="1" x14ac:dyDescent="0.25">
      <c r="A6" s="1002" t="s">
        <v>71</v>
      </c>
      <c r="B6" s="1003"/>
      <c r="C6" s="1009" t="s">
        <v>72</v>
      </c>
      <c r="D6" s="1008"/>
      <c r="E6" s="1008"/>
      <c r="F6" s="1003"/>
      <c r="G6" s="155"/>
      <c r="H6" s="557"/>
      <c r="I6" s="557"/>
      <c r="J6" s="557"/>
      <c r="K6" s="557"/>
      <c r="L6" s="557"/>
      <c r="M6" s="557"/>
      <c r="N6" s="557"/>
      <c r="O6" s="557"/>
      <c r="P6" s="557"/>
      <c r="Q6" s="557"/>
      <c r="R6" s="557"/>
      <c r="S6" s="557"/>
      <c r="T6" s="557"/>
      <c r="U6" s="557"/>
      <c r="V6" s="557"/>
      <c r="W6" s="557"/>
      <c r="X6" s="557"/>
      <c r="Y6" s="557"/>
      <c r="Z6" s="557"/>
      <c r="AA6" s="557"/>
      <c r="AB6" s="557"/>
      <c r="AC6" s="557"/>
      <c r="AD6" s="557"/>
    </row>
    <row r="7" spans="1:30" ht="112.05" customHeight="1" x14ac:dyDescent="0.25">
      <c r="A7" s="1002" t="s">
        <v>73</v>
      </c>
      <c r="B7" s="1003"/>
      <c r="C7" s="1007" t="s">
        <v>760</v>
      </c>
      <c r="D7" s="1008"/>
      <c r="E7" s="1008"/>
      <c r="F7" s="1003"/>
      <c r="G7" s="155"/>
      <c r="H7" s="557"/>
      <c r="I7" s="557"/>
      <c r="J7" s="557"/>
      <c r="K7" s="557"/>
      <c r="L7" s="557"/>
      <c r="M7" s="557"/>
      <c r="N7" s="557"/>
      <c r="O7" s="557"/>
      <c r="P7" s="557"/>
      <c r="Q7" s="557"/>
      <c r="R7" s="557"/>
      <c r="S7" s="557"/>
      <c r="T7" s="557"/>
      <c r="U7" s="557"/>
      <c r="V7" s="557"/>
      <c r="W7" s="557"/>
      <c r="X7" s="557"/>
      <c r="Y7" s="557"/>
      <c r="Z7" s="557"/>
      <c r="AA7" s="557"/>
      <c r="AB7" s="557"/>
      <c r="AC7" s="557"/>
      <c r="AD7" s="557"/>
    </row>
    <row r="8" spans="1:30" ht="37.049999999999997" customHeight="1" x14ac:dyDescent="0.25">
      <c r="A8" s="1004" t="s">
        <v>75</v>
      </c>
      <c r="B8" s="1003"/>
      <c r="C8" s="1007" t="s">
        <v>343</v>
      </c>
      <c r="D8" s="1008"/>
      <c r="E8" s="1008"/>
      <c r="F8" s="1003"/>
      <c r="G8" s="155"/>
      <c r="H8" s="557"/>
      <c r="I8" s="557"/>
      <c r="J8" s="557"/>
      <c r="K8" s="557"/>
      <c r="L8" s="557"/>
      <c r="M8" s="557"/>
      <c r="N8" s="557"/>
      <c r="O8" s="557"/>
      <c r="P8" s="557"/>
      <c r="Q8" s="557"/>
      <c r="R8" s="557"/>
      <c r="S8" s="557"/>
      <c r="T8" s="557"/>
      <c r="U8" s="557"/>
      <c r="V8" s="557"/>
      <c r="W8" s="557"/>
      <c r="X8" s="557"/>
      <c r="Y8" s="557"/>
      <c r="Z8" s="557"/>
      <c r="AA8" s="557"/>
      <c r="AB8" s="557"/>
      <c r="AC8" s="557"/>
      <c r="AD8" s="557"/>
    </row>
    <row r="9" spans="1:30" ht="15.75" customHeight="1" x14ac:dyDescent="0.25">
      <c r="A9" s="152"/>
      <c r="B9" s="152"/>
      <c r="C9" s="152"/>
      <c r="D9" s="152"/>
      <c r="E9" s="152"/>
      <c r="F9" s="152"/>
      <c r="G9" s="153"/>
      <c r="H9" s="152"/>
      <c r="I9" s="152"/>
      <c r="J9" s="152"/>
      <c r="K9" s="152"/>
      <c r="L9" s="152"/>
      <c r="M9" s="152"/>
      <c r="N9" s="152"/>
      <c r="O9" s="152"/>
      <c r="P9" s="152"/>
      <c r="Q9" s="152"/>
      <c r="R9" s="152"/>
      <c r="S9" s="152"/>
      <c r="T9" s="152"/>
      <c r="U9" s="152"/>
      <c r="V9" s="152"/>
      <c r="W9" s="152"/>
      <c r="X9" s="152"/>
      <c r="Y9" s="152"/>
      <c r="Z9" s="152"/>
      <c r="AA9" s="152"/>
      <c r="AB9" s="152"/>
      <c r="AC9" s="152"/>
      <c r="AD9" s="152"/>
    </row>
    <row r="10" spans="1:30" ht="15.75" customHeight="1" x14ac:dyDescent="0.25">
      <c r="A10" s="152"/>
      <c r="B10" s="152"/>
      <c r="C10" s="152"/>
      <c r="D10" s="152"/>
      <c r="E10" s="152"/>
      <c r="F10" s="152"/>
      <c r="G10" s="153"/>
      <c r="H10" s="213"/>
      <c r="I10" s="213"/>
      <c r="J10" s="213"/>
      <c r="K10" s="152"/>
      <c r="L10" s="152"/>
      <c r="M10" s="152"/>
      <c r="N10" s="152"/>
      <c r="O10" s="152"/>
      <c r="P10" s="152"/>
      <c r="Q10" s="152"/>
      <c r="R10" s="152"/>
      <c r="S10" s="152"/>
      <c r="T10" s="152"/>
      <c r="U10" s="152"/>
      <c r="V10" s="152"/>
      <c r="W10" s="152"/>
      <c r="X10" s="152"/>
      <c r="Y10" s="152"/>
      <c r="Z10" s="152"/>
      <c r="AA10" s="152"/>
      <c r="AB10" s="152"/>
      <c r="AC10" s="152"/>
      <c r="AD10" s="152"/>
    </row>
    <row r="11" spans="1:30" ht="15.75" customHeight="1" x14ac:dyDescent="0.25">
      <c r="A11" s="157"/>
      <c r="B11" s="558"/>
      <c r="C11" s="159" t="s">
        <v>77</v>
      </c>
      <c r="D11" s="159" t="s">
        <v>78</v>
      </c>
      <c r="E11" s="159" t="s">
        <v>79</v>
      </c>
      <c r="F11" s="159" t="s">
        <v>80</v>
      </c>
      <c r="G11" s="160"/>
      <c r="H11" s="213"/>
      <c r="I11" s="213"/>
      <c r="J11" s="213"/>
      <c r="K11" s="152"/>
      <c r="L11" s="152"/>
      <c r="M11" s="152"/>
      <c r="N11" s="152"/>
      <c r="O11" s="152"/>
      <c r="P11" s="152"/>
      <c r="Q11" s="152"/>
      <c r="R11" s="152"/>
      <c r="S11" s="152"/>
      <c r="T11" s="152"/>
      <c r="U11" s="152"/>
      <c r="V11" s="152"/>
      <c r="W11" s="152"/>
      <c r="X11" s="152"/>
      <c r="Y11" s="152"/>
      <c r="Z11" s="152"/>
      <c r="AA11" s="152"/>
      <c r="AB11" s="152"/>
      <c r="AC11" s="152"/>
      <c r="AD11" s="152"/>
    </row>
    <row r="12" spans="1:30" ht="15.75" customHeight="1" x14ac:dyDescent="0.25">
      <c r="A12" s="161"/>
      <c r="B12" s="559" t="s">
        <v>81</v>
      </c>
      <c r="C12" s="251">
        <f t="shared" ref="C12:E12" si="0">C13+C14+C15</f>
        <v>70020</v>
      </c>
      <c r="D12" s="252">
        <f t="shared" si="0"/>
        <v>135519</v>
      </c>
      <c r="E12" s="252">
        <f t="shared" si="0"/>
        <v>135518</v>
      </c>
      <c r="F12" s="163">
        <f t="shared" ref="F12:F15" si="1">C12+D12+E12</f>
        <v>341057</v>
      </c>
      <c r="G12" s="253"/>
      <c r="H12" s="213"/>
      <c r="I12" s="725"/>
      <c r="J12" s="213"/>
      <c r="K12" s="152"/>
      <c r="L12" s="152"/>
      <c r="M12" s="152"/>
      <c r="N12" s="152"/>
      <c r="O12" s="152"/>
      <c r="P12" s="152"/>
      <c r="Q12" s="152"/>
      <c r="R12" s="152"/>
      <c r="S12" s="152"/>
      <c r="T12" s="152"/>
      <c r="U12" s="152"/>
      <c r="V12" s="152"/>
      <c r="W12" s="152"/>
      <c r="X12" s="152"/>
      <c r="Y12" s="152"/>
      <c r="Z12" s="152"/>
      <c r="AA12" s="152"/>
      <c r="AB12" s="152"/>
      <c r="AC12" s="152"/>
      <c r="AD12" s="152"/>
    </row>
    <row r="13" spans="1:30" ht="15.75" customHeight="1" x14ac:dyDescent="0.25">
      <c r="A13" s="560" t="s">
        <v>82</v>
      </c>
      <c r="B13" s="561" t="s">
        <v>20</v>
      </c>
      <c r="C13" s="169">
        <v>11315</v>
      </c>
      <c r="D13" s="169">
        <v>22120</v>
      </c>
      <c r="E13" s="169">
        <v>22119</v>
      </c>
      <c r="F13" s="168">
        <f t="shared" si="1"/>
        <v>55554</v>
      </c>
      <c r="G13" s="258"/>
      <c r="H13" s="213"/>
      <c r="I13" s="725"/>
      <c r="J13" s="213"/>
      <c r="K13" s="152"/>
      <c r="L13" s="152"/>
      <c r="M13" s="152"/>
      <c r="N13" s="152"/>
      <c r="O13" s="152"/>
      <c r="P13" s="152"/>
      <c r="Q13" s="152"/>
      <c r="R13" s="152"/>
      <c r="S13" s="152"/>
      <c r="T13" s="152"/>
      <c r="U13" s="152"/>
      <c r="V13" s="152"/>
      <c r="W13" s="152"/>
      <c r="X13" s="152"/>
      <c r="Y13" s="152"/>
      <c r="Z13" s="152"/>
      <c r="AA13" s="152"/>
      <c r="AB13" s="152"/>
      <c r="AC13" s="152"/>
      <c r="AD13" s="152"/>
    </row>
    <row r="14" spans="1:30" ht="15.75" customHeight="1" x14ac:dyDescent="0.25">
      <c r="A14" s="161" t="s">
        <v>83</v>
      </c>
      <c r="B14" s="562" t="s">
        <v>84</v>
      </c>
      <c r="C14" s="260">
        <v>56724</v>
      </c>
      <c r="D14" s="261">
        <v>109437</v>
      </c>
      <c r="E14" s="261">
        <v>109437</v>
      </c>
      <c r="F14" s="168">
        <f t="shared" si="1"/>
        <v>275598</v>
      </c>
      <c r="G14" s="258"/>
      <c r="H14" s="213"/>
      <c r="I14" s="725"/>
      <c r="J14" s="213"/>
      <c r="K14" s="152"/>
      <c r="L14" s="152"/>
      <c r="M14" s="152"/>
      <c r="N14" s="152"/>
      <c r="O14" s="152"/>
      <c r="P14" s="152"/>
      <c r="Q14" s="152"/>
      <c r="R14" s="152"/>
      <c r="S14" s="152"/>
      <c r="T14" s="152"/>
      <c r="U14" s="152"/>
      <c r="V14" s="152"/>
      <c r="W14" s="152"/>
      <c r="X14" s="152"/>
      <c r="Y14" s="152"/>
      <c r="Z14" s="152"/>
      <c r="AA14" s="152"/>
      <c r="AB14" s="152"/>
      <c r="AC14" s="152"/>
      <c r="AD14" s="152"/>
    </row>
    <row r="15" spans="1:30" ht="15.75" customHeight="1" x14ac:dyDescent="0.25">
      <c r="A15" s="161" t="s">
        <v>85</v>
      </c>
      <c r="B15" s="169" t="s">
        <v>9</v>
      </c>
      <c r="C15" s="169">
        <v>1981</v>
      </c>
      <c r="D15" s="169">
        <v>3962</v>
      </c>
      <c r="E15" s="169">
        <v>3962</v>
      </c>
      <c r="F15" s="168">
        <f t="shared" si="1"/>
        <v>9905</v>
      </c>
      <c r="G15" s="258"/>
      <c r="H15" s="213"/>
      <c r="I15" s="725"/>
      <c r="J15" s="213"/>
      <c r="K15" s="152"/>
      <c r="L15" s="152"/>
      <c r="M15" s="152"/>
      <c r="N15" s="152"/>
      <c r="O15" s="152"/>
      <c r="P15" s="152"/>
      <c r="Q15" s="152"/>
      <c r="R15" s="152"/>
      <c r="S15" s="152"/>
      <c r="T15" s="152"/>
      <c r="U15" s="152"/>
      <c r="V15" s="152"/>
      <c r="W15" s="152"/>
      <c r="X15" s="152"/>
      <c r="Y15" s="152"/>
      <c r="Z15" s="152"/>
      <c r="AA15" s="152"/>
      <c r="AB15" s="152"/>
      <c r="AC15" s="152"/>
      <c r="AD15" s="152"/>
    </row>
    <row r="16" spans="1:30" ht="15.75" customHeight="1" x14ac:dyDescent="0.25">
      <c r="A16" s="152"/>
      <c r="B16" s="152"/>
      <c r="C16" s="152"/>
      <c r="D16" s="152"/>
      <c r="E16" s="152"/>
      <c r="F16" s="152"/>
      <c r="G16" s="153"/>
      <c r="H16" s="213"/>
      <c r="I16" s="213"/>
      <c r="J16" s="213"/>
      <c r="K16" s="152"/>
      <c r="L16" s="152"/>
      <c r="M16" s="152"/>
      <c r="N16" s="152"/>
      <c r="O16" s="152"/>
      <c r="P16" s="152"/>
      <c r="Q16" s="152"/>
      <c r="R16" s="152"/>
      <c r="S16" s="152"/>
      <c r="T16" s="152"/>
      <c r="U16" s="152"/>
      <c r="V16" s="152"/>
      <c r="W16" s="152"/>
      <c r="X16" s="152"/>
      <c r="Y16" s="152"/>
      <c r="Z16" s="152"/>
      <c r="AA16" s="152"/>
      <c r="AB16" s="152"/>
      <c r="AC16" s="152"/>
      <c r="AD16" s="152"/>
    </row>
    <row r="17" spans="1:30" ht="15.75" customHeight="1" x14ac:dyDescent="0.3">
      <c r="A17" s="152"/>
      <c r="B17" s="152"/>
      <c r="C17" s="152"/>
      <c r="D17" s="152"/>
      <c r="E17" s="727"/>
      <c r="F17" s="727"/>
      <c r="G17" s="762"/>
      <c r="H17" s="763"/>
      <c r="I17" s="213"/>
      <c r="J17" s="213"/>
      <c r="K17" s="152"/>
      <c r="L17" s="152"/>
      <c r="M17" s="152"/>
      <c r="N17" s="152"/>
      <c r="O17" s="152"/>
      <c r="P17" s="152"/>
      <c r="Q17" s="152"/>
      <c r="R17" s="152"/>
      <c r="S17" s="152"/>
      <c r="T17" s="152"/>
      <c r="U17" s="152"/>
      <c r="V17" s="152"/>
      <c r="W17" s="152"/>
      <c r="X17" s="152"/>
      <c r="Y17" s="152"/>
      <c r="Z17" s="152"/>
      <c r="AA17" s="152"/>
      <c r="AB17" s="152"/>
      <c r="AC17" s="152"/>
      <c r="AD17" s="152"/>
    </row>
    <row r="18" spans="1:30" ht="15.75" customHeight="1" x14ac:dyDescent="0.25">
      <c r="A18" s="171"/>
      <c r="B18" s="172" t="s">
        <v>86</v>
      </c>
      <c r="C18" s="998" t="s">
        <v>758</v>
      </c>
      <c r="D18" s="999"/>
      <c r="E18" s="1000"/>
      <c r="F18" s="173" t="s">
        <v>761</v>
      </c>
      <c r="G18" s="160"/>
      <c r="H18" s="213"/>
      <c r="I18" s="213"/>
      <c r="J18" s="213"/>
      <c r="K18" s="152"/>
      <c r="L18" s="152"/>
      <c r="M18" s="152"/>
      <c r="N18" s="152"/>
      <c r="O18" s="152"/>
      <c r="P18" s="152"/>
      <c r="Q18" s="152"/>
      <c r="R18" s="152"/>
      <c r="S18" s="152"/>
      <c r="T18" s="152"/>
      <c r="U18" s="152"/>
      <c r="V18" s="152"/>
      <c r="W18" s="152"/>
      <c r="X18" s="152"/>
      <c r="Y18" s="152"/>
      <c r="Z18" s="152"/>
      <c r="AA18" s="152"/>
      <c r="AB18" s="152"/>
      <c r="AC18" s="152"/>
      <c r="AD18" s="152"/>
    </row>
    <row r="19" spans="1:30" ht="15.75" customHeight="1" x14ac:dyDescent="0.25">
      <c r="A19" s="174"/>
      <c r="B19" s="764" t="s">
        <v>88</v>
      </c>
      <c r="C19" s="271">
        <v>812459</v>
      </c>
      <c r="D19" s="152"/>
      <c r="E19" s="152"/>
      <c r="F19" s="152"/>
      <c r="G19" s="153"/>
      <c r="H19" s="213"/>
      <c r="I19" s="213"/>
      <c r="J19" s="213"/>
      <c r="K19" s="152"/>
      <c r="L19" s="152"/>
      <c r="M19" s="152"/>
      <c r="N19" s="152"/>
      <c r="O19" s="152"/>
      <c r="P19" s="152"/>
      <c r="Q19" s="152"/>
      <c r="R19" s="152"/>
      <c r="S19" s="152"/>
      <c r="T19" s="152"/>
      <c r="U19" s="152"/>
      <c r="V19" s="152"/>
      <c r="W19" s="152"/>
      <c r="X19" s="152"/>
      <c r="Y19" s="152"/>
      <c r="Z19" s="152"/>
      <c r="AA19" s="152"/>
      <c r="AB19" s="152"/>
      <c r="AC19" s="152"/>
      <c r="AD19" s="152"/>
    </row>
    <row r="20" spans="1:30" ht="15.75" customHeight="1" x14ac:dyDescent="0.25">
      <c r="A20" s="152"/>
      <c r="B20" s="177" t="s">
        <v>89</v>
      </c>
      <c r="C20" s="274">
        <v>341057</v>
      </c>
      <c r="D20" s="765"/>
      <c r="E20" s="765"/>
      <c r="F20" s="152"/>
      <c r="G20" s="153"/>
      <c r="H20" s="213"/>
      <c r="I20" s="213"/>
      <c r="J20" s="213"/>
      <c r="K20" s="152"/>
      <c r="L20" s="152"/>
      <c r="M20" s="152"/>
      <c r="N20" s="152"/>
      <c r="O20" s="152"/>
      <c r="P20" s="152"/>
      <c r="Q20" s="152"/>
      <c r="R20" s="152"/>
      <c r="S20" s="152"/>
      <c r="T20" s="152"/>
      <c r="U20" s="152"/>
      <c r="V20" s="152"/>
      <c r="W20" s="152"/>
      <c r="X20" s="152"/>
      <c r="Y20" s="152"/>
      <c r="Z20" s="152"/>
      <c r="AA20" s="152"/>
      <c r="AB20" s="152"/>
      <c r="AC20" s="152"/>
      <c r="AD20" s="152"/>
    </row>
    <row r="21" spans="1:30" ht="15.75" customHeight="1" x14ac:dyDescent="0.25">
      <c r="A21" s="152"/>
      <c r="B21" s="236"/>
      <c r="C21" s="180" t="s">
        <v>90</v>
      </c>
      <c r="D21" s="152"/>
      <c r="E21" s="152"/>
      <c r="F21" s="152"/>
      <c r="G21" s="153"/>
      <c r="H21" s="213"/>
      <c r="I21" s="213"/>
      <c r="J21" s="213"/>
      <c r="K21" s="152"/>
      <c r="L21" s="152"/>
      <c r="M21" s="152"/>
      <c r="N21" s="152"/>
      <c r="O21" s="152"/>
      <c r="P21" s="152"/>
      <c r="Q21" s="152"/>
      <c r="R21" s="152"/>
      <c r="S21" s="152"/>
      <c r="T21" s="152"/>
      <c r="U21" s="152"/>
      <c r="V21" s="152"/>
      <c r="W21" s="152"/>
      <c r="X21" s="152"/>
      <c r="Y21" s="152"/>
      <c r="Z21" s="152"/>
      <c r="AA21" s="152"/>
      <c r="AB21" s="152"/>
      <c r="AC21" s="152"/>
      <c r="AD21" s="152"/>
    </row>
    <row r="22" spans="1:30" ht="15.75" customHeight="1" x14ac:dyDescent="0.25">
      <c r="A22" s="152"/>
      <c r="B22" s="152"/>
      <c r="C22" s="152"/>
      <c r="D22" s="152"/>
      <c r="E22" s="152"/>
      <c r="F22" s="152"/>
      <c r="G22" s="153"/>
      <c r="H22" s="152"/>
      <c r="I22" s="152"/>
      <c r="J22" s="152"/>
      <c r="K22" s="152"/>
      <c r="L22" s="152"/>
      <c r="M22" s="152"/>
      <c r="N22" s="152"/>
      <c r="O22" s="152"/>
      <c r="P22" s="152"/>
      <c r="Q22" s="152"/>
      <c r="R22" s="152"/>
      <c r="S22" s="152"/>
      <c r="T22" s="152"/>
      <c r="U22" s="152"/>
      <c r="V22" s="152"/>
      <c r="W22" s="152"/>
      <c r="X22" s="152"/>
      <c r="Y22" s="152"/>
      <c r="Z22" s="152"/>
      <c r="AA22" s="152"/>
      <c r="AB22" s="152"/>
      <c r="AC22" s="152"/>
      <c r="AD22" s="152"/>
    </row>
    <row r="23" spans="1:30" ht="15.75" customHeight="1" x14ac:dyDescent="0.25">
      <c r="A23" s="1069" t="s">
        <v>762</v>
      </c>
      <c r="B23" s="987"/>
      <c r="C23" s="987"/>
      <c r="D23" s="987"/>
      <c r="E23" s="987"/>
      <c r="F23" s="987"/>
      <c r="G23" s="987"/>
      <c r="H23" s="987"/>
      <c r="I23" s="987"/>
      <c r="J23" s="985"/>
      <c r="K23" s="152"/>
      <c r="L23" s="152"/>
      <c r="M23" s="152"/>
      <c r="N23" s="152"/>
      <c r="O23" s="152"/>
      <c r="P23" s="152"/>
      <c r="Q23" s="152"/>
      <c r="R23" s="152"/>
      <c r="S23" s="152"/>
      <c r="T23" s="152"/>
      <c r="U23" s="152"/>
      <c r="V23" s="152"/>
      <c r="W23" s="152"/>
      <c r="X23" s="152"/>
      <c r="Y23" s="152"/>
      <c r="Z23" s="152"/>
      <c r="AA23" s="152"/>
      <c r="AB23" s="152"/>
      <c r="AC23" s="152"/>
      <c r="AD23" s="152"/>
    </row>
    <row r="24" spans="1:30" ht="15.75" customHeight="1" x14ac:dyDescent="0.25">
      <c r="A24" s="988" t="s">
        <v>92</v>
      </c>
      <c r="B24" s="987"/>
      <c r="C24" s="987"/>
      <c r="D24" s="987"/>
      <c r="E24" s="987"/>
      <c r="F24" s="985"/>
      <c r="G24" s="181"/>
      <c r="H24" s="1046" t="s">
        <v>93</v>
      </c>
      <c r="I24" s="990"/>
      <c r="J24" s="991"/>
      <c r="K24" s="152"/>
      <c r="L24" s="152"/>
      <c r="M24" s="152"/>
      <c r="N24" s="152"/>
      <c r="O24" s="152"/>
      <c r="P24" s="152"/>
      <c r="Q24" s="152"/>
      <c r="R24" s="152"/>
      <c r="S24" s="152"/>
      <c r="T24" s="152"/>
      <c r="U24" s="152"/>
      <c r="V24" s="152"/>
      <c r="W24" s="152"/>
      <c r="X24" s="152"/>
      <c r="Y24" s="152"/>
      <c r="Z24" s="152"/>
      <c r="AA24" s="152"/>
      <c r="AB24" s="152"/>
      <c r="AC24" s="152"/>
      <c r="AD24" s="152"/>
    </row>
    <row r="25" spans="1:30" ht="15.75" customHeight="1" x14ac:dyDescent="0.25">
      <c r="A25" s="225" t="s">
        <v>94</v>
      </c>
      <c r="B25" s="225" t="s">
        <v>95</v>
      </c>
      <c r="C25" s="225" t="s">
        <v>96</v>
      </c>
      <c r="D25" s="225" t="s">
        <v>97</v>
      </c>
      <c r="E25" s="225" t="s">
        <v>98</v>
      </c>
      <c r="F25" s="226" t="s">
        <v>99</v>
      </c>
      <c r="G25" s="227" t="s">
        <v>100</v>
      </c>
      <c r="H25" s="228" t="s">
        <v>101</v>
      </c>
      <c r="I25" s="228" t="s">
        <v>102</v>
      </c>
      <c r="J25" s="228" t="s">
        <v>103</v>
      </c>
      <c r="K25" s="152"/>
      <c r="L25" s="152"/>
      <c r="M25" s="152"/>
      <c r="N25" s="152"/>
      <c r="O25" s="152"/>
      <c r="P25" s="152"/>
      <c r="Q25" s="152"/>
      <c r="R25" s="152"/>
      <c r="S25" s="152"/>
      <c r="T25" s="152"/>
      <c r="U25" s="152"/>
      <c r="V25" s="152"/>
      <c r="W25" s="152"/>
      <c r="X25" s="152"/>
      <c r="Y25" s="152"/>
      <c r="Z25" s="152"/>
      <c r="AA25" s="152"/>
      <c r="AB25" s="152"/>
      <c r="AC25" s="152"/>
      <c r="AD25" s="152"/>
    </row>
    <row r="26" spans="1:30" ht="15.75" customHeight="1" x14ac:dyDescent="0.25">
      <c r="A26" s="186"/>
      <c r="B26" s="568" t="s">
        <v>104</v>
      </c>
      <c r="C26" s="766"/>
      <c r="D26" s="186"/>
      <c r="E26" s="188"/>
      <c r="F26" s="232">
        <f>F33+F35+F41+F43</f>
        <v>96150.004000000001</v>
      </c>
      <c r="G26" s="321">
        <f>G27+G29+G31+G35+G41+G43</f>
        <v>96150.004000000001</v>
      </c>
      <c r="H26" s="232">
        <v>33870</v>
      </c>
      <c r="I26" s="232">
        <v>33939</v>
      </c>
      <c r="J26" s="232">
        <v>28341</v>
      </c>
      <c r="K26" s="152"/>
      <c r="L26" s="152"/>
      <c r="M26" s="152"/>
      <c r="N26" s="152"/>
      <c r="O26" s="152"/>
      <c r="P26" s="152"/>
      <c r="Q26" s="152"/>
      <c r="R26" s="152"/>
      <c r="S26" s="152"/>
      <c r="T26" s="152"/>
      <c r="U26" s="152"/>
      <c r="V26" s="152"/>
      <c r="W26" s="152"/>
      <c r="X26" s="152"/>
      <c r="Y26" s="152"/>
      <c r="Z26" s="152"/>
      <c r="AA26" s="152"/>
      <c r="AB26" s="152"/>
      <c r="AC26" s="152"/>
      <c r="AD26" s="152"/>
    </row>
    <row r="27" spans="1:30" ht="15.75" customHeight="1" x14ac:dyDescent="0.25">
      <c r="A27" s="193" t="s">
        <v>82</v>
      </c>
      <c r="B27" s="193" t="s">
        <v>105</v>
      </c>
      <c r="C27" s="204"/>
      <c r="D27" s="193"/>
      <c r="E27" s="193"/>
      <c r="F27" s="195">
        <f>SUM(F28)</f>
        <v>76000</v>
      </c>
      <c r="G27" s="203">
        <f>G28</f>
        <v>76000</v>
      </c>
      <c r="H27" s="170"/>
      <c r="I27" s="170"/>
      <c r="J27" s="170"/>
      <c r="K27" s="152"/>
      <c r="L27" s="152"/>
      <c r="M27" s="152"/>
      <c r="N27" s="152"/>
      <c r="O27" s="152"/>
      <c r="P27" s="152"/>
      <c r="Q27" s="152"/>
      <c r="R27" s="152"/>
      <c r="S27" s="152"/>
      <c r="T27" s="152"/>
      <c r="U27" s="152"/>
      <c r="V27" s="152"/>
      <c r="W27" s="152"/>
      <c r="X27" s="152"/>
      <c r="Y27" s="152"/>
      <c r="Z27" s="152"/>
      <c r="AA27" s="152"/>
      <c r="AB27" s="152"/>
      <c r="AC27" s="152"/>
      <c r="AD27" s="152"/>
    </row>
    <row r="28" spans="1:30" ht="15.75" customHeight="1" x14ac:dyDescent="0.25">
      <c r="A28" s="174"/>
      <c r="B28" s="198" t="s">
        <v>763</v>
      </c>
      <c r="C28" s="199" t="s">
        <v>764</v>
      </c>
      <c r="D28" s="174" t="s">
        <v>765</v>
      </c>
      <c r="E28" s="174">
        <v>9500</v>
      </c>
      <c r="F28" s="174">
        <f>C28*E28</f>
        <v>76000</v>
      </c>
      <c r="G28" s="200">
        <f>C28*E28</f>
        <v>76000</v>
      </c>
      <c r="H28" s="170"/>
      <c r="I28" s="170"/>
      <c r="J28" s="213"/>
      <c r="K28" s="213"/>
      <c r="L28" s="152"/>
      <c r="M28" s="152"/>
      <c r="N28" s="152"/>
      <c r="O28" s="152"/>
      <c r="P28" s="152"/>
      <c r="Q28" s="152"/>
      <c r="R28" s="152"/>
      <c r="S28" s="152"/>
      <c r="T28" s="152"/>
      <c r="U28" s="152"/>
      <c r="V28" s="152"/>
      <c r="W28" s="152"/>
      <c r="X28" s="152"/>
      <c r="Y28" s="152"/>
      <c r="Z28" s="152"/>
      <c r="AA28" s="152"/>
      <c r="AB28" s="152"/>
      <c r="AC28" s="152"/>
      <c r="AD28" s="152"/>
    </row>
    <row r="29" spans="1:30" ht="16.5" customHeight="1" x14ac:dyDescent="0.25">
      <c r="A29" s="193" t="s">
        <v>83</v>
      </c>
      <c r="B29" s="193" t="s">
        <v>120</v>
      </c>
      <c r="C29" s="204"/>
      <c r="D29" s="193"/>
      <c r="E29" s="193"/>
      <c r="F29" s="193">
        <f>SUM(F30)</f>
        <v>4000</v>
      </c>
      <c r="G29" s="203">
        <f>G30</f>
        <v>4000</v>
      </c>
      <c r="H29" s="170"/>
      <c r="I29" s="170"/>
      <c r="J29" s="213"/>
      <c r="K29" s="213"/>
      <c r="L29" s="152"/>
      <c r="M29" s="152"/>
      <c r="N29" s="152"/>
      <c r="O29" s="152"/>
      <c r="P29" s="152"/>
      <c r="Q29" s="152"/>
      <c r="R29" s="152"/>
      <c r="S29" s="152"/>
      <c r="T29" s="152"/>
      <c r="U29" s="152"/>
      <c r="V29" s="152"/>
      <c r="W29" s="152"/>
      <c r="X29" s="152"/>
      <c r="Y29" s="152"/>
      <c r="Z29" s="152"/>
      <c r="AA29" s="152"/>
      <c r="AB29" s="152"/>
      <c r="AC29" s="152"/>
      <c r="AD29" s="152"/>
    </row>
    <row r="30" spans="1:30" ht="16.5" customHeight="1" x14ac:dyDescent="0.25">
      <c r="A30" s="174"/>
      <c r="B30" s="174" t="s">
        <v>766</v>
      </c>
      <c r="C30" s="199" t="s">
        <v>764</v>
      </c>
      <c r="D30" s="174" t="s">
        <v>113</v>
      </c>
      <c r="E30" s="174">
        <v>500</v>
      </c>
      <c r="F30" s="174">
        <f>C30*E30</f>
        <v>4000</v>
      </c>
      <c r="G30" s="200">
        <f>C30*E30</f>
        <v>4000</v>
      </c>
      <c r="H30" s="170"/>
      <c r="I30" s="170"/>
      <c r="J30" s="213"/>
      <c r="K30" s="213"/>
      <c r="L30" s="152"/>
      <c r="M30" s="152"/>
      <c r="N30" s="152"/>
      <c r="O30" s="152"/>
      <c r="P30" s="152"/>
      <c r="Q30" s="152"/>
      <c r="R30" s="152"/>
      <c r="S30" s="152"/>
      <c r="T30" s="152"/>
      <c r="U30" s="152"/>
      <c r="V30" s="152"/>
      <c r="W30" s="152"/>
      <c r="X30" s="152"/>
      <c r="Y30" s="152"/>
      <c r="Z30" s="152"/>
      <c r="AA30" s="152"/>
      <c r="AB30" s="152"/>
      <c r="AC30" s="152"/>
      <c r="AD30" s="152"/>
    </row>
    <row r="31" spans="1:30" ht="15.75" customHeight="1" x14ac:dyDescent="0.25">
      <c r="A31" s="193" t="s">
        <v>85</v>
      </c>
      <c r="B31" s="193" t="s">
        <v>126</v>
      </c>
      <c r="C31" s="204"/>
      <c r="D31" s="193"/>
      <c r="E31" s="193"/>
      <c r="F31" s="193">
        <f>SUM(F32)</f>
        <v>2400</v>
      </c>
      <c r="G31" s="203">
        <f>G32</f>
        <v>2400</v>
      </c>
      <c r="H31" s="170"/>
      <c r="I31" s="170"/>
      <c r="J31" s="213"/>
      <c r="K31" s="213"/>
      <c r="L31" s="152"/>
      <c r="M31" s="152"/>
      <c r="N31" s="152"/>
      <c r="O31" s="152"/>
      <c r="P31" s="152"/>
      <c r="Q31" s="152"/>
      <c r="R31" s="152"/>
      <c r="S31" s="152"/>
      <c r="T31" s="152"/>
      <c r="U31" s="152"/>
      <c r="V31" s="152"/>
      <c r="W31" s="152"/>
      <c r="X31" s="152"/>
      <c r="Y31" s="152"/>
      <c r="Z31" s="152"/>
      <c r="AA31" s="152"/>
      <c r="AB31" s="152"/>
      <c r="AC31" s="152"/>
      <c r="AD31" s="152"/>
    </row>
    <row r="32" spans="1:30" ht="15.75" customHeight="1" x14ac:dyDescent="0.25">
      <c r="A32" s="174"/>
      <c r="B32" s="174" t="s">
        <v>767</v>
      </c>
      <c r="C32" s="199" t="s">
        <v>764</v>
      </c>
      <c r="D32" s="174" t="s">
        <v>113</v>
      </c>
      <c r="E32" s="174">
        <v>300</v>
      </c>
      <c r="F32" s="174">
        <f>C32*E32</f>
        <v>2400</v>
      </c>
      <c r="G32" s="200">
        <f>C32*E32</f>
        <v>2400</v>
      </c>
      <c r="H32" s="170"/>
      <c r="I32" s="170"/>
      <c r="J32" s="170"/>
      <c r="K32" s="152"/>
      <c r="L32" s="152"/>
      <c r="M32" s="152"/>
      <c r="N32" s="152"/>
      <c r="O32" s="152"/>
      <c r="P32" s="152"/>
      <c r="Q32" s="152"/>
      <c r="R32" s="152"/>
      <c r="S32" s="152"/>
      <c r="T32" s="152"/>
      <c r="U32" s="152"/>
      <c r="V32" s="152"/>
      <c r="W32" s="152"/>
      <c r="X32" s="152"/>
      <c r="Y32" s="152"/>
      <c r="Z32" s="152"/>
      <c r="AA32" s="152"/>
      <c r="AB32" s="152"/>
      <c r="AC32" s="152"/>
      <c r="AD32" s="152"/>
    </row>
    <row r="33" spans="1:30" ht="15.75" customHeight="1" x14ac:dyDescent="0.25">
      <c r="A33" s="205"/>
      <c r="B33" s="584" t="s">
        <v>128</v>
      </c>
      <c r="C33" s="728"/>
      <c r="D33" s="205"/>
      <c r="E33" s="205"/>
      <c r="F33" s="205">
        <f t="shared" ref="F33:G33" si="2">F27+F29+F31</f>
        <v>82400</v>
      </c>
      <c r="G33" s="203">
        <f t="shared" si="2"/>
        <v>82400</v>
      </c>
      <c r="H33" s="170"/>
      <c r="I33" s="170"/>
      <c r="J33" s="170"/>
      <c r="K33" s="152"/>
      <c r="L33" s="152"/>
      <c r="M33" s="152"/>
      <c r="N33" s="152"/>
      <c r="O33" s="152"/>
      <c r="P33" s="152"/>
      <c r="Q33" s="152"/>
      <c r="R33" s="152"/>
      <c r="S33" s="152"/>
      <c r="T33" s="152"/>
      <c r="U33" s="152"/>
      <c r="V33" s="152"/>
      <c r="W33" s="152"/>
      <c r="X33" s="152"/>
      <c r="Y33" s="152"/>
      <c r="Z33" s="152"/>
      <c r="AA33" s="152"/>
      <c r="AB33" s="152"/>
      <c r="AC33" s="152"/>
      <c r="AD33" s="152"/>
    </row>
    <row r="34" spans="1:30" ht="15.75" customHeight="1" x14ac:dyDescent="0.25">
      <c r="A34" s="207"/>
      <c r="B34" s="586"/>
      <c r="C34" s="729"/>
      <c r="D34" s="207"/>
      <c r="E34" s="207"/>
      <c r="F34" s="207"/>
      <c r="G34" s="200"/>
      <c r="H34" s="170"/>
      <c r="I34" s="170"/>
      <c r="J34" s="170"/>
      <c r="K34" s="152"/>
      <c r="L34" s="152"/>
      <c r="M34" s="152"/>
      <c r="N34" s="152"/>
      <c r="O34" s="152"/>
      <c r="P34" s="152"/>
      <c r="Q34" s="152"/>
      <c r="R34" s="152"/>
      <c r="S34" s="152"/>
      <c r="T34" s="152"/>
      <c r="U34" s="152"/>
      <c r="V34" s="152"/>
      <c r="W34" s="152"/>
      <c r="X34" s="152"/>
      <c r="Y34" s="152"/>
      <c r="Z34" s="152"/>
      <c r="AA34" s="152"/>
      <c r="AB34" s="152"/>
      <c r="AC34" s="152"/>
      <c r="AD34" s="152"/>
    </row>
    <row r="35" spans="1:30" ht="15.75" customHeight="1" x14ac:dyDescent="0.25">
      <c r="A35" s="193" t="s">
        <v>129</v>
      </c>
      <c r="B35" s="193" t="s">
        <v>130</v>
      </c>
      <c r="C35" s="204"/>
      <c r="D35" s="193"/>
      <c r="E35" s="193"/>
      <c r="F35" s="193">
        <f t="shared" ref="F35:G35" si="3">SUM(F36:F40)</f>
        <v>12134</v>
      </c>
      <c r="G35" s="203">
        <f t="shared" si="3"/>
        <v>12134</v>
      </c>
      <c r="H35" s="213"/>
      <c r="I35" s="170"/>
      <c r="J35" s="170"/>
      <c r="K35" s="152"/>
      <c r="L35" s="152"/>
      <c r="M35" s="152"/>
      <c r="N35" s="152"/>
      <c r="O35" s="152"/>
      <c r="P35" s="152"/>
      <c r="Q35" s="152"/>
      <c r="R35" s="152"/>
      <c r="S35" s="152"/>
      <c r="T35" s="152"/>
      <c r="U35" s="152"/>
      <c r="V35" s="152"/>
      <c r="W35" s="152"/>
      <c r="X35" s="152"/>
      <c r="Y35" s="152"/>
      <c r="Z35" s="152"/>
      <c r="AA35" s="152"/>
      <c r="AB35" s="152"/>
      <c r="AC35" s="152"/>
      <c r="AD35" s="152"/>
    </row>
    <row r="36" spans="1:30" ht="15.75" customHeight="1" x14ac:dyDescent="0.25">
      <c r="A36" s="223"/>
      <c r="B36" s="215" t="s">
        <v>131</v>
      </c>
      <c r="C36" s="224" t="s">
        <v>302</v>
      </c>
      <c r="D36" s="223" t="s">
        <v>113</v>
      </c>
      <c r="E36" s="223">
        <v>5000</v>
      </c>
      <c r="F36" s="174">
        <f t="shared" ref="F36:F40" si="4">C36*E36</f>
        <v>5000</v>
      </c>
      <c r="G36" s="200">
        <f t="shared" ref="G36:G40" si="5">C36*E36</f>
        <v>5000</v>
      </c>
      <c r="H36" s="170"/>
      <c r="I36" s="170"/>
      <c r="J36" s="170"/>
      <c r="K36" s="152"/>
      <c r="L36" s="152"/>
      <c r="M36" s="152"/>
      <c r="N36" s="152"/>
      <c r="O36" s="152"/>
      <c r="P36" s="152"/>
      <c r="Q36" s="152"/>
      <c r="R36" s="152"/>
      <c r="S36" s="152"/>
      <c r="T36" s="152"/>
      <c r="U36" s="152"/>
      <c r="V36" s="152"/>
      <c r="W36" s="152"/>
      <c r="X36" s="152"/>
      <c r="Y36" s="152"/>
      <c r="Z36" s="152"/>
      <c r="AA36" s="152"/>
      <c r="AB36" s="152"/>
      <c r="AC36" s="152"/>
      <c r="AD36" s="152"/>
    </row>
    <row r="37" spans="1:30" ht="15.75" customHeight="1" x14ac:dyDescent="0.25">
      <c r="A37" s="223"/>
      <c r="B37" s="215" t="s">
        <v>373</v>
      </c>
      <c r="C37" s="224" t="s">
        <v>417</v>
      </c>
      <c r="D37" s="223" t="s">
        <v>113</v>
      </c>
      <c r="E37" s="223">
        <v>200</v>
      </c>
      <c r="F37" s="174">
        <f t="shared" si="4"/>
        <v>600</v>
      </c>
      <c r="G37" s="200">
        <f t="shared" si="5"/>
        <v>600</v>
      </c>
      <c r="H37" s="170"/>
      <c r="I37" s="170"/>
      <c r="J37" s="170"/>
      <c r="K37" s="152"/>
      <c r="L37" s="152"/>
      <c r="M37" s="152"/>
      <c r="N37" s="152"/>
      <c r="O37" s="152"/>
      <c r="P37" s="152"/>
      <c r="Q37" s="152"/>
      <c r="R37" s="152"/>
      <c r="S37" s="152"/>
      <c r="T37" s="152"/>
      <c r="U37" s="152"/>
      <c r="V37" s="152"/>
      <c r="W37" s="152"/>
      <c r="X37" s="152"/>
      <c r="Y37" s="152"/>
      <c r="Z37" s="152"/>
      <c r="AA37" s="152"/>
      <c r="AB37" s="152"/>
      <c r="AC37" s="152"/>
      <c r="AD37" s="152"/>
    </row>
    <row r="38" spans="1:30" ht="15.75" customHeight="1" x14ac:dyDescent="0.25">
      <c r="A38" s="223"/>
      <c r="B38" s="215" t="s">
        <v>387</v>
      </c>
      <c r="C38" s="224" t="s">
        <v>302</v>
      </c>
      <c r="D38" s="223" t="s">
        <v>113</v>
      </c>
      <c r="E38" s="223">
        <v>750</v>
      </c>
      <c r="F38" s="174">
        <f t="shared" si="4"/>
        <v>750</v>
      </c>
      <c r="G38" s="200">
        <f t="shared" si="5"/>
        <v>750</v>
      </c>
      <c r="H38" s="170"/>
      <c r="I38" s="170"/>
      <c r="J38" s="170"/>
      <c r="K38" s="152"/>
      <c r="L38" s="152"/>
      <c r="M38" s="152"/>
      <c r="N38" s="152"/>
      <c r="O38" s="152"/>
      <c r="P38" s="152"/>
      <c r="Q38" s="152"/>
      <c r="R38" s="152"/>
      <c r="S38" s="152"/>
      <c r="T38" s="152"/>
      <c r="U38" s="152"/>
      <c r="V38" s="152"/>
      <c r="W38" s="152"/>
      <c r="X38" s="152"/>
      <c r="Y38" s="152"/>
      <c r="Z38" s="152"/>
      <c r="AA38" s="152"/>
      <c r="AB38" s="152"/>
      <c r="AC38" s="152"/>
      <c r="AD38" s="152"/>
    </row>
    <row r="39" spans="1:30" ht="15.75" customHeight="1" x14ac:dyDescent="0.25">
      <c r="A39" s="223"/>
      <c r="B39" s="215" t="s">
        <v>375</v>
      </c>
      <c r="C39" s="224" t="s">
        <v>302</v>
      </c>
      <c r="D39" s="223" t="s">
        <v>113</v>
      </c>
      <c r="E39" s="223">
        <v>5000</v>
      </c>
      <c r="F39" s="174">
        <f t="shared" si="4"/>
        <v>5000</v>
      </c>
      <c r="G39" s="200">
        <f t="shared" si="5"/>
        <v>5000</v>
      </c>
      <c r="H39" s="170"/>
      <c r="I39" s="170"/>
      <c r="J39" s="170"/>
      <c r="K39" s="152"/>
      <c r="L39" s="152"/>
      <c r="M39" s="152"/>
      <c r="N39" s="152"/>
      <c r="O39" s="152"/>
      <c r="P39" s="152"/>
      <c r="Q39" s="152"/>
      <c r="R39" s="152"/>
      <c r="S39" s="152"/>
      <c r="T39" s="152"/>
      <c r="U39" s="152"/>
      <c r="V39" s="152"/>
      <c r="W39" s="152"/>
      <c r="X39" s="152"/>
      <c r="Y39" s="152"/>
      <c r="Z39" s="152"/>
      <c r="AA39" s="152"/>
      <c r="AB39" s="152"/>
      <c r="AC39" s="152"/>
      <c r="AD39" s="152"/>
    </row>
    <row r="40" spans="1:30" ht="15.75" customHeight="1" x14ac:dyDescent="0.25">
      <c r="A40" s="223"/>
      <c r="B40" s="235" t="s">
        <v>338</v>
      </c>
      <c r="C40" s="224" t="s">
        <v>302</v>
      </c>
      <c r="D40" s="223" t="s">
        <v>113</v>
      </c>
      <c r="E40" s="223">
        <v>784</v>
      </c>
      <c r="F40" s="174">
        <f t="shared" si="4"/>
        <v>784</v>
      </c>
      <c r="G40" s="200">
        <f t="shared" si="5"/>
        <v>784</v>
      </c>
      <c r="H40" s="170"/>
      <c r="I40" s="170"/>
      <c r="J40" s="170"/>
      <c r="K40" s="152"/>
      <c r="L40" s="152"/>
      <c r="M40" s="152"/>
      <c r="N40" s="152"/>
      <c r="O40" s="152"/>
      <c r="P40" s="152"/>
      <c r="Q40" s="152"/>
      <c r="R40" s="152"/>
      <c r="S40" s="152"/>
      <c r="T40" s="152"/>
      <c r="U40" s="152"/>
      <c r="V40" s="152"/>
      <c r="W40" s="152"/>
      <c r="X40" s="152"/>
      <c r="Y40" s="152"/>
      <c r="Z40" s="152"/>
      <c r="AA40" s="152"/>
      <c r="AB40" s="152"/>
      <c r="AC40" s="152"/>
      <c r="AD40" s="152"/>
    </row>
    <row r="41" spans="1:30" ht="15.75" customHeight="1" x14ac:dyDescent="0.25">
      <c r="A41" s="193" t="s">
        <v>137</v>
      </c>
      <c r="B41" s="193" t="s">
        <v>138</v>
      </c>
      <c r="C41" s="204"/>
      <c r="D41" s="193"/>
      <c r="E41" s="193"/>
      <c r="F41" s="193">
        <f t="shared" ref="F41:G41" si="6">F42</f>
        <v>1616.0039999999999</v>
      </c>
      <c r="G41" s="203">
        <f t="shared" si="6"/>
        <v>1616.0039999999999</v>
      </c>
      <c r="H41" s="170"/>
      <c r="I41" s="170"/>
      <c r="J41" s="170"/>
      <c r="K41" s="152"/>
      <c r="L41" s="152"/>
      <c r="M41" s="152"/>
      <c r="N41" s="152"/>
      <c r="O41" s="152"/>
      <c r="P41" s="152"/>
      <c r="Q41" s="152"/>
      <c r="R41" s="152"/>
      <c r="S41" s="152"/>
      <c r="T41" s="152"/>
      <c r="U41" s="152"/>
      <c r="V41" s="152"/>
      <c r="W41" s="152"/>
      <c r="X41" s="152"/>
      <c r="Y41" s="152"/>
      <c r="Z41" s="152"/>
      <c r="AA41" s="152"/>
      <c r="AB41" s="152"/>
      <c r="AC41" s="152"/>
      <c r="AD41" s="152"/>
    </row>
    <row r="42" spans="1:30" ht="15.75" customHeight="1" x14ac:dyDescent="0.25">
      <c r="A42" s="731"/>
      <c r="B42" s="732" t="s">
        <v>178</v>
      </c>
      <c r="C42" s="733" t="s">
        <v>417</v>
      </c>
      <c r="D42" s="731" t="s">
        <v>326</v>
      </c>
      <c r="E42" s="731">
        <v>538.66800000000001</v>
      </c>
      <c r="F42" s="735">
        <f>C42*E42</f>
        <v>1616.0039999999999</v>
      </c>
      <c r="G42" s="200">
        <f>C42*E42</f>
        <v>1616.0039999999999</v>
      </c>
      <c r="H42" s="170"/>
      <c r="I42" s="170"/>
      <c r="J42" s="170"/>
      <c r="K42" s="152"/>
      <c r="L42" s="152"/>
      <c r="M42" s="152"/>
      <c r="N42" s="152"/>
      <c r="O42" s="152"/>
      <c r="P42" s="152"/>
      <c r="Q42" s="152"/>
      <c r="R42" s="152"/>
      <c r="S42" s="152"/>
      <c r="T42" s="152"/>
      <c r="U42" s="152"/>
      <c r="V42" s="152"/>
      <c r="W42" s="152"/>
      <c r="X42" s="152"/>
      <c r="Y42" s="152"/>
      <c r="Z42" s="152"/>
      <c r="AA42" s="152"/>
      <c r="AB42" s="152"/>
      <c r="AC42" s="152"/>
      <c r="AD42" s="152"/>
    </row>
    <row r="43" spans="1:30" ht="15.75" customHeight="1" x14ac:dyDescent="0.25">
      <c r="A43" s="736"/>
      <c r="B43" s="736"/>
      <c r="C43" s="767"/>
      <c r="D43" s="736"/>
      <c r="E43" s="736"/>
      <c r="F43" s="737"/>
      <c r="G43" s="620">
        <f>F43</f>
        <v>0</v>
      </c>
      <c r="H43" s="236"/>
      <c r="I43" s="170"/>
      <c r="J43" s="170"/>
      <c r="K43" s="152"/>
      <c r="L43" s="152"/>
      <c r="M43" s="152"/>
      <c r="N43" s="152"/>
      <c r="O43" s="152"/>
      <c r="P43" s="152"/>
      <c r="Q43" s="152"/>
      <c r="R43" s="152"/>
      <c r="S43" s="152"/>
      <c r="T43" s="152"/>
      <c r="U43" s="152"/>
      <c r="V43" s="152"/>
      <c r="W43" s="152"/>
      <c r="X43" s="152"/>
      <c r="Y43" s="152"/>
      <c r="Z43" s="152"/>
      <c r="AA43" s="152"/>
      <c r="AB43" s="152"/>
      <c r="AC43" s="152"/>
      <c r="AD43" s="152"/>
    </row>
    <row r="44" spans="1:30" ht="15.75" customHeight="1" x14ac:dyDescent="0.25">
      <c r="A44" s="152"/>
      <c r="B44" s="152"/>
      <c r="C44" s="152"/>
      <c r="D44" s="152"/>
      <c r="E44" s="648"/>
      <c r="F44" s="648"/>
      <c r="G44" s="768"/>
      <c r="H44" s="648"/>
      <c r="I44" s="152"/>
      <c r="J44" s="152"/>
      <c r="K44" s="152"/>
      <c r="L44" s="152"/>
      <c r="M44" s="152"/>
      <c r="N44" s="152"/>
      <c r="O44" s="152"/>
      <c r="P44" s="152"/>
      <c r="Q44" s="152"/>
      <c r="R44" s="152"/>
      <c r="S44" s="152"/>
      <c r="T44" s="152"/>
      <c r="U44" s="152"/>
      <c r="V44" s="152"/>
      <c r="W44" s="152"/>
      <c r="X44" s="152"/>
      <c r="Y44" s="152"/>
      <c r="Z44" s="152"/>
      <c r="AA44" s="152"/>
      <c r="AB44" s="152"/>
      <c r="AC44" s="152"/>
      <c r="AD44" s="152"/>
    </row>
    <row r="45" spans="1:30" ht="15.75" customHeight="1" x14ac:dyDescent="0.25">
      <c r="A45" s="152"/>
      <c r="B45" s="152"/>
      <c r="C45" s="152"/>
      <c r="D45" s="152"/>
      <c r="E45" s="648"/>
      <c r="F45" s="648"/>
      <c r="G45" s="768"/>
      <c r="H45" s="648"/>
      <c r="I45" s="152"/>
      <c r="J45" s="152"/>
      <c r="K45" s="152"/>
      <c r="L45" s="152"/>
      <c r="M45" s="152"/>
      <c r="N45" s="152"/>
      <c r="O45" s="152"/>
      <c r="P45" s="152"/>
      <c r="Q45" s="152"/>
      <c r="R45" s="152"/>
      <c r="S45" s="152"/>
      <c r="T45" s="152"/>
      <c r="U45" s="152"/>
      <c r="V45" s="152"/>
      <c r="W45" s="152"/>
      <c r="X45" s="152"/>
      <c r="Y45" s="152"/>
      <c r="Z45" s="152"/>
      <c r="AA45" s="152"/>
      <c r="AB45" s="152"/>
      <c r="AC45" s="152"/>
      <c r="AD45" s="152"/>
    </row>
    <row r="46" spans="1:30" ht="15.75" customHeight="1" x14ac:dyDescent="0.25">
      <c r="A46" s="1069" t="s">
        <v>768</v>
      </c>
      <c r="B46" s="987"/>
      <c r="C46" s="987"/>
      <c r="D46" s="987"/>
      <c r="E46" s="987"/>
      <c r="F46" s="987"/>
      <c r="G46" s="987"/>
      <c r="H46" s="987"/>
      <c r="I46" s="987"/>
      <c r="J46" s="985"/>
      <c r="K46" s="152"/>
      <c r="L46" s="152"/>
      <c r="M46" s="152"/>
      <c r="N46" s="152"/>
      <c r="O46" s="152"/>
      <c r="P46" s="152"/>
      <c r="Q46" s="152"/>
      <c r="R46" s="152"/>
      <c r="S46" s="152"/>
      <c r="T46" s="152"/>
      <c r="U46" s="152"/>
      <c r="V46" s="152"/>
      <c r="W46" s="152"/>
      <c r="X46" s="152"/>
      <c r="Y46" s="152"/>
      <c r="Z46" s="152"/>
      <c r="AA46" s="152"/>
      <c r="AB46" s="152"/>
      <c r="AC46" s="152"/>
      <c r="AD46" s="152"/>
    </row>
    <row r="47" spans="1:30" ht="15.75" customHeight="1" x14ac:dyDescent="0.25">
      <c r="A47" s="988" t="s">
        <v>92</v>
      </c>
      <c r="B47" s="987"/>
      <c r="C47" s="987"/>
      <c r="D47" s="987"/>
      <c r="E47" s="987"/>
      <c r="F47" s="985"/>
      <c r="G47" s="181"/>
      <c r="H47" s="1046" t="s">
        <v>93</v>
      </c>
      <c r="I47" s="990"/>
      <c r="J47" s="991"/>
      <c r="K47" s="152"/>
      <c r="L47" s="152"/>
      <c r="M47" s="152"/>
      <c r="N47" s="152"/>
      <c r="O47" s="152"/>
      <c r="P47" s="152"/>
      <c r="Q47" s="152"/>
      <c r="R47" s="152"/>
      <c r="S47" s="152"/>
      <c r="T47" s="152"/>
      <c r="U47" s="152"/>
      <c r="V47" s="152"/>
      <c r="W47" s="152"/>
      <c r="X47" s="152"/>
      <c r="Y47" s="152"/>
      <c r="Z47" s="152"/>
      <c r="AA47" s="152"/>
      <c r="AB47" s="152"/>
      <c r="AC47" s="152"/>
      <c r="AD47" s="152"/>
    </row>
    <row r="48" spans="1:30" ht="15.75" customHeight="1" x14ac:dyDescent="0.25">
      <c r="A48" s="225" t="s">
        <v>94</v>
      </c>
      <c r="B48" s="225" t="s">
        <v>95</v>
      </c>
      <c r="C48" s="225" t="s">
        <v>96</v>
      </c>
      <c r="D48" s="225" t="s">
        <v>97</v>
      </c>
      <c r="E48" s="225" t="s">
        <v>98</v>
      </c>
      <c r="F48" s="226" t="s">
        <v>99</v>
      </c>
      <c r="G48" s="227"/>
      <c r="H48" s="228" t="s">
        <v>101</v>
      </c>
      <c r="I48" s="228" t="s">
        <v>102</v>
      </c>
      <c r="J48" s="228" t="s">
        <v>103</v>
      </c>
      <c r="K48" s="152"/>
      <c r="L48" s="152"/>
      <c r="M48" s="152"/>
      <c r="N48" s="152"/>
      <c r="O48" s="152"/>
      <c r="P48" s="152"/>
      <c r="Q48" s="152"/>
      <c r="R48" s="152"/>
      <c r="S48" s="152"/>
      <c r="T48" s="152"/>
      <c r="U48" s="152"/>
      <c r="V48" s="152"/>
      <c r="W48" s="152"/>
      <c r="X48" s="152"/>
      <c r="Y48" s="152"/>
      <c r="Z48" s="152"/>
      <c r="AA48" s="152"/>
      <c r="AB48" s="152"/>
      <c r="AC48" s="152"/>
      <c r="AD48" s="152"/>
    </row>
    <row r="49" spans="1:30" ht="15.75" customHeight="1" x14ac:dyDescent="0.25">
      <c r="A49" s="186"/>
      <c r="B49" s="568" t="s">
        <v>104</v>
      </c>
      <c r="C49" s="186"/>
      <c r="D49" s="186"/>
      <c r="E49" s="188"/>
      <c r="F49" s="232">
        <f>F61+F63+F69+F71</f>
        <v>94900</v>
      </c>
      <c r="G49" s="321">
        <f>G50+G58+G54+G63+G69+G71</f>
        <v>94900</v>
      </c>
      <c r="H49" s="232">
        <v>12000</v>
      </c>
      <c r="I49" s="232">
        <v>44700</v>
      </c>
      <c r="J49" s="232">
        <v>38200</v>
      </c>
      <c r="K49" s="152"/>
      <c r="L49" s="152"/>
      <c r="M49" s="152"/>
      <c r="N49" s="152"/>
      <c r="O49" s="152"/>
      <c r="P49" s="152"/>
      <c r="Q49" s="152"/>
      <c r="R49" s="152"/>
      <c r="S49" s="152"/>
      <c r="T49" s="152"/>
      <c r="U49" s="152"/>
      <c r="V49" s="152"/>
      <c r="W49" s="152"/>
      <c r="X49" s="152"/>
      <c r="Y49" s="152"/>
      <c r="Z49" s="152"/>
      <c r="AA49" s="152"/>
      <c r="AB49" s="152"/>
      <c r="AC49" s="152"/>
      <c r="AD49" s="152"/>
    </row>
    <row r="50" spans="1:30" ht="15.75" customHeight="1" x14ac:dyDescent="0.25">
      <c r="A50" s="193" t="s">
        <v>82</v>
      </c>
      <c r="B50" s="193" t="s">
        <v>105</v>
      </c>
      <c r="C50" s="193"/>
      <c r="D50" s="193"/>
      <c r="E50" s="193"/>
      <c r="F50" s="195">
        <f t="shared" ref="F50:G50" si="7">SUM(F51:F53)</f>
        <v>42500</v>
      </c>
      <c r="G50" s="203">
        <f t="shared" si="7"/>
        <v>42500</v>
      </c>
      <c r="H50" s="170"/>
      <c r="I50" s="170"/>
      <c r="J50" s="170"/>
      <c r="K50" s="152"/>
      <c r="L50" s="152"/>
      <c r="M50" s="152"/>
      <c r="N50" s="152"/>
      <c r="O50" s="152"/>
      <c r="P50" s="152"/>
      <c r="Q50" s="152"/>
      <c r="R50" s="152"/>
      <c r="S50" s="152"/>
      <c r="T50" s="152"/>
      <c r="U50" s="152"/>
      <c r="V50" s="152"/>
      <c r="W50" s="152"/>
      <c r="X50" s="152"/>
      <c r="Y50" s="152"/>
      <c r="Z50" s="152"/>
      <c r="AA50" s="152"/>
      <c r="AB50" s="152"/>
      <c r="AC50" s="152"/>
      <c r="AD50" s="152"/>
    </row>
    <row r="51" spans="1:30" ht="15.75" customHeight="1" x14ac:dyDescent="0.25">
      <c r="A51" s="174"/>
      <c r="B51" s="174" t="s">
        <v>110</v>
      </c>
      <c r="C51" s="199" t="s">
        <v>302</v>
      </c>
      <c r="D51" s="174" t="s">
        <v>107</v>
      </c>
      <c r="E51" s="174">
        <v>25000</v>
      </c>
      <c r="F51" s="174">
        <f t="shared" ref="F51:F53" si="8">C51*E51</f>
        <v>25000</v>
      </c>
      <c r="G51" s="200">
        <f t="shared" ref="G51:G53" si="9">C51*E51</f>
        <v>25000</v>
      </c>
      <c r="H51" s="170"/>
      <c r="I51" s="170"/>
      <c r="J51" s="170"/>
      <c r="K51" s="152"/>
      <c r="L51" s="152"/>
      <c r="M51" s="152"/>
      <c r="N51" s="152"/>
      <c r="O51" s="152"/>
      <c r="P51" s="152"/>
      <c r="Q51" s="152"/>
      <c r="R51" s="152"/>
      <c r="S51" s="152"/>
      <c r="T51" s="152"/>
      <c r="U51" s="152"/>
      <c r="V51" s="152"/>
      <c r="W51" s="152"/>
      <c r="X51" s="152"/>
      <c r="Y51" s="152"/>
      <c r="Z51" s="152"/>
      <c r="AA51" s="152"/>
      <c r="AB51" s="152"/>
      <c r="AC51" s="152"/>
      <c r="AD51" s="152"/>
    </row>
    <row r="52" spans="1:30" ht="15.75" customHeight="1" x14ac:dyDescent="0.25">
      <c r="A52" s="174"/>
      <c r="B52" s="174" t="s">
        <v>234</v>
      </c>
      <c r="C52" s="199" t="s">
        <v>302</v>
      </c>
      <c r="D52" s="174" t="s">
        <v>107</v>
      </c>
      <c r="E52" s="174">
        <v>10000</v>
      </c>
      <c r="F52" s="174">
        <f t="shared" si="8"/>
        <v>10000</v>
      </c>
      <c r="G52" s="200">
        <f t="shared" si="9"/>
        <v>10000</v>
      </c>
      <c r="H52" s="170"/>
      <c r="I52" s="170"/>
      <c r="J52" s="170"/>
      <c r="K52" s="152"/>
      <c r="L52" s="152"/>
      <c r="M52" s="152"/>
      <c r="N52" s="152"/>
      <c r="O52" s="152"/>
      <c r="P52" s="152"/>
      <c r="Q52" s="152"/>
      <c r="R52" s="152"/>
      <c r="S52" s="152"/>
      <c r="T52" s="152"/>
      <c r="U52" s="152"/>
      <c r="V52" s="152"/>
      <c r="W52" s="152"/>
      <c r="X52" s="152"/>
      <c r="Y52" s="152"/>
      <c r="Z52" s="152"/>
      <c r="AA52" s="152"/>
      <c r="AB52" s="152"/>
      <c r="AC52" s="152"/>
      <c r="AD52" s="152"/>
    </row>
    <row r="53" spans="1:30" ht="15.75" customHeight="1" x14ac:dyDescent="0.25">
      <c r="A53" s="174"/>
      <c r="B53" s="174" t="s">
        <v>769</v>
      </c>
      <c r="C53" s="199" t="s">
        <v>302</v>
      </c>
      <c r="D53" s="174" t="s">
        <v>107</v>
      </c>
      <c r="E53" s="174">
        <v>7500</v>
      </c>
      <c r="F53" s="174">
        <f t="shared" si="8"/>
        <v>7500</v>
      </c>
      <c r="G53" s="200">
        <f t="shared" si="9"/>
        <v>7500</v>
      </c>
      <c r="H53" s="170"/>
      <c r="I53" s="170"/>
      <c r="J53" s="170"/>
      <c r="K53" s="152"/>
      <c r="L53" s="152"/>
      <c r="M53" s="152"/>
      <c r="N53" s="152"/>
      <c r="O53" s="152"/>
      <c r="P53" s="152"/>
      <c r="Q53" s="152"/>
      <c r="R53" s="152"/>
      <c r="S53" s="152"/>
      <c r="T53" s="152"/>
      <c r="U53" s="152"/>
      <c r="V53" s="152"/>
      <c r="W53" s="152"/>
      <c r="X53" s="152"/>
      <c r="Y53" s="152"/>
      <c r="Z53" s="152"/>
      <c r="AA53" s="152"/>
      <c r="AB53" s="152"/>
      <c r="AC53" s="152"/>
      <c r="AD53" s="152"/>
    </row>
    <row r="54" spans="1:30" ht="15.75" customHeight="1" x14ac:dyDescent="0.25">
      <c r="A54" s="193" t="s">
        <v>83</v>
      </c>
      <c r="B54" s="193" t="s">
        <v>120</v>
      </c>
      <c r="C54" s="204"/>
      <c r="D54" s="193"/>
      <c r="E54" s="193"/>
      <c r="F54" s="193">
        <f t="shared" ref="F54:G54" si="10">SUM(F55:F57)</f>
        <v>35804</v>
      </c>
      <c r="G54" s="196">
        <f t="shared" si="10"/>
        <v>35804</v>
      </c>
      <c r="H54" s="170"/>
      <c r="I54" s="170"/>
      <c r="J54" s="170"/>
      <c r="K54" s="152"/>
      <c r="L54" s="152"/>
      <c r="M54" s="152"/>
      <c r="N54" s="152"/>
      <c r="O54" s="152"/>
      <c r="P54" s="152"/>
      <c r="Q54" s="152"/>
      <c r="R54" s="152"/>
      <c r="S54" s="152"/>
      <c r="T54" s="152"/>
      <c r="U54" s="152"/>
      <c r="V54" s="152"/>
      <c r="W54" s="152"/>
      <c r="X54" s="152"/>
      <c r="Y54" s="152"/>
      <c r="Z54" s="152"/>
      <c r="AA54" s="152"/>
      <c r="AB54" s="152"/>
      <c r="AC54" s="152"/>
      <c r="AD54" s="152"/>
    </row>
    <row r="55" spans="1:30" ht="15.75" customHeight="1" x14ac:dyDescent="0.25">
      <c r="A55" s="174"/>
      <c r="B55" s="174" t="s">
        <v>770</v>
      </c>
      <c r="C55" s="199" t="s">
        <v>302</v>
      </c>
      <c r="D55" s="223" t="s">
        <v>113</v>
      </c>
      <c r="E55" s="174">
        <v>20000</v>
      </c>
      <c r="F55" s="174">
        <f t="shared" ref="F55:F57" si="11">C55*E55</f>
        <v>20000</v>
      </c>
      <c r="G55" s="153">
        <f t="shared" ref="G55:G57" si="12">C55*E55</f>
        <v>20000</v>
      </c>
      <c r="H55" s="170"/>
      <c r="I55" s="170"/>
      <c r="J55" s="213"/>
      <c r="K55" s="213"/>
      <c r="L55" s="152"/>
      <c r="M55" s="152"/>
      <c r="N55" s="152"/>
      <c r="O55" s="152"/>
      <c r="P55" s="152"/>
      <c r="Q55" s="152"/>
      <c r="R55" s="152"/>
      <c r="S55" s="152"/>
      <c r="T55" s="152"/>
      <c r="U55" s="152"/>
      <c r="V55" s="152"/>
      <c r="W55" s="152"/>
      <c r="X55" s="152"/>
      <c r="Y55" s="152"/>
      <c r="Z55" s="152"/>
      <c r="AA55" s="152"/>
      <c r="AB55" s="152"/>
      <c r="AC55" s="152"/>
      <c r="AD55" s="152"/>
    </row>
    <row r="56" spans="1:30" ht="15.75" customHeight="1" x14ac:dyDescent="0.25">
      <c r="A56" s="174"/>
      <c r="B56" s="174" t="s">
        <v>771</v>
      </c>
      <c r="C56" s="199" t="s">
        <v>302</v>
      </c>
      <c r="D56" s="223" t="s">
        <v>113</v>
      </c>
      <c r="E56" s="174">
        <v>15000</v>
      </c>
      <c r="F56" s="174">
        <f t="shared" si="11"/>
        <v>15000</v>
      </c>
      <c r="G56" s="153">
        <f t="shared" si="12"/>
        <v>15000</v>
      </c>
      <c r="H56" s="170"/>
      <c r="I56" s="170"/>
      <c r="J56" s="213"/>
      <c r="K56" s="213"/>
      <c r="L56" s="152"/>
      <c r="M56" s="152"/>
      <c r="N56" s="152"/>
      <c r="O56" s="152"/>
      <c r="P56" s="152"/>
      <c r="Q56" s="152"/>
      <c r="R56" s="152"/>
      <c r="S56" s="152"/>
      <c r="T56" s="152"/>
      <c r="U56" s="152"/>
      <c r="V56" s="152"/>
      <c r="W56" s="152"/>
      <c r="X56" s="152"/>
      <c r="Y56" s="152"/>
      <c r="Z56" s="152"/>
      <c r="AA56" s="152"/>
      <c r="AB56" s="152"/>
      <c r="AC56" s="152"/>
      <c r="AD56" s="152"/>
    </row>
    <row r="57" spans="1:30" ht="15.75" customHeight="1" x14ac:dyDescent="0.25">
      <c r="A57" s="174"/>
      <c r="B57" s="198" t="s">
        <v>772</v>
      </c>
      <c r="C57" s="199" t="s">
        <v>302</v>
      </c>
      <c r="D57" s="223" t="s">
        <v>113</v>
      </c>
      <c r="E57" s="174">
        <v>804</v>
      </c>
      <c r="F57" s="174">
        <f t="shared" si="11"/>
        <v>804</v>
      </c>
      <c r="G57" s="153">
        <f t="shared" si="12"/>
        <v>804</v>
      </c>
      <c r="H57" s="170"/>
      <c r="I57" s="170"/>
      <c r="J57" s="213"/>
      <c r="K57" s="213"/>
      <c r="L57" s="152"/>
      <c r="M57" s="152"/>
      <c r="N57" s="152"/>
      <c r="O57" s="152"/>
      <c r="P57" s="152"/>
      <c r="Q57" s="152"/>
      <c r="R57" s="152"/>
      <c r="S57" s="152"/>
      <c r="T57" s="152"/>
      <c r="U57" s="152"/>
      <c r="V57" s="152"/>
      <c r="W57" s="152"/>
      <c r="X57" s="152"/>
      <c r="Y57" s="152"/>
      <c r="Z57" s="152"/>
      <c r="AA57" s="152"/>
      <c r="AB57" s="152"/>
      <c r="AC57" s="152"/>
      <c r="AD57" s="152"/>
    </row>
    <row r="58" spans="1:30" ht="15.75" customHeight="1" x14ac:dyDescent="0.25">
      <c r="A58" s="193" t="s">
        <v>85</v>
      </c>
      <c r="B58" s="193" t="s">
        <v>126</v>
      </c>
      <c r="C58" s="204"/>
      <c r="D58" s="193"/>
      <c r="E58" s="193"/>
      <c r="F58" s="193">
        <f t="shared" ref="F58:G58" si="13">SUM(F59:F60)</f>
        <v>2925</v>
      </c>
      <c r="G58" s="203">
        <f t="shared" si="13"/>
        <v>2925</v>
      </c>
      <c r="H58" s="170"/>
      <c r="I58" s="170"/>
      <c r="J58" s="213"/>
      <c r="K58" s="213"/>
      <c r="L58" s="152"/>
      <c r="M58" s="152"/>
      <c r="N58" s="152"/>
      <c r="O58" s="152"/>
      <c r="P58" s="152"/>
      <c r="Q58" s="152"/>
      <c r="R58" s="152"/>
      <c r="S58" s="152"/>
      <c r="T58" s="152"/>
      <c r="U58" s="152"/>
      <c r="V58" s="152"/>
      <c r="W58" s="152"/>
      <c r="X58" s="152"/>
      <c r="Y58" s="152"/>
      <c r="Z58" s="152"/>
      <c r="AA58" s="152"/>
      <c r="AB58" s="152"/>
      <c r="AC58" s="152"/>
      <c r="AD58" s="152"/>
    </row>
    <row r="59" spans="1:30" ht="15.75" customHeight="1" x14ac:dyDescent="0.25">
      <c r="A59" s="174"/>
      <c r="B59" s="174" t="s">
        <v>773</v>
      </c>
      <c r="C59" s="199" t="s">
        <v>417</v>
      </c>
      <c r="D59" s="174" t="s">
        <v>384</v>
      </c>
      <c r="E59" s="174">
        <v>475</v>
      </c>
      <c r="F59" s="174">
        <f t="shared" ref="F59:F60" si="14">C59*E59</f>
        <v>1425</v>
      </c>
      <c r="G59" s="200">
        <f t="shared" ref="G59:G60" si="15">C59*E59</f>
        <v>1425</v>
      </c>
      <c r="H59" s="170"/>
      <c r="I59" s="170"/>
      <c r="J59" s="213"/>
      <c r="K59" s="213"/>
      <c r="L59" s="152"/>
      <c r="M59" s="152"/>
      <c r="N59" s="152"/>
      <c r="O59" s="152"/>
      <c r="P59" s="152"/>
      <c r="Q59" s="152"/>
      <c r="R59" s="152"/>
      <c r="S59" s="152"/>
      <c r="T59" s="152"/>
      <c r="U59" s="152"/>
      <c r="V59" s="152"/>
      <c r="W59" s="152"/>
      <c r="X59" s="152"/>
      <c r="Y59" s="152"/>
      <c r="Z59" s="152"/>
      <c r="AA59" s="152"/>
      <c r="AB59" s="152"/>
      <c r="AC59" s="152"/>
      <c r="AD59" s="152"/>
    </row>
    <row r="60" spans="1:30" ht="15.75" customHeight="1" x14ac:dyDescent="0.25">
      <c r="A60" s="174"/>
      <c r="B60" s="174" t="s">
        <v>774</v>
      </c>
      <c r="C60" s="199" t="s">
        <v>417</v>
      </c>
      <c r="D60" s="174" t="s">
        <v>384</v>
      </c>
      <c r="E60" s="174">
        <v>500</v>
      </c>
      <c r="F60" s="174">
        <f t="shared" si="14"/>
        <v>1500</v>
      </c>
      <c r="G60" s="200">
        <f t="shared" si="15"/>
        <v>1500</v>
      </c>
      <c r="H60" s="170"/>
      <c r="I60" s="170"/>
      <c r="J60" s="213"/>
      <c r="K60" s="213"/>
      <c r="L60" s="152"/>
      <c r="M60" s="152"/>
      <c r="N60" s="152"/>
      <c r="O60" s="152"/>
      <c r="P60" s="152"/>
      <c r="Q60" s="152"/>
      <c r="R60" s="152"/>
      <c r="S60" s="152"/>
      <c r="T60" s="152"/>
      <c r="U60" s="152"/>
      <c r="V60" s="152"/>
      <c r="W60" s="152"/>
      <c r="X60" s="152"/>
      <c r="Y60" s="152"/>
      <c r="Z60" s="152"/>
      <c r="AA60" s="152"/>
      <c r="AB60" s="152"/>
      <c r="AC60" s="152"/>
      <c r="AD60" s="152"/>
    </row>
    <row r="61" spans="1:30" ht="15.75" customHeight="1" x14ac:dyDescent="0.25">
      <c r="A61" s="205"/>
      <c r="B61" s="584" t="s">
        <v>128</v>
      </c>
      <c r="C61" s="728"/>
      <c r="D61" s="205"/>
      <c r="E61" s="205"/>
      <c r="F61" s="205">
        <f t="shared" ref="F61:G61" si="16">F50+F54+F58</f>
        <v>81229</v>
      </c>
      <c r="G61" s="196">
        <f t="shared" si="16"/>
        <v>81229</v>
      </c>
      <c r="H61" s="170"/>
      <c r="I61" s="170"/>
      <c r="J61" s="213"/>
      <c r="K61" s="213"/>
      <c r="L61" s="152"/>
      <c r="M61" s="152"/>
      <c r="N61" s="152"/>
      <c r="O61" s="152"/>
      <c r="P61" s="152"/>
      <c r="Q61" s="152"/>
      <c r="R61" s="152"/>
      <c r="S61" s="152"/>
      <c r="T61" s="152"/>
      <c r="U61" s="152"/>
      <c r="V61" s="152"/>
      <c r="W61" s="152"/>
      <c r="X61" s="152"/>
      <c r="Y61" s="152"/>
      <c r="Z61" s="152"/>
      <c r="AA61" s="152"/>
      <c r="AB61" s="152"/>
      <c r="AC61" s="152"/>
      <c r="AD61" s="152"/>
    </row>
    <row r="62" spans="1:30" ht="15.75" customHeight="1" x14ac:dyDescent="0.25">
      <c r="A62" s="207"/>
      <c r="B62" s="586"/>
      <c r="C62" s="729"/>
      <c r="D62" s="207"/>
      <c r="E62" s="207"/>
      <c r="F62" s="207"/>
      <c r="G62" s="200"/>
      <c r="H62" s="170"/>
      <c r="I62" s="170"/>
      <c r="J62" s="213"/>
      <c r="K62" s="213"/>
      <c r="L62" s="152"/>
      <c r="M62" s="152"/>
      <c r="N62" s="152"/>
      <c r="O62" s="152"/>
      <c r="P62" s="152"/>
      <c r="Q62" s="152"/>
      <c r="R62" s="152"/>
      <c r="S62" s="152"/>
      <c r="T62" s="152"/>
      <c r="U62" s="152"/>
      <c r="V62" s="152"/>
      <c r="W62" s="152"/>
      <c r="X62" s="152"/>
      <c r="Y62" s="152"/>
      <c r="Z62" s="152"/>
      <c r="AA62" s="152"/>
      <c r="AB62" s="152"/>
      <c r="AC62" s="152"/>
      <c r="AD62" s="152"/>
    </row>
    <row r="63" spans="1:30" ht="15.75" customHeight="1" x14ac:dyDescent="0.25">
      <c r="A63" s="193" t="s">
        <v>129</v>
      </c>
      <c r="B63" s="193" t="s">
        <v>130</v>
      </c>
      <c r="C63" s="204"/>
      <c r="D63" s="193"/>
      <c r="E63" s="193"/>
      <c r="F63" s="193">
        <f t="shared" ref="F63:G63" si="17">SUM(F64:F68)</f>
        <v>12063</v>
      </c>
      <c r="G63" s="203">
        <f t="shared" si="17"/>
        <v>12063</v>
      </c>
      <c r="H63" s="213"/>
      <c r="I63" s="170"/>
      <c r="J63" s="170"/>
      <c r="K63" s="152"/>
      <c r="L63" s="152"/>
      <c r="M63" s="152"/>
      <c r="N63" s="152"/>
      <c r="O63" s="152"/>
      <c r="P63" s="152"/>
      <c r="Q63" s="152"/>
      <c r="R63" s="152"/>
      <c r="S63" s="152"/>
      <c r="T63" s="152"/>
      <c r="U63" s="152"/>
      <c r="V63" s="152"/>
      <c r="W63" s="152"/>
      <c r="X63" s="152"/>
      <c r="Y63" s="152"/>
      <c r="Z63" s="152"/>
      <c r="AA63" s="152"/>
      <c r="AB63" s="152"/>
      <c r="AC63" s="152"/>
      <c r="AD63" s="152"/>
    </row>
    <row r="64" spans="1:30" ht="15.75" customHeight="1" x14ac:dyDescent="0.25">
      <c r="A64" s="223"/>
      <c r="B64" s="235" t="s">
        <v>131</v>
      </c>
      <c r="C64" s="224" t="s">
        <v>302</v>
      </c>
      <c r="D64" s="223" t="s">
        <v>113</v>
      </c>
      <c r="E64" s="223">
        <v>5000</v>
      </c>
      <c r="F64" s="174">
        <f t="shared" ref="F64:F68" si="18">C64*E64</f>
        <v>5000</v>
      </c>
      <c r="G64" s="200">
        <f t="shared" ref="G64:G68" si="19">C64*E64</f>
        <v>5000</v>
      </c>
      <c r="H64" s="170"/>
      <c r="I64" s="170"/>
      <c r="J64" s="170"/>
      <c r="K64" s="152"/>
      <c r="L64" s="152"/>
      <c r="M64" s="152"/>
      <c r="N64" s="152"/>
      <c r="O64" s="152"/>
      <c r="P64" s="152"/>
      <c r="Q64" s="152"/>
      <c r="R64" s="152"/>
      <c r="S64" s="152"/>
      <c r="T64" s="152"/>
      <c r="U64" s="152"/>
      <c r="V64" s="152"/>
      <c r="W64" s="152"/>
      <c r="X64" s="152"/>
      <c r="Y64" s="152"/>
      <c r="Z64" s="152"/>
      <c r="AA64" s="152"/>
      <c r="AB64" s="152"/>
      <c r="AC64" s="152"/>
      <c r="AD64" s="152"/>
    </row>
    <row r="65" spans="1:30" ht="15.75" customHeight="1" x14ac:dyDescent="0.25">
      <c r="A65" s="223"/>
      <c r="B65" s="235" t="s">
        <v>375</v>
      </c>
      <c r="C65" s="224" t="s">
        <v>302</v>
      </c>
      <c r="D65" s="223" t="s">
        <v>113</v>
      </c>
      <c r="E65" s="223">
        <v>5000</v>
      </c>
      <c r="F65" s="174">
        <f t="shared" si="18"/>
        <v>5000</v>
      </c>
      <c r="G65" s="200">
        <f t="shared" si="19"/>
        <v>5000</v>
      </c>
      <c r="H65" s="170"/>
      <c r="I65" s="170"/>
      <c r="J65" s="170"/>
      <c r="K65" s="152"/>
      <c r="L65" s="152"/>
      <c r="M65" s="152"/>
      <c r="N65" s="152"/>
      <c r="O65" s="152"/>
      <c r="P65" s="152"/>
      <c r="Q65" s="152"/>
      <c r="R65" s="152"/>
      <c r="S65" s="152"/>
      <c r="T65" s="152"/>
      <c r="U65" s="152"/>
      <c r="V65" s="152"/>
      <c r="W65" s="152"/>
      <c r="X65" s="152"/>
      <c r="Y65" s="152"/>
      <c r="Z65" s="152"/>
      <c r="AA65" s="152"/>
      <c r="AB65" s="152"/>
      <c r="AC65" s="152"/>
      <c r="AD65" s="152"/>
    </row>
    <row r="66" spans="1:30" ht="15.75" customHeight="1" x14ac:dyDescent="0.25">
      <c r="A66" s="223"/>
      <c r="B66" s="235" t="s">
        <v>373</v>
      </c>
      <c r="C66" s="224" t="s">
        <v>417</v>
      </c>
      <c r="D66" s="223" t="s">
        <v>113</v>
      </c>
      <c r="E66" s="223">
        <v>200</v>
      </c>
      <c r="F66" s="174">
        <f t="shared" si="18"/>
        <v>600</v>
      </c>
      <c r="G66" s="200">
        <f t="shared" si="19"/>
        <v>600</v>
      </c>
      <c r="H66" s="170"/>
      <c r="I66" s="170"/>
      <c r="J66" s="170"/>
      <c r="K66" s="152"/>
      <c r="L66" s="152"/>
      <c r="M66" s="152"/>
      <c r="N66" s="152"/>
      <c r="O66" s="152"/>
      <c r="P66" s="152"/>
      <c r="Q66" s="152"/>
      <c r="R66" s="152"/>
      <c r="S66" s="152"/>
      <c r="T66" s="152"/>
      <c r="U66" s="152"/>
      <c r="V66" s="152"/>
      <c r="W66" s="152"/>
      <c r="X66" s="152"/>
      <c r="Y66" s="152"/>
      <c r="Z66" s="152"/>
      <c r="AA66" s="152"/>
      <c r="AB66" s="152"/>
      <c r="AC66" s="152"/>
      <c r="AD66" s="152"/>
    </row>
    <row r="67" spans="1:30" ht="15.75" customHeight="1" x14ac:dyDescent="0.25">
      <c r="A67" s="223"/>
      <c r="B67" s="235" t="s">
        <v>387</v>
      </c>
      <c r="C67" s="224" t="s">
        <v>302</v>
      </c>
      <c r="D67" s="223" t="s">
        <v>113</v>
      </c>
      <c r="E67" s="223">
        <v>750</v>
      </c>
      <c r="F67" s="174">
        <f t="shared" si="18"/>
        <v>750</v>
      </c>
      <c r="G67" s="200">
        <f t="shared" si="19"/>
        <v>750</v>
      </c>
      <c r="H67" s="170"/>
      <c r="I67" s="170"/>
      <c r="J67" s="170"/>
      <c r="K67" s="152"/>
      <c r="L67" s="152"/>
      <c r="M67" s="152"/>
      <c r="N67" s="152"/>
      <c r="O67" s="152"/>
      <c r="P67" s="152"/>
      <c r="Q67" s="152"/>
      <c r="R67" s="152"/>
      <c r="S67" s="152"/>
      <c r="T67" s="152"/>
      <c r="U67" s="152"/>
      <c r="V67" s="152"/>
      <c r="W67" s="152"/>
      <c r="X67" s="152"/>
      <c r="Y67" s="152"/>
      <c r="Z67" s="152"/>
      <c r="AA67" s="152"/>
      <c r="AB67" s="152"/>
      <c r="AC67" s="152"/>
      <c r="AD67" s="152"/>
    </row>
    <row r="68" spans="1:30" ht="15.75" customHeight="1" x14ac:dyDescent="0.25">
      <c r="A68" s="223"/>
      <c r="B68" s="235" t="s">
        <v>338</v>
      </c>
      <c r="C68" s="224" t="s">
        <v>302</v>
      </c>
      <c r="D68" s="223" t="s">
        <v>113</v>
      </c>
      <c r="E68" s="223">
        <v>713</v>
      </c>
      <c r="F68" s="174">
        <f t="shared" si="18"/>
        <v>713</v>
      </c>
      <c r="G68" s="200">
        <f t="shared" si="19"/>
        <v>713</v>
      </c>
      <c r="H68" s="170"/>
      <c r="I68" s="170"/>
      <c r="J68" s="170"/>
      <c r="K68" s="152"/>
      <c r="L68" s="152"/>
      <c r="M68" s="152"/>
      <c r="N68" s="152"/>
      <c r="O68" s="152"/>
      <c r="P68" s="152"/>
      <c r="Q68" s="152"/>
      <c r="R68" s="152"/>
      <c r="S68" s="152"/>
      <c r="T68" s="152"/>
      <c r="U68" s="152"/>
      <c r="V68" s="152"/>
      <c r="W68" s="152"/>
      <c r="X68" s="152"/>
      <c r="Y68" s="152"/>
      <c r="Z68" s="152"/>
      <c r="AA68" s="152"/>
      <c r="AB68" s="152"/>
      <c r="AC68" s="152"/>
      <c r="AD68" s="152"/>
    </row>
    <row r="69" spans="1:30" ht="15.75" customHeight="1" x14ac:dyDescent="0.25">
      <c r="A69" s="193" t="s">
        <v>137</v>
      </c>
      <c r="B69" s="193" t="s">
        <v>138</v>
      </c>
      <c r="C69" s="204"/>
      <c r="D69" s="193"/>
      <c r="E69" s="193"/>
      <c r="F69" s="193">
        <f t="shared" ref="F69:G69" si="20">F70</f>
        <v>1608</v>
      </c>
      <c r="G69" s="203">
        <f t="shared" si="20"/>
        <v>1608</v>
      </c>
      <c r="H69" s="170"/>
      <c r="I69" s="170"/>
      <c r="J69" s="170"/>
      <c r="K69" s="152"/>
      <c r="L69" s="152"/>
      <c r="M69" s="152"/>
      <c r="N69" s="152"/>
      <c r="O69" s="152"/>
      <c r="P69" s="152"/>
      <c r="Q69" s="152"/>
      <c r="R69" s="152"/>
      <c r="S69" s="152"/>
      <c r="T69" s="152"/>
      <c r="U69" s="152"/>
      <c r="V69" s="152"/>
      <c r="W69" s="152"/>
      <c r="X69" s="152"/>
      <c r="Y69" s="152"/>
      <c r="Z69" s="152"/>
      <c r="AA69" s="152"/>
      <c r="AB69" s="152"/>
      <c r="AC69" s="152"/>
      <c r="AD69" s="152"/>
    </row>
    <row r="70" spans="1:30" ht="15.75" customHeight="1" x14ac:dyDescent="0.25">
      <c r="A70" s="731"/>
      <c r="B70" s="732" t="s">
        <v>156</v>
      </c>
      <c r="C70" s="733" t="s">
        <v>302</v>
      </c>
      <c r="D70" s="731" t="s">
        <v>765</v>
      </c>
      <c r="E70" s="731">
        <v>1608</v>
      </c>
      <c r="F70" s="735">
        <f>C70*E70</f>
        <v>1608</v>
      </c>
      <c r="G70" s="200">
        <f>C70*E70</f>
        <v>1608</v>
      </c>
      <c r="H70" s="170"/>
      <c r="I70" s="170"/>
      <c r="J70" s="170"/>
      <c r="K70" s="152"/>
      <c r="L70" s="152"/>
      <c r="M70" s="152"/>
      <c r="N70" s="152"/>
      <c r="O70" s="152"/>
      <c r="P70" s="152"/>
      <c r="Q70" s="152"/>
      <c r="R70" s="152"/>
      <c r="S70" s="152"/>
      <c r="T70" s="152"/>
      <c r="U70" s="152"/>
      <c r="V70" s="152"/>
      <c r="W70" s="152"/>
      <c r="X70" s="152"/>
      <c r="Y70" s="152"/>
      <c r="Z70" s="152"/>
      <c r="AA70" s="152"/>
      <c r="AB70" s="152"/>
      <c r="AC70" s="152"/>
      <c r="AD70" s="152"/>
    </row>
    <row r="71" spans="1:30" ht="15.75" customHeight="1" x14ac:dyDescent="0.25">
      <c r="A71" s="736"/>
      <c r="B71" s="736"/>
      <c r="C71" s="736"/>
      <c r="D71" s="736"/>
      <c r="E71" s="736"/>
      <c r="F71" s="737"/>
      <c r="G71" s="620">
        <f>F71</f>
        <v>0</v>
      </c>
      <c r="H71" s="236"/>
      <c r="I71" s="170"/>
      <c r="J71" s="170"/>
      <c r="K71" s="152"/>
      <c r="L71" s="152"/>
      <c r="M71" s="152"/>
      <c r="N71" s="152"/>
      <c r="O71" s="152"/>
      <c r="P71" s="152"/>
      <c r="Q71" s="152"/>
      <c r="R71" s="152"/>
      <c r="S71" s="152"/>
      <c r="T71" s="152"/>
      <c r="U71" s="152"/>
      <c r="V71" s="152"/>
      <c r="W71" s="152"/>
      <c r="X71" s="152"/>
      <c r="Y71" s="152"/>
      <c r="Z71" s="152"/>
      <c r="AA71" s="152"/>
      <c r="AB71" s="152"/>
      <c r="AC71" s="152"/>
      <c r="AD71" s="152"/>
    </row>
    <row r="72" spans="1:30" ht="15.75" customHeight="1" x14ac:dyDescent="0.25">
      <c r="A72" s="152"/>
      <c r="B72" s="152"/>
      <c r="C72" s="152"/>
      <c r="D72" s="152"/>
      <c r="E72" s="152"/>
      <c r="F72" s="152"/>
      <c r="G72" s="153"/>
      <c r="H72" s="152"/>
      <c r="I72" s="152"/>
      <c r="J72" s="152"/>
      <c r="K72" s="152"/>
      <c r="L72" s="152"/>
      <c r="M72" s="152"/>
      <c r="N72" s="152"/>
      <c r="O72" s="152"/>
      <c r="P72" s="152"/>
      <c r="Q72" s="152"/>
      <c r="R72" s="152"/>
      <c r="S72" s="152"/>
      <c r="T72" s="152"/>
      <c r="U72" s="152"/>
      <c r="V72" s="152"/>
      <c r="W72" s="152"/>
      <c r="X72" s="152"/>
      <c r="Y72" s="152"/>
      <c r="Z72" s="152"/>
      <c r="AA72" s="152"/>
      <c r="AB72" s="152"/>
      <c r="AC72" s="152"/>
      <c r="AD72" s="152"/>
    </row>
    <row r="73" spans="1:30" ht="15.75" customHeight="1" x14ac:dyDescent="0.25">
      <c r="A73" s="152"/>
      <c r="B73" s="152"/>
      <c r="C73" s="152"/>
      <c r="D73" s="152"/>
      <c r="E73" s="152"/>
      <c r="F73" s="152"/>
      <c r="G73" s="153"/>
      <c r="H73" s="152"/>
      <c r="I73" s="152"/>
      <c r="J73" s="152"/>
      <c r="K73" s="152"/>
      <c r="L73" s="152"/>
      <c r="M73" s="152"/>
      <c r="N73" s="152"/>
      <c r="O73" s="152"/>
      <c r="P73" s="152"/>
      <c r="Q73" s="152"/>
      <c r="R73" s="152"/>
      <c r="S73" s="152"/>
      <c r="T73" s="152"/>
      <c r="U73" s="152"/>
      <c r="V73" s="152"/>
      <c r="W73" s="152"/>
      <c r="X73" s="152"/>
      <c r="Y73" s="152"/>
      <c r="Z73" s="152"/>
      <c r="AA73" s="152"/>
      <c r="AB73" s="152"/>
      <c r="AC73" s="152"/>
      <c r="AD73" s="152"/>
    </row>
    <row r="74" spans="1:30" ht="15.75" customHeight="1" x14ac:dyDescent="0.25">
      <c r="A74" s="1069" t="s">
        <v>775</v>
      </c>
      <c r="B74" s="987"/>
      <c r="C74" s="987"/>
      <c r="D74" s="987"/>
      <c r="E74" s="987"/>
      <c r="F74" s="987"/>
      <c r="G74" s="987"/>
      <c r="H74" s="987"/>
      <c r="I74" s="987"/>
      <c r="J74" s="985"/>
      <c r="K74" s="152"/>
      <c r="L74" s="152"/>
      <c r="M74" s="152"/>
      <c r="N74" s="152"/>
      <c r="O74" s="152"/>
      <c r="P74" s="152"/>
      <c r="Q74" s="152"/>
      <c r="R74" s="152"/>
      <c r="S74" s="152"/>
      <c r="T74" s="152"/>
      <c r="U74" s="152"/>
      <c r="V74" s="152"/>
      <c r="W74" s="152"/>
      <c r="X74" s="152"/>
      <c r="Y74" s="152"/>
      <c r="Z74" s="152"/>
      <c r="AA74" s="152"/>
      <c r="AB74" s="152"/>
      <c r="AC74" s="152"/>
      <c r="AD74" s="152"/>
    </row>
    <row r="75" spans="1:30" ht="15.75" customHeight="1" x14ac:dyDescent="0.25">
      <c r="A75" s="988" t="s">
        <v>92</v>
      </c>
      <c r="B75" s="987"/>
      <c r="C75" s="987"/>
      <c r="D75" s="987"/>
      <c r="E75" s="987"/>
      <c r="F75" s="985"/>
      <c r="G75" s="181"/>
      <c r="H75" s="1046" t="s">
        <v>93</v>
      </c>
      <c r="I75" s="990"/>
      <c r="J75" s="991"/>
      <c r="K75" s="152"/>
      <c r="L75" s="152"/>
      <c r="M75" s="152"/>
      <c r="N75" s="152"/>
      <c r="O75" s="152"/>
      <c r="P75" s="152"/>
      <c r="Q75" s="152"/>
      <c r="R75" s="152"/>
      <c r="S75" s="152"/>
      <c r="T75" s="152"/>
      <c r="U75" s="152"/>
      <c r="V75" s="152"/>
      <c r="W75" s="152"/>
      <c r="X75" s="152"/>
      <c r="Y75" s="152"/>
      <c r="Z75" s="152"/>
      <c r="AA75" s="152"/>
      <c r="AB75" s="152"/>
      <c r="AC75" s="152"/>
      <c r="AD75" s="152"/>
    </row>
    <row r="76" spans="1:30" ht="15.75" customHeight="1" x14ac:dyDescent="0.25">
      <c r="A76" s="225" t="s">
        <v>94</v>
      </c>
      <c r="B76" s="225" t="s">
        <v>95</v>
      </c>
      <c r="C76" s="225" t="s">
        <v>96</v>
      </c>
      <c r="D76" s="225" t="s">
        <v>97</v>
      </c>
      <c r="E76" s="225" t="s">
        <v>98</v>
      </c>
      <c r="F76" s="226" t="s">
        <v>99</v>
      </c>
      <c r="G76" s="227"/>
      <c r="H76" s="228" t="s">
        <v>101</v>
      </c>
      <c r="I76" s="228" t="s">
        <v>102</v>
      </c>
      <c r="J76" s="228" t="s">
        <v>103</v>
      </c>
      <c r="K76" s="152"/>
      <c r="L76" s="152"/>
      <c r="M76" s="152"/>
      <c r="N76" s="152"/>
      <c r="O76" s="152"/>
      <c r="P76" s="152"/>
      <c r="Q76" s="152"/>
      <c r="R76" s="152"/>
      <c r="S76" s="152"/>
      <c r="T76" s="152"/>
      <c r="U76" s="152"/>
      <c r="V76" s="152"/>
      <c r="W76" s="152"/>
      <c r="X76" s="152"/>
      <c r="Y76" s="152"/>
      <c r="Z76" s="152"/>
      <c r="AA76" s="152"/>
      <c r="AB76" s="152"/>
      <c r="AC76" s="152"/>
      <c r="AD76" s="152"/>
    </row>
    <row r="77" spans="1:30" ht="15.75" customHeight="1" x14ac:dyDescent="0.25">
      <c r="A77" s="186"/>
      <c r="B77" s="568" t="s">
        <v>104</v>
      </c>
      <c r="C77" s="766"/>
      <c r="D77" s="186"/>
      <c r="E77" s="188"/>
      <c r="F77" s="232">
        <f>F91+F93+F96+F98</f>
        <v>53700</v>
      </c>
      <c r="G77" s="321">
        <f>G78+G83+G86+G93+G96+G98</f>
        <v>53700</v>
      </c>
      <c r="H77" s="232">
        <v>15750</v>
      </c>
      <c r="I77" s="232">
        <v>18000</v>
      </c>
      <c r="J77" s="232">
        <v>19950</v>
      </c>
      <c r="K77" s="152"/>
      <c r="L77" s="152"/>
      <c r="M77" s="152"/>
      <c r="N77" s="152"/>
      <c r="O77" s="152"/>
      <c r="P77" s="152"/>
      <c r="Q77" s="152"/>
      <c r="R77" s="152"/>
      <c r="S77" s="152"/>
      <c r="T77" s="152"/>
      <c r="U77" s="152"/>
      <c r="V77" s="152"/>
      <c r="W77" s="152"/>
      <c r="X77" s="152"/>
      <c r="Y77" s="152"/>
      <c r="Z77" s="152"/>
      <c r="AA77" s="152"/>
      <c r="AB77" s="152"/>
      <c r="AC77" s="152"/>
      <c r="AD77" s="152"/>
    </row>
    <row r="78" spans="1:30" ht="15.75" customHeight="1" x14ac:dyDescent="0.25">
      <c r="A78" s="193" t="s">
        <v>82</v>
      </c>
      <c r="B78" s="193" t="s">
        <v>105</v>
      </c>
      <c r="C78" s="204"/>
      <c r="D78" s="193"/>
      <c r="E78" s="193"/>
      <c r="F78" s="195">
        <f t="shared" ref="F78:G78" si="21">SUM(F79:F82)</f>
        <v>38400</v>
      </c>
      <c r="G78" s="203">
        <f t="shared" si="21"/>
        <v>38400</v>
      </c>
      <c r="H78" s="170"/>
      <c r="I78" s="170"/>
      <c r="J78" s="170"/>
      <c r="K78" s="152"/>
      <c r="L78" s="152"/>
      <c r="M78" s="152"/>
      <c r="N78" s="152"/>
      <c r="O78" s="152"/>
      <c r="P78" s="152"/>
      <c r="Q78" s="152"/>
      <c r="R78" s="152"/>
      <c r="S78" s="152"/>
      <c r="T78" s="152"/>
      <c r="U78" s="152"/>
      <c r="V78" s="152"/>
      <c r="W78" s="152"/>
      <c r="X78" s="152"/>
      <c r="Y78" s="152"/>
      <c r="Z78" s="152"/>
      <c r="AA78" s="152"/>
      <c r="AB78" s="152"/>
      <c r="AC78" s="152"/>
      <c r="AD78" s="152"/>
    </row>
    <row r="79" spans="1:30" ht="15.75" customHeight="1" x14ac:dyDescent="0.25">
      <c r="A79" s="174"/>
      <c r="B79" s="174" t="s">
        <v>776</v>
      </c>
      <c r="C79" s="199" t="s">
        <v>302</v>
      </c>
      <c r="D79" s="174" t="s">
        <v>697</v>
      </c>
      <c r="E79" s="174">
        <v>2000</v>
      </c>
      <c r="F79" s="174">
        <f t="shared" ref="F79:F82" si="22">C79*E79</f>
        <v>2000</v>
      </c>
      <c r="G79" s="200">
        <f t="shared" ref="G79:G82" si="23">C79*E79</f>
        <v>2000</v>
      </c>
      <c r="H79" s="170"/>
      <c r="I79" s="213"/>
      <c r="J79" s="170"/>
      <c r="K79" s="152"/>
      <c r="L79" s="152"/>
      <c r="M79" s="152"/>
      <c r="N79" s="152"/>
      <c r="O79" s="152"/>
      <c r="P79" s="152"/>
      <c r="Q79" s="152"/>
      <c r="R79" s="152"/>
      <c r="S79" s="152"/>
      <c r="T79" s="152"/>
      <c r="U79" s="152"/>
      <c r="V79" s="152"/>
      <c r="W79" s="152"/>
      <c r="X79" s="152"/>
      <c r="Y79" s="152"/>
      <c r="Z79" s="152"/>
      <c r="AA79" s="152"/>
      <c r="AB79" s="152"/>
      <c r="AC79" s="152"/>
      <c r="AD79" s="152"/>
    </row>
    <row r="80" spans="1:30" ht="15.75" customHeight="1" x14ac:dyDescent="0.25">
      <c r="A80" s="174"/>
      <c r="B80" s="174" t="s">
        <v>777</v>
      </c>
      <c r="C80" s="199" t="s">
        <v>430</v>
      </c>
      <c r="D80" s="174" t="s">
        <v>113</v>
      </c>
      <c r="E80" s="174">
        <v>4000</v>
      </c>
      <c r="F80" s="174">
        <f t="shared" si="22"/>
        <v>24000</v>
      </c>
      <c r="G80" s="200">
        <f t="shared" si="23"/>
        <v>24000</v>
      </c>
      <c r="H80" s="170"/>
      <c r="I80" s="213"/>
      <c r="J80" s="170"/>
      <c r="K80" s="152"/>
      <c r="L80" s="152"/>
      <c r="M80" s="152"/>
      <c r="N80" s="152"/>
      <c r="O80" s="152"/>
      <c r="P80" s="152"/>
      <c r="Q80" s="152"/>
      <c r="R80" s="152"/>
      <c r="S80" s="152"/>
      <c r="T80" s="152"/>
      <c r="U80" s="152"/>
      <c r="V80" s="152"/>
      <c r="W80" s="152"/>
      <c r="X80" s="152"/>
      <c r="Y80" s="152"/>
      <c r="Z80" s="152"/>
      <c r="AA80" s="152"/>
      <c r="AB80" s="152"/>
      <c r="AC80" s="152"/>
      <c r="AD80" s="152"/>
    </row>
    <row r="81" spans="1:30" ht="15.75" customHeight="1" x14ac:dyDescent="0.25">
      <c r="A81" s="174"/>
      <c r="B81" s="174" t="s">
        <v>778</v>
      </c>
      <c r="C81" s="199" t="s">
        <v>430</v>
      </c>
      <c r="D81" s="174" t="s">
        <v>697</v>
      </c>
      <c r="E81" s="174">
        <v>400</v>
      </c>
      <c r="F81" s="174">
        <f t="shared" si="22"/>
        <v>2400</v>
      </c>
      <c r="G81" s="200">
        <f t="shared" si="23"/>
        <v>2400</v>
      </c>
      <c r="H81" s="170"/>
      <c r="I81" s="213"/>
      <c r="J81" s="170"/>
      <c r="K81" s="152"/>
      <c r="L81" s="152"/>
      <c r="M81" s="152"/>
      <c r="N81" s="152"/>
      <c r="O81" s="152"/>
      <c r="P81" s="152"/>
      <c r="Q81" s="152"/>
      <c r="R81" s="152"/>
      <c r="S81" s="152"/>
      <c r="T81" s="152"/>
      <c r="U81" s="152"/>
      <c r="V81" s="152"/>
      <c r="W81" s="152"/>
      <c r="X81" s="152"/>
      <c r="Y81" s="152"/>
      <c r="Z81" s="152"/>
      <c r="AA81" s="152"/>
      <c r="AB81" s="152"/>
      <c r="AC81" s="152"/>
      <c r="AD81" s="152"/>
    </row>
    <row r="82" spans="1:30" ht="15.75" customHeight="1" x14ac:dyDescent="0.25">
      <c r="A82" s="174"/>
      <c r="B82" s="198" t="s">
        <v>779</v>
      </c>
      <c r="C82" s="199" t="s">
        <v>302</v>
      </c>
      <c r="D82" s="174" t="s">
        <v>113</v>
      </c>
      <c r="E82" s="174">
        <v>10000</v>
      </c>
      <c r="F82" s="174">
        <f t="shared" si="22"/>
        <v>10000</v>
      </c>
      <c r="G82" s="200">
        <f t="shared" si="23"/>
        <v>10000</v>
      </c>
      <c r="H82" s="170"/>
      <c r="I82" s="170"/>
      <c r="J82" s="170"/>
      <c r="K82" s="152"/>
      <c r="L82" s="152"/>
      <c r="M82" s="152"/>
      <c r="N82" s="152"/>
      <c r="O82" s="152"/>
      <c r="P82" s="152"/>
      <c r="Q82" s="152"/>
      <c r="R82" s="152"/>
      <c r="S82" s="152"/>
      <c r="T82" s="152"/>
      <c r="U82" s="152"/>
      <c r="V82" s="152"/>
      <c r="W82" s="152"/>
      <c r="X82" s="152"/>
      <c r="Y82" s="152"/>
      <c r="Z82" s="152"/>
      <c r="AA82" s="152"/>
      <c r="AB82" s="152"/>
      <c r="AC82" s="152"/>
      <c r="AD82" s="152"/>
    </row>
    <row r="83" spans="1:30" ht="15.75" customHeight="1" x14ac:dyDescent="0.25">
      <c r="A83" s="193" t="s">
        <v>83</v>
      </c>
      <c r="B83" s="193" t="s">
        <v>120</v>
      </c>
      <c r="C83" s="204"/>
      <c r="D83" s="193"/>
      <c r="E83" s="193"/>
      <c r="F83" s="193">
        <f t="shared" ref="F83:G83" si="24">SUM(F84:F85)</f>
        <v>3899</v>
      </c>
      <c r="G83" s="203">
        <f t="shared" si="24"/>
        <v>3899</v>
      </c>
      <c r="H83" s="170"/>
      <c r="I83" s="170"/>
      <c r="J83" s="170"/>
      <c r="K83" s="152"/>
      <c r="L83" s="152"/>
      <c r="M83" s="152"/>
      <c r="N83" s="152"/>
      <c r="O83" s="152"/>
      <c r="P83" s="152"/>
      <c r="Q83" s="152"/>
      <c r="R83" s="152"/>
      <c r="S83" s="152"/>
      <c r="T83" s="152"/>
      <c r="U83" s="152"/>
      <c r="V83" s="152"/>
      <c r="W83" s="152"/>
      <c r="X83" s="152"/>
      <c r="Y83" s="152"/>
      <c r="Z83" s="152"/>
      <c r="AA83" s="152"/>
      <c r="AB83" s="152"/>
      <c r="AC83" s="152"/>
      <c r="AD83" s="152"/>
    </row>
    <row r="84" spans="1:30" ht="15.75" customHeight="1" x14ac:dyDescent="0.25">
      <c r="A84" s="174"/>
      <c r="B84" s="198" t="s">
        <v>780</v>
      </c>
      <c r="C84" s="199" t="s">
        <v>430</v>
      </c>
      <c r="D84" s="174" t="s">
        <v>113</v>
      </c>
      <c r="E84" s="174">
        <v>500</v>
      </c>
      <c r="F84" s="174">
        <f t="shared" ref="F84:F85" si="25">C84*E84</f>
        <v>3000</v>
      </c>
      <c r="G84" s="200">
        <f t="shared" ref="G84:G85" si="26">C84*E84</f>
        <v>3000</v>
      </c>
      <c r="H84" s="170"/>
      <c r="I84" s="170"/>
      <c r="J84" s="170"/>
      <c r="K84" s="152"/>
      <c r="L84" s="152"/>
      <c r="M84" s="152"/>
      <c r="N84" s="152"/>
      <c r="O84" s="152"/>
      <c r="P84" s="152"/>
      <c r="Q84" s="152"/>
      <c r="R84" s="152"/>
      <c r="S84" s="152"/>
      <c r="T84" s="152"/>
      <c r="U84" s="152"/>
      <c r="V84" s="152"/>
      <c r="W84" s="152"/>
      <c r="X84" s="152"/>
      <c r="Y84" s="152"/>
      <c r="Z84" s="152"/>
      <c r="AA84" s="152"/>
      <c r="AB84" s="152"/>
      <c r="AC84" s="152"/>
      <c r="AD84" s="152"/>
    </row>
    <row r="85" spans="1:30" ht="15.75" customHeight="1" x14ac:dyDescent="0.25">
      <c r="A85" s="174"/>
      <c r="B85" s="198" t="s">
        <v>605</v>
      </c>
      <c r="C85" s="199" t="s">
        <v>302</v>
      </c>
      <c r="D85" s="174" t="s">
        <v>113</v>
      </c>
      <c r="E85" s="174">
        <v>899</v>
      </c>
      <c r="F85" s="174">
        <f t="shared" si="25"/>
        <v>899</v>
      </c>
      <c r="G85" s="200">
        <f t="shared" si="26"/>
        <v>899</v>
      </c>
      <c r="H85" s="170"/>
      <c r="I85" s="170"/>
      <c r="J85" s="170"/>
      <c r="K85" s="152"/>
      <c r="L85" s="152"/>
      <c r="M85" s="152"/>
      <c r="N85" s="152"/>
      <c r="O85" s="152"/>
      <c r="P85" s="152"/>
      <c r="Q85" s="152"/>
      <c r="R85" s="152"/>
      <c r="S85" s="152"/>
      <c r="T85" s="152"/>
      <c r="U85" s="152"/>
      <c r="V85" s="152"/>
      <c r="W85" s="152"/>
      <c r="X85" s="152"/>
      <c r="Y85" s="152"/>
      <c r="Z85" s="152"/>
      <c r="AA85" s="152"/>
      <c r="AB85" s="152"/>
      <c r="AC85" s="152"/>
      <c r="AD85" s="152"/>
    </row>
    <row r="86" spans="1:30" ht="15.75" customHeight="1" x14ac:dyDescent="0.25">
      <c r="A86" s="193" t="s">
        <v>85</v>
      </c>
      <c r="B86" s="193" t="s">
        <v>126</v>
      </c>
      <c r="C86" s="204"/>
      <c r="D86" s="193"/>
      <c r="E86" s="193"/>
      <c r="F86" s="193">
        <f t="shared" ref="F86:G86" si="27">SUM(F87:F90)</f>
        <v>3730</v>
      </c>
      <c r="G86" s="203">
        <f t="shared" si="27"/>
        <v>3730</v>
      </c>
      <c r="H86" s="170"/>
      <c r="I86" s="170"/>
      <c r="J86" s="170"/>
      <c r="K86" s="152"/>
      <c r="L86" s="152"/>
      <c r="M86" s="152"/>
      <c r="N86" s="152"/>
      <c r="O86" s="152"/>
      <c r="P86" s="152"/>
      <c r="Q86" s="152"/>
      <c r="R86" s="152"/>
      <c r="S86" s="152"/>
      <c r="T86" s="152"/>
      <c r="U86" s="152"/>
      <c r="V86" s="152"/>
      <c r="W86" s="152"/>
      <c r="X86" s="152"/>
      <c r="Y86" s="152"/>
      <c r="Z86" s="152"/>
      <c r="AA86" s="152"/>
      <c r="AB86" s="152"/>
      <c r="AC86" s="152"/>
      <c r="AD86" s="152"/>
    </row>
    <row r="87" spans="1:30" ht="27.6" x14ac:dyDescent="0.25">
      <c r="A87" s="174"/>
      <c r="B87" s="198" t="s">
        <v>781</v>
      </c>
      <c r="C87" s="199" t="s">
        <v>430</v>
      </c>
      <c r="D87" s="174" t="s">
        <v>113</v>
      </c>
      <c r="E87" s="174">
        <v>350</v>
      </c>
      <c r="F87" s="174">
        <f t="shared" ref="F87:F90" si="28">C87*E87</f>
        <v>2100</v>
      </c>
      <c r="G87" s="153">
        <f t="shared" ref="G87:G90" si="29">C87*E87</f>
        <v>2100</v>
      </c>
      <c r="H87" s="170"/>
      <c r="I87" s="170"/>
      <c r="J87" s="170"/>
      <c r="K87" s="152"/>
      <c r="L87" s="152"/>
      <c r="M87" s="152"/>
      <c r="N87" s="152"/>
      <c r="O87" s="152"/>
      <c r="P87" s="152"/>
      <c r="Q87" s="152"/>
      <c r="R87" s="152"/>
      <c r="S87" s="152"/>
      <c r="T87" s="152"/>
      <c r="U87" s="152"/>
      <c r="V87" s="152"/>
      <c r="W87" s="152"/>
      <c r="X87" s="152"/>
      <c r="Y87" s="152"/>
      <c r="Z87" s="152"/>
      <c r="AA87" s="152"/>
      <c r="AB87" s="152"/>
      <c r="AC87" s="152"/>
      <c r="AD87" s="152"/>
    </row>
    <row r="88" spans="1:30" ht="15.75" customHeight="1" x14ac:dyDescent="0.25">
      <c r="A88" s="174"/>
      <c r="B88" s="198" t="s">
        <v>782</v>
      </c>
      <c r="C88" s="199" t="s">
        <v>430</v>
      </c>
      <c r="D88" s="174" t="s">
        <v>113</v>
      </c>
      <c r="E88" s="174">
        <v>105</v>
      </c>
      <c r="F88" s="174">
        <f t="shared" si="28"/>
        <v>630</v>
      </c>
      <c r="G88" s="153">
        <f t="shared" si="29"/>
        <v>630</v>
      </c>
      <c r="H88" s="170"/>
      <c r="I88" s="170"/>
      <c r="J88" s="170"/>
      <c r="K88" s="152"/>
      <c r="L88" s="152"/>
      <c r="M88" s="152"/>
      <c r="N88" s="152"/>
      <c r="O88" s="152"/>
      <c r="P88" s="152"/>
      <c r="Q88" s="152"/>
      <c r="R88" s="152"/>
      <c r="S88" s="152"/>
      <c r="T88" s="152"/>
      <c r="U88" s="152"/>
      <c r="V88" s="152"/>
      <c r="W88" s="152"/>
      <c r="X88" s="152"/>
      <c r="Y88" s="152"/>
      <c r="Z88" s="152"/>
      <c r="AA88" s="152"/>
      <c r="AB88" s="152"/>
      <c r="AC88" s="152"/>
      <c r="AD88" s="152"/>
    </row>
    <row r="89" spans="1:30" ht="27.6" x14ac:dyDescent="0.25">
      <c r="A89" s="174"/>
      <c r="B89" s="198" t="s">
        <v>783</v>
      </c>
      <c r="C89" s="199" t="s">
        <v>302</v>
      </c>
      <c r="D89" s="174" t="s">
        <v>113</v>
      </c>
      <c r="E89" s="174">
        <v>400</v>
      </c>
      <c r="F89" s="174">
        <f t="shared" si="28"/>
        <v>400</v>
      </c>
      <c r="G89" s="153">
        <f t="shared" si="29"/>
        <v>400</v>
      </c>
      <c r="H89" s="170"/>
      <c r="I89" s="170"/>
      <c r="J89" s="170"/>
      <c r="K89" s="152"/>
      <c r="L89" s="152"/>
      <c r="M89" s="152"/>
      <c r="N89" s="152"/>
      <c r="O89" s="152"/>
      <c r="P89" s="152"/>
      <c r="Q89" s="152"/>
      <c r="R89" s="152"/>
      <c r="S89" s="152"/>
      <c r="T89" s="152"/>
      <c r="U89" s="152"/>
      <c r="V89" s="152"/>
      <c r="W89" s="152"/>
      <c r="X89" s="152"/>
      <c r="Y89" s="152"/>
      <c r="Z89" s="152"/>
      <c r="AA89" s="152"/>
      <c r="AB89" s="152"/>
      <c r="AC89" s="152"/>
      <c r="AD89" s="152"/>
    </row>
    <row r="90" spans="1:30" ht="15.75" customHeight="1" x14ac:dyDescent="0.25">
      <c r="A90" s="174"/>
      <c r="B90" s="174" t="s">
        <v>784</v>
      </c>
      <c r="C90" s="199" t="s">
        <v>302</v>
      </c>
      <c r="D90" s="174" t="s">
        <v>113</v>
      </c>
      <c r="E90" s="174">
        <v>600</v>
      </c>
      <c r="F90" s="174">
        <f t="shared" si="28"/>
        <v>600</v>
      </c>
      <c r="G90" s="153">
        <f t="shared" si="29"/>
        <v>600</v>
      </c>
      <c r="H90" s="170"/>
      <c r="I90" s="170"/>
      <c r="J90" s="170"/>
      <c r="K90" s="152"/>
      <c r="L90" s="152"/>
      <c r="M90" s="152"/>
      <c r="N90" s="152"/>
      <c r="O90" s="152"/>
      <c r="P90" s="152"/>
      <c r="Q90" s="152"/>
      <c r="R90" s="152"/>
      <c r="S90" s="152"/>
      <c r="T90" s="152"/>
      <c r="U90" s="152"/>
      <c r="V90" s="152"/>
      <c r="W90" s="152"/>
      <c r="X90" s="152"/>
      <c r="Y90" s="152"/>
      <c r="Z90" s="152"/>
      <c r="AA90" s="152"/>
      <c r="AB90" s="152"/>
      <c r="AC90" s="152"/>
      <c r="AD90" s="152"/>
    </row>
    <row r="91" spans="1:30" ht="15.75" customHeight="1" x14ac:dyDescent="0.25">
      <c r="A91" s="205"/>
      <c r="B91" s="584" t="s">
        <v>128</v>
      </c>
      <c r="C91" s="728"/>
      <c r="D91" s="205"/>
      <c r="E91" s="205"/>
      <c r="F91" s="205">
        <f t="shared" ref="F91:G91" si="30">F78+F83+F86</f>
        <v>46029</v>
      </c>
      <c r="G91" s="203">
        <f t="shared" si="30"/>
        <v>46029</v>
      </c>
      <c r="H91" s="170"/>
      <c r="I91" s="170"/>
      <c r="J91" s="170"/>
      <c r="K91" s="152"/>
      <c r="L91" s="152"/>
      <c r="M91" s="152"/>
      <c r="N91" s="152"/>
      <c r="O91" s="152"/>
      <c r="P91" s="152"/>
      <c r="Q91" s="152"/>
      <c r="R91" s="152"/>
      <c r="S91" s="152"/>
      <c r="T91" s="152"/>
      <c r="U91" s="152"/>
      <c r="V91" s="152"/>
      <c r="W91" s="152"/>
      <c r="X91" s="152"/>
      <c r="Y91" s="152"/>
      <c r="Z91" s="152"/>
      <c r="AA91" s="152"/>
      <c r="AB91" s="152"/>
      <c r="AC91" s="152"/>
      <c r="AD91" s="152"/>
    </row>
    <row r="92" spans="1:30" ht="15.75" customHeight="1" x14ac:dyDescent="0.25">
      <c r="A92" s="207"/>
      <c r="B92" s="586"/>
      <c r="C92" s="729"/>
      <c r="D92" s="207"/>
      <c r="E92" s="207"/>
      <c r="F92" s="207"/>
      <c r="G92" s="200"/>
      <c r="H92" s="170"/>
      <c r="I92" s="170"/>
      <c r="J92" s="170"/>
      <c r="K92" s="152"/>
      <c r="L92" s="152"/>
      <c r="M92" s="152"/>
      <c r="N92" s="152"/>
      <c r="O92" s="152"/>
      <c r="P92" s="152"/>
      <c r="Q92" s="152"/>
      <c r="R92" s="152"/>
      <c r="S92" s="152"/>
      <c r="T92" s="152"/>
      <c r="U92" s="152"/>
      <c r="V92" s="152"/>
      <c r="W92" s="152"/>
      <c r="X92" s="152"/>
      <c r="Y92" s="152"/>
      <c r="Z92" s="152"/>
      <c r="AA92" s="152"/>
      <c r="AB92" s="152"/>
      <c r="AC92" s="152"/>
      <c r="AD92" s="152"/>
    </row>
    <row r="93" spans="1:30" ht="15.75" customHeight="1" x14ac:dyDescent="0.25">
      <c r="A93" s="193" t="s">
        <v>129</v>
      </c>
      <c r="B93" s="193" t="s">
        <v>130</v>
      </c>
      <c r="C93" s="204"/>
      <c r="D93" s="193"/>
      <c r="E93" s="193"/>
      <c r="F93" s="193">
        <f t="shared" ref="F93:G93" si="31">SUM(F94:F95)</f>
        <v>6769</v>
      </c>
      <c r="G93" s="203">
        <f t="shared" si="31"/>
        <v>6769</v>
      </c>
      <c r="H93" s="213"/>
      <c r="I93" s="170"/>
      <c r="J93" s="170"/>
      <c r="K93" s="152"/>
      <c r="L93" s="152"/>
      <c r="M93" s="152"/>
      <c r="N93" s="152"/>
      <c r="O93" s="152"/>
      <c r="P93" s="152"/>
      <c r="Q93" s="152"/>
      <c r="R93" s="152"/>
      <c r="S93" s="152"/>
      <c r="T93" s="152"/>
      <c r="U93" s="152"/>
      <c r="V93" s="152"/>
      <c r="W93" s="152"/>
      <c r="X93" s="152"/>
      <c r="Y93" s="152"/>
      <c r="Z93" s="152"/>
      <c r="AA93" s="152"/>
      <c r="AB93" s="152"/>
      <c r="AC93" s="152"/>
      <c r="AD93" s="152"/>
    </row>
    <row r="94" spans="1:30" ht="15.75" customHeight="1" x14ac:dyDescent="0.25">
      <c r="A94" s="223"/>
      <c r="B94" s="235" t="s">
        <v>131</v>
      </c>
      <c r="C94" s="224" t="s">
        <v>302</v>
      </c>
      <c r="D94" s="223" t="s">
        <v>324</v>
      </c>
      <c r="E94" s="223">
        <v>5000</v>
      </c>
      <c r="F94" s="174">
        <f t="shared" ref="F94:F95" si="32">C94*E94</f>
        <v>5000</v>
      </c>
      <c r="G94" s="200">
        <f t="shared" ref="G94:G95" si="33">C94*E94</f>
        <v>5000</v>
      </c>
      <c r="H94" s="170"/>
      <c r="I94" s="170"/>
      <c r="J94" s="170"/>
      <c r="K94" s="152"/>
      <c r="L94" s="152"/>
      <c r="M94" s="152"/>
      <c r="N94" s="152"/>
      <c r="O94" s="152"/>
      <c r="P94" s="152"/>
      <c r="Q94" s="152"/>
      <c r="R94" s="152"/>
      <c r="S94" s="152"/>
      <c r="T94" s="152"/>
      <c r="U94" s="152"/>
      <c r="V94" s="152"/>
      <c r="W94" s="152"/>
      <c r="X94" s="152"/>
      <c r="Y94" s="152"/>
      <c r="Z94" s="152"/>
      <c r="AA94" s="152"/>
      <c r="AB94" s="152"/>
      <c r="AC94" s="152"/>
      <c r="AD94" s="152"/>
    </row>
    <row r="95" spans="1:30" ht="15.75" customHeight="1" x14ac:dyDescent="0.25">
      <c r="A95" s="223"/>
      <c r="B95" s="235" t="s">
        <v>338</v>
      </c>
      <c r="C95" s="224" t="s">
        <v>302</v>
      </c>
      <c r="D95" s="223" t="s">
        <v>324</v>
      </c>
      <c r="E95" s="223">
        <v>1769</v>
      </c>
      <c r="F95" s="174">
        <f t="shared" si="32"/>
        <v>1769</v>
      </c>
      <c r="G95" s="200">
        <f t="shared" si="33"/>
        <v>1769</v>
      </c>
      <c r="H95" s="170"/>
      <c r="I95" s="170"/>
      <c r="J95" s="170"/>
      <c r="K95" s="152"/>
      <c r="L95" s="152"/>
      <c r="M95" s="152"/>
      <c r="N95" s="152"/>
      <c r="O95" s="152"/>
      <c r="P95" s="152"/>
      <c r="Q95" s="152"/>
      <c r="R95" s="152"/>
      <c r="S95" s="152"/>
      <c r="T95" s="152"/>
      <c r="U95" s="152"/>
      <c r="V95" s="152"/>
      <c r="W95" s="152"/>
      <c r="X95" s="152"/>
      <c r="Y95" s="152"/>
      <c r="Z95" s="152"/>
      <c r="AA95" s="152"/>
      <c r="AB95" s="152"/>
      <c r="AC95" s="152"/>
      <c r="AD95" s="152"/>
    </row>
    <row r="96" spans="1:30" ht="15.75" customHeight="1" x14ac:dyDescent="0.25">
      <c r="A96" s="193" t="s">
        <v>137</v>
      </c>
      <c r="B96" s="193" t="s">
        <v>138</v>
      </c>
      <c r="C96" s="204"/>
      <c r="D96" s="193"/>
      <c r="E96" s="193"/>
      <c r="F96" s="193">
        <f t="shared" ref="F96:G96" si="34">F97</f>
        <v>902</v>
      </c>
      <c r="G96" s="203">
        <f t="shared" si="34"/>
        <v>902</v>
      </c>
      <c r="H96" s="170"/>
      <c r="I96" s="170"/>
      <c r="J96" s="170"/>
      <c r="K96" s="152"/>
      <c r="L96" s="152"/>
      <c r="M96" s="152"/>
      <c r="N96" s="152"/>
      <c r="O96" s="152"/>
      <c r="P96" s="152"/>
      <c r="Q96" s="152"/>
      <c r="R96" s="152"/>
      <c r="S96" s="152"/>
      <c r="T96" s="152"/>
      <c r="U96" s="152"/>
      <c r="V96" s="152"/>
      <c r="W96" s="152"/>
      <c r="X96" s="152"/>
      <c r="Y96" s="152"/>
      <c r="Z96" s="152"/>
      <c r="AA96" s="152"/>
      <c r="AB96" s="152"/>
      <c r="AC96" s="152"/>
      <c r="AD96" s="152"/>
    </row>
    <row r="97" spans="1:30" ht="15.75" customHeight="1" x14ac:dyDescent="0.25">
      <c r="A97" s="731"/>
      <c r="B97" s="732" t="s">
        <v>178</v>
      </c>
      <c r="C97" s="733" t="s">
        <v>302</v>
      </c>
      <c r="D97" s="731" t="s">
        <v>785</v>
      </c>
      <c r="E97" s="731">
        <v>902</v>
      </c>
      <c r="F97" s="735">
        <f>C97*E97</f>
        <v>902</v>
      </c>
      <c r="G97" s="200">
        <f>C97*E97</f>
        <v>902</v>
      </c>
      <c r="H97" s="170"/>
      <c r="I97" s="170"/>
      <c r="J97" s="170"/>
      <c r="K97" s="152"/>
      <c r="L97" s="152"/>
      <c r="M97" s="152"/>
      <c r="N97" s="152"/>
      <c r="O97" s="152"/>
      <c r="P97" s="152"/>
      <c r="Q97" s="152"/>
      <c r="R97" s="152"/>
      <c r="S97" s="152"/>
      <c r="T97" s="152"/>
      <c r="U97" s="152"/>
      <c r="V97" s="152"/>
      <c r="W97" s="152"/>
      <c r="X97" s="152"/>
      <c r="Y97" s="152"/>
      <c r="Z97" s="152"/>
      <c r="AA97" s="152"/>
      <c r="AB97" s="152"/>
      <c r="AC97" s="152"/>
      <c r="AD97" s="152"/>
    </row>
    <row r="98" spans="1:30" ht="15.75" customHeight="1" x14ac:dyDescent="0.25">
      <c r="A98" s="736"/>
      <c r="B98" s="736"/>
      <c r="C98" s="767"/>
      <c r="D98" s="736"/>
      <c r="E98" s="736"/>
      <c r="F98" s="737"/>
      <c r="G98" s="620">
        <f>F98</f>
        <v>0</v>
      </c>
      <c r="H98" s="236"/>
      <c r="I98" s="170"/>
      <c r="J98" s="170"/>
      <c r="K98" s="152"/>
      <c r="L98" s="152"/>
      <c r="M98" s="152"/>
      <c r="N98" s="152"/>
      <c r="O98" s="152"/>
      <c r="P98" s="152"/>
      <c r="Q98" s="152"/>
      <c r="R98" s="152"/>
      <c r="S98" s="152"/>
      <c r="T98" s="152"/>
      <c r="U98" s="152"/>
      <c r="V98" s="152"/>
      <c r="W98" s="152"/>
      <c r="X98" s="152"/>
      <c r="Y98" s="152"/>
      <c r="Z98" s="152"/>
      <c r="AA98" s="152"/>
      <c r="AB98" s="152"/>
      <c r="AC98" s="152"/>
      <c r="AD98" s="152"/>
    </row>
    <row r="99" spans="1:30" ht="15.75" customHeight="1" x14ac:dyDescent="0.25">
      <c r="A99" s="152"/>
      <c r="B99" s="152"/>
      <c r="C99" s="152"/>
      <c r="D99" s="152"/>
      <c r="E99" s="152"/>
      <c r="F99" s="152"/>
      <c r="G99" s="153"/>
      <c r="H99" s="152"/>
      <c r="I99" s="152"/>
      <c r="J99" s="152"/>
      <c r="K99" s="152"/>
      <c r="L99" s="152"/>
      <c r="M99" s="152"/>
      <c r="N99" s="152"/>
      <c r="O99" s="152"/>
      <c r="P99" s="152"/>
      <c r="Q99" s="152"/>
      <c r="R99" s="152"/>
      <c r="S99" s="152"/>
      <c r="T99" s="152"/>
      <c r="U99" s="152"/>
      <c r="V99" s="152"/>
      <c r="W99" s="152"/>
      <c r="X99" s="152"/>
      <c r="Y99" s="152"/>
      <c r="Z99" s="152"/>
      <c r="AA99" s="152"/>
      <c r="AB99" s="152"/>
      <c r="AC99" s="152"/>
      <c r="AD99" s="152"/>
    </row>
    <row r="100" spans="1:30" ht="15.75" customHeight="1" x14ac:dyDescent="0.25">
      <c r="A100" s="152"/>
      <c r="B100" s="152"/>
      <c r="C100" s="152"/>
      <c r="D100" s="152"/>
      <c r="E100" s="152"/>
      <c r="F100" s="152"/>
      <c r="G100" s="153"/>
      <c r="H100" s="152"/>
      <c r="I100" s="152"/>
      <c r="J100" s="152"/>
      <c r="K100" s="152"/>
      <c r="L100" s="152"/>
      <c r="M100" s="152"/>
      <c r="N100" s="152"/>
      <c r="O100" s="152"/>
      <c r="P100" s="152"/>
      <c r="Q100" s="152"/>
      <c r="R100" s="152"/>
      <c r="S100" s="152"/>
      <c r="T100" s="152"/>
      <c r="U100" s="152"/>
      <c r="V100" s="152"/>
      <c r="W100" s="152"/>
      <c r="X100" s="152"/>
      <c r="Y100" s="152"/>
      <c r="Z100" s="152"/>
      <c r="AA100" s="152"/>
      <c r="AB100" s="152"/>
      <c r="AC100" s="152"/>
      <c r="AD100" s="152"/>
    </row>
    <row r="101" spans="1:30" ht="15.75" customHeight="1" x14ac:dyDescent="0.25">
      <c r="A101" s="1069" t="s">
        <v>786</v>
      </c>
      <c r="B101" s="987"/>
      <c r="C101" s="987"/>
      <c r="D101" s="987"/>
      <c r="E101" s="987"/>
      <c r="F101" s="987"/>
      <c r="G101" s="987"/>
      <c r="H101" s="987"/>
      <c r="I101" s="987"/>
      <c r="J101" s="985"/>
      <c r="K101" s="152"/>
      <c r="L101" s="152"/>
      <c r="M101" s="152"/>
      <c r="N101" s="152"/>
      <c r="O101" s="152"/>
      <c r="P101" s="152"/>
      <c r="Q101" s="152"/>
      <c r="R101" s="152"/>
      <c r="S101" s="152"/>
      <c r="T101" s="152"/>
      <c r="U101" s="152"/>
      <c r="V101" s="152"/>
      <c r="W101" s="152"/>
      <c r="X101" s="152"/>
      <c r="Y101" s="152"/>
      <c r="Z101" s="152"/>
      <c r="AA101" s="152"/>
      <c r="AB101" s="152"/>
      <c r="AC101" s="152"/>
      <c r="AD101" s="152"/>
    </row>
    <row r="102" spans="1:30" ht="15.75" customHeight="1" x14ac:dyDescent="0.25">
      <c r="A102" s="988" t="s">
        <v>92</v>
      </c>
      <c r="B102" s="987"/>
      <c r="C102" s="987"/>
      <c r="D102" s="987"/>
      <c r="E102" s="987"/>
      <c r="F102" s="985"/>
      <c r="G102" s="181"/>
      <c r="H102" s="1046" t="s">
        <v>93</v>
      </c>
      <c r="I102" s="990"/>
      <c r="J102" s="991"/>
      <c r="K102" s="152"/>
      <c r="L102" s="152"/>
      <c r="M102" s="152"/>
      <c r="N102" s="152"/>
      <c r="O102" s="152"/>
      <c r="P102" s="152"/>
      <c r="Q102" s="152"/>
      <c r="R102" s="152"/>
      <c r="S102" s="152"/>
      <c r="T102" s="152"/>
      <c r="U102" s="152"/>
      <c r="V102" s="152"/>
      <c r="W102" s="152"/>
      <c r="X102" s="152"/>
      <c r="Y102" s="152"/>
      <c r="Z102" s="152"/>
      <c r="AA102" s="152"/>
      <c r="AB102" s="152"/>
      <c r="AC102" s="152"/>
      <c r="AD102" s="152"/>
    </row>
    <row r="103" spans="1:30" ht="15.75" customHeight="1" x14ac:dyDescent="0.25">
      <c r="A103" s="225" t="s">
        <v>94</v>
      </c>
      <c r="B103" s="182" t="s">
        <v>95</v>
      </c>
      <c r="C103" s="225" t="s">
        <v>96</v>
      </c>
      <c r="D103" s="225" t="s">
        <v>97</v>
      </c>
      <c r="E103" s="225" t="s">
        <v>98</v>
      </c>
      <c r="F103" s="226" t="s">
        <v>99</v>
      </c>
      <c r="G103" s="227"/>
      <c r="H103" s="228" t="s">
        <v>101</v>
      </c>
      <c r="I103" s="228" t="s">
        <v>102</v>
      </c>
      <c r="J103" s="228" t="s">
        <v>103</v>
      </c>
      <c r="K103" s="152"/>
      <c r="L103" s="152"/>
      <c r="M103" s="152"/>
      <c r="N103" s="152"/>
      <c r="O103" s="152"/>
      <c r="P103" s="152"/>
      <c r="Q103" s="152"/>
      <c r="R103" s="152"/>
      <c r="S103" s="152"/>
      <c r="T103" s="152"/>
      <c r="U103" s="152"/>
      <c r="V103" s="152"/>
      <c r="W103" s="152"/>
      <c r="X103" s="152"/>
      <c r="Y103" s="152"/>
      <c r="Z103" s="152"/>
      <c r="AA103" s="152"/>
      <c r="AB103" s="152"/>
      <c r="AC103" s="152"/>
      <c r="AD103" s="152"/>
    </row>
    <row r="104" spans="1:30" ht="15.75" customHeight="1" x14ac:dyDescent="0.25">
      <c r="A104" s="186"/>
      <c r="B104" s="769" t="s">
        <v>104</v>
      </c>
      <c r="C104" s="186"/>
      <c r="D104" s="186"/>
      <c r="E104" s="188"/>
      <c r="F104" s="232">
        <f>F114+F116+F120+F122</f>
        <v>60800</v>
      </c>
      <c r="G104" s="321">
        <f>G105+G107+G110+G116+G120+G122</f>
        <v>60800</v>
      </c>
      <c r="H104" s="232">
        <v>0</v>
      </c>
      <c r="I104" s="232">
        <v>25200</v>
      </c>
      <c r="J104" s="232">
        <v>35600</v>
      </c>
      <c r="K104" s="152"/>
      <c r="L104" s="152"/>
      <c r="M104" s="152"/>
      <c r="N104" s="152"/>
      <c r="O104" s="152"/>
      <c r="P104" s="152"/>
      <c r="Q104" s="152"/>
      <c r="R104" s="152"/>
      <c r="S104" s="152"/>
      <c r="T104" s="152"/>
      <c r="U104" s="152"/>
      <c r="V104" s="152"/>
      <c r="W104" s="152"/>
      <c r="X104" s="152"/>
      <c r="Y104" s="152"/>
      <c r="Z104" s="152"/>
      <c r="AA104" s="152"/>
      <c r="AB104" s="152"/>
      <c r="AC104" s="152"/>
      <c r="AD104" s="152"/>
    </row>
    <row r="105" spans="1:30" ht="15.75" customHeight="1" x14ac:dyDescent="0.25">
      <c r="A105" s="193" t="s">
        <v>82</v>
      </c>
      <c r="B105" s="194" t="s">
        <v>105</v>
      </c>
      <c r="C105" s="204"/>
      <c r="D105" s="193"/>
      <c r="E105" s="193"/>
      <c r="F105" s="195">
        <f>SUM(F106)</f>
        <v>30000</v>
      </c>
      <c r="G105" s="203">
        <f>G106</f>
        <v>30000</v>
      </c>
      <c r="H105" s="170"/>
      <c r="I105" s="170"/>
      <c r="J105" s="170"/>
      <c r="K105" s="152"/>
      <c r="L105" s="152"/>
      <c r="M105" s="152"/>
      <c r="N105" s="152"/>
      <c r="O105" s="152"/>
      <c r="P105" s="152"/>
      <c r="Q105" s="152"/>
      <c r="R105" s="152"/>
      <c r="S105" s="152"/>
      <c r="T105" s="152"/>
      <c r="U105" s="152"/>
      <c r="V105" s="152"/>
      <c r="W105" s="152"/>
      <c r="X105" s="152"/>
      <c r="Y105" s="152"/>
      <c r="Z105" s="152"/>
      <c r="AA105" s="152"/>
      <c r="AB105" s="152"/>
      <c r="AC105" s="152"/>
      <c r="AD105" s="152"/>
    </row>
    <row r="106" spans="1:30" ht="15.75" customHeight="1" x14ac:dyDescent="0.25">
      <c r="A106" s="174"/>
      <c r="B106" s="198" t="s">
        <v>787</v>
      </c>
      <c r="C106" s="199">
        <v>6</v>
      </c>
      <c r="D106" s="174" t="s">
        <v>107</v>
      </c>
      <c r="E106" s="174">
        <v>5000</v>
      </c>
      <c r="F106" s="174">
        <f>C106*E106</f>
        <v>30000</v>
      </c>
      <c r="G106" s="200">
        <f>C106*E106</f>
        <v>30000</v>
      </c>
      <c r="H106" s="170"/>
      <c r="I106" s="170"/>
      <c r="J106" s="170"/>
      <c r="K106" s="152"/>
      <c r="L106" s="152"/>
      <c r="M106" s="152"/>
      <c r="N106" s="152"/>
      <c r="O106" s="152"/>
      <c r="P106" s="152"/>
      <c r="Q106" s="152"/>
      <c r="R106" s="152"/>
      <c r="S106" s="152"/>
      <c r="T106" s="152"/>
      <c r="U106" s="152"/>
      <c r="V106" s="152"/>
      <c r="W106" s="152"/>
      <c r="X106" s="152"/>
      <c r="Y106" s="152"/>
      <c r="Z106" s="152"/>
      <c r="AA106" s="152"/>
      <c r="AB106" s="152"/>
      <c r="AC106" s="152"/>
      <c r="AD106" s="152"/>
    </row>
    <row r="107" spans="1:30" ht="15.75" customHeight="1" x14ac:dyDescent="0.25">
      <c r="A107" s="193" t="s">
        <v>83</v>
      </c>
      <c r="B107" s="194" t="s">
        <v>120</v>
      </c>
      <c r="C107" s="204"/>
      <c r="D107" s="193"/>
      <c r="E107" s="193"/>
      <c r="F107" s="193">
        <f>SUM(F108:F109)</f>
        <v>13000</v>
      </c>
      <c r="G107" s="203">
        <f>G108+G109</f>
        <v>13000</v>
      </c>
      <c r="H107" s="170"/>
      <c r="I107" s="170"/>
      <c r="J107" s="170"/>
      <c r="K107" s="152"/>
      <c r="L107" s="152"/>
      <c r="M107" s="152"/>
      <c r="N107" s="152"/>
      <c r="O107" s="152"/>
      <c r="P107" s="152"/>
      <c r="Q107" s="152"/>
      <c r="R107" s="152"/>
      <c r="S107" s="152"/>
      <c r="T107" s="152"/>
      <c r="U107" s="152"/>
      <c r="V107" s="152"/>
      <c r="W107" s="152"/>
      <c r="X107" s="152"/>
      <c r="Y107" s="152"/>
      <c r="Z107" s="152"/>
      <c r="AA107" s="152"/>
      <c r="AB107" s="152"/>
      <c r="AC107" s="152"/>
      <c r="AD107" s="152"/>
    </row>
    <row r="108" spans="1:30" ht="15.75" customHeight="1" x14ac:dyDescent="0.25">
      <c r="A108" s="174"/>
      <c r="B108" s="234" t="s">
        <v>788</v>
      </c>
      <c r="C108" s="199">
        <v>6</v>
      </c>
      <c r="D108" s="174" t="s">
        <v>113</v>
      </c>
      <c r="E108" s="174">
        <v>2000</v>
      </c>
      <c r="F108" s="174">
        <f t="shared" ref="F108:F109" si="35">C108*E108</f>
        <v>12000</v>
      </c>
      <c r="G108" s="200">
        <f t="shared" ref="G108:G109" si="36">C108*E108</f>
        <v>12000</v>
      </c>
      <c r="H108" s="170"/>
      <c r="I108" s="213"/>
      <c r="J108" s="170"/>
      <c r="K108" s="152"/>
      <c r="L108" s="152"/>
      <c r="M108" s="152"/>
      <c r="N108" s="152"/>
      <c r="O108" s="152"/>
      <c r="P108" s="152"/>
      <c r="Q108" s="152"/>
      <c r="R108" s="152"/>
      <c r="S108" s="152"/>
      <c r="T108" s="152"/>
      <c r="U108" s="152"/>
      <c r="V108" s="152"/>
      <c r="W108" s="152"/>
      <c r="X108" s="152"/>
      <c r="Y108" s="152"/>
      <c r="Z108" s="152"/>
      <c r="AA108" s="152"/>
      <c r="AB108" s="152"/>
      <c r="AC108" s="152"/>
      <c r="AD108" s="152"/>
    </row>
    <row r="109" spans="1:30" ht="15.75" customHeight="1" x14ac:dyDescent="0.25">
      <c r="A109" s="174"/>
      <c r="B109" s="234" t="s">
        <v>605</v>
      </c>
      <c r="C109" s="199">
        <v>1</v>
      </c>
      <c r="D109" s="174" t="s">
        <v>113</v>
      </c>
      <c r="E109" s="174">
        <v>1000</v>
      </c>
      <c r="F109" s="174">
        <f t="shared" si="35"/>
        <v>1000</v>
      </c>
      <c r="G109" s="200">
        <f t="shared" si="36"/>
        <v>1000</v>
      </c>
      <c r="H109" s="170"/>
      <c r="I109" s="213"/>
      <c r="J109" s="170"/>
      <c r="K109" s="152"/>
      <c r="L109" s="152"/>
      <c r="M109" s="152"/>
      <c r="N109" s="152"/>
      <c r="O109" s="152"/>
      <c r="P109" s="152"/>
      <c r="Q109" s="152"/>
      <c r="R109" s="152"/>
      <c r="S109" s="152"/>
      <c r="T109" s="152"/>
      <c r="U109" s="152"/>
      <c r="V109" s="152"/>
      <c r="W109" s="152"/>
      <c r="X109" s="152"/>
      <c r="Y109" s="152"/>
      <c r="Z109" s="152"/>
      <c r="AA109" s="152"/>
      <c r="AB109" s="152"/>
      <c r="AC109" s="152"/>
      <c r="AD109" s="152"/>
    </row>
    <row r="110" spans="1:30" ht="15.75" customHeight="1" x14ac:dyDescent="0.25">
      <c r="A110" s="193" t="s">
        <v>85</v>
      </c>
      <c r="B110" s="194" t="s">
        <v>126</v>
      </c>
      <c r="C110" s="204"/>
      <c r="D110" s="193"/>
      <c r="E110" s="193"/>
      <c r="F110" s="193">
        <f t="shared" ref="F110:G110" si="37">SUM(F111:F113)</f>
        <v>9138</v>
      </c>
      <c r="G110" s="203">
        <f t="shared" si="37"/>
        <v>9138</v>
      </c>
      <c r="H110" s="170"/>
      <c r="I110" s="213"/>
      <c r="J110" s="170"/>
      <c r="K110" s="152"/>
      <c r="L110" s="152"/>
      <c r="M110" s="152"/>
      <c r="N110" s="152"/>
      <c r="O110" s="152"/>
      <c r="P110" s="152"/>
      <c r="Q110" s="152"/>
      <c r="R110" s="152"/>
      <c r="S110" s="152"/>
      <c r="T110" s="152"/>
      <c r="U110" s="152"/>
      <c r="V110" s="152"/>
      <c r="W110" s="152"/>
      <c r="X110" s="152"/>
      <c r="Y110" s="152"/>
      <c r="Z110" s="152"/>
      <c r="AA110" s="152"/>
      <c r="AB110" s="152"/>
      <c r="AC110" s="152"/>
      <c r="AD110" s="152"/>
    </row>
    <row r="111" spans="1:30" ht="15.75" customHeight="1" x14ac:dyDescent="0.25">
      <c r="A111" s="174"/>
      <c r="B111" s="198" t="s">
        <v>789</v>
      </c>
      <c r="C111" s="199">
        <v>15</v>
      </c>
      <c r="D111" s="174" t="s">
        <v>113</v>
      </c>
      <c r="E111" s="174">
        <v>350</v>
      </c>
      <c r="F111" s="174">
        <f t="shared" ref="F111:F113" si="38">C111*E111</f>
        <v>5250</v>
      </c>
      <c r="G111" s="200">
        <f t="shared" ref="G111:G113" si="39">C111*E111</f>
        <v>5250</v>
      </c>
      <c r="H111" s="170"/>
      <c r="I111" s="213"/>
      <c r="J111" s="170"/>
      <c r="K111" s="152"/>
      <c r="L111" s="152"/>
      <c r="M111" s="152"/>
      <c r="N111" s="152"/>
      <c r="O111" s="152"/>
      <c r="P111" s="152"/>
      <c r="Q111" s="152"/>
      <c r="R111" s="152"/>
      <c r="S111" s="152"/>
      <c r="T111" s="152"/>
      <c r="U111" s="152"/>
      <c r="V111" s="152"/>
      <c r="W111" s="152"/>
      <c r="X111" s="152"/>
      <c r="Y111" s="152"/>
      <c r="Z111" s="152"/>
      <c r="AA111" s="152"/>
      <c r="AB111" s="152"/>
      <c r="AC111" s="152"/>
      <c r="AD111" s="152"/>
    </row>
    <row r="112" spans="1:30" ht="15.75" customHeight="1" x14ac:dyDescent="0.25">
      <c r="A112" s="174"/>
      <c r="B112" s="198" t="s">
        <v>790</v>
      </c>
      <c r="C112" s="199">
        <v>38</v>
      </c>
      <c r="D112" s="174" t="s">
        <v>113</v>
      </c>
      <c r="E112" s="174">
        <v>50</v>
      </c>
      <c r="F112" s="174">
        <f t="shared" si="38"/>
        <v>1900</v>
      </c>
      <c r="G112" s="200">
        <f t="shared" si="39"/>
        <v>1900</v>
      </c>
      <c r="H112" s="170"/>
      <c r="I112" s="170"/>
      <c r="J112" s="170"/>
      <c r="K112" s="152"/>
      <c r="L112" s="152"/>
      <c r="M112" s="152"/>
      <c r="N112" s="152"/>
      <c r="O112" s="152"/>
      <c r="P112" s="152"/>
      <c r="Q112" s="152"/>
      <c r="R112" s="152"/>
      <c r="S112" s="152"/>
      <c r="T112" s="152"/>
      <c r="U112" s="152"/>
      <c r="V112" s="152"/>
      <c r="W112" s="152"/>
      <c r="X112" s="152"/>
      <c r="Y112" s="152"/>
      <c r="Z112" s="152"/>
      <c r="AA112" s="152"/>
      <c r="AB112" s="152"/>
      <c r="AC112" s="152"/>
      <c r="AD112" s="152"/>
    </row>
    <row r="113" spans="1:30" ht="15.75" customHeight="1" x14ac:dyDescent="0.25">
      <c r="A113" s="174"/>
      <c r="B113" s="770" t="s">
        <v>791</v>
      </c>
      <c r="C113" s="199">
        <v>2</v>
      </c>
      <c r="D113" s="174" t="s">
        <v>107</v>
      </c>
      <c r="E113" s="771">
        <v>994</v>
      </c>
      <c r="F113" s="174">
        <f t="shared" si="38"/>
        <v>1988</v>
      </c>
      <c r="G113" s="200">
        <f t="shared" si="39"/>
        <v>1988</v>
      </c>
      <c r="H113" s="170"/>
      <c r="I113" s="170"/>
      <c r="J113" s="170"/>
      <c r="K113" s="152"/>
      <c r="L113" s="152"/>
      <c r="M113" s="152"/>
      <c r="N113" s="152"/>
      <c r="O113" s="152"/>
      <c r="P113" s="152"/>
      <c r="Q113" s="152"/>
      <c r="R113" s="152"/>
      <c r="S113" s="152"/>
      <c r="T113" s="152"/>
      <c r="U113" s="152"/>
      <c r="V113" s="152"/>
      <c r="W113" s="152"/>
      <c r="X113" s="152"/>
      <c r="Y113" s="152"/>
      <c r="Z113" s="152"/>
      <c r="AA113" s="152"/>
      <c r="AB113" s="152"/>
      <c r="AC113" s="152"/>
      <c r="AD113" s="152"/>
    </row>
    <row r="114" spans="1:30" ht="15.75" customHeight="1" x14ac:dyDescent="0.25">
      <c r="A114" s="205"/>
      <c r="B114" s="748" t="s">
        <v>128</v>
      </c>
      <c r="C114" s="728"/>
      <c r="D114" s="205"/>
      <c r="E114" s="205"/>
      <c r="F114" s="205">
        <f t="shared" ref="F114:G114" si="40">F105+F107+F110</f>
        <v>52138</v>
      </c>
      <c r="G114" s="203">
        <f t="shared" si="40"/>
        <v>52138</v>
      </c>
      <c r="H114" s="170"/>
      <c r="I114" s="170"/>
      <c r="J114" s="170"/>
      <c r="K114" s="152"/>
      <c r="L114" s="152"/>
      <c r="M114" s="152"/>
      <c r="N114" s="152"/>
      <c r="O114" s="152"/>
      <c r="P114" s="152"/>
      <c r="Q114" s="152"/>
      <c r="R114" s="152"/>
      <c r="S114" s="152"/>
      <c r="T114" s="152"/>
      <c r="U114" s="152"/>
      <c r="V114" s="152"/>
      <c r="W114" s="152"/>
      <c r="X114" s="152"/>
      <c r="Y114" s="152"/>
      <c r="Z114" s="152"/>
      <c r="AA114" s="152"/>
      <c r="AB114" s="152"/>
      <c r="AC114" s="152"/>
      <c r="AD114" s="152"/>
    </row>
    <row r="115" spans="1:30" ht="15.75" customHeight="1" x14ac:dyDescent="0.25">
      <c r="A115" s="207"/>
      <c r="B115" s="208"/>
      <c r="C115" s="729"/>
      <c r="D115" s="207"/>
      <c r="E115" s="207"/>
      <c r="F115" s="207"/>
      <c r="G115" s="200"/>
      <c r="H115" s="170"/>
      <c r="I115" s="170"/>
      <c r="J115" s="170"/>
      <c r="K115" s="152"/>
      <c r="L115" s="152"/>
      <c r="M115" s="152"/>
      <c r="N115" s="152"/>
      <c r="O115" s="152"/>
      <c r="P115" s="152"/>
      <c r="Q115" s="152"/>
      <c r="R115" s="152"/>
      <c r="S115" s="152"/>
      <c r="T115" s="152"/>
      <c r="U115" s="152"/>
      <c r="V115" s="152"/>
      <c r="W115" s="152"/>
      <c r="X115" s="152"/>
      <c r="Y115" s="152"/>
      <c r="Z115" s="152"/>
      <c r="AA115" s="152"/>
      <c r="AB115" s="152"/>
      <c r="AC115" s="152"/>
      <c r="AD115" s="152"/>
    </row>
    <row r="116" spans="1:30" ht="15.75" customHeight="1" x14ac:dyDescent="0.25">
      <c r="A116" s="193" t="s">
        <v>129</v>
      </c>
      <c r="B116" s="194" t="s">
        <v>130</v>
      </c>
      <c r="C116" s="204"/>
      <c r="D116" s="193"/>
      <c r="E116" s="193"/>
      <c r="F116" s="193">
        <f t="shared" ref="F116:G116" si="41">SUM(F117:F119)</f>
        <v>7662</v>
      </c>
      <c r="G116" s="203">
        <f t="shared" si="41"/>
        <v>7662</v>
      </c>
      <c r="H116" s="213"/>
      <c r="I116" s="170"/>
      <c r="J116" s="170"/>
      <c r="K116" s="152"/>
      <c r="L116" s="152"/>
      <c r="M116" s="152"/>
      <c r="N116" s="152"/>
      <c r="O116" s="152"/>
      <c r="P116" s="152"/>
      <c r="Q116" s="152"/>
      <c r="R116" s="152"/>
      <c r="S116" s="152"/>
      <c r="T116" s="152"/>
      <c r="U116" s="152"/>
      <c r="V116" s="152"/>
      <c r="W116" s="152"/>
      <c r="X116" s="152"/>
      <c r="Y116" s="152"/>
      <c r="Z116" s="152"/>
      <c r="AA116" s="152"/>
      <c r="AB116" s="152"/>
      <c r="AC116" s="152"/>
      <c r="AD116" s="152"/>
    </row>
    <row r="117" spans="1:30" ht="15.75" customHeight="1" x14ac:dyDescent="0.25">
      <c r="A117" s="223"/>
      <c r="B117" s="215" t="s">
        <v>792</v>
      </c>
      <c r="C117" s="224">
        <v>1</v>
      </c>
      <c r="D117" s="223" t="s">
        <v>113</v>
      </c>
      <c r="E117" s="223">
        <v>3000</v>
      </c>
      <c r="F117" s="174">
        <f t="shared" ref="F117:F119" si="42">C117*E117</f>
        <v>3000</v>
      </c>
      <c r="G117" s="200">
        <f t="shared" ref="G117:G119" si="43">C117*E117</f>
        <v>3000</v>
      </c>
      <c r="H117" s="170"/>
      <c r="I117" s="170"/>
      <c r="J117" s="170"/>
      <c r="K117" s="152"/>
      <c r="L117" s="152"/>
      <c r="M117" s="152"/>
      <c r="N117" s="152"/>
      <c r="O117" s="152"/>
      <c r="P117" s="152"/>
      <c r="Q117" s="152"/>
      <c r="R117" s="152"/>
      <c r="S117" s="152"/>
      <c r="T117" s="152"/>
      <c r="U117" s="152"/>
      <c r="V117" s="152"/>
      <c r="W117" s="152"/>
      <c r="X117" s="152"/>
      <c r="Y117" s="152"/>
      <c r="Z117" s="152"/>
      <c r="AA117" s="152"/>
      <c r="AB117" s="152"/>
      <c r="AC117" s="152"/>
      <c r="AD117" s="152"/>
    </row>
    <row r="118" spans="1:30" ht="15.75" customHeight="1" x14ac:dyDescent="0.25">
      <c r="A118" s="223"/>
      <c r="B118" s="215" t="s">
        <v>375</v>
      </c>
      <c r="C118" s="224">
        <v>1</v>
      </c>
      <c r="D118" s="223" t="s">
        <v>113</v>
      </c>
      <c r="E118" s="223">
        <v>3000</v>
      </c>
      <c r="F118" s="174">
        <f t="shared" si="42"/>
        <v>3000</v>
      </c>
      <c r="G118" s="200">
        <f t="shared" si="43"/>
        <v>3000</v>
      </c>
      <c r="H118" s="170"/>
      <c r="I118" s="170"/>
      <c r="J118" s="170"/>
      <c r="K118" s="152"/>
      <c r="L118" s="152"/>
      <c r="M118" s="152"/>
      <c r="N118" s="152"/>
      <c r="O118" s="152"/>
      <c r="P118" s="152"/>
      <c r="Q118" s="152"/>
      <c r="R118" s="152"/>
      <c r="S118" s="152"/>
      <c r="T118" s="152"/>
      <c r="U118" s="152"/>
      <c r="V118" s="152"/>
      <c r="W118" s="152"/>
      <c r="X118" s="152"/>
      <c r="Y118" s="152"/>
      <c r="Z118" s="152"/>
      <c r="AA118" s="152"/>
      <c r="AB118" s="152"/>
      <c r="AC118" s="152"/>
      <c r="AD118" s="152"/>
    </row>
    <row r="119" spans="1:30" ht="15.75" customHeight="1" x14ac:dyDescent="0.25">
      <c r="A119" s="223"/>
      <c r="B119" s="215" t="s">
        <v>338</v>
      </c>
      <c r="C119" s="224">
        <v>1</v>
      </c>
      <c r="D119" s="223" t="s">
        <v>113</v>
      </c>
      <c r="E119" s="223">
        <v>1662</v>
      </c>
      <c r="F119" s="174">
        <f t="shared" si="42"/>
        <v>1662</v>
      </c>
      <c r="G119" s="200">
        <f t="shared" si="43"/>
        <v>1662</v>
      </c>
      <c r="H119" s="170"/>
      <c r="I119" s="170"/>
      <c r="J119" s="170"/>
      <c r="K119" s="152"/>
      <c r="L119" s="152"/>
      <c r="M119" s="152"/>
      <c r="N119" s="152"/>
      <c r="O119" s="152"/>
      <c r="P119" s="152"/>
      <c r="Q119" s="152"/>
      <c r="R119" s="152"/>
      <c r="S119" s="152"/>
      <c r="T119" s="152"/>
      <c r="U119" s="152"/>
      <c r="V119" s="152"/>
      <c r="W119" s="152"/>
      <c r="X119" s="152"/>
      <c r="Y119" s="152"/>
      <c r="Z119" s="152"/>
      <c r="AA119" s="152"/>
      <c r="AB119" s="152"/>
      <c r="AC119" s="152"/>
      <c r="AD119" s="152"/>
    </row>
    <row r="120" spans="1:30" ht="15.75" customHeight="1" x14ac:dyDescent="0.25">
      <c r="A120" s="193" t="s">
        <v>137</v>
      </c>
      <c r="B120" s="194" t="s">
        <v>138</v>
      </c>
      <c r="C120" s="204"/>
      <c r="D120" s="193"/>
      <c r="E120" s="193"/>
      <c r="F120" s="193">
        <f t="shared" ref="F120:G120" si="44">F121</f>
        <v>1000</v>
      </c>
      <c r="G120" s="203">
        <f t="shared" si="44"/>
        <v>1000</v>
      </c>
      <c r="H120" s="170"/>
      <c r="I120" s="170"/>
      <c r="J120" s="170"/>
      <c r="K120" s="152"/>
      <c r="L120" s="152"/>
      <c r="M120" s="152"/>
      <c r="N120" s="152"/>
      <c r="O120" s="152"/>
      <c r="P120" s="152"/>
      <c r="Q120" s="152"/>
      <c r="R120" s="152"/>
      <c r="S120" s="152"/>
      <c r="T120" s="152"/>
      <c r="U120" s="152"/>
      <c r="V120" s="152"/>
      <c r="W120" s="152"/>
      <c r="X120" s="152"/>
      <c r="Y120" s="152"/>
      <c r="Z120" s="152"/>
      <c r="AA120" s="152"/>
      <c r="AB120" s="152"/>
      <c r="AC120" s="152"/>
      <c r="AD120" s="152"/>
    </row>
    <row r="121" spans="1:30" ht="15.75" customHeight="1" x14ac:dyDescent="0.25">
      <c r="A121" s="731"/>
      <c r="B121" s="749" t="s">
        <v>178</v>
      </c>
      <c r="C121" s="733">
        <v>1</v>
      </c>
      <c r="D121" s="731" t="s">
        <v>785</v>
      </c>
      <c r="E121" s="731">
        <v>1000</v>
      </c>
      <c r="F121" s="735">
        <f>C121*E121</f>
        <v>1000</v>
      </c>
      <c r="G121" s="200">
        <f>C121*E121</f>
        <v>1000</v>
      </c>
      <c r="H121" s="170"/>
      <c r="I121" s="170"/>
      <c r="J121" s="170"/>
      <c r="K121" s="152"/>
      <c r="L121" s="152"/>
      <c r="M121" s="152"/>
      <c r="N121" s="152"/>
      <c r="O121" s="152"/>
      <c r="P121" s="152"/>
      <c r="Q121" s="152"/>
      <c r="R121" s="152"/>
      <c r="S121" s="152"/>
      <c r="T121" s="152"/>
      <c r="U121" s="152"/>
      <c r="V121" s="152"/>
      <c r="W121" s="152"/>
      <c r="X121" s="152"/>
      <c r="Y121" s="152"/>
      <c r="Z121" s="152"/>
      <c r="AA121" s="152"/>
      <c r="AB121" s="152"/>
      <c r="AC121" s="152"/>
      <c r="AD121" s="152"/>
    </row>
    <row r="122" spans="1:30" ht="15.75" customHeight="1" x14ac:dyDescent="0.25">
      <c r="A122" s="736"/>
      <c r="B122" s="750"/>
      <c r="C122" s="736"/>
      <c r="D122" s="736"/>
      <c r="E122" s="736"/>
      <c r="F122" s="737"/>
      <c r="G122" s="620">
        <f>F122</f>
        <v>0</v>
      </c>
      <c r="H122" s="236"/>
      <c r="I122" s="170"/>
      <c r="J122" s="170"/>
      <c r="K122" s="152"/>
      <c r="L122" s="152"/>
      <c r="M122" s="152"/>
      <c r="N122" s="152"/>
      <c r="O122" s="152"/>
      <c r="P122" s="152"/>
      <c r="Q122" s="152"/>
      <c r="R122" s="152"/>
      <c r="S122" s="152"/>
      <c r="T122" s="152"/>
      <c r="U122" s="152"/>
      <c r="V122" s="152"/>
      <c r="W122" s="152"/>
      <c r="X122" s="152"/>
      <c r="Y122" s="152"/>
      <c r="Z122" s="152"/>
      <c r="AA122" s="152"/>
      <c r="AB122" s="152"/>
      <c r="AC122" s="152"/>
      <c r="AD122" s="152"/>
    </row>
    <row r="123" spans="1:30" ht="15.75" customHeight="1" x14ac:dyDescent="0.25">
      <c r="A123" s="152"/>
      <c r="B123" s="152"/>
      <c r="C123" s="152"/>
      <c r="D123" s="152"/>
      <c r="E123" s="152"/>
      <c r="F123" s="152"/>
      <c r="G123" s="153"/>
      <c r="H123" s="152"/>
      <c r="I123" s="152"/>
      <c r="J123" s="152"/>
      <c r="K123" s="152"/>
      <c r="L123" s="152"/>
      <c r="M123" s="152"/>
      <c r="N123" s="152"/>
      <c r="O123" s="152"/>
      <c r="P123" s="152"/>
      <c r="Q123" s="152"/>
      <c r="R123" s="152"/>
      <c r="S123" s="152"/>
      <c r="T123" s="152"/>
      <c r="U123" s="152"/>
      <c r="V123" s="152"/>
      <c r="W123" s="152"/>
      <c r="X123" s="152"/>
      <c r="Y123" s="152"/>
      <c r="Z123" s="152"/>
      <c r="AA123" s="152"/>
      <c r="AB123" s="152"/>
      <c r="AC123" s="152"/>
      <c r="AD123" s="152"/>
    </row>
    <row r="124" spans="1:30" ht="15.75" customHeight="1" x14ac:dyDescent="0.25">
      <c r="A124" s="152"/>
      <c r="B124" s="152"/>
      <c r="C124" s="152"/>
      <c r="D124" s="152"/>
      <c r="E124" s="152"/>
      <c r="F124" s="152"/>
      <c r="G124" s="153"/>
      <c r="H124" s="152"/>
      <c r="I124" s="152"/>
      <c r="J124" s="152"/>
      <c r="K124" s="152"/>
      <c r="L124" s="152"/>
      <c r="M124" s="152"/>
      <c r="N124" s="152"/>
      <c r="O124" s="152"/>
      <c r="P124" s="152"/>
      <c r="Q124" s="152"/>
      <c r="R124" s="152"/>
      <c r="S124" s="152"/>
      <c r="T124" s="152"/>
      <c r="U124" s="152"/>
      <c r="V124" s="152"/>
      <c r="W124" s="152"/>
      <c r="X124" s="152"/>
      <c r="Y124" s="152"/>
      <c r="Z124" s="152"/>
      <c r="AA124" s="152"/>
      <c r="AB124" s="152"/>
      <c r="AC124" s="152"/>
      <c r="AD124" s="152"/>
    </row>
    <row r="125" spans="1:30" ht="15.75" customHeight="1" x14ac:dyDescent="0.25">
      <c r="A125" s="1069" t="s">
        <v>793</v>
      </c>
      <c r="B125" s="987"/>
      <c r="C125" s="987"/>
      <c r="D125" s="987"/>
      <c r="E125" s="987"/>
      <c r="F125" s="987"/>
      <c r="G125" s="987"/>
      <c r="H125" s="987"/>
      <c r="I125" s="987"/>
      <c r="J125" s="985"/>
      <c r="K125" s="152"/>
      <c r="L125" s="152"/>
      <c r="M125" s="152"/>
      <c r="N125" s="152"/>
      <c r="O125" s="152"/>
      <c r="P125" s="152"/>
      <c r="Q125" s="152"/>
      <c r="R125" s="152"/>
      <c r="S125" s="152"/>
      <c r="T125" s="152"/>
      <c r="U125" s="152"/>
      <c r="V125" s="152"/>
      <c r="W125" s="152"/>
      <c r="X125" s="152"/>
      <c r="Y125" s="152"/>
      <c r="Z125" s="152"/>
      <c r="AA125" s="152"/>
      <c r="AB125" s="152"/>
      <c r="AC125" s="152"/>
      <c r="AD125" s="152"/>
    </row>
    <row r="126" spans="1:30" ht="15.75" customHeight="1" x14ac:dyDescent="0.25">
      <c r="A126" s="988" t="s">
        <v>92</v>
      </c>
      <c r="B126" s="987"/>
      <c r="C126" s="987"/>
      <c r="D126" s="987"/>
      <c r="E126" s="987"/>
      <c r="F126" s="985"/>
      <c r="G126" s="181"/>
      <c r="H126" s="1046" t="s">
        <v>93</v>
      </c>
      <c r="I126" s="990"/>
      <c r="J126" s="991"/>
      <c r="K126" s="152"/>
      <c r="L126" s="152"/>
      <c r="M126" s="152"/>
      <c r="N126" s="152"/>
      <c r="O126" s="152"/>
      <c r="P126" s="152"/>
      <c r="Q126" s="152"/>
      <c r="R126" s="152"/>
      <c r="S126" s="152"/>
      <c r="T126" s="152"/>
      <c r="U126" s="152"/>
      <c r="V126" s="152"/>
      <c r="W126" s="152"/>
      <c r="X126" s="152"/>
      <c r="Y126" s="152"/>
      <c r="Z126" s="152"/>
      <c r="AA126" s="152"/>
      <c r="AB126" s="152"/>
      <c r="AC126" s="152"/>
      <c r="AD126" s="152"/>
    </row>
    <row r="127" spans="1:30" ht="15.75" customHeight="1" x14ac:dyDescent="0.25">
      <c r="A127" s="225" t="s">
        <v>94</v>
      </c>
      <c r="B127" s="225" t="s">
        <v>95</v>
      </c>
      <c r="C127" s="225" t="s">
        <v>96</v>
      </c>
      <c r="D127" s="225" t="s">
        <v>97</v>
      </c>
      <c r="E127" s="225" t="s">
        <v>98</v>
      </c>
      <c r="F127" s="226" t="s">
        <v>99</v>
      </c>
      <c r="G127" s="227"/>
      <c r="H127" s="228" t="s">
        <v>101</v>
      </c>
      <c r="I127" s="228" t="s">
        <v>102</v>
      </c>
      <c r="J127" s="228" t="s">
        <v>103</v>
      </c>
      <c r="K127" s="152"/>
      <c r="L127" s="152"/>
      <c r="M127" s="152"/>
      <c r="N127" s="152"/>
      <c r="O127" s="152"/>
      <c r="P127" s="152"/>
      <c r="Q127" s="152"/>
      <c r="R127" s="152"/>
      <c r="S127" s="152"/>
      <c r="T127" s="152"/>
      <c r="U127" s="152"/>
      <c r="V127" s="152"/>
      <c r="W127" s="152"/>
      <c r="X127" s="152"/>
      <c r="Y127" s="152"/>
      <c r="Z127" s="152"/>
      <c r="AA127" s="152"/>
      <c r="AB127" s="152"/>
      <c r="AC127" s="152"/>
      <c r="AD127" s="152"/>
    </row>
    <row r="128" spans="1:30" ht="15.75" customHeight="1" x14ac:dyDescent="0.25">
      <c r="A128" s="186"/>
      <c r="B128" s="568" t="s">
        <v>104</v>
      </c>
      <c r="C128" s="766"/>
      <c r="D128" s="186"/>
      <c r="E128" s="188"/>
      <c r="F128" s="232">
        <f>F136+F138+F142+F144</f>
        <v>35507.000999999997</v>
      </c>
      <c r="G128" s="321">
        <f>G129+G133+G138+G142+G144</f>
        <v>35507.000999999997</v>
      </c>
      <c r="H128" s="232">
        <v>8400</v>
      </c>
      <c r="I128" s="232">
        <v>13680</v>
      </c>
      <c r="J128" s="232">
        <v>13427</v>
      </c>
      <c r="K128" s="152"/>
      <c r="L128" s="152"/>
      <c r="M128" s="152"/>
      <c r="N128" s="152"/>
      <c r="O128" s="152"/>
      <c r="P128" s="152"/>
      <c r="Q128" s="152"/>
      <c r="R128" s="152"/>
      <c r="S128" s="152"/>
      <c r="T128" s="152"/>
      <c r="U128" s="152"/>
      <c r="V128" s="152"/>
      <c r="W128" s="152"/>
      <c r="X128" s="152"/>
      <c r="Y128" s="152"/>
      <c r="Z128" s="152"/>
      <c r="AA128" s="152"/>
      <c r="AB128" s="152"/>
      <c r="AC128" s="152"/>
      <c r="AD128" s="152"/>
    </row>
    <row r="129" spans="1:30" ht="15.75" customHeight="1" x14ac:dyDescent="0.25">
      <c r="A129" s="193" t="s">
        <v>82</v>
      </c>
      <c r="B129" s="193" t="s">
        <v>105</v>
      </c>
      <c r="C129" s="204"/>
      <c r="D129" s="193"/>
      <c r="E129" s="193"/>
      <c r="F129" s="195">
        <f t="shared" ref="F129:G129" si="45">SUM(F130:F132)</f>
        <v>16000</v>
      </c>
      <c r="G129" s="203">
        <f t="shared" si="45"/>
        <v>16000</v>
      </c>
      <c r="H129" s="170"/>
      <c r="I129" s="170"/>
      <c r="J129" s="170"/>
      <c r="K129" s="152"/>
      <c r="L129" s="152"/>
      <c r="M129" s="152"/>
      <c r="N129" s="152"/>
      <c r="O129" s="152"/>
      <c r="P129" s="152"/>
      <c r="Q129" s="152"/>
      <c r="R129" s="152"/>
      <c r="S129" s="152"/>
      <c r="T129" s="152"/>
      <c r="U129" s="152"/>
      <c r="V129" s="152"/>
      <c r="W129" s="152"/>
      <c r="X129" s="152"/>
      <c r="Y129" s="152"/>
      <c r="Z129" s="152"/>
      <c r="AA129" s="152"/>
      <c r="AB129" s="152"/>
      <c r="AC129" s="152"/>
      <c r="AD129" s="152"/>
    </row>
    <row r="130" spans="1:30" ht="15.75" customHeight="1" x14ac:dyDescent="0.25">
      <c r="A130" s="174"/>
      <c r="B130" s="174" t="s">
        <v>794</v>
      </c>
      <c r="C130" s="199" t="s">
        <v>417</v>
      </c>
      <c r="D130" s="174" t="s">
        <v>697</v>
      </c>
      <c r="E130" s="174">
        <v>2500</v>
      </c>
      <c r="F130" s="174">
        <f t="shared" ref="F130:F132" si="46">C130*E130</f>
        <v>7500</v>
      </c>
      <c r="G130" s="200">
        <f t="shared" ref="G130:G132" si="47">C130*E130</f>
        <v>7500</v>
      </c>
      <c r="H130" s="170"/>
      <c r="I130" s="170"/>
      <c r="J130" s="170"/>
      <c r="K130" s="152"/>
      <c r="L130" s="152"/>
      <c r="M130" s="152"/>
      <c r="N130" s="152"/>
      <c r="O130" s="152"/>
      <c r="P130" s="152"/>
      <c r="Q130" s="152"/>
      <c r="R130" s="152"/>
      <c r="S130" s="152"/>
      <c r="T130" s="152"/>
      <c r="U130" s="152"/>
      <c r="V130" s="152"/>
      <c r="W130" s="152"/>
      <c r="X130" s="152"/>
      <c r="Y130" s="152"/>
      <c r="Z130" s="152"/>
      <c r="AA130" s="152"/>
      <c r="AB130" s="152"/>
      <c r="AC130" s="152"/>
      <c r="AD130" s="152"/>
    </row>
    <row r="131" spans="1:30" ht="15.75" customHeight="1" x14ac:dyDescent="0.25">
      <c r="A131" s="174"/>
      <c r="B131" s="198" t="s">
        <v>795</v>
      </c>
      <c r="C131" s="199" t="s">
        <v>417</v>
      </c>
      <c r="D131" s="174" t="s">
        <v>697</v>
      </c>
      <c r="E131" s="174">
        <v>2500</v>
      </c>
      <c r="F131" s="174">
        <f t="shared" si="46"/>
        <v>7500</v>
      </c>
      <c r="G131" s="200">
        <f t="shared" si="47"/>
        <v>7500</v>
      </c>
      <c r="H131" s="213"/>
      <c r="I131" s="213"/>
      <c r="J131" s="213"/>
      <c r="K131" s="152"/>
      <c r="L131" s="152"/>
      <c r="M131" s="152"/>
      <c r="N131" s="152"/>
      <c r="O131" s="152"/>
      <c r="P131" s="152"/>
      <c r="Q131" s="152"/>
      <c r="R131" s="152"/>
      <c r="S131" s="152"/>
      <c r="T131" s="152"/>
      <c r="U131" s="152"/>
      <c r="V131" s="152"/>
      <c r="W131" s="152"/>
      <c r="X131" s="152"/>
      <c r="Y131" s="152"/>
      <c r="Z131" s="152"/>
      <c r="AA131" s="152"/>
      <c r="AB131" s="152"/>
      <c r="AC131" s="152"/>
      <c r="AD131" s="152"/>
    </row>
    <row r="132" spans="1:30" ht="15.75" customHeight="1" x14ac:dyDescent="0.25">
      <c r="A132" s="174"/>
      <c r="B132" s="174" t="s">
        <v>796</v>
      </c>
      <c r="C132" s="199" t="s">
        <v>421</v>
      </c>
      <c r="D132" s="174" t="s">
        <v>697</v>
      </c>
      <c r="E132" s="174">
        <v>500</v>
      </c>
      <c r="F132" s="174">
        <f t="shared" si="46"/>
        <v>1000</v>
      </c>
      <c r="G132" s="200">
        <f t="shared" si="47"/>
        <v>1000</v>
      </c>
      <c r="H132" s="213"/>
      <c r="I132" s="213"/>
      <c r="J132" s="213"/>
      <c r="K132" s="152"/>
      <c r="L132" s="152"/>
      <c r="M132" s="152"/>
      <c r="N132" s="152"/>
      <c r="O132" s="152"/>
      <c r="P132" s="152"/>
      <c r="Q132" s="152"/>
      <c r="R132" s="152"/>
      <c r="S132" s="152"/>
      <c r="T132" s="152"/>
      <c r="U132" s="152"/>
      <c r="V132" s="152"/>
      <c r="W132" s="152"/>
      <c r="X132" s="152"/>
      <c r="Y132" s="152"/>
      <c r="Z132" s="152"/>
      <c r="AA132" s="152"/>
      <c r="AB132" s="152"/>
      <c r="AC132" s="152"/>
      <c r="AD132" s="152"/>
    </row>
    <row r="133" spans="1:30" ht="15.75" customHeight="1" x14ac:dyDescent="0.25">
      <c r="A133" s="193" t="s">
        <v>83</v>
      </c>
      <c r="B133" s="193" t="s">
        <v>120</v>
      </c>
      <c r="C133" s="204"/>
      <c r="D133" s="193"/>
      <c r="E133" s="193"/>
      <c r="F133" s="193">
        <f t="shared" ref="F133:G133" si="48">SUM(F134:F135)</f>
        <v>13727</v>
      </c>
      <c r="G133" s="203">
        <f t="shared" si="48"/>
        <v>13727</v>
      </c>
      <c r="H133" s="213"/>
      <c r="I133" s="213"/>
      <c r="J133" s="213"/>
      <c r="K133" s="152"/>
      <c r="L133" s="152"/>
      <c r="M133" s="152"/>
      <c r="N133" s="152"/>
      <c r="O133" s="152"/>
      <c r="P133" s="152"/>
      <c r="Q133" s="152"/>
      <c r="R133" s="152"/>
      <c r="S133" s="152"/>
      <c r="T133" s="152"/>
      <c r="U133" s="152"/>
      <c r="V133" s="152"/>
      <c r="W133" s="152"/>
      <c r="X133" s="152"/>
      <c r="Y133" s="152"/>
      <c r="Z133" s="152"/>
      <c r="AA133" s="152"/>
      <c r="AB133" s="152"/>
      <c r="AC133" s="152"/>
      <c r="AD133" s="152"/>
    </row>
    <row r="134" spans="1:30" ht="15.75" customHeight="1" x14ac:dyDescent="0.25">
      <c r="A134" s="174"/>
      <c r="B134" s="198" t="s">
        <v>797</v>
      </c>
      <c r="C134" s="199" t="s">
        <v>417</v>
      </c>
      <c r="D134" s="174" t="s">
        <v>113</v>
      </c>
      <c r="E134" s="174">
        <v>4300</v>
      </c>
      <c r="F134" s="174">
        <f t="shared" ref="F134:F135" si="49">C134*E134</f>
        <v>12900</v>
      </c>
      <c r="G134" s="200">
        <f t="shared" ref="G134:G135" si="50">C134*E134</f>
        <v>12900</v>
      </c>
      <c r="H134" s="213"/>
      <c r="I134" s="213"/>
      <c r="J134" s="213"/>
      <c r="K134" s="152"/>
      <c r="L134" s="152"/>
      <c r="M134" s="152"/>
      <c r="N134" s="152"/>
      <c r="O134" s="152"/>
      <c r="P134" s="152"/>
      <c r="Q134" s="152"/>
      <c r="R134" s="152"/>
      <c r="S134" s="152"/>
      <c r="T134" s="152"/>
      <c r="U134" s="152"/>
      <c r="V134" s="152"/>
      <c r="W134" s="152"/>
      <c r="X134" s="152"/>
      <c r="Y134" s="152"/>
      <c r="Z134" s="152"/>
      <c r="AA134" s="152"/>
      <c r="AB134" s="152"/>
      <c r="AC134" s="152"/>
      <c r="AD134" s="152"/>
    </row>
    <row r="135" spans="1:30" ht="15.75" customHeight="1" x14ac:dyDescent="0.25">
      <c r="A135" s="174"/>
      <c r="B135" s="198" t="s">
        <v>605</v>
      </c>
      <c r="C135" s="199" t="s">
        <v>302</v>
      </c>
      <c r="D135" s="174" t="s">
        <v>113</v>
      </c>
      <c r="E135" s="174">
        <v>827</v>
      </c>
      <c r="F135" s="174">
        <f t="shared" si="49"/>
        <v>827</v>
      </c>
      <c r="G135" s="200">
        <f t="shared" si="50"/>
        <v>827</v>
      </c>
      <c r="H135" s="170"/>
      <c r="I135" s="170"/>
      <c r="J135" s="170"/>
      <c r="K135" s="152"/>
      <c r="L135" s="152"/>
      <c r="M135" s="152"/>
      <c r="N135" s="152"/>
      <c r="O135" s="152"/>
      <c r="P135" s="152"/>
      <c r="Q135" s="152"/>
      <c r="R135" s="152"/>
      <c r="S135" s="152"/>
      <c r="T135" s="152"/>
      <c r="U135" s="152"/>
      <c r="V135" s="152"/>
      <c r="W135" s="152"/>
      <c r="X135" s="152"/>
      <c r="Y135" s="152"/>
      <c r="Z135" s="152"/>
      <c r="AA135" s="152"/>
      <c r="AB135" s="152"/>
      <c r="AC135" s="152"/>
      <c r="AD135" s="152"/>
    </row>
    <row r="136" spans="1:30" ht="15.75" customHeight="1" x14ac:dyDescent="0.25">
      <c r="A136" s="205"/>
      <c r="B136" s="584" t="s">
        <v>128</v>
      </c>
      <c r="C136" s="728"/>
      <c r="D136" s="205"/>
      <c r="E136" s="205"/>
      <c r="F136" s="205">
        <f t="shared" ref="F136:G136" si="51">F129+F133</f>
        <v>29727</v>
      </c>
      <c r="G136" s="203">
        <f t="shared" si="51"/>
        <v>29727</v>
      </c>
      <c r="H136" s="170"/>
      <c r="I136" s="170"/>
      <c r="J136" s="170"/>
      <c r="K136" s="152"/>
      <c r="L136" s="152"/>
      <c r="M136" s="152"/>
      <c r="N136" s="152"/>
      <c r="O136" s="152"/>
      <c r="P136" s="152"/>
      <c r="Q136" s="152"/>
      <c r="R136" s="152"/>
      <c r="S136" s="152"/>
      <c r="T136" s="152"/>
      <c r="U136" s="152"/>
      <c r="V136" s="152"/>
      <c r="W136" s="152"/>
      <c r="X136" s="152"/>
      <c r="Y136" s="152"/>
      <c r="Z136" s="152"/>
      <c r="AA136" s="152"/>
      <c r="AB136" s="152"/>
      <c r="AC136" s="152"/>
      <c r="AD136" s="152"/>
    </row>
    <row r="137" spans="1:30" ht="15.75" customHeight="1" x14ac:dyDescent="0.25">
      <c r="A137" s="207"/>
      <c r="B137" s="586"/>
      <c r="C137" s="729"/>
      <c r="D137" s="207"/>
      <c r="E137" s="207"/>
      <c r="F137" s="207"/>
      <c r="G137" s="200"/>
      <c r="H137" s="170"/>
      <c r="I137" s="170"/>
      <c r="J137" s="170"/>
      <c r="K137" s="152"/>
      <c r="L137" s="152"/>
      <c r="M137" s="152"/>
      <c r="N137" s="152"/>
      <c r="O137" s="152"/>
      <c r="P137" s="152"/>
      <c r="Q137" s="152"/>
      <c r="R137" s="152"/>
      <c r="S137" s="152"/>
      <c r="T137" s="152"/>
      <c r="U137" s="152"/>
      <c r="V137" s="152"/>
      <c r="W137" s="152"/>
      <c r="X137" s="152"/>
      <c r="Y137" s="152"/>
      <c r="Z137" s="152"/>
      <c r="AA137" s="152"/>
      <c r="AB137" s="152"/>
      <c r="AC137" s="152"/>
      <c r="AD137" s="152"/>
    </row>
    <row r="138" spans="1:30" ht="15.75" customHeight="1" x14ac:dyDescent="0.25">
      <c r="A138" s="193" t="s">
        <v>85</v>
      </c>
      <c r="B138" s="193" t="s">
        <v>130</v>
      </c>
      <c r="C138" s="204"/>
      <c r="D138" s="193"/>
      <c r="E138" s="193"/>
      <c r="F138" s="193">
        <f t="shared" ref="F138:G138" si="52">SUM(F139:F141)</f>
        <v>4335</v>
      </c>
      <c r="G138" s="203">
        <f t="shared" si="52"/>
        <v>4335</v>
      </c>
      <c r="H138" s="213"/>
      <c r="I138" s="170"/>
      <c r="J138" s="170"/>
      <c r="K138" s="152"/>
      <c r="L138" s="152"/>
      <c r="M138" s="152"/>
      <c r="N138" s="152"/>
      <c r="O138" s="152"/>
      <c r="P138" s="152"/>
      <c r="Q138" s="152"/>
      <c r="R138" s="152"/>
      <c r="S138" s="152"/>
      <c r="T138" s="152"/>
      <c r="U138" s="152"/>
      <c r="V138" s="152"/>
      <c r="W138" s="152"/>
      <c r="X138" s="152"/>
      <c r="Y138" s="152"/>
      <c r="Z138" s="152"/>
      <c r="AA138" s="152"/>
      <c r="AB138" s="152"/>
      <c r="AC138" s="152"/>
      <c r="AD138" s="152"/>
    </row>
    <row r="139" spans="1:30" ht="15.75" customHeight="1" x14ac:dyDescent="0.25">
      <c r="A139" s="223"/>
      <c r="B139" s="235" t="s">
        <v>131</v>
      </c>
      <c r="C139" s="224" t="s">
        <v>302</v>
      </c>
      <c r="D139" s="223" t="s">
        <v>113</v>
      </c>
      <c r="E139" s="223">
        <v>2000</v>
      </c>
      <c r="F139" s="174">
        <f t="shared" ref="F139:F141" si="53">C139*E139</f>
        <v>2000</v>
      </c>
      <c r="G139" s="200">
        <f t="shared" ref="G139:G141" si="54">C139*E139</f>
        <v>2000</v>
      </c>
      <c r="H139" s="170"/>
      <c r="I139" s="170"/>
      <c r="J139" s="170"/>
      <c r="K139" s="152"/>
      <c r="L139" s="152"/>
      <c r="M139" s="152"/>
      <c r="N139" s="152"/>
      <c r="O139" s="152"/>
      <c r="P139" s="152"/>
      <c r="Q139" s="152"/>
      <c r="R139" s="152"/>
      <c r="S139" s="152"/>
      <c r="T139" s="152"/>
      <c r="U139" s="152"/>
      <c r="V139" s="152"/>
      <c r="W139" s="152"/>
      <c r="X139" s="152"/>
      <c r="Y139" s="152"/>
      <c r="Z139" s="152"/>
      <c r="AA139" s="152"/>
      <c r="AB139" s="152"/>
      <c r="AC139" s="152"/>
      <c r="AD139" s="152"/>
    </row>
    <row r="140" spans="1:30" ht="15.75" customHeight="1" x14ac:dyDescent="0.25">
      <c r="A140" s="223"/>
      <c r="B140" s="235" t="s">
        <v>373</v>
      </c>
      <c r="C140" s="224" t="s">
        <v>421</v>
      </c>
      <c r="D140" s="223" t="s">
        <v>113</v>
      </c>
      <c r="E140" s="223">
        <v>250</v>
      </c>
      <c r="F140" s="174">
        <f t="shared" si="53"/>
        <v>500</v>
      </c>
      <c r="G140" s="200">
        <f t="shared" si="54"/>
        <v>500</v>
      </c>
      <c r="H140" s="170"/>
      <c r="I140" s="170"/>
      <c r="J140" s="170"/>
      <c r="K140" s="152"/>
      <c r="L140" s="152"/>
      <c r="M140" s="152"/>
      <c r="N140" s="152"/>
      <c r="O140" s="152"/>
      <c r="P140" s="152"/>
      <c r="Q140" s="152"/>
      <c r="R140" s="152"/>
      <c r="S140" s="152"/>
      <c r="T140" s="152"/>
      <c r="U140" s="152"/>
      <c r="V140" s="152"/>
      <c r="W140" s="152"/>
      <c r="X140" s="152"/>
      <c r="Y140" s="152"/>
      <c r="Z140" s="152"/>
      <c r="AA140" s="152"/>
      <c r="AB140" s="152"/>
      <c r="AC140" s="152"/>
      <c r="AD140" s="152"/>
    </row>
    <row r="141" spans="1:30" ht="15.75" customHeight="1" x14ac:dyDescent="0.25">
      <c r="A141" s="223"/>
      <c r="B141" s="235" t="s">
        <v>375</v>
      </c>
      <c r="C141" s="224" t="s">
        <v>302</v>
      </c>
      <c r="D141" s="223" t="s">
        <v>113</v>
      </c>
      <c r="E141" s="223">
        <v>1835</v>
      </c>
      <c r="F141" s="174">
        <f t="shared" si="53"/>
        <v>1835</v>
      </c>
      <c r="G141" s="200">
        <f t="shared" si="54"/>
        <v>1835</v>
      </c>
      <c r="H141" s="170"/>
      <c r="I141" s="170"/>
      <c r="J141" s="170"/>
      <c r="K141" s="152"/>
      <c r="L141" s="152"/>
      <c r="M141" s="152"/>
      <c r="N141" s="152"/>
      <c r="O141" s="152"/>
      <c r="P141" s="152"/>
      <c r="Q141" s="152"/>
      <c r="R141" s="152"/>
      <c r="S141" s="152"/>
      <c r="T141" s="152"/>
      <c r="U141" s="152"/>
      <c r="V141" s="152"/>
      <c r="W141" s="152"/>
      <c r="X141" s="152"/>
      <c r="Y141" s="152"/>
      <c r="Z141" s="152"/>
      <c r="AA141" s="152"/>
      <c r="AB141" s="152"/>
      <c r="AC141" s="152"/>
      <c r="AD141" s="152"/>
    </row>
    <row r="142" spans="1:30" ht="15.75" customHeight="1" x14ac:dyDescent="0.25">
      <c r="A142" s="193" t="s">
        <v>129</v>
      </c>
      <c r="B142" s="193" t="s">
        <v>138</v>
      </c>
      <c r="C142" s="204"/>
      <c r="D142" s="193"/>
      <c r="E142" s="193"/>
      <c r="F142" s="193">
        <f t="shared" ref="F142:G142" si="55">F143</f>
        <v>1445.001</v>
      </c>
      <c r="G142" s="203">
        <f t="shared" si="55"/>
        <v>1445.001</v>
      </c>
      <c r="H142" s="170"/>
      <c r="I142" s="170"/>
      <c r="J142" s="170"/>
      <c r="K142" s="152"/>
      <c r="L142" s="152"/>
      <c r="M142" s="152"/>
      <c r="N142" s="152"/>
      <c r="O142" s="152"/>
      <c r="P142" s="152"/>
      <c r="Q142" s="152"/>
      <c r="R142" s="152"/>
      <c r="S142" s="152"/>
      <c r="T142" s="152"/>
      <c r="U142" s="152"/>
      <c r="V142" s="152"/>
      <c r="W142" s="152"/>
      <c r="X142" s="152"/>
      <c r="Y142" s="152"/>
      <c r="Z142" s="152"/>
      <c r="AA142" s="152"/>
      <c r="AB142" s="152"/>
      <c r="AC142" s="152"/>
      <c r="AD142" s="152"/>
    </row>
    <row r="143" spans="1:30" ht="15.75" customHeight="1" x14ac:dyDescent="0.25">
      <c r="A143" s="731"/>
      <c r="B143" s="732" t="s">
        <v>178</v>
      </c>
      <c r="C143" s="733" t="s">
        <v>417</v>
      </c>
      <c r="D143" s="731" t="s">
        <v>326</v>
      </c>
      <c r="E143" s="731">
        <v>481.66699999999997</v>
      </c>
      <c r="F143" s="735">
        <f>C143*E143</f>
        <v>1445.001</v>
      </c>
      <c r="G143" s="200">
        <f>C143*E143</f>
        <v>1445.001</v>
      </c>
      <c r="H143" s="170"/>
      <c r="I143" s="170"/>
      <c r="J143" s="170"/>
      <c r="K143" s="152"/>
      <c r="L143" s="152"/>
      <c r="M143" s="152"/>
      <c r="N143" s="152"/>
      <c r="O143" s="152"/>
      <c r="P143" s="152"/>
      <c r="Q143" s="152"/>
      <c r="R143" s="152"/>
      <c r="S143" s="152"/>
      <c r="T143" s="152"/>
      <c r="U143" s="152"/>
      <c r="V143" s="152"/>
      <c r="W143" s="152"/>
      <c r="X143" s="152"/>
      <c r="Y143" s="152"/>
      <c r="Z143" s="152"/>
      <c r="AA143" s="152"/>
      <c r="AB143" s="152"/>
      <c r="AC143" s="152"/>
      <c r="AD143" s="152"/>
    </row>
    <row r="144" spans="1:30" ht="15.75" customHeight="1" x14ac:dyDescent="0.25">
      <c r="A144" s="736"/>
      <c r="B144" s="736"/>
      <c r="C144" s="767"/>
      <c r="D144" s="736"/>
      <c r="E144" s="736"/>
      <c r="F144" s="737"/>
      <c r="G144" s="620">
        <f>F144</f>
        <v>0</v>
      </c>
      <c r="H144" s="236"/>
      <c r="I144" s="170"/>
      <c r="J144" s="170"/>
      <c r="K144" s="152"/>
      <c r="L144" s="152"/>
      <c r="M144" s="152"/>
      <c r="N144" s="152"/>
      <c r="O144" s="152"/>
      <c r="P144" s="152"/>
      <c r="Q144" s="152"/>
      <c r="R144" s="152"/>
      <c r="S144" s="152"/>
      <c r="T144" s="152"/>
      <c r="U144" s="152"/>
      <c r="V144" s="152"/>
      <c r="W144" s="152"/>
      <c r="X144" s="152"/>
      <c r="Y144" s="152"/>
      <c r="Z144" s="152"/>
      <c r="AA144" s="152"/>
      <c r="AB144" s="152"/>
      <c r="AC144" s="152"/>
      <c r="AD144" s="152"/>
    </row>
    <row r="145" spans="1:30" ht="15.75" customHeight="1" x14ac:dyDescent="0.25">
      <c r="A145" s="152"/>
      <c r="B145" s="152"/>
      <c r="C145" s="152"/>
      <c r="D145" s="152"/>
      <c r="E145" s="152"/>
      <c r="F145" s="152"/>
      <c r="G145" s="153"/>
      <c r="H145" s="152"/>
      <c r="I145" s="152"/>
      <c r="J145" s="152"/>
      <c r="K145" s="152"/>
      <c r="L145" s="152"/>
      <c r="M145" s="152"/>
      <c r="N145" s="152"/>
      <c r="O145" s="152"/>
      <c r="P145" s="152"/>
      <c r="Q145" s="152"/>
      <c r="R145" s="152"/>
      <c r="S145" s="152"/>
      <c r="T145" s="152"/>
      <c r="U145" s="152"/>
      <c r="V145" s="152"/>
      <c r="W145" s="152"/>
      <c r="X145" s="152"/>
      <c r="Y145" s="152"/>
      <c r="Z145" s="152"/>
      <c r="AA145" s="152"/>
      <c r="AB145" s="152"/>
      <c r="AC145" s="152"/>
      <c r="AD145" s="152"/>
    </row>
    <row r="146" spans="1:30" ht="15.75" customHeight="1" x14ac:dyDescent="0.25">
      <c r="A146" s="152"/>
      <c r="B146" s="152"/>
      <c r="C146" s="152"/>
      <c r="D146" s="152"/>
      <c r="E146" s="152"/>
      <c r="F146" s="152"/>
      <c r="G146" s="153"/>
      <c r="H146" s="152"/>
      <c r="I146" s="152"/>
      <c r="J146" s="152"/>
      <c r="K146" s="152"/>
      <c r="L146" s="152"/>
      <c r="M146" s="152"/>
      <c r="N146" s="152"/>
      <c r="O146" s="152"/>
      <c r="P146" s="152"/>
      <c r="Q146" s="152"/>
      <c r="R146" s="152"/>
      <c r="S146" s="152"/>
      <c r="T146" s="152"/>
      <c r="U146" s="152"/>
      <c r="V146" s="152"/>
      <c r="W146" s="152"/>
      <c r="X146" s="152"/>
      <c r="Y146" s="152"/>
      <c r="Z146" s="152"/>
      <c r="AA146" s="152"/>
      <c r="AB146" s="152"/>
      <c r="AC146" s="152"/>
      <c r="AD146" s="152"/>
    </row>
    <row r="147" spans="1:30" ht="15.75" customHeight="1" x14ac:dyDescent="0.25">
      <c r="A147" s="152"/>
      <c r="B147" s="152"/>
      <c r="C147" s="152"/>
      <c r="D147" s="152"/>
      <c r="E147" s="152"/>
      <c r="F147" s="152"/>
      <c r="G147" s="153"/>
      <c r="H147" s="152"/>
      <c r="I147" s="152"/>
      <c r="J147" s="152"/>
      <c r="K147" s="152"/>
      <c r="L147" s="152"/>
      <c r="M147" s="152"/>
      <c r="N147" s="152"/>
      <c r="O147" s="152"/>
      <c r="P147" s="152"/>
      <c r="Q147" s="152"/>
      <c r="R147" s="152"/>
      <c r="S147" s="152"/>
      <c r="T147" s="152"/>
      <c r="U147" s="152"/>
      <c r="V147" s="152"/>
      <c r="W147" s="152"/>
      <c r="X147" s="152"/>
      <c r="Y147" s="152"/>
      <c r="Z147" s="152"/>
      <c r="AA147" s="152"/>
      <c r="AB147" s="152"/>
      <c r="AC147" s="152"/>
      <c r="AD147" s="152"/>
    </row>
    <row r="148" spans="1:30" ht="15.75" customHeight="1" x14ac:dyDescent="0.25">
      <c r="A148" s="152"/>
      <c r="B148" s="152"/>
      <c r="C148" s="152"/>
      <c r="D148" s="152"/>
      <c r="E148" s="152"/>
      <c r="F148" s="152"/>
      <c r="G148" s="153"/>
      <c r="H148" s="152"/>
      <c r="I148" s="152"/>
      <c r="J148" s="152"/>
      <c r="K148" s="152"/>
      <c r="L148" s="152"/>
      <c r="M148" s="152"/>
      <c r="N148" s="152"/>
      <c r="O148" s="152"/>
      <c r="P148" s="152"/>
      <c r="Q148" s="152"/>
      <c r="R148" s="152"/>
      <c r="S148" s="152"/>
      <c r="T148" s="152"/>
      <c r="U148" s="152"/>
      <c r="V148" s="152"/>
      <c r="W148" s="152"/>
      <c r="X148" s="152"/>
      <c r="Y148" s="152"/>
      <c r="Z148" s="152"/>
      <c r="AA148" s="152"/>
      <c r="AB148" s="152"/>
      <c r="AC148" s="152"/>
      <c r="AD148" s="152"/>
    </row>
    <row r="149" spans="1:30" ht="15.75" customHeight="1" x14ac:dyDescent="0.25">
      <c r="A149" s="152"/>
      <c r="B149" s="152"/>
      <c r="C149" s="152"/>
      <c r="D149" s="152"/>
      <c r="E149" s="152"/>
      <c r="F149" s="152"/>
      <c r="G149" s="153"/>
      <c r="H149" s="152"/>
      <c r="I149" s="152"/>
      <c r="J149" s="152"/>
      <c r="K149" s="152"/>
      <c r="L149" s="152"/>
      <c r="M149" s="152"/>
      <c r="N149" s="152"/>
      <c r="O149" s="152"/>
      <c r="P149" s="152"/>
      <c r="Q149" s="152"/>
      <c r="R149" s="152"/>
      <c r="S149" s="152"/>
      <c r="T149" s="152"/>
      <c r="U149" s="152"/>
      <c r="V149" s="152"/>
      <c r="W149" s="152"/>
      <c r="X149" s="152"/>
      <c r="Y149" s="152"/>
      <c r="Z149" s="152"/>
      <c r="AA149" s="152"/>
      <c r="AB149" s="152"/>
      <c r="AC149" s="152"/>
      <c r="AD149" s="152"/>
    </row>
    <row r="150" spans="1:30" ht="15.75" customHeight="1" x14ac:dyDescent="0.25">
      <c r="A150" s="152"/>
      <c r="B150" s="152"/>
      <c r="C150" s="152"/>
      <c r="D150" s="152"/>
      <c r="E150" s="152"/>
      <c r="F150" s="152"/>
      <c r="G150" s="153"/>
      <c r="H150" s="152"/>
      <c r="I150" s="152"/>
      <c r="J150" s="152"/>
      <c r="K150" s="152"/>
      <c r="L150" s="152"/>
      <c r="M150" s="152"/>
      <c r="N150" s="152"/>
      <c r="O150" s="152"/>
      <c r="P150" s="152"/>
      <c r="Q150" s="152"/>
      <c r="R150" s="152"/>
      <c r="S150" s="152"/>
      <c r="T150" s="152"/>
      <c r="U150" s="152"/>
      <c r="V150" s="152"/>
      <c r="W150" s="152"/>
      <c r="X150" s="152"/>
      <c r="Y150" s="152"/>
      <c r="Z150" s="152"/>
      <c r="AA150" s="152"/>
      <c r="AB150" s="152"/>
      <c r="AC150" s="152"/>
      <c r="AD150" s="152"/>
    </row>
    <row r="151" spans="1:30" ht="15.75" customHeight="1" x14ac:dyDescent="0.25">
      <c r="A151" s="152"/>
      <c r="B151" s="152"/>
      <c r="C151" s="152"/>
      <c r="D151" s="152"/>
      <c r="E151" s="152"/>
      <c r="F151" s="152"/>
      <c r="G151" s="153"/>
      <c r="H151" s="152"/>
      <c r="I151" s="152"/>
      <c r="J151" s="152"/>
      <c r="K151" s="152"/>
      <c r="L151" s="152"/>
      <c r="M151" s="152"/>
      <c r="N151" s="152"/>
      <c r="O151" s="152"/>
      <c r="P151" s="152"/>
      <c r="Q151" s="152"/>
      <c r="R151" s="152"/>
      <c r="S151" s="152"/>
      <c r="T151" s="152"/>
      <c r="U151" s="152"/>
      <c r="V151" s="152"/>
      <c r="W151" s="152"/>
      <c r="X151" s="152"/>
      <c r="Y151" s="152"/>
      <c r="Z151" s="152"/>
      <c r="AA151" s="152"/>
      <c r="AB151" s="152"/>
      <c r="AC151" s="152"/>
      <c r="AD151" s="152"/>
    </row>
    <row r="152" spans="1:30" ht="15.75" customHeight="1" x14ac:dyDescent="0.25">
      <c r="A152" s="152"/>
      <c r="B152" s="152"/>
      <c r="C152" s="152"/>
      <c r="D152" s="152"/>
      <c r="E152" s="152"/>
      <c r="F152" s="152"/>
      <c r="G152" s="153"/>
      <c r="H152" s="152"/>
      <c r="I152" s="152"/>
      <c r="J152" s="152"/>
      <c r="K152" s="152"/>
      <c r="L152" s="152"/>
      <c r="M152" s="152"/>
      <c r="N152" s="152"/>
      <c r="O152" s="152"/>
      <c r="P152" s="152"/>
      <c r="Q152" s="152"/>
      <c r="R152" s="152"/>
      <c r="S152" s="152"/>
      <c r="T152" s="152"/>
      <c r="U152" s="152"/>
      <c r="V152" s="152"/>
      <c r="W152" s="152"/>
      <c r="X152" s="152"/>
      <c r="Y152" s="152"/>
      <c r="Z152" s="152"/>
      <c r="AA152" s="152"/>
      <c r="AB152" s="152"/>
      <c r="AC152" s="152"/>
      <c r="AD152" s="152"/>
    </row>
    <row r="153" spans="1:30" ht="15.75" customHeight="1" x14ac:dyDescent="0.25">
      <c r="A153" s="152"/>
      <c r="B153" s="152"/>
      <c r="C153" s="152"/>
      <c r="D153" s="152"/>
      <c r="E153" s="152"/>
      <c r="F153" s="152"/>
      <c r="G153" s="153"/>
      <c r="H153" s="152"/>
      <c r="I153" s="152"/>
      <c r="J153" s="152"/>
      <c r="K153" s="152"/>
      <c r="L153" s="152"/>
      <c r="M153" s="152"/>
      <c r="N153" s="152"/>
      <c r="O153" s="152"/>
      <c r="P153" s="152"/>
      <c r="Q153" s="152"/>
      <c r="R153" s="152"/>
      <c r="S153" s="152"/>
      <c r="T153" s="152"/>
      <c r="U153" s="152"/>
      <c r="V153" s="152"/>
      <c r="W153" s="152"/>
      <c r="X153" s="152"/>
      <c r="Y153" s="152"/>
      <c r="Z153" s="152"/>
      <c r="AA153" s="152"/>
      <c r="AB153" s="152"/>
      <c r="AC153" s="152"/>
      <c r="AD153" s="152"/>
    </row>
    <row r="154" spans="1:30" ht="15.75" customHeight="1" x14ac:dyDescent="0.25">
      <c r="A154" s="152"/>
      <c r="B154" s="152"/>
      <c r="C154" s="152"/>
      <c r="D154" s="152"/>
      <c r="E154" s="152"/>
      <c r="F154" s="152"/>
      <c r="G154" s="153"/>
      <c r="H154" s="152"/>
      <c r="I154" s="152"/>
      <c r="J154" s="152"/>
      <c r="K154" s="152"/>
      <c r="L154" s="152"/>
      <c r="M154" s="152"/>
      <c r="N154" s="152"/>
      <c r="O154" s="152"/>
      <c r="P154" s="152"/>
      <c r="Q154" s="152"/>
      <c r="R154" s="152"/>
      <c r="S154" s="152"/>
      <c r="T154" s="152"/>
      <c r="U154" s="152"/>
      <c r="V154" s="152"/>
      <c r="W154" s="152"/>
      <c r="X154" s="152"/>
      <c r="Y154" s="152"/>
      <c r="Z154" s="152"/>
      <c r="AA154" s="152"/>
      <c r="AB154" s="152"/>
      <c r="AC154" s="152"/>
      <c r="AD154" s="152"/>
    </row>
    <row r="155" spans="1:30" ht="15.75" customHeight="1" x14ac:dyDescent="0.25">
      <c r="A155" s="152"/>
      <c r="B155" s="152"/>
      <c r="C155" s="152"/>
      <c r="D155" s="152"/>
      <c r="E155" s="152"/>
      <c r="F155" s="152"/>
      <c r="G155" s="153"/>
      <c r="H155" s="152"/>
      <c r="I155" s="152"/>
      <c r="J155" s="152"/>
      <c r="K155" s="152"/>
      <c r="L155" s="152"/>
      <c r="M155" s="152"/>
      <c r="N155" s="152"/>
      <c r="O155" s="152"/>
      <c r="P155" s="152"/>
      <c r="Q155" s="152"/>
      <c r="R155" s="152"/>
      <c r="S155" s="152"/>
      <c r="T155" s="152"/>
      <c r="U155" s="152"/>
      <c r="V155" s="152"/>
      <c r="W155" s="152"/>
      <c r="X155" s="152"/>
      <c r="Y155" s="152"/>
      <c r="Z155" s="152"/>
      <c r="AA155" s="152"/>
      <c r="AB155" s="152"/>
      <c r="AC155" s="152"/>
      <c r="AD155" s="152"/>
    </row>
    <row r="156" spans="1:30" ht="15.75" customHeight="1" x14ac:dyDescent="0.25">
      <c r="A156" s="152"/>
      <c r="B156" s="152"/>
      <c r="C156" s="152"/>
      <c r="D156" s="152"/>
      <c r="E156" s="152"/>
      <c r="F156" s="152"/>
      <c r="G156" s="153"/>
      <c r="H156" s="152"/>
      <c r="I156" s="152"/>
      <c r="J156" s="152"/>
      <c r="K156" s="152"/>
      <c r="L156" s="152"/>
      <c r="M156" s="152"/>
      <c r="N156" s="152"/>
      <c r="O156" s="152"/>
      <c r="P156" s="152"/>
      <c r="Q156" s="152"/>
      <c r="R156" s="152"/>
      <c r="S156" s="152"/>
      <c r="T156" s="152"/>
      <c r="U156" s="152"/>
      <c r="V156" s="152"/>
      <c r="W156" s="152"/>
      <c r="X156" s="152"/>
      <c r="Y156" s="152"/>
      <c r="Z156" s="152"/>
      <c r="AA156" s="152"/>
      <c r="AB156" s="152"/>
      <c r="AC156" s="152"/>
      <c r="AD156" s="152"/>
    </row>
    <row r="157" spans="1:30" ht="15.75" customHeight="1" x14ac:dyDescent="0.25">
      <c r="A157" s="152"/>
      <c r="B157" s="152"/>
      <c r="C157" s="152"/>
      <c r="D157" s="152"/>
      <c r="E157" s="152"/>
      <c r="F157" s="152"/>
      <c r="G157" s="153"/>
      <c r="H157" s="152"/>
      <c r="I157" s="152"/>
      <c r="J157" s="152"/>
      <c r="K157" s="152"/>
      <c r="L157" s="152"/>
      <c r="M157" s="152"/>
      <c r="N157" s="152"/>
      <c r="O157" s="152"/>
      <c r="P157" s="152"/>
      <c r="Q157" s="152"/>
      <c r="R157" s="152"/>
      <c r="S157" s="152"/>
      <c r="T157" s="152"/>
      <c r="U157" s="152"/>
      <c r="V157" s="152"/>
      <c r="W157" s="152"/>
      <c r="X157" s="152"/>
      <c r="Y157" s="152"/>
      <c r="Z157" s="152"/>
      <c r="AA157" s="152"/>
      <c r="AB157" s="152"/>
      <c r="AC157" s="152"/>
      <c r="AD157" s="152"/>
    </row>
    <row r="158" spans="1:30" ht="15.75" customHeight="1" x14ac:dyDescent="0.25">
      <c r="A158" s="152"/>
      <c r="B158" s="152"/>
      <c r="C158" s="152"/>
      <c r="D158" s="152"/>
      <c r="E158" s="152"/>
      <c r="F158" s="152"/>
      <c r="G158" s="153"/>
      <c r="H158" s="152"/>
      <c r="I158" s="152"/>
      <c r="J158" s="152"/>
      <c r="K158" s="152"/>
      <c r="L158" s="152"/>
      <c r="M158" s="152"/>
      <c r="N158" s="152"/>
      <c r="O158" s="152"/>
      <c r="P158" s="152"/>
      <c r="Q158" s="152"/>
      <c r="R158" s="152"/>
      <c r="S158" s="152"/>
      <c r="T158" s="152"/>
      <c r="U158" s="152"/>
      <c r="V158" s="152"/>
      <c r="W158" s="152"/>
      <c r="X158" s="152"/>
      <c r="Y158" s="152"/>
      <c r="Z158" s="152"/>
      <c r="AA158" s="152"/>
      <c r="AB158" s="152"/>
      <c r="AC158" s="152"/>
      <c r="AD158" s="152"/>
    </row>
    <row r="159" spans="1:30" ht="15.75" customHeight="1" x14ac:dyDescent="0.25">
      <c r="A159" s="152"/>
      <c r="B159" s="152"/>
      <c r="C159" s="152"/>
      <c r="D159" s="152"/>
      <c r="E159" s="152"/>
      <c r="F159" s="152"/>
      <c r="G159" s="153"/>
      <c r="H159" s="152"/>
      <c r="I159" s="152"/>
      <c r="J159" s="152"/>
      <c r="K159" s="152"/>
      <c r="L159" s="152"/>
      <c r="M159" s="152"/>
      <c r="N159" s="152"/>
      <c r="O159" s="152"/>
      <c r="P159" s="152"/>
      <c r="Q159" s="152"/>
      <c r="R159" s="152"/>
      <c r="S159" s="152"/>
      <c r="T159" s="152"/>
      <c r="U159" s="152"/>
      <c r="V159" s="152"/>
      <c r="W159" s="152"/>
      <c r="X159" s="152"/>
      <c r="Y159" s="152"/>
      <c r="Z159" s="152"/>
      <c r="AA159" s="152"/>
      <c r="AB159" s="152"/>
      <c r="AC159" s="152"/>
      <c r="AD159" s="152"/>
    </row>
    <row r="160" spans="1:30" ht="15.75" customHeight="1" x14ac:dyDescent="0.25">
      <c r="A160" s="152"/>
      <c r="B160" s="152"/>
      <c r="C160" s="152"/>
      <c r="D160" s="152"/>
      <c r="E160" s="152"/>
      <c r="F160" s="152"/>
      <c r="G160" s="153"/>
      <c r="H160" s="152"/>
      <c r="I160" s="152"/>
      <c r="J160" s="152"/>
      <c r="K160" s="152"/>
      <c r="L160" s="152"/>
      <c r="M160" s="152"/>
      <c r="N160" s="152"/>
      <c r="O160" s="152"/>
      <c r="P160" s="152"/>
      <c r="Q160" s="152"/>
      <c r="R160" s="152"/>
      <c r="S160" s="152"/>
      <c r="T160" s="152"/>
      <c r="U160" s="152"/>
      <c r="V160" s="152"/>
      <c r="W160" s="152"/>
      <c r="X160" s="152"/>
      <c r="Y160" s="152"/>
      <c r="Z160" s="152"/>
      <c r="AA160" s="152"/>
      <c r="AB160" s="152"/>
      <c r="AC160" s="152"/>
      <c r="AD160" s="152"/>
    </row>
    <row r="161" spans="1:30" ht="15.75" customHeight="1" x14ac:dyDescent="0.25">
      <c r="A161" s="152"/>
      <c r="B161" s="152"/>
      <c r="C161" s="152"/>
      <c r="D161" s="152"/>
      <c r="E161" s="152"/>
      <c r="F161" s="152"/>
      <c r="G161" s="153"/>
      <c r="H161" s="152"/>
      <c r="I161" s="152"/>
      <c r="J161" s="152"/>
      <c r="K161" s="152"/>
      <c r="L161" s="152"/>
      <c r="M161" s="152"/>
      <c r="N161" s="152"/>
      <c r="O161" s="152"/>
      <c r="P161" s="152"/>
      <c r="Q161" s="152"/>
      <c r="R161" s="152"/>
      <c r="S161" s="152"/>
      <c r="T161" s="152"/>
      <c r="U161" s="152"/>
      <c r="V161" s="152"/>
      <c r="W161" s="152"/>
      <c r="X161" s="152"/>
      <c r="Y161" s="152"/>
      <c r="Z161" s="152"/>
      <c r="AA161" s="152"/>
      <c r="AB161" s="152"/>
      <c r="AC161" s="152"/>
      <c r="AD161" s="152"/>
    </row>
    <row r="162" spans="1:30" ht="15.75" customHeight="1" x14ac:dyDescent="0.25">
      <c r="A162" s="152"/>
      <c r="B162" s="152"/>
      <c r="C162" s="152"/>
      <c r="D162" s="152"/>
      <c r="E162" s="152"/>
      <c r="F162" s="152"/>
      <c r="G162" s="153"/>
      <c r="H162" s="152"/>
      <c r="I162" s="152"/>
      <c r="J162" s="152"/>
      <c r="K162" s="152"/>
      <c r="L162" s="152"/>
      <c r="M162" s="152"/>
      <c r="N162" s="152"/>
      <c r="O162" s="152"/>
      <c r="P162" s="152"/>
      <c r="Q162" s="152"/>
      <c r="R162" s="152"/>
      <c r="S162" s="152"/>
      <c r="T162" s="152"/>
      <c r="U162" s="152"/>
      <c r="V162" s="152"/>
      <c r="W162" s="152"/>
      <c r="X162" s="152"/>
      <c r="Y162" s="152"/>
      <c r="Z162" s="152"/>
      <c r="AA162" s="152"/>
      <c r="AB162" s="152"/>
      <c r="AC162" s="152"/>
      <c r="AD162" s="152"/>
    </row>
    <row r="163" spans="1:30" ht="15.75" customHeight="1" x14ac:dyDescent="0.25">
      <c r="A163" s="152"/>
      <c r="B163" s="152"/>
      <c r="C163" s="152"/>
      <c r="D163" s="152"/>
      <c r="E163" s="152"/>
      <c r="F163" s="152"/>
      <c r="G163" s="153"/>
      <c r="H163" s="152"/>
      <c r="I163" s="152"/>
      <c r="J163" s="152"/>
      <c r="K163" s="152"/>
      <c r="L163" s="152"/>
      <c r="M163" s="152"/>
      <c r="N163" s="152"/>
      <c r="O163" s="152"/>
      <c r="P163" s="152"/>
      <c r="Q163" s="152"/>
      <c r="R163" s="152"/>
      <c r="S163" s="152"/>
      <c r="T163" s="152"/>
      <c r="U163" s="152"/>
      <c r="V163" s="152"/>
      <c r="W163" s="152"/>
      <c r="X163" s="152"/>
      <c r="Y163" s="152"/>
      <c r="Z163" s="152"/>
      <c r="AA163" s="152"/>
      <c r="AB163" s="152"/>
      <c r="AC163" s="152"/>
      <c r="AD163" s="152"/>
    </row>
    <row r="164" spans="1:30" ht="15.75" customHeight="1" x14ac:dyDescent="0.25">
      <c r="A164" s="152"/>
      <c r="B164" s="152"/>
      <c r="C164" s="152"/>
      <c r="D164" s="152"/>
      <c r="E164" s="152"/>
      <c r="F164" s="152"/>
      <c r="G164" s="153"/>
      <c r="H164" s="152"/>
      <c r="I164" s="152"/>
      <c r="J164" s="152"/>
      <c r="K164" s="152"/>
      <c r="L164" s="152"/>
      <c r="M164" s="152"/>
      <c r="N164" s="152"/>
      <c r="O164" s="152"/>
      <c r="P164" s="152"/>
      <c r="Q164" s="152"/>
      <c r="R164" s="152"/>
      <c r="S164" s="152"/>
      <c r="T164" s="152"/>
      <c r="U164" s="152"/>
      <c r="V164" s="152"/>
      <c r="W164" s="152"/>
      <c r="X164" s="152"/>
      <c r="Y164" s="152"/>
      <c r="Z164" s="152"/>
      <c r="AA164" s="152"/>
      <c r="AB164" s="152"/>
      <c r="AC164" s="152"/>
      <c r="AD164" s="152"/>
    </row>
    <row r="165" spans="1:30" ht="15.75" customHeight="1" x14ac:dyDescent="0.25">
      <c r="A165" s="152"/>
      <c r="B165" s="152"/>
      <c r="C165" s="152"/>
      <c r="D165" s="152"/>
      <c r="E165" s="152"/>
      <c r="F165" s="152"/>
      <c r="G165" s="153"/>
      <c r="H165" s="152"/>
      <c r="I165" s="152"/>
      <c r="J165" s="152"/>
      <c r="K165" s="152"/>
      <c r="L165" s="152"/>
      <c r="M165" s="152"/>
      <c r="N165" s="152"/>
      <c r="O165" s="152"/>
      <c r="P165" s="152"/>
      <c r="Q165" s="152"/>
      <c r="R165" s="152"/>
      <c r="S165" s="152"/>
      <c r="T165" s="152"/>
      <c r="U165" s="152"/>
      <c r="V165" s="152"/>
      <c r="W165" s="152"/>
      <c r="X165" s="152"/>
      <c r="Y165" s="152"/>
      <c r="Z165" s="152"/>
      <c r="AA165" s="152"/>
      <c r="AB165" s="152"/>
      <c r="AC165" s="152"/>
      <c r="AD165" s="152"/>
    </row>
    <row r="166" spans="1:30" ht="15.75" customHeight="1" x14ac:dyDescent="0.25">
      <c r="A166" s="152"/>
      <c r="B166" s="152"/>
      <c r="C166" s="152"/>
      <c r="D166" s="152"/>
      <c r="E166" s="152"/>
      <c r="F166" s="152"/>
      <c r="G166" s="153"/>
      <c r="H166" s="152"/>
      <c r="I166" s="152"/>
      <c r="J166" s="152"/>
      <c r="K166" s="152"/>
      <c r="L166" s="152"/>
      <c r="M166" s="152"/>
      <c r="N166" s="152"/>
      <c r="O166" s="152"/>
      <c r="P166" s="152"/>
      <c r="Q166" s="152"/>
      <c r="R166" s="152"/>
      <c r="S166" s="152"/>
      <c r="T166" s="152"/>
      <c r="U166" s="152"/>
      <c r="V166" s="152"/>
      <c r="W166" s="152"/>
      <c r="X166" s="152"/>
      <c r="Y166" s="152"/>
      <c r="Z166" s="152"/>
      <c r="AA166" s="152"/>
      <c r="AB166" s="152"/>
      <c r="AC166" s="152"/>
      <c r="AD166" s="152"/>
    </row>
    <row r="167" spans="1:30" ht="15.75" customHeight="1" x14ac:dyDescent="0.25">
      <c r="A167" s="152"/>
      <c r="B167" s="152"/>
      <c r="C167" s="152"/>
      <c r="D167" s="152"/>
      <c r="E167" s="152"/>
      <c r="F167" s="152"/>
      <c r="G167" s="153"/>
      <c r="H167" s="152"/>
      <c r="I167" s="152"/>
      <c r="J167" s="152"/>
      <c r="K167" s="152"/>
      <c r="L167" s="152"/>
      <c r="M167" s="152"/>
      <c r="N167" s="152"/>
      <c r="O167" s="152"/>
      <c r="P167" s="152"/>
      <c r="Q167" s="152"/>
      <c r="R167" s="152"/>
      <c r="S167" s="152"/>
      <c r="T167" s="152"/>
      <c r="U167" s="152"/>
      <c r="V167" s="152"/>
      <c r="W167" s="152"/>
      <c r="X167" s="152"/>
      <c r="Y167" s="152"/>
      <c r="Z167" s="152"/>
      <c r="AA167" s="152"/>
      <c r="AB167" s="152"/>
      <c r="AC167" s="152"/>
      <c r="AD167" s="152"/>
    </row>
    <row r="168" spans="1:30" ht="15.75" customHeight="1" x14ac:dyDescent="0.25">
      <c r="A168" s="152"/>
      <c r="B168" s="152"/>
      <c r="C168" s="152"/>
      <c r="D168" s="152"/>
      <c r="E168" s="152"/>
      <c r="F168" s="152"/>
      <c r="G168" s="153"/>
      <c r="H168" s="152"/>
      <c r="I168" s="152"/>
      <c r="J168" s="152"/>
      <c r="K168" s="152"/>
      <c r="L168" s="152"/>
      <c r="M168" s="152"/>
      <c r="N168" s="152"/>
      <c r="O168" s="152"/>
      <c r="P168" s="152"/>
      <c r="Q168" s="152"/>
      <c r="R168" s="152"/>
      <c r="S168" s="152"/>
      <c r="T168" s="152"/>
      <c r="U168" s="152"/>
      <c r="V168" s="152"/>
      <c r="W168" s="152"/>
      <c r="X168" s="152"/>
      <c r="Y168" s="152"/>
      <c r="Z168" s="152"/>
      <c r="AA168" s="152"/>
      <c r="AB168" s="152"/>
      <c r="AC168" s="152"/>
      <c r="AD168" s="152"/>
    </row>
    <row r="169" spans="1:30" ht="15.75" customHeight="1" x14ac:dyDescent="0.25">
      <c r="A169" s="152"/>
      <c r="B169" s="152"/>
      <c r="C169" s="152"/>
      <c r="D169" s="152"/>
      <c r="E169" s="152"/>
      <c r="F169" s="152"/>
      <c r="G169" s="153"/>
      <c r="H169" s="152"/>
      <c r="I169" s="152"/>
      <c r="J169" s="152"/>
      <c r="K169" s="152"/>
      <c r="L169" s="152"/>
      <c r="M169" s="152"/>
      <c r="N169" s="152"/>
      <c r="O169" s="152"/>
      <c r="P169" s="152"/>
      <c r="Q169" s="152"/>
      <c r="R169" s="152"/>
      <c r="S169" s="152"/>
      <c r="T169" s="152"/>
      <c r="U169" s="152"/>
      <c r="V169" s="152"/>
      <c r="W169" s="152"/>
      <c r="X169" s="152"/>
      <c r="Y169" s="152"/>
      <c r="Z169" s="152"/>
      <c r="AA169" s="152"/>
      <c r="AB169" s="152"/>
      <c r="AC169" s="152"/>
      <c r="AD169" s="152"/>
    </row>
    <row r="170" spans="1:30" ht="15.75" customHeight="1" x14ac:dyDescent="0.25">
      <c r="A170" s="152"/>
      <c r="B170" s="152"/>
      <c r="C170" s="152"/>
      <c r="D170" s="152"/>
      <c r="E170" s="152"/>
      <c r="F170" s="152"/>
      <c r="G170" s="153"/>
      <c r="H170" s="152"/>
      <c r="I170" s="152"/>
      <c r="J170" s="152"/>
      <c r="K170" s="152"/>
      <c r="L170" s="152"/>
      <c r="M170" s="152"/>
      <c r="N170" s="152"/>
      <c r="O170" s="152"/>
      <c r="P170" s="152"/>
      <c r="Q170" s="152"/>
      <c r="R170" s="152"/>
      <c r="S170" s="152"/>
      <c r="T170" s="152"/>
      <c r="U170" s="152"/>
      <c r="V170" s="152"/>
      <c r="W170" s="152"/>
      <c r="X170" s="152"/>
      <c r="Y170" s="152"/>
      <c r="Z170" s="152"/>
      <c r="AA170" s="152"/>
      <c r="AB170" s="152"/>
      <c r="AC170" s="152"/>
      <c r="AD170" s="152"/>
    </row>
    <row r="171" spans="1:30" ht="15.75" customHeight="1" x14ac:dyDescent="0.25">
      <c r="A171" s="152"/>
      <c r="B171" s="152"/>
      <c r="C171" s="152"/>
      <c r="D171" s="152"/>
      <c r="E171" s="152"/>
      <c r="F171" s="152"/>
      <c r="G171" s="153"/>
      <c r="H171" s="152"/>
      <c r="I171" s="152"/>
      <c r="J171" s="152"/>
      <c r="K171" s="152"/>
      <c r="L171" s="152"/>
      <c r="M171" s="152"/>
      <c r="N171" s="152"/>
      <c r="O171" s="152"/>
      <c r="P171" s="152"/>
      <c r="Q171" s="152"/>
      <c r="R171" s="152"/>
      <c r="S171" s="152"/>
      <c r="T171" s="152"/>
      <c r="U171" s="152"/>
      <c r="V171" s="152"/>
      <c r="W171" s="152"/>
      <c r="X171" s="152"/>
      <c r="Y171" s="152"/>
      <c r="Z171" s="152"/>
      <c r="AA171" s="152"/>
      <c r="AB171" s="152"/>
      <c r="AC171" s="152"/>
      <c r="AD171" s="152"/>
    </row>
    <row r="172" spans="1:30" ht="15.75" customHeight="1" x14ac:dyDescent="0.25">
      <c r="A172" s="152"/>
      <c r="B172" s="152"/>
      <c r="C172" s="152"/>
      <c r="D172" s="152"/>
      <c r="E172" s="152"/>
      <c r="F172" s="152"/>
      <c r="G172" s="153"/>
      <c r="H172" s="152"/>
      <c r="I172" s="152"/>
      <c r="J172" s="152"/>
      <c r="K172" s="152"/>
      <c r="L172" s="152"/>
      <c r="M172" s="152"/>
      <c r="N172" s="152"/>
      <c r="O172" s="152"/>
      <c r="P172" s="152"/>
      <c r="Q172" s="152"/>
      <c r="R172" s="152"/>
      <c r="S172" s="152"/>
      <c r="T172" s="152"/>
      <c r="U172" s="152"/>
      <c r="V172" s="152"/>
      <c r="W172" s="152"/>
      <c r="X172" s="152"/>
      <c r="Y172" s="152"/>
      <c r="Z172" s="152"/>
      <c r="AA172" s="152"/>
      <c r="AB172" s="152"/>
      <c r="AC172" s="152"/>
      <c r="AD172" s="152"/>
    </row>
    <row r="173" spans="1:30" ht="15.75" customHeight="1" x14ac:dyDescent="0.25">
      <c r="A173" s="152"/>
      <c r="B173" s="152"/>
      <c r="C173" s="152"/>
      <c r="D173" s="152"/>
      <c r="E173" s="152"/>
      <c r="F173" s="152"/>
      <c r="G173" s="153"/>
      <c r="H173" s="152"/>
      <c r="I173" s="152"/>
      <c r="J173" s="152"/>
      <c r="K173" s="152"/>
      <c r="L173" s="152"/>
      <c r="M173" s="152"/>
      <c r="N173" s="152"/>
      <c r="O173" s="152"/>
      <c r="P173" s="152"/>
      <c r="Q173" s="152"/>
      <c r="R173" s="152"/>
      <c r="S173" s="152"/>
      <c r="T173" s="152"/>
      <c r="U173" s="152"/>
      <c r="V173" s="152"/>
      <c r="W173" s="152"/>
      <c r="X173" s="152"/>
      <c r="Y173" s="152"/>
      <c r="Z173" s="152"/>
      <c r="AA173" s="152"/>
      <c r="AB173" s="152"/>
      <c r="AC173" s="152"/>
      <c r="AD173" s="152"/>
    </row>
    <row r="174" spans="1:30" ht="15.75" customHeight="1" x14ac:dyDescent="0.25">
      <c r="A174" s="152"/>
      <c r="B174" s="152"/>
      <c r="C174" s="152"/>
      <c r="D174" s="152"/>
      <c r="E174" s="152"/>
      <c r="F174" s="152"/>
      <c r="G174" s="153"/>
      <c r="H174" s="152"/>
      <c r="I174" s="152"/>
      <c r="J174" s="152"/>
      <c r="K174" s="152"/>
      <c r="L174" s="152"/>
      <c r="M174" s="152"/>
      <c r="N174" s="152"/>
      <c r="O174" s="152"/>
      <c r="P174" s="152"/>
      <c r="Q174" s="152"/>
      <c r="R174" s="152"/>
      <c r="S174" s="152"/>
      <c r="T174" s="152"/>
      <c r="U174" s="152"/>
      <c r="V174" s="152"/>
      <c r="W174" s="152"/>
      <c r="X174" s="152"/>
      <c r="Y174" s="152"/>
      <c r="Z174" s="152"/>
      <c r="AA174" s="152"/>
      <c r="AB174" s="152"/>
      <c r="AC174" s="152"/>
      <c r="AD174" s="152"/>
    </row>
    <row r="175" spans="1:30" ht="15.75" customHeight="1" x14ac:dyDescent="0.25">
      <c r="A175" s="152"/>
      <c r="B175" s="152"/>
      <c r="C175" s="152"/>
      <c r="D175" s="152"/>
      <c r="E175" s="152"/>
      <c r="F175" s="152"/>
      <c r="G175" s="153"/>
      <c r="H175" s="152"/>
      <c r="I175" s="152"/>
      <c r="J175" s="152"/>
      <c r="K175" s="152"/>
      <c r="L175" s="152"/>
      <c r="M175" s="152"/>
      <c r="N175" s="152"/>
      <c r="O175" s="152"/>
      <c r="P175" s="152"/>
      <c r="Q175" s="152"/>
      <c r="R175" s="152"/>
      <c r="S175" s="152"/>
      <c r="T175" s="152"/>
      <c r="U175" s="152"/>
      <c r="V175" s="152"/>
      <c r="W175" s="152"/>
      <c r="X175" s="152"/>
      <c r="Y175" s="152"/>
      <c r="Z175" s="152"/>
      <c r="AA175" s="152"/>
      <c r="AB175" s="152"/>
      <c r="AC175" s="152"/>
      <c r="AD175" s="152"/>
    </row>
    <row r="176" spans="1:30" ht="15.75" customHeight="1" x14ac:dyDescent="0.25">
      <c r="A176" s="152"/>
      <c r="B176" s="152"/>
      <c r="C176" s="152"/>
      <c r="D176" s="152"/>
      <c r="E176" s="152"/>
      <c r="F176" s="152"/>
      <c r="G176" s="153"/>
      <c r="H176" s="152"/>
      <c r="I176" s="152"/>
      <c r="J176" s="152"/>
      <c r="K176" s="152"/>
      <c r="L176" s="152"/>
      <c r="M176" s="152"/>
      <c r="N176" s="152"/>
      <c r="O176" s="152"/>
      <c r="P176" s="152"/>
      <c r="Q176" s="152"/>
      <c r="R176" s="152"/>
      <c r="S176" s="152"/>
      <c r="T176" s="152"/>
      <c r="U176" s="152"/>
      <c r="V176" s="152"/>
      <c r="W176" s="152"/>
      <c r="X176" s="152"/>
      <c r="Y176" s="152"/>
      <c r="Z176" s="152"/>
      <c r="AA176" s="152"/>
      <c r="AB176" s="152"/>
      <c r="AC176" s="152"/>
      <c r="AD176" s="152"/>
    </row>
    <row r="177" spans="1:30" ht="15.75" customHeight="1" x14ac:dyDescent="0.25">
      <c r="A177" s="152"/>
      <c r="B177" s="152"/>
      <c r="C177" s="152"/>
      <c r="D177" s="152"/>
      <c r="E177" s="152"/>
      <c r="F177" s="152"/>
      <c r="G177" s="153"/>
      <c r="H177" s="152"/>
      <c r="I177" s="152"/>
      <c r="J177" s="152"/>
      <c r="K177" s="152"/>
      <c r="L177" s="152"/>
      <c r="M177" s="152"/>
      <c r="N177" s="152"/>
      <c r="O177" s="152"/>
      <c r="P177" s="152"/>
      <c r="Q177" s="152"/>
      <c r="R177" s="152"/>
      <c r="S177" s="152"/>
      <c r="T177" s="152"/>
      <c r="U177" s="152"/>
      <c r="V177" s="152"/>
      <c r="W177" s="152"/>
      <c r="X177" s="152"/>
      <c r="Y177" s="152"/>
      <c r="Z177" s="152"/>
      <c r="AA177" s="152"/>
      <c r="AB177" s="152"/>
      <c r="AC177" s="152"/>
      <c r="AD177" s="152"/>
    </row>
    <row r="178" spans="1:30" ht="15.75" customHeight="1" x14ac:dyDescent="0.25">
      <c r="A178" s="152"/>
      <c r="B178" s="152"/>
      <c r="C178" s="152"/>
      <c r="D178" s="152"/>
      <c r="E178" s="152"/>
      <c r="F178" s="152"/>
      <c r="G178" s="153"/>
      <c r="H178" s="152"/>
      <c r="I178" s="152"/>
      <c r="J178" s="152"/>
      <c r="K178" s="152"/>
      <c r="L178" s="152"/>
      <c r="M178" s="152"/>
      <c r="N178" s="152"/>
      <c r="O178" s="152"/>
      <c r="P178" s="152"/>
      <c r="Q178" s="152"/>
      <c r="R178" s="152"/>
      <c r="S178" s="152"/>
      <c r="T178" s="152"/>
      <c r="U178" s="152"/>
      <c r="V178" s="152"/>
      <c r="W178" s="152"/>
      <c r="X178" s="152"/>
      <c r="Y178" s="152"/>
      <c r="Z178" s="152"/>
      <c r="AA178" s="152"/>
      <c r="AB178" s="152"/>
      <c r="AC178" s="152"/>
      <c r="AD178" s="152"/>
    </row>
    <row r="179" spans="1:30" ht="15.75" customHeight="1" x14ac:dyDescent="0.25">
      <c r="A179" s="152"/>
      <c r="B179" s="152"/>
      <c r="C179" s="152"/>
      <c r="D179" s="152"/>
      <c r="E179" s="152"/>
      <c r="F179" s="152"/>
      <c r="G179" s="153"/>
      <c r="H179" s="152"/>
      <c r="I179" s="152"/>
      <c r="J179" s="152"/>
      <c r="K179" s="152"/>
      <c r="L179" s="152"/>
      <c r="M179" s="152"/>
      <c r="N179" s="152"/>
      <c r="O179" s="152"/>
      <c r="P179" s="152"/>
      <c r="Q179" s="152"/>
      <c r="R179" s="152"/>
      <c r="S179" s="152"/>
      <c r="T179" s="152"/>
      <c r="U179" s="152"/>
      <c r="V179" s="152"/>
      <c r="W179" s="152"/>
      <c r="X179" s="152"/>
      <c r="Y179" s="152"/>
      <c r="Z179" s="152"/>
      <c r="AA179" s="152"/>
      <c r="AB179" s="152"/>
      <c r="AC179" s="152"/>
      <c r="AD179" s="152"/>
    </row>
    <row r="180" spans="1:30" ht="15.75" customHeight="1" x14ac:dyDescent="0.25">
      <c r="A180" s="152"/>
      <c r="B180" s="152"/>
      <c r="C180" s="152"/>
      <c r="D180" s="152"/>
      <c r="E180" s="152"/>
      <c r="F180" s="152"/>
      <c r="G180" s="153"/>
      <c r="H180" s="152"/>
      <c r="I180" s="152"/>
      <c r="J180" s="152"/>
      <c r="K180" s="152"/>
      <c r="L180" s="152"/>
      <c r="M180" s="152"/>
      <c r="N180" s="152"/>
      <c r="O180" s="152"/>
      <c r="P180" s="152"/>
      <c r="Q180" s="152"/>
      <c r="R180" s="152"/>
      <c r="S180" s="152"/>
      <c r="T180" s="152"/>
      <c r="U180" s="152"/>
      <c r="V180" s="152"/>
      <c r="W180" s="152"/>
      <c r="X180" s="152"/>
      <c r="Y180" s="152"/>
      <c r="Z180" s="152"/>
      <c r="AA180" s="152"/>
      <c r="AB180" s="152"/>
      <c r="AC180" s="152"/>
      <c r="AD180" s="152"/>
    </row>
    <row r="181" spans="1:30" ht="15.75" customHeight="1" x14ac:dyDescent="0.25">
      <c r="A181" s="152"/>
      <c r="B181" s="152"/>
      <c r="C181" s="152"/>
      <c r="D181" s="152"/>
      <c r="E181" s="152"/>
      <c r="F181" s="152"/>
      <c r="G181" s="153"/>
      <c r="H181" s="152"/>
      <c r="I181" s="152"/>
      <c r="J181" s="152"/>
      <c r="K181" s="152"/>
      <c r="L181" s="152"/>
      <c r="M181" s="152"/>
      <c r="N181" s="152"/>
      <c r="O181" s="152"/>
      <c r="P181" s="152"/>
      <c r="Q181" s="152"/>
      <c r="R181" s="152"/>
      <c r="S181" s="152"/>
      <c r="T181" s="152"/>
      <c r="U181" s="152"/>
      <c r="V181" s="152"/>
      <c r="W181" s="152"/>
      <c r="X181" s="152"/>
      <c r="Y181" s="152"/>
      <c r="Z181" s="152"/>
      <c r="AA181" s="152"/>
      <c r="AB181" s="152"/>
      <c r="AC181" s="152"/>
      <c r="AD181" s="152"/>
    </row>
    <row r="182" spans="1:30" ht="15.75" customHeight="1" x14ac:dyDescent="0.25">
      <c r="A182" s="152"/>
      <c r="B182" s="152"/>
      <c r="C182" s="152"/>
      <c r="D182" s="152"/>
      <c r="E182" s="152"/>
      <c r="F182" s="152"/>
      <c r="G182" s="153"/>
      <c r="H182" s="152"/>
      <c r="I182" s="152"/>
      <c r="J182" s="152"/>
      <c r="K182" s="152"/>
      <c r="L182" s="152"/>
      <c r="M182" s="152"/>
      <c r="N182" s="152"/>
      <c r="O182" s="152"/>
      <c r="P182" s="152"/>
      <c r="Q182" s="152"/>
      <c r="R182" s="152"/>
      <c r="S182" s="152"/>
      <c r="T182" s="152"/>
      <c r="U182" s="152"/>
      <c r="V182" s="152"/>
      <c r="W182" s="152"/>
      <c r="X182" s="152"/>
      <c r="Y182" s="152"/>
      <c r="Z182" s="152"/>
      <c r="AA182" s="152"/>
      <c r="AB182" s="152"/>
      <c r="AC182" s="152"/>
      <c r="AD182" s="152"/>
    </row>
    <row r="183" spans="1:30" ht="15.75" customHeight="1" x14ac:dyDescent="0.25">
      <c r="A183" s="152"/>
      <c r="B183" s="152"/>
      <c r="C183" s="152"/>
      <c r="D183" s="152"/>
      <c r="E183" s="152"/>
      <c r="F183" s="152"/>
      <c r="G183" s="153"/>
      <c r="H183" s="152"/>
      <c r="I183" s="152"/>
      <c r="J183" s="152"/>
      <c r="K183" s="152"/>
      <c r="L183" s="152"/>
      <c r="M183" s="152"/>
      <c r="N183" s="152"/>
      <c r="O183" s="152"/>
      <c r="P183" s="152"/>
      <c r="Q183" s="152"/>
      <c r="R183" s="152"/>
      <c r="S183" s="152"/>
      <c r="T183" s="152"/>
      <c r="U183" s="152"/>
      <c r="V183" s="152"/>
      <c r="W183" s="152"/>
      <c r="X183" s="152"/>
      <c r="Y183" s="152"/>
      <c r="Z183" s="152"/>
      <c r="AA183" s="152"/>
      <c r="AB183" s="152"/>
      <c r="AC183" s="152"/>
      <c r="AD183" s="152"/>
    </row>
    <row r="184" spans="1:30" ht="15.75" customHeight="1" x14ac:dyDescent="0.25">
      <c r="A184" s="152"/>
      <c r="B184" s="152"/>
      <c r="C184" s="152"/>
      <c r="D184" s="152"/>
      <c r="E184" s="152"/>
      <c r="F184" s="152"/>
      <c r="G184" s="153"/>
      <c r="H184" s="152"/>
      <c r="I184" s="152"/>
      <c r="J184" s="152"/>
      <c r="K184" s="152"/>
      <c r="L184" s="152"/>
      <c r="M184" s="152"/>
      <c r="N184" s="152"/>
      <c r="O184" s="152"/>
      <c r="P184" s="152"/>
      <c r="Q184" s="152"/>
      <c r="R184" s="152"/>
      <c r="S184" s="152"/>
      <c r="T184" s="152"/>
      <c r="U184" s="152"/>
      <c r="V184" s="152"/>
      <c r="W184" s="152"/>
      <c r="X184" s="152"/>
      <c r="Y184" s="152"/>
      <c r="Z184" s="152"/>
      <c r="AA184" s="152"/>
      <c r="AB184" s="152"/>
      <c r="AC184" s="152"/>
      <c r="AD184" s="152"/>
    </row>
    <row r="185" spans="1:30" ht="15.75" customHeight="1" x14ac:dyDescent="0.25">
      <c r="A185" s="152"/>
      <c r="B185" s="152"/>
      <c r="C185" s="152"/>
      <c r="D185" s="152"/>
      <c r="E185" s="152"/>
      <c r="F185" s="152"/>
      <c r="G185" s="153"/>
      <c r="H185" s="152"/>
      <c r="I185" s="152"/>
      <c r="J185" s="152"/>
      <c r="K185" s="152"/>
      <c r="L185" s="152"/>
      <c r="M185" s="152"/>
      <c r="N185" s="152"/>
      <c r="O185" s="152"/>
      <c r="P185" s="152"/>
      <c r="Q185" s="152"/>
      <c r="R185" s="152"/>
      <c r="S185" s="152"/>
      <c r="T185" s="152"/>
      <c r="U185" s="152"/>
      <c r="V185" s="152"/>
      <c r="W185" s="152"/>
      <c r="X185" s="152"/>
      <c r="Y185" s="152"/>
      <c r="Z185" s="152"/>
      <c r="AA185" s="152"/>
      <c r="AB185" s="152"/>
      <c r="AC185" s="152"/>
      <c r="AD185" s="152"/>
    </row>
    <row r="186" spans="1:30" ht="15.75" customHeight="1" x14ac:dyDescent="0.25">
      <c r="A186" s="152"/>
      <c r="B186" s="152"/>
      <c r="C186" s="152"/>
      <c r="D186" s="152"/>
      <c r="E186" s="152"/>
      <c r="F186" s="152"/>
      <c r="G186" s="153"/>
      <c r="H186" s="152"/>
      <c r="I186" s="152"/>
      <c r="J186" s="152"/>
      <c r="K186" s="152"/>
      <c r="L186" s="152"/>
      <c r="M186" s="152"/>
      <c r="N186" s="152"/>
      <c r="O186" s="152"/>
      <c r="P186" s="152"/>
      <c r="Q186" s="152"/>
      <c r="R186" s="152"/>
      <c r="S186" s="152"/>
      <c r="T186" s="152"/>
      <c r="U186" s="152"/>
      <c r="V186" s="152"/>
      <c r="W186" s="152"/>
      <c r="X186" s="152"/>
      <c r="Y186" s="152"/>
      <c r="Z186" s="152"/>
      <c r="AA186" s="152"/>
      <c r="AB186" s="152"/>
      <c r="AC186" s="152"/>
      <c r="AD186" s="152"/>
    </row>
    <row r="187" spans="1:30" ht="15.75" customHeight="1" x14ac:dyDescent="0.25">
      <c r="A187" s="152"/>
      <c r="B187" s="152"/>
      <c r="C187" s="152"/>
      <c r="D187" s="152"/>
      <c r="E187" s="152"/>
      <c r="F187" s="152"/>
      <c r="G187" s="153"/>
      <c r="H187" s="152"/>
      <c r="I187" s="152"/>
      <c r="J187" s="152"/>
      <c r="K187" s="152"/>
      <c r="L187" s="152"/>
      <c r="M187" s="152"/>
      <c r="N187" s="152"/>
      <c r="O187" s="152"/>
      <c r="P187" s="152"/>
      <c r="Q187" s="152"/>
      <c r="R187" s="152"/>
      <c r="S187" s="152"/>
      <c r="T187" s="152"/>
      <c r="U187" s="152"/>
      <c r="V187" s="152"/>
      <c r="W187" s="152"/>
      <c r="X187" s="152"/>
      <c r="Y187" s="152"/>
      <c r="Z187" s="152"/>
      <c r="AA187" s="152"/>
      <c r="AB187" s="152"/>
      <c r="AC187" s="152"/>
      <c r="AD187" s="152"/>
    </row>
    <row r="188" spans="1:30" ht="15.75" customHeight="1" x14ac:dyDescent="0.25">
      <c r="A188" s="152"/>
      <c r="B188" s="152"/>
      <c r="C188" s="152"/>
      <c r="D188" s="152"/>
      <c r="E188" s="152"/>
      <c r="F188" s="152"/>
      <c r="G188" s="153"/>
      <c r="H188" s="152"/>
      <c r="I188" s="152"/>
      <c r="J188" s="152"/>
      <c r="K188" s="152"/>
      <c r="L188" s="152"/>
      <c r="M188" s="152"/>
      <c r="N188" s="152"/>
      <c r="O188" s="152"/>
      <c r="P188" s="152"/>
      <c r="Q188" s="152"/>
      <c r="R188" s="152"/>
      <c r="S188" s="152"/>
      <c r="T188" s="152"/>
      <c r="U188" s="152"/>
      <c r="V188" s="152"/>
      <c r="W188" s="152"/>
      <c r="X188" s="152"/>
      <c r="Y188" s="152"/>
      <c r="Z188" s="152"/>
      <c r="AA188" s="152"/>
      <c r="AB188" s="152"/>
      <c r="AC188" s="152"/>
      <c r="AD188" s="152"/>
    </row>
    <row r="189" spans="1:30" ht="15.75" customHeight="1" x14ac:dyDescent="0.25">
      <c r="A189" s="152"/>
      <c r="B189" s="152"/>
      <c r="C189" s="152"/>
      <c r="D189" s="152"/>
      <c r="E189" s="152"/>
      <c r="F189" s="152"/>
      <c r="G189" s="153"/>
      <c r="H189" s="152"/>
      <c r="I189" s="152"/>
      <c r="J189" s="152"/>
      <c r="K189" s="152"/>
      <c r="L189" s="152"/>
      <c r="M189" s="152"/>
      <c r="N189" s="152"/>
      <c r="O189" s="152"/>
      <c r="P189" s="152"/>
      <c r="Q189" s="152"/>
      <c r="R189" s="152"/>
      <c r="S189" s="152"/>
      <c r="T189" s="152"/>
      <c r="U189" s="152"/>
      <c r="V189" s="152"/>
      <c r="W189" s="152"/>
      <c r="X189" s="152"/>
      <c r="Y189" s="152"/>
      <c r="Z189" s="152"/>
      <c r="AA189" s="152"/>
      <c r="AB189" s="152"/>
      <c r="AC189" s="152"/>
      <c r="AD189" s="152"/>
    </row>
    <row r="190" spans="1:30" ht="15.75" customHeight="1" x14ac:dyDescent="0.25">
      <c r="A190" s="152"/>
      <c r="B190" s="152"/>
      <c r="C190" s="152"/>
      <c r="D190" s="152"/>
      <c r="E190" s="152"/>
      <c r="F190" s="152"/>
      <c r="G190" s="153"/>
      <c r="H190" s="152"/>
      <c r="I190" s="152"/>
      <c r="J190" s="152"/>
      <c r="K190" s="152"/>
      <c r="L190" s="152"/>
      <c r="M190" s="152"/>
      <c r="N190" s="152"/>
      <c r="O190" s="152"/>
      <c r="P190" s="152"/>
      <c r="Q190" s="152"/>
      <c r="R190" s="152"/>
      <c r="S190" s="152"/>
      <c r="T190" s="152"/>
      <c r="U190" s="152"/>
      <c r="V190" s="152"/>
      <c r="W190" s="152"/>
      <c r="X190" s="152"/>
      <c r="Y190" s="152"/>
      <c r="Z190" s="152"/>
      <c r="AA190" s="152"/>
      <c r="AB190" s="152"/>
      <c r="AC190" s="152"/>
      <c r="AD190" s="152"/>
    </row>
    <row r="191" spans="1:30" ht="15.75" customHeight="1" x14ac:dyDescent="0.25">
      <c r="A191" s="152"/>
      <c r="B191" s="152"/>
      <c r="C191" s="152"/>
      <c r="D191" s="152"/>
      <c r="E191" s="152"/>
      <c r="F191" s="152"/>
      <c r="G191" s="153"/>
      <c r="H191" s="152"/>
      <c r="I191" s="152"/>
      <c r="J191" s="152"/>
      <c r="K191" s="152"/>
      <c r="L191" s="152"/>
      <c r="M191" s="152"/>
      <c r="N191" s="152"/>
      <c r="O191" s="152"/>
      <c r="P191" s="152"/>
      <c r="Q191" s="152"/>
      <c r="R191" s="152"/>
      <c r="S191" s="152"/>
      <c r="T191" s="152"/>
      <c r="U191" s="152"/>
      <c r="V191" s="152"/>
      <c r="W191" s="152"/>
      <c r="X191" s="152"/>
      <c r="Y191" s="152"/>
      <c r="Z191" s="152"/>
      <c r="AA191" s="152"/>
      <c r="AB191" s="152"/>
      <c r="AC191" s="152"/>
      <c r="AD191" s="152"/>
    </row>
    <row r="192" spans="1:30" ht="15.75" customHeight="1" x14ac:dyDescent="0.25">
      <c r="A192" s="152"/>
      <c r="B192" s="152"/>
      <c r="C192" s="152"/>
      <c r="D192" s="152"/>
      <c r="E192" s="152"/>
      <c r="F192" s="152"/>
      <c r="G192" s="153"/>
      <c r="H192" s="152"/>
      <c r="I192" s="152"/>
      <c r="J192" s="152"/>
      <c r="K192" s="152"/>
      <c r="L192" s="152"/>
      <c r="M192" s="152"/>
      <c r="N192" s="152"/>
      <c r="O192" s="152"/>
      <c r="P192" s="152"/>
      <c r="Q192" s="152"/>
      <c r="R192" s="152"/>
      <c r="S192" s="152"/>
      <c r="T192" s="152"/>
      <c r="U192" s="152"/>
      <c r="V192" s="152"/>
      <c r="W192" s="152"/>
      <c r="X192" s="152"/>
      <c r="Y192" s="152"/>
      <c r="Z192" s="152"/>
      <c r="AA192" s="152"/>
      <c r="AB192" s="152"/>
      <c r="AC192" s="152"/>
      <c r="AD192" s="152"/>
    </row>
    <row r="193" spans="1:30" ht="15.75" customHeight="1" x14ac:dyDescent="0.25">
      <c r="A193" s="152"/>
      <c r="B193" s="152"/>
      <c r="C193" s="152"/>
      <c r="D193" s="152"/>
      <c r="E193" s="152"/>
      <c r="F193" s="152"/>
      <c r="G193" s="153"/>
      <c r="H193" s="152"/>
      <c r="I193" s="152"/>
      <c r="J193" s="152"/>
      <c r="K193" s="152"/>
      <c r="L193" s="152"/>
      <c r="M193" s="152"/>
      <c r="N193" s="152"/>
      <c r="O193" s="152"/>
      <c r="P193" s="152"/>
      <c r="Q193" s="152"/>
      <c r="R193" s="152"/>
      <c r="S193" s="152"/>
      <c r="T193" s="152"/>
      <c r="U193" s="152"/>
      <c r="V193" s="152"/>
      <c r="W193" s="152"/>
      <c r="X193" s="152"/>
      <c r="Y193" s="152"/>
      <c r="Z193" s="152"/>
      <c r="AA193" s="152"/>
      <c r="AB193" s="152"/>
      <c r="AC193" s="152"/>
      <c r="AD193" s="152"/>
    </row>
    <row r="194" spans="1:30" ht="15.75" customHeight="1" x14ac:dyDescent="0.25">
      <c r="A194" s="152"/>
      <c r="B194" s="152"/>
      <c r="C194" s="152"/>
      <c r="D194" s="152"/>
      <c r="E194" s="152"/>
      <c r="F194" s="152"/>
      <c r="G194" s="153"/>
      <c r="H194" s="152"/>
      <c r="I194" s="152"/>
      <c r="J194" s="152"/>
      <c r="K194" s="152"/>
      <c r="L194" s="152"/>
      <c r="M194" s="152"/>
      <c r="N194" s="152"/>
      <c r="O194" s="152"/>
      <c r="P194" s="152"/>
      <c r="Q194" s="152"/>
      <c r="R194" s="152"/>
      <c r="S194" s="152"/>
      <c r="T194" s="152"/>
      <c r="U194" s="152"/>
      <c r="V194" s="152"/>
      <c r="W194" s="152"/>
      <c r="X194" s="152"/>
      <c r="Y194" s="152"/>
      <c r="Z194" s="152"/>
      <c r="AA194" s="152"/>
      <c r="AB194" s="152"/>
      <c r="AC194" s="152"/>
      <c r="AD194" s="152"/>
    </row>
    <row r="195" spans="1:30" ht="15.75" customHeight="1" x14ac:dyDescent="0.25">
      <c r="A195" s="152"/>
      <c r="B195" s="152"/>
      <c r="C195" s="152"/>
      <c r="D195" s="152"/>
      <c r="E195" s="152"/>
      <c r="F195" s="152"/>
      <c r="G195" s="153"/>
      <c r="H195" s="152"/>
      <c r="I195" s="152"/>
      <c r="J195" s="152"/>
      <c r="K195" s="152"/>
      <c r="L195" s="152"/>
      <c r="M195" s="152"/>
      <c r="N195" s="152"/>
      <c r="O195" s="152"/>
      <c r="P195" s="152"/>
      <c r="Q195" s="152"/>
      <c r="R195" s="152"/>
      <c r="S195" s="152"/>
      <c r="T195" s="152"/>
      <c r="U195" s="152"/>
      <c r="V195" s="152"/>
      <c r="W195" s="152"/>
      <c r="X195" s="152"/>
      <c r="Y195" s="152"/>
      <c r="Z195" s="152"/>
      <c r="AA195" s="152"/>
      <c r="AB195" s="152"/>
      <c r="AC195" s="152"/>
      <c r="AD195" s="152"/>
    </row>
    <row r="196" spans="1:30" ht="15.75" customHeight="1" x14ac:dyDescent="0.25">
      <c r="A196" s="152"/>
      <c r="B196" s="152"/>
      <c r="C196" s="152"/>
      <c r="D196" s="152"/>
      <c r="E196" s="152"/>
      <c r="F196" s="152"/>
      <c r="G196" s="153"/>
      <c r="H196" s="152"/>
      <c r="I196" s="152"/>
      <c r="J196" s="152"/>
      <c r="K196" s="152"/>
      <c r="L196" s="152"/>
      <c r="M196" s="152"/>
      <c r="N196" s="152"/>
      <c r="O196" s="152"/>
      <c r="P196" s="152"/>
      <c r="Q196" s="152"/>
      <c r="R196" s="152"/>
      <c r="S196" s="152"/>
      <c r="T196" s="152"/>
      <c r="U196" s="152"/>
      <c r="V196" s="152"/>
      <c r="W196" s="152"/>
      <c r="X196" s="152"/>
      <c r="Y196" s="152"/>
      <c r="Z196" s="152"/>
      <c r="AA196" s="152"/>
      <c r="AB196" s="152"/>
      <c r="AC196" s="152"/>
      <c r="AD196" s="152"/>
    </row>
    <row r="197" spans="1:30" ht="15.75" customHeight="1" x14ac:dyDescent="0.25">
      <c r="A197" s="152"/>
      <c r="B197" s="152"/>
      <c r="C197" s="152"/>
      <c r="D197" s="152"/>
      <c r="E197" s="152"/>
      <c r="F197" s="152"/>
      <c r="G197" s="153"/>
      <c r="H197" s="152"/>
      <c r="I197" s="152"/>
      <c r="J197" s="152"/>
      <c r="K197" s="152"/>
      <c r="L197" s="152"/>
      <c r="M197" s="152"/>
      <c r="N197" s="152"/>
      <c r="O197" s="152"/>
      <c r="P197" s="152"/>
      <c r="Q197" s="152"/>
      <c r="R197" s="152"/>
      <c r="S197" s="152"/>
      <c r="T197" s="152"/>
      <c r="U197" s="152"/>
      <c r="V197" s="152"/>
      <c r="W197" s="152"/>
      <c r="X197" s="152"/>
      <c r="Y197" s="152"/>
      <c r="Z197" s="152"/>
      <c r="AA197" s="152"/>
      <c r="AB197" s="152"/>
      <c r="AC197" s="152"/>
      <c r="AD197" s="152"/>
    </row>
    <row r="198" spans="1:30" ht="15.75" customHeight="1" x14ac:dyDescent="0.25">
      <c r="A198" s="152"/>
      <c r="B198" s="152"/>
      <c r="C198" s="152"/>
      <c r="D198" s="152"/>
      <c r="E198" s="152"/>
      <c r="F198" s="152"/>
      <c r="G198" s="153"/>
      <c r="H198" s="152"/>
      <c r="I198" s="152"/>
      <c r="J198" s="152"/>
      <c r="K198" s="152"/>
      <c r="L198" s="152"/>
      <c r="M198" s="152"/>
      <c r="N198" s="152"/>
      <c r="O198" s="152"/>
      <c r="P198" s="152"/>
      <c r="Q198" s="152"/>
      <c r="R198" s="152"/>
      <c r="S198" s="152"/>
      <c r="T198" s="152"/>
      <c r="U198" s="152"/>
      <c r="V198" s="152"/>
      <c r="W198" s="152"/>
      <c r="X198" s="152"/>
      <c r="Y198" s="152"/>
      <c r="Z198" s="152"/>
      <c r="AA198" s="152"/>
      <c r="AB198" s="152"/>
      <c r="AC198" s="152"/>
      <c r="AD198" s="152"/>
    </row>
    <row r="199" spans="1:30" ht="15.75" customHeight="1" x14ac:dyDescent="0.25">
      <c r="A199" s="152"/>
      <c r="B199" s="152"/>
      <c r="C199" s="152"/>
      <c r="D199" s="152"/>
      <c r="E199" s="152"/>
      <c r="F199" s="152"/>
      <c r="G199" s="153"/>
      <c r="H199" s="152"/>
      <c r="I199" s="152"/>
      <c r="J199" s="152"/>
      <c r="K199" s="152"/>
      <c r="L199" s="152"/>
      <c r="M199" s="152"/>
      <c r="N199" s="152"/>
      <c r="O199" s="152"/>
      <c r="P199" s="152"/>
      <c r="Q199" s="152"/>
      <c r="R199" s="152"/>
      <c r="S199" s="152"/>
      <c r="T199" s="152"/>
      <c r="U199" s="152"/>
      <c r="V199" s="152"/>
      <c r="W199" s="152"/>
      <c r="X199" s="152"/>
      <c r="Y199" s="152"/>
      <c r="Z199" s="152"/>
      <c r="AA199" s="152"/>
      <c r="AB199" s="152"/>
      <c r="AC199" s="152"/>
      <c r="AD199" s="152"/>
    </row>
    <row r="200" spans="1:30" ht="15.75" customHeight="1" x14ac:dyDescent="0.25">
      <c r="A200" s="152"/>
      <c r="B200" s="152"/>
      <c r="C200" s="152"/>
      <c r="D200" s="152"/>
      <c r="E200" s="152"/>
      <c r="F200" s="152"/>
      <c r="G200" s="153"/>
      <c r="H200" s="152"/>
      <c r="I200" s="152"/>
      <c r="J200" s="152"/>
      <c r="K200" s="152"/>
      <c r="L200" s="152"/>
      <c r="M200" s="152"/>
      <c r="N200" s="152"/>
      <c r="O200" s="152"/>
      <c r="P200" s="152"/>
      <c r="Q200" s="152"/>
      <c r="R200" s="152"/>
      <c r="S200" s="152"/>
      <c r="T200" s="152"/>
      <c r="U200" s="152"/>
      <c r="V200" s="152"/>
      <c r="W200" s="152"/>
      <c r="X200" s="152"/>
      <c r="Y200" s="152"/>
      <c r="Z200" s="152"/>
      <c r="AA200" s="152"/>
      <c r="AB200" s="152"/>
      <c r="AC200" s="152"/>
      <c r="AD200" s="152"/>
    </row>
    <row r="201" spans="1:30" ht="15.75" customHeight="1" x14ac:dyDescent="0.25">
      <c r="A201" s="152"/>
      <c r="B201" s="152"/>
      <c r="C201" s="152"/>
      <c r="D201" s="152"/>
      <c r="E201" s="152"/>
      <c r="F201" s="152"/>
      <c r="G201" s="153"/>
      <c r="H201" s="152"/>
      <c r="I201" s="152"/>
      <c r="J201" s="152"/>
      <c r="K201" s="152"/>
      <c r="L201" s="152"/>
      <c r="M201" s="152"/>
      <c r="N201" s="152"/>
      <c r="O201" s="152"/>
      <c r="P201" s="152"/>
      <c r="Q201" s="152"/>
      <c r="R201" s="152"/>
      <c r="S201" s="152"/>
      <c r="T201" s="152"/>
      <c r="U201" s="152"/>
      <c r="V201" s="152"/>
      <c r="W201" s="152"/>
      <c r="X201" s="152"/>
      <c r="Y201" s="152"/>
      <c r="Z201" s="152"/>
      <c r="AA201" s="152"/>
      <c r="AB201" s="152"/>
      <c r="AC201" s="152"/>
      <c r="AD201" s="152"/>
    </row>
    <row r="202" spans="1:30" ht="15.75" customHeight="1" x14ac:dyDescent="0.25">
      <c r="A202" s="152"/>
      <c r="B202" s="152"/>
      <c r="C202" s="152"/>
      <c r="D202" s="152"/>
      <c r="E202" s="152"/>
      <c r="F202" s="152"/>
      <c r="G202" s="153"/>
      <c r="H202" s="152"/>
      <c r="I202" s="152"/>
      <c r="J202" s="152"/>
      <c r="K202" s="152"/>
      <c r="L202" s="152"/>
      <c r="M202" s="152"/>
      <c r="N202" s="152"/>
      <c r="O202" s="152"/>
      <c r="P202" s="152"/>
      <c r="Q202" s="152"/>
      <c r="R202" s="152"/>
      <c r="S202" s="152"/>
      <c r="T202" s="152"/>
      <c r="U202" s="152"/>
      <c r="V202" s="152"/>
      <c r="W202" s="152"/>
      <c r="X202" s="152"/>
      <c r="Y202" s="152"/>
      <c r="Z202" s="152"/>
      <c r="AA202" s="152"/>
      <c r="AB202" s="152"/>
      <c r="AC202" s="152"/>
      <c r="AD202" s="152"/>
    </row>
    <row r="203" spans="1:30" ht="15.75" customHeight="1" x14ac:dyDescent="0.25">
      <c r="A203" s="152"/>
      <c r="B203" s="152"/>
      <c r="C203" s="152"/>
      <c r="D203" s="152"/>
      <c r="E203" s="152"/>
      <c r="F203" s="152"/>
      <c r="G203" s="153"/>
      <c r="H203" s="152"/>
      <c r="I203" s="152"/>
      <c r="J203" s="152"/>
      <c r="K203" s="152"/>
      <c r="L203" s="152"/>
      <c r="M203" s="152"/>
      <c r="N203" s="152"/>
      <c r="O203" s="152"/>
      <c r="P203" s="152"/>
      <c r="Q203" s="152"/>
      <c r="R203" s="152"/>
      <c r="S203" s="152"/>
      <c r="T203" s="152"/>
      <c r="U203" s="152"/>
      <c r="V203" s="152"/>
      <c r="W203" s="152"/>
      <c r="X203" s="152"/>
      <c r="Y203" s="152"/>
      <c r="Z203" s="152"/>
      <c r="AA203" s="152"/>
      <c r="AB203" s="152"/>
      <c r="AC203" s="152"/>
      <c r="AD203" s="152"/>
    </row>
    <row r="204" spans="1:30" ht="15.75" customHeight="1" x14ac:dyDescent="0.25">
      <c r="A204" s="152"/>
      <c r="B204" s="152"/>
      <c r="C204" s="152"/>
      <c r="D204" s="152"/>
      <c r="E204" s="152"/>
      <c r="F204" s="152"/>
      <c r="G204" s="153"/>
      <c r="H204" s="152"/>
      <c r="I204" s="152"/>
      <c r="J204" s="152"/>
      <c r="K204" s="152"/>
      <c r="L204" s="152"/>
      <c r="M204" s="152"/>
      <c r="N204" s="152"/>
      <c r="O204" s="152"/>
      <c r="P204" s="152"/>
      <c r="Q204" s="152"/>
      <c r="R204" s="152"/>
      <c r="S204" s="152"/>
      <c r="T204" s="152"/>
      <c r="U204" s="152"/>
      <c r="V204" s="152"/>
      <c r="W204" s="152"/>
      <c r="X204" s="152"/>
      <c r="Y204" s="152"/>
      <c r="Z204" s="152"/>
      <c r="AA204" s="152"/>
      <c r="AB204" s="152"/>
      <c r="AC204" s="152"/>
      <c r="AD204" s="152"/>
    </row>
    <row r="205" spans="1:30" ht="15.75" customHeight="1" x14ac:dyDescent="0.25">
      <c r="A205" s="152"/>
      <c r="B205" s="152"/>
      <c r="C205" s="152"/>
      <c r="D205" s="152"/>
      <c r="E205" s="152"/>
      <c r="F205" s="152"/>
      <c r="G205" s="153"/>
      <c r="H205" s="152"/>
      <c r="I205" s="152"/>
      <c r="J205" s="152"/>
      <c r="K205" s="152"/>
      <c r="L205" s="152"/>
      <c r="M205" s="152"/>
      <c r="N205" s="152"/>
      <c r="O205" s="152"/>
      <c r="P205" s="152"/>
      <c r="Q205" s="152"/>
      <c r="R205" s="152"/>
      <c r="S205" s="152"/>
      <c r="T205" s="152"/>
      <c r="U205" s="152"/>
      <c r="V205" s="152"/>
      <c r="W205" s="152"/>
      <c r="X205" s="152"/>
      <c r="Y205" s="152"/>
      <c r="Z205" s="152"/>
      <c r="AA205" s="152"/>
      <c r="AB205" s="152"/>
      <c r="AC205" s="152"/>
      <c r="AD205" s="152"/>
    </row>
    <row r="206" spans="1:30" ht="15.75" customHeight="1" x14ac:dyDescent="0.25">
      <c r="A206" s="152"/>
      <c r="B206" s="152"/>
      <c r="C206" s="152"/>
      <c r="D206" s="152"/>
      <c r="E206" s="152"/>
      <c r="F206" s="152"/>
      <c r="G206" s="153"/>
      <c r="H206" s="152"/>
      <c r="I206" s="152"/>
      <c r="J206" s="152"/>
      <c r="K206" s="152"/>
      <c r="L206" s="152"/>
      <c r="M206" s="152"/>
      <c r="N206" s="152"/>
      <c r="O206" s="152"/>
      <c r="P206" s="152"/>
      <c r="Q206" s="152"/>
      <c r="R206" s="152"/>
      <c r="S206" s="152"/>
      <c r="T206" s="152"/>
      <c r="U206" s="152"/>
      <c r="V206" s="152"/>
      <c r="W206" s="152"/>
      <c r="X206" s="152"/>
      <c r="Y206" s="152"/>
      <c r="Z206" s="152"/>
      <c r="AA206" s="152"/>
      <c r="AB206" s="152"/>
      <c r="AC206" s="152"/>
      <c r="AD206" s="152"/>
    </row>
    <row r="207" spans="1:30" ht="15.75" customHeight="1" x14ac:dyDescent="0.25">
      <c r="A207" s="152"/>
      <c r="B207" s="152"/>
      <c r="C207" s="152"/>
      <c r="D207" s="152"/>
      <c r="E207" s="152"/>
      <c r="F207" s="152"/>
      <c r="G207" s="153"/>
      <c r="H207" s="152"/>
      <c r="I207" s="152"/>
      <c r="J207" s="152"/>
      <c r="K207" s="152"/>
      <c r="L207" s="152"/>
      <c r="M207" s="152"/>
      <c r="N207" s="152"/>
      <c r="O207" s="152"/>
      <c r="P207" s="152"/>
      <c r="Q207" s="152"/>
      <c r="R207" s="152"/>
      <c r="S207" s="152"/>
      <c r="T207" s="152"/>
      <c r="U207" s="152"/>
      <c r="V207" s="152"/>
      <c r="W207" s="152"/>
      <c r="X207" s="152"/>
      <c r="Y207" s="152"/>
      <c r="Z207" s="152"/>
      <c r="AA207" s="152"/>
      <c r="AB207" s="152"/>
      <c r="AC207" s="152"/>
      <c r="AD207" s="152"/>
    </row>
    <row r="208" spans="1:30" ht="15.75" customHeight="1" x14ac:dyDescent="0.25">
      <c r="A208" s="152"/>
      <c r="B208" s="152"/>
      <c r="C208" s="152"/>
      <c r="D208" s="152"/>
      <c r="E208" s="152"/>
      <c r="F208" s="152"/>
      <c r="G208" s="153"/>
      <c r="H208" s="152"/>
      <c r="I208" s="152"/>
      <c r="J208" s="152"/>
      <c r="K208" s="152"/>
      <c r="L208" s="152"/>
      <c r="M208" s="152"/>
      <c r="N208" s="152"/>
      <c r="O208" s="152"/>
      <c r="P208" s="152"/>
      <c r="Q208" s="152"/>
      <c r="R208" s="152"/>
      <c r="S208" s="152"/>
      <c r="T208" s="152"/>
      <c r="U208" s="152"/>
      <c r="V208" s="152"/>
      <c r="W208" s="152"/>
      <c r="X208" s="152"/>
      <c r="Y208" s="152"/>
      <c r="Z208" s="152"/>
      <c r="AA208" s="152"/>
      <c r="AB208" s="152"/>
      <c r="AC208" s="152"/>
      <c r="AD208" s="152"/>
    </row>
    <row r="209" spans="1:30" ht="15.75" customHeight="1" x14ac:dyDescent="0.25">
      <c r="A209" s="152"/>
      <c r="B209" s="152"/>
      <c r="C209" s="152"/>
      <c r="D209" s="152"/>
      <c r="E209" s="152"/>
      <c r="F209" s="152"/>
      <c r="G209" s="153"/>
      <c r="H209" s="152"/>
      <c r="I209" s="152"/>
      <c r="J209" s="152"/>
      <c r="K209" s="152"/>
      <c r="L209" s="152"/>
      <c r="M209" s="152"/>
      <c r="N209" s="152"/>
      <c r="O209" s="152"/>
      <c r="P209" s="152"/>
      <c r="Q209" s="152"/>
      <c r="R209" s="152"/>
      <c r="S209" s="152"/>
      <c r="T209" s="152"/>
      <c r="U209" s="152"/>
      <c r="V209" s="152"/>
      <c r="W209" s="152"/>
      <c r="X209" s="152"/>
      <c r="Y209" s="152"/>
      <c r="Z209" s="152"/>
      <c r="AA209" s="152"/>
      <c r="AB209" s="152"/>
      <c r="AC209" s="152"/>
      <c r="AD209" s="152"/>
    </row>
    <row r="210" spans="1:30" ht="15.75" customHeight="1" x14ac:dyDescent="0.25">
      <c r="A210" s="152"/>
      <c r="B210" s="152"/>
      <c r="C210" s="152"/>
      <c r="D210" s="152"/>
      <c r="E210" s="152"/>
      <c r="F210" s="152"/>
      <c r="G210" s="153"/>
      <c r="H210" s="152"/>
      <c r="I210" s="152"/>
      <c r="J210" s="152"/>
      <c r="K210" s="152"/>
      <c r="L210" s="152"/>
      <c r="M210" s="152"/>
      <c r="N210" s="152"/>
      <c r="O210" s="152"/>
      <c r="P210" s="152"/>
      <c r="Q210" s="152"/>
      <c r="R210" s="152"/>
      <c r="S210" s="152"/>
      <c r="T210" s="152"/>
      <c r="U210" s="152"/>
      <c r="V210" s="152"/>
      <c r="W210" s="152"/>
      <c r="X210" s="152"/>
      <c r="Y210" s="152"/>
      <c r="Z210" s="152"/>
      <c r="AA210" s="152"/>
      <c r="AB210" s="152"/>
      <c r="AC210" s="152"/>
      <c r="AD210" s="152"/>
    </row>
    <row r="211" spans="1:30" ht="15.75" customHeight="1" x14ac:dyDescent="0.25">
      <c r="A211" s="152"/>
      <c r="B211" s="152"/>
      <c r="C211" s="152"/>
      <c r="D211" s="152"/>
      <c r="E211" s="152"/>
      <c r="F211" s="152"/>
      <c r="G211" s="153"/>
      <c r="H211" s="152"/>
      <c r="I211" s="152"/>
      <c r="J211" s="152"/>
      <c r="K211" s="152"/>
      <c r="L211" s="152"/>
      <c r="M211" s="152"/>
      <c r="N211" s="152"/>
      <c r="O211" s="152"/>
      <c r="P211" s="152"/>
      <c r="Q211" s="152"/>
      <c r="R211" s="152"/>
      <c r="S211" s="152"/>
      <c r="T211" s="152"/>
      <c r="U211" s="152"/>
      <c r="V211" s="152"/>
      <c r="W211" s="152"/>
      <c r="X211" s="152"/>
      <c r="Y211" s="152"/>
      <c r="Z211" s="152"/>
      <c r="AA211" s="152"/>
      <c r="AB211" s="152"/>
      <c r="AC211" s="152"/>
      <c r="AD211" s="152"/>
    </row>
    <row r="212" spans="1:30" ht="15.75" customHeight="1" x14ac:dyDescent="0.25">
      <c r="A212" s="152"/>
      <c r="B212" s="152"/>
      <c r="C212" s="152"/>
      <c r="D212" s="152"/>
      <c r="E212" s="152"/>
      <c r="F212" s="152"/>
      <c r="G212" s="153"/>
      <c r="H212" s="152"/>
      <c r="I212" s="152"/>
      <c r="J212" s="152"/>
      <c r="K212" s="152"/>
      <c r="L212" s="152"/>
      <c r="M212" s="152"/>
      <c r="N212" s="152"/>
      <c r="O212" s="152"/>
      <c r="P212" s="152"/>
      <c r="Q212" s="152"/>
      <c r="R212" s="152"/>
      <c r="S212" s="152"/>
      <c r="T212" s="152"/>
      <c r="U212" s="152"/>
      <c r="V212" s="152"/>
      <c r="W212" s="152"/>
      <c r="X212" s="152"/>
      <c r="Y212" s="152"/>
      <c r="Z212" s="152"/>
      <c r="AA212" s="152"/>
      <c r="AB212" s="152"/>
      <c r="AC212" s="152"/>
      <c r="AD212" s="152"/>
    </row>
    <row r="213" spans="1:30" ht="15.75" customHeight="1" x14ac:dyDescent="0.25">
      <c r="A213" s="152"/>
      <c r="B213" s="152"/>
      <c r="C213" s="152"/>
      <c r="D213" s="152"/>
      <c r="E213" s="152"/>
      <c r="F213" s="152"/>
      <c r="G213" s="153"/>
      <c r="H213" s="152"/>
      <c r="I213" s="152"/>
      <c r="J213" s="152"/>
      <c r="K213" s="152"/>
      <c r="L213" s="152"/>
      <c r="M213" s="152"/>
      <c r="N213" s="152"/>
      <c r="O213" s="152"/>
      <c r="P213" s="152"/>
      <c r="Q213" s="152"/>
      <c r="R213" s="152"/>
      <c r="S213" s="152"/>
      <c r="T213" s="152"/>
      <c r="U213" s="152"/>
      <c r="V213" s="152"/>
      <c r="W213" s="152"/>
      <c r="X213" s="152"/>
      <c r="Y213" s="152"/>
      <c r="Z213" s="152"/>
      <c r="AA213" s="152"/>
      <c r="AB213" s="152"/>
      <c r="AC213" s="152"/>
      <c r="AD213" s="152"/>
    </row>
    <row r="214" spans="1:30" ht="15.75" customHeight="1" x14ac:dyDescent="0.25">
      <c r="A214" s="152"/>
      <c r="B214" s="152"/>
      <c r="C214" s="152"/>
      <c r="D214" s="152"/>
      <c r="E214" s="152"/>
      <c r="F214" s="152"/>
      <c r="G214" s="153"/>
      <c r="H214" s="152"/>
      <c r="I214" s="152"/>
      <c r="J214" s="152"/>
      <c r="K214" s="152"/>
      <c r="L214" s="152"/>
      <c r="M214" s="152"/>
      <c r="N214" s="152"/>
      <c r="O214" s="152"/>
      <c r="P214" s="152"/>
      <c r="Q214" s="152"/>
      <c r="R214" s="152"/>
      <c r="S214" s="152"/>
      <c r="T214" s="152"/>
      <c r="U214" s="152"/>
      <c r="V214" s="152"/>
      <c r="W214" s="152"/>
      <c r="X214" s="152"/>
      <c r="Y214" s="152"/>
      <c r="Z214" s="152"/>
      <c r="AA214" s="152"/>
      <c r="AB214" s="152"/>
      <c r="AC214" s="152"/>
      <c r="AD214" s="152"/>
    </row>
    <row r="215" spans="1:30" ht="15.75" customHeight="1" x14ac:dyDescent="0.25">
      <c r="A215" s="152"/>
      <c r="B215" s="152"/>
      <c r="C215" s="152"/>
      <c r="D215" s="152"/>
      <c r="E215" s="152"/>
      <c r="F215" s="152"/>
      <c r="G215" s="153"/>
      <c r="H215" s="152"/>
      <c r="I215" s="152"/>
      <c r="J215" s="152"/>
      <c r="K215" s="152"/>
      <c r="L215" s="152"/>
      <c r="M215" s="152"/>
      <c r="N215" s="152"/>
      <c r="O215" s="152"/>
      <c r="P215" s="152"/>
      <c r="Q215" s="152"/>
      <c r="R215" s="152"/>
      <c r="S215" s="152"/>
      <c r="T215" s="152"/>
      <c r="U215" s="152"/>
      <c r="V215" s="152"/>
      <c r="W215" s="152"/>
      <c r="X215" s="152"/>
      <c r="Y215" s="152"/>
      <c r="Z215" s="152"/>
      <c r="AA215" s="152"/>
      <c r="AB215" s="152"/>
      <c r="AC215" s="152"/>
      <c r="AD215" s="152"/>
    </row>
    <row r="216" spans="1:30" ht="15.75" customHeight="1" x14ac:dyDescent="0.25">
      <c r="A216" s="152"/>
      <c r="B216" s="152"/>
      <c r="C216" s="152"/>
      <c r="D216" s="152"/>
      <c r="E216" s="152"/>
      <c r="F216" s="152"/>
      <c r="G216" s="153"/>
      <c r="H216" s="152"/>
      <c r="I216" s="152"/>
      <c r="J216" s="152"/>
      <c r="K216" s="152"/>
      <c r="L216" s="152"/>
      <c r="M216" s="152"/>
      <c r="N216" s="152"/>
      <c r="O216" s="152"/>
      <c r="P216" s="152"/>
      <c r="Q216" s="152"/>
      <c r="R216" s="152"/>
      <c r="S216" s="152"/>
      <c r="T216" s="152"/>
      <c r="U216" s="152"/>
      <c r="V216" s="152"/>
      <c r="W216" s="152"/>
      <c r="X216" s="152"/>
      <c r="Y216" s="152"/>
      <c r="Z216" s="152"/>
      <c r="AA216" s="152"/>
      <c r="AB216" s="152"/>
      <c r="AC216" s="152"/>
      <c r="AD216" s="152"/>
    </row>
    <row r="217" spans="1:30" ht="15.75" customHeight="1" x14ac:dyDescent="0.25">
      <c r="A217" s="152"/>
      <c r="B217" s="152"/>
      <c r="C217" s="152"/>
      <c r="D217" s="152"/>
      <c r="E217" s="152"/>
      <c r="F217" s="152"/>
      <c r="G217" s="153"/>
      <c r="H217" s="152"/>
      <c r="I217" s="152"/>
      <c r="J217" s="152"/>
      <c r="K217" s="152"/>
      <c r="L217" s="152"/>
      <c r="M217" s="152"/>
      <c r="N217" s="152"/>
      <c r="O217" s="152"/>
      <c r="P217" s="152"/>
      <c r="Q217" s="152"/>
      <c r="R217" s="152"/>
      <c r="S217" s="152"/>
      <c r="T217" s="152"/>
      <c r="U217" s="152"/>
      <c r="V217" s="152"/>
      <c r="W217" s="152"/>
      <c r="X217" s="152"/>
      <c r="Y217" s="152"/>
      <c r="Z217" s="152"/>
      <c r="AA217" s="152"/>
      <c r="AB217" s="152"/>
      <c r="AC217" s="152"/>
      <c r="AD217" s="152"/>
    </row>
    <row r="218" spans="1:30" ht="15.75" customHeight="1" x14ac:dyDescent="0.25">
      <c r="A218" s="152"/>
      <c r="B218" s="152"/>
      <c r="C218" s="152"/>
      <c r="D218" s="152"/>
      <c r="E218" s="152"/>
      <c r="F218" s="152"/>
      <c r="G218" s="153"/>
      <c r="H218" s="152"/>
      <c r="I218" s="152"/>
      <c r="J218" s="152"/>
      <c r="K218" s="152"/>
      <c r="L218" s="152"/>
      <c r="M218" s="152"/>
      <c r="N218" s="152"/>
      <c r="O218" s="152"/>
      <c r="P218" s="152"/>
      <c r="Q218" s="152"/>
      <c r="R218" s="152"/>
      <c r="S218" s="152"/>
      <c r="T218" s="152"/>
      <c r="U218" s="152"/>
      <c r="V218" s="152"/>
      <c r="W218" s="152"/>
      <c r="X218" s="152"/>
      <c r="Y218" s="152"/>
      <c r="Z218" s="152"/>
      <c r="AA218" s="152"/>
      <c r="AB218" s="152"/>
      <c r="AC218" s="152"/>
      <c r="AD218" s="152"/>
    </row>
    <row r="219" spans="1:30" ht="15.75" customHeight="1" x14ac:dyDescent="0.25">
      <c r="A219" s="152"/>
      <c r="B219" s="152"/>
      <c r="C219" s="152"/>
      <c r="D219" s="152"/>
      <c r="E219" s="152"/>
      <c r="F219" s="152"/>
      <c r="G219" s="153"/>
      <c r="H219" s="152"/>
      <c r="I219" s="152"/>
      <c r="J219" s="152"/>
      <c r="K219" s="152"/>
      <c r="L219" s="152"/>
      <c r="M219" s="152"/>
      <c r="N219" s="152"/>
      <c r="O219" s="152"/>
      <c r="P219" s="152"/>
      <c r="Q219" s="152"/>
      <c r="R219" s="152"/>
      <c r="S219" s="152"/>
      <c r="T219" s="152"/>
      <c r="U219" s="152"/>
      <c r="V219" s="152"/>
      <c r="W219" s="152"/>
      <c r="X219" s="152"/>
      <c r="Y219" s="152"/>
      <c r="Z219" s="152"/>
      <c r="AA219" s="152"/>
      <c r="AB219" s="152"/>
      <c r="AC219" s="152"/>
      <c r="AD219" s="152"/>
    </row>
    <row r="220" spans="1:30" ht="15.75" customHeight="1" x14ac:dyDescent="0.25">
      <c r="A220" s="152"/>
      <c r="B220" s="152"/>
      <c r="C220" s="152"/>
      <c r="D220" s="152"/>
      <c r="E220" s="152"/>
      <c r="F220" s="152"/>
      <c r="G220" s="153"/>
      <c r="H220" s="152"/>
      <c r="I220" s="152"/>
      <c r="J220" s="152"/>
      <c r="K220" s="152"/>
      <c r="L220" s="152"/>
      <c r="M220" s="152"/>
      <c r="N220" s="152"/>
      <c r="O220" s="152"/>
      <c r="P220" s="152"/>
      <c r="Q220" s="152"/>
      <c r="R220" s="152"/>
      <c r="S220" s="152"/>
      <c r="T220" s="152"/>
      <c r="U220" s="152"/>
      <c r="V220" s="152"/>
      <c r="W220" s="152"/>
      <c r="X220" s="152"/>
      <c r="Y220" s="152"/>
      <c r="Z220" s="152"/>
      <c r="AA220" s="152"/>
      <c r="AB220" s="152"/>
      <c r="AC220" s="152"/>
      <c r="AD220" s="152"/>
    </row>
    <row r="221" spans="1:30" ht="15.75" customHeight="1" x14ac:dyDescent="0.25">
      <c r="A221" s="152"/>
      <c r="B221" s="152"/>
      <c r="C221" s="152"/>
      <c r="D221" s="152"/>
      <c r="E221" s="152"/>
      <c r="F221" s="152"/>
      <c r="G221" s="153"/>
      <c r="H221" s="152"/>
      <c r="I221" s="152"/>
      <c r="J221" s="152"/>
      <c r="K221" s="152"/>
      <c r="L221" s="152"/>
      <c r="M221" s="152"/>
      <c r="N221" s="152"/>
      <c r="O221" s="152"/>
      <c r="P221" s="152"/>
      <c r="Q221" s="152"/>
      <c r="R221" s="152"/>
      <c r="S221" s="152"/>
      <c r="T221" s="152"/>
      <c r="U221" s="152"/>
      <c r="V221" s="152"/>
      <c r="W221" s="152"/>
      <c r="X221" s="152"/>
      <c r="Y221" s="152"/>
      <c r="Z221" s="152"/>
      <c r="AA221" s="152"/>
      <c r="AB221" s="152"/>
      <c r="AC221" s="152"/>
      <c r="AD221" s="152"/>
    </row>
    <row r="222" spans="1:30" ht="15.75" customHeight="1" x14ac:dyDescent="0.25">
      <c r="A222" s="152"/>
      <c r="B222" s="152"/>
      <c r="C222" s="152"/>
      <c r="D222" s="152"/>
      <c r="E222" s="152"/>
      <c r="F222" s="152"/>
      <c r="G222" s="153"/>
      <c r="H222" s="152"/>
      <c r="I222" s="152"/>
      <c r="J222" s="152"/>
      <c r="K222" s="152"/>
      <c r="L222" s="152"/>
      <c r="M222" s="152"/>
      <c r="N222" s="152"/>
      <c r="O222" s="152"/>
      <c r="P222" s="152"/>
      <c r="Q222" s="152"/>
      <c r="R222" s="152"/>
      <c r="S222" s="152"/>
      <c r="T222" s="152"/>
      <c r="U222" s="152"/>
      <c r="V222" s="152"/>
      <c r="W222" s="152"/>
      <c r="X222" s="152"/>
      <c r="Y222" s="152"/>
      <c r="Z222" s="152"/>
      <c r="AA222" s="152"/>
      <c r="AB222" s="152"/>
      <c r="AC222" s="152"/>
      <c r="AD222" s="152"/>
    </row>
    <row r="223" spans="1:30" ht="15.75" customHeight="1" x14ac:dyDescent="0.25">
      <c r="A223" s="152"/>
      <c r="B223" s="152"/>
      <c r="C223" s="152"/>
      <c r="D223" s="152"/>
      <c r="E223" s="152"/>
      <c r="F223" s="152"/>
      <c r="G223" s="153"/>
      <c r="H223" s="152"/>
      <c r="I223" s="152"/>
      <c r="J223" s="152"/>
      <c r="K223" s="152"/>
      <c r="L223" s="152"/>
      <c r="M223" s="152"/>
      <c r="N223" s="152"/>
      <c r="O223" s="152"/>
      <c r="P223" s="152"/>
      <c r="Q223" s="152"/>
      <c r="R223" s="152"/>
      <c r="S223" s="152"/>
      <c r="T223" s="152"/>
      <c r="U223" s="152"/>
      <c r="V223" s="152"/>
      <c r="W223" s="152"/>
      <c r="X223" s="152"/>
      <c r="Y223" s="152"/>
      <c r="Z223" s="152"/>
      <c r="AA223" s="152"/>
      <c r="AB223" s="152"/>
      <c r="AC223" s="152"/>
      <c r="AD223" s="152"/>
    </row>
    <row r="224" spans="1:30" ht="15.75" customHeight="1" x14ac:dyDescent="0.25">
      <c r="A224" s="152"/>
      <c r="B224" s="152"/>
      <c r="C224" s="152"/>
      <c r="D224" s="152"/>
      <c r="E224" s="152"/>
      <c r="F224" s="152"/>
      <c r="G224" s="153"/>
      <c r="H224" s="152"/>
      <c r="I224" s="152"/>
      <c r="J224" s="152"/>
      <c r="K224" s="152"/>
      <c r="L224" s="152"/>
      <c r="M224" s="152"/>
      <c r="N224" s="152"/>
      <c r="O224" s="152"/>
      <c r="P224" s="152"/>
      <c r="Q224" s="152"/>
      <c r="R224" s="152"/>
      <c r="S224" s="152"/>
      <c r="T224" s="152"/>
      <c r="U224" s="152"/>
      <c r="V224" s="152"/>
      <c r="W224" s="152"/>
      <c r="X224" s="152"/>
      <c r="Y224" s="152"/>
      <c r="Z224" s="152"/>
      <c r="AA224" s="152"/>
      <c r="AB224" s="152"/>
      <c r="AC224" s="152"/>
      <c r="AD224" s="152"/>
    </row>
    <row r="225" spans="1:30" ht="15.75" customHeight="1" x14ac:dyDescent="0.25">
      <c r="A225" s="152"/>
      <c r="B225" s="152"/>
      <c r="C225" s="152"/>
      <c r="D225" s="152"/>
      <c r="E225" s="152"/>
      <c r="F225" s="152"/>
      <c r="G225" s="153"/>
      <c r="H225" s="152"/>
      <c r="I225" s="152"/>
      <c r="J225" s="152"/>
      <c r="K225" s="152"/>
      <c r="L225" s="152"/>
      <c r="M225" s="152"/>
      <c r="N225" s="152"/>
      <c r="O225" s="152"/>
      <c r="P225" s="152"/>
      <c r="Q225" s="152"/>
      <c r="R225" s="152"/>
      <c r="S225" s="152"/>
      <c r="T225" s="152"/>
      <c r="U225" s="152"/>
      <c r="V225" s="152"/>
      <c r="W225" s="152"/>
      <c r="X225" s="152"/>
      <c r="Y225" s="152"/>
      <c r="Z225" s="152"/>
      <c r="AA225" s="152"/>
      <c r="AB225" s="152"/>
      <c r="AC225" s="152"/>
      <c r="AD225" s="152"/>
    </row>
    <row r="226" spans="1:30" ht="15.75" customHeight="1" x14ac:dyDescent="0.25">
      <c r="A226" s="152"/>
      <c r="B226" s="152"/>
      <c r="C226" s="152"/>
      <c r="D226" s="152"/>
      <c r="E226" s="152"/>
      <c r="F226" s="152"/>
      <c r="G226" s="153"/>
      <c r="H226" s="152"/>
      <c r="I226" s="152"/>
      <c r="J226" s="152"/>
      <c r="K226" s="152"/>
      <c r="L226" s="152"/>
      <c r="M226" s="152"/>
      <c r="N226" s="152"/>
      <c r="O226" s="152"/>
      <c r="P226" s="152"/>
      <c r="Q226" s="152"/>
      <c r="R226" s="152"/>
      <c r="S226" s="152"/>
      <c r="T226" s="152"/>
      <c r="U226" s="152"/>
      <c r="V226" s="152"/>
      <c r="W226" s="152"/>
      <c r="X226" s="152"/>
      <c r="Y226" s="152"/>
      <c r="Z226" s="152"/>
      <c r="AA226" s="152"/>
      <c r="AB226" s="152"/>
      <c r="AC226" s="152"/>
      <c r="AD226" s="152"/>
    </row>
    <row r="227" spans="1:30" ht="15.75" customHeight="1" x14ac:dyDescent="0.25">
      <c r="A227" s="152"/>
      <c r="B227" s="152"/>
      <c r="C227" s="152"/>
      <c r="D227" s="152"/>
      <c r="E227" s="152"/>
      <c r="F227" s="152"/>
      <c r="G227" s="153"/>
      <c r="H227" s="152"/>
      <c r="I227" s="152"/>
      <c r="J227" s="152"/>
      <c r="K227" s="152"/>
      <c r="L227" s="152"/>
      <c r="M227" s="152"/>
      <c r="N227" s="152"/>
      <c r="O227" s="152"/>
      <c r="P227" s="152"/>
      <c r="Q227" s="152"/>
      <c r="R227" s="152"/>
      <c r="S227" s="152"/>
      <c r="T227" s="152"/>
      <c r="U227" s="152"/>
      <c r="V227" s="152"/>
      <c r="W227" s="152"/>
      <c r="X227" s="152"/>
      <c r="Y227" s="152"/>
      <c r="Z227" s="152"/>
      <c r="AA227" s="152"/>
      <c r="AB227" s="152"/>
      <c r="AC227" s="152"/>
      <c r="AD227" s="152"/>
    </row>
    <row r="228" spans="1:30" ht="15.75" customHeight="1" x14ac:dyDescent="0.25">
      <c r="A228" s="152"/>
      <c r="B228" s="152"/>
      <c r="C228" s="152"/>
      <c r="D228" s="152"/>
      <c r="E228" s="152"/>
      <c r="F228" s="152"/>
      <c r="G228" s="153"/>
      <c r="H228" s="152"/>
      <c r="I228" s="152"/>
      <c r="J228" s="152"/>
      <c r="K228" s="152"/>
      <c r="L228" s="152"/>
      <c r="M228" s="152"/>
      <c r="N228" s="152"/>
      <c r="O228" s="152"/>
      <c r="P228" s="152"/>
      <c r="Q228" s="152"/>
      <c r="R228" s="152"/>
      <c r="S228" s="152"/>
      <c r="T228" s="152"/>
      <c r="U228" s="152"/>
      <c r="V228" s="152"/>
      <c r="W228" s="152"/>
      <c r="X228" s="152"/>
      <c r="Y228" s="152"/>
      <c r="Z228" s="152"/>
      <c r="AA228" s="152"/>
      <c r="AB228" s="152"/>
      <c r="AC228" s="152"/>
      <c r="AD228" s="152"/>
    </row>
    <row r="229" spans="1:30" ht="15.75" customHeight="1" x14ac:dyDescent="0.25">
      <c r="A229" s="152"/>
      <c r="B229" s="152"/>
      <c r="C229" s="152"/>
      <c r="D229" s="152"/>
      <c r="E229" s="152"/>
      <c r="F229" s="152"/>
      <c r="G229" s="153"/>
      <c r="H229" s="152"/>
      <c r="I229" s="152"/>
      <c r="J229" s="152"/>
      <c r="K229" s="152"/>
      <c r="L229" s="152"/>
      <c r="M229" s="152"/>
      <c r="N229" s="152"/>
      <c r="O229" s="152"/>
      <c r="P229" s="152"/>
      <c r="Q229" s="152"/>
      <c r="R229" s="152"/>
      <c r="S229" s="152"/>
      <c r="T229" s="152"/>
      <c r="U229" s="152"/>
      <c r="V229" s="152"/>
      <c r="W229" s="152"/>
      <c r="X229" s="152"/>
      <c r="Y229" s="152"/>
      <c r="Z229" s="152"/>
      <c r="AA229" s="152"/>
      <c r="AB229" s="152"/>
      <c r="AC229" s="152"/>
      <c r="AD229" s="152"/>
    </row>
    <row r="230" spans="1:30" ht="15.75" customHeight="1" x14ac:dyDescent="0.25">
      <c r="A230" s="152"/>
      <c r="B230" s="152"/>
      <c r="C230" s="152"/>
      <c r="D230" s="152"/>
      <c r="E230" s="152"/>
      <c r="F230" s="152"/>
      <c r="G230" s="153"/>
      <c r="H230" s="152"/>
      <c r="I230" s="152"/>
      <c r="J230" s="152"/>
      <c r="K230" s="152"/>
      <c r="L230" s="152"/>
      <c r="M230" s="152"/>
      <c r="N230" s="152"/>
      <c r="O230" s="152"/>
      <c r="P230" s="152"/>
      <c r="Q230" s="152"/>
      <c r="R230" s="152"/>
      <c r="S230" s="152"/>
      <c r="T230" s="152"/>
      <c r="U230" s="152"/>
      <c r="V230" s="152"/>
      <c r="W230" s="152"/>
      <c r="X230" s="152"/>
      <c r="Y230" s="152"/>
      <c r="Z230" s="152"/>
      <c r="AA230" s="152"/>
      <c r="AB230" s="152"/>
      <c r="AC230" s="152"/>
      <c r="AD230" s="152"/>
    </row>
    <row r="231" spans="1:30" ht="15.75" customHeight="1" x14ac:dyDescent="0.25">
      <c r="A231" s="152"/>
      <c r="B231" s="152"/>
      <c r="C231" s="152"/>
      <c r="D231" s="152"/>
      <c r="E231" s="152"/>
      <c r="F231" s="152"/>
      <c r="G231" s="153"/>
      <c r="H231" s="152"/>
      <c r="I231" s="152"/>
      <c r="J231" s="152"/>
      <c r="K231" s="152"/>
      <c r="L231" s="152"/>
      <c r="M231" s="152"/>
      <c r="N231" s="152"/>
      <c r="O231" s="152"/>
      <c r="P231" s="152"/>
      <c r="Q231" s="152"/>
      <c r="R231" s="152"/>
      <c r="S231" s="152"/>
      <c r="T231" s="152"/>
      <c r="U231" s="152"/>
      <c r="V231" s="152"/>
      <c r="W231" s="152"/>
      <c r="X231" s="152"/>
      <c r="Y231" s="152"/>
      <c r="Z231" s="152"/>
      <c r="AA231" s="152"/>
      <c r="AB231" s="152"/>
      <c r="AC231" s="152"/>
      <c r="AD231" s="152"/>
    </row>
    <row r="232" spans="1:30" ht="15.75" customHeight="1" x14ac:dyDescent="0.25">
      <c r="A232" s="152"/>
      <c r="B232" s="152"/>
      <c r="C232" s="152"/>
      <c r="D232" s="152"/>
      <c r="E232" s="152"/>
      <c r="F232" s="152"/>
      <c r="G232" s="153"/>
      <c r="H232" s="152"/>
      <c r="I232" s="152"/>
      <c r="J232" s="152"/>
      <c r="K232" s="152"/>
      <c r="L232" s="152"/>
      <c r="M232" s="152"/>
      <c r="N232" s="152"/>
      <c r="O232" s="152"/>
      <c r="P232" s="152"/>
      <c r="Q232" s="152"/>
      <c r="R232" s="152"/>
      <c r="S232" s="152"/>
      <c r="T232" s="152"/>
      <c r="U232" s="152"/>
      <c r="V232" s="152"/>
      <c r="W232" s="152"/>
      <c r="X232" s="152"/>
      <c r="Y232" s="152"/>
      <c r="Z232" s="152"/>
      <c r="AA232" s="152"/>
      <c r="AB232" s="152"/>
      <c r="AC232" s="152"/>
      <c r="AD232" s="152"/>
    </row>
    <row r="233" spans="1:30" ht="15.75" customHeight="1" x14ac:dyDescent="0.25">
      <c r="A233" s="152"/>
      <c r="B233" s="152"/>
      <c r="C233" s="152"/>
      <c r="D233" s="152"/>
      <c r="E233" s="152"/>
      <c r="F233" s="152"/>
      <c r="G233" s="153"/>
      <c r="H233" s="152"/>
      <c r="I233" s="152"/>
      <c r="J233" s="152"/>
      <c r="K233" s="152"/>
      <c r="L233" s="152"/>
      <c r="M233" s="152"/>
      <c r="N233" s="152"/>
      <c r="O233" s="152"/>
      <c r="P233" s="152"/>
      <c r="Q233" s="152"/>
      <c r="R233" s="152"/>
      <c r="S233" s="152"/>
      <c r="T233" s="152"/>
      <c r="U233" s="152"/>
      <c r="V233" s="152"/>
      <c r="W233" s="152"/>
      <c r="X233" s="152"/>
      <c r="Y233" s="152"/>
      <c r="Z233" s="152"/>
      <c r="AA233" s="152"/>
      <c r="AB233" s="152"/>
      <c r="AC233" s="152"/>
      <c r="AD233" s="152"/>
    </row>
    <row r="234" spans="1:30" ht="15.75" customHeight="1" x14ac:dyDescent="0.25">
      <c r="A234" s="152"/>
      <c r="B234" s="152"/>
      <c r="C234" s="152"/>
      <c r="D234" s="152"/>
      <c r="E234" s="152"/>
      <c r="F234" s="152"/>
      <c r="G234" s="153"/>
      <c r="H234" s="152"/>
      <c r="I234" s="152"/>
      <c r="J234" s="152"/>
      <c r="K234" s="152"/>
      <c r="L234" s="152"/>
      <c r="M234" s="152"/>
      <c r="N234" s="152"/>
      <c r="O234" s="152"/>
      <c r="P234" s="152"/>
      <c r="Q234" s="152"/>
      <c r="R234" s="152"/>
      <c r="S234" s="152"/>
      <c r="T234" s="152"/>
      <c r="U234" s="152"/>
      <c r="V234" s="152"/>
      <c r="W234" s="152"/>
      <c r="X234" s="152"/>
      <c r="Y234" s="152"/>
      <c r="Z234" s="152"/>
      <c r="AA234" s="152"/>
      <c r="AB234" s="152"/>
      <c r="AC234" s="152"/>
      <c r="AD234" s="152"/>
    </row>
    <row r="235" spans="1:30" ht="15.75" customHeight="1" x14ac:dyDescent="0.25">
      <c r="A235" s="152"/>
      <c r="B235" s="152"/>
      <c r="C235" s="152"/>
      <c r="D235" s="152"/>
      <c r="E235" s="152"/>
      <c r="F235" s="152"/>
      <c r="G235" s="153"/>
      <c r="H235" s="152"/>
      <c r="I235" s="152"/>
      <c r="J235" s="152"/>
      <c r="K235" s="152"/>
      <c r="L235" s="152"/>
      <c r="M235" s="152"/>
      <c r="N235" s="152"/>
      <c r="O235" s="152"/>
      <c r="P235" s="152"/>
      <c r="Q235" s="152"/>
      <c r="R235" s="152"/>
      <c r="S235" s="152"/>
      <c r="T235" s="152"/>
      <c r="U235" s="152"/>
      <c r="V235" s="152"/>
      <c r="W235" s="152"/>
      <c r="X235" s="152"/>
      <c r="Y235" s="152"/>
      <c r="Z235" s="152"/>
      <c r="AA235" s="152"/>
      <c r="AB235" s="152"/>
      <c r="AC235" s="152"/>
      <c r="AD235" s="152"/>
    </row>
    <row r="236" spans="1:30" ht="15.75" customHeight="1" x14ac:dyDescent="0.25">
      <c r="A236" s="152"/>
      <c r="B236" s="152"/>
      <c r="C236" s="152"/>
      <c r="D236" s="152"/>
      <c r="E236" s="152"/>
      <c r="F236" s="152"/>
      <c r="G236" s="153"/>
      <c r="H236" s="152"/>
      <c r="I236" s="152"/>
      <c r="J236" s="152"/>
      <c r="K236" s="152"/>
      <c r="L236" s="152"/>
      <c r="M236" s="152"/>
      <c r="N236" s="152"/>
      <c r="O236" s="152"/>
      <c r="P236" s="152"/>
      <c r="Q236" s="152"/>
      <c r="R236" s="152"/>
      <c r="S236" s="152"/>
      <c r="T236" s="152"/>
      <c r="U236" s="152"/>
      <c r="V236" s="152"/>
      <c r="W236" s="152"/>
      <c r="X236" s="152"/>
      <c r="Y236" s="152"/>
      <c r="Z236" s="152"/>
      <c r="AA236" s="152"/>
      <c r="AB236" s="152"/>
      <c r="AC236" s="152"/>
      <c r="AD236" s="152"/>
    </row>
    <row r="237" spans="1:30" ht="15.75" customHeight="1" x14ac:dyDescent="0.25">
      <c r="A237" s="152"/>
      <c r="B237" s="152"/>
      <c r="C237" s="152"/>
      <c r="D237" s="152"/>
      <c r="E237" s="152"/>
      <c r="F237" s="152"/>
      <c r="G237" s="153"/>
      <c r="H237" s="152"/>
      <c r="I237" s="152"/>
      <c r="J237" s="152"/>
      <c r="K237" s="152"/>
      <c r="L237" s="152"/>
      <c r="M237" s="152"/>
      <c r="N237" s="152"/>
      <c r="O237" s="152"/>
      <c r="P237" s="152"/>
      <c r="Q237" s="152"/>
      <c r="R237" s="152"/>
      <c r="S237" s="152"/>
      <c r="T237" s="152"/>
      <c r="U237" s="152"/>
      <c r="V237" s="152"/>
      <c r="W237" s="152"/>
      <c r="X237" s="152"/>
      <c r="Y237" s="152"/>
      <c r="Z237" s="152"/>
      <c r="AA237" s="152"/>
      <c r="AB237" s="152"/>
      <c r="AC237" s="152"/>
      <c r="AD237" s="152"/>
    </row>
    <row r="238" spans="1:30" ht="15.75" customHeight="1" x14ac:dyDescent="0.25">
      <c r="A238" s="152"/>
      <c r="B238" s="152"/>
      <c r="C238" s="152"/>
      <c r="D238" s="152"/>
      <c r="E238" s="152"/>
      <c r="F238" s="152"/>
      <c r="G238" s="153"/>
      <c r="H238" s="152"/>
      <c r="I238" s="152"/>
      <c r="J238" s="152"/>
      <c r="K238" s="152"/>
      <c r="L238" s="152"/>
      <c r="M238" s="152"/>
      <c r="N238" s="152"/>
      <c r="O238" s="152"/>
      <c r="P238" s="152"/>
      <c r="Q238" s="152"/>
      <c r="R238" s="152"/>
      <c r="S238" s="152"/>
      <c r="T238" s="152"/>
      <c r="U238" s="152"/>
      <c r="V238" s="152"/>
      <c r="W238" s="152"/>
      <c r="X238" s="152"/>
      <c r="Y238" s="152"/>
      <c r="Z238" s="152"/>
      <c r="AA238" s="152"/>
      <c r="AB238" s="152"/>
      <c r="AC238" s="152"/>
      <c r="AD238" s="152"/>
    </row>
    <row r="239" spans="1:30" ht="15.75" customHeight="1" x14ac:dyDescent="0.25">
      <c r="A239" s="152"/>
      <c r="B239" s="152"/>
      <c r="C239" s="152"/>
      <c r="D239" s="152"/>
      <c r="E239" s="152"/>
      <c r="F239" s="152"/>
      <c r="G239" s="153"/>
      <c r="H239" s="152"/>
      <c r="I239" s="152"/>
      <c r="J239" s="152"/>
      <c r="K239" s="152"/>
      <c r="L239" s="152"/>
      <c r="M239" s="152"/>
      <c r="N239" s="152"/>
      <c r="O239" s="152"/>
      <c r="P239" s="152"/>
      <c r="Q239" s="152"/>
      <c r="R239" s="152"/>
      <c r="S239" s="152"/>
      <c r="T239" s="152"/>
      <c r="U239" s="152"/>
      <c r="V239" s="152"/>
      <c r="W239" s="152"/>
      <c r="X239" s="152"/>
      <c r="Y239" s="152"/>
      <c r="Z239" s="152"/>
      <c r="AA239" s="152"/>
      <c r="AB239" s="152"/>
      <c r="AC239" s="152"/>
      <c r="AD239" s="152"/>
    </row>
    <row r="240" spans="1:30" ht="15.75" customHeight="1" x14ac:dyDescent="0.25">
      <c r="A240" s="152"/>
      <c r="B240" s="152"/>
      <c r="C240" s="152"/>
      <c r="D240" s="152"/>
      <c r="E240" s="152"/>
      <c r="F240" s="152"/>
      <c r="G240" s="153"/>
      <c r="H240" s="152"/>
      <c r="I240" s="152"/>
      <c r="J240" s="152"/>
      <c r="K240" s="152"/>
      <c r="L240" s="152"/>
      <c r="M240" s="152"/>
      <c r="N240" s="152"/>
      <c r="O240" s="152"/>
      <c r="P240" s="152"/>
      <c r="Q240" s="152"/>
      <c r="R240" s="152"/>
      <c r="S240" s="152"/>
      <c r="T240" s="152"/>
      <c r="U240" s="152"/>
      <c r="V240" s="152"/>
      <c r="W240" s="152"/>
      <c r="X240" s="152"/>
      <c r="Y240" s="152"/>
      <c r="Z240" s="152"/>
      <c r="AA240" s="152"/>
      <c r="AB240" s="152"/>
      <c r="AC240" s="152"/>
      <c r="AD240" s="152"/>
    </row>
    <row r="241" spans="1:30" ht="15.75" customHeight="1" x14ac:dyDescent="0.25">
      <c r="A241" s="152"/>
      <c r="B241" s="152"/>
      <c r="C241" s="152"/>
      <c r="D241" s="152"/>
      <c r="E241" s="152"/>
      <c r="F241" s="152"/>
      <c r="G241" s="153"/>
      <c r="H241" s="152"/>
      <c r="I241" s="152"/>
      <c r="J241" s="152"/>
      <c r="K241" s="152"/>
      <c r="L241" s="152"/>
      <c r="M241" s="152"/>
      <c r="N241" s="152"/>
      <c r="O241" s="152"/>
      <c r="P241" s="152"/>
      <c r="Q241" s="152"/>
      <c r="R241" s="152"/>
      <c r="S241" s="152"/>
      <c r="T241" s="152"/>
      <c r="U241" s="152"/>
      <c r="V241" s="152"/>
      <c r="W241" s="152"/>
      <c r="X241" s="152"/>
      <c r="Y241" s="152"/>
      <c r="Z241" s="152"/>
      <c r="AA241" s="152"/>
      <c r="AB241" s="152"/>
      <c r="AC241" s="152"/>
      <c r="AD241" s="152"/>
    </row>
    <row r="242" spans="1:30" ht="15.75" customHeight="1" x14ac:dyDescent="0.25">
      <c r="A242" s="152"/>
      <c r="B242" s="152"/>
      <c r="C242" s="152"/>
      <c r="D242" s="152"/>
      <c r="E242" s="152"/>
      <c r="F242" s="152"/>
      <c r="G242" s="153"/>
      <c r="H242" s="152"/>
      <c r="I242" s="152"/>
      <c r="J242" s="152"/>
      <c r="K242" s="152"/>
      <c r="L242" s="152"/>
      <c r="M242" s="152"/>
      <c r="N242" s="152"/>
      <c r="O242" s="152"/>
      <c r="P242" s="152"/>
      <c r="Q242" s="152"/>
      <c r="R242" s="152"/>
      <c r="S242" s="152"/>
      <c r="T242" s="152"/>
      <c r="U242" s="152"/>
      <c r="V242" s="152"/>
      <c r="W242" s="152"/>
      <c r="X242" s="152"/>
      <c r="Y242" s="152"/>
      <c r="Z242" s="152"/>
      <c r="AA242" s="152"/>
      <c r="AB242" s="152"/>
      <c r="AC242" s="152"/>
      <c r="AD242" s="152"/>
    </row>
    <row r="243" spans="1:30" ht="15.75" customHeight="1" x14ac:dyDescent="0.25">
      <c r="A243" s="152"/>
      <c r="B243" s="152"/>
      <c r="C243" s="152"/>
      <c r="D243" s="152"/>
      <c r="E243" s="152"/>
      <c r="F243" s="152"/>
      <c r="G243" s="153"/>
      <c r="H243" s="152"/>
      <c r="I243" s="152"/>
      <c r="J243" s="152"/>
      <c r="K243" s="152"/>
      <c r="L243" s="152"/>
      <c r="M243" s="152"/>
      <c r="N243" s="152"/>
      <c r="O243" s="152"/>
      <c r="P243" s="152"/>
      <c r="Q243" s="152"/>
      <c r="R243" s="152"/>
      <c r="S243" s="152"/>
      <c r="T243" s="152"/>
      <c r="U243" s="152"/>
      <c r="V243" s="152"/>
      <c r="W243" s="152"/>
      <c r="X243" s="152"/>
      <c r="Y243" s="152"/>
      <c r="Z243" s="152"/>
      <c r="AA243" s="152"/>
      <c r="AB243" s="152"/>
      <c r="AC243" s="152"/>
      <c r="AD243" s="152"/>
    </row>
    <row r="244" spans="1:30" ht="15.75" customHeight="1" x14ac:dyDescent="0.25">
      <c r="A244" s="152"/>
      <c r="B244" s="152"/>
      <c r="C244" s="152"/>
      <c r="D244" s="152"/>
      <c r="E244" s="152"/>
      <c r="F244" s="152"/>
      <c r="G244" s="153"/>
      <c r="H244" s="152"/>
      <c r="I244" s="152"/>
      <c r="J244" s="152"/>
      <c r="K244" s="152"/>
      <c r="L244" s="152"/>
      <c r="M244" s="152"/>
      <c r="N244" s="152"/>
      <c r="O244" s="152"/>
      <c r="P244" s="152"/>
      <c r="Q244" s="152"/>
      <c r="R244" s="152"/>
      <c r="S244" s="152"/>
      <c r="T244" s="152"/>
      <c r="U244" s="152"/>
      <c r="V244" s="152"/>
      <c r="W244" s="152"/>
      <c r="X244" s="152"/>
      <c r="Y244" s="152"/>
      <c r="Z244" s="152"/>
      <c r="AA244" s="152"/>
      <c r="AB244" s="152"/>
      <c r="AC244" s="152"/>
      <c r="AD244" s="152"/>
    </row>
    <row r="245" spans="1:30" ht="15.75" customHeight="1" x14ac:dyDescent="0.25">
      <c r="A245" s="152"/>
      <c r="B245" s="152"/>
      <c r="C245" s="152"/>
      <c r="D245" s="152"/>
      <c r="E245" s="152"/>
      <c r="F245" s="152"/>
      <c r="G245" s="153"/>
      <c r="H245" s="152"/>
      <c r="I245" s="152"/>
      <c r="J245" s="152"/>
      <c r="K245" s="152"/>
      <c r="L245" s="152"/>
      <c r="M245" s="152"/>
      <c r="N245" s="152"/>
      <c r="O245" s="152"/>
      <c r="P245" s="152"/>
      <c r="Q245" s="152"/>
      <c r="R245" s="152"/>
      <c r="S245" s="152"/>
      <c r="T245" s="152"/>
      <c r="U245" s="152"/>
      <c r="V245" s="152"/>
      <c r="W245" s="152"/>
      <c r="X245" s="152"/>
      <c r="Y245" s="152"/>
      <c r="Z245" s="152"/>
      <c r="AA245" s="152"/>
      <c r="AB245" s="152"/>
      <c r="AC245" s="152"/>
      <c r="AD245" s="152"/>
    </row>
    <row r="246" spans="1:30" ht="15.75" customHeight="1" x14ac:dyDescent="0.25">
      <c r="A246" s="152"/>
      <c r="B246" s="152"/>
      <c r="C246" s="152"/>
      <c r="D246" s="152"/>
      <c r="E246" s="152"/>
      <c r="F246" s="152"/>
      <c r="G246" s="153"/>
      <c r="H246" s="152"/>
      <c r="I246" s="152"/>
      <c r="J246" s="152"/>
      <c r="K246" s="152"/>
      <c r="L246" s="152"/>
      <c r="M246" s="152"/>
      <c r="N246" s="152"/>
      <c r="O246" s="152"/>
      <c r="P246" s="152"/>
      <c r="Q246" s="152"/>
      <c r="R246" s="152"/>
      <c r="S246" s="152"/>
      <c r="T246" s="152"/>
      <c r="U246" s="152"/>
      <c r="V246" s="152"/>
      <c r="W246" s="152"/>
      <c r="X246" s="152"/>
      <c r="Y246" s="152"/>
      <c r="Z246" s="152"/>
      <c r="AA246" s="152"/>
      <c r="AB246" s="152"/>
      <c r="AC246" s="152"/>
      <c r="AD246" s="152"/>
    </row>
    <row r="247" spans="1:30" ht="15.75" customHeight="1" x14ac:dyDescent="0.25">
      <c r="A247" s="152"/>
      <c r="B247" s="152"/>
      <c r="C247" s="152"/>
      <c r="D247" s="152"/>
      <c r="E247" s="152"/>
      <c r="F247" s="152"/>
      <c r="G247" s="153"/>
      <c r="H247" s="152"/>
      <c r="I247" s="152"/>
      <c r="J247" s="152"/>
      <c r="K247" s="152"/>
      <c r="L247" s="152"/>
      <c r="M247" s="152"/>
      <c r="N247" s="152"/>
      <c r="O247" s="152"/>
      <c r="P247" s="152"/>
      <c r="Q247" s="152"/>
      <c r="R247" s="152"/>
      <c r="S247" s="152"/>
      <c r="T247" s="152"/>
      <c r="U247" s="152"/>
      <c r="V247" s="152"/>
      <c r="W247" s="152"/>
      <c r="X247" s="152"/>
      <c r="Y247" s="152"/>
      <c r="Z247" s="152"/>
      <c r="AA247" s="152"/>
      <c r="AB247" s="152"/>
      <c r="AC247" s="152"/>
      <c r="AD247" s="152"/>
    </row>
    <row r="248" spans="1:30" ht="15.75" customHeight="1" x14ac:dyDescent="0.25">
      <c r="A248" s="152"/>
      <c r="B248" s="152"/>
      <c r="C248" s="152"/>
      <c r="D248" s="152"/>
      <c r="E248" s="152"/>
      <c r="F248" s="152"/>
      <c r="G248" s="153"/>
      <c r="H248" s="152"/>
      <c r="I248" s="152"/>
      <c r="J248" s="152"/>
      <c r="K248" s="152"/>
      <c r="L248" s="152"/>
      <c r="M248" s="152"/>
      <c r="N248" s="152"/>
      <c r="O248" s="152"/>
      <c r="P248" s="152"/>
      <c r="Q248" s="152"/>
      <c r="R248" s="152"/>
      <c r="S248" s="152"/>
      <c r="T248" s="152"/>
      <c r="U248" s="152"/>
      <c r="V248" s="152"/>
      <c r="W248" s="152"/>
      <c r="X248" s="152"/>
      <c r="Y248" s="152"/>
      <c r="Z248" s="152"/>
      <c r="AA248" s="152"/>
      <c r="AB248" s="152"/>
      <c r="AC248" s="152"/>
      <c r="AD248" s="152"/>
    </row>
    <row r="249" spans="1:30" ht="15.75" customHeight="1" x14ac:dyDescent="0.25">
      <c r="A249" s="152"/>
      <c r="B249" s="152"/>
      <c r="C249" s="152"/>
      <c r="D249" s="152"/>
      <c r="E249" s="152"/>
      <c r="F249" s="152"/>
      <c r="G249" s="153"/>
      <c r="H249" s="152"/>
      <c r="I249" s="152"/>
      <c r="J249" s="152"/>
      <c r="K249" s="152"/>
      <c r="L249" s="152"/>
      <c r="M249" s="152"/>
      <c r="N249" s="152"/>
      <c r="O249" s="152"/>
      <c r="P249" s="152"/>
      <c r="Q249" s="152"/>
      <c r="R249" s="152"/>
      <c r="S249" s="152"/>
      <c r="T249" s="152"/>
      <c r="U249" s="152"/>
      <c r="V249" s="152"/>
      <c r="W249" s="152"/>
      <c r="X249" s="152"/>
      <c r="Y249" s="152"/>
      <c r="Z249" s="152"/>
      <c r="AA249" s="152"/>
      <c r="AB249" s="152"/>
      <c r="AC249" s="152"/>
      <c r="AD249" s="152"/>
    </row>
    <row r="250" spans="1:30" ht="15.75" customHeight="1" x14ac:dyDescent="0.25">
      <c r="A250" s="152"/>
      <c r="B250" s="152"/>
      <c r="C250" s="152"/>
      <c r="D250" s="152"/>
      <c r="E250" s="152"/>
      <c r="F250" s="152"/>
      <c r="G250" s="153"/>
      <c r="H250" s="152"/>
      <c r="I250" s="152"/>
      <c r="J250" s="152"/>
      <c r="K250" s="152"/>
      <c r="L250" s="152"/>
      <c r="M250" s="152"/>
      <c r="N250" s="152"/>
      <c r="O250" s="152"/>
      <c r="P250" s="152"/>
      <c r="Q250" s="152"/>
      <c r="R250" s="152"/>
      <c r="S250" s="152"/>
      <c r="T250" s="152"/>
      <c r="U250" s="152"/>
      <c r="V250" s="152"/>
      <c r="W250" s="152"/>
      <c r="X250" s="152"/>
      <c r="Y250" s="152"/>
      <c r="Z250" s="152"/>
      <c r="AA250" s="152"/>
      <c r="AB250" s="152"/>
      <c r="AC250" s="152"/>
      <c r="AD250" s="152"/>
    </row>
    <row r="251" spans="1:30" ht="15.75" customHeight="1" x14ac:dyDescent="0.25">
      <c r="A251" s="152"/>
      <c r="B251" s="152"/>
      <c r="C251" s="152"/>
      <c r="D251" s="152"/>
      <c r="E251" s="152"/>
      <c r="F251" s="152"/>
      <c r="G251" s="153"/>
      <c r="H251" s="152"/>
      <c r="I251" s="152"/>
      <c r="J251" s="152"/>
      <c r="K251" s="152"/>
      <c r="L251" s="152"/>
      <c r="M251" s="152"/>
      <c r="N251" s="152"/>
      <c r="O251" s="152"/>
      <c r="P251" s="152"/>
      <c r="Q251" s="152"/>
      <c r="R251" s="152"/>
      <c r="S251" s="152"/>
      <c r="T251" s="152"/>
      <c r="U251" s="152"/>
      <c r="V251" s="152"/>
      <c r="W251" s="152"/>
      <c r="X251" s="152"/>
      <c r="Y251" s="152"/>
      <c r="Z251" s="152"/>
      <c r="AA251" s="152"/>
      <c r="AB251" s="152"/>
      <c r="AC251" s="152"/>
      <c r="AD251" s="152"/>
    </row>
    <row r="252" spans="1:30" ht="15.75" customHeight="1" x14ac:dyDescent="0.25">
      <c r="A252" s="152"/>
      <c r="B252" s="152"/>
      <c r="C252" s="152"/>
      <c r="D252" s="152"/>
      <c r="E252" s="152"/>
      <c r="F252" s="152"/>
      <c r="G252" s="153"/>
      <c r="H252" s="152"/>
      <c r="I252" s="152"/>
      <c r="J252" s="152"/>
      <c r="K252" s="152"/>
      <c r="L252" s="152"/>
      <c r="M252" s="152"/>
      <c r="N252" s="152"/>
      <c r="O252" s="152"/>
      <c r="P252" s="152"/>
      <c r="Q252" s="152"/>
      <c r="R252" s="152"/>
      <c r="S252" s="152"/>
      <c r="T252" s="152"/>
      <c r="U252" s="152"/>
      <c r="V252" s="152"/>
      <c r="W252" s="152"/>
      <c r="X252" s="152"/>
      <c r="Y252" s="152"/>
      <c r="Z252" s="152"/>
      <c r="AA252" s="152"/>
      <c r="AB252" s="152"/>
      <c r="AC252" s="152"/>
      <c r="AD252" s="152"/>
    </row>
    <row r="253" spans="1:30" ht="15.75" customHeight="1" x14ac:dyDescent="0.25">
      <c r="A253" s="152"/>
      <c r="B253" s="152"/>
      <c r="C253" s="152"/>
      <c r="D253" s="152"/>
      <c r="E253" s="152"/>
      <c r="F253" s="152"/>
      <c r="G253" s="153"/>
      <c r="H253" s="152"/>
      <c r="I253" s="152"/>
      <c r="J253" s="152"/>
      <c r="K253" s="152"/>
      <c r="L253" s="152"/>
      <c r="M253" s="152"/>
      <c r="N253" s="152"/>
      <c r="O253" s="152"/>
      <c r="P253" s="152"/>
      <c r="Q253" s="152"/>
      <c r="R253" s="152"/>
      <c r="S253" s="152"/>
      <c r="T253" s="152"/>
      <c r="U253" s="152"/>
      <c r="V253" s="152"/>
      <c r="W253" s="152"/>
      <c r="X253" s="152"/>
      <c r="Y253" s="152"/>
      <c r="Z253" s="152"/>
      <c r="AA253" s="152"/>
      <c r="AB253" s="152"/>
      <c r="AC253" s="152"/>
      <c r="AD253" s="152"/>
    </row>
    <row r="254" spans="1:30" ht="15.75" customHeight="1" x14ac:dyDescent="0.25">
      <c r="A254" s="152"/>
      <c r="B254" s="152"/>
      <c r="C254" s="152"/>
      <c r="D254" s="152"/>
      <c r="E254" s="152"/>
      <c r="F254" s="152"/>
      <c r="G254" s="153"/>
      <c r="H254" s="152"/>
      <c r="I254" s="152"/>
      <c r="J254" s="152"/>
      <c r="K254" s="152"/>
      <c r="L254" s="152"/>
      <c r="M254" s="152"/>
      <c r="N254" s="152"/>
      <c r="O254" s="152"/>
      <c r="P254" s="152"/>
      <c r="Q254" s="152"/>
      <c r="R254" s="152"/>
      <c r="S254" s="152"/>
      <c r="T254" s="152"/>
      <c r="U254" s="152"/>
      <c r="V254" s="152"/>
      <c r="W254" s="152"/>
      <c r="X254" s="152"/>
      <c r="Y254" s="152"/>
      <c r="Z254" s="152"/>
      <c r="AA254" s="152"/>
      <c r="AB254" s="152"/>
      <c r="AC254" s="152"/>
      <c r="AD254" s="152"/>
    </row>
    <row r="255" spans="1:30" ht="15.75" customHeight="1" x14ac:dyDescent="0.25">
      <c r="A255" s="152"/>
      <c r="B255" s="152"/>
      <c r="C255" s="152"/>
      <c r="D255" s="152"/>
      <c r="E255" s="152"/>
      <c r="F255" s="152"/>
      <c r="G255" s="153"/>
      <c r="H255" s="152"/>
      <c r="I255" s="152"/>
      <c r="J255" s="152"/>
      <c r="K255" s="152"/>
      <c r="L255" s="152"/>
      <c r="M255" s="152"/>
      <c r="N255" s="152"/>
      <c r="O255" s="152"/>
      <c r="P255" s="152"/>
      <c r="Q255" s="152"/>
      <c r="R255" s="152"/>
      <c r="S255" s="152"/>
      <c r="T255" s="152"/>
      <c r="U255" s="152"/>
      <c r="V255" s="152"/>
      <c r="W255" s="152"/>
      <c r="X255" s="152"/>
      <c r="Y255" s="152"/>
      <c r="Z255" s="152"/>
      <c r="AA255" s="152"/>
      <c r="AB255" s="152"/>
      <c r="AC255" s="152"/>
      <c r="AD255" s="152"/>
    </row>
    <row r="256" spans="1:30" ht="15.75" customHeight="1" x14ac:dyDescent="0.25">
      <c r="A256" s="152"/>
      <c r="B256" s="152"/>
      <c r="C256" s="152"/>
      <c r="D256" s="152"/>
      <c r="E256" s="152"/>
      <c r="F256" s="152"/>
      <c r="G256" s="153"/>
      <c r="H256" s="152"/>
      <c r="I256" s="152"/>
      <c r="J256" s="152"/>
      <c r="K256" s="152"/>
      <c r="L256" s="152"/>
      <c r="M256" s="152"/>
      <c r="N256" s="152"/>
      <c r="O256" s="152"/>
      <c r="P256" s="152"/>
      <c r="Q256" s="152"/>
      <c r="R256" s="152"/>
      <c r="S256" s="152"/>
      <c r="T256" s="152"/>
      <c r="U256" s="152"/>
      <c r="V256" s="152"/>
      <c r="W256" s="152"/>
      <c r="X256" s="152"/>
      <c r="Y256" s="152"/>
      <c r="Z256" s="152"/>
      <c r="AA256" s="152"/>
      <c r="AB256" s="152"/>
      <c r="AC256" s="152"/>
      <c r="AD256" s="152"/>
    </row>
    <row r="257" spans="1:30" ht="15.75" customHeight="1" x14ac:dyDescent="0.25">
      <c r="A257" s="152"/>
      <c r="B257" s="152"/>
      <c r="C257" s="152"/>
      <c r="D257" s="152"/>
      <c r="E257" s="152"/>
      <c r="F257" s="152"/>
      <c r="G257" s="153"/>
      <c r="H257" s="152"/>
      <c r="I257" s="152"/>
      <c r="J257" s="152"/>
      <c r="K257" s="152"/>
      <c r="L257" s="152"/>
      <c r="M257" s="152"/>
      <c r="N257" s="152"/>
      <c r="O257" s="152"/>
      <c r="P257" s="152"/>
      <c r="Q257" s="152"/>
      <c r="R257" s="152"/>
      <c r="S257" s="152"/>
      <c r="T257" s="152"/>
      <c r="U257" s="152"/>
      <c r="V257" s="152"/>
      <c r="W257" s="152"/>
      <c r="X257" s="152"/>
      <c r="Y257" s="152"/>
      <c r="Z257" s="152"/>
      <c r="AA257" s="152"/>
      <c r="AB257" s="152"/>
      <c r="AC257" s="152"/>
      <c r="AD257" s="152"/>
    </row>
    <row r="258" spans="1:30" ht="15.75" customHeight="1" x14ac:dyDescent="0.25">
      <c r="A258" s="152"/>
      <c r="B258" s="152"/>
      <c r="C258" s="152"/>
      <c r="D258" s="152"/>
      <c r="E258" s="152"/>
      <c r="F258" s="152"/>
      <c r="G258" s="153"/>
      <c r="H258" s="152"/>
      <c r="I258" s="152"/>
      <c r="J258" s="152"/>
      <c r="K258" s="152"/>
      <c r="L258" s="152"/>
      <c r="M258" s="152"/>
      <c r="N258" s="152"/>
      <c r="O258" s="152"/>
      <c r="P258" s="152"/>
      <c r="Q258" s="152"/>
      <c r="R258" s="152"/>
      <c r="S258" s="152"/>
      <c r="T258" s="152"/>
      <c r="U258" s="152"/>
      <c r="V258" s="152"/>
      <c r="W258" s="152"/>
      <c r="X258" s="152"/>
      <c r="Y258" s="152"/>
      <c r="Z258" s="152"/>
      <c r="AA258" s="152"/>
      <c r="AB258" s="152"/>
      <c r="AC258" s="152"/>
      <c r="AD258" s="152"/>
    </row>
    <row r="259" spans="1:30" ht="15.75" customHeight="1" x14ac:dyDescent="0.25">
      <c r="A259" s="152"/>
      <c r="B259" s="152"/>
      <c r="C259" s="152"/>
      <c r="D259" s="152"/>
      <c r="E259" s="152"/>
      <c r="F259" s="152"/>
      <c r="G259" s="153"/>
      <c r="H259" s="152"/>
      <c r="I259" s="152"/>
      <c r="J259" s="152"/>
      <c r="K259" s="152"/>
      <c r="L259" s="152"/>
      <c r="M259" s="152"/>
      <c r="N259" s="152"/>
      <c r="O259" s="152"/>
      <c r="P259" s="152"/>
      <c r="Q259" s="152"/>
      <c r="R259" s="152"/>
      <c r="S259" s="152"/>
      <c r="T259" s="152"/>
      <c r="U259" s="152"/>
      <c r="V259" s="152"/>
      <c r="W259" s="152"/>
      <c r="X259" s="152"/>
      <c r="Y259" s="152"/>
      <c r="Z259" s="152"/>
      <c r="AA259" s="152"/>
      <c r="AB259" s="152"/>
      <c r="AC259" s="152"/>
      <c r="AD259" s="152"/>
    </row>
    <row r="260" spans="1:30" ht="15.75" customHeight="1" x14ac:dyDescent="0.25">
      <c r="A260" s="152"/>
      <c r="B260" s="152"/>
      <c r="C260" s="152"/>
      <c r="D260" s="152"/>
      <c r="E260" s="152"/>
      <c r="F260" s="152"/>
      <c r="G260" s="153"/>
      <c r="H260" s="152"/>
      <c r="I260" s="152"/>
      <c r="J260" s="152"/>
      <c r="K260" s="152"/>
      <c r="L260" s="152"/>
      <c r="M260" s="152"/>
      <c r="N260" s="152"/>
      <c r="O260" s="152"/>
      <c r="P260" s="152"/>
      <c r="Q260" s="152"/>
      <c r="R260" s="152"/>
      <c r="S260" s="152"/>
      <c r="T260" s="152"/>
      <c r="U260" s="152"/>
      <c r="V260" s="152"/>
      <c r="W260" s="152"/>
      <c r="X260" s="152"/>
      <c r="Y260" s="152"/>
      <c r="Z260" s="152"/>
      <c r="AA260" s="152"/>
      <c r="AB260" s="152"/>
      <c r="AC260" s="152"/>
      <c r="AD260" s="152"/>
    </row>
    <row r="261" spans="1:30" ht="15.75" customHeight="1" x14ac:dyDescent="0.25">
      <c r="A261" s="152"/>
      <c r="B261" s="152"/>
      <c r="C261" s="152"/>
      <c r="D261" s="152"/>
      <c r="E261" s="152"/>
      <c r="F261" s="152"/>
      <c r="G261" s="153"/>
      <c r="H261" s="152"/>
      <c r="I261" s="152"/>
      <c r="J261" s="152"/>
      <c r="K261" s="152"/>
      <c r="L261" s="152"/>
      <c r="M261" s="152"/>
      <c r="N261" s="152"/>
      <c r="O261" s="152"/>
      <c r="P261" s="152"/>
      <c r="Q261" s="152"/>
      <c r="R261" s="152"/>
      <c r="S261" s="152"/>
      <c r="T261" s="152"/>
      <c r="U261" s="152"/>
      <c r="V261" s="152"/>
      <c r="W261" s="152"/>
      <c r="X261" s="152"/>
      <c r="Y261" s="152"/>
      <c r="Z261" s="152"/>
      <c r="AA261" s="152"/>
      <c r="AB261" s="152"/>
      <c r="AC261" s="152"/>
      <c r="AD261" s="152"/>
    </row>
    <row r="262" spans="1:30" ht="15.75" customHeight="1" x14ac:dyDescent="0.25">
      <c r="A262" s="152"/>
      <c r="B262" s="152"/>
      <c r="C262" s="152"/>
      <c r="D262" s="152"/>
      <c r="E262" s="152"/>
      <c r="F262" s="152"/>
      <c r="G262" s="153"/>
      <c r="H262" s="152"/>
      <c r="I262" s="152"/>
      <c r="J262" s="152"/>
      <c r="K262" s="152"/>
      <c r="L262" s="152"/>
      <c r="M262" s="152"/>
      <c r="N262" s="152"/>
      <c r="O262" s="152"/>
      <c r="P262" s="152"/>
      <c r="Q262" s="152"/>
      <c r="R262" s="152"/>
      <c r="S262" s="152"/>
      <c r="T262" s="152"/>
      <c r="U262" s="152"/>
      <c r="V262" s="152"/>
      <c r="W262" s="152"/>
      <c r="X262" s="152"/>
      <c r="Y262" s="152"/>
      <c r="Z262" s="152"/>
      <c r="AA262" s="152"/>
      <c r="AB262" s="152"/>
      <c r="AC262" s="152"/>
      <c r="AD262" s="152"/>
    </row>
    <row r="263" spans="1:30" ht="15.75" customHeight="1" x14ac:dyDescent="0.25">
      <c r="A263" s="152"/>
      <c r="B263" s="152"/>
      <c r="C263" s="152"/>
      <c r="D263" s="152"/>
      <c r="E263" s="152"/>
      <c r="F263" s="152"/>
      <c r="G263" s="153"/>
      <c r="H263" s="152"/>
      <c r="I263" s="152"/>
      <c r="J263" s="152"/>
      <c r="K263" s="152"/>
      <c r="L263" s="152"/>
      <c r="M263" s="152"/>
      <c r="N263" s="152"/>
      <c r="O263" s="152"/>
      <c r="P263" s="152"/>
      <c r="Q263" s="152"/>
      <c r="R263" s="152"/>
      <c r="S263" s="152"/>
      <c r="T263" s="152"/>
      <c r="U263" s="152"/>
      <c r="V263" s="152"/>
      <c r="W263" s="152"/>
      <c r="X263" s="152"/>
      <c r="Y263" s="152"/>
      <c r="Z263" s="152"/>
      <c r="AA263" s="152"/>
      <c r="AB263" s="152"/>
      <c r="AC263" s="152"/>
      <c r="AD263" s="152"/>
    </row>
    <row r="264" spans="1:30" ht="15.75" customHeight="1" x14ac:dyDescent="0.25">
      <c r="A264" s="152"/>
      <c r="B264" s="152"/>
      <c r="C264" s="152"/>
      <c r="D264" s="152"/>
      <c r="E264" s="152"/>
      <c r="F264" s="152"/>
      <c r="G264" s="153"/>
      <c r="H264" s="152"/>
      <c r="I264" s="152"/>
      <c r="J264" s="152"/>
      <c r="K264" s="152"/>
      <c r="L264" s="152"/>
      <c r="M264" s="152"/>
      <c r="N264" s="152"/>
      <c r="O264" s="152"/>
      <c r="P264" s="152"/>
      <c r="Q264" s="152"/>
      <c r="R264" s="152"/>
      <c r="S264" s="152"/>
      <c r="T264" s="152"/>
      <c r="U264" s="152"/>
      <c r="V264" s="152"/>
      <c r="W264" s="152"/>
      <c r="X264" s="152"/>
      <c r="Y264" s="152"/>
      <c r="Z264" s="152"/>
      <c r="AA264" s="152"/>
      <c r="AB264" s="152"/>
      <c r="AC264" s="152"/>
      <c r="AD264" s="152"/>
    </row>
    <row r="265" spans="1:30" ht="15.75" customHeight="1" x14ac:dyDescent="0.25">
      <c r="A265" s="152"/>
      <c r="B265" s="152"/>
      <c r="C265" s="152"/>
      <c r="D265" s="152"/>
      <c r="E265" s="152"/>
      <c r="F265" s="152"/>
      <c r="G265" s="153"/>
      <c r="H265" s="152"/>
      <c r="I265" s="152"/>
      <c r="J265" s="152"/>
      <c r="K265" s="152"/>
      <c r="L265" s="152"/>
      <c r="M265" s="152"/>
      <c r="N265" s="152"/>
      <c r="O265" s="152"/>
      <c r="P265" s="152"/>
      <c r="Q265" s="152"/>
      <c r="R265" s="152"/>
      <c r="S265" s="152"/>
      <c r="T265" s="152"/>
      <c r="U265" s="152"/>
      <c r="V265" s="152"/>
      <c r="W265" s="152"/>
      <c r="X265" s="152"/>
      <c r="Y265" s="152"/>
      <c r="Z265" s="152"/>
      <c r="AA265" s="152"/>
      <c r="AB265" s="152"/>
      <c r="AC265" s="152"/>
      <c r="AD265" s="152"/>
    </row>
    <row r="266" spans="1:30" ht="15.75" customHeight="1" x14ac:dyDescent="0.25">
      <c r="A266" s="152"/>
      <c r="B266" s="152"/>
      <c r="C266" s="152"/>
      <c r="D266" s="152"/>
      <c r="E266" s="152"/>
      <c r="F266" s="152"/>
      <c r="G266" s="153"/>
      <c r="H266" s="152"/>
      <c r="I266" s="152"/>
      <c r="J266" s="152"/>
      <c r="K266" s="152"/>
      <c r="L266" s="152"/>
      <c r="M266" s="152"/>
      <c r="N266" s="152"/>
      <c r="O266" s="152"/>
      <c r="P266" s="152"/>
      <c r="Q266" s="152"/>
      <c r="R266" s="152"/>
      <c r="S266" s="152"/>
      <c r="T266" s="152"/>
      <c r="U266" s="152"/>
      <c r="V266" s="152"/>
      <c r="W266" s="152"/>
      <c r="X266" s="152"/>
      <c r="Y266" s="152"/>
      <c r="Z266" s="152"/>
      <c r="AA266" s="152"/>
      <c r="AB266" s="152"/>
      <c r="AC266" s="152"/>
      <c r="AD266" s="152"/>
    </row>
    <row r="267" spans="1:30" ht="15.75" customHeight="1" x14ac:dyDescent="0.25">
      <c r="A267" s="152"/>
      <c r="B267" s="152"/>
      <c r="C267" s="152"/>
      <c r="D267" s="152"/>
      <c r="E267" s="152"/>
      <c r="F267" s="152"/>
      <c r="G267" s="153"/>
      <c r="H267" s="152"/>
      <c r="I267" s="152"/>
      <c r="J267" s="152"/>
      <c r="K267" s="152"/>
      <c r="L267" s="152"/>
      <c r="M267" s="152"/>
      <c r="N267" s="152"/>
      <c r="O267" s="152"/>
      <c r="P267" s="152"/>
      <c r="Q267" s="152"/>
      <c r="R267" s="152"/>
      <c r="S267" s="152"/>
      <c r="T267" s="152"/>
      <c r="U267" s="152"/>
      <c r="V267" s="152"/>
      <c r="W267" s="152"/>
      <c r="X267" s="152"/>
      <c r="Y267" s="152"/>
      <c r="Z267" s="152"/>
      <c r="AA267" s="152"/>
      <c r="AB267" s="152"/>
      <c r="AC267" s="152"/>
      <c r="AD267" s="152"/>
    </row>
    <row r="268" spans="1:30" ht="15.75" customHeight="1" x14ac:dyDescent="0.25">
      <c r="A268" s="152"/>
      <c r="B268" s="152"/>
      <c r="C268" s="152"/>
      <c r="D268" s="152"/>
      <c r="E268" s="152"/>
      <c r="F268" s="152"/>
      <c r="G268" s="153"/>
      <c r="H268" s="152"/>
      <c r="I268" s="152"/>
      <c r="J268" s="152"/>
      <c r="K268" s="152"/>
      <c r="L268" s="152"/>
      <c r="M268" s="152"/>
      <c r="N268" s="152"/>
      <c r="O268" s="152"/>
      <c r="P268" s="152"/>
      <c r="Q268" s="152"/>
      <c r="R268" s="152"/>
      <c r="S268" s="152"/>
      <c r="T268" s="152"/>
      <c r="U268" s="152"/>
      <c r="V268" s="152"/>
      <c r="W268" s="152"/>
      <c r="X268" s="152"/>
      <c r="Y268" s="152"/>
      <c r="Z268" s="152"/>
      <c r="AA268" s="152"/>
      <c r="AB268" s="152"/>
      <c r="AC268" s="152"/>
      <c r="AD268" s="152"/>
    </row>
    <row r="269" spans="1:30" ht="15.75" customHeight="1" x14ac:dyDescent="0.25">
      <c r="A269" s="152"/>
      <c r="B269" s="152"/>
      <c r="C269" s="152"/>
      <c r="D269" s="152"/>
      <c r="E269" s="152"/>
      <c r="F269" s="152"/>
      <c r="G269" s="153"/>
      <c r="H269" s="152"/>
      <c r="I269" s="152"/>
      <c r="J269" s="152"/>
      <c r="K269" s="152"/>
      <c r="L269" s="152"/>
      <c r="M269" s="152"/>
      <c r="N269" s="152"/>
      <c r="O269" s="152"/>
      <c r="P269" s="152"/>
      <c r="Q269" s="152"/>
      <c r="R269" s="152"/>
      <c r="S269" s="152"/>
      <c r="T269" s="152"/>
      <c r="U269" s="152"/>
      <c r="V269" s="152"/>
      <c r="W269" s="152"/>
      <c r="X269" s="152"/>
      <c r="Y269" s="152"/>
      <c r="Z269" s="152"/>
      <c r="AA269" s="152"/>
      <c r="AB269" s="152"/>
      <c r="AC269" s="152"/>
      <c r="AD269" s="152"/>
    </row>
    <row r="270" spans="1:30" ht="15.75" customHeight="1" x14ac:dyDescent="0.25">
      <c r="A270" s="152"/>
      <c r="B270" s="152"/>
      <c r="C270" s="152"/>
      <c r="D270" s="152"/>
      <c r="E270" s="152"/>
      <c r="F270" s="152"/>
      <c r="G270" s="153"/>
      <c r="H270" s="152"/>
      <c r="I270" s="152"/>
      <c r="J270" s="152"/>
      <c r="K270" s="152"/>
      <c r="L270" s="152"/>
      <c r="M270" s="152"/>
      <c r="N270" s="152"/>
      <c r="O270" s="152"/>
      <c r="P270" s="152"/>
      <c r="Q270" s="152"/>
      <c r="R270" s="152"/>
      <c r="S270" s="152"/>
      <c r="T270" s="152"/>
      <c r="U270" s="152"/>
      <c r="V270" s="152"/>
      <c r="W270" s="152"/>
      <c r="X270" s="152"/>
      <c r="Y270" s="152"/>
      <c r="Z270" s="152"/>
      <c r="AA270" s="152"/>
      <c r="AB270" s="152"/>
      <c r="AC270" s="152"/>
      <c r="AD270" s="152"/>
    </row>
    <row r="271" spans="1:30" ht="15.75" customHeight="1" x14ac:dyDescent="0.25">
      <c r="A271" s="152"/>
      <c r="B271" s="152"/>
      <c r="C271" s="152"/>
      <c r="D271" s="152"/>
      <c r="E271" s="152"/>
      <c r="F271" s="152"/>
      <c r="G271" s="153"/>
      <c r="H271" s="152"/>
      <c r="I271" s="152"/>
      <c r="J271" s="152"/>
      <c r="K271" s="152"/>
      <c r="L271" s="152"/>
      <c r="M271" s="152"/>
      <c r="N271" s="152"/>
      <c r="O271" s="152"/>
      <c r="P271" s="152"/>
      <c r="Q271" s="152"/>
      <c r="R271" s="152"/>
      <c r="S271" s="152"/>
      <c r="T271" s="152"/>
      <c r="U271" s="152"/>
      <c r="V271" s="152"/>
      <c r="W271" s="152"/>
      <c r="X271" s="152"/>
      <c r="Y271" s="152"/>
      <c r="Z271" s="152"/>
      <c r="AA271" s="152"/>
      <c r="AB271" s="152"/>
      <c r="AC271" s="152"/>
      <c r="AD271" s="152"/>
    </row>
    <row r="272" spans="1:30" ht="15.75" customHeight="1" x14ac:dyDescent="0.25">
      <c r="A272" s="152"/>
      <c r="B272" s="152"/>
      <c r="C272" s="152"/>
      <c r="D272" s="152"/>
      <c r="E272" s="152"/>
      <c r="F272" s="152"/>
      <c r="G272" s="153"/>
      <c r="H272" s="152"/>
      <c r="I272" s="152"/>
      <c r="J272" s="152"/>
      <c r="K272" s="152"/>
      <c r="L272" s="152"/>
      <c r="M272" s="152"/>
      <c r="N272" s="152"/>
      <c r="O272" s="152"/>
      <c r="P272" s="152"/>
      <c r="Q272" s="152"/>
      <c r="R272" s="152"/>
      <c r="S272" s="152"/>
      <c r="T272" s="152"/>
      <c r="U272" s="152"/>
      <c r="V272" s="152"/>
      <c r="W272" s="152"/>
      <c r="X272" s="152"/>
      <c r="Y272" s="152"/>
      <c r="Z272" s="152"/>
      <c r="AA272" s="152"/>
      <c r="AB272" s="152"/>
      <c r="AC272" s="152"/>
      <c r="AD272" s="152"/>
    </row>
    <row r="273" spans="1:30" ht="15.75" customHeight="1" x14ac:dyDescent="0.25">
      <c r="A273" s="152"/>
      <c r="B273" s="152"/>
      <c r="C273" s="152"/>
      <c r="D273" s="152"/>
      <c r="E273" s="152"/>
      <c r="F273" s="152"/>
      <c r="G273" s="153"/>
      <c r="H273" s="152"/>
      <c r="I273" s="152"/>
      <c r="J273" s="152"/>
      <c r="K273" s="152"/>
      <c r="L273" s="152"/>
      <c r="M273" s="152"/>
      <c r="N273" s="152"/>
      <c r="O273" s="152"/>
      <c r="P273" s="152"/>
      <c r="Q273" s="152"/>
      <c r="R273" s="152"/>
      <c r="S273" s="152"/>
      <c r="T273" s="152"/>
      <c r="U273" s="152"/>
      <c r="V273" s="152"/>
      <c r="W273" s="152"/>
      <c r="X273" s="152"/>
      <c r="Y273" s="152"/>
      <c r="Z273" s="152"/>
      <c r="AA273" s="152"/>
      <c r="AB273" s="152"/>
      <c r="AC273" s="152"/>
      <c r="AD273" s="152"/>
    </row>
    <row r="274" spans="1:30" ht="15.75" customHeight="1" x14ac:dyDescent="0.25">
      <c r="A274" s="152"/>
      <c r="B274" s="152"/>
      <c r="C274" s="152"/>
      <c r="D274" s="152"/>
      <c r="E274" s="152"/>
      <c r="F274" s="152"/>
      <c r="G274" s="153"/>
      <c r="H274" s="152"/>
      <c r="I274" s="152"/>
      <c r="J274" s="152"/>
      <c r="K274" s="152"/>
      <c r="L274" s="152"/>
      <c r="M274" s="152"/>
      <c r="N274" s="152"/>
      <c r="O274" s="152"/>
      <c r="P274" s="152"/>
      <c r="Q274" s="152"/>
      <c r="R274" s="152"/>
      <c r="S274" s="152"/>
      <c r="T274" s="152"/>
      <c r="U274" s="152"/>
      <c r="V274" s="152"/>
      <c r="W274" s="152"/>
      <c r="X274" s="152"/>
      <c r="Y274" s="152"/>
      <c r="Z274" s="152"/>
      <c r="AA274" s="152"/>
      <c r="AB274" s="152"/>
      <c r="AC274" s="152"/>
      <c r="AD274" s="152"/>
    </row>
    <row r="275" spans="1:30" ht="15.75" customHeight="1" x14ac:dyDescent="0.25">
      <c r="A275" s="152"/>
      <c r="B275" s="152"/>
      <c r="C275" s="152"/>
      <c r="D275" s="152"/>
      <c r="E275" s="152"/>
      <c r="F275" s="152"/>
      <c r="G275" s="153"/>
      <c r="H275" s="152"/>
      <c r="I275" s="152"/>
      <c r="J275" s="152"/>
      <c r="K275" s="152"/>
      <c r="L275" s="152"/>
      <c r="M275" s="152"/>
      <c r="N275" s="152"/>
      <c r="O275" s="152"/>
      <c r="P275" s="152"/>
      <c r="Q275" s="152"/>
      <c r="R275" s="152"/>
      <c r="S275" s="152"/>
      <c r="T275" s="152"/>
      <c r="U275" s="152"/>
      <c r="V275" s="152"/>
      <c r="W275" s="152"/>
      <c r="X275" s="152"/>
      <c r="Y275" s="152"/>
      <c r="Z275" s="152"/>
      <c r="AA275" s="152"/>
      <c r="AB275" s="152"/>
      <c r="AC275" s="152"/>
      <c r="AD275" s="152"/>
    </row>
    <row r="276" spans="1:30" ht="15.75" customHeight="1" x14ac:dyDescent="0.25">
      <c r="A276" s="152"/>
      <c r="B276" s="152"/>
      <c r="C276" s="152"/>
      <c r="D276" s="152"/>
      <c r="E276" s="152"/>
      <c r="F276" s="152"/>
      <c r="G276" s="153"/>
      <c r="H276" s="152"/>
      <c r="I276" s="152"/>
      <c r="J276" s="152"/>
      <c r="K276" s="152"/>
      <c r="L276" s="152"/>
      <c r="M276" s="152"/>
      <c r="N276" s="152"/>
      <c r="O276" s="152"/>
      <c r="P276" s="152"/>
      <c r="Q276" s="152"/>
      <c r="R276" s="152"/>
      <c r="S276" s="152"/>
      <c r="T276" s="152"/>
      <c r="U276" s="152"/>
      <c r="V276" s="152"/>
      <c r="W276" s="152"/>
      <c r="X276" s="152"/>
      <c r="Y276" s="152"/>
      <c r="Z276" s="152"/>
      <c r="AA276" s="152"/>
      <c r="AB276" s="152"/>
      <c r="AC276" s="152"/>
      <c r="AD276" s="152"/>
    </row>
    <row r="277" spans="1:30" ht="15.75" customHeight="1" x14ac:dyDescent="0.25">
      <c r="A277" s="152"/>
      <c r="B277" s="152"/>
      <c r="C277" s="152"/>
      <c r="D277" s="152"/>
      <c r="E277" s="152"/>
      <c r="F277" s="152"/>
      <c r="G277" s="153"/>
      <c r="H277" s="152"/>
      <c r="I277" s="152"/>
      <c r="J277" s="152"/>
      <c r="K277" s="152"/>
      <c r="L277" s="152"/>
      <c r="M277" s="152"/>
      <c r="N277" s="152"/>
      <c r="O277" s="152"/>
      <c r="P277" s="152"/>
      <c r="Q277" s="152"/>
      <c r="R277" s="152"/>
      <c r="S277" s="152"/>
      <c r="T277" s="152"/>
      <c r="U277" s="152"/>
      <c r="V277" s="152"/>
      <c r="W277" s="152"/>
      <c r="X277" s="152"/>
      <c r="Y277" s="152"/>
      <c r="Z277" s="152"/>
      <c r="AA277" s="152"/>
      <c r="AB277" s="152"/>
      <c r="AC277" s="152"/>
      <c r="AD277" s="152"/>
    </row>
    <row r="278" spans="1:30" ht="15.75" customHeight="1" x14ac:dyDescent="0.25">
      <c r="A278" s="152"/>
      <c r="B278" s="152"/>
      <c r="C278" s="152"/>
      <c r="D278" s="152"/>
      <c r="E278" s="152"/>
      <c r="F278" s="152"/>
      <c r="G278" s="153"/>
      <c r="H278" s="152"/>
      <c r="I278" s="152"/>
      <c r="J278" s="152"/>
      <c r="K278" s="152"/>
      <c r="L278" s="152"/>
      <c r="M278" s="152"/>
      <c r="N278" s="152"/>
      <c r="O278" s="152"/>
      <c r="P278" s="152"/>
      <c r="Q278" s="152"/>
      <c r="R278" s="152"/>
      <c r="S278" s="152"/>
      <c r="T278" s="152"/>
      <c r="U278" s="152"/>
      <c r="V278" s="152"/>
      <c r="W278" s="152"/>
      <c r="X278" s="152"/>
      <c r="Y278" s="152"/>
      <c r="Z278" s="152"/>
      <c r="AA278" s="152"/>
      <c r="AB278" s="152"/>
      <c r="AC278" s="152"/>
      <c r="AD278" s="152"/>
    </row>
    <row r="279" spans="1:30" ht="15.75" customHeight="1" x14ac:dyDescent="0.25">
      <c r="A279" s="152"/>
      <c r="B279" s="152"/>
      <c r="C279" s="152"/>
      <c r="D279" s="152"/>
      <c r="E279" s="152"/>
      <c r="F279" s="152"/>
      <c r="G279" s="153"/>
      <c r="H279" s="152"/>
      <c r="I279" s="152"/>
      <c r="J279" s="152"/>
      <c r="K279" s="152"/>
      <c r="L279" s="152"/>
      <c r="M279" s="152"/>
      <c r="N279" s="152"/>
      <c r="O279" s="152"/>
      <c r="P279" s="152"/>
      <c r="Q279" s="152"/>
      <c r="R279" s="152"/>
      <c r="S279" s="152"/>
      <c r="T279" s="152"/>
      <c r="U279" s="152"/>
      <c r="V279" s="152"/>
      <c r="W279" s="152"/>
      <c r="X279" s="152"/>
      <c r="Y279" s="152"/>
      <c r="Z279" s="152"/>
      <c r="AA279" s="152"/>
      <c r="AB279" s="152"/>
      <c r="AC279" s="152"/>
      <c r="AD279" s="152"/>
    </row>
    <row r="280" spans="1:30" ht="15.75" customHeight="1" x14ac:dyDescent="0.25">
      <c r="A280" s="152"/>
      <c r="B280" s="152"/>
      <c r="C280" s="152"/>
      <c r="D280" s="152"/>
      <c r="E280" s="152"/>
      <c r="F280" s="152"/>
      <c r="G280" s="153"/>
      <c r="H280" s="152"/>
      <c r="I280" s="152"/>
      <c r="J280" s="152"/>
      <c r="K280" s="152"/>
      <c r="L280" s="152"/>
      <c r="M280" s="152"/>
      <c r="N280" s="152"/>
      <c r="O280" s="152"/>
      <c r="P280" s="152"/>
      <c r="Q280" s="152"/>
      <c r="R280" s="152"/>
      <c r="S280" s="152"/>
      <c r="T280" s="152"/>
      <c r="U280" s="152"/>
      <c r="V280" s="152"/>
      <c r="W280" s="152"/>
      <c r="X280" s="152"/>
      <c r="Y280" s="152"/>
      <c r="Z280" s="152"/>
      <c r="AA280" s="152"/>
      <c r="AB280" s="152"/>
      <c r="AC280" s="152"/>
      <c r="AD280" s="152"/>
    </row>
    <row r="281" spans="1:30" ht="15.75" customHeight="1" x14ac:dyDescent="0.25">
      <c r="A281" s="152"/>
      <c r="B281" s="152"/>
      <c r="C281" s="152"/>
      <c r="D281" s="152"/>
      <c r="E281" s="152"/>
      <c r="F281" s="152"/>
      <c r="G281" s="153"/>
      <c r="H281" s="152"/>
      <c r="I281" s="152"/>
      <c r="J281" s="152"/>
      <c r="K281" s="152"/>
      <c r="L281" s="152"/>
      <c r="M281" s="152"/>
      <c r="N281" s="152"/>
      <c r="O281" s="152"/>
      <c r="P281" s="152"/>
      <c r="Q281" s="152"/>
      <c r="R281" s="152"/>
      <c r="S281" s="152"/>
      <c r="T281" s="152"/>
      <c r="U281" s="152"/>
      <c r="V281" s="152"/>
      <c r="W281" s="152"/>
      <c r="X281" s="152"/>
      <c r="Y281" s="152"/>
      <c r="Z281" s="152"/>
      <c r="AA281" s="152"/>
      <c r="AB281" s="152"/>
      <c r="AC281" s="152"/>
      <c r="AD281" s="152"/>
    </row>
    <row r="282" spans="1:30" ht="15.75" customHeight="1" x14ac:dyDescent="0.25">
      <c r="A282" s="152"/>
      <c r="B282" s="152"/>
      <c r="C282" s="152"/>
      <c r="D282" s="152"/>
      <c r="E282" s="152"/>
      <c r="F282" s="152"/>
      <c r="G282" s="153"/>
      <c r="H282" s="152"/>
      <c r="I282" s="152"/>
      <c r="J282" s="152"/>
      <c r="K282" s="152"/>
      <c r="L282" s="152"/>
      <c r="M282" s="152"/>
      <c r="N282" s="152"/>
      <c r="O282" s="152"/>
      <c r="P282" s="152"/>
      <c r="Q282" s="152"/>
      <c r="R282" s="152"/>
      <c r="S282" s="152"/>
      <c r="T282" s="152"/>
      <c r="U282" s="152"/>
      <c r="V282" s="152"/>
      <c r="W282" s="152"/>
      <c r="X282" s="152"/>
      <c r="Y282" s="152"/>
      <c r="Z282" s="152"/>
      <c r="AA282" s="152"/>
      <c r="AB282" s="152"/>
      <c r="AC282" s="152"/>
      <c r="AD282" s="152"/>
    </row>
    <row r="283" spans="1:30" ht="15.75" customHeight="1" x14ac:dyDescent="0.25">
      <c r="A283" s="152"/>
      <c r="B283" s="152"/>
      <c r="C283" s="152"/>
      <c r="D283" s="152"/>
      <c r="E283" s="152"/>
      <c r="F283" s="152"/>
      <c r="G283" s="153"/>
      <c r="H283" s="152"/>
      <c r="I283" s="152"/>
      <c r="J283" s="152"/>
      <c r="K283" s="152"/>
      <c r="L283" s="152"/>
      <c r="M283" s="152"/>
      <c r="N283" s="152"/>
      <c r="O283" s="152"/>
      <c r="P283" s="152"/>
      <c r="Q283" s="152"/>
      <c r="R283" s="152"/>
      <c r="S283" s="152"/>
      <c r="T283" s="152"/>
      <c r="U283" s="152"/>
      <c r="V283" s="152"/>
      <c r="W283" s="152"/>
      <c r="X283" s="152"/>
      <c r="Y283" s="152"/>
      <c r="Z283" s="152"/>
      <c r="AA283" s="152"/>
      <c r="AB283" s="152"/>
      <c r="AC283" s="152"/>
      <c r="AD283" s="152"/>
    </row>
    <row r="284" spans="1:30" ht="15.75" customHeight="1" x14ac:dyDescent="0.25">
      <c r="A284" s="152"/>
      <c r="B284" s="152"/>
      <c r="C284" s="152"/>
      <c r="D284" s="152"/>
      <c r="E284" s="152"/>
      <c r="F284" s="152"/>
      <c r="G284" s="153"/>
      <c r="H284" s="152"/>
      <c r="I284" s="152"/>
      <c r="J284" s="152"/>
      <c r="K284" s="152"/>
      <c r="L284" s="152"/>
      <c r="M284" s="152"/>
      <c r="N284" s="152"/>
      <c r="O284" s="152"/>
      <c r="P284" s="152"/>
      <c r="Q284" s="152"/>
      <c r="R284" s="152"/>
      <c r="S284" s="152"/>
      <c r="T284" s="152"/>
      <c r="U284" s="152"/>
      <c r="V284" s="152"/>
      <c r="W284" s="152"/>
      <c r="X284" s="152"/>
      <c r="Y284" s="152"/>
      <c r="Z284" s="152"/>
      <c r="AA284" s="152"/>
      <c r="AB284" s="152"/>
      <c r="AC284" s="152"/>
      <c r="AD284" s="152"/>
    </row>
    <row r="285" spans="1:30" ht="15.75" customHeight="1" x14ac:dyDescent="0.25">
      <c r="A285" s="152"/>
      <c r="B285" s="152"/>
      <c r="C285" s="152"/>
      <c r="D285" s="152"/>
      <c r="E285" s="152"/>
      <c r="F285" s="152"/>
      <c r="G285" s="153"/>
      <c r="H285" s="152"/>
      <c r="I285" s="152"/>
      <c r="J285" s="152"/>
      <c r="K285" s="152"/>
      <c r="L285" s="152"/>
      <c r="M285" s="152"/>
      <c r="N285" s="152"/>
      <c r="O285" s="152"/>
      <c r="P285" s="152"/>
      <c r="Q285" s="152"/>
      <c r="R285" s="152"/>
      <c r="S285" s="152"/>
      <c r="T285" s="152"/>
      <c r="U285" s="152"/>
      <c r="V285" s="152"/>
      <c r="W285" s="152"/>
      <c r="X285" s="152"/>
      <c r="Y285" s="152"/>
      <c r="Z285" s="152"/>
      <c r="AA285" s="152"/>
      <c r="AB285" s="152"/>
      <c r="AC285" s="152"/>
      <c r="AD285" s="152"/>
    </row>
    <row r="286" spans="1:30" ht="15.75" customHeight="1" x14ac:dyDescent="0.25">
      <c r="A286" s="152"/>
      <c r="B286" s="152"/>
      <c r="C286" s="152"/>
      <c r="D286" s="152"/>
      <c r="E286" s="152"/>
      <c r="F286" s="152"/>
      <c r="G286" s="153"/>
      <c r="H286" s="152"/>
      <c r="I286" s="152"/>
      <c r="J286" s="152"/>
      <c r="K286" s="152"/>
      <c r="L286" s="152"/>
      <c r="M286" s="152"/>
      <c r="N286" s="152"/>
      <c r="O286" s="152"/>
      <c r="P286" s="152"/>
      <c r="Q286" s="152"/>
      <c r="R286" s="152"/>
      <c r="S286" s="152"/>
      <c r="T286" s="152"/>
      <c r="U286" s="152"/>
      <c r="V286" s="152"/>
      <c r="W286" s="152"/>
      <c r="X286" s="152"/>
      <c r="Y286" s="152"/>
      <c r="Z286" s="152"/>
      <c r="AA286" s="152"/>
      <c r="AB286" s="152"/>
      <c r="AC286" s="152"/>
      <c r="AD286" s="152"/>
    </row>
    <row r="287" spans="1:30" ht="15.75" customHeight="1" x14ac:dyDescent="0.25">
      <c r="A287" s="152"/>
      <c r="B287" s="152"/>
      <c r="C287" s="152"/>
      <c r="D287" s="152"/>
      <c r="E287" s="152"/>
      <c r="F287" s="152"/>
      <c r="G287" s="153"/>
      <c r="H287" s="152"/>
      <c r="I287" s="152"/>
      <c r="J287" s="152"/>
      <c r="K287" s="152"/>
      <c r="L287" s="152"/>
      <c r="M287" s="152"/>
      <c r="N287" s="152"/>
      <c r="O287" s="152"/>
      <c r="P287" s="152"/>
      <c r="Q287" s="152"/>
      <c r="R287" s="152"/>
      <c r="S287" s="152"/>
      <c r="T287" s="152"/>
      <c r="U287" s="152"/>
      <c r="V287" s="152"/>
      <c r="W287" s="152"/>
      <c r="X287" s="152"/>
      <c r="Y287" s="152"/>
      <c r="Z287" s="152"/>
      <c r="AA287" s="152"/>
      <c r="AB287" s="152"/>
      <c r="AC287" s="152"/>
      <c r="AD287" s="152"/>
    </row>
    <row r="288" spans="1:30" ht="15.75" customHeight="1" x14ac:dyDescent="0.25">
      <c r="A288" s="152"/>
      <c r="B288" s="152"/>
      <c r="C288" s="152"/>
      <c r="D288" s="152"/>
      <c r="E288" s="152"/>
      <c r="F288" s="152"/>
      <c r="G288" s="153"/>
      <c r="H288" s="152"/>
      <c r="I288" s="152"/>
      <c r="J288" s="152"/>
      <c r="K288" s="152"/>
      <c r="L288" s="152"/>
      <c r="M288" s="152"/>
      <c r="N288" s="152"/>
      <c r="O288" s="152"/>
      <c r="P288" s="152"/>
      <c r="Q288" s="152"/>
      <c r="R288" s="152"/>
      <c r="S288" s="152"/>
      <c r="T288" s="152"/>
      <c r="U288" s="152"/>
      <c r="V288" s="152"/>
      <c r="W288" s="152"/>
      <c r="X288" s="152"/>
      <c r="Y288" s="152"/>
      <c r="Z288" s="152"/>
      <c r="AA288" s="152"/>
      <c r="AB288" s="152"/>
      <c r="AC288" s="152"/>
      <c r="AD288" s="152"/>
    </row>
    <row r="289" spans="1:30" ht="15.75" customHeight="1" x14ac:dyDescent="0.25">
      <c r="A289" s="152"/>
      <c r="B289" s="152"/>
      <c r="C289" s="152"/>
      <c r="D289" s="152"/>
      <c r="E289" s="152"/>
      <c r="F289" s="152"/>
      <c r="G289" s="153"/>
      <c r="H289" s="152"/>
      <c r="I289" s="152"/>
      <c r="J289" s="152"/>
      <c r="K289" s="152"/>
      <c r="L289" s="152"/>
      <c r="M289" s="152"/>
      <c r="N289" s="152"/>
      <c r="O289" s="152"/>
      <c r="P289" s="152"/>
      <c r="Q289" s="152"/>
      <c r="R289" s="152"/>
      <c r="S289" s="152"/>
      <c r="T289" s="152"/>
      <c r="U289" s="152"/>
      <c r="V289" s="152"/>
      <c r="W289" s="152"/>
      <c r="X289" s="152"/>
      <c r="Y289" s="152"/>
      <c r="Z289" s="152"/>
      <c r="AA289" s="152"/>
      <c r="AB289" s="152"/>
      <c r="AC289" s="152"/>
      <c r="AD289" s="152"/>
    </row>
    <row r="290" spans="1:30" ht="15.75" customHeight="1" x14ac:dyDescent="0.25">
      <c r="A290" s="152"/>
      <c r="B290" s="152"/>
      <c r="C290" s="152"/>
      <c r="D290" s="152"/>
      <c r="E290" s="152"/>
      <c r="F290" s="152"/>
      <c r="G290" s="153"/>
      <c r="H290" s="152"/>
      <c r="I290" s="152"/>
      <c r="J290" s="152"/>
      <c r="K290" s="152"/>
      <c r="L290" s="152"/>
      <c r="M290" s="152"/>
      <c r="N290" s="152"/>
      <c r="O290" s="152"/>
      <c r="P290" s="152"/>
      <c r="Q290" s="152"/>
      <c r="R290" s="152"/>
      <c r="S290" s="152"/>
      <c r="T290" s="152"/>
      <c r="U290" s="152"/>
      <c r="V290" s="152"/>
      <c r="W290" s="152"/>
      <c r="X290" s="152"/>
      <c r="Y290" s="152"/>
      <c r="Z290" s="152"/>
      <c r="AA290" s="152"/>
      <c r="AB290" s="152"/>
      <c r="AC290" s="152"/>
      <c r="AD290" s="152"/>
    </row>
    <row r="291" spans="1:30" ht="15.75" customHeight="1" x14ac:dyDescent="0.25">
      <c r="A291" s="152"/>
      <c r="B291" s="152"/>
      <c r="C291" s="152"/>
      <c r="D291" s="152"/>
      <c r="E291" s="152"/>
      <c r="F291" s="152"/>
      <c r="G291" s="153"/>
      <c r="H291" s="152"/>
      <c r="I291" s="152"/>
      <c r="J291" s="152"/>
      <c r="K291" s="152"/>
      <c r="L291" s="152"/>
      <c r="M291" s="152"/>
      <c r="N291" s="152"/>
      <c r="O291" s="152"/>
      <c r="P291" s="152"/>
      <c r="Q291" s="152"/>
      <c r="R291" s="152"/>
      <c r="S291" s="152"/>
      <c r="T291" s="152"/>
      <c r="U291" s="152"/>
      <c r="V291" s="152"/>
      <c r="W291" s="152"/>
      <c r="X291" s="152"/>
      <c r="Y291" s="152"/>
      <c r="Z291" s="152"/>
      <c r="AA291" s="152"/>
      <c r="AB291" s="152"/>
      <c r="AC291" s="152"/>
      <c r="AD291" s="152"/>
    </row>
    <row r="292" spans="1:30" ht="15.75" customHeight="1" x14ac:dyDescent="0.25">
      <c r="A292" s="152"/>
      <c r="B292" s="152"/>
      <c r="C292" s="152"/>
      <c r="D292" s="152"/>
      <c r="E292" s="152"/>
      <c r="F292" s="152"/>
      <c r="G292" s="153"/>
      <c r="H292" s="152"/>
      <c r="I292" s="152"/>
      <c r="J292" s="152"/>
      <c r="K292" s="152"/>
      <c r="L292" s="152"/>
      <c r="M292" s="152"/>
      <c r="N292" s="152"/>
      <c r="O292" s="152"/>
      <c r="P292" s="152"/>
      <c r="Q292" s="152"/>
      <c r="R292" s="152"/>
      <c r="S292" s="152"/>
      <c r="T292" s="152"/>
      <c r="U292" s="152"/>
      <c r="V292" s="152"/>
      <c r="W292" s="152"/>
      <c r="X292" s="152"/>
      <c r="Y292" s="152"/>
      <c r="Z292" s="152"/>
      <c r="AA292" s="152"/>
      <c r="AB292" s="152"/>
      <c r="AC292" s="152"/>
      <c r="AD292" s="152"/>
    </row>
    <row r="293" spans="1:30" ht="15.75" customHeight="1" x14ac:dyDescent="0.25">
      <c r="A293" s="152"/>
      <c r="B293" s="152"/>
      <c r="C293" s="152"/>
      <c r="D293" s="152"/>
      <c r="E293" s="152"/>
      <c r="F293" s="152"/>
      <c r="G293" s="153"/>
      <c r="H293" s="152"/>
      <c r="I293" s="152"/>
      <c r="J293" s="152"/>
      <c r="K293" s="152"/>
      <c r="L293" s="152"/>
      <c r="M293" s="152"/>
      <c r="N293" s="152"/>
      <c r="O293" s="152"/>
      <c r="P293" s="152"/>
      <c r="Q293" s="152"/>
      <c r="R293" s="152"/>
      <c r="S293" s="152"/>
      <c r="T293" s="152"/>
      <c r="U293" s="152"/>
      <c r="V293" s="152"/>
      <c r="W293" s="152"/>
      <c r="X293" s="152"/>
      <c r="Y293" s="152"/>
      <c r="Z293" s="152"/>
      <c r="AA293" s="152"/>
      <c r="AB293" s="152"/>
      <c r="AC293" s="152"/>
      <c r="AD293" s="152"/>
    </row>
    <row r="294" spans="1:30" ht="15.75" customHeight="1" x14ac:dyDescent="0.25">
      <c r="A294" s="152"/>
      <c r="B294" s="152"/>
      <c r="C294" s="152"/>
      <c r="D294" s="152"/>
      <c r="E294" s="152"/>
      <c r="F294" s="152"/>
      <c r="G294" s="153"/>
      <c r="H294" s="152"/>
      <c r="I294" s="152"/>
      <c r="J294" s="152"/>
      <c r="K294" s="152"/>
      <c r="L294" s="152"/>
      <c r="M294" s="152"/>
      <c r="N294" s="152"/>
      <c r="O294" s="152"/>
      <c r="P294" s="152"/>
      <c r="Q294" s="152"/>
      <c r="R294" s="152"/>
      <c r="S294" s="152"/>
      <c r="T294" s="152"/>
      <c r="U294" s="152"/>
      <c r="V294" s="152"/>
      <c r="W294" s="152"/>
      <c r="X294" s="152"/>
      <c r="Y294" s="152"/>
      <c r="Z294" s="152"/>
      <c r="AA294" s="152"/>
      <c r="AB294" s="152"/>
      <c r="AC294" s="152"/>
      <c r="AD294" s="152"/>
    </row>
    <row r="295" spans="1:30" ht="15.75" customHeight="1" x14ac:dyDescent="0.25">
      <c r="A295" s="152"/>
      <c r="B295" s="152"/>
      <c r="C295" s="152"/>
      <c r="D295" s="152"/>
      <c r="E295" s="152"/>
      <c r="F295" s="152"/>
      <c r="G295" s="153"/>
      <c r="H295" s="152"/>
      <c r="I295" s="152"/>
      <c r="J295" s="152"/>
      <c r="K295" s="152"/>
      <c r="L295" s="152"/>
      <c r="M295" s="152"/>
      <c r="N295" s="152"/>
      <c r="O295" s="152"/>
      <c r="P295" s="152"/>
      <c r="Q295" s="152"/>
      <c r="R295" s="152"/>
      <c r="S295" s="152"/>
      <c r="T295" s="152"/>
      <c r="U295" s="152"/>
      <c r="V295" s="152"/>
      <c r="W295" s="152"/>
      <c r="X295" s="152"/>
      <c r="Y295" s="152"/>
      <c r="Z295" s="152"/>
      <c r="AA295" s="152"/>
      <c r="AB295" s="152"/>
      <c r="AC295" s="152"/>
      <c r="AD295" s="152"/>
    </row>
    <row r="296" spans="1:30" ht="15.75" customHeight="1" x14ac:dyDescent="0.25">
      <c r="A296" s="152"/>
      <c r="B296" s="152"/>
      <c r="C296" s="152"/>
      <c r="D296" s="152"/>
      <c r="E296" s="152"/>
      <c r="F296" s="152"/>
      <c r="G296" s="153"/>
      <c r="H296" s="152"/>
      <c r="I296" s="152"/>
      <c r="J296" s="152"/>
      <c r="K296" s="152"/>
      <c r="L296" s="152"/>
      <c r="M296" s="152"/>
      <c r="N296" s="152"/>
      <c r="O296" s="152"/>
      <c r="P296" s="152"/>
      <c r="Q296" s="152"/>
      <c r="R296" s="152"/>
      <c r="S296" s="152"/>
      <c r="T296" s="152"/>
      <c r="U296" s="152"/>
      <c r="V296" s="152"/>
      <c r="W296" s="152"/>
      <c r="X296" s="152"/>
      <c r="Y296" s="152"/>
      <c r="Z296" s="152"/>
      <c r="AA296" s="152"/>
      <c r="AB296" s="152"/>
      <c r="AC296" s="152"/>
      <c r="AD296" s="152"/>
    </row>
    <row r="297" spans="1:30" ht="15.75" customHeight="1" x14ac:dyDescent="0.25">
      <c r="A297" s="152"/>
      <c r="B297" s="152"/>
      <c r="C297" s="152"/>
      <c r="D297" s="152"/>
      <c r="E297" s="152"/>
      <c r="F297" s="152"/>
      <c r="G297" s="153"/>
      <c r="H297" s="152"/>
      <c r="I297" s="152"/>
      <c r="J297" s="152"/>
      <c r="K297" s="152"/>
      <c r="L297" s="152"/>
      <c r="M297" s="152"/>
      <c r="N297" s="152"/>
      <c r="O297" s="152"/>
      <c r="P297" s="152"/>
      <c r="Q297" s="152"/>
      <c r="R297" s="152"/>
      <c r="S297" s="152"/>
      <c r="T297" s="152"/>
      <c r="U297" s="152"/>
      <c r="V297" s="152"/>
      <c r="W297" s="152"/>
      <c r="X297" s="152"/>
      <c r="Y297" s="152"/>
      <c r="Z297" s="152"/>
      <c r="AA297" s="152"/>
      <c r="AB297" s="152"/>
      <c r="AC297" s="152"/>
      <c r="AD297" s="152"/>
    </row>
    <row r="298" spans="1:30" ht="15.75" customHeight="1" x14ac:dyDescent="0.25">
      <c r="A298" s="152"/>
      <c r="B298" s="152"/>
      <c r="C298" s="152"/>
      <c r="D298" s="152"/>
      <c r="E298" s="152"/>
      <c r="F298" s="152"/>
      <c r="G298" s="153"/>
      <c r="H298" s="152"/>
      <c r="I298" s="152"/>
      <c r="J298" s="152"/>
      <c r="K298" s="152"/>
      <c r="L298" s="152"/>
      <c r="M298" s="152"/>
      <c r="N298" s="152"/>
      <c r="O298" s="152"/>
      <c r="P298" s="152"/>
      <c r="Q298" s="152"/>
      <c r="R298" s="152"/>
      <c r="S298" s="152"/>
      <c r="T298" s="152"/>
      <c r="U298" s="152"/>
      <c r="V298" s="152"/>
      <c r="W298" s="152"/>
      <c r="X298" s="152"/>
      <c r="Y298" s="152"/>
      <c r="Z298" s="152"/>
      <c r="AA298" s="152"/>
      <c r="AB298" s="152"/>
      <c r="AC298" s="152"/>
      <c r="AD298" s="152"/>
    </row>
    <row r="299" spans="1:30" ht="15.75" customHeight="1" x14ac:dyDescent="0.25">
      <c r="A299" s="152"/>
      <c r="B299" s="152"/>
      <c r="C299" s="152"/>
      <c r="D299" s="152"/>
      <c r="E299" s="152"/>
      <c r="F299" s="152"/>
      <c r="G299" s="153"/>
      <c r="H299" s="152"/>
      <c r="I299" s="152"/>
      <c r="J299" s="152"/>
      <c r="K299" s="152"/>
      <c r="L299" s="152"/>
      <c r="M299" s="152"/>
      <c r="N299" s="152"/>
      <c r="O299" s="152"/>
      <c r="P299" s="152"/>
      <c r="Q299" s="152"/>
      <c r="R299" s="152"/>
      <c r="S299" s="152"/>
      <c r="T299" s="152"/>
      <c r="U299" s="152"/>
      <c r="V299" s="152"/>
      <c r="W299" s="152"/>
      <c r="X299" s="152"/>
      <c r="Y299" s="152"/>
      <c r="Z299" s="152"/>
      <c r="AA299" s="152"/>
      <c r="AB299" s="152"/>
      <c r="AC299" s="152"/>
      <c r="AD299" s="152"/>
    </row>
    <row r="300" spans="1:30" ht="15.75" customHeight="1" x14ac:dyDescent="0.25">
      <c r="A300" s="152"/>
      <c r="B300" s="152"/>
      <c r="C300" s="152"/>
      <c r="D300" s="152"/>
      <c r="E300" s="152"/>
      <c r="F300" s="152"/>
      <c r="G300" s="153"/>
      <c r="H300" s="152"/>
      <c r="I300" s="152"/>
      <c r="J300" s="152"/>
      <c r="K300" s="152"/>
      <c r="L300" s="152"/>
      <c r="M300" s="152"/>
      <c r="N300" s="152"/>
      <c r="O300" s="152"/>
      <c r="P300" s="152"/>
      <c r="Q300" s="152"/>
      <c r="R300" s="152"/>
      <c r="S300" s="152"/>
      <c r="T300" s="152"/>
      <c r="U300" s="152"/>
      <c r="V300" s="152"/>
      <c r="W300" s="152"/>
      <c r="X300" s="152"/>
      <c r="Y300" s="152"/>
      <c r="Z300" s="152"/>
      <c r="AA300" s="152"/>
      <c r="AB300" s="152"/>
      <c r="AC300" s="152"/>
      <c r="AD300" s="152"/>
    </row>
    <row r="301" spans="1:30" ht="15.75" customHeight="1" x14ac:dyDescent="0.25">
      <c r="A301" s="152"/>
      <c r="B301" s="152"/>
      <c r="C301" s="152"/>
      <c r="D301" s="152"/>
      <c r="E301" s="152"/>
      <c r="F301" s="152"/>
      <c r="G301" s="153"/>
      <c r="H301" s="152"/>
      <c r="I301" s="152"/>
      <c r="J301" s="152"/>
      <c r="K301" s="152"/>
      <c r="L301" s="152"/>
      <c r="M301" s="152"/>
      <c r="N301" s="152"/>
      <c r="O301" s="152"/>
      <c r="P301" s="152"/>
      <c r="Q301" s="152"/>
      <c r="R301" s="152"/>
      <c r="S301" s="152"/>
      <c r="T301" s="152"/>
      <c r="U301" s="152"/>
      <c r="V301" s="152"/>
      <c r="W301" s="152"/>
      <c r="X301" s="152"/>
      <c r="Y301" s="152"/>
      <c r="Z301" s="152"/>
      <c r="AA301" s="152"/>
      <c r="AB301" s="152"/>
      <c r="AC301" s="152"/>
      <c r="AD301" s="152"/>
    </row>
    <row r="302" spans="1:30" ht="15.75" customHeight="1" x14ac:dyDescent="0.25">
      <c r="A302" s="152"/>
      <c r="B302" s="152"/>
      <c r="C302" s="152"/>
      <c r="D302" s="152"/>
      <c r="E302" s="152"/>
      <c r="F302" s="152"/>
      <c r="G302" s="153"/>
      <c r="H302" s="152"/>
      <c r="I302" s="152"/>
      <c r="J302" s="152"/>
      <c r="K302" s="152"/>
      <c r="L302" s="152"/>
      <c r="M302" s="152"/>
      <c r="N302" s="152"/>
      <c r="O302" s="152"/>
      <c r="P302" s="152"/>
      <c r="Q302" s="152"/>
      <c r="R302" s="152"/>
      <c r="S302" s="152"/>
      <c r="T302" s="152"/>
      <c r="U302" s="152"/>
      <c r="V302" s="152"/>
      <c r="W302" s="152"/>
      <c r="X302" s="152"/>
      <c r="Y302" s="152"/>
      <c r="Z302" s="152"/>
      <c r="AA302" s="152"/>
      <c r="AB302" s="152"/>
      <c r="AC302" s="152"/>
      <c r="AD302" s="152"/>
    </row>
    <row r="303" spans="1:30" ht="15.75" customHeight="1" x14ac:dyDescent="0.25">
      <c r="A303" s="152"/>
      <c r="B303" s="152"/>
      <c r="C303" s="152"/>
      <c r="D303" s="152"/>
      <c r="E303" s="152"/>
      <c r="F303" s="152"/>
      <c r="G303" s="153"/>
      <c r="H303" s="152"/>
      <c r="I303" s="152"/>
      <c r="J303" s="152"/>
      <c r="K303" s="152"/>
      <c r="L303" s="152"/>
      <c r="M303" s="152"/>
      <c r="N303" s="152"/>
      <c r="O303" s="152"/>
      <c r="P303" s="152"/>
      <c r="Q303" s="152"/>
      <c r="R303" s="152"/>
      <c r="S303" s="152"/>
      <c r="T303" s="152"/>
      <c r="U303" s="152"/>
      <c r="V303" s="152"/>
      <c r="W303" s="152"/>
      <c r="X303" s="152"/>
      <c r="Y303" s="152"/>
      <c r="Z303" s="152"/>
      <c r="AA303" s="152"/>
      <c r="AB303" s="152"/>
      <c r="AC303" s="152"/>
      <c r="AD303" s="152"/>
    </row>
    <row r="304" spans="1:30" ht="15.75" customHeight="1" x14ac:dyDescent="0.25">
      <c r="A304" s="152"/>
      <c r="B304" s="152"/>
      <c r="C304" s="152"/>
      <c r="D304" s="152"/>
      <c r="E304" s="152"/>
      <c r="F304" s="152"/>
      <c r="G304" s="153"/>
      <c r="H304" s="152"/>
      <c r="I304" s="152"/>
      <c r="J304" s="152"/>
      <c r="K304" s="152"/>
      <c r="L304" s="152"/>
      <c r="M304" s="152"/>
      <c r="N304" s="152"/>
      <c r="O304" s="152"/>
      <c r="P304" s="152"/>
      <c r="Q304" s="152"/>
      <c r="R304" s="152"/>
      <c r="S304" s="152"/>
      <c r="T304" s="152"/>
      <c r="U304" s="152"/>
      <c r="V304" s="152"/>
      <c r="W304" s="152"/>
      <c r="X304" s="152"/>
      <c r="Y304" s="152"/>
      <c r="Z304" s="152"/>
      <c r="AA304" s="152"/>
      <c r="AB304" s="152"/>
      <c r="AC304" s="152"/>
      <c r="AD304" s="152"/>
    </row>
    <row r="305" spans="1:30" ht="15.75" customHeight="1" x14ac:dyDescent="0.25">
      <c r="A305" s="152"/>
      <c r="B305" s="152"/>
      <c r="C305" s="152"/>
      <c r="D305" s="152"/>
      <c r="E305" s="152"/>
      <c r="F305" s="152"/>
      <c r="G305" s="153"/>
      <c r="H305" s="152"/>
      <c r="I305" s="152"/>
      <c r="J305" s="152"/>
      <c r="K305" s="152"/>
      <c r="L305" s="152"/>
      <c r="M305" s="152"/>
      <c r="N305" s="152"/>
      <c r="O305" s="152"/>
      <c r="P305" s="152"/>
      <c r="Q305" s="152"/>
      <c r="R305" s="152"/>
      <c r="S305" s="152"/>
      <c r="T305" s="152"/>
      <c r="U305" s="152"/>
      <c r="V305" s="152"/>
      <c r="W305" s="152"/>
      <c r="X305" s="152"/>
      <c r="Y305" s="152"/>
      <c r="Z305" s="152"/>
      <c r="AA305" s="152"/>
      <c r="AB305" s="152"/>
      <c r="AC305" s="152"/>
      <c r="AD305" s="152"/>
    </row>
    <row r="306" spans="1:30" ht="15.75" customHeight="1" x14ac:dyDescent="0.25">
      <c r="A306" s="152"/>
      <c r="B306" s="152"/>
      <c r="C306" s="152"/>
      <c r="D306" s="152"/>
      <c r="E306" s="152"/>
      <c r="F306" s="152"/>
      <c r="G306" s="153"/>
      <c r="H306" s="152"/>
      <c r="I306" s="152"/>
      <c r="J306" s="152"/>
      <c r="K306" s="152"/>
      <c r="L306" s="152"/>
      <c r="M306" s="152"/>
      <c r="N306" s="152"/>
      <c r="O306" s="152"/>
      <c r="P306" s="152"/>
      <c r="Q306" s="152"/>
      <c r="R306" s="152"/>
      <c r="S306" s="152"/>
      <c r="T306" s="152"/>
      <c r="U306" s="152"/>
      <c r="V306" s="152"/>
      <c r="W306" s="152"/>
      <c r="X306" s="152"/>
      <c r="Y306" s="152"/>
      <c r="Z306" s="152"/>
      <c r="AA306" s="152"/>
      <c r="AB306" s="152"/>
      <c r="AC306" s="152"/>
      <c r="AD306" s="152"/>
    </row>
    <row r="307" spans="1:30" ht="15.75" customHeight="1" x14ac:dyDescent="0.25">
      <c r="A307" s="152"/>
      <c r="B307" s="152"/>
      <c r="C307" s="152"/>
      <c r="D307" s="152"/>
      <c r="E307" s="152"/>
      <c r="F307" s="152"/>
      <c r="G307" s="153"/>
      <c r="H307" s="152"/>
      <c r="I307" s="152"/>
      <c r="J307" s="152"/>
      <c r="K307" s="152"/>
      <c r="L307" s="152"/>
      <c r="M307" s="152"/>
      <c r="N307" s="152"/>
      <c r="O307" s="152"/>
      <c r="P307" s="152"/>
      <c r="Q307" s="152"/>
      <c r="R307" s="152"/>
      <c r="S307" s="152"/>
      <c r="T307" s="152"/>
      <c r="U307" s="152"/>
      <c r="V307" s="152"/>
      <c r="W307" s="152"/>
      <c r="X307" s="152"/>
      <c r="Y307" s="152"/>
      <c r="Z307" s="152"/>
      <c r="AA307" s="152"/>
      <c r="AB307" s="152"/>
      <c r="AC307" s="152"/>
      <c r="AD307" s="152"/>
    </row>
    <row r="308" spans="1:30" ht="15.75" customHeight="1" x14ac:dyDescent="0.25">
      <c r="A308" s="152"/>
      <c r="B308" s="152"/>
      <c r="C308" s="152"/>
      <c r="D308" s="152"/>
      <c r="E308" s="152"/>
      <c r="F308" s="152"/>
      <c r="G308" s="153"/>
      <c r="H308" s="152"/>
      <c r="I308" s="152"/>
      <c r="J308" s="152"/>
      <c r="K308" s="152"/>
      <c r="L308" s="152"/>
      <c r="M308" s="152"/>
      <c r="N308" s="152"/>
      <c r="O308" s="152"/>
      <c r="P308" s="152"/>
      <c r="Q308" s="152"/>
      <c r="R308" s="152"/>
      <c r="S308" s="152"/>
      <c r="T308" s="152"/>
      <c r="U308" s="152"/>
      <c r="V308" s="152"/>
      <c r="W308" s="152"/>
      <c r="X308" s="152"/>
      <c r="Y308" s="152"/>
      <c r="Z308" s="152"/>
      <c r="AA308" s="152"/>
      <c r="AB308" s="152"/>
      <c r="AC308" s="152"/>
      <c r="AD308" s="152"/>
    </row>
    <row r="309" spans="1:30" ht="15.75" customHeight="1" x14ac:dyDescent="0.25">
      <c r="A309" s="152"/>
      <c r="B309" s="152"/>
      <c r="C309" s="152"/>
      <c r="D309" s="152"/>
      <c r="E309" s="152"/>
      <c r="F309" s="152"/>
      <c r="G309" s="153"/>
      <c r="H309" s="152"/>
      <c r="I309" s="152"/>
      <c r="J309" s="152"/>
      <c r="K309" s="152"/>
      <c r="L309" s="152"/>
      <c r="M309" s="152"/>
      <c r="N309" s="152"/>
      <c r="O309" s="152"/>
      <c r="P309" s="152"/>
      <c r="Q309" s="152"/>
      <c r="R309" s="152"/>
      <c r="S309" s="152"/>
      <c r="T309" s="152"/>
      <c r="U309" s="152"/>
      <c r="V309" s="152"/>
      <c r="W309" s="152"/>
      <c r="X309" s="152"/>
      <c r="Y309" s="152"/>
      <c r="Z309" s="152"/>
      <c r="AA309" s="152"/>
      <c r="AB309" s="152"/>
      <c r="AC309" s="152"/>
      <c r="AD309" s="152"/>
    </row>
    <row r="310" spans="1:30" ht="15.75" customHeight="1" x14ac:dyDescent="0.25">
      <c r="A310" s="152"/>
      <c r="B310" s="152"/>
      <c r="C310" s="152"/>
      <c r="D310" s="152"/>
      <c r="E310" s="152"/>
      <c r="F310" s="152"/>
      <c r="G310" s="153"/>
      <c r="H310" s="152"/>
      <c r="I310" s="152"/>
      <c r="J310" s="152"/>
      <c r="K310" s="152"/>
      <c r="L310" s="152"/>
      <c r="M310" s="152"/>
      <c r="N310" s="152"/>
      <c r="O310" s="152"/>
      <c r="P310" s="152"/>
      <c r="Q310" s="152"/>
      <c r="R310" s="152"/>
      <c r="S310" s="152"/>
      <c r="T310" s="152"/>
      <c r="U310" s="152"/>
      <c r="V310" s="152"/>
      <c r="W310" s="152"/>
      <c r="X310" s="152"/>
      <c r="Y310" s="152"/>
      <c r="Z310" s="152"/>
      <c r="AA310" s="152"/>
      <c r="AB310" s="152"/>
      <c r="AC310" s="152"/>
      <c r="AD310" s="152"/>
    </row>
    <row r="311" spans="1:30" ht="15.75" customHeight="1" x14ac:dyDescent="0.25">
      <c r="A311" s="152"/>
      <c r="B311" s="152"/>
      <c r="C311" s="152"/>
      <c r="D311" s="152"/>
      <c r="E311" s="152"/>
      <c r="F311" s="152"/>
      <c r="G311" s="153"/>
      <c r="H311" s="152"/>
      <c r="I311" s="152"/>
      <c r="J311" s="152"/>
      <c r="K311" s="152"/>
      <c r="L311" s="152"/>
      <c r="M311" s="152"/>
      <c r="N311" s="152"/>
      <c r="O311" s="152"/>
      <c r="P311" s="152"/>
      <c r="Q311" s="152"/>
      <c r="R311" s="152"/>
      <c r="S311" s="152"/>
      <c r="T311" s="152"/>
      <c r="U311" s="152"/>
      <c r="V311" s="152"/>
      <c r="W311" s="152"/>
      <c r="X311" s="152"/>
      <c r="Y311" s="152"/>
      <c r="Z311" s="152"/>
      <c r="AA311" s="152"/>
      <c r="AB311" s="152"/>
      <c r="AC311" s="152"/>
      <c r="AD311" s="152"/>
    </row>
    <row r="312" spans="1:30" ht="15.75" customHeight="1" x14ac:dyDescent="0.25">
      <c r="A312" s="152"/>
      <c r="B312" s="152"/>
      <c r="C312" s="152"/>
      <c r="D312" s="152"/>
      <c r="E312" s="152"/>
      <c r="F312" s="152"/>
      <c r="G312" s="153"/>
      <c r="H312" s="152"/>
      <c r="I312" s="152"/>
      <c r="J312" s="152"/>
      <c r="K312" s="152"/>
      <c r="L312" s="152"/>
      <c r="M312" s="152"/>
      <c r="N312" s="152"/>
      <c r="O312" s="152"/>
      <c r="P312" s="152"/>
      <c r="Q312" s="152"/>
      <c r="R312" s="152"/>
      <c r="S312" s="152"/>
      <c r="T312" s="152"/>
      <c r="U312" s="152"/>
      <c r="V312" s="152"/>
      <c r="W312" s="152"/>
      <c r="X312" s="152"/>
      <c r="Y312" s="152"/>
      <c r="Z312" s="152"/>
      <c r="AA312" s="152"/>
      <c r="AB312" s="152"/>
      <c r="AC312" s="152"/>
      <c r="AD312" s="152"/>
    </row>
    <row r="313" spans="1:30" ht="15.75" customHeight="1" x14ac:dyDescent="0.25">
      <c r="A313" s="152"/>
      <c r="B313" s="152"/>
      <c r="C313" s="152"/>
      <c r="D313" s="152"/>
      <c r="E313" s="152"/>
      <c r="F313" s="152"/>
      <c r="G313" s="153"/>
      <c r="H313" s="152"/>
      <c r="I313" s="152"/>
      <c r="J313" s="152"/>
      <c r="K313" s="152"/>
      <c r="L313" s="152"/>
      <c r="M313" s="152"/>
      <c r="N313" s="152"/>
      <c r="O313" s="152"/>
      <c r="P313" s="152"/>
      <c r="Q313" s="152"/>
      <c r="R313" s="152"/>
      <c r="S313" s="152"/>
      <c r="T313" s="152"/>
      <c r="U313" s="152"/>
      <c r="V313" s="152"/>
      <c r="W313" s="152"/>
      <c r="X313" s="152"/>
      <c r="Y313" s="152"/>
      <c r="Z313" s="152"/>
      <c r="AA313" s="152"/>
      <c r="AB313" s="152"/>
      <c r="AC313" s="152"/>
      <c r="AD313" s="152"/>
    </row>
    <row r="314" spans="1:30" ht="15.75" customHeight="1" x14ac:dyDescent="0.25">
      <c r="A314" s="152"/>
      <c r="B314" s="152"/>
      <c r="C314" s="152"/>
      <c r="D314" s="152"/>
      <c r="E314" s="152"/>
      <c r="F314" s="152"/>
      <c r="G314" s="153"/>
      <c r="H314" s="152"/>
      <c r="I314" s="152"/>
      <c r="J314" s="152"/>
      <c r="K314" s="152"/>
      <c r="L314" s="152"/>
      <c r="M314" s="152"/>
      <c r="N314" s="152"/>
      <c r="O314" s="152"/>
      <c r="P314" s="152"/>
      <c r="Q314" s="152"/>
      <c r="R314" s="152"/>
      <c r="S314" s="152"/>
      <c r="T314" s="152"/>
      <c r="U314" s="152"/>
      <c r="V314" s="152"/>
      <c r="W314" s="152"/>
      <c r="X314" s="152"/>
      <c r="Y314" s="152"/>
      <c r="Z314" s="152"/>
      <c r="AA314" s="152"/>
      <c r="AB314" s="152"/>
      <c r="AC314" s="152"/>
      <c r="AD314" s="152"/>
    </row>
    <row r="315" spans="1:30" ht="15.75" customHeight="1" x14ac:dyDescent="0.25">
      <c r="A315" s="152"/>
      <c r="B315" s="152"/>
      <c r="C315" s="152"/>
      <c r="D315" s="152"/>
      <c r="E315" s="152"/>
      <c r="F315" s="152"/>
      <c r="G315" s="153"/>
      <c r="H315" s="152"/>
      <c r="I315" s="152"/>
      <c r="J315" s="152"/>
      <c r="K315" s="152"/>
      <c r="L315" s="152"/>
      <c r="M315" s="152"/>
      <c r="N315" s="152"/>
      <c r="O315" s="152"/>
      <c r="P315" s="152"/>
      <c r="Q315" s="152"/>
      <c r="R315" s="152"/>
      <c r="S315" s="152"/>
      <c r="T315" s="152"/>
      <c r="U315" s="152"/>
      <c r="V315" s="152"/>
      <c r="W315" s="152"/>
      <c r="X315" s="152"/>
      <c r="Y315" s="152"/>
      <c r="Z315" s="152"/>
      <c r="AA315" s="152"/>
      <c r="AB315" s="152"/>
      <c r="AC315" s="152"/>
      <c r="AD315" s="152"/>
    </row>
    <row r="316" spans="1:30" ht="15.75" customHeight="1" x14ac:dyDescent="0.25">
      <c r="A316" s="152"/>
      <c r="B316" s="152"/>
      <c r="C316" s="152"/>
      <c r="D316" s="152"/>
      <c r="E316" s="152"/>
      <c r="F316" s="152"/>
      <c r="G316" s="153"/>
      <c r="H316" s="152"/>
      <c r="I316" s="152"/>
      <c r="J316" s="152"/>
      <c r="K316" s="152"/>
      <c r="L316" s="152"/>
      <c r="M316" s="152"/>
      <c r="N316" s="152"/>
      <c r="O316" s="152"/>
      <c r="P316" s="152"/>
      <c r="Q316" s="152"/>
      <c r="R316" s="152"/>
      <c r="S316" s="152"/>
      <c r="T316" s="152"/>
      <c r="U316" s="152"/>
      <c r="V316" s="152"/>
      <c r="W316" s="152"/>
      <c r="X316" s="152"/>
      <c r="Y316" s="152"/>
      <c r="Z316" s="152"/>
      <c r="AA316" s="152"/>
      <c r="AB316" s="152"/>
      <c r="AC316" s="152"/>
      <c r="AD316" s="152"/>
    </row>
    <row r="317" spans="1:30" ht="15.75" customHeight="1" x14ac:dyDescent="0.25">
      <c r="A317" s="152"/>
      <c r="B317" s="152"/>
      <c r="C317" s="152"/>
      <c r="D317" s="152"/>
      <c r="E317" s="152"/>
      <c r="F317" s="152"/>
      <c r="G317" s="153"/>
      <c r="H317" s="152"/>
      <c r="I317" s="152"/>
      <c r="J317" s="152"/>
      <c r="K317" s="152"/>
      <c r="L317" s="152"/>
      <c r="M317" s="152"/>
      <c r="N317" s="152"/>
      <c r="O317" s="152"/>
      <c r="P317" s="152"/>
      <c r="Q317" s="152"/>
      <c r="R317" s="152"/>
      <c r="S317" s="152"/>
      <c r="T317" s="152"/>
      <c r="U317" s="152"/>
      <c r="V317" s="152"/>
      <c r="W317" s="152"/>
      <c r="X317" s="152"/>
      <c r="Y317" s="152"/>
      <c r="Z317" s="152"/>
      <c r="AA317" s="152"/>
      <c r="AB317" s="152"/>
      <c r="AC317" s="152"/>
      <c r="AD317" s="152"/>
    </row>
    <row r="318" spans="1:30" ht="15.75" customHeight="1" x14ac:dyDescent="0.25">
      <c r="A318" s="152"/>
      <c r="B318" s="152"/>
      <c r="C318" s="152"/>
      <c r="D318" s="152"/>
      <c r="E318" s="152"/>
      <c r="F318" s="152"/>
      <c r="G318" s="153"/>
      <c r="H318" s="152"/>
      <c r="I318" s="152"/>
      <c r="J318" s="152"/>
      <c r="K318" s="152"/>
      <c r="L318" s="152"/>
      <c r="M318" s="152"/>
      <c r="N318" s="152"/>
      <c r="O318" s="152"/>
      <c r="P318" s="152"/>
      <c r="Q318" s="152"/>
      <c r="R318" s="152"/>
      <c r="S318" s="152"/>
      <c r="T318" s="152"/>
      <c r="U318" s="152"/>
      <c r="V318" s="152"/>
      <c r="W318" s="152"/>
      <c r="X318" s="152"/>
      <c r="Y318" s="152"/>
      <c r="Z318" s="152"/>
      <c r="AA318" s="152"/>
      <c r="AB318" s="152"/>
      <c r="AC318" s="152"/>
      <c r="AD318" s="152"/>
    </row>
    <row r="319" spans="1:30" ht="15.75" customHeight="1" x14ac:dyDescent="0.25">
      <c r="A319" s="152"/>
      <c r="B319" s="152"/>
      <c r="C319" s="152"/>
      <c r="D319" s="152"/>
      <c r="E319" s="152"/>
      <c r="F319" s="152"/>
      <c r="G319" s="153"/>
      <c r="H319" s="152"/>
      <c r="I319" s="152"/>
      <c r="J319" s="152"/>
      <c r="K319" s="152"/>
      <c r="L319" s="152"/>
      <c r="M319" s="152"/>
      <c r="N319" s="152"/>
      <c r="O319" s="152"/>
      <c r="P319" s="152"/>
      <c r="Q319" s="152"/>
      <c r="R319" s="152"/>
      <c r="S319" s="152"/>
      <c r="T319" s="152"/>
      <c r="U319" s="152"/>
      <c r="V319" s="152"/>
      <c r="W319" s="152"/>
      <c r="X319" s="152"/>
      <c r="Y319" s="152"/>
      <c r="Z319" s="152"/>
      <c r="AA319" s="152"/>
      <c r="AB319" s="152"/>
      <c r="AC319" s="152"/>
      <c r="AD319" s="152"/>
    </row>
    <row r="320" spans="1:30" ht="15.75" customHeight="1" x14ac:dyDescent="0.25">
      <c r="A320" s="152"/>
      <c r="B320" s="152"/>
      <c r="C320" s="152"/>
      <c r="D320" s="152"/>
      <c r="E320" s="152"/>
      <c r="F320" s="152"/>
      <c r="G320" s="153"/>
      <c r="H320" s="152"/>
      <c r="I320" s="152"/>
      <c r="J320" s="152"/>
      <c r="K320" s="152"/>
      <c r="L320" s="152"/>
      <c r="M320" s="152"/>
      <c r="N320" s="152"/>
      <c r="O320" s="152"/>
      <c r="P320" s="152"/>
      <c r="Q320" s="152"/>
      <c r="R320" s="152"/>
      <c r="S320" s="152"/>
      <c r="T320" s="152"/>
      <c r="U320" s="152"/>
      <c r="V320" s="152"/>
      <c r="W320" s="152"/>
      <c r="X320" s="152"/>
      <c r="Y320" s="152"/>
      <c r="Z320" s="152"/>
      <c r="AA320" s="152"/>
      <c r="AB320" s="152"/>
      <c r="AC320" s="152"/>
      <c r="AD320" s="152"/>
    </row>
    <row r="321" spans="1:30" ht="15.75" customHeight="1" x14ac:dyDescent="0.25">
      <c r="A321" s="152"/>
      <c r="B321" s="152"/>
      <c r="C321" s="152"/>
      <c r="D321" s="152"/>
      <c r="E321" s="152"/>
      <c r="F321" s="152"/>
      <c r="G321" s="153"/>
      <c r="H321" s="152"/>
      <c r="I321" s="152"/>
      <c r="J321" s="152"/>
      <c r="K321" s="152"/>
      <c r="L321" s="152"/>
      <c r="M321" s="152"/>
      <c r="N321" s="152"/>
      <c r="O321" s="152"/>
      <c r="P321" s="152"/>
      <c r="Q321" s="152"/>
      <c r="R321" s="152"/>
      <c r="S321" s="152"/>
      <c r="T321" s="152"/>
      <c r="U321" s="152"/>
      <c r="V321" s="152"/>
      <c r="W321" s="152"/>
      <c r="X321" s="152"/>
      <c r="Y321" s="152"/>
      <c r="Z321" s="152"/>
      <c r="AA321" s="152"/>
      <c r="AB321" s="152"/>
      <c r="AC321" s="152"/>
      <c r="AD321" s="152"/>
    </row>
    <row r="322" spans="1:30" ht="15.75" customHeight="1" x14ac:dyDescent="0.25">
      <c r="A322" s="152"/>
      <c r="B322" s="152"/>
      <c r="C322" s="152"/>
      <c r="D322" s="152"/>
      <c r="E322" s="152"/>
      <c r="F322" s="152"/>
      <c r="G322" s="153"/>
      <c r="H322" s="152"/>
      <c r="I322" s="152"/>
      <c r="J322" s="152"/>
      <c r="K322" s="152"/>
      <c r="L322" s="152"/>
      <c r="M322" s="152"/>
      <c r="N322" s="152"/>
      <c r="O322" s="152"/>
      <c r="P322" s="152"/>
      <c r="Q322" s="152"/>
      <c r="R322" s="152"/>
      <c r="S322" s="152"/>
      <c r="T322" s="152"/>
      <c r="U322" s="152"/>
      <c r="V322" s="152"/>
      <c r="W322" s="152"/>
      <c r="X322" s="152"/>
      <c r="Y322" s="152"/>
      <c r="Z322" s="152"/>
      <c r="AA322" s="152"/>
      <c r="AB322" s="152"/>
      <c r="AC322" s="152"/>
      <c r="AD322" s="152"/>
    </row>
    <row r="323" spans="1:30" ht="15.75" customHeight="1" x14ac:dyDescent="0.25">
      <c r="A323" s="152"/>
      <c r="B323" s="152"/>
      <c r="C323" s="152"/>
      <c r="D323" s="152"/>
      <c r="E323" s="152"/>
      <c r="F323" s="152"/>
      <c r="G323" s="153"/>
      <c r="H323" s="152"/>
      <c r="I323" s="152"/>
      <c r="J323" s="152"/>
      <c r="K323" s="152"/>
      <c r="L323" s="152"/>
      <c r="M323" s="152"/>
      <c r="N323" s="152"/>
      <c r="O323" s="152"/>
      <c r="P323" s="152"/>
      <c r="Q323" s="152"/>
      <c r="R323" s="152"/>
      <c r="S323" s="152"/>
      <c r="T323" s="152"/>
      <c r="U323" s="152"/>
      <c r="V323" s="152"/>
      <c r="W323" s="152"/>
      <c r="X323" s="152"/>
      <c r="Y323" s="152"/>
      <c r="Z323" s="152"/>
      <c r="AA323" s="152"/>
      <c r="AB323" s="152"/>
      <c r="AC323" s="152"/>
      <c r="AD323" s="152"/>
    </row>
    <row r="324" spans="1:30" ht="15.75" customHeight="1" x14ac:dyDescent="0.25">
      <c r="A324" s="152"/>
      <c r="B324" s="152"/>
      <c r="C324" s="152"/>
      <c r="D324" s="152"/>
      <c r="E324" s="152"/>
      <c r="F324" s="152"/>
      <c r="G324" s="153"/>
      <c r="H324" s="152"/>
      <c r="I324" s="152"/>
      <c r="J324" s="152"/>
      <c r="K324" s="152"/>
      <c r="L324" s="152"/>
      <c r="M324" s="152"/>
      <c r="N324" s="152"/>
      <c r="O324" s="152"/>
      <c r="P324" s="152"/>
      <c r="Q324" s="152"/>
      <c r="R324" s="152"/>
      <c r="S324" s="152"/>
      <c r="T324" s="152"/>
      <c r="U324" s="152"/>
      <c r="V324" s="152"/>
      <c r="W324" s="152"/>
      <c r="X324" s="152"/>
      <c r="Y324" s="152"/>
      <c r="Z324" s="152"/>
      <c r="AA324" s="152"/>
      <c r="AB324" s="152"/>
      <c r="AC324" s="152"/>
      <c r="AD324" s="152"/>
    </row>
    <row r="325" spans="1:30" ht="15.75" customHeight="1" x14ac:dyDescent="0.25">
      <c r="A325" s="152"/>
      <c r="B325" s="152"/>
      <c r="C325" s="152"/>
      <c r="D325" s="152"/>
      <c r="E325" s="152"/>
      <c r="F325" s="152"/>
      <c r="G325" s="153"/>
      <c r="H325" s="152"/>
      <c r="I325" s="152"/>
      <c r="J325" s="152"/>
      <c r="K325" s="152"/>
      <c r="L325" s="152"/>
      <c r="M325" s="152"/>
      <c r="N325" s="152"/>
      <c r="O325" s="152"/>
      <c r="P325" s="152"/>
      <c r="Q325" s="152"/>
      <c r="R325" s="152"/>
      <c r="S325" s="152"/>
      <c r="T325" s="152"/>
      <c r="U325" s="152"/>
      <c r="V325" s="152"/>
      <c r="W325" s="152"/>
      <c r="X325" s="152"/>
      <c r="Y325" s="152"/>
      <c r="Z325" s="152"/>
      <c r="AA325" s="152"/>
      <c r="AB325" s="152"/>
      <c r="AC325" s="152"/>
      <c r="AD325" s="152"/>
    </row>
    <row r="326" spans="1:30" ht="15.75" customHeight="1" x14ac:dyDescent="0.25">
      <c r="A326" s="152"/>
      <c r="B326" s="152"/>
      <c r="C326" s="152"/>
      <c r="D326" s="152"/>
      <c r="E326" s="152"/>
      <c r="F326" s="152"/>
      <c r="G326" s="153"/>
      <c r="H326" s="152"/>
      <c r="I326" s="152"/>
      <c r="J326" s="152"/>
      <c r="K326" s="152"/>
      <c r="L326" s="152"/>
      <c r="M326" s="152"/>
      <c r="N326" s="152"/>
      <c r="O326" s="152"/>
      <c r="P326" s="152"/>
      <c r="Q326" s="152"/>
      <c r="R326" s="152"/>
      <c r="S326" s="152"/>
      <c r="T326" s="152"/>
      <c r="U326" s="152"/>
      <c r="V326" s="152"/>
      <c r="W326" s="152"/>
      <c r="X326" s="152"/>
      <c r="Y326" s="152"/>
      <c r="Z326" s="152"/>
      <c r="AA326" s="152"/>
      <c r="AB326" s="152"/>
      <c r="AC326" s="152"/>
      <c r="AD326" s="152"/>
    </row>
    <row r="327" spans="1:30" ht="15.75" customHeight="1" x14ac:dyDescent="0.25">
      <c r="A327" s="152"/>
      <c r="B327" s="152"/>
      <c r="C327" s="152"/>
      <c r="D327" s="152"/>
      <c r="E327" s="152"/>
      <c r="F327" s="152"/>
      <c r="G327" s="153"/>
      <c r="H327" s="152"/>
      <c r="I327" s="152"/>
      <c r="J327" s="152"/>
      <c r="K327" s="152"/>
      <c r="L327" s="152"/>
      <c r="M327" s="152"/>
      <c r="N327" s="152"/>
      <c r="O327" s="152"/>
      <c r="P327" s="152"/>
      <c r="Q327" s="152"/>
      <c r="R327" s="152"/>
      <c r="S327" s="152"/>
      <c r="T327" s="152"/>
      <c r="U327" s="152"/>
      <c r="V327" s="152"/>
      <c r="W327" s="152"/>
      <c r="X327" s="152"/>
      <c r="Y327" s="152"/>
      <c r="Z327" s="152"/>
      <c r="AA327" s="152"/>
      <c r="AB327" s="152"/>
      <c r="AC327" s="152"/>
      <c r="AD327" s="152"/>
    </row>
    <row r="328" spans="1:30" ht="15.75" customHeight="1" x14ac:dyDescent="0.25">
      <c r="A328" s="152"/>
      <c r="B328" s="152"/>
      <c r="C328" s="152"/>
      <c r="D328" s="152"/>
      <c r="E328" s="152"/>
      <c r="F328" s="152"/>
      <c r="G328" s="153"/>
      <c r="H328" s="152"/>
      <c r="I328" s="152"/>
      <c r="J328" s="152"/>
      <c r="K328" s="152"/>
      <c r="L328" s="152"/>
      <c r="M328" s="152"/>
      <c r="N328" s="152"/>
      <c r="O328" s="152"/>
      <c r="P328" s="152"/>
      <c r="Q328" s="152"/>
      <c r="R328" s="152"/>
      <c r="S328" s="152"/>
      <c r="T328" s="152"/>
      <c r="U328" s="152"/>
      <c r="V328" s="152"/>
      <c r="W328" s="152"/>
      <c r="X328" s="152"/>
      <c r="Y328" s="152"/>
      <c r="Z328" s="152"/>
      <c r="AA328" s="152"/>
      <c r="AB328" s="152"/>
      <c r="AC328" s="152"/>
      <c r="AD328" s="152"/>
    </row>
    <row r="329" spans="1:30" ht="15.75" customHeight="1" x14ac:dyDescent="0.25">
      <c r="A329" s="152"/>
      <c r="B329" s="152"/>
      <c r="C329" s="152"/>
      <c r="D329" s="152"/>
      <c r="E329" s="152"/>
      <c r="F329" s="152"/>
      <c r="G329" s="153"/>
      <c r="H329" s="152"/>
      <c r="I329" s="152"/>
      <c r="J329" s="152"/>
      <c r="K329" s="152"/>
      <c r="L329" s="152"/>
      <c r="M329" s="152"/>
      <c r="N329" s="152"/>
      <c r="O329" s="152"/>
      <c r="P329" s="152"/>
      <c r="Q329" s="152"/>
      <c r="R329" s="152"/>
      <c r="S329" s="152"/>
      <c r="T329" s="152"/>
      <c r="U329" s="152"/>
      <c r="V329" s="152"/>
      <c r="W329" s="152"/>
      <c r="X329" s="152"/>
      <c r="Y329" s="152"/>
      <c r="Z329" s="152"/>
      <c r="AA329" s="152"/>
      <c r="AB329" s="152"/>
      <c r="AC329" s="152"/>
      <c r="AD329" s="152"/>
    </row>
    <row r="330" spans="1:30" ht="15.75" customHeight="1" x14ac:dyDescent="0.25">
      <c r="A330" s="152"/>
      <c r="B330" s="152"/>
      <c r="C330" s="152"/>
      <c r="D330" s="152"/>
      <c r="E330" s="152"/>
      <c r="F330" s="152"/>
      <c r="G330" s="153"/>
      <c r="H330" s="152"/>
      <c r="I330" s="152"/>
      <c r="J330" s="152"/>
      <c r="K330" s="152"/>
      <c r="L330" s="152"/>
      <c r="M330" s="152"/>
      <c r="N330" s="152"/>
      <c r="O330" s="152"/>
      <c r="P330" s="152"/>
      <c r="Q330" s="152"/>
      <c r="R330" s="152"/>
      <c r="S330" s="152"/>
      <c r="T330" s="152"/>
      <c r="U330" s="152"/>
      <c r="V330" s="152"/>
      <c r="W330" s="152"/>
      <c r="X330" s="152"/>
      <c r="Y330" s="152"/>
      <c r="Z330" s="152"/>
      <c r="AA330" s="152"/>
      <c r="AB330" s="152"/>
      <c r="AC330" s="152"/>
      <c r="AD330" s="152"/>
    </row>
    <row r="331" spans="1:30" ht="15.75" customHeight="1" x14ac:dyDescent="0.25">
      <c r="A331" s="152"/>
      <c r="B331" s="152"/>
      <c r="C331" s="152"/>
      <c r="D331" s="152"/>
      <c r="E331" s="152"/>
      <c r="F331" s="152"/>
      <c r="G331" s="153"/>
      <c r="H331" s="152"/>
      <c r="I331" s="152"/>
      <c r="J331" s="152"/>
      <c r="K331" s="152"/>
      <c r="L331" s="152"/>
      <c r="M331" s="152"/>
      <c r="N331" s="152"/>
      <c r="O331" s="152"/>
      <c r="P331" s="152"/>
      <c r="Q331" s="152"/>
      <c r="R331" s="152"/>
      <c r="S331" s="152"/>
      <c r="T331" s="152"/>
      <c r="U331" s="152"/>
      <c r="V331" s="152"/>
      <c r="W331" s="152"/>
      <c r="X331" s="152"/>
      <c r="Y331" s="152"/>
      <c r="Z331" s="152"/>
      <c r="AA331" s="152"/>
      <c r="AB331" s="152"/>
      <c r="AC331" s="152"/>
      <c r="AD331" s="152"/>
    </row>
    <row r="332" spans="1:30" ht="15.75" customHeight="1" x14ac:dyDescent="0.25">
      <c r="A332" s="152"/>
      <c r="B332" s="152"/>
      <c r="C332" s="152"/>
      <c r="D332" s="152"/>
      <c r="E332" s="152"/>
      <c r="F332" s="152"/>
      <c r="G332" s="153"/>
      <c r="H332" s="152"/>
      <c r="I332" s="152"/>
      <c r="J332" s="152"/>
      <c r="K332" s="152"/>
      <c r="L332" s="152"/>
      <c r="M332" s="152"/>
      <c r="N332" s="152"/>
      <c r="O332" s="152"/>
      <c r="P332" s="152"/>
      <c r="Q332" s="152"/>
      <c r="R332" s="152"/>
      <c r="S332" s="152"/>
      <c r="T332" s="152"/>
      <c r="U332" s="152"/>
      <c r="V332" s="152"/>
      <c r="W332" s="152"/>
      <c r="X332" s="152"/>
      <c r="Y332" s="152"/>
      <c r="Z332" s="152"/>
      <c r="AA332" s="152"/>
      <c r="AB332" s="152"/>
      <c r="AC332" s="152"/>
      <c r="AD332" s="152"/>
    </row>
    <row r="333" spans="1:30" ht="15.75" customHeight="1" x14ac:dyDescent="0.25">
      <c r="A333" s="152"/>
      <c r="B333" s="152"/>
      <c r="C333" s="152"/>
      <c r="D333" s="152"/>
      <c r="E333" s="152"/>
      <c r="F333" s="152"/>
      <c r="G333" s="153"/>
      <c r="H333" s="152"/>
      <c r="I333" s="152"/>
      <c r="J333" s="152"/>
      <c r="K333" s="152"/>
      <c r="L333" s="152"/>
      <c r="M333" s="152"/>
      <c r="N333" s="152"/>
      <c r="O333" s="152"/>
      <c r="P333" s="152"/>
      <c r="Q333" s="152"/>
      <c r="R333" s="152"/>
      <c r="S333" s="152"/>
      <c r="T333" s="152"/>
      <c r="U333" s="152"/>
      <c r="V333" s="152"/>
      <c r="W333" s="152"/>
      <c r="X333" s="152"/>
      <c r="Y333" s="152"/>
      <c r="Z333" s="152"/>
      <c r="AA333" s="152"/>
      <c r="AB333" s="152"/>
      <c r="AC333" s="152"/>
      <c r="AD333" s="152"/>
    </row>
    <row r="334" spans="1:30" ht="15.75" customHeight="1" x14ac:dyDescent="0.25">
      <c r="A334" s="152"/>
      <c r="B334" s="152"/>
      <c r="C334" s="152"/>
      <c r="D334" s="152"/>
      <c r="E334" s="152"/>
      <c r="F334" s="152"/>
      <c r="G334" s="153"/>
      <c r="H334" s="152"/>
      <c r="I334" s="152"/>
      <c r="J334" s="152"/>
      <c r="K334" s="152"/>
      <c r="L334" s="152"/>
      <c r="M334" s="152"/>
      <c r="N334" s="152"/>
      <c r="O334" s="152"/>
      <c r="P334" s="152"/>
      <c r="Q334" s="152"/>
      <c r="R334" s="152"/>
      <c r="S334" s="152"/>
      <c r="T334" s="152"/>
      <c r="U334" s="152"/>
      <c r="V334" s="152"/>
      <c r="W334" s="152"/>
      <c r="X334" s="152"/>
      <c r="Y334" s="152"/>
      <c r="Z334" s="152"/>
      <c r="AA334" s="152"/>
      <c r="AB334" s="152"/>
      <c r="AC334" s="152"/>
      <c r="AD334" s="152"/>
    </row>
    <row r="335" spans="1:30" ht="15.75" customHeight="1" x14ac:dyDescent="0.25">
      <c r="A335" s="152"/>
      <c r="B335" s="152"/>
      <c r="C335" s="152"/>
      <c r="D335" s="152"/>
      <c r="E335" s="152"/>
      <c r="F335" s="152"/>
      <c r="G335" s="153"/>
      <c r="H335" s="152"/>
      <c r="I335" s="152"/>
      <c r="J335" s="152"/>
      <c r="K335" s="152"/>
      <c r="L335" s="152"/>
      <c r="M335" s="152"/>
      <c r="N335" s="152"/>
      <c r="O335" s="152"/>
      <c r="P335" s="152"/>
      <c r="Q335" s="152"/>
      <c r="R335" s="152"/>
      <c r="S335" s="152"/>
      <c r="T335" s="152"/>
      <c r="U335" s="152"/>
      <c r="V335" s="152"/>
      <c r="W335" s="152"/>
      <c r="X335" s="152"/>
      <c r="Y335" s="152"/>
      <c r="Z335" s="152"/>
      <c r="AA335" s="152"/>
      <c r="AB335" s="152"/>
      <c r="AC335" s="152"/>
      <c r="AD335" s="152"/>
    </row>
    <row r="336" spans="1:30" ht="15.75" customHeight="1" x14ac:dyDescent="0.25">
      <c r="A336" s="152"/>
      <c r="B336" s="152"/>
      <c r="C336" s="152"/>
      <c r="D336" s="152"/>
      <c r="E336" s="152"/>
      <c r="F336" s="152"/>
      <c r="G336" s="153"/>
      <c r="H336" s="152"/>
      <c r="I336" s="152"/>
      <c r="J336" s="152"/>
      <c r="K336" s="152"/>
      <c r="L336" s="152"/>
      <c r="M336" s="152"/>
      <c r="N336" s="152"/>
      <c r="O336" s="152"/>
      <c r="P336" s="152"/>
      <c r="Q336" s="152"/>
      <c r="R336" s="152"/>
      <c r="S336" s="152"/>
      <c r="T336" s="152"/>
      <c r="U336" s="152"/>
      <c r="V336" s="152"/>
      <c r="W336" s="152"/>
      <c r="X336" s="152"/>
      <c r="Y336" s="152"/>
      <c r="Z336" s="152"/>
      <c r="AA336" s="152"/>
      <c r="AB336" s="152"/>
      <c r="AC336" s="152"/>
      <c r="AD336" s="152"/>
    </row>
    <row r="337" spans="1:30" ht="15.75" customHeight="1" x14ac:dyDescent="0.25">
      <c r="A337" s="152"/>
      <c r="B337" s="152"/>
      <c r="C337" s="152"/>
      <c r="D337" s="152"/>
      <c r="E337" s="152"/>
      <c r="F337" s="152"/>
      <c r="G337" s="153"/>
      <c r="H337" s="152"/>
      <c r="I337" s="152"/>
      <c r="J337" s="152"/>
      <c r="K337" s="152"/>
      <c r="L337" s="152"/>
      <c r="M337" s="152"/>
      <c r="N337" s="152"/>
      <c r="O337" s="152"/>
      <c r="P337" s="152"/>
      <c r="Q337" s="152"/>
      <c r="R337" s="152"/>
      <c r="S337" s="152"/>
      <c r="T337" s="152"/>
      <c r="U337" s="152"/>
      <c r="V337" s="152"/>
      <c r="W337" s="152"/>
      <c r="X337" s="152"/>
      <c r="Y337" s="152"/>
      <c r="Z337" s="152"/>
      <c r="AA337" s="152"/>
      <c r="AB337" s="152"/>
      <c r="AC337" s="152"/>
      <c r="AD337" s="152"/>
    </row>
    <row r="338" spans="1:30" ht="15.75" customHeight="1" x14ac:dyDescent="0.25">
      <c r="A338" s="152"/>
      <c r="B338" s="152"/>
      <c r="C338" s="152"/>
      <c r="D338" s="152"/>
      <c r="E338" s="152"/>
      <c r="F338" s="152"/>
      <c r="G338" s="153"/>
      <c r="H338" s="152"/>
      <c r="I338" s="152"/>
      <c r="J338" s="152"/>
      <c r="K338" s="152"/>
      <c r="L338" s="152"/>
      <c r="M338" s="152"/>
      <c r="N338" s="152"/>
      <c r="O338" s="152"/>
      <c r="P338" s="152"/>
      <c r="Q338" s="152"/>
      <c r="R338" s="152"/>
      <c r="S338" s="152"/>
      <c r="T338" s="152"/>
      <c r="U338" s="152"/>
      <c r="V338" s="152"/>
      <c r="W338" s="152"/>
      <c r="X338" s="152"/>
      <c r="Y338" s="152"/>
      <c r="Z338" s="152"/>
      <c r="AA338" s="152"/>
      <c r="AB338" s="152"/>
      <c r="AC338" s="152"/>
      <c r="AD338" s="152"/>
    </row>
    <row r="339" spans="1:30" ht="15.75" customHeight="1" x14ac:dyDescent="0.25">
      <c r="A339" s="152"/>
      <c r="B339" s="152"/>
      <c r="C339" s="152"/>
      <c r="D339" s="152"/>
      <c r="E339" s="152"/>
      <c r="F339" s="152"/>
      <c r="G339" s="153"/>
      <c r="H339" s="152"/>
      <c r="I339" s="152"/>
      <c r="J339" s="152"/>
      <c r="K339" s="152"/>
      <c r="L339" s="152"/>
      <c r="M339" s="152"/>
      <c r="N339" s="152"/>
      <c r="O339" s="152"/>
      <c r="P339" s="152"/>
      <c r="Q339" s="152"/>
      <c r="R339" s="152"/>
      <c r="S339" s="152"/>
      <c r="T339" s="152"/>
      <c r="U339" s="152"/>
      <c r="V339" s="152"/>
      <c r="W339" s="152"/>
      <c r="X339" s="152"/>
      <c r="Y339" s="152"/>
      <c r="Z339" s="152"/>
      <c r="AA339" s="152"/>
      <c r="AB339" s="152"/>
      <c r="AC339" s="152"/>
      <c r="AD339" s="152"/>
    </row>
    <row r="340" spans="1:30" ht="15.75" customHeight="1" x14ac:dyDescent="0.25">
      <c r="A340" s="152"/>
      <c r="B340" s="152"/>
      <c r="C340" s="152"/>
      <c r="D340" s="152"/>
      <c r="E340" s="152"/>
      <c r="F340" s="152"/>
      <c r="G340" s="153"/>
      <c r="H340" s="152"/>
      <c r="I340" s="152"/>
      <c r="J340" s="152"/>
      <c r="K340" s="152"/>
      <c r="L340" s="152"/>
      <c r="M340" s="152"/>
      <c r="N340" s="152"/>
      <c r="O340" s="152"/>
      <c r="P340" s="152"/>
      <c r="Q340" s="152"/>
      <c r="R340" s="152"/>
      <c r="S340" s="152"/>
      <c r="T340" s="152"/>
      <c r="U340" s="152"/>
      <c r="V340" s="152"/>
      <c r="W340" s="152"/>
      <c r="X340" s="152"/>
      <c r="Y340" s="152"/>
      <c r="Z340" s="152"/>
      <c r="AA340" s="152"/>
      <c r="AB340" s="152"/>
      <c r="AC340" s="152"/>
      <c r="AD340" s="152"/>
    </row>
    <row r="341" spans="1:30" ht="15.75" customHeight="1" x14ac:dyDescent="0.25">
      <c r="A341" s="152"/>
      <c r="B341" s="152"/>
      <c r="C341" s="152"/>
      <c r="D341" s="152"/>
      <c r="E341" s="152"/>
      <c r="F341" s="152"/>
      <c r="G341" s="153"/>
      <c r="H341" s="152"/>
      <c r="I341" s="152"/>
      <c r="J341" s="152"/>
      <c r="K341" s="152"/>
      <c r="L341" s="152"/>
      <c r="M341" s="152"/>
      <c r="N341" s="152"/>
      <c r="O341" s="152"/>
      <c r="P341" s="152"/>
      <c r="Q341" s="152"/>
      <c r="R341" s="152"/>
      <c r="S341" s="152"/>
      <c r="T341" s="152"/>
      <c r="U341" s="152"/>
      <c r="V341" s="152"/>
      <c r="W341" s="152"/>
      <c r="X341" s="152"/>
      <c r="Y341" s="152"/>
      <c r="Z341" s="152"/>
      <c r="AA341" s="152"/>
      <c r="AB341" s="152"/>
      <c r="AC341" s="152"/>
      <c r="AD341" s="152"/>
    </row>
    <row r="342" spans="1:30" ht="15.75" customHeight="1" x14ac:dyDescent="0.25">
      <c r="A342" s="152"/>
      <c r="B342" s="152"/>
      <c r="C342" s="152"/>
      <c r="D342" s="152"/>
      <c r="E342" s="152"/>
      <c r="F342" s="152"/>
      <c r="G342" s="153"/>
      <c r="H342" s="152"/>
      <c r="I342" s="152"/>
      <c r="J342" s="152"/>
      <c r="K342" s="152"/>
      <c r="L342" s="152"/>
      <c r="M342" s="152"/>
      <c r="N342" s="152"/>
      <c r="O342" s="152"/>
      <c r="P342" s="152"/>
      <c r="Q342" s="152"/>
      <c r="R342" s="152"/>
      <c r="S342" s="152"/>
      <c r="T342" s="152"/>
      <c r="U342" s="152"/>
      <c r="V342" s="152"/>
      <c r="W342" s="152"/>
      <c r="X342" s="152"/>
      <c r="Y342" s="152"/>
      <c r="Z342" s="152"/>
      <c r="AA342" s="152"/>
      <c r="AB342" s="152"/>
      <c r="AC342" s="152"/>
      <c r="AD342" s="152"/>
    </row>
    <row r="343" spans="1:30" ht="15.75" customHeight="1" x14ac:dyDescent="0.25">
      <c r="A343" s="152"/>
      <c r="B343" s="152"/>
      <c r="C343" s="152"/>
      <c r="D343" s="152"/>
      <c r="E343" s="152"/>
      <c r="F343" s="152"/>
      <c r="G343" s="153"/>
      <c r="H343" s="152"/>
      <c r="I343" s="152"/>
      <c r="J343" s="152"/>
      <c r="K343" s="152"/>
      <c r="L343" s="152"/>
      <c r="M343" s="152"/>
      <c r="N343" s="152"/>
      <c r="O343" s="152"/>
      <c r="P343" s="152"/>
      <c r="Q343" s="152"/>
      <c r="R343" s="152"/>
      <c r="S343" s="152"/>
      <c r="T343" s="152"/>
      <c r="U343" s="152"/>
      <c r="V343" s="152"/>
      <c r="W343" s="152"/>
      <c r="X343" s="152"/>
      <c r="Y343" s="152"/>
      <c r="Z343" s="152"/>
      <c r="AA343" s="152"/>
      <c r="AB343" s="152"/>
      <c r="AC343" s="152"/>
      <c r="AD343" s="152"/>
    </row>
    <row r="344" spans="1:30" ht="15.75" customHeight="1" x14ac:dyDescent="0.25">
      <c r="A344" s="152"/>
      <c r="B344" s="152"/>
      <c r="C344" s="152"/>
      <c r="D344" s="152"/>
      <c r="E344" s="152"/>
      <c r="F344" s="152"/>
      <c r="G344" s="153"/>
      <c r="H344" s="152"/>
      <c r="I344" s="152"/>
      <c r="J344" s="152"/>
      <c r="K344" s="152"/>
      <c r="L344" s="152"/>
      <c r="M344" s="152"/>
      <c r="N344" s="152"/>
      <c r="O344" s="152"/>
      <c r="P344" s="152"/>
      <c r="Q344" s="152"/>
      <c r="R344" s="152"/>
      <c r="S344" s="152"/>
      <c r="T344" s="152"/>
      <c r="U344" s="152"/>
      <c r="V344" s="152"/>
      <c r="W344" s="152"/>
      <c r="X344" s="152"/>
      <c r="Y344" s="152"/>
      <c r="Z344" s="152"/>
      <c r="AA344" s="152"/>
      <c r="AB344" s="152"/>
      <c r="AC344" s="152"/>
      <c r="AD344" s="152"/>
    </row>
    <row r="345" spans="1:30" ht="15.75" customHeight="1" x14ac:dyDescent="0.25">
      <c r="A345" s="236"/>
      <c r="B345" s="236"/>
      <c r="C345" s="236"/>
      <c r="D345" s="236"/>
      <c r="E345" s="236"/>
      <c r="F345" s="236"/>
      <c r="G345" s="237"/>
      <c r="H345" s="236"/>
      <c r="I345" s="236"/>
      <c r="J345" s="236"/>
      <c r="K345" s="236"/>
      <c r="L345" s="236"/>
      <c r="M345" s="236"/>
      <c r="N345" s="236"/>
      <c r="O345" s="236"/>
      <c r="P345" s="236"/>
      <c r="Q345" s="236"/>
      <c r="R345" s="236"/>
      <c r="S345" s="236"/>
      <c r="T345" s="236"/>
      <c r="U345" s="236"/>
      <c r="V345" s="236"/>
      <c r="W345" s="236"/>
      <c r="X345" s="236"/>
      <c r="Y345" s="236"/>
      <c r="Z345" s="236"/>
      <c r="AA345" s="236"/>
      <c r="AB345" s="236"/>
      <c r="AC345" s="236"/>
      <c r="AD345" s="236"/>
    </row>
    <row r="346" spans="1:30" ht="15.75" customHeight="1" x14ac:dyDescent="0.25">
      <c r="A346" s="236"/>
      <c r="B346" s="236"/>
      <c r="C346" s="236"/>
      <c r="D346" s="236"/>
      <c r="E346" s="236"/>
      <c r="F346" s="236"/>
      <c r="G346" s="237"/>
      <c r="H346" s="236"/>
      <c r="I346" s="236"/>
      <c r="J346" s="236"/>
      <c r="K346" s="236"/>
      <c r="L346" s="236"/>
      <c r="M346" s="236"/>
      <c r="N346" s="236"/>
      <c r="O346" s="236"/>
      <c r="P346" s="236"/>
      <c r="Q346" s="236"/>
      <c r="R346" s="236"/>
      <c r="S346" s="236"/>
      <c r="T346" s="236"/>
      <c r="U346" s="236"/>
      <c r="V346" s="236"/>
      <c r="W346" s="236"/>
      <c r="X346" s="236"/>
      <c r="Y346" s="236"/>
      <c r="Z346" s="236"/>
      <c r="AA346" s="236"/>
      <c r="AB346" s="236"/>
      <c r="AC346" s="236"/>
      <c r="AD346" s="236"/>
    </row>
    <row r="347" spans="1:30" ht="15.75" customHeight="1" x14ac:dyDescent="0.25">
      <c r="A347" s="236"/>
      <c r="B347" s="236"/>
      <c r="C347" s="236"/>
      <c r="D347" s="236"/>
      <c r="E347" s="236"/>
      <c r="F347" s="236"/>
      <c r="G347" s="237"/>
      <c r="H347" s="236"/>
      <c r="I347" s="236"/>
      <c r="J347" s="236"/>
      <c r="K347" s="236"/>
      <c r="L347" s="236"/>
      <c r="M347" s="236"/>
      <c r="N347" s="236"/>
      <c r="O347" s="236"/>
      <c r="P347" s="236"/>
      <c r="Q347" s="236"/>
      <c r="R347" s="236"/>
      <c r="S347" s="236"/>
      <c r="T347" s="236"/>
      <c r="U347" s="236"/>
      <c r="V347" s="236"/>
      <c r="W347" s="236"/>
      <c r="X347" s="236"/>
      <c r="Y347" s="236"/>
      <c r="Z347" s="236"/>
      <c r="AA347" s="236"/>
      <c r="AB347" s="236"/>
      <c r="AC347" s="236"/>
      <c r="AD347" s="236"/>
    </row>
    <row r="348" spans="1:30" ht="15.75" customHeight="1" x14ac:dyDescent="0.25">
      <c r="A348" s="236"/>
      <c r="B348" s="236"/>
      <c r="C348" s="236"/>
      <c r="D348" s="236"/>
      <c r="E348" s="236"/>
      <c r="F348" s="236"/>
      <c r="G348" s="237"/>
      <c r="H348" s="236"/>
      <c r="I348" s="236"/>
      <c r="J348" s="236"/>
      <c r="K348" s="236"/>
      <c r="L348" s="236"/>
      <c r="M348" s="236"/>
      <c r="N348" s="236"/>
      <c r="O348" s="236"/>
      <c r="P348" s="236"/>
      <c r="Q348" s="236"/>
      <c r="R348" s="236"/>
      <c r="S348" s="236"/>
      <c r="T348" s="236"/>
      <c r="U348" s="236"/>
      <c r="V348" s="236"/>
      <c r="W348" s="236"/>
      <c r="X348" s="236"/>
      <c r="Y348" s="236"/>
      <c r="Z348" s="236"/>
      <c r="AA348" s="236"/>
      <c r="AB348" s="236"/>
      <c r="AC348" s="236"/>
      <c r="AD348" s="236"/>
    </row>
    <row r="349" spans="1:30" ht="15.75" customHeight="1" x14ac:dyDescent="0.25">
      <c r="A349" s="236"/>
      <c r="B349" s="236"/>
      <c r="C349" s="236"/>
      <c r="D349" s="236"/>
      <c r="E349" s="236"/>
      <c r="F349" s="236"/>
      <c r="G349" s="237"/>
      <c r="H349" s="236"/>
      <c r="I349" s="236"/>
      <c r="J349" s="236"/>
      <c r="K349" s="236"/>
      <c r="L349" s="236"/>
      <c r="M349" s="236"/>
      <c r="N349" s="236"/>
      <c r="O349" s="236"/>
      <c r="P349" s="236"/>
      <c r="Q349" s="236"/>
      <c r="R349" s="236"/>
      <c r="S349" s="236"/>
      <c r="T349" s="236"/>
      <c r="U349" s="236"/>
      <c r="V349" s="236"/>
      <c r="W349" s="236"/>
      <c r="X349" s="236"/>
      <c r="Y349" s="236"/>
      <c r="Z349" s="236"/>
      <c r="AA349" s="236"/>
      <c r="AB349" s="236"/>
      <c r="AC349" s="236"/>
      <c r="AD349" s="236"/>
    </row>
    <row r="350" spans="1:30" ht="15.75" customHeight="1" x14ac:dyDescent="0.25">
      <c r="A350" s="236"/>
      <c r="B350" s="236"/>
      <c r="C350" s="236"/>
      <c r="D350" s="236"/>
      <c r="E350" s="236"/>
      <c r="F350" s="236"/>
      <c r="G350" s="237"/>
      <c r="H350" s="236"/>
      <c r="I350" s="236"/>
      <c r="J350" s="236"/>
      <c r="K350" s="236"/>
      <c r="L350" s="236"/>
      <c r="M350" s="236"/>
      <c r="N350" s="236"/>
      <c r="O350" s="236"/>
      <c r="P350" s="236"/>
      <c r="Q350" s="236"/>
      <c r="R350" s="236"/>
      <c r="S350" s="236"/>
      <c r="T350" s="236"/>
      <c r="U350" s="236"/>
      <c r="V350" s="236"/>
      <c r="W350" s="236"/>
      <c r="X350" s="236"/>
      <c r="Y350" s="236"/>
      <c r="Z350" s="236"/>
      <c r="AA350" s="236"/>
      <c r="AB350" s="236"/>
      <c r="AC350" s="236"/>
      <c r="AD350" s="236"/>
    </row>
    <row r="351" spans="1:30" ht="15.75" customHeight="1" x14ac:dyDescent="0.25">
      <c r="A351" s="236"/>
      <c r="B351" s="236"/>
      <c r="C351" s="236"/>
      <c r="D351" s="236"/>
      <c r="E351" s="236"/>
      <c r="F351" s="236"/>
      <c r="G351" s="237"/>
      <c r="H351" s="236"/>
      <c r="I351" s="236"/>
      <c r="J351" s="236"/>
      <c r="K351" s="236"/>
      <c r="L351" s="236"/>
      <c r="M351" s="236"/>
      <c r="N351" s="236"/>
      <c r="O351" s="236"/>
      <c r="P351" s="236"/>
      <c r="Q351" s="236"/>
      <c r="R351" s="236"/>
      <c r="S351" s="236"/>
      <c r="T351" s="236"/>
      <c r="U351" s="236"/>
      <c r="V351" s="236"/>
      <c r="W351" s="236"/>
      <c r="X351" s="236"/>
      <c r="Y351" s="236"/>
      <c r="Z351" s="236"/>
      <c r="AA351" s="236"/>
      <c r="AB351" s="236"/>
      <c r="AC351" s="236"/>
      <c r="AD351" s="236"/>
    </row>
    <row r="352" spans="1:30" ht="15.75" customHeight="1" x14ac:dyDescent="0.25">
      <c r="A352" s="236"/>
      <c r="B352" s="236"/>
      <c r="C352" s="236"/>
      <c r="D352" s="236"/>
      <c r="E352" s="236"/>
      <c r="F352" s="236"/>
      <c r="G352" s="237"/>
      <c r="H352" s="236"/>
      <c r="I352" s="236"/>
      <c r="J352" s="236"/>
      <c r="K352" s="236"/>
      <c r="L352" s="236"/>
      <c r="M352" s="236"/>
      <c r="N352" s="236"/>
      <c r="O352" s="236"/>
      <c r="P352" s="236"/>
      <c r="Q352" s="236"/>
      <c r="R352" s="236"/>
      <c r="S352" s="236"/>
      <c r="T352" s="236"/>
      <c r="U352" s="236"/>
      <c r="V352" s="236"/>
      <c r="W352" s="236"/>
      <c r="X352" s="236"/>
      <c r="Y352" s="236"/>
      <c r="Z352" s="236"/>
      <c r="AA352" s="236"/>
      <c r="AB352" s="236"/>
      <c r="AC352" s="236"/>
      <c r="AD352" s="236"/>
    </row>
    <row r="353" spans="1:30" ht="15.75" customHeight="1" x14ac:dyDescent="0.25">
      <c r="A353" s="236"/>
      <c r="B353" s="236"/>
      <c r="C353" s="236"/>
      <c r="D353" s="236"/>
      <c r="E353" s="236"/>
      <c r="F353" s="236"/>
      <c r="G353" s="237"/>
      <c r="H353" s="236"/>
      <c r="I353" s="236"/>
      <c r="J353" s="236"/>
      <c r="K353" s="236"/>
      <c r="L353" s="236"/>
      <c r="M353" s="236"/>
      <c r="N353" s="236"/>
      <c r="O353" s="236"/>
      <c r="P353" s="236"/>
      <c r="Q353" s="236"/>
      <c r="R353" s="236"/>
      <c r="S353" s="236"/>
      <c r="T353" s="236"/>
      <c r="U353" s="236"/>
      <c r="V353" s="236"/>
      <c r="W353" s="236"/>
      <c r="X353" s="236"/>
      <c r="Y353" s="236"/>
      <c r="Z353" s="236"/>
      <c r="AA353" s="236"/>
      <c r="AB353" s="236"/>
      <c r="AC353" s="236"/>
      <c r="AD353" s="236"/>
    </row>
    <row r="354" spans="1:30" ht="15.75" customHeight="1" x14ac:dyDescent="0.25">
      <c r="A354" s="236"/>
      <c r="B354" s="236"/>
      <c r="C354" s="236"/>
      <c r="D354" s="236"/>
      <c r="E354" s="236"/>
      <c r="F354" s="236"/>
      <c r="G354" s="237"/>
      <c r="H354" s="236"/>
      <c r="I354" s="236"/>
      <c r="J354" s="236"/>
      <c r="K354" s="236"/>
      <c r="L354" s="236"/>
      <c r="M354" s="236"/>
      <c r="N354" s="236"/>
      <c r="O354" s="236"/>
      <c r="P354" s="236"/>
      <c r="Q354" s="236"/>
      <c r="R354" s="236"/>
      <c r="S354" s="236"/>
      <c r="T354" s="236"/>
      <c r="U354" s="236"/>
      <c r="V354" s="236"/>
      <c r="W354" s="236"/>
      <c r="X354" s="236"/>
      <c r="Y354" s="236"/>
      <c r="Z354" s="236"/>
      <c r="AA354" s="236"/>
      <c r="AB354" s="236"/>
      <c r="AC354" s="236"/>
      <c r="AD354" s="236"/>
    </row>
    <row r="355" spans="1:30" ht="15.75" customHeight="1" x14ac:dyDescent="0.25">
      <c r="A355" s="236"/>
      <c r="B355" s="236"/>
      <c r="C355" s="236"/>
      <c r="D355" s="236"/>
      <c r="E355" s="236"/>
      <c r="F355" s="236"/>
      <c r="G355" s="237"/>
      <c r="H355" s="236"/>
      <c r="I355" s="236"/>
      <c r="J355" s="236"/>
      <c r="K355" s="236"/>
      <c r="L355" s="236"/>
      <c r="M355" s="236"/>
      <c r="N355" s="236"/>
      <c r="O355" s="236"/>
      <c r="P355" s="236"/>
      <c r="Q355" s="236"/>
      <c r="R355" s="236"/>
      <c r="S355" s="236"/>
      <c r="T355" s="236"/>
      <c r="U355" s="236"/>
      <c r="V355" s="236"/>
      <c r="W355" s="236"/>
      <c r="X355" s="236"/>
      <c r="Y355" s="236"/>
      <c r="Z355" s="236"/>
      <c r="AA355" s="236"/>
      <c r="AB355" s="236"/>
      <c r="AC355" s="236"/>
      <c r="AD355" s="236"/>
    </row>
    <row r="356" spans="1:30" ht="15.75" customHeight="1" x14ac:dyDescent="0.25">
      <c r="A356" s="236"/>
      <c r="B356" s="236"/>
      <c r="C356" s="236"/>
      <c r="D356" s="236"/>
      <c r="E356" s="236"/>
      <c r="F356" s="236"/>
      <c r="G356" s="237"/>
      <c r="H356" s="236"/>
      <c r="I356" s="236"/>
      <c r="J356" s="236"/>
      <c r="K356" s="236"/>
      <c r="L356" s="236"/>
      <c r="M356" s="236"/>
      <c r="N356" s="236"/>
      <c r="O356" s="236"/>
      <c r="P356" s="236"/>
      <c r="Q356" s="236"/>
      <c r="R356" s="236"/>
      <c r="S356" s="236"/>
      <c r="T356" s="236"/>
      <c r="U356" s="236"/>
      <c r="V356" s="236"/>
      <c r="W356" s="236"/>
      <c r="X356" s="236"/>
      <c r="Y356" s="236"/>
      <c r="Z356" s="236"/>
      <c r="AA356" s="236"/>
      <c r="AB356" s="236"/>
      <c r="AC356" s="236"/>
      <c r="AD356" s="236"/>
    </row>
    <row r="357" spans="1:30" ht="15.75" customHeight="1" x14ac:dyDescent="0.25">
      <c r="A357" s="236"/>
      <c r="B357" s="236"/>
      <c r="C357" s="236"/>
      <c r="D357" s="236"/>
      <c r="E357" s="236"/>
      <c r="F357" s="236"/>
      <c r="G357" s="237"/>
      <c r="H357" s="236"/>
      <c r="I357" s="236"/>
      <c r="J357" s="236"/>
      <c r="K357" s="236"/>
      <c r="L357" s="236"/>
      <c r="M357" s="236"/>
      <c r="N357" s="236"/>
      <c r="O357" s="236"/>
      <c r="P357" s="236"/>
      <c r="Q357" s="236"/>
      <c r="R357" s="236"/>
      <c r="S357" s="236"/>
      <c r="T357" s="236"/>
      <c r="U357" s="236"/>
      <c r="V357" s="236"/>
      <c r="W357" s="236"/>
      <c r="X357" s="236"/>
      <c r="Y357" s="236"/>
      <c r="Z357" s="236"/>
      <c r="AA357" s="236"/>
      <c r="AB357" s="236"/>
      <c r="AC357" s="236"/>
      <c r="AD357" s="236"/>
    </row>
    <row r="358" spans="1:30" ht="15.75" customHeight="1" x14ac:dyDescent="0.25">
      <c r="A358" s="236"/>
      <c r="B358" s="236"/>
      <c r="C358" s="236"/>
      <c r="D358" s="236"/>
      <c r="E358" s="236"/>
      <c r="F358" s="236"/>
      <c r="G358" s="237"/>
      <c r="H358" s="236"/>
      <c r="I358" s="236"/>
      <c r="J358" s="236"/>
      <c r="K358" s="236"/>
      <c r="L358" s="236"/>
      <c r="M358" s="236"/>
      <c r="N358" s="236"/>
      <c r="O358" s="236"/>
      <c r="P358" s="236"/>
      <c r="Q358" s="236"/>
      <c r="R358" s="236"/>
      <c r="S358" s="236"/>
      <c r="T358" s="236"/>
      <c r="U358" s="236"/>
      <c r="V358" s="236"/>
      <c r="W358" s="236"/>
      <c r="X358" s="236"/>
      <c r="Y358" s="236"/>
      <c r="Z358" s="236"/>
      <c r="AA358" s="236"/>
      <c r="AB358" s="236"/>
      <c r="AC358" s="236"/>
      <c r="AD358" s="236"/>
    </row>
    <row r="359" spans="1:30" ht="15.75" customHeight="1" x14ac:dyDescent="0.25">
      <c r="A359" s="236"/>
      <c r="B359" s="236"/>
      <c r="C359" s="236"/>
      <c r="D359" s="236"/>
      <c r="E359" s="236"/>
      <c r="F359" s="236"/>
      <c r="G359" s="237"/>
      <c r="H359" s="236"/>
      <c r="I359" s="236"/>
      <c r="J359" s="236"/>
      <c r="K359" s="236"/>
      <c r="L359" s="236"/>
      <c r="M359" s="236"/>
      <c r="N359" s="236"/>
      <c r="O359" s="236"/>
      <c r="P359" s="236"/>
      <c r="Q359" s="236"/>
      <c r="R359" s="236"/>
      <c r="S359" s="236"/>
      <c r="T359" s="236"/>
      <c r="U359" s="236"/>
      <c r="V359" s="236"/>
      <c r="W359" s="236"/>
      <c r="X359" s="236"/>
      <c r="Y359" s="236"/>
      <c r="Z359" s="236"/>
      <c r="AA359" s="236"/>
      <c r="AB359" s="236"/>
      <c r="AC359" s="236"/>
      <c r="AD359" s="236"/>
    </row>
    <row r="360" spans="1:30" ht="15.75" customHeight="1" x14ac:dyDescent="0.25">
      <c r="A360" s="236"/>
      <c r="B360" s="236"/>
      <c r="C360" s="236"/>
      <c r="D360" s="236"/>
      <c r="E360" s="236"/>
      <c r="F360" s="236"/>
      <c r="G360" s="237"/>
      <c r="H360" s="236"/>
      <c r="I360" s="236"/>
      <c r="J360" s="236"/>
      <c r="K360" s="236"/>
      <c r="L360" s="236"/>
      <c r="M360" s="236"/>
      <c r="N360" s="236"/>
      <c r="O360" s="236"/>
      <c r="P360" s="236"/>
      <c r="Q360" s="236"/>
      <c r="R360" s="236"/>
      <c r="S360" s="236"/>
      <c r="T360" s="236"/>
      <c r="U360" s="236"/>
      <c r="V360" s="236"/>
      <c r="W360" s="236"/>
      <c r="X360" s="236"/>
      <c r="Y360" s="236"/>
      <c r="Z360" s="236"/>
      <c r="AA360" s="236"/>
      <c r="AB360" s="236"/>
      <c r="AC360" s="236"/>
      <c r="AD360" s="236"/>
    </row>
    <row r="361" spans="1:30" ht="15.75" customHeight="1" x14ac:dyDescent="0.25">
      <c r="A361" s="236"/>
      <c r="B361" s="236"/>
      <c r="C361" s="236"/>
      <c r="D361" s="236"/>
      <c r="E361" s="236"/>
      <c r="F361" s="236"/>
      <c r="G361" s="237"/>
      <c r="H361" s="236"/>
      <c r="I361" s="236"/>
      <c r="J361" s="236"/>
      <c r="K361" s="236"/>
      <c r="L361" s="236"/>
      <c r="M361" s="236"/>
      <c r="N361" s="236"/>
      <c r="O361" s="236"/>
      <c r="P361" s="236"/>
      <c r="Q361" s="236"/>
      <c r="R361" s="236"/>
      <c r="S361" s="236"/>
      <c r="T361" s="236"/>
      <c r="U361" s="236"/>
      <c r="V361" s="236"/>
      <c r="W361" s="236"/>
      <c r="X361" s="236"/>
      <c r="Y361" s="236"/>
      <c r="Z361" s="236"/>
      <c r="AA361" s="236"/>
      <c r="AB361" s="236"/>
      <c r="AC361" s="236"/>
      <c r="AD361" s="236"/>
    </row>
    <row r="362" spans="1:30" ht="15.75" customHeight="1" x14ac:dyDescent="0.25">
      <c r="A362" s="236"/>
      <c r="B362" s="236"/>
      <c r="C362" s="236"/>
      <c r="D362" s="236"/>
      <c r="E362" s="236"/>
      <c r="F362" s="236"/>
      <c r="G362" s="237"/>
      <c r="H362" s="236"/>
      <c r="I362" s="236"/>
      <c r="J362" s="236"/>
      <c r="K362" s="236"/>
      <c r="L362" s="236"/>
      <c r="M362" s="236"/>
      <c r="N362" s="236"/>
      <c r="O362" s="236"/>
      <c r="P362" s="236"/>
      <c r="Q362" s="236"/>
      <c r="R362" s="236"/>
      <c r="S362" s="236"/>
      <c r="T362" s="236"/>
      <c r="U362" s="236"/>
      <c r="V362" s="236"/>
      <c r="W362" s="236"/>
      <c r="X362" s="236"/>
      <c r="Y362" s="236"/>
      <c r="Z362" s="236"/>
      <c r="AA362" s="236"/>
      <c r="AB362" s="236"/>
      <c r="AC362" s="236"/>
      <c r="AD362" s="236"/>
    </row>
    <row r="363" spans="1:30" ht="15.75" customHeight="1" x14ac:dyDescent="0.25">
      <c r="A363" s="236"/>
      <c r="B363" s="236"/>
      <c r="C363" s="236"/>
      <c r="D363" s="236"/>
      <c r="E363" s="236"/>
      <c r="F363" s="236"/>
      <c r="G363" s="237"/>
      <c r="H363" s="236"/>
      <c r="I363" s="236"/>
      <c r="J363" s="236"/>
      <c r="K363" s="236"/>
      <c r="L363" s="236"/>
      <c r="M363" s="236"/>
      <c r="N363" s="236"/>
      <c r="O363" s="236"/>
      <c r="P363" s="236"/>
      <c r="Q363" s="236"/>
      <c r="R363" s="236"/>
      <c r="S363" s="236"/>
      <c r="T363" s="236"/>
      <c r="U363" s="236"/>
      <c r="V363" s="236"/>
      <c r="W363" s="236"/>
      <c r="X363" s="236"/>
      <c r="Y363" s="236"/>
      <c r="Z363" s="236"/>
      <c r="AA363" s="236"/>
      <c r="AB363" s="236"/>
      <c r="AC363" s="236"/>
      <c r="AD363" s="236"/>
    </row>
    <row r="364" spans="1:30" ht="15.75" customHeight="1" x14ac:dyDescent="0.25">
      <c r="A364" s="236"/>
      <c r="B364" s="236"/>
      <c r="C364" s="236"/>
      <c r="D364" s="236"/>
      <c r="E364" s="236"/>
      <c r="F364" s="236"/>
      <c r="G364" s="237"/>
      <c r="H364" s="236"/>
      <c r="I364" s="236"/>
      <c r="J364" s="236"/>
      <c r="K364" s="236"/>
      <c r="L364" s="236"/>
      <c r="M364" s="236"/>
      <c r="N364" s="236"/>
      <c r="O364" s="236"/>
      <c r="P364" s="236"/>
      <c r="Q364" s="236"/>
      <c r="R364" s="236"/>
      <c r="S364" s="236"/>
      <c r="T364" s="236"/>
      <c r="U364" s="236"/>
      <c r="V364" s="236"/>
      <c r="W364" s="236"/>
      <c r="X364" s="236"/>
      <c r="Y364" s="236"/>
      <c r="Z364" s="236"/>
      <c r="AA364" s="236"/>
      <c r="AB364" s="236"/>
      <c r="AC364" s="236"/>
      <c r="AD364" s="236"/>
    </row>
    <row r="365" spans="1:30" ht="15.75" customHeight="1" x14ac:dyDescent="0.25">
      <c r="A365" s="236"/>
      <c r="B365" s="236"/>
      <c r="C365" s="236"/>
      <c r="D365" s="236"/>
      <c r="E365" s="236"/>
      <c r="F365" s="236"/>
      <c r="G365" s="237"/>
      <c r="H365" s="236"/>
      <c r="I365" s="236"/>
      <c r="J365" s="236"/>
      <c r="K365" s="236"/>
      <c r="L365" s="236"/>
      <c r="M365" s="236"/>
      <c r="N365" s="236"/>
      <c r="O365" s="236"/>
      <c r="P365" s="236"/>
      <c r="Q365" s="236"/>
      <c r="R365" s="236"/>
      <c r="S365" s="236"/>
      <c r="T365" s="236"/>
      <c r="U365" s="236"/>
      <c r="V365" s="236"/>
      <c r="W365" s="236"/>
      <c r="X365" s="236"/>
      <c r="Y365" s="236"/>
      <c r="Z365" s="236"/>
      <c r="AA365" s="236"/>
      <c r="AB365" s="236"/>
      <c r="AC365" s="236"/>
      <c r="AD365" s="236"/>
    </row>
    <row r="366" spans="1:30" ht="15.75" customHeight="1" x14ac:dyDescent="0.25">
      <c r="A366" s="236"/>
      <c r="B366" s="236"/>
      <c r="C366" s="236"/>
      <c r="D366" s="236"/>
      <c r="E366" s="236"/>
      <c r="F366" s="236"/>
      <c r="G366" s="237"/>
      <c r="H366" s="236"/>
      <c r="I366" s="236"/>
      <c r="J366" s="236"/>
      <c r="K366" s="236"/>
      <c r="L366" s="236"/>
      <c r="M366" s="236"/>
      <c r="N366" s="236"/>
      <c r="O366" s="236"/>
      <c r="P366" s="236"/>
      <c r="Q366" s="236"/>
      <c r="R366" s="236"/>
      <c r="S366" s="236"/>
      <c r="T366" s="236"/>
      <c r="U366" s="236"/>
      <c r="V366" s="236"/>
      <c r="W366" s="236"/>
      <c r="X366" s="236"/>
      <c r="Y366" s="236"/>
      <c r="Z366" s="236"/>
      <c r="AA366" s="236"/>
      <c r="AB366" s="236"/>
      <c r="AC366" s="236"/>
      <c r="AD366" s="236"/>
    </row>
    <row r="367" spans="1:30" ht="15.75" customHeight="1" x14ac:dyDescent="0.25">
      <c r="A367" s="236"/>
      <c r="B367" s="236"/>
      <c r="C367" s="236"/>
      <c r="D367" s="236"/>
      <c r="E367" s="236"/>
      <c r="F367" s="236"/>
      <c r="G367" s="237"/>
      <c r="H367" s="236"/>
      <c r="I367" s="236"/>
      <c r="J367" s="236"/>
      <c r="K367" s="236"/>
      <c r="L367" s="236"/>
      <c r="M367" s="236"/>
      <c r="N367" s="236"/>
      <c r="O367" s="236"/>
      <c r="P367" s="236"/>
      <c r="Q367" s="236"/>
      <c r="R367" s="236"/>
      <c r="S367" s="236"/>
      <c r="T367" s="236"/>
      <c r="U367" s="236"/>
      <c r="V367" s="236"/>
      <c r="W367" s="236"/>
      <c r="X367" s="236"/>
      <c r="Y367" s="236"/>
      <c r="Z367" s="236"/>
      <c r="AA367" s="236"/>
      <c r="AB367" s="236"/>
      <c r="AC367" s="236"/>
      <c r="AD367" s="236"/>
    </row>
    <row r="368" spans="1:30" ht="15.75" customHeight="1" x14ac:dyDescent="0.25">
      <c r="A368" s="236"/>
      <c r="B368" s="236"/>
      <c r="C368" s="236"/>
      <c r="D368" s="236"/>
      <c r="E368" s="236"/>
      <c r="F368" s="236"/>
      <c r="G368" s="237"/>
      <c r="H368" s="236"/>
      <c r="I368" s="236"/>
      <c r="J368" s="236"/>
      <c r="K368" s="236"/>
      <c r="L368" s="236"/>
      <c r="M368" s="236"/>
      <c r="N368" s="236"/>
      <c r="O368" s="236"/>
      <c r="P368" s="236"/>
      <c r="Q368" s="236"/>
      <c r="R368" s="236"/>
      <c r="S368" s="236"/>
      <c r="T368" s="236"/>
      <c r="U368" s="236"/>
      <c r="V368" s="236"/>
      <c r="W368" s="236"/>
      <c r="X368" s="236"/>
      <c r="Y368" s="236"/>
      <c r="Z368" s="236"/>
      <c r="AA368" s="236"/>
      <c r="AB368" s="236"/>
      <c r="AC368" s="236"/>
      <c r="AD368" s="236"/>
    </row>
    <row r="369" spans="1:30" ht="15.75" customHeight="1" x14ac:dyDescent="0.25">
      <c r="A369" s="236"/>
      <c r="B369" s="236"/>
      <c r="C369" s="236"/>
      <c r="D369" s="236"/>
      <c r="E369" s="236"/>
      <c r="F369" s="236"/>
      <c r="G369" s="237"/>
      <c r="H369" s="236"/>
      <c r="I369" s="236"/>
      <c r="J369" s="236"/>
      <c r="K369" s="236"/>
      <c r="L369" s="236"/>
      <c r="M369" s="236"/>
      <c r="N369" s="236"/>
      <c r="O369" s="236"/>
      <c r="P369" s="236"/>
      <c r="Q369" s="236"/>
      <c r="R369" s="236"/>
      <c r="S369" s="236"/>
      <c r="T369" s="236"/>
      <c r="U369" s="236"/>
      <c r="V369" s="236"/>
      <c r="W369" s="236"/>
      <c r="X369" s="236"/>
      <c r="Y369" s="236"/>
      <c r="Z369" s="236"/>
      <c r="AA369" s="236"/>
      <c r="AB369" s="236"/>
      <c r="AC369" s="236"/>
      <c r="AD369" s="236"/>
    </row>
    <row r="370" spans="1:30" ht="15.75" customHeight="1" x14ac:dyDescent="0.25">
      <c r="A370" s="236"/>
      <c r="B370" s="236"/>
      <c r="C370" s="236"/>
      <c r="D370" s="236"/>
      <c r="E370" s="236"/>
      <c r="F370" s="236"/>
      <c r="G370" s="237"/>
      <c r="H370" s="236"/>
      <c r="I370" s="236"/>
      <c r="J370" s="236"/>
      <c r="K370" s="236"/>
      <c r="L370" s="236"/>
      <c r="M370" s="236"/>
      <c r="N370" s="236"/>
      <c r="O370" s="236"/>
      <c r="P370" s="236"/>
      <c r="Q370" s="236"/>
      <c r="R370" s="236"/>
      <c r="S370" s="236"/>
      <c r="T370" s="236"/>
      <c r="U370" s="236"/>
      <c r="V370" s="236"/>
      <c r="W370" s="236"/>
      <c r="X370" s="236"/>
      <c r="Y370" s="236"/>
      <c r="Z370" s="236"/>
      <c r="AA370" s="236"/>
      <c r="AB370" s="236"/>
      <c r="AC370" s="236"/>
      <c r="AD370" s="236"/>
    </row>
    <row r="371" spans="1:30" ht="15.75" customHeight="1" x14ac:dyDescent="0.25">
      <c r="A371" s="236"/>
      <c r="B371" s="236"/>
      <c r="C371" s="236"/>
      <c r="D371" s="236"/>
      <c r="E371" s="236"/>
      <c r="F371" s="236"/>
      <c r="G371" s="237"/>
      <c r="H371" s="236"/>
      <c r="I371" s="236"/>
      <c r="J371" s="236"/>
      <c r="K371" s="236"/>
      <c r="L371" s="236"/>
      <c r="M371" s="236"/>
      <c r="N371" s="236"/>
      <c r="O371" s="236"/>
      <c r="P371" s="236"/>
      <c r="Q371" s="236"/>
      <c r="R371" s="236"/>
      <c r="S371" s="236"/>
      <c r="T371" s="236"/>
      <c r="U371" s="236"/>
      <c r="V371" s="236"/>
      <c r="W371" s="236"/>
      <c r="X371" s="236"/>
      <c r="Y371" s="236"/>
      <c r="Z371" s="236"/>
      <c r="AA371" s="236"/>
      <c r="AB371" s="236"/>
      <c r="AC371" s="236"/>
      <c r="AD371" s="236"/>
    </row>
    <row r="372" spans="1:30" ht="15.75" customHeight="1" x14ac:dyDescent="0.25">
      <c r="A372" s="236"/>
      <c r="B372" s="236"/>
      <c r="C372" s="236"/>
      <c r="D372" s="236"/>
      <c r="E372" s="236"/>
      <c r="F372" s="236"/>
      <c r="G372" s="237"/>
      <c r="H372" s="236"/>
      <c r="I372" s="236"/>
      <c r="J372" s="236"/>
      <c r="K372" s="236"/>
      <c r="L372" s="236"/>
      <c r="M372" s="236"/>
      <c r="N372" s="236"/>
      <c r="O372" s="236"/>
      <c r="P372" s="236"/>
      <c r="Q372" s="236"/>
      <c r="R372" s="236"/>
      <c r="S372" s="236"/>
      <c r="T372" s="236"/>
      <c r="U372" s="236"/>
      <c r="V372" s="236"/>
      <c r="W372" s="236"/>
      <c r="X372" s="236"/>
      <c r="Y372" s="236"/>
      <c r="Z372" s="236"/>
      <c r="AA372" s="236"/>
      <c r="AB372" s="236"/>
      <c r="AC372" s="236"/>
      <c r="AD372" s="236"/>
    </row>
    <row r="373" spans="1:30" ht="15.75" customHeight="1" x14ac:dyDescent="0.25">
      <c r="A373" s="236"/>
      <c r="B373" s="236"/>
      <c r="C373" s="236"/>
      <c r="D373" s="236"/>
      <c r="E373" s="236"/>
      <c r="F373" s="236"/>
      <c r="G373" s="237"/>
      <c r="H373" s="236"/>
      <c r="I373" s="236"/>
      <c r="J373" s="236"/>
      <c r="K373" s="236"/>
      <c r="L373" s="236"/>
      <c r="M373" s="236"/>
      <c r="N373" s="236"/>
      <c r="O373" s="236"/>
      <c r="P373" s="236"/>
      <c r="Q373" s="236"/>
      <c r="R373" s="236"/>
      <c r="S373" s="236"/>
      <c r="T373" s="236"/>
      <c r="U373" s="236"/>
      <c r="V373" s="236"/>
      <c r="W373" s="236"/>
      <c r="X373" s="236"/>
      <c r="Y373" s="236"/>
      <c r="Z373" s="236"/>
      <c r="AA373" s="236"/>
      <c r="AB373" s="236"/>
      <c r="AC373" s="236"/>
      <c r="AD373" s="236"/>
    </row>
    <row r="374" spans="1:30" ht="15.75" customHeight="1" x14ac:dyDescent="0.25">
      <c r="A374" s="236"/>
      <c r="B374" s="236"/>
      <c r="C374" s="236"/>
      <c r="D374" s="236"/>
      <c r="E374" s="236"/>
      <c r="F374" s="236"/>
      <c r="G374" s="237"/>
      <c r="H374" s="236"/>
      <c r="I374" s="236"/>
      <c r="J374" s="236"/>
      <c r="K374" s="236"/>
      <c r="L374" s="236"/>
      <c r="M374" s="236"/>
      <c r="N374" s="236"/>
      <c r="O374" s="236"/>
      <c r="P374" s="236"/>
      <c r="Q374" s="236"/>
      <c r="R374" s="236"/>
      <c r="S374" s="236"/>
      <c r="T374" s="236"/>
      <c r="U374" s="236"/>
      <c r="V374" s="236"/>
      <c r="W374" s="236"/>
      <c r="X374" s="236"/>
      <c r="Y374" s="236"/>
      <c r="Z374" s="236"/>
      <c r="AA374" s="236"/>
      <c r="AB374" s="236"/>
      <c r="AC374" s="236"/>
      <c r="AD374" s="236"/>
    </row>
    <row r="375" spans="1:30" ht="15.75" customHeight="1" x14ac:dyDescent="0.25">
      <c r="A375" s="236"/>
      <c r="B375" s="236"/>
      <c r="C375" s="236"/>
      <c r="D375" s="236"/>
      <c r="E375" s="236"/>
      <c r="F375" s="236"/>
      <c r="G375" s="237"/>
      <c r="H375" s="236"/>
      <c r="I375" s="236"/>
      <c r="J375" s="236"/>
      <c r="K375" s="236"/>
      <c r="L375" s="236"/>
      <c r="M375" s="236"/>
      <c r="N375" s="236"/>
      <c r="O375" s="236"/>
      <c r="P375" s="236"/>
      <c r="Q375" s="236"/>
      <c r="R375" s="236"/>
      <c r="S375" s="236"/>
      <c r="T375" s="236"/>
      <c r="U375" s="236"/>
      <c r="V375" s="236"/>
      <c r="W375" s="236"/>
      <c r="X375" s="236"/>
      <c r="Y375" s="236"/>
      <c r="Z375" s="236"/>
      <c r="AA375" s="236"/>
      <c r="AB375" s="236"/>
      <c r="AC375" s="236"/>
      <c r="AD375" s="236"/>
    </row>
    <row r="376" spans="1:30" ht="15.75" customHeight="1" x14ac:dyDescent="0.25">
      <c r="A376" s="236"/>
      <c r="B376" s="236"/>
      <c r="C376" s="236"/>
      <c r="D376" s="236"/>
      <c r="E376" s="236"/>
      <c r="F376" s="236"/>
      <c r="G376" s="237"/>
      <c r="H376" s="236"/>
      <c r="I376" s="236"/>
      <c r="J376" s="236"/>
      <c r="K376" s="236"/>
      <c r="L376" s="236"/>
      <c r="M376" s="236"/>
      <c r="N376" s="236"/>
      <c r="O376" s="236"/>
      <c r="P376" s="236"/>
      <c r="Q376" s="236"/>
      <c r="R376" s="236"/>
      <c r="S376" s="236"/>
      <c r="T376" s="236"/>
      <c r="U376" s="236"/>
      <c r="V376" s="236"/>
      <c r="W376" s="236"/>
      <c r="X376" s="236"/>
      <c r="Y376" s="236"/>
      <c r="Z376" s="236"/>
      <c r="AA376" s="236"/>
      <c r="AB376" s="236"/>
      <c r="AC376" s="236"/>
      <c r="AD376" s="236"/>
    </row>
    <row r="377" spans="1:30" ht="15.75" customHeight="1" x14ac:dyDescent="0.25">
      <c r="A377" s="236"/>
      <c r="B377" s="236"/>
      <c r="C377" s="236"/>
      <c r="D377" s="236"/>
      <c r="E377" s="236"/>
      <c r="F377" s="236"/>
      <c r="G377" s="237"/>
      <c r="H377" s="236"/>
      <c r="I377" s="236"/>
      <c r="J377" s="236"/>
      <c r="K377" s="236"/>
      <c r="L377" s="236"/>
      <c r="M377" s="236"/>
      <c r="N377" s="236"/>
      <c r="O377" s="236"/>
      <c r="P377" s="236"/>
      <c r="Q377" s="236"/>
      <c r="R377" s="236"/>
      <c r="S377" s="236"/>
      <c r="T377" s="236"/>
      <c r="U377" s="236"/>
      <c r="V377" s="236"/>
      <c r="W377" s="236"/>
      <c r="X377" s="236"/>
      <c r="Y377" s="236"/>
      <c r="Z377" s="236"/>
      <c r="AA377" s="236"/>
      <c r="AB377" s="236"/>
      <c r="AC377" s="236"/>
      <c r="AD377" s="236"/>
    </row>
    <row r="378" spans="1:30" ht="15.75" customHeight="1" x14ac:dyDescent="0.25">
      <c r="A378" s="236"/>
      <c r="B378" s="236"/>
      <c r="C378" s="236"/>
      <c r="D378" s="236"/>
      <c r="E378" s="236"/>
      <c r="F378" s="236"/>
      <c r="G378" s="237"/>
      <c r="H378" s="236"/>
      <c r="I378" s="236"/>
      <c r="J378" s="236"/>
      <c r="K378" s="236"/>
      <c r="L378" s="236"/>
      <c r="M378" s="236"/>
      <c r="N378" s="236"/>
      <c r="O378" s="236"/>
      <c r="P378" s="236"/>
      <c r="Q378" s="236"/>
      <c r="R378" s="236"/>
      <c r="S378" s="236"/>
      <c r="T378" s="236"/>
      <c r="U378" s="236"/>
      <c r="V378" s="236"/>
      <c r="W378" s="236"/>
      <c r="X378" s="236"/>
      <c r="Y378" s="236"/>
      <c r="Z378" s="236"/>
      <c r="AA378" s="236"/>
      <c r="AB378" s="236"/>
      <c r="AC378" s="236"/>
      <c r="AD378" s="236"/>
    </row>
    <row r="379" spans="1:30" ht="15.75" customHeight="1" x14ac:dyDescent="0.25">
      <c r="A379" s="236"/>
      <c r="B379" s="236"/>
      <c r="C379" s="236"/>
      <c r="D379" s="236"/>
      <c r="E379" s="236"/>
      <c r="F379" s="236"/>
      <c r="G379" s="237"/>
      <c r="H379" s="236"/>
      <c r="I379" s="236"/>
      <c r="J379" s="236"/>
      <c r="K379" s="236"/>
      <c r="L379" s="236"/>
      <c r="M379" s="236"/>
      <c r="N379" s="236"/>
      <c r="O379" s="236"/>
      <c r="P379" s="236"/>
      <c r="Q379" s="236"/>
      <c r="R379" s="236"/>
      <c r="S379" s="236"/>
      <c r="T379" s="236"/>
      <c r="U379" s="236"/>
      <c r="V379" s="236"/>
      <c r="W379" s="236"/>
      <c r="X379" s="236"/>
      <c r="Y379" s="236"/>
      <c r="Z379" s="236"/>
      <c r="AA379" s="236"/>
      <c r="AB379" s="236"/>
      <c r="AC379" s="236"/>
      <c r="AD379" s="236"/>
    </row>
    <row r="380" spans="1:30" ht="15.75" customHeight="1" x14ac:dyDescent="0.25">
      <c r="A380" s="236"/>
      <c r="B380" s="236"/>
      <c r="C380" s="236"/>
      <c r="D380" s="236"/>
      <c r="E380" s="236"/>
      <c r="F380" s="236"/>
      <c r="G380" s="237"/>
      <c r="H380" s="236"/>
      <c r="I380" s="236"/>
      <c r="J380" s="236"/>
      <c r="K380" s="236"/>
      <c r="L380" s="236"/>
      <c r="M380" s="236"/>
      <c r="N380" s="236"/>
      <c r="O380" s="236"/>
      <c r="P380" s="236"/>
      <c r="Q380" s="236"/>
      <c r="R380" s="236"/>
      <c r="S380" s="236"/>
      <c r="T380" s="236"/>
      <c r="U380" s="236"/>
      <c r="V380" s="236"/>
      <c r="W380" s="236"/>
      <c r="X380" s="236"/>
      <c r="Y380" s="236"/>
      <c r="Z380" s="236"/>
      <c r="AA380" s="236"/>
      <c r="AB380" s="236"/>
      <c r="AC380" s="236"/>
      <c r="AD380" s="236"/>
    </row>
    <row r="381" spans="1:30" ht="15.75" customHeight="1" x14ac:dyDescent="0.25">
      <c r="A381" s="236"/>
      <c r="B381" s="236"/>
      <c r="C381" s="236"/>
      <c r="D381" s="236"/>
      <c r="E381" s="236"/>
      <c r="F381" s="236"/>
      <c r="G381" s="237"/>
      <c r="H381" s="236"/>
      <c r="I381" s="236"/>
      <c r="J381" s="236"/>
      <c r="K381" s="236"/>
      <c r="L381" s="236"/>
      <c r="M381" s="236"/>
      <c r="N381" s="236"/>
      <c r="O381" s="236"/>
      <c r="P381" s="236"/>
      <c r="Q381" s="236"/>
      <c r="R381" s="236"/>
      <c r="S381" s="236"/>
      <c r="T381" s="236"/>
      <c r="U381" s="236"/>
      <c r="V381" s="236"/>
      <c r="W381" s="236"/>
      <c r="X381" s="236"/>
      <c r="Y381" s="236"/>
      <c r="Z381" s="236"/>
      <c r="AA381" s="236"/>
      <c r="AB381" s="236"/>
      <c r="AC381" s="236"/>
      <c r="AD381" s="236"/>
    </row>
    <row r="382" spans="1:30" ht="15.75" customHeight="1" x14ac:dyDescent="0.25">
      <c r="A382" s="236"/>
      <c r="B382" s="236"/>
      <c r="C382" s="236"/>
      <c r="D382" s="236"/>
      <c r="E382" s="236"/>
      <c r="F382" s="236"/>
      <c r="G382" s="237"/>
      <c r="H382" s="236"/>
      <c r="I382" s="236"/>
      <c r="J382" s="236"/>
      <c r="K382" s="236"/>
      <c r="L382" s="236"/>
      <c r="M382" s="236"/>
      <c r="N382" s="236"/>
      <c r="O382" s="236"/>
      <c r="P382" s="236"/>
      <c r="Q382" s="236"/>
      <c r="R382" s="236"/>
      <c r="S382" s="236"/>
      <c r="T382" s="236"/>
      <c r="U382" s="236"/>
      <c r="V382" s="236"/>
      <c r="W382" s="236"/>
      <c r="X382" s="236"/>
      <c r="Y382" s="236"/>
      <c r="Z382" s="236"/>
      <c r="AA382" s="236"/>
      <c r="AB382" s="236"/>
      <c r="AC382" s="236"/>
      <c r="AD382" s="236"/>
    </row>
    <row r="383" spans="1:30" ht="15.75" customHeight="1" x14ac:dyDescent="0.25">
      <c r="A383" s="236"/>
      <c r="B383" s="236"/>
      <c r="C383" s="236"/>
      <c r="D383" s="236"/>
      <c r="E383" s="236"/>
      <c r="F383" s="236"/>
      <c r="G383" s="237"/>
      <c r="H383" s="236"/>
      <c r="I383" s="236"/>
      <c r="J383" s="236"/>
      <c r="K383" s="236"/>
      <c r="L383" s="236"/>
      <c r="M383" s="236"/>
      <c r="N383" s="236"/>
      <c r="O383" s="236"/>
      <c r="P383" s="236"/>
      <c r="Q383" s="236"/>
      <c r="R383" s="236"/>
      <c r="S383" s="236"/>
      <c r="T383" s="236"/>
      <c r="U383" s="236"/>
      <c r="V383" s="236"/>
      <c r="W383" s="236"/>
      <c r="X383" s="236"/>
      <c r="Y383" s="236"/>
      <c r="Z383" s="236"/>
      <c r="AA383" s="236"/>
      <c r="AB383" s="236"/>
      <c r="AC383" s="236"/>
      <c r="AD383" s="236"/>
    </row>
    <row r="384" spans="1:30" ht="15.75" customHeight="1" x14ac:dyDescent="0.25">
      <c r="A384" s="236"/>
      <c r="B384" s="236"/>
      <c r="C384" s="236"/>
      <c r="D384" s="236"/>
      <c r="E384" s="236"/>
      <c r="F384" s="236"/>
      <c r="G384" s="237"/>
      <c r="H384" s="236"/>
      <c r="I384" s="236"/>
      <c r="J384" s="236"/>
      <c r="K384" s="236"/>
      <c r="L384" s="236"/>
      <c r="M384" s="236"/>
      <c r="N384" s="236"/>
      <c r="O384" s="236"/>
      <c r="P384" s="236"/>
      <c r="Q384" s="236"/>
      <c r="R384" s="236"/>
      <c r="S384" s="236"/>
      <c r="T384" s="236"/>
      <c r="U384" s="236"/>
      <c r="V384" s="236"/>
      <c r="W384" s="236"/>
      <c r="X384" s="236"/>
      <c r="Y384" s="236"/>
      <c r="Z384" s="236"/>
      <c r="AA384" s="236"/>
      <c r="AB384" s="236"/>
      <c r="AC384" s="236"/>
      <c r="AD384" s="236"/>
    </row>
    <row r="385" spans="1:30" ht="15.75" customHeight="1" x14ac:dyDescent="0.25">
      <c r="A385" s="236"/>
      <c r="B385" s="236"/>
      <c r="C385" s="236"/>
      <c r="D385" s="236"/>
      <c r="E385" s="236"/>
      <c r="F385" s="236"/>
      <c r="G385" s="237"/>
      <c r="H385" s="236"/>
      <c r="I385" s="236"/>
      <c r="J385" s="236"/>
      <c r="K385" s="236"/>
      <c r="L385" s="236"/>
      <c r="M385" s="236"/>
      <c r="N385" s="236"/>
      <c r="O385" s="236"/>
      <c r="P385" s="236"/>
      <c r="Q385" s="236"/>
      <c r="R385" s="236"/>
      <c r="S385" s="236"/>
      <c r="T385" s="236"/>
      <c r="U385" s="236"/>
      <c r="V385" s="236"/>
      <c r="W385" s="236"/>
      <c r="X385" s="236"/>
      <c r="Y385" s="236"/>
      <c r="Z385" s="236"/>
      <c r="AA385" s="236"/>
      <c r="AB385" s="236"/>
      <c r="AC385" s="236"/>
      <c r="AD385" s="236"/>
    </row>
    <row r="386" spans="1:30" ht="15.75" customHeight="1" x14ac:dyDescent="0.25">
      <c r="A386" s="236"/>
      <c r="B386" s="236"/>
      <c r="C386" s="236"/>
      <c r="D386" s="236"/>
      <c r="E386" s="236"/>
      <c r="F386" s="236"/>
      <c r="G386" s="237"/>
      <c r="H386" s="236"/>
      <c r="I386" s="236"/>
      <c r="J386" s="236"/>
      <c r="K386" s="236"/>
      <c r="L386" s="236"/>
      <c r="M386" s="236"/>
      <c r="N386" s="236"/>
      <c r="O386" s="236"/>
      <c r="P386" s="236"/>
      <c r="Q386" s="236"/>
      <c r="R386" s="236"/>
      <c r="S386" s="236"/>
      <c r="T386" s="236"/>
      <c r="U386" s="236"/>
      <c r="V386" s="236"/>
      <c r="W386" s="236"/>
      <c r="X386" s="236"/>
      <c r="Y386" s="236"/>
      <c r="Z386" s="236"/>
      <c r="AA386" s="236"/>
      <c r="AB386" s="236"/>
      <c r="AC386" s="236"/>
      <c r="AD386" s="236"/>
    </row>
    <row r="387" spans="1:30" ht="15.75" customHeight="1" x14ac:dyDescent="0.25">
      <c r="A387" s="236"/>
      <c r="B387" s="236"/>
      <c r="C387" s="236"/>
      <c r="D387" s="236"/>
      <c r="E387" s="236"/>
      <c r="F387" s="236"/>
      <c r="G387" s="237"/>
      <c r="H387" s="236"/>
      <c r="I387" s="236"/>
      <c r="J387" s="236"/>
      <c r="K387" s="236"/>
      <c r="L387" s="236"/>
      <c r="M387" s="236"/>
      <c r="N387" s="236"/>
      <c r="O387" s="236"/>
      <c r="P387" s="236"/>
      <c r="Q387" s="236"/>
      <c r="R387" s="236"/>
      <c r="S387" s="236"/>
      <c r="T387" s="236"/>
      <c r="U387" s="236"/>
      <c r="V387" s="236"/>
      <c r="W387" s="236"/>
      <c r="X387" s="236"/>
      <c r="Y387" s="236"/>
      <c r="Z387" s="236"/>
      <c r="AA387" s="236"/>
      <c r="AB387" s="236"/>
      <c r="AC387" s="236"/>
      <c r="AD387" s="236"/>
    </row>
    <row r="388" spans="1:30" ht="15.75" customHeight="1" x14ac:dyDescent="0.25">
      <c r="A388" s="236"/>
      <c r="B388" s="236"/>
      <c r="C388" s="236"/>
      <c r="D388" s="236"/>
      <c r="E388" s="236"/>
      <c r="F388" s="236"/>
      <c r="G388" s="237"/>
      <c r="H388" s="236"/>
      <c r="I388" s="236"/>
      <c r="J388" s="236"/>
      <c r="K388" s="236"/>
      <c r="L388" s="236"/>
      <c r="M388" s="236"/>
      <c r="N388" s="236"/>
      <c r="O388" s="236"/>
      <c r="P388" s="236"/>
      <c r="Q388" s="236"/>
      <c r="R388" s="236"/>
      <c r="S388" s="236"/>
      <c r="T388" s="236"/>
      <c r="U388" s="236"/>
      <c r="V388" s="236"/>
      <c r="W388" s="236"/>
      <c r="X388" s="236"/>
      <c r="Y388" s="236"/>
      <c r="Z388" s="236"/>
      <c r="AA388" s="236"/>
      <c r="AB388" s="236"/>
      <c r="AC388" s="236"/>
      <c r="AD388" s="236"/>
    </row>
    <row r="389" spans="1:30" ht="15.75" customHeight="1" x14ac:dyDescent="0.25">
      <c r="A389" s="236"/>
      <c r="B389" s="236"/>
      <c r="C389" s="236"/>
      <c r="D389" s="236"/>
      <c r="E389" s="236"/>
      <c r="F389" s="236"/>
      <c r="G389" s="237"/>
      <c r="H389" s="236"/>
      <c r="I389" s="236"/>
      <c r="J389" s="236"/>
      <c r="K389" s="236"/>
      <c r="L389" s="236"/>
      <c r="M389" s="236"/>
      <c r="N389" s="236"/>
      <c r="O389" s="236"/>
      <c r="P389" s="236"/>
      <c r="Q389" s="236"/>
      <c r="R389" s="236"/>
      <c r="S389" s="236"/>
      <c r="T389" s="236"/>
      <c r="U389" s="236"/>
      <c r="V389" s="236"/>
      <c r="W389" s="236"/>
      <c r="X389" s="236"/>
      <c r="Y389" s="236"/>
      <c r="Z389" s="236"/>
      <c r="AA389" s="236"/>
      <c r="AB389" s="236"/>
      <c r="AC389" s="236"/>
      <c r="AD389" s="236"/>
    </row>
    <row r="390" spans="1:30" ht="15.75" customHeight="1" x14ac:dyDescent="0.25">
      <c r="A390" s="236"/>
      <c r="B390" s="236"/>
      <c r="C390" s="236"/>
      <c r="D390" s="236"/>
      <c r="E390" s="236"/>
      <c r="F390" s="236"/>
      <c r="G390" s="237"/>
      <c r="H390" s="236"/>
      <c r="I390" s="236"/>
      <c r="J390" s="236"/>
      <c r="K390" s="236"/>
      <c r="L390" s="236"/>
      <c r="M390" s="236"/>
      <c r="N390" s="236"/>
      <c r="O390" s="236"/>
      <c r="P390" s="236"/>
      <c r="Q390" s="236"/>
      <c r="R390" s="236"/>
      <c r="S390" s="236"/>
      <c r="T390" s="236"/>
      <c r="U390" s="236"/>
      <c r="V390" s="236"/>
      <c r="W390" s="236"/>
      <c r="X390" s="236"/>
      <c r="Y390" s="236"/>
      <c r="Z390" s="236"/>
      <c r="AA390" s="236"/>
      <c r="AB390" s="236"/>
      <c r="AC390" s="236"/>
      <c r="AD390" s="236"/>
    </row>
    <row r="391" spans="1:30" ht="15.75" customHeight="1" x14ac:dyDescent="0.25">
      <c r="A391" s="236"/>
      <c r="B391" s="236"/>
      <c r="C391" s="236"/>
      <c r="D391" s="236"/>
      <c r="E391" s="236"/>
      <c r="F391" s="236"/>
      <c r="G391" s="237"/>
      <c r="H391" s="236"/>
      <c r="I391" s="236"/>
      <c r="J391" s="236"/>
      <c r="K391" s="236"/>
      <c r="L391" s="236"/>
      <c r="M391" s="236"/>
      <c r="N391" s="236"/>
      <c r="O391" s="236"/>
      <c r="P391" s="236"/>
      <c r="Q391" s="236"/>
      <c r="R391" s="236"/>
      <c r="S391" s="236"/>
      <c r="T391" s="236"/>
      <c r="U391" s="236"/>
      <c r="V391" s="236"/>
      <c r="W391" s="236"/>
      <c r="X391" s="236"/>
      <c r="Y391" s="236"/>
      <c r="Z391" s="236"/>
      <c r="AA391" s="236"/>
      <c r="AB391" s="236"/>
      <c r="AC391" s="236"/>
      <c r="AD391" s="236"/>
    </row>
    <row r="392" spans="1:30" ht="15.75" customHeight="1" x14ac:dyDescent="0.25">
      <c r="A392" s="236"/>
      <c r="B392" s="236"/>
      <c r="C392" s="236"/>
      <c r="D392" s="236"/>
      <c r="E392" s="236"/>
      <c r="F392" s="236"/>
      <c r="G392" s="237"/>
      <c r="H392" s="236"/>
      <c r="I392" s="236"/>
      <c r="J392" s="236"/>
      <c r="K392" s="236"/>
      <c r="L392" s="236"/>
      <c r="M392" s="236"/>
      <c r="N392" s="236"/>
      <c r="O392" s="236"/>
      <c r="P392" s="236"/>
      <c r="Q392" s="236"/>
      <c r="R392" s="236"/>
      <c r="S392" s="236"/>
      <c r="T392" s="236"/>
      <c r="U392" s="236"/>
      <c r="V392" s="236"/>
      <c r="W392" s="236"/>
      <c r="X392" s="236"/>
      <c r="Y392" s="236"/>
      <c r="Z392" s="236"/>
      <c r="AA392" s="236"/>
      <c r="AB392" s="236"/>
      <c r="AC392" s="236"/>
      <c r="AD392" s="236"/>
    </row>
    <row r="393" spans="1:30" ht="15.75" customHeight="1" x14ac:dyDescent="0.25">
      <c r="A393" s="236"/>
      <c r="B393" s="236"/>
      <c r="C393" s="236"/>
      <c r="D393" s="236"/>
      <c r="E393" s="236"/>
      <c r="F393" s="236"/>
      <c r="G393" s="237"/>
      <c r="H393" s="236"/>
      <c r="I393" s="236"/>
      <c r="J393" s="236"/>
      <c r="K393" s="236"/>
      <c r="L393" s="236"/>
      <c r="M393" s="236"/>
      <c r="N393" s="236"/>
      <c r="O393" s="236"/>
      <c r="P393" s="236"/>
      <c r="Q393" s="236"/>
      <c r="R393" s="236"/>
      <c r="S393" s="236"/>
      <c r="T393" s="236"/>
      <c r="U393" s="236"/>
      <c r="V393" s="236"/>
      <c r="W393" s="236"/>
      <c r="X393" s="236"/>
      <c r="Y393" s="236"/>
      <c r="Z393" s="236"/>
      <c r="AA393" s="236"/>
      <c r="AB393" s="236"/>
      <c r="AC393" s="236"/>
      <c r="AD393" s="236"/>
    </row>
    <row r="394" spans="1:30" ht="15.75" customHeight="1" x14ac:dyDescent="0.25">
      <c r="A394" s="236"/>
      <c r="B394" s="236"/>
      <c r="C394" s="236"/>
      <c r="D394" s="236"/>
      <c r="E394" s="236"/>
      <c r="F394" s="236"/>
      <c r="G394" s="237"/>
      <c r="H394" s="236"/>
      <c r="I394" s="236"/>
      <c r="J394" s="236"/>
      <c r="K394" s="236"/>
      <c r="L394" s="236"/>
      <c r="M394" s="236"/>
      <c r="N394" s="236"/>
      <c r="O394" s="236"/>
      <c r="P394" s="236"/>
      <c r="Q394" s="236"/>
      <c r="R394" s="236"/>
      <c r="S394" s="236"/>
      <c r="T394" s="236"/>
      <c r="U394" s="236"/>
      <c r="V394" s="236"/>
      <c r="W394" s="236"/>
      <c r="X394" s="236"/>
      <c r="Y394" s="236"/>
      <c r="Z394" s="236"/>
      <c r="AA394" s="236"/>
      <c r="AB394" s="236"/>
      <c r="AC394" s="236"/>
      <c r="AD394" s="236"/>
    </row>
    <row r="395" spans="1:30" ht="15.75" customHeight="1" x14ac:dyDescent="0.25">
      <c r="A395" s="236"/>
      <c r="B395" s="236"/>
      <c r="C395" s="236"/>
      <c r="D395" s="236"/>
      <c r="E395" s="236"/>
      <c r="F395" s="236"/>
      <c r="G395" s="237"/>
      <c r="H395" s="236"/>
      <c r="I395" s="236"/>
      <c r="J395" s="236"/>
      <c r="K395" s="236"/>
      <c r="L395" s="236"/>
      <c r="M395" s="236"/>
      <c r="N395" s="236"/>
      <c r="O395" s="236"/>
      <c r="P395" s="236"/>
      <c r="Q395" s="236"/>
      <c r="R395" s="236"/>
      <c r="S395" s="236"/>
      <c r="T395" s="236"/>
      <c r="U395" s="236"/>
      <c r="V395" s="236"/>
      <c r="W395" s="236"/>
      <c r="X395" s="236"/>
      <c r="Y395" s="236"/>
      <c r="Z395" s="236"/>
      <c r="AA395" s="236"/>
      <c r="AB395" s="236"/>
      <c r="AC395" s="236"/>
      <c r="AD395" s="236"/>
    </row>
    <row r="396" spans="1:30" ht="15.75" customHeight="1" x14ac:dyDescent="0.25">
      <c r="A396" s="236"/>
      <c r="B396" s="236"/>
      <c r="C396" s="236"/>
      <c r="D396" s="236"/>
      <c r="E396" s="236"/>
      <c r="F396" s="236"/>
      <c r="G396" s="237"/>
      <c r="H396" s="236"/>
      <c r="I396" s="236"/>
      <c r="J396" s="236"/>
      <c r="K396" s="236"/>
      <c r="L396" s="236"/>
      <c r="M396" s="236"/>
      <c r="N396" s="236"/>
      <c r="O396" s="236"/>
      <c r="P396" s="236"/>
      <c r="Q396" s="236"/>
      <c r="R396" s="236"/>
      <c r="S396" s="236"/>
      <c r="T396" s="236"/>
      <c r="U396" s="236"/>
      <c r="V396" s="236"/>
      <c r="W396" s="236"/>
      <c r="X396" s="236"/>
      <c r="Y396" s="236"/>
      <c r="Z396" s="236"/>
      <c r="AA396" s="236"/>
      <c r="AB396" s="236"/>
      <c r="AC396" s="236"/>
      <c r="AD396" s="236"/>
    </row>
    <row r="397" spans="1:30" ht="15.75" customHeight="1" x14ac:dyDescent="0.25">
      <c r="A397" s="236"/>
      <c r="B397" s="236"/>
      <c r="C397" s="236"/>
      <c r="D397" s="236"/>
      <c r="E397" s="236"/>
      <c r="F397" s="236"/>
      <c r="G397" s="237"/>
      <c r="H397" s="236"/>
      <c r="I397" s="236"/>
      <c r="J397" s="236"/>
      <c r="K397" s="236"/>
      <c r="L397" s="236"/>
      <c r="M397" s="236"/>
      <c r="N397" s="236"/>
      <c r="O397" s="236"/>
      <c r="P397" s="236"/>
      <c r="Q397" s="236"/>
      <c r="R397" s="236"/>
      <c r="S397" s="236"/>
      <c r="T397" s="236"/>
      <c r="U397" s="236"/>
      <c r="V397" s="236"/>
      <c r="W397" s="236"/>
      <c r="X397" s="236"/>
      <c r="Y397" s="236"/>
      <c r="Z397" s="236"/>
      <c r="AA397" s="236"/>
      <c r="AB397" s="236"/>
      <c r="AC397" s="236"/>
      <c r="AD397" s="236"/>
    </row>
    <row r="398" spans="1:30" ht="15.75" customHeight="1" x14ac:dyDescent="0.25">
      <c r="A398" s="236"/>
      <c r="B398" s="236"/>
      <c r="C398" s="236"/>
      <c r="D398" s="236"/>
      <c r="E398" s="236"/>
      <c r="F398" s="236"/>
      <c r="G398" s="237"/>
      <c r="H398" s="236"/>
      <c r="I398" s="236"/>
      <c r="J398" s="236"/>
      <c r="K398" s="236"/>
      <c r="L398" s="236"/>
      <c r="M398" s="236"/>
      <c r="N398" s="236"/>
      <c r="O398" s="236"/>
      <c r="P398" s="236"/>
      <c r="Q398" s="236"/>
      <c r="R398" s="236"/>
      <c r="S398" s="236"/>
      <c r="T398" s="236"/>
      <c r="U398" s="236"/>
      <c r="V398" s="236"/>
      <c r="W398" s="236"/>
      <c r="X398" s="236"/>
      <c r="Y398" s="236"/>
      <c r="Z398" s="236"/>
      <c r="AA398" s="236"/>
      <c r="AB398" s="236"/>
      <c r="AC398" s="236"/>
      <c r="AD398" s="236"/>
    </row>
    <row r="399" spans="1:30" ht="15.75" customHeight="1" x14ac:dyDescent="0.25">
      <c r="A399" s="236"/>
      <c r="B399" s="236"/>
      <c r="C399" s="236"/>
      <c r="D399" s="236"/>
      <c r="E399" s="236"/>
      <c r="F399" s="236"/>
      <c r="G399" s="237"/>
      <c r="H399" s="236"/>
      <c r="I399" s="236"/>
      <c r="J399" s="236"/>
      <c r="K399" s="236"/>
      <c r="L399" s="236"/>
      <c r="M399" s="236"/>
      <c r="N399" s="236"/>
      <c r="O399" s="236"/>
      <c r="P399" s="236"/>
      <c r="Q399" s="236"/>
      <c r="R399" s="236"/>
      <c r="S399" s="236"/>
      <c r="T399" s="236"/>
      <c r="U399" s="236"/>
      <c r="V399" s="236"/>
      <c r="W399" s="236"/>
      <c r="X399" s="236"/>
      <c r="Y399" s="236"/>
      <c r="Z399" s="236"/>
      <c r="AA399" s="236"/>
      <c r="AB399" s="236"/>
      <c r="AC399" s="236"/>
      <c r="AD399" s="236"/>
    </row>
    <row r="400" spans="1:30" ht="15.75" customHeight="1" x14ac:dyDescent="0.25">
      <c r="A400" s="236"/>
      <c r="B400" s="236"/>
      <c r="C400" s="236"/>
      <c r="D400" s="236"/>
      <c r="E400" s="236"/>
      <c r="F400" s="236"/>
      <c r="G400" s="237"/>
      <c r="H400" s="236"/>
      <c r="I400" s="236"/>
      <c r="J400" s="236"/>
      <c r="K400" s="236"/>
      <c r="L400" s="236"/>
      <c r="M400" s="236"/>
      <c r="N400" s="236"/>
      <c r="O400" s="236"/>
      <c r="P400" s="236"/>
      <c r="Q400" s="236"/>
      <c r="R400" s="236"/>
      <c r="S400" s="236"/>
      <c r="T400" s="236"/>
      <c r="U400" s="236"/>
      <c r="V400" s="236"/>
      <c r="W400" s="236"/>
      <c r="X400" s="236"/>
      <c r="Y400" s="236"/>
      <c r="Z400" s="236"/>
      <c r="AA400" s="236"/>
      <c r="AB400" s="236"/>
      <c r="AC400" s="236"/>
      <c r="AD400" s="236"/>
    </row>
    <row r="401" spans="1:30" ht="15.75" customHeight="1" x14ac:dyDescent="0.25">
      <c r="A401" s="236"/>
      <c r="B401" s="236"/>
      <c r="C401" s="236"/>
      <c r="D401" s="236"/>
      <c r="E401" s="236"/>
      <c r="F401" s="236"/>
      <c r="G401" s="237"/>
      <c r="H401" s="236"/>
      <c r="I401" s="236"/>
      <c r="J401" s="236"/>
      <c r="K401" s="236"/>
      <c r="L401" s="236"/>
      <c r="M401" s="236"/>
      <c r="N401" s="236"/>
      <c r="O401" s="236"/>
      <c r="P401" s="236"/>
      <c r="Q401" s="236"/>
      <c r="R401" s="236"/>
      <c r="S401" s="236"/>
      <c r="T401" s="236"/>
      <c r="U401" s="236"/>
      <c r="V401" s="236"/>
      <c r="W401" s="236"/>
      <c r="X401" s="236"/>
      <c r="Y401" s="236"/>
      <c r="Z401" s="236"/>
      <c r="AA401" s="236"/>
      <c r="AB401" s="236"/>
      <c r="AC401" s="236"/>
      <c r="AD401" s="236"/>
    </row>
    <row r="402" spans="1:30" ht="15.75" customHeight="1" x14ac:dyDescent="0.25">
      <c r="A402" s="236"/>
      <c r="B402" s="236"/>
      <c r="C402" s="236"/>
      <c r="D402" s="236"/>
      <c r="E402" s="236"/>
      <c r="F402" s="236"/>
      <c r="G402" s="237"/>
      <c r="H402" s="236"/>
      <c r="I402" s="236"/>
      <c r="J402" s="236"/>
      <c r="K402" s="236"/>
      <c r="L402" s="236"/>
      <c r="M402" s="236"/>
      <c r="N402" s="236"/>
      <c r="O402" s="236"/>
      <c r="P402" s="236"/>
      <c r="Q402" s="236"/>
      <c r="R402" s="236"/>
      <c r="S402" s="236"/>
      <c r="T402" s="236"/>
      <c r="U402" s="236"/>
      <c r="V402" s="236"/>
      <c r="W402" s="236"/>
      <c r="X402" s="236"/>
      <c r="Y402" s="236"/>
      <c r="Z402" s="236"/>
      <c r="AA402" s="236"/>
      <c r="AB402" s="236"/>
      <c r="AC402" s="236"/>
      <c r="AD402" s="236"/>
    </row>
    <row r="403" spans="1:30" ht="15.75" customHeight="1" x14ac:dyDescent="0.25">
      <c r="A403" s="236"/>
      <c r="B403" s="236"/>
      <c r="C403" s="236"/>
      <c r="D403" s="236"/>
      <c r="E403" s="236"/>
      <c r="F403" s="236"/>
      <c r="G403" s="237"/>
      <c r="H403" s="236"/>
      <c r="I403" s="236"/>
      <c r="J403" s="236"/>
      <c r="K403" s="236"/>
      <c r="L403" s="236"/>
      <c r="M403" s="236"/>
      <c r="N403" s="236"/>
      <c r="O403" s="236"/>
      <c r="P403" s="236"/>
      <c r="Q403" s="236"/>
      <c r="R403" s="236"/>
      <c r="S403" s="236"/>
      <c r="T403" s="236"/>
      <c r="U403" s="236"/>
      <c r="V403" s="236"/>
      <c r="W403" s="236"/>
      <c r="X403" s="236"/>
      <c r="Y403" s="236"/>
      <c r="Z403" s="236"/>
      <c r="AA403" s="236"/>
      <c r="AB403" s="236"/>
      <c r="AC403" s="236"/>
      <c r="AD403" s="236"/>
    </row>
    <row r="404" spans="1:30" ht="15.75" customHeight="1" x14ac:dyDescent="0.25">
      <c r="A404" s="236"/>
      <c r="B404" s="236"/>
      <c r="C404" s="236"/>
      <c r="D404" s="236"/>
      <c r="E404" s="236"/>
      <c r="F404" s="236"/>
      <c r="G404" s="237"/>
      <c r="H404" s="236"/>
      <c r="I404" s="236"/>
      <c r="J404" s="236"/>
      <c r="K404" s="236"/>
      <c r="L404" s="236"/>
      <c r="M404" s="236"/>
      <c r="N404" s="236"/>
      <c r="O404" s="236"/>
      <c r="P404" s="236"/>
      <c r="Q404" s="236"/>
      <c r="R404" s="236"/>
      <c r="S404" s="236"/>
      <c r="T404" s="236"/>
      <c r="U404" s="236"/>
      <c r="V404" s="236"/>
      <c r="W404" s="236"/>
      <c r="X404" s="236"/>
      <c r="Y404" s="236"/>
      <c r="Z404" s="236"/>
      <c r="AA404" s="236"/>
      <c r="AB404" s="236"/>
      <c r="AC404" s="236"/>
      <c r="AD404" s="236"/>
    </row>
    <row r="405" spans="1:30" ht="15.75" customHeight="1" x14ac:dyDescent="0.25">
      <c r="A405" s="236"/>
      <c r="B405" s="236"/>
      <c r="C405" s="236"/>
      <c r="D405" s="236"/>
      <c r="E405" s="236"/>
      <c r="F405" s="236"/>
      <c r="G405" s="237"/>
      <c r="H405" s="236"/>
      <c r="I405" s="236"/>
      <c r="J405" s="236"/>
      <c r="K405" s="236"/>
      <c r="L405" s="236"/>
      <c r="M405" s="236"/>
      <c r="N405" s="236"/>
      <c r="O405" s="236"/>
      <c r="P405" s="236"/>
      <c r="Q405" s="236"/>
      <c r="R405" s="236"/>
      <c r="S405" s="236"/>
      <c r="T405" s="236"/>
      <c r="U405" s="236"/>
      <c r="V405" s="236"/>
      <c r="W405" s="236"/>
      <c r="X405" s="236"/>
      <c r="Y405" s="236"/>
      <c r="Z405" s="236"/>
      <c r="AA405" s="236"/>
      <c r="AB405" s="236"/>
      <c r="AC405" s="236"/>
      <c r="AD405" s="236"/>
    </row>
    <row r="406" spans="1:30" ht="15.75" customHeight="1" x14ac:dyDescent="0.25">
      <c r="A406" s="236"/>
      <c r="B406" s="236"/>
      <c r="C406" s="236"/>
      <c r="D406" s="236"/>
      <c r="E406" s="236"/>
      <c r="F406" s="236"/>
      <c r="G406" s="237"/>
      <c r="H406" s="236"/>
      <c r="I406" s="236"/>
      <c r="J406" s="236"/>
      <c r="K406" s="236"/>
      <c r="L406" s="236"/>
      <c r="M406" s="236"/>
      <c r="N406" s="236"/>
      <c r="O406" s="236"/>
      <c r="P406" s="236"/>
      <c r="Q406" s="236"/>
      <c r="R406" s="236"/>
      <c r="S406" s="236"/>
      <c r="T406" s="236"/>
      <c r="U406" s="236"/>
      <c r="V406" s="236"/>
      <c r="W406" s="236"/>
      <c r="X406" s="236"/>
      <c r="Y406" s="236"/>
      <c r="Z406" s="236"/>
      <c r="AA406" s="236"/>
      <c r="AB406" s="236"/>
      <c r="AC406" s="236"/>
      <c r="AD406" s="236"/>
    </row>
    <row r="407" spans="1:30" ht="15.75" customHeight="1" x14ac:dyDescent="0.25">
      <c r="A407" s="236"/>
      <c r="B407" s="236"/>
      <c r="C407" s="236"/>
      <c r="D407" s="236"/>
      <c r="E407" s="236"/>
      <c r="F407" s="236"/>
      <c r="G407" s="237"/>
      <c r="H407" s="236"/>
      <c r="I407" s="236"/>
      <c r="J407" s="236"/>
      <c r="K407" s="236"/>
      <c r="L407" s="236"/>
      <c r="M407" s="236"/>
      <c r="N407" s="236"/>
      <c r="O407" s="236"/>
      <c r="P407" s="236"/>
      <c r="Q407" s="236"/>
      <c r="R407" s="236"/>
      <c r="S407" s="236"/>
      <c r="T407" s="236"/>
      <c r="U407" s="236"/>
      <c r="V407" s="236"/>
      <c r="W407" s="236"/>
      <c r="X407" s="236"/>
      <c r="Y407" s="236"/>
      <c r="Z407" s="236"/>
      <c r="AA407" s="236"/>
      <c r="AB407" s="236"/>
      <c r="AC407" s="236"/>
      <c r="AD407" s="236"/>
    </row>
    <row r="408" spans="1:30" ht="15.75" customHeight="1" x14ac:dyDescent="0.25">
      <c r="A408" s="236"/>
      <c r="B408" s="236"/>
      <c r="C408" s="236"/>
      <c r="D408" s="236"/>
      <c r="E408" s="236"/>
      <c r="F408" s="236"/>
      <c r="G408" s="237"/>
      <c r="H408" s="236"/>
      <c r="I408" s="236"/>
      <c r="J408" s="236"/>
      <c r="K408" s="236"/>
      <c r="L408" s="236"/>
      <c r="M408" s="236"/>
      <c r="N408" s="236"/>
      <c r="O408" s="236"/>
      <c r="P408" s="236"/>
      <c r="Q408" s="236"/>
      <c r="R408" s="236"/>
      <c r="S408" s="236"/>
      <c r="T408" s="236"/>
      <c r="U408" s="236"/>
      <c r="V408" s="236"/>
      <c r="W408" s="236"/>
      <c r="X408" s="236"/>
      <c r="Y408" s="236"/>
      <c r="Z408" s="236"/>
      <c r="AA408" s="236"/>
      <c r="AB408" s="236"/>
      <c r="AC408" s="236"/>
      <c r="AD408" s="236"/>
    </row>
    <row r="409" spans="1:30" ht="15.75" customHeight="1" x14ac:dyDescent="0.25">
      <c r="A409" s="236"/>
      <c r="B409" s="236"/>
      <c r="C409" s="236"/>
      <c r="D409" s="236"/>
      <c r="E409" s="236"/>
      <c r="F409" s="236"/>
      <c r="G409" s="237"/>
      <c r="H409" s="236"/>
      <c r="I409" s="236"/>
      <c r="J409" s="236"/>
      <c r="K409" s="236"/>
      <c r="L409" s="236"/>
      <c r="M409" s="236"/>
      <c r="N409" s="236"/>
      <c r="O409" s="236"/>
      <c r="P409" s="236"/>
      <c r="Q409" s="236"/>
      <c r="R409" s="236"/>
      <c r="S409" s="236"/>
      <c r="T409" s="236"/>
      <c r="U409" s="236"/>
      <c r="V409" s="236"/>
      <c r="W409" s="236"/>
      <c r="X409" s="236"/>
      <c r="Y409" s="236"/>
      <c r="Z409" s="236"/>
      <c r="AA409" s="236"/>
      <c r="AB409" s="236"/>
      <c r="AC409" s="236"/>
      <c r="AD409" s="236"/>
    </row>
    <row r="410" spans="1:30" ht="15.75" customHeight="1" x14ac:dyDescent="0.25">
      <c r="A410" s="236"/>
      <c r="B410" s="236"/>
      <c r="C410" s="236"/>
      <c r="D410" s="236"/>
      <c r="E410" s="236"/>
      <c r="F410" s="236"/>
      <c r="G410" s="237"/>
      <c r="H410" s="236"/>
      <c r="I410" s="236"/>
      <c r="J410" s="236"/>
      <c r="K410" s="236"/>
      <c r="L410" s="236"/>
      <c r="M410" s="236"/>
      <c r="N410" s="236"/>
      <c r="O410" s="236"/>
      <c r="P410" s="236"/>
      <c r="Q410" s="236"/>
      <c r="R410" s="236"/>
      <c r="S410" s="236"/>
      <c r="T410" s="236"/>
      <c r="U410" s="236"/>
      <c r="V410" s="236"/>
      <c r="W410" s="236"/>
      <c r="X410" s="236"/>
      <c r="Y410" s="236"/>
      <c r="Z410" s="236"/>
      <c r="AA410" s="236"/>
      <c r="AB410" s="236"/>
      <c r="AC410" s="236"/>
      <c r="AD410" s="236"/>
    </row>
    <row r="411" spans="1:30" ht="15.75" customHeight="1" x14ac:dyDescent="0.25">
      <c r="A411" s="236"/>
      <c r="B411" s="236"/>
      <c r="C411" s="236"/>
      <c r="D411" s="236"/>
      <c r="E411" s="236"/>
      <c r="F411" s="236"/>
      <c r="G411" s="237"/>
      <c r="H411" s="236"/>
      <c r="I411" s="236"/>
      <c r="J411" s="236"/>
      <c r="K411" s="236"/>
      <c r="L411" s="236"/>
      <c r="M411" s="236"/>
      <c r="N411" s="236"/>
      <c r="O411" s="236"/>
      <c r="P411" s="236"/>
      <c r="Q411" s="236"/>
      <c r="R411" s="236"/>
      <c r="S411" s="236"/>
      <c r="T411" s="236"/>
      <c r="U411" s="236"/>
      <c r="V411" s="236"/>
      <c r="W411" s="236"/>
      <c r="X411" s="236"/>
      <c r="Y411" s="236"/>
      <c r="Z411" s="236"/>
      <c r="AA411" s="236"/>
      <c r="AB411" s="236"/>
      <c r="AC411" s="236"/>
      <c r="AD411" s="236"/>
    </row>
    <row r="412" spans="1:30" ht="15.75" customHeight="1" x14ac:dyDescent="0.25">
      <c r="A412" s="236"/>
      <c r="B412" s="236"/>
      <c r="C412" s="236"/>
      <c r="D412" s="236"/>
      <c r="E412" s="236"/>
      <c r="F412" s="236"/>
      <c r="G412" s="237"/>
      <c r="H412" s="236"/>
      <c r="I412" s="236"/>
      <c r="J412" s="236"/>
      <c r="K412" s="236"/>
      <c r="L412" s="236"/>
      <c r="M412" s="236"/>
      <c r="N412" s="236"/>
      <c r="O412" s="236"/>
      <c r="P412" s="236"/>
      <c r="Q412" s="236"/>
      <c r="R412" s="236"/>
      <c r="S412" s="236"/>
      <c r="T412" s="236"/>
      <c r="U412" s="236"/>
      <c r="V412" s="236"/>
      <c r="W412" s="236"/>
      <c r="X412" s="236"/>
      <c r="Y412" s="236"/>
      <c r="Z412" s="236"/>
      <c r="AA412" s="236"/>
      <c r="AB412" s="236"/>
      <c r="AC412" s="236"/>
      <c r="AD412" s="236"/>
    </row>
    <row r="413" spans="1:30" ht="15.75" customHeight="1" x14ac:dyDescent="0.25">
      <c r="A413" s="236"/>
      <c r="B413" s="236"/>
      <c r="C413" s="236"/>
      <c r="D413" s="236"/>
      <c r="E413" s="236"/>
      <c r="F413" s="236"/>
      <c r="G413" s="237"/>
      <c r="H413" s="236"/>
      <c r="I413" s="236"/>
      <c r="J413" s="236"/>
      <c r="K413" s="236"/>
      <c r="L413" s="236"/>
      <c r="M413" s="236"/>
      <c r="N413" s="236"/>
      <c r="O413" s="236"/>
      <c r="P413" s="236"/>
      <c r="Q413" s="236"/>
      <c r="R413" s="236"/>
      <c r="S413" s="236"/>
      <c r="T413" s="236"/>
      <c r="U413" s="236"/>
      <c r="V413" s="236"/>
      <c r="W413" s="236"/>
      <c r="X413" s="236"/>
      <c r="Y413" s="236"/>
      <c r="Z413" s="236"/>
      <c r="AA413" s="236"/>
      <c r="AB413" s="236"/>
      <c r="AC413" s="236"/>
      <c r="AD413" s="236"/>
    </row>
    <row r="414" spans="1:30" ht="15.75" customHeight="1" x14ac:dyDescent="0.25">
      <c r="A414" s="236"/>
      <c r="B414" s="236"/>
      <c r="C414" s="236"/>
      <c r="D414" s="236"/>
      <c r="E414" s="236"/>
      <c r="F414" s="236"/>
      <c r="G414" s="237"/>
      <c r="H414" s="236"/>
      <c r="I414" s="236"/>
      <c r="J414" s="236"/>
      <c r="K414" s="236"/>
      <c r="L414" s="236"/>
      <c r="M414" s="236"/>
      <c r="N414" s="236"/>
      <c r="O414" s="236"/>
      <c r="P414" s="236"/>
      <c r="Q414" s="236"/>
      <c r="R414" s="236"/>
      <c r="S414" s="236"/>
      <c r="T414" s="236"/>
      <c r="U414" s="236"/>
      <c r="V414" s="236"/>
      <c r="W414" s="236"/>
      <c r="X414" s="236"/>
      <c r="Y414" s="236"/>
      <c r="Z414" s="236"/>
      <c r="AA414" s="236"/>
      <c r="AB414" s="236"/>
      <c r="AC414" s="236"/>
      <c r="AD414" s="236"/>
    </row>
    <row r="415" spans="1:30" ht="15.75" customHeight="1" x14ac:dyDescent="0.25">
      <c r="A415" s="236"/>
      <c r="B415" s="236"/>
      <c r="C415" s="236"/>
      <c r="D415" s="236"/>
      <c r="E415" s="236"/>
      <c r="F415" s="236"/>
      <c r="G415" s="237"/>
      <c r="H415" s="236"/>
      <c r="I415" s="236"/>
      <c r="J415" s="236"/>
      <c r="K415" s="236"/>
      <c r="L415" s="236"/>
      <c r="M415" s="236"/>
      <c r="N415" s="236"/>
      <c r="O415" s="236"/>
      <c r="P415" s="236"/>
      <c r="Q415" s="236"/>
      <c r="R415" s="236"/>
      <c r="S415" s="236"/>
      <c r="T415" s="236"/>
      <c r="U415" s="236"/>
      <c r="V415" s="236"/>
      <c r="W415" s="236"/>
      <c r="X415" s="236"/>
      <c r="Y415" s="236"/>
      <c r="Z415" s="236"/>
      <c r="AA415" s="236"/>
      <c r="AB415" s="236"/>
      <c r="AC415" s="236"/>
      <c r="AD415" s="236"/>
    </row>
    <row r="416" spans="1:30" ht="15.75" customHeight="1" x14ac:dyDescent="0.25">
      <c r="A416" s="236"/>
      <c r="B416" s="236"/>
      <c r="C416" s="236"/>
      <c r="D416" s="236"/>
      <c r="E416" s="236"/>
      <c r="F416" s="236"/>
      <c r="G416" s="237"/>
      <c r="H416" s="236"/>
      <c r="I416" s="236"/>
      <c r="J416" s="236"/>
      <c r="K416" s="236"/>
      <c r="L416" s="236"/>
      <c r="M416" s="236"/>
      <c r="N416" s="236"/>
      <c r="O416" s="236"/>
      <c r="P416" s="236"/>
      <c r="Q416" s="236"/>
      <c r="R416" s="236"/>
      <c r="S416" s="236"/>
      <c r="T416" s="236"/>
      <c r="U416" s="236"/>
      <c r="V416" s="236"/>
      <c r="W416" s="236"/>
      <c r="X416" s="236"/>
      <c r="Y416" s="236"/>
      <c r="Z416" s="236"/>
      <c r="AA416" s="236"/>
      <c r="AB416" s="236"/>
      <c r="AC416" s="236"/>
      <c r="AD416" s="236"/>
    </row>
    <row r="417" spans="1:30" ht="15.75" customHeight="1" x14ac:dyDescent="0.25">
      <c r="A417" s="236"/>
      <c r="B417" s="236"/>
      <c r="C417" s="236"/>
      <c r="D417" s="236"/>
      <c r="E417" s="236"/>
      <c r="F417" s="236"/>
      <c r="G417" s="237"/>
      <c r="H417" s="236"/>
      <c r="I417" s="236"/>
      <c r="J417" s="236"/>
      <c r="K417" s="236"/>
      <c r="L417" s="236"/>
      <c r="M417" s="236"/>
      <c r="N417" s="236"/>
      <c r="O417" s="236"/>
      <c r="P417" s="236"/>
      <c r="Q417" s="236"/>
      <c r="R417" s="236"/>
      <c r="S417" s="236"/>
      <c r="T417" s="236"/>
      <c r="U417" s="236"/>
      <c r="V417" s="236"/>
      <c r="W417" s="236"/>
      <c r="X417" s="236"/>
      <c r="Y417" s="236"/>
      <c r="Z417" s="236"/>
      <c r="AA417" s="236"/>
      <c r="AB417" s="236"/>
      <c r="AC417" s="236"/>
      <c r="AD417" s="236"/>
    </row>
    <row r="418" spans="1:30" ht="15.75" customHeight="1" x14ac:dyDescent="0.25">
      <c r="A418" s="236"/>
      <c r="B418" s="236"/>
      <c r="C418" s="236"/>
      <c r="D418" s="236"/>
      <c r="E418" s="236"/>
      <c r="F418" s="236"/>
      <c r="G418" s="237"/>
      <c r="H418" s="236"/>
      <c r="I418" s="236"/>
      <c r="J418" s="236"/>
      <c r="K418" s="236"/>
      <c r="L418" s="236"/>
      <c r="M418" s="236"/>
      <c r="N418" s="236"/>
      <c r="O418" s="236"/>
      <c r="P418" s="236"/>
      <c r="Q418" s="236"/>
      <c r="R418" s="236"/>
      <c r="S418" s="236"/>
      <c r="T418" s="236"/>
      <c r="U418" s="236"/>
      <c r="V418" s="236"/>
      <c r="W418" s="236"/>
      <c r="X418" s="236"/>
      <c r="Y418" s="236"/>
      <c r="Z418" s="236"/>
      <c r="AA418" s="236"/>
      <c r="AB418" s="236"/>
      <c r="AC418" s="236"/>
      <c r="AD418" s="236"/>
    </row>
    <row r="419" spans="1:30" ht="15.75" customHeight="1" x14ac:dyDescent="0.25">
      <c r="A419" s="236"/>
      <c r="B419" s="236"/>
      <c r="C419" s="236"/>
      <c r="D419" s="236"/>
      <c r="E419" s="236"/>
      <c r="F419" s="236"/>
      <c r="G419" s="237"/>
      <c r="H419" s="236"/>
      <c r="I419" s="236"/>
      <c r="J419" s="236"/>
      <c r="K419" s="236"/>
      <c r="L419" s="236"/>
      <c r="M419" s="236"/>
      <c r="N419" s="236"/>
      <c r="O419" s="236"/>
      <c r="P419" s="236"/>
      <c r="Q419" s="236"/>
      <c r="R419" s="236"/>
      <c r="S419" s="236"/>
      <c r="T419" s="236"/>
      <c r="U419" s="236"/>
      <c r="V419" s="236"/>
      <c r="W419" s="236"/>
      <c r="X419" s="236"/>
      <c r="Y419" s="236"/>
      <c r="Z419" s="236"/>
      <c r="AA419" s="236"/>
      <c r="AB419" s="236"/>
      <c r="AC419" s="236"/>
      <c r="AD419" s="236"/>
    </row>
    <row r="420" spans="1:30" ht="15.75" customHeight="1" x14ac:dyDescent="0.25">
      <c r="A420" s="236"/>
      <c r="B420" s="236"/>
      <c r="C420" s="236"/>
      <c r="D420" s="236"/>
      <c r="E420" s="236"/>
      <c r="F420" s="236"/>
      <c r="G420" s="237"/>
      <c r="H420" s="236"/>
      <c r="I420" s="236"/>
      <c r="J420" s="236"/>
      <c r="K420" s="236"/>
      <c r="L420" s="236"/>
      <c r="M420" s="236"/>
      <c r="N420" s="236"/>
      <c r="O420" s="236"/>
      <c r="P420" s="236"/>
      <c r="Q420" s="236"/>
      <c r="R420" s="236"/>
      <c r="S420" s="236"/>
      <c r="T420" s="236"/>
      <c r="U420" s="236"/>
      <c r="V420" s="236"/>
      <c r="W420" s="236"/>
      <c r="X420" s="236"/>
      <c r="Y420" s="236"/>
      <c r="Z420" s="236"/>
      <c r="AA420" s="236"/>
      <c r="AB420" s="236"/>
      <c r="AC420" s="236"/>
      <c r="AD420" s="236"/>
    </row>
    <row r="421" spans="1:30" ht="15.75" customHeight="1" x14ac:dyDescent="0.25">
      <c r="A421" s="236"/>
      <c r="B421" s="236"/>
      <c r="C421" s="236"/>
      <c r="D421" s="236"/>
      <c r="E421" s="236"/>
      <c r="F421" s="236"/>
      <c r="G421" s="237"/>
      <c r="H421" s="236"/>
      <c r="I421" s="236"/>
      <c r="J421" s="236"/>
      <c r="K421" s="236"/>
      <c r="L421" s="236"/>
      <c r="M421" s="236"/>
      <c r="N421" s="236"/>
      <c r="O421" s="236"/>
      <c r="P421" s="236"/>
      <c r="Q421" s="236"/>
      <c r="R421" s="236"/>
      <c r="S421" s="236"/>
      <c r="T421" s="236"/>
      <c r="U421" s="236"/>
      <c r="V421" s="236"/>
      <c r="W421" s="236"/>
      <c r="X421" s="236"/>
      <c r="Y421" s="236"/>
      <c r="Z421" s="236"/>
      <c r="AA421" s="236"/>
      <c r="AB421" s="236"/>
      <c r="AC421" s="236"/>
      <c r="AD421" s="236"/>
    </row>
    <row r="422" spans="1:30" ht="15.75" customHeight="1" x14ac:dyDescent="0.25">
      <c r="A422" s="236"/>
      <c r="B422" s="236"/>
      <c r="C422" s="236"/>
      <c r="D422" s="236"/>
      <c r="E422" s="236"/>
      <c r="F422" s="236"/>
      <c r="G422" s="237"/>
      <c r="H422" s="236"/>
      <c r="I422" s="236"/>
      <c r="J422" s="236"/>
      <c r="K422" s="236"/>
      <c r="L422" s="236"/>
      <c r="M422" s="236"/>
      <c r="N422" s="236"/>
      <c r="O422" s="236"/>
      <c r="P422" s="236"/>
      <c r="Q422" s="236"/>
      <c r="R422" s="236"/>
      <c r="S422" s="236"/>
      <c r="T422" s="236"/>
      <c r="U422" s="236"/>
      <c r="V422" s="236"/>
      <c r="W422" s="236"/>
      <c r="X422" s="236"/>
      <c r="Y422" s="236"/>
      <c r="Z422" s="236"/>
      <c r="AA422" s="236"/>
      <c r="AB422" s="236"/>
      <c r="AC422" s="236"/>
      <c r="AD422" s="236"/>
    </row>
    <row r="423" spans="1:30" ht="15.75" customHeight="1" x14ac:dyDescent="0.25">
      <c r="A423" s="236"/>
      <c r="B423" s="236"/>
      <c r="C423" s="236"/>
      <c r="D423" s="236"/>
      <c r="E423" s="236"/>
      <c r="F423" s="236"/>
      <c r="G423" s="237"/>
      <c r="H423" s="236"/>
      <c r="I423" s="236"/>
      <c r="J423" s="236"/>
      <c r="K423" s="236"/>
      <c r="L423" s="236"/>
      <c r="M423" s="236"/>
      <c r="N423" s="236"/>
      <c r="O423" s="236"/>
      <c r="P423" s="236"/>
      <c r="Q423" s="236"/>
      <c r="R423" s="236"/>
      <c r="S423" s="236"/>
      <c r="T423" s="236"/>
      <c r="U423" s="236"/>
      <c r="V423" s="236"/>
      <c r="W423" s="236"/>
      <c r="X423" s="236"/>
      <c r="Y423" s="236"/>
      <c r="Z423" s="236"/>
      <c r="AA423" s="236"/>
      <c r="AB423" s="236"/>
      <c r="AC423" s="236"/>
      <c r="AD423" s="236"/>
    </row>
    <row r="424" spans="1:30" ht="15.75" customHeight="1" x14ac:dyDescent="0.25">
      <c r="A424" s="236"/>
      <c r="B424" s="236"/>
      <c r="C424" s="236"/>
      <c r="D424" s="236"/>
      <c r="E424" s="236"/>
      <c r="F424" s="236"/>
      <c r="G424" s="237"/>
      <c r="H424" s="236"/>
      <c r="I424" s="236"/>
      <c r="J424" s="236"/>
      <c r="K424" s="236"/>
      <c r="L424" s="236"/>
      <c r="M424" s="236"/>
      <c r="N424" s="236"/>
      <c r="O424" s="236"/>
      <c r="P424" s="236"/>
      <c r="Q424" s="236"/>
      <c r="R424" s="236"/>
      <c r="S424" s="236"/>
      <c r="T424" s="236"/>
      <c r="U424" s="236"/>
      <c r="V424" s="236"/>
      <c r="W424" s="236"/>
      <c r="X424" s="236"/>
      <c r="Y424" s="236"/>
      <c r="Z424" s="236"/>
      <c r="AA424" s="236"/>
      <c r="AB424" s="236"/>
      <c r="AC424" s="236"/>
      <c r="AD424" s="236"/>
    </row>
    <row r="425" spans="1:30" ht="15.75" customHeight="1" x14ac:dyDescent="0.25">
      <c r="A425" s="236"/>
      <c r="B425" s="236"/>
      <c r="C425" s="236"/>
      <c r="D425" s="236"/>
      <c r="E425" s="236"/>
      <c r="F425" s="236"/>
      <c r="G425" s="237"/>
      <c r="H425" s="236"/>
      <c r="I425" s="236"/>
      <c r="J425" s="236"/>
      <c r="K425" s="236"/>
      <c r="L425" s="236"/>
      <c r="M425" s="236"/>
      <c r="N425" s="236"/>
      <c r="O425" s="236"/>
      <c r="P425" s="236"/>
      <c r="Q425" s="236"/>
      <c r="R425" s="236"/>
      <c r="S425" s="236"/>
      <c r="T425" s="236"/>
      <c r="U425" s="236"/>
      <c r="V425" s="236"/>
      <c r="W425" s="236"/>
      <c r="X425" s="236"/>
      <c r="Y425" s="236"/>
      <c r="Z425" s="236"/>
      <c r="AA425" s="236"/>
      <c r="AB425" s="236"/>
      <c r="AC425" s="236"/>
      <c r="AD425" s="236"/>
    </row>
    <row r="426" spans="1:30" ht="15.75" customHeight="1" x14ac:dyDescent="0.25">
      <c r="A426" s="236"/>
      <c r="B426" s="236"/>
      <c r="C426" s="236"/>
      <c r="D426" s="236"/>
      <c r="E426" s="236"/>
      <c r="F426" s="236"/>
      <c r="G426" s="237"/>
      <c r="H426" s="236"/>
      <c r="I426" s="236"/>
      <c r="J426" s="236"/>
      <c r="K426" s="236"/>
      <c r="L426" s="236"/>
      <c r="M426" s="236"/>
      <c r="N426" s="236"/>
      <c r="O426" s="236"/>
      <c r="P426" s="236"/>
      <c r="Q426" s="236"/>
      <c r="R426" s="236"/>
      <c r="S426" s="236"/>
      <c r="T426" s="236"/>
      <c r="U426" s="236"/>
      <c r="V426" s="236"/>
      <c r="W426" s="236"/>
      <c r="X426" s="236"/>
      <c r="Y426" s="236"/>
      <c r="Z426" s="236"/>
      <c r="AA426" s="236"/>
      <c r="AB426" s="236"/>
      <c r="AC426" s="236"/>
      <c r="AD426" s="236"/>
    </row>
    <row r="427" spans="1:30" ht="15.75" customHeight="1" x14ac:dyDescent="0.25">
      <c r="A427" s="236"/>
      <c r="B427" s="236"/>
      <c r="C427" s="236"/>
      <c r="D427" s="236"/>
      <c r="E427" s="236"/>
      <c r="F427" s="236"/>
      <c r="G427" s="237"/>
      <c r="H427" s="236"/>
      <c r="I427" s="236"/>
      <c r="J427" s="236"/>
      <c r="K427" s="236"/>
      <c r="L427" s="236"/>
      <c r="M427" s="236"/>
      <c r="N427" s="236"/>
      <c r="O427" s="236"/>
      <c r="P427" s="236"/>
      <c r="Q427" s="236"/>
      <c r="R427" s="236"/>
      <c r="S427" s="236"/>
      <c r="T427" s="236"/>
      <c r="U427" s="236"/>
      <c r="V427" s="236"/>
      <c r="W427" s="236"/>
      <c r="X427" s="236"/>
      <c r="Y427" s="236"/>
      <c r="Z427" s="236"/>
      <c r="AA427" s="236"/>
      <c r="AB427" s="236"/>
      <c r="AC427" s="236"/>
      <c r="AD427" s="236"/>
    </row>
    <row r="428" spans="1:30" ht="15.75" customHeight="1" x14ac:dyDescent="0.25">
      <c r="A428" s="236"/>
      <c r="B428" s="236"/>
      <c r="C428" s="236"/>
      <c r="D428" s="236"/>
      <c r="E428" s="236"/>
      <c r="F428" s="236"/>
      <c r="G428" s="237"/>
      <c r="H428" s="236"/>
      <c r="I428" s="236"/>
      <c r="J428" s="236"/>
      <c r="K428" s="236"/>
      <c r="L428" s="236"/>
      <c r="M428" s="236"/>
      <c r="N428" s="236"/>
      <c r="O428" s="236"/>
      <c r="P428" s="236"/>
      <c r="Q428" s="236"/>
      <c r="R428" s="236"/>
      <c r="S428" s="236"/>
      <c r="T428" s="236"/>
      <c r="U428" s="236"/>
      <c r="V428" s="236"/>
      <c r="W428" s="236"/>
      <c r="X428" s="236"/>
      <c r="Y428" s="236"/>
      <c r="Z428" s="236"/>
      <c r="AA428" s="236"/>
      <c r="AB428" s="236"/>
      <c r="AC428" s="236"/>
      <c r="AD428" s="236"/>
    </row>
    <row r="429" spans="1:30" ht="15.75" customHeight="1" x14ac:dyDescent="0.25">
      <c r="A429" s="236"/>
      <c r="B429" s="236"/>
      <c r="C429" s="236"/>
      <c r="D429" s="236"/>
      <c r="E429" s="236"/>
      <c r="F429" s="236"/>
      <c r="G429" s="237"/>
      <c r="H429" s="236"/>
      <c r="I429" s="236"/>
      <c r="J429" s="236"/>
      <c r="K429" s="236"/>
      <c r="L429" s="236"/>
      <c r="M429" s="236"/>
      <c r="N429" s="236"/>
      <c r="O429" s="236"/>
      <c r="P429" s="236"/>
      <c r="Q429" s="236"/>
      <c r="R429" s="236"/>
      <c r="S429" s="236"/>
      <c r="T429" s="236"/>
      <c r="U429" s="236"/>
      <c r="V429" s="236"/>
      <c r="W429" s="236"/>
      <c r="X429" s="236"/>
      <c r="Y429" s="236"/>
      <c r="Z429" s="236"/>
      <c r="AA429" s="236"/>
      <c r="AB429" s="236"/>
      <c r="AC429" s="236"/>
      <c r="AD429" s="236"/>
    </row>
    <row r="430" spans="1:30" ht="15.75" customHeight="1" x14ac:dyDescent="0.25">
      <c r="A430" s="236"/>
      <c r="B430" s="236"/>
      <c r="C430" s="236"/>
      <c r="D430" s="236"/>
      <c r="E430" s="236"/>
      <c r="F430" s="236"/>
      <c r="G430" s="237"/>
      <c r="H430" s="236"/>
      <c r="I430" s="236"/>
      <c r="J430" s="236"/>
      <c r="K430" s="236"/>
      <c r="L430" s="236"/>
      <c r="M430" s="236"/>
      <c r="N430" s="236"/>
      <c r="O430" s="236"/>
      <c r="P430" s="236"/>
      <c r="Q430" s="236"/>
      <c r="R430" s="236"/>
      <c r="S430" s="236"/>
      <c r="T430" s="236"/>
      <c r="U430" s="236"/>
      <c r="V430" s="236"/>
      <c r="W430" s="236"/>
      <c r="X430" s="236"/>
      <c r="Y430" s="236"/>
      <c r="Z430" s="236"/>
      <c r="AA430" s="236"/>
      <c r="AB430" s="236"/>
      <c r="AC430" s="236"/>
      <c r="AD430" s="236"/>
    </row>
    <row r="431" spans="1:30" ht="15.75" customHeight="1" x14ac:dyDescent="0.25">
      <c r="A431" s="236"/>
      <c r="B431" s="236"/>
      <c r="C431" s="236"/>
      <c r="D431" s="236"/>
      <c r="E431" s="236"/>
      <c r="F431" s="236"/>
      <c r="G431" s="237"/>
      <c r="H431" s="236"/>
      <c r="I431" s="236"/>
      <c r="J431" s="236"/>
      <c r="K431" s="236"/>
      <c r="L431" s="236"/>
      <c r="M431" s="236"/>
      <c r="N431" s="236"/>
      <c r="O431" s="236"/>
      <c r="P431" s="236"/>
      <c r="Q431" s="236"/>
      <c r="R431" s="236"/>
      <c r="S431" s="236"/>
      <c r="T431" s="236"/>
      <c r="U431" s="236"/>
      <c r="V431" s="236"/>
      <c r="W431" s="236"/>
      <c r="X431" s="236"/>
      <c r="Y431" s="236"/>
      <c r="Z431" s="236"/>
      <c r="AA431" s="236"/>
      <c r="AB431" s="236"/>
      <c r="AC431" s="236"/>
      <c r="AD431" s="236"/>
    </row>
    <row r="432" spans="1:30" ht="15.75" customHeight="1" x14ac:dyDescent="0.25">
      <c r="A432" s="236"/>
      <c r="B432" s="236"/>
      <c r="C432" s="236"/>
      <c r="D432" s="236"/>
      <c r="E432" s="236"/>
      <c r="F432" s="236"/>
      <c r="G432" s="237"/>
      <c r="H432" s="236"/>
      <c r="I432" s="236"/>
      <c r="J432" s="236"/>
      <c r="K432" s="236"/>
      <c r="L432" s="236"/>
      <c r="M432" s="236"/>
      <c r="N432" s="236"/>
      <c r="O432" s="236"/>
      <c r="P432" s="236"/>
      <c r="Q432" s="236"/>
      <c r="R432" s="236"/>
      <c r="S432" s="236"/>
      <c r="T432" s="236"/>
      <c r="U432" s="236"/>
      <c r="V432" s="236"/>
      <c r="W432" s="236"/>
      <c r="X432" s="236"/>
      <c r="Y432" s="236"/>
      <c r="Z432" s="236"/>
      <c r="AA432" s="236"/>
      <c r="AB432" s="236"/>
      <c r="AC432" s="236"/>
      <c r="AD432" s="236"/>
    </row>
    <row r="433" spans="1:30" ht="15.75" customHeight="1" x14ac:dyDescent="0.25">
      <c r="A433" s="236"/>
      <c r="B433" s="236"/>
      <c r="C433" s="236"/>
      <c r="D433" s="236"/>
      <c r="E433" s="236"/>
      <c r="F433" s="236"/>
      <c r="G433" s="237"/>
      <c r="H433" s="236"/>
      <c r="I433" s="236"/>
      <c r="J433" s="236"/>
      <c r="K433" s="236"/>
      <c r="L433" s="236"/>
      <c r="M433" s="236"/>
      <c r="N433" s="236"/>
      <c r="O433" s="236"/>
      <c r="P433" s="236"/>
      <c r="Q433" s="236"/>
      <c r="R433" s="236"/>
      <c r="S433" s="236"/>
      <c r="T433" s="236"/>
      <c r="U433" s="236"/>
      <c r="V433" s="236"/>
      <c r="W433" s="236"/>
      <c r="X433" s="236"/>
      <c r="Y433" s="236"/>
      <c r="Z433" s="236"/>
      <c r="AA433" s="236"/>
      <c r="AB433" s="236"/>
      <c r="AC433" s="236"/>
      <c r="AD433" s="236"/>
    </row>
    <row r="434" spans="1:30" ht="15.75" customHeight="1" x14ac:dyDescent="0.25">
      <c r="A434" s="236"/>
      <c r="B434" s="236"/>
      <c r="C434" s="236"/>
      <c r="D434" s="236"/>
      <c r="E434" s="236"/>
      <c r="F434" s="236"/>
      <c r="G434" s="237"/>
      <c r="H434" s="236"/>
      <c r="I434" s="236"/>
      <c r="J434" s="236"/>
      <c r="K434" s="236"/>
      <c r="L434" s="236"/>
      <c r="M434" s="236"/>
      <c r="N434" s="236"/>
      <c r="O434" s="236"/>
      <c r="P434" s="236"/>
      <c r="Q434" s="236"/>
      <c r="R434" s="236"/>
      <c r="S434" s="236"/>
      <c r="T434" s="236"/>
      <c r="U434" s="236"/>
      <c r="V434" s="236"/>
      <c r="W434" s="236"/>
      <c r="X434" s="236"/>
      <c r="Y434" s="236"/>
      <c r="Z434" s="236"/>
      <c r="AA434" s="236"/>
      <c r="AB434" s="236"/>
      <c r="AC434" s="236"/>
      <c r="AD434" s="236"/>
    </row>
    <row r="435" spans="1:30" ht="15.75" customHeight="1" x14ac:dyDescent="0.25">
      <c r="A435" s="236"/>
      <c r="B435" s="236"/>
      <c r="C435" s="236"/>
      <c r="D435" s="236"/>
      <c r="E435" s="236"/>
      <c r="F435" s="236"/>
      <c r="G435" s="237"/>
      <c r="H435" s="236"/>
      <c r="I435" s="236"/>
      <c r="J435" s="236"/>
      <c r="K435" s="236"/>
      <c r="L435" s="236"/>
      <c r="M435" s="236"/>
      <c r="N435" s="236"/>
      <c r="O435" s="236"/>
      <c r="P435" s="236"/>
      <c r="Q435" s="236"/>
      <c r="R435" s="236"/>
      <c r="S435" s="236"/>
      <c r="T435" s="236"/>
      <c r="U435" s="236"/>
      <c r="V435" s="236"/>
      <c r="W435" s="236"/>
      <c r="X435" s="236"/>
      <c r="Y435" s="236"/>
      <c r="Z435" s="236"/>
      <c r="AA435" s="236"/>
      <c r="AB435" s="236"/>
      <c r="AC435" s="236"/>
      <c r="AD435" s="236"/>
    </row>
    <row r="436" spans="1:30" ht="15.75" customHeight="1" x14ac:dyDescent="0.25">
      <c r="A436" s="236"/>
      <c r="B436" s="236"/>
      <c r="C436" s="236"/>
      <c r="D436" s="236"/>
      <c r="E436" s="236"/>
      <c r="F436" s="236"/>
      <c r="G436" s="237"/>
      <c r="H436" s="236"/>
      <c r="I436" s="236"/>
      <c r="J436" s="236"/>
      <c r="K436" s="236"/>
      <c r="L436" s="236"/>
      <c r="M436" s="236"/>
      <c r="N436" s="236"/>
      <c r="O436" s="236"/>
      <c r="P436" s="236"/>
      <c r="Q436" s="236"/>
      <c r="R436" s="236"/>
      <c r="S436" s="236"/>
      <c r="T436" s="236"/>
      <c r="U436" s="236"/>
      <c r="V436" s="236"/>
      <c r="W436" s="236"/>
      <c r="X436" s="236"/>
      <c r="Y436" s="236"/>
      <c r="Z436" s="236"/>
      <c r="AA436" s="236"/>
      <c r="AB436" s="236"/>
      <c r="AC436" s="236"/>
      <c r="AD436" s="236"/>
    </row>
    <row r="437" spans="1:30" ht="15.75" customHeight="1" x14ac:dyDescent="0.25">
      <c r="A437" s="236"/>
      <c r="B437" s="236"/>
      <c r="C437" s="236"/>
      <c r="D437" s="236"/>
      <c r="E437" s="236"/>
      <c r="F437" s="236"/>
      <c r="G437" s="237"/>
      <c r="H437" s="236"/>
      <c r="I437" s="236"/>
      <c r="J437" s="236"/>
      <c r="K437" s="236"/>
      <c r="L437" s="236"/>
      <c r="M437" s="236"/>
      <c r="N437" s="236"/>
      <c r="O437" s="236"/>
      <c r="P437" s="236"/>
      <c r="Q437" s="236"/>
      <c r="R437" s="236"/>
      <c r="S437" s="236"/>
      <c r="T437" s="236"/>
      <c r="U437" s="236"/>
      <c r="V437" s="236"/>
      <c r="W437" s="236"/>
      <c r="X437" s="236"/>
      <c r="Y437" s="236"/>
      <c r="Z437" s="236"/>
      <c r="AA437" s="236"/>
      <c r="AB437" s="236"/>
      <c r="AC437" s="236"/>
      <c r="AD437" s="236"/>
    </row>
    <row r="438" spans="1:30" ht="15.75" customHeight="1" x14ac:dyDescent="0.25">
      <c r="A438" s="236"/>
      <c r="B438" s="236"/>
      <c r="C438" s="236"/>
      <c r="D438" s="236"/>
      <c r="E438" s="236"/>
      <c r="F438" s="236"/>
      <c r="G438" s="237"/>
      <c r="H438" s="236"/>
      <c r="I438" s="236"/>
      <c r="J438" s="236"/>
      <c r="K438" s="236"/>
      <c r="L438" s="236"/>
      <c r="M438" s="236"/>
      <c r="N438" s="236"/>
      <c r="O438" s="236"/>
      <c r="P438" s="236"/>
      <c r="Q438" s="236"/>
      <c r="R438" s="236"/>
      <c r="S438" s="236"/>
      <c r="T438" s="236"/>
      <c r="U438" s="236"/>
      <c r="V438" s="236"/>
      <c r="W438" s="236"/>
      <c r="X438" s="236"/>
      <c r="Y438" s="236"/>
      <c r="Z438" s="236"/>
      <c r="AA438" s="236"/>
      <c r="AB438" s="236"/>
      <c r="AC438" s="236"/>
      <c r="AD438" s="236"/>
    </row>
    <row r="439" spans="1:30" ht="15.75" customHeight="1" x14ac:dyDescent="0.25">
      <c r="A439" s="236"/>
      <c r="B439" s="236"/>
      <c r="C439" s="236"/>
      <c r="D439" s="236"/>
      <c r="E439" s="236"/>
      <c r="F439" s="236"/>
      <c r="G439" s="237"/>
      <c r="H439" s="236"/>
      <c r="I439" s="236"/>
      <c r="J439" s="236"/>
      <c r="K439" s="236"/>
      <c r="L439" s="236"/>
      <c r="M439" s="236"/>
      <c r="N439" s="236"/>
      <c r="O439" s="236"/>
      <c r="P439" s="236"/>
      <c r="Q439" s="236"/>
      <c r="R439" s="236"/>
      <c r="S439" s="236"/>
      <c r="T439" s="236"/>
      <c r="U439" s="236"/>
      <c r="V439" s="236"/>
      <c r="W439" s="236"/>
      <c r="X439" s="236"/>
      <c r="Y439" s="236"/>
      <c r="Z439" s="236"/>
      <c r="AA439" s="236"/>
      <c r="AB439" s="236"/>
      <c r="AC439" s="236"/>
      <c r="AD439" s="236"/>
    </row>
    <row r="440" spans="1:30" ht="15.75" customHeight="1" x14ac:dyDescent="0.25">
      <c r="A440" s="236"/>
      <c r="B440" s="236"/>
      <c r="C440" s="236"/>
      <c r="D440" s="236"/>
      <c r="E440" s="236"/>
      <c r="F440" s="236"/>
      <c r="G440" s="237"/>
      <c r="H440" s="236"/>
      <c r="I440" s="236"/>
      <c r="J440" s="236"/>
      <c r="K440" s="236"/>
      <c r="L440" s="236"/>
      <c r="M440" s="236"/>
      <c r="N440" s="236"/>
      <c r="O440" s="236"/>
      <c r="P440" s="236"/>
      <c r="Q440" s="236"/>
      <c r="R440" s="236"/>
      <c r="S440" s="236"/>
      <c r="T440" s="236"/>
      <c r="U440" s="236"/>
      <c r="V440" s="236"/>
      <c r="W440" s="236"/>
      <c r="X440" s="236"/>
      <c r="Y440" s="236"/>
      <c r="Z440" s="236"/>
      <c r="AA440" s="236"/>
      <c r="AB440" s="236"/>
      <c r="AC440" s="236"/>
      <c r="AD440" s="236"/>
    </row>
    <row r="441" spans="1:30" ht="15.75" customHeight="1" x14ac:dyDescent="0.25">
      <c r="A441" s="236"/>
      <c r="B441" s="236"/>
      <c r="C441" s="236"/>
      <c r="D441" s="236"/>
      <c r="E441" s="236"/>
      <c r="F441" s="236"/>
      <c r="G441" s="237"/>
      <c r="H441" s="236"/>
      <c r="I441" s="236"/>
      <c r="J441" s="236"/>
      <c r="K441" s="236"/>
      <c r="L441" s="236"/>
      <c r="M441" s="236"/>
      <c r="N441" s="236"/>
      <c r="O441" s="236"/>
      <c r="P441" s="236"/>
      <c r="Q441" s="236"/>
      <c r="R441" s="236"/>
      <c r="S441" s="236"/>
      <c r="T441" s="236"/>
      <c r="U441" s="236"/>
      <c r="V441" s="236"/>
      <c r="W441" s="236"/>
      <c r="X441" s="236"/>
      <c r="Y441" s="236"/>
      <c r="Z441" s="236"/>
      <c r="AA441" s="236"/>
      <c r="AB441" s="236"/>
      <c r="AC441" s="236"/>
      <c r="AD441" s="236"/>
    </row>
    <row r="442" spans="1:30" ht="15.75" customHeight="1" x14ac:dyDescent="0.25">
      <c r="A442" s="236"/>
      <c r="B442" s="236"/>
      <c r="C442" s="236"/>
      <c r="D442" s="236"/>
      <c r="E442" s="236"/>
      <c r="F442" s="236"/>
      <c r="G442" s="237"/>
      <c r="H442" s="236"/>
      <c r="I442" s="236"/>
      <c r="J442" s="236"/>
      <c r="K442" s="236"/>
      <c r="L442" s="236"/>
      <c r="M442" s="236"/>
      <c r="N442" s="236"/>
      <c r="O442" s="236"/>
      <c r="P442" s="236"/>
      <c r="Q442" s="236"/>
      <c r="R442" s="236"/>
      <c r="S442" s="236"/>
      <c r="T442" s="236"/>
      <c r="U442" s="236"/>
      <c r="V442" s="236"/>
      <c r="W442" s="236"/>
      <c r="X442" s="236"/>
      <c r="Y442" s="236"/>
      <c r="Z442" s="236"/>
      <c r="AA442" s="236"/>
      <c r="AB442" s="236"/>
      <c r="AC442" s="236"/>
      <c r="AD442" s="236"/>
    </row>
    <row r="443" spans="1:30" ht="15.75" customHeight="1" x14ac:dyDescent="0.25">
      <c r="A443" s="236"/>
      <c r="B443" s="236"/>
      <c r="C443" s="236"/>
      <c r="D443" s="236"/>
      <c r="E443" s="236"/>
      <c r="F443" s="236"/>
      <c r="G443" s="237"/>
      <c r="H443" s="236"/>
      <c r="I443" s="236"/>
      <c r="J443" s="236"/>
      <c r="K443" s="236"/>
      <c r="L443" s="236"/>
      <c r="M443" s="236"/>
      <c r="N443" s="236"/>
      <c r="O443" s="236"/>
      <c r="P443" s="236"/>
      <c r="Q443" s="236"/>
      <c r="R443" s="236"/>
      <c r="S443" s="236"/>
      <c r="T443" s="236"/>
      <c r="U443" s="236"/>
      <c r="V443" s="236"/>
      <c r="W443" s="236"/>
      <c r="X443" s="236"/>
      <c r="Y443" s="236"/>
      <c r="Z443" s="236"/>
      <c r="AA443" s="236"/>
      <c r="AB443" s="236"/>
      <c r="AC443" s="236"/>
      <c r="AD443" s="236"/>
    </row>
    <row r="444" spans="1:30" ht="15.75" customHeight="1" x14ac:dyDescent="0.25">
      <c r="A444" s="236"/>
      <c r="B444" s="236"/>
      <c r="C444" s="236"/>
      <c r="D444" s="236"/>
      <c r="E444" s="236"/>
      <c r="F444" s="236"/>
      <c r="G444" s="237"/>
      <c r="H444" s="236"/>
      <c r="I444" s="236"/>
      <c r="J444" s="236"/>
      <c r="K444" s="236"/>
      <c r="L444" s="236"/>
      <c r="M444" s="236"/>
      <c r="N444" s="236"/>
      <c r="O444" s="236"/>
      <c r="P444" s="236"/>
      <c r="Q444" s="236"/>
      <c r="R444" s="236"/>
      <c r="S444" s="236"/>
      <c r="T444" s="236"/>
      <c r="U444" s="236"/>
      <c r="V444" s="236"/>
      <c r="W444" s="236"/>
      <c r="X444" s="236"/>
      <c r="Y444" s="236"/>
      <c r="Z444" s="236"/>
      <c r="AA444" s="236"/>
      <c r="AB444" s="236"/>
      <c r="AC444" s="236"/>
      <c r="AD444" s="236"/>
    </row>
    <row r="445" spans="1:30" ht="15.75" customHeight="1" x14ac:dyDescent="0.25">
      <c r="A445" s="236"/>
      <c r="B445" s="236"/>
      <c r="C445" s="236"/>
      <c r="D445" s="236"/>
      <c r="E445" s="236"/>
      <c r="F445" s="236"/>
      <c r="G445" s="237"/>
      <c r="H445" s="236"/>
      <c r="I445" s="236"/>
      <c r="J445" s="236"/>
      <c r="K445" s="236"/>
      <c r="L445" s="236"/>
      <c r="M445" s="236"/>
      <c r="N445" s="236"/>
      <c r="O445" s="236"/>
      <c r="P445" s="236"/>
      <c r="Q445" s="236"/>
      <c r="R445" s="236"/>
      <c r="S445" s="236"/>
      <c r="T445" s="236"/>
      <c r="U445" s="236"/>
      <c r="V445" s="236"/>
      <c r="W445" s="236"/>
      <c r="X445" s="236"/>
      <c r="Y445" s="236"/>
      <c r="Z445" s="236"/>
      <c r="AA445" s="236"/>
      <c r="AB445" s="236"/>
      <c r="AC445" s="236"/>
      <c r="AD445" s="236"/>
    </row>
    <row r="446" spans="1:30" ht="15.75" customHeight="1" x14ac:dyDescent="0.25">
      <c r="A446" s="236"/>
      <c r="B446" s="236"/>
      <c r="C446" s="236"/>
      <c r="D446" s="236"/>
      <c r="E446" s="236"/>
      <c r="F446" s="236"/>
      <c r="G446" s="237"/>
      <c r="H446" s="236"/>
      <c r="I446" s="236"/>
      <c r="J446" s="236"/>
      <c r="K446" s="236"/>
      <c r="L446" s="236"/>
      <c r="M446" s="236"/>
      <c r="N446" s="236"/>
      <c r="O446" s="236"/>
      <c r="P446" s="236"/>
      <c r="Q446" s="236"/>
      <c r="R446" s="236"/>
      <c r="S446" s="236"/>
      <c r="T446" s="236"/>
      <c r="U446" s="236"/>
      <c r="V446" s="236"/>
      <c r="W446" s="236"/>
      <c r="X446" s="236"/>
      <c r="Y446" s="236"/>
      <c r="Z446" s="236"/>
      <c r="AA446" s="236"/>
      <c r="AB446" s="236"/>
      <c r="AC446" s="236"/>
      <c r="AD446" s="236"/>
    </row>
    <row r="447" spans="1:30" ht="15.75" customHeight="1" x14ac:dyDescent="0.25">
      <c r="A447" s="236"/>
      <c r="B447" s="236"/>
      <c r="C447" s="236"/>
      <c r="D447" s="236"/>
      <c r="E447" s="236"/>
      <c r="F447" s="236"/>
      <c r="G447" s="237"/>
      <c r="H447" s="236"/>
      <c r="I447" s="236"/>
      <c r="J447" s="236"/>
      <c r="K447" s="236"/>
      <c r="L447" s="236"/>
      <c r="M447" s="236"/>
      <c r="N447" s="236"/>
      <c r="O447" s="236"/>
      <c r="P447" s="236"/>
      <c r="Q447" s="236"/>
      <c r="R447" s="236"/>
      <c r="S447" s="236"/>
      <c r="T447" s="236"/>
      <c r="U447" s="236"/>
      <c r="V447" s="236"/>
      <c r="W447" s="236"/>
      <c r="X447" s="236"/>
      <c r="Y447" s="236"/>
      <c r="Z447" s="236"/>
      <c r="AA447" s="236"/>
      <c r="AB447" s="236"/>
      <c r="AC447" s="236"/>
      <c r="AD447" s="236"/>
    </row>
    <row r="448" spans="1:30" ht="15.75" customHeight="1" x14ac:dyDescent="0.25">
      <c r="A448" s="236"/>
      <c r="B448" s="236"/>
      <c r="C448" s="236"/>
      <c r="D448" s="236"/>
      <c r="E448" s="236"/>
      <c r="F448" s="236"/>
      <c r="G448" s="237"/>
      <c r="H448" s="236"/>
      <c r="I448" s="236"/>
      <c r="J448" s="236"/>
      <c r="K448" s="236"/>
      <c r="L448" s="236"/>
      <c r="M448" s="236"/>
      <c r="N448" s="236"/>
      <c r="O448" s="236"/>
      <c r="P448" s="236"/>
      <c r="Q448" s="236"/>
      <c r="R448" s="236"/>
      <c r="S448" s="236"/>
      <c r="T448" s="236"/>
      <c r="U448" s="236"/>
      <c r="V448" s="236"/>
      <c r="W448" s="236"/>
      <c r="X448" s="236"/>
      <c r="Y448" s="236"/>
      <c r="Z448" s="236"/>
      <c r="AA448" s="236"/>
      <c r="AB448" s="236"/>
      <c r="AC448" s="236"/>
      <c r="AD448" s="236"/>
    </row>
    <row r="449" spans="1:30" ht="15.75" customHeight="1" x14ac:dyDescent="0.25">
      <c r="A449" s="236"/>
      <c r="B449" s="236"/>
      <c r="C449" s="236"/>
      <c r="D449" s="236"/>
      <c r="E449" s="236"/>
      <c r="F449" s="236"/>
      <c r="G449" s="237"/>
      <c r="H449" s="236"/>
      <c r="I449" s="236"/>
      <c r="J449" s="236"/>
      <c r="K449" s="236"/>
      <c r="L449" s="236"/>
      <c r="M449" s="236"/>
      <c r="N449" s="236"/>
      <c r="O449" s="236"/>
      <c r="P449" s="236"/>
      <c r="Q449" s="236"/>
      <c r="R449" s="236"/>
      <c r="S449" s="236"/>
      <c r="T449" s="236"/>
      <c r="U449" s="236"/>
      <c r="V449" s="236"/>
      <c r="W449" s="236"/>
      <c r="X449" s="236"/>
      <c r="Y449" s="236"/>
      <c r="Z449" s="236"/>
      <c r="AA449" s="236"/>
      <c r="AB449" s="236"/>
      <c r="AC449" s="236"/>
      <c r="AD449" s="236"/>
    </row>
    <row r="450" spans="1:30" ht="15.75" customHeight="1" x14ac:dyDescent="0.25">
      <c r="A450" s="236"/>
      <c r="B450" s="236"/>
      <c r="C450" s="236"/>
      <c r="D450" s="236"/>
      <c r="E450" s="236"/>
      <c r="F450" s="236"/>
      <c r="G450" s="237"/>
      <c r="H450" s="236"/>
      <c r="I450" s="236"/>
      <c r="J450" s="236"/>
      <c r="K450" s="236"/>
      <c r="L450" s="236"/>
      <c r="M450" s="236"/>
      <c r="N450" s="236"/>
      <c r="O450" s="236"/>
      <c r="P450" s="236"/>
      <c r="Q450" s="236"/>
      <c r="R450" s="236"/>
      <c r="S450" s="236"/>
      <c r="T450" s="236"/>
      <c r="U450" s="236"/>
      <c r="V450" s="236"/>
      <c r="W450" s="236"/>
      <c r="X450" s="236"/>
      <c r="Y450" s="236"/>
      <c r="Z450" s="236"/>
      <c r="AA450" s="236"/>
      <c r="AB450" s="236"/>
      <c r="AC450" s="236"/>
      <c r="AD450" s="236"/>
    </row>
    <row r="451" spans="1:30" ht="15.75" customHeight="1" x14ac:dyDescent="0.25">
      <c r="A451" s="236"/>
      <c r="B451" s="236"/>
      <c r="C451" s="236"/>
      <c r="D451" s="236"/>
      <c r="E451" s="236"/>
      <c r="F451" s="236"/>
      <c r="G451" s="237"/>
      <c r="H451" s="236"/>
      <c r="I451" s="236"/>
      <c r="J451" s="236"/>
      <c r="K451" s="236"/>
      <c r="L451" s="236"/>
      <c r="M451" s="236"/>
      <c r="N451" s="236"/>
      <c r="O451" s="236"/>
      <c r="P451" s="236"/>
      <c r="Q451" s="236"/>
      <c r="R451" s="236"/>
      <c r="S451" s="236"/>
      <c r="T451" s="236"/>
      <c r="U451" s="236"/>
      <c r="V451" s="236"/>
      <c r="W451" s="236"/>
      <c r="X451" s="236"/>
      <c r="Y451" s="236"/>
      <c r="Z451" s="236"/>
      <c r="AA451" s="236"/>
      <c r="AB451" s="236"/>
      <c r="AC451" s="236"/>
      <c r="AD451" s="236"/>
    </row>
    <row r="452" spans="1:30" ht="15.75" customHeight="1" x14ac:dyDescent="0.25">
      <c r="A452" s="236"/>
      <c r="B452" s="236"/>
      <c r="C452" s="236"/>
      <c r="D452" s="236"/>
      <c r="E452" s="236"/>
      <c r="F452" s="236"/>
      <c r="G452" s="237"/>
      <c r="H452" s="236"/>
      <c r="I452" s="236"/>
      <c r="J452" s="236"/>
      <c r="K452" s="236"/>
      <c r="L452" s="236"/>
      <c r="M452" s="236"/>
      <c r="N452" s="236"/>
      <c r="O452" s="236"/>
      <c r="P452" s="236"/>
      <c r="Q452" s="236"/>
      <c r="R452" s="236"/>
      <c r="S452" s="236"/>
      <c r="T452" s="236"/>
      <c r="U452" s="236"/>
      <c r="V452" s="236"/>
      <c r="W452" s="236"/>
      <c r="X452" s="236"/>
      <c r="Y452" s="236"/>
      <c r="Z452" s="236"/>
      <c r="AA452" s="236"/>
      <c r="AB452" s="236"/>
      <c r="AC452" s="236"/>
      <c r="AD452" s="236"/>
    </row>
    <row r="453" spans="1:30" ht="15.75" customHeight="1" x14ac:dyDescent="0.25">
      <c r="A453" s="236"/>
      <c r="B453" s="236"/>
      <c r="C453" s="236"/>
      <c r="D453" s="236"/>
      <c r="E453" s="236"/>
      <c r="F453" s="236"/>
      <c r="G453" s="237"/>
      <c r="H453" s="236"/>
      <c r="I453" s="236"/>
      <c r="J453" s="236"/>
      <c r="K453" s="236"/>
      <c r="L453" s="236"/>
      <c r="M453" s="236"/>
      <c r="N453" s="236"/>
      <c r="O453" s="236"/>
      <c r="P453" s="236"/>
      <c r="Q453" s="236"/>
      <c r="R453" s="236"/>
      <c r="S453" s="236"/>
      <c r="T453" s="236"/>
      <c r="U453" s="236"/>
      <c r="V453" s="236"/>
      <c r="W453" s="236"/>
      <c r="X453" s="236"/>
      <c r="Y453" s="236"/>
      <c r="Z453" s="236"/>
      <c r="AA453" s="236"/>
      <c r="AB453" s="236"/>
      <c r="AC453" s="236"/>
      <c r="AD453" s="236"/>
    </row>
    <row r="454" spans="1:30" ht="15.75" customHeight="1" x14ac:dyDescent="0.25">
      <c r="A454" s="236"/>
      <c r="B454" s="236"/>
      <c r="C454" s="236"/>
      <c r="D454" s="236"/>
      <c r="E454" s="236"/>
      <c r="F454" s="236"/>
      <c r="G454" s="237"/>
      <c r="H454" s="236"/>
      <c r="I454" s="236"/>
      <c r="J454" s="236"/>
      <c r="K454" s="236"/>
      <c r="L454" s="236"/>
      <c r="M454" s="236"/>
      <c r="N454" s="236"/>
      <c r="O454" s="236"/>
      <c r="P454" s="236"/>
      <c r="Q454" s="236"/>
      <c r="R454" s="236"/>
      <c r="S454" s="236"/>
      <c r="T454" s="236"/>
      <c r="U454" s="236"/>
      <c r="V454" s="236"/>
      <c r="W454" s="236"/>
      <c r="X454" s="236"/>
      <c r="Y454" s="236"/>
      <c r="Z454" s="236"/>
      <c r="AA454" s="236"/>
      <c r="AB454" s="236"/>
      <c r="AC454" s="236"/>
      <c r="AD454" s="236"/>
    </row>
    <row r="455" spans="1:30" ht="15.75" customHeight="1" x14ac:dyDescent="0.25">
      <c r="A455" s="236"/>
      <c r="B455" s="236"/>
      <c r="C455" s="236"/>
      <c r="D455" s="236"/>
      <c r="E455" s="236"/>
      <c r="F455" s="236"/>
      <c r="G455" s="237"/>
      <c r="H455" s="236"/>
      <c r="I455" s="236"/>
      <c r="J455" s="236"/>
      <c r="K455" s="236"/>
      <c r="L455" s="236"/>
      <c r="M455" s="236"/>
      <c r="N455" s="236"/>
      <c r="O455" s="236"/>
      <c r="P455" s="236"/>
      <c r="Q455" s="236"/>
      <c r="R455" s="236"/>
      <c r="S455" s="236"/>
      <c r="T455" s="236"/>
      <c r="U455" s="236"/>
      <c r="V455" s="236"/>
      <c r="W455" s="236"/>
      <c r="X455" s="236"/>
      <c r="Y455" s="236"/>
      <c r="Z455" s="236"/>
      <c r="AA455" s="236"/>
      <c r="AB455" s="236"/>
      <c r="AC455" s="236"/>
      <c r="AD455" s="236"/>
    </row>
    <row r="456" spans="1:30" ht="15.75" customHeight="1" x14ac:dyDescent="0.25">
      <c r="A456" s="236"/>
      <c r="B456" s="236"/>
      <c r="C456" s="236"/>
      <c r="D456" s="236"/>
      <c r="E456" s="236"/>
      <c r="F456" s="236"/>
      <c r="G456" s="237"/>
      <c r="H456" s="236"/>
      <c r="I456" s="236"/>
      <c r="J456" s="236"/>
      <c r="K456" s="236"/>
      <c r="L456" s="236"/>
      <c r="M456" s="236"/>
      <c r="N456" s="236"/>
      <c r="O456" s="236"/>
      <c r="P456" s="236"/>
      <c r="Q456" s="236"/>
      <c r="R456" s="236"/>
      <c r="S456" s="236"/>
      <c r="T456" s="236"/>
      <c r="U456" s="236"/>
      <c r="V456" s="236"/>
      <c r="W456" s="236"/>
      <c r="X456" s="236"/>
      <c r="Y456" s="236"/>
      <c r="Z456" s="236"/>
      <c r="AA456" s="236"/>
      <c r="AB456" s="236"/>
      <c r="AC456" s="236"/>
      <c r="AD456" s="236"/>
    </row>
    <row r="457" spans="1:30" ht="15.75" customHeight="1" x14ac:dyDescent="0.25">
      <c r="A457" s="236"/>
      <c r="B457" s="236"/>
      <c r="C457" s="236"/>
      <c r="D457" s="236"/>
      <c r="E457" s="236"/>
      <c r="F457" s="236"/>
      <c r="G457" s="237"/>
      <c r="H457" s="236"/>
      <c r="I457" s="236"/>
      <c r="J457" s="236"/>
      <c r="K457" s="236"/>
      <c r="L457" s="236"/>
      <c r="M457" s="236"/>
      <c r="N457" s="236"/>
      <c r="O457" s="236"/>
      <c r="P457" s="236"/>
      <c r="Q457" s="236"/>
      <c r="R457" s="236"/>
      <c r="S457" s="236"/>
      <c r="T457" s="236"/>
      <c r="U457" s="236"/>
      <c r="V457" s="236"/>
      <c r="W457" s="236"/>
      <c r="X457" s="236"/>
      <c r="Y457" s="236"/>
      <c r="Z457" s="236"/>
      <c r="AA457" s="236"/>
      <c r="AB457" s="236"/>
      <c r="AC457" s="236"/>
      <c r="AD457" s="236"/>
    </row>
    <row r="458" spans="1:30" ht="15.75" customHeight="1" x14ac:dyDescent="0.25">
      <c r="A458" s="236"/>
      <c r="B458" s="236"/>
      <c r="C458" s="236"/>
      <c r="D458" s="236"/>
      <c r="E458" s="236"/>
      <c r="F458" s="236"/>
      <c r="G458" s="237"/>
      <c r="H458" s="236"/>
      <c r="I458" s="236"/>
      <c r="J458" s="236"/>
      <c r="K458" s="236"/>
      <c r="L458" s="236"/>
      <c r="M458" s="236"/>
      <c r="N458" s="236"/>
      <c r="O458" s="236"/>
      <c r="P458" s="236"/>
      <c r="Q458" s="236"/>
      <c r="R458" s="236"/>
      <c r="S458" s="236"/>
      <c r="T458" s="236"/>
      <c r="U458" s="236"/>
      <c r="V458" s="236"/>
      <c r="W458" s="236"/>
      <c r="X458" s="236"/>
      <c r="Y458" s="236"/>
      <c r="Z458" s="236"/>
      <c r="AA458" s="236"/>
      <c r="AB458" s="236"/>
      <c r="AC458" s="236"/>
      <c r="AD458" s="236"/>
    </row>
    <row r="459" spans="1:30" ht="15.75" customHeight="1" x14ac:dyDescent="0.25">
      <c r="A459" s="236"/>
      <c r="B459" s="236"/>
      <c r="C459" s="236"/>
      <c r="D459" s="236"/>
      <c r="E459" s="236"/>
      <c r="F459" s="236"/>
      <c r="G459" s="237"/>
      <c r="H459" s="236"/>
      <c r="I459" s="236"/>
      <c r="J459" s="236"/>
      <c r="K459" s="236"/>
      <c r="L459" s="236"/>
      <c r="M459" s="236"/>
      <c r="N459" s="236"/>
      <c r="O459" s="236"/>
      <c r="P459" s="236"/>
      <c r="Q459" s="236"/>
      <c r="R459" s="236"/>
      <c r="S459" s="236"/>
      <c r="T459" s="236"/>
      <c r="U459" s="236"/>
      <c r="V459" s="236"/>
      <c r="W459" s="236"/>
      <c r="X459" s="236"/>
      <c r="Y459" s="236"/>
      <c r="Z459" s="236"/>
      <c r="AA459" s="236"/>
      <c r="AB459" s="236"/>
      <c r="AC459" s="236"/>
      <c r="AD459" s="236"/>
    </row>
    <row r="460" spans="1:30" ht="15.75" customHeight="1" x14ac:dyDescent="0.25">
      <c r="A460" s="236"/>
      <c r="B460" s="236"/>
      <c r="C460" s="236"/>
      <c r="D460" s="236"/>
      <c r="E460" s="236"/>
      <c r="F460" s="236"/>
      <c r="G460" s="237"/>
      <c r="H460" s="236"/>
      <c r="I460" s="236"/>
      <c r="J460" s="236"/>
      <c r="K460" s="236"/>
      <c r="L460" s="236"/>
      <c r="M460" s="236"/>
      <c r="N460" s="236"/>
      <c r="O460" s="236"/>
      <c r="P460" s="236"/>
      <c r="Q460" s="236"/>
      <c r="R460" s="236"/>
      <c r="S460" s="236"/>
      <c r="T460" s="236"/>
      <c r="U460" s="236"/>
      <c r="V460" s="236"/>
      <c r="W460" s="236"/>
      <c r="X460" s="236"/>
      <c r="Y460" s="236"/>
      <c r="Z460" s="236"/>
      <c r="AA460" s="236"/>
      <c r="AB460" s="236"/>
      <c r="AC460" s="236"/>
      <c r="AD460" s="236"/>
    </row>
    <row r="461" spans="1:30" ht="15.75" customHeight="1" x14ac:dyDescent="0.25">
      <c r="A461" s="236"/>
      <c r="B461" s="236"/>
      <c r="C461" s="236"/>
      <c r="D461" s="236"/>
      <c r="E461" s="236"/>
      <c r="F461" s="236"/>
      <c r="G461" s="237"/>
      <c r="H461" s="236"/>
      <c r="I461" s="236"/>
      <c r="J461" s="236"/>
      <c r="K461" s="236"/>
      <c r="L461" s="236"/>
      <c r="M461" s="236"/>
      <c r="N461" s="236"/>
      <c r="O461" s="236"/>
      <c r="P461" s="236"/>
      <c r="Q461" s="236"/>
      <c r="R461" s="236"/>
      <c r="S461" s="236"/>
      <c r="T461" s="236"/>
      <c r="U461" s="236"/>
      <c r="V461" s="236"/>
      <c r="W461" s="236"/>
      <c r="X461" s="236"/>
      <c r="Y461" s="236"/>
      <c r="Z461" s="236"/>
      <c r="AA461" s="236"/>
      <c r="AB461" s="236"/>
      <c r="AC461" s="236"/>
      <c r="AD461" s="236"/>
    </row>
    <row r="462" spans="1:30" ht="15.75" customHeight="1" x14ac:dyDescent="0.25">
      <c r="A462" s="236"/>
      <c r="B462" s="236"/>
      <c r="C462" s="236"/>
      <c r="D462" s="236"/>
      <c r="E462" s="236"/>
      <c r="F462" s="236"/>
      <c r="G462" s="237"/>
      <c r="H462" s="236"/>
      <c r="I462" s="236"/>
      <c r="J462" s="236"/>
      <c r="K462" s="236"/>
      <c r="L462" s="236"/>
      <c r="M462" s="236"/>
      <c r="N462" s="236"/>
      <c r="O462" s="236"/>
      <c r="P462" s="236"/>
      <c r="Q462" s="236"/>
      <c r="R462" s="236"/>
      <c r="S462" s="236"/>
      <c r="T462" s="236"/>
      <c r="U462" s="236"/>
      <c r="V462" s="236"/>
      <c r="W462" s="236"/>
      <c r="X462" s="236"/>
      <c r="Y462" s="236"/>
      <c r="Z462" s="236"/>
      <c r="AA462" s="236"/>
      <c r="AB462" s="236"/>
      <c r="AC462" s="236"/>
      <c r="AD462" s="236"/>
    </row>
    <row r="463" spans="1:30" ht="15.75" customHeight="1" x14ac:dyDescent="0.25">
      <c r="A463" s="236"/>
      <c r="B463" s="236"/>
      <c r="C463" s="236"/>
      <c r="D463" s="236"/>
      <c r="E463" s="236"/>
      <c r="F463" s="236"/>
      <c r="G463" s="237"/>
      <c r="H463" s="236"/>
      <c r="I463" s="236"/>
      <c r="J463" s="236"/>
      <c r="K463" s="236"/>
      <c r="L463" s="236"/>
      <c r="M463" s="236"/>
      <c r="N463" s="236"/>
      <c r="O463" s="236"/>
      <c r="P463" s="236"/>
      <c r="Q463" s="236"/>
      <c r="R463" s="236"/>
      <c r="S463" s="236"/>
      <c r="T463" s="236"/>
      <c r="U463" s="236"/>
      <c r="V463" s="236"/>
      <c r="W463" s="236"/>
      <c r="X463" s="236"/>
      <c r="Y463" s="236"/>
      <c r="Z463" s="236"/>
      <c r="AA463" s="236"/>
      <c r="AB463" s="236"/>
      <c r="AC463" s="236"/>
      <c r="AD463" s="236"/>
    </row>
    <row r="464" spans="1:30" ht="15.75" customHeight="1" x14ac:dyDescent="0.25">
      <c r="A464" s="236"/>
      <c r="B464" s="236"/>
      <c r="C464" s="236"/>
      <c r="D464" s="236"/>
      <c r="E464" s="236"/>
      <c r="F464" s="236"/>
      <c r="G464" s="237"/>
      <c r="H464" s="236"/>
      <c r="I464" s="236"/>
      <c r="J464" s="236"/>
      <c r="K464" s="236"/>
      <c r="L464" s="236"/>
      <c r="M464" s="236"/>
      <c r="N464" s="236"/>
      <c r="O464" s="236"/>
      <c r="P464" s="236"/>
      <c r="Q464" s="236"/>
      <c r="R464" s="236"/>
      <c r="S464" s="236"/>
      <c r="T464" s="236"/>
      <c r="U464" s="236"/>
      <c r="V464" s="236"/>
      <c r="W464" s="236"/>
      <c r="X464" s="236"/>
      <c r="Y464" s="236"/>
      <c r="Z464" s="236"/>
      <c r="AA464" s="236"/>
      <c r="AB464" s="236"/>
      <c r="AC464" s="236"/>
      <c r="AD464" s="236"/>
    </row>
    <row r="465" spans="1:30" ht="15.75" customHeight="1" x14ac:dyDescent="0.25">
      <c r="A465" s="236"/>
      <c r="B465" s="236"/>
      <c r="C465" s="236"/>
      <c r="D465" s="236"/>
      <c r="E465" s="236"/>
      <c r="F465" s="236"/>
      <c r="G465" s="237"/>
      <c r="H465" s="236"/>
      <c r="I465" s="236"/>
      <c r="J465" s="236"/>
      <c r="K465" s="236"/>
      <c r="L465" s="236"/>
      <c r="M465" s="236"/>
      <c r="N465" s="236"/>
      <c r="O465" s="236"/>
      <c r="P465" s="236"/>
      <c r="Q465" s="236"/>
      <c r="R465" s="236"/>
      <c r="S465" s="236"/>
      <c r="T465" s="236"/>
      <c r="U465" s="236"/>
      <c r="V465" s="236"/>
      <c r="W465" s="236"/>
      <c r="X465" s="236"/>
      <c r="Y465" s="236"/>
      <c r="Z465" s="236"/>
      <c r="AA465" s="236"/>
      <c r="AB465" s="236"/>
      <c r="AC465" s="236"/>
      <c r="AD465" s="236"/>
    </row>
    <row r="466" spans="1:30" ht="15.75" customHeight="1" x14ac:dyDescent="0.25">
      <c r="A466" s="236"/>
      <c r="B466" s="236"/>
      <c r="C466" s="236"/>
      <c r="D466" s="236"/>
      <c r="E466" s="236"/>
      <c r="F466" s="236"/>
      <c r="G466" s="237"/>
      <c r="H466" s="236"/>
      <c r="I466" s="236"/>
      <c r="J466" s="236"/>
      <c r="K466" s="236"/>
      <c r="L466" s="236"/>
      <c r="M466" s="236"/>
      <c r="N466" s="236"/>
      <c r="O466" s="236"/>
      <c r="P466" s="236"/>
      <c r="Q466" s="236"/>
      <c r="R466" s="236"/>
      <c r="S466" s="236"/>
      <c r="T466" s="236"/>
      <c r="U466" s="236"/>
      <c r="V466" s="236"/>
      <c r="W466" s="236"/>
      <c r="X466" s="236"/>
      <c r="Y466" s="236"/>
      <c r="Z466" s="236"/>
      <c r="AA466" s="236"/>
      <c r="AB466" s="236"/>
      <c r="AC466" s="236"/>
      <c r="AD466" s="236"/>
    </row>
    <row r="467" spans="1:30" ht="15.75" customHeight="1" x14ac:dyDescent="0.25">
      <c r="A467" s="236"/>
      <c r="B467" s="236"/>
      <c r="C467" s="236"/>
      <c r="D467" s="236"/>
      <c r="E467" s="236"/>
      <c r="F467" s="236"/>
      <c r="G467" s="237"/>
      <c r="H467" s="236"/>
      <c r="I467" s="236"/>
      <c r="J467" s="236"/>
      <c r="K467" s="236"/>
      <c r="L467" s="236"/>
      <c r="M467" s="236"/>
      <c r="N467" s="236"/>
      <c r="O467" s="236"/>
      <c r="P467" s="236"/>
      <c r="Q467" s="236"/>
      <c r="R467" s="236"/>
      <c r="S467" s="236"/>
      <c r="T467" s="236"/>
      <c r="U467" s="236"/>
      <c r="V467" s="236"/>
      <c r="W467" s="236"/>
      <c r="X467" s="236"/>
      <c r="Y467" s="236"/>
      <c r="Z467" s="236"/>
      <c r="AA467" s="236"/>
      <c r="AB467" s="236"/>
      <c r="AC467" s="236"/>
      <c r="AD467" s="236"/>
    </row>
    <row r="468" spans="1:30" ht="15.75" customHeight="1" x14ac:dyDescent="0.25">
      <c r="A468" s="236"/>
      <c r="B468" s="236"/>
      <c r="C468" s="236"/>
      <c r="D468" s="236"/>
      <c r="E468" s="236"/>
      <c r="F468" s="236"/>
      <c r="G468" s="237"/>
      <c r="H468" s="236"/>
      <c r="I468" s="236"/>
      <c r="J468" s="236"/>
      <c r="K468" s="236"/>
      <c r="L468" s="236"/>
      <c r="M468" s="236"/>
      <c r="N468" s="236"/>
      <c r="O468" s="236"/>
      <c r="P468" s="236"/>
      <c r="Q468" s="236"/>
      <c r="R468" s="236"/>
      <c r="S468" s="236"/>
      <c r="T468" s="236"/>
      <c r="U468" s="236"/>
      <c r="V468" s="236"/>
      <c r="W468" s="236"/>
      <c r="X468" s="236"/>
      <c r="Y468" s="236"/>
      <c r="Z468" s="236"/>
      <c r="AA468" s="236"/>
      <c r="AB468" s="236"/>
      <c r="AC468" s="236"/>
      <c r="AD468" s="236"/>
    </row>
    <row r="469" spans="1:30" ht="15.75" customHeight="1" x14ac:dyDescent="0.25">
      <c r="A469" s="236"/>
      <c r="B469" s="236"/>
      <c r="C469" s="236"/>
      <c r="D469" s="236"/>
      <c r="E469" s="236"/>
      <c r="F469" s="236"/>
      <c r="G469" s="237"/>
      <c r="H469" s="236"/>
      <c r="I469" s="236"/>
      <c r="J469" s="236"/>
      <c r="K469" s="236"/>
      <c r="L469" s="236"/>
      <c r="M469" s="236"/>
      <c r="N469" s="236"/>
      <c r="O469" s="236"/>
      <c r="P469" s="236"/>
      <c r="Q469" s="236"/>
      <c r="R469" s="236"/>
      <c r="S469" s="236"/>
      <c r="T469" s="236"/>
      <c r="U469" s="236"/>
      <c r="V469" s="236"/>
      <c r="W469" s="236"/>
      <c r="X469" s="236"/>
      <c r="Y469" s="236"/>
      <c r="Z469" s="236"/>
      <c r="AA469" s="236"/>
      <c r="AB469" s="236"/>
      <c r="AC469" s="236"/>
      <c r="AD469" s="236"/>
    </row>
    <row r="470" spans="1:30" ht="15.75" customHeight="1" x14ac:dyDescent="0.25">
      <c r="A470" s="236"/>
      <c r="B470" s="236"/>
      <c r="C470" s="236"/>
      <c r="D470" s="236"/>
      <c r="E470" s="236"/>
      <c r="F470" s="236"/>
      <c r="G470" s="237"/>
      <c r="H470" s="236"/>
      <c r="I470" s="236"/>
      <c r="J470" s="236"/>
      <c r="K470" s="236"/>
      <c r="L470" s="236"/>
      <c r="M470" s="236"/>
      <c r="N470" s="236"/>
      <c r="O470" s="236"/>
      <c r="P470" s="236"/>
      <c r="Q470" s="236"/>
      <c r="R470" s="236"/>
      <c r="S470" s="236"/>
      <c r="T470" s="236"/>
      <c r="U470" s="236"/>
      <c r="V470" s="236"/>
      <c r="W470" s="236"/>
      <c r="X470" s="236"/>
      <c r="Y470" s="236"/>
      <c r="Z470" s="236"/>
      <c r="AA470" s="236"/>
      <c r="AB470" s="236"/>
      <c r="AC470" s="236"/>
      <c r="AD470" s="236"/>
    </row>
    <row r="471" spans="1:30" ht="15.75" customHeight="1" x14ac:dyDescent="0.25">
      <c r="A471" s="236"/>
      <c r="B471" s="236"/>
      <c r="C471" s="236"/>
      <c r="D471" s="236"/>
      <c r="E471" s="236"/>
      <c r="F471" s="236"/>
      <c r="G471" s="237"/>
      <c r="H471" s="236"/>
      <c r="I471" s="236"/>
      <c r="J471" s="236"/>
      <c r="K471" s="236"/>
      <c r="L471" s="236"/>
      <c r="M471" s="236"/>
      <c r="N471" s="236"/>
      <c r="O471" s="236"/>
      <c r="P471" s="236"/>
      <c r="Q471" s="236"/>
      <c r="R471" s="236"/>
      <c r="S471" s="236"/>
      <c r="T471" s="236"/>
      <c r="U471" s="236"/>
      <c r="V471" s="236"/>
      <c r="W471" s="236"/>
      <c r="X471" s="236"/>
      <c r="Y471" s="236"/>
      <c r="Z471" s="236"/>
      <c r="AA471" s="236"/>
      <c r="AB471" s="236"/>
      <c r="AC471" s="236"/>
      <c r="AD471" s="236"/>
    </row>
    <row r="472" spans="1:30" ht="15.75" customHeight="1" x14ac:dyDescent="0.25">
      <c r="A472" s="236"/>
      <c r="B472" s="236"/>
      <c r="C472" s="236"/>
      <c r="D472" s="236"/>
      <c r="E472" s="236"/>
      <c r="F472" s="236"/>
      <c r="G472" s="237"/>
      <c r="H472" s="236"/>
      <c r="I472" s="236"/>
      <c r="J472" s="236"/>
      <c r="K472" s="236"/>
      <c r="L472" s="236"/>
      <c r="M472" s="236"/>
      <c r="N472" s="236"/>
      <c r="O472" s="236"/>
      <c r="P472" s="236"/>
      <c r="Q472" s="236"/>
      <c r="R472" s="236"/>
      <c r="S472" s="236"/>
      <c r="T472" s="236"/>
      <c r="U472" s="236"/>
      <c r="V472" s="236"/>
      <c r="W472" s="236"/>
      <c r="X472" s="236"/>
      <c r="Y472" s="236"/>
      <c r="Z472" s="236"/>
      <c r="AA472" s="236"/>
      <c r="AB472" s="236"/>
      <c r="AC472" s="236"/>
      <c r="AD472" s="236"/>
    </row>
    <row r="473" spans="1:30" ht="15.75" customHeight="1" x14ac:dyDescent="0.25">
      <c r="A473" s="236"/>
      <c r="B473" s="236"/>
      <c r="C473" s="236"/>
      <c r="D473" s="236"/>
      <c r="E473" s="236"/>
      <c r="F473" s="236"/>
      <c r="G473" s="237"/>
      <c r="H473" s="236"/>
      <c r="I473" s="236"/>
      <c r="J473" s="236"/>
      <c r="K473" s="236"/>
      <c r="L473" s="236"/>
      <c r="M473" s="236"/>
      <c r="N473" s="236"/>
      <c r="O473" s="236"/>
      <c r="P473" s="236"/>
      <c r="Q473" s="236"/>
      <c r="R473" s="236"/>
      <c r="S473" s="236"/>
      <c r="T473" s="236"/>
      <c r="U473" s="236"/>
      <c r="V473" s="236"/>
      <c r="W473" s="236"/>
      <c r="X473" s="236"/>
      <c r="Y473" s="236"/>
      <c r="Z473" s="236"/>
      <c r="AA473" s="236"/>
      <c r="AB473" s="236"/>
      <c r="AC473" s="236"/>
      <c r="AD473" s="236"/>
    </row>
    <row r="474" spans="1:30" ht="15.75" customHeight="1" x14ac:dyDescent="0.25">
      <c r="A474" s="236"/>
      <c r="B474" s="236"/>
      <c r="C474" s="236"/>
      <c r="D474" s="236"/>
      <c r="E474" s="236"/>
      <c r="F474" s="236"/>
      <c r="G474" s="237"/>
      <c r="H474" s="236"/>
      <c r="I474" s="236"/>
      <c r="J474" s="236"/>
      <c r="K474" s="236"/>
      <c r="L474" s="236"/>
      <c r="M474" s="236"/>
      <c r="N474" s="236"/>
      <c r="O474" s="236"/>
      <c r="P474" s="236"/>
      <c r="Q474" s="236"/>
      <c r="R474" s="236"/>
      <c r="S474" s="236"/>
      <c r="T474" s="236"/>
      <c r="U474" s="236"/>
      <c r="V474" s="236"/>
      <c r="W474" s="236"/>
      <c r="X474" s="236"/>
      <c r="Y474" s="236"/>
      <c r="Z474" s="236"/>
      <c r="AA474" s="236"/>
      <c r="AB474" s="236"/>
      <c r="AC474" s="236"/>
      <c r="AD474" s="236"/>
    </row>
    <row r="475" spans="1:30" ht="15.75" customHeight="1" x14ac:dyDescent="0.25">
      <c r="A475" s="236"/>
      <c r="B475" s="236"/>
      <c r="C475" s="236"/>
      <c r="D475" s="236"/>
      <c r="E475" s="236"/>
      <c r="F475" s="236"/>
      <c r="G475" s="237"/>
      <c r="H475" s="236"/>
      <c r="I475" s="236"/>
      <c r="J475" s="236"/>
      <c r="K475" s="236"/>
      <c r="L475" s="236"/>
      <c r="M475" s="236"/>
      <c r="N475" s="236"/>
      <c r="O475" s="236"/>
      <c r="P475" s="236"/>
      <c r="Q475" s="236"/>
      <c r="R475" s="236"/>
      <c r="S475" s="236"/>
      <c r="T475" s="236"/>
      <c r="U475" s="236"/>
      <c r="V475" s="236"/>
      <c r="W475" s="236"/>
      <c r="X475" s="236"/>
      <c r="Y475" s="236"/>
      <c r="Z475" s="236"/>
      <c r="AA475" s="236"/>
      <c r="AB475" s="236"/>
      <c r="AC475" s="236"/>
      <c r="AD475" s="236"/>
    </row>
    <row r="476" spans="1:30" ht="15.75" customHeight="1" x14ac:dyDescent="0.25">
      <c r="A476" s="236"/>
      <c r="B476" s="236"/>
      <c r="C476" s="236"/>
      <c r="D476" s="236"/>
      <c r="E476" s="236"/>
      <c r="F476" s="236"/>
      <c r="G476" s="237"/>
      <c r="H476" s="236"/>
      <c r="I476" s="236"/>
      <c r="J476" s="236"/>
      <c r="K476" s="236"/>
      <c r="L476" s="236"/>
      <c r="M476" s="236"/>
      <c r="N476" s="236"/>
      <c r="O476" s="236"/>
      <c r="P476" s="236"/>
      <c r="Q476" s="236"/>
      <c r="R476" s="236"/>
      <c r="S476" s="236"/>
      <c r="T476" s="236"/>
      <c r="U476" s="236"/>
      <c r="V476" s="236"/>
      <c r="W476" s="236"/>
      <c r="X476" s="236"/>
      <c r="Y476" s="236"/>
      <c r="Z476" s="236"/>
      <c r="AA476" s="236"/>
      <c r="AB476" s="236"/>
      <c r="AC476" s="236"/>
      <c r="AD476" s="236"/>
    </row>
    <row r="477" spans="1:30" ht="15.75" customHeight="1" x14ac:dyDescent="0.25">
      <c r="A477" s="236"/>
      <c r="B477" s="236"/>
      <c r="C477" s="236"/>
      <c r="D477" s="236"/>
      <c r="E477" s="236"/>
      <c r="F477" s="236"/>
      <c r="G477" s="237"/>
      <c r="H477" s="236"/>
      <c r="I477" s="236"/>
      <c r="J477" s="236"/>
      <c r="K477" s="236"/>
      <c r="L477" s="236"/>
      <c r="M477" s="236"/>
      <c r="N477" s="236"/>
      <c r="O477" s="236"/>
      <c r="P477" s="236"/>
      <c r="Q477" s="236"/>
      <c r="R477" s="236"/>
      <c r="S477" s="236"/>
      <c r="T477" s="236"/>
      <c r="U477" s="236"/>
      <c r="V477" s="236"/>
      <c r="W477" s="236"/>
      <c r="X477" s="236"/>
      <c r="Y477" s="236"/>
      <c r="Z477" s="236"/>
      <c r="AA477" s="236"/>
      <c r="AB477" s="236"/>
      <c r="AC477" s="236"/>
      <c r="AD477" s="236"/>
    </row>
    <row r="478" spans="1:30" ht="15.75" customHeight="1" x14ac:dyDescent="0.25">
      <c r="A478" s="236"/>
      <c r="B478" s="236"/>
      <c r="C478" s="236"/>
      <c r="D478" s="236"/>
      <c r="E478" s="236"/>
      <c r="F478" s="236"/>
      <c r="G478" s="237"/>
      <c r="H478" s="236"/>
      <c r="I478" s="236"/>
      <c r="J478" s="236"/>
      <c r="K478" s="236"/>
      <c r="L478" s="236"/>
      <c r="M478" s="236"/>
      <c r="N478" s="236"/>
      <c r="O478" s="236"/>
      <c r="P478" s="236"/>
      <c r="Q478" s="236"/>
      <c r="R478" s="236"/>
      <c r="S478" s="236"/>
      <c r="T478" s="236"/>
      <c r="U478" s="236"/>
      <c r="V478" s="236"/>
      <c r="W478" s="236"/>
      <c r="X478" s="236"/>
      <c r="Y478" s="236"/>
      <c r="Z478" s="236"/>
      <c r="AA478" s="236"/>
      <c r="AB478" s="236"/>
      <c r="AC478" s="236"/>
      <c r="AD478" s="236"/>
    </row>
    <row r="479" spans="1:30" ht="15.75" customHeight="1" x14ac:dyDescent="0.25">
      <c r="A479" s="236"/>
      <c r="B479" s="236"/>
      <c r="C479" s="236"/>
      <c r="D479" s="236"/>
      <c r="E479" s="236"/>
      <c r="F479" s="236"/>
      <c r="G479" s="237"/>
      <c r="H479" s="236"/>
      <c r="I479" s="236"/>
      <c r="J479" s="236"/>
      <c r="K479" s="236"/>
      <c r="L479" s="236"/>
      <c r="M479" s="236"/>
      <c r="N479" s="236"/>
      <c r="O479" s="236"/>
      <c r="P479" s="236"/>
      <c r="Q479" s="236"/>
      <c r="R479" s="236"/>
      <c r="S479" s="236"/>
      <c r="T479" s="236"/>
      <c r="U479" s="236"/>
      <c r="V479" s="236"/>
      <c r="W479" s="236"/>
      <c r="X479" s="236"/>
      <c r="Y479" s="236"/>
      <c r="Z479" s="236"/>
      <c r="AA479" s="236"/>
      <c r="AB479" s="236"/>
      <c r="AC479" s="236"/>
      <c r="AD479" s="236"/>
    </row>
    <row r="480" spans="1:30" ht="15.75" customHeight="1" x14ac:dyDescent="0.25">
      <c r="A480" s="236"/>
      <c r="B480" s="236"/>
      <c r="C480" s="236"/>
      <c r="D480" s="236"/>
      <c r="E480" s="236"/>
      <c r="F480" s="236"/>
      <c r="G480" s="237"/>
      <c r="H480" s="236"/>
      <c r="I480" s="236"/>
      <c r="J480" s="236"/>
      <c r="K480" s="236"/>
      <c r="L480" s="236"/>
      <c r="M480" s="236"/>
      <c r="N480" s="236"/>
      <c r="O480" s="236"/>
      <c r="P480" s="236"/>
      <c r="Q480" s="236"/>
      <c r="R480" s="236"/>
      <c r="S480" s="236"/>
      <c r="T480" s="236"/>
      <c r="U480" s="236"/>
      <c r="V480" s="236"/>
      <c r="W480" s="236"/>
      <c r="X480" s="236"/>
      <c r="Y480" s="236"/>
      <c r="Z480" s="236"/>
      <c r="AA480" s="236"/>
      <c r="AB480" s="236"/>
      <c r="AC480" s="236"/>
      <c r="AD480" s="236"/>
    </row>
    <row r="481" spans="1:30" ht="15.75" customHeight="1" x14ac:dyDescent="0.25">
      <c r="A481" s="236"/>
      <c r="B481" s="236"/>
      <c r="C481" s="236"/>
      <c r="D481" s="236"/>
      <c r="E481" s="236"/>
      <c r="F481" s="236"/>
      <c r="G481" s="237"/>
      <c r="H481" s="236"/>
      <c r="I481" s="236"/>
      <c r="J481" s="236"/>
      <c r="K481" s="236"/>
      <c r="L481" s="236"/>
      <c r="M481" s="236"/>
      <c r="N481" s="236"/>
      <c r="O481" s="236"/>
      <c r="P481" s="236"/>
      <c r="Q481" s="236"/>
      <c r="R481" s="236"/>
      <c r="S481" s="236"/>
      <c r="T481" s="236"/>
      <c r="U481" s="236"/>
      <c r="V481" s="236"/>
      <c r="W481" s="236"/>
      <c r="X481" s="236"/>
      <c r="Y481" s="236"/>
      <c r="Z481" s="236"/>
      <c r="AA481" s="236"/>
      <c r="AB481" s="236"/>
      <c r="AC481" s="236"/>
      <c r="AD481" s="236"/>
    </row>
    <row r="482" spans="1:30" ht="15.75" customHeight="1" x14ac:dyDescent="0.25">
      <c r="A482" s="236"/>
      <c r="B482" s="236"/>
      <c r="C482" s="236"/>
      <c r="D482" s="236"/>
      <c r="E482" s="236"/>
      <c r="F482" s="236"/>
      <c r="G482" s="237"/>
      <c r="H482" s="236"/>
      <c r="I482" s="236"/>
      <c r="J482" s="236"/>
      <c r="K482" s="236"/>
      <c r="L482" s="236"/>
      <c r="M482" s="236"/>
      <c r="N482" s="236"/>
      <c r="O482" s="236"/>
      <c r="P482" s="236"/>
      <c r="Q482" s="236"/>
      <c r="R482" s="236"/>
      <c r="S482" s="236"/>
      <c r="T482" s="236"/>
      <c r="U482" s="236"/>
      <c r="V482" s="236"/>
      <c r="W482" s="236"/>
      <c r="X482" s="236"/>
      <c r="Y482" s="236"/>
      <c r="Z482" s="236"/>
      <c r="AA482" s="236"/>
      <c r="AB482" s="236"/>
      <c r="AC482" s="236"/>
      <c r="AD482" s="236"/>
    </row>
    <row r="483" spans="1:30" ht="15.75" customHeight="1" x14ac:dyDescent="0.25">
      <c r="A483" s="236"/>
      <c r="B483" s="236"/>
      <c r="C483" s="236"/>
      <c r="D483" s="236"/>
      <c r="E483" s="236"/>
      <c r="F483" s="236"/>
      <c r="G483" s="237"/>
      <c r="H483" s="236"/>
      <c r="I483" s="236"/>
      <c r="J483" s="236"/>
      <c r="K483" s="236"/>
      <c r="L483" s="236"/>
      <c r="M483" s="236"/>
      <c r="N483" s="236"/>
      <c r="O483" s="236"/>
      <c r="P483" s="236"/>
      <c r="Q483" s="236"/>
      <c r="R483" s="236"/>
      <c r="S483" s="236"/>
      <c r="T483" s="236"/>
      <c r="U483" s="236"/>
      <c r="V483" s="236"/>
      <c r="W483" s="236"/>
      <c r="X483" s="236"/>
      <c r="Y483" s="236"/>
      <c r="Z483" s="236"/>
      <c r="AA483" s="236"/>
      <c r="AB483" s="236"/>
      <c r="AC483" s="236"/>
      <c r="AD483" s="236"/>
    </row>
    <row r="484" spans="1:30" ht="15.75" customHeight="1" x14ac:dyDescent="0.25">
      <c r="A484" s="236"/>
      <c r="B484" s="236"/>
      <c r="C484" s="236"/>
      <c r="D484" s="236"/>
      <c r="E484" s="236"/>
      <c r="F484" s="236"/>
      <c r="G484" s="237"/>
      <c r="H484" s="236"/>
      <c r="I484" s="236"/>
      <c r="J484" s="236"/>
      <c r="K484" s="236"/>
      <c r="L484" s="236"/>
      <c r="M484" s="236"/>
      <c r="N484" s="236"/>
      <c r="O484" s="236"/>
      <c r="P484" s="236"/>
      <c r="Q484" s="236"/>
      <c r="R484" s="236"/>
      <c r="S484" s="236"/>
      <c r="T484" s="236"/>
      <c r="U484" s="236"/>
      <c r="V484" s="236"/>
      <c r="W484" s="236"/>
      <c r="X484" s="236"/>
      <c r="Y484" s="236"/>
      <c r="Z484" s="236"/>
      <c r="AA484" s="236"/>
      <c r="AB484" s="236"/>
      <c r="AC484" s="236"/>
      <c r="AD484" s="236"/>
    </row>
    <row r="485" spans="1:30" ht="15.75" customHeight="1" x14ac:dyDescent="0.25">
      <c r="A485" s="236"/>
      <c r="B485" s="236"/>
      <c r="C485" s="236"/>
      <c r="D485" s="236"/>
      <c r="E485" s="236"/>
      <c r="F485" s="236"/>
      <c r="G485" s="237"/>
      <c r="H485" s="236"/>
      <c r="I485" s="236"/>
      <c r="J485" s="236"/>
      <c r="K485" s="236"/>
      <c r="L485" s="236"/>
      <c r="M485" s="236"/>
      <c r="N485" s="236"/>
      <c r="O485" s="236"/>
      <c r="P485" s="236"/>
      <c r="Q485" s="236"/>
      <c r="R485" s="236"/>
      <c r="S485" s="236"/>
      <c r="T485" s="236"/>
      <c r="U485" s="236"/>
      <c r="V485" s="236"/>
      <c r="W485" s="236"/>
      <c r="X485" s="236"/>
      <c r="Y485" s="236"/>
      <c r="Z485" s="236"/>
      <c r="AA485" s="236"/>
      <c r="AB485" s="236"/>
      <c r="AC485" s="236"/>
      <c r="AD485" s="236"/>
    </row>
    <row r="486" spans="1:30" ht="15.75" customHeight="1" x14ac:dyDescent="0.25">
      <c r="A486" s="236"/>
      <c r="B486" s="236"/>
      <c r="C486" s="236"/>
      <c r="D486" s="236"/>
      <c r="E486" s="236"/>
      <c r="F486" s="236"/>
      <c r="G486" s="237"/>
      <c r="H486" s="236"/>
      <c r="I486" s="236"/>
      <c r="J486" s="236"/>
      <c r="K486" s="236"/>
      <c r="L486" s="236"/>
      <c r="M486" s="236"/>
      <c r="N486" s="236"/>
      <c r="O486" s="236"/>
      <c r="P486" s="236"/>
      <c r="Q486" s="236"/>
      <c r="R486" s="236"/>
      <c r="S486" s="236"/>
      <c r="T486" s="236"/>
      <c r="U486" s="236"/>
      <c r="V486" s="236"/>
      <c r="W486" s="236"/>
      <c r="X486" s="236"/>
      <c r="Y486" s="236"/>
      <c r="Z486" s="236"/>
      <c r="AA486" s="236"/>
      <c r="AB486" s="236"/>
      <c r="AC486" s="236"/>
      <c r="AD486" s="236"/>
    </row>
    <row r="487" spans="1:30" ht="15.75" customHeight="1" x14ac:dyDescent="0.25">
      <c r="A487" s="236"/>
      <c r="B487" s="236"/>
      <c r="C487" s="236"/>
      <c r="D487" s="236"/>
      <c r="E487" s="236"/>
      <c r="F487" s="236"/>
      <c r="G487" s="237"/>
      <c r="H487" s="236"/>
      <c r="I487" s="236"/>
      <c r="J487" s="236"/>
      <c r="K487" s="236"/>
      <c r="L487" s="236"/>
      <c r="M487" s="236"/>
      <c r="N487" s="236"/>
      <c r="O487" s="236"/>
      <c r="P487" s="236"/>
      <c r="Q487" s="236"/>
      <c r="R487" s="236"/>
      <c r="S487" s="236"/>
      <c r="T487" s="236"/>
      <c r="U487" s="236"/>
      <c r="V487" s="236"/>
      <c r="W487" s="236"/>
      <c r="X487" s="236"/>
      <c r="Y487" s="236"/>
      <c r="Z487" s="236"/>
      <c r="AA487" s="236"/>
      <c r="AB487" s="236"/>
      <c r="AC487" s="236"/>
      <c r="AD487" s="236"/>
    </row>
    <row r="488" spans="1:30" ht="15.75" customHeight="1" x14ac:dyDescent="0.25">
      <c r="A488" s="236"/>
      <c r="B488" s="236"/>
      <c r="C488" s="236"/>
      <c r="D488" s="236"/>
      <c r="E488" s="236"/>
      <c r="F488" s="236"/>
      <c r="G488" s="237"/>
      <c r="H488" s="236"/>
      <c r="I488" s="236"/>
      <c r="J488" s="236"/>
      <c r="K488" s="236"/>
      <c r="L488" s="236"/>
      <c r="M488" s="236"/>
      <c r="N488" s="236"/>
      <c r="O488" s="236"/>
      <c r="P488" s="236"/>
      <c r="Q488" s="236"/>
      <c r="R488" s="236"/>
      <c r="S488" s="236"/>
      <c r="T488" s="236"/>
      <c r="U488" s="236"/>
      <c r="V488" s="236"/>
      <c r="W488" s="236"/>
      <c r="X488" s="236"/>
      <c r="Y488" s="236"/>
      <c r="Z488" s="236"/>
      <c r="AA488" s="236"/>
      <c r="AB488" s="236"/>
      <c r="AC488" s="236"/>
      <c r="AD488" s="236"/>
    </row>
    <row r="489" spans="1:30" ht="15.75" customHeight="1" x14ac:dyDescent="0.25">
      <c r="A489" s="236"/>
      <c r="B489" s="236"/>
      <c r="C489" s="236"/>
      <c r="D489" s="236"/>
      <c r="E489" s="236"/>
      <c r="F489" s="236"/>
      <c r="G489" s="237"/>
      <c r="H489" s="236"/>
      <c r="I489" s="236"/>
      <c r="J489" s="236"/>
      <c r="K489" s="236"/>
      <c r="L489" s="236"/>
      <c r="M489" s="236"/>
      <c r="N489" s="236"/>
      <c r="O489" s="236"/>
      <c r="P489" s="236"/>
      <c r="Q489" s="236"/>
      <c r="R489" s="236"/>
      <c r="S489" s="236"/>
      <c r="T489" s="236"/>
      <c r="U489" s="236"/>
      <c r="V489" s="236"/>
      <c r="W489" s="236"/>
      <c r="X489" s="236"/>
      <c r="Y489" s="236"/>
      <c r="Z489" s="236"/>
      <c r="AA489" s="236"/>
      <c r="AB489" s="236"/>
      <c r="AC489" s="236"/>
      <c r="AD489" s="236"/>
    </row>
    <row r="490" spans="1:30" ht="15.75" customHeight="1" x14ac:dyDescent="0.25">
      <c r="A490" s="236"/>
      <c r="B490" s="236"/>
      <c r="C490" s="236"/>
      <c r="D490" s="236"/>
      <c r="E490" s="236"/>
      <c r="F490" s="236"/>
      <c r="G490" s="237"/>
      <c r="H490" s="236"/>
      <c r="I490" s="236"/>
      <c r="J490" s="236"/>
      <c r="K490" s="236"/>
      <c r="L490" s="236"/>
      <c r="M490" s="236"/>
      <c r="N490" s="236"/>
      <c r="O490" s="236"/>
      <c r="P490" s="236"/>
      <c r="Q490" s="236"/>
      <c r="R490" s="236"/>
      <c r="S490" s="236"/>
      <c r="T490" s="236"/>
      <c r="U490" s="236"/>
      <c r="V490" s="236"/>
      <c r="W490" s="236"/>
      <c r="X490" s="236"/>
      <c r="Y490" s="236"/>
      <c r="Z490" s="236"/>
      <c r="AA490" s="236"/>
      <c r="AB490" s="236"/>
      <c r="AC490" s="236"/>
      <c r="AD490" s="236"/>
    </row>
    <row r="491" spans="1:30" ht="15.75" customHeight="1" x14ac:dyDescent="0.25">
      <c r="A491" s="236"/>
      <c r="B491" s="236"/>
      <c r="C491" s="236"/>
      <c r="D491" s="236"/>
      <c r="E491" s="236"/>
      <c r="F491" s="236"/>
      <c r="G491" s="237"/>
      <c r="H491" s="236"/>
      <c r="I491" s="236"/>
      <c r="J491" s="236"/>
      <c r="K491" s="236"/>
      <c r="L491" s="236"/>
      <c r="M491" s="236"/>
      <c r="N491" s="236"/>
      <c r="O491" s="236"/>
      <c r="P491" s="236"/>
      <c r="Q491" s="236"/>
      <c r="R491" s="236"/>
      <c r="S491" s="236"/>
      <c r="T491" s="236"/>
      <c r="U491" s="236"/>
      <c r="V491" s="236"/>
      <c r="W491" s="236"/>
      <c r="X491" s="236"/>
      <c r="Y491" s="236"/>
      <c r="Z491" s="236"/>
      <c r="AA491" s="236"/>
      <c r="AB491" s="236"/>
      <c r="AC491" s="236"/>
      <c r="AD491" s="236"/>
    </row>
    <row r="492" spans="1:30" ht="15.75" customHeight="1" x14ac:dyDescent="0.25">
      <c r="A492" s="236"/>
      <c r="B492" s="236"/>
      <c r="C492" s="236"/>
      <c r="D492" s="236"/>
      <c r="E492" s="236"/>
      <c r="F492" s="236"/>
      <c r="G492" s="237"/>
      <c r="H492" s="236"/>
      <c r="I492" s="236"/>
      <c r="J492" s="236"/>
      <c r="K492" s="236"/>
      <c r="L492" s="236"/>
      <c r="M492" s="236"/>
      <c r="N492" s="236"/>
      <c r="O492" s="236"/>
      <c r="P492" s="236"/>
      <c r="Q492" s="236"/>
      <c r="R492" s="236"/>
      <c r="S492" s="236"/>
      <c r="T492" s="236"/>
      <c r="U492" s="236"/>
      <c r="V492" s="236"/>
      <c r="W492" s="236"/>
      <c r="X492" s="236"/>
      <c r="Y492" s="236"/>
      <c r="Z492" s="236"/>
      <c r="AA492" s="236"/>
      <c r="AB492" s="236"/>
      <c r="AC492" s="236"/>
      <c r="AD492" s="236"/>
    </row>
    <row r="493" spans="1:30" ht="15.75" customHeight="1" x14ac:dyDescent="0.25">
      <c r="A493" s="236"/>
      <c r="B493" s="236"/>
      <c r="C493" s="236"/>
      <c r="D493" s="236"/>
      <c r="E493" s="236"/>
      <c r="F493" s="236"/>
      <c r="G493" s="237"/>
      <c r="H493" s="236"/>
      <c r="I493" s="236"/>
      <c r="J493" s="236"/>
      <c r="K493" s="236"/>
      <c r="L493" s="236"/>
      <c r="M493" s="236"/>
      <c r="N493" s="236"/>
      <c r="O493" s="236"/>
      <c r="P493" s="236"/>
      <c r="Q493" s="236"/>
      <c r="R493" s="236"/>
      <c r="S493" s="236"/>
      <c r="T493" s="236"/>
      <c r="U493" s="236"/>
      <c r="V493" s="236"/>
      <c r="W493" s="236"/>
      <c r="X493" s="236"/>
      <c r="Y493" s="236"/>
      <c r="Z493" s="236"/>
      <c r="AA493" s="236"/>
      <c r="AB493" s="236"/>
      <c r="AC493" s="236"/>
      <c r="AD493" s="236"/>
    </row>
    <row r="494" spans="1:30" ht="15.75" customHeight="1" x14ac:dyDescent="0.25">
      <c r="A494" s="236"/>
      <c r="B494" s="236"/>
      <c r="C494" s="236"/>
      <c r="D494" s="236"/>
      <c r="E494" s="236"/>
      <c r="F494" s="236"/>
      <c r="G494" s="237"/>
      <c r="H494" s="236"/>
      <c r="I494" s="236"/>
      <c r="J494" s="236"/>
      <c r="K494" s="236"/>
      <c r="L494" s="236"/>
      <c r="M494" s="236"/>
      <c r="N494" s="236"/>
      <c r="O494" s="236"/>
      <c r="P494" s="236"/>
      <c r="Q494" s="236"/>
      <c r="R494" s="236"/>
      <c r="S494" s="236"/>
      <c r="T494" s="236"/>
      <c r="U494" s="236"/>
      <c r="V494" s="236"/>
      <c r="W494" s="236"/>
      <c r="X494" s="236"/>
      <c r="Y494" s="236"/>
      <c r="Z494" s="236"/>
      <c r="AA494" s="236"/>
      <c r="AB494" s="236"/>
      <c r="AC494" s="236"/>
      <c r="AD494" s="236"/>
    </row>
    <row r="495" spans="1:30" ht="15.75" customHeight="1" x14ac:dyDescent="0.25">
      <c r="A495" s="236"/>
      <c r="B495" s="236"/>
      <c r="C495" s="236"/>
      <c r="D495" s="236"/>
      <c r="E495" s="236"/>
      <c r="F495" s="236"/>
      <c r="G495" s="237"/>
      <c r="H495" s="236"/>
      <c r="I495" s="236"/>
      <c r="J495" s="236"/>
      <c r="K495" s="236"/>
      <c r="L495" s="236"/>
      <c r="M495" s="236"/>
      <c r="N495" s="236"/>
      <c r="O495" s="236"/>
      <c r="P495" s="236"/>
      <c r="Q495" s="236"/>
      <c r="R495" s="236"/>
      <c r="S495" s="236"/>
      <c r="T495" s="236"/>
      <c r="U495" s="236"/>
      <c r="V495" s="236"/>
      <c r="W495" s="236"/>
      <c r="X495" s="236"/>
      <c r="Y495" s="236"/>
      <c r="Z495" s="236"/>
      <c r="AA495" s="236"/>
      <c r="AB495" s="236"/>
      <c r="AC495" s="236"/>
      <c r="AD495" s="236"/>
    </row>
    <row r="496" spans="1:30" ht="15.75" customHeight="1" x14ac:dyDescent="0.25">
      <c r="A496" s="236"/>
      <c r="B496" s="236"/>
      <c r="C496" s="236"/>
      <c r="D496" s="236"/>
      <c r="E496" s="236"/>
      <c r="F496" s="236"/>
      <c r="G496" s="237"/>
      <c r="H496" s="236"/>
      <c r="I496" s="236"/>
      <c r="J496" s="236"/>
      <c r="K496" s="236"/>
      <c r="L496" s="236"/>
      <c r="M496" s="236"/>
      <c r="N496" s="236"/>
      <c r="O496" s="236"/>
      <c r="P496" s="236"/>
      <c r="Q496" s="236"/>
      <c r="R496" s="236"/>
      <c r="S496" s="236"/>
      <c r="T496" s="236"/>
      <c r="U496" s="236"/>
      <c r="V496" s="236"/>
      <c r="W496" s="236"/>
      <c r="X496" s="236"/>
      <c r="Y496" s="236"/>
      <c r="Z496" s="236"/>
      <c r="AA496" s="236"/>
      <c r="AB496" s="236"/>
      <c r="AC496" s="236"/>
      <c r="AD496" s="236"/>
    </row>
    <row r="497" spans="1:30" ht="15.75" customHeight="1" x14ac:dyDescent="0.25">
      <c r="A497" s="236"/>
      <c r="B497" s="236"/>
      <c r="C497" s="236"/>
      <c r="D497" s="236"/>
      <c r="E497" s="236"/>
      <c r="F497" s="236"/>
      <c r="G497" s="237"/>
      <c r="H497" s="236"/>
      <c r="I497" s="236"/>
      <c r="J497" s="236"/>
      <c r="K497" s="236"/>
      <c r="L497" s="236"/>
      <c r="M497" s="236"/>
      <c r="N497" s="236"/>
      <c r="O497" s="236"/>
      <c r="P497" s="236"/>
      <c r="Q497" s="236"/>
      <c r="R497" s="236"/>
      <c r="S497" s="236"/>
      <c r="T497" s="236"/>
      <c r="U497" s="236"/>
      <c r="V497" s="236"/>
      <c r="W497" s="236"/>
      <c r="X497" s="236"/>
      <c r="Y497" s="236"/>
      <c r="Z497" s="236"/>
      <c r="AA497" s="236"/>
      <c r="AB497" s="236"/>
      <c r="AC497" s="236"/>
      <c r="AD497" s="236"/>
    </row>
    <row r="498" spans="1:30" ht="15.75" customHeight="1" x14ac:dyDescent="0.25">
      <c r="A498" s="236"/>
      <c r="B498" s="236"/>
      <c r="C498" s="236"/>
      <c r="D498" s="236"/>
      <c r="E498" s="236"/>
      <c r="F498" s="236"/>
      <c r="G498" s="237"/>
      <c r="H498" s="236"/>
      <c r="I498" s="236"/>
      <c r="J498" s="236"/>
      <c r="K498" s="236"/>
      <c r="L498" s="236"/>
      <c r="M498" s="236"/>
      <c r="N498" s="236"/>
      <c r="O498" s="236"/>
      <c r="P498" s="236"/>
      <c r="Q498" s="236"/>
      <c r="R498" s="236"/>
      <c r="S498" s="236"/>
      <c r="T498" s="236"/>
      <c r="U498" s="236"/>
      <c r="V498" s="236"/>
      <c r="W498" s="236"/>
      <c r="X498" s="236"/>
      <c r="Y498" s="236"/>
      <c r="Z498" s="236"/>
      <c r="AA498" s="236"/>
      <c r="AB498" s="236"/>
      <c r="AC498" s="236"/>
      <c r="AD498" s="236"/>
    </row>
    <row r="499" spans="1:30" ht="15.75" customHeight="1" x14ac:dyDescent="0.25">
      <c r="A499" s="236"/>
      <c r="B499" s="236"/>
      <c r="C499" s="236"/>
      <c r="D499" s="236"/>
      <c r="E499" s="236"/>
      <c r="F499" s="236"/>
      <c r="G499" s="237"/>
      <c r="H499" s="236"/>
      <c r="I499" s="236"/>
      <c r="J499" s="236"/>
      <c r="K499" s="236"/>
      <c r="L499" s="236"/>
      <c r="M499" s="236"/>
      <c r="N499" s="236"/>
      <c r="O499" s="236"/>
      <c r="P499" s="236"/>
      <c r="Q499" s="236"/>
      <c r="R499" s="236"/>
      <c r="S499" s="236"/>
      <c r="T499" s="236"/>
      <c r="U499" s="236"/>
      <c r="V499" s="236"/>
      <c r="W499" s="236"/>
      <c r="X499" s="236"/>
      <c r="Y499" s="236"/>
      <c r="Z499" s="236"/>
      <c r="AA499" s="236"/>
      <c r="AB499" s="236"/>
      <c r="AC499" s="236"/>
      <c r="AD499" s="236"/>
    </row>
    <row r="500" spans="1:30" ht="15.75" customHeight="1" x14ac:dyDescent="0.25">
      <c r="A500" s="236"/>
      <c r="B500" s="236"/>
      <c r="C500" s="236"/>
      <c r="D500" s="236"/>
      <c r="E500" s="236"/>
      <c r="F500" s="236"/>
      <c r="G500" s="237"/>
      <c r="H500" s="236"/>
      <c r="I500" s="236"/>
      <c r="J500" s="236"/>
      <c r="K500" s="236"/>
      <c r="L500" s="236"/>
      <c r="M500" s="236"/>
      <c r="N500" s="236"/>
      <c r="O500" s="236"/>
      <c r="P500" s="236"/>
      <c r="Q500" s="236"/>
      <c r="R500" s="236"/>
      <c r="S500" s="236"/>
      <c r="T500" s="236"/>
      <c r="U500" s="236"/>
      <c r="V500" s="236"/>
      <c r="W500" s="236"/>
      <c r="X500" s="236"/>
      <c r="Y500" s="236"/>
      <c r="Z500" s="236"/>
      <c r="AA500" s="236"/>
      <c r="AB500" s="236"/>
      <c r="AC500" s="236"/>
      <c r="AD500" s="236"/>
    </row>
    <row r="501" spans="1:30" ht="15.75" customHeight="1" x14ac:dyDescent="0.25">
      <c r="A501" s="236"/>
      <c r="B501" s="236"/>
      <c r="C501" s="236"/>
      <c r="D501" s="236"/>
      <c r="E501" s="236"/>
      <c r="F501" s="236"/>
      <c r="G501" s="237"/>
      <c r="H501" s="236"/>
      <c r="I501" s="236"/>
      <c r="J501" s="236"/>
      <c r="K501" s="236"/>
      <c r="L501" s="236"/>
      <c r="M501" s="236"/>
      <c r="N501" s="236"/>
      <c r="O501" s="236"/>
      <c r="P501" s="236"/>
      <c r="Q501" s="236"/>
      <c r="R501" s="236"/>
      <c r="S501" s="236"/>
      <c r="T501" s="236"/>
      <c r="U501" s="236"/>
      <c r="V501" s="236"/>
      <c r="W501" s="236"/>
      <c r="X501" s="236"/>
      <c r="Y501" s="236"/>
      <c r="Z501" s="236"/>
      <c r="AA501" s="236"/>
      <c r="AB501" s="236"/>
      <c r="AC501" s="236"/>
      <c r="AD501" s="236"/>
    </row>
    <row r="502" spans="1:30" ht="15.75" customHeight="1" x14ac:dyDescent="0.25">
      <c r="A502" s="236"/>
      <c r="B502" s="236"/>
      <c r="C502" s="236"/>
      <c r="D502" s="236"/>
      <c r="E502" s="236"/>
      <c r="F502" s="236"/>
      <c r="G502" s="237"/>
      <c r="H502" s="236"/>
      <c r="I502" s="236"/>
      <c r="J502" s="236"/>
      <c r="K502" s="236"/>
      <c r="L502" s="236"/>
      <c r="M502" s="236"/>
      <c r="N502" s="236"/>
      <c r="O502" s="236"/>
      <c r="P502" s="236"/>
      <c r="Q502" s="236"/>
      <c r="R502" s="236"/>
      <c r="S502" s="236"/>
      <c r="T502" s="236"/>
      <c r="U502" s="236"/>
      <c r="V502" s="236"/>
      <c r="W502" s="236"/>
      <c r="X502" s="236"/>
      <c r="Y502" s="236"/>
      <c r="Z502" s="236"/>
      <c r="AA502" s="236"/>
      <c r="AB502" s="236"/>
      <c r="AC502" s="236"/>
      <c r="AD502" s="236"/>
    </row>
    <row r="503" spans="1:30" ht="15.75" customHeight="1" x14ac:dyDescent="0.25">
      <c r="A503" s="236"/>
      <c r="B503" s="236"/>
      <c r="C503" s="236"/>
      <c r="D503" s="236"/>
      <c r="E503" s="236"/>
      <c r="F503" s="236"/>
      <c r="G503" s="237"/>
      <c r="H503" s="236"/>
      <c r="I503" s="236"/>
      <c r="J503" s="236"/>
      <c r="K503" s="236"/>
      <c r="L503" s="236"/>
      <c r="M503" s="236"/>
      <c r="N503" s="236"/>
      <c r="O503" s="236"/>
      <c r="P503" s="236"/>
      <c r="Q503" s="236"/>
      <c r="R503" s="236"/>
      <c r="S503" s="236"/>
      <c r="T503" s="236"/>
      <c r="U503" s="236"/>
      <c r="V503" s="236"/>
      <c r="W503" s="236"/>
      <c r="X503" s="236"/>
      <c r="Y503" s="236"/>
      <c r="Z503" s="236"/>
      <c r="AA503" s="236"/>
      <c r="AB503" s="236"/>
      <c r="AC503" s="236"/>
      <c r="AD503" s="236"/>
    </row>
    <row r="504" spans="1:30" ht="15.75" customHeight="1" x14ac:dyDescent="0.25">
      <c r="A504" s="236"/>
      <c r="B504" s="236"/>
      <c r="C504" s="236"/>
      <c r="D504" s="236"/>
      <c r="E504" s="236"/>
      <c r="F504" s="236"/>
      <c r="G504" s="237"/>
      <c r="H504" s="236"/>
      <c r="I504" s="236"/>
      <c r="J504" s="236"/>
      <c r="K504" s="236"/>
      <c r="L504" s="236"/>
      <c r="M504" s="236"/>
      <c r="N504" s="236"/>
      <c r="O504" s="236"/>
      <c r="P504" s="236"/>
      <c r="Q504" s="236"/>
      <c r="R504" s="236"/>
      <c r="S504" s="236"/>
      <c r="T504" s="236"/>
      <c r="U504" s="236"/>
      <c r="V504" s="236"/>
      <c r="W504" s="236"/>
      <c r="X504" s="236"/>
      <c r="Y504" s="236"/>
      <c r="Z504" s="236"/>
      <c r="AA504" s="236"/>
      <c r="AB504" s="236"/>
      <c r="AC504" s="236"/>
      <c r="AD504" s="236"/>
    </row>
    <row r="505" spans="1:30" ht="15.75" customHeight="1" x14ac:dyDescent="0.25">
      <c r="A505" s="236"/>
      <c r="B505" s="236"/>
      <c r="C505" s="236"/>
      <c r="D505" s="236"/>
      <c r="E505" s="236"/>
      <c r="F505" s="236"/>
      <c r="G505" s="237"/>
      <c r="H505" s="236"/>
      <c r="I505" s="236"/>
      <c r="J505" s="236"/>
      <c r="K505" s="236"/>
      <c r="L505" s="236"/>
      <c r="M505" s="236"/>
      <c r="N505" s="236"/>
      <c r="O505" s="236"/>
      <c r="P505" s="236"/>
      <c r="Q505" s="236"/>
      <c r="R505" s="236"/>
      <c r="S505" s="236"/>
      <c r="T505" s="236"/>
      <c r="U505" s="236"/>
      <c r="V505" s="236"/>
      <c r="W505" s="236"/>
      <c r="X505" s="236"/>
      <c r="Y505" s="236"/>
      <c r="Z505" s="236"/>
      <c r="AA505" s="236"/>
      <c r="AB505" s="236"/>
      <c r="AC505" s="236"/>
      <c r="AD505" s="236"/>
    </row>
    <row r="506" spans="1:30" ht="15.75" customHeight="1" x14ac:dyDescent="0.25">
      <c r="A506" s="236"/>
      <c r="B506" s="236"/>
      <c r="C506" s="236"/>
      <c r="D506" s="236"/>
      <c r="E506" s="236"/>
      <c r="F506" s="236"/>
      <c r="G506" s="237"/>
      <c r="H506" s="236"/>
      <c r="I506" s="236"/>
      <c r="J506" s="236"/>
      <c r="K506" s="236"/>
      <c r="L506" s="236"/>
      <c r="M506" s="236"/>
      <c r="N506" s="236"/>
      <c r="O506" s="236"/>
      <c r="P506" s="236"/>
      <c r="Q506" s="236"/>
      <c r="R506" s="236"/>
      <c r="S506" s="236"/>
      <c r="T506" s="236"/>
      <c r="U506" s="236"/>
      <c r="V506" s="236"/>
      <c r="W506" s="236"/>
      <c r="X506" s="236"/>
      <c r="Y506" s="236"/>
      <c r="Z506" s="236"/>
      <c r="AA506" s="236"/>
      <c r="AB506" s="236"/>
      <c r="AC506" s="236"/>
      <c r="AD506" s="236"/>
    </row>
    <row r="507" spans="1:30" ht="15.75" customHeight="1" x14ac:dyDescent="0.25">
      <c r="A507" s="236"/>
      <c r="B507" s="236"/>
      <c r="C507" s="236"/>
      <c r="D507" s="236"/>
      <c r="E507" s="236"/>
      <c r="F507" s="236"/>
      <c r="G507" s="237"/>
      <c r="H507" s="236"/>
      <c r="I507" s="236"/>
      <c r="J507" s="236"/>
      <c r="K507" s="236"/>
      <c r="L507" s="236"/>
      <c r="M507" s="236"/>
      <c r="N507" s="236"/>
      <c r="O507" s="236"/>
      <c r="P507" s="236"/>
      <c r="Q507" s="236"/>
      <c r="R507" s="236"/>
      <c r="S507" s="236"/>
      <c r="T507" s="236"/>
      <c r="U507" s="236"/>
      <c r="V507" s="236"/>
      <c r="W507" s="236"/>
      <c r="X507" s="236"/>
      <c r="Y507" s="236"/>
      <c r="Z507" s="236"/>
      <c r="AA507" s="236"/>
      <c r="AB507" s="236"/>
      <c r="AC507" s="236"/>
      <c r="AD507" s="236"/>
    </row>
    <row r="508" spans="1:30" ht="15.75" customHeight="1" x14ac:dyDescent="0.25">
      <c r="A508" s="236"/>
      <c r="B508" s="236"/>
      <c r="C508" s="236"/>
      <c r="D508" s="236"/>
      <c r="E508" s="236"/>
      <c r="F508" s="236"/>
      <c r="G508" s="237"/>
      <c r="H508" s="236"/>
      <c r="I508" s="236"/>
      <c r="J508" s="236"/>
      <c r="K508" s="236"/>
      <c r="L508" s="236"/>
      <c r="M508" s="236"/>
      <c r="N508" s="236"/>
      <c r="O508" s="236"/>
      <c r="P508" s="236"/>
      <c r="Q508" s="236"/>
      <c r="R508" s="236"/>
      <c r="S508" s="236"/>
      <c r="T508" s="236"/>
      <c r="U508" s="236"/>
      <c r="V508" s="236"/>
      <c r="W508" s="236"/>
      <c r="X508" s="236"/>
      <c r="Y508" s="236"/>
      <c r="Z508" s="236"/>
      <c r="AA508" s="236"/>
      <c r="AB508" s="236"/>
      <c r="AC508" s="236"/>
      <c r="AD508" s="236"/>
    </row>
    <row r="509" spans="1:30" ht="15.75" customHeight="1" x14ac:dyDescent="0.25">
      <c r="A509" s="236"/>
      <c r="B509" s="236"/>
      <c r="C509" s="236"/>
      <c r="D509" s="236"/>
      <c r="E509" s="236"/>
      <c r="F509" s="236"/>
      <c r="G509" s="237"/>
      <c r="H509" s="236"/>
      <c r="I509" s="236"/>
      <c r="J509" s="236"/>
      <c r="K509" s="236"/>
      <c r="L509" s="236"/>
      <c r="M509" s="236"/>
      <c r="N509" s="236"/>
      <c r="O509" s="236"/>
      <c r="P509" s="236"/>
      <c r="Q509" s="236"/>
      <c r="R509" s="236"/>
      <c r="S509" s="236"/>
      <c r="T509" s="236"/>
      <c r="U509" s="236"/>
      <c r="V509" s="236"/>
      <c r="W509" s="236"/>
      <c r="X509" s="236"/>
      <c r="Y509" s="236"/>
      <c r="Z509" s="236"/>
      <c r="AA509" s="236"/>
      <c r="AB509" s="236"/>
      <c r="AC509" s="236"/>
      <c r="AD509" s="236"/>
    </row>
    <row r="510" spans="1:30" ht="15.75" customHeight="1" x14ac:dyDescent="0.25">
      <c r="A510" s="236"/>
      <c r="B510" s="236"/>
      <c r="C510" s="236"/>
      <c r="D510" s="236"/>
      <c r="E510" s="236"/>
      <c r="F510" s="236"/>
      <c r="G510" s="237"/>
      <c r="H510" s="236"/>
      <c r="I510" s="236"/>
      <c r="J510" s="236"/>
      <c r="K510" s="236"/>
      <c r="L510" s="236"/>
      <c r="M510" s="236"/>
      <c r="N510" s="236"/>
      <c r="O510" s="236"/>
      <c r="P510" s="236"/>
      <c r="Q510" s="236"/>
      <c r="R510" s="236"/>
      <c r="S510" s="236"/>
      <c r="T510" s="236"/>
      <c r="U510" s="236"/>
      <c r="V510" s="236"/>
      <c r="W510" s="236"/>
      <c r="X510" s="236"/>
      <c r="Y510" s="236"/>
      <c r="Z510" s="236"/>
      <c r="AA510" s="236"/>
      <c r="AB510" s="236"/>
      <c r="AC510" s="236"/>
      <c r="AD510" s="236"/>
    </row>
    <row r="511" spans="1:30" ht="15.75" customHeight="1" x14ac:dyDescent="0.25">
      <c r="A511" s="236"/>
      <c r="B511" s="236"/>
      <c r="C511" s="236"/>
      <c r="D511" s="236"/>
      <c r="E511" s="236"/>
      <c r="F511" s="236"/>
      <c r="G511" s="237"/>
      <c r="H511" s="236"/>
      <c r="I511" s="236"/>
      <c r="J511" s="236"/>
      <c r="K511" s="236"/>
      <c r="L511" s="236"/>
      <c r="M511" s="236"/>
      <c r="N511" s="236"/>
      <c r="O511" s="236"/>
      <c r="P511" s="236"/>
      <c r="Q511" s="236"/>
      <c r="R511" s="236"/>
      <c r="S511" s="236"/>
      <c r="T511" s="236"/>
      <c r="U511" s="236"/>
      <c r="V511" s="236"/>
      <c r="W511" s="236"/>
      <c r="X511" s="236"/>
      <c r="Y511" s="236"/>
      <c r="Z511" s="236"/>
      <c r="AA511" s="236"/>
      <c r="AB511" s="236"/>
      <c r="AC511" s="236"/>
      <c r="AD511" s="236"/>
    </row>
    <row r="512" spans="1:30" ht="15.75" customHeight="1" x14ac:dyDescent="0.25">
      <c r="A512" s="236"/>
      <c r="B512" s="236"/>
      <c r="C512" s="236"/>
      <c r="D512" s="236"/>
      <c r="E512" s="236"/>
      <c r="F512" s="236"/>
      <c r="G512" s="237"/>
      <c r="H512" s="236"/>
      <c r="I512" s="236"/>
      <c r="J512" s="236"/>
      <c r="K512" s="236"/>
      <c r="L512" s="236"/>
      <c r="M512" s="236"/>
      <c r="N512" s="236"/>
      <c r="O512" s="236"/>
      <c r="P512" s="236"/>
      <c r="Q512" s="236"/>
      <c r="R512" s="236"/>
      <c r="S512" s="236"/>
      <c r="T512" s="236"/>
      <c r="U512" s="236"/>
      <c r="V512" s="236"/>
      <c r="W512" s="236"/>
      <c r="X512" s="236"/>
      <c r="Y512" s="236"/>
      <c r="Z512" s="236"/>
      <c r="AA512" s="236"/>
      <c r="AB512" s="236"/>
      <c r="AC512" s="236"/>
      <c r="AD512" s="236"/>
    </row>
    <row r="513" spans="1:30" ht="15.75" customHeight="1" x14ac:dyDescent="0.25">
      <c r="A513" s="236"/>
      <c r="B513" s="236"/>
      <c r="C513" s="236"/>
      <c r="D513" s="236"/>
      <c r="E513" s="236"/>
      <c r="F513" s="236"/>
      <c r="G513" s="237"/>
      <c r="H513" s="236"/>
      <c r="I513" s="236"/>
      <c r="J513" s="236"/>
      <c r="K513" s="236"/>
      <c r="L513" s="236"/>
      <c r="M513" s="236"/>
      <c r="N513" s="236"/>
      <c r="O513" s="236"/>
      <c r="P513" s="236"/>
      <c r="Q513" s="236"/>
      <c r="R513" s="236"/>
      <c r="S513" s="236"/>
      <c r="T513" s="236"/>
      <c r="U513" s="236"/>
      <c r="V513" s="236"/>
      <c r="W513" s="236"/>
      <c r="X513" s="236"/>
      <c r="Y513" s="236"/>
      <c r="Z513" s="236"/>
      <c r="AA513" s="236"/>
      <c r="AB513" s="236"/>
      <c r="AC513" s="236"/>
      <c r="AD513" s="236"/>
    </row>
    <row r="514" spans="1:30" ht="15.75" customHeight="1" x14ac:dyDescent="0.25">
      <c r="A514" s="236"/>
      <c r="B514" s="236"/>
      <c r="C514" s="236"/>
      <c r="D514" s="236"/>
      <c r="E514" s="236"/>
      <c r="F514" s="236"/>
      <c r="G514" s="237"/>
      <c r="H514" s="236"/>
      <c r="I514" s="236"/>
      <c r="J514" s="236"/>
      <c r="K514" s="236"/>
      <c r="L514" s="236"/>
      <c r="M514" s="236"/>
      <c r="N514" s="236"/>
      <c r="O514" s="236"/>
      <c r="P514" s="236"/>
      <c r="Q514" s="236"/>
      <c r="R514" s="236"/>
      <c r="S514" s="236"/>
      <c r="T514" s="236"/>
      <c r="U514" s="236"/>
      <c r="V514" s="236"/>
      <c r="W514" s="236"/>
      <c r="X514" s="236"/>
      <c r="Y514" s="236"/>
      <c r="Z514" s="236"/>
      <c r="AA514" s="236"/>
      <c r="AB514" s="236"/>
      <c r="AC514" s="236"/>
      <c r="AD514" s="236"/>
    </row>
    <row r="515" spans="1:30" ht="15.75" customHeight="1" x14ac:dyDescent="0.25">
      <c r="A515" s="236"/>
      <c r="B515" s="236"/>
      <c r="C515" s="236"/>
      <c r="D515" s="236"/>
      <c r="E515" s="236"/>
      <c r="F515" s="236"/>
      <c r="G515" s="237"/>
      <c r="H515" s="236"/>
      <c r="I515" s="236"/>
      <c r="J515" s="236"/>
      <c r="K515" s="236"/>
      <c r="L515" s="236"/>
      <c r="M515" s="236"/>
      <c r="N515" s="236"/>
      <c r="O515" s="236"/>
      <c r="P515" s="236"/>
      <c r="Q515" s="236"/>
      <c r="R515" s="236"/>
      <c r="S515" s="236"/>
      <c r="T515" s="236"/>
      <c r="U515" s="236"/>
      <c r="V515" s="236"/>
      <c r="W515" s="236"/>
      <c r="X515" s="236"/>
      <c r="Y515" s="236"/>
      <c r="Z515" s="236"/>
      <c r="AA515" s="236"/>
      <c r="AB515" s="236"/>
      <c r="AC515" s="236"/>
      <c r="AD515" s="236"/>
    </row>
    <row r="516" spans="1:30" ht="15.75" customHeight="1" x14ac:dyDescent="0.25">
      <c r="A516" s="236"/>
      <c r="B516" s="236"/>
      <c r="C516" s="236"/>
      <c r="D516" s="236"/>
      <c r="E516" s="236"/>
      <c r="F516" s="236"/>
      <c r="G516" s="237"/>
      <c r="H516" s="236"/>
      <c r="I516" s="236"/>
      <c r="J516" s="236"/>
      <c r="K516" s="236"/>
      <c r="L516" s="236"/>
      <c r="M516" s="236"/>
      <c r="N516" s="236"/>
      <c r="O516" s="236"/>
      <c r="P516" s="236"/>
      <c r="Q516" s="236"/>
      <c r="R516" s="236"/>
      <c r="S516" s="236"/>
      <c r="T516" s="236"/>
      <c r="U516" s="236"/>
      <c r="V516" s="236"/>
      <c r="W516" s="236"/>
      <c r="X516" s="236"/>
      <c r="Y516" s="236"/>
      <c r="Z516" s="236"/>
      <c r="AA516" s="236"/>
      <c r="AB516" s="236"/>
      <c r="AC516" s="236"/>
      <c r="AD516" s="236"/>
    </row>
    <row r="517" spans="1:30" ht="15.75" customHeight="1" x14ac:dyDescent="0.25">
      <c r="A517" s="236"/>
      <c r="B517" s="236"/>
      <c r="C517" s="236"/>
      <c r="D517" s="236"/>
      <c r="E517" s="236"/>
      <c r="F517" s="236"/>
      <c r="G517" s="237"/>
      <c r="H517" s="236"/>
      <c r="I517" s="236"/>
      <c r="J517" s="236"/>
      <c r="K517" s="236"/>
      <c r="L517" s="236"/>
      <c r="M517" s="236"/>
      <c r="N517" s="236"/>
      <c r="O517" s="236"/>
      <c r="P517" s="236"/>
      <c r="Q517" s="236"/>
      <c r="R517" s="236"/>
      <c r="S517" s="236"/>
      <c r="T517" s="236"/>
      <c r="U517" s="236"/>
      <c r="V517" s="236"/>
      <c r="W517" s="236"/>
      <c r="X517" s="236"/>
      <c r="Y517" s="236"/>
      <c r="Z517" s="236"/>
      <c r="AA517" s="236"/>
      <c r="AB517" s="236"/>
      <c r="AC517" s="236"/>
      <c r="AD517" s="236"/>
    </row>
    <row r="518" spans="1:30" ht="15.75" customHeight="1" x14ac:dyDescent="0.25">
      <c r="A518" s="236"/>
      <c r="B518" s="236"/>
      <c r="C518" s="236"/>
      <c r="D518" s="236"/>
      <c r="E518" s="236"/>
      <c r="F518" s="236"/>
      <c r="G518" s="237"/>
      <c r="H518" s="236"/>
      <c r="I518" s="236"/>
      <c r="J518" s="236"/>
      <c r="K518" s="236"/>
      <c r="L518" s="236"/>
      <c r="M518" s="236"/>
      <c r="N518" s="236"/>
      <c r="O518" s="236"/>
      <c r="P518" s="236"/>
      <c r="Q518" s="236"/>
      <c r="R518" s="236"/>
      <c r="S518" s="236"/>
      <c r="T518" s="236"/>
      <c r="U518" s="236"/>
      <c r="V518" s="236"/>
      <c r="W518" s="236"/>
      <c r="X518" s="236"/>
      <c r="Y518" s="236"/>
      <c r="Z518" s="236"/>
      <c r="AA518" s="236"/>
      <c r="AB518" s="236"/>
      <c r="AC518" s="236"/>
      <c r="AD518" s="236"/>
    </row>
    <row r="519" spans="1:30" ht="15.75" customHeight="1" x14ac:dyDescent="0.25">
      <c r="A519" s="236"/>
      <c r="B519" s="236"/>
      <c r="C519" s="236"/>
      <c r="D519" s="236"/>
      <c r="E519" s="236"/>
      <c r="F519" s="236"/>
      <c r="G519" s="237"/>
      <c r="H519" s="236"/>
      <c r="I519" s="236"/>
      <c r="J519" s="236"/>
      <c r="K519" s="236"/>
      <c r="L519" s="236"/>
      <c r="M519" s="236"/>
      <c r="N519" s="236"/>
      <c r="O519" s="236"/>
      <c r="P519" s="236"/>
      <c r="Q519" s="236"/>
      <c r="R519" s="236"/>
      <c r="S519" s="236"/>
      <c r="T519" s="236"/>
      <c r="U519" s="236"/>
      <c r="V519" s="236"/>
      <c r="W519" s="236"/>
      <c r="X519" s="236"/>
      <c r="Y519" s="236"/>
      <c r="Z519" s="236"/>
      <c r="AA519" s="236"/>
      <c r="AB519" s="236"/>
      <c r="AC519" s="236"/>
      <c r="AD519" s="236"/>
    </row>
    <row r="520" spans="1:30" ht="15.75" customHeight="1" x14ac:dyDescent="0.25">
      <c r="A520" s="236"/>
      <c r="B520" s="236"/>
      <c r="C520" s="236"/>
      <c r="D520" s="236"/>
      <c r="E520" s="236"/>
      <c r="F520" s="236"/>
      <c r="G520" s="237"/>
      <c r="H520" s="236"/>
      <c r="I520" s="236"/>
      <c r="J520" s="236"/>
      <c r="K520" s="236"/>
      <c r="L520" s="236"/>
      <c r="M520" s="236"/>
      <c r="N520" s="236"/>
      <c r="O520" s="236"/>
      <c r="P520" s="236"/>
      <c r="Q520" s="236"/>
      <c r="R520" s="236"/>
      <c r="S520" s="236"/>
      <c r="T520" s="236"/>
      <c r="U520" s="236"/>
      <c r="V520" s="236"/>
      <c r="W520" s="236"/>
      <c r="X520" s="236"/>
      <c r="Y520" s="236"/>
      <c r="Z520" s="236"/>
      <c r="AA520" s="236"/>
      <c r="AB520" s="236"/>
      <c r="AC520" s="236"/>
      <c r="AD520" s="236"/>
    </row>
    <row r="521" spans="1:30" ht="15.75" customHeight="1" x14ac:dyDescent="0.25">
      <c r="A521" s="236"/>
      <c r="B521" s="236"/>
      <c r="C521" s="236"/>
      <c r="D521" s="236"/>
      <c r="E521" s="236"/>
      <c r="F521" s="236"/>
      <c r="G521" s="237"/>
      <c r="H521" s="236"/>
      <c r="I521" s="236"/>
      <c r="J521" s="236"/>
      <c r="K521" s="236"/>
      <c r="L521" s="236"/>
      <c r="M521" s="236"/>
      <c r="N521" s="236"/>
      <c r="O521" s="236"/>
      <c r="P521" s="236"/>
      <c r="Q521" s="236"/>
      <c r="R521" s="236"/>
      <c r="S521" s="236"/>
      <c r="T521" s="236"/>
      <c r="U521" s="236"/>
      <c r="V521" s="236"/>
      <c r="W521" s="236"/>
      <c r="X521" s="236"/>
      <c r="Y521" s="236"/>
      <c r="Z521" s="236"/>
      <c r="AA521" s="236"/>
      <c r="AB521" s="236"/>
      <c r="AC521" s="236"/>
      <c r="AD521" s="236"/>
    </row>
    <row r="522" spans="1:30" ht="15.75" customHeight="1" x14ac:dyDescent="0.25">
      <c r="A522" s="236"/>
      <c r="B522" s="236"/>
      <c r="C522" s="236"/>
      <c r="D522" s="236"/>
      <c r="E522" s="236"/>
      <c r="F522" s="236"/>
      <c r="G522" s="237"/>
      <c r="H522" s="236"/>
      <c r="I522" s="236"/>
      <c r="J522" s="236"/>
      <c r="K522" s="236"/>
      <c r="L522" s="236"/>
      <c r="M522" s="236"/>
      <c r="N522" s="236"/>
      <c r="O522" s="236"/>
      <c r="P522" s="236"/>
      <c r="Q522" s="236"/>
      <c r="R522" s="236"/>
      <c r="S522" s="236"/>
      <c r="T522" s="236"/>
      <c r="U522" s="236"/>
      <c r="V522" s="236"/>
      <c r="W522" s="236"/>
      <c r="X522" s="236"/>
      <c r="Y522" s="236"/>
      <c r="Z522" s="236"/>
      <c r="AA522" s="236"/>
      <c r="AB522" s="236"/>
      <c r="AC522" s="236"/>
      <c r="AD522" s="236"/>
    </row>
    <row r="523" spans="1:30" ht="15.75" customHeight="1" x14ac:dyDescent="0.25">
      <c r="A523" s="236"/>
      <c r="B523" s="236"/>
      <c r="C523" s="236"/>
      <c r="D523" s="236"/>
      <c r="E523" s="236"/>
      <c r="F523" s="236"/>
      <c r="G523" s="237"/>
      <c r="H523" s="236"/>
      <c r="I523" s="236"/>
      <c r="J523" s="236"/>
      <c r="K523" s="236"/>
      <c r="L523" s="236"/>
      <c r="M523" s="236"/>
      <c r="N523" s="236"/>
      <c r="O523" s="236"/>
      <c r="P523" s="236"/>
      <c r="Q523" s="236"/>
      <c r="R523" s="236"/>
      <c r="S523" s="236"/>
      <c r="T523" s="236"/>
      <c r="U523" s="236"/>
      <c r="V523" s="236"/>
      <c r="W523" s="236"/>
      <c r="X523" s="236"/>
      <c r="Y523" s="236"/>
      <c r="Z523" s="236"/>
      <c r="AA523" s="236"/>
      <c r="AB523" s="236"/>
      <c r="AC523" s="236"/>
      <c r="AD523" s="236"/>
    </row>
    <row r="524" spans="1:30" ht="15.75" customHeight="1" x14ac:dyDescent="0.25">
      <c r="A524" s="236"/>
      <c r="B524" s="236"/>
      <c r="C524" s="236"/>
      <c r="D524" s="236"/>
      <c r="E524" s="236"/>
      <c r="F524" s="236"/>
      <c r="G524" s="237"/>
      <c r="H524" s="236"/>
      <c r="I524" s="236"/>
      <c r="J524" s="236"/>
      <c r="K524" s="236"/>
      <c r="L524" s="236"/>
      <c r="M524" s="236"/>
      <c r="N524" s="236"/>
      <c r="O524" s="236"/>
      <c r="P524" s="236"/>
      <c r="Q524" s="236"/>
      <c r="R524" s="236"/>
      <c r="S524" s="236"/>
      <c r="T524" s="236"/>
      <c r="U524" s="236"/>
      <c r="V524" s="236"/>
      <c r="W524" s="236"/>
      <c r="X524" s="236"/>
      <c r="Y524" s="236"/>
      <c r="Z524" s="236"/>
      <c r="AA524" s="236"/>
      <c r="AB524" s="236"/>
      <c r="AC524" s="236"/>
      <c r="AD524" s="236"/>
    </row>
    <row r="525" spans="1:30" ht="15.75" customHeight="1" x14ac:dyDescent="0.25">
      <c r="A525" s="236"/>
      <c r="B525" s="236"/>
      <c r="C525" s="236"/>
      <c r="D525" s="236"/>
      <c r="E525" s="236"/>
      <c r="F525" s="236"/>
      <c r="G525" s="237"/>
      <c r="H525" s="236"/>
      <c r="I525" s="236"/>
      <c r="J525" s="236"/>
      <c r="K525" s="236"/>
      <c r="L525" s="236"/>
      <c r="M525" s="236"/>
      <c r="N525" s="236"/>
      <c r="O525" s="236"/>
      <c r="P525" s="236"/>
      <c r="Q525" s="236"/>
      <c r="R525" s="236"/>
      <c r="S525" s="236"/>
      <c r="T525" s="236"/>
      <c r="U525" s="236"/>
      <c r="V525" s="236"/>
      <c r="W525" s="236"/>
      <c r="X525" s="236"/>
      <c r="Y525" s="236"/>
      <c r="Z525" s="236"/>
      <c r="AA525" s="236"/>
      <c r="AB525" s="236"/>
      <c r="AC525" s="236"/>
      <c r="AD525" s="236"/>
    </row>
    <row r="526" spans="1:30" ht="15.75" customHeight="1" x14ac:dyDescent="0.25">
      <c r="A526" s="236"/>
      <c r="B526" s="236"/>
      <c r="C526" s="236"/>
      <c r="D526" s="236"/>
      <c r="E526" s="236"/>
      <c r="F526" s="236"/>
      <c r="G526" s="237"/>
      <c r="H526" s="236"/>
      <c r="I526" s="236"/>
      <c r="J526" s="236"/>
      <c r="K526" s="236"/>
      <c r="L526" s="236"/>
      <c r="M526" s="236"/>
      <c r="N526" s="236"/>
      <c r="O526" s="236"/>
      <c r="P526" s="236"/>
      <c r="Q526" s="236"/>
      <c r="R526" s="236"/>
      <c r="S526" s="236"/>
      <c r="T526" s="236"/>
      <c r="U526" s="236"/>
      <c r="V526" s="236"/>
      <c r="W526" s="236"/>
      <c r="X526" s="236"/>
      <c r="Y526" s="236"/>
      <c r="Z526" s="236"/>
      <c r="AA526" s="236"/>
      <c r="AB526" s="236"/>
      <c r="AC526" s="236"/>
      <c r="AD526" s="236"/>
    </row>
    <row r="527" spans="1:30" ht="15.75" customHeight="1" x14ac:dyDescent="0.25">
      <c r="A527" s="236"/>
      <c r="B527" s="236"/>
      <c r="C527" s="236"/>
      <c r="D527" s="236"/>
      <c r="E527" s="236"/>
      <c r="F527" s="236"/>
      <c r="G527" s="237"/>
      <c r="H527" s="236"/>
      <c r="I527" s="236"/>
      <c r="J527" s="236"/>
      <c r="K527" s="236"/>
      <c r="L527" s="236"/>
      <c r="M527" s="236"/>
      <c r="N527" s="236"/>
      <c r="O527" s="236"/>
      <c r="P527" s="236"/>
      <c r="Q527" s="236"/>
      <c r="R527" s="236"/>
      <c r="S527" s="236"/>
      <c r="T527" s="236"/>
      <c r="U527" s="236"/>
      <c r="V527" s="236"/>
      <c r="W527" s="236"/>
      <c r="X527" s="236"/>
      <c r="Y527" s="236"/>
      <c r="Z527" s="236"/>
      <c r="AA527" s="236"/>
      <c r="AB527" s="236"/>
      <c r="AC527" s="236"/>
      <c r="AD527" s="236"/>
    </row>
    <row r="528" spans="1:30" ht="15.75" customHeight="1" x14ac:dyDescent="0.25">
      <c r="A528" s="236"/>
      <c r="B528" s="236"/>
      <c r="C528" s="236"/>
      <c r="D528" s="236"/>
      <c r="E528" s="236"/>
      <c r="F528" s="236"/>
      <c r="G528" s="237"/>
      <c r="H528" s="236"/>
      <c r="I528" s="236"/>
      <c r="J528" s="236"/>
      <c r="K528" s="236"/>
      <c r="L528" s="236"/>
      <c r="M528" s="236"/>
      <c r="N528" s="236"/>
      <c r="O528" s="236"/>
      <c r="P528" s="236"/>
      <c r="Q528" s="236"/>
      <c r="R528" s="236"/>
      <c r="S528" s="236"/>
      <c r="T528" s="236"/>
      <c r="U528" s="236"/>
      <c r="V528" s="236"/>
      <c r="W528" s="236"/>
      <c r="X528" s="236"/>
      <c r="Y528" s="236"/>
      <c r="Z528" s="236"/>
      <c r="AA528" s="236"/>
      <c r="AB528" s="236"/>
      <c r="AC528" s="236"/>
      <c r="AD528" s="236"/>
    </row>
    <row r="529" spans="1:30" ht="15.75" customHeight="1" x14ac:dyDescent="0.25">
      <c r="A529" s="236"/>
      <c r="B529" s="236"/>
      <c r="C529" s="236"/>
      <c r="D529" s="236"/>
      <c r="E529" s="236"/>
      <c r="F529" s="236"/>
      <c r="G529" s="237"/>
      <c r="H529" s="236"/>
      <c r="I529" s="236"/>
      <c r="J529" s="236"/>
      <c r="K529" s="236"/>
      <c r="L529" s="236"/>
      <c r="M529" s="236"/>
      <c r="N529" s="236"/>
      <c r="O529" s="236"/>
      <c r="P529" s="236"/>
      <c r="Q529" s="236"/>
      <c r="R529" s="236"/>
      <c r="S529" s="236"/>
      <c r="T529" s="236"/>
      <c r="U529" s="236"/>
      <c r="V529" s="236"/>
      <c r="W529" s="236"/>
      <c r="X529" s="236"/>
      <c r="Y529" s="236"/>
      <c r="Z529" s="236"/>
      <c r="AA529" s="236"/>
      <c r="AB529" s="236"/>
      <c r="AC529" s="236"/>
      <c r="AD529" s="236"/>
    </row>
    <row r="530" spans="1:30" ht="15.75" customHeight="1" x14ac:dyDescent="0.25">
      <c r="A530" s="236"/>
      <c r="B530" s="236"/>
      <c r="C530" s="236"/>
      <c r="D530" s="236"/>
      <c r="E530" s="236"/>
      <c r="F530" s="236"/>
      <c r="G530" s="237"/>
      <c r="H530" s="236"/>
      <c r="I530" s="236"/>
      <c r="J530" s="236"/>
      <c r="K530" s="236"/>
      <c r="L530" s="236"/>
      <c r="M530" s="236"/>
      <c r="N530" s="236"/>
      <c r="O530" s="236"/>
      <c r="P530" s="236"/>
      <c r="Q530" s="236"/>
      <c r="R530" s="236"/>
      <c r="S530" s="236"/>
      <c r="T530" s="236"/>
      <c r="U530" s="236"/>
      <c r="V530" s="236"/>
      <c r="W530" s="236"/>
      <c r="X530" s="236"/>
      <c r="Y530" s="236"/>
      <c r="Z530" s="236"/>
      <c r="AA530" s="236"/>
      <c r="AB530" s="236"/>
      <c r="AC530" s="236"/>
      <c r="AD530" s="236"/>
    </row>
    <row r="531" spans="1:30" ht="15.75" customHeight="1" x14ac:dyDescent="0.25">
      <c r="A531" s="236"/>
      <c r="B531" s="236"/>
      <c r="C531" s="236"/>
      <c r="D531" s="236"/>
      <c r="E531" s="236"/>
      <c r="F531" s="236"/>
      <c r="G531" s="237"/>
      <c r="H531" s="236"/>
      <c r="I531" s="236"/>
      <c r="J531" s="236"/>
      <c r="K531" s="236"/>
      <c r="L531" s="236"/>
      <c r="M531" s="236"/>
      <c r="N531" s="236"/>
      <c r="O531" s="236"/>
      <c r="P531" s="236"/>
      <c r="Q531" s="236"/>
      <c r="R531" s="236"/>
      <c r="S531" s="236"/>
      <c r="T531" s="236"/>
      <c r="U531" s="236"/>
      <c r="V531" s="236"/>
      <c r="W531" s="236"/>
      <c r="X531" s="236"/>
      <c r="Y531" s="236"/>
      <c r="Z531" s="236"/>
      <c r="AA531" s="236"/>
      <c r="AB531" s="236"/>
      <c r="AC531" s="236"/>
      <c r="AD531" s="236"/>
    </row>
    <row r="532" spans="1:30" ht="15.75" customHeight="1" x14ac:dyDescent="0.25">
      <c r="A532" s="236"/>
      <c r="B532" s="236"/>
      <c r="C532" s="236"/>
      <c r="D532" s="236"/>
      <c r="E532" s="236"/>
      <c r="F532" s="236"/>
      <c r="G532" s="237"/>
      <c r="H532" s="236"/>
      <c r="I532" s="236"/>
      <c r="J532" s="236"/>
      <c r="K532" s="236"/>
      <c r="L532" s="236"/>
      <c r="M532" s="236"/>
      <c r="N532" s="236"/>
      <c r="O532" s="236"/>
      <c r="P532" s="236"/>
      <c r="Q532" s="236"/>
      <c r="R532" s="236"/>
      <c r="S532" s="236"/>
      <c r="T532" s="236"/>
      <c r="U532" s="236"/>
      <c r="V532" s="236"/>
      <c r="W532" s="236"/>
      <c r="X532" s="236"/>
      <c r="Y532" s="236"/>
      <c r="Z532" s="236"/>
      <c r="AA532" s="236"/>
      <c r="AB532" s="236"/>
      <c r="AC532" s="236"/>
      <c r="AD532" s="236"/>
    </row>
    <row r="533" spans="1:30" ht="15.75" customHeight="1" x14ac:dyDescent="0.25">
      <c r="A533" s="236"/>
      <c r="B533" s="236"/>
      <c r="C533" s="236"/>
      <c r="D533" s="236"/>
      <c r="E533" s="236"/>
      <c r="F533" s="236"/>
      <c r="G533" s="237"/>
      <c r="H533" s="236"/>
      <c r="I533" s="236"/>
      <c r="J533" s="236"/>
      <c r="K533" s="236"/>
      <c r="L533" s="236"/>
      <c r="M533" s="236"/>
      <c r="N533" s="236"/>
      <c r="O533" s="236"/>
      <c r="P533" s="236"/>
      <c r="Q533" s="236"/>
      <c r="R533" s="236"/>
      <c r="S533" s="236"/>
      <c r="T533" s="236"/>
      <c r="U533" s="236"/>
      <c r="V533" s="236"/>
      <c r="W533" s="236"/>
      <c r="X533" s="236"/>
      <c r="Y533" s="236"/>
      <c r="Z533" s="236"/>
      <c r="AA533" s="236"/>
      <c r="AB533" s="236"/>
      <c r="AC533" s="236"/>
      <c r="AD533" s="236"/>
    </row>
    <row r="534" spans="1:30" ht="15.75" customHeight="1" x14ac:dyDescent="0.25">
      <c r="A534" s="236"/>
      <c r="B534" s="236"/>
      <c r="C534" s="236"/>
      <c r="D534" s="236"/>
      <c r="E534" s="236"/>
      <c r="F534" s="236"/>
      <c r="G534" s="237"/>
      <c r="H534" s="236"/>
      <c r="I534" s="236"/>
      <c r="J534" s="236"/>
      <c r="K534" s="236"/>
      <c r="L534" s="236"/>
      <c r="M534" s="236"/>
      <c r="N534" s="236"/>
      <c r="O534" s="236"/>
      <c r="P534" s="236"/>
      <c r="Q534" s="236"/>
      <c r="R534" s="236"/>
      <c r="S534" s="236"/>
      <c r="T534" s="236"/>
      <c r="U534" s="236"/>
      <c r="V534" s="236"/>
      <c r="W534" s="236"/>
      <c r="X534" s="236"/>
      <c r="Y534" s="236"/>
      <c r="Z534" s="236"/>
      <c r="AA534" s="236"/>
      <c r="AB534" s="236"/>
      <c r="AC534" s="236"/>
      <c r="AD534" s="236"/>
    </row>
    <row r="535" spans="1:30" ht="15.75" customHeight="1" x14ac:dyDescent="0.25">
      <c r="A535" s="236"/>
      <c r="B535" s="236"/>
      <c r="C535" s="236"/>
      <c r="D535" s="236"/>
      <c r="E535" s="236"/>
      <c r="F535" s="236"/>
      <c r="G535" s="237"/>
      <c r="H535" s="236"/>
      <c r="I535" s="236"/>
      <c r="J535" s="236"/>
      <c r="K535" s="236"/>
      <c r="L535" s="236"/>
      <c r="M535" s="236"/>
      <c r="N535" s="236"/>
      <c r="O535" s="236"/>
      <c r="P535" s="236"/>
      <c r="Q535" s="236"/>
      <c r="R535" s="236"/>
      <c r="S535" s="236"/>
      <c r="T535" s="236"/>
      <c r="U535" s="236"/>
      <c r="V535" s="236"/>
      <c r="W535" s="236"/>
      <c r="X535" s="236"/>
      <c r="Y535" s="236"/>
      <c r="Z535" s="236"/>
      <c r="AA535" s="236"/>
      <c r="AB535" s="236"/>
      <c r="AC535" s="236"/>
      <c r="AD535" s="236"/>
    </row>
    <row r="536" spans="1:30" ht="15.75" customHeight="1" x14ac:dyDescent="0.25">
      <c r="A536" s="236"/>
      <c r="B536" s="236"/>
      <c r="C536" s="236"/>
      <c r="D536" s="236"/>
      <c r="E536" s="236"/>
      <c r="F536" s="236"/>
      <c r="G536" s="237"/>
      <c r="H536" s="236"/>
      <c r="I536" s="236"/>
      <c r="J536" s="236"/>
      <c r="K536" s="236"/>
      <c r="L536" s="236"/>
      <c r="M536" s="236"/>
      <c r="N536" s="236"/>
      <c r="O536" s="236"/>
      <c r="P536" s="236"/>
      <c r="Q536" s="236"/>
      <c r="R536" s="236"/>
      <c r="S536" s="236"/>
      <c r="T536" s="236"/>
      <c r="U536" s="236"/>
      <c r="V536" s="236"/>
      <c r="W536" s="236"/>
      <c r="X536" s="236"/>
      <c r="Y536" s="236"/>
      <c r="Z536" s="236"/>
      <c r="AA536" s="236"/>
      <c r="AB536" s="236"/>
      <c r="AC536" s="236"/>
      <c r="AD536" s="236"/>
    </row>
    <row r="537" spans="1:30" ht="15.75" customHeight="1" x14ac:dyDescent="0.25">
      <c r="A537" s="236"/>
      <c r="B537" s="236"/>
      <c r="C537" s="236"/>
      <c r="D537" s="236"/>
      <c r="E537" s="236"/>
      <c r="F537" s="236"/>
      <c r="G537" s="237"/>
      <c r="H537" s="236"/>
      <c r="I537" s="236"/>
      <c r="J537" s="236"/>
      <c r="K537" s="236"/>
      <c r="L537" s="236"/>
      <c r="M537" s="236"/>
      <c r="N537" s="236"/>
      <c r="O537" s="236"/>
      <c r="P537" s="236"/>
      <c r="Q537" s="236"/>
      <c r="R537" s="236"/>
      <c r="S537" s="236"/>
      <c r="T537" s="236"/>
      <c r="U537" s="236"/>
      <c r="V537" s="236"/>
      <c r="W537" s="236"/>
      <c r="X537" s="236"/>
      <c r="Y537" s="236"/>
      <c r="Z537" s="236"/>
      <c r="AA537" s="236"/>
      <c r="AB537" s="236"/>
      <c r="AC537" s="236"/>
      <c r="AD537" s="236"/>
    </row>
    <row r="538" spans="1:30" ht="15.75" customHeight="1" x14ac:dyDescent="0.25">
      <c r="A538" s="236"/>
      <c r="B538" s="236"/>
      <c r="C538" s="236"/>
      <c r="D538" s="236"/>
      <c r="E538" s="236"/>
      <c r="F538" s="236"/>
      <c r="G538" s="237"/>
      <c r="H538" s="236"/>
      <c r="I538" s="236"/>
      <c r="J538" s="236"/>
      <c r="K538" s="236"/>
      <c r="L538" s="236"/>
      <c r="M538" s="236"/>
      <c r="N538" s="236"/>
      <c r="O538" s="236"/>
      <c r="P538" s="236"/>
      <c r="Q538" s="236"/>
      <c r="R538" s="236"/>
      <c r="S538" s="236"/>
      <c r="T538" s="236"/>
      <c r="U538" s="236"/>
      <c r="V538" s="236"/>
      <c r="W538" s="236"/>
      <c r="X538" s="236"/>
      <c r="Y538" s="236"/>
      <c r="Z538" s="236"/>
      <c r="AA538" s="236"/>
      <c r="AB538" s="236"/>
      <c r="AC538" s="236"/>
      <c r="AD538" s="236"/>
    </row>
    <row r="539" spans="1:30" ht="15.75" customHeight="1" x14ac:dyDescent="0.25">
      <c r="A539" s="236"/>
      <c r="B539" s="236"/>
      <c r="C539" s="236"/>
      <c r="D539" s="236"/>
      <c r="E539" s="236"/>
      <c r="F539" s="236"/>
      <c r="G539" s="237"/>
      <c r="H539" s="236"/>
      <c r="I539" s="236"/>
      <c r="J539" s="236"/>
      <c r="K539" s="236"/>
      <c r="L539" s="236"/>
      <c r="M539" s="236"/>
      <c r="N539" s="236"/>
      <c r="O539" s="236"/>
      <c r="P539" s="236"/>
      <c r="Q539" s="236"/>
      <c r="R539" s="236"/>
      <c r="S539" s="236"/>
      <c r="T539" s="236"/>
      <c r="U539" s="236"/>
      <c r="V539" s="236"/>
      <c r="W539" s="236"/>
      <c r="X539" s="236"/>
      <c r="Y539" s="236"/>
      <c r="Z539" s="236"/>
      <c r="AA539" s="236"/>
      <c r="AB539" s="236"/>
      <c r="AC539" s="236"/>
      <c r="AD539" s="236"/>
    </row>
    <row r="540" spans="1:30" ht="15.75" customHeight="1" x14ac:dyDescent="0.25">
      <c r="A540" s="236"/>
      <c r="B540" s="236"/>
      <c r="C540" s="236"/>
      <c r="D540" s="236"/>
      <c r="E540" s="236"/>
      <c r="F540" s="236"/>
      <c r="G540" s="237"/>
      <c r="H540" s="236"/>
      <c r="I540" s="236"/>
      <c r="J540" s="236"/>
      <c r="K540" s="236"/>
      <c r="L540" s="236"/>
      <c r="M540" s="236"/>
      <c r="N540" s="236"/>
      <c r="O540" s="236"/>
      <c r="P540" s="236"/>
      <c r="Q540" s="236"/>
      <c r="R540" s="236"/>
      <c r="S540" s="236"/>
      <c r="T540" s="236"/>
      <c r="U540" s="236"/>
      <c r="V540" s="236"/>
      <c r="W540" s="236"/>
      <c r="X540" s="236"/>
      <c r="Y540" s="236"/>
      <c r="Z540" s="236"/>
      <c r="AA540" s="236"/>
      <c r="AB540" s="236"/>
      <c r="AC540" s="236"/>
      <c r="AD540" s="236"/>
    </row>
    <row r="541" spans="1:30" ht="15.75" customHeight="1" x14ac:dyDescent="0.25">
      <c r="A541" s="236"/>
      <c r="B541" s="236"/>
      <c r="C541" s="236"/>
      <c r="D541" s="236"/>
      <c r="E541" s="236"/>
      <c r="F541" s="236"/>
      <c r="G541" s="237"/>
      <c r="H541" s="236"/>
      <c r="I541" s="236"/>
      <c r="J541" s="236"/>
      <c r="K541" s="236"/>
      <c r="L541" s="236"/>
      <c r="M541" s="236"/>
      <c r="N541" s="236"/>
      <c r="O541" s="236"/>
      <c r="P541" s="236"/>
      <c r="Q541" s="236"/>
      <c r="R541" s="236"/>
      <c r="S541" s="236"/>
      <c r="T541" s="236"/>
      <c r="U541" s="236"/>
      <c r="V541" s="236"/>
      <c r="W541" s="236"/>
      <c r="X541" s="236"/>
      <c r="Y541" s="236"/>
      <c r="Z541" s="236"/>
      <c r="AA541" s="236"/>
      <c r="AB541" s="236"/>
      <c r="AC541" s="236"/>
      <c r="AD541" s="236"/>
    </row>
    <row r="542" spans="1:30" ht="15.75" customHeight="1" x14ac:dyDescent="0.25">
      <c r="A542" s="236"/>
      <c r="B542" s="236"/>
      <c r="C542" s="236"/>
      <c r="D542" s="236"/>
      <c r="E542" s="236"/>
      <c r="F542" s="236"/>
      <c r="G542" s="237"/>
      <c r="H542" s="236"/>
      <c r="I542" s="236"/>
      <c r="J542" s="236"/>
      <c r="K542" s="236"/>
      <c r="L542" s="236"/>
      <c r="M542" s="236"/>
      <c r="N542" s="236"/>
      <c r="O542" s="236"/>
      <c r="P542" s="236"/>
      <c r="Q542" s="236"/>
      <c r="R542" s="236"/>
      <c r="S542" s="236"/>
      <c r="T542" s="236"/>
      <c r="U542" s="236"/>
      <c r="V542" s="236"/>
      <c r="W542" s="236"/>
      <c r="X542" s="236"/>
      <c r="Y542" s="236"/>
      <c r="Z542" s="236"/>
      <c r="AA542" s="236"/>
      <c r="AB542" s="236"/>
      <c r="AC542" s="236"/>
      <c r="AD542" s="236"/>
    </row>
    <row r="543" spans="1:30" ht="15.75" customHeight="1" x14ac:dyDescent="0.25">
      <c r="A543" s="236"/>
      <c r="B543" s="236"/>
      <c r="C543" s="236"/>
      <c r="D543" s="236"/>
      <c r="E543" s="236"/>
      <c r="F543" s="236"/>
      <c r="G543" s="237"/>
      <c r="H543" s="236"/>
      <c r="I543" s="236"/>
      <c r="J543" s="236"/>
      <c r="K543" s="236"/>
      <c r="L543" s="236"/>
      <c r="M543" s="236"/>
      <c r="N543" s="236"/>
      <c r="O543" s="236"/>
      <c r="P543" s="236"/>
      <c r="Q543" s="236"/>
      <c r="R543" s="236"/>
      <c r="S543" s="236"/>
      <c r="T543" s="236"/>
      <c r="U543" s="236"/>
      <c r="V543" s="236"/>
      <c r="W543" s="236"/>
      <c r="X543" s="236"/>
      <c r="Y543" s="236"/>
      <c r="Z543" s="236"/>
      <c r="AA543" s="236"/>
      <c r="AB543" s="236"/>
      <c r="AC543" s="236"/>
      <c r="AD543" s="236"/>
    </row>
    <row r="544" spans="1:30" ht="15.75" customHeight="1" x14ac:dyDescent="0.25">
      <c r="A544" s="236"/>
      <c r="B544" s="236"/>
      <c r="C544" s="236"/>
      <c r="D544" s="236"/>
      <c r="E544" s="236"/>
      <c r="F544" s="236"/>
      <c r="G544" s="237"/>
      <c r="H544" s="236"/>
      <c r="I544" s="236"/>
      <c r="J544" s="236"/>
      <c r="K544" s="236"/>
      <c r="L544" s="236"/>
      <c r="M544" s="236"/>
      <c r="N544" s="236"/>
      <c r="O544" s="236"/>
      <c r="P544" s="236"/>
      <c r="Q544" s="236"/>
      <c r="R544" s="236"/>
      <c r="S544" s="236"/>
      <c r="T544" s="236"/>
      <c r="U544" s="236"/>
      <c r="V544" s="236"/>
      <c r="W544" s="236"/>
      <c r="X544" s="236"/>
      <c r="Y544" s="236"/>
      <c r="Z544" s="236"/>
      <c r="AA544" s="236"/>
      <c r="AB544" s="236"/>
      <c r="AC544" s="236"/>
      <c r="AD544" s="236"/>
    </row>
    <row r="545" spans="1:30" ht="15.75" customHeight="1" x14ac:dyDescent="0.25">
      <c r="A545" s="236"/>
      <c r="B545" s="236"/>
      <c r="C545" s="236"/>
      <c r="D545" s="236"/>
      <c r="E545" s="236"/>
      <c r="F545" s="236"/>
      <c r="G545" s="237"/>
      <c r="H545" s="236"/>
      <c r="I545" s="236"/>
      <c r="J545" s="236"/>
      <c r="K545" s="236"/>
      <c r="L545" s="236"/>
      <c r="M545" s="236"/>
      <c r="N545" s="236"/>
      <c r="O545" s="236"/>
      <c r="P545" s="236"/>
      <c r="Q545" s="236"/>
      <c r="R545" s="236"/>
      <c r="S545" s="236"/>
      <c r="T545" s="236"/>
      <c r="U545" s="236"/>
      <c r="V545" s="236"/>
      <c r="W545" s="236"/>
      <c r="X545" s="236"/>
      <c r="Y545" s="236"/>
      <c r="Z545" s="236"/>
      <c r="AA545" s="236"/>
      <c r="AB545" s="236"/>
      <c r="AC545" s="236"/>
      <c r="AD545" s="236"/>
    </row>
    <row r="546" spans="1:30" ht="15.75" customHeight="1" x14ac:dyDescent="0.25">
      <c r="A546" s="236"/>
      <c r="B546" s="236"/>
      <c r="C546" s="236"/>
      <c r="D546" s="236"/>
      <c r="E546" s="236"/>
      <c r="F546" s="236"/>
      <c r="G546" s="237"/>
      <c r="H546" s="236"/>
      <c r="I546" s="236"/>
      <c r="J546" s="236"/>
      <c r="K546" s="236"/>
      <c r="L546" s="236"/>
      <c r="M546" s="236"/>
      <c r="N546" s="236"/>
      <c r="O546" s="236"/>
      <c r="P546" s="236"/>
      <c r="Q546" s="236"/>
      <c r="R546" s="236"/>
      <c r="S546" s="236"/>
      <c r="T546" s="236"/>
      <c r="U546" s="236"/>
      <c r="V546" s="236"/>
      <c r="W546" s="236"/>
      <c r="X546" s="236"/>
      <c r="Y546" s="236"/>
      <c r="Z546" s="236"/>
      <c r="AA546" s="236"/>
      <c r="AB546" s="236"/>
      <c r="AC546" s="236"/>
      <c r="AD546" s="236"/>
    </row>
    <row r="547" spans="1:30" ht="15.75" customHeight="1" x14ac:dyDescent="0.25">
      <c r="A547" s="236"/>
      <c r="B547" s="236"/>
      <c r="C547" s="236"/>
      <c r="D547" s="236"/>
      <c r="E547" s="236"/>
      <c r="F547" s="236"/>
      <c r="G547" s="237"/>
      <c r="H547" s="236"/>
      <c r="I547" s="236"/>
      <c r="J547" s="236"/>
      <c r="K547" s="236"/>
      <c r="L547" s="236"/>
      <c r="M547" s="236"/>
      <c r="N547" s="236"/>
      <c r="O547" s="236"/>
      <c r="P547" s="236"/>
      <c r="Q547" s="236"/>
      <c r="R547" s="236"/>
      <c r="S547" s="236"/>
      <c r="T547" s="236"/>
      <c r="U547" s="236"/>
      <c r="V547" s="236"/>
      <c r="W547" s="236"/>
      <c r="X547" s="236"/>
      <c r="Y547" s="236"/>
      <c r="Z547" s="236"/>
      <c r="AA547" s="236"/>
      <c r="AB547" s="236"/>
      <c r="AC547" s="236"/>
      <c r="AD547" s="236"/>
    </row>
    <row r="548" spans="1:30" ht="15.75" customHeight="1" x14ac:dyDescent="0.25">
      <c r="A548" s="236"/>
      <c r="B548" s="236"/>
      <c r="C548" s="236"/>
      <c r="D548" s="236"/>
      <c r="E548" s="236"/>
      <c r="F548" s="236"/>
      <c r="G548" s="237"/>
      <c r="H548" s="236"/>
      <c r="I548" s="236"/>
      <c r="J548" s="236"/>
      <c r="K548" s="236"/>
      <c r="L548" s="236"/>
      <c r="M548" s="236"/>
      <c r="N548" s="236"/>
      <c r="O548" s="236"/>
      <c r="P548" s="236"/>
      <c r="Q548" s="236"/>
      <c r="R548" s="236"/>
      <c r="S548" s="236"/>
      <c r="T548" s="236"/>
      <c r="U548" s="236"/>
      <c r="V548" s="236"/>
      <c r="W548" s="236"/>
      <c r="X548" s="236"/>
      <c r="Y548" s="236"/>
      <c r="Z548" s="236"/>
      <c r="AA548" s="236"/>
      <c r="AB548" s="236"/>
      <c r="AC548" s="236"/>
      <c r="AD548" s="236"/>
    </row>
    <row r="549" spans="1:30" ht="15.75" customHeight="1" x14ac:dyDescent="0.25">
      <c r="A549" s="236"/>
      <c r="B549" s="236"/>
      <c r="C549" s="236"/>
      <c r="D549" s="236"/>
      <c r="E549" s="236"/>
      <c r="F549" s="236"/>
      <c r="G549" s="237"/>
      <c r="H549" s="236"/>
      <c r="I549" s="236"/>
      <c r="J549" s="236"/>
      <c r="K549" s="236"/>
      <c r="L549" s="236"/>
      <c r="M549" s="236"/>
      <c r="N549" s="236"/>
      <c r="O549" s="236"/>
      <c r="P549" s="236"/>
      <c r="Q549" s="236"/>
      <c r="R549" s="236"/>
      <c r="S549" s="236"/>
      <c r="T549" s="236"/>
      <c r="U549" s="236"/>
      <c r="V549" s="236"/>
      <c r="W549" s="236"/>
      <c r="X549" s="236"/>
      <c r="Y549" s="236"/>
      <c r="Z549" s="236"/>
      <c r="AA549" s="236"/>
      <c r="AB549" s="236"/>
      <c r="AC549" s="236"/>
      <c r="AD549" s="236"/>
    </row>
    <row r="550" spans="1:30" ht="15.75" customHeight="1" x14ac:dyDescent="0.25">
      <c r="A550" s="236"/>
      <c r="B550" s="236"/>
      <c r="C550" s="236"/>
      <c r="D550" s="236"/>
      <c r="E550" s="236"/>
      <c r="F550" s="236"/>
      <c r="G550" s="237"/>
      <c r="H550" s="236"/>
      <c r="I550" s="236"/>
      <c r="J550" s="236"/>
      <c r="K550" s="236"/>
      <c r="L550" s="236"/>
      <c r="M550" s="236"/>
      <c r="N550" s="236"/>
      <c r="O550" s="236"/>
      <c r="P550" s="236"/>
      <c r="Q550" s="236"/>
      <c r="R550" s="236"/>
      <c r="S550" s="236"/>
      <c r="T550" s="236"/>
      <c r="U550" s="236"/>
      <c r="V550" s="236"/>
      <c r="W550" s="236"/>
      <c r="X550" s="236"/>
      <c r="Y550" s="236"/>
      <c r="Z550" s="236"/>
      <c r="AA550" s="236"/>
      <c r="AB550" s="236"/>
      <c r="AC550" s="236"/>
      <c r="AD550" s="236"/>
    </row>
    <row r="551" spans="1:30" ht="15.75" customHeight="1" x14ac:dyDescent="0.25">
      <c r="A551" s="236"/>
      <c r="B551" s="236"/>
      <c r="C551" s="236"/>
      <c r="D551" s="236"/>
      <c r="E551" s="236"/>
      <c r="F551" s="236"/>
      <c r="G551" s="237"/>
      <c r="H551" s="236"/>
      <c r="I551" s="236"/>
      <c r="J551" s="236"/>
      <c r="K551" s="236"/>
      <c r="L551" s="236"/>
      <c r="M551" s="236"/>
      <c r="N551" s="236"/>
      <c r="O551" s="236"/>
      <c r="P551" s="236"/>
      <c r="Q551" s="236"/>
      <c r="R551" s="236"/>
      <c r="S551" s="236"/>
      <c r="T551" s="236"/>
      <c r="U551" s="236"/>
      <c r="V551" s="236"/>
      <c r="W551" s="236"/>
      <c r="X551" s="236"/>
      <c r="Y551" s="236"/>
      <c r="Z551" s="236"/>
      <c r="AA551" s="236"/>
      <c r="AB551" s="236"/>
      <c r="AC551" s="236"/>
      <c r="AD551" s="236"/>
    </row>
    <row r="552" spans="1:30" ht="15.75" customHeight="1" x14ac:dyDescent="0.25">
      <c r="A552" s="236"/>
      <c r="B552" s="236"/>
      <c r="C552" s="236"/>
      <c r="D552" s="236"/>
      <c r="E552" s="236"/>
      <c r="F552" s="236"/>
      <c r="G552" s="237"/>
      <c r="H552" s="236"/>
      <c r="I552" s="236"/>
      <c r="J552" s="236"/>
      <c r="K552" s="236"/>
      <c r="L552" s="236"/>
      <c r="M552" s="236"/>
      <c r="N552" s="236"/>
      <c r="O552" s="236"/>
      <c r="P552" s="236"/>
      <c r="Q552" s="236"/>
      <c r="R552" s="236"/>
      <c r="S552" s="236"/>
      <c r="T552" s="236"/>
      <c r="U552" s="236"/>
      <c r="V552" s="236"/>
      <c r="W552" s="236"/>
      <c r="X552" s="236"/>
      <c r="Y552" s="236"/>
      <c r="Z552" s="236"/>
      <c r="AA552" s="236"/>
      <c r="AB552" s="236"/>
      <c r="AC552" s="236"/>
      <c r="AD552" s="236"/>
    </row>
    <row r="553" spans="1:30" ht="15.75" customHeight="1" x14ac:dyDescent="0.25">
      <c r="A553" s="236"/>
      <c r="B553" s="236"/>
      <c r="C553" s="236"/>
      <c r="D553" s="236"/>
      <c r="E553" s="236"/>
      <c r="F553" s="236"/>
      <c r="G553" s="237"/>
      <c r="H553" s="236"/>
      <c r="I553" s="236"/>
      <c r="J553" s="236"/>
      <c r="K553" s="236"/>
      <c r="L553" s="236"/>
      <c r="M553" s="236"/>
      <c r="N553" s="236"/>
      <c r="O553" s="236"/>
      <c r="P553" s="236"/>
      <c r="Q553" s="236"/>
      <c r="R553" s="236"/>
      <c r="S553" s="236"/>
      <c r="T553" s="236"/>
      <c r="U553" s="236"/>
      <c r="V553" s="236"/>
      <c r="W553" s="236"/>
      <c r="X553" s="236"/>
      <c r="Y553" s="236"/>
      <c r="Z553" s="236"/>
      <c r="AA553" s="236"/>
      <c r="AB553" s="236"/>
      <c r="AC553" s="236"/>
      <c r="AD553" s="236"/>
    </row>
    <row r="554" spans="1:30" ht="15.75" customHeight="1" x14ac:dyDescent="0.25">
      <c r="A554" s="236"/>
      <c r="B554" s="236"/>
      <c r="C554" s="236"/>
      <c r="D554" s="236"/>
      <c r="E554" s="236"/>
      <c r="F554" s="236"/>
      <c r="G554" s="237"/>
      <c r="H554" s="236"/>
      <c r="I554" s="236"/>
      <c r="J554" s="236"/>
      <c r="K554" s="236"/>
      <c r="L554" s="236"/>
      <c r="M554" s="236"/>
      <c r="N554" s="236"/>
      <c r="O554" s="236"/>
      <c r="P554" s="236"/>
      <c r="Q554" s="236"/>
      <c r="R554" s="236"/>
      <c r="S554" s="236"/>
      <c r="T554" s="236"/>
      <c r="U554" s="236"/>
      <c r="V554" s="236"/>
      <c r="W554" s="236"/>
      <c r="X554" s="236"/>
      <c r="Y554" s="236"/>
      <c r="Z554" s="236"/>
      <c r="AA554" s="236"/>
      <c r="AB554" s="236"/>
      <c r="AC554" s="236"/>
      <c r="AD554" s="236"/>
    </row>
    <row r="555" spans="1:30" ht="15.75" customHeight="1" x14ac:dyDescent="0.25">
      <c r="A555" s="236"/>
      <c r="B555" s="236"/>
      <c r="C555" s="236"/>
      <c r="D555" s="236"/>
      <c r="E555" s="236"/>
      <c r="F555" s="236"/>
      <c r="G555" s="237"/>
      <c r="H555" s="236"/>
      <c r="I555" s="236"/>
      <c r="J555" s="236"/>
      <c r="K555" s="236"/>
      <c r="L555" s="236"/>
      <c r="M555" s="236"/>
      <c r="N555" s="236"/>
      <c r="O555" s="236"/>
      <c r="P555" s="236"/>
      <c r="Q555" s="236"/>
      <c r="R555" s="236"/>
      <c r="S555" s="236"/>
      <c r="T555" s="236"/>
      <c r="U555" s="236"/>
      <c r="V555" s="236"/>
      <c r="W555" s="236"/>
      <c r="X555" s="236"/>
      <c r="Y555" s="236"/>
      <c r="Z555" s="236"/>
      <c r="AA555" s="236"/>
      <c r="AB555" s="236"/>
      <c r="AC555" s="236"/>
      <c r="AD555" s="236"/>
    </row>
    <row r="556" spans="1:30" ht="15.75" customHeight="1" x14ac:dyDescent="0.25">
      <c r="A556" s="236"/>
      <c r="B556" s="236"/>
      <c r="C556" s="236"/>
      <c r="D556" s="236"/>
      <c r="E556" s="236"/>
      <c r="F556" s="236"/>
      <c r="G556" s="237"/>
      <c r="H556" s="236"/>
      <c r="I556" s="236"/>
      <c r="J556" s="236"/>
      <c r="K556" s="236"/>
      <c r="L556" s="236"/>
      <c r="M556" s="236"/>
      <c r="N556" s="236"/>
      <c r="O556" s="236"/>
      <c r="P556" s="236"/>
      <c r="Q556" s="236"/>
      <c r="R556" s="236"/>
      <c r="S556" s="236"/>
      <c r="T556" s="236"/>
      <c r="U556" s="236"/>
      <c r="V556" s="236"/>
      <c r="W556" s="236"/>
      <c r="X556" s="236"/>
      <c r="Y556" s="236"/>
      <c r="Z556" s="236"/>
      <c r="AA556" s="236"/>
      <c r="AB556" s="236"/>
      <c r="AC556" s="236"/>
      <c r="AD556" s="236"/>
    </row>
    <row r="557" spans="1:30" ht="15.75" customHeight="1" x14ac:dyDescent="0.25">
      <c r="A557" s="236"/>
      <c r="B557" s="236"/>
      <c r="C557" s="236"/>
      <c r="D557" s="236"/>
      <c r="E557" s="236"/>
      <c r="F557" s="236"/>
      <c r="G557" s="237"/>
      <c r="H557" s="236"/>
      <c r="I557" s="236"/>
      <c r="J557" s="236"/>
      <c r="K557" s="236"/>
      <c r="L557" s="236"/>
      <c r="M557" s="236"/>
      <c r="N557" s="236"/>
      <c r="O557" s="236"/>
      <c r="P557" s="236"/>
      <c r="Q557" s="236"/>
      <c r="R557" s="236"/>
      <c r="S557" s="236"/>
      <c r="T557" s="236"/>
      <c r="U557" s="236"/>
      <c r="V557" s="236"/>
      <c r="W557" s="236"/>
      <c r="X557" s="236"/>
      <c r="Y557" s="236"/>
      <c r="Z557" s="236"/>
      <c r="AA557" s="236"/>
      <c r="AB557" s="236"/>
      <c r="AC557" s="236"/>
      <c r="AD557" s="236"/>
    </row>
    <row r="558" spans="1:30" ht="15.75" customHeight="1" x14ac:dyDescent="0.25">
      <c r="A558" s="236"/>
      <c r="B558" s="236"/>
      <c r="C558" s="236"/>
      <c r="D558" s="236"/>
      <c r="E558" s="236"/>
      <c r="F558" s="236"/>
      <c r="G558" s="237"/>
      <c r="H558" s="236"/>
      <c r="I558" s="236"/>
      <c r="J558" s="236"/>
      <c r="K558" s="236"/>
      <c r="L558" s="236"/>
      <c r="M558" s="236"/>
      <c r="N558" s="236"/>
      <c r="O558" s="236"/>
      <c r="P558" s="236"/>
      <c r="Q558" s="236"/>
      <c r="R558" s="236"/>
      <c r="S558" s="236"/>
      <c r="T558" s="236"/>
      <c r="U558" s="236"/>
      <c r="V558" s="236"/>
      <c r="W558" s="236"/>
      <c r="X558" s="236"/>
      <c r="Y558" s="236"/>
      <c r="Z558" s="236"/>
      <c r="AA558" s="236"/>
      <c r="AB558" s="236"/>
      <c r="AC558" s="236"/>
      <c r="AD558" s="236"/>
    </row>
    <row r="559" spans="1:30" ht="15.75" customHeight="1" x14ac:dyDescent="0.25">
      <c r="A559" s="236"/>
      <c r="B559" s="236"/>
      <c r="C559" s="236"/>
      <c r="D559" s="236"/>
      <c r="E559" s="236"/>
      <c r="F559" s="236"/>
      <c r="G559" s="237"/>
      <c r="H559" s="236"/>
      <c r="I559" s="236"/>
      <c r="J559" s="236"/>
      <c r="K559" s="236"/>
      <c r="L559" s="236"/>
      <c r="M559" s="236"/>
      <c r="N559" s="236"/>
      <c r="O559" s="236"/>
      <c r="P559" s="236"/>
      <c r="Q559" s="236"/>
      <c r="R559" s="236"/>
      <c r="S559" s="236"/>
      <c r="T559" s="236"/>
      <c r="U559" s="236"/>
      <c r="V559" s="236"/>
      <c r="W559" s="236"/>
      <c r="X559" s="236"/>
      <c r="Y559" s="236"/>
      <c r="Z559" s="236"/>
      <c r="AA559" s="236"/>
      <c r="AB559" s="236"/>
      <c r="AC559" s="236"/>
      <c r="AD559" s="236"/>
    </row>
    <row r="560" spans="1:30" ht="15.75" customHeight="1" x14ac:dyDescent="0.25">
      <c r="A560" s="236"/>
      <c r="B560" s="236"/>
      <c r="C560" s="236"/>
      <c r="D560" s="236"/>
      <c r="E560" s="236"/>
      <c r="F560" s="236"/>
      <c r="G560" s="237"/>
      <c r="H560" s="236"/>
      <c r="I560" s="236"/>
      <c r="J560" s="236"/>
      <c r="K560" s="236"/>
      <c r="L560" s="236"/>
      <c r="M560" s="236"/>
      <c r="N560" s="236"/>
      <c r="O560" s="236"/>
      <c r="P560" s="236"/>
      <c r="Q560" s="236"/>
      <c r="R560" s="236"/>
      <c r="S560" s="236"/>
      <c r="T560" s="236"/>
      <c r="U560" s="236"/>
      <c r="V560" s="236"/>
      <c r="W560" s="236"/>
      <c r="X560" s="236"/>
      <c r="Y560" s="236"/>
      <c r="Z560" s="236"/>
      <c r="AA560" s="236"/>
      <c r="AB560" s="236"/>
      <c r="AC560" s="236"/>
      <c r="AD560" s="236"/>
    </row>
    <row r="561" spans="1:30" ht="15.75" customHeight="1" x14ac:dyDescent="0.25">
      <c r="A561" s="236"/>
      <c r="B561" s="236"/>
      <c r="C561" s="236"/>
      <c r="D561" s="236"/>
      <c r="E561" s="236"/>
      <c r="F561" s="236"/>
      <c r="G561" s="237"/>
      <c r="H561" s="236"/>
      <c r="I561" s="236"/>
      <c r="J561" s="236"/>
      <c r="K561" s="236"/>
      <c r="L561" s="236"/>
      <c r="M561" s="236"/>
      <c r="N561" s="236"/>
      <c r="O561" s="236"/>
      <c r="P561" s="236"/>
      <c r="Q561" s="236"/>
      <c r="R561" s="236"/>
      <c r="S561" s="236"/>
      <c r="T561" s="236"/>
      <c r="U561" s="236"/>
      <c r="V561" s="236"/>
      <c r="W561" s="236"/>
      <c r="X561" s="236"/>
      <c r="Y561" s="236"/>
      <c r="Z561" s="236"/>
      <c r="AA561" s="236"/>
      <c r="AB561" s="236"/>
      <c r="AC561" s="236"/>
      <c r="AD561" s="236"/>
    </row>
    <row r="562" spans="1:30" ht="15.75" customHeight="1" x14ac:dyDescent="0.25">
      <c r="A562" s="236"/>
      <c r="B562" s="236"/>
      <c r="C562" s="236"/>
      <c r="D562" s="236"/>
      <c r="E562" s="236"/>
      <c r="F562" s="236"/>
      <c r="G562" s="237"/>
      <c r="H562" s="236"/>
      <c r="I562" s="236"/>
      <c r="J562" s="236"/>
      <c r="K562" s="236"/>
      <c r="L562" s="236"/>
      <c r="M562" s="236"/>
      <c r="N562" s="236"/>
      <c r="O562" s="236"/>
      <c r="P562" s="236"/>
      <c r="Q562" s="236"/>
      <c r="R562" s="236"/>
      <c r="S562" s="236"/>
      <c r="T562" s="236"/>
      <c r="U562" s="236"/>
      <c r="V562" s="236"/>
      <c r="W562" s="236"/>
      <c r="X562" s="236"/>
      <c r="Y562" s="236"/>
      <c r="Z562" s="236"/>
      <c r="AA562" s="236"/>
      <c r="AB562" s="236"/>
      <c r="AC562" s="236"/>
      <c r="AD562" s="236"/>
    </row>
    <row r="563" spans="1:30" ht="15.75" customHeight="1" x14ac:dyDescent="0.25">
      <c r="A563" s="236"/>
      <c r="B563" s="236"/>
      <c r="C563" s="236"/>
      <c r="D563" s="236"/>
      <c r="E563" s="236"/>
      <c r="F563" s="236"/>
      <c r="G563" s="237"/>
      <c r="H563" s="236"/>
      <c r="I563" s="236"/>
      <c r="J563" s="236"/>
      <c r="K563" s="236"/>
      <c r="L563" s="236"/>
      <c r="M563" s="236"/>
      <c r="N563" s="236"/>
      <c r="O563" s="236"/>
      <c r="P563" s="236"/>
      <c r="Q563" s="236"/>
      <c r="R563" s="236"/>
      <c r="S563" s="236"/>
      <c r="T563" s="236"/>
      <c r="U563" s="236"/>
      <c r="V563" s="236"/>
      <c r="W563" s="236"/>
      <c r="X563" s="236"/>
      <c r="Y563" s="236"/>
      <c r="Z563" s="236"/>
      <c r="AA563" s="236"/>
      <c r="AB563" s="236"/>
      <c r="AC563" s="236"/>
      <c r="AD563" s="236"/>
    </row>
    <row r="564" spans="1:30" ht="15.75" customHeight="1" x14ac:dyDescent="0.25">
      <c r="A564" s="236"/>
      <c r="B564" s="236"/>
      <c r="C564" s="236"/>
      <c r="D564" s="236"/>
      <c r="E564" s="236"/>
      <c r="F564" s="236"/>
      <c r="G564" s="237"/>
      <c r="H564" s="236"/>
      <c r="I564" s="236"/>
      <c r="J564" s="236"/>
      <c r="K564" s="236"/>
      <c r="L564" s="236"/>
      <c r="M564" s="236"/>
      <c r="N564" s="236"/>
      <c r="O564" s="236"/>
      <c r="P564" s="236"/>
      <c r="Q564" s="236"/>
      <c r="R564" s="236"/>
      <c r="S564" s="236"/>
      <c r="T564" s="236"/>
      <c r="U564" s="236"/>
      <c r="V564" s="236"/>
      <c r="W564" s="236"/>
      <c r="X564" s="236"/>
      <c r="Y564" s="236"/>
      <c r="Z564" s="236"/>
      <c r="AA564" s="236"/>
      <c r="AB564" s="236"/>
      <c r="AC564" s="236"/>
      <c r="AD564" s="236"/>
    </row>
    <row r="565" spans="1:30" ht="15.75" customHeight="1" x14ac:dyDescent="0.25">
      <c r="A565" s="236"/>
      <c r="B565" s="236"/>
      <c r="C565" s="236"/>
      <c r="D565" s="236"/>
      <c r="E565" s="236"/>
      <c r="F565" s="236"/>
      <c r="G565" s="237"/>
      <c r="H565" s="236"/>
      <c r="I565" s="236"/>
      <c r="J565" s="236"/>
      <c r="K565" s="236"/>
      <c r="L565" s="236"/>
      <c r="M565" s="236"/>
      <c r="N565" s="236"/>
      <c r="O565" s="236"/>
      <c r="P565" s="236"/>
      <c r="Q565" s="236"/>
      <c r="R565" s="236"/>
      <c r="S565" s="236"/>
      <c r="T565" s="236"/>
      <c r="U565" s="236"/>
      <c r="V565" s="236"/>
      <c r="W565" s="236"/>
      <c r="X565" s="236"/>
      <c r="Y565" s="236"/>
      <c r="Z565" s="236"/>
      <c r="AA565" s="236"/>
      <c r="AB565" s="236"/>
      <c r="AC565" s="236"/>
      <c r="AD565" s="236"/>
    </row>
    <row r="566" spans="1:30" ht="15.75" customHeight="1" x14ac:dyDescent="0.25">
      <c r="A566" s="236"/>
      <c r="B566" s="236"/>
      <c r="C566" s="236"/>
      <c r="D566" s="236"/>
      <c r="E566" s="236"/>
      <c r="F566" s="236"/>
      <c r="G566" s="237"/>
      <c r="H566" s="236"/>
      <c r="I566" s="236"/>
      <c r="J566" s="236"/>
      <c r="K566" s="236"/>
      <c r="L566" s="236"/>
      <c r="M566" s="236"/>
      <c r="N566" s="236"/>
      <c r="O566" s="236"/>
      <c r="P566" s="236"/>
      <c r="Q566" s="236"/>
      <c r="R566" s="236"/>
      <c r="S566" s="236"/>
      <c r="T566" s="236"/>
      <c r="U566" s="236"/>
      <c r="V566" s="236"/>
      <c r="W566" s="236"/>
      <c r="X566" s="236"/>
      <c r="Y566" s="236"/>
      <c r="Z566" s="236"/>
      <c r="AA566" s="236"/>
      <c r="AB566" s="236"/>
      <c r="AC566" s="236"/>
      <c r="AD566" s="236"/>
    </row>
    <row r="567" spans="1:30" ht="15.75" customHeight="1" x14ac:dyDescent="0.25">
      <c r="A567" s="236"/>
      <c r="B567" s="236"/>
      <c r="C567" s="236"/>
      <c r="D567" s="236"/>
      <c r="E567" s="236"/>
      <c r="F567" s="236"/>
      <c r="G567" s="237"/>
      <c r="H567" s="236"/>
      <c r="I567" s="236"/>
      <c r="J567" s="236"/>
      <c r="K567" s="236"/>
      <c r="L567" s="236"/>
      <c r="M567" s="236"/>
      <c r="N567" s="236"/>
      <c r="O567" s="236"/>
      <c r="P567" s="236"/>
      <c r="Q567" s="236"/>
      <c r="R567" s="236"/>
      <c r="S567" s="236"/>
      <c r="T567" s="236"/>
      <c r="U567" s="236"/>
      <c r="V567" s="236"/>
      <c r="W567" s="236"/>
      <c r="X567" s="236"/>
      <c r="Y567" s="236"/>
      <c r="Z567" s="236"/>
      <c r="AA567" s="236"/>
      <c r="AB567" s="236"/>
      <c r="AC567" s="236"/>
      <c r="AD567" s="236"/>
    </row>
    <row r="568" spans="1:30" ht="15.75" customHeight="1" x14ac:dyDescent="0.25">
      <c r="A568" s="236"/>
      <c r="B568" s="236"/>
      <c r="C568" s="236"/>
      <c r="D568" s="236"/>
      <c r="E568" s="236"/>
      <c r="F568" s="236"/>
      <c r="G568" s="237"/>
      <c r="H568" s="236"/>
      <c r="I568" s="236"/>
      <c r="J568" s="236"/>
      <c r="K568" s="236"/>
      <c r="L568" s="236"/>
      <c r="M568" s="236"/>
      <c r="N568" s="236"/>
      <c r="O568" s="236"/>
      <c r="P568" s="236"/>
      <c r="Q568" s="236"/>
      <c r="R568" s="236"/>
      <c r="S568" s="236"/>
      <c r="T568" s="236"/>
      <c r="U568" s="236"/>
      <c r="V568" s="236"/>
      <c r="W568" s="236"/>
      <c r="X568" s="236"/>
      <c r="Y568" s="236"/>
      <c r="Z568" s="236"/>
      <c r="AA568" s="236"/>
      <c r="AB568" s="236"/>
      <c r="AC568" s="236"/>
      <c r="AD568" s="236"/>
    </row>
    <row r="569" spans="1:30" ht="15.75" customHeight="1" x14ac:dyDescent="0.25">
      <c r="A569" s="236"/>
      <c r="B569" s="236"/>
      <c r="C569" s="236"/>
      <c r="D569" s="236"/>
      <c r="E569" s="236"/>
      <c r="F569" s="236"/>
      <c r="G569" s="237"/>
      <c r="H569" s="236"/>
      <c r="I569" s="236"/>
      <c r="J569" s="236"/>
      <c r="K569" s="236"/>
      <c r="L569" s="236"/>
      <c r="M569" s="236"/>
      <c r="N569" s="236"/>
      <c r="O569" s="236"/>
      <c r="P569" s="236"/>
      <c r="Q569" s="236"/>
      <c r="R569" s="236"/>
      <c r="S569" s="236"/>
      <c r="T569" s="236"/>
      <c r="U569" s="236"/>
      <c r="V569" s="236"/>
      <c r="W569" s="236"/>
      <c r="X569" s="236"/>
      <c r="Y569" s="236"/>
      <c r="Z569" s="236"/>
      <c r="AA569" s="236"/>
      <c r="AB569" s="236"/>
      <c r="AC569" s="236"/>
      <c r="AD569" s="236"/>
    </row>
    <row r="570" spans="1:30" ht="15.75" customHeight="1" x14ac:dyDescent="0.25">
      <c r="A570" s="236"/>
      <c r="B570" s="236"/>
      <c r="C570" s="236"/>
      <c r="D570" s="236"/>
      <c r="E570" s="236"/>
      <c r="F570" s="236"/>
      <c r="G570" s="237"/>
      <c r="H570" s="236"/>
      <c r="I570" s="236"/>
      <c r="J570" s="236"/>
      <c r="K570" s="236"/>
      <c r="L570" s="236"/>
      <c r="M570" s="236"/>
      <c r="N570" s="236"/>
      <c r="O570" s="236"/>
      <c r="P570" s="236"/>
      <c r="Q570" s="236"/>
      <c r="R570" s="236"/>
      <c r="S570" s="236"/>
      <c r="T570" s="236"/>
      <c r="U570" s="236"/>
      <c r="V570" s="236"/>
      <c r="W570" s="236"/>
      <c r="X570" s="236"/>
      <c r="Y570" s="236"/>
      <c r="Z570" s="236"/>
      <c r="AA570" s="236"/>
      <c r="AB570" s="236"/>
      <c r="AC570" s="236"/>
      <c r="AD570" s="236"/>
    </row>
    <row r="571" spans="1:30" ht="15.75" customHeight="1" x14ac:dyDescent="0.25">
      <c r="A571" s="236"/>
      <c r="B571" s="236"/>
      <c r="C571" s="236"/>
      <c r="D571" s="236"/>
      <c r="E571" s="236"/>
      <c r="F571" s="236"/>
      <c r="G571" s="237"/>
      <c r="H571" s="236"/>
      <c r="I571" s="236"/>
      <c r="J571" s="236"/>
      <c r="K571" s="236"/>
      <c r="L571" s="236"/>
      <c r="M571" s="236"/>
      <c r="N571" s="236"/>
      <c r="O571" s="236"/>
      <c r="P571" s="236"/>
      <c r="Q571" s="236"/>
      <c r="R571" s="236"/>
      <c r="S571" s="236"/>
      <c r="T571" s="236"/>
      <c r="U571" s="236"/>
      <c r="V571" s="236"/>
      <c r="W571" s="236"/>
      <c r="X571" s="236"/>
      <c r="Y571" s="236"/>
      <c r="Z571" s="236"/>
      <c r="AA571" s="236"/>
      <c r="AB571" s="236"/>
      <c r="AC571" s="236"/>
      <c r="AD571" s="236"/>
    </row>
    <row r="572" spans="1:30" ht="15.75" customHeight="1" x14ac:dyDescent="0.25">
      <c r="A572" s="236"/>
      <c r="B572" s="236"/>
      <c r="C572" s="236"/>
      <c r="D572" s="236"/>
      <c r="E572" s="236"/>
      <c r="F572" s="236"/>
      <c r="G572" s="237"/>
      <c r="H572" s="236"/>
      <c r="I572" s="236"/>
      <c r="J572" s="236"/>
      <c r="K572" s="236"/>
      <c r="L572" s="236"/>
      <c r="M572" s="236"/>
      <c r="N572" s="236"/>
      <c r="O572" s="236"/>
      <c r="P572" s="236"/>
      <c r="Q572" s="236"/>
      <c r="R572" s="236"/>
      <c r="S572" s="236"/>
      <c r="T572" s="236"/>
      <c r="U572" s="236"/>
      <c r="V572" s="236"/>
      <c r="W572" s="236"/>
      <c r="X572" s="236"/>
      <c r="Y572" s="236"/>
      <c r="Z572" s="236"/>
      <c r="AA572" s="236"/>
      <c r="AB572" s="236"/>
      <c r="AC572" s="236"/>
      <c r="AD572" s="236"/>
    </row>
    <row r="573" spans="1:30" ht="15.75" customHeight="1" x14ac:dyDescent="0.25">
      <c r="A573" s="236"/>
      <c r="B573" s="236"/>
      <c r="C573" s="236"/>
      <c r="D573" s="236"/>
      <c r="E573" s="236"/>
      <c r="F573" s="236"/>
      <c r="G573" s="237"/>
      <c r="H573" s="236"/>
      <c r="I573" s="236"/>
      <c r="J573" s="236"/>
      <c r="K573" s="236"/>
      <c r="L573" s="236"/>
      <c r="M573" s="236"/>
      <c r="N573" s="236"/>
      <c r="O573" s="236"/>
      <c r="P573" s="236"/>
      <c r="Q573" s="236"/>
      <c r="R573" s="236"/>
      <c r="S573" s="236"/>
      <c r="T573" s="236"/>
      <c r="U573" s="236"/>
      <c r="V573" s="236"/>
      <c r="W573" s="236"/>
      <c r="X573" s="236"/>
      <c r="Y573" s="236"/>
      <c r="Z573" s="236"/>
      <c r="AA573" s="236"/>
      <c r="AB573" s="236"/>
      <c r="AC573" s="236"/>
      <c r="AD573" s="236"/>
    </row>
    <row r="574" spans="1:30" ht="15.75" customHeight="1" x14ac:dyDescent="0.25">
      <c r="A574" s="236"/>
      <c r="B574" s="236"/>
      <c r="C574" s="236"/>
      <c r="D574" s="236"/>
      <c r="E574" s="236"/>
      <c r="F574" s="236"/>
      <c r="G574" s="237"/>
      <c r="H574" s="236"/>
      <c r="I574" s="236"/>
      <c r="J574" s="236"/>
      <c r="K574" s="236"/>
      <c r="L574" s="236"/>
      <c r="M574" s="236"/>
      <c r="N574" s="236"/>
      <c r="O574" s="236"/>
      <c r="P574" s="236"/>
      <c r="Q574" s="236"/>
      <c r="R574" s="236"/>
      <c r="S574" s="236"/>
      <c r="T574" s="236"/>
      <c r="U574" s="236"/>
      <c r="V574" s="236"/>
      <c r="W574" s="236"/>
      <c r="X574" s="236"/>
      <c r="Y574" s="236"/>
      <c r="Z574" s="236"/>
      <c r="AA574" s="236"/>
      <c r="AB574" s="236"/>
      <c r="AC574" s="236"/>
      <c r="AD574" s="236"/>
    </row>
    <row r="575" spans="1:30" ht="15.75" customHeight="1" x14ac:dyDescent="0.25">
      <c r="A575" s="236"/>
      <c r="B575" s="236"/>
      <c r="C575" s="236"/>
      <c r="D575" s="236"/>
      <c r="E575" s="236"/>
      <c r="F575" s="236"/>
      <c r="G575" s="237"/>
      <c r="H575" s="236"/>
      <c r="I575" s="236"/>
      <c r="J575" s="236"/>
      <c r="K575" s="236"/>
      <c r="L575" s="236"/>
      <c r="M575" s="236"/>
      <c r="N575" s="236"/>
      <c r="O575" s="236"/>
      <c r="P575" s="236"/>
      <c r="Q575" s="236"/>
      <c r="R575" s="236"/>
      <c r="S575" s="236"/>
      <c r="T575" s="236"/>
      <c r="U575" s="236"/>
      <c r="V575" s="236"/>
      <c r="W575" s="236"/>
      <c r="X575" s="236"/>
      <c r="Y575" s="236"/>
      <c r="Z575" s="236"/>
      <c r="AA575" s="236"/>
      <c r="AB575" s="236"/>
      <c r="AC575" s="236"/>
      <c r="AD575" s="236"/>
    </row>
    <row r="576" spans="1:30" ht="15.75" customHeight="1" x14ac:dyDescent="0.25">
      <c r="A576" s="236"/>
      <c r="B576" s="236"/>
      <c r="C576" s="236"/>
      <c r="D576" s="236"/>
      <c r="E576" s="236"/>
      <c r="F576" s="236"/>
      <c r="G576" s="237"/>
      <c r="H576" s="236"/>
      <c r="I576" s="236"/>
      <c r="J576" s="236"/>
      <c r="K576" s="236"/>
      <c r="L576" s="236"/>
      <c r="M576" s="236"/>
      <c r="N576" s="236"/>
      <c r="O576" s="236"/>
      <c r="P576" s="236"/>
      <c r="Q576" s="236"/>
      <c r="R576" s="236"/>
      <c r="S576" s="236"/>
      <c r="T576" s="236"/>
      <c r="U576" s="236"/>
      <c r="V576" s="236"/>
      <c r="W576" s="236"/>
      <c r="X576" s="236"/>
      <c r="Y576" s="236"/>
      <c r="Z576" s="236"/>
      <c r="AA576" s="236"/>
      <c r="AB576" s="236"/>
      <c r="AC576" s="236"/>
      <c r="AD576" s="236"/>
    </row>
    <row r="577" spans="1:30" ht="15.75" customHeight="1" x14ac:dyDescent="0.25">
      <c r="A577" s="236"/>
      <c r="B577" s="236"/>
      <c r="C577" s="236"/>
      <c r="D577" s="236"/>
      <c r="E577" s="236"/>
      <c r="F577" s="236"/>
      <c r="G577" s="237"/>
      <c r="H577" s="236"/>
      <c r="I577" s="236"/>
      <c r="J577" s="236"/>
      <c r="K577" s="236"/>
      <c r="L577" s="236"/>
      <c r="M577" s="236"/>
      <c r="N577" s="236"/>
      <c r="O577" s="236"/>
      <c r="P577" s="236"/>
      <c r="Q577" s="236"/>
      <c r="R577" s="236"/>
      <c r="S577" s="236"/>
      <c r="T577" s="236"/>
      <c r="U577" s="236"/>
      <c r="V577" s="236"/>
      <c r="W577" s="236"/>
      <c r="X577" s="236"/>
      <c r="Y577" s="236"/>
      <c r="Z577" s="236"/>
      <c r="AA577" s="236"/>
      <c r="AB577" s="236"/>
      <c r="AC577" s="236"/>
      <c r="AD577" s="236"/>
    </row>
    <row r="578" spans="1:30" ht="15.75" customHeight="1" x14ac:dyDescent="0.25">
      <c r="A578" s="236"/>
      <c r="B578" s="236"/>
      <c r="C578" s="236"/>
      <c r="D578" s="236"/>
      <c r="E578" s="236"/>
      <c r="F578" s="236"/>
      <c r="G578" s="237"/>
      <c r="H578" s="236"/>
      <c r="I578" s="236"/>
      <c r="J578" s="236"/>
      <c r="K578" s="236"/>
      <c r="L578" s="236"/>
      <c r="M578" s="236"/>
      <c r="N578" s="236"/>
      <c r="O578" s="236"/>
      <c r="P578" s="236"/>
      <c r="Q578" s="236"/>
      <c r="R578" s="236"/>
      <c r="S578" s="236"/>
      <c r="T578" s="236"/>
      <c r="U578" s="236"/>
      <c r="V578" s="236"/>
      <c r="W578" s="236"/>
      <c r="X578" s="236"/>
      <c r="Y578" s="236"/>
      <c r="Z578" s="236"/>
      <c r="AA578" s="236"/>
      <c r="AB578" s="236"/>
      <c r="AC578" s="236"/>
      <c r="AD578" s="236"/>
    </row>
    <row r="579" spans="1:30" ht="15.75" customHeight="1" x14ac:dyDescent="0.25">
      <c r="A579" s="236"/>
      <c r="B579" s="236"/>
      <c r="C579" s="236"/>
      <c r="D579" s="236"/>
      <c r="E579" s="236"/>
      <c r="F579" s="236"/>
      <c r="G579" s="237"/>
      <c r="H579" s="236"/>
      <c r="I579" s="236"/>
      <c r="J579" s="236"/>
      <c r="K579" s="236"/>
      <c r="L579" s="236"/>
      <c r="M579" s="236"/>
      <c r="N579" s="236"/>
      <c r="O579" s="236"/>
      <c r="P579" s="236"/>
      <c r="Q579" s="236"/>
      <c r="R579" s="236"/>
      <c r="S579" s="236"/>
      <c r="T579" s="236"/>
      <c r="U579" s="236"/>
      <c r="V579" s="236"/>
      <c r="W579" s="236"/>
      <c r="X579" s="236"/>
      <c r="Y579" s="236"/>
      <c r="Z579" s="236"/>
      <c r="AA579" s="236"/>
      <c r="AB579" s="236"/>
      <c r="AC579" s="236"/>
      <c r="AD579" s="236"/>
    </row>
    <row r="580" spans="1:30" ht="15.75" customHeight="1" x14ac:dyDescent="0.25">
      <c r="A580" s="236"/>
      <c r="B580" s="236"/>
      <c r="C580" s="236"/>
      <c r="D580" s="236"/>
      <c r="E580" s="236"/>
      <c r="F580" s="236"/>
      <c r="G580" s="237"/>
      <c r="H580" s="236"/>
      <c r="I580" s="236"/>
      <c r="J580" s="236"/>
      <c r="K580" s="236"/>
      <c r="L580" s="236"/>
      <c r="M580" s="236"/>
      <c r="N580" s="236"/>
      <c r="O580" s="236"/>
      <c r="P580" s="236"/>
      <c r="Q580" s="236"/>
      <c r="R580" s="236"/>
      <c r="S580" s="236"/>
      <c r="T580" s="236"/>
      <c r="U580" s="236"/>
      <c r="V580" s="236"/>
      <c r="W580" s="236"/>
      <c r="X580" s="236"/>
      <c r="Y580" s="236"/>
      <c r="Z580" s="236"/>
      <c r="AA580" s="236"/>
      <c r="AB580" s="236"/>
      <c r="AC580" s="236"/>
      <c r="AD580" s="236"/>
    </row>
    <row r="581" spans="1:30" ht="15.75" customHeight="1" x14ac:dyDescent="0.25">
      <c r="A581" s="236"/>
      <c r="B581" s="236"/>
      <c r="C581" s="236"/>
      <c r="D581" s="236"/>
      <c r="E581" s="236"/>
      <c r="F581" s="236"/>
      <c r="G581" s="237"/>
      <c r="H581" s="236"/>
      <c r="I581" s="236"/>
      <c r="J581" s="236"/>
      <c r="K581" s="236"/>
      <c r="L581" s="236"/>
      <c r="M581" s="236"/>
      <c r="N581" s="236"/>
      <c r="O581" s="236"/>
      <c r="P581" s="236"/>
      <c r="Q581" s="236"/>
      <c r="R581" s="236"/>
      <c r="S581" s="236"/>
      <c r="T581" s="236"/>
      <c r="U581" s="236"/>
      <c r="V581" s="236"/>
      <c r="W581" s="236"/>
      <c r="X581" s="236"/>
      <c r="Y581" s="236"/>
      <c r="Z581" s="236"/>
      <c r="AA581" s="236"/>
      <c r="AB581" s="236"/>
      <c r="AC581" s="236"/>
      <c r="AD581" s="236"/>
    </row>
    <row r="582" spans="1:30" ht="15.75" customHeight="1" x14ac:dyDescent="0.25">
      <c r="A582" s="236"/>
      <c r="B582" s="236"/>
      <c r="C582" s="236"/>
      <c r="D582" s="236"/>
      <c r="E582" s="236"/>
      <c r="F582" s="236"/>
      <c r="G582" s="237"/>
      <c r="H582" s="236"/>
      <c r="I582" s="236"/>
      <c r="J582" s="236"/>
      <c r="K582" s="236"/>
      <c r="L582" s="236"/>
      <c r="M582" s="236"/>
      <c r="N582" s="236"/>
      <c r="O582" s="236"/>
      <c r="P582" s="236"/>
      <c r="Q582" s="236"/>
      <c r="R582" s="236"/>
      <c r="S582" s="236"/>
      <c r="T582" s="236"/>
      <c r="U582" s="236"/>
      <c r="V582" s="236"/>
      <c r="W582" s="236"/>
      <c r="X582" s="236"/>
      <c r="Y582" s="236"/>
      <c r="Z582" s="236"/>
      <c r="AA582" s="236"/>
      <c r="AB582" s="236"/>
      <c r="AC582" s="236"/>
      <c r="AD582" s="236"/>
    </row>
    <row r="583" spans="1:30" ht="15.75" customHeight="1" x14ac:dyDescent="0.25">
      <c r="A583" s="236"/>
      <c r="B583" s="236"/>
      <c r="C583" s="236"/>
      <c r="D583" s="236"/>
      <c r="E583" s="236"/>
      <c r="F583" s="236"/>
      <c r="G583" s="237"/>
      <c r="H583" s="236"/>
      <c r="I583" s="236"/>
      <c r="J583" s="236"/>
      <c r="K583" s="236"/>
      <c r="L583" s="236"/>
      <c r="M583" s="236"/>
      <c r="N583" s="236"/>
      <c r="O583" s="236"/>
      <c r="P583" s="236"/>
      <c r="Q583" s="236"/>
      <c r="R583" s="236"/>
      <c r="S583" s="236"/>
      <c r="T583" s="236"/>
      <c r="U583" s="236"/>
      <c r="V583" s="236"/>
      <c r="W583" s="236"/>
      <c r="X583" s="236"/>
      <c r="Y583" s="236"/>
      <c r="Z583" s="236"/>
      <c r="AA583" s="236"/>
      <c r="AB583" s="236"/>
      <c r="AC583" s="236"/>
      <c r="AD583" s="236"/>
    </row>
    <row r="584" spans="1:30" ht="15.75" customHeight="1" x14ac:dyDescent="0.25">
      <c r="A584" s="236"/>
      <c r="B584" s="236"/>
      <c r="C584" s="236"/>
      <c r="D584" s="236"/>
      <c r="E584" s="236"/>
      <c r="F584" s="236"/>
      <c r="G584" s="237"/>
      <c r="H584" s="236"/>
      <c r="I584" s="236"/>
      <c r="J584" s="236"/>
      <c r="K584" s="236"/>
      <c r="L584" s="236"/>
      <c r="M584" s="236"/>
      <c r="N584" s="236"/>
      <c r="O584" s="236"/>
      <c r="P584" s="236"/>
      <c r="Q584" s="236"/>
      <c r="R584" s="236"/>
      <c r="S584" s="236"/>
      <c r="T584" s="236"/>
      <c r="U584" s="236"/>
      <c r="V584" s="236"/>
      <c r="W584" s="236"/>
      <c r="X584" s="236"/>
      <c r="Y584" s="236"/>
      <c r="Z584" s="236"/>
      <c r="AA584" s="236"/>
      <c r="AB584" s="236"/>
      <c r="AC584" s="236"/>
      <c r="AD584" s="236"/>
    </row>
    <row r="585" spans="1:30" ht="15.75" customHeight="1" x14ac:dyDescent="0.25">
      <c r="A585" s="236"/>
      <c r="B585" s="236"/>
      <c r="C585" s="236"/>
      <c r="D585" s="236"/>
      <c r="E585" s="236"/>
      <c r="F585" s="236"/>
      <c r="G585" s="237"/>
      <c r="H585" s="236"/>
      <c r="I585" s="236"/>
      <c r="J585" s="236"/>
      <c r="K585" s="236"/>
      <c r="L585" s="236"/>
      <c r="M585" s="236"/>
      <c r="N585" s="236"/>
      <c r="O585" s="236"/>
      <c r="P585" s="236"/>
      <c r="Q585" s="236"/>
      <c r="R585" s="236"/>
      <c r="S585" s="236"/>
      <c r="T585" s="236"/>
      <c r="U585" s="236"/>
      <c r="V585" s="236"/>
      <c r="W585" s="236"/>
      <c r="X585" s="236"/>
      <c r="Y585" s="236"/>
      <c r="Z585" s="236"/>
      <c r="AA585" s="236"/>
      <c r="AB585" s="236"/>
      <c r="AC585" s="236"/>
      <c r="AD585" s="236"/>
    </row>
    <row r="586" spans="1:30" ht="15.75" customHeight="1" x14ac:dyDescent="0.25">
      <c r="A586" s="236"/>
      <c r="B586" s="236"/>
      <c r="C586" s="236"/>
      <c r="D586" s="236"/>
      <c r="E586" s="236"/>
      <c r="F586" s="236"/>
      <c r="G586" s="237"/>
      <c r="H586" s="236"/>
      <c r="I586" s="236"/>
      <c r="J586" s="236"/>
      <c r="K586" s="236"/>
      <c r="L586" s="236"/>
      <c r="M586" s="236"/>
      <c r="N586" s="236"/>
      <c r="O586" s="236"/>
      <c r="P586" s="236"/>
      <c r="Q586" s="236"/>
      <c r="R586" s="236"/>
      <c r="S586" s="236"/>
      <c r="T586" s="236"/>
      <c r="U586" s="236"/>
      <c r="V586" s="236"/>
      <c r="W586" s="236"/>
      <c r="X586" s="236"/>
      <c r="Y586" s="236"/>
      <c r="Z586" s="236"/>
      <c r="AA586" s="236"/>
      <c r="AB586" s="236"/>
      <c r="AC586" s="236"/>
      <c r="AD586" s="236"/>
    </row>
    <row r="587" spans="1:30" ht="15.75" customHeight="1" x14ac:dyDescent="0.25">
      <c r="A587" s="236"/>
      <c r="B587" s="236"/>
      <c r="C587" s="236"/>
      <c r="D587" s="236"/>
      <c r="E587" s="236"/>
      <c r="F587" s="236"/>
      <c r="G587" s="237"/>
      <c r="H587" s="236"/>
      <c r="I587" s="236"/>
      <c r="J587" s="236"/>
      <c r="K587" s="236"/>
      <c r="L587" s="236"/>
      <c r="M587" s="236"/>
      <c r="N587" s="236"/>
      <c r="O587" s="236"/>
      <c r="P587" s="236"/>
      <c r="Q587" s="236"/>
      <c r="R587" s="236"/>
      <c r="S587" s="236"/>
      <c r="T587" s="236"/>
      <c r="U587" s="236"/>
      <c r="V587" s="236"/>
      <c r="W587" s="236"/>
      <c r="X587" s="236"/>
      <c r="Y587" s="236"/>
      <c r="Z587" s="236"/>
      <c r="AA587" s="236"/>
      <c r="AB587" s="236"/>
      <c r="AC587" s="236"/>
      <c r="AD587" s="236"/>
    </row>
    <row r="588" spans="1:30" ht="15.75" customHeight="1" x14ac:dyDescent="0.25">
      <c r="A588" s="236"/>
      <c r="B588" s="236"/>
      <c r="C588" s="236"/>
      <c r="D588" s="236"/>
      <c r="E588" s="236"/>
      <c r="F588" s="236"/>
      <c r="G588" s="237"/>
      <c r="H588" s="236"/>
      <c r="I588" s="236"/>
      <c r="J588" s="236"/>
      <c r="K588" s="236"/>
      <c r="L588" s="236"/>
      <c r="M588" s="236"/>
      <c r="N588" s="236"/>
      <c r="O588" s="236"/>
      <c r="P588" s="236"/>
      <c r="Q588" s="236"/>
      <c r="R588" s="236"/>
      <c r="S588" s="236"/>
      <c r="T588" s="236"/>
      <c r="U588" s="236"/>
      <c r="V588" s="236"/>
      <c r="W588" s="236"/>
      <c r="X588" s="236"/>
      <c r="Y588" s="236"/>
      <c r="Z588" s="236"/>
      <c r="AA588" s="236"/>
      <c r="AB588" s="236"/>
      <c r="AC588" s="236"/>
      <c r="AD588" s="236"/>
    </row>
    <row r="589" spans="1:30" ht="15.75" customHeight="1" x14ac:dyDescent="0.25">
      <c r="A589" s="236"/>
      <c r="B589" s="236"/>
      <c r="C589" s="236"/>
      <c r="D589" s="236"/>
      <c r="E589" s="236"/>
      <c r="F589" s="236"/>
      <c r="G589" s="237"/>
      <c r="H589" s="236"/>
      <c r="I589" s="236"/>
      <c r="J589" s="236"/>
      <c r="K589" s="236"/>
      <c r="L589" s="236"/>
      <c r="M589" s="236"/>
      <c r="N589" s="236"/>
      <c r="O589" s="236"/>
      <c r="P589" s="236"/>
      <c r="Q589" s="236"/>
      <c r="R589" s="236"/>
      <c r="S589" s="236"/>
      <c r="T589" s="236"/>
      <c r="U589" s="236"/>
      <c r="V589" s="236"/>
      <c r="W589" s="236"/>
      <c r="X589" s="236"/>
      <c r="Y589" s="236"/>
      <c r="Z589" s="236"/>
      <c r="AA589" s="236"/>
      <c r="AB589" s="236"/>
      <c r="AC589" s="236"/>
      <c r="AD589" s="236"/>
    </row>
    <row r="590" spans="1:30" ht="15.75" customHeight="1" x14ac:dyDescent="0.25">
      <c r="A590" s="236"/>
      <c r="B590" s="236"/>
      <c r="C590" s="236"/>
      <c r="D590" s="236"/>
      <c r="E590" s="236"/>
      <c r="F590" s="236"/>
      <c r="G590" s="237"/>
      <c r="H590" s="236"/>
      <c r="I590" s="236"/>
      <c r="J590" s="236"/>
      <c r="K590" s="236"/>
      <c r="L590" s="236"/>
      <c r="M590" s="236"/>
      <c r="N590" s="236"/>
      <c r="O590" s="236"/>
      <c r="P590" s="236"/>
      <c r="Q590" s="236"/>
      <c r="R590" s="236"/>
      <c r="S590" s="236"/>
      <c r="T590" s="236"/>
      <c r="U590" s="236"/>
      <c r="V590" s="236"/>
      <c r="W590" s="236"/>
      <c r="X590" s="236"/>
      <c r="Y590" s="236"/>
      <c r="Z590" s="236"/>
      <c r="AA590" s="236"/>
      <c r="AB590" s="236"/>
      <c r="AC590" s="236"/>
      <c r="AD590" s="236"/>
    </row>
    <row r="591" spans="1:30" ht="15.75" customHeight="1" x14ac:dyDescent="0.25">
      <c r="A591" s="236"/>
      <c r="B591" s="236"/>
      <c r="C591" s="236"/>
      <c r="D591" s="236"/>
      <c r="E591" s="236"/>
      <c r="F591" s="236"/>
      <c r="G591" s="237"/>
      <c r="H591" s="236"/>
      <c r="I591" s="236"/>
      <c r="J591" s="236"/>
      <c r="K591" s="236"/>
      <c r="L591" s="236"/>
      <c r="M591" s="236"/>
      <c r="N591" s="236"/>
      <c r="O591" s="236"/>
      <c r="P591" s="236"/>
      <c r="Q591" s="236"/>
      <c r="R591" s="236"/>
      <c r="S591" s="236"/>
      <c r="T591" s="236"/>
      <c r="U591" s="236"/>
      <c r="V591" s="236"/>
      <c r="W591" s="236"/>
      <c r="X591" s="236"/>
      <c r="Y591" s="236"/>
      <c r="Z591" s="236"/>
      <c r="AA591" s="236"/>
      <c r="AB591" s="236"/>
      <c r="AC591" s="236"/>
      <c r="AD591" s="236"/>
    </row>
    <row r="592" spans="1:30" ht="15.75" customHeight="1" x14ac:dyDescent="0.25">
      <c r="A592" s="236"/>
      <c r="B592" s="236"/>
      <c r="C592" s="236"/>
      <c r="D592" s="236"/>
      <c r="E592" s="236"/>
      <c r="F592" s="236"/>
      <c r="G592" s="237"/>
      <c r="H592" s="236"/>
      <c r="I592" s="236"/>
      <c r="J592" s="236"/>
      <c r="K592" s="236"/>
      <c r="L592" s="236"/>
      <c r="M592" s="236"/>
      <c r="N592" s="236"/>
      <c r="O592" s="236"/>
      <c r="P592" s="236"/>
      <c r="Q592" s="236"/>
      <c r="R592" s="236"/>
      <c r="S592" s="236"/>
      <c r="T592" s="236"/>
      <c r="U592" s="236"/>
      <c r="V592" s="236"/>
      <c r="W592" s="236"/>
      <c r="X592" s="236"/>
      <c r="Y592" s="236"/>
      <c r="Z592" s="236"/>
      <c r="AA592" s="236"/>
      <c r="AB592" s="236"/>
      <c r="AC592" s="236"/>
      <c r="AD592" s="236"/>
    </row>
    <row r="593" spans="1:30" ht="15.75" customHeight="1" x14ac:dyDescent="0.25">
      <c r="A593" s="236"/>
      <c r="B593" s="236"/>
      <c r="C593" s="236"/>
      <c r="D593" s="236"/>
      <c r="E593" s="236"/>
      <c r="F593" s="236"/>
      <c r="G593" s="237"/>
      <c r="H593" s="236"/>
      <c r="I593" s="236"/>
      <c r="J593" s="236"/>
      <c r="K593" s="236"/>
      <c r="L593" s="236"/>
      <c r="M593" s="236"/>
      <c r="N593" s="236"/>
      <c r="O593" s="236"/>
      <c r="P593" s="236"/>
      <c r="Q593" s="236"/>
      <c r="R593" s="236"/>
      <c r="S593" s="236"/>
      <c r="T593" s="236"/>
      <c r="U593" s="236"/>
      <c r="V593" s="236"/>
      <c r="W593" s="236"/>
      <c r="X593" s="236"/>
      <c r="Y593" s="236"/>
      <c r="Z593" s="236"/>
      <c r="AA593" s="236"/>
      <c r="AB593" s="236"/>
      <c r="AC593" s="236"/>
      <c r="AD593" s="236"/>
    </row>
    <row r="594" spans="1:30" ht="15.75" customHeight="1" x14ac:dyDescent="0.25">
      <c r="A594" s="236"/>
      <c r="B594" s="236"/>
      <c r="C594" s="236"/>
      <c r="D594" s="236"/>
      <c r="E594" s="236"/>
      <c r="F594" s="236"/>
      <c r="G594" s="237"/>
      <c r="H594" s="236"/>
      <c r="I594" s="236"/>
      <c r="J594" s="236"/>
      <c r="K594" s="236"/>
      <c r="L594" s="236"/>
      <c r="M594" s="236"/>
      <c r="N594" s="236"/>
      <c r="O594" s="236"/>
      <c r="P594" s="236"/>
      <c r="Q594" s="236"/>
      <c r="R594" s="236"/>
      <c r="S594" s="236"/>
      <c r="T594" s="236"/>
      <c r="U594" s="236"/>
      <c r="V594" s="236"/>
      <c r="W594" s="236"/>
      <c r="X594" s="236"/>
      <c r="Y594" s="236"/>
      <c r="Z594" s="236"/>
      <c r="AA594" s="236"/>
      <c r="AB594" s="236"/>
      <c r="AC594" s="236"/>
      <c r="AD594" s="236"/>
    </row>
    <row r="595" spans="1:30" ht="15.75" customHeight="1" x14ac:dyDescent="0.25">
      <c r="A595" s="236"/>
      <c r="B595" s="236"/>
      <c r="C595" s="236"/>
      <c r="D595" s="236"/>
      <c r="E595" s="236"/>
      <c r="F595" s="236"/>
      <c r="G595" s="237"/>
      <c r="H595" s="236"/>
      <c r="I595" s="236"/>
      <c r="J595" s="236"/>
      <c r="K595" s="236"/>
      <c r="L595" s="236"/>
      <c r="M595" s="236"/>
      <c r="N595" s="236"/>
      <c r="O595" s="236"/>
      <c r="P595" s="236"/>
      <c r="Q595" s="236"/>
      <c r="R595" s="236"/>
      <c r="S595" s="236"/>
      <c r="T595" s="236"/>
      <c r="U595" s="236"/>
      <c r="V595" s="236"/>
      <c r="W595" s="236"/>
      <c r="X595" s="236"/>
      <c r="Y595" s="236"/>
      <c r="Z595" s="236"/>
      <c r="AA595" s="236"/>
      <c r="AB595" s="236"/>
      <c r="AC595" s="236"/>
      <c r="AD595" s="236"/>
    </row>
    <row r="596" spans="1:30" ht="15.75" customHeight="1" x14ac:dyDescent="0.25">
      <c r="A596" s="236"/>
      <c r="B596" s="236"/>
      <c r="C596" s="236"/>
      <c r="D596" s="236"/>
      <c r="E596" s="236"/>
      <c r="F596" s="236"/>
      <c r="G596" s="237"/>
      <c r="H596" s="236"/>
      <c r="I596" s="236"/>
      <c r="J596" s="236"/>
      <c r="K596" s="236"/>
      <c r="L596" s="236"/>
      <c r="M596" s="236"/>
      <c r="N596" s="236"/>
      <c r="O596" s="236"/>
      <c r="P596" s="236"/>
      <c r="Q596" s="236"/>
      <c r="R596" s="236"/>
      <c r="S596" s="236"/>
      <c r="T596" s="236"/>
      <c r="U596" s="236"/>
      <c r="V596" s="236"/>
      <c r="W596" s="236"/>
      <c r="X596" s="236"/>
      <c r="Y596" s="236"/>
      <c r="Z596" s="236"/>
      <c r="AA596" s="236"/>
      <c r="AB596" s="236"/>
      <c r="AC596" s="236"/>
      <c r="AD596" s="236"/>
    </row>
    <row r="597" spans="1:30" ht="15.75" customHeight="1" x14ac:dyDescent="0.25">
      <c r="A597" s="236"/>
      <c r="B597" s="236"/>
      <c r="C597" s="236"/>
      <c r="D597" s="236"/>
      <c r="E597" s="236"/>
      <c r="F597" s="236"/>
      <c r="G597" s="237"/>
      <c r="H597" s="236"/>
      <c r="I597" s="236"/>
      <c r="J597" s="236"/>
      <c r="K597" s="236"/>
      <c r="L597" s="236"/>
      <c r="M597" s="236"/>
      <c r="N597" s="236"/>
      <c r="O597" s="236"/>
      <c r="P597" s="236"/>
      <c r="Q597" s="236"/>
      <c r="R597" s="236"/>
      <c r="S597" s="236"/>
      <c r="T597" s="236"/>
      <c r="U597" s="236"/>
      <c r="V597" s="236"/>
      <c r="W597" s="236"/>
      <c r="X597" s="236"/>
      <c r="Y597" s="236"/>
      <c r="Z597" s="236"/>
      <c r="AA597" s="236"/>
      <c r="AB597" s="236"/>
      <c r="AC597" s="236"/>
      <c r="AD597" s="236"/>
    </row>
    <row r="598" spans="1:30" ht="15.75" customHeight="1" x14ac:dyDescent="0.25">
      <c r="A598" s="236"/>
      <c r="B598" s="236"/>
      <c r="C598" s="236"/>
      <c r="D598" s="236"/>
      <c r="E598" s="236"/>
      <c r="F598" s="236"/>
      <c r="G598" s="237"/>
      <c r="H598" s="236"/>
      <c r="I598" s="236"/>
      <c r="J598" s="236"/>
      <c r="K598" s="236"/>
      <c r="L598" s="236"/>
      <c r="M598" s="236"/>
      <c r="N598" s="236"/>
      <c r="O598" s="236"/>
      <c r="P598" s="236"/>
      <c r="Q598" s="236"/>
      <c r="R598" s="236"/>
      <c r="S598" s="236"/>
      <c r="T598" s="236"/>
      <c r="U598" s="236"/>
      <c r="V598" s="236"/>
      <c r="W598" s="236"/>
      <c r="X598" s="236"/>
      <c r="Y598" s="236"/>
      <c r="Z598" s="236"/>
      <c r="AA598" s="236"/>
      <c r="AB598" s="236"/>
      <c r="AC598" s="236"/>
      <c r="AD598" s="236"/>
    </row>
    <row r="599" spans="1:30" ht="15.75" customHeight="1" x14ac:dyDescent="0.25">
      <c r="A599" s="236"/>
      <c r="B599" s="236"/>
      <c r="C599" s="236"/>
      <c r="D599" s="236"/>
      <c r="E599" s="236"/>
      <c r="F599" s="236"/>
      <c r="G599" s="237"/>
      <c r="H599" s="236"/>
      <c r="I599" s="236"/>
      <c r="J599" s="236"/>
      <c r="K599" s="236"/>
      <c r="L599" s="236"/>
      <c r="M599" s="236"/>
      <c r="N599" s="236"/>
      <c r="O599" s="236"/>
      <c r="P599" s="236"/>
      <c r="Q599" s="236"/>
      <c r="R599" s="236"/>
      <c r="S599" s="236"/>
      <c r="T599" s="236"/>
      <c r="U599" s="236"/>
      <c r="V599" s="236"/>
      <c r="W599" s="236"/>
      <c r="X599" s="236"/>
      <c r="Y599" s="236"/>
      <c r="Z599" s="236"/>
      <c r="AA599" s="236"/>
      <c r="AB599" s="236"/>
      <c r="AC599" s="236"/>
      <c r="AD599" s="236"/>
    </row>
    <row r="600" spans="1:30" ht="15.75" customHeight="1" x14ac:dyDescent="0.25">
      <c r="A600" s="236"/>
      <c r="B600" s="236"/>
      <c r="C600" s="236"/>
      <c r="D600" s="236"/>
      <c r="E600" s="236"/>
      <c r="F600" s="236"/>
      <c r="G600" s="237"/>
      <c r="H600" s="236"/>
      <c r="I600" s="236"/>
      <c r="J600" s="236"/>
      <c r="K600" s="236"/>
      <c r="L600" s="236"/>
      <c r="M600" s="236"/>
      <c r="N600" s="236"/>
      <c r="O600" s="236"/>
      <c r="P600" s="236"/>
      <c r="Q600" s="236"/>
      <c r="R600" s="236"/>
      <c r="S600" s="236"/>
      <c r="T600" s="236"/>
      <c r="U600" s="236"/>
      <c r="V600" s="236"/>
      <c r="W600" s="236"/>
      <c r="X600" s="236"/>
      <c r="Y600" s="236"/>
      <c r="Z600" s="236"/>
      <c r="AA600" s="236"/>
      <c r="AB600" s="236"/>
      <c r="AC600" s="236"/>
      <c r="AD600" s="236"/>
    </row>
    <row r="601" spans="1:30" ht="15.75" customHeight="1" x14ac:dyDescent="0.25">
      <c r="A601" s="236"/>
      <c r="B601" s="236"/>
      <c r="C601" s="236"/>
      <c r="D601" s="236"/>
      <c r="E601" s="236"/>
      <c r="F601" s="236"/>
      <c r="G601" s="237"/>
      <c r="H601" s="236"/>
      <c r="I601" s="236"/>
      <c r="J601" s="236"/>
      <c r="K601" s="236"/>
      <c r="L601" s="236"/>
      <c r="M601" s="236"/>
      <c r="N601" s="236"/>
      <c r="O601" s="236"/>
      <c r="P601" s="236"/>
      <c r="Q601" s="236"/>
      <c r="R601" s="236"/>
      <c r="S601" s="236"/>
      <c r="T601" s="236"/>
      <c r="U601" s="236"/>
      <c r="V601" s="236"/>
      <c r="W601" s="236"/>
      <c r="X601" s="236"/>
      <c r="Y601" s="236"/>
      <c r="Z601" s="236"/>
      <c r="AA601" s="236"/>
      <c r="AB601" s="236"/>
      <c r="AC601" s="236"/>
      <c r="AD601" s="236"/>
    </row>
    <row r="602" spans="1:30" ht="15.75" customHeight="1" x14ac:dyDescent="0.25">
      <c r="A602" s="236"/>
      <c r="B602" s="236"/>
      <c r="C602" s="236"/>
      <c r="D602" s="236"/>
      <c r="E602" s="236"/>
      <c r="F602" s="236"/>
      <c r="G602" s="237"/>
      <c r="H602" s="236"/>
      <c r="I602" s="236"/>
      <c r="J602" s="236"/>
      <c r="K602" s="236"/>
      <c r="L602" s="236"/>
      <c r="M602" s="236"/>
      <c r="N602" s="236"/>
      <c r="O602" s="236"/>
      <c r="P602" s="236"/>
      <c r="Q602" s="236"/>
      <c r="R602" s="236"/>
      <c r="S602" s="236"/>
      <c r="T602" s="236"/>
      <c r="U602" s="236"/>
      <c r="V602" s="236"/>
      <c r="W602" s="236"/>
      <c r="X602" s="236"/>
      <c r="Y602" s="236"/>
      <c r="Z602" s="236"/>
      <c r="AA602" s="236"/>
      <c r="AB602" s="236"/>
      <c r="AC602" s="236"/>
      <c r="AD602" s="236"/>
    </row>
    <row r="603" spans="1:30" ht="15.75" customHeight="1" x14ac:dyDescent="0.25">
      <c r="A603" s="236"/>
      <c r="B603" s="236"/>
      <c r="C603" s="236"/>
      <c r="D603" s="236"/>
      <c r="E603" s="236"/>
      <c r="F603" s="236"/>
      <c r="G603" s="237"/>
      <c r="H603" s="236"/>
      <c r="I603" s="236"/>
      <c r="J603" s="236"/>
      <c r="K603" s="236"/>
      <c r="L603" s="236"/>
      <c r="M603" s="236"/>
      <c r="N603" s="236"/>
      <c r="O603" s="236"/>
      <c r="P603" s="236"/>
      <c r="Q603" s="236"/>
      <c r="R603" s="236"/>
      <c r="S603" s="236"/>
      <c r="T603" s="236"/>
      <c r="U603" s="236"/>
      <c r="V603" s="236"/>
      <c r="W603" s="236"/>
      <c r="X603" s="236"/>
      <c r="Y603" s="236"/>
      <c r="Z603" s="236"/>
      <c r="AA603" s="236"/>
      <c r="AB603" s="236"/>
      <c r="AC603" s="236"/>
      <c r="AD603" s="236"/>
    </row>
    <row r="604" spans="1:30" ht="15.75" customHeight="1" x14ac:dyDescent="0.25">
      <c r="A604" s="236"/>
      <c r="B604" s="236"/>
      <c r="C604" s="236"/>
      <c r="D604" s="236"/>
      <c r="E604" s="236"/>
      <c r="F604" s="236"/>
      <c r="G604" s="237"/>
      <c r="H604" s="236"/>
      <c r="I604" s="236"/>
      <c r="J604" s="236"/>
      <c r="K604" s="236"/>
      <c r="L604" s="236"/>
      <c r="M604" s="236"/>
      <c r="N604" s="236"/>
      <c r="O604" s="236"/>
      <c r="P604" s="236"/>
      <c r="Q604" s="236"/>
      <c r="R604" s="236"/>
      <c r="S604" s="236"/>
      <c r="T604" s="236"/>
      <c r="U604" s="236"/>
      <c r="V604" s="236"/>
      <c r="W604" s="236"/>
      <c r="X604" s="236"/>
      <c r="Y604" s="236"/>
      <c r="Z604" s="236"/>
      <c r="AA604" s="236"/>
      <c r="AB604" s="236"/>
      <c r="AC604" s="236"/>
      <c r="AD604" s="236"/>
    </row>
    <row r="605" spans="1:30" ht="15.75" customHeight="1" x14ac:dyDescent="0.25">
      <c r="A605" s="236"/>
      <c r="B605" s="236"/>
      <c r="C605" s="236"/>
      <c r="D605" s="236"/>
      <c r="E605" s="236"/>
      <c r="F605" s="236"/>
      <c r="G605" s="237"/>
      <c r="H605" s="236"/>
      <c r="I605" s="236"/>
      <c r="J605" s="236"/>
      <c r="K605" s="236"/>
      <c r="L605" s="236"/>
      <c r="M605" s="236"/>
      <c r="N605" s="236"/>
      <c r="O605" s="236"/>
      <c r="P605" s="236"/>
      <c r="Q605" s="236"/>
      <c r="R605" s="236"/>
      <c r="S605" s="236"/>
      <c r="T605" s="236"/>
      <c r="U605" s="236"/>
      <c r="V605" s="236"/>
      <c r="W605" s="236"/>
      <c r="X605" s="236"/>
      <c r="Y605" s="236"/>
      <c r="Z605" s="236"/>
      <c r="AA605" s="236"/>
      <c r="AB605" s="236"/>
      <c r="AC605" s="236"/>
      <c r="AD605" s="236"/>
    </row>
    <row r="606" spans="1:30" ht="15.75" customHeight="1" x14ac:dyDescent="0.25">
      <c r="A606" s="236"/>
      <c r="B606" s="236"/>
      <c r="C606" s="236"/>
      <c r="D606" s="236"/>
      <c r="E606" s="236"/>
      <c r="F606" s="236"/>
      <c r="G606" s="237"/>
      <c r="H606" s="236"/>
      <c r="I606" s="236"/>
      <c r="J606" s="236"/>
      <c r="K606" s="236"/>
      <c r="L606" s="236"/>
      <c r="M606" s="236"/>
      <c r="N606" s="236"/>
      <c r="O606" s="236"/>
      <c r="P606" s="236"/>
      <c r="Q606" s="236"/>
      <c r="R606" s="236"/>
      <c r="S606" s="236"/>
      <c r="T606" s="236"/>
      <c r="U606" s="236"/>
      <c r="V606" s="236"/>
      <c r="W606" s="236"/>
      <c r="X606" s="236"/>
      <c r="Y606" s="236"/>
      <c r="Z606" s="236"/>
      <c r="AA606" s="236"/>
      <c r="AB606" s="236"/>
      <c r="AC606" s="236"/>
      <c r="AD606" s="236"/>
    </row>
    <row r="607" spans="1:30" ht="15.75" customHeight="1" x14ac:dyDescent="0.25">
      <c r="A607" s="236"/>
      <c r="B607" s="236"/>
      <c r="C607" s="236"/>
      <c r="D607" s="236"/>
      <c r="E607" s="236"/>
      <c r="F607" s="236"/>
      <c r="G607" s="237"/>
      <c r="H607" s="236"/>
      <c r="I607" s="236"/>
      <c r="J607" s="236"/>
      <c r="K607" s="236"/>
      <c r="L607" s="236"/>
      <c r="M607" s="236"/>
      <c r="N607" s="236"/>
      <c r="O607" s="236"/>
      <c r="P607" s="236"/>
      <c r="Q607" s="236"/>
      <c r="R607" s="236"/>
      <c r="S607" s="236"/>
      <c r="T607" s="236"/>
      <c r="U607" s="236"/>
      <c r="V607" s="236"/>
      <c r="W607" s="236"/>
      <c r="X607" s="236"/>
      <c r="Y607" s="236"/>
      <c r="Z607" s="236"/>
      <c r="AA607" s="236"/>
      <c r="AB607" s="236"/>
      <c r="AC607" s="236"/>
      <c r="AD607" s="236"/>
    </row>
    <row r="608" spans="1:30" ht="15.75" customHeight="1" x14ac:dyDescent="0.25">
      <c r="A608" s="236"/>
      <c r="B608" s="236"/>
      <c r="C608" s="236"/>
      <c r="D608" s="236"/>
      <c r="E608" s="236"/>
      <c r="F608" s="236"/>
      <c r="G608" s="237"/>
      <c r="H608" s="236"/>
      <c r="I608" s="236"/>
      <c r="J608" s="236"/>
      <c r="K608" s="236"/>
      <c r="L608" s="236"/>
      <c r="M608" s="236"/>
      <c r="N608" s="236"/>
      <c r="O608" s="236"/>
      <c r="P608" s="236"/>
      <c r="Q608" s="236"/>
      <c r="R608" s="236"/>
      <c r="S608" s="236"/>
      <c r="T608" s="236"/>
      <c r="U608" s="236"/>
      <c r="V608" s="236"/>
      <c r="W608" s="236"/>
      <c r="X608" s="236"/>
      <c r="Y608" s="236"/>
      <c r="Z608" s="236"/>
      <c r="AA608" s="236"/>
      <c r="AB608" s="236"/>
      <c r="AC608" s="236"/>
      <c r="AD608" s="236"/>
    </row>
    <row r="609" spans="1:30" ht="15.75" customHeight="1" x14ac:dyDescent="0.25">
      <c r="A609" s="236"/>
      <c r="B609" s="236"/>
      <c r="C609" s="236"/>
      <c r="D609" s="236"/>
      <c r="E609" s="236"/>
      <c r="F609" s="236"/>
      <c r="G609" s="237"/>
      <c r="H609" s="236"/>
      <c r="I609" s="236"/>
      <c r="J609" s="236"/>
      <c r="K609" s="236"/>
      <c r="L609" s="236"/>
      <c r="M609" s="236"/>
      <c r="N609" s="236"/>
      <c r="O609" s="236"/>
      <c r="P609" s="236"/>
      <c r="Q609" s="236"/>
      <c r="R609" s="236"/>
      <c r="S609" s="236"/>
      <c r="T609" s="236"/>
      <c r="U609" s="236"/>
      <c r="V609" s="236"/>
      <c r="W609" s="236"/>
      <c r="X609" s="236"/>
      <c r="Y609" s="236"/>
      <c r="Z609" s="236"/>
      <c r="AA609" s="236"/>
      <c r="AB609" s="236"/>
      <c r="AC609" s="236"/>
      <c r="AD609" s="236"/>
    </row>
    <row r="610" spans="1:30" ht="15.75" customHeight="1" x14ac:dyDescent="0.25">
      <c r="A610" s="236"/>
      <c r="B610" s="236"/>
      <c r="C610" s="236"/>
      <c r="D610" s="236"/>
      <c r="E610" s="236"/>
      <c r="F610" s="236"/>
      <c r="G610" s="237"/>
      <c r="H610" s="236"/>
      <c r="I610" s="236"/>
      <c r="J610" s="236"/>
      <c r="K610" s="236"/>
      <c r="L610" s="236"/>
      <c r="M610" s="236"/>
      <c r="N610" s="236"/>
      <c r="O610" s="236"/>
      <c r="P610" s="236"/>
      <c r="Q610" s="236"/>
      <c r="R610" s="236"/>
      <c r="S610" s="236"/>
      <c r="T610" s="236"/>
      <c r="U610" s="236"/>
      <c r="V610" s="236"/>
      <c r="W610" s="236"/>
      <c r="X610" s="236"/>
      <c r="Y610" s="236"/>
      <c r="Z610" s="236"/>
      <c r="AA610" s="236"/>
      <c r="AB610" s="236"/>
      <c r="AC610" s="236"/>
      <c r="AD610" s="236"/>
    </row>
    <row r="611" spans="1:30" ht="15.75" customHeight="1" x14ac:dyDescent="0.25">
      <c r="A611" s="236"/>
      <c r="B611" s="236"/>
      <c r="C611" s="236"/>
      <c r="D611" s="236"/>
      <c r="E611" s="236"/>
      <c r="F611" s="236"/>
      <c r="G611" s="237"/>
      <c r="H611" s="236"/>
      <c r="I611" s="236"/>
      <c r="J611" s="236"/>
      <c r="K611" s="236"/>
      <c r="L611" s="236"/>
      <c r="M611" s="236"/>
      <c r="N611" s="236"/>
      <c r="O611" s="236"/>
      <c r="P611" s="236"/>
      <c r="Q611" s="236"/>
      <c r="R611" s="236"/>
      <c r="S611" s="236"/>
      <c r="T611" s="236"/>
      <c r="U611" s="236"/>
      <c r="V611" s="236"/>
      <c r="W611" s="236"/>
      <c r="X611" s="236"/>
      <c r="Y611" s="236"/>
      <c r="Z611" s="236"/>
      <c r="AA611" s="236"/>
      <c r="AB611" s="236"/>
      <c r="AC611" s="236"/>
      <c r="AD611" s="236"/>
    </row>
    <row r="612" spans="1:30" ht="15.75" customHeight="1" x14ac:dyDescent="0.25">
      <c r="A612" s="236"/>
      <c r="B612" s="236"/>
      <c r="C612" s="236"/>
      <c r="D612" s="236"/>
      <c r="E612" s="236"/>
      <c r="F612" s="236"/>
      <c r="G612" s="237"/>
      <c r="H612" s="236"/>
      <c r="I612" s="236"/>
      <c r="J612" s="236"/>
      <c r="K612" s="236"/>
      <c r="L612" s="236"/>
      <c r="M612" s="236"/>
      <c r="N612" s="236"/>
      <c r="O612" s="236"/>
      <c r="P612" s="236"/>
      <c r="Q612" s="236"/>
      <c r="R612" s="236"/>
      <c r="S612" s="236"/>
      <c r="T612" s="236"/>
      <c r="U612" s="236"/>
      <c r="V612" s="236"/>
      <c r="W612" s="236"/>
      <c r="X612" s="236"/>
      <c r="Y612" s="236"/>
      <c r="Z612" s="236"/>
      <c r="AA612" s="236"/>
      <c r="AB612" s="236"/>
      <c r="AC612" s="236"/>
      <c r="AD612" s="236"/>
    </row>
    <row r="613" spans="1:30" ht="15.75" customHeight="1" x14ac:dyDescent="0.25">
      <c r="A613" s="236"/>
      <c r="B613" s="236"/>
      <c r="C613" s="236"/>
      <c r="D613" s="236"/>
      <c r="E613" s="236"/>
      <c r="F613" s="236"/>
      <c r="G613" s="237"/>
      <c r="H613" s="236"/>
      <c r="I613" s="236"/>
      <c r="J613" s="236"/>
      <c r="K613" s="236"/>
      <c r="L613" s="236"/>
      <c r="M613" s="236"/>
      <c r="N613" s="236"/>
      <c r="O613" s="236"/>
      <c r="P613" s="236"/>
      <c r="Q613" s="236"/>
      <c r="R613" s="236"/>
      <c r="S613" s="236"/>
      <c r="T613" s="236"/>
      <c r="U613" s="236"/>
      <c r="V613" s="236"/>
      <c r="W613" s="236"/>
      <c r="X613" s="236"/>
      <c r="Y613" s="236"/>
      <c r="Z613" s="236"/>
      <c r="AA613" s="236"/>
      <c r="AB613" s="236"/>
      <c r="AC613" s="236"/>
      <c r="AD613" s="236"/>
    </row>
    <row r="614" spans="1:30" ht="15.75" customHeight="1" x14ac:dyDescent="0.25">
      <c r="A614" s="236"/>
      <c r="B614" s="236"/>
      <c r="C614" s="236"/>
      <c r="D614" s="236"/>
      <c r="E614" s="236"/>
      <c r="F614" s="236"/>
      <c r="G614" s="237"/>
      <c r="H614" s="236"/>
      <c r="I614" s="236"/>
      <c r="J614" s="236"/>
      <c r="K614" s="236"/>
      <c r="L614" s="236"/>
      <c r="M614" s="236"/>
      <c r="N614" s="236"/>
      <c r="O614" s="236"/>
      <c r="P614" s="236"/>
      <c r="Q614" s="236"/>
      <c r="R614" s="236"/>
      <c r="S614" s="236"/>
      <c r="T614" s="236"/>
      <c r="U614" s="236"/>
      <c r="V614" s="236"/>
      <c r="W614" s="236"/>
      <c r="X614" s="236"/>
      <c r="Y614" s="236"/>
      <c r="Z614" s="236"/>
      <c r="AA614" s="236"/>
      <c r="AB614" s="236"/>
      <c r="AC614" s="236"/>
      <c r="AD614" s="236"/>
    </row>
    <row r="615" spans="1:30" ht="15.75" customHeight="1" x14ac:dyDescent="0.25">
      <c r="A615" s="236"/>
      <c r="B615" s="236"/>
      <c r="C615" s="236"/>
      <c r="D615" s="236"/>
      <c r="E615" s="236"/>
      <c r="F615" s="236"/>
      <c r="G615" s="237"/>
      <c r="H615" s="236"/>
      <c r="I615" s="236"/>
      <c r="J615" s="236"/>
      <c r="K615" s="236"/>
      <c r="L615" s="236"/>
      <c r="M615" s="236"/>
      <c r="N615" s="236"/>
      <c r="O615" s="236"/>
      <c r="P615" s="236"/>
      <c r="Q615" s="236"/>
      <c r="R615" s="236"/>
      <c r="S615" s="236"/>
      <c r="T615" s="236"/>
      <c r="U615" s="236"/>
      <c r="V615" s="236"/>
      <c r="W615" s="236"/>
      <c r="X615" s="236"/>
      <c r="Y615" s="236"/>
      <c r="Z615" s="236"/>
      <c r="AA615" s="236"/>
      <c r="AB615" s="236"/>
      <c r="AC615" s="236"/>
      <c r="AD615" s="236"/>
    </row>
    <row r="616" spans="1:30" ht="15.75" customHeight="1" x14ac:dyDescent="0.25">
      <c r="A616" s="236"/>
      <c r="B616" s="236"/>
      <c r="C616" s="236"/>
      <c r="D616" s="236"/>
      <c r="E616" s="236"/>
      <c r="F616" s="236"/>
      <c r="G616" s="237"/>
      <c r="H616" s="236"/>
      <c r="I616" s="236"/>
      <c r="J616" s="236"/>
      <c r="K616" s="236"/>
      <c r="L616" s="236"/>
      <c r="M616" s="236"/>
      <c r="N616" s="236"/>
      <c r="O616" s="236"/>
      <c r="P616" s="236"/>
      <c r="Q616" s="236"/>
      <c r="R616" s="236"/>
      <c r="S616" s="236"/>
      <c r="T616" s="236"/>
      <c r="U616" s="236"/>
      <c r="V616" s="236"/>
      <c r="W616" s="236"/>
      <c r="X616" s="236"/>
      <c r="Y616" s="236"/>
      <c r="Z616" s="236"/>
      <c r="AA616" s="236"/>
      <c r="AB616" s="236"/>
      <c r="AC616" s="236"/>
      <c r="AD616" s="236"/>
    </row>
    <row r="617" spans="1:30" ht="15.75" customHeight="1" x14ac:dyDescent="0.25">
      <c r="A617" s="236"/>
      <c r="B617" s="236"/>
      <c r="C617" s="236"/>
      <c r="D617" s="236"/>
      <c r="E617" s="236"/>
      <c r="F617" s="236"/>
      <c r="G617" s="237"/>
      <c r="H617" s="236"/>
      <c r="I617" s="236"/>
      <c r="J617" s="236"/>
      <c r="K617" s="236"/>
      <c r="L617" s="236"/>
      <c r="M617" s="236"/>
      <c r="N617" s="236"/>
      <c r="O617" s="236"/>
      <c r="P617" s="236"/>
      <c r="Q617" s="236"/>
      <c r="R617" s="236"/>
      <c r="S617" s="236"/>
      <c r="T617" s="236"/>
      <c r="U617" s="236"/>
      <c r="V617" s="236"/>
      <c r="W617" s="236"/>
      <c r="X617" s="236"/>
      <c r="Y617" s="236"/>
      <c r="Z617" s="236"/>
      <c r="AA617" s="236"/>
      <c r="AB617" s="236"/>
      <c r="AC617" s="236"/>
      <c r="AD617" s="236"/>
    </row>
    <row r="618" spans="1:30" ht="15.75" customHeight="1" x14ac:dyDescent="0.25">
      <c r="A618" s="236"/>
      <c r="B618" s="236"/>
      <c r="C618" s="236"/>
      <c r="D618" s="236"/>
      <c r="E618" s="236"/>
      <c r="F618" s="236"/>
      <c r="G618" s="237"/>
      <c r="H618" s="236"/>
      <c r="I618" s="236"/>
      <c r="J618" s="236"/>
      <c r="K618" s="236"/>
      <c r="L618" s="236"/>
      <c r="M618" s="236"/>
      <c r="N618" s="236"/>
      <c r="O618" s="236"/>
      <c r="P618" s="236"/>
      <c r="Q618" s="236"/>
      <c r="R618" s="236"/>
      <c r="S618" s="236"/>
      <c r="T618" s="236"/>
      <c r="U618" s="236"/>
      <c r="V618" s="236"/>
      <c r="W618" s="236"/>
      <c r="X618" s="236"/>
      <c r="Y618" s="236"/>
      <c r="Z618" s="236"/>
      <c r="AA618" s="236"/>
      <c r="AB618" s="236"/>
      <c r="AC618" s="236"/>
      <c r="AD618" s="236"/>
    </row>
    <row r="619" spans="1:30" ht="15.75" customHeight="1" x14ac:dyDescent="0.25">
      <c r="A619" s="236"/>
      <c r="B619" s="236"/>
      <c r="C619" s="236"/>
      <c r="D619" s="236"/>
      <c r="E619" s="236"/>
      <c r="F619" s="236"/>
      <c r="G619" s="237"/>
      <c r="H619" s="236"/>
      <c r="I619" s="236"/>
      <c r="J619" s="236"/>
      <c r="K619" s="236"/>
      <c r="L619" s="236"/>
      <c r="M619" s="236"/>
      <c r="N619" s="236"/>
      <c r="O619" s="236"/>
      <c r="P619" s="236"/>
      <c r="Q619" s="236"/>
      <c r="R619" s="236"/>
      <c r="S619" s="236"/>
      <c r="T619" s="236"/>
      <c r="U619" s="236"/>
      <c r="V619" s="236"/>
      <c r="W619" s="236"/>
      <c r="X619" s="236"/>
      <c r="Y619" s="236"/>
      <c r="Z619" s="236"/>
      <c r="AA619" s="236"/>
      <c r="AB619" s="236"/>
      <c r="AC619" s="236"/>
      <c r="AD619" s="236"/>
    </row>
    <row r="620" spans="1:30" ht="15.75" customHeight="1" x14ac:dyDescent="0.25">
      <c r="A620" s="236"/>
      <c r="B620" s="236"/>
      <c r="C620" s="236"/>
      <c r="D620" s="236"/>
      <c r="E620" s="236"/>
      <c r="F620" s="236"/>
      <c r="G620" s="237"/>
      <c r="H620" s="236"/>
      <c r="I620" s="236"/>
      <c r="J620" s="236"/>
      <c r="K620" s="236"/>
      <c r="L620" s="236"/>
      <c r="M620" s="236"/>
      <c r="N620" s="236"/>
      <c r="O620" s="236"/>
      <c r="P620" s="236"/>
      <c r="Q620" s="236"/>
      <c r="R620" s="236"/>
      <c r="S620" s="236"/>
      <c r="T620" s="236"/>
      <c r="U620" s="236"/>
      <c r="V620" s="236"/>
      <c r="W620" s="236"/>
      <c r="X620" s="236"/>
      <c r="Y620" s="236"/>
      <c r="Z620" s="236"/>
      <c r="AA620" s="236"/>
      <c r="AB620" s="236"/>
      <c r="AC620" s="236"/>
      <c r="AD620" s="236"/>
    </row>
    <row r="621" spans="1:30" ht="15.75" customHeight="1" x14ac:dyDescent="0.25">
      <c r="A621" s="236"/>
      <c r="B621" s="236"/>
      <c r="C621" s="236"/>
      <c r="D621" s="236"/>
      <c r="E621" s="236"/>
      <c r="F621" s="236"/>
      <c r="G621" s="237"/>
      <c r="H621" s="236"/>
      <c r="I621" s="236"/>
      <c r="J621" s="236"/>
      <c r="K621" s="236"/>
      <c r="L621" s="236"/>
      <c r="M621" s="236"/>
      <c r="N621" s="236"/>
      <c r="O621" s="236"/>
      <c r="P621" s="236"/>
      <c r="Q621" s="236"/>
      <c r="R621" s="236"/>
      <c r="S621" s="236"/>
      <c r="T621" s="236"/>
      <c r="U621" s="236"/>
      <c r="V621" s="236"/>
      <c r="W621" s="236"/>
      <c r="X621" s="236"/>
      <c r="Y621" s="236"/>
      <c r="Z621" s="236"/>
      <c r="AA621" s="236"/>
      <c r="AB621" s="236"/>
      <c r="AC621" s="236"/>
      <c r="AD621" s="236"/>
    </row>
    <row r="622" spans="1:30" ht="15.75" customHeight="1" x14ac:dyDescent="0.25">
      <c r="A622" s="236"/>
      <c r="B622" s="236"/>
      <c r="C622" s="236"/>
      <c r="D622" s="236"/>
      <c r="E622" s="236"/>
      <c r="F622" s="236"/>
      <c r="G622" s="237"/>
      <c r="H622" s="236"/>
      <c r="I622" s="236"/>
      <c r="J622" s="236"/>
      <c r="K622" s="236"/>
      <c r="L622" s="236"/>
      <c r="M622" s="236"/>
      <c r="N622" s="236"/>
      <c r="O622" s="236"/>
      <c r="P622" s="236"/>
      <c r="Q622" s="236"/>
      <c r="R622" s="236"/>
      <c r="S622" s="236"/>
      <c r="T622" s="236"/>
      <c r="U622" s="236"/>
      <c r="V622" s="236"/>
      <c r="W622" s="236"/>
      <c r="X622" s="236"/>
      <c r="Y622" s="236"/>
      <c r="Z622" s="236"/>
      <c r="AA622" s="236"/>
      <c r="AB622" s="236"/>
      <c r="AC622" s="236"/>
      <c r="AD622" s="236"/>
    </row>
    <row r="623" spans="1:30" ht="15.75" customHeight="1" x14ac:dyDescent="0.25">
      <c r="A623" s="236"/>
      <c r="B623" s="236"/>
      <c r="C623" s="236"/>
      <c r="D623" s="236"/>
      <c r="E623" s="236"/>
      <c r="F623" s="236"/>
      <c r="G623" s="237"/>
      <c r="H623" s="236"/>
      <c r="I623" s="236"/>
      <c r="J623" s="236"/>
      <c r="K623" s="236"/>
      <c r="L623" s="236"/>
      <c r="M623" s="236"/>
      <c r="N623" s="236"/>
      <c r="O623" s="236"/>
      <c r="P623" s="236"/>
      <c r="Q623" s="236"/>
      <c r="R623" s="236"/>
      <c r="S623" s="236"/>
      <c r="T623" s="236"/>
      <c r="U623" s="236"/>
      <c r="V623" s="236"/>
      <c r="W623" s="236"/>
      <c r="X623" s="236"/>
      <c r="Y623" s="236"/>
      <c r="Z623" s="236"/>
      <c r="AA623" s="236"/>
      <c r="AB623" s="236"/>
      <c r="AC623" s="236"/>
      <c r="AD623" s="236"/>
    </row>
    <row r="624" spans="1:30" ht="15.75" customHeight="1" x14ac:dyDescent="0.25">
      <c r="A624" s="236"/>
      <c r="B624" s="236"/>
      <c r="C624" s="236"/>
      <c r="D624" s="236"/>
      <c r="E624" s="236"/>
      <c r="F624" s="236"/>
      <c r="G624" s="237"/>
      <c r="H624" s="236"/>
      <c r="I624" s="236"/>
      <c r="J624" s="236"/>
      <c r="K624" s="236"/>
      <c r="L624" s="236"/>
      <c r="M624" s="236"/>
      <c r="N624" s="236"/>
      <c r="O624" s="236"/>
      <c r="P624" s="236"/>
      <c r="Q624" s="236"/>
      <c r="R624" s="236"/>
      <c r="S624" s="236"/>
      <c r="T624" s="236"/>
      <c r="U624" s="236"/>
      <c r="V624" s="236"/>
      <c r="W624" s="236"/>
      <c r="X624" s="236"/>
      <c r="Y624" s="236"/>
      <c r="Z624" s="236"/>
      <c r="AA624" s="236"/>
      <c r="AB624" s="236"/>
      <c r="AC624" s="236"/>
      <c r="AD624" s="236"/>
    </row>
    <row r="625" spans="1:30" ht="15.75" customHeight="1" x14ac:dyDescent="0.25">
      <c r="A625" s="236"/>
      <c r="B625" s="236"/>
      <c r="C625" s="236"/>
      <c r="D625" s="236"/>
      <c r="E625" s="236"/>
      <c r="F625" s="236"/>
      <c r="G625" s="237"/>
      <c r="H625" s="236"/>
      <c r="I625" s="236"/>
      <c r="J625" s="236"/>
      <c r="K625" s="236"/>
      <c r="L625" s="236"/>
      <c r="M625" s="236"/>
      <c r="N625" s="236"/>
      <c r="O625" s="236"/>
      <c r="P625" s="236"/>
      <c r="Q625" s="236"/>
      <c r="R625" s="236"/>
      <c r="S625" s="236"/>
      <c r="T625" s="236"/>
      <c r="U625" s="236"/>
      <c r="V625" s="236"/>
      <c r="W625" s="236"/>
      <c r="X625" s="236"/>
      <c r="Y625" s="236"/>
      <c r="Z625" s="236"/>
      <c r="AA625" s="236"/>
      <c r="AB625" s="236"/>
      <c r="AC625" s="236"/>
      <c r="AD625" s="236"/>
    </row>
    <row r="626" spans="1:30" ht="15.75" customHeight="1" x14ac:dyDescent="0.25">
      <c r="A626" s="236"/>
      <c r="B626" s="236"/>
      <c r="C626" s="236"/>
      <c r="D626" s="236"/>
      <c r="E626" s="236"/>
      <c r="F626" s="236"/>
      <c r="G626" s="237"/>
      <c r="H626" s="236"/>
      <c r="I626" s="236"/>
      <c r="J626" s="236"/>
      <c r="K626" s="236"/>
      <c r="L626" s="236"/>
      <c r="M626" s="236"/>
      <c r="N626" s="236"/>
      <c r="O626" s="236"/>
      <c r="P626" s="236"/>
      <c r="Q626" s="236"/>
      <c r="R626" s="236"/>
      <c r="S626" s="236"/>
      <c r="T626" s="236"/>
      <c r="U626" s="236"/>
      <c r="V626" s="236"/>
      <c r="W626" s="236"/>
      <c r="X626" s="236"/>
      <c r="Y626" s="236"/>
      <c r="Z626" s="236"/>
      <c r="AA626" s="236"/>
      <c r="AB626" s="236"/>
      <c r="AC626" s="236"/>
      <c r="AD626" s="236"/>
    </row>
    <row r="627" spans="1:30" ht="15.75" customHeight="1" x14ac:dyDescent="0.25">
      <c r="A627" s="236"/>
      <c r="B627" s="236"/>
      <c r="C627" s="236"/>
      <c r="D627" s="236"/>
      <c r="E627" s="236"/>
      <c r="F627" s="236"/>
      <c r="G627" s="237"/>
      <c r="H627" s="236"/>
      <c r="I627" s="236"/>
      <c r="J627" s="236"/>
      <c r="K627" s="236"/>
      <c r="L627" s="236"/>
      <c r="M627" s="236"/>
      <c r="N627" s="236"/>
      <c r="O627" s="236"/>
      <c r="P627" s="236"/>
      <c r="Q627" s="236"/>
      <c r="R627" s="236"/>
      <c r="S627" s="236"/>
      <c r="T627" s="236"/>
      <c r="U627" s="236"/>
      <c r="V627" s="236"/>
      <c r="W627" s="236"/>
      <c r="X627" s="236"/>
      <c r="Y627" s="236"/>
      <c r="Z627" s="236"/>
      <c r="AA627" s="236"/>
      <c r="AB627" s="236"/>
      <c r="AC627" s="236"/>
      <c r="AD627" s="236"/>
    </row>
    <row r="628" spans="1:30" ht="15.75" customHeight="1" x14ac:dyDescent="0.25">
      <c r="A628" s="236"/>
      <c r="B628" s="236"/>
      <c r="C628" s="236"/>
      <c r="D628" s="236"/>
      <c r="E628" s="236"/>
      <c r="F628" s="236"/>
      <c r="G628" s="237"/>
      <c r="H628" s="236"/>
      <c r="I628" s="236"/>
      <c r="J628" s="236"/>
      <c r="K628" s="236"/>
      <c r="L628" s="236"/>
      <c r="M628" s="236"/>
      <c r="N628" s="236"/>
      <c r="O628" s="236"/>
      <c r="P628" s="236"/>
      <c r="Q628" s="236"/>
      <c r="R628" s="236"/>
      <c r="S628" s="236"/>
      <c r="T628" s="236"/>
      <c r="U628" s="236"/>
      <c r="V628" s="236"/>
      <c r="W628" s="236"/>
      <c r="X628" s="236"/>
      <c r="Y628" s="236"/>
      <c r="Z628" s="236"/>
      <c r="AA628" s="236"/>
      <c r="AB628" s="236"/>
      <c r="AC628" s="236"/>
      <c r="AD628" s="236"/>
    </row>
    <row r="629" spans="1:30" ht="15.75" customHeight="1" x14ac:dyDescent="0.25">
      <c r="A629" s="236"/>
      <c r="B629" s="236"/>
      <c r="C629" s="236"/>
      <c r="D629" s="236"/>
      <c r="E629" s="236"/>
      <c r="F629" s="236"/>
      <c r="G629" s="237"/>
      <c r="H629" s="236"/>
      <c r="I629" s="236"/>
      <c r="J629" s="236"/>
      <c r="K629" s="236"/>
      <c r="L629" s="236"/>
      <c r="M629" s="236"/>
      <c r="N629" s="236"/>
      <c r="O629" s="236"/>
      <c r="P629" s="236"/>
      <c r="Q629" s="236"/>
      <c r="R629" s="236"/>
      <c r="S629" s="236"/>
      <c r="T629" s="236"/>
      <c r="U629" s="236"/>
      <c r="V629" s="236"/>
      <c r="W629" s="236"/>
      <c r="X629" s="236"/>
      <c r="Y629" s="236"/>
      <c r="Z629" s="236"/>
      <c r="AA629" s="236"/>
      <c r="AB629" s="236"/>
      <c r="AC629" s="236"/>
      <c r="AD629" s="236"/>
    </row>
    <row r="630" spans="1:30" ht="15.75" customHeight="1" x14ac:dyDescent="0.25">
      <c r="A630" s="236"/>
      <c r="B630" s="236"/>
      <c r="C630" s="236"/>
      <c r="D630" s="236"/>
      <c r="E630" s="236"/>
      <c r="F630" s="236"/>
      <c r="G630" s="237"/>
      <c r="H630" s="236"/>
      <c r="I630" s="236"/>
      <c r="J630" s="236"/>
      <c r="K630" s="236"/>
      <c r="L630" s="236"/>
      <c r="M630" s="236"/>
      <c r="N630" s="236"/>
      <c r="O630" s="236"/>
      <c r="P630" s="236"/>
      <c r="Q630" s="236"/>
      <c r="R630" s="236"/>
      <c r="S630" s="236"/>
      <c r="T630" s="236"/>
      <c r="U630" s="236"/>
      <c r="V630" s="236"/>
      <c r="W630" s="236"/>
      <c r="X630" s="236"/>
      <c r="Y630" s="236"/>
      <c r="Z630" s="236"/>
      <c r="AA630" s="236"/>
      <c r="AB630" s="236"/>
      <c r="AC630" s="236"/>
      <c r="AD630" s="236"/>
    </row>
    <row r="631" spans="1:30" ht="15.75" customHeight="1" x14ac:dyDescent="0.25">
      <c r="A631" s="236"/>
      <c r="B631" s="236"/>
      <c r="C631" s="236"/>
      <c r="D631" s="236"/>
      <c r="E631" s="236"/>
      <c r="F631" s="236"/>
      <c r="G631" s="237"/>
      <c r="H631" s="236"/>
      <c r="I631" s="236"/>
      <c r="J631" s="236"/>
      <c r="K631" s="236"/>
      <c r="L631" s="236"/>
      <c r="M631" s="236"/>
      <c r="N631" s="236"/>
      <c r="O631" s="236"/>
      <c r="P631" s="236"/>
      <c r="Q631" s="236"/>
      <c r="R631" s="236"/>
      <c r="S631" s="236"/>
      <c r="T631" s="236"/>
      <c r="U631" s="236"/>
      <c r="V631" s="236"/>
      <c r="W631" s="236"/>
      <c r="X631" s="236"/>
      <c r="Y631" s="236"/>
      <c r="Z631" s="236"/>
      <c r="AA631" s="236"/>
      <c r="AB631" s="236"/>
      <c r="AC631" s="236"/>
      <c r="AD631" s="236"/>
    </row>
    <row r="632" spans="1:30" ht="15.75" customHeight="1" x14ac:dyDescent="0.25">
      <c r="A632" s="236"/>
      <c r="B632" s="236"/>
      <c r="C632" s="236"/>
      <c r="D632" s="236"/>
      <c r="E632" s="236"/>
      <c r="F632" s="236"/>
      <c r="G632" s="237"/>
      <c r="H632" s="236"/>
      <c r="I632" s="236"/>
      <c r="J632" s="236"/>
      <c r="K632" s="236"/>
      <c r="L632" s="236"/>
      <c r="M632" s="236"/>
      <c r="N632" s="236"/>
      <c r="O632" s="236"/>
      <c r="P632" s="236"/>
      <c r="Q632" s="236"/>
      <c r="R632" s="236"/>
      <c r="S632" s="236"/>
      <c r="T632" s="236"/>
      <c r="U632" s="236"/>
      <c r="V632" s="236"/>
      <c r="W632" s="236"/>
      <c r="X632" s="236"/>
      <c r="Y632" s="236"/>
      <c r="Z632" s="236"/>
      <c r="AA632" s="236"/>
      <c r="AB632" s="236"/>
      <c r="AC632" s="236"/>
      <c r="AD632" s="236"/>
    </row>
    <row r="633" spans="1:30" ht="15.75" customHeight="1" x14ac:dyDescent="0.25">
      <c r="A633" s="236"/>
      <c r="B633" s="236"/>
      <c r="C633" s="236"/>
      <c r="D633" s="236"/>
      <c r="E633" s="236"/>
      <c r="F633" s="236"/>
      <c r="G633" s="237"/>
      <c r="H633" s="236"/>
      <c r="I633" s="236"/>
      <c r="J633" s="236"/>
      <c r="K633" s="236"/>
      <c r="L633" s="236"/>
      <c r="M633" s="236"/>
      <c r="N633" s="236"/>
      <c r="O633" s="236"/>
      <c r="P633" s="236"/>
      <c r="Q633" s="236"/>
      <c r="R633" s="236"/>
      <c r="S633" s="236"/>
      <c r="T633" s="236"/>
      <c r="U633" s="236"/>
      <c r="V633" s="236"/>
      <c r="W633" s="236"/>
      <c r="X633" s="236"/>
      <c r="Y633" s="236"/>
      <c r="Z633" s="236"/>
      <c r="AA633" s="236"/>
      <c r="AB633" s="236"/>
      <c r="AC633" s="236"/>
      <c r="AD633" s="236"/>
    </row>
    <row r="634" spans="1:30" ht="15.75" customHeight="1" x14ac:dyDescent="0.25">
      <c r="A634" s="236"/>
      <c r="B634" s="236"/>
      <c r="C634" s="236"/>
      <c r="D634" s="236"/>
      <c r="E634" s="236"/>
      <c r="F634" s="236"/>
      <c r="G634" s="237"/>
      <c r="H634" s="236"/>
      <c r="I634" s="236"/>
      <c r="J634" s="236"/>
      <c r="K634" s="236"/>
      <c r="L634" s="236"/>
      <c r="M634" s="236"/>
      <c r="N634" s="236"/>
      <c r="O634" s="236"/>
      <c r="P634" s="236"/>
      <c r="Q634" s="236"/>
      <c r="R634" s="236"/>
      <c r="S634" s="236"/>
      <c r="T634" s="236"/>
      <c r="U634" s="236"/>
      <c r="V634" s="236"/>
      <c r="W634" s="236"/>
      <c r="X634" s="236"/>
      <c r="Y634" s="236"/>
      <c r="Z634" s="236"/>
      <c r="AA634" s="236"/>
      <c r="AB634" s="236"/>
      <c r="AC634" s="236"/>
      <c r="AD634" s="236"/>
    </row>
    <row r="635" spans="1:30" ht="15.75" customHeight="1" x14ac:dyDescent="0.25">
      <c r="A635" s="236"/>
      <c r="B635" s="236"/>
      <c r="C635" s="236"/>
      <c r="D635" s="236"/>
      <c r="E635" s="236"/>
      <c r="F635" s="236"/>
      <c r="G635" s="237"/>
      <c r="H635" s="236"/>
      <c r="I635" s="236"/>
      <c r="J635" s="236"/>
      <c r="K635" s="236"/>
      <c r="L635" s="236"/>
      <c r="M635" s="236"/>
      <c r="N635" s="236"/>
      <c r="O635" s="236"/>
      <c r="P635" s="236"/>
      <c r="Q635" s="236"/>
      <c r="R635" s="236"/>
      <c r="S635" s="236"/>
      <c r="T635" s="236"/>
      <c r="U635" s="236"/>
      <c r="V635" s="236"/>
      <c r="W635" s="236"/>
      <c r="X635" s="236"/>
      <c r="Y635" s="236"/>
      <c r="Z635" s="236"/>
      <c r="AA635" s="236"/>
      <c r="AB635" s="236"/>
      <c r="AC635" s="236"/>
      <c r="AD635" s="236"/>
    </row>
    <row r="636" spans="1:30" ht="15.75" customHeight="1" x14ac:dyDescent="0.25">
      <c r="A636" s="236"/>
      <c r="B636" s="236"/>
      <c r="C636" s="236"/>
      <c r="D636" s="236"/>
      <c r="E636" s="236"/>
      <c r="F636" s="236"/>
      <c r="G636" s="237"/>
      <c r="H636" s="236"/>
      <c r="I636" s="236"/>
      <c r="J636" s="236"/>
      <c r="K636" s="236"/>
      <c r="L636" s="236"/>
      <c r="M636" s="236"/>
      <c r="N636" s="236"/>
      <c r="O636" s="236"/>
      <c r="P636" s="236"/>
      <c r="Q636" s="236"/>
      <c r="R636" s="236"/>
      <c r="S636" s="236"/>
      <c r="T636" s="236"/>
      <c r="U636" s="236"/>
      <c r="V636" s="236"/>
      <c r="W636" s="236"/>
      <c r="X636" s="236"/>
      <c r="Y636" s="236"/>
      <c r="Z636" s="236"/>
      <c r="AA636" s="236"/>
      <c r="AB636" s="236"/>
      <c r="AC636" s="236"/>
      <c r="AD636" s="236"/>
    </row>
    <row r="637" spans="1:30" ht="15.75" customHeight="1" x14ac:dyDescent="0.25">
      <c r="A637" s="236"/>
      <c r="B637" s="236"/>
      <c r="C637" s="236"/>
      <c r="D637" s="236"/>
      <c r="E637" s="236"/>
      <c r="F637" s="236"/>
      <c r="G637" s="237"/>
      <c r="H637" s="236"/>
      <c r="I637" s="236"/>
      <c r="J637" s="236"/>
      <c r="K637" s="236"/>
      <c r="L637" s="236"/>
      <c r="M637" s="236"/>
      <c r="N637" s="236"/>
      <c r="O637" s="236"/>
      <c r="P637" s="236"/>
      <c r="Q637" s="236"/>
      <c r="R637" s="236"/>
      <c r="S637" s="236"/>
      <c r="T637" s="236"/>
      <c r="U637" s="236"/>
      <c r="V637" s="236"/>
      <c r="W637" s="236"/>
      <c r="X637" s="236"/>
      <c r="Y637" s="236"/>
      <c r="Z637" s="236"/>
      <c r="AA637" s="236"/>
      <c r="AB637" s="236"/>
      <c r="AC637" s="236"/>
      <c r="AD637" s="236"/>
    </row>
    <row r="638" spans="1:30" ht="15.75" customHeight="1" x14ac:dyDescent="0.25">
      <c r="A638" s="236"/>
      <c r="B638" s="236"/>
      <c r="C638" s="236"/>
      <c r="D638" s="236"/>
      <c r="E638" s="236"/>
      <c r="F638" s="236"/>
      <c r="G638" s="237"/>
      <c r="H638" s="236"/>
      <c r="I638" s="236"/>
      <c r="J638" s="236"/>
      <c r="K638" s="236"/>
      <c r="L638" s="236"/>
      <c r="M638" s="236"/>
      <c r="N638" s="236"/>
      <c r="O638" s="236"/>
      <c r="P638" s="236"/>
      <c r="Q638" s="236"/>
      <c r="R638" s="236"/>
      <c r="S638" s="236"/>
      <c r="T638" s="236"/>
      <c r="U638" s="236"/>
      <c r="V638" s="236"/>
      <c r="W638" s="236"/>
      <c r="X638" s="236"/>
      <c r="Y638" s="236"/>
      <c r="Z638" s="236"/>
      <c r="AA638" s="236"/>
      <c r="AB638" s="236"/>
      <c r="AC638" s="236"/>
      <c r="AD638" s="236"/>
    </row>
    <row r="639" spans="1:30" ht="15.75" customHeight="1" x14ac:dyDescent="0.25">
      <c r="A639" s="236"/>
      <c r="B639" s="236"/>
      <c r="C639" s="236"/>
      <c r="D639" s="236"/>
      <c r="E639" s="236"/>
      <c r="F639" s="236"/>
      <c r="G639" s="237"/>
      <c r="H639" s="236"/>
      <c r="I639" s="236"/>
      <c r="J639" s="236"/>
      <c r="K639" s="236"/>
      <c r="L639" s="236"/>
      <c r="M639" s="236"/>
      <c r="N639" s="236"/>
      <c r="O639" s="236"/>
      <c r="P639" s="236"/>
      <c r="Q639" s="236"/>
      <c r="R639" s="236"/>
      <c r="S639" s="236"/>
      <c r="T639" s="236"/>
      <c r="U639" s="236"/>
      <c r="V639" s="236"/>
      <c r="W639" s="236"/>
      <c r="X639" s="236"/>
      <c r="Y639" s="236"/>
      <c r="Z639" s="236"/>
      <c r="AA639" s="236"/>
      <c r="AB639" s="236"/>
      <c r="AC639" s="236"/>
      <c r="AD639" s="236"/>
    </row>
    <row r="640" spans="1:30" ht="15.75" customHeight="1" x14ac:dyDescent="0.25">
      <c r="A640" s="236"/>
      <c r="B640" s="236"/>
      <c r="C640" s="236"/>
      <c r="D640" s="236"/>
      <c r="E640" s="236"/>
      <c r="F640" s="236"/>
      <c r="G640" s="237"/>
      <c r="H640" s="236"/>
      <c r="I640" s="236"/>
      <c r="J640" s="236"/>
      <c r="K640" s="236"/>
      <c r="L640" s="236"/>
      <c r="M640" s="236"/>
      <c r="N640" s="236"/>
      <c r="O640" s="236"/>
      <c r="P640" s="236"/>
      <c r="Q640" s="236"/>
      <c r="R640" s="236"/>
      <c r="S640" s="236"/>
      <c r="T640" s="236"/>
      <c r="U640" s="236"/>
      <c r="V640" s="236"/>
      <c r="W640" s="236"/>
      <c r="X640" s="236"/>
      <c r="Y640" s="236"/>
      <c r="Z640" s="236"/>
      <c r="AA640" s="236"/>
      <c r="AB640" s="236"/>
      <c r="AC640" s="236"/>
      <c r="AD640" s="236"/>
    </row>
    <row r="641" spans="1:30" ht="15.75" customHeight="1" x14ac:dyDescent="0.25">
      <c r="A641" s="236"/>
      <c r="B641" s="236"/>
      <c r="C641" s="236"/>
      <c r="D641" s="236"/>
      <c r="E641" s="236"/>
      <c r="F641" s="236"/>
      <c r="G641" s="237"/>
      <c r="H641" s="236"/>
      <c r="I641" s="236"/>
      <c r="J641" s="236"/>
      <c r="K641" s="236"/>
      <c r="L641" s="236"/>
      <c r="M641" s="236"/>
      <c r="N641" s="236"/>
      <c r="O641" s="236"/>
      <c r="P641" s="236"/>
      <c r="Q641" s="236"/>
      <c r="R641" s="236"/>
      <c r="S641" s="236"/>
      <c r="T641" s="236"/>
      <c r="U641" s="236"/>
      <c r="V641" s="236"/>
      <c r="W641" s="236"/>
      <c r="X641" s="236"/>
      <c r="Y641" s="236"/>
      <c r="Z641" s="236"/>
      <c r="AA641" s="236"/>
      <c r="AB641" s="236"/>
      <c r="AC641" s="236"/>
      <c r="AD641" s="236"/>
    </row>
    <row r="642" spans="1:30" ht="15.75" customHeight="1" x14ac:dyDescent="0.25">
      <c r="A642" s="236"/>
      <c r="B642" s="236"/>
      <c r="C642" s="236"/>
      <c r="D642" s="236"/>
      <c r="E642" s="236"/>
      <c r="F642" s="236"/>
      <c r="G642" s="237"/>
      <c r="H642" s="236"/>
      <c r="I642" s="236"/>
      <c r="J642" s="236"/>
      <c r="K642" s="236"/>
      <c r="L642" s="236"/>
      <c r="M642" s="236"/>
      <c r="N642" s="236"/>
      <c r="O642" s="236"/>
      <c r="P642" s="236"/>
      <c r="Q642" s="236"/>
      <c r="R642" s="236"/>
      <c r="S642" s="236"/>
      <c r="T642" s="236"/>
      <c r="U642" s="236"/>
      <c r="V642" s="236"/>
      <c r="W642" s="236"/>
      <c r="X642" s="236"/>
      <c r="Y642" s="236"/>
      <c r="Z642" s="236"/>
      <c r="AA642" s="236"/>
      <c r="AB642" s="236"/>
      <c r="AC642" s="236"/>
      <c r="AD642" s="236"/>
    </row>
    <row r="643" spans="1:30" ht="15.75" customHeight="1" x14ac:dyDescent="0.25">
      <c r="A643" s="236"/>
      <c r="B643" s="236"/>
      <c r="C643" s="236"/>
      <c r="D643" s="236"/>
      <c r="E643" s="236"/>
      <c r="F643" s="236"/>
      <c r="G643" s="237"/>
      <c r="H643" s="236"/>
      <c r="I643" s="236"/>
      <c r="J643" s="236"/>
      <c r="K643" s="236"/>
      <c r="L643" s="236"/>
      <c r="M643" s="236"/>
      <c r="N643" s="236"/>
      <c r="O643" s="236"/>
      <c r="P643" s="236"/>
      <c r="Q643" s="236"/>
      <c r="R643" s="236"/>
      <c r="S643" s="236"/>
      <c r="T643" s="236"/>
      <c r="U643" s="236"/>
      <c r="V643" s="236"/>
      <c r="W643" s="236"/>
      <c r="X643" s="236"/>
      <c r="Y643" s="236"/>
      <c r="Z643" s="236"/>
      <c r="AA643" s="236"/>
      <c r="AB643" s="236"/>
      <c r="AC643" s="236"/>
      <c r="AD643" s="236"/>
    </row>
    <row r="644" spans="1:30" ht="15.75" customHeight="1" x14ac:dyDescent="0.25">
      <c r="A644" s="236"/>
      <c r="B644" s="236"/>
      <c r="C644" s="236"/>
      <c r="D644" s="236"/>
      <c r="E644" s="236"/>
      <c r="F644" s="236"/>
      <c r="G644" s="237"/>
      <c r="H644" s="236"/>
      <c r="I644" s="236"/>
      <c r="J644" s="236"/>
      <c r="K644" s="236"/>
      <c r="L644" s="236"/>
      <c r="M644" s="236"/>
      <c r="N644" s="236"/>
      <c r="O644" s="236"/>
      <c r="P644" s="236"/>
      <c r="Q644" s="236"/>
      <c r="R644" s="236"/>
      <c r="S644" s="236"/>
      <c r="T644" s="236"/>
      <c r="U644" s="236"/>
      <c r="V644" s="236"/>
      <c r="W644" s="236"/>
      <c r="X644" s="236"/>
      <c r="Y644" s="236"/>
      <c r="Z644" s="236"/>
      <c r="AA644" s="236"/>
      <c r="AB644" s="236"/>
      <c r="AC644" s="236"/>
      <c r="AD644" s="236"/>
    </row>
    <row r="645" spans="1:30" ht="15.75" customHeight="1" x14ac:dyDescent="0.25">
      <c r="A645" s="236"/>
      <c r="B645" s="236"/>
      <c r="C645" s="236"/>
      <c r="D645" s="236"/>
      <c r="E645" s="236"/>
      <c r="F645" s="236"/>
      <c r="G645" s="237"/>
      <c r="H645" s="236"/>
      <c r="I645" s="236"/>
      <c r="J645" s="236"/>
      <c r="K645" s="236"/>
      <c r="L645" s="236"/>
      <c r="M645" s="236"/>
      <c r="N645" s="236"/>
      <c r="O645" s="236"/>
      <c r="P645" s="236"/>
      <c r="Q645" s="236"/>
      <c r="R645" s="236"/>
      <c r="S645" s="236"/>
      <c r="T645" s="236"/>
      <c r="U645" s="236"/>
      <c r="V645" s="236"/>
      <c r="W645" s="236"/>
      <c r="X645" s="236"/>
      <c r="Y645" s="236"/>
      <c r="Z645" s="236"/>
      <c r="AA645" s="236"/>
      <c r="AB645" s="236"/>
      <c r="AC645" s="236"/>
      <c r="AD645" s="236"/>
    </row>
    <row r="646" spans="1:30" ht="15.75" customHeight="1" x14ac:dyDescent="0.25">
      <c r="A646" s="236"/>
      <c r="B646" s="236"/>
      <c r="C646" s="236"/>
      <c r="D646" s="236"/>
      <c r="E646" s="236"/>
      <c r="F646" s="236"/>
      <c r="G646" s="237"/>
      <c r="H646" s="236"/>
      <c r="I646" s="236"/>
      <c r="J646" s="236"/>
      <c r="K646" s="236"/>
      <c r="L646" s="236"/>
      <c r="M646" s="236"/>
      <c r="N646" s="236"/>
      <c r="O646" s="236"/>
      <c r="P646" s="236"/>
      <c r="Q646" s="236"/>
      <c r="R646" s="236"/>
      <c r="S646" s="236"/>
      <c r="T646" s="236"/>
      <c r="U646" s="236"/>
      <c r="V646" s="236"/>
      <c r="W646" s="236"/>
      <c r="X646" s="236"/>
      <c r="Y646" s="236"/>
      <c r="Z646" s="236"/>
      <c r="AA646" s="236"/>
      <c r="AB646" s="236"/>
      <c r="AC646" s="236"/>
      <c r="AD646" s="236"/>
    </row>
    <row r="647" spans="1:30" ht="15.75" customHeight="1" x14ac:dyDescent="0.25">
      <c r="A647" s="236"/>
      <c r="B647" s="236"/>
      <c r="C647" s="236"/>
      <c r="D647" s="236"/>
      <c r="E647" s="236"/>
      <c r="F647" s="236"/>
      <c r="G647" s="237"/>
      <c r="H647" s="236"/>
      <c r="I647" s="236"/>
      <c r="J647" s="236"/>
      <c r="K647" s="236"/>
      <c r="L647" s="236"/>
      <c r="M647" s="236"/>
      <c r="N647" s="236"/>
      <c r="O647" s="236"/>
      <c r="P647" s="236"/>
      <c r="Q647" s="236"/>
      <c r="R647" s="236"/>
      <c r="S647" s="236"/>
      <c r="T647" s="236"/>
      <c r="U647" s="236"/>
      <c r="V647" s="236"/>
      <c r="W647" s="236"/>
      <c r="X647" s="236"/>
      <c r="Y647" s="236"/>
      <c r="Z647" s="236"/>
      <c r="AA647" s="236"/>
      <c r="AB647" s="236"/>
      <c r="AC647" s="236"/>
      <c r="AD647" s="236"/>
    </row>
    <row r="648" spans="1:30" ht="15.75" customHeight="1" x14ac:dyDescent="0.25">
      <c r="A648" s="236"/>
      <c r="B648" s="236"/>
      <c r="C648" s="236"/>
      <c r="D648" s="236"/>
      <c r="E648" s="236"/>
      <c r="F648" s="236"/>
      <c r="G648" s="237"/>
      <c r="H648" s="236"/>
      <c r="I648" s="236"/>
      <c r="J648" s="236"/>
      <c r="K648" s="236"/>
      <c r="L648" s="236"/>
      <c r="M648" s="236"/>
      <c r="N648" s="236"/>
      <c r="O648" s="236"/>
      <c r="P648" s="236"/>
      <c r="Q648" s="236"/>
      <c r="R648" s="236"/>
      <c r="S648" s="236"/>
      <c r="T648" s="236"/>
      <c r="U648" s="236"/>
      <c r="V648" s="236"/>
      <c r="W648" s="236"/>
      <c r="X648" s="236"/>
      <c r="Y648" s="236"/>
      <c r="Z648" s="236"/>
      <c r="AA648" s="236"/>
      <c r="AB648" s="236"/>
      <c r="AC648" s="236"/>
      <c r="AD648" s="236"/>
    </row>
    <row r="649" spans="1:30" ht="15.75" customHeight="1" x14ac:dyDescent="0.25">
      <c r="A649" s="236"/>
      <c r="B649" s="236"/>
      <c r="C649" s="236"/>
      <c r="D649" s="236"/>
      <c r="E649" s="236"/>
      <c r="F649" s="236"/>
      <c r="G649" s="237"/>
      <c r="H649" s="236"/>
      <c r="I649" s="236"/>
      <c r="J649" s="236"/>
      <c r="K649" s="236"/>
      <c r="L649" s="236"/>
      <c r="M649" s="236"/>
      <c r="N649" s="236"/>
      <c r="O649" s="236"/>
      <c r="P649" s="236"/>
      <c r="Q649" s="236"/>
      <c r="R649" s="236"/>
      <c r="S649" s="236"/>
      <c r="T649" s="236"/>
      <c r="U649" s="236"/>
      <c r="V649" s="236"/>
      <c r="W649" s="236"/>
      <c r="X649" s="236"/>
      <c r="Y649" s="236"/>
      <c r="Z649" s="236"/>
      <c r="AA649" s="236"/>
      <c r="AB649" s="236"/>
      <c r="AC649" s="236"/>
      <c r="AD649" s="236"/>
    </row>
    <row r="650" spans="1:30" ht="15.75" customHeight="1" x14ac:dyDescent="0.25">
      <c r="A650" s="236"/>
      <c r="B650" s="236"/>
      <c r="C650" s="236"/>
      <c r="D650" s="236"/>
      <c r="E650" s="236"/>
      <c r="F650" s="236"/>
      <c r="G650" s="237"/>
      <c r="H650" s="236"/>
      <c r="I650" s="236"/>
      <c r="J650" s="236"/>
      <c r="K650" s="236"/>
      <c r="L650" s="236"/>
      <c r="M650" s="236"/>
      <c r="N650" s="236"/>
      <c r="O650" s="236"/>
      <c r="P650" s="236"/>
      <c r="Q650" s="236"/>
      <c r="R650" s="236"/>
      <c r="S650" s="236"/>
      <c r="T650" s="236"/>
      <c r="U650" s="236"/>
      <c r="V650" s="236"/>
      <c r="W650" s="236"/>
      <c r="X650" s="236"/>
      <c r="Y650" s="236"/>
      <c r="Z650" s="236"/>
      <c r="AA650" s="236"/>
      <c r="AB650" s="236"/>
      <c r="AC650" s="236"/>
      <c r="AD650" s="236"/>
    </row>
    <row r="651" spans="1:30" ht="15.75" customHeight="1" x14ac:dyDescent="0.25">
      <c r="A651" s="236"/>
      <c r="B651" s="236"/>
      <c r="C651" s="236"/>
      <c r="D651" s="236"/>
      <c r="E651" s="236"/>
      <c r="F651" s="236"/>
      <c r="G651" s="237"/>
      <c r="H651" s="236"/>
      <c r="I651" s="236"/>
      <c r="J651" s="236"/>
      <c r="K651" s="236"/>
      <c r="L651" s="236"/>
      <c r="M651" s="236"/>
      <c r="N651" s="236"/>
      <c r="O651" s="236"/>
      <c r="P651" s="236"/>
      <c r="Q651" s="236"/>
      <c r="R651" s="236"/>
      <c r="S651" s="236"/>
      <c r="T651" s="236"/>
      <c r="U651" s="236"/>
      <c r="V651" s="236"/>
      <c r="W651" s="236"/>
      <c r="X651" s="236"/>
      <c r="Y651" s="236"/>
      <c r="Z651" s="236"/>
      <c r="AA651" s="236"/>
      <c r="AB651" s="236"/>
      <c r="AC651" s="236"/>
      <c r="AD651" s="236"/>
    </row>
    <row r="652" spans="1:30" ht="15.75" customHeight="1" x14ac:dyDescent="0.25">
      <c r="A652" s="236"/>
      <c r="B652" s="236"/>
      <c r="C652" s="236"/>
      <c r="D652" s="236"/>
      <c r="E652" s="236"/>
      <c r="F652" s="236"/>
      <c r="G652" s="237"/>
      <c r="H652" s="236"/>
      <c r="I652" s="236"/>
      <c r="J652" s="236"/>
      <c r="K652" s="236"/>
      <c r="L652" s="236"/>
      <c r="M652" s="236"/>
      <c r="N652" s="236"/>
      <c r="O652" s="236"/>
      <c r="P652" s="236"/>
      <c r="Q652" s="236"/>
      <c r="R652" s="236"/>
      <c r="S652" s="236"/>
      <c r="T652" s="236"/>
      <c r="U652" s="236"/>
      <c r="V652" s="236"/>
      <c r="W652" s="236"/>
      <c r="X652" s="236"/>
      <c r="Y652" s="236"/>
      <c r="Z652" s="236"/>
      <c r="AA652" s="236"/>
      <c r="AB652" s="236"/>
      <c r="AC652" s="236"/>
      <c r="AD652" s="236"/>
    </row>
    <row r="653" spans="1:30" ht="15.75" customHeight="1" x14ac:dyDescent="0.25">
      <c r="A653" s="236"/>
      <c r="B653" s="236"/>
      <c r="C653" s="236"/>
      <c r="D653" s="236"/>
      <c r="E653" s="236"/>
      <c r="F653" s="236"/>
      <c r="G653" s="237"/>
      <c r="H653" s="236"/>
      <c r="I653" s="236"/>
      <c r="J653" s="236"/>
      <c r="K653" s="236"/>
      <c r="L653" s="236"/>
      <c r="M653" s="236"/>
      <c r="N653" s="236"/>
      <c r="O653" s="236"/>
      <c r="P653" s="236"/>
      <c r="Q653" s="236"/>
      <c r="R653" s="236"/>
      <c r="S653" s="236"/>
      <c r="T653" s="236"/>
      <c r="U653" s="236"/>
      <c r="V653" s="236"/>
      <c r="W653" s="236"/>
      <c r="X653" s="236"/>
      <c r="Y653" s="236"/>
      <c r="Z653" s="236"/>
      <c r="AA653" s="236"/>
      <c r="AB653" s="236"/>
      <c r="AC653" s="236"/>
      <c r="AD653" s="236"/>
    </row>
    <row r="654" spans="1:30" ht="15.75" customHeight="1" x14ac:dyDescent="0.25">
      <c r="A654" s="236"/>
      <c r="B654" s="236"/>
      <c r="C654" s="236"/>
      <c r="D654" s="236"/>
      <c r="E654" s="236"/>
      <c r="F654" s="236"/>
      <c r="G654" s="237"/>
      <c r="H654" s="236"/>
      <c r="I654" s="236"/>
      <c r="J654" s="236"/>
      <c r="K654" s="236"/>
      <c r="L654" s="236"/>
      <c r="M654" s="236"/>
      <c r="N654" s="236"/>
      <c r="O654" s="236"/>
      <c r="P654" s="236"/>
      <c r="Q654" s="236"/>
      <c r="R654" s="236"/>
      <c r="S654" s="236"/>
      <c r="T654" s="236"/>
      <c r="U654" s="236"/>
      <c r="V654" s="236"/>
      <c r="W654" s="236"/>
      <c r="X654" s="236"/>
      <c r="Y654" s="236"/>
      <c r="Z654" s="236"/>
      <c r="AA654" s="236"/>
      <c r="AB654" s="236"/>
      <c r="AC654" s="236"/>
      <c r="AD654" s="236"/>
    </row>
    <row r="655" spans="1:30" ht="15.75" customHeight="1" x14ac:dyDescent="0.25">
      <c r="A655" s="236"/>
      <c r="B655" s="236"/>
      <c r="C655" s="236"/>
      <c r="D655" s="236"/>
      <c r="E655" s="236"/>
      <c r="F655" s="236"/>
      <c r="G655" s="237"/>
      <c r="H655" s="236"/>
      <c r="I655" s="236"/>
      <c r="J655" s="236"/>
      <c r="K655" s="236"/>
      <c r="L655" s="236"/>
      <c r="M655" s="236"/>
      <c r="N655" s="236"/>
      <c r="O655" s="236"/>
      <c r="P655" s="236"/>
      <c r="Q655" s="236"/>
      <c r="R655" s="236"/>
      <c r="S655" s="236"/>
      <c r="T655" s="236"/>
      <c r="U655" s="236"/>
      <c r="V655" s="236"/>
      <c r="W655" s="236"/>
      <c r="X655" s="236"/>
      <c r="Y655" s="236"/>
      <c r="Z655" s="236"/>
      <c r="AA655" s="236"/>
      <c r="AB655" s="236"/>
      <c r="AC655" s="236"/>
      <c r="AD655" s="236"/>
    </row>
    <row r="656" spans="1:30" ht="15.75" customHeight="1" x14ac:dyDescent="0.25">
      <c r="A656" s="236"/>
      <c r="B656" s="236"/>
      <c r="C656" s="236"/>
      <c r="D656" s="236"/>
      <c r="E656" s="236"/>
      <c r="F656" s="236"/>
      <c r="G656" s="237"/>
      <c r="H656" s="236"/>
      <c r="I656" s="236"/>
      <c r="J656" s="236"/>
      <c r="K656" s="236"/>
      <c r="L656" s="236"/>
      <c r="M656" s="236"/>
      <c r="N656" s="236"/>
      <c r="O656" s="236"/>
      <c r="P656" s="236"/>
      <c r="Q656" s="236"/>
      <c r="R656" s="236"/>
      <c r="S656" s="236"/>
      <c r="T656" s="236"/>
      <c r="U656" s="236"/>
      <c r="V656" s="236"/>
      <c r="W656" s="236"/>
      <c r="X656" s="236"/>
      <c r="Y656" s="236"/>
      <c r="Z656" s="236"/>
      <c r="AA656" s="236"/>
      <c r="AB656" s="236"/>
      <c r="AC656" s="236"/>
      <c r="AD656" s="236"/>
    </row>
    <row r="657" spans="1:30" ht="15.75" customHeight="1" x14ac:dyDescent="0.25">
      <c r="A657" s="236"/>
      <c r="B657" s="236"/>
      <c r="C657" s="236"/>
      <c r="D657" s="236"/>
      <c r="E657" s="236"/>
      <c r="F657" s="236"/>
      <c r="G657" s="237"/>
      <c r="H657" s="236"/>
      <c r="I657" s="236"/>
      <c r="J657" s="236"/>
      <c r="K657" s="236"/>
      <c r="L657" s="236"/>
      <c r="M657" s="236"/>
      <c r="N657" s="236"/>
      <c r="O657" s="236"/>
      <c r="P657" s="236"/>
      <c r="Q657" s="236"/>
      <c r="R657" s="236"/>
      <c r="S657" s="236"/>
      <c r="T657" s="236"/>
      <c r="U657" s="236"/>
      <c r="V657" s="236"/>
      <c r="W657" s="236"/>
      <c r="X657" s="236"/>
      <c r="Y657" s="236"/>
      <c r="Z657" s="236"/>
      <c r="AA657" s="236"/>
      <c r="AB657" s="236"/>
      <c r="AC657" s="236"/>
      <c r="AD657" s="236"/>
    </row>
    <row r="658" spans="1:30" ht="15.75" customHeight="1" x14ac:dyDescent="0.25">
      <c r="A658" s="236"/>
      <c r="B658" s="236"/>
      <c r="C658" s="236"/>
      <c r="D658" s="236"/>
      <c r="E658" s="236"/>
      <c r="F658" s="236"/>
      <c r="G658" s="237"/>
      <c r="H658" s="236"/>
      <c r="I658" s="236"/>
      <c r="J658" s="236"/>
      <c r="K658" s="236"/>
      <c r="L658" s="236"/>
      <c r="M658" s="236"/>
      <c r="N658" s="236"/>
      <c r="O658" s="236"/>
      <c r="P658" s="236"/>
      <c r="Q658" s="236"/>
      <c r="R658" s="236"/>
      <c r="S658" s="236"/>
      <c r="T658" s="236"/>
      <c r="U658" s="236"/>
      <c r="V658" s="236"/>
      <c r="W658" s="236"/>
      <c r="X658" s="236"/>
      <c r="Y658" s="236"/>
      <c r="Z658" s="236"/>
      <c r="AA658" s="236"/>
      <c r="AB658" s="236"/>
      <c r="AC658" s="236"/>
      <c r="AD658" s="236"/>
    </row>
    <row r="659" spans="1:30" ht="15.75" customHeight="1" x14ac:dyDescent="0.25">
      <c r="A659" s="236"/>
      <c r="B659" s="236"/>
      <c r="C659" s="236"/>
      <c r="D659" s="236"/>
      <c r="E659" s="236"/>
      <c r="F659" s="236"/>
      <c r="G659" s="237"/>
      <c r="H659" s="236"/>
      <c r="I659" s="236"/>
      <c r="J659" s="236"/>
      <c r="K659" s="236"/>
      <c r="L659" s="236"/>
      <c r="M659" s="236"/>
      <c r="N659" s="236"/>
      <c r="O659" s="236"/>
      <c r="P659" s="236"/>
      <c r="Q659" s="236"/>
      <c r="R659" s="236"/>
      <c r="S659" s="236"/>
      <c r="T659" s="236"/>
      <c r="U659" s="236"/>
      <c r="V659" s="236"/>
      <c r="W659" s="236"/>
      <c r="X659" s="236"/>
      <c r="Y659" s="236"/>
      <c r="Z659" s="236"/>
      <c r="AA659" s="236"/>
      <c r="AB659" s="236"/>
      <c r="AC659" s="236"/>
      <c r="AD659" s="236"/>
    </row>
    <row r="660" spans="1:30" ht="15.75" customHeight="1" x14ac:dyDescent="0.25">
      <c r="A660" s="236"/>
      <c r="B660" s="236"/>
      <c r="C660" s="236"/>
      <c r="D660" s="236"/>
      <c r="E660" s="236"/>
      <c r="F660" s="236"/>
      <c r="G660" s="237"/>
      <c r="H660" s="236"/>
      <c r="I660" s="236"/>
      <c r="J660" s="236"/>
      <c r="K660" s="236"/>
      <c r="L660" s="236"/>
      <c r="M660" s="236"/>
      <c r="N660" s="236"/>
      <c r="O660" s="236"/>
      <c r="P660" s="236"/>
      <c r="Q660" s="236"/>
      <c r="R660" s="236"/>
      <c r="S660" s="236"/>
      <c r="T660" s="236"/>
      <c r="U660" s="236"/>
      <c r="V660" s="236"/>
      <c r="W660" s="236"/>
      <c r="X660" s="236"/>
      <c r="Y660" s="236"/>
      <c r="Z660" s="236"/>
      <c r="AA660" s="236"/>
      <c r="AB660" s="236"/>
      <c r="AC660" s="236"/>
      <c r="AD660" s="236"/>
    </row>
    <row r="661" spans="1:30" ht="15.75" customHeight="1" x14ac:dyDescent="0.25">
      <c r="A661" s="236"/>
      <c r="B661" s="236"/>
      <c r="C661" s="236"/>
      <c r="D661" s="236"/>
      <c r="E661" s="236"/>
      <c r="F661" s="236"/>
      <c r="G661" s="237"/>
      <c r="H661" s="236"/>
      <c r="I661" s="236"/>
      <c r="J661" s="236"/>
      <c r="K661" s="236"/>
      <c r="L661" s="236"/>
      <c r="M661" s="236"/>
      <c r="N661" s="236"/>
      <c r="O661" s="236"/>
      <c r="P661" s="236"/>
      <c r="Q661" s="236"/>
      <c r="R661" s="236"/>
      <c r="S661" s="236"/>
      <c r="T661" s="236"/>
      <c r="U661" s="236"/>
      <c r="V661" s="236"/>
      <c r="W661" s="236"/>
      <c r="X661" s="236"/>
      <c r="Y661" s="236"/>
      <c r="Z661" s="236"/>
      <c r="AA661" s="236"/>
      <c r="AB661" s="236"/>
      <c r="AC661" s="236"/>
      <c r="AD661" s="236"/>
    </row>
    <row r="662" spans="1:30" ht="15.75" customHeight="1" x14ac:dyDescent="0.25">
      <c r="A662" s="236"/>
      <c r="B662" s="236"/>
      <c r="C662" s="236"/>
      <c r="D662" s="236"/>
      <c r="E662" s="236"/>
      <c r="F662" s="236"/>
      <c r="G662" s="237"/>
      <c r="H662" s="236"/>
      <c r="I662" s="236"/>
      <c r="J662" s="236"/>
      <c r="K662" s="236"/>
      <c r="L662" s="236"/>
      <c r="M662" s="236"/>
      <c r="N662" s="236"/>
      <c r="O662" s="236"/>
      <c r="P662" s="236"/>
      <c r="Q662" s="236"/>
      <c r="R662" s="236"/>
      <c r="S662" s="236"/>
      <c r="T662" s="236"/>
      <c r="U662" s="236"/>
      <c r="V662" s="236"/>
      <c r="W662" s="236"/>
      <c r="X662" s="236"/>
      <c r="Y662" s="236"/>
      <c r="Z662" s="236"/>
      <c r="AA662" s="236"/>
      <c r="AB662" s="236"/>
      <c r="AC662" s="236"/>
      <c r="AD662" s="236"/>
    </row>
    <row r="663" spans="1:30" ht="15.75" customHeight="1" x14ac:dyDescent="0.25">
      <c r="A663" s="236"/>
      <c r="B663" s="236"/>
      <c r="C663" s="236"/>
      <c r="D663" s="236"/>
      <c r="E663" s="236"/>
      <c r="F663" s="236"/>
      <c r="G663" s="237"/>
      <c r="H663" s="236"/>
      <c r="I663" s="236"/>
      <c r="J663" s="236"/>
      <c r="K663" s="236"/>
      <c r="L663" s="236"/>
      <c r="M663" s="236"/>
      <c r="N663" s="236"/>
      <c r="O663" s="236"/>
      <c r="P663" s="236"/>
      <c r="Q663" s="236"/>
      <c r="R663" s="236"/>
      <c r="S663" s="236"/>
      <c r="T663" s="236"/>
      <c r="U663" s="236"/>
      <c r="V663" s="236"/>
      <c r="W663" s="236"/>
      <c r="X663" s="236"/>
      <c r="Y663" s="236"/>
      <c r="Z663" s="236"/>
      <c r="AA663" s="236"/>
      <c r="AB663" s="236"/>
      <c r="AC663" s="236"/>
      <c r="AD663" s="236"/>
    </row>
    <row r="664" spans="1:30" ht="15.75" customHeight="1" x14ac:dyDescent="0.25">
      <c r="A664" s="236"/>
      <c r="B664" s="236"/>
      <c r="C664" s="236"/>
      <c r="D664" s="236"/>
      <c r="E664" s="236"/>
      <c r="F664" s="236"/>
      <c r="G664" s="237"/>
      <c r="H664" s="236"/>
      <c r="I664" s="236"/>
      <c r="J664" s="236"/>
      <c r="K664" s="236"/>
      <c r="L664" s="236"/>
      <c r="M664" s="236"/>
      <c r="N664" s="236"/>
      <c r="O664" s="236"/>
      <c r="P664" s="236"/>
      <c r="Q664" s="236"/>
      <c r="R664" s="236"/>
      <c r="S664" s="236"/>
      <c r="T664" s="236"/>
      <c r="U664" s="236"/>
      <c r="V664" s="236"/>
      <c r="W664" s="236"/>
      <c r="X664" s="236"/>
      <c r="Y664" s="236"/>
      <c r="Z664" s="236"/>
      <c r="AA664" s="236"/>
      <c r="AB664" s="236"/>
      <c r="AC664" s="236"/>
      <c r="AD664" s="236"/>
    </row>
    <row r="665" spans="1:30" ht="15.75" customHeight="1" x14ac:dyDescent="0.25">
      <c r="A665" s="236"/>
      <c r="B665" s="236"/>
      <c r="C665" s="236"/>
      <c r="D665" s="236"/>
      <c r="E665" s="236"/>
      <c r="F665" s="236"/>
      <c r="G665" s="237"/>
      <c r="H665" s="236"/>
      <c r="I665" s="236"/>
      <c r="J665" s="236"/>
      <c r="K665" s="236"/>
      <c r="L665" s="236"/>
      <c r="M665" s="236"/>
      <c r="N665" s="236"/>
      <c r="O665" s="236"/>
      <c r="P665" s="236"/>
      <c r="Q665" s="236"/>
      <c r="R665" s="236"/>
      <c r="S665" s="236"/>
      <c r="T665" s="236"/>
      <c r="U665" s="236"/>
      <c r="V665" s="236"/>
      <c r="W665" s="236"/>
      <c r="X665" s="236"/>
      <c r="Y665" s="236"/>
      <c r="Z665" s="236"/>
      <c r="AA665" s="236"/>
      <c r="AB665" s="236"/>
      <c r="AC665" s="236"/>
      <c r="AD665" s="236"/>
    </row>
    <row r="666" spans="1:30" ht="15.75" customHeight="1" x14ac:dyDescent="0.25">
      <c r="A666" s="236"/>
      <c r="B666" s="236"/>
      <c r="C666" s="236"/>
      <c r="D666" s="236"/>
      <c r="E666" s="236"/>
      <c r="F666" s="236"/>
      <c r="G666" s="237"/>
      <c r="H666" s="236"/>
      <c r="I666" s="236"/>
      <c r="J666" s="236"/>
      <c r="K666" s="236"/>
      <c r="L666" s="236"/>
      <c r="M666" s="236"/>
      <c r="N666" s="236"/>
      <c r="O666" s="236"/>
      <c r="P666" s="236"/>
      <c r="Q666" s="236"/>
      <c r="R666" s="236"/>
      <c r="S666" s="236"/>
      <c r="T666" s="236"/>
      <c r="U666" s="236"/>
      <c r="V666" s="236"/>
      <c r="W666" s="236"/>
      <c r="X666" s="236"/>
      <c r="Y666" s="236"/>
      <c r="Z666" s="236"/>
      <c r="AA666" s="236"/>
      <c r="AB666" s="236"/>
      <c r="AC666" s="236"/>
      <c r="AD666" s="236"/>
    </row>
    <row r="667" spans="1:30" ht="15.75" customHeight="1" x14ac:dyDescent="0.25">
      <c r="A667" s="236"/>
      <c r="B667" s="236"/>
      <c r="C667" s="236"/>
      <c r="D667" s="236"/>
      <c r="E667" s="236"/>
      <c r="F667" s="236"/>
      <c r="G667" s="237"/>
      <c r="H667" s="236"/>
      <c r="I667" s="236"/>
      <c r="J667" s="236"/>
      <c r="K667" s="236"/>
      <c r="L667" s="236"/>
      <c r="M667" s="236"/>
      <c r="N667" s="236"/>
      <c r="O667" s="236"/>
      <c r="P667" s="236"/>
      <c r="Q667" s="236"/>
      <c r="R667" s="236"/>
      <c r="S667" s="236"/>
      <c r="T667" s="236"/>
      <c r="U667" s="236"/>
      <c r="V667" s="236"/>
      <c r="W667" s="236"/>
      <c r="X667" s="236"/>
      <c r="Y667" s="236"/>
      <c r="Z667" s="236"/>
      <c r="AA667" s="236"/>
      <c r="AB667" s="236"/>
      <c r="AC667" s="236"/>
      <c r="AD667" s="236"/>
    </row>
    <row r="668" spans="1:30" ht="15.75" customHeight="1" x14ac:dyDescent="0.25">
      <c r="A668" s="236"/>
      <c r="B668" s="236"/>
      <c r="C668" s="236"/>
      <c r="D668" s="236"/>
      <c r="E668" s="236"/>
      <c r="F668" s="236"/>
      <c r="G668" s="237"/>
      <c r="H668" s="236"/>
      <c r="I668" s="236"/>
      <c r="J668" s="236"/>
      <c r="K668" s="236"/>
      <c r="L668" s="236"/>
      <c r="M668" s="236"/>
      <c r="N668" s="236"/>
      <c r="O668" s="236"/>
      <c r="P668" s="236"/>
      <c r="Q668" s="236"/>
      <c r="R668" s="236"/>
      <c r="S668" s="236"/>
      <c r="T668" s="236"/>
      <c r="U668" s="236"/>
      <c r="V668" s="236"/>
      <c r="W668" s="236"/>
      <c r="X668" s="236"/>
      <c r="Y668" s="236"/>
      <c r="Z668" s="236"/>
      <c r="AA668" s="236"/>
      <c r="AB668" s="236"/>
      <c r="AC668" s="236"/>
      <c r="AD668" s="236"/>
    </row>
    <row r="669" spans="1:30" ht="15.75" customHeight="1" x14ac:dyDescent="0.25">
      <c r="A669" s="236"/>
      <c r="B669" s="236"/>
      <c r="C669" s="236"/>
      <c r="D669" s="236"/>
      <c r="E669" s="236"/>
      <c r="F669" s="236"/>
      <c r="G669" s="237"/>
      <c r="H669" s="236"/>
      <c r="I669" s="236"/>
      <c r="J669" s="236"/>
      <c r="K669" s="236"/>
      <c r="L669" s="236"/>
      <c r="M669" s="236"/>
      <c r="N669" s="236"/>
      <c r="O669" s="236"/>
      <c r="P669" s="236"/>
      <c r="Q669" s="236"/>
      <c r="R669" s="236"/>
      <c r="S669" s="236"/>
      <c r="T669" s="236"/>
      <c r="U669" s="236"/>
      <c r="V669" s="236"/>
      <c r="W669" s="236"/>
      <c r="X669" s="236"/>
      <c r="Y669" s="236"/>
      <c r="Z669" s="236"/>
      <c r="AA669" s="236"/>
      <c r="AB669" s="236"/>
      <c r="AC669" s="236"/>
      <c r="AD669" s="236"/>
    </row>
    <row r="670" spans="1:30" ht="15.75" customHeight="1" x14ac:dyDescent="0.25">
      <c r="A670" s="236"/>
      <c r="B670" s="236"/>
      <c r="C670" s="236"/>
      <c r="D670" s="236"/>
      <c r="E670" s="236"/>
      <c r="F670" s="236"/>
      <c r="G670" s="237"/>
      <c r="H670" s="236"/>
      <c r="I670" s="236"/>
      <c r="J670" s="236"/>
      <c r="K670" s="236"/>
      <c r="L670" s="236"/>
      <c r="M670" s="236"/>
      <c r="N670" s="236"/>
      <c r="O670" s="236"/>
      <c r="P670" s="236"/>
      <c r="Q670" s="236"/>
      <c r="R670" s="236"/>
      <c r="S670" s="236"/>
      <c r="T670" s="236"/>
      <c r="U670" s="236"/>
      <c r="V670" s="236"/>
      <c r="W670" s="236"/>
      <c r="X670" s="236"/>
      <c r="Y670" s="236"/>
      <c r="Z670" s="236"/>
      <c r="AA670" s="236"/>
      <c r="AB670" s="236"/>
      <c r="AC670" s="236"/>
      <c r="AD670" s="236"/>
    </row>
    <row r="671" spans="1:30" ht="15.75" customHeight="1" x14ac:dyDescent="0.25">
      <c r="A671" s="236"/>
      <c r="B671" s="236"/>
      <c r="C671" s="236"/>
      <c r="D671" s="236"/>
      <c r="E671" s="236"/>
      <c r="F671" s="236"/>
      <c r="G671" s="237"/>
      <c r="H671" s="236"/>
      <c r="I671" s="236"/>
      <c r="J671" s="236"/>
      <c r="K671" s="236"/>
      <c r="L671" s="236"/>
      <c r="M671" s="236"/>
      <c r="N671" s="236"/>
      <c r="O671" s="236"/>
      <c r="P671" s="236"/>
      <c r="Q671" s="236"/>
      <c r="R671" s="236"/>
      <c r="S671" s="236"/>
      <c r="T671" s="236"/>
      <c r="U671" s="236"/>
      <c r="V671" s="236"/>
      <c r="W671" s="236"/>
      <c r="X671" s="236"/>
      <c r="Y671" s="236"/>
      <c r="Z671" s="236"/>
      <c r="AA671" s="236"/>
      <c r="AB671" s="236"/>
      <c r="AC671" s="236"/>
      <c r="AD671" s="236"/>
    </row>
    <row r="672" spans="1:30" ht="15.75" customHeight="1" x14ac:dyDescent="0.25">
      <c r="A672" s="236"/>
      <c r="B672" s="236"/>
      <c r="C672" s="236"/>
      <c r="D672" s="236"/>
      <c r="E672" s="236"/>
      <c r="F672" s="236"/>
      <c r="G672" s="237"/>
      <c r="H672" s="236"/>
      <c r="I672" s="236"/>
      <c r="J672" s="236"/>
      <c r="K672" s="236"/>
      <c r="L672" s="236"/>
      <c r="M672" s="236"/>
      <c r="N672" s="236"/>
      <c r="O672" s="236"/>
      <c r="P672" s="236"/>
      <c r="Q672" s="236"/>
      <c r="R672" s="236"/>
      <c r="S672" s="236"/>
      <c r="T672" s="236"/>
      <c r="U672" s="236"/>
      <c r="V672" s="236"/>
      <c r="W672" s="236"/>
      <c r="X672" s="236"/>
      <c r="Y672" s="236"/>
      <c r="Z672" s="236"/>
      <c r="AA672" s="236"/>
      <c r="AB672" s="236"/>
      <c r="AC672" s="236"/>
      <c r="AD672" s="236"/>
    </row>
    <row r="673" spans="1:30" ht="15.75" customHeight="1" x14ac:dyDescent="0.25">
      <c r="A673" s="236"/>
      <c r="B673" s="236"/>
      <c r="C673" s="236"/>
      <c r="D673" s="236"/>
      <c r="E673" s="236"/>
      <c r="F673" s="236"/>
      <c r="G673" s="237"/>
      <c r="H673" s="236"/>
      <c r="I673" s="236"/>
      <c r="J673" s="236"/>
      <c r="K673" s="236"/>
      <c r="L673" s="236"/>
      <c r="M673" s="236"/>
      <c r="N673" s="236"/>
      <c r="O673" s="236"/>
      <c r="P673" s="236"/>
      <c r="Q673" s="236"/>
      <c r="R673" s="236"/>
      <c r="S673" s="236"/>
      <c r="T673" s="236"/>
      <c r="U673" s="236"/>
      <c r="V673" s="236"/>
      <c r="W673" s="236"/>
      <c r="X673" s="236"/>
      <c r="Y673" s="236"/>
      <c r="Z673" s="236"/>
      <c r="AA673" s="236"/>
      <c r="AB673" s="236"/>
      <c r="AC673" s="236"/>
      <c r="AD673" s="236"/>
    </row>
    <row r="674" spans="1:30" ht="15.75" customHeight="1" x14ac:dyDescent="0.25">
      <c r="A674" s="236"/>
      <c r="B674" s="236"/>
      <c r="C674" s="236"/>
      <c r="D674" s="236"/>
      <c r="E674" s="236"/>
      <c r="F674" s="236"/>
      <c r="G674" s="237"/>
      <c r="H674" s="236"/>
      <c r="I674" s="236"/>
      <c r="J674" s="236"/>
      <c r="K674" s="236"/>
      <c r="L674" s="236"/>
      <c r="M674" s="236"/>
      <c r="N674" s="236"/>
      <c r="O674" s="236"/>
      <c r="P674" s="236"/>
      <c r="Q674" s="236"/>
      <c r="R674" s="236"/>
      <c r="S674" s="236"/>
      <c r="T674" s="236"/>
      <c r="U674" s="236"/>
      <c r="V674" s="236"/>
      <c r="W674" s="236"/>
      <c r="X674" s="236"/>
      <c r="Y674" s="236"/>
      <c r="Z674" s="236"/>
      <c r="AA674" s="236"/>
      <c r="AB674" s="236"/>
      <c r="AC674" s="236"/>
      <c r="AD674" s="236"/>
    </row>
    <row r="675" spans="1:30" ht="15.75" customHeight="1" x14ac:dyDescent="0.25">
      <c r="A675" s="236"/>
      <c r="B675" s="236"/>
      <c r="C675" s="236"/>
      <c r="D675" s="236"/>
      <c r="E675" s="236"/>
      <c r="F675" s="236"/>
      <c r="G675" s="237"/>
      <c r="H675" s="236"/>
      <c r="I675" s="236"/>
      <c r="J675" s="236"/>
      <c r="K675" s="236"/>
      <c r="L675" s="236"/>
      <c r="M675" s="236"/>
      <c r="N675" s="236"/>
      <c r="O675" s="236"/>
      <c r="P675" s="236"/>
      <c r="Q675" s="236"/>
      <c r="R675" s="236"/>
      <c r="S675" s="236"/>
      <c r="T675" s="236"/>
      <c r="U675" s="236"/>
      <c r="V675" s="236"/>
      <c r="W675" s="236"/>
      <c r="X675" s="236"/>
      <c r="Y675" s="236"/>
      <c r="Z675" s="236"/>
      <c r="AA675" s="236"/>
      <c r="AB675" s="236"/>
      <c r="AC675" s="236"/>
      <c r="AD675" s="236"/>
    </row>
    <row r="676" spans="1:30" ht="15.75" customHeight="1" x14ac:dyDescent="0.25">
      <c r="A676" s="236"/>
      <c r="B676" s="236"/>
      <c r="C676" s="236"/>
      <c r="D676" s="236"/>
      <c r="E676" s="236"/>
      <c r="F676" s="236"/>
      <c r="G676" s="237"/>
      <c r="H676" s="236"/>
      <c r="I676" s="236"/>
      <c r="J676" s="236"/>
      <c r="K676" s="236"/>
      <c r="L676" s="236"/>
      <c r="M676" s="236"/>
      <c r="N676" s="236"/>
      <c r="O676" s="236"/>
      <c r="P676" s="236"/>
      <c r="Q676" s="236"/>
      <c r="R676" s="236"/>
      <c r="S676" s="236"/>
      <c r="T676" s="236"/>
      <c r="U676" s="236"/>
      <c r="V676" s="236"/>
      <c r="W676" s="236"/>
      <c r="X676" s="236"/>
      <c r="Y676" s="236"/>
      <c r="Z676" s="236"/>
      <c r="AA676" s="236"/>
      <c r="AB676" s="236"/>
      <c r="AC676" s="236"/>
      <c r="AD676" s="236"/>
    </row>
    <row r="677" spans="1:30" ht="15.75" customHeight="1" x14ac:dyDescent="0.25">
      <c r="A677" s="236"/>
      <c r="B677" s="236"/>
      <c r="C677" s="236"/>
      <c r="D677" s="236"/>
      <c r="E677" s="236"/>
      <c r="F677" s="236"/>
      <c r="G677" s="237"/>
      <c r="H677" s="236"/>
      <c r="I677" s="236"/>
      <c r="J677" s="236"/>
      <c r="K677" s="236"/>
      <c r="L677" s="236"/>
      <c r="M677" s="236"/>
      <c r="N677" s="236"/>
      <c r="O677" s="236"/>
      <c r="P677" s="236"/>
      <c r="Q677" s="236"/>
      <c r="R677" s="236"/>
      <c r="S677" s="236"/>
      <c r="T677" s="236"/>
      <c r="U677" s="236"/>
      <c r="V677" s="236"/>
      <c r="W677" s="236"/>
      <c r="X677" s="236"/>
      <c r="Y677" s="236"/>
      <c r="Z677" s="236"/>
      <c r="AA677" s="236"/>
      <c r="AB677" s="236"/>
      <c r="AC677" s="236"/>
      <c r="AD677" s="236"/>
    </row>
    <row r="678" spans="1:30" ht="15.75" customHeight="1" x14ac:dyDescent="0.25">
      <c r="A678" s="236"/>
      <c r="B678" s="236"/>
      <c r="C678" s="236"/>
      <c r="D678" s="236"/>
      <c r="E678" s="236"/>
      <c r="F678" s="236"/>
      <c r="G678" s="237"/>
      <c r="H678" s="236"/>
      <c r="I678" s="236"/>
      <c r="J678" s="236"/>
      <c r="K678" s="236"/>
      <c r="L678" s="236"/>
      <c r="M678" s="236"/>
      <c r="N678" s="236"/>
      <c r="O678" s="236"/>
      <c r="P678" s="236"/>
      <c r="Q678" s="236"/>
      <c r="R678" s="236"/>
      <c r="S678" s="236"/>
      <c r="T678" s="236"/>
      <c r="U678" s="236"/>
      <c r="V678" s="236"/>
      <c r="W678" s="236"/>
      <c r="X678" s="236"/>
      <c r="Y678" s="236"/>
      <c r="Z678" s="236"/>
      <c r="AA678" s="236"/>
      <c r="AB678" s="236"/>
      <c r="AC678" s="236"/>
      <c r="AD678" s="236"/>
    </row>
    <row r="679" spans="1:30" ht="15.75" customHeight="1" x14ac:dyDescent="0.25">
      <c r="A679" s="236"/>
      <c r="B679" s="236"/>
      <c r="C679" s="236"/>
      <c r="D679" s="236"/>
      <c r="E679" s="236"/>
      <c r="F679" s="236"/>
      <c r="G679" s="237"/>
      <c r="H679" s="236"/>
      <c r="I679" s="236"/>
      <c r="J679" s="236"/>
      <c r="K679" s="236"/>
      <c r="L679" s="236"/>
      <c r="M679" s="236"/>
      <c r="N679" s="236"/>
      <c r="O679" s="236"/>
      <c r="P679" s="236"/>
      <c r="Q679" s="236"/>
      <c r="R679" s="236"/>
      <c r="S679" s="236"/>
      <c r="T679" s="236"/>
      <c r="U679" s="236"/>
      <c r="V679" s="236"/>
      <c r="W679" s="236"/>
      <c r="X679" s="236"/>
      <c r="Y679" s="236"/>
      <c r="Z679" s="236"/>
      <c r="AA679" s="236"/>
      <c r="AB679" s="236"/>
      <c r="AC679" s="236"/>
      <c r="AD679" s="236"/>
    </row>
    <row r="680" spans="1:30" ht="15.75" customHeight="1" x14ac:dyDescent="0.25">
      <c r="A680" s="236"/>
      <c r="B680" s="236"/>
      <c r="C680" s="236"/>
      <c r="D680" s="236"/>
      <c r="E680" s="236"/>
      <c r="F680" s="236"/>
      <c r="G680" s="237"/>
      <c r="H680" s="236"/>
      <c r="I680" s="236"/>
      <c r="J680" s="236"/>
      <c r="K680" s="236"/>
      <c r="L680" s="236"/>
      <c r="M680" s="236"/>
      <c r="N680" s="236"/>
      <c r="O680" s="236"/>
      <c r="P680" s="236"/>
      <c r="Q680" s="236"/>
      <c r="R680" s="236"/>
      <c r="S680" s="236"/>
      <c r="T680" s="236"/>
      <c r="U680" s="236"/>
      <c r="V680" s="236"/>
      <c r="W680" s="236"/>
      <c r="X680" s="236"/>
      <c r="Y680" s="236"/>
      <c r="Z680" s="236"/>
      <c r="AA680" s="236"/>
      <c r="AB680" s="236"/>
      <c r="AC680" s="236"/>
      <c r="AD680" s="236"/>
    </row>
    <row r="681" spans="1:30" ht="15.75" customHeight="1" x14ac:dyDescent="0.25">
      <c r="A681" s="236"/>
      <c r="B681" s="236"/>
      <c r="C681" s="236"/>
      <c r="D681" s="236"/>
      <c r="E681" s="236"/>
      <c r="F681" s="236"/>
      <c r="G681" s="237"/>
      <c r="H681" s="236"/>
      <c r="I681" s="236"/>
      <c r="J681" s="236"/>
      <c r="K681" s="236"/>
      <c r="L681" s="236"/>
      <c r="M681" s="236"/>
      <c r="N681" s="236"/>
      <c r="O681" s="236"/>
      <c r="P681" s="236"/>
      <c r="Q681" s="236"/>
      <c r="R681" s="236"/>
      <c r="S681" s="236"/>
      <c r="T681" s="236"/>
      <c r="U681" s="236"/>
      <c r="V681" s="236"/>
      <c r="W681" s="236"/>
      <c r="X681" s="236"/>
      <c r="Y681" s="236"/>
      <c r="Z681" s="236"/>
      <c r="AA681" s="236"/>
      <c r="AB681" s="236"/>
      <c r="AC681" s="236"/>
      <c r="AD681" s="236"/>
    </row>
    <row r="682" spans="1:30" ht="15.75" customHeight="1" x14ac:dyDescent="0.25">
      <c r="A682" s="236"/>
      <c r="B682" s="236"/>
      <c r="C682" s="236"/>
      <c r="D682" s="236"/>
      <c r="E682" s="236"/>
      <c r="F682" s="236"/>
      <c r="G682" s="237"/>
      <c r="H682" s="236"/>
      <c r="I682" s="236"/>
      <c r="J682" s="236"/>
      <c r="K682" s="236"/>
      <c r="L682" s="236"/>
      <c r="M682" s="236"/>
      <c r="N682" s="236"/>
      <c r="O682" s="236"/>
      <c r="P682" s="236"/>
      <c r="Q682" s="236"/>
      <c r="R682" s="236"/>
      <c r="S682" s="236"/>
      <c r="T682" s="236"/>
      <c r="U682" s="236"/>
      <c r="V682" s="236"/>
      <c r="W682" s="236"/>
      <c r="X682" s="236"/>
      <c r="Y682" s="236"/>
      <c r="Z682" s="236"/>
      <c r="AA682" s="236"/>
      <c r="AB682" s="236"/>
      <c r="AC682" s="236"/>
      <c r="AD682" s="236"/>
    </row>
    <row r="683" spans="1:30" ht="15.75" customHeight="1" x14ac:dyDescent="0.25">
      <c r="A683" s="236"/>
      <c r="B683" s="236"/>
      <c r="C683" s="236"/>
      <c r="D683" s="236"/>
      <c r="E683" s="236"/>
      <c r="F683" s="236"/>
      <c r="G683" s="237"/>
      <c r="H683" s="236"/>
      <c r="I683" s="236"/>
      <c r="J683" s="236"/>
      <c r="K683" s="236"/>
      <c r="L683" s="236"/>
      <c r="M683" s="236"/>
      <c r="N683" s="236"/>
      <c r="O683" s="236"/>
      <c r="P683" s="236"/>
      <c r="Q683" s="236"/>
      <c r="R683" s="236"/>
      <c r="S683" s="236"/>
      <c r="T683" s="236"/>
      <c r="U683" s="236"/>
      <c r="V683" s="236"/>
      <c r="W683" s="236"/>
      <c r="X683" s="236"/>
      <c r="Y683" s="236"/>
      <c r="Z683" s="236"/>
      <c r="AA683" s="236"/>
      <c r="AB683" s="236"/>
      <c r="AC683" s="236"/>
      <c r="AD683" s="236"/>
    </row>
    <row r="684" spans="1:30" ht="15.75" customHeight="1" x14ac:dyDescent="0.25">
      <c r="A684" s="236"/>
      <c r="B684" s="236"/>
      <c r="C684" s="236"/>
      <c r="D684" s="236"/>
      <c r="E684" s="236"/>
      <c r="F684" s="236"/>
      <c r="G684" s="237"/>
      <c r="H684" s="236"/>
      <c r="I684" s="236"/>
      <c r="J684" s="236"/>
      <c r="K684" s="236"/>
      <c r="L684" s="236"/>
      <c r="M684" s="236"/>
      <c r="N684" s="236"/>
      <c r="O684" s="236"/>
      <c r="P684" s="236"/>
      <c r="Q684" s="236"/>
      <c r="R684" s="236"/>
      <c r="S684" s="236"/>
      <c r="T684" s="236"/>
      <c r="U684" s="236"/>
      <c r="V684" s="236"/>
      <c r="W684" s="236"/>
      <c r="X684" s="236"/>
      <c r="Y684" s="236"/>
      <c r="Z684" s="236"/>
      <c r="AA684" s="236"/>
      <c r="AB684" s="236"/>
      <c r="AC684" s="236"/>
      <c r="AD684" s="236"/>
    </row>
    <row r="685" spans="1:30" ht="15.75" customHeight="1" x14ac:dyDescent="0.25">
      <c r="A685" s="236"/>
      <c r="B685" s="236"/>
      <c r="C685" s="236"/>
      <c r="D685" s="236"/>
      <c r="E685" s="236"/>
      <c r="F685" s="236"/>
      <c r="G685" s="237"/>
      <c r="H685" s="236"/>
      <c r="I685" s="236"/>
      <c r="J685" s="236"/>
      <c r="K685" s="236"/>
      <c r="L685" s="236"/>
      <c r="M685" s="236"/>
      <c r="N685" s="236"/>
      <c r="O685" s="236"/>
      <c r="P685" s="236"/>
      <c r="Q685" s="236"/>
      <c r="R685" s="236"/>
      <c r="S685" s="236"/>
      <c r="T685" s="236"/>
      <c r="U685" s="236"/>
      <c r="V685" s="236"/>
      <c r="W685" s="236"/>
      <c r="X685" s="236"/>
      <c r="Y685" s="236"/>
      <c r="Z685" s="236"/>
      <c r="AA685" s="236"/>
      <c r="AB685" s="236"/>
      <c r="AC685" s="236"/>
      <c r="AD685" s="236"/>
    </row>
    <row r="686" spans="1:30" ht="15.75" customHeight="1" x14ac:dyDescent="0.25">
      <c r="A686" s="236"/>
      <c r="B686" s="236"/>
      <c r="C686" s="236"/>
      <c r="D686" s="236"/>
      <c r="E686" s="236"/>
      <c r="F686" s="236"/>
      <c r="G686" s="237"/>
      <c r="H686" s="236"/>
      <c r="I686" s="236"/>
      <c r="J686" s="236"/>
      <c r="K686" s="236"/>
      <c r="L686" s="236"/>
      <c r="M686" s="236"/>
      <c r="N686" s="236"/>
      <c r="O686" s="236"/>
      <c r="P686" s="236"/>
      <c r="Q686" s="236"/>
      <c r="R686" s="236"/>
      <c r="S686" s="236"/>
      <c r="T686" s="236"/>
      <c r="U686" s="236"/>
      <c r="V686" s="236"/>
      <c r="W686" s="236"/>
      <c r="X686" s="236"/>
      <c r="Y686" s="236"/>
      <c r="Z686" s="236"/>
      <c r="AA686" s="236"/>
      <c r="AB686" s="236"/>
      <c r="AC686" s="236"/>
      <c r="AD686" s="236"/>
    </row>
    <row r="687" spans="1:30" ht="15.75" customHeight="1" x14ac:dyDescent="0.25">
      <c r="A687" s="236"/>
      <c r="B687" s="236"/>
      <c r="C687" s="236"/>
      <c r="D687" s="236"/>
      <c r="E687" s="236"/>
      <c r="F687" s="236"/>
      <c r="G687" s="237"/>
      <c r="H687" s="236"/>
      <c r="I687" s="236"/>
      <c r="J687" s="236"/>
      <c r="K687" s="236"/>
      <c r="L687" s="236"/>
      <c r="M687" s="236"/>
      <c r="N687" s="236"/>
      <c r="O687" s="236"/>
      <c r="P687" s="236"/>
      <c r="Q687" s="236"/>
      <c r="R687" s="236"/>
      <c r="S687" s="236"/>
      <c r="T687" s="236"/>
      <c r="U687" s="236"/>
      <c r="V687" s="236"/>
      <c r="W687" s="236"/>
      <c r="X687" s="236"/>
      <c r="Y687" s="236"/>
      <c r="Z687" s="236"/>
      <c r="AA687" s="236"/>
      <c r="AB687" s="236"/>
      <c r="AC687" s="236"/>
      <c r="AD687" s="236"/>
    </row>
    <row r="688" spans="1:30" ht="15.75" customHeight="1" x14ac:dyDescent="0.25">
      <c r="A688" s="236"/>
      <c r="B688" s="236"/>
      <c r="C688" s="236"/>
      <c r="D688" s="236"/>
      <c r="E688" s="236"/>
      <c r="F688" s="236"/>
      <c r="G688" s="237"/>
      <c r="H688" s="236"/>
      <c r="I688" s="236"/>
      <c r="J688" s="236"/>
      <c r="K688" s="236"/>
      <c r="L688" s="236"/>
      <c r="M688" s="236"/>
      <c r="N688" s="236"/>
      <c r="O688" s="236"/>
      <c r="P688" s="236"/>
      <c r="Q688" s="236"/>
      <c r="R688" s="236"/>
      <c r="S688" s="236"/>
      <c r="T688" s="236"/>
      <c r="U688" s="236"/>
      <c r="V688" s="236"/>
      <c r="W688" s="236"/>
      <c r="X688" s="236"/>
      <c r="Y688" s="236"/>
      <c r="Z688" s="236"/>
      <c r="AA688" s="236"/>
      <c r="AB688" s="236"/>
      <c r="AC688" s="236"/>
      <c r="AD688" s="236"/>
    </row>
    <row r="689" spans="1:30" ht="15.75" customHeight="1" x14ac:dyDescent="0.25">
      <c r="A689" s="236"/>
      <c r="B689" s="236"/>
      <c r="C689" s="236"/>
      <c r="D689" s="236"/>
      <c r="E689" s="236"/>
      <c r="F689" s="236"/>
      <c r="G689" s="237"/>
      <c r="H689" s="236"/>
      <c r="I689" s="236"/>
      <c r="J689" s="236"/>
      <c r="K689" s="236"/>
      <c r="L689" s="236"/>
      <c r="M689" s="236"/>
      <c r="N689" s="236"/>
      <c r="O689" s="236"/>
      <c r="P689" s="236"/>
      <c r="Q689" s="236"/>
      <c r="R689" s="236"/>
      <c r="S689" s="236"/>
      <c r="T689" s="236"/>
      <c r="U689" s="236"/>
      <c r="V689" s="236"/>
      <c r="W689" s="236"/>
      <c r="X689" s="236"/>
      <c r="Y689" s="236"/>
      <c r="Z689" s="236"/>
      <c r="AA689" s="236"/>
      <c r="AB689" s="236"/>
      <c r="AC689" s="236"/>
      <c r="AD689" s="236"/>
    </row>
    <row r="690" spans="1:30" ht="15.75" customHeight="1" x14ac:dyDescent="0.25">
      <c r="A690" s="236"/>
      <c r="B690" s="236"/>
      <c r="C690" s="236"/>
      <c r="D690" s="236"/>
      <c r="E690" s="236"/>
      <c r="F690" s="236"/>
      <c r="G690" s="237"/>
      <c r="H690" s="236"/>
      <c r="I690" s="236"/>
      <c r="J690" s="236"/>
      <c r="K690" s="236"/>
      <c r="L690" s="236"/>
      <c r="M690" s="236"/>
      <c r="N690" s="236"/>
      <c r="O690" s="236"/>
      <c r="P690" s="236"/>
      <c r="Q690" s="236"/>
      <c r="R690" s="236"/>
      <c r="S690" s="236"/>
      <c r="T690" s="236"/>
      <c r="U690" s="236"/>
      <c r="V690" s="236"/>
      <c r="W690" s="236"/>
      <c r="X690" s="236"/>
      <c r="Y690" s="236"/>
      <c r="Z690" s="236"/>
      <c r="AA690" s="236"/>
      <c r="AB690" s="236"/>
      <c r="AC690" s="236"/>
      <c r="AD690" s="236"/>
    </row>
    <row r="691" spans="1:30" ht="15.75" customHeight="1" x14ac:dyDescent="0.25">
      <c r="A691" s="236"/>
      <c r="B691" s="236"/>
      <c r="C691" s="236"/>
      <c r="D691" s="236"/>
      <c r="E691" s="236"/>
      <c r="F691" s="236"/>
      <c r="G691" s="237"/>
      <c r="H691" s="236"/>
      <c r="I691" s="236"/>
      <c r="J691" s="236"/>
      <c r="K691" s="236"/>
      <c r="L691" s="236"/>
      <c r="M691" s="236"/>
      <c r="N691" s="236"/>
      <c r="O691" s="236"/>
      <c r="P691" s="236"/>
      <c r="Q691" s="236"/>
      <c r="R691" s="236"/>
      <c r="S691" s="236"/>
      <c r="T691" s="236"/>
      <c r="U691" s="236"/>
      <c r="V691" s="236"/>
      <c r="W691" s="236"/>
      <c r="X691" s="236"/>
      <c r="Y691" s="236"/>
      <c r="Z691" s="236"/>
      <c r="AA691" s="236"/>
      <c r="AB691" s="236"/>
      <c r="AC691" s="236"/>
      <c r="AD691" s="236"/>
    </row>
    <row r="692" spans="1:30" ht="15.75" customHeight="1" x14ac:dyDescent="0.25">
      <c r="A692" s="236"/>
      <c r="B692" s="236"/>
      <c r="C692" s="236"/>
      <c r="D692" s="236"/>
      <c r="E692" s="236"/>
      <c r="F692" s="236"/>
      <c r="G692" s="237"/>
      <c r="H692" s="236"/>
      <c r="I692" s="236"/>
      <c r="J692" s="236"/>
      <c r="K692" s="236"/>
      <c r="L692" s="236"/>
      <c r="M692" s="236"/>
      <c r="N692" s="236"/>
      <c r="O692" s="236"/>
      <c r="P692" s="236"/>
      <c r="Q692" s="236"/>
      <c r="R692" s="236"/>
      <c r="S692" s="236"/>
      <c r="T692" s="236"/>
      <c r="U692" s="236"/>
      <c r="V692" s="236"/>
      <c r="W692" s="236"/>
      <c r="X692" s="236"/>
      <c r="Y692" s="236"/>
      <c r="Z692" s="236"/>
      <c r="AA692" s="236"/>
      <c r="AB692" s="236"/>
      <c r="AC692" s="236"/>
      <c r="AD692" s="236"/>
    </row>
    <row r="693" spans="1:30" ht="15.75" customHeight="1" x14ac:dyDescent="0.25">
      <c r="A693" s="236"/>
      <c r="B693" s="236"/>
      <c r="C693" s="236"/>
      <c r="D693" s="236"/>
      <c r="E693" s="236"/>
      <c r="F693" s="236"/>
      <c r="G693" s="237"/>
      <c r="H693" s="236"/>
      <c r="I693" s="236"/>
      <c r="J693" s="236"/>
      <c r="K693" s="236"/>
      <c r="L693" s="236"/>
      <c r="M693" s="236"/>
      <c r="N693" s="236"/>
      <c r="O693" s="236"/>
      <c r="P693" s="236"/>
      <c r="Q693" s="236"/>
      <c r="R693" s="236"/>
      <c r="S693" s="236"/>
      <c r="T693" s="236"/>
      <c r="U693" s="236"/>
      <c r="V693" s="236"/>
      <c r="W693" s="236"/>
      <c r="X693" s="236"/>
      <c r="Y693" s="236"/>
      <c r="Z693" s="236"/>
      <c r="AA693" s="236"/>
      <c r="AB693" s="236"/>
      <c r="AC693" s="236"/>
      <c r="AD693" s="236"/>
    </row>
    <row r="694" spans="1:30" ht="15.75" customHeight="1" x14ac:dyDescent="0.25">
      <c r="A694" s="236"/>
      <c r="B694" s="236"/>
      <c r="C694" s="236"/>
      <c r="D694" s="236"/>
      <c r="E694" s="236"/>
      <c r="F694" s="236"/>
      <c r="G694" s="237"/>
      <c r="H694" s="236"/>
      <c r="I694" s="236"/>
      <c r="J694" s="236"/>
      <c r="K694" s="236"/>
      <c r="L694" s="236"/>
      <c r="M694" s="236"/>
      <c r="N694" s="236"/>
      <c r="O694" s="236"/>
      <c r="P694" s="236"/>
      <c r="Q694" s="236"/>
      <c r="R694" s="236"/>
      <c r="S694" s="236"/>
      <c r="T694" s="236"/>
      <c r="U694" s="236"/>
      <c r="V694" s="236"/>
      <c r="W694" s="236"/>
      <c r="X694" s="236"/>
      <c r="Y694" s="236"/>
      <c r="Z694" s="236"/>
      <c r="AA694" s="236"/>
      <c r="AB694" s="236"/>
      <c r="AC694" s="236"/>
      <c r="AD694" s="236"/>
    </row>
    <row r="695" spans="1:30" ht="15.75" customHeight="1" x14ac:dyDescent="0.25">
      <c r="A695" s="236"/>
      <c r="B695" s="236"/>
      <c r="C695" s="236"/>
      <c r="D695" s="236"/>
      <c r="E695" s="236"/>
      <c r="F695" s="236"/>
      <c r="G695" s="237"/>
      <c r="H695" s="236"/>
      <c r="I695" s="236"/>
      <c r="J695" s="236"/>
      <c r="K695" s="236"/>
      <c r="L695" s="236"/>
      <c r="M695" s="236"/>
      <c r="N695" s="236"/>
      <c r="O695" s="236"/>
      <c r="P695" s="236"/>
      <c r="Q695" s="236"/>
      <c r="R695" s="236"/>
      <c r="S695" s="236"/>
      <c r="T695" s="236"/>
      <c r="U695" s="236"/>
      <c r="V695" s="236"/>
      <c r="W695" s="236"/>
      <c r="X695" s="236"/>
      <c r="Y695" s="236"/>
      <c r="Z695" s="236"/>
      <c r="AA695" s="236"/>
      <c r="AB695" s="236"/>
      <c r="AC695" s="236"/>
      <c r="AD695" s="236"/>
    </row>
    <row r="696" spans="1:30" ht="15.75" customHeight="1" x14ac:dyDescent="0.25">
      <c r="A696" s="236"/>
      <c r="B696" s="236"/>
      <c r="C696" s="236"/>
      <c r="D696" s="236"/>
      <c r="E696" s="236"/>
      <c r="F696" s="236"/>
      <c r="G696" s="237"/>
      <c r="H696" s="236"/>
      <c r="I696" s="236"/>
      <c r="J696" s="236"/>
      <c r="K696" s="236"/>
      <c r="L696" s="236"/>
      <c r="M696" s="236"/>
      <c r="N696" s="236"/>
      <c r="O696" s="236"/>
      <c r="P696" s="236"/>
      <c r="Q696" s="236"/>
      <c r="R696" s="236"/>
      <c r="S696" s="236"/>
      <c r="T696" s="236"/>
      <c r="U696" s="236"/>
      <c r="V696" s="236"/>
      <c r="W696" s="236"/>
      <c r="X696" s="236"/>
      <c r="Y696" s="236"/>
      <c r="Z696" s="236"/>
      <c r="AA696" s="236"/>
      <c r="AB696" s="236"/>
      <c r="AC696" s="236"/>
      <c r="AD696" s="236"/>
    </row>
    <row r="697" spans="1:30" ht="15.75" customHeight="1" x14ac:dyDescent="0.25">
      <c r="A697" s="236"/>
      <c r="B697" s="236"/>
      <c r="C697" s="236"/>
      <c r="D697" s="236"/>
      <c r="E697" s="236"/>
      <c r="F697" s="236"/>
      <c r="G697" s="237"/>
      <c r="H697" s="236"/>
      <c r="I697" s="236"/>
      <c r="J697" s="236"/>
      <c r="K697" s="236"/>
      <c r="L697" s="236"/>
      <c r="M697" s="236"/>
      <c r="N697" s="236"/>
      <c r="O697" s="236"/>
      <c r="P697" s="236"/>
      <c r="Q697" s="236"/>
      <c r="R697" s="236"/>
      <c r="S697" s="236"/>
      <c r="T697" s="236"/>
      <c r="U697" s="236"/>
      <c r="V697" s="236"/>
      <c r="W697" s="236"/>
      <c r="X697" s="236"/>
      <c r="Y697" s="236"/>
      <c r="Z697" s="236"/>
      <c r="AA697" s="236"/>
      <c r="AB697" s="236"/>
      <c r="AC697" s="236"/>
      <c r="AD697" s="236"/>
    </row>
    <row r="698" spans="1:30" ht="15.75" customHeight="1" x14ac:dyDescent="0.25">
      <c r="A698" s="236"/>
      <c r="B698" s="236"/>
      <c r="C698" s="236"/>
      <c r="D698" s="236"/>
      <c r="E698" s="236"/>
      <c r="F698" s="236"/>
      <c r="G698" s="237"/>
      <c r="H698" s="236"/>
      <c r="I698" s="236"/>
      <c r="J698" s="236"/>
      <c r="K698" s="236"/>
      <c r="L698" s="236"/>
      <c r="M698" s="236"/>
      <c r="N698" s="236"/>
      <c r="O698" s="236"/>
      <c r="P698" s="236"/>
      <c r="Q698" s="236"/>
      <c r="R698" s="236"/>
      <c r="S698" s="236"/>
      <c r="T698" s="236"/>
      <c r="U698" s="236"/>
      <c r="V698" s="236"/>
      <c r="W698" s="236"/>
      <c r="X698" s="236"/>
      <c r="Y698" s="236"/>
      <c r="Z698" s="236"/>
      <c r="AA698" s="236"/>
      <c r="AB698" s="236"/>
      <c r="AC698" s="236"/>
      <c r="AD698" s="236"/>
    </row>
    <row r="699" spans="1:30" ht="15.75" customHeight="1" x14ac:dyDescent="0.25">
      <c r="A699" s="236"/>
      <c r="B699" s="236"/>
      <c r="C699" s="236"/>
      <c r="D699" s="236"/>
      <c r="E699" s="236"/>
      <c r="F699" s="236"/>
      <c r="G699" s="237"/>
      <c r="H699" s="236"/>
      <c r="I699" s="236"/>
      <c r="J699" s="236"/>
      <c r="K699" s="236"/>
      <c r="L699" s="236"/>
      <c r="M699" s="236"/>
      <c r="N699" s="236"/>
      <c r="O699" s="236"/>
      <c r="P699" s="236"/>
      <c r="Q699" s="236"/>
      <c r="R699" s="236"/>
      <c r="S699" s="236"/>
      <c r="T699" s="236"/>
      <c r="U699" s="236"/>
      <c r="V699" s="236"/>
      <c r="W699" s="236"/>
      <c r="X699" s="236"/>
      <c r="Y699" s="236"/>
      <c r="Z699" s="236"/>
      <c r="AA699" s="236"/>
      <c r="AB699" s="236"/>
      <c r="AC699" s="236"/>
      <c r="AD699" s="236"/>
    </row>
    <row r="700" spans="1:30" ht="15.75" customHeight="1" x14ac:dyDescent="0.25">
      <c r="A700" s="236"/>
      <c r="B700" s="236"/>
      <c r="C700" s="236"/>
      <c r="D700" s="236"/>
      <c r="E700" s="236"/>
      <c r="F700" s="236"/>
      <c r="G700" s="237"/>
      <c r="H700" s="236"/>
      <c r="I700" s="236"/>
      <c r="J700" s="236"/>
      <c r="K700" s="236"/>
      <c r="L700" s="236"/>
      <c r="M700" s="236"/>
      <c r="N700" s="236"/>
      <c r="O700" s="236"/>
      <c r="P700" s="236"/>
      <c r="Q700" s="236"/>
      <c r="R700" s="236"/>
      <c r="S700" s="236"/>
      <c r="T700" s="236"/>
      <c r="U700" s="236"/>
      <c r="V700" s="236"/>
      <c r="W700" s="236"/>
      <c r="X700" s="236"/>
      <c r="Y700" s="236"/>
      <c r="Z700" s="236"/>
      <c r="AA700" s="236"/>
      <c r="AB700" s="236"/>
      <c r="AC700" s="236"/>
      <c r="AD700" s="236"/>
    </row>
    <row r="701" spans="1:30" ht="15.75" customHeight="1" x14ac:dyDescent="0.25">
      <c r="A701" s="236"/>
      <c r="B701" s="236"/>
      <c r="C701" s="236"/>
      <c r="D701" s="236"/>
      <c r="E701" s="236"/>
      <c r="F701" s="236"/>
      <c r="G701" s="237"/>
      <c r="H701" s="236"/>
      <c r="I701" s="236"/>
      <c r="J701" s="236"/>
      <c r="K701" s="236"/>
      <c r="L701" s="236"/>
      <c r="M701" s="236"/>
      <c r="N701" s="236"/>
      <c r="O701" s="236"/>
      <c r="P701" s="236"/>
      <c r="Q701" s="236"/>
      <c r="R701" s="236"/>
      <c r="S701" s="236"/>
      <c r="T701" s="236"/>
      <c r="U701" s="236"/>
      <c r="V701" s="236"/>
      <c r="W701" s="236"/>
      <c r="X701" s="236"/>
      <c r="Y701" s="236"/>
      <c r="Z701" s="236"/>
      <c r="AA701" s="236"/>
      <c r="AB701" s="236"/>
      <c r="AC701" s="236"/>
      <c r="AD701" s="236"/>
    </row>
    <row r="702" spans="1:30" ht="15.75" customHeight="1" x14ac:dyDescent="0.25">
      <c r="A702" s="236"/>
      <c r="B702" s="236"/>
      <c r="C702" s="236"/>
      <c r="D702" s="236"/>
      <c r="E702" s="236"/>
      <c r="F702" s="236"/>
      <c r="G702" s="237"/>
      <c r="H702" s="236"/>
      <c r="I702" s="236"/>
      <c r="J702" s="236"/>
      <c r="K702" s="236"/>
      <c r="L702" s="236"/>
      <c r="M702" s="236"/>
      <c r="N702" s="236"/>
      <c r="O702" s="236"/>
      <c r="P702" s="236"/>
      <c r="Q702" s="236"/>
      <c r="R702" s="236"/>
      <c r="S702" s="236"/>
      <c r="T702" s="236"/>
      <c r="U702" s="236"/>
      <c r="V702" s="236"/>
      <c r="W702" s="236"/>
      <c r="X702" s="236"/>
      <c r="Y702" s="236"/>
      <c r="Z702" s="236"/>
      <c r="AA702" s="236"/>
      <c r="AB702" s="236"/>
      <c r="AC702" s="236"/>
      <c r="AD702" s="236"/>
    </row>
    <row r="703" spans="1:30" ht="15.75" customHeight="1" x14ac:dyDescent="0.25">
      <c r="A703" s="236"/>
      <c r="B703" s="236"/>
      <c r="C703" s="236"/>
      <c r="D703" s="236"/>
      <c r="E703" s="236"/>
      <c r="F703" s="236"/>
      <c r="G703" s="237"/>
      <c r="H703" s="236"/>
      <c r="I703" s="236"/>
      <c r="J703" s="236"/>
      <c r="K703" s="236"/>
      <c r="L703" s="236"/>
      <c r="M703" s="236"/>
      <c r="N703" s="236"/>
      <c r="O703" s="236"/>
      <c r="P703" s="236"/>
      <c r="Q703" s="236"/>
      <c r="R703" s="236"/>
      <c r="S703" s="236"/>
      <c r="T703" s="236"/>
      <c r="U703" s="236"/>
      <c r="V703" s="236"/>
      <c r="W703" s="236"/>
      <c r="X703" s="236"/>
      <c r="Y703" s="236"/>
      <c r="Z703" s="236"/>
      <c r="AA703" s="236"/>
      <c r="AB703" s="236"/>
      <c r="AC703" s="236"/>
      <c r="AD703" s="236"/>
    </row>
    <row r="704" spans="1:30" ht="15.75" customHeight="1" x14ac:dyDescent="0.25">
      <c r="A704" s="236"/>
      <c r="B704" s="236"/>
      <c r="C704" s="236"/>
      <c r="D704" s="236"/>
      <c r="E704" s="236"/>
      <c r="F704" s="236"/>
      <c r="G704" s="237"/>
      <c r="H704" s="236"/>
      <c r="I704" s="236"/>
      <c r="J704" s="236"/>
      <c r="K704" s="236"/>
      <c r="L704" s="236"/>
      <c r="M704" s="236"/>
      <c r="N704" s="236"/>
      <c r="O704" s="236"/>
      <c r="P704" s="236"/>
      <c r="Q704" s="236"/>
      <c r="R704" s="236"/>
      <c r="S704" s="236"/>
      <c r="T704" s="236"/>
      <c r="U704" s="236"/>
      <c r="V704" s="236"/>
      <c r="W704" s="236"/>
      <c r="X704" s="236"/>
      <c r="Y704" s="236"/>
      <c r="Z704" s="236"/>
      <c r="AA704" s="236"/>
      <c r="AB704" s="236"/>
      <c r="AC704" s="236"/>
      <c r="AD704" s="236"/>
    </row>
    <row r="705" spans="1:30" ht="15.75" customHeight="1" x14ac:dyDescent="0.25">
      <c r="A705" s="236"/>
      <c r="B705" s="236"/>
      <c r="C705" s="236"/>
      <c r="D705" s="236"/>
      <c r="E705" s="236"/>
      <c r="F705" s="236"/>
      <c r="G705" s="237"/>
      <c r="H705" s="236"/>
      <c r="I705" s="236"/>
      <c r="J705" s="236"/>
      <c r="K705" s="236"/>
      <c r="L705" s="236"/>
      <c r="M705" s="236"/>
      <c r="N705" s="236"/>
      <c r="O705" s="236"/>
      <c r="P705" s="236"/>
      <c r="Q705" s="236"/>
      <c r="R705" s="236"/>
      <c r="S705" s="236"/>
      <c r="T705" s="236"/>
      <c r="U705" s="236"/>
      <c r="V705" s="236"/>
      <c r="W705" s="236"/>
      <c r="X705" s="236"/>
      <c r="Y705" s="236"/>
      <c r="Z705" s="236"/>
      <c r="AA705" s="236"/>
      <c r="AB705" s="236"/>
      <c r="AC705" s="236"/>
      <c r="AD705" s="236"/>
    </row>
    <row r="706" spans="1:30" ht="15.75" customHeight="1" x14ac:dyDescent="0.25">
      <c r="A706" s="236"/>
      <c r="B706" s="236"/>
      <c r="C706" s="236"/>
      <c r="D706" s="236"/>
      <c r="E706" s="236"/>
      <c r="F706" s="236"/>
      <c r="G706" s="237"/>
      <c r="H706" s="236"/>
      <c r="I706" s="236"/>
      <c r="J706" s="236"/>
      <c r="K706" s="236"/>
      <c r="L706" s="236"/>
      <c r="M706" s="236"/>
      <c r="N706" s="236"/>
      <c r="O706" s="236"/>
      <c r="P706" s="236"/>
      <c r="Q706" s="236"/>
      <c r="R706" s="236"/>
      <c r="S706" s="236"/>
      <c r="T706" s="236"/>
      <c r="U706" s="236"/>
      <c r="V706" s="236"/>
      <c r="W706" s="236"/>
      <c r="X706" s="236"/>
      <c r="Y706" s="236"/>
      <c r="Z706" s="236"/>
      <c r="AA706" s="236"/>
      <c r="AB706" s="236"/>
      <c r="AC706" s="236"/>
      <c r="AD706" s="236"/>
    </row>
    <row r="707" spans="1:30" ht="15.75" customHeight="1" x14ac:dyDescent="0.25">
      <c r="A707" s="236"/>
      <c r="B707" s="236"/>
      <c r="C707" s="236"/>
      <c r="D707" s="236"/>
      <c r="E707" s="236"/>
      <c r="F707" s="236"/>
      <c r="G707" s="237"/>
      <c r="H707" s="236"/>
      <c r="I707" s="236"/>
      <c r="J707" s="236"/>
      <c r="K707" s="236"/>
      <c r="L707" s="236"/>
      <c r="M707" s="236"/>
      <c r="N707" s="236"/>
      <c r="O707" s="236"/>
      <c r="P707" s="236"/>
      <c r="Q707" s="236"/>
      <c r="R707" s="236"/>
      <c r="S707" s="236"/>
      <c r="T707" s="236"/>
      <c r="U707" s="236"/>
      <c r="V707" s="236"/>
      <c r="W707" s="236"/>
      <c r="X707" s="236"/>
      <c r="Y707" s="236"/>
      <c r="Z707" s="236"/>
      <c r="AA707" s="236"/>
      <c r="AB707" s="236"/>
      <c r="AC707" s="236"/>
      <c r="AD707" s="236"/>
    </row>
    <row r="708" spans="1:30" ht="15.75" customHeight="1" x14ac:dyDescent="0.25">
      <c r="A708" s="236"/>
      <c r="B708" s="236"/>
      <c r="C708" s="236"/>
      <c r="D708" s="236"/>
      <c r="E708" s="236"/>
      <c r="F708" s="236"/>
      <c r="G708" s="237"/>
      <c r="H708" s="236"/>
      <c r="I708" s="236"/>
      <c r="J708" s="236"/>
      <c r="K708" s="236"/>
      <c r="L708" s="236"/>
      <c r="M708" s="236"/>
      <c r="N708" s="236"/>
      <c r="O708" s="236"/>
      <c r="P708" s="236"/>
      <c r="Q708" s="236"/>
      <c r="R708" s="236"/>
      <c r="S708" s="236"/>
      <c r="T708" s="236"/>
      <c r="U708" s="236"/>
      <c r="V708" s="236"/>
      <c r="W708" s="236"/>
      <c r="X708" s="236"/>
      <c r="Y708" s="236"/>
      <c r="Z708" s="236"/>
      <c r="AA708" s="236"/>
      <c r="AB708" s="236"/>
      <c r="AC708" s="236"/>
      <c r="AD708" s="236"/>
    </row>
    <row r="709" spans="1:30" ht="15.75" customHeight="1" x14ac:dyDescent="0.25">
      <c r="A709" s="236"/>
      <c r="B709" s="236"/>
      <c r="C709" s="236"/>
      <c r="D709" s="236"/>
      <c r="E709" s="236"/>
      <c r="F709" s="236"/>
      <c r="G709" s="237"/>
      <c r="H709" s="236"/>
      <c r="I709" s="236"/>
      <c r="J709" s="236"/>
      <c r="K709" s="236"/>
      <c r="L709" s="236"/>
      <c r="M709" s="236"/>
      <c r="N709" s="236"/>
      <c r="O709" s="236"/>
      <c r="P709" s="236"/>
      <c r="Q709" s="236"/>
      <c r="R709" s="236"/>
      <c r="S709" s="236"/>
      <c r="T709" s="236"/>
      <c r="U709" s="236"/>
      <c r="V709" s="236"/>
      <c r="W709" s="236"/>
      <c r="X709" s="236"/>
      <c r="Y709" s="236"/>
      <c r="Z709" s="236"/>
      <c r="AA709" s="236"/>
      <c r="AB709" s="236"/>
      <c r="AC709" s="236"/>
      <c r="AD709" s="236"/>
    </row>
    <row r="710" spans="1:30" ht="15.75" customHeight="1" x14ac:dyDescent="0.25">
      <c r="A710" s="236"/>
      <c r="B710" s="236"/>
      <c r="C710" s="236"/>
      <c r="D710" s="236"/>
      <c r="E710" s="236"/>
      <c r="F710" s="236"/>
      <c r="G710" s="237"/>
      <c r="H710" s="236"/>
      <c r="I710" s="236"/>
      <c r="J710" s="236"/>
      <c r="K710" s="236"/>
      <c r="L710" s="236"/>
      <c r="M710" s="236"/>
      <c r="N710" s="236"/>
      <c r="O710" s="236"/>
      <c r="P710" s="236"/>
      <c r="Q710" s="236"/>
      <c r="R710" s="236"/>
      <c r="S710" s="236"/>
      <c r="T710" s="236"/>
      <c r="U710" s="236"/>
      <c r="V710" s="236"/>
      <c r="W710" s="236"/>
      <c r="X710" s="236"/>
      <c r="Y710" s="236"/>
      <c r="Z710" s="236"/>
      <c r="AA710" s="236"/>
      <c r="AB710" s="236"/>
      <c r="AC710" s="236"/>
      <c r="AD710" s="236"/>
    </row>
    <row r="711" spans="1:30" ht="15.75" customHeight="1" x14ac:dyDescent="0.25">
      <c r="A711" s="236"/>
      <c r="B711" s="236"/>
      <c r="C711" s="236"/>
      <c r="D711" s="236"/>
      <c r="E711" s="236"/>
      <c r="F711" s="236"/>
      <c r="G711" s="237"/>
      <c r="H711" s="236"/>
      <c r="I711" s="236"/>
      <c r="J711" s="236"/>
      <c r="K711" s="236"/>
      <c r="L711" s="236"/>
      <c r="M711" s="236"/>
      <c r="N711" s="236"/>
      <c r="O711" s="236"/>
      <c r="P711" s="236"/>
      <c r="Q711" s="236"/>
      <c r="R711" s="236"/>
      <c r="S711" s="236"/>
      <c r="T711" s="236"/>
      <c r="U711" s="236"/>
      <c r="V711" s="236"/>
      <c r="W711" s="236"/>
      <c r="X711" s="236"/>
      <c r="Y711" s="236"/>
      <c r="Z711" s="236"/>
      <c r="AA711" s="236"/>
      <c r="AB711" s="236"/>
      <c r="AC711" s="236"/>
      <c r="AD711" s="236"/>
    </row>
    <row r="712" spans="1:30" ht="15.75" customHeight="1" x14ac:dyDescent="0.25">
      <c r="A712" s="236"/>
      <c r="B712" s="236"/>
      <c r="C712" s="236"/>
      <c r="D712" s="236"/>
      <c r="E712" s="236"/>
      <c r="F712" s="236"/>
      <c r="G712" s="237"/>
      <c r="H712" s="236"/>
      <c r="I712" s="236"/>
      <c r="J712" s="236"/>
      <c r="K712" s="236"/>
      <c r="L712" s="236"/>
      <c r="M712" s="236"/>
      <c r="N712" s="236"/>
      <c r="O712" s="236"/>
      <c r="P712" s="236"/>
      <c r="Q712" s="236"/>
      <c r="R712" s="236"/>
      <c r="S712" s="236"/>
      <c r="T712" s="236"/>
      <c r="U712" s="236"/>
      <c r="V712" s="236"/>
      <c r="W712" s="236"/>
      <c r="X712" s="236"/>
      <c r="Y712" s="236"/>
      <c r="Z712" s="236"/>
      <c r="AA712" s="236"/>
      <c r="AB712" s="236"/>
      <c r="AC712" s="236"/>
      <c r="AD712" s="236"/>
    </row>
    <row r="713" spans="1:30" ht="15.75" customHeight="1" x14ac:dyDescent="0.25">
      <c r="A713" s="236"/>
      <c r="B713" s="236"/>
      <c r="C713" s="236"/>
      <c r="D713" s="236"/>
      <c r="E713" s="236"/>
      <c r="F713" s="236"/>
      <c r="G713" s="237"/>
      <c r="H713" s="236"/>
      <c r="I713" s="236"/>
      <c r="J713" s="236"/>
      <c r="K713" s="236"/>
      <c r="L713" s="236"/>
      <c r="M713" s="236"/>
      <c r="N713" s="236"/>
      <c r="O713" s="236"/>
      <c r="P713" s="236"/>
      <c r="Q713" s="236"/>
      <c r="R713" s="236"/>
      <c r="S713" s="236"/>
      <c r="T713" s="236"/>
      <c r="U713" s="236"/>
      <c r="V713" s="236"/>
      <c r="W713" s="236"/>
      <c r="X713" s="236"/>
      <c r="Y713" s="236"/>
      <c r="Z713" s="236"/>
      <c r="AA713" s="236"/>
      <c r="AB713" s="236"/>
      <c r="AC713" s="236"/>
      <c r="AD713" s="236"/>
    </row>
    <row r="714" spans="1:30" ht="15.75" customHeight="1" x14ac:dyDescent="0.25">
      <c r="A714" s="236"/>
      <c r="B714" s="236"/>
      <c r="C714" s="236"/>
      <c r="D714" s="236"/>
      <c r="E714" s="236"/>
      <c r="F714" s="236"/>
      <c r="G714" s="237"/>
      <c r="H714" s="236"/>
      <c r="I714" s="236"/>
      <c r="J714" s="236"/>
      <c r="K714" s="236"/>
      <c r="L714" s="236"/>
      <c r="M714" s="236"/>
      <c r="N714" s="236"/>
      <c r="O714" s="236"/>
      <c r="P714" s="236"/>
      <c r="Q714" s="236"/>
      <c r="R714" s="236"/>
      <c r="S714" s="236"/>
      <c r="T714" s="236"/>
      <c r="U714" s="236"/>
      <c r="V714" s="236"/>
      <c r="W714" s="236"/>
      <c r="X714" s="236"/>
      <c r="Y714" s="236"/>
      <c r="Z714" s="236"/>
      <c r="AA714" s="236"/>
      <c r="AB714" s="236"/>
      <c r="AC714" s="236"/>
      <c r="AD714" s="236"/>
    </row>
    <row r="715" spans="1:30" ht="15.75" customHeight="1" x14ac:dyDescent="0.25">
      <c r="A715" s="236"/>
      <c r="B715" s="236"/>
      <c r="C715" s="236"/>
      <c r="D715" s="236"/>
      <c r="E715" s="236"/>
      <c r="F715" s="236"/>
      <c r="G715" s="237"/>
      <c r="H715" s="236"/>
      <c r="I715" s="236"/>
      <c r="J715" s="236"/>
      <c r="K715" s="236"/>
      <c r="L715" s="236"/>
      <c r="M715" s="236"/>
      <c r="N715" s="236"/>
      <c r="O715" s="236"/>
      <c r="P715" s="236"/>
      <c r="Q715" s="236"/>
      <c r="R715" s="236"/>
      <c r="S715" s="236"/>
      <c r="T715" s="236"/>
      <c r="U715" s="236"/>
      <c r="V715" s="236"/>
      <c r="W715" s="236"/>
      <c r="X715" s="236"/>
      <c r="Y715" s="236"/>
      <c r="Z715" s="236"/>
      <c r="AA715" s="236"/>
      <c r="AB715" s="236"/>
      <c r="AC715" s="236"/>
      <c r="AD715" s="236"/>
    </row>
    <row r="716" spans="1:30" ht="15.75" customHeight="1" x14ac:dyDescent="0.25">
      <c r="A716" s="236"/>
      <c r="B716" s="236"/>
      <c r="C716" s="236"/>
      <c r="D716" s="236"/>
      <c r="E716" s="236"/>
      <c r="F716" s="236"/>
      <c r="G716" s="237"/>
      <c r="H716" s="236"/>
      <c r="I716" s="236"/>
      <c r="J716" s="236"/>
      <c r="K716" s="236"/>
      <c r="L716" s="236"/>
      <c r="M716" s="236"/>
      <c r="N716" s="236"/>
      <c r="O716" s="236"/>
      <c r="P716" s="236"/>
      <c r="Q716" s="236"/>
      <c r="R716" s="236"/>
      <c r="S716" s="236"/>
      <c r="T716" s="236"/>
      <c r="U716" s="236"/>
      <c r="V716" s="236"/>
      <c r="W716" s="236"/>
      <c r="X716" s="236"/>
      <c r="Y716" s="236"/>
      <c r="Z716" s="236"/>
      <c r="AA716" s="236"/>
      <c r="AB716" s="236"/>
      <c r="AC716" s="236"/>
      <c r="AD716" s="236"/>
    </row>
    <row r="717" spans="1:30" ht="15.75" customHeight="1" x14ac:dyDescent="0.25">
      <c r="A717" s="236"/>
      <c r="B717" s="236"/>
      <c r="C717" s="236"/>
      <c r="D717" s="236"/>
      <c r="E717" s="236"/>
      <c r="F717" s="236"/>
      <c r="G717" s="237"/>
      <c r="H717" s="236"/>
      <c r="I717" s="236"/>
      <c r="J717" s="236"/>
      <c r="K717" s="236"/>
      <c r="L717" s="236"/>
      <c r="M717" s="236"/>
      <c r="N717" s="236"/>
      <c r="O717" s="236"/>
      <c r="P717" s="236"/>
      <c r="Q717" s="236"/>
      <c r="R717" s="236"/>
      <c r="S717" s="236"/>
      <c r="T717" s="236"/>
      <c r="U717" s="236"/>
      <c r="V717" s="236"/>
      <c r="W717" s="236"/>
      <c r="X717" s="236"/>
      <c r="Y717" s="236"/>
      <c r="Z717" s="236"/>
      <c r="AA717" s="236"/>
      <c r="AB717" s="236"/>
      <c r="AC717" s="236"/>
      <c r="AD717" s="236"/>
    </row>
    <row r="718" spans="1:30" ht="15.75" customHeight="1" x14ac:dyDescent="0.25">
      <c r="A718" s="236"/>
      <c r="B718" s="236"/>
      <c r="C718" s="236"/>
      <c r="D718" s="236"/>
      <c r="E718" s="236"/>
      <c r="F718" s="236"/>
      <c r="G718" s="237"/>
      <c r="H718" s="236"/>
      <c r="I718" s="236"/>
      <c r="J718" s="236"/>
      <c r="K718" s="236"/>
      <c r="L718" s="236"/>
      <c r="M718" s="236"/>
      <c r="N718" s="236"/>
      <c r="O718" s="236"/>
      <c r="P718" s="236"/>
      <c r="Q718" s="236"/>
      <c r="R718" s="236"/>
      <c r="S718" s="236"/>
      <c r="T718" s="236"/>
      <c r="U718" s="236"/>
      <c r="V718" s="236"/>
      <c r="W718" s="236"/>
      <c r="X718" s="236"/>
      <c r="Y718" s="236"/>
      <c r="Z718" s="236"/>
      <c r="AA718" s="236"/>
      <c r="AB718" s="236"/>
      <c r="AC718" s="236"/>
      <c r="AD718" s="236"/>
    </row>
    <row r="719" spans="1:30" ht="15.75" customHeight="1" x14ac:dyDescent="0.25">
      <c r="A719" s="236"/>
      <c r="B719" s="236"/>
      <c r="C719" s="236"/>
      <c r="D719" s="236"/>
      <c r="E719" s="236"/>
      <c r="F719" s="236"/>
      <c r="G719" s="237"/>
      <c r="H719" s="236"/>
      <c r="I719" s="236"/>
      <c r="J719" s="236"/>
      <c r="K719" s="236"/>
      <c r="L719" s="236"/>
      <c r="M719" s="236"/>
      <c r="N719" s="236"/>
      <c r="O719" s="236"/>
      <c r="P719" s="236"/>
      <c r="Q719" s="236"/>
      <c r="R719" s="236"/>
      <c r="S719" s="236"/>
      <c r="T719" s="236"/>
      <c r="U719" s="236"/>
      <c r="V719" s="236"/>
      <c r="W719" s="236"/>
      <c r="X719" s="236"/>
      <c r="Y719" s="236"/>
      <c r="Z719" s="236"/>
      <c r="AA719" s="236"/>
      <c r="AB719" s="236"/>
      <c r="AC719" s="236"/>
      <c r="AD719" s="236"/>
    </row>
    <row r="720" spans="1:30" ht="15.75" customHeight="1" x14ac:dyDescent="0.25">
      <c r="A720" s="236"/>
      <c r="B720" s="236"/>
      <c r="C720" s="236"/>
      <c r="D720" s="236"/>
      <c r="E720" s="236"/>
      <c r="F720" s="236"/>
      <c r="G720" s="237"/>
      <c r="H720" s="236"/>
      <c r="I720" s="236"/>
      <c r="J720" s="236"/>
      <c r="K720" s="236"/>
      <c r="L720" s="236"/>
      <c r="M720" s="236"/>
      <c r="N720" s="236"/>
      <c r="O720" s="236"/>
      <c r="P720" s="236"/>
      <c r="Q720" s="236"/>
      <c r="R720" s="236"/>
      <c r="S720" s="236"/>
      <c r="T720" s="236"/>
      <c r="U720" s="236"/>
      <c r="V720" s="236"/>
      <c r="W720" s="236"/>
      <c r="X720" s="236"/>
      <c r="Y720" s="236"/>
      <c r="Z720" s="236"/>
      <c r="AA720" s="236"/>
      <c r="AB720" s="236"/>
      <c r="AC720" s="236"/>
      <c r="AD720" s="236"/>
    </row>
    <row r="721" spans="1:30" ht="15.75" customHeight="1" x14ac:dyDescent="0.25">
      <c r="A721" s="236"/>
      <c r="B721" s="236"/>
      <c r="C721" s="236"/>
      <c r="D721" s="236"/>
      <c r="E721" s="236"/>
      <c r="F721" s="236"/>
      <c r="G721" s="237"/>
      <c r="H721" s="236"/>
      <c r="I721" s="236"/>
      <c r="J721" s="236"/>
      <c r="K721" s="236"/>
      <c r="L721" s="236"/>
      <c r="M721" s="236"/>
      <c r="N721" s="236"/>
      <c r="O721" s="236"/>
      <c r="P721" s="236"/>
      <c r="Q721" s="236"/>
      <c r="R721" s="236"/>
      <c r="S721" s="236"/>
      <c r="T721" s="236"/>
      <c r="U721" s="236"/>
      <c r="V721" s="236"/>
      <c r="W721" s="236"/>
      <c r="X721" s="236"/>
      <c r="Y721" s="236"/>
      <c r="Z721" s="236"/>
      <c r="AA721" s="236"/>
      <c r="AB721" s="236"/>
      <c r="AC721" s="236"/>
      <c r="AD721" s="236"/>
    </row>
    <row r="722" spans="1:30" ht="15.75" customHeight="1" x14ac:dyDescent="0.25">
      <c r="A722" s="236"/>
      <c r="B722" s="236"/>
      <c r="C722" s="236"/>
      <c r="D722" s="236"/>
      <c r="E722" s="236"/>
      <c r="F722" s="236"/>
      <c r="G722" s="237"/>
      <c r="H722" s="236"/>
      <c r="I722" s="236"/>
      <c r="J722" s="236"/>
      <c r="K722" s="236"/>
      <c r="L722" s="236"/>
      <c r="M722" s="236"/>
      <c r="N722" s="236"/>
      <c r="O722" s="236"/>
      <c r="P722" s="236"/>
      <c r="Q722" s="236"/>
      <c r="R722" s="236"/>
      <c r="S722" s="236"/>
      <c r="T722" s="236"/>
      <c r="U722" s="236"/>
      <c r="V722" s="236"/>
      <c r="W722" s="236"/>
      <c r="X722" s="236"/>
      <c r="Y722" s="236"/>
      <c r="Z722" s="236"/>
      <c r="AA722" s="236"/>
      <c r="AB722" s="236"/>
      <c r="AC722" s="236"/>
      <c r="AD722" s="236"/>
    </row>
    <row r="723" spans="1:30" ht="15.75" customHeight="1" x14ac:dyDescent="0.25">
      <c r="A723" s="236"/>
      <c r="B723" s="236"/>
      <c r="C723" s="236"/>
      <c r="D723" s="236"/>
      <c r="E723" s="236"/>
      <c r="F723" s="236"/>
      <c r="G723" s="237"/>
      <c r="H723" s="236"/>
      <c r="I723" s="236"/>
      <c r="J723" s="236"/>
      <c r="K723" s="236"/>
      <c r="L723" s="236"/>
      <c r="M723" s="236"/>
      <c r="N723" s="236"/>
      <c r="O723" s="236"/>
      <c r="P723" s="236"/>
      <c r="Q723" s="236"/>
      <c r="R723" s="236"/>
      <c r="S723" s="236"/>
      <c r="T723" s="236"/>
      <c r="U723" s="236"/>
      <c r="V723" s="236"/>
      <c r="W723" s="236"/>
      <c r="X723" s="236"/>
      <c r="Y723" s="236"/>
      <c r="Z723" s="236"/>
      <c r="AA723" s="236"/>
      <c r="AB723" s="236"/>
      <c r="AC723" s="236"/>
      <c r="AD723" s="236"/>
    </row>
    <row r="724" spans="1:30" ht="15.75" customHeight="1" x14ac:dyDescent="0.25">
      <c r="A724" s="236"/>
      <c r="B724" s="236"/>
      <c r="C724" s="236"/>
      <c r="D724" s="236"/>
      <c r="E724" s="236"/>
      <c r="F724" s="236"/>
      <c r="G724" s="237"/>
      <c r="H724" s="236"/>
      <c r="I724" s="236"/>
      <c r="J724" s="236"/>
      <c r="K724" s="236"/>
      <c r="L724" s="236"/>
      <c r="M724" s="236"/>
      <c r="N724" s="236"/>
      <c r="O724" s="236"/>
      <c r="P724" s="236"/>
      <c r="Q724" s="236"/>
      <c r="R724" s="236"/>
      <c r="S724" s="236"/>
      <c r="T724" s="236"/>
      <c r="U724" s="236"/>
      <c r="V724" s="236"/>
      <c r="W724" s="236"/>
      <c r="X724" s="236"/>
      <c r="Y724" s="236"/>
      <c r="Z724" s="236"/>
      <c r="AA724" s="236"/>
      <c r="AB724" s="236"/>
      <c r="AC724" s="236"/>
      <c r="AD724" s="236"/>
    </row>
    <row r="725" spans="1:30" ht="15.75" customHeight="1" x14ac:dyDescent="0.25">
      <c r="A725" s="236"/>
      <c r="B725" s="236"/>
      <c r="C725" s="236"/>
      <c r="D725" s="236"/>
      <c r="E725" s="236"/>
      <c r="F725" s="236"/>
      <c r="G725" s="237"/>
      <c r="H725" s="236"/>
      <c r="I725" s="236"/>
      <c r="J725" s="236"/>
      <c r="K725" s="236"/>
      <c r="L725" s="236"/>
      <c r="M725" s="236"/>
      <c r="N725" s="236"/>
      <c r="O725" s="236"/>
      <c r="P725" s="236"/>
      <c r="Q725" s="236"/>
      <c r="R725" s="236"/>
      <c r="S725" s="236"/>
      <c r="T725" s="236"/>
      <c r="U725" s="236"/>
      <c r="V725" s="236"/>
      <c r="W725" s="236"/>
      <c r="X725" s="236"/>
      <c r="Y725" s="236"/>
      <c r="Z725" s="236"/>
      <c r="AA725" s="236"/>
      <c r="AB725" s="236"/>
      <c r="AC725" s="236"/>
      <c r="AD725" s="236"/>
    </row>
    <row r="726" spans="1:30" ht="15.75" customHeight="1" x14ac:dyDescent="0.25">
      <c r="A726" s="236"/>
      <c r="B726" s="236"/>
      <c r="C726" s="236"/>
      <c r="D726" s="236"/>
      <c r="E726" s="236"/>
      <c r="F726" s="236"/>
      <c r="G726" s="237"/>
      <c r="H726" s="236"/>
      <c r="I726" s="236"/>
      <c r="J726" s="236"/>
      <c r="K726" s="236"/>
      <c r="L726" s="236"/>
      <c r="M726" s="236"/>
      <c r="N726" s="236"/>
      <c r="O726" s="236"/>
      <c r="P726" s="236"/>
      <c r="Q726" s="236"/>
      <c r="R726" s="236"/>
      <c r="S726" s="236"/>
      <c r="T726" s="236"/>
      <c r="U726" s="236"/>
      <c r="V726" s="236"/>
      <c r="W726" s="236"/>
      <c r="X726" s="236"/>
      <c r="Y726" s="236"/>
      <c r="Z726" s="236"/>
      <c r="AA726" s="236"/>
      <c r="AB726" s="236"/>
      <c r="AC726" s="236"/>
      <c r="AD726" s="236"/>
    </row>
    <row r="727" spans="1:30" ht="15.75" customHeight="1" x14ac:dyDescent="0.25">
      <c r="A727" s="236"/>
      <c r="B727" s="236"/>
      <c r="C727" s="236"/>
      <c r="D727" s="236"/>
      <c r="E727" s="236"/>
      <c r="F727" s="236"/>
      <c r="G727" s="237"/>
      <c r="H727" s="236"/>
      <c r="I727" s="236"/>
      <c r="J727" s="236"/>
      <c r="K727" s="236"/>
      <c r="L727" s="236"/>
      <c r="M727" s="236"/>
      <c r="N727" s="236"/>
      <c r="O727" s="236"/>
      <c r="P727" s="236"/>
      <c r="Q727" s="236"/>
      <c r="R727" s="236"/>
      <c r="S727" s="236"/>
      <c r="T727" s="236"/>
      <c r="U727" s="236"/>
      <c r="V727" s="236"/>
      <c r="W727" s="236"/>
      <c r="X727" s="236"/>
      <c r="Y727" s="236"/>
      <c r="Z727" s="236"/>
      <c r="AA727" s="236"/>
      <c r="AB727" s="236"/>
      <c r="AC727" s="236"/>
      <c r="AD727" s="236"/>
    </row>
    <row r="728" spans="1:30" ht="15.75" customHeight="1" x14ac:dyDescent="0.25">
      <c r="A728" s="236"/>
      <c r="B728" s="236"/>
      <c r="C728" s="236"/>
      <c r="D728" s="236"/>
      <c r="E728" s="236"/>
      <c r="F728" s="236"/>
      <c r="G728" s="237"/>
      <c r="H728" s="236"/>
      <c r="I728" s="236"/>
      <c r="J728" s="236"/>
      <c r="K728" s="236"/>
      <c r="L728" s="236"/>
      <c r="M728" s="236"/>
      <c r="N728" s="236"/>
      <c r="O728" s="236"/>
      <c r="P728" s="236"/>
      <c r="Q728" s="236"/>
      <c r="R728" s="236"/>
      <c r="S728" s="236"/>
      <c r="T728" s="236"/>
      <c r="U728" s="236"/>
      <c r="V728" s="236"/>
      <c r="W728" s="236"/>
      <c r="X728" s="236"/>
      <c r="Y728" s="236"/>
      <c r="Z728" s="236"/>
      <c r="AA728" s="236"/>
      <c r="AB728" s="236"/>
      <c r="AC728" s="236"/>
      <c r="AD728" s="236"/>
    </row>
    <row r="729" spans="1:30" ht="15.75" customHeight="1" x14ac:dyDescent="0.25">
      <c r="A729" s="236"/>
      <c r="B729" s="236"/>
      <c r="C729" s="236"/>
      <c r="D729" s="236"/>
      <c r="E729" s="236"/>
      <c r="F729" s="236"/>
      <c r="G729" s="237"/>
      <c r="H729" s="236"/>
      <c r="I729" s="236"/>
      <c r="J729" s="236"/>
      <c r="K729" s="236"/>
      <c r="L729" s="236"/>
      <c r="M729" s="236"/>
      <c r="N729" s="236"/>
      <c r="O729" s="236"/>
      <c r="P729" s="236"/>
      <c r="Q729" s="236"/>
      <c r="R729" s="236"/>
      <c r="S729" s="236"/>
      <c r="T729" s="236"/>
      <c r="U729" s="236"/>
      <c r="V729" s="236"/>
      <c r="W729" s="236"/>
      <c r="X729" s="236"/>
      <c r="Y729" s="236"/>
      <c r="Z729" s="236"/>
      <c r="AA729" s="236"/>
      <c r="AB729" s="236"/>
      <c r="AC729" s="236"/>
      <c r="AD729" s="236"/>
    </row>
    <row r="730" spans="1:30" ht="15.75" customHeight="1" x14ac:dyDescent="0.25">
      <c r="A730" s="236"/>
      <c r="B730" s="236"/>
      <c r="C730" s="236"/>
      <c r="D730" s="236"/>
      <c r="E730" s="236"/>
      <c r="F730" s="236"/>
      <c r="G730" s="237"/>
      <c r="H730" s="236"/>
      <c r="I730" s="236"/>
      <c r="J730" s="236"/>
      <c r="K730" s="236"/>
      <c r="L730" s="236"/>
      <c r="M730" s="236"/>
      <c r="N730" s="236"/>
      <c r="O730" s="236"/>
      <c r="P730" s="236"/>
      <c r="Q730" s="236"/>
      <c r="R730" s="236"/>
      <c r="S730" s="236"/>
      <c r="T730" s="236"/>
      <c r="U730" s="236"/>
      <c r="V730" s="236"/>
      <c r="W730" s="236"/>
      <c r="X730" s="236"/>
      <c r="Y730" s="236"/>
      <c r="Z730" s="236"/>
      <c r="AA730" s="236"/>
      <c r="AB730" s="236"/>
      <c r="AC730" s="236"/>
      <c r="AD730" s="236"/>
    </row>
    <row r="731" spans="1:30" ht="15.75" customHeight="1" x14ac:dyDescent="0.25">
      <c r="A731" s="236"/>
      <c r="B731" s="236"/>
      <c r="C731" s="236"/>
      <c r="D731" s="236"/>
      <c r="E731" s="236"/>
      <c r="F731" s="236"/>
      <c r="G731" s="237"/>
      <c r="H731" s="236"/>
      <c r="I731" s="236"/>
      <c r="J731" s="236"/>
      <c r="K731" s="236"/>
      <c r="L731" s="236"/>
      <c r="M731" s="236"/>
      <c r="N731" s="236"/>
      <c r="O731" s="236"/>
      <c r="P731" s="236"/>
      <c r="Q731" s="236"/>
      <c r="R731" s="236"/>
      <c r="S731" s="236"/>
      <c r="T731" s="236"/>
      <c r="U731" s="236"/>
      <c r="V731" s="236"/>
      <c r="W731" s="236"/>
      <c r="X731" s="236"/>
      <c r="Y731" s="236"/>
      <c r="Z731" s="236"/>
      <c r="AA731" s="236"/>
      <c r="AB731" s="236"/>
      <c r="AC731" s="236"/>
      <c r="AD731" s="236"/>
    </row>
    <row r="732" spans="1:30" ht="15.75" customHeight="1" x14ac:dyDescent="0.25">
      <c r="A732" s="236"/>
      <c r="B732" s="236"/>
      <c r="C732" s="236"/>
      <c r="D732" s="236"/>
      <c r="E732" s="236"/>
      <c r="F732" s="236"/>
      <c r="G732" s="237"/>
      <c r="H732" s="236"/>
      <c r="I732" s="236"/>
      <c r="J732" s="236"/>
      <c r="K732" s="236"/>
      <c r="L732" s="236"/>
      <c r="M732" s="236"/>
      <c r="N732" s="236"/>
      <c r="O732" s="236"/>
      <c r="P732" s="236"/>
      <c r="Q732" s="236"/>
      <c r="R732" s="236"/>
      <c r="S732" s="236"/>
      <c r="T732" s="236"/>
      <c r="U732" s="236"/>
      <c r="V732" s="236"/>
      <c r="W732" s="236"/>
      <c r="X732" s="236"/>
      <c r="Y732" s="236"/>
      <c r="Z732" s="236"/>
      <c r="AA732" s="236"/>
      <c r="AB732" s="236"/>
      <c r="AC732" s="236"/>
      <c r="AD732" s="236"/>
    </row>
    <row r="733" spans="1:30" ht="15.75" customHeight="1" x14ac:dyDescent="0.25">
      <c r="A733" s="236"/>
      <c r="B733" s="236"/>
      <c r="C733" s="236"/>
      <c r="D733" s="236"/>
      <c r="E733" s="236"/>
      <c r="F733" s="236"/>
      <c r="G733" s="237"/>
      <c r="H733" s="236"/>
      <c r="I733" s="236"/>
      <c r="J733" s="236"/>
      <c r="K733" s="236"/>
      <c r="L733" s="236"/>
      <c r="M733" s="236"/>
      <c r="N733" s="236"/>
      <c r="O733" s="236"/>
      <c r="P733" s="236"/>
      <c r="Q733" s="236"/>
      <c r="R733" s="236"/>
      <c r="S733" s="236"/>
      <c r="T733" s="236"/>
      <c r="U733" s="236"/>
      <c r="V733" s="236"/>
      <c r="W733" s="236"/>
      <c r="X733" s="236"/>
      <c r="Y733" s="236"/>
      <c r="Z733" s="236"/>
      <c r="AA733" s="236"/>
      <c r="AB733" s="236"/>
      <c r="AC733" s="236"/>
      <c r="AD733" s="236"/>
    </row>
    <row r="734" spans="1:30" ht="15.75" customHeight="1" x14ac:dyDescent="0.25">
      <c r="A734" s="236"/>
      <c r="B734" s="236"/>
      <c r="C734" s="236"/>
      <c r="D734" s="236"/>
      <c r="E734" s="236"/>
      <c r="F734" s="236"/>
      <c r="G734" s="237"/>
      <c r="H734" s="236"/>
      <c r="I734" s="236"/>
      <c r="J734" s="236"/>
      <c r="K734" s="236"/>
      <c r="L734" s="236"/>
      <c r="M734" s="236"/>
      <c r="N734" s="236"/>
      <c r="O734" s="236"/>
      <c r="P734" s="236"/>
      <c r="Q734" s="236"/>
      <c r="R734" s="236"/>
      <c r="S734" s="236"/>
      <c r="T734" s="236"/>
      <c r="U734" s="236"/>
      <c r="V734" s="236"/>
      <c r="W734" s="236"/>
      <c r="X734" s="236"/>
      <c r="Y734" s="236"/>
      <c r="Z734" s="236"/>
      <c r="AA734" s="236"/>
      <c r="AB734" s="236"/>
      <c r="AC734" s="236"/>
      <c r="AD734" s="236"/>
    </row>
    <row r="735" spans="1:30" ht="15.75" customHeight="1" x14ac:dyDescent="0.25">
      <c r="A735" s="236"/>
      <c r="B735" s="236"/>
      <c r="C735" s="236"/>
      <c r="D735" s="236"/>
      <c r="E735" s="236"/>
      <c r="F735" s="236"/>
      <c r="G735" s="237"/>
      <c r="H735" s="236"/>
      <c r="I735" s="236"/>
      <c r="J735" s="236"/>
      <c r="K735" s="236"/>
      <c r="L735" s="236"/>
      <c r="M735" s="236"/>
      <c r="N735" s="236"/>
      <c r="O735" s="236"/>
      <c r="P735" s="236"/>
      <c r="Q735" s="236"/>
      <c r="R735" s="236"/>
      <c r="S735" s="236"/>
      <c r="T735" s="236"/>
      <c r="U735" s="236"/>
      <c r="V735" s="236"/>
      <c r="W735" s="236"/>
      <c r="X735" s="236"/>
      <c r="Y735" s="236"/>
      <c r="Z735" s="236"/>
      <c r="AA735" s="236"/>
      <c r="AB735" s="236"/>
      <c r="AC735" s="236"/>
      <c r="AD735" s="236"/>
    </row>
    <row r="736" spans="1:30" ht="15.75" customHeight="1" x14ac:dyDescent="0.25">
      <c r="A736" s="236"/>
      <c r="B736" s="236"/>
      <c r="C736" s="236"/>
      <c r="D736" s="236"/>
      <c r="E736" s="236"/>
      <c r="F736" s="236"/>
      <c r="G736" s="237"/>
      <c r="H736" s="236"/>
      <c r="I736" s="236"/>
      <c r="J736" s="236"/>
      <c r="K736" s="236"/>
      <c r="L736" s="236"/>
      <c r="M736" s="236"/>
      <c r="N736" s="236"/>
      <c r="O736" s="236"/>
      <c r="P736" s="236"/>
      <c r="Q736" s="236"/>
      <c r="R736" s="236"/>
      <c r="S736" s="236"/>
      <c r="T736" s="236"/>
      <c r="U736" s="236"/>
      <c r="V736" s="236"/>
      <c r="W736" s="236"/>
      <c r="X736" s="236"/>
      <c r="Y736" s="236"/>
      <c r="Z736" s="236"/>
      <c r="AA736" s="236"/>
      <c r="AB736" s="236"/>
      <c r="AC736" s="236"/>
      <c r="AD736" s="236"/>
    </row>
    <row r="737" spans="1:30" ht="15.75" customHeight="1" x14ac:dyDescent="0.25">
      <c r="A737" s="236"/>
      <c r="B737" s="236"/>
      <c r="C737" s="236"/>
      <c r="D737" s="236"/>
      <c r="E737" s="236"/>
      <c r="F737" s="236"/>
      <c r="G737" s="237"/>
      <c r="H737" s="236"/>
      <c r="I737" s="236"/>
      <c r="J737" s="236"/>
      <c r="K737" s="236"/>
      <c r="L737" s="236"/>
      <c r="M737" s="236"/>
      <c r="N737" s="236"/>
      <c r="O737" s="236"/>
      <c r="P737" s="236"/>
      <c r="Q737" s="236"/>
      <c r="R737" s="236"/>
      <c r="S737" s="236"/>
      <c r="T737" s="236"/>
      <c r="U737" s="236"/>
      <c r="V737" s="236"/>
      <c r="W737" s="236"/>
      <c r="X737" s="236"/>
      <c r="Y737" s="236"/>
      <c r="Z737" s="236"/>
      <c r="AA737" s="236"/>
      <c r="AB737" s="236"/>
      <c r="AC737" s="236"/>
      <c r="AD737" s="236"/>
    </row>
    <row r="738" spans="1:30" ht="15.75" customHeight="1" x14ac:dyDescent="0.25">
      <c r="A738" s="236"/>
      <c r="B738" s="236"/>
      <c r="C738" s="236"/>
      <c r="D738" s="236"/>
      <c r="E738" s="236"/>
      <c r="F738" s="236"/>
      <c r="G738" s="237"/>
      <c r="H738" s="236"/>
      <c r="I738" s="236"/>
      <c r="J738" s="236"/>
      <c r="K738" s="236"/>
      <c r="L738" s="236"/>
      <c r="M738" s="236"/>
      <c r="N738" s="236"/>
      <c r="O738" s="236"/>
      <c r="P738" s="236"/>
      <c r="Q738" s="236"/>
      <c r="R738" s="236"/>
      <c r="S738" s="236"/>
      <c r="T738" s="236"/>
      <c r="U738" s="236"/>
      <c r="V738" s="236"/>
      <c r="W738" s="236"/>
      <c r="X738" s="236"/>
      <c r="Y738" s="236"/>
      <c r="Z738" s="236"/>
      <c r="AA738" s="236"/>
      <c r="AB738" s="236"/>
      <c r="AC738" s="236"/>
      <c r="AD738" s="236"/>
    </row>
    <row r="739" spans="1:30" ht="15.75" customHeight="1" x14ac:dyDescent="0.25">
      <c r="A739" s="236"/>
      <c r="B739" s="236"/>
      <c r="C739" s="236"/>
      <c r="D739" s="236"/>
      <c r="E739" s="236"/>
      <c r="F739" s="236"/>
      <c r="G739" s="237"/>
      <c r="H739" s="236"/>
      <c r="I739" s="236"/>
      <c r="J739" s="236"/>
      <c r="K739" s="236"/>
      <c r="L739" s="236"/>
      <c r="M739" s="236"/>
      <c r="N739" s="236"/>
      <c r="O739" s="236"/>
      <c r="P739" s="236"/>
      <c r="Q739" s="236"/>
      <c r="R739" s="236"/>
      <c r="S739" s="236"/>
      <c r="T739" s="236"/>
      <c r="U739" s="236"/>
      <c r="V739" s="236"/>
      <c r="W739" s="236"/>
      <c r="X739" s="236"/>
      <c r="Y739" s="236"/>
      <c r="Z739" s="236"/>
      <c r="AA739" s="236"/>
      <c r="AB739" s="236"/>
      <c r="AC739" s="236"/>
      <c r="AD739" s="236"/>
    </row>
    <row r="740" spans="1:30" ht="15.75" customHeight="1" x14ac:dyDescent="0.25">
      <c r="A740" s="236"/>
      <c r="B740" s="236"/>
      <c r="C740" s="236"/>
      <c r="D740" s="236"/>
      <c r="E740" s="236"/>
      <c r="F740" s="236"/>
      <c r="G740" s="237"/>
      <c r="H740" s="236"/>
      <c r="I740" s="236"/>
      <c r="J740" s="236"/>
      <c r="K740" s="236"/>
      <c r="L740" s="236"/>
      <c r="M740" s="236"/>
      <c r="N740" s="236"/>
      <c r="O740" s="236"/>
      <c r="P740" s="236"/>
      <c r="Q740" s="236"/>
      <c r="R740" s="236"/>
      <c r="S740" s="236"/>
      <c r="T740" s="236"/>
      <c r="U740" s="236"/>
      <c r="V740" s="236"/>
      <c r="W740" s="236"/>
      <c r="X740" s="236"/>
      <c r="Y740" s="236"/>
      <c r="Z740" s="236"/>
      <c r="AA740" s="236"/>
      <c r="AB740" s="236"/>
      <c r="AC740" s="236"/>
      <c r="AD740" s="236"/>
    </row>
    <row r="741" spans="1:30" ht="15.75" customHeight="1" x14ac:dyDescent="0.25">
      <c r="A741" s="236"/>
      <c r="B741" s="236"/>
      <c r="C741" s="236"/>
      <c r="D741" s="236"/>
      <c r="E741" s="236"/>
      <c r="F741" s="236"/>
      <c r="G741" s="237"/>
      <c r="H741" s="236"/>
      <c r="I741" s="236"/>
      <c r="J741" s="236"/>
      <c r="K741" s="236"/>
      <c r="L741" s="236"/>
      <c r="M741" s="236"/>
      <c r="N741" s="236"/>
      <c r="O741" s="236"/>
      <c r="P741" s="236"/>
      <c r="Q741" s="236"/>
      <c r="R741" s="236"/>
      <c r="S741" s="236"/>
      <c r="T741" s="236"/>
      <c r="U741" s="236"/>
      <c r="V741" s="236"/>
      <c r="W741" s="236"/>
      <c r="X741" s="236"/>
      <c r="Y741" s="236"/>
      <c r="Z741" s="236"/>
      <c r="AA741" s="236"/>
      <c r="AB741" s="236"/>
      <c r="AC741" s="236"/>
      <c r="AD741" s="236"/>
    </row>
    <row r="742" spans="1:30" ht="15.75" customHeight="1" x14ac:dyDescent="0.25">
      <c r="A742" s="236"/>
      <c r="B742" s="236"/>
      <c r="C742" s="236"/>
      <c r="D742" s="236"/>
      <c r="E742" s="236"/>
      <c r="F742" s="236"/>
      <c r="G742" s="237"/>
      <c r="H742" s="236"/>
      <c r="I742" s="236"/>
      <c r="J742" s="236"/>
      <c r="K742" s="236"/>
      <c r="L742" s="236"/>
      <c r="M742" s="236"/>
      <c r="N742" s="236"/>
      <c r="O742" s="236"/>
      <c r="P742" s="236"/>
      <c r="Q742" s="236"/>
      <c r="R742" s="236"/>
      <c r="S742" s="236"/>
      <c r="T742" s="236"/>
      <c r="U742" s="236"/>
      <c r="V742" s="236"/>
      <c r="W742" s="236"/>
      <c r="X742" s="236"/>
      <c r="Y742" s="236"/>
      <c r="Z742" s="236"/>
      <c r="AA742" s="236"/>
      <c r="AB742" s="236"/>
      <c r="AC742" s="236"/>
      <c r="AD742" s="236"/>
    </row>
    <row r="743" spans="1:30" ht="15.75" customHeight="1" x14ac:dyDescent="0.25">
      <c r="A743" s="236"/>
      <c r="B743" s="236"/>
      <c r="C743" s="236"/>
      <c r="D743" s="236"/>
      <c r="E743" s="236"/>
      <c r="F743" s="236"/>
      <c r="G743" s="237"/>
      <c r="H743" s="236"/>
      <c r="I743" s="236"/>
      <c r="J743" s="236"/>
      <c r="K743" s="236"/>
      <c r="L743" s="236"/>
      <c r="M743" s="236"/>
      <c r="N743" s="236"/>
      <c r="O743" s="236"/>
      <c r="P743" s="236"/>
      <c r="Q743" s="236"/>
      <c r="R743" s="236"/>
      <c r="S743" s="236"/>
      <c r="T743" s="236"/>
      <c r="U743" s="236"/>
      <c r="V743" s="236"/>
      <c r="W743" s="236"/>
      <c r="X743" s="236"/>
      <c r="Y743" s="236"/>
      <c r="Z743" s="236"/>
      <c r="AA743" s="236"/>
      <c r="AB743" s="236"/>
      <c r="AC743" s="236"/>
      <c r="AD743" s="236"/>
    </row>
    <row r="744" spans="1:30" ht="15.75" customHeight="1" x14ac:dyDescent="0.25">
      <c r="A744" s="236"/>
      <c r="B744" s="236"/>
      <c r="C744" s="236"/>
      <c r="D744" s="236"/>
      <c r="E744" s="236"/>
      <c r="F744" s="236"/>
      <c r="G744" s="237"/>
      <c r="H744" s="236"/>
      <c r="I744" s="236"/>
      <c r="J744" s="236"/>
      <c r="K744" s="236"/>
      <c r="L744" s="236"/>
      <c r="M744" s="236"/>
      <c r="N744" s="236"/>
      <c r="O744" s="236"/>
      <c r="P744" s="236"/>
      <c r="Q744" s="236"/>
      <c r="R744" s="236"/>
      <c r="S744" s="236"/>
      <c r="T744" s="236"/>
      <c r="U744" s="236"/>
      <c r="V744" s="236"/>
      <c r="W744" s="236"/>
      <c r="X744" s="236"/>
      <c r="Y744" s="236"/>
      <c r="Z744" s="236"/>
      <c r="AA744" s="236"/>
      <c r="AB744" s="236"/>
      <c r="AC744" s="236"/>
      <c r="AD744" s="236"/>
    </row>
    <row r="745" spans="1:30" ht="15.75" customHeight="1" x14ac:dyDescent="0.25">
      <c r="A745" s="236"/>
      <c r="B745" s="236"/>
      <c r="C745" s="236"/>
      <c r="D745" s="236"/>
      <c r="E745" s="236"/>
      <c r="F745" s="236"/>
      <c r="G745" s="237"/>
      <c r="H745" s="236"/>
      <c r="I745" s="236"/>
      <c r="J745" s="236"/>
      <c r="K745" s="236"/>
      <c r="L745" s="236"/>
      <c r="M745" s="236"/>
      <c r="N745" s="236"/>
      <c r="O745" s="236"/>
      <c r="P745" s="236"/>
      <c r="Q745" s="236"/>
      <c r="R745" s="236"/>
      <c r="S745" s="236"/>
      <c r="T745" s="236"/>
      <c r="U745" s="236"/>
      <c r="V745" s="236"/>
      <c r="W745" s="236"/>
      <c r="X745" s="236"/>
      <c r="Y745" s="236"/>
      <c r="Z745" s="236"/>
      <c r="AA745" s="236"/>
      <c r="AB745" s="236"/>
      <c r="AC745" s="236"/>
      <c r="AD745" s="236"/>
    </row>
    <row r="746" spans="1:30" ht="15.75" customHeight="1" x14ac:dyDescent="0.25">
      <c r="A746" s="236"/>
      <c r="B746" s="236"/>
      <c r="C746" s="236"/>
      <c r="D746" s="236"/>
      <c r="E746" s="236"/>
      <c r="F746" s="236"/>
      <c r="G746" s="237"/>
      <c r="H746" s="236"/>
      <c r="I746" s="236"/>
      <c r="J746" s="236"/>
      <c r="K746" s="236"/>
      <c r="L746" s="236"/>
      <c r="M746" s="236"/>
      <c r="N746" s="236"/>
      <c r="O746" s="236"/>
      <c r="P746" s="236"/>
      <c r="Q746" s="236"/>
      <c r="R746" s="236"/>
      <c r="S746" s="236"/>
      <c r="T746" s="236"/>
      <c r="U746" s="236"/>
      <c r="V746" s="236"/>
      <c r="W746" s="236"/>
      <c r="X746" s="236"/>
      <c r="Y746" s="236"/>
      <c r="Z746" s="236"/>
      <c r="AA746" s="236"/>
      <c r="AB746" s="236"/>
      <c r="AC746" s="236"/>
      <c r="AD746" s="236"/>
    </row>
    <row r="747" spans="1:30" ht="15.75" customHeight="1" x14ac:dyDescent="0.25">
      <c r="A747" s="236"/>
      <c r="B747" s="236"/>
      <c r="C747" s="236"/>
      <c r="D747" s="236"/>
      <c r="E747" s="236"/>
      <c r="F747" s="236"/>
      <c r="G747" s="237"/>
      <c r="H747" s="236"/>
      <c r="I747" s="236"/>
      <c r="J747" s="236"/>
      <c r="K747" s="236"/>
      <c r="L747" s="236"/>
      <c r="M747" s="236"/>
      <c r="N747" s="236"/>
      <c r="O747" s="236"/>
      <c r="P747" s="236"/>
      <c r="Q747" s="236"/>
      <c r="R747" s="236"/>
      <c r="S747" s="236"/>
      <c r="T747" s="236"/>
      <c r="U747" s="236"/>
      <c r="V747" s="236"/>
      <c r="W747" s="236"/>
      <c r="X747" s="236"/>
      <c r="Y747" s="236"/>
      <c r="Z747" s="236"/>
      <c r="AA747" s="236"/>
      <c r="AB747" s="236"/>
      <c r="AC747" s="236"/>
      <c r="AD747" s="236"/>
    </row>
    <row r="748" spans="1:30" ht="15.75" customHeight="1" x14ac:dyDescent="0.25">
      <c r="A748" s="236"/>
      <c r="B748" s="236"/>
      <c r="C748" s="236"/>
      <c r="D748" s="236"/>
      <c r="E748" s="236"/>
      <c r="F748" s="236"/>
      <c r="G748" s="237"/>
      <c r="H748" s="236"/>
      <c r="I748" s="236"/>
      <c r="J748" s="236"/>
      <c r="K748" s="236"/>
      <c r="L748" s="236"/>
      <c r="M748" s="236"/>
      <c r="N748" s="236"/>
      <c r="O748" s="236"/>
      <c r="P748" s="236"/>
      <c r="Q748" s="236"/>
      <c r="R748" s="236"/>
      <c r="S748" s="236"/>
      <c r="T748" s="236"/>
      <c r="U748" s="236"/>
      <c r="V748" s="236"/>
      <c r="W748" s="236"/>
      <c r="X748" s="236"/>
      <c r="Y748" s="236"/>
      <c r="Z748" s="236"/>
      <c r="AA748" s="236"/>
      <c r="AB748" s="236"/>
      <c r="AC748" s="236"/>
      <c r="AD748" s="236"/>
    </row>
    <row r="749" spans="1:30" ht="15.75" customHeight="1" x14ac:dyDescent="0.25">
      <c r="A749" s="236"/>
      <c r="B749" s="236"/>
      <c r="C749" s="236"/>
      <c r="D749" s="236"/>
      <c r="E749" s="236"/>
      <c r="F749" s="236"/>
      <c r="G749" s="237"/>
      <c r="H749" s="236"/>
      <c r="I749" s="236"/>
      <c r="J749" s="236"/>
      <c r="K749" s="236"/>
      <c r="L749" s="236"/>
      <c r="M749" s="236"/>
      <c r="N749" s="236"/>
      <c r="O749" s="236"/>
      <c r="P749" s="236"/>
      <c r="Q749" s="236"/>
      <c r="R749" s="236"/>
      <c r="S749" s="236"/>
      <c r="T749" s="236"/>
      <c r="U749" s="236"/>
      <c r="V749" s="236"/>
      <c r="W749" s="236"/>
      <c r="X749" s="236"/>
      <c r="Y749" s="236"/>
      <c r="Z749" s="236"/>
      <c r="AA749" s="236"/>
      <c r="AB749" s="236"/>
      <c r="AC749" s="236"/>
      <c r="AD749" s="236"/>
    </row>
    <row r="750" spans="1:30" ht="15.75" customHeight="1" x14ac:dyDescent="0.25">
      <c r="A750" s="236"/>
      <c r="B750" s="236"/>
      <c r="C750" s="236"/>
      <c r="D750" s="236"/>
      <c r="E750" s="236"/>
      <c r="F750" s="236"/>
      <c r="G750" s="237"/>
      <c r="H750" s="236"/>
      <c r="I750" s="236"/>
      <c r="J750" s="236"/>
      <c r="K750" s="236"/>
      <c r="L750" s="236"/>
      <c r="M750" s="236"/>
      <c r="N750" s="236"/>
      <c r="O750" s="236"/>
      <c r="P750" s="236"/>
      <c r="Q750" s="236"/>
      <c r="R750" s="236"/>
      <c r="S750" s="236"/>
      <c r="T750" s="236"/>
      <c r="U750" s="236"/>
      <c r="V750" s="236"/>
      <c r="W750" s="236"/>
      <c r="X750" s="236"/>
      <c r="Y750" s="236"/>
      <c r="Z750" s="236"/>
      <c r="AA750" s="236"/>
      <c r="AB750" s="236"/>
      <c r="AC750" s="236"/>
      <c r="AD750" s="236"/>
    </row>
    <row r="751" spans="1:30" ht="15.75" customHeight="1" x14ac:dyDescent="0.25">
      <c r="A751" s="236"/>
      <c r="B751" s="236"/>
      <c r="C751" s="236"/>
      <c r="D751" s="236"/>
      <c r="E751" s="236"/>
      <c r="F751" s="236"/>
      <c r="G751" s="237"/>
      <c r="H751" s="236"/>
      <c r="I751" s="236"/>
      <c r="J751" s="236"/>
      <c r="K751" s="236"/>
      <c r="L751" s="236"/>
      <c r="M751" s="236"/>
      <c r="N751" s="236"/>
      <c r="O751" s="236"/>
      <c r="P751" s="236"/>
      <c r="Q751" s="236"/>
      <c r="R751" s="236"/>
      <c r="S751" s="236"/>
      <c r="T751" s="236"/>
      <c r="U751" s="236"/>
      <c r="V751" s="236"/>
      <c r="W751" s="236"/>
      <c r="X751" s="236"/>
      <c r="Y751" s="236"/>
      <c r="Z751" s="236"/>
      <c r="AA751" s="236"/>
      <c r="AB751" s="236"/>
      <c r="AC751" s="236"/>
      <c r="AD751" s="236"/>
    </row>
    <row r="752" spans="1:30" ht="15.75" customHeight="1" x14ac:dyDescent="0.25">
      <c r="A752" s="236"/>
      <c r="B752" s="236"/>
      <c r="C752" s="236"/>
      <c r="D752" s="236"/>
      <c r="E752" s="236"/>
      <c r="F752" s="236"/>
      <c r="G752" s="237"/>
      <c r="H752" s="236"/>
      <c r="I752" s="236"/>
      <c r="J752" s="236"/>
      <c r="K752" s="236"/>
      <c r="L752" s="236"/>
      <c r="M752" s="236"/>
      <c r="N752" s="236"/>
      <c r="O752" s="236"/>
      <c r="P752" s="236"/>
      <c r="Q752" s="236"/>
      <c r="R752" s="236"/>
      <c r="S752" s="236"/>
      <c r="T752" s="236"/>
      <c r="U752" s="236"/>
      <c r="V752" s="236"/>
      <c r="W752" s="236"/>
      <c r="X752" s="236"/>
      <c r="Y752" s="236"/>
      <c r="Z752" s="236"/>
      <c r="AA752" s="236"/>
      <c r="AB752" s="236"/>
      <c r="AC752" s="236"/>
      <c r="AD752" s="236"/>
    </row>
    <row r="753" spans="1:30" ht="15.75" customHeight="1" x14ac:dyDescent="0.25">
      <c r="A753" s="236"/>
      <c r="B753" s="236"/>
      <c r="C753" s="236"/>
      <c r="D753" s="236"/>
      <c r="E753" s="236"/>
      <c r="F753" s="236"/>
      <c r="G753" s="237"/>
      <c r="H753" s="236"/>
      <c r="I753" s="236"/>
      <c r="J753" s="236"/>
      <c r="K753" s="236"/>
      <c r="L753" s="236"/>
      <c r="M753" s="236"/>
      <c r="N753" s="236"/>
      <c r="O753" s="236"/>
      <c r="P753" s="236"/>
      <c r="Q753" s="236"/>
      <c r="R753" s="236"/>
      <c r="S753" s="236"/>
      <c r="T753" s="236"/>
      <c r="U753" s="236"/>
      <c r="V753" s="236"/>
      <c r="W753" s="236"/>
      <c r="X753" s="236"/>
      <c r="Y753" s="236"/>
      <c r="Z753" s="236"/>
      <c r="AA753" s="236"/>
      <c r="AB753" s="236"/>
      <c r="AC753" s="236"/>
      <c r="AD753" s="236"/>
    </row>
    <row r="754" spans="1:30" ht="15.75" customHeight="1" x14ac:dyDescent="0.25">
      <c r="A754" s="236"/>
      <c r="B754" s="236"/>
      <c r="C754" s="236"/>
      <c r="D754" s="236"/>
      <c r="E754" s="236"/>
      <c r="F754" s="236"/>
      <c r="G754" s="237"/>
      <c r="H754" s="236"/>
      <c r="I754" s="236"/>
      <c r="J754" s="236"/>
      <c r="K754" s="236"/>
      <c r="L754" s="236"/>
      <c r="M754" s="236"/>
      <c r="N754" s="236"/>
      <c r="O754" s="236"/>
      <c r="P754" s="236"/>
      <c r="Q754" s="236"/>
      <c r="R754" s="236"/>
      <c r="S754" s="236"/>
      <c r="T754" s="236"/>
      <c r="U754" s="236"/>
      <c r="V754" s="236"/>
      <c r="W754" s="236"/>
      <c r="X754" s="236"/>
      <c r="Y754" s="236"/>
      <c r="Z754" s="236"/>
      <c r="AA754" s="236"/>
      <c r="AB754" s="236"/>
      <c r="AC754" s="236"/>
      <c r="AD754" s="236"/>
    </row>
    <row r="755" spans="1:30" ht="15.75" customHeight="1" x14ac:dyDescent="0.25">
      <c r="A755" s="236"/>
      <c r="B755" s="236"/>
      <c r="C755" s="236"/>
      <c r="D755" s="236"/>
      <c r="E755" s="236"/>
      <c r="F755" s="236"/>
      <c r="G755" s="237"/>
      <c r="H755" s="236"/>
      <c r="I755" s="236"/>
      <c r="J755" s="236"/>
      <c r="K755" s="236"/>
      <c r="L755" s="236"/>
      <c r="M755" s="236"/>
      <c r="N755" s="236"/>
      <c r="O755" s="236"/>
      <c r="P755" s="236"/>
      <c r="Q755" s="236"/>
      <c r="R755" s="236"/>
      <c r="S755" s="236"/>
      <c r="T755" s="236"/>
      <c r="U755" s="236"/>
      <c r="V755" s="236"/>
      <c r="W755" s="236"/>
      <c r="X755" s="236"/>
      <c r="Y755" s="236"/>
      <c r="Z755" s="236"/>
      <c r="AA755" s="236"/>
      <c r="AB755" s="236"/>
      <c r="AC755" s="236"/>
      <c r="AD755" s="236"/>
    </row>
    <row r="756" spans="1:30" ht="15.75" customHeight="1" x14ac:dyDescent="0.25">
      <c r="A756" s="236"/>
      <c r="B756" s="236"/>
      <c r="C756" s="236"/>
      <c r="D756" s="236"/>
      <c r="E756" s="236"/>
      <c r="F756" s="236"/>
      <c r="G756" s="237"/>
      <c r="H756" s="236"/>
      <c r="I756" s="236"/>
      <c r="J756" s="236"/>
      <c r="K756" s="236"/>
      <c r="L756" s="236"/>
      <c r="M756" s="236"/>
      <c r="N756" s="236"/>
      <c r="O756" s="236"/>
      <c r="P756" s="236"/>
      <c r="Q756" s="236"/>
      <c r="R756" s="236"/>
      <c r="S756" s="236"/>
      <c r="T756" s="236"/>
      <c r="U756" s="236"/>
      <c r="V756" s="236"/>
      <c r="W756" s="236"/>
      <c r="X756" s="236"/>
      <c r="Y756" s="236"/>
      <c r="Z756" s="236"/>
      <c r="AA756" s="236"/>
      <c r="AB756" s="236"/>
      <c r="AC756" s="236"/>
      <c r="AD756" s="236"/>
    </row>
    <row r="757" spans="1:30" ht="15.75" customHeight="1" x14ac:dyDescent="0.25">
      <c r="A757" s="236"/>
      <c r="B757" s="236"/>
      <c r="C757" s="236"/>
      <c r="D757" s="236"/>
      <c r="E757" s="236"/>
      <c r="F757" s="236"/>
      <c r="G757" s="237"/>
      <c r="H757" s="236"/>
      <c r="I757" s="236"/>
      <c r="J757" s="236"/>
      <c r="K757" s="236"/>
      <c r="L757" s="236"/>
      <c r="M757" s="236"/>
      <c r="N757" s="236"/>
      <c r="O757" s="236"/>
      <c r="P757" s="236"/>
      <c r="Q757" s="236"/>
      <c r="R757" s="236"/>
      <c r="S757" s="236"/>
      <c r="T757" s="236"/>
      <c r="U757" s="236"/>
      <c r="V757" s="236"/>
      <c r="W757" s="236"/>
      <c r="X757" s="236"/>
      <c r="Y757" s="236"/>
      <c r="Z757" s="236"/>
      <c r="AA757" s="236"/>
      <c r="AB757" s="236"/>
      <c r="AC757" s="236"/>
      <c r="AD757" s="236"/>
    </row>
    <row r="758" spans="1:30" ht="15.75" customHeight="1" x14ac:dyDescent="0.25">
      <c r="A758" s="236"/>
      <c r="B758" s="236"/>
      <c r="C758" s="236"/>
      <c r="D758" s="236"/>
      <c r="E758" s="236"/>
      <c r="F758" s="236"/>
      <c r="G758" s="237"/>
      <c r="H758" s="236"/>
      <c r="I758" s="236"/>
      <c r="J758" s="236"/>
      <c r="K758" s="236"/>
      <c r="L758" s="236"/>
      <c r="M758" s="236"/>
      <c r="N758" s="236"/>
      <c r="O758" s="236"/>
      <c r="P758" s="236"/>
      <c r="Q758" s="236"/>
      <c r="R758" s="236"/>
      <c r="S758" s="236"/>
      <c r="T758" s="236"/>
      <c r="U758" s="236"/>
      <c r="V758" s="236"/>
      <c r="W758" s="236"/>
      <c r="X758" s="236"/>
      <c r="Y758" s="236"/>
      <c r="Z758" s="236"/>
      <c r="AA758" s="236"/>
      <c r="AB758" s="236"/>
      <c r="AC758" s="236"/>
      <c r="AD758" s="236"/>
    </row>
    <row r="759" spans="1:30" ht="15.75" customHeight="1" x14ac:dyDescent="0.25">
      <c r="A759" s="236"/>
      <c r="B759" s="236"/>
      <c r="C759" s="236"/>
      <c r="D759" s="236"/>
      <c r="E759" s="236"/>
      <c r="F759" s="236"/>
      <c r="G759" s="237"/>
      <c r="H759" s="236"/>
      <c r="I759" s="236"/>
      <c r="J759" s="236"/>
      <c r="K759" s="236"/>
      <c r="L759" s="236"/>
      <c r="M759" s="236"/>
      <c r="N759" s="236"/>
      <c r="O759" s="236"/>
      <c r="P759" s="236"/>
      <c r="Q759" s="236"/>
      <c r="R759" s="236"/>
      <c r="S759" s="236"/>
      <c r="T759" s="236"/>
      <c r="U759" s="236"/>
      <c r="V759" s="236"/>
      <c r="W759" s="236"/>
      <c r="X759" s="236"/>
      <c r="Y759" s="236"/>
      <c r="Z759" s="236"/>
      <c r="AA759" s="236"/>
      <c r="AB759" s="236"/>
      <c r="AC759" s="236"/>
      <c r="AD759" s="236"/>
    </row>
    <row r="760" spans="1:30" ht="15.75" customHeight="1" x14ac:dyDescent="0.25">
      <c r="A760" s="236"/>
      <c r="B760" s="236"/>
      <c r="C760" s="236"/>
      <c r="D760" s="236"/>
      <c r="E760" s="236"/>
      <c r="F760" s="236"/>
      <c r="G760" s="237"/>
      <c r="H760" s="236"/>
      <c r="I760" s="236"/>
      <c r="J760" s="236"/>
      <c r="K760" s="236"/>
      <c r="L760" s="236"/>
      <c r="M760" s="236"/>
      <c r="N760" s="236"/>
      <c r="O760" s="236"/>
      <c r="P760" s="236"/>
      <c r="Q760" s="236"/>
      <c r="R760" s="236"/>
      <c r="S760" s="236"/>
      <c r="T760" s="236"/>
      <c r="U760" s="236"/>
      <c r="V760" s="236"/>
      <c r="W760" s="236"/>
      <c r="X760" s="236"/>
      <c r="Y760" s="236"/>
      <c r="Z760" s="236"/>
      <c r="AA760" s="236"/>
      <c r="AB760" s="236"/>
      <c r="AC760" s="236"/>
      <c r="AD760" s="236"/>
    </row>
    <row r="761" spans="1:30" ht="15.75" customHeight="1" x14ac:dyDescent="0.25">
      <c r="A761" s="236"/>
      <c r="B761" s="236"/>
      <c r="C761" s="236"/>
      <c r="D761" s="236"/>
      <c r="E761" s="236"/>
      <c r="F761" s="236"/>
      <c r="G761" s="237"/>
      <c r="H761" s="236"/>
      <c r="I761" s="236"/>
      <c r="J761" s="236"/>
      <c r="K761" s="236"/>
      <c r="L761" s="236"/>
      <c r="M761" s="236"/>
      <c r="N761" s="236"/>
      <c r="O761" s="236"/>
      <c r="P761" s="236"/>
      <c r="Q761" s="236"/>
      <c r="R761" s="236"/>
      <c r="S761" s="236"/>
      <c r="T761" s="236"/>
      <c r="U761" s="236"/>
      <c r="V761" s="236"/>
      <c r="W761" s="236"/>
      <c r="X761" s="236"/>
      <c r="Y761" s="236"/>
      <c r="Z761" s="236"/>
      <c r="AA761" s="236"/>
      <c r="AB761" s="236"/>
      <c r="AC761" s="236"/>
      <c r="AD761" s="236"/>
    </row>
    <row r="762" spans="1:30" ht="15.75" customHeight="1" x14ac:dyDescent="0.25">
      <c r="A762" s="236"/>
      <c r="B762" s="236"/>
      <c r="C762" s="236"/>
      <c r="D762" s="236"/>
      <c r="E762" s="236"/>
      <c r="F762" s="236"/>
      <c r="G762" s="237"/>
      <c r="H762" s="236"/>
      <c r="I762" s="236"/>
      <c r="J762" s="236"/>
      <c r="K762" s="236"/>
      <c r="L762" s="236"/>
      <c r="M762" s="236"/>
      <c r="N762" s="236"/>
      <c r="O762" s="236"/>
      <c r="P762" s="236"/>
      <c r="Q762" s="236"/>
      <c r="R762" s="236"/>
      <c r="S762" s="236"/>
      <c r="T762" s="236"/>
      <c r="U762" s="236"/>
      <c r="V762" s="236"/>
      <c r="W762" s="236"/>
      <c r="X762" s="236"/>
      <c r="Y762" s="236"/>
      <c r="Z762" s="236"/>
      <c r="AA762" s="236"/>
      <c r="AB762" s="236"/>
      <c r="AC762" s="236"/>
      <c r="AD762" s="236"/>
    </row>
    <row r="763" spans="1:30" ht="15.75" customHeight="1" x14ac:dyDescent="0.25">
      <c r="A763" s="236"/>
      <c r="B763" s="236"/>
      <c r="C763" s="236"/>
      <c r="D763" s="236"/>
      <c r="E763" s="236"/>
      <c r="F763" s="236"/>
      <c r="G763" s="237"/>
      <c r="H763" s="236"/>
      <c r="I763" s="236"/>
      <c r="J763" s="236"/>
      <c r="K763" s="236"/>
      <c r="L763" s="236"/>
      <c r="M763" s="236"/>
      <c r="N763" s="236"/>
      <c r="O763" s="236"/>
      <c r="P763" s="236"/>
      <c r="Q763" s="236"/>
      <c r="R763" s="236"/>
      <c r="S763" s="236"/>
      <c r="T763" s="236"/>
      <c r="U763" s="236"/>
      <c r="V763" s="236"/>
      <c r="W763" s="236"/>
      <c r="X763" s="236"/>
      <c r="Y763" s="236"/>
      <c r="Z763" s="236"/>
      <c r="AA763" s="236"/>
      <c r="AB763" s="236"/>
      <c r="AC763" s="236"/>
      <c r="AD763" s="236"/>
    </row>
    <row r="764" spans="1:30" ht="15.75" customHeight="1" x14ac:dyDescent="0.25">
      <c r="A764" s="236"/>
      <c r="B764" s="236"/>
      <c r="C764" s="236"/>
      <c r="D764" s="236"/>
      <c r="E764" s="236"/>
      <c r="F764" s="236"/>
      <c r="G764" s="237"/>
      <c r="H764" s="236"/>
      <c r="I764" s="236"/>
      <c r="J764" s="236"/>
      <c r="K764" s="236"/>
      <c r="L764" s="236"/>
      <c r="M764" s="236"/>
      <c r="N764" s="236"/>
      <c r="O764" s="236"/>
      <c r="P764" s="236"/>
      <c r="Q764" s="236"/>
      <c r="R764" s="236"/>
      <c r="S764" s="236"/>
      <c r="T764" s="236"/>
      <c r="U764" s="236"/>
      <c r="V764" s="236"/>
      <c r="W764" s="236"/>
      <c r="X764" s="236"/>
      <c r="Y764" s="236"/>
      <c r="Z764" s="236"/>
      <c r="AA764" s="236"/>
      <c r="AB764" s="236"/>
      <c r="AC764" s="236"/>
      <c r="AD764" s="236"/>
    </row>
    <row r="765" spans="1:30" ht="15.75" customHeight="1" x14ac:dyDescent="0.25">
      <c r="A765" s="236"/>
      <c r="B765" s="236"/>
      <c r="C765" s="236"/>
      <c r="D765" s="236"/>
      <c r="E765" s="236"/>
      <c r="F765" s="236"/>
      <c r="G765" s="237"/>
      <c r="H765" s="236"/>
      <c r="I765" s="236"/>
      <c r="J765" s="236"/>
      <c r="K765" s="236"/>
      <c r="L765" s="236"/>
      <c r="M765" s="236"/>
      <c r="N765" s="236"/>
      <c r="O765" s="236"/>
      <c r="P765" s="236"/>
      <c r="Q765" s="236"/>
      <c r="R765" s="236"/>
      <c r="S765" s="236"/>
      <c r="T765" s="236"/>
      <c r="U765" s="236"/>
      <c r="V765" s="236"/>
      <c r="W765" s="236"/>
      <c r="X765" s="236"/>
      <c r="Y765" s="236"/>
      <c r="Z765" s="236"/>
      <c r="AA765" s="236"/>
      <c r="AB765" s="236"/>
      <c r="AC765" s="236"/>
      <c r="AD765" s="236"/>
    </row>
    <row r="766" spans="1:30" ht="15.75" customHeight="1" x14ac:dyDescent="0.25">
      <c r="A766" s="236"/>
      <c r="B766" s="236"/>
      <c r="C766" s="236"/>
      <c r="D766" s="236"/>
      <c r="E766" s="236"/>
      <c r="F766" s="236"/>
      <c r="G766" s="237"/>
      <c r="H766" s="236"/>
      <c r="I766" s="236"/>
      <c r="J766" s="236"/>
      <c r="K766" s="236"/>
      <c r="L766" s="236"/>
      <c r="M766" s="236"/>
      <c r="N766" s="236"/>
      <c r="O766" s="236"/>
      <c r="P766" s="236"/>
      <c r="Q766" s="236"/>
      <c r="R766" s="236"/>
      <c r="S766" s="236"/>
      <c r="T766" s="236"/>
      <c r="U766" s="236"/>
      <c r="V766" s="236"/>
      <c r="W766" s="236"/>
      <c r="X766" s="236"/>
      <c r="Y766" s="236"/>
      <c r="Z766" s="236"/>
      <c r="AA766" s="236"/>
      <c r="AB766" s="236"/>
      <c r="AC766" s="236"/>
      <c r="AD766" s="236"/>
    </row>
    <row r="767" spans="1:30" ht="15.75" customHeight="1" x14ac:dyDescent="0.25">
      <c r="A767" s="236"/>
      <c r="B767" s="236"/>
      <c r="C767" s="236"/>
      <c r="D767" s="236"/>
      <c r="E767" s="236"/>
      <c r="F767" s="236"/>
      <c r="G767" s="237"/>
      <c r="H767" s="236"/>
      <c r="I767" s="236"/>
      <c r="J767" s="236"/>
      <c r="K767" s="236"/>
      <c r="L767" s="236"/>
      <c r="M767" s="236"/>
      <c r="N767" s="236"/>
      <c r="O767" s="236"/>
      <c r="P767" s="236"/>
      <c r="Q767" s="236"/>
      <c r="R767" s="236"/>
      <c r="S767" s="236"/>
      <c r="T767" s="236"/>
      <c r="U767" s="236"/>
      <c r="V767" s="236"/>
      <c r="W767" s="236"/>
      <c r="X767" s="236"/>
      <c r="Y767" s="236"/>
      <c r="Z767" s="236"/>
      <c r="AA767" s="236"/>
      <c r="AB767" s="236"/>
      <c r="AC767" s="236"/>
      <c r="AD767" s="236"/>
    </row>
    <row r="768" spans="1:30" ht="15.75" customHeight="1" x14ac:dyDescent="0.25">
      <c r="A768" s="236"/>
      <c r="B768" s="236"/>
      <c r="C768" s="236"/>
      <c r="D768" s="236"/>
      <c r="E768" s="236"/>
      <c r="F768" s="236"/>
      <c r="G768" s="237"/>
      <c r="H768" s="236"/>
      <c r="I768" s="236"/>
      <c r="J768" s="236"/>
      <c r="K768" s="236"/>
      <c r="L768" s="236"/>
      <c r="M768" s="236"/>
      <c r="N768" s="236"/>
      <c r="O768" s="236"/>
      <c r="P768" s="236"/>
      <c r="Q768" s="236"/>
      <c r="R768" s="236"/>
      <c r="S768" s="236"/>
      <c r="T768" s="236"/>
      <c r="U768" s="236"/>
      <c r="V768" s="236"/>
      <c r="W768" s="236"/>
      <c r="X768" s="236"/>
      <c r="Y768" s="236"/>
      <c r="Z768" s="236"/>
      <c r="AA768" s="236"/>
      <c r="AB768" s="236"/>
      <c r="AC768" s="236"/>
      <c r="AD768" s="236"/>
    </row>
    <row r="769" spans="1:30" ht="15.75" customHeight="1" x14ac:dyDescent="0.25">
      <c r="A769" s="236"/>
      <c r="B769" s="236"/>
      <c r="C769" s="236"/>
      <c r="D769" s="236"/>
      <c r="E769" s="236"/>
      <c r="F769" s="236"/>
      <c r="G769" s="237"/>
      <c r="H769" s="236"/>
      <c r="I769" s="236"/>
      <c r="J769" s="236"/>
      <c r="K769" s="236"/>
      <c r="L769" s="236"/>
      <c r="M769" s="236"/>
      <c r="N769" s="236"/>
      <c r="O769" s="236"/>
      <c r="P769" s="236"/>
      <c r="Q769" s="236"/>
      <c r="R769" s="236"/>
      <c r="S769" s="236"/>
      <c r="T769" s="236"/>
      <c r="U769" s="236"/>
      <c r="V769" s="236"/>
      <c r="W769" s="236"/>
      <c r="X769" s="236"/>
      <c r="Y769" s="236"/>
      <c r="Z769" s="236"/>
      <c r="AA769" s="236"/>
      <c r="AB769" s="236"/>
      <c r="AC769" s="236"/>
      <c r="AD769" s="236"/>
    </row>
    <row r="770" spans="1:30" ht="15.75" customHeight="1" x14ac:dyDescent="0.25">
      <c r="A770" s="236"/>
      <c r="B770" s="236"/>
      <c r="C770" s="236"/>
      <c r="D770" s="236"/>
      <c r="E770" s="236"/>
      <c r="F770" s="236"/>
      <c r="G770" s="237"/>
      <c r="H770" s="236"/>
      <c r="I770" s="236"/>
      <c r="J770" s="236"/>
      <c r="K770" s="236"/>
      <c r="L770" s="236"/>
      <c r="M770" s="236"/>
      <c r="N770" s="236"/>
      <c r="O770" s="236"/>
      <c r="P770" s="236"/>
      <c r="Q770" s="236"/>
      <c r="R770" s="236"/>
      <c r="S770" s="236"/>
      <c r="T770" s="236"/>
      <c r="U770" s="236"/>
      <c r="V770" s="236"/>
      <c r="W770" s="236"/>
      <c r="X770" s="236"/>
      <c r="Y770" s="236"/>
      <c r="Z770" s="236"/>
      <c r="AA770" s="236"/>
      <c r="AB770" s="236"/>
      <c r="AC770" s="236"/>
      <c r="AD770" s="236"/>
    </row>
    <row r="771" spans="1:30" ht="15.75" customHeight="1" x14ac:dyDescent="0.25">
      <c r="A771" s="236"/>
      <c r="B771" s="236"/>
      <c r="C771" s="236"/>
      <c r="D771" s="236"/>
      <c r="E771" s="236"/>
      <c r="F771" s="236"/>
      <c r="G771" s="237"/>
      <c r="H771" s="236"/>
      <c r="I771" s="236"/>
      <c r="J771" s="236"/>
      <c r="K771" s="236"/>
      <c r="L771" s="236"/>
      <c r="M771" s="236"/>
      <c r="N771" s="236"/>
      <c r="O771" s="236"/>
      <c r="P771" s="236"/>
      <c r="Q771" s="236"/>
      <c r="R771" s="236"/>
      <c r="S771" s="236"/>
      <c r="T771" s="236"/>
      <c r="U771" s="236"/>
      <c r="V771" s="236"/>
      <c r="W771" s="236"/>
      <c r="X771" s="236"/>
      <c r="Y771" s="236"/>
      <c r="Z771" s="236"/>
      <c r="AA771" s="236"/>
      <c r="AB771" s="236"/>
      <c r="AC771" s="236"/>
      <c r="AD771" s="236"/>
    </row>
    <row r="772" spans="1:30" ht="15.75" customHeight="1" x14ac:dyDescent="0.25">
      <c r="A772" s="236"/>
      <c r="B772" s="236"/>
      <c r="C772" s="236"/>
      <c r="D772" s="236"/>
      <c r="E772" s="236"/>
      <c r="F772" s="236"/>
      <c r="G772" s="237"/>
      <c r="H772" s="236"/>
      <c r="I772" s="236"/>
      <c r="J772" s="236"/>
      <c r="K772" s="236"/>
      <c r="L772" s="236"/>
      <c r="M772" s="236"/>
      <c r="N772" s="236"/>
      <c r="O772" s="236"/>
      <c r="P772" s="236"/>
      <c r="Q772" s="236"/>
      <c r="R772" s="236"/>
      <c r="S772" s="236"/>
      <c r="T772" s="236"/>
      <c r="U772" s="236"/>
      <c r="V772" s="236"/>
      <c r="W772" s="236"/>
      <c r="X772" s="236"/>
      <c r="Y772" s="236"/>
      <c r="Z772" s="236"/>
      <c r="AA772" s="236"/>
      <c r="AB772" s="236"/>
      <c r="AC772" s="236"/>
      <c r="AD772" s="236"/>
    </row>
    <row r="773" spans="1:30" ht="15.75" customHeight="1" x14ac:dyDescent="0.25">
      <c r="A773" s="236"/>
      <c r="B773" s="236"/>
      <c r="C773" s="236"/>
      <c r="D773" s="236"/>
      <c r="E773" s="236"/>
      <c r="F773" s="236"/>
      <c r="G773" s="237"/>
      <c r="H773" s="236"/>
      <c r="I773" s="236"/>
      <c r="J773" s="236"/>
      <c r="K773" s="236"/>
      <c r="L773" s="236"/>
      <c r="M773" s="236"/>
      <c r="N773" s="236"/>
      <c r="O773" s="236"/>
      <c r="P773" s="236"/>
      <c r="Q773" s="236"/>
      <c r="R773" s="236"/>
      <c r="S773" s="236"/>
      <c r="T773" s="236"/>
      <c r="U773" s="236"/>
      <c r="V773" s="236"/>
      <c r="W773" s="236"/>
      <c r="X773" s="236"/>
      <c r="Y773" s="236"/>
      <c r="Z773" s="236"/>
      <c r="AA773" s="236"/>
      <c r="AB773" s="236"/>
      <c r="AC773" s="236"/>
      <c r="AD773" s="236"/>
    </row>
    <row r="774" spans="1:30" ht="15.75" customHeight="1" x14ac:dyDescent="0.25">
      <c r="A774" s="236"/>
      <c r="B774" s="236"/>
      <c r="C774" s="236"/>
      <c r="D774" s="236"/>
      <c r="E774" s="236"/>
      <c r="F774" s="236"/>
      <c r="G774" s="237"/>
      <c r="H774" s="236"/>
      <c r="I774" s="236"/>
      <c r="J774" s="236"/>
      <c r="K774" s="236"/>
      <c r="L774" s="236"/>
      <c r="M774" s="236"/>
      <c r="N774" s="236"/>
      <c r="O774" s="236"/>
      <c r="P774" s="236"/>
      <c r="Q774" s="236"/>
      <c r="R774" s="236"/>
      <c r="S774" s="236"/>
      <c r="T774" s="236"/>
      <c r="U774" s="236"/>
      <c r="V774" s="236"/>
      <c r="W774" s="236"/>
      <c r="X774" s="236"/>
      <c r="Y774" s="236"/>
      <c r="Z774" s="236"/>
      <c r="AA774" s="236"/>
      <c r="AB774" s="236"/>
      <c r="AC774" s="236"/>
      <c r="AD774" s="236"/>
    </row>
    <row r="775" spans="1:30" ht="15.75" customHeight="1" x14ac:dyDescent="0.25">
      <c r="A775" s="236"/>
      <c r="B775" s="236"/>
      <c r="C775" s="236"/>
      <c r="D775" s="236"/>
      <c r="E775" s="236"/>
      <c r="F775" s="236"/>
      <c r="G775" s="237"/>
      <c r="H775" s="236"/>
      <c r="I775" s="236"/>
      <c r="J775" s="236"/>
      <c r="K775" s="236"/>
      <c r="L775" s="236"/>
      <c r="M775" s="236"/>
      <c r="N775" s="236"/>
      <c r="O775" s="236"/>
      <c r="P775" s="236"/>
      <c r="Q775" s="236"/>
      <c r="R775" s="236"/>
      <c r="S775" s="236"/>
      <c r="T775" s="236"/>
      <c r="U775" s="236"/>
      <c r="V775" s="236"/>
      <c r="W775" s="236"/>
      <c r="X775" s="236"/>
      <c r="Y775" s="236"/>
      <c r="Z775" s="236"/>
      <c r="AA775" s="236"/>
      <c r="AB775" s="236"/>
      <c r="AC775" s="236"/>
      <c r="AD775" s="236"/>
    </row>
    <row r="776" spans="1:30" ht="15.75" customHeight="1" x14ac:dyDescent="0.25">
      <c r="A776" s="236"/>
      <c r="B776" s="236"/>
      <c r="C776" s="236"/>
      <c r="D776" s="236"/>
      <c r="E776" s="236"/>
      <c r="F776" s="236"/>
      <c r="G776" s="237"/>
      <c r="H776" s="236"/>
      <c r="I776" s="236"/>
      <c r="J776" s="236"/>
      <c r="K776" s="236"/>
      <c r="L776" s="236"/>
      <c r="M776" s="236"/>
      <c r="N776" s="236"/>
      <c r="O776" s="236"/>
      <c r="P776" s="236"/>
      <c r="Q776" s="236"/>
      <c r="R776" s="236"/>
      <c r="S776" s="236"/>
      <c r="T776" s="236"/>
      <c r="U776" s="236"/>
      <c r="V776" s="236"/>
      <c r="W776" s="236"/>
      <c r="X776" s="236"/>
      <c r="Y776" s="236"/>
      <c r="Z776" s="236"/>
      <c r="AA776" s="236"/>
      <c r="AB776" s="236"/>
      <c r="AC776" s="236"/>
      <c r="AD776" s="236"/>
    </row>
    <row r="777" spans="1:30" ht="15.75" customHeight="1" x14ac:dyDescent="0.25">
      <c r="A777" s="236"/>
      <c r="B777" s="236"/>
      <c r="C777" s="236"/>
      <c r="D777" s="236"/>
      <c r="E777" s="236"/>
      <c r="F777" s="236"/>
      <c r="G777" s="237"/>
      <c r="H777" s="236"/>
      <c r="I777" s="236"/>
      <c r="J777" s="236"/>
      <c r="K777" s="236"/>
      <c r="L777" s="236"/>
      <c r="M777" s="236"/>
      <c r="N777" s="236"/>
      <c r="O777" s="236"/>
      <c r="P777" s="236"/>
      <c r="Q777" s="236"/>
      <c r="R777" s="236"/>
      <c r="S777" s="236"/>
      <c r="T777" s="236"/>
      <c r="U777" s="236"/>
      <c r="V777" s="236"/>
      <c r="W777" s="236"/>
      <c r="X777" s="236"/>
      <c r="Y777" s="236"/>
      <c r="Z777" s="236"/>
      <c r="AA777" s="236"/>
      <c r="AB777" s="236"/>
      <c r="AC777" s="236"/>
      <c r="AD777" s="236"/>
    </row>
    <row r="778" spans="1:30" ht="15.75" customHeight="1" x14ac:dyDescent="0.25">
      <c r="A778" s="236"/>
      <c r="B778" s="236"/>
      <c r="C778" s="236"/>
      <c r="D778" s="236"/>
      <c r="E778" s="236"/>
      <c r="F778" s="236"/>
      <c r="G778" s="237"/>
      <c r="H778" s="236"/>
      <c r="I778" s="236"/>
      <c r="J778" s="236"/>
      <c r="K778" s="236"/>
      <c r="L778" s="236"/>
      <c r="M778" s="236"/>
      <c r="N778" s="236"/>
      <c r="O778" s="236"/>
      <c r="P778" s="236"/>
      <c r="Q778" s="236"/>
      <c r="R778" s="236"/>
      <c r="S778" s="236"/>
      <c r="T778" s="236"/>
      <c r="U778" s="236"/>
      <c r="V778" s="236"/>
      <c r="W778" s="236"/>
      <c r="X778" s="236"/>
      <c r="Y778" s="236"/>
      <c r="Z778" s="236"/>
      <c r="AA778" s="236"/>
      <c r="AB778" s="236"/>
      <c r="AC778" s="236"/>
      <c r="AD778" s="236"/>
    </row>
    <row r="779" spans="1:30" ht="15.75" customHeight="1" x14ac:dyDescent="0.25">
      <c r="A779" s="236"/>
      <c r="B779" s="236"/>
      <c r="C779" s="236"/>
      <c r="D779" s="236"/>
      <c r="E779" s="236"/>
      <c r="F779" s="236"/>
      <c r="G779" s="237"/>
      <c r="H779" s="236"/>
      <c r="I779" s="236"/>
      <c r="J779" s="236"/>
      <c r="K779" s="236"/>
      <c r="L779" s="236"/>
      <c r="M779" s="236"/>
      <c r="N779" s="236"/>
      <c r="O779" s="236"/>
      <c r="P779" s="236"/>
      <c r="Q779" s="236"/>
      <c r="R779" s="236"/>
      <c r="S779" s="236"/>
      <c r="T779" s="236"/>
      <c r="U779" s="236"/>
      <c r="V779" s="236"/>
      <c r="W779" s="236"/>
      <c r="X779" s="236"/>
      <c r="Y779" s="236"/>
      <c r="Z779" s="236"/>
      <c r="AA779" s="236"/>
      <c r="AB779" s="236"/>
      <c r="AC779" s="236"/>
      <c r="AD779" s="236"/>
    </row>
    <row r="780" spans="1:30" ht="15.75" customHeight="1" x14ac:dyDescent="0.25">
      <c r="A780" s="236"/>
      <c r="B780" s="236"/>
      <c r="C780" s="236"/>
      <c r="D780" s="236"/>
      <c r="E780" s="236"/>
      <c r="F780" s="236"/>
      <c r="G780" s="237"/>
      <c r="H780" s="236"/>
      <c r="I780" s="236"/>
      <c r="J780" s="236"/>
      <c r="K780" s="236"/>
      <c r="L780" s="236"/>
      <c r="M780" s="236"/>
      <c r="N780" s="236"/>
      <c r="O780" s="236"/>
      <c r="P780" s="236"/>
      <c r="Q780" s="236"/>
      <c r="R780" s="236"/>
      <c r="S780" s="236"/>
      <c r="T780" s="236"/>
      <c r="U780" s="236"/>
      <c r="V780" s="236"/>
      <c r="W780" s="236"/>
      <c r="X780" s="236"/>
      <c r="Y780" s="236"/>
      <c r="Z780" s="236"/>
      <c r="AA780" s="236"/>
      <c r="AB780" s="236"/>
      <c r="AC780" s="236"/>
      <c r="AD780" s="236"/>
    </row>
    <row r="781" spans="1:30" ht="15.75" customHeight="1" x14ac:dyDescent="0.25">
      <c r="A781" s="236"/>
      <c r="B781" s="236"/>
      <c r="C781" s="236"/>
      <c r="D781" s="236"/>
      <c r="E781" s="236"/>
      <c r="F781" s="236"/>
      <c r="G781" s="237"/>
      <c r="H781" s="236"/>
      <c r="I781" s="236"/>
      <c r="J781" s="236"/>
      <c r="K781" s="236"/>
      <c r="L781" s="236"/>
      <c r="M781" s="236"/>
      <c r="N781" s="236"/>
      <c r="O781" s="236"/>
      <c r="P781" s="236"/>
      <c r="Q781" s="236"/>
      <c r="R781" s="236"/>
      <c r="S781" s="236"/>
      <c r="T781" s="236"/>
      <c r="U781" s="236"/>
      <c r="V781" s="236"/>
      <c r="W781" s="236"/>
      <c r="X781" s="236"/>
      <c r="Y781" s="236"/>
      <c r="Z781" s="236"/>
      <c r="AA781" s="236"/>
      <c r="AB781" s="236"/>
      <c r="AC781" s="236"/>
      <c r="AD781" s="236"/>
    </row>
    <row r="782" spans="1:30" ht="15.75" customHeight="1" x14ac:dyDescent="0.25">
      <c r="A782" s="236"/>
      <c r="B782" s="236"/>
      <c r="C782" s="236"/>
      <c r="D782" s="236"/>
      <c r="E782" s="236"/>
      <c r="F782" s="236"/>
      <c r="G782" s="237"/>
      <c r="H782" s="236"/>
      <c r="I782" s="236"/>
      <c r="J782" s="236"/>
      <c r="K782" s="236"/>
      <c r="L782" s="236"/>
      <c r="M782" s="236"/>
      <c r="N782" s="236"/>
      <c r="O782" s="236"/>
      <c r="P782" s="236"/>
      <c r="Q782" s="236"/>
      <c r="R782" s="236"/>
      <c r="S782" s="236"/>
      <c r="T782" s="236"/>
      <c r="U782" s="236"/>
      <c r="V782" s="236"/>
      <c r="W782" s="236"/>
      <c r="X782" s="236"/>
      <c r="Y782" s="236"/>
      <c r="Z782" s="236"/>
      <c r="AA782" s="236"/>
      <c r="AB782" s="236"/>
      <c r="AC782" s="236"/>
      <c r="AD782" s="236"/>
    </row>
    <row r="783" spans="1:30" ht="15.75" customHeight="1" x14ac:dyDescent="0.25">
      <c r="A783" s="236"/>
      <c r="B783" s="236"/>
      <c r="C783" s="236"/>
      <c r="D783" s="236"/>
      <c r="E783" s="236"/>
      <c r="F783" s="236"/>
      <c r="G783" s="237"/>
      <c r="H783" s="236"/>
      <c r="I783" s="236"/>
      <c r="J783" s="236"/>
      <c r="K783" s="236"/>
      <c r="L783" s="236"/>
      <c r="M783" s="236"/>
      <c r="N783" s="236"/>
      <c r="O783" s="236"/>
      <c r="P783" s="236"/>
      <c r="Q783" s="236"/>
      <c r="R783" s="236"/>
      <c r="S783" s="236"/>
      <c r="T783" s="236"/>
      <c r="U783" s="236"/>
      <c r="V783" s="236"/>
      <c r="W783" s="236"/>
      <c r="X783" s="236"/>
      <c r="Y783" s="236"/>
      <c r="Z783" s="236"/>
      <c r="AA783" s="236"/>
      <c r="AB783" s="236"/>
      <c r="AC783" s="236"/>
      <c r="AD783" s="236"/>
    </row>
    <row r="784" spans="1:30" ht="15.75" customHeight="1" x14ac:dyDescent="0.25">
      <c r="A784" s="236"/>
      <c r="B784" s="236"/>
      <c r="C784" s="236"/>
      <c r="D784" s="236"/>
      <c r="E784" s="236"/>
      <c r="F784" s="236"/>
      <c r="G784" s="237"/>
      <c r="H784" s="236"/>
      <c r="I784" s="236"/>
      <c r="J784" s="236"/>
      <c r="K784" s="236"/>
      <c r="L784" s="236"/>
      <c r="M784" s="236"/>
      <c r="N784" s="236"/>
      <c r="O784" s="236"/>
      <c r="P784" s="236"/>
      <c r="Q784" s="236"/>
      <c r="R784" s="236"/>
      <c r="S784" s="236"/>
      <c r="T784" s="236"/>
      <c r="U784" s="236"/>
      <c r="V784" s="236"/>
      <c r="W784" s="236"/>
      <c r="X784" s="236"/>
      <c r="Y784" s="236"/>
      <c r="Z784" s="236"/>
      <c r="AA784" s="236"/>
      <c r="AB784" s="236"/>
      <c r="AC784" s="236"/>
      <c r="AD784" s="236"/>
    </row>
    <row r="785" spans="1:30" ht="15.75" customHeight="1" x14ac:dyDescent="0.25">
      <c r="A785" s="236"/>
      <c r="B785" s="236"/>
      <c r="C785" s="236"/>
      <c r="D785" s="236"/>
      <c r="E785" s="236"/>
      <c r="F785" s="236"/>
      <c r="G785" s="237"/>
      <c r="H785" s="236"/>
      <c r="I785" s="236"/>
      <c r="J785" s="236"/>
      <c r="K785" s="236"/>
      <c r="L785" s="236"/>
      <c r="M785" s="236"/>
      <c r="N785" s="236"/>
      <c r="O785" s="236"/>
      <c r="P785" s="236"/>
      <c r="Q785" s="236"/>
      <c r="R785" s="236"/>
      <c r="S785" s="236"/>
      <c r="T785" s="236"/>
      <c r="U785" s="236"/>
      <c r="V785" s="236"/>
      <c r="W785" s="236"/>
      <c r="X785" s="236"/>
      <c r="Y785" s="236"/>
      <c r="Z785" s="236"/>
      <c r="AA785" s="236"/>
      <c r="AB785" s="236"/>
      <c r="AC785" s="236"/>
      <c r="AD785" s="236"/>
    </row>
    <row r="786" spans="1:30" ht="15.75" customHeight="1" x14ac:dyDescent="0.25">
      <c r="A786" s="236"/>
      <c r="B786" s="236"/>
      <c r="C786" s="236"/>
      <c r="D786" s="236"/>
      <c r="E786" s="236"/>
      <c r="F786" s="236"/>
      <c r="G786" s="237"/>
      <c r="H786" s="236"/>
      <c r="I786" s="236"/>
      <c r="J786" s="236"/>
      <c r="K786" s="236"/>
      <c r="L786" s="236"/>
      <c r="M786" s="236"/>
      <c r="N786" s="236"/>
      <c r="O786" s="236"/>
      <c r="P786" s="236"/>
      <c r="Q786" s="236"/>
      <c r="R786" s="236"/>
      <c r="S786" s="236"/>
      <c r="T786" s="236"/>
      <c r="U786" s="236"/>
      <c r="V786" s="236"/>
      <c r="W786" s="236"/>
      <c r="X786" s="236"/>
      <c r="Y786" s="236"/>
      <c r="Z786" s="236"/>
      <c r="AA786" s="236"/>
      <c r="AB786" s="236"/>
      <c r="AC786" s="236"/>
      <c r="AD786" s="236"/>
    </row>
    <row r="787" spans="1:30" ht="15.75" customHeight="1" x14ac:dyDescent="0.25">
      <c r="A787" s="236"/>
      <c r="B787" s="236"/>
      <c r="C787" s="236"/>
      <c r="D787" s="236"/>
      <c r="E787" s="236"/>
      <c r="F787" s="236"/>
      <c r="G787" s="237"/>
      <c r="H787" s="236"/>
      <c r="I787" s="236"/>
      <c r="J787" s="236"/>
      <c r="K787" s="236"/>
      <c r="L787" s="236"/>
      <c r="M787" s="236"/>
      <c r="N787" s="236"/>
      <c r="O787" s="236"/>
      <c r="P787" s="236"/>
      <c r="Q787" s="236"/>
      <c r="R787" s="236"/>
      <c r="S787" s="236"/>
      <c r="T787" s="236"/>
      <c r="U787" s="236"/>
      <c r="V787" s="236"/>
      <c r="W787" s="236"/>
      <c r="X787" s="236"/>
      <c r="Y787" s="236"/>
      <c r="Z787" s="236"/>
      <c r="AA787" s="236"/>
      <c r="AB787" s="236"/>
      <c r="AC787" s="236"/>
      <c r="AD787" s="236"/>
    </row>
    <row r="788" spans="1:30" ht="15.75" customHeight="1" x14ac:dyDescent="0.25">
      <c r="A788" s="236"/>
      <c r="B788" s="236"/>
      <c r="C788" s="236"/>
      <c r="D788" s="236"/>
      <c r="E788" s="236"/>
      <c r="F788" s="236"/>
      <c r="G788" s="237"/>
      <c r="H788" s="236"/>
      <c r="I788" s="236"/>
      <c r="J788" s="236"/>
      <c r="K788" s="236"/>
      <c r="L788" s="236"/>
      <c r="M788" s="236"/>
      <c r="N788" s="236"/>
      <c r="O788" s="236"/>
      <c r="P788" s="236"/>
      <c r="Q788" s="236"/>
      <c r="R788" s="236"/>
      <c r="S788" s="236"/>
      <c r="T788" s="236"/>
      <c r="U788" s="236"/>
      <c r="V788" s="236"/>
      <c r="W788" s="236"/>
      <c r="X788" s="236"/>
      <c r="Y788" s="236"/>
      <c r="Z788" s="236"/>
      <c r="AA788" s="236"/>
      <c r="AB788" s="236"/>
      <c r="AC788" s="236"/>
      <c r="AD788" s="236"/>
    </row>
    <row r="789" spans="1:30" ht="15.75" customHeight="1" x14ac:dyDescent="0.25">
      <c r="A789" s="236"/>
      <c r="B789" s="236"/>
      <c r="C789" s="236"/>
      <c r="D789" s="236"/>
      <c r="E789" s="236"/>
      <c r="F789" s="236"/>
      <c r="G789" s="237"/>
      <c r="H789" s="236"/>
      <c r="I789" s="236"/>
      <c r="J789" s="236"/>
      <c r="K789" s="236"/>
      <c r="L789" s="236"/>
      <c r="M789" s="236"/>
      <c r="N789" s="236"/>
      <c r="O789" s="236"/>
      <c r="P789" s="236"/>
      <c r="Q789" s="236"/>
      <c r="R789" s="236"/>
      <c r="S789" s="236"/>
      <c r="T789" s="236"/>
      <c r="U789" s="236"/>
      <c r="V789" s="236"/>
      <c r="W789" s="236"/>
      <c r="X789" s="236"/>
      <c r="Y789" s="236"/>
      <c r="Z789" s="236"/>
      <c r="AA789" s="236"/>
      <c r="AB789" s="236"/>
      <c r="AC789" s="236"/>
      <c r="AD789" s="236"/>
    </row>
    <row r="790" spans="1:30" ht="15.75" customHeight="1" x14ac:dyDescent="0.25">
      <c r="A790" s="236"/>
      <c r="B790" s="236"/>
      <c r="C790" s="236"/>
      <c r="D790" s="236"/>
      <c r="E790" s="236"/>
      <c r="F790" s="236"/>
      <c r="G790" s="237"/>
      <c r="H790" s="236"/>
      <c r="I790" s="236"/>
      <c r="J790" s="236"/>
      <c r="K790" s="236"/>
      <c r="L790" s="236"/>
      <c r="M790" s="236"/>
      <c r="N790" s="236"/>
      <c r="O790" s="236"/>
      <c r="P790" s="236"/>
      <c r="Q790" s="236"/>
      <c r="R790" s="236"/>
      <c r="S790" s="236"/>
      <c r="T790" s="236"/>
      <c r="U790" s="236"/>
      <c r="V790" s="236"/>
      <c r="W790" s="236"/>
      <c r="X790" s="236"/>
      <c r="Y790" s="236"/>
      <c r="Z790" s="236"/>
      <c r="AA790" s="236"/>
      <c r="AB790" s="236"/>
      <c r="AC790" s="236"/>
      <c r="AD790" s="236"/>
    </row>
    <row r="791" spans="1:30" ht="15.75" customHeight="1" x14ac:dyDescent="0.25">
      <c r="A791" s="236"/>
      <c r="B791" s="236"/>
      <c r="C791" s="236"/>
      <c r="D791" s="236"/>
      <c r="E791" s="236"/>
      <c r="F791" s="236"/>
      <c r="G791" s="237"/>
      <c r="H791" s="236"/>
      <c r="I791" s="236"/>
      <c r="J791" s="236"/>
      <c r="K791" s="236"/>
      <c r="L791" s="236"/>
      <c r="M791" s="236"/>
      <c r="N791" s="236"/>
      <c r="O791" s="236"/>
      <c r="P791" s="236"/>
      <c r="Q791" s="236"/>
      <c r="R791" s="236"/>
      <c r="S791" s="236"/>
      <c r="T791" s="236"/>
      <c r="U791" s="236"/>
      <c r="V791" s="236"/>
      <c r="W791" s="236"/>
      <c r="X791" s="236"/>
      <c r="Y791" s="236"/>
      <c r="Z791" s="236"/>
      <c r="AA791" s="236"/>
      <c r="AB791" s="236"/>
      <c r="AC791" s="236"/>
      <c r="AD791" s="236"/>
    </row>
    <row r="792" spans="1:30" ht="15.75" customHeight="1" x14ac:dyDescent="0.25">
      <c r="A792" s="236"/>
      <c r="B792" s="236"/>
      <c r="C792" s="236"/>
      <c r="D792" s="236"/>
      <c r="E792" s="236"/>
      <c r="F792" s="236"/>
      <c r="G792" s="237"/>
      <c r="H792" s="236"/>
      <c r="I792" s="236"/>
      <c r="J792" s="236"/>
      <c r="K792" s="236"/>
      <c r="L792" s="236"/>
      <c r="M792" s="236"/>
      <c r="N792" s="236"/>
      <c r="O792" s="236"/>
      <c r="P792" s="236"/>
      <c r="Q792" s="236"/>
      <c r="R792" s="236"/>
      <c r="S792" s="236"/>
      <c r="T792" s="236"/>
      <c r="U792" s="236"/>
      <c r="V792" s="236"/>
      <c r="W792" s="236"/>
      <c r="X792" s="236"/>
      <c r="Y792" s="236"/>
      <c r="Z792" s="236"/>
      <c r="AA792" s="236"/>
      <c r="AB792" s="236"/>
      <c r="AC792" s="236"/>
      <c r="AD792" s="236"/>
    </row>
    <row r="793" spans="1:30" ht="15.75" customHeight="1" x14ac:dyDescent="0.25">
      <c r="A793" s="236"/>
      <c r="B793" s="236"/>
      <c r="C793" s="236"/>
      <c r="D793" s="236"/>
      <c r="E793" s="236"/>
      <c r="F793" s="236"/>
      <c r="G793" s="237"/>
      <c r="H793" s="236"/>
      <c r="I793" s="236"/>
      <c r="J793" s="236"/>
      <c r="K793" s="236"/>
      <c r="L793" s="236"/>
      <c r="M793" s="236"/>
      <c r="N793" s="236"/>
      <c r="O793" s="236"/>
      <c r="P793" s="236"/>
      <c r="Q793" s="236"/>
      <c r="R793" s="236"/>
      <c r="S793" s="236"/>
      <c r="T793" s="236"/>
      <c r="U793" s="236"/>
      <c r="V793" s="236"/>
      <c r="W793" s="236"/>
      <c r="X793" s="236"/>
      <c r="Y793" s="236"/>
      <c r="Z793" s="236"/>
      <c r="AA793" s="236"/>
      <c r="AB793" s="236"/>
      <c r="AC793" s="236"/>
      <c r="AD793" s="236"/>
    </row>
    <row r="794" spans="1:30" ht="15.75" customHeight="1" x14ac:dyDescent="0.25">
      <c r="A794" s="236"/>
      <c r="B794" s="236"/>
      <c r="C794" s="236"/>
      <c r="D794" s="236"/>
      <c r="E794" s="236"/>
      <c r="F794" s="236"/>
      <c r="G794" s="237"/>
      <c r="H794" s="236"/>
      <c r="I794" s="236"/>
      <c r="J794" s="236"/>
      <c r="K794" s="236"/>
      <c r="L794" s="236"/>
      <c r="M794" s="236"/>
      <c r="N794" s="236"/>
      <c r="O794" s="236"/>
      <c r="P794" s="236"/>
      <c r="Q794" s="236"/>
      <c r="R794" s="236"/>
      <c r="S794" s="236"/>
      <c r="T794" s="236"/>
      <c r="U794" s="236"/>
      <c r="V794" s="236"/>
      <c r="W794" s="236"/>
      <c r="X794" s="236"/>
      <c r="Y794" s="236"/>
      <c r="Z794" s="236"/>
      <c r="AA794" s="236"/>
      <c r="AB794" s="236"/>
      <c r="AC794" s="236"/>
      <c r="AD794" s="236"/>
    </row>
    <row r="795" spans="1:30" ht="15.75" customHeight="1" x14ac:dyDescent="0.25">
      <c r="A795" s="236"/>
      <c r="B795" s="236"/>
      <c r="C795" s="236"/>
      <c r="D795" s="236"/>
      <c r="E795" s="236"/>
      <c r="F795" s="236"/>
      <c r="G795" s="237"/>
      <c r="H795" s="236"/>
      <c r="I795" s="236"/>
      <c r="J795" s="236"/>
      <c r="K795" s="236"/>
      <c r="L795" s="236"/>
      <c r="M795" s="236"/>
      <c r="N795" s="236"/>
      <c r="O795" s="236"/>
      <c r="P795" s="236"/>
      <c r="Q795" s="236"/>
      <c r="R795" s="236"/>
      <c r="S795" s="236"/>
      <c r="T795" s="236"/>
      <c r="U795" s="236"/>
      <c r="V795" s="236"/>
      <c r="W795" s="236"/>
      <c r="X795" s="236"/>
      <c r="Y795" s="236"/>
      <c r="Z795" s="236"/>
      <c r="AA795" s="236"/>
      <c r="AB795" s="236"/>
      <c r="AC795" s="236"/>
      <c r="AD795" s="236"/>
    </row>
    <row r="796" spans="1:30" ht="15.75" customHeight="1" x14ac:dyDescent="0.25">
      <c r="A796" s="236"/>
      <c r="B796" s="236"/>
      <c r="C796" s="236"/>
      <c r="D796" s="236"/>
      <c r="E796" s="236"/>
      <c r="F796" s="236"/>
      <c r="G796" s="237"/>
      <c r="H796" s="236"/>
      <c r="I796" s="236"/>
      <c r="J796" s="236"/>
      <c r="K796" s="236"/>
      <c r="L796" s="236"/>
      <c r="M796" s="236"/>
      <c r="N796" s="236"/>
      <c r="O796" s="236"/>
      <c r="P796" s="236"/>
      <c r="Q796" s="236"/>
      <c r="R796" s="236"/>
      <c r="S796" s="236"/>
      <c r="T796" s="236"/>
      <c r="U796" s="236"/>
      <c r="V796" s="236"/>
      <c r="W796" s="236"/>
      <c r="X796" s="236"/>
      <c r="Y796" s="236"/>
      <c r="Z796" s="236"/>
      <c r="AA796" s="236"/>
      <c r="AB796" s="236"/>
      <c r="AC796" s="236"/>
      <c r="AD796" s="236"/>
    </row>
    <row r="797" spans="1:30" ht="15.75" customHeight="1" x14ac:dyDescent="0.25">
      <c r="A797" s="236"/>
      <c r="B797" s="236"/>
      <c r="C797" s="236"/>
      <c r="D797" s="236"/>
      <c r="E797" s="236"/>
      <c r="F797" s="236"/>
      <c r="G797" s="237"/>
      <c r="H797" s="236"/>
      <c r="I797" s="236"/>
      <c r="J797" s="236"/>
      <c r="K797" s="236"/>
      <c r="L797" s="236"/>
      <c r="M797" s="236"/>
      <c r="N797" s="236"/>
      <c r="O797" s="236"/>
      <c r="P797" s="236"/>
      <c r="Q797" s="236"/>
      <c r="R797" s="236"/>
      <c r="S797" s="236"/>
      <c r="T797" s="236"/>
      <c r="U797" s="236"/>
      <c r="V797" s="236"/>
      <c r="W797" s="236"/>
      <c r="X797" s="236"/>
      <c r="Y797" s="236"/>
      <c r="Z797" s="236"/>
      <c r="AA797" s="236"/>
      <c r="AB797" s="236"/>
      <c r="AC797" s="236"/>
      <c r="AD797" s="236"/>
    </row>
    <row r="798" spans="1:30" ht="15.75" customHeight="1" x14ac:dyDescent="0.25">
      <c r="A798" s="236"/>
      <c r="B798" s="236"/>
      <c r="C798" s="236"/>
      <c r="D798" s="236"/>
      <c r="E798" s="236"/>
      <c r="F798" s="236"/>
      <c r="G798" s="237"/>
      <c r="H798" s="236"/>
      <c r="I798" s="236"/>
      <c r="J798" s="236"/>
      <c r="K798" s="236"/>
      <c r="L798" s="236"/>
      <c r="M798" s="236"/>
      <c r="N798" s="236"/>
      <c r="O798" s="236"/>
      <c r="P798" s="236"/>
      <c r="Q798" s="236"/>
      <c r="R798" s="236"/>
      <c r="S798" s="236"/>
      <c r="T798" s="236"/>
      <c r="U798" s="236"/>
      <c r="V798" s="236"/>
      <c r="W798" s="236"/>
      <c r="X798" s="236"/>
      <c r="Y798" s="236"/>
      <c r="Z798" s="236"/>
      <c r="AA798" s="236"/>
      <c r="AB798" s="236"/>
      <c r="AC798" s="236"/>
      <c r="AD798" s="236"/>
    </row>
    <row r="799" spans="1:30" ht="15.75" customHeight="1" x14ac:dyDescent="0.25">
      <c r="A799" s="236"/>
      <c r="B799" s="236"/>
      <c r="C799" s="236"/>
      <c r="D799" s="236"/>
      <c r="E799" s="236"/>
      <c r="F799" s="236"/>
      <c r="G799" s="237"/>
      <c r="H799" s="236"/>
      <c r="I799" s="236"/>
      <c r="J799" s="236"/>
      <c r="K799" s="236"/>
      <c r="L799" s="236"/>
      <c r="M799" s="236"/>
      <c r="N799" s="236"/>
      <c r="O799" s="236"/>
      <c r="P799" s="236"/>
      <c r="Q799" s="236"/>
      <c r="R799" s="236"/>
      <c r="S799" s="236"/>
      <c r="T799" s="236"/>
      <c r="U799" s="236"/>
      <c r="V799" s="236"/>
      <c r="W799" s="236"/>
      <c r="X799" s="236"/>
      <c r="Y799" s="236"/>
      <c r="Z799" s="236"/>
      <c r="AA799" s="236"/>
      <c r="AB799" s="236"/>
      <c r="AC799" s="236"/>
      <c r="AD799" s="236"/>
    </row>
    <row r="800" spans="1:30" ht="15.75" customHeight="1" x14ac:dyDescent="0.25">
      <c r="A800" s="236"/>
      <c r="B800" s="236"/>
      <c r="C800" s="236"/>
      <c r="D800" s="236"/>
      <c r="E800" s="236"/>
      <c r="F800" s="236"/>
      <c r="G800" s="237"/>
      <c r="H800" s="236"/>
      <c r="I800" s="236"/>
      <c r="J800" s="236"/>
      <c r="K800" s="236"/>
      <c r="L800" s="236"/>
      <c r="M800" s="236"/>
      <c r="N800" s="236"/>
      <c r="O800" s="236"/>
      <c r="P800" s="236"/>
      <c r="Q800" s="236"/>
      <c r="R800" s="236"/>
      <c r="S800" s="236"/>
      <c r="T800" s="236"/>
      <c r="U800" s="236"/>
      <c r="V800" s="236"/>
      <c r="W800" s="236"/>
      <c r="X800" s="236"/>
      <c r="Y800" s="236"/>
      <c r="Z800" s="236"/>
      <c r="AA800" s="236"/>
      <c r="AB800" s="236"/>
      <c r="AC800" s="236"/>
      <c r="AD800" s="236"/>
    </row>
    <row r="801" spans="1:30" ht="15.75" customHeight="1" x14ac:dyDescent="0.25">
      <c r="A801" s="236"/>
      <c r="B801" s="236"/>
      <c r="C801" s="236"/>
      <c r="D801" s="236"/>
      <c r="E801" s="236"/>
      <c r="F801" s="236"/>
      <c r="G801" s="237"/>
      <c r="H801" s="236"/>
      <c r="I801" s="236"/>
      <c r="J801" s="236"/>
      <c r="K801" s="236"/>
      <c r="L801" s="236"/>
      <c r="M801" s="236"/>
      <c r="N801" s="236"/>
      <c r="O801" s="236"/>
      <c r="P801" s="236"/>
      <c r="Q801" s="236"/>
      <c r="R801" s="236"/>
      <c r="S801" s="236"/>
      <c r="T801" s="236"/>
      <c r="U801" s="236"/>
      <c r="V801" s="236"/>
      <c r="W801" s="236"/>
      <c r="X801" s="236"/>
      <c r="Y801" s="236"/>
      <c r="Z801" s="236"/>
      <c r="AA801" s="236"/>
      <c r="AB801" s="236"/>
      <c r="AC801" s="236"/>
      <c r="AD801" s="236"/>
    </row>
    <row r="802" spans="1:30" ht="15.75" customHeight="1" x14ac:dyDescent="0.25">
      <c r="A802" s="236"/>
      <c r="B802" s="236"/>
      <c r="C802" s="236"/>
      <c r="D802" s="236"/>
      <c r="E802" s="236"/>
      <c r="F802" s="236"/>
      <c r="G802" s="237"/>
      <c r="H802" s="236"/>
      <c r="I802" s="236"/>
      <c r="J802" s="236"/>
      <c r="K802" s="236"/>
      <c r="L802" s="236"/>
      <c r="M802" s="236"/>
      <c r="N802" s="236"/>
      <c r="O802" s="236"/>
      <c r="P802" s="236"/>
      <c r="Q802" s="236"/>
      <c r="R802" s="236"/>
      <c r="S802" s="236"/>
      <c r="T802" s="236"/>
      <c r="U802" s="236"/>
      <c r="V802" s="236"/>
      <c r="W802" s="236"/>
      <c r="X802" s="236"/>
      <c r="Y802" s="236"/>
      <c r="Z802" s="236"/>
      <c r="AA802" s="236"/>
      <c r="AB802" s="236"/>
      <c r="AC802" s="236"/>
      <c r="AD802" s="236"/>
    </row>
    <row r="803" spans="1:30" ht="15.75" customHeight="1" x14ac:dyDescent="0.25">
      <c r="A803" s="236"/>
      <c r="B803" s="236"/>
      <c r="C803" s="236"/>
      <c r="D803" s="236"/>
      <c r="E803" s="236"/>
      <c r="F803" s="236"/>
      <c r="G803" s="237"/>
      <c r="H803" s="236"/>
      <c r="I803" s="236"/>
      <c r="J803" s="236"/>
      <c r="K803" s="236"/>
      <c r="L803" s="236"/>
      <c r="M803" s="236"/>
      <c r="N803" s="236"/>
      <c r="O803" s="236"/>
      <c r="P803" s="236"/>
      <c r="Q803" s="236"/>
      <c r="R803" s="236"/>
      <c r="S803" s="236"/>
      <c r="T803" s="236"/>
      <c r="U803" s="236"/>
      <c r="V803" s="236"/>
      <c r="W803" s="236"/>
      <c r="X803" s="236"/>
      <c r="Y803" s="236"/>
      <c r="Z803" s="236"/>
      <c r="AA803" s="236"/>
      <c r="AB803" s="236"/>
      <c r="AC803" s="236"/>
      <c r="AD803" s="236"/>
    </row>
    <row r="804" spans="1:30" ht="15.75" customHeight="1" x14ac:dyDescent="0.25">
      <c r="A804" s="236"/>
      <c r="B804" s="236"/>
      <c r="C804" s="236"/>
      <c r="D804" s="236"/>
      <c r="E804" s="236"/>
      <c r="F804" s="236"/>
      <c r="G804" s="237"/>
      <c r="H804" s="236"/>
      <c r="I804" s="236"/>
      <c r="J804" s="236"/>
      <c r="K804" s="236"/>
      <c r="L804" s="236"/>
      <c r="M804" s="236"/>
      <c r="N804" s="236"/>
      <c r="O804" s="236"/>
      <c r="P804" s="236"/>
      <c r="Q804" s="236"/>
      <c r="R804" s="236"/>
      <c r="S804" s="236"/>
      <c r="T804" s="236"/>
      <c r="U804" s="236"/>
      <c r="V804" s="236"/>
      <c r="W804" s="236"/>
      <c r="X804" s="236"/>
      <c r="Y804" s="236"/>
      <c r="Z804" s="236"/>
      <c r="AA804" s="236"/>
      <c r="AB804" s="236"/>
      <c r="AC804" s="236"/>
      <c r="AD804" s="236"/>
    </row>
    <row r="805" spans="1:30" ht="15.75" customHeight="1" x14ac:dyDescent="0.25">
      <c r="A805" s="236"/>
      <c r="B805" s="236"/>
      <c r="C805" s="236"/>
      <c r="D805" s="236"/>
      <c r="E805" s="236"/>
      <c r="F805" s="236"/>
      <c r="G805" s="237"/>
      <c r="H805" s="236"/>
      <c r="I805" s="236"/>
      <c r="J805" s="236"/>
      <c r="K805" s="236"/>
      <c r="L805" s="236"/>
      <c r="M805" s="236"/>
      <c r="N805" s="236"/>
      <c r="O805" s="236"/>
      <c r="P805" s="236"/>
      <c r="Q805" s="236"/>
      <c r="R805" s="236"/>
      <c r="S805" s="236"/>
      <c r="T805" s="236"/>
      <c r="U805" s="236"/>
      <c r="V805" s="236"/>
      <c r="W805" s="236"/>
      <c r="X805" s="236"/>
      <c r="Y805" s="236"/>
      <c r="Z805" s="236"/>
      <c r="AA805" s="236"/>
      <c r="AB805" s="236"/>
      <c r="AC805" s="236"/>
      <c r="AD805" s="236"/>
    </row>
    <row r="806" spans="1:30" ht="15.75" customHeight="1" x14ac:dyDescent="0.25">
      <c r="A806" s="236"/>
      <c r="B806" s="236"/>
      <c r="C806" s="236"/>
      <c r="D806" s="236"/>
      <c r="E806" s="236"/>
      <c r="F806" s="236"/>
      <c r="G806" s="237"/>
      <c r="H806" s="236"/>
      <c r="I806" s="236"/>
      <c r="J806" s="236"/>
      <c r="K806" s="236"/>
      <c r="L806" s="236"/>
      <c r="M806" s="236"/>
      <c r="N806" s="236"/>
      <c r="O806" s="236"/>
      <c r="P806" s="236"/>
      <c r="Q806" s="236"/>
      <c r="R806" s="236"/>
      <c r="S806" s="236"/>
      <c r="T806" s="236"/>
      <c r="U806" s="236"/>
      <c r="V806" s="236"/>
      <c r="W806" s="236"/>
      <c r="X806" s="236"/>
      <c r="Y806" s="236"/>
      <c r="Z806" s="236"/>
      <c r="AA806" s="236"/>
      <c r="AB806" s="236"/>
      <c r="AC806" s="236"/>
      <c r="AD806" s="236"/>
    </row>
    <row r="807" spans="1:30" ht="15.75" customHeight="1" x14ac:dyDescent="0.25">
      <c r="A807" s="236"/>
      <c r="B807" s="236"/>
      <c r="C807" s="236"/>
      <c r="D807" s="236"/>
      <c r="E807" s="236"/>
      <c r="F807" s="236"/>
      <c r="G807" s="237"/>
      <c r="H807" s="236"/>
      <c r="I807" s="236"/>
      <c r="J807" s="236"/>
      <c r="K807" s="236"/>
      <c r="L807" s="236"/>
      <c r="M807" s="236"/>
      <c r="N807" s="236"/>
      <c r="O807" s="236"/>
      <c r="P807" s="236"/>
      <c r="Q807" s="236"/>
      <c r="R807" s="236"/>
      <c r="S807" s="236"/>
      <c r="T807" s="236"/>
      <c r="U807" s="236"/>
      <c r="V807" s="236"/>
      <c r="W807" s="236"/>
      <c r="X807" s="236"/>
      <c r="Y807" s="236"/>
      <c r="Z807" s="236"/>
      <c r="AA807" s="236"/>
      <c r="AB807" s="236"/>
      <c r="AC807" s="236"/>
      <c r="AD807" s="236"/>
    </row>
    <row r="808" spans="1:30" ht="15.75" customHeight="1" x14ac:dyDescent="0.25">
      <c r="A808" s="236"/>
      <c r="B808" s="236"/>
      <c r="C808" s="236"/>
      <c r="D808" s="236"/>
      <c r="E808" s="236"/>
      <c r="F808" s="236"/>
      <c r="G808" s="237"/>
      <c r="H808" s="236"/>
      <c r="I808" s="236"/>
      <c r="J808" s="236"/>
      <c r="K808" s="236"/>
      <c r="L808" s="236"/>
      <c r="M808" s="236"/>
      <c r="N808" s="236"/>
      <c r="O808" s="236"/>
      <c r="P808" s="236"/>
      <c r="Q808" s="236"/>
      <c r="R808" s="236"/>
      <c r="S808" s="236"/>
      <c r="T808" s="236"/>
      <c r="U808" s="236"/>
      <c r="V808" s="236"/>
      <c r="W808" s="236"/>
      <c r="X808" s="236"/>
      <c r="Y808" s="236"/>
      <c r="Z808" s="236"/>
      <c r="AA808" s="236"/>
      <c r="AB808" s="236"/>
      <c r="AC808" s="236"/>
      <c r="AD808" s="236"/>
    </row>
    <row r="809" spans="1:30" ht="15.75" customHeight="1" x14ac:dyDescent="0.25">
      <c r="A809" s="236"/>
      <c r="B809" s="236"/>
      <c r="C809" s="236"/>
      <c r="D809" s="236"/>
      <c r="E809" s="236"/>
      <c r="F809" s="236"/>
      <c r="G809" s="237"/>
      <c r="H809" s="236"/>
      <c r="I809" s="236"/>
      <c r="J809" s="236"/>
      <c r="K809" s="236"/>
      <c r="L809" s="236"/>
      <c r="M809" s="236"/>
      <c r="N809" s="236"/>
      <c r="O809" s="236"/>
      <c r="P809" s="236"/>
      <c r="Q809" s="236"/>
      <c r="R809" s="236"/>
      <c r="S809" s="236"/>
      <c r="T809" s="236"/>
      <c r="U809" s="236"/>
      <c r="V809" s="236"/>
      <c r="W809" s="236"/>
      <c r="X809" s="236"/>
      <c r="Y809" s="236"/>
      <c r="Z809" s="236"/>
      <c r="AA809" s="236"/>
      <c r="AB809" s="236"/>
      <c r="AC809" s="236"/>
      <c r="AD809" s="236"/>
    </row>
    <row r="810" spans="1:30" ht="15.75" customHeight="1" x14ac:dyDescent="0.25">
      <c r="A810" s="236"/>
      <c r="B810" s="236"/>
      <c r="C810" s="236"/>
      <c r="D810" s="236"/>
      <c r="E810" s="236"/>
      <c r="F810" s="236"/>
      <c r="G810" s="237"/>
      <c r="H810" s="236"/>
      <c r="I810" s="236"/>
      <c r="J810" s="236"/>
      <c r="K810" s="236"/>
      <c r="L810" s="236"/>
      <c r="M810" s="236"/>
      <c r="N810" s="236"/>
      <c r="O810" s="236"/>
      <c r="P810" s="236"/>
      <c r="Q810" s="236"/>
      <c r="R810" s="236"/>
      <c r="S810" s="236"/>
      <c r="T810" s="236"/>
      <c r="U810" s="236"/>
      <c r="V810" s="236"/>
      <c r="W810" s="236"/>
      <c r="X810" s="236"/>
      <c r="Y810" s="236"/>
      <c r="Z810" s="236"/>
      <c r="AA810" s="236"/>
      <c r="AB810" s="236"/>
      <c r="AC810" s="236"/>
      <c r="AD810" s="236"/>
    </row>
    <row r="811" spans="1:30" ht="15.75" customHeight="1" x14ac:dyDescent="0.25">
      <c r="A811" s="236"/>
      <c r="B811" s="236"/>
      <c r="C811" s="236"/>
      <c r="D811" s="236"/>
      <c r="E811" s="236"/>
      <c r="F811" s="236"/>
      <c r="G811" s="237"/>
      <c r="H811" s="236"/>
      <c r="I811" s="236"/>
      <c r="J811" s="236"/>
      <c r="K811" s="236"/>
      <c r="L811" s="236"/>
      <c r="M811" s="236"/>
      <c r="N811" s="236"/>
      <c r="O811" s="236"/>
      <c r="P811" s="236"/>
      <c r="Q811" s="236"/>
      <c r="R811" s="236"/>
      <c r="S811" s="236"/>
      <c r="T811" s="236"/>
      <c r="U811" s="236"/>
      <c r="V811" s="236"/>
      <c r="W811" s="236"/>
      <c r="X811" s="236"/>
      <c r="Y811" s="236"/>
      <c r="Z811" s="236"/>
      <c r="AA811" s="236"/>
      <c r="AB811" s="236"/>
      <c r="AC811" s="236"/>
      <c r="AD811" s="236"/>
    </row>
    <row r="812" spans="1:30" ht="15.75" customHeight="1" x14ac:dyDescent="0.25">
      <c r="A812" s="236"/>
      <c r="B812" s="236"/>
      <c r="C812" s="236"/>
      <c r="D812" s="236"/>
      <c r="E812" s="236"/>
      <c r="F812" s="236"/>
      <c r="G812" s="237"/>
      <c r="H812" s="236"/>
      <c r="I812" s="236"/>
      <c r="J812" s="236"/>
      <c r="K812" s="236"/>
      <c r="L812" s="236"/>
      <c r="M812" s="236"/>
      <c r="N812" s="236"/>
      <c r="O812" s="236"/>
      <c r="P812" s="236"/>
      <c r="Q812" s="236"/>
      <c r="R812" s="236"/>
      <c r="S812" s="236"/>
      <c r="T812" s="236"/>
      <c r="U812" s="236"/>
      <c r="V812" s="236"/>
      <c r="W812" s="236"/>
      <c r="X812" s="236"/>
      <c r="Y812" s="236"/>
      <c r="Z812" s="236"/>
      <c r="AA812" s="236"/>
      <c r="AB812" s="236"/>
      <c r="AC812" s="236"/>
      <c r="AD812" s="236"/>
    </row>
    <row r="813" spans="1:30" ht="15.75" customHeight="1" x14ac:dyDescent="0.25">
      <c r="A813" s="236"/>
      <c r="B813" s="236"/>
      <c r="C813" s="236"/>
      <c r="D813" s="236"/>
      <c r="E813" s="236"/>
      <c r="F813" s="236"/>
      <c r="G813" s="237"/>
      <c r="H813" s="236"/>
      <c r="I813" s="236"/>
      <c r="J813" s="236"/>
      <c r="K813" s="236"/>
      <c r="L813" s="236"/>
      <c r="M813" s="236"/>
      <c r="N813" s="236"/>
      <c r="O813" s="236"/>
      <c r="P813" s="236"/>
      <c r="Q813" s="236"/>
      <c r="R813" s="236"/>
      <c r="S813" s="236"/>
      <c r="T813" s="236"/>
      <c r="U813" s="236"/>
      <c r="V813" s="236"/>
      <c r="W813" s="236"/>
      <c r="X813" s="236"/>
      <c r="Y813" s="236"/>
      <c r="Z813" s="236"/>
      <c r="AA813" s="236"/>
      <c r="AB813" s="236"/>
      <c r="AC813" s="236"/>
      <c r="AD813" s="236"/>
    </row>
    <row r="814" spans="1:30" ht="15.75" customHeight="1" x14ac:dyDescent="0.25">
      <c r="A814" s="236"/>
      <c r="B814" s="236"/>
      <c r="C814" s="236"/>
      <c r="D814" s="236"/>
      <c r="E814" s="236"/>
      <c r="F814" s="236"/>
      <c r="G814" s="237"/>
      <c r="H814" s="236"/>
      <c r="I814" s="236"/>
      <c r="J814" s="236"/>
      <c r="K814" s="236"/>
      <c r="L814" s="236"/>
      <c r="M814" s="236"/>
      <c r="N814" s="236"/>
      <c r="O814" s="236"/>
      <c r="P814" s="236"/>
      <c r="Q814" s="236"/>
      <c r="R814" s="236"/>
      <c r="S814" s="236"/>
      <c r="T814" s="236"/>
      <c r="U814" s="236"/>
      <c r="V814" s="236"/>
      <c r="W814" s="236"/>
      <c r="X814" s="236"/>
      <c r="Y814" s="236"/>
      <c r="Z814" s="236"/>
      <c r="AA814" s="236"/>
      <c r="AB814" s="236"/>
      <c r="AC814" s="236"/>
      <c r="AD814" s="236"/>
    </row>
    <row r="815" spans="1:30" ht="15.75" customHeight="1" x14ac:dyDescent="0.25">
      <c r="A815" s="236"/>
      <c r="B815" s="236"/>
      <c r="C815" s="236"/>
      <c r="D815" s="236"/>
      <c r="E815" s="236"/>
      <c r="F815" s="236"/>
      <c r="G815" s="237"/>
      <c r="H815" s="236"/>
      <c r="I815" s="236"/>
      <c r="J815" s="236"/>
      <c r="K815" s="236"/>
      <c r="L815" s="236"/>
      <c r="M815" s="236"/>
      <c r="N815" s="236"/>
      <c r="O815" s="236"/>
      <c r="P815" s="236"/>
      <c r="Q815" s="236"/>
      <c r="R815" s="236"/>
      <c r="S815" s="236"/>
      <c r="T815" s="236"/>
      <c r="U815" s="236"/>
      <c r="V815" s="236"/>
      <c r="W815" s="236"/>
      <c r="X815" s="236"/>
      <c r="Y815" s="236"/>
      <c r="Z815" s="236"/>
      <c r="AA815" s="236"/>
      <c r="AB815" s="236"/>
      <c r="AC815" s="236"/>
      <c r="AD815" s="236"/>
    </row>
    <row r="816" spans="1:30" ht="15.75" customHeight="1" x14ac:dyDescent="0.25">
      <c r="A816" s="236"/>
      <c r="B816" s="236"/>
      <c r="C816" s="236"/>
      <c r="D816" s="236"/>
      <c r="E816" s="236"/>
      <c r="F816" s="236"/>
      <c r="G816" s="237"/>
      <c r="H816" s="236"/>
      <c r="I816" s="236"/>
      <c r="J816" s="236"/>
      <c r="K816" s="236"/>
      <c r="L816" s="236"/>
      <c r="M816" s="236"/>
      <c r="N816" s="236"/>
      <c r="O816" s="236"/>
      <c r="P816" s="236"/>
      <c r="Q816" s="236"/>
      <c r="R816" s="236"/>
      <c r="S816" s="236"/>
      <c r="T816" s="236"/>
      <c r="U816" s="236"/>
      <c r="V816" s="236"/>
      <c r="W816" s="236"/>
      <c r="X816" s="236"/>
      <c r="Y816" s="236"/>
      <c r="Z816" s="236"/>
      <c r="AA816" s="236"/>
      <c r="AB816" s="236"/>
      <c r="AC816" s="236"/>
      <c r="AD816" s="236"/>
    </row>
    <row r="817" spans="1:30" ht="15.75" customHeight="1" x14ac:dyDescent="0.25">
      <c r="A817" s="236"/>
      <c r="B817" s="236"/>
      <c r="C817" s="236"/>
      <c r="D817" s="236"/>
      <c r="E817" s="236"/>
      <c r="F817" s="236"/>
      <c r="G817" s="237"/>
      <c r="H817" s="236"/>
      <c r="I817" s="236"/>
      <c r="J817" s="236"/>
      <c r="K817" s="236"/>
      <c r="L817" s="236"/>
      <c r="M817" s="236"/>
      <c r="N817" s="236"/>
      <c r="O817" s="236"/>
      <c r="P817" s="236"/>
      <c r="Q817" s="236"/>
      <c r="R817" s="236"/>
      <c r="S817" s="236"/>
      <c r="T817" s="236"/>
      <c r="U817" s="236"/>
      <c r="V817" s="236"/>
      <c r="W817" s="236"/>
      <c r="X817" s="236"/>
      <c r="Y817" s="236"/>
      <c r="Z817" s="236"/>
      <c r="AA817" s="236"/>
      <c r="AB817" s="236"/>
      <c r="AC817" s="236"/>
      <c r="AD817" s="236"/>
    </row>
    <row r="818" spans="1:30" ht="15.75" customHeight="1" x14ac:dyDescent="0.25">
      <c r="A818" s="236"/>
      <c r="B818" s="236"/>
      <c r="C818" s="236"/>
      <c r="D818" s="236"/>
      <c r="E818" s="236"/>
      <c r="F818" s="236"/>
      <c r="G818" s="237"/>
      <c r="H818" s="236"/>
      <c r="I818" s="236"/>
      <c r="J818" s="236"/>
      <c r="K818" s="236"/>
      <c r="L818" s="236"/>
      <c r="M818" s="236"/>
      <c r="N818" s="236"/>
      <c r="O818" s="236"/>
      <c r="P818" s="236"/>
      <c r="Q818" s="236"/>
      <c r="R818" s="236"/>
      <c r="S818" s="236"/>
      <c r="T818" s="236"/>
      <c r="U818" s="236"/>
      <c r="V818" s="236"/>
      <c r="W818" s="236"/>
      <c r="X818" s="236"/>
      <c r="Y818" s="236"/>
      <c r="Z818" s="236"/>
      <c r="AA818" s="236"/>
      <c r="AB818" s="236"/>
      <c r="AC818" s="236"/>
      <c r="AD818" s="236"/>
    </row>
    <row r="819" spans="1:30" ht="15.75" customHeight="1" x14ac:dyDescent="0.25">
      <c r="A819" s="236"/>
      <c r="B819" s="236"/>
      <c r="C819" s="236"/>
      <c r="D819" s="236"/>
      <c r="E819" s="236"/>
      <c r="F819" s="236"/>
      <c r="G819" s="237"/>
      <c r="H819" s="236"/>
      <c r="I819" s="236"/>
      <c r="J819" s="236"/>
      <c r="K819" s="236"/>
      <c r="L819" s="236"/>
      <c r="M819" s="236"/>
      <c r="N819" s="236"/>
      <c r="O819" s="236"/>
      <c r="P819" s="236"/>
      <c r="Q819" s="236"/>
      <c r="R819" s="236"/>
      <c r="S819" s="236"/>
      <c r="T819" s="236"/>
      <c r="U819" s="236"/>
      <c r="V819" s="236"/>
      <c r="W819" s="236"/>
      <c r="X819" s="236"/>
      <c r="Y819" s="236"/>
      <c r="Z819" s="236"/>
      <c r="AA819" s="236"/>
      <c r="AB819" s="236"/>
      <c r="AC819" s="236"/>
      <c r="AD819" s="236"/>
    </row>
    <row r="820" spans="1:30" ht="15.75" customHeight="1" x14ac:dyDescent="0.25">
      <c r="A820" s="236"/>
      <c r="B820" s="236"/>
      <c r="C820" s="236"/>
      <c r="D820" s="236"/>
      <c r="E820" s="236"/>
      <c r="F820" s="236"/>
      <c r="G820" s="237"/>
      <c r="H820" s="236"/>
      <c r="I820" s="236"/>
      <c r="J820" s="236"/>
      <c r="K820" s="236"/>
      <c r="L820" s="236"/>
      <c r="M820" s="236"/>
      <c r="N820" s="236"/>
      <c r="O820" s="236"/>
      <c r="P820" s="236"/>
      <c r="Q820" s="236"/>
      <c r="R820" s="236"/>
      <c r="S820" s="236"/>
      <c r="T820" s="236"/>
      <c r="U820" s="236"/>
      <c r="V820" s="236"/>
      <c r="W820" s="236"/>
      <c r="X820" s="236"/>
      <c r="Y820" s="236"/>
      <c r="Z820" s="236"/>
      <c r="AA820" s="236"/>
      <c r="AB820" s="236"/>
      <c r="AC820" s="236"/>
      <c r="AD820" s="236"/>
    </row>
    <row r="821" spans="1:30" ht="15.75" customHeight="1" x14ac:dyDescent="0.25">
      <c r="A821" s="236"/>
      <c r="B821" s="236"/>
      <c r="C821" s="236"/>
      <c r="D821" s="236"/>
      <c r="E821" s="236"/>
      <c r="F821" s="236"/>
      <c r="G821" s="237"/>
      <c r="H821" s="236"/>
      <c r="I821" s="236"/>
      <c r="J821" s="236"/>
      <c r="K821" s="236"/>
      <c r="L821" s="236"/>
      <c r="M821" s="236"/>
      <c r="N821" s="236"/>
      <c r="O821" s="236"/>
      <c r="P821" s="236"/>
      <c r="Q821" s="236"/>
      <c r="R821" s="236"/>
      <c r="S821" s="236"/>
      <c r="T821" s="236"/>
      <c r="U821" s="236"/>
      <c r="V821" s="236"/>
      <c r="W821" s="236"/>
      <c r="X821" s="236"/>
      <c r="Y821" s="236"/>
      <c r="Z821" s="236"/>
      <c r="AA821" s="236"/>
      <c r="AB821" s="236"/>
      <c r="AC821" s="236"/>
      <c r="AD821" s="236"/>
    </row>
    <row r="822" spans="1:30" ht="15.75" customHeight="1" x14ac:dyDescent="0.25">
      <c r="A822" s="236"/>
      <c r="B822" s="236"/>
      <c r="C822" s="236"/>
      <c r="D822" s="236"/>
      <c r="E822" s="236"/>
      <c r="F822" s="236"/>
      <c r="G822" s="237"/>
      <c r="H822" s="236"/>
      <c r="I822" s="236"/>
      <c r="J822" s="236"/>
      <c r="K822" s="236"/>
      <c r="L822" s="236"/>
      <c r="M822" s="236"/>
      <c r="N822" s="236"/>
      <c r="O822" s="236"/>
      <c r="P822" s="236"/>
      <c r="Q822" s="236"/>
      <c r="R822" s="236"/>
      <c r="S822" s="236"/>
      <c r="T822" s="236"/>
      <c r="U822" s="236"/>
      <c r="V822" s="236"/>
      <c r="W822" s="236"/>
      <c r="X822" s="236"/>
      <c r="Y822" s="236"/>
      <c r="Z822" s="236"/>
      <c r="AA822" s="236"/>
      <c r="AB822" s="236"/>
      <c r="AC822" s="236"/>
      <c r="AD822" s="236"/>
    </row>
    <row r="823" spans="1:30" ht="15.75" customHeight="1" x14ac:dyDescent="0.25">
      <c r="A823" s="236"/>
      <c r="B823" s="236"/>
      <c r="C823" s="236"/>
      <c r="D823" s="236"/>
      <c r="E823" s="236"/>
      <c r="F823" s="236"/>
      <c r="G823" s="237"/>
      <c r="H823" s="236"/>
      <c r="I823" s="236"/>
      <c r="J823" s="236"/>
      <c r="K823" s="236"/>
      <c r="L823" s="236"/>
      <c r="M823" s="236"/>
      <c r="N823" s="236"/>
      <c r="O823" s="236"/>
      <c r="P823" s="236"/>
      <c r="Q823" s="236"/>
      <c r="R823" s="236"/>
      <c r="S823" s="236"/>
      <c r="T823" s="236"/>
      <c r="U823" s="236"/>
      <c r="V823" s="236"/>
      <c r="W823" s="236"/>
      <c r="X823" s="236"/>
      <c r="Y823" s="236"/>
      <c r="Z823" s="236"/>
      <c r="AA823" s="236"/>
      <c r="AB823" s="236"/>
      <c r="AC823" s="236"/>
      <c r="AD823" s="236"/>
    </row>
    <row r="824" spans="1:30" ht="15.75" customHeight="1" x14ac:dyDescent="0.25">
      <c r="A824" s="236"/>
      <c r="B824" s="236"/>
      <c r="C824" s="236"/>
      <c r="D824" s="236"/>
      <c r="E824" s="236"/>
      <c r="F824" s="236"/>
      <c r="G824" s="237"/>
      <c r="H824" s="236"/>
      <c r="I824" s="236"/>
      <c r="J824" s="236"/>
      <c r="K824" s="236"/>
      <c r="L824" s="236"/>
      <c r="M824" s="236"/>
      <c r="N824" s="236"/>
      <c r="O824" s="236"/>
      <c r="P824" s="236"/>
      <c r="Q824" s="236"/>
      <c r="R824" s="236"/>
      <c r="S824" s="236"/>
      <c r="T824" s="236"/>
      <c r="U824" s="236"/>
      <c r="V824" s="236"/>
      <c r="W824" s="236"/>
      <c r="X824" s="236"/>
      <c r="Y824" s="236"/>
      <c r="Z824" s="236"/>
      <c r="AA824" s="236"/>
      <c r="AB824" s="236"/>
      <c r="AC824" s="236"/>
      <c r="AD824" s="236"/>
    </row>
    <row r="825" spans="1:30" ht="15.75" customHeight="1" x14ac:dyDescent="0.25">
      <c r="A825" s="236"/>
      <c r="B825" s="236"/>
      <c r="C825" s="236"/>
      <c r="D825" s="236"/>
      <c r="E825" s="236"/>
      <c r="F825" s="236"/>
      <c r="G825" s="237"/>
      <c r="H825" s="236"/>
      <c r="I825" s="236"/>
      <c r="J825" s="236"/>
      <c r="K825" s="236"/>
      <c r="L825" s="236"/>
      <c r="M825" s="236"/>
      <c r="N825" s="236"/>
      <c r="O825" s="236"/>
      <c r="P825" s="236"/>
      <c r="Q825" s="236"/>
      <c r="R825" s="236"/>
      <c r="S825" s="236"/>
      <c r="T825" s="236"/>
      <c r="U825" s="236"/>
      <c r="V825" s="236"/>
      <c r="W825" s="236"/>
      <c r="X825" s="236"/>
      <c r="Y825" s="236"/>
      <c r="Z825" s="236"/>
      <c r="AA825" s="236"/>
      <c r="AB825" s="236"/>
      <c r="AC825" s="236"/>
      <c r="AD825" s="236"/>
    </row>
    <row r="826" spans="1:30" ht="15.75" customHeight="1" x14ac:dyDescent="0.25">
      <c r="A826" s="236"/>
      <c r="B826" s="236"/>
      <c r="C826" s="236"/>
      <c r="D826" s="236"/>
      <c r="E826" s="236"/>
      <c r="F826" s="236"/>
      <c r="G826" s="237"/>
      <c r="H826" s="236"/>
      <c r="I826" s="236"/>
      <c r="J826" s="236"/>
      <c r="K826" s="236"/>
      <c r="L826" s="236"/>
      <c r="M826" s="236"/>
      <c r="N826" s="236"/>
      <c r="O826" s="236"/>
      <c r="P826" s="236"/>
      <c r="Q826" s="236"/>
      <c r="R826" s="236"/>
      <c r="S826" s="236"/>
      <c r="T826" s="236"/>
      <c r="U826" s="236"/>
      <c r="V826" s="236"/>
      <c r="W826" s="236"/>
      <c r="X826" s="236"/>
      <c r="Y826" s="236"/>
      <c r="Z826" s="236"/>
      <c r="AA826" s="236"/>
      <c r="AB826" s="236"/>
      <c r="AC826" s="236"/>
      <c r="AD826" s="236"/>
    </row>
    <row r="827" spans="1:30" ht="15.75" customHeight="1" x14ac:dyDescent="0.25">
      <c r="A827" s="236"/>
      <c r="B827" s="236"/>
      <c r="C827" s="236"/>
      <c r="D827" s="236"/>
      <c r="E827" s="236"/>
      <c r="F827" s="236"/>
      <c r="G827" s="237"/>
      <c r="H827" s="236"/>
      <c r="I827" s="236"/>
      <c r="J827" s="236"/>
      <c r="K827" s="236"/>
      <c r="L827" s="236"/>
      <c r="M827" s="236"/>
      <c r="N827" s="236"/>
      <c r="O827" s="236"/>
      <c r="P827" s="236"/>
      <c r="Q827" s="236"/>
      <c r="R827" s="236"/>
      <c r="S827" s="236"/>
      <c r="T827" s="236"/>
      <c r="U827" s="236"/>
      <c r="V827" s="236"/>
      <c r="W827" s="236"/>
      <c r="X827" s="236"/>
      <c r="Y827" s="236"/>
      <c r="Z827" s="236"/>
      <c r="AA827" s="236"/>
      <c r="AB827" s="236"/>
      <c r="AC827" s="236"/>
      <c r="AD827" s="236"/>
    </row>
    <row r="828" spans="1:30" ht="15.75" customHeight="1" x14ac:dyDescent="0.25">
      <c r="A828" s="236"/>
      <c r="B828" s="236"/>
      <c r="C828" s="236"/>
      <c r="D828" s="236"/>
      <c r="E828" s="236"/>
      <c r="F828" s="236"/>
      <c r="G828" s="237"/>
      <c r="H828" s="236"/>
      <c r="I828" s="236"/>
      <c r="J828" s="236"/>
      <c r="K828" s="236"/>
      <c r="L828" s="236"/>
      <c r="M828" s="236"/>
      <c r="N828" s="236"/>
      <c r="O828" s="236"/>
      <c r="P828" s="236"/>
      <c r="Q828" s="236"/>
      <c r="R828" s="236"/>
      <c r="S828" s="236"/>
      <c r="T828" s="236"/>
      <c r="U828" s="236"/>
      <c r="V828" s="236"/>
      <c r="W828" s="236"/>
      <c r="X828" s="236"/>
      <c r="Y828" s="236"/>
      <c r="Z828" s="236"/>
      <c r="AA828" s="236"/>
      <c r="AB828" s="236"/>
      <c r="AC828" s="236"/>
      <c r="AD828" s="236"/>
    </row>
    <row r="829" spans="1:30" ht="15.75" customHeight="1" x14ac:dyDescent="0.25">
      <c r="A829" s="236"/>
      <c r="B829" s="236"/>
      <c r="C829" s="236"/>
      <c r="D829" s="236"/>
      <c r="E829" s="236"/>
      <c r="F829" s="236"/>
      <c r="G829" s="237"/>
      <c r="H829" s="236"/>
      <c r="I829" s="236"/>
      <c r="J829" s="236"/>
      <c r="K829" s="236"/>
      <c r="L829" s="236"/>
      <c r="M829" s="236"/>
      <c r="N829" s="236"/>
      <c r="O829" s="236"/>
      <c r="P829" s="236"/>
      <c r="Q829" s="236"/>
      <c r="R829" s="236"/>
      <c r="S829" s="236"/>
      <c r="T829" s="236"/>
      <c r="U829" s="236"/>
      <c r="V829" s="236"/>
      <c r="W829" s="236"/>
      <c r="X829" s="236"/>
      <c r="Y829" s="236"/>
      <c r="Z829" s="236"/>
      <c r="AA829" s="236"/>
      <c r="AB829" s="236"/>
      <c r="AC829" s="236"/>
      <c r="AD829" s="236"/>
    </row>
    <row r="830" spans="1:30" ht="15.75" customHeight="1" x14ac:dyDescent="0.25">
      <c r="A830" s="236"/>
      <c r="B830" s="236"/>
      <c r="C830" s="236"/>
      <c r="D830" s="236"/>
      <c r="E830" s="236"/>
      <c r="F830" s="236"/>
      <c r="G830" s="237"/>
      <c r="H830" s="236"/>
      <c r="I830" s="236"/>
      <c r="J830" s="236"/>
      <c r="K830" s="236"/>
      <c r="L830" s="236"/>
      <c r="M830" s="236"/>
      <c r="N830" s="236"/>
      <c r="O830" s="236"/>
      <c r="P830" s="236"/>
      <c r="Q830" s="236"/>
      <c r="R830" s="236"/>
      <c r="S830" s="236"/>
      <c r="T830" s="236"/>
      <c r="U830" s="236"/>
      <c r="V830" s="236"/>
      <c r="W830" s="236"/>
      <c r="X830" s="236"/>
      <c r="Y830" s="236"/>
      <c r="Z830" s="236"/>
      <c r="AA830" s="236"/>
      <c r="AB830" s="236"/>
      <c r="AC830" s="236"/>
      <c r="AD830" s="236"/>
    </row>
    <row r="831" spans="1:30" ht="15.75" customHeight="1" x14ac:dyDescent="0.25">
      <c r="A831" s="236"/>
      <c r="B831" s="236"/>
      <c r="C831" s="236"/>
      <c r="D831" s="236"/>
      <c r="E831" s="236"/>
      <c r="F831" s="236"/>
      <c r="G831" s="237"/>
      <c r="H831" s="236"/>
      <c r="I831" s="236"/>
      <c r="J831" s="236"/>
      <c r="K831" s="236"/>
      <c r="L831" s="236"/>
      <c r="M831" s="236"/>
      <c r="N831" s="236"/>
      <c r="O831" s="236"/>
      <c r="P831" s="236"/>
      <c r="Q831" s="236"/>
      <c r="R831" s="236"/>
      <c r="S831" s="236"/>
      <c r="T831" s="236"/>
      <c r="U831" s="236"/>
      <c r="V831" s="236"/>
      <c r="W831" s="236"/>
      <c r="X831" s="236"/>
      <c r="Y831" s="236"/>
      <c r="Z831" s="236"/>
      <c r="AA831" s="236"/>
      <c r="AB831" s="236"/>
      <c r="AC831" s="236"/>
      <c r="AD831" s="236"/>
    </row>
    <row r="832" spans="1:30" ht="15.75" customHeight="1" x14ac:dyDescent="0.25">
      <c r="A832" s="236"/>
      <c r="B832" s="236"/>
      <c r="C832" s="236"/>
      <c r="D832" s="236"/>
      <c r="E832" s="236"/>
      <c r="F832" s="236"/>
      <c r="G832" s="237"/>
      <c r="H832" s="236"/>
      <c r="I832" s="236"/>
      <c r="J832" s="236"/>
      <c r="K832" s="236"/>
      <c r="L832" s="236"/>
      <c r="M832" s="236"/>
      <c r="N832" s="236"/>
      <c r="O832" s="236"/>
      <c r="P832" s="236"/>
      <c r="Q832" s="236"/>
      <c r="R832" s="236"/>
      <c r="S832" s="236"/>
      <c r="T832" s="236"/>
      <c r="U832" s="236"/>
      <c r="V832" s="236"/>
      <c r="W832" s="236"/>
      <c r="X832" s="236"/>
      <c r="Y832" s="236"/>
      <c r="Z832" s="236"/>
      <c r="AA832" s="236"/>
      <c r="AB832" s="236"/>
      <c r="AC832" s="236"/>
      <c r="AD832" s="236"/>
    </row>
    <row r="833" spans="1:30" ht="15.75" customHeight="1" x14ac:dyDescent="0.25">
      <c r="A833" s="236"/>
      <c r="B833" s="236"/>
      <c r="C833" s="236"/>
      <c r="D833" s="236"/>
      <c r="E833" s="236"/>
      <c r="F833" s="236"/>
      <c r="G833" s="237"/>
      <c r="H833" s="236"/>
      <c r="I833" s="236"/>
      <c r="J833" s="236"/>
      <c r="K833" s="236"/>
      <c r="L833" s="236"/>
      <c r="M833" s="236"/>
      <c r="N833" s="236"/>
      <c r="O833" s="236"/>
      <c r="P833" s="236"/>
      <c r="Q833" s="236"/>
      <c r="R833" s="236"/>
      <c r="S833" s="236"/>
      <c r="T833" s="236"/>
      <c r="U833" s="236"/>
      <c r="V833" s="236"/>
      <c r="W833" s="236"/>
      <c r="X833" s="236"/>
      <c r="Y833" s="236"/>
      <c r="Z833" s="236"/>
      <c r="AA833" s="236"/>
      <c r="AB833" s="236"/>
      <c r="AC833" s="236"/>
      <c r="AD833" s="236"/>
    </row>
    <row r="834" spans="1:30" ht="15.75" customHeight="1" x14ac:dyDescent="0.25">
      <c r="A834" s="236"/>
      <c r="B834" s="236"/>
      <c r="C834" s="236"/>
      <c r="D834" s="236"/>
      <c r="E834" s="236"/>
      <c r="F834" s="236"/>
      <c r="G834" s="237"/>
      <c r="H834" s="236"/>
      <c r="I834" s="236"/>
      <c r="J834" s="236"/>
      <c r="K834" s="236"/>
      <c r="L834" s="236"/>
      <c r="M834" s="236"/>
      <c r="N834" s="236"/>
      <c r="O834" s="236"/>
      <c r="P834" s="236"/>
      <c r="Q834" s="236"/>
      <c r="R834" s="236"/>
      <c r="S834" s="236"/>
      <c r="T834" s="236"/>
      <c r="U834" s="236"/>
      <c r="V834" s="236"/>
      <c r="W834" s="236"/>
      <c r="X834" s="236"/>
      <c r="Y834" s="236"/>
      <c r="Z834" s="236"/>
      <c r="AA834" s="236"/>
      <c r="AB834" s="236"/>
      <c r="AC834" s="236"/>
      <c r="AD834" s="236"/>
    </row>
    <row r="835" spans="1:30" ht="15.75" customHeight="1" x14ac:dyDescent="0.25">
      <c r="A835" s="236"/>
      <c r="B835" s="236"/>
      <c r="C835" s="236"/>
      <c r="D835" s="236"/>
      <c r="E835" s="236"/>
      <c r="F835" s="236"/>
      <c r="G835" s="237"/>
      <c r="H835" s="236"/>
      <c r="I835" s="236"/>
      <c r="J835" s="236"/>
      <c r="K835" s="236"/>
      <c r="L835" s="236"/>
      <c r="M835" s="236"/>
      <c r="N835" s="236"/>
      <c r="O835" s="236"/>
      <c r="P835" s="236"/>
      <c r="Q835" s="236"/>
      <c r="R835" s="236"/>
      <c r="S835" s="236"/>
      <c r="T835" s="236"/>
      <c r="U835" s="236"/>
      <c r="V835" s="236"/>
      <c r="W835" s="236"/>
      <c r="X835" s="236"/>
      <c r="Y835" s="236"/>
      <c r="Z835" s="236"/>
      <c r="AA835" s="236"/>
      <c r="AB835" s="236"/>
      <c r="AC835" s="236"/>
      <c r="AD835" s="236"/>
    </row>
    <row r="836" spans="1:30" ht="15.75" customHeight="1" x14ac:dyDescent="0.25">
      <c r="A836" s="236"/>
      <c r="B836" s="236"/>
      <c r="C836" s="236"/>
      <c r="D836" s="236"/>
      <c r="E836" s="236"/>
      <c r="F836" s="236"/>
      <c r="G836" s="237"/>
      <c r="H836" s="236"/>
      <c r="I836" s="236"/>
      <c r="J836" s="236"/>
      <c r="K836" s="236"/>
      <c r="L836" s="236"/>
      <c r="M836" s="236"/>
      <c r="N836" s="236"/>
      <c r="O836" s="236"/>
      <c r="P836" s="236"/>
      <c r="Q836" s="236"/>
      <c r="R836" s="236"/>
      <c r="S836" s="236"/>
      <c r="T836" s="236"/>
      <c r="U836" s="236"/>
      <c r="V836" s="236"/>
      <c r="W836" s="236"/>
      <c r="X836" s="236"/>
      <c r="Y836" s="236"/>
      <c r="Z836" s="236"/>
      <c r="AA836" s="236"/>
      <c r="AB836" s="236"/>
      <c r="AC836" s="236"/>
      <c r="AD836" s="236"/>
    </row>
    <row r="837" spans="1:30" ht="15.75" customHeight="1" x14ac:dyDescent="0.25">
      <c r="A837" s="236"/>
      <c r="B837" s="236"/>
      <c r="C837" s="236"/>
      <c r="D837" s="236"/>
      <c r="E837" s="236"/>
      <c r="F837" s="236"/>
      <c r="G837" s="237"/>
      <c r="H837" s="236"/>
      <c r="I837" s="236"/>
      <c r="J837" s="236"/>
      <c r="K837" s="236"/>
      <c r="L837" s="236"/>
      <c r="M837" s="236"/>
      <c r="N837" s="236"/>
      <c r="O837" s="236"/>
      <c r="P837" s="236"/>
      <c r="Q837" s="236"/>
      <c r="R837" s="236"/>
      <c r="S837" s="236"/>
      <c r="T837" s="236"/>
      <c r="U837" s="236"/>
      <c r="V837" s="236"/>
      <c r="W837" s="236"/>
      <c r="X837" s="236"/>
      <c r="Y837" s="236"/>
      <c r="Z837" s="236"/>
      <c r="AA837" s="236"/>
      <c r="AB837" s="236"/>
      <c r="AC837" s="236"/>
      <c r="AD837" s="236"/>
    </row>
    <row r="838" spans="1:30" ht="15.75" customHeight="1" x14ac:dyDescent="0.25">
      <c r="A838" s="236"/>
      <c r="B838" s="236"/>
      <c r="C838" s="236"/>
      <c r="D838" s="236"/>
      <c r="E838" s="236"/>
      <c r="F838" s="236"/>
      <c r="G838" s="237"/>
      <c r="H838" s="236"/>
      <c r="I838" s="236"/>
      <c r="J838" s="236"/>
      <c r="K838" s="236"/>
      <c r="L838" s="236"/>
      <c r="M838" s="236"/>
      <c r="N838" s="236"/>
      <c r="O838" s="236"/>
      <c r="P838" s="236"/>
      <c r="Q838" s="236"/>
      <c r="R838" s="236"/>
      <c r="S838" s="236"/>
      <c r="T838" s="236"/>
      <c r="U838" s="236"/>
      <c r="V838" s="236"/>
      <c r="W838" s="236"/>
      <c r="X838" s="236"/>
      <c r="Y838" s="236"/>
      <c r="Z838" s="236"/>
      <c r="AA838" s="236"/>
      <c r="AB838" s="236"/>
      <c r="AC838" s="236"/>
      <c r="AD838" s="236"/>
    </row>
    <row r="839" spans="1:30" ht="15.75" customHeight="1" x14ac:dyDescent="0.25">
      <c r="A839" s="236"/>
      <c r="B839" s="236"/>
      <c r="C839" s="236"/>
      <c r="D839" s="236"/>
      <c r="E839" s="236"/>
      <c r="F839" s="236"/>
      <c r="G839" s="237"/>
      <c r="H839" s="236"/>
      <c r="I839" s="236"/>
      <c r="J839" s="236"/>
      <c r="K839" s="236"/>
      <c r="L839" s="236"/>
      <c r="M839" s="236"/>
      <c r="N839" s="236"/>
      <c r="O839" s="236"/>
      <c r="P839" s="236"/>
      <c r="Q839" s="236"/>
      <c r="R839" s="236"/>
      <c r="S839" s="236"/>
      <c r="T839" s="236"/>
      <c r="U839" s="236"/>
      <c r="V839" s="236"/>
      <c r="W839" s="236"/>
      <c r="X839" s="236"/>
      <c r="Y839" s="236"/>
      <c r="Z839" s="236"/>
      <c r="AA839" s="236"/>
      <c r="AB839" s="236"/>
      <c r="AC839" s="236"/>
      <c r="AD839" s="236"/>
    </row>
    <row r="840" spans="1:30" ht="15.75" customHeight="1" x14ac:dyDescent="0.25">
      <c r="A840" s="236"/>
      <c r="B840" s="236"/>
      <c r="C840" s="236"/>
      <c r="D840" s="236"/>
      <c r="E840" s="236"/>
      <c r="F840" s="236"/>
      <c r="G840" s="237"/>
      <c r="H840" s="236"/>
      <c r="I840" s="236"/>
      <c r="J840" s="236"/>
      <c r="K840" s="236"/>
      <c r="L840" s="236"/>
      <c r="M840" s="236"/>
      <c r="N840" s="236"/>
      <c r="O840" s="236"/>
      <c r="P840" s="236"/>
      <c r="Q840" s="236"/>
      <c r="R840" s="236"/>
      <c r="S840" s="236"/>
      <c r="T840" s="236"/>
      <c r="U840" s="236"/>
      <c r="V840" s="236"/>
      <c r="W840" s="236"/>
      <c r="X840" s="236"/>
      <c r="Y840" s="236"/>
      <c r="Z840" s="236"/>
      <c r="AA840" s="236"/>
      <c r="AB840" s="236"/>
      <c r="AC840" s="236"/>
      <c r="AD840" s="236"/>
    </row>
    <row r="841" spans="1:30" ht="15.75" customHeight="1" x14ac:dyDescent="0.25">
      <c r="A841" s="236"/>
      <c r="B841" s="236"/>
      <c r="C841" s="236"/>
      <c r="D841" s="236"/>
      <c r="E841" s="236"/>
      <c r="F841" s="236"/>
      <c r="G841" s="237"/>
      <c r="H841" s="236"/>
      <c r="I841" s="236"/>
      <c r="J841" s="236"/>
      <c r="K841" s="236"/>
      <c r="L841" s="236"/>
      <c r="M841" s="236"/>
      <c r="N841" s="236"/>
      <c r="O841" s="236"/>
      <c r="P841" s="236"/>
      <c r="Q841" s="236"/>
      <c r="R841" s="236"/>
      <c r="S841" s="236"/>
      <c r="T841" s="236"/>
      <c r="U841" s="236"/>
      <c r="V841" s="236"/>
      <c r="W841" s="236"/>
      <c r="X841" s="236"/>
      <c r="Y841" s="236"/>
      <c r="Z841" s="236"/>
      <c r="AA841" s="236"/>
      <c r="AB841" s="236"/>
      <c r="AC841" s="236"/>
      <c r="AD841" s="236"/>
    </row>
    <row r="842" spans="1:30" ht="15.75" customHeight="1" x14ac:dyDescent="0.25">
      <c r="A842" s="236"/>
      <c r="B842" s="236"/>
      <c r="C842" s="236"/>
      <c r="D842" s="236"/>
      <c r="E842" s="236"/>
      <c r="F842" s="236"/>
      <c r="G842" s="237"/>
      <c r="H842" s="236"/>
      <c r="I842" s="236"/>
      <c r="J842" s="236"/>
      <c r="K842" s="236"/>
      <c r="L842" s="236"/>
      <c r="M842" s="236"/>
      <c r="N842" s="236"/>
      <c r="O842" s="236"/>
      <c r="P842" s="236"/>
      <c r="Q842" s="236"/>
      <c r="R842" s="236"/>
      <c r="S842" s="236"/>
      <c r="T842" s="236"/>
      <c r="U842" s="236"/>
      <c r="V842" s="236"/>
      <c r="W842" s="236"/>
      <c r="X842" s="236"/>
      <c r="Y842" s="236"/>
      <c r="Z842" s="236"/>
      <c r="AA842" s="236"/>
      <c r="AB842" s="236"/>
      <c r="AC842" s="236"/>
      <c r="AD842" s="236"/>
    </row>
    <row r="843" spans="1:30" ht="15.75" customHeight="1" x14ac:dyDescent="0.25">
      <c r="A843" s="236"/>
      <c r="B843" s="236"/>
      <c r="C843" s="236"/>
      <c r="D843" s="236"/>
      <c r="E843" s="236"/>
      <c r="F843" s="236"/>
      <c r="G843" s="237"/>
      <c r="H843" s="236"/>
      <c r="I843" s="236"/>
      <c r="J843" s="236"/>
      <c r="K843" s="236"/>
      <c r="L843" s="236"/>
      <c r="M843" s="236"/>
      <c r="N843" s="236"/>
      <c r="O843" s="236"/>
      <c r="P843" s="236"/>
      <c r="Q843" s="236"/>
      <c r="R843" s="236"/>
      <c r="S843" s="236"/>
      <c r="T843" s="236"/>
      <c r="U843" s="236"/>
      <c r="V843" s="236"/>
      <c r="W843" s="236"/>
      <c r="X843" s="236"/>
      <c r="Y843" s="236"/>
      <c r="Z843" s="236"/>
      <c r="AA843" s="236"/>
      <c r="AB843" s="236"/>
      <c r="AC843" s="236"/>
      <c r="AD843" s="236"/>
    </row>
    <row r="844" spans="1:30" ht="15.75" customHeight="1" x14ac:dyDescent="0.25">
      <c r="A844" s="236"/>
      <c r="B844" s="236"/>
      <c r="C844" s="236"/>
      <c r="D844" s="236"/>
      <c r="E844" s="236"/>
      <c r="F844" s="236"/>
      <c r="G844" s="237"/>
      <c r="H844" s="236"/>
      <c r="I844" s="236"/>
      <c r="J844" s="236"/>
      <c r="K844" s="236"/>
      <c r="L844" s="236"/>
      <c r="M844" s="236"/>
      <c r="N844" s="236"/>
      <c r="O844" s="236"/>
      <c r="P844" s="236"/>
      <c r="Q844" s="236"/>
      <c r="R844" s="236"/>
      <c r="S844" s="236"/>
      <c r="T844" s="236"/>
      <c r="U844" s="236"/>
      <c r="V844" s="236"/>
      <c r="W844" s="236"/>
      <c r="X844" s="236"/>
      <c r="Y844" s="236"/>
      <c r="Z844" s="236"/>
      <c r="AA844" s="236"/>
      <c r="AB844" s="236"/>
      <c r="AC844" s="236"/>
      <c r="AD844" s="236"/>
    </row>
    <row r="845" spans="1:30" ht="15.75" customHeight="1" x14ac:dyDescent="0.25">
      <c r="A845" s="236"/>
      <c r="B845" s="236"/>
      <c r="C845" s="236"/>
      <c r="D845" s="236"/>
      <c r="E845" s="236"/>
      <c r="F845" s="236"/>
      <c r="G845" s="237"/>
      <c r="H845" s="236"/>
      <c r="I845" s="236"/>
      <c r="J845" s="236"/>
      <c r="K845" s="236"/>
      <c r="L845" s="236"/>
      <c r="M845" s="236"/>
      <c r="N845" s="236"/>
      <c r="O845" s="236"/>
      <c r="P845" s="236"/>
      <c r="Q845" s="236"/>
      <c r="R845" s="236"/>
      <c r="S845" s="236"/>
      <c r="T845" s="236"/>
      <c r="U845" s="236"/>
      <c r="V845" s="236"/>
      <c r="W845" s="236"/>
      <c r="X845" s="236"/>
      <c r="Y845" s="236"/>
      <c r="Z845" s="236"/>
      <c r="AA845" s="236"/>
      <c r="AB845" s="236"/>
      <c r="AC845" s="236"/>
      <c r="AD845" s="236"/>
    </row>
    <row r="846" spans="1:30" ht="15.75" customHeight="1" x14ac:dyDescent="0.25">
      <c r="A846" s="236"/>
      <c r="B846" s="236"/>
      <c r="C846" s="236"/>
      <c r="D846" s="236"/>
      <c r="E846" s="236"/>
      <c r="F846" s="236"/>
      <c r="G846" s="237"/>
      <c r="H846" s="236"/>
      <c r="I846" s="236"/>
      <c r="J846" s="236"/>
      <c r="K846" s="236"/>
      <c r="L846" s="236"/>
      <c r="M846" s="236"/>
      <c r="N846" s="236"/>
      <c r="O846" s="236"/>
      <c r="P846" s="236"/>
      <c r="Q846" s="236"/>
      <c r="R846" s="236"/>
      <c r="S846" s="236"/>
      <c r="T846" s="236"/>
      <c r="U846" s="236"/>
      <c r="V846" s="236"/>
      <c r="W846" s="236"/>
      <c r="X846" s="236"/>
      <c r="Y846" s="236"/>
      <c r="Z846" s="236"/>
      <c r="AA846" s="236"/>
      <c r="AB846" s="236"/>
      <c r="AC846" s="236"/>
      <c r="AD846" s="236"/>
    </row>
    <row r="847" spans="1:30" ht="15.75" customHeight="1" x14ac:dyDescent="0.25">
      <c r="A847" s="236"/>
      <c r="B847" s="236"/>
      <c r="C847" s="236"/>
      <c r="D847" s="236"/>
      <c r="E847" s="236"/>
      <c r="F847" s="236"/>
      <c r="G847" s="237"/>
      <c r="H847" s="236"/>
      <c r="I847" s="236"/>
      <c r="J847" s="236"/>
      <c r="K847" s="236"/>
      <c r="L847" s="236"/>
      <c r="M847" s="236"/>
      <c r="N847" s="236"/>
      <c r="O847" s="236"/>
      <c r="P847" s="236"/>
      <c r="Q847" s="236"/>
      <c r="R847" s="236"/>
      <c r="S847" s="236"/>
      <c r="T847" s="236"/>
      <c r="U847" s="236"/>
      <c r="V847" s="236"/>
      <c r="W847" s="236"/>
      <c r="X847" s="236"/>
      <c r="Y847" s="236"/>
      <c r="Z847" s="236"/>
      <c r="AA847" s="236"/>
      <c r="AB847" s="236"/>
      <c r="AC847" s="236"/>
      <c r="AD847" s="236"/>
    </row>
    <row r="848" spans="1:30" ht="15.75" customHeight="1" x14ac:dyDescent="0.25">
      <c r="A848" s="236"/>
      <c r="B848" s="236"/>
      <c r="C848" s="236"/>
      <c r="D848" s="236"/>
      <c r="E848" s="236"/>
      <c r="F848" s="236"/>
      <c r="G848" s="237"/>
      <c r="H848" s="236"/>
      <c r="I848" s="236"/>
      <c r="J848" s="236"/>
      <c r="K848" s="236"/>
      <c r="L848" s="236"/>
      <c r="M848" s="236"/>
      <c r="N848" s="236"/>
      <c r="O848" s="236"/>
      <c r="P848" s="236"/>
      <c r="Q848" s="236"/>
      <c r="R848" s="236"/>
      <c r="S848" s="236"/>
      <c r="T848" s="236"/>
      <c r="U848" s="236"/>
      <c r="V848" s="236"/>
      <c r="W848" s="236"/>
      <c r="X848" s="236"/>
      <c r="Y848" s="236"/>
      <c r="Z848" s="236"/>
      <c r="AA848" s="236"/>
      <c r="AB848" s="236"/>
      <c r="AC848" s="236"/>
      <c r="AD848" s="236"/>
    </row>
    <row r="849" spans="1:30" ht="15.75" customHeight="1" x14ac:dyDescent="0.25">
      <c r="A849" s="236"/>
      <c r="B849" s="236"/>
      <c r="C849" s="236"/>
      <c r="D849" s="236"/>
      <c r="E849" s="236"/>
      <c r="F849" s="236"/>
      <c r="G849" s="237"/>
      <c r="H849" s="236"/>
      <c r="I849" s="236"/>
      <c r="J849" s="236"/>
      <c r="K849" s="236"/>
      <c r="L849" s="236"/>
      <c r="M849" s="236"/>
      <c r="N849" s="236"/>
      <c r="O849" s="236"/>
      <c r="P849" s="236"/>
      <c r="Q849" s="236"/>
      <c r="R849" s="236"/>
      <c r="S849" s="236"/>
      <c r="T849" s="236"/>
      <c r="U849" s="236"/>
      <c r="V849" s="236"/>
      <c r="W849" s="236"/>
      <c r="X849" s="236"/>
      <c r="Y849" s="236"/>
      <c r="Z849" s="236"/>
      <c r="AA849" s="236"/>
      <c r="AB849" s="236"/>
      <c r="AC849" s="236"/>
      <c r="AD849" s="236"/>
    </row>
    <row r="850" spans="1:30" ht="15.75" customHeight="1" x14ac:dyDescent="0.25">
      <c r="A850" s="236"/>
      <c r="B850" s="236"/>
      <c r="C850" s="236"/>
      <c r="D850" s="236"/>
      <c r="E850" s="236"/>
      <c r="F850" s="236"/>
      <c r="G850" s="237"/>
      <c r="H850" s="236"/>
      <c r="I850" s="236"/>
      <c r="J850" s="236"/>
      <c r="K850" s="236"/>
      <c r="L850" s="236"/>
      <c r="M850" s="236"/>
      <c r="N850" s="236"/>
      <c r="O850" s="236"/>
      <c r="P850" s="236"/>
      <c r="Q850" s="236"/>
      <c r="R850" s="236"/>
      <c r="S850" s="236"/>
      <c r="T850" s="236"/>
      <c r="U850" s="236"/>
      <c r="V850" s="236"/>
      <c r="W850" s="236"/>
      <c r="X850" s="236"/>
      <c r="Y850" s="236"/>
      <c r="Z850" s="236"/>
      <c r="AA850" s="236"/>
      <c r="AB850" s="236"/>
      <c r="AC850" s="236"/>
      <c r="AD850" s="236"/>
    </row>
    <row r="851" spans="1:30" ht="15.75" customHeight="1" x14ac:dyDescent="0.25">
      <c r="A851" s="236"/>
      <c r="B851" s="236"/>
      <c r="C851" s="236"/>
      <c r="D851" s="236"/>
      <c r="E851" s="236"/>
      <c r="F851" s="236"/>
      <c r="G851" s="237"/>
      <c r="H851" s="236"/>
      <c r="I851" s="236"/>
      <c r="J851" s="236"/>
      <c r="K851" s="236"/>
      <c r="L851" s="236"/>
      <c r="M851" s="236"/>
      <c r="N851" s="236"/>
      <c r="O851" s="236"/>
      <c r="P851" s="236"/>
      <c r="Q851" s="236"/>
      <c r="R851" s="236"/>
      <c r="S851" s="236"/>
      <c r="T851" s="236"/>
      <c r="U851" s="236"/>
      <c r="V851" s="236"/>
      <c r="W851" s="236"/>
      <c r="X851" s="236"/>
      <c r="Y851" s="236"/>
      <c r="Z851" s="236"/>
      <c r="AA851" s="236"/>
      <c r="AB851" s="236"/>
      <c r="AC851" s="236"/>
      <c r="AD851" s="236"/>
    </row>
    <row r="852" spans="1:30" ht="15.75" customHeight="1" x14ac:dyDescent="0.25">
      <c r="A852" s="236"/>
      <c r="B852" s="236"/>
      <c r="C852" s="236"/>
      <c r="D852" s="236"/>
      <c r="E852" s="236"/>
      <c r="F852" s="236"/>
      <c r="G852" s="237"/>
      <c r="H852" s="236"/>
      <c r="I852" s="236"/>
      <c r="J852" s="236"/>
      <c r="K852" s="236"/>
      <c r="L852" s="236"/>
      <c r="M852" s="236"/>
      <c r="N852" s="236"/>
      <c r="O852" s="236"/>
      <c r="P852" s="236"/>
      <c r="Q852" s="236"/>
      <c r="R852" s="236"/>
      <c r="S852" s="236"/>
      <c r="T852" s="236"/>
      <c r="U852" s="236"/>
      <c r="V852" s="236"/>
      <c r="W852" s="236"/>
      <c r="X852" s="236"/>
      <c r="Y852" s="236"/>
      <c r="Z852" s="236"/>
      <c r="AA852" s="236"/>
      <c r="AB852" s="236"/>
      <c r="AC852" s="236"/>
      <c r="AD852" s="236"/>
    </row>
    <row r="853" spans="1:30" ht="15.75" customHeight="1" x14ac:dyDescent="0.25">
      <c r="A853" s="236"/>
      <c r="B853" s="236"/>
      <c r="C853" s="236"/>
      <c r="D853" s="236"/>
      <c r="E853" s="236"/>
      <c r="F853" s="236"/>
      <c r="G853" s="237"/>
      <c r="H853" s="236"/>
      <c r="I853" s="236"/>
      <c r="J853" s="236"/>
      <c r="K853" s="236"/>
      <c r="L853" s="236"/>
      <c r="M853" s="236"/>
      <c r="N853" s="236"/>
      <c r="O853" s="236"/>
      <c r="P853" s="236"/>
      <c r="Q853" s="236"/>
      <c r="R853" s="236"/>
      <c r="S853" s="236"/>
      <c r="T853" s="236"/>
      <c r="U853" s="236"/>
      <c r="V853" s="236"/>
      <c r="W853" s="236"/>
      <c r="X853" s="236"/>
      <c r="Y853" s="236"/>
      <c r="Z853" s="236"/>
      <c r="AA853" s="236"/>
      <c r="AB853" s="236"/>
      <c r="AC853" s="236"/>
      <c r="AD853" s="236"/>
    </row>
    <row r="854" spans="1:30" ht="15.75" customHeight="1" x14ac:dyDescent="0.25">
      <c r="A854" s="236"/>
      <c r="B854" s="236"/>
      <c r="C854" s="236"/>
      <c r="D854" s="236"/>
      <c r="E854" s="236"/>
      <c r="F854" s="236"/>
      <c r="G854" s="237"/>
      <c r="H854" s="236"/>
      <c r="I854" s="236"/>
      <c r="J854" s="236"/>
      <c r="K854" s="236"/>
      <c r="L854" s="236"/>
      <c r="M854" s="236"/>
      <c r="N854" s="236"/>
      <c r="O854" s="236"/>
      <c r="P854" s="236"/>
      <c r="Q854" s="236"/>
      <c r="R854" s="236"/>
      <c r="S854" s="236"/>
      <c r="T854" s="236"/>
      <c r="U854" s="236"/>
      <c r="V854" s="236"/>
      <c r="W854" s="236"/>
      <c r="X854" s="236"/>
      <c r="Y854" s="236"/>
      <c r="Z854" s="236"/>
      <c r="AA854" s="236"/>
      <c r="AB854" s="236"/>
      <c r="AC854" s="236"/>
      <c r="AD854" s="236"/>
    </row>
    <row r="855" spans="1:30" ht="15.75" customHeight="1" x14ac:dyDescent="0.25">
      <c r="A855" s="236"/>
      <c r="B855" s="236"/>
      <c r="C855" s="236"/>
      <c r="D855" s="236"/>
      <c r="E855" s="236"/>
      <c r="F855" s="236"/>
      <c r="G855" s="237"/>
      <c r="H855" s="236"/>
      <c r="I855" s="236"/>
      <c r="J855" s="236"/>
      <c r="K855" s="236"/>
      <c r="L855" s="236"/>
      <c r="M855" s="236"/>
      <c r="N855" s="236"/>
      <c r="O855" s="236"/>
      <c r="P855" s="236"/>
      <c r="Q855" s="236"/>
      <c r="R855" s="236"/>
      <c r="S855" s="236"/>
      <c r="T855" s="236"/>
      <c r="U855" s="236"/>
      <c r="V855" s="236"/>
      <c r="W855" s="236"/>
      <c r="X855" s="236"/>
      <c r="Y855" s="236"/>
      <c r="Z855" s="236"/>
      <c r="AA855" s="236"/>
      <c r="AB855" s="236"/>
      <c r="AC855" s="236"/>
      <c r="AD855" s="236"/>
    </row>
    <row r="856" spans="1:30" ht="15.75" customHeight="1" x14ac:dyDescent="0.25">
      <c r="A856" s="236"/>
      <c r="B856" s="236"/>
      <c r="C856" s="236"/>
      <c r="D856" s="236"/>
      <c r="E856" s="236"/>
      <c r="F856" s="236"/>
      <c r="G856" s="237"/>
      <c r="H856" s="236"/>
      <c r="I856" s="236"/>
      <c r="J856" s="236"/>
      <c r="K856" s="236"/>
      <c r="L856" s="236"/>
      <c r="M856" s="236"/>
      <c r="N856" s="236"/>
      <c r="O856" s="236"/>
      <c r="P856" s="236"/>
      <c r="Q856" s="236"/>
      <c r="R856" s="236"/>
      <c r="S856" s="236"/>
      <c r="T856" s="236"/>
      <c r="U856" s="236"/>
      <c r="V856" s="236"/>
      <c r="W856" s="236"/>
      <c r="X856" s="236"/>
      <c r="Y856" s="236"/>
      <c r="Z856" s="236"/>
      <c r="AA856" s="236"/>
      <c r="AB856" s="236"/>
      <c r="AC856" s="236"/>
      <c r="AD856" s="236"/>
    </row>
    <row r="857" spans="1:30" ht="15.75" customHeight="1" x14ac:dyDescent="0.25">
      <c r="A857" s="236"/>
      <c r="B857" s="236"/>
      <c r="C857" s="236"/>
      <c r="D857" s="236"/>
      <c r="E857" s="236"/>
      <c r="F857" s="236"/>
      <c r="G857" s="237"/>
      <c r="H857" s="236"/>
      <c r="I857" s="236"/>
      <c r="J857" s="236"/>
      <c r="K857" s="236"/>
      <c r="L857" s="236"/>
      <c r="M857" s="236"/>
      <c r="N857" s="236"/>
      <c r="O857" s="236"/>
      <c r="P857" s="236"/>
      <c r="Q857" s="236"/>
      <c r="R857" s="236"/>
      <c r="S857" s="236"/>
      <c r="T857" s="236"/>
      <c r="U857" s="236"/>
      <c r="V857" s="236"/>
      <c r="W857" s="236"/>
      <c r="X857" s="236"/>
      <c r="Y857" s="236"/>
      <c r="Z857" s="236"/>
      <c r="AA857" s="236"/>
      <c r="AB857" s="236"/>
      <c r="AC857" s="236"/>
      <c r="AD857" s="236"/>
    </row>
    <row r="858" spans="1:30" ht="15.75" customHeight="1" x14ac:dyDescent="0.25">
      <c r="A858" s="236"/>
      <c r="B858" s="236"/>
      <c r="C858" s="236"/>
      <c r="D858" s="236"/>
      <c r="E858" s="236"/>
      <c r="F858" s="236"/>
      <c r="G858" s="237"/>
      <c r="H858" s="236"/>
      <c r="I858" s="236"/>
      <c r="J858" s="236"/>
      <c r="K858" s="236"/>
      <c r="L858" s="236"/>
      <c r="M858" s="236"/>
      <c r="N858" s="236"/>
      <c r="O858" s="236"/>
      <c r="P858" s="236"/>
      <c r="Q858" s="236"/>
      <c r="R858" s="236"/>
      <c r="S858" s="236"/>
      <c r="T858" s="236"/>
      <c r="U858" s="236"/>
      <c r="V858" s="236"/>
      <c r="W858" s="236"/>
      <c r="X858" s="236"/>
      <c r="Y858" s="236"/>
      <c r="Z858" s="236"/>
      <c r="AA858" s="236"/>
      <c r="AB858" s="236"/>
      <c r="AC858" s="236"/>
      <c r="AD858" s="236"/>
    </row>
    <row r="859" spans="1:30" ht="15.75" customHeight="1" x14ac:dyDescent="0.25">
      <c r="A859" s="236"/>
      <c r="B859" s="236"/>
      <c r="C859" s="236"/>
      <c r="D859" s="236"/>
      <c r="E859" s="236"/>
      <c r="F859" s="236"/>
      <c r="G859" s="237"/>
      <c r="H859" s="236"/>
      <c r="I859" s="236"/>
      <c r="J859" s="236"/>
      <c r="K859" s="236"/>
      <c r="L859" s="236"/>
      <c r="M859" s="236"/>
      <c r="N859" s="236"/>
      <c r="O859" s="236"/>
      <c r="P859" s="236"/>
      <c r="Q859" s="236"/>
      <c r="R859" s="236"/>
      <c r="S859" s="236"/>
      <c r="T859" s="236"/>
      <c r="U859" s="236"/>
      <c r="V859" s="236"/>
      <c r="W859" s="236"/>
      <c r="X859" s="236"/>
      <c r="Y859" s="236"/>
      <c r="Z859" s="236"/>
      <c r="AA859" s="236"/>
      <c r="AB859" s="236"/>
      <c r="AC859" s="236"/>
      <c r="AD859" s="236"/>
    </row>
    <row r="860" spans="1:30" ht="15.75" customHeight="1" x14ac:dyDescent="0.25">
      <c r="A860" s="236"/>
      <c r="B860" s="236"/>
      <c r="C860" s="236"/>
      <c r="D860" s="236"/>
      <c r="E860" s="236"/>
      <c r="F860" s="236"/>
      <c r="G860" s="237"/>
      <c r="H860" s="236"/>
      <c r="I860" s="236"/>
      <c r="J860" s="236"/>
      <c r="K860" s="236"/>
      <c r="L860" s="236"/>
      <c r="M860" s="236"/>
      <c r="N860" s="236"/>
      <c r="O860" s="236"/>
      <c r="P860" s="236"/>
      <c r="Q860" s="236"/>
      <c r="R860" s="236"/>
      <c r="S860" s="236"/>
      <c r="T860" s="236"/>
      <c r="U860" s="236"/>
      <c r="V860" s="236"/>
      <c r="W860" s="236"/>
      <c r="X860" s="236"/>
      <c r="Y860" s="236"/>
      <c r="Z860" s="236"/>
      <c r="AA860" s="236"/>
      <c r="AB860" s="236"/>
      <c r="AC860" s="236"/>
      <c r="AD860" s="236"/>
    </row>
    <row r="861" spans="1:30" ht="15.75" customHeight="1" x14ac:dyDescent="0.25">
      <c r="A861" s="236"/>
      <c r="B861" s="236"/>
      <c r="C861" s="236"/>
      <c r="D861" s="236"/>
      <c r="E861" s="236"/>
      <c r="F861" s="236"/>
      <c r="G861" s="237"/>
      <c r="H861" s="236"/>
      <c r="I861" s="236"/>
      <c r="J861" s="236"/>
      <c r="K861" s="236"/>
      <c r="L861" s="236"/>
      <c r="M861" s="236"/>
      <c r="N861" s="236"/>
      <c r="O861" s="236"/>
      <c r="P861" s="236"/>
      <c r="Q861" s="236"/>
      <c r="R861" s="236"/>
      <c r="S861" s="236"/>
      <c r="T861" s="236"/>
      <c r="U861" s="236"/>
      <c r="V861" s="236"/>
      <c r="W861" s="236"/>
      <c r="X861" s="236"/>
      <c r="Y861" s="236"/>
      <c r="Z861" s="236"/>
      <c r="AA861" s="236"/>
      <c r="AB861" s="236"/>
      <c r="AC861" s="236"/>
      <c r="AD861" s="236"/>
    </row>
    <row r="862" spans="1:30" ht="15.75" customHeight="1" x14ac:dyDescent="0.25">
      <c r="A862" s="236"/>
      <c r="B862" s="236"/>
      <c r="C862" s="236"/>
      <c r="D862" s="236"/>
      <c r="E862" s="236"/>
      <c r="F862" s="236"/>
      <c r="G862" s="237"/>
      <c r="H862" s="236"/>
      <c r="I862" s="236"/>
      <c r="J862" s="236"/>
      <c r="K862" s="236"/>
      <c r="L862" s="236"/>
      <c r="M862" s="236"/>
      <c r="N862" s="236"/>
      <c r="O862" s="236"/>
      <c r="P862" s="236"/>
      <c r="Q862" s="236"/>
      <c r="R862" s="236"/>
      <c r="S862" s="236"/>
      <c r="T862" s="236"/>
      <c r="U862" s="236"/>
      <c r="V862" s="236"/>
      <c r="W862" s="236"/>
      <c r="X862" s="236"/>
      <c r="Y862" s="236"/>
      <c r="Z862" s="236"/>
      <c r="AA862" s="236"/>
      <c r="AB862" s="236"/>
      <c r="AC862" s="236"/>
      <c r="AD862" s="236"/>
    </row>
    <row r="863" spans="1:30" ht="15.75" customHeight="1" x14ac:dyDescent="0.25">
      <c r="A863" s="236"/>
      <c r="B863" s="236"/>
      <c r="C863" s="236"/>
      <c r="D863" s="236"/>
      <c r="E863" s="236"/>
      <c r="F863" s="236"/>
      <c r="G863" s="237"/>
      <c r="H863" s="236"/>
      <c r="I863" s="236"/>
      <c r="J863" s="236"/>
      <c r="K863" s="236"/>
      <c r="L863" s="236"/>
      <c r="M863" s="236"/>
      <c r="N863" s="236"/>
      <c r="O863" s="236"/>
      <c r="P863" s="236"/>
      <c r="Q863" s="236"/>
      <c r="R863" s="236"/>
      <c r="S863" s="236"/>
      <c r="T863" s="236"/>
      <c r="U863" s="236"/>
      <c r="V863" s="236"/>
      <c r="W863" s="236"/>
      <c r="X863" s="236"/>
      <c r="Y863" s="236"/>
      <c r="Z863" s="236"/>
      <c r="AA863" s="236"/>
      <c r="AB863" s="236"/>
      <c r="AC863" s="236"/>
      <c r="AD863" s="236"/>
    </row>
    <row r="864" spans="1:30" ht="15.75" customHeight="1" x14ac:dyDescent="0.25">
      <c r="A864" s="236"/>
      <c r="B864" s="236"/>
      <c r="C864" s="236"/>
      <c r="D864" s="236"/>
      <c r="E864" s="236"/>
      <c r="F864" s="236"/>
      <c r="G864" s="237"/>
      <c r="H864" s="236"/>
      <c r="I864" s="236"/>
      <c r="J864" s="236"/>
      <c r="K864" s="236"/>
      <c r="L864" s="236"/>
      <c r="M864" s="236"/>
      <c r="N864" s="236"/>
      <c r="O864" s="236"/>
      <c r="P864" s="236"/>
      <c r="Q864" s="236"/>
      <c r="R864" s="236"/>
      <c r="S864" s="236"/>
      <c r="T864" s="236"/>
      <c r="U864" s="236"/>
      <c r="V864" s="236"/>
      <c r="W864" s="236"/>
      <c r="X864" s="236"/>
      <c r="Y864" s="236"/>
      <c r="Z864" s="236"/>
      <c r="AA864" s="236"/>
      <c r="AB864" s="236"/>
      <c r="AC864" s="236"/>
      <c r="AD864" s="236"/>
    </row>
    <row r="865" spans="1:30" ht="15.75" customHeight="1" x14ac:dyDescent="0.25">
      <c r="A865" s="236"/>
      <c r="B865" s="236"/>
      <c r="C865" s="236"/>
      <c r="D865" s="236"/>
      <c r="E865" s="236"/>
      <c r="F865" s="236"/>
      <c r="G865" s="237"/>
      <c r="H865" s="236"/>
      <c r="I865" s="236"/>
      <c r="J865" s="236"/>
      <c r="K865" s="236"/>
      <c r="L865" s="236"/>
      <c r="M865" s="236"/>
      <c r="N865" s="236"/>
      <c r="O865" s="236"/>
      <c r="P865" s="236"/>
      <c r="Q865" s="236"/>
      <c r="R865" s="236"/>
      <c r="S865" s="236"/>
      <c r="T865" s="236"/>
      <c r="U865" s="236"/>
      <c r="V865" s="236"/>
      <c r="W865" s="236"/>
      <c r="X865" s="236"/>
      <c r="Y865" s="236"/>
      <c r="Z865" s="236"/>
      <c r="AA865" s="236"/>
      <c r="AB865" s="236"/>
      <c r="AC865" s="236"/>
      <c r="AD865" s="236"/>
    </row>
    <row r="866" spans="1:30" ht="15.75" customHeight="1" x14ac:dyDescent="0.25">
      <c r="A866" s="236"/>
      <c r="B866" s="236"/>
      <c r="C866" s="236"/>
      <c r="D866" s="236"/>
      <c r="E866" s="236"/>
      <c r="F866" s="236"/>
      <c r="G866" s="237"/>
      <c r="H866" s="236"/>
      <c r="I866" s="236"/>
      <c r="J866" s="236"/>
      <c r="K866" s="236"/>
      <c r="L866" s="236"/>
      <c r="M866" s="236"/>
      <c r="N866" s="236"/>
      <c r="O866" s="236"/>
      <c r="P866" s="236"/>
      <c r="Q866" s="236"/>
      <c r="R866" s="236"/>
      <c r="S866" s="236"/>
      <c r="T866" s="236"/>
      <c r="U866" s="236"/>
      <c r="V866" s="236"/>
      <c r="W866" s="236"/>
      <c r="X866" s="236"/>
      <c r="Y866" s="236"/>
      <c r="Z866" s="236"/>
      <c r="AA866" s="236"/>
      <c r="AB866" s="236"/>
      <c r="AC866" s="236"/>
      <c r="AD866" s="236"/>
    </row>
    <row r="867" spans="1:30" ht="15.75" customHeight="1" x14ac:dyDescent="0.25">
      <c r="A867" s="236"/>
      <c r="B867" s="236"/>
      <c r="C867" s="236"/>
      <c r="D867" s="236"/>
      <c r="E867" s="236"/>
      <c r="F867" s="236"/>
      <c r="G867" s="237"/>
      <c r="H867" s="236"/>
      <c r="I867" s="236"/>
      <c r="J867" s="236"/>
      <c r="K867" s="236"/>
      <c r="L867" s="236"/>
      <c r="M867" s="236"/>
      <c r="N867" s="236"/>
      <c r="O867" s="236"/>
      <c r="P867" s="236"/>
      <c r="Q867" s="236"/>
      <c r="R867" s="236"/>
      <c r="S867" s="236"/>
      <c r="T867" s="236"/>
      <c r="U867" s="236"/>
      <c r="V867" s="236"/>
      <c r="W867" s="236"/>
      <c r="X867" s="236"/>
      <c r="Y867" s="236"/>
      <c r="Z867" s="236"/>
      <c r="AA867" s="236"/>
      <c r="AB867" s="236"/>
      <c r="AC867" s="236"/>
      <c r="AD867" s="236"/>
    </row>
    <row r="868" spans="1:30" ht="15.75" customHeight="1" x14ac:dyDescent="0.25">
      <c r="A868" s="236"/>
      <c r="B868" s="236"/>
      <c r="C868" s="236"/>
      <c r="D868" s="236"/>
      <c r="E868" s="236"/>
      <c r="F868" s="236"/>
      <c r="G868" s="237"/>
      <c r="H868" s="236"/>
      <c r="I868" s="236"/>
      <c r="J868" s="236"/>
      <c r="K868" s="236"/>
      <c r="L868" s="236"/>
      <c r="M868" s="236"/>
      <c r="N868" s="236"/>
      <c r="O868" s="236"/>
      <c r="P868" s="236"/>
      <c r="Q868" s="236"/>
      <c r="R868" s="236"/>
      <c r="S868" s="236"/>
      <c r="T868" s="236"/>
      <c r="U868" s="236"/>
      <c r="V868" s="236"/>
      <c r="W868" s="236"/>
      <c r="X868" s="236"/>
      <c r="Y868" s="236"/>
      <c r="Z868" s="236"/>
      <c r="AA868" s="236"/>
      <c r="AB868" s="236"/>
      <c r="AC868" s="236"/>
      <c r="AD868" s="236"/>
    </row>
    <row r="869" spans="1:30" ht="15.75" customHeight="1" x14ac:dyDescent="0.25">
      <c r="A869" s="236"/>
      <c r="B869" s="236"/>
      <c r="C869" s="236"/>
      <c r="D869" s="236"/>
      <c r="E869" s="236"/>
      <c r="F869" s="236"/>
      <c r="G869" s="237"/>
      <c r="H869" s="236"/>
      <c r="I869" s="236"/>
      <c r="J869" s="236"/>
      <c r="K869" s="236"/>
      <c r="L869" s="236"/>
      <c r="M869" s="236"/>
      <c r="N869" s="236"/>
      <c r="O869" s="236"/>
      <c r="P869" s="236"/>
      <c r="Q869" s="236"/>
      <c r="R869" s="236"/>
      <c r="S869" s="236"/>
      <c r="T869" s="236"/>
      <c r="U869" s="236"/>
      <c r="V869" s="236"/>
      <c r="W869" s="236"/>
      <c r="X869" s="236"/>
      <c r="Y869" s="236"/>
      <c r="Z869" s="236"/>
      <c r="AA869" s="236"/>
      <c r="AB869" s="236"/>
      <c r="AC869" s="236"/>
      <c r="AD869" s="236"/>
    </row>
    <row r="870" spans="1:30" ht="15.75" customHeight="1" x14ac:dyDescent="0.25">
      <c r="A870" s="236"/>
      <c r="B870" s="236"/>
      <c r="C870" s="236"/>
      <c r="D870" s="236"/>
      <c r="E870" s="236"/>
      <c r="F870" s="236"/>
      <c r="G870" s="237"/>
      <c r="H870" s="236"/>
      <c r="I870" s="236"/>
      <c r="J870" s="236"/>
      <c r="K870" s="236"/>
      <c r="L870" s="236"/>
      <c r="M870" s="236"/>
      <c r="N870" s="236"/>
      <c r="O870" s="236"/>
      <c r="P870" s="236"/>
      <c r="Q870" s="236"/>
      <c r="R870" s="236"/>
      <c r="S870" s="236"/>
      <c r="T870" s="236"/>
      <c r="U870" s="236"/>
      <c r="V870" s="236"/>
      <c r="W870" s="236"/>
      <c r="X870" s="236"/>
      <c r="Y870" s="236"/>
      <c r="Z870" s="236"/>
      <c r="AA870" s="236"/>
      <c r="AB870" s="236"/>
      <c r="AC870" s="236"/>
      <c r="AD870" s="236"/>
    </row>
    <row r="871" spans="1:30" ht="15.75" customHeight="1" x14ac:dyDescent="0.25">
      <c r="A871" s="236"/>
      <c r="B871" s="236"/>
      <c r="C871" s="236"/>
      <c r="D871" s="236"/>
      <c r="E871" s="236"/>
      <c r="F871" s="236"/>
      <c r="G871" s="237"/>
      <c r="H871" s="236"/>
      <c r="I871" s="236"/>
      <c r="J871" s="236"/>
      <c r="K871" s="236"/>
      <c r="L871" s="236"/>
      <c r="M871" s="236"/>
      <c r="N871" s="236"/>
      <c r="O871" s="236"/>
      <c r="P871" s="236"/>
      <c r="Q871" s="236"/>
      <c r="R871" s="236"/>
      <c r="S871" s="236"/>
      <c r="T871" s="236"/>
      <c r="U871" s="236"/>
      <c r="V871" s="236"/>
      <c r="W871" s="236"/>
      <c r="X871" s="236"/>
      <c r="Y871" s="236"/>
      <c r="Z871" s="236"/>
      <c r="AA871" s="236"/>
      <c r="AB871" s="236"/>
      <c r="AC871" s="236"/>
      <c r="AD871" s="236"/>
    </row>
    <row r="872" spans="1:30" ht="15.75" customHeight="1" x14ac:dyDescent="0.25">
      <c r="A872" s="236"/>
      <c r="B872" s="236"/>
      <c r="C872" s="236"/>
      <c r="D872" s="236"/>
      <c r="E872" s="236"/>
      <c r="F872" s="236"/>
      <c r="G872" s="237"/>
      <c r="H872" s="236"/>
      <c r="I872" s="236"/>
      <c r="J872" s="236"/>
      <c r="K872" s="236"/>
      <c r="L872" s="236"/>
      <c r="M872" s="236"/>
      <c r="N872" s="236"/>
      <c r="O872" s="236"/>
      <c r="P872" s="236"/>
      <c r="Q872" s="236"/>
      <c r="R872" s="236"/>
      <c r="S872" s="236"/>
      <c r="T872" s="236"/>
      <c r="U872" s="236"/>
      <c r="V872" s="236"/>
      <c r="W872" s="236"/>
      <c r="X872" s="236"/>
      <c r="Y872" s="236"/>
      <c r="Z872" s="236"/>
      <c r="AA872" s="236"/>
      <c r="AB872" s="236"/>
      <c r="AC872" s="236"/>
      <c r="AD872" s="236"/>
    </row>
    <row r="873" spans="1:30" ht="15.75" customHeight="1" x14ac:dyDescent="0.25">
      <c r="A873" s="236"/>
      <c r="B873" s="236"/>
      <c r="C873" s="236"/>
      <c r="D873" s="236"/>
      <c r="E873" s="236"/>
      <c r="F873" s="236"/>
      <c r="G873" s="237"/>
      <c r="H873" s="236"/>
      <c r="I873" s="236"/>
      <c r="J873" s="236"/>
      <c r="K873" s="236"/>
      <c r="L873" s="236"/>
      <c r="M873" s="236"/>
      <c r="N873" s="236"/>
      <c r="O873" s="236"/>
      <c r="P873" s="236"/>
      <c r="Q873" s="236"/>
      <c r="R873" s="236"/>
      <c r="S873" s="236"/>
      <c r="T873" s="236"/>
      <c r="U873" s="236"/>
      <c r="V873" s="236"/>
      <c r="W873" s="236"/>
      <c r="X873" s="236"/>
      <c r="Y873" s="236"/>
      <c r="Z873" s="236"/>
      <c r="AA873" s="236"/>
      <c r="AB873" s="236"/>
      <c r="AC873" s="236"/>
      <c r="AD873" s="236"/>
    </row>
    <row r="874" spans="1:30" ht="15.75" customHeight="1" x14ac:dyDescent="0.25">
      <c r="A874" s="236"/>
      <c r="B874" s="236"/>
      <c r="C874" s="236"/>
      <c r="D874" s="236"/>
      <c r="E874" s="236"/>
      <c r="F874" s="236"/>
      <c r="G874" s="237"/>
      <c r="H874" s="236"/>
      <c r="I874" s="236"/>
      <c r="J874" s="236"/>
      <c r="K874" s="236"/>
      <c r="L874" s="236"/>
      <c r="M874" s="236"/>
      <c r="N874" s="236"/>
      <c r="O874" s="236"/>
      <c r="P874" s="236"/>
      <c r="Q874" s="236"/>
      <c r="R874" s="236"/>
      <c r="S874" s="236"/>
      <c r="T874" s="236"/>
      <c r="U874" s="236"/>
      <c r="V874" s="236"/>
      <c r="W874" s="236"/>
      <c r="X874" s="236"/>
      <c r="Y874" s="236"/>
      <c r="Z874" s="236"/>
      <c r="AA874" s="236"/>
      <c r="AB874" s="236"/>
      <c r="AC874" s="236"/>
      <c r="AD874" s="236"/>
    </row>
    <row r="875" spans="1:30" ht="15.75" customHeight="1" x14ac:dyDescent="0.25">
      <c r="A875" s="236"/>
      <c r="B875" s="236"/>
      <c r="C875" s="236"/>
      <c r="D875" s="236"/>
      <c r="E875" s="236"/>
      <c r="F875" s="236"/>
      <c r="G875" s="237"/>
      <c r="H875" s="236"/>
      <c r="I875" s="236"/>
      <c r="J875" s="236"/>
      <c r="K875" s="236"/>
      <c r="L875" s="236"/>
      <c r="M875" s="236"/>
      <c r="N875" s="236"/>
      <c r="O875" s="236"/>
      <c r="P875" s="236"/>
      <c r="Q875" s="236"/>
      <c r="R875" s="236"/>
      <c r="S875" s="236"/>
      <c r="T875" s="236"/>
      <c r="U875" s="236"/>
      <c r="V875" s="236"/>
      <c r="W875" s="236"/>
      <c r="X875" s="236"/>
      <c r="Y875" s="236"/>
      <c r="Z875" s="236"/>
      <c r="AA875" s="236"/>
      <c r="AB875" s="236"/>
      <c r="AC875" s="236"/>
      <c r="AD875" s="236"/>
    </row>
    <row r="876" spans="1:30" ht="15.75" customHeight="1" x14ac:dyDescent="0.25">
      <c r="A876" s="236"/>
      <c r="B876" s="236"/>
      <c r="C876" s="236"/>
      <c r="D876" s="236"/>
      <c r="E876" s="236"/>
      <c r="F876" s="236"/>
      <c r="G876" s="237"/>
      <c r="H876" s="236"/>
      <c r="I876" s="236"/>
      <c r="J876" s="236"/>
      <c r="K876" s="236"/>
      <c r="L876" s="236"/>
      <c r="M876" s="236"/>
      <c r="N876" s="236"/>
      <c r="O876" s="236"/>
      <c r="P876" s="236"/>
      <c r="Q876" s="236"/>
      <c r="R876" s="236"/>
      <c r="S876" s="236"/>
      <c r="T876" s="236"/>
      <c r="U876" s="236"/>
      <c r="V876" s="236"/>
      <c r="W876" s="236"/>
      <c r="X876" s="236"/>
      <c r="Y876" s="236"/>
      <c r="Z876" s="236"/>
      <c r="AA876" s="236"/>
      <c r="AB876" s="236"/>
      <c r="AC876" s="236"/>
      <c r="AD876" s="236"/>
    </row>
    <row r="877" spans="1:30" ht="15.75" customHeight="1" x14ac:dyDescent="0.25">
      <c r="A877" s="236"/>
      <c r="B877" s="236"/>
      <c r="C877" s="236"/>
      <c r="D877" s="236"/>
      <c r="E877" s="236"/>
      <c r="F877" s="236"/>
      <c r="G877" s="237"/>
      <c r="H877" s="236"/>
      <c r="I877" s="236"/>
      <c r="J877" s="236"/>
      <c r="K877" s="236"/>
      <c r="L877" s="236"/>
      <c r="M877" s="236"/>
      <c r="N877" s="236"/>
      <c r="O877" s="236"/>
      <c r="P877" s="236"/>
      <c r="Q877" s="236"/>
      <c r="R877" s="236"/>
      <c r="S877" s="236"/>
      <c r="T877" s="236"/>
      <c r="U877" s="236"/>
      <c r="V877" s="236"/>
      <c r="W877" s="236"/>
      <c r="X877" s="236"/>
      <c r="Y877" s="236"/>
      <c r="Z877" s="236"/>
      <c r="AA877" s="236"/>
      <c r="AB877" s="236"/>
      <c r="AC877" s="236"/>
      <c r="AD877" s="236"/>
    </row>
    <row r="878" spans="1:30" ht="15.75" customHeight="1" x14ac:dyDescent="0.25">
      <c r="A878" s="236"/>
      <c r="B878" s="236"/>
      <c r="C878" s="236"/>
      <c r="D878" s="236"/>
      <c r="E878" s="236"/>
      <c r="F878" s="236"/>
      <c r="G878" s="237"/>
      <c r="H878" s="236"/>
      <c r="I878" s="236"/>
      <c r="J878" s="236"/>
      <c r="K878" s="236"/>
      <c r="L878" s="236"/>
      <c r="M878" s="236"/>
      <c r="N878" s="236"/>
      <c r="O878" s="236"/>
      <c r="P878" s="236"/>
      <c r="Q878" s="236"/>
      <c r="R878" s="236"/>
      <c r="S878" s="236"/>
      <c r="T878" s="236"/>
      <c r="U878" s="236"/>
      <c r="V878" s="236"/>
      <c r="W878" s="236"/>
      <c r="X878" s="236"/>
      <c r="Y878" s="236"/>
      <c r="Z878" s="236"/>
      <c r="AA878" s="236"/>
      <c r="AB878" s="236"/>
      <c r="AC878" s="236"/>
      <c r="AD878" s="236"/>
    </row>
    <row r="879" spans="1:30" ht="15.75" customHeight="1" x14ac:dyDescent="0.25">
      <c r="A879" s="236"/>
      <c r="B879" s="236"/>
      <c r="C879" s="236"/>
      <c r="D879" s="236"/>
      <c r="E879" s="236"/>
      <c r="F879" s="236"/>
      <c r="G879" s="237"/>
      <c r="H879" s="236"/>
      <c r="I879" s="236"/>
      <c r="J879" s="236"/>
      <c r="K879" s="236"/>
      <c r="L879" s="236"/>
      <c r="M879" s="236"/>
      <c r="N879" s="236"/>
      <c r="O879" s="236"/>
      <c r="P879" s="236"/>
      <c r="Q879" s="236"/>
      <c r="R879" s="236"/>
      <c r="S879" s="236"/>
      <c r="T879" s="236"/>
      <c r="U879" s="236"/>
      <c r="V879" s="236"/>
      <c r="W879" s="236"/>
      <c r="X879" s="236"/>
      <c r="Y879" s="236"/>
      <c r="Z879" s="236"/>
      <c r="AA879" s="236"/>
      <c r="AB879" s="236"/>
      <c r="AC879" s="236"/>
      <c r="AD879" s="236"/>
    </row>
    <row r="880" spans="1:30" ht="15.75" customHeight="1" x14ac:dyDescent="0.25">
      <c r="A880" s="236"/>
      <c r="B880" s="236"/>
      <c r="C880" s="236"/>
      <c r="D880" s="236"/>
      <c r="E880" s="236"/>
      <c r="F880" s="236"/>
      <c r="G880" s="237"/>
      <c r="H880" s="236"/>
      <c r="I880" s="236"/>
      <c r="J880" s="236"/>
      <c r="K880" s="236"/>
      <c r="L880" s="236"/>
      <c r="M880" s="236"/>
      <c r="N880" s="236"/>
      <c r="O880" s="236"/>
      <c r="P880" s="236"/>
      <c r="Q880" s="236"/>
      <c r="R880" s="236"/>
      <c r="S880" s="236"/>
      <c r="T880" s="236"/>
      <c r="U880" s="236"/>
      <c r="V880" s="236"/>
      <c r="W880" s="236"/>
      <c r="X880" s="236"/>
      <c r="Y880" s="236"/>
      <c r="Z880" s="236"/>
      <c r="AA880" s="236"/>
      <c r="AB880" s="236"/>
      <c r="AC880" s="236"/>
      <c r="AD880" s="236"/>
    </row>
    <row r="881" spans="1:30" ht="15.75" customHeight="1" x14ac:dyDescent="0.25">
      <c r="A881" s="236"/>
      <c r="B881" s="236"/>
      <c r="C881" s="236"/>
      <c r="D881" s="236"/>
      <c r="E881" s="236"/>
      <c r="F881" s="236"/>
      <c r="G881" s="237"/>
      <c r="H881" s="236"/>
      <c r="I881" s="236"/>
      <c r="J881" s="236"/>
      <c r="K881" s="236"/>
      <c r="L881" s="236"/>
      <c r="M881" s="236"/>
      <c r="N881" s="236"/>
      <c r="O881" s="236"/>
      <c r="P881" s="236"/>
      <c r="Q881" s="236"/>
      <c r="R881" s="236"/>
      <c r="S881" s="236"/>
      <c r="T881" s="236"/>
      <c r="U881" s="236"/>
      <c r="V881" s="236"/>
      <c r="W881" s="236"/>
      <c r="X881" s="236"/>
      <c r="Y881" s="236"/>
      <c r="Z881" s="236"/>
      <c r="AA881" s="236"/>
      <c r="AB881" s="236"/>
      <c r="AC881" s="236"/>
      <c r="AD881" s="236"/>
    </row>
    <row r="882" spans="1:30" ht="15.75" customHeight="1" x14ac:dyDescent="0.25">
      <c r="A882" s="236"/>
      <c r="B882" s="236"/>
      <c r="C882" s="236"/>
      <c r="D882" s="236"/>
      <c r="E882" s="236"/>
      <c r="F882" s="236"/>
      <c r="G882" s="237"/>
      <c r="H882" s="236"/>
      <c r="I882" s="236"/>
      <c r="J882" s="236"/>
      <c r="K882" s="236"/>
      <c r="L882" s="236"/>
      <c r="M882" s="236"/>
      <c r="N882" s="236"/>
      <c r="O882" s="236"/>
      <c r="P882" s="236"/>
      <c r="Q882" s="236"/>
      <c r="R882" s="236"/>
      <c r="S882" s="236"/>
      <c r="T882" s="236"/>
      <c r="U882" s="236"/>
      <c r="V882" s="236"/>
      <c r="W882" s="236"/>
      <c r="X882" s="236"/>
      <c r="Y882" s="236"/>
      <c r="Z882" s="236"/>
      <c r="AA882" s="236"/>
      <c r="AB882" s="236"/>
      <c r="AC882" s="236"/>
      <c r="AD882" s="236"/>
    </row>
    <row r="883" spans="1:30" ht="15.75" customHeight="1" x14ac:dyDescent="0.25">
      <c r="A883" s="236"/>
      <c r="B883" s="236"/>
      <c r="C883" s="236"/>
      <c r="D883" s="236"/>
      <c r="E883" s="236"/>
      <c r="F883" s="236"/>
      <c r="G883" s="237"/>
      <c r="H883" s="236"/>
      <c r="I883" s="236"/>
      <c r="J883" s="236"/>
      <c r="K883" s="236"/>
      <c r="L883" s="236"/>
      <c r="M883" s="236"/>
      <c r="N883" s="236"/>
      <c r="O883" s="236"/>
      <c r="P883" s="236"/>
      <c r="Q883" s="236"/>
      <c r="R883" s="236"/>
      <c r="S883" s="236"/>
      <c r="T883" s="236"/>
      <c r="U883" s="236"/>
      <c r="V883" s="236"/>
      <c r="W883" s="236"/>
      <c r="X883" s="236"/>
      <c r="Y883" s="236"/>
      <c r="Z883" s="236"/>
      <c r="AA883" s="236"/>
      <c r="AB883" s="236"/>
      <c r="AC883" s="236"/>
      <c r="AD883" s="236"/>
    </row>
    <row r="884" spans="1:30" ht="15.75" customHeight="1" x14ac:dyDescent="0.25">
      <c r="A884" s="236"/>
      <c r="B884" s="236"/>
      <c r="C884" s="236"/>
      <c r="D884" s="236"/>
      <c r="E884" s="236"/>
      <c r="F884" s="236"/>
      <c r="G884" s="237"/>
      <c r="H884" s="236"/>
      <c r="I884" s="236"/>
      <c r="J884" s="236"/>
      <c r="K884" s="236"/>
      <c r="L884" s="236"/>
      <c r="M884" s="236"/>
      <c r="N884" s="236"/>
      <c r="O884" s="236"/>
      <c r="P884" s="236"/>
      <c r="Q884" s="236"/>
      <c r="R884" s="236"/>
      <c r="S884" s="236"/>
      <c r="T884" s="236"/>
      <c r="U884" s="236"/>
      <c r="V884" s="236"/>
      <c r="W884" s="236"/>
      <c r="X884" s="236"/>
      <c r="Y884" s="236"/>
      <c r="Z884" s="236"/>
      <c r="AA884" s="236"/>
      <c r="AB884" s="236"/>
      <c r="AC884" s="236"/>
      <c r="AD884" s="236"/>
    </row>
    <row r="885" spans="1:30" ht="15.75" customHeight="1" x14ac:dyDescent="0.25">
      <c r="A885" s="236"/>
      <c r="B885" s="236"/>
      <c r="C885" s="236"/>
      <c r="D885" s="236"/>
      <c r="E885" s="236"/>
      <c r="F885" s="236"/>
      <c r="G885" s="237"/>
      <c r="H885" s="236"/>
      <c r="I885" s="236"/>
      <c r="J885" s="236"/>
      <c r="K885" s="236"/>
      <c r="L885" s="236"/>
      <c r="M885" s="236"/>
      <c r="N885" s="236"/>
      <c r="O885" s="236"/>
      <c r="P885" s="236"/>
      <c r="Q885" s="236"/>
      <c r="R885" s="236"/>
      <c r="S885" s="236"/>
      <c r="T885" s="236"/>
      <c r="U885" s="236"/>
      <c r="V885" s="236"/>
      <c r="W885" s="236"/>
      <c r="X885" s="236"/>
      <c r="Y885" s="236"/>
      <c r="Z885" s="236"/>
      <c r="AA885" s="236"/>
      <c r="AB885" s="236"/>
      <c r="AC885" s="236"/>
      <c r="AD885" s="236"/>
    </row>
    <row r="886" spans="1:30" ht="15.75" customHeight="1" x14ac:dyDescent="0.25">
      <c r="A886" s="236"/>
      <c r="B886" s="236"/>
      <c r="C886" s="236"/>
      <c r="D886" s="236"/>
      <c r="E886" s="236"/>
      <c r="F886" s="236"/>
      <c r="G886" s="237"/>
      <c r="H886" s="236"/>
      <c r="I886" s="236"/>
      <c r="J886" s="236"/>
      <c r="K886" s="236"/>
      <c r="L886" s="236"/>
      <c r="M886" s="236"/>
      <c r="N886" s="236"/>
      <c r="O886" s="236"/>
      <c r="P886" s="236"/>
      <c r="Q886" s="236"/>
      <c r="R886" s="236"/>
      <c r="S886" s="236"/>
      <c r="T886" s="236"/>
      <c r="U886" s="236"/>
      <c r="V886" s="236"/>
      <c r="W886" s="236"/>
      <c r="X886" s="236"/>
      <c r="Y886" s="236"/>
      <c r="Z886" s="236"/>
      <c r="AA886" s="236"/>
      <c r="AB886" s="236"/>
      <c r="AC886" s="236"/>
      <c r="AD886" s="236"/>
    </row>
    <row r="887" spans="1:30" ht="15.75" customHeight="1" x14ac:dyDescent="0.25">
      <c r="A887" s="236"/>
      <c r="B887" s="236"/>
      <c r="C887" s="236"/>
      <c r="D887" s="236"/>
      <c r="E887" s="236"/>
      <c r="F887" s="236"/>
      <c r="G887" s="237"/>
      <c r="H887" s="236"/>
      <c r="I887" s="236"/>
      <c r="J887" s="236"/>
      <c r="K887" s="236"/>
      <c r="L887" s="236"/>
      <c r="M887" s="236"/>
      <c r="N887" s="236"/>
      <c r="O887" s="236"/>
      <c r="P887" s="236"/>
      <c r="Q887" s="236"/>
      <c r="R887" s="236"/>
      <c r="S887" s="236"/>
      <c r="T887" s="236"/>
      <c r="U887" s="236"/>
      <c r="V887" s="236"/>
      <c r="W887" s="236"/>
      <c r="X887" s="236"/>
      <c r="Y887" s="236"/>
      <c r="Z887" s="236"/>
      <c r="AA887" s="236"/>
      <c r="AB887" s="236"/>
      <c r="AC887" s="236"/>
      <c r="AD887" s="236"/>
    </row>
    <row r="888" spans="1:30" ht="15.75" customHeight="1" x14ac:dyDescent="0.25">
      <c r="A888" s="236"/>
      <c r="B888" s="236"/>
      <c r="C888" s="236"/>
      <c r="D888" s="236"/>
      <c r="E888" s="236"/>
      <c r="F888" s="236"/>
      <c r="G888" s="237"/>
      <c r="H888" s="236"/>
      <c r="I888" s="236"/>
      <c r="J888" s="236"/>
      <c r="K888" s="236"/>
      <c r="L888" s="236"/>
      <c r="M888" s="236"/>
      <c r="N888" s="236"/>
      <c r="O888" s="236"/>
      <c r="P888" s="236"/>
      <c r="Q888" s="236"/>
      <c r="R888" s="236"/>
      <c r="S888" s="236"/>
      <c r="T888" s="236"/>
      <c r="U888" s="236"/>
      <c r="V888" s="236"/>
      <c r="W888" s="236"/>
      <c r="X888" s="236"/>
      <c r="Y888" s="236"/>
      <c r="Z888" s="236"/>
      <c r="AA888" s="236"/>
      <c r="AB888" s="236"/>
      <c r="AC888" s="236"/>
      <c r="AD888" s="236"/>
    </row>
    <row r="889" spans="1:30" ht="15.75" customHeight="1" x14ac:dyDescent="0.25">
      <c r="A889" s="236"/>
      <c r="B889" s="236"/>
      <c r="C889" s="236"/>
      <c r="D889" s="236"/>
      <c r="E889" s="236"/>
      <c r="F889" s="236"/>
      <c r="G889" s="237"/>
      <c r="H889" s="236"/>
      <c r="I889" s="236"/>
      <c r="J889" s="236"/>
      <c r="K889" s="236"/>
      <c r="L889" s="236"/>
      <c r="M889" s="236"/>
      <c r="N889" s="236"/>
      <c r="O889" s="236"/>
      <c r="P889" s="236"/>
      <c r="Q889" s="236"/>
      <c r="R889" s="236"/>
      <c r="S889" s="236"/>
      <c r="T889" s="236"/>
      <c r="U889" s="236"/>
      <c r="V889" s="236"/>
      <c r="W889" s="236"/>
      <c r="X889" s="236"/>
      <c r="Y889" s="236"/>
      <c r="Z889" s="236"/>
      <c r="AA889" s="236"/>
      <c r="AB889" s="236"/>
      <c r="AC889" s="236"/>
      <c r="AD889" s="236"/>
    </row>
    <row r="890" spans="1:30" ht="15.75" customHeight="1" x14ac:dyDescent="0.25">
      <c r="A890" s="236"/>
      <c r="B890" s="236"/>
      <c r="C890" s="236"/>
      <c r="D890" s="236"/>
      <c r="E890" s="236"/>
      <c r="F890" s="236"/>
      <c r="G890" s="237"/>
      <c r="H890" s="236"/>
      <c r="I890" s="236"/>
      <c r="J890" s="236"/>
      <c r="K890" s="236"/>
      <c r="L890" s="236"/>
      <c r="M890" s="236"/>
      <c r="N890" s="236"/>
      <c r="O890" s="236"/>
      <c r="P890" s="236"/>
      <c r="Q890" s="236"/>
      <c r="R890" s="236"/>
      <c r="S890" s="236"/>
      <c r="T890" s="236"/>
      <c r="U890" s="236"/>
      <c r="V890" s="236"/>
      <c r="W890" s="236"/>
      <c r="X890" s="236"/>
      <c r="Y890" s="236"/>
      <c r="Z890" s="236"/>
      <c r="AA890" s="236"/>
      <c r="AB890" s="236"/>
      <c r="AC890" s="236"/>
      <c r="AD890" s="236"/>
    </row>
    <row r="891" spans="1:30" ht="15.75" customHeight="1" x14ac:dyDescent="0.25">
      <c r="A891" s="236"/>
      <c r="B891" s="236"/>
      <c r="C891" s="236"/>
      <c r="D891" s="236"/>
      <c r="E891" s="236"/>
      <c r="F891" s="236"/>
      <c r="G891" s="237"/>
      <c r="H891" s="236"/>
      <c r="I891" s="236"/>
      <c r="J891" s="236"/>
      <c r="K891" s="236"/>
      <c r="L891" s="236"/>
      <c r="M891" s="236"/>
      <c r="N891" s="236"/>
      <c r="O891" s="236"/>
      <c r="P891" s="236"/>
      <c r="Q891" s="236"/>
      <c r="R891" s="236"/>
      <c r="S891" s="236"/>
      <c r="T891" s="236"/>
      <c r="U891" s="236"/>
      <c r="V891" s="236"/>
      <c r="W891" s="236"/>
      <c r="X891" s="236"/>
      <c r="Y891" s="236"/>
      <c r="Z891" s="236"/>
      <c r="AA891" s="236"/>
      <c r="AB891" s="236"/>
      <c r="AC891" s="236"/>
      <c r="AD891" s="236"/>
    </row>
    <row r="892" spans="1:30" ht="15.75" customHeight="1" x14ac:dyDescent="0.25">
      <c r="A892" s="236"/>
      <c r="B892" s="236"/>
      <c r="C892" s="236"/>
      <c r="D892" s="236"/>
      <c r="E892" s="236"/>
      <c r="F892" s="236"/>
      <c r="G892" s="237"/>
      <c r="H892" s="236"/>
      <c r="I892" s="236"/>
      <c r="J892" s="236"/>
      <c r="K892" s="236"/>
      <c r="L892" s="236"/>
      <c r="M892" s="236"/>
      <c r="N892" s="236"/>
      <c r="O892" s="236"/>
      <c r="P892" s="236"/>
      <c r="Q892" s="236"/>
      <c r="R892" s="236"/>
      <c r="S892" s="236"/>
      <c r="T892" s="236"/>
      <c r="U892" s="236"/>
      <c r="V892" s="236"/>
      <c r="W892" s="236"/>
      <c r="X892" s="236"/>
      <c r="Y892" s="236"/>
      <c r="Z892" s="236"/>
      <c r="AA892" s="236"/>
      <c r="AB892" s="236"/>
      <c r="AC892" s="236"/>
      <c r="AD892" s="236"/>
    </row>
    <row r="893" spans="1:30" ht="15.75" customHeight="1" x14ac:dyDescent="0.25">
      <c r="A893" s="236"/>
      <c r="B893" s="236"/>
      <c r="C893" s="236"/>
      <c r="D893" s="236"/>
      <c r="E893" s="236"/>
      <c r="F893" s="236"/>
      <c r="G893" s="237"/>
      <c r="H893" s="236"/>
      <c r="I893" s="236"/>
      <c r="J893" s="236"/>
      <c r="K893" s="236"/>
      <c r="L893" s="236"/>
      <c r="M893" s="236"/>
      <c r="N893" s="236"/>
      <c r="O893" s="236"/>
      <c r="P893" s="236"/>
      <c r="Q893" s="236"/>
      <c r="R893" s="236"/>
      <c r="S893" s="236"/>
      <c r="T893" s="236"/>
      <c r="U893" s="236"/>
      <c r="V893" s="236"/>
      <c r="W893" s="236"/>
      <c r="X893" s="236"/>
      <c r="Y893" s="236"/>
      <c r="Z893" s="236"/>
      <c r="AA893" s="236"/>
      <c r="AB893" s="236"/>
      <c r="AC893" s="236"/>
      <c r="AD893" s="236"/>
    </row>
    <row r="894" spans="1:30" ht="15.75" customHeight="1" x14ac:dyDescent="0.25">
      <c r="A894" s="236"/>
      <c r="B894" s="236"/>
      <c r="C894" s="236"/>
      <c r="D894" s="236"/>
      <c r="E894" s="236"/>
      <c r="F894" s="236"/>
      <c r="G894" s="237"/>
      <c r="H894" s="236"/>
      <c r="I894" s="236"/>
      <c r="J894" s="236"/>
      <c r="K894" s="236"/>
      <c r="L894" s="236"/>
      <c r="M894" s="236"/>
      <c r="N894" s="236"/>
      <c r="O894" s="236"/>
      <c r="P894" s="236"/>
      <c r="Q894" s="236"/>
      <c r="R894" s="236"/>
      <c r="S894" s="236"/>
      <c r="T894" s="236"/>
      <c r="U894" s="236"/>
      <c r="V894" s="236"/>
      <c r="W894" s="236"/>
      <c r="X894" s="236"/>
      <c r="Y894" s="236"/>
      <c r="Z894" s="236"/>
      <c r="AA894" s="236"/>
      <c r="AB894" s="236"/>
      <c r="AC894" s="236"/>
      <c r="AD894" s="236"/>
    </row>
    <row r="895" spans="1:30" ht="15.75" customHeight="1" x14ac:dyDescent="0.25">
      <c r="A895" s="236"/>
      <c r="B895" s="236"/>
      <c r="C895" s="236"/>
      <c r="D895" s="236"/>
      <c r="E895" s="236"/>
      <c r="F895" s="236"/>
      <c r="G895" s="237"/>
      <c r="H895" s="236"/>
      <c r="I895" s="236"/>
      <c r="J895" s="236"/>
      <c r="K895" s="236"/>
      <c r="L895" s="236"/>
      <c r="M895" s="236"/>
      <c r="N895" s="236"/>
      <c r="O895" s="236"/>
      <c r="P895" s="236"/>
      <c r="Q895" s="236"/>
      <c r="R895" s="236"/>
      <c r="S895" s="236"/>
      <c r="T895" s="236"/>
      <c r="U895" s="236"/>
      <c r="V895" s="236"/>
      <c r="W895" s="236"/>
      <c r="X895" s="236"/>
      <c r="Y895" s="236"/>
      <c r="Z895" s="236"/>
      <c r="AA895" s="236"/>
      <c r="AB895" s="236"/>
      <c r="AC895" s="236"/>
      <c r="AD895" s="236"/>
    </row>
    <row r="896" spans="1:30" ht="15.75" customHeight="1" x14ac:dyDescent="0.25">
      <c r="A896" s="236"/>
      <c r="B896" s="236"/>
      <c r="C896" s="236"/>
      <c r="D896" s="236"/>
      <c r="E896" s="236"/>
      <c r="F896" s="236"/>
      <c r="G896" s="237"/>
      <c r="H896" s="236"/>
      <c r="I896" s="236"/>
      <c r="J896" s="236"/>
      <c r="K896" s="236"/>
      <c r="L896" s="236"/>
      <c r="M896" s="236"/>
      <c r="N896" s="236"/>
      <c r="O896" s="236"/>
      <c r="P896" s="236"/>
      <c r="Q896" s="236"/>
      <c r="R896" s="236"/>
      <c r="S896" s="236"/>
      <c r="T896" s="236"/>
      <c r="U896" s="236"/>
      <c r="V896" s="236"/>
      <c r="W896" s="236"/>
      <c r="X896" s="236"/>
      <c r="Y896" s="236"/>
      <c r="Z896" s="236"/>
      <c r="AA896" s="236"/>
      <c r="AB896" s="236"/>
      <c r="AC896" s="236"/>
      <c r="AD896" s="236"/>
    </row>
    <row r="897" spans="1:30" ht="15.75" customHeight="1" x14ac:dyDescent="0.25">
      <c r="A897" s="236"/>
      <c r="B897" s="236"/>
      <c r="C897" s="236"/>
      <c r="D897" s="236"/>
      <c r="E897" s="236"/>
      <c r="F897" s="236"/>
      <c r="G897" s="237"/>
      <c r="H897" s="236"/>
      <c r="I897" s="236"/>
      <c r="J897" s="236"/>
      <c r="K897" s="236"/>
      <c r="L897" s="236"/>
      <c r="M897" s="236"/>
      <c r="N897" s="236"/>
      <c r="O897" s="236"/>
      <c r="P897" s="236"/>
      <c r="Q897" s="236"/>
      <c r="R897" s="236"/>
      <c r="S897" s="236"/>
      <c r="T897" s="236"/>
      <c r="U897" s="236"/>
      <c r="V897" s="236"/>
      <c r="W897" s="236"/>
      <c r="X897" s="236"/>
      <c r="Y897" s="236"/>
      <c r="Z897" s="236"/>
      <c r="AA897" s="236"/>
      <c r="AB897" s="236"/>
      <c r="AC897" s="236"/>
      <c r="AD897" s="236"/>
    </row>
    <row r="898" spans="1:30" ht="15.75" customHeight="1" x14ac:dyDescent="0.25">
      <c r="A898" s="236"/>
      <c r="B898" s="236"/>
      <c r="C898" s="236"/>
      <c r="D898" s="236"/>
      <c r="E898" s="236"/>
      <c r="F898" s="236"/>
      <c r="G898" s="237"/>
      <c r="H898" s="236"/>
      <c r="I898" s="236"/>
      <c r="J898" s="236"/>
      <c r="K898" s="236"/>
      <c r="L898" s="236"/>
      <c r="M898" s="236"/>
      <c r="N898" s="236"/>
      <c r="O898" s="236"/>
      <c r="P898" s="236"/>
      <c r="Q898" s="236"/>
      <c r="R898" s="236"/>
      <c r="S898" s="236"/>
      <c r="T898" s="236"/>
      <c r="U898" s="236"/>
      <c r="V898" s="236"/>
      <c r="W898" s="236"/>
      <c r="X898" s="236"/>
      <c r="Y898" s="236"/>
      <c r="Z898" s="236"/>
      <c r="AA898" s="236"/>
      <c r="AB898" s="236"/>
      <c r="AC898" s="236"/>
      <c r="AD898" s="236"/>
    </row>
    <row r="899" spans="1:30" ht="15.75" customHeight="1" x14ac:dyDescent="0.25">
      <c r="A899" s="236"/>
      <c r="B899" s="236"/>
      <c r="C899" s="236"/>
      <c r="D899" s="236"/>
      <c r="E899" s="236"/>
      <c r="F899" s="236"/>
      <c r="G899" s="237"/>
      <c r="H899" s="236"/>
      <c r="I899" s="236"/>
      <c r="J899" s="236"/>
      <c r="K899" s="236"/>
      <c r="L899" s="236"/>
      <c r="M899" s="236"/>
      <c r="N899" s="236"/>
      <c r="O899" s="236"/>
      <c r="P899" s="236"/>
      <c r="Q899" s="236"/>
      <c r="R899" s="236"/>
      <c r="S899" s="236"/>
      <c r="T899" s="236"/>
      <c r="U899" s="236"/>
      <c r="V899" s="236"/>
      <c r="W899" s="236"/>
      <c r="X899" s="236"/>
      <c r="Y899" s="236"/>
      <c r="Z899" s="236"/>
      <c r="AA899" s="236"/>
      <c r="AB899" s="236"/>
      <c r="AC899" s="236"/>
      <c r="AD899" s="236"/>
    </row>
    <row r="900" spans="1:30" ht="15.75" customHeight="1" x14ac:dyDescent="0.25">
      <c r="A900" s="236"/>
      <c r="B900" s="236"/>
      <c r="C900" s="236"/>
      <c r="D900" s="236"/>
      <c r="E900" s="236"/>
      <c r="F900" s="236"/>
      <c r="G900" s="237"/>
      <c r="H900" s="236"/>
      <c r="I900" s="236"/>
      <c r="J900" s="236"/>
      <c r="K900" s="236"/>
      <c r="L900" s="236"/>
      <c r="M900" s="236"/>
      <c r="N900" s="236"/>
      <c r="O900" s="236"/>
      <c r="P900" s="236"/>
      <c r="Q900" s="236"/>
      <c r="R900" s="236"/>
      <c r="S900" s="236"/>
      <c r="T900" s="236"/>
      <c r="U900" s="236"/>
      <c r="V900" s="236"/>
      <c r="W900" s="236"/>
      <c r="X900" s="236"/>
      <c r="Y900" s="236"/>
      <c r="Z900" s="236"/>
      <c r="AA900" s="236"/>
      <c r="AB900" s="236"/>
      <c r="AC900" s="236"/>
      <c r="AD900" s="236"/>
    </row>
    <row r="901" spans="1:30" ht="15.75" customHeight="1" x14ac:dyDescent="0.25">
      <c r="A901" s="236"/>
      <c r="B901" s="236"/>
      <c r="C901" s="236"/>
      <c r="D901" s="236"/>
      <c r="E901" s="236"/>
      <c r="F901" s="236"/>
      <c r="G901" s="237"/>
      <c r="H901" s="236"/>
      <c r="I901" s="236"/>
      <c r="J901" s="236"/>
      <c r="K901" s="236"/>
      <c r="L901" s="236"/>
      <c r="M901" s="236"/>
      <c r="N901" s="236"/>
      <c r="O901" s="236"/>
      <c r="P901" s="236"/>
      <c r="Q901" s="236"/>
      <c r="R901" s="236"/>
      <c r="S901" s="236"/>
      <c r="T901" s="236"/>
      <c r="U901" s="236"/>
      <c r="V901" s="236"/>
      <c r="W901" s="236"/>
      <c r="X901" s="236"/>
      <c r="Y901" s="236"/>
      <c r="Z901" s="236"/>
      <c r="AA901" s="236"/>
      <c r="AB901" s="236"/>
      <c r="AC901" s="236"/>
      <c r="AD901" s="236"/>
    </row>
    <row r="902" spans="1:30" ht="15.75" customHeight="1" x14ac:dyDescent="0.25">
      <c r="A902" s="236"/>
      <c r="B902" s="236"/>
      <c r="C902" s="236"/>
      <c r="D902" s="236"/>
      <c r="E902" s="236"/>
      <c r="F902" s="236"/>
      <c r="G902" s="237"/>
      <c r="H902" s="236"/>
      <c r="I902" s="236"/>
      <c r="J902" s="236"/>
      <c r="K902" s="236"/>
      <c r="L902" s="236"/>
      <c r="M902" s="236"/>
      <c r="N902" s="236"/>
      <c r="O902" s="236"/>
      <c r="P902" s="236"/>
      <c r="Q902" s="236"/>
      <c r="R902" s="236"/>
      <c r="S902" s="236"/>
      <c r="T902" s="236"/>
      <c r="U902" s="236"/>
      <c r="V902" s="236"/>
      <c r="W902" s="236"/>
      <c r="X902" s="236"/>
      <c r="Y902" s="236"/>
      <c r="Z902" s="236"/>
      <c r="AA902" s="236"/>
      <c r="AB902" s="236"/>
      <c r="AC902" s="236"/>
      <c r="AD902" s="236"/>
    </row>
    <row r="903" spans="1:30" ht="15.75" customHeight="1" x14ac:dyDescent="0.25">
      <c r="A903" s="236"/>
      <c r="B903" s="236"/>
      <c r="C903" s="236"/>
      <c r="D903" s="236"/>
      <c r="E903" s="236"/>
      <c r="F903" s="236"/>
      <c r="G903" s="237"/>
      <c r="H903" s="236"/>
      <c r="I903" s="236"/>
      <c r="J903" s="236"/>
      <c r="K903" s="236"/>
      <c r="L903" s="236"/>
      <c r="M903" s="236"/>
      <c r="N903" s="236"/>
      <c r="O903" s="236"/>
      <c r="P903" s="236"/>
      <c r="Q903" s="236"/>
      <c r="R903" s="236"/>
      <c r="S903" s="236"/>
      <c r="T903" s="236"/>
      <c r="U903" s="236"/>
      <c r="V903" s="236"/>
      <c r="W903" s="236"/>
      <c r="X903" s="236"/>
      <c r="Y903" s="236"/>
      <c r="Z903" s="236"/>
      <c r="AA903" s="236"/>
      <c r="AB903" s="236"/>
      <c r="AC903" s="236"/>
      <c r="AD903" s="236"/>
    </row>
    <row r="904" spans="1:30" ht="15.75" customHeight="1" x14ac:dyDescent="0.25">
      <c r="A904" s="236"/>
      <c r="B904" s="236"/>
      <c r="C904" s="236"/>
      <c r="D904" s="236"/>
      <c r="E904" s="236"/>
      <c r="F904" s="236"/>
      <c r="G904" s="237"/>
      <c r="H904" s="236"/>
      <c r="I904" s="236"/>
      <c r="J904" s="236"/>
      <c r="K904" s="236"/>
      <c r="L904" s="236"/>
      <c r="M904" s="236"/>
      <c r="N904" s="236"/>
      <c r="O904" s="236"/>
      <c r="P904" s="236"/>
      <c r="Q904" s="236"/>
      <c r="R904" s="236"/>
      <c r="S904" s="236"/>
      <c r="T904" s="236"/>
      <c r="U904" s="236"/>
      <c r="V904" s="236"/>
      <c r="W904" s="236"/>
      <c r="X904" s="236"/>
      <c r="Y904" s="236"/>
      <c r="Z904" s="236"/>
      <c r="AA904" s="236"/>
      <c r="AB904" s="236"/>
      <c r="AC904" s="236"/>
      <c r="AD904" s="236"/>
    </row>
    <row r="905" spans="1:30" ht="15.75" customHeight="1" x14ac:dyDescent="0.25">
      <c r="A905" s="236"/>
      <c r="B905" s="236"/>
      <c r="C905" s="236"/>
      <c r="D905" s="236"/>
      <c r="E905" s="236"/>
      <c r="F905" s="236"/>
      <c r="G905" s="237"/>
      <c r="H905" s="236"/>
      <c r="I905" s="236"/>
      <c r="J905" s="236"/>
      <c r="K905" s="236"/>
      <c r="L905" s="236"/>
      <c r="M905" s="236"/>
      <c r="N905" s="236"/>
      <c r="O905" s="236"/>
      <c r="P905" s="236"/>
      <c r="Q905" s="236"/>
      <c r="R905" s="236"/>
      <c r="S905" s="236"/>
      <c r="T905" s="236"/>
      <c r="U905" s="236"/>
      <c r="V905" s="236"/>
      <c r="W905" s="236"/>
      <c r="X905" s="236"/>
      <c r="Y905" s="236"/>
      <c r="Z905" s="236"/>
      <c r="AA905" s="236"/>
      <c r="AB905" s="236"/>
      <c r="AC905" s="236"/>
      <c r="AD905" s="236"/>
    </row>
    <row r="906" spans="1:30" ht="15.75" customHeight="1" x14ac:dyDescent="0.25">
      <c r="A906" s="236"/>
      <c r="B906" s="236"/>
      <c r="C906" s="236"/>
      <c r="D906" s="236"/>
      <c r="E906" s="236"/>
      <c r="F906" s="236"/>
      <c r="G906" s="237"/>
      <c r="H906" s="236"/>
      <c r="I906" s="236"/>
      <c r="J906" s="236"/>
      <c r="K906" s="236"/>
      <c r="L906" s="236"/>
      <c r="M906" s="236"/>
      <c r="N906" s="236"/>
      <c r="O906" s="236"/>
      <c r="P906" s="236"/>
      <c r="Q906" s="236"/>
      <c r="R906" s="236"/>
      <c r="S906" s="236"/>
      <c r="T906" s="236"/>
      <c r="U906" s="236"/>
      <c r="V906" s="236"/>
      <c r="W906" s="236"/>
      <c r="X906" s="236"/>
      <c r="Y906" s="236"/>
      <c r="Z906" s="236"/>
      <c r="AA906" s="236"/>
      <c r="AB906" s="236"/>
      <c r="AC906" s="236"/>
      <c r="AD906" s="236"/>
    </row>
    <row r="907" spans="1:30" ht="15.75" customHeight="1" x14ac:dyDescent="0.25">
      <c r="A907" s="236"/>
      <c r="B907" s="236"/>
      <c r="C907" s="236"/>
      <c r="D907" s="236"/>
      <c r="E907" s="236"/>
      <c r="F907" s="236"/>
      <c r="G907" s="237"/>
      <c r="H907" s="236"/>
      <c r="I907" s="236"/>
      <c r="J907" s="236"/>
      <c r="K907" s="236"/>
      <c r="L907" s="236"/>
      <c r="M907" s="236"/>
      <c r="N907" s="236"/>
      <c r="O907" s="236"/>
      <c r="P907" s="236"/>
      <c r="Q907" s="236"/>
      <c r="R907" s="236"/>
      <c r="S907" s="236"/>
      <c r="T907" s="236"/>
      <c r="U907" s="236"/>
      <c r="V907" s="236"/>
      <c r="W907" s="236"/>
      <c r="X907" s="236"/>
      <c r="Y907" s="236"/>
      <c r="Z907" s="236"/>
      <c r="AA907" s="236"/>
      <c r="AB907" s="236"/>
      <c r="AC907" s="236"/>
      <c r="AD907" s="236"/>
    </row>
    <row r="908" spans="1:30" ht="15.75" customHeight="1" x14ac:dyDescent="0.25">
      <c r="A908" s="236"/>
      <c r="B908" s="236"/>
      <c r="C908" s="236"/>
      <c r="D908" s="236"/>
      <c r="E908" s="236"/>
      <c r="F908" s="236"/>
      <c r="G908" s="237"/>
      <c r="H908" s="236"/>
      <c r="I908" s="236"/>
      <c r="J908" s="236"/>
      <c r="K908" s="236"/>
      <c r="L908" s="236"/>
      <c r="M908" s="236"/>
      <c r="N908" s="236"/>
      <c r="O908" s="236"/>
      <c r="P908" s="236"/>
      <c r="Q908" s="236"/>
      <c r="R908" s="236"/>
      <c r="S908" s="236"/>
      <c r="T908" s="236"/>
      <c r="U908" s="236"/>
      <c r="V908" s="236"/>
      <c r="W908" s="236"/>
      <c r="X908" s="236"/>
      <c r="Y908" s="236"/>
      <c r="Z908" s="236"/>
      <c r="AA908" s="236"/>
      <c r="AB908" s="236"/>
      <c r="AC908" s="236"/>
      <c r="AD908" s="236"/>
    </row>
    <row r="909" spans="1:30" ht="15.75" customHeight="1" x14ac:dyDescent="0.25">
      <c r="A909" s="236"/>
      <c r="B909" s="236"/>
      <c r="C909" s="236"/>
      <c r="D909" s="236"/>
      <c r="E909" s="236"/>
      <c r="F909" s="236"/>
      <c r="G909" s="237"/>
      <c r="H909" s="236"/>
      <c r="I909" s="236"/>
      <c r="J909" s="236"/>
      <c r="K909" s="236"/>
      <c r="L909" s="236"/>
      <c r="M909" s="236"/>
      <c r="N909" s="236"/>
      <c r="O909" s="236"/>
      <c r="P909" s="236"/>
      <c r="Q909" s="236"/>
      <c r="R909" s="236"/>
      <c r="S909" s="236"/>
      <c r="T909" s="236"/>
      <c r="U909" s="236"/>
      <c r="V909" s="236"/>
      <c r="W909" s="236"/>
      <c r="X909" s="236"/>
      <c r="Y909" s="236"/>
      <c r="Z909" s="236"/>
      <c r="AA909" s="236"/>
      <c r="AB909" s="236"/>
      <c r="AC909" s="236"/>
      <c r="AD909" s="236"/>
    </row>
    <row r="910" spans="1:30" ht="15.75" customHeight="1" x14ac:dyDescent="0.25">
      <c r="A910" s="236"/>
      <c r="B910" s="236"/>
      <c r="C910" s="236"/>
      <c r="D910" s="236"/>
      <c r="E910" s="236"/>
      <c r="F910" s="236"/>
      <c r="G910" s="237"/>
      <c r="H910" s="236"/>
      <c r="I910" s="236"/>
      <c r="J910" s="236"/>
      <c r="K910" s="236"/>
      <c r="L910" s="236"/>
      <c r="M910" s="236"/>
      <c r="N910" s="236"/>
      <c r="O910" s="236"/>
      <c r="P910" s="236"/>
      <c r="Q910" s="236"/>
      <c r="R910" s="236"/>
      <c r="S910" s="236"/>
      <c r="T910" s="236"/>
      <c r="U910" s="236"/>
      <c r="V910" s="236"/>
      <c r="W910" s="236"/>
      <c r="X910" s="236"/>
      <c r="Y910" s="236"/>
      <c r="Z910" s="236"/>
      <c r="AA910" s="236"/>
      <c r="AB910" s="236"/>
      <c r="AC910" s="236"/>
      <c r="AD910" s="236"/>
    </row>
    <row r="911" spans="1:30" ht="15.75" customHeight="1" x14ac:dyDescent="0.25">
      <c r="A911" s="236"/>
      <c r="B911" s="236"/>
      <c r="C911" s="236"/>
      <c r="D911" s="236"/>
      <c r="E911" s="236"/>
      <c r="F911" s="236"/>
      <c r="G911" s="237"/>
      <c r="H911" s="236"/>
      <c r="I911" s="236"/>
      <c r="J911" s="236"/>
      <c r="K911" s="236"/>
      <c r="L911" s="236"/>
      <c r="M911" s="236"/>
      <c r="N911" s="236"/>
      <c r="O911" s="236"/>
      <c r="P911" s="236"/>
      <c r="Q911" s="236"/>
      <c r="R911" s="236"/>
      <c r="S911" s="236"/>
      <c r="T911" s="236"/>
      <c r="U911" s="236"/>
      <c r="V911" s="236"/>
      <c r="W911" s="236"/>
      <c r="X911" s="236"/>
      <c r="Y911" s="236"/>
      <c r="Z911" s="236"/>
      <c r="AA911" s="236"/>
      <c r="AB911" s="236"/>
      <c r="AC911" s="236"/>
      <c r="AD911" s="236"/>
    </row>
    <row r="912" spans="1:30" ht="15.75" customHeight="1" x14ac:dyDescent="0.25">
      <c r="A912" s="236"/>
      <c r="B912" s="236"/>
      <c r="C912" s="236"/>
      <c r="D912" s="236"/>
      <c r="E912" s="236"/>
      <c r="F912" s="236"/>
      <c r="G912" s="237"/>
      <c r="H912" s="236"/>
      <c r="I912" s="236"/>
      <c r="J912" s="236"/>
      <c r="K912" s="236"/>
      <c r="L912" s="236"/>
      <c r="M912" s="236"/>
      <c r="N912" s="236"/>
      <c r="O912" s="236"/>
      <c r="P912" s="236"/>
      <c r="Q912" s="236"/>
      <c r="R912" s="236"/>
      <c r="S912" s="236"/>
      <c r="T912" s="236"/>
      <c r="U912" s="236"/>
      <c r="V912" s="236"/>
      <c r="W912" s="236"/>
      <c r="X912" s="236"/>
      <c r="Y912" s="236"/>
      <c r="Z912" s="236"/>
      <c r="AA912" s="236"/>
      <c r="AB912" s="236"/>
      <c r="AC912" s="236"/>
      <c r="AD912" s="236"/>
    </row>
    <row r="913" spans="1:30" ht="15.75" customHeight="1" x14ac:dyDescent="0.25">
      <c r="A913" s="236"/>
      <c r="B913" s="236"/>
      <c r="C913" s="236"/>
      <c r="D913" s="236"/>
      <c r="E913" s="236"/>
      <c r="F913" s="236"/>
      <c r="G913" s="237"/>
      <c r="H913" s="236"/>
      <c r="I913" s="236"/>
      <c r="J913" s="236"/>
      <c r="K913" s="236"/>
      <c r="L913" s="236"/>
      <c r="M913" s="236"/>
      <c r="N913" s="236"/>
      <c r="O913" s="236"/>
      <c r="P913" s="236"/>
      <c r="Q913" s="236"/>
      <c r="R913" s="236"/>
      <c r="S913" s="236"/>
      <c r="T913" s="236"/>
      <c r="U913" s="236"/>
      <c r="V913" s="236"/>
      <c r="W913" s="236"/>
      <c r="X913" s="236"/>
      <c r="Y913" s="236"/>
      <c r="Z913" s="236"/>
      <c r="AA913" s="236"/>
      <c r="AB913" s="236"/>
      <c r="AC913" s="236"/>
      <c r="AD913" s="236"/>
    </row>
    <row r="914" spans="1:30" ht="15.75" customHeight="1" x14ac:dyDescent="0.25">
      <c r="A914" s="236"/>
      <c r="B914" s="236"/>
      <c r="C914" s="236"/>
      <c r="D914" s="236"/>
      <c r="E914" s="236"/>
      <c r="F914" s="236"/>
      <c r="G914" s="237"/>
      <c r="H914" s="236"/>
      <c r="I914" s="236"/>
      <c r="J914" s="236"/>
      <c r="K914" s="236"/>
      <c r="L914" s="236"/>
      <c r="M914" s="236"/>
      <c r="N914" s="236"/>
      <c r="O914" s="236"/>
      <c r="P914" s="236"/>
      <c r="Q914" s="236"/>
      <c r="R914" s="236"/>
      <c r="S914" s="236"/>
      <c r="T914" s="236"/>
      <c r="U914" s="236"/>
      <c r="V914" s="236"/>
      <c r="W914" s="236"/>
      <c r="X914" s="236"/>
      <c r="Y914" s="236"/>
      <c r="Z914" s="236"/>
      <c r="AA914" s="236"/>
      <c r="AB914" s="236"/>
      <c r="AC914" s="236"/>
      <c r="AD914" s="236"/>
    </row>
    <row r="915" spans="1:30" ht="15.75" customHeight="1" x14ac:dyDescent="0.25">
      <c r="A915" s="236"/>
      <c r="B915" s="236"/>
      <c r="C915" s="236"/>
      <c r="D915" s="236"/>
      <c r="E915" s="236"/>
      <c r="F915" s="236"/>
      <c r="G915" s="237"/>
      <c r="H915" s="236"/>
      <c r="I915" s="236"/>
      <c r="J915" s="236"/>
      <c r="K915" s="236"/>
      <c r="L915" s="236"/>
      <c r="M915" s="236"/>
      <c r="N915" s="236"/>
      <c r="O915" s="236"/>
      <c r="P915" s="236"/>
      <c r="Q915" s="236"/>
      <c r="R915" s="236"/>
      <c r="S915" s="236"/>
      <c r="T915" s="236"/>
      <c r="U915" s="236"/>
      <c r="V915" s="236"/>
      <c r="W915" s="236"/>
      <c r="X915" s="236"/>
      <c r="Y915" s="236"/>
      <c r="Z915" s="236"/>
      <c r="AA915" s="236"/>
      <c r="AB915" s="236"/>
      <c r="AC915" s="236"/>
      <c r="AD915" s="236"/>
    </row>
    <row r="916" spans="1:30" ht="15.75" customHeight="1" x14ac:dyDescent="0.25">
      <c r="A916" s="236"/>
      <c r="B916" s="236"/>
      <c r="C916" s="236"/>
      <c r="D916" s="236"/>
      <c r="E916" s="236"/>
      <c r="F916" s="236"/>
      <c r="G916" s="237"/>
      <c r="H916" s="236"/>
      <c r="I916" s="236"/>
      <c r="J916" s="236"/>
      <c r="K916" s="236"/>
      <c r="L916" s="236"/>
      <c r="M916" s="236"/>
      <c r="N916" s="236"/>
      <c r="O916" s="236"/>
      <c r="P916" s="236"/>
      <c r="Q916" s="236"/>
      <c r="R916" s="236"/>
      <c r="S916" s="236"/>
      <c r="T916" s="236"/>
      <c r="U916" s="236"/>
      <c r="V916" s="236"/>
      <c r="W916" s="236"/>
      <c r="X916" s="236"/>
      <c r="Y916" s="236"/>
      <c r="Z916" s="236"/>
      <c r="AA916" s="236"/>
      <c r="AB916" s="236"/>
      <c r="AC916" s="236"/>
      <c r="AD916" s="236"/>
    </row>
    <row r="917" spans="1:30" ht="15.75" customHeight="1" x14ac:dyDescent="0.25">
      <c r="A917" s="236"/>
      <c r="B917" s="236"/>
      <c r="C917" s="236"/>
      <c r="D917" s="236"/>
      <c r="E917" s="236"/>
      <c r="F917" s="236"/>
      <c r="G917" s="237"/>
      <c r="H917" s="236"/>
      <c r="I917" s="236"/>
      <c r="J917" s="236"/>
      <c r="K917" s="236"/>
      <c r="L917" s="236"/>
      <c r="M917" s="236"/>
      <c r="N917" s="236"/>
      <c r="O917" s="236"/>
      <c r="P917" s="236"/>
      <c r="Q917" s="236"/>
      <c r="R917" s="236"/>
      <c r="S917" s="236"/>
      <c r="T917" s="236"/>
      <c r="U917" s="236"/>
      <c r="V917" s="236"/>
      <c r="W917" s="236"/>
      <c r="X917" s="236"/>
      <c r="Y917" s="236"/>
      <c r="Z917" s="236"/>
      <c r="AA917" s="236"/>
      <c r="AB917" s="236"/>
      <c r="AC917" s="236"/>
      <c r="AD917" s="236"/>
    </row>
    <row r="918" spans="1:30" ht="15.75" customHeight="1" x14ac:dyDescent="0.25">
      <c r="A918" s="236"/>
      <c r="B918" s="236"/>
      <c r="C918" s="236"/>
      <c r="D918" s="236"/>
      <c r="E918" s="236"/>
      <c r="F918" s="236"/>
      <c r="G918" s="237"/>
      <c r="H918" s="236"/>
      <c r="I918" s="236"/>
      <c r="J918" s="236"/>
      <c r="K918" s="236"/>
      <c r="L918" s="236"/>
      <c r="M918" s="236"/>
      <c r="N918" s="236"/>
      <c r="O918" s="236"/>
      <c r="P918" s="236"/>
      <c r="Q918" s="236"/>
      <c r="R918" s="236"/>
      <c r="S918" s="236"/>
      <c r="T918" s="236"/>
      <c r="U918" s="236"/>
      <c r="V918" s="236"/>
      <c r="W918" s="236"/>
      <c r="X918" s="236"/>
      <c r="Y918" s="236"/>
      <c r="Z918" s="236"/>
      <c r="AA918" s="236"/>
      <c r="AB918" s="236"/>
      <c r="AC918" s="236"/>
      <c r="AD918" s="236"/>
    </row>
    <row r="919" spans="1:30" ht="15.75" customHeight="1" x14ac:dyDescent="0.25">
      <c r="A919" s="236"/>
      <c r="B919" s="236"/>
      <c r="C919" s="236"/>
      <c r="D919" s="236"/>
      <c r="E919" s="236"/>
      <c r="F919" s="236"/>
      <c r="G919" s="237"/>
      <c r="H919" s="236"/>
      <c r="I919" s="236"/>
      <c r="J919" s="236"/>
      <c r="K919" s="236"/>
      <c r="L919" s="236"/>
      <c r="M919" s="236"/>
      <c r="N919" s="236"/>
      <c r="O919" s="236"/>
      <c r="P919" s="236"/>
      <c r="Q919" s="236"/>
      <c r="R919" s="236"/>
      <c r="S919" s="236"/>
      <c r="T919" s="236"/>
      <c r="U919" s="236"/>
      <c r="V919" s="236"/>
      <c r="W919" s="236"/>
      <c r="X919" s="236"/>
      <c r="Y919" s="236"/>
      <c r="Z919" s="236"/>
      <c r="AA919" s="236"/>
      <c r="AB919" s="236"/>
      <c r="AC919" s="236"/>
      <c r="AD919" s="236"/>
    </row>
    <row r="920" spans="1:30" ht="15.75" customHeight="1" x14ac:dyDescent="0.25">
      <c r="A920" s="236"/>
      <c r="B920" s="236"/>
      <c r="C920" s="236"/>
      <c r="D920" s="236"/>
      <c r="E920" s="236"/>
      <c r="F920" s="236"/>
      <c r="G920" s="237"/>
      <c r="H920" s="236"/>
      <c r="I920" s="236"/>
      <c r="J920" s="236"/>
      <c r="K920" s="236"/>
      <c r="L920" s="236"/>
      <c r="M920" s="236"/>
      <c r="N920" s="236"/>
      <c r="O920" s="236"/>
      <c r="P920" s="236"/>
      <c r="Q920" s="236"/>
      <c r="R920" s="236"/>
      <c r="S920" s="236"/>
      <c r="T920" s="236"/>
      <c r="U920" s="236"/>
      <c r="V920" s="236"/>
      <c r="W920" s="236"/>
      <c r="X920" s="236"/>
      <c r="Y920" s="236"/>
      <c r="Z920" s="236"/>
      <c r="AA920" s="236"/>
      <c r="AB920" s="236"/>
      <c r="AC920" s="236"/>
      <c r="AD920" s="236"/>
    </row>
    <row r="921" spans="1:30" ht="15.75" customHeight="1" x14ac:dyDescent="0.25">
      <c r="A921" s="236"/>
      <c r="B921" s="236"/>
      <c r="C921" s="236"/>
      <c r="D921" s="236"/>
      <c r="E921" s="236"/>
      <c r="F921" s="236"/>
      <c r="G921" s="237"/>
      <c r="H921" s="236"/>
      <c r="I921" s="236"/>
      <c r="J921" s="236"/>
      <c r="K921" s="236"/>
      <c r="L921" s="236"/>
      <c r="M921" s="236"/>
      <c r="N921" s="236"/>
      <c r="O921" s="236"/>
      <c r="P921" s="236"/>
      <c r="Q921" s="236"/>
      <c r="R921" s="236"/>
      <c r="S921" s="236"/>
      <c r="T921" s="236"/>
      <c r="U921" s="236"/>
      <c r="V921" s="236"/>
      <c r="W921" s="236"/>
      <c r="X921" s="236"/>
      <c r="Y921" s="236"/>
      <c r="Z921" s="236"/>
      <c r="AA921" s="236"/>
      <c r="AB921" s="236"/>
      <c r="AC921" s="236"/>
      <c r="AD921" s="236"/>
    </row>
    <row r="922" spans="1:30" ht="15.75" customHeight="1" x14ac:dyDescent="0.25">
      <c r="A922" s="236"/>
      <c r="B922" s="236"/>
      <c r="C922" s="236"/>
      <c r="D922" s="236"/>
      <c r="E922" s="236"/>
      <c r="F922" s="236"/>
      <c r="G922" s="237"/>
      <c r="H922" s="236"/>
      <c r="I922" s="236"/>
      <c r="J922" s="236"/>
      <c r="K922" s="236"/>
      <c r="L922" s="236"/>
      <c r="M922" s="236"/>
      <c r="N922" s="236"/>
      <c r="O922" s="236"/>
      <c r="P922" s="236"/>
      <c r="Q922" s="236"/>
      <c r="R922" s="236"/>
      <c r="S922" s="236"/>
      <c r="T922" s="236"/>
      <c r="U922" s="236"/>
      <c r="V922" s="236"/>
      <c r="W922" s="236"/>
      <c r="X922" s="236"/>
      <c r="Y922" s="236"/>
      <c r="Z922" s="236"/>
      <c r="AA922" s="236"/>
      <c r="AB922" s="236"/>
      <c r="AC922" s="236"/>
      <c r="AD922" s="236"/>
    </row>
    <row r="923" spans="1:30" ht="15.75" customHeight="1" x14ac:dyDescent="0.25">
      <c r="A923" s="236"/>
      <c r="B923" s="236"/>
      <c r="C923" s="236"/>
      <c r="D923" s="236"/>
      <c r="E923" s="236"/>
      <c r="F923" s="236"/>
      <c r="G923" s="237"/>
      <c r="H923" s="236"/>
      <c r="I923" s="236"/>
      <c r="J923" s="236"/>
      <c r="K923" s="236"/>
      <c r="L923" s="236"/>
      <c r="M923" s="236"/>
      <c r="N923" s="236"/>
      <c r="O923" s="236"/>
      <c r="P923" s="236"/>
      <c r="Q923" s="236"/>
      <c r="R923" s="236"/>
      <c r="S923" s="236"/>
      <c r="T923" s="236"/>
      <c r="U923" s="236"/>
      <c r="V923" s="236"/>
      <c r="W923" s="236"/>
      <c r="X923" s="236"/>
      <c r="Y923" s="236"/>
      <c r="Z923" s="236"/>
      <c r="AA923" s="236"/>
      <c r="AB923" s="236"/>
      <c r="AC923" s="236"/>
      <c r="AD923" s="236"/>
    </row>
    <row r="924" spans="1:30" ht="15.75" customHeight="1" x14ac:dyDescent="0.25">
      <c r="A924" s="236"/>
      <c r="B924" s="236"/>
      <c r="C924" s="236"/>
      <c r="D924" s="236"/>
      <c r="E924" s="236"/>
      <c r="F924" s="236"/>
      <c r="G924" s="237"/>
      <c r="H924" s="236"/>
      <c r="I924" s="236"/>
      <c r="J924" s="236"/>
      <c r="K924" s="236"/>
      <c r="L924" s="236"/>
      <c r="M924" s="236"/>
      <c r="N924" s="236"/>
      <c r="O924" s="236"/>
      <c r="P924" s="236"/>
      <c r="Q924" s="236"/>
      <c r="R924" s="236"/>
      <c r="S924" s="236"/>
      <c r="T924" s="236"/>
      <c r="U924" s="236"/>
      <c r="V924" s="236"/>
      <c r="W924" s="236"/>
      <c r="X924" s="236"/>
      <c r="Y924" s="236"/>
      <c r="Z924" s="236"/>
      <c r="AA924" s="236"/>
      <c r="AB924" s="236"/>
      <c r="AC924" s="236"/>
      <c r="AD924" s="236"/>
    </row>
    <row r="925" spans="1:30" ht="15.75" customHeight="1" x14ac:dyDescent="0.25">
      <c r="A925" s="236"/>
      <c r="B925" s="236"/>
      <c r="C925" s="236"/>
      <c r="D925" s="236"/>
      <c r="E925" s="236"/>
      <c r="F925" s="236"/>
      <c r="G925" s="237"/>
      <c r="H925" s="236"/>
      <c r="I925" s="236"/>
      <c r="J925" s="236"/>
      <c r="K925" s="236"/>
      <c r="L925" s="236"/>
      <c r="M925" s="236"/>
      <c r="N925" s="236"/>
      <c r="O925" s="236"/>
      <c r="P925" s="236"/>
      <c r="Q925" s="236"/>
      <c r="R925" s="236"/>
      <c r="S925" s="236"/>
      <c r="T925" s="236"/>
      <c r="U925" s="236"/>
      <c r="V925" s="236"/>
      <c r="W925" s="236"/>
      <c r="X925" s="236"/>
      <c r="Y925" s="236"/>
      <c r="Z925" s="236"/>
      <c r="AA925" s="236"/>
      <c r="AB925" s="236"/>
      <c r="AC925" s="236"/>
      <c r="AD925" s="236"/>
    </row>
    <row r="926" spans="1:30" ht="15.75" customHeight="1" x14ac:dyDescent="0.25">
      <c r="A926" s="236"/>
      <c r="B926" s="236"/>
      <c r="C926" s="236"/>
      <c r="D926" s="236"/>
      <c r="E926" s="236"/>
      <c r="F926" s="236"/>
      <c r="G926" s="237"/>
      <c r="H926" s="236"/>
      <c r="I926" s="236"/>
      <c r="J926" s="236"/>
      <c r="K926" s="236"/>
      <c r="L926" s="236"/>
      <c r="M926" s="236"/>
      <c r="N926" s="236"/>
      <c r="O926" s="236"/>
      <c r="P926" s="236"/>
      <c r="Q926" s="236"/>
      <c r="R926" s="236"/>
      <c r="S926" s="236"/>
      <c r="T926" s="236"/>
      <c r="U926" s="236"/>
      <c r="V926" s="236"/>
      <c r="W926" s="236"/>
      <c r="X926" s="236"/>
      <c r="Y926" s="236"/>
      <c r="Z926" s="236"/>
      <c r="AA926" s="236"/>
      <c r="AB926" s="236"/>
      <c r="AC926" s="236"/>
      <c r="AD926" s="236"/>
    </row>
    <row r="927" spans="1:30" ht="15.75" customHeight="1" x14ac:dyDescent="0.25">
      <c r="A927" s="236"/>
      <c r="B927" s="236"/>
      <c r="C927" s="236"/>
      <c r="D927" s="236"/>
      <c r="E927" s="236"/>
      <c r="F927" s="236"/>
      <c r="G927" s="237"/>
      <c r="H927" s="236"/>
      <c r="I927" s="236"/>
      <c r="J927" s="236"/>
      <c r="K927" s="236"/>
      <c r="L927" s="236"/>
      <c r="M927" s="236"/>
      <c r="N927" s="236"/>
      <c r="O927" s="236"/>
      <c r="P927" s="236"/>
      <c r="Q927" s="236"/>
      <c r="R927" s="236"/>
      <c r="S927" s="236"/>
      <c r="T927" s="236"/>
      <c r="U927" s="236"/>
      <c r="V927" s="236"/>
      <c r="W927" s="236"/>
      <c r="X927" s="236"/>
      <c r="Y927" s="236"/>
      <c r="Z927" s="236"/>
      <c r="AA927" s="236"/>
      <c r="AB927" s="236"/>
      <c r="AC927" s="236"/>
      <c r="AD927" s="236"/>
    </row>
    <row r="928" spans="1:30" ht="15.75" customHeight="1" x14ac:dyDescent="0.25">
      <c r="A928" s="236"/>
      <c r="B928" s="236"/>
      <c r="C928" s="236"/>
      <c r="D928" s="236"/>
      <c r="E928" s="236"/>
      <c r="F928" s="236"/>
      <c r="G928" s="237"/>
      <c r="H928" s="236"/>
      <c r="I928" s="236"/>
      <c r="J928" s="236"/>
      <c r="K928" s="236"/>
      <c r="L928" s="236"/>
      <c r="M928" s="236"/>
      <c r="N928" s="236"/>
      <c r="O928" s="236"/>
      <c r="P928" s="236"/>
      <c r="Q928" s="236"/>
      <c r="R928" s="236"/>
      <c r="S928" s="236"/>
      <c r="T928" s="236"/>
      <c r="U928" s="236"/>
      <c r="V928" s="236"/>
      <c r="W928" s="236"/>
      <c r="X928" s="236"/>
      <c r="Y928" s="236"/>
      <c r="Z928" s="236"/>
      <c r="AA928" s="236"/>
      <c r="AB928" s="236"/>
      <c r="AC928" s="236"/>
      <c r="AD928" s="236"/>
    </row>
    <row r="929" spans="1:30" ht="15.75" customHeight="1" x14ac:dyDescent="0.25">
      <c r="A929" s="236"/>
      <c r="B929" s="236"/>
      <c r="C929" s="236"/>
      <c r="D929" s="236"/>
      <c r="E929" s="236"/>
      <c r="F929" s="236"/>
      <c r="G929" s="237"/>
      <c r="H929" s="236"/>
      <c r="I929" s="236"/>
      <c r="J929" s="236"/>
      <c r="K929" s="236"/>
      <c r="L929" s="236"/>
      <c r="M929" s="236"/>
      <c r="N929" s="236"/>
      <c r="O929" s="236"/>
      <c r="P929" s="236"/>
      <c r="Q929" s="236"/>
      <c r="R929" s="236"/>
      <c r="S929" s="236"/>
      <c r="T929" s="236"/>
      <c r="U929" s="236"/>
      <c r="V929" s="236"/>
      <c r="W929" s="236"/>
      <c r="X929" s="236"/>
      <c r="Y929" s="236"/>
      <c r="Z929" s="236"/>
      <c r="AA929" s="236"/>
      <c r="AB929" s="236"/>
      <c r="AC929" s="236"/>
      <c r="AD929" s="236"/>
    </row>
    <row r="930" spans="1:30" ht="15.75" customHeight="1" x14ac:dyDescent="0.25">
      <c r="A930" s="236"/>
      <c r="B930" s="236"/>
      <c r="C930" s="236"/>
      <c r="D930" s="236"/>
      <c r="E930" s="236"/>
      <c r="F930" s="236"/>
      <c r="G930" s="237"/>
      <c r="H930" s="236"/>
      <c r="I930" s="236"/>
      <c r="J930" s="236"/>
      <c r="K930" s="236"/>
      <c r="L930" s="236"/>
      <c r="M930" s="236"/>
      <c r="N930" s="236"/>
      <c r="O930" s="236"/>
      <c r="P930" s="236"/>
      <c r="Q930" s="236"/>
      <c r="R930" s="236"/>
      <c r="S930" s="236"/>
      <c r="T930" s="236"/>
      <c r="U930" s="236"/>
      <c r="V930" s="236"/>
      <c r="W930" s="236"/>
      <c r="X930" s="236"/>
      <c r="Y930" s="236"/>
      <c r="Z930" s="236"/>
      <c r="AA930" s="236"/>
      <c r="AB930" s="236"/>
      <c r="AC930" s="236"/>
      <c r="AD930" s="236"/>
    </row>
    <row r="931" spans="1:30" ht="15.75" customHeight="1" x14ac:dyDescent="0.25">
      <c r="A931" s="236"/>
      <c r="B931" s="236"/>
      <c r="C931" s="236"/>
      <c r="D931" s="236"/>
      <c r="E931" s="236"/>
      <c r="F931" s="236"/>
      <c r="G931" s="237"/>
      <c r="H931" s="236"/>
      <c r="I931" s="236"/>
      <c r="J931" s="236"/>
      <c r="K931" s="236"/>
      <c r="L931" s="236"/>
      <c r="M931" s="236"/>
      <c r="N931" s="236"/>
      <c r="O931" s="236"/>
      <c r="P931" s="236"/>
      <c r="Q931" s="236"/>
      <c r="R931" s="236"/>
      <c r="S931" s="236"/>
      <c r="T931" s="236"/>
      <c r="U931" s="236"/>
      <c r="V931" s="236"/>
      <c r="W931" s="236"/>
      <c r="X931" s="236"/>
      <c r="Y931" s="236"/>
      <c r="Z931" s="236"/>
      <c r="AA931" s="236"/>
      <c r="AB931" s="236"/>
      <c r="AC931" s="236"/>
      <c r="AD931" s="236"/>
    </row>
    <row r="932" spans="1:30" ht="15.75" customHeight="1" x14ac:dyDescent="0.25">
      <c r="A932" s="236"/>
      <c r="B932" s="236"/>
      <c r="C932" s="236"/>
      <c r="D932" s="236"/>
      <c r="E932" s="236"/>
      <c r="F932" s="236"/>
      <c r="G932" s="237"/>
      <c r="H932" s="236"/>
      <c r="I932" s="236"/>
      <c r="J932" s="236"/>
      <c r="K932" s="236"/>
      <c r="L932" s="236"/>
      <c r="M932" s="236"/>
      <c r="N932" s="236"/>
      <c r="O932" s="236"/>
      <c r="P932" s="236"/>
      <c r="Q932" s="236"/>
      <c r="R932" s="236"/>
      <c r="S932" s="236"/>
      <c r="T932" s="236"/>
      <c r="U932" s="236"/>
      <c r="V932" s="236"/>
      <c r="W932" s="236"/>
      <c r="X932" s="236"/>
      <c r="Y932" s="236"/>
      <c r="Z932" s="236"/>
      <c r="AA932" s="236"/>
      <c r="AB932" s="236"/>
      <c r="AC932" s="236"/>
      <c r="AD932" s="236"/>
    </row>
    <row r="933" spans="1:30" ht="15.75" customHeight="1" x14ac:dyDescent="0.25">
      <c r="A933" s="236"/>
      <c r="B933" s="236"/>
      <c r="C933" s="236"/>
      <c r="D933" s="236"/>
      <c r="E933" s="236"/>
      <c r="F933" s="236"/>
      <c r="G933" s="237"/>
      <c r="H933" s="236"/>
      <c r="I933" s="236"/>
      <c r="J933" s="236"/>
      <c r="K933" s="236"/>
      <c r="L933" s="236"/>
      <c r="M933" s="236"/>
      <c r="N933" s="236"/>
      <c r="O933" s="236"/>
      <c r="P933" s="236"/>
      <c r="Q933" s="236"/>
      <c r="R933" s="236"/>
      <c r="S933" s="236"/>
      <c r="T933" s="236"/>
      <c r="U933" s="236"/>
      <c r="V933" s="236"/>
      <c r="W933" s="236"/>
      <c r="X933" s="236"/>
      <c r="Y933" s="236"/>
      <c r="Z933" s="236"/>
      <c r="AA933" s="236"/>
      <c r="AB933" s="236"/>
      <c r="AC933" s="236"/>
      <c r="AD933" s="236"/>
    </row>
    <row r="934" spans="1:30" ht="15.75" customHeight="1" x14ac:dyDescent="0.25">
      <c r="A934" s="236"/>
      <c r="B934" s="236"/>
      <c r="C934" s="236"/>
      <c r="D934" s="236"/>
      <c r="E934" s="236"/>
      <c r="F934" s="236"/>
      <c r="G934" s="237"/>
      <c r="H934" s="236"/>
      <c r="I934" s="236"/>
      <c r="J934" s="236"/>
      <c r="K934" s="236"/>
      <c r="L934" s="236"/>
      <c r="M934" s="236"/>
      <c r="N934" s="236"/>
      <c r="O934" s="236"/>
      <c r="P934" s="236"/>
      <c r="Q934" s="236"/>
      <c r="R934" s="236"/>
      <c r="S934" s="236"/>
      <c r="T934" s="236"/>
      <c r="U934" s="236"/>
      <c r="V934" s="236"/>
      <c r="W934" s="236"/>
      <c r="X934" s="236"/>
      <c r="Y934" s="236"/>
      <c r="Z934" s="236"/>
      <c r="AA934" s="236"/>
      <c r="AB934" s="236"/>
      <c r="AC934" s="236"/>
      <c r="AD934" s="236"/>
    </row>
    <row r="935" spans="1:30" ht="15.75" customHeight="1" x14ac:dyDescent="0.25">
      <c r="A935" s="236"/>
      <c r="B935" s="236"/>
      <c r="C935" s="236"/>
      <c r="D935" s="236"/>
      <c r="E935" s="236"/>
      <c r="F935" s="236"/>
      <c r="G935" s="237"/>
      <c r="H935" s="236"/>
      <c r="I935" s="236"/>
      <c r="J935" s="236"/>
      <c r="K935" s="236"/>
      <c r="L935" s="236"/>
      <c r="M935" s="236"/>
      <c r="N935" s="236"/>
      <c r="O935" s="236"/>
      <c r="P935" s="236"/>
      <c r="Q935" s="236"/>
      <c r="R935" s="236"/>
      <c r="S935" s="236"/>
      <c r="T935" s="236"/>
      <c r="U935" s="236"/>
      <c r="V935" s="236"/>
      <c r="W935" s="236"/>
      <c r="X935" s="236"/>
      <c r="Y935" s="236"/>
      <c r="Z935" s="236"/>
      <c r="AA935" s="236"/>
      <c r="AB935" s="236"/>
      <c r="AC935" s="236"/>
      <c r="AD935" s="236"/>
    </row>
    <row r="936" spans="1:30" ht="15.75" customHeight="1" x14ac:dyDescent="0.25">
      <c r="A936" s="236"/>
      <c r="B936" s="236"/>
      <c r="C936" s="236"/>
      <c r="D936" s="236"/>
      <c r="E936" s="236"/>
      <c r="F936" s="236"/>
      <c r="G936" s="237"/>
      <c r="H936" s="236"/>
      <c r="I936" s="236"/>
      <c r="J936" s="236"/>
      <c r="K936" s="236"/>
      <c r="L936" s="236"/>
      <c r="M936" s="236"/>
      <c r="N936" s="236"/>
      <c r="O936" s="236"/>
      <c r="P936" s="236"/>
      <c r="Q936" s="236"/>
      <c r="R936" s="236"/>
      <c r="S936" s="236"/>
      <c r="T936" s="236"/>
      <c r="U936" s="236"/>
      <c r="V936" s="236"/>
      <c r="W936" s="236"/>
      <c r="X936" s="236"/>
      <c r="Y936" s="236"/>
      <c r="Z936" s="236"/>
      <c r="AA936" s="236"/>
      <c r="AB936" s="236"/>
      <c r="AC936" s="236"/>
      <c r="AD936" s="236"/>
    </row>
    <row r="937" spans="1:30" ht="15.75" customHeight="1" x14ac:dyDescent="0.25">
      <c r="A937" s="236"/>
      <c r="B937" s="236"/>
      <c r="C937" s="236"/>
      <c r="D937" s="236"/>
      <c r="E937" s="236"/>
      <c r="F937" s="236"/>
      <c r="G937" s="237"/>
      <c r="H937" s="236"/>
      <c r="I937" s="236"/>
      <c r="J937" s="236"/>
      <c r="K937" s="236"/>
      <c r="L937" s="236"/>
      <c r="M937" s="236"/>
      <c r="N937" s="236"/>
      <c r="O937" s="236"/>
      <c r="P937" s="236"/>
      <c r="Q937" s="236"/>
      <c r="R937" s="236"/>
      <c r="S937" s="236"/>
      <c r="T937" s="236"/>
      <c r="U937" s="236"/>
      <c r="V937" s="236"/>
      <c r="W937" s="236"/>
      <c r="X937" s="236"/>
      <c r="Y937" s="236"/>
      <c r="Z937" s="236"/>
      <c r="AA937" s="236"/>
      <c r="AB937" s="236"/>
      <c r="AC937" s="236"/>
      <c r="AD937" s="236"/>
    </row>
    <row r="938" spans="1:30" ht="15.75" customHeight="1" x14ac:dyDescent="0.25">
      <c r="A938" s="236"/>
      <c r="B938" s="236"/>
      <c r="C938" s="236"/>
      <c r="D938" s="236"/>
      <c r="E938" s="236"/>
      <c r="F938" s="236"/>
      <c r="G938" s="237"/>
      <c r="H938" s="236"/>
      <c r="I938" s="236"/>
      <c r="J938" s="236"/>
      <c r="K938" s="236"/>
      <c r="L938" s="236"/>
      <c r="M938" s="236"/>
      <c r="N938" s="236"/>
      <c r="O938" s="236"/>
      <c r="P938" s="236"/>
      <c r="Q938" s="236"/>
      <c r="R938" s="236"/>
      <c r="S938" s="236"/>
      <c r="T938" s="236"/>
      <c r="U938" s="236"/>
      <c r="V938" s="236"/>
      <c r="W938" s="236"/>
      <c r="X938" s="236"/>
      <c r="Y938" s="236"/>
      <c r="Z938" s="236"/>
      <c r="AA938" s="236"/>
      <c r="AB938" s="236"/>
      <c r="AC938" s="236"/>
      <c r="AD938" s="236"/>
    </row>
    <row r="939" spans="1:30" ht="15.75" customHeight="1" x14ac:dyDescent="0.25">
      <c r="A939" s="236"/>
      <c r="B939" s="236"/>
      <c r="C939" s="236"/>
      <c r="D939" s="236"/>
      <c r="E939" s="236"/>
      <c r="F939" s="236"/>
      <c r="G939" s="237"/>
      <c r="H939" s="236"/>
      <c r="I939" s="236"/>
      <c r="J939" s="236"/>
      <c r="K939" s="236"/>
      <c r="L939" s="236"/>
      <c r="M939" s="236"/>
      <c r="N939" s="236"/>
      <c r="O939" s="236"/>
      <c r="P939" s="236"/>
      <c r="Q939" s="236"/>
      <c r="R939" s="236"/>
      <c r="S939" s="236"/>
      <c r="T939" s="236"/>
      <c r="U939" s="236"/>
      <c r="V939" s="236"/>
      <c r="W939" s="236"/>
      <c r="X939" s="236"/>
      <c r="Y939" s="236"/>
      <c r="Z939" s="236"/>
      <c r="AA939" s="236"/>
      <c r="AB939" s="236"/>
      <c r="AC939" s="236"/>
      <c r="AD939" s="236"/>
    </row>
    <row r="940" spans="1:30" ht="15.75" customHeight="1" x14ac:dyDescent="0.25">
      <c r="A940" s="236"/>
      <c r="B940" s="236"/>
      <c r="C940" s="236"/>
      <c r="D940" s="236"/>
      <c r="E940" s="236"/>
      <c r="F940" s="236"/>
      <c r="G940" s="237"/>
      <c r="H940" s="236"/>
      <c r="I940" s="236"/>
      <c r="J940" s="236"/>
      <c r="K940" s="236"/>
      <c r="L940" s="236"/>
      <c r="M940" s="236"/>
      <c r="N940" s="236"/>
      <c r="O940" s="236"/>
      <c r="P940" s="236"/>
      <c r="Q940" s="236"/>
      <c r="R940" s="236"/>
      <c r="S940" s="236"/>
      <c r="T940" s="236"/>
      <c r="U940" s="236"/>
      <c r="V940" s="236"/>
      <c r="W940" s="236"/>
      <c r="X940" s="236"/>
      <c r="Y940" s="236"/>
      <c r="Z940" s="236"/>
      <c r="AA940" s="236"/>
      <c r="AB940" s="236"/>
      <c r="AC940" s="236"/>
      <c r="AD940" s="236"/>
    </row>
    <row r="941" spans="1:30" ht="15.75" customHeight="1" x14ac:dyDescent="0.25">
      <c r="A941" s="236"/>
      <c r="B941" s="236"/>
      <c r="C941" s="236"/>
      <c r="D941" s="236"/>
      <c r="E941" s="236"/>
      <c r="F941" s="236"/>
      <c r="G941" s="237"/>
      <c r="H941" s="236"/>
      <c r="I941" s="236"/>
      <c r="J941" s="236"/>
      <c r="K941" s="236"/>
      <c r="L941" s="236"/>
      <c r="M941" s="236"/>
      <c r="N941" s="236"/>
      <c r="O941" s="236"/>
      <c r="P941" s="236"/>
      <c r="Q941" s="236"/>
      <c r="R941" s="236"/>
      <c r="S941" s="236"/>
      <c r="T941" s="236"/>
      <c r="U941" s="236"/>
      <c r="V941" s="236"/>
      <c r="W941" s="236"/>
      <c r="X941" s="236"/>
      <c r="Y941" s="236"/>
      <c r="Z941" s="236"/>
      <c r="AA941" s="236"/>
      <c r="AB941" s="236"/>
      <c r="AC941" s="236"/>
      <c r="AD941" s="236"/>
    </row>
    <row r="942" spans="1:30" ht="15.75" customHeight="1" x14ac:dyDescent="0.25">
      <c r="A942" s="236"/>
      <c r="B942" s="236"/>
      <c r="C942" s="236"/>
      <c r="D942" s="236"/>
      <c r="E942" s="236"/>
      <c r="F942" s="236"/>
      <c r="G942" s="237"/>
      <c r="H942" s="236"/>
      <c r="I942" s="236"/>
      <c r="J942" s="236"/>
      <c r="K942" s="236"/>
      <c r="L942" s="236"/>
      <c r="M942" s="236"/>
      <c r="N942" s="236"/>
      <c r="O942" s="236"/>
      <c r="P942" s="236"/>
      <c r="Q942" s="236"/>
      <c r="R942" s="236"/>
      <c r="S942" s="236"/>
      <c r="T942" s="236"/>
      <c r="U942" s="236"/>
      <c r="V942" s="236"/>
      <c r="W942" s="236"/>
      <c r="X942" s="236"/>
      <c r="Y942" s="236"/>
      <c r="Z942" s="236"/>
      <c r="AA942" s="236"/>
      <c r="AB942" s="236"/>
      <c r="AC942" s="236"/>
      <c r="AD942" s="236"/>
    </row>
    <row r="943" spans="1:30" ht="15.75" customHeight="1" x14ac:dyDescent="0.25">
      <c r="A943" s="236"/>
      <c r="B943" s="236"/>
      <c r="C943" s="236"/>
      <c r="D943" s="236"/>
      <c r="E943" s="236"/>
      <c r="F943" s="236"/>
      <c r="G943" s="237"/>
      <c r="H943" s="236"/>
      <c r="I943" s="236"/>
      <c r="J943" s="236"/>
      <c r="K943" s="236"/>
      <c r="L943" s="236"/>
      <c r="M943" s="236"/>
      <c r="N943" s="236"/>
      <c r="O943" s="236"/>
      <c r="P943" s="236"/>
      <c r="Q943" s="236"/>
      <c r="R943" s="236"/>
      <c r="S943" s="236"/>
      <c r="T943" s="236"/>
      <c r="U943" s="236"/>
      <c r="V943" s="236"/>
      <c r="W943" s="236"/>
      <c r="X943" s="236"/>
      <c r="Y943" s="236"/>
      <c r="Z943" s="236"/>
      <c r="AA943" s="236"/>
      <c r="AB943" s="236"/>
      <c r="AC943" s="236"/>
      <c r="AD943" s="236"/>
    </row>
    <row r="944" spans="1:30" ht="15.75" customHeight="1" x14ac:dyDescent="0.25">
      <c r="A944" s="236"/>
      <c r="B944" s="236"/>
      <c r="C944" s="236"/>
      <c r="D944" s="236"/>
      <c r="E944" s="236"/>
      <c r="F944" s="236"/>
      <c r="G944" s="237"/>
      <c r="H944" s="236"/>
      <c r="I944" s="236"/>
      <c r="J944" s="236"/>
      <c r="K944" s="236"/>
      <c r="L944" s="236"/>
      <c r="M944" s="236"/>
      <c r="N944" s="236"/>
      <c r="O944" s="236"/>
      <c r="P944" s="236"/>
      <c r="Q944" s="236"/>
      <c r="R944" s="236"/>
      <c r="S944" s="236"/>
      <c r="T944" s="236"/>
      <c r="U944" s="236"/>
      <c r="V944" s="236"/>
      <c r="W944" s="236"/>
      <c r="X944" s="236"/>
      <c r="Y944" s="236"/>
      <c r="Z944" s="236"/>
      <c r="AA944" s="236"/>
      <c r="AB944" s="236"/>
      <c r="AC944" s="236"/>
      <c r="AD944" s="236"/>
    </row>
    <row r="945" spans="1:30" ht="15.75" customHeight="1" x14ac:dyDescent="0.25">
      <c r="A945" s="236"/>
      <c r="B945" s="236"/>
      <c r="C945" s="236"/>
      <c r="D945" s="236"/>
      <c r="E945" s="236"/>
      <c r="F945" s="236"/>
      <c r="G945" s="237"/>
      <c r="H945" s="236"/>
      <c r="I945" s="236"/>
      <c r="J945" s="236"/>
      <c r="K945" s="236"/>
      <c r="L945" s="236"/>
      <c r="M945" s="236"/>
      <c r="N945" s="236"/>
      <c r="O945" s="236"/>
      <c r="P945" s="236"/>
      <c r="Q945" s="236"/>
      <c r="R945" s="236"/>
      <c r="S945" s="236"/>
      <c r="T945" s="236"/>
      <c r="U945" s="236"/>
      <c r="V945" s="236"/>
      <c r="W945" s="236"/>
      <c r="X945" s="236"/>
      <c r="Y945" s="236"/>
      <c r="Z945" s="236"/>
      <c r="AA945" s="236"/>
      <c r="AB945" s="236"/>
      <c r="AC945" s="236"/>
      <c r="AD945" s="236"/>
    </row>
    <row r="946" spans="1:30" ht="15.75" customHeight="1" x14ac:dyDescent="0.25">
      <c r="A946" s="236"/>
      <c r="B946" s="236"/>
      <c r="C946" s="236"/>
      <c r="D946" s="236"/>
      <c r="E946" s="236"/>
      <c r="F946" s="236"/>
      <c r="G946" s="237"/>
      <c r="H946" s="236"/>
      <c r="I946" s="236"/>
      <c r="J946" s="236"/>
      <c r="K946" s="236"/>
      <c r="L946" s="236"/>
      <c r="M946" s="236"/>
      <c r="N946" s="236"/>
      <c r="O946" s="236"/>
      <c r="P946" s="236"/>
      <c r="Q946" s="236"/>
      <c r="R946" s="236"/>
      <c r="S946" s="236"/>
      <c r="T946" s="236"/>
      <c r="U946" s="236"/>
      <c r="V946" s="236"/>
      <c r="W946" s="236"/>
      <c r="X946" s="236"/>
      <c r="Y946" s="236"/>
      <c r="Z946" s="236"/>
      <c r="AA946" s="236"/>
      <c r="AB946" s="236"/>
      <c r="AC946" s="236"/>
      <c r="AD946" s="236"/>
    </row>
    <row r="947" spans="1:30" ht="15.75" customHeight="1" x14ac:dyDescent="0.25">
      <c r="A947" s="236"/>
      <c r="B947" s="236"/>
      <c r="C947" s="236"/>
      <c r="D947" s="236"/>
      <c r="E947" s="236"/>
      <c r="F947" s="236"/>
      <c r="G947" s="237"/>
      <c r="H947" s="236"/>
      <c r="I947" s="236"/>
      <c r="J947" s="236"/>
      <c r="K947" s="236"/>
      <c r="L947" s="236"/>
      <c r="M947" s="236"/>
      <c r="N947" s="236"/>
      <c r="O947" s="236"/>
      <c r="P947" s="236"/>
      <c r="Q947" s="236"/>
      <c r="R947" s="236"/>
      <c r="S947" s="236"/>
      <c r="T947" s="236"/>
      <c r="U947" s="236"/>
      <c r="V947" s="236"/>
      <c r="W947" s="236"/>
      <c r="X947" s="236"/>
      <c r="Y947" s="236"/>
      <c r="Z947" s="236"/>
      <c r="AA947" s="236"/>
      <c r="AB947" s="236"/>
      <c r="AC947" s="236"/>
      <c r="AD947" s="236"/>
    </row>
    <row r="948" spans="1:30" ht="15.75" customHeight="1" x14ac:dyDescent="0.25">
      <c r="A948" s="236"/>
      <c r="B948" s="236"/>
      <c r="C948" s="236"/>
      <c r="D948" s="236"/>
      <c r="E948" s="236"/>
      <c r="F948" s="236"/>
      <c r="G948" s="237"/>
      <c r="H948" s="236"/>
      <c r="I948" s="236"/>
      <c r="J948" s="236"/>
      <c r="K948" s="236"/>
      <c r="L948" s="236"/>
      <c r="M948" s="236"/>
      <c r="N948" s="236"/>
      <c r="O948" s="236"/>
      <c r="P948" s="236"/>
      <c r="Q948" s="236"/>
      <c r="R948" s="236"/>
      <c r="S948" s="236"/>
      <c r="T948" s="236"/>
      <c r="U948" s="236"/>
      <c r="V948" s="236"/>
      <c r="W948" s="236"/>
      <c r="X948" s="236"/>
      <c r="Y948" s="236"/>
      <c r="Z948" s="236"/>
      <c r="AA948" s="236"/>
      <c r="AB948" s="236"/>
      <c r="AC948" s="236"/>
      <c r="AD948" s="236"/>
    </row>
    <row r="949" spans="1:30" ht="15.75" customHeight="1" x14ac:dyDescent="0.25">
      <c r="A949" s="236"/>
      <c r="B949" s="236"/>
      <c r="C949" s="236"/>
      <c r="D949" s="236"/>
      <c r="E949" s="236"/>
      <c r="F949" s="236"/>
      <c r="G949" s="237"/>
      <c r="H949" s="236"/>
      <c r="I949" s="236"/>
      <c r="J949" s="236"/>
      <c r="K949" s="236"/>
      <c r="L949" s="236"/>
      <c r="M949" s="236"/>
      <c r="N949" s="236"/>
      <c r="O949" s="236"/>
      <c r="P949" s="236"/>
      <c r="Q949" s="236"/>
      <c r="R949" s="236"/>
      <c r="S949" s="236"/>
      <c r="T949" s="236"/>
      <c r="U949" s="236"/>
      <c r="V949" s="236"/>
      <c r="W949" s="236"/>
      <c r="X949" s="236"/>
      <c r="Y949" s="236"/>
      <c r="Z949" s="236"/>
      <c r="AA949" s="236"/>
      <c r="AB949" s="236"/>
      <c r="AC949" s="236"/>
      <c r="AD949" s="236"/>
    </row>
    <row r="950" spans="1:30" ht="15.75" customHeight="1" x14ac:dyDescent="0.25">
      <c r="A950" s="236"/>
      <c r="B950" s="236"/>
      <c r="C950" s="236"/>
      <c r="D950" s="236"/>
      <c r="E950" s="236"/>
      <c r="F950" s="236"/>
      <c r="G950" s="237"/>
      <c r="H950" s="236"/>
      <c r="I950" s="236"/>
      <c r="J950" s="236"/>
      <c r="K950" s="236"/>
      <c r="L950" s="236"/>
      <c r="M950" s="236"/>
      <c r="N950" s="236"/>
      <c r="O950" s="236"/>
      <c r="P950" s="236"/>
      <c r="Q950" s="236"/>
      <c r="R950" s="236"/>
      <c r="S950" s="236"/>
      <c r="T950" s="236"/>
      <c r="U950" s="236"/>
      <c r="V950" s="236"/>
      <c r="W950" s="236"/>
      <c r="X950" s="236"/>
      <c r="Y950" s="236"/>
      <c r="Z950" s="236"/>
      <c r="AA950" s="236"/>
      <c r="AB950" s="236"/>
      <c r="AC950" s="236"/>
      <c r="AD950" s="236"/>
    </row>
    <row r="951" spans="1:30" ht="15.75" customHeight="1" x14ac:dyDescent="0.25">
      <c r="A951" s="236"/>
      <c r="B951" s="236"/>
      <c r="C951" s="236"/>
      <c r="D951" s="236"/>
      <c r="E951" s="236"/>
      <c r="F951" s="236"/>
      <c r="G951" s="237"/>
      <c r="H951" s="236"/>
      <c r="I951" s="236"/>
      <c r="J951" s="236"/>
      <c r="K951" s="236"/>
      <c r="L951" s="236"/>
      <c r="M951" s="236"/>
      <c r="N951" s="236"/>
      <c r="O951" s="236"/>
      <c r="P951" s="236"/>
      <c r="Q951" s="236"/>
      <c r="R951" s="236"/>
      <c r="S951" s="236"/>
      <c r="T951" s="236"/>
      <c r="U951" s="236"/>
      <c r="V951" s="236"/>
      <c r="W951" s="236"/>
      <c r="X951" s="236"/>
      <c r="Y951" s="236"/>
      <c r="Z951" s="236"/>
      <c r="AA951" s="236"/>
      <c r="AB951" s="236"/>
      <c r="AC951" s="236"/>
      <c r="AD951" s="236"/>
    </row>
    <row r="952" spans="1:30" ht="15.75" customHeight="1" x14ac:dyDescent="0.25">
      <c r="A952" s="236"/>
      <c r="B952" s="236"/>
      <c r="C952" s="236"/>
      <c r="D952" s="236"/>
      <c r="E952" s="236"/>
      <c r="F952" s="236"/>
      <c r="G952" s="237"/>
      <c r="H952" s="236"/>
      <c r="I952" s="236"/>
      <c r="J952" s="236"/>
      <c r="K952" s="236"/>
      <c r="L952" s="236"/>
      <c r="M952" s="236"/>
      <c r="N952" s="236"/>
      <c r="O952" s="236"/>
      <c r="P952" s="236"/>
      <c r="Q952" s="236"/>
      <c r="R952" s="236"/>
      <c r="S952" s="236"/>
      <c r="T952" s="236"/>
      <c r="U952" s="236"/>
      <c r="V952" s="236"/>
      <c r="W952" s="236"/>
      <c r="X952" s="236"/>
      <c r="Y952" s="236"/>
      <c r="Z952" s="236"/>
      <c r="AA952" s="236"/>
      <c r="AB952" s="236"/>
      <c r="AC952" s="236"/>
      <c r="AD952" s="236"/>
    </row>
    <row r="953" spans="1:30" ht="15.75" customHeight="1" x14ac:dyDescent="0.25">
      <c r="A953" s="236"/>
      <c r="B953" s="236"/>
      <c r="C953" s="236"/>
      <c r="D953" s="236"/>
      <c r="E953" s="236"/>
      <c r="F953" s="236"/>
      <c r="G953" s="237"/>
      <c r="H953" s="236"/>
      <c r="I953" s="236"/>
      <c r="J953" s="236"/>
      <c r="K953" s="236"/>
      <c r="L953" s="236"/>
      <c r="M953" s="236"/>
      <c r="N953" s="236"/>
      <c r="O953" s="236"/>
      <c r="P953" s="236"/>
      <c r="Q953" s="236"/>
      <c r="R953" s="236"/>
      <c r="S953" s="236"/>
      <c r="T953" s="236"/>
      <c r="U953" s="236"/>
      <c r="V953" s="236"/>
      <c r="W953" s="236"/>
      <c r="X953" s="236"/>
      <c r="Y953" s="236"/>
      <c r="Z953" s="236"/>
      <c r="AA953" s="236"/>
      <c r="AB953" s="236"/>
      <c r="AC953" s="236"/>
      <c r="AD953" s="236"/>
    </row>
    <row r="954" spans="1:30" ht="15.75" customHeight="1" x14ac:dyDescent="0.25">
      <c r="A954" s="236"/>
      <c r="B954" s="236"/>
      <c r="C954" s="236"/>
      <c r="D954" s="236"/>
      <c r="E954" s="236"/>
      <c r="F954" s="236"/>
      <c r="G954" s="237"/>
      <c r="H954" s="236"/>
      <c r="I954" s="236"/>
      <c r="J954" s="236"/>
      <c r="K954" s="236"/>
      <c r="L954" s="236"/>
      <c r="M954" s="236"/>
      <c r="N954" s="236"/>
      <c r="O954" s="236"/>
      <c r="P954" s="236"/>
      <c r="Q954" s="236"/>
      <c r="R954" s="236"/>
      <c r="S954" s="236"/>
      <c r="T954" s="236"/>
      <c r="U954" s="236"/>
      <c r="V954" s="236"/>
      <c r="W954" s="236"/>
      <c r="X954" s="236"/>
      <c r="Y954" s="236"/>
      <c r="Z954" s="236"/>
      <c r="AA954" s="236"/>
      <c r="AB954" s="236"/>
      <c r="AC954" s="236"/>
      <c r="AD954" s="236"/>
    </row>
    <row r="955" spans="1:30" ht="15.75" customHeight="1" x14ac:dyDescent="0.25">
      <c r="A955" s="236"/>
      <c r="B955" s="236"/>
      <c r="C955" s="236"/>
      <c r="D955" s="236"/>
      <c r="E955" s="236"/>
      <c r="F955" s="236"/>
      <c r="G955" s="237"/>
      <c r="H955" s="236"/>
      <c r="I955" s="236"/>
      <c r="J955" s="236"/>
      <c r="K955" s="236"/>
      <c r="L955" s="236"/>
      <c r="M955" s="236"/>
      <c r="N955" s="236"/>
      <c r="O955" s="236"/>
      <c r="P955" s="236"/>
      <c r="Q955" s="236"/>
      <c r="R955" s="236"/>
      <c r="S955" s="236"/>
      <c r="T955" s="236"/>
      <c r="U955" s="236"/>
      <c r="V955" s="236"/>
      <c r="W955" s="236"/>
      <c r="X955" s="236"/>
      <c r="Y955" s="236"/>
      <c r="Z955" s="236"/>
      <c r="AA955" s="236"/>
      <c r="AB955" s="236"/>
      <c r="AC955" s="236"/>
      <c r="AD955" s="236"/>
    </row>
    <row r="956" spans="1:30" ht="15.75" customHeight="1" x14ac:dyDescent="0.25">
      <c r="A956" s="236"/>
      <c r="B956" s="236"/>
      <c r="C956" s="236"/>
      <c r="D956" s="236"/>
      <c r="E956" s="236"/>
      <c r="F956" s="236"/>
      <c r="G956" s="237"/>
      <c r="H956" s="236"/>
      <c r="I956" s="236"/>
      <c r="J956" s="236"/>
      <c r="K956" s="236"/>
      <c r="L956" s="236"/>
      <c r="M956" s="236"/>
      <c r="N956" s="236"/>
      <c r="O956" s="236"/>
      <c r="P956" s="236"/>
      <c r="Q956" s="236"/>
      <c r="R956" s="236"/>
      <c r="S956" s="236"/>
      <c r="T956" s="236"/>
      <c r="U956" s="236"/>
      <c r="V956" s="236"/>
      <c r="W956" s="236"/>
      <c r="X956" s="236"/>
      <c r="Y956" s="236"/>
      <c r="Z956" s="236"/>
      <c r="AA956" s="236"/>
      <c r="AB956" s="236"/>
      <c r="AC956" s="236"/>
      <c r="AD956" s="236"/>
    </row>
    <row r="957" spans="1:30" ht="15.75" customHeight="1" x14ac:dyDescent="0.25">
      <c r="A957" s="236"/>
      <c r="B957" s="236"/>
      <c r="C957" s="236"/>
      <c r="D957" s="236"/>
      <c r="E957" s="236"/>
      <c r="F957" s="236"/>
      <c r="G957" s="237"/>
      <c r="H957" s="236"/>
      <c r="I957" s="236"/>
      <c r="J957" s="236"/>
      <c r="K957" s="236"/>
      <c r="L957" s="236"/>
      <c r="M957" s="236"/>
      <c r="N957" s="236"/>
      <c r="O957" s="236"/>
      <c r="P957" s="236"/>
      <c r="Q957" s="236"/>
      <c r="R957" s="236"/>
      <c r="S957" s="236"/>
      <c r="T957" s="236"/>
      <c r="U957" s="236"/>
      <c r="V957" s="236"/>
      <c r="W957" s="236"/>
      <c r="X957" s="236"/>
      <c r="Y957" s="236"/>
      <c r="Z957" s="236"/>
      <c r="AA957" s="236"/>
      <c r="AB957" s="236"/>
      <c r="AC957" s="236"/>
      <c r="AD957" s="236"/>
    </row>
    <row r="958" spans="1:30" ht="15.75" customHeight="1" x14ac:dyDescent="0.25">
      <c r="A958" s="236"/>
      <c r="B958" s="236"/>
      <c r="C958" s="236"/>
      <c r="D958" s="236"/>
      <c r="E958" s="236"/>
      <c r="F958" s="236"/>
      <c r="G958" s="237"/>
      <c r="H958" s="236"/>
      <c r="I958" s="236"/>
      <c r="J958" s="236"/>
      <c r="K958" s="236"/>
      <c r="L958" s="236"/>
      <c r="M958" s="236"/>
      <c r="N958" s="236"/>
      <c r="O958" s="236"/>
      <c r="P958" s="236"/>
      <c r="Q958" s="236"/>
      <c r="R958" s="236"/>
      <c r="S958" s="236"/>
      <c r="T958" s="236"/>
      <c r="U958" s="236"/>
      <c r="V958" s="236"/>
      <c r="W958" s="236"/>
      <c r="X958" s="236"/>
      <c r="Y958" s="236"/>
      <c r="Z958" s="236"/>
      <c r="AA958" s="236"/>
      <c r="AB958" s="236"/>
      <c r="AC958" s="236"/>
      <c r="AD958" s="236"/>
    </row>
    <row r="959" spans="1:30" ht="15.75" customHeight="1" x14ac:dyDescent="0.25">
      <c r="A959" s="236"/>
      <c r="B959" s="236"/>
      <c r="C959" s="236"/>
      <c r="D959" s="236"/>
      <c r="E959" s="236"/>
      <c r="F959" s="236"/>
      <c r="G959" s="237"/>
      <c r="H959" s="236"/>
      <c r="I959" s="236"/>
      <c r="J959" s="236"/>
      <c r="K959" s="236"/>
      <c r="L959" s="236"/>
      <c r="M959" s="236"/>
      <c r="N959" s="236"/>
      <c r="O959" s="236"/>
      <c r="P959" s="236"/>
      <c r="Q959" s="236"/>
      <c r="R959" s="236"/>
      <c r="S959" s="236"/>
      <c r="T959" s="236"/>
      <c r="U959" s="236"/>
      <c r="V959" s="236"/>
      <c r="W959" s="236"/>
      <c r="X959" s="236"/>
      <c r="Y959" s="236"/>
      <c r="Z959" s="236"/>
      <c r="AA959" s="236"/>
      <c r="AB959" s="236"/>
      <c r="AC959" s="236"/>
      <c r="AD959" s="236"/>
    </row>
    <row r="960" spans="1:30" ht="15.75" customHeight="1" x14ac:dyDescent="0.25">
      <c r="A960" s="236"/>
      <c r="B960" s="236"/>
      <c r="C960" s="236"/>
      <c r="D960" s="236"/>
      <c r="E960" s="236"/>
      <c r="F960" s="236"/>
      <c r="G960" s="237"/>
      <c r="H960" s="236"/>
      <c r="I960" s="236"/>
      <c r="J960" s="236"/>
      <c r="K960" s="236"/>
      <c r="L960" s="236"/>
      <c r="M960" s="236"/>
      <c r="N960" s="236"/>
      <c r="O960" s="236"/>
      <c r="P960" s="236"/>
      <c r="Q960" s="236"/>
      <c r="R960" s="236"/>
      <c r="S960" s="236"/>
      <c r="T960" s="236"/>
      <c r="U960" s="236"/>
      <c r="V960" s="236"/>
      <c r="W960" s="236"/>
      <c r="X960" s="236"/>
      <c r="Y960" s="236"/>
      <c r="Z960" s="236"/>
      <c r="AA960" s="236"/>
      <c r="AB960" s="236"/>
      <c r="AC960" s="236"/>
      <c r="AD960" s="236"/>
    </row>
    <row r="961" spans="1:30" ht="15.75" customHeight="1" x14ac:dyDescent="0.25">
      <c r="A961" s="236"/>
      <c r="B961" s="236"/>
      <c r="C961" s="236"/>
      <c r="D961" s="236"/>
      <c r="E961" s="236"/>
      <c r="F961" s="236"/>
      <c r="G961" s="237"/>
      <c r="H961" s="236"/>
      <c r="I961" s="236"/>
      <c r="J961" s="236"/>
      <c r="K961" s="236"/>
      <c r="L961" s="236"/>
      <c r="M961" s="236"/>
      <c r="N961" s="236"/>
      <c r="O961" s="236"/>
      <c r="P961" s="236"/>
      <c r="Q961" s="236"/>
      <c r="R961" s="236"/>
      <c r="S961" s="236"/>
      <c r="T961" s="236"/>
      <c r="U961" s="236"/>
      <c r="V961" s="236"/>
      <c r="W961" s="236"/>
      <c r="X961" s="236"/>
      <c r="Y961" s="236"/>
      <c r="Z961" s="236"/>
      <c r="AA961" s="236"/>
      <c r="AB961" s="236"/>
      <c r="AC961" s="236"/>
      <c r="AD961" s="236"/>
    </row>
    <row r="962" spans="1:30" ht="15.75" customHeight="1" x14ac:dyDescent="0.25">
      <c r="A962" s="236"/>
      <c r="B962" s="236"/>
      <c r="C962" s="236"/>
      <c r="D962" s="236"/>
      <c r="E962" s="236"/>
      <c r="F962" s="236"/>
      <c r="G962" s="237"/>
      <c r="H962" s="236"/>
      <c r="I962" s="236"/>
      <c r="J962" s="236"/>
      <c r="K962" s="236"/>
      <c r="L962" s="236"/>
      <c r="M962" s="236"/>
      <c r="N962" s="236"/>
      <c r="O962" s="236"/>
      <c r="P962" s="236"/>
      <c r="Q962" s="236"/>
      <c r="R962" s="236"/>
      <c r="S962" s="236"/>
      <c r="T962" s="236"/>
      <c r="U962" s="236"/>
      <c r="V962" s="236"/>
      <c r="W962" s="236"/>
      <c r="X962" s="236"/>
      <c r="Y962" s="236"/>
      <c r="Z962" s="236"/>
      <c r="AA962" s="236"/>
      <c r="AB962" s="236"/>
      <c r="AC962" s="236"/>
      <c r="AD962" s="236"/>
    </row>
    <row r="963" spans="1:30" ht="15.75" customHeight="1" x14ac:dyDescent="0.25">
      <c r="A963" s="236"/>
      <c r="B963" s="236"/>
      <c r="C963" s="236"/>
      <c r="D963" s="236"/>
      <c r="E963" s="236"/>
      <c r="F963" s="236"/>
      <c r="G963" s="237"/>
      <c r="H963" s="236"/>
      <c r="I963" s="236"/>
      <c r="J963" s="236"/>
      <c r="K963" s="236"/>
      <c r="L963" s="236"/>
      <c r="M963" s="236"/>
      <c r="N963" s="236"/>
      <c r="O963" s="236"/>
      <c r="P963" s="236"/>
      <c r="Q963" s="236"/>
      <c r="R963" s="236"/>
      <c r="S963" s="236"/>
      <c r="T963" s="236"/>
      <c r="U963" s="236"/>
      <c r="V963" s="236"/>
      <c r="W963" s="236"/>
      <c r="X963" s="236"/>
      <c r="Y963" s="236"/>
      <c r="Z963" s="236"/>
      <c r="AA963" s="236"/>
      <c r="AB963" s="236"/>
      <c r="AC963" s="236"/>
      <c r="AD963" s="236"/>
    </row>
    <row r="964" spans="1:30" ht="15.75" customHeight="1" x14ac:dyDescent="0.25">
      <c r="A964" s="236"/>
      <c r="B964" s="236"/>
      <c r="C964" s="236"/>
      <c r="D964" s="236"/>
      <c r="E964" s="236"/>
      <c r="F964" s="236"/>
      <c r="G964" s="237"/>
      <c r="H964" s="236"/>
      <c r="I964" s="236"/>
      <c r="J964" s="236"/>
      <c r="K964" s="236"/>
      <c r="L964" s="236"/>
      <c r="M964" s="236"/>
      <c r="N964" s="236"/>
      <c r="O964" s="236"/>
      <c r="P964" s="236"/>
      <c r="Q964" s="236"/>
      <c r="R964" s="236"/>
      <c r="S964" s="236"/>
      <c r="T964" s="236"/>
      <c r="U964" s="236"/>
      <c r="V964" s="236"/>
      <c r="W964" s="236"/>
      <c r="X964" s="236"/>
      <c r="Y964" s="236"/>
      <c r="Z964" s="236"/>
      <c r="AA964" s="236"/>
      <c r="AB964" s="236"/>
      <c r="AC964" s="236"/>
      <c r="AD964" s="236"/>
    </row>
    <row r="965" spans="1:30" ht="15.75" customHeight="1" x14ac:dyDescent="0.25">
      <c r="A965" s="236"/>
      <c r="B965" s="236"/>
      <c r="C965" s="236"/>
      <c r="D965" s="236"/>
      <c r="E965" s="236"/>
      <c r="F965" s="236"/>
      <c r="G965" s="237"/>
      <c r="H965" s="236"/>
      <c r="I965" s="236"/>
      <c r="J965" s="236"/>
      <c r="K965" s="236"/>
      <c r="L965" s="236"/>
      <c r="M965" s="236"/>
      <c r="N965" s="236"/>
      <c r="O965" s="236"/>
      <c r="P965" s="236"/>
      <c r="Q965" s="236"/>
      <c r="R965" s="236"/>
      <c r="S965" s="236"/>
      <c r="T965" s="236"/>
      <c r="U965" s="236"/>
      <c r="V965" s="236"/>
      <c r="W965" s="236"/>
      <c r="X965" s="236"/>
      <c r="Y965" s="236"/>
      <c r="Z965" s="236"/>
      <c r="AA965" s="236"/>
      <c r="AB965" s="236"/>
      <c r="AC965" s="236"/>
      <c r="AD965" s="236"/>
    </row>
    <row r="966" spans="1:30" ht="15.75" customHeight="1" x14ac:dyDescent="0.25">
      <c r="A966" s="236"/>
      <c r="B966" s="236"/>
      <c r="C966" s="236"/>
      <c r="D966" s="236"/>
      <c r="E966" s="236"/>
      <c r="F966" s="236"/>
      <c r="G966" s="237"/>
      <c r="H966" s="236"/>
      <c r="I966" s="236"/>
      <c r="J966" s="236"/>
      <c r="K966" s="236"/>
      <c r="L966" s="236"/>
      <c r="M966" s="236"/>
      <c r="N966" s="236"/>
      <c r="O966" s="236"/>
      <c r="P966" s="236"/>
      <c r="Q966" s="236"/>
      <c r="R966" s="236"/>
      <c r="S966" s="236"/>
      <c r="T966" s="236"/>
      <c r="U966" s="236"/>
      <c r="V966" s="236"/>
      <c r="W966" s="236"/>
      <c r="X966" s="236"/>
      <c r="Y966" s="236"/>
      <c r="Z966" s="236"/>
      <c r="AA966" s="236"/>
      <c r="AB966" s="236"/>
      <c r="AC966" s="236"/>
      <c r="AD966" s="236"/>
    </row>
    <row r="967" spans="1:30" ht="15.75" customHeight="1" x14ac:dyDescent="0.25">
      <c r="A967" s="236"/>
      <c r="B967" s="236"/>
      <c r="C967" s="236"/>
      <c r="D967" s="236"/>
      <c r="E967" s="236"/>
      <c r="F967" s="236"/>
      <c r="G967" s="237"/>
      <c r="H967" s="236"/>
      <c r="I967" s="236"/>
      <c r="J967" s="236"/>
      <c r="K967" s="236"/>
      <c r="L967" s="236"/>
      <c r="M967" s="236"/>
      <c r="N967" s="236"/>
      <c r="O967" s="236"/>
      <c r="P967" s="236"/>
      <c r="Q967" s="236"/>
      <c r="R967" s="236"/>
      <c r="S967" s="236"/>
      <c r="T967" s="236"/>
      <c r="U967" s="236"/>
      <c r="V967" s="236"/>
      <c r="W967" s="236"/>
      <c r="X967" s="236"/>
      <c r="Y967" s="236"/>
      <c r="Z967" s="236"/>
      <c r="AA967" s="236"/>
      <c r="AB967" s="236"/>
      <c r="AC967" s="236"/>
      <c r="AD967" s="236"/>
    </row>
    <row r="968" spans="1:30" ht="15.75" customHeight="1" x14ac:dyDescent="0.25">
      <c r="A968" s="236"/>
      <c r="B968" s="236"/>
      <c r="C968" s="236"/>
      <c r="D968" s="236"/>
      <c r="E968" s="236"/>
      <c r="F968" s="236"/>
      <c r="G968" s="237"/>
      <c r="H968" s="236"/>
      <c r="I968" s="236"/>
      <c r="J968" s="236"/>
      <c r="K968" s="236"/>
      <c r="L968" s="236"/>
      <c r="M968" s="236"/>
      <c r="N968" s="236"/>
      <c r="O968" s="236"/>
      <c r="P968" s="236"/>
      <c r="Q968" s="236"/>
      <c r="R968" s="236"/>
      <c r="S968" s="236"/>
      <c r="T968" s="236"/>
      <c r="U968" s="236"/>
      <c r="V968" s="236"/>
      <c r="W968" s="236"/>
      <c r="X968" s="236"/>
      <c r="Y968" s="236"/>
      <c r="Z968" s="236"/>
      <c r="AA968" s="236"/>
      <c r="AB968" s="236"/>
      <c r="AC968" s="236"/>
      <c r="AD968" s="236"/>
    </row>
    <row r="969" spans="1:30" ht="15.75" customHeight="1" x14ac:dyDescent="0.25">
      <c r="A969" s="236"/>
      <c r="B969" s="236"/>
      <c r="C969" s="236"/>
      <c r="D969" s="236"/>
      <c r="E969" s="236"/>
      <c r="F969" s="236"/>
      <c r="G969" s="237"/>
      <c r="H969" s="236"/>
      <c r="I969" s="236"/>
      <c r="J969" s="236"/>
      <c r="K969" s="236"/>
      <c r="L969" s="236"/>
      <c r="M969" s="236"/>
      <c r="N969" s="236"/>
      <c r="O969" s="236"/>
      <c r="P969" s="236"/>
      <c r="Q969" s="236"/>
      <c r="R969" s="236"/>
      <c r="S969" s="236"/>
      <c r="T969" s="236"/>
      <c r="U969" s="236"/>
      <c r="V969" s="236"/>
      <c r="W969" s="236"/>
      <c r="X969" s="236"/>
      <c r="Y969" s="236"/>
      <c r="Z969" s="236"/>
      <c r="AA969" s="236"/>
      <c r="AB969" s="236"/>
      <c r="AC969" s="236"/>
      <c r="AD969" s="236"/>
    </row>
    <row r="970" spans="1:30" ht="15.75" customHeight="1" x14ac:dyDescent="0.25">
      <c r="A970" s="236"/>
      <c r="B970" s="236"/>
      <c r="C970" s="236"/>
      <c r="D970" s="236"/>
      <c r="E970" s="236"/>
      <c r="F970" s="236"/>
      <c r="G970" s="237"/>
      <c r="H970" s="236"/>
      <c r="I970" s="236"/>
      <c r="J970" s="236"/>
      <c r="K970" s="236"/>
      <c r="L970" s="236"/>
      <c r="M970" s="236"/>
      <c r="N970" s="236"/>
      <c r="O970" s="236"/>
      <c r="P970" s="236"/>
      <c r="Q970" s="236"/>
      <c r="R970" s="236"/>
      <c r="S970" s="236"/>
      <c r="T970" s="236"/>
      <c r="U970" s="236"/>
      <c r="V970" s="236"/>
      <c r="W970" s="236"/>
      <c r="X970" s="236"/>
      <c r="Y970" s="236"/>
      <c r="Z970" s="236"/>
      <c r="AA970" s="236"/>
      <c r="AB970" s="236"/>
      <c r="AC970" s="236"/>
      <c r="AD970" s="236"/>
    </row>
    <row r="971" spans="1:30" ht="15.75" customHeight="1" x14ac:dyDescent="0.25">
      <c r="A971" s="236"/>
      <c r="B971" s="236"/>
      <c r="C971" s="236"/>
      <c r="D971" s="236"/>
      <c r="E971" s="236"/>
      <c r="F971" s="236"/>
      <c r="G971" s="237"/>
      <c r="H971" s="236"/>
      <c r="I971" s="236"/>
      <c r="J971" s="236"/>
      <c r="K971" s="236"/>
      <c r="L971" s="236"/>
      <c r="M971" s="236"/>
      <c r="N971" s="236"/>
      <c r="O971" s="236"/>
      <c r="P971" s="236"/>
      <c r="Q971" s="236"/>
      <c r="R971" s="236"/>
      <c r="S971" s="236"/>
      <c r="T971" s="236"/>
      <c r="U971" s="236"/>
      <c r="V971" s="236"/>
      <c r="W971" s="236"/>
      <c r="X971" s="236"/>
      <c r="Y971" s="236"/>
      <c r="Z971" s="236"/>
      <c r="AA971" s="236"/>
      <c r="AB971" s="236"/>
      <c r="AC971" s="236"/>
      <c r="AD971" s="236"/>
    </row>
    <row r="972" spans="1:30" ht="15.75" customHeight="1" x14ac:dyDescent="0.25">
      <c r="A972" s="236"/>
      <c r="B972" s="236"/>
      <c r="C972" s="236"/>
      <c r="D972" s="236"/>
      <c r="E972" s="236"/>
      <c r="F972" s="236"/>
      <c r="G972" s="237"/>
      <c r="H972" s="236"/>
      <c r="I972" s="236"/>
      <c r="J972" s="236"/>
      <c r="K972" s="236"/>
      <c r="L972" s="236"/>
      <c r="M972" s="236"/>
      <c r="N972" s="236"/>
      <c r="O972" s="236"/>
      <c r="P972" s="236"/>
      <c r="Q972" s="236"/>
      <c r="R972" s="236"/>
      <c r="S972" s="236"/>
      <c r="T972" s="236"/>
      <c r="U972" s="236"/>
      <c r="V972" s="236"/>
      <c r="W972" s="236"/>
      <c r="X972" s="236"/>
      <c r="Y972" s="236"/>
      <c r="Z972" s="236"/>
      <c r="AA972" s="236"/>
      <c r="AB972" s="236"/>
      <c r="AC972" s="236"/>
      <c r="AD972" s="236"/>
    </row>
    <row r="973" spans="1:30" ht="15.75" customHeight="1" x14ac:dyDescent="0.25">
      <c r="A973" s="236"/>
      <c r="B973" s="236"/>
      <c r="C973" s="236"/>
      <c r="D973" s="236"/>
      <c r="E973" s="236"/>
      <c r="F973" s="236"/>
      <c r="G973" s="237"/>
      <c r="H973" s="236"/>
      <c r="I973" s="236"/>
      <c r="J973" s="236"/>
      <c r="K973" s="236"/>
      <c r="L973" s="236"/>
      <c r="M973" s="236"/>
      <c r="N973" s="236"/>
      <c r="O973" s="236"/>
      <c r="P973" s="236"/>
      <c r="Q973" s="236"/>
      <c r="R973" s="236"/>
      <c r="S973" s="236"/>
      <c r="T973" s="236"/>
      <c r="U973" s="236"/>
      <c r="V973" s="236"/>
      <c r="W973" s="236"/>
      <c r="X973" s="236"/>
      <c r="Y973" s="236"/>
      <c r="Z973" s="236"/>
      <c r="AA973" s="236"/>
      <c r="AB973" s="236"/>
      <c r="AC973" s="236"/>
      <c r="AD973" s="236"/>
    </row>
    <row r="974" spans="1:30" ht="15.75" customHeight="1" x14ac:dyDescent="0.25">
      <c r="A974" s="236"/>
      <c r="B974" s="236"/>
      <c r="C974" s="236"/>
      <c r="D974" s="236"/>
      <c r="E974" s="236"/>
      <c r="F974" s="236"/>
      <c r="G974" s="237"/>
      <c r="H974" s="236"/>
      <c r="I974" s="236"/>
      <c r="J974" s="236"/>
      <c r="K974" s="236"/>
      <c r="L974" s="236"/>
      <c r="M974" s="236"/>
      <c r="N974" s="236"/>
      <c r="O974" s="236"/>
      <c r="P974" s="236"/>
      <c r="Q974" s="236"/>
      <c r="R974" s="236"/>
      <c r="S974" s="236"/>
      <c r="T974" s="236"/>
      <c r="U974" s="236"/>
      <c r="V974" s="236"/>
      <c r="W974" s="236"/>
      <c r="X974" s="236"/>
      <c r="Y974" s="236"/>
      <c r="Z974" s="236"/>
      <c r="AA974" s="236"/>
      <c r="AB974" s="236"/>
      <c r="AC974" s="236"/>
      <c r="AD974" s="236"/>
    </row>
    <row r="975" spans="1:30" ht="15.75" customHeight="1" x14ac:dyDescent="0.25">
      <c r="A975" s="236"/>
      <c r="B975" s="236"/>
      <c r="C975" s="236"/>
      <c r="D975" s="236"/>
      <c r="E975" s="236"/>
      <c r="F975" s="236"/>
      <c r="G975" s="237"/>
      <c r="H975" s="236"/>
      <c r="I975" s="236"/>
      <c r="J975" s="236"/>
      <c r="K975" s="236"/>
      <c r="L975" s="236"/>
      <c r="M975" s="236"/>
      <c r="N975" s="236"/>
      <c r="O975" s="236"/>
      <c r="P975" s="236"/>
      <c r="Q975" s="236"/>
      <c r="R975" s="236"/>
      <c r="S975" s="236"/>
      <c r="T975" s="236"/>
      <c r="U975" s="236"/>
      <c r="V975" s="236"/>
      <c r="W975" s="236"/>
      <c r="X975" s="236"/>
      <c r="Y975" s="236"/>
      <c r="Z975" s="236"/>
      <c r="AA975" s="236"/>
      <c r="AB975" s="236"/>
      <c r="AC975" s="236"/>
      <c r="AD975" s="236"/>
    </row>
    <row r="976" spans="1:30" ht="15.75" customHeight="1" x14ac:dyDescent="0.25">
      <c r="A976" s="236"/>
      <c r="B976" s="236"/>
      <c r="C976" s="236"/>
      <c r="D976" s="236"/>
      <c r="E976" s="236"/>
      <c r="F976" s="236"/>
      <c r="G976" s="237"/>
      <c r="H976" s="236"/>
      <c r="I976" s="236"/>
      <c r="J976" s="236"/>
      <c r="K976" s="236"/>
      <c r="L976" s="236"/>
      <c r="M976" s="236"/>
      <c r="N976" s="236"/>
      <c r="O976" s="236"/>
      <c r="P976" s="236"/>
      <c r="Q976" s="236"/>
      <c r="R976" s="236"/>
      <c r="S976" s="236"/>
      <c r="T976" s="236"/>
      <c r="U976" s="236"/>
      <c r="V976" s="236"/>
      <c r="W976" s="236"/>
      <c r="X976" s="236"/>
      <c r="Y976" s="236"/>
      <c r="Z976" s="236"/>
      <c r="AA976" s="236"/>
      <c r="AB976" s="236"/>
      <c r="AC976" s="236"/>
      <c r="AD976" s="236"/>
    </row>
    <row r="977" spans="1:30" ht="15.75" customHeight="1" x14ac:dyDescent="0.25">
      <c r="A977" s="236"/>
      <c r="B977" s="236"/>
      <c r="C977" s="236"/>
      <c r="D977" s="236"/>
      <c r="E977" s="236"/>
      <c r="F977" s="236"/>
      <c r="G977" s="237"/>
      <c r="H977" s="236"/>
      <c r="I977" s="236"/>
      <c r="J977" s="236"/>
      <c r="K977" s="236"/>
      <c r="L977" s="236"/>
      <c r="M977" s="236"/>
      <c r="N977" s="236"/>
      <c r="O977" s="236"/>
      <c r="P977" s="236"/>
      <c r="Q977" s="236"/>
      <c r="R977" s="236"/>
      <c r="S977" s="236"/>
      <c r="T977" s="236"/>
      <c r="U977" s="236"/>
      <c r="V977" s="236"/>
      <c r="W977" s="236"/>
      <c r="X977" s="236"/>
      <c r="Y977" s="236"/>
      <c r="Z977" s="236"/>
      <c r="AA977" s="236"/>
      <c r="AB977" s="236"/>
      <c r="AC977" s="236"/>
      <c r="AD977" s="236"/>
    </row>
    <row r="978" spans="1:30" ht="15.75" customHeight="1" x14ac:dyDescent="0.25">
      <c r="A978" s="236"/>
      <c r="B978" s="236"/>
      <c r="C978" s="236"/>
      <c r="D978" s="236"/>
      <c r="E978" s="236"/>
      <c r="F978" s="236"/>
      <c r="G978" s="237"/>
      <c r="H978" s="236"/>
      <c r="I978" s="236"/>
      <c r="J978" s="236"/>
      <c r="K978" s="236"/>
      <c r="L978" s="236"/>
      <c r="M978" s="236"/>
      <c r="N978" s="236"/>
      <c r="O978" s="236"/>
      <c r="P978" s="236"/>
      <c r="Q978" s="236"/>
      <c r="R978" s="236"/>
      <c r="S978" s="236"/>
      <c r="T978" s="236"/>
      <c r="U978" s="236"/>
      <c r="V978" s="236"/>
      <c r="W978" s="236"/>
      <c r="X978" s="236"/>
      <c r="Y978" s="236"/>
      <c r="Z978" s="236"/>
      <c r="AA978" s="236"/>
      <c r="AB978" s="236"/>
      <c r="AC978" s="236"/>
      <c r="AD978" s="236"/>
    </row>
    <row r="979" spans="1:30" ht="15.75" customHeight="1" x14ac:dyDescent="0.25">
      <c r="A979" s="236"/>
      <c r="B979" s="236"/>
      <c r="C979" s="236"/>
      <c r="D979" s="236"/>
      <c r="E979" s="236"/>
      <c r="F979" s="236"/>
      <c r="G979" s="237"/>
      <c r="H979" s="236"/>
      <c r="I979" s="236"/>
      <c r="J979" s="236"/>
      <c r="K979" s="236"/>
      <c r="L979" s="236"/>
      <c r="M979" s="236"/>
      <c r="N979" s="236"/>
      <c r="O979" s="236"/>
      <c r="P979" s="236"/>
      <c r="Q979" s="236"/>
      <c r="R979" s="236"/>
      <c r="S979" s="236"/>
      <c r="T979" s="236"/>
      <c r="U979" s="236"/>
      <c r="V979" s="236"/>
      <c r="W979" s="236"/>
      <c r="X979" s="236"/>
      <c r="Y979" s="236"/>
      <c r="Z979" s="236"/>
      <c r="AA979" s="236"/>
      <c r="AB979" s="236"/>
      <c r="AC979" s="236"/>
      <c r="AD979" s="236"/>
    </row>
    <row r="980" spans="1:30" ht="15.75" customHeight="1" x14ac:dyDescent="0.25">
      <c r="A980" s="236"/>
      <c r="B980" s="236"/>
      <c r="C980" s="236"/>
      <c r="D980" s="236"/>
      <c r="E980" s="236"/>
      <c r="F980" s="236"/>
      <c r="G980" s="237"/>
      <c r="H980" s="236"/>
      <c r="I980" s="236"/>
      <c r="J980" s="236"/>
      <c r="K980" s="236"/>
      <c r="L980" s="236"/>
      <c r="M980" s="236"/>
      <c r="N980" s="236"/>
      <c r="O980" s="236"/>
      <c r="P980" s="236"/>
      <c r="Q980" s="236"/>
      <c r="R980" s="236"/>
      <c r="S980" s="236"/>
      <c r="T980" s="236"/>
      <c r="U980" s="236"/>
      <c r="V980" s="236"/>
      <c r="W980" s="236"/>
      <c r="X980" s="236"/>
      <c r="Y980" s="236"/>
      <c r="Z980" s="236"/>
      <c r="AA980" s="236"/>
      <c r="AB980" s="236"/>
      <c r="AC980" s="236"/>
      <c r="AD980" s="236"/>
    </row>
    <row r="981" spans="1:30" ht="15.75" customHeight="1" x14ac:dyDescent="0.25">
      <c r="A981" s="236"/>
      <c r="B981" s="236"/>
      <c r="C981" s="236"/>
      <c r="D981" s="236"/>
      <c r="E981" s="236"/>
      <c r="F981" s="236"/>
      <c r="G981" s="237"/>
      <c r="H981" s="236"/>
      <c r="I981" s="236"/>
      <c r="J981" s="236"/>
      <c r="K981" s="236"/>
      <c r="L981" s="236"/>
      <c r="M981" s="236"/>
      <c r="N981" s="236"/>
      <c r="O981" s="236"/>
      <c r="P981" s="236"/>
      <c r="Q981" s="236"/>
      <c r="R981" s="236"/>
      <c r="S981" s="236"/>
      <c r="T981" s="236"/>
      <c r="U981" s="236"/>
      <c r="V981" s="236"/>
      <c r="W981" s="236"/>
      <c r="X981" s="236"/>
      <c r="Y981" s="236"/>
      <c r="Z981" s="236"/>
      <c r="AA981" s="236"/>
      <c r="AB981" s="236"/>
      <c r="AC981" s="236"/>
      <c r="AD981" s="236"/>
    </row>
    <row r="982" spans="1:30" ht="15.75" customHeight="1" x14ac:dyDescent="0.25">
      <c r="A982" s="236"/>
      <c r="B982" s="236"/>
      <c r="C982" s="236"/>
      <c r="D982" s="236"/>
      <c r="E982" s="236"/>
      <c r="F982" s="236"/>
      <c r="G982" s="237"/>
      <c r="H982" s="236"/>
      <c r="I982" s="236"/>
      <c r="J982" s="236"/>
      <c r="K982" s="236"/>
      <c r="L982" s="236"/>
      <c r="M982" s="236"/>
      <c r="N982" s="236"/>
      <c r="O982" s="236"/>
      <c r="P982" s="236"/>
      <c r="Q982" s="236"/>
      <c r="R982" s="236"/>
      <c r="S982" s="236"/>
      <c r="T982" s="236"/>
      <c r="U982" s="236"/>
      <c r="V982" s="236"/>
      <c r="W982" s="236"/>
      <c r="X982" s="236"/>
      <c r="Y982" s="236"/>
      <c r="Z982" s="236"/>
      <c r="AA982" s="236"/>
      <c r="AB982" s="236"/>
      <c r="AC982" s="236"/>
      <c r="AD982" s="236"/>
    </row>
    <row r="983" spans="1:30" ht="15.75" customHeight="1" x14ac:dyDescent="0.25">
      <c r="A983" s="236"/>
      <c r="B983" s="236"/>
      <c r="C983" s="236"/>
      <c r="D983" s="236"/>
      <c r="E983" s="236"/>
      <c r="F983" s="236"/>
      <c r="G983" s="237"/>
      <c r="H983" s="236"/>
      <c r="I983" s="236"/>
      <c r="J983" s="236"/>
      <c r="K983" s="236"/>
      <c r="L983" s="236"/>
      <c r="M983" s="236"/>
      <c r="N983" s="236"/>
      <c r="O983" s="236"/>
      <c r="P983" s="236"/>
      <c r="Q983" s="236"/>
      <c r="R983" s="236"/>
      <c r="S983" s="236"/>
      <c r="T983" s="236"/>
      <c r="U983" s="236"/>
      <c r="V983" s="236"/>
      <c r="W983" s="236"/>
      <c r="X983" s="236"/>
      <c r="Y983" s="236"/>
      <c r="Z983" s="236"/>
      <c r="AA983" s="236"/>
      <c r="AB983" s="236"/>
      <c r="AC983" s="236"/>
      <c r="AD983" s="236"/>
    </row>
    <row r="984" spans="1:30" ht="15.75" customHeight="1" x14ac:dyDescent="0.25">
      <c r="A984" s="236"/>
      <c r="B984" s="236"/>
      <c r="C984" s="236"/>
      <c r="D984" s="236"/>
      <c r="E984" s="236"/>
      <c r="F984" s="236"/>
      <c r="G984" s="237"/>
      <c r="H984" s="236"/>
      <c r="I984" s="236"/>
      <c r="J984" s="236"/>
      <c r="K984" s="236"/>
      <c r="L984" s="236"/>
      <c r="M984" s="236"/>
      <c r="N984" s="236"/>
      <c r="O984" s="236"/>
      <c r="P984" s="236"/>
      <c r="Q984" s="236"/>
      <c r="R984" s="236"/>
      <c r="S984" s="236"/>
      <c r="T984" s="236"/>
      <c r="U984" s="236"/>
      <c r="V984" s="236"/>
      <c r="W984" s="236"/>
      <c r="X984" s="236"/>
      <c r="Y984" s="236"/>
      <c r="Z984" s="236"/>
      <c r="AA984" s="236"/>
      <c r="AB984" s="236"/>
      <c r="AC984" s="236"/>
      <c r="AD984" s="236"/>
    </row>
    <row r="985" spans="1:30" ht="15.75" customHeight="1" x14ac:dyDescent="0.25">
      <c r="A985" s="236"/>
      <c r="B985" s="236"/>
      <c r="C985" s="236"/>
      <c r="D985" s="236"/>
      <c r="E985" s="236"/>
      <c r="F985" s="236"/>
      <c r="G985" s="237"/>
      <c r="H985" s="236"/>
      <c r="I985" s="236"/>
      <c r="J985" s="236"/>
      <c r="K985" s="236"/>
      <c r="L985" s="236"/>
      <c r="M985" s="236"/>
      <c r="N985" s="236"/>
      <c r="O985" s="236"/>
      <c r="P985" s="236"/>
      <c r="Q985" s="236"/>
      <c r="R985" s="236"/>
      <c r="S985" s="236"/>
      <c r="T985" s="236"/>
      <c r="U985" s="236"/>
      <c r="V985" s="236"/>
      <c r="W985" s="236"/>
      <c r="X985" s="236"/>
      <c r="Y985" s="236"/>
      <c r="Z985" s="236"/>
      <c r="AA985" s="236"/>
      <c r="AB985" s="236"/>
      <c r="AC985" s="236"/>
      <c r="AD985" s="236"/>
    </row>
    <row r="986" spans="1:30" ht="15.75" customHeight="1" x14ac:dyDescent="0.25">
      <c r="A986" s="236"/>
      <c r="B986" s="236"/>
      <c r="C986" s="236"/>
      <c r="D986" s="236"/>
      <c r="E986" s="236"/>
      <c r="F986" s="236"/>
      <c r="G986" s="237"/>
      <c r="H986" s="236"/>
      <c r="I986" s="236"/>
      <c r="J986" s="236"/>
      <c r="K986" s="236"/>
      <c r="L986" s="236"/>
      <c r="M986" s="236"/>
      <c r="N986" s="236"/>
      <c r="O986" s="236"/>
      <c r="P986" s="236"/>
      <c r="Q986" s="236"/>
      <c r="R986" s="236"/>
      <c r="S986" s="236"/>
      <c r="T986" s="236"/>
      <c r="U986" s="236"/>
      <c r="V986" s="236"/>
      <c r="W986" s="236"/>
      <c r="X986" s="236"/>
      <c r="Y986" s="236"/>
      <c r="Z986" s="236"/>
      <c r="AA986" s="236"/>
      <c r="AB986" s="236"/>
      <c r="AC986" s="236"/>
      <c r="AD986" s="236"/>
    </row>
    <row r="987" spans="1:30" ht="15.75" customHeight="1" x14ac:dyDescent="0.25">
      <c r="A987" s="236"/>
      <c r="B987" s="236"/>
      <c r="C987" s="236"/>
      <c r="D987" s="236"/>
      <c r="E987" s="236"/>
      <c r="F987" s="236"/>
      <c r="G987" s="237"/>
      <c r="H987" s="236"/>
      <c r="I987" s="236"/>
      <c r="J987" s="236"/>
      <c r="K987" s="236"/>
      <c r="L987" s="236"/>
      <c r="M987" s="236"/>
      <c r="N987" s="236"/>
      <c r="O987" s="236"/>
      <c r="P987" s="236"/>
      <c r="Q987" s="236"/>
      <c r="R987" s="236"/>
      <c r="S987" s="236"/>
      <c r="T987" s="236"/>
      <c r="U987" s="236"/>
      <c r="V987" s="236"/>
      <c r="W987" s="236"/>
      <c r="X987" s="236"/>
      <c r="Y987" s="236"/>
      <c r="Z987" s="236"/>
      <c r="AA987" s="236"/>
      <c r="AB987" s="236"/>
      <c r="AC987" s="236"/>
      <c r="AD987" s="236"/>
    </row>
    <row r="988" spans="1:30" ht="15.75" customHeight="1" x14ac:dyDescent="0.25">
      <c r="A988" s="236"/>
      <c r="B988" s="236"/>
      <c r="C988" s="236"/>
      <c r="D988" s="236"/>
      <c r="E988" s="236"/>
      <c r="F988" s="236"/>
      <c r="G988" s="237"/>
      <c r="H988" s="236"/>
      <c r="I988" s="236"/>
      <c r="J988" s="236"/>
      <c r="K988" s="236"/>
      <c r="L988" s="236"/>
      <c r="M988" s="236"/>
      <c r="N988" s="236"/>
      <c r="O988" s="236"/>
      <c r="P988" s="236"/>
      <c r="Q988" s="236"/>
      <c r="R988" s="236"/>
      <c r="S988" s="236"/>
      <c r="T988" s="236"/>
      <c r="U988" s="236"/>
      <c r="V988" s="236"/>
      <c r="W988" s="236"/>
      <c r="X988" s="236"/>
      <c r="Y988" s="236"/>
      <c r="Z988" s="236"/>
      <c r="AA988" s="236"/>
      <c r="AB988" s="236"/>
      <c r="AC988" s="236"/>
      <c r="AD988" s="236"/>
    </row>
    <row r="989" spans="1:30" ht="15.75" customHeight="1" x14ac:dyDescent="0.25">
      <c r="A989" s="236"/>
      <c r="B989" s="236"/>
      <c r="C989" s="236"/>
      <c r="D989" s="236"/>
      <c r="E989" s="236"/>
      <c r="F989" s="236"/>
      <c r="G989" s="237"/>
      <c r="H989" s="236"/>
      <c r="I989" s="236"/>
      <c r="J989" s="236"/>
      <c r="K989" s="236"/>
      <c r="L989" s="236"/>
      <c r="M989" s="236"/>
      <c r="N989" s="236"/>
      <c r="O989" s="236"/>
      <c r="P989" s="236"/>
      <c r="Q989" s="236"/>
      <c r="R989" s="236"/>
      <c r="S989" s="236"/>
      <c r="T989" s="236"/>
      <c r="U989" s="236"/>
      <c r="V989" s="236"/>
      <c r="W989" s="236"/>
      <c r="X989" s="236"/>
      <c r="Y989" s="236"/>
      <c r="Z989" s="236"/>
      <c r="AA989" s="236"/>
      <c r="AB989" s="236"/>
      <c r="AC989" s="236"/>
      <c r="AD989" s="236"/>
    </row>
    <row r="990" spans="1:30" ht="15.75" customHeight="1" x14ac:dyDescent="0.25">
      <c r="A990" s="236"/>
      <c r="B990" s="236"/>
      <c r="C990" s="236"/>
      <c r="D990" s="236"/>
      <c r="E990" s="236"/>
      <c r="F990" s="236"/>
      <c r="G990" s="237"/>
      <c r="H990" s="236"/>
      <c r="I990" s="236"/>
      <c r="J990" s="236"/>
      <c r="K990" s="236"/>
      <c r="L990" s="236"/>
      <c r="M990" s="236"/>
      <c r="N990" s="236"/>
      <c r="O990" s="236"/>
      <c r="P990" s="236"/>
      <c r="Q990" s="236"/>
      <c r="R990" s="236"/>
      <c r="S990" s="236"/>
      <c r="T990" s="236"/>
      <c r="U990" s="236"/>
      <c r="V990" s="236"/>
      <c r="W990" s="236"/>
      <c r="X990" s="236"/>
      <c r="Y990" s="236"/>
      <c r="Z990" s="236"/>
      <c r="AA990" s="236"/>
      <c r="AB990" s="236"/>
      <c r="AC990" s="236"/>
      <c r="AD990" s="236"/>
    </row>
    <row r="991" spans="1:30" ht="15.75" customHeight="1" x14ac:dyDescent="0.25">
      <c r="A991" s="236"/>
      <c r="B991" s="236"/>
      <c r="C991" s="236"/>
      <c r="D991" s="236"/>
      <c r="E991" s="236"/>
      <c r="F991" s="236"/>
      <c r="G991" s="237"/>
      <c r="H991" s="236"/>
      <c r="I991" s="236"/>
      <c r="J991" s="236"/>
      <c r="K991" s="236"/>
      <c r="L991" s="236"/>
      <c r="M991" s="236"/>
      <c r="N991" s="236"/>
      <c r="O991" s="236"/>
      <c r="P991" s="236"/>
      <c r="Q991" s="236"/>
      <c r="R991" s="236"/>
      <c r="S991" s="236"/>
      <c r="T991" s="236"/>
      <c r="U991" s="236"/>
      <c r="V991" s="236"/>
      <c r="W991" s="236"/>
      <c r="X991" s="236"/>
      <c r="Y991" s="236"/>
      <c r="Z991" s="236"/>
      <c r="AA991" s="236"/>
      <c r="AB991" s="236"/>
      <c r="AC991" s="236"/>
      <c r="AD991" s="236"/>
    </row>
    <row r="992" spans="1:30" ht="15.75" customHeight="1" x14ac:dyDescent="0.25">
      <c r="A992" s="236"/>
      <c r="B992" s="236"/>
      <c r="C992" s="236"/>
      <c r="D992" s="236"/>
      <c r="E992" s="236"/>
      <c r="F992" s="236"/>
      <c r="G992" s="237"/>
      <c r="H992" s="236"/>
      <c r="I992" s="236"/>
      <c r="J992" s="236"/>
      <c r="K992" s="236"/>
      <c r="L992" s="236"/>
      <c r="M992" s="236"/>
      <c r="N992" s="236"/>
      <c r="O992" s="236"/>
      <c r="P992" s="236"/>
      <c r="Q992" s="236"/>
      <c r="R992" s="236"/>
      <c r="S992" s="236"/>
      <c r="T992" s="236"/>
      <c r="U992" s="236"/>
      <c r="V992" s="236"/>
      <c r="W992" s="236"/>
      <c r="X992" s="236"/>
      <c r="Y992" s="236"/>
      <c r="Z992" s="236"/>
      <c r="AA992" s="236"/>
      <c r="AB992" s="236"/>
      <c r="AC992" s="236"/>
      <c r="AD992" s="236"/>
    </row>
    <row r="993" spans="1:30" ht="15.75" customHeight="1" x14ac:dyDescent="0.25">
      <c r="A993" s="236"/>
      <c r="B993" s="236"/>
      <c r="C993" s="236"/>
      <c r="D993" s="236"/>
      <c r="E993" s="236"/>
      <c r="F993" s="236"/>
      <c r="G993" s="237"/>
      <c r="H993" s="236"/>
      <c r="I993" s="236"/>
      <c r="J993" s="236"/>
      <c r="K993" s="236"/>
      <c r="L993" s="236"/>
      <c r="M993" s="236"/>
      <c r="N993" s="236"/>
      <c r="O993" s="236"/>
      <c r="P993" s="236"/>
      <c r="Q993" s="236"/>
      <c r="R993" s="236"/>
      <c r="S993" s="236"/>
      <c r="T993" s="236"/>
      <c r="U993" s="236"/>
      <c r="V993" s="236"/>
      <c r="W993" s="236"/>
      <c r="X993" s="236"/>
      <c r="Y993" s="236"/>
      <c r="Z993" s="236"/>
      <c r="AA993" s="236"/>
      <c r="AB993" s="236"/>
      <c r="AC993" s="236"/>
      <c r="AD993" s="236"/>
    </row>
    <row r="994" spans="1:30" ht="15.75" customHeight="1" x14ac:dyDescent="0.25">
      <c r="A994" s="236"/>
      <c r="B994" s="236"/>
      <c r="C994" s="236"/>
      <c r="D994" s="236"/>
      <c r="E994" s="236"/>
      <c r="F994" s="236"/>
      <c r="G994" s="237"/>
      <c r="H994" s="236"/>
      <c r="I994" s="236"/>
      <c r="J994" s="236"/>
      <c r="K994" s="236"/>
      <c r="L994" s="236"/>
      <c r="M994" s="236"/>
      <c r="N994" s="236"/>
      <c r="O994" s="236"/>
      <c r="P994" s="236"/>
      <c r="Q994" s="236"/>
      <c r="R994" s="236"/>
      <c r="S994" s="236"/>
      <c r="T994" s="236"/>
      <c r="U994" s="236"/>
      <c r="V994" s="236"/>
      <c r="W994" s="236"/>
      <c r="X994" s="236"/>
      <c r="Y994" s="236"/>
      <c r="Z994" s="236"/>
      <c r="AA994" s="236"/>
      <c r="AB994" s="236"/>
      <c r="AC994" s="236"/>
      <c r="AD994" s="236"/>
    </row>
    <row r="995" spans="1:30" ht="15.75" customHeight="1" x14ac:dyDescent="0.25">
      <c r="A995" s="236"/>
      <c r="B995" s="236"/>
      <c r="C995" s="236"/>
      <c r="D995" s="236"/>
      <c r="E995" s="236"/>
      <c r="F995" s="236"/>
      <c r="G995" s="237"/>
      <c r="H995" s="236"/>
      <c r="I995" s="236"/>
      <c r="J995" s="236"/>
      <c r="K995" s="236"/>
      <c r="L995" s="236"/>
      <c r="M995" s="236"/>
      <c r="N995" s="236"/>
      <c r="O995" s="236"/>
      <c r="P995" s="236"/>
      <c r="Q995" s="236"/>
      <c r="R995" s="236"/>
      <c r="S995" s="236"/>
      <c r="T995" s="236"/>
      <c r="U995" s="236"/>
      <c r="V995" s="236"/>
      <c r="W995" s="236"/>
      <c r="X995" s="236"/>
      <c r="Y995" s="236"/>
      <c r="Z995" s="236"/>
      <c r="AA995" s="236"/>
      <c r="AB995" s="236"/>
      <c r="AC995" s="236"/>
      <c r="AD995" s="236"/>
    </row>
    <row r="996" spans="1:30" ht="15.75" customHeight="1" x14ac:dyDescent="0.25">
      <c r="A996" s="236"/>
      <c r="B996" s="236"/>
      <c r="C996" s="236"/>
      <c r="D996" s="236"/>
      <c r="E996" s="236"/>
      <c r="F996" s="236"/>
      <c r="G996" s="237"/>
      <c r="H996" s="236"/>
      <c r="I996" s="236"/>
      <c r="J996" s="236"/>
      <c r="K996" s="236"/>
      <c r="L996" s="236"/>
      <c r="M996" s="236"/>
      <c r="N996" s="236"/>
      <c r="O996" s="236"/>
      <c r="P996" s="236"/>
      <c r="Q996" s="236"/>
      <c r="R996" s="236"/>
      <c r="S996" s="236"/>
      <c r="T996" s="236"/>
      <c r="U996" s="236"/>
      <c r="V996" s="236"/>
      <c r="W996" s="236"/>
      <c r="X996" s="236"/>
      <c r="Y996" s="236"/>
      <c r="Z996" s="236"/>
      <c r="AA996" s="236"/>
      <c r="AB996" s="236"/>
      <c r="AC996" s="236"/>
      <c r="AD996" s="236"/>
    </row>
  </sheetData>
  <mergeCells count="26">
    <mergeCell ref="A4:B4"/>
    <mergeCell ref="C4:F4"/>
    <mergeCell ref="A5:B5"/>
    <mergeCell ref="C5:F5"/>
    <mergeCell ref="A6:B6"/>
    <mergeCell ref="C6:F6"/>
    <mergeCell ref="C7:F7"/>
    <mergeCell ref="C8:F8"/>
    <mergeCell ref="A7:B7"/>
    <mergeCell ref="A8:B8"/>
    <mergeCell ref="C18:E18"/>
    <mergeCell ref="A23:J23"/>
    <mergeCell ref="A24:F24"/>
    <mergeCell ref="H24:J24"/>
    <mergeCell ref="A46:J46"/>
    <mergeCell ref="A102:F102"/>
    <mergeCell ref="A125:J125"/>
    <mergeCell ref="A126:F126"/>
    <mergeCell ref="H126:J126"/>
    <mergeCell ref="A47:F47"/>
    <mergeCell ref="H47:J47"/>
    <mergeCell ref="A74:J74"/>
    <mergeCell ref="A75:F75"/>
    <mergeCell ref="H75:J75"/>
    <mergeCell ref="A101:J101"/>
    <mergeCell ref="H102:J102"/>
  </mergeCells>
  <pageMargins left="0.7" right="0.7" top="0.75" bottom="0.75" header="0" footer="0"/>
  <pageSetup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outlinePr summaryRight="0"/>
  </sheetPr>
  <dimension ref="A1:AD998"/>
  <sheetViews>
    <sheetView topLeftCell="A10" workbookViewId="0">
      <selection activeCell="H30" sqref="H30"/>
    </sheetView>
  </sheetViews>
  <sheetFormatPr defaultColWidth="12.6640625" defaultRowHeight="15" customHeight="1" x14ac:dyDescent="0.25"/>
  <cols>
    <col min="1" max="1" width="4" customWidth="1"/>
    <col min="2" max="2" width="24.21875" customWidth="1"/>
    <col min="3" max="3" width="19.33203125" customWidth="1"/>
    <col min="4" max="4" width="15.33203125" customWidth="1"/>
    <col min="5" max="5" width="19.33203125" customWidth="1"/>
    <col min="6" max="6" width="19.21875" customWidth="1"/>
    <col min="7" max="7" width="14.109375" hidden="1" customWidth="1"/>
    <col min="8" max="10" width="14.21875" customWidth="1"/>
    <col min="11" max="30" width="8.77734375" customWidth="1"/>
  </cols>
  <sheetData>
    <row r="1" spans="1:30" ht="15.75" customHeight="1" x14ac:dyDescent="0.25">
      <c r="A1" s="150"/>
      <c r="B1" s="152"/>
      <c r="C1" s="152"/>
      <c r="D1" s="152"/>
      <c r="E1" s="152"/>
      <c r="F1" s="152"/>
      <c r="G1" s="153"/>
      <c r="H1" s="152"/>
      <c r="I1" s="152"/>
      <c r="J1" s="152"/>
      <c r="K1" s="152"/>
      <c r="L1" s="152"/>
      <c r="M1" s="152"/>
      <c r="N1" s="152"/>
      <c r="O1" s="152"/>
      <c r="P1" s="152"/>
      <c r="Q1" s="152"/>
      <c r="R1" s="152"/>
      <c r="S1" s="152"/>
      <c r="T1" s="152"/>
      <c r="U1" s="152"/>
      <c r="V1" s="152"/>
      <c r="W1" s="152"/>
      <c r="X1" s="152"/>
      <c r="Y1" s="152"/>
      <c r="Z1" s="152"/>
      <c r="AA1" s="152"/>
      <c r="AB1" s="152"/>
      <c r="AC1" s="152"/>
      <c r="AD1" s="152"/>
    </row>
    <row r="2" spans="1:30" ht="15.75" customHeight="1" x14ac:dyDescent="0.25">
      <c r="A2" s="152"/>
      <c r="B2" s="150" t="s">
        <v>65</v>
      </c>
      <c r="C2" s="150" t="s">
        <v>798</v>
      </c>
      <c r="D2" s="152"/>
      <c r="E2" s="152"/>
      <c r="F2" s="152"/>
      <c r="G2" s="153"/>
      <c r="H2" s="152"/>
      <c r="I2" s="152"/>
      <c r="J2" s="152"/>
      <c r="K2" s="152"/>
      <c r="L2" s="152"/>
      <c r="M2" s="152"/>
      <c r="N2" s="152"/>
      <c r="O2" s="152"/>
      <c r="P2" s="152"/>
      <c r="Q2" s="152"/>
      <c r="R2" s="152"/>
      <c r="S2" s="152"/>
      <c r="T2" s="152"/>
      <c r="U2" s="152"/>
      <c r="V2" s="152"/>
      <c r="W2" s="152"/>
      <c r="X2" s="152"/>
      <c r="Y2" s="152"/>
      <c r="Z2" s="152"/>
      <c r="AA2" s="152"/>
      <c r="AB2" s="152"/>
      <c r="AC2" s="152"/>
      <c r="AD2" s="152"/>
    </row>
    <row r="3" spans="1:30" ht="15.75" customHeight="1" x14ac:dyDescent="0.25">
      <c r="A3" s="152"/>
      <c r="B3" s="724"/>
      <c r="C3" s="152"/>
      <c r="D3" s="152"/>
      <c r="E3" s="152"/>
      <c r="F3" s="152"/>
      <c r="G3" s="153"/>
      <c r="H3" s="152"/>
      <c r="I3" s="152"/>
      <c r="J3" s="152"/>
      <c r="K3" s="152"/>
      <c r="L3" s="152"/>
      <c r="M3" s="152"/>
      <c r="N3" s="152"/>
      <c r="O3" s="152"/>
      <c r="P3" s="152"/>
      <c r="Q3" s="152"/>
      <c r="R3" s="152"/>
      <c r="S3" s="152"/>
      <c r="T3" s="152"/>
      <c r="U3" s="152"/>
      <c r="V3" s="152"/>
      <c r="W3" s="152"/>
      <c r="X3" s="152"/>
      <c r="Y3" s="152"/>
      <c r="Z3" s="152"/>
      <c r="AA3" s="152"/>
      <c r="AB3" s="152"/>
      <c r="AC3" s="152"/>
      <c r="AD3" s="152"/>
    </row>
    <row r="4" spans="1:30" ht="15.75" customHeight="1" x14ac:dyDescent="0.25">
      <c r="A4" s="1005" t="s">
        <v>67</v>
      </c>
      <c r="B4" s="985"/>
      <c r="C4" s="1006" t="s">
        <v>799</v>
      </c>
      <c r="D4" s="987"/>
      <c r="E4" s="987"/>
      <c r="F4" s="985"/>
      <c r="G4" s="155"/>
      <c r="H4" s="557"/>
      <c r="I4" s="557"/>
      <c r="J4" s="557"/>
      <c r="K4" s="557"/>
      <c r="L4" s="557"/>
      <c r="M4" s="557"/>
      <c r="N4" s="557"/>
      <c r="O4" s="557"/>
      <c r="P4" s="557"/>
      <c r="Q4" s="557"/>
      <c r="R4" s="557"/>
      <c r="S4" s="557"/>
      <c r="T4" s="557"/>
      <c r="U4" s="557"/>
      <c r="V4" s="557"/>
      <c r="W4" s="557"/>
      <c r="X4" s="557"/>
      <c r="Y4" s="557"/>
      <c r="Z4" s="557"/>
      <c r="AA4" s="557"/>
      <c r="AB4" s="557"/>
      <c r="AC4" s="557"/>
      <c r="AD4" s="557"/>
    </row>
    <row r="5" spans="1:30" ht="83.55" customHeight="1" x14ac:dyDescent="0.25">
      <c r="A5" s="1002" t="s">
        <v>69</v>
      </c>
      <c r="B5" s="1003"/>
      <c r="C5" s="1072" t="s">
        <v>800</v>
      </c>
      <c r="D5" s="993"/>
      <c r="E5" s="993"/>
      <c r="F5" s="994"/>
      <c r="G5" s="155"/>
      <c r="H5" s="557"/>
      <c r="I5" s="557"/>
      <c r="J5" s="557"/>
      <c r="K5" s="557"/>
      <c r="L5" s="557"/>
      <c r="M5" s="557"/>
      <c r="N5" s="557"/>
      <c r="O5" s="557"/>
      <c r="P5" s="557"/>
      <c r="Q5" s="557"/>
      <c r="R5" s="557"/>
      <c r="S5" s="557"/>
      <c r="T5" s="557"/>
      <c r="U5" s="557"/>
      <c r="V5" s="557"/>
      <c r="W5" s="557"/>
      <c r="X5" s="557"/>
      <c r="Y5" s="557"/>
      <c r="Z5" s="557"/>
      <c r="AA5" s="557"/>
      <c r="AB5" s="557"/>
      <c r="AC5" s="557"/>
      <c r="AD5" s="557"/>
    </row>
    <row r="6" spans="1:30" ht="15.75" customHeight="1" x14ac:dyDescent="0.25">
      <c r="A6" s="1002" t="s">
        <v>71</v>
      </c>
      <c r="B6" s="1003"/>
      <c r="C6" s="1009" t="s">
        <v>72</v>
      </c>
      <c r="D6" s="1008"/>
      <c r="E6" s="1008"/>
      <c r="F6" s="1003"/>
      <c r="G6" s="155"/>
      <c r="H6" s="557"/>
      <c r="I6" s="557"/>
      <c r="J6" s="557"/>
      <c r="K6" s="557"/>
      <c r="L6" s="557"/>
      <c r="M6" s="557"/>
      <c r="N6" s="557"/>
      <c r="O6" s="557"/>
      <c r="P6" s="557"/>
      <c r="Q6" s="557"/>
      <c r="R6" s="557"/>
      <c r="S6" s="557"/>
      <c r="T6" s="557"/>
      <c r="U6" s="557"/>
      <c r="V6" s="557"/>
      <c r="W6" s="557"/>
      <c r="X6" s="557"/>
      <c r="Y6" s="557"/>
      <c r="Z6" s="557"/>
      <c r="AA6" s="557"/>
      <c r="AB6" s="557"/>
      <c r="AC6" s="557"/>
      <c r="AD6" s="557"/>
    </row>
    <row r="7" spans="1:30" ht="91.95" customHeight="1" x14ac:dyDescent="0.25">
      <c r="A7" s="1002" t="s">
        <v>73</v>
      </c>
      <c r="B7" s="1003"/>
      <c r="C7" s="1007" t="s">
        <v>801</v>
      </c>
      <c r="D7" s="1008"/>
      <c r="E7" s="1008"/>
      <c r="F7" s="1003"/>
      <c r="G7" s="155"/>
      <c r="H7" s="557"/>
      <c r="I7" s="557"/>
      <c r="J7" s="557"/>
      <c r="K7" s="557"/>
      <c r="L7" s="557"/>
      <c r="M7" s="557"/>
      <c r="N7" s="557"/>
      <c r="O7" s="557"/>
      <c r="P7" s="557"/>
      <c r="Q7" s="557"/>
      <c r="R7" s="557"/>
      <c r="S7" s="557"/>
      <c r="T7" s="557"/>
      <c r="U7" s="557"/>
      <c r="V7" s="557"/>
      <c r="W7" s="557"/>
      <c r="X7" s="557"/>
      <c r="Y7" s="557"/>
      <c r="Z7" s="557"/>
      <c r="AA7" s="557"/>
      <c r="AB7" s="557"/>
      <c r="AC7" s="557"/>
      <c r="AD7" s="557"/>
    </row>
    <row r="8" spans="1:30" ht="32.549999999999997" customHeight="1" x14ac:dyDescent="0.25">
      <c r="A8" s="1004" t="s">
        <v>75</v>
      </c>
      <c r="B8" s="1003"/>
      <c r="C8" s="1007" t="s">
        <v>343</v>
      </c>
      <c r="D8" s="1008"/>
      <c r="E8" s="1008"/>
      <c r="F8" s="1003"/>
      <c r="G8" s="155"/>
      <c r="H8" s="557"/>
      <c r="I8" s="557"/>
      <c r="J8" s="557"/>
      <c r="K8" s="557"/>
      <c r="L8" s="557"/>
      <c r="M8" s="557"/>
      <c r="N8" s="557"/>
      <c r="O8" s="557"/>
      <c r="P8" s="557"/>
      <c r="Q8" s="557"/>
      <c r="R8" s="557"/>
      <c r="S8" s="557"/>
      <c r="T8" s="557"/>
      <c r="U8" s="557"/>
      <c r="V8" s="557"/>
      <c r="W8" s="557"/>
      <c r="X8" s="557"/>
      <c r="Y8" s="557"/>
      <c r="Z8" s="557"/>
      <c r="AA8" s="557"/>
      <c r="AB8" s="557"/>
      <c r="AC8" s="557"/>
      <c r="AD8" s="557"/>
    </row>
    <row r="9" spans="1:30" ht="15.75" customHeight="1" x14ac:dyDescent="0.25">
      <c r="A9" s="152"/>
      <c r="B9" s="152"/>
      <c r="C9" s="152"/>
      <c r="D9" s="152"/>
      <c r="E9" s="152"/>
      <c r="F9" s="152"/>
      <c r="G9" s="153"/>
      <c r="H9" s="152"/>
      <c r="I9" s="152"/>
      <c r="J9" s="152"/>
      <c r="K9" s="152"/>
      <c r="L9" s="152"/>
      <c r="M9" s="152"/>
      <c r="N9" s="152"/>
      <c r="O9" s="152"/>
      <c r="P9" s="152"/>
      <c r="Q9" s="152"/>
      <c r="R9" s="152"/>
      <c r="S9" s="152"/>
      <c r="T9" s="152"/>
      <c r="U9" s="152"/>
      <c r="V9" s="152"/>
      <c r="W9" s="152"/>
      <c r="X9" s="152"/>
      <c r="Y9" s="152"/>
      <c r="Z9" s="152"/>
      <c r="AA9" s="152"/>
      <c r="AB9" s="152"/>
      <c r="AC9" s="152"/>
      <c r="AD9" s="152"/>
    </row>
    <row r="10" spans="1:30" ht="15.75" customHeight="1" x14ac:dyDescent="0.25">
      <c r="A10" s="152"/>
      <c r="B10" s="152"/>
      <c r="C10" s="152"/>
      <c r="D10" s="152"/>
      <c r="E10" s="152"/>
      <c r="F10" s="152"/>
      <c r="G10" s="153"/>
      <c r="H10" s="152"/>
      <c r="I10" s="152"/>
      <c r="J10" s="152"/>
      <c r="K10" s="152"/>
      <c r="L10" s="152"/>
      <c r="M10" s="152"/>
      <c r="N10" s="152"/>
      <c r="O10" s="152"/>
      <c r="P10" s="152"/>
      <c r="Q10" s="152"/>
      <c r="R10" s="152"/>
      <c r="S10" s="152"/>
      <c r="T10" s="152"/>
      <c r="U10" s="152"/>
      <c r="V10" s="152"/>
      <c r="W10" s="152"/>
      <c r="X10" s="152"/>
      <c r="Y10" s="152"/>
      <c r="Z10" s="152"/>
      <c r="AA10" s="152"/>
      <c r="AB10" s="152"/>
      <c r="AC10" s="152"/>
      <c r="AD10" s="152"/>
    </row>
    <row r="11" spans="1:30" ht="15.75" customHeight="1" x14ac:dyDescent="0.25">
      <c r="A11" s="157"/>
      <c r="B11" s="558"/>
      <c r="C11" s="159" t="s">
        <v>77</v>
      </c>
      <c r="D11" s="159" t="s">
        <v>78</v>
      </c>
      <c r="E11" s="159" t="s">
        <v>79</v>
      </c>
      <c r="F11" s="159" t="s">
        <v>80</v>
      </c>
      <c r="G11" s="160"/>
      <c r="H11" s="152"/>
      <c r="I11" s="152"/>
      <c r="J11" s="152"/>
      <c r="K11" s="152"/>
      <c r="L11" s="152"/>
      <c r="M11" s="152"/>
      <c r="N11" s="152"/>
      <c r="O11" s="152"/>
      <c r="P11" s="152"/>
      <c r="Q11" s="152"/>
      <c r="R11" s="152"/>
      <c r="S11" s="152"/>
      <c r="T11" s="152"/>
      <c r="U11" s="152"/>
      <c r="V11" s="152"/>
      <c r="W11" s="152"/>
      <c r="X11" s="152"/>
      <c r="Y11" s="152"/>
      <c r="Z11" s="152"/>
      <c r="AA11" s="152"/>
      <c r="AB11" s="152"/>
      <c r="AC11" s="152"/>
      <c r="AD11" s="152"/>
    </row>
    <row r="12" spans="1:30" ht="15.75" customHeight="1" x14ac:dyDescent="0.25">
      <c r="A12" s="161"/>
      <c r="B12" s="559" t="s">
        <v>81</v>
      </c>
      <c r="C12" s="251">
        <f t="shared" ref="C12:E12" si="0">C13+C14+C15</f>
        <v>19570</v>
      </c>
      <c r="D12" s="252">
        <f t="shared" si="0"/>
        <v>34616</v>
      </c>
      <c r="E12" s="252">
        <f t="shared" si="0"/>
        <v>34616</v>
      </c>
      <c r="F12" s="163">
        <f t="shared" ref="F12:F15" si="1">C12+D12+E12</f>
        <v>88802</v>
      </c>
      <c r="G12" s="253"/>
      <c r="H12" s="772"/>
      <c r="I12" s="152"/>
      <c r="J12" s="152"/>
      <c r="K12" s="152"/>
      <c r="L12" s="152"/>
      <c r="M12" s="152"/>
      <c r="N12" s="152"/>
      <c r="O12" s="152"/>
      <c r="P12" s="152"/>
      <c r="Q12" s="152"/>
      <c r="R12" s="152"/>
      <c r="S12" s="152"/>
      <c r="T12" s="152"/>
      <c r="U12" s="152"/>
      <c r="V12" s="152"/>
      <c r="W12" s="152"/>
      <c r="X12" s="152"/>
      <c r="Y12" s="152"/>
      <c r="Z12" s="152"/>
      <c r="AA12" s="152"/>
      <c r="AB12" s="152"/>
      <c r="AC12" s="152"/>
      <c r="AD12" s="152"/>
    </row>
    <row r="13" spans="1:30" ht="15.75" customHeight="1" x14ac:dyDescent="0.25">
      <c r="A13" s="560" t="s">
        <v>82</v>
      </c>
      <c r="B13" s="561" t="s">
        <v>20</v>
      </c>
      <c r="C13" s="169">
        <v>2994</v>
      </c>
      <c r="D13" s="169">
        <v>5477</v>
      </c>
      <c r="E13" s="169">
        <v>5477</v>
      </c>
      <c r="F13" s="168">
        <f t="shared" si="1"/>
        <v>13948</v>
      </c>
      <c r="G13" s="258"/>
      <c r="H13" s="152"/>
      <c r="I13" s="152"/>
      <c r="J13" s="152"/>
      <c r="K13" s="152"/>
      <c r="L13" s="152"/>
      <c r="M13" s="152"/>
      <c r="N13" s="152"/>
      <c r="O13" s="152"/>
      <c r="P13" s="152"/>
      <c r="Q13" s="152"/>
      <c r="R13" s="152"/>
      <c r="S13" s="152"/>
      <c r="T13" s="152"/>
      <c r="U13" s="152"/>
      <c r="V13" s="152"/>
      <c r="W13" s="152"/>
      <c r="X13" s="152"/>
      <c r="Y13" s="152"/>
      <c r="Z13" s="152"/>
      <c r="AA13" s="152"/>
      <c r="AB13" s="152"/>
      <c r="AC13" s="152"/>
      <c r="AD13" s="152"/>
    </row>
    <row r="14" spans="1:30" ht="15.75" customHeight="1" x14ac:dyDescent="0.25">
      <c r="A14" s="161" t="s">
        <v>83</v>
      </c>
      <c r="B14" s="562" t="s">
        <v>84</v>
      </c>
      <c r="C14" s="260">
        <v>16128</v>
      </c>
      <c r="D14" s="261">
        <v>28242</v>
      </c>
      <c r="E14" s="261">
        <v>28242</v>
      </c>
      <c r="F14" s="168">
        <f t="shared" si="1"/>
        <v>72612</v>
      </c>
      <c r="G14" s="258"/>
      <c r="H14" s="152"/>
      <c r="I14" s="152"/>
      <c r="J14" s="152"/>
      <c r="K14" s="152"/>
      <c r="L14" s="152"/>
      <c r="M14" s="152"/>
      <c r="N14" s="152"/>
      <c r="O14" s="152"/>
      <c r="P14" s="152"/>
      <c r="Q14" s="152"/>
      <c r="R14" s="152"/>
      <c r="S14" s="152"/>
      <c r="T14" s="152"/>
      <c r="U14" s="152"/>
      <c r="V14" s="152"/>
      <c r="W14" s="152"/>
      <c r="X14" s="152"/>
      <c r="Y14" s="152"/>
      <c r="Z14" s="152"/>
      <c r="AA14" s="152"/>
      <c r="AB14" s="152"/>
      <c r="AC14" s="152"/>
      <c r="AD14" s="152"/>
    </row>
    <row r="15" spans="1:30" ht="15.75" customHeight="1" x14ac:dyDescent="0.25">
      <c r="A15" s="161" t="s">
        <v>85</v>
      </c>
      <c r="B15" s="169" t="s">
        <v>9</v>
      </c>
      <c r="C15" s="169">
        <v>448</v>
      </c>
      <c r="D15" s="169">
        <v>897</v>
      </c>
      <c r="E15" s="169">
        <v>897</v>
      </c>
      <c r="F15" s="168">
        <f t="shared" si="1"/>
        <v>2242</v>
      </c>
      <c r="G15" s="258"/>
      <c r="H15" s="152"/>
      <c r="I15" s="152"/>
      <c r="J15" s="152"/>
      <c r="K15" s="152"/>
      <c r="L15" s="152"/>
      <c r="M15" s="152"/>
      <c r="N15" s="152"/>
      <c r="O15" s="152"/>
      <c r="P15" s="152"/>
      <c r="Q15" s="152"/>
      <c r="R15" s="152"/>
      <c r="S15" s="152"/>
      <c r="T15" s="152"/>
      <c r="U15" s="152"/>
      <c r="V15" s="152"/>
      <c r="W15" s="152"/>
      <c r="X15" s="152"/>
      <c r="Y15" s="152"/>
      <c r="Z15" s="152"/>
      <c r="AA15" s="152"/>
      <c r="AB15" s="152"/>
      <c r="AC15" s="152"/>
      <c r="AD15" s="152"/>
    </row>
    <row r="16" spans="1:30" ht="15.75" customHeight="1" x14ac:dyDescent="0.25">
      <c r="A16" s="152"/>
      <c r="B16" s="152"/>
      <c r="C16" s="152"/>
      <c r="D16" s="152"/>
      <c r="E16" s="152"/>
      <c r="F16" s="152"/>
      <c r="G16" s="153"/>
      <c r="H16" s="152"/>
      <c r="I16" s="152"/>
      <c r="J16" s="152"/>
      <c r="K16" s="152"/>
      <c r="L16" s="152"/>
      <c r="M16" s="152"/>
      <c r="N16" s="152"/>
      <c r="O16" s="152"/>
      <c r="P16" s="152"/>
      <c r="Q16" s="152"/>
      <c r="R16" s="152"/>
      <c r="S16" s="152"/>
      <c r="T16" s="152"/>
      <c r="U16" s="152"/>
      <c r="V16" s="152"/>
      <c r="W16" s="152"/>
      <c r="X16" s="152"/>
      <c r="Y16" s="152"/>
      <c r="Z16" s="152"/>
      <c r="AA16" s="152"/>
      <c r="AB16" s="152"/>
      <c r="AC16" s="152"/>
      <c r="AD16" s="152"/>
    </row>
    <row r="17" spans="1:30" ht="15.75" customHeight="1" x14ac:dyDescent="0.25">
      <c r="A17" s="152"/>
      <c r="B17" s="152"/>
      <c r="C17" s="152"/>
      <c r="D17" s="152"/>
      <c r="E17" s="773"/>
      <c r="F17" s="773"/>
      <c r="G17" s="774"/>
      <c r="H17" s="773"/>
      <c r="I17" s="152"/>
      <c r="J17" s="152"/>
      <c r="K17" s="152"/>
      <c r="L17" s="152"/>
      <c r="M17" s="152"/>
      <c r="N17" s="152"/>
      <c r="O17" s="152"/>
      <c r="P17" s="152"/>
      <c r="Q17" s="152"/>
      <c r="R17" s="152"/>
      <c r="S17" s="152"/>
      <c r="T17" s="152"/>
      <c r="U17" s="152"/>
      <c r="V17" s="152"/>
      <c r="W17" s="152"/>
      <c r="X17" s="152"/>
      <c r="Y17" s="152"/>
      <c r="Z17" s="152"/>
      <c r="AA17" s="152"/>
      <c r="AB17" s="152"/>
      <c r="AC17" s="152"/>
      <c r="AD17" s="152"/>
    </row>
    <row r="18" spans="1:30" ht="15.75" customHeight="1" x14ac:dyDescent="0.25">
      <c r="A18" s="171"/>
      <c r="B18" s="563" t="s">
        <v>86</v>
      </c>
      <c r="C18" s="998" t="s">
        <v>799</v>
      </c>
      <c r="D18" s="999"/>
      <c r="E18" s="1000"/>
      <c r="F18" s="173" t="s">
        <v>392</v>
      </c>
      <c r="G18" s="160"/>
      <c r="H18" s="152"/>
      <c r="I18" s="152"/>
      <c r="J18" s="152"/>
      <c r="K18" s="152"/>
      <c r="L18" s="152"/>
      <c r="M18" s="152"/>
      <c r="N18" s="152"/>
      <c r="O18" s="152"/>
      <c r="P18" s="152"/>
      <c r="Q18" s="152"/>
      <c r="R18" s="152"/>
      <c r="S18" s="152"/>
      <c r="T18" s="152"/>
      <c r="U18" s="152"/>
      <c r="V18" s="152"/>
      <c r="W18" s="152"/>
      <c r="X18" s="152"/>
      <c r="Y18" s="152"/>
      <c r="Z18" s="152"/>
      <c r="AA18" s="152"/>
      <c r="AB18" s="152"/>
      <c r="AC18" s="152"/>
      <c r="AD18" s="152"/>
    </row>
    <row r="19" spans="1:30" ht="15.75" customHeight="1" x14ac:dyDescent="0.25">
      <c r="A19" s="174"/>
      <c r="B19" s="564" t="s">
        <v>88</v>
      </c>
      <c r="C19" s="271">
        <v>218098</v>
      </c>
      <c r="D19" s="152"/>
      <c r="E19" s="152"/>
      <c r="F19" s="152"/>
      <c r="G19" s="153"/>
      <c r="H19" s="152"/>
      <c r="I19" s="152"/>
      <c r="J19" s="152"/>
      <c r="K19" s="152"/>
      <c r="L19" s="152"/>
      <c r="M19" s="152"/>
      <c r="N19" s="152"/>
      <c r="O19" s="152"/>
      <c r="P19" s="152"/>
      <c r="Q19" s="152"/>
      <c r="R19" s="152"/>
      <c r="S19" s="152"/>
      <c r="T19" s="152"/>
      <c r="U19" s="152"/>
      <c r="V19" s="152"/>
      <c r="W19" s="152"/>
      <c r="X19" s="152"/>
      <c r="Y19" s="152"/>
      <c r="Z19" s="152"/>
      <c r="AA19" s="152"/>
      <c r="AB19" s="152"/>
      <c r="AC19" s="152"/>
      <c r="AD19" s="152"/>
    </row>
    <row r="20" spans="1:30" ht="15.75" customHeight="1" x14ac:dyDescent="0.25">
      <c r="A20" s="152"/>
      <c r="B20" s="565" t="s">
        <v>89</v>
      </c>
      <c r="C20" s="274">
        <v>88802</v>
      </c>
      <c r="D20" s="152"/>
      <c r="E20" s="152"/>
      <c r="F20" s="152"/>
      <c r="G20" s="153"/>
      <c r="H20" s="152"/>
      <c r="I20" s="152"/>
      <c r="J20" s="152"/>
      <c r="K20" s="152"/>
      <c r="L20" s="152"/>
      <c r="M20" s="152"/>
      <c r="N20" s="152"/>
      <c r="O20" s="152"/>
      <c r="P20" s="152"/>
      <c r="Q20" s="152"/>
      <c r="R20" s="152"/>
      <c r="S20" s="152"/>
      <c r="T20" s="152"/>
      <c r="U20" s="152"/>
      <c r="V20" s="152"/>
      <c r="W20" s="152"/>
      <c r="X20" s="152"/>
      <c r="Y20" s="152"/>
      <c r="Z20" s="152"/>
      <c r="AA20" s="152"/>
      <c r="AB20" s="152"/>
      <c r="AC20" s="152"/>
      <c r="AD20" s="152"/>
    </row>
    <row r="21" spans="1:30" ht="15.75" customHeight="1" x14ac:dyDescent="0.25">
      <c r="A21" s="152"/>
      <c r="B21" s="236"/>
      <c r="C21" s="180" t="s">
        <v>90</v>
      </c>
      <c r="D21" s="152"/>
      <c r="E21" s="152"/>
      <c r="F21" s="152"/>
      <c r="G21" s="153"/>
      <c r="H21" s="152"/>
      <c r="I21" s="152"/>
      <c r="J21" s="152"/>
      <c r="K21" s="152"/>
      <c r="L21" s="152"/>
      <c r="M21" s="152"/>
      <c r="N21" s="152"/>
      <c r="O21" s="152"/>
      <c r="P21" s="152"/>
      <c r="Q21" s="152"/>
      <c r="R21" s="152"/>
      <c r="S21" s="152"/>
      <c r="T21" s="152"/>
      <c r="U21" s="152"/>
      <c r="V21" s="152"/>
      <c r="W21" s="152"/>
      <c r="X21" s="152"/>
      <c r="Y21" s="152"/>
      <c r="Z21" s="152"/>
      <c r="AA21" s="152"/>
      <c r="AB21" s="152"/>
      <c r="AC21" s="152"/>
      <c r="AD21" s="152"/>
    </row>
    <row r="22" spans="1:30" ht="15.75" customHeight="1" x14ac:dyDescent="0.25">
      <c r="A22" s="152"/>
      <c r="B22" s="152"/>
      <c r="C22" s="152"/>
      <c r="D22" s="152"/>
      <c r="E22" s="152"/>
      <c r="F22" s="152"/>
      <c r="G22" s="153"/>
      <c r="H22" s="152"/>
      <c r="I22" s="152"/>
      <c r="J22" s="152"/>
      <c r="K22" s="152"/>
      <c r="L22" s="152"/>
      <c r="M22" s="152"/>
      <c r="N22" s="152"/>
      <c r="O22" s="152"/>
      <c r="P22" s="152"/>
      <c r="Q22" s="152"/>
      <c r="R22" s="152"/>
      <c r="S22" s="152"/>
      <c r="T22" s="152"/>
      <c r="U22" s="152"/>
      <c r="V22" s="152"/>
      <c r="W22" s="152"/>
      <c r="X22" s="152"/>
      <c r="Y22" s="152"/>
      <c r="Z22" s="152"/>
      <c r="AA22" s="152"/>
      <c r="AB22" s="152"/>
      <c r="AC22" s="152"/>
      <c r="AD22" s="152"/>
    </row>
    <row r="23" spans="1:30" ht="15.75" customHeight="1" x14ac:dyDescent="0.25">
      <c r="A23" s="1069" t="s">
        <v>802</v>
      </c>
      <c r="B23" s="987"/>
      <c r="C23" s="987"/>
      <c r="D23" s="987"/>
      <c r="E23" s="987"/>
      <c r="F23" s="987"/>
      <c r="G23" s="987"/>
      <c r="H23" s="987"/>
      <c r="I23" s="987"/>
      <c r="J23" s="985"/>
      <c r="K23" s="152"/>
      <c r="L23" s="152"/>
      <c r="M23" s="152"/>
      <c r="N23" s="152"/>
      <c r="O23" s="152"/>
      <c r="P23" s="152"/>
      <c r="Q23" s="152"/>
      <c r="R23" s="152"/>
      <c r="S23" s="152"/>
      <c r="T23" s="152"/>
      <c r="U23" s="152"/>
      <c r="V23" s="152"/>
      <c r="W23" s="152"/>
      <c r="X23" s="152"/>
      <c r="Y23" s="152"/>
      <c r="Z23" s="152"/>
      <c r="AA23" s="152"/>
      <c r="AB23" s="152"/>
      <c r="AC23" s="152"/>
      <c r="AD23" s="152"/>
    </row>
    <row r="24" spans="1:30" ht="15.75" customHeight="1" x14ac:dyDescent="0.25">
      <c r="A24" s="988" t="s">
        <v>92</v>
      </c>
      <c r="B24" s="987"/>
      <c r="C24" s="987"/>
      <c r="D24" s="987"/>
      <c r="E24" s="987"/>
      <c r="F24" s="985"/>
      <c r="G24" s="181"/>
      <c r="H24" s="1046" t="s">
        <v>93</v>
      </c>
      <c r="I24" s="990"/>
      <c r="J24" s="991"/>
      <c r="K24" s="152"/>
      <c r="L24" s="152"/>
      <c r="M24" s="152"/>
      <c r="N24" s="152"/>
      <c r="O24" s="152"/>
      <c r="P24" s="152"/>
      <c r="Q24" s="152"/>
      <c r="R24" s="152"/>
      <c r="S24" s="152"/>
      <c r="T24" s="152"/>
      <c r="U24" s="152"/>
      <c r="V24" s="152"/>
      <c r="W24" s="152"/>
      <c r="X24" s="152"/>
      <c r="Y24" s="152"/>
      <c r="Z24" s="152"/>
      <c r="AA24" s="152"/>
      <c r="AB24" s="152"/>
      <c r="AC24" s="152"/>
      <c r="AD24" s="152"/>
    </row>
    <row r="25" spans="1:30" ht="15.75" customHeight="1" x14ac:dyDescent="0.3">
      <c r="A25" s="225" t="s">
        <v>94</v>
      </c>
      <c r="B25" s="225" t="s">
        <v>95</v>
      </c>
      <c r="C25" s="225" t="s">
        <v>96</v>
      </c>
      <c r="D25" s="225" t="s">
        <v>97</v>
      </c>
      <c r="E25" s="225" t="s">
        <v>98</v>
      </c>
      <c r="F25" s="226" t="s">
        <v>99</v>
      </c>
      <c r="G25" s="567" t="s">
        <v>100</v>
      </c>
      <c r="H25" s="726" t="s">
        <v>101</v>
      </c>
      <c r="I25" s="726" t="s">
        <v>102</v>
      </c>
      <c r="J25" s="726" t="s">
        <v>103</v>
      </c>
      <c r="K25" s="727"/>
      <c r="L25" s="152"/>
      <c r="M25" s="152"/>
      <c r="N25" s="152"/>
      <c r="O25" s="152"/>
      <c r="P25" s="152"/>
      <c r="Q25" s="152"/>
      <c r="R25" s="152"/>
      <c r="S25" s="152"/>
      <c r="T25" s="152"/>
      <c r="U25" s="152"/>
      <c r="V25" s="152"/>
      <c r="W25" s="152"/>
      <c r="X25" s="152"/>
      <c r="Y25" s="152"/>
      <c r="Z25" s="152"/>
      <c r="AA25" s="152"/>
      <c r="AB25" s="152"/>
      <c r="AC25" s="152"/>
      <c r="AD25" s="152"/>
    </row>
    <row r="26" spans="1:30" ht="15.75" customHeight="1" x14ac:dyDescent="0.25">
      <c r="A26" s="186"/>
      <c r="B26" s="568" t="s">
        <v>104</v>
      </c>
      <c r="C26" s="186"/>
      <c r="D26" s="186"/>
      <c r="E26" s="188"/>
      <c r="F26" s="232">
        <f>F47+F49+F55</f>
        <v>88802</v>
      </c>
      <c r="G26" s="321">
        <f>G27+G37+G41+G49+G55</f>
        <v>88802</v>
      </c>
      <c r="H26" s="232">
        <f t="shared" ref="H26:J26" si="2">C12</f>
        <v>19570</v>
      </c>
      <c r="I26" s="232">
        <f t="shared" si="2"/>
        <v>34616</v>
      </c>
      <c r="J26" s="232">
        <f t="shared" si="2"/>
        <v>34616</v>
      </c>
      <c r="K26" s="152"/>
      <c r="L26" s="152"/>
      <c r="M26" s="152"/>
      <c r="N26" s="152"/>
      <c r="O26" s="152"/>
      <c r="P26" s="152"/>
      <c r="Q26" s="152"/>
      <c r="R26" s="152"/>
      <c r="S26" s="152"/>
      <c r="T26" s="152"/>
      <c r="U26" s="152"/>
      <c r="V26" s="152"/>
      <c r="W26" s="152"/>
      <c r="X26" s="152"/>
      <c r="Y26" s="152"/>
      <c r="Z26" s="152"/>
      <c r="AA26" s="152"/>
      <c r="AB26" s="152"/>
      <c r="AC26" s="152"/>
      <c r="AD26" s="152"/>
    </row>
    <row r="27" spans="1:30" ht="15.75" customHeight="1" x14ac:dyDescent="0.25">
      <c r="A27" s="193" t="s">
        <v>82</v>
      </c>
      <c r="B27" s="193" t="s">
        <v>105</v>
      </c>
      <c r="C27" s="193"/>
      <c r="D27" s="193"/>
      <c r="E27" s="571"/>
      <c r="F27" s="195">
        <f t="shared" ref="F27:G27" si="3">SUM(F28:F36)</f>
        <v>50090</v>
      </c>
      <c r="G27" s="203">
        <f t="shared" si="3"/>
        <v>50090</v>
      </c>
      <c r="H27" s="170"/>
      <c r="I27" s="170"/>
      <c r="J27" s="170"/>
      <c r="K27" s="152"/>
      <c r="L27" s="152"/>
      <c r="M27" s="152"/>
      <c r="N27" s="152"/>
      <c r="O27" s="152"/>
      <c r="P27" s="152"/>
      <c r="Q27" s="152"/>
      <c r="R27" s="152"/>
      <c r="S27" s="152"/>
      <c r="T27" s="152"/>
      <c r="U27" s="152"/>
      <c r="V27" s="152"/>
      <c r="W27" s="152"/>
      <c r="X27" s="152"/>
      <c r="Y27" s="152"/>
      <c r="Z27" s="152"/>
      <c r="AA27" s="152"/>
      <c r="AB27" s="152"/>
      <c r="AC27" s="152"/>
      <c r="AD27" s="152"/>
    </row>
    <row r="28" spans="1:30" ht="15.75" customHeight="1" x14ac:dyDescent="0.25">
      <c r="A28" s="174"/>
      <c r="B28" s="198" t="s">
        <v>803</v>
      </c>
      <c r="C28" s="199">
        <v>1</v>
      </c>
      <c r="D28" s="174" t="s">
        <v>107</v>
      </c>
      <c r="E28" s="564">
        <v>1200</v>
      </c>
      <c r="F28" s="174">
        <f t="shared" ref="F28:F36" si="4">C28*E28</f>
        <v>1200</v>
      </c>
      <c r="G28" s="200">
        <f t="shared" ref="G28:G36" si="5">C28*E28</f>
        <v>1200</v>
      </c>
      <c r="H28" s="170"/>
      <c r="I28" s="170"/>
      <c r="J28" s="213"/>
      <c r="K28" s="213"/>
      <c r="L28" s="152"/>
      <c r="M28" s="152"/>
      <c r="N28" s="152"/>
      <c r="O28" s="152"/>
      <c r="P28" s="152"/>
      <c r="Q28" s="152"/>
      <c r="R28" s="152"/>
      <c r="S28" s="152"/>
      <c r="T28" s="152"/>
      <c r="U28" s="152"/>
      <c r="V28" s="152"/>
      <c r="W28" s="152"/>
      <c r="X28" s="152"/>
      <c r="Y28" s="152"/>
      <c r="Z28" s="152"/>
      <c r="AA28" s="152"/>
      <c r="AB28" s="152"/>
      <c r="AC28" s="152"/>
      <c r="AD28" s="152"/>
    </row>
    <row r="29" spans="1:30" ht="15.75" customHeight="1" x14ac:dyDescent="0.25">
      <c r="A29" s="174"/>
      <c r="B29" s="174" t="s">
        <v>804</v>
      </c>
      <c r="C29" s="199">
        <v>1</v>
      </c>
      <c r="D29" s="174" t="s">
        <v>107</v>
      </c>
      <c r="E29" s="564">
        <v>2500</v>
      </c>
      <c r="F29" s="174">
        <f t="shared" si="4"/>
        <v>2500</v>
      </c>
      <c r="G29" s="200">
        <f t="shared" si="5"/>
        <v>2500</v>
      </c>
      <c r="H29" s="170"/>
      <c r="I29" s="170"/>
      <c r="J29" s="213"/>
      <c r="K29" s="213"/>
      <c r="L29" s="152"/>
      <c r="M29" s="152"/>
      <c r="N29" s="152"/>
      <c r="O29" s="152"/>
      <c r="P29" s="152"/>
      <c r="Q29" s="152"/>
      <c r="R29" s="152"/>
      <c r="S29" s="152"/>
      <c r="T29" s="152"/>
      <c r="U29" s="152"/>
      <c r="V29" s="152"/>
      <c r="W29" s="152"/>
      <c r="X29" s="152"/>
      <c r="Y29" s="152"/>
      <c r="Z29" s="152"/>
      <c r="AA29" s="152"/>
      <c r="AB29" s="152"/>
      <c r="AC29" s="152"/>
      <c r="AD29" s="152"/>
    </row>
    <row r="30" spans="1:30" ht="15.75" customHeight="1" x14ac:dyDescent="0.25">
      <c r="A30" s="174"/>
      <c r="B30" s="174" t="s">
        <v>461</v>
      </c>
      <c r="C30" s="199">
        <v>15</v>
      </c>
      <c r="D30" s="174" t="s">
        <v>107</v>
      </c>
      <c r="E30" s="564">
        <v>500</v>
      </c>
      <c r="F30" s="174">
        <f t="shared" si="4"/>
        <v>7500</v>
      </c>
      <c r="G30" s="200">
        <f t="shared" si="5"/>
        <v>7500</v>
      </c>
      <c r="H30" s="170"/>
      <c r="I30" s="170"/>
      <c r="J30" s="213"/>
      <c r="K30" s="213"/>
      <c r="L30" s="152"/>
      <c r="M30" s="152"/>
      <c r="N30" s="152"/>
      <c r="O30" s="152"/>
      <c r="P30" s="152"/>
      <c r="Q30" s="152"/>
      <c r="R30" s="152"/>
      <c r="S30" s="152"/>
      <c r="T30" s="152"/>
      <c r="U30" s="152"/>
      <c r="V30" s="152"/>
      <c r="W30" s="152"/>
      <c r="X30" s="152"/>
      <c r="Y30" s="152"/>
      <c r="Z30" s="152"/>
      <c r="AA30" s="152"/>
      <c r="AB30" s="152"/>
      <c r="AC30" s="152"/>
      <c r="AD30" s="152"/>
    </row>
    <row r="31" spans="1:30" ht="15.75" customHeight="1" x14ac:dyDescent="0.25">
      <c r="A31" s="174"/>
      <c r="B31" s="198" t="s">
        <v>805</v>
      </c>
      <c r="C31" s="199">
        <v>10</v>
      </c>
      <c r="D31" s="174" t="s">
        <v>107</v>
      </c>
      <c r="E31" s="564">
        <v>2000</v>
      </c>
      <c r="F31" s="174">
        <f t="shared" si="4"/>
        <v>20000</v>
      </c>
      <c r="G31" s="200">
        <f t="shared" si="5"/>
        <v>20000</v>
      </c>
      <c r="H31" s="170"/>
      <c r="I31" s="170"/>
      <c r="J31" s="213"/>
      <c r="K31" s="213"/>
      <c r="L31" s="152"/>
      <c r="M31" s="152"/>
      <c r="N31" s="152"/>
      <c r="O31" s="152"/>
      <c r="P31" s="152"/>
      <c r="Q31" s="152"/>
      <c r="R31" s="152"/>
      <c r="S31" s="152"/>
      <c r="T31" s="152"/>
      <c r="U31" s="152"/>
      <c r="V31" s="152"/>
      <c r="W31" s="152"/>
      <c r="X31" s="152"/>
      <c r="Y31" s="152"/>
      <c r="Z31" s="152"/>
      <c r="AA31" s="152"/>
      <c r="AB31" s="152"/>
      <c r="AC31" s="152"/>
      <c r="AD31" s="152"/>
    </row>
    <row r="32" spans="1:30" ht="15.75" customHeight="1" x14ac:dyDescent="0.25">
      <c r="A32" s="174"/>
      <c r="B32" s="174" t="s">
        <v>806</v>
      </c>
      <c r="C32" s="199">
        <v>1</v>
      </c>
      <c r="D32" s="174" t="s">
        <v>107</v>
      </c>
      <c r="E32" s="564">
        <v>600</v>
      </c>
      <c r="F32" s="174">
        <f t="shared" si="4"/>
        <v>600</v>
      </c>
      <c r="G32" s="200">
        <f t="shared" si="5"/>
        <v>600</v>
      </c>
      <c r="H32" s="170"/>
      <c r="I32" s="170"/>
      <c r="J32" s="170"/>
      <c r="K32" s="152"/>
      <c r="L32" s="152"/>
      <c r="M32" s="152"/>
      <c r="N32" s="152"/>
      <c r="O32" s="152"/>
      <c r="P32" s="152"/>
      <c r="Q32" s="152"/>
      <c r="R32" s="152"/>
      <c r="S32" s="152"/>
      <c r="T32" s="152"/>
      <c r="U32" s="152"/>
      <c r="V32" s="152"/>
      <c r="W32" s="152"/>
      <c r="X32" s="152"/>
      <c r="Y32" s="152"/>
      <c r="Z32" s="152"/>
      <c r="AA32" s="152"/>
      <c r="AB32" s="152"/>
      <c r="AC32" s="152"/>
      <c r="AD32" s="152"/>
    </row>
    <row r="33" spans="1:30" ht="15.75" customHeight="1" x14ac:dyDescent="0.25">
      <c r="A33" s="174"/>
      <c r="B33" s="174" t="s">
        <v>807</v>
      </c>
      <c r="C33" s="199">
        <v>1</v>
      </c>
      <c r="D33" s="174" t="s">
        <v>107</v>
      </c>
      <c r="E33" s="564">
        <v>390</v>
      </c>
      <c r="F33" s="174">
        <f t="shared" si="4"/>
        <v>390</v>
      </c>
      <c r="G33" s="200">
        <f t="shared" si="5"/>
        <v>390</v>
      </c>
      <c r="H33" s="170"/>
      <c r="I33" s="170"/>
      <c r="J33" s="170"/>
      <c r="K33" s="152"/>
      <c r="L33" s="152"/>
      <c r="M33" s="152"/>
      <c r="N33" s="152"/>
      <c r="O33" s="152"/>
      <c r="P33" s="152"/>
      <c r="Q33" s="152"/>
      <c r="R33" s="152"/>
      <c r="S33" s="152"/>
      <c r="T33" s="152"/>
      <c r="U33" s="152"/>
      <c r="V33" s="152"/>
      <c r="W33" s="152"/>
      <c r="X33" s="152"/>
      <c r="Y33" s="152"/>
      <c r="Z33" s="152"/>
      <c r="AA33" s="152"/>
      <c r="AB33" s="152"/>
      <c r="AC33" s="152"/>
      <c r="AD33" s="152"/>
    </row>
    <row r="34" spans="1:30" ht="15.75" customHeight="1" x14ac:dyDescent="0.25">
      <c r="A34" s="174"/>
      <c r="B34" s="174" t="s">
        <v>808</v>
      </c>
      <c r="C34" s="199">
        <v>10</v>
      </c>
      <c r="D34" s="174" t="s">
        <v>107</v>
      </c>
      <c r="E34" s="564">
        <v>300</v>
      </c>
      <c r="F34" s="174">
        <f t="shared" si="4"/>
        <v>3000</v>
      </c>
      <c r="G34" s="200">
        <f t="shared" si="5"/>
        <v>3000</v>
      </c>
      <c r="H34" s="170"/>
      <c r="I34" s="170"/>
      <c r="J34" s="170"/>
      <c r="K34" s="152"/>
      <c r="L34" s="152"/>
      <c r="M34" s="152"/>
      <c r="N34" s="152"/>
      <c r="O34" s="152"/>
      <c r="P34" s="152"/>
      <c r="Q34" s="152"/>
      <c r="R34" s="152"/>
      <c r="S34" s="152"/>
      <c r="T34" s="152"/>
      <c r="U34" s="152"/>
      <c r="V34" s="152"/>
      <c r="W34" s="152"/>
      <c r="X34" s="152"/>
      <c r="Y34" s="152"/>
      <c r="Z34" s="152"/>
      <c r="AA34" s="152"/>
      <c r="AB34" s="152"/>
      <c r="AC34" s="152"/>
      <c r="AD34" s="152"/>
    </row>
    <row r="35" spans="1:30" ht="15.75" customHeight="1" x14ac:dyDescent="0.25">
      <c r="A35" s="174"/>
      <c r="B35" s="174" t="s">
        <v>809</v>
      </c>
      <c r="C35" s="199">
        <v>1</v>
      </c>
      <c r="D35" s="174" t="s">
        <v>113</v>
      </c>
      <c r="E35" s="564">
        <v>2400</v>
      </c>
      <c r="F35" s="174">
        <f t="shared" si="4"/>
        <v>2400</v>
      </c>
      <c r="G35" s="200">
        <f t="shared" si="5"/>
        <v>2400</v>
      </c>
      <c r="H35" s="170"/>
      <c r="I35" s="170"/>
      <c r="J35" s="170"/>
      <c r="K35" s="152"/>
      <c r="L35" s="152"/>
      <c r="M35" s="152"/>
      <c r="N35" s="152"/>
      <c r="O35" s="152"/>
      <c r="P35" s="152"/>
      <c r="Q35" s="152"/>
      <c r="R35" s="152"/>
      <c r="S35" s="152"/>
      <c r="T35" s="152"/>
      <c r="U35" s="152"/>
      <c r="V35" s="152"/>
      <c r="W35" s="152"/>
      <c r="X35" s="152"/>
      <c r="Y35" s="152"/>
      <c r="Z35" s="152"/>
      <c r="AA35" s="152"/>
      <c r="AB35" s="152"/>
      <c r="AC35" s="152"/>
      <c r="AD35" s="152"/>
    </row>
    <row r="36" spans="1:30" ht="15.75" customHeight="1" x14ac:dyDescent="0.25">
      <c r="A36" s="174"/>
      <c r="B36" s="174" t="s">
        <v>810</v>
      </c>
      <c r="C36" s="199" t="s">
        <v>429</v>
      </c>
      <c r="D36" s="174" t="s">
        <v>107</v>
      </c>
      <c r="E36" s="564">
        <v>2500</v>
      </c>
      <c r="F36" s="174">
        <f t="shared" si="4"/>
        <v>12500</v>
      </c>
      <c r="G36" s="200">
        <f t="shared" si="5"/>
        <v>12500</v>
      </c>
      <c r="H36" s="170"/>
      <c r="I36" s="170"/>
      <c r="J36" s="170"/>
      <c r="K36" s="152"/>
      <c r="L36" s="152"/>
      <c r="M36" s="152"/>
      <c r="N36" s="152"/>
      <c r="O36" s="152"/>
      <c r="P36" s="152"/>
      <c r="Q36" s="152"/>
      <c r="R36" s="152"/>
      <c r="S36" s="152"/>
      <c r="T36" s="152"/>
      <c r="U36" s="152"/>
      <c r="V36" s="152"/>
      <c r="W36" s="152"/>
      <c r="X36" s="152"/>
      <c r="Y36" s="152"/>
      <c r="Z36" s="152"/>
      <c r="AA36" s="152"/>
      <c r="AB36" s="152"/>
      <c r="AC36" s="152"/>
      <c r="AD36" s="152"/>
    </row>
    <row r="37" spans="1:30" ht="15.75" customHeight="1" x14ac:dyDescent="0.25">
      <c r="A37" s="193" t="s">
        <v>83</v>
      </c>
      <c r="B37" s="193" t="s">
        <v>120</v>
      </c>
      <c r="C37" s="193"/>
      <c r="D37" s="193"/>
      <c r="E37" s="571"/>
      <c r="F37" s="193">
        <f t="shared" ref="F37:G37" si="6">SUM(F38:F40)</f>
        <v>17500</v>
      </c>
      <c r="G37" s="203">
        <f t="shared" si="6"/>
        <v>17500</v>
      </c>
      <c r="H37" s="170"/>
      <c r="I37" s="170"/>
      <c r="J37" s="170"/>
      <c r="K37" s="152"/>
      <c r="L37" s="152"/>
      <c r="M37" s="152"/>
      <c r="N37" s="152"/>
      <c r="O37" s="152"/>
      <c r="P37" s="152"/>
      <c r="Q37" s="152"/>
      <c r="R37" s="152"/>
      <c r="S37" s="152"/>
      <c r="T37" s="152"/>
      <c r="U37" s="152"/>
      <c r="V37" s="152"/>
      <c r="W37" s="152"/>
      <c r="X37" s="152"/>
      <c r="Y37" s="152"/>
      <c r="Z37" s="152"/>
      <c r="AA37" s="152"/>
      <c r="AB37" s="152"/>
      <c r="AC37" s="152"/>
      <c r="AD37" s="152"/>
    </row>
    <row r="38" spans="1:30" ht="15.75" customHeight="1" x14ac:dyDescent="0.25">
      <c r="A38" s="174"/>
      <c r="B38" s="198" t="s">
        <v>811</v>
      </c>
      <c r="C38" s="199">
        <v>10</v>
      </c>
      <c r="D38" s="174" t="s">
        <v>113</v>
      </c>
      <c r="E38" s="564">
        <v>1300</v>
      </c>
      <c r="F38" s="174">
        <f t="shared" ref="F38:F40" si="7">C38*E38</f>
        <v>13000</v>
      </c>
      <c r="G38" s="200">
        <f t="shared" ref="G38:G40" si="8">C38*E38</f>
        <v>13000</v>
      </c>
      <c r="H38" s="170"/>
      <c r="I38" s="170"/>
      <c r="J38" s="170"/>
      <c r="K38" s="152"/>
      <c r="L38" s="152"/>
      <c r="M38" s="152"/>
      <c r="N38" s="152"/>
      <c r="O38" s="152"/>
      <c r="P38" s="152"/>
      <c r="Q38" s="152"/>
      <c r="R38" s="152"/>
      <c r="S38" s="152"/>
      <c r="T38" s="152"/>
      <c r="U38" s="152"/>
      <c r="V38" s="152"/>
      <c r="W38" s="152"/>
      <c r="X38" s="152"/>
      <c r="Y38" s="152"/>
      <c r="Z38" s="152"/>
      <c r="AA38" s="152"/>
      <c r="AB38" s="152"/>
      <c r="AC38" s="152"/>
      <c r="AD38" s="152"/>
    </row>
    <row r="39" spans="1:30" ht="15.75" customHeight="1" x14ac:dyDescent="0.25">
      <c r="A39" s="174"/>
      <c r="B39" s="174" t="s">
        <v>812</v>
      </c>
      <c r="C39" s="199">
        <v>10</v>
      </c>
      <c r="D39" s="174" t="s">
        <v>113</v>
      </c>
      <c r="E39" s="564">
        <v>380</v>
      </c>
      <c r="F39" s="174">
        <f t="shared" si="7"/>
        <v>3800</v>
      </c>
      <c r="G39" s="200">
        <f t="shared" si="8"/>
        <v>3800</v>
      </c>
      <c r="H39" s="170"/>
      <c r="I39" s="170"/>
      <c r="J39" s="170"/>
      <c r="K39" s="152"/>
      <c r="L39" s="152"/>
      <c r="M39" s="152"/>
      <c r="N39" s="152"/>
      <c r="O39" s="152"/>
      <c r="P39" s="152"/>
      <c r="Q39" s="152"/>
      <c r="R39" s="152"/>
      <c r="S39" s="152"/>
      <c r="T39" s="152"/>
      <c r="U39" s="152"/>
      <c r="V39" s="152"/>
      <c r="W39" s="152"/>
      <c r="X39" s="152"/>
      <c r="Y39" s="152"/>
      <c r="Z39" s="152"/>
      <c r="AA39" s="152"/>
      <c r="AB39" s="152"/>
      <c r="AC39" s="152"/>
      <c r="AD39" s="152"/>
    </row>
    <row r="40" spans="1:30" ht="15.75" customHeight="1" x14ac:dyDescent="0.25">
      <c r="A40" s="174"/>
      <c r="B40" s="174" t="s">
        <v>813</v>
      </c>
      <c r="C40" s="199">
        <v>10</v>
      </c>
      <c r="D40" s="174" t="s">
        <v>113</v>
      </c>
      <c r="E40" s="564">
        <v>70</v>
      </c>
      <c r="F40" s="174">
        <f t="shared" si="7"/>
        <v>700</v>
      </c>
      <c r="G40" s="200">
        <f t="shared" si="8"/>
        <v>700</v>
      </c>
      <c r="H40" s="170"/>
      <c r="I40" s="170"/>
      <c r="J40" s="170"/>
      <c r="K40" s="152"/>
      <c r="L40" s="152"/>
      <c r="M40" s="152"/>
      <c r="N40" s="152"/>
      <c r="O40" s="152"/>
      <c r="P40" s="152"/>
      <c r="Q40" s="152"/>
      <c r="R40" s="152"/>
      <c r="S40" s="152"/>
      <c r="T40" s="152"/>
      <c r="U40" s="152"/>
      <c r="V40" s="152"/>
      <c r="W40" s="152"/>
      <c r="X40" s="152"/>
      <c r="Y40" s="152"/>
      <c r="Z40" s="152"/>
      <c r="AA40" s="152"/>
      <c r="AB40" s="152"/>
      <c r="AC40" s="152"/>
      <c r="AD40" s="152"/>
    </row>
    <row r="41" spans="1:30" ht="15.75" customHeight="1" x14ac:dyDescent="0.25">
      <c r="A41" s="193" t="s">
        <v>85</v>
      </c>
      <c r="B41" s="193" t="s">
        <v>126</v>
      </c>
      <c r="C41" s="204"/>
      <c r="D41" s="193"/>
      <c r="E41" s="571"/>
      <c r="F41" s="193">
        <f t="shared" ref="F41:G41" si="9">SUM(F42:F46)</f>
        <v>3870</v>
      </c>
      <c r="G41" s="203">
        <f t="shared" si="9"/>
        <v>3870</v>
      </c>
      <c r="H41" s="170"/>
      <c r="I41" s="170"/>
      <c r="J41" s="170"/>
      <c r="K41" s="152"/>
      <c r="L41" s="152"/>
      <c r="M41" s="152"/>
      <c r="N41" s="152"/>
      <c r="O41" s="152"/>
      <c r="P41" s="152"/>
      <c r="Q41" s="152"/>
      <c r="R41" s="152"/>
      <c r="S41" s="152"/>
      <c r="T41" s="152"/>
      <c r="U41" s="152"/>
      <c r="V41" s="152"/>
      <c r="W41" s="152"/>
      <c r="X41" s="152"/>
      <c r="Y41" s="152"/>
      <c r="Z41" s="152"/>
      <c r="AA41" s="152"/>
      <c r="AB41" s="152"/>
      <c r="AC41" s="152"/>
      <c r="AD41" s="152"/>
    </row>
    <row r="42" spans="1:30" ht="15.75" customHeight="1" x14ac:dyDescent="0.25">
      <c r="A42" s="174"/>
      <c r="B42" s="174" t="s">
        <v>814</v>
      </c>
      <c r="C42" s="199">
        <v>3</v>
      </c>
      <c r="D42" s="174" t="s">
        <v>113</v>
      </c>
      <c r="E42" s="564">
        <v>340</v>
      </c>
      <c r="F42" s="174">
        <f t="shared" ref="F42:F46" si="10">C42*E42</f>
        <v>1020</v>
      </c>
      <c r="G42" s="200">
        <f t="shared" ref="G42:G46" si="11">C42*E42</f>
        <v>1020</v>
      </c>
      <c r="H42" s="170"/>
      <c r="I42" s="170"/>
      <c r="J42" s="170"/>
      <c r="K42" s="152"/>
      <c r="L42" s="152"/>
      <c r="M42" s="152"/>
      <c r="N42" s="152"/>
      <c r="O42" s="152"/>
      <c r="P42" s="152"/>
      <c r="Q42" s="152"/>
      <c r="R42" s="152"/>
      <c r="S42" s="152"/>
      <c r="T42" s="152"/>
      <c r="U42" s="152"/>
      <c r="V42" s="152"/>
      <c r="W42" s="152"/>
      <c r="X42" s="152"/>
      <c r="Y42" s="152"/>
      <c r="Z42" s="152"/>
      <c r="AA42" s="152"/>
      <c r="AB42" s="152"/>
      <c r="AC42" s="152"/>
      <c r="AD42" s="152"/>
    </row>
    <row r="43" spans="1:30" ht="15.75" customHeight="1" x14ac:dyDescent="0.25">
      <c r="A43" s="174"/>
      <c r="B43" s="174" t="s">
        <v>400</v>
      </c>
      <c r="C43" s="199">
        <v>20</v>
      </c>
      <c r="D43" s="174" t="s">
        <v>113</v>
      </c>
      <c r="E43" s="564">
        <v>55</v>
      </c>
      <c r="F43" s="174">
        <f t="shared" si="10"/>
        <v>1100</v>
      </c>
      <c r="G43" s="200">
        <f t="shared" si="11"/>
        <v>1100</v>
      </c>
      <c r="H43" s="170"/>
      <c r="I43" s="170"/>
      <c r="J43" s="170"/>
      <c r="K43" s="152"/>
      <c r="L43" s="152"/>
      <c r="M43" s="152"/>
      <c r="N43" s="152"/>
      <c r="O43" s="152"/>
      <c r="P43" s="152"/>
      <c r="Q43" s="152"/>
      <c r="R43" s="152"/>
      <c r="S43" s="152"/>
      <c r="T43" s="152"/>
      <c r="U43" s="152"/>
      <c r="V43" s="152"/>
      <c r="W43" s="152"/>
      <c r="X43" s="152"/>
      <c r="Y43" s="152"/>
      <c r="Z43" s="152"/>
      <c r="AA43" s="152"/>
      <c r="AB43" s="152"/>
      <c r="AC43" s="152"/>
      <c r="AD43" s="152"/>
    </row>
    <row r="44" spans="1:30" ht="15.75" customHeight="1" x14ac:dyDescent="0.25">
      <c r="A44" s="174"/>
      <c r="B44" s="174" t="s">
        <v>791</v>
      </c>
      <c r="C44" s="199">
        <v>1</v>
      </c>
      <c r="D44" s="174" t="s">
        <v>428</v>
      </c>
      <c r="E44" s="564">
        <v>700</v>
      </c>
      <c r="F44" s="174">
        <f t="shared" si="10"/>
        <v>700</v>
      </c>
      <c r="G44" s="200">
        <f t="shared" si="11"/>
        <v>700</v>
      </c>
      <c r="H44" s="170"/>
      <c r="I44" s="170"/>
      <c r="J44" s="170"/>
      <c r="K44" s="152"/>
      <c r="L44" s="152"/>
      <c r="M44" s="152"/>
      <c r="N44" s="152"/>
      <c r="O44" s="152"/>
      <c r="P44" s="152"/>
      <c r="Q44" s="152"/>
      <c r="R44" s="152"/>
      <c r="S44" s="152"/>
      <c r="T44" s="152"/>
      <c r="U44" s="152"/>
      <c r="V44" s="152"/>
      <c r="W44" s="152"/>
      <c r="X44" s="152"/>
      <c r="Y44" s="152"/>
      <c r="Z44" s="152"/>
      <c r="AA44" s="152"/>
      <c r="AB44" s="152"/>
      <c r="AC44" s="152"/>
      <c r="AD44" s="152"/>
    </row>
    <row r="45" spans="1:30" ht="15.75" customHeight="1" x14ac:dyDescent="0.25">
      <c r="A45" s="174"/>
      <c r="B45" s="174" t="s">
        <v>815</v>
      </c>
      <c r="C45" s="199">
        <v>10</v>
      </c>
      <c r="D45" s="174" t="s">
        <v>816</v>
      </c>
      <c r="E45" s="564">
        <v>50</v>
      </c>
      <c r="F45" s="174">
        <f t="shared" si="10"/>
        <v>500</v>
      </c>
      <c r="G45" s="200">
        <f t="shared" si="11"/>
        <v>500</v>
      </c>
      <c r="H45" s="170"/>
      <c r="I45" s="170"/>
      <c r="J45" s="170"/>
      <c r="K45" s="152"/>
      <c r="L45" s="152"/>
      <c r="M45" s="152"/>
      <c r="N45" s="152"/>
      <c r="O45" s="152"/>
      <c r="P45" s="152"/>
      <c r="Q45" s="152"/>
      <c r="R45" s="152"/>
      <c r="S45" s="152"/>
      <c r="T45" s="152"/>
      <c r="U45" s="152"/>
      <c r="V45" s="152"/>
      <c r="W45" s="152"/>
      <c r="X45" s="152"/>
      <c r="Y45" s="152"/>
      <c r="Z45" s="152"/>
      <c r="AA45" s="152"/>
      <c r="AB45" s="152"/>
      <c r="AC45" s="152"/>
      <c r="AD45" s="152"/>
    </row>
    <row r="46" spans="1:30" ht="15.75" customHeight="1" x14ac:dyDescent="0.25">
      <c r="A46" s="174"/>
      <c r="B46" s="174" t="s">
        <v>817</v>
      </c>
      <c r="C46" s="199">
        <v>10</v>
      </c>
      <c r="D46" s="174" t="s">
        <v>818</v>
      </c>
      <c r="E46" s="564">
        <v>55</v>
      </c>
      <c r="F46" s="174">
        <f t="shared" si="10"/>
        <v>550</v>
      </c>
      <c r="G46" s="200">
        <f t="shared" si="11"/>
        <v>550</v>
      </c>
      <c r="H46" s="170"/>
      <c r="I46" s="170"/>
      <c r="J46" s="170"/>
      <c r="K46" s="152"/>
      <c r="L46" s="152"/>
      <c r="M46" s="152"/>
      <c r="N46" s="152"/>
      <c r="O46" s="152"/>
      <c r="P46" s="152"/>
      <c r="Q46" s="152"/>
      <c r="R46" s="152"/>
      <c r="S46" s="152"/>
      <c r="T46" s="152"/>
      <c r="U46" s="152"/>
      <c r="V46" s="152"/>
      <c r="W46" s="152"/>
      <c r="X46" s="152"/>
      <c r="Y46" s="152"/>
      <c r="Z46" s="152"/>
      <c r="AA46" s="152"/>
      <c r="AB46" s="152"/>
      <c r="AC46" s="152"/>
      <c r="AD46" s="152"/>
    </row>
    <row r="47" spans="1:30" ht="15.75" customHeight="1" x14ac:dyDescent="0.25">
      <c r="A47" s="205"/>
      <c r="B47" s="584" t="s">
        <v>128</v>
      </c>
      <c r="C47" s="205"/>
      <c r="D47" s="205"/>
      <c r="E47" s="585"/>
      <c r="F47" s="205">
        <f t="shared" ref="F47:G47" si="12">F27+F37+F41</f>
        <v>71460</v>
      </c>
      <c r="G47" s="203">
        <f t="shared" si="12"/>
        <v>71460</v>
      </c>
      <c r="H47" s="170"/>
      <c r="I47" s="170"/>
      <c r="J47" s="170"/>
      <c r="K47" s="152"/>
      <c r="L47" s="152"/>
      <c r="M47" s="152"/>
      <c r="N47" s="152"/>
      <c r="O47" s="152"/>
      <c r="P47" s="152"/>
      <c r="Q47" s="152"/>
      <c r="R47" s="152"/>
      <c r="S47" s="152"/>
      <c r="T47" s="152"/>
      <c r="U47" s="152"/>
      <c r="V47" s="152"/>
      <c r="W47" s="152"/>
      <c r="X47" s="152"/>
      <c r="Y47" s="152"/>
      <c r="Z47" s="152"/>
      <c r="AA47" s="152"/>
      <c r="AB47" s="152"/>
      <c r="AC47" s="152"/>
      <c r="AD47" s="152"/>
    </row>
    <row r="48" spans="1:30" ht="15.75" customHeight="1" x14ac:dyDescent="0.25">
      <c r="A48" s="207"/>
      <c r="B48" s="586"/>
      <c r="C48" s="207"/>
      <c r="D48" s="207"/>
      <c r="E48" s="587"/>
      <c r="F48" s="207"/>
      <c r="G48" s="200"/>
      <c r="H48" s="170"/>
      <c r="I48" s="170"/>
      <c r="J48" s="170"/>
      <c r="K48" s="152"/>
      <c r="L48" s="152"/>
      <c r="M48" s="152"/>
      <c r="N48" s="152"/>
      <c r="O48" s="152"/>
      <c r="P48" s="152"/>
      <c r="Q48" s="152"/>
      <c r="R48" s="152"/>
      <c r="S48" s="152"/>
      <c r="T48" s="152"/>
      <c r="U48" s="152"/>
      <c r="V48" s="152"/>
      <c r="W48" s="152"/>
      <c r="X48" s="152"/>
      <c r="Y48" s="152"/>
      <c r="Z48" s="152"/>
      <c r="AA48" s="152"/>
      <c r="AB48" s="152"/>
      <c r="AC48" s="152"/>
      <c r="AD48" s="152"/>
    </row>
    <row r="49" spans="1:30" ht="15.75" customHeight="1" x14ac:dyDescent="0.25">
      <c r="A49" s="193" t="s">
        <v>129</v>
      </c>
      <c r="B49" s="193" t="s">
        <v>130</v>
      </c>
      <c r="C49" s="193"/>
      <c r="D49" s="193"/>
      <c r="E49" s="571"/>
      <c r="F49" s="193">
        <f t="shared" ref="F49:G49" si="13">SUM(F50:F54)</f>
        <v>10406</v>
      </c>
      <c r="G49" s="203">
        <f t="shared" si="13"/>
        <v>10406</v>
      </c>
      <c r="H49" s="170"/>
      <c r="I49" s="170"/>
      <c r="J49" s="170"/>
      <c r="K49" s="152"/>
      <c r="L49" s="152"/>
      <c r="M49" s="152"/>
      <c r="N49" s="152"/>
      <c r="O49" s="152"/>
      <c r="P49" s="152"/>
      <c r="Q49" s="152"/>
      <c r="R49" s="152"/>
      <c r="S49" s="152"/>
      <c r="T49" s="152"/>
      <c r="U49" s="152"/>
      <c r="V49" s="152"/>
      <c r="W49" s="152"/>
      <c r="X49" s="152"/>
      <c r="Y49" s="152"/>
      <c r="Z49" s="152"/>
      <c r="AA49" s="152"/>
      <c r="AB49" s="152"/>
      <c r="AC49" s="152"/>
      <c r="AD49" s="152"/>
    </row>
    <row r="50" spans="1:30" ht="15.75" customHeight="1" x14ac:dyDescent="0.25">
      <c r="A50" s="223"/>
      <c r="B50" s="235" t="s">
        <v>132</v>
      </c>
      <c r="C50" s="224">
        <v>1</v>
      </c>
      <c r="D50" s="223" t="s">
        <v>113</v>
      </c>
      <c r="E50" s="730">
        <v>3500</v>
      </c>
      <c r="F50" s="174">
        <f t="shared" ref="F50:F54" si="14">C50*E50</f>
        <v>3500</v>
      </c>
      <c r="G50" s="200">
        <f t="shared" ref="G50:G54" si="15">C50*E50</f>
        <v>3500</v>
      </c>
      <c r="H50" s="170"/>
      <c r="I50" s="170"/>
      <c r="J50" s="170"/>
      <c r="K50" s="152"/>
      <c r="L50" s="152"/>
      <c r="M50" s="152"/>
      <c r="N50" s="152"/>
      <c r="O50" s="152"/>
      <c r="P50" s="152"/>
      <c r="Q50" s="152"/>
      <c r="R50" s="152"/>
      <c r="S50" s="152"/>
      <c r="T50" s="152"/>
      <c r="U50" s="152"/>
      <c r="V50" s="152"/>
      <c r="W50" s="152"/>
      <c r="X50" s="152"/>
      <c r="Y50" s="152"/>
      <c r="Z50" s="152"/>
      <c r="AA50" s="152"/>
      <c r="AB50" s="152"/>
      <c r="AC50" s="152"/>
      <c r="AD50" s="152"/>
    </row>
    <row r="51" spans="1:30" ht="15.75" customHeight="1" x14ac:dyDescent="0.25">
      <c r="A51" s="223"/>
      <c r="B51" s="235" t="s">
        <v>133</v>
      </c>
      <c r="C51" s="224">
        <v>3</v>
      </c>
      <c r="D51" s="223" t="s">
        <v>113</v>
      </c>
      <c r="E51" s="730">
        <v>250</v>
      </c>
      <c r="F51" s="174">
        <f t="shared" si="14"/>
        <v>750</v>
      </c>
      <c r="G51" s="200">
        <f t="shared" si="15"/>
        <v>750</v>
      </c>
      <c r="H51" s="170"/>
      <c r="I51" s="170"/>
      <c r="J51" s="170"/>
      <c r="K51" s="152"/>
      <c r="L51" s="152"/>
      <c r="M51" s="152"/>
      <c r="N51" s="152"/>
      <c r="O51" s="152"/>
      <c r="P51" s="152"/>
      <c r="Q51" s="152"/>
      <c r="R51" s="152"/>
      <c r="S51" s="152"/>
      <c r="T51" s="152"/>
      <c r="U51" s="152"/>
      <c r="V51" s="152"/>
      <c r="W51" s="152"/>
      <c r="X51" s="152"/>
      <c r="Y51" s="152"/>
      <c r="Z51" s="152"/>
      <c r="AA51" s="152"/>
      <c r="AB51" s="152"/>
      <c r="AC51" s="152"/>
      <c r="AD51" s="152"/>
    </row>
    <row r="52" spans="1:30" ht="15.75" customHeight="1" x14ac:dyDescent="0.25">
      <c r="A52" s="223"/>
      <c r="B52" s="235" t="s">
        <v>134</v>
      </c>
      <c r="C52" s="224">
        <v>2</v>
      </c>
      <c r="D52" s="223" t="s">
        <v>113</v>
      </c>
      <c r="E52" s="730">
        <v>750</v>
      </c>
      <c r="F52" s="174">
        <f t="shared" si="14"/>
        <v>1500</v>
      </c>
      <c r="G52" s="200">
        <f t="shared" si="15"/>
        <v>1500</v>
      </c>
      <c r="H52" s="170"/>
      <c r="I52" s="170"/>
      <c r="J52" s="170"/>
      <c r="K52" s="152"/>
      <c r="L52" s="152"/>
      <c r="M52" s="152"/>
      <c r="N52" s="152"/>
      <c r="O52" s="152"/>
      <c r="P52" s="152"/>
      <c r="Q52" s="152"/>
      <c r="R52" s="152"/>
      <c r="S52" s="152"/>
      <c r="T52" s="152"/>
      <c r="U52" s="152"/>
      <c r="V52" s="152"/>
      <c r="W52" s="152"/>
      <c r="X52" s="152"/>
      <c r="Y52" s="152"/>
      <c r="Z52" s="152"/>
      <c r="AA52" s="152"/>
      <c r="AB52" s="152"/>
      <c r="AC52" s="152"/>
      <c r="AD52" s="152"/>
    </row>
    <row r="53" spans="1:30" ht="15.75" customHeight="1" x14ac:dyDescent="0.25">
      <c r="A53" s="223"/>
      <c r="B53" s="235" t="s">
        <v>338</v>
      </c>
      <c r="C53" s="224">
        <v>1</v>
      </c>
      <c r="D53" s="223" t="s">
        <v>113</v>
      </c>
      <c r="E53" s="730">
        <v>2500</v>
      </c>
      <c r="F53" s="174">
        <f t="shared" si="14"/>
        <v>2500</v>
      </c>
      <c r="G53" s="200">
        <f t="shared" si="15"/>
        <v>2500</v>
      </c>
      <c r="H53" s="170"/>
      <c r="I53" s="170"/>
      <c r="J53" s="170"/>
      <c r="K53" s="152"/>
      <c r="L53" s="152"/>
      <c r="M53" s="152"/>
      <c r="N53" s="152"/>
      <c r="O53" s="152"/>
      <c r="P53" s="152"/>
      <c r="Q53" s="152"/>
      <c r="R53" s="152"/>
      <c r="S53" s="152"/>
      <c r="T53" s="152"/>
      <c r="U53" s="152"/>
      <c r="V53" s="152"/>
      <c r="W53" s="152"/>
      <c r="X53" s="152"/>
      <c r="Y53" s="152"/>
      <c r="Z53" s="152"/>
      <c r="AA53" s="152"/>
      <c r="AB53" s="152"/>
      <c r="AC53" s="152"/>
      <c r="AD53" s="152"/>
    </row>
    <row r="54" spans="1:30" ht="15.75" customHeight="1" x14ac:dyDescent="0.25">
      <c r="A54" s="223"/>
      <c r="B54" s="235" t="s">
        <v>131</v>
      </c>
      <c r="C54" s="224">
        <v>1</v>
      </c>
      <c r="D54" s="223" t="s">
        <v>113</v>
      </c>
      <c r="E54" s="730">
        <v>2156</v>
      </c>
      <c r="F54" s="174">
        <f t="shared" si="14"/>
        <v>2156</v>
      </c>
      <c r="G54" s="200">
        <f t="shared" si="15"/>
        <v>2156</v>
      </c>
      <c r="H54" s="170"/>
      <c r="I54" s="170"/>
      <c r="J54" s="170"/>
      <c r="K54" s="152"/>
      <c r="L54" s="152"/>
      <c r="M54" s="152"/>
      <c r="N54" s="152"/>
      <c r="O54" s="152"/>
      <c r="P54" s="152"/>
      <c r="Q54" s="152"/>
      <c r="R54" s="152"/>
      <c r="S54" s="152"/>
      <c r="T54" s="152"/>
      <c r="U54" s="152"/>
      <c r="V54" s="152"/>
      <c r="W54" s="152"/>
      <c r="X54" s="152"/>
      <c r="Y54" s="152"/>
      <c r="Z54" s="152"/>
      <c r="AA54" s="152"/>
      <c r="AB54" s="152"/>
      <c r="AC54" s="152"/>
      <c r="AD54" s="152"/>
    </row>
    <row r="55" spans="1:30" ht="15.75" customHeight="1" x14ac:dyDescent="0.25">
      <c r="A55" s="193" t="s">
        <v>137</v>
      </c>
      <c r="B55" s="193" t="s">
        <v>138</v>
      </c>
      <c r="C55" s="193"/>
      <c r="D55" s="193"/>
      <c r="E55" s="193"/>
      <c r="F55" s="193">
        <f t="shared" ref="F55:G55" si="16">F56</f>
        <v>6936</v>
      </c>
      <c r="G55" s="203">
        <f t="shared" si="16"/>
        <v>6936</v>
      </c>
      <c r="H55" s="170"/>
      <c r="I55" s="170"/>
      <c r="J55" s="170"/>
      <c r="K55" s="152"/>
      <c r="L55" s="152"/>
      <c r="M55" s="152"/>
      <c r="N55" s="152"/>
      <c r="O55" s="152"/>
      <c r="P55" s="152"/>
      <c r="Q55" s="152"/>
      <c r="R55" s="152"/>
      <c r="S55" s="152"/>
      <c r="T55" s="152"/>
      <c r="U55" s="152"/>
      <c r="V55" s="152"/>
      <c r="W55" s="152"/>
      <c r="X55" s="152"/>
      <c r="Y55" s="152"/>
      <c r="Z55" s="152"/>
      <c r="AA55" s="152"/>
      <c r="AB55" s="152"/>
      <c r="AC55" s="152"/>
      <c r="AD55" s="152"/>
    </row>
    <row r="56" spans="1:30" ht="15.75" customHeight="1" x14ac:dyDescent="0.25">
      <c r="A56" s="223"/>
      <c r="B56" s="235" t="s">
        <v>178</v>
      </c>
      <c r="C56" s="224">
        <v>12</v>
      </c>
      <c r="D56" s="223" t="s">
        <v>141</v>
      </c>
      <c r="E56" s="223">
        <v>578</v>
      </c>
      <c r="F56" s="174">
        <f>C56*E56</f>
        <v>6936</v>
      </c>
      <c r="G56" s="200">
        <f>C56*E56</f>
        <v>6936</v>
      </c>
      <c r="H56" s="170"/>
      <c r="I56" s="170"/>
      <c r="J56" s="170"/>
      <c r="K56" s="152"/>
      <c r="L56" s="152"/>
      <c r="M56" s="152"/>
      <c r="N56" s="152"/>
      <c r="O56" s="152"/>
      <c r="P56" s="152"/>
      <c r="Q56" s="152"/>
      <c r="R56" s="152"/>
      <c r="S56" s="152"/>
      <c r="T56" s="152"/>
      <c r="U56" s="152"/>
      <c r="V56" s="152"/>
      <c r="W56" s="152"/>
      <c r="X56" s="152"/>
      <c r="Y56" s="152"/>
      <c r="Z56" s="152"/>
      <c r="AA56" s="152"/>
      <c r="AB56" s="152"/>
      <c r="AC56" s="152"/>
      <c r="AD56" s="152"/>
    </row>
    <row r="57" spans="1:30" ht="15.75" customHeight="1" x14ac:dyDescent="0.25">
      <c r="A57" s="152"/>
      <c r="B57" s="152"/>
      <c r="C57" s="152"/>
      <c r="D57" s="152"/>
      <c r="E57" s="773"/>
      <c r="F57" s="773"/>
      <c r="G57" s="774"/>
      <c r="H57" s="773"/>
      <c r="I57" s="152"/>
      <c r="J57" s="152"/>
      <c r="K57" s="152"/>
      <c r="L57" s="152"/>
      <c r="M57" s="152"/>
      <c r="N57" s="152"/>
      <c r="O57" s="152"/>
      <c r="P57" s="152"/>
      <c r="Q57" s="152"/>
      <c r="R57" s="152"/>
      <c r="S57" s="152"/>
      <c r="T57" s="152"/>
      <c r="U57" s="152"/>
      <c r="V57" s="152"/>
      <c r="W57" s="152"/>
      <c r="X57" s="152"/>
      <c r="Y57" s="152"/>
      <c r="Z57" s="152"/>
      <c r="AA57" s="152"/>
      <c r="AB57" s="152"/>
      <c r="AC57" s="152"/>
      <c r="AD57" s="152"/>
    </row>
    <row r="58" spans="1:30" ht="15.75" customHeight="1" x14ac:dyDescent="0.25">
      <c r="A58" s="152"/>
      <c r="B58" s="152"/>
      <c r="C58" s="152"/>
      <c r="D58" s="152"/>
      <c r="E58" s="773"/>
      <c r="F58" s="773"/>
      <c r="G58" s="774"/>
      <c r="H58" s="773"/>
      <c r="I58" s="152"/>
      <c r="J58" s="152"/>
      <c r="K58" s="152"/>
      <c r="L58" s="152"/>
      <c r="M58" s="152"/>
      <c r="N58" s="152"/>
      <c r="O58" s="152"/>
      <c r="P58" s="152"/>
      <c r="Q58" s="152"/>
      <c r="R58" s="152"/>
      <c r="S58" s="152"/>
      <c r="T58" s="152"/>
      <c r="U58" s="152"/>
      <c r="V58" s="152"/>
      <c r="W58" s="152"/>
      <c r="X58" s="152"/>
      <c r="Y58" s="152"/>
      <c r="Z58" s="152"/>
      <c r="AA58" s="152"/>
      <c r="AB58" s="152"/>
      <c r="AC58" s="152"/>
      <c r="AD58" s="152"/>
    </row>
    <row r="59" spans="1:30" ht="15.75" customHeight="1" x14ac:dyDescent="0.25">
      <c r="A59" s="152"/>
      <c r="B59" s="236"/>
      <c r="C59" s="236"/>
      <c r="D59" s="236"/>
      <c r="E59" s="236"/>
      <c r="F59" s="236"/>
      <c r="G59" s="155"/>
      <c r="H59" s="236"/>
      <c r="I59" s="152"/>
      <c r="J59" s="152"/>
      <c r="K59" s="152"/>
      <c r="L59" s="152"/>
      <c r="M59" s="152"/>
      <c r="N59" s="152"/>
      <c r="O59" s="152"/>
      <c r="P59" s="152"/>
      <c r="Q59" s="152"/>
      <c r="R59" s="152"/>
      <c r="S59" s="152"/>
      <c r="T59" s="152"/>
      <c r="U59" s="152"/>
      <c r="V59" s="152"/>
      <c r="W59" s="152"/>
      <c r="X59" s="152"/>
      <c r="Y59" s="152"/>
      <c r="Z59" s="152"/>
      <c r="AA59" s="152"/>
      <c r="AB59" s="152"/>
      <c r="AC59" s="152"/>
      <c r="AD59" s="152"/>
    </row>
    <row r="60" spans="1:30" ht="15.75" customHeight="1" x14ac:dyDescent="0.25">
      <c r="A60" s="152"/>
      <c r="B60" s="236"/>
      <c r="C60" s="236"/>
      <c r="D60" s="236"/>
      <c r="E60" s="236"/>
      <c r="F60" s="236"/>
      <c r="G60" s="155"/>
      <c r="H60" s="236"/>
      <c r="I60" s="152"/>
      <c r="J60" s="152"/>
      <c r="K60" s="152"/>
      <c r="L60" s="152"/>
      <c r="M60" s="152"/>
      <c r="N60" s="152"/>
      <c r="O60" s="152"/>
      <c r="P60" s="152"/>
      <c r="Q60" s="152"/>
      <c r="R60" s="152"/>
      <c r="S60" s="152"/>
      <c r="T60" s="152"/>
      <c r="U60" s="152"/>
      <c r="V60" s="152"/>
      <c r="W60" s="152"/>
      <c r="X60" s="152"/>
      <c r="Y60" s="152"/>
      <c r="Z60" s="152"/>
      <c r="AA60" s="152"/>
      <c r="AB60" s="152"/>
      <c r="AC60" s="152"/>
      <c r="AD60" s="152"/>
    </row>
    <row r="61" spans="1:30" ht="15.75" customHeight="1" x14ac:dyDescent="0.25">
      <c r="A61" s="152"/>
      <c r="B61" s="236"/>
      <c r="C61" s="236"/>
      <c r="D61" s="236"/>
      <c r="E61" s="236"/>
      <c r="F61" s="236"/>
      <c r="G61" s="155"/>
      <c r="H61" s="236"/>
      <c r="I61" s="152"/>
      <c r="J61" s="152"/>
      <c r="K61" s="152"/>
      <c r="L61" s="152"/>
      <c r="M61" s="152"/>
      <c r="N61" s="152"/>
      <c r="O61" s="152"/>
      <c r="P61" s="152"/>
      <c r="Q61" s="152"/>
      <c r="R61" s="152"/>
      <c r="S61" s="152"/>
      <c r="T61" s="152"/>
      <c r="U61" s="152"/>
      <c r="V61" s="152"/>
      <c r="W61" s="152"/>
      <c r="X61" s="152"/>
      <c r="Y61" s="152"/>
      <c r="Z61" s="152"/>
      <c r="AA61" s="152"/>
      <c r="AB61" s="152"/>
      <c r="AC61" s="152"/>
      <c r="AD61" s="152"/>
    </row>
    <row r="62" spans="1:30" ht="15.75" customHeight="1" x14ac:dyDescent="0.25">
      <c r="A62" s="152"/>
      <c r="B62" s="236"/>
      <c r="C62" s="236"/>
      <c r="D62" s="236"/>
      <c r="E62" s="236"/>
      <c r="F62" s="236"/>
      <c r="G62" s="155"/>
      <c r="H62" s="236"/>
      <c r="I62" s="152"/>
      <c r="J62" s="152"/>
      <c r="K62" s="152"/>
      <c r="L62" s="775"/>
      <c r="M62" s="152"/>
      <c r="N62" s="152"/>
      <c r="O62" s="152"/>
      <c r="P62" s="152"/>
      <c r="Q62" s="152"/>
      <c r="R62" s="152"/>
      <c r="S62" s="152"/>
      <c r="T62" s="152"/>
      <c r="U62" s="152"/>
      <c r="V62" s="152"/>
      <c r="W62" s="152"/>
      <c r="X62" s="152"/>
      <c r="Y62" s="152"/>
      <c r="Z62" s="152"/>
      <c r="AA62" s="152"/>
      <c r="AB62" s="152"/>
      <c r="AC62" s="152"/>
      <c r="AD62" s="152"/>
    </row>
    <row r="63" spans="1:30" ht="15.75" customHeight="1" x14ac:dyDescent="0.25">
      <c r="A63" s="152"/>
      <c r="B63" s="236"/>
      <c r="C63" s="236"/>
      <c r="D63" s="236"/>
      <c r="E63" s="236"/>
      <c r="F63" s="236"/>
      <c r="G63" s="155"/>
      <c r="H63" s="236"/>
      <c r="I63" s="152"/>
      <c r="J63" s="152"/>
      <c r="K63" s="152"/>
      <c r="L63" s="152"/>
      <c r="M63" s="152"/>
      <c r="N63" s="152"/>
      <c r="O63" s="152"/>
      <c r="P63" s="152"/>
      <c r="Q63" s="152"/>
      <c r="R63" s="152"/>
      <c r="S63" s="152"/>
      <c r="T63" s="152"/>
      <c r="U63" s="152"/>
      <c r="V63" s="152"/>
      <c r="W63" s="152"/>
      <c r="X63" s="152"/>
      <c r="Y63" s="152"/>
      <c r="Z63" s="152"/>
      <c r="AA63" s="152"/>
      <c r="AB63" s="152"/>
      <c r="AC63" s="152"/>
      <c r="AD63" s="152"/>
    </row>
    <row r="64" spans="1:30" ht="15.75" customHeight="1" x14ac:dyDescent="0.25">
      <c r="A64" s="152"/>
      <c r="B64" s="236"/>
      <c r="C64" s="236"/>
      <c r="D64" s="236"/>
      <c r="E64" s="236"/>
      <c r="F64" s="236"/>
      <c r="G64" s="155"/>
      <c r="H64" s="236"/>
      <c r="I64" s="152"/>
      <c r="J64" s="152"/>
      <c r="K64" s="152"/>
      <c r="L64" s="152"/>
      <c r="M64" s="152"/>
      <c r="N64" s="152"/>
      <c r="O64" s="152"/>
      <c r="P64" s="152"/>
      <c r="Q64" s="152"/>
      <c r="R64" s="152"/>
      <c r="S64" s="152"/>
      <c r="T64" s="152"/>
      <c r="U64" s="152"/>
      <c r="V64" s="152"/>
      <c r="W64" s="152"/>
      <c r="X64" s="152"/>
      <c r="Y64" s="152"/>
      <c r="Z64" s="152"/>
      <c r="AA64" s="152"/>
      <c r="AB64" s="152"/>
      <c r="AC64" s="152"/>
      <c r="AD64" s="152"/>
    </row>
    <row r="65" spans="1:30" ht="15.75" customHeight="1" x14ac:dyDescent="0.25">
      <c r="A65" s="152"/>
      <c r="B65" s="236"/>
      <c r="C65" s="236"/>
      <c r="D65" s="236"/>
      <c r="E65" s="236"/>
      <c r="F65" s="236"/>
      <c r="G65" s="155"/>
      <c r="H65" s="236"/>
      <c r="I65" s="152"/>
      <c r="J65" s="152"/>
      <c r="K65" s="152"/>
      <c r="L65" s="152"/>
      <c r="M65" s="152"/>
      <c r="N65" s="152"/>
      <c r="O65" s="152"/>
      <c r="P65" s="152"/>
      <c r="Q65" s="152"/>
      <c r="R65" s="152"/>
      <c r="S65" s="152"/>
      <c r="T65" s="152"/>
      <c r="U65" s="152"/>
      <c r="V65" s="152"/>
      <c r="W65" s="152"/>
      <c r="X65" s="152"/>
      <c r="Y65" s="152"/>
      <c r="Z65" s="152"/>
      <c r="AA65" s="152"/>
      <c r="AB65" s="152"/>
      <c r="AC65" s="152"/>
      <c r="AD65" s="152"/>
    </row>
    <row r="66" spans="1:30" ht="15.75" customHeight="1" x14ac:dyDescent="0.25">
      <c r="A66" s="152"/>
      <c r="B66" s="152"/>
      <c r="C66" s="152"/>
      <c r="D66" s="152"/>
      <c r="E66" s="152"/>
      <c r="F66" s="152"/>
      <c r="G66" s="153"/>
      <c r="H66" s="152"/>
      <c r="I66" s="152"/>
      <c r="J66" s="152"/>
      <c r="K66" s="152"/>
      <c r="L66" s="152"/>
      <c r="M66" s="152"/>
      <c r="N66" s="152"/>
      <c r="O66" s="152"/>
      <c r="P66" s="152"/>
      <c r="Q66" s="152"/>
      <c r="R66" s="152"/>
      <c r="S66" s="152"/>
      <c r="T66" s="152"/>
      <c r="U66" s="152"/>
      <c r="V66" s="152"/>
      <c r="W66" s="152"/>
      <c r="X66" s="152"/>
      <c r="Y66" s="152"/>
      <c r="Z66" s="152"/>
      <c r="AA66" s="152"/>
      <c r="AB66" s="152"/>
      <c r="AC66" s="152"/>
      <c r="AD66" s="152"/>
    </row>
    <row r="67" spans="1:30" ht="15.75" customHeight="1" x14ac:dyDescent="0.25">
      <c r="A67" s="152"/>
      <c r="B67" s="152"/>
      <c r="C67" s="152"/>
      <c r="D67" s="152"/>
      <c r="E67" s="152"/>
      <c r="F67" s="152"/>
      <c r="G67" s="153"/>
      <c r="H67" s="152"/>
      <c r="I67" s="152"/>
      <c r="J67" s="152"/>
      <c r="K67" s="152"/>
      <c r="L67" s="152"/>
      <c r="M67" s="152"/>
      <c r="N67" s="152"/>
      <c r="O67" s="152"/>
      <c r="P67" s="152"/>
      <c r="Q67" s="152"/>
      <c r="R67" s="152"/>
      <c r="S67" s="152"/>
      <c r="T67" s="152"/>
      <c r="U67" s="152"/>
      <c r="V67" s="152"/>
      <c r="W67" s="152"/>
      <c r="X67" s="152"/>
      <c r="Y67" s="152"/>
      <c r="Z67" s="152"/>
      <c r="AA67" s="152"/>
      <c r="AB67" s="152"/>
      <c r="AC67" s="152"/>
      <c r="AD67" s="152"/>
    </row>
    <row r="68" spans="1:30" ht="15.75" customHeight="1" x14ac:dyDescent="0.25">
      <c r="A68" s="152"/>
      <c r="B68" s="152"/>
      <c r="C68" s="152"/>
      <c r="D68" s="152"/>
      <c r="E68" s="152"/>
      <c r="F68" s="152"/>
      <c r="G68" s="153"/>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row>
    <row r="69" spans="1:30" ht="15.75" customHeight="1" x14ac:dyDescent="0.25">
      <c r="A69" s="152"/>
      <c r="B69" s="152"/>
      <c r="C69" s="152"/>
      <c r="D69" s="152"/>
      <c r="E69" s="152"/>
      <c r="F69" s="152"/>
      <c r="G69" s="153"/>
      <c r="H69" s="152"/>
      <c r="I69" s="152"/>
      <c r="J69" s="152"/>
      <c r="K69" s="152"/>
      <c r="L69" s="152"/>
      <c r="M69" s="152"/>
      <c r="N69" s="152"/>
      <c r="O69" s="152"/>
      <c r="P69" s="152"/>
      <c r="Q69" s="152"/>
      <c r="R69" s="152"/>
      <c r="S69" s="152"/>
      <c r="T69" s="152"/>
      <c r="U69" s="152"/>
      <c r="V69" s="152"/>
      <c r="W69" s="152"/>
      <c r="X69" s="152"/>
      <c r="Y69" s="152"/>
      <c r="Z69" s="152"/>
      <c r="AA69" s="152"/>
      <c r="AB69" s="152"/>
      <c r="AC69" s="152"/>
      <c r="AD69" s="152"/>
    </row>
    <row r="70" spans="1:30" ht="15.75" customHeight="1" x14ac:dyDescent="0.25">
      <c r="A70" s="152"/>
      <c r="B70" s="152"/>
      <c r="C70" s="152"/>
      <c r="D70" s="152"/>
      <c r="E70" s="152"/>
      <c r="F70" s="152"/>
      <c r="G70" s="153"/>
      <c r="H70" s="152"/>
      <c r="I70" s="152"/>
      <c r="J70" s="152"/>
      <c r="K70" s="152"/>
      <c r="L70" s="152"/>
      <c r="M70" s="152"/>
      <c r="N70" s="152"/>
      <c r="O70" s="152"/>
      <c r="P70" s="152"/>
      <c r="Q70" s="152"/>
      <c r="R70" s="152"/>
      <c r="S70" s="152"/>
      <c r="T70" s="152"/>
      <c r="U70" s="152"/>
      <c r="V70" s="152"/>
      <c r="W70" s="152"/>
      <c r="X70" s="152"/>
      <c r="Y70" s="152"/>
      <c r="Z70" s="152"/>
      <c r="AA70" s="152"/>
      <c r="AB70" s="152"/>
      <c r="AC70" s="152"/>
      <c r="AD70" s="152"/>
    </row>
    <row r="71" spans="1:30" ht="15.75" customHeight="1" x14ac:dyDescent="0.25">
      <c r="A71" s="152"/>
      <c r="B71" s="152"/>
      <c r="C71" s="152"/>
      <c r="D71" s="152"/>
      <c r="E71" s="152"/>
      <c r="F71" s="152"/>
      <c r="G71" s="153"/>
      <c r="H71" s="152"/>
      <c r="I71" s="152"/>
      <c r="J71" s="152"/>
      <c r="K71" s="152"/>
      <c r="L71" s="152"/>
      <c r="M71" s="152"/>
      <c r="N71" s="152"/>
      <c r="O71" s="152"/>
      <c r="P71" s="152"/>
      <c r="Q71" s="152"/>
      <c r="R71" s="152"/>
      <c r="S71" s="152"/>
      <c r="T71" s="152"/>
      <c r="U71" s="152"/>
      <c r="V71" s="152"/>
      <c r="W71" s="152"/>
      <c r="X71" s="152"/>
      <c r="Y71" s="152"/>
      <c r="Z71" s="152"/>
      <c r="AA71" s="152"/>
      <c r="AB71" s="152"/>
      <c r="AC71" s="152"/>
      <c r="AD71" s="152"/>
    </row>
    <row r="72" spans="1:30" ht="15.75" customHeight="1" x14ac:dyDescent="0.25">
      <c r="A72" s="152"/>
      <c r="B72" s="152"/>
      <c r="C72" s="152"/>
      <c r="D72" s="152"/>
      <c r="E72" s="152"/>
      <c r="F72" s="152"/>
      <c r="G72" s="153"/>
      <c r="H72" s="152"/>
      <c r="I72" s="152"/>
      <c r="J72" s="152"/>
      <c r="K72" s="152"/>
      <c r="L72" s="152"/>
      <c r="M72" s="152"/>
      <c r="N72" s="152"/>
      <c r="O72" s="152"/>
      <c r="P72" s="152"/>
      <c r="Q72" s="152"/>
      <c r="R72" s="152"/>
      <c r="S72" s="152"/>
      <c r="T72" s="152"/>
      <c r="U72" s="152"/>
      <c r="V72" s="152"/>
      <c r="W72" s="152"/>
      <c r="X72" s="152"/>
      <c r="Y72" s="152"/>
      <c r="Z72" s="152"/>
      <c r="AA72" s="152"/>
      <c r="AB72" s="152"/>
      <c r="AC72" s="152"/>
      <c r="AD72" s="152"/>
    </row>
    <row r="73" spans="1:30" ht="15.75" customHeight="1" x14ac:dyDescent="0.25">
      <c r="A73" s="152"/>
      <c r="B73" s="152"/>
      <c r="C73" s="152"/>
      <c r="D73" s="152"/>
      <c r="E73" s="152"/>
      <c r="F73" s="152"/>
      <c r="G73" s="153"/>
      <c r="H73" s="152"/>
      <c r="I73" s="152"/>
      <c r="J73" s="152"/>
      <c r="K73" s="152"/>
      <c r="L73" s="152"/>
      <c r="M73" s="152"/>
      <c r="N73" s="152"/>
      <c r="O73" s="152"/>
      <c r="P73" s="152"/>
      <c r="Q73" s="152"/>
      <c r="R73" s="152"/>
      <c r="S73" s="152"/>
      <c r="T73" s="152"/>
      <c r="U73" s="152"/>
      <c r="V73" s="152"/>
      <c r="W73" s="152"/>
      <c r="X73" s="152"/>
      <c r="Y73" s="152"/>
      <c r="Z73" s="152"/>
      <c r="AA73" s="152"/>
      <c r="AB73" s="152"/>
      <c r="AC73" s="152"/>
      <c r="AD73" s="152"/>
    </row>
    <row r="74" spans="1:30" ht="15.75" customHeight="1" x14ac:dyDescent="0.25">
      <c r="A74" s="152"/>
      <c r="B74" s="152"/>
      <c r="C74" s="152"/>
      <c r="D74" s="152"/>
      <c r="E74" s="152"/>
      <c r="F74" s="152"/>
      <c r="G74" s="153"/>
      <c r="H74" s="152"/>
      <c r="I74" s="152"/>
      <c r="J74" s="152"/>
      <c r="K74" s="152"/>
      <c r="L74" s="152"/>
      <c r="M74" s="152"/>
      <c r="N74" s="152"/>
      <c r="O74" s="152"/>
      <c r="P74" s="152"/>
      <c r="Q74" s="152"/>
      <c r="R74" s="152"/>
      <c r="S74" s="152"/>
      <c r="T74" s="152"/>
      <c r="U74" s="152"/>
      <c r="V74" s="152"/>
      <c r="W74" s="152"/>
      <c r="X74" s="152"/>
      <c r="Y74" s="152"/>
      <c r="Z74" s="152"/>
      <c r="AA74" s="152"/>
      <c r="AB74" s="152"/>
      <c r="AC74" s="152"/>
      <c r="AD74" s="152"/>
    </row>
    <row r="75" spans="1:30" ht="15.75" customHeight="1" x14ac:dyDescent="0.25">
      <c r="A75" s="152"/>
      <c r="B75" s="152"/>
      <c r="C75" s="152"/>
      <c r="D75" s="152"/>
      <c r="E75" s="152"/>
      <c r="F75" s="152"/>
      <c r="G75" s="153"/>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row>
    <row r="76" spans="1:30" ht="15.75" customHeight="1" x14ac:dyDescent="0.25">
      <c r="A76" s="152"/>
      <c r="B76" s="152"/>
      <c r="C76" s="152"/>
      <c r="D76" s="152"/>
      <c r="E76" s="152"/>
      <c r="F76" s="152"/>
      <c r="G76" s="153"/>
      <c r="H76" s="152"/>
      <c r="I76" s="152"/>
      <c r="J76" s="152"/>
      <c r="K76" s="152"/>
      <c r="L76" s="152"/>
      <c r="M76" s="152"/>
      <c r="N76" s="152"/>
      <c r="O76" s="152"/>
      <c r="P76" s="152"/>
      <c r="Q76" s="152"/>
      <c r="R76" s="152"/>
      <c r="S76" s="152"/>
      <c r="T76" s="152"/>
      <c r="U76" s="152"/>
      <c r="V76" s="152"/>
      <c r="W76" s="152"/>
      <c r="X76" s="152"/>
      <c r="Y76" s="152"/>
      <c r="Z76" s="152"/>
      <c r="AA76" s="152"/>
      <c r="AB76" s="152"/>
      <c r="AC76" s="152"/>
      <c r="AD76" s="152"/>
    </row>
    <row r="77" spans="1:30" ht="15.75" customHeight="1" x14ac:dyDescent="0.25">
      <c r="A77" s="152"/>
      <c r="B77" s="152"/>
      <c r="C77" s="152"/>
      <c r="D77" s="152"/>
      <c r="E77" s="152"/>
      <c r="F77" s="152"/>
      <c r="G77" s="153"/>
      <c r="H77" s="152"/>
      <c r="I77" s="152"/>
      <c r="J77" s="152"/>
      <c r="K77" s="152"/>
      <c r="L77" s="152"/>
      <c r="M77" s="152"/>
      <c r="N77" s="152"/>
      <c r="O77" s="152"/>
      <c r="P77" s="152"/>
      <c r="Q77" s="152"/>
      <c r="R77" s="152"/>
      <c r="S77" s="152"/>
      <c r="T77" s="152"/>
      <c r="U77" s="152"/>
      <c r="V77" s="152"/>
      <c r="W77" s="152"/>
      <c r="X77" s="152"/>
      <c r="Y77" s="152"/>
      <c r="Z77" s="152"/>
      <c r="AA77" s="152"/>
      <c r="AB77" s="152"/>
      <c r="AC77" s="152"/>
      <c r="AD77" s="152"/>
    </row>
    <row r="78" spans="1:30" ht="15.75" customHeight="1" x14ac:dyDescent="0.25">
      <c r="A78" s="152"/>
      <c r="B78" s="152"/>
      <c r="C78" s="152"/>
      <c r="D78" s="152"/>
      <c r="E78" s="152"/>
      <c r="F78" s="152"/>
      <c r="G78" s="153"/>
      <c r="H78" s="152"/>
      <c r="I78" s="152"/>
      <c r="J78" s="152"/>
      <c r="K78" s="152"/>
      <c r="L78" s="152"/>
      <c r="M78" s="152"/>
      <c r="N78" s="152"/>
      <c r="O78" s="152"/>
      <c r="P78" s="152"/>
      <c r="Q78" s="152"/>
      <c r="R78" s="152"/>
      <c r="S78" s="152"/>
      <c r="T78" s="152"/>
      <c r="U78" s="152"/>
      <c r="V78" s="152"/>
      <c r="W78" s="152"/>
      <c r="X78" s="152"/>
      <c r="Y78" s="152"/>
      <c r="Z78" s="152"/>
      <c r="AA78" s="152"/>
      <c r="AB78" s="152"/>
      <c r="AC78" s="152"/>
      <c r="AD78" s="152"/>
    </row>
    <row r="79" spans="1:30" ht="15.75" customHeight="1" x14ac:dyDescent="0.25">
      <c r="A79" s="152"/>
      <c r="B79" s="152"/>
      <c r="C79" s="152"/>
      <c r="D79" s="152"/>
      <c r="E79" s="152"/>
      <c r="F79" s="152"/>
      <c r="G79" s="153"/>
      <c r="H79" s="152"/>
      <c r="I79" s="152"/>
      <c r="J79" s="152"/>
      <c r="K79" s="152"/>
      <c r="L79" s="152"/>
      <c r="M79" s="152"/>
      <c r="N79" s="152"/>
      <c r="O79" s="152"/>
      <c r="P79" s="152"/>
      <c r="Q79" s="152"/>
      <c r="R79" s="152"/>
      <c r="S79" s="152"/>
      <c r="T79" s="152"/>
      <c r="U79" s="152"/>
      <c r="V79" s="152"/>
      <c r="W79" s="152"/>
      <c r="X79" s="152"/>
      <c r="Y79" s="152"/>
      <c r="Z79" s="152"/>
      <c r="AA79" s="152"/>
      <c r="AB79" s="152"/>
      <c r="AC79" s="152"/>
      <c r="AD79" s="152"/>
    </row>
    <row r="80" spans="1:30" ht="15.75" customHeight="1" x14ac:dyDescent="0.25">
      <c r="A80" s="152"/>
      <c r="B80" s="152"/>
      <c r="C80" s="152"/>
      <c r="D80" s="152"/>
      <c r="E80" s="152"/>
      <c r="F80" s="152"/>
      <c r="G80" s="153"/>
      <c r="H80" s="152"/>
      <c r="I80" s="152"/>
      <c r="J80" s="152"/>
      <c r="K80" s="152"/>
      <c r="L80" s="152"/>
      <c r="M80" s="152"/>
      <c r="N80" s="152"/>
      <c r="O80" s="152"/>
      <c r="P80" s="152"/>
      <c r="Q80" s="152"/>
      <c r="R80" s="152"/>
      <c r="S80" s="152"/>
      <c r="T80" s="152"/>
      <c r="U80" s="152"/>
      <c r="V80" s="152"/>
      <c r="W80" s="152"/>
      <c r="X80" s="152"/>
      <c r="Y80" s="152"/>
      <c r="Z80" s="152"/>
      <c r="AA80" s="152"/>
      <c r="AB80" s="152"/>
      <c r="AC80" s="152"/>
      <c r="AD80" s="152"/>
    </row>
    <row r="81" spans="1:30" ht="15.75" customHeight="1" x14ac:dyDescent="0.25">
      <c r="A81" s="152"/>
      <c r="B81" s="152"/>
      <c r="C81" s="152"/>
      <c r="D81" s="152"/>
      <c r="E81" s="152"/>
      <c r="F81" s="152"/>
      <c r="G81" s="153"/>
      <c r="H81" s="152"/>
      <c r="I81" s="152"/>
      <c r="J81" s="152"/>
      <c r="K81" s="152"/>
      <c r="L81" s="152"/>
      <c r="M81" s="152"/>
      <c r="N81" s="152"/>
      <c r="O81" s="152"/>
      <c r="P81" s="152"/>
      <c r="Q81" s="152"/>
      <c r="R81" s="152"/>
      <c r="S81" s="152"/>
      <c r="T81" s="152"/>
      <c r="U81" s="152"/>
      <c r="V81" s="152"/>
      <c r="W81" s="152"/>
      <c r="X81" s="152"/>
      <c r="Y81" s="152"/>
      <c r="Z81" s="152"/>
      <c r="AA81" s="152"/>
      <c r="AB81" s="152"/>
      <c r="AC81" s="152"/>
      <c r="AD81" s="152"/>
    </row>
    <row r="82" spans="1:30" ht="15.75" customHeight="1" x14ac:dyDescent="0.25">
      <c r="A82" s="152"/>
      <c r="B82" s="152"/>
      <c r="C82" s="152"/>
      <c r="D82" s="152"/>
      <c r="E82" s="152"/>
      <c r="F82" s="152"/>
      <c r="G82" s="153"/>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row>
    <row r="83" spans="1:30" ht="15.75" customHeight="1" x14ac:dyDescent="0.25">
      <c r="A83" s="152"/>
      <c r="B83" s="152"/>
      <c r="C83" s="152"/>
      <c r="D83" s="152"/>
      <c r="E83" s="152"/>
      <c r="F83" s="152"/>
      <c r="G83" s="153"/>
      <c r="H83" s="152"/>
      <c r="I83" s="152"/>
      <c r="J83" s="152"/>
      <c r="K83" s="152"/>
      <c r="L83" s="152"/>
      <c r="M83" s="152"/>
      <c r="N83" s="152"/>
      <c r="O83" s="152"/>
      <c r="P83" s="152"/>
      <c r="Q83" s="152"/>
      <c r="R83" s="152"/>
      <c r="S83" s="152"/>
      <c r="T83" s="152"/>
      <c r="U83" s="152"/>
      <c r="V83" s="152"/>
      <c r="W83" s="152"/>
      <c r="X83" s="152"/>
      <c r="Y83" s="152"/>
      <c r="Z83" s="152"/>
      <c r="AA83" s="152"/>
      <c r="AB83" s="152"/>
      <c r="AC83" s="152"/>
      <c r="AD83" s="152"/>
    </row>
    <row r="84" spans="1:30" ht="15.75" customHeight="1" x14ac:dyDescent="0.25">
      <c r="A84" s="152"/>
      <c r="B84" s="152"/>
      <c r="C84" s="152"/>
      <c r="D84" s="152"/>
      <c r="E84" s="152"/>
      <c r="F84" s="152"/>
      <c r="G84" s="153"/>
      <c r="H84" s="152"/>
      <c r="I84" s="152"/>
      <c r="J84" s="152"/>
      <c r="K84" s="152"/>
      <c r="L84" s="152"/>
      <c r="M84" s="152"/>
      <c r="N84" s="152"/>
      <c r="O84" s="152"/>
      <c r="P84" s="152"/>
      <c r="Q84" s="152"/>
      <c r="R84" s="152"/>
      <c r="S84" s="152"/>
      <c r="T84" s="152"/>
      <c r="U84" s="152"/>
      <c r="V84" s="152"/>
      <c r="W84" s="152"/>
      <c r="X84" s="152"/>
      <c r="Y84" s="152"/>
      <c r="Z84" s="152"/>
      <c r="AA84" s="152"/>
      <c r="AB84" s="152"/>
      <c r="AC84" s="152"/>
      <c r="AD84" s="152"/>
    </row>
    <row r="85" spans="1:30" ht="15.75" customHeight="1" x14ac:dyDescent="0.25">
      <c r="A85" s="152"/>
      <c r="B85" s="152"/>
      <c r="C85" s="152"/>
      <c r="D85" s="152"/>
      <c r="E85" s="152"/>
      <c r="F85" s="152"/>
      <c r="G85" s="153"/>
      <c r="H85" s="152"/>
      <c r="I85" s="152"/>
      <c r="J85" s="152"/>
      <c r="K85" s="152"/>
      <c r="L85" s="152"/>
      <c r="M85" s="152"/>
      <c r="N85" s="152"/>
      <c r="O85" s="152"/>
      <c r="P85" s="152"/>
      <c r="Q85" s="152"/>
      <c r="R85" s="152"/>
      <c r="S85" s="152"/>
      <c r="T85" s="152"/>
      <c r="U85" s="152"/>
      <c r="V85" s="152"/>
      <c r="W85" s="152"/>
      <c r="X85" s="152"/>
      <c r="Y85" s="152"/>
      <c r="Z85" s="152"/>
      <c r="AA85" s="152"/>
      <c r="AB85" s="152"/>
      <c r="AC85" s="152"/>
      <c r="AD85" s="152"/>
    </row>
    <row r="86" spans="1:30" ht="15.75" customHeight="1" x14ac:dyDescent="0.25">
      <c r="A86" s="152"/>
      <c r="B86" s="152"/>
      <c r="C86" s="152"/>
      <c r="D86" s="152"/>
      <c r="E86" s="152"/>
      <c r="F86" s="152"/>
      <c r="G86" s="153"/>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row>
    <row r="87" spans="1:30" ht="15.75" customHeight="1" x14ac:dyDescent="0.25">
      <c r="A87" s="152"/>
      <c r="B87" s="152"/>
      <c r="C87" s="152"/>
      <c r="D87" s="152"/>
      <c r="E87" s="152"/>
      <c r="F87" s="152"/>
      <c r="G87" s="153"/>
      <c r="H87" s="152"/>
      <c r="I87" s="152"/>
      <c r="J87" s="152"/>
      <c r="K87" s="152"/>
      <c r="L87" s="152"/>
      <c r="M87" s="152"/>
      <c r="N87" s="152"/>
      <c r="O87" s="152"/>
      <c r="P87" s="152"/>
      <c r="Q87" s="152"/>
      <c r="R87" s="152"/>
      <c r="S87" s="152"/>
      <c r="T87" s="152"/>
      <c r="U87" s="152"/>
      <c r="V87" s="152"/>
      <c r="W87" s="152"/>
      <c r="X87" s="152"/>
      <c r="Y87" s="152"/>
      <c r="Z87" s="152"/>
      <c r="AA87" s="152"/>
      <c r="AB87" s="152"/>
      <c r="AC87" s="152"/>
      <c r="AD87" s="152"/>
    </row>
    <row r="88" spans="1:30" ht="15.75" customHeight="1" x14ac:dyDescent="0.25">
      <c r="A88" s="152"/>
      <c r="B88" s="152"/>
      <c r="C88" s="152"/>
      <c r="D88" s="152"/>
      <c r="E88" s="152"/>
      <c r="F88" s="152"/>
      <c r="G88" s="153"/>
      <c r="H88" s="152"/>
      <c r="I88" s="152"/>
      <c r="J88" s="152"/>
      <c r="K88" s="152"/>
      <c r="L88" s="152"/>
      <c r="M88" s="152"/>
      <c r="N88" s="152"/>
      <c r="O88" s="152"/>
      <c r="P88" s="152"/>
      <c r="Q88" s="152"/>
      <c r="R88" s="152"/>
      <c r="S88" s="152"/>
      <c r="T88" s="152"/>
      <c r="U88" s="152"/>
      <c r="V88" s="152"/>
      <c r="W88" s="152"/>
      <c r="X88" s="152"/>
      <c r="Y88" s="152"/>
      <c r="Z88" s="152"/>
      <c r="AA88" s="152"/>
      <c r="AB88" s="152"/>
      <c r="AC88" s="152"/>
      <c r="AD88" s="152"/>
    </row>
    <row r="89" spans="1:30" ht="15.75" customHeight="1" x14ac:dyDescent="0.25">
      <c r="A89" s="152"/>
      <c r="B89" s="152"/>
      <c r="C89" s="152"/>
      <c r="D89" s="152"/>
      <c r="E89" s="152"/>
      <c r="F89" s="152"/>
      <c r="G89" s="153"/>
      <c r="H89" s="152"/>
      <c r="I89" s="152"/>
      <c r="J89" s="152"/>
      <c r="K89" s="152"/>
      <c r="L89" s="152"/>
      <c r="M89" s="152"/>
      <c r="N89" s="152"/>
      <c r="O89" s="152"/>
      <c r="P89" s="152"/>
      <c r="Q89" s="152"/>
      <c r="R89" s="152"/>
      <c r="S89" s="152"/>
      <c r="T89" s="152"/>
      <c r="U89" s="152"/>
      <c r="V89" s="152"/>
      <c r="W89" s="152"/>
      <c r="X89" s="152"/>
      <c r="Y89" s="152"/>
      <c r="Z89" s="152"/>
      <c r="AA89" s="152"/>
      <c r="AB89" s="152"/>
      <c r="AC89" s="152"/>
      <c r="AD89" s="152"/>
    </row>
    <row r="90" spans="1:30" ht="15.75" customHeight="1" x14ac:dyDescent="0.25">
      <c r="A90" s="152"/>
      <c r="B90" s="152"/>
      <c r="C90" s="152"/>
      <c r="D90" s="152"/>
      <c r="E90" s="152"/>
      <c r="F90" s="152"/>
      <c r="G90" s="153"/>
      <c r="H90" s="152"/>
      <c r="I90" s="152"/>
      <c r="J90" s="152"/>
      <c r="K90" s="152"/>
      <c r="L90" s="152"/>
      <c r="M90" s="152"/>
      <c r="N90" s="152"/>
      <c r="O90" s="152"/>
      <c r="P90" s="152"/>
      <c r="Q90" s="152"/>
      <c r="R90" s="152"/>
      <c r="S90" s="152"/>
      <c r="T90" s="152"/>
      <c r="U90" s="152"/>
      <c r="V90" s="152"/>
      <c r="W90" s="152"/>
      <c r="X90" s="152"/>
      <c r="Y90" s="152"/>
      <c r="Z90" s="152"/>
      <c r="AA90" s="152"/>
      <c r="AB90" s="152"/>
      <c r="AC90" s="152"/>
      <c r="AD90" s="152"/>
    </row>
    <row r="91" spans="1:30" ht="15.75" customHeight="1" x14ac:dyDescent="0.25">
      <c r="A91" s="152"/>
      <c r="B91" s="152"/>
      <c r="C91" s="152"/>
      <c r="D91" s="152"/>
      <c r="E91" s="152"/>
      <c r="F91" s="152"/>
      <c r="G91" s="153"/>
      <c r="H91" s="152"/>
      <c r="I91" s="152"/>
      <c r="J91" s="152"/>
      <c r="K91" s="152"/>
      <c r="L91" s="152"/>
      <c r="M91" s="152"/>
      <c r="N91" s="152"/>
      <c r="O91" s="152"/>
      <c r="P91" s="152"/>
      <c r="Q91" s="152"/>
      <c r="R91" s="152"/>
      <c r="S91" s="152"/>
      <c r="T91" s="152"/>
      <c r="U91" s="152"/>
      <c r="V91" s="152"/>
      <c r="W91" s="152"/>
      <c r="X91" s="152"/>
      <c r="Y91" s="152"/>
      <c r="Z91" s="152"/>
      <c r="AA91" s="152"/>
      <c r="AB91" s="152"/>
      <c r="AC91" s="152"/>
      <c r="AD91" s="152"/>
    </row>
    <row r="92" spans="1:30" ht="15.75" customHeight="1" x14ac:dyDescent="0.25">
      <c r="A92" s="152"/>
      <c r="B92" s="152"/>
      <c r="C92" s="152"/>
      <c r="D92" s="152"/>
      <c r="E92" s="152"/>
      <c r="F92" s="152"/>
      <c r="G92" s="153"/>
      <c r="H92" s="152"/>
      <c r="I92" s="152"/>
      <c r="J92" s="152"/>
      <c r="K92" s="152"/>
      <c r="L92" s="152"/>
      <c r="M92" s="152"/>
      <c r="N92" s="152"/>
      <c r="O92" s="152"/>
      <c r="P92" s="152"/>
      <c r="Q92" s="152"/>
      <c r="R92" s="152"/>
      <c r="S92" s="152"/>
      <c r="T92" s="152"/>
      <c r="U92" s="152"/>
      <c r="V92" s="152"/>
      <c r="W92" s="152"/>
      <c r="X92" s="152"/>
      <c r="Y92" s="152"/>
      <c r="Z92" s="152"/>
      <c r="AA92" s="152"/>
      <c r="AB92" s="152"/>
      <c r="AC92" s="152"/>
      <c r="AD92" s="152"/>
    </row>
    <row r="93" spans="1:30" ht="15.75" customHeight="1" x14ac:dyDescent="0.25">
      <c r="A93" s="152"/>
      <c r="B93" s="152"/>
      <c r="C93" s="152"/>
      <c r="D93" s="152"/>
      <c r="E93" s="152"/>
      <c r="F93" s="152"/>
      <c r="G93" s="153"/>
      <c r="H93" s="152"/>
      <c r="I93" s="152"/>
      <c r="J93" s="152"/>
      <c r="K93" s="152"/>
      <c r="L93" s="152"/>
      <c r="M93" s="152"/>
      <c r="N93" s="152"/>
      <c r="O93" s="152"/>
      <c r="P93" s="152"/>
      <c r="Q93" s="152"/>
      <c r="R93" s="152"/>
      <c r="S93" s="152"/>
      <c r="T93" s="152"/>
      <c r="U93" s="152"/>
      <c r="V93" s="152"/>
      <c r="W93" s="152"/>
      <c r="X93" s="152"/>
      <c r="Y93" s="152"/>
      <c r="Z93" s="152"/>
      <c r="AA93" s="152"/>
      <c r="AB93" s="152"/>
      <c r="AC93" s="152"/>
      <c r="AD93" s="152"/>
    </row>
    <row r="94" spans="1:30" ht="15.75" customHeight="1" x14ac:dyDescent="0.25">
      <c r="A94" s="152"/>
      <c r="B94" s="152"/>
      <c r="C94" s="152"/>
      <c r="D94" s="152"/>
      <c r="E94" s="152"/>
      <c r="F94" s="152"/>
      <c r="G94" s="153"/>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row>
    <row r="95" spans="1:30" ht="15.75" customHeight="1" x14ac:dyDescent="0.25">
      <c r="A95" s="152"/>
      <c r="B95" s="152"/>
      <c r="C95" s="152"/>
      <c r="D95" s="152"/>
      <c r="E95" s="152"/>
      <c r="F95" s="152"/>
      <c r="G95" s="153"/>
      <c r="H95" s="152"/>
      <c r="I95" s="152"/>
      <c r="J95" s="152"/>
      <c r="K95" s="152"/>
      <c r="L95" s="152"/>
      <c r="M95" s="152"/>
      <c r="N95" s="152"/>
      <c r="O95" s="152"/>
      <c r="P95" s="152"/>
      <c r="Q95" s="152"/>
      <c r="R95" s="152"/>
      <c r="S95" s="152"/>
      <c r="T95" s="152"/>
      <c r="U95" s="152"/>
      <c r="V95" s="152"/>
      <c r="W95" s="152"/>
      <c r="X95" s="152"/>
      <c r="Y95" s="152"/>
      <c r="Z95" s="152"/>
      <c r="AA95" s="152"/>
      <c r="AB95" s="152"/>
      <c r="AC95" s="152"/>
      <c r="AD95" s="152"/>
    </row>
    <row r="96" spans="1:30" ht="15.75" customHeight="1" x14ac:dyDescent="0.25">
      <c r="A96" s="152"/>
      <c r="B96" s="152"/>
      <c r="C96" s="152"/>
      <c r="D96" s="152"/>
      <c r="E96" s="152"/>
      <c r="F96" s="152"/>
      <c r="G96" s="153"/>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row>
    <row r="97" spans="1:30" ht="15.75" customHeight="1" x14ac:dyDescent="0.25">
      <c r="A97" s="152"/>
      <c r="B97" s="152"/>
      <c r="C97" s="152"/>
      <c r="D97" s="152"/>
      <c r="E97" s="152"/>
      <c r="F97" s="152"/>
      <c r="G97" s="153"/>
      <c r="H97" s="152"/>
      <c r="I97" s="152"/>
      <c r="J97" s="152"/>
      <c r="K97" s="152"/>
      <c r="L97" s="152"/>
      <c r="M97" s="152"/>
      <c r="N97" s="152"/>
      <c r="O97" s="152"/>
      <c r="P97" s="152"/>
      <c r="Q97" s="152"/>
      <c r="R97" s="152"/>
      <c r="S97" s="152"/>
      <c r="T97" s="152"/>
      <c r="U97" s="152"/>
      <c r="V97" s="152"/>
      <c r="W97" s="152"/>
      <c r="X97" s="152"/>
      <c r="Y97" s="152"/>
      <c r="Z97" s="152"/>
      <c r="AA97" s="152"/>
      <c r="AB97" s="152"/>
      <c r="AC97" s="152"/>
      <c r="AD97" s="152"/>
    </row>
    <row r="98" spans="1:30" ht="15.75" customHeight="1" x14ac:dyDescent="0.25">
      <c r="A98" s="152"/>
      <c r="B98" s="152"/>
      <c r="C98" s="152"/>
      <c r="D98" s="152"/>
      <c r="E98" s="152"/>
      <c r="F98" s="152"/>
      <c r="G98" s="153"/>
      <c r="H98" s="152"/>
      <c r="I98" s="152"/>
      <c r="J98" s="152"/>
      <c r="K98" s="152"/>
      <c r="L98" s="152"/>
      <c r="M98" s="152"/>
      <c r="N98" s="152"/>
      <c r="O98" s="152"/>
      <c r="P98" s="152"/>
      <c r="Q98" s="152"/>
      <c r="R98" s="152"/>
      <c r="S98" s="152"/>
      <c r="T98" s="152"/>
      <c r="U98" s="152"/>
      <c r="V98" s="152"/>
      <c r="W98" s="152"/>
      <c r="X98" s="152"/>
      <c r="Y98" s="152"/>
      <c r="Z98" s="152"/>
      <c r="AA98" s="152"/>
      <c r="AB98" s="152"/>
      <c r="AC98" s="152"/>
      <c r="AD98" s="152"/>
    </row>
    <row r="99" spans="1:30" ht="15.75" customHeight="1" x14ac:dyDescent="0.25">
      <c r="A99" s="152"/>
      <c r="B99" s="152"/>
      <c r="C99" s="152"/>
      <c r="D99" s="152"/>
      <c r="E99" s="152"/>
      <c r="F99" s="152"/>
      <c r="G99" s="153"/>
      <c r="H99" s="152"/>
      <c r="I99" s="152"/>
      <c r="J99" s="152"/>
      <c r="K99" s="152"/>
      <c r="L99" s="152"/>
      <c r="M99" s="152"/>
      <c r="N99" s="152"/>
      <c r="O99" s="152"/>
      <c r="P99" s="152"/>
      <c r="Q99" s="152"/>
      <c r="R99" s="152"/>
      <c r="S99" s="152"/>
      <c r="T99" s="152"/>
      <c r="U99" s="152"/>
      <c r="V99" s="152"/>
      <c r="W99" s="152"/>
      <c r="X99" s="152"/>
      <c r="Y99" s="152"/>
      <c r="Z99" s="152"/>
      <c r="AA99" s="152"/>
      <c r="AB99" s="152"/>
      <c r="AC99" s="152"/>
      <c r="AD99" s="152"/>
    </row>
    <row r="100" spans="1:30" ht="15.75" customHeight="1" x14ac:dyDescent="0.25">
      <c r="A100" s="152"/>
      <c r="B100" s="152"/>
      <c r="C100" s="152"/>
      <c r="D100" s="152"/>
      <c r="E100" s="152"/>
      <c r="F100" s="152"/>
      <c r="G100" s="153"/>
      <c r="H100" s="152"/>
      <c r="I100" s="152"/>
      <c r="J100" s="152"/>
      <c r="K100" s="152"/>
      <c r="L100" s="152"/>
      <c r="M100" s="152"/>
      <c r="N100" s="152"/>
      <c r="O100" s="152"/>
      <c r="P100" s="152"/>
      <c r="Q100" s="152"/>
      <c r="R100" s="152"/>
      <c r="S100" s="152"/>
      <c r="T100" s="152"/>
      <c r="U100" s="152"/>
      <c r="V100" s="152"/>
      <c r="W100" s="152"/>
      <c r="X100" s="152"/>
      <c r="Y100" s="152"/>
      <c r="Z100" s="152"/>
      <c r="AA100" s="152"/>
      <c r="AB100" s="152"/>
      <c r="AC100" s="152"/>
      <c r="AD100" s="152"/>
    </row>
    <row r="101" spans="1:30" ht="15.75" customHeight="1" x14ac:dyDescent="0.25">
      <c r="A101" s="152"/>
      <c r="B101" s="152"/>
      <c r="C101" s="152"/>
      <c r="D101" s="152"/>
      <c r="E101" s="152"/>
      <c r="F101" s="152"/>
      <c r="G101" s="153"/>
      <c r="H101" s="152"/>
      <c r="I101" s="152"/>
      <c r="J101" s="152"/>
      <c r="K101" s="152"/>
      <c r="L101" s="152"/>
      <c r="M101" s="152"/>
      <c r="N101" s="152"/>
      <c r="O101" s="152"/>
      <c r="P101" s="152"/>
      <c r="Q101" s="152"/>
      <c r="R101" s="152"/>
      <c r="S101" s="152"/>
      <c r="T101" s="152"/>
      <c r="U101" s="152"/>
      <c r="V101" s="152"/>
      <c r="W101" s="152"/>
      <c r="X101" s="152"/>
      <c r="Y101" s="152"/>
      <c r="Z101" s="152"/>
      <c r="AA101" s="152"/>
      <c r="AB101" s="152"/>
      <c r="AC101" s="152"/>
      <c r="AD101" s="152"/>
    </row>
    <row r="102" spans="1:30" ht="15.75" customHeight="1" x14ac:dyDescent="0.25">
      <c r="A102" s="152"/>
      <c r="B102" s="152"/>
      <c r="C102" s="152"/>
      <c r="D102" s="152"/>
      <c r="E102" s="152"/>
      <c r="F102" s="152"/>
      <c r="G102" s="153"/>
      <c r="H102" s="152"/>
      <c r="I102" s="152"/>
      <c r="J102" s="152"/>
      <c r="K102" s="152"/>
      <c r="L102" s="152"/>
      <c r="M102" s="152"/>
      <c r="N102" s="152"/>
      <c r="O102" s="152"/>
      <c r="P102" s="152"/>
      <c r="Q102" s="152"/>
      <c r="R102" s="152"/>
      <c r="S102" s="152"/>
      <c r="T102" s="152"/>
      <c r="U102" s="152"/>
      <c r="V102" s="152"/>
      <c r="W102" s="152"/>
      <c r="X102" s="152"/>
      <c r="Y102" s="152"/>
      <c r="Z102" s="152"/>
      <c r="AA102" s="152"/>
      <c r="AB102" s="152"/>
      <c r="AC102" s="152"/>
      <c r="AD102" s="152"/>
    </row>
    <row r="103" spans="1:30" ht="15.75" customHeight="1" x14ac:dyDescent="0.25">
      <c r="A103" s="152"/>
      <c r="B103" s="152"/>
      <c r="C103" s="152"/>
      <c r="D103" s="152"/>
      <c r="E103" s="152"/>
      <c r="F103" s="152"/>
      <c r="G103" s="153"/>
      <c r="H103" s="152"/>
      <c r="I103" s="152"/>
      <c r="J103" s="152"/>
      <c r="K103" s="152"/>
      <c r="L103" s="152"/>
      <c r="M103" s="152"/>
      <c r="N103" s="152"/>
      <c r="O103" s="152"/>
      <c r="P103" s="152"/>
      <c r="Q103" s="152"/>
      <c r="R103" s="152"/>
      <c r="S103" s="152"/>
      <c r="T103" s="152"/>
      <c r="U103" s="152"/>
      <c r="V103" s="152"/>
      <c r="W103" s="152"/>
      <c r="X103" s="152"/>
      <c r="Y103" s="152"/>
      <c r="Z103" s="152"/>
      <c r="AA103" s="152"/>
      <c r="AB103" s="152"/>
      <c r="AC103" s="152"/>
      <c r="AD103" s="152"/>
    </row>
    <row r="104" spans="1:30" ht="15.75" customHeight="1" x14ac:dyDescent="0.25">
      <c r="A104" s="152"/>
      <c r="B104" s="152"/>
      <c r="C104" s="152"/>
      <c r="D104" s="152"/>
      <c r="E104" s="152"/>
      <c r="F104" s="152"/>
      <c r="G104" s="153"/>
      <c r="H104" s="152"/>
      <c r="I104" s="152"/>
      <c r="J104" s="152"/>
      <c r="K104" s="152"/>
      <c r="L104" s="152"/>
      <c r="M104" s="152"/>
      <c r="N104" s="152"/>
      <c r="O104" s="152"/>
      <c r="P104" s="152"/>
      <c r="Q104" s="152"/>
      <c r="R104" s="152"/>
      <c r="S104" s="152"/>
      <c r="T104" s="152"/>
      <c r="U104" s="152"/>
      <c r="V104" s="152"/>
      <c r="W104" s="152"/>
      <c r="X104" s="152"/>
      <c r="Y104" s="152"/>
      <c r="Z104" s="152"/>
      <c r="AA104" s="152"/>
      <c r="AB104" s="152"/>
      <c r="AC104" s="152"/>
      <c r="AD104" s="152"/>
    </row>
    <row r="105" spans="1:30" ht="15.75" customHeight="1" x14ac:dyDescent="0.25">
      <c r="A105" s="152"/>
      <c r="B105" s="152"/>
      <c r="C105" s="152"/>
      <c r="D105" s="152"/>
      <c r="E105" s="152"/>
      <c r="F105" s="152"/>
      <c r="G105" s="153"/>
      <c r="H105" s="152"/>
      <c r="I105" s="152"/>
      <c r="J105" s="152"/>
      <c r="K105" s="152"/>
      <c r="L105" s="152"/>
      <c r="M105" s="152"/>
      <c r="N105" s="152"/>
      <c r="O105" s="152"/>
      <c r="P105" s="152"/>
      <c r="Q105" s="152"/>
      <c r="R105" s="152"/>
      <c r="S105" s="152"/>
      <c r="T105" s="152"/>
      <c r="U105" s="152"/>
      <c r="V105" s="152"/>
      <c r="W105" s="152"/>
      <c r="X105" s="152"/>
      <c r="Y105" s="152"/>
      <c r="Z105" s="152"/>
      <c r="AA105" s="152"/>
      <c r="AB105" s="152"/>
      <c r="AC105" s="152"/>
      <c r="AD105" s="152"/>
    </row>
    <row r="106" spans="1:30" ht="15.75" customHeight="1" x14ac:dyDescent="0.25">
      <c r="A106" s="152"/>
      <c r="B106" s="152"/>
      <c r="C106" s="152"/>
      <c r="D106" s="152"/>
      <c r="E106" s="152"/>
      <c r="F106" s="152"/>
      <c r="G106" s="153"/>
      <c r="H106" s="152"/>
      <c r="I106" s="152"/>
      <c r="J106" s="152"/>
      <c r="K106" s="152"/>
      <c r="L106" s="152"/>
      <c r="M106" s="152"/>
      <c r="N106" s="152"/>
      <c r="O106" s="152"/>
      <c r="P106" s="152"/>
      <c r="Q106" s="152"/>
      <c r="R106" s="152"/>
      <c r="S106" s="152"/>
      <c r="T106" s="152"/>
      <c r="U106" s="152"/>
      <c r="V106" s="152"/>
      <c r="W106" s="152"/>
      <c r="X106" s="152"/>
      <c r="Y106" s="152"/>
      <c r="Z106" s="152"/>
      <c r="AA106" s="152"/>
      <c r="AB106" s="152"/>
      <c r="AC106" s="152"/>
      <c r="AD106" s="152"/>
    </row>
    <row r="107" spans="1:30" ht="15.75" customHeight="1" x14ac:dyDescent="0.25">
      <c r="A107" s="152"/>
      <c r="B107" s="152"/>
      <c r="C107" s="152"/>
      <c r="D107" s="152"/>
      <c r="E107" s="152"/>
      <c r="F107" s="152"/>
      <c r="G107" s="153"/>
      <c r="H107" s="152"/>
      <c r="I107" s="152"/>
      <c r="J107" s="152"/>
      <c r="K107" s="152"/>
      <c r="L107" s="152"/>
      <c r="M107" s="152"/>
      <c r="N107" s="152"/>
      <c r="O107" s="152"/>
      <c r="P107" s="152"/>
      <c r="Q107" s="152"/>
      <c r="R107" s="152"/>
      <c r="S107" s="152"/>
      <c r="T107" s="152"/>
      <c r="U107" s="152"/>
      <c r="V107" s="152"/>
      <c r="W107" s="152"/>
      <c r="X107" s="152"/>
      <c r="Y107" s="152"/>
      <c r="Z107" s="152"/>
      <c r="AA107" s="152"/>
      <c r="AB107" s="152"/>
      <c r="AC107" s="152"/>
      <c r="AD107" s="152"/>
    </row>
    <row r="108" spans="1:30" ht="15.75" customHeight="1" x14ac:dyDescent="0.25">
      <c r="A108" s="152"/>
      <c r="B108" s="152"/>
      <c r="C108" s="152"/>
      <c r="D108" s="152"/>
      <c r="E108" s="152"/>
      <c r="F108" s="152"/>
      <c r="G108" s="153"/>
      <c r="H108" s="152"/>
      <c r="I108" s="152"/>
      <c r="J108" s="152"/>
      <c r="K108" s="152"/>
      <c r="L108" s="152"/>
      <c r="M108" s="152"/>
      <c r="N108" s="152"/>
      <c r="O108" s="152"/>
      <c r="P108" s="152"/>
      <c r="Q108" s="152"/>
      <c r="R108" s="152"/>
      <c r="S108" s="152"/>
      <c r="T108" s="152"/>
      <c r="U108" s="152"/>
      <c r="V108" s="152"/>
      <c r="W108" s="152"/>
      <c r="X108" s="152"/>
      <c r="Y108" s="152"/>
      <c r="Z108" s="152"/>
      <c r="AA108" s="152"/>
      <c r="AB108" s="152"/>
      <c r="AC108" s="152"/>
      <c r="AD108" s="152"/>
    </row>
    <row r="109" spans="1:30" ht="15.75" customHeight="1" x14ac:dyDescent="0.25">
      <c r="A109" s="152"/>
      <c r="B109" s="152"/>
      <c r="C109" s="152"/>
      <c r="D109" s="152"/>
      <c r="E109" s="152"/>
      <c r="F109" s="152"/>
      <c r="G109" s="153"/>
      <c r="H109" s="152"/>
      <c r="I109" s="152"/>
      <c r="J109" s="152"/>
      <c r="K109" s="152"/>
      <c r="L109" s="152"/>
      <c r="M109" s="152"/>
      <c r="N109" s="152"/>
      <c r="O109" s="152"/>
      <c r="P109" s="152"/>
      <c r="Q109" s="152"/>
      <c r="R109" s="152"/>
      <c r="S109" s="152"/>
      <c r="T109" s="152"/>
      <c r="U109" s="152"/>
      <c r="V109" s="152"/>
      <c r="W109" s="152"/>
      <c r="X109" s="152"/>
      <c r="Y109" s="152"/>
      <c r="Z109" s="152"/>
      <c r="AA109" s="152"/>
      <c r="AB109" s="152"/>
      <c r="AC109" s="152"/>
      <c r="AD109" s="152"/>
    </row>
    <row r="110" spans="1:30" ht="15.75" customHeight="1" x14ac:dyDescent="0.25">
      <c r="A110" s="152"/>
      <c r="B110" s="152"/>
      <c r="C110" s="152"/>
      <c r="D110" s="152"/>
      <c r="E110" s="152"/>
      <c r="F110" s="152"/>
      <c r="G110" s="153"/>
      <c r="H110" s="152"/>
      <c r="I110" s="152"/>
      <c r="J110" s="152"/>
      <c r="K110" s="152"/>
      <c r="L110" s="152"/>
      <c r="M110" s="152"/>
      <c r="N110" s="152"/>
      <c r="O110" s="152"/>
      <c r="P110" s="152"/>
      <c r="Q110" s="152"/>
      <c r="R110" s="152"/>
      <c r="S110" s="152"/>
      <c r="T110" s="152"/>
      <c r="U110" s="152"/>
      <c r="V110" s="152"/>
      <c r="W110" s="152"/>
      <c r="X110" s="152"/>
      <c r="Y110" s="152"/>
      <c r="Z110" s="152"/>
      <c r="AA110" s="152"/>
      <c r="AB110" s="152"/>
      <c r="AC110" s="152"/>
      <c r="AD110" s="152"/>
    </row>
    <row r="111" spans="1:30" ht="15.75" customHeight="1" x14ac:dyDescent="0.25">
      <c r="A111" s="152"/>
      <c r="B111" s="152"/>
      <c r="C111" s="152"/>
      <c r="D111" s="152"/>
      <c r="E111" s="152"/>
      <c r="F111" s="152"/>
      <c r="G111" s="153"/>
      <c r="H111" s="152"/>
      <c r="I111" s="152"/>
      <c r="J111" s="152"/>
      <c r="K111" s="152"/>
      <c r="L111" s="152"/>
      <c r="M111" s="152"/>
      <c r="N111" s="152"/>
      <c r="O111" s="152"/>
      <c r="P111" s="152"/>
      <c r="Q111" s="152"/>
      <c r="R111" s="152"/>
      <c r="S111" s="152"/>
      <c r="T111" s="152"/>
      <c r="U111" s="152"/>
      <c r="V111" s="152"/>
      <c r="W111" s="152"/>
      <c r="X111" s="152"/>
      <c r="Y111" s="152"/>
      <c r="Z111" s="152"/>
      <c r="AA111" s="152"/>
      <c r="AB111" s="152"/>
      <c r="AC111" s="152"/>
      <c r="AD111" s="152"/>
    </row>
    <row r="112" spans="1:30" ht="15.75" customHeight="1" x14ac:dyDescent="0.25">
      <c r="A112" s="152"/>
      <c r="B112" s="152"/>
      <c r="C112" s="152"/>
      <c r="D112" s="152"/>
      <c r="E112" s="152"/>
      <c r="F112" s="152"/>
      <c r="G112" s="153"/>
      <c r="H112" s="152"/>
      <c r="I112" s="152"/>
      <c r="J112" s="152"/>
      <c r="K112" s="152"/>
      <c r="L112" s="152"/>
      <c r="M112" s="152"/>
      <c r="N112" s="152"/>
      <c r="O112" s="152"/>
      <c r="P112" s="152"/>
      <c r="Q112" s="152"/>
      <c r="R112" s="152"/>
      <c r="S112" s="152"/>
      <c r="T112" s="152"/>
      <c r="U112" s="152"/>
      <c r="V112" s="152"/>
      <c r="W112" s="152"/>
      <c r="X112" s="152"/>
      <c r="Y112" s="152"/>
      <c r="Z112" s="152"/>
      <c r="AA112" s="152"/>
      <c r="AB112" s="152"/>
      <c r="AC112" s="152"/>
      <c r="AD112" s="152"/>
    </row>
    <row r="113" spans="1:30" ht="15.75" customHeight="1" x14ac:dyDescent="0.25">
      <c r="A113" s="152"/>
      <c r="B113" s="152"/>
      <c r="C113" s="152"/>
      <c r="D113" s="152"/>
      <c r="E113" s="152"/>
      <c r="F113" s="152"/>
      <c r="G113" s="153"/>
      <c r="H113" s="152"/>
      <c r="I113" s="152"/>
      <c r="J113" s="152"/>
      <c r="K113" s="152"/>
      <c r="L113" s="152"/>
      <c r="M113" s="152"/>
      <c r="N113" s="152"/>
      <c r="O113" s="152"/>
      <c r="P113" s="152"/>
      <c r="Q113" s="152"/>
      <c r="R113" s="152"/>
      <c r="S113" s="152"/>
      <c r="T113" s="152"/>
      <c r="U113" s="152"/>
      <c r="V113" s="152"/>
      <c r="W113" s="152"/>
      <c r="X113" s="152"/>
      <c r="Y113" s="152"/>
      <c r="Z113" s="152"/>
      <c r="AA113" s="152"/>
      <c r="AB113" s="152"/>
      <c r="AC113" s="152"/>
      <c r="AD113" s="152"/>
    </row>
    <row r="114" spans="1:30" ht="15.75" customHeight="1" x14ac:dyDescent="0.25">
      <c r="A114" s="152"/>
      <c r="B114" s="152"/>
      <c r="C114" s="152"/>
      <c r="D114" s="152"/>
      <c r="E114" s="152"/>
      <c r="F114" s="152"/>
      <c r="G114" s="153"/>
      <c r="H114" s="152"/>
      <c r="I114" s="152"/>
      <c r="J114" s="152"/>
      <c r="K114" s="152"/>
      <c r="L114" s="152"/>
      <c r="M114" s="152"/>
      <c r="N114" s="152"/>
      <c r="O114" s="152"/>
      <c r="P114" s="152"/>
      <c r="Q114" s="152"/>
      <c r="R114" s="152"/>
      <c r="S114" s="152"/>
      <c r="T114" s="152"/>
      <c r="U114" s="152"/>
      <c r="V114" s="152"/>
      <c r="W114" s="152"/>
      <c r="X114" s="152"/>
      <c r="Y114" s="152"/>
      <c r="Z114" s="152"/>
      <c r="AA114" s="152"/>
      <c r="AB114" s="152"/>
      <c r="AC114" s="152"/>
      <c r="AD114" s="152"/>
    </row>
    <row r="115" spans="1:30" ht="15.75" customHeight="1" x14ac:dyDescent="0.25">
      <c r="A115" s="152"/>
      <c r="B115" s="152"/>
      <c r="C115" s="152"/>
      <c r="D115" s="152"/>
      <c r="E115" s="152"/>
      <c r="F115" s="152"/>
      <c r="G115" s="153"/>
      <c r="H115" s="152"/>
      <c r="I115" s="152"/>
      <c r="J115" s="152"/>
      <c r="K115" s="152"/>
      <c r="L115" s="152"/>
      <c r="M115" s="152"/>
      <c r="N115" s="152"/>
      <c r="O115" s="152"/>
      <c r="P115" s="152"/>
      <c r="Q115" s="152"/>
      <c r="R115" s="152"/>
      <c r="S115" s="152"/>
      <c r="T115" s="152"/>
      <c r="U115" s="152"/>
      <c r="V115" s="152"/>
      <c r="W115" s="152"/>
      <c r="X115" s="152"/>
      <c r="Y115" s="152"/>
      <c r="Z115" s="152"/>
      <c r="AA115" s="152"/>
      <c r="AB115" s="152"/>
      <c r="AC115" s="152"/>
      <c r="AD115" s="152"/>
    </row>
    <row r="116" spans="1:30" ht="15.75" customHeight="1" x14ac:dyDescent="0.25">
      <c r="A116" s="152"/>
      <c r="B116" s="152"/>
      <c r="C116" s="152"/>
      <c r="D116" s="152"/>
      <c r="E116" s="152"/>
      <c r="F116" s="152"/>
      <c r="G116" s="153"/>
      <c r="H116" s="152"/>
      <c r="I116" s="152"/>
      <c r="J116" s="152"/>
      <c r="K116" s="152"/>
      <c r="L116" s="152"/>
      <c r="M116" s="152"/>
      <c r="N116" s="152"/>
      <c r="O116" s="152"/>
      <c r="P116" s="152"/>
      <c r="Q116" s="152"/>
      <c r="R116" s="152"/>
      <c r="S116" s="152"/>
      <c r="T116" s="152"/>
      <c r="U116" s="152"/>
      <c r="V116" s="152"/>
      <c r="W116" s="152"/>
      <c r="X116" s="152"/>
      <c r="Y116" s="152"/>
      <c r="Z116" s="152"/>
      <c r="AA116" s="152"/>
      <c r="AB116" s="152"/>
      <c r="AC116" s="152"/>
      <c r="AD116" s="152"/>
    </row>
    <row r="117" spans="1:30" ht="15.75" customHeight="1" x14ac:dyDescent="0.25">
      <c r="A117" s="152"/>
      <c r="B117" s="152"/>
      <c r="C117" s="152"/>
      <c r="D117" s="152"/>
      <c r="E117" s="152"/>
      <c r="F117" s="152"/>
      <c r="G117" s="153"/>
      <c r="H117" s="152"/>
      <c r="I117" s="152"/>
      <c r="J117" s="152"/>
      <c r="K117" s="152"/>
      <c r="L117" s="152"/>
      <c r="M117" s="152"/>
      <c r="N117" s="152"/>
      <c r="O117" s="152"/>
      <c r="P117" s="152"/>
      <c r="Q117" s="152"/>
      <c r="R117" s="152"/>
      <c r="S117" s="152"/>
      <c r="T117" s="152"/>
      <c r="U117" s="152"/>
      <c r="V117" s="152"/>
      <c r="W117" s="152"/>
      <c r="X117" s="152"/>
      <c r="Y117" s="152"/>
      <c r="Z117" s="152"/>
      <c r="AA117" s="152"/>
      <c r="AB117" s="152"/>
      <c r="AC117" s="152"/>
      <c r="AD117" s="152"/>
    </row>
    <row r="118" spans="1:30" ht="15.75" customHeight="1" x14ac:dyDescent="0.25">
      <c r="A118" s="152"/>
      <c r="B118" s="152"/>
      <c r="C118" s="152"/>
      <c r="D118" s="152"/>
      <c r="E118" s="152"/>
      <c r="F118" s="152"/>
      <c r="G118" s="153"/>
      <c r="H118" s="152"/>
      <c r="I118" s="152"/>
      <c r="J118" s="152"/>
      <c r="K118" s="152"/>
      <c r="L118" s="152"/>
      <c r="M118" s="152"/>
      <c r="N118" s="152"/>
      <c r="O118" s="152"/>
      <c r="P118" s="152"/>
      <c r="Q118" s="152"/>
      <c r="R118" s="152"/>
      <c r="S118" s="152"/>
      <c r="T118" s="152"/>
      <c r="U118" s="152"/>
      <c r="V118" s="152"/>
      <c r="W118" s="152"/>
      <c r="X118" s="152"/>
      <c r="Y118" s="152"/>
      <c r="Z118" s="152"/>
      <c r="AA118" s="152"/>
      <c r="AB118" s="152"/>
      <c r="AC118" s="152"/>
      <c r="AD118" s="152"/>
    </row>
    <row r="119" spans="1:30" ht="15.75" customHeight="1" x14ac:dyDescent="0.25">
      <c r="A119" s="152"/>
      <c r="B119" s="152"/>
      <c r="C119" s="152"/>
      <c r="D119" s="152"/>
      <c r="E119" s="152"/>
      <c r="F119" s="152"/>
      <c r="G119" s="153"/>
      <c r="H119" s="152"/>
      <c r="I119" s="152"/>
      <c r="J119" s="152"/>
      <c r="K119" s="152"/>
      <c r="L119" s="152"/>
      <c r="M119" s="152"/>
      <c r="N119" s="152"/>
      <c r="O119" s="152"/>
      <c r="P119" s="152"/>
      <c r="Q119" s="152"/>
      <c r="R119" s="152"/>
      <c r="S119" s="152"/>
      <c r="T119" s="152"/>
      <c r="U119" s="152"/>
      <c r="V119" s="152"/>
      <c r="W119" s="152"/>
      <c r="X119" s="152"/>
      <c r="Y119" s="152"/>
      <c r="Z119" s="152"/>
      <c r="AA119" s="152"/>
      <c r="AB119" s="152"/>
      <c r="AC119" s="152"/>
      <c r="AD119" s="152"/>
    </row>
    <row r="120" spans="1:30" ht="15.75" customHeight="1" x14ac:dyDescent="0.25">
      <c r="A120" s="152"/>
      <c r="B120" s="152"/>
      <c r="C120" s="152"/>
      <c r="D120" s="152"/>
      <c r="E120" s="152"/>
      <c r="F120" s="152"/>
      <c r="G120" s="153"/>
      <c r="H120" s="152"/>
      <c r="I120" s="152"/>
      <c r="J120" s="152"/>
      <c r="K120" s="152"/>
      <c r="L120" s="152"/>
      <c r="M120" s="152"/>
      <c r="N120" s="152"/>
      <c r="O120" s="152"/>
      <c r="P120" s="152"/>
      <c r="Q120" s="152"/>
      <c r="R120" s="152"/>
      <c r="S120" s="152"/>
      <c r="T120" s="152"/>
      <c r="U120" s="152"/>
      <c r="V120" s="152"/>
      <c r="W120" s="152"/>
      <c r="X120" s="152"/>
      <c r="Y120" s="152"/>
      <c r="Z120" s="152"/>
      <c r="AA120" s="152"/>
      <c r="AB120" s="152"/>
      <c r="AC120" s="152"/>
      <c r="AD120" s="152"/>
    </row>
    <row r="121" spans="1:30" ht="15.75" customHeight="1" x14ac:dyDescent="0.25">
      <c r="A121" s="152"/>
      <c r="B121" s="152"/>
      <c r="C121" s="152"/>
      <c r="D121" s="152"/>
      <c r="E121" s="152"/>
      <c r="F121" s="152"/>
      <c r="G121" s="153"/>
      <c r="H121" s="152"/>
      <c r="I121" s="152"/>
      <c r="J121" s="152"/>
      <c r="K121" s="152"/>
      <c r="L121" s="152"/>
      <c r="M121" s="152"/>
      <c r="N121" s="152"/>
      <c r="O121" s="152"/>
      <c r="P121" s="152"/>
      <c r="Q121" s="152"/>
      <c r="R121" s="152"/>
      <c r="S121" s="152"/>
      <c r="T121" s="152"/>
      <c r="U121" s="152"/>
      <c r="V121" s="152"/>
      <c r="W121" s="152"/>
      <c r="X121" s="152"/>
      <c r="Y121" s="152"/>
      <c r="Z121" s="152"/>
      <c r="AA121" s="152"/>
      <c r="AB121" s="152"/>
      <c r="AC121" s="152"/>
      <c r="AD121" s="152"/>
    </row>
    <row r="122" spans="1:30" ht="15.75" customHeight="1" x14ac:dyDescent="0.25">
      <c r="A122" s="152"/>
      <c r="B122" s="152"/>
      <c r="C122" s="152"/>
      <c r="D122" s="152"/>
      <c r="E122" s="152"/>
      <c r="F122" s="152"/>
      <c r="G122" s="153"/>
      <c r="H122" s="152"/>
      <c r="I122" s="152"/>
      <c r="J122" s="152"/>
      <c r="K122" s="152"/>
      <c r="L122" s="152"/>
      <c r="M122" s="152"/>
      <c r="N122" s="152"/>
      <c r="O122" s="152"/>
      <c r="P122" s="152"/>
      <c r="Q122" s="152"/>
      <c r="R122" s="152"/>
      <c r="S122" s="152"/>
      <c r="T122" s="152"/>
      <c r="U122" s="152"/>
      <c r="V122" s="152"/>
      <c r="W122" s="152"/>
      <c r="X122" s="152"/>
      <c r="Y122" s="152"/>
      <c r="Z122" s="152"/>
      <c r="AA122" s="152"/>
      <c r="AB122" s="152"/>
      <c r="AC122" s="152"/>
      <c r="AD122" s="152"/>
    </row>
    <row r="123" spans="1:30" ht="15.75" customHeight="1" x14ac:dyDescent="0.25">
      <c r="A123" s="152"/>
      <c r="B123" s="152"/>
      <c r="C123" s="152"/>
      <c r="D123" s="152"/>
      <c r="E123" s="152"/>
      <c r="F123" s="152"/>
      <c r="G123" s="153"/>
      <c r="H123" s="152"/>
      <c r="I123" s="152"/>
      <c r="J123" s="152"/>
      <c r="K123" s="152"/>
      <c r="L123" s="152"/>
      <c r="M123" s="152"/>
      <c r="N123" s="152"/>
      <c r="O123" s="152"/>
      <c r="P123" s="152"/>
      <c r="Q123" s="152"/>
      <c r="R123" s="152"/>
      <c r="S123" s="152"/>
      <c r="T123" s="152"/>
      <c r="U123" s="152"/>
      <c r="V123" s="152"/>
      <c r="W123" s="152"/>
      <c r="X123" s="152"/>
      <c r="Y123" s="152"/>
      <c r="Z123" s="152"/>
      <c r="AA123" s="152"/>
      <c r="AB123" s="152"/>
      <c r="AC123" s="152"/>
      <c r="AD123" s="152"/>
    </row>
    <row r="124" spans="1:30" ht="15.75" customHeight="1" x14ac:dyDescent="0.25">
      <c r="A124" s="152"/>
      <c r="B124" s="152"/>
      <c r="C124" s="152"/>
      <c r="D124" s="152"/>
      <c r="E124" s="152"/>
      <c r="F124" s="152"/>
      <c r="G124" s="153"/>
      <c r="H124" s="152"/>
      <c r="I124" s="152"/>
      <c r="J124" s="152"/>
      <c r="K124" s="152"/>
      <c r="L124" s="152"/>
      <c r="M124" s="152"/>
      <c r="N124" s="152"/>
      <c r="O124" s="152"/>
      <c r="P124" s="152"/>
      <c r="Q124" s="152"/>
      <c r="R124" s="152"/>
      <c r="S124" s="152"/>
      <c r="T124" s="152"/>
      <c r="U124" s="152"/>
      <c r="V124" s="152"/>
      <c r="W124" s="152"/>
      <c r="X124" s="152"/>
      <c r="Y124" s="152"/>
      <c r="Z124" s="152"/>
      <c r="AA124" s="152"/>
      <c r="AB124" s="152"/>
      <c r="AC124" s="152"/>
      <c r="AD124" s="152"/>
    </row>
    <row r="125" spans="1:30" ht="15.75" customHeight="1" x14ac:dyDescent="0.25">
      <c r="A125" s="152"/>
      <c r="B125" s="152"/>
      <c r="C125" s="152"/>
      <c r="D125" s="152"/>
      <c r="E125" s="152"/>
      <c r="F125" s="152"/>
      <c r="G125" s="153"/>
      <c r="H125" s="152"/>
      <c r="I125" s="152"/>
      <c r="J125" s="152"/>
      <c r="K125" s="152"/>
      <c r="L125" s="152"/>
      <c r="M125" s="152"/>
      <c r="N125" s="152"/>
      <c r="O125" s="152"/>
      <c r="P125" s="152"/>
      <c r="Q125" s="152"/>
      <c r="R125" s="152"/>
      <c r="S125" s="152"/>
      <c r="T125" s="152"/>
      <c r="U125" s="152"/>
      <c r="V125" s="152"/>
      <c r="W125" s="152"/>
      <c r="X125" s="152"/>
      <c r="Y125" s="152"/>
      <c r="Z125" s="152"/>
      <c r="AA125" s="152"/>
      <c r="AB125" s="152"/>
      <c r="AC125" s="152"/>
      <c r="AD125" s="152"/>
    </row>
    <row r="126" spans="1:30" ht="15.75" customHeight="1" x14ac:dyDescent="0.25">
      <c r="A126" s="152"/>
      <c r="B126" s="152"/>
      <c r="C126" s="152"/>
      <c r="D126" s="152"/>
      <c r="E126" s="152"/>
      <c r="F126" s="152"/>
      <c r="G126" s="153"/>
      <c r="H126" s="152"/>
      <c r="I126" s="152"/>
      <c r="J126" s="152"/>
      <c r="K126" s="152"/>
      <c r="L126" s="152"/>
      <c r="M126" s="152"/>
      <c r="N126" s="152"/>
      <c r="O126" s="152"/>
      <c r="P126" s="152"/>
      <c r="Q126" s="152"/>
      <c r="R126" s="152"/>
      <c r="S126" s="152"/>
      <c r="T126" s="152"/>
      <c r="U126" s="152"/>
      <c r="V126" s="152"/>
      <c r="W126" s="152"/>
      <c r="X126" s="152"/>
      <c r="Y126" s="152"/>
      <c r="Z126" s="152"/>
      <c r="AA126" s="152"/>
      <c r="AB126" s="152"/>
      <c r="AC126" s="152"/>
      <c r="AD126" s="152"/>
    </row>
    <row r="127" spans="1:30" ht="15.75" customHeight="1" x14ac:dyDescent="0.25">
      <c r="A127" s="152"/>
      <c r="B127" s="152"/>
      <c r="C127" s="152"/>
      <c r="D127" s="152"/>
      <c r="E127" s="152"/>
      <c r="F127" s="152"/>
      <c r="G127" s="153"/>
      <c r="H127" s="152"/>
      <c r="I127" s="152"/>
      <c r="J127" s="152"/>
      <c r="K127" s="152"/>
      <c r="L127" s="152"/>
      <c r="M127" s="152"/>
      <c r="N127" s="152"/>
      <c r="O127" s="152"/>
      <c r="P127" s="152"/>
      <c r="Q127" s="152"/>
      <c r="R127" s="152"/>
      <c r="S127" s="152"/>
      <c r="T127" s="152"/>
      <c r="U127" s="152"/>
      <c r="V127" s="152"/>
      <c r="W127" s="152"/>
      <c r="X127" s="152"/>
      <c r="Y127" s="152"/>
      <c r="Z127" s="152"/>
      <c r="AA127" s="152"/>
      <c r="AB127" s="152"/>
      <c r="AC127" s="152"/>
      <c r="AD127" s="152"/>
    </row>
    <row r="128" spans="1:30" ht="15.75" customHeight="1" x14ac:dyDescent="0.25">
      <c r="A128" s="152"/>
      <c r="B128" s="152"/>
      <c r="C128" s="152"/>
      <c r="D128" s="152"/>
      <c r="E128" s="152"/>
      <c r="F128" s="152"/>
      <c r="G128" s="153"/>
      <c r="H128" s="152"/>
      <c r="I128" s="152"/>
      <c r="J128" s="152"/>
      <c r="K128" s="152"/>
      <c r="L128" s="152"/>
      <c r="M128" s="152"/>
      <c r="N128" s="152"/>
      <c r="O128" s="152"/>
      <c r="P128" s="152"/>
      <c r="Q128" s="152"/>
      <c r="R128" s="152"/>
      <c r="S128" s="152"/>
      <c r="T128" s="152"/>
      <c r="U128" s="152"/>
      <c r="V128" s="152"/>
      <c r="W128" s="152"/>
      <c r="X128" s="152"/>
      <c r="Y128" s="152"/>
      <c r="Z128" s="152"/>
      <c r="AA128" s="152"/>
      <c r="AB128" s="152"/>
      <c r="AC128" s="152"/>
      <c r="AD128" s="152"/>
    </row>
    <row r="129" spans="1:30" ht="15.75" customHeight="1" x14ac:dyDescent="0.25">
      <c r="A129" s="152"/>
      <c r="B129" s="152"/>
      <c r="C129" s="152"/>
      <c r="D129" s="152"/>
      <c r="E129" s="152"/>
      <c r="F129" s="152"/>
      <c r="G129" s="153"/>
      <c r="H129" s="152"/>
      <c r="I129" s="152"/>
      <c r="J129" s="152"/>
      <c r="K129" s="152"/>
      <c r="L129" s="152"/>
      <c r="M129" s="152"/>
      <c r="N129" s="152"/>
      <c r="O129" s="152"/>
      <c r="P129" s="152"/>
      <c r="Q129" s="152"/>
      <c r="R129" s="152"/>
      <c r="S129" s="152"/>
      <c r="T129" s="152"/>
      <c r="U129" s="152"/>
      <c r="V129" s="152"/>
      <c r="W129" s="152"/>
      <c r="X129" s="152"/>
      <c r="Y129" s="152"/>
      <c r="Z129" s="152"/>
      <c r="AA129" s="152"/>
      <c r="AB129" s="152"/>
      <c r="AC129" s="152"/>
      <c r="AD129" s="152"/>
    </row>
    <row r="130" spans="1:30" ht="15.75" customHeight="1" x14ac:dyDescent="0.25">
      <c r="A130" s="152"/>
      <c r="B130" s="152"/>
      <c r="C130" s="152"/>
      <c r="D130" s="152"/>
      <c r="E130" s="152"/>
      <c r="F130" s="152"/>
      <c r="G130" s="153"/>
      <c r="H130" s="152"/>
      <c r="I130" s="152"/>
      <c r="J130" s="152"/>
      <c r="K130" s="152"/>
      <c r="L130" s="152"/>
      <c r="M130" s="152"/>
      <c r="N130" s="152"/>
      <c r="O130" s="152"/>
      <c r="P130" s="152"/>
      <c r="Q130" s="152"/>
      <c r="R130" s="152"/>
      <c r="S130" s="152"/>
      <c r="T130" s="152"/>
      <c r="U130" s="152"/>
      <c r="V130" s="152"/>
      <c r="W130" s="152"/>
      <c r="X130" s="152"/>
      <c r="Y130" s="152"/>
      <c r="Z130" s="152"/>
      <c r="AA130" s="152"/>
      <c r="AB130" s="152"/>
      <c r="AC130" s="152"/>
      <c r="AD130" s="152"/>
    </row>
    <row r="131" spans="1:30" ht="15.75" customHeight="1" x14ac:dyDescent="0.25">
      <c r="A131" s="152"/>
      <c r="B131" s="152"/>
      <c r="C131" s="152"/>
      <c r="D131" s="152"/>
      <c r="E131" s="152"/>
      <c r="F131" s="152"/>
      <c r="G131" s="153"/>
      <c r="H131" s="152"/>
      <c r="I131" s="152"/>
      <c r="J131" s="152"/>
      <c r="K131" s="152"/>
      <c r="L131" s="152"/>
      <c r="M131" s="152"/>
      <c r="N131" s="152"/>
      <c r="O131" s="152"/>
      <c r="P131" s="152"/>
      <c r="Q131" s="152"/>
      <c r="R131" s="152"/>
      <c r="S131" s="152"/>
      <c r="T131" s="152"/>
      <c r="U131" s="152"/>
      <c r="V131" s="152"/>
      <c r="W131" s="152"/>
      <c r="X131" s="152"/>
      <c r="Y131" s="152"/>
      <c r="Z131" s="152"/>
      <c r="AA131" s="152"/>
      <c r="AB131" s="152"/>
      <c r="AC131" s="152"/>
      <c r="AD131" s="152"/>
    </row>
    <row r="132" spans="1:30" ht="15.75" customHeight="1" x14ac:dyDescent="0.25">
      <c r="A132" s="152"/>
      <c r="B132" s="152"/>
      <c r="C132" s="152"/>
      <c r="D132" s="152"/>
      <c r="E132" s="152"/>
      <c r="F132" s="152"/>
      <c r="G132" s="153"/>
      <c r="H132" s="152"/>
      <c r="I132" s="152"/>
      <c r="J132" s="152"/>
      <c r="K132" s="152"/>
      <c r="L132" s="152"/>
      <c r="M132" s="152"/>
      <c r="N132" s="152"/>
      <c r="O132" s="152"/>
      <c r="P132" s="152"/>
      <c r="Q132" s="152"/>
      <c r="R132" s="152"/>
      <c r="S132" s="152"/>
      <c r="T132" s="152"/>
      <c r="U132" s="152"/>
      <c r="V132" s="152"/>
      <c r="W132" s="152"/>
      <c r="X132" s="152"/>
      <c r="Y132" s="152"/>
      <c r="Z132" s="152"/>
      <c r="AA132" s="152"/>
      <c r="AB132" s="152"/>
      <c r="AC132" s="152"/>
      <c r="AD132" s="152"/>
    </row>
    <row r="133" spans="1:30" ht="15.75" customHeight="1" x14ac:dyDescent="0.25">
      <c r="A133" s="152"/>
      <c r="B133" s="152"/>
      <c r="C133" s="152"/>
      <c r="D133" s="152"/>
      <c r="E133" s="152"/>
      <c r="F133" s="152"/>
      <c r="G133" s="153"/>
      <c r="H133" s="152"/>
      <c r="I133" s="152"/>
      <c r="J133" s="152"/>
      <c r="K133" s="152"/>
      <c r="L133" s="152"/>
      <c r="M133" s="152"/>
      <c r="N133" s="152"/>
      <c r="O133" s="152"/>
      <c r="P133" s="152"/>
      <c r="Q133" s="152"/>
      <c r="R133" s="152"/>
      <c r="S133" s="152"/>
      <c r="T133" s="152"/>
      <c r="U133" s="152"/>
      <c r="V133" s="152"/>
      <c r="W133" s="152"/>
      <c r="X133" s="152"/>
      <c r="Y133" s="152"/>
      <c r="Z133" s="152"/>
      <c r="AA133" s="152"/>
      <c r="AB133" s="152"/>
      <c r="AC133" s="152"/>
      <c r="AD133" s="152"/>
    </row>
    <row r="134" spans="1:30" ht="15.75" customHeight="1" x14ac:dyDescent="0.25">
      <c r="A134" s="152"/>
      <c r="B134" s="152"/>
      <c r="C134" s="152"/>
      <c r="D134" s="152"/>
      <c r="E134" s="152"/>
      <c r="F134" s="152"/>
      <c r="G134" s="153"/>
      <c r="H134" s="152"/>
      <c r="I134" s="152"/>
      <c r="J134" s="152"/>
      <c r="K134" s="152"/>
      <c r="L134" s="152"/>
      <c r="M134" s="152"/>
      <c r="N134" s="152"/>
      <c r="O134" s="152"/>
      <c r="P134" s="152"/>
      <c r="Q134" s="152"/>
      <c r="R134" s="152"/>
      <c r="S134" s="152"/>
      <c r="T134" s="152"/>
      <c r="U134" s="152"/>
      <c r="V134" s="152"/>
      <c r="W134" s="152"/>
      <c r="X134" s="152"/>
      <c r="Y134" s="152"/>
      <c r="Z134" s="152"/>
      <c r="AA134" s="152"/>
      <c r="AB134" s="152"/>
      <c r="AC134" s="152"/>
      <c r="AD134" s="152"/>
    </row>
    <row r="135" spans="1:30" ht="15.75" customHeight="1" x14ac:dyDescent="0.25">
      <c r="A135" s="152"/>
      <c r="B135" s="152"/>
      <c r="C135" s="152"/>
      <c r="D135" s="152"/>
      <c r="E135" s="152"/>
      <c r="F135" s="152"/>
      <c r="G135" s="153"/>
      <c r="H135" s="152"/>
      <c r="I135" s="152"/>
      <c r="J135" s="152"/>
      <c r="K135" s="152"/>
      <c r="L135" s="152"/>
      <c r="M135" s="152"/>
      <c r="N135" s="152"/>
      <c r="O135" s="152"/>
      <c r="P135" s="152"/>
      <c r="Q135" s="152"/>
      <c r="R135" s="152"/>
      <c r="S135" s="152"/>
      <c r="T135" s="152"/>
      <c r="U135" s="152"/>
      <c r="V135" s="152"/>
      <c r="W135" s="152"/>
      <c r="X135" s="152"/>
      <c r="Y135" s="152"/>
      <c r="Z135" s="152"/>
      <c r="AA135" s="152"/>
      <c r="AB135" s="152"/>
      <c r="AC135" s="152"/>
      <c r="AD135" s="152"/>
    </row>
    <row r="136" spans="1:30" ht="15.75" customHeight="1" x14ac:dyDescent="0.25">
      <c r="A136" s="152"/>
      <c r="B136" s="152"/>
      <c r="C136" s="152"/>
      <c r="D136" s="152"/>
      <c r="E136" s="152"/>
      <c r="F136" s="152"/>
      <c r="G136" s="153"/>
      <c r="H136" s="152"/>
      <c r="I136" s="152"/>
      <c r="J136" s="152"/>
      <c r="K136" s="152"/>
      <c r="L136" s="152"/>
      <c r="M136" s="152"/>
      <c r="N136" s="152"/>
      <c r="O136" s="152"/>
      <c r="P136" s="152"/>
      <c r="Q136" s="152"/>
      <c r="R136" s="152"/>
      <c r="S136" s="152"/>
      <c r="T136" s="152"/>
      <c r="U136" s="152"/>
      <c r="V136" s="152"/>
      <c r="W136" s="152"/>
      <c r="X136" s="152"/>
      <c r="Y136" s="152"/>
      <c r="Z136" s="152"/>
      <c r="AA136" s="152"/>
      <c r="AB136" s="152"/>
      <c r="AC136" s="152"/>
      <c r="AD136" s="152"/>
    </row>
    <row r="137" spans="1:30" ht="15.75" customHeight="1" x14ac:dyDescent="0.25">
      <c r="A137" s="152"/>
      <c r="B137" s="152"/>
      <c r="C137" s="152"/>
      <c r="D137" s="152"/>
      <c r="E137" s="152"/>
      <c r="F137" s="152"/>
      <c r="G137" s="153"/>
      <c r="H137" s="152"/>
      <c r="I137" s="152"/>
      <c r="J137" s="152"/>
      <c r="K137" s="152"/>
      <c r="L137" s="152"/>
      <c r="M137" s="152"/>
      <c r="N137" s="152"/>
      <c r="O137" s="152"/>
      <c r="P137" s="152"/>
      <c r="Q137" s="152"/>
      <c r="R137" s="152"/>
      <c r="S137" s="152"/>
      <c r="T137" s="152"/>
      <c r="U137" s="152"/>
      <c r="V137" s="152"/>
      <c r="W137" s="152"/>
      <c r="X137" s="152"/>
      <c r="Y137" s="152"/>
      <c r="Z137" s="152"/>
      <c r="AA137" s="152"/>
      <c r="AB137" s="152"/>
      <c r="AC137" s="152"/>
      <c r="AD137" s="152"/>
    </row>
    <row r="138" spans="1:30" ht="15.75" customHeight="1" x14ac:dyDescent="0.25">
      <c r="A138" s="152"/>
      <c r="B138" s="152"/>
      <c r="C138" s="152"/>
      <c r="D138" s="152"/>
      <c r="E138" s="152"/>
      <c r="F138" s="152"/>
      <c r="G138" s="153"/>
      <c r="H138" s="152"/>
      <c r="I138" s="152"/>
      <c r="J138" s="152"/>
      <c r="K138" s="152"/>
      <c r="L138" s="152"/>
      <c r="M138" s="152"/>
      <c r="N138" s="152"/>
      <c r="O138" s="152"/>
      <c r="P138" s="152"/>
      <c r="Q138" s="152"/>
      <c r="R138" s="152"/>
      <c r="S138" s="152"/>
      <c r="T138" s="152"/>
      <c r="U138" s="152"/>
      <c r="V138" s="152"/>
      <c r="W138" s="152"/>
      <c r="X138" s="152"/>
      <c r="Y138" s="152"/>
      <c r="Z138" s="152"/>
      <c r="AA138" s="152"/>
      <c r="AB138" s="152"/>
      <c r="AC138" s="152"/>
      <c r="AD138" s="152"/>
    </row>
    <row r="139" spans="1:30" ht="15.75" customHeight="1" x14ac:dyDescent="0.25">
      <c r="A139" s="152"/>
      <c r="B139" s="152"/>
      <c r="C139" s="152"/>
      <c r="D139" s="152"/>
      <c r="E139" s="152"/>
      <c r="F139" s="152"/>
      <c r="G139" s="153"/>
      <c r="H139" s="152"/>
      <c r="I139" s="152"/>
      <c r="J139" s="152"/>
      <c r="K139" s="152"/>
      <c r="L139" s="152"/>
      <c r="M139" s="152"/>
      <c r="N139" s="152"/>
      <c r="O139" s="152"/>
      <c r="P139" s="152"/>
      <c r="Q139" s="152"/>
      <c r="R139" s="152"/>
      <c r="S139" s="152"/>
      <c r="T139" s="152"/>
      <c r="U139" s="152"/>
      <c r="V139" s="152"/>
      <c r="W139" s="152"/>
      <c r="X139" s="152"/>
      <c r="Y139" s="152"/>
      <c r="Z139" s="152"/>
      <c r="AA139" s="152"/>
      <c r="AB139" s="152"/>
      <c r="AC139" s="152"/>
      <c r="AD139" s="152"/>
    </row>
    <row r="140" spans="1:30" ht="15.75" customHeight="1" x14ac:dyDescent="0.25">
      <c r="A140" s="152"/>
      <c r="B140" s="152"/>
      <c r="C140" s="152"/>
      <c r="D140" s="152"/>
      <c r="E140" s="152"/>
      <c r="F140" s="152"/>
      <c r="G140" s="153"/>
      <c r="H140" s="152"/>
      <c r="I140" s="152"/>
      <c r="J140" s="152"/>
      <c r="K140" s="152"/>
      <c r="L140" s="152"/>
      <c r="M140" s="152"/>
      <c r="N140" s="152"/>
      <c r="O140" s="152"/>
      <c r="P140" s="152"/>
      <c r="Q140" s="152"/>
      <c r="R140" s="152"/>
      <c r="S140" s="152"/>
      <c r="T140" s="152"/>
      <c r="U140" s="152"/>
      <c r="V140" s="152"/>
      <c r="W140" s="152"/>
      <c r="X140" s="152"/>
      <c r="Y140" s="152"/>
      <c r="Z140" s="152"/>
      <c r="AA140" s="152"/>
      <c r="AB140" s="152"/>
      <c r="AC140" s="152"/>
      <c r="AD140" s="152"/>
    </row>
    <row r="141" spans="1:30" ht="15.75" customHeight="1" x14ac:dyDescent="0.25">
      <c r="A141" s="152"/>
      <c r="B141" s="152"/>
      <c r="C141" s="152"/>
      <c r="D141" s="152"/>
      <c r="E141" s="152"/>
      <c r="F141" s="152"/>
      <c r="G141" s="153"/>
      <c r="H141" s="152"/>
      <c r="I141" s="152"/>
      <c r="J141" s="152"/>
      <c r="K141" s="152"/>
      <c r="L141" s="152"/>
      <c r="M141" s="152"/>
      <c r="N141" s="152"/>
      <c r="O141" s="152"/>
      <c r="P141" s="152"/>
      <c r="Q141" s="152"/>
      <c r="R141" s="152"/>
      <c r="S141" s="152"/>
      <c r="T141" s="152"/>
      <c r="U141" s="152"/>
      <c r="V141" s="152"/>
      <c r="W141" s="152"/>
      <c r="X141" s="152"/>
      <c r="Y141" s="152"/>
      <c r="Z141" s="152"/>
      <c r="AA141" s="152"/>
      <c r="AB141" s="152"/>
      <c r="AC141" s="152"/>
      <c r="AD141" s="152"/>
    </row>
    <row r="142" spans="1:30" ht="15.75" customHeight="1" x14ac:dyDescent="0.25">
      <c r="A142" s="152"/>
      <c r="B142" s="152"/>
      <c r="C142" s="152"/>
      <c r="D142" s="152"/>
      <c r="E142" s="152"/>
      <c r="F142" s="152"/>
      <c r="G142" s="153"/>
      <c r="H142" s="152"/>
      <c r="I142" s="152"/>
      <c r="J142" s="152"/>
      <c r="K142" s="152"/>
      <c r="L142" s="152"/>
      <c r="M142" s="152"/>
      <c r="N142" s="152"/>
      <c r="O142" s="152"/>
      <c r="P142" s="152"/>
      <c r="Q142" s="152"/>
      <c r="R142" s="152"/>
      <c r="S142" s="152"/>
      <c r="T142" s="152"/>
      <c r="U142" s="152"/>
      <c r="V142" s="152"/>
      <c r="W142" s="152"/>
      <c r="X142" s="152"/>
      <c r="Y142" s="152"/>
      <c r="Z142" s="152"/>
      <c r="AA142" s="152"/>
      <c r="AB142" s="152"/>
      <c r="AC142" s="152"/>
      <c r="AD142" s="152"/>
    </row>
    <row r="143" spans="1:30" ht="15.75" customHeight="1" x14ac:dyDescent="0.25">
      <c r="A143" s="152"/>
      <c r="B143" s="152"/>
      <c r="C143" s="152"/>
      <c r="D143" s="152"/>
      <c r="E143" s="152"/>
      <c r="F143" s="152"/>
      <c r="G143" s="153"/>
      <c r="H143" s="152"/>
      <c r="I143" s="152"/>
      <c r="J143" s="152"/>
      <c r="K143" s="152"/>
      <c r="L143" s="152"/>
      <c r="M143" s="152"/>
      <c r="N143" s="152"/>
      <c r="O143" s="152"/>
      <c r="P143" s="152"/>
      <c r="Q143" s="152"/>
      <c r="R143" s="152"/>
      <c r="S143" s="152"/>
      <c r="T143" s="152"/>
      <c r="U143" s="152"/>
      <c r="V143" s="152"/>
      <c r="W143" s="152"/>
      <c r="X143" s="152"/>
      <c r="Y143" s="152"/>
      <c r="Z143" s="152"/>
      <c r="AA143" s="152"/>
      <c r="AB143" s="152"/>
      <c r="AC143" s="152"/>
      <c r="AD143" s="152"/>
    </row>
    <row r="144" spans="1:30" ht="15.75" customHeight="1" x14ac:dyDescent="0.25">
      <c r="A144" s="152"/>
      <c r="B144" s="152"/>
      <c r="C144" s="152"/>
      <c r="D144" s="152"/>
      <c r="E144" s="152"/>
      <c r="F144" s="152"/>
      <c r="G144" s="153"/>
      <c r="H144" s="152"/>
      <c r="I144" s="152"/>
      <c r="J144" s="152"/>
      <c r="K144" s="152"/>
      <c r="L144" s="152"/>
      <c r="M144" s="152"/>
      <c r="N144" s="152"/>
      <c r="O144" s="152"/>
      <c r="P144" s="152"/>
      <c r="Q144" s="152"/>
      <c r="R144" s="152"/>
      <c r="S144" s="152"/>
      <c r="T144" s="152"/>
      <c r="U144" s="152"/>
      <c r="V144" s="152"/>
      <c r="W144" s="152"/>
      <c r="X144" s="152"/>
      <c r="Y144" s="152"/>
      <c r="Z144" s="152"/>
      <c r="AA144" s="152"/>
      <c r="AB144" s="152"/>
      <c r="AC144" s="152"/>
      <c r="AD144" s="152"/>
    </row>
    <row r="145" spans="1:30" ht="15.75" customHeight="1" x14ac:dyDescent="0.25">
      <c r="A145" s="152"/>
      <c r="B145" s="152"/>
      <c r="C145" s="152"/>
      <c r="D145" s="152"/>
      <c r="E145" s="152"/>
      <c r="F145" s="152"/>
      <c r="G145" s="153"/>
      <c r="H145" s="152"/>
      <c r="I145" s="152"/>
      <c r="J145" s="152"/>
      <c r="K145" s="152"/>
      <c r="L145" s="152"/>
      <c r="M145" s="152"/>
      <c r="N145" s="152"/>
      <c r="O145" s="152"/>
      <c r="P145" s="152"/>
      <c r="Q145" s="152"/>
      <c r="R145" s="152"/>
      <c r="S145" s="152"/>
      <c r="T145" s="152"/>
      <c r="U145" s="152"/>
      <c r="V145" s="152"/>
      <c r="W145" s="152"/>
      <c r="X145" s="152"/>
      <c r="Y145" s="152"/>
      <c r="Z145" s="152"/>
      <c r="AA145" s="152"/>
      <c r="AB145" s="152"/>
      <c r="AC145" s="152"/>
      <c r="AD145" s="152"/>
    </row>
    <row r="146" spans="1:30" ht="15.75" customHeight="1" x14ac:dyDescent="0.25">
      <c r="A146" s="152"/>
      <c r="B146" s="152"/>
      <c r="C146" s="152"/>
      <c r="D146" s="152"/>
      <c r="E146" s="152"/>
      <c r="F146" s="152"/>
      <c r="G146" s="153"/>
      <c r="H146" s="152"/>
      <c r="I146" s="152"/>
      <c r="J146" s="152"/>
      <c r="K146" s="152"/>
      <c r="L146" s="152"/>
      <c r="M146" s="152"/>
      <c r="N146" s="152"/>
      <c r="O146" s="152"/>
      <c r="P146" s="152"/>
      <c r="Q146" s="152"/>
      <c r="R146" s="152"/>
      <c r="S146" s="152"/>
      <c r="T146" s="152"/>
      <c r="U146" s="152"/>
      <c r="V146" s="152"/>
      <c r="W146" s="152"/>
      <c r="X146" s="152"/>
      <c r="Y146" s="152"/>
      <c r="Z146" s="152"/>
      <c r="AA146" s="152"/>
      <c r="AB146" s="152"/>
      <c r="AC146" s="152"/>
      <c r="AD146" s="152"/>
    </row>
    <row r="147" spans="1:30" ht="15.75" customHeight="1" x14ac:dyDescent="0.25">
      <c r="A147" s="152"/>
      <c r="B147" s="152"/>
      <c r="C147" s="152"/>
      <c r="D147" s="152"/>
      <c r="E147" s="152"/>
      <c r="F147" s="152"/>
      <c r="G147" s="153"/>
      <c r="H147" s="152"/>
      <c r="I147" s="152"/>
      <c r="J147" s="152"/>
      <c r="K147" s="152"/>
      <c r="L147" s="152"/>
      <c r="M147" s="152"/>
      <c r="N147" s="152"/>
      <c r="O147" s="152"/>
      <c r="P147" s="152"/>
      <c r="Q147" s="152"/>
      <c r="R147" s="152"/>
      <c r="S147" s="152"/>
      <c r="T147" s="152"/>
      <c r="U147" s="152"/>
      <c r="V147" s="152"/>
      <c r="W147" s="152"/>
      <c r="X147" s="152"/>
      <c r="Y147" s="152"/>
      <c r="Z147" s="152"/>
      <c r="AA147" s="152"/>
      <c r="AB147" s="152"/>
      <c r="AC147" s="152"/>
      <c r="AD147" s="152"/>
    </row>
    <row r="148" spans="1:30" ht="15.75" customHeight="1" x14ac:dyDescent="0.25">
      <c r="A148" s="152"/>
      <c r="B148" s="152"/>
      <c r="C148" s="152"/>
      <c r="D148" s="152"/>
      <c r="E148" s="152"/>
      <c r="F148" s="152"/>
      <c r="G148" s="153"/>
      <c r="H148" s="152"/>
      <c r="I148" s="152"/>
      <c r="J148" s="152"/>
      <c r="K148" s="152"/>
      <c r="L148" s="152"/>
      <c r="M148" s="152"/>
      <c r="N148" s="152"/>
      <c r="O148" s="152"/>
      <c r="P148" s="152"/>
      <c r="Q148" s="152"/>
      <c r="R148" s="152"/>
      <c r="S148" s="152"/>
      <c r="T148" s="152"/>
      <c r="U148" s="152"/>
      <c r="V148" s="152"/>
      <c r="W148" s="152"/>
      <c r="X148" s="152"/>
      <c r="Y148" s="152"/>
      <c r="Z148" s="152"/>
      <c r="AA148" s="152"/>
      <c r="AB148" s="152"/>
      <c r="AC148" s="152"/>
      <c r="AD148" s="152"/>
    </row>
    <row r="149" spans="1:30" ht="15.75" customHeight="1" x14ac:dyDescent="0.25">
      <c r="A149" s="152"/>
      <c r="B149" s="152"/>
      <c r="C149" s="152"/>
      <c r="D149" s="152"/>
      <c r="E149" s="152"/>
      <c r="F149" s="152"/>
      <c r="G149" s="153"/>
      <c r="H149" s="152"/>
      <c r="I149" s="152"/>
      <c r="J149" s="152"/>
      <c r="K149" s="152"/>
      <c r="L149" s="152"/>
      <c r="M149" s="152"/>
      <c r="N149" s="152"/>
      <c r="O149" s="152"/>
      <c r="P149" s="152"/>
      <c r="Q149" s="152"/>
      <c r="R149" s="152"/>
      <c r="S149" s="152"/>
      <c r="T149" s="152"/>
      <c r="U149" s="152"/>
      <c r="V149" s="152"/>
      <c r="W149" s="152"/>
      <c r="X149" s="152"/>
      <c r="Y149" s="152"/>
      <c r="Z149" s="152"/>
      <c r="AA149" s="152"/>
      <c r="AB149" s="152"/>
      <c r="AC149" s="152"/>
      <c r="AD149" s="152"/>
    </row>
    <row r="150" spans="1:30" ht="15.75" customHeight="1" x14ac:dyDescent="0.25">
      <c r="A150" s="152"/>
      <c r="B150" s="152"/>
      <c r="C150" s="152"/>
      <c r="D150" s="152"/>
      <c r="E150" s="152"/>
      <c r="F150" s="152"/>
      <c r="G150" s="153"/>
      <c r="H150" s="152"/>
      <c r="I150" s="152"/>
      <c r="J150" s="152"/>
      <c r="K150" s="152"/>
      <c r="L150" s="152"/>
      <c r="M150" s="152"/>
      <c r="N150" s="152"/>
      <c r="O150" s="152"/>
      <c r="P150" s="152"/>
      <c r="Q150" s="152"/>
      <c r="R150" s="152"/>
      <c r="S150" s="152"/>
      <c r="T150" s="152"/>
      <c r="U150" s="152"/>
      <c r="V150" s="152"/>
      <c r="W150" s="152"/>
      <c r="X150" s="152"/>
      <c r="Y150" s="152"/>
      <c r="Z150" s="152"/>
      <c r="AA150" s="152"/>
      <c r="AB150" s="152"/>
      <c r="AC150" s="152"/>
      <c r="AD150" s="152"/>
    </row>
    <row r="151" spans="1:30" ht="15.75" customHeight="1" x14ac:dyDescent="0.25">
      <c r="A151" s="152"/>
      <c r="B151" s="152"/>
      <c r="C151" s="152"/>
      <c r="D151" s="152"/>
      <c r="E151" s="152"/>
      <c r="F151" s="152"/>
      <c r="G151" s="153"/>
      <c r="H151" s="152"/>
      <c r="I151" s="152"/>
      <c r="J151" s="152"/>
      <c r="K151" s="152"/>
      <c r="L151" s="152"/>
      <c r="M151" s="152"/>
      <c r="N151" s="152"/>
      <c r="O151" s="152"/>
      <c r="P151" s="152"/>
      <c r="Q151" s="152"/>
      <c r="R151" s="152"/>
      <c r="S151" s="152"/>
      <c r="T151" s="152"/>
      <c r="U151" s="152"/>
      <c r="V151" s="152"/>
      <c r="W151" s="152"/>
      <c r="X151" s="152"/>
      <c r="Y151" s="152"/>
      <c r="Z151" s="152"/>
      <c r="AA151" s="152"/>
      <c r="AB151" s="152"/>
      <c r="AC151" s="152"/>
      <c r="AD151" s="152"/>
    </row>
    <row r="152" spans="1:30" ht="15.75" customHeight="1" x14ac:dyDescent="0.25">
      <c r="A152" s="152"/>
      <c r="B152" s="152"/>
      <c r="C152" s="152"/>
      <c r="D152" s="152"/>
      <c r="E152" s="152"/>
      <c r="F152" s="152"/>
      <c r="G152" s="153"/>
      <c r="H152" s="152"/>
      <c r="I152" s="152"/>
      <c r="J152" s="152"/>
      <c r="K152" s="152"/>
      <c r="L152" s="152"/>
      <c r="M152" s="152"/>
      <c r="N152" s="152"/>
      <c r="O152" s="152"/>
      <c r="P152" s="152"/>
      <c r="Q152" s="152"/>
      <c r="R152" s="152"/>
      <c r="S152" s="152"/>
      <c r="T152" s="152"/>
      <c r="U152" s="152"/>
      <c r="V152" s="152"/>
      <c r="W152" s="152"/>
      <c r="X152" s="152"/>
      <c r="Y152" s="152"/>
      <c r="Z152" s="152"/>
      <c r="AA152" s="152"/>
      <c r="AB152" s="152"/>
      <c r="AC152" s="152"/>
      <c r="AD152" s="152"/>
    </row>
    <row r="153" spans="1:30" ht="15.75" customHeight="1" x14ac:dyDescent="0.25">
      <c r="A153" s="152"/>
      <c r="B153" s="152"/>
      <c r="C153" s="152"/>
      <c r="D153" s="152"/>
      <c r="E153" s="152"/>
      <c r="F153" s="152"/>
      <c r="G153" s="153"/>
      <c r="H153" s="152"/>
      <c r="I153" s="152"/>
      <c r="J153" s="152"/>
      <c r="K153" s="152"/>
      <c r="L153" s="152"/>
      <c r="M153" s="152"/>
      <c r="N153" s="152"/>
      <c r="O153" s="152"/>
      <c r="P153" s="152"/>
      <c r="Q153" s="152"/>
      <c r="R153" s="152"/>
      <c r="S153" s="152"/>
      <c r="T153" s="152"/>
      <c r="U153" s="152"/>
      <c r="V153" s="152"/>
      <c r="W153" s="152"/>
      <c r="X153" s="152"/>
      <c r="Y153" s="152"/>
      <c r="Z153" s="152"/>
      <c r="AA153" s="152"/>
      <c r="AB153" s="152"/>
      <c r="AC153" s="152"/>
      <c r="AD153" s="152"/>
    </row>
    <row r="154" spans="1:30" ht="15.75" customHeight="1" x14ac:dyDescent="0.25">
      <c r="A154" s="152"/>
      <c r="B154" s="152"/>
      <c r="C154" s="152"/>
      <c r="D154" s="152"/>
      <c r="E154" s="152"/>
      <c r="F154" s="152"/>
      <c r="G154" s="153"/>
      <c r="H154" s="152"/>
      <c r="I154" s="152"/>
      <c r="J154" s="152"/>
      <c r="K154" s="152"/>
      <c r="L154" s="152"/>
      <c r="M154" s="152"/>
      <c r="N154" s="152"/>
      <c r="O154" s="152"/>
      <c r="P154" s="152"/>
      <c r="Q154" s="152"/>
      <c r="R154" s="152"/>
      <c r="S154" s="152"/>
      <c r="T154" s="152"/>
      <c r="U154" s="152"/>
      <c r="V154" s="152"/>
      <c r="W154" s="152"/>
      <c r="X154" s="152"/>
      <c r="Y154" s="152"/>
      <c r="Z154" s="152"/>
      <c r="AA154" s="152"/>
      <c r="AB154" s="152"/>
      <c r="AC154" s="152"/>
      <c r="AD154" s="152"/>
    </row>
    <row r="155" spans="1:30" ht="15.75" customHeight="1" x14ac:dyDescent="0.25">
      <c r="A155" s="152"/>
      <c r="B155" s="152"/>
      <c r="C155" s="152"/>
      <c r="D155" s="152"/>
      <c r="E155" s="152"/>
      <c r="F155" s="152"/>
      <c r="G155" s="153"/>
      <c r="H155" s="152"/>
      <c r="I155" s="152"/>
      <c r="J155" s="152"/>
      <c r="K155" s="152"/>
      <c r="L155" s="152"/>
      <c r="M155" s="152"/>
      <c r="N155" s="152"/>
      <c r="O155" s="152"/>
      <c r="P155" s="152"/>
      <c r="Q155" s="152"/>
      <c r="R155" s="152"/>
      <c r="S155" s="152"/>
      <c r="T155" s="152"/>
      <c r="U155" s="152"/>
      <c r="V155" s="152"/>
      <c r="W155" s="152"/>
      <c r="X155" s="152"/>
      <c r="Y155" s="152"/>
      <c r="Z155" s="152"/>
      <c r="AA155" s="152"/>
      <c r="AB155" s="152"/>
      <c r="AC155" s="152"/>
      <c r="AD155" s="152"/>
    </row>
    <row r="156" spans="1:30" ht="15.75" customHeight="1" x14ac:dyDescent="0.25">
      <c r="A156" s="152"/>
      <c r="B156" s="152"/>
      <c r="C156" s="152"/>
      <c r="D156" s="152"/>
      <c r="E156" s="152"/>
      <c r="F156" s="152"/>
      <c r="G156" s="153"/>
      <c r="H156" s="152"/>
      <c r="I156" s="152"/>
      <c r="J156" s="152"/>
      <c r="K156" s="152"/>
      <c r="L156" s="152"/>
      <c r="M156" s="152"/>
      <c r="N156" s="152"/>
      <c r="O156" s="152"/>
      <c r="P156" s="152"/>
      <c r="Q156" s="152"/>
      <c r="R156" s="152"/>
      <c r="S156" s="152"/>
      <c r="T156" s="152"/>
      <c r="U156" s="152"/>
      <c r="V156" s="152"/>
      <c r="W156" s="152"/>
      <c r="X156" s="152"/>
      <c r="Y156" s="152"/>
      <c r="Z156" s="152"/>
      <c r="AA156" s="152"/>
      <c r="AB156" s="152"/>
      <c r="AC156" s="152"/>
      <c r="AD156" s="152"/>
    </row>
    <row r="157" spans="1:30" ht="15.75" customHeight="1" x14ac:dyDescent="0.25">
      <c r="A157" s="152"/>
      <c r="B157" s="152"/>
      <c r="C157" s="152"/>
      <c r="D157" s="152"/>
      <c r="E157" s="152"/>
      <c r="F157" s="152"/>
      <c r="G157" s="153"/>
      <c r="H157" s="152"/>
      <c r="I157" s="152"/>
      <c r="J157" s="152"/>
      <c r="K157" s="152"/>
      <c r="L157" s="152"/>
      <c r="M157" s="152"/>
      <c r="N157" s="152"/>
      <c r="O157" s="152"/>
      <c r="P157" s="152"/>
      <c r="Q157" s="152"/>
      <c r="R157" s="152"/>
      <c r="S157" s="152"/>
      <c r="T157" s="152"/>
      <c r="U157" s="152"/>
      <c r="V157" s="152"/>
      <c r="W157" s="152"/>
      <c r="X157" s="152"/>
      <c r="Y157" s="152"/>
      <c r="Z157" s="152"/>
      <c r="AA157" s="152"/>
      <c r="AB157" s="152"/>
      <c r="AC157" s="152"/>
      <c r="AD157" s="152"/>
    </row>
    <row r="158" spans="1:30" ht="15.75" customHeight="1" x14ac:dyDescent="0.25">
      <c r="A158" s="152"/>
      <c r="B158" s="152"/>
      <c r="C158" s="152"/>
      <c r="D158" s="152"/>
      <c r="E158" s="152"/>
      <c r="F158" s="152"/>
      <c r="G158" s="153"/>
      <c r="H158" s="152"/>
      <c r="I158" s="152"/>
      <c r="J158" s="152"/>
      <c r="K158" s="152"/>
      <c r="L158" s="152"/>
      <c r="M158" s="152"/>
      <c r="N158" s="152"/>
      <c r="O158" s="152"/>
      <c r="P158" s="152"/>
      <c r="Q158" s="152"/>
      <c r="R158" s="152"/>
      <c r="S158" s="152"/>
      <c r="T158" s="152"/>
      <c r="U158" s="152"/>
      <c r="V158" s="152"/>
      <c r="W158" s="152"/>
      <c r="X158" s="152"/>
      <c r="Y158" s="152"/>
      <c r="Z158" s="152"/>
      <c r="AA158" s="152"/>
      <c r="AB158" s="152"/>
      <c r="AC158" s="152"/>
      <c r="AD158" s="152"/>
    </row>
    <row r="159" spans="1:30" ht="15.75" customHeight="1" x14ac:dyDescent="0.25">
      <c r="A159" s="152"/>
      <c r="B159" s="152"/>
      <c r="C159" s="152"/>
      <c r="D159" s="152"/>
      <c r="E159" s="152"/>
      <c r="F159" s="152"/>
      <c r="G159" s="153"/>
      <c r="H159" s="152"/>
      <c r="I159" s="152"/>
      <c r="J159" s="152"/>
      <c r="K159" s="152"/>
      <c r="L159" s="152"/>
      <c r="M159" s="152"/>
      <c r="N159" s="152"/>
      <c r="O159" s="152"/>
      <c r="P159" s="152"/>
      <c r="Q159" s="152"/>
      <c r="R159" s="152"/>
      <c r="S159" s="152"/>
      <c r="T159" s="152"/>
      <c r="U159" s="152"/>
      <c r="V159" s="152"/>
      <c r="W159" s="152"/>
      <c r="X159" s="152"/>
      <c r="Y159" s="152"/>
      <c r="Z159" s="152"/>
      <c r="AA159" s="152"/>
      <c r="AB159" s="152"/>
      <c r="AC159" s="152"/>
      <c r="AD159" s="152"/>
    </row>
    <row r="160" spans="1:30" ht="15.75" customHeight="1" x14ac:dyDescent="0.25">
      <c r="A160" s="152"/>
      <c r="B160" s="152"/>
      <c r="C160" s="152"/>
      <c r="D160" s="152"/>
      <c r="E160" s="152"/>
      <c r="F160" s="152"/>
      <c r="G160" s="153"/>
      <c r="H160" s="152"/>
      <c r="I160" s="152"/>
      <c r="J160" s="152"/>
      <c r="K160" s="152"/>
      <c r="L160" s="152"/>
      <c r="M160" s="152"/>
      <c r="N160" s="152"/>
      <c r="O160" s="152"/>
      <c r="P160" s="152"/>
      <c r="Q160" s="152"/>
      <c r="R160" s="152"/>
      <c r="S160" s="152"/>
      <c r="T160" s="152"/>
      <c r="U160" s="152"/>
      <c r="V160" s="152"/>
      <c r="W160" s="152"/>
      <c r="X160" s="152"/>
      <c r="Y160" s="152"/>
      <c r="Z160" s="152"/>
      <c r="AA160" s="152"/>
      <c r="AB160" s="152"/>
      <c r="AC160" s="152"/>
      <c r="AD160" s="152"/>
    </row>
    <row r="161" spans="1:30" ht="15.75" customHeight="1" x14ac:dyDescent="0.25">
      <c r="A161" s="152"/>
      <c r="B161" s="152"/>
      <c r="C161" s="152"/>
      <c r="D161" s="152"/>
      <c r="E161" s="152"/>
      <c r="F161" s="152"/>
      <c r="G161" s="153"/>
      <c r="H161" s="152"/>
      <c r="I161" s="152"/>
      <c r="J161" s="152"/>
      <c r="K161" s="152"/>
      <c r="L161" s="152"/>
      <c r="M161" s="152"/>
      <c r="N161" s="152"/>
      <c r="O161" s="152"/>
      <c r="P161" s="152"/>
      <c r="Q161" s="152"/>
      <c r="R161" s="152"/>
      <c r="S161" s="152"/>
      <c r="T161" s="152"/>
      <c r="U161" s="152"/>
      <c r="V161" s="152"/>
      <c r="W161" s="152"/>
      <c r="X161" s="152"/>
      <c r="Y161" s="152"/>
      <c r="Z161" s="152"/>
      <c r="AA161" s="152"/>
      <c r="AB161" s="152"/>
      <c r="AC161" s="152"/>
      <c r="AD161" s="152"/>
    </row>
    <row r="162" spans="1:30" ht="15.75" customHeight="1" x14ac:dyDescent="0.25">
      <c r="A162" s="152"/>
      <c r="B162" s="152"/>
      <c r="C162" s="152"/>
      <c r="D162" s="152"/>
      <c r="E162" s="152"/>
      <c r="F162" s="152"/>
      <c r="G162" s="153"/>
      <c r="H162" s="152"/>
      <c r="I162" s="152"/>
      <c r="J162" s="152"/>
      <c r="K162" s="152"/>
      <c r="L162" s="152"/>
      <c r="M162" s="152"/>
      <c r="N162" s="152"/>
      <c r="O162" s="152"/>
      <c r="P162" s="152"/>
      <c r="Q162" s="152"/>
      <c r="R162" s="152"/>
      <c r="S162" s="152"/>
      <c r="T162" s="152"/>
      <c r="U162" s="152"/>
      <c r="V162" s="152"/>
      <c r="W162" s="152"/>
      <c r="X162" s="152"/>
      <c r="Y162" s="152"/>
      <c r="Z162" s="152"/>
      <c r="AA162" s="152"/>
      <c r="AB162" s="152"/>
      <c r="AC162" s="152"/>
      <c r="AD162" s="152"/>
    </row>
    <row r="163" spans="1:30" ht="15.75" customHeight="1" x14ac:dyDescent="0.25">
      <c r="A163" s="152"/>
      <c r="B163" s="152"/>
      <c r="C163" s="152"/>
      <c r="D163" s="152"/>
      <c r="E163" s="152"/>
      <c r="F163" s="152"/>
      <c r="G163" s="153"/>
      <c r="H163" s="152"/>
      <c r="I163" s="152"/>
      <c r="J163" s="152"/>
      <c r="K163" s="152"/>
      <c r="L163" s="152"/>
      <c r="M163" s="152"/>
      <c r="N163" s="152"/>
      <c r="O163" s="152"/>
      <c r="P163" s="152"/>
      <c r="Q163" s="152"/>
      <c r="R163" s="152"/>
      <c r="S163" s="152"/>
      <c r="T163" s="152"/>
      <c r="U163" s="152"/>
      <c r="V163" s="152"/>
      <c r="W163" s="152"/>
      <c r="X163" s="152"/>
      <c r="Y163" s="152"/>
      <c r="Z163" s="152"/>
      <c r="AA163" s="152"/>
      <c r="AB163" s="152"/>
      <c r="AC163" s="152"/>
      <c r="AD163" s="152"/>
    </row>
    <row r="164" spans="1:30" ht="15.75" customHeight="1" x14ac:dyDescent="0.25">
      <c r="A164" s="152"/>
      <c r="B164" s="152"/>
      <c r="C164" s="152"/>
      <c r="D164" s="152"/>
      <c r="E164" s="152"/>
      <c r="F164" s="152"/>
      <c r="G164" s="153"/>
      <c r="H164" s="152"/>
      <c r="I164" s="152"/>
      <c r="J164" s="152"/>
      <c r="K164" s="152"/>
      <c r="L164" s="152"/>
      <c r="M164" s="152"/>
      <c r="N164" s="152"/>
      <c r="O164" s="152"/>
      <c r="P164" s="152"/>
      <c r="Q164" s="152"/>
      <c r="R164" s="152"/>
      <c r="S164" s="152"/>
      <c r="T164" s="152"/>
      <c r="U164" s="152"/>
      <c r="V164" s="152"/>
      <c r="W164" s="152"/>
      <c r="X164" s="152"/>
      <c r="Y164" s="152"/>
      <c r="Z164" s="152"/>
      <c r="AA164" s="152"/>
      <c r="AB164" s="152"/>
      <c r="AC164" s="152"/>
      <c r="AD164" s="152"/>
    </row>
    <row r="165" spans="1:30" ht="15.75" customHeight="1" x14ac:dyDescent="0.25">
      <c r="A165" s="152"/>
      <c r="B165" s="152"/>
      <c r="C165" s="152"/>
      <c r="D165" s="152"/>
      <c r="E165" s="152"/>
      <c r="F165" s="152"/>
      <c r="G165" s="153"/>
      <c r="H165" s="152"/>
      <c r="I165" s="152"/>
      <c r="J165" s="152"/>
      <c r="K165" s="152"/>
      <c r="L165" s="152"/>
      <c r="M165" s="152"/>
      <c r="N165" s="152"/>
      <c r="O165" s="152"/>
      <c r="P165" s="152"/>
      <c r="Q165" s="152"/>
      <c r="R165" s="152"/>
      <c r="S165" s="152"/>
      <c r="T165" s="152"/>
      <c r="U165" s="152"/>
      <c r="V165" s="152"/>
      <c r="W165" s="152"/>
      <c r="X165" s="152"/>
      <c r="Y165" s="152"/>
      <c r="Z165" s="152"/>
      <c r="AA165" s="152"/>
      <c r="AB165" s="152"/>
      <c r="AC165" s="152"/>
      <c r="AD165" s="152"/>
    </row>
    <row r="166" spans="1:30" ht="15.75" customHeight="1" x14ac:dyDescent="0.25">
      <c r="A166" s="152"/>
      <c r="B166" s="152"/>
      <c r="C166" s="152"/>
      <c r="D166" s="152"/>
      <c r="E166" s="152"/>
      <c r="F166" s="152"/>
      <c r="G166" s="153"/>
      <c r="H166" s="152"/>
      <c r="I166" s="152"/>
      <c r="J166" s="152"/>
      <c r="K166" s="152"/>
      <c r="L166" s="152"/>
      <c r="M166" s="152"/>
      <c r="N166" s="152"/>
      <c r="O166" s="152"/>
      <c r="P166" s="152"/>
      <c r="Q166" s="152"/>
      <c r="R166" s="152"/>
      <c r="S166" s="152"/>
      <c r="T166" s="152"/>
      <c r="U166" s="152"/>
      <c r="V166" s="152"/>
      <c r="W166" s="152"/>
      <c r="X166" s="152"/>
      <c r="Y166" s="152"/>
      <c r="Z166" s="152"/>
      <c r="AA166" s="152"/>
      <c r="AB166" s="152"/>
      <c r="AC166" s="152"/>
      <c r="AD166" s="152"/>
    </row>
    <row r="167" spans="1:30" ht="15.75" customHeight="1" x14ac:dyDescent="0.25">
      <c r="A167" s="152"/>
      <c r="B167" s="152"/>
      <c r="C167" s="152"/>
      <c r="D167" s="152"/>
      <c r="E167" s="152"/>
      <c r="F167" s="152"/>
      <c r="G167" s="153"/>
      <c r="H167" s="152"/>
      <c r="I167" s="152"/>
      <c r="J167" s="152"/>
      <c r="K167" s="152"/>
      <c r="L167" s="152"/>
      <c r="M167" s="152"/>
      <c r="N167" s="152"/>
      <c r="O167" s="152"/>
      <c r="P167" s="152"/>
      <c r="Q167" s="152"/>
      <c r="R167" s="152"/>
      <c r="S167" s="152"/>
      <c r="T167" s="152"/>
      <c r="U167" s="152"/>
      <c r="V167" s="152"/>
      <c r="W167" s="152"/>
      <c r="X167" s="152"/>
      <c r="Y167" s="152"/>
      <c r="Z167" s="152"/>
      <c r="AA167" s="152"/>
      <c r="AB167" s="152"/>
      <c r="AC167" s="152"/>
      <c r="AD167" s="152"/>
    </row>
    <row r="168" spans="1:30" ht="15.75" customHeight="1" x14ac:dyDescent="0.25">
      <c r="A168" s="152"/>
      <c r="B168" s="152"/>
      <c r="C168" s="152"/>
      <c r="D168" s="152"/>
      <c r="E168" s="152"/>
      <c r="F168" s="152"/>
      <c r="G168" s="153"/>
      <c r="H168" s="152"/>
      <c r="I168" s="152"/>
      <c r="J168" s="152"/>
      <c r="K168" s="152"/>
      <c r="L168" s="152"/>
      <c r="M168" s="152"/>
      <c r="N168" s="152"/>
      <c r="O168" s="152"/>
      <c r="P168" s="152"/>
      <c r="Q168" s="152"/>
      <c r="R168" s="152"/>
      <c r="S168" s="152"/>
      <c r="T168" s="152"/>
      <c r="U168" s="152"/>
      <c r="V168" s="152"/>
      <c r="W168" s="152"/>
      <c r="X168" s="152"/>
      <c r="Y168" s="152"/>
      <c r="Z168" s="152"/>
      <c r="AA168" s="152"/>
      <c r="AB168" s="152"/>
      <c r="AC168" s="152"/>
      <c r="AD168" s="152"/>
    </row>
    <row r="169" spans="1:30" ht="15.75" customHeight="1" x14ac:dyDescent="0.25">
      <c r="A169" s="152"/>
      <c r="B169" s="152"/>
      <c r="C169" s="152"/>
      <c r="D169" s="152"/>
      <c r="E169" s="152"/>
      <c r="F169" s="152"/>
      <c r="G169" s="153"/>
      <c r="H169" s="152"/>
      <c r="I169" s="152"/>
      <c r="J169" s="152"/>
      <c r="K169" s="152"/>
      <c r="L169" s="152"/>
      <c r="M169" s="152"/>
      <c r="N169" s="152"/>
      <c r="O169" s="152"/>
      <c r="P169" s="152"/>
      <c r="Q169" s="152"/>
      <c r="R169" s="152"/>
      <c r="S169" s="152"/>
      <c r="T169" s="152"/>
      <c r="U169" s="152"/>
      <c r="V169" s="152"/>
      <c r="W169" s="152"/>
      <c r="X169" s="152"/>
      <c r="Y169" s="152"/>
      <c r="Z169" s="152"/>
      <c r="AA169" s="152"/>
      <c r="AB169" s="152"/>
      <c r="AC169" s="152"/>
      <c r="AD169" s="152"/>
    </row>
    <row r="170" spans="1:30" ht="15.75" customHeight="1" x14ac:dyDescent="0.25">
      <c r="A170" s="152"/>
      <c r="B170" s="152"/>
      <c r="C170" s="152"/>
      <c r="D170" s="152"/>
      <c r="E170" s="152"/>
      <c r="F170" s="152"/>
      <c r="G170" s="153"/>
      <c r="H170" s="152"/>
      <c r="I170" s="152"/>
      <c r="J170" s="152"/>
      <c r="K170" s="152"/>
      <c r="L170" s="152"/>
      <c r="M170" s="152"/>
      <c r="N170" s="152"/>
      <c r="O170" s="152"/>
      <c r="P170" s="152"/>
      <c r="Q170" s="152"/>
      <c r="R170" s="152"/>
      <c r="S170" s="152"/>
      <c r="T170" s="152"/>
      <c r="U170" s="152"/>
      <c r="V170" s="152"/>
      <c r="W170" s="152"/>
      <c r="X170" s="152"/>
      <c r="Y170" s="152"/>
      <c r="Z170" s="152"/>
      <c r="AA170" s="152"/>
      <c r="AB170" s="152"/>
      <c r="AC170" s="152"/>
      <c r="AD170" s="152"/>
    </row>
    <row r="171" spans="1:30" ht="15.75" customHeight="1" x14ac:dyDescent="0.25">
      <c r="A171" s="152"/>
      <c r="B171" s="152"/>
      <c r="C171" s="152"/>
      <c r="D171" s="152"/>
      <c r="E171" s="152"/>
      <c r="F171" s="152"/>
      <c r="G171" s="153"/>
      <c r="H171" s="152"/>
      <c r="I171" s="152"/>
      <c r="J171" s="152"/>
      <c r="K171" s="152"/>
      <c r="L171" s="152"/>
      <c r="M171" s="152"/>
      <c r="N171" s="152"/>
      <c r="O171" s="152"/>
      <c r="P171" s="152"/>
      <c r="Q171" s="152"/>
      <c r="R171" s="152"/>
      <c r="S171" s="152"/>
      <c r="T171" s="152"/>
      <c r="U171" s="152"/>
      <c r="V171" s="152"/>
      <c r="W171" s="152"/>
      <c r="X171" s="152"/>
      <c r="Y171" s="152"/>
      <c r="Z171" s="152"/>
      <c r="AA171" s="152"/>
      <c r="AB171" s="152"/>
      <c r="AC171" s="152"/>
      <c r="AD171" s="152"/>
    </row>
    <row r="172" spans="1:30" ht="15.75" customHeight="1" x14ac:dyDescent="0.25">
      <c r="A172" s="152"/>
      <c r="B172" s="152"/>
      <c r="C172" s="152"/>
      <c r="D172" s="152"/>
      <c r="E172" s="152"/>
      <c r="F172" s="152"/>
      <c r="G172" s="153"/>
      <c r="H172" s="152"/>
      <c r="I172" s="152"/>
      <c r="J172" s="152"/>
      <c r="K172" s="152"/>
      <c r="L172" s="152"/>
      <c r="M172" s="152"/>
      <c r="N172" s="152"/>
      <c r="O172" s="152"/>
      <c r="P172" s="152"/>
      <c r="Q172" s="152"/>
      <c r="R172" s="152"/>
      <c r="S172" s="152"/>
      <c r="T172" s="152"/>
      <c r="U172" s="152"/>
      <c r="V172" s="152"/>
      <c r="W172" s="152"/>
      <c r="X172" s="152"/>
      <c r="Y172" s="152"/>
      <c r="Z172" s="152"/>
      <c r="AA172" s="152"/>
      <c r="AB172" s="152"/>
      <c r="AC172" s="152"/>
      <c r="AD172" s="152"/>
    </row>
    <row r="173" spans="1:30" ht="15.75" customHeight="1" x14ac:dyDescent="0.25">
      <c r="A173" s="152"/>
      <c r="B173" s="152"/>
      <c r="C173" s="152"/>
      <c r="D173" s="152"/>
      <c r="E173" s="152"/>
      <c r="F173" s="152"/>
      <c r="G173" s="153"/>
      <c r="H173" s="152"/>
      <c r="I173" s="152"/>
      <c r="J173" s="152"/>
      <c r="K173" s="152"/>
      <c r="L173" s="152"/>
      <c r="M173" s="152"/>
      <c r="N173" s="152"/>
      <c r="O173" s="152"/>
      <c r="P173" s="152"/>
      <c r="Q173" s="152"/>
      <c r="R173" s="152"/>
      <c r="S173" s="152"/>
      <c r="T173" s="152"/>
      <c r="U173" s="152"/>
      <c r="V173" s="152"/>
      <c r="W173" s="152"/>
      <c r="X173" s="152"/>
      <c r="Y173" s="152"/>
      <c r="Z173" s="152"/>
      <c r="AA173" s="152"/>
      <c r="AB173" s="152"/>
      <c r="AC173" s="152"/>
      <c r="AD173" s="152"/>
    </row>
    <row r="174" spans="1:30" ht="15.75" customHeight="1" x14ac:dyDescent="0.25">
      <c r="A174" s="152"/>
      <c r="B174" s="152"/>
      <c r="C174" s="152"/>
      <c r="D174" s="152"/>
      <c r="E174" s="152"/>
      <c r="F174" s="152"/>
      <c r="G174" s="153"/>
      <c r="H174" s="152"/>
      <c r="I174" s="152"/>
      <c r="J174" s="152"/>
      <c r="K174" s="152"/>
      <c r="L174" s="152"/>
      <c r="M174" s="152"/>
      <c r="N174" s="152"/>
      <c r="O174" s="152"/>
      <c r="P174" s="152"/>
      <c r="Q174" s="152"/>
      <c r="R174" s="152"/>
      <c r="S174" s="152"/>
      <c r="T174" s="152"/>
      <c r="U174" s="152"/>
      <c r="V174" s="152"/>
      <c r="W174" s="152"/>
      <c r="X174" s="152"/>
      <c r="Y174" s="152"/>
      <c r="Z174" s="152"/>
      <c r="AA174" s="152"/>
      <c r="AB174" s="152"/>
      <c r="AC174" s="152"/>
      <c r="AD174" s="152"/>
    </row>
    <row r="175" spans="1:30" ht="15.75" customHeight="1" x14ac:dyDescent="0.25">
      <c r="A175" s="152"/>
      <c r="B175" s="152"/>
      <c r="C175" s="152"/>
      <c r="D175" s="152"/>
      <c r="E175" s="152"/>
      <c r="F175" s="152"/>
      <c r="G175" s="153"/>
      <c r="H175" s="152"/>
      <c r="I175" s="152"/>
      <c r="J175" s="152"/>
      <c r="K175" s="152"/>
      <c r="L175" s="152"/>
      <c r="M175" s="152"/>
      <c r="N175" s="152"/>
      <c r="O175" s="152"/>
      <c r="P175" s="152"/>
      <c r="Q175" s="152"/>
      <c r="R175" s="152"/>
      <c r="S175" s="152"/>
      <c r="T175" s="152"/>
      <c r="U175" s="152"/>
      <c r="V175" s="152"/>
      <c r="W175" s="152"/>
      <c r="X175" s="152"/>
      <c r="Y175" s="152"/>
      <c r="Z175" s="152"/>
      <c r="AA175" s="152"/>
      <c r="AB175" s="152"/>
      <c r="AC175" s="152"/>
      <c r="AD175" s="152"/>
    </row>
    <row r="176" spans="1:30" ht="15.75" customHeight="1" x14ac:dyDescent="0.25">
      <c r="A176" s="152"/>
      <c r="B176" s="152"/>
      <c r="C176" s="152"/>
      <c r="D176" s="152"/>
      <c r="E176" s="152"/>
      <c r="F176" s="152"/>
      <c r="G176" s="153"/>
      <c r="H176" s="152"/>
      <c r="I176" s="152"/>
      <c r="J176" s="152"/>
      <c r="K176" s="152"/>
      <c r="L176" s="152"/>
      <c r="M176" s="152"/>
      <c r="N176" s="152"/>
      <c r="O176" s="152"/>
      <c r="P176" s="152"/>
      <c r="Q176" s="152"/>
      <c r="R176" s="152"/>
      <c r="S176" s="152"/>
      <c r="T176" s="152"/>
      <c r="U176" s="152"/>
      <c r="V176" s="152"/>
      <c r="W176" s="152"/>
      <c r="X176" s="152"/>
      <c r="Y176" s="152"/>
      <c r="Z176" s="152"/>
      <c r="AA176" s="152"/>
      <c r="AB176" s="152"/>
      <c r="AC176" s="152"/>
      <c r="AD176" s="152"/>
    </row>
    <row r="177" spans="1:30" ht="15.75" customHeight="1" x14ac:dyDescent="0.25">
      <c r="A177" s="152"/>
      <c r="B177" s="152"/>
      <c r="C177" s="152"/>
      <c r="D177" s="152"/>
      <c r="E177" s="152"/>
      <c r="F177" s="152"/>
      <c r="G177" s="153"/>
      <c r="H177" s="152"/>
      <c r="I177" s="152"/>
      <c r="J177" s="152"/>
      <c r="K177" s="152"/>
      <c r="L177" s="152"/>
      <c r="M177" s="152"/>
      <c r="N177" s="152"/>
      <c r="O177" s="152"/>
      <c r="P177" s="152"/>
      <c r="Q177" s="152"/>
      <c r="R177" s="152"/>
      <c r="S177" s="152"/>
      <c r="T177" s="152"/>
      <c r="U177" s="152"/>
      <c r="V177" s="152"/>
      <c r="W177" s="152"/>
      <c r="X177" s="152"/>
      <c r="Y177" s="152"/>
      <c r="Z177" s="152"/>
      <c r="AA177" s="152"/>
      <c r="AB177" s="152"/>
      <c r="AC177" s="152"/>
      <c r="AD177" s="152"/>
    </row>
    <row r="178" spans="1:30" ht="15.75" customHeight="1" x14ac:dyDescent="0.25">
      <c r="A178" s="152"/>
      <c r="B178" s="152"/>
      <c r="C178" s="152"/>
      <c r="D178" s="152"/>
      <c r="E178" s="152"/>
      <c r="F178" s="152"/>
      <c r="G178" s="153"/>
      <c r="H178" s="152"/>
      <c r="I178" s="152"/>
      <c r="J178" s="152"/>
      <c r="K178" s="152"/>
      <c r="L178" s="152"/>
      <c r="M178" s="152"/>
      <c r="N178" s="152"/>
      <c r="O178" s="152"/>
      <c r="P178" s="152"/>
      <c r="Q178" s="152"/>
      <c r="R178" s="152"/>
      <c r="S178" s="152"/>
      <c r="T178" s="152"/>
      <c r="U178" s="152"/>
      <c r="V178" s="152"/>
      <c r="W178" s="152"/>
      <c r="X178" s="152"/>
      <c r="Y178" s="152"/>
      <c r="Z178" s="152"/>
      <c r="AA178" s="152"/>
      <c r="AB178" s="152"/>
      <c r="AC178" s="152"/>
      <c r="AD178" s="152"/>
    </row>
    <row r="179" spans="1:30" ht="15.75" customHeight="1" x14ac:dyDescent="0.25">
      <c r="A179" s="152"/>
      <c r="B179" s="152"/>
      <c r="C179" s="152"/>
      <c r="D179" s="152"/>
      <c r="E179" s="152"/>
      <c r="F179" s="152"/>
      <c r="G179" s="153"/>
      <c r="H179" s="152"/>
      <c r="I179" s="152"/>
      <c r="J179" s="152"/>
      <c r="K179" s="152"/>
      <c r="L179" s="152"/>
      <c r="M179" s="152"/>
      <c r="N179" s="152"/>
      <c r="O179" s="152"/>
      <c r="P179" s="152"/>
      <c r="Q179" s="152"/>
      <c r="R179" s="152"/>
      <c r="S179" s="152"/>
      <c r="T179" s="152"/>
      <c r="U179" s="152"/>
      <c r="V179" s="152"/>
      <c r="W179" s="152"/>
      <c r="X179" s="152"/>
      <c r="Y179" s="152"/>
      <c r="Z179" s="152"/>
      <c r="AA179" s="152"/>
      <c r="AB179" s="152"/>
      <c r="AC179" s="152"/>
      <c r="AD179" s="152"/>
    </row>
    <row r="180" spans="1:30" ht="15.75" customHeight="1" x14ac:dyDescent="0.25">
      <c r="A180" s="152"/>
      <c r="B180" s="152"/>
      <c r="C180" s="152"/>
      <c r="D180" s="152"/>
      <c r="E180" s="152"/>
      <c r="F180" s="152"/>
      <c r="G180" s="153"/>
      <c r="H180" s="152"/>
      <c r="I180" s="152"/>
      <c r="J180" s="152"/>
      <c r="K180" s="152"/>
      <c r="L180" s="152"/>
      <c r="M180" s="152"/>
      <c r="N180" s="152"/>
      <c r="O180" s="152"/>
      <c r="P180" s="152"/>
      <c r="Q180" s="152"/>
      <c r="R180" s="152"/>
      <c r="S180" s="152"/>
      <c r="T180" s="152"/>
      <c r="U180" s="152"/>
      <c r="V180" s="152"/>
      <c r="W180" s="152"/>
      <c r="X180" s="152"/>
      <c r="Y180" s="152"/>
      <c r="Z180" s="152"/>
      <c r="AA180" s="152"/>
      <c r="AB180" s="152"/>
      <c r="AC180" s="152"/>
      <c r="AD180" s="152"/>
    </row>
    <row r="181" spans="1:30" ht="15.75" customHeight="1" x14ac:dyDescent="0.25">
      <c r="A181" s="152"/>
      <c r="B181" s="152"/>
      <c r="C181" s="152"/>
      <c r="D181" s="152"/>
      <c r="E181" s="152"/>
      <c r="F181" s="152"/>
      <c r="G181" s="153"/>
      <c r="H181" s="152"/>
      <c r="I181" s="152"/>
      <c r="J181" s="152"/>
      <c r="K181" s="152"/>
      <c r="L181" s="152"/>
      <c r="M181" s="152"/>
      <c r="N181" s="152"/>
      <c r="O181" s="152"/>
      <c r="P181" s="152"/>
      <c r="Q181" s="152"/>
      <c r="R181" s="152"/>
      <c r="S181" s="152"/>
      <c r="T181" s="152"/>
      <c r="U181" s="152"/>
      <c r="V181" s="152"/>
      <c r="W181" s="152"/>
      <c r="X181" s="152"/>
      <c r="Y181" s="152"/>
      <c r="Z181" s="152"/>
      <c r="AA181" s="152"/>
      <c r="AB181" s="152"/>
      <c r="AC181" s="152"/>
      <c r="AD181" s="152"/>
    </row>
    <row r="182" spans="1:30" ht="15.75" customHeight="1" x14ac:dyDescent="0.25">
      <c r="A182" s="152"/>
      <c r="B182" s="152"/>
      <c r="C182" s="152"/>
      <c r="D182" s="152"/>
      <c r="E182" s="152"/>
      <c r="F182" s="152"/>
      <c r="G182" s="153"/>
      <c r="H182" s="152"/>
      <c r="I182" s="152"/>
      <c r="J182" s="152"/>
      <c r="K182" s="152"/>
      <c r="L182" s="152"/>
      <c r="M182" s="152"/>
      <c r="N182" s="152"/>
      <c r="O182" s="152"/>
      <c r="P182" s="152"/>
      <c r="Q182" s="152"/>
      <c r="R182" s="152"/>
      <c r="S182" s="152"/>
      <c r="T182" s="152"/>
      <c r="U182" s="152"/>
      <c r="V182" s="152"/>
      <c r="W182" s="152"/>
      <c r="X182" s="152"/>
      <c r="Y182" s="152"/>
      <c r="Z182" s="152"/>
      <c r="AA182" s="152"/>
      <c r="AB182" s="152"/>
      <c r="AC182" s="152"/>
      <c r="AD182" s="152"/>
    </row>
    <row r="183" spans="1:30" ht="15.75" customHeight="1" x14ac:dyDescent="0.25">
      <c r="A183" s="152"/>
      <c r="B183" s="152"/>
      <c r="C183" s="152"/>
      <c r="D183" s="152"/>
      <c r="E183" s="152"/>
      <c r="F183" s="152"/>
      <c r="G183" s="153"/>
      <c r="H183" s="152"/>
      <c r="I183" s="152"/>
      <c r="J183" s="152"/>
      <c r="K183" s="152"/>
      <c r="L183" s="152"/>
      <c r="M183" s="152"/>
      <c r="N183" s="152"/>
      <c r="O183" s="152"/>
      <c r="P183" s="152"/>
      <c r="Q183" s="152"/>
      <c r="R183" s="152"/>
      <c r="S183" s="152"/>
      <c r="T183" s="152"/>
      <c r="U183" s="152"/>
      <c r="V183" s="152"/>
      <c r="W183" s="152"/>
      <c r="X183" s="152"/>
      <c r="Y183" s="152"/>
      <c r="Z183" s="152"/>
      <c r="AA183" s="152"/>
      <c r="AB183" s="152"/>
      <c r="AC183" s="152"/>
      <c r="AD183" s="152"/>
    </row>
    <row r="184" spans="1:30" ht="15.75" customHeight="1" x14ac:dyDescent="0.25">
      <c r="A184" s="152"/>
      <c r="B184" s="152"/>
      <c r="C184" s="152"/>
      <c r="D184" s="152"/>
      <c r="E184" s="152"/>
      <c r="F184" s="152"/>
      <c r="G184" s="153"/>
      <c r="H184" s="152"/>
      <c r="I184" s="152"/>
      <c r="J184" s="152"/>
      <c r="K184" s="152"/>
      <c r="L184" s="152"/>
      <c r="M184" s="152"/>
      <c r="N184" s="152"/>
      <c r="O184" s="152"/>
      <c r="P184" s="152"/>
      <c r="Q184" s="152"/>
      <c r="R184" s="152"/>
      <c r="S184" s="152"/>
      <c r="T184" s="152"/>
      <c r="U184" s="152"/>
      <c r="V184" s="152"/>
      <c r="W184" s="152"/>
      <c r="X184" s="152"/>
      <c r="Y184" s="152"/>
      <c r="Z184" s="152"/>
      <c r="AA184" s="152"/>
      <c r="AB184" s="152"/>
      <c r="AC184" s="152"/>
      <c r="AD184" s="152"/>
    </row>
    <row r="185" spans="1:30" ht="15.75" customHeight="1" x14ac:dyDescent="0.25">
      <c r="A185" s="152"/>
      <c r="B185" s="152"/>
      <c r="C185" s="152"/>
      <c r="D185" s="152"/>
      <c r="E185" s="152"/>
      <c r="F185" s="152"/>
      <c r="G185" s="153"/>
      <c r="H185" s="152"/>
      <c r="I185" s="152"/>
      <c r="J185" s="152"/>
      <c r="K185" s="152"/>
      <c r="L185" s="152"/>
      <c r="M185" s="152"/>
      <c r="N185" s="152"/>
      <c r="O185" s="152"/>
      <c r="P185" s="152"/>
      <c r="Q185" s="152"/>
      <c r="R185" s="152"/>
      <c r="S185" s="152"/>
      <c r="T185" s="152"/>
      <c r="U185" s="152"/>
      <c r="V185" s="152"/>
      <c r="W185" s="152"/>
      <c r="X185" s="152"/>
      <c r="Y185" s="152"/>
      <c r="Z185" s="152"/>
      <c r="AA185" s="152"/>
      <c r="AB185" s="152"/>
      <c r="AC185" s="152"/>
      <c r="AD185" s="152"/>
    </row>
    <row r="186" spans="1:30" ht="15.75" customHeight="1" x14ac:dyDescent="0.25">
      <c r="A186" s="152"/>
      <c r="B186" s="152"/>
      <c r="C186" s="152"/>
      <c r="D186" s="152"/>
      <c r="E186" s="152"/>
      <c r="F186" s="152"/>
      <c r="G186" s="153"/>
      <c r="H186" s="152"/>
      <c r="I186" s="152"/>
      <c r="J186" s="152"/>
      <c r="K186" s="152"/>
      <c r="L186" s="152"/>
      <c r="M186" s="152"/>
      <c r="N186" s="152"/>
      <c r="O186" s="152"/>
      <c r="P186" s="152"/>
      <c r="Q186" s="152"/>
      <c r="R186" s="152"/>
      <c r="S186" s="152"/>
      <c r="T186" s="152"/>
      <c r="U186" s="152"/>
      <c r="V186" s="152"/>
      <c r="W186" s="152"/>
      <c r="X186" s="152"/>
      <c r="Y186" s="152"/>
      <c r="Z186" s="152"/>
      <c r="AA186" s="152"/>
      <c r="AB186" s="152"/>
      <c r="AC186" s="152"/>
      <c r="AD186" s="152"/>
    </row>
    <row r="187" spans="1:30" ht="15.75" customHeight="1" x14ac:dyDescent="0.25">
      <c r="A187" s="152"/>
      <c r="B187" s="152"/>
      <c r="C187" s="152"/>
      <c r="D187" s="152"/>
      <c r="E187" s="152"/>
      <c r="F187" s="152"/>
      <c r="G187" s="153"/>
      <c r="H187" s="152"/>
      <c r="I187" s="152"/>
      <c r="J187" s="152"/>
      <c r="K187" s="152"/>
      <c r="L187" s="152"/>
      <c r="M187" s="152"/>
      <c r="N187" s="152"/>
      <c r="O187" s="152"/>
      <c r="P187" s="152"/>
      <c r="Q187" s="152"/>
      <c r="R187" s="152"/>
      <c r="S187" s="152"/>
      <c r="T187" s="152"/>
      <c r="U187" s="152"/>
      <c r="V187" s="152"/>
      <c r="W187" s="152"/>
      <c r="X187" s="152"/>
      <c r="Y187" s="152"/>
      <c r="Z187" s="152"/>
      <c r="AA187" s="152"/>
      <c r="AB187" s="152"/>
      <c r="AC187" s="152"/>
      <c r="AD187" s="152"/>
    </row>
    <row r="188" spans="1:30" ht="15.75" customHeight="1" x14ac:dyDescent="0.25">
      <c r="A188" s="152"/>
      <c r="B188" s="152"/>
      <c r="C188" s="152"/>
      <c r="D188" s="152"/>
      <c r="E188" s="152"/>
      <c r="F188" s="152"/>
      <c r="G188" s="153"/>
      <c r="H188" s="152"/>
      <c r="I188" s="152"/>
      <c r="J188" s="152"/>
      <c r="K188" s="152"/>
      <c r="L188" s="152"/>
      <c r="M188" s="152"/>
      <c r="N188" s="152"/>
      <c r="O188" s="152"/>
      <c r="P188" s="152"/>
      <c r="Q188" s="152"/>
      <c r="R188" s="152"/>
      <c r="S188" s="152"/>
      <c r="T188" s="152"/>
      <c r="U188" s="152"/>
      <c r="V188" s="152"/>
      <c r="W188" s="152"/>
      <c r="X188" s="152"/>
      <c r="Y188" s="152"/>
      <c r="Z188" s="152"/>
      <c r="AA188" s="152"/>
      <c r="AB188" s="152"/>
      <c r="AC188" s="152"/>
      <c r="AD188" s="152"/>
    </row>
    <row r="189" spans="1:30" ht="15.75" customHeight="1" x14ac:dyDescent="0.25">
      <c r="A189" s="152"/>
      <c r="B189" s="152"/>
      <c r="C189" s="152"/>
      <c r="D189" s="152"/>
      <c r="E189" s="152"/>
      <c r="F189" s="152"/>
      <c r="G189" s="153"/>
      <c r="H189" s="152"/>
      <c r="I189" s="152"/>
      <c r="J189" s="152"/>
      <c r="K189" s="152"/>
      <c r="L189" s="152"/>
      <c r="M189" s="152"/>
      <c r="N189" s="152"/>
      <c r="O189" s="152"/>
      <c r="P189" s="152"/>
      <c r="Q189" s="152"/>
      <c r="R189" s="152"/>
      <c r="S189" s="152"/>
      <c r="T189" s="152"/>
      <c r="U189" s="152"/>
      <c r="V189" s="152"/>
      <c r="W189" s="152"/>
      <c r="X189" s="152"/>
      <c r="Y189" s="152"/>
      <c r="Z189" s="152"/>
      <c r="AA189" s="152"/>
      <c r="AB189" s="152"/>
      <c r="AC189" s="152"/>
      <c r="AD189" s="152"/>
    </row>
    <row r="190" spans="1:30" ht="15.75" customHeight="1" x14ac:dyDescent="0.25">
      <c r="A190" s="152"/>
      <c r="B190" s="152"/>
      <c r="C190" s="152"/>
      <c r="D190" s="152"/>
      <c r="E190" s="152"/>
      <c r="F190" s="152"/>
      <c r="G190" s="153"/>
      <c r="H190" s="152"/>
      <c r="I190" s="152"/>
      <c r="J190" s="152"/>
      <c r="K190" s="152"/>
      <c r="L190" s="152"/>
      <c r="M190" s="152"/>
      <c r="N190" s="152"/>
      <c r="O190" s="152"/>
      <c r="P190" s="152"/>
      <c r="Q190" s="152"/>
      <c r="R190" s="152"/>
      <c r="S190" s="152"/>
      <c r="T190" s="152"/>
      <c r="U190" s="152"/>
      <c r="V190" s="152"/>
      <c r="W190" s="152"/>
      <c r="X190" s="152"/>
      <c r="Y190" s="152"/>
      <c r="Z190" s="152"/>
      <c r="AA190" s="152"/>
      <c r="AB190" s="152"/>
      <c r="AC190" s="152"/>
      <c r="AD190" s="152"/>
    </row>
    <row r="191" spans="1:30" ht="15.75" customHeight="1" x14ac:dyDescent="0.25">
      <c r="A191" s="152"/>
      <c r="B191" s="152"/>
      <c r="C191" s="152"/>
      <c r="D191" s="152"/>
      <c r="E191" s="152"/>
      <c r="F191" s="152"/>
      <c r="G191" s="153"/>
      <c r="H191" s="152"/>
      <c r="I191" s="152"/>
      <c r="J191" s="152"/>
      <c r="K191" s="152"/>
      <c r="L191" s="152"/>
      <c r="M191" s="152"/>
      <c r="N191" s="152"/>
      <c r="O191" s="152"/>
      <c r="P191" s="152"/>
      <c r="Q191" s="152"/>
      <c r="R191" s="152"/>
      <c r="S191" s="152"/>
      <c r="T191" s="152"/>
      <c r="U191" s="152"/>
      <c r="V191" s="152"/>
      <c r="W191" s="152"/>
      <c r="X191" s="152"/>
      <c r="Y191" s="152"/>
      <c r="Z191" s="152"/>
      <c r="AA191" s="152"/>
      <c r="AB191" s="152"/>
      <c r="AC191" s="152"/>
      <c r="AD191" s="152"/>
    </row>
    <row r="192" spans="1:30" ht="15.75" customHeight="1" x14ac:dyDescent="0.25">
      <c r="A192" s="152"/>
      <c r="B192" s="152"/>
      <c r="C192" s="152"/>
      <c r="D192" s="152"/>
      <c r="E192" s="152"/>
      <c r="F192" s="152"/>
      <c r="G192" s="153"/>
      <c r="H192" s="152"/>
      <c r="I192" s="152"/>
      <c r="J192" s="152"/>
      <c r="K192" s="152"/>
      <c r="L192" s="152"/>
      <c r="M192" s="152"/>
      <c r="N192" s="152"/>
      <c r="O192" s="152"/>
      <c r="P192" s="152"/>
      <c r="Q192" s="152"/>
      <c r="R192" s="152"/>
      <c r="S192" s="152"/>
      <c r="T192" s="152"/>
      <c r="U192" s="152"/>
      <c r="V192" s="152"/>
      <c r="W192" s="152"/>
      <c r="X192" s="152"/>
      <c r="Y192" s="152"/>
      <c r="Z192" s="152"/>
      <c r="AA192" s="152"/>
      <c r="AB192" s="152"/>
      <c r="AC192" s="152"/>
      <c r="AD192" s="152"/>
    </row>
    <row r="193" spans="1:30" ht="15.75" customHeight="1" x14ac:dyDescent="0.25">
      <c r="A193" s="152"/>
      <c r="B193" s="152"/>
      <c r="C193" s="152"/>
      <c r="D193" s="152"/>
      <c r="E193" s="152"/>
      <c r="F193" s="152"/>
      <c r="G193" s="153"/>
      <c r="H193" s="152"/>
      <c r="I193" s="152"/>
      <c r="J193" s="152"/>
      <c r="K193" s="152"/>
      <c r="L193" s="152"/>
      <c r="M193" s="152"/>
      <c r="N193" s="152"/>
      <c r="O193" s="152"/>
      <c r="P193" s="152"/>
      <c r="Q193" s="152"/>
      <c r="R193" s="152"/>
      <c r="S193" s="152"/>
      <c r="T193" s="152"/>
      <c r="U193" s="152"/>
      <c r="V193" s="152"/>
      <c r="W193" s="152"/>
      <c r="X193" s="152"/>
      <c r="Y193" s="152"/>
      <c r="Z193" s="152"/>
      <c r="AA193" s="152"/>
      <c r="AB193" s="152"/>
      <c r="AC193" s="152"/>
      <c r="AD193" s="152"/>
    </row>
    <row r="194" spans="1:30" ht="15.75" customHeight="1" x14ac:dyDescent="0.25">
      <c r="A194" s="152"/>
      <c r="B194" s="152"/>
      <c r="C194" s="152"/>
      <c r="D194" s="152"/>
      <c r="E194" s="152"/>
      <c r="F194" s="152"/>
      <c r="G194" s="153"/>
      <c r="H194" s="152"/>
      <c r="I194" s="152"/>
      <c r="J194" s="152"/>
      <c r="K194" s="152"/>
      <c r="L194" s="152"/>
      <c r="M194" s="152"/>
      <c r="N194" s="152"/>
      <c r="O194" s="152"/>
      <c r="P194" s="152"/>
      <c r="Q194" s="152"/>
      <c r="R194" s="152"/>
      <c r="S194" s="152"/>
      <c r="T194" s="152"/>
      <c r="U194" s="152"/>
      <c r="V194" s="152"/>
      <c r="W194" s="152"/>
      <c r="X194" s="152"/>
      <c r="Y194" s="152"/>
      <c r="Z194" s="152"/>
      <c r="AA194" s="152"/>
      <c r="AB194" s="152"/>
      <c r="AC194" s="152"/>
      <c r="AD194" s="152"/>
    </row>
    <row r="195" spans="1:30" ht="15.75" customHeight="1" x14ac:dyDescent="0.25">
      <c r="A195" s="152"/>
      <c r="B195" s="152"/>
      <c r="C195" s="152"/>
      <c r="D195" s="152"/>
      <c r="E195" s="152"/>
      <c r="F195" s="152"/>
      <c r="G195" s="153"/>
      <c r="H195" s="152"/>
      <c r="I195" s="152"/>
      <c r="J195" s="152"/>
      <c r="K195" s="152"/>
      <c r="L195" s="152"/>
      <c r="M195" s="152"/>
      <c r="N195" s="152"/>
      <c r="O195" s="152"/>
      <c r="P195" s="152"/>
      <c r="Q195" s="152"/>
      <c r="R195" s="152"/>
      <c r="S195" s="152"/>
      <c r="T195" s="152"/>
      <c r="U195" s="152"/>
      <c r="V195" s="152"/>
      <c r="W195" s="152"/>
      <c r="X195" s="152"/>
      <c r="Y195" s="152"/>
      <c r="Z195" s="152"/>
      <c r="AA195" s="152"/>
      <c r="AB195" s="152"/>
      <c r="AC195" s="152"/>
      <c r="AD195" s="152"/>
    </row>
    <row r="196" spans="1:30" ht="15.75" customHeight="1" x14ac:dyDescent="0.25">
      <c r="A196" s="152"/>
      <c r="B196" s="152"/>
      <c r="C196" s="152"/>
      <c r="D196" s="152"/>
      <c r="E196" s="152"/>
      <c r="F196" s="152"/>
      <c r="G196" s="153"/>
      <c r="H196" s="152"/>
      <c r="I196" s="152"/>
      <c r="J196" s="152"/>
      <c r="K196" s="152"/>
      <c r="L196" s="152"/>
      <c r="M196" s="152"/>
      <c r="N196" s="152"/>
      <c r="O196" s="152"/>
      <c r="P196" s="152"/>
      <c r="Q196" s="152"/>
      <c r="R196" s="152"/>
      <c r="S196" s="152"/>
      <c r="T196" s="152"/>
      <c r="U196" s="152"/>
      <c r="V196" s="152"/>
      <c r="W196" s="152"/>
      <c r="X196" s="152"/>
      <c r="Y196" s="152"/>
      <c r="Z196" s="152"/>
      <c r="AA196" s="152"/>
      <c r="AB196" s="152"/>
      <c r="AC196" s="152"/>
      <c r="AD196" s="152"/>
    </row>
    <row r="197" spans="1:30" ht="15.75" customHeight="1" x14ac:dyDescent="0.25">
      <c r="A197" s="152"/>
      <c r="B197" s="152"/>
      <c r="C197" s="152"/>
      <c r="D197" s="152"/>
      <c r="E197" s="152"/>
      <c r="F197" s="152"/>
      <c r="G197" s="153"/>
      <c r="H197" s="152"/>
      <c r="I197" s="152"/>
      <c r="J197" s="152"/>
      <c r="K197" s="152"/>
      <c r="L197" s="152"/>
      <c r="M197" s="152"/>
      <c r="N197" s="152"/>
      <c r="O197" s="152"/>
      <c r="P197" s="152"/>
      <c r="Q197" s="152"/>
      <c r="R197" s="152"/>
      <c r="S197" s="152"/>
      <c r="T197" s="152"/>
      <c r="U197" s="152"/>
      <c r="V197" s="152"/>
      <c r="W197" s="152"/>
      <c r="X197" s="152"/>
      <c r="Y197" s="152"/>
      <c r="Z197" s="152"/>
      <c r="AA197" s="152"/>
      <c r="AB197" s="152"/>
      <c r="AC197" s="152"/>
      <c r="AD197" s="152"/>
    </row>
    <row r="198" spans="1:30" ht="15.75" customHeight="1" x14ac:dyDescent="0.25">
      <c r="A198" s="152"/>
      <c r="B198" s="152"/>
      <c r="C198" s="152"/>
      <c r="D198" s="152"/>
      <c r="E198" s="152"/>
      <c r="F198" s="152"/>
      <c r="G198" s="153"/>
      <c r="H198" s="152"/>
      <c r="I198" s="152"/>
      <c r="J198" s="152"/>
      <c r="K198" s="152"/>
      <c r="L198" s="152"/>
      <c r="M198" s="152"/>
      <c r="N198" s="152"/>
      <c r="O198" s="152"/>
      <c r="P198" s="152"/>
      <c r="Q198" s="152"/>
      <c r="R198" s="152"/>
      <c r="S198" s="152"/>
      <c r="T198" s="152"/>
      <c r="U198" s="152"/>
      <c r="V198" s="152"/>
      <c r="W198" s="152"/>
      <c r="X198" s="152"/>
      <c r="Y198" s="152"/>
      <c r="Z198" s="152"/>
      <c r="AA198" s="152"/>
      <c r="AB198" s="152"/>
      <c r="AC198" s="152"/>
      <c r="AD198" s="152"/>
    </row>
    <row r="199" spans="1:30" ht="15.75" customHeight="1" x14ac:dyDescent="0.25">
      <c r="A199" s="152"/>
      <c r="B199" s="152"/>
      <c r="C199" s="152"/>
      <c r="D199" s="152"/>
      <c r="E199" s="152"/>
      <c r="F199" s="152"/>
      <c r="G199" s="153"/>
      <c r="H199" s="152"/>
      <c r="I199" s="152"/>
      <c r="J199" s="152"/>
      <c r="K199" s="152"/>
      <c r="L199" s="152"/>
      <c r="M199" s="152"/>
      <c r="N199" s="152"/>
      <c r="O199" s="152"/>
      <c r="P199" s="152"/>
      <c r="Q199" s="152"/>
      <c r="R199" s="152"/>
      <c r="S199" s="152"/>
      <c r="T199" s="152"/>
      <c r="U199" s="152"/>
      <c r="V199" s="152"/>
      <c r="W199" s="152"/>
      <c r="X199" s="152"/>
      <c r="Y199" s="152"/>
      <c r="Z199" s="152"/>
      <c r="AA199" s="152"/>
      <c r="AB199" s="152"/>
      <c r="AC199" s="152"/>
      <c r="AD199" s="152"/>
    </row>
    <row r="200" spans="1:30" ht="15.75" customHeight="1" x14ac:dyDescent="0.25">
      <c r="A200" s="152"/>
      <c r="B200" s="152"/>
      <c r="C200" s="152"/>
      <c r="D200" s="152"/>
      <c r="E200" s="152"/>
      <c r="F200" s="152"/>
      <c r="G200" s="153"/>
      <c r="H200" s="152"/>
      <c r="I200" s="152"/>
      <c r="J200" s="152"/>
      <c r="K200" s="152"/>
      <c r="L200" s="152"/>
      <c r="M200" s="152"/>
      <c r="N200" s="152"/>
      <c r="O200" s="152"/>
      <c r="P200" s="152"/>
      <c r="Q200" s="152"/>
      <c r="R200" s="152"/>
      <c r="S200" s="152"/>
      <c r="T200" s="152"/>
      <c r="U200" s="152"/>
      <c r="V200" s="152"/>
      <c r="W200" s="152"/>
      <c r="X200" s="152"/>
      <c r="Y200" s="152"/>
      <c r="Z200" s="152"/>
      <c r="AA200" s="152"/>
      <c r="AB200" s="152"/>
      <c r="AC200" s="152"/>
      <c r="AD200" s="152"/>
    </row>
    <row r="201" spans="1:30" ht="15.75" customHeight="1" x14ac:dyDescent="0.25">
      <c r="A201" s="152"/>
      <c r="B201" s="152"/>
      <c r="C201" s="152"/>
      <c r="D201" s="152"/>
      <c r="E201" s="152"/>
      <c r="F201" s="152"/>
      <c r="G201" s="153"/>
      <c r="H201" s="152"/>
      <c r="I201" s="152"/>
      <c r="J201" s="152"/>
      <c r="K201" s="152"/>
      <c r="L201" s="152"/>
      <c r="M201" s="152"/>
      <c r="N201" s="152"/>
      <c r="O201" s="152"/>
      <c r="P201" s="152"/>
      <c r="Q201" s="152"/>
      <c r="R201" s="152"/>
      <c r="S201" s="152"/>
      <c r="T201" s="152"/>
      <c r="U201" s="152"/>
      <c r="V201" s="152"/>
      <c r="W201" s="152"/>
      <c r="X201" s="152"/>
      <c r="Y201" s="152"/>
      <c r="Z201" s="152"/>
      <c r="AA201" s="152"/>
      <c r="AB201" s="152"/>
      <c r="AC201" s="152"/>
      <c r="AD201" s="152"/>
    </row>
    <row r="202" spans="1:30" ht="15.75" customHeight="1" x14ac:dyDescent="0.25">
      <c r="A202" s="152"/>
      <c r="B202" s="152"/>
      <c r="C202" s="152"/>
      <c r="D202" s="152"/>
      <c r="E202" s="152"/>
      <c r="F202" s="152"/>
      <c r="G202" s="153"/>
      <c r="H202" s="152"/>
      <c r="I202" s="152"/>
      <c r="J202" s="152"/>
      <c r="K202" s="152"/>
      <c r="L202" s="152"/>
      <c r="M202" s="152"/>
      <c r="N202" s="152"/>
      <c r="O202" s="152"/>
      <c r="P202" s="152"/>
      <c r="Q202" s="152"/>
      <c r="R202" s="152"/>
      <c r="S202" s="152"/>
      <c r="T202" s="152"/>
      <c r="U202" s="152"/>
      <c r="V202" s="152"/>
      <c r="W202" s="152"/>
      <c r="X202" s="152"/>
      <c r="Y202" s="152"/>
      <c r="Z202" s="152"/>
      <c r="AA202" s="152"/>
      <c r="AB202" s="152"/>
      <c r="AC202" s="152"/>
      <c r="AD202" s="152"/>
    </row>
    <row r="203" spans="1:30" ht="15.75" customHeight="1" x14ac:dyDescent="0.25">
      <c r="A203" s="152"/>
      <c r="B203" s="152"/>
      <c r="C203" s="152"/>
      <c r="D203" s="152"/>
      <c r="E203" s="152"/>
      <c r="F203" s="152"/>
      <c r="G203" s="153"/>
      <c r="H203" s="152"/>
      <c r="I203" s="152"/>
      <c r="J203" s="152"/>
      <c r="K203" s="152"/>
      <c r="L203" s="152"/>
      <c r="M203" s="152"/>
      <c r="N203" s="152"/>
      <c r="O203" s="152"/>
      <c r="P203" s="152"/>
      <c r="Q203" s="152"/>
      <c r="R203" s="152"/>
      <c r="S203" s="152"/>
      <c r="T203" s="152"/>
      <c r="U203" s="152"/>
      <c r="V203" s="152"/>
      <c r="W203" s="152"/>
      <c r="X203" s="152"/>
      <c r="Y203" s="152"/>
      <c r="Z203" s="152"/>
      <c r="AA203" s="152"/>
      <c r="AB203" s="152"/>
      <c r="AC203" s="152"/>
      <c r="AD203" s="152"/>
    </row>
    <row r="204" spans="1:30" ht="15.75" customHeight="1" x14ac:dyDescent="0.25">
      <c r="A204" s="152"/>
      <c r="B204" s="152"/>
      <c r="C204" s="152"/>
      <c r="D204" s="152"/>
      <c r="E204" s="152"/>
      <c r="F204" s="152"/>
      <c r="G204" s="153"/>
      <c r="H204" s="152"/>
      <c r="I204" s="152"/>
      <c r="J204" s="152"/>
      <c r="K204" s="152"/>
      <c r="L204" s="152"/>
      <c r="M204" s="152"/>
      <c r="N204" s="152"/>
      <c r="O204" s="152"/>
      <c r="P204" s="152"/>
      <c r="Q204" s="152"/>
      <c r="R204" s="152"/>
      <c r="S204" s="152"/>
      <c r="T204" s="152"/>
      <c r="U204" s="152"/>
      <c r="V204" s="152"/>
      <c r="W204" s="152"/>
      <c r="X204" s="152"/>
      <c r="Y204" s="152"/>
      <c r="Z204" s="152"/>
      <c r="AA204" s="152"/>
      <c r="AB204" s="152"/>
      <c r="AC204" s="152"/>
      <c r="AD204" s="152"/>
    </row>
    <row r="205" spans="1:30" ht="15.75" customHeight="1" x14ac:dyDescent="0.25">
      <c r="A205" s="152"/>
      <c r="B205" s="152"/>
      <c r="C205" s="152"/>
      <c r="D205" s="152"/>
      <c r="E205" s="152"/>
      <c r="F205" s="152"/>
      <c r="G205" s="153"/>
      <c r="H205" s="152"/>
      <c r="I205" s="152"/>
      <c r="J205" s="152"/>
      <c r="K205" s="152"/>
      <c r="L205" s="152"/>
      <c r="M205" s="152"/>
      <c r="N205" s="152"/>
      <c r="O205" s="152"/>
      <c r="P205" s="152"/>
      <c r="Q205" s="152"/>
      <c r="R205" s="152"/>
      <c r="S205" s="152"/>
      <c r="T205" s="152"/>
      <c r="U205" s="152"/>
      <c r="V205" s="152"/>
      <c r="W205" s="152"/>
      <c r="X205" s="152"/>
      <c r="Y205" s="152"/>
      <c r="Z205" s="152"/>
      <c r="AA205" s="152"/>
      <c r="AB205" s="152"/>
      <c r="AC205" s="152"/>
      <c r="AD205" s="152"/>
    </row>
    <row r="206" spans="1:30" ht="15.75" customHeight="1" x14ac:dyDescent="0.25">
      <c r="A206" s="152"/>
      <c r="B206" s="152"/>
      <c r="C206" s="152"/>
      <c r="D206" s="152"/>
      <c r="E206" s="152"/>
      <c r="F206" s="152"/>
      <c r="G206" s="153"/>
      <c r="H206" s="152"/>
      <c r="I206" s="152"/>
      <c r="J206" s="152"/>
      <c r="K206" s="152"/>
      <c r="L206" s="152"/>
      <c r="M206" s="152"/>
      <c r="N206" s="152"/>
      <c r="O206" s="152"/>
      <c r="P206" s="152"/>
      <c r="Q206" s="152"/>
      <c r="R206" s="152"/>
      <c r="S206" s="152"/>
      <c r="T206" s="152"/>
      <c r="U206" s="152"/>
      <c r="V206" s="152"/>
      <c r="W206" s="152"/>
      <c r="X206" s="152"/>
      <c r="Y206" s="152"/>
      <c r="Z206" s="152"/>
      <c r="AA206" s="152"/>
      <c r="AB206" s="152"/>
      <c r="AC206" s="152"/>
      <c r="AD206" s="152"/>
    </row>
    <row r="207" spans="1:30" ht="15.75" customHeight="1" x14ac:dyDescent="0.25">
      <c r="A207" s="152"/>
      <c r="B207" s="152"/>
      <c r="C207" s="152"/>
      <c r="D207" s="152"/>
      <c r="E207" s="152"/>
      <c r="F207" s="152"/>
      <c r="G207" s="153"/>
      <c r="H207" s="152"/>
      <c r="I207" s="152"/>
      <c r="J207" s="152"/>
      <c r="K207" s="152"/>
      <c r="L207" s="152"/>
      <c r="M207" s="152"/>
      <c r="N207" s="152"/>
      <c r="O207" s="152"/>
      <c r="P207" s="152"/>
      <c r="Q207" s="152"/>
      <c r="R207" s="152"/>
      <c r="S207" s="152"/>
      <c r="T207" s="152"/>
      <c r="U207" s="152"/>
      <c r="V207" s="152"/>
      <c r="W207" s="152"/>
      <c r="X207" s="152"/>
      <c r="Y207" s="152"/>
      <c r="Z207" s="152"/>
      <c r="AA207" s="152"/>
      <c r="AB207" s="152"/>
      <c r="AC207" s="152"/>
      <c r="AD207" s="152"/>
    </row>
    <row r="208" spans="1:30" ht="15.75" customHeight="1" x14ac:dyDescent="0.25">
      <c r="A208" s="152"/>
      <c r="B208" s="152"/>
      <c r="C208" s="152"/>
      <c r="D208" s="152"/>
      <c r="E208" s="152"/>
      <c r="F208" s="152"/>
      <c r="G208" s="153"/>
      <c r="H208" s="152"/>
      <c r="I208" s="152"/>
      <c r="J208" s="152"/>
      <c r="K208" s="152"/>
      <c r="L208" s="152"/>
      <c r="M208" s="152"/>
      <c r="N208" s="152"/>
      <c r="O208" s="152"/>
      <c r="P208" s="152"/>
      <c r="Q208" s="152"/>
      <c r="R208" s="152"/>
      <c r="S208" s="152"/>
      <c r="T208" s="152"/>
      <c r="U208" s="152"/>
      <c r="V208" s="152"/>
      <c r="W208" s="152"/>
      <c r="X208" s="152"/>
      <c r="Y208" s="152"/>
      <c r="Z208" s="152"/>
      <c r="AA208" s="152"/>
      <c r="AB208" s="152"/>
      <c r="AC208" s="152"/>
      <c r="AD208" s="152"/>
    </row>
    <row r="209" spans="1:30" ht="15.75" customHeight="1" x14ac:dyDescent="0.25">
      <c r="A209" s="152"/>
      <c r="B209" s="152"/>
      <c r="C209" s="152"/>
      <c r="D209" s="152"/>
      <c r="E209" s="152"/>
      <c r="F209" s="152"/>
      <c r="G209" s="153"/>
      <c r="H209" s="152"/>
      <c r="I209" s="152"/>
      <c r="J209" s="152"/>
      <c r="K209" s="152"/>
      <c r="L209" s="152"/>
      <c r="M209" s="152"/>
      <c r="N209" s="152"/>
      <c r="O209" s="152"/>
      <c r="P209" s="152"/>
      <c r="Q209" s="152"/>
      <c r="R209" s="152"/>
      <c r="S209" s="152"/>
      <c r="T209" s="152"/>
      <c r="U209" s="152"/>
      <c r="V209" s="152"/>
      <c r="W209" s="152"/>
      <c r="X209" s="152"/>
      <c r="Y209" s="152"/>
      <c r="Z209" s="152"/>
      <c r="AA209" s="152"/>
      <c r="AB209" s="152"/>
      <c r="AC209" s="152"/>
      <c r="AD209" s="152"/>
    </row>
    <row r="210" spans="1:30" ht="15.75" customHeight="1" x14ac:dyDescent="0.25">
      <c r="A210" s="152"/>
      <c r="B210" s="152"/>
      <c r="C210" s="152"/>
      <c r="D210" s="152"/>
      <c r="E210" s="152"/>
      <c r="F210" s="152"/>
      <c r="G210" s="153"/>
      <c r="H210" s="152"/>
      <c r="I210" s="152"/>
      <c r="J210" s="152"/>
      <c r="K210" s="152"/>
      <c r="L210" s="152"/>
      <c r="M210" s="152"/>
      <c r="N210" s="152"/>
      <c r="O210" s="152"/>
      <c r="P210" s="152"/>
      <c r="Q210" s="152"/>
      <c r="R210" s="152"/>
      <c r="S210" s="152"/>
      <c r="T210" s="152"/>
      <c r="U210" s="152"/>
      <c r="V210" s="152"/>
      <c r="W210" s="152"/>
      <c r="X210" s="152"/>
      <c r="Y210" s="152"/>
      <c r="Z210" s="152"/>
      <c r="AA210" s="152"/>
      <c r="AB210" s="152"/>
      <c r="AC210" s="152"/>
      <c r="AD210" s="152"/>
    </row>
    <row r="211" spans="1:30" ht="15.75" customHeight="1" x14ac:dyDescent="0.25">
      <c r="A211" s="152"/>
      <c r="B211" s="152"/>
      <c r="C211" s="152"/>
      <c r="D211" s="152"/>
      <c r="E211" s="152"/>
      <c r="F211" s="152"/>
      <c r="G211" s="153"/>
      <c r="H211" s="152"/>
      <c r="I211" s="152"/>
      <c r="J211" s="152"/>
      <c r="K211" s="152"/>
      <c r="L211" s="152"/>
      <c r="M211" s="152"/>
      <c r="N211" s="152"/>
      <c r="O211" s="152"/>
      <c r="P211" s="152"/>
      <c r="Q211" s="152"/>
      <c r="R211" s="152"/>
      <c r="S211" s="152"/>
      <c r="T211" s="152"/>
      <c r="U211" s="152"/>
      <c r="V211" s="152"/>
      <c r="W211" s="152"/>
      <c r="X211" s="152"/>
      <c r="Y211" s="152"/>
      <c r="Z211" s="152"/>
      <c r="AA211" s="152"/>
      <c r="AB211" s="152"/>
      <c r="AC211" s="152"/>
      <c r="AD211" s="152"/>
    </row>
    <row r="212" spans="1:30" ht="15.75" customHeight="1" x14ac:dyDescent="0.25">
      <c r="A212" s="152"/>
      <c r="B212" s="152"/>
      <c r="C212" s="152"/>
      <c r="D212" s="152"/>
      <c r="E212" s="152"/>
      <c r="F212" s="152"/>
      <c r="G212" s="153"/>
      <c r="H212" s="152"/>
      <c r="I212" s="152"/>
      <c r="J212" s="152"/>
      <c r="K212" s="152"/>
      <c r="L212" s="152"/>
      <c r="M212" s="152"/>
      <c r="N212" s="152"/>
      <c r="O212" s="152"/>
      <c r="P212" s="152"/>
      <c r="Q212" s="152"/>
      <c r="R212" s="152"/>
      <c r="S212" s="152"/>
      <c r="T212" s="152"/>
      <c r="U212" s="152"/>
      <c r="V212" s="152"/>
      <c r="W212" s="152"/>
      <c r="X212" s="152"/>
      <c r="Y212" s="152"/>
      <c r="Z212" s="152"/>
      <c r="AA212" s="152"/>
      <c r="AB212" s="152"/>
      <c r="AC212" s="152"/>
      <c r="AD212" s="152"/>
    </row>
    <row r="213" spans="1:30" ht="15.75" customHeight="1" x14ac:dyDescent="0.25">
      <c r="A213" s="152"/>
      <c r="B213" s="152"/>
      <c r="C213" s="152"/>
      <c r="D213" s="152"/>
      <c r="E213" s="152"/>
      <c r="F213" s="152"/>
      <c r="G213" s="153"/>
      <c r="H213" s="152"/>
      <c r="I213" s="152"/>
      <c r="J213" s="152"/>
      <c r="K213" s="152"/>
      <c r="L213" s="152"/>
      <c r="M213" s="152"/>
      <c r="N213" s="152"/>
      <c r="O213" s="152"/>
      <c r="P213" s="152"/>
      <c r="Q213" s="152"/>
      <c r="R213" s="152"/>
      <c r="S213" s="152"/>
      <c r="T213" s="152"/>
      <c r="U213" s="152"/>
      <c r="V213" s="152"/>
      <c r="W213" s="152"/>
      <c r="X213" s="152"/>
      <c r="Y213" s="152"/>
      <c r="Z213" s="152"/>
      <c r="AA213" s="152"/>
      <c r="AB213" s="152"/>
      <c r="AC213" s="152"/>
      <c r="AD213" s="152"/>
    </row>
    <row r="214" spans="1:30" ht="15.75" customHeight="1" x14ac:dyDescent="0.25">
      <c r="A214" s="152"/>
      <c r="B214" s="152"/>
      <c r="C214" s="152"/>
      <c r="D214" s="152"/>
      <c r="E214" s="152"/>
      <c r="F214" s="152"/>
      <c r="G214" s="153"/>
      <c r="H214" s="152"/>
      <c r="I214" s="152"/>
      <c r="J214" s="152"/>
      <c r="K214" s="152"/>
      <c r="L214" s="152"/>
      <c r="M214" s="152"/>
      <c r="N214" s="152"/>
      <c r="O214" s="152"/>
      <c r="P214" s="152"/>
      <c r="Q214" s="152"/>
      <c r="R214" s="152"/>
      <c r="S214" s="152"/>
      <c r="T214" s="152"/>
      <c r="U214" s="152"/>
      <c r="V214" s="152"/>
      <c r="W214" s="152"/>
      <c r="X214" s="152"/>
      <c r="Y214" s="152"/>
      <c r="Z214" s="152"/>
      <c r="AA214" s="152"/>
      <c r="AB214" s="152"/>
      <c r="AC214" s="152"/>
      <c r="AD214" s="152"/>
    </row>
    <row r="215" spans="1:30" ht="15.75" customHeight="1" x14ac:dyDescent="0.25">
      <c r="A215" s="152"/>
      <c r="B215" s="152"/>
      <c r="C215" s="152"/>
      <c r="D215" s="152"/>
      <c r="E215" s="152"/>
      <c r="F215" s="152"/>
      <c r="G215" s="153"/>
      <c r="H215" s="152"/>
      <c r="I215" s="152"/>
      <c r="J215" s="152"/>
      <c r="K215" s="152"/>
      <c r="L215" s="152"/>
      <c r="M215" s="152"/>
      <c r="N215" s="152"/>
      <c r="O215" s="152"/>
      <c r="P215" s="152"/>
      <c r="Q215" s="152"/>
      <c r="R215" s="152"/>
      <c r="S215" s="152"/>
      <c r="T215" s="152"/>
      <c r="U215" s="152"/>
      <c r="V215" s="152"/>
      <c r="W215" s="152"/>
      <c r="X215" s="152"/>
      <c r="Y215" s="152"/>
      <c r="Z215" s="152"/>
      <c r="AA215" s="152"/>
      <c r="AB215" s="152"/>
      <c r="AC215" s="152"/>
      <c r="AD215" s="152"/>
    </row>
    <row r="216" spans="1:30" ht="15.75" customHeight="1" x14ac:dyDescent="0.25">
      <c r="A216" s="152"/>
      <c r="B216" s="152"/>
      <c r="C216" s="152"/>
      <c r="D216" s="152"/>
      <c r="E216" s="152"/>
      <c r="F216" s="152"/>
      <c r="G216" s="153"/>
      <c r="H216" s="152"/>
      <c r="I216" s="152"/>
      <c r="J216" s="152"/>
      <c r="K216" s="152"/>
      <c r="L216" s="152"/>
      <c r="M216" s="152"/>
      <c r="N216" s="152"/>
      <c r="O216" s="152"/>
      <c r="P216" s="152"/>
      <c r="Q216" s="152"/>
      <c r="R216" s="152"/>
      <c r="S216" s="152"/>
      <c r="T216" s="152"/>
      <c r="U216" s="152"/>
      <c r="V216" s="152"/>
      <c r="W216" s="152"/>
      <c r="X216" s="152"/>
      <c r="Y216" s="152"/>
      <c r="Z216" s="152"/>
      <c r="AA216" s="152"/>
      <c r="AB216" s="152"/>
      <c r="AC216" s="152"/>
      <c r="AD216" s="152"/>
    </row>
    <row r="217" spans="1:30" ht="15.75" customHeight="1" x14ac:dyDescent="0.25">
      <c r="A217" s="152"/>
      <c r="B217" s="152"/>
      <c r="C217" s="152"/>
      <c r="D217" s="152"/>
      <c r="E217" s="152"/>
      <c r="F217" s="152"/>
      <c r="G217" s="153"/>
      <c r="H217" s="152"/>
      <c r="I217" s="152"/>
      <c r="J217" s="152"/>
      <c r="K217" s="152"/>
      <c r="L217" s="152"/>
      <c r="M217" s="152"/>
      <c r="N217" s="152"/>
      <c r="O217" s="152"/>
      <c r="P217" s="152"/>
      <c r="Q217" s="152"/>
      <c r="R217" s="152"/>
      <c r="S217" s="152"/>
      <c r="T217" s="152"/>
      <c r="U217" s="152"/>
      <c r="V217" s="152"/>
      <c r="W217" s="152"/>
      <c r="X217" s="152"/>
      <c r="Y217" s="152"/>
      <c r="Z217" s="152"/>
      <c r="AA217" s="152"/>
      <c r="AB217" s="152"/>
      <c r="AC217" s="152"/>
      <c r="AD217" s="152"/>
    </row>
    <row r="218" spans="1:30" ht="15.75" customHeight="1" x14ac:dyDescent="0.25">
      <c r="A218" s="152"/>
      <c r="B218" s="152"/>
      <c r="C218" s="152"/>
      <c r="D218" s="152"/>
      <c r="E218" s="152"/>
      <c r="F218" s="152"/>
      <c r="G218" s="153"/>
      <c r="H218" s="152"/>
      <c r="I218" s="152"/>
      <c r="J218" s="152"/>
      <c r="K218" s="152"/>
      <c r="L218" s="152"/>
      <c r="M218" s="152"/>
      <c r="N218" s="152"/>
      <c r="O218" s="152"/>
      <c r="P218" s="152"/>
      <c r="Q218" s="152"/>
      <c r="R218" s="152"/>
      <c r="S218" s="152"/>
      <c r="T218" s="152"/>
      <c r="U218" s="152"/>
      <c r="V218" s="152"/>
      <c r="W218" s="152"/>
      <c r="X218" s="152"/>
      <c r="Y218" s="152"/>
      <c r="Z218" s="152"/>
      <c r="AA218" s="152"/>
      <c r="AB218" s="152"/>
      <c r="AC218" s="152"/>
      <c r="AD218" s="152"/>
    </row>
    <row r="219" spans="1:30" ht="15.75" customHeight="1" x14ac:dyDescent="0.25">
      <c r="A219" s="152"/>
      <c r="B219" s="152"/>
      <c r="C219" s="152"/>
      <c r="D219" s="152"/>
      <c r="E219" s="152"/>
      <c r="F219" s="152"/>
      <c r="G219" s="153"/>
      <c r="H219" s="152"/>
      <c r="I219" s="152"/>
      <c r="J219" s="152"/>
      <c r="K219" s="152"/>
      <c r="L219" s="152"/>
      <c r="M219" s="152"/>
      <c r="N219" s="152"/>
      <c r="O219" s="152"/>
      <c r="P219" s="152"/>
      <c r="Q219" s="152"/>
      <c r="R219" s="152"/>
      <c r="S219" s="152"/>
      <c r="T219" s="152"/>
      <c r="U219" s="152"/>
      <c r="V219" s="152"/>
      <c r="W219" s="152"/>
      <c r="X219" s="152"/>
      <c r="Y219" s="152"/>
      <c r="Z219" s="152"/>
      <c r="AA219" s="152"/>
      <c r="AB219" s="152"/>
      <c r="AC219" s="152"/>
      <c r="AD219" s="152"/>
    </row>
    <row r="220" spans="1:30" ht="15.75" customHeight="1" x14ac:dyDescent="0.25">
      <c r="A220" s="152"/>
      <c r="B220" s="152"/>
      <c r="C220" s="152"/>
      <c r="D220" s="152"/>
      <c r="E220" s="152"/>
      <c r="F220" s="152"/>
      <c r="G220" s="153"/>
      <c r="H220" s="152"/>
      <c r="I220" s="152"/>
      <c r="J220" s="152"/>
      <c r="K220" s="152"/>
      <c r="L220" s="152"/>
      <c r="M220" s="152"/>
      <c r="N220" s="152"/>
      <c r="O220" s="152"/>
      <c r="P220" s="152"/>
      <c r="Q220" s="152"/>
      <c r="R220" s="152"/>
      <c r="S220" s="152"/>
      <c r="T220" s="152"/>
      <c r="U220" s="152"/>
      <c r="V220" s="152"/>
      <c r="W220" s="152"/>
      <c r="X220" s="152"/>
      <c r="Y220" s="152"/>
      <c r="Z220" s="152"/>
      <c r="AA220" s="152"/>
      <c r="AB220" s="152"/>
      <c r="AC220" s="152"/>
      <c r="AD220" s="152"/>
    </row>
    <row r="221" spans="1:30" ht="15.75" customHeight="1" x14ac:dyDescent="0.25">
      <c r="A221" s="152"/>
      <c r="B221" s="152"/>
      <c r="C221" s="152"/>
      <c r="D221" s="152"/>
      <c r="E221" s="152"/>
      <c r="F221" s="152"/>
      <c r="G221" s="153"/>
      <c r="H221" s="152"/>
      <c r="I221" s="152"/>
      <c r="J221" s="152"/>
      <c r="K221" s="152"/>
      <c r="L221" s="152"/>
      <c r="M221" s="152"/>
      <c r="N221" s="152"/>
      <c r="O221" s="152"/>
      <c r="P221" s="152"/>
      <c r="Q221" s="152"/>
      <c r="R221" s="152"/>
      <c r="S221" s="152"/>
      <c r="T221" s="152"/>
      <c r="U221" s="152"/>
      <c r="V221" s="152"/>
      <c r="W221" s="152"/>
      <c r="X221" s="152"/>
      <c r="Y221" s="152"/>
      <c r="Z221" s="152"/>
      <c r="AA221" s="152"/>
      <c r="AB221" s="152"/>
      <c r="AC221" s="152"/>
      <c r="AD221" s="152"/>
    </row>
    <row r="222" spans="1:30" ht="15.75" customHeight="1" x14ac:dyDescent="0.25">
      <c r="A222" s="152"/>
      <c r="B222" s="152"/>
      <c r="C222" s="152"/>
      <c r="D222" s="152"/>
      <c r="E222" s="152"/>
      <c r="F222" s="152"/>
      <c r="G222" s="153"/>
      <c r="H222" s="152"/>
      <c r="I222" s="152"/>
      <c r="J222" s="152"/>
      <c r="K222" s="152"/>
      <c r="L222" s="152"/>
      <c r="M222" s="152"/>
      <c r="N222" s="152"/>
      <c r="O222" s="152"/>
      <c r="P222" s="152"/>
      <c r="Q222" s="152"/>
      <c r="R222" s="152"/>
      <c r="S222" s="152"/>
      <c r="T222" s="152"/>
      <c r="U222" s="152"/>
      <c r="V222" s="152"/>
      <c r="W222" s="152"/>
      <c r="X222" s="152"/>
      <c r="Y222" s="152"/>
      <c r="Z222" s="152"/>
      <c r="AA222" s="152"/>
      <c r="AB222" s="152"/>
      <c r="AC222" s="152"/>
      <c r="AD222" s="152"/>
    </row>
    <row r="223" spans="1:30" ht="15.75" customHeight="1" x14ac:dyDescent="0.25">
      <c r="A223" s="152"/>
      <c r="B223" s="152"/>
      <c r="C223" s="152"/>
      <c r="D223" s="152"/>
      <c r="E223" s="152"/>
      <c r="F223" s="152"/>
      <c r="G223" s="153"/>
      <c r="H223" s="152"/>
      <c r="I223" s="152"/>
      <c r="J223" s="152"/>
      <c r="K223" s="152"/>
      <c r="L223" s="152"/>
      <c r="M223" s="152"/>
      <c r="N223" s="152"/>
      <c r="O223" s="152"/>
      <c r="P223" s="152"/>
      <c r="Q223" s="152"/>
      <c r="R223" s="152"/>
      <c r="S223" s="152"/>
      <c r="T223" s="152"/>
      <c r="U223" s="152"/>
      <c r="V223" s="152"/>
      <c r="W223" s="152"/>
      <c r="X223" s="152"/>
      <c r="Y223" s="152"/>
      <c r="Z223" s="152"/>
      <c r="AA223" s="152"/>
      <c r="AB223" s="152"/>
      <c r="AC223" s="152"/>
      <c r="AD223" s="152"/>
    </row>
    <row r="224" spans="1:30" ht="15.75" customHeight="1" x14ac:dyDescent="0.25">
      <c r="A224" s="152"/>
      <c r="B224" s="152"/>
      <c r="C224" s="152"/>
      <c r="D224" s="152"/>
      <c r="E224" s="152"/>
      <c r="F224" s="152"/>
      <c r="G224" s="153"/>
      <c r="H224" s="152"/>
      <c r="I224" s="152"/>
      <c r="J224" s="152"/>
      <c r="K224" s="152"/>
      <c r="L224" s="152"/>
      <c r="M224" s="152"/>
      <c r="N224" s="152"/>
      <c r="O224" s="152"/>
      <c r="P224" s="152"/>
      <c r="Q224" s="152"/>
      <c r="R224" s="152"/>
      <c r="S224" s="152"/>
      <c r="T224" s="152"/>
      <c r="U224" s="152"/>
      <c r="V224" s="152"/>
      <c r="W224" s="152"/>
      <c r="X224" s="152"/>
      <c r="Y224" s="152"/>
      <c r="Z224" s="152"/>
      <c r="AA224" s="152"/>
      <c r="AB224" s="152"/>
      <c r="AC224" s="152"/>
      <c r="AD224" s="152"/>
    </row>
    <row r="225" spans="1:30" ht="15.75" customHeight="1" x14ac:dyDescent="0.25">
      <c r="A225" s="152"/>
      <c r="B225" s="152"/>
      <c r="C225" s="152"/>
      <c r="D225" s="152"/>
      <c r="E225" s="152"/>
      <c r="F225" s="152"/>
      <c r="G225" s="153"/>
      <c r="H225" s="152"/>
      <c r="I225" s="152"/>
      <c r="J225" s="152"/>
      <c r="K225" s="152"/>
      <c r="L225" s="152"/>
      <c r="M225" s="152"/>
      <c r="N225" s="152"/>
      <c r="O225" s="152"/>
      <c r="P225" s="152"/>
      <c r="Q225" s="152"/>
      <c r="R225" s="152"/>
      <c r="S225" s="152"/>
      <c r="T225" s="152"/>
      <c r="U225" s="152"/>
      <c r="V225" s="152"/>
      <c r="W225" s="152"/>
      <c r="X225" s="152"/>
      <c r="Y225" s="152"/>
      <c r="Z225" s="152"/>
      <c r="AA225" s="152"/>
      <c r="AB225" s="152"/>
      <c r="AC225" s="152"/>
      <c r="AD225" s="152"/>
    </row>
    <row r="226" spans="1:30" ht="15.75" customHeight="1" x14ac:dyDescent="0.25">
      <c r="A226" s="152"/>
      <c r="B226" s="152"/>
      <c r="C226" s="152"/>
      <c r="D226" s="152"/>
      <c r="E226" s="152"/>
      <c r="F226" s="152"/>
      <c r="G226" s="153"/>
      <c r="H226" s="152"/>
      <c r="I226" s="152"/>
      <c r="J226" s="152"/>
      <c r="K226" s="152"/>
      <c r="L226" s="152"/>
      <c r="M226" s="152"/>
      <c r="N226" s="152"/>
      <c r="O226" s="152"/>
      <c r="P226" s="152"/>
      <c r="Q226" s="152"/>
      <c r="R226" s="152"/>
      <c r="S226" s="152"/>
      <c r="T226" s="152"/>
      <c r="U226" s="152"/>
      <c r="V226" s="152"/>
      <c r="W226" s="152"/>
      <c r="X226" s="152"/>
      <c r="Y226" s="152"/>
      <c r="Z226" s="152"/>
      <c r="AA226" s="152"/>
      <c r="AB226" s="152"/>
      <c r="AC226" s="152"/>
      <c r="AD226" s="152"/>
    </row>
    <row r="227" spans="1:30" ht="15.75" customHeight="1" x14ac:dyDescent="0.25">
      <c r="A227" s="152"/>
      <c r="B227" s="152"/>
      <c r="C227" s="152"/>
      <c r="D227" s="152"/>
      <c r="E227" s="152"/>
      <c r="F227" s="152"/>
      <c r="G227" s="153"/>
      <c r="H227" s="152"/>
      <c r="I227" s="152"/>
      <c r="J227" s="152"/>
      <c r="K227" s="152"/>
      <c r="L227" s="152"/>
      <c r="M227" s="152"/>
      <c r="N227" s="152"/>
      <c r="O227" s="152"/>
      <c r="P227" s="152"/>
      <c r="Q227" s="152"/>
      <c r="R227" s="152"/>
      <c r="S227" s="152"/>
      <c r="T227" s="152"/>
      <c r="U227" s="152"/>
      <c r="V227" s="152"/>
      <c r="W227" s="152"/>
      <c r="X227" s="152"/>
      <c r="Y227" s="152"/>
      <c r="Z227" s="152"/>
      <c r="AA227" s="152"/>
      <c r="AB227" s="152"/>
      <c r="AC227" s="152"/>
      <c r="AD227" s="152"/>
    </row>
    <row r="228" spans="1:30" ht="15.75" customHeight="1" x14ac:dyDescent="0.25">
      <c r="A228" s="152"/>
      <c r="B228" s="152"/>
      <c r="C228" s="152"/>
      <c r="D228" s="152"/>
      <c r="E228" s="152"/>
      <c r="F228" s="152"/>
      <c r="G228" s="153"/>
      <c r="H228" s="152"/>
      <c r="I228" s="152"/>
      <c r="J228" s="152"/>
      <c r="K228" s="152"/>
      <c r="L228" s="152"/>
      <c r="M228" s="152"/>
      <c r="N228" s="152"/>
      <c r="O228" s="152"/>
      <c r="P228" s="152"/>
      <c r="Q228" s="152"/>
      <c r="R228" s="152"/>
      <c r="S228" s="152"/>
      <c r="T228" s="152"/>
      <c r="U228" s="152"/>
      <c r="V228" s="152"/>
      <c r="W228" s="152"/>
      <c r="X228" s="152"/>
      <c r="Y228" s="152"/>
      <c r="Z228" s="152"/>
      <c r="AA228" s="152"/>
      <c r="AB228" s="152"/>
      <c r="AC228" s="152"/>
      <c r="AD228" s="152"/>
    </row>
    <row r="229" spans="1:30" ht="15.75" customHeight="1" x14ac:dyDescent="0.25">
      <c r="A229" s="152"/>
      <c r="B229" s="152"/>
      <c r="C229" s="152"/>
      <c r="D229" s="152"/>
      <c r="E229" s="152"/>
      <c r="F229" s="152"/>
      <c r="G229" s="153"/>
      <c r="H229" s="152"/>
      <c r="I229" s="152"/>
      <c r="J229" s="152"/>
      <c r="K229" s="152"/>
      <c r="L229" s="152"/>
      <c r="M229" s="152"/>
      <c r="N229" s="152"/>
      <c r="O229" s="152"/>
      <c r="P229" s="152"/>
      <c r="Q229" s="152"/>
      <c r="R229" s="152"/>
      <c r="S229" s="152"/>
      <c r="T229" s="152"/>
      <c r="U229" s="152"/>
      <c r="V229" s="152"/>
      <c r="W229" s="152"/>
      <c r="X229" s="152"/>
      <c r="Y229" s="152"/>
      <c r="Z229" s="152"/>
      <c r="AA229" s="152"/>
      <c r="AB229" s="152"/>
      <c r="AC229" s="152"/>
      <c r="AD229" s="152"/>
    </row>
    <row r="230" spans="1:30" ht="15.75" customHeight="1" x14ac:dyDescent="0.25">
      <c r="A230" s="152"/>
      <c r="B230" s="152"/>
      <c r="C230" s="152"/>
      <c r="D230" s="152"/>
      <c r="E230" s="152"/>
      <c r="F230" s="152"/>
      <c r="G230" s="153"/>
      <c r="H230" s="152"/>
      <c r="I230" s="152"/>
      <c r="J230" s="152"/>
      <c r="K230" s="152"/>
      <c r="L230" s="152"/>
      <c r="M230" s="152"/>
      <c r="N230" s="152"/>
      <c r="O230" s="152"/>
      <c r="P230" s="152"/>
      <c r="Q230" s="152"/>
      <c r="R230" s="152"/>
      <c r="S230" s="152"/>
      <c r="T230" s="152"/>
      <c r="U230" s="152"/>
      <c r="V230" s="152"/>
      <c r="W230" s="152"/>
      <c r="X230" s="152"/>
      <c r="Y230" s="152"/>
      <c r="Z230" s="152"/>
      <c r="AA230" s="152"/>
      <c r="AB230" s="152"/>
      <c r="AC230" s="152"/>
      <c r="AD230" s="152"/>
    </row>
    <row r="231" spans="1:30" ht="15.75" customHeight="1" x14ac:dyDescent="0.25">
      <c r="A231" s="152"/>
      <c r="B231" s="152"/>
      <c r="C231" s="152"/>
      <c r="D231" s="152"/>
      <c r="E231" s="152"/>
      <c r="F231" s="152"/>
      <c r="G231" s="153"/>
      <c r="H231" s="152"/>
      <c r="I231" s="152"/>
      <c r="J231" s="152"/>
      <c r="K231" s="152"/>
      <c r="L231" s="152"/>
      <c r="M231" s="152"/>
      <c r="N231" s="152"/>
      <c r="O231" s="152"/>
      <c r="P231" s="152"/>
      <c r="Q231" s="152"/>
      <c r="R231" s="152"/>
      <c r="S231" s="152"/>
      <c r="T231" s="152"/>
      <c r="U231" s="152"/>
      <c r="V231" s="152"/>
      <c r="W231" s="152"/>
      <c r="X231" s="152"/>
      <c r="Y231" s="152"/>
      <c r="Z231" s="152"/>
      <c r="AA231" s="152"/>
      <c r="AB231" s="152"/>
      <c r="AC231" s="152"/>
      <c r="AD231" s="152"/>
    </row>
    <row r="232" spans="1:30" ht="15.75" customHeight="1" x14ac:dyDescent="0.25">
      <c r="A232" s="152"/>
      <c r="B232" s="152"/>
      <c r="C232" s="152"/>
      <c r="D232" s="152"/>
      <c r="E232" s="152"/>
      <c r="F232" s="152"/>
      <c r="G232" s="153"/>
      <c r="H232" s="152"/>
      <c r="I232" s="152"/>
      <c r="J232" s="152"/>
      <c r="K232" s="152"/>
      <c r="L232" s="152"/>
      <c r="M232" s="152"/>
      <c r="N232" s="152"/>
      <c r="O232" s="152"/>
      <c r="P232" s="152"/>
      <c r="Q232" s="152"/>
      <c r="R232" s="152"/>
      <c r="S232" s="152"/>
      <c r="T232" s="152"/>
      <c r="U232" s="152"/>
      <c r="V232" s="152"/>
      <c r="W232" s="152"/>
      <c r="X232" s="152"/>
      <c r="Y232" s="152"/>
      <c r="Z232" s="152"/>
      <c r="AA232" s="152"/>
      <c r="AB232" s="152"/>
      <c r="AC232" s="152"/>
      <c r="AD232" s="152"/>
    </row>
    <row r="233" spans="1:30" ht="15.75" customHeight="1" x14ac:dyDescent="0.25">
      <c r="A233" s="152"/>
      <c r="B233" s="152"/>
      <c r="C233" s="152"/>
      <c r="D233" s="152"/>
      <c r="E233" s="152"/>
      <c r="F233" s="152"/>
      <c r="G233" s="153"/>
      <c r="H233" s="152"/>
      <c r="I233" s="152"/>
      <c r="J233" s="152"/>
      <c r="K233" s="152"/>
      <c r="L233" s="152"/>
      <c r="M233" s="152"/>
      <c r="N233" s="152"/>
      <c r="O233" s="152"/>
      <c r="P233" s="152"/>
      <c r="Q233" s="152"/>
      <c r="R233" s="152"/>
      <c r="S233" s="152"/>
      <c r="T233" s="152"/>
      <c r="U233" s="152"/>
      <c r="V233" s="152"/>
      <c r="W233" s="152"/>
      <c r="X233" s="152"/>
      <c r="Y233" s="152"/>
      <c r="Z233" s="152"/>
      <c r="AA233" s="152"/>
      <c r="AB233" s="152"/>
      <c r="AC233" s="152"/>
      <c r="AD233" s="152"/>
    </row>
    <row r="234" spans="1:30" ht="15.75" customHeight="1" x14ac:dyDescent="0.25">
      <c r="A234" s="152"/>
      <c r="B234" s="152"/>
      <c r="C234" s="152"/>
      <c r="D234" s="152"/>
      <c r="E234" s="152"/>
      <c r="F234" s="152"/>
      <c r="G234" s="153"/>
      <c r="H234" s="152"/>
      <c r="I234" s="152"/>
      <c r="J234" s="152"/>
      <c r="K234" s="152"/>
      <c r="L234" s="152"/>
      <c r="M234" s="152"/>
      <c r="N234" s="152"/>
      <c r="O234" s="152"/>
      <c r="P234" s="152"/>
      <c r="Q234" s="152"/>
      <c r="R234" s="152"/>
      <c r="S234" s="152"/>
      <c r="T234" s="152"/>
      <c r="U234" s="152"/>
      <c r="V234" s="152"/>
      <c r="W234" s="152"/>
      <c r="X234" s="152"/>
      <c r="Y234" s="152"/>
      <c r="Z234" s="152"/>
      <c r="AA234" s="152"/>
      <c r="AB234" s="152"/>
      <c r="AC234" s="152"/>
      <c r="AD234" s="152"/>
    </row>
    <row r="235" spans="1:30" ht="15.75" customHeight="1" x14ac:dyDescent="0.25">
      <c r="A235" s="152"/>
      <c r="B235" s="152"/>
      <c r="C235" s="152"/>
      <c r="D235" s="152"/>
      <c r="E235" s="152"/>
      <c r="F235" s="152"/>
      <c r="G235" s="153"/>
      <c r="H235" s="152"/>
      <c r="I235" s="152"/>
      <c r="J235" s="152"/>
      <c r="K235" s="152"/>
      <c r="L235" s="152"/>
      <c r="M235" s="152"/>
      <c r="N235" s="152"/>
      <c r="O235" s="152"/>
      <c r="P235" s="152"/>
      <c r="Q235" s="152"/>
      <c r="R235" s="152"/>
      <c r="S235" s="152"/>
      <c r="T235" s="152"/>
      <c r="U235" s="152"/>
      <c r="V235" s="152"/>
      <c r="W235" s="152"/>
      <c r="X235" s="152"/>
      <c r="Y235" s="152"/>
      <c r="Z235" s="152"/>
      <c r="AA235" s="152"/>
      <c r="AB235" s="152"/>
      <c r="AC235" s="152"/>
      <c r="AD235" s="152"/>
    </row>
    <row r="236" spans="1:30" ht="15.75" customHeight="1" x14ac:dyDescent="0.25">
      <c r="A236" s="152"/>
      <c r="B236" s="152"/>
      <c r="C236" s="152"/>
      <c r="D236" s="152"/>
      <c r="E236" s="152"/>
      <c r="F236" s="152"/>
      <c r="G236" s="153"/>
      <c r="H236" s="152"/>
      <c r="I236" s="152"/>
      <c r="J236" s="152"/>
      <c r="K236" s="152"/>
      <c r="L236" s="152"/>
      <c r="M236" s="152"/>
      <c r="N236" s="152"/>
      <c r="O236" s="152"/>
      <c r="P236" s="152"/>
      <c r="Q236" s="152"/>
      <c r="R236" s="152"/>
      <c r="S236" s="152"/>
      <c r="T236" s="152"/>
      <c r="U236" s="152"/>
      <c r="V236" s="152"/>
      <c r="W236" s="152"/>
      <c r="X236" s="152"/>
      <c r="Y236" s="152"/>
      <c r="Z236" s="152"/>
      <c r="AA236" s="152"/>
      <c r="AB236" s="152"/>
      <c r="AC236" s="152"/>
      <c r="AD236" s="152"/>
    </row>
    <row r="237" spans="1:30" ht="15.75" customHeight="1" x14ac:dyDescent="0.25">
      <c r="A237" s="152"/>
      <c r="B237" s="152"/>
      <c r="C237" s="152"/>
      <c r="D237" s="152"/>
      <c r="E237" s="152"/>
      <c r="F237" s="152"/>
      <c r="G237" s="153"/>
      <c r="H237" s="152"/>
      <c r="I237" s="152"/>
      <c r="J237" s="152"/>
      <c r="K237" s="152"/>
      <c r="L237" s="152"/>
      <c r="M237" s="152"/>
      <c r="N237" s="152"/>
      <c r="O237" s="152"/>
      <c r="P237" s="152"/>
      <c r="Q237" s="152"/>
      <c r="R237" s="152"/>
      <c r="S237" s="152"/>
      <c r="T237" s="152"/>
      <c r="U237" s="152"/>
      <c r="V237" s="152"/>
      <c r="W237" s="152"/>
      <c r="X237" s="152"/>
      <c r="Y237" s="152"/>
      <c r="Z237" s="152"/>
      <c r="AA237" s="152"/>
      <c r="AB237" s="152"/>
      <c r="AC237" s="152"/>
      <c r="AD237" s="152"/>
    </row>
    <row r="238" spans="1:30" ht="15.75" customHeight="1" x14ac:dyDescent="0.25">
      <c r="A238" s="152"/>
      <c r="B238" s="152"/>
      <c r="C238" s="152"/>
      <c r="D238" s="152"/>
      <c r="E238" s="152"/>
      <c r="F238" s="152"/>
      <c r="G238" s="153"/>
      <c r="H238" s="152"/>
      <c r="I238" s="152"/>
      <c r="J238" s="152"/>
      <c r="K238" s="152"/>
      <c r="L238" s="152"/>
      <c r="M238" s="152"/>
      <c r="N238" s="152"/>
      <c r="O238" s="152"/>
      <c r="P238" s="152"/>
      <c r="Q238" s="152"/>
      <c r="R238" s="152"/>
      <c r="S238" s="152"/>
      <c r="T238" s="152"/>
      <c r="U238" s="152"/>
      <c r="V238" s="152"/>
      <c r="W238" s="152"/>
      <c r="X238" s="152"/>
      <c r="Y238" s="152"/>
      <c r="Z238" s="152"/>
      <c r="AA238" s="152"/>
      <c r="AB238" s="152"/>
      <c r="AC238" s="152"/>
      <c r="AD238" s="152"/>
    </row>
    <row r="239" spans="1:30" ht="15.75" customHeight="1" x14ac:dyDescent="0.25">
      <c r="A239" s="152"/>
      <c r="B239" s="152"/>
      <c r="C239" s="152"/>
      <c r="D239" s="152"/>
      <c r="E239" s="152"/>
      <c r="F239" s="152"/>
      <c r="G239" s="153"/>
      <c r="H239" s="152"/>
      <c r="I239" s="152"/>
      <c r="J239" s="152"/>
      <c r="K239" s="152"/>
      <c r="L239" s="152"/>
      <c r="M239" s="152"/>
      <c r="N239" s="152"/>
      <c r="O239" s="152"/>
      <c r="P239" s="152"/>
      <c r="Q239" s="152"/>
      <c r="R239" s="152"/>
      <c r="S239" s="152"/>
      <c r="T239" s="152"/>
      <c r="U239" s="152"/>
      <c r="V239" s="152"/>
      <c r="W239" s="152"/>
      <c r="X239" s="152"/>
      <c r="Y239" s="152"/>
      <c r="Z239" s="152"/>
      <c r="AA239" s="152"/>
      <c r="AB239" s="152"/>
      <c r="AC239" s="152"/>
      <c r="AD239" s="152"/>
    </row>
    <row r="240" spans="1:30" ht="15.75" customHeight="1" x14ac:dyDescent="0.25">
      <c r="A240" s="152"/>
      <c r="B240" s="152"/>
      <c r="C240" s="152"/>
      <c r="D240" s="152"/>
      <c r="E240" s="152"/>
      <c r="F240" s="152"/>
      <c r="G240" s="153"/>
      <c r="H240" s="152"/>
      <c r="I240" s="152"/>
      <c r="J240" s="152"/>
      <c r="K240" s="152"/>
      <c r="L240" s="152"/>
      <c r="M240" s="152"/>
      <c r="N240" s="152"/>
      <c r="O240" s="152"/>
      <c r="P240" s="152"/>
      <c r="Q240" s="152"/>
      <c r="R240" s="152"/>
      <c r="S240" s="152"/>
      <c r="T240" s="152"/>
      <c r="U240" s="152"/>
      <c r="V240" s="152"/>
      <c r="W240" s="152"/>
      <c r="X240" s="152"/>
      <c r="Y240" s="152"/>
      <c r="Z240" s="152"/>
      <c r="AA240" s="152"/>
      <c r="AB240" s="152"/>
      <c r="AC240" s="152"/>
      <c r="AD240" s="152"/>
    </row>
    <row r="241" spans="1:30" ht="15.75" customHeight="1" x14ac:dyDescent="0.25">
      <c r="A241" s="152"/>
      <c r="B241" s="152"/>
      <c r="C241" s="152"/>
      <c r="D241" s="152"/>
      <c r="E241" s="152"/>
      <c r="F241" s="152"/>
      <c r="G241" s="153"/>
      <c r="H241" s="152"/>
      <c r="I241" s="152"/>
      <c r="J241" s="152"/>
      <c r="K241" s="152"/>
      <c r="L241" s="152"/>
      <c r="M241" s="152"/>
      <c r="N241" s="152"/>
      <c r="O241" s="152"/>
      <c r="P241" s="152"/>
      <c r="Q241" s="152"/>
      <c r="R241" s="152"/>
      <c r="S241" s="152"/>
      <c r="T241" s="152"/>
      <c r="U241" s="152"/>
      <c r="V241" s="152"/>
      <c r="W241" s="152"/>
      <c r="X241" s="152"/>
      <c r="Y241" s="152"/>
      <c r="Z241" s="152"/>
      <c r="AA241" s="152"/>
      <c r="AB241" s="152"/>
      <c r="AC241" s="152"/>
      <c r="AD241" s="152"/>
    </row>
    <row r="242" spans="1:30" ht="15.75" customHeight="1" x14ac:dyDescent="0.25">
      <c r="A242" s="152"/>
      <c r="B242" s="152"/>
      <c r="C242" s="152"/>
      <c r="D242" s="152"/>
      <c r="E242" s="152"/>
      <c r="F242" s="152"/>
      <c r="G242" s="153"/>
      <c r="H242" s="152"/>
      <c r="I242" s="152"/>
      <c r="J242" s="152"/>
      <c r="K242" s="152"/>
      <c r="L242" s="152"/>
      <c r="M242" s="152"/>
      <c r="N242" s="152"/>
      <c r="O242" s="152"/>
      <c r="P242" s="152"/>
      <c r="Q242" s="152"/>
      <c r="R242" s="152"/>
      <c r="S242" s="152"/>
      <c r="T242" s="152"/>
      <c r="U242" s="152"/>
      <c r="V242" s="152"/>
      <c r="W242" s="152"/>
      <c r="X242" s="152"/>
      <c r="Y242" s="152"/>
      <c r="Z242" s="152"/>
      <c r="AA242" s="152"/>
      <c r="AB242" s="152"/>
      <c r="AC242" s="152"/>
      <c r="AD242" s="152"/>
    </row>
    <row r="243" spans="1:30" ht="15.75" customHeight="1" x14ac:dyDescent="0.25">
      <c r="A243" s="152"/>
      <c r="B243" s="152"/>
      <c r="C243" s="152"/>
      <c r="D243" s="152"/>
      <c r="E243" s="152"/>
      <c r="F243" s="152"/>
      <c r="G243" s="153"/>
      <c r="H243" s="152"/>
      <c r="I243" s="152"/>
      <c r="J243" s="152"/>
      <c r="K243" s="152"/>
      <c r="L243" s="152"/>
      <c r="M243" s="152"/>
      <c r="N243" s="152"/>
      <c r="O243" s="152"/>
      <c r="P243" s="152"/>
      <c r="Q243" s="152"/>
      <c r="R243" s="152"/>
      <c r="S243" s="152"/>
      <c r="T243" s="152"/>
      <c r="U243" s="152"/>
      <c r="V243" s="152"/>
      <c r="W243" s="152"/>
      <c r="X243" s="152"/>
      <c r="Y243" s="152"/>
      <c r="Z243" s="152"/>
      <c r="AA243" s="152"/>
      <c r="AB243" s="152"/>
      <c r="AC243" s="152"/>
      <c r="AD243" s="152"/>
    </row>
    <row r="244" spans="1:30" ht="15.75" customHeight="1" x14ac:dyDescent="0.25">
      <c r="A244" s="152"/>
      <c r="B244" s="152"/>
      <c r="C244" s="152"/>
      <c r="D244" s="152"/>
      <c r="E244" s="152"/>
      <c r="F244" s="152"/>
      <c r="G244" s="153"/>
      <c r="H244" s="152"/>
      <c r="I244" s="152"/>
      <c r="J244" s="152"/>
      <c r="K244" s="152"/>
      <c r="L244" s="152"/>
      <c r="M244" s="152"/>
      <c r="N244" s="152"/>
      <c r="O244" s="152"/>
      <c r="P244" s="152"/>
      <c r="Q244" s="152"/>
      <c r="R244" s="152"/>
      <c r="S244" s="152"/>
      <c r="T244" s="152"/>
      <c r="U244" s="152"/>
      <c r="V244" s="152"/>
      <c r="W244" s="152"/>
      <c r="X244" s="152"/>
      <c r="Y244" s="152"/>
      <c r="Z244" s="152"/>
      <c r="AA244" s="152"/>
      <c r="AB244" s="152"/>
      <c r="AC244" s="152"/>
      <c r="AD244" s="152"/>
    </row>
    <row r="245" spans="1:30" ht="15.75" customHeight="1" x14ac:dyDescent="0.25">
      <c r="A245" s="152"/>
      <c r="B245" s="152"/>
      <c r="C245" s="152"/>
      <c r="D245" s="152"/>
      <c r="E245" s="152"/>
      <c r="F245" s="152"/>
      <c r="G245" s="153"/>
      <c r="H245" s="152"/>
      <c r="I245" s="152"/>
      <c r="J245" s="152"/>
      <c r="K245" s="152"/>
      <c r="L245" s="152"/>
      <c r="M245" s="152"/>
      <c r="N245" s="152"/>
      <c r="O245" s="152"/>
      <c r="P245" s="152"/>
      <c r="Q245" s="152"/>
      <c r="R245" s="152"/>
      <c r="S245" s="152"/>
      <c r="T245" s="152"/>
      <c r="U245" s="152"/>
      <c r="V245" s="152"/>
      <c r="W245" s="152"/>
      <c r="X245" s="152"/>
      <c r="Y245" s="152"/>
      <c r="Z245" s="152"/>
      <c r="AA245" s="152"/>
      <c r="AB245" s="152"/>
      <c r="AC245" s="152"/>
      <c r="AD245" s="152"/>
    </row>
    <row r="246" spans="1:30" ht="15.75" customHeight="1" x14ac:dyDescent="0.25">
      <c r="A246" s="152"/>
      <c r="B246" s="152"/>
      <c r="C246" s="152"/>
      <c r="D246" s="152"/>
      <c r="E246" s="152"/>
      <c r="F246" s="152"/>
      <c r="G246" s="153"/>
      <c r="H246" s="152"/>
      <c r="I246" s="152"/>
      <c r="J246" s="152"/>
      <c r="K246" s="152"/>
      <c r="L246" s="152"/>
      <c r="M246" s="152"/>
      <c r="N246" s="152"/>
      <c r="O246" s="152"/>
      <c r="P246" s="152"/>
      <c r="Q246" s="152"/>
      <c r="R246" s="152"/>
      <c r="S246" s="152"/>
      <c r="T246" s="152"/>
      <c r="U246" s="152"/>
      <c r="V246" s="152"/>
      <c r="W246" s="152"/>
      <c r="X246" s="152"/>
      <c r="Y246" s="152"/>
      <c r="Z246" s="152"/>
      <c r="AA246" s="152"/>
      <c r="AB246" s="152"/>
      <c r="AC246" s="152"/>
      <c r="AD246" s="152"/>
    </row>
    <row r="247" spans="1:30" ht="15.75" customHeight="1" x14ac:dyDescent="0.25">
      <c r="A247" s="152"/>
      <c r="B247" s="152"/>
      <c r="C247" s="152"/>
      <c r="D247" s="152"/>
      <c r="E247" s="152"/>
      <c r="F247" s="152"/>
      <c r="G247" s="153"/>
      <c r="H247" s="152"/>
      <c r="I247" s="152"/>
      <c r="J247" s="152"/>
      <c r="K247" s="152"/>
      <c r="L247" s="152"/>
      <c r="M247" s="152"/>
      <c r="N247" s="152"/>
      <c r="O247" s="152"/>
      <c r="P247" s="152"/>
      <c r="Q247" s="152"/>
      <c r="R247" s="152"/>
      <c r="S247" s="152"/>
      <c r="T247" s="152"/>
      <c r="U247" s="152"/>
      <c r="V247" s="152"/>
      <c r="W247" s="152"/>
      <c r="X247" s="152"/>
      <c r="Y247" s="152"/>
      <c r="Z247" s="152"/>
      <c r="AA247" s="152"/>
      <c r="AB247" s="152"/>
      <c r="AC247" s="152"/>
      <c r="AD247" s="152"/>
    </row>
    <row r="248" spans="1:30" ht="15.75" customHeight="1" x14ac:dyDescent="0.25">
      <c r="A248" s="152"/>
      <c r="B248" s="152"/>
      <c r="C248" s="152"/>
      <c r="D248" s="152"/>
      <c r="E248" s="152"/>
      <c r="F248" s="152"/>
      <c r="G248" s="153"/>
      <c r="H248" s="152"/>
      <c r="I248" s="152"/>
      <c r="J248" s="152"/>
      <c r="K248" s="152"/>
      <c r="L248" s="152"/>
      <c r="M248" s="152"/>
      <c r="N248" s="152"/>
      <c r="O248" s="152"/>
      <c r="P248" s="152"/>
      <c r="Q248" s="152"/>
      <c r="R248" s="152"/>
      <c r="S248" s="152"/>
      <c r="T248" s="152"/>
      <c r="U248" s="152"/>
      <c r="V248" s="152"/>
      <c r="W248" s="152"/>
      <c r="X248" s="152"/>
      <c r="Y248" s="152"/>
      <c r="Z248" s="152"/>
      <c r="AA248" s="152"/>
      <c r="AB248" s="152"/>
      <c r="AC248" s="152"/>
      <c r="AD248" s="152"/>
    </row>
    <row r="249" spans="1:30" ht="15.75" customHeight="1" x14ac:dyDescent="0.25">
      <c r="A249" s="152"/>
      <c r="B249" s="152"/>
      <c r="C249" s="152"/>
      <c r="D249" s="152"/>
      <c r="E249" s="152"/>
      <c r="F249" s="152"/>
      <c r="G249" s="153"/>
      <c r="H249" s="152"/>
      <c r="I249" s="152"/>
      <c r="J249" s="152"/>
      <c r="K249" s="152"/>
      <c r="L249" s="152"/>
      <c r="M249" s="152"/>
      <c r="N249" s="152"/>
      <c r="O249" s="152"/>
      <c r="P249" s="152"/>
      <c r="Q249" s="152"/>
      <c r="R249" s="152"/>
      <c r="S249" s="152"/>
      <c r="T249" s="152"/>
      <c r="U249" s="152"/>
      <c r="V249" s="152"/>
      <c r="W249" s="152"/>
      <c r="X249" s="152"/>
      <c r="Y249" s="152"/>
      <c r="Z249" s="152"/>
      <c r="AA249" s="152"/>
      <c r="AB249" s="152"/>
      <c r="AC249" s="152"/>
      <c r="AD249" s="152"/>
    </row>
    <row r="250" spans="1:30" ht="15.75" customHeight="1" x14ac:dyDescent="0.25">
      <c r="A250" s="152"/>
      <c r="B250" s="152"/>
      <c r="C250" s="152"/>
      <c r="D250" s="152"/>
      <c r="E250" s="152"/>
      <c r="F250" s="152"/>
      <c r="G250" s="153"/>
      <c r="H250" s="152"/>
      <c r="I250" s="152"/>
      <c r="J250" s="152"/>
      <c r="K250" s="152"/>
      <c r="L250" s="152"/>
      <c r="M250" s="152"/>
      <c r="N250" s="152"/>
      <c r="O250" s="152"/>
      <c r="P250" s="152"/>
      <c r="Q250" s="152"/>
      <c r="R250" s="152"/>
      <c r="S250" s="152"/>
      <c r="T250" s="152"/>
      <c r="U250" s="152"/>
      <c r="V250" s="152"/>
      <c r="W250" s="152"/>
      <c r="X250" s="152"/>
      <c r="Y250" s="152"/>
      <c r="Z250" s="152"/>
      <c r="AA250" s="152"/>
      <c r="AB250" s="152"/>
      <c r="AC250" s="152"/>
      <c r="AD250" s="152"/>
    </row>
    <row r="251" spans="1:30" ht="15.75" customHeight="1" x14ac:dyDescent="0.25">
      <c r="A251" s="152"/>
      <c r="B251" s="152"/>
      <c r="C251" s="152"/>
      <c r="D251" s="152"/>
      <c r="E251" s="152"/>
      <c r="F251" s="152"/>
      <c r="G251" s="153"/>
      <c r="H251" s="152"/>
      <c r="I251" s="152"/>
      <c r="J251" s="152"/>
      <c r="K251" s="152"/>
      <c r="L251" s="152"/>
      <c r="M251" s="152"/>
      <c r="N251" s="152"/>
      <c r="O251" s="152"/>
      <c r="P251" s="152"/>
      <c r="Q251" s="152"/>
      <c r="R251" s="152"/>
      <c r="S251" s="152"/>
      <c r="T251" s="152"/>
      <c r="U251" s="152"/>
      <c r="V251" s="152"/>
      <c r="W251" s="152"/>
      <c r="X251" s="152"/>
      <c r="Y251" s="152"/>
      <c r="Z251" s="152"/>
      <c r="AA251" s="152"/>
      <c r="AB251" s="152"/>
      <c r="AC251" s="152"/>
      <c r="AD251" s="152"/>
    </row>
    <row r="252" spans="1:30" ht="15.75" customHeight="1" x14ac:dyDescent="0.25">
      <c r="A252" s="152"/>
      <c r="B252" s="152"/>
      <c r="C252" s="152"/>
      <c r="D252" s="152"/>
      <c r="E252" s="152"/>
      <c r="F252" s="152"/>
      <c r="G252" s="153"/>
      <c r="H252" s="152"/>
      <c r="I252" s="152"/>
      <c r="J252" s="152"/>
      <c r="K252" s="152"/>
      <c r="L252" s="152"/>
      <c r="M252" s="152"/>
      <c r="N252" s="152"/>
      <c r="O252" s="152"/>
      <c r="P252" s="152"/>
      <c r="Q252" s="152"/>
      <c r="R252" s="152"/>
      <c r="S252" s="152"/>
      <c r="T252" s="152"/>
      <c r="U252" s="152"/>
      <c r="V252" s="152"/>
      <c r="W252" s="152"/>
      <c r="X252" s="152"/>
      <c r="Y252" s="152"/>
      <c r="Z252" s="152"/>
      <c r="AA252" s="152"/>
      <c r="AB252" s="152"/>
      <c r="AC252" s="152"/>
      <c r="AD252" s="152"/>
    </row>
    <row r="253" spans="1:30" ht="15.75" customHeight="1" x14ac:dyDescent="0.25">
      <c r="A253" s="152"/>
      <c r="B253" s="152"/>
      <c r="C253" s="152"/>
      <c r="D253" s="152"/>
      <c r="E253" s="152"/>
      <c r="F253" s="152"/>
      <c r="G253" s="153"/>
      <c r="H253" s="152"/>
      <c r="I253" s="152"/>
      <c r="J253" s="152"/>
      <c r="K253" s="152"/>
      <c r="L253" s="152"/>
      <c r="M253" s="152"/>
      <c r="N253" s="152"/>
      <c r="O253" s="152"/>
      <c r="P253" s="152"/>
      <c r="Q253" s="152"/>
      <c r="R253" s="152"/>
      <c r="S253" s="152"/>
      <c r="T253" s="152"/>
      <c r="U253" s="152"/>
      <c r="V253" s="152"/>
      <c r="W253" s="152"/>
      <c r="X253" s="152"/>
      <c r="Y253" s="152"/>
      <c r="Z253" s="152"/>
      <c r="AA253" s="152"/>
      <c r="AB253" s="152"/>
      <c r="AC253" s="152"/>
      <c r="AD253" s="152"/>
    </row>
    <row r="254" spans="1:30" ht="15.75" customHeight="1" x14ac:dyDescent="0.25">
      <c r="A254" s="152"/>
      <c r="B254" s="152"/>
      <c r="C254" s="152"/>
      <c r="D254" s="152"/>
      <c r="E254" s="152"/>
      <c r="F254" s="152"/>
      <c r="G254" s="153"/>
      <c r="H254" s="152"/>
      <c r="I254" s="152"/>
      <c r="J254" s="152"/>
      <c r="K254" s="152"/>
      <c r="L254" s="152"/>
      <c r="M254" s="152"/>
      <c r="N254" s="152"/>
      <c r="O254" s="152"/>
      <c r="P254" s="152"/>
      <c r="Q254" s="152"/>
      <c r="R254" s="152"/>
      <c r="S254" s="152"/>
      <c r="T254" s="152"/>
      <c r="U254" s="152"/>
      <c r="V254" s="152"/>
      <c r="W254" s="152"/>
      <c r="X254" s="152"/>
      <c r="Y254" s="152"/>
      <c r="Z254" s="152"/>
      <c r="AA254" s="152"/>
      <c r="AB254" s="152"/>
      <c r="AC254" s="152"/>
      <c r="AD254" s="152"/>
    </row>
    <row r="255" spans="1:30" ht="15.75" customHeight="1" x14ac:dyDescent="0.25">
      <c r="A255" s="152"/>
      <c r="B255" s="152"/>
      <c r="C255" s="152"/>
      <c r="D255" s="152"/>
      <c r="E255" s="152"/>
      <c r="F255" s="152"/>
      <c r="G255" s="153"/>
      <c r="H255" s="152"/>
      <c r="I255" s="152"/>
      <c r="J255" s="152"/>
      <c r="K255" s="152"/>
      <c r="L255" s="152"/>
      <c r="M255" s="152"/>
      <c r="N255" s="152"/>
      <c r="O255" s="152"/>
      <c r="P255" s="152"/>
      <c r="Q255" s="152"/>
      <c r="R255" s="152"/>
      <c r="S255" s="152"/>
      <c r="T255" s="152"/>
      <c r="U255" s="152"/>
      <c r="V255" s="152"/>
      <c r="W255" s="152"/>
      <c r="X255" s="152"/>
      <c r="Y255" s="152"/>
      <c r="Z255" s="152"/>
      <c r="AA255" s="152"/>
      <c r="AB255" s="152"/>
      <c r="AC255" s="152"/>
      <c r="AD255" s="152"/>
    </row>
    <row r="256" spans="1:30" ht="15.75" customHeight="1" x14ac:dyDescent="0.25">
      <c r="A256" s="152"/>
      <c r="B256" s="152"/>
      <c r="C256" s="152"/>
      <c r="D256" s="152"/>
      <c r="E256" s="152"/>
      <c r="F256" s="152"/>
      <c r="G256" s="153"/>
      <c r="H256" s="152"/>
      <c r="I256" s="152"/>
      <c r="J256" s="152"/>
      <c r="K256" s="152"/>
      <c r="L256" s="152"/>
      <c r="M256" s="152"/>
      <c r="N256" s="152"/>
      <c r="O256" s="152"/>
      <c r="P256" s="152"/>
      <c r="Q256" s="152"/>
      <c r="R256" s="152"/>
      <c r="S256" s="152"/>
      <c r="T256" s="152"/>
      <c r="U256" s="152"/>
      <c r="V256" s="152"/>
      <c r="W256" s="152"/>
      <c r="X256" s="152"/>
      <c r="Y256" s="152"/>
      <c r="Z256" s="152"/>
      <c r="AA256" s="152"/>
      <c r="AB256" s="152"/>
      <c r="AC256" s="152"/>
      <c r="AD256" s="152"/>
    </row>
    <row r="257" spans="1:30" ht="15.75" customHeight="1" x14ac:dyDescent="0.25">
      <c r="A257" s="236"/>
      <c r="B257" s="236"/>
      <c r="C257" s="236"/>
      <c r="D257" s="236"/>
      <c r="E257" s="236"/>
      <c r="F257" s="236"/>
      <c r="G257" s="237"/>
      <c r="H257" s="236"/>
      <c r="I257" s="236"/>
      <c r="J257" s="236"/>
      <c r="K257" s="236"/>
      <c r="L257" s="236"/>
      <c r="M257" s="236"/>
      <c r="N257" s="236"/>
      <c r="O257" s="236"/>
      <c r="P257" s="236"/>
      <c r="Q257" s="236"/>
      <c r="R257" s="236"/>
      <c r="S257" s="236"/>
      <c r="T257" s="236"/>
      <c r="U257" s="236"/>
      <c r="V257" s="236"/>
      <c r="W257" s="236"/>
      <c r="X257" s="236"/>
      <c r="Y257" s="236"/>
      <c r="Z257" s="236"/>
      <c r="AA257" s="236"/>
      <c r="AB257" s="236"/>
      <c r="AC257" s="236"/>
      <c r="AD257" s="236"/>
    </row>
    <row r="258" spans="1:30" ht="15.75" customHeight="1" x14ac:dyDescent="0.25">
      <c r="A258" s="236"/>
      <c r="B258" s="236"/>
      <c r="C258" s="236"/>
      <c r="D258" s="236"/>
      <c r="E258" s="236"/>
      <c r="F258" s="236"/>
      <c r="G258" s="237"/>
      <c r="H258" s="236"/>
      <c r="I258" s="236"/>
      <c r="J258" s="236"/>
      <c r="K258" s="236"/>
      <c r="L258" s="236"/>
      <c r="M258" s="236"/>
      <c r="N258" s="236"/>
      <c r="O258" s="236"/>
      <c r="P258" s="236"/>
      <c r="Q258" s="236"/>
      <c r="R258" s="236"/>
      <c r="S258" s="236"/>
      <c r="T258" s="236"/>
      <c r="U258" s="236"/>
      <c r="V258" s="236"/>
      <c r="W258" s="236"/>
      <c r="X258" s="236"/>
      <c r="Y258" s="236"/>
      <c r="Z258" s="236"/>
      <c r="AA258" s="236"/>
      <c r="AB258" s="236"/>
      <c r="AC258" s="236"/>
      <c r="AD258" s="236"/>
    </row>
    <row r="259" spans="1:30" ht="15.75" customHeight="1" x14ac:dyDescent="0.25">
      <c r="A259" s="236"/>
      <c r="B259" s="236"/>
      <c r="C259" s="236"/>
      <c r="D259" s="236"/>
      <c r="E259" s="236"/>
      <c r="F259" s="236"/>
      <c r="G259" s="237"/>
      <c r="H259" s="236"/>
      <c r="I259" s="236"/>
      <c r="J259" s="236"/>
      <c r="K259" s="236"/>
      <c r="L259" s="236"/>
      <c r="M259" s="236"/>
      <c r="N259" s="236"/>
      <c r="O259" s="236"/>
      <c r="P259" s="236"/>
      <c r="Q259" s="236"/>
      <c r="R259" s="236"/>
      <c r="S259" s="236"/>
      <c r="T259" s="236"/>
      <c r="U259" s="236"/>
      <c r="V259" s="236"/>
      <c r="W259" s="236"/>
      <c r="X259" s="236"/>
      <c r="Y259" s="236"/>
      <c r="Z259" s="236"/>
      <c r="AA259" s="236"/>
      <c r="AB259" s="236"/>
      <c r="AC259" s="236"/>
      <c r="AD259" s="236"/>
    </row>
    <row r="260" spans="1:30" ht="15.75" customHeight="1" x14ac:dyDescent="0.25">
      <c r="A260" s="236"/>
      <c r="B260" s="236"/>
      <c r="C260" s="236"/>
      <c r="D260" s="236"/>
      <c r="E260" s="236"/>
      <c r="F260" s="236"/>
      <c r="G260" s="237"/>
      <c r="H260" s="236"/>
      <c r="I260" s="236"/>
      <c r="J260" s="236"/>
      <c r="K260" s="236"/>
      <c r="L260" s="236"/>
      <c r="M260" s="236"/>
      <c r="N260" s="236"/>
      <c r="O260" s="236"/>
      <c r="P260" s="236"/>
      <c r="Q260" s="236"/>
      <c r="R260" s="236"/>
      <c r="S260" s="236"/>
      <c r="T260" s="236"/>
      <c r="U260" s="236"/>
      <c r="V260" s="236"/>
      <c r="W260" s="236"/>
      <c r="X260" s="236"/>
      <c r="Y260" s="236"/>
      <c r="Z260" s="236"/>
      <c r="AA260" s="236"/>
      <c r="AB260" s="236"/>
      <c r="AC260" s="236"/>
      <c r="AD260" s="236"/>
    </row>
    <row r="261" spans="1:30" ht="15.75" customHeight="1" x14ac:dyDescent="0.25">
      <c r="A261" s="236"/>
      <c r="B261" s="236"/>
      <c r="C261" s="236"/>
      <c r="D261" s="236"/>
      <c r="E261" s="236"/>
      <c r="F261" s="236"/>
      <c r="G261" s="237"/>
      <c r="H261" s="236"/>
      <c r="I261" s="236"/>
      <c r="J261" s="236"/>
      <c r="K261" s="236"/>
      <c r="L261" s="236"/>
      <c r="M261" s="236"/>
      <c r="N261" s="236"/>
      <c r="O261" s="236"/>
      <c r="P261" s="236"/>
      <c r="Q261" s="236"/>
      <c r="R261" s="236"/>
      <c r="S261" s="236"/>
      <c r="T261" s="236"/>
      <c r="U261" s="236"/>
      <c r="V261" s="236"/>
      <c r="W261" s="236"/>
      <c r="X261" s="236"/>
      <c r="Y261" s="236"/>
      <c r="Z261" s="236"/>
      <c r="AA261" s="236"/>
      <c r="AB261" s="236"/>
      <c r="AC261" s="236"/>
      <c r="AD261" s="236"/>
    </row>
    <row r="262" spans="1:30" ht="15.75" customHeight="1" x14ac:dyDescent="0.25">
      <c r="A262" s="236"/>
      <c r="B262" s="236"/>
      <c r="C262" s="236"/>
      <c r="D262" s="236"/>
      <c r="E262" s="236"/>
      <c r="F262" s="236"/>
      <c r="G262" s="237"/>
      <c r="H262" s="236"/>
      <c r="I262" s="236"/>
      <c r="J262" s="236"/>
      <c r="K262" s="236"/>
      <c r="L262" s="236"/>
      <c r="M262" s="236"/>
      <c r="N262" s="236"/>
      <c r="O262" s="236"/>
      <c r="P262" s="236"/>
      <c r="Q262" s="236"/>
      <c r="R262" s="236"/>
      <c r="S262" s="236"/>
      <c r="T262" s="236"/>
      <c r="U262" s="236"/>
      <c r="V262" s="236"/>
      <c r="W262" s="236"/>
      <c r="X262" s="236"/>
      <c r="Y262" s="236"/>
      <c r="Z262" s="236"/>
      <c r="AA262" s="236"/>
      <c r="AB262" s="236"/>
      <c r="AC262" s="236"/>
      <c r="AD262" s="236"/>
    </row>
    <row r="263" spans="1:30" ht="15.75" customHeight="1" x14ac:dyDescent="0.25">
      <c r="A263" s="236"/>
      <c r="B263" s="236"/>
      <c r="C263" s="236"/>
      <c r="D263" s="236"/>
      <c r="E263" s="236"/>
      <c r="F263" s="236"/>
      <c r="G263" s="237"/>
      <c r="H263" s="236"/>
      <c r="I263" s="236"/>
      <c r="J263" s="236"/>
      <c r="K263" s="236"/>
      <c r="L263" s="236"/>
      <c r="M263" s="236"/>
      <c r="N263" s="236"/>
      <c r="O263" s="236"/>
      <c r="P263" s="236"/>
      <c r="Q263" s="236"/>
      <c r="R263" s="236"/>
      <c r="S263" s="236"/>
      <c r="T263" s="236"/>
      <c r="U263" s="236"/>
      <c r="V263" s="236"/>
      <c r="W263" s="236"/>
      <c r="X263" s="236"/>
      <c r="Y263" s="236"/>
      <c r="Z263" s="236"/>
      <c r="AA263" s="236"/>
      <c r="AB263" s="236"/>
      <c r="AC263" s="236"/>
      <c r="AD263" s="236"/>
    </row>
    <row r="264" spans="1:30" ht="15.75" customHeight="1" x14ac:dyDescent="0.25">
      <c r="A264" s="236"/>
      <c r="B264" s="236"/>
      <c r="C264" s="236"/>
      <c r="D264" s="236"/>
      <c r="E264" s="236"/>
      <c r="F264" s="236"/>
      <c r="G264" s="237"/>
      <c r="H264" s="236"/>
      <c r="I264" s="236"/>
      <c r="J264" s="236"/>
      <c r="K264" s="236"/>
      <c r="L264" s="236"/>
      <c r="M264" s="236"/>
      <c r="N264" s="236"/>
      <c r="O264" s="236"/>
      <c r="P264" s="236"/>
      <c r="Q264" s="236"/>
      <c r="R264" s="236"/>
      <c r="S264" s="236"/>
      <c r="T264" s="236"/>
      <c r="U264" s="236"/>
      <c r="V264" s="236"/>
      <c r="W264" s="236"/>
      <c r="X264" s="236"/>
      <c r="Y264" s="236"/>
      <c r="Z264" s="236"/>
      <c r="AA264" s="236"/>
      <c r="AB264" s="236"/>
      <c r="AC264" s="236"/>
      <c r="AD264" s="236"/>
    </row>
    <row r="265" spans="1:30" ht="15.75" customHeight="1" x14ac:dyDescent="0.25">
      <c r="A265" s="236"/>
      <c r="B265" s="236"/>
      <c r="C265" s="236"/>
      <c r="D265" s="236"/>
      <c r="E265" s="236"/>
      <c r="F265" s="236"/>
      <c r="G265" s="237"/>
      <c r="H265" s="236"/>
      <c r="I265" s="236"/>
      <c r="J265" s="236"/>
      <c r="K265" s="236"/>
      <c r="L265" s="236"/>
      <c r="M265" s="236"/>
      <c r="N265" s="236"/>
      <c r="O265" s="236"/>
      <c r="P265" s="236"/>
      <c r="Q265" s="236"/>
      <c r="R265" s="236"/>
      <c r="S265" s="236"/>
      <c r="T265" s="236"/>
      <c r="U265" s="236"/>
      <c r="V265" s="236"/>
      <c r="W265" s="236"/>
      <c r="X265" s="236"/>
      <c r="Y265" s="236"/>
      <c r="Z265" s="236"/>
      <c r="AA265" s="236"/>
      <c r="AB265" s="236"/>
      <c r="AC265" s="236"/>
      <c r="AD265" s="236"/>
    </row>
    <row r="266" spans="1:30" ht="15.75" customHeight="1" x14ac:dyDescent="0.25">
      <c r="A266" s="236"/>
      <c r="B266" s="236"/>
      <c r="C266" s="236"/>
      <c r="D266" s="236"/>
      <c r="E266" s="236"/>
      <c r="F266" s="236"/>
      <c r="G266" s="237"/>
      <c r="H266" s="236"/>
      <c r="I266" s="236"/>
      <c r="J266" s="236"/>
      <c r="K266" s="236"/>
      <c r="L266" s="236"/>
      <c r="M266" s="236"/>
      <c r="N266" s="236"/>
      <c r="O266" s="236"/>
      <c r="P266" s="236"/>
      <c r="Q266" s="236"/>
      <c r="R266" s="236"/>
      <c r="S266" s="236"/>
      <c r="T266" s="236"/>
      <c r="U266" s="236"/>
      <c r="V266" s="236"/>
      <c r="W266" s="236"/>
      <c r="X266" s="236"/>
      <c r="Y266" s="236"/>
      <c r="Z266" s="236"/>
      <c r="AA266" s="236"/>
      <c r="AB266" s="236"/>
      <c r="AC266" s="236"/>
      <c r="AD266" s="236"/>
    </row>
    <row r="267" spans="1:30" ht="15.75" customHeight="1" x14ac:dyDescent="0.25">
      <c r="A267" s="236"/>
      <c r="B267" s="236"/>
      <c r="C267" s="236"/>
      <c r="D267" s="236"/>
      <c r="E267" s="236"/>
      <c r="F267" s="236"/>
      <c r="G267" s="237"/>
      <c r="H267" s="236"/>
      <c r="I267" s="236"/>
      <c r="J267" s="236"/>
      <c r="K267" s="236"/>
      <c r="L267" s="236"/>
      <c r="M267" s="236"/>
      <c r="N267" s="236"/>
      <c r="O267" s="236"/>
      <c r="P267" s="236"/>
      <c r="Q267" s="236"/>
      <c r="R267" s="236"/>
      <c r="S267" s="236"/>
      <c r="T267" s="236"/>
      <c r="U267" s="236"/>
      <c r="V267" s="236"/>
      <c r="W267" s="236"/>
      <c r="X267" s="236"/>
      <c r="Y267" s="236"/>
      <c r="Z267" s="236"/>
      <c r="AA267" s="236"/>
      <c r="AB267" s="236"/>
      <c r="AC267" s="236"/>
      <c r="AD267" s="236"/>
    </row>
    <row r="268" spans="1:30" ht="15.75" customHeight="1" x14ac:dyDescent="0.25">
      <c r="A268" s="236"/>
      <c r="B268" s="236"/>
      <c r="C268" s="236"/>
      <c r="D268" s="236"/>
      <c r="E268" s="236"/>
      <c r="F268" s="236"/>
      <c r="G268" s="237"/>
      <c r="H268" s="236"/>
      <c r="I268" s="236"/>
      <c r="J268" s="236"/>
      <c r="K268" s="236"/>
      <c r="L268" s="236"/>
      <c r="M268" s="236"/>
      <c r="N268" s="236"/>
      <c r="O268" s="236"/>
      <c r="P268" s="236"/>
      <c r="Q268" s="236"/>
      <c r="R268" s="236"/>
      <c r="S268" s="236"/>
      <c r="T268" s="236"/>
      <c r="U268" s="236"/>
      <c r="V268" s="236"/>
      <c r="W268" s="236"/>
      <c r="X268" s="236"/>
      <c r="Y268" s="236"/>
      <c r="Z268" s="236"/>
      <c r="AA268" s="236"/>
      <c r="AB268" s="236"/>
      <c r="AC268" s="236"/>
      <c r="AD268" s="236"/>
    </row>
    <row r="269" spans="1:30" ht="15.75" customHeight="1" x14ac:dyDescent="0.25">
      <c r="A269" s="236"/>
      <c r="B269" s="236"/>
      <c r="C269" s="236"/>
      <c r="D269" s="236"/>
      <c r="E269" s="236"/>
      <c r="F269" s="236"/>
      <c r="G269" s="237"/>
      <c r="H269" s="236"/>
      <c r="I269" s="236"/>
      <c r="J269" s="236"/>
      <c r="K269" s="236"/>
      <c r="L269" s="236"/>
      <c r="M269" s="236"/>
      <c r="N269" s="236"/>
      <c r="O269" s="236"/>
      <c r="P269" s="236"/>
      <c r="Q269" s="236"/>
      <c r="R269" s="236"/>
      <c r="S269" s="236"/>
      <c r="T269" s="236"/>
      <c r="U269" s="236"/>
      <c r="V269" s="236"/>
      <c r="W269" s="236"/>
      <c r="X269" s="236"/>
      <c r="Y269" s="236"/>
      <c r="Z269" s="236"/>
      <c r="AA269" s="236"/>
      <c r="AB269" s="236"/>
      <c r="AC269" s="236"/>
      <c r="AD269" s="236"/>
    </row>
    <row r="270" spans="1:30" ht="15.75" customHeight="1" x14ac:dyDescent="0.25">
      <c r="A270" s="236"/>
      <c r="B270" s="236"/>
      <c r="C270" s="236"/>
      <c r="D270" s="236"/>
      <c r="E270" s="236"/>
      <c r="F270" s="236"/>
      <c r="G270" s="237"/>
      <c r="H270" s="236"/>
      <c r="I270" s="236"/>
      <c r="J270" s="236"/>
      <c r="K270" s="236"/>
      <c r="L270" s="236"/>
      <c r="M270" s="236"/>
      <c r="N270" s="236"/>
      <c r="O270" s="236"/>
      <c r="P270" s="236"/>
      <c r="Q270" s="236"/>
      <c r="R270" s="236"/>
      <c r="S270" s="236"/>
      <c r="T270" s="236"/>
      <c r="U270" s="236"/>
      <c r="V270" s="236"/>
      <c r="W270" s="236"/>
      <c r="X270" s="236"/>
      <c r="Y270" s="236"/>
      <c r="Z270" s="236"/>
      <c r="AA270" s="236"/>
      <c r="AB270" s="236"/>
      <c r="AC270" s="236"/>
      <c r="AD270" s="236"/>
    </row>
    <row r="271" spans="1:30" ht="15.75" customHeight="1" x14ac:dyDescent="0.25">
      <c r="A271" s="236"/>
      <c r="B271" s="236"/>
      <c r="C271" s="236"/>
      <c r="D271" s="236"/>
      <c r="E271" s="236"/>
      <c r="F271" s="236"/>
      <c r="G271" s="237"/>
      <c r="H271" s="236"/>
      <c r="I271" s="236"/>
      <c r="J271" s="236"/>
      <c r="K271" s="236"/>
      <c r="L271" s="236"/>
      <c r="M271" s="236"/>
      <c r="N271" s="236"/>
      <c r="O271" s="236"/>
      <c r="P271" s="236"/>
      <c r="Q271" s="236"/>
      <c r="R271" s="236"/>
      <c r="S271" s="236"/>
      <c r="T271" s="236"/>
      <c r="U271" s="236"/>
      <c r="V271" s="236"/>
      <c r="W271" s="236"/>
      <c r="X271" s="236"/>
      <c r="Y271" s="236"/>
      <c r="Z271" s="236"/>
      <c r="AA271" s="236"/>
      <c r="AB271" s="236"/>
      <c r="AC271" s="236"/>
      <c r="AD271" s="236"/>
    </row>
    <row r="272" spans="1:30" ht="15.75" customHeight="1" x14ac:dyDescent="0.25">
      <c r="A272" s="236"/>
      <c r="B272" s="236"/>
      <c r="C272" s="236"/>
      <c r="D272" s="236"/>
      <c r="E272" s="236"/>
      <c r="F272" s="236"/>
      <c r="G272" s="237"/>
      <c r="H272" s="236"/>
      <c r="I272" s="236"/>
      <c r="J272" s="236"/>
      <c r="K272" s="236"/>
      <c r="L272" s="236"/>
      <c r="M272" s="236"/>
      <c r="N272" s="236"/>
      <c r="O272" s="236"/>
      <c r="P272" s="236"/>
      <c r="Q272" s="236"/>
      <c r="R272" s="236"/>
      <c r="S272" s="236"/>
      <c r="T272" s="236"/>
      <c r="U272" s="236"/>
      <c r="V272" s="236"/>
      <c r="W272" s="236"/>
      <c r="X272" s="236"/>
      <c r="Y272" s="236"/>
      <c r="Z272" s="236"/>
      <c r="AA272" s="236"/>
      <c r="AB272" s="236"/>
      <c r="AC272" s="236"/>
      <c r="AD272" s="236"/>
    </row>
    <row r="273" spans="1:30" ht="15.75" customHeight="1" x14ac:dyDescent="0.25">
      <c r="A273" s="236"/>
      <c r="B273" s="236"/>
      <c r="C273" s="236"/>
      <c r="D273" s="236"/>
      <c r="E273" s="236"/>
      <c r="F273" s="236"/>
      <c r="G273" s="237"/>
      <c r="H273" s="236"/>
      <c r="I273" s="236"/>
      <c r="J273" s="236"/>
      <c r="K273" s="236"/>
      <c r="L273" s="236"/>
      <c r="M273" s="236"/>
      <c r="N273" s="236"/>
      <c r="O273" s="236"/>
      <c r="P273" s="236"/>
      <c r="Q273" s="236"/>
      <c r="R273" s="236"/>
      <c r="S273" s="236"/>
      <c r="T273" s="236"/>
      <c r="U273" s="236"/>
      <c r="V273" s="236"/>
      <c r="W273" s="236"/>
      <c r="X273" s="236"/>
      <c r="Y273" s="236"/>
      <c r="Z273" s="236"/>
      <c r="AA273" s="236"/>
      <c r="AB273" s="236"/>
      <c r="AC273" s="236"/>
      <c r="AD273" s="236"/>
    </row>
    <row r="274" spans="1:30" ht="15.75" customHeight="1" x14ac:dyDescent="0.25">
      <c r="A274" s="236"/>
      <c r="B274" s="236"/>
      <c r="C274" s="236"/>
      <c r="D274" s="236"/>
      <c r="E274" s="236"/>
      <c r="F274" s="236"/>
      <c r="G274" s="237"/>
      <c r="H274" s="236"/>
      <c r="I274" s="236"/>
      <c r="J274" s="236"/>
      <c r="K274" s="236"/>
      <c r="L274" s="236"/>
      <c r="M274" s="236"/>
      <c r="N274" s="236"/>
      <c r="O274" s="236"/>
      <c r="P274" s="236"/>
      <c r="Q274" s="236"/>
      <c r="R274" s="236"/>
      <c r="S274" s="236"/>
      <c r="T274" s="236"/>
      <c r="U274" s="236"/>
      <c r="V274" s="236"/>
      <c r="W274" s="236"/>
      <c r="X274" s="236"/>
      <c r="Y274" s="236"/>
      <c r="Z274" s="236"/>
      <c r="AA274" s="236"/>
      <c r="AB274" s="236"/>
      <c r="AC274" s="236"/>
      <c r="AD274" s="236"/>
    </row>
    <row r="275" spans="1:30" ht="15.75" customHeight="1" x14ac:dyDescent="0.25">
      <c r="A275" s="236"/>
      <c r="B275" s="236"/>
      <c r="C275" s="236"/>
      <c r="D275" s="236"/>
      <c r="E275" s="236"/>
      <c r="F275" s="236"/>
      <c r="G275" s="237"/>
      <c r="H275" s="236"/>
      <c r="I275" s="236"/>
      <c r="J275" s="236"/>
      <c r="K275" s="236"/>
      <c r="L275" s="236"/>
      <c r="M275" s="236"/>
      <c r="N275" s="236"/>
      <c r="O275" s="236"/>
      <c r="P275" s="236"/>
      <c r="Q275" s="236"/>
      <c r="R275" s="236"/>
      <c r="S275" s="236"/>
      <c r="T275" s="236"/>
      <c r="U275" s="236"/>
      <c r="V275" s="236"/>
      <c r="W275" s="236"/>
      <c r="X275" s="236"/>
      <c r="Y275" s="236"/>
      <c r="Z275" s="236"/>
      <c r="AA275" s="236"/>
      <c r="AB275" s="236"/>
      <c r="AC275" s="236"/>
      <c r="AD275" s="236"/>
    </row>
    <row r="276" spans="1:30" ht="15.75" customHeight="1" x14ac:dyDescent="0.25">
      <c r="A276" s="236"/>
      <c r="B276" s="236"/>
      <c r="C276" s="236"/>
      <c r="D276" s="236"/>
      <c r="E276" s="236"/>
      <c r="F276" s="236"/>
      <c r="G276" s="237"/>
      <c r="H276" s="236"/>
      <c r="I276" s="236"/>
      <c r="J276" s="236"/>
      <c r="K276" s="236"/>
      <c r="L276" s="236"/>
      <c r="M276" s="236"/>
      <c r="N276" s="236"/>
      <c r="O276" s="236"/>
      <c r="P276" s="236"/>
      <c r="Q276" s="236"/>
      <c r="R276" s="236"/>
      <c r="S276" s="236"/>
      <c r="T276" s="236"/>
      <c r="U276" s="236"/>
      <c r="V276" s="236"/>
      <c r="W276" s="236"/>
      <c r="X276" s="236"/>
      <c r="Y276" s="236"/>
      <c r="Z276" s="236"/>
      <c r="AA276" s="236"/>
      <c r="AB276" s="236"/>
      <c r="AC276" s="236"/>
      <c r="AD276" s="236"/>
    </row>
    <row r="277" spans="1:30" ht="15.75" customHeight="1" x14ac:dyDescent="0.25">
      <c r="A277" s="236"/>
      <c r="B277" s="236"/>
      <c r="C277" s="236"/>
      <c r="D277" s="236"/>
      <c r="E277" s="236"/>
      <c r="F277" s="236"/>
      <c r="G277" s="237"/>
      <c r="H277" s="236"/>
      <c r="I277" s="236"/>
      <c r="J277" s="236"/>
      <c r="K277" s="236"/>
      <c r="L277" s="236"/>
      <c r="M277" s="236"/>
      <c r="N277" s="236"/>
      <c r="O277" s="236"/>
      <c r="P277" s="236"/>
      <c r="Q277" s="236"/>
      <c r="R277" s="236"/>
      <c r="S277" s="236"/>
      <c r="T277" s="236"/>
      <c r="U277" s="236"/>
      <c r="V277" s="236"/>
      <c r="W277" s="236"/>
      <c r="X277" s="236"/>
      <c r="Y277" s="236"/>
      <c r="Z277" s="236"/>
      <c r="AA277" s="236"/>
      <c r="AB277" s="236"/>
      <c r="AC277" s="236"/>
      <c r="AD277" s="236"/>
    </row>
    <row r="278" spans="1:30" ht="15.75" customHeight="1" x14ac:dyDescent="0.25">
      <c r="A278" s="236"/>
      <c r="B278" s="236"/>
      <c r="C278" s="236"/>
      <c r="D278" s="236"/>
      <c r="E278" s="236"/>
      <c r="F278" s="236"/>
      <c r="G278" s="237"/>
      <c r="H278" s="236"/>
      <c r="I278" s="236"/>
      <c r="J278" s="236"/>
      <c r="K278" s="236"/>
      <c r="L278" s="236"/>
      <c r="M278" s="236"/>
      <c r="N278" s="236"/>
      <c r="O278" s="236"/>
      <c r="P278" s="236"/>
      <c r="Q278" s="236"/>
      <c r="R278" s="236"/>
      <c r="S278" s="236"/>
      <c r="T278" s="236"/>
      <c r="U278" s="236"/>
      <c r="V278" s="236"/>
      <c r="W278" s="236"/>
      <c r="X278" s="236"/>
      <c r="Y278" s="236"/>
      <c r="Z278" s="236"/>
      <c r="AA278" s="236"/>
      <c r="AB278" s="236"/>
      <c r="AC278" s="236"/>
      <c r="AD278" s="236"/>
    </row>
    <row r="279" spans="1:30" ht="15.75" customHeight="1" x14ac:dyDescent="0.25">
      <c r="A279" s="236"/>
      <c r="B279" s="236"/>
      <c r="C279" s="236"/>
      <c r="D279" s="236"/>
      <c r="E279" s="236"/>
      <c r="F279" s="236"/>
      <c r="G279" s="237"/>
      <c r="H279" s="236"/>
      <c r="I279" s="236"/>
      <c r="J279" s="236"/>
      <c r="K279" s="236"/>
      <c r="L279" s="236"/>
      <c r="M279" s="236"/>
      <c r="N279" s="236"/>
      <c r="O279" s="236"/>
      <c r="P279" s="236"/>
      <c r="Q279" s="236"/>
      <c r="R279" s="236"/>
      <c r="S279" s="236"/>
      <c r="T279" s="236"/>
      <c r="U279" s="236"/>
      <c r="V279" s="236"/>
      <c r="W279" s="236"/>
      <c r="X279" s="236"/>
      <c r="Y279" s="236"/>
      <c r="Z279" s="236"/>
      <c r="AA279" s="236"/>
      <c r="AB279" s="236"/>
      <c r="AC279" s="236"/>
      <c r="AD279" s="236"/>
    </row>
    <row r="280" spans="1:30" ht="15.75" customHeight="1" x14ac:dyDescent="0.25">
      <c r="A280" s="236"/>
      <c r="B280" s="236"/>
      <c r="C280" s="236"/>
      <c r="D280" s="236"/>
      <c r="E280" s="236"/>
      <c r="F280" s="236"/>
      <c r="G280" s="237"/>
      <c r="H280" s="236"/>
      <c r="I280" s="236"/>
      <c r="J280" s="236"/>
      <c r="K280" s="236"/>
      <c r="L280" s="236"/>
      <c r="M280" s="236"/>
      <c r="N280" s="236"/>
      <c r="O280" s="236"/>
      <c r="P280" s="236"/>
      <c r="Q280" s="236"/>
      <c r="R280" s="236"/>
      <c r="S280" s="236"/>
      <c r="T280" s="236"/>
      <c r="U280" s="236"/>
      <c r="V280" s="236"/>
      <c r="W280" s="236"/>
      <c r="X280" s="236"/>
      <c r="Y280" s="236"/>
      <c r="Z280" s="236"/>
      <c r="AA280" s="236"/>
      <c r="AB280" s="236"/>
      <c r="AC280" s="236"/>
      <c r="AD280" s="236"/>
    </row>
    <row r="281" spans="1:30" ht="15.75" customHeight="1" x14ac:dyDescent="0.25">
      <c r="A281" s="236"/>
      <c r="B281" s="236"/>
      <c r="C281" s="236"/>
      <c r="D281" s="236"/>
      <c r="E281" s="236"/>
      <c r="F281" s="236"/>
      <c r="G281" s="237"/>
      <c r="H281" s="236"/>
      <c r="I281" s="236"/>
      <c r="J281" s="236"/>
      <c r="K281" s="236"/>
      <c r="L281" s="236"/>
      <c r="M281" s="236"/>
      <c r="N281" s="236"/>
      <c r="O281" s="236"/>
      <c r="P281" s="236"/>
      <c r="Q281" s="236"/>
      <c r="R281" s="236"/>
      <c r="S281" s="236"/>
      <c r="T281" s="236"/>
      <c r="U281" s="236"/>
      <c r="V281" s="236"/>
      <c r="W281" s="236"/>
      <c r="X281" s="236"/>
      <c r="Y281" s="236"/>
      <c r="Z281" s="236"/>
      <c r="AA281" s="236"/>
      <c r="AB281" s="236"/>
      <c r="AC281" s="236"/>
      <c r="AD281" s="236"/>
    </row>
    <row r="282" spans="1:30" ht="15.75" customHeight="1" x14ac:dyDescent="0.25">
      <c r="A282" s="236"/>
      <c r="B282" s="236"/>
      <c r="C282" s="236"/>
      <c r="D282" s="236"/>
      <c r="E282" s="236"/>
      <c r="F282" s="236"/>
      <c r="G282" s="237"/>
      <c r="H282" s="236"/>
      <c r="I282" s="236"/>
      <c r="J282" s="236"/>
      <c r="K282" s="236"/>
      <c r="L282" s="236"/>
      <c r="M282" s="236"/>
      <c r="N282" s="236"/>
      <c r="O282" s="236"/>
      <c r="P282" s="236"/>
      <c r="Q282" s="236"/>
      <c r="R282" s="236"/>
      <c r="S282" s="236"/>
      <c r="T282" s="236"/>
      <c r="U282" s="236"/>
      <c r="V282" s="236"/>
      <c r="W282" s="236"/>
      <c r="X282" s="236"/>
      <c r="Y282" s="236"/>
      <c r="Z282" s="236"/>
      <c r="AA282" s="236"/>
      <c r="AB282" s="236"/>
      <c r="AC282" s="236"/>
      <c r="AD282" s="236"/>
    </row>
    <row r="283" spans="1:30" ht="15.75" customHeight="1" x14ac:dyDescent="0.25">
      <c r="A283" s="236"/>
      <c r="B283" s="236"/>
      <c r="C283" s="236"/>
      <c r="D283" s="236"/>
      <c r="E283" s="236"/>
      <c r="F283" s="236"/>
      <c r="G283" s="237"/>
      <c r="H283" s="236"/>
      <c r="I283" s="236"/>
      <c r="J283" s="236"/>
      <c r="K283" s="236"/>
      <c r="L283" s="236"/>
      <c r="M283" s="236"/>
      <c r="N283" s="236"/>
      <c r="O283" s="236"/>
      <c r="P283" s="236"/>
      <c r="Q283" s="236"/>
      <c r="R283" s="236"/>
      <c r="S283" s="236"/>
      <c r="T283" s="236"/>
      <c r="U283" s="236"/>
      <c r="V283" s="236"/>
      <c r="W283" s="236"/>
      <c r="X283" s="236"/>
      <c r="Y283" s="236"/>
      <c r="Z283" s="236"/>
      <c r="AA283" s="236"/>
      <c r="AB283" s="236"/>
      <c r="AC283" s="236"/>
      <c r="AD283" s="236"/>
    </row>
    <row r="284" spans="1:30" ht="15.75" customHeight="1" x14ac:dyDescent="0.25">
      <c r="A284" s="236"/>
      <c r="B284" s="236"/>
      <c r="C284" s="236"/>
      <c r="D284" s="236"/>
      <c r="E284" s="236"/>
      <c r="F284" s="236"/>
      <c r="G284" s="237"/>
      <c r="H284" s="236"/>
      <c r="I284" s="236"/>
      <c r="J284" s="236"/>
      <c r="K284" s="236"/>
      <c r="L284" s="236"/>
      <c r="M284" s="236"/>
      <c r="N284" s="236"/>
      <c r="O284" s="236"/>
      <c r="P284" s="236"/>
      <c r="Q284" s="236"/>
      <c r="R284" s="236"/>
      <c r="S284" s="236"/>
      <c r="T284" s="236"/>
      <c r="U284" s="236"/>
      <c r="V284" s="236"/>
      <c r="W284" s="236"/>
      <c r="X284" s="236"/>
      <c r="Y284" s="236"/>
      <c r="Z284" s="236"/>
      <c r="AA284" s="236"/>
      <c r="AB284" s="236"/>
      <c r="AC284" s="236"/>
      <c r="AD284" s="236"/>
    </row>
    <row r="285" spans="1:30" ht="15.75" customHeight="1" x14ac:dyDescent="0.25">
      <c r="A285" s="236"/>
      <c r="B285" s="236"/>
      <c r="C285" s="236"/>
      <c r="D285" s="236"/>
      <c r="E285" s="236"/>
      <c r="F285" s="236"/>
      <c r="G285" s="237"/>
      <c r="H285" s="236"/>
      <c r="I285" s="236"/>
      <c r="J285" s="236"/>
      <c r="K285" s="236"/>
      <c r="L285" s="236"/>
      <c r="M285" s="236"/>
      <c r="N285" s="236"/>
      <c r="O285" s="236"/>
      <c r="P285" s="236"/>
      <c r="Q285" s="236"/>
      <c r="R285" s="236"/>
      <c r="S285" s="236"/>
      <c r="T285" s="236"/>
      <c r="U285" s="236"/>
      <c r="V285" s="236"/>
      <c r="W285" s="236"/>
      <c r="X285" s="236"/>
      <c r="Y285" s="236"/>
      <c r="Z285" s="236"/>
      <c r="AA285" s="236"/>
      <c r="AB285" s="236"/>
      <c r="AC285" s="236"/>
      <c r="AD285" s="236"/>
    </row>
    <row r="286" spans="1:30" ht="15.75" customHeight="1" x14ac:dyDescent="0.25">
      <c r="A286" s="236"/>
      <c r="B286" s="236"/>
      <c r="C286" s="236"/>
      <c r="D286" s="236"/>
      <c r="E286" s="236"/>
      <c r="F286" s="236"/>
      <c r="G286" s="237"/>
      <c r="H286" s="236"/>
      <c r="I286" s="236"/>
      <c r="J286" s="236"/>
      <c r="K286" s="236"/>
      <c r="L286" s="236"/>
      <c r="M286" s="236"/>
      <c r="N286" s="236"/>
      <c r="O286" s="236"/>
      <c r="P286" s="236"/>
      <c r="Q286" s="236"/>
      <c r="R286" s="236"/>
      <c r="S286" s="236"/>
      <c r="T286" s="236"/>
      <c r="U286" s="236"/>
      <c r="V286" s="236"/>
      <c r="W286" s="236"/>
      <c r="X286" s="236"/>
      <c r="Y286" s="236"/>
      <c r="Z286" s="236"/>
      <c r="AA286" s="236"/>
      <c r="AB286" s="236"/>
      <c r="AC286" s="236"/>
      <c r="AD286" s="236"/>
    </row>
    <row r="287" spans="1:30" ht="15.75" customHeight="1" x14ac:dyDescent="0.25">
      <c r="A287" s="236"/>
      <c r="B287" s="236"/>
      <c r="C287" s="236"/>
      <c r="D287" s="236"/>
      <c r="E287" s="236"/>
      <c r="F287" s="236"/>
      <c r="G287" s="237"/>
      <c r="H287" s="236"/>
      <c r="I287" s="236"/>
      <c r="J287" s="236"/>
      <c r="K287" s="236"/>
      <c r="L287" s="236"/>
      <c r="M287" s="236"/>
      <c r="N287" s="236"/>
      <c r="O287" s="236"/>
      <c r="P287" s="236"/>
      <c r="Q287" s="236"/>
      <c r="R287" s="236"/>
      <c r="S287" s="236"/>
      <c r="T287" s="236"/>
      <c r="U287" s="236"/>
      <c r="V287" s="236"/>
      <c r="W287" s="236"/>
      <c r="X287" s="236"/>
      <c r="Y287" s="236"/>
      <c r="Z287" s="236"/>
      <c r="AA287" s="236"/>
      <c r="AB287" s="236"/>
      <c r="AC287" s="236"/>
      <c r="AD287" s="236"/>
    </row>
    <row r="288" spans="1:30" ht="15.75" customHeight="1" x14ac:dyDescent="0.25">
      <c r="A288" s="236"/>
      <c r="B288" s="236"/>
      <c r="C288" s="236"/>
      <c r="D288" s="236"/>
      <c r="E288" s="236"/>
      <c r="F288" s="236"/>
      <c r="G288" s="237"/>
      <c r="H288" s="236"/>
      <c r="I288" s="236"/>
      <c r="J288" s="236"/>
      <c r="K288" s="236"/>
      <c r="L288" s="236"/>
      <c r="M288" s="236"/>
      <c r="N288" s="236"/>
      <c r="O288" s="236"/>
      <c r="P288" s="236"/>
      <c r="Q288" s="236"/>
      <c r="R288" s="236"/>
      <c r="S288" s="236"/>
      <c r="T288" s="236"/>
      <c r="U288" s="236"/>
      <c r="V288" s="236"/>
      <c r="W288" s="236"/>
      <c r="X288" s="236"/>
      <c r="Y288" s="236"/>
      <c r="Z288" s="236"/>
      <c r="AA288" s="236"/>
      <c r="AB288" s="236"/>
      <c r="AC288" s="236"/>
      <c r="AD288" s="236"/>
    </row>
    <row r="289" spans="1:30" ht="15.75" customHeight="1" x14ac:dyDescent="0.25">
      <c r="A289" s="236"/>
      <c r="B289" s="236"/>
      <c r="C289" s="236"/>
      <c r="D289" s="236"/>
      <c r="E289" s="236"/>
      <c r="F289" s="236"/>
      <c r="G289" s="237"/>
      <c r="H289" s="236"/>
      <c r="I289" s="236"/>
      <c r="J289" s="236"/>
      <c r="K289" s="236"/>
      <c r="L289" s="236"/>
      <c r="M289" s="236"/>
      <c r="N289" s="236"/>
      <c r="O289" s="236"/>
      <c r="P289" s="236"/>
      <c r="Q289" s="236"/>
      <c r="R289" s="236"/>
      <c r="S289" s="236"/>
      <c r="T289" s="236"/>
      <c r="U289" s="236"/>
      <c r="V289" s="236"/>
      <c r="W289" s="236"/>
      <c r="X289" s="236"/>
      <c r="Y289" s="236"/>
      <c r="Z289" s="236"/>
      <c r="AA289" s="236"/>
      <c r="AB289" s="236"/>
      <c r="AC289" s="236"/>
      <c r="AD289" s="236"/>
    </row>
    <row r="290" spans="1:30" ht="15.75" customHeight="1" x14ac:dyDescent="0.25">
      <c r="A290" s="236"/>
      <c r="B290" s="236"/>
      <c r="C290" s="236"/>
      <c r="D290" s="236"/>
      <c r="E290" s="236"/>
      <c r="F290" s="236"/>
      <c r="G290" s="237"/>
      <c r="H290" s="236"/>
      <c r="I290" s="236"/>
      <c r="J290" s="236"/>
      <c r="K290" s="236"/>
      <c r="L290" s="236"/>
      <c r="M290" s="236"/>
      <c r="N290" s="236"/>
      <c r="O290" s="236"/>
      <c r="P290" s="236"/>
      <c r="Q290" s="236"/>
      <c r="R290" s="236"/>
      <c r="S290" s="236"/>
      <c r="T290" s="236"/>
      <c r="U290" s="236"/>
      <c r="V290" s="236"/>
      <c r="W290" s="236"/>
      <c r="X290" s="236"/>
      <c r="Y290" s="236"/>
      <c r="Z290" s="236"/>
      <c r="AA290" s="236"/>
      <c r="AB290" s="236"/>
      <c r="AC290" s="236"/>
      <c r="AD290" s="236"/>
    </row>
    <row r="291" spans="1:30" ht="15.75" customHeight="1" x14ac:dyDescent="0.25">
      <c r="A291" s="236"/>
      <c r="B291" s="236"/>
      <c r="C291" s="236"/>
      <c r="D291" s="236"/>
      <c r="E291" s="236"/>
      <c r="F291" s="236"/>
      <c r="G291" s="237"/>
      <c r="H291" s="236"/>
      <c r="I291" s="236"/>
      <c r="J291" s="236"/>
      <c r="K291" s="236"/>
      <c r="L291" s="236"/>
      <c r="M291" s="236"/>
      <c r="N291" s="236"/>
      <c r="O291" s="236"/>
      <c r="P291" s="236"/>
      <c r="Q291" s="236"/>
      <c r="R291" s="236"/>
      <c r="S291" s="236"/>
      <c r="T291" s="236"/>
      <c r="U291" s="236"/>
      <c r="V291" s="236"/>
      <c r="W291" s="236"/>
      <c r="X291" s="236"/>
      <c r="Y291" s="236"/>
      <c r="Z291" s="236"/>
      <c r="AA291" s="236"/>
      <c r="AB291" s="236"/>
      <c r="AC291" s="236"/>
      <c r="AD291" s="236"/>
    </row>
    <row r="292" spans="1:30" ht="15.75" customHeight="1" x14ac:dyDescent="0.25">
      <c r="A292" s="236"/>
      <c r="B292" s="236"/>
      <c r="C292" s="236"/>
      <c r="D292" s="236"/>
      <c r="E292" s="236"/>
      <c r="F292" s="236"/>
      <c r="G292" s="237"/>
      <c r="H292" s="236"/>
      <c r="I292" s="236"/>
      <c r="J292" s="236"/>
      <c r="K292" s="236"/>
      <c r="L292" s="236"/>
      <c r="M292" s="236"/>
      <c r="N292" s="236"/>
      <c r="O292" s="236"/>
      <c r="P292" s="236"/>
      <c r="Q292" s="236"/>
      <c r="R292" s="236"/>
      <c r="S292" s="236"/>
      <c r="T292" s="236"/>
      <c r="U292" s="236"/>
      <c r="V292" s="236"/>
      <c r="W292" s="236"/>
      <c r="X292" s="236"/>
      <c r="Y292" s="236"/>
      <c r="Z292" s="236"/>
      <c r="AA292" s="236"/>
      <c r="AB292" s="236"/>
      <c r="AC292" s="236"/>
      <c r="AD292" s="236"/>
    </row>
    <row r="293" spans="1:30" ht="15.75" customHeight="1" x14ac:dyDescent="0.25">
      <c r="A293" s="236"/>
      <c r="B293" s="236"/>
      <c r="C293" s="236"/>
      <c r="D293" s="236"/>
      <c r="E293" s="236"/>
      <c r="F293" s="236"/>
      <c r="G293" s="237"/>
      <c r="H293" s="236"/>
      <c r="I293" s="236"/>
      <c r="J293" s="236"/>
      <c r="K293" s="236"/>
      <c r="L293" s="236"/>
      <c r="M293" s="236"/>
      <c r="N293" s="236"/>
      <c r="O293" s="236"/>
      <c r="P293" s="236"/>
      <c r="Q293" s="236"/>
      <c r="R293" s="236"/>
      <c r="S293" s="236"/>
      <c r="T293" s="236"/>
      <c r="U293" s="236"/>
      <c r="V293" s="236"/>
      <c r="W293" s="236"/>
      <c r="X293" s="236"/>
      <c r="Y293" s="236"/>
      <c r="Z293" s="236"/>
      <c r="AA293" s="236"/>
      <c r="AB293" s="236"/>
      <c r="AC293" s="236"/>
      <c r="AD293" s="236"/>
    </row>
    <row r="294" spans="1:30" ht="15.75" customHeight="1" x14ac:dyDescent="0.25">
      <c r="A294" s="236"/>
      <c r="B294" s="236"/>
      <c r="C294" s="236"/>
      <c r="D294" s="236"/>
      <c r="E294" s="236"/>
      <c r="F294" s="236"/>
      <c r="G294" s="237"/>
      <c r="H294" s="236"/>
      <c r="I294" s="236"/>
      <c r="J294" s="236"/>
      <c r="K294" s="236"/>
      <c r="L294" s="236"/>
      <c r="M294" s="236"/>
      <c r="N294" s="236"/>
      <c r="O294" s="236"/>
      <c r="P294" s="236"/>
      <c r="Q294" s="236"/>
      <c r="R294" s="236"/>
      <c r="S294" s="236"/>
      <c r="T294" s="236"/>
      <c r="U294" s="236"/>
      <c r="V294" s="236"/>
      <c r="W294" s="236"/>
      <c r="X294" s="236"/>
      <c r="Y294" s="236"/>
      <c r="Z294" s="236"/>
      <c r="AA294" s="236"/>
      <c r="AB294" s="236"/>
      <c r="AC294" s="236"/>
      <c r="AD294" s="236"/>
    </row>
    <row r="295" spans="1:30" ht="15.75" customHeight="1" x14ac:dyDescent="0.25">
      <c r="A295" s="236"/>
      <c r="B295" s="236"/>
      <c r="C295" s="236"/>
      <c r="D295" s="236"/>
      <c r="E295" s="236"/>
      <c r="F295" s="236"/>
      <c r="G295" s="237"/>
      <c r="H295" s="236"/>
      <c r="I295" s="236"/>
      <c r="J295" s="236"/>
      <c r="K295" s="236"/>
      <c r="L295" s="236"/>
      <c r="M295" s="236"/>
      <c r="N295" s="236"/>
      <c r="O295" s="236"/>
      <c r="P295" s="236"/>
      <c r="Q295" s="236"/>
      <c r="R295" s="236"/>
      <c r="S295" s="236"/>
      <c r="T295" s="236"/>
      <c r="U295" s="236"/>
      <c r="V295" s="236"/>
      <c r="W295" s="236"/>
      <c r="X295" s="236"/>
      <c r="Y295" s="236"/>
      <c r="Z295" s="236"/>
      <c r="AA295" s="236"/>
      <c r="AB295" s="236"/>
      <c r="AC295" s="236"/>
      <c r="AD295" s="236"/>
    </row>
    <row r="296" spans="1:30" ht="15.75" customHeight="1" x14ac:dyDescent="0.25">
      <c r="A296" s="236"/>
      <c r="B296" s="236"/>
      <c r="C296" s="236"/>
      <c r="D296" s="236"/>
      <c r="E296" s="236"/>
      <c r="F296" s="236"/>
      <c r="G296" s="237"/>
      <c r="H296" s="236"/>
      <c r="I296" s="236"/>
      <c r="J296" s="236"/>
      <c r="K296" s="236"/>
      <c r="L296" s="236"/>
      <c r="M296" s="236"/>
      <c r="N296" s="236"/>
      <c r="O296" s="236"/>
      <c r="P296" s="236"/>
      <c r="Q296" s="236"/>
      <c r="R296" s="236"/>
      <c r="S296" s="236"/>
      <c r="T296" s="236"/>
      <c r="U296" s="236"/>
      <c r="V296" s="236"/>
      <c r="W296" s="236"/>
      <c r="X296" s="236"/>
      <c r="Y296" s="236"/>
      <c r="Z296" s="236"/>
      <c r="AA296" s="236"/>
      <c r="AB296" s="236"/>
      <c r="AC296" s="236"/>
      <c r="AD296" s="236"/>
    </row>
    <row r="297" spans="1:30" ht="15.75" customHeight="1" x14ac:dyDescent="0.25">
      <c r="A297" s="236"/>
      <c r="B297" s="236"/>
      <c r="C297" s="236"/>
      <c r="D297" s="236"/>
      <c r="E297" s="236"/>
      <c r="F297" s="236"/>
      <c r="G297" s="237"/>
      <c r="H297" s="236"/>
      <c r="I297" s="236"/>
      <c r="J297" s="236"/>
      <c r="K297" s="236"/>
      <c r="L297" s="236"/>
      <c r="M297" s="236"/>
      <c r="N297" s="236"/>
      <c r="O297" s="236"/>
      <c r="P297" s="236"/>
      <c r="Q297" s="236"/>
      <c r="R297" s="236"/>
      <c r="S297" s="236"/>
      <c r="T297" s="236"/>
      <c r="U297" s="236"/>
      <c r="V297" s="236"/>
      <c r="W297" s="236"/>
      <c r="X297" s="236"/>
      <c r="Y297" s="236"/>
      <c r="Z297" s="236"/>
      <c r="AA297" s="236"/>
      <c r="AB297" s="236"/>
      <c r="AC297" s="236"/>
      <c r="AD297" s="236"/>
    </row>
    <row r="298" spans="1:30" ht="15.75" customHeight="1" x14ac:dyDescent="0.25">
      <c r="A298" s="236"/>
      <c r="B298" s="236"/>
      <c r="C298" s="236"/>
      <c r="D298" s="236"/>
      <c r="E298" s="236"/>
      <c r="F298" s="236"/>
      <c r="G298" s="237"/>
      <c r="H298" s="236"/>
      <c r="I298" s="236"/>
      <c r="J298" s="236"/>
      <c r="K298" s="236"/>
      <c r="L298" s="236"/>
      <c r="M298" s="236"/>
      <c r="N298" s="236"/>
      <c r="O298" s="236"/>
      <c r="P298" s="236"/>
      <c r="Q298" s="236"/>
      <c r="R298" s="236"/>
      <c r="S298" s="236"/>
      <c r="T298" s="236"/>
      <c r="U298" s="236"/>
      <c r="V298" s="236"/>
      <c r="W298" s="236"/>
      <c r="X298" s="236"/>
      <c r="Y298" s="236"/>
      <c r="Z298" s="236"/>
      <c r="AA298" s="236"/>
      <c r="AB298" s="236"/>
      <c r="AC298" s="236"/>
      <c r="AD298" s="236"/>
    </row>
    <row r="299" spans="1:30" ht="15.75" customHeight="1" x14ac:dyDescent="0.25">
      <c r="A299" s="236"/>
      <c r="B299" s="236"/>
      <c r="C299" s="236"/>
      <c r="D299" s="236"/>
      <c r="E299" s="236"/>
      <c r="F299" s="236"/>
      <c r="G299" s="237"/>
      <c r="H299" s="236"/>
      <c r="I299" s="236"/>
      <c r="J299" s="236"/>
      <c r="K299" s="236"/>
      <c r="L299" s="236"/>
      <c r="M299" s="236"/>
      <c r="N299" s="236"/>
      <c r="O299" s="236"/>
      <c r="P299" s="236"/>
      <c r="Q299" s="236"/>
      <c r="R299" s="236"/>
      <c r="S299" s="236"/>
      <c r="T299" s="236"/>
      <c r="U299" s="236"/>
      <c r="V299" s="236"/>
      <c r="W299" s="236"/>
      <c r="X299" s="236"/>
      <c r="Y299" s="236"/>
      <c r="Z299" s="236"/>
      <c r="AA299" s="236"/>
      <c r="AB299" s="236"/>
      <c r="AC299" s="236"/>
      <c r="AD299" s="236"/>
    </row>
    <row r="300" spans="1:30" ht="15.75" customHeight="1" x14ac:dyDescent="0.25">
      <c r="A300" s="236"/>
      <c r="B300" s="236"/>
      <c r="C300" s="236"/>
      <c r="D300" s="236"/>
      <c r="E300" s="236"/>
      <c r="F300" s="236"/>
      <c r="G300" s="237"/>
      <c r="H300" s="236"/>
      <c r="I300" s="236"/>
      <c r="J300" s="236"/>
      <c r="K300" s="236"/>
      <c r="L300" s="236"/>
      <c r="M300" s="236"/>
      <c r="N300" s="236"/>
      <c r="O300" s="236"/>
      <c r="P300" s="236"/>
      <c r="Q300" s="236"/>
      <c r="R300" s="236"/>
      <c r="S300" s="236"/>
      <c r="T300" s="236"/>
      <c r="U300" s="236"/>
      <c r="V300" s="236"/>
      <c r="W300" s="236"/>
      <c r="X300" s="236"/>
      <c r="Y300" s="236"/>
      <c r="Z300" s="236"/>
      <c r="AA300" s="236"/>
      <c r="AB300" s="236"/>
      <c r="AC300" s="236"/>
      <c r="AD300" s="236"/>
    </row>
    <row r="301" spans="1:30" ht="15.75" customHeight="1" x14ac:dyDescent="0.25">
      <c r="A301" s="236"/>
      <c r="B301" s="236"/>
      <c r="C301" s="236"/>
      <c r="D301" s="236"/>
      <c r="E301" s="236"/>
      <c r="F301" s="236"/>
      <c r="G301" s="237"/>
      <c r="H301" s="236"/>
      <c r="I301" s="236"/>
      <c r="J301" s="236"/>
      <c r="K301" s="236"/>
      <c r="L301" s="236"/>
      <c r="M301" s="236"/>
      <c r="N301" s="236"/>
      <c r="O301" s="236"/>
      <c r="P301" s="236"/>
      <c r="Q301" s="236"/>
      <c r="R301" s="236"/>
      <c r="S301" s="236"/>
      <c r="T301" s="236"/>
      <c r="U301" s="236"/>
      <c r="V301" s="236"/>
      <c r="W301" s="236"/>
      <c r="X301" s="236"/>
      <c r="Y301" s="236"/>
      <c r="Z301" s="236"/>
      <c r="AA301" s="236"/>
      <c r="AB301" s="236"/>
      <c r="AC301" s="236"/>
      <c r="AD301" s="236"/>
    </row>
    <row r="302" spans="1:30" ht="15.75" customHeight="1" x14ac:dyDescent="0.25">
      <c r="A302" s="236"/>
      <c r="B302" s="236"/>
      <c r="C302" s="236"/>
      <c r="D302" s="236"/>
      <c r="E302" s="236"/>
      <c r="F302" s="236"/>
      <c r="G302" s="237"/>
      <c r="H302" s="236"/>
      <c r="I302" s="236"/>
      <c r="J302" s="236"/>
      <c r="K302" s="236"/>
      <c r="L302" s="236"/>
      <c r="M302" s="236"/>
      <c r="N302" s="236"/>
      <c r="O302" s="236"/>
      <c r="P302" s="236"/>
      <c r="Q302" s="236"/>
      <c r="R302" s="236"/>
      <c r="S302" s="236"/>
      <c r="T302" s="236"/>
      <c r="U302" s="236"/>
      <c r="V302" s="236"/>
      <c r="W302" s="236"/>
      <c r="X302" s="236"/>
      <c r="Y302" s="236"/>
      <c r="Z302" s="236"/>
      <c r="AA302" s="236"/>
      <c r="AB302" s="236"/>
      <c r="AC302" s="236"/>
      <c r="AD302" s="236"/>
    </row>
    <row r="303" spans="1:30" ht="15.75" customHeight="1" x14ac:dyDescent="0.25">
      <c r="A303" s="236"/>
      <c r="B303" s="236"/>
      <c r="C303" s="236"/>
      <c r="D303" s="236"/>
      <c r="E303" s="236"/>
      <c r="F303" s="236"/>
      <c r="G303" s="237"/>
      <c r="H303" s="236"/>
      <c r="I303" s="236"/>
      <c r="J303" s="236"/>
      <c r="K303" s="236"/>
      <c r="L303" s="236"/>
      <c r="M303" s="236"/>
      <c r="N303" s="236"/>
      <c r="O303" s="236"/>
      <c r="P303" s="236"/>
      <c r="Q303" s="236"/>
      <c r="R303" s="236"/>
      <c r="S303" s="236"/>
      <c r="T303" s="236"/>
      <c r="U303" s="236"/>
      <c r="V303" s="236"/>
      <c r="W303" s="236"/>
      <c r="X303" s="236"/>
      <c r="Y303" s="236"/>
      <c r="Z303" s="236"/>
      <c r="AA303" s="236"/>
      <c r="AB303" s="236"/>
      <c r="AC303" s="236"/>
      <c r="AD303" s="236"/>
    </row>
    <row r="304" spans="1:30" ht="15.75" customHeight="1" x14ac:dyDescent="0.25">
      <c r="A304" s="236"/>
      <c r="B304" s="236"/>
      <c r="C304" s="236"/>
      <c r="D304" s="236"/>
      <c r="E304" s="236"/>
      <c r="F304" s="236"/>
      <c r="G304" s="237"/>
      <c r="H304" s="236"/>
      <c r="I304" s="236"/>
      <c r="J304" s="236"/>
      <c r="K304" s="236"/>
      <c r="L304" s="236"/>
      <c r="M304" s="236"/>
      <c r="N304" s="236"/>
      <c r="O304" s="236"/>
      <c r="P304" s="236"/>
      <c r="Q304" s="236"/>
      <c r="R304" s="236"/>
      <c r="S304" s="236"/>
      <c r="T304" s="236"/>
      <c r="U304" s="236"/>
      <c r="V304" s="236"/>
      <c r="W304" s="236"/>
      <c r="X304" s="236"/>
      <c r="Y304" s="236"/>
      <c r="Z304" s="236"/>
      <c r="AA304" s="236"/>
      <c r="AB304" s="236"/>
      <c r="AC304" s="236"/>
      <c r="AD304" s="236"/>
    </row>
    <row r="305" spans="1:30" ht="15.75" customHeight="1" x14ac:dyDescent="0.25">
      <c r="A305" s="236"/>
      <c r="B305" s="236"/>
      <c r="C305" s="236"/>
      <c r="D305" s="236"/>
      <c r="E305" s="236"/>
      <c r="F305" s="236"/>
      <c r="G305" s="237"/>
      <c r="H305" s="236"/>
      <c r="I305" s="236"/>
      <c r="J305" s="236"/>
      <c r="K305" s="236"/>
      <c r="L305" s="236"/>
      <c r="M305" s="236"/>
      <c r="N305" s="236"/>
      <c r="O305" s="236"/>
      <c r="P305" s="236"/>
      <c r="Q305" s="236"/>
      <c r="R305" s="236"/>
      <c r="S305" s="236"/>
      <c r="T305" s="236"/>
      <c r="U305" s="236"/>
      <c r="V305" s="236"/>
      <c r="W305" s="236"/>
      <c r="X305" s="236"/>
      <c r="Y305" s="236"/>
      <c r="Z305" s="236"/>
      <c r="AA305" s="236"/>
      <c r="AB305" s="236"/>
      <c r="AC305" s="236"/>
      <c r="AD305" s="236"/>
    </row>
    <row r="306" spans="1:30" ht="15.75" customHeight="1" x14ac:dyDescent="0.25">
      <c r="A306" s="236"/>
      <c r="B306" s="236"/>
      <c r="C306" s="236"/>
      <c r="D306" s="236"/>
      <c r="E306" s="236"/>
      <c r="F306" s="236"/>
      <c r="G306" s="237"/>
      <c r="H306" s="236"/>
      <c r="I306" s="236"/>
      <c r="J306" s="236"/>
      <c r="K306" s="236"/>
      <c r="L306" s="236"/>
      <c r="M306" s="236"/>
      <c r="N306" s="236"/>
      <c r="O306" s="236"/>
      <c r="P306" s="236"/>
      <c r="Q306" s="236"/>
      <c r="R306" s="236"/>
      <c r="S306" s="236"/>
      <c r="T306" s="236"/>
      <c r="U306" s="236"/>
      <c r="V306" s="236"/>
      <c r="W306" s="236"/>
      <c r="X306" s="236"/>
      <c r="Y306" s="236"/>
      <c r="Z306" s="236"/>
      <c r="AA306" s="236"/>
      <c r="AB306" s="236"/>
      <c r="AC306" s="236"/>
      <c r="AD306" s="236"/>
    </row>
    <row r="307" spans="1:30" ht="15.75" customHeight="1" x14ac:dyDescent="0.25">
      <c r="A307" s="236"/>
      <c r="B307" s="236"/>
      <c r="C307" s="236"/>
      <c r="D307" s="236"/>
      <c r="E307" s="236"/>
      <c r="F307" s="236"/>
      <c r="G307" s="237"/>
      <c r="H307" s="236"/>
      <c r="I307" s="236"/>
      <c r="J307" s="236"/>
      <c r="K307" s="236"/>
      <c r="L307" s="236"/>
      <c r="M307" s="236"/>
      <c r="N307" s="236"/>
      <c r="O307" s="236"/>
      <c r="P307" s="236"/>
      <c r="Q307" s="236"/>
      <c r="R307" s="236"/>
      <c r="S307" s="236"/>
      <c r="T307" s="236"/>
      <c r="U307" s="236"/>
      <c r="V307" s="236"/>
      <c r="W307" s="236"/>
      <c r="X307" s="236"/>
      <c r="Y307" s="236"/>
      <c r="Z307" s="236"/>
      <c r="AA307" s="236"/>
      <c r="AB307" s="236"/>
      <c r="AC307" s="236"/>
      <c r="AD307" s="236"/>
    </row>
    <row r="308" spans="1:30" ht="15.75" customHeight="1" x14ac:dyDescent="0.25">
      <c r="A308" s="236"/>
      <c r="B308" s="236"/>
      <c r="C308" s="236"/>
      <c r="D308" s="236"/>
      <c r="E308" s="236"/>
      <c r="F308" s="236"/>
      <c r="G308" s="237"/>
      <c r="H308" s="236"/>
      <c r="I308" s="236"/>
      <c r="J308" s="236"/>
      <c r="K308" s="236"/>
      <c r="L308" s="236"/>
      <c r="M308" s="236"/>
      <c r="N308" s="236"/>
      <c r="O308" s="236"/>
      <c r="P308" s="236"/>
      <c r="Q308" s="236"/>
      <c r="R308" s="236"/>
      <c r="S308" s="236"/>
      <c r="T308" s="236"/>
      <c r="U308" s="236"/>
      <c r="V308" s="236"/>
      <c r="W308" s="236"/>
      <c r="X308" s="236"/>
      <c r="Y308" s="236"/>
      <c r="Z308" s="236"/>
      <c r="AA308" s="236"/>
      <c r="AB308" s="236"/>
      <c r="AC308" s="236"/>
      <c r="AD308" s="236"/>
    </row>
    <row r="309" spans="1:30" ht="15.75" customHeight="1" x14ac:dyDescent="0.25">
      <c r="A309" s="236"/>
      <c r="B309" s="236"/>
      <c r="C309" s="236"/>
      <c r="D309" s="236"/>
      <c r="E309" s="236"/>
      <c r="F309" s="236"/>
      <c r="G309" s="237"/>
      <c r="H309" s="236"/>
      <c r="I309" s="236"/>
      <c r="J309" s="236"/>
      <c r="K309" s="236"/>
      <c r="L309" s="236"/>
      <c r="M309" s="236"/>
      <c r="N309" s="236"/>
      <c r="O309" s="236"/>
      <c r="P309" s="236"/>
      <c r="Q309" s="236"/>
      <c r="R309" s="236"/>
      <c r="S309" s="236"/>
      <c r="T309" s="236"/>
      <c r="U309" s="236"/>
      <c r="V309" s="236"/>
      <c r="W309" s="236"/>
      <c r="X309" s="236"/>
      <c r="Y309" s="236"/>
      <c r="Z309" s="236"/>
      <c r="AA309" s="236"/>
      <c r="AB309" s="236"/>
      <c r="AC309" s="236"/>
      <c r="AD309" s="236"/>
    </row>
    <row r="310" spans="1:30" ht="15.75" customHeight="1" x14ac:dyDescent="0.25">
      <c r="A310" s="236"/>
      <c r="B310" s="236"/>
      <c r="C310" s="236"/>
      <c r="D310" s="236"/>
      <c r="E310" s="236"/>
      <c r="F310" s="236"/>
      <c r="G310" s="237"/>
      <c r="H310" s="236"/>
      <c r="I310" s="236"/>
      <c r="J310" s="236"/>
      <c r="K310" s="236"/>
      <c r="L310" s="236"/>
      <c r="M310" s="236"/>
      <c r="N310" s="236"/>
      <c r="O310" s="236"/>
      <c r="P310" s="236"/>
      <c r="Q310" s="236"/>
      <c r="R310" s="236"/>
      <c r="S310" s="236"/>
      <c r="T310" s="236"/>
      <c r="U310" s="236"/>
      <c r="V310" s="236"/>
      <c r="W310" s="236"/>
      <c r="X310" s="236"/>
      <c r="Y310" s="236"/>
      <c r="Z310" s="236"/>
      <c r="AA310" s="236"/>
      <c r="AB310" s="236"/>
      <c r="AC310" s="236"/>
      <c r="AD310" s="236"/>
    </row>
    <row r="311" spans="1:30" ht="15.75" customHeight="1" x14ac:dyDescent="0.25">
      <c r="A311" s="236"/>
      <c r="B311" s="236"/>
      <c r="C311" s="236"/>
      <c r="D311" s="236"/>
      <c r="E311" s="236"/>
      <c r="F311" s="236"/>
      <c r="G311" s="237"/>
      <c r="H311" s="236"/>
      <c r="I311" s="236"/>
      <c r="J311" s="236"/>
      <c r="K311" s="236"/>
      <c r="L311" s="236"/>
      <c r="M311" s="236"/>
      <c r="N311" s="236"/>
      <c r="O311" s="236"/>
      <c r="P311" s="236"/>
      <c r="Q311" s="236"/>
      <c r="R311" s="236"/>
      <c r="S311" s="236"/>
      <c r="T311" s="236"/>
      <c r="U311" s="236"/>
      <c r="V311" s="236"/>
      <c r="W311" s="236"/>
      <c r="X311" s="236"/>
      <c r="Y311" s="236"/>
      <c r="Z311" s="236"/>
      <c r="AA311" s="236"/>
      <c r="AB311" s="236"/>
      <c r="AC311" s="236"/>
      <c r="AD311" s="236"/>
    </row>
    <row r="312" spans="1:30" ht="15.75" customHeight="1" x14ac:dyDescent="0.25">
      <c r="A312" s="236"/>
      <c r="B312" s="236"/>
      <c r="C312" s="236"/>
      <c r="D312" s="236"/>
      <c r="E312" s="236"/>
      <c r="F312" s="236"/>
      <c r="G312" s="237"/>
      <c r="H312" s="236"/>
      <c r="I312" s="236"/>
      <c r="J312" s="236"/>
      <c r="K312" s="236"/>
      <c r="L312" s="236"/>
      <c r="M312" s="236"/>
      <c r="N312" s="236"/>
      <c r="O312" s="236"/>
      <c r="P312" s="236"/>
      <c r="Q312" s="236"/>
      <c r="R312" s="236"/>
      <c r="S312" s="236"/>
      <c r="T312" s="236"/>
      <c r="U312" s="236"/>
      <c r="V312" s="236"/>
      <c r="W312" s="236"/>
      <c r="X312" s="236"/>
      <c r="Y312" s="236"/>
      <c r="Z312" s="236"/>
      <c r="AA312" s="236"/>
      <c r="AB312" s="236"/>
      <c r="AC312" s="236"/>
      <c r="AD312" s="236"/>
    </row>
    <row r="313" spans="1:30" ht="15.75" customHeight="1" x14ac:dyDescent="0.25">
      <c r="A313" s="236"/>
      <c r="B313" s="236"/>
      <c r="C313" s="236"/>
      <c r="D313" s="236"/>
      <c r="E313" s="236"/>
      <c r="F313" s="236"/>
      <c r="G313" s="237"/>
      <c r="H313" s="236"/>
      <c r="I313" s="236"/>
      <c r="J313" s="236"/>
      <c r="K313" s="236"/>
      <c r="L313" s="236"/>
      <c r="M313" s="236"/>
      <c r="N313" s="236"/>
      <c r="O313" s="236"/>
      <c r="P313" s="236"/>
      <c r="Q313" s="236"/>
      <c r="R313" s="236"/>
      <c r="S313" s="236"/>
      <c r="T313" s="236"/>
      <c r="U313" s="236"/>
      <c r="V313" s="236"/>
      <c r="W313" s="236"/>
      <c r="X313" s="236"/>
      <c r="Y313" s="236"/>
      <c r="Z313" s="236"/>
      <c r="AA313" s="236"/>
      <c r="AB313" s="236"/>
      <c r="AC313" s="236"/>
      <c r="AD313" s="236"/>
    </row>
    <row r="314" spans="1:30" ht="15.75" customHeight="1" x14ac:dyDescent="0.25">
      <c r="A314" s="236"/>
      <c r="B314" s="236"/>
      <c r="C314" s="236"/>
      <c r="D314" s="236"/>
      <c r="E314" s="236"/>
      <c r="F314" s="236"/>
      <c r="G314" s="237"/>
      <c r="H314" s="236"/>
      <c r="I314" s="236"/>
      <c r="J314" s="236"/>
      <c r="K314" s="236"/>
      <c r="L314" s="236"/>
      <c r="M314" s="236"/>
      <c r="N314" s="236"/>
      <c r="O314" s="236"/>
      <c r="P314" s="236"/>
      <c r="Q314" s="236"/>
      <c r="R314" s="236"/>
      <c r="S314" s="236"/>
      <c r="T314" s="236"/>
      <c r="U314" s="236"/>
      <c r="V314" s="236"/>
      <c r="W314" s="236"/>
      <c r="X314" s="236"/>
      <c r="Y314" s="236"/>
      <c r="Z314" s="236"/>
      <c r="AA314" s="236"/>
      <c r="AB314" s="236"/>
      <c r="AC314" s="236"/>
      <c r="AD314" s="236"/>
    </row>
    <row r="315" spans="1:30" ht="15.75" customHeight="1" x14ac:dyDescent="0.25">
      <c r="A315" s="236"/>
      <c r="B315" s="236"/>
      <c r="C315" s="236"/>
      <c r="D315" s="236"/>
      <c r="E315" s="236"/>
      <c r="F315" s="236"/>
      <c r="G315" s="237"/>
      <c r="H315" s="236"/>
      <c r="I315" s="236"/>
      <c r="J315" s="236"/>
      <c r="K315" s="236"/>
      <c r="L315" s="236"/>
      <c r="M315" s="236"/>
      <c r="N315" s="236"/>
      <c r="O315" s="236"/>
      <c r="P315" s="236"/>
      <c r="Q315" s="236"/>
      <c r="R315" s="236"/>
      <c r="S315" s="236"/>
      <c r="T315" s="236"/>
      <c r="U315" s="236"/>
      <c r="V315" s="236"/>
      <c r="W315" s="236"/>
      <c r="X315" s="236"/>
      <c r="Y315" s="236"/>
      <c r="Z315" s="236"/>
      <c r="AA315" s="236"/>
      <c r="AB315" s="236"/>
      <c r="AC315" s="236"/>
      <c r="AD315" s="236"/>
    </row>
    <row r="316" spans="1:30" ht="15.75" customHeight="1" x14ac:dyDescent="0.25">
      <c r="A316" s="236"/>
      <c r="B316" s="236"/>
      <c r="C316" s="236"/>
      <c r="D316" s="236"/>
      <c r="E316" s="236"/>
      <c r="F316" s="236"/>
      <c r="G316" s="237"/>
      <c r="H316" s="236"/>
      <c r="I316" s="236"/>
      <c r="J316" s="236"/>
      <c r="K316" s="236"/>
      <c r="L316" s="236"/>
      <c r="M316" s="236"/>
      <c r="N316" s="236"/>
      <c r="O316" s="236"/>
      <c r="P316" s="236"/>
      <c r="Q316" s="236"/>
      <c r="R316" s="236"/>
      <c r="S316" s="236"/>
      <c r="T316" s="236"/>
      <c r="U316" s="236"/>
      <c r="V316" s="236"/>
      <c r="W316" s="236"/>
      <c r="X316" s="236"/>
      <c r="Y316" s="236"/>
      <c r="Z316" s="236"/>
      <c r="AA316" s="236"/>
      <c r="AB316" s="236"/>
      <c r="AC316" s="236"/>
      <c r="AD316" s="236"/>
    </row>
    <row r="317" spans="1:30" ht="15.75" customHeight="1" x14ac:dyDescent="0.25">
      <c r="A317" s="236"/>
      <c r="B317" s="236"/>
      <c r="C317" s="236"/>
      <c r="D317" s="236"/>
      <c r="E317" s="236"/>
      <c r="F317" s="236"/>
      <c r="G317" s="237"/>
      <c r="H317" s="236"/>
      <c r="I317" s="236"/>
      <c r="J317" s="236"/>
      <c r="K317" s="236"/>
      <c r="L317" s="236"/>
      <c r="M317" s="236"/>
      <c r="N317" s="236"/>
      <c r="O317" s="236"/>
      <c r="P317" s="236"/>
      <c r="Q317" s="236"/>
      <c r="R317" s="236"/>
      <c r="S317" s="236"/>
      <c r="T317" s="236"/>
      <c r="U317" s="236"/>
      <c r="V317" s="236"/>
      <c r="W317" s="236"/>
      <c r="X317" s="236"/>
      <c r="Y317" s="236"/>
      <c r="Z317" s="236"/>
      <c r="AA317" s="236"/>
      <c r="AB317" s="236"/>
      <c r="AC317" s="236"/>
      <c r="AD317" s="236"/>
    </row>
    <row r="318" spans="1:30" ht="15.75" customHeight="1" x14ac:dyDescent="0.25">
      <c r="A318" s="236"/>
      <c r="B318" s="236"/>
      <c r="C318" s="236"/>
      <c r="D318" s="236"/>
      <c r="E318" s="236"/>
      <c r="F318" s="236"/>
      <c r="G318" s="237"/>
      <c r="H318" s="236"/>
      <c r="I318" s="236"/>
      <c r="J318" s="236"/>
      <c r="K318" s="236"/>
      <c r="L318" s="236"/>
      <c r="M318" s="236"/>
      <c r="N318" s="236"/>
      <c r="O318" s="236"/>
      <c r="P318" s="236"/>
      <c r="Q318" s="236"/>
      <c r="R318" s="236"/>
      <c r="S318" s="236"/>
      <c r="T318" s="236"/>
      <c r="U318" s="236"/>
      <c r="V318" s="236"/>
      <c r="W318" s="236"/>
      <c r="X318" s="236"/>
      <c r="Y318" s="236"/>
      <c r="Z318" s="236"/>
      <c r="AA318" s="236"/>
      <c r="AB318" s="236"/>
      <c r="AC318" s="236"/>
      <c r="AD318" s="236"/>
    </row>
    <row r="319" spans="1:30" ht="15.75" customHeight="1" x14ac:dyDescent="0.25">
      <c r="A319" s="236"/>
      <c r="B319" s="236"/>
      <c r="C319" s="236"/>
      <c r="D319" s="236"/>
      <c r="E319" s="236"/>
      <c r="F319" s="236"/>
      <c r="G319" s="237"/>
      <c r="H319" s="236"/>
      <c r="I319" s="236"/>
      <c r="J319" s="236"/>
      <c r="K319" s="236"/>
      <c r="L319" s="236"/>
      <c r="M319" s="236"/>
      <c r="N319" s="236"/>
      <c r="O319" s="236"/>
      <c r="P319" s="236"/>
      <c r="Q319" s="236"/>
      <c r="R319" s="236"/>
      <c r="S319" s="236"/>
      <c r="T319" s="236"/>
      <c r="U319" s="236"/>
      <c r="V319" s="236"/>
      <c r="W319" s="236"/>
      <c r="X319" s="236"/>
      <c r="Y319" s="236"/>
      <c r="Z319" s="236"/>
      <c r="AA319" s="236"/>
      <c r="AB319" s="236"/>
      <c r="AC319" s="236"/>
      <c r="AD319" s="236"/>
    </row>
    <row r="320" spans="1:30" ht="15.75" customHeight="1" x14ac:dyDescent="0.25">
      <c r="A320" s="236"/>
      <c r="B320" s="236"/>
      <c r="C320" s="236"/>
      <c r="D320" s="236"/>
      <c r="E320" s="236"/>
      <c r="F320" s="236"/>
      <c r="G320" s="237"/>
      <c r="H320" s="236"/>
      <c r="I320" s="236"/>
      <c r="J320" s="236"/>
      <c r="K320" s="236"/>
      <c r="L320" s="236"/>
      <c r="M320" s="236"/>
      <c r="N320" s="236"/>
      <c r="O320" s="236"/>
      <c r="P320" s="236"/>
      <c r="Q320" s="236"/>
      <c r="R320" s="236"/>
      <c r="S320" s="236"/>
      <c r="T320" s="236"/>
      <c r="U320" s="236"/>
      <c r="V320" s="236"/>
      <c r="W320" s="236"/>
      <c r="X320" s="236"/>
      <c r="Y320" s="236"/>
      <c r="Z320" s="236"/>
      <c r="AA320" s="236"/>
      <c r="AB320" s="236"/>
      <c r="AC320" s="236"/>
      <c r="AD320" s="236"/>
    </row>
    <row r="321" spans="1:30" ht="15.75" customHeight="1" x14ac:dyDescent="0.25">
      <c r="A321" s="236"/>
      <c r="B321" s="236"/>
      <c r="C321" s="236"/>
      <c r="D321" s="236"/>
      <c r="E321" s="236"/>
      <c r="F321" s="236"/>
      <c r="G321" s="237"/>
      <c r="H321" s="236"/>
      <c r="I321" s="236"/>
      <c r="J321" s="236"/>
      <c r="K321" s="236"/>
      <c r="L321" s="236"/>
      <c r="M321" s="236"/>
      <c r="N321" s="236"/>
      <c r="O321" s="236"/>
      <c r="P321" s="236"/>
      <c r="Q321" s="236"/>
      <c r="R321" s="236"/>
      <c r="S321" s="236"/>
      <c r="T321" s="236"/>
      <c r="U321" s="236"/>
      <c r="V321" s="236"/>
      <c r="W321" s="236"/>
      <c r="X321" s="236"/>
      <c r="Y321" s="236"/>
      <c r="Z321" s="236"/>
      <c r="AA321" s="236"/>
      <c r="AB321" s="236"/>
      <c r="AC321" s="236"/>
      <c r="AD321" s="236"/>
    </row>
    <row r="322" spans="1:30" ht="15.75" customHeight="1" x14ac:dyDescent="0.25">
      <c r="A322" s="236"/>
      <c r="B322" s="236"/>
      <c r="C322" s="236"/>
      <c r="D322" s="236"/>
      <c r="E322" s="236"/>
      <c r="F322" s="236"/>
      <c r="G322" s="237"/>
      <c r="H322" s="236"/>
      <c r="I322" s="236"/>
      <c r="J322" s="236"/>
      <c r="K322" s="236"/>
      <c r="L322" s="236"/>
      <c r="M322" s="236"/>
      <c r="N322" s="236"/>
      <c r="O322" s="236"/>
      <c r="P322" s="236"/>
      <c r="Q322" s="236"/>
      <c r="R322" s="236"/>
      <c r="S322" s="236"/>
      <c r="T322" s="236"/>
      <c r="U322" s="236"/>
      <c r="V322" s="236"/>
      <c r="W322" s="236"/>
      <c r="X322" s="236"/>
      <c r="Y322" s="236"/>
      <c r="Z322" s="236"/>
      <c r="AA322" s="236"/>
      <c r="AB322" s="236"/>
      <c r="AC322" s="236"/>
      <c r="AD322" s="236"/>
    </row>
    <row r="323" spans="1:30" ht="15.75" customHeight="1" x14ac:dyDescent="0.25">
      <c r="A323" s="236"/>
      <c r="B323" s="236"/>
      <c r="C323" s="236"/>
      <c r="D323" s="236"/>
      <c r="E323" s="236"/>
      <c r="F323" s="236"/>
      <c r="G323" s="237"/>
      <c r="H323" s="236"/>
      <c r="I323" s="236"/>
      <c r="J323" s="236"/>
      <c r="K323" s="236"/>
      <c r="L323" s="236"/>
      <c r="M323" s="236"/>
      <c r="N323" s="236"/>
      <c r="O323" s="236"/>
      <c r="P323" s="236"/>
      <c r="Q323" s="236"/>
      <c r="R323" s="236"/>
      <c r="S323" s="236"/>
      <c r="T323" s="236"/>
      <c r="U323" s="236"/>
      <c r="V323" s="236"/>
      <c r="W323" s="236"/>
      <c r="X323" s="236"/>
      <c r="Y323" s="236"/>
      <c r="Z323" s="236"/>
      <c r="AA323" s="236"/>
      <c r="AB323" s="236"/>
      <c r="AC323" s="236"/>
      <c r="AD323" s="236"/>
    </row>
    <row r="324" spans="1:30" ht="15.75" customHeight="1" x14ac:dyDescent="0.25">
      <c r="A324" s="236"/>
      <c r="B324" s="236"/>
      <c r="C324" s="236"/>
      <c r="D324" s="236"/>
      <c r="E324" s="236"/>
      <c r="F324" s="236"/>
      <c r="G324" s="237"/>
      <c r="H324" s="236"/>
      <c r="I324" s="236"/>
      <c r="J324" s="236"/>
      <c r="K324" s="236"/>
      <c r="L324" s="236"/>
      <c r="M324" s="236"/>
      <c r="N324" s="236"/>
      <c r="O324" s="236"/>
      <c r="P324" s="236"/>
      <c r="Q324" s="236"/>
      <c r="R324" s="236"/>
      <c r="S324" s="236"/>
      <c r="T324" s="236"/>
      <c r="U324" s="236"/>
      <c r="V324" s="236"/>
      <c r="W324" s="236"/>
      <c r="X324" s="236"/>
      <c r="Y324" s="236"/>
      <c r="Z324" s="236"/>
      <c r="AA324" s="236"/>
      <c r="AB324" s="236"/>
      <c r="AC324" s="236"/>
      <c r="AD324" s="236"/>
    </row>
    <row r="325" spans="1:30" ht="15.75" customHeight="1" x14ac:dyDescent="0.25">
      <c r="A325" s="236"/>
      <c r="B325" s="236"/>
      <c r="C325" s="236"/>
      <c r="D325" s="236"/>
      <c r="E325" s="236"/>
      <c r="F325" s="236"/>
      <c r="G325" s="237"/>
      <c r="H325" s="236"/>
      <c r="I325" s="236"/>
      <c r="J325" s="236"/>
      <c r="K325" s="236"/>
      <c r="L325" s="236"/>
      <c r="M325" s="236"/>
      <c r="N325" s="236"/>
      <c r="O325" s="236"/>
      <c r="P325" s="236"/>
      <c r="Q325" s="236"/>
      <c r="R325" s="236"/>
      <c r="S325" s="236"/>
      <c r="T325" s="236"/>
      <c r="U325" s="236"/>
      <c r="V325" s="236"/>
      <c r="W325" s="236"/>
      <c r="X325" s="236"/>
      <c r="Y325" s="236"/>
      <c r="Z325" s="236"/>
      <c r="AA325" s="236"/>
      <c r="AB325" s="236"/>
      <c r="AC325" s="236"/>
      <c r="AD325" s="236"/>
    </row>
    <row r="326" spans="1:30" ht="15.75" customHeight="1" x14ac:dyDescent="0.25">
      <c r="A326" s="236"/>
      <c r="B326" s="236"/>
      <c r="C326" s="236"/>
      <c r="D326" s="236"/>
      <c r="E326" s="236"/>
      <c r="F326" s="236"/>
      <c r="G326" s="237"/>
      <c r="H326" s="236"/>
      <c r="I326" s="236"/>
      <c r="J326" s="236"/>
      <c r="K326" s="236"/>
      <c r="L326" s="236"/>
      <c r="M326" s="236"/>
      <c r="N326" s="236"/>
      <c r="O326" s="236"/>
      <c r="P326" s="236"/>
      <c r="Q326" s="236"/>
      <c r="R326" s="236"/>
      <c r="S326" s="236"/>
      <c r="T326" s="236"/>
      <c r="U326" s="236"/>
      <c r="V326" s="236"/>
      <c r="W326" s="236"/>
      <c r="X326" s="236"/>
      <c r="Y326" s="236"/>
      <c r="Z326" s="236"/>
      <c r="AA326" s="236"/>
      <c r="AB326" s="236"/>
      <c r="AC326" s="236"/>
      <c r="AD326" s="236"/>
    </row>
    <row r="327" spans="1:30" ht="15.75" customHeight="1" x14ac:dyDescent="0.25">
      <c r="A327" s="236"/>
      <c r="B327" s="236"/>
      <c r="C327" s="236"/>
      <c r="D327" s="236"/>
      <c r="E327" s="236"/>
      <c r="F327" s="236"/>
      <c r="G327" s="237"/>
      <c r="H327" s="236"/>
      <c r="I327" s="236"/>
      <c r="J327" s="236"/>
      <c r="K327" s="236"/>
      <c r="L327" s="236"/>
      <c r="M327" s="236"/>
      <c r="N327" s="236"/>
      <c r="O327" s="236"/>
      <c r="P327" s="236"/>
      <c r="Q327" s="236"/>
      <c r="R327" s="236"/>
      <c r="S327" s="236"/>
      <c r="T327" s="236"/>
      <c r="U327" s="236"/>
      <c r="V327" s="236"/>
      <c r="W327" s="236"/>
      <c r="X327" s="236"/>
      <c r="Y327" s="236"/>
      <c r="Z327" s="236"/>
      <c r="AA327" s="236"/>
      <c r="AB327" s="236"/>
      <c r="AC327" s="236"/>
      <c r="AD327" s="236"/>
    </row>
    <row r="328" spans="1:30" ht="15.75" customHeight="1" x14ac:dyDescent="0.25">
      <c r="A328" s="236"/>
      <c r="B328" s="236"/>
      <c r="C328" s="236"/>
      <c r="D328" s="236"/>
      <c r="E328" s="236"/>
      <c r="F328" s="236"/>
      <c r="G328" s="237"/>
      <c r="H328" s="236"/>
      <c r="I328" s="236"/>
      <c r="J328" s="236"/>
      <c r="K328" s="236"/>
      <c r="L328" s="236"/>
      <c r="M328" s="236"/>
      <c r="N328" s="236"/>
      <c r="O328" s="236"/>
      <c r="P328" s="236"/>
      <c r="Q328" s="236"/>
      <c r="R328" s="236"/>
      <c r="S328" s="236"/>
      <c r="T328" s="236"/>
      <c r="U328" s="236"/>
      <c r="V328" s="236"/>
      <c r="W328" s="236"/>
      <c r="X328" s="236"/>
      <c r="Y328" s="236"/>
      <c r="Z328" s="236"/>
      <c r="AA328" s="236"/>
      <c r="AB328" s="236"/>
      <c r="AC328" s="236"/>
      <c r="AD328" s="236"/>
    </row>
    <row r="329" spans="1:30" ht="15.75" customHeight="1" x14ac:dyDescent="0.25">
      <c r="A329" s="236"/>
      <c r="B329" s="236"/>
      <c r="C329" s="236"/>
      <c r="D329" s="236"/>
      <c r="E329" s="236"/>
      <c r="F329" s="236"/>
      <c r="G329" s="237"/>
      <c r="H329" s="236"/>
      <c r="I329" s="236"/>
      <c r="J329" s="236"/>
      <c r="K329" s="236"/>
      <c r="L329" s="236"/>
      <c r="M329" s="236"/>
      <c r="N329" s="236"/>
      <c r="O329" s="236"/>
      <c r="P329" s="236"/>
      <c r="Q329" s="236"/>
      <c r="R329" s="236"/>
      <c r="S329" s="236"/>
      <c r="T329" s="236"/>
      <c r="U329" s="236"/>
      <c r="V329" s="236"/>
      <c r="W329" s="236"/>
      <c r="X329" s="236"/>
      <c r="Y329" s="236"/>
      <c r="Z329" s="236"/>
      <c r="AA329" s="236"/>
      <c r="AB329" s="236"/>
      <c r="AC329" s="236"/>
      <c r="AD329" s="236"/>
    </row>
    <row r="330" spans="1:30" ht="15.75" customHeight="1" x14ac:dyDescent="0.25">
      <c r="A330" s="236"/>
      <c r="B330" s="236"/>
      <c r="C330" s="236"/>
      <c r="D330" s="236"/>
      <c r="E330" s="236"/>
      <c r="F330" s="236"/>
      <c r="G330" s="237"/>
      <c r="H330" s="236"/>
      <c r="I330" s="236"/>
      <c r="J330" s="236"/>
      <c r="K330" s="236"/>
      <c r="L330" s="236"/>
      <c r="M330" s="236"/>
      <c r="N330" s="236"/>
      <c r="O330" s="236"/>
      <c r="P330" s="236"/>
      <c r="Q330" s="236"/>
      <c r="R330" s="236"/>
      <c r="S330" s="236"/>
      <c r="T330" s="236"/>
      <c r="U330" s="236"/>
      <c r="V330" s="236"/>
      <c r="W330" s="236"/>
      <c r="X330" s="236"/>
      <c r="Y330" s="236"/>
      <c r="Z330" s="236"/>
      <c r="AA330" s="236"/>
      <c r="AB330" s="236"/>
      <c r="AC330" s="236"/>
      <c r="AD330" s="236"/>
    </row>
    <row r="331" spans="1:30" ht="15.75" customHeight="1" x14ac:dyDescent="0.25">
      <c r="A331" s="236"/>
      <c r="B331" s="236"/>
      <c r="C331" s="236"/>
      <c r="D331" s="236"/>
      <c r="E331" s="236"/>
      <c r="F331" s="236"/>
      <c r="G331" s="237"/>
      <c r="H331" s="236"/>
      <c r="I331" s="236"/>
      <c r="J331" s="236"/>
      <c r="K331" s="236"/>
      <c r="L331" s="236"/>
      <c r="M331" s="236"/>
      <c r="N331" s="236"/>
      <c r="O331" s="236"/>
      <c r="P331" s="236"/>
      <c r="Q331" s="236"/>
      <c r="R331" s="236"/>
      <c r="S331" s="236"/>
      <c r="T331" s="236"/>
      <c r="U331" s="236"/>
      <c r="V331" s="236"/>
      <c r="W331" s="236"/>
      <c r="X331" s="236"/>
      <c r="Y331" s="236"/>
      <c r="Z331" s="236"/>
      <c r="AA331" s="236"/>
      <c r="AB331" s="236"/>
      <c r="AC331" s="236"/>
      <c r="AD331" s="236"/>
    </row>
    <row r="332" spans="1:30" ht="15.75" customHeight="1" x14ac:dyDescent="0.25">
      <c r="A332" s="236"/>
      <c r="B332" s="236"/>
      <c r="C332" s="236"/>
      <c r="D332" s="236"/>
      <c r="E332" s="236"/>
      <c r="F332" s="236"/>
      <c r="G332" s="237"/>
      <c r="H332" s="236"/>
      <c r="I332" s="236"/>
      <c r="J332" s="236"/>
      <c r="K332" s="236"/>
      <c r="L332" s="236"/>
      <c r="M332" s="236"/>
      <c r="N332" s="236"/>
      <c r="O332" s="236"/>
      <c r="P332" s="236"/>
      <c r="Q332" s="236"/>
      <c r="R332" s="236"/>
      <c r="S332" s="236"/>
      <c r="T332" s="236"/>
      <c r="U332" s="236"/>
      <c r="V332" s="236"/>
      <c r="W332" s="236"/>
      <c r="X332" s="236"/>
      <c r="Y332" s="236"/>
      <c r="Z332" s="236"/>
      <c r="AA332" s="236"/>
      <c r="AB332" s="236"/>
      <c r="AC332" s="236"/>
      <c r="AD332" s="236"/>
    </row>
    <row r="333" spans="1:30" ht="15.75" customHeight="1" x14ac:dyDescent="0.25">
      <c r="A333" s="236"/>
      <c r="B333" s="236"/>
      <c r="C333" s="236"/>
      <c r="D333" s="236"/>
      <c r="E333" s="236"/>
      <c r="F333" s="236"/>
      <c r="G333" s="237"/>
      <c r="H333" s="236"/>
      <c r="I333" s="236"/>
      <c r="J333" s="236"/>
      <c r="K333" s="236"/>
      <c r="L333" s="236"/>
      <c r="M333" s="236"/>
      <c r="N333" s="236"/>
      <c r="O333" s="236"/>
      <c r="P333" s="236"/>
      <c r="Q333" s="236"/>
      <c r="R333" s="236"/>
      <c r="S333" s="236"/>
      <c r="T333" s="236"/>
      <c r="U333" s="236"/>
      <c r="V333" s="236"/>
      <c r="W333" s="236"/>
      <c r="X333" s="236"/>
      <c r="Y333" s="236"/>
      <c r="Z333" s="236"/>
      <c r="AA333" s="236"/>
      <c r="AB333" s="236"/>
      <c r="AC333" s="236"/>
      <c r="AD333" s="236"/>
    </row>
    <row r="334" spans="1:30" ht="15.75" customHeight="1" x14ac:dyDescent="0.25">
      <c r="A334" s="236"/>
      <c r="B334" s="236"/>
      <c r="C334" s="236"/>
      <c r="D334" s="236"/>
      <c r="E334" s="236"/>
      <c r="F334" s="236"/>
      <c r="G334" s="237"/>
      <c r="H334" s="236"/>
      <c r="I334" s="236"/>
      <c r="J334" s="236"/>
      <c r="K334" s="236"/>
      <c r="L334" s="236"/>
      <c r="M334" s="236"/>
      <c r="N334" s="236"/>
      <c r="O334" s="236"/>
      <c r="P334" s="236"/>
      <c r="Q334" s="236"/>
      <c r="R334" s="236"/>
      <c r="S334" s="236"/>
      <c r="T334" s="236"/>
      <c r="U334" s="236"/>
      <c r="V334" s="236"/>
      <c r="W334" s="236"/>
      <c r="X334" s="236"/>
      <c r="Y334" s="236"/>
      <c r="Z334" s="236"/>
      <c r="AA334" s="236"/>
      <c r="AB334" s="236"/>
      <c r="AC334" s="236"/>
      <c r="AD334" s="236"/>
    </row>
    <row r="335" spans="1:30" ht="15.75" customHeight="1" x14ac:dyDescent="0.25">
      <c r="A335" s="236"/>
      <c r="B335" s="236"/>
      <c r="C335" s="236"/>
      <c r="D335" s="236"/>
      <c r="E335" s="236"/>
      <c r="F335" s="236"/>
      <c r="G335" s="237"/>
      <c r="H335" s="236"/>
      <c r="I335" s="236"/>
      <c r="J335" s="236"/>
      <c r="K335" s="236"/>
      <c r="L335" s="236"/>
      <c r="M335" s="236"/>
      <c r="N335" s="236"/>
      <c r="O335" s="236"/>
      <c r="P335" s="236"/>
      <c r="Q335" s="236"/>
      <c r="R335" s="236"/>
      <c r="S335" s="236"/>
      <c r="T335" s="236"/>
      <c r="U335" s="236"/>
      <c r="V335" s="236"/>
      <c r="W335" s="236"/>
      <c r="X335" s="236"/>
      <c r="Y335" s="236"/>
      <c r="Z335" s="236"/>
      <c r="AA335" s="236"/>
      <c r="AB335" s="236"/>
      <c r="AC335" s="236"/>
      <c r="AD335" s="236"/>
    </row>
    <row r="336" spans="1:30" ht="15.75" customHeight="1" x14ac:dyDescent="0.25">
      <c r="A336" s="236"/>
      <c r="B336" s="236"/>
      <c r="C336" s="236"/>
      <c r="D336" s="236"/>
      <c r="E336" s="236"/>
      <c r="F336" s="236"/>
      <c r="G336" s="237"/>
      <c r="H336" s="236"/>
      <c r="I336" s="236"/>
      <c r="J336" s="236"/>
      <c r="K336" s="236"/>
      <c r="L336" s="236"/>
      <c r="M336" s="236"/>
      <c r="N336" s="236"/>
      <c r="O336" s="236"/>
      <c r="P336" s="236"/>
      <c r="Q336" s="236"/>
      <c r="R336" s="236"/>
      <c r="S336" s="236"/>
      <c r="T336" s="236"/>
      <c r="U336" s="236"/>
      <c r="V336" s="236"/>
      <c r="W336" s="236"/>
      <c r="X336" s="236"/>
      <c r="Y336" s="236"/>
      <c r="Z336" s="236"/>
      <c r="AA336" s="236"/>
      <c r="AB336" s="236"/>
      <c r="AC336" s="236"/>
      <c r="AD336" s="236"/>
    </row>
    <row r="337" spans="1:30" ht="15.75" customHeight="1" x14ac:dyDescent="0.25">
      <c r="A337" s="236"/>
      <c r="B337" s="236"/>
      <c r="C337" s="236"/>
      <c r="D337" s="236"/>
      <c r="E337" s="236"/>
      <c r="F337" s="236"/>
      <c r="G337" s="237"/>
      <c r="H337" s="236"/>
      <c r="I337" s="236"/>
      <c r="J337" s="236"/>
      <c r="K337" s="236"/>
      <c r="L337" s="236"/>
      <c r="M337" s="236"/>
      <c r="N337" s="236"/>
      <c r="O337" s="236"/>
      <c r="P337" s="236"/>
      <c r="Q337" s="236"/>
      <c r="R337" s="236"/>
      <c r="S337" s="236"/>
      <c r="T337" s="236"/>
      <c r="U337" s="236"/>
      <c r="V337" s="236"/>
      <c r="W337" s="236"/>
      <c r="X337" s="236"/>
      <c r="Y337" s="236"/>
      <c r="Z337" s="236"/>
      <c r="AA337" s="236"/>
      <c r="AB337" s="236"/>
      <c r="AC337" s="236"/>
      <c r="AD337" s="236"/>
    </row>
    <row r="338" spans="1:30" ht="15.75" customHeight="1" x14ac:dyDescent="0.25">
      <c r="A338" s="236"/>
      <c r="B338" s="236"/>
      <c r="C338" s="236"/>
      <c r="D338" s="236"/>
      <c r="E338" s="236"/>
      <c r="F338" s="236"/>
      <c r="G338" s="237"/>
      <c r="H338" s="236"/>
      <c r="I338" s="236"/>
      <c r="J338" s="236"/>
      <c r="K338" s="236"/>
      <c r="L338" s="236"/>
      <c r="M338" s="236"/>
      <c r="N338" s="236"/>
      <c r="O338" s="236"/>
      <c r="P338" s="236"/>
      <c r="Q338" s="236"/>
      <c r="R338" s="236"/>
      <c r="S338" s="236"/>
      <c r="T338" s="236"/>
      <c r="U338" s="236"/>
      <c r="V338" s="236"/>
      <c r="W338" s="236"/>
      <c r="X338" s="236"/>
      <c r="Y338" s="236"/>
      <c r="Z338" s="236"/>
      <c r="AA338" s="236"/>
      <c r="AB338" s="236"/>
      <c r="AC338" s="236"/>
      <c r="AD338" s="236"/>
    </row>
    <row r="339" spans="1:30" ht="15.75" customHeight="1" x14ac:dyDescent="0.25">
      <c r="A339" s="236"/>
      <c r="B339" s="236"/>
      <c r="C339" s="236"/>
      <c r="D339" s="236"/>
      <c r="E339" s="236"/>
      <c r="F339" s="236"/>
      <c r="G339" s="237"/>
      <c r="H339" s="236"/>
      <c r="I339" s="236"/>
      <c r="J339" s="236"/>
      <c r="K339" s="236"/>
      <c r="L339" s="236"/>
      <c r="M339" s="236"/>
      <c r="N339" s="236"/>
      <c r="O339" s="236"/>
      <c r="P339" s="236"/>
      <c r="Q339" s="236"/>
      <c r="R339" s="236"/>
      <c r="S339" s="236"/>
      <c r="T339" s="236"/>
      <c r="U339" s="236"/>
      <c r="V339" s="236"/>
      <c r="W339" s="236"/>
      <c r="X339" s="236"/>
      <c r="Y339" s="236"/>
      <c r="Z339" s="236"/>
      <c r="AA339" s="236"/>
      <c r="AB339" s="236"/>
      <c r="AC339" s="236"/>
      <c r="AD339" s="236"/>
    </row>
    <row r="340" spans="1:30" ht="15.75" customHeight="1" x14ac:dyDescent="0.25">
      <c r="A340" s="236"/>
      <c r="B340" s="236"/>
      <c r="C340" s="236"/>
      <c r="D340" s="236"/>
      <c r="E340" s="236"/>
      <c r="F340" s="236"/>
      <c r="G340" s="237"/>
      <c r="H340" s="236"/>
      <c r="I340" s="236"/>
      <c r="J340" s="236"/>
      <c r="K340" s="236"/>
      <c r="L340" s="236"/>
      <c r="M340" s="236"/>
      <c r="N340" s="236"/>
      <c r="O340" s="236"/>
      <c r="P340" s="236"/>
      <c r="Q340" s="236"/>
      <c r="R340" s="236"/>
      <c r="S340" s="236"/>
      <c r="T340" s="236"/>
      <c r="U340" s="236"/>
      <c r="V340" s="236"/>
      <c r="W340" s="236"/>
      <c r="X340" s="236"/>
      <c r="Y340" s="236"/>
      <c r="Z340" s="236"/>
      <c r="AA340" s="236"/>
      <c r="AB340" s="236"/>
      <c r="AC340" s="236"/>
      <c r="AD340" s="236"/>
    </row>
    <row r="341" spans="1:30" ht="15.75" customHeight="1" x14ac:dyDescent="0.25">
      <c r="A341" s="236"/>
      <c r="B341" s="236"/>
      <c r="C341" s="236"/>
      <c r="D341" s="236"/>
      <c r="E341" s="236"/>
      <c r="F341" s="236"/>
      <c r="G341" s="237"/>
      <c r="H341" s="236"/>
      <c r="I341" s="236"/>
      <c r="J341" s="236"/>
      <c r="K341" s="236"/>
      <c r="L341" s="236"/>
      <c r="M341" s="236"/>
      <c r="N341" s="236"/>
      <c r="O341" s="236"/>
      <c r="P341" s="236"/>
      <c r="Q341" s="236"/>
      <c r="R341" s="236"/>
      <c r="S341" s="236"/>
      <c r="T341" s="236"/>
      <c r="U341" s="236"/>
      <c r="V341" s="236"/>
      <c r="W341" s="236"/>
      <c r="X341" s="236"/>
      <c r="Y341" s="236"/>
      <c r="Z341" s="236"/>
      <c r="AA341" s="236"/>
      <c r="AB341" s="236"/>
      <c r="AC341" s="236"/>
      <c r="AD341" s="236"/>
    </row>
    <row r="342" spans="1:30" ht="15.75" customHeight="1" x14ac:dyDescent="0.25">
      <c r="A342" s="236"/>
      <c r="B342" s="236"/>
      <c r="C342" s="236"/>
      <c r="D342" s="236"/>
      <c r="E342" s="236"/>
      <c r="F342" s="236"/>
      <c r="G342" s="237"/>
      <c r="H342" s="236"/>
      <c r="I342" s="236"/>
      <c r="J342" s="236"/>
      <c r="K342" s="236"/>
      <c r="L342" s="236"/>
      <c r="M342" s="236"/>
      <c r="N342" s="236"/>
      <c r="O342" s="236"/>
      <c r="P342" s="236"/>
      <c r="Q342" s="236"/>
      <c r="R342" s="236"/>
      <c r="S342" s="236"/>
      <c r="T342" s="236"/>
      <c r="U342" s="236"/>
      <c r="V342" s="236"/>
      <c r="W342" s="236"/>
      <c r="X342" s="236"/>
      <c r="Y342" s="236"/>
      <c r="Z342" s="236"/>
      <c r="AA342" s="236"/>
      <c r="AB342" s="236"/>
      <c r="AC342" s="236"/>
      <c r="AD342" s="236"/>
    </row>
    <row r="343" spans="1:30" ht="15.75" customHeight="1" x14ac:dyDescent="0.25">
      <c r="A343" s="236"/>
      <c r="B343" s="236"/>
      <c r="C343" s="236"/>
      <c r="D343" s="236"/>
      <c r="E343" s="236"/>
      <c r="F343" s="236"/>
      <c r="G343" s="237"/>
      <c r="H343" s="236"/>
      <c r="I343" s="236"/>
      <c r="J343" s="236"/>
      <c r="K343" s="236"/>
      <c r="L343" s="236"/>
      <c r="M343" s="236"/>
      <c r="N343" s="236"/>
      <c r="O343" s="236"/>
      <c r="P343" s="236"/>
      <c r="Q343" s="236"/>
      <c r="R343" s="236"/>
      <c r="S343" s="236"/>
      <c r="T343" s="236"/>
      <c r="U343" s="236"/>
      <c r="V343" s="236"/>
      <c r="W343" s="236"/>
      <c r="X343" s="236"/>
      <c r="Y343" s="236"/>
      <c r="Z343" s="236"/>
      <c r="AA343" s="236"/>
      <c r="AB343" s="236"/>
      <c r="AC343" s="236"/>
      <c r="AD343" s="236"/>
    </row>
    <row r="344" spans="1:30" ht="15.75" customHeight="1" x14ac:dyDescent="0.25">
      <c r="A344" s="236"/>
      <c r="B344" s="236"/>
      <c r="C344" s="236"/>
      <c r="D344" s="236"/>
      <c r="E344" s="236"/>
      <c r="F344" s="236"/>
      <c r="G344" s="237"/>
      <c r="H344" s="236"/>
      <c r="I344" s="236"/>
      <c r="J344" s="236"/>
      <c r="K344" s="236"/>
      <c r="L344" s="236"/>
      <c r="M344" s="236"/>
      <c r="N344" s="236"/>
      <c r="O344" s="236"/>
      <c r="P344" s="236"/>
      <c r="Q344" s="236"/>
      <c r="R344" s="236"/>
      <c r="S344" s="236"/>
      <c r="T344" s="236"/>
      <c r="U344" s="236"/>
      <c r="V344" s="236"/>
      <c r="W344" s="236"/>
      <c r="X344" s="236"/>
      <c r="Y344" s="236"/>
      <c r="Z344" s="236"/>
      <c r="AA344" s="236"/>
      <c r="AB344" s="236"/>
      <c r="AC344" s="236"/>
      <c r="AD344" s="236"/>
    </row>
    <row r="345" spans="1:30" ht="15.75" customHeight="1" x14ac:dyDescent="0.25">
      <c r="A345" s="236"/>
      <c r="B345" s="236"/>
      <c r="C345" s="236"/>
      <c r="D345" s="236"/>
      <c r="E345" s="236"/>
      <c r="F345" s="236"/>
      <c r="G345" s="237"/>
      <c r="H345" s="236"/>
      <c r="I345" s="236"/>
      <c r="J345" s="236"/>
      <c r="K345" s="236"/>
      <c r="L345" s="236"/>
      <c r="M345" s="236"/>
      <c r="N345" s="236"/>
      <c r="O345" s="236"/>
      <c r="P345" s="236"/>
      <c r="Q345" s="236"/>
      <c r="R345" s="236"/>
      <c r="S345" s="236"/>
      <c r="T345" s="236"/>
      <c r="U345" s="236"/>
      <c r="V345" s="236"/>
      <c r="W345" s="236"/>
      <c r="X345" s="236"/>
      <c r="Y345" s="236"/>
      <c r="Z345" s="236"/>
      <c r="AA345" s="236"/>
      <c r="AB345" s="236"/>
      <c r="AC345" s="236"/>
      <c r="AD345" s="236"/>
    </row>
    <row r="346" spans="1:30" ht="15.75" customHeight="1" x14ac:dyDescent="0.25">
      <c r="A346" s="236"/>
      <c r="B346" s="236"/>
      <c r="C346" s="236"/>
      <c r="D346" s="236"/>
      <c r="E346" s="236"/>
      <c r="F346" s="236"/>
      <c r="G346" s="237"/>
      <c r="H346" s="236"/>
      <c r="I346" s="236"/>
      <c r="J346" s="236"/>
      <c r="K346" s="236"/>
      <c r="L346" s="236"/>
      <c r="M346" s="236"/>
      <c r="N346" s="236"/>
      <c r="O346" s="236"/>
      <c r="P346" s="236"/>
      <c r="Q346" s="236"/>
      <c r="R346" s="236"/>
      <c r="S346" s="236"/>
      <c r="T346" s="236"/>
      <c r="U346" s="236"/>
      <c r="V346" s="236"/>
      <c r="W346" s="236"/>
      <c r="X346" s="236"/>
      <c r="Y346" s="236"/>
      <c r="Z346" s="236"/>
      <c r="AA346" s="236"/>
      <c r="AB346" s="236"/>
      <c r="AC346" s="236"/>
      <c r="AD346" s="236"/>
    </row>
    <row r="347" spans="1:30" ht="15.75" customHeight="1" x14ac:dyDescent="0.25">
      <c r="A347" s="236"/>
      <c r="B347" s="236"/>
      <c r="C347" s="236"/>
      <c r="D347" s="236"/>
      <c r="E347" s="236"/>
      <c r="F347" s="236"/>
      <c r="G347" s="237"/>
      <c r="H347" s="236"/>
      <c r="I347" s="236"/>
      <c r="J347" s="236"/>
      <c r="K347" s="236"/>
      <c r="L347" s="236"/>
      <c r="M347" s="236"/>
      <c r="N347" s="236"/>
      <c r="O347" s="236"/>
      <c r="P347" s="236"/>
      <c r="Q347" s="236"/>
      <c r="R347" s="236"/>
      <c r="S347" s="236"/>
      <c r="T347" s="236"/>
      <c r="U347" s="236"/>
      <c r="V347" s="236"/>
      <c r="W347" s="236"/>
      <c r="X347" s="236"/>
      <c r="Y347" s="236"/>
      <c r="Z347" s="236"/>
      <c r="AA347" s="236"/>
      <c r="AB347" s="236"/>
      <c r="AC347" s="236"/>
      <c r="AD347" s="236"/>
    </row>
    <row r="348" spans="1:30" ht="15.75" customHeight="1" x14ac:dyDescent="0.25">
      <c r="A348" s="236"/>
      <c r="B348" s="236"/>
      <c r="C348" s="236"/>
      <c r="D348" s="236"/>
      <c r="E348" s="236"/>
      <c r="F348" s="236"/>
      <c r="G348" s="237"/>
      <c r="H348" s="236"/>
      <c r="I348" s="236"/>
      <c r="J348" s="236"/>
      <c r="K348" s="236"/>
      <c r="L348" s="236"/>
      <c r="M348" s="236"/>
      <c r="N348" s="236"/>
      <c r="O348" s="236"/>
      <c r="P348" s="236"/>
      <c r="Q348" s="236"/>
      <c r="R348" s="236"/>
      <c r="S348" s="236"/>
      <c r="T348" s="236"/>
      <c r="U348" s="236"/>
      <c r="V348" s="236"/>
      <c r="W348" s="236"/>
      <c r="X348" s="236"/>
      <c r="Y348" s="236"/>
      <c r="Z348" s="236"/>
      <c r="AA348" s="236"/>
      <c r="AB348" s="236"/>
      <c r="AC348" s="236"/>
      <c r="AD348" s="236"/>
    </row>
    <row r="349" spans="1:30" ht="15.75" customHeight="1" x14ac:dyDescent="0.25">
      <c r="A349" s="236"/>
      <c r="B349" s="236"/>
      <c r="C349" s="236"/>
      <c r="D349" s="236"/>
      <c r="E349" s="236"/>
      <c r="F349" s="236"/>
      <c r="G349" s="237"/>
      <c r="H349" s="236"/>
      <c r="I349" s="236"/>
      <c r="J349" s="236"/>
      <c r="K349" s="236"/>
      <c r="L349" s="236"/>
      <c r="M349" s="236"/>
      <c r="N349" s="236"/>
      <c r="O349" s="236"/>
      <c r="P349" s="236"/>
      <c r="Q349" s="236"/>
      <c r="R349" s="236"/>
      <c r="S349" s="236"/>
      <c r="T349" s="236"/>
      <c r="U349" s="236"/>
      <c r="V349" s="236"/>
      <c r="W349" s="236"/>
      <c r="X349" s="236"/>
      <c r="Y349" s="236"/>
      <c r="Z349" s="236"/>
      <c r="AA349" s="236"/>
      <c r="AB349" s="236"/>
      <c r="AC349" s="236"/>
      <c r="AD349" s="236"/>
    </row>
    <row r="350" spans="1:30" ht="15.75" customHeight="1" x14ac:dyDescent="0.25">
      <c r="A350" s="236"/>
      <c r="B350" s="236"/>
      <c r="C350" s="236"/>
      <c r="D350" s="236"/>
      <c r="E350" s="236"/>
      <c r="F350" s="236"/>
      <c r="G350" s="237"/>
      <c r="H350" s="236"/>
      <c r="I350" s="236"/>
      <c r="J350" s="236"/>
      <c r="K350" s="236"/>
      <c r="L350" s="236"/>
      <c r="M350" s="236"/>
      <c r="N350" s="236"/>
      <c r="O350" s="236"/>
      <c r="P350" s="236"/>
      <c r="Q350" s="236"/>
      <c r="R350" s="236"/>
      <c r="S350" s="236"/>
      <c r="T350" s="236"/>
      <c r="U350" s="236"/>
      <c r="V350" s="236"/>
      <c r="W350" s="236"/>
      <c r="X350" s="236"/>
      <c r="Y350" s="236"/>
      <c r="Z350" s="236"/>
      <c r="AA350" s="236"/>
      <c r="AB350" s="236"/>
      <c r="AC350" s="236"/>
      <c r="AD350" s="236"/>
    </row>
    <row r="351" spans="1:30" ht="15.75" customHeight="1" x14ac:dyDescent="0.25">
      <c r="A351" s="236"/>
      <c r="B351" s="236"/>
      <c r="C351" s="236"/>
      <c r="D351" s="236"/>
      <c r="E351" s="236"/>
      <c r="F351" s="236"/>
      <c r="G351" s="237"/>
      <c r="H351" s="236"/>
      <c r="I351" s="236"/>
      <c r="J351" s="236"/>
      <c r="K351" s="236"/>
      <c r="L351" s="236"/>
      <c r="M351" s="236"/>
      <c r="N351" s="236"/>
      <c r="O351" s="236"/>
      <c r="P351" s="236"/>
      <c r="Q351" s="236"/>
      <c r="R351" s="236"/>
      <c r="S351" s="236"/>
      <c r="T351" s="236"/>
      <c r="U351" s="236"/>
      <c r="V351" s="236"/>
      <c r="W351" s="236"/>
      <c r="X351" s="236"/>
      <c r="Y351" s="236"/>
      <c r="Z351" s="236"/>
      <c r="AA351" s="236"/>
      <c r="AB351" s="236"/>
      <c r="AC351" s="236"/>
      <c r="AD351" s="236"/>
    </row>
    <row r="352" spans="1:30" ht="15.75" customHeight="1" x14ac:dyDescent="0.25">
      <c r="A352" s="236"/>
      <c r="B352" s="236"/>
      <c r="C352" s="236"/>
      <c r="D352" s="236"/>
      <c r="E352" s="236"/>
      <c r="F352" s="236"/>
      <c r="G352" s="237"/>
      <c r="H352" s="236"/>
      <c r="I352" s="236"/>
      <c r="J352" s="236"/>
      <c r="K352" s="236"/>
      <c r="L352" s="236"/>
      <c r="M352" s="236"/>
      <c r="N352" s="236"/>
      <c r="O352" s="236"/>
      <c r="P352" s="236"/>
      <c r="Q352" s="236"/>
      <c r="R352" s="236"/>
      <c r="S352" s="236"/>
      <c r="T352" s="236"/>
      <c r="U352" s="236"/>
      <c r="V352" s="236"/>
      <c r="W352" s="236"/>
      <c r="X352" s="236"/>
      <c r="Y352" s="236"/>
      <c r="Z352" s="236"/>
      <c r="AA352" s="236"/>
      <c r="AB352" s="236"/>
      <c r="AC352" s="236"/>
      <c r="AD352" s="236"/>
    </row>
    <row r="353" spans="1:30" ht="15.75" customHeight="1" x14ac:dyDescent="0.25">
      <c r="A353" s="236"/>
      <c r="B353" s="236"/>
      <c r="C353" s="236"/>
      <c r="D353" s="236"/>
      <c r="E353" s="236"/>
      <c r="F353" s="236"/>
      <c r="G353" s="237"/>
      <c r="H353" s="236"/>
      <c r="I353" s="236"/>
      <c r="J353" s="236"/>
      <c r="K353" s="236"/>
      <c r="L353" s="236"/>
      <c r="M353" s="236"/>
      <c r="N353" s="236"/>
      <c r="O353" s="236"/>
      <c r="P353" s="236"/>
      <c r="Q353" s="236"/>
      <c r="R353" s="236"/>
      <c r="S353" s="236"/>
      <c r="T353" s="236"/>
      <c r="U353" s="236"/>
      <c r="V353" s="236"/>
      <c r="W353" s="236"/>
      <c r="X353" s="236"/>
      <c r="Y353" s="236"/>
      <c r="Z353" s="236"/>
      <c r="AA353" s="236"/>
      <c r="AB353" s="236"/>
      <c r="AC353" s="236"/>
      <c r="AD353" s="236"/>
    </row>
    <row r="354" spans="1:30" ht="15.75" customHeight="1" x14ac:dyDescent="0.25">
      <c r="A354" s="236"/>
      <c r="B354" s="236"/>
      <c r="C354" s="236"/>
      <c r="D354" s="236"/>
      <c r="E354" s="236"/>
      <c r="F354" s="236"/>
      <c r="G354" s="237"/>
      <c r="H354" s="236"/>
      <c r="I354" s="236"/>
      <c r="J354" s="236"/>
      <c r="K354" s="236"/>
      <c r="L354" s="236"/>
      <c r="M354" s="236"/>
      <c r="N354" s="236"/>
      <c r="O354" s="236"/>
      <c r="P354" s="236"/>
      <c r="Q354" s="236"/>
      <c r="R354" s="236"/>
      <c r="S354" s="236"/>
      <c r="T354" s="236"/>
      <c r="U354" s="236"/>
      <c r="V354" s="236"/>
      <c r="W354" s="236"/>
      <c r="X354" s="236"/>
      <c r="Y354" s="236"/>
      <c r="Z354" s="236"/>
      <c r="AA354" s="236"/>
      <c r="AB354" s="236"/>
      <c r="AC354" s="236"/>
      <c r="AD354" s="236"/>
    </row>
    <row r="355" spans="1:30" ht="15.75" customHeight="1" x14ac:dyDescent="0.25">
      <c r="A355" s="236"/>
      <c r="B355" s="236"/>
      <c r="C355" s="236"/>
      <c r="D355" s="236"/>
      <c r="E355" s="236"/>
      <c r="F355" s="236"/>
      <c r="G355" s="237"/>
      <c r="H355" s="236"/>
      <c r="I355" s="236"/>
      <c r="J355" s="236"/>
      <c r="K355" s="236"/>
      <c r="L355" s="236"/>
      <c r="M355" s="236"/>
      <c r="N355" s="236"/>
      <c r="O355" s="236"/>
      <c r="P355" s="236"/>
      <c r="Q355" s="236"/>
      <c r="R355" s="236"/>
      <c r="S355" s="236"/>
      <c r="T355" s="236"/>
      <c r="U355" s="236"/>
      <c r="V355" s="236"/>
      <c r="W355" s="236"/>
      <c r="X355" s="236"/>
      <c r="Y355" s="236"/>
      <c r="Z355" s="236"/>
      <c r="AA355" s="236"/>
      <c r="AB355" s="236"/>
      <c r="AC355" s="236"/>
      <c r="AD355" s="236"/>
    </row>
    <row r="356" spans="1:30" ht="15.75" customHeight="1" x14ac:dyDescent="0.25">
      <c r="A356" s="236"/>
      <c r="B356" s="236"/>
      <c r="C356" s="236"/>
      <c r="D356" s="236"/>
      <c r="E356" s="236"/>
      <c r="F356" s="236"/>
      <c r="G356" s="237"/>
      <c r="H356" s="236"/>
      <c r="I356" s="236"/>
      <c r="J356" s="236"/>
      <c r="K356" s="236"/>
      <c r="L356" s="236"/>
      <c r="M356" s="236"/>
      <c r="N356" s="236"/>
      <c r="O356" s="236"/>
      <c r="P356" s="236"/>
      <c r="Q356" s="236"/>
      <c r="R356" s="236"/>
      <c r="S356" s="236"/>
      <c r="T356" s="236"/>
      <c r="U356" s="236"/>
      <c r="V356" s="236"/>
      <c r="W356" s="236"/>
      <c r="X356" s="236"/>
      <c r="Y356" s="236"/>
      <c r="Z356" s="236"/>
      <c r="AA356" s="236"/>
      <c r="AB356" s="236"/>
      <c r="AC356" s="236"/>
      <c r="AD356" s="236"/>
    </row>
    <row r="357" spans="1:30" ht="15.75" customHeight="1" x14ac:dyDescent="0.25">
      <c r="A357" s="236"/>
      <c r="B357" s="236"/>
      <c r="C357" s="236"/>
      <c r="D357" s="236"/>
      <c r="E357" s="236"/>
      <c r="F357" s="236"/>
      <c r="G357" s="237"/>
      <c r="H357" s="236"/>
      <c r="I357" s="236"/>
      <c r="J357" s="236"/>
      <c r="K357" s="236"/>
      <c r="L357" s="236"/>
      <c r="M357" s="236"/>
      <c r="N357" s="236"/>
      <c r="O357" s="236"/>
      <c r="P357" s="236"/>
      <c r="Q357" s="236"/>
      <c r="R357" s="236"/>
      <c r="S357" s="236"/>
      <c r="T357" s="236"/>
      <c r="U357" s="236"/>
      <c r="V357" s="236"/>
      <c r="W357" s="236"/>
      <c r="X357" s="236"/>
      <c r="Y357" s="236"/>
      <c r="Z357" s="236"/>
      <c r="AA357" s="236"/>
      <c r="AB357" s="236"/>
      <c r="AC357" s="236"/>
      <c r="AD357" s="236"/>
    </row>
    <row r="358" spans="1:30" ht="15.75" customHeight="1" x14ac:dyDescent="0.25">
      <c r="A358" s="236"/>
      <c r="B358" s="236"/>
      <c r="C358" s="236"/>
      <c r="D358" s="236"/>
      <c r="E358" s="236"/>
      <c r="F358" s="236"/>
      <c r="G358" s="237"/>
      <c r="H358" s="236"/>
      <c r="I358" s="236"/>
      <c r="J358" s="236"/>
      <c r="K358" s="236"/>
      <c r="L358" s="236"/>
      <c r="M358" s="236"/>
      <c r="N358" s="236"/>
      <c r="O358" s="236"/>
      <c r="P358" s="236"/>
      <c r="Q358" s="236"/>
      <c r="R358" s="236"/>
      <c r="S358" s="236"/>
      <c r="T358" s="236"/>
      <c r="U358" s="236"/>
      <c r="V358" s="236"/>
      <c r="W358" s="236"/>
      <c r="X358" s="236"/>
      <c r="Y358" s="236"/>
      <c r="Z358" s="236"/>
      <c r="AA358" s="236"/>
      <c r="AB358" s="236"/>
      <c r="AC358" s="236"/>
      <c r="AD358" s="236"/>
    </row>
    <row r="359" spans="1:30" ht="15.75" customHeight="1" x14ac:dyDescent="0.25">
      <c r="A359" s="236"/>
      <c r="B359" s="236"/>
      <c r="C359" s="236"/>
      <c r="D359" s="236"/>
      <c r="E359" s="236"/>
      <c r="F359" s="236"/>
      <c r="G359" s="237"/>
      <c r="H359" s="236"/>
      <c r="I359" s="236"/>
      <c r="J359" s="236"/>
      <c r="K359" s="236"/>
      <c r="L359" s="236"/>
      <c r="M359" s="236"/>
      <c r="N359" s="236"/>
      <c r="O359" s="236"/>
      <c r="P359" s="236"/>
      <c r="Q359" s="236"/>
      <c r="R359" s="236"/>
      <c r="S359" s="236"/>
      <c r="T359" s="236"/>
      <c r="U359" s="236"/>
      <c r="V359" s="236"/>
      <c r="W359" s="236"/>
      <c r="X359" s="236"/>
      <c r="Y359" s="236"/>
      <c r="Z359" s="236"/>
      <c r="AA359" s="236"/>
      <c r="AB359" s="236"/>
      <c r="AC359" s="236"/>
      <c r="AD359" s="236"/>
    </row>
    <row r="360" spans="1:30" ht="15.75" customHeight="1" x14ac:dyDescent="0.25">
      <c r="A360" s="236"/>
      <c r="B360" s="236"/>
      <c r="C360" s="236"/>
      <c r="D360" s="236"/>
      <c r="E360" s="236"/>
      <c r="F360" s="236"/>
      <c r="G360" s="237"/>
      <c r="H360" s="236"/>
      <c r="I360" s="236"/>
      <c r="J360" s="236"/>
      <c r="K360" s="236"/>
      <c r="L360" s="236"/>
      <c r="M360" s="236"/>
      <c r="N360" s="236"/>
      <c r="O360" s="236"/>
      <c r="P360" s="236"/>
      <c r="Q360" s="236"/>
      <c r="R360" s="236"/>
      <c r="S360" s="236"/>
      <c r="T360" s="236"/>
      <c r="U360" s="236"/>
      <c r="V360" s="236"/>
      <c r="W360" s="236"/>
      <c r="X360" s="236"/>
      <c r="Y360" s="236"/>
      <c r="Z360" s="236"/>
      <c r="AA360" s="236"/>
      <c r="AB360" s="236"/>
      <c r="AC360" s="236"/>
      <c r="AD360" s="236"/>
    </row>
    <row r="361" spans="1:30" ht="15.75" customHeight="1" x14ac:dyDescent="0.25">
      <c r="A361" s="236"/>
      <c r="B361" s="236"/>
      <c r="C361" s="236"/>
      <c r="D361" s="236"/>
      <c r="E361" s="236"/>
      <c r="F361" s="236"/>
      <c r="G361" s="237"/>
      <c r="H361" s="236"/>
      <c r="I361" s="236"/>
      <c r="J361" s="236"/>
      <c r="K361" s="236"/>
      <c r="L361" s="236"/>
      <c r="M361" s="236"/>
      <c r="N361" s="236"/>
      <c r="O361" s="236"/>
      <c r="P361" s="236"/>
      <c r="Q361" s="236"/>
      <c r="R361" s="236"/>
      <c r="S361" s="236"/>
      <c r="T361" s="236"/>
      <c r="U361" s="236"/>
      <c r="V361" s="236"/>
      <c r="W361" s="236"/>
      <c r="X361" s="236"/>
      <c r="Y361" s="236"/>
      <c r="Z361" s="236"/>
      <c r="AA361" s="236"/>
      <c r="AB361" s="236"/>
      <c r="AC361" s="236"/>
      <c r="AD361" s="236"/>
    </row>
    <row r="362" spans="1:30" ht="15.75" customHeight="1" x14ac:dyDescent="0.25">
      <c r="A362" s="236"/>
      <c r="B362" s="236"/>
      <c r="C362" s="236"/>
      <c r="D362" s="236"/>
      <c r="E362" s="236"/>
      <c r="F362" s="236"/>
      <c r="G362" s="237"/>
      <c r="H362" s="236"/>
      <c r="I362" s="236"/>
      <c r="J362" s="236"/>
      <c r="K362" s="236"/>
      <c r="L362" s="236"/>
      <c r="M362" s="236"/>
      <c r="N362" s="236"/>
      <c r="O362" s="236"/>
      <c r="P362" s="236"/>
      <c r="Q362" s="236"/>
      <c r="R362" s="236"/>
      <c r="S362" s="236"/>
      <c r="T362" s="236"/>
      <c r="U362" s="236"/>
      <c r="V362" s="236"/>
      <c r="W362" s="236"/>
      <c r="X362" s="236"/>
      <c r="Y362" s="236"/>
      <c r="Z362" s="236"/>
      <c r="AA362" s="236"/>
      <c r="AB362" s="236"/>
      <c r="AC362" s="236"/>
      <c r="AD362" s="236"/>
    </row>
    <row r="363" spans="1:30" ht="15.75" customHeight="1" x14ac:dyDescent="0.25">
      <c r="A363" s="236"/>
      <c r="B363" s="236"/>
      <c r="C363" s="236"/>
      <c r="D363" s="236"/>
      <c r="E363" s="236"/>
      <c r="F363" s="236"/>
      <c r="G363" s="237"/>
      <c r="H363" s="236"/>
      <c r="I363" s="236"/>
      <c r="J363" s="236"/>
      <c r="K363" s="236"/>
      <c r="L363" s="236"/>
      <c r="M363" s="236"/>
      <c r="N363" s="236"/>
      <c r="O363" s="236"/>
      <c r="P363" s="236"/>
      <c r="Q363" s="236"/>
      <c r="R363" s="236"/>
      <c r="S363" s="236"/>
      <c r="T363" s="236"/>
      <c r="U363" s="236"/>
      <c r="V363" s="236"/>
      <c r="W363" s="236"/>
      <c r="X363" s="236"/>
      <c r="Y363" s="236"/>
      <c r="Z363" s="236"/>
      <c r="AA363" s="236"/>
      <c r="AB363" s="236"/>
      <c r="AC363" s="236"/>
      <c r="AD363" s="236"/>
    </row>
    <row r="364" spans="1:30" ht="15.75" customHeight="1" x14ac:dyDescent="0.25">
      <c r="A364" s="236"/>
      <c r="B364" s="236"/>
      <c r="C364" s="236"/>
      <c r="D364" s="236"/>
      <c r="E364" s="236"/>
      <c r="F364" s="236"/>
      <c r="G364" s="237"/>
      <c r="H364" s="236"/>
      <c r="I364" s="236"/>
      <c r="J364" s="236"/>
      <c r="K364" s="236"/>
      <c r="L364" s="236"/>
      <c r="M364" s="236"/>
      <c r="N364" s="236"/>
      <c r="O364" s="236"/>
      <c r="P364" s="236"/>
      <c r="Q364" s="236"/>
      <c r="R364" s="236"/>
      <c r="S364" s="236"/>
      <c r="T364" s="236"/>
      <c r="U364" s="236"/>
      <c r="V364" s="236"/>
      <c r="W364" s="236"/>
      <c r="X364" s="236"/>
      <c r="Y364" s="236"/>
      <c r="Z364" s="236"/>
      <c r="AA364" s="236"/>
      <c r="AB364" s="236"/>
      <c r="AC364" s="236"/>
      <c r="AD364" s="236"/>
    </row>
    <row r="365" spans="1:30" ht="15.75" customHeight="1" x14ac:dyDescent="0.25">
      <c r="A365" s="236"/>
      <c r="B365" s="236"/>
      <c r="C365" s="236"/>
      <c r="D365" s="236"/>
      <c r="E365" s="236"/>
      <c r="F365" s="236"/>
      <c r="G365" s="237"/>
      <c r="H365" s="236"/>
      <c r="I365" s="236"/>
      <c r="J365" s="236"/>
      <c r="K365" s="236"/>
      <c r="L365" s="236"/>
      <c r="M365" s="236"/>
      <c r="N365" s="236"/>
      <c r="O365" s="236"/>
      <c r="P365" s="236"/>
      <c r="Q365" s="236"/>
      <c r="R365" s="236"/>
      <c r="S365" s="236"/>
      <c r="T365" s="236"/>
      <c r="U365" s="236"/>
      <c r="V365" s="236"/>
      <c r="W365" s="236"/>
      <c r="X365" s="236"/>
      <c r="Y365" s="236"/>
      <c r="Z365" s="236"/>
      <c r="AA365" s="236"/>
      <c r="AB365" s="236"/>
      <c r="AC365" s="236"/>
      <c r="AD365" s="236"/>
    </row>
    <row r="366" spans="1:30" ht="15.75" customHeight="1" x14ac:dyDescent="0.25">
      <c r="A366" s="236"/>
      <c r="B366" s="236"/>
      <c r="C366" s="236"/>
      <c r="D366" s="236"/>
      <c r="E366" s="236"/>
      <c r="F366" s="236"/>
      <c r="G366" s="237"/>
      <c r="H366" s="236"/>
      <c r="I366" s="236"/>
      <c r="J366" s="236"/>
      <c r="K366" s="236"/>
      <c r="L366" s="236"/>
      <c r="M366" s="236"/>
      <c r="N366" s="236"/>
      <c r="O366" s="236"/>
      <c r="P366" s="236"/>
      <c r="Q366" s="236"/>
      <c r="R366" s="236"/>
      <c r="S366" s="236"/>
      <c r="T366" s="236"/>
      <c r="U366" s="236"/>
      <c r="V366" s="236"/>
      <c r="W366" s="236"/>
      <c r="X366" s="236"/>
      <c r="Y366" s="236"/>
      <c r="Z366" s="236"/>
      <c r="AA366" s="236"/>
      <c r="AB366" s="236"/>
      <c r="AC366" s="236"/>
      <c r="AD366" s="236"/>
    </row>
    <row r="367" spans="1:30" ht="15.75" customHeight="1" x14ac:dyDescent="0.25">
      <c r="A367" s="236"/>
      <c r="B367" s="236"/>
      <c r="C367" s="236"/>
      <c r="D367" s="236"/>
      <c r="E367" s="236"/>
      <c r="F367" s="236"/>
      <c r="G367" s="237"/>
      <c r="H367" s="236"/>
      <c r="I367" s="236"/>
      <c r="J367" s="236"/>
      <c r="K367" s="236"/>
      <c r="L367" s="236"/>
      <c r="M367" s="236"/>
      <c r="N367" s="236"/>
      <c r="O367" s="236"/>
      <c r="P367" s="236"/>
      <c r="Q367" s="236"/>
      <c r="R367" s="236"/>
      <c r="S367" s="236"/>
      <c r="T367" s="236"/>
      <c r="U367" s="236"/>
      <c r="V367" s="236"/>
      <c r="W367" s="236"/>
      <c r="X367" s="236"/>
      <c r="Y367" s="236"/>
      <c r="Z367" s="236"/>
      <c r="AA367" s="236"/>
      <c r="AB367" s="236"/>
      <c r="AC367" s="236"/>
      <c r="AD367" s="236"/>
    </row>
    <row r="368" spans="1:30" ht="15.75" customHeight="1" x14ac:dyDescent="0.25">
      <c r="A368" s="236"/>
      <c r="B368" s="236"/>
      <c r="C368" s="236"/>
      <c r="D368" s="236"/>
      <c r="E368" s="236"/>
      <c r="F368" s="236"/>
      <c r="G368" s="237"/>
      <c r="H368" s="236"/>
      <c r="I368" s="236"/>
      <c r="J368" s="236"/>
      <c r="K368" s="236"/>
      <c r="L368" s="236"/>
      <c r="M368" s="236"/>
      <c r="N368" s="236"/>
      <c r="O368" s="236"/>
      <c r="P368" s="236"/>
      <c r="Q368" s="236"/>
      <c r="R368" s="236"/>
      <c r="S368" s="236"/>
      <c r="T368" s="236"/>
      <c r="U368" s="236"/>
      <c r="V368" s="236"/>
      <c r="W368" s="236"/>
      <c r="X368" s="236"/>
      <c r="Y368" s="236"/>
      <c r="Z368" s="236"/>
      <c r="AA368" s="236"/>
      <c r="AB368" s="236"/>
      <c r="AC368" s="236"/>
      <c r="AD368" s="236"/>
    </row>
    <row r="369" spans="1:30" ht="15.75" customHeight="1" x14ac:dyDescent="0.25">
      <c r="A369" s="236"/>
      <c r="B369" s="236"/>
      <c r="C369" s="236"/>
      <c r="D369" s="236"/>
      <c r="E369" s="236"/>
      <c r="F369" s="236"/>
      <c r="G369" s="237"/>
      <c r="H369" s="236"/>
      <c r="I369" s="236"/>
      <c r="J369" s="236"/>
      <c r="K369" s="236"/>
      <c r="L369" s="236"/>
      <c r="M369" s="236"/>
      <c r="N369" s="236"/>
      <c r="O369" s="236"/>
      <c r="P369" s="236"/>
      <c r="Q369" s="236"/>
      <c r="R369" s="236"/>
      <c r="S369" s="236"/>
      <c r="T369" s="236"/>
      <c r="U369" s="236"/>
      <c r="V369" s="236"/>
      <c r="W369" s="236"/>
      <c r="X369" s="236"/>
      <c r="Y369" s="236"/>
      <c r="Z369" s="236"/>
      <c r="AA369" s="236"/>
      <c r="AB369" s="236"/>
      <c r="AC369" s="236"/>
      <c r="AD369" s="236"/>
    </row>
    <row r="370" spans="1:30" ht="15.75" customHeight="1" x14ac:dyDescent="0.25">
      <c r="A370" s="236"/>
      <c r="B370" s="236"/>
      <c r="C370" s="236"/>
      <c r="D370" s="236"/>
      <c r="E370" s="236"/>
      <c r="F370" s="236"/>
      <c r="G370" s="237"/>
      <c r="H370" s="236"/>
      <c r="I370" s="236"/>
      <c r="J370" s="236"/>
      <c r="K370" s="236"/>
      <c r="L370" s="236"/>
      <c r="M370" s="236"/>
      <c r="N370" s="236"/>
      <c r="O370" s="236"/>
      <c r="P370" s="236"/>
      <c r="Q370" s="236"/>
      <c r="R370" s="236"/>
      <c r="S370" s="236"/>
      <c r="T370" s="236"/>
      <c r="U370" s="236"/>
      <c r="V370" s="236"/>
      <c r="W370" s="236"/>
      <c r="X370" s="236"/>
      <c r="Y370" s="236"/>
      <c r="Z370" s="236"/>
      <c r="AA370" s="236"/>
      <c r="AB370" s="236"/>
      <c r="AC370" s="236"/>
      <c r="AD370" s="236"/>
    </row>
    <row r="371" spans="1:30" ht="15.75" customHeight="1" x14ac:dyDescent="0.25">
      <c r="A371" s="236"/>
      <c r="B371" s="236"/>
      <c r="C371" s="236"/>
      <c r="D371" s="236"/>
      <c r="E371" s="236"/>
      <c r="F371" s="236"/>
      <c r="G371" s="237"/>
      <c r="H371" s="236"/>
      <c r="I371" s="236"/>
      <c r="J371" s="236"/>
      <c r="K371" s="236"/>
      <c r="L371" s="236"/>
      <c r="M371" s="236"/>
      <c r="N371" s="236"/>
      <c r="O371" s="236"/>
      <c r="P371" s="236"/>
      <c r="Q371" s="236"/>
      <c r="R371" s="236"/>
      <c r="S371" s="236"/>
      <c r="T371" s="236"/>
      <c r="U371" s="236"/>
      <c r="V371" s="236"/>
      <c r="W371" s="236"/>
      <c r="X371" s="236"/>
      <c r="Y371" s="236"/>
      <c r="Z371" s="236"/>
      <c r="AA371" s="236"/>
      <c r="AB371" s="236"/>
      <c r="AC371" s="236"/>
      <c r="AD371" s="236"/>
    </row>
    <row r="372" spans="1:30" ht="15.75" customHeight="1" x14ac:dyDescent="0.25">
      <c r="A372" s="236"/>
      <c r="B372" s="236"/>
      <c r="C372" s="236"/>
      <c r="D372" s="236"/>
      <c r="E372" s="236"/>
      <c r="F372" s="236"/>
      <c r="G372" s="237"/>
      <c r="H372" s="236"/>
      <c r="I372" s="236"/>
      <c r="J372" s="236"/>
      <c r="K372" s="236"/>
      <c r="L372" s="236"/>
      <c r="M372" s="236"/>
      <c r="N372" s="236"/>
      <c r="O372" s="236"/>
      <c r="P372" s="236"/>
      <c r="Q372" s="236"/>
      <c r="R372" s="236"/>
      <c r="S372" s="236"/>
      <c r="T372" s="236"/>
      <c r="U372" s="236"/>
      <c r="V372" s="236"/>
      <c r="W372" s="236"/>
      <c r="X372" s="236"/>
      <c r="Y372" s="236"/>
      <c r="Z372" s="236"/>
      <c r="AA372" s="236"/>
      <c r="AB372" s="236"/>
      <c r="AC372" s="236"/>
      <c r="AD372" s="236"/>
    </row>
    <row r="373" spans="1:30" ht="15.75" customHeight="1" x14ac:dyDescent="0.25">
      <c r="A373" s="236"/>
      <c r="B373" s="236"/>
      <c r="C373" s="236"/>
      <c r="D373" s="236"/>
      <c r="E373" s="236"/>
      <c r="F373" s="236"/>
      <c r="G373" s="237"/>
      <c r="H373" s="236"/>
      <c r="I373" s="236"/>
      <c r="J373" s="236"/>
      <c r="K373" s="236"/>
      <c r="L373" s="236"/>
      <c r="M373" s="236"/>
      <c r="N373" s="236"/>
      <c r="O373" s="236"/>
      <c r="P373" s="236"/>
      <c r="Q373" s="236"/>
      <c r="R373" s="236"/>
      <c r="S373" s="236"/>
      <c r="T373" s="236"/>
      <c r="U373" s="236"/>
      <c r="V373" s="236"/>
      <c r="W373" s="236"/>
      <c r="X373" s="236"/>
      <c r="Y373" s="236"/>
      <c r="Z373" s="236"/>
      <c r="AA373" s="236"/>
      <c r="AB373" s="236"/>
      <c r="AC373" s="236"/>
      <c r="AD373" s="236"/>
    </row>
    <row r="374" spans="1:30" ht="15.75" customHeight="1" x14ac:dyDescent="0.25">
      <c r="A374" s="236"/>
      <c r="B374" s="236"/>
      <c r="C374" s="236"/>
      <c r="D374" s="236"/>
      <c r="E374" s="236"/>
      <c r="F374" s="236"/>
      <c r="G374" s="237"/>
      <c r="H374" s="236"/>
      <c r="I374" s="236"/>
      <c r="J374" s="236"/>
      <c r="K374" s="236"/>
      <c r="L374" s="236"/>
      <c r="M374" s="236"/>
      <c r="N374" s="236"/>
      <c r="O374" s="236"/>
      <c r="P374" s="236"/>
      <c r="Q374" s="236"/>
      <c r="R374" s="236"/>
      <c r="S374" s="236"/>
      <c r="T374" s="236"/>
      <c r="U374" s="236"/>
      <c r="V374" s="236"/>
      <c r="W374" s="236"/>
      <c r="X374" s="236"/>
      <c r="Y374" s="236"/>
      <c r="Z374" s="236"/>
      <c r="AA374" s="236"/>
      <c r="AB374" s="236"/>
      <c r="AC374" s="236"/>
      <c r="AD374" s="236"/>
    </row>
    <row r="375" spans="1:30" ht="15.75" customHeight="1" x14ac:dyDescent="0.25">
      <c r="A375" s="236"/>
      <c r="B375" s="236"/>
      <c r="C375" s="236"/>
      <c r="D375" s="236"/>
      <c r="E375" s="236"/>
      <c r="F375" s="236"/>
      <c r="G375" s="237"/>
      <c r="H375" s="236"/>
      <c r="I375" s="236"/>
      <c r="J375" s="236"/>
      <c r="K375" s="236"/>
      <c r="L375" s="236"/>
      <c r="M375" s="236"/>
      <c r="N375" s="236"/>
      <c r="O375" s="236"/>
      <c r="P375" s="236"/>
      <c r="Q375" s="236"/>
      <c r="R375" s="236"/>
      <c r="S375" s="236"/>
      <c r="T375" s="236"/>
      <c r="U375" s="236"/>
      <c r="V375" s="236"/>
      <c r="W375" s="236"/>
      <c r="X375" s="236"/>
      <c r="Y375" s="236"/>
      <c r="Z375" s="236"/>
      <c r="AA375" s="236"/>
      <c r="AB375" s="236"/>
      <c r="AC375" s="236"/>
      <c r="AD375" s="236"/>
    </row>
    <row r="376" spans="1:30" ht="15.75" customHeight="1" x14ac:dyDescent="0.25">
      <c r="A376" s="236"/>
      <c r="B376" s="236"/>
      <c r="C376" s="236"/>
      <c r="D376" s="236"/>
      <c r="E376" s="236"/>
      <c r="F376" s="236"/>
      <c r="G376" s="237"/>
      <c r="H376" s="236"/>
      <c r="I376" s="236"/>
      <c r="J376" s="236"/>
      <c r="K376" s="236"/>
      <c r="L376" s="236"/>
      <c r="M376" s="236"/>
      <c r="N376" s="236"/>
      <c r="O376" s="236"/>
      <c r="P376" s="236"/>
      <c r="Q376" s="236"/>
      <c r="R376" s="236"/>
      <c r="S376" s="236"/>
      <c r="T376" s="236"/>
      <c r="U376" s="236"/>
      <c r="V376" s="236"/>
      <c r="W376" s="236"/>
      <c r="X376" s="236"/>
      <c r="Y376" s="236"/>
      <c r="Z376" s="236"/>
      <c r="AA376" s="236"/>
      <c r="AB376" s="236"/>
      <c r="AC376" s="236"/>
      <c r="AD376" s="236"/>
    </row>
    <row r="377" spans="1:30" ht="15.75" customHeight="1" x14ac:dyDescent="0.25">
      <c r="A377" s="236"/>
      <c r="B377" s="236"/>
      <c r="C377" s="236"/>
      <c r="D377" s="236"/>
      <c r="E377" s="236"/>
      <c r="F377" s="236"/>
      <c r="G377" s="237"/>
      <c r="H377" s="236"/>
      <c r="I377" s="236"/>
      <c r="J377" s="236"/>
      <c r="K377" s="236"/>
      <c r="L377" s="236"/>
      <c r="M377" s="236"/>
      <c r="N377" s="236"/>
      <c r="O377" s="236"/>
      <c r="P377" s="236"/>
      <c r="Q377" s="236"/>
      <c r="R377" s="236"/>
      <c r="S377" s="236"/>
      <c r="T377" s="236"/>
      <c r="U377" s="236"/>
      <c r="V377" s="236"/>
      <c r="W377" s="236"/>
      <c r="X377" s="236"/>
      <c r="Y377" s="236"/>
      <c r="Z377" s="236"/>
      <c r="AA377" s="236"/>
      <c r="AB377" s="236"/>
      <c r="AC377" s="236"/>
      <c r="AD377" s="236"/>
    </row>
    <row r="378" spans="1:30" ht="15.75" customHeight="1" x14ac:dyDescent="0.25">
      <c r="A378" s="236"/>
      <c r="B378" s="236"/>
      <c r="C378" s="236"/>
      <c r="D378" s="236"/>
      <c r="E378" s="236"/>
      <c r="F378" s="236"/>
      <c r="G378" s="237"/>
      <c r="H378" s="236"/>
      <c r="I378" s="236"/>
      <c r="J378" s="236"/>
      <c r="K378" s="236"/>
      <c r="L378" s="236"/>
      <c r="M378" s="236"/>
      <c r="N378" s="236"/>
      <c r="O378" s="236"/>
      <c r="P378" s="236"/>
      <c r="Q378" s="236"/>
      <c r="R378" s="236"/>
      <c r="S378" s="236"/>
      <c r="T378" s="236"/>
      <c r="U378" s="236"/>
      <c r="V378" s="236"/>
      <c r="W378" s="236"/>
      <c r="X378" s="236"/>
      <c r="Y378" s="236"/>
      <c r="Z378" s="236"/>
      <c r="AA378" s="236"/>
      <c r="AB378" s="236"/>
      <c r="AC378" s="236"/>
      <c r="AD378" s="236"/>
    </row>
    <row r="379" spans="1:30" ht="15.75" customHeight="1" x14ac:dyDescent="0.25">
      <c r="A379" s="236"/>
      <c r="B379" s="236"/>
      <c r="C379" s="236"/>
      <c r="D379" s="236"/>
      <c r="E379" s="236"/>
      <c r="F379" s="236"/>
      <c r="G379" s="237"/>
      <c r="H379" s="236"/>
      <c r="I379" s="236"/>
      <c r="J379" s="236"/>
      <c r="K379" s="236"/>
      <c r="L379" s="236"/>
      <c r="M379" s="236"/>
      <c r="N379" s="236"/>
      <c r="O379" s="236"/>
      <c r="P379" s="236"/>
      <c r="Q379" s="236"/>
      <c r="R379" s="236"/>
      <c r="S379" s="236"/>
      <c r="T379" s="236"/>
      <c r="U379" s="236"/>
      <c r="V379" s="236"/>
      <c r="W379" s="236"/>
      <c r="X379" s="236"/>
      <c r="Y379" s="236"/>
      <c r="Z379" s="236"/>
      <c r="AA379" s="236"/>
      <c r="AB379" s="236"/>
      <c r="AC379" s="236"/>
      <c r="AD379" s="236"/>
    </row>
    <row r="380" spans="1:30" ht="15.75" customHeight="1" x14ac:dyDescent="0.25">
      <c r="A380" s="236"/>
      <c r="B380" s="236"/>
      <c r="C380" s="236"/>
      <c r="D380" s="236"/>
      <c r="E380" s="236"/>
      <c r="F380" s="236"/>
      <c r="G380" s="237"/>
      <c r="H380" s="236"/>
      <c r="I380" s="236"/>
      <c r="J380" s="236"/>
      <c r="K380" s="236"/>
      <c r="L380" s="236"/>
      <c r="M380" s="236"/>
      <c r="N380" s="236"/>
      <c r="O380" s="236"/>
      <c r="P380" s="236"/>
      <c r="Q380" s="236"/>
      <c r="R380" s="236"/>
      <c r="S380" s="236"/>
      <c r="T380" s="236"/>
      <c r="U380" s="236"/>
      <c r="V380" s="236"/>
      <c r="W380" s="236"/>
      <c r="X380" s="236"/>
      <c r="Y380" s="236"/>
      <c r="Z380" s="236"/>
      <c r="AA380" s="236"/>
      <c r="AB380" s="236"/>
      <c r="AC380" s="236"/>
      <c r="AD380" s="236"/>
    </row>
    <row r="381" spans="1:30" ht="15.75" customHeight="1" x14ac:dyDescent="0.25">
      <c r="A381" s="236"/>
      <c r="B381" s="236"/>
      <c r="C381" s="236"/>
      <c r="D381" s="236"/>
      <c r="E381" s="236"/>
      <c r="F381" s="236"/>
      <c r="G381" s="237"/>
      <c r="H381" s="236"/>
      <c r="I381" s="236"/>
      <c r="J381" s="236"/>
      <c r="K381" s="236"/>
      <c r="L381" s="236"/>
      <c r="M381" s="236"/>
      <c r="N381" s="236"/>
      <c r="O381" s="236"/>
      <c r="P381" s="236"/>
      <c r="Q381" s="236"/>
      <c r="R381" s="236"/>
      <c r="S381" s="236"/>
      <c r="T381" s="236"/>
      <c r="U381" s="236"/>
      <c r="V381" s="236"/>
      <c r="W381" s="236"/>
      <c r="X381" s="236"/>
      <c r="Y381" s="236"/>
      <c r="Z381" s="236"/>
      <c r="AA381" s="236"/>
      <c r="AB381" s="236"/>
      <c r="AC381" s="236"/>
      <c r="AD381" s="236"/>
    </row>
    <row r="382" spans="1:30" ht="15.75" customHeight="1" x14ac:dyDescent="0.25">
      <c r="A382" s="236"/>
      <c r="B382" s="236"/>
      <c r="C382" s="236"/>
      <c r="D382" s="236"/>
      <c r="E382" s="236"/>
      <c r="F382" s="236"/>
      <c r="G382" s="237"/>
      <c r="H382" s="236"/>
      <c r="I382" s="236"/>
      <c r="J382" s="236"/>
      <c r="K382" s="236"/>
      <c r="L382" s="236"/>
      <c r="M382" s="236"/>
      <c r="N382" s="236"/>
      <c r="O382" s="236"/>
      <c r="P382" s="236"/>
      <c r="Q382" s="236"/>
      <c r="R382" s="236"/>
      <c r="S382" s="236"/>
      <c r="T382" s="236"/>
      <c r="U382" s="236"/>
      <c r="V382" s="236"/>
      <c r="W382" s="236"/>
      <c r="X382" s="236"/>
      <c r="Y382" s="236"/>
      <c r="Z382" s="236"/>
      <c r="AA382" s="236"/>
      <c r="AB382" s="236"/>
      <c r="AC382" s="236"/>
      <c r="AD382" s="236"/>
    </row>
    <row r="383" spans="1:30" ht="15.75" customHeight="1" x14ac:dyDescent="0.25">
      <c r="A383" s="236"/>
      <c r="B383" s="236"/>
      <c r="C383" s="236"/>
      <c r="D383" s="236"/>
      <c r="E383" s="236"/>
      <c r="F383" s="236"/>
      <c r="G383" s="237"/>
      <c r="H383" s="236"/>
      <c r="I383" s="236"/>
      <c r="J383" s="236"/>
      <c r="K383" s="236"/>
      <c r="L383" s="236"/>
      <c r="M383" s="236"/>
      <c r="N383" s="236"/>
      <c r="O383" s="236"/>
      <c r="P383" s="236"/>
      <c r="Q383" s="236"/>
      <c r="R383" s="236"/>
      <c r="S383" s="236"/>
      <c r="T383" s="236"/>
      <c r="U383" s="236"/>
      <c r="V383" s="236"/>
      <c r="W383" s="236"/>
      <c r="X383" s="236"/>
      <c r="Y383" s="236"/>
      <c r="Z383" s="236"/>
      <c r="AA383" s="236"/>
      <c r="AB383" s="236"/>
      <c r="AC383" s="236"/>
      <c r="AD383" s="236"/>
    </row>
    <row r="384" spans="1:30" ht="15.75" customHeight="1" x14ac:dyDescent="0.25">
      <c r="A384" s="236"/>
      <c r="B384" s="236"/>
      <c r="C384" s="236"/>
      <c r="D384" s="236"/>
      <c r="E384" s="236"/>
      <c r="F384" s="236"/>
      <c r="G384" s="237"/>
      <c r="H384" s="236"/>
      <c r="I384" s="236"/>
      <c r="J384" s="236"/>
      <c r="K384" s="236"/>
      <c r="L384" s="236"/>
      <c r="M384" s="236"/>
      <c r="N384" s="236"/>
      <c r="O384" s="236"/>
      <c r="P384" s="236"/>
      <c r="Q384" s="236"/>
      <c r="R384" s="236"/>
      <c r="S384" s="236"/>
      <c r="T384" s="236"/>
      <c r="U384" s="236"/>
      <c r="V384" s="236"/>
      <c r="W384" s="236"/>
      <c r="X384" s="236"/>
      <c r="Y384" s="236"/>
      <c r="Z384" s="236"/>
      <c r="AA384" s="236"/>
      <c r="AB384" s="236"/>
      <c r="AC384" s="236"/>
      <c r="AD384" s="236"/>
    </row>
    <row r="385" spans="1:30" ht="15.75" customHeight="1" x14ac:dyDescent="0.25">
      <c r="A385" s="236"/>
      <c r="B385" s="236"/>
      <c r="C385" s="236"/>
      <c r="D385" s="236"/>
      <c r="E385" s="236"/>
      <c r="F385" s="236"/>
      <c r="G385" s="237"/>
      <c r="H385" s="236"/>
      <c r="I385" s="236"/>
      <c r="J385" s="236"/>
      <c r="K385" s="236"/>
      <c r="L385" s="236"/>
      <c r="M385" s="236"/>
      <c r="N385" s="236"/>
      <c r="O385" s="236"/>
      <c r="P385" s="236"/>
      <c r="Q385" s="236"/>
      <c r="R385" s="236"/>
      <c r="S385" s="236"/>
      <c r="T385" s="236"/>
      <c r="U385" s="236"/>
      <c r="V385" s="236"/>
      <c r="W385" s="236"/>
      <c r="X385" s="236"/>
      <c r="Y385" s="236"/>
      <c r="Z385" s="236"/>
      <c r="AA385" s="236"/>
      <c r="AB385" s="236"/>
      <c r="AC385" s="236"/>
      <c r="AD385" s="236"/>
    </row>
    <row r="386" spans="1:30" ht="15.75" customHeight="1" x14ac:dyDescent="0.25">
      <c r="A386" s="236"/>
      <c r="B386" s="236"/>
      <c r="C386" s="236"/>
      <c r="D386" s="236"/>
      <c r="E386" s="236"/>
      <c r="F386" s="236"/>
      <c r="G386" s="237"/>
      <c r="H386" s="236"/>
      <c r="I386" s="236"/>
      <c r="J386" s="236"/>
      <c r="K386" s="236"/>
      <c r="L386" s="236"/>
      <c r="M386" s="236"/>
      <c r="N386" s="236"/>
      <c r="O386" s="236"/>
      <c r="P386" s="236"/>
      <c r="Q386" s="236"/>
      <c r="R386" s="236"/>
      <c r="S386" s="236"/>
      <c r="T386" s="236"/>
      <c r="U386" s="236"/>
      <c r="V386" s="236"/>
      <c r="W386" s="236"/>
      <c r="X386" s="236"/>
      <c r="Y386" s="236"/>
      <c r="Z386" s="236"/>
      <c r="AA386" s="236"/>
      <c r="AB386" s="236"/>
      <c r="AC386" s="236"/>
      <c r="AD386" s="236"/>
    </row>
    <row r="387" spans="1:30" ht="15.75" customHeight="1" x14ac:dyDescent="0.25">
      <c r="A387" s="236"/>
      <c r="B387" s="236"/>
      <c r="C387" s="236"/>
      <c r="D387" s="236"/>
      <c r="E387" s="236"/>
      <c r="F387" s="236"/>
      <c r="G387" s="237"/>
      <c r="H387" s="236"/>
      <c r="I387" s="236"/>
      <c r="J387" s="236"/>
      <c r="K387" s="236"/>
      <c r="L387" s="236"/>
      <c r="M387" s="236"/>
      <c r="N387" s="236"/>
      <c r="O387" s="236"/>
      <c r="P387" s="236"/>
      <c r="Q387" s="236"/>
      <c r="R387" s="236"/>
      <c r="S387" s="236"/>
      <c r="T387" s="236"/>
      <c r="U387" s="236"/>
      <c r="V387" s="236"/>
      <c r="W387" s="236"/>
      <c r="X387" s="236"/>
      <c r="Y387" s="236"/>
      <c r="Z387" s="236"/>
      <c r="AA387" s="236"/>
      <c r="AB387" s="236"/>
      <c r="AC387" s="236"/>
      <c r="AD387" s="236"/>
    </row>
    <row r="388" spans="1:30" ht="15.75" customHeight="1" x14ac:dyDescent="0.25">
      <c r="A388" s="236"/>
      <c r="B388" s="236"/>
      <c r="C388" s="236"/>
      <c r="D388" s="236"/>
      <c r="E388" s="236"/>
      <c r="F388" s="236"/>
      <c r="G388" s="237"/>
      <c r="H388" s="236"/>
      <c r="I388" s="236"/>
      <c r="J388" s="236"/>
      <c r="K388" s="236"/>
      <c r="L388" s="236"/>
      <c r="M388" s="236"/>
      <c r="N388" s="236"/>
      <c r="O388" s="236"/>
      <c r="P388" s="236"/>
      <c r="Q388" s="236"/>
      <c r="R388" s="236"/>
      <c r="S388" s="236"/>
      <c r="T388" s="236"/>
      <c r="U388" s="236"/>
      <c r="V388" s="236"/>
      <c r="W388" s="236"/>
      <c r="X388" s="236"/>
      <c r="Y388" s="236"/>
      <c r="Z388" s="236"/>
      <c r="AA388" s="236"/>
      <c r="AB388" s="236"/>
      <c r="AC388" s="236"/>
      <c r="AD388" s="236"/>
    </row>
    <row r="389" spans="1:30" ht="15.75" customHeight="1" x14ac:dyDescent="0.25">
      <c r="A389" s="236"/>
      <c r="B389" s="236"/>
      <c r="C389" s="236"/>
      <c r="D389" s="236"/>
      <c r="E389" s="236"/>
      <c r="F389" s="236"/>
      <c r="G389" s="237"/>
      <c r="H389" s="236"/>
      <c r="I389" s="236"/>
      <c r="J389" s="236"/>
      <c r="K389" s="236"/>
      <c r="L389" s="236"/>
      <c r="M389" s="236"/>
      <c r="N389" s="236"/>
      <c r="O389" s="236"/>
      <c r="P389" s="236"/>
      <c r="Q389" s="236"/>
      <c r="R389" s="236"/>
      <c r="S389" s="236"/>
      <c r="T389" s="236"/>
      <c r="U389" s="236"/>
      <c r="V389" s="236"/>
      <c r="W389" s="236"/>
      <c r="X389" s="236"/>
      <c r="Y389" s="236"/>
      <c r="Z389" s="236"/>
      <c r="AA389" s="236"/>
      <c r="AB389" s="236"/>
      <c r="AC389" s="236"/>
      <c r="AD389" s="236"/>
    </row>
    <row r="390" spans="1:30" ht="15.75" customHeight="1" x14ac:dyDescent="0.25">
      <c r="A390" s="236"/>
      <c r="B390" s="236"/>
      <c r="C390" s="236"/>
      <c r="D390" s="236"/>
      <c r="E390" s="236"/>
      <c r="F390" s="236"/>
      <c r="G390" s="237"/>
      <c r="H390" s="236"/>
      <c r="I390" s="236"/>
      <c r="J390" s="236"/>
      <c r="K390" s="236"/>
      <c r="L390" s="236"/>
      <c r="M390" s="236"/>
      <c r="N390" s="236"/>
      <c r="O390" s="236"/>
      <c r="P390" s="236"/>
      <c r="Q390" s="236"/>
      <c r="R390" s="236"/>
      <c r="S390" s="236"/>
      <c r="T390" s="236"/>
      <c r="U390" s="236"/>
      <c r="V390" s="236"/>
      <c r="W390" s="236"/>
      <c r="X390" s="236"/>
      <c r="Y390" s="236"/>
      <c r="Z390" s="236"/>
      <c r="AA390" s="236"/>
      <c r="AB390" s="236"/>
      <c r="AC390" s="236"/>
      <c r="AD390" s="236"/>
    </row>
    <row r="391" spans="1:30" ht="15.75" customHeight="1" x14ac:dyDescent="0.25">
      <c r="A391" s="236"/>
      <c r="B391" s="236"/>
      <c r="C391" s="236"/>
      <c r="D391" s="236"/>
      <c r="E391" s="236"/>
      <c r="F391" s="236"/>
      <c r="G391" s="237"/>
      <c r="H391" s="236"/>
      <c r="I391" s="236"/>
      <c r="J391" s="236"/>
      <c r="K391" s="236"/>
      <c r="L391" s="236"/>
      <c r="M391" s="236"/>
      <c r="N391" s="236"/>
      <c r="O391" s="236"/>
      <c r="P391" s="236"/>
      <c r="Q391" s="236"/>
      <c r="R391" s="236"/>
      <c r="S391" s="236"/>
      <c r="T391" s="236"/>
      <c r="U391" s="236"/>
      <c r="V391" s="236"/>
      <c r="W391" s="236"/>
      <c r="X391" s="236"/>
      <c r="Y391" s="236"/>
      <c r="Z391" s="236"/>
      <c r="AA391" s="236"/>
      <c r="AB391" s="236"/>
      <c r="AC391" s="236"/>
      <c r="AD391" s="236"/>
    </row>
    <row r="392" spans="1:30" ht="15.75" customHeight="1" x14ac:dyDescent="0.25">
      <c r="A392" s="236"/>
      <c r="B392" s="236"/>
      <c r="C392" s="236"/>
      <c r="D392" s="236"/>
      <c r="E392" s="236"/>
      <c r="F392" s="236"/>
      <c r="G392" s="237"/>
      <c r="H392" s="236"/>
      <c r="I392" s="236"/>
      <c r="J392" s="236"/>
      <c r="K392" s="236"/>
      <c r="L392" s="236"/>
      <c r="M392" s="236"/>
      <c r="N392" s="236"/>
      <c r="O392" s="236"/>
      <c r="P392" s="236"/>
      <c r="Q392" s="236"/>
      <c r="R392" s="236"/>
      <c r="S392" s="236"/>
      <c r="T392" s="236"/>
      <c r="U392" s="236"/>
      <c r="V392" s="236"/>
      <c r="W392" s="236"/>
      <c r="X392" s="236"/>
      <c r="Y392" s="236"/>
      <c r="Z392" s="236"/>
      <c r="AA392" s="236"/>
      <c r="AB392" s="236"/>
      <c r="AC392" s="236"/>
      <c r="AD392" s="236"/>
    </row>
    <row r="393" spans="1:30" ht="15.75" customHeight="1" x14ac:dyDescent="0.25">
      <c r="A393" s="236"/>
      <c r="B393" s="236"/>
      <c r="C393" s="236"/>
      <c r="D393" s="236"/>
      <c r="E393" s="236"/>
      <c r="F393" s="236"/>
      <c r="G393" s="237"/>
      <c r="H393" s="236"/>
      <c r="I393" s="236"/>
      <c r="J393" s="236"/>
      <c r="K393" s="236"/>
      <c r="L393" s="236"/>
      <c r="M393" s="236"/>
      <c r="N393" s="236"/>
      <c r="O393" s="236"/>
      <c r="P393" s="236"/>
      <c r="Q393" s="236"/>
      <c r="R393" s="236"/>
      <c r="S393" s="236"/>
      <c r="T393" s="236"/>
      <c r="U393" s="236"/>
      <c r="V393" s="236"/>
      <c r="W393" s="236"/>
      <c r="X393" s="236"/>
      <c r="Y393" s="236"/>
      <c r="Z393" s="236"/>
      <c r="AA393" s="236"/>
      <c r="AB393" s="236"/>
      <c r="AC393" s="236"/>
      <c r="AD393" s="236"/>
    </row>
    <row r="394" spans="1:30" ht="15.75" customHeight="1" x14ac:dyDescent="0.25">
      <c r="A394" s="236"/>
      <c r="B394" s="236"/>
      <c r="C394" s="236"/>
      <c r="D394" s="236"/>
      <c r="E394" s="236"/>
      <c r="F394" s="236"/>
      <c r="G394" s="237"/>
      <c r="H394" s="236"/>
      <c r="I394" s="236"/>
      <c r="J394" s="236"/>
      <c r="K394" s="236"/>
      <c r="L394" s="236"/>
      <c r="M394" s="236"/>
      <c r="N394" s="236"/>
      <c r="O394" s="236"/>
      <c r="P394" s="236"/>
      <c r="Q394" s="236"/>
      <c r="R394" s="236"/>
      <c r="S394" s="236"/>
      <c r="T394" s="236"/>
      <c r="U394" s="236"/>
      <c r="V394" s="236"/>
      <c r="W394" s="236"/>
      <c r="X394" s="236"/>
      <c r="Y394" s="236"/>
      <c r="Z394" s="236"/>
      <c r="AA394" s="236"/>
      <c r="AB394" s="236"/>
      <c r="AC394" s="236"/>
      <c r="AD394" s="236"/>
    </row>
    <row r="395" spans="1:30" ht="15.75" customHeight="1" x14ac:dyDescent="0.25">
      <c r="A395" s="236"/>
      <c r="B395" s="236"/>
      <c r="C395" s="236"/>
      <c r="D395" s="236"/>
      <c r="E395" s="236"/>
      <c r="F395" s="236"/>
      <c r="G395" s="237"/>
      <c r="H395" s="236"/>
      <c r="I395" s="236"/>
      <c r="J395" s="236"/>
      <c r="K395" s="236"/>
      <c r="L395" s="236"/>
      <c r="M395" s="236"/>
      <c r="N395" s="236"/>
      <c r="O395" s="236"/>
      <c r="P395" s="236"/>
      <c r="Q395" s="236"/>
      <c r="R395" s="236"/>
      <c r="S395" s="236"/>
      <c r="T395" s="236"/>
      <c r="U395" s="236"/>
      <c r="V395" s="236"/>
      <c r="W395" s="236"/>
      <c r="X395" s="236"/>
      <c r="Y395" s="236"/>
      <c r="Z395" s="236"/>
      <c r="AA395" s="236"/>
      <c r="AB395" s="236"/>
      <c r="AC395" s="236"/>
      <c r="AD395" s="236"/>
    </row>
    <row r="396" spans="1:30" ht="15.75" customHeight="1" x14ac:dyDescent="0.25">
      <c r="A396" s="236"/>
      <c r="B396" s="236"/>
      <c r="C396" s="236"/>
      <c r="D396" s="236"/>
      <c r="E396" s="236"/>
      <c r="F396" s="236"/>
      <c r="G396" s="237"/>
      <c r="H396" s="236"/>
      <c r="I396" s="236"/>
      <c r="J396" s="236"/>
      <c r="K396" s="236"/>
      <c r="L396" s="236"/>
      <c r="M396" s="236"/>
      <c r="N396" s="236"/>
      <c r="O396" s="236"/>
      <c r="P396" s="236"/>
      <c r="Q396" s="236"/>
      <c r="R396" s="236"/>
      <c r="S396" s="236"/>
      <c r="T396" s="236"/>
      <c r="U396" s="236"/>
      <c r="V396" s="236"/>
      <c r="W396" s="236"/>
      <c r="X396" s="236"/>
      <c r="Y396" s="236"/>
      <c r="Z396" s="236"/>
      <c r="AA396" s="236"/>
      <c r="AB396" s="236"/>
      <c r="AC396" s="236"/>
      <c r="AD396" s="236"/>
    </row>
    <row r="397" spans="1:30" ht="15.75" customHeight="1" x14ac:dyDescent="0.25">
      <c r="A397" s="236"/>
      <c r="B397" s="236"/>
      <c r="C397" s="236"/>
      <c r="D397" s="236"/>
      <c r="E397" s="236"/>
      <c r="F397" s="236"/>
      <c r="G397" s="237"/>
      <c r="H397" s="236"/>
      <c r="I397" s="236"/>
      <c r="J397" s="236"/>
      <c r="K397" s="236"/>
      <c r="L397" s="236"/>
      <c r="M397" s="236"/>
      <c r="N397" s="236"/>
      <c r="O397" s="236"/>
      <c r="P397" s="236"/>
      <c r="Q397" s="236"/>
      <c r="R397" s="236"/>
      <c r="S397" s="236"/>
      <c r="T397" s="236"/>
      <c r="U397" s="236"/>
      <c r="V397" s="236"/>
      <c r="W397" s="236"/>
      <c r="X397" s="236"/>
      <c r="Y397" s="236"/>
      <c r="Z397" s="236"/>
      <c r="AA397" s="236"/>
      <c r="AB397" s="236"/>
      <c r="AC397" s="236"/>
      <c r="AD397" s="236"/>
    </row>
    <row r="398" spans="1:30" ht="15.75" customHeight="1" x14ac:dyDescent="0.25">
      <c r="A398" s="236"/>
      <c r="B398" s="236"/>
      <c r="C398" s="236"/>
      <c r="D398" s="236"/>
      <c r="E398" s="236"/>
      <c r="F398" s="236"/>
      <c r="G398" s="237"/>
      <c r="H398" s="236"/>
      <c r="I398" s="236"/>
      <c r="J398" s="236"/>
      <c r="K398" s="236"/>
      <c r="L398" s="236"/>
      <c r="M398" s="236"/>
      <c r="N398" s="236"/>
      <c r="O398" s="236"/>
      <c r="P398" s="236"/>
      <c r="Q398" s="236"/>
      <c r="R398" s="236"/>
      <c r="S398" s="236"/>
      <c r="T398" s="236"/>
      <c r="U398" s="236"/>
      <c r="V398" s="236"/>
      <c r="W398" s="236"/>
      <c r="X398" s="236"/>
      <c r="Y398" s="236"/>
      <c r="Z398" s="236"/>
      <c r="AA398" s="236"/>
      <c r="AB398" s="236"/>
      <c r="AC398" s="236"/>
      <c r="AD398" s="236"/>
    </row>
    <row r="399" spans="1:30" ht="15.75" customHeight="1" x14ac:dyDescent="0.25">
      <c r="A399" s="236"/>
      <c r="B399" s="236"/>
      <c r="C399" s="236"/>
      <c r="D399" s="236"/>
      <c r="E399" s="236"/>
      <c r="F399" s="236"/>
      <c r="G399" s="237"/>
      <c r="H399" s="236"/>
      <c r="I399" s="236"/>
      <c r="J399" s="236"/>
      <c r="K399" s="236"/>
      <c r="L399" s="236"/>
      <c r="M399" s="236"/>
      <c r="N399" s="236"/>
      <c r="O399" s="236"/>
      <c r="P399" s="236"/>
      <c r="Q399" s="236"/>
      <c r="R399" s="236"/>
      <c r="S399" s="236"/>
      <c r="T399" s="236"/>
      <c r="U399" s="236"/>
      <c r="V399" s="236"/>
      <c r="W399" s="236"/>
      <c r="X399" s="236"/>
      <c r="Y399" s="236"/>
      <c r="Z399" s="236"/>
      <c r="AA399" s="236"/>
      <c r="AB399" s="236"/>
      <c r="AC399" s="236"/>
      <c r="AD399" s="236"/>
    </row>
    <row r="400" spans="1:30" ht="15.75" customHeight="1" x14ac:dyDescent="0.25">
      <c r="A400" s="236"/>
      <c r="B400" s="236"/>
      <c r="C400" s="236"/>
      <c r="D400" s="236"/>
      <c r="E400" s="236"/>
      <c r="F400" s="236"/>
      <c r="G400" s="237"/>
      <c r="H400" s="236"/>
      <c r="I400" s="236"/>
      <c r="J400" s="236"/>
      <c r="K400" s="236"/>
      <c r="L400" s="236"/>
      <c r="M400" s="236"/>
      <c r="N400" s="236"/>
      <c r="O400" s="236"/>
      <c r="P400" s="236"/>
      <c r="Q400" s="236"/>
      <c r="R400" s="236"/>
      <c r="S400" s="236"/>
      <c r="T400" s="236"/>
      <c r="U400" s="236"/>
      <c r="V400" s="236"/>
      <c r="W400" s="236"/>
      <c r="X400" s="236"/>
      <c r="Y400" s="236"/>
      <c r="Z400" s="236"/>
      <c r="AA400" s="236"/>
      <c r="AB400" s="236"/>
      <c r="AC400" s="236"/>
      <c r="AD400" s="236"/>
    </row>
    <row r="401" spans="1:30" ht="15.75" customHeight="1" x14ac:dyDescent="0.25">
      <c r="A401" s="236"/>
      <c r="B401" s="236"/>
      <c r="C401" s="236"/>
      <c r="D401" s="236"/>
      <c r="E401" s="236"/>
      <c r="F401" s="236"/>
      <c r="G401" s="237"/>
      <c r="H401" s="236"/>
      <c r="I401" s="236"/>
      <c r="J401" s="236"/>
      <c r="K401" s="236"/>
      <c r="L401" s="236"/>
      <c r="M401" s="236"/>
      <c r="N401" s="236"/>
      <c r="O401" s="236"/>
      <c r="P401" s="236"/>
      <c r="Q401" s="236"/>
      <c r="R401" s="236"/>
      <c r="S401" s="236"/>
      <c r="T401" s="236"/>
      <c r="U401" s="236"/>
      <c r="V401" s="236"/>
      <c r="W401" s="236"/>
      <c r="X401" s="236"/>
      <c r="Y401" s="236"/>
      <c r="Z401" s="236"/>
      <c r="AA401" s="236"/>
      <c r="AB401" s="236"/>
      <c r="AC401" s="236"/>
      <c r="AD401" s="236"/>
    </row>
    <row r="402" spans="1:30" ht="15.75" customHeight="1" x14ac:dyDescent="0.25">
      <c r="A402" s="236"/>
      <c r="B402" s="236"/>
      <c r="C402" s="236"/>
      <c r="D402" s="236"/>
      <c r="E402" s="236"/>
      <c r="F402" s="236"/>
      <c r="G402" s="237"/>
      <c r="H402" s="236"/>
      <c r="I402" s="236"/>
      <c r="J402" s="236"/>
      <c r="K402" s="236"/>
      <c r="L402" s="236"/>
      <c r="M402" s="236"/>
      <c r="N402" s="236"/>
      <c r="O402" s="236"/>
      <c r="P402" s="236"/>
      <c r="Q402" s="236"/>
      <c r="R402" s="236"/>
      <c r="S402" s="236"/>
      <c r="T402" s="236"/>
      <c r="U402" s="236"/>
      <c r="V402" s="236"/>
      <c r="W402" s="236"/>
      <c r="X402" s="236"/>
      <c r="Y402" s="236"/>
      <c r="Z402" s="236"/>
      <c r="AA402" s="236"/>
      <c r="AB402" s="236"/>
      <c r="AC402" s="236"/>
      <c r="AD402" s="236"/>
    </row>
    <row r="403" spans="1:30" ht="15.75" customHeight="1" x14ac:dyDescent="0.25">
      <c r="A403" s="236"/>
      <c r="B403" s="236"/>
      <c r="C403" s="236"/>
      <c r="D403" s="236"/>
      <c r="E403" s="236"/>
      <c r="F403" s="236"/>
      <c r="G403" s="237"/>
      <c r="H403" s="236"/>
      <c r="I403" s="236"/>
      <c r="J403" s="236"/>
      <c r="K403" s="236"/>
      <c r="L403" s="236"/>
      <c r="M403" s="236"/>
      <c r="N403" s="236"/>
      <c r="O403" s="236"/>
      <c r="P403" s="236"/>
      <c r="Q403" s="236"/>
      <c r="R403" s="236"/>
      <c r="S403" s="236"/>
      <c r="T403" s="236"/>
      <c r="U403" s="236"/>
      <c r="V403" s="236"/>
      <c r="W403" s="236"/>
      <c r="X403" s="236"/>
      <c r="Y403" s="236"/>
      <c r="Z403" s="236"/>
      <c r="AA403" s="236"/>
      <c r="AB403" s="236"/>
      <c r="AC403" s="236"/>
      <c r="AD403" s="236"/>
    </row>
    <row r="404" spans="1:30" ht="15.75" customHeight="1" x14ac:dyDescent="0.25">
      <c r="A404" s="236"/>
      <c r="B404" s="236"/>
      <c r="C404" s="236"/>
      <c r="D404" s="236"/>
      <c r="E404" s="236"/>
      <c r="F404" s="236"/>
      <c r="G404" s="237"/>
      <c r="H404" s="236"/>
      <c r="I404" s="236"/>
      <c r="J404" s="236"/>
      <c r="K404" s="236"/>
      <c r="L404" s="236"/>
      <c r="M404" s="236"/>
      <c r="N404" s="236"/>
      <c r="O404" s="236"/>
      <c r="P404" s="236"/>
      <c r="Q404" s="236"/>
      <c r="R404" s="236"/>
      <c r="S404" s="236"/>
      <c r="T404" s="236"/>
      <c r="U404" s="236"/>
      <c r="V404" s="236"/>
      <c r="W404" s="236"/>
      <c r="X404" s="236"/>
      <c r="Y404" s="236"/>
      <c r="Z404" s="236"/>
      <c r="AA404" s="236"/>
      <c r="AB404" s="236"/>
      <c r="AC404" s="236"/>
      <c r="AD404" s="236"/>
    </row>
    <row r="405" spans="1:30" ht="15.75" customHeight="1" x14ac:dyDescent="0.25">
      <c r="A405" s="236"/>
      <c r="B405" s="236"/>
      <c r="C405" s="236"/>
      <c r="D405" s="236"/>
      <c r="E405" s="236"/>
      <c r="F405" s="236"/>
      <c r="G405" s="237"/>
      <c r="H405" s="236"/>
      <c r="I405" s="236"/>
      <c r="J405" s="236"/>
      <c r="K405" s="236"/>
      <c r="L405" s="236"/>
      <c r="M405" s="236"/>
      <c r="N405" s="236"/>
      <c r="O405" s="236"/>
      <c r="P405" s="236"/>
      <c r="Q405" s="236"/>
      <c r="R405" s="236"/>
      <c r="S405" s="236"/>
      <c r="T405" s="236"/>
      <c r="U405" s="236"/>
      <c r="V405" s="236"/>
      <c r="W405" s="236"/>
      <c r="X405" s="236"/>
      <c r="Y405" s="236"/>
      <c r="Z405" s="236"/>
      <c r="AA405" s="236"/>
      <c r="AB405" s="236"/>
      <c r="AC405" s="236"/>
      <c r="AD405" s="236"/>
    </row>
    <row r="406" spans="1:30" ht="15.75" customHeight="1" x14ac:dyDescent="0.25">
      <c r="A406" s="236"/>
      <c r="B406" s="236"/>
      <c r="C406" s="236"/>
      <c r="D406" s="236"/>
      <c r="E406" s="236"/>
      <c r="F406" s="236"/>
      <c r="G406" s="237"/>
      <c r="H406" s="236"/>
      <c r="I406" s="236"/>
      <c r="J406" s="236"/>
      <c r="K406" s="236"/>
      <c r="L406" s="236"/>
      <c r="M406" s="236"/>
      <c r="N406" s="236"/>
      <c r="O406" s="236"/>
      <c r="P406" s="236"/>
      <c r="Q406" s="236"/>
      <c r="R406" s="236"/>
      <c r="S406" s="236"/>
      <c r="T406" s="236"/>
      <c r="U406" s="236"/>
      <c r="V406" s="236"/>
      <c r="W406" s="236"/>
      <c r="X406" s="236"/>
      <c r="Y406" s="236"/>
      <c r="Z406" s="236"/>
      <c r="AA406" s="236"/>
      <c r="AB406" s="236"/>
      <c r="AC406" s="236"/>
      <c r="AD406" s="236"/>
    </row>
    <row r="407" spans="1:30" ht="15.75" customHeight="1" x14ac:dyDescent="0.25">
      <c r="A407" s="236"/>
      <c r="B407" s="236"/>
      <c r="C407" s="236"/>
      <c r="D407" s="236"/>
      <c r="E407" s="236"/>
      <c r="F407" s="236"/>
      <c r="G407" s="237"/>
      <c r="H407" s="236"/>
      <c r="I407" s="236"/>
      <c r="J407" s="236"/>
      <c r="K407" s="236"/>
      <c r="L407" s="236"/>
      <c r="M407" s="236"/>
      <c r="N407" s="236"/>
      <c r="O407" s="236"/>
      <c r="P407" s="236"/>
      <c r="Q407" s="236"/>
      <c r="R407" s="236"/>
      <c r="S407" s="236"/>
      <c r="T407" s="236"/>
      <c r="U407" s="236"/>
      <c r="V407" s="236"/>
      <c r="W407" s="236"/>
      <c r="X407" s="236"/>
      <c r="Y407" s="236"/>
      <c r="Z407" s="236"/>
      <c r="AA407" s="236"/>
      <c r="AB407" s="236"/>
      <c r="AC407" s="236"/>
      <c r="AD407" s="236"/>
    </row>
    <row r="408" spans="1:30" ht="15.75" customHeight="1" x14ac:dyDescent="0.25">
      <c r="A408" s="236"/>
      <c r="B408" s="236"/>
      <c r="C408" s="236"/>
      <c r="D408" s="236"/>
      <c r="E408" s="236"/>
      <c r="F408" s="236"/>
      <c r="G408" s="237"/>
      <c r="H408" s="236"/>
      <c r="I408" s="236"/>
      <c r="J408" s="236"/>
      <c r="K408" s="236"/>
      <c r="L408" s="236"/>
      <c r="M408" s="236"/>
      <c r="N408" s="236"/>
      <c r="O408" s="236"/>
      <c r="P408" s="236"/>
      <c r="Q408" s="236"/>
      <c r="R408" s="236"/>
      <c r="S408" s="236"/>
      <c r="T408" s="236"/>
      <c r="U408" s="236"/>
      <c r="V408" s="236"/>
      <c r="W408" s="236"/>
      <c r="X408" s="236"/>
      <c r="Y408" s="236"/>
      <c r="Z408" s="236"/>
      <c r="AA408" s="236"/>
      <c r="AB408" s="236"/>
      <c r="AC408" s="236"/>
      <c r="AD408" s="236"/>
    </row>
    <row r="409" spans="1:30" ht="15.75" customHeight="1" x14ac:dyDescent="0.25">
      <c r="A409" s="236"/>
      <c r="B409" s="236"/>
      <c r="C409" s="236"/>
      <c r="D409" s="236"/>
      <c r="E409" s="236"/>
      <c r="F409" s="236"/>
      <c r="G409" s="237"/>
      <c r="H409" s="236"/>
      <c r="I409" s="236"/>
      <c r="J409" s="236"/>
      <c r="K409" s="236"/>
      <c r="L409" s="236"/>
      <c r="M409" s="236"/>
      <c r="N409" s="236"/>
      <c r="O409" s="236"/>
      <c r="P409" s="236"/>
      <c r="Q409" s="236"/>
      <c r="R409" s="236"/>
      <c r="S409" s="236"/>
      <c r="T409" s="236"/>
      <c r="U409" s="236"/>
      <c r="V409" s="236"/>
      <c r="W409" s="236"/>
      <c r="X409" s="236"/>
      <c r="Y409" s="236"/>
      <c r="Z409" s="236"/>
      <c r="AA409" s="236"/>
      <c r="AB409" s="236"/>
      <c r="AC409" s="236"/>
      <c r="AD409" s="236"/>
    </row>
    <row r="410" spans="1:30" ht="15.75" customHeight="1" x14ac:dyDescent="0.25">
      <c r="A410" s="236"/>
      <c r="B410" s="236"/>
      <c r="C410" s="236"/>
      <c r="D410" s="236"/>
      <c r="E410" s="236"/>
      <c r="F410" s="236"/>
      <c r="G410" s="237"/>
      <c r="H410" s="236"/>
      <c r="I410" s="236"/>
      <c r="J410" s="236"/>
      <c r="K410" s="236"/>
      <c r="L410" s="236"/>
      <c r="M410" s="236"/>
      <c r="N410" s="236"/>
      <c r="O410" s="236"/>
      <c r="P410" s="236"/>
      <c r="Q410" s="236"/>
      <c r="R410" s="236"/>
      <c r="S410" s="236"/>
      <c r="T410" s="236"/>
      <c r="U410" s="236"/>
      <c r="V410" s="236"/>
      <c r="W410" s="236"/>
      <c r="X410" s="236"/>
      <c r="Y410" s="236"/>
      <c r="Z410" s="236"/>
      <c r="AA410" s="236"/>
      <c r="AB410" s="236"/>
      <c r="AC410" s="236"/>
      <c r="AD410" s="236"/>
    </row>
    <row r="411" spans="1:30" ht="15.75" customHeight="1" x14ac:dyDescent="0.25">
      <c r="A411" s="236"/>
      <c r="B411" s="236"/>
      <c r="C411" s="236"/>
      <c r="D411" s="236"/>
      <c r="E411" s="236"/>
      <c r="F411" s="236"/>
      <c r="G411" s="237"/>
      <c r="H411" s="236"/>
      <c r="I411" s="236"/>
      <c r="J411" s="236"/>
      <c r="K411" s="236"/>
      <c r="L411" s="236"/>
      <c r="M411" s="236"/>
      <c r="N411" s="236"/>
      <c r="O411" s="236"/>
      <c r="P411" s="236"/>
      <c r="Q411" s="236"/>
      <c r="R411" s="236"/>
      <c r="S411" s="236"/>
      <c r="T411" s="236"/>
      <c r="U411" s="236"/>
      <c r="V411" s="236"/>
      <c r="W411" s="236"/>
      <c r="X411" s="236"/>
      <c r="Y411" s="236"/>
      <c r="Z411" s="236"/>
      <c r="AA411" s="236"/>
      <c r="AB411" s="236"/>
      <c r="AC411" s="236"/>
      <c r="AD411" s="236"/>
    </row>
    <row r="412" spans="1:30" ht="15.75" customHeight="1" x14ac:dyDescent="0.25">
      <c r="A412" s="236"/>
      <c r="B412" s="236"/>
      <c r="C412" s="236"/>
      <c r="D412" s="236"/>
      <c r="E412" s="236"/>
      <c r="F412" s="236"/>
      <c r="G412" s="237"/>
      <c r="H412" s="236"/>
      <c r="I412" s="236"/>
      <c r="J412" s="236"/>
      <c r="K412" s="236"/>
      <c r="L412" s="236"/>
      <c r="M412" s="236"/>
      <c r="N412" s="236"/>
      <c r="O412" s="236"/>
      <c r="P412" s="236"/>
      <c r="Q412" s="236"/>
      <c r="R412" s="236"/>
      <c r="S412" s="236"/>
      <c r="T412" s="236"/>
      <c r="U412" s="236"/>
      <c r="V412" s="236"/>
      <c r="W412" s="236"/>
      <c r="X412" s="236"/>
      <c r="Y412" s="236"/>
      <c r="Z412" s="236"/>
      <c r="AA412" s="236"/>
      <c r="AB412" s="236"/>
      <c r="AC412" s="236"/>
      <c r="AD412" s="236"/>
    </row>
    <row r="413" spans="1:30" ht="15.75" customHeight="1" x14ac:dyDescent="0.25">
      <c r="A413" s="236"/>
      <c r="B413" s="236"/>
      <c r="C413" s="236"/>
      <c r="D413" s="236"/>
      <c r="E413" s="236"/>
      <c r="F413" s="236"/>
      <c r="G413" s="237"/>
      <c r="H413" s="236"/>
      <c r="I413" s="236"/>
      <c r="J413" s="236"/>
      <c r="K413" s="236"/>
      <c r="L413" s="236"/>
      <c r="M413" s="236"/>
      <c r="N413" s="236"/>
      <c r="O413" s="236"/>
      <c r="P413" s="236"/>
      <c r="Q413" s="236"/>
      <c r="R413" s="236"/>
      <c r="S413" s="236"/>
      <c r="T413" s="236"/>
      <c r="U413" s="236"/>
      <c r="V413" s="236"/>
      <c r="W413" s="236"/>
      <c r="X413" s="236"/>
      <c r="Y413" s="236"/>
      <c r="Z413" s="236"/>
      <c r="AA413" s="236"/>
      <c r="AB413" s="236"/>
      <c r="AC413" s="236"/>
      <c r="AD413" s="236"/>
    </row>
    <row r="414" spans="1:30" ht="15.75" customHeight="1" x14ac:dyDescent="0.25">
      <c r="A414" s="236"/>
      <c r="B414" s="236"/>
      <c r="C414" s="236"/>
      <c r="D414" s="236"/>
      <c r="E414" s="236"/>
      <c r="F414" s="236"/>
      <c r="G414" s="237"/>
      <c r="H414" s="236"/>
      <c r="I414" s="236"/>
      <c r="J414" s="236"/>
      <c r="K414" s="236"/>
      <c r="L414" s="236"/>
      <c r="M414" s="236"/>
      <c r="N414" s="236"/>
      <c r="O414" s="236"/>
      <c r="P414" s="236"/>
      <c r="Q414" s="236"/>
      <c r="R414" s="236"/>
      <c r="S414" s="236"/>
      <c r="T414" s="236"/>
      <c r="U414" s="236"/>
      <c r="V414" s="236"/>
      <c r="W414" s="236"/>
      <c r="X414" s="236"/>
      <c r="Y414" s="236"/>
      <c r="Z414" s="236"/>
      <c r="AA414" s="236"/>
      <c r="AB414" s="236"/>
      <c r="AC414" s="236"/>
      <c r="AD414" s="236"/>
    </row>
    <row r="415" spans="1:30" ht="15.75" customHeight="1" x14ac:dyDescent="0.25">
      <c r="A415" s="236"/>
      <c r="B415" s="236"/>
      <c r="C415" s="236"/>
      <c r="D415" s="236"/>
      <c r="E415" s="236"/>
      <c r="F415" s="236"/>
      <c r="G415" s="237"/>
      <c r="H415" s="236"/>
      <c r="I415" s="236"/>
      <c r="J415" s="236"/>
      <c r="K415" s="236"/>
      <c r="L415" s="236"/>
      <c r="M415" s="236"/>
      <c r="N415" s="236"/>
      <c r="O415" s="236"/>
      <c r="P415" s="236"/>
      <c r="Q415" s="236"/>
      <c r="R415" s="236"/>
      <c r="S415" s="236"/>
      <c r="T415" s="236"/>
      <c r="U415" s="236"/>
      <c r="V415" s="236"/>
      <c r="W415" s="236"/>
      <c r="X415" s="236"/>
      <c r="Y415" s="236"/>
      <c r="Z415" s="236"/>
      <c r="AA415" s="236"/>
      <c r="AB415" s="236"/>
      <c r="AC415" s="236"/>
      <c r="AD415" s="236"/>
    </row>
    <row r="416" spans="1:30" ht="15.75" customHeight="1" x14ac:dyDescent="0.25">
      <c r="A416" s="236"/>
      <c r="B416" s="236"/>
      <c r="C416" s="236"/>
      <c r="D416" s="236"/>
      <c r="E416" s="236"/>
      <c r="F416" s="236"/>
      <c r="G416" s="237"/>
      <c r="H416" s="236"/>
      <c r="I416" s="236"/>
      <c r="J416" s="236"/>
      <c r="K416" s="236"/>
      <c r="L416" s="236"/>
      <c r="M416" s="236"/>
      <c r="N416" s="236"/>
      <c r="O416" s="236"/>
      <c r="P416" s="236"/>
      <c r="Q416" s="236"/>
      <c r="R416" s="236"/>
      <c r="S416" s="236"/>
      <c r="T416" s="236"/>
      <c r="U416" s="236"/>
      <c r="V416" s="236"/>
      <c r="W416" s="236"/>
      <c r="X416" s="236"/>
      <c r="Y416" s="236"/>
      <c r="Z416" s="236"/>
      <c r="AA416" s="236"/>
      <c r="AB416" s="236"/>
      <c r="AC416" s="236"/>
      <c r="AD416" s="236"/>
    </row>
    <row r="417" spans="1:30" ht="15.75" customHeight="1" x14ac:dyDescent="0.25">
      <c r="A417" s="236"/>
      <c r="B417" s="236"/>
      <c r="C417" s="236"/>
      <c r="D417" s="236"/>
      <c r="E417" s="236"/>
      <c r="F417" s="236"/>
      <c r="G417" s="237"/>
      <c r="H417" s="236"/>
      <c r="I417" s="236"/>
      <c r="J417" s="236"/>
      <c r="K417" s="236"/>
      <c r="L417" s="236"/>
      <c r="M417" s="236"/>
      <c r="N417" s="236"/>
      <c r="O417" s="236"/>
      <c r="P417" s="236"/>
      <c r="Q417" s="236"/>
      <c r="R417" s="236"/>
      <c r="S417" s="236"/>
      <c r="T417" s="236"/>
      <c r="U417" s="236"/>
      <c r="V417" s="236"/>
      <c r="W417" s="236"/>
      <c r="X417" s="236"/>
      <c r="Y417" s="236"/>
      <c r="Z417" s="236"/>
      <c r="AA417" s="236"/>
      <c r="AB417" s="236"/>
      <c r="AC417" s="236"/>
      <c r="AD417" s="236"/>
    </row>
    <row r="418" spans="1:30" ht="15.75" customHeight="1" x14ac:dyDescent="0.25">
      <c r="A418" s="236"/>
      <c r="B418" s="236"/>
      <c r="C418" s="236"/>
      <c r="D418" s="236"/>
      <c r="E418" s="236"/>
      <c r="F418" s="236"/>
      <c r="G418" s="237"/>
      <c r="H418" s="236"/>
      <c r="I418" s="236"/>
      <c r="J418" s="236"/>
      <c r="K418" s="236"/>
      <c r="L418" s="236"/>
      <c r="M418" s="236"/>
      <c r="N418" s="236"/>
      <c r="O418" s="236"/>
      <c r="P418" s="236"/>
      <c r="Q418" s="236"/>
      <c r="R418" s="236"/>
      <c r="S418" s="236"/>
      <c r="T418" s="236"/>
      <c r="U418" s="236"/>
      <c r="V418" s="236"/>
      <c r="W418" s="236"/>
      <c r="X418" s="236"/>
      <c r="Y418" s="236"/>
      <c r="Z418" s="236"/>
      <c r="AA418" s="236"/>
      <c r="AB418" s="236"/>
      <c r="AC418" s="236"/>
      <c r="AD418" s="236"/>
    </row>
    <row r="419" spans="1:30" ht="15.75" customHeight="1" x14ac:dyDescent="0.25">
      <c r="A419" s="236"/>
      <c r="B419" s="236"/>
      <c r="C419" s="236"/>
      <c r="D419" s="236"/>
      <c r="E419" s="236"/>
      <c r="F419" s="236"/>
      <c r="G419" s="237"/>
      <c r="H419" s="236"/>
      <c r="I419" s="236"/>
      <c r="J419" s="236"/>
      <c r="K419" s="236"/>
      <c r="L419" s="236"/>
      <c r="M419" s="236"/>
      <c r="N419" s="236"/>
      <c r="O419" s="236"/>
      <c r="P419" s="236"/>
      <c r="Q419" s="236"/>
      <c r="R419" s="236"/>
      <c r="S419" s="236"/>
      <c r="T419" s="236"/>
      <c r="U419" s="236"/>
      <c r="V419" s="236"/>
      <c r="W419" s="236"/>
      <c r="X419" s="236"/>
      <c r="Y419" s="236"/>
      <c r="Z419" s="236"/>
      <c r="AA419" s="236"/>
      <c r="AB419" s="236"/>
      <c r="AC419" s="236"/>
      <c r="AD419" s="236"/>
    </row>
    <row r="420" spans="1:30" ht="15.75" customHeight="1" x14ac:dyDescent="0.25">
      <c r="A420" s="236"/>
      <c r="B420" s="236"/>
      <c r="C420" s="236"/>
      <c r="D420" s="236"/>
      <c r="E420" s="236"/>
      <c r="F420" s="236"/>
      <c r="G420" s="237"/>
      <c r="H420" s="236"/>
      <c r="I420" s="236"/>
      <c r="J420" s="236"/>
      <c r="K420" s="236"/>
      <c r="L420" s="236"/>
      <c r="M420" s="236"/>
      <c r="N420" s="236"/>
      <c r="O420" s="236"/>
      <c r="P420" s="236"/>
      <c r="Q420" s="236"/>
      <c r="R420" s="236"/>
      <c r="S420" s="236"/>
      <c r="T420" s="236"/>
      <c r="U420" s="236"/>
      <c r="V420" s="236"/>
      <c r="W420" s="236"/>
      <c r="X420" s="236"/>
      <c r="Y420" s="236"/>
      <c r="Z420" s="236"/>
      <c r="AA420" s="236"/>
      <c r="AB420" s="236"/>
      <c r="AC420" s="236"/>
      <c r="AD420" s="236"/>
    </row>
    <row r="421" spans="1:30" ht="15.75" customHeight="1" x14ac:dyDescent="0.25">
      <c r="A421" s="236"/>
      <c r="B421" s="236"/>
      <c r="C421" s="236"/>
      <c r="D421" s="236"/>
      <c r="E421" s="236"/>
      <c r="F421" s="236"/>
      <c r="G421" s="237"/>
      <c r="H421" s="236"/>
      <c r="I421" s="236"/>
      <c r="J421" s="236"/>
      <c r="K421" s="236"/>
      <c r="L421" s="236"/>
      <c r="M421" s="236"/>
      <c r="N421" s="236"/>
      <c r="O421" s="236"/>
      <c r="P421" s="236"/>
      <c r="Q421" s="236"/>
      <c r="R421" s="236"/>
      <c r="S421" s="236"/>
      <c r="T421" s="236"/>
      <c r="U421" s="236"/>
      <c r="V421" s="236"/>
      <c r="W421" s="236"/>
      <c r="X421" s="236"/>
      <c r="Y421" s="236"/>
      <c r="Z421" s="236"/>
      <c r="AA421" s="236"/>
      <c r="AB421" s="236"/>
      <c r="AC421" s="236"/>
      <c r="AD421" s="236"/>
    </row>
    <row r="422" spans="1:30" ht="15.75" customHeight="1" x14ac:dyDescent="0.25">
      <c r="A422" s="236"/>
      <c r="B422" s="236"/>
      <c r="C422" s="236"/>
      <c r="D422" s="236"/>
      <c r="E422" s="236"/>
      <c r="F422" s="236"/>
      <c r="G422" s="237"/>
      <c r="H422" s="236"/>
      <c r="I422" s="236"/>
      <c r="J422" s="236"/>
      <c r="K422" s="236"/>
      <c r="L422" s="236"/>
      <c r="M422" s="236"/>
      <c r="N422" s="236"/>
      <c r="O422" s="236"/>
      <c r="P422" s="236"/>
      <c r="Q422" s="236"/>
      <c r="R422" s="236"/>
      <c r="S422" s="236"/>
      <c r="T422" s="236"/>
      <c r="U422" s="236"/>
      <c r="V422" s="236"/>
      <c r="W422" s="236"/>
      <c r="X422" s="236"/>
      <c r="Y422" s="236"/>
      <c r="Z422" s="236"/>
      <c r="AA422" s="236"/>
      <c r="AB422" s="236"/>
      <c r="AC422" s="236"/>
      <c r="AD422" s="236"/>
    </row>
    <row r="423" spans="1:30" ht="15.75" customHeight="1" x14ac:dyDescent="0.25">
      <c r="A423" s="236"/>
      <c r="B423" s="236"/>
      <c r="C423" s="236"/>
      <c r="D423" s="236"/>
      <c r="E423" s="236"/>
      <c r="F423" s="236"/>
      <c r="G423" s="237"/>
      <c r="H423" s="236"/>
      <c r="I423" s="236"/>
      <c r="J423" s="236"/>
      <c r="K423" s="236"/>
      <c r="L423" s="236"/>
      <c r="M423" s="236"/>
      <c r="N423" s="236"/>
      <c r="O423" s="236"/>
      <c r="P423" s="236"/>
      <c r="Q423" s="236"/>
      <c r="R423" s="236"/>
      <c r="S423" s="236"/>
      <c r="T423" s="236"/>
      <c r="U423" s="236"/>
      <c r="V423" s="236"/>
      <c r="W423" s="236"/>
      <c r="X423" s="236"/>
      <c r="Y423" s="236"/>
      <c r="Z423" s="236"/>
      <c r="AA423" s="236"/>
      <c r="AB423" s="236"/>
      <c r="AC423" s="236"/>
      <c r="AD423" s="236"/>
    </row>
    <row r="424" spans="1:30" ht="15.75" customHeight="1" x14ac:dyDescent="0.25">
      <c r="A424" s="236"/>
      <c r="B424" s="236"/>
      <c r="C424" s="236"/>
      <c r="D424" s="236"/>
      <c r="E424" s="236"/>
      <c r="F424" s="236"/>
      <c r="G424" s="237"/>
      <c r="H424" s="236"/>
      <c r="I424" s="236"/>
      <c r="J424" s="236"/>
      <c r="K424" s="236"/>
      <c r="L424" s="236"/>
      <c r="M424" s="236"/>
      <c r="N424" s="236"/>
      <c r="O424" s="236"/>
      <c r="P424" s="236"/>
      <c r="Q424" s="236"/>
      <c r="R424" s="236"/>
      <c r="S424" s="236"/>
      <c r="T424" s="236"/>
      <c r="U424" s="236"/>
      <c r="V424" s="236"/>
      <c r="W424" s="236"/>
      <c r="X424" s="236"/>
      <c r="Y424" s="236"/>
      <c r="Z424" s="236"/>
      <c r="AA424" s="236"/>
      <c r="AB424" s="236"/>
      <c r="AC424" s="236"/>
      <c r="AD424" s="236"/>
    </row>
    <row r="425" spans="1:30" ht="15.75" customHeight="1" x14ac:dyDescent="0.25">
      <c r="A425" s="236"/>
      <c r="B425" s="236"/>
      <c r="C425" s="236"/>
      <c r="D425" s="236"/>
      <c r="E425" s="236"/>
      <c r="F425" s="236"/>
      <c r="G425" s="237"/>
      <c r="H425" s="236"/>
      <c r="I425" s="236"/>
      <c r="J425" s="236"/>
      <c r="K425" s="236"/>
      <c r="L425" s="236"/>
      <c r="M425" s="236"/>
      <c r="N425" s="236"/>
      <c r="O425" s="236"/>
      <c r="P425" s="236"/>
      <c r="Q425" s="236"/>
      <c r="R425" s="236"/>
      <c r="S425" s="236"/>
      <c r="T425" s="236"/>
      <c r="U425" s="236"/>
      <c r="V425" s="236"/>
      <c r="W425" s="236"/>
      <c r="X425" s="236"/>
      <c r="Y425" s="236"/>
      <c r="Z425" s="236"/>
      <c r="AA425" s="236"/>
      <c r="AB425" s="236"/>
      <c r="AC425" s="236"/>
      <c r="AD425" s="236"/>
    </row>
    <row r="426" spans="1:30" ht="15.75" customHeight="1" x14ac:dyDescent="0.25">
      <c r="A426" s="236"/>
      <c r="B426" s="236"/>
      <c r="C426" s="236"/>
      <c r="D426" s="236"/>
      <c r="E426" s="236"/>
      <c r="F426" s="236"/>
      <c r="G426" s="237"/>
      <c r="H426" s="236"/>
      <c r="I426" s="236"/>
      <c r="J426" s="236"/>
      <c r="K426" s="236"/>
      <c r="L426" s="236"/>
      <c r="M426" s="236"/>
      <c r="N426" s="236"/>
      <c r="O426" s="236"/>
      <c r="P426" s="236"/>
      <c r="Q426" s="236"/>
      <c r="R426" s="236"/>
      <c r="S426" s="236"/>
      <c r="T426" s="236"/>
      <c r="U426" s="236"/>
      <c r="V426" s="236"/>
      <c r="W426" s="236"/>
      <c r="X426" s="236"/>
      <c r="Y426" s="236"/>
      <c r="Z426" s="236"/>
      <c r="AA426" s="236"/>
      <c r="AB426" s="236"/>
      <c r="AC426" s="236"/>
      <c r="AD426" s="236"/>
    </row>
    <row r="427" spans="1:30" ht="15.75" customHeight="1" x14ac:dyDescent="0.25">
      <c r="A427" s="236"/>
      <c r="B427" s="236"/>
      <c r="C427" s="236"/>
      <c r="D427" s="236"/>
      <c r="E427" s="236"/>
      <c r="F427" s="236"/>
      <c r="G427" s="237"/>
      <c r="H427" s="236"/>
      <c r="I427" s="236"/>
      <c r="J427" s="236"/>
      <c r="K427" s="236"/>
      <c r="L427" s="236"/>
      <c r="M427" s="236"/>
      <c r="N427" s="236"/>
      <c r="O427" s="236"/>
      <c r="P427" s="236"/>
      <c r="Q427" s="236"/>
      <c r="R427" s="236"/>
      <c r="S427" s="236"/>
      <c r="T427" s="236"/>
      <c r="U427" s="236"/>
      <c r="V427" s="236"/>
      <c r="W427" s="236"/>
      <c r="X427" s="236"/>
      <c r="Y427" s="236"/>
      <c r="Z427" s="236"/>
      <c r="AA427" s="236"/>
      <c r="AB427" s="236"/>
      <c r="AC427" s="236"/>
      <c r="AD427" s="236"/>
    </row>
    <row r="428" spans="1:30" ht="15.75" customHeight="1" x14ac:dyDescent="0.25">
      <c r="A428" s="236"/>
      <c r="B428" s="236"/>
      <c r="C428" s="236"/>
      <c r="D428" s="236"/>
      <c r="E428" s="236"/>
      <c r="F428" s="236"/>
      <c r="G428" s="237"/>
      <c r="H428" s="236"/>
      <c r="I428" s="236"/>
      <c r="J428" s="236"/>
      <c r="K428" s="236"/>
      <c r="L428" s="236"/>
      <c r="M428" s="236"/>
      <c r="N428" s="236"/>
      <c r="O428" s="236"/>
      <c r="P428" s="236"/>
      <c r="Q428" s="236"/>
      <c r="R428" s="236"/>
      <c r="S428" s="236"/>
      <c r="T428" s="236"/>
      <c r="U428" s="236"/>
      <c r="V428" s="236"/>
      <c r="W428" s="236"/>
      <c r="X428" s="236"/>
      <c r="Y428" s="236"/>
      <c r="Z428" s="236"/>
      <c r="AA428" s="236"/>
      <c r="AB428" s="236"/>
      <c r="AC428" s="236"/>
      <c r="AD428" s="236"/>
    </row>
    <row r="429" spans="1:30" ht="15.75" customHeight="1" x14ac:dyDescent="0.25">
      <c r="A429" s="236"/>
      <c r="B429" s="236"/>
      <c r="C429" s="236"/>
      <c r="D429" s="236"/>
      <c r="E429" s="236"/>
      <c r="F429" s="236"/>
      <c r="G429" s="237"/>
      <c r="H429" s="236"/>
      <c r="I429" s="236"/>
      <c r="J429" s="236"/>
      <c r="K429" s="236"/>
      <c r="L429" s="236"/>
      <c r="M429" s="236"/>
      <c r="N429" s="236"/>
      <c r="O429" s="236"/>
      <c r="P429" s="236"/>
      <c r="Q429" s="236"/>
      <c r="R429" s="236"/>
      <c r="S429" s="236"/>
      <c r="T429" s="236"/>
      <c r="U429" s="236"/>
      <c r="V429" s="236"/>
      <c r="W429" s="236"/>
      <c r="X429" s="236"/>
      <c r="Y429" s="236"/>
      <c r="Z429" s="236"/>
      <c r="AA429" s="236"/>
      <c r="AB429" s="236"/>
      <c r="AC429" s="236"/>
      <c r="AD429" s="236"/>
    </row>
    <row r="430" spans="1:30" ht="15.75" customHeight="1" x14ac:dyDescent="0.25">
      <c r="A430" s="236"/>
      <c r="B430" s="236"/>
      <c r="C430" s="236"/>
      <c r="D430" s="236"/>
      <c r="E430" s="236"/>
      <c r="F430" s="236"/>
      <c r="G430" s="237"/>
      <c r="H430" s="236"/>
      <c r="I430" s="236"/>
      <c r="J430" s="236"/>
      <c r="K430" s="236"/>
      <c r="L430" s="236"/>
      <c r="M430" s="236"/>
      <c r="N430" s="236"/>
      <c r="O430" s="236"/>
      <c r="P430" s="236"/>
      <c r="Q430" s="236"/>
      <c r="R430" s="236"/>
      <c r="S430" s="236"/>
      <c r="T430" s="236"/>
      <c r="U430" s="236"/>
      <c r="V430" s="236"/>
      <c r="W430" s="236"/>
      <c r="X430" s="236"/>
      <c r="Y430" s="236"/>
      <c r="Z430" s="236"/>
      <c r="AA430" s="236"/>
      <c r="AB430" s="236"/>
      <c r="AC430" s="236"/>
      <c r="AD430" s="236"/>
    </row>
    <row r="431" spans="1:30" ht="15.75" customHeight="1" x14ac:dyDescent="0.25">
      <c r="A431" s="236"/>
      <c r="B431" s="236"/>
      <c r="C431" s="236"/>
      <c r="D431" s="236"/>
      <c r="E431" s="236"/>
      <c r="F431" s="236"/>
      <c r="G431" s="237"/>
      <c r="H431" s="236"/>
      <c r="I431" s="236"/>
      <c r="J431" s="236"/>
      <c r="K431" s="236"/>
      <c r="L431" s="236"/>
      <c r="M431" s="236"/>
      <c r="N431" s="236"/>
      <c r="O431" s="236"/>
      <c r="P431" s="236"/>
      <c r="Q431" s="236"/>
      <c r="R431" s="236"/>
      <c r="S431" s="236"/>
      <c r="T431" s="236"/>
      <c r="U431" s="236"/>
      <c r="V431" s="236"/>
      <c r="W431" s="236"/>
      <c r="X431" s="236"/>
      <c r="Y431" s="236"/>
      <c r="Z431" s="236"/>
      <c r="AA431" s="236"/>
      <c r="AB431" s="236"/>
      <c r="AC431" s="236"/>
      <c r="AD431" s="236"/>
    </row>
    <row r="432" spans="1:30" ht="15.75" customHeight="1" x14ac:dyDescent="0.25">
      <c r="A432" s="236"/>
      <c r="B432" s="236"/>
      <c r="C432" s="236"/>
      <c r="D432" s="236"/>
      <c r="E432" s="236"/>
      <c r="F432" s="236"/>
      <c r="G432" s="237"/>
      <c r="H432" s="236"/>
      <c r="I432" s="236"/>
      <c r="J432" s="236"/>
      <c r="K432" s="236"/>
      <c r="L432" s="236"/>
      <c r="M432" s="236"/>
      <c r="N432" s="236"/>
      <c r="O432" s="236"/>
      <c r="P432" s="236"/>
      <c r="Q432" s="236"/>
      <c r="R432" s="236"/>
      <c r="S432" s="236"/>
      <c r="T432" s="236"/>
      <c r="U432" s="236"/>
      <c r="V432" s="236"/>
      <c r="W432" s="236"/>
      <c r="X432" s="236"/>
      <c r="Y432" s="236"/>
      <c r="Z432" s="236"/>
      <c r="AA432" s="236"/>
      <c r="AB432" s="236"/>
      <c r="AC432" s="236"/>
      <c r="AD432" s="236"/>
    </row>
    <row r="433" spans="1:30" ht="15.75" customHeight="1" x14ac:dyDescent="0.25">
      <c r="A433" s="236"/>
      <c r="B433" s="236"/>
      <c r="C433" s="236"/>
      <c r="D433" s="236"/>
      <c r="E433" s="236"/>
      <c r="F433" s="236"/>
      <c r="G433" s="237"/>
      <c r="H433" s="236"/>
      <c r="I433" s="236"/>
      <c r="J433" s="236"/>
      <c r="K433" s="236"/>
      <c r="L433" s="236"/>
      <c r="M433" s="236"/>
      <c r="N433" s="236"/>
      <c r="O433" s="236"/>
      <c r="P433" s="236"/>
      <c r="Q433" s="236"/>
      <c r="R433" s="236"/>
      <c r="S433" s="236"/>
      <c r="T433" s="236"/>
      <c r="U433" s="236"/>
      <c r="V433" s="236"/>
      <c r="W433" s="236"/>
      <c r="X433" s="236"/>
      <c r="Y433" s="236"/>
      <c r="Z433" s="236"/>
      <c r="AA433" s="236"/>
      <c r="AB433" s="236"/>
      <c r="AC433" s="236"/>
      <c r="AD433" s="236"/>
    </row>
    <row r="434" spans="1:30" ht="15.75" customHeight="1" x14ac:dyDescent="0.25">
      <c r="A434" s="236"/>
      <c r="B434" s="236"/>
      <c r="C434" s="236"/>
      <c r="D434" s="236"/>
      <c r="E434" s="236"/>
      <c r="F434" s="236"/>
      <c r="G434" s="237"/>
      <c r="H434" s="236"/>
      <c r="I434" s="236"/>
      <c r="J434" s="236"/>
      <c r="K434" s="236"/>
      <c r="L434" s="236"/>
      <c r="M434" s="236"/>
      <c r="N434" s="236"/>
      <c r="O434" s="236"/>
      <c r="P434" s="236"/>
      <c r="Q434" s="236"/>
      <c r="R434" s="236"/>
      <c r="S434" s="236"/>
      <c r="T434" s="236"/>
      <c r="U434" s="236"/>
      <c r="V434" s="236"/>
      <c r="W434" s="236"/>
      <c r="X434" s="236"/>
      <c r="Y434" s="236"/>
      <c r="Z434" s="236"/>
      <c r="AA434" s="236"/>
      <c r="AB434" s="236"/>
      <c r="AC434" s="236"/>
      <c r="AD434" s="236"/>
    </row>
    <row r="435" spans="1:30" ht="15.75" customHeight="1" x14ac:dyDescent="0.25">
      <c r="A435" s="236"/>
      <c r="B435" s="236"/>
      <c r="C435" s="236"/>
      <c r="D435" s="236"/>
      <c r="E435" s="236"/>
      <c r="F435" s="236"/>
      <c r="G435" s="237"/>
      <c r="H435" s="236"/>
      <c r="I435" s="236"/>
      <c r="J435" s="236"/>
      <c r="K435" s="236"/>
      <c r="L435" s="236"/>
      <c r="M435" s="236"/>
      <c r="N435" s="236"/>
      <c r="O435" s="236"/>
      <c r="P435" s="236"/>
      <c r="Q435" s="236"/>
      <c r="R435" s="236"/>
      <c r="S435" s="236"/>
      <c r="T435" s="236"/>
      <c r="U435" s="236"/>
      <c r="V435" s="236"/>
      <c r="W435" s="236"/>
      <c r="X435" s="236"/>
      <c r="Y435" s="236"/>
      <c r="Z435" s="236"/>
      <c r="AA435" s="236"/>
      <c r="AB435" s="236"/>
      <c r="AC435" s="236"/>
      <c r="AD435" s="236"/>
    </row>
    <row r="436" spans="1:30" ht="15.75" customHeight="1" x14ac:dyDescent="0.25">
      <c r="A436" s="236"/>
      <c r="B436" s="236"/>
      <c r="C436" s="236"/>
      <c r="D436" s="236"/>
      <c r="E436" s="236"/>
      <c r="F436" s="236"/>
      <c r="G436" s="237"/>
      <c r="H436" s="236"/>
      <c r="I436" s="236"/>
      <c r="J436" s="236"/>
      <c r="K436" s="236"/>
      <c r="L436" s="236"/>
      <c r="M436" s="236"/>
      <c r="N436" s="236"/>
      <c r="O436" s="236"/>
      <c r="P436" s="236"/>
      <c r="Q436" s="236"/>
      <c r="R436" s="236"/>
      <c r="S436" s="236"/>
      <c r="T436" s="236"/>
      <c r="U436" s="236"/>
      <c r="V436" s="236"/>
      <c r="W436" s="236"/>
      <c r="X436" s="236"/>
      <c r="Y436" s="236"/>
      <c r="Z436" s="236"/>
      <c r="AA436" s="236"/>
      <c r="AB436" s="236"/>
      <c r="AC436" s="236"/>
      <c r="AD436" s="236"/>
    </row>
    <row r="437" spans="1:30" ht="15.75" customHeight="1" x14ac:dyDescent="0.25">
      <c r="A437" s="236"/>
      <c r="B437" s="236"/>
      <c r="C437" s="236"/>
      <c r="D437" s="236"/>
      <c r="E437" s="236"/>
      <c r="F437" s="236"/>
      <c r="G437" s="237"/>
      <c r="H437" s="236"/>
      <c r="I437" s="236"/>
      <c r="J437" s="236"/>
      <c r="K437" s="236"/>
      <c r="L437" s="236"/>
      <c r="M437" s="236"/>
      <c r="N437" s="236"/>
      <c r="O437" s="236"/>
      <c r="P437" s="236"/>
      <c r="Q437" s="236"/>
      <c r="R437" s="236"/>
      <c r="S437" s="236"/>
      <c r="T437" s="236"/>
      <c r="U437" s="236"/>
      <c r="V437" s="236"/>
      <c r="W437" s="236"/>
      <c r="X437" s="236"/>
      <c r="Y437" s="236"/>
      <c r="Z437" s="236"/>
      <c r="AA437" s="236"/>
      <c r="AB437" s="236"/>
      <c r="AC437" s="236"/>
      <c r="AD437" s="236"/>
    </row>
    <row r="438" spans="1:30" ht="15.75" customHeight="1" x14ac:dyDescent="0.25">
      <c r="A438" s="236"/>
      <c r="B438" s="236"/>
      <c r="C438" s="236"/>
      <c r="D438" s="236"/>
      <c r="E438" s="236"/>
      <c r="F438" s="236"/>
      <c r="G438" s="237"/>
      <c r="H438" s="236"/>
      <c r="I438" s="236"/>
      <c r="J438" s="236"/>
      <c r="K438" s="236"/>
      <c r="L438" s="236"/>
      <c r="M438" s="236"/>
      <c r="N438" s="236"/>
      <c r="O438" s="236"/>
      <c r="P438" s="236"/>
      <c r="Q438" s="236"/>
      <c r="R438" s="236"/>
      <c r="S438" s="236"/>
      <c r="T438" s="236"/>
      <c r="U438" s="236"/>
      <c r="V438" s="236"/>
      <c r="W438" s="236"/>
      <c r="X438" s="236"/>
      <c r="Y438" s="236"/>
      <c r="Z438" s="236"/>
      <c r="AA438" s="236"/>
      <c r="AB438" s="236"/>
      <c r="AC438" s="236"/>
      <c r="AD438" s="236"/>
    </row>
    <row r="439" spans="1:30" ht="15.75" customHeight="1" x14ac:dyDescent="0.25">
      <c r="A439" s="236"/>
      <c r="B439" s="236"/>
      <c r="C439" s="236"/>
      <c r="D439" s="236"/>
      <c r="E439" s="236"/>
      <c r="F439" s="236"/>
      <c r="G439" s="237"/>
      <c r="H439" s="236"/>
      <c r="I439" s="236"/>
      <c r="J439" s="236"/>
      <c r="K439" s="236"/>
      <c r="L439" s="236"/>
      <c r="M439" s="236"/>
      <c r="N439" s="236"/>
      <c r="O439" s="236"/>
      <c r="P439" s="236"/>
      <c r="Q439" s="236"/>
      <c r="R439" s="236"/>
      <c r="S439" s="236"/>
      <c r="T439" s="236"/>
      <c r="U439" s="236"/>
      <c r="V439" s="236"/>
      <c r="W439" s="236"/>
      <c r="X439" s="236"/>
      <c r="Y439" s="236"/>
      <c r="Z439" s="236"/>
      <c r="AA439" s="236"/>
      <c r="AB439" s="236"/>
      <c r="AC439" s="236"/>
      <c r="AD439" s="236"/>
    </row>
    <row r="440" spans="1:30" ht="15.75" customHeight="1" x14ac:dyDescent="0.25">
      <c r="A440" s="236"/>
      <c r="B440" s="236"/>
      <c r="C440" s="236"/>
      <c r="D440" s="236"/>
      <c r="E440" s="236"/>
      <c r="F440" s="236"/>
      <c r="G440" s="237"/>
      <c r="H440" s="236"/>
      <c r="I440" s="236"/>
      <c r="J440" s="236"/>
      <c r="K440" s="236"/>
      <c r="L440" s="236"/>
      <c r="M440" s="236"/>
      <c r="N440" s="236"/>
      <c r="O440" s="236"/>
      <c r="P440" s="236"/>
      <c r="Q440" s="236"/>
      <c r="R440" s="236"/>
      <c r="S440" s="236"/>
      <c r="T440" s="236"/>
      <c r="U440" s="236"/>
      <c r="V440" s="236"/>
      <c r="W440" s="236"/>
      <c r="X440" s="236"/>
      <c r="Y440" s="236"/>
      <c r="Z440" s="236"/>
      <c r="AA440" s="236"/>
      <c r="AB440" s="236"/>
      <c r="AC440" s="236"/>
      <c r="AD440" s="236"/>
    </row>
    <row r="441" spans="1:30" ht="15.75" customHeight="1" x14ac:dyDescent="0.25">
      <c r="A441" s="236"/>
      <c r="B441" s="236"/>
      <c r="C441" s="236"/>
      <c r="D441" s="236"/>
      <c r="E441" s="236"/>
      <c r="F441" s="236"/>
      <c r="G441" s="237"/>
      <c r="H441" s="236"/>
      <c r="I441" s="236"/>
      <c r="J441" s="236"/>
      <c r="K441" s="236"/>
      <c r="L441" s="236"/>
      <c r="M441" s="236"/>
      <c r="N441" s="236"/>
      <c r="O441" s="236"/>
      <c r="P441" s="236"/>
      <c r="Q441" s="236"/>
      <c r="R441" s="236"/>
      <c r="S441" s="236"/>
      <c r="T441" s="236"/>
      <c r="U441" s="236"/>
      <c r="V441" s="236"/>
      <c r="W441" s="236"/>
      <c r="X441" s="236"/>
      <c r="Y441" s="236"/>
      <c r="Z441" s="236"/>
      <c r="AA441" s="236"/>
      <c r="AB441" s="236"/>
      <c r="AC441" s="236"/>
      <c r="AD441" s="236"/>
    </row>
    <row r="442" spans="1:30" ht="15.75" customHeight="1" x14ac:dyDescent="0.25">
      <c r="A442" s="236"/>
      <c r="B442" s="236"/>
      <c r="C442" s="236"/>
      <c r="D442" s="236"/>
      <c r="E442" s="236"/>
      <c r="F442" s="236"/>
      <c r="G442" s="237"/>
      <c r="H442" s="236"/>
      <c r="I442" s="236"/>
      <c r="J442" s="236"/>
      <c r="K442" s="236"/>
      <c r="L442" s="236"/>
      <c r="M442" s="236"/>
      <c r="N442" s="236"/>
      <c r="O442" s="236"/>
      <c r="P442" s="236"/>
      <c r="Q442" s="236"/>
      <c r="R442" s="236"/>
      <c r="S442" s="236"/>
      <c r="T442" s="236"/>
      <c r="U442" s="236"/>
      <c r="V442" s="236"/>
      <c r="W442" s="236"/>
      <c r="X442" s="236"/>
      <c r="Y442" s="236"/>
      <c r="Z442" s="236"/>
      <c r="AA442" s="236"/>
      <c r="AB442" s="236"/>
      <c r="AC442" s="236"/>
      <c r="AD442" s="236"/>
    </row>
    <row r="443" spans="1:30" ht="15.75" customHeight="1" x14ac:dyDescent="0.25">
      <c r="A443" s="236"/>
      <c r="B443" s="236"/>
      <c r="C443" s="236"/>
      <c r="D443" s="236"/>
      <c r="E443" s="236"/>
      <c r="F443" s="236"/>
      <c r="G443" s="237"/>
      <c r="H443" s="236"/>
      <c r="I443" s="236"/>
      <c r="J443" s="236"/>
      <c r="K443" s="236"/>
      <c r="L443" s="236"/>
      <c r="M443" s="236"/>
      <c r="N443" s="236"/>
      <c r="O443" s="236"/>
      <c r="P443" s="236"/>
      <c r="Q443" s="236"/>
      <c r="R443" s="236"/>
      <c r="S443" s="236"/>
      <c r="T443" s="236"/>
      <c r="U443" s="236"/>
      <c r="V443" s="236"/>
      <c r="W443" s="236"/>
      <c r="X443" s="236"/>
      <c r="Y443" s="236"/>
      <c r="Z443" s="236"/>
      <c r="AA443" s="236"/>
      <c r="AB443" s="236"/>
      <c r="AC443" s="236"/>
      <c r="AD443" s="236"/>
    </row>
    <row r="444" spans="1:30" ht="15.75" customHeight="1" x14ac:dyDescent="0.25">
      <c r="A444" s="236"/>
      <c r="B444" s="236"/>
      <c r="C444" s="236"/>
      <c r="D444" s="236"/>
      <c r="E444" s="236"/>
      <c r="F444" s="236"/>
      <c r="G444" s="237"/>
      <c r="H444" s="236"/>
      <c r="I444" s="236"/>
      <c r="J444" s="236"/>
      <c r="K444" s="236"/>
      <c r="L444" s="236"/>
      <c r="M444" s="236"/>
      <c r="N444" s="236"/>
      <c r="O444" s="236"/>
      <c r="P444" s="236"/>
      <c r="Q444" s="236"/>
      <c r="R444" s="236"/>
      <c r="S444" s="236"/>
      <c r="T444" s="236"/>
      <c r="U444" s="236"/>
      <c r="V444" s="236"/>
      <c r="W444" s="236"/>
      <c r="X444" s="236"/>
      <c r="Y444" s="236"/>
      <c r="Z444" s="236"/>
      <c r="AA444" s="236"/>
      <c r="AB444" s="236"/>
      <c r="AC444" s="236"/>
      <c r="AD444" s="236"/>
    </row>
    <row r="445" spans="1:30" ht="15.75" customHeight="1" x14ac:dyDescent="0.25">
      <c r="A445" s="236"/>
      <c r="B445" s="236"/>
      <c r="C445" s="236"/>
      <c r="D445" s="236"/>
      <c r="E445" s="236"/>
      <c r="F445" s="236"/>
      <c r="G445" s="237"/>
      <c r="H445" s="236"/>
      <c r="I445" s="236"/>
      <c r="J445" s="236"/>
      <c r="K445" s="236"/>
      <c r="L445" s="236"/>
      <c r="M445" s="236"/>
      <c r="N445" s="236"/>
      <c r="O445" s="236"/>
      <c r="P445" s="236"/>
      <c r="Q445" s="236"/>
      <c r="R445" s="236"/>
      <c r="S445" s="236"/>
      <c r="T445" s="236"/>
      <c r="U445" s="236"/>
      <c r="V445" s="236"/>
      <c r="W445" s="236"/>
      <c r="X445" s="236"/>
      <c r="Y445" s="236"/>
      <c r="Z445" s="236"/>
      <c r="AA445" s="236"/>
      <c r="AB445" s="236"/>
      <c r="AC445" s="236"/>
      <c r="AD445" s="236"/>
    </row>
    <row r="446" spans="1:30" ht="15.75" customHeight="1" x14ac:dyDescent="0.25">
      <c r="A446" s="236"/>
      <c r="B446" s="236"/>
      <c r="C446" s="236"/>
      <c r="D446" s="236"/>
      <c r="E446" s="236"/>
      <c r="F446" s="236"/>
      <c r="G446" s="237"/>
      <c r="H446" s="236"/>
      <c r="I446" s="236"/>
      <c r="J446" s="236"/>
      <c r="K446" s="236"/>
      <c r="L446" s="236"/>
      <c r="M446" s="236"/>
      <c r="N446" s="236"/>
      <c r="O446" s="236"/>
      <c r="P446" s="236"/>
      <c r="Q446" s="236"/>
      <c r="R446" s="236"/>
      <c r="S446" s="236"/>
      <c r="T446" s="236"/>
      <c r="U446" s="236"/>
      <c r="V446" s="236"/>
      <c r="W446" s="236"/>
      <c r="X446" s="236"/>
      <c r="Y446" s="236"/>
      <c r="Z446" s="236"/>
      <c r="AA446" s="236"/>
      <c r="AB446" s="236"/>
      <c r="AC446" s="236"/>
      <c r="AD446" s="236"/>
    </row>
    <row r="447" spans="1:30" ht="15.75" customHeight="1" x14ac:dyDescent="0.25">
      <c r="A447" s="236"/>
      <c r="B447" s="236"/>
      <c r="C447" s="236"/>
      <c r="D447" s="236"/>
      <c r="E447" s="236"/>
      <c r="F447" s="236"/>
      <c r="G447" s="237"/>
      <c r="H447" s="236"/>
      <c r="I447" s="236"/>
      <c r="J447" s="236"/>
      <c r="K447" s="236"/>
      <c r="L447" s="236"/>
      <c r="M447" s="236"/>
      <c r="N447" s="236"/>
      <c r="O447" s="236"/>
      <c r="P447" s="236"/>
      <c r="Q447" s="236"/>
      <c r="R447" s="236"/>
      <c r="S447" s="236"/>
      <c r="T447" s="236"/>
      <c r="U447" s="236"/>
      <c r="V447" s="236"/>
      <c r="W447" s="236"/>
      <c r="X447" s="236"/>
      <c r="Y447" s="236"/>
      <c r="Z447" s="236"/>
      <c r="AA447" s="236"/>
      <c r="AB447" s="236"/>
      <c r="AC447" s="236"/>
      <c r="AD447" s="236"/>
    </row>
    <row r="448" spans="1:30" ht="15.75" customHeight="1" x14ac:dyDescent="0.25">
      <c r="A448" s="236"/>
      <c r="B448" s="236"/>
      <c r="C448" s="236"/>
      <c r="D448" s="236"/>
      <c r="E448" s="236"/>
      <c r="F448" s="236"/>
      <c r="G448" s="237"/>
      <c r="H448" s="236"/>
      <c r="I448" s="236"/>
      <c r="J448" s="236"/>
      <c r="K448" s="236"/>
      <c r="L448" s="236"/>
      <c r="M448" s="236"/>
      <c r="N448" s="236"/>
      <c r="O448" s="236"/>
      <c r="P448" s="236"/>
      <c r="Q448" s="236"/>
      <c r="R448" s="236"/>
      <c r="S448" s="236"/>
      <c r="T448" s="236"/>
      <c r="U448" s="236"/>
      <c r="V448" s="236"/>
      <c r="W448" s="236"/>
      <c r="X448" s="236"/>
      <c r="Y448" s="236"/>
      <c r="Z448" s="236"/>
      <c r="AA448" s="236"/>
      <c r="AB448" s="236"/>
      <c r="AC448" s="236"/>
      <c r="AD448" s="236"/>
    </row>
    <row r="449" spans="1:30" ht="15.75" customHeight="1" x14ac:dyDescent="0.25">
      <c r="A449" s="236"/>
      <c r="B449" s="236"/>
      <c r="C449" s="236"/>
      <c r="D449" s="236"/>
      <c r="E449" s="236"/>
      <c r="F449" s="236"/>
      <c r="G449" s="237"/>
      <c r="H449" s="236"/>
      <c r="I449" s="236"/>
      <c r="J449" s="236"/>
      <c r="K449" s="236"/>
      <c r="L449" s="236"/>
      <c r="M449" s="236"/>
      <c r="N449" s="236"/>
      <c r="O449" s="236"/>
      <c r="P449" s="236"/>
      <c r="Q449" s="236"/>
      <c r="R449" s="236"/>
      <c r="S449" s="236"/>
      <c r="T449" s="236"/>
      <c r="U449" s="236"/>
      <c r="V449" s="236"/>
      <c r="W449" s="236"/>
      <c r="X449" s="236"/>
      <c r="Y449" s="236"/>
      <c r="Z449" s="236"/>
      <c r="AA449" s="236"/>
      <c r="AB449" s="236"/>
      <c r="AC449" s="236"/>
      <c r="AD449" s="236"/>
    </row>
    <row r="450" spans="1:30" ht="15.75" customHeight="1" x14ac:dyDescent="0.25">
      <c r="A450" s="236"/>
      <c r="B450" s="236"/>
      <c r="C450" s="236"/>
      <c r="D450" s="236"/>
      <c r="E450" s="236"/>
      <c r="F450" s="236"/>
      <c r="G450" s="237"/>
      <c r="H450" s="236"/>
      <c r="I450" s="236"/>
      <c r="J450" s="236"/>
      <c r="K450" s="236"/>
      <c r="L450" s="236"/>
      <c r="M450" s="236"/>
      <c r="N450" s="236"/>
      <c r="O450" s="236"/>
      <c r="P450" s="236"/>
      <c r="Q450" s="236"/>
      <c r="R450" s="236"/>
      <c r="S450" s="236"/>
      <c r="T450" s="236"/>
      <c r="U450" s="236"/>
      <c r="V450" s="236"/>
      <c r="W450" s="236"/>
      <c r="X450" s="236"/>
      <c r="Y450" s="236"/>
      <c r="Z450" s="236"/>
      <c r="AA450" s="236"/>
      <c r="AB450" s="236"/>
      <c r="AC450" s="236"/>
      <c r="AD450" s="236"/>
    </row>
    <row r="451" spans="1:30" ht="15.75" customHeight="1" x14ac:dyDescent="0.25">
      <c r="A451" s="236"/>
      <c r="B451" s="236"/>
      <c r="C451" s="236"/>
      <c r="D451" s="236"/>
      <c r="E451" s="236"/>
      <c r="F451" s="236"/>
      <c r="G451" s="237"/>
      <c r="H451" s="236"/>
      <c r="I451" s="236"/>
      <c r="J451" s="236"/>
      <c r="K451" s="236"/>
      <c r="L451" s="236"/>
      <c r="M451" s="236"/>
      <c r="N451" s="236"/>
      <c r="O451" s="236"/>
      <c r="P451" s="236"/>
      <c r="Q451" s="236"/>
      <c r="R451" s="236"/>
      <c r="S451" s="236"/>
      <c r="T451" s="236"/>
      <c r="U451" s="236"/>
      <c r="V451" s="236"/>
      <c r="W451" s="236"/>
      <c r="X451" s="236"/>
      <c r="Y451" s="236"/>
      <c r="Z451" s="236"/>
      <c r="AA451" s="236"/>
      <c r="AB451" s="236"/>
      <c r="AC451" s="236"/>
      <c r="AD451" s="236"/>
    </row>
    <row r="452" spans="1:30" ht="15.75" customHeight="1" x14ac:dyDescent="0.25">
      <c r="A452" s="236"/>
      <c r="B452" s="236"/>
      <c r="C452" s="236"/>
      <c r="D452" s="236"/>
      <c r="E452" s="236"/>
      <c r="F452" s="236"/>
      <c r="G452" s="237"/>
      <c r="H452" s="236"/>
      <c r="I452" s="236"/>
      <c r="J452" s="236"/>
      <c r="K452" s="236"/>
      <c r="L452" s="236"/>
      <c r="M452" s="236"/>
      <c r="N452" s="236"/>
      <c r="O452" s="236"/>
      <c r="P452" s="236"/>
      <c r="Q452" s="236"/>
      <c r="R452" s="236"/>
      <c r="S452" s="236"/>
      <c r="T452" s="236"/>
      <c r="U452" s="236"/>
      <c r="V452" s="236"/>
      <c r="W452" s="236"/>
      <c r="X452" s="236"/>
      <c r="Y452" s="236"/>
      <c r="Z452" s="236"/>
      <c r="AA452" s="236"/>
      <c r="AB452" s="236"/>
      <c r="AC452" s="236"/>
      <c r="AD452" s="236"/>
    </row>
    <row r="453" spans="1:30" ht="15.75" customHeight="1" x14ac:dyDescent="0.25">
      <c r="A453" s="236"/>
      <c r="B453" s="236"/>
      <c r="C453" s="236"/>
      <c r="D453" s="236"/>
      <c r="E453" s="236"/>
      <c r="F453" s="236"/>
      <c r="G453" s="237"/>
      <c r="H453" s="236"/>
      <c r="I453" s="236"/>
      <c r="J453" s="236"/>
      <c r="K453" s="236"/>
      <c r="L453" s="236"/>
      <c r="M453" s="236"/>
      <c r="N453" s="236"/>
      <c r="O453" s="236"/>
      <c r="P453" s="236"/>
      <c r="Q453" s="236"/>
      <c r="R453" s="236"/>
      <c r="S453" s="236"/>
      <c r="T453" s="236"/>
      <c r="U453" s="236"/>
      <c r="V453" s="236"/>
      <c r="W453" s="236"/>
      <c r="X453" s="236"/>
      <c r="Y453" s="236"/>
      <c r="Z453" s="236"/>
      <c r="AA453" s="236"/>
      <c r="AB453" s="236"/>
      <c r="AC453" s="236"/>
      <c r="AD453" s="236"/>
    </row>
    <row r="454" spans="1:30" ht="15.75" customHeight="1" x14ac:dyDescent="0.25">
      <c r="A454" s="236"/>
      <c r="B454" s="236"/>
      <c r="C454" s="236"/>
      <c r="D454" s="236"/>
      <c r="E454" s="236"/>
      <c r="F454" s="236"/>
      <c r="G454" s="237"/>
      <c r="H454" s="236"/>
      <c r="I454" s="236"/>
      <c r="J454" s="236"/>
      <c r="K454" s="236"/>
      <c r="L454" s="236"/>
      <c r="M454" s="236"/>
      <c r="N454" s="236"/>
      <c r="O454" s="236"/>
      <c r="P454" s="236"/>
      <c r="Q454" s="236"/>
      <c r="R454" s="236"/>
      <c r="S454" s="236"/>
      <c r="T454" s="236"/>
      <c r="U454" s="236"/>
      <c r="V454" s="236"/>
      <c r="W454" s="236"/>
      <c r="X454" s="236"/>
      <c r="Y454" s="236"/>
      <c r="Z454" s="236"/>
      <c r="AA454" s="236"/>
      <c r="AB454" s="236"/>
      <c r="AC454" s="236"/>
      <c r="AD454" s="236"/>
    </row>
    <row r="455" spans="1:30" ht="15.75" customHeight="1" x14ac:dyDescent="0.25">
      <c r="A455" s="236"/>
      <c r="B455" s="236"/>
      <c r="C455" s="236"/>
      <c r="D455" s="236"/>
      <c r="E455" s="236"/>
      <c r="F455" s="236"/>
      <c r="G455" s="237"/>
      <c r="H455" s="236"/>
      <c r="I455" s="236"/>
      <c r="J455" s="236"/>
      <c r="K455" s="236"/>
      <c r="L455" s="236"/>
      <c r="M455" s="236"/>
      <c r="N455" s="236"/>
      <c r="O455" s="236"/>
      <c r="P455" s="236"/>
      <c r="Q455" s="236"/>
      <c r="R455" s="236"/>
      <c r="S455" s="236"/>
      <c r="T455" s="236"/>
      <c r="U455" s="236"/>
      <c r="V455" s="236"/>
      <c r="W455" s="236"/>
      <c r="X455" s="236"/>
      <c r="Y455" s="236"/>
      <c r="Z455" s="236"/>
      <c r="AA455" s="236"/>
      <c r="AB455" s="236"/>
      <c r="AC455" s="236"/>
      <c r="AD455" s="236"/>
    </row>
    <row r="456" spans="1:30" ht="15.75" customHeight="1" x14ac:dyDescent="0.25">
      <c r="A456" s="236"/>
      <c r="B456" s="236"/>
      <c r="C456" s="236"/>
      <c r="D456" s="236"/>
      <c r="E456" s="236"/>
      <c r="F456" s="236"/>
      <c r="G456" s="237"/>
      <c r="H456" s="236"/>
      <c r="I456" s="236"/>
      <c r="J456" s="236"/>
      <c r="K456" s="236"/>
      <c r="L456" s="236"/>
      <c r="M456" s="236"/>
      <c r="N456" s="236"/>
      <c r="O456" s="236"/>
      <c r="P456" s="236"/>
      <c r="Q456" s="236"/>
      <c r="R456" s="236"/>
      <c r="S456" s="236"/>
      <c r="T456" s="236"/>
      <c r="U456" s="236"/>
      <c r="V456" s="236"/>
      <c r="W456" s="236"/>
      <c r="X456" s="236"/>
      <c r="Y456" s="236"/>
      <c r="Z456" s="236"/>
      <c r="AA456" s="236"/>
      <c r="AB456" s="236"/>
      <c r="AC456" s="236"/>
      <c r="AD456" s="236"/>
    </row>
    <row r="457" spans="1:30" ht="15.75" customHeight="1" x14ac:dyDescent="0.25">
      <c r="A457" s="236"/>
      <c r="B457" s="236"/>
      <c r="C457" s="236"/>
      <c r="D457" s="236"/>
      <c r="E457" s="236"/>
      <c r="F457" s="236"/>
      <c r="G457" s="237"/>
      <c r="H457" s="236"/>
      <c r="I457" s="236"/>
      <c r="J457" s="236"/>
      <c r="K457" s="236"/>
      <c r="L457" s="236"/>
      <c r="M457" s="236"/>
      <c r="N457" s="236"/>
      <c r="O457" s="236"/>
      <c r="P457" s="236"/>
      <c r="Q457" s="236"/>
      <c r="R457" s="236"/>
      <c r="S457" s="236"/>
      <c r="T457" s="236"/>
      <c r="U457" s="236"/>
      <c r="V457" s="236"/>
      <c r="W457" s="236"/>
      <c r="X457" s="236"/>
      <c r="Y457" s="236"/>
      <c r="Z457" s="236"/>
      <c r="AA457" s="236"/>
      <c r="AB457" s="236"/>
      <c r="AC457" s="236"/>
      <c r="AD457" s="236"/>
    </row>
    <row r="458" spans="1:30" ht="15.75" customHeight="1" x14ac:dyDescent="0.25">
      <c r="A458" s="236"/>
      <c r="B458" s="236"/>
      <c r="C458" s="236"/>
      <c r="D458" s="236"/>
      <c r="E458" s="236"/>
      <c r="F458" s="236"/>
      <c r="G458" s="237"/>
      <c r="H458" s="236"/>
      <c r="I458" s="236"/>
      <c r="J458" s="236"/>
      <c r="K458" s="236"/>
      <c r="L458" s="236"/>
      <c r="M458" s="236"/>
      <c r="N458" s="236"/>
      <c r="O458" s="236"/>
      <c r="P458" s="236"/>
      <c r="Q458" s="236"/>
      <c r="R458" s="236"/>
      <c r="S458" s="236"/>
      <c r="T458" s="236"/>
      <c r="U458" s="236"/>
      <c r="V458" s="236"/>
      <c r="W458" s="236"/>
      <c r="X458" s="236"/>
      <c r="Y458" s="236"/>
      <c r="Z458" s="236"/>
      <c r="AA458" s="236"/>
      <c r="AB458" s="236"/>
      <c r="AC458" s="236"/>
      <c r="AD458" s="236"/>
    </row>
    <row r="459" spans="1:30" ht="15.75" customHeight="1" x14ac:dyDescent="0.25">
      <c r="A459" s="236"/>
      <c r="B459" s="236"/>
      <c r="C459" s="236"/>
      <c r="D459" s="236"/>
      <c r="E459" s="236"/>
      <c r="F459" s="236"/>
      <c r="G459" s="237"/>
      <c r="H459" s="236"/>
      <c r="I459" s="236"/>
      <c r="J459" s="236"/>
      <c r="K459" s="236"/>
      <c r="L459" s="236"/>
      <c r="M459" s="236"/>
      <c r="N459" s="236"/>
      <c r="O459" s="236"/>
      <c r="P459" s="236"/>
      <c r="Q459" s="236"/>
      <c r="R459" s="236"/>
      <c r="S459" s="236"/>
      <c r="T459" s="236"/>
      <c r="U459" s="236"/>
      <c r="V459" s="236"/>
      <c r="W459" s="236"/>
      <c r="X459" s="236"/>
      <c r="Y459" s="236"/>
      <c r="Z459" s="236"/>
      <c r="AA459" s="236"/>
      <c r="AB459" s="236"/>
      <c r="AC459" s="236"/>
      <c r="AD459" s="236"/>
    </row>
    <row r="460" spans="1:30" ht="15.75" customHeight="1" x14ac:dyDescent="0.25">
      <c r="A460" s="236"/>
      <c r="B460" s="236"/>
      <c r="C460" s="236"/>
      <c r="D460" s="236"/>
      <c r="E460" s="236"/>
      <c r="F460" s="236"/>
      <c r="G460" s="237"/>
      <c r="H460" s="236"/>
      <c r="I460" s="236"/>
      <c r="J460" s="236"/>
      <c r="K460" s="236"/>
      <c r="L460" s="236"/>
      <c r="M460" s="236"/>
      <c r="N460" s="236"/>
      <c r="O460" s="236"/>
      <c r="P460" s="236"/>
      <c r="Q460" s="236"/>
      <c r="R460" s="236"/>
      <c r="S460" s="236"/>
      <c r="T460" s="236"/>
      <c r="U460" s="236"/>
      <c r="V460" s="236"/>
      <c r="W460" s="236"/>
      <c r="X460" s="236"/>
      <c r="Y460" s="236"/>
      <c r="Z460" s="236"/>
      <c r="AA460" s="236"/>
      <c r="AB460" s="236"/>
      <c r="AC460" s="236"/>
      <c r="AD460" s="236"/>
    </row>
    <row r="461" spans="1:30" ht="15.75" customHeight="1" x14ac:dyDescent="0.25">
      <c r="A461" s="236"/>
      <c r="B461" s="236"/>
      <c r="C461" s="236"/>
      <c r="D461" s="236"/>
      <c r="E461" s="236"/>
      <c r="F461" s="236"/>
      <c r="G461" s="237"/>
      <c r="H461" s="236"/>
      <c r="I461" s="236"/>
      <c r="J461" s="236"/>
      <c r="K461" s="236"/>
      <c r="L461" s="236"/>
      <c r="M461" s="236"/>
      <c r="N461" s="236"/>
      <c r="O461" s="236"/>
      <c r="P461" s="236"/>
      <c r="Q461" s="236"/>
      <c r="R461" s="236"/>
      <c r="S461" s="236"/>
      <c r="T461" s="236"/>
      <c r="U461" s="236"/>
      <c r="V461" s="236"/>
      <c r="W461" s="236"/>
      <c r="X461" s="236"/>
      <c r="Y461" s="236"/>
      <c r="Z461" s="236"/>
      <c r="AA461" s="236"/>
      <c r="AB461" s="236"/>
      <c r="AC461" s="236"/>
      <c r="AD461" s="236"/>
    </row>
    <row r="462" spans="1:30" ht="15.75" customHeight="1" x14ac:dyDescent="0.25">
      <c r="A462" s="236"/>
      <c r="B462" s="236"/>
      <c r="C462" s="236"/>
      <c r="D462" s="236"/>
      <c r="E462" s="236"/>
      <c r="F462" s="236"/>
      <c r="G462" s="237"/>
      <c r="H462" s="236"/>
      <c r="I462" s="236"/>
      <c r="J462" s="236"/>
      <c r="K462" s="236"/>
      <c r="L462" s="236"/>
      <c r="M462" s="236"/>
      <c r="N462" s="236"/>
      <c r="O462" s="236"/>
      <c r="P462" s="236"/>
      <c r="Q462" s="236"/>
      <c r="R462" s="236"/>
      <c r="S462" s="236"/>
      <c r="T462" s="236"/>
      <c r="U462" s="236"/>
      <c r="V462" s="236"/>
      <c r="W462" s="236"/>
      <c r="X462" s="236"/>
      <c r="Y462" s="236"/>
      <c r="Z462" s="236"/>
      <c r="AA462" s="236"/>
      <c r="AB462" s="236"/>
      <c r="AC462" s="236"/>
      <c r="AD462" s="236"/>
    </row>
    <row r="463" spans="1:30" ht="15.75" customHeight="1" x14ac:dyDescent="0.25">
      <c r="A463" s="236"/>
      <c r="B463" s="236"/>
      <c r="C463" s="236"/>
      <c r="D463" s="236"/>
      <c r="E463" s="236"/>
      <c r="F463" s="236"/>
      <c r="G463" s="237"/>
      <c r="H463" s="236"/>
      <c r="I463" s="236"/>
      <c r="J463" s="236"/>
      <c r="K463" s="236"/>
      <c r="L463" s="236"/>
      <c r="M463" s="236"/>
      <c r="N463" s="236"/>
      <c r="O463" s="236"/>
      <c r="P463" s="236"/>
      <c r="Q463" s="236"/>
      <c r="R463" s="236"/>
      <c r="S463" s="236"/>
      <c r="T463" s="236"/>
      <c r="U463" s="236"/>
      <c r="V463" s="236"/>
      <c r="W463" s="236"/>
      <c r="X463" s="236"/>
      <c r="Y463" s="236"/>
      <c r="Z463" s="236"/>
      <c r="AA463" s="236"/>
      <c r="AB463" s="236"/>
      <c r="AC463" s="236"/>
      <c r="AD463" s="236"/>
    </row>
    <row r="464" spans="1:30" ht="15.75" customHeight="1" x14ac:dyDescent="0.25">
      <c r="A464" s="236"/>
      <c r="B464" s="236"/>
      <c r="C464" s="236"/>
      <c r="D464" s="236"/>
      <c r="E464" s="236"/>
      <c r="F464" s="236"/>
      <c r="G464" s="237"/>
      <c r="H464" s="236"/>
      <c r="I464" s="236"/>
      <c r="J464" s="236"/>
      <c r="K464" s="236"/>
      <c r="L464" s="236"/>
      <c r="M464" s="236"/>
      <c r="N464" s="236"/>
      <c r="O464" s="236"/>
      <c r="P464" s="236"/>
      <c r="Q464" s="236"/>
      <c r="R464" s="236"/>
      <c r="S464" s="236"/>
      <c r="T464" s="236"/>
      <c r="U464" s="236"/>
      <c r="V464" s="236"/>
      <c r="W464" s="236"/>
      <c r="X464" s="236"/>
      <c r="Y464" s="236"/>
      <c r="Z464" s="236"/>
      <c r="AA464" s="236"/>
      <c r="AB464" s="236"/>
      <c r="AC464" s="236"/>
      <c r="AD464" s="236"/>
    </row>
    <row r="465" spans="1:30" ht="15.75" customHeight="1" x14ac:dyDescent="0.25">
      <c r="A465" s="236"/>
      <c r="B465" s="236"/>
      <c r="C465" s="236"/>
      <c r="D465" s="236"/>
      <c r="E465" s="236"/>
      <c r="F465" s="236"/>
      <c r="G465" s="237"/>
      <c r="H465" s="236"/>
      <c r="I465" s="236"/>
      <c r="J465" s="236"/>
      <c r="K465" s="236"/>
      <c r="L465" s="236"/>
      <c r="M465" s="236"/>
      <c r="N465" s="236"/>
      <c r="O465" s="236"/>
      <c r="P465" s="236"/>
      <c r="Q465" s="236"/>
      <c r="R465" s="236"/>
      <c r="S465" s="236"/>
      <c r="T465" s="236"/>
      <c r="U465" s="236"/>
      <c r="V465" s="236"/>
      <c r="W465" s="236"/>
      <c r="X465" s="236"/>
      <c r="Y465" s="236"/>
      <c r="Z465" s="236"/>
      <c r="AA465" s="236"/>
      <c r="AB465" s="236"/>
      <c r="AC465" s="236"/>
      <c r="AD465" s="236"/>
    </row>
    <row r="466" spans="1:30" ht="15.75" customHeight="1" x14ac:dyDescent="0.25">
      <c r="A466" s="236"/>
      <c r="B466" s="236"/>
      <c r="C466" s="236"/>
      <c r="D466" s="236"/>
      <c r="E466" s="236"/>
      <c r="F466" s="236"/>
      <c r="G466" s="237"/>
      <c r="H466" s="236"/>
      <c r="I466" s="236"/>
      <c r="J466" s="236"/>
      <c r="K466" s="236"/>
      <c r="L466" s="236"/>
      <c r="M466" s="236"/>
      <c r="N466" s="236"/>
      <c r="O466" s="236"/>
      <c r="P466" s="236"/>
      <c r="Q466" s="236"/>
      <c r="R466" s="236"/>
      <c r="S466" s="236"/>
      <c r="T466" s="236"/>
      <c r="U466" s="236"/>
      <c r="V466" s="236"/>
      <c r="W466" s="236"/>
      <c r="X466" s="236"/>
      <c r="Y466" s="236"/>
      <c r="Z466" s="236"/>
      <c r="AA466" s="236"/>
      <c r="AB466" s="236"/>
      <c r="AC466" s="236"/>
      <c r="AD466" s="236"/>
    </row>
    <row r="467" spans="1:30" ht="15.75" customHeight="1" x14ac:dyDescent="0.25">
      <c r="A467" s="236"/>
      <c r="B467" s="236"/>
      <c r="C467" s="236"/>
      <c r="D467" s="236"/>
      <c r="E467" s="236"/>
      <c r="F467" s="236"/>
      <c r="G467" s="237"/>
      <c r="H467" s="236"/>
      <c r="I467" s="236"/>
      <c r="J467" s="236"/>
      <c r="K467" s="236"/>
      <c r="L467" s="236"/>
      <c r="M467" s="236"/>
      <c r="N467" s="236"/>
      <c r="O467" s="236"/>
      <c r="P467" s="236"/>
      <c r="Q467" s="236"/>
      <c r="R467" s="236"/>
      <c r="S467" s="236"/>
      <c r="T467" s="236"/>
      <c r="U467" s="236"/>
      <c r="V467" s="236"/>
      <c r="W467" s="236"/>
      <c r="X467" s="236"/>
      <c r="Y467" s="236"/>
      <c r="Z467" s="236"/>
      <c r="AA467" s="236"/>
      <c r="AB467" s="236"/>
      <c r="AC467" s="236"/>
      <c r="AD467" s="236"/>
    </row>
    <row r="468" spans="1:30" ht="15.75" customHeight="1" x14ac:dyDescent="0.25">
      <c r="A468" s="236"/>
      <c r="B468" s="236"/>
      <c r="C468" s="236"/>
      <c r="D468" s="236"/>
      <c r="E468" s="236"/>
      <c r="F468" s="236"/>
      <c r="G468" s="237"/>
      <c r="H468" s="236"/>
      <c r="I468" s="236"/>
      <c r="J468" s="236"/>
      <c r="K468" s="236"/>
      <c r="L468" s="236"/>
      <c r="M468" s="236"/>
      <c r="N468" s="236"/>
      <c r="O468" s="236"/>
      <c r="P468" s="236"/>
      <c r="Q468" s="236"/>
      <c r="R468" s="236"/>
      <c r="S468" s="236"/>
      <c r="T468" s="236"/>
      <c r="U468" s="236"/>
      <c r="V468" s="236"/>
      <c r="W468" s="236"/>
      <c r="X468" s="236"/>
      <c r="Y468" s="236"/>
      <c r="Z468" s="236"/>
      <c r="AA468" s="236"/>
      <c r="AB468" s="236"/>
      <c r="AC468" s="236"/>
      <c r="AD468" s="236"/>
    </row>
    <row r="469" spans="1:30" ht="15.75" customHeight="1" x14ac:dyDescent="0.25">
      <c r="A469" s="236"/>
      <c r="B469" s="236"/>
      <c r="C469" s="236"/>
      <c r="D469" s="236"/>
      <c r="E469" s="236"/>
      <c r="F469" s="236"/>
      <c r="G469" s="237"/>
      <c r="H469" s="236"/>
      <c r="I469" s="236"/>
      <c r="J469" s="236"/>
      <c r="K469" s="236"/>
      <c r="L469" s="236"/>
      <c r="M469" s="236"/>
      <c r="N469" s="236"/>
      <c r="O469" s="236"/>
      <c r="P469" s="236"/>
      <c r="Q469" s="236"/>
      <c r="R469" s="236"/>
      <c r="S469" s="236"/>
      <c r="T469" s="236"/>
      <c r="U469" s="236"/>
      <c r="V469" s="236"/>
      <c r="W469" s="236"/>
      <c r="X469" s="236"/>
      <c r="Y469" s="236"/>
      <c r="Z469" s="236"/>
      <c r="AA469" s="236"/>
      <c r="AB469" s="236"/>
      <c r="AC469" s="236"/>
      <c r="AD469" s="236"/>
    </row>
    <row r="470" spans="1:30" ht="15.75" customHeight="1" x14ac:dyDescent="0.25">
      <c r="A470" s="236"/>
      <c r="B470" s="236"/>
      <c r="C470" s="236"/>
      <c r="D470" s="236"/>
      <c r="E470" s="236"/>
      <c r="F470" s="236"/>
      <c r="G470" s="237"/>
      <c r="H470" s="236"/>
      <c r="I470" s="236"/>
      <c r="J470" s="236"/>
      <c r="K470" s="236"/>
      <c r="L470" s="236"/>
      <c r="M470" s="236"/>
      <c r="N470" s="236"/>
      <c r="O470" s="236"/>
      <c r="P470" s="236"/>
      <c r="Q470" s="236"/>
      <c r="R470" s="236"/>
      <c r="S470" s="236"/>
      <c r="T470" s="236"/>
      <c r="U470" s="236"/>
      <c r="V470" s="236"/>
      <c r="W470" s="236"/>
      <c r="X470" s="236"/>
      <c r="Y470" s="236"/>
      <c r="Z470" s="236"/>
      <c r="AA470" s="236"/>
      <c r="AB470" s="236"/>
      <c r="AC470" s="236"/>
      <c r="AD470" s="236"/>
    </row>
    <row r="471" spans="1:30" ht="15.75" customHeight="1" x14ac:dyDescent="0.25">
      <c r="A471" s="236"/>
      <c r="B471" s="236"/>
      <c r="C471" s="236"/>
      <c r="D471" s="236"/>
      <c r="E471" s="236"/>
      <c r="F471" s="236"/>
      <c r="G471" s="237"/>
      <c r="H471" s="236"/>
      <c r="I471" s="236"/>
      <c r="J471" s="236"/>
      <c r="K471" s="236"/>
      <c r="L471" s="236"/>
      <c r="M471" s="236"/>
      <c r="N471" s="236"/>
      <c r="O471" s="236"/>
      <c r="P471" s="236"/>
      <c r="Q471" s="236"/>
      <c r="R471" s="236"/>
      <c r="S471" s="236"/>
      <c r="T471" s="236"/>
      <c r="U471" s="236"/>
      <c r="V471" s="236"/>
      <c r="W471" s="236"/>
      <c r="X471" s="236"/>
      <c r="Y471" s="236"/>
      <c r="Z471" s="236"/>
      <c r="AA471" s="236"/>
      <c r="AB471" s="236"/>
      <c r="AC471" s="236"/>
      <c r="AD471" s="236"/>
    </row>
    <row r="472" spans="1:30" ht="15.75" customHeight="1" x14ac:dyDescent="0.25">
      <c r="A472" s="236"/>
      <c r="B472" s="236"/>
      <c r="C472" s="236"/>
      <c r="D472" s="236"/>
      <c r="E472" s="236"/>
      <c r="F472" s="236"/>
      <c r="G472" s="237"/>
      <c r="H472" s="236"/>
      <c r="I472" s="236"/>
      <c r="J472" s="236"/>
      <c r="K472" s="236"/>
      <c r="L472" s="236"/>
      <c r="M472" s="236"/>
      <c r="N472" s="236"/>
      <c r="O472" s="236"/>
      <c r="P472" s="236"/>
      <c r="Q472" s="236"/>
      <c r="R472" s="236"/>
      <c r="S472" s="236"/>
      <c r="T472" s="236"/>
      <c r="U472" s="236"/>
      <c r="V472" s="236"/>
      <c r="W472" s="236"/>
      <c r="X472" s="236"/>
      <c r="Y472" s="236"/>
      <c r="Z472" s="236"/>
      <c r="AA472" s="236"/>
      <c r="AB472" s="236"/>
      <c r="AC472" s="236"/>
      <c r="AD472" s="236"/>
    </row>
    <row r="473" spans="1:30" ht="15.75" customHeight="1" x14ac:dyDescent="0.25">
      <c r="A473" s="236"/>
      <c r="B473" s="236"/>
      <c r="C473" s="236"/>
      <c r="D473" s="236"/>
      <c r="E473" s="236"/>
      <c r="F473" s="236"/>
      <c r="G473" s="237"/>
      <c r="H473" s="236"/>
      <c r="I473" s="236"/>
      <c r="J473" s="236"/>
      <c r="K473" s="236"/>
      <c r="L473" s="236"/>
      <c r="M473" s="236"/>
      <c r="N473" s="236"/>
      <c r="O473" s="236"/>
      <c r="P473" s="236"/>
      <c r="Q473" s="236"/>
      <c r="R473" s="236"/>
      <c r="S473" s="236"/>
      <c r="T473" s="236"/>
      <c r="U473" s="236"/>
      <c r="V473" s="236"/>
      <c r="W473" s="236"/>
      <c r="X473" s="236"/>
      <c r="Y473" s="236"/>
      <c r="Z473" s="236"/>
      <c r="AA473" s="236"/>
      <c r="AB473" s="236"/>
      <c r="AC473" s="236"/>
      <c r="AD473" s="236"/>
    </row>
    <row r="474" spans="1:30" ht="15.75" customHeight="1" x14ac:dyDescent="0.25">
      <c r="A474" s="236"/>
      <c r="B474" s="236"/>
      <c r="C474" s="236"/>
      <c r="D474" s="236"/>
      <c r="E474" s="236"/>
      <c r="F474" s="236"/>
      <c r="G474" s="237"/>
      <c r="H474" s="236"/>
      <c r="I474" s="236"/>
      <c r="J474" s="236"/>
      <c r="K474" s="236"/>
      <c r="L474" s="236"/>
      <c r="M474" s="236"/>
      <c r="N474" s="236"/>
      <c r="O474" s="236"/>
      <c r="P474" s="236"/>
      <c r="Q474" s="236"/>
      <c r="R474" s="236"/>
      <c r="S474" s="236"/>
      <c r="T474" s="236"/>
      <c r="U474" s="236"/>
      <c r="V474" s="236"/>
      <c r="W474" s="236"/>
      <c r="X474" s="236"/>
      <c r="Y474" s="236"/>
      <c r="Z474" s="236"/>
      <c r="AA474" s="236"/>
      <c r="AB474" s="236"/>
      <c r="AC474" s="236"/>
      <c r="AD474" s="236"/>
    </row>
    <row r="475" spans="1:30" ht="15.75" customHeight="1" x14ac:dyDescent="0.25">
      <c r="A475" s="236"/>
      <c r="B475" s="236"/>
      <c r="C475" s="236"/>
      <c r="D475" s="236"/>
      <c r="E475" s="236"/>
      <c r="F475" s="236"/>
      <c r="G475" s="237"/>
      <c r="H475" s="236"/>
      <c r="I475" s="236"/>
      <c r="J475" s="236"/>
      <c r="K475" s="236"/>
      <c r="L475" s="236"/>
      <c r="M475" s="236"/>
      <c r="N475" s="236"/>
      <c r="O475" s="236"/>
      <c r="P475" s="236"/>
      <c r="Q475" s="236"/>
      <c r="R475" s="236"/>
      <c r="S475" s="236"/>
      <c r="T475" s="236"/>
      <c r="U475" s="236"/>
      <c r="V475" s="236"/>
      <c r="W475" s="236"/>
      <c r="X475" s="236"/>
      <c r="Y475" s="236"/>
      <c r="Z475" s="236"/>
      <c r="AA475" s="236"/>
      <c r="AB475" s="236"/>
      <c r="AC475" s="236"/>
      <c r="AD475" s="236"/>
    </row>
    <row r="476" spans="1:30" ht="15.75" customHeight="1" x14ac:dyDescent="0.25">
      <c r="A476" s="236"/>
      <c r="B476" s="236"/>
      <c r="C476" s="236"/>
      <c r="D476" s="236"/>
      <c r="E476" s="236"/>
      <c r="F476" s="236"/>
      <c r="G476" s="237"/>
      <c r="H476" s="236"/>
      <c r="I476" s="236"/>
      <c r="J476" s="236"/>
      <c r="K476" s="236"/>
      <c r="L476" s="236"/>
      <c r="M476" s="236"/>
      <c r="N476" s="236"/>
      <c r="O476" s="236"/>
      <c r="P476" s="236"/>
      <c r="Q476" s="236"/>
      <c r="R476" s="236"/>
      <c r="S476" s="236"/>
      <c r="T476" s="236"/>
      <c r="U476" s="236"/>
      <c r="V476" s="236"/>
      <c r="W476" s="236"/>
      <c r="X476" s="236"/>
      <c r="Y476" s="236"/>
      <c r="Z476" s="236"/>
      <c r="AA476" s="236"/>
      <c r="AB476" s="236"/>
      <c r="AC476" s="236"/>
      <c r="AD476" s="236"/>
    </row>
    <row r="477" spans="1:30" ht="15.75" customHeight="1" x14ac:dyDescent="0.25">
      <c r="A477" s="236"/>
      <c r="B477" s="236"/>
      <c r="C477" s="236"/>
      <c r="D477" s="236"/>
      <c r="E477" s="236"/>
      <c r="F477" s="236"/>
      <c r="G477" s="237"/>
      <c r="H477" s="236"/>
      <c r="I477" s="236"/>
      <c r="J477" s="236"/>
      <c r="K477" s="236"/>
      <c r="L477" s="236"/>
      <c r="M477" s="236"/>
      <c r="N477" s="236"/>
      <c r="O477" s="236"/>
      <c r="P477" s="236"/>
      <c r="Q477" s="236"/>
      <c r="R477" s="236"/>
      <c r="S477" s="236"/>
      <c r="T477" s="236"/>
      <c r="U477" s="236"/>
      <c r="V477" s="236"/>
      <c r="W477" s="236"/>
      <c r="X477" s="236"/>
      <c r="Y477" s="236"/>
      <c r="Z477" s="236"/>
      <c r="AA477" s="236"/>
      <c r="AB477" s="236"/>
      <c r="AC477" s="236"/>
      <c r="AD477" s="236"/>
    </row>
    <row r="478" spans="1:30" ht="15.75" customHeight="1" x14ac:dyDescent="0.25">
      <c r="A478" s="236"/>
      <c r="B478" s="236"/>
      <c r="C478" s="236"/>
      <c r="D478" s="236"/>
      <c r="E478" s="236"/>
      <c r="F478" s="236"/>
      <c r="G478" s="237"/>
      <c r="H478" s="236"/>
      <c r="I478" s="236"/>
      <c r="J478" s="236"/>
      <c r="K478" s="236"/>
      <c r="L478" s="236"/>
      <c r="M478" s="236"/>
      <c r="N478" s="236"/>
      <c r="O478" s="236"/>
      <c r="P478" s="236"/>
      <c r="Q478" s="236"/>
      <c r="R478" s="236"/>
      <c r="S478" s="236"/>
      <c r="T478" s="236"/>
      <c r="U478" s="236"/>
      <c r="V478" s="236"/>
      <c r="W478" s="236"/>
      <c r="X478" s="236"/>
      <c r="Y478" s="236"/>
      <c r="Z478" s="236"/>
      <c r="AA478" s="236"/>
      <c r="AB478" s="236"/>
      <c r="AC478" s="236"/>
      <c r="AD478" s="236"/>
    </row>
    <row r="479" spans="1:30" ht="15.75" customHeight="1" x14ac:dyDescent="0.25">
      <c r="A479" s="236"/>
      <c r="B479" s="236"/>
      <c r="C479" s="236"/>
      <c r="D479" s="236"/>
      <c r="E479" s="236"/>
      <c r="F479" s="236"/>
      <c r="G479" s="237"/>
      <c r="H479" s="236"/>
      <c r="I479" s="236"/>
      <c r="J479" s="236"/>
      <c r="K479" s="236"/>
      <c r="L479" s="236"/>
      <c r="M479" s="236"/>
      <c r="N479" s="236"/>
      <c r="O479" s="236"/>
      <c r="P479" s="236"/>
      <c r="Q479" s="236"/>
      <c r="R479" s="236"/>
      <c r="S479" s="236"/>
      <c r="T479" s="236"/>
      <c r="U479" s="236"/>
      <c r="V479" s="236"/>
      <c r="W479" s="236"/>
      <c r="X479" s="236"/>
      <c r="Y479" s="236"/>
      <c r="Z479" s="236"/>
      <c r="AA479" s="236"/>
      <c r="AB479" s="236"/>
      <c r="AC479" s="236"/>
      <c r="AD479" s="236"/>
    </row>
    <row r="480" spans="1:30" ht="15.75" customHeight="1" x14ac:dyDescent="0.25">
      <c r="A480" s="236"/>
      <c r="B480" s="236"/>
      <c r="C480" s="236"/>
      <c r="D480" s="236"/>
      <c r="E480" s="236"/>
      <c r="F480" s="236"/>
      <c r="G480" s="237"/>
      <c r="H480" s="236"/>
      <c r="I480" s="236"/>
      <c r="J480" s="236"/>
      <c r="K480" s="236"/>
      <c r="L480" s="236"/>
      <c r="M480" s="236"/>
      <c r="N480" s="236"/>
      <c r="O480" s="236"/>
      <c r="P480" s="236"/>
      <c r="Q480" s="236"/>
      <c r="R480" s="236"/>
      <c r="S480" s="236"/>
      <c r="T480" s="236"/>
      <c r="U480" s="236"/>
      <c r="V480" s="236"/>
      <c r="W480" s="236"/>
      <c r="X480" s="236"/>
      <c r="Y480" s="236"/>
      <c r="Z480" s="236"/>
      <c r="AA480" s="236"/>
      <c r="AB480" s="236"/>
      <c r="AC480" s="236"/>
      <c r="AD480" s="236"/>
    </row>
    <row r="481" spans="1:30" ht="15.75" customHeight="1" x14ac:dyDescent="0.25">
      <c r="A481" s="236"/>
      <c r="B481" s="236"/>
      <c r="C481" s="236"/>
      <c r="D481" s="236"/>
      <c r="E481" s="236"/>
      <c r="F481" s="236"/>
      <c r="G481" s="237"/>
      <c r="H481" s="236"/>
      <c r="I481" s="236"/>
      <c r="J481" s="236"/>
      <c r="K481" s="236"/>
      <c r="L481" s="236"/>
      <c r="M481" s="236"/>
      <c r="N481" s="236"/>
      <c r="O481" s="236"/>
      <c r="P481" s="236"/>
      <c r="Q481" s="236"/>
      <c r="R481" s="236"/>
      <c r="S481" s="236"/>
      <c r="T481" s="236"/>
      <c r="U481" s="236"/>
      <c r="V481" s="236"/>
      <c r="W481" s="236"/>
      <c r="X481" s="236"/>
      <c r="Y481" s="236"/>
      <c r="Z481" s="236"/>
      <c r="AA481" s="236"/>
      <c r="AB481" s="236"/>
      <c r="AC481" s="236"/>
      <c r="AD481" s="236"/>
    </row>
    <row r="482" spans="1:30" ht="15.75" customHeight="1" x14ac:dyDescent="0.25">
      <c r="A482" s="236"/>
      <c r="B482" s="236"/>
      <c r="C482" s="236"/>
      <c r="D482" s="236"/>
      <c r="E482" s="236"/>
      <c r="F482" s="236"/>
      <c r="G482" s="237"/>
      <c r="H482" s="236"/>
      <c r="I482" s="236"/>
      <c r="J482" s="236"/>
      <c r="K482" s="236"/>
      <c r="L482" s="236"/>
      <c r="M482" s="236"/>
      <c r="N482" s="236"/>
      <c r="O482" s="236"/>
      <c r="P482" s="236"/>
      <c r="Q482" s="236"/>
      <c r="R482" s="236"/>
      <c r="S482" s="236"/>
      <c r="T482" s="236"/>
      <c r="U482" s="236"/>
      <c r="V482" s="236"/>
      <c r="W482" s="236"/>
      <c r="X482" s="236"/>
      <c r="Y482" s="236"/>
      <c r="Z482" s="236"/>
      <c r="AA482" s="236"/>
      <c r="AB482" s="236"/>
      <c r="AC482" s="236"/>
      <c r="AD482" s="236"/>
    </row>
    <row r="483" spans="1:30" ht="15.75" customHeight="1" x14ac:dyDescent="0.25">
      <c r="A483" s="236"/>
      <c r="B483" s="236"/>
      <c r="C483" s="236"/>
      <c r="D483" s="236"/>
      <c r="E483" s="236"/>
      <c r="F483" s="236"/>
      <c r="G483" s="237"/>
      <c r="H483" s="236"/>
      <c r="I483" s="236"/>
      <c r="J483" s="236"/>
      <c r="K483" s="236"/>
      <c r="L483" s="236"/>
      <c r="M483" s="236"/>
      <c r="N483" s="236"/>
      <c r="O483" s="236"/>
      <c r="P483" s="236"/>
      <c r="Q483" s="236"/>
      <c r="R483" s="236"/>
      <c r="S483" s="236"/>
      <c r="T483" s="236"/>
      <c r="U483" s="236"/>
      <c r="V483" s="236"/>
      <c r="W483" s="236"/>
      <c r="X483" s="236"/>
      <c r="Y483" s="236"/>
      <c r="Z483" s="236"/>
      <c r="AA483" s="236"/>
      <c r="AB483" s="236"/>
      <c r="AC483" s="236"/>
      <c r="AD483" s="236"/>
    </row>
    <row r="484" spans="1:30" ht="15.75" customHeight="1" x14ac:dyDescent="0.25">
      <c r="A484" s="236"/>
      <c r="B484" s="236"/>
      <c r="C484" s="236"/>
      <c r="D484" s="236"/>
      <c r="E484" s="236"/>
      <c r="F484" s="236"/>
      <c r="G484" s="237"/>
      <c r="H484" s="236"/>
      <c r="I484" s="236"/>
      <c r="J484" s="236"/>
      <c r="K484" s="236"/>
      <c r="L484" s="236"/>
      <c r="M484" s="236"/>
      <c r="N484" s="236"/>
      <c r="O484" s="236"/>
      <c r="P484" s="236"/>
      <c r="Q484" s="236"/>
      <c r="R484" s="236"/>
      <c r="S484" s="236"/>
      <c r="T484" s="236"/>
      <c r="U484" s="236"/>
      <c r="V484" s="236"/>
      <c r="W484" s="236"/>
      <c r="X484" s="236"/>
      <c r="Y484" s="236"/>
      <c r="Z484" s="236"/>
      <c r="AA484" s="236"/>
      <c r="AB484" s="236"/>
      <c r="AC484" s="236"/>
      <c r="AD484" s="236"/>
    </row>
    <row r="485" spans="1:30" ht="15.75" customHeight="1" x14ac:dyDescent="0.25">
      <c r="A485" s="236"/>
      <c r="B485" s="236"/>
      <c r="C485" s="236"/>
      <c r="D485" s="236"/>
      <c r="E485" s="236"/>
      <c r="F485" s="236"/>
      <c r="G485" s="237"/>
      <c r="H485" s="236"/>
      <c r="I485" s="236"/>
      <c r="J485" s="236"/>
      <c r="K485" s="236"/>
      <c r="L485" s="236"/>
      <c r="M485" s="236"/>
      <c r="N485" s="236"/>
      <c r="O485" s="236"/>
      <c r="P485" s="236"/>
      <c r="Q485" s="236"/>
      <c r="R485" s="236"/>
      <c r="S485" s="236"/>
      <c r="T485" s="236"/>
      <c r="U485" s="236"/>
      <c r="V485" s="236"/>
      <c r="W485" s="236"/>
      <c r="X485" s="236"/>
      <c r="Y485" s="236"/>
      <c r="Z485" s="236"/>
      <c r="AA485" s="236"/>
      <c r="AB485" s="236"/>
      <c r="AC485" s="236"/>
      <c r="AD485" s="236"/>
    </row>
    <row r="486" spans="1:30" ht="15.75" customHeight="1" x14ac:dyDescent="0.25">
      <c r="A486" s="236"/>
      <c r="B486" s="236"/>
      <c r="C486" s="236"/>
      <c r="D486" s="236"/>
      <c r="E486" s="236"/>
      <c r="F486" s="236"/>
      <c r="G486" s="237"/>
      <c r="H486" s="236"/>
      <c r="I486" s="236"/>
      <c r="J486" s="236"/>
      <c r="K486" s="236"/>
      <c r="L486" s="236"/>
      <c r="M486" s="236"/>
      <c r="N486" s="236"/>
      <c r="O486" s="236"/>
      <c r="P486" s="236"/>
      <c r="Q486" s="236"/>
      <c r="R486" s="236"/>
      <c r="S486" s="236"/>
      <c r="T486" s="236"/>
      <c r="U486" s="236"/>
      <c r="V486" s="236"/>
      <c r="W486" s="236"/>
      <c r="X486" s="236"/>
      <c r="Y486" s="236"/>
      <c r="Z486" s="236"/>
      <c r="AA486" s="236"/>
      <c r="AB486" s="236"/>
      <c r="AC486" s="236"/>
      <c r="AD486" s="236"/>
    </row>
    <row r="487" spans="1:30" ht="15.75" customHeight="1" x14ac:dyDescent="0.25">
      <c r="A487" s="236"/>
      <c r="B487" s="236"/>
      <c r="C487" s="236"/>
      <c r="D487" s="236"/>
      <c r="E487" s="236"/>
      <c r="F487" s="236"/>
      <c r="G487" s="237"/>
      <c r="H487" s="236"/>
      <c r="I487" s="236"/>
      <c r="J487" s="236"/>
      <c r="K487" s="236"/>
      <c r="L487" s="236"/>
      <c r="M487" s="236"/>
      <c r="N487" s="236"/>
      <c r="O487" s="236"/>
      <c r="P487" s="236"/>
      <c r="Q487" s="236"/>
      <c r="R487" s="236"/>
      <c r="S487" s="236"/>
      <c r="T487" s="236"/>
      <c r="U487" s="236"/>
      <c r="V487" s="236"/>
      <c r="W487" s="236"/>
      <c r="X487" s="236"/>
      <c r="Y487" s="236"/>
      <c r="Z487" s="236"/>
      <c r="AA487" s="236"/>
      <c r="AB487" s="236"/>
      <c r="AC487" s="236"/>
      <c r="AD487" s="236"/>
    </row>
    <row r="488" spans="1:30" ht="15.75" customHeight="1" x14ac:dyDescent="0.25">
      <c r="A488" s="236"/>
      <c r="B488" s="236"/>
      <c r="C488" s="236"/>
      <c r="D488" s="236"/>
      <c r="E488" s="236"/>
      <c r="F488" s="236"/>
      <c r="G488" s="237"/>
      <c r="H488" s="236"/>
      <c r="I488" s="236"/>
      <c r="J488" s="236"/>
      <c r="K488" s="236"/>
      <c r="L488" s="236"/>
      <c r="M488" s="236"/>
      <c r="N488" s="236"/>
      <c r="O488" s="236"/>
      <c r="P488" s="236"/>
      <c r="Q488" s="236"/>
      <c r="R488" s="236"/>
      <c r="S488" s="236"/>
      <c r="T488" s="236"/>
      <c r="U488" s="236"/>
      <c r="V488" s="236"/>
      <c r="W488" s="236"/>
      <c r="X488" s="236"/>
      <c r="Y488" s="236"/>
      <c r="Z488" s="236"/>
      <c r="AA488" s="236"/>
      <c r="AB488" s="236"/>
      <c r="AC488" s="236"/>
      <c r="AD488" s="236"/>
    </row>
    <row r="489" spans="1:30" ht="15.75" customHeight="1" x14ac:dyDescent="0.25">
      <c r="A489" s="236"/>
      <c r="B489" s="236"/>
      <c r="C489" s="236"/>
      <c r="D489" s="236"/>
      <c r="E489" s="236"/>
      <c r="F489" s="236"/>
      <c r="G489" s="237"/>
      <c r="H489" s="236"/>
      <c r="I489" s="236"/>
      <c r="J489" s="236"/>
      <c r="K489" s="236"/>
      <c r="L489" s="236"/>
      <c r="M489" s="236"/>
      <c r="N489" s="236"/>
      <c r="O489" s="236"/>
      <c r="P489" s="236"/>
      <c r="Q489" s="236"/>
      <c r="R489" s="236"/>
      <c r="S489" s="236"/>
      <c r="T489" s="236"/>
      <c r="U489" s="236"/>
      <c r="V489" s="236"/>
      <c r="W489" s="236"/>
      <c r="X489" s="236"/>
      <c r="Y489" s="236"/>
      <c r="Z489" s="236"/>
      <c r="AA489" s="236"/>
      <c r="AB489" s="236"/>
      <c r="AC489" s="236"/>
      <c r="AD489" s="236"/>
    </row>
    <row r="490" spans="1:30" ht="15.75" customHeight="1" x14ac:dyDescent="0.25">
      <c r="A490" s="236"/>
      <c r="B490" s="236"/>
      <c r="C490" s="236"/>
      <c r="D490" s="236"/>
      <c r="E490" s="236"/>
      <c r="F490" s="236"/>
      <c r="G490" s="237"/>
      <c r="H490" s="236"/>
      <c r="I490" s="236"/>
      <c r="J490" s="236"/>
      <c r="K490" s="236"/>
      <c r="L490" s="236"/>
      <c r="M490" s="236"/>
      <c r="N490" s="236"/>
      <c r="O490" s="236"/>
      <c r="P490" s="236"/>
      <c r="Q490" s="236"/>
      <c r="R490" s="236"/>
      <c r="S490" s="236"/>
      <c r="T490" s="236"/>
      <c r="U490" s="236"/>
      <c r="V490" s="236"/>
      <c r="W490" s="236"/>
      <c r="X490" s="236"/>
      <c r="Y490" s="236"/>
      <c r="Z490" s="236"/>
      <c r="AA490" s="236"/>
      <c r="AB490" s="236"/>
      <c r="AC490" s="236"/>
      <c r="AD490" s="236"/>
    </row>
    <row r="491" spans="1:30" ht="15.75" customHeight="1" x14ac:dyDescent="0.25">
      <c r="A491" s="236"/>
      <c r="B491" s="236"/>
      <c r="C491" s="236"/>
      <c r="D491" s="236"/>
      <c r="E491" s="236"/>
      <c r="F491" s="236"/>
      <c r="G491" s="237"/>
      <c r="H491" s="236"/>
      <c r="I491" s="236"/>
      <c r="J491" s="236"/>
      <c r="K491" s="236"/>
      <c r="L491" s="236"/>
      <c r="M491" s="236"/>
      <c r="N491" s="236"/>
      <c r="O491" s="236"/>
      <c r="P491" s="236"/>
      <c r="Q491" s="236"/>
      <c r="R491" s="236"/>
      <c r="S491" s="236"/>
      <c r="T491" s="236"/>
      <c r="U491" s="236"/>
      <c r="V491" s="236"/>
      <c r="W491" s="236"/>
      <c r="X491" s="236"/>
      <c r="Y491" s="236"/>
      <c r="Z491" s="236"/>
      <c r="AA491" s="236"/>
      <c r="AB491" s="236"/>
      <c r="AC491" s="236"/>
      <c r="AD491" s="236"/>
    </row>
    <row r="492" spans="1:30" ht="15.75" customHeight="1" x14ac:dyDescent="0.25">
      <c r="A492" s="236"/>
      <c r="B492" s="236"/>
      <c r="C492" s="236"/>
      <c r="D492" s="236"/>
      <c r="E492" s="236"/>
      <c r="F492" s="236"/>
      <c r="G492" s="237"/>
      <c r="H492" s="236"/>
      <c r="I492" s="236"/>
      <c r="J492" s="236"/>
      <c r="K492" s="236"/>
      <c r="L492" s="236"/>
      <c r="M492" s="236"/>
      <c r="N492" s="236"/>
      <c r="O492" s="236"/>
      <c r="P492" s="236"/>
      <c r="Q492" s="236"/>
      <c r="R492" s="236"/>
      <c r="S492" s="236"/>
      <c r="T492" s="236"/>
      <c r="U492" s="236"/>
      <c r="V492" s="236"/>
      <c r="W492" s="236"/>
      <c r="X492" s="236"/>
      <c r="Y492" s="236"/>
      <c r="Z492" s="236"/>
      <c r="AA492" s="236"/>
      <c r="AB492" s="236"/>
      <c r="AC492" s="236"/>
      <c r="AD492" s="236"/>
    </row>
    <row r="493" spans="1:30" ht="15.75" customHeight="1" x14ac:dyDescent="0.25">
      <c r="A493" s="236"/>
      <c r="B493" s="236"/>
      <c r="C493" s="236"/>
      <c r="D493" s="236"/>
      <c r="E493" s="236"/>
      <c r="F493" s="236"/>
      <c r="G493" s="237"/>
      <c r="H493" s="236"/>
      <c r="I493" s="236"/>
      <c r="J493" s="236"/>
      <c r="K493" s="236"/>
      <c r="L493" s="236"/>
      <c r="M493" s="236"/>
      <c r="N493" s="236"/>
      <c r="O493" s="236"/>
      <c r="P493" s="236"/>
      <c r="Q493" s="236"/>
      <c r="R493" s="236"/>
      <c r="S493" s="236"/>
      <c r="T493" s="236"/>
      <c r="U493" s="236"/>
      <c r="V493" s="236"/>
      <c r="W493" s="236"/>
      <c r="X493" s="236"/>
      <c r="Y493" s="236"/>
      <c r="Z493" s="236"/>
      <c r="AA493" s="236"/>
      <c r="AB493" s="236"/>
      <c r="AC493" s="236"/>
      <c r="AD493" s="236"/>
    </row>
    <row r="494" spans="1:30" ht="15.75" customHeight="1" x14ac:dyDescent="0.25">
      <c r="A494" s="236"/>
      <c r="B494" s="236"/>
      <c r="C494" s="236"/>
      <c r="D494" s="236"/>
      <c r="E494" s="236"/>
      <c r="F494" s="236"/>
      <c r="G494" s="237"/>
      <c r="H494" s="236"/>
      <c r="I494" s="236"/>
      <c r="J494" s="236"/>
      <c r="K494" s="236"/>
      <c r="L494" s="236"/>
      <c r="M494" s="236"/>
      <c r="N494" s="236"/>
      <c r="O494" s="236"/>
      <c r="P494" s="236"/>
      <c r="Q494" s="236"/>
      <c r="R494" s="236"/>
      <c r="S494" s="236"/>
      <c r="T494" s="236"/>
      <c r="U494" s="236"/>
      <c r="V494" s="236"/>
      <c r="W494" s="236"/>
      <c r="X494" s="236"/>
      <c r="Y494" s="236"/>
      <c r="Z494" s="236"/>
      <c r="AA494" s="236"/>
      <c r="AB494" s="236"/>
      <c r="AC494" s="236"/>
      <c r="AD494" s="236"/>
    </row>
    <row r="495" spans="1:30" ht="15.75" customHeight="1" x14ac:dyDescent="0.25">
      <c r="A495" s="236"/>
      <c r="B495" s="236"/>
      <c r="C495" s="236"/>
      <c r="D495" s="236"/>
      <c r="E495" s="236"/>
      <c r="F495" s="236"/>
      <c r="G495" s="237"/>
      <c r="H495" s="236"/>
      <c r="I495" s="236"/>
      <c r="J495" s="236"/>
      <c r="K495" s="236"/>
      <c r="L495" s="236"/>
      <c r="M495" s="236"/>
      <c r="N495" s="236"/>
      <c r="O495" s="236"/>
      <c r="P495" s="236"/>
      <c r="Q495" s="236"/>
      <c r="R495" s="236"/>
      <c r="S495" s="236"/>
      <c r="T495" s="236"/>
      <c r="U495" s="236"/>
      <c r="V495" s="236"/>
      <c r="W495" s="236"/>
      <c r="X495" s="236"/>
      <c r="Y495" s="236"/>
      <c r="Z495" s="236"/>
      <c r="AA495" s="236"/>
      <c r="AB495" s="236"/>
      <c r="AC495" s="236"/>
      <c r="AD495" s="236"/>
    </row>
    <row r="496" spans="1:30" ht="15.75" customHeight="1" x14ac:dyDescent="0.25">
      <c r="A496" s="236"/>
      <c r="B496" s="236"/>
      <c r="C496" s="236"/>
      <c r="D496" s="236"/>
      <c r="E496" s="236"/>
      <c r="F496" s="236"/>
      <c r="G496" s="237"/>
      <c r="H496" s="236"/>
      <c r="I496" s="236"/>
      <c r="J496" s="236"/>
      <c r="K496" s="236"/>
      <c r="L496" s="236"/>
      <c r="M496" s="236"/>
      <c r="N496" s="236"/>
      <c r="O496" s="236"/>
      <c r="P496" s="236"/>
      <c r="Q496" s="236"/>
      <c r="R496" s="236"/>
      <c r="S496" s="236"/>
      <c r="T496" s="236"/>
      <c r="U496" s="236"/>
      <c r="V496" s="236"/>
      <c r="W496" s="236"/>
      <c r="X496" s="236"/>
      <c r="Y496" s="236"/>
      <c r="Z496" s="236"/>
      <c r="AA496" s="236"/>
      <c r="AB496" s="236"/>
      <c r="AC496" s="236"/>
      <c r="AD496" s="236"/>
    </row>
    <row r="497" spans="1:30" ht="15.75" customHeight="1" x14ac:dyDescent="0.25">
      <c r="A497" s="236"/>
      <c r="B497" s="236"/>
      <c r="C497" s="236"/>
      <c r="D497" s="236"/>
      <c r="E497" s="236"/>
      <c r="F497" s="236"/>
      <c r="G497" s="237"/>
      <c r="H497" s="236"/>
      <c r="I497" s="236"/>
      <c r="J497" s="236"/>
      <c r="K497" s="236"/>
      <c r="L497" s="236"/>
      <c r="M497" s="236"/>
      <c r="N497" s="236"/>
      <c r="O497" s="236"/>
      <c r="P497" s="236"/>
      <c r="Q497" s="236"/>
      <c r="R497" s="236"/>
      <c r="S497" s="236"/>
      <c r="T497" s="236"/>
      <c r="U497" s="236"/>
      <c r="V497" s="236"/>
      <c r="W497" s="236"/>
      <c r="X497" s="236"/>
      <c r="Y497" s="236"/>
      <c r="Z497" s="236"/>
      <c r="AA497" s="236"/>
      <c r="AB497" s="236"/>
      <c r="AC497" s="236"/>
      <c r="AD497" s="236"/>
    </row>
    <row r="498" spans="1:30" ht="15.75" customHeight="1" x14ac:dyDescent="0.25">
      <c r="A498" s="236"/>
      <c r="B498" s="236"/>
      <c r="C498" s="236"/>
      <c r="D498" s="236"/>
      <c r="E498" s="236"/>
      <c r="F498" s="236"/>
      <c r="G498" s="237"/>
      <c r="H498" s="236"/>
      <c r="I498" s="236"/>
      <c r="J498" s="236"/>
      <c r="K498" s="236"/>
      <c r="L498" s="236"/>
      <c r="M498" s="236"/>
      <c r="N498" s="236"/>
      <c r="O498" s="236"/>
      <c r="P498" s="236"/>
      <c r="Q498" s="236"/>
      <c r="R498" s="236"/>
      <c r="S498" s="236"/>
      <c r="T498" s="236"/>
      <c r="U498" s="236"/>
      <c r="V498" s="236"/>
      <c r="W498" s="236"/>
      <c r="X498" s="236"/>
      <c r="Y498" s="236"/>
      <c r="Z498" s="236"/>
      <c r="AA498" s="236"/>
      <c r="AB498" s="236"/>
      <c r="AC498" s="236"/>
      <c r="AD498" s="236"/>
    </row>
    <row r="499" spans="1:30" ht="15.75" customHeight="1" x14ac:dyDescent="0.25">
      <c r="A499" s="236"/>
      <c r="B499" s="236"/>
      <c r="C499" s="236"/>
      <c r="D499" s="236"/>
      <c r="E499" s="236"/>
      <c r="F499" s="236"/>
      <c r="G499" s="237"/>
      <c r="H499" s="236"/>
      <c r="I499" s="236"/>
      <c r="J499" s="236"/>
      <c r="K499" s="236"/>
      <c r="L499" s="236"/>
      <c r="M499" s="236"/>
      <c r="N499" s="236"/>
      <c r="O499" s="236"/>
      <c r="P499" s="236"/>
      <c r="Q499" s="236"/>
      <c r="R499" s="236"/>
      <c r="S499" s="236"/>
      <c r="T499" s="236"/>
      <c r="U499" s="236"/>
      <c r="V499" s="236"/>
      <c r="W499" s="236"/>
      <c r="X499" s="236"/>
      <c r="Y499" s="236"/>
      <c r="Z499" s="236"/>
      <c r="AA499" s="236"/>
      <c r="AB499" s="236"/>
      <c r="AC499" s="236"/>
      <c r="AD499" s="236"/>
    </row>
    <row r="500" spans="1:30" ht="15.75" customHeight="1" x14ac:dyDescent="0.25">
      <c r="A500" s="236"/>
      <c r="B500" s="236"/>
      <c r="C500" s="236"/>
      <c r="D500" s="236"/>
      <c r="E500" s="236"/>
      <c r="F500" s="236"/>
      <c r="G500" s="237"/>
      <c r="H500" s="236"/>
      <c r="I500" s="236"/>
      <c r="J500" s="236"/>
      <c r="K500" s="236"/>
      <c r="L500" s="236"/>
      <c r="M500" s="236"/>
      <c r="N500" s="236"/>
      <c r="O500" s="236"/>
      <c r="P500" s="236"/>
      <c r="Q500" s="236"/>
      <c r="R500" s="236"/>
      <c r="S500" s="236"/>
      <c r="T500" s="236"/>
      <c r="U500" s="236"/>
      <c r="V500" s="236"/>
      <c r="W500" s="236"/>
      <c r="X500" s="236"/>
      <c r="Y500" s="236"/>
      <c r="Z500" s="236"/>
      <c r="AA500" s="236"/>
      <c r="AB500" s="236"/>
      <c r="AC500" s="236"/>
      <c r="AD500" s="236"/>
    </row>
    <row r="501" spans="1:30" ht="15.75" customHeight="1" x14ac:dyDescent="0.25">
      <c r="A501" s="236"/>
      <c r="B501" s="236"/>
      <c r="C501" s="236"/>
      <c r="D501" s="236"/>
      <c r="E501" s="236"/>
      <c r="F501" s="236"/>
      <c r="G501" s="237"/>
      <c r="H501" s="236"/>
      <c r="I501" s="236"/>
      <c r="J501" s="236"/>
      <c r="K501" s="236"/>
      <c r="L501" s="236"/>
      <c r="M501" s="236"/>
      <c r="N501" s="236"/>
      <c r="O501" s="236"/>
      <c r="P501" s="236"/>
      <c r="Q501" s="236"/>
      <c r="R501" s="236"/>
      <c r="S501" s="236"/>
      <c r="T501" s="236"/>
      <c r="U501" s="236"/>
      <c r="V501" s="236"/>
      <c r="W501" s="236"/>
      <c r="X501" s="236"/>
      <c r="Y501" s="236"/>
      <c r="Z501" s="236"/>
      <c r="AA501" s="236"/>
      <c r="AB501" s="236"/>
      <c r="AC501" s="236"/>
      <c r="AD501" s="236"/>
    </row>
    <row r="502" spans="1:30" ht="15.75" customHeight="1" x14ac:dyDescent="0.25">
      <c r="A502" s="236"/>
      <c r="B502" s="236"/>
      <c r="C502" s="236"/>
      <c r="D502" s="236"/>
      <c r="E502" s="236"/>
      <c r="F502" s="236"/>
      <c r="G502" s="237"/>
      <c r="H502" s="236"/>
      <c r="I502" s="236"/>
      <c r="J502" s="236"/>
      <c r="K502" s="236"/>
      <c r="L502" s="236"/>
      <c r="M502" s="236"/>
      <c r="N502" s="236"/>
      <c r="O502" s="236"/>
      <c r="P502" s="236"/>
      <c r="Q502" s="236"/>
      <c r="R502" s="236"/>
      <c r="S502" s="236"/>
      <c r="T502" s="236"/>
      <c r="U502" s="236"/>
      <c r="V502" s="236"/>
      <c r="W502" s="236"/>
      <c r="X502" s="236"/>
      <c r="Y502" s="236"/>
      <c r="Z502" s="236"/>
      <c r="AA502" s="236"/>
      <c r="AB502" s="236"/>
      <c r="AC502" s="236"/>
      <c r="AD502" s="236"/>
    </row>
    <row r="503" spans="1:30" ht="15.75" customHeight="1" x14ac:dyDescent="0.25">
      <c r="A503" s="236"/>
      <c r="B503" s="236"/>
      <c r="C503" s="236"/>
      <c r="D503" s="236"/>
      <c r="E503" s="236"/>
      <c r="F503" s="236"/>
      <c r="G503" s="237"/>
      <c r="H503" s="236"/>
      <c r="I503" s="236"/>
      <c r="J503" s="236"/>
      <c r="K503" s="236"/>
      <c r="L503" s="236"/>
      <c r="M503" s="236"/>
      <c r="N503" s="236"/>
      <c r="O503" s="236"/>
      <c r="P503" s="236"/>
      <c r="Q503" s="236"/>
      <c r="R503" s="236"/>
      <c r="S503" s="236"/>
      <c r="T503" s="236"/>
      <c r="U503" s="236"/>
      <c r="V503" s="236"/>
      <c r="W503" s="236"/>
      <c r="X503" s="236"/>
      <c r="Y503" s="236"/>
      <c r="Z503" s="236"/>
      <c r="AA503" s="236"/>
      <c r="AB503" s="236"/>
      <c r="AC503" s="236"/>
      <c r="AD503" s="236"/>
    </row>
    <row r="504" spans="1:30" ht="15.75" customHeight="1" x14ac:dyDescent="0.25">
      <c r="A504" s="236"/>
      <c r="B504" s="236"/>
      <c r="C504" s="236"/>
      <c r="D504" s="236"/>
      <c r="E504" s="236"/>
      <c r="F504" s="236"/>
      <c r="G504" s="237"/>
      <c r="H504" s="236"/>
      <c r="I504" s="236"/>
      <c r="J504" s="236"/>
      <c r="K504" s="236"/>
      <c r="L504" s="236"/>
      <c r="M504" s="236"/>
      <c r="N504" s="236"/>
      <c r="O504" s="236"/>
      <c r="P504" s="236"/>
      <c r="Q504" s="236"/>
      <c r="R504" s="236"/>
      <c r="S504" s="236"/>
      <c r="T504" s="236"/>
      <c r="U504" s="236"/>
      <c r="V504" s="236"/>
      <c r="W504" s="236"/>
      <c r="X504" s="236"/>
      <c r="Y504" s="236"/>
      <c r="Z504" s="236"/>
      <c r="AA504" s="236"/>
      <c r="AB504" s="236"/>
      <c r="AC504" s="236"/>
      <c r="AD504" s="236"/>
    </row>
    <row r="505" spans="1:30" ht="15.75" customHeight="1" x14ac:dyDescent="0.25">
      <c r="A505" s="236"/>
      <c r="B505" s="236"/>
      <c r="C505" s="236"/>
      <c r="D505" s="236"/>
      <c r="E505" s="236"/>
      <c r="F505" s="236"/>
      <c r="G505" s="237"/>
      <c r="H505" s="236"/>
      <c r="I505" s="236"/>
      <c r="J505" s="236"/>
      <c r="K505" s="236"/>
      <c r="L505" s="236"/>
      <c r="M505" s="236"/>
      <c r="N505" s="236"/>
      <c r="O505" s="236"/>
      <c r="P505" s="236"/>
      <c r="Q505" s="236"/>
      <c r="R505" s="236"/>
      <c r="S505" s="236"/>
      <c r="T505" s="236"/>
      <c r="U505" s="236"/>
      <c r="V505" s="236"/>
      <c r="W505" s="236"/>
      <c r="X505" s="236"/>
      <c r="Y505" s="236"/>
      <c r="Z505" s="236"/>
      <c r="AA505" s="236"/>
      <c r="AB505" s="236"/>
      <c r="AC505" s="236"/>
      <c r="AD505" s="236"/>
    </row>
    <row r="506" spans="1:30" ht="15.75" customHeight="1" x14ac:dyDescent="0.25">
      <c r="A506" s="236"/>
      <c r="B506" s="236"/>
      <c r="C506" s="236"/>
      <c r="D506" s="236"/>
      <c r="E506" s="236"/>
      <c r="F506" s="236"/>
      <c r="G506" s="237"/>
      <c r="H506" s="236"/>
      <c r="I506" s="236"/>
      <c r="J506" s="236"/>
      <c r="K506" s="236"/>
      <c r="L506" s="236"/>
      <c r="M506" s="236"/>
      <c r="N506" s="236"/>
      <c r="O506" s="236"/>
      <c r="P506" s="236"/>
      <c r="Q506" s="236"/>
      <c r="R506" s="236"/>
      <c r="S506" s="236"/>
      <c r="T506" s="236"/>
      <c r="U506" s="236"/>
      <c r="V506" s="236"/>
      <c r="W506" s="236"/>
      <c r="X506" s="236"/>
      <c r="Y506" s="236"/>
      <c r="Z506" s="236"/>
      <c r="AA506" s="236"/>
      <c r="AB506" s="236"/>
      <c r="AC506" s="236"/>
      <c r="AD506" s="236"/>
    </row>
    <row r="507" spans="1:30" ht="15.75" customHeight="1" x14ac:dyDescent="0.25">
      <c r="A507" s="236"/>
      <c r="B507" s="236"/>
      <c r="C507" s="236"/>
      <c r="D507" s="236"/>
      <c r="E507" s="236"/>
      <c r="F507" s="236"/>
      <c r="G507" s="237"/>
      <c r="H507" s="236"/>
      <c r="I507" s="236"/>
      <c r="J507" s="236"/>
      <c r="K507" s="236"/>
      <c r="L507" s="236"/>
      <c r="M507" s="236"/>
      <c r="N507" s="236"/>
      <c r="O507" s="236"/>
      <c r="P507" s="236"/>
      <c r="Q507" s="236"/>
      <c r="R507" s="236"/>
      <c r="S507" s="236"/>
      <c r="T507" s="236"/>
      <c r="U507" s="236"/>
      <c r="V507" s="236"/>
      <c r="W507" s="236"/>
      <c r="X507" s="236"/>
      <c r="Y507" s="236"/>
      <c r="Z507" s="236"/>
      <c r="AA507" s="236"/>
      <c r="AB507" s="236"/>
      <c r="AC507" s="236"/>
      <c r="AD507" s="236"/>
    </row>
    <row r="508" spans="1:30" ht="15.75" customHeight="1" x14ac:dyDescent="0.25">
      <c r="A508" s="236"/>
      <c r="B508" s="236"/>
      <c r="C508" s="236"/>
      <c r="D508" s="236"/>
      <c r="E508" s="236"/>
      <c r="F508" s="236"/>
      <c r="G508" s="237"/>
      <c r="H508" s="236"/>
      <c r="I508" s="236"/>
      <c r="J508" s="236"/>
      <c r="K508" s="236"/>
      <c r="L508" s="236"/>
      <c r="M508" s="236"/>
      <c r="N508" s="236"/>
      <c r="O508" s="236"/>
      <c r="P508" s="236"/>
      <c r="Q508" s="236"/>
      <c r="R508" s="236"/>
      <c r="S508" s="236"/>
      <c r="T508" s="236"/>
      <c r="U508" s="236"/>
      <c r="V508" s="236"/>
      <c r="W508" s="236"/>
      <c r="X508" s="236"/>
      <c r="Y508" s="236"/>
      <c r="Z508" s="236"/>
      <c r="AA508" s="236"/>
      <c r="AB508" s="236"/>
      <c r="AC508" s="236"/>
      <c r="AD508" s="236"/>
    </row>
    <row r="509" spans="1:30" ht="15.75" customHeight="1" x14ac:dyDescent="0.25">
      <c r="A509" s="236"/>
      <c r="B509" s="236"/>
      <c r="C509" s="236"/>
      <c r="D509" s="236"/>
      <c r="E509" s="236"/>
      <c r="F509" s="236"/>
      <c r="G509" s="237"/>
      <c r="H509" s="236"/>
      <c r="I509" s="236"/>
      <c r="J509" s="236"/>
      <c r="K509" s="236"/>
      <c r="L509" s="236"/>
      <c r="M509" s="236"/>
      <c r="N509" s="236"/>
      <c r="O509" s="236"/>
      <c r="P509" s="236"/>
      <c r="Q509" s="236"/>
      <c r="R509" s="236"/>
      <c r="S509" s="236"/>
      <c r="T509" s="236"/>
      <c r="U509" s="236"/>
      <c r="V509" s="236"/>
      <c r="W509" s="236"/>
      <c r="X509" s="236"/>
      <c r="Y509" s="236"/>
      <c r="Z509" s="236"/>
      <c r="AA509" s="236"/>
      <c r="AB509" s="236"/>
      <c r="AC509" s="236"/>
      <c r="AD509" s="236"/>
    </row>
    <row r="510" spans="1:30" ht="15.75" customHeight="1" x14ac:dyDescent="0.25">
      <c r="A510" s="236"/>
      <c r="B510" s="236"/>
      <c r="C510" s="236"/>
      <c r="D510" s="236"/>
      <c r="E510" s="236"/>
      <c r="F510" s="236"/>
      <c r="G510" s="237"/>
      <c r="H510" s="236"/>
      <c r="I510" s="236"/>
      <c r="J510" s="236"/>
      <c r="K510" s="236"/>
      <c r="L510" s="236"/>
      <c r="M510" s="236"/>
      <c r="N510" s="236"/>
      <c r="O510" s="236"/>
      <c r="P510" s="236"/>
      <c r="Q510" s="236"/>
      <c r="R510" s="236"/>
      <c r="S510" s="236"/>
      <c r="T510" s="236"/>
      <c r="U510" s="236"/>
      <c r="V510" s="236"/>
      <c r="W510" s="236"/>
      <c r="X510" s="236"/>
      <c r="Y510" s="236"/>
      <c r="Z510" s="236"/>
      <c r="AA510" s="236"/>
      <c r="AB510" s="236"/>
      <c r="AC510" s="236"/>
      <c r="AD510" s="236"/>
    </row>
    <row r="511" spans="1:30" ht="15.75" customHeight="1" x14ac:dyDescent="0.25">
      <c r="A511" s="236"/>
      <c r="B511" s="236"/>
      <c r="C511" s="236"/>
      <c r="D511" s="236"/>
      <c r="E511" s="236"/>
      <c r="F511" s="236"/>
      <c r="G511" s="237"/>
      <c r="H511" s="236"/>
      <c r="I511" s="236"/>
      <c r="J511" s="236"/>
      <c r="K511" s="236"/>
      <c r="L511" s="236"/>
      <c r="M511" s="236"/>
      <c r="N511" s="236"/>
      <c r="O511" s="236"/>
      <c r="P511" s="236"/>
      <c r="Q511" s="236"/>
      <c r="R511" s="236"/>
      <c r="S511" s="236"/>
      <c r="T511" s="236"/>
      <c r="U511" s="236"/>
      <c r="V511" s="236"/>
      <c r="W511" s="236"/>
      <c r="X511" s="236"/>
      <c r="Y511" s="236"/>
      <c r="Z511" s="236"/>
      <c r="AA511" s="236"/>
      <c r="AB511" s="236"/>
      <c r="AC511" s="236"/>
      <c r="AD511" s="236"/>
    </row>
    <row r="512" spans="1:30" ht="15.75" customHeight="1" x14ac:dyDescent="0.25">
      <c r="A512" s="236"/>
      <c r="B512" s="236"/>
      <c r="C512" s="236"/>
      <c r="D512" s="236"/>
      <c r="E512" s="236"/>
      <c r="F512" s="236"/>
      <c r="G512" s="237"/>
      <c r="H512" s="236"/>
      <c r="I512" s="236"/>
      <c r="J512" s="236"/>
      <c r="K512" s="236"/>
      <c r="L512" s="236"/>
      <c r="M512" s="236"/>
      <c r="N512" s="236"/>
      <c r="O512" s="236"/>
      <c r="P512" s="236"/>
      <c r="Q512" s="236"/>
      <c r="R512" s="236"/>
      <c r="S512" s="236"/>
      <c r="T512" s="236"/>
      <c r="U512" s="236"/>
      <c r="V512" s="236"/>
      <c r="W512" s="236"/>
      <c r="X512" s="236"/>
      <c r="Y512" s="236"/>
      <c r="Z512" s="236"/>
      <c r="AA512" s="236"/>
      <c r="AB512" s="236"/>
      <c r="AC512" s="236"/>
      <c r="AD512" s="236"/>
    </row>
    <row r="513" spans="1:30" ht="15.75" customHeight="1" x14ac:dyDescent="0.25">
      <c r="A513" s="236"/>
      <c r="B513" s="236"/>
      <c r="C513" s="236"/>
      <c r="D513" s="236"/>
      <c r="E513" s="236"/>
      <c r="F513" s="236"/>
      <c r="G513" s="237"/>
      <c r="H513" s="236"/>
      <c r="I513" s="236"/>
      <c r="J513" s="236"/>
      <c r="K513" s="236"/>
      <c r="L513" s="236"/>
      <c r="M513" s="236"/>
      <c r="N513" s="236"/>
      <c r="O513" s="236"/>
      <c r="P513" s="236"/>
      <c r="Q513" s="236"/>
      <c r="R513" s="236"/>
      <c r="S513" s="236"/>
      <c r="T513" s="236"/>
      <c r="U513" s="236"/>
      <c r="V513" s="236"/>
      <c r="W513" s="236"/>
      <c r="X513" s="236"/>
      <c r="Y513" s="236"/>
      <c r="Z513" s="236"/>
      <c r="AA513" s="236"/>
      <c r="AB513" s="236"/>
      <c r="AC513" s="236"/>
      <c r="AD513" s="236"/>
    </row>
    <row r="514" spans="1:30" ht="15.75" customHeight="1" x14ac:dyDescent="0.25">
      <c r="A514" s="236"/>
      <c r="B514" s="236"/>
      <c r="C514" s="236"/>
      <c r="D514" s="236"/>
      <c r="E514" s="236"/>
      <c r="F514" s="236"/>
      <c r="G514" s="237"/>
      <c r="H514" s="236"/>
      <c r="I514" s="236"/>
      <c r="J514" s="236"/>
      <c r="K514" s="236"/>
      <c r="L514" s="236"/>
      <c r="M514" s="236"/>
      <c r="N514" s="236"/>
      <c r="O514" s="236"/>
      <c r="P514" s="236"/>
      <c r="Q514" s="236"/>
      <c r="R514" s="236"/>
      <c r="S514" s="236"/>
      <c r="T514" s="236"/>
      <c r="U514" s="236"/>
      <c r="V514" s="236"/>
      <c r="W514" s="236"/>
      <c r="X514" s="236"/>
      <c r="Y514" s="236"/>
      <c r="Z514" s="236"/>
      <c r="AA514" s="236"/>
      <c r="AB514" s="236"/>
      <c r="AC514" s="236"/>
      <c r="AD514" s="236"/>
    </row>
    <row r="515" spans="1:30" ht="15.75" customHeight="1" x14ac:dyDescent="0.25">
      <c r="A515" s="236"/>
      <c r="B515" s="236"/>
      <c r="C515" s="236"/>
      <c r="D515" s="236"/>
      <c r="E515" s="236"/>
      <c r="F515" s="236"/>
      <c r="G515" s="237"/>
      <c r="H515" s="236"/>
      <c r="I515" s="236"/>
      <c r="J515" s="236"/>
      <c r="K515" s="236"/>
      <c r="L515" s="236"/>
      <c r="M515" s="236"/>
      <c r="N515" s="236"/>
      <c r="O515" s="236"/>
      <c r="P515" s="236"/>
      <c r="Q515" s="236"/>
      <c r="R515" s="236"/>
      <c r="S515" s="236"/>
      <c r="T515" s="236"/>
      <c r="U515" s="236"/>
      <c r="V515" s="236"/>
      <c r="W515" s="236"/>
      <c r="X515" s="236"/>
      <c r="Y515" s="236"/>
      <c r="Z515" s="236"/>
      <c r="AA515" s="236"/>
      <c r="AB515" s="236"/>
      <c r="AC515" s="236"/>
      <c r="AD515" s="236"/>
    </row>
    <row r="516" spans="1:30" ht="15.75" customHeight="1" x14ac:dyDescent="0.25">
      <c r="A516" s="236"/>
      <c r="B516" s="236"/>
      <c r="C516" s="236"/>
      <c r="D516" s="236"/>
      <c r="E516" s="236"/>
      <c r="F516" s="236"/>
      <c r="G516" s="237"/>
      <c r="H516" s="236"/>
      <c r="I516" s="236"/>
      <c r="J516" s="236"/>
      <c r="K516" s="236"/>
      <c r="L516" s="236"/>
      <c r="M516" s="236"/>
      <c r="N516" s="236"/>
      <c r="O516" s="236"/>
      <c r="P516" s="236"/>
      <c r="Q516" s="236"/>
      <c r="R516" s="236"/>
      <c r="S516" s="236"/>
      <c r="T516" s="236"/>
      <c r="U516" s="236"/>
      <c r="V516" s="236"/>
      <c r="W516" s="236"/>
      <c r="X516" s="236"/>
      <c r="Y516" s="236"/>
      <c r="Z516" s="236"/>
      <c r="AA516" s="236"/>
      <c r="AB516" s="236"/>
      <c r="AC516" s="236"/>
      <c r="AD516" s="236"/>
    </row>
    <row r="517" spans="1:30" ht="15.75" customHeight="1" x14ac:dyDescent="0.25">
      <c r="A517" s="236"/>
      <c r="B517" s="236"/>
      <c r="C517" s="236"/>
      <c r="D517" s="236"/>
      <c r="E517" s="236"/>
      <c r="F517" s="236"/>
      <c r="G517" s="237"/>
      <c r="H517" s="236"/>
      <c r="I517" s="236"/>
      <c r="J517" s="236"/>
      <c r="K517" s="236"/>
      <c r="L517" s="236"/>
      <c r="M517" s="236"/>
      <c r="N517" s="236"/>
      <c r="O517" s="236"/>
      <c r="P517" s="236"/>
      <c r="Q517" s="236"/>
      <c r="R517" s="236"/>
      <c r="S517" s="236"/>
      <c r="T517" s="236"/>
      <c r="U517" s="236"/>
      <c r="V517" s="236"/>
      <c r="W517" s="236"/>
      <c r="X517" s="236"/>
      <c r="Y517" s="236"/>
      <c r="Z517" s="236"/>
      <c r="AA517" s="236"/>
      <c r="AB517" s="236"/>
      <c r="AC517" s="236"/>
      <c r="AD517" s="236"/>
    </row>
    <row r="518" spans="1:30" ht="15.75" customHeight="1" x14ac:dyDescent="0.25">
      <c r="A518" s="236"/>
      <c r="B518" s="236"/>
      <c r="C518" s="236"/>
      <c r="D518" s="236"/>
      <c r="E518" s="236"/>
      <c r="F518" s="236"/>
      <c r="G518" s="237"/>
      <c r="H518" s="236"/>
      <c r="I518" s="236"/>
      <c r="J518" s="236"/>
      <c r="K518" s="236"/>
      <c r="L518" s="236"/>
      <c r="M518" s="236"/>
      <c r="N518" s="236"/>
      <c r="O518" s="236"/>
      <c r="P518" s="236"/>
      <c r="Q518" s="236"/>
      <c r="R518" s="236"/>
      <c r="S518" s="236"/>
      <c r="T518" s="236"/>
      <c r="U518" s="236"/>
      <c r="V518" s="236"/>
      <c r="W518" s="236"/>
      <c r="X518" s="236"/>
      <c r="Y518" s="236"/>
      <c r="Z518" s="236"/>
      <c r="AA518" s="236"/>
      <c r="AB518" s="236"/>
      <c r="AC518" s="236"/>
      <c r="AD518" s="236"/>
    </row>
    <row r="519" spans="1:30" ht="15.75" customHeight="1" x14ac:dyDescent="0.25">
      <c r="A519" s="236"/>
      <c r="B519" s="236"/>
      <c r="C519" s="236"/>
      <c r="D519" s="236"/>
      <c r="E519" s="236"/>
      <c r="F519" s="236"/>
      <c r="G519" s="237"/>
      <c r="H519" s="236"/>
      <c r="I519" s="236"/>
      <c r="J519" s="236"/>
      <c r="K519" s="236"/>
      <c r="L519" s="236"/>
      <c r="M519" s="236"/>
      <c r="N519" s="236"/>
      <c r="O519" s="236"/>
      <c r="P519" s="236"/>
      <c r="Q519" s="236"/>
      <c r="R519" s="236"/>
      <c r="S519" s="236"/>
      <c r="T519" s="236"/>
      <c r="U519" s="236"/>
      <c r="V519" s="236"/>
      <c r="W519" s="236"/>
      <c r="X519" s="236"/>
      <c r="Y519" s="236"/>
      <c r="Z519" s="236"/>
      <c r="AA519" s="236"/>
      <c r="AB519" s="236"/>
      <c r="AC519" s="236"/>
      <c r="AD519" s="236"/>
    </row>
    <row r="520" spans="1:30" ht="15.75" customHeight="1" x14ac:dyDescent="0.25">
      <c r="A520" s="236"/>
      <c r="B520" s="236"/>
      <c r="C520" s="236"/>
      <c r="D520" s="236"/>
      <c r="E520" s="236"/>
      <c r="F520" s="236"/>
      <c r="G520" s="237"/>
      <c r="H520" s="236"/>
      <c r="I520" s="236"/>
      <c r="J520" s="236"/>
      <c r="K520" s="236"/>
      <c r="L520" s="236"/>
      <c r="M520" s="236"/>
      <c r="N520" s="236"/>
      <c r="O520" s="236"/>
      <c r="P520" s="236"/>
      <c r="Q520" s="236"/>
      <c r="R520" s="236"/>
      <c r="S520" s="236"/>
      <c r="T520" s="236"/>
      <c r="U520" s="236"/>
      <c r="V520" s="236"/>
      <c r="W520" s="236"/>
      <c r="X520" s="236"/>
      <c r="Y520" s="236"/>
      <c r="Z520" s="236"/>
      <c r="AA520" s="236"/>
      <c r="AB520" s="236"/>
      <c r="AC520" s="236"/>
      <c r="AD520" s="236"/>
    </row>
    <row r="521" spans="1:30" ht="15.75" customHeight="1" x14ac:dyDescent="0.25">
      <c r="A521" s="236"/>
      <c r="B521" s="236"/>
      <c r="C521" s="236"/>
      <c r="D521" s="236"/>
      <c r="E521" s="236"/>
      <c r="F521" s="236"/>
      <c r="G521" s="237"/>
      <c r="H521" s="236"/>
      <c r="I521" s="236"/>
      <c r="J521" s="236"/>
      <c r="K521" s="236"/>
      <c r="L521" s="236"/>
      <c r="M521" s="236"/>
      <c r="N521" s="236"/>
      <c r="O521" s="236"/>
      <c r="P521" s="236"/>
      <c r="Q521" s="236"/>
      <c r="R521" s="236"/>
      <c r="S521" s="236"/>
      <c r="T521" s="236"/>
      <c r="U521" s="236"/>
      <c r="V521" s="236"/>
      <c r="W521" s="236"/>
      <c r="X521" s="236"/>
      <c r="Y521" s="236"/>
      <c r="Z521" s="236"/>
      <c r="AA521" s="236"/>
      <c r="AB521" s="236"/>
      <c r="AC521" s="236"/>
      <c r="AD521" s="236"/>
    </row>
    <row r="522" spans="1:30" ht="15.75" customHeight="1" x14ac:dyDescent="0.25">
      <c r="A522" s="236"/>
      <c r="B522" s="236"/>
      <c r="C522" s="236"/>
      <c r="D522" s="236"/>
      <c r="E522" s="236"/>
      <c r="F522" s="236"/>
      <c r="G522" s="237"/>
      <c r="H522" s="236"/>
      <c r="I522" s="236"/>
      <c r="J522" s="236"/>
      <c r="K522" s="236"/>
      <c r="L522" s="236"/>
      <c r="M522" s="236"/>
      <c r="N522" s="236"/>
      <c r="O522" s="236"/>
      <c r="P522" s="236"/>
      <c r="Q522" s="236"/>
      <c r="R522" s="236"/>
      <c r="S522" s="236"/>
      <c r="T522" s="236"/>
      <c r="U522" s="236"/>
      <c r="V522" s="236"/>
      <c r="W522" s="236"/>
      <c r="X522" s="236"/>
      <c r="Y522" s="236"/>
      <c r="Z522" s="236"/>
      <c r="AA522" s="236"/>
      <c r="AB522" s="236"/>
      <c r="AC522" s="236"/>
      <c r="AD522" s="236"/>
    </row>
    <row r="523" spans="1:30" ht="15.75" customHeight="1" x14ac:dyDescent="0.25">
      <c r="A523" s="236"/>
      <c r="B523" s="236"/>
      <c r="C523" s="236"/>
      <c r="D523" s="236"/>
      <c r="E523" s="236"/>
      <c r="F523" s="236"/>
      <c r="G523" s="237"/>
      <c r="H523" s="236"/>
      <c r="I523" s="236"/>
      <c r="J523" s="236"/>
      <c r="K523" s="236"/>
      <c r="L523" s="236"/>
      <c r="M523" s="236"/>
      <c r="N523" s="236"/>
      <c r="O523" s="236"/>
      <c r="P523" s="236"/>
      <c r="Q523" s="236"/>
      <c r="R523" s="236"/>
      <c r="S523" s="236"/>
      <c r="T523" s="236"/>
      <c r="U523" s="236"/>
      <c r="V523" s="236"/>
      <c r="W523" s="236"/>
      <c r="X523" s="236"/>
      <c r="Y523" s="236"/>
      <c r="Z523" s="236"/>
      <c r="AA523" s="236"/>
      <c r="AB523" s="236"/>
      <c r="AC523" s="236"/>
      <c r="AD523" s="236"/>
    </row>
    <row r="524" spans="1:30" ht="15.75" customHeight="1" x14ac:dyDescent="0.25">
      <c r="A524" s="236"/>
      <c r="B524" s="236"/>
      <c r="C524" s="236"/>
      <c r="D524" s="236"/>
      <c r="E524" s="236"/>
      <c r="F524" s="236"/>
      <c r="G524" s="237"/>
      <c r="H524" s="236"/>
      <c r="I524" s="236"/>
      <c r="J524" s="236"/>
      <c r="K524" s="236"/>
      <c r="L524" s="236"/>
      <c r="M524" s="236"/>
      <c r="N524" s="236"/>
      <c r="O524" s="236"/>
      <c r="P524" s="236"/>
      <c r="Q524" s="236"/>
      <c r="R524" s="236"/>
      <c r="S524" s="236"/>
      <c r="T524" s="236"/>
      <c r="U524" s="236"/>
      <c r="V524" s="236"/>
      <c r="W524" s="236"/>
      <c r="X524" s="236"/>
      <c r="Y524" s="236"/>
      <c r="Z524" s="236"/>
      <c r="AA524" s="236"/>
      <c r="AB524" s="236"/>
      <c r="AC524" s="236"/>
      <c r="AD524" s="236"/>
    </row>
    <row r="525" spans="1:30" ht="15.75" customHeight="1" x14ac:dyDescent="0.25">
      <c r="A525" s="236"/>
      <c r="B525" s="236"/>
      <c r="C525" s="236"/>
      <c r="D525" s="236"/>
      <c r="E525" s="236"/>
      <c r="F525" s="236"/>
      <c r="G525" s="237"/>
      <c r="H525" s="236"/>
      <c r="I525" s="236"/>
      <c r="J525" s="236"/>
      <c r="K525" s="236"/>
      <c r="L525" s="236"/>
      <c r="M525" s="236"/>
      <c r="N525" s="236"/>
      <c r="O525" s="236"/>
      <c r="P525" s="236"/>
      <c r="Q525" s="236"/>
      <c r="R525" s="236"/>
      <c r="S525" s="236"/>
      <c r="T525" s="236"/>
      <c r="U525" s="236"/>
      <c r="V525" s="236"/>
      <c r="W525" s="236"/>
      <c r="X525" s="236"/>
      <c r="Y525" s="236"/>
      <c r="Z525" s="236"/>
      <c r="AA525" s="236"/>
      <c r="AB525" s="236"/>
      <c r="AC525" s="236"/>
      <c r="AD525" s="236"/>
    </row>
    <row r="526" spans="1:30" ht="15.75" customHeight="1" x14ac:dyDescent="0.25">
      <c r="A526" s="236"/>
      <c r="B526" s="236"/>
      <c r="C526" s="236"/>
      <c r="D526" s="236"/>
      <c r="E526" s="236"/>
      <c r="F526" s="236"/>
      <c r="G526" s="237"/>
      <c r="H526" s="236"/>
      <c r="I526" s="236"/>
      <c r="J526" s="236"/>
      <c r="K526" s="236"/>
      <c r="L526" s="236"/>
      <c r="M526" s="236"/>
      <c r="N526" s="236"/>
      <c r="O526" s="236"/>
      <c r="P526" s="236"/>
      <c r="Q526" s="236"/>
      <c r="R526" s="236"/>
      <c r="S526" s="236"/>
      <c r="T526" s="236"/>
      <c r="U526" s="236"/>
      <c r="V526" s="236"/>
      <c r="W526" s="236"/>
      <c r="X526" s="236"/>
      <c r="Y526" s="236"/>
      <c r="Z526" s="236"/>
      <c r="AA526" s="236"/>
      <c r="AB526" s="236"/>
      <c r="AC526" s="236"/>
      <c r="AD526" s="236"/>
    </row>
    <row r="527" spans="1:30" ht="15.75" customHeight="1" x14ac:dyDescent="0.25">
      <c r="A527" s="236"/>
      <c r="B527" s="236"/>
      <c r="C527" s="236"/>
      <c r="D527" s="236"/>
      <c r="E527" s="236"/>
      <c r="F527" s="236"/>
      <c r="G527" s="237"/>
      <c r="H527" s="236"/>
      <c r="I527" s="236"/>
      <c r="J527" s="236"/>
      <c r="K527" s="236"/>
      <c r="L527" s="236"/>
      <c r="M527" s="236"/>
      <c r="N527" s="236"/>
      <c r="O527" s="236"/>
      <c r="P527" s="236"/>
      <c r="Q527" s="236"/>
      <c r="R527" s="236"/>
      <c r="S527" s="236"/>
      <c r="T527" s="236"/>
      <c r="U527" s="236"/>
      <c r="V527" s="236"/>
      <c r="W527" s="236"/>
      <c r="X527" s="236"/>
      <c r="Y527" s="236"/>
      <c r="Z527" s="236"/>
      <c r="AA527" s="236"/>
      <c r="AB527" s="236"/>
      <c r="AC527" s="236"/>
      <c r="AD527" s="236"/>
    </row>
    <row r="528" spans="1:30" ht="15.75" customHeight="1" x14ac:dyDescent="0.25">
      <c r="A528" s="236"/>
      <c r="B528" s="236"/>
      <c r="C528" s="236"/>
      <c r="D528" s="236"/>
      <c r="E528" s="236"/>
      <c r="F528" s="236"/>
      <c r="G528" s="237"/>
      <c r="H528" s="236"/>
      <c r="I528" s="236"/>
      <c r="J528" s="236"/>
      <c r="K528" s="236"/>
      <c r="L528" s="236"/>
      <c r="M528" s="236"/>
      <c r="N528" s="236"/>
      <c r="O528" s="236"/>
      <c r="P528" s="236"/>
      <c r="Q528" s="236"/>
      <c r="R528" s="236"/>
      <c r="S528" s="236"/>
      <c r="T528" s="236"/>
      <c r="U528" s="236"/>
      <c r="V528" s="236"/>
      <c r="W528" s="236"/>
      <c r="X528" s="236"/>
      <c r="Y528" s="236"/>
      <c r="Z528" s="236"/>
      <c r="AA528" s="236"/>
      <c r="AB528" s="236"/>
      <c r="AC528" s="236"/>
      <c r="AD528" s="236"/>
    </row>
    <row r="529" spans="1:30" ht="15.75" customHeight="1" x14ac:dyDescent="0.25">
      <c r="A529" s="236"/>
      <c r="B529" s="236"/>
      <c r="C529" s="236"/>
      <c r="D529" s="236"/>
      <c r="E529" s="236"/>
      <c r="F529" s="236"/>
      <c r="G529" s="237"/>
      <c r="H529" s="236"/>
      <c r="I529" s="236"/>
      <c r="J529" s="236"/>
      <c r="K529" s="236"/>
      <c r="L529" s="236"/>
      <c r="M529" s="236"/>
      <c r="N529" s="236"/>
      <c r="O529" s="236"/>
      <c r="P529" s="236"/>
      <c r="Q529" s="236"/>
      <c r="R529" s="236"/>
      <c r="S529" s="236"/>
      <c r="T529" s="236"/>
      <c r="U529" s="236"/>
      <c r="V529" s="236"/>
      <c r="W529" s="236"/>
      <c r="X529" s="236"/>
      <c r="Y529" s="236"/>
      <c r="Z529" s="236"/>
      <c r="AA529" s="236"/>
      <c r="AB529" s="236"/>
      <c r="AC529" s="236"/>
      <c r="AD529" s="236"/>
    </row>
    <row r="530" spans="1:30" ht="15.75" customHeight="1" x14ac:dyDescent="0.25">
      <c r="A530" s="236"/>
      <c r="B530" s="236"/>
      <c r="C530" s="236"/>
      <c r="D530" s="236"/>
      <c r="E530" s="236"/>
      <c r="F530" s="236"/>
      <c r="G530" s="237"/>
      <c r="H530" s="236"/>
      <c r="I530" s="236"/>
      <c r="J530" s="236"/>
      <c r="K530" s="236"/>
      <c r="L530" s="236"/>
      <c r="M530" s="236"/>
      <c r="N530" s="236"/>
      <c r="O530" s="236"/>
      <c r="P530" s="236"/>
      <c r="Q530" s="236"/>
      <c r="R530" s="236"/>
      <c r="S530" s="236"/>
      <c r="T530" s="236"/>
      <c r="U530" s="236"/>
      <c r="V530" s="236"/>
      <c r="W530" s="236"/>
      <c r="X530" s="236"/>
      <c r="Y530" s="236"/>
      <c r="Z530" s="236"/>
      <c r="AA530" s="236"/>
      <c r="AB530" s="236"/>
      <c r="AC530" s="236"/>
      <c r="AD530" s="236"/>
    </row>
    <row r="531" spans="1:30" ht="15.75" customHeight="1" x14ac:dyDescent="0.25">
      <c r="A531" s="236"/>
      <c r="B531" s="236"/>
      <c r="C531" s="236"/>
      <c r="D531" s="236"/>
      <c r="E531" s="236"/>
      <c r="F531" s="236"/>
      <c r="G531" s="237"/>
      <c r="H531" s="236"/>
      <c r="I531" s="236"/>
      <c r="J531" s="236"/>
      <c r="K531" s="236"/>
      <c r="L531" s="236"/>
      <c r="M531" s="236"/>
      <c r="N531" s="236"/>
      <c r="O531" s="236"/>
      <c r="P531" s="236"/>
      <c r="Q531" s="236"/>
      <c r="R531" s="236"/>
      <c r="S531" s="236"/>
      <c r="T531" s="236"/>
      <c r="U531" s="236"/>
      <c r="V531" s="236"/>
      <c r="W531" s="236"/>
      <c r="X531" s="236"/>
      <c r="Y531" s="236"/>
      <c r="Z531" s="236"/>
      <c r="AA531" s="236"/>
      <c r="AB531" s="236"/>
      <c r="AC531" s="236"/>
      <c r="AD531" s="236"/>
    </row>
    <row r="532" spans="1:30" ht="15.75" customHeight="1" x14ac:dyDescent="0.25">
      <c r="A532" s="236"/>
      <c r="B532" s="236"/>
      <c r="C532" s="236"/>
      <c r="D532" s="236"/>
      <c r="E532" s="236"/>
      <c r="F532" s="236"/>
      <c r="G532" s="237"/>
      <c r="H532" s="236"/>
      <c r="I532" s="236"/>
      <c r="J532" s="236"/>
      <c r="K532" s="236"/>
      <c r="L532" s="236"/>
      <c r="M532" s="236"/>
      <c r="N532" s="236"/>
      <c r="O532" s="236"/>
      <c r="P532" s="236"/>
      <c r="Q532" s="236"/>
      <c r="R532" s="236"/>
      <c r="S532" s="236"/>
      <c r="T532" s="236"/>
      <c r="U532" s="236"/>
      <c r="V532" s="236"/>
      <c r="W532" s="236"/>
      <c r="X532" s="236"/>
      <c r="Y532" s="236"/>
      <c r="Z532" s="236"/>
      <c r="AA532" s="236"/>
      <c r="AB532" s="236"/>
      <c r="AC532" s="236"/>
      <c r="AD532" s="236"/>
    </row>
    <row r="533" spans="1:30" ht="15.75" customHeight="1" x14ac:dyDescent="0.25">
      <c r="A533" s="236"/>
      <c r="B533" s="236"/>
      <c r="C533" s="236"/>
      <c r="D533" s="236"/>
      <c r="E533" s="236"/>
      <c r="F533" s="236"/>
      <c r="G533" s="237"/>
      <c r="H533" s="236"/>
      <c r="I533" s="236"/>
      <c r="J533" s="236"/>
      <c r="K533" s="236"/>
      <c r="L533" s="236"/>
      <c r="M533" s="236"/>
      <c r="N533" s="236"/>
      <c r="O533" s="236"/>
      <c r="P533" s="236"/>
      <c r="Q533" s="236"/>
      <c r="R533" s="236"/>
      <c r="S533" s="236"/>
      <c r="T533" s="236"/>
      <c r="U533" s="236"/>
      <c r="V533" s="236"/>
      <c r="W533" s="236"/>
      <c r="X533" s="236"/>
      <c r="Y533" s="236"/>
      <c r="Z533" s="236"/>
      <c r="AA533" s="236"/>
      <c r="AB533" s="236"/>
      <c r="AC533" s="236"/>
      <c r="AD533" s="236"/>
    </row>
    <row r="534" spans="1:30" ht="15.75" customHeight="1" x14ac:dyDescent="0.25">
      <c r="A534" s="236"/>
      <c r="B534" s="236"/>
      <c r="C534" s="236"/>
      <c r="D534" s="236"/>
      <c r="E534" s="236"/>
      <c r="F534" s="236"/>
      <c r="G534" s="237"/>
      <c r="H534" s="236"/>
      <c r="I534" s="236"/>
      <c r="J534" s="236"/>
      <c r="K534" s="236"/>
      <c r="L534" s="236"/>
      <c r="M534" s="236"/>
      <c r="N534" s="236"/>
      <c r="O534" s="236"/>
      <c r="P534" s="236"/>
      <c r="Q534" s="236"/>
      <c r="R534" s="236"/>
      <c r="S534" s="236"/>
      <c r="T534" s="236"/>
      <c r="U534" s="236"/>
      <c r="V534" s="236"/>
      <c r="W534" s="236"/>
      <c r="X534" s="236"/>
      <c r="Y534" s="236"/>
      <c r="Z534" s="236"/>
      <c r="AA534" s="236"/>
      <c r="AB534" s="236"/>
      <c r="AC534" s="236"/>
      <c r="AD534" s="236"/>
    </row>
    <row r="535" spans="1:30" ht="15.75" customHeight="1" x14ac:dyDescent="0.25">
      <c r="A535" s="236"/>
      <c r="B535" s="236"/>
      <c r="C535" s="236"/>
      <c r="D535" s="236"/>
      <c r="E535" s="236"/>
      <c r="F535" s="236"/>
      <c r="G535" s="237"/>
      <c r="H535" s="236"/>
      <c r="I535" s="236"/>
      <c r="J535" s="236"/>
      <c r="K535" s="236"/>
      <c r="L535" s="236"/>
      <c r="M535" s="236"/>
      <c r="N535" s="236"/>
      <c r="O535" s="236"/>
      <c r="P535" s="236"/>
      <c r="Q535" s="236"/>
      <c r="R535" s="236"/>
      <c r="S535" s="236"/>
      <c r="T535" s="236"/>
      <c r="U535" s="236"/>
      <c r="V535" s="236"/>
      <c r="W535" s="236"/>
      <c r="X535" s="236"/>
      <c r="Y535" s="236"/>
      <c r="Z535" s="236"/>
      <c r="AA535" s="236"/>
      <c r="AB535" s="236"/>
      <c r="AC535" s="236"/>
      <c r="AD535" s="236"/>
    </row>
    <row r="536" spans="1:30" ht="15.75" customHeight="1" x14ac:dyDescent="0.25">
      <c r="A536" s="236"/>
      <c r="B536" s="236"/>
      <c r="C536" s="236"/>
      <c r="D536" s="236"/>
      <c r="E536" s="236"/>
      <c r="F536" s="236"/>
      <c r="G536" s="237"/>
      <c r="H536" s="236"/>
      <c r="I536" s="236"/>
      <c r="J536" s="236"/>
      <c r="K536" s="236"/>
      <c r="L536" s="236"/>
      <c r="M536" s="236"/>
      <c r="N536" s="236"/>
      <c r="O536" s="236"/>
      <c r="P536" s="236"/>
      <c r="Q536" s="236"/>
      <c r="R536" s="236"/>
      <c r="S536" s="236"/>
      <c r="T536" s="236"/>
      <c r="U536" s="236"/>
      <c r="V536" s="236"/>
      <c r="W536" s="236"/>
      <c r="X536" s="236"/>
      <c r="Y536" s="236"/>
      <c r="Z536" s="236"/>
      <c r="AA536" s="236"/>
      <c r="AB536" s="236"/>
      <c r="AC536" s="236"/>
      <c r="AD536" s="236"/>
    </row>
    <row r="537" spans="1:30" ht="15.75" customHeight="1" x14ac:dyDescent="0.25">
      <c r="A537" s="236"/>
      <c r="B537" s="236"/>
      <c r="C537" s="236"/>
      <c r="D537" s="236"/>
      <c r="E537" s="236"/>
      <c r="F537" s="236"/>
      <c r="G537" s="237"/>
      <c r="H537" s="236"/>
      <c r="I537" s="236"/>
      <c r="J537" s="236"/>
      <c r="K537" s="236"/>
      <c r="L537" s="236"/>
      <c r="M537" s="236"/>
      <c r="N537" s="236"/>
      <c r="O537" s="236"/>
      <c r="P537" s="236"/>
      <c r="Q537" s="236"/>
      <c r="R537" s="236"/>
      <c r="S537" s="236"/>
      <c r="T537" s="236"/>
      <c r="U537" s="236"/>
      <c r="V537" s="236"/>
      <c r="W537" s="236"/>
      <c r="X537" s="236"/>
      <c r="Y537" s="236"/>
      <c r="Z537" s="236"/>
      <c r="AA537" s="236"/>
      <c r="AB537" s="236"/>
      <c r="AC537" s="236"/>
      <c r="AD537" s="236"/>
    </row>
    <row r="538" spans="1:30" ht="15.75" customHeight="1" x14ac:dyDescent="0.25">
      <c r="A538" s="236"/>
      <c r="B538" s="236"/>
      <c r="C538" s="236"/>
      <c r="D538" s="236"/>
      <c r="E538" s="236"/>
      <c r="F538" s="236"/>
      <c r="G538" s="237"/>
      <c r="H538" s="236"/>
      <c r="I538" s="236"/>
      <c r="J538" s="236"/>
      <c r="K538" s="236"/>
      <c r="L538" s="236"/>
      <c r="M538" s="236"/>
      <c r="N538" s="236"/>
      <c r="O538" s="236"/>
      <c r="P538" s="236"/>
      <c r="Q538" s="236"/>
      <c r="R538" s="236"/>
      <c r="S538" s="236"/>
      <c r="T538" s="236"/>
      <c r="U538" s="236"/>
      <c r="V538" s="236"/>
      <c r="W538" s="236"/>
      <c r="X538" s="236"/>
      <c r="Y538" s="236"/>
      <c r="Z538" s="236"/>
      <c r="AA538" s="236"/>
      <c r="AB538" s="236"/>
      <c r="AC538" s="236"/>
      <c r="AD538" s="236"/>
    </row>
    <row r="539" spans="1:30" ht="15.75" customHeight="1" x14ac:dyDescent="0.25">
      <c r="A539" s="236"/>
      <c r="B539" s="236"/>
      <c r="C539" s="236"/>
      <c r="D539" s="236"/>
      <c r="E539" s="236"/>
      <c r="F539" s="236"/>
      <c r="G539" s="237"/>
      <c r="H539" s="236"/>
      <c r="I539" s="236"/>
      <c r="J539" s="236"/>
      <c r="K539" s="236"/>
      <c r="L539" s="236"/>
      <c r="M539" s="236"/>
      <c r="N539" s="236"/>
      <c r="O539" s="236"/>
      <c r="P539" s="236"/>
      <c r="Q539" s="236"/>
      <c r="R539" s="236"/>
      <c r="S539" s="236"/>
      <c r="T539" s="236"/>
      <c r="U539" s="236"/>
      <c r="V539" s="236"/>
      <c r="W539" s="236"/>
      <c r="X539" s="236"/>
      <c r="Y539" s="236"/>
      <c r="Z539" s="236"/>
      <c r="AA539" s="236"/>
      <c r="AB539" s="236"/>
      <c r="AC539" s="236"/>
      <c r="AD539" s="236"/>
    </row>
    <row r="540" spans="1:30" ht="15.75" customHeight="1" x14ac:dyDescent="0.25">
      <c r="A540" s="236"/>
      <c r="B540" s="236"/>
      <c r="C540" s="236"/>
      <c r="D540" s="236"/>
      <c r="E540" s="236"/>
      <c r="F540" s="236"/>
      <c r="G540" s="237"/>
      <c r="H540" s="236"/>
      <c r="I540" s="236"/>
      <c r="J540" s="236"/>
      <c r="K540" s="236"/>
      <c r="L540" s="236"/>
      <c r="M540" s="236"/>
      <c r="N540" s="236"/>
      <c r="O540" s="236"/>
      <c r="P540" s="236"/>
      <c r="Q540" s="236"/>
      <c r="R540" s="236"/>
      <c r="S540" s="236"/>
      <c r="T540" s="236"/>
      <c r="U540" s="236"/>
      <c r="V540" s="236"/>
      <c r="W540" s="236"/>
      <c r="X540" s="236"/>
      <c r="Y540" s="236"/>
      <c r="Z540" s="236"/>
      <c r="AA540" s="236"/>
      <c r="AB540" s="236"/>
      <c r="AC540" s="236"/>
      <c r="AD540" s="236"/>
    </row>
    <row r="541" spans="1:30" ht="15.75" customHeight="1" x14ac:dyDescent="0.25">
      <c r="A541" s="236"/>
      <c r="B541" s="236"/>
      <c r="C541" s="236"/>
      <c r="D541" s="236"/>
      <c r="E541" s="236"/>
      <c r="F541" s="236"/>
      <c r="G541" s="237"/>
      <c r="H541" s="236"/>
      <c r="I541" s="236"/>
      <c r="J541" s="236"/>
      <c r="K541" s="236"/>
      <c r="L541" s="236"/>
      <c r="M541" s="236"/>
      <c r="N541" s="236"/>
      <c r="O541" s="236"/>
      <c r="P541" s="236"/>
      <c r="Q541" s="236"/>
      <c r="R541" s="236"/>
      <c r="S541" s="236"/>
      <c r="T541" s="236"/>
      <c r="U541" s="236"/>
      <c r="V541" s="236"/>
      <c r="W541" s="236"/>
      <c r="X541" s="236"/>
      <c r="Y541" s="236"/>
      <c r="Z541" s="236"/>
      <c r="AA541" s="236"/>
      <c r="AB541" s="236"/>
      <c r="AC541" s="236"/>
      <c r="AD541" s="236"/>
    </row>
    <row r="542" spans="1:30" ht="15.75" customHeight="1" x14ac:dyDescent="0.25">
      <c r="A542" s="236"/>
      <c r="B542" s="236"/>
      <c r="C542" s="236"/>
      <c r="D542" s="236"/>
      <c r="E542" s="236"/>
      <c r="F542" s="236"/>
      <c r="G542" s="237"/>
      <c r="H542" s="236"/>
      <c r="I542" s="236"/>
      <c r="J542" s="236"/>
      <c r="K542" s="236"/>
      <c r="L542" s="236"/>
      <c r="M542" s="236"/>
      <c r="N542" s="236"/>
      <c r="O542" s="236"/>
      <c r="P542" s="236"/>
      <c r="Q542" s="236"/>
      <c r="R542" s="236"/>
      <c r="S542" s="236"/>
      <c r="T542" s="236"/>
      <c r="U542" s="236"/>
      <c r="V542" s="236"/>
      <c r="W542" s="236"/>
      <c r="X542" s="236"/>
      <c r="Y542" s="236"/>
      <c r="Z542" s="236"/>
      <c r="AA542" s="236"/>
      <c r="AB542" s="236"/>
      <c r="AC542" s="236"/>
      <c r="AD542" s="236"/>
    </row>
    <row r="543" spans="1:30" ht="15.75" customHeight="1" x14ac:dyDescent="0.25">
      <c r="A543" s="236"/>
      <c r="B543" s="236"/>
      <c r="C543" s="236"/>
      <c r="D543" s="236"/>
      <c r="E543" s="236"/>
      <c r="F543" s="236"/>
      <c r="G543" s="237"/>
      <c r="H543" s="236"/>
      <c r="I543" s="236"/>
      <c r="J543" s="236"/>
      <c r="K543" s="236"/>
      <c r="L543" s="236"/>
      <c r="M543" s="236"/>
      <c r="N543" s="236"/>
      <c r="O543" s="236"/>
      <c r="P543" s="236"/>
      <c r="Q543" s="236"/>
      <c r="R543" s="236"/>
      <c r="S543" s="236"/>
      <c r="T543" s="236"/>
      <c r="U543" s="236"/>
      <c r="V543" s="236"/>
      <c r="W543" s="236"/>
      <c r="X543" s="236"/>
      <c r="Y543" s="236"/>
      <c r="Z543" s="236"/>
      <c r="AA543" s="236"/>
      <c r="AB543" s="236"/>
      <c r="AC543" s="236"/>
      <c r="AD543" s="236"/>
    </row>
    <row r="544" spans="1:30" ht="15.75" customHeight="1" x14ac:dyDescent="0.25">
      <c r="A544" s="236"/>
      <c r="B544" s="236"/>
      <c r="C544" s="236"/>
      <c r="D544" s="236"/>
      <c r="E544" s="236"/>
      <c r="F544" s="236"/>
      <c r="G544" s="237"/>
      <c r="H544" s="236"/>
      <c r="I544" s="236"/>
      <c r="J544" s="236"/>
      <c r="K544" s="236"/>
      <c r="L544" s="236"/>
      <c r="M544" s="236"/>
      <c r="N544" s="236"/>
      <c r="O544" s="236"/>
      <c r="P544" s="236"/>
      <c r="Q544" s="236"/>
      <c r="R544" s="236"/>
      <c r="S544" s="236"/>
      <c r="T544" s="236"/>
      <c r="U544" s="236"/>
      <c r="V544" s="236"/>
      <c r="W544" s="236"/>
      <c r="X544" s="236"/>
      <c r="Y544" s="236"/>
      <c r="Z544" s="236"/>
      <c r="AA544" s="236"/>
      <c r="AB544" s="236"/>
      <c r="AC544" s="236"/>
      <c r="AD544" s="236"/>
    </row>
    <row r="545" spans="1:30" ht="15.75" customHeight="1" x14ac:dyDescent="0.25">
      <c r="A545" s="236"/>
      <c r="B545" s="236"/>
      <c r="C545" s="236"/>
      <c r="D545" s="236"/>
      <c r="E545" s="236"/>
      <c r="F545" s="236"/>
      <c r="G545" s="237"/>
      <c r="H545" s="236"/>
      <c r="I545" s="236"/>
      <c r="J545" s="236"/>
      <c r="K545" s="236"/>
      <c r="L545" s="236"/>
      <c r="M545" s="236"/>
      <c r="N545" s="236"/>
      <c r="O545" s="236"/>
      <c r="P545" s="236"/>
      <c r="Q545" s="236"/>
      <c r="R545" s="236"/>
      <c r="S545" s="236"/>
      <c r="T545" s="236"/>
      <c r="U545" s="236"/>
      <c r="V545" s="236"/>
      <c r="W545" s="236"/>
      <c r="X545" s="236"/>
      <c r="Y545" s="236"/>
      <c r="Z545" s="236"/>
      <c r="AA545" s="236"/>
      <c r="AB545" s="236"/>
      <c r="AC545" s="236"/>
      <c r="AD545" s="236"/>
    </row>
    <row r="546" spans="1:30" ht="15.75" customHeight="1" x14ac:dyDescent="0.25">
      <c r="A546" s="236"/>
      <c r="B546" s="236"/>
      <c r="C546" s="236"/>
      <c r="D546" s="236"/>
      <c r="E546" s="236"/>
      <c r="F546" s="236"/>
      <c r="G546" s="237"/>
      <c r="H546" s="236"/>
      <c r="I546" s="236"/>
      <c r="J546" s="236"/>
      <c r="K546" s="236"/>
      <c r="L546" s="236"/>
      <c r="M546" s="236"/>
      <c r="N546" s="236"/>
      <c r="O546" s="236"/>
      <c r="P546" s="236"/>
      <c r="Q546" s="236"/>
      <c r="R546" s="236"/>
      <c r="S546" s="236"/>
      <c r="T546" s="236"/>
      <c r="U546" s="236"/>
      <c r="V546" s="236"/>
      <c r="W546" s="236"/>
      <c r="X546" s="236"/>
      <c r="Y546" s="236"/>
      <c r="Z546" s="236"/>
      <c r="AA546" s="236"/>
      <c r="AB546" s="236"/>
      <c r="AC546" s="236"/>
      <c r="AD546" s="236"/>
    </row>
    <row r="547" spans="1:30" ht="15.75" customHeight="1" x14ac:dyDescent="0.25">
      <c r="A547" s="236"/>
      <c r="B547" s="236"/>
      <c r="C547" s="236"/>
      <c r="D547" s="236"/>
      <c r="E547" s="236"/>
      <c r="F547" s="236"/>
      <c r="G547" s="237"/>
      <c r="H547" s="236"/>
      <c r="I547" s="236"/>
      <c r="J547" s="236"/>
      <c r="K547" s="236"/>
      <c r="L547" s="236"/>
      <c r="M547" s="236"/>
      <c r="N547" s="236"/>
      <c r="O547" s="236"/>
      <c r="P547" s="236"/>
      <c r="Q547" s="236"/>
      <c r="R547" s="236"/>
      <c r="S547" s="236"/>
      <c r="T547" s="236"/>
      <c r="U547" s="236"/>
      <c r="V547" s="236"/>
      <c r="W547" s="236"/>
      <c r="X547" s="236"/>
      <c r="Y547" s="236"/>
      <c r="Z547" s="236"/>
      <c r="AA547" s="236"/>
      <c r="AB547" s="236"/>
      <c r="AC547" s="236"/>
      <c r="AD547" s="236"/>
    </row>
    <row r="548" spans="1:30" ht="15.75" customHeight="1" x14ac:dyDescent="0.25">
      <c r="A548" s="236"/>
      <c r="B548" s="236"/>
      <c r="C548" s="236"/>
      <c r="D548" s="236"/>
      <c r="E548" s="236"/>
      <c r="F548" s="236"/>
      <c r="G548" s="237"/>
      <c r="H548" s="236"/>
      <c r="I548" s="236"/>
      <c r="J548" s="236"/>
      <c r="K548" s="236"/>
      <c r="L548" s="236"/>
      <c r="M548" s="236"/>
      <c r="N548" s="236"/>
      <c r="O548" s="236"/>
      <c r="P548" s="236"/>
      <c r="Q548" s="236"/>
      <c r="R548" s="236"/>
      <c r="S548" s="236"/>
      <c r="T548" s="236"/>
      <c r="U548" s="236"/>
      <c r="V548" s="236"/>
      <c r="W548" s="236"/>
      <c r="X548" s="236"/>
      <c r="Y548" s="236"/>
      <c r="Z548" s="236"/>
      <c r="AA548" s="236"/>
      <c r="AB548" s="236"/>
      <c r="AC548" s="236"/>
      <c r="AD548" s="236"/>
    </row>
    <row r="549" spans="1:30" ht="15.75" customHeight="1" x14ac:dyDescent="0.25">
      <c r="A549" s="236"/>
      <c r="B549" s="236"/>
      <c r="C549" s="236"/>
      <c r="D549" s="236"/>
      <c r="E549" s="236"/>
      <c r="F549" s="236"/>
      <c r="G549" s="237"/>
      <c r="H549" s="236"/>
      <c r="I549" s="236"/>
      <c r="J549" s="236"/>
      <c r="K549" s="236"/>
      <c r="L549" s="236"/>
      <c r="M549" s="236"/>
      <c r="N549" s="236"/>
      <c r="O549" s="236"/>
      <c r="P549" s="236"/>
      <c r="Q549" s="236"/>
      <c r="R549" s="236"/>
      <c r="S549" s="236"/>
      <c r="T549" s="236"/>
      <c r="U549" s="236"/>
      <c r="V549" s="236"/>
      <c r="W549" s="236"/>
      <c r="X549" s="236"/>
      <c r="Y549" s="236"/>
      <c r="Z549" s="236"/>
      <c r="AA549" s="236"/>
      <c r="AB549" s="236"/>
      <c r="AC549" s="236"/>
      <c r="AD549" s="236"/>
    </row>
    <row r="550" spans="1:30" ht="15.75" customHeight="1" x14ac:dyDescent="0.25">
      <c r="A550" s="236"/>
      <c r="B550" s="236"/>
      <c r="C550" s="236"/>
      <c r="D550" s="236"/>
      <c r="E550" s="236"/>
      <c r="F550" s="236"/>
      <c r="G550" s="237"/>
      <c r="H550" s="236"/>
      <c r="I550" s="236"/>
      <c r="J550" s="236"/>
      <c r="K550" s="236"/>
      <c r="L550" s="236"/>
      <c r="M550" s="236"/>
      <c r="N550" s="236"/>
      <c r="O550" s="236"/>
      <c r="P550" s="236"/>
      <c r="Q550" s="236"/>
      <c r="R550" s="236"/>
      <c r="S550" s="236"/>
      <c r="T550" s="236"/>
      <c r="U550" s="236"/>
      <c r="V550" s="236"/>
      <c r="W550" s="236"/>
      <c r="X550" s="236"/>
      <c r="Y550" s="236"/>
      <c r="Z550" s="236"/>
      <c r="AA550" s="236"/>
      <c r="AB550" s="236"/>
      <c r="AC550" s="236"/>
      <c r="AD550" s="236"/>
    </row>
    <row r="551" spans="1:30" ht="15.75" customHeight="1" x14ac:dyDescent="0.25">
      <c r="A551" s="236"/>
      <c r="B551" s="236"/>
      <c r="C551" s="236"/>
      <c r="D551" s="236"/>
      <c r="E551" s="236"/>
      <c r="F551" s="236"/>
      <c r="G551" s="237"/>
      <c r="H551" s="236"/>
      <c r="I551" s="236"/>
      <c r="J551" s="236"/>
      <c r="K551" s="236"/>
      <c r="L551" s="236"/>
      <c r="M551" s="236"/>
      <c r="N551" s="236"/>
      <c r="O551" s="236"/>
      <c r="P551" s="236"/>
      <c r="Q551" s="236"/>
      <c r="R551" s="236"/>
      <c r="S551" s="236"/>
      <c r="T551" s="236"/>
      <c r="U551" s="236"/>
      <c r="V551" s="236"/>
      <c r="W551" s="236"/>
      <c r="X551" s="236"/>
      <c r="Y551" s="236"/>
      <c r="Z551" s="236"/>
      <c r="AA551" s="236"/>
      <c r="AB551" s="236"/>
      <c r="AC551" s="236"/>
      <c r="AD551" s="236"/>
    </row>
    <row r="552" spans="1:30" ht="15.75" customHeight="1" x14ac:dyDescent="0.25">
      <c r="A552" s="236"/>
      <c r="B552" s="236"/>
      <c r="C552" s="236"/>
      <c r="D552" s="236"/>
      <c r="E552" s="236"/>
      <c r="F552" s="236"/>
      <c r="G552" s="237"/>
      <c r="H552" s="236"/>
      <c r="I552" s="236"/>
      <c r="J552" s="236"/>
      <c r="K552" s="236"/>
      <c r="L552" s="236"/>
      <c r="M552" s="236"/>
      <c r="N552" s="236"/>
      <c r="O552" s="236"/>
      <c r="P552" s="236"/>
      <c r="Q552" s="236"/>
      <c r="R552" s="236"/>
      <c r="S552" s="236"/>
      <c r="T552" s="236"/>
      <c r="U552" s="236"/>
      <c r="V552" s="236"/>
      <c r="W552" s="236"/>
      <c r="X552" s="236"/>
      <c r="Y552" s="236"/>
      <c r="Z552" s="236"/>
      <c r="AA552" s="236"/>
      <c r="AB552" s="236"/>
      <c r="AC552" s="236"/>
      <c r="AD552" s="236"/>
    </row>
    <row r="553" spans="1:30" ht="15.75" customHeight="1" x14ac:dyDescent="0.25">
      <c r="A553" s="236"/>
      <c r="B553" s="236"/>
      <c r="C553" s="236"/>
      <c r="D553" s="236"/>
      <c r="E553" s="236"/>
      <c r="F553" s="236"/>
      <c r="G553" s="237"/>
      <c r="H553" s="236"/>
      <c r="I553" s="236"/>
      <c r="J553" s="236"/>
      <c r="K553" s="236"/>
      <c r="L553" s="236"/>
      <c r="M553" s="236"/>
      <c r="N553" s="236"/>
      <c r="O553" s="236"/>
      <c r="P553" s="236"/>
      <c r="Q553" s="236"/>
      <c r="R553" s="236"/>
      <c r="S553" s="236"/>
      <c r="T553" s="236"/>
      <c r="U553" s="236"/>
      <c r="V553" s="236"/>
      <c r="W553" s="236"/>
      <c r="X553" s="236"/>
      <c r="Y553" s="236"/>
      <c r="Z553" s="236"/>
      <c r="AA553" s="236"/>
      <c r="AB553" s="236"/>
      <c r="AC553" s="236"/>
      <c r="AD553" s="236"/>
    </row>
    <row r="554" spans="1:30" ht="15.75" customHeight="1" x14ac:dyDescent="0.25">
      <c r="A554" s="236"/>
      <c r="B554" s="236"/>
      <c r="C554" s="236"/>
      <c r="D554" s="236"/>
      <c r="E554" s="236"/>
      <c r="F554" s="236"/>
      <c r="G554" s="237"/>
      <c r="H554" s="236"/>
      <c r="I554" s="236"/>
      <c r="J554" s="236"/>
      <c r="K554" s="236"/>
      <c r="L554" s="236"/>
      <c r="M554" s="236"/>
      <c r="N554" s="236"/>
      <c r="O554" s="236"/>
      <c r="P554" s="236"/>
      <c r="Q554" s="236"/>
      <c r="R554" s="236"/>
      <c r="S554" s="236"/>
      <c r="T554" s="236"/>
      <c r="U554" s="236"/>
      <c r="V554" s="236"/>
      <c r="W554" s="236"/>
      <c r="X554" s="236"/>
      <c r="Y554" s="236"/>
      <c r="Z554" s="236"/>
      <c r="AA554" s="236"/>
      <c r="AB554" s="236"/>
      <c r="AC554" s="236"/>
      <c r="AD554" s="236"/>
    </row>
    <row r="555" spans="1:30" ht="15.75" customHeight="1" x14ac:dyDescent="0.25">
      <c r="A555" s="236"/>
      <c r="B555" s="236"/>
      <c r="C555" s="236"/>
      <c r="D555" s="236"/>
      <c r="E555" s="236"/>
      <c r="F555" s="236"/>
      <c r="G555" s="237"/>
      <c r="H555" s="236"/>
      <c r="I555" s="236"/>
      <c r="J555" s="236"/>
      <c r="K555" s="236"/>
      <c r="L555" s="236"/>
      <c r="M555" s="236"/>
      <c r="N555" s="236"/>
      <c r="O555" s="236"/>
      <c r="P555" s="236"/>
      <c r="Q555" s="236"/>
      <c r="R555" s="236"/>
      <c r="S555" s="236"/>
      <c r="T555" s="236"/>
      <c r="U555" s="236"/>
      <c r="V555" s="236"/>
      <c r="W555" s="236"/>
      <c r="X555" s="236"/>
      <c r="Y555" s="236"/>
      <c r="Z555" s="236"/>
      <c r="AA555" s="236"/>
      <c r="AB555" s="236"/>
      <c r="AC555" s="236"/>
      <c r="AD555" s="236"/>
    </row>
    <row r="556" spans="1:30" ht="15.75" customHeight="1" x14ac:dyDescent="0.25">
      <c r="A556" s="236"/>
      <c r="B556" s="236"/>
      <c r="C556" s="236"/>
      <c r="D556" s="236"/>
      <c r="E556" s="236"/>
      <c r="F556" s="236"/>
      <c r="G556" s="237"/>
      <c r="H556" s="236"/>
      <c r="I556" s="236"/>
      <c r="J556" s="236"/>
      <c r="K556" s="236"/>
      <c r="L556" s="236"/>
      <c r="M556" s="236"/>
      <c r="N556" s="236"/>
      <c r="O556" s="236"/>
      <c r="P556" s="236"/>
      <c r="Q556" s="236"/>
      <c r="R556" s="236"/>
      <c r="S556" s="236"/>
      <c r="T556" s="236"/>
      <c r="U556" s="236"/>
      <c r="V556" s="236"/>
      <c r="W556" s="236"/>
      <c r="X556" s="236"/>
      <c r="Y556" s="236"/>
      <c r="Z556" s="236"/>
      <c r="AA556" s="236"/>
      <c r="AB556" s="236"/>
      <c r="AC556" s="236"/>
      <c r="AD556" s="236"/>
    </row>
    <row r="557" spans="1:30" ht="15.75" customHeight="1" x14ac:dyDescent="0.25">
      <c r="A557" s="236"/>
      <c r="B557" s="236"/>
      <c r="C557" s="236"/>
      <c r="D557" s="236"/>
      <c r="E557" s="236"/>
      <c r="F557" s="236"/>
      <c r="G557" s="237"/>
      <c r="H557" s="236"/>
      <c r="I557" s="236"/>
      <c r="J557" s="236"/>
      <c r="K557" s="236"/>
      <c r="L557" s="236"/>
      <c r="M557" s="236"/>
      <c r="N557" s="236"/>
      <c r="O557" s="236"/>
      <c r="P557" s="236"/>
      <c r="Q557" s="236"/>
      <c r="R557" s="236"/>
      <c r="S557" s="236"/>
      <c r="T557" s="236"/>
      <c r="U557" s="236"/>
      <c r="V557" s="236"/>
      <c r="W557" s="236"/>
      <c r="X557" s="236"/>
      <c r="Y557" s="236"/>
      <c r="Z557" s="236"/>
      <c r="AA557" s="236"/>
      <c r="AB557" s="236"/>
      <c r="AC557" s="236"/>
      <c r="AD557" s="236"/>
    </row>
    <row r="558" spans="1:30" ht="15.75" customHeight="1" x14ac:dyDescent="0.25">
      <c r="A558" s="236"/>
      <c r="B558" s="236"/>
      <c r="C558" s="236"/>
      <c r="D558" s="236"/>
      <c r="E558" s="236"/>
      <c r="F558" s="236"/>
      <c r="G558" s="237"/>
      <c r="H558" s="236"/>
      <c r="I558" s="236"/>
      <c r="J558" s="236"/>
      <c r="K558" s="236"/>
      <c r="L558" s="236"/>
      <c r="M558" s="236"/>
      <c r="N558" s="236"/>
      <c r="O558" s="236"/>
      <c r="P558" s="236"/>
      <c r="Q558" s="236"/>
      <c r="R558" s="236"/>
      <c r="S558" s="236"/>
      <c r="T558" s="236"/>
      <c r="U558" s="236"/>
      <c r="V558" s="236"/>
      <c r="W558" s="236"/>
      <c r="X558" s="236"/>
      <c r="Y558" s="236"/>
      <c r="Z558" s="236"/>
      <c r="AA558" s="236"/>
      <c r="AB558" s="236"/>
      <c r="AC558" s="236"/>
      <c r="AD558" s="236"/>
    </row>
    <row r="559" spans="1:30" ht="15.75" customHeight="1" x14ac:dyDescent="0.25">
      <c r="A559" s="236"/>
      <c r="B559" s="236"/>
      <c r="C559" s="236"/>
      <c r="D559" s="236"/>
      <c r="E559" s="236"/>
      <c r="F559" s="236"/>
      <c r="G559" s="237"/>
      <c r="H559" s="236"/>
      <c r="I559" s="236"/>
      <c r="J559" s="236"/>
      <c r="K559" s="236"/>
      <c r="L559" s="236"/>
      <c r="M559" s="236"/>
      <c r="N559" s="236"/>
      <c r="O559" s="236"/>
      <c r="P559" s="236"/>
      <c r="Q559" s="236"/>
      <c r="R559" s="236"/>
      <c r="S559" s="236"/>
      <c r="T559" s="236"/>
      <c r="U559" s="236"/>
      <c r="V559" s="236"/>
      <c r="W559" s="236"/>
      <c r="X559" s="236"/>
      <c r="Y559" s="236"/>
      <c r="Z559" s="236"/>
      <c r="AA559" s="236"/>
      <c r="AB559" s="236"/>
      <c r="AC559" s="236"/>
      <c r="AD559" s="236"/>
    </row>
    <row r="560" spans="1:30" ht="15.75" customHeight="1" x14ac:dyDescent="0.25">
      <c r="A560" s="236"/>
      <c r="B560" s="236"/>
      <c r="C560" s="236"/>
      <c r="D560" s="236"/>
      <c r="E560" s="236"/>
      <c r="F560" s="236"/>
      <c r="G560" s="237"/>
      <c r="H560" s="236"/>
      <c r="I560" s="236"/>
      <c r="J560" s="236"/>
      <c r="K560" s="236"/>
      <c r="L560" s="236"/>
      <c r="M560" s="236"/>
      <c r="N560" s="236"/>
      <c r="O560" s="236"/>
      <c r="P560" s="236"/>
      <c r="Q560" s="236"/>
      <c r="R560" s="236"/>
      <c r="S560" s="236"/>
      <c r="T560" s="236"/>
      <c r="U560" s="236"/>
      <c r="V560" s="236"/>
      <c r="W560" s="236"/>
      <c r="X560" s="236"/>
      <c r="Y560" s="236"/>
      <c r="Z560" s="236"/>
      <c r="AA560" s="236"/>
      <c r="AB560" s="236"/>
      <c r="AC560" s="236"/>
      <c r="AD560" s="236"/>
    </row>
    <row r="561" spans="1:30" ht="15.75" customHeight="1" x14ac:dyDescent="0.25">
      <c r="A561" s="236"/>
      <c r="B561" s="236"/>
      <c r="C561" s="236"/>
      <c r="D561" s="236"/>
      <c r="E561" s="236"/>
      <c r="F561" s="236"/>
      <c r="G561" s="237"/>
      <c r="H561" s="236"/>
      <c r="I561" s="236"/>
      <c r="J561" s="236"/>
      <c r="K561" s="236"/>
      <c r="L561" s="236"/>
      <c r="M561" s="236"/>
      <c r="N561" s="236"/>
      <c r="O561" s="236"/>
      <c r="P561" s="236"/>
      <c r="Q561" s="236"/>
      <c r="R561" s="236"/>
      <c r="S561" s="236"/>
      <c r="T561" s="236"/>
      <c r="U561" s="236"/>
      <c r="V561" s="236"/>
      <c r="W561" s="236"/>
      <c r="X561" s="236"/>
      <c r="Y561" s="236"/>
      <c r="Z561" s="236"/>
      <c r="AA561" s="236"/>
      <c r="AB561" s="236"/>
      <c r="AC561" s="236"/>
      <c r="AD561" s="236"/>
    </row>
    <row r="562" spans="1:30" ht="15.75" customHeight="1" x14ac:dyDescent="0.25">
      <c r="A562" s="236"/>
      <c r="B562" s="236"/>
      <c r="C562" s="236"/>
      <c r="D562" s="236"/>
      <c r="E562" s="236"/>
      <c r="F562" s="236"/>
      <c r="G562" s="237"/>
      <c r="H562" s="236"/>
      <c r="I562" s="236"/>
      <c r="J562" s="236"/>
      <c r="K562" s="236"/>
      <c r="L562" s="236"/>
      <c r="M562" s="236"/>
      <c r="N562" s="236"/>
      <c r="O562" s="236"/>
      <c r="P562" s="236"/>
      <c r="Q562" s="236"/>
      <c r="R562" s="236"/>
      <c r="S562" s="236"/>
      <c r="T562" s="236"/>
      <c r="U562" s="236"/>
      <c r="V562" s="236"/>
      <c r="W562" s="236"/>
      <c r="X562" s="236"/>
      <c r="Y562" s="236"/>
      <c r="Z562" s="236"/>
      <c r="AA562" s="236"/>
      <c r="AB562" s="236"/>
      <c r="AC562" s="236"/>
      <c r="AD562" s="236"/>
    </row>
    <row r="563" spans="1:30" ht="15.75" customHeight="1" x14ac:dyDescent="0.25">
      <c r="A563" s="236"/>
      <c r="B563" s="236"/>
      <c r="C563" s="236"/>
      <c r="D563" s="236"/>
      <c r="E563" s="236"/>
      <c r="F563" s="236"/>
      <c r="G563" s="237"/>
      <c r="H563" s="236"/>
      <c r="I563" s="236"/>
      <c r="J563" s="236"/>
      <c r="K563" s="236"/>
      <c r="L563" s="236"/>
      <c r="M563" s="236"/>
      <c r="N563" s="236"/>
      <c r="O563" s="236"/>
      <c r="P563" s="236"/>
      <c r="Q563" s="236"/>
      <c r="R563" s="236"/>
      <c r="S563" s="236"/>
      <c r="T563" s="236"/>
      <c r="U563" s="236"/>
      <c r="V563" s="236"/>
      <c r="W563" s="236"/>
      <c r="X563" s="236"/>
      <c r="Y563" s="236"/>
      <c r="Z563" s="236"/>
      <c r="AA563" s="236"/>
      <c r="AB563" s="236"/>
      <c r="AC563" s="236"/>
      <c r="AD563" s="236"/>
    </row>
    <row r="564" spans="1:30" ht="15.75" customHeight="1" x14ac:dyDescent="0.25">
      <c r="A564" s="236"/>
      <c r="B564" s="236"/>
      <c r="C564" s="236"/>
      <c r="D564" s="236"/>
      <c r="E564" s="236"/>
      <c r="F564" s="236"/>
      <c r="G564" s="237"/>
      <c r="H564" s="236"/>
      <c r="I564" s="236"/>
      <c r="J564" s="236"/>
      <c r="K564" s="236"/>
      <c r="L564" s="236"/>
      <c r="M564" s="236"/>
      <c r="N564" s="236"/>
      <c r="O564" s="236"/>
      <c r="P564" s="236"/>
      <c r="Q564" s="236"/>
      <c r="R564" s="236"/>
      <c r="S564" s="236"/>
      <c r="T564" s="236"/>
      <c r="U564" s="236"/>
      <c r="V564" s="236"/>
      <c r="W564" s="236"/>
      <c r="X564" s="236"/>
      <c r="Y564" s="236"/>
      <c r="Z564" s="236"/>
      <c r="AA564" s="236"/>
      <c r="AB564" s="236"/>
      <c r="AC564" s="236"/>
      <c r="AD564" s="236"/>
    </row>
    <row r="565" spans="1:30" ht="15.75" customHeight="1" x14ac:dyDescent="0.25">
      <c r="A565" s="236"/>
      <c r="B565" s="236"/>
      <c r="C565" s="236"/>
      <c r="D565" s="236"/>
      <c r="E565" s="236"/>
      <c r="F565" s="236"/>
      <c r="G565" s="237"/>
      <c r="H565" s="236"/>
      <c r="I565" s="236"/>
      <c r="J565" s="236"/>
      <c r="K565" s="236"/>
      <c r="L565" s="236"/>
      <c r="M565" s="236"/>
      <c r="N565" s="236"/>
      <c r="O565" s="236"/>
      <c r="P565" s="236"/>
      <c r="Q565" s="236"/>
      <c r="R565" s="236"/>
      <c r="S565" s="236"/>
      <c r="T565" s="236"/>
      <c r="U565" s="236"/>
      <c r="V565" s="236"/>
      <c r="W565" s="236"/>
      <c r="X565" s="236"/>
      <c r="Y565" s="236"/>
      <c r="Z565" s="236"/>
      <c r="AA565" s="236"/>
      <c r="AB565" s="236"/>
      <c r="AC565" s="236"/>
      <c r="AD565" s="236"/>
    </row>
    <row r="566" spans="1:30" ht="15.75" customHeight="1" x14ac:dyDescent="0.25">
      <c r="A566" s="236"/>
      <c r="B566" s="236"/>
      <c r="C566" s="236"/>
      <c r="D566" s="236"/>
      <c r="E566" s="236"/>
      <c r="F566" s="236"/>
      <c r="G566" s="237"/>
      <c r="H566" s="236"/>
      <c r="I566" s="236"/>
      <c r="J566" s="236"/>
      <c r="K566" s="236"/>
      <c r="L566" s="236"/>
      <c r="M566" s="236"/>
      <c r="N566" s="236"/>
      <c r="O566" s="236"/>
      <c r="P566" s="236"/>
      <c r="Q566" s="236"/>
      <c r="R566" s="236"/>
      <c r="S566" s="236"/>
      <c r="T566" s="236"/>
      <c r="U566" s="236"/>
      <c r="V566" s="236"/>
      <c r="W566" s="236"/>
      <c r="X566" s="236"/>
      <c r="Y566" s="236"/>
      <c r="Z566" s="236"/>
      <c r="AA566" s="236"/>
      <c r="AB566" s="236"/>
      <c r="AC566" s="236"/>
      <c r="AD566" s="236"/>
    </row>
    <row r="567" spans="1:30" ht="15.75" customHeight="1" x14ac:dyDescent="0.25">
      <c r="A567" s="236"/>
      <c r="B567" s="236"/>
      <c r="C567" s="236"/>
      <c r="D567" s="236"/>
      <c r="E567" s="236"/>
      <c r="F567" s="236"/>
      <c r="G567" s="237"/>
      <c r="H567" s="236"/>
      <c r="I567" s="236"/>
      <c r="J567" s="236"/>
      <c r="K567" s="236"/>
      <c r="L567" s="236"/>
      <c r="M567" s="236"/>
      <c r="N567" s="236"/>
      <c r="O567" s="236"/>
      <c r="P567" s="236"/>
      <c r="Q567" s="236"/>
      <c r="R567" s="236"/>
      <c r="S567" s="236"/>
      <c r="T567" s="236"/>
      <c r="U567" s="236"/>
      <c r="V567" s="236"/>
      <c r="W567" s="236"/>
      <c r="X567" s="236"/>
      <c r="Y567" s="236"/>
      <c r="Z567" s="236"/>
      <c r="AA567" s="236"/>
      <c r="AB567" s="236"/>
      <c r="AC567" s="236"/>
      <c r="AD567" s="236"/>
    </row>
    <row r="568" spans="1:30" ht="15.75" customHeight="1" x14ac:dyDescent="0.25">
      <c r="A568" s="236"/>
      <c r="B568" s="236"/>
      <c r="C568" s="236"/>
      <c r="D568" s="236"/>
      <c r="E568" s="236"/>
      <c r="F568" s="236"/>
      <c r="G568" s="237"/>
      <c r="H568" s="236"/>
      <c r="I568" s="236"/>
      <c r="J568" s="236"/>
      <c r="K568" s="236"/>
      <c r="L568" s="236"/>
      <c r="M568" s="236"/>
      <c r="N568" s="236"/>
      <c r="O568" s="236"/>
      <c r="P568" s="236"/>
      <c r="Q568" s="236"/>
      <c r="R568" s="236"/>
      <c r="S568" s="236"/>
      <c r="T568" s="236"/>
      <c r="U568" s="236"/>
      <c r="V568" s="236"/>
      <c r="W568" s="236"/>
      <c r="X568" s="236"/>
      <c r="Y568" s="236"/>
      <c r="Z568" s="236"/>
      <c r="AA568" s="236"/>
      <c r="AB568" s="236"/>
      <c r="AC568" s="236"/>
      <c r="AD568" s="236"/>
    </row>
    <row r="569" spans="1:30" ht="15.75" customHeight="1" x14ac:dyDescent="0.25">
      <c r="A569" s="236"/>
      <c r="B569" s="236"/>
      <c r="C569" s="236"/>
      <c r="D569" s="236"/>
      <c r="E569" s="236"/>
      <c r="F569" s="236"/>
      <c r="G569" s="237"/>
      <c r="H569" s="236"/>
      <c r="I569" s="236"/>
      <c r="J569" s="236"/>
      <c r="K569" s="236"/>
      <c r="L569" s="236"/>
      <c r="M569" s="236"/>
      <c r="N569" s="236"/>
      <c r="O569" s="236"/>
      <c r="P569" s="236"/>
      <c r="Q569" s="236"/>
      <c r="R569" s="236"/>
      <c r="S569" s="236"/>
      <c r="T569" s="236"/>
      <c r="U569" s="236"/>
      <c r="V569" s="236"/>
      <c r="W569" s="236"/>
      <c r="X569" s="236"/>
      <c r="Y569" s="236"/>
      <c r="Z569" s="236"/>
      <c r="AA569" s="236"/>
      <c r="AB569" s="236"/>
      <c r="AC569" s="236"/>
      <c r="AD569" s="236"/>
    </row>
    <row r="570" spans="1:30" ht="15.75" customHeight="1" x14ac:dyDescent="0.25">
      <c r="A570" s="236"/>
      <c r="B570" s="236"/>
      <c r="C570" s="236"/>
      <c r="D570" s="236"/>
      <c r="E570" s="236"/>
      <c r="F570" s="236"/>
      <c r="G570" s="237"/>
      <c r="H570" s="236"/>
      <c r="I570" s="236"/>
      <c r="J570" s="236"/>
      <c r="K570" s="236"/>
      <c r="L570" s="236"/>
      <c r="M570" s="236"/>
      <c r="N570" s="236"/>
      <c r="O570" s="236"/>
      <c r="P570" s="236"/>
      <c r="Q570" s="236"/>
      <c r="R570" s="236"/>
      <c r="S570" s="236"/>
      <c r="T570" s="236"/>
      <c r="U570" s="236"/>
      <c r="V570" s="236"/>
      <c r="W570" s="236"/>
      <c r="X570" s="236"/>
      <c r="Y570" s="236"/>
      <c r="Z570" s="236"/>
      <c r="AA570" s="236"/>
      <c r="AB570" s="236"/>
      <c r="AC570" s="236"/>
      <c r="AD570" s="236"/>
    </row>
    <row r="571" spans="1:30" ht="15.75" customHeight="1" x14ac:dyDescent="0.25">
      <c r="A571" s="236"/>
      <c r="B571" s="236"/>
      <c r="C571" s="236"/>
      <c r="D571" s="236"/>
      <c r="E571" s="236"/>
      <c r="F571" s="236"/>
      <c r="G571" s="237"/>
      <c r="H571" s="236"/>
      <c r="I571" s="236"/>
      <c r="J571" s="236"/>
      <c r="K571" s="236"/>
      <c r="L571" s="236"/>
      <c r="M571" s="236"/>
      <c r="N571" s="236"/>
      <c r="O571" s="236"/>
      <c r="P571" s="236"/>
      <c r="Q571" s="236"/>
      <c r="R571" s="236"/>
      <c r="S571" s="236"/>
      <c r="T571" s="236"/>
      <c r="U571" s="236"/>
      <c r="V571" s="236"/>
      <c r="W571" s="236"/>
      <c r="X571" s="236"/>
      <c r="Y571" s="236"/>
      <c r="Z571" s="236"/>
      <c r="AA571" s="236"/>
      <c r="AB571" s="236"/>
      <c r="AC571" s="236"/>
      <c r="AD571" s="236"/>
    </row>
    <row r="572" spans="1:30" ht="15.75" customHeight="1" x14ac:dyDescent="0.25">
      <c r="A572" s="236"/>
      <c r="B572" s="236"/>
      <c r="C572" s="236"/>
      <c r="D572" s="236"/>
      <c r="E572" s="236"/>
      <c r="F572" s="236"/>
      <c r="G572" s="237"/>
      <c r="H572" s="236"/>
      <c r="I572" s="236"/>
      <c r="J572" s="236"/>
      <c r="K572" s="236"/>
      <c r="L572" s="236"/>
      <c r="M572" s="236"/>
      <c r="N572" s="236"/>
      <c r="O572" s="236"/>
      <c r="P572" s="236"/>
      <c r="Q572" s="236"/>
      <c r="R572" s="236"/>
      <c r="S572" s="236"/>
      <c r="T572" s="236"/>
      <c r="U572" s="236"/>
      <c r="V572" s="236"/>
      <c r="W572" s="236"/>
      <c r="X572" s="236"/>
      <c r="Y572" s="236"/>
      <c r="Z572" s="236"/>
      <c r="AA572" s="236"/>
      <c r="AB572" s="236"/>
      <c r="AC572" s="236"/>
      <c r="AD572" s="236"/>
    </row>
    <row r="573" spans="1:30" ht="15.75" customHeight="1" x14ac:dyDescent="0.25">
      <c r="A573" s="236"/>
      <c r="B573" s="236"/>
      <c r="C573" s="236"/>
      <c r="D573" s="236"/>
      <c r="E573" s="236"/>
      <c r="F573" s="236"/>
      <c r="G573" s="237"/>
      <c r="H573" s="236"/>
      <c r="I573" s="236"/>
      <c r="J573" s="236"/>
      <c r="K573" s="236"/>
      <c r="L573" s="236"/>
      <c r="M573" s="236"/>
      <c r="N573" s="236"/>
      <c r="O573" s="236"/>
      <c r="P573" s="236"/>
      <c r="Q573" s="236"/>
      <c r="R573" s="236"/>
      <c r="S573" s="236"/>
      <c r="T573" s="236"/>
      <c r="U573" s="236"/>
      <c r="V573" s="236"/>
      <c r="W573" s="236"/>
      <c r="X573" s="236"/>
      <c r="Y573" s="236"/>
      <c r="Z573" s="236"/>
      <c r="AA573" s="236"/>
      <c r="AB573" s="236"/>
      <c r="AC573" s="236"/>
      <c r="AD573" s="236"/>
    </row>
    <row r="574" spans="1:30" ht="15.75" customHeight="1" x14ac:dyDescent="0.25">
      <c r="A574" s="236"/>
      <c r="B574" s="236"/>
      <c r="C574" s="236"/>
      <c r="D574" s="236"/>
      <c r="E574" s="236"/>
      <c r="F574" s="236"/>
      <c r="G574" s="237"/>
      <c r="H574" s="236"/>
      <c r="I574" s="236"/>
      <c r="J574" s="236"/>
      <c r="K574" s="236"/>
      <c r="L574" s="236"/>
      <c r="M574" s="236"/>
      <c r="N574" s="236"/>
      <c r="O574" s="236"/>
      <c r="P574" s="236"/>
      <c r="Q574" s="236"/>
      <c r="R574" s="236"/>
      <c r="S574" s="236"/>
      <c r="T574" s="236"/>
      <c r="U574" s="236"/>
      <c r="V574" s="236"/>
      <c r="W574" s="236"/>
      <c r="X574" s="236"/>
      <c r="Y574" s="236"/>
      <c r="Z574" s="236"/>
      <c r="AA574" s="236"/>
      <c r="AB574" s="236"/>
      <c r="AC574" s="236"/>
      <c r="AD574" s="236"/>
    </row>
    <row r="575" spans="1:30" ht="15.75" customHeight="1" x14ac:dyDescent="0.25">
      <c r="A575" s="236"/>
      <c r="B575" s="236"/>
      <c r="C575" s="236"/>
      <c r="D575" s="236"/>
      <c r="E575" s="236"/>
      <c r="F575" s="236"/>
      <c r="G575" s="237"/>
      <c r="H575" s="236"/>
      <c r="I575" s="236"/>
      <c r="J575" s="236"/>
      <c r="K575" s="236"/>
      <c r="L575" s="236"/>
      <c r="M575" s="236"/>
      <c r="N575" s="236"/>
      <c r="O575" s="236"/>
      <c r="P575" s="236"/>
      <c r="Q575" s="236"/>
      <c r="R575" s="236"/>
      <c r="S575" s="236"/>
      <c r="T575" s="236"/>
      <c r="U575" s="236"/>
      <c r="V575" s="236"/>
      <c r="W575" s="236"/>
      <c r="X575" s="236"/>
      <c r="Y575" s="236"/>
      <c r="Z575" s="236"/>
      <c r="AA575" s="236"/>
      <c r="AB575" s="236"/>
      <c r="AC575" s="236"/>
      <c r="AD575" s="236"/>
    </row>
    <row r="576" spans="1:30" ht="15.75" customHeight="1" x14ac:dyDescent="0.25">
      <c r="A576" s="236"/>
      <c r="B576" s="236"/>
      <c r="C576" s="236"/>
      <c r="D576" s="236"/>
      <c r="E576" s="236"/>
      <c r="F576" s="236"/>
      <c r="G576" s="237"/>
      <c r="H576" s="236"/>
      <c r="I576" s="236"/>
      <c r="J576" s="236"/>
      <c r="K576" s="236"/>
      <c r="L576" s="236"/>
      <c r="M576" s="236"/>
      <c r="N576" s="236"/>
      <c r="O576" s="236"/>
      <c r="P576" s="236"/>
      <c r="Q576" s="236"/>
      <c r="R576" s="236"/>
      <c r="S576" s="236"/>
      <c r="T576" s="236"/>
      <c r="U576" s="236"/>
      <c r="V576" s="236"/>
      <c r="W576" s="236"/>
      <c r="X576" s="236"/>
      <c r="Y576" s="236"/>
      <c r="Z576" s="236"/>
      <c r="AA576" s="236"/>
      <c r="AB576" s="236"/>
      <c r="AC576" s="236"/>
      <c r="AD576" s="236"/>
    </row>
    <row r="577" spans="1:30" ht="15.75" customHeight="1" x14ac:dyDescent="0.25">
      <c r="A577" s="236"/>
      <c r="B577" s="236"/>
      <c r="C577" s="236"/>
      <c r="D577" s="236"/>
      <c r="E577" s="236"/>
      <c r="F577" s="236"/>
      <c r="G577" s="237"/>
      <c r="H577" s="236"/>
      <c r="I577" s="236"/>
      <c r="J577" s="236"/>
      <c r="K577" s="236"/>
      <c r="L577" s="236"/>
      <c r="M577" s="236"/>
      <c r="N577" s="236"/>
      <c r="O577" s="236"/>
      <c r="P577" s="236"/>
      <c r="Q577" s="236"/>
      <c r="R577" s="236"/>
      <c r="S577" s="236"/>
      <c r="T577" s="236"/>
      <c r="U577" s="236"/>
      <c r="V577" s="236"/>
      <c r="W577" s="236"/>
      <c r="X577" s="236"/>
      <c r="Y577" s="236"/>
      <c r="Z577" s="236"/>
      <c r="AA577" s="236"/>
      <c r="AB577" s="236"/>
      <c r="AC577" s="236"/>
      <c r="AD577" s="236"/>
    </row>
    <row r="578" spans="1:30" ht="15.75" customHeight="1" x14ac:dyDescent="0.25">
      <c r="A578" s="236"/>
      <c r="B578" s="236"/>
      <c r="C578" s="236"/>
      <c r="D578" s="236"/>
      <c r="E578" s="236"/>
      <c r="F578" s="236"/>
      <c r="G578" s="237"/>
      <c r="H578" s="236"/>
      <c r="I578" s="236"/>
      <c r="J578" s="236"/>
      <c r="K578" s="236"/>
      <c r="L578" s="236"/>
      <c r="M578" s="236"/>
      <c r="N578" s="236"/>
      <c r="O578" s="236"/>
      <c r="P578" s="236"/>
      <c r="Q578" s="236"/>
      <c r="R578" s="236"/>
      <c r="S578" s="236"/>
      <c r="T578" s="236"/>
      <c r="U578" s="236"/>
      <c r="V578" s="236"/>
      <c r="W578" s="236"/>
      <c r="X578" s="236"/>
      <c r="Y578" s="236"/>
      <c r="Z578" s="236"/>
      <c r="AA578" s="236"/>
      <c r="AB578" s="236"/>
      <c r="AC578" s="236"/>
      <c r="AD578" s="236"/>
    </row>
    <row r="579" spans="1:30" ht="15.75" customHeight="1" x14ac:dyDescent="0.25">
      <c r="A579" s="236"/>
      <c r="B579" s="236"/>
      <c r="C579" s="236"/>
      <c r="D579" s="236"/>
      <c r="E579" s="236"/>
      <c r="F579" s="236"/>
      <c r="G579" s="237"/>
      <c r="H579" s="236"/>
      <c r="I579" s="236"/>
      <c r="J579" s="236"/>
      <c r="K579" s="236"/>
      <c r="L579" s="236"/>
      <c r="M579" s="236"/>
      <c r="N579" s="236"/>
      <c r="O579" s="236"/>
      <c r="P579" s="236"/>
      <c r="Q579" s="236"/>
      <c r="R579" s="236"/>
      <c r="S579" s="236"/>
      <c r="T579" s="236"/>
      <c r="U579" s="236"/>
      <c r="V579" s="236"/>
      <c r="W579" s="236"/>
      <c r="X579" s="236"/>
      <c r="Y579" s="236"/>
      <c r="Z579" s="236"/>
      <c r="AA579" s="236"/>
      <c r="AB579" s="236"/>
      <c r="AC579" s="236"/>
      <c r="AD579" s="236"/>
    </row>
    <row r="580" spans="1:30" ht="15.75" customHeight="1" x14ac:dyDescent="0.25">
      <c r="A580" s="236"/>
      <c r="B580" s="236"/>
      <c r="C580" s="236"/>
      <c r="D580" s="236"/>
      <c r="E580" s="236"/>
      <c r="F580" s="236"/>
      <c r="G580" s="237"/>
      <c r="H580" s="236"/>
      <c r="I580" s="236"/>
      <c r="J580" s="236"/>
      <c r="K580" s="236"/>
      <c r="L580" s="236"/>
      <c r="M580" s="236"/>
      <c r="N580" s="236"/>
      <c r="O580" s="236"/>
      <c r="P580" s="236"/>
      <c r="Q580" s="236"/>
      <c r="R580" s="236"/>
      <c r="S580" s="236"/>
      <c r="T580" s="236"/>
      <c r="U580" s="236"/>
      <c r="V580" s="236"/>
      <c r="W580" s="236"/>
      <c r="X580" s="236"/>
      <c r="Y580" s="236"/>
      <c r="Z580" s="236"/>
      <c r="AA580" s="236"/>
      <c r="AB580" s="236"/>
      <c r="AC580" s="236"/>
      <c r="AD580" s="236"/>
    </row>
    <row r="581" spans="1:30" ht="15.75" customHeight="1" x14ac:dyDescent="0.25">
      <c r="A581" s="236"/>
      <c r="B581" s="236"/>
      <c r="C581" s="236"/>
      <c r="D581" s="236"/>
      <c r="E581" s="236"/>
      <c r="F581" s="236"/>
      <c r="G581" s="237"/>
      <c r="H581" s="236"/>
      <c r="I581" s="236"/>
      <c r="J581" s="236"/>
      <c r="K581" s="236"/>
      <c r="L581" s="236"/>
      <c r="M581" s="236"/>
      <c r="N581" s="236"/>
      <c r="O581" s="236"/>
      <c r="P581" s="236"/>
      <c r="Q581" s="236"/>
      <c r="R581" s="236"/>
      <c r="S581" s="236"/>
      <c r="T581" s="236"/>
      <c r="U581" s="236"/>
      <c r="V581" s="236"/>
      <c r="W581" s="236"/>
      <c r="X581" s="236"/>
      <c r="Y581" s="236"/>
      <c r="Z581" s="236"/>
      <c r="AA581" s="236"/>
      <c r="AB581" s="236"/>
      <c r="AC581" s="236"/>
      <c r="AD581" s="236"/>
    </row>
    <row r="582" spans="1:30" ht="15.75" customHeight="1" x14ac:dyDescent="0.25">
      <c r="A582" s="236"/>
      <c r="B582" s="236"/>
      <c r="C582" s="236"/>
      <c r="D582" s="236"/>
      <c r="E582" s="236"/>
      <c r="F582" s="236"/>
      <c r="G582" s="237"/>
      <c r="H582" s="236"/>
      <c r="I582" s="236"/>
      <c r="J582" s="236"/>
      <c r="K582" s="236"/>
      <c r="L582" s="236"/>
      <c r="M582" s="236"/>
      <c r="N582" s="236"/>
      <c r="O582" s="236"/>
      <c r="P582" s="236"/>
      <c r="Q582" s="236"/>
      <c r="R582" s="236"/>
      <c r="S582" s="236"/>
      <c r="T582" s="236"/>
      <c r="U582" s="236"/>
      <c r="V582" s="236"/>
      <c r="W582" s="236"/>
      <c r="X582" s="236"/>
      <c r="Y582" s="236"/>
      <c r="Z582" s="236"/>
      <c r="AA582" s="236"/>
      <c r="AB582" s="236"/>
      <c r="AC582" s="236"/>
      <c r="AD582" s="236"/>
    </row>
    <row r="583" spans="1:30" ht="15.75" customHeight="1" x14ac:dyDescent="0.25">
      <c r="A583" s="236"/>
      <c r="B583" s="236"/>
      <c r="C583" s="236"/>
      <c r="D583" s="236"/>
      <c r="E583" s="236"/>
      <c r="F583" s="236"/>
      <c r="G583" s="237"/>
      <c r="H583" s="236"/>
      <c r="I583" s="236"/>
      <c r="J583" s="236"/>
      <c r="K583" s="236"/>
      <c r="L583" s="236"/>
      <c r="M583" s="236"/>
      <c r="N583" s="236"/>
      <c r="O583" s="236"/>
      <c r="P583" s="236"/>
      <c r="Q583" s="236"/>
      <c r="R583" s="236"/>
      <c r="S583" s="236"/>
      <c r="T583" s="236"/>
      <c r="U583" s="236"/>
      <c r="V583" s="236"/>
      <c r="W583" s="236"/>
      <c r="X583" s="236"/>
      <c r="Y583" s="236"/>
      <c r="Z583" s="236"/>
      <c r="AA583" s="236"/>
      <c r="AB583" s="236"/>
      <c r="AC583" s="236"/>
      <c r="AD583" s="236"/>
    </row>
    <row r="584" spans="1:30" ht="15.75" customHeight="1" x14ac:dyDescent="0.25">
      <c r="A584" s="236"/>
      <c r="B584" s="236"/>
      <c r="C584" s="236"/>
      <c r="D584" s="236"/>
      <c r="E584" s="236"/>
      <c r="F584" s="236"/>
      <c r="G584" s="237"/>
      <c r="H584" s="236"/>
      <c r="I584" s="236"/>
      <c r="J584" s="236"/>
      <c r="K584" s="236"/>
      <c r="L584" s="236"/>
      <c r="M584" s="236"/>
      <c r="N584" s="236"/>
      <c r="O584" s="236"/>
      <c r="P584" s="236"/>
      <c r="Q584" s="236"/>
      <c r="R584" s="236"/>
      <c r="S584" s="236"/>
      <c r="T584" s="236"/>
      <c r="U584" s="236"/>
      <c r="V584" s="236"/>
      <c r="W584" s="236"/>
      <c r="X584" s="236"/>
      <c r="Y584" s="236"/>
      <c r="Z584" s="236"/>
      <c r="AA584" s="236"/>
      <c r="AB584" s="236"/>
      <c r="AC584" s="236"/>
      <c r="AD584" s="236"/>
    </row>
    <row r="585" spans="1:30" ht="15.75" customHeight="1" x14ac:dyDescent="0.25">
      <c r="A585" s="236"/>
      <c r="B585" s="236"/>
      <c r="C585" s="236"/>
      <c r="D585" s="236"/>
      <c r="E585" s="236"/>
      <c r="F585" s="236"/>
      <c r="G585" s="237"/>
      <c r="H585" s="236"/>
      <c r="I585" s="236"/>
      <c r="J585" s="236"/>
      <c r="K585" s="236"/>
      <c r="L585" s="236"/>
      <c r="M585" s="236"/>
      <c r="N585" s="236"/>
      <c r="O585" s="236"/>
      <c r="P585" s="236"/>
      <c r="Q585" s="236"/>
      <c r="R585" s="236"/>
      <c r="S585" s="236"/>
      <c r="T585" s="236"/>
      <c r="U585" s="236"/>
      <c r="V585" s="236"/>
      <c r="W585" s="236"/>
      <c r="X585" s="236"/>
      <c r="Y585" s="236"/>
      <c r="Z585" s="236"/>
      <c r="AA585" s="236"/>
      <c r="AB585" s="236"/>
      <c r="AC585" s="236"/>
      <c r="AD585" s="236"/>
    </row>
    <row r="586" spans="1:30" ht="15.75" customHeight="1" x14ac:dyDescent="0.25">
      <c r="A586" s="236"/>
      <c r="B586" s="236"/>
      <c r="C586" s="236"/>
      <c r="D586" s="236"/>
      <c r="E586" s="236"/>
      <c r="F586" s="236"/>
      <c r="G586" s="237"/>
      <c r="H586" s="236"/>
      <c r="I586" s="236"/>
      <c r="J586" s="236"/>
      <c r="K586" s="236"/>
      <c r="L586" s="236"/>
      <c r="M586" s="236"/>
      <c r="N586" s="236"/>
      <c r="O586" s="236"/>
      <c r="P586" s="236"/>
      <c r="Q586" s="236"/>
      <c r="R586" s="236"/>
      <c r="S586" s="236"/>
      <c r="T586" s="236"/>
      <c r="U586" s="236"/>
      <c r="V586" s="236"/>
      <c r="W586" s="236"/>
      <c r="X586" s="236"/>
      <c r="Y586" s="236"/>
      <c r="Z586" s="236"/>
      <c r="AA586" s="236"/>
      <c r="AB586" s="236"/>
      <c r="AC586" s="236"/>
      <c r="AD586" s="236"/>
    </row>
    <row r="587" spans="1:30" ht="15.75" customHeight="1" x14ac:dyDescent="0.25">
      <c r="A587" s="236"/>
      <c r="B587" s="236"/>
      <c r="C587" s="236"/>
      <c r="D587" s="236"/>
      <c r="E587" s="236"/>
      <c r="F587" s="236"/>
      <c r="G587" s="237"/>
      <c r="H587" s="236"/>
      <c r="I587" s="236"/>
      <c r="J587" s="236"/>
      <c r="K587" s="236"/>
      <c r="L587" s="236"/>
      <c r="M587" s="236"/>
      <c r="N587" s="236"/>
      <c r="O587" s="236"/>
      <c r="P587" s="236"/>
      <c r="Q587" s="236"/>
      <c r="R587" s="236"/>
      <c r="S587" s="236"/>
      <c r="T587" s="236"/>
      <c r="U587" s="236"/>
      <c r="V587" s="236"/>
      <c r="W587" s="236"/>
      <c r="X587" s="236"/>
      <c r="Y587" s="236"/>
      <c r="Z587" s="236"/>
      <c r="AA587" s="236"/>
      <c r="AB587" s="236"/>
      <c r="AC587" s="236"/>
      <c r="AD587" s="236"/>
    </row>
    <row r="588" spans="1:30" ht="15.75" customHeight="1" x14ac:dyDescent="0.25">
      <c r="A588" s="236"/>
      <c r="B588" s="236"/>
      <c r="C588" s="236"/>
      <c r="D588" s="236"/>
      <c r="E588" s="236"/>
      <c r="F588" s="236"/>
      <c r="G588" s="237"/>
      <c r="H588" s="236"/>
      <c r="I588" s="236"/>
      <c r="J588" s="236"/>
      <c r="K588" s="236"/>
      <c r="L588" s="236"/>
      <c r="M588" s="236"/>
      <c r="N588" s="236"/>
      <c r="O588" s="236"/>
      <c r="P588" s="236"/>
      <c r="Q588" s="236"/>
      <c r="R588" s="236"/>
      <c r="S588" s="236"/>
      <c r="T588" s="236"/>
      <c r="U588" s="236"/>
      <c r="V588" s="236"/>
      <c r="W588" s="236"/>
      <c r="X588" s="236"/>
      <c r="Y588" s="236"/>
      <c r="Z588" s="236"/>
      <c r="AA588" s="236"/>
      <c r="AB588" s="236"/>
      <c r="AC588" s="236"/>
      <c r="AD588" s="236"/>
    </row>
    <row r="589" spans="1:30" ht="15.75" customHeight="1" x14ac:dyDescent="0.25">
      <c r="A589" s="236"/>
      <c r="B589" s="236"/>
      <c r="C589" s="236"/>
      <c r="D589" s="236"/>
      <c r="E589" s="236"/>
      <c r="F589" s="236"/>
      <c r="G589" s="237"/>
      <c r="H589" s="236"/>
      <c r="I589" s="236"/>
      <c r="J589" s="236"/>
      <c r="K589" s="236"/>
      <c r="L589" s="236"/>
      <c r="M589" s="236"/>
      <c r="N589" s="236"/>
      <c r="O589" s="236"/>
      <c r="P589" s="236"/>
      <c r="Q589" s="236"/>
      <c r="R589" s="236"/>
      <c r="S589" s="236"/>
      <c r="T589" s="236"/>
      <c r="U589" s="236"/>
      <c r="V589" s="236"/>
      <c r="W589" s="236"/>
      <c r="X589" s="236"/>
      <c r="Y589" s="236"/>
      <c r="Z589" s="236"/>
      <c r="AA589" s="236"/>
      <c r="AB589" s="236"/>
      <c r="AC589" s="236"/>
      <c r="AD589" s="236"/>
    </row>
    <row r="590" spans="1:30" ht="15.75" customHeight="1" x14ac:dyDescent="0.25">
      <c r="A590" s="236"/>
      <c r="B590" s="236"/>
      <c r="C590" s="236"/>
      <c r="D590" s="236"/>
      <c r="E590" s="236"/>
      <c r="F590" s="236"/>
      <c r="G590" s="237"/>
      <c r="H590" s="236"/>
      <c r="I590" s="236"/>
      <c r="J590" s="236"/>
      <c r="K590" s="236"/>
      <c r="L590" s="236"/>
      <c r="M590" s="236"/>
      <c r="N590" s="236"/>
      <c r="O590" s="236"/>
      <c r="P590" s="236"/>
      <c r="Q590" s="236"/>
      <c r="R590" s="236"/>
      <c r="S590" s="236"/>
      <c r="T590" s="236"/>
      <c r="U590" s="236"/>
      <c r="V590" s="236"/>
      <c r="W590" s="236"/>
      <c r="X590" s="236"/>
      <c r="Y590" s="236"/>
      <c r="Z590" s="236"/>
      <c r="AA590" s="236"/>
      <c r="AB590" s="236"/>
      <c r="AC590" s="236"/>
      <c r="AD590" s="236"/>
    </row>
    <row r="591" spans="1:30" ht="15.75" customHeight="1" x14ac:dyDescent="0.25">
      <c r="A591" s="236"/>
      <c r="B591" s="236"/>
      <c r="C591" s="236"/>
      <c r="D591" s="236"/>
      <c r="E591" s="236"/>
      <c r="F591" s="236"/>
      <c r="G591" s="237"/>
      <c r="H591" s="236"/>
      <c r="I591" s="236"/>
      <c r="J591" s="236"/>
      <c r="K591" s="236"/>
      <c r="L591" s="236"/>
      <c r="M591" s="236"/>
      <c r="N591" s="236"/>
      <c r="O591" s="236"/>
      <c r="P591" s="236"/>
      <c r="Q591" s="236"/>
      <c r="R591" s="236"/>
      <c r="S591" s="236"/>
      <c r="T591" s="236"/>
      <c r="U591" s="236"/>
      <c r="V591" s="236"/>
      <c r="W591" s="236"/>
      <c r="X591" s="236"/>
      <c r="Y591" s="236"/>
      <c r="Z591" s="236"/>
      <c r="AA591" s="236"/>
      <c r="AB591" s="236"/>
      <c r="AC591" s="236"/>
      <c r="AD591" s="236"/>
    </row>
    <row r="592" spans="1:30" ht="15.75" customHeight="1" x14ac:dyDescent="0.25">
      <c r="A592" s="236"/>
      <c r="B592" s="236"/>
      <c r="C592" s="236"/>
      <c r="D592" s="236"/>
      <c r="E592" s="236"/>
      <c r="F592" s="236"/>
      <c r="G592" s="237"/>
      <c r="H592" s="236"/>
      <c r="I592" s="236"/>
      <c r="J592" s="236"/>
      <c r="K592" s="236"/>
      <c r="L592" s="236"/>
      <c r="M592" s="236"/>
      <c r="N592" s="236"/>
      <c r="O592" s="236"/>
      <c r="P592" s="236"/>
      <c r="Q592" s="236"/>
      <c r="R592" s="236"/>
      <c r="S592" s="236"/>
      <c r="T592" s="236"/>
      <c r="U592" s="236"/>
      <c r="V592" s="236"/>
      <c r="W592" s="236"/>
      <c r="X592" s="236"/>
      <c r="Y592" s="236"/>
      <c r="Z592" s="236"/>
      <c r="AA592" s="236"/>
      <c r="AB592" s="236"/>
      <c r="AC592" s="236"/>
      <c r="AD592" s="236"/>
    </row>
    <row r="593" spans="1:30" ht="15.75" customHeight="1" x14ac:dyDescent="0.25">
      <c r="A593" s="236"/>
      <c r="B593" s="236"/>
      <c r="C593" s="236"/>
      <c r="D593" s="236"/>
      <c r="E593" s="236"/>
      <c r="F593" s="236"/>
      <c r="G593" s="237"/>
      <c r="H593" s="236"/>
      <c r="I593" s="236"/>
      <c r="J593" s="236"/>
      <c r="K593" s="236"/>
      <c r="L593" s="236"/>
      <c r="M593" s="236"/>
      <c r="N593" s="236"/>
      <c r="O593" s="236"/>
      <c r="P593" s="236"/>
      <c r="Q593" s="236"/>
      <c r="R593" s="236"/>
      <c r="S593" s="236"/>
      <c r="T593" s="236"/>
      <c r="U593" s="236"/>
      <c r="V593" s="236"/>
      <c r="W593" s="236"/>
      <c r="X593" s="236"/>
      <c r="Y593" s="236"/>
      <c r="Z593" s="236"/>
      <c r="AA593" s="236"/>
      <c r="AB593" s="236"/>
      <c r="AC593" s="236"/>
      <c r="AD593" s="236"/>
    </row>
    <row r="594" spans="1:30" ht="15.75" customHeight="1" x14ac:dyDescent="0.25">
      <c r="A594" s="236"/>
      <c r="B594" s="236"/>
      <c r="C594" s="236"/>
      <c r="D594" s="236"/>
      <c r="E594" s="236"/>
      <c r="F594" s="236"/>
      <c r="G594" s="237"/>
      <c r="H594" s="236"/>
      <c r="I594" s="236"/>
      <c r="J594" s="236"/>
      <c r="K594" s="236"/>
      <c r="L594" s="236"/>
      <c r="M594" s="236"/>
      <c r="N594" s="236"/>
      <c r="O594" s="236"/>
      <c r="P594" s="236"/>
      <c r="Q594" s="236"/>
      <c r="R594" s="236"/>
      <c r="S594" s="236"/>
      <c r="T594" s="236"/>
      <c r="U594" s="236"/>
      <c r="V594" s="236"/>
      <c r="W594" s="236"/>
      <c r="X594" s="236"/>
      <c r="Y594" s="236"/>
      <c r="Z594" s="236"/>
      <c r="AA594" s="236"/>
      <c r="AB594" s="236"/>
      <c r="AC594" s="236"/>
      <c r="AD594" s="236"/>
    </row>
    <row r="595" spans="1:30" ht="15.75" customHeight="1" x14ac:dyDescent="0.25">
      <c r="A595" s="236"/>
      <c r="B595" s="236"/>
      <c r="C595" s="236"/>
      <c r="D595" s="236"/>
      <c r="E595" s="236"/>
      <c r="F595" s="236"/>
      <c r="G595" s="237"/>
      <c r="H595" s="236"/>
      <c r="I595" s="236"/>
      <c r="J595" s="236"/>
      <c r="K595" s="236"/>
      <c r="L595" s="236"/>
      <c r="M595" s="236"/>
      <c r="N595" s="236"/>
      <c r="O595" s="236"/>
      <c r="P595" s="236"/>
      <c r="Q595" s="236"/>
      <c r="R595" s="236"/>
      <c r="S595" s="236"/>
      <c r="T595" s="236"/>
      <c r="U595" s="236"/>
      <c r="V595" s="236"/>
      <c r="W595" s="236"/>
      <c r="X595" s="236"/>
      <c r="Y595" s="236"/>
      <c r="Z595" s="236"/>
      <c r="AA595" s="236"/>
      <c r="AB595" s="236"/>
      <c r="AC595" s="236"/>
      <c r="AD595" s="236"/>
    </row>
    <row r="596" spans="1:30" ht="15.75" customHeight="1" x14ac:dyDescent="0.25">
      <c r="A596" s="236"/>
      <c r="B596" s="236"/>
      <c r="C596" s="236"/>
      <c r="D596" s="236"/>
      <c r="E596" s="236"/>
      <c r="F596" s="236"/>
      <c r="G596" s="237"/>
      <c r="H596" s="236"/>
      <c r="I596" s="236"/>
      <c r="J596" s="236"/>
      <c r="K596" s="236"/>
      <c r="L596" s="236"/>
      <c r="M596" s="236"/>
      <c r="N596" s="236"/>
      <c r="O596" s="236"/>
      <c r="P596" s="236"/>
      <c r="Q596" s="236"/>
      <c r="R596" s="236"/>
      <c r="S596" s="236"/>
      <c r="T596" s="236"/>
      <c r="U596" s="236"/>
      <c r="V596" s="236"/>
      <c r="W596" s="236"/>
      <c r="X596" s="236"/>
      <c r="Y596" s="236"/>
      <c r="Z596" s="236"/>
      <c r="AA596" s="236"/>
      <c r="AB596" s="236"/>
      <c r="AC596" s="236"/>
      <c r="AD596" s="236"/>
    </row>
    <row r="597" spans="1:30" ht="15.75" customHeight="1" x14ac:dyDescent="0.25">
      <c r="A597" s="236"/>
      <c r="B597" s="236"/>
      <c r="C597" s="236"/>
      <c r="D597" s="236"/>
      <c r="E597" s="236"/>
      <c r="F597" s="236"/>
      <c r="G597" s="237"/>
      <c r="H597" s="236"/>
      <c r="I597" s="236"/>
      <c r="J597" s="236"/>
      <c r="K597" s="236"/>
      <c r="L597" s="236"/>
      <c r="M597" s="236"/>
      <c r="N597" s="236"/>
      <c r="O597" s="236"/>
      <c r="P597" s="236"/>
      <c r="Q597" s="236"/>
      <c r="R597" s="236"/>
      <c r="S597" s="236"/>
      <c r="T597" s="236"/>
      <c r="U597" s="236"/>
      <c r="V597" s="236"/>
      <c r="W597" s="236"/>
      <c r="X597" s="236"/>
      <c r="Y597" s="236"/>
      <c r="Z597" s="236"/>
      <c r="AA597" s="236"/>
      <c r="AB597" s="236"/>
      <c r="AC597" s="236"/>
      <c r="AD597" s="236"/>
    </row>
    <row r="598" spans="1:30" ht="15.75" customHeight="1" x14ac:dyDescent="0.25">
      <c r="A598" s="236"/>
      <c r="B598" s="236"/>
      <c r="C598" s="236"/>
      <c r="D598" s="236"/>
      <c r="E598" s="236"/>
      <c r="F598" s="236"/>
      <c r="G598" s="237"/>
      <c r="H598" s="236"/>
      <c r="I598" s="236"/>
      <c r="J598" s="236"/>
      <c r="K598" s="236"/>
      <c r="L598" s="236"/>
      <c r="M598" s="236"/>
      <c r="N598" s="236"/>
      <c r="O598" s="236"/>
      <c r="P598" s="236"/>
      <c r="Q598" s="236"/>
      <c r="R598" s="236"/>
      <c r="S598" s="236"/>
      <c r="T598" s="236"/>
      <c r="U598" s="236"/>
      <c r="V598" s="236"/>
      <c r="W598" s="236"/>
      <c r="X598" s="236"/>
      <c r="Y598" s="236"/>
      <c r="Z598" s="236"/>
      <c r="AA598" s="236"/>
      <c r="AB598" s="236"/>
      <c r="AC598" s="236"/>
      <c r="AD598" s="236"/>
    </row>
    <row r="599" spans="1:30" ht="15.75" customHeight="1" x14ac:dyDescent="0.25">
      <c r="A599" s="236"/>
      <c r="B599" s="236"/>
      <c r="C599" s="236"/>
      <c r="D599" s="236"/>
      <c r="E599" s="236"/>
      <c r="F599" s="236"/>
      <c r="G599" s="237"/>
      <c r="H599" s="236"/>
      <c r="I599" s="236"/>
      <c r="J599" s="236"/>
      <c r="K599" s="236"/>
      <c r="L599" s="236"/>
      <c r="M599" s="236"/>
      <c r="N599" s="236"/>
      <c r="O599" s="236"/>
      <c r="P599" s="236"/>
      <c r="Q599" s="236"/>
      <c r="R599" s="236"/>
      <c r="S599" s="236"/>
      <c r="T599" s="236"/>
      <c r="U599" s="236"/>
      <c r="V599" s="236"/>
      <c r="W599" s="236"/>
      <c r="X599" s="236"/>
      <c r="Y599" s="236"/>
      <c r="Z599" s="236"/>
      <c r="AA599" s="236"/>
      <c r="AB599" s="236"/>
      <c r="AC599" s="236"/>
      <c r="AD599" s="236"/>
    </row>
    <row r="600" spans="1:30" ht="15.75" customHeight="1" x14ac:dyDescent="0.25">
      <c r="A600" s="236"/>
      <c r="B600" s="236"/>
      <c r="C600" s="236"/>
      <c r="D600" s="236"/>
      <c r="E600" s="236"/>
      <c r="F600" s="236"/>
      <c r="G600" s="237"/>
      <c r="H600" s="236"/>
      <c r="I600" s="236"/>
      <c r="J600" s="236"/>
      <c r="K600" s="236"/>
      <c r="L600" s="236"/>
      <c r="M600" s="236"/>
      <c r="N600" s="236"/>
      <c r="O600" s="236"/>
      <c r="P600" s="236"/>
      <c r="Q600" s="236"/>
      <c r="R600" s="236"/>
      <c r="S600" s="236"/>
      <c r="T600" s="236"/>
      <c r="U600" s="236"/>
      <c r="V600" s="236"/>
      <c r="W600" s="236"/>
      <c r="X600" s="236"/>
      <c r="Y600" s="236"/>
      <c r="Z600" s="236"/>
      <c r="AA600" s="236"/>
      <c r="AB600" s="236"/>
      <c r="AC600" s="236"/>
      <c r="AD600" s="236"/>
    </row>
    <row r="601" spans="1:30" ht="15.75" customHeight="1" x14ac:dyDescent="0.25">
      <c r="A601" s="236"/>
      <c r="B601" s="236"/>
      <c r="C601" s="236"/>
      <c r="D601" s="236"/>
      <c r="E601" s="236"/>
      <c r="F601" s="236"/>
      <c r="G601" s="237"/>
      <c r="H601" s="236"/>
      <c r="I601" s="236"/>
      <c r="J601" s="236"/>
      <c r="K601" s="236"/>
      <c r="L601" s="236"/>
      <c r="M601" s="236"/>
      <c r="N601" s="236"/>
      <c r="O601" s="236"/>
      <c r="P601" s="236"/>
      <c r="Q601" s="236"/>
      <c r="R601" s="236"/>
      <c r="S601" s="236"/>
      <c r="T601" s="236"/>
      <c r="U601" s="236"/>
      <c r="V601" s="236"/>
      <c r="W601" s="236"/>
      <c r="X601" s="236"/>
      <c r="Y601" s="236"/>
      <c r="Z601" s="236"/>
      <c r="AA601" s="236"/>
      <c r="AB601" s="236"/>
      <c r="AC601" s="236"/>
      <c r="AD601" s="236"/>
    </row>
    <row r="602" spans="1:30" ht="15.75" customHeight="1" x14ac:dyDescent="0.25">
      <c r="A602" s="236"/>
      <c r="B602" s="236"/>
      <c r="C602" s="236"/>
      <c r="D602" s="236"/>
      <c r="E602" s="236"/>
      <c r="F602" s="236"/>
      <c r="G602" s="237"/>
      <c r="H602" s="236"/>
      <c r="I602" s="236"/>
      <c r="J602" s="236"/>
      <c r="K602" s="236"/>
      <c r="L602" s="236"/>
      <c r="M602" s="236"/>
      <c r="N602" s="236"/>
      <c r="O602" s="236"/>
      <c r="P602" s="236"/>
      <c r="Q602" s="236"/>
      <c r="R602" s="236"/>
      <c r="S602" s="236"/>
      <c r="T602" s="236"/>
      <c r="U602" s="236"/>
      <c r="V602" s="236"/>
      <c r="W602" s="236"/>
      <c r="X602" s="236"/>
      <c r="Y602" s="236"/>
      <c r="Z602" s="236"/>
      <c r="AA602" s="236"/>
      <c r="AB602" s="236"/>
      <c r="AC602" s="236"/>
      <c r="AD602" s="236"/>
    </row>
    <row r="603" spans="1:30" ht="15.75" customHeight="1" x14ac:dyDescent="0.25">
      <c r="A603" s="236"/>
      <c r="B603" s="236"/>
      <c r="C603" s="236"/>
      <c r="D603" s="236"/>
      <c r="E603" s="236"/>
      <c r="F603" s="236"/>
      <c r="G603" s="237"/>
      <c r="H603" s="236"/>
      <c r="I603" s="236"/>
      <c r="J603" s="236"/>
      <c r="K603" s="236"/>
      <c r="L603" s="236"/>
      <c r="M603" s="236"/>
      <c r="N603" s="236"/>
      <c r="O603" s="236"/>
      <c r="P603" s="236"/>
      <c r="Q603" s="236"/>
      <c r="R603" s="236"/>
      <c r="S603" s="236"/>
      <c r="T603" s="236"/>
      <c r="U603" s="236"/>
      <c r="V603" s="236"/>
      <c r="W603" s="236"/>
      <c r="X603" s="236"/>
      <c r="Y603" s="236"/>
      <c r="Z603" s="236"/>
      <c r="AA603" s="236"/>
      <c r="AB603" s="236"/>
      <c r="AC603" s="236"/>
      <c r="AD603" s="236"/>
    </row>
    <row r="604" spans="1:30" ht="15.75" customHeight="1" x14ac:dyDescent="0.25">
      <c r="A604" s="236"/>
      <c r="B604" s="236"/>
      <c r="C604" s="236"/>
      <c r="D604" s="236"/>
      <c r="E604" s="236"/>
      <c r="F604" s="236"/>
      <c r="G604" s="237"/>
      <c r="H604" s="236"/>
      <c r="I604" s="236"/>
      <c r="J604" s="236"/>
      <c r="K604" s="236"/>
      <c r="L604" s="236"/>
      <c r="M604" s="236"/>
      <c r="N604" s="236"/>
      <c r="O604" s="236"/>
      <c r="P604" s="236"/>
      <c r="Q604" s="236"/>
      <c r="R604" s="236"/>
      <c r="S604" s="236"/>
      <c r="T604" s="236"/>
      <c r="U604" s="236"/>
      <c r="V604" s="236"/>
      <c r="W604" s="236"/>
      <c r="X604" s="236"/>
      <c r="Y604" s="236"/>
      <c r="Z604" s="236"/>
      <c r="AA604" s="236"/>
      <c r="AB604" s="236"/>
      <c r="AC604" s="236"/>
      <c r="AD604" s="236"/>
    </row>
    <row r="605" spans="1:30" ht="15.75" customHeight="1" x14ac:dyDescent="0.25">
      <c r="A605" s="236"/>
      <c r="B605" s="236"/>
      <c r="C605" s="236"/>
      <c r="D605" s="236"/>
      <c r="E605" s="236"/>
      <c r="F605" s="236"/>
      <c r="G605" s="237"/>
      <c r="H605" s="236"/>
      <c r="I605" s="236"/>
      <c r="J605" s="236"/>
      <c r="K605" s="236"/>
      <c r="L605" s="236"/>
      <c r="M605" s="236"/>
      <c r="N605" s="236"/>
      <c r="O605" s="236"/>
      <c r="P605" s="236"/>
      <c r="Q605" s="236"/>
      <c r="R605" s="236"/>
      <c r="S605" s="236"/>
      <c r="T605" s="236"/>
      <c r="U605" s="236"/>
      <c r="V605" s="236"/>
      <c r="W605" s="236"/>
      <c r="X605" s="236"/>
      <c r="Y605" s="236"/>
      <c r="Z605" s="236"/>
      <c r="AA605" s="236"/>
      <c r="AB605" s="236"/>
      <c r="AC605" s="236"/>
      <c r="AD605" s="236"/>
    </row>
    <row r="606" spans="1:30" ht="15.75" customHeight="1" x14ac:dyDescent="0.25">
      <c r="A606" s="236"/>
      <c r="B606" s="236"/>
      <c r="C606" s="236"/>
      <c r="D606" s="236"/>
      <c r="E606" s="236"/>
      <c r="F606" s="236"/>
      <c r="G606" s="237"/>
      <c r="H606" s="236"/>
      <c r="I606" s="236"/>
      <c r="J606" s="236"/>
      <c r="K606" s="236"/>
      <c r="L606" s="236"/>
      <c r="M606" s="236"/>
      <c r="N606" s="236"/>
      <c r="O606" s="236"/>
      <c r="P606" s="236"/>
      <c r="Q606" s="236"/>
      <c r="R606" s="236"/>
      <c r="S606" s="236"/>
      <c r="T606" s="236"/>
      <c r="U606" s="236"/>
      <c r="V606" s="236"/>
      <c r="W606" s="236"/>
      <c r="X606" s="236"/>
      <c r="Y606" s="236"/>
      <c r="Z606" s="236"/>
      <c r="AA606" s="236"/>
      <c r="AB606" s="236"/>
      <c r="AC606" s="236"/>
      <c r="AD606" s="236"/>
    </row>
    <row r="607" spans="1:30" ht="15.75" customHeight="1" x14ac:dyDescent="0.25">
      <c r="A607" s="236"/>
      <c r="B607" s="236"/>
      <c r="C607" s="236"/>
      <c r="D607" s="236"/>
      <c r="E607" s="236"/>
      <c r="F607" s="236"/>
      <c r="G607" s="237"/>
      <c r="H607" s="236"/>
      <c r="I607" s="236"/>
      <c r="J607" s="236"/>
      <c r="K607" s="236"/>
      <c r="L607" s="236"/>
      <c r="M607" s="236"/>
      <c r="N607" s="236"/>
      <c r="O607" s="236"/>
      <c r="P607" s="236"/>
      <c r="Q607" s="236"/>
      <c r="R607" s="236"/>
      <c r="S607" s="236"/>
      <c r="T607" s="236"/>
      <c r="U607" s="236"/>
      <c r="V607" s="236"/>
      <c r="W607" s="236"/>
      <c r="X607" s="236"/>
      <c r="Y607" s="236"/>
      <c r="Z607" s="236"/>
      <c r="AA607" s="236"/>
      <c r="AB607" s="236"/>
      <c r="AC607" s="236"/>
      <c r="AD607" s="236"/>
    </row>
    <row r="608" spans="1:30" ht="15.75" customHeight="1" x14ac:dyDescent="0.25">
      <c r="A608" s="236"/>
      <c r="B608" s="236"/>
      <c r="C608" s="236"/>
      <c r="D608" s="236"/>
      <c r="E608" s="236"/>
      <c r="F608" s="236"/>
      <c r="G608" s="237"/>
      <c r="H608" s="236"/>
      <c r="I608" s="236"/>
      <c r="J608" s="236"/>
      <c r="K608" s="236"/>
      <c r="L608" s="236"/>
      <c r="M608" s="236"/>
      <c r="N608" s="236"/>
      <c r="O608" s="236"/>
      <c r="P608" s="236"/>
      <c r="Q608" s="236"/>
      <c r="R608" s="236"/>
      <c r="S608" s="236"/>
      <c r="T608" s="236"/>
      <c r="U608" s="236"/>
      <c r="V608" s="236"/>
      <c r="W608" s="236"/>
      <c r="X608" s="236"/>
      <c r="Y608" s="236"/>
      <c r="Z608" s="236"/>
      <c r="AA608" s="236"/>
      <c r="AB608" s="236"/>
      <c r="AC608" s="236"/>
      <c r="AD608" s="236"/>
    </row>
    <row r="609" spans="1:30" ht="15.75" customHeight="1" x14ac:dyDescent="0.25">
      <c r="A609" s="236"/>
      <c r="B609" s="236"/>
      <c r="C609" s="236"/>
      <c r="D609" s="236"/>
      <c r="E609" s="236"/>
      <c r="F609" s="236"/>
      <c r="G609" s="237"/>
      <c r="H609" s="236"/>
      <c r="I609" s="236"/>
      <c r="J609" s="236"/>
      <c r="K609" s="236"/>
      <c r="L609" s="236"/>
      <c r="M609" s="236"/>
      <c r="N609" s="236"/>
      <c r="O609" s="236"/>
      <c r="P609" s="236"/>
      <c r="Q609" s="236"/>
      <c r="R609" s="236"/>
      <c r="S609" s="236"/>
      <c r="T609" s="236"/>
      <c r="U609" s="236"/>
      <c r="V609" s="236"/>
      <c r="W609" s="236"/>
      <c r="X609" s="236"/>
      <c r="Y609" s="236"/>
      <c r="Z609" s="236"/>
      <c r="AA609" s="236"/>
      <c r="AB609" s="236"/>
      <c r="AC609" s="236"/>
      <c r="AD609" s="236"/>
    </row>
    <row r="610" spans="1:30" ht="15.75" customHeight="1" x14ac:dyDescent="0.25">
      <c r="A610" s="236"/>
      <c r="B610" s="236"/>
      <c r="C610" s="236"/>
      <c r="D610" s="236"/>
      <c r="E610" s="236"/>
      <c r="F610" s="236"/>
      <c r="G610" s="237"/>
      <c r="H610" s="236"/>
      <c r="I610" s="236"/>
      <c r="J610" s="236"/>
      <c r="K610" s="236"/>
      <c r="L610" s="236"/>
      <c r="M610" s="236"/>
      <c r="N610" s="236"/>
      <c r="O610" s="236"/>
      <c r="P610" s="236"/>
      <c r="Q610" s="236"/>
      <c r="R610" s="236"/>
      <c r="S610" s="236"/>
      <c r="T610" s="236"/>
      <c r="U610" s="236"/>
      <c r="V610" s="236"/>
      <c r="W610" s="236"/>
      <c r="X610" s="236"/>
      <c r="Y610" s="236"/>
      <c r="Z610" s="236"/>
      <c r="AA610" s="236"/>
      <c r="AB610" s="236"/>
      <c r="AC610" s="236"/>
      <c r="AD610" s="236"/>
    </row>
    <row r="611" spans="1:30" ht="15.75" customHeight="1" x14ac:dyDescent="0.25">
      <c r="A611" s="236"/>
      <c r="B611" s="236"/>
      <c r="C611" s="236"/>
      <c r="D611" s="236"/>
      <c r="E611" s="236"/>
      <c r="F611" s="236"/>
      <c r="G611" s="237"/>
      <c r="H611" s="236"/>
      <c r="I611" s="236"/>
      <c r="J611" s="236"/>
      <c r="K611" s="236"/>
      <c r="L611" s="236"/>
      <c r="M611" s="236"/>
      <c r="N611" s="236"/>
      <c r="O611" s="236"/>
      <c r="P611" s="236"/>
      <c r="Q611" s="236"/>
      <c r="R611" s="236"/>
      <c r="S611" s="236"/>
      <c r="T611" s="236"/>
      <c r="U611" s="236"/>
      <c r="V611" s="236"/>
      <c r="W611" s="236"/>
      <c r="X611" s="236"/>
      <c r="Y611" s="236"/>
      <c r="Z611" s="236"/>
      <c r="AA611" s="236"/>
      <c r="AB611" s="236"/>
      <c r="AC611" s="236"/>
      <c r="AD611" s="236"/>
    </row>
    <row r="612" spans="1:30" ht="15.75" customHeight="1" x14ac:dyDescent="0.25">
      <c r="A612" s="236"/>
      <c r="B612" s="236"/>
      <c r="C612" s="236"/>
      <c r="D612" s="236"/>
      <c r="E612" s="236"/>
      <c r="F612" s="236"/>
      <c r="G612" s="237"/>
      <c r="H612" s="236"/>
      <c r="I612" s="236"/>
      <c r="J612" s="236"/>
      <c r="K612" s="236"/>
      <c r="L612" s="236"/>
      <c r="M612" s="236"/>
      <c r="N612" s="236"/>
      <c r="O612" s="236"/>
      <c r="P612" s="236"/>
      <c r="Q612" s="236"/>
      <c r="R612" s="236"/>
      <c r="S612" s="236"/>
      <c r="T612" s="236"/>
      <c r="U612" s="236"/>
      <c r="V612" s="236"/>
      <c r="W612" s="236"/>
      <c r="X612" s="236"/>
      <c r="Y612" s="236"/>
      <c r="Z612" s="236"/>
      <c r="AA612" s="236"/>
      <c r="AB612" s="236"/>
      <c r="AC612" s="236"/>
      <c r="AD612" s="236"/>
    </row>
    <row r="613" spans="1:30" ht="15.75" customHeight="1" x14ac:dyDescent="0.25">
      <c r="A613" s="236"/>
      <c r="B613" s="236"/>
      <c r="C613" s="236"/>
      <c r="D613" s="236"/>
      <c r="E613" s="236"/>
      <c r="F613" s="236"/>
      <c r="G613" s="237"/>
      <c r="H613" s="236"/>
      <c r="I613" s="236"/>
      <c r="J613" s="236"/>
      <c r="K613" s="236"/>
      <c r="L613" s="236"/>
      <c r="M613" s="236"/>
      <c r="N613" s="236"/>
      <c r="O613" s="236"/>
      <c r="P613" s="236"/>
      <c r="Q613" s="236"/>
      <c r="R613" s="236"/>
      <c r="S613" s="236"/>
      <c r="T613" s="236"/>
      <c r="U613" s="236"/>
      <c r="V613" s="236"/>
      <c r="W613" s="236"/>
      <c r="X613" s="236"/>
      <c r="Y613" s="236"/>
      <c r="Z613" s="236"/>
      <c r="AA613" s="236"/>
      <c r="AB613" s="236"/>
      <c r="AC613" s="236"/>
      <c r="AD613" s="236"/>
    </row>
    <row r="614" spans="1:30" ht="15.75" customHeight="1" x14ac:dyDescent="0.25">
      <c r="A614" s="236"/>
      <c r="B614" s="236"/>
      <c r="C614" s="236"/>
      <c r="D614" s="236"/>
      <c r="E614" s="236"/>
      <c r="F614" s="236"/>
      <c r="G614" s="237"/>
      <c r="H614" s="236"/>
      <c r="I614" s="236"/>
      <c r="J614" s="236"/>
      <c r="K614" s="236"/>
      <c r="L614" s="236"/>
      <c r="M614" s="236"/>
      <c r="N614" s="236"/>
      <c r="O614" s="236"/>
      <c r="P614" s="236"/>
      <c r="Q614" s="236"/>
      <c r="R614" s="236"/>
      <c r="S614" s="236"/>
      <c r="T614" s="236"/>
      <c r="U614" s="236"/>
      <c r="V614" s="236"/>
      <c r="W614" s="236"/>
      <c r="X614" s="236"/>
      <c r="Y614" s="236"/>
      <c r="Z614" s="236"/>
      <c r="AA614" s="236"/>
      <c r="AB614" s="236"/>
      <c r="AC614" s="236"/>
      <c r="AD614" s="236"/>
    </row>
    <row r="615" spans="1:30" ht="15.75" customHeight="1" x14ac:dyDescent="0.25">
      <c r="A615" s="236"/>
      <c r="B615" s="236"/>
      <c r="C615" s="236"/>
      <c r="D615" s="236"/>
      <c r="E615" s="236"/>
      <c r="F615" s="236"/>
      <c r="G615" s="237"/>
      <c r="H615" s="236"/>
      <c r="I615" s="236"/>
      <c r="J615" s="236"/>
      <c r="K615" s="236"/>
      <c r="L615" s="236"/>
      <c r="M615" s="236"/>
      <c r="N615" s="236"/>
      <c r="O615" s="236"/>
      <c r="P615" s="236"/>
      <c r="Q615" s="236"/>
      <c r="R615" s="236"/>
      <c r="S615" s="236"/>
      <c r="T615" s="236"/>
      <c r="U615" s="236"/>
      <c r="V615" s="236"/>
      <c r="W615" s="236"/>
      <c r="X615" s="236"/>
      <c r="Y615" s="236"/>
      <c r="Z615" s="236"/>
      <c r="AA615" s="236"/>
      <c r="AB615" s="236"/>
      <c r="AC615" s="236"/>
      <c r="AD615" s="236"/>
    </row>
    <row r="616" spans="1:30" ht="15.75" customHeight="1" x14ac:dyDescent="0.25">
      <c r="A616" s="236"/>
      <c r="B616" s="236"/>
      <c r="C616" s="236"/>
      <c r="D616" s="236"/>
      <c r="E616" s="236"/>
      <c r="F616" s="236"/>
      <c r="G616" s="237"/>
      <c r="H616" s="236"/>
      <c r="I616" s="236"/>
      <c r="J616" s="236"/>
      <c r="K616" s="236"/>
      <c r="L616" s="236"/>
      <c r="M616" s="236"/>
      <c r="N616" s="236"/>
      <c r="O616" s="236"/>
      <c r="P616" s="236"/>
      <c r="Q616" s="236"/>
      <c r="R616" s="236"/>
      <c r="S616" s="236"/>
      <c r="T616" s="236"/>
      <c r="U616" s="236"/>
      <c r="V616" s="236"/>
      <c r="W616" s="236"/>
      <c r="X616" s="236"/>
      <c r="Y616" s="236"/>
      <c r="Z616" s="236"/>
      <c r="AA616" s="236"/>
      <c r="AB616" s="236"/>
      <c r="AC616" s="236"/>
      <c r="AD616" s="236"/>
    </row>
    <row r="617" spans="1:30" ht="15.75" customHeight="1" x14ac:dyDescent="0.25">
      <c r="A617" s="236"/>
      <c r="B617" s="236"/>
      <c r="C617" s="236"/>
      <c r="D617" s="236"/>
      <c r="E617" s="236"/>
      <c r="F617" s="236"/>
      <c r="G617" s="237"/>
      <c r="H617" s="236"/>
      <c r="I617" s="236"/>
      <c r="J617" s="236"/>
      <c r="K617" s="236"/>
      <c r="L617" s="236"/>
      <c r="M617" s="236"/>
      <c r="N617" s="236"/>
      <c r="O617" s="236"/>
      <c r="P617" s="236"/>
      <c r="Q617" s="236"/>
      <c r="R617" s="236"/>
      <c r="S617" s="236"/>
      <c r="T617" s="236"/>
      <c r="U617" s="236"/>
      <c r="V617" s="236"/>
      <c r="W617" s="236"/>
      <c r="X617" s="236"/>
      <c r="Y617" s="236"/>
      <c r="Z617" s="236"/>
      <c r="AA617" s="236"/>
      <c r="AB617" s="236"/>
      <c r="AC617" s="236"/>
      <c r="AD617" s="236"/>
    </row>
    <row r="618" spans="1:30" ht="15.75" customHeight="1" x14ac:dyDescent="0.25">
      <c r="A618" s="236"/>
      <c r="B618" s="236"/>
      <c r="C618" s="236"/>
      <c r="D618" s="236"/>
      <c r="E618" s="236"/>
      <c r="F618" s="236"/>
      <c r="G618" s="237"/>
      <c r="H618" s="236"/>
      <c r="I618" s="236"/>
      <c r="J618" s="236"/>
      <c r="K618" s="236"/>
      <c r="L618" s="236"/>
      <c r="M618" s="236"/>
      <c r="N618" s="236"/>
      <c r="O618" s="236"/>
      <c r="P618" s="236"/>
      <c r="Q618" s="236"/>
      <c r="R618" s="236"/>
      <c r="S618" s="236"/>
      <c r="T618" s="236"/>
      <c r="U618" s="236"/>
      <c r="V618" s="236"/>
      <c r="W618" s="236"/>
      <c r="X618" s="236"/>
      <c r="Y618" s="236"/>
      <c r="Z618" s="236"/>
      <c r="AA618" s="236"/>
      <c r="AB618" s="236"/>
      <c r="AC618" s="236"/>
      <c r="AD618" s="236"/>
    </row>
    <row r="619" spans="1:30" ht="15.75" customHeight="1" x14ac:dyDescent="0.25">
      <c r="A619" s="236"/>
      <c r="B619" s="236"/>
      <c r="C619" s="236"/>
      <c r="D619" s="236"/>
      <c r="E619" s="236"/>
      <c r="F619" s="236"/>
      <c r="G619" s="237"/>
      <c r="H619" s="236"/>
      <c r="I619" s="236"/>
      <c r="J619" s="236"/>
      <c r="K619" s="236"/>
      <c r="L619" s="236"/>
      <c r="M619" s="236"/>
      <c r="N619" s="236"/>
      <c r="O619" s="236"/>
      <c r="P619" s="236"/>
      <c r="Q619" s="236"/>
      <c r="R619" s="236"/>
      <c r="S619" s="236"/>
      <c r="T619" s="236"/>
      <c r="U619" s="236"/>
      <c r="V619" s="236"/>
      <c r="W619" s="236"/>
      <c r="X619" s="236"/>
      <c r="Y619" s="236"/>
      <c r="Z619" s="236"/>
      <c r="AA619" s="236"/>
      <c r="AB619" s="236"/>
      <c r="AC619" s="236"/>
      <c r="AD619" s="236"/>
    </row>
    <row r="620" spans="1:30" ht="15.75" customHeight="1" x14ac:dyDescent="0.25">
      <c r="A620" s="236"/>
      <c r="B620" s="236"/>
      <c r="C620" s="236"/>
      <c r="D620" s="236"/>
      <c r="E620" s="236"/>
      <c r="F620" s="236"/>
      <c r="G620" s="237"/>
      <c r="H620" s="236"/>
      <c r="I620" s="236"/>
      <c r="J620" s="236"/>
      <c r="K620" s="236"/>
      <c r="L620" s="236"/>
      <c r="M620" s="236"/>
      <c r="N620" s="236"/>
      <c r="O620" s="236"/>
      <c r="P620" s="236"/>
      <c r="Q620" s="236"/>
      <c r="R620" s="236"/>
      <c r="S620" s="236"/>
      <c r="T620" s="236"/>
      <c r="U620" s="236"/>
      <c r="V620" s="236"/>
      <c r="W620" s="236"/>
      <c r="X620" s="236"/>
      <c r="Y620" s="236"/>
      <c r="Z620" s="236"/>
      <c r="AA620" s="236"/>
      <c r="AB620" s="236"/>
      <c r="AC620" s="236"/>
      <c r="AD620" s="236"/>
    </row>
    <row r="621" spans="1:30" ht="15.75" customHeight="1" x14ac:dyDescent="0.25">
      <c r="A621" s="236"/>
      <c r="B621" s="236"/>
      <c r="C621" s="236"/>
      <c r="D621" s="236"/>
      <c r="E621" s="236"/>
      <c r="F621" s="236"/>
      <c r="G621" s="237"/>
      <c r="H621" s="236"/>
      <c r="I621" s="236"/>
      <c r="J621" s="236"/>
      <c r="K621" s="236"/>
      <c r="L621" s="236"/>
      <c r="M621" s="236"/>
      <c r="N621" s="236"/>
      <c r="O621" s="236"/>
      <c r="P621" s="236"/>
      <c r="Q621" s="236"/>
      <c r="R621" s="236"/>
      <c r="S621" s="236"/>
      <c r="T621" s="236"/>
      <c r="U621" s="236"/>
      <c r="V621" s="236"/>
      <c r="W621" s="236"/>
      <c r="X621" s="236"/>
      <c r="Y621" s="236"/>
      <c r="Z621" s="236"/>
      <c r="AA621" s="236"/>
      <c r="AB621" s="236"/>
      <c r="AC621" s="236"/>
      <c r="AD621" s="236"/>
    </row>
    <row r="622" spans="1:30" ht="15.75" customHeight="1" x14ac:dyDescent="0.25">
      <c r="A622" s="236"/>
      <c r="B622" s="236"/>
      <c r="C622" s="236"/>
      <c r="D622" s="236"/>
      <c r="E622" s="236"/>
      <c r="F622" s="236"/>
      <c r="G622" s="237"/>
      <c r="H622" s="236"/>
      <c r="I622" s="236"/>
      <c r="J622" s="236"/>
      <c r="K622" s="236"/>
      <c r="L622" s="236"/>
      <c r="M622" s="236"/>
      <c r="N622" s="236"/>
      <c r="O622" s="236"/>
      <c r="P622" s="236"/>
      <c r="Q622" s="236"/>
      <c r="R622" s="236"/>
      <c r="S622" s="236"/>
      <c r="T622" s="236"/>
      <c r="U622" s="236"/>
      <c r="V622" s="236"/>
      <c r="W622" s="236"/>
      <c r="X622" s="236"/>
      <c r="Y622" s="236"/>
      <c r="Z622" s="236"/>
      <c r="AA622" s="236"/>
      <c r="AB622" s="236"/>
      <c r="AC622" s="236"/>
      <c r="AD622" s="236"/>
    </row>
    <row r="623" spans="1:30" ht="15.75" customHeight="1" x14ac:dyDescent="0.25">
      <c r="A623" s="236"/>
      <c r="B623" s="236"/>
      <c r="C623" s="236"/>
      <c r="D623" s="236"/>
      <c r="E623" s="236"/>
      <c r="F623" s="236"/>
      <c r="G623" s="237"/>
      <c r="H623" s="236"/>
      <c r="I623" s="236"/>
      <c r="J623" s="236"/>
      <c r="K623" s="236"/>
      <c r="L623" s="236"/>
      <c r="M623" s="236"/>
      <c r="N623" s="236"/>
      <c r="O623" s="236"/>
      <c r="P623" s="236"/>
      <c r="Q623" s="236"/>
      <c r="R623" s="236"/>
      <c r="S623" s="236"/>
      <c r="T623" s="236"/>
      <c r="U623" s="236"/>
      <c r="V623" s="236"/>
      <c r="W623" s="236"/>
      <c r="X623" s="236"/>
      <c r="Y623" s="236"/>
      <c r="Z623" s="236"/>
      <c r="AA623" s="236"/>
      <c r="AB623" s="236"/>
      <c r="AC623" s="236"/>
      <c r="AD623" s="236"/>
    </row>
    <row r="624" spans="1:30" ht="15.75" customHeight="1" x14ac:dyDescent="0.25">
      <c r="A624" s="236"/>
      <c r="B624" s="236"/>
      <c r="C624" s="236"/>
      <c r="D624" s="236"/>
      <c r="E624" s="236"/>
      <c r="F624" s="236"/>
      <c r="G624" s="237"/>
      <c r="H624" s="236"/>
      <c r="I624" s="236"/>
      <c r="J624" s="236"/>
      <c r="K624" s="236"/>
      <c r="L624" s="236"/>
      <c r="M624" s="236"/>
      <c r="N624" s="236"/>
      <c r="O624" s="236"/>
      <c r="P624" s="236"/>
      <c r="Q624" s="236"/>
      <c r="R624" s="236"/>
      <c r="S624" s="236"/>
      <c r="T624" s="236"/>
      <c r="U624" s="236"/>
      <c r="V624" s="236"/>
      <c r="W624" s="236"/>
      <c r="X624" s="236"/>
      <c r="Y624" s="236"/>
      <c r="Z624" s="236"/>
      <c r="AA624" s="236"/>
      <c r="AB624" s="236"/>
      <c r="AC624" s="236"/>
      <c r="AD624" s="236"/>
    </row>
    <row r="625" spans="1:30" ht="15.75" customHeight="1" x14ac:dyDescent="0.25">
      <c r="A625" s="236"/>
      <c r="B625" s="236"/>
      <c r="C625" s="236"/>
      <c r="D625" s="236"/>
      <c r="E625" s="236"/>
      <c r="F625" s="236"/>
      <c r="G625" s="237"/>
      <c r="H625" s="236"/>
      <c r="I625" s="236"/>
      <c r="J625" s="236"/>
      <c r="K625" s="236"/>
      <c r="L625" s="236"/>
      <c r="M625" s="236"/>
      <c r="N625" s="236"/>
      <c r="O625" s="236"/>
      <c r="P625" s="236"/>
      <c r="Q625" s="236"/>
      <c r="R625" s="236"/>
      <c r="S625" s="236"/>
      <c r="T625" s="236"/>
      <c r="U625" s="236"/>
      <c r="V625" s="236"/>
      <c r="W625" s="236"/>
      <c r="X625" s="236"/>
      <c r="Y625" s="236"/>
      <c r="Z625" s="236"/>
      <c r="AA625" s="236"/>
      <c r="AB625" s="236"/>
      <c r="AC625" s="236"/>
      <c r="AD625" s="236"/>
    </row>
    <row r="626" spans="1:30" ht="15.75" customHeight="1" x14ac:dyDescent="0.25">
      <c r="A626" s="236"/>
      <c r="B626" s="236"/>
      <c r="C626" s="236"/>
      <c r="D626" s="236"/>
      <c r="E626" s="236"/>
      <c r="F626" s="236"/>
      <c r="G626" s="237"/>
      <c r="H626" s="236"/>
      <c r="I626" s="236"/>
      <c r="J626" s="236"/>
      <c r="K626" s="236"/>
      <c r="L626" s="236"/>
      <c r="M626" s="236"/>
      <c r="N626" s="236"/>
      <c r="O626" s="236"/>
      <c r="P626" s="236"/>
      <c r="Q626" s="236"/>
      <c r="R626" s="236"/>
      <c r="S626" s="236"/>
      <c r="T626" s="236"/>
      <c r="U626" s="236"/>
      <c r="V626" s="236"/>
      <c r="W626" s="236"/>
      <c r="X626" s="236"/>
      <c r="Y626" s="236"/>
      <c r="Z626" s="236"/>
      <c r="AA626" s="236"/>
      <c r="AB626" s="236"/>
      <c r="AC626" s="236"/>
      <c r="AD626" s="236"/>
    </row>
    <row r="627" spans="1:30" ht="15.75" customHeight="1" x14ac:dyDescent="0.25">
      <c r="A627" s="236"/>
      <c r="B627" s="236"/>
      <c r="C627" s="236"/>
      <c r="D627" s="236"/>
      <c r="E627" s="236"/>
      <c r="F627" s="236"/>
      <c r="G627" s="237"/>
      <c r="H627" s="236"/>
      <c r="I627" s="236"/>
      <c r="J627" s="236"/>
      <c r="K627" s="236"/>
      <c r="L627" s="236"/>
      <c r="M627" s="236"/>
      <c r="N627" s="236"/>
      <c r="O627" s="236"/>
      <c r="P627" s="236"/>
      <c r="Q627" s="236"/>
      <c r="R627" s="236"/>
      <c r="S627" s="236"/>
      <c r="T627" s="236"/>
      <c r="U627" s="236"/>
      <c r="V627" s="236"/>
      <c r="W627" s="236"/>
      <c r="X627" s="236"/>
      <c r="Y627" s="236"/>
      <c r="Z627" s="236"/>
      <c r="AA627" s="236"/>
      <c r="AB627" s="236"/>
      <c r="AC627" s="236"/>
      <c r="AD627" s="236"/>
    </row>
    <row r="628" spans="1:30" ht="15.75" customHeight="1" x14ac:dyDescent="0.25">
      <c r="A628" s="236"/>
      <c r="B628" s="236"/>
      <c r="C628" s="236"/>
      <c r="D628" s="236"/>
      <c r="E628" s="236"/>
      <c r="F628" s="236"/>
      <c r="G628" s="237"/>
      <c r="H628" s="236"/>
      <c r="I628" s="236"/>
      <c r="J628" s="236"/>
      <c r="K628" s="236"/>
      <c r="L628" s="236"/>
      <c r="M628" s="236"/>
      <c r="N628" s="236"/>
      <c r="O628" s="236"/>
      <c r="P628" s="236"/>
      <c r="Q628" s="236"/>
      <c r="R628" s="236"/>
      <c r="S628" s="236"/>
      <c r="T628" s="236"/>
      <c r="U628" s="236"/>
      <c r="V628" s="236"/>
      <c r="W628" s="236"/>
      <c r="X628" s="236"/>
      <c r="Y628" s="236"/>
      <c r="Z628" s="236"/>
      <c r="AA628" s="236"/>
      <c r="AB628" s="236"/>
      <c r="AC628" s="236"/>
      <c r="AD628" s="236"/>
    </row>
    <row r="629" spans="1:30" ht="15.75" customHeight="1" x14ac:dyDescent="0.25">
      <c r="A629" s="236"/>
      <c r="B629" s="236"/>
      <c r="C629" s="236"/>
      <c r="D629" s="236"/>
      <c r="E629" s="236"/>
      <c r="F629" s="236"/>
      <c r="G629" s="237"/>
      <c r="H629" s="236"/>
      <c r="I629" s="236"/>
      <c r="J629" s="236"/>
      <c r="K629" s="236"/>
      <c r="L629" s="236"/>
      <c r="M629" s="236"/>
      <c r="N629" s="236"/>
      <c r="O629" s="236"/>
      <c r="P629" s="236"/>
      <c r="Q629" s="236"/>
      <c r="R629" s="236"/>
      <c r="S629" s="236"/>
      <c r="T629" s="236"/>
      <c r="U629" s="236"/>
      <c r="V629" s="236"/>
      <c r="W629" s="236"/>
      <c r="X629" s="236"/>
      <c r="Y629" s="236"/>
      <c r="Z629" s="236"/>
      <c r="AA629" s="236"/>
      <c r="AB629" s="236"/>
      <c r="AC629" s="236"/>
      <c r="AD629" s="236"/>
    </row>
    <row r="630" spans="1:30" ht="15.75" customHeight="1" x14ac:dyDescent="0.25">
      <c r="A630" s="236"/>
      <c r="B630" s="236"/>
      <c r="C630" s="236"/>
      <c r="D630" s="236"/>
      <c r="E630" s="236"/>
      <c r="F630" s="236"/>
      <c r="G630" s="237"/>
      <c r="H630" s="236"/>
      <c r="I630" s="236"/>
      <c r="J630" s="236"/>
      <c r="K630" s="236"/>
      <c r="L630" s="236"/>
      <c r="M630" s="236"/>
      <c r="N630" s="236"/>
      <c r="O630" s="236"/>
      <c r="P630" s="236"/>
      <c r="Q630" s="236"/>
      <c r="R630" s="236"/>
      <c r="S630" s="236"/>
      <c r="T630" s="236"/>
      <c r="U630" s="236"/>
      <c r="V630" s="236"/>
      <c r="W630" s="236"/>
      <c r="X630" s="236"/>
      <c r="Y630" s="236"/>
      <c r="Z630" s="236"/>
      <c r="AA630" s="236"/>
      <c r="AB630" s="236"/>
      <c r="AC630" s="236"/>
      <c r="AD630" s="236"/>
    </row>
    <row r="631" spans="1:30" ht="15.75" customHeight="1" x14ac:dyDescent="0.25">
      <c r="A631" s="236"/>
      <c r="B631" s="236"/>
      <c r="C631" s="236"/>
      <c r="D631" s="236"/>
      <c r="E631" s="236"/>
      <c r="F631" s="236"/>
      <c r="G631" s="237"/>
      <c r="H631" s="236"/>
      <c r="I631" s="236"/>
      <c r="J631" s="236"/>
      <c r="K631" s="236"/>
      <c r="L631" s="236"/>
      <c r="M631" s="236"/>
      <c r="N631" s="236"/>
      <c r="O631" s="236"/>
      <c r="P631" s="236"/>
      <c r="Q631" s="236"/>
      <c r="R631" s="236"/>
      <c r="S631" s="236"/>
      <c r="T631" s="236"/>
      <c r="U631" s="236"/>
      <c r="V631" s="236"/>
      <c r="W631" s="236"/>
      <c r="X631" s="236"/>
      <c r="Y631" s="236"/>
      <c r="Z631" s="236"/>
      <c r="AA631" s="236"/>
      <c r="AB631" s="236"/>
      <c r="AC631" s="236"/>
      <c r="AD631" s="236"/>
    </row>
    <row r="632" spans="1:30" ht="15.75" customHeight="1" x14ac:dyDescent="0.25">
      <c r="A632" s="236"/>
      <c r="B632" s="236"/>
      <c r="C632" s="236"/>
      <c r="D632" s="236"/>
      <c r="E632" s="236"/>
      <c r="F632" s="236"/>
      <c r="G632" s="237"/>
      <c r="H632" s="236"/>
      <c r="I632" s="236"/>
      <c r="J632" s="236"/>
      <c r="K632" s="236"/>
      <c r="L632" s="236"/>
      <c r="M632" s="236"/>
      <c r="N632" s="236"/>
      <c r="O632" s="236"/>
      <c r="P632" s="236"/>
      <c r="Q632" s="236"/>
      <c r="R632" s="236"/>
      <c r="S632" s="236"/>
      <c r="T632" s="236"/>
      <c r="U632" s="236"/>
      <c r="V632" s="236"/>
      <c r="W632" s="236"/>
      <c r="X632" s="236"/>
      <c r="Y632" s="236"/>
      <c r="Z632" s="236"/>
      <c r="AA632" s="236"/>
      <c r="AB632" s="236"/>
      <c r="AC632" s="236"/>
      <c r="AD632" s="236"/>
    </row>
    <row r="633" spans="1:30" ht="15.75" customHeight="1" x14ac:dyDescent="0.25">
      <c r="A633" s="236"/>
      <c r="B633" s="236"/>
      <c r="C633" s="236"/>
      <c r="D633" s="236"/>
      <c r="E633" s="236"/>
      <c r="F633" s="236"/>
      <c r="G633" s="237"/>
      <c r="H633" s="236"/>
      <c r="I633" s="236"/>
      <c r="J633" s="236"/>
      <c r="K633" s="236"/>
      <c r="L633" s="236"/>
      <c r="M633" s="236"/>
      <c r="N633" s="236"/>
      <c r="O633" s="236"/>
      <c r="P633" s="236"/>
      <c r="Q633" s="236"/>
      <c r="R633" s="236"/>
      <c r="S633" s="236"/>
      <c r="T633" s="236"/>
      <c r="U633" s="236"/>
      <c r="V633" s="236"/>
      <c r="W633" s="236"/>
      <c r="X633" s="236"/>
      <c r="Y633" s="236"/>
      <c r="Z633" s="236"/>
      <c r="AA633" s="236"/>
      <c r="AB633" s="236"/>
      <c r="AC633" s="236"/>
      <c r="AD633" s="236"/>
    </row>
    <row r="634" spans="1:30" ht="15.75" customHeight="1" x14ac:dyDescent="0.25">
      <c r="A634" s="236"/>
      <c r="B634" s="236"/>
      <c r="C634" s="236"/>
      <c r="D634" s="236"/>
      <c r="E634" s="236"/>
      <c r="F634" s="236"/>
      <c r="G634" s="237"/>
      <c r="H634" s="236"/>
      <c r="I634" s="236"/>
      <c r="J634" s="236"/>
      <c r="K634" s="236"/>
      <c r="L634" s="236"/>
      <c r="M634" s="236"/>
      <c r="N634" s="236"/>
      <c r="O634" s="236"/>
      <c r="P634" s="236"/>
      <c r="Q634" s="236"/>
      <c r="R634" s="236"/>
      <c r="S634" s="236"/>
      <c r="T634" s="236"/>
      <c r="U634" s="236"/>
      <c r="V634" s="236"/>
      <c r="W634" s="236"/>
      <c r="X634" s="236"/>
      <c r="Y634" s="236"/>
      <c r="Z634" s="236"/>
      <c r="AA634" s="236"/>
      <c r="AB634" s="236"/>
      <c r="AC634" s="236"/>
      <c r="AD634" s="236"/>
    </row>
    <row r="635" spans="1:30" ht="15.75" customHeight="1" x14ac:dyDescent="0.25">
      <c r="A635" s="236"/>
      <c r="B635" s="236"/>
      <c r="C635" s="236"/>
      <c r="D635" s="236"/>
      <c r="E635" s="236"/>
      <c r="F635" s="236"/>
      <c r="G635" s="237"/>
      <c r="H635" s="236"/>
      <c r="I635" s="236"/>
      <c r="J635" s="236"/>
      <c r="K635" s="236"/>
      <c r="L635" s="236"/>
      <c r="M635" s="236"/>
      <c r="N635" s="236"/>
      <c r="O635" s="236"/>
      <c r="P635" s="236"/>
      <c r="Q635" s="236"/>
      <c r="R635" s="236"/>
      <c r="S635" s="236"/>
      <c r="T635" s="236"/>
      <c r="U635" s="236"/>
      <c r="V635" s="236"/>
      <c r="W635" s="236"/>
      <c r="X635" s="236"/>
      <c r="Y635" s="236"/>
      <c r="Z635" s="236"/>
      <c r="AA635" s="236"/>
      <c r="AB635" s="236"/>
      <c r="AC635" s="236"/>
      <c r="AD635" s="236"/>
    </row>
    <row r="636" spans="1:30" ht="15.75" customHeight="1" x14ac:dyDescent="0.25">
      <c r="A636" s="236"/>
      <c r="B636" s="236"/>
      <c r="C636" s="236"/>
      <c r="D636" s="236"/>
      <c r="E636" s="236"/>
      <c r="F636" s="236"/>
      <c r="G636" s="237"/>
      <c r="H636" s="236"/>
      <c r="I636" s="236"/>
      <c r="J636" s="236"/>
      <c r="K636" s="236"/>
      <c r="L636" s="236"/>
      <c r="M636" s="236"/>
      <c r="N636" s="236"/>
      <c r="O636" s="236"/>
      <c r="P636" s="236"/>
      <c r="Q636" s="236"/>
      <c r="R636" s="236"/>
      <c r="S636" s="236"/>
      <c r="T636" s="236"/>
      <c r="U636" s="236"/>
      <c r="V636" s="236"/>
      <c r="W636" s="236"/>
      <c r="X636" s="236"/>
      <c r="Y636" s="236"/>
      <c r="Z636" s="236"/>
      <c r="AA636" s="236"/>
      <c r="AB636" s="236"/>
      <c r="AC636" s="236"/>
      <c r="AD636" s="236"/>
    </row>
    <row r="637" spans="1:30" ht="15.75" customHeight="1" x14ac:dyDescent="0.25">
      <c r="A637" s="236"/>
      <c r="B637" s="236"/>
      <c r="C637" s="236"/>
      <c r="D637" s="236"/>
      <c r="E637" s="236"/>
      <c r="F637" s="236"/>
      <c r="G637" s="237"/>
      <c r="H637" s="236"/>
      <c r="I637" s="236"/>
      <c r="J637" s="236"/>
      <c r="K637" s="236"/>
      <c r="L637" s="236"/>
      <c r="M637" s="236"/>
      <c r="N637" s="236"/>
      <c r="O637" s="236"/>
      <c r="P637" s="236"/>
      <c r="Q637" s="236"/>
      <c r="R637" s="236"/>
      <c r="S637" s="236"/>
      <c r="T637" s="236"/>
      <c r="U637" s="236"/>
      <c r="V637" s="236"/>
      <c r="W637" s="236"/>
      <c r="X637" s="236"/>
      <c r="Y637" s="236"/>
      <c r="Z637" s="236"/>
      <c r="AA637" s="236"/>
      <c r="AB637" s="236"/>
      <c r="AC637" s="236"/>
      <c r="AD637" s="236"/>
    </row>
    <row r="638" spans="1:30" ht="15.75" customHeight="1" x14ac:dyDescent="0.25">
      <c r="A638" s="236"/>
      <c r="B638" s="236"/>
      <c r="C638" s="236"/>
      <c r="D638" s="236"/>
      <c r="E638" s="236"/>
      <c r="F638" s="236"/>
      <c r="G638" s="237"/>
      <c r="H638" s="236"/>
      <c r="I638" s="236"/>
      <c r="J638" s="236"/>
      <c r="K638" s="236"/>
      <c r="L638" s="236"/>
      <c r="M638" s="236"/>
      <c r="N638" s="236"/>
      <c r="O638" s="236"/>
      <c r="P638" s="236"/>
      <c r="Q638" s="236"/>
      <c r="R638" s="236"/>
      <c r="S638" s="236"/>
      <c r="T638" s="236"/>
      <c r="U638" s="236"/>
      <c r="V638" s="236"/>
      <c r="W638" s="236"/>
      <c r="X638" s="236"/>
      <c r="Y638" s="236"/>
      <c r="Z638" s="236"/>
      <c r="AA638" s="236"/>
      <c r="AB638" s="236"/>
      <c r="AC638" s="236"/>
      <c r="AD638" s="236"/>
    </row>
    <row r="639" spans="1:30" ht="15.75" customHeight="1" x14ac:dyDescent="0.25">
      <c r="A639" s="236"/>
      <c r="B639" s="236"/>
      <c r="C639" s="236"/>
      <c r="D639" s="236"/>
      <c r="E639" s="236"/>
      <c r="F639" s="236"/>
      <c r="G639" s="237"/>
      <c r="H639" s="236"/>
      <c r="I639" s="236"/>
      <c r="J639" s="236"/>
      <c r="K639" s="236"/>
      <c r="L639" s="236"/>
      <c r="M639" s="236"/>
      <c r="N639" s="236"/>
      <c r="O639" s="236"/>
      <c r="P639" s="236"/>
      <c r="Q639" s="236"/>
      <c r="R639" s="236"/>
      <c r="S639" s="236"/>
      <c r="T639" s="236"/>
      <c r="U639" s="236"/>
      <c r="V639" s="236"/>
      <c r="W639" s="236"/>
      <c r="X639" s="236"/>
      <c r="Y639" s="236"/>
      <c r="Z639" s="236"/>
      <c r="AA639" s="236"/>
      <c r="AB639" s="236"/>
      <c r="AC639" s="236"/>
      <c r="AD639" s="236"/>
    </row>
    <row r="640" spans="1:30" ht="15.75" customHeight="1" x14ac:dyDescent="0.25">
      <c r="A640" s="236"/>
      <c r="B640" s="236"/>
      <c r="C640" s="236"/>
      <c r="D640" s="236"/>
      <c r="E640" s="236"/>
      <c r="F640" s="236"/>
      <c r="G640" s="237"/>
      <c r="H640" s="236"/>
      <c r="I640" s="236"/>
      <c r="J640" s="236"/>
      <c r="K640" s="236"/>
      <c r="L640" s="236"/>
      <c r="M640" s="236"/>
      <c r="N640" s="236"/>
      <c r="O640" s="236"/>
      <c r="P640" s="236"/>
      <c r="Q640" s="236"/>
      <c r="R640" s="236"/>
      <c r="S640" s="236"/>
      <c r="T640" s="236"/>
      <c r="U640" s="236"/>
      <c r="V640" s="236"/>
      <c r="W640" s="236"/>
      <c r="X640" s="236"/>
      <c r="Y640" s="236"/>
      <c r="Z640" s="236"/>
      <c r="AA640" s="236"/>
      <c r="AB640" s="236"/>
      <c r="AC640" s="236"/>
      <c r="AD640" s="236"/>
    </row>
    <row r="641" spans="1:30" ht="15.75" customHeight="1" x14ac:dyDescent="0.25">
      <c r="A641" s="236"/>
      <c r="B641" s="236"/>
      <c r="C641" s="236"/>
      <c r="D641" s="236"/>
      <c r="E641" s="236"/>
      <c r="F641" s="236"/>
      <c r="G641" s="237"/>
      <c r="H641" s="236"/>
      <c r="I641" s="236"/>
      <c r="J641" s="236"/>
      <c r="K641" s="236"/>
      <c r="L641" s="236"/>
      <c r="M641" s="236"/>
      <c r="N641" s="236"/>
      <c r="O641" s="236"/>
      <c r="P641" s="236"/>
      <c r="Q641" s="236"/>
      <c r="R641" s="236"/>
      <c r="S641" s="236"/>
      <c r="T641" s="236"/>
      <c r="U641" s="236"/>
      <c r="V641" s="236"/>
      <c r="W641" s="236"/>
      <c r="X641" s="236"/>
      <c r="Y641" s="236"/>
      <c r="Z641" s="236"/>
      <c r="AA641" s="236"/>
      <c r="AB641" s="236"/>
      <c r="AC641" s="236"/>
      <c r="AD641" s="236"/>
    </row>
    <row r="642" spans="1:30" ht="15.75" customHeight="1" x14ac:dyDescent="0.25">
      <c r="A642" s="236"/>
      <c r="B642" s="236"/>
      <c r="C642" s="236"/>
      <c r="D642" s="236"/>
      <c r="E642" s="236"/>
      <c r="F642" s="236"/>
      <c r="G642" s="237"/>
      <c r="H642" s="236"/>
      <c r="I642" s="236"/>
      <c r="J642" s="236"/>
      <c r="K642" s="236"/>
      <c r="L642" s="236"/>
      <c r="M642" s="236"/>
      <c r="N642" s="236"/>
      <c r="O642" s="236"/>
      <c r="P642" s="236"/>
      <c r="Q642" s="236"/>
      <c r="R642" s="236"/>
      <c r="S642" s="236"/>
      <c r="T642" s="236"/>
      <c r="U642" s="236"/>
      <c r="V642" s="236"/>
      <c r="W642" s="236"/>
      <c r="X642" s="236"/>
      <c r="Y642" s="236"/>
      <c r="Z642" s="236"/>
      <c r="AA642" s="236"/>
      <c r="AB642" s="236"/>
      <c r="AC642" s="236"/>
      <c r="AD642" s="236"/>
    </row>
    <row r="643" spans="1:30" ht="15.75" customHeight="1" x14ac:dyDescent="0.25">
      <c r="A643" s="236"/>
      <c r="B643" s="236"/>
      <c r="C643" s="236"/>
      <c r="D643" s="236"/>
      <c r="E643" s="236"/>
      <c r="F643" s="236"/>
      <c r="G643" s="237"/>
      <c r="H643" s="236"/>
      <c r="I643" s="236"/>
      <c r="J643" s="236"/>
      <c r="K643" s="236"/>
      <c r="L643" s="236"/>
      <c r="M643" s="236"/>
      <c r="N643" s="236"/>
      <c r="O643" s="236"/>
      <c r="P643" s="236"/>
      <c r="Q643" s="236"/>
      <c r="R643" s="236"/>
      <c r="S643" s="236"/>
      <c r="T643" s="236"/>
      <c r="U643" s="236"/>
      <c r="V643" s="236"/>
      <c r="W643" s="236"/>
      <c r="X643" s="236"/>
      <c r="Y643" s="236"/>
      <c r="Z643" s="236"/>
      <c r="AA643" s="236"/>
      <c r="AB643" s="236"/>
      <c r="AC643" s="236"/>
      <c r="AD643" s="236"/>
    </row>
    <row r="644" spans="1:30" ht="15.75" customHeight="1" x14ac:dyDescent="0.25">
      <c r="A644" s="236"/>
      <c r="B644" s="236"/>
      <c r="C644" s="236"/>
      <c r="D644" s="236"/>
      <c r="E644" s="236"/>
      <c r="F644" s="236"/>
      <c r="G644" s="237"/>
      <c r="H644" s="236"/>
      <c r="I644" s="236"/>
      <c r="J644" s="236"/>
      <c r="K644" s="236"/>
      <c r="L644" s="236"/>
      <c r="M644" s="236"/>
      <c r="N644" s="236"/>
      <c r="O644" s="236"/>
      <c r="P644" s="236"/>
      <c r="Q644" s="236"/>
      <c r="R644" s="236"/>
      <c r="S644" s="236"/>
      <c r="T644" s="236"/>
      <c r="U644" s="236"/>
      <c r="V644" s="236"/>
      <c r="W644" s="236"/>
      <c r="X644" s="236"/>
      <c r="Y644" s="236"/>
      <c r="Z644" s="236"/>
      <c r="AA644" s="236"/>
      <c r="AB644" s="236"/>
      <c r="AC644" s="236"/>
      <c r="AD644" s="236"/>
    </row>
    <row r="645" spans="1:30" ht="15.75" customHeight="1" x14ac:dyDescent="0.25">
      <c r="A645" s="236"/>
      <c r="B645" s="236"/>
      <c r="C645" s="236"/>
      <c r="D645" s="236"/>
      <c r="E645" s="236"/>
      <c r="F645" s="236"/>
      <c r="G645" s="237"/>
      <c r="H645" s="236"/>
      <c r="I645" s="236"/>
      <c r="J645" s="236"/>
      <c r="K645" s="236"/>
      <c r="L645" s="236"/>
      <c r="M645" s="236"/>
      <c r="N645" s="236"/>
      <c r="O645" s="236"/>
      <c r="P645" s="236"/>
      <c r="Q645" s="236"/>
      <c r="R645" s="236"/>
      <c r="S645" s="236"/>
      <c r="T645" s="236"/>
      <c r="U645" s="236"/>
      <c r="V645" s="236"/>
      <c r="W645" s="236"/>
      <c r="X645" s="236"/>
      <c r="Y645" s="236"/>
      <c r="Z645" s="236"/>
      <c r="AA645" s="236"/>
      <c r="AB645" s="236"/>
      <c r="AC645" s="236"/>
      <c r="AD645" s="236"/>
    </row>
    <row r="646" spans="1:30" ht="15.75" customHeight="1" x14ac:dyDescent="0.25">
      <c r="A646" s="236"/>
      <c r="B646" s="236"/>
      <c r="C646" s="236"/>
      <c r="D646" s="236"/>
      <c r="E646" s="236"/>
      <c r="F646" s="236"/>
      <c r="G646" s="237"/>
      <c r="H646" s="236"/>
      <c r="I646" s="236"/>
      <c r="J646" s="236"/>
      <c r="K646" s="236"/>
      <c r="L646" s="236"/>
      <c r="M646" s="236"/>
      <c r="N646" s="236"/>
      <c r="O646" s="236"/>
      <c r="P646" s="236"/>
      <c r="Q646" s="236"/>
      <c r="R646" s="236"/>
      <c r="S646" s="236"/>
      <c r="T646" s="236"/>
      <c r="U646" s="236"/>
      <c r="V646" s="236"/>
      <c r="W646" s="236"/>
      <c r="X646" s="236"/>
      <c r="Y646" s="236"/>
      <c r="Z646" s="236"/>
      <c r="AA646" s="236"/>
      <c r="AB646" s="236"/>
      <c r="AC646" s="236"/>
      <c r="AD646" s="236"/>
    </row>
    <row r="647" spans="1:30" ht="15.75" customHeight="1" x14ac:dyDescent="0.25">
      <c r="A647" s="236"/>
      <c r="B647" s="236"/>
      <c r="C647" s="236"/>
      <c r="D647" s="236"/>
      <c r="E647" s="236"/>
      <c r="F647" s="236"/>
      <c r="G647" s="237"/>
      <c r="H647" s="236"/>
      <c r="I647" s="236"/>
      <c r="J647" s="236"/>
      <c r="K647" s="236"/>
      <c r="L647" s="236"/>
      <c r="M647" s="236"/>
      <c r="N647" s="236"/>
      <c r="O647" s="236"/>
      <c r="P647" s="236"/>
      <c r="Q647" s="236"/>
      <c r="R647" s="236"/>
      <c r="S647" s="236"/>
      <c r="T647" s="236"/>
      <c r="U647" s="236"/>
      <c r="V647" s="236"/>
      <c r="W647" s="236"/>
      <c r="X647" s="236"/>
      <c r="Y647" s="236"/>
      <c r="Z647" s="236"/>
      <c r="AA647" s="236"/>
      <c r="AB647" s="236"/>
      <c r="AC647" s="236"/>
      <c r="AD647" s="236"/>
    </row>
    <row r="648" spans="1:30" ht="15.75" customHeight="1" x14ac:dyDescent="0.25">
      <c r="A648" s="236"/>
      <c r="B648" s="236"/>
      <c r="C648" s="236"/>
      <c r="D648" s="236"/>
      <c r="E648" s="236"/>
      <c r="F648" s="236"/>
      <c r="G648" s="237"/>
      <c r="H648" s="236"/>
      <c r="I648" s="236"/>
      <c r="J648" s="236"/>
      <c r="K648" s="236"/>
      <c r="L648" s="236"/>
      <c r="M648" s="236"/>
      <c r="N648" s="236"/>
      <c r="O648" s="236"/>
      <c r="P648" s="236"/>
      <c r="Q648" s="236"/>
      <c r="R648" s="236"/>
      <c r="S648" s="236"/>
      <c r="T648" s="236"/>
      <c r="U648" s="236"/>
      <c r="V648" s="236"/>
      <c r="W648" s="236"/>
      <c r="X648" s="236"/>
      <c r="Y648" s="236"/>
      <c r="Z648" s="236"/>
      <c r="AA648" s="236"/>
      <c r="AB648" s="236"/>
      <c r="AC648" s="236"/>
      <c r="AD648" s="236"/>
    </row>
    <row r="649" spans="1:30" ht="15.75" customHeight="1" x14ac:dyDescent="0.25">
      <c r="A649" s="236"/>
      <c r="B649" s="236"/>
      <c r="C649" s="236"/>
      <c r="D649" s="236"/>
      <c r="E649" s="236"/>
      <c r="F649" s="236"/>
      <c r="G649" s="237"/>
      <c r="H649" s="236"/>
      <c r="I649" s="236"/>
      <c r="J649" s="236"/>
      <c r="K649" s="236"/>
      <c r="L649" s="236"/>
      <c r="M649" s="236"/>
      <c r="N649" s="236"/>
      <c r="O649" s="236"/>
      <c r="P649" s="236"/>
      <c r="Q649" s="236"/>
      <c r="R649" s="236"/>
      <c r="S649" s="236"/>
      <c r="T649" s="236"/>
      <c r="U649" s="236"/>
      <c r="V649" s="236"/>
      <c r="W649" s="236"/>
      <c r="X649" s="236"/>
      <c r="Y649" s="236"/>
      <c r="Z649" s="236"/>
      <c r="AA649" s="236"/>
      <c r="AB649" s="236"/>
      <c r="AC649" s="236"/>
      <c r="AD649" s="236"/>
    </row>
    <row r="650" spans="1:30" ht="15.75" customHeight="1" x14ac:dyDescent="0.25">
      <c r="A650" s="236"/>
      <c r="B650" s="236"/>
      <c r="C650" s="236"/>
      <c r="D650" s="236"/>
      <c r="E650" s="236"/>
      <c r="F650" s="236"/>
      <c r="G650" s="237"/>
      <c r="H650" s="236"/>
      <c r="I650" s="236"/>
      <c r="J650" s="236"/>
      <c r="K650" s="236"/>
      <c r="L650" s="236"/>
      <c r="M650" s="236"/>
      <c r="N650" s="236"/>
      <c r="O650" s="236"/>
      <c r="P650" s="236"/>
      <c r="Q650" s="236"/>
      <c r="R650" s="236"/>
      <c r="S650" s="236"/>
      <c r="T650" s="236"/>
      <c r="U650" s="236"/>
      <c r="V650" s="236"/>
      <c r="W650" s="236"/>
      <c r="X650" s="236"/>
      <c r="Y650" s="236"/>
      <c r="Z650" s="236"/>
      <c r="AA650" s="236"/>
      <c r="AB650" s="236"/>
      <c r="AC650" s="236"/>
      <c r="AD650" s="236"/>
    </row>
    <row r="651" spans="1:30" ht="15.75" customHeight="1" x14ac:dyDescent="0.25">
      <c r="A651" s="236"/>
      <c r="B651" s="236"/>
      <c r="C651" s="236"/>
      <c r="D651" s="236"/>
      <c r="E651" s="236"/>
      <c r="F651" s="236"/>
      <c r="G651" s="237"/>
      <c r="H651" s="236"/>
      <c r="I651" s="236"/>
      <c r="J651" s="236"/>
      <c r="K651" s="236"/>
      <c r="L651" s="236"/>
      <c r="M651" s="236"/>
      <c r="N651" s="236"/>
      <c r="O651" s="236"/>
      <c r="P651" s="236"/>
      <c r="Q651" s="236"/>
      <c r="R651" s="236"/>
      <c r="S651" s="236"/>
      <c r="T651" s="236"/>
      <c r="U651" s="236"/>
      <c r="V651" s="236"/>
      <c r="W651" s="236"/>
      <c r="X651" s="236"/>
      <c r="Y651" s="236"/>
      <c r="Z651" s="236"/>
      <c r="AA651" s="236"/>
      <c r="AB651" s="236"/>
      <c r="AC651" s="236"/>
      <c r="AD651" s="236"/>
    </row>
    <row r="652" spans="1:30" ht="15.75" customHeight="1" x14ac:dyDescent="0.25">
      <c r="A652" s="236"/>
      <c r="B652" s="236"/>
      <c r="C652" s="236"/>
      <c r="D652" s="236"/>
      <c r="E652" s="236"/>
      <c r="F652" s="236"/>
      <c r="G652" s="237"/>
      <c r="H652" s="236"/>
      <c r="I652" s="236"/>
      <c r="J652" s="236"/>
      <c r="K652" s="236"/>
      <c r="L652" s="236"/>
      <c r="M652" s="236"/>
      <c r="N652" s="236"/>
      <c r="O652" s="236"/>
      <c r="P652" s="236"/>
      <c r="Q652" s="236"/>
      <c r="R652" s="236"/>
      <c r="S652" s="236"/>
      <c r="T652" s="236"/>
      <c r="U652" s="236"/>
      <c r="V652" s="236"/>
      <c r="W652" s="236"/>
      <c r="X652" s="236"/>
      <c r="Y652" s="236"/>
      <c r="Z652" s="236"/>
      <c r="AA652" s="236"/>
      <c r="AB652" s="236"/>
      <c r="AC652" s="236"/>
      <c r="AD652" s="236"/>
    </row>
    <row r="653" spans="1:30" ht="15.75" customHeight="1" x14ac:dyDescent="0.25">
      <c r="A653" s="236"/>
      <c r="B653" s="236"/>
      <c r="C653" s="236"/>
      <c r="D653" s="236"/>
      <c r="E653" s="236"/>
      <c r="F653" s="236"/>
      <c r="G653" s="237"/>
      <c r="H653" s="236"/>
      <c r="I653" s="236"/>
      <c r="J653" s="236"/>
      <c r="K653" s="236"/>
      <c r="L653" s="236"/>
      <c r="M653" s="236"/>
      <c r="N653" s="236"/>
      <c r="O653" s="236"/>
      <c r="P653" s="236"/>
      <c r="Q653" s="236"/>
      <c r="R653" s="236"/>
      <c r="S653" s="236"/>
      <c r="T653" s="236"/>
      <c r="U653" s="236"/>
      <c r="V653" s="236"/>
      <c r="W653" s="236"/>
      <c r="X653" s="236"/>
      <c r="Y653" s="236"/>
      <c r="Z653" s="236"/>
      <c r="AA653" s="236"/>
      <c r="AB653" s="236"/>
      <c r="AC653" s="236"/>
      <c r="AD653" s="236"/>
    </row>
    <row r="654" spans="1:30" ht="15.75" customHeight="1" x14ac:dyDescent="0.25">
      <c r="A654" s="236"/>
      <c r="B654" s="236"/>
      <c r="C654" s="236"/>
      <c r="D654" s="236"/>
      <c r="E654" s="236"/>
      <c r="F654" s="236"/>
      <c r="G654" s="237"/>
      <c r="H654" s="236"/>
      <c r="I654" s="236"/>
      <c r="J654" s="236"/>
      <c r="K654" s="236"/>
      <c r="L654" s="236"/>
      <c r="M654" s="236"/>
      <c r="N654" s="236"/>
      <c r="O654" s="236"/>
      <c r="P654" s="236"/>
      <c r="Q654" s="236"/>
      <c r="R654" s="236"/>
      <c r="S654" s="236"/>
      <c r="T654" s="236"/>
      <c r="U654" s="236"/>
      <c r="V654" s="236"/>
      <c r="W654" s="236"/>
      <c r="X654" s="236"/>
      <c r="Y654" s="236"/>
      <c r="Z654" s="236"/>
      <c r="AA654" s="236"/>
      <c r="AB654" s="236"/>
      <c r="AC654" s="236"/>
      <c r="AD654" s="236"/>
    </row>
    <row r="655" spans="1:30" ht="15.75" customHeight="1" x14ac:dyDescent="0.25">
      <c r="A655" s="236"/>
      <c r="B655" s="236"/>
      <c r="C655" s="236"/>
      <c r="D655" s="236"/>
      <c r="E655" s="236"/>
      <c r="F655" s="236"/>
      <c r="G655" s="237"/>
      <c r="H655" s="236"/>
      <c r="I655" s="236"/>
      <c r="J655" s="236"/>
      <c r="K655" s="236"/>
      <c r="L655" s="236"/>
      <c r="M655" s="236"/>
      <c r="N655" s="236"/>
      <c r="O655" s="236"/>
      <c r="P655" s="236"/>
      <c r="Q655" s="236"/>
      <c r="R655" s="236"/>
      <c r="S655" s="236"/>
      <c r="T655" s="236"/>
      <c r="U655" s="236"/>
      <c r="V655" s="236"/>
      <c r="W655" s="236"/>
      <c r="X655" s="236"/>
      <c r="Y655" s="236"/>
      <c r="Z655" s="236"/>
      <c r="AA655" s="236"/>
      <c r="AB655" s="236"/>
      <c r="AC655" s="236"/>
      <c r="AD655" s="236"/>
    </row>
    <row r="656" spans="1:30" ht="15.75" customHeight="1" x14ac:dyDescent="0.25">
      <c r="A656" s="236"/>
      <c r="B656" s="236"/>
      <c r="C656" s="236"/>
      <c r="D656" s="236"/>
      <c r="E656" s="236"/>
      <c r="F656" s="236"/>
      <c r="G656" s="237"/>
      <c r="H656" s="236"/>
      <c r="I656" s="236"/>
      <c r="J656" s="236"/>
      <c r="K656" s="236"/>
      <c r="L656" s="236"/>
      <c r="M656" s="236"/>
      <c r="N656" s="236"/>
      <c r="O656" s="236"/>
      <c r="P656" s="236"/>
      <c r="Q656" s="236"/>
      <c r="R656" s="236"/>
      <c r="S656" s="236"/>
      <c r="T656" s="236"/>
      <c r="U656" s="236"/>
      <c r="V656" s="236"/>
      <c r="W656" s="236"/>
      <c r="X656" s="236"/>
      <c r="Y656" s="236"/>
      <c r="Z656" s="236"/>
      <c r="AA656" s="236"/>
      <c r="AB656" s="236"/>
      <c r="AC656" s="236"/>
      <c r="AD656" s="236"/>
    </row>
    <row r="657" spans="1:30" ht="15.75" customHeight="1" x14ac:dyDescent="0.25">
      <c r="A657" s="236"/>
      <c r="B657" s="236"/>
      <c r="C657" s="236"/>
      <c r="D657" s="236"/>
      <c r="E657" s="236"/>
      <c r="F657" s="236"/>
      <c r="G657" s="237"/>
      <c r="H657" s="236"/>
      <c r="I657" s="236"/>
      <c r="J657" s="236"/>
      <c r="K657" s="236"/>
      <c r="L657" s="236"/>
      <c r="M657" s="236"/>
      <c r="N657" s="236"/>
      <c r="O657" s="236"/>
      <c r="P657" s="236"/>
      <c r="Q657" s="236"/>
      <c r="R657" s="236"/>
      <c r="S657" s="236"/>
      <c r="T657" s="236"/>
      <c r="U657" s="236"/>
      <c r="V657" s="236"/>
      <c r="W657" s="236"/>
      <c r="X657" s="236"/>
      <c r="Y657" s="236"/>
      <c r="Z657" s="236"/>
      <c r="AA657" s="236"/>
      <c r="AB657" s="236"/>
      <c r="AC657" s="236"/>
      <c r="AD657" s="236"/>
    </row>
    <row r="658" spans="1:30" ht="15.75" customHeight="1" x14ac:dyDescent="0.25">
      <c r="A658" s="236"/>
      <c r="B658" s="236"/>
      <c r="C658" s="236"/>
      <c r="D658" s="236"/>
      <c r="E658" s="236"/>
      <c r="F658" s="236"/>
      <c r="G658" s="237"/>
      <c r="H658" s="236"/>
      <c r="I658" s="236"/>
      <c r="J658" s="236"/>
      <c r="K658" s="236"/>
      <c r="L658" s="236"/>
      <c r="M658" s="236"/>
      <c r="N658" s="236"/>
      <c r="O658" s="236"/>
      <c r="P658" s="236"/>
      <c r="Q658" s="236"/>
      <c r="R658" s="236"/>
      <c r="S658" s="236"/>
      <c r="T658" s="236"/>
      <c r="U658" s="236"/>
      <c r="V658" s="236"/>
      <c r="W658" s="236"/>
      <c r="X658" s="236"/>
      <c r="Y658" s="236"/>
      <c r="Z658" s="236"/>
      <c r="AA658" s="236"/>
      <c r="AB658" s="236"/>
      <c r="AC658" s="236"/>
      <c r="AD658" s="236"/>
    </row>
    <row r="659" spans="1:30" ht="15.75" customHeight="1" x14ac:dyDescent="0.25">
      <c r="A659" s="236"/>
      <c r="B659" s="236"/>
      <c r="C659" s="236"/>
      <c r="D659" s="236"/>
      <c r="E659" s="236"/>
      <c r="F659" s="236"/>
      <c r="G659" s="237"/>
      <c r="H659" s="236"/>
      <c r="I659" s="236"/>
      <c r="J659" s="236"/>
      <c r="K659" s="236"/>
      <c r="L659" s="236"/>
      <c r="M659" s="236"/>
      <c r="N659" s="236"/>
      <c r="O659" s="236"/>
      <c r="P659" s="236"/>
      <c r="Q659" s="236"/>
      <c r="R659" s="236"/>
      <c r="S659" s="236"/>
      <c r="T659" s="236"/>
      <c r="U659" s="236"/>
      <c r="V659" s="236"/>
      <c r="W659" s="236"/>
      <c r="X659" s="236"/>
      <c r="Y659" s="236"/>
      <c r="Z659" s="236"/>
      <c r="AA659" s="236"/>
      <c r="AB659" s="236"/>
      <c r="AC659" s="236"/>
      <c r="AD659" s="236"/>
    </row>
    <row r="660" spans="1:30" ht="15.75" customHeight="1" x14ac:dyDescent="0.25">
      <c r="A660" s="236"/>
      <c r="B660" s="236"/>
      <c r="C660" s="236"/>
      <c r="D660" s="236"/>
      <c r="E660" s="236"/>
      <c r="F660" s="236"/>
      <c r="G660" s="237"/>
      <c r="H660" s="236"/>
      <c r="I660" s="236"/>
      <c r="J660" s="236"/>
      <c r="K660" s="236"/>
      <c r="L660" s="236"/>
      <c r="M660" s="236"/>
      <c r="N660" s="236"/>
      <c r="O660" s="236"/>
      <c r="P660" s="236"/>
      <c r="Q660" s="236"/>
      <c r="R660" s="236"/>
      <c r="S660" s="236"/>
      <c r="T660" s="236"/>
      <c r="U660" s="236"/>
      <c r="V660" s="236"/>
      <c r="W660" s="236"/>
      <c r="X660" s="236"/>
      <c r="Y660" s="236"/>
      <c r="Z660" s="236"/>
      <c r="AA660" s="236"/>
      <c r="AB660" s="236"/>
      <c r="AC660" s="236"/>
      <c r="AD660" s="236"/>
    </row>
    <row r="661" spans="1:30" ht="15.75" customHeight="1" x14ac:dyDescent="0.25">
      <c r="A661" s="236"/>
      <c r="B661" s="236"/>
      <c r="C661" s="236"/>
      <c r="D661" s="236"/>
      <c r="E661" s="236"/>
      <c r="F661" s="236"/>
      <c r="G661" s="237"/>
      <c r="H661" s="236"/>
      <c r="I661" s="236"/>
      <c r="J661" s="236"/>
      <c r="K661" s="236"/>
      <c r="L661" s="236"/>
      <c r="M661" s="236"/>
      <c r="N661" s="236"/>
      <c r="O661" s="236"/>
      <c r="P661" s="236"/>
      <c r="Q661" s="236"/>
      <c r="R661" s="236"/>
      <c r="S661" s="236"/>
      <c r="T661" s="236"/>
      <c r="U661" s="236"/>
      <c r="V661" s="236"/>
      <c r="W661" s="236"/>
      <c r="X661" s="236"/>
      <c r="Y661" s="236"/>
      <c r="Z661" s="236"/>
      <c r="AA661" s="236"/>
      <c r="AB661" s="236"/>
      <c r="AC661" s="236"/>
      <c r="AD661" s="236"/>
    </row>
    <row r="662" spans="1:30" ht="15.75" customHeight="1" x14ac:dyDescent="0.25">
      <c r="A662" s="236"/>
      <c r="B662" s="236"/>
      <c r="C662" s="236"/>
      <c r="D662" s="236"/>
      <c r="E662" s="236"/>
      <c r="F662" s="236"/>
      <c r="G662" s="237"/>
      <c r="H662" s="236"/>
      <c r="I662" s="236"/>
      <c r="J662" s="236"/>
      <c r="K662" s="236"/>
      <c r="L662" s="236"/>
      <c r="M662" s="236"/>
      <c r="N662" s="236"/>
      <c r="O662" s="236"/>
      <c r="P662" s="236"/>
      <c r="Q662" s="236"/>
      <c r="R662" s="236"/>
      <c r="S662" s="236"/>
      <c r="T662" s="236"/>
      <c r="U662" s="236"/>
      <c r="V662" s="236"/>
      <c r="W662" s="236"/>
      <c r="X662" s="236"/>
      <c r="Y662" s="236"/>
      <c r="Z662" s="236"/>
      <c r="AA662" s="236"/>
      <c r="AB662" s="236"/>
      <c r="AC662" s="236"/>
      <c r="AD662" s="236"/>
    </row>
    <row r="663" spans="1:30" ht="15.75" customHeight="1" x14ac:dyDescent="0.25">
      <c r="A663" s="236"/>
      <c r="B663" s="236"/>
      <c r="C663" s="236"/>
      <c r="D663" s="236"/>
      <c r="E663" s="236"/>
      <c r="F663" s="236"/>
      <c r="G663" s="237"/>
      <c r="H663" s="236"/>
      <c r="I663" s="236"/>
      <c r="J663" s="236"/>
      <c r="K663" s="236"/>
      <c r="L663" s="236"/>
      <c r="M663" s="236"/>
      <c r="N663" s="236"/>
      <c r="O663" s="236"/>
      <c r="P663" s="236"/>
      <c r="Q663" s="236"/>
      <c r="R663" s="236"/>
      <c r="S663" s="236"/>
      <c r="T663" s="236"/>
      <c r="U663" s="236"/>
      <c r="V663" s="236"/>
      <c r="W663" s="236"/>
      <c r="X663" s="236"/>
      <c r="Y663" s="236"/>
      <c r="Z663" s="236"/>
      <c r="AA663" s="236"/>
      <c r="AB663" s="236"/>
      <c r="AC663" s="236"/>
      <c r="AD663" s="236"/>
    </row>
    <row r="664" spans="1:30" ht="15.75" customHeight="1" x14ac:dyDescent="0.25">
      <c r="A664" s="236"/>
      <c r="B664" s="236"/>
      <c r="C664" s="236"/>
      <c r="D664" s="236"/>
      <c r="E664" s="236"/>
      <c r="F664" s="236"/>
      <c r="G664" s="237"/>
      <c r="H664" s="236"/>
      <c r="I664" s="236"/>
      <c r="J664" s="236"/>
      <c r="K664" s="236"/>
      <c r="L664" s="236"/>
      <c r="M664" s="236"/>
      <c r="N664" s="236"/>
      <c r="O664" s="236"/>
      <c r="P664" s="236"/>
      <c r="Q664" s="236"/>
      <c r="R664" s="236"/>
      <c r="S664" s="236"/>
      <c r="T664" s="236"/>
      <c r="U664" s="236"/>
      <c r="V664" s="236"/>
      <c r="W664" s="236"/>
      <c r="X664" s="236"/>
      <c r="Y664" s="236"/>
      <c r="Z664" s="236"/>
      <c r="AA664" s="236"/>
      <c r="AB664" s="236"/>
      <c r="AC664" s="236"/>
      <c r="AD664" s="236"/>
    </row>
    <row r="665" spans="1:30" ht="15.75" customHeight="1" x14ac:dyDescent="0.25">
      <c r="A665" s="236"/>
      <c r="B665" s="236"/>
      <c r="C665" s="236"/>
      <c r="D665" s="236"/>
      <c r="E665" s="236"/>
      <c r="F665" s="236"/>
      <c r="G665" s="237"/>
      <c r="H665" s="236"/>
      <c r="I665" s="236"/>
      <c r="J665" s="236"/>
      <c r="K665" s="236"/>
      <c r="L665" s="236"/>
      <c r="M665" s="236"/>
      <c r="N665" s="236"/>
      <c r="O665" s="236"/>
      <c r="P665" s="236"/>
      <c r="Q665" s="236"/>
      <c r="R665" s="236"/>
      <c r="S665" s="236"/>
      <c r="T665" s="236"/>
      <c r="U665" s="236"/>
      <c r="V665" s="236"/>
      <c r="W665" s="236"/>
      <c r="X665" s="236"/>
      <c r="Y665" s="236"/>
      <c r="Z665" s="236"/>
      <c r="AA665" s="236"/>
      <c r="AB665" s="236"/>
      <c r="AC665" s="236"/>
      <c r="AD665" s="236"/>
    </row>
    <row r="666" spans="1:30" ht="15.75" customHeight="1" x14ac:dyDescent="0.25">
      <c r="A666" s="236"/>
      <c r="B666" s="236"/>
      <c r="C666" s="236"/>
      <c r="D666" s="236"/>
      <c r="E666" s="236"/>
      <c r="F666" s="236"/>
      <c r="G666" s="237"/>
      <c r="H666" s="236"/>
      <c r="I666" s="236"/>
      <c r="J666" s="236"/>
      <c r="K666" s="236"/>
      <c r="L666" s="236"/>
      <c r="M666" s="236"/>
      <c r="N666" s="236"/>
      <c r="O666" s="236"/>
      <c r="P666" s="236"/>
      <c r="Q666" s="236"/>
      <c r="R666" s="236"/>
      <c r="S666" s="236"/>
      <c r="T666" s="236"/>
      <c r="U666" s="236"/>
      <c r="V666" s="236"/>
      <c r="W666" s="236"/>
      <c r="X666" s="236"/>
      <c r="Y666" s="236"/>
      <c r="Z666" s="236"/>
      <c r="AA666" s="236"/>
      <c r="AB666" s="236"/>
      <c r="AC666" s="236"/>
      <c r="AD666" s="236"/>
    </row>
    <row r="667" spans="1:30" ht="15.75" customHeight="1" x14ac:dyDescent="0.25">
      <c r="A667" s="236"/>
      <c r="B667" s="236"/>
      <c r="C667" s="236"/>
      <c r="D667" s="236"/>
      <c r="E667" s="236"/>
      <c r="F667" s="236"/>
      <c r="G667" s="237"/>
      <c r="H667" s="236"/>
      <c r="I667" s="236"/>
      <c r="J667" s="236"/>
      <c r="K667" s="236"/>
      <c r="L667" s="236"/>
      <c r="M667" s="236"/>
      <c r="N667" s="236"/>
      <c r="O667" s="236"/>
      <c r="P667" s="236"/>
      <c r="Q667" s="236"/>
      <c r="R667" s="236"/>
      <c r="S667" s="236"/>
      <c r="T667" s="236"/>
      <c r="U667" s="236"/>
      <c r="V667" s="236"/>
      <c r="W667" s="236"/>
      <c r="X667" s="236"/>
      <c r="Y667" s="236"/>
      <c r="Z667" s="236"/>
      <c r="AA667" s="236"/>
      <c r="AB667" s="236"/>
      <c r="AC667" s="236"/>
      <c r="AD667" s="236"/>
    </row>
    <row r="668" spans="1:30" ht="15.75" customHeight="1" x14ac:dyDescent="0.25">
      <c r="A668" s="236"/>
      <c r="B668" s="236"/>
      <c r="C668" s="236"/>
      <c r="D668" s="236"/>
      <c r="E668" s="236"/>
      <c r="F668" s="236"/>
      <c r="G668" s="237"/>
      <c r="H668" s="236"/>
      <c r="I668" s="236"/>
      <c r="J668" s="236"/>
      <c r="K668" s="236"/>
      <c r="L668" s="236"/>
      <c r="M668" s="236"/>
      <c r="N668" s="236"/>
      <c r="O668" s="236"/>
      <c r="P668" s="236"/>
      <c r="Q668" s="236"/>
      <c r="R668" s="236"/>
      <c r="S668" s="236"/>
      <c r="T668" s="236"/>
      <c r="U668" s="236"/>
      <c r="V668" s="236"/>
      <c r="W668" s="236"/>
      <c r="X668" s="236"/>
      <c r="Y668" s="236"/>
      <c r="Z668" s="236"/>
      <c r="AA668" s="236"/>
      <c r="AB668" s="236"/>
      <c r="AC668" s="236"/>
      <c r="AD668" s="236"/>
    </row>
    <row r="669" spans="1:30" ht="15.75" customHeight="1" x14ac:dyDescent="0.25">
      <c r="A669" s="236"/>
      <c r="B669" s="236"/>
      <c r="C669" s="236"/>
      <c r="D669" s="236"/>
      <c r="E669" s="236"/>
      <c r="F669" s="236"/>
      <c r="G669" s="237"/>
      <c r="H669" s="236"/>
      <c r="I669" s="236"/>
      <c r="J669" s="236"/>
      <c r="K669" s="236"/>
      <c r="L669" s="236"/>
      <c r="M669" s="236"/>
      <c r="N669" s="236"/>
      <c r="O669" s="236"/>
      <c r="P669" s="236"/>
      <c r="Q669" s="236"/>
      <c r="R669" s="236"/>
      <c r="S669" s="236"/>
      <c r="T669" s="236"/>
      <c r="U669" s="236"/>
      <c r="V669" s="236"/>
      <c r="W669" s="236"/>
      <c r="X669" s="236"/>
      <c r="Y669" s="236"/>
      <c r="Z669" s="236"/>
      <c r="AA669" s="236"/>
      <c r="AB669" s="236"/>
      <c r="AC669" s="236"/>
      <c r="AD669" s="236"/>
    </row>
    <row r="670" spans="1:30" ht="15.75" customHeight="1" x14ac:dyDescent="0.25">
      <c r="A670" s="236"/>
      <c r="B670" s="236"/>
      <c r="C670" s="236"/>
      <c r="D670" s="236"/>
      <c r="E670" s="236"/>
      <c r="F670" s="236"/>
      <c r="G670" s="237"/>
      <c r="H670" s="236"/>
      <c r="I670" s="236"/>
      <c r="J670" s="236"/>
      <c r="K670" s="236"/>
      <c r="L670" s="236"/>
      <c r="M670" s="236"/>
      <c r="N670" s="236"/>
      <c r="O670" s="236"/>
      <c r="P670" s="236"/>
      <c r="Q670" s="236"/>
      <c r="R670" s="236"/>
      <c r="S670" s="236"/>
      <c r="T670" s="236"/>
      <c r="U670" s="236"/>
      <c r="V670" s="236"/>
      <c r="W670" s="236"/>
      <c r="X670" s="236"/>
      <c r="Y670" s="236"/>
      <c r="Z670" s="236"/>
      <c r="AA670" s="236"/>
      <c r="AB670" s="236"/>
      <c r="AC670" s="236"/>
      <c r="AD670" s="236"/>
    </row>
    <row r="671" spans="1:30" ht="15.75" customHeight="1" x14ac:dyDescent="0.25">
      <c r="A671" s="236"/>
      <c r="B671" s="236"/>
      <c r="C671" s="236"/>
      <c r="D671" s="236"/>
      <c r="E671" s="236"/>
      <c r="F671" s="236"/>
      <c r="G671" s="237"/>
      <c r="H671" s="236"/>
      <c r="I671" s="236"/>
      <c r="J671" s="236"/>
      <c r="K671" s="236"/>
      <c r="L671" s="236"/>
      <c r="M671" s="236"/>
      <c r="N671" s="236"/>
      <c r="O671" s="236"/>
      <c r="P671" s="236"/>
      <c r="Q671" s="236"/>
      <c r="R671" s="236"/>
      <c r="S671" s="236"/>
      <c r="T671" s="236"/>
      <c r="U671" s="236"/>
      <c r="V671" s="236"/>
      <c r="W671" s="236"/>
      <c r="X671" s="236"/>
      <c r="Y671" s="236"/>
      <c r="Z671" s="236"/>
      <c r="AA671" s="236"/>
      <c r="AB671" s="236"/>
      <c r="AC671" s="236"/>
      <c r="AD671" s="236"/>
    </row>
    <row r="672" spans="1:30" ht="15.75" customHeight="1" x14ac:dyDescent="0.25">
      <c r="A672" s="236"/>
      <c r="B672" s="236"/>
      <c r="C672" s="236"/>
      <c r="D672" s="236"/>
      <c r="E672" s="236"/>
      <c r="F672" s="236"/>
      <c r="G672" s="237"/>
      <c r="H672" s="236"/>
      <c r="I672" s="236"/>
      <c r="J672" s="236"/>
      <c r="K672" s="236"/>
      <c r="L672" s="236"/>
      <c r="M672" s="236"/>
      <c r="N672" s="236"/>
      <c r="O672" s="236"/>
      <c r="P672" s="236"/>
      <c r="Q672" s="236"/>
      <c r="R672" s="236"/>
      <c r="S672" s="236"/>
      <c r="T672" s="236"/>
      <c r="U672" s="236"/>
      <c r="V672" s="236"/>
      <c r="W672" s="236"/>
      <c r="X672" s="236"/>
      <c r="Y672" s="236"/>
      <c r="Z672" s="236"/>
      <c r="AA672" s="236"/>
      <c r="AB672" s="236"/>
      <c r="AC672" s="236"/>
      <c r="AD672" s="236"/>
    </row>
    <row r="673" spans="1:30" ht="15.75" customHeight="1" x14ac:dyDescent="0.25">
      <c r="A673" s="236"/>
      <c r="B673" s="236"/>
      <c r="C673" s="236"/>
      <c r="D673" s="236"/>
      <c r="E673" s="236"/>
      <c r="F673" s="236"/>
      <c r="G673" s="237"/>
      <c r="H673" s="236"/>
      <c r="I673" s="236"/>
      <c r="J673" s="236"/>
      <c r="K673" s="236"/>
      <c r="L673" s="236"/>
      <c r="M673" s="236"/>
      <c r="N673" s="236"/>
      <c r="O673" s="236"/>
      <c r="P673" s="236"/>
      <c r="Q673" s="236"/>
      <c r="R673" s="236"/>
      <c r="S673" s="236"/>
      <c r="T673" s="236"/>
      <c r="U673" s="236"/>
      <c r="V673" s="236"/>
      <c r="W673" s="236"/>
      <c r="X673" s="236"/>
      <c r="Y673" s="236"/>
      <c r="Z673" s="236"/>
      <c r="AA673" s="236"/>
      <c r="AB673" s="236"/>
      <c r="AC673" s="236"/>
      <c r="AD673" s="236"/>
    </row>
    <row r="674" spans="1:30" ht="15.75" customHeight="1" x14ac:dyDescent="0.25">
      <c r="A674" s="236"/>
      <c r="B674" s="236"/>
      <c r="C674" s="236"/>
      <c r="D674" s="236"/>
      <c r="E674" s="236"/>
      <c r="F674" s="236"/>
      <c r="G674" s="237"/>
      <c r="H674" s="236"/>
      <c r="I674" s="236"/>
      <c r="J674" s="236"/>
      <c r="K674" s="236"/>
      <c r="L674" s="236"/>
      <c r="M674" s="236"/>
      <c r="N674" s="236"/>
      <c r="O674" s="236"/>
      <c r="P674" s="236"/>
      <c r="Q674" s="236"/>
      <c r="R674" s="236"/>
      <c r="S674" s="236"/>
      <c r="T674" s="236"/>
      <c r="U674" s="236"/>
      <c r="V674" s="236"/>
      <c r="W674" s="236"/>
      <c r="X674" s="236"/>
      <c r="Y674" s="236"/>
      <c r="Z674" s="236"/>
      <c r="AA674" s="236"/>
      <c r="AB674" s="236"/>
      <c r="AC674" s="236"/>
      <c r="AD674" s="236"/>
    </row>
    <row r="675" spans="1:30" ht="15.75" customHeight="1" x14ac:dyDescent="0.25">
      <c r="A675" s="236"/>
      <c r="B675" s="236"/>
      <c r="C675" s="236"/>
      <c r="D675" s="236"/>
      <c r="E675" s="236"/>
      <c r="F675" s="236"/>
      <c r="G675" s="237"/>
      <c r="H675" s="236"/>
      <c r="I675" s="236"/>
      <c r="J675" s="236"/>
      <c r="K675" s="236"/>
      <c r="L675" s="236"/>
      <c r="M675" s="236"/>
      <c r="N675" s="236"/>
      <c r="O675" s="236"/>
      <c r="P675" s="236"/>
      <c r="Q675" s="236"/>
      <c r="R675" s="236"/>
      <c r="S675" s="236"/>
      <c r="T675" s="236"/>
      <c r="U675" s="236"/>
      <c r="V675" s="236"/>
      <c r="W675" s="236"/>
      <c r="X675" s="236"/>
      <c r="Y675" s="236"/>
      <c r="Z675" s="236"/>
      <c r="AA675" s="236"/>
      <c r="AB675" s="236"/>
      <c r="AC675" s="236"/>
      <c r="AD675" s="236"/>
    </row>
    <row r="676" spans="1:30" ht="15.75" customHeight="1" x14ac:dyDescent="0.25">
      <c r="A676" s="236"/>
      <c r="B676" s="236"/>
      <c r="C676" s="236"/>
      <c r="D676" s="236"/>
      <c r="E676" s="236"/>
      <c r="F676" s="236"/>
      <c r="G676" s="237"/>
      <c r="H676" s="236"/>
      <c r="I676" s="236"/>
      <c r="J676" s="236"/>
      <c r="K676" s="236"/>
      <c r="L676" s="236"/>
      <c r="M676" s="236"/>
      <c r="N676" s="236"/>
      <c r="O676" s="236"/>
      <c r="P676" s="236"/>
      <c r="Q676" s="236"/>
      <c r="R676" s="236"/>
      <c r="S676" s="236"/>
      <c r="T676" s="236"/>
      <c r="U676" s="236"/>
      <c r="V676" s="236"/>
      <c r="W676" s="236"/>
      <c r="X676" s="236"/>
      <c r="Y676" s="236"/>
      <c r="Z676" s="236"/>
      <c r="AA676" s="236"/>
      <c r="AB676" s="236"/>
      <c r="AC676" s="236"/>
      <c r="AD676" s="236"/>
    </row>
    <row r="677" spans="1:30" ht="15.75" customHeight="1" x14ac:dyDescent="0.25">
      <c r="A677" s="236"/>
      <c r="B677" s="236"/>
      <c r="C677" s="236"/>
      <c r="D677" s="236"/>
      <c r="E677" s="236"/>
      <c r="F677" s="236"/>
      <c r="G677" s="237"/>
      <c r="H677" s="236"/>
      <c r="I677" s="236"/>
      <c r="J677" s="236"/>
      <c r="K677" s="236"/>
      <c r="L677" s="236"/>
      <c r="M677" s="236"/>
      <c r="N677" s="236"/>
      <c r="O677" s="236"/>
      <c r="P677" s="236"/>
      <c r="Q677" s="236"/>
      <c r="R677" s="236"/>
      <c r="S677" s="236"/>
      <c r="T677" s="236"/>
      <c r="U677" s="236"/>
      <c r="V677" s="236"/>
      <c r="W677" s="236"/>
      <c r="X677" s="236"/>
      <c r="Y677" s="236"/>
      <c r="Z677" s="236"/>
      <c r="AA677" s="236"/>
      <c r="AB677" s="236"/>
      <c r="AC677" s="236"/>
      <c r="AD677" s="236"/>
    </row>
    <row r="678" spans="1:30" ht="15.75" customHeight="1" x14ac:dyDescent="0.25">
      <c r="A678" s="236"/>
      <c r="B678" s="236"/>
      <c r="C678" s="236"/>
      <c r="D678" s="236"/>
      <c r="E678" s="236"/>
      <c r="F678" s="236"/>
      <c r="G678" s="237"/>
      <c r="H678" s="236"/>
      <c r="I678" s="236"/>
      <c r="J678" s="236"/>
      <c r="K678" s="236"/>
      <c r="L678" s="236"/>
      <c r="M678" s="236"/>
      <c r="N678" s="236"/>
      <c r="O678" s="236"/>
      <c r="P678" s="236"/>
      <c r="Q678" s="236"/>
      <c r="R678" s="236"/>
      <c r="S678" s="236"/>
      <c r="T678" s="236"/>
      <c r="U678" s="236"/>
      <c r="V678" s="236"/>
      <c r="W678" s="236"/>
      <c r="X678" s="236"/>
      <c r="Y678" s="236"/>
      <c r="Z678" s="236"/>
      <c r="AA678" s="236"/>
      <c r="AB678" s="236"/>
      <c r="AC678" s="236"/>
      <c r="AD678" s="236"/>
    </row>
    <row r="679" spans="1:30" ht="15.75" customHeight="1" x14ac:dyDescent="0.25">
      <c r="A679" s="236"/>
      <c r="B679" s="236"/>
      <c r="C679" s="236"/>
      <c r="D679" s="236"/>
      <c r="E679" s="236"/>
      <c r="F679" s="236"/>
      <c r="G679" s="237"/>
      <c r="H679" s="236"/>
      <c r="I679" s="236"/>
      <c r="J679" s="236"/>
      <c r="K679" s="236"/>
      <c r="L679" s="236"/>
      <c r="M679" s="236"/>
      <c r="N679" s="236"/>
      <c r="O679" s="236"/>
      <c r="P679" s="236"/>
      <c r="Q679" s="236"/>
      <c r="R679" s="236"/>
      <c r="S679" s="236"/>
      <c r="T679" s="236"/>
      <c r="U679" s="236"/>
      <c r="V679" s="236"/>
      <c r="W679" s="236"/>
      <c r="X679" s="236"/>
      <c r="Y679" s="236"/>
      <c r="Z679" s="236"/>
      <c r="AA679" s="236"/>
      <c r="AB679" s="236"/>
      <c r="AC679" s="236"/>
      <c r="AD679" s="236"/>
    </row>
    <row r="680" spans="1:30" ht="15.75" customHeight="1" x14ac:dyDescent="0.25">
      <c r="A680" s="236"/>
      <c r="B680" s="236"/>
      <c r="C680" s="236"/>
      <c r="D680" s="236"/>
      <c r="E680" s="236"/>
      <c r="F680" s="236"/>
      <c r="G680" s="237"/>
      <c r="H680" s="236"/>
      <c r="I680" s="236"/>
      <c r="J680" s="236"/>
      <c r="K680" s="236"/>
      <c r="L680" s="236"/>
      <c r="M680" s="236"/>
      <c r="N680" s="236"/>
      <c r="O680" s="236"/>
      <c r="P680" s="236"/>
      <c r="Q680" s="236"/>
      <c r="R680" s="236"/>
      <c r="S680" s="236"/>
      <c r="T680" s="236"/>
      <c r="U680" s="236"/>
      <c r="V680" s="236"/>
      <c r="W680" s="236"/>
      <c r="X680" s="236"/>
      <c r="Y680" s="236"/>
      <c r="Z680" s="236"/>
      <c r="AA680" s="236"/>
      <c r="AB680" s="236"/>
      <c r="AC680" s="236"/>
      <c r="AD680" s="236"/>
    </row>
    <row r="681" spans="1:30" ht="15.75" customHeight="1" x14ac:dyDescent="0.25">
      <c r="A681" s="236"/>
      <c r="B681" s="236"/>
      <c r="C681" s="236"/>
      <c r="D681" s="236"/>
      <c r="E681" s="236"/>
      <c r="F681" s="236"/>
      <c r="G681" s="237"/>
      <c r="H681" s="236"/>
      <c r="I681" s="236"/>
      <c r="J681" s="236"/>
      <c r="K681" s="236"/>
      <c r="L681" s="236"/>
      <c r="M681" s="236"/>
      <c r="N681" s="236"/>
      <c r="O681" s="236"/>
      <c r="P681" s="236"/>
      <c r="Q681" s="236"/>
      <c r="R681" s="236"/>
      <c r="S681" s="236"/>
      <c r="T681" s="236"/>
      <c r="U681" s="236"/>
      <c r="V681" s="236"/>
      <c r="W681" s="236"/>
      <c r="X681" s="236"/>
      <c r="Y681" s="236"/>
      <c r="Z681" s="236"/>
      <c r="AA681" s="236"/>
      <c r="AB681" s="236"/>
      <c r="AC681" s="236"/>
      <c r="AD681" s="236"/>
    </row>
    <row r="682" spans="1:30" ht="15.75" customHeight="1" x14ac:dyDescent="0.25">
      <c r="A682" s="236"/>
      <c r="B682" s="236"/>
      <c r="C682" s="236"/>
      <c r="D682" s="236"/>
      <c r="E682" s="236"/>
      <c r="F682" s="236"/>
      <c r="G682" s="237"/>
      <c r="H682" s="236"/>
      <c r="I682" s="236"/>
      <c r="J682" s="236"/>
      <c r="K682" s="236"/>
      <c r="L682" s="236"/>
      <c r="M682" s="236"/>
      <c r="N682" s="236"/>
      <c r="O682" s="236"/>
      <c r="P682" s="236"/>
      <c r="Q682" s="236"/>
      <c r="R682" s="236"/>
      <c r="S682" s="236"/>
      <c r="T682" s="236"/>
      <c r="U682" s="236"/>
      <c r="V682" s="236"/>
      <c r="W682" s="236"/>
      <c r="X682" s="236"/>
      <c r="Y682" s="236"/>
      <c r="Z682" s="236"/>
      <c r="AA682" s="236"/>
      <c r="AB682" s="236"/>
      <c r="AC682" s="236"/>
      <c r="AD682" s="236"/>
    </row>
    <row r="683" spans="1:30" ht="15.75" customHeight="1" x14ac:dyDescent="0.25">
      <c r="A683" s="236"/>
      <c r="B683" s="236"/>
      <c r="C683" s="236"/>
      <c r="D683" s="236"/>
      <c r="E683" s="236"/>
      <c r="F683" s="236"/>
      <c r="G683" s="237"/>
      <c r="H683" s="236"/>
      <c r="I683" s="236"/>
      <c r="J683" s="236"/>
      <c r="K683" s="236"/>
      <c r="L683" s="236"/>
      <c r="M683" s="236"/>
      <c r="N683" s="236"/>
      <c r="O683" s="236"/>
      <c r="P683" s="236"/>
      <c r="Q683" s="236"/>
      <c r="R683" s="236"/>
      <c r="S683" s="236"/>
      <c r="T683" s="236"/>
      <c r="U683" s="236"/>
      <c r="V683" s="236"/>
      <c r="W683" s="236"/>
      <c r="X683" s="236"/>
      <c r="Y683" s="236"/>
      <c r="Z683" s="236"/>
      <c r="AA683" s="236"/>
      <c r="AB683" s="236"/>
      <c r="AC683" s="236"/>
      <c r="AD683" s="236"/>
    </row>
    <row r="684" spans="1:30" ht="15.75" customHeight="1" x14ac:dyDescent="0.25">
      <c r="A684" s="236"/>
      <c r="B684" s="236"/>
      <c r="C684" s="236"/>
      <c r="D684" s="236"/>
      <c r="E684" s="236"/>
      <c r="F684" s="236"/>
      <c r="G684" s="237"/>
      <c r="H684" s="236"/>
      <c r="I684" s="236"/>
      <c r="J684" s="236"/>
      <c r="K684" s="236"/>
      <c r="L684" s="236"/>
      <c r="M684" s="236"/>
      <c r="N684" s="236"/>
      <c r="O684" s="236"/>
      <c r="P684" s="236"/>
      <c r="Q684" s="236"/>
      <c r="R684" s="236"/>
      <c r="S684" s="236"/>
      <c r="T684" s="236"/>
      <c r="U684" s="236"/>
      <c r="V684" s="236"/>
      <c r="W684" s="236"/>
      <c r="X684" s="236"/>
      <c r="Y684" s="236"/>
      <c r="Z684" s="236"/>
      <c r="AA684" s="236"/>
      <c r="AB684" s="236"/>
      <c r="AC684" s="236"/>
      <c r="AD684" s="236"/>
    </row>
    <row r="685" spans="1:30" ht="15.75" customHeight="1" x14ac:dyDescent="0.25">
      <c r="A685" s="236"/>
      <c r="B685" s="236"/>
      <c r="C685" s="236"/>
      <c r="D685" s="236"/>
      <c r="E685" s="236"/>
      <c r="F685" s="236"/>
      <c r="G685" s="237"/>
      <c r="H685" s="236"/>
      <c r="I685" s="236"/>
      <c r="J685" s="236"/>
      <c r="K685" s="236"/>
      <c r="L685" s="236"/>
      <c r="M685" s="236"/>
      <c r="N685" s="236"/>
      <c r="O685" s="236"/>
      <c r="P685" s="236"/>
      <c r="Q685" s="236"/>
      <c r="R685" s="236"/>
      <c r="S685" s="236"/>
      <c r="T685" s="236"/>
      <c r="U685" s="236"/>
      <c r="V685" s="236"/>
      <c r="W685" s="236"/>
      <c r="X685" s="236"/>
      <c r="Y685" s="236"/>
      <c r="Z685" s="236"/>
      <c r="AA685" s="236"/>
      <c r="AB685" s="236"/>
      <c r="AC685" s="236"/>
      <c r="AD685" s="236"/>
    </row>
    <row r="686" spans="1:30" ht="15.75" customHeight="1" x14ac:dyDescent="0.25">
      <c r="A686" s="236"/>
      <c r="B686" s="236"/>
      <c r="C686" s="236"/>
      <c r="D686" s="236"/>
      <c r="E686" s="236"/>
      <c r="F686" s="236"/>
      <c r="G686" s="237"/>
      <c r="H686" s="236"/>
      <c r="I686" s="236"/>
      <c r="J686" s="236"/>
      <c r="K686" s="236"/>
      <c r="L686" s="236"/>
      <c r="M686" s="236"/>
      <c r="N686" s="236"/>
      <c r="O686" s="236"/>
      <c r="P686" s="236"/>
      <c r="Q686" s="236"/>
      <c r="R686" s="236"/>
      <c r="S686" s="236"/>
      <c r="T686" s="236"/>
      <c r="U686" s="236"/>
      <c r="V686" s="236"/>
      <c r="W686" s="236"/>
      <c r="X686" s="236"/>
      <c r="Y686" s="236"/>
      <c r="Z686" s="236"/>
      <c r="AA686" s="236"/>
      <c r="AB686" s="236"/>
      <c r="AC686" s="236"/>
      <c r="AD686" s="236"/>
    </row>
    <row r="687" spans="1:30" ht="15.75" customHeight="1" x14ac:dyDescent="0.25">
      <c r="A687" s="236"/>
      <c r="B687" s="236"/>
      <c r="C687" s="236"/>
      <c r="D687" s="236"/>
      <c r="E687" s="236"/>
      <c r="F687" s="236"/>
      <c r="G687" s="237"/>
      <c r="H687" s="236"/>
      <c r="I687" s="236"/>
      <c r="J687" s="236"/>
      <c r="K687" s="236"/>
      <c r="L687" s="236"/>
      <c r="M687" s="236"/>
      <c r="N687" s="236"/>
      <c r="O687" s="236"/>
      <c r="P687" s="236"/>
      <c r="Q687" s="236"/>
      <c r="R687" s="236"/>
      <c r="S687" s="236"/>
      <c r="T687" s="236"/>
      <c r="U687" s="236"/>
      <c r="V687" s="236"/>
      <c r="W687" s="236"/>
      <c r="X687" s="236"/>
      <c r="Y687" s="236"/>
      <c r="Z687" s="236"/>
      <c r="AA687" s="236"/>
      <c r="AB687" s="236"/>
      <c r="AC687" s="236"/>
      <c r="AD687" s="236"/>
    </row>
    <row r="688" spans="1:30" ht="15.75" customHeight="1" x14ac:dyDescent="0.25">
      <c r="A688" s="236"/>
      <c r="B688" s="236"/>
      <c r="C688" s="236"/>
      <c r="D688" s="236"/>
      <c r="E688" s="236"/>
      <c r="F688" s="236"/>
      <c r="G688" s="237"/>
      <c r="H688" s="236"/>
      <c r="I688" s="236"/>
      <c r="J688" s="236"/>
      <c r="K688" s="236"/>
      <c r="L688" s="236"/>
      <c r="M688" s="236"/>
      <c r="N688" s="236"/>
      <c r="O688" s="236"/>
      <c r="P688" s="236"/>
      <c r="Q688" s="236"/>
      <c r="R688" s="236"/>
      <c r="S688" s="236"/>
      <c r="T688" s="236"/>
      <c r="U688" s="236"/>
      <c r="V688" s="236"/>
      <c r="W688" s="236"/>
      <c r="X688" s="236"/>
      <c r="Y688" s="236"/>
      <c r="Z688" s="236"/>
      <c r="AA688" s="236"/>
      <c r="AB688" s="236"/>
      <c r="AC688" s="236"/>
      <c r="AD688" s="236"/>
    </row>
    <row r="689" spans="1:30" ht="15.75" customHeight="1" x14ac:dyDescent="0.25">
      <c r="A689" s="236"/>
      <c r="B689" s="236"/>
      <c r="C689" s="236"/>
      <c r="D689" s="236"/>
      <c r="E689" s="236"/>
      <c r="F689" s="236"/>
      <c r="G689" s="237"/>
      <c r="H689" s="236"/>
      <c r="I689" s="236"/>
      <c r="J689" s="236"/>
      <c r="K689" s="236"/>
      <c r="L689" s="236"/>
      <c r="M689" s="236"/>
      <c r="N689" s="236"/>
      <c r="O689" s="236"/>
      <c r="P689" s="236"/>
      <c r="Q689" s="236"/>
      <c r="R689" s="236"/>
      <c r="S689" s="236"/>
      <c r="T689" s="236"/>
      <c r="U689" s="236"/>
      <c r="V689" s="236"/>
      <c r="W689" s="236"/>
      <c r="X689" s="236"/>
      <c r="Y689" s="236"/>
      <c r="Z689" s="236"/>
      <c r="AA689" s="236"/>
      <c r="AB689" s="236"/>
      <c r="AC689" s="236"/>
      <c r="AD689" s="236"/>
    </row>
    <row r="690" spans="1:30" ht="15.75" customHeight="1" x14ac:dyDescent="0.25">
      <c r="A690" s="236"/>
      <c r="B690" s="236"/>
      <c r="C690" s="236"/>
      <c r="D690" s="236"/>
      <c r="E690" s="236"/>
      <c r="F690" s="236"/>
      <c r="G690" s="237"/>
      <c r="H690" s="236"/>
      <c r="I690" s="236"/>
      <c r="J690" s="236"/>
      <c r="K690" s="236"/>
      <c r="L690" s="236"/>
      <c r="M690" s="236"/>
      <c r="N690" s="236"/>
      <c r="O690" s="236"/>
      <c r="P690" s="236"/>
      <c r="Q690" s="236"/>
      <c r="R690" s="236"/>
      <c r="S690" s="236"/>
      <c r="T690" s="236"/>
      <c r="U690" s="236"/>
      <c r="V690" s="236"/>
      <c r="W690" s="236"/>
      <c r="X690" s="236"/>
      <c r="Y690" s="236"/>
      <c r="Z690" s="236"/>
      <c r="AA690" s="236"/>
      <c r="AB690" s="236"/>
      <c r="AC690" s="236"/>
      <c r="AD690" s="236"/>
    </row>
    <row r="691" spans="1:30" ht="15.75" customHeight="1" x14ac:dyDescent="0.25">
      <c r="A691" s="236"/>
      <c r="B691" s="236"/>
      <c r="C691" s="236"/>
      <c r="D691" s="236"/>
      <c r="E691" s="236"/>
      <c r="F691" s="236"/>
      <c r="G691" s="237"/>
      <c r="H691" s="236"/>
      <c r="I691" s="236"/>
      <c r="J691" s="236"/>
      <c r="K691" s="236"/>
      <c r="L691" s="236"/>
      <c r="M691" s="236"/>
      <c r="N691" s="236"/>
      <c r="O691" s="236"/>
      <c r="P691" s="236"/>
      <c r="Q691" s="236"/>
      <c r="R691" s="236"/>
      <c r="S691" s="236"/>
      <c r="T691" s="236"/>
      <c r="U691" s="236"/>
      <c r="V691" s="236"/>
      <c r="W691" s="236"/>
      <c r="X691" s="236"/>
      <c r="Y691" s="236"/>
      <c r="Z691" s="236"/>
      <c r="AA691" s="236"/>
      <c r="AB691" s="236"/>
      <c r="AC691" s="236"/>
      <c r="AD691" s="236"/>
    </row>
    <row r="692" spans="1:30" ht="15.75" customHeight="1" x14ac:dyDescent="0.25">
      <c r="A692" s="236"/>
      <c r="B692" s="236"/>
      <c r="C692" s="236"/>
      <c r="D692" s="236"/>
      <c r="E692" s="236"/>
      <c r="F692" s="236"/>
      <c r="G692" s="237"/>
      <c r="H692" s="236"/>
      <c r="I692" s="236"/>
      <c r="J692" s="236"/>
      <c r="K692" s="236"/>
      <c r="L692" s="236"/>
      <c r="M692" s="236"/>
      <c r="N692" s="236"/>
      <c r="O692" s="236"/>
      <c r="P692" s="236"/>
      <c r="Q692" s="236"/>
      <c r="R692" s="236"/>
      <c r="S692" s="236"/>
      <c r="T692" s="236"/>
      <c r="U692" s="236"/>
      <c r="V692" s="236"/>
      <c r="W692" s="236"/>
      <c r="X692" s="236"/>
      <c r="Y692" s="236"/>
      <c r="Z692" s="236"/>
      <c r="AA692" s="236"/>
      <c r="AB692" s="236"/>
      <c r="AC692" s="236"/>
      <c r="AD692" s="236"/>
    </row>
    <row r="693" spans="1:30" ht="15.75" customHeight="1" x14ac:dyDescent="0.25">
      <c r="A693" s="236"/>
      <c r="B693" s="236"/>
      <c r="C693" s="236"/>
      <c r="D693" s="236"/>
      <c r="E693" s="236"/>
      <c r="F693" s="236"/>
      <c r="G693" s="237"/>
      <c r="H693" s="236"/>
      <c r="I693" s="236"/>
      <c r="J693" s="236"/>
      <c r="K693" s="236"/>
      <c r="L693" s="236"/>
      <c r="M693" s="236"/>
      <c r="N693" s="236"/>
      <c r="O693" s="236"/>
      <c r="P693" s="236"/>
      <c r="Q693" s="236"/>
      <c r="R693" s="236"/>
      <c r="S693" s="236"/>
      <c r="T693" s="236"/>
      <c r="U693" s="236"/>
      <c r="V693" s="236"/>
      <c r="W693" s="236"/>
      <c r="X693" s="236"/>
      <c r="Y693" s="236"/>
      <c r="Z693" s="236"/>
      <c r="AA693" s="236"/>
      <c r="AB693" s="236"/>
      <c r="AC693" s="236"/>
      <c r="AD693" s="236"/>
    </row>
    <row r="694" spans="1:30" ht="15.75" customHeight="1" x14ac:dyDescent="0.25">
      <c r="A694" s="236"/>
      <c r="B694" s="236"/>
      <c r="C694" s="236"/>
      <c r="D694" s="236"/>
      <c r="E694" s="236"/>
      <c r="F694" s="236"/>
      <c r="G694" s="237"/>
      <c r="H694" s="236"/>
      <c r="I694" s="236"/>
      <c r="J694" s="236"/>
      <c r="K694" s="236"/>
      <c r="L694" s="236"/>
      <c r="M694" s="236"/>
      <c r="N694" s="236"/>
      <c r="O694" s="236"/>
      <c r="P694" s="236"/>
      <c r="Q694" s="236"/>
      <c r="R694" s="236"/>
      <c r="S694" s="236"/>
      <c r="T694" s="236"/>
      <c r="U694" s="236"/>
      <c r="V694" s="236"/>
      <c r="W694" s="236"/>
      <c r="X694" s="236"/>
      <c r="Y694" s="236"/>
      <c r="Z694" s="236"/>
      <c r="AA694" s="236"/>
      <c r="AB694" s="236"/>
      <c r="AC694" s="236"/>
      <c r="AD694" s="236"/>
    </row>
    <row r="695" spans="1:30" ht="15.75" customHeight="1" x14ac:dyDescent="0.25">
      <c r="A695" s="236"/>
      <c r="B695" s="236"/>
      <c r="C695" s="236"/>
      <c r="D695" s="236"/>
      <c r="E695" s="236"/>
      <c r="F695" s="236"/>
      <c r="G695" s="237"/>
      <c r="H695" s="236"/>
      <c r="I695" s="236"/>
      <c r="J695" s="236"/>
      <c r="K695" s="236"/>
      <c r="L695" s="236"/>
      <c r="M695" s="236"/>
      <c r="N695" s="236"/>
      <c r="O695" s="236"/>
      <c r="P695" s="236"/>
      <c r="Q695" s="236"/>
      <c r="R695" s="236"/>
      <c r="S695" s="236"/>
      <c r="T695" s="236"/>
      <c r="U695" s="236"/>
      <c r="V695" s="236"/>
      <c r="W695" s="236"/>
      <c r="X695" s="236"/>
      <c r="Y695" s="236"/>
      <c r="Z695" s="236"/>
      <c r="AA695" s="236"/>
      <c r="AB695" s="236"/>
      <c r="AC695" s="236"/>
      <c r="AD695" s="236"/>
    </row>
    <row r="696" spans="1:30" ht="15.75" customHeight="1" x14ac:dyDescent="0.25">
      <c r="A696" s="236"/>
      <c r="B696" s="236"/>
      <c r="C696" s="236"/>
      <c r="D696" s="236"/>
      <c r="E696" s="236"/>
      <c r="F696" s="236"/>
      <c r="G696" s="237"/>
      <c r="H696" s="236"/>
      <c r="I696" s="236"/>
      <c r="J696" s="236"/>
      <c r="K696" s="236"/>
      <c r="L696" s="236"/>
      <c r="M696" s="236"/>
      <c r="N696" s="236"/>
      <c r="O696" s="236"/>
      <c r="P696" s="236"/>
      <c r="Q696" s="236"/>
      <c r="R696" s="236"/>
      <c r="S696" s="236"/>
      <c r="T696" s="236"/>
      <c r="U696" s="236"/>
      <c r="V696" s="236"/>
      <c r="W696" s="236"/>
      <c r="X696" s="236"/>
      <c r="Y696" s="236"/>
      <c r="Z696" s="236"/>
      <c r="AA696" s="236"/>
      <c r="AB696" s="236"/>
      <c r="AC696" s="236"/>
      <c r="AD696" s="236"/>
    </row>
    <row r="697" spans="1:30" ht="15.75" customHeight="1" x14ac:dyDescent="0.25">
      <c r="A697" s="236"/>
      <c r="B697" s="236"/>
      <c r="C697" s="236"/>
      <c r="D697" s="236"/>
      <c r="E697" s="236"/>
      <c r="F697" s="236"/>
      <c r="G697" s="237"/>
      <c r="H697" s="236"/>
      <c r="I697" s="236"/>
      <c r="J697" s="236"/>
      <c r="K697" s="236"/>
      <c r="L697" s="236"/>
      <c r="M697" s="236"/>
      <c r="N697" s="236"/>
      <c r="O697" s="236"/>
      <c r="P697" s="236"/>
      <c r="Q697" s="236"/>
      <c r="R697" s="236"/>
      <c r="S697" s="236"/>
      <c r="T697" s="236"/>
      <c r="U697" s="236"/>
      <c r="V697" s="236"/>
      <c r="W697" s="236"/>
      <c r="X697" s="236"/>
      <c r="Y697" s="236"/>
      <c r="Z697" s="236"/>
      <c r="AA697" s="236"/>
      <c r="AB697" s="236"/>
      <c r="AC697" s="236"/>
      <c r="AD697" s="236"/>
    </row>
    <row r="698" spans="1:30" ht="15.75" customHeight="1" x14ac:dyDescent="0.25">
      <c r="A698" s="236"/>
      <c r="B698" s="236"/>
      <c r="C698" s="236"/>
      <c r="D698" s="236"/>
      <c r="E698" s="236"/>
      <c r="F698" s="236"/>
      <c r="G698" s="237"/>
      <c r="H698" s="236"/>
      <c r="I698" s="236"/>
      <c r="J698" s="236"/>
      <c r="K698" s="236"/>
      <c r="L698" s="236"/>
      <c r="M698" s="236"/>
      <c r="N698" s="236"/>
      <c r="O698" s="236"/>
      <c r="P698" s="236"/>
      <c r="Q698" s="236"/>
      <c r="R698" s="236"/>
      <c r="S698" s="236"/>
      <c r="T698" s="236"/>
      <c r="U698" s="236"/>
      <c r="V698" s="236"/>
      <c r="W698" s="236"/>
      <c r="X698" s="236"/>
      <c r="Y698" s="236"/>
      <c r="Z698" s="236"/>
      <c r="AA698" s="236"/>
      <c r="AB698" s="236"/>
      <c r="AC698" s="236"/>
      <c r="AD698" s="236"/>
    </row>
    <row r="699" spans="1:30" ht="15.75" customHeight="1" x14ac:dyDescent="0.25">
      <c r="A699" s="236"/>
      <c r="B699" s="236"/>
      <c r="C699" s="236"/>
      <c r="D699" s="236"/>
      <c r="E699" s="236"/>
      <c r="F699" s="236"/>
      <c r="G699" s="237"/>
      <c r="H699" s="236"/>
      <c r="I699" s="236"/>
      <c r="J699" s="236"/>
      <c r="K699" s="236"/>
      <c r="L699" s="236"/>
      <c r="M699" s="236"/>
      <c r="N699" s="236"/>
      <c r="O699" s="236"/>
      <c r="P699" s="236"/>
      <c r="Q699" s="236"/>
      <c r="R699" s="236"/>
      <c r="S699" s="236"/>
      <c r="T699" s="236"/>
      <c r="U699" s="236"/>
      <c r="V699" s="236"/>
      <c r="W699" s="236"/>
      <c r="X699" s="236"/>
      <c r="Y699" s="236"/>
      <c r="Z699" s="236"/>
      <c r="AA699" s="236"/>
      <c r="AB699" s="236"/>
      <c r="AC699" s="236"/>
      <c r="AD699" s="236"/>
    </row>
    <row r="700" spans="1:30" ht="15.75" customHeight="1" x14ac:dyDescent="0.25">
      <c r="A700" s="236"/>
      <c r="B700" s="236"/>
      <c r="C700" s="236"/>
      <c r="D700" s="236"/>
      <c r="E700" s="236"/>
      <c r="F700" s="236"/>
      <c r="G700" s="237"/>
      <c r="H700" s="236"/>
      <c r="I700" s="236"/>
      <c r="J700" s="236"/>
      <c r="K700" s="236"/>
      <c r="L700" s="236"/>
      <c r="M700" s="236"/>
      <c r="N700" s="236"/>
      <c r="O700" s="236"/>
      <c r="P700" s="236"/>
      <c r="Q700" s="236"/>
      <c r="R700" s="236"/>
      <c r="S700" s="236"/>
      <c r="T700" s="236"/>
      <c r="U700" s="236"/>
      <c r="V700" s="236"/>
      <c r="W700" s="236"/>
      <c r="X700" s="236"/>
      <c r="Y700" s="236"/>
      <c r="Z700" s="236"/>
      <c r="AA700" s="236"/>
      <c r="AB700" s="236"/>
      <c r="AC700" s="236"/>
      <c r="AD700" s="236"/>
    </row>
    <row r="701" spans="1:30" ht="15.75" customHeight="1" x14ac:dyDescent="0.25">
      <c r="A701" s="236"/>
      <c r="B701" s="236"/>
      <c r="C701" s="236"/>
      <c r="D701" s="236"/>
      <c r="E701" s="236"/>
      <c r="F701" s="236"/>
      <c r="G701" s="237"/>
      <c r="H701" s="236"/>
      <c r="I701" s="236"/>
      <c r="J701" s="236"/>
      <c r="K701" s="236"/>
      <c r="L701" s="236"/>
      <c r="M701" s="236"/>
      <c r="N701" s="236"/>
      <c r="O701" s="236"/>
      <c r="P701" s="236"/>
      <c r="Q701" s="236"/>
      <c r="R701" s="236"/>
      <c r="S701" s="236"/>
      <c r="T701" s="236"/>
      <c r="U701" s="236"/>
      <c r="V701" s="236"/>
      <c r="W701" s="236"/>
      <c r="X701" s="236"/>
      <c r="Y701" s="236"/>
      <c r="Z701" s="236"/>
      <c r="AA701" s="236"/>
      <c r="AB701" s="236"/>
      <c r="AC701" s="236"/>
      <c r="AD701" s="236"/>
    </row>
    <row r="702" spans="1:30" ht="15.75" customHeight="1" x14ac:dyDescent="0.25">
      <c r="A702" s="236"/>
      <c r="B702" s="236"/>
      <c r="C702" s="236"/>
      <c r="D702" s="236"/>
      <c r="E702" s="236"/>
      <c r="F702" s="236"/>
      <c r="G702" s="237"/>
      <c r="H702" s="236"/>
      <c r="I702" s="236"/>
      <c r="J702" s="236"/>
      <c r="K702" s="236"/>
      <c r="L702" s="236"/>
      <c r="M702" s="236"/>
      <c r="N702" s="236"/>
      <c r="O702" s="236"/>
      <c r="P702" s="236"/>
      <c r="Q702" s="236"/>
      <c r="R702" s="236"/>
      <c r="S702" s="236"/>
      <c r="T702" s="236"/>
      <c r="U702" s="236"/>
      <c r="V702" s="236"/>
      <c r="W702" s="236"/>
      <c r="X702" s="236"/>
      <c r="Y702" s="236"/>
      <c r="Z702" s="236"/>
      <c r="AA702" s="236"/>
      <c r="AB702" s="236"/>
      <c r="AC702" s="236"/>
      <c r="AD702" s="236"/>
    </row>
    <row r="703" spans="1:30" ht="15.75" customHeight="1" x14ac:dyDescent="0.25">
      <c r="A703" s="236"/>
      <c r="B703" s="236"/>
      <c r="C703" s="236"/>
      <c r="D703" s="236"/>
      <c r="E703" s="236"/>
      <c r="F703" s="236"/>
      <c r="G703" s="237"/>
      <c r="H703" s="236"/>
      <c r="I703" s="236"/>
      <c r="J703" s="236"/>
      <c r="K703" s="236"/>
      <c r="L703" s="236"/>
      <c r="M703" s="236"/>
      <c r="N703" s="236"/>
      <c r="O703" s="236"/>
      <c r="P703" s="236"/>
      <c r="Q703" s="236"/>
      <c r="R703" s="236"/>
      <c r="S703" s="236"/>
      <c r="T703" s="236"/>
      <c r="U703" s="236"/>
      <c r="V703" s="236"/>
      <c r="W703" s="236"/>
      <c r="X703" s="236"/>
      <c r="Y703" s="236"/>
      <c r="Z703" s="236"/>
      <c r="AA703" s="236"/>
      <c r="AB703" s="236"/>
      <c r="AC703" s="236"/>
      <c r="AD703" s="236"/>
    </row>
    <row r="704" spans="1:30" ht="15.75" customHeight="1" x14ac:dyDescent="0.25">
      <c r="A704" s="236"/>
      <c r="B704" s="236"/>
      <c r="C704" s="236"/>
      <c r="D704" s="236"/>
      <c r="E704" s="236"/>
      <c r="F704" s="236"/>
      <c r="G704" s="237"/>
      <c r="H704" s="236"/>
      <c r="I704" s="236"/>
      <c r="J704" s="236"/>
      <c r="K704" s="236"/>
      <c r="L704" s="236"/>
      <c r="M704" s="236"/>
      <c r="N704" s="236"/>
      <c r="O704" s="236"/>
      <c r="P704" s="236"/>
      <c r="Q704" s="236"/>
      <c r="R704" s="236"/>
      <c r="S704" s="236"/>
      <c r="T704" s="236"/>
      <c r="U704" s="236"/>
      <c r="V704" s="236"/>
      <c r="W704" s="236"/>
      <c r="X704" s="236"/>
      <c r="Y704" s="236"/>
      <c r="Z704" s="236"/>
      <c r="AA704" s="236"/>
      <c r="AB704" s="236"/>
      <c r="AC704" s="236"/>
      <c r="AD704" s="236"/>
    </row>
    <row r="705" spans="1:30" ht="15.75" customHeight="1" x14ac:dyDescent="0.25">
      <c r="A705" s="236"/>
      <c r="B705" s="236"/>
      <c r="C705" s="236"/>
      <c r="D705" s="236"/>
      <c r="E705" s="236"/>
      <c r="F705" s="236"/>
      <c r="G705" s="237"/>
      <c r="H705" s="236"/>
      <c r="I705" s="236"/>
      <c r="J705" s="236"/>
      <c r="K705" s="236"/>
      <c r="L705" s="236"/>
      <c r="M705" s="236"/>
      <c r="N705" s="236"/>
      <c r="O705" s="236"/>
      <c r="P705" s="236"/>
      <c r="Q705" s="236"/>
      <c r="R705" s="236"/>
      <c r="S705" s="236"/>
      <c r="T705" s="236"/>
      <c r="U705" s="236"/>
      <c r="V705" s="236"/>
      <c r="W705" s="236"/>
      <c r="X705" s="236"/>
      <c r="Y705" s="236"/>
      <c r="Z705" s="236"/>
      <c r="AA705" s="236"/>
      <c r="AB705" s="236"/>
      <c r="AC705" s="236"/>
      <c r="AD705" s="236"/>
    </row>
    <row r="706" spans="1:30" ht="15.75" customHeight="1" x14ac:dyDescent="0.25">
      <c r="A706" s="236"/>
      <c r="B706" s="236"/>
      <c r="C706" s="236"/>
      <c r="D706" s="236"/>
      <c r="E706" s="236"/>
      <c r="F706" s="236"/>
      <c r="G706" s="237"/>
      <c r="H706" s="236"/>
      <c r="I706" s="236"/>
      <c r="J706" s="236"/>
      <c r="K706" s="236"/>
      <c r="L706" s="236"/>
      <c r="M706" s="236"/>
      <c r="N706" s="236"/>
      <c r="O706" s="236"/>
      <c r="P706" s="236"/>
      <c r="Q706" s="236"/>
      <c r="R706" s="236"/>
      <c r="S706" s="236"/>
      <c r="T706" s="236"/>
      <c r="U706" s="236"/>
      <c r="V706" s="236"/>
      <c r="W706" s="236"/>
      <c r="X706" s="236"/>
      <c r="Y706" s="236"/>
      <c r="Z706" s="236"/>
      <c r="AA706" s="236"/>
      <c r="AB706" s="236"/>
      <c r="AC706" s="236"/>
      <c r="AD706" s="236"/>
    </row>
    <row r="707" spans="1:30" ht="15.75" customHeight="1" x14ac:dyDescent="0.25">
      <c r="A707" s="236"/>
      <c r="B707" s="236"/>
      <c r="C707" s="236"/>
      <c r="D707" s="236"/>
      <c r="E707" s="236"/>
      <c r="F707" s="236"/>
      <c r="G707" s="237"/>
      <c r="H707" s="236"/>
      <c r="I707" s="236"/>
      <c r="J707" s="236"/>
      <c r="K707" s="236"/>
      <c r="L707" s="236"/>
      <c r="M707" s="236"/>
      <c r="N707" s="236"/>
      <c r="O707" s="236"/>
      <c r="P707" s="236"/>
      <c r="Q707" s="236"/>
      <c r="R707" s="236"/>
      <c r="S707" s="236"/>
      <c r="T707" s="236"/>
      <c r="U707" s="236"/>
      <c r="V707" s="236"/>
      <c r="W707" s="236"/>
      <c r="X707" s="236"/>
      <c r="Y707" s="236"/>
      <c r="Z707" s="236"/>
      <c r="AA707" s="236"/>
      <c r="AB707" s="236"/>
      <c r="AC707" s="236"/>
      <c r="AD707" s="236"/>
    </row>
    <row r="708" spans="1:30" ht="15.75" customHeight="1" x14ac:dyDescent="0.25">
      <c r="A708" s="236"/>
      <c r="B708" s="236"/>
      <c r="C708" s="236"/>
      <c r="D708" s="236"/>
      <c r="E708" s="236"/>
      <c r="F708" s="236"/>
      <c r="G708" s="237"/>
      <c r="H708" s="236"/>
      <c r="I708" s="236"/>
      <c r="J708" s="236"/>
      <c r="K708" s="236"/>
      <c r="L708" s="236"/>
      <c r="M708" s="236"/>
      <c r="N708" s="236"/>
      <c r="O708" s="236"/>
      <c r="P708" s="236"/>
      <c r="Q708" s="236"/>
      <c r="R708" s="236"/>
      <c r="S708" s="236"/>
      <c r="T708" s="236"/>
      <c r="U708" s="236"/>
      <c r="V708" s="236"/>
      <c r="W708" s="236"/>
      <c r="X708" s="236"/>
      <c r="Y708" s="236"/>
      <c r="Z708" s="236"/>
      <c r="AA708" s="236"/>
      <c r="AB708" s="236"/>
      <c r="AC708" s="236"/>
      <c r="AD708" s="236"/>
    </row>
    <row r="709" spans="1:30" ht="15.75" customHeight="1" x14ac:dyDescent="0.25">
      <c r="A709" s="236"/>
      <c r="B709" s="236"/>
      <c r="C709" s="236"/>
      <c r="D709" s="236"/>
      <c r="E709" s="236"/>
      <c r="F709" s="236"/>
      <c r="G709" s="237"/>
      <c r="H709" s="236"/>
      <c r="I709" s="236"/>
      <c r="J709" s="236"/>
      <c r="K709" s="236"/>
      <c r="L709" s="236"/>
      <c r="M709" s="236"/>
      <c r="N709" s="236"/>
      <c r="O709" s="236"/>
      <c r="P709" s="236"/>
      <c r="Q709" s="236"/>
      <c r="R709" s="236"/>
      <c r="S709" s="236"/>
      <c r="T709" s="236"/>
      <c r="U709" s="236"/>
      <c r="V709" s="236"/>
      <c r="W709" s="236"/>
      <c r="X709" s="236"/>
      <c r="Y709" s="236"/>
      <c r="Z709" s="236"/>
      <c r="AA709" s="236"/>
      <c r="AB709" s="236"/>
      <c r="AC709" s="236"/>
      <c r="AD709" s="236"/>
    </row>
    <row r="710" spans="1:30" ht="15.75" customHeight="1" x14ac:dyDescent="0.25">
      <c r="A710" s="236"/>
      <c r="B710" s="236"/>
      <c r="C710" s="236"/>
      <c r="D710" s="236"/>
      <c r="E710" s="236"/>
      <c r="F710" s="236"/>
      <c r="G710" s="237"/>
      <c r="H710" s="236"/>
      <c r="I710" s="236"/>
      <c r="J710" s="236"/>
      <c r="K710" s="236"/>
      <c r="L710" s="236"/>
      <c r="M710" s="236"/>
      <c r="N710" s="236"/>
      <c r="O710" s="236"/>
      <c r="P710" s="236"/>
      <c r="Q710" s="236"/>
      <c r="R710" s="236"/>
      <c r="S710" s="236"/>
      <c r="T710" s="236"/>
      <c r="U710" s="236"/>
      <c r="V710" s="236"/>
      <c r="W710" s="236"/>
      <c r="X710" s="236"/>
      <c r="Y710" s="236"/>
      <c r="Z710" s="236"/>
      <c r="AA710" s="236"/>
      <c r="AB710" s="236"/>
      <c r="AC710" s="236"/>
      <c r="AD710" s="236"/>
    </row>
    <row r="711" spans="1:30" ht="15.75" customHeight="1" x14ac:dyDescent="0.25">
      <c r="A711" s="236"/>
      <c r="B711" s="236"/>
      <c r="C711" s="236"/>
      <c r="D711" s="236"/>
      <c r="E711" s="236"/>
      <c r="F711" s="236"/>
      <c r="G711" s="237"/>
      <c r="H711" s="236"/>
      <c r="I711" s="236"/>
      <c r="J711" s="236"/>
      <c r="K711" s="236"/>
      <c r="L711" s="236"/>
      <c r="M711" s="236"/>
      <c r="N711" s="236"/>
      <c r="O711" s="236"/>
      <c r="P711" s="236"/>
      <c r="Q711" s="236"/>
      <c r="R711" s="236"/>
      <c r="S711" s="236"/>
      <c r="T711" s="236"/>
      <c r="U711" s="236"/>
      <c r="V711" s="236"/>
      <c r="W711" s="236"/>
      <c r="X711" s="236"/>
      <c r="Y711" s="236"/>
      <c r="Z711" s="236"/>
      <c r="AA711" s="236"/>
      <c r="AB711" s="236"/>
      <c r="AC711" s="236"/>
      <c r="AD711" s="236"/>
    </row>
    <row r="712" spans="1:30" ht="15.75" customHeight="1" x14ac:dyDescent="0.25">
      <c r="A712" s="236"/>
      <c r="B712" s="236"/>
      <c r="C712" s="236"/>
      <c r="D712" s="236"/>
      <c r="E712" s="236"/>
      <c r="F712" s="236"/>
      <c r="G712" s="237"/>
      <c r="H712" s="236"/>
      <c r="I712" s="236"/>
      <c r="J712" s="236"/>
      <c r="K712" s="236"/>
      <c r="L712" s="236"/>
      <c r="M712" s="236"/>
      <c r="N712" s="236"/>
      <c r="O712" s="236"/>
      <c r="P712" s="236"/>
      <c r="Q712" s="236"/>
      <c r="R712" s="236"/>
      <c r="S712" s="236"/>
      <c r="T712" s="236"/>
      <c r="U712" s="236"/>
      <c r="V712" s="236"/>
      <c r="W712" s="236"/>
      <c r="X712" s="236"/>
      <c r="Y712" s="236"/>
      <c r="Z712" s="236"/>
      <c r="AA712" s="236"/>
      <c r="AB712" s="236"/>
      <c r="AC712" s="236"/>
      <c r="AD712" s="236"/>
    </row>
    <row r="713" spans="1:30" ht="15.75" customHeight="1" x14ac:dyDescent="0.25">
      <c r="A713" s="236"/>
      <c r="B713" s="236"/>
      <c r="C713" s="236"/>
      <c r="D713" s="236"/>
      <c r="E713" s="236"/>
      <c r="F713" s="236"/>
      <c r="G713" s="237"/>
      <c r="H713" s="236"/>
      <c r="I713" s="236"/>
      <c r="J713" s="236"/>
      <c r="K713" s="236"/>
      <c r="L713" s="236"/>
      <c r="M713" s="236"/>
      <c r="N713" s="236"/>
      <c r="O713" s="236"/>
      <c r="P713" s="236"/>
      <c r="Q713" s="236"/>
      <c r="R713" s="236"/>
      <c r="S713" s="236"/>
      <c r="T713" s="236"/>
      <c r="U713" s="236"/>
      <c r="V713" s="236"/>
      <c r="W713" s="236"/>
      <c r="X713" s="236"/>
      <c r="Y713" s="236"/>
      <c r="Z713" s="236"/>
      <c r="AA713" s="236"/>
      <c r="AB713" s="236"/>
      <c r="AC713" s="236"/>
      <c r="AD713" s="236"/>
    </row>
    <row r="714" spans="1:30" ht="15.75" customHeight="1" x14ac:dyDescent="0.25">
      <c r="A714" s="236"/>
      <c r="B714" s="236"/>
      <c r="C714" s="236"/>
      <c r="D714" s="236"/>
      <c r="E714" s="236"/>
      <c r="F714" s="236"/>
      <c r="G714" s="237"/>
      <c r="H714" s="236"/>
      <c r="I714" s="236"/>
      <c r="J714" s="236"/>
      <c r="K714" s="236"/>
      <c r="L714" s="236"/>
      <c r="M714" s="236"/>
      <c r="N714" s="236"/>
      <c r="O714" s="236"/>
      <c r="P714" s="236"/>
      <c r="Q714" s="236"/>
      <c r="R714" s="236"/>
      <c r="S714" s="236"/>
      <c r="T714" s="236"/>
      <c r="U714" s="236"/>
      <c r="V714" s="236"/>
      <c r="W714" s="236"/>
      <c r="X714" s="236"/>
      <c r="Y714" s="236"/>
      <c r="Z714" s="236"/>
      <c r="AA714" s="236"/>
      <c r="AB714" s="236"/>
      <c r="AC714" s="236"/>
      <c r="AD714" s="236"/>
    </row>
    <row r="715" spans="1:30" ht="15.75" customHeight="1" x14ac:dyDescent="0.25">
      <c r="A715" s="236"/>
      <c r="B715" s="236"/>
      <c r="C715" s="236"/>
      <c r="D715" s="236"/>
      <c r="E715" s="236"/>
      <c r="F715" s="236"/>
      <c r="G715" s="237"/>
      <c r="H715" s="236"/>
      <c r="I715" s="236"/>
      <c r="J715" s="236"/>
      <c r="K715" s="236"/>
      <c r="L715" s="236"/>
      <c r="M715" s="236"/>
      <c r="N715" s="236"/>
      <c r="O715" s="236"/>
      <c r="P715" s="236"/>
      <c r="Q715" s="236"/>
      <c r="R715" s="236"/>
      <c r="S715" s="236"/>
      <c r="T715" s="236"/>
      <c r="U715" s="236"/>
      <c r="V715" s="236"/>
      <c r="W715" s="236"/>
      <c r="X715" s="236"/>
      <c r="Y715" s="236"/>
      <c r="Z715" s="236"/>
      <c r="AA715" s="236"/>
      <c r="AB715" s="236"/>
      <c r="AC715" s="236"/>
      <c r="AD715" s="236"/>
    </row>
    <row r="716" spans="1:30" ht="15.75" customHeight="1" x14ac:dyDescent="0.25">
      <c r="A716" s="236"/>
      <c r="B716" s="236"/>
      <c r="C716" s="236"/>
      <c r="D716" s="236"/>
      <c r="E716" s="236"/>
      <c r="F716" s="236"/>
      <c r="G716" s="237"/>
      <c r="H716" s="236"/>
      <c r="I716" s="236"/>
      <c r="J716" s="236"/>
      <c r="K716" s="236"/>
      <c r="L716" s="236"/>
      <c r="M716" s="236"/>
      <c r="N716" s="236"/>
      <c r="O716" s="236"/>
      <c r="P716" s="236"/>
      <c r="Q716" s="236"/>
      <c r="R716" s="236"/>
      <c r="S716" s="236"/>
      <c r="T716" s="236"/>
      <c r="U716" s="236"/>
      <c r="V716" s="236"/>
      <c r="W716" s="236"/>
      <c r="X716" s="236"/>
      <c r="Y716" s="236"/>
      <c r="Z716" s="236"/>
      <c r="AA716" s="236"/>
      <c r="AB716" s="236"/>
      <c r="AC716" s="236"/>
      <c r="AD716" s="236"/>
    </row>
    <row r="717" spans="1:30" ht="15.75" customHeight="1" x14ac:dyDescent="0.25">
      <c r="A717" s="236"/>
      <c r="B717" s="236"/>
      <c r="C717" s="236"/>
      <c r="D717" s="236"/>
      <c r="E717" s="236"/>
      <c r="F717" s="236"/>
      <c r="G717" s="237"/>
      <c r="H717" s="236"/>
      <c r="I717" s="236"/>
      <c r="J717" s="236"/>
      <c r="K717" s="236"/>
      <c r="L717" s="236"/>
      <c r="M717" s="236"/>
      <c r="N717" s="236"/>
      <c r="O717" s="236"/>
      <c r="P717" s="236"/>
      <c r="Q717" s="236"/>
      <c r="R717" s="236"/>
      <c r="S717" s="236"/>
      <c r="T717" s="236"/>
      <c r="U717" s="236"/>
      <c r="V717" s="236"/>
      <c r="W717" s="236"/>
      <c r="X717" s="236"/>
      <c r="Y717" s="236"/>
      <c r="Z717" s="236"/>
      <c r="AA717" s="236"/>
      <c r="AB717" s="236"/>
      <c r="AC717" s="236"/>
      <c r="AD717" s="236"/>
    </row>
    <row r="718" spans="1:30" ht="15.75" customHeight="1" x14ac:dyDescent="0.25">
      <c r="A718" s="236"/>
      <c r="B718" s="236"/>
      <c r="C718" s="236"/>
      <c r="D718" s="236"/>
      <c r="E718" s="236"/>
      <c r="F718" s="236"/>
      <c r="G718" s="237"/>
      <c r="H718" s="236"/>
      <c r="I718" s="236"/>
      <c r="J718" s="236"/>
      <c r="K718" s="236"/>
      <c r="L718" s="236"/>
      <c r="M718" s="236"/>
      <c r="N718" s="236"/>
      <c r="O718" s="236"/>
      <c r="P718" s="236"/>
      <c r="Q718" s="236"/>
      <c r="R718" s="236"/>
      <c r="S718" s="236"/>
      <c r="T718" s="236"/>
      <c r="U718" s="236"/>
      <c r="V718" s="236"/>
      <c r="W718" s="236"/>
      <c r="X718" s="236"/>
      <c r="Y718" s="236"/>
      <c r="Z718" s="236"/>
      <c r="AA718" s="236"/>
      <c r="AB718" s="236"/>
      <c r="AC718" s="236"/>
      <c r="AD718" s="236"/>
    </row>
    <row r="719" spans="1:30" ht="15.75" customHeight="1" x14ac:dyDescent="0.25">
      <c r="A719" s="236"/>
      <c r="B719" s="236"/>
      <c r="C719" s="236"/>
      <c r="D719" s="236"/>
      <c r="E719" s="236"/>
      <c r="F719" s="236"/>
      <c r="G719" s="237"/>
      <c r="H719" s="236"/>
      <c r="I719" s="236"/>
      <c r="J719" s="236"/>
      <c r="K719" s="236"/>
      <c r="L719" s="236"/>
      <c r="M719" s="236"/>
      <c r="N719" s="236"/>
      <c r="O719" s="236"/>
      <c r="P719" s="236"/>
      <c r="Q719" s="236"/>
      <c r="R719" s="236"/>
      <c r="S719" s="236"/>
      <c r="T719" s="236"/>
      <c r="U719" s="236"/>
      <c r="V719" s="236"/>
      <c r="W719" s="236"/>
      <c r="X719" s="236"/>
      <c r="Y719" s="236"/>
      <c r="Z719" s="236"/>
      <c r="AA719" s="236"/>
      <c r="AB719" s="236"/>
      <c r="AC719" s="236"/>
      <c r="AD719" s="236"/>
    </row>
    <row r="720" spans="1:30" ht="15.75" customHeight="1" x14ac:dyDescent="0.25">
      <c r="A720" s="236"/>
      <c r="B720" s="236"/>
      <c r="C720" s="236"/>
      <c r="D720" s="236"/>
      <c r="E720" s="236"/>
      <c r="F720" s="236"/>
      <c r="G720" s="237"/>
      <c r="H720" s="236"/>
      <c r="I720" s="236"/>
      <c r="J720" s="236"/>
      <c r="K720" s="236"/>
      <c r="L720" s="236"/>
      <c r="M720" s="236"/>
      <c r="N720" s="236"/>
      <c r="O720" s="236"/>
      <c r="P720" s="236"/>
      <c r="Q720" s="236"/>
      <c r="R720" s="236"/>
      <c r="S720" s="236"/>
      <c r="T720" s="236"/>
      <c r="U720" s="236"/>
      <c r="V720" s="236"/>
      <c r="W720" s="236"/>
      <c r="X720" s="236"/>
      <c r="Y720" s="236"/>
      <c r="Z720" s="236"/>
      <c r="AA720" s="236"/>
      <c r="AB720" s="236"/>
      <c r="AC720" s="236"/>
      <c r="AD720" s="236"/>
    </row>
    <row r="721" spans="1:30" ht="15.75" customHeight="1" x14ac:dyDescent="0.25">
      <c r="A721" s="236"/>
      <c r="B721" s="236"/>
      <c r="C721" s="236"/>
      <c r="D721" s="236"/>
      <c r="E721" s="236"/>
      <c r="F721" s="236"/>
      <c r="G721" s="237"/>
      <c r="H721" s="236"/>
      <c r="I721" s="236"/>
      <c r="J721" s="236"/>
      <c r="K721" s="236"/>
      <c r="L721" s="236"/>
      <c r="M721" s="236"/>
      <c r="N721" s="236"/>
      <c r="O721" s="236"/>
      <c r="P721" s="236"/>
      <c r="Q721" s="236"/>
      <c r="R721" s="236"/>
      <c r="S721" s="236"/>
      <c r="T721" s="236"/>
      <c r="U721" s="236"/>
      <c r="V721" s="236"/>
      <c r="W721" s="236"/>
      <c r="X721" s="236"/>
      <c r="Y721" s="236"/>
      <c r="Z721" s="236"/>
      <c r="AA721" s="236"/>
      <c r="AB721" s="236"/>
      <c r="AC721" s="236"/>
      <c r="AD721" s="236"/>
    </row>
    <row r="722" spans="1:30" ht="15.75" customHeight="1" x14ac:dyDescent="0.25">
      <c r="A722" s="236"/>
      <c r="B722" s="236"/>
      <c r="C722" s="236"/>
      <c r="D722" s="236"/>
      <c r="E722" s="236"/>
      <c r="F722" s="236"/>
      <c r="G722" s="237"/>
      <c r="H722" s="236"/>
      <c r="I722" s="236"/>
      <c r="J722" s="236"/>
      <c r="K722" s="236"/>
      <c r="L722" s="236"/>
      <c r="M722" s="236"/>
      <c r="N722" s="236"/>
      <c r="O722" s="236"/>
      <c r="P722" s="236"/>
      <c r="Q722" s="236"/>
      <c r="R722" s="236"/>
      <c r="S722" s="236"/>
      <c r="T722" s="236"/>
      <c r="U722" s="236"/>
      <c r="V722" s="236"/>
      <c r="W722" s="236"/>
      <c r="X722" s="236"/>
      <c r="Y722" s="236"/>
      <c r="Z722" s="236"/>
      <c r="AA722" s="236"/>
      <c r="AB722" s="236"/>
      <c r="AC722" s="236"/>
      <c r="AD722" s="236"/>
    </row>
    <row r="723" spans="1:30" ht="15.75" customHeight="1" x14ac:dyDescent="0.25">
      <c r="A723" s="236"/>
      <c r="B723" s="236"/>
      <c r="C723" s="236"/>
      <c r="D723" s="236"/>
      <c r="E723" s="236"/>
      <c r="F723" s="236"/>
      <c r="G723" s="237"/>
      <c r="H723" s="236"/>
      <c r="I723" s="236"/>
      <c r="J723" s="236"/>
      <c r="K723" s="236"/>
      <c r="L723" s="236"/>
      <c r="M723" s="236"/>
      <c r="N723" s="236"/>
      <c r="O723" s="236"/>
      <c r="P723" s="236"/>
      <c r="Q723" s="236"/>
      <c r="R723" s="236"/>
      <c r="S723" s="236"/>
      <c r="T723" s="236"/>
      <c r="U723" s="236"/>
      <c r="V723" s="236"/>
      <c r="W723" s="236"/>
      <c r="X723" s="236"/>
      <c r="Y723" s="236"/>
      <c r="Z723" s="236"/>
      <c r="AA723" s="236"/>
      <c r="AB723" s="236"/>
      <c r="AC723" s="236"/>
      <c r="AD723" s="236"/>
    </row>
    <row r="724" spans="1:30" ht="15.75" customHeight="1" x14ac:dyDescent="0.25">
      <c r="A724" s="236"/>
      <c r="B724" s="236"/>
      <c r="C724" s="236"/>
      <c r="D724" s="236"/>
      <c r="E724" s="236"/>
      <c r="F724" s="236"/>
      <c r="G724" s="237"/>
      <c r="H724" s="236"/>
      <c r="I724" s="236"/>
      <c r="J724" s="236"/>
      <c r="K724" s="236"/>
      <c r="L724" s="236"/>
      <c r="M724" s="236"/>
      <c r="N724" s="236"/>
      <c r="O724" s="236"/>
      <c r="P724" s="236"/>
      <c r="Q724" s="236"/>
      <c r="R724" s="236"/>
      <c r="S724" s="236"/>
      <c r="T724" s="236"/>
      <c r="U724" s="236"/>
      <c r="V724" s="236"/>
      <c r="W724" s="236"/>
      <c r="X724" s="236"/>
      <c r="Y724" s="236"/>
      <c r="Z724" s="236"/>
      <c r="AA724" s="236"/>
      <c r="AB724" s="236"/>
      <c r="AC724" s="236"/>
      <c r="AD724" s="236"/>
    </row>
    <row r="725" spans="1:30" ht="15.75" customHeight="1" x14ac:dyDescent="0.25">
      <c r="A725" s="236"/>
      <c r="B725" s="236"/>
      <c r="C725" s="236"/>
      <c r="D725" s="236"/>
      <c r="E725" s="236"/>
      <c r="F725" s="236"/>
      <c r="G725" s="237"/>
      <c r="H725" s="236"/>
      <c r="I725" s="236"/>
      <c r="J725" s="236"/>
      <c r="K725" s="236"/>
      <c r="L725" s="236"/>
      <c r="M725" s="236"/>
      <c r="N725" s="236"/>
      <c r="O725" s="236"/>
      <c r="P725" s="236"/>
      <c r="Q725" s="236"/>
      <c r="R725" s="236"/>
      <c r="S725" s="236"/>
      <c r="T725" s="236"/>
      <c r="U725" s="236"/>
      <c r="V725" s="236"/>
      <c r="W725" s="236"/>
      <c r="X725" s="236"/>
      <c r="Y725" s="236"/>
      <c r="Z725" s="236"/>
      <c r="AA725" s="236"/>
      <c r="AB725" s="236"/>
      <c r="AC725" s="236"/>
      <c r="AD725" s="236"/>
    </row>
    <row r="726" spans="1:30" ht="15.75" customHeight="1" x14ac:dyDescent="0.25">
      <c r="A726" s="236"/>
      <c r="B726" s="236"/>
      <c r="C726" s="236"/>
      <c r="D726" s="236"/>
      <c r="E726" s="236"/>
      <c r="F726" s="236"/>
      <c r="G726" s="237"/>
      <c r="H726" s="236"/>
      <c r="I726" s="236"/>
      <c r="J726" s="236"/>
      <c r="K726" s="236"/>
      <c r="L726" s="236"/>
      <c r="M726" s="236"/>
      <c r="N726" s="236"/>
      <c r="O726" s="236"/>
      <c r="P726" s="236"/>
      <c r="Q726" s="236"/>
      <c r="R726" s="236"/>
      <c r="S726" s="236"/>
      <c r="T726" s="236"/>
      <c r="U726" s="236"/>
      <c r="V726" s="236"/>
      <c r="W726" s="236"/>
      <c r="X726" s="236"/>
      <c r="Y726" s="236"/>
      <c r="Z726" s="236"/>
      <c r="AA726" s="236"/>
      <c r="AB726" s="236"/>
      <c r="AC726" s="236"/>
      <c r="AD726" s="236"/>
    </row>
    <row r="727" spans="1:30" ht="15.75" customHeight="1" x14ac:dyDescent="0.25">
      <c r="A727" s="236"/>
      <c r="B727" s="236"/>
      <c r="C727" s="236"/>
      <c r="D727" s="236"/>
      <c r="E727" s="236"/>
      <c r="F727" s="236"/>
      <c r="G727" s="237"/>
      <c r="H727" s="236"/>
      <c r="I727" s="236"/>
      <c r="J727" s="236"/>
      <c r="K727" s="236"/>
      <c r="L727" s="236"/>
      <c r="M727" s="236"/>
      <c r="N727" s="236"/>
      <c r="O727" s="236"/>
      <c r="P727" s="236"/>
      <c r="Q727" s="236"/>
      <c r="R727" s="236"/>
      <c r="S727" s="236"/>
      <c r="T727" s="236"/>
      <c r="U727" s="236"/>
      <c r="V727" s="236"/>
      <c r="W727" s="236"/>
      <c r="X727" s="236"/>
      <c r="Y727" s="236"/>
      <c r="Z727" s="236"/>
      <c r="AA727" s="236"/>
      <c r="AB727" s="236"/>
      <c r="AC727" s="236"/>
      <c r="AD727" s="236"/>
    </row>
    <row r="728" spans="1:30" ht="15.75" customHeight="1" x14ac:dyDescent="0.25">
      <c r="A728" s="236"/>
      <c r="B728" s="236"/>
      <c r="C728" s="236"/>
      <c r="D728" s="236"/>
      <c r="E728" s="236"/>
      <c r="F728" s="236"/>
      <c r="G728" s="237"/>
      <c r="H728" s="236"/>
      <c r="I728" s="236"/>
      <c r="J728" s="236"/>
      <c r="K728" s="236"/>
      <c r="L728" s="236"/>
      <c r="M728" s="236"/>
      <c r="N728" s="236"/>
      <c r="O728" s="236"/>
      <c r="P728" s="236"/>
      <c r="Q728" s="236"/>
      <c r="R728" s="236"/>
      <c r="S728" s="236"/>
      <c r="T728" s="236"/>
      <c r="U728" s="236"/>
      <c r="V728" s="236"/>
      <c r="W728" s="236"/>
      <c r="X728" s="236"/>
      <c r="Y728" s="236"/>
      <c r="Z728" s="236"/>
      <c r="AA728" s="236"/>
      <c r="AB728" s="236"/>
      <c r="AC728" s="236"/>
      <c r="AD728" s="236"/>
    </row>
    <row r="729" spans="1:30" ht="15.75" customHeight="1" x14ac:dyDescent="0.25">
      <c r="A729" s="236"/>
      <c r="B729" s="236"/>
      <c r="C729" s="236"/>
      <c r="D729" s="236"/>
      <c r="E729" s="236"/>
      <c r="F729" s="236"/>
      <c r="G729" s="237"/>
      <c r="H729" s="236"/>
      <c r="I729" s="236"/>
      <c r="J729" s="236"/>
      <c r="K729" s="236"/>
      <c r="L729" s="236"/>
      <c r="M729" s="236"/>
      <c r="N729" s="236"/>
      <c r="O729" s="236"/>
      <c r="P729" s="236"/>
      <c r="Q729" s="236"/>
      <c r="R729" s="236"/>
      <c r="S729" s="236"/>
      <c r="T729" s="236"/>
      <c r="U729" s="236"/>
      <c r="V729" s="236"/>
      <c r="W729" s="236"/>
      <c r="X729" s="236"/>
      <c r="Y729" s="236"/>
      <c r="Z729" s="236"/>
      <c r="AA729" s="236"/>
      <c r="AB729" s="236"/>
      <c r="AC729" s="236"/>
      <c r="AD729" s="236"/>
    </row>
    <row r="730" spans="1:30" ht="15.75" customHeight="1" x14ac:dyDescent="0.25">
      <c r="A730" s="236"/>
      <c r="B730" s="236"/>
      <c r="C730" s="236"/>
      <c r="D730" s="236"/>
      <c r="E730" s="236"/>
      <c r="F730" s="236"/>
      <c r="G730" s="237"/>
      <c r="H730" s="236"/>
      <c r="I730" s="236"/>
      <c r="J730" s="236"/>
      <c r="K730" s="236"/>
      <c r="L730" s="236"/>
      <c r="M730" s="236"/>
      <c r="N730" s="236"/>
      <c r="O730" s="236"/>
      <c r="P730" s="236"/>
      <c r="Q730" s="236"/>
      <c r="R730" s="236"/>
      <c r="S730" s="236"/>
      <c r="T730" s="236"/>
      <c r="U730" s="236"/>
      <c r="V730" s="236"/>
      <c r="W730" s="236"/>
      <c r="X730" s="236"/>
      <c r="Y730" s="236"/>
      <c r="Z730" s="236"/>
      <c r="AA730" s="236"/>
      <c r="AB730" s="236"/>
      <c r="AC730" s="236"/>
      <c r="AD730" s="236"/>
    </row>
    <row r="731" spans="1:30" ht="15.75" customHeight="1" x14ac:dyDescent="0.25">
      <c r="A731" s="236"/>
      <c r="B731" s="236"/>
      <c r="C731" s="236"/>
      <c r="D731" s="236"/>
      <c r="E731" s="236"/>
      <c r="F731" s="236"/>
      <c r="G731" s="237"/>
      <c r="H731" s="236"/>
      <c r="I731" s="236"/>
      <c r="J731" s="236"/>
      <c r="K731" s="236"/>
      <c r="L731" s="236"/>
      <c r="M731" s="236"/>
      <c r="N731" s="236"/>
      <c r="O731" s="236"/>
      <c r="P731" s="236"/>
      <c r="Q731" s="236"/>
      <c r="R731" s="236"/>
      <c r="S731" s="236"/>
      <c r="T731" s="236"/>
      <c r="U731" s="236"/>
      <c r="V731" s="236"/>
      <c r="W731" s="236"/>
      <c r="X731" s="236"/>
      <c r="Y731" s="236"/>
      <c r="Z731" s="236"/>
      <c r="AA731" s="236"/>
      <c r="AB731" s="236"/>
      <c r="AC731" s="236"/>
      <c r="AD731" s="236"/>
    </row>
    <row r="732" spans="1:30" ht="15.75" customHeight="1" x14ac:dyDescent="0.25">
      <c r="A732" s="236"/>
      <c r="B732" s="236"/>
      <c r="C732" s="236"/>
      <c r="D732" s="236"/>
      <c r="E732" s="236"/>
      <c r="F732" s="236"/>
      <c r="G732" s="237"/>
      <c r="H732" s="236"/>
      <c r="I732" s="236"/>
      <c r="J732" s="236"/>
      <c r="K732" s="236"/>
      <c r="L732" s="236"/>
      <c r="M732" s="236"/>
      <c r="N732" s="236"/>
      <c r="O732" s="236"/>
      <c r="P732" s="236"/>
      <c r="Q732" s="236"/>
      <c r="R732" s="236"/>
      <c r="S732" s="236"/>
      <c r="T732" s="236"/>
      <c r="U732" s="236"/>
      <c r="V732" s="236"/>
      <c r="W732" s="236"/>
      <c r="X732" s="236"/>
      <c r="Y732" s="236"/>
      <c r="Z732" s="236"/>
      <c r="AA732" s="236"/>
      <c r="AB732" s="236"/>
      <c r="AC732" s="236"/>
      <c r="AD732" s="236"/>
    </row>
    <row r="733" spans="1:30" ht="15.75" customHeight="1" x14ac:dyDescent="0.25">
      <c r="A733" s="236"/>
      <c r="B733" s="236"/>
      <c r="C733" s="236"/>
      <c r="D733" s="236"/>
      <c r="E733" s="236"/>
      <c r="F733" s="236"/>
      <c r="G733" s="237"/>
      <c r="H733" s="236"/>
      <c r="I733" s="236"/>
      <c r="J733" s="236"/>
      <c r="K733" s="236"/>
      <c r="L733" s="236"/>
      <c r="M733" s="236"/>
      <c r="N733" s="236"/>
      <c r="O733" s="236"/>
      <c r="P733" s="236"/>
      <c r="Q733" s="236"/>
      <c r="R733" s="236"/>
      <c r="S733" s="236"/>
      <c r="T733" s="236"/>
      <c r="U733" s="236"/>
      <c r="V733" s="236"/>
      <c r="W733" s="236"/>
      <c r="X733" s="236"/>
      <c r="Y733" s="236"/>
      <c r="Z733" s="236"/>
      <c r="AA733" s="236"/>
      <c r="AB733" s="236"/>
      <c r="AC733" s="236"/>
      <c r="AD733" s="236"/>
    </row>
    <row r="734" spans="1:30" ht="15.75" customHeight="1" x14ac:dyDescent="0.25">
      <c r="A734" s="236"/>
      <c r="B734" s="236"/>
      <c r="C734" s="236"/>
      <c r="D734" s="236"/>
      <c r="E734" s="236"/>
      <c r="F734" s="236"/>
      <c r="G734" s="237"/>
      <c r="H734" s="236"/>
      <c r="I734" s="236"/>
      <c r="J734" s="236"/>
      <c r="K734" s="236"/>
      <c r="L734" s="236"/>
      <c r="M734" s="236"/>
      <c r="N734" s="236"/>
      <c r="O734" s="236"/>
      <c r="P734" s="236"/>
      <c r="Q734" s="236"/>
      <c r="R734" s="236"/>
      <c r="S734" s="236"/>
      <c r="T734" s="236"/>
      <c r="U734" s="236"/>
      <c r="V734" s="236"/>
      <c r="W734" s="236"/>
      <c r="X734" s="236"/>
      <c r="Y734" s="236"/>
      <c r="Z734" s="236"/>
      <c r="AA734" s="236"/>
      <c r="AB734" s="236"/>
      <c r="AC734" s="236"/>
      <c r="AD734" s="236"/>
    </row>
    <row r="735" spans="1:30" ht="15.75" customHeight="1" x14ac:dyDescent="0.25">
      <c r="A735" s="236"/>
      <c r="B735" s="236"/>
      <c r="C735" s="236"/>
      <c r="D735" s="236"/>
      <c r="E735" s="236"/>
      <c r="F735" s="236"/>
      <c r="G735" s="237"/>
      <c r="H735" s="236"/>
      <c r="I735" s="236"/>
      <c r="J735" s="236"/>
      <c r="K735" s="236"/>
      <c r="L735" s="236"/>
      <c r="M735" s="236"/>
      <c r="N735" s="236"/>
      <c r="O735" s="236"/>
      <c r="P735" s="236"/>
      <c r="Q735" s="236"/>
      <c r="R735" s="236"/>
      <c r="S735" s="236"/>
      <c r="T735" s="236"/>
      <c r="U735" s="236"/>
      <c r="V735" s="236"/>
      <c r="W735" s="236"/>
      <c r="X735" s="236"/>
      <c r="Y735" s="236"/>
      <c r="Z735" s="236"/>
      <c r="AA735" s="236"/>
      <c r="AB735" s="236"/>
      <c r="AC735" s="236"/>
      <c r="AD735" s="236"/>
    </row>
    <row r="736" spans="1:30" ht="15.75" customHeight="1" x14ac:dyDescent="0.25">
      <c r="A736" s="236"/>
      <c r="B736" s="236"/>
      <c r="C736" s="236"/>
      <c r="D736" s="236"/>
      <c r="E736" s="236"/>
      <c r="F736" s="236"/>
      <c r="G736" s="237"/>
      <c r="H736" s="236"/>
      <c r="I736" s="236"/>
      <c r="J736" s="236"/>
      <c r="K736" s="236"/>
      <c r="L736" s="236"/>
      <c r="M736" s="236"/>
      <c r="N736" s="236"/>
      <c r="O736" s="236"/>
      <c r="P736" s="236"/>
      <c r="Q736" s="236"/>
      <c r="R736" s="236"/>
      <c r="S736" s="236"/>
      <c r="T736" s="236"/>
      <c r="U736" s="236"/>
      <c r="V736" s="236"/>
      <c r="W736" s="236"/>
      <c r="X736" s="236"/>
      <c r="Y736" s="236"/>
      <c r="Z736" s="236"/>
      <c r="AA736" s="236"/>
      <c r="AB736" s="236"/>
      <c r="AC736" s="236"/>
      <c r="AD736" s="236"/>
    </row>
    <row r="737" spans="1:30" ht="15.75" customHeight="1" x14ac:dyDescent="0.25">
      <c r="A737" s="236"/>
      <c r="B737" s="236"/>
      <c r="C737" s="236"/>
      <c r="D737" s="236"/>
      <c r="E737" s="236"/>
      <c r="F737" s="236"/>
      <c r="G737" s="237"/>
      <c r="H737" s="236"/>
      <c r="I737" s="236"/>
      <c r="J737" s="236"/>
      <c r="K737" s="236"/>
      <c r="L737" s="236"/>
      <c r="M737" s="236"/>
      <c r="N737" s="236"/>
      <c r="O737" s="236"/>
      <c r="P737" s="236"/>
      <c r="Q737" s="236"/>
      <c r="R737" s="236"/>
      <c r="S737" s="236"/>
      <c r="T737" s="236"/>
      <c r="U737" s="236"/>
      <c r="V737" s="236"/>
      <c r="W737" s="236"/>
      <c r="X737" s="236"/>
      <c r="Y737" s="236"/>
      <c r="Z737" s="236"/>
      <c r="AA737" s="236"/>
      <c r="AB737" s="236"/>
      <c r="AC737" s="236"/>
      <c r="AD737" s="236"/>
    </row>
    <row r="738" spans="1:30" ht="15.75" customHeight="1" x14ac:dyDescent="0.25">
      <c r="A738" s="236"/>
      <c r="B738" s="236"/>
      <c r="C738" s="236"/>
      <c r="D738" s="236"/>
      <c r="E738" s="236"/>
      <c r="F738" s="236"/>
      <c r="G738" s="237"/>
      <c r="H738" s="236"/>
      <c r="I738" s="236"/>
      <c r="J738" s="236"/>
      <c r="K738" s="236"/>
      <c r="L738" s="236"/>
      <c r="M738" s="236"/>
      <c r="N738" s="236"/>
      <c r="O738" s="236"/>
      <c r="P738" s="236"/>
      <c r="Q738" s="236"/>
      <c r="R738" s="236"/>
      <c r="S738" s="236"/>
      <c r="T738" s="236"/>
      <c r="U738" s="236"/>
      <c r="V738" s="236"/>
      <c r="W738" s="236"/>
      <c r="X738" s="236"/>
      <c r="Y738" s="236"/>
      <c r="Z738" s="236"/>
      <c r="AA738" s="236"/>
      <c r="AB738" s="236"/>
      <c r="AC738" s="236"/>
      <c r="AD738" s="236"/>
    </row>
    <row r="739" spans="1:30" ht="15.75" customHeight="1" x14ac:dyDescent="0.25">
      <c r="A739" s="236"/>
      <c r="B739" s="236"/>
      <c r="C739" s="236"/>
      <c r="D739" s="236"/>
      <c r="E739" s="236"/>
      <c r="F739" s="236"/>
      <c r="G739" s="237"/>
      <c r="H739" s="236"/>
      <c r="I739" s="236"/>
      <c r="J739" s="236"/>
      <c r="K739" s="236"/>
      <c r="L739" s="236"/>
      <c r="M739" s="236"/>
      <c r="N739" s="236"/>
      <c r="O739" s="236"/>
      <c r="P739" s="236"/>
      <c r="Q739" s="236"/>
      <c r="R739" s="236"/>
      <c r="S739" s="236"/>
      <c r="T739" s="236"/>
      <c r="U739" s="236"/>
      <c r="V739" s="236"/>
      <c r="W739" s="236"/>
      <c r="X739" s="236"/>
      <c r="Y739" s="236"/>
      <c r="Z739" s="236"/>
      <c r="AA739" s="236"/>
      <c r="AB739" s="236"/>
      <c r="AC739" s="236"/>
      <c r="AD739" s="236"/>
    </row>
    <row r="740" spans="1:30" ht="15.75" customHeight="1" x14ac:dyDescent="0.25">
      <c r="A740" s="236"/>
      <c r="B740" s="236"/>
      <c r="C740" s="236"/>
      <c r="D740" s="236"/>
      <c r="E740" s="236"/>
      <c r="F740" s="236"/>
      <c r="G740" s="237"/>
      <c r="H740" s="236"/>
      <c r="I740" s="236"/>
      <c r="J740" s="236"/>
      <c r="K740" s="236"/>
      <c r="L740" s="236"/>
      <c r="M740" s="236"/>
      <c r="N740" s="236"/>
      <c r="O740" s="236"/>
      <c r="P740" s="236"/>
      <c r="Q740" s="236"/>
      <c r="R740" s="236"/>
      <c r="S740" s="236"/>
      <c r="T740" s="236"/>
      <c r="U740" s="236"/>
      <c r="V740" s="236"/>
      <c r="W740" s="236"/>
      <c r="X740" s="236"/>
      <c r="Y740" s="236"/>
      <c r="Z740" s="236"/>
      <c r="AA740" s="236"/>
      <c r="AB740" s="236"/>
      <c r="AC740" s="236"/>
      <c r="AD740" s="236"/>
    </row>
    <row r="741" spans="1:30" ht="15.75" customHeight="1" x14ac:dyDescent="0.25">
      <c r="A741" s="236"/>
      <c r="B741" s="236"/>
      <c r="C741" s="236"/>
      <c r="D741" s="236"/>
      <c r="E741" s="236"/>
      <c r="F741" s="236"/>
      <c r="G741" s="237"/>
      <c r="H741" s="236"/>
      <c r="I741" s="236"/>
      <c r="J741" s="236"/>
      <c r="K741" s="236"/>
      <c r="L741" s="236"/>
      <c r="M741" s="236"/>
      <c r="N741" s="236"/>
      <c r="O741" s="236"/>
      <c r="P741" s="236"/>
      <c r="Q741" s="236"/>
      <c r="R741" s="236"/>
      <c r="S741" s="236"/>
      <c r="T741" s="236"/>
      <c r="U741" s="236"/>
      <c r="V741" s="236"/>
      <c r="W741" s="236"/>
      <c r="X741" s="236"/>
      <c r="Y741" s="236"/>
      <c r="Z741" s="236"/>
      <c r="AA741" s="236"/>
      <c r="AB741" s="236"/>
      <c r="AC741" s="236"/>
      <c r="AD741" s="236"/>
    </row>
    <row r="742" spans="1:30" ht="15.75" customHeight="1" x14ac:dyDescent="0.25">
      <c r="A742" s="236"/>
      <c r="B742" s="236"/>
      <c r="C742" s="236"/>
      <c r="D742" s="236"/>
      <c r="E742" s="236"/>
      <c r="F742" s="236"/>
      <c r="G742" s="237"/>
      <c r="H742" s="236"/>
      <c r="I742" s="236"/>
      <c r="J742" s="236"/>
      <c r="K742" s="236"/>
      <c r="L742" s="236"/>
      <c r="M742" s="236"/>
      <c r="N742" s="236"/>
      <c r="O742" s="236"/>
      <c r="P742" s="236"/>
      <c r="Q742" s="236"/>
      <c r="R742" s="236"/>
      <c r="S742" s="236"/>
      <c r="T742" s="236"/>
      <c r="U742" s="236"/>
      <c r="V742" s="236"/>
      <c r="W742" s="236"/>
      <c r="X742" s="236"/>
      <c r="Y742" s="236"/>
      <c r="Z742" s="236"/>
      <c r="AA742" s="236"/>
      <c r="AB742" s="236"/>
      <c r="AC742" s="236"/>
      <c r="AD742" s="236"/>
    </row>
    <row r="743" spans="1:30" ht="15.75" customHeight="1" x14ac:dyDescent="0.25">
      <c r="A743" s="236"/>
      <c r="B743" s="236"/>
      <c r="C743" s="236"/>
      <c r="D743" s="236"/>
      <c r="E743" s="236"/>
      <c r="F743" s="236"/>
      <c r="G743" s="237"/>
      <c r="H743" s="236"/>
      <c r="I743" s="236"/>
      <c r="J743" s="236"/>
      <c r="K743" s="236"/>
      <c r="L743" s="236"/>
      <c r="M743" s="236"/>
      <c r="N743" s="236"/>
      <c r="O743" s="236"/>
      <c r="P743" s="236"/>
      <c r="Q743" s="236"/>
      <c r="R743" s="236"/>
      <c r="S743" s="236"/>
      <c r="T743" s="236"/>
      <c r="U743" s="236"/>
      <c r="V743" s="236"/>
      <c r="W743" s="236"/>
      <c r="X743" s="236"/>
      <c r="Y743" s="236"/>
      <c r="Z743" s="236"/>
      <c r="AA743" s="236"/>
      <c r="AB743" s="236"/>
      <c r="AC743" s="236"/>
      <c r="AD743" s="236"/>
    </row>
    <row r="744" spans="1:30" ht="15.75" customHeight="1" x14ac:dyDescent="0.25">
      <c r="A744" s="236"/>
      <c r="B744" s="236"/>
      <c r="C744" s="236"/>
      <c r="D744" s="236"/>
      <c r="E744" s="236"/>
      <c r="F744" s="236"/>
      <c r="G744" s="237"/>
      <c r="H744" s="236"/>
      <c r="I744" s="236"/>
      <c r="J744" s="236"/>
      <c r="K744" s="236"/>
      <c r="L744" s="236"/>
      <c r="M744" s="236"/>
      <c r="N744" s="236"/>
      <c r="O744" s="236"/>
      <c r="P744" s="236"/>
      <c r="Q744" s="236"/>
      <c r="R744" s="236"/>
      <c r="S744" s="236"/>
      <c r="T744" s="236"/>
      <c r="U744" s="236"/>
      <c r="V744" s="236"/>
      <c r="W744" s="236"/>
      <c r="X744" s="236"/>
      <c r="Y744" s="236"/>
      <c r="Z744" s="236"/>
      <c r="AA744" s="236"/>
      <c r="AB744" s="236"/>
      <c r="AC744" s="236"/>
      <c r="AD744" s="236"/>
    </row>
    <row r="745" spans="1:30" ht="15.75" customHeight="1" x14ac:dyDescent="0.25">
      <c r="A745" s="236"/>
      <c r="B745" s="236"/>
      <c r="C745" s="236"/>
      <c r="D745" s="236"/>
      <c r="E745" s="236"/>
      <c r="F745" s="236"/>
      <c r="G745" s="237"/>
      <c r="H745" s="236"/>
      <c r="I745" s="236"/>
      <c r="J745" s="236"/>
      <c r="K745" s="236"/>
      <c r="L745" s="236"/>
      <c r="M745" s="236"/>
      <c r="N745" s="236"/>
      <c r="O745" s="236"/>
      <c r="P745" s="236"/>
      <c r="Q745" s="236"/>
      <c r="R745" s="236"/>
      <c r="S745" s="236"/>
      <c r="T745" s="236"/>
      <c r="U745" s="236"/>
      <c r="V745" s="236"/>
      <c r="W745" s="236"/>
      <c r="X745" s="236"/>
      <c r="Y745" s="236"/>
      <c r="Z745" s="236"/>
      <c r="AA745" s="236"/>
      <c r="AB745" s="236"/>
      <c r="AC745" s="236"/>
      <c r="AD745" s="236"/>
    </row>
    <row r="746" spans="1:30" ht="15.75" customHeight="1" x14ac:dyDescent="0.25">
      <c r="A746" s="236"/>
      <c r="B746" s="236"/>
      <c r="C746" s="236"/>
      <c r="D746" s="236"/>
      <c r="E746" s="236"/>
      <c r="F746" s="236"/>
      <c r="G746" s="237"/>
      <c r="H746" s="236"/>
      <c r="I746" s="236"/>
      <c r="J746" s="236"/>
      <c r="K746" s="236"/>
      <c r="L746" s="236"/>
      <c r="M746" s="236"/>
      <c r="N746" s="236"/>
      <c r="O746" s="236"/>
      <c r="P746" s="236"/>
      <c r="Q746" s="236"/>
      <c r="R746" s="236"/>
      <c r="S746" s="236"/>
      <c r="T746" s="236"/>
      <c r="U746" s="236"/>
      <c r="V746" s="236"/>
      <c r="W746" s="236"/>
      <c r="X746" s="236"/>
      <c r="Y746" s="236"/>
      <c r="Z746" s="236"/>
      <c r="AA746" s="236"/>
      <c r="AB746" s="236"/>
      <c r="AC746" s="236"/>
      <c r="AD746" s="236"/>
    </row>
    <row r="747" spans="1:30" ht="15.75" customHeight="1" x14ac:dyDescent="0.25">
      <c r="A747" s="236"/>
      <c r="B747" s="236"/>
      <c r="C747" s="236"/>
      <c r="D747" s="236"/>
      <c r="E747" s="236"/>
      <c r="F747" s="236"/>
      <c r="G747" s="237"/>
      <c r="H747" s="236"/>
      <c r="I747" s="236"/>
      <c r="J747" s="236"/>
      <c r="K747" s="236"/>
      <c r="L747" s="236"/>
      <c r="M747" s="236"/>
      <c r="N747" s="236"/>
      <c r="O747" s="236"/>
      <c r="P747" s="236"/>
      <c r="Q747" s="236"/>
      <c r="R747" s="236"/>
      <c r="S747" s="236"/>
      <c r="T747" s="236"/>
      <c r="U747" s="236"/>
      <c r="V747" s="236"/>
      <c r="W747" s="236"/>
      <c r="X747" s="236"/>
      <c r="Y747" s="236"/>
      <c r="Z747" s="236"/>
      <c r="AA747" s="236"/>
      <c r="AB747" s="236"/>
      <c r="AC747" s="236"/>
      <c r="AD747" s="236"/>
    </row>
    <row r="748" spans="1:30" ht="15.75" customHeight="1" x14ac:dyDescent="0.25">
      <c r="A748" s="236"/>
      <c r="B748" s="236"/>
      <c r="C748" s="236"/>
      <c r="D748" s="236"/>
      <c r="E748" s="236"/>
      <c r="F748" s="236"/>
      <c r="G748" s="237"/>
      <c r="H748" s="236"/>
      <c r="I748" s="236"/>
      <c r="J748" s="236"/>
      <c r="K748" s="236"/>
      <c r="L748" s="236"/>
      <c r="M748" s="236"/>
      <c r="N748" s="236"/>
      <c r="O748" s="236"/>
      <c r="P748" s="236"/>
      <c r="Q748" s="236"/>
      <c r="R748" s="236"/>
      <c r="S748" s="236"/>
      <c r="T748" s="236"/>
      <c r="U748" s="236"/>
      <c r="V748" s="236"/>
      <c r="W748" s="236"/>
      <c r="X748" s="236"/>
      <c r="Y748" s="236"/>
      <c r="Z748" s="236"/>
      <c r="AA748" s="236"/>
      <c r="AB748" s="236"/>
      <c r="AC748" s="236"/>
      <c r="AD748" s="236"/>
    </row>
    <row r="749" spans="1:30" ht="15.75" customHeight="1" x14ac:dyDescent="0.25">
      <c r="A749" s="236"/>
      <c r="B749" s="236"/>
      <c r="C749" s="236"/>
      <c r="D749" s="236"/>
      <c r="E749" s="236"/>
      <c r="F749" s="236"/>
      <c r="G749" s="237"/>
      <c r="H749" s="236"/>
      <c r="I749" s="236"/>
      <c r="J749" s="236"/>
      <c r="K749" s="236"/>
      <c r="L749" s="236"/>
      <c r="M749" s="236"/>
      <c r="N749" s="236"/>
      <c r="O749" s="236"/>
      <c r="P749" s="236"/>
      <c r="Q749" s="236"/>
      <c r="R749" s="236"/>
      <c r="S749" s="236"/>
      <c r="T749" s="236"/>
      <c r="U749" s="236"/>
      <c r="V749" s="236"/>
      <c r="W749" s="236"/>
      <c r="X749" s="236"/>
      <c r="Y749" s="236"/>
      <c r="Z749" s="236"/>
      <c r="AA749" s="236"/>
      <c r="AB749" s="236"/>
      <c r="AC749" s="236"/>
      <c r="AD749" s="236"/>
    </row>
    <row r="750" spans="1:30" ht="15.75" customHeight="1" x14ac:dyDescent="0.25">
      <c r="A750" s="236"/>
      <c r="B750" s="236"/>
      <c r="C750" s="236"/>
      <c r="D750" s="236"/>
      <c r="E750" s="236"/>
      <c r="F750" s="236"/>
      <c r="G750" s="237"/>
      <c r="H750" s="236"/>
      <c r="I750" s="236"/>
      <c r="J750" s="236"/>
      <c r="K750" s="236"/>
      <c r="L750" s="236"/>
      <c r="M750" s="236"/>
      <c r="N750" s="236"/>
      <c r="O750" s="236"/>
      <c r="P750" s="236"/>
      <c r="Q750" s="236"/>
      <c r="R750" s="236"/>
      <c r="S750" s="236"/>
      <c r="T750" s="236"/>
      <c r="U750" s="236"/>
      <c r="V750" s="236"/>
      <c r="W750" s="236"/>
      <c r="X750" s="236"/>
      <c r="Y750" s="236"/>
      <c r="Z750" s="236"/>
      <c r="AA750" s="236"/>
      <c r="AB750" s="236"/>
      <c r="AC750" s="236"/>
      <c r="AD750" s="236"/>
    </row>
    <row r="751" spans="1:30" ht="15.75" customHeight="1" x14ac:dyDescent="0.25">
      <c r="A751" s="236"/>
      <c r="B751" s="236"/>
      <c r="C751" s="236"/>
      <c r="D751" s="236"/>
      <c r="E751" s="236"/>
      <c r="F751" s="236"/>
      <c r="G751" s="237"/>
      <c r="H751" s="236"/>
      <c r="I751" s="236"/>
      <c r="J751" s="236"/>
      <c r="K751" s="236"/>
      <c r="L751" s="236"/>
      <c r="M751" s="236"/>
      <c r="N751" s="236"/>
      <c r="O751" s="236"/>
      <c r="P751" s="236"/>
      <c r="Q751" s="236"/>
      <c r="R751" s="236"/>
      <c r="S751" s="236"/>
      <c r="T751" s="236"/>
      <c r="U751" s="236"/>
      <c r="V751" s="236"/>
      <c r="W751" s="236"/>
      <c r="X751" s="236"/>
      <c r="Y751" s="236"/>
      <c r="Z751" s="236"/>
      <c r="AA751" s="236"/>
      <c r="AB751" s="236"/>
      <c r="AC751" s="236"/>
      <c r="AD751" s="236"/>
    </row>
    <row r="752" spans="1:30" ht="15.75" customHeight="1" x14ac:dyDescent="0.25">
      <c r="A752" s="236"/>
      <c r="B752" s="236"/>
      <c r="C752" s="236"/>
      <c r="D752" s="236"/>
      <c r="E752" s="236"/>
      <c r="F752" s="236"/>
      <c r="G752" s="237"/>
      <c r="H752" s="236"/>
      <c r="I752" s="236"/>
      <c r="J752" s="236"/>
      <c r="K752" s="236"/>
      <c r="L752" s="236"/>
      <c r="M752" s="236"/>
      <c r="N752" s="236"/>
      <c r="O752" s="236"/>
      <c r="P752" s="236"/>
      <c r="Q752" s="236"/>
      <c r="R752" s="236"/>
      <c r="S752" s="236"/>
      <c r="T752" s="236"/>
      <c r="U752" s="236"/>
      <c r="V752" s="236"/>
      <c r="W752" s="236"/>
      <c r="X752" s="236"/>
      <c r="Y752" s="236"/>
      <c r="Z752" s="236"/>
      <c r="AA752" s="236"/>
      <c r="AB752" s="236"/>
      <c r="AC752" s="236"/>
      <c r="AD752" s="236"/>
    </row>
    <row r="753" spans="1:30" ht="15.75" customHeight="1" x14ac:dyDescent="0.25">
      <c r="A753" s="236"/>
      <c r="B753" s="236"/>
      <c r="C753" s="236"/>
      <c r="D753" s="236"/>
      <c r="E753" s="236"/>
      <c r="F753" s="236"/>
      <c r="G753" s="237"/>
      <c r="H753" s="236"/>
      <c r="I753" s="236"/>
      <c r="J753" s="236"/>
      <c r="K753" s="236"/>
      <c r="L753" s="236"/>
      <c r="M753" s="236"/>
      <c r="N753" s="236"/>
      <c r="O753" s="236"/>
      <c r="P753" s="236"/>
      <c r="Q753" s="236"/>
      <c r="R753" s="236"/>
      <c r="S753" s="236"/>
      <c r="T753" s="236"/>
      <c r="U753" s="236"/>
      <c r="V753" s="236"/>
      <c r="W753" s="236"/>
      <c r="X753" s="236"/>
      <c r="Y753" s="236"/>
      <c r="Z753" s="236"/>
      <c r="AA753" s="236"/>
      <c r="AB753" s="236"/>
      <c r="AC753" s="236"/>
      <c r="AD753" s="236"/>
    </row>
    <row r="754" spans="1:30" ht="15.75" customHeight="1" x14ac:dyDescent="0.25">
      <c r="A754" s="236"/>
      <c r="B754" s="236"/>
      <c r="C754" s="236"/>
      <c r="D754" s="236"/>
      <c r="E754" s="236"/>
      <c r="F754" s="236"/>
      <c r="G754" s="237"/>
      <c r="H754" s="236"/>
      <c r="I754" s="236"/>
      <c r="J754" s="236"/>
      <c r="K754" s="236"/>
      <c r="L754" s="236"/>
      <c r="M754" s="236"/>
      <c r="N754" s="236"/>
      <c r="O754" s="236"/>
      <c r="P754" s="236"/>
      <c r="Q754" s="236"/>
      <c r="R754" s="236"/>
      <c r="S754" s="236"/>
      <c r="T754" s="236"/>
      <c r="U754" s="236"/>
      <c r="V754" s="236"/>
      <c r="W754" s="236"/>
      <c r="X754" s="236"/>
      <c r="Y754" s="236"/>
      <c r="Z754" s="236"/>
      <c r="AA754" s="236"/>
      <c r="AB754" s="236"/>
      <c r="AC754" s="236"/>
      <c r="AD754" s="236"/>
    </row>
    <row r="755" spans="1:30" ht="15.75" customHeight="1" x14ac:dyDescent="0.25">
      <c r="A755" s="236"/>
      <c r="B755" s="236"/>
      <c r="C755" s="236"/>
      <c r="D755" s="236"/>
      <c r="E755" s="236"/>
      <c r="F755" s="236"/>
      <c r="G755" s="237"/>
      <c r="H755" s="236"/>
      <c r="I755" s="236"/>
      <c r="J755" s="236"/>
      <c r="K755" s="236"/>
      <c r="L755" s="236"/>
      <c r="M755" s="236"/>
      <c r="N755" s="236"/>
      <c r="O755" s="236"/>
      <c r="P755" s="236"/>
      <c r="Q755" s="236"/>
      <c r="R755" s="236"/>
      <c r="S755" s="236"/>
      <c r="T755" s="236"/>
      <c r="U755" s="236"/>
      <c r="V755" s="236"/>
      <c r="W755" s="236"/>
      <c r="X755" s="236"/>
      <c r="Y755" s="236"/>
      <c r="Z755" s="236"/>
      <c r="AA755" s="236"/>
      <c r="AB755" s="236"/>
      <c r="AC755" s="236"/>
      <c r="AD755" s="236"/>
    </row>
    <row r="756" spans="1:30" ht="15.75" customHeight="1" x14ac:dyDescent="0.25">
      <c r="A756" s="236"/>
      <c r="B756" s="236"/>
      <c r="C756" s="236"/>
      <c r="D756" s="236"/>
      <c r="E756" s="236"/>
      <c r="F756" s="236"/>
      <c r="G756" s="237"/>
      <c r="H756" s="236"/>
      <c r="I756" s="236"/>
      <c r="J756" s="236"/>
      <c r="K756" s="236"/>
      <c r="L756" s="236"/>
      <c r="M756" s="236"/>
      <c r="N756" s="236"/>
      <c r="O756" s="236"/>
      <c r="P756" s="236"/>
      <c r="Q756" s="236"/>
      <c r="R756" s="236"/>
      <c r="S756" s="236"/>
      <c r="T756" s="236"/>
      <c r="U756" s="236"/>
      <c r="V756" s="236"/>
      <c r="W756" s="236"/>
      <c r="X756" s="236"/>
      <c r="Y756" s="236"/>
      <c r="Z756" s="236"/>
      <c r="AA756" s="236"/>
      <c r="AB756" s="236"/>
      <c r="AC756" s="236"/>
      <c r="AD756" s="236"/>
    </row>
    <row r="757" spans="1:30" ht="15.75" customHeight="1" x14ac:dyDescent="0.25">
      <c r="A757" s="236"/>
      <c r="B757" s="236"/>
      <c r="C757" s="236"/>
      <c r="D757" s="236"/>
      <c r="E757" s="236"/>
      <c r="F757" s="236"/>
      <c r="G757" s="237"/>
      <c r="H757" s="236"/>
      <c r="I757" s="236"/>
      <c r="J757" s="236"/>
      <c r="K757" s="236"/>
      <c r="L757" s="236"/>
      <c r="M757" s="236"/>
      <c r="N757" s="236"/>
      <c r="O757" s="236"/>
      <c r="P757" s="236"/>
      <c r="Q757" s="236"/>
      <c r="R757" s="236"/>
      <c r="S757" s="236"/>
      <c r="T757" s="236"/>
      <c r="U757" s="236"/>
      <c r="V757" s="236"/>
      <c r="W757" s="236"/>
      <c r="X757" s="236"/>
      <c r="Y757" s="236"/>
      <c r="Z757" s="236"/>
      <c r="AA757" s="236"/>
      <c r="AB757" s="236"/>
      <c r="AC757" s="236"/>
      <c r="AD757" s="236"/>
    </row>
    <row r="758" spans="1:30" ht="15.75" customHeight="1" x14ac:dyDescent="0.25">
      <c r="A758" s="236"/>
      <c r="B758" s="236"/>
      <c r="C758" s="236"/>
      <c r="D758" s="236"/>
      <c r="E758" s="236"/>
      <c r="F758" s="236"/>
      <c r="G758" s="237"/>
      <c r="H758" s="236"/>
      <c r="I758" s="236"/>
      <c r="J758" s="236"/>
      <c r="K758" s="236"/>
      <c r="L758" s="236"/>
      <c r="M758" s="236"/>
      <c r="N758" s="236"/>
      <c r="O758" s="236"/>
      <c r="P758" s="236"/>
      <c r="Q758" s="236"/>
      <c r="R758" s="236"/>
      <c r="S758" s="236"/>
      <c r="T758" s="236"/>
      <c r="U758" s="236"/>
      <c r="V758" s="236"/>
      <c r="W758" s="236"/>
      <c r="X758" s="236"/>
      <c r="Y758" s="236"/>
      <c r="Z758" s="236"/>
      <c r="AA758" s="236"/>
      <c r="AB758" s="236"/>
      <c r="AC758" s="236"/>
      <c r="AD758" s="236"/>
    </row>
    <row r="759" spans="1:30" ht="15.75" customHeight="1" x14ac:dyDescent="0.25">
      <c r="A759" s="236"/>
      <c r="B759" s="236"/>
      <c r="C759" s="236"/>
      <c r="D759" s="236"/>
      <c r="E759" s="236"/>
      <c r="F759" s="236"/>
      <c r="G759" s="237"/>
      <c r="H759" s="236"/>
      <c r="I759" s="236"/>
      <c r="J759" s="236"/>
      <c r="K759" s="236"/>
      <c r="L759" s="236"/>
      <c r="M759" s="236"/>
      <c r="N759" s="236"/>
      <c r="O759" s="236"/>
      <c r="P759" s="236"/>
      <c r="Q759" s="236"/>
      <c r="R759" s="236"/>
      <c r="S759" s="236"/>
      <c r="T759" s="236"/>
      <c r="U759" s="236"/>
      <c r="V759" s="236"/>
      <c r="W759" s="236"/>
      <c r="X759" s="236"/>
      <c r="Y759" s="236"/>
      <c r="Z759" s="236"/>
      <c r="AA759" s="236"/>
      <c r="AB759" s="236"/>
      <c r="AC759" s="236"/>
      <c r="AD759" s="236"/>
    </row>
    <row r="760" spans="1:30" ht="15.75" customHeight="1" x14ac:dyDescent="0.25">
      <c r="A760" s="236"/>
      <c r="B760" s="236"/>
      <c r="C760" s="236"/>
      <c r="D760" s="236"/>
      <c r="E760" s="236"/>
      <c r="F760" s="236"/>
      <c r="G760" s="237"/>
      <c r="H760" s="236"/>
      <c r="I760" s="236"/>
      <c r="J760" s="236"/>
      <c r="K760" s="236"/>
      <c r="L760" s="236"/>
      <c r="M760" s="236"/>
      <c r="N760" s="236"/>
      <c r="O760" s="236"/>
      <c r="P760" s="236"/>
      <c r="Q760" s="236"/>
      <c r="R760" s="236"/>
      <c r="S760" s="236"/>
      <c r="T760" s="236"/>
      <c r="U760" s="236"/>
      <c r="V760" s="236"/>
      <c r="W760" s="236"/>
      <c r="X760" s="236"/>
      <c r="Y760" s="236"/>
      <c r="Z760" s="236"/>
      <c r="AA760" s="236"/>
      <c r="AB760" s="236"/>
      <c r="AC760" s="236"/>
      <c r="AD760" s="236"/>
    </row>
    <row r="761" spans="1:30" ht="15.75" customHeight="1" x14ac:dyDescent="0.25">
      <c r="A761" s="236"/>
      <c r="B761" s="236"/>
      <c r="C761" s="236"/>
      <c r="D761" s="236"/>
      <c r="E761" s="236"/>
      <c r="F761" s="236"/>
      <c r="G761" s="237"/>
      <c r="H761" s="236"/>
      <c r="I761" s="236"/>
      <c r="J761" s="236"/>
      <c r="K761" s="236"/>
      <c r="L761" s="236"/>
      <c r="M761" s="236"/>
      <c r="N761" s="236"/>
      <c r="O761" s="236"/>
      <c r="P761" s="236"/>
      <c r="Q761" s="236"/>
      <c r="R761" s="236"/>
      <c r="S761" s="236"/>
      <c r="T761" s="236"/>
      <c r="U761" s="236"/>
      <c r="V761" s="236"/>
      <c r="W761" s="236"/>
      <c r="X761" s="236"/>
      <c r="Y761" s="236"/>
      <c r="Z761" s="236"/>
      <c r="AA761" s="236"/>
      <c r="AB761" s="236"/>
      <c r="AC761" s="236"/>
      <c r="AD761" s="236"/>
    </row>
    <row r="762" spans="1:30" ht="15.75" customHeight="1" x14ac:dyDescent="0.25">
      <c r="A762" s="236"/>
      <c r="B762" s="236"/>
      <c r="C762" s="236"/>
      <c r="D762" s="236"/>
      <c r="E762" s="236"/>
      <c r="F762" s="236"/>
      <c r="G762" s="237"/>
      <c r="H762" s="236"/>
      <c r="I762" s="236"/>
      <c r="J762" s="236"/>
      <c r="K762" s="236"/>
      <c r="L762" s="236"/>
      <c r="M762" s="236"/>
      <c r="N762" s="236"/>
      <c r="O762" s="236"/>
      <c r="P762" s="236"/>
      <c r="Q762" s="236"/>
      <c r="R762" s="236"/>
      <c r="S762" s="236"/>
      <c r="T762" s="236"/>
      <c r="U762" s="236"/>
      <c r="V762" s="236"/>
      <c r="W762" s="236"/>
      <c r="X762" s="236"/>
      <c r="Y762" s="236"/>
      <c r="Z762" s="236"/>
      <c r="AA762" s="236"/>
      <c r="AB762" s="236"/>
      <c r="AC762" s="236"/>
      <c r="AD762" s="236"/>
    </row>
    <row r="763" spans="1:30" ht="15.75" customHeight="1" x14ac:dyDescent="0.25">
      <c r="A763" s="236"/>
      <c r="B763" s="236"/>
      <c r="C763" s="236"/>
      <c r="D763" s="236"/>
      <c r="E763" s="236"/>
      <c r="F763" s="236"/>
      <c r="G763" s="237"/>
      <c r="H763" s="236"/>
      <c r="I763" s="236"/>
      <c r="J763" s="236"/>
      <c r="K763" s="236"/>
      <c r="L763" s="236"/>
      <c r="M763" s="236"/>
      <c r="N763" s="236"/>
      <c r="O763" s="236"/>
      <c r="P763" s="236"/>
      <c r="Q763" s="236"/>
      <c r="R763" s="236"/>
      <c r="S763" s="236"/>
      <c r="T763" s="236"/>
      <c r="U763" s="236"/>
      <c r="V763" s="236"/>
      <c r="W763" s="236"/>
      <c r="X763" s="236"/>
      <c r="Y763" s="236"/>
      <c r="Z763" s="236"/>
      <c r="AA763" s="236"/>
      <c r="AB763" s="236"/>
      <c r="AC763" s="236"/>
      <c r="AD763" s="236"/>
    </row>
    <row r="764" spans="1:30" ht="15.75" customHeight="1" x14ac:dyDescent="0.25">
      <c r="A764" s="236"/>
      <c r="B764" s="236"/>
      <c r="C764" s="236"/>
      <c r="D764" s="236"/>
      <c r="E764" s="236"/>
      <c r="F764" s="236"/>
      <c r="G764" s="237"/>
      <c r="H764" s="236"/>
      <c r="I764" s="236"/>
      <c r="J764" s="236"/>
      <c r="K764" s="236"/>
      <c r="L764" s="236"/>
      <c r="M764" s="236"/>
      <c r="N764" s="236"/>
      <c r="O764" s="236"/>
      <c r="P764" s="236"/>
      <c r="Q764" s="236"/>
      <c r="R764" s="236"/>
      <c r="S764" s="236"/>
      <c r="T764" s="236"/>
      <c r="U764" s="236"/>
      <c r="V764" s="236"/>
      <c r="W764" s="236"/>
      <c r="X764" s="236"/>
      <c r="Y764" s="236"/>
      <c r="Z764" s="236"/>
      <c r="AA764" s="236"/>
      <c r="AB764" s="236"/>
      <c r="AC764" s="236"/>
      <c r="AD764" s="236"/>
    </row>
    <row r="765" spans="1:30" ht="15.75" customHeight="1" x14ac:dyDescent="0.25">
      <c r="A765" s="236"/>
      <c r="B765" s="236"/>
      <c r="C765" s="236"/>
      <c r="D765" s="236"/>
      <c r="E765" s="236"/>
      <c r="F765" s="236"/>
      <c r="G765" s="237"/>
      <c r="H765" s="236"/>
      <c r="I765" s="236"/>
      <c r="J765" s="236"/>
      <c r="K765" s="236"/>
      <c r="L765" s="236"/>
      <c r="M765" s="236"/>
      <c r="N765" s="236"/>
      <c r="O765" s="236"/>
      <c r="P765" s="236"/>
      <c r="Q765" s="236"/>
      <c r="R765" s="236"/>
      <c r="S765" s="236"/>
      <c r="T765" s="236"/>
      <c r="U765" s="236"/>
      <c r="V765" s="236"/>
      <c r="W765" s="236"/>
      <c r="X765" s="236"/>
      <c r="Y765" s="236"/>
      <c r="Z765" s="236"/>
      <c r="AA765" s="236"/>
      <c r="AB765" s="236"/>
      <c r="AC765" s="236"/>
      <c r="AD765" s="236"/>
    </row>
    <row r="766" spans="1:30" ht="15.75" customHeight="1" x14ac:dyDescent="0.25">
      <c r="A766" s="236"/>
      <c r="B766" s="236"/>
      <c r="C766" s="236"/>
      <c r="D766" s="236"/>
      <c r="E766" s="236"/>
      <c r="F766" s="236"/>
      <c r="G766" s="237"/>
      <c r="H766" s="236"/>
      <c r="I766" s="236"/>
      <c r="J766" s="236"/>
      <c r="K766" s="236"/>
      <c r="L766" s="236"/>
      <c r="M766" s="236"/>
      <c r="N766" s="236"/>
      <c r="O766" s="236"/>
      <c r="P766" s="236"/>
      <c r="Q766" s="236"/>
      <c r="R766" s="236"/>
      <c r="S766" s="236"/>
      <c r="T766" s="236"/>
      <c r="U766" s="236"/>
      <c r="V766" s="236"/>
      <c r="W766" s="236"/>
      <c r="X766" s="236"/>
      <c r="Y766" s="236"/>
      <c r="Z766" s="236"/>
      <c r="AA766" s="236"/>
      <c r="AB766" s="236"/>
      <c r="AC766" s="236"/>
      <c r="AD766" s="236"/>
    </row>
    <row r="767" spans="1:30" ht="15.75" customHeight="1" x14ac:dyDescent="0.25">
      <c r="A767" s="236"/>
      <c r="B767" s="236"/>
      <c r="C767" s="236"/>
      <c r="D767" s="236"/>
      <c r="E767" s="236"/>
      <c r="F767" s="236"/>
      <c r="G767" s="237"/>
      <c r="H767" s="236"/>
      <c r="I767" s="236"/>
      <c r="J767" s="236"/>
      <c r="K767" s="236"/>
      <c r="L767" s="236"/>
      <c r="M767" s="236"/>
      <c r="N767" s="236"/>
      <c r="O767" s="236"/>
      <c r="P767" s="236"/>
      <c r="Q767" s="236"/>
      <c r="R767" s="236"/>
      <c r="S767" s="236"/>
      <c r="T767" s="236"/>
      <c r="U767" s="236"/>
      <c r="V767" s="236"/>
      <c r="W767" s="236"/>
      <c r="X767" s="236"/>
      <c r="Y767" s="236"/>
      <c r="Z767" s="236"/>
      <c r="AA767" s="236"/>
      <c r="AB767" s="236"/>
      <c r="AC767" s="236"/>
      <c r="AD767" s="236"/>
    </row>
    <row r="768" spans="1:30" ht="15.75" customHeight="1" x14ac:dyDescent="0.25">
      <c r="A768" s="236"/>
      <c r="B768" s="236"/>
      <c r="C768" s="236"/>
      <c r="D768" s="236"/>
      <c r="E768" s="236"/>
      <c r="F768" s="236"/>
      <c r="G768" s="237"/>
      <c r="H768" s="236"/>
      <c r="I768" s="236"/>
      <c r="J768" s="236"/>
      <c r="K768" s="236"/>
      <c r="L768" s="236"/>
      <c r="M768" s="236"/>
      <c r="N768" s="236"/>
      <c r="O768" s="236"/>
      <c r="P768" s="236"/>
      <c r="Q768" s="236"/>
      <c r="R768" s="236"/>
      <c r="S768" s="236"/>
      <c r="T768" s="236"/>
      <c r="U768" s="236"/>
      <c r="V768" s="236"/>
      <c r="W768" s="236"/>
      <c r="X768" s="236"/>
      <c r="Y768" s="236"/>
      <c r="Z768" s="236"/>
      <c r="AA768" s="236"/>
      <c r="AB768" s="236"/>
      <c r="AC768" s="236"/>
      <c r="AD768" s="236"/>
    </row>
    <row r="769" spans="1:30" ht="15.75" customHeight="1" x14ac:dyDescent="0.25">
      <c r="A769" s="236"/>
      <c r="B769" s="236"/>
      <c r="C769" s="236"/>
      <c r="D769" s="236"/>
      <c r="E769" s="236"/>
      <c r="F769" s="236"/>
      <c r="G769" s="237"/>
      <c r="H769" s="236"/>
      <c r="I769" s="236"/>
      <c r="J769" s="236"/>
      <c r="K769" s="236"/>
      <c r="L769" s="236"/>
      <c r="M769" s="236"/>
      <c r="N769" s="236"/>
      <c r="O769" s="236"/>
      <c r="P769" s="236"/>
      <c r="Q769" s="236"/>
      <c r="R769" s="236"/>
      <c r="S769" s="236"/>
      <c r="T769" s="236"/>
      <c r="U769" s="236"/>
      <c r="V769" s="236"/>
      <c r="W769" s="236"/>
      <c r="X769" s="236"/>
      <c r="Y769" s="236"/>
      <c r="Z769" s="236"/>
      <c r="AA769" s="236"/>
      <c r="AB769" s="236"/>
      <c r="AC769" s="236"/>
      <c r="AD769" s="236"/>
    </row>
    <row r="770" spans="1:30" ht="15.75" customHeight="1" x14ac:dyDescent="0.25">
      <c r="A770" s="236"/>
      <c r="B770" s="236"/>
      <c r="C770" s="236"/>
      <c r="D770" s="236"/>
      <c r="E770" s="236"/>
      <c r="F770" s="236"/>
      <c r="G770" s="237"/>
      <c r="H770" s="236"/>
      <c r="I770" s="236"/>
      <c r="J770" s="236"/>
      <c r="K770" s="236"/>
      <c r="L770" s="236"/>
      <c r="M770" s="236"/>
      <c r="N770" s="236"/>
      <c r="O770" s="236"/>
      <c r="P770" s="236"/>
      <c r="Q770" s="236"/>
      <c r="R770" s="236"/>
      <c r="S770" s="236"/>
      <c r="T770" s="236"/>
      <c r="U770" s="236"/>
      <c r="V770" s="236"/>
      <c r="W770" s="236"/>
      <c r="X770" s="236"/>
      <c r="Y770" s="236"/>
      <c r="Z770" s="236"/>
      <c r="AA770" s="236"/>
      <c r="AB770" s="236"/>
      <c r="AC770" s="236"/>
      <c r="AD770" s="236"/>
    </row>
    <row r="771" spans="1:30" ht="15.75" customHeight="1" x14ac:dyDescent="0.25">
      <c r="A771" s="236"/>
      <c r="B771" s="236"/>
      <c r="C771" s="236"/>
      <c r="D771" s="236"/>
      <c r="E771" s="236"/>
      <c r="F771" s="236"/>
      <c r="G771" s="237"/>
      <c r="H771" s="236"/>
      <c r="I771" s="236"/>
      <c r="J771" s="236"/>
      <c r="K771" s="236"/>
      <c r="L771" s="236"/>
      <c r="M771" s="236"/>
      <c r="N771" s="236"/>
      <c r="O771" s="236"/>
      <c r="P771" s="236"/>
      <c r="Q771" s="236"/>
      <c r="R771" s="236"/>
      <c r="S771" s="236"/>
      <c r="T771" s="236"/>
      <c r="U771" s="236"/>
      <c r="V771" s="236"/>
      <c r="W771" s="236"/>
      <c r="X771" s="236"/>
      <c r="Y771" s="236"/>
      <c r="Z771" s="236"/>
      <c r="AA771" s="236"/>
      <c r="AB771" s="236"/>
      <c r="AC771" s="236"/>
      <c r="AD771" s="236"/>
    </row>
    <row r="772" spans="1:30" ht="15.75" customHeight="1" x14ac:dyDescent="0.25">
      <c r="A772" s="236"/>
      <c r="B772" s="236"/>
      <c r="C772" s="236"/>
      <c r="D772" s="236"/>
      <c r="E772" s="236"/>
      <c r="F772" s="236"/>
      <c r="G772" s="237"/>
      <c r="H772" s="236"/>
      <c r="I772" s="236"/>
      <c r="J772" s="236"/>
      <c r="K772" s="236"/>
      <c r="L772" s="236"/>
      <c r="M772" s="236"/>
      <c r="N772" s="236"/>
      <c r="O772" s="236"/>
      <c r="P772" s="236"/>
      <c r="Q772" s="236"/>
      <c r="R772" s="236"/>
      <c r="S772" s="236"/>
      <c r="T772" s="236"/>
      <c r="U772" s="236"/>
      <c r="V772" s="236"/>
      <c r="W772" s="236"/>
      <c r="X772" s="236"/>
      <c r="Y772" s="236"/>
      <c r="Z772" s="236"/>
      <c r="AA772" s="236"/>
      <c r="AB772" s="236"/>
      <c r="AC772" s="236"/>
      <c r="AD772" s="236"/>
    </row>
    <row r="773" spans="1:30" ht="15.75" customHeight="1" x14ac:dyDescent="0.25">
      <c r="A773" s="236"/>
      <c r="B773" s="236"/>
      <c r="C773" s="236"/>
      <c r="D773" s="236"/>
      <c r="E773" s="236"/>
      <c r="F773" s="236"/>
      <c r="G773" s="237"/>
      <c r="H773" s="236"/>
      <c r="I773" s="236"/>
      <c r="J773" s="236"/>
      <c r="K773" s="236"/>
      <c r="L773" s="236"/>
      <c r="M773" s="236"/>
      <c r="N773" s="236"/>
      <c r="O773" s="236"/>
      <c r="P773" s="236"/>
      <c r="Q773" s="236"/>
      <c r="R773" s="236"/>
      <c r="S773" s="236"/>
      <c r="T773" s="236"/>
      <c r="U773" s="236"/>
      <c r="V773" s="236"/>
      <c r="W773" s="236"/>
      <c r="X773" s="236"/>
      <c r="Y773" s="236"/>
      <c r="Z773" s="236"/>
      <c r="AA773" s="236"/>
      <c r="AB773" s="236"/>
      <c r="AC773" s="236"/>
      <c r="AD773" s="236"/>
    </row>
    <row r="774" spans="1:30" ht="15.75" customHeight="1" x14ac:dyDescent="0.25">
      <c r="A774" s="236"/>
      <c r="B774" s="236"/>
      <c r="C774" s="236"/>
      <c r="D774" s="236"/>
      <c r="E774" s="236"/>
      <c r="F774" s="236"/>
      <c r="G774" s="237"/>
      <c r="H774" s="236"/>
      <c r="I774" s="236"/>
      <c r="J774" s="236"/>
      <c r="K774" s="236"/>
      <c r="L774" s="236"/>
      <c r="M774" s="236"/>
      <c r="N774" s="236"/>
      <c r="O774" s="236"/>
      <c r="P774" s="236"/>
      <c r="Q774" s="236"/>
      <c r="R774" s="236"/>
      <c r="S774" s="236"/>
      <c r="T774" s="236"/>
      <c r="U774" s="236"/>
      <c r="V774" s="236"/>
      <c r="W774" s="236"/>
      <c r="X774" s="236"/>
      <c r="Y774" s="236"/>
      <c r="Z774" s="236"/>
      <c r="AA774" s="236"/>
      <c r="AB774" s="236"/>
      <c r="AC774" s="236"/>
      <c r="AD774" s="236"/>
    </row>
    <row r="775" spans="1:30" ht="15.75" customHeight="1" x14ac:dyDescent="0.25">
      <c r="A775" s="236"/>
      <c r="B775" s="236"/>
      <c r="C775" s="236"/>
      <c r="D775" s="236"/>
      <c r="E775" s="236"/>
      <c r="F775" s="236"/>
      <c r="G775" s="237"/>
      <c r="H775" s="236"/>
      <c r="I775" s="236"/>
      <c r="J775" s="236"/>
      <c r="K775" s="236"/>
      <c r="L775" s="236"/>
      <c r="M775" s="236"/>
      <c r="N775" s="236"/>
      <c r="O775" s="236"/>
      <c r="P775" s="236"/>
      <c r="Q775" s="236"/>
      <c r="R775" s="236"/>
      <c r="S775" s="236"/>
      <c r="T775" s="236"/>
      <c r="U775" s="236"/>
      <c r="V775" s="236"/>
      <c r="W775" s="236"/>
      <c r="X775" s="236"/>
      <c r="Y775" s="236"/>
      <c r="Z775" s="236"/>
      <c r="AA775" s="236"/>
      <c r="AB775" s="236"/>
      <c r="AC775" s="236"/>
      <c r="AD775" s="236"/>
    </row>
    <row r="776" spans="1:30" ht="15.75" customHeight="1" x14ac:dyDescent="0.25">
      <c r="A776" s="236"/>
      <c r="B776" s="236"/>
      <c r="C776" s="236"/>
      <c r="D776" s="236"/>
      <c r="E776" s="236"/>
      <c r="F776" s="236"/>
      <c r="G776" s="237"/>
      <c r="H776" s="236"/>
      <c r="I776" s="236"/>
      <c r="J776" s="236"/>
      <c r="K776" s="236"/>
      <c r="L776" s="236"/>
      <c r="M776" s="236"/>
      <c r="N776" s="236"/>
      <c r="O776" s="236"/>
      <c r="P776" s="236"/>
      <c r="Q776" s="236"/>
      <c r="R776" s="236"/>
      <c r="S776" s="236"/>
      <c r="T776" s="236"/>
      <c r="U776" s="236"/>
      <c r="V776" s="236"/>
      <c r="W776" s="236"/>
      <c r="X776" s="236"/>
      <c r="Y776" s="236"/>
      <c r="Z776" s="236"/>
      <c r="AA776" s="236"/>
      <c r="AB776" s="236"/>
      <c r="AC776" s="236"/>
      <c r="AD776" s="236"/>
    </row>
    <row r="777" spans="1:30" ht="15.75" customHeight="1" x14ac:dyDescent="0.25">
      <c r="A777" s="236"/>
      <c r="B777" s="236"/>
      <c r="C777" s="236"/>
      <c r="D777" s="236"/>
      <c r="E777" s="236"/>
      <c r="F777" s="236"/>
      <c r="G777" s="237"/>
      <c r="H777" s="236"/>
      <c r="I777" s="236"/>
      <c r="J777" s="236"/>
      <c r="K777" s="236"/>
      <c r="L777" s="236"/>
      <c r="M777" s="236"/>
      <c r="N777" s="236"/>
      <c r="O777" s="236"/>
      <c r="P777" s="236"/>
      <c r="Q777" s="236"/>
      <c r="R777" s="236"/>
      <c r="S777" s="236"/>
      <c r="T777" s="236"/>
      <c r="U777" s="236"/>
      <c r="V777" s="236"/>
      <c r="W777" s="236"/>
      <c r="X777" s="236"/>
      <c r="Y777" s="236"/>
      <c r="Z777" s="236"/>
      <c r="AA777" s="236"/>
      <c r="AB777" s="236"/>
      <c r="AC777" s="236"/>
      <c r="AD777" s="236"/>
    </row>
    <row r="778" spans="1:30" ht="15.75" customHeight="1" x14ac:dyDescent="0.25">
      <c r="A778" s="236"/>
      <c r="B778" s="236"/>
      <c r="C778" s="236"/>
      <c r="D778" s="236"/>
      <c r="E778" s="236"/>
      <c r="F778" s="236"/>
      <c r="G778" s="237"/>
      <c r="H778" s="236"/>
      <c r="I778" s="236"/>
      <c r="J778" s="236"/>
      <c r="K778" s="236"/>
      <c r="L778" s="236"/>
      <c r="M778" s="236"/>
      <c r="N778" s="236"/>
      <c r="O778" s="236"/>
      <c r="P778" s="236"/>
      <c r="Q778" s="236"/>
      <c r="R778" s="236"/>
      <c r="S778" s="236"/>
      <c r="T778" s="236"/>
      <c r="U778" s="236"/>
      <c r="V778" s="236"/>
      <c r="W778" s="236"/>
      <c r="X778" s="236"/>
      <c r="Y778" s="236"/>
      <c r="Z778" s="236"/>
      <c r="AA778" s="236"/>
      <c r="AB778" s="236"/>
      <c r="AC778" s="236"/>
      <c r="AD778" s="236"/>
    </row>
    <row r="779" spans="1:30" ht="15.75" customHeight="1" x14ac:dyDescent="0.25">
      <c r="A779" s="236"/>
      <c r="B779" s="236"/>
      <c r="C779" s="236"/>
      <c r="D779" s="236"/>
      <c r="E779" s="236"/>
      <c r="F779" s="236"/>
      <c r="G779" s="237"/>
      <c r="H779" s="236"/>
      <c r="I779" s="236"/>
      <c r="J779" s="236"/>
      <c r="K779" s="236"/>
      <c r="L779" s="236"/>
      <c r="M779" s="236"/>
      <c r="N779" s="236"/>
      <c r="O779" s="236"/>
      <c r="P779" s="236"/>
      <c r="Q779" s="236"/>
      <c r="R779" s="236"/>
      <c r="S779" s="236"/>
      <c r="T779" s="236"/>
      <c r="U779" s="236"/>
      <c r="V779" s="236"/>
      <c r="W779" s="236"/>
      <c r="X779" s="236"/>
      <c r="Y779" s="236"/>
      <c r="Z779" s="236"/>
      <c r="AA779" s="236"/>
      <c r="AB779" s="236"/>
      <c r="AC779" s="236"/>
      <c r="AD779" s="236"/>
    </row>
    <row r="780" spans="1:30" ht="15.75" customHeight="1" x14ac:dyDescent="0.25">
      <c r="A780" s="236"/>
      <c r="B780" s="236"/>
      <c r="C780" s="236"/>
      <c r="D780" s="236"/>
      <c r="E780" s="236"/>
      <c r="F780" s="236"/>
      <c r="G780" s="237"/>
      <c r="H780" s="236"/>
      <c r="I780" s="236"/>
      <c r="J780" s="236"/>
      <c r="K780" s="236"/>
      <c r="L780" s="236"/>
      <c r="M780" s="236"/>
      <c r="N780" s="236"/>
      <c r="O780" s="236"/>
      <c r="P780" s="236"/>
      <c r="Q780" s="236"/>
      <c r="R780" s="236"/>
      <c r="S780" s="236"/>
      <c r="T780" s="236"/>
      <c r="U780" s="236"/>
      <c r="V780" s="236"/>
      <c r="W780" s="236"/>
      <c r="X780" s="236"/>
      <c r="Y780" s="236"/>
      <c r="Z780" s="236"/>
      <c r="AA780" s="236"/>
      <c r="AB780" s="236"/>
      <c r="AC780" s="236"/>
      <c r="AD780" s="236"/>
    </row>
    <row r="781" spans="1:30" ht="15.75" customHeight="1" x14ac:dyDescent="0.25">
      <c r="A781" s="236"/>
      <c r="B781" s="236"/>
      <c r="C781" s="236"/>
      <c r="D781" s="236"/>
      <c r="E781" s="236"/>
      <c r="F781" s="236"/>
      <c r="G781" s="237"/>
      <c r="H781" s="236"/>
      <c r="I781" s="236"/>
      <c r="J781" s="236"/>
      <c r="K781" s="236"/>
      <c r="L781" s="236"/>
      <c r="M781" s="236"/>
      <c r="N781" s="236"/>
      <c r="O781" s="236"/>
      <c r="P781" s="236"/>
      <c r="Q781" s="236"/>
      <c r="R781" s="236"/>
      <c r="S781" s="236"/>
      <c r="T781" s="236"/>
      <c r="U781" s="236"/>
      <c r="V781" s="236"/>
      <c r="W781" s="236"/>
      <c r="X781" s="236"/>
      <c r="Y781" s="236"/>
      <c r="Z781" s="236"/>
      <c r="AA781" s="236"/>
      <c r="AB781" s="236"/>
      <c r="AC781" s="236"/>
      <c r="AD781" s="236"/>
    </row>
    <row r="782" spans="1:30" ht="15.75" customHeight="1" x14ac:dyDescent="0.25">
      <c r="A782" s="236"/>
      <c r="B782" s="236"/>
      <c r="C782" s="236"/>
      <c r="D782" s="236"/>
      <c r="E782" s="236"/>
      <c r="F782" s="236"/>
      <c r="G782" s="237"/>
      <c r="H782" s="236"/>
      <c r="I782" s="236"/>
      <c r="J782" s="236"/>
      <c r="K782" s="236"/>
      <c r="L782" s="236"/>
      <c r="M782" s="236"/>
      <c r="N782" s="236"/>
      <c r="O782" s="236"/>
      <c r="P782" s="236"/>
      <c r="Q782" s="236"/>
      <c r="R782" s="236"/>
      <c r="S782" s="236"/>
      <c r="T782" s="236"/>
      <c r="U782" s="236"/>
      <c r="V782" s="236"/>
      <c r="W782" s="236"/>
      <c r="X782" s="236"/>
      <c r="Y782" s="236"/>
      <c r="Z782" s="236"/>
      <c r="AA782" s="236"/>
      <c r="AB782" s="236"/>
      <c r="AC782" s="236"/>
      <c r="AD782" s="236"/>
    </row>
    <row r="783" spans="1:30" ht="15.75" customHeight="1" x14ac:dyDescent="0.25">
      <c r="A783" s="236"/>
      <c r="B783" s="236"/>
      <c r="C783" s="236"/>
      <c r="D783" s="236"/>
      <c r="E783" s="236"/>
      <c r="F783" s="236"/>
      <c r="G783" s="237"/>
      <c r="H783" s="236"/>
      <c r="I783" s="236"/>
      <c r="J783" s="236"/>
      <c r="K783" s="236"/>
      <c r="L783" s="236"/>
      <c r="M783" s="236"/>
      <c r="N783" s="236"/>
      <c r="O783" s="236"/>
      <c r="P783" s="236"/>
      <c r="Q783" s="236"/>
      <c r="R783" s="236"/>
      <c r="S783" s="236"/>
      <c r="T783" s="236"/>
      <c r="U783" s="236"/>
      <c r="V783" s="236"/>
      <c r="W783" s="236"/>
      <c r="X783" s="236"/>
      <c r="Y783" s="236"/>
      <c r="Z783" s="236"/>
      <c r="AA783" s="236"/>
      <c r="AB783" s="236"/>
      <c r="AC783" s="236"/>
      <c r="AD783" s="236"/>
    </row>
    <row r="784" spans="1:30" ht="15.75" customHeight="1" x14ac:dyDescent="0.25">
      <c r="A784" s="236"/>
      <c r="B784" s="236"/>
      <c r="C784" s="236"/>
      <c r="D784" s="236"/>
      <c r="E784" s="236"/>
      <c r="F784" s="236"/>
      <c r="G784" s="237"/>
      <c r="H784" s="236"/>
      <c r="I784" s="236"/>
      <c r="J784" s="236"/>
      <c r="K784" s="236"/>
      <c r="L784" s="236"/>
      <c r="M784" s="236"/>
      <c r="N784" s="236"/>
      <c r="O784" s="236"/>
      <c r="P784" s="236"/>
      <c r="Q784" s="236"/>
      <c r="R784" s="236"/>
      <c r="S784" s="236"/>
      <c r="T784" s="236"/>
      <c r="U784" s="236"/>
      <c r="V784" s="236"/>
      <c r="W784" s="236"/>
      <c r="X784" s="236"/>
      <c r="Y784" s="236"/>
      <c r="Z784" s="236"/>
      <c r="AA784" s="236"/>
      <c r="AB784" s="236"/>
      <c r="AC784" s="236"/>
      <c r="AD784" s="236"/>
    </row>
    <row r="785" spans="1:30" ht="15.75" customHeight="1" x14ac:dyDescent="0.25">
      <c r="A785" s="236"/>
      <c r="B785" s="236"/>
      <c r="C785" s="236"/>
      <c r="D785" s="236"/>
      <c r="E785" s="236"/>
      <c r="F785" s="236"/>
      <c r="G785" s="237"/>
      <c r="H785" s="236"/>
      <c r="I785" s="236"/>
      <c r="J785" s="236"/>
      <c r="K785" s="236"/>
      <c r="L785" s="236"/>
      <c r="M785" s="236"/>
      <c r="N785" s="236"/>
      <c r="O785" s="236"/>
      <c r="P785" s="236"/>
      <c r="Q785" s="236"/>
      <c r="R785" s="236"/>
      <c r="S785" s="236"/>
      <c r="T785" s="236"/>
      <c r="U785" s="236"/>
      <c r="V785" s="236"/>
      <c r="W785" s="236"/>
      <c r="X785" s="236"/>
      <c r="Y785" s="236"/>
      <c r="Z785" s="236"/>
      <c r="AA785" s="236"/>
      <c r="AB785" s="236"/>
      <c r="AC785" s="236"/>
      <c r="AD785" s="236"/>
    </row>
    <row r="786" spans="1:30" ht="15.75" customHeight="1" x14ac:dyDescent="0.25">
      <c r="A786" s="236"/>
      <c r="B786" s="236"/>
      <c r="C786" s="236"/>
      <c r="D786" s="236"/>
      <c r="E786" s="236"/>
      <c r="F786" s="236"/>
      <c r="G786" s="237"/>
      <c r="H786" s="236"/>
      <c r="I786" s="236"/>
      <c r="J786" s="236"/>
      <c r="K786" s="236"/>
      <c r="L786" s="236"/>
      <c r="M786" s="236"/>
      <c r="N786" s="236"/>
      <c r="O786" s="236"/>
      <c r="P786" s="236"/>
      <c r="Q786" s="236"/>
      <c r="R786" s="236"/>
      <c r="S786" s="236"/>
      <c r="T786" s="236"/>
      <c r="U786" s="236"/>
      <c r="V786" s="236"/>
      <c r="W786" s="236"/>
      <c r="X786" s="236"/>
      <c r="Y786" s="236"/>
      <c r="Z786" s="236"/>
      <c r="AA786" s="236"/>
      <c r="AB786" s="236"/>
      <c r="AC786" s="236"/>
      <c r="AD786" s="236"/>
    </row>
    <row r="787" spans="1:30" ht="15.75" customHeight="1" x14ac:dyDescent="0.25">
      <c r="A787" s="236"/>
      <c r="B787" s="236"/>
      <c r="C787" s="236"/>
      <c r="D787" s="236"/>
      <c r="E787" s="236"/>
      <c r="F787" s="236"/>
      <c r="G787" s="237"/>
      <c r="H787" s="236"/>
      <c r="I787" s="236"/>
      <c r="J787" s="236"/>
      <c r="K787" s="236"/>
      <c r="L787" s="236"/>
      <c r="M787" s="236"/>
      <c r="N787" s="236"/>
      <c r="O787" s="236"/>
      <c r="P787" s="236"/>
      <c r="Q787" s="236"/>
      <c r="R787" s="236"/>
      <c r="S787" s="236"/>
      <c r="T787" s="236"/>
      <c r="U787" s="236"/>
      <c r="V787" s="236"/>
      <c r="W787" s="236"/>
      <c r="X787" s="236"/>
      <c r="Y787" s="236"/>
      <c r="Z787" s="236"/>
      <c r="AA787" s="236"/>
      <c r="AB787" s="236"/>
      <c r="AC787" s="236"/>
      <c r="AD787" s="236"/>
    </row>
    <row r="788" spans="1:30" ht="15.75" customHeight="1" x14ac:dyDescent="0.25">
      <c r="A788" s="236"/>
      <c r="B788" s="236"/>
      <c r="C788" s="236"/>
      <c r="D788" s="236"/>
      <c r="E788" s="236"/>
      <c r="F788" s="236"/>
      <c r="G788" s="237"/>
      <c r="H788" s="236"/>
      <c r="I788" s="236"/>
      <c r="J788" s="236"/>
      <c r="K788" s="236"/>
      <c r="L788" s="236"/>
      <c r="M788" s="236"/>
      <c r="N788" s="236"/>
      <c r="O788" s="236"/>
      <c r="P788" s="236"/>
      <c r="Q788" s="236"/>
      <c r="R788" s="236"/>
      <c r="S788" s="236"/>
      <c r="T788" s="236"/>
      <c r="U788" s="236"/>
      <c r="V788" s="236"/>
      <c r="W788" s="236"/>
      <c r="X788" s="236"/>
      <c r="Y788" s="236"/>
      <c r="Z788" s="236"/>
      <c r="AA788" s="236"/>
      <c r="AB788" s="236"/>
      <c r="AC788" s="236"/>
      <c r="AD788" s="236"/>
    </row>
    <row r="789" spans="1:30" ht="15.75" customHeight="1" x14ac:dyDescent="0.25">
      <c r="A789" s="236"/>
      <c r="B789" s="236"/>
      <c r="C789" s="236"/>
      <c r="D789" s="236"/>
      <c r="E789" s="236"/>
      <c r="F789" s="236"/>
      <c r="G789" s="237"/>
      <c r="H789" s="236"/>
      <c r="I789" s="236"/>
      <c r="J789" s="236"/>
      <c r="K789" s="236"/>
      <c r="L789" s="236"/>
      <c r="M789" s="236"/>
      <c r="N789" s="236"/>
      <c r="O789" s="236"/>
      <c r="P789" s="236"/>
      <c r="Q789" s="236"/>
      <c r="R789" s="236"/>
      <c r="S789" s="236"/>
      <c r="T789" s="236"/>
      <c r="U789" s="236"/>
      <c r="V789" s="236"/>
      <c r="W789" s="236"/>
      <c r="X789" s="236"/>
      <c r="Y789" s="236"/>
      <c r="Z789" s="236"/>
      <c r="AA789" s="236"/>
      <c r="AB789" s="236"/>
      <c r="AC789" s="236"/>
      <c r="AD789" s="236"/>
    </row>
    <row r="790" spans="1:30" ht="15.75" customHeight="1" x14ac:dyDescent="0.25">
      <c r="A790" s="236"/>
      <c r="B790" s="236"/>
      <c r="C790" s="236"/>
      <c r="D790" s="236"/>
      <c r="E790" s="236"/>
      <c r="F790" s="236"/>
      <c r="G790" s="237"/>
      <c r="H790" s="236"/>
      <c r="I790" s="236"/>
      <c r="J790" s="236"/>
      <c r="K790" s="236"/>
      <c r="L790" s="236"/>
      <c r="M790" s="236"/>
      <c r="N790" s="236"/>
      <c r="O790" s="236"/>
      <c r="P790" s="236"/>
      <c r="Q790" s="236"/>
      <c r="R790" s="236"/>
      <c r="S790" s="236"/>
      <c r="T790" s="236"/>
      <c r="U790" s="236"/>
      <c r="V790" s="236"/>
      <c r="W790" s="236"/>
      <c r="X790" s="236"/>
      <c r="Y790" s="236"/>
      <c r="Z790" s="236"/>
      <c r="AA790" s="236"/>
      <c r="AB790" s="236"/>
      <c r="AC790" s="236"/>
      <c r="AD790" s="236"/>
    </row>
    <row r="791" spans="1:30" ht="15.75" customHeight="1" x14ac:dyDescent="0.25">
      <c r="A791" s="236"/>
      <c r="B791" s="236"/>
      <c r="C791" s="236"/>
      <c r="D791" s="236"/>
      <c r="E791" s="236"/>
      <c r="F791" s="236"/>
      <c r="G791" s="237"/>
      <c r="H791" s="236"/>
      <c r="I791" s="236"/>
      <c r="J791" s="236"/>
      <c r="K791" s="236"/>
      <c r="L791" s="236"/>
      <c r="M791" s="236"/>
      <c r="N791" s="236"/>
      <c r="O791" s="236"/>
      <c r="P791" s="236"/>
      <c r="Q791" s="236"/>
      <c r="R791" s="236"/>
      <c r="S791" s="236"/>
      <c r="T791" s="236"/>
      <c r="U791" s="236"/>
      <c r="V791" s="236"/>
      <c r="W791" s="236"/>
      <c r="X791" s="236"/>
      <c r="Y791" s="236"/>
      <c r="Z791" s="236"/>
      <c r="AA791" s="236"/>
      <c r="AB791" s="236"/>
      <c r="AC791" s="236"/>
      <c r="AD791" s="236"/>
    </row>
    <row r="792" spans="1:30" ht="15.75" customHeight="1" x14ac:dyDescent="0.25">
      <c r="A792" s="236"/>
      <c r="B792" s="236"/>
      <c r="C792" s="236"/>
      <c r="D792" s="236"/>
      <c r="E792" s="236"/>
      <c r="F792" s="236"/>
      <c r="G792" s="237"/>
      <c r="H792" s="236"/>
      <c r="I792" s="236"/>
      <c r="J792" s="236"/>
      <c r="K792" s="236"/>
      <c r="L792" s="236"/>
      <c r="M792" s="236"/>
      <c r="N792" s="236"/>
      <c r="O792" s="236"/>
      <c r="P792" s="236"/>
      <c r="Q792" s="236"/>
      <c r="R792" s="236"/>
      <c r="S792" s="236"/>
      <c r="T792" s="236"/>
      <c r="U792" s="236"/>
      <c r="V792" s="236"/>
      <c r="W792" s="236"/>
      <c r="X792" s="236"/>
      <c r="Y792" s="236"/>
      <c r="Z792" s="236"/>
      <c r="AA792" s="236"/>
      <c r="AB792" s="236"/>
      <c r="AC792" s="236"/>
      <c r="AD792" s="236"/>
    </row>
    <row r="793" spans="1:30" ht="15.75" customHeight="1" x14ac:dyDescent="0.25">
      <c r="A793" s="236"/>
      <c r="B793" s="236"/>
      <c r="C793" s="236"/>
      <c r="D793" s="236"/>
      <c r="E793" s="236"/>
      <c r="F793" s="236"/>
      <c r="G793" s="237"/>
      <c r="H793" s="236"/>
      <c r="I793" s="236"/>
      <c r="J793" s="236"/>
      <c r="K793" s="236"/>
      <c r="L793" s="236"/>
      <c r="M793" s="236"/>
      <c r="N793" s="236"/>
      <c r="O793" s="236"/>
      <c r="P793" s="236"/>
      <c r="Q793" s="236"/>
      <c r="R793" s="236"/>
      <c r="S793" s="236"/>
      <c r="T793" s="236"/>
      <c r="U793" s="236"/>
      <c r="V793" s="236"/>
      <c r="W793" s="236"/>
      <c r="X793" s="236"/>
      <c r="Y793" s="236"/>
      <c r="Z793" s="236"/>
      <c r="AA793" s="236"/>
      <c r="AB793" s="236"/>
      <c r="AC793" s="236"/>
      <c r="AD793" s="236"/>
    </row>
    <row r="794" spans="1:30" ht="15.75" customHeight="1" x14ac:dyDescent="0.25">
      <c r="A794" s="236"/>
      <c r="B794" s="236"/>
      <c r="C794" s="236"/>
      <c r="D794" s="236"/>
      <c r="E794" s="236"/>
      <c r="F794" s="236"/>
      <c r="G794" s="237"/>
      <c r="H794" s="236"/>
      <c r="I794" s="236"/>
      <c r="J794" s="236"/>
      <c r="K794" s="236"/>
      <c r="L794" s="236"/>
      <c r="M794" s="236"/>
      <c r="N794" s="236"/>
      <c r="O794" s="236"/>
      <c r="P794" s="236"/>
      <c r="Q794" s="236"/>
      <c r="R794" s="236"/>
      <c r="S794" s="236"/>
      <c r="T794" s="236"/>
      <c r="U794" s="236"/>
      <c r="V794" s="236"/>
      <c r="W794" s="236"/>
      <c r="X794" s="236"/>
      <c r="Y794" s="236"/>
      <c r="Z794" s="236"/>
      <c r="AA794" s="236"/>
      <c r="AB794" s="236"/>
      <c r="AC794" s="236"/>
      <c r="AD794" s="236"/>
    </row>
    <row r="795" spans="1:30" ht="15.75" customHeight="1" x14ac:dyDescent="0.25">
      <c r="A795" s="236"/>
      <c r="B795" s="236"/>
      <c r="C795" s="236"/>
      <c r="D795" s="236"/>
      <c r="E795" s="236"/>
      <c r="F795" s="236"/>
      <c r="G795" s="237"/>
      <c r="H795" s="236"/>
      <c r="I795" s="236"/>
      <c r="J795" s="236"/>
      <c r="K795" s="236"/>
      <c r="L795" s="236"/>
      <c r="M795" s="236"/>
      <c r="N795" s="236"/>
      <c r="O795" s="236"/>
      <c r="P795" s="236"/>
      <c r="Q795" s="236"/>
      <c r="R795" s="236"/>
      <c r="S795" s="236"/>
      <c r="T795" s="236"/>
      <c r="U795" s="236"/>
      <c r="V795" s="236"/>
      <c r="W795" s="236"/>
      <c r="X795" s="236"/>
      <c r="Y795" s="236"/>
      <c r="Z795" s="236"/>
      <c r="AA795" s="236"/>
      <c r="AB795" s="236"/>
      <c r="AC795" s="236"/>
      <c r="AD795" s="236"/>
    </row>
    <row r="796" spans="1:30" ht="15.75" customHeight="1" x14ac:dyDescent="0.25">
      <c r="A796" s="236"/>
      <c r="B796" s="236"/>
      <c r="C796" s="236"/>
      <c r="D796" s="236"/>
      <c r="E796" s="236"/>
      <c r="F796" s="236"/>
      <c r="G796" s="237"/>
      <c r="H796" s="236"/>
      <c r="I796" s="236"/>
      <c r="J796" s="236"/>
      <c r="K796" s="236"/>
      <c r="L796" s="236"/>
      <c r="M796" s="236"/>
      <c r="N796" s="236"/>
      <c r="O796" s="236"/>
      <c r="P796" s="236"/>
      <c r="Q796" s="236"/>
      <c r="R796" s="236"/>
      <c r="S796" s="236"/>
      <c r="T796" s="236"/>
      <c r="U796" s="236"/>
      <c r="V796" s="236"/>
      <c r="W796" s="236"/>
      <c r="X796" s="236"/>
      <c r="Y796" s="236"/>
      <c r="Z796" s="236"/>
      <c r="AA796" s="236"/>
      <c r="AB796" s="236"/>
      <c r="AC796" s="236"/>
      <c r="AD796" s="236"/>
    </row>
    <row r="797" spans="1:30" ht="15.75" customHeight="1" x14ac:dyDescent="0.25">
      <c r="A797" s="236"/>
      <c r="B797" s="236"/>
      <c r="C797" s="236"/>
      <c r="D797" s="236"/>
      <c r="E797" s="236"/>
      <c r="F797" s="236"/>
      <c r="G797" s="237"/>
      <c r="H797" s="236"/>
      <c r="I797" s="236"/>
      <c r="J797" s="236"/>
      <c r="K797" s="236"/>
      <c r="L797" s="236"/>
      <c r="M797" s="236"/>
      <c r="N797" s="236"/>
      <c r="O797" s="236"/>
      <c r="P797" s="236"/>
      <c r="Q797" s="236"/>
      <c r="R797" s="236"/>
      <c r="S797" s="236"/>
      <c r="T797" s="236"/>
      <c r="U797" s="236"/>
      <c r="V797" s="236"/>
      <c r="W797" s="236"/>
      <c r="X797" s="236"/>
      <c r="Y797" s="236"/>
      <c r="Z797" s="236"/>
      <c r="AA797" s="236"/>
      <c r="AB797" s="236"/>
      <c r="AC797" s="236"/>
      <c r="AD797" s="236"/>
    </row>
    <row r="798" spans="1:30" ht="15.75" customHeight="1" x14ac:dyDescent="0.25">
      <c r="A798" s="236"/>
      <c r="B798" s="236"/>
      <c r="C798" s="236"/>
      <c r="D798" s="236"/>
      <c r="E798" s="236"/>
      <c r="F798" s="236"/>
      <c r="G798" s="237"/>
      <c r="H798" s="236"/>
      <c r="I798" s="236"/>
      <c r="J798" s="236"/>
      <c r="K798" s="236"/>
      <c r="L798" s="236"/>
      <c r="M798" s="236"/>
      <c r="N798" s="236"/>
      <c r="O798" s="236"/>
      <c r="P798" s="236"/>
      <c r="Q798" s="236"/>
      <c r="R798" s="236"/>
      <c r="S798" s="236"/>
      <c r="T798" s="236"/>
      <c r="U798" s="236"/>
      <c r="V798" s="236"/>
      <c r="W798" s="236"/>
      <c r="X798" s="236"/>
      <c r="Y798" s="236"/>
      <c r="Z798" s="236"/>
      <c r="AA798" s="236"/>
      <c r="AB798" s="236"/>
      <c r="AC798" s="236"/>
      <c r="AD798" s="236"/>
    </row>
    <row r="799" spans="1:30" ht="15.75" customHeight="1" x14ac:dyDescent="0.25">
      <c r="A799" s="236"/>
      <c r="B799" s="236"/>
      <c r="C799" s="236"/>
      <c r="D799" s="236"/>
      <c r="E799" s="236"/>
      <c r="F799" s="236"/>
      <c r="G799" s="237"/>
      <c r="H799" s="236"/>
      <c r="I799" s="236"/>
      <c r="J799" s="236"/>
      <c r="K799" s="236"/>
      <c r="L799" s="236"/>
      <c r="M799" s="236"/>
      <c r="N799" s="236"/>
      <c r="O799" s="236"/>
      <c r="P799" s="236"/>
      <c r="Q799" s="236"/>
      <c r="R799" s="236"/>
      <c r="S799" s="236"/>
      <c r="T799" s="236"/>
      <c r="U799" s="236"/>
      <c r="V799" s="236"/>
      <c r="W799" s="236"/>
      <c r="X799" s="236"/>
      <c r="Y799" s="236"/>
      <c r="Z799" s="236"/>
      <c r="AA799" s="236"/>
      <c r="AB799" s="236"/>
      <c r="AC799" s="236"/>
      <c r="AD799" s="236"/>
    </row>
    <row r="800" spans="1:30" ht="15.75" customHeight="1" x14ac:dyDescent="0.25">
      <c r="A800" s="236"/>
      <c r="B800" s="236"/>
      <c r="C800" s="236"/>
      <c r="D800" s="236"/>
      <c r="E800" s="236"/>
      <c r="F800" s="236"/>
      <c r="G800" s="237"/>
      <c r="H800" s="236"/>
      <c r="I800" s="236"/>
      <c r="J800" s="236"/>
      <c r="K800" s="236"/>
      <c r="L800" s="236"/>
      <c r="M800" s="236"/>
      <c r="N800" s="236"/>
      <c r="O800" s="236"/>
      <c r="P800" s="236"/>
      <c r="Q800" s="236"/>
      <c r="R800" s="236"/>
      <c r="S800" s="236"/>
      <c r="T800" s="236"/>
      <c r="U800" s="236"/>
      <c r="V800" s="236"/>
      <c r="W800" s="236"/>
      <c r="X800" s="236"/>
      <c r="Y800" s="236"/>
      <c r="Z800" s="236"/>
      <c r="AA800" s="236"/>
      <c r="AB800" s="236"/>
      <c r="AC800" s="236"/>
      <c r="AD800" s="236"/>
    </row>
    <row r="801" spans="1:30" ht="15.75" customHeight="1" x14ac:dyDescent="0.25">
      <c r="A801" s="236"/>
      <c r="B801" s="236"/>
      <c r="C801" s="236"/>
      <c r="D801" s="236"/>
      <c r="E801" s="236"/>
      <c r="F801" s="236"/>
      <c r="G801" s="237"/>
      <c r="H801" s="236"/>
      <c r="I801" s="236"/>
      <c r="J801" s="236"/>
      <c r="K801" s="236"/>
      <c r="L801" s="236"/>
      <c r="M801" s="236"/>
      <c r="N801" s="236"/>
      <c r="O801" s="236"/>
      <c r="P801" s="236"/>
      <c r="Q801" s="236"/>
      <c r="R801" s="236"/>
      <c r="S801" s="236"/>
      <c r="T801" s="236"/>
      <c r="U801" s="236"/>
      <c r="V801" s="236"/>
      <c r="W801" s="236"/>
      <c r="X801" s="236"/>
      <c r="Y801" s="236"/>
      <c r="Z801" s="236"/>
      <c r="AA801" s="236"/>
      <c r="AB801" s="236"/>
      <c r="AC801" s="236"/>
      <c r="AD801" s="236"/>
    </row>
    <row r="802" spans="1:30" ht="15.75" customHeight="1" x14ac:dyDescent="0.25">
      <c r="A802" s="236"/>
      <c r="B802" s="236"/>
      <c r="C802" s="236"/>
      <c r="D802" s="236"/>
      <c r="E802" s="236"/>
      <c r="F802" s="236"/>
      <c r="G802" s="237"/>
      <c r="H802" s="236"/>
      <c r="I802" s="236"/>
      <c r="J802" s="236"/>
      <c r="K802" s="236"/>
      <c r="L802" s="236"/>
      <c r="M802" s="236"/>
      <c r="N802" s="236"/>
      <c r="O802" s="236"/>
      <c r="P802" s="236"/>
      <c r="Q802" s="236"/>
      <c r="R802" s="236"/>
      <c r="S802" s="236"/>
      <c r="T802" s="236"/>
      <c r="U802" s="236"/>
      <c r="V802" s="236"/>
      <c r="W802" s="236"/>
      <c r="X802" s="236"/>
      <c r="Y802" s="236"/>
      <c r="Z802" s="236"/>
      <c r="AA802" s="236"/>
      <c r="AB802" s="236"/>
      <c r="AC802" s="236"/>
      <c r="AD802" s="236"/>
    </row>
    <row r="803" spans="1:30" ht="15.75" customHeight="1" x14ac:dyDescent="0.25">
      <c r="A803" s="236"/>
      <c r="B803" s="236"/>
      <c r="C803" s="236"/>
      <c r="D803" s="236"/>
      <c r="E803" s="236"/>
      <c r="F803" s="236"/>
      <c r="G803" s="237"/>
      <c r="H803" s="236"/>
      <c r="I803" s="236"/>
      <c r="J803" s="236"/>
      <c r="K803" s="236"/>
      <c r="L803" s="236"/>
      <c r="M803" s="236"/>
      <c r="N803" s="236"/>
      <c r="O803" s="236"/>
      <c r="P803" s="236"/>
      <c r="Q803" s="236"/>
      <c r="R803" s="236"/>
      <c r="S803" s="236"/>
      <c r="T803" s="236"/>
      <c r="U803" s="236"/>
      <c r="V803" s="236"/>
      <c r="W803" s="236"/>
      <c r="X803" s="236"/>
      <c r="Y803" s="236"/>
      <c r="Z803" s="236"/>
      <c r="AA803" s="236"/>
      <c r="AB803" s="236"/>
      <c r="AC803" s="236"/>
      <c r="AD803" s="236"/>
    </row>
    <row r="804" spans="1:30" ht="15.75" customHeight="1" x14ac:dyDescent="0.25">
      <c r="A804" s="236"/>
      <c r="B804" s="236"/>
      <c r="C804" s="236"/>
      <c r="D804" s="236"/>
      <c r="E804" s="236"/>
      <c r="F804" s="236"/>
      <c r="G804" s="237"/>
      <c r="H804" s="236"/>
      <c r="I804" s="236"/>
      <c r="J804" s="236"/>
      <c r="K804" s="236"/>
      <c r="L804" s="236"/>
      <c r="M804" s="236"/>
      <c r="N804" s="236"/>
      <c r="O804" s="236"/>
      <c r="P804" s="236"/>
      <c r="Q804" s="236"/>
      <c r="R804" s="236"/>
      <c r="S804" s="236"/>
      <c r="T804" s="236"/>
      <c r="U804" s="236"/>
      <c r="V804" s="236"/>
      <c r="W804" s="236"/>
      <c r="X804" s="236"/>
      <c r="Y804" s="236"/>
      <c r="Z804" s="236"/>
      <c r="AA804" s="236"/>
      <c r="AB804" s="236"/>
      <c r="AC804" s="236"/>
      <c r="AD804" s="236"/>
    </row>
    <row r="805" spans="1:30" ht="15.75" customHeight="1" x14ac:dyDescent="0.25">
      <c r="A805" s="236"/>
      <c r="B805" s="236"/>
      <c r="C805" s="236"/>
      <c r="D805" s="236"/>
      <c r="E805" s="236"/>
      <c r="F805" s="236"/>
      <c r="G805" s="237"/>
      <c r="H805" s="236"/>
      <c r="I805" s="236"/>
      <c r="J805" s="236"/>
      <c r="K805" s="236"/>
      <c r="L805" s="236"/>
      <c r="M805" s="236"/>
      <c r="N805" s="236"/>
      <c r="O805" s="236"/>
      <c r="P805" s="236"/>
      <c r="Q805" s="236"/>
      <c r="R805" s="236"/>
      <c r="S805" s="236"/>
      <c r="T805" s="236"/>
      <c r="U805" s="236"/>
      <c r="V805" s="236"/>
      <c r="W805" s="236"/>
      <c r="X805" s="236"/>
      <c r="Y805" s="236"/>
      <c r="Z805" s="236"/>
      <c r="AA805" s="236"/>
      <c r="AB805" s="236"/>
      <c r="AC805" s="236"/>
      <c r="AD805" s="236"/>
    </row>
    <row r="806" spans="1:30" ht="15.75" customHeight="1" x14ac:dyDescent="0.25">
      <c r="A806" s="236"/>
      <c r="B806" s="236"/>
      <c r="C806" s="236"/>
      <c r="D806" s="236"/>
      <c r="E806" s="236"/>
      <c r="F806" s="236"/>
      <c r="G806" s="237"/>
      <c r="H806" s="236"/>
      <c r="I806" s="236"/>
      <c r="J806" s="236"/>
      <c r="K806" s="236"/>
      <c r="L806" s="236"/>
      <c r="M806" s="236"/>
      <c r="N806" s="236"/>
      <c r="O806" s="236"/>
      <c r="P806" s="236"/>
      <c r="Q806" s="236"/>
      <c r="R806" s="236"/>
      <c r="S806" s="236"/>
      <c r="T806" s="236"/>
      <c r="U806" s="236"/>
      <c r="V806" s="236"/>
      <c r="W806" s="236"/>
      <c r="X806" s="236"/>
      <c r="Y806" s="236"/>
      <c r="Z806" s="236"/>
      <c r="AA806" s="236"/>
      <c r="AB806" s="236"/>
      <c r="AC806" s="236"/>
      <c r="AD806" s="236"/>
    </row>
    <row r="807" spans="1:30" ht="15.75" customHeight="1" x14ac:dyDescent="0.25">
      <c r="A807" s="236"/>
      <c r="B807" s="236"/>
      <c r="C807" s="236"/>
      <c r="D807" s="236"/>
      <c r="E807" s="236"/>
      <c r="F807" s="236"/>
      <c r="G807" s="237"/>
      <c r="H807" s="236"/>
      <c r="I807" s="236"/>
      <c r="J807" s="236"/>
      <c r="K807" s="236"/>
      <c r="L807" s="236"/>
      <c r="M807" s="236"/>
      <c r="N807" s="236"/>
      <c r="O807" s="236"/>
      <c r="P807" s="236"/>
      <c r="Q807" s="236"/>
      <c r="R807" s="236"/>
      <c r="S807" s="236"/>
      <c r="T807" s="236"/>
      <c r="U807" s="236"/>
      <c r="V807" s="236"/>
      <c r="W807" s="236"/>
      <c r="X807" s="236"/>
      <c r="Y807" s="236"/>
      <c r="Z807" s="236"/>
      <c r="AA807" s="236"/>
      <c r="AB807" s="236"/>
      <c r="AC807" s="236"/>
      <c r="AD807" s="236"/>
    </row>
    <row r="808" spans="1:30" ht="15.75" customHeight="1" x14ac:dyDescent="0.25">
      <c r="A808" s="236"/>
      <c r="B808" s="236"/>
      <c r="C808" s="236"/>
      <c r="D808" s="236"/>
      <c r="E808" s="236"/>
      <c r="F808" s="236"/>
      <c r="G808" s="237"/>
      <c r="H808" s="236"/>
      <c r="I808" s="236"/>
      <c r="J808" s="236"/>
      <c r="K808" s="236"/>
      <c r="L808" s="236"/>
      <c r="M808" s="236"/>
      <c r="N808" s="236"/>
      <c r="O808" s="236"/>
      <c r="P808" s="236"/>
      <c r="Q808" s="236"/>
      <c r="R808" s="236"/>
      <c r="S808" s="236"/>
      <c r="T808" s="236"/>
      <c r="U808" s="236"/>
      <c r="V808" s="236"/>
      <c r="W808" s="236"/>
      <c r="X808" s="236"/>
      <c r="Y808" s="236"/>
      <c r="Z808" s="236"/>
      <c r="AA808" s="236"/>
      <c r="AB808" s="236"/>
      <c r="AC808" s="236"/>
      <c r="AD808" s="236"/>
    </row>
    <row r="809" spans="1:30" ht="15.75" customHeight="1" x14ac:dyDescent="0.25">
      <c r="A809" s="236"/>
      <c r="B809" s="236"/>
      <c r="C809" s="236"/>
      <c r="D809" s="236"/>
      <c r="E809" s="236"/>
      <c r="F809" s="236"/>
      <c r="G809" s="237"/>
      <c r="H809" s="236"/>
      <c r="I809" s="236"/>
      <c r="J809" s="236"/>
      <c r="K809" s="236"/>
      <c r="L809" s="236"/>
      <c r="M809" s="236"/>
      <c r="N809" s="236"/>
      <c r="O809" s="236"/>
      <c r="P809" s="236"/>
      <c r="Q809" s="236"/>
      <c r="R809" s="236"/>
      <c r="S809" s="236"/>
      <c r="T809" s="236"/>
      <c r="U809" s="236"/>
      <c r="V809" s="236"/>
      <c r="W809" s="236"/>
      <c r="X809" s="236"/>
      <c r="Y809" s="236"/>
      <c r="Z809" s="236"/>
      <c r="AA809" s="236"/>
      <c r="AB809" s="236"/>
      <c r="AC809" s="236"/>
      <c r="AD809" s="236"/>
    </row>
    <row r="810" spans="1:30" ht="15.75" customHeight="1" x14ac:dyDescent="0.25">
      <c r="A810" s="236"/>
      <c r="B810" s="236"/>
      <c r="C810" s="236"/>
      <c r="D810" s="236"/>
      <c r="E810" s="236"/>
      <c r="F810" s="236"/>
      <c r="G810" s="237"/>
      <c r="H810" s="236"/>
      <c r="I810" s="236"/>
      <c r="J810" s="236"/>
      <c r="K810" s="236"/>
      <c r="L810" s="236"/>
      <c r="M810" s="236"/>
      <c r="N810" s="236"/>
      <c r="O810" s="236"/>
      <c r="P810" s="236"/>
      <c r="Q810" s="236"/>
      <c r="R810" s="236"/>
      <c r="S810" s="236"/>
      <c r="T810" s="236"/>
      <c r="U810" s="236"/>
      <c r="V810" s="236"/>
      <c r="W810" s="236"/>
      <c r="X810" s="236"/>
      <c r="Y810" s="236"/>
      <c r="Z810" s="236"/>
      <c r="AA810" s="236"/>
      <c r="AB810" s="236"/>
      <c r="AC810" s="236"/>
      <c r="AD810" s="236"/>
    </row>
    <row r="811" spans="1:30" ht="15.75" customHeight="1" x14ac:dyDescent="0.25">
      <c r="A811" s="236"/>
      <c r="B811" s="236"/>
      <c r="C811" s="236"/>
      <c r="D811" s="236"/>
      <c r="E811" s="236"/>
      <c r="F811" s="236"/>
      <c r="G811" s="237"/>
      <c r="H811" s="236"/>
      <c r="I811" s="236"/>
      <c r="J811" s="236"/>
      <c r="K811" s="236"/>
      <c r="L811" s="236"/>
      <c r="M811" s="236"/>
      <c r="N811" s="236"/>
      <c r="O811" s="236"/>
      <c r="P811" s="236"/>
      <c r="Q811" s="236"/>
      <c r="R811" s="236"/>
      <c r="S811" s="236"/>
      <c r="T811" s="236"/>
      <c r="U811" s="236"/>
      <c r="V811" s="236"/>
      <c r="W811" s="236"/>
      <c r="X811" s="236"/>
      <c r="Y811" s="236"/>
      <c r="Z811" s="236"/>
      <c r="AA811" s="236"/>
      <c r="AB811" s="236"/>
      <c r="AC811" s="236"/>
      <c r="AD811" s="236"/>
    </row>
    <row r="812" spans="1:30" ht="15.75" customHeight="1" x14ac:dyDescent="0.25">
      <c r="A812" s="236"/>
      <c r="B812" s="236"/>
      <c r="C812" s="236"/>
      <c r="D812" s="236"/>
      <c r="E812" s="236"/>
      <c r="F812" s="236"/>
      <c r="G812" s="237"/>
      <c r="H812" s="236"/>
      <c r="I812" s="236"/>
      <c r="J812" s="236"/>
      <c r="K812" s="236"/>
      <c r="L812" s="236"/>
      <c r="M812" s="236"/>
      <c r="N812" s="236"/>
      <c r="O812" s="236"/>
      <c r="P812" s="236"/>
      <c r="Q812" s="236"/>
      <c r="R812" s="236"/>
      <c r="S812" s="236"/>
      <c r="T812" s="236"/>
      <c r="U812" s="236"/>
      <c r="V812" s="236"/>
      <c r="W812" s="236"/>
      <c r="X812" s="236"/>
      <c r="Y812" s="236"/>
      <c r="Z812" s="236"/>
      <c r="AA812" s="236"/>
      <c r="AB812" s="236"/>
      <c r="AC812" s="236"/>
      <c r="AD812" s="236"/>
    </row>
    <row r="813" spans="1:30" ht="15.75" customHeight="1" x14ac:dyDescent="0.25">
      <c r="A813" s="236"/>
      <c r="B813" s="236"/>
      <c r="C813" s="236"/>
      <c r="D813" s="236"/>
      <c r="E813" s="236"/>
      <c r="F813" s="236"/>
      <c r="G813" s="237"/>
      <c r="H813" s="236"/>
      <c r="I813" s="236"/>
      <c r="J813" s="236"/>
      <c r="K813" s="236"/>
      <c r="L813" s="236"/>
      <c r="M813" s="236"/>
      <c r="N813" s="236"/>
      <c r="O813" s="236"/>
      <c r="P813" s="236"/>
      <c r="Q813" s="236"/>
      <c r="R813" s="236"/>
      <c r="S813" s="236"/>
      <c r="T813" s="236"/>
      <c r="U813" s="236"/>
      <c r="V813" s="236"/>
      <c r="W813" s="236"/>
      <c r="X813" s="236"/>
      <c r="Y813" s="236"/>
      <c r="Z813" s="236"/>
      <c r="AA813" s="236"/>
      <c r="AB813" s="236"/>
      <c r="AC813" s="236"/>
      <c r="AD813" s="236"/>
    </row>
    <row r="814" spans="1:30" ht="15.75" customHeight="1" x14ac:dyDescent="0.25">
      <c r="A814" s="236"/>
      <c r="B814" s="236"/>
      <c r="C814" s="236"/>
      <c r="D814" s="236"/>
      <c r="E814" s="236"/>
      <c r="F814" s="236"/>
      <c r="G814" s="237"/>
      <c r="H814" s="236"/>
      <c r="I814" s="236"/>
      <c r="J814" s="236"/>
      <c r="K814" s="236"/>
      <c r="L814" s="236"/>
      <c r="M814" s="236"/>
      <c r="N814" s="236"/>
      <c r="O814" s="236"/>
      <c r="P814" s="236"/>
      <c r="Q814" s="236"/>
      <c r="R814" s="236"/>
      <c r="S814" s="236"/>
      <c r="T814" s="236"/>
      <c r="U814" s="236"/>
      <c r="V814" s="236"/>
      <c r="W814" s="236"/>
      <c r="X814" s="236"/>
      <c r="Y814" s="236"/>
      <c r="Z814" s="236"/>
      <c r="AA814" s="236"/>
      <c r="AB814" s="236"/>
      <c r="AC814" s="236"/>
      <c r="AD814" s="236"/>
    </row>
    <row r="815" spans="1:30" ht="15.75" customHeight="1" x14ac:dyDescent="0.25">
      <c r="A815" s="236"/>
      <c r="B815" s="236"/>
      <c r="C815" s="236"/>
      <c r="D815" s="236"/>
      <c r="E815" s="236"/>
      <c r="F815" s="236"/>
      <c r="G815" s="237"/>
      <c r="H815" s="236"/>
      <c r="I815" s="236"/>
      <c r="J815" s="236"/>
      <c r="K815" s="236"/>
      <c r="L815" s="236"/>
      <c r="M815" s="236"/>
      <c r="N815" s="236"/>
      <c r="O815" s="236"/>
      <c r="P815" s="236"/>
      <c r="Q815" s="236"/>
      <c r="R815" s="236"/>
      <c r="S815" s="236"/>
      <c r="T815" s="236"/>
      <c r="U815" s="236"/>
      <c r="V815" s="236"/>
      <c r="W815" s="236"/>
      <c r="X815" s="236"/>
      <c r="Y815" s="236"/>
      <c r="Z815" s="236"/>
      <c r="AA815" s="236"/>
      <c r="AB815" s="236"/>
      <c r="AC815" s="236"/>
      <c r="AD815" s="236"/>
    </row>
    <row r="816" spans="1:30" ht="15.75" customHeight="1" x14ac:dyDescent="0.25">
      <c r="A816" s="236"/>
      <c r="B816" s="236"/>
      <c r="C816" s="236"/>
      <c r="D816" s="236"/>
      <c r="E816" s="236"/>
      <c r="F816" s="236"/>
      <c r="G816" s="237"/>
      <c r="H816" s="236"/>
      <c r="I816" s="236"/>
      <c r="J816" s="236"/>
      <c r="K816" s="236"/>
      <c r="L816" s="236"/>
      <c r="M816" s="236"/>
      <c r="N816" s="236"/>
      <c r="O816" s="236"/>
      <c r="P816" s="236"/>
      <c r="Q816" s="236"/>
      <c r="R816" s="236"/>
      <c r="S816" s="236"/>
      <c r="T816" s="236"/>
      <c r="U816" s="236"/>
      <c r="V816" s="236"/>
      <c r="W816" s="236"/>
      <c r="X816" s="236"/>
      <c r="Y816" s="236"/>
      <c r="Z816" s="236"/>
      <c r="AA816" s="236"/>
      <c r="AB816" s="236"/>
      <c r="AC816" s="236"/>
      <c r="AD816" s="236"/>
    </row>
    <row r="817" spans="1:30" ht="15.75" customHeight="1" x14ac:dyDescent="0.25">
      <c r="A817" s="236"/>
      <c r="B817" s="236"/>
      <c r="C817" s="236"/>
      <c r="D817" s="236"/>
      <c r="E817" s="236"/>
      <c r="F817" s="236"/>
      <c r="G817" s="237"/>
      <c r="H817" s="236"/>
      <c r="I817" s="236"/>
      <c r="J817" s="236"/>
      <c r="K817" s="236"/>
      <c r="L817" s="236"/>
      <c r="M817" s="236"/>
      <c r="N817" s="236"/>
      <c r="O817" s="236"/>
      <c r="P817" s="236"/>
      <c r="Q817" s="236"/>
      <c r="R817" s="236"/>
      <c r="S817" s="236"/>
      <c r="T817" s="236"/>
      <c r="U817" s="236"/>
      <c r="V817" s="236"/>
      <c r="W817" s="236"/>
      <c r="X817" s="236"/>
      <c r="Y817" s="236"/>
      <c r="Z817" s="236"/>
      <c r="AA817" s="236"/>
      <c r="AB817" s="236"/>
      <c r="AC817" s="236"/>
      <c r="AD817" s="236"/>
    </row>
    <row r="818" spans="1:30" ht="15.75" customHeight="1" x14ac:dyDescent="0.25">
      <c r="A818" s="236"/>
      <c r="B818" s="236"/>
      <c r="C818" s="236"/>
      <c r="D818" s="236"/>
      <c r="E818" s="236"/>
      <c r="F818" s="236"/>
      <c r="G818" s="237"/>
      <c r="H818" s="236"/>
      <c r="I818" s="236"/>
      <c r="J818" s="236"/>
      <c r="K818" s="236"/>
      <c r="L818" s="236"/>
      <c r="M818" s="236"/>
      <c r="N818" s="236"/>
      <c r="O818" s="236"/>
      <c r="P818" s="236"/>
      <c r="Q818" s="236"/>
      <c r="R818" s="236"/>
      <c r="S818" s="236"/>
      <c r="T818" s="236"/>
      <c r="U818" s="236"/>
      <c r="V818" s="236"/>
      <c r="W818" s="236"/>
      <c r="X818" s="236"/>
      <c r="Y818" s="236"/>
      <c r="Z818" s="236"/>
      <c r="AA818" s="236"/>
      <c r="AB818" s="236"/>
      <c r="AC818" s="236"/>
      <c r="AD818" s="236"/>
    </row>
    <row r="819" spans="1:30" ht="15.75" customHeight="1" x14ac:dyDescent="0.25">
      <c r="A819" s="236"/>
      <c r="B819" s="236"/>
      <c r="C819" s="236"/>
      <c r="D819" s="236"/>
      <c r="E819" s="236"/>
      <c r="F819" s="236"/>
      <c r="G819" s="237"/>
      <c r="H819" s="236"/>
      <c r="I819" s="236"/>
      <c r="J819" s="236"/>
      <c r="K819" s="236"/>
      <c r="L819" s="236"/>
      <c r="M819" s="236"/>
      <c r="N819" s="236"/>
      <c r="O819" s="236"/>
      <c r="P819" s="236"/>
      <c r="Q819" s="236"/>
      <c r="R819" s="236"/>
      <c r="S819" s="236"/>
      <c r="T819" s="236"/>
      <c r="U819" s="236"/>
      <c r="V819" s="236"/>
      <c r="W819" s="236"/>
      <c r="X819" s="236"/>
      <c r="Y819" s="236"/>
      <c r="Z819" s="236"/>
      <c r="AA819" s="236"/>
      <c r="AB819" s="236"/>
      <c r="AC819" s="236"/>
      <c r="AD819" s="236"/>
    </row>
    <row r="820" spans="1:30" ht="15.75" customHeight="1" x14ac:dyDescent="0.25">
      <c r="A820" s="236"/>
      <c r="B820" s="236"/>
      <c r="C820" s="236"/>
      <c r="D820" s="236"/>
      <c r="E820" s="236"/>
      <c r="F820" s="236"/>
      <c r="G820" s="237"/>
      <c r="H820" s="236"/>
      <c r="I820" s="236"/>
      <c r="J820" s="236"/>
      <c r="K820" s="236"/>
      <c r="L820" s="236"/>
      <c r="M820" s="236"/>
      <c r="N820" s="236"/>
      <c r="O820" s="236"/>
      <c r="P820" s="236"/>
      <c r="Q820" s="236"/>
      <c r="R820" s="236"/>
      <c r="S820" s="236"/>
      <c r="T820" s="236"/>
      <c r="U820" s="236"/>
      <c r="V820" s="236"/>
      <c r="W820" s="236"/>
      <c r="X820" s="236"/>
      <c r="Y820" s="236"/>
      <c r="Z820" s="236"/>
      <c r="AA820" s="236"/>
      <c r="AB820" s="236"/>
      <c r="AC820" s="236"/>
      <c r="AD820" s="236"/>
    </row>
    <row r="821" spans="1:30" ht="15.75" customHeight="1" x14ac:dyDescent="0.25">
      <c r="A821" s="236"/>
      <c r="B821" s="236"/>
      <c r="C821" s="236"/>
      <c r="D821" s="236"/>
      <c r="E821" s="236"/>
      <c r="F821" s="236"/>
      <c r="G821" s="237"/>
      <c r="H821" s="236"/>
      <c r="I821" s="236"/>
      <c r="J821" s="236"/>
      <c r="K821" s="236"/>
      <c r="L821" s="236"/>
      <c r="M821" s="236"/>
      <c r="N821" s="236"/>
      <c r="O821" s="236"/>
      <c r="P821" s="236"/>
      <c r="Q821" s="236"/>
      <c r="R821" s="236"/>
      <c r="S821" s="236"/>
      <c r="T821" s="236"/>
      <c r="U821" s="236"/>
      <c r="V821" s="236"/>
      <c r="W821" s="236"/>
      <c r="X821" s="236"/>
      <c r="Y821" s="236"/>
      <c r="Z821" s="236"/>
      <c r="AA821" s="236"/>
      <c r="AB821" s="236"/>
      <c r="AC821" s="236"/>
      <c r="AD821" s="236"/>
    </row>
    <row r="822" spans="1:30" ht="15.75" customHeight="1" x14ac:dyDescent="0.25">
      <c r="A822" s="236"/>
      <c r="B822" s="236"/>
      <c r="C822" s="236"/>
      <c r="D822" s="236"/>
      <c r="E822" s="236"/>
      <c r="F822" s="236"/>
      <c r="G822" s="237"/>
      <c r="H822" s="236"/>
      <c r="I822" s="236"/>
      <c r="J822" s="236"/>
      <c r="K822" s="236"/>
      <c r="L822" s="236"/>
      <c r="M822" s="236"/>
      <c r="N822" s="236"/>
      <c r="O822" s="236"/>
      <c r="P822" s="236"/>
      <c r="Q822" s="236"/>
      <c r="R822" s="236"/>
      <c r="S822" s="236"/>
      <c r="T822" s="236"/>
      <c r="U822" s="236"/>
      <c r="V822" s="236"/>
      <c r="W822" s="236"/>
      <c r="X822" s="236"/>
      <c r="Y822" s="236"/>
      <c r="Z822" s="236"/>
      <c r="AA822" s="236"/>
      <c r="AB822" s="236"/>
      <c r="AC822" s="236"/>
      <c r="AD822" s="236"/>
    </row>
    <row r="823" spans="1:30" ht="15.75" customHeight="1" x14ac:dyDescent="0.25">
      <c r="A823" s="236"/>
      <c r="B823" s="236"/>
      <c r="C823" s="236"/>
      <c r="D823" s="236"/>
      <c r="E823" s="236"/>
      <c r="F823" s="236"/>
      <c r="G823" s="237"/>
      <c r="H823" s="236"/>
      <c r="I823" s="236"/>
      <c r="J823" s="236"/>
      <c r="K823" s="236"/>
      <c r="L823" s="236"/>
      <c r="M823" s="236"/>
      <c r="N823" s="236"/>
      <c r="O823" s="236"/>
      <c r="P823" s="236"/>
      <c r="Q823" s="236"/>
      <c r="R823" s="236"/>
      <c r="S823" s="236"/>
      <c r="T823" s="236"/>
      <c r="U823" s="236"/>
      <c r="V823" s="236"/>
      <c r="W823" s="236"/>
      <c r="X823" s="236"/>
      <c r="Y823" s="236"/>
      <c r="Z823" s="236"/>
      <c r="AA823" s="236"/>
      <c r="AB823" s="236"/>
      <c r="AC823" s="236"/>
      <c r="AD823" s="236"/>
    </row>
    <row r="824" spans="1:30" ht="15.75" customHeight="1" x14ac:dyDescent="0.25">
      <c r="A824" s="236"/>
      <c r="B824" s="236"/>
      <c r="C824" s="236"/>
      <c r="D824" s="236"/>
      <c r="E824" s="236"/>
      <c r="F824" s="236"/>
      <c r="G824" s="237"/>
      <c r="H824" s="236"/>
      <c r="I824" s="236"/>
      <c r="J824" s="236"/>
      <c r="K824" s="236"/>
      <c r="L824" s="236"/>
      <c r="M824" s="236"/>
      <c r="N824" s="236"/>
      <c r="O824" s="236"/>
      <c r="P824" s="236"/>
      <c r="Q824" s="236"/>
      <c r="R824" s="236"/>
      <c r="S824" s="236"/>
      <c r="T824" s="236"/>
      <c r="U824" s="236"/>
      <c r="V824" s="236"/>
      <c r="W824" s="236"/>
      <c r="X824" s="236"/>
      <c r="Y824" s="236"/>
      <c r="Z824" s="236"/>
      <c r="AA824" s="236"/>
      <c r="AB824" s="236"/>
      <c r="AC824" s="236"/>
      <c r="AD824" s="236"/>
    </row>
    <row r="825" spans="1:30" ht="15.75" customHeight="1" x14ac:dyDescent="0.25">
      <c r="A825" s="236"/>
      <c r="B825" s="236"/>
      <c r="C825" s="236"/>
      <c r="D825" s="236"/>
      <c r="E825" s="236"/>
      <c r="F825" s="236"/>
      <c r="G825" s="237"/>
      <c r="H825" s="236"/>
      <c r="I825" s="236"/>
      <c r="J825" s="236"/>
      <c r="K825" s="236"/>
      <c r="L825" s="236"/>
      <c r="M825" s="236"/>
      <c r="N825" s="236"/>
      <c r="O825" s="236"/>
      <c r="P825" s="236"/>
      <c r="Q825" s="236"/>
      <c r="R825" s="236"/>
      <c r="S825" s="236"/>
      <c r="T825" s="236"/>
      <c r="U825" s="236"/>
      <c r="V825" s="236"/>
      <c r="W825" s="236"/>
      <c r="X825" s="236"/>
      <c r="Y825" s="236"/>
      <c r="Z825" s="236"/>
      <c r="AA825" s="236"/>
      <c r="AB825" s="236"/>
      <c r="AC825" s="236"/>
      <c r="AD825" s="236"/>
    </row>
    <row r="826" spans="1:30" ht="15.75" customHeight="1" x14ac:dyDescent="0.25">
      <c r="A826" s="236"/>
      <c r="B826" s="236"/>
      <c r="C826" s="236"/>
      <c r="D826" s="236"/>
      <c r="E826" s="236"/>
      <c r="F826" s="236"/>
      <c r="G826" s="237"/>
      <c r="H826" s="236"/>
      <c r="I826" s="236"/>
      <c r="J826" s="236"/>
      <c r="K826" s="236"/>
      <c r="L826" s="236"/>
      <c r="M826" s="236"/>
      <c r="N826" s="236"/>
      <c r="O826" s="236"/>
      <c r="P826" s="236"/>
      <c r="Q826" s="236"/>
      <c r="R826" s="236"/>
      <c r="S826" s="236"/>
      <c r="T826" s="236"/>
      <c r="U826" s="236"/>
      <c r="V826" s="236"/>
      <c r="W826" s="236"/>
      <c r="X826" s="236"/>
      <c r="Y826" s="236"/>
      <c r="Z826" s="236"/>
      <c r="AA826" s="236"/>
      <c r="AB826" s="236"/>
      <c r="AC826" s="236"/>
      <c r="AD826" s="236"/>
    </row>
    <row r="827" spans="1:30" ht="15.75" customHeight="1" x14ac:dyDescent="0.25">
      <c r="A827" s="236"/>
      <c r="B827" s="236"/>
      <c r="C827" s="236"/>
      <c r="D827" s="236"/>
      <c r="E827" s="236"/>
      <c r="F827" s="236"/>
      <c r="G827" s="237"/>
      <c r="H827" s="236"/>
      <c r="I827" s="236"/>
      <c r="J827" s="236"/>
      <c r="K827" s="236"/>
      <c r="L827" s="236"/>
      <c r="M827" s="236"/>
      <c r="N827" s="236"/>
      <c r="O827" s="236"/>
      <c r="P827" s="236"/>
      <c r="Q827" s="236"/>
      <c r="R827" s="236"/>
      <c r="S827" s="236"/>
      <c r="T827" s="236"/>
      <c r="U827" s="236"/>
      <c r="V827" s="236"/>
      <c r="W827" s="236"/>
      <c r="X827" s="236"/>
      <c r="Y827" s="236"/>
      <c r="Z827" s="236"/>
      <c r="AA827" s="236"/>
      <c r="AB827" s="236"/>
      <c r="AC827" s="236"/>
      <c r="AD827" s="236"/>
    </row>
    <row r="828" spans="1:30" ht="15.75" customHeight="1" x14ac:dyDescent="0.25">
      <c r="A828" s="236"/>
      <c r="B828" s="236"/>
      <c r="C828" s="236"/>
      <c r="D828" s="236"/>
      <c r="E828" s="236"/>
      <c r="F828" s="236"/>
      <c r="G828" s="237"/>
      <c r="H828" s="236"/>
      <c r="I828" s="236"/>
      <c r="J828" s="236"/>
      <c r="K828" s="236"/>
      <c r="L828" s="236"/>
      <c r="M828" s="236"/>
      <c r="N828" s="236"/>
      <c r="O828" s="236"/>
      <c r="P828" s="236"/>
      <c r="Q828" s="236"/>
      <c r="R828" s="236"/>
      <c r="S828" s="236"/>
      <c r="T828" s="236"/>
      <c r="U828" s="236"/>
      <c r="V828" s="236"/>
      <c r="W828" s="236"/>
      <c r="X828" s="236"/>
      <c r="Y828" s="236"/>
      <c r="Z828" s="236"/>
      <c r="AA828" s="236"/>
      <c r="AB828" s="236"/>
      <c r="AC828" s="236"/>
      <c r="AD828" s="236"/>
    </row>
    <row r="829" spans="1:30" ht="15.75" customHeight="1" x14ac:dyDescent="0.25">
      <c r="A829" s="236"/>
      <c r="B829" s="236"/>
      <c r="C829" s="236"/>
      <c r="D829" s="236"/>
      <c r="E829" s="236"/>
      <c r="F829" s="236"/>
      <c r="G829" s="237"/>
      <c r="H829" s="236"/>
      <c r="I829" s="236"/>
      <c r="J829" s="236"/>
      <c r="K829" s="236"/>
      <c r="L829" s="236"/>
      <c r="M829" s="236"/>
      <c r="N829" s="236"/>
      <c r="O829" s="236"/>
      <c r="P829" s="236"/>
      <c r="Q829" s="236"/>
      <c r="R829" s="236"/>
      <c r="S829" s="236"/>
      <c r="T829" s="236"/>
      <c r="U829" s="236"/>
      <c r="V829" s="236"/>
      <c r="W829" s="236"/>
      <c r="X829" s="236"/>
      <c r="Y829" s="236"/>
      <c r="Z829" s="236"/>
      <c r="AA829" s="236"/>
      <c r="AB829" s="236"/>
      <c r="AC829" s="236"/>
      <c r="AD829" s="236"/>
    </row>
    <row r="830" spans="1:30" ht="15.75" customHeight="1" x14ac:dyDescent="0.25">
      <c r="A830" s="236"/>
      <c r="B830" s="236"/>
      <c r="C830" s="236"/>
      <c r="D830" s="236"/>
      <c r="E830" s="236"/>
      <c r="F830" s="236"/>
      <c r="G830" s="237"/>
      <c r="H830" s="236"/>
      <c r="I830" s="236"/>
      <c r="J830" s="236"/>
      <c r="K830" s="236"/>
      <c r="L830" s="236"/>
      <c r="M830" s="236"/>
      <c r="N830" s="236"/>
      <c r="O830" s="236"/>
      <c r="P830" s="236"/>
      <c r="Q830" s="236"/>
      <c r="R830" s="236"/>
      <c r="S830" s="236"/>
      <c r="T830" s="236"/>
      <c r="U830" s="236"/>
      <c r="V830" s="236"/>
      <c r="W830" s="236"/>
      <c r="X830" s="236"/>
      <c r="Y830" s="236"/>
      <c r="Z830" s="236"/>
      <c r="AA830" s="236"/>
      <c r="AB830" s="236"/>
      <c r="AC830" s="236"/>
      <c r="AD830" s="236"/>
    </row>
    <row r="831" spans="1:30" ht="15.75" customHeight="1" x14ac:dyDescent="0.25">
      <c r="A831" s="236"/>
      <c r="B831" s="236"/>
      <c r="C831" s="236"/>
      <c r="D831" s="236"/>
      <c r="E831" s="236"/>
      <c r="F831" s="236"/>
      <c r="G831" s="237"/>
      <c r="H831" s="236"/>
      <c r="I831" s="236"/>
      <c r="J831" s="236"/>
      <c r="K831" s="236"/>
      <c r="L831" s="236"/>
      <c r="M831" s="236"/>
      <c r="N831" s="236"/>
      <c r="O831" s="236"/>
      <c r="P831" s="236"/>
      <c r="Q831" s="236"/>
      <c r="R831" s="236"/>
      <c r="S831" s="236"/>
      <c r="T831" s="236"/>
      <c r="U831" s="236"/>
      <c r="V831" s="236"/>
      <c r="W831" s="236"/>
      <c r="X831" s="236"/>
      <c r="Y831" s="236"/>
      <c r="Z831" s="236"/>
      <c r="AA831" s="236"/>
      <c r="AB831" s="236"/>
      <c r="AC831" s="236"/>
      <c r="AD831" s="236"/>
    </row>
    <row r="832" spans="1:30" ht="15.75" customHeight="1" x14ac:dyDescent="0.25">
      <c r="A832" s="236"/>
      <c r="B832" s="236"/>
      <c r="C832" s="236"/>
      <c r="D832" s="236"/>
      <c r="E832" s="236"/>
      <c r="F832" s="236"/>
      <c r="G832" s="237"/>
      <c r="H832" s="236"/>
      <c r="I832" s="236"/>
      <c r="J832" s="236"/>
      <c r="K832" s="236"/>
      <c r="L832" s="236"/>
      <c r="M832" s="236"/>
      <c r="N832" s="236"/>
      <c r="O832" s="236"/>
      <c r="P832" s="236"/>
      <c r="Q832" s="236"/>
      <c r="R832" s="236"/>
      <c r="S832" s="236"/>
      <c r="T832" s="236"/>
      <c r="U832" s="236"/>
      <c r="V832" s="236"/>
      <c r="W832" s="236"/>
      <c r="X832" s="236"/>
      <c r="Y832" s="236"/>
      <c r="Z832" s="236"/>
      <c r="AA832" s="236"/>
      <c r="AB832" s="236"/>
      <c r="AC832" s="236"/>
      <c r="AD832" s="236"/>
    </row>
    <row r="833" spans="1:30" ht="15.75" customHeight="1" x14ac:dyDescent="0.25">
      <c r="A833" s="236"/>
      <c r="B833" s="236"/>
      <c r="C833" s="236"/>
      <c r="D833" s="236"/>
      <c r="E833" s="236"/>
      <c r="F833" s="236"/>
      <c r="G833" s="237"/>
      <c r="H833" s="236"/>
      <c r="I833" s="236"/>
      <c r="J833" s="236"/>
      <c r="K833" s="236"/>
      <c r="L833" s="236"/>
      <c r="M833" s="236"/>
      <c r="N833" s="236"/>
      <c r="O833" s="236"/>
      <c r="P833" s="236"/>
      <c r="Q833" s="236"/>
      <c r="R833" s="236"/>
      <c r="S833" s="236"/>
      <c r="T833" s="236"/>
      <c r="U833" s="236"/>
      <c r="V833" s="236"/>
      <c r="W833" s="236"/>
      <c r="X833" s="236"/>
      <c r="Y833" s="236"/>
      <c r="Z833" s="236"/>
      <c r="AA833" s="236"/>
      <c r="AB833" s="236"/>
      <c r="AC833" s="236"/>
      <c r="AD833" s="236"/>
    </row>
    <row r="834" spans="1:30" ht="15.75" customHeight="1" x14ac:dyDescent="0.25">
      <c r="A834" s="236"/>
      <c r="B834" s="236"/>
      <c r="C834" s="236"/>
      <c r="D834" s="236"/>
      <c r="E834" s="236"/>
      <c r="F834" s="236"/>
      <c r="G834" s="237"/>
      <c r="H834" s="236"/>
      <c r="I834" s="236"/>
      <c r="J834" s="236"/>
      <c r="K834" s="236"/>
      <c r="L834" s="236"/>
      <c r="M834" s="236"/>
      <c r="N834" s="236"/>
      <c r="O834" s="236"/>
      <c r="P834" s="236"/>
      <c r="Q834" s="236"/>
      <c r="R834" s="236"/>
      <c r="S834" s="236"/>
      <c r="T834" s="236"/>
      <c r="U834" s="236"/>
      <c r="V834" s="236"/>
      <c r="W834" s="236"/>
      <c r="X834" s="236"/>
      <c r="Y834" s="236"/>
      <c r="Z834" s="236"/>
      <c r="AA834" s="236"/>
      <c r="AB834" s="236"/>
      <c r="AC834" s="236"/>
      <c r="AD834" s="236"/>
    </row>
    <row r="835" spans="1:30" ht="15.75" customHeight="1" x14ac:dyDescent="0.25">
      <c r="A835" s="236"/>
      <c r="B835" s="236"/>
      <c r="C835" s="236"/>
      <c r="D835" s="236"/>
      <c r="E835" s="236"/>
      <c r="F835" s="236"/>
      <c r="G835" s="237"/>
      <c r="H835" s="236"/>
      <c r="I835" s="236"/>
      <c r="J835" s="236"/>
      <c r="K835" s="236"/>
      <c r="L835" s="236"/>
      <c r="M835" s="236"/>
      <c r="N835" s="236"/>
      <c r="O835" s="236"/>
      <c r="P835" s="236"/>
      <c r="Q835" s="236"/>
      <c r="R835" s="236"/>
      <c r="S835" s="236"/>
      <c r="T835" s="236"/>
      <c r="U835" s="236"/>
      <c r="V835" s="236"/>
      <c r="W835" s="236"/>
      <c r="X835" s="236"/>
      <c r="Y835" s="236"/>
      <c r="Z835" s="236"/>
      <c r="AA835" s="236"/>
      <c r="AB835" s="236"/>
      <c r="AC835" s="236"/>
      <c r="AD835" s="236"/>
    </row>
    <row r="836" spans="1:30" ht="15.75" customHeight="1" x14ac:dyDescent="0.25">
      <c r="A836" s="236"/>
      <c r="B836" s="236"/>
      <c r="C836" s="236"/>
      <c r="D836" s="236"/>
      <c r="E836" s="236"/>
      <c r="F836" s="236"/>
      <c r="G836" s="237"/>
      <c r="H836" s="236"/>
      <c r="I836" s="236"/>
      <c r="J836" s="236"/>
      <c r="K836" s="236"/>
      <c r="L836" s="236"/>
      <c r="M836" s="236"/>
      <c r="N836" s="236"/>
      <c r="O836" s="236"/>
      <c r="P836" s="236"/>
      <c r="Q836" s="236"/>
      <c r="R836" s="236"/>
      <c r="S836" s="236"/>
      <c r="T836" s="236"/>
      <c r="U836" s="236"/>
      <c r="V836" s="236"/>
      <c r="W836" s="236"/>
      <c r="X836" s="236"/>
      <c r="Y836" s="236"/>
      <c r="Z836" s="236"/>
      <c r="AA836" s="236"/>
      <c r="AB836" s="236"/>
      <c r="AC836" s="236"/>
      <c r="AD836" s="236"/>
    </row>
    <row r="837" spans="1:30" ht="15.75" customHeight="1" x14ac:dyDescent="0.25">
      <c r="A837" s="236"/>
      <c r="B837" s="236"/>
      <c r="C837" s="236"/>
      <c r="D837" s="236"/>
      <c r="E837" s="236"/>
      <c r="F837" s="236"/>
      <c r="G837" s="237"/>
      <c r="H837" s="236"/>
      <c r="I837" s="236"/>
      <c r="J837" s="236"/>
      <c r="K837" s="236"/>
      <c r="L837" s="236"/>
      <c r="M837" s="236"/>
      <c r="N837" s="236"/>
      <c r="O837" s="236"/>
      <c r="P837" s="236"/>
      <c r="Q837" s="236"/>
      <c r="R837" s="236"/>
      <c r="S837" s="236"/>
      <c r="T837" s="236"/>
      <c r="U837" s="236"/>
      <c r="V837" s="236"/>
      <c r="W837" s="236"/>
      <c r="X837" s="236"/>
      <c r="Y837" s="236"/>
      <c r="Z837" s="236"/>
      <c r="AA837" s="236"/>
      <c r="AB837" s="236"/>
      <c r="AC837" s="236"/>
      <c r="AD837" s="236"/>
    </row>
    <row r="838" spans="1:30" ht="15.75" customHeight="1" x14ac:dyDescent="0.25">
      <c r="A838" s="236"/>
      <c r="B838" s="236"/>
      <c r="C838" s="236"/>
      <c r="D838" s="236"/>
      <c r="E838" s="236"/>
      <c r="F838" s="236"/>
      <c r="G838" s="237"/>
      <c r="H838" s="236"/>
      <c r="I838" s="236"/>
      <c r="J838" s="236"/>
      <c r="K838" s="236"/>
      <c r="L838" s="236"/>
      <c r="M838" s="236"/>
      <c r="N838" s="236"/>
      <c r="O838" s="236"/>
      <c r="P838" s="236"/>
      <c r="Q838" s="236"/>
      <c r="R838" s="236"/>
      <c r="S838" s="236"/>
      <c r="T838" s="236"/>
      <c r="U838" s="236"/>
      <c r="V838" s="236"/>
      <c r="W838" s="236"/>
      <c r="X838" s="236"/>
      <c r="Y838" s="236"/>
      <c r="Z838" s="236"/>
      <c r="AA838" s="236"/>
      <c r="AB838" s="236"/>
      <c r="AC838" s="236"/>
      <c r="AD838" s="236"/>
    </row>
    <row r="839" spans="1:30" ht="15.75" customHeight="1" x14ac:dyDescent="0.25">
      <c r="A839" s="236"/>
      <c r="B839" s="236"/>
      <c r="C839" s="236"/>
      <c r="D839" s="236"/>
      <c r="E839" s="236"/>
      <c r="F839" s="236"/>
      <c r="G839" s="237"/>
      <c r="H839" s="236"/>
      <c r="I839" s="236"/>
      <c r="J839" s="236"/>
      <c r="K839" s="236"/>
      <c r="L839" s="236"/>
      <c r="M839" s="236"/>
      <c r="N839" s="236"/>
      <c r="O839" s="236"/>
      <c r="P839" s="236"/>
      <c r="Q839" s="236"/>
      <c r="R839" s="236"/>
      <c r="S839" s="236"/>
      <c r="T839" s="236"/>
      <c r="U839" s="236"/>
      <c r="V839" s="236"/>
      <c r="W839" s="236"/>
      <c r="X839" s="236"/>
      <c r="Y839" s="236"/>
      <c r="Z839" s="236"/>
      <c r="AA839" s="236"/>
      <c r="AB839" s="236"/>
      <c r="AC839" s="236"/>
      <c r="AD839" s="236"/>
    </row>
    <row r="840" spans="1:30" ht="15.75" customHeight="1" x14ac:dyDescent="0.25">
      <c r="A840" s="236"/>
      <c r="B840" s="236"/>
      <c r="C840" s="236"/>
      <c r="D840" s="236"/>
      <c r="E840" s="236"/>
      <c r="F840" s="236"/>
      <c r="G840" s="237"/>
      <c r="H840" s="236"/>
      <c r="I840" s="236"/>
      <c r="J840" s="236"/>
      <c r="K840" s="236"/>
      <c r="L840" s="236"/>
      <c r="M840" s="236"/>
      <c r="N840" s="236"/>
      <c r="O840" s="236"/>
      <c r="P840" s="236"/>
      <c r="Q840" s="236"/>
      <c r="R840" s="236"/>
      <c r="S840" s="236"/>
      <c r="T840" s="236"/>
      <c r="U840" s="236"/>
      <c r="V840" s="236"/>
      <c r="W840" s="236"/>
      <c r="X840" s="236"/>
      <c r="Y840" s="236"/>
      <c r="Z840" s="236"/>
      <c r="AA840" s="236"/>
      <c r="AB840" s="236"/>
      <c r="AC840" s="236"/>
      <c r="AD840" s="236"/>
    </row>
    <row r="841" spans="1:30" ht="15.75" customHeight="1" x14ac:dyDescent="0.25">
      <c r="A841" s="236"/>
      <c r="B841" s="236"/>
      <c r="C841" s="236"/>
      <c r="D841" s="236"/>
      <c r="E841" s="236"/>
      <c r="F841" s="236"/>
      <c r="G841" s="237"/>
      <c r="H841" s="236"/>
      <c r="I841" s="236"/>
      <c r="J841" s="236"/>
      <c r="K841" s="236"/>
      <c r="L841" s="236"/>
      <c r="M841" s="236"/>
      <c r="N841" s="236"/>
      <c r="O841" s="236"/>
      <c r="P841" s="236"/>
      <c r="Q841" s="236"/>
      <c r="R841" s="236"/>
      <c r="S841" s="236"/>
      <c r="T841" s="236"/>
      <c r="U841" s="236"/>
      <c r="V841" s="236"/>
      <c r="W841" s="236"/>
      <c r="X841" s="236"/>
      <c r="Y841" s="236"/>
      <c r="Z841" s="236"/>
      <c r="AA841" s="236"/>
      <c r="AB841" s="236"/>
      <c r="AC841" s="236"/>
      <c r="AD841" s="236"/>
    </row>
    <row r="842" spans="1:30" ht="15.75" customHeight="1" x14ac:dyDescent="0.25">
      <c r="A842" s="236"/>
      <c r="B842" s="236"/>
      <c r="C842" s="236"/>
      <c r="D842" s="236"/>
      <c r="E842" s="236"/>
      <c r="F842" s="236"/>
      <c r="G842" s="237"/>
      <c r="H842" s="236"/>
      <c r="I842" s="236"/>
      <c r="J842" s="236"/>
      <c r="K842" s="236"/>
      <c r="L842" s="236"/>
      <c r="M842" s="236"/>
      <c r="N842" s="236"/>
      <c r="O842" s="236"/>
      <c r="P842" s="236"/>
      <c r="Q842" s="236"/>
      <c r="R842" s="236"/>
      <c r="S842" s="236"/>
      <c r="T842" s="236"/>
      <c r="U842" s="236"/>
      <c r="V842" s="236"/>
      <c r="W842" s="236"/>
      <c r="X842" s="236"/>
      <c r="Y842" s="236"/>
      <c r="Z842" s="236"/>
      <c r="AA842" s="236"/>
      <c r="AB842" s="236"/>
      <c r="AC842" s="236"/>
      <c r="AD842" s="236"/>
    </row>
    <row r="843" spans="1:30" ht="15.75" customHeight="1" x14ac:dyDescent="0.25">
      <c r="A843" s="236"/>
      <c r="B843" s="236"/>
      <c r="C843" s="236"/>
      <c r="D843" s="236"/>
      <c r="E843" s="236"/>
      <c r="F843" s="236"/>
      <c r="G843" s="237"/>
      <c r="H843" s="236"/>
      <c r="I843" s="236"/>
      <c r="J843" s="236"/>
      <c r="K843" s="236"/>
      <c r="L843" s="236"/>
      <c r="M843" s="236"/>
      <c r="N843" s="236"/>
      <c r="O843" s="236"/>
      <c r="P843" s="236"/>
      <c r="Q843" s="236"/>
      <c r="R843" s="236"/>
      <c r="S843" s="236"/>
      <c r="T843" s="236"/>
      <c r="U843" s="236"/>
      <c r="V843" s="236"/>
      <c r="W843" s="236"/>
      <c r="X843" s="236"/>
      <c r="Y843" s="236"/>
      <c r="Z843" s="236"/>
      <c r="AA843" s="236"/>
      <c r="AB843" s="236"/>
      <c r="AC843" s="236"/>
      <c r="AD843" s="236"/>
    </row>
    <row r="844" spans="1:30" ht="15.75" customHeight="1" x14ac:dyDescent="0.25">
      <c r="A844" s="236"/>
      <c r="B844" s="236"/>
      <c r="C844" s="236"/>
      <c r="D844" s="236"/>
      <c r="E844" s="236"/>
      <c r="F844" s="236"/>
      <c r="G844" s="237"/>
      <c r="H844" s="236"/>
      <c r="I844" s="236"/>
      <c r="J844" s="236"/>
      <c r="K844" s="236"/>
      <c r="L844" s="236"/>
      <c r="M844" s="236"/>
      <c r="N844" s="236"/>
      <c r="O844" s="236"/>
      <c r="P844" s="236"/>
      <c r="Q844" s="236"/>
      <c r="R844" s="236"/>
      <c r="S844" s="236"/>
      <c r="T844" s="236"/>
      <c r="U844" s="236"/>
      <c r="V844" s="236"/>
      <c r="W844" s="236"/>
      <c r="X844" s="236"/>
      <c r="Y844" s="236"/>
      <c r="Z844" s="236"/>
      <c r="AA844" s="236"/>
      <c r="AB844" s="236"/>
      <c r="AC844" s="236"/>
      <c r="AD844" s="236"/>
    </row>
    <row r="845" spans="1:30" ht="15.75" customHeight="1" x14ac:dyDescent="0.25">
      <c r="A845" s="236"/>
      <c r="B845" s="236"/>
      <c r="C845" s="236"/>
      <c r="D845" s="236"/>
      <c r="E845" s="236"/>
      <c r="F845" s="236"/>
      <c r="G845" s="237"/>
      <c r="H845" s="236"/>
      <c r="I845" s="236"/>
      <c r="J845" s="236"/>
      <c r="K845" s="236"/>
      <c r="L845" s="236"/>
      <c r="M845" s="236"/>
      <c r="N845" s="236"/>
      <c r="O845" s="236"/>
      <c r="P845" s="236"/>
      <c r="Q845" s="236"/>
      <c r="R845" s="236"/>
      <c r="S845" s="236"/>
      <c r="T845" s="236"/>
      <c r="U845" s="236"/>
      <c r="V845" s="236"/>
      <c r="W845" s="236"/>
      <c r="X845" s="236"/>
      <c r="Y845" s="236"/>
      <c r="Z845" s="236"/>
      <c r="AA845" s="236"/>
      <c r="AB845" s="236"/>
      <c r="AC845" s="236"/>
      <c r="AD845" s="236"/>
    </row>
    <row r="846" spans="1:30" ht="15.75" customHeight="1" x14ac:dyDescent="0.25">
      <c r="A846" s="236"/>
      <c r="B846" s="236"/>
      <c r="C846" s="236"/>
      <c r="D846" s="236"/>
      <c r="E846" s="236"/>
      <c r="F846" s="236"/>
      <c r="G846" s="237"/>
      <c r="H846" s="236"/>
      <c r="I846" s="236"/>
      <c r="J846" s="236"/>
      <c r="K846" s="236"/>
      <c r="L846" s="236"/>
      <c r="M846" s="236"/>
      <c r="N846" s="236"/>
      <c r="O846" s="236"/>
      <c r="P846" s="236"/>
      <c r="Q846" s="236"/>
      <c r="R846" s="236"/>
      <c r="S846" s="236"/>
      <c r="T846" s="236"/>
      <c r="U846" s="236"/>
      <c r="V846" s="236"/>
      <c r="W846" s="236"/>
      <c r="X846" s="236"/>
      <c r="Y846" s="236"/>
      <c r="Z846" s="236"/>
      <c r="AA846" s="236"/>
      <c r="AB846" s="236"/>
      <c r="AC846" s="236"/>
      <c r="AD846" s="236"/>
    </row>
    <row r="847" spans="1:30" ht="15.75" customHeight="1" x14ac:dyDescent="0.25">
      <c r="A847" s="236"/>
      <c r="B847" s="236"/>
      <c r="C847" s="236"/>
      <c r="D847" s="236"/>
      <c r="E847" s="236"/>
      <c r="F847" s="236"/>
      <c r="G847" s="237"/>
      <c r="H847" s="236"/>
      <c r="I847" s="236"/>
      <c r="J847" s="236"/>
      <c r="K847" s="236"/>
      <c r="L847" s="236"/>
      <c r="M847" s="236"/>
      <c r="N847" s="236"/>
      <c r="O847" s="236"/>
      <c r="P847" s="236"/>
      <c r="Q847" s="236"/>
      <c r="R847" s="236"/>
      <c r="S847" s="236"/>
      <c r="T847" s="236"/>
      <c r="U847" s="236"/>
      <c r="V847" s="236"/>
      <c r="W847" s="236"/>
      <c r="X847" s="236"/>
      <c r="Y847" s="236"/>
      <c r="Z847" s="236"/>
      <c r="AA847" s="236"/>
      <c r="AB847" s="236"/>
      <c r="AC847" s="236"/>
      <c r="AD847" s="236"/>
    </row>
    <row r="848" spans="1:30" ht="15.75" customHeight="1" x14ac:dyDescent="0.25">
      <c r="A848" s="236"/>
      <c r="B848" s="236"/>
      <c r="C848" s="236"/>
      <c r="D848" s="236"/>
      <c r="E848" s="236"/>
      <c r="F848" s="236"/>
      <c r="G848" s="237"/>
      <c r="H848" s="236"/>
      <c r="I848" s="236"/>
      <c r="J848" s="236"/>
      <c r="K848" s="236"/>
      <c r="L848" s="236"/>
      <c r="M848" s="236"/>
      <c r="N848" s="236"/>
      <c r="O848" s="236"/>
      <c r="P848" s="236"/>
      <c r="Q848" s="236"/>
      <c r="R848" s="236"/>
      <c r="S848" s="236"/>
      <c r="T848" s="236"/>
      <c r="U848" s="236"/>
      <c r="V848" s="236"/>
      <c r="W848" s="236"/>
      <c r="X848" s="236"/>
      <c r="Y848" s="236"/>
      <c r="Z848" s="236"/>
      <c r="AA848" s="236"/>
      <c r="AB848" s="236"/>
      <c r="AC848" s="236"/>
      <c r="AD848" s="236"/>
    </row>
    <row r="849" spans="1:30" ht="15.75" customHeight="1" x14ac:dyDescent="0.25">
      <c r="A849" s="236"/>
      <c r="B849" s="236"/>
      <c r="C849" s="236"/>
      <c r="D849" s="236"/>
      <c r="E849" s="236"/>
      <c r="F849" s="236"/>
      <c r="G849" s="237"/>
      <c r="H849" s="236"/>
      <c r="I849" s="236"/>
      <c r="J849" s="236"/>
      <c r="K849" s="236"/>
      <c r="L849" s="236"/>
      <c r="M849" s="236"/>
      <c r="N849" s="236"/>
      <c r="O849" s="236"/>
      <c r="P849" s="236"/>
      <c r="Q849" s="236"/>
      <c r="R849" s="236"/>
      <c r="S849" s="236"/>
      <c r="T849" s="236"/>
      <c r="U849" s="236"/>
      <c r="V849" s="236"/>
      <c r="W849" s="236"/>
      <c r="X849" s="236"/>
      <c r="Y849" s="236"/>
      <c r="Z849" s="236"/>
      <c r="AA849" s="236"/>
      <c r="AB849" s="236"/>
      <c r="AC849" s="236"/>
      <c r="AD849" s="236"/>
    </row>
    <row r="850" spans="1:30" ht="15.75" customHeight="1" x14ac:dyDescent="0.25">
      <c r="A850" s="236"/>
      <c r="B850" s="236"/>
      <c r="C850" s="236"/>
      <c r="D850" s="236"/>
      <c r="E850" s="236"/>
      <c r="F850" s="236"/>
      <c r="G850" s="237"/>
      <c r="H850" s="236"/>
      <c r="I850" s="236"/>
      <c r="J850" s="236"/>
      <c r="K850" s="236"/>
      <c r="L850" s="236"/>
      <c r="M850" s="236"/>
      <c r="N850" s="236"/>
      <c r="O850" s="236"/>
      <c r="P850" s="236"/>
      <c r="Q850" s="236"/>
      <c r="R850" s="236"/>
      <c r="S850" s="236"/>
      <c r="T850" s="236"/>
      <c r="U850" s="236"/>
      <c r="V850" s="236"/>
      <c r="W850" s="236"/>
      <c r="X850" s="236"/>
      <c r="Y850" s="236"/>
      <c r="Z850" s="236"/>
      <c r="AA850" s="236"/>
      <c r="AB850" s="236"/>
      <c r="AC850" s="236"/>
      <c r="AD850" s="236"/>
    </row>
    <row r="851" spans="1:30" ht="15.75" customHeight="1" x14ac:dyDescent="0.25">
      <c r="A851" s="236"/>
      <c r="B851" s="236"/>
      <c r="C851" s="236"/>
      <c r="D851" s="236"/>
      <c r="E851" s="236"/>
      <c r="F851" s="236"/>
      <c r="G851" s="237"/>
      <c r="H851" s="236"/>
      <c r="I851" s="236"/>
      <c r="J851" s="236"/>
      <c r="K851" s="236"/>
      <c r="L851" s="236"/>
      <c r="M851" s="236"/>
      <c r="N851" s="236"/>
      <c r="O851" s="236"/>
      <c r="P851" s="236"/>
      <c r="Q851" s="236"/>
      <c r="R851" s="236"/>
      <c r="S851" s="236"/>
      <c r="T851" s="236"/>
      <c r="U851" s="236"/>
      <c r="V851" s="236"/>
      <c r="W851" s="236"/>
      <c r="X851" s="236"/>
      <c r="Y851" s="236"/>
      <c r="Z851" s="236"/>
      <c r="AA851" s="236"/>
      <c r="AB851" s="236"/>
      <c r="AC851" s="236"/>
      <c r="AD851" s="236"/>
    </row>
    <row r="852" spans="1:30" ht="15.75" customHeight="1" x14ac:dyDescent="0.25">
      <c r="A852" s="236"/>
      <c r="B852" s="236"/>
      <c r="C852" s="236"/>
      <c r="D852" s="236"/>
      <c r="E852" s="236"/>
      <c r="F852" s="236"/>
      <c r="G852" s="237"/>
      <c r="H852" s="236"/>
      <c r="I852" s="236"/>
      <c r="J852" s="236"/>
      <c r="K852" s="236"/>
      <c r="L852" s="236"/>
      <c r="M852" s="236"/>
      <c r="N852" s="236"/>
      <c r="O852" s="236"/>
      <c r="P852" s="236"/>
      <c r="Q852" s="236"/>
      <c r="R852" s="236"/>
      <c r="S852" s="236"/>
      <c r="T852" s="236"/>
      <c r="U852" s="236"/>
      <c r="V852" s="236"/>
      <c r="W852" s="236"/>
      <c r="X852" s="236"/>
      <c r="Y852" s="236"/>
      <c r="Z852" s="236"/>
      <c r="AA852" s="236"/>
      <c r="AB852" s="236"/>
      <c r="AC852" s="236"/>
      <c r="AD852" s="236"/>
    </row>
    <row r="853" spans="1:30" ht="15.75" customHeight="1" x14ac:dyDescent="0.25">
      <c r="A853" s="236"/>
      <c r="B853" s="236"/>
      <c r="C853" s="236"/>
      <c r="D853" s="236"/>
      <c r="E853" s="236"/>
      <c r="F853" s="236"/>
      <c r="G853" s="237"/>
      <c r="H853" s="236"/>
      <c r="I853" s="236"/>
      <c r="J853" s="236"/>
      <c r="K853" s="236"/>
      <c r="L853" s="236"/>
      <c r="M853" s="236"/>
      <c r="N853" s="236"/>
      <c r="O853" s="236"/>
      <c r="P853" s="236"/>
      <c r="Q853" s="236"/>
      <c r="R853" s="236"/>
      <c r="S853" s="236"/>
      <c r="T853" s="236"/>
      <c r="U853" s="236"/>
      <c r="V853" s="236"/>
      <c r="W853" s="236"/>
      <c r="X853" s="236"/>
      <c r="Y853" s="236"/>
      <c r="Z853" s="236"/>
      <c r="AA853" s="236"/>
      <c r="AB853" s="236"/>
      <c r="AC853" s="236"/>
      <c r="AD853" s="236"/>
    </row>
    <row r="854" spans="1:30" ht="15.75" customHeight="1" x14ac:dyDescent="0.25">
      <c r="A854" s="236"/>
      <c r="B854" s="236"/>
      <c r="C854" s="236"/>
      <c r="D854" s="236"/>
      <c r="E854" s="236"/>
      <c r="F854" s="236"/>
      <c r="G854" s="237"/>
      <c r="H854" s="236"/>
      <c r="I854" s="236"/>
      <c r="J854" s="236"/>
      <c r="K854" s="236"/>
      <c r="L854" s="236"/>
      <c r="M854" s="236"/>
      <c r="N854" s="236"/>
      <c r="O854" s="236"/>
      <c r="P854" s="236"/>
      <c r="Q854" s="236"/>
      <c r="R854" s="236"/>
      <c r="S854" s="236"/>
      <c r="T854" s="236"/>
      <c r="U854" s="236"/>
      <c r="V854" s="236"/>
      <c r="W854" s="236"/>
      <c r="X854" s="236"/>
      <c r="Y854" s="236"/>
      <c r="Z854" s="236"/>
      <c r="AA854" s="236"/>
      <c r="AB854" s="236"/>
      <c r="AC854" s="236"/>
      <c r="AD854" s="236"/>
    </row>
    <row r="855" spans="1:30" ht="15.75" customHeight="1" x14ac:dyDescent="0.25">
      <c r="A855" s="236"/>
      <c r="B855" s="236"/>
      <c r="C855" s="236"/>
      <c r="D855" s="236"/>
      <c r="E855" s="236"/>
      <c r="F855" s="236"/>
      <c r="G855" s="237"/>
      <c r="H855" s="236"/>
      <c r="I855" s="236"/>
      <c r="J855" s="236"/>
      <c r="K855" s="236"/>
      <c r="L855" s="236"/>
      <c r="M855" s="236"/>
      <c r="N855" s="236"/>
      <c r="O855" s="236"/>
      <c r="P855" s="236"/>
      <c r="Q855" s="236"/>
      <c r="R855" s="236"/>
      <c r="S855" s="236"/>
      <c r="T855" s="236"/>
      <c r="U855" s="236"/>
      <c r="V855" s="236"/>
      <c r="W855" s="236"/>
      <c r="X855" s="236"/>
      <c r="Y855" s="236"/>
      <c r="Z855" s="236"/>
      <c r="AA855" s="236"/>
      <c r="AB855" s="236"/>
      <c r="AC855" s="236"/>
      <c r="AD855" s="236"/>
    </row>
    <row r="856" spans="1:30" ht="15.75" customHeight="1" x14ac:dyDescent="0.25">
      <c r="A856" s="236"/>
      <c r="B856" s="236"/>
      <c r="C856" s="236"/>
      <c r="D856" s="236"/>
      <c r="E856" s="236"/>
      <c r="F856" s="236"/>
      <c r="G856" s="237"/>
      <c r="H856" s="236"/>
      <c r="I856" s="236"/>
      <c r="J856" s="236"/>
      <c r="K856" s="236"/>
      <c r="L856" s="236"/>
      <c r="M856" s="236"/>
      <c r="N856" s="236"/>
      <c r="O856" s="236"/>
      <c r="P856" s="236"/>
      <c r="Q856" s="236"/>
      <c r="R856" s="236"/>
      <c r="S856" s="236"/>
      <c r="T856" s="236"/>
      <c r="U856" s="236"/>
      <c r="V856" s="236"/>
      <c r="W856" s="236"/>
      <c r="X856" s="236"/>
      <c r="Y856" s="236"/>
      <c r="Z856" s="236"/>
      <c r="AA856" s="236"/>
      <c r="AB856" s="236"/>
      <c r="AC856" s="236"/>
      <c r="AD856" s="236"/>
    </row>
    <row r="857" spans="1:30" ht="15.75" customHeight="1" x14ac:dyDescent="0.25">
      <c r="A857" s="236"/>
      <c r="B857" s="236"/>
      <c r="C857" s="236"/>
      <c r="D857" s="236"/>
      <c r="E857" s="236"/>
      <c r="F857" s="236"/>
      <c r="G857" s="237"/>
      <c r="H857" s="236"/>
      <c r="I857" s="236"/>
      <c r="J857" s="236"/>
      <c r="K857" s="236"/>
      <c r="L857" s="236"/>
      <c r="M857" s="236"/>
      <c r="N857" s="236"/>
      <c r="O857" s="236"/>
      <c r="P857" s="236"/>
      <c r="Q857" s="236"/>
      <c r="R857" s="236"/>
      <c r="S857" s="236"/>
      <c r="T857" s="236"/>
      <c r="U857" s="236"/>
      <c r="V857" s="236"/>
      <c r="W857" s="236"/>
      <c r="X857" s="236"/>
      <c r="Y857" s="236"/>
      <c r="Z857" s="236"/>
      <c r="AA857" s="236"/>
      <c r="AB857" s="236"/>
      <c r="AC857" s="236"/>
      <c r="AD857" s="236"/>
    </row>
    <row r="858" spans="1:30" ht="15.75" customHeight="1" x14ac:dyDescent="0.25">
      <c r="A858" s="236"/>
      <c r="B858" s="236"/>
      <c r="C858" s="236"/>
      <c r="D858" s="236"/>
      <c r="E858" s="236"/>
      <c r="F858" s="236"/>
      <c r="G858" s="237"/>
      <c r="H858" s="236"/>
      <c r="I858" s="236"/>
      <c r="J858" s="236"/>
      <c r="K858" s="236"/>
      <c r="L858" s="236"/>
      <c r="M858" s="236"/>
      <c r="N858" s="236"/>
      <c r="O858" s="236"/>
      <c r="P858" s="236"/>
      <c r="Q858" s="236"/>
      <c r="R858" s="236"/>
      <c r="S858" s="236"/>
      <c r="T858" s="236"/>
      <c r="U858" s="236"/>
      <c r="V858" s="236"/>
      <c r="W858" s="236"/>
      <c r="X858" s="236"/>
      <c r="Y858" s="236"/>
      <c r="Z858" s="236"/>
      <c r="AA858" s="236"/>
      <c r="AB858" s="236"/>
      <c r="AC858" s="236"/>
      <c r="AD858" s="236"/>
    </row>
    <row r="859" spans="1:30" ht="15.75" customHeight="1" x14ac:dyDescent="0.25">
      <c r="A859" s="236"/>
      <c r="B859" s="236"/>
      <c r="C859" s="236"/>
      <c r="D859" s="236"/>
      <c r="E859" s="236"/>
      <c r="F859" s="236"/>
      <c r="G859" s="237"/>
      <c r="H859" s="236"/>
      <c r="I859" s="236"/>
      <c r="J859" s="236"/>
      <c r="K859" s="236"/>
      <c r="L859" s="236"/>
      <c r="M859" s="236"/>
      <c r="N859" s="236"/>
      <c r="O859" s="236"/>
      <c r="P859" s="236"/>
      <c r="Q859" s="236"/>
      <c r="R859" s="236"/>
      <c r="S859" s="236"/>
      <c r="T859" s="236"/>
      <c r="U859" s="236"/>
      <c r="V859" s="236"/>
      <c r="W859" s="236"/>
      <c r="X859" s="236"/>
      <c r="Y859" s="236"/>
      <c r="Z859" s="236"/>
      <c r="AA859" s="236"/>
      <c r="AB859" s="236"/>
      <c r="AC859" s="236"/>
      <c r="AD859" s="236"/>
    </row>
    <row r="860" spans="1:30" ht="15.75" customHeight="1" x14ac:dyDescent="0.25">
      <c r="A860" s="236"/>
      <c r="B860" s="236"/>
      <c r="C860" s="236"/>
      <c r="D860" s="236"/>
      <c r="E860" s="236"/>
      <c r="F860" s="236"/>
      <c r="G860" s="237"/>
      <c r="H860" s="236"/>
      <c r="I860" s="236"/>
      <c r="J860" s="236"/>
      <c r="K860" s="236"/>
      <c r="L860" s="236"/>
      <c r="M860" s="236"/>
      <c r="N860" s="236"/>
      <c r="O860" s="236"/>
      <c r="P860" s="236"/>
      <c r="Q860" s="236"/>
      <c r="R860" s="236"/>
      <c r="S860" s="236"/>
      <c r="T860" s="236"/>
      <c r="U860" s="236"/>
      <c r="V860" s="236"/>
      <c r="W860" s="236"/>
      <c r="X860" s="236"/>
      <c r="Y860" s="236"/>
      <c r="Z860" s="236"/>
      <c r="AA860" s="236"/>
      <c r="AB860" s="236"/>
      <c r="AC860" s="236"/>
      <c r="AD860" s="236"/>
    </row>
    <row r="861" spans="1:30" ht="15.75" customHeight="1" x14ac:dyDescent="0.25">
      <c r="A861" s="236"/>
      <c r="B861" s="236"/>
      <c r="C861" s="236"/>
      <c r="D861" s="236"/>
      <c r="E861" s="236"/>
      <c r="F861" s="236"/>
      <c r="G861" s="237"/>
      <c r="H861" s="236"/>
      <c r="I861" s="236"/>
      <c r="J861" s="236"/>
      <c r="K861" s="236"/>
      <c r="L861" s="236"/>
      <c r="M861" s="236"/>
      <c r="N861" s="236"/>
      <c r="O861" s="236"/>
      <c r="P861" s="236"/>
      <c r="Q861" s="236"/>
      <c r="R861" s="236"/>
      <c r="S861" s="236"/>
      <c r="T861" s="236"/>
      <c r="U861" s="236"/>
      <c r="V861" s="236"/>
      <c r="W861" s="236"/>
      <c r="X861" s="236"/>
      <c r="Y861" s="236"/>
      <c r="Z861" s="236"/>
      <c r="AA861" s="236"/>
      <c r="AB861" s="236"/>
      <c r="AC861" s="236"/>
      <c r="AD861" s="236"/>
    </row>
    <row r="862" spans="1:30" ht="15.75" customHeight="1" x14ac:dyDescent="0.25">
      <c r="A862" s="236"/>
      <c r="B862" s="236"/>
      <c r="C862" s="236"/>
      <c r="D862" s="236"/>
      <c r="E862" s="236"/>
      <c r="F862" s="236"/>
      <c r="G862" s="237"/>
      <c r="H862" s="236"/>
      <c r="I862" s="236"/>
      <c r="J862" s="236"/>
      <c r="K862" s="236"/>
      <c r="L862" s="236"/>
      <c r="M862" s="236"/>
      <c r="N862" s="236"/>
      <c r="O862" s="236"/>
      <c r="P862" s="236"/>
      <c r="Q862" s="236"/>
      <c r="R862" s="236"/>
      <c r="S862" s="236"/>
      <c r="T862" s="236"/>
      <c r="U862" s="236"/>
      <c r="V862" s="236"/>
      <c r="W862" s="236"/>
      <c r="X862" s="236"/>
      <c r="Y862" s="236"/>
      <c r="Z862" s="236"/>
      <c r="AA862" s="236"/>
      <c r="AB862" s="236"/>
      <c r="AC862" s="236"/>
      <c r="AD862" s="236"/>
    </row>
    <row r="863" spans="1:30" ht="15.75" customHeight="1" x14ac:dyDescent="0.25">
      <c r="A863" s="236"/>
      <c r="B863" s="236"/>
      <c r="C863" s="236"/>
      <c r="D863" s="236"/>
      <c r="E863" s="236"/>
      <c r="F863" s="236"/>
      <c r="G863" s="237"/>
      <c r="H863" s="236"/>
      <c r="I863" s="236"/>
      <c r="J863" s="236"/>
      <c r="K863" s="236"/>
      <c r="L863" s="236"/>
      <c r="M863" s="236"/>
      <c r="N863" s="236"/>
      <c r="O863" s="236"/>
      <c r="P863" s="236"/>
      <c r="Q863" s="236"/>
      <c r="R863" s="236"/>
      <c r="S863" s="236"/>
      <c r="T863" s="236"/>
      <c r="U863" s="236"/>
      <c r="V863" s="236"/>
      <c r="W863" s="236"/>
      <c r="X863" s="236"/>
      <c r="Y863" s="236"/>
      <c r="Z863" s="236"/>
      <c r="AA863" s="236"/>
      <c r="AB863" s="236"/>
      <c r="AC863" s="236"/>
      <c r="AD863" s="236"/>
    </row>
    <row r="864" spans="1:30" ht="15.75" customHeight="1" x14ac:dyDescent="0.25">
      <c r="A864" s="236"/>
      <c r="B864" s="236"/>
      <c r="C864" s="236"/>
      <c r="D864" s="236"/>
      <c r="E864" s="236"/>
      <c r="F864" s="236"/>
      <c r="G864" s="237"/>
      <c r="H864" s="236"/>
      <c r="I864" s="236"/>
      <c r="J864" s="236"/>
      <c r="K864" s="236"/>
      <c r="L864" s="236"/>
      <c r="M864" s="236"/>
      <c r="N864" s="236"/>
      <c r="O864" s="236"/>
      <c r="P864" s="236"/>
      <c r="Q864" s="236"/>
      <c r="R864" s="236"/>
      <c r="S864" s="236"/>
      <c r="T864" s="236"/>
      <c r="U864" s="236"/>
      <c r="V864" s="236"/>
      <c r="W864" s="236"/>
      <c r="X864" s="236"/>
      <c r="Y864" s="236"/>
      <c r="Z864" s="236"/>
      <c r="AA864" s="236"/>
      <c r="AB864" s="236"/>
      <c r="AC864" s="236"/>
      <c r="AD864" s="236"/>
    </row>
    <row r="865" spans="1:30" ht="15.75" customHeight="1" x14ac:dyDescent="0.25">
      <c r="A865" s="236"/>
      <c r="B865" s="236"/>
      <c r="C865" s="236"/>
      <c r="D865" s="236"/>
      <c r="E865" s="236"/>
      <c r="F865" s="236"/>
      <c r="G865" s="237"/>
      <c r="H865" s="236"/>
      <c r="I865" s="236"/>
      <c r="J865" s="236"/>
      <c r="K865" s="236"/>
      <c r="L865" s="236"/>
      <c r="M865" s="236"/>
      <c r="N865" s="236"/>
      <c r="O865" s="236"/>
      <c r="P865" s="236"/>
      <c r="Q865" s="236"/>
      <c r="R865" s="236"/>
      <c r="S865" s="236"/>
      <c r="T865" s="236"/>
      <c r="U865" s="236"/>
      <c r="V865" s="236"/>
      <c r="W865" s="236"/>
      <c r="X865" s="236"/>
      <c r="Y865" s="236"/>
      <c r="Z865" s="236"/>
      <c r="AA865" s="236"/>
      <c r="AB865" s="236"/>
      <c r="AC865" s="236"/>
      <c r="AD865" s="236"/>
    </row>
    <row r="866" spans="1:30" ht="15.75" customHeight="1" x14ac:dyDescent="0.25">
      <c r="A866" s="236"/>
      <c r="B866" s="236"/>
      <c r="C866" s="236"/>
      <c r="D866" s="236"/>
      <c r="E866" s="236"/>
      <c r="F866" s="236"/>
      <c r="G866" s="237"/>
      <c r="H866" s="236"/>
      <c r="I866" s="236"/>
      <c r="J866" s="236"/>
      <c r="K866" s="236"/>
      <c r="L866" s="236"/>
      <c r="M866" s="236"/>
      <c r="N866" s="236"/>
      <c r="O866" s="236"/>
      <c r="P866" s="236"/>
      <c r="Q866" s="236"/>
      <c r="R866" s="236"/>
      <c r="S866" s="236"/>
      <c r="T866" s="236"/>
      <c r="U866" s="236"/>
      <c r="V866" s="236"/>
      <c r="W866" s="236"/>
      <c r="X866" s="236"/>
      <c r="Y866" s="236"/>
      <c r="Z866" s="236"/>
      <c r="AA866" s="236"/>
      <c r="AB866" s="236"/>
      <c r="AC866" s="236"/>
      <c r="AD866" s="236"/>
    </row>
    <row r="867" spans="1:30" ht="15.75" customHeight="1" x14ac:dyDescent="0.25">
      <c r="A867" s="236"/>
      <c r="B867" s="236"/>
      <c r="C867" s="236"/>
      <c r="D867" s="236"/>
      <c r="E867" s="236"/>
      <c r="F867" s="236"/>
      <c r="G867" s="237"/>
      <c r="H867" s="236"/>
      <c r="I867" s="236"/>
      <c r="J867" s="236"/>
      <c r="K867" s="236"/>
      <c r="L867" s="236"/>
      <c r="M867" s="236"/>
      <c r="N867" s="236"/>
      <c r="O867" s="236"/>
      <c r="P867" s="236"/>
      <c r="Q867" s="236"/>
      <c r="R867" s="236"/>
      <c r="S867" s="236"/>
      <c r="T867" s="236"/>
      <c r="U867" s="236"/>
      <c r="V867" s="236"/>
      <c r="W867" s="236"/>
      <c r="X867" s="236"/>
      <c r="Y867" s="236"/>
      <c r="Z867" s="236"/>
      <c r="AA867" s="236"/>
      <c r="AB867" s="236"/>
      <c r="AC867" s="236"/>
      <c r="AD867" s="236"/>
    </row>
    <row r="868" spans="1:30" ht="15.75" customHeight="1" x14ac:dyDescent="0.25">
      <c r="A868" s="236"/>
      <c r="B868" s="236"/>
      <c r="C868" s="236"/>
      <c r="D868" s="236"/>
      <c r="E868" s="236"/>
      <c r="F868" s="236"/>
      <c r="G868" s="237"/>
      <c r="H868" s="236"/>
      <c r="I868" s="236"/>
      <c r="J868" s="236"/>
      <c r="K868" s="236"/>
      <c r="L868" s="236"/>
      <c r="M868" s="236"/>
      <c r="N868" s="236"/>
      <c r="O868" s="236"/>
      <c r="P868" s="236"/>
      <c r="Q868" s="236"/>
      <c r="R868" s="236"/>
      <c r="S868" s="236"/>
      <c r="T868" s="236"/>
      <c r="U868" s="236"/>
      <c r="V868" s="236"/>
      <c r="W868" s="236"/>
      <c r="X868" s="236"/>
      <c r="Y868" s="236"/>
      <c r="Z868" s="236"/>
      <c r="AA868" s="236"/>
      <c r="AB868" s="236"/>
      <c r="AC868" s="236"/>
      <c r="AD868" s="236"/>
    </row>
    <row r="869" spans="1:30" ht="15.75" customHeight="1" x14ac:dyDescent="0.25">
      <c r="A869" s="236"/>
      <c r="B869" s="236"/>
      <c r="C869" s="236"/>
      <c r="D869" s="236"/>
      <c r="E869" s="236"/>
      <c r="F869" s="236"/>
      <c r="G869" s="237"/>
      <c r="H869" s="236"/>
      <c r="I869" s="236"/>
      <c r="J869" s="236"/>
      <c r="K869" s="236"/>
      <c r="L869" s="236"/>
      <c r="M869" s="236"/>
      <c r="N869" s="236"/>
      <c r="O869" s="236"/>
      <c r="P869" s="236"/>
      <c r="Q869" s="236"/>
      <c r="R869" s="236"/>
      <c r="S869" s="236"/>
      <c r="T869" s="236"/>
      <c r="U869" s="236"/>
      <c r="V869" s="236"/>
      <c r="W869" s="236"/>
      <c r="X869" s="236"/>
      <c r="Y869" s="236"/>
      <c r="Z869" s="236"/>
      <c r="AA869" s="236"/>
      <c r="AB869" s="236"/>
      <c r="AC869" s="236"/>
      <c r="AD869" s="236"/>
    </row>
    <row r="870" spans="1:30" ht="15.75" customHeight="1" x14ac:dyDescent="0.25">
      <c r="A870" s="236"/>
      <c r="B870" s="236"/>
      <c r="C870" s="236"/>
      <c r="D870" s="236"/>
      <c r="E870" s="236"/>
      <c r="F870" s="236"/>
      <c r="G870" s="237"/>
      <c r="H870" s="236"/>
      <c r="I870" s="236"/>
      <c r="J870" s="236"/>
      <c r="K870" s="236"/>
      <c r="L870" s="236"/>
      <c r="M870" s="236"/>
      <c r="N870" s="236"/>
      <c r="O870" s="236"/>
      <c r="P870" s="236"/>
      <c r="Q870" s="236"/>
      <c r="R870" s="236"/>
      <c r="S870" s="236"/>
      <c r="T870" s="236"/>
      <c r="U870" s="236"/>
      <c r="V870" s="236"/>
      <c r="W870" s="236"/>
      <c r="X870" s="236"/>
      <c r="Y870" s="236"/>
      <c r="Z870" s="236"/>
      <c r="AA870" s="236"/>
      <c r="AB870" s="236"/>
      <c r="AC870" s="236"/>
      <c r="AD870" s="236"/>
    </row>
    <row r="871" spans="1:30" ht="15.75" customHeight="1" x14ac:dyDescent="0.25">
      <c r="A871" s="236"/>
      <c r="B871" s="236"/>
      <c r="C871" s="236"/>
      <c r="D871" s="236"/>
      <c r="E871" s="236"/>
      <c r="F871" s="236"/>
      <c r="G871" s="237"/>
      <c r="H871" s="236"/>
      <c r="I871" s="236"/>
      <c r="J871" s="236"/>
      <c r="K871" s="236"/>
      <c r="L871" s="236"/>
      <c r="M871" s="236"/>
      <c r="N871" s="236"/>
      <c r="O871" s="236"/>
      <c r="P871" s="236"/>
      <c r="Q871" s="236"/>
      <c r="R871" s="236"/>
      <c r="S871" s="236"/>
      <c r="T871" s="236"/>
      <c r="U871" s="236"/>
      <c r="V871" s="236"/>
      <c r="W871" s="236"/>
      <c r="X871" s="236"/>
      <c r="Y871" s="236"/>
      <c r="Z871" s="236"/>
      <c r="AA871" s="236"/>
      <c r="AB871" s="236"/>
      <c r="AC871" s="236"/>
      <c r="AD871" s="236"/>
    </row>
    <row r="872" spans="1:30" ht="15.75" customHeight="1" x14ac:dyDescent="0.25">
      <c r="A872" s="236"/>
      <c r="B872" s="236"/>
      <c r="C872" s="236"/>
      <c r="D872" s="236"/>
      <c r="E872" s="236"/>
      <c r="F872" s="236"/>
      <c r="G872" s="237"/>
      <c r="H872" s="236"/>
      <c r="I872" s="236"/>
      <c r="J872" s="236"/>
      <c r="K872" s="236"/>
      <c r="L872" s="236"/>
      <c r="M872" s="236"/>
      <c r="N872" s="236"/>
      <c r="O872" s="236"/>
      <c r="P872" s="236"/>
      <c r="Q872" s="236"/>
      <c r="R872" s="236"/>
      <c r="S872" s="236"/>
      <c r="T872" s="236"/>
      <c r="U872" s="236"/>
      <c r="V872" s="236"/>
      <c r="W872" s="236"/>
      <c r="X872" s="236"/>
      <c r="Y872" s="236"/>
      <c r="Z872" s="236"/>
      <c r="AA872" s="236"/>
      <c r="AB872" s="236"/>
      <c r="AC872" s="236"/>
      <c r="AD872" s="236"/>
    </row>
    <row r="873" spans="1:30" ht="15.75" customHeight="1" x14ac:dyDescent="0.25">
      <c r="A873" s="236"/>
      <c r="B873" s="236"/>
      <c r="C873" s="236"/>
      <c r="D873" s="236"/>
      <c r="E873" s="236"/>
      <c r="F873" s="236"/>
      <c r="G873" s="237"/>
      <c r="H873" s="236"/>
      <c r="I873" s="236"/>
      <c r="J873" s="236"/>
      <c r="K873" s="236"/>
      <c r="L873" s="236"/>
      <c r="M873" s="236"/>
      <c r="N873" s="236"/>
      <c r="O873" s="236"/>
      <c r="P873" s="236"/>
      <c r="Q873" s="236"/>
      <c r="R873" s="236"/>
      <c r="S873" s="236"/>
      <c r="T873" s="236"/>
      <c r="U873" s="236"/>
      <c r="V873" s="236"/>
      <c r="W873" s="236"/>
      <c r="X873" s="236"/>
      <c r="Y873" s="236"/>
      <c r="Z873" s="236"/>
      <c r="AA873" s="236"/>
      <c r="AB873" s="236"/>
      <c r="AC873" s="236"/>
      <c r="AD873" s="236"/>
    </row>
    <row r="874" spans="1:30" ht="15.75" customHeight="1" x14ac:dyDescent="0.25">
      <c r="A874" s="236"/>
      <c r="B874" s="236"/>
      <c r="C874" s="236"/>
      <c r="D874" s="236"/>
      <c r="E874" s="236"/>
      <c r="F874" s="236"/>
      <c r="G874" s="237"/>
      <c r="H874" s="236"/>
      <c r="I874" s="236"/>
      <c r="J874" s="236"/>
      <c r="K874" s="236"/>
      <c r="L874" s="236"/>
      <c r="M874" s="236"/>
      <c r="N874" s="236"/>
      <c r="O874" s="236"/>
      <c r="P874" s="236"/>
      <c r="Q874" s="236"/>
      <c r="R874" s="236"/>
      <c r="S874" s="236"/>
      <c r="T874" s="236"/>
      <c r="U874" s="236"/>
      <c r="V874" s="236"/>
      <c r="W874" s="236"/>
      <c r="X874" s="236"/>
      <c r="Y874" s="236"/>
      <c r="Z874" s="236"/>
      <c r="AA874" s="236"/>
      <c r="AB874" s="236"/>
      <c r="AC874" s="236"/>
      <c r="AD874" s="236"/>
    </row>
    <row r="875" spans="1:30" ht="15.75" customHeight="1" x14ac:dyDescent="0.25">
      <c r="A875" s="236"/>
      <c r="B875" s="236"/>
      <c r="C875" s="236"/>
      <c r="D875" s="236"/>
      <c r="E875" s="236"/>
      <c r="F875" s="236"/>
      <c r="G875" s="237"/>
      <c r="H875" s="236"/>
      <c r="I875" s="236"/>
      <c r="J875" s="236"/>
      <c r="K875" s="236"/>
      <c r="L875" s="236"/>
      <c r="M875" s="236"/>
      <c r="N875" s="236"/>
      <c r="O875" s="236"/>
      <c r="P875" s="236"/>
      <c r="Q875" s="236"/>
      <c r="R875" s="236"/>
      <c r="S875" s="236"/>
      <c r="T875" s="236"/>
      <c r="U875" s="236"/>
      <c r="V875" s="236"/>
      <c r="W875" s="236"/>
      <c r="X875" s="236"/>
      <c r="Y875" s="236"/>
      <c r="Z875" s="236"/>
      <c r="AA875" s="236"/>
      <c r="AB875" s="236"/>
      <c r="AC875" s="236"/>
      <c r="AD875" s="236"/>
    </row>
    <row r="876" spans="1:30" ht="15.75" customHeight="1" x14ac:dyDescent="0.25">
      <c r="A876" s="236"/>
      <c r="B876" s="236"/>
      <c r="C876" s="236"/>
      <c r="D876" s="236"/>
      <c r="E876" s="236"/>
      <c r="F876" s="236"/>
      <c r="G876" s="237"/>
      <c r="H876" s="236"/>
      <c r="I876" s="236"/>
      <c r="J876" s="236"/>
      <c r="K876" s="236"/>
      <c r="L876" s="236"/>
      <c r="M876" s="236"/>
      <c r="N876" s="236"/>
      <c r="O876" s="236"/>
      <c r="P876" s="236"/>
      <c r="Q876" s="236"/>
      <c r="R876" s="236"/>
      <c r="S876" s="236"/>
      <c r="T876" s="236"/>
      <c r="U876" s="236"/>
      <c r="V876" s="236"/>
      <c r="W876" s="236"/>
      <c r="X876" s="236"/>
      <c r="Y876" s="236"/>
      <c r="Z876" s="236"/>
      <c r="AA876" s="236"/>
      <c r="AB876" s="236"/>
      <c r="AC876" s="236"/>
      <c r="AD876" s="236"/>
    </row>
    <row r="877" spans="1:30" ht="15.75" customHeight="1" x14ac:dyDescent="0.25">
      <c r="A877" s="236"/>
      <c r="B877" s="236"/>
      <c r="C877" s="236"/>
      <c r="D877" s="236"/>
      <c r="E877" s="236"/>
      <c r="F877" s="236"/>
      <c r="G877" s="237"/>
      <c r="H877" s="236"/>
      <c r="I877" s="236"/>
      <c r="J877" s="236"/>
      <c r="K877" s="236"/>
      <c r="L877" s="236"/>
      <c r="M877" s="236"/>
      <c r="N877" s="236"/>
      <c r="O877" s="236"/>
      <c r="P877" s="236"/>
      <c r="Q877" s="236"/>
      <c r="R877" s="236"/>
      <c r="S877" s="236"/>
      <c r="T877" s="236"/>
      <c r="U877" s="236"/>
      <c r="V877" s="236"/>
      <c r="W877" s="236"/>
      <c r="X877" s="236"/>
      <c r="Y877" s="236"/>
      <c r="Z877" s="236"/>
      <c r="AA877" s="236"/>
      <c r="AB877" s="236"/>
      <c r="AC877" s="236"/>
      <c r="AD877" s="236"/>
    </row>
    <row r="878" spans="1:30" ht="15.75" customHeight="1" x14ac:dyDescent="0.25">
      <c r="A878" s="236"/>
      <c r="B878" s="236"/>
      <c r="C878" s="236"/>
      <c r="D878" s="236"/>
      <c r="E878" s="236"/>
      <c r="F878" s="236"/>
      <c r="G878" s="237"/>
      <c r="H878" s="236"/>
      <c r="I878" s="236"/>
      <c r="J878" s="236"/>
      <c r="K878" s="236"/>
      <c r="L878" s="236"/>
      <c r="M878" s="236"/>
      <c r="N878" s="236"/>
      <c r="O878" s="236"/>
      <c r="P878" s="236"/>
      <c r="Q878" s="236"/>
      <c r="R878" s="236"/>
      <c r="S878" s="236"/>
      <c r="T878" s="236"/>
      <c r="U878" s="236"/>
      <c r="V878" s="236"/>
      <c r="W878" s="236"/>
      <c r="X878" s="236"/>
      <c r="Y878" s="236"/>
      <c r="Z878" s="236"/>
      <c r="AA878" s="236"/>
      <c r="AB878" s="236"/>
      <c r="AC878" s="236"/>
      <c r="AD878" s="236"/>
    </row>
    <row r="879" spans="1:30" ht="15.75" customHeight="1" x14ac:dyDescent="0.25">
      <c r="A879" s="236"/>
      <c r="B879" s="236"/>
      <c r="C879" s="236"/>
      <c r="D879" s="236"/>
      <c r="E879" s="236"/>
      <c r="F879" s="236"/>
      <c r="G879" s="237"/>
      <c r="H879" s="236"/>
      <c r="I879" s="236"/>
      <c r="J879" s="236"/>
      <c r="K879" s="236"/>
      <c r="L879" s="236"/>
      <c r="M879" s="236"/>
      <c r="N879" s="236"/>
      <c r="O879" s="236"/>
      <c r="P879" s="236"/>
      <c r="Q879" s="236"/>
      <c r="R879" s="236"/>
      <c r="S879" s="236"/>
      <c r="T879" s="236"/>
      <c r="U879" s="236"/>
      <c r="V879" s="236"/>
      <c r="W879" s="236"/>
      <c r="X879" s="236"/>
      <c r="Y879" s="236"/>
      <c r="Z879" s="236"/>
      <c r="AA879" s="236"/>
      <c r="AB879" s="236"/>
      <c r="AC879" s="236"/>
      <c r="AD879" s="236"/>
    </row>
    <row r="880" spans="1:30" ht="15.75" customHeight="1" x14ac:dyDescent="0.25">
      <c r="A880" s="236"/>
      <c r="B880" s="236"/>
      <c r="C880" s="236"/>
      <c r="D880" s="236"/>
      <c r="E880" s="236"/>
      <c r="F880" s="236"/>
      <c r="G880" s="237"/>
      <c r="H880" s="236"/>
      <c r="I880" s="236"/>
      <c r="J880" s="236"/>
      <c r="K880" s="236"/>
      <c r="L880" s="236"/>
      <c r="M880" s="236"/>
      <c r="N880" s="236"/>
      <c r="O880" s="236"/>
      <c r="P880" s="236"/>
      <c r="Q880" s="236"/>
      <c r="R880" s="236"/>
      <c r="S880" s="236"/>
      <c r="T880" s="236"/>
      <c r="U880" s="236"/>
      <c r="V880" s="236"/>
      <c r="W880" s="236"/>
      <c r="X880" s="236"/>
      <c r="Y880" s="236"/>
      <c r="Z880" s="236"/>
      <c r="AA880" s="236"/>
      <c r="AB880" s="236"/>
      <c r="AC880" s="236"/>
      <c r="AD880" s="236"/>
    </row>
    <row r="881" spans="1:30" ht="15.75" customHeight="1" x14ac:dyDescent="0.25">
      <c r="A881" s="236"/>
      <c r="B881" s="236"/>
      <c r="C881" s="236"/>
      <c r="D881" s="236"/>
      <c r="E881" s="236"/>
      <c r="F881" s="236"/>
      <c r="G881" s="237"/>
      <c r="H881" s="236"/>
      <c r="I881" s="236"/>
      <c r="J881" s="236"/>
      <c r="K881" s="236"/>
      <c r="L881" s="236"/>
      <c r="M881" s="236"/>
      <c r="N881" s="236"/>
      <c r="O881" s="236"/>
      <c r="P881" s="236"/>
      <c r="Q881" s="236"/>
      <c r="R881" s="236"/>
      <c r="S881" s="236"/>
      <c r="T881" s="236"/>
      <c r="U881" s="236"/>
      <c r="V881" s="236"/>
      <c r="W881" s="236"/>
      <c r="X881" s="236"/>
      <c r="Y881" s="236"/>
      <c r="Z881" s="236"/>
      <c r="AA881" s="236"/>
      <c r="AB881" s="236"/>
      <c r="AC881" s="236"/>
      <c r="AD881" s="236"/>
    </row>
    <row r="882" spans="1:30" ht="15.75" customHeight="1" x14ac:dyDescent="0.25">
      <c r="A882" s="236"/>
      <c r="B882" s="236"/>
      <c r="C882" s="236"/>
      <c r="D882" s="236"/>
      <c r="E882" s="236"/>
      <c r="F882" s="236"/>
      <c r="G882" s="237"/>
      <c r="H882" s="236"/>
      <c r="I882" s="236"/>
      <c r="J882" s="236"/>
      <c r="K882" s="236"/>
      <c r="L882" s="236"/>
      <c r="M882" s="236"/>
      <c r="N882" s="236"/>
      <c r="O882" s="236"/>
      <c r="P882" s="236"/>
      <c r="Q882" s="236"/>
      <c r="R882" s="236"/>
      <c r="S882" s="236"/>
      <c r="T882" s="236"/>
      <c r="U882" s="236"/>
      <c r="V882" s="236"/>
      <c r="W882" s="236"/>
      <c r="X882" s="236"/>
      <c r="Y882" s="236"/>
      <c r="Z882" s="236"/>
      <c r="AA882" s="236"/>
      <c r="AB882" s="236"/>
      <c r="AC882" s="236"/>
      <c r="AD882" s="236"/>
    </row>
    <row r="883" spans="1:30" ht="15.75" customHeight="1" x14ac:dyDescent="0.25">
      <c r="A883" s="236"/>
      <c r="B883" s="236"/>
      <c r="C883" s="236"/>
      <c r="D883" s="236"/>
      <c r="E883" s="236"/>
      <c r="F883" s="236"/>
      <c r="G883" s="237"/>
      <c r="H883" s="236"/>
      <c r="I883" s="236"/>
      <c r="J883" s="236"/>
      <c r="K883" s="236"/>
      <c r="L883" s="236"/>
      <c r="M883" s="236"/>
      <c r="N883" s="236"/>
      <c r="O883" s="236"/>
      <c r="P883" s="236"/>
      <c r="Q883" s="236"/>
      <c r="R883" s="236"/>
      <c r="S883" s="236"/>
      <c r="T883" s="236"/>
      <c r="U883" s="236"/>
      <c r="V883" s="236"/>
      <c r="W883" s="236"/>
      <c r="X883" s="236"/>
      <c r="Y883" s="236"/>
      <c r="Z883" s="236"/>
      <c r="AA883" s="236"/>
      <c r="AB883" s="236"/>
      <c r="AC883" s="236"/>
      <c r="AD883" s="236"/>
    </row>
    <row r="884" spans="1:30" ht="15.75" customHeight="1" x14ac:dyDescent="0.25">
      <c r="A884" s="236"/>
      <c r="B884" s="236"/>
      <c r="C884" s="236"/>
      <c r="D884" s="236"/>
      <c r="E884" s="236"/>
      <c r="F884" s="236"/>
      <c r="G884" s="237"/>
      <c r="H884" s="236"/>
      <c r="I884" s="236"/>
      <c r="J884" s="236"/>
      <c r="K884" s="236"/>
      <c r="L884" s="236"/>
      <c r="M884" s="236"/>
      <c r="N884" s="236"/>
      <c r="O884" s="236"/>
      <c r="P884" s="236"/>
      <c r="Q884" s="236"/>
      <c r="R884" s="236"/>
      <c r="S884" s="236"/>
      <c r="T884" s="236"/>
      <c r="U884" s="236"/>
      <c r="V884" s="236"/>
      <c r="W884" s="236"/>
      <c r="X884" s="236"/>
      <c r="Y884" s="236"/>
      <c r="Z884" s="236"/>
      <c r="AA884" s="236"/>
      <c r="AB884" s="236"/>
      <c r="AC884" s="236"/>
      <c r="AD884" s="236"/>
    </row>
    <row r="885" spans="1:30" ht="15.75" customHeight="1" x14ac:dyDescent="0.25">
      <c r="A885" s="236"/>
      <c r="B885" s="236"/>
      <c r="C885" s="236"/>
      <c r="D885" s="236"/>
      <c r="E885" s="236"/>
      <c r="F885" s="236"/>
      <c r="G885" s="237"/>
      <c r="H885" s="236"/>
      <c r="I885" s="236"/>
      <c r="J885" s="236"/>
      <c r="K885" s="236"/>
      <c r="L885" s="236"/>
      <c r="M885" s="236"/>
      <c r="N885" s="236"/>
      <c r="O885" s="236"/>
      <c r="P885" s="236"/>
      <c r="Q885" s="236"/>
      <c r="R885" s="236"/>
      <c r="S885" s="236"/>
      <c r="T885" s="236"/>
      <c r="U885" s="236"/>
      <c r="V885" s="236"/>
      <c r="W885" s="236"/>
      <c r="X885" s="236"/>
      <c r="Y885" s="236"/>
      <c r="Z885" s="236"/>
      <c r="AA885" s="236"/>
      <c r="AB885" s="236"/>
      <c r="AC885" s="236"/>
      <c r="AD885" s="236"/>
    </row>
    <row r="886" spans="1:30" ht="15.75" customHeight="1" x14ac:dyDescent="0.25">
      <c r="A886" s="236"/>
      <c r="B886" s="236"/>
      <c r="C886" s="236"/>
      <c r="D886" s="236"/>
      <c r="E886" s="236"/>
      <c r="F886" s="236"/>
      <c r="G886" s="237"/>
      <c r="H886" s="236"/>
      <c r="I886" s="236"/>
      <c r="J886" s="236"/>
      <c r="K886" s="236"/>
      <c r="L886" s="236"/>
      <c r="M886" s="236"/>
      <c r="N886" s="236"/>
      <c r="O886" s="236"/>
      <c r="P886" s="236"/>
      <c r="Q886" s="236"/>
      <c r="R886" s="236"/>
      <c r="S886" s="236"/>
      <c r="T886" s="236"/>
      <c r="U886" s="236"/>
      <c r="V886" s="236"/>
      <c r="W886" s="236"/>
      <c r="X886" s="236"/>
      <c r="Y886" s="236"/>
      <c r="Z886" s="236"/>
      <c r="AA886" s="236"/>
      <c r="AB886" s="236"/>
      <c r="AC886" s="236"/>
      <c r="AD886" s="236"/>
    </row>
    <row r="887" spans="1:30" ht="15.75" customHeight="1" x14ac:dyDescent="0.25">
      <c r="A887" s="236"/>
      <c r="B887" s="236"/>
      <c r="C887" s="236"/>
      <c r="D887" s="236"/>
      <c r="E887" s="236"/>
      <c r="F887" s="236"/>
      <c r="G887" s="237"/>
      <c r="H887" s="236"/>
      <c r="I887" s="236"/>
      <c r="J887" s="236"/>
      <c r="K887" s="236"/>
      <c r="L887" s="236"/>
      <c r="M887" s="236"/>
      <c r="N887" s="236"/>
      <c r="O887" s="236"/>
      <c r="P887" s="236"/>
      <c r="Q887" s="236"/>
      <c r="R887" s="236"/>
      <c r="S887" s="236"/>
      <c r="T887" s="236"/>
      <c r="U887" s="236"/>
      <c r="V887" s="236"/>
      <c r="W887" s="236"/>
      <c r="X887" s="236"/>
      <c r="Y887" s="236"/>
      <c r="Z887" s="236"/>
      <c r="AA887" s="236"/>
      <c r="AB887" s="236"/>
      <c r="AC887" s="236"/>
      <c r="AD887" s="236"/>
    </row>
    <row r="888" spans="1:30" ht="15.75" customHeight="1" x14ac:dyDescent="0.25">
      <c r="A888" s="236"/>
      <c r="B888" s="236"/>
      <c r="C888" s="236"/>
      <c r="D888" s="236"/>
      <c r="E888" s="236"/>
      <c r="F888" s="236"/>
      <c r="G888" s="237"/>
      <c r="H888" s="236"/>
      <c r="I888" s="236"/>
      <c r="J888" s="236"/>
      <c r="K888" s="236"/>
      <c r="L888" s="236"/>
      <c r="M888" s="236"/>
      <c r="N888" s="236"/>
      <c r="O888" s="236"/>
      <c r="P888" s="236"/>
      <c r="Q888" s="236"/>
      <c r="R888" s="236"/>
      <c r="S888" s="236"/>
      <c r="T888" s="236"/>
      <c r="U888" s="236"/>
      <c r="V888" s="236"/>
      <c r="W888" s="236"/>
      <c r="X888" s="236"/>
      <c r="Y888" s="236"/>
      <c r="Z888" s="236"/>
      <c r="AA888" s="236"/>
      <c r="AB888" s="236"/>
      <c r="AC888" s="236"/>
      <c r="AD888" s="236"/>
    </row>
    <row r="889" spans="1:30" ht="15.75" customHeight="1" x14ac:dyDescent="0.25">
      <c r="A889" s="236"/>
      <c r="B889" s="236"/>
      <c r="C889" s="236"/>
      <c r="D889" s="236"/>
      <c r="E889" s="236"/>
      <c r="F889" s="236"/>
      <c r="G889" s="237"/>
      <c r="H889" s="236"/>
      <c r="I889" s="236"/>
      <c r="J889" s="236"/>
      <c r="K889" s="236"/>
      <c r="L889" s="236"/>
      <c r="M889" s="236"/>
      <c r="N889" s="236"/>
      <c r="O889" s="236"/>
      <c r="P889" s="236"/>
      <c r="Q889" s="236"/>
      <c r="R889" s="236"/>
      <c r="S889" s="236"/>
      <c r="T889" s="236"/>
      <c r="U889" s="236"/>
      <c r="V889" s="236"/>
      <c r="W889" s="236"/>
      <c r="X889" s="236"/>
      <c r="Y889" s="236"/>
      <c r="Z889" s="236"/>
      <c r="AA889" s="236"/>
      <c r="AB889" s="236"/>
      <c r="AC889" s="236"/>
      <c r="AD889" s="236"/>
    </row>
    <row r="890" spans="1:30" ht="15.75" customHeight="1" x14ac:dyDescent="0.25">
      <c r="A890" s="236"/>
      <c r="B890" s="236"/>
      <c r="C890" s="236"/>
      <c r="D890" s="236"/>
      <c r="E890" s="236"/>
      <c r="F890" s="236"/>
      <c r="G890" s="237"/>
      <c r="H890" s="236"/>
      <c r="I890" s="236"/>
      <c r="J890" s="236"/>
      <c r="K890" s="236"/>
      <c r="L890" s="236"/>
      <c r="M890" s="236"/>
      <c r="N890" s="236"/>
      <c r="O890" s="236"/>
      <c r="P890" s="236"/>
      <c r="Q890" s="236"/>
      <c r="R890" s="236"/>
      <c r="S890" s="236"/>
      <c r="T890" s="236"/>
      <c r="U890" s="236"/>
      <c r="V890" s="236"/>
      <c r="W890" s="236"/>
      <c r="X890" s="236"/>
      <c r="Y890" s="236"/>
      <c r="Z890" s="236"/>
      <c r="AA890" s="236"/>
      <c r="AB890" s="236"/>
      <c r="AC890" s="236"/>
      <c r="AD890" s="236"/>
    </row>
    <row r="891" spans="1:30" ht="15.75" customHeight="1" x14ac:dyDescent="0.25">
      <c r="A891" s="236"/>
      <c r="B891" s="236"/>
      <c r="C891" s="236"/>
      <c r="D891" s="236"/>
      <c r="E891" s="236"/>
      <c r="F891" s="236"/>
      <c r="G891" s="237"/>
      <c r="H891" s="236"/>
      <c r="I891" s="236"/>
      <c r="J891" s="236"/>
      <c r="K891" s="236"/>
      <c r="L891" s="236"/>
      <c r="M891" s="236"/>
      <c r="N891" s="236"/>
      <c r="O891" s="236"/>
      <c r="P891" s="236"/>
      <c r="Q891" s="236"/>
      <c r="R891" s="236"/>
      <c r="S891" s="236"/>
      <c r="T891" s="236"/>
      <c r="U891" s="236"/>
      <c r="V891" s="236"/>
      <c r="W891" s="236"/>
      <c r="X891" s="236"/>
      <c r="Y891" s="236"/>
      <c r="Z891" s="236"/>
      <c r="AA891" s="236"/>
      <c r="AB891" s="236"/>
      <c r="AC891" s="236"/>
      <c r="AD891" s="236"/>
    </row>
    <row r="892" spans="1:30" ht="15.75" customHeight="1" x14ac:dyDescent="0.25">
      <c r="A892" s="236"/>
      <c r="B892" s="236"/>
      <c r="C892" s="236"/>
      <c r="D892" s="236"/>
      <c r="E892" s="236"/>
      <c r="F892" s="236"/>
      <c r="G892" s="237"/>
      <c r="H892" s="236"/>
      <c r="I892" s="236"/>
      <c r="J892" s="236"/>
      <c r="K892" s="236"/>
      <c r="L892" s="236"/>
      <c r="M892" s="236"/>
      <c r="N892" s="236"/>
      <c r="O892" s="236"/>
      <c r="P892" s="236"/>
      <c r="Q892" s="236"/>
      <c r="R892" s="236"/>
      <c r="S892" s="236"/>
      <c r="T892" s="236"/>
      <c r="U892" s="236"/>
      <c r="V892" s="236"/>
      <c r="W892" s="236"/>
      <c r="X892" s="236"/>
      <c r="Y892" s="236"/>
      <c r="Z892" s="236"/>
      <c r="AA892" s="236"/>
      <c r="AB892" s="236"/>
      <c r="AC892" s="236"/>
      <c r="AD892" s="236"/>
    </row>
    <row r="893" spans="1:30" ht="15.75" customHeight="1" x14ac:dyDescent="0.25">
      <c r="A893" s="236"/>
      <c r="B893" s="236"/>
      <c r="C893" s="236"/>
      <c r="D893" s="236"/>
      <c r="E893" s="236"/>
      <c r="F893" s="236"/>
      <c r="G893" s="237"/>
      <c r="H893" s="236"/>
      <c r="I893" s="236"/>
      <c r="J893" s="236"/>
      <c r="K893" s="236"/>
      <c r="L893" s="236"/>
      <c r="M893" s="236"/>
      <c r="N893" s="236"/>
      <c r="O893" s="236"/>
      <c r="P893" s="236"/>
      <c r="Q893" s="236"/>
      <c r="R893" s="236"/>
      <c r="S893" s="236"/>
      <c r="T893" s="236"/>
      <c r="U893" s="236"/>
      <c r="V893" s="236"/>
      <c r="W893" s="236"/>
      <c r="X893" s="236"/>
      <c r="Y893" s="236"/>
      <c r="Z893" s="236"/>
      <c r="AA893" s="236"/>
      <c r="AB893" s="236"/>
      <c r="AC893" s="236"/>
      <c r="AD893" s="236"/>
    </row>
    <row r="894" spans="1:30" ht="15.75" customHeight="1" x14ac:dyDescent="0.25">
      <c r="A894" s="236"/>
      <c r="B894" s="236"/>
      <c r="C894" s="236"/>
      <c r="D894" s="236"/>
      <c r="E894" s="236"/>
      <c r="F894" s="236"/>
      <c r="G894" s="237"/>
      <c r="H894" s="236"/>
      <c r="I894" s="236"/>
      <c r="J894" s="236"/>
      <c r="K894" s="236"/>
      <c r="L894" s="236"/>
      <c r="M894" s="236"/>
      <c r="N894" s="236"/>
      <c r="O894" s="236"/>
      <c r="P894" s="236"/>
      <c r="Q894" s="236"/>
      <c r="R894" s="236"/>
      <c r="S894" s="236"/>
      <c r="T894" s="236"/>
      <c r="U894" s="236"/>
      <c r="V894" s="236"/>
      <c r="W894" s="236"/>
      <c r="X894" s="236"/>
      <c r="Y894" s="236"/>
      <c r="Z894" s="236"/>
      <c r="AA894" s="236"/>
      <c r="AB894" s="236"/>
      <c r="AC894" s="236"/>
      <c r="AD894" s="236"/>
    </row>
    <row r="895" spans="1:30" ht="15.75" customHeight="1" x14ac:dyDescent="0.25">
      <c r="A895" s="236"/>
      <c r="B895" s="236"/>
      <c r="C895" s="236"/>
      <c r="D895" s="236"/>
      <c r="E895" s="236"/>
      <c r="F895" s="236"/>
      <c r="G895" s="237"/>
      <c r="H895" s="236"/>
      <c r="I895" s="236"/>
      <c r="J895" s="236"/>
      <c r="K895" s="236"/>
      <c r="L895" s="236"/>
      <c r="M895" s="236"/>
      <c r="N895" s="236"/>
      <c r="O895" s="236"/>
      <c r="P895" s="236"/>
      <c r="Q895" s="236"/>
      <c r="R895" s="236"/>
      <c r="S895" s="236"/>
      <c r="T895" s="236"/>
      <c r="U895" s="236"/>
      <c r="V895" s="236"/>
      <c r="W895" s="236"/>
      <c r="X895" s="236"/>
      <c r="Y895" s="236"/>
      <c r="Z895" s="236"/>
      <c r="AA895" s="236"/>
      <c r="AB895" s="236"/>
      <c r="AC895" s="236"/>
      <c r="AD895" s="236"/>
    </row>
    <row r="896" spans="1:30" ht="15.75" customHeight="1" x14ac:dyDescent="0.25">
      <c r="A896" s="236"/>
      <c r="B896" s="236"/>
      <c r="C896" s="236"/>
      <c r="D896" s="236"/>
      <c r="E896" s="236"/>
      <c r="F896" s="236"/>
      <c r="G896" s="237"/>
      <c r="H896" s="236"/>
      <c r="I896" s="236"/>
      <c r="J896" s="236"/>
      <c r="K896" s="236"/>
      <c r="L896" s="236"/>
      <c r="M896" s="236"/>
      <c r="N896" s="236"/>
      <c r="O896" s="236"/>
      <c r="P896" s="236"/>
      <c r="Q896" s="236"/>
      <c r="R896" s="236"/>
      <c r="S896" s="236"/>
      <c r="T896" s="236"/>
      <c r="U896" s="236"/>
      <c r="V896" s="236"/>
      <c r="W896" s="236"/>
      <c r="X896" s="236"/>
      <c r="Y896" s="236"/>
      <c r="Z896" s="236"/>
      <c r="AA896" s="236"/>
      <c r="AB896" s="236"/>
      <c r="AC896" s="236"/>
      <c r="AD896" s="236"/>
    </row>
    <row r="897" spans="1:30" ht="15.75" customHeight="1" x14ac:dyDescent="0.25">
      <c r="A897" s="236"/>
      <c r="B897" s="236"/>
      <c r="C897" s="236"/>
      <c r="D897" s="236"/>
      <c r="E897" s="236"/>
      <c r="F897" s="236"/>
      <c r="G897" s="237"/>
      <c r="H897" s="236"/>
      <c r="I897" s="236"/>
      <c r="J897" s="236"/>
      <c r="K897" s="236"/>
      <c r="L897" s="236"/>
      <c r="M897" s="236"/>
      <c r="N897" s="236"/>
      <c r="O897" s="236"/>
      <c r="P897" s="236"/>
      <c r="Q897" s="236"/>
      <c r="R897" s="236"/>
      <c r="S897" s="236"/>
      <c r="T897" s="236"/>
      <c r="U897" s="236"/>
      <c r="V897" s="236"/>
      <c r="W897" s="236"/>
      <c r="X897" s="236"/>
      <c r="Y897" s="236"/>
      <c r="Z897" s="236"/>
      <c r="AA897" s="236"/>
      <c r="AB897" s="236"/>
      <c r="AC897" s="236"/>
      <c r="AD897" s="236"/>
    </row>
    <row r="898" spans="1:30" ht="15.75" customHeight="1" x14ac:dyDescent="0.25">
      <c r="A898" s="236"/>
      <c r="B898" s="236"/>
      <c r="C898" s="236"/>
      <c r="D898" s="236"/>
      <c r="E898" s="236"/>
      <c r="F898" s="236"/>
      <c r="G898" s="237"/>
      <c r="H898" s="236"/>
      <c r="I898" s="236"/>
      <c r="J898" s="236"/>
      <c r="K898" s="236"/>
      <c r="L898" s="236"/>
      <c r="M898" s="236"/>
      <c r="N898" s="236"/>
      <c r="O898" s="236"/>
      <c r="P898" s="236"/>
      <c r="Q898" s="236"/>
      <c r="R898" s="236"/>
      <c r="S898" s="236"/>
      <c r="T898" s="236"/>
      <c r="U898" s="236"/>
      <c r="V898" s="236"/>
      <c r="W898" s="236"/>
      <c r="X898" s="236"/>
      <c r="Y898" s="236"/>
      <c r="Z898" s="236"/>
      <c r="AA898" s="236"/>
      <c r="AB898" s="236"/>
      <c r="AC898" s="236"/>
      <c r="AD898" s="236"/>
    </row>
    <row r="899" spans="1:30" ht="15.75" customHeight="1" x14ac:dyDescent="0.25">
      <c r="A899" s="236"/>
      <c r="B899" s="236"/>
      <c r="C899" s="236"/>
      <c r="D899" s="236"/>
      <c r="E899" s="236"/>
      <c r="F899" s="236"/>
      <c r="G899" s="237"/>
      <c r="H899" s="236"/>
      <c r="I899" s="236"/>
      <c r="J899" s="236"/>
      <c r="K899" s="236"/>
      <c r="L899" s="236"/>
      <c r="M899" s="236"/>
      <c r="N899" s="236"/>
      <c r="O899" s="236"/>
      <c r="P899" s="236"/>
      <c r="Q899" s="236"/>
      <c r="R899" s="236"/>
      <c r="S899" s="236"/>
      <c r="T899" s="236"/>
      <c r="U899" s="236"/>
      <c r="V899" s="236"/>
      <c r="W899" s="236"/>
      <c r="X899" s="236"/>
      <c r="Y899" s="236"/>
      <c r="Z899" s="236"/>
      <c r="AA899" s="236"/>
      <c r="AB899" s="236"/>
      <c r="AC899" s="236"/>
      <c r="AD899" s="236"/>
    </row>
    <row r="900" spans="1:30" ht="15.75" customHeight="1" x14ac:dyDescent="0.25">
      <c r="A900" s="236"/>
      <c r="B900" s="236"/>
      <c r="C900" s="236"/>
      <c r="D900" s="236"/>
      <c r="E900" s="236"/>
      <c r="F900" s="236"/>
      <c r="G900" s="237"/>
      <c r="H900" s="236"/>
      <c r="I900" s="236"/>
      <c r="J900" s="236"/>
      <c r="K900" s="236"/>
      <c r="L900" s="236"/>
      <c r="M900" s="236"/>
      <c r="N900" s="236"/>
      <c r="O900" s="236"/>
      <c r="P900" s="236"/>
      <c r="Q900" s="236"/>
      <c r="R900" s="236"/>
      <c r="S900" s="236"/>
      <c r="T900" s="236"/>
      <c r="U900" s="236"/>
      <c r="V900" s="236"/>
      <c r="W900" s="236"/>
      <c r="X900" s="236"/>
      <c r="Y900" s="236"/>
      <c r="Z900" s="236"/>
      <c r="AA900" s="236"/>
      <c r="AB900" s="236"/>
      <c r="AC900" s="236"/>
      <c r="AD900" s="236"/>
    </row>
    <row r="901" spans="1:30" ht="15.75" customHeight="1" x14ac:dyDescent="0.25">
      <c r="A901" s="236"/>
      <c r="B901" s="236"/>
      <c r="C901" s="236"/>
      <c r="D901" s="236"/>
      <c r="E901" s="236"/>
      <c r="F901" s="236"/>
      <c r="G901" s="237"/>
      <c r="H901" s="236"/>
      <c r="I901" s="236"/>
      <c r="J901" s="236"/>
      <c r="K901" s="236"/>
      <c r="L901" s="236"/>
      <c r="M901" s="236"/>
      <c r="N901" s="236"/>
      <c r="O901" s="236"/>
      <c r="P901" s="236"/>
      <c r="Q901" s="236"/>
      <c r="R901" s="236"/>
      <c r="S901" s="236"/>
      <c r="T901" s="236"/>
      <c r="U901" s="236"/>
      <c r="V901" s="236"/>
      <c r="W901" s="236"/>
      <c r="X901" s="236"/>
      <c r="Y901" s="236"/>
      <c r="Z901" s="236"/>
      <c r="AA901" s="236"/>
      <c r="AB901" s="236"/>
      <c r="AC901" s="236"/>
      <c r="AD901" s="236"/>
    </row>
    <row r="902" spans="1:30" ht="15.75" customHeight="1" x14ac:dyDescent="0.25">
      <c r="A902" s="236"/>
      <c r="B902" s="236"/>
      <c r="C902" s="236"/>
      <c r="D902" s="236"/>
      <c r="E902" s="236"/>
      <c r="F902" s="236"/>
      <c r="G902" s="237"/>
      <c r="H902" s="236"/>
      <c r="I902" s="236"/>
      <c r="J902" s="236"/>
      <c r="K902" s="236"/>
      <c r="L902" s="236"/>
      <c r="M902" s="236"/>
      <c r="N902" s="236"/>
      <c r="O902" s="236"/>
      <c r="P902" s="236"/>
      <c r="Q902" s="236"/>
      <c r="R902" s="236"/>
      <c r="S902" s="236"/>
      <c r="T902" s="236"/>
      <c r="U902" s="236"/>
      <c r="V902" s="236"/>
      <c r="W902" s="236"/>
      <c r="X902" s="236"/>
      <c r="Y902" s="236"/>
      <c r="Z902" s="236"/>
      <c r="AA902" s="236"/>
      <c r="AB902" s="236"/>
      <c r="AC902" s="236"/>
      <c r="AD902" s="236"/>
    </row>
    <row r="903" spans="1:30" ht="15.75" customHeight="1" x14ac:dyDescent="0.25">
      <c r="A903" s="236"/>
      <c r="B903" s="236"/>
      <c r="C903" s="236"/>
      <c r="D903" s="236"/>
      <c r="E903" s="236"/>
      <c r="F903" s="236"/>
      <c r="G903" s="237"/>
      <c r="H903" s="236"/>
      <c r="I903" s="236"/>
      <c r="J903" s="236"/>
      <c r="K903" s="236"/>
      <c r="L903" s="236"/>
      <c r="M903" s="236"/>
      <c r="N903" s="236"/>
      <c r="O903" s="236"/>
      <c r="P903" s="236"/>
      <c r="Q903" s="236"/>
      <c r="R903" s="236"/>
      <c r="S903" s="236"/>
      <c r="T903" s="236"/>
      <c r="U903" s="236"/>
      <c r="V903" s="236"/>
      <c r="W903" s="236"/>
      <c r="X903" s="236"/>
      <c r="Y903" s="236"/>
      <c r="Z903" s="236"/>
      <c r="AA903" s="236"/>
      <c r="AB903" s="236"/>
      <c r="AC903" s="236"/>
      <c r="AD903" s="236"/>
    </row>
    <row r="904" spans="1:30" ht="15.75" customHeight="1" x14ac:dyDescent="0.25">
      <c r="A904" s="236"/>
      <c r="B904" s="236"/>
      <c r="C904" s="236"/>
      <c r="D904" s="236"/>
      <c r="E904" s="236"/>
      <c r="F904" s="236"/>
      <c r="G904" s="237"/>
      <c r="H904" s="236"/>
      <c r="I904" s="236"/>
      <c r="J904" s="236"/>
      <c r="K904" s="236"/>
      <c r="L904" s="236"/>
      <c r="M904" s="236"/>
      <c r="N904" s="236"/>
      <c r="O904" s="236"/>
      <c r="P904" s="236"/>
      <c r="Q904" s="236"/>
      <c r="R904" s="236"/>
      <c r="S904" s="236"/>
      <c r="T904" s="236"/>
      <c r="U904" s="236"/>
      <c r="V904" s="236"/>
      <c r="W904" s="236"/>
      <c r="X904" s="236"/>
      <c r="Y904" s="236"/>
      <c r="Z904" s="236"/>
      <c r="AA904" s="236"/>
      <c r="AB904" s="236"/>
      <c r="AC904" s="236"/>
      <c r="AD904" s="236"/>
    </row>
    <row r="905" spans="1:30" ht="15.75" customHeight="1" x14ac:dyDescent="0.25">
      <c r="A905" s="236"/>
      <c r="B905" s="236"/>
      <c r="C905" s="236"/>
      <c r="D905" s="236"/>
      <c r="E905" s="236"/>
      <c r="F905" s="236"/>
      <c r="G905" s="237"/>
      <c r="H905" s="236"/>
      <c r="I905" s="236"/>
      <c r="J905" s="236"/>
      <c r="K905" s="236"/>
      <c r="L905" s="236"/>
      <c r="M905" s="236"/>
      <c r="N905" s="236"/>
      <c r="O905" s="236"/>
      <c r="P905" s="236"/>
      <c r="Q905" s="236"/>
      <c r="R905" s="236"/>
      <c r="S905" s="236"/>
      <c r="T905" s="236"/>
      <c r="U905" s="236"/>
      <c r="V905" s="236"/>
      <c r="W905" s="236"/>
      <c r="X905" s="236"/>
      <c r="Y905" s="236"/>
      <c r="Z905" s="236"/>
      <c r="AA905" s="236"/>
      <c r="AB905" s="236"/>
      <c r="AC905" s="236"/>
      <c r="AD905" s="236"/>
    </row>
    <row r="906" spans="1:30" ht="15.75" customHeight="1" x14ac:dyDescent="0.25">
      <c r="A906" s="236"/>
      <c r="B906" s="236"/>
      <c r="C906" s="236"/>
      <c r="D906" s="236"/>
      <c r="E906" s="236"/>
      <c r="F906" s="236"/>
      <c r="G906" s="237"/>
      <c r="H906" s="236"/>
      <c r="I906" s="236"/>
      <c r="J906" s="236"/>
      <c r="K906" s="236"/>
      <c r="L906" s="236"/>
      <c r="M906" s="236"/>
      <c r="N906" s="236"/>
      <c r="O906" s="236"/>
      <c r="P906" s="236"/>
      <c r="Q906" s="236"/>
      <c r="R906" s="236"/>
      <c r="S906" s="236"/>
      <c r="T906" s="236"/>
      <c r="U906" s="236"/>
      <c r="V906" s="236"/>
      <c r="W906" s="236"/>
      <c r="X906" s="236"/>
      <c r="Y906" s="236"/>
      <c r="Z906" s="236"/>
      <c r="AA906" s="236"/>
      <c r="AB906" s="236"/>
      <c r="AC906" s="236"/>
      <c r="AD906" s="236"/>
    </row>
    <row r="907" spans="1:30" ht="15.75" customHeight="1" x14ac:dyDescent="0.25">
      <c r="A907" s="236"/>
      <c r="B907" s="236"/>
      <c r="C907" s="236"/>
      <c r="D907" s="236"/>
      <c r="E907" s="236"/>
      <c r="F907" s="236"/>
      <c r="G907" s="237"/>
      <c r="H907" s="236"/>
      <c r="I907" s="236"/>
      <c r="J907" s="236"/>
      <c r="K907" s="236"/>
      <c r="L907" s="236"/>
      <c r="M907" s="236"/>
      <c r="N907" s="236"/>
      <c r="O907" s="236"/>
      <c r="P907" s="236"/>
      <c r="Q907" s="236"/>
      <c r="R907" s="236"/>
      <c r="S907" s="236"/>
      <c r="T907" s="236"/>
      <c r="U907" s="236"/>
      <c r="V907" s="236"/>
      <c r="W907" s="236"/>
      <c r="X907" s="236"/>
      <c r="Y907" s="236"/>
      <c r="Z907" s="236"/>
      <c r="AA907" s="236"/>
      <c r="AB907" s="236"/>
      <c r="AC907" s="236"/>
      <c r="AD907" s="236"/>
    </row>
    <row r="908" spans="1:30" ht="15.75" customHeight="1" x14ac:dyDescent="0.25">
      <c r="A908" s="236"/>
      <c r="B908" s="236"/>
      <c r="C908" s="236"/>
      <c r="D908" s="236"/>
      <c r="E908" s="236"/>
      <c r="F908" s="236"/>
      <c r="G908" s="237"/>
      <c r="H908" s="236"/>
      <c r="I908" s="236"/>
      <c r="J908" s="236"/>
      <c r="K908" s="236"/>
      <c r="L908" s="236"/>
      <c r="M908" s="236"/>
      <c r="N908" s="236"/>
      <c r="O908" s="236"/>
      <c r="P908" s="236"/>
      <c r="Q908" s="236"/>
      <c r="R908" s="236"/>
      <c r="S908" s="236"/>
      <c r="T908" s="236"/>
      <c r="U908" s="236"/>
      <c r="V908" s="236"/>
      <c r="W908" s="236"/>
      <c r="X908" s="236"/>
      <c r="Y908" s="236"/>
      <c r="Z908" s="236"/>
      <c r="AA908" s="236"/>
      <c r="AB908" s="236"/>
      <c r="AC908" s="236"/>
      <c r="AD908" s="236"/>
    </row>
    <row r="909" spans="1:30" ht="15.75" customHeight="1" x14ac:dyDescent="0.25">
      <c r="A909" s="236"/>
      <c r="B909" s="236"/>
      <c r="C909" s="236"/>
      <c r="D909" s="236"/>
      <c r="E909" s="236"/>
      <c r="F909" s="236"/>
      <c r="G909" s="237"/>
      <c r="H909" s="236"/>
      <c r="I909" s="236"/>
      <c r="J909" s="236"/>
      <c r="K909" s="236"/>
      <c r="L909" s="236"/>
      <c r="M909" s="236"/>
      <c r="N909" s="236"/>
      <c r="O909" s="236"/>
      <c r="P909" s="236"/>
      <c r="Q909" s="236"/>
      <c r="R909" s="236"/>
      <c r="S909" s="236"/>
      <c r="T909" s="236"/>
      <c r="U909" s="236"/>
      <c r="V909" s="236"/>
      <c r="W909" s="236"/>
      <c r="X909" s="236"/>
      <c r="Y909" s="236"/>
      <c r="Z909" s="236"/>
      <c r="AA909" s="236"/>
      <c r="AB909" s="236"/>
      <c r="AC909" s="236"/>
      <c r="AD909" s="236"/>
    </row>
    <row r="910" spans="1:30" ht="15.75" customHeight="1" x14ac:dyDescent="0.25">
      <c r="A910" s="236"/>
      <c r="B910" s="236"/>
      <c r="C910" s="236"/>
      <c r="D910" s="236"/>
      <c r="E910" s="236"/>
      <c r="F910" s="236"/>
      <c r="G910" s="237"/>
      <c r="H910" s="236"/>
      <c r="I910" s="236"/>
      <c r="J910" s="236"/>
      <c r="K910" s="236"/>
      <c r="L910" s="236"/>
      <c r="M910" s="236"/>
      <c r="N910" s="236"/>
      <c r="O910" s="236"/>
      <c r="P910" s="236"/>
      <c r="Q910" s="236"/>
      <c r="R910" s="236"/>
      <c r="S910" s="236"/>
      <c r="T910" s="236"/>
      <c r="U910" s="236"/>
      <c r="V910" s="236"/>
      <c r="W910" s="236"/>
      <c r="X910" s="236"/>
      <c r="Y910" s="236"/>
      <c r="Z910" s="236"/>
      <c r="AA910" s="236"/>
      <c r="AB910" s="236"/>
      <c r="AC910" s="236"/>
      <c r="AD910" s="236"/>
    </row>
    <row r="911" spans="1:30" ht="15.75" customHeight="1" x14ac:dyDescent="0.25">
      <c r="A911" s="236"/>
      <c r="B911" s="236"/>
      <c r="C911" s="236"/>
      <c r="D911" s="236"/>
      <c r="E911" s="236"/>
      <c r="F911" s="236"/>
      <c r="G911" s="237"/>
      <c r="H911" s="236"/>
      <c r="I911" s="236"/>
      <c r="J911" s="236"/>
      <c r="K911" s="236"/>
      <c r="L911" s="236"/>
      <c r="M911" s="236"/>
      <c r="N911" s="236"/>
      <c r="O911" s="236"/>
      <c r="P911" s="236"/>
      <c r="Q911" s="236"/>
      <c r="R911" s="236"/>
      <c r="S911" s="236"/>
      <c r="T911" s="236"/>
      <c r="U911" s="236"/>
      <c r="V911" s="236"/>
      <c r="W911" s="236"/>
      <c r="X911" s="236"/>
      <c r="Y911" s="236"/>
      <c r="Z911" s="236"/>
      <c r="AA911" s="236"/>
      <c r="AB911" s="236"/>
      <c r="AC911" s="236"/>
      <c r="AD911" s="236"/>
    </row>
    <row r="912" spans="1:30" ht="15.75" customHeight="1" x14ac:dyDescent="0.25">
      <c r="A912" s="236"/>
      <c r="B912" s="236"/>
      <c r="C912" s="236"/>
      <c r="D912" s="236"/>
      <c r="E912" s="236"/>
      <c r="F912" s="236"/>
      <c r="G912" s="237"/>
      <c r="H912" s="236"/>
      <c r="I912" s="236"/>
      <c r="J912" s="236"/>
      <c r="K912" s="236"/>
      <c r="L912" s="236"/>
      <c r="M912" s="236"/>
      <c r="N912" s="236"/>
      <c r="O912" s="236"/>
      <c r="P912" s="236"/>
      <c r="Q912" s="236"/>
      <c r="R912" s="236"/>
      <c r="S912" s="236"/>
      <c r="T912" s="236"/>
      <c r="U912" s="236"/>
      <c r="V912" s="236"/>
      <c r="W912" s="236"/>
      <c r="X912" s="236"/>
      <c r="Y912" s="236"/>
      <c r="Z912" s="236"/>
      <c r="AA912" s="236"/>
      <c r="AB912" s="236"/>
      <c r="AC912" s="236"/>
      <c r="AD912" s="236"/>
    </row>
    <row r="913" spans="1:30" ht="15.75" customHeight="1" x14ac:dyDescent="0.25">
      <c r="A913" s="236"/>
      <c r="B913" s="236"/>
      <c r="C913" s="236"/>
      <c r="D913" s="236"/>
      <c r="E913" s="236"/>
      <c r="F913" s="236"/>
      <c r="G913" s="237"/>
      <c r="H913" s="236"/>
      <c r="I913" s="236"/>
      <c r="J913" s="236"/>
      <c r="K913" s="236"/>
      <c r="L913" s="236"/>
      <c r="M913" s="236"/>
      <c r="N913" s="236"/>
      <c r="O913" s="236"/>
      <c r="P913" s="236"/>
      <c r="Q913" s="236"/>
      <c r="R913" s="236"/>
      <c r="S913" s="236"/>
      <c r="T913" s="236"/>
      <c r="U913" s="236"/>
      <c r="V913" s="236"/>
      <c r="W913" s="236"/>
      <c r="X913" s="236"/>
      <c r="Y913" s="236"/>
      <c r="Z913" s="236"/>
      <c r="AA913" s="236"/>
      <c r="AB913" s="236"/>
      <c r="AC913" s="236"/>
      <c r="AD913" s="236"/>
    </row>
    <row r="914" spans="1:30" ht="15.75" customHeight="1" x14ac:dyDescent="0.25">
      <c r="A914" s="236"/>
      <c r="B914" s="236"/>
      <c r="C914" s="236"/>
      <c r="D914" s="236"/>
      <c r="E914" s="236"/>
      <c r="F914" s="236"/>
      <c r="G914" s="237"/>
      <c r="H914" s="236"/>
      <c r="I914" s="236"/>
      <c r="J914" s="236"/>
      <c r="K914" s="236"/>
      <c r="L914" s="236"/>
      <c r="M914" s="236"/>
      <c r="N914" s="236"/>
      <c r="O914" s="236"/>
      <c r="P914" s="236"/>
      <c r="Q914" s="236"/>
      <c r="R914" s="236"/>
      <c r="S914" s="236"/>
      <c r="T914" s="236"/>
      <c r="U914" s="236"/>
      <c r="V914" s="236"/>
      <c r="W914" s="236"/>
      <c r="X914" s="236"/>
      <c r="Y914" s="236"/>
      <c r="Z914" s="236"/>
      <c r="AA914" s="236"/>
      <c r="AB914" s="236"/>
      <c r="AC914" s="236"/>
      <c r="AD914" s="236"/>
    </row>
    <row r="915" spans="1:30" ht="15.75" customHeight="1" x14ac:dyDescent="0.25">
      <c r="A915" s="236"/>
      <c r="B915" s="236"/>
      <c r="C915" s="236"/>
      <c r="D915" s="236"/>
      <c r="E915" s="236"/>
      <c r="F915" s="236"/>
      <c r="G915" s="237"/>
      <c r="H915" s="236"/>
      <c r="I915" s="236"/>
      <c r="J915" s="236"/>
      <c r="K915" s="236"/>
      <c r="L915" s="236"/>
      <c r="M915" s="236"/>
      <c r="N915" s="236"/>
      <c r="O915" s="236"/>
      <c r="P915" s="236"/>
      <c r="Q915" s="236"/>
      <c r="R915" s="236"/>
      <c r="S915" s="236"/>
      <c r="T915" s="236"/>
      <c r="U915" s="236"/>
      <c r="V915" s="236"/>
      <c r="W915" s="236"/>
      <c r="X915" s="236"/>
      <c r="Y915" s="236"/>
      <c r="Z915" s="236"/>
      <c r="AA915" s="236"/>
      <c r="AB915" s="236"/>
      <c r="AC915" s="236"/>
      <c r="AD915" s="236"/>
    </row>
    <row r="916" spans="1:30" ht="15.75" customHeight="1" x14ac:dyDescent="0.25">
      <c r="A916" s="236"/>
      <c r="B916" s="236"/>
      <c r="C916" s="236"/>
      <c r="D916" s="236"/>
      <c r="E916" s="236"/>
      <c r="F916" s="236"/>
      <c r="G916" s="237"/>
      <c r="H916" s="236"/>
      <c r="I916" s="236"/>
      <c r="J916" s="236"/>
      <c r="K916" s="236"/>
      <c r="L916" s="236"/>
      <c r="M916" s="236"/>
      <c r="N916" s="236"/>
      <c r="O916" s="236"/>
      <c r="P916" s="236"/>
      <c r="Q916" s="236"/>
      <c r="R916" s="236"/>
      <c r="S916" s="236"/>
      <c r="T916" s="236"/>
      <c r="U916" s="236"/>
      <c r="V916" s="236"/>
      <c r="W916" s="236"/>
      <c r="X916" s="236"/>
      <c r="Y916" s="236"/>
      <c r="Z916" s="236"/>
      <c r="AA916" s="236"/>
      <c r="AB916" s="236"/>
      <c r="AC916" s="236"/>
      <c r="AD916" s="236"/>
    </row>
    <row r="917" spans="1:30" ht="15.75" customHeight="1" x14ac:dyDescent="0.25">
      <c r="A917" s="236"/>
      <c r="B917" s="236"/>
      <c r="C917" s="236"/>
      <c r="D917" s="236"/>
      <c r="E917" s="236"/>
      <c r="F917" s="236"/>
      <c r="G917" s="237"/>
      <c r="H917" s="236"/>
      <c r="I917" s="236"/>
      <c r="J917" s="236"/>
      <c r="K917" s="236"/>
      <c r="L917" s="236"/>
      <c r="M917" s="236"/>
      <c r="N917" s="236"/>
      <c r="O917" s="236"/>
      <c r="P917" s="236"/>
      <c r="Q917" s="236"/>
      <c r="R917" s="236"/>
      <c r="S917" s="236"/>
      <c r="T917" s="236"/>
      <c r="U917" s="236"/>
      <c r="V917" s="236"/>
      <c r="W917" s="236"/>
      <c r="X917" s="236"/>
      <c r="Y917" s="236"/>
      <c r="Z917" s="236"/>
      <c r="AA917" s="236"/>
      <c r="AB917" s="236"/>
      <c r="AC917" s="236"/>
      <c r="AD917" s="236"/>
    </row>
    <row r="918" spans="1:30" ht="15.75" customHeight="1" x14ac:dyDescent="0.25">
      <c r="A918" s="236"/>
      <c r="B918" s="236"/>
      <c r="C918" s="236"/>
      <c r="D918" s="236"/>
      <c r="E918" s="236"/>
      <c r="F918" s="236"/>
      <c r="G918" s="237"/>
      <c r="H918" s="236"/>
      <c r="I918" s="236"/>
      <c r="J918" s="236"/>
      <c r="K918" s="236"/>
      <c r="L918" s="236"/>
      <c r="M918" s="236"/>
      <c r="N918" s="236"/>
      <c r="O918" s="236"/>
      <c r="P918" s="236"/>
      <c r="Q918" s="236"/>
      <c r="R918" s="236"/>
      <c r="S918" s="236"/>
      <c r="T918" s="236"/>
      <c r="U918" s="236"/>
      <c r="V918" s="236"/>
      <c r="W918" s="236"/>
      <c r="X918" s="236"/>
      <c r="Y918" s="236"/>
      <c r="Z918" s="236"/>
      <c r="AA918" s="236"/>
      <c r="AB918" s="236"/>
      <c r="AC918" s="236"/>
      <c r="AD918" s="236"/>
    </row>
    <row r="919" spans="1:30" ht="15.75" customHeight="1" x14ac:dyDescent="0.25">
      <c r="A919" s="236"/>
      <c r="B919" s="236"/>
      <c r="C919" s="236"/>
      <c r="D919" s="236"/>
      <c r="E919" s="236"/>
      <c r="F919" s="236"/>
      <c r="G919" s="237"/>
      <c r="H919" s="236"/>
      <c r="I919" s="236"/>
      <c r="J919" s="236"/>
      <c r="K919" s="236"/>
      <c r="L919" s="236"/>
      <c r="M919" s="236"/>
      <c r="N919" s="236"/>
      <c r="O919" s="236"/>
      <c r="P919" s="236"/>
      <c r="Q919" s="236"/>
      <c r="R919" s="236"/>
      <c r="S919" s="236"/>
      <c r="T919" s="236"/>
      <c r="U919" s="236"/>
      <c r="V919" s="236"/>
      <c r="W919" s="236"/>
      <c r="X919" s="236"/>
      <c r="Y919" s="236"/>
      <c r="Z919" s="236"/>
      <c r="AA919" s="236"/>
      <c r="AB919" s="236"/>
      <c r="AC919" s="236"/>
      <c r="AD919" s="236"/>
    </row>
    <row r="920" spans="1:30" ht="15.75" customHeight="1" x14ac:dyDescent="0.25">
      <c r="A920" s="236"/>
      <c r="B920" s="236"/>
      <c r="C920" s="236"/>
      <c r="D920" s="236"/>
      <c r="E920" s="236"/>
      <c r="F920" s="236"/>
      <c r="G920" s="237"/>
      <c r="H920" s="236"/>
      <c r="I920" s="236"/>
      <c r="J920" s="236"/>
      <c r="K920" s="236"/>
      <c r="L920" s="236"/>
      <c r="M920" s="236"/>
      <c r="N920" s="236"/>
      <c r="O920" s="236"/>
      <c r="P920" s="236"/>
      <c r="Q920" s="236"/>
      <c r="R920" s="236"/>
      <c r="S920" s="236"/>
      <c r="T920" s="236"/>
      <c r="U920" s="236"/>
      <c r="V920" s="236"/>
      <c r="W920" s="236"/>
      <c r="X920" s="236"/>
      <c r="Y920" s="236"/>
      <c r="Z920" s="236"/>
      <c r="AA920" s="236"/>
      <c r="AB920" s="236"/>
      <c r="AC920" s="236"/>
      <c r="AD920" s="236"/>
    </row>
    <row r="921" spans="1:30" ht="15.75" customHeight="1" x14ac:dyDescent="0.25">
      <c r="A921" s="236"/>
      <c r="B921" s="236"/>
      <c r="C921" s="236"/>
      <c r="D921" s="236"/>
      <c r="E921" s="236"/>
      <c r="F921" s="236"/>
      <c r="G921" s="237"/>
      <c r="H921" s="236"/>
      <c r="I921" s="236"/>
      <c r="J921" s="236"/>
      <c r="K921" s="236"/>
      <c r="L921" s="236"/>
      <c r="M921" s="236"/>
      <c r="N921" s="236"/>
      <c r="O921" s="236"/>
      <c r="P921" s="236"/>
      <c r="Q921" s="236"/>
      <c r="R921" s="236"/>
      <c r="S921" s="236"/>
      <c r="T921" s="236"/>
      <c r="U921" s="236"/>
      <c r="V921" s="236"/>
      <c r="W921" s="236"/>
      <c r="X921" s="236"/>
      <c r="Y921" s="236"/>
      <c r="Z921" s="236"/>
      <c r="AA921" s="236"/>
      <c r="AB921" s="236"/>
      <c r="AC921" s="236"/>
      <c r="AD921" s="236"/>
    </row>
    <row r="922" spans="1:30" ht="15.75" customHeight="1" x14ac:dyDescent="0.25">
      <c r="A922" s="236"/>
      <c r="B922" s="236"/>
      <c r="C922" s="236"/>
      <c r="D922" s="236"/>
      <c r="E922" s="236"/>
      <c r="F922" s="236"/>
      <c r="G922" s="237"/>
      <c r="H922" s="236"/>
      <c r="I922" s="236"/>
      <c r="J922" s="236"/>
      <c r="K922" s="236"/>
      <c r="L922" s="236"/>
      <c r="M922" s="236"/>
      <c r="N922" s="236"/>
      <c r="O922" s="236"/>
      <c r="P922" s="236"/>
      <c r="Q922" s="236"/>
      <c r="R922" s="236"/>
      <c r="S922" s="236"/>
      <c r="T922" s="236"/>
      <c r="U922" s="236"/>
      <c r="V922" s="236"/>
      <c r="W922" s="236"/>
      <c r="X922" s="236"/>
      <c r="Y922" s="236"/>
      <c r="Z922" s="236"/>
      <c r="AA922" s="236"/>
      <c r="AB922" s="236"/>
      <c r="AC922" s="236"/>
      <c r="AD922" s="236"/>
    </row>
    <row r="923" spans="1:30" ht="15.75" customHeight="1" x14ac:dyDescent="0.25">
      <c r="A923" s="236"/>
      <c r="B923" s="236"/>
      <c r="C923" s="236"/>
      <c r="D923" s="236"/>
      <c r="E923" s="236"/>
      <c r="F923" s="236"/>
      <c r="G923" s="237"/>
      <c r="H923" s="236"/>
      <c r="I923" s="236"/>
      <c r="J923" s="236"/>
      <c r="K923" s="236"/>
      <c r="L923" s="236"/>
      <c r="M923" s="236"/>
      <c r="N923" s="236"/>
      <c r="O923" s="236"/>
      <c r="P923" s="236"/>
      <c r="Q923" s="236"/>
      <c r="R923" s="236"/>
      <c r="S923" s="236"/>
      <c r="T923" s="236"/>
      <c r="U923" s="236"/>
      <c r="V923" s="236"/>
      <c r="W923" s="236"/>
      <c r="X923" s="236"/>
      <c r="Y923" s="236"/>
      <c r="Z923" s="236"/>
      <c r="AA923" s="236"/>
      <c r="AB923" s="236"/>
      <c r="AC923" s="236"/>
      <c r="AD923" s="236"/>
    </row>
    <row r="924" spans="1:30" ht="15.75" customHeight="1" x14ac:dyDescent="0.25">
      <c r="A924" s="236"/>
      <c r="B924" s="236"/>
      <c r="C924" s="236"/>
      <c r="D924" s="236"/>
      <c r="E924" s="236"/>
      <c r="F924" s="236"/>
      <c r="G924" s="237"/>
      <c r="H924" s="236"/>
      <c r="I924" s="236"/>
      <c r="J924" s="236"/>
      <c r="K924" s="236"/>
      <c r="L924" s="236"/>
      <c r="M924" s="236"/>
      <c r="N924" s="236"/>
      <c r="O924" s="236"/>
      <c r="P924" s="236"/>
      <c r="Q924" s="236"/>
      <c r="R924" s="236"/>
      <c r="S924" s="236"/>
      <c r="T924" s="236"/>
      <c r="U924" s="236"/>
      <c r="V924" s="236"/>
      <c r="W924" s="236"/>
      <c r="X924" s="236"/>
      <c r="Y924" s="236"/>
      <c r="Z924" s="236"/>
      <c r="AA924" s="236"/>
      <c r="AB924" s="236"/>
      <c r="AC924" s="236"/>
      <c r="AD924" s="236"/>
    </row>
    <row r="925" spans="1:30" ht="15.75" customHeight="1" x14ac:dyDescent="0.25">
      <c r="A925" s="236"/>
      <c r="B925" s="236"/>
      <c r="C925" s="236"/>
      <c r="D925" s="236"/>
      <c r="E925" s="236"/>
      <c r="F925" s="236"/>
      <c r="G925" s="237"/>
      <c r="H925" s="236"/>
      <c r="I925" s="236"/>
      <c r="J925" s="236"/>
      <c r="K925" s="236"/>
      <c r="L925" s="236"/>
      <c r="M925" s="236"/>
      <c r="N925" s="236"/>
      <c r="O925" s="236"/>
      <c r="P925" s="236"/>
      <c r="Q925" s="236"/>
      <c r="R925" s="236"/>
      <c r="S925" s="236"/>
      <c r="T925" s="236"/>
      <c r="U925" s="236"/>
      <c r="V925" s="236"/>
      <c r="W925" s="236"/>
      <c r="X925" s="236"/>
      <c r="Y925" s="236"/>
      <c r="Z925" s="236"/>
      <c r="AA925" s="236"/>
      <c r="AB925" s="236"/>
      <c r="AC925" s="236"/>
      <c r="AD925" s="236"/>
    </row>
    <row r="926" spans="1:30" ht="15.75" customHeight="1" x14ac:dyDescent="0.25">
      <c r="A926" s="236"/>
      <c r="B926" s="236"/>
      <c r="C926" s="236"/>
      <c r="D926" s="236"/>
      <c r="E926" s="236"/>
      <c r="F926" s="236"/>
      <c r="G926" s="237"/>
      <c r="H926" s="236"/>
      <c r="I926" s="236"/>
      <c r="J926" s="236"/>
      <c r="K926" s="236"/>
      <c r="L926" s="236"/>
      <c r="M926" s="236"/>
      <c r="N926" s="236"/>
      <c r="O926" s="236"/>
      <c r="P926" s="236"/>
      <c r="Q926" s="236"/>
      <c r="R926" s="236"/>
      <c r="S926" s="236"/>
      <c r="T926" s="236"/>
      <c r="U926" s="236"/>
      <c r="V926" s="236"/>
      <c r="W926" s="236"/>
      <c r="X926" s="236"/>
      <c r="Y926" s="236"/>
      <c r="Z926" s="236"/>
      <c r="AA926" s="236"/>
      <c r="AB926" s="236"/>
      <c r="AC926" s="236"/>
      <c r="AD926" s="236"/>
    </row>
    <row r="927" spans="1:30" ht="15.75" customHeight="1" x14ac:dyDescent="0.25">
      <c r="A927" s="236"/>
      <c r="B927" s="236"/>
      <c r="C927" s="236"/>
      <c r="D927" s="236"/>
      <c r="E927" s="236"/>
      <c r="F927" s="236"/>
      <c r="G927" s="237"/>
      <c r="H927" s="236"/>
      <c r="I927" s="236"/>
      <c r="J927" s="236"/>
      <c r="K927" s="236"/>
      <c r="L927" s="236"/>
      <c r="M927" s="236"/>
      <c r="N927" s="236"/>
      <c r="O927" s="236"/>
      <c r="P927" s="236"/>
      <c r="Q927" s="236"/>
      <c r="R927" s="236"/>
      <c r="S927" s="236"/>
      <c r="T927" s="236"/>
      <c r="U927" s="236"/>
      <c r="V927" s="236"/>
      <c r="W927" s="236"/>
      <c r="X927" s="236"/>
      <c r="Y927" s="236"/>
      <c r="Z927" s="236"/>
      <c r="AA927" s="236"/>
      <c r="AB927" s="236"/>
      <c r="AC927" s="236"/>
      <c r="AD927" s="236"/>
    </row>
    <row r="928" spans="1:30" ht="15.75" customHeight="1" x14ac:dyDescent="0.25">
      <c r="A928" s="236"/>
      <c r="B928" s="236"/>
      <c r="C928" s="236"/>
      <c r="D928" s="236"/>
      <c r="E928" s="236"/>
      <c r="F928" s="236"/>
      <c r="G928" s="237"/>
      <c r="H928" s="236"/>
      <c r="I928" s="236"/>
      <c r="J928" s="236"/>
      <c r="K928" s="236"/>
      <c r="L928" s="236"/>
      <c r="M928" s="236"/>
      <c r="N928" s="236"/>
      <c r="O928" s="236"/>
      <c r="P928" s="236"/>
      <c r="Q928" s="236"/>
      <c r="R928" s="236"/>
      <c r="S928" s="236"/>
      <c r="T928" s="236"/>
      <c r="U928" s="236"/>
      <c r="V928" s="236"/>
      <c r="W928" s="236"/>
      <c r="X928" s="236"/>
      <c r="Y928" s="236"/>
      <c r="Z928" s="236"/>
      <c r="AA928" s="236"/>
      <c r="AB928" s="236"/>
      <c r="AC928" s="236"/>
      <c r="AD928" s="236"/>
    </row>
    <row r="929" spans="1:30" ht="15.75" customHeight="1" x14ac:dyDescent="0.25">
      <c r="A929" s="236"/>
      <c r="B929" s="236"/>
      <c r="C929" s="236"/>
      <c r="D929" s="236"/>
      <c r="E929" s="236"/>
      <c r="F929" s="236"/>
      <c r="G929" s="237"/>
      <c r="H929" s="236"/>
      <c r="I929" s="236"/>
      <c r="J929" s="236"/>
      <c r="K929" s="236"/>
      <c r="L929" s="236"/>
      <c r="M929" s="236"/>
      <c r="N929" s="236"/>
      <c r="O929" s="236"/>
      <c r="P929" s="236"/>
      <c r="Q929" s="236"/>
      <c r="R929" s="236"/>
      <c r="S929" s="236"/>
      <c r="T929" s="236"/>
      <c r="U929" s="236"/>
      <c r="V929" s="236"/>
      <c r="W929" s="236"/>
      <c r="X929" s="236"/>
      <c r="Y929" s="236"/>
      <c r="Z929" s="236"/>
      <c r="AA929" s="236"/>
      <c r="AB929" s="236"/>
      <c r="AC929" s="236"/>
      <c r="AD929" s="236"/>
    </row>
    <row r="930" spans="1:30" ht="15.75" customHeight="1" x14ac:dyDescent="0.25">
      <c r="A930" s="236"/>
      <c r="B930" s="236"/>
      <c r="C930" s="236"/>
      <c r="D930" s="236"/>
      <c r="E930" s="236"/>
      <c r="F930" s="236"/>
      <c r="G930" s="237"/>
      <c r="H930" s="236"/>
      <c r="I930" s="236"/>
      <c r="J930" s="236"/>
      <c r="K930" s="236"/>
      <c r="L930" s="236"/>
      <c r="M930" s="236"/>
      <c r="N930" s="236"/>
      <c r="O930" s="236"/>
      <c r="P930" s="236"/>
      <c r="Q930" s="236"/>
      <c r="R930" s="236"/>
      <c r="S930" s="236"/>
      <c r="T930" s="236"/>
      <c r="U930" s="236"/>
      <c r="V930" s="236"/>
      <c r="W930" s="236"/>
      <c r="X930" s="236"/>
      <c r="Y930" s="236"/>
      <c r="Z930" s="236"/>
      <c r="AA930" s="236"/>
      <c r="AB930" s="236"/>
      <c r="AC930" s="236"/>
      <c r="AD930" s="236"/>
    </row>
    <row r="931" spans="1:30" ht="15.75" customHeight="1" x14ac:dyDescent="0.25">
      <c r="A931" s="236"/>
      <c r="B931" s="236"/>
      <c r="C931" s="236"/>
      <c r="D931" s="236"/>
      <c r="E931" s="236"/>
      <c r="F931" s="236"/>
      <c r="G931" s="237"/>
      <c r="H931" s="236"/>
      <c r="I931" s="236"/>
      <c r="J931" s="236"/>
      <c r="K931" s="236"/>
      <c r="L931" s="236"/>
      <c r="M931" s="236"/>
      <c r="N931" s="236"/>
      <c r="O931" s="236"/>
      <c r="P931" s="236"/>
      <c r="Q931" s="236"/>
      <c r="R931" s="236"/>
      <c r="S931" s="236"/>
      <c r="T931" s="236"/>
      <c r="U931" s="236"/>
      <c r="V931" s="236"/>
      <c r="W931" s="236"/>
      <c r="X931" s="236"/>
      <c r="Y931" s="236"/>
      <c r="Z931" s="236"/>
      <c r="AA931" s="236"/>
      <c r="AB931" s="236"/>
      <c r="AC931" s="236"/>
      <c r="AD931" s="236"/>
    </row>
    <row r="932" spans="1:30" ht="15.75" customHeight="1" x14ac:dyDescent="0.25">
      <c r="A932" s="236"/>
      <c r="B932" s="236"/>
      <c r="C932" s="236"/>
      <c r="D932" s="236"/>
      <c r="E932" s="236"/>
      <c r="F932" s="236"/>
      <c r="G932" s="237"/>
      <c r="H932" s="236"/>
      <c r="I932" s="236"/>
      <c r="J932" s="236"/>
      <c r="K932" s="236"/>
      <c r="L932" s="236"/>
      <c r="M932" s="236"/>
      <c r="N932" s="236"/>
      <c r="O932" s="236"/>
      <c r="P932" s="236"/>
      <c r="Q932" s="236"/>
      <c r="R932" s="236"/>
      <c r="S932" s="236"/>
      <c r="T932" s="236"/>
      <c r="U932" s="236"/>
      <c r="V932" s="236"/>
      <c r="W932" s="236"/>
      <c r="X932" s="236"/>
      <c r="Y932" s="236"/>
      <c r="Z932" s="236"/>
      <c r="AA932" s="236"/>
      <c r="AB932" s="236"/>
      <c r="AC932" s="236"/>
      <c r="AD932" s="236"/>
    </row>
    <row r="933" spans="1:30" ht="15.75" customHeight="1" x14ac:dyDescent="0.25">
      <c r="A933" s="236"/>
      <c r="B933" s="236"/>
      <c r="C933" s="236"/>
      <c r="D933" s="236"/>
      <c r="E933" s="236"/>
      <c r="F933" s="236"/>
      <c r="G933" s="237"/>
      <c r="H933" s="236"/>
      <c r="I933" s="236"/>
      <c r="J933" s="236"/>
      <c r="K933" s="236"/>
      <c r="L933" s="236"/>
      <c r="M933" s="236"/>
      <c r="N933" s="236"/>
      <c r="O933" s="236"/>
      <c r="P933" s="236"/>
      <c r="Q933" s="236"/>
      <c r="R933" s="236"/>
      <c r="S933" s="236"/>
      <c r="T933" s="236"/>
      <c r="U933" s="236"/>
      <c r="V933" s="236"/>
      <c r="W933" s="236"/>
      <c r="X933" s="236"/>
      <c r="Y933" s="236"/>
      <c r="Z933" s="236"/>
      <c r="AA933" s="236"/>
      <c r="AB933" s="236"/>
      <c r="AC933" s="236"/>
      <c r="AD933" s="236"/>
    </row>
    <row r="934" spans="1:30" ht="15.75" customHeight="1" x14ac:dyDescent="0.25">
      <c r="A934" s="236"/>
      <c r="B934" s="236"/>
      <c r="C934" s="236"/>
      <c r="D934" s="236"/>
      <c r="E934" s="236"/>
      <c r="F934" s="236"/>
      <c r="G934" s="237"/>
      <c r="H934" s="236"/>
      <c r="I934" s="236"/>
      <c r="J934" s="236"/>
      <c r="K934" s="236"/>
      <c r="L934" s="236"/>
      <c r="M934" s="236"/>
      <c r="N934" s="236"/>
      <c r="O934" s="236"/>
      <c r="P934" s="236"/>
      <c r="Q934" s="236"/>
      <c r="R934" s="236"/>
      <c r="S934" s="236"/>
      <c r="T934" s="236"/>
      <c r="U934" s="236"/>
      <c r="V934" s="236"/>
      <c r="W934" s="236"/>
      <c r="X934" s="236"/>
      <c r="Y934" s="236"/>
      <c r="Z934" s="236"/>
      <c r="AA934" s="236"/>
      <c r="AB934" s="236"/>
      <c r="AC934" s="236"/>
      <c r="AD934" s="236"/>
    </row>
    <row r="935" spans="1:30" ht="15.75" customHeight="1" x14ac:dyDescent="0.25">
      <c r="A935" s="236"/>
      <c r="B935" s="236"/>
      <c r="C935" s="236"/>
      <c r="D935" s="236"/>
      <c r="E935" s="236"/>
      <c r="F935" s="236"/>
      <c r="G935" s="237"/>
      <c r="H935" s="236"/>
      <c r="I935" s="236"/>
      <c r="J935" s="236"/>
      <c r="K935" s="236"/>
      <c r="L935" s="236"/>
      <c r="M935" s="236"/>
      <c r="N935" s="236"/>
      <c r="O935" s="236"/>
      <c r="P935" s="236"/>
      <c r="Q935" s="236"/>
      <c r="R935" s="236"/>
      <c r="S935" s="236"/>
      <c r="T935" s="236"/>
      <c r="U935" s="236"/>
      <c r="V935" s="236"/>
      <c r="W935" s="236"/>
      <c r="X935" s="236"/>
      <c r="Y935" s="236"/>
      <c r="Z935" s="236"/>
      <c r="AA935" s="236"/>
      <c r="AB935" s="236"/>
      <c r="AC935" s="236"/>
      <c r="AD935" s="236"/>
    </row>
    <row r="936" spans="1:30" ht="15.75" customHeight="1" x14ac:dyDescent="0.25">
      <c r="A936" s="236"/>
      <c r="B936" s="236"/>
      <c r="C936" s="236"/>
      <c r="D936" s="236"/>
      <c r="E936" s="236"/>
      <c r="F936" s="236"/>
      <c r="G936" s="237"/>
      <c r="H936" s="236"/>
      <c r="I936" s="236"/>
      <c r="J936" s="236"/>
      <c r="K936" s="236"/>
      <c r="L936" s="236"/>
      <c r="M936" s="236"/>
      <c r="N936" s="236"/>
      <c r="O936" s="236"/>
      <c r="P936" s="236"/>
      <c r="Q936" s="236"/>
      <c r="R936" s="236"/>
      <c r="S936" s="236"/>
      <c r="T936" s="236"/>
      <c r="U936" s="236"/>
      <c r="V936" s="236"/>
      <c r="W936" s="236"/>
      <c r="X936" s="236"/>
      <c r="Y936" s="236"/>
      <c r="Z936" s="236"/>
      <c r="AA936" s="236"/>
      <c r="AB936" s="236"/>
      <c r="AC936" s="236"/>
      <c r="AD936" s="236"/>
    </row>
    <row r="937" spans="1:30" ht="15.75" customHeight="1" x14ac:dyDescent="0.25">
      <c r="A937" s="236"/>
      <c r="B937" s="236"/>
      <c r="C937" s="236"/>
      <c r="D937" s="236"/>
      <c r="E937" s="236"/>
      <c r="F937" s="236"/>
      <c r="G937" s="237"/>
      <c r="H937" s="236"/>
      <c r="I937" s="236"/>
      <c r="J937" s="236"/>
      <c r="K937" s="236"/>
      <c r="L937" s="236"/>
      <c r="M937" s="236"/>
      <c r="N937" s="236"/>
      <c r="O937" s="236"/>
      <c r="P937" s="236"/>
      <c r="Q937" s="236"/>
      <c r="R937" s="236"/>
      <c r="S937" s="236"/>
      <c r="T937" s="236"/>
      <c r="U937" s="236"/>
      <c r="V937" s="236"/>
      <c r="W937" s="236"/>
      <c r="X937" s="236"/>
      <c r="Y937" s="236"/>
      <c r="Z937" s="236"/>
      <c r="AA937" s="236"/>
      <c r="AB937" s="236"/>
      <c r="AC937" s="236"/>
      <c r="AD937" s="236"/>
    </row>
    <row r="938" spans="1:30" ht="15.75" customHeight="1" x14ac:dyDescent="0.25">
      <c r="A938" s="236"/>
      <c r="B938" s="236"/>
      <c r="C938" s="236"/>
      <c r="D938" s="236"/>
      <c r="E938" s="236"/>
      <c r="F938" s="236"/>
      <c r="G938" s="237"/>
      <c r="H938" s="236"/>
      <c r="I938" s="236"/>
      <c r="J938" s="236"/>
      <c r="K938" s="236"/>
      <c r="L938" s="236"/>
      <c r="M938" s="236"/>
      <c r="N938" s="236"/>
      <c r="O938" s="236"/>
      <c r="P938" s="236"/>
      <c r="Q938" s="236"/>
      <c r="R938" s="236"/>
      <c r="S938" s="236"/>
      <c r="T938" s="236"/>
      <c r="U938" s="236"/>
      <c r="V938" s="236"/>
      <c r="W938" s="236"/>
      <c r="X938" s="236"/>
      <c r="Y938" s="236"/>
      <c r="Z938" s="236"/>
      <c r="AA938" s="236"/>
      <c r="AB938" s="236"/>
      <c r="AC938" s="236"/>
      <c r="AD938" s="236"/>
    </row>
    <row r="939" spans="1:30" ht="15.75" customHeight="1" x14ac:dyDescent="0.25">
      <c r="A939" s="236"/>
      <c r="B939" s="236"/>
      <c r="C939" s="236"/>
      <c r="D939" s="236"/>
      <c r="E939" s="236"/>
      <c r="F939" s="236"/>
      <c r="G939" s="237"/>
      <c r="H939" s="236"/>
      <c r="I939" s="236"/>
      <c r="J939" s="236"/>
      <c r="K939" s="236"/>
      <c r="L939" s="236"/>
      <c r="M939" s="236"/>
      <c r="N939" s="236"/>
      <c r="O939" s="236"/>
      <c r="P939" s="236"/>
      <c r="Q939" s="236"/>
      <c r="R939" s="236"/>
      <c r="S939" s="236"/>
      <c r="T939" s="236"/>
      <c r="U939" s="236"/>
      <c r="V939" s="236"/>
      <c r="W939" s="236"/>
      <c r="X939" s="236"/>
      <c r="Y939" s="236"/>
      <c r="Z939" s="236"/>
      <c r="AA939" s="236"/>
      <c r="AB939" s="236"/>
      <c r="AC939" s="236"/>
      <c r="AD939" s="236"/>
    </row>
    <row r="940" spans="1:30" ht="15.75" customHeight="1" x14ac:dyDescent="0.25">
      <c r="A940" s="236"/>
      <c r="B940" s="236"/>
      <c r="C940" s="236"/>
      <c r="D940" s="236"/>
      <c r="E940" s="236"/>
      <c r="F940" s="236"/>
      <c r="G940" s="237"/>
      <c r="H940" s="236"/>
      <c r="I940" s="236"/>
      <c r="J940" s="236"/>
      <c r="K940" s="236"/>
      <c r="L940" s="236"/>
      <c r="M940" s="236"/>
      <c r="N940" s="236"/>
      <c r="O940" s="236"/>
      <c r="P940" s="236"/>
      <c r="Q940" s="236"/>
      <c r="R940" s="236"/>
      <c r="S940" s="236"/>
      <c r="T940" s="236"/>
      <c r="U940" s="236"/>
      <c r="V940" s="236"/>
      <c r="W940" s="236"/>
      <c r="X940" s="236"/>
      <c r="Y940" s="236"/>
      <c r="Z940" s="236"/>
      <c r="AA940" s="236"/>
      <c r="AB940" s="236"/>
      <c r="AC940" s="236"/>
      <c r="AD940" s="236"/>
    </row>
    <row r="941" spans="1:30" ht="15.75" customHeight="1" x14ac:dyDescent="0.25">
      <c r="A941" s="236"/>
      <c r="B941" s="236"/>
      <c r="C941" s="236"/>
      <c r="D941" s="236"/>
      <c r="E941" s="236"/>
      <c r="F941" s="236"/>
      <c r="G941" s="237"/>
      <c r="H941" s="236"/>
      <c r="I941" s="236"/>
      <c r="J941" s="236"/>
      <c r="K941" s="236"/>
      <c r="L941" s="236"/>
      <c r="M941" s="236"/>
      <c r="N941" s="236"/>
      <c r="O941" s="236"/>
      <c r="P941" s="236"/>
      <c r="Q941" s="236"/>
      <c r="R941" s="236"/>
      <c r="S941" s="236"/>
      <c r="T941" s="236"/>
      <c r="U941" s="236"/>
      <c r="V941" s="236"/>
      <c r="W941" s="236"/>
      <c r="X941" s="236"/>
      <c r="Y941" s="236"/>
      <c r="Z941" s="236"/>
      <c r="AA941" s="236"/>
      <c r="AB941" s="236"/>
      <c r="AC941" s="236"/>
      <c r="AD941" s="236"/>
    </row>
    <row r="942" spans="1:30" ht="15.75" customHeight="1" x14ac:dyDescent="0.25">
      <c r="A942" s="236"/>
      <c r="B942" s="236"/>
      <c r="C942" s="236"/>
      <c r="D942" s="236"/>
      <c r="E942" s="236"/>
      <c r="F942" s="236"/>
      <c r="G942" s="237"/>
      <c r="H942" s="236"/>
      <c r="I942" s="236"/>
      <c r="J942" s="236"/>
      <c r="K942" s="236"/>
      <c r="L942" s="236"/>
      <c r="M942" s="236"/>
      <c r="N942" s="236"/>
      <c r="O942" s="236"/>
      <c r="P942" s="236"/>
      <c r="Q942" s="236"/>
      <c r="R942" s="236"/>
      <c r="S942" s="236"/>
      <c r="T942" s="236"/>
      <c r="U942" s="236"/>
      <c r="V942" s="236"/>
      <c r="W942" s="236"/>
      <c r="X942" s="236"/>
      <c r="Y942" s="236"/>
      <c r="Z942" s="236"/>
      <c r="AA942" s="236"/>
      <c r="AB942" s="236"/>
      <c r="AC942" s="236"/>
      <c r="AD942" s="236"/>
    </row>
    <row r="943" spans="1:30" ht="15.75" customHeight="1" x14ac:dyDescent="0.25">
      <c r="A943" s="236"/>
      <c r="B943" s="236"/>
      <c r="C943" s="236"/>
      <c r="D943" s="236"/>
      <c r="E943" s="236"/>
      <c r="F943" s="236"/>
      <c r="G943" s="237"/>
      <c r="H943" s="236"/>
      <c r="I943" s="236"/>
      <c r="J943" s="236"/>
      <c r="K943" s="236"/>
      <c r="L943" s="236"/>
      <c r="M943" s="236"/>
      <c r="N943" s="236"/>
      <c r="O943" s="236"/>
      <c r="P943" s="236"/>
      <c r="Q943" s="236"/>
      <c r="R943" s="236"/>
      <c r="S943" s="236"/>
      <c r="T943" s="236"/>
      <c r="U943" s="236"/>
      <c r="V943" s="236"/>
      <c r="W943" s="236"/>
      <c r="X943" s="236"/>
      <c r="Y943" s="236"/>
      <c r="Z943" s="236"/>
      <c r="AA943" s="236"/>
      <c r="AB943" s="236"/>
      <c r="AC943" s="236"/>
      <c r="AD943" s="236"/>
    </row>
    <row r="944" spans="1:30" ht="15.75" customHeight="1" x14ac:dyDescent="0.25">
      <c r="A944" s="236"/>
      <c r="B944" s="236"/>
      <c r="C944" s="236"/>
      <c r="D944" s="236"/>
      <c r="E944" s="236"/>
      <c r="F944" s="236"/>
      <c r="G944" s="237"/>
      <c r="H944" s="236"/>
      <c r="I944" s="236"/>
      <c r="J944" s="236"/>
      <c r="K944" s="236"/>
      <c r="L944" s="236"/>
      <c r="M944" s="236"/>
      <c r="N944" s="236"/>
      <c r="O944" s="236"/>
      <c r="P944" s="236"/>
      <c r="Q944" s="236"/>
      <c r="R944" s="236"/>
      <c r="S944" s="236"/>
      <c r="T944" s="236"/>
      <c r="U944" s="236"/>
      <c r="V944" s="236"/>
      <c r="W944" s="236"/>
      <c r="X944" s="236"/>
      <c r="Y944" s="236"/>
      <c r="Z944" s="236"/>
      <c r="AA944" s="236"/>
      <c r="AB944" s="236"/>
      <c r="AC944" s="236"/>
      <c r="AD944" s="236"/>
    </row>
    <row r="945" spans="1:30" ht="15.75" customHeight="1" x14ac:dyDescent="0.25">
      <c r="A945" s="236"/>
      <c r="B945" s="236"/>
      <c r="C945" s="236"/>
      <c r="D945" s="236"/>
      <c r="E945" s="236"/>
      <c r="F945" s="236"/>
      <c r="G945" s="237"/>
      <c r="H945" s="236"/>
      <c r="I945" s="236"/>
      <c r="J945" s="236"/>
      <c r="K945" s="236"/>
      <c r="L945" s="236"/>
      <c r="M945" s="236"/>
      <c r="N945" s="236"/>
      <c r="O945" s="236"/>
      <c r="P945" s="236"/>
      <c r="Q945" s="236"/>
      <c r="R945" s="236"/>
      <c r="S945" s="236"/>
      <c r="T945" s="236"/>
      <c r="U945" s="236"/>
      <c r="V945" s="236"/>
      <c r="W945" s="236"/>
      <c r="X945" s="236"/>
      <c r="Y945" s="236"/>
      <c r="Z945" s="236"/>
      <c r="AA945" s="236"/>
      <c r="AB945" s="236"/>
      <c r="AC945" s="236"/>
      <c r="AD945" s="236"/>
    </row>
    <row r="946" spans="1:30" ht="15.75" customHeight="1" x14ac:dyDescent="0.25">
      <c r="A946" s="236"/>
      <c r="B946" s="236"/>
      <c r="C946" s="236"/>
      <c r="D946" s="236"/>
      <c r="E946" s="236"/>
      <c r="F946" s="236"/>
      <c r="G946" s="237"/>
      <c r="H946" s="236"/>
      <c r="I946" s="236"/>
      <c r="J946" s="236"/>
      <c r="K946" s="236"/>
      <c r="L946" s="236"/>
      <c r="M946" s="236"/>
      <c r="N946" s="236"/>
      <c r="O946" s="236"/>
      <c r="P946" s="236"/>
      <c r="Q946" s="236"/>
      <c r="R946" s="236"/>
      <c r="S946" s="236"/>
      <c r="T946" s="236"/>
      <c r="U946" s="236"/>
      <c r="V946" s="236"/>
      <c r="W946" s="236"/>
      <c r="X946" s="236"/>
      <c r="Y946" s="236"/>
      <c r="Z946" s="236"/>
      <c r="AA946" s="236"/>
      <c r="AB946" s="236"/>
      <c r="AC946" s="236"/>
      <c r="AD946" s="236"/>
    </row>
    <row r="947" spans="1:30" ht="15.75" customHeight="1" x14ac:dyDescent="0.25">
      <c r="A947" s="236"/>
      <c r="B947" s="236"/>
      <c r="C947" s="236"/>
      <c r="D947" s="236"/>
      <c r="E947" s="236"/>
      <c r="F947" s="236"/>
      <c r="G947" s="237"/>
      <c r="H947" s="236"/>
      <c r="I947" s="236"/>
      <c r="J947" s="236"/>
      <c r="K947" s="236"/>
      <c r="L947" s="236"/>
      <c r="M947" s="236"/>
      <c r="N947" s="236"/>
      <c r="O947" s="236"/>
      <c r="P947" s="236"/>
      <c r="Q947" s="236"/>
      <c r="R947" s="236"/>
      <c r="S947" s="236"/>
      <c r="T947" s="236"/>
      <c r="U947" s="236"/>
      <c r="V947" s="236"/>
      <c r="W947" s="236"/>
      <c r="X947" s="236"/>
      <c r="Y947" s="236"/>
      <c r="Z947" s="236"/>
      <c r="AA947" s="236"/>
      <c r="AB947" s="236"/>
      <c r="AC947" s="236"/>
      <c r="AD947" s="236"/>
    </row>
    <row r="948" spans="1:30" ht="15.75" customHeight="1" x14ac:dyDescent="0.25">
      <c r="A948" s="236"/>
      <c r="B948" s="236"/>
      <c r="C948" s="236"/>
      <c r="D948" s="236"/>
      <c r="E948" s="236"/>
      <c r="F948" s="236"/>
      <c r="G948" s="237"/>
      <c r="H948" s="236"/>
      <c r="I948" s="236"/>
      <c r="J948" s="236"/>
      <c r="K948" s="236"/>
      <c r="L948" s="236"/>
      <c r="M948" s="236"/>
      <c r="N948" s="236"/>
      <c r="O948" s="236"/>
      <c r="P948" s="236"/>
      <c r="Q948" s="236"/>
      <c r="R948" s="236"/>
      <c r="S948" s="236"/>
      <c r="T948" s="236"/>
      <c r="U948" s="236"/>
      <c r="V948" s="236"/>
      <c r="W948" s="236"/>
      <c r="X948" s="236"/>
      <c r="Y948" s="236"/>
      <c r="Z948" s="236"/>
      <c r="AA948" s="236"/>
      <c r="AB948" s="236"/>
      <c r="AC948" s="236"/>
      <c r="AD948" s="236"/>
    </row>
    <row r="949" spans="1:30" ht="15.75" customHeight="1" x14ac:dyDescent="0.25">
      <c r="A949" s="236"/>
      <c r="B949" s="236"/>
      <c r="C949" s="236"/>
      <c r="D949" s="236"/>
      <c r="E949" s="236"/>
      <c r="F949" s="236"/>
      <c r="G949" s="237"/>
      <c r="H949" s="236"/>
      <c r="I949" s="236"/>
      <c r="J949" s="236"/>
      <c r="K949" s="236"/>
      <c r="L949" s="236"/>
      <c r="M949" s="236"/>
      <c r="N949" s="236"/>
      <c r="O949" s="236"/>
      <c r="P949" s="236"/>
      <c r="Q949" s="236"/>
      <c r="R949" s="236"/>
      <c r="S949" s="236"/>
      <c r="T949" s="236"/>
      <c r="U949" s="236"/>
      <c r="V949" s="236"/>
      <c r="W949" s="236"/>
      <c r="X949" s="236"/>
      <c r="Y949" s="236"/>
      <c r="Z949" s="236"/>
      <c r="AA949" s="236"/>
      <c r="AB949" s="236"/>
      <c r="AC949" s="236"/>
      <c r="AD949" s="236"/>
    </row>
    <row r="950" spans="1:30" ht="15.75" customHeight="1" x14ac:dyDescent="0.25">
      <c r="A950" s="236"/>
      <c r="B950" s="236"/>
      <c r="C950" s="236"/>
      <c r="D950" s="236"/>
      <c r="E950" s="236"/>
      <c r="F950" s="236"/>
      <c r="G950" s="237"/>
      <c r="H950" s="236"/>
      <c r="I950" s="236"/>
      <c r="J950" s="236"/>
      <c r="K950" s="236"/>
      <c r="L950" s="236"/>
      <c r="M950" s="236"/>
      <c r="N950" s="236"/>
      <c r="O950" s="236"/>
      <c r="P950" s="236"/>
      <c r="Q950" s="236"/>
      <c r="R950" s="236"/>
      <c r="S950" s="236"/>
      <c r="T950" s="236"/>
      <c r="U950" s="236"/>
      <c r="V950" s="236"/>
      <c r="W950" s="236"/>
      <c r="X950" s="236"/>
      <c r="Y950" s="236"/>
      <c r="Z950" s="236"/>
      <c r="AA950" s="236"/>
      <c r="AB950" s="236"/>
      <c r="AC950" s="236"/>
      <c r="AD950" s="236"/>
    </row>
    <row r="951" spans="1:30" ht="15.75" customHeight="1" x14ac:dyDescent="0.25">
      <c r="A951" s="236"/>
      <c r="B951" s="236"/>
      <c r="C951" s="236"/>
      <c r="D951" s="236"/>
      <c r="E951" s="236"/>
      <c r="F951" s="236"/>
      <c r="G951" s="237"/>
      <c r="H951" s="236"/>
      <c r="I951" s="236"/>
      <c r="J951" s="236"/>
      <c r="K951" s="236"/>
      <c r="L951" s="236"/>
      <c r="M951" s="236"/>
      <c r="N951" s="236"/>
      <c r="O951" s="236"/>
      <c r="P951" s="236"/>
      <c r="Q951" s="236"/>
      <c r="R951" s="236"/>
      <c r="S951" s="236"/>
      <c r="T951" s="236"/>
      <c r="U951" s="236"/>
      <c r="V951" s="236"/>
      <c r="W951" s="236"/>
      <c r="X951" s="236"/>
      <c r="Y951" s="236"/>
      <c r="Z951" s="236"/>
      <c r="AA951" s="236"/>
      <c r="AB951" s="236"/>
      <c r="AC951" s="236"/>
      <c r="AD951" s="236"/>
    </row>
    <row r="952" spans="1:30" ht="15.75" customHeight="1" x14ac:dyDescent="0.25">
      <c r="A952" s="236"/>
      <c r="B952" s="236"/>
      <c r="C952" s="236"/>
      <c r="D952" s="236"/>
      <c r="E952" s="236"/>
      <c r="F952" s="236"/>
      <c r="G952" s="237"/>
      <c r="H952" s="236"/>
      <c r="I952" s="236"/>
      <c r="J952" s="236"/>
      <c r="K952" s="236"/>
      <c r="L952" s="236"/>
      <c r="M952" s="236"/>
      <c r="N952" s="236"/>
      <c r="O952" s="236"/>
      <c r="P952" s="236"/>
      <c r="Q952" s="236"/>
      <c r="R952" s="236"/>
      <c r="S952" s="236"/>
      <c r="T952" s="236"/>
      <c r="U952" s="236"/>
      <c r="V952" s="236"/>
      <c r="W952" s="236"/>
      <c r="X952" s="236"/>
      <c r="Y952" s="236"/>
      <c r="Z952" s="236"/>
      <c r="AA952" s="236"/>
      <c r="AB952" s="236"/>
      <c r="AC952" s="236"/>
      <c r="AD952" s="236"/>
    </row>
    <row r="953" spans="1:30" ht="15.75" customHeight="1" x14ac:dyDescent="0.25">
      <c r="A953" s="236"/>
      <c r="B953" s="236"/>
      <c r="C953" s="236"/>
      <c r="D953" s="236"/>
      <c r="E953" s="236"/>
      <c r="F953" s="236"/>
      <c r="G953" s="237"/>
      <c r="H953" s="236"/>
      <c r="I953" s="236"/>
      <c r="J953" s="236"/>
      <c r="K953" s="236"/>
      <c r="L953" s="236"/>
      <c r="M953" s="236"/>
      <c r="N953" s="236"/>
      <c r="O953" s="236"/>
      <c r="P953" s="236"/>
      <c r="Q953" s="236"/>
      <c r="R953" s="236"/>
      <c r="S953" s="236"/>
      <c r="T953" s="236"/>
      <c r="U953" s="236"/>
      <c r="V953" s="236"/>
      <c r="W953" s="236"/>
      <c r="X953" s="236"/>
      <c r="Y953" s="236"/>
      <c r="Z953" s="236"/>
      <c r="AA953" s="236"/>
      <c r="AB953" s="236"/>
      <c r="AC953" s="236"/>
      <c r="AD953" s="236"/>
    </row>
    <row r="954" spans="1:30" ht="15.75" customHeight="1" x14ac:dyDescent="0.25">
      <c r="A954" s="236"/>
      <c r="B954" s="236"/>
      <c r="C954" s="236"/>
      <c r="D954" s="236"/>
      <c r="E954" s="236"/>
      <c r="F954" s="236"/>
      <c r="G954" s="237"/>
      <c r="H954" s="236"/>
      <c r="I954" s="236"/>
      <c r="J954" s="236"/>
      <c r="K954" s="236"/>
      <c r="L954" s="236"/>
      <c r="M954" s="236"/>
      <c r="N954" s="236"/>
      <c r="O954" s="236"/>
      <c r="P954" s="236"/>
      <c r="Q954" s="236"/>
      <c r="R954" s="236"/>
      <c r="S954" s="236"/>
      <c r="T954" s="236"/>
      <c r="U954" s="236"/>
      <c r="V954" s="236"/>
      <c r="W954" s="236"/>
      <c r="X954" s="236"/>
      <c r="Y954" s="236"/>
      <c r="Z954" s="236"/>
      <c r="AA954" s="236"/>
      <c r="AB954" s="236"/>
      <c r="AC954" s="236"/>
      <c r="AD954" s="236"/>
    </row>
    <row r="955" spans="1:30" ht="15.75" customHeight="1" x14ac:dyDescent="0.25">
      <c r="A955" s="236"/>
      <c r="B955" s="236"/>
      <c r="C955" s="236"/>
      <c r="D955" s="236"/>
      <c r="E955" s="236"/>
      <c r="F955" s="236"/>
      <c r="G955" s="237"/>
      <c r="H955" s="236"/>
      <c r="I955" s="236"/>
      <c r="J955" s="236"/>
      <c r="K955" s="236"/>
      <c r="L955" s="236"/>
      <c r="M955" s="236"/>
      <c r="N955" s="236"/>
      <c r="O955" s="236"/>
      <c r="P955" s="236"/>
      <c r="Q955" s="236"/>
      <c r="R955" s="236"/>
      <c r="S955" s="236"/>
      <c r="T955" s="236"/>
      <c r="U955" s="236"/>
      <c r="V955" s="236"/>
      <c r="W955" s="236"/>
      <c r="X955" s="236"/>
      <c r="Y955" s="236"/>
      <c r="Z955" s="236"/>
      <c r="AA955" s="236"/>
      <c r="AB955" s="236"/>
      <c r="AC955" s="236"/>
      <c r="AD955" s="236"/>
    </row>
    <row r="956" spans="1:30" ht="15.75" customHeight="1" x14ac:dyDescent="0.25">
      <c r="A956" s="236"/>
      <c r="B956" s="236"/>
      <c r="C956" s="236"/>
      <c r="D956" s="236"/>
      <c r="E956" s="236"/>
      <c r="F956" s="236"/>
      <c r="G956" s="237"/>
      <c r="H956" s="236"/>
      <c r="I956" s="236"/>
      <c r="J956" s="236"/>
      <c r="K956" s="236"/>
      <c r="L956" s="236"/>
      <c r="M956" s="236"/>
      <c r="N956" s="236"/>
      <c r="O956" s="236"/>
      <c r="P956" s="236"/>
      <c r="Q956" s="236"/>
      <c r="R956" s="236"/>
      <c r="S956" s="236"/>
      <c r="T956" s="236"/>
      <c r="U956" s="236"/>
      <c r="V956" s="236"/>
      <c r="W956" s="236"/>
      <c r="X956" s="236"/>
      <c r="Y956" s="236"/>
      <c r="Z956" s="236"/>
      <c r="AA956" s="236"/>
      <c r="AB956" s="236"/>
      <c r="AC956" s="236"/>
      <c r="AD956" s="236"/>
    </row>
    <row r="957" spans="1:30" ht="15.75" customHeight="1" x14ac:dyDescent="0.25">
      <c r="A957" s="236"/>
      <c r="B957" s="236"/>
      <c r="C957" s="236"/>
      <c r="D957" s="236"/>
      <c r="E957" s="236"/>
      <c r="F957" s="236"/>
      <c r="G957" s="237"/>
      <c r="H957" s="236"/>
      <c r="I957" s="236"/>
      <c r="J957" s="236"/>
      <c r="K957" s="236"/>
      <c r="L957" s="236"/>
      <c r="M957" s="236"/>
      <c r="N957" s="236"/>
      <c r="O957" s="236"/>
      <c r="P957" s="236"/>
      <c r="Q957" s="236"/>
      <c r="R957" s="236"/>
      <c r="S957" s="236"/>
      <c r="T957" s="236"/>
      <c r="U957" s="236"/>
      <c r="V957" s="236"/>
      <c r="W957" s="236"/>
      <c r="X957" s="236"/>
      <c r="Y957" s="236"/>
      <c r="Z957" s="236"/>
      <c r="AA957" s="236"/>
      <c r="AB957" s="236"/>
      <c r="AC957" s="236"/>
      <c r="AD957" s="236"/>
    </row>
    <row r="958" spans="1:30" ht="15.75" customHeight="1" x14ac:dyDescent="0.25">
      <c r="A958" s="236"/>
      <c r="B958" s="236"/>
      <c r="C958" s="236"/>
      <c r="D958" s="236"/>
      <c r="E958" s="236"/>
      <c r="F958" s="236"/>
      <c r="G958" s="237"/>
      <c r="H958" s="236"/>
      <c r="I958" s="236"/>
      <c r="J958" s="236"/>
      <c r="K958" s="236"/>
      <c r="L958" s="236"/>
      <c r="M958" s="236"/>
      <c r="N958" s="236"/>
      <c r="O958" s="236"/>
      <c r="P958" s="236"/>
      <c r="Q958" s="236"/>
      <c r="R958" s="236"/>
      <c r="S958" s="236"/>
      <c r="T958" s="236"/>
      <c r="U958" s="236"/>
      <c r="V958" s="236"/>
      <c r="W958" s="236"/>
      <c r="X958" s="236"/>
      <c r="Y958" s="236"/>
      <c r="Z958" s="236"/>
      <c r="AA958" s="236"/>
      <c r="AB958" s="236"/>
      <c r="AC958" s="236"/>
      <c r="AD958" s="236"/>
    </row>
    <row r="959" spans="1:30" ht="15.75" customHeight="1" x14ac:dyDescent="0.25">
      <c r="A959" s="236"/>
      <c r="B959" s="236"/>
      <c r="C959" s="236"/>
      <c r="D959" s="236"/>
      <c r="E959" s="236"/>
      <c r="F959" s="236"/>
      <c r="G959" s="237"/>
      <c r="H959" s="236"/>
      <c r="I959" s="236"/>
      <c r="J959" s="236"/>
      <c r="K959" s="236"/>
      <c r="L959" s="236"/>
      <c r="M959" s="236"/>
      <c r="N959" s="236"/>
      <c r="O959" s="236"/>
      <c r="P959" s="236"/>
      <c r="Q959" s="236"/>
      <c r="R959" s="236"/>
      <c r="S959" s="236"/>
      <c r="T959" s="236"/>
      <c r="U959" s="236"/>
      <c r="V959" s="236"/>
      <c r="W959" s="236"/>
      <c r="X959" s="236"/>
      <c r="Y959" s="236"/>
      <c r="Z959" s="236"/>
      <c r="AA959" s="236"/>
      <c r="AB959" s="236"/>
      <c r="AC959" s="236"/>
      <c r="AD959" s="236"/>
    </row>
    <row r="960" spans="1:30" ht="15.75" customHeight="1" x14ac:dyDescent="0.25">
      <c r="A960" s="236"/>
      <c r="B960" s="236"/>
      <c r="C960" s="236"/>
      <c r="D960" s="236"/>
      <c r="E960" s="236"/>
      <c r="F960" s="236"/>
      <c r="G960" s="237"/>
      <c r="H960" s="236"/>
      <c r="I960" s="236"/>
      <c r="J960" s="236"/>
      <c r="K960" s="236"/>
      <c r="L960" s="236"/>
      <c r="M960" s="236"/>
      <c r="N960" s="236"/>
      <c r="O960" s="236"/>
      <c r="P960" s="236"/>
      <c r="Q960" s="236"/>
      <c r="R960" s="236"/>
      <c r="S960" s="236"/>
      <c r="T960" s="236"/>
      <c r="U960" s="236"/>
      <c r="V960" s="236"/>
      <c r="W960" s="236"/>
      <c r="X960" s="236"/>
      <c r="Y960" s="236"/>
      <c r="Z960" s="236"/>
      <c r="AA960" s="236"/>
      <c r="AB960" s="236"/>
      <c r="AC960" s="236"/>
      <c r="AD960" s="236"/>
    </row>
    <row r="961" spans="1:30" ht="15.75" customHeight="1" x14ac:dyDescent="0.25">
      <c r="A961" s="236"/>
      <c r="B961" s="236"/>
      <c r="C961" s="236"/>
      <c r="D961" s="236"/>
      <c r="E961" s="236"/>
      <c r="F961" s="236"/>
      <c r="G961" s="237"/>
      <c r="H961" s="236"/>
      <c r="I961" s="236"/>
      <c r="J961" s="236"/>
      <c r="K961" s="236"/>
      <c r="L961" s="236"/>
      <c r="M961" s="236"/>
      <c r="N961" s="236"/>
      <c r="O961" s="236"/>
      <c r="P961" s="236"/>
      <c r="Q961" s="236"/>
      <c r="R961" s="236"/>
      <c r="S961" s="236"/>
      <c r="T961" s="236"/>
      <c r="U961" s="236"/>
      <c r="V961" s="236"/>
      <c r="W961" s="236"/>
      <c r="X961" s="236"/>
      <c r="Y961" s="236"/>
      <c r="Z961" s="236"/>
      <c r="AA961" s="236"/>
      <c r="AB961" s="236"/>
      <c r="AC961" s="236"/>
      <c r="AD961" s="236"/>
    </row>
    <row r="962" spans="1:30" ht="15.75" customHeight="1" x14ac:dyDescent="0.25">
      <c r="A962" s="236"/>
      <c r="B962" s="236"/>
      <c r="C962" s="236"/>
      <c r="D962" s="236"/>
      <c r="E962" s="236"/>
      <c r="F962" s="236"/>
      <c r="G962" s="237"/>
      <c r="H962" s="236"/>
      <c r="I962" s="236"/>
      <c r="J962" s="236"/>
      <c r="K962" s="236"/>
      <c r="L962" s="236"/>
      <c r="M962" s="236"/>
      <c r="N962" s="236"/>
      <c r="O962" s="236"/>
      <c r="P962" s="236"/>
      <c r="Q962" s="236"/>
      <c r="R962" s="236"/>
      <c r="S962" s="236"/>
      <c r="T962" s="236"/>
      <c r="U962" s="236"/>
      <c r="V962" s="236"/>
      <c r="W962" s="236"/>
      <c r="X962" s="236"/>
      <c r="Y962" s="236"/>
      <c r="Z962" s="236"/>
      <c r="AA962" s="236"/>
      <c r="AB962" s="236"/>
      <c r="AC962" s="236"/>
      <c r="AD962" s="236"/>
    </row>
    <row r="963" spans="1:30" ht="15.75" customHeight="1" x14ac:dyDescent="0.25">
      <c r="A963" s="236"/>
      <c r="B963" s="236"/>
      <c r="C963" s="236"/>
      <c r="D963" s="236"/>
      <c r="E963" s="236"/>
      <c r="F963" s="236"/>
      <c r="G963" s="237"/>
      <c r="H963" s="236"/>
      <c r="I963" s="236"/>
      <c r="J963" s="236"/>
      <c r="K963" s="236"/>
      <c r="L963" s="236"/>
      <c r="M963" s="236"/>
      <c r="N963" s="236"/>
      <c r="O963" s="236"/>
      <c r="P963" s="236"/>
      <c r="Q963" s="236"/>
      <c r="R963" s="236"/>
      <c r="S963" s="236"/>
      <c r="T963" s="236"/>
      <c r="U963" s="236"/>
      <c r="V963" s="236"/>
      <c r="W963" s="236"/>
      <c r="X963" s="236"/>
      <c r="Y963" s="236"/>
      <c r="Z963" s="236"/>
      <c r="AA963" s="236"/>
      <c r="AB963" s="236"/>
      <c r="AC963" s="236"/>
      <c r="AD963" s="236"/>
    </row>
    <row r="964" spans="1:30" ht="15.75" customHeight="1" x14ac:dyDescent="0.25">
      <c r="A964" s="236"/>
      <c r="B964" s="236"/>
      <c r="C964" s="236"/>
      <c r="D964" s="236"/>
      <c r="E964" s="236"/>
      <c r="F964" s="236"/>
      <c r="G964" s="237"/>
      <c r="H964" s="236"/>
      <c r="I964" s="236"/>
      <c r="J964" s="236"/>
      <c r="K964" s="236"/>
      <c r="L964" s="236"/>
      <c r="M964" s="236"/>
      <c r="N964" s="236"/>
      <c r="O964" s="236"/>
      <c r="P964" s="236"/>
      <c r="Q964" s="236"/>
      <c r="R964" s="236"/>
      <c r="S964" s="236"/>
      <c r="T964" s="236"/>
      <c r="U964" s="236"/>
      <c r="V964" s="236"/>
      <c r="W964" s="236"/>
      <c r="X964" s="236"/>
      <c r="Y964" s="236"/>
      <c r="Z964" s="236"/>
      <c r="AA964" s="236"/>
      <c r="AB964" s="236"/>
      <c r="AC964" s="236"/>
      <c r="AD964" s="236"/>
    </row>
    <row r="965" spans="1:30" ht="15.75" customHeight="1" x14ac:dyDescent="0.25">
      <c r="A965" s="236"/>
      <c r="B965" s="236"/>
      <c r="C965" s="236"/>
      <c r="D965" s="236"/>
      <c r="E965" s="236"/>
      <c r="F965" s="236"/>
      <c r="G965" s="237"/>
      <c r="H965" s="236"/>
      <c r="I965" s="236"/>
      <c r="J965" s="236"/>
      <c r="K965" s="236"/>
      <c r="L965" s="236"/>
      <c r="M965" s="236"/>
      <c r="N965" s="236"/>
      <c r="O965" s="236"/>
      <c r="P965" s="236"/>
      <c r="Q965" s="236"/>
      <c r="R965" s="236"/>
      <c r="S965" s="236"/>
      <c r="T965" s="236"/>
      <c r="U965" s="236"/>
      <c r="V965" s="236"/>
      <c r="W965" s="236"/>
      <c r="X965" s="236"/>
      <c r="Y965" s="236"/>
      <c r="Z965" s="236"/>
      <c r="AA965" s="236"/>
      <c r="AB965" s="236"/>
      <c r="AC965" s="236"/>
      <c r="AD965" s="236"/>
    </row>
    <row r="966" spans="1:30" ht="15.75" customHeight="1" x14ac:dyDescent="0.25">
      <c r="A966" s="236"/>
      <c r="B966" s="236"/>
      <c r="C966" s="236"/>
      <c r="D966" s="236"/>
      <c r="E966" s="236"/>
      <c r="F966" s="236"/>
      <c r="G966" s="237"/>
      <c r="H966" s="236"/>
      <c r="I966" s="236"/>
      <c r="J966" s="236"/>
      <c r="K966" s="236"/>
      <c r="L966" s="236"/>
      <c r="M966" s="236"/>
      <c r="N966" s="236"/>
      <c r="O966" s="236"/>
      <c r="P966" s="236"/>
      <c r="Q966" s="236"/>
      <c r="R966" s="236"/>
      <c r="S966" s="236"/>
      <c r="T966" s="236"/>
      <c r="U966" s="236"/>
      <c r="V966" s="236"/>
      <c r="W966" s="236"/>
      <c r="X966" s="236"/>
      <c r="Y966" s="236"/>
      <c r="Z966" s="236"/>
      <c r="AA966" s="236"/>
      <c r="AB966" s="236"/>
      <c r="AC966" s="236"/>
      <c r="AD966" s="236"/>
    </row>
    <row r="967" spans="1:30" ht="15.75" customHeight="1" x14ac:dyDescent="0.25">
      <c r="A967" s="236"/>
      <c r="B967" s="236"/>
      <c r="C967" s="236"/>
      <c r="D967" s="236"/>
      <c r="E967" s="236"/>
      <c r="F967" s="236"/>
      <c r="G967" s="237"/>
      <c r="H967" s="236"/>
      <c r="I967" s="236"/>
      <c r="J967" s="236"/>
      <c r="K967" s="236"/>
      <c r="L967" s="236"/>
      <c r="M967" s="236"/>
      <c r="N967" s="236"/>
      <c r="O967" s="236"/>
      <c r="P967" s="236"/>
      <c r="Q967" s="236"/>
      <c r="R967" s="236"/>
      <c r="S967" s="236"/>
      <c r="T967" s="236"/>
      <c r="U967" s="236"/>
      <c r="V967" s="236"/>
      <c r="W967" s="236"/>
      <c r="X967" s="236"/>
      <c r="Y967" s="236"/>
      <c r="Z967" s="236"/>
      <c r="AA967" s="236"/>
      <c r="AB967" s="236"/>
      <c r="AC967" s="236"/>
      <c r="AD967" s="236"/>
    </row>
    <row r="968" spans="1:30" ht="15.75" customHeight="1" x14ac:dyDescent="0.25">
      <c r="A968" s="236"/>
      <c r="B968" s="236"/>
      <c r="C968" s="236"/>
      <c r="D968" s="236"/>
      <c r="E968" s="236"/>
      <c r="F968" s="236"/>
      <c r="G968" s="237"/>
      <c r="H968" s="236"/>
      <c r="I968" s="236"/>
      <c r="J968" s="236"/>
      <c r="K968" s="236"/>
      <c r="L968" s="236"/>
      <c r="M968" s="236"/>
      <c r="N968" s="236"/>
      <c r="O968" s="236"/>
      <c r="P968" s="236"/>
      <c r="Q968" s="236"/>
      <c r="R968" s="236"/>
      <c r="S968" s="236"/>
      <c r="T968" s="236"/>
      <c r="U968" s="236"/>
      <c r="V968" s="236"/>
      <c r="W968" s="236"/>
      <c r="X968" s="236"/>
      <c r="Y968" s="236"/>
      <c r="Z968" s="236"/>
      <c r="AA968" s="236"/>
      <c r="AB968" s="236"/>
      <c r="AC968" s="236"/>
      <c r="AD968" s="236"/>
    </row>
    <row r="969" spans="1:30" ht="15.75" customHeight="1" x14ac:dyDescent="0.25">
      <c r="A969" s="236"/>
      <c r="B969" s="236"/>
      <c r="C969" s="236"/>
      <c r="D969" s="236"/>
      <c r="E969" s="236"/>
      <c r="F969" s="236"/>
      <c r="G969" s="237"/>
      <c r="H969" s="236"/>
      <c r="I969" s="236"/>
      <c r="J969" s="236"/>
      <c r="K969" s="236"/>
      <c r="L969" s="236"/>
      <c r="M969" s="236"/>
      <c r="N969" s="236"/>
      <c r="O969" s="236"/>
      <c r="P969" s="236"/>
      <c r="Q969" s="236"/>
      <c r="R969" s="236"/>
      <c r="S969" s="236"/>
      <c r="T969" s="236"/>
      <c r="U969" s="236"/>
      <c r="V969" s="236"/>
      <c r="W969" s="236"/>
      <c r="X969" s="236"/>
      <c r="Y969" s="236"/>
      <c r="Z969" s="236"/>
      <c r="AA969" s="236"/>
      <c r="AB969" s="236"/>
      <c r="AC969" s="236"/>
      <c r="AD969" s="236"/>
    </row>
    <row r="970" spans="1:30" ht="15.75" customHeight="1" x14ac:dyDescent="0.25">
      <c r="A970" s="236"/>
      <c r="B970" s="236"/>
      <c r="C970" s="236"/>
      <c r="D970" s="236"/>
      <c r="E970" s="236"/>
      <c r="F970" s="236"/>
      <c r="G970" s="237"/>
      <c r="H970" s="236"/>
      <c r="I970" s="236"/>
      <c r="J970" s="236"/>
      <c r="K970" s="236"/>
      <c r="L970" s="236"/>
      <c r="M970" s="236"/>
      <c r="N970" s="236"/>
      <c r="O970" s="236"/>
      <c r="P970" s="236"/>
      <c r="Q970" s="236"/>
      <c r="R970" s="236"/>
      <c r="S970" s="236"/>
      <c r="T970" s="236"/>
      <c r="U970" s="236"/>
      <c r="V970" s="236"/>
      <c r="W970" s="236"/>
      <c r="X970" s="236"/>
      <c r="Y970" s="236"/>
      <c r="Z970" s="236"/>
      <c r="AA970" s="236"/>
      <c r="AB970" s="236"/>
      <c r="AC970" s="236"/>
      <c r="AD970" s="236"/>
    </row>
    <row r="971" spans="1:30" ht="15.75" customHeight="1" x14ac:dyDescent="0.25">
      <c r="A971" s="236"/>
      <c r="B971" s="236"/>
      <c r="C971" s="236"/>
      <c r="D971" s="236"/>
      <c r="E971" s="236"/>
      <c r="F971" s="236"/>
      <c r="G971" s="237"/>
      <c r="H971" s="236"/>
      <c r="I971" s="236"/>
      <c r="J971" s="236"/>
      <c r="K971" s="236"/>
      <c r="L971" s="236"/>
      <c r="M971" s="236"/>
      <c r="N971" s="236"/>
      <c r="O971" s="236"/>
      <c r="P971" s="236"/>
      <c r="Q971" s="236"/>
      <c r="R971" s="236"/>
      <c r="S971" s="236"/>
      <c r="T971" s="236"/>
      <c r="U971" s="236"/>
      <c r="V971" s="236"/>
      <c r="W971" s="236"/>
      <c r="X971" s="236"/>
      <c r="Y971" s="236"/>
      <c r="Z971" s="236"/>
      <c r="AA971" s="236"/>
      <c r="AB971" s="236"/>
      <c r="AC971" s="236"/>
      <c r="AD971" s="236"/>
    </row>
    <row r="972" spans="1:30" ht="15.75" customHeight="1" x14ac:dyDescent="0.25">
      <c r="A972" s="236"/>
      <c r="B972" s="236"/>
      <c r="C972" s="236"/>
      <c r="D972" s="236"/>
      <c r="E972" s="236"/>
      <c r="F972" s="236"/>
      <c r="G972" s="237"/>
      <c r="H972" s="236"/>
      <c r="I972" s="236"/>
      <c r="J972" s="236"/>
      <c r="K972" s="236"/>
      <c r="L972" s="236"/>
      <c r="M972" s="236"/>
      <c r="N972" s="236"/>
      <c r="O972" s="236"/>
      <c r="P972" s="236"/>
      <c r="Q972" s="236"/>
      <c r="R972" s="236"/>
      <c r="S972" s="236"/>
      <c r="T972" s="236"/>
      <c r="U972" s="236"/>
      <c r="V972" s="236"/>
      <c r="W972" s="236"/>
      <c r="X972" s="236"/>
      <c r="Y972" s="236"/>
      <c r="Z972" s="236"/>
      <c r="AA972" s="236"/>
      <c r="AB972" s="236"/>
      <c r="AC972" s="236"/>
      <c r="AD972" s="236"/>
    </row>
    <row r="973" spans="1:30" ht="15.75" customHeight="1" x14ac:dyDescent="0.25">
      <c r="A973" s="236"/>
      <c r="B973" s="236"/>
      <c r="C973" s="236"/>
      <c r="D973" s="236"/>
      <c r="E973" s="236"/>
      <c r="F973" s="236"/>
      <c r="G973" s="237"/>
      <c r="H973" s="236"/>
      <c r="I973" s="236"/>
      <c r="J973" s="236"/>
      <c r="K973" s="236"/>
      <c r="L973" s="236"/>
      <c r="M973" s="236"/>
      <c r="N973" s="236"/>
      <c r="O973" s="236"/>
      <c r="P973" s="236"/>
      <c r="Q973" s="236"/>
      <c r="R973" s="236"/>
      <c r="S973" s="236"/>
      <c r="T973" s="236"/>
      <c r="U973" s="236"/>
      <c r="V973" s="236"/>
      <c r="W973" s="236"/>
      <c r="X973" s="236"/>
      <c r="Y973" s="236"/>
      <c r="Z973" s="236"/>
      <c r="AA973" s="236"/>
      <c r="AB973" s="236"/>
      <c r="AC973" s="236"/>
      <c r="AD973" s="236"/>
    </row>
    <row r="974" spans="1:30" ht="15.75" customHeight="1" x14ac:dyDescent="0.25">
      <c r="A974" s="236"/>
      <c r="B974" s="236"/>
      <c r="C974" s="236"/>
      <c r="D974" s="236"/>
      <c r="E974" s="236"/>
      <c r="F974" s="236"/>
      <c r="G974" s="237"/>
      <c r="H974" s="236"/>
      <c r="I974" s="236"/>
      <c r="J974" s="236"/>
      <c r="K974" s="236"/>
      <c r="L974" s="236"/>
      <c r="M974" s="236"/>
      <c r="N974" s="236"/>
      <c r="O974" s="236"/>
      <c r="P974" s="236"/>
      <c r="Q974" s="236"/>
      <c r="R974" s="236"/>
      <c r="S974" s="236"/>
      <c r="T974" s="236"/>
      <c r="U974" s="236"/>
      <c r="V974" s="236"/>
      <c r="W974" s="236"/>
      <c r="X974" s="236"/>
      <c r="Y974" s="236"/>
      <c r="Z974" s="236"/>
      <c r="AA974" s="236"/>
      <c r="AB974" s="236"/>
      <c r="AC974" s="236"/>
      <c r="AD974" s="236"/>
    </row>
    <row r="975" spans="1:30" ht="15.75" customHeight="1" x14ac:dyDescent="0.25">
      <c r="A975" s="236"/>
      <c r="B975" s="236"/>
      <c r="C975" s="236"/>
      <c r="D975" s="236"/>
      <c r="E975" s="236"/>
      <c r="F975" s="236"/>
      <c r="G975" s="237"/>
      <c r="H975" s="236"/>
      <c r="I975" s="236"/>
      <c r="J975" s="236"/>
      <c r="K975" s="236"/>
      <c r="L975" s="236"/>
      <c r="M975" s="236"/>
      <c r="N975" s="236"/>
      <c r="O975" s="236"/>
      <c r="P975" s="236"/>
      <c r="Q975" s="236"/>
      <c r="R975" s="236"/>
      <c r="S975" s="236"/>
      <c r="T975" s="236"/>
      <c r="U975" s="236"/>
      <c r="V975" s="236"/>
      <c r="W975" s="236"/>
      <c r="X975" s="236"/>
      <c r="Y975" s="236"/>
      <c r="Z975" s="236"/>
      <c r="AA975" s="236"/>
      <c r="AB975" s="236"/>
      <c r="AC975" s="236"/>
      <c r="AD975" s="236"/>
    </row>
    <row r="976" spans="1:30" ht="15.75" customHeight="1" x14ac:dyDescent="0.25">
      <c r="A976" s="236"/>
      <c r="B976" s="236"/>
      <c r="C976" s="236"/>
      <c r="D976" s="236"/>
      <c r="E976" s="236"/>
      <c r="F976" s="236"/>
      <c r="G976" s="237"/>
      <c r="H976" s="236"/>
      <c r="I976" s="236"/>
      <c r="J976" s="236"/>
      <c r="K976" s="236"/>
      <c r="L976" s="236"/>
      <c r="M976" s="236"/>
      <c r="N976" s="236"/>
      <c r="O976" s="236"/>
      <c r="P976" s="236"/>
      <c r="Q976" s="236"/>
      <c r="R976" s="236"/>
      <c r="S976" s="236"/>
      <c r="T976" s="236"/>
      <c r="U976" s="236"/>
      <c r="V976" s="236"/>
      <c r="W976" s="236"/>
      <c r="X976" s="236"/>
      <c r="Y976" s="236"/>
      <c r="Z976" s="236"/>
      <c r="AA976" s="236"/>
      <c r="AB976" s="236"/>
      <c r="AC976" s="236"/>
      <c r="AD976" s="236"/>
    </row>
    <row r="977" spans="1:30" ht="15.75" customHeight="1" x14ac:dyDescent="0.25">
      <c r="A977" s="236"/>
      <c r="B977" s="236"/>
      <c r="C977" s="236"/>
      <c r="D977" s="236"/>
      <c r="E977" s="236"/>
      <c r="F977" s="236"/>
      <c r="G977" s="237"/>
      <c r="H977" s="236"/>
      <c r="I977" s="236"/>
      <c r="J977" s="236"/>
      <c r="K977" s="236"/>
      <c r="L977" s="236"/>
      <c r="M977" s="236"/>
      <c r="N977" s="236"/>
      <c r="O977" s="236"/>
      <c r="P977" s="236"/>
      <c r="Q977" s="236"/>
      <c r="R977" s="236"/>
      <c r="S977" s="236"/>
      <c r="T977" s="236"/>
      <c r="U977" s="236"/>
      <c r="V977" s="236"/>
      <c r="W977" s="236"/>
      <c r="X977" s="236"/>
      <c r="Y977" s="236"/>
      <c r="Z977" s="236"/>
      <c r="AA977" s="236"/>
      <c r="AB977" s="236"/>
      <c r="AC977" s="236"/>
      <c r="AD977" s="236"/>
    </row>
    <row r="978" spans="1:30" ht="15.75" customHeight="1" x14ac:dyDescent="0.25">
      <c r="A978" s="236"/>
      <c r="B978" s="236"/>
      <c r="C978" s="236"/>
      <c r="D978" s="236"/>
      <c r="E978" s="236"/>
      <c r="F978" s="236"/>
      <c r="G978" s="237"/>
      <c r="H978" s="236"/>
      <c r="I978" s="236"/>
      <c r="J978" s="236"/>
      <c r="K978" s="236"/>
      <c r="L978" s="236"/>
      <c r="M978" s="236"/>
      <c r="N978" s="236"/>
      <c r="O978" s="236"/>
      <c r="P978" s="236"/>
      <c r="Q978" s="236"/>
      <c r="R978" s="236"/>
      <c r="S978" s="236"/>
      <c r="T978" s="236"/>
      <c r="U978" s="236"/>
      <c r="V978" s="236"/>
      <c r="W978" s="236"/>
      <c r="X978" s="236"/>
      <c r="Y978" s="236"/>
      <c r="Z978" s="236"/>
      <c r="AA978" s="236"/>
      <c r="AB978" s="236"/>
      <c r="AC978" s="236"/>
      <c r="AD978" s="236"/>
    </row>
    <row r="979" spans="1:30" ht="15.75" customHeight="1" x14ac:dyDescent="0.25">
      <c r="A979" s="236"/>
      <c r="B979" s="236"/>
      <c r="C979" s="236"/>
      <c r="D979" s="236"/>
      <c r="E979" s="236"/>
      <c r="F979" s="236"/>
      <c r="G979" s="237"/>
      <c r="H979" s="236"/>
      <c r="I979" s="236"/>
      <c r="J979" s="236"/>
      <c r="K979" s="236"/>
      <c r="L979" s="236"/>
      <c r="M979" s="236"/>
      <c r="N979" s="236"/>
      <c r="O979" s="236"/>
      <c r="P979" s="236"/>
      <c r="Q979" s="236"/>
      <c r="R979" s="236"/>
      <c r="S979" s="236"/>
      <c r="T979" s="236"/>
      <c r="U979" s="236"/>
      <c r="V979" s="236"/>
      <c r="W979" s="236"/>
      <c r="X979" s="236"/>
      <c r="Y979" s="236"/>
      <c r="Z979" s="236"/>
      <c r="AA979" s="236"/>
      <c r="AB979" s="236"/>
      <c r="AC979" s="236"/>
      <c r="AD979" s="236"/>
    </row>
    <row r="980" spans="1:30" ht="15.75" customHeight="1" x14ac:dyDescent="0.25">
      <c r="A980" s="236"/>
      <c r="B980" s="236"/>
      <c r="C980" s="236"/>
      <c r="D980" s="236"/>
      <c r="E980" s="236"/>
      <c r="F980" s="236"/>
      <c r="G980" s="237"/>
      <c r="H980" s="236"/>
      <c r="I980" s="236"/>
      <c r="J980" s="236"/>
      <c r="K980" s="236"/>
      <c r="L980" s="236"/>
      <c r="M980" s="236"/>
      <c r="N980" s="236"/>
      <c r="O980" s="236"/>
      <c r="P980" s="236"/>
      <c r="Q980" s="236"/>
      <c r="R980" s="236"/>
      <c r="S980" s="236"/>
      <c r="T980" s="236"/>
      <c r="U980" s="236"/>
      <c r="V980" s="236"/>
      <c r="W980" s="236"/>
      <c r="X980" s="236"/>
      <c r="Y980" s="236"/>
      <c r="Z980" s="236"/>
      <c r="AA980" s="236"/>
      <c r="AB980" s="236"/>
      <c r="AC980" s="236"/>
      <c r="AD980" s="236"/>
    </row>
    <row r="981" spans="1:30" ht="15.75" customHeight="1" x14ac:dyDescent="0.25">
      <c r="A981" s="236"/>
      <c r="B981" s="236"/>
      <c r="C981" s="236"/>
      <c r="D981" s="236"/>
      <c r="E981" s="236"/>
      <c r="F981" s="236"/>
      <c r="G981" s="237"/>
      <c r="H981" s="236"/>
      <c r="I981" s="236"/>
      <c r="J981" s="236"/>
      <c r="K981" s="236"/>
      <c r="L981" s="236"/>
      <c r="M981" s="236"/>
      <c r="N981" s="236"/>
      <c r="O981" s="236"/>
      <c r="P981" s="236"/>
      <c r="Q981" s="236"/>
      <c r="R981" s="236"/>
      <c r="S981" s="236"/>
      <c r="T981" s="236"/>
      <c r="U981" s="236"/>
      <c r="V981" s="236"/>
      <c r="W981" s="236"/>
      <c r="X981" s="236"/>
      <c r="Y981" s="236"/>
      <c r="Z981" s="236"/>
      <c r="AA981" s="236"/>
      <c r="AB981" s="236"/>
      <c r="AC981" s="236"/>
      <c r="AD981" s="236"/>
    </row>
    <row r="982" spans="1:30" ht="15.75" customHeight="1" x14ac:dyDescent="0.25">
      <c r="A982" s="236"/>
      <c r="B982" s="236"/>
      <c r="C982" s="236"/>
      <c r="D982" s="236"/>
      <c r="E982" s="236"/>
      <c r="F982" s="236"/>
      <c r="G982" s="237"/>
      <c r="H982" s="236"/>
      <c r="I982" s="236"/>
      <c r="J982" s="236"/>
      <c r="K982" s="236"/>
      <c r="L982" s="236"/>
      <c r="M982" s="236"/>
      <c r="N982" s="236"/>
      <c r="O982" s="236"/>
      <c r="P982" s="236"/>
      <c r="Q982" s="236"/>
      <c r="R982" s="236"/>
      <c r="S982" s="236"/>
      <c r="T982" s="236"/>
      <c r="U982" s="236"/>
      <c r="V982" s="236"/>
      <c r="W982" s="236"/>
      <c r="X982" s="236"/>
      <c r="Y982" s="236"/>
      <c r="Z982" s="236"/>
      <c r="AA982" s="236"/>
      <c r="AB982" s="236"/>
      <c r="AC982" s="236"/>
      <c r="AD982" s="236"/>
    </row>
    <row r="983" spans="1:30" ht="15.75" customHeight="1" x14ac:dyDescent="0.25">
      <c r="A983" s="236"/>
      <c r="B983" s="236"/>
      <c r="C983" s="236"/>
      <c r="D983" s="236"/>
      <c r="E983" s="236"/>
      <c r="F983" s="236"/>
      <c r="G983" s="237"/>
      <c r="H983" s="236"/>
      <c r="I983" s="236"/>
      <c r="J983" s="236"/>
      <c r="K983" s="236"/>
      <c r="L983" s="236"/>
      <c r="M983" s="236"/>
      <c r="N983" s="236"/>
      <c r="O983" s="236"/>
      <c r="P983" s="236"/>
      <c r="Q983" s="236"/>
      <c r="R983" s="236"/>
      <c r="S983" s="236"/>
      <c r="T983" s="236"/>
      <c r="U983" s="236"/>
      <c r="V983" s="236"/>
      <c r="W983" s="236"/>
      <c r="X983" s="236"/>
      <c r="Y983" s="236"/>
      <c r="Z983" s="236"/>
      <c r="AA983" s="236"/>
      <c r="AB983" s="236"/>
      <c r="AC983" s="236"/>
      <c r="AD983" s="236"/>
    </row>
    <row r="984" spans="1:30" ht="15.75" customHeight="1" x14ac:dyDescent="0.25">
      <c r="A984" s="236"/>
      <c r="B984" s="236"/>
      <c r="C984" s="236"/>
      <c r="D984" s="236"/>
      <c r="E984" s="236"/>
      <c r="F984" s="236"/>
      <c r="G984" s="237"/>
      <c r="H984" s="236"/>
      <c r="I984" s="236"/>
      <c r="J984" s="236"/>
      <c r="K984" s="236"/>
      <c r="L984" s="236"/>
      <c r="M984" s="236"/>
      <c r="N984" s="236"/>
      <c r="O984" s="236"/>
      <c r="P984" s="236"/>
      <c r="Q984" s="236"/>
      <c r="R984" s="236"/>
      <c r="S984" s="236"/>
      <c r="T984" s="236"/>
      <c r="U984" s="236"/>
      <c r="V984" s="236"/>
      <c r="W984" s="236"/>
      <c r="X984" s="236"/>
      <c r="Y984" s="236"/>
      <c r="Z984" s="236"/>
      <c r="AA984" s="236"/>
      <c r="AB984" s="236"/>
      <c r="AC984" s="236"/>
      <c r="AD984" s="236"/>
    </row>
    <row r="985" spans="1:30" ht="15.75" customHeight="1" x14ac:dyDescent="0.25">
      <c r="A985" s="236"/>
      <c r="B985" s="236"/>
      <c r="C985" s="236"/>
      <c r="D985" s="236"/>
      <c r="E985" s="236"/>
      <c r="F985" s="236"/>
      <c r="G985" s="237"/>
      <c r="H985" s="236"/>
      <c r="I985" s="236"/>
      <c r="J985" s="236"/>
      <c r="K985" s="236"/>
      <c r="L985" s="236"/>
      <c r="M985" s="236"/>
      <c r="N985" s="236"/>
      <c r="O985" s="236"/>
      <c r="P985" s="236"/>
      <c r="Q985" s="236"/>
      <c r="R985" s="236"/>
      <c r="S985" s="236"/>
      <c r="T985" s="236"/>
      <c r="U985" s="236"/>
      <c r="V985" s="236"/>
      <c r="W985" s="236"/>
      <c r="X985" s="236"/>
      <c r="Y985" s="236"/>
      <c r="Z985" s="236"/>
      <c r="AA985" s="236"/>
      <c r="AB985" s="236"/>
      <c r="AC985" s="236"/>
      <c r="AD985" s="236"/>
    </row>
    <row r="986" spans="1:30" ht="15.75" customHeight="1" x14ac:dyDescent="0.25">
      <c r="A986" s="236"/>
      <c r="B986" s="236"/>
      <c r="C986" s="236"/>
      <c r="D986" s="236"/>
      <c r="E986" s="236"/>
      <c r="F986" s="236"/>
      <c r="G986" s="237"/>
      <c r="H986" s="236"/>
      <c r="I986" s="236"/>
      <c r="J986" s="236"/>
      <c r="K986" s="236"/>
      <c r="L986" s="236"/>
      <c r="M986" s="236"/>
      <c r="N986" s="236"/>
      <c r="O986" s="236"/>
      <c r="P986" s="236"/>
      <c r="Q986" s="236"/>
      <c r="R986" s="236"/>
      <c r="S986" s="236"/>
      <c r="T986" s="236"/>
      <c r="U986" s="236"/>
      <c r="V986" s="236"/>
      <c r="W986" s="236"/>
      <c r="X986" s="236"/>
      <c r="Y986" s="236"/>
      <c r="Z986" s="236"/>
      <c r="AA986" s="236"/>
      <c r="AB986" s="236"/>
      <c r="AC986" s="236"/>
      <c r="AD986" s="236"/>
    </row>
    <row r="987" spans="1:30" ht="15.75" customHeight="1" x14ac:dyDescent="0.25">
      <c r="A987" s="236"/>
      <c r="B987" s="236"/>
      <c r="C987" s="236"/>
      <c r="D987" s="236"/>
      <c r="E987" s="236"/>
      <c r="F987" s="236"/>
      <c r="G987" s="237"/>
      <c r="H987" s="236"/>
      <c r="I987" s="236"/>
      <c r="J987" s="236"/>
      <c r="K987" s="236"/>
      <c r="L987" s="236"/>
      <c r="M987" s="236"/>
      <c r="N987" s="236"/>
      <c r="O987" s="236"/>
      <c r="P987" s="236"/>
      <c r="Q987" s="236"/>
      <c r="R987" s="236"/>
      <c r="S987" s="236"/>
      <c r="T987" s="236"/>
      <c r="U987" s="236"/>
      <c r="V987" s="236"/>
      <c r="W987" s="236"/>
      <c r="X987" s="236"/>
      <c r="Y987" s="236"/>
      <c r="Z987" s="236"/>
      <c r="AA987" s="236"/>
      <c r="AB987" s="236"/>
      <c r="AC987" s="236"/>
      <c r="AD987" s="236"/>
    </row>
    <row r="988" spans="1:30" ht="15.75" customHeight="1" x14ac:dyDescent="0.25">
      <c r="A988" s="236"/>
      <c r="B988" s="236"/>
      <c r="C988" s="236"/>
      <c r="D988" s="236"/>
      <c r="E988" s="236"/>
      <c r="F988" s="236"/>
      <c r="G988" s="237"/>
      <c r="H988" s="236"/>
      <c r="I988" s="236"/>
      <c r="J988" s="236"/>
      <c r="K988" s="236"/>
      <c r="L988" s="236"/>
      <c r="M988" s="236"/>
      <c r="N988" s="236"/>
      <c r="O988" s="236"/>
      <c r="P988" s="236"/>
      <c r="Q988" s="236"/>
      <c r="R988" s="236"/>
      <c r="S988" s="236"/>
      <c r="T988" s="236"/>
      <c r="U988" s="236"/>
      <c r="V988" s="236"/>
      <c r="W988" s="236"/>
      <c r="X988" s="236"/>
      <c r="Y988" s="236"/>
      <c r="Z988" s="236"/>
      <c r="AA988" s="236"/>
      <c r="AB988" s="236"/>
      <c r="AC988" s="236"/>
      <c r="AD988" s="236"/>
    </row>
    <row r="989" spans="1:30" ht="15.75" customHeight="1" x14ac:dyDescent="0.25">
      <c r="A989" s="236"/>
      <c r="B989" s="236"/>
      <c r="C989" s="236"/>
      <c r="D989" s="236"/>
      <c r="E989" s="236"/>
      <c r="F989" s="236"/>
      <c r="G989" s="237"/>
      <c r="H989" s="236"/>
      <c r="I989" s="236"/>
      <c r="J989" s="236"/>
      <c r="K989" s="236"/>
      <c r="L989" s="236"/>
      <c r="M989" s="236"/>
      <c r="N989" s="236"/>
      <c r="O989" s="236"/>
      <c r="P989" s="236"/>
      <c r="Q989" s="236"/>
      <c r="R989" s="236"/>
      <c r="S989" s="236"/>
      <c r="T989" s="236"/>
      <c r="U989" s="236"/>
      <c r="V989" s="236"/>
      <c r="W989" s="236"/>
      <c r="X989" s="236"/>
      <c r="Y989" s="236"/>
      <c r="Z989" s="236"/>
      <c r="AA989" s="236"/>
      <c r="AB989" s="236"/>
      <c r="AC989" s="236"/>
      <c r="AD989" s="236"/>
    </row>
    <row r="990" spans="1:30" ht="15.75" customHeight="1" x14ac:dyDescent="0.25">
      <c r="A990" s="236"/>
      <c r="B990" s="236"/>
      <c r="C990" s="236"/>
      <c r="D990" s="236"/>
      <c r="E990" s="236"/>
      <c r="F990" s="236"/>
      <c r="G990" s="237"/>
      <c r="H990" s="236"/>
      <c r="I990" s="236"/>
      <c r="J990" s="236"/>
      <c r="K990" s="236"/>
      <c r="L990" s="236"/>
      <c r="M990" s="236"/>
      <c r="N990" s="236"/>
      <c r="O990" s="236"/>
      <c r="P990" s="236"/>
      <c r="Q990" s="236"/>
      <c r="R990" s="236"/>
      <c r="S990" s="236"/>
      <c r="T990" s="236"/>
      <c r="U990" s="236"/>
      <c r="V990" s="236"/>
      <c r="W990" s="236"/>
      <c r="X990" s="236"/>
      <c r="Y990" s="236"/>
      <c r="Z990" s="236"/>
      <c r="AA990" s="236"/>
      <c r="AB990" s="236"/>
      <c r="AC990" s="236"/>
      <c r="AD990" s="236"/>
    </row>
    <row r="991" spans="1:30" ht="15.75" customHeight="1" x14ac:dyDescent="0.25">
      <c r="A991" s="236"/>
      <c r="B991" s="236"/>
      <c r="C991" s="236"/>
      <c r="D991" s="236"/>
      <c r="E991" s="236"/>
      <c r="F991" s="236"/>
      <c r="G991" s="237"/>
      <c r="H991" s="236"/>
      <c r="I991" s="236"/>
      <c r="J991" s="236"/>
      <c r="K991" s="236"/>
      <c r="L991" s="236"/>
      <c r="M991" s="236"/>
      <c r="N991" s="236"/>
      <c r="O991" s="236"/>
      <c r="P991" s="236"/>
      <c r="Q991" s="236"/>
      <c r="R991" s="236"/>
      <c r="S991" s="236"/>
      <c r="T991" s="236"/>
      <c r="U991" s="236"/>
      <c r="V991" s="236"/>
      <c r="W991" s="236"/>
      <c r="X991" s="236"/>
      <c r="Y991" s="236"/>
      <c r="Z991" s="236"/>
      <c r="AA991" s="236"/>
      <c r="AB991" s="236"/>
      <c r="AC991" s="236"/>
      <c r="AD991" s="236"/>
    </row>
    <row r="992" spans="1:30" ht="15.75" customHeight="1" x14ac:dyDescent="0.25">
      <c r="A992" s="236"/>
      <c r="B992" s="236"/>
      <c r="C992" s="236"/>
      <c r="D992" s="236"/>
      <c r="E992" s="236"/>
      <c r="F992" s="236"/>
      <c r="G992" s="237"/>
      <c r="H992" s="236"/>
      <c r="I992" s="236"/>
      <c r="J992" s="236"/>
      <c r="K992" s="236"/>
      <c r="L992" s="236"/>
      <c r="M992" s="236"/>
      <c r="N992" s="236"/>
      <c r="O992" s="236"/>
      <c r="P992" s="236"/>
      <c r="Q992" s="236"/>
      <c r="R992" s="236"/>
      <c r="S992" s="236"/>
      <c r="T992" s="236"/>
      <c r="U992" s="236"/>
      <c r="V992" s="236"/>
      <c r="W992" s="236"/>
      <c r="X992" s="236"/>
      <c r="Y992" s="236"/>
      <c r="Z992" s="236"/>
      <c r="AA992" s="236"/>
      <c r="AB992" s="236"/>
      <c r="AC992" s="236"/>
      <c r="AD992" s="236"/>
    </row>
    <row r="993" spans="1:30" ht="15.75" customHeight="1" x14ac:dyDescent="0.25">
      <c r="A993" s="236"/>
      <c r="B993" s="236"/>
      <c r="C993" s="236"/>
      <c r="D993" s="236"/>
      <c r="E993" s="236"/>
      <c r="F993" s="236"/>
      <c r="G993" s="237"/>
      <c r="H993" s="236"/>
      <c r="I993" s="236"/>
      <c r="J993" s="236"/>
      <c r="K993" s="236"/>
      <c r="L993" s="236"/>
      <c r="M993" s="236"/>
      <c r="N993" s="236"/>
      <c r="O993" s="236"/>
      <c r="P993" s="236"/>
      <c r="Q993" s="236"/>
      <c r="R993" s="236"/>
      <c r="S993" s="236"/>
      <c r="T993" s="236"/>
      <c r="U993" s="236"/>
      <c r="V993" s="236"/>
      <c r="W993" s="236"/>
      <c r="X993" s="236"/>
      <c r="Y993" s="236"/>
      <c r="Z993" s="236"/>
      <c r="AA993" s="236"/>
      <c r="AB993" s="236"/>
      <c r="AC993" s="236"/>
      <c r="AD993" s="236"/>
    </row>
    <row r="994" spans="1:30" ht="15.75" customHeight="1" x14ac:dyDescent="0.25">
      <c r="A994" s="236"/>
      <c r="B994" s="236"/>
      <c r="C994" s="236"/>
      <c r="D994" s="236"/>
      <c r="E994" s="236"/>
      <c r="F994" s="236"/>
      <c r="G994" s="237"/>
      <c r="H994" s="236"/>
      <c r="I994" s="236"/>
      <c r="J994" s="236"/>
      <c r="K994" s="236"/>
      <c r="L994" s="236"/>
      <c r="M994" s="236"/>
      <c r="N994" s="236"/>
      <c r="O994" s="236"/>
      <c r="P994" s="236"/>
      <c r="Q994" s="236"/>
      <c r="R994" s="236"/>
      <c r="S994" s="236"/>
      <c r="T994" s="236"/>
      <c r="U994" s="236"/>
      <c r="V994" s="236"/>
      <c r="W994" s="236"/>
      <c r="X994" s="236"/>
      <c r="Y994" s="236"/>
      <c r="Z994" s="236"/>
      <c r="AA994" s="236"/>
      <c r="AB994" s="236"/>
      <c r="AC994" s="236"/>
      <c r="AD994" s="236"/>
    </row>
    <row r="995" spans="1:30" ht="15.75" customHeight="1" x14ac:dyDescent="0.25">
      <c r="A995" s="236"/>
      <c r="B995" s="236"/>
      <c r="C995" s="236"/>
      <c r="D995" s="236"/>
      <c r="E995" s="236"/>
      <c r="F995" s="236"/>
      <c r="G995" s="237"/>
      <c r="H995" s="236"/>
      <c r="I995" s="236"/>
      <c r="J995" s="236"/>
      <c r="K995" s="236"/>
      <c r="L995" s="236"/>
      <c r="M995" s="236"/>
      <c r="N995" s="236"/>
      <c r="O995" s="236"/>
      <c r="P995" s="236"/>
      <c r="Q995" s="236"/>
      <c r="R995" s="236"/>
      <c r="S995" s="236"/>
      <c r="T995" s="236"/>
      <c r="U995" s="236"/>
      <c r="V995" s="236"/>
      <c r="W995" s="236"/>
      <c r="X995" s="236"/>
      <c r="Y995" s="236"/>
      <c r="Z995" s="236"/>
      <c r="AA995" s="236"/>
      <c r="AB995" s="236"/>
      <c r="AC995" s="236"/>
      <c r="AD995" s="236"/>
    </row>
    <row r="996" spans="1:30" ht="15.75" customHeight="1" x14ac:dyDescent="0.25">
      <c r="A996" s="236"/>
      <c r="B996" s="236"/>
      <c r="C996" s="236"/>
      <c r="D996" s="236"/>
      <c r="E996" s="236"/>
      <c r="F996" s="236"/>
      <c r="G996" s="237"/>
      <c r="H996" s="236"/>
      <c r="I996" s="236"/>
      <c r="J996" s="236"/>
      <c r="K996" s="236"/>
      <c r="L996" s="236"/>
      <c r="M996" s="236"/>
      <c r="N996" s="236"/>
      <c r="O996" s="236"/>
      <c r="P996" s="236"/>
      <c r="Q996" s="236"/>
      <c r="R996" s="236"/>
      <c r="S996" s="236"/>
      <c r="T996" s="236"/>
      <c r="U996" s="236"/>
      <c r="V996" s="236"/>
      <c r="W996" s="236"/>
      <c r="X996" s="236"/>
      <c r="Y996" s="236"/>
      <c r="Z996" s="236"/>
      <c r="AA996" s="236"/>
      <c r="AB996" s="236"/>
      <c r="AC996" s="236"/>
      <c r="AD996" s="236"/>
    </row>
    <row r="997" spans="1:30" ht="15.75" customHeight="1" x14ac:dyDescent="0.25">
      <c r="A997" s="236"/>
      <c r="B997" s="236"/>
      <c r="C997" s="236"/>
      <c r="D997" s="236"/>
      <c r="E997" s="236"/>
      <c r="F997" s="236"/>
      <c r="G997" s="237"/>
      <c r="H997" s="236"/>
      <c r="I997" s="236"/>
      <c r="J997" s="236"/>
      <c r="K997" s="236"/>
      <c r="L997" s="236"/>
      <c r="M997" s="236"/>
      <c r="N997" s="236"/>
      <c r="O997" s="236"/>
      <c r="P997" s="236"/>
      <c r="Q997" s="236"/>
      <c r="R997" s="236"/>
      <c r="S997" s="236"/>
      <c r="T997" s="236"/>
      <c r="U997" s="236"/>
      <c r="V997" s="236"/>
      <c r="W997" s="236"/>
      <c r="X997" s="236"/>
      <c r="Y997" s="236"/>
      <c r="Z997" s="236"/>
      <c r="AA997" s="236"/>
      <c r="AB997" s="236"/>
      <c r="AC997" s="236"/>
      <c r="AD997" s="236"/>
    </row>
    <row r="998" spans="1:30" ht="15.75" customHeight="1" x14ac:dyDescent="0.25">
      <c r="A998" s="236"/>
      <c r="B998" s="236"/>
      <c r="C998" s="236"/>
      <c r="D998" s="236"/>
      <c r="E998" s="236"/>
      <c r="F998" s="236"/>
      <c r="G998" s="237"/>
      <c r="H998" s="236"/>
      <c r="I998" s="236"/>
      <c r="J998" s="236"/>
      <c r="K998" s="236"/>
      <c r="L998" s="236"/>
      <c r="M998" s="236"/>
      <c r="N998" s="236"/>
      <c r="O998" s="236"/>
      <c r="P998" s="236"/>
      <c r="Q998" s="236"/>
      <c r="R998" s="236"/>
      <c r="S998" s="236"/>
      <c r="T998" s="236"/>
      <c r="U998" s="236"/>
      <c r="V998" s="236"/>
      <c r="W998" s="236"/>
      <c r="X998" s="236"/>
      <c r="Y998" s="236"/>
      <c r="Z998" s="236"/>
      <c r="AA998" s="236"/>
      <c r="AB998" s="236"/>
      <c r="AC998" s="236"/>
      <c r="AD998" s="236"/>
    </row>
  </sheetData>
  <mergeCells count="14">
    <mergeCell ref="A7:B7"/>
    <mergeCell ref="A8:B8"/>
    <mergeCell ref="C18:E18"/>
    <mergeCell ref="A23:J23"/>
    <mergeCell ref="A24:F24"/>
    <mergeCell ref="H24:J24"/>
    <mergeCell ref="C7:F7"/>
    <mergeCell ref="C8:F8"/>
    <mergeCell ref="A4:B4"/>
    <mergeCell ref="C4:F4"/>
    <mergeCell ref="A5:B5"/>
    <mergeCell ref="C5:F5"/>
    <mergeCell ref="A6:B6"/>
    <mergeCell ref="C6:F6"/>
  </mergeCells>
  <pageMargins left="0.7" right="0.7" top="0.75" bottom="0.75" header="0" footer="0"/>
  <pageSetup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outlinePr summaryRight="0"/>
  </sheetPr>
  <dimension ref="A1:AE997"/>
  <sheetViews>
    <sheetView topLeftCell="A3" workbookViewId="0">
      <selection activeCell="C5" sqref="C5:F5"/>
    </sheetView>
  </sheetViews>
  <sheetFormatPr defaultColWidth="12.6640625" defaultRowHeight="15" customHeight="1" x14ac:dyDescent="0.25"/>
  <cols>
    <col min="1" max="1" width="6.6640625" customWidth="1"/>
    <col min="2" max="2" width="24.21875" customWidth="1"/>
    <col min="3" max="3" width="19.33203125" customWidth="1"/>
    <col min="4" max="4" width="14.33203125" customWidth="1"/>
    <col min="5" max="5" width="19.33203125" customWidth="1"/>
    <col min="6" max="6" width="19.21875" customWidth="1"/>
    <col min="7" max="7" width="0.21875" hidden="1" customWidth="1"/>
    <col min="8" max="10" width="14.21875" customWidth="1"/>
    <col min="11" max="11" width="8.33203125" customWidth="1"/>
    <col min="12" max="31" width="8.77734375" customWidth="1"/>
  </cols>
  <sheetData>
    <row r="1" spans="1:31" ht="15.75" customHeight="1" x14ac:dyDescent="0.25">
      <c r="A1" s="238"/>
      <c r="B1" s="239"/>
      <c r="C1" s="239"/>
      <c r="D1" s="239"/>
      <c r="E1" s="239"/>
      <c r="F1" s="239"/>
      <c r="G1" s="240"/>
      <c r="H1" s="239"/>
      <c r="I1" s="239"/>
      <c r="J1" s="239"/>
      <c r="K1" s="239"/>
      <c r="L1" s="239"/>
      <c r="M1" s="239"/>
      <c r="N1" s="239"/>
      <c r="O1" s="239"/>
      <c r="P1" s="239"/>
      <c r="Q1" s="239"/>
      <c r="R1" s="239"/>
      <c r="S1" s="239"/>
      <c r="T1" s="239"/>
      <c r="U1" s="239"/>
      <c r="V1" s="239"/>
      <c r="W1" s="239"/>
      <c r="X1" s="239"/>
      <c r="Y1" s="239"/>
      <c r="Z1" s="239"/>
      <c r="AA1" s="239"/>
      <c r="AB1" s="239"/>
      <c r="AC1" s="239"/>
      <c r="AD1" s="239"/>
      <c r="AE1" s="239"/>
    </row>
    <row r="2" spans="1:31" ht="15.75" customHeight="1" x14ac:dyDescent="0.25">
      <c r="A2" s="241"/>
      <c r="B2" s="238" t="s">
        <v>65</v>
      </c>
      <c r="C2" s="238" t="s">
        <v>819</v>
      </c>
      <c r="D2" s="239"/>
      <c r="E2" s="239"/>
      <c r="F2" s="239"/>
      <c r="G2" s="240"/>
      <c r="H2" s="239"/>
      <c r="I2" s="239"/>
      <c r="J2" s="239"/>
      <c r="K2" s="239"/>
      <c r="L2" s="239"/>
      <c r="M2" s="239"/>
      <c r="N2" s="239"/>
      <c r="O2" s="239"/>
      <c r="P2" s="239"/>
      <c r="Q2" s="239"/>
      <c r="R2" s="239"/>
      <c r="S2" s="239"/>
      <c r="T2" s="239"/>
      <c r="U2" s="239"/>
      <c r="V2" s="239"/>
      <c r="W2" s="239"/>
      <c r="X2" s="239"/>
      <c r="Y2" s="239"/>
      <c r="Z2" s="239"/>
      <c r="AA2" s="239"/>
      <c r="AB2" s="239"/>
      <c r="AC2" s="239"/>
      <c r="AD2" s="239"/>
      <c r="AE2" s="239"/>
    </row>
    <row r="3" spans="1:31" ht="15.75" customHeight="1" x14ac:dyDescent="0.25">
      <c r="A3" s="241"/>
      <c r="B3" s="483"/>
      <c r="C3" s="239"/>
      <c r="D3" s="239"/>
      <c r="E3" s="239"/>
      <c r="F3" s="239"/>
      <c r="G3" s="240"/>
      <c r="H3" s="239"/>
      <c r="I3" s="239"/>
      <c r="J3" s="239"/>
      <c r="K3" s="239"/>
      <c r="L3" s="239"/>
      <c r="M3" s="239"/>
      <c r="N3" s="239"/>
      <c r="O3" s="239"/>
      <c r="P3" s="239"/>
      <c r="Q3" s="239"/>
      <c r="R3" s="239"/>
      <c r="S3" s="239"/>
      <c r="T3" s="239"/>
      <c r="U3" s="239"/>
      <c r="V3" s="239"/>
      <c r="W3" s="239"/>
      <c r="X3" s="239"/>
      <c r="Y3" s="239"/>
      <c r="Z3" s="239"/>
      <c r="AA3" s="239"/>
      <c r="AB3" s="239"/>
      <c r="AC3" s="239"/>
      <c r="AD3" s="239"/>
      <c r="AE3" s="239"/>
    </row>
    <row r="4" spans="1:31" ht="15.75" customHeight="1" x14ac:dyDescent="0.25">
      <c r="A4" s="1017" t="s">
        <v>67</v>
      </c>
      <c r="B4" s="985"/>
      <c r="C4" s="1078" t="s">
        <v>820</v>
      </c>
      <c r="D4" s="987"/>
      <c r="E4" s="987"/>
      <c r="F4" s="985"/>
      <c r="G4" s="242"/>
      <c r="H4" s="239"/>
      <c r="I4" s="239"/>
      <c r="J4" s="239"/>
      <c r="K4" s="239"/>
      <c r="L4" s="239"/>
      <c r="M4" s="239"/>
      <c r="N4" s="239"/>
      <c r="O4" s="239"/>
      <c r="P4" s="239"/>
      <c r="Q4" s="239"/>
      <c r="R4" s="239"/>
      <c r="S4" s="239"/>
      <c r="T4" s="239"/>
      <c r="U4" s="239"/>
      <c r="V4" s="239"/>
      <c r="W4" s="239"/>
      <c r="X4" s="239"/>
      <c r="Y4" s="239"/>
      <c r="Z4" s="239"/>
      <c r="AA4" s="239"/>
      <c r="AB4" s="239"/>
      <c r="AC4" s="239"/>
      <c r="AD4" s="239"/>
      <c r="AE4" s="239"/>
    </row>
    <row r="5" spans="1:31" ht="87" customHeight="1" x14ac:dyDescent="0.25">
      <c r="A5" s="1013" t="s">
        <v>69</v>
      </c>
      <c r="B5" s="1003"/>
      <c r="C5" s="1079" t="s">
        <v>821</v>
      </c>
      <c r="D5" s="993"/>
      <c r="E5" s="993"/>
      <c r="F5" s="994"/>
      <c r="G5" s="242"/>
      <c r="H5" s="239"/>
      <c r="I5" s="239"/>
      <c r="J5" s="239"/>
      <c r="K5" s="239"/>
      <c r="L5" s="239"/>
      <c r="M5" s="239"/>
      <c r="N5" s="239"/>
      <c r="O5" s="239"/>
      <c r="P5" s="239"/>
      <c r="Q5" s="239"/>
      <c r="R5" s="239"/>
      <c r="S5" s="239"/>
      <c r="T5" s="239"/>
      <c r="U5" s="239"/>
      <c r="V5" s="239"/>
      <c r="W5" s="239"/>
      <c r="X5" s="239"/>
      <c r="Y5" s="239"/>
      <c r="Z5" s="239"/>
      <c r="AA5" s="239"/>
      <c r="AB5" s="239"/>
      <c r="AC5" s="239"/>
      <c r="AD5" s="239"/>
      <c r="AE5" s="239"/>
    </row>
    <row r="6" spans="1:31" ht="15.75" customHeight="1" x14ac:dyDescent="0.25">
      <c r="A6" s="1013" t="s">
        <v>71</v>
      </c>
      <c r="B6" s="1003"/>
      <c r="C6" s="1019" t="s">
        <v>72</v>
      </c>
      <c r="D6" s="1008"/>
      <c r="E6" s="1008"/>
      <c r="F6" s="1003"/>
      <c r="G6" s="242"/>
      <c r="H6" s="239"/>
      <c r="I6" s="239"/>
      <c r="J6" s="239"/>
      <c r="K6" s="239"/>
      <c r="L6" s="239"/>
      <c r="M6" s="239"/>
      <c r="N6" s="239"/>
      <c r="O6" s="239"/>
      <c r="P6" s="239"/>
      <c r="Q6" s="239"/>
      <c r="R6" s="239"/>
      <c r="S6" s="239"/>
      <c r="T6" s="239"/>
      <c r="U6" s="239"/>
      <c r="V6" s="239"/>
      <c r="W6" s="239"/>
      <c r="X6" s="239"/>
      <c r="Y6" s="239"/>
      <c r="Z6" s="239"/>
      <c r="AA6" s="239"/>
      <c r="AB6" s="239"/>
      <c r="AC6" s="239"/>
      <c r="AD6" s="239"/>
      <c r="AE6" s="239"/>
    </row>
    <row r="7" spans="1:31" ht="83.55" customHeight="1" x14ac:dyDescent="0.25">
      <c r="A7" s="1013" t="s">
        <v>73</v>
      </c>
      <c r="B7" s="1003"/>
      <c r="C7" s="1010" t="s">
        <v>801</v>
      </c>
      <c r="D7" s="1008"/>
      <c r="E7" s="1008"/>
      <c r="F7" s="1003"/>
      <c r="G7" s="242"/>
      <c r="H7" s="239"/>
      <c r="I7" s="239"/>
      <c r="J7" s="239"/>
      <c r="K7" s="239"/>
      <c r="L7" s="239"/>
      <c r="M7" s="239"/>
      <c r="N7" s="239"/>
      <c r="O7" s="239"/>
      <c r="P7" s="239"/>
      <c r="Q7" s="239"/>
      <c r="R7" s="239"/>
      <c r="S7" s="239"/>
      <c r="T7" s="239"/>
      <c r="U7" s="239"/>
      <c r="V7" s="239"/>
      <c r="W7" s="239"/>
      <c r="X7" s="239"/>
      <c r="Y7" s="239"/>
      <c r="Z7" s="239"/>
      <c r="AA7" s="239"/>
      <c r="AB7" s="239"/>
      <c r="AC7" s="239"/>
      <c r="AD7" s="239"/>
      <c r="AE7" s="239"/>
    </row>
    <row r="8" spans="1:31" ht="31.5" customHeight="1" x14ac:dyDescent="0.25">
      <c r="A8" s="1014" t="s">
        <v>75</v>
      </c>
      <c r="B8" s="1003"/>
      <c r="C8" s="1010" t="s">
        <v>343</v>
      </c>
      <c r="D8" s="1008"/>
      <c r="E8" s="1008"/>
      <c r="F8" s="1003"/>
      <c r="G8" s="242"/>
      <c r="H8" s="239"/>
      <c r="I8" s="239"/>
      <c r="J8" s="239"/>
      <c r="K8" s="239"/>
      <c r="L8" s="239"/>
      <c r="M8" s="239"/>
      <c r="N8" s="239"/>
      <c r="O8" s="239"/>
      <c r="P8" s="239"/>
      <c r="Q8" s="239"/>
      <c r="R8" s="239"/>
      <c r="S8" s="239"/>
      <c r="T8" s="239"/>
      <c r="U8" s="239"/>
      <c r="V8" s="239"/>
      <c r="W8" s="239"/>
      <c r="X8" s="239"/>
      <c r="Y8" s="239"/>
      <c r="Z8" s="239"/>
      <c r="AA8" s="239"/>
      <c r="AB8" s="239"/>
      <c r="AC8" s="239"/>
      <c r="AD8" s="239"/>
      <c r="AE8" s="239"/>
    </row>
    <row r="9" spans="1:31" ht="15.75" customHeight="1" x14ac:dyDescent="0.25">
      <c r="A9" s="241"/>
      <c r="B9" s="239"/>
      <c r="C9" s="239"/>
      <c r="D9" s="239"/>
      <c r="E9" s="239"/>
      <c r="F9" s="239"/>
      <c r="G9" s="240"/>
      <c r="H9" s="239"/>
      <c r="I9" s="239"/>
      <c r="J9" s="239"/>
      <c r="K9" s="239"/>
      <c r="L9" s="239"/>
      <c r="M9" s="239"/>
      <c r="N9" s="239"/>
      <c r="O9" s="239"/>
      <c r="P9" s="239"/>
      <c r="Q9" s="239"/>
      <c r="R9" s="239"/>
      <c r="S9" s="239"/>
      <c r="T9" s="239"/>
      <c r="U9" s="239"/>
      <c r="V9" s="239"/>
      <c r="W9" s="239"/>
      <c r="X9" s="239"/>
      <c r="Y9" s="239"/>
      <c r="Z9" s="239"/>
      <c r="AA9" s="239"/>
      <c r="AB9" s="239"/>
      <c r="AC9" s="239"/>
      <c r="AD9" s="239"/>
      <c r="AE9" s="239"/>
    </row>
    <row r="10" spans="1:31" ht="15.75" customHeight="1" x14ac:dyDescent="0.25">
      <c r="A10" s="241"/>
      <c r="B10" s="239"/>
      <c r="C10" s="239"/>
      <c r="D10" s="239"/>
      <c r="E10" s="239"/>
      <c r="F10" s="239"/>
      <c r="G10" s="240"/>
      <c r="H10" s="239"/>
      <c r="I10" s="239"/>
      <c r="J10" s="239"/>
      <c r="K10" s="239"/>
      <c r="L10" s="239"/>
      <c r="M10" s="239"/>
      <c r="N10" s="239"/>
      <c r="O10" s="239"/>
      <c r="P10" s="239"/>
      <c r="Q10" s="239"/>
      <c r="R10" s="239"/>
      <c r="S10" s="239"/>
      <c r="T10" s="239"/>
      <c r="U10" s="239"/>
      <c r="V10" s="239"/>
      <c r="W10" s="239"/>
      <c r="X10" s="239"/>
      <c r="Y10" s="239"/>
      <c r="Z10" s="239"/>
      <c r="AA10" s="239"/>
      <c r="AB10" s="239"/>
      <c r="AC10" s="239"/>
      <c r="AD10" s="239"/>
      <c r="AE10" s="239"/>
    </row>
    <row r="11" spans="1:31" ht="15.75" customHeight="1" x14ac:dyDescent="0.25">
      <c r="A11" s="245"/>
      <c r="B11" s="246"/>
      <c r="C11" s="247" t="s">
        <v>77</v>
      </c>
      <c r="D11" s="247" t="s">
        <v>78</v>
      </c>
      <c r="E11" s="247" t="s">
        <v>79</v>
      </c>
      <c r="F11" s="247" t="s">
        <v>80</v>
      </c>
      <c r="G11" s="248"/>
      <c r="H11" s="401"/>
      <c r="I11" s="401"/>
      <c r="J11" s="401"/>
      <c r="K11" s="401"/>
      <c r="L11" s="239"/>
      <c r="M11" s="239"/>
      <c r="N11" s="239"/>
      <c r="O11" s="239"/>
      <c r="P11" s="239"/>
      <c r="Q11" s="239"/>
      <c r="R11" s="239"/>
      <c r="S11" s="239"/>
      <c r="T11" s="239"/>
      <c r="U11" s="239"/>
      <c r="V11" s="239"/>
      <c r="W11" s="239"/>
      <c r="X11" s="239"/>
      <c r="Y11" s="239"/>
      <c r="Z11" s="239"/>
      <c r="AA11" s="239"/>
      <c r="AB11" s="239"/>
      <c r="AC11" s="239"/>
      <c r="AD11" s="239"/>
      <c r="AE11" s="239"/>
    </row>
    <row r="12" spans="1:31" ht="15.75" customHeight="1" x14ac:dyDescent="0.25">
      <c r="A12" s="249"/>
      <c r="B12" s="250" t="s">
        <v>81</v>
      </c>
      <c r="C12" s="251">
        <f t="shared" ref="C12:E12" si="0">C13+C14+C15</f>
        <v>22047</v>
      </c>
      <c r="D12" s="252">
        <f t="shared" si="0"/>
        <v>39569</v>
      </c>
      <c r="E12" s="252">
        <f t="shared" si="0"/>
        <v>39569</v>
      </c>
      <c r="F12" s="163">
        <f t="shared" ref="F12:F15" si="1">C12+D12+E12</f>
        <v>101185</v>
      </c>
      <c r="G12" s="253"/>
      <c r="H12" s="776"/>
      <c r="I12" s="401"/>
      <c r="J12" s="401"/>
      <c r="K12" s="401"/>
      <c r="L12" s="239"/>
      <c r="M12" s="239"/>
      <c r="N12" s="239"/>
      <c r="O12" s="239"/>
      <c r="P12" s="239"/>
      <c r="Q12" s="239"/>
      <c r="R12" s="239"/>
      <c r="S12" s="239"/>
      <c r="T12" s="239"/>
      <c r="U12" s="239"/>
      <c r="V12" s="239"/>
      <c r="W12" s="239"/>
      <c r="X12" s="239"/>
      <c r="Y12" s="239"/>
      <c r="Z12" s="239"/>
      <c r="AA12" s="239"/>
      <c r="AB12" s="239"/>
      <c r="AC12" s="239"/>
      <c r="AD12" s="239"/>
      <c r="AE12" s="239"/>
    </row>
    <row r="13" spans="1:31" ht="15.75" customHeight="1" x14ac:dyDescent="0.25">
      <c r="A13" s="256" t="s">
        <v>82</v>
      </c>
      <c r="B13" s="257" t="s">
        <v>20</v>
      </c>
      <c r="C13" s="169">
        <v>3403</v>
      </c>
      <c r="D13" s="169">
        <v>6295</v>
      </c>
      <c r="E13" s="169">
        <v>6295</v>
      </c>
      <c r="F13" s="168">
        <f t="shared" si="1"/>
        <v>15993</v>
      </c>
      <c r="G13" s="258"/>
      <c r="H13" s="401"/>
      <c r="I13" s="401"/>
      <c r="J13" s="401"/>
      <c r="K13" s="401"/>
      <c r="L13" s="239"/>
      <c r="M13" s="239"/>
      <c r="N13" s="239"/>
      <c r="O13" s="239"/>
      <c r="P13" s="239"/>
      <c r="Q13" s="239"/>
      <c r="R13" s="239"/>
      <c r="S13" s="239"/>
      <c r="T13" s="239"/>
      <c r="U13" s="239"/>
      <c r="V13" s="239"/>
      <c r="W13" s="239"/>
      <c r="X13" s="239"/>
      <c r="Y13" s="239"/>
      <c r="Z13" s="239"/>
      <c r="AA13" s="239"/>
      <c r="AB13" s="239"/>
      <c r="AC13" s="239"/>
      <c r="AD13" s="239"/>
      <c r="AE13" s="239"/>
    </row>
    <row r="14" spans="1:31" ht="15.75" customHeight="1" x14ac:dyDescent="0.25">
      <c r="A14" s="249" t="s">
        <v>83</v>
      </c>
      <c r="B14" s="259" t="s">
        <v>84</v>
      </c>
      <c r="C14" s="260">
        <v>18122</v>
      </c>
      <c r="D14" s="261">
        <v>32232</v>
      </c>
      <c r="E14" s="261">
        <v>32232</v>
      </c>
      <c r="F14" s="168">
        <f t="shared" si="1"/>
        <v>82586</v>
      </c>
      <c r="G14" s="258"/>
      <c r="H14" s="401"/>
      <c r="I14" s="401"/>
      <c r="J14" s="401"/>
      <c r="K14" s="401"/>
      <c r="L14" s="239"/>
      <c r="M14" s="239"/>
      <c r="N14" s="239"/>
      <c r="O14" s="239"/>
      <c r="P14" s="239"/>
      <c r="Q14" s="239"/>
      <c r="R14" s="239"/>
      <c r="S14" s="239"/>
      <c r="T14" s="239"/>
      <c r="U14" s="239"/>
      <c r="V14" s="239"/>
      <c r="W14" s="239"/>
      <c r="X14" s="239"/>
      <c r="Y14" s="239"/>
      <c r="Z14" s="239"/>
      <c r="AA14" s="239"/>
      <c r="AB14" s="239"/>
      <c r="AC14" s="239"/>
      <c r="AD14" s="239"/>
      <c r="AE14" s="239"/>
    </row>
    <row r="15" spans="1:31" ht="15.75" customHeight="1" x14ac:dyDescent="0.25">
      <c r="A15" s="249" t="s">
        <v>85</v>
      </c>
      <c r="B15" s="404" t="s">
        <v>9</v>
      </c>
      <c r="C15" s="169">
        <v>522</v>
      </c>
      <c r="D15" s="169">
        <v>1042</v>
      </c>
      <c r="E15" s="169">
        <v>1042</v>
      </c>
      <c r="F15" s="168">
        <f t="shared" si="1"/>
        <v>2606</v>
      </c>
      <c r="G15" s="258"/>
      <c r="H15" s="401"/>
      <c r="I15" s="401"/>
      <c r="J15" s="401"/>
      <c r="K15" s="401"/>
      <c r="L15" s="239"/>
      <c r="M15" s="239"/>
      <c r="N15" s="239"/>
      <c r="O15" s="239"/>
      <c r="P15" s="239"/>
      <c r="Q15" s="239"/>
      <c r="R15" s="239"/>
      <c r="S15" s="239"/>
      <c r="T15" s="239"/>
      <c r="U15" s="239"/>
      <c r="V15" s="239"/>
      <c r="W15" s="239"/>
      <c r="X15" s="239"/>
      <c r="Y15" s="239"/>
      <c r="Z15" s="239"/>
      <c r="AA15" s="239"/>
      <c r="AB15" s="239"/>
      <c r="AC15" s="239"/>
      <c r="AD15" s="239"/>
      <c r="AE15" s="239"/>
    </row>
    <row r="16" spans="1:31" ht="15.75" customHeight="1" x14ac:dyDescent="0.25">
      <c r="A16" s="241"/>
      <c r="B16" s="239"/>
      <c r="C16" s="239"/>
      <c r="D16" s="239"/>
      <c r="E16" s="239"/>
      <c r="F16" s="239"/>
      <c r="G16" s="240"/>
      <c r="H16" s="401"/>
      <c r="I16" s="401"/>
      <c r="J16" s="401"/>
      <c r="K16" s="401"/>
      <c r="L16" s="239"/>
      <c r="M16" s="239"/>
      <c r="N16" s="239"/>
      <c r="O16" s="239"/>
      <c r="P16" s="239"/>
      <c r="Q16" s="239"/>
      <c r="R16" s="239"/>
      <c r="S16" s="239"/>
      <c r="T16" s="239"/>
      <c r="U16" s="239"/>
      <c r="V16" s="239"/>
      <c r="W16" s="239"/>
      <c r="X16" s="239"/>
      <c r="Y16" s="239"/>
      <c r="Z16" s="239"/>
      <c r="AA16" s="239"/>
      <c r="AB16" s="239"/>
      <c r="AC16" s="239"/>
      <c r="AD16" s="239"/>
      <c r="AE16" s="239"/>
    </row>
    <row r="17" spans="1:31" ht="15.75" customHeight="1" x14ac:dyDescent="0.25">
      <c r="A17" s="241"/>
      <c r="B17" s="239"/>
      <c r="C17" s="239"/>
      <c r="D17" s="239"/>
      <c r="E17" s="239"/>
      <c r="F17" s="239"/>
      <c r="G17" s="240"/>
      <c r="H17" s="401"/>
      <c r="I17" s="401"/>
      <c r="J17" s="401"/>
      <c r="K17" s="401"/>
      <c r="L17" s="239"/>
      <c r="M17" s="239"/>
      <c r="N17" s="239"/>
      <c r="O17" s="239"/>
      <c r="P17" s="239"/>
      <c r="Q17" s="239"/>
      <c r="R17" s="239"/>
      <c r="S17" s="239"/>
      <c r="T17" s="239"/>
      <c r="U17" s="239"/>
      <c r="V17" s="239"/>
      <c r="W17" s="239"/>
      <c r="X17" s="239"/>
      <c r="Y17" s="239"/>
      <c r="Z17" s="239"/>
      <c r="AA17" s="239"/>
      <c r="AB17" s="239"/>
      <c r="AC17" s="239"/>
      <c r="AD17" s="239"/>
      <c r="AE17" s="239"/>
    </row>
    <row r="18" spans="1:31" ht="15.75" customHeight="1" x14ac:dyDescent="0.25">
      <c r="A18" s="264"/>
      <c r="B18" s="265" t="s">
        <v>86</v>
      </c>
      <c r="C18" s="1015" t="s">
        <v>820</v>
      </c>
      <c r="D18" s="999"/>
      <c r="E18" s="1000"/>
      <c r="F18" s="266" t="s">
        <v>392</v>
      </c>
      <c r="G18" s="267"/>
      <c r="H18" s="276"/>
      <c r="I18" s="276"/>
      <c r="J18" s="276"/>
      <c r="K18" s="276"/>
      <c r="L18" s="239"/>
      <c r="M18" s="239"/>
      <c r="N18" s="239"/>
      <c r="O18" s="239"/>
      <c r="P18" s="239"/>
      <c r="Q18" s="239"/>
      <c r="R18" s="239"/>
      <c r="S18" s="239"/>
      <c r="T18" s="239"/>
      <c r="U18" s="239"/>
      <c r="V18" s="239"/>
      <c r="W18" s="239"/>
      <c r="X18" s="239"/>
      <c r="Y18" s="239"/>
      <c r="Z18" s="239"/>
      <c r="AA18" s="239"/>
      <c r="AB18" s="239"/>
      <c r="AC18" s="239"/>
      <c r="AD18" s="239"/>
      <c r="AE18" s="239"/>
    </row>
    <row r="19" spans="1:31" ht="15.75" customHeight="1" x14ac:dyDescent="0.25">
      <c r="A19" s="269"/>
      <c r="B19" s="607" t="s">
        <v>88</v>
      </c>
      <c r="C19" s="271">
        <v>243934</v>
      </c>
      <c r="D19" s="268"/>
      <c r="E19" s="268"/>
      <c r="F19" s="268"/>
      <c r="G19" s="272"/>
      <c r="H19" s="276"/>
      <c r="I19" s="276"/>
      <c r="J19" s="276"/>
      <c r="K19" s="276"/>
      <c r="L19" s="239"/>
      <c r="M19" s="239"/>
      <c r="N19" s="239"/>
      <c r="O19" s="239"/>
      <c r="P19" s="239"/>
      <c r="Q19" s="239"/>
      <c r="R19" s="239"/>
      <c r="S19" s="239"/>
      <c r="T19" s="239"/>
      <c r="U19" s="239"/>
      <c r="V19" s="239"/>
      <c r="W19" s="239"/>
      <c r="X19" s="239"/>
      <c r="Y19" s="239"/>
      <c r="Z19" s="239"/>
      <c r="AA19" s="239"/>
      <c r="AB19" s="239"/>
      <c r="AC19" s="239"/>
      <c r="AD19" s="239"/>
      <c r="AE19" s="239"/>
    </row>
    <row r="20" spans="1:31" ht="15.75" customHeight="1" x14ac:dyDescent="0.25">
      <c r="A20" s="268"/>
      <c r="B20" s="608" t="s">
        <v>89</v>
      </c>
      <c r="C20" s="274">
        <v>101185</v>
      </c>
      <c r="D20" s="268"/>
      <c r="E20" s="268"/>
      <c r="F20" s="268"/>
      <c r="G20" s="272"/>
      <c r="H20" s="268"/>
      <c r="I20" s="268"/>
      <c r="J20" s="268"/>
      <c r="K20" s="268"/>
      <c r="L20" s="239"/>
      <c r="M20" s="239"/>
      <c r="N20" s="239"/>
      <c r="O20" s="239"/>
      <c r="P20" s="239"/>
      <c r="Q20" s="239"/>
      <c r="R20" s="239"/>
      <c r="S20" s="239"/>
      <c r="T20" s="239"/>
      <c r="U20" s="239"/>
      <c r="V20" s="239"/>
      <c r="W20" s="239"/>
      <c r="X20" s="239"/>
      <c r="Y20" s="239"/>
      <c r="Z20" s="239"/>
      <c r="AA20" s="239"/>
      <c r="AB20" s="239"/>
      <c r="AC20" s="239"/>
      <c r="AD20" s="239"/>
      <c r="AE20" s="239"/>
    </row>
    <row r="21" spans="1:31" ht="15.75" customHeight="1" x14ac:dyDescent="0.25">
      <c r="A21" s="241"/>
      <c r="C21" s="408" t="s">
        <v>90</v>
      </c>
      <c r="D21" s="239"/>
      <c r="E21" s="239"/>
      <c r="F21" s="239"/>
      <c r="G21" s="240"/>
      <c r="H21" s="239"/>
      <c r="I21" s="239"/>
      <c r="J21" s="239"/>
      <c r="K21" s="239"/>
      <c r="L21" s="239"/>
      <c r="M21" s="239"/>
      <c r="N21" s="239"/>
      <c r="O21" s="239"/>
      <c r="P21" s="239"/>
      <c r="Q21" s="239"/>
      <c r="R21" s="239"/>
      <c r="S21" s="239"/>
      <c r="T21" s="239"/>
      <c r="U21" s="239"/>
      <c r="V21" s="239"/>
      <c r="W21" s="239"/>
      <c r="X21" s="239"/>
      <c r="Y21" s="239"/>
      <c r="Z21" s="239"/>
      <c r="AA21" s="239"/>
      <c r="AB21" s="239"/>
      <c r="AC21" s="239"/>
      <c r="AD21" s="239"/>
      <c r="AE21" s="239"/>
    </row>
    <row r="22" spans="1:31" ht="15.75" customHeight="1" x14ac:dyDescent="0.25">
      <c r="A22" s="241"/>
      <c r="B22" s="239"/>
      <c r="C22" s="239"/>
      <c r="D22" s="239"/>
      <c r="E22" s="239"/>
      <c r="F22" s="239"/>
      <c r="G22" s="240"/>
      <c r="H22" s="239"/>
      <c r="I22" s="239"/>
      <c r="J22" s="239"/>
      <c r="K22" s="239"/>
      <c r="L22" s="239"/>
      <c r="M22" s="239"/>
      <c r="N22" s="239"/>
      <c r="O22" s="239"/>
      <c r="P22" s="239"/>
      <c r="Q22" s="239"/>
      <c r="R22" s="239"/>
      <c r="S22" s="239"/>
      <c r="T22" s="239"/>
      <c r="U22" s="239"/>
      <c r="V22" s="239"/>
      <c r="W22" s="239"/>
      <c r="X22" s="239"/>
      <c r="Y22" s="239"/>
      <c r="Z22" s="239"/>
      <c r="AA22" s="239"/>
      <c r="AB22" s="239"/>
      <c r="AC22" s="239"/>
      <c r="AD22" s="239"/>
      <c r="AE22" s="239"/>
    </row>
    <row r="23" spans="1:31" ht="15.75" customHeight="1" x14ac:dyDescent="0.25">
      <c r="A23" s="1016" t="s">
        <v>822</v>
      </c>
      <c r="B23" s="987"/>
      <c r="C23" s="987"/>
      <c r="D23" s="987"/>
      <c r="E23" s="987"/>
      <c r="F23" s="987"/>
      <c r="G23" s="987"/>
      <c r="H23" s="987"/>
      <c r="I23" s="987"/>
      <c r="J23" s="985"/>
      <c r="K23" s="239"/>
      <c r="L23" s="239"/>
      <c r="M23" s="239"/>
      <c r="N23" s="239"/>
      <c r="O23" s="239"/>
      <c r="P23" s="239"/>
      <c r="Q23" s="239"/>
      <c r="R23" s="239"/>
      <c r="S23" s="239"/>
      <c r="T23" s="239"/>
      <c r="U23" s="239"/>
      <c r="V23" s="239"/>
      <c r="W23" s="239"/>
      <c r="X23" s="239"/>
      <c r="Y23" s="239"/>
      <c r="Z23" s="239"/>
      <c r="AA23" s="239"/>
      <c r="AB23" s="239"/>
      <c r="AC23" s="239"/>
      <c r="AD23" s="239"/>
      <c r="AE23" s="239"/>
    </row>
    <row r="24" spans="1:31" ht="15.75" customHeight="1" x14ac:dyDescent="0.25">
      <c r="A24" s="1011" t="s">
        <v>92</v>
      </c>
      <c r="B24" s="987"/>
      <c r="C24" s="987"/>
      <c r="D24" s="987"/>
      <c r="E24" s="987"/>
      <c r="F24" s="985"/>
      <c r="G24" s="278"/>
      <c r="H24" s="1012" t="s">
        <v>93</v>
      </c>
      <c r="I24" s="990"/>
      <c r="J24" s="991"/>
      <c r="K24" s="239"/>
      <c r="L24" s="239"/>
      <c r="M24" s="239"/>
      <c r="N24" s="239"/>
      <c r="O24" s="239"/>
      <c r="P24" s="239"/>
      <c r="Q24" s="239"/>
      <c r="R24" s="239"/>
      <c r="S24" s="239"/>
      <c r="T24" s="239"/>
      <c r="U24" s="239"/>
      <c r="V24" s="239"/>
      <c r="W24" s="239"/>
      <c r="X24" s="239"/>
      <c r="Y24" s="239"/>
      <c r="Z24" s="239"/>
      <c r="AA24" s="239"/>
      <c r="AB24" s="239"/>
      <c r="AC24" s="239"/>
      <c r="AD24" s="239"/>
      <c r="AE24" s="239"/>
    </row>
    <row r="25" spans="1:31" ht="15.75" customHeight="1" x14ac:dyDescent="0.25">
      <c r="A25" s="279" t="s">
        <v>94</v>
      </c>
      <c r="B25" s="280" t="s">
        <v>95</v>
      </c>
      <c r="C25" s="280" t="s">
        <v>96</v>
      </c>
      <c r="D25" s="280" t="s">
        <v>97</v>
      </c>
      <c r="E25" s="280" t="s">
        <v>98</v>
      </c>
      <c r="F25" s="281" t="s">
        <v>99</v>
      </c>
      <c r="G25" s="320" t="s">
        <v>100</v>
      </c>
      <c r="H25" s="646" t="s">
        <v>101</v>
      </c>
      <c r="I25" s="646" t="s">
        <v>102</v>
      </c>
      <c r="J25" s="646" t="s">
        <v>103</v>
      </c>
      <c r="K25" s="777"/>
      <c r="L25" s="239"/>
      <c r="M25" s="239"/>
      <c r="N25" s="239"/>
      <c r="O25" s="239"/>
      <c r="P25" s="239"/>
      <c r="Q25" s="239"/>
      <c r="R25" s="239"/>
      <c r="S25" s="239"/>
      <c r="T25" s="239"/>
      <c r="U25" s="239"/>
      <c r="V25" s="239"/>
      <c r="W25" s="239"/>
      <c r="X25" s="239"/>
      <c r="Y25" s="239"/>
      <c r="Z25" s="239"/>
      <c r="AA25" s="239"/>
      <c r="AB25" s="239"/>
      <c r="AC25" s="239"/>
      <c r="AD25" s="239"/>
      <c r="AE25" s="239"/>
    </row>
    <row r="26" spans="1:31" ht="15.75" customHeight="1" x14ac:dyDescent="0.25">
      <c r="A26" s="284"/>
      <c r="B26" s="285" t="s">
        <v>104</v>
      </c>
      <c r="C26" s="286"/>
      <c r="D26" s="286"/>
      <c r="E26" s="287"/>
      <c r="F26" s="544">
        <f>F37+F39+F45</f>
        <v>101185</v>
      </c>
      <c r="G26" s="591">
        <f>G27+G30+G35+G39+G45</f>
        <v>101185</v>
      </c>
      <c r="H26" s="544">
        <f t="shared" ref="H26:J26" si="2">C12</f>
        <v>22047</v>
      </c>
      <c r="I26" s="544">
        <f t="shared" si="2"/>
        <v>39569</v>
      </c>
      <c r="J26" s="544">
        <f t="shared" si="2"/>
        <v>39569</v>
      </c>
      <c r="K26" s="401"/>
      <c r="L26" s="239"/>
      <c r="M26" s="239"/>
      <c r="N26" s="239"/>
      <c r="O26" s="239"/>
      <c r="P26" s="239"/>
      <c r="Q26" s="239"/>
      <c r="R26" s="239"/>
      <c r="S26" s="239"/>
      <c r="T26" s="239"/>
      <c r="U26" s="239"/>
      <c r="V26" s="239"/>
      <c r="W26" s="239"/>
      <c r="X26" s="239"/>
      <c r="Y26" s="239"/>
      <c r="Z26" s="239"/>
      <c r="AA26" s="239"/>
      <c r="AB26" s="239"/>
      <c r="AC26" s="239"/>
      <c r="AD26" s="239"/>
      <c r="AE26" s="239"/>
    </row>
    <row r="27" spans="1:31" ht="15.75" customHeight="1" x14ac:dyDescent="0.25">
      <c r="A27" s="289" t="s">
        <v>82</v>
      </c>
      <c r="B27" s="290" t="s">
        <v>105</v>
      </c>
      <c r="C27" s="290"/>
      <c r="D27" s="290"/>
      <c r="E27" s="291"/>
      <c r="F27" s="292">
        <f t="shared" ref="F27:G27" si="3">SUM(F28:F29)</f>
        <v>18500</v>
      </c>
      <c r="G27" s="293">
        <f t="shared" si="3"/>
        <v>18500</v>
      </c>
      <c r="H27" s="294"/>
      <c r="I27" s="294"/>
      <c r="J27" s="294"/>
      <c r="K27" s="326"/>
      <c r="L27" s="239"/>
      <c r="M27" s="239"/>
      <c r="N27" s="239"/>
      <c r="O27" s="239"/>
      <c r="P27" s="239"/>
      <c r="Q27" s="239"/>
      <c r="R27" s="239"/>
      <c r="S27" s="239"/>
      <c r="T27" s="239"/>
      <c r="U27" s="239"/>
      <c r="V27" s="239"/>
      <c r="W27" s="239"/>
      <c r="X27" s="239"/>
      <c r="Y27" s="239"/>
      <c r="Z27" s="239"/>
      <c r="AA27" s="239"/>
      <c r="AB27" s="239"/>
      <c r="AC27" s="239"/>
      <c r="AD27" s="239"/>
      <c r="AE27" s="239"/>
    </row>
    <row r="28" spans="1:31" ht="15.75" customHeight="1" x14ac:dyDescent="0.25">
      <c r="A28" s="269"/>
      <c r="B28" s="302" t="s">
        <v>823</v>
      </c>
      <c r="C28" s="296">
        <v>1</v>
      </c>
      <c r="D28" s="295" t="s">
        <v>113</v>
      </c>
      <c r="E28" s="297">
        <v>2500</v>
      </c>
      <c r="F28" s="297">
        <f t="shared" ref="F28:F29" si="4">C28*E28</f>
        <v>2500</v>
      </c>
      <c r="G28" s="298">
        <f t="shared" ref="G28:G29" si="5">C28*E28</f>
        <v>2500</v>
      </c>
      <c r="H28" s="294"/>
      <c r="I28" s="294"/>
      <c r="J28" s="294"/>
      <c r="K28" s="326"/>
      <c r="L28" s="239"/>
      <c r="M28" s="239"/>
      <c r="N28" s="239"/>
      <c r="O28" s="239"/>
      <c r="P28" s="239"/>
      <c r="Q28" s="239"/>
      <c r="R28" s="239"/>
      <c r="S28" s="239"/>
      <c r="T28" s="239"/>
      <c r="U28" s="239"/>
      <c r="V28" s="239"/>
      <c r="W28" s="239"/>
      <c r="X28" s="239"/>
      <c r="Y28" s="239"/>
      <c r="Z28" s="239"/>
      <c r="AA28" s="239"/>
      <c r="AB28" s="239"/>
      <c r="AC28" s="239"/>
      <c r="AD28" s="239"/>
      <c r="AE28" s="239"/>
    </row>
    <row r="29" spans="1:31" ht="15.75" customHeight="1" x14ac:dyDescent="0.25">
      <c r="A29" s="269"/>
      <c r="B29" s="302" t="s">
        <v>824</v>
      </c>
      <c r="C29" s="296">
        <v>16</v>
      </c>
      <c r="D29" s="302" t="s">
        <v>825</v>
      </c>
      <c r="E29" s="297">
        <v>1000</v>
      </c>
      <c r="F29" s="297">
        <f t="shared" si="4"/>
        <v>16000</v>
      </c>
      <c r="G29" s="298">
        <f t="shared" si="5"/>
        <v>16000</v>
      </c>
      <c r="H29" s="294"/>
      <c r="I29" s="294"/>
      <c r="J29" s="318"/>
      <c r="K29" s="326"/>
      <c r="L29" s="239"/>
      <c r="M29" s="239"/>
      <c r="N29" s="239"/>
      <c r="O29" s="239"/>
      <c r="P29" s="239"/>
      <c r="Q29" s="239"/>
      <c r="R29" s="239"/>
      <c r="S29" s="239"/>
      <c r="T29" s="239"/>
      <c r="U29" s="239"/>
      <c r="V29" s="239"/>
      <c r="W29" s="239"/>
      <c r="X29" s="239"/>
      <c r="Y29" s="239"/>
      <c r="Z29" s="239"/>
      <c r="AA29" s="239"/>
      <c r="AB29" s="239"/>
      <c r="AC29" s="239"/>
      <c r="AD29" s="239"/>
      <c r="AE29" s="239"/>
    </row>
    <row r="30" spans="1:31" ht="15.75" customHeight="1" x14ac:dyDescent="0.25">
      <c r="A30" s="289" t="s">
        <v>83</v>
      </c>
      <c r="B30" s="290" t="s">
        <v>120</v>
      </c>
      <c r="C30" s="300"/>
      <c r="D30" s="290"/>
      <c r="E30" s="291"/>
      <c r="F30" s="291">
        <f>SUM(F31:F34)</f>
        <v>65895</v>
      </c>
      <c r="G30" s="293">
        <f>SUM(F31:F34)</f>
        <v>65895</v>
      </c>
      <c r="H30" s="294"/>
      <c r="I30" s="294"/>
      <c r="J30" s="318"/>
      <c r="K30" s="326"/>
      <c r="L30" s="239"/>
      <c r="M30" s="239"/>
      <c r="N30" s="239"/>
      <c r="O30" s="239"/>
      <c r="P30" s="239"/>
      <c r="Q30" s="239"/>
      <c r="R30" s="239"/>
      <c r="S30" s="239"/>
      <c r="T30" s="239"/>
      <c r="U30" s="239"/>
      <c r="V30" s="239"/>
      <c r="W30" s="239"/>
      <c r="X30" s="239"/>
      <c r="Y30" s="239"/>
      <c r="Z30" s="239"/>
      <c r="AA30" s="239"/>
      <c r="AB30" s="239"/>
      <c r="AC30" s="239"/>
      <c r="AD30" s="239"/>
      <c r="AE30" s="239"/>
    </row>
    <row r="31" spans="1:31" ht="15.75" customHeight="1" x14ac:dyDescent="0.25">
      <c r="A31" s="269"/>
      <c r="B31" s="295" t="s">
        <v>826</v>
      </c>
      <c r="C31" s="296">
        <v>1</v>
      </c>
      <c r="D31" s="295" t="s">
        <v>113</v>
      </c>
      <c r="E31" s="297">
        <v>8000</v>
      </c>
      <c r="F31" s="297">
        <f>C31*E31</f>
        <v>8000</v>
      </c>
      <c r="G31" s="298">
        <f t="shared" ref="G31:G34" si="6">C31*E31</f>
        <v>8000</v>
      </c>
      <c r="H31" s="294"/>
      <c r="I31" s="294"/>
      <c r="J31" s="318"/>
      <c r="K31" s="326"/>
      <c r="L31" s="239"/>
      <c r="M31" s="239"/>
      <c r="N31" s="239"/>
      <c r="O31" s="239"/>
      <c r="P31" s="239"/>
      <c r="Q31" s="239"/>
      <c r="R31" s="239"/>
      <c r="S31" s="239"/>
      <c r="T31" s="239"/>
      <c r="U31" s="239"/>
      <c r="V31" s="239"/>
      <c r="W31" s="239"/>
      <c r="X31" s="239"/>
      <c r="Y31" s="239"/>
      <c r="Z31" s="239"/>
      <c r="AA31" s="239"/>
      <c r="AB31" s="239"/>
      <c r="AC31" s="239"/>
      <c r="AD31" s="239"/>
      <c r="AE31" s="239"/>
    </row>
    <row r="32" spans="1:31" ht="15.75" customHeight="1" x14ac:dyDescent="0.25">
      <c r="A32" s="269"/>
      <c r="B32" s="295" t="s">
        <v>827</v>
      </c>
      <c r="C32" s="296">
        <v>1</v>
      </c>
      <c r="D32" s="295" t="s">
        <v>113</v>
      </c>
      <c r="E32" s="297">
        <v>40000</v>
      </c>
      <c r="F32" s="297">
        <v>40000</v>
      </c>
      <c r="G32" s="298">
        <f t="shared" si="6"/>
        <v>40000</v>
      </c>
      <c r="H32" s="294"/>
      <c r="I32" s="294"/>
      <c r="J32" s="294"/>
      <c r="K32" s="326"/>
      <c r="L32" s="239"/>
      <c r="M32" s="239"/>
      <c r="N32" s="239"/>
      <c r="O32" s="239"/>
      <c r="P32" s="239"/>
      <c r="Q32" s="239"/>
      <c r="R32" s="239"/>
      <c r="S32" s="239"/>
      <c r="T32" s="239"/>
      <c r="U32" s="239"/>
      <c r="V32" s="239"/>
      <c r="W32" s="239"/>
      <c r="X32" s="239"/>
      <c r="Y32" s="239"/>
      <c r="Z32" s="239"/>
      <c r="AA32" s="239"/>
      <c r="AB32" s="239"/>
      <c r="AC32" s="239"/>
      <c r="AD32" s="239"/>
      <c r="AE32" s="239"/>
    </row>
    <row r="33" spans="1:31" ht="15.75" customHeight="1" x14ac:dyDescent="0.25">
      <c r="A33" s="269"/>
      <c r="B33" s="295" t="s">
        <v>828</v>
      </c>
      <c r="C33" s="296">
        <v>1</v>
      </c>
      <c r="D33" s="295" t="s">
        <v>113</v>
      </c>
      <c r="E33" s="297">
        <v>7500</v>
      </c>
      <c r="F33" s="297">
        <f t="shared" ref="F33:F34" si="7">C33*E33</f>
        <v>7500</v>
      </c>
      <c r="G33" s="298">
        <f t="shared" si="6"/>
        <v>7500</v>
      </c>
      <c r="H33" s="294"/>
      <c r="I33" s="294"/>
      <c r="J33" s="294"/>
      <c r="K33" s="326"/>
      <c r="L33" s="239"/>
      <c r="M33" s="239"/>
      <c r="N33" s="239"/>
      <c r="O33" s="239"/>
      <c r="P33" s="239"/>
      <c r="Q33" s="239"/>
      <c r="R33" s="239"/>
      <c r="S33" s="239"/>
      <c r="T33" s="239"/>
      <c r="U33" s="239"/>
      <c r="V33" s="239"/>
      <c r="W33" s="239"/>
      <c r="X33" s="239"/>
      <c r="Y33" s="239"/>
      <c r="Z33" s="239"/>
      <c r="AA33" s="239"/>
      <c r="AB33" s="239"/>
      <c r="AC33" s="239"/>
      <c r="AD33" s="239"/>
      <c r="AE33" s="239"/>
    </row>
    <row r="34" spans="1:31" ht="15.75" customHeight="1" x14ac:dyDescent="0.25">
      <c r="A34" s="269"/>
      <c r="B34" s="295" t="s">
        <v>829</v>
      </c>
      <c r="C34" s="296">
        <v>1</v>
      </c>
      <c r="D34" s="295" t="s">
        <v>113</v>
      </c>
      <c r="E34" s="297">
        <v>10395</v>
      </c>
      <c r="F34" s="297">
        <f t="shared" si="7"/>
        <v>10395</v>
      </c>
      <c r="G34" s="298">
        <f t="shared" si="6"/>
        <v>10395</v>
      </c>
      <c r="H34" s="294"/>
      <c r="I34" s="294"/>
      <c r="J34" s="294"/>
      <c r="K34" s="326"/>
      <c r="L34" s="239"/>
      <c r="M34" s="239"/>
      <c r="N34" s="239"/>
      <c r="O34" s="239"/>
      <c r="P34" s="239"/>
      <c r="Q34" s="239"/>
      <c r="R34" s="239"/>
      <c r="S34" s="239"/>
      <c r="T34" s="239"/>
      <c r="U34" s="239"/>
      <c r="V34" s="239"/>
      <c r="W34" s="239"/>
      <c r="X34" s="239"/>
      <c r="Y34" s="239"/>
      <c r="Z34" s="239"/>
      <c r="AA34" s="239"/>
      <c r="AB34" s="239"/>
      <c r="AC34" s="239"/>
      <c r="AD34" s="239"/>
      <c r="AE34" s="239"/>
    </row>
    <row r="35" spans="1:31" ht="15.75" customHeight="1" x14ac:dyDescent="0.25">
      <c r="A35" s="289" t="s">
        <v>85</v>
      </c>
      <c r="B35" s="290" t="s">
        <v>126</v>
      </c>
      <c r="C35" s="300"/>
      <c r="D35" s="290"/>
      <c r="E35" s="291"/>
      <c r="F35" s="291">
        <f>SUM(F36)</f>
        <v>950</v>
      </c>
      <c r="G35" s="293">
        <f>G36</f>
        <v>950</v>
      </c>
      <c r="H35" s="294"/>
      <c r="I35" s="294"/>
      <c r="J35" s="294"/>
      <c r="K35" s="326"/>
      <c r="L35" s="239"/>
      <c r="M35" s="239"/>
      <c r="N35" s="239"/>
      <c r="O35" s="239"/>
      <c r="P35" s="239"/>
      <c r="Q35" s="239"/>
      <c r="R35" s="239"/>
      <c r="S35" s="239"/>
      <c r="T35" s="239"/>
      <c r="U35" s="239"/>
      <c r="V35" s="239"/>
      <c r="W35" s="239"/>
      <c r="X35" s="239"/>
      <c r="Y35" s="239"/>
      <c r="Z35" s="239"/>
      <c r="AA35" s="239"/>
      <c r="AB35" s="239"/>
      <c r="AC35" s="239"/>
      <c r="AD35" s="239"/>
      <c r="AE35" s="239"/>
    </row>
    <row r="36" spans="1:31" ht="15.75" customHeight="1" x14ac:dyDescent="0.25">
      <c r="A36" s="269"/>
      <c r="B36" s="295" t="s">
        <v>830</v>
      </c>
      <c r="C36" s="296">
        <v>1</v>
      </c>
      <c r="D36" s="295" t="s">
        <v>831</v>
      </c>
      <c r="E36" s="297">
        <v>950</v>
      </c>
      <c r="F36" s="297">
        <f>C36*E36</f>
        <v>950</v>
      </c>
      <c r="G36" s="298">
        <f>C36*E36</f>
        <v>950</v>
      </c>
      <c r="H36" s="294"/>
      <c r="I36" s="294"/>
      <c r="J36" s="294"/>
      <c r="K36" s="326"/>
      <c r="L36" s="239"/>
      <c r="M36" s="239"/>
      <c r="N36" s="239"/>
      <c r="O36" s="239"/>
      <c r="P36" s="239"/>
      <c r="Q36" s="239"/>
      <c r="R36" s="239"/>
      <c r="S36" s="239"/>
      <c r="T36" s="239"/>
      <c r="U36" s="239"/>
      <c r="V36" s="239"/>
      <c r="W36" s="239"/>
      <c r="X36" s="239"/>
      <c r="Y36" s="239"/>
      <c r="Z36" s="239"/>
      <c r="AA36" s="239"/>
      <c r="AB36" s="239"/>
      <c r="AC36" s="239"/>
      <c r="AD36" s="239"/>
      <c r="AE36" s="239"/>
    </row>
    <row r="37" spans="1:31" ht="15.75" customHeight="1" x14ac:dyDescent="0.25">
      <c r="A37" s="303"/>
      <c r="B37" s="304" t="s">
        <v>128</v>
      </c>
      <c r="C37" s="305"/>
      <c r="D37" s="306"/>
      <c r="E37" s="307"/>
      <c r="F37" s="307">
        <f t="shared" ref="F37:G37" si="8">F27+F30+F35</f>
        <v>85345</v>
      </c>
      <c r="G37" s="293">
        <f t="shared" si="8"/>
        <v>85345</v>
      </c>
      <c r="H37" s="294"/>
      <c r="I37" s="294"/>
      <c r="J37" s="294"/>
      <c r="K37" s="326"/>
      <c r="L37" s="239"/>
      <c r="M37" s="239"/>
      <c r="N37" s="239"/>
      <c r="O37" s="239"/>
      <c r="P37" s="239"/>
      <c r="Q37" s="239"/>
      <c r="R37" s="239"/>
      <c r="S37" s="239"/>
      <c r="T37" s="239"/>
      <c r="U37" s="239"/>
      <c r="V37" s="239"/>
      <c r="W37" s="239"/>
      <c r="X37" s="239"/>
      <c r="Y37" s="239"/>
      <c r="Z37" s="239"/>
      <c r="AA37" s="239"/>
      <c r="AB37" s="239"/>
      <c r="AC37" s="239"/>
      <c r="AD37" s="239"/>
      <c r="AE37" s="239"/>
    </row>
    <row r="38" spans="1:31" ht="15.75" customHeight="1" x14ac:dyDescent="0.25">
      <c r="A38" s="308"/>
      <c r="B38" s="309"/>
      <c r="C38" s="310"/>
      <c r="D38" s="311"/>
      <c r="E38" s="312"/>
      <c r="F38" s="312"/>
      <c r="G38" s="298"/>
      <c r="H38" s="294"/>
      <c r="I38" s="294"/>
      <c r="J38" s="294"/>
      <c r="K38" s="326"/>
      <c r="L38" s="239"/>
      <c r="M38" s="239"/>
      <c r="N38" s="239"/>
      <c r="O38" s="239"/>
      <c r="P38" s="239"/>
      <c r="Q38" s="239"/>
      <c r="R38" s="239"/>
      <c r="S38" s="239"/>
      <c r="T38" s="239"/>
      <c r="U38" s="239"/>
      <c r="V38" s="239"/>
      <c r="W38" s="239"/>
      <c r="X38" s="239"/>
      <c r="Y38" s="239"/>
      <c r="Z38" s="239"/>
      <c r="AA38" s="239"/>
      <c r="AB38" s="239"/>
      <c r="AC38" s="239"/>
      <c r="AD38" s="239"/>
      <c r="AE38" s="239"/>
    </row>
    <row r="39" spans="1:31" ht="15.75" customHeight="1" x14ac:dyDescent="0.25">
      <c r="A39" s="289" t="s">
        <v>129</v>
      </c>
      <c r="B39" s="290" t="s">
        <v>130</v>
      </c>
      <c r="C39" s="300"/>
      <c r="D39" s="290"/>
      <c r="E39" s="291"/>
      <c r="F39" s="291">
        <f t="shared" ref="F39:G39" si="9">SUM(F40:F44)</f>
        <v>12540</v>
      </c>
      <c r="G39" s="293">
        <f t="shared" si="9"/>
        <v>12540</v>
      </c>
      <c r="H39" s="397"/>
      <c r="I39" s="294"/>
      <c r="J39" s="294"/>
      <c r="K39" s="326"/>
      <c r="L39" s="239"/>
      <c r="M39" s="239"/>
      <c r="N39" s="239"/>
      <c r="O39" s="239"/>
      <c r="P39" s="239"/>
      <c r="Q39" s="239"/>
      <c r="R39" s="239"/>
      <c r="S39" s="239"/>
      <c r="T39" s="239"/>
      <c r="U39" s="239"/>
      <c r="V39" s="239"/>
      <c r="W39" s="239"/>
      <c r="X39" s="239"/>
      <c r="Y39" s="239"/>
      <c r="Z39" s="239"/>
      <c r="AA39" s="239"/>
      <c r="AB39" s="239"/>
      <c r="AC39" s="239"/>
      <c r="AD39" s="239"/>
      <c r="AE39" s="239"/>
    </row>
    <row r="40" spans="1:31" ht="15.75" customHeight="1" x14ac:dyDescent="0.25">
      <c r="A40" s="313"/>
      <c r="B40" s="314" t="s">
        <v>323</v>
      </c>
      <c r="C40" s="315">
        <v>1</v>
      </c>
      <c r="D40" s="301" t="s">
        <v>113</v>
      </c>
      <c r="E40" s="316">
        <v>5000</v>
      </c>
      <c r="F40" s="297">
        <f t="shared" ref="F40:F44" si="10">C40*E40</f>
        <v>5000</v>
      </c>
      <c r="G40" s="298">
        <f t="shared" ref="G40:G44" si="11">C40*E40</f>
        <v>5000</v>
      </c>
      <c r="H40" s="294"/>
      <c r="I40" s="294"/>
      <c r="J40" s="294"/>
      <c r="K40" s="326"/>
      <c r="L40" s="239"/>
      <c r="M40" s="239"/>
      <c r="N40" s="239"/>
      <c r="O40" s="239"/>
      <c r="P40" s="239"/>
      <c r="Q40" s="239"/>
      <c r="R40" s="239"/>
      <c r="S40" s="239"/>
      <c r="T40" s="239"/>
      <c r="U40" s="239"/>
      <c r="V40" s="239"/>
      <c r="W40" s="239"/>
      <c r="X40" s="239"/>
      <c r="Y40" s="239"/>
      <c r="Z40" s="239"/>
      <c r="AA40" s="239"/>
      <c r="AB40" s="239"/>
      <c r="AC40" s="239"/>
      <c r="AD40" s="239"/>
      <c r="AE40" s="239"/>
    </row>
    <row r="41" spans="1:31" ht="15.75" customHeight="1" x14ac:dyDescent="0.25">
      <c r="A41" s="313"/>
      <c r="B41" s="319" t="s">
        <v>133</v>
      </c>
      <c r="C41" s="315">
        <v>5</v>
      </c>
      <c r="D41" s="301" t="s">
        <v>113</v>
      </c>
      <c r="E41" s="316">
        <v>250</v>
      </c>
      <c r="F41" s="297">
        <f t="shared" si="10"/>
        <v>1250</v>
      </c>
      <c r="G41" s="298">
        <f t="shared" si="11"/>
        <v>1250</v>
      </c>
      <c r="H41" s="294"/>
      <c r="I41" s="294"/>
      <c r="J41" s="294"/>
      <c r="K41" s="326"/>
      <c r="L41" s="239"/>
      <c r="M41" s="239"/>
      <c r="N41" s="239"/>
      <c r="O41" s="239"/>
      <c r="P41" s="239"/>
      <c r="Q41" s="239"/>
      <c r="R41" s="239"/>
      <c r="S41" s="239"/>
      <c r="T41" s="239"/>
      <c r="U41" s="239"/>
      <c r="V41" s="239"/>
      <c r="W41" s="239"/>
      <c r="X41" s="239"/>
      <c r="Y41" s="239"/>
      <c r="Z41" s="239"/>
      <c r="AA41" s="239"/>
      <c r="AB41" s="239"/>
      <c r="AC41" s="239"/>
      <c r="AD41" s="239"/>
      <c r="AE41" s="239"/>
    </row>
    <row r="42" spans="1:31" ht="15.75" customHeight="1" x14ac:dyDescent="0.25">
      <c r="A42" s="313"/>
      <c r="B42" s="319" t="s">
        <v>832</v>
      </c>
      <c r="C42" s="315">
        <v>1</v>
      </c>
      <c r="D42" s="301" t="s">
        <v>113</v>
      </c>
      <c r="E42" s="316">
        <v>1000</v>
      </c>
      <c r="F42" s="297">
        <f t="shared" si="10"/>
        <v>1000</v>
      </c>
      <c r="G42" s="298">
        <f t="shared" si="11"/>
        <v>1000</v>
      </c>
      <c r="H42" s="294"/>
      <c r="I42" s="294"/>
      <c r="J42" s="294"/>
      <c r="K42" s="326"/>
      <c r="L42" s="239"/>
      <c r="M42" s="239"/>
      <c r="N42" s="239"/>
      <c r="O42" s="239"/>
      <c r="P42" s="239"/>
      <c r="Q42" s="239"/>
      <c r="R42" s="239"/>
      <c r="S42" s="239"/>
      <c r="T42" s="239"/>
      <c r="U42" s="239"/>
      <c r="V42" s="239"/>
      <c r="W42" s="239"/>
      <c r="X42" s="239"/>
      <c r="Y42" s="239"/>
      <c r="Z42" s="239"/>
      <c r="AA42" s="239"/>
      <c r="AB42" s="239"/>
      <c r="AC42" s="239"/>
      <c r="AD42" s="239"/>
      <c r="AE42" s="239"/>
    </row>
    <row r="43" spans="1:31" ht="15.75" customHeight="1" x14ac:dyDescent="0.25">
      <c r="A43" s="313"/>
      <c r="B43" s="319" t="s">
        <v>634</v>
      </c>
      <c r="C43" s="315">
        <v>1</v>
      </c>
      <c r="D43" s="301" t="s">
        <v>113</v>
      </c>
      <c r="E43" s="316">
        <v>3000</v>
      </c>
      <c r="F43" s="297">
        <f t="shared" si="10"/>
        <v>3000</v>
      </c>
      <c r="G43" s="298">
        <f t="shared" si="11"/>
        <v>3000</v>
      </c>
      <c r="H43" s="294"/>
      <c r="I43" s="294"/>
      <c r="J43" s="294"/>
      <c r="K43" s="326"/>
      <c r="L43" s="239"/>
      <c r="M43" s="239"/>
      <c r="N43" s="239"/>
      <c r="O43" s="239"/>
      <c r="P43" s="239"/>
      <c r="Q43" s="239"/>
      <c r="R43" s="239"/>
      <c r="S43" s="239"/>
      <c r="T43" s="239"/>
      <c r="U43" s="239"/>
      <c r="V43" s="239"/>
      <c r="W43" s="239"/>
      <c r="X43" s="239"/>
      <c r="Y43" s="239"/>
      <c r="Z43" s="239"/>
      <c r="AA43" s="239"/>
      <c r="AB43" s="239"/>
      <c r="AC43" s="239"/>
      <c r="AD43" s="239"/>
      <c r="AE43" s="239"/>
    </row>
    <row r="44" spans="1:31" ht="15.75" customHeight="1" x14ac:dyDescent="0.25">
      <c r="A44" s="313"/>
      <c r="B44" s="319" t="s">
        <v>375</v>
      </c>
      <c r="C44" s="315">
        <v>1</v>
      </c>
      <c r="D44" s="301" t="s">
        <v>113</v>
      </c>
      <c r="E44" s="316">
        <v>2290</v>
      </c>
      <c r="F44" s="297">
        <f t="shared" si="10"/>
        <v>2290</v>
      </c>
      <c r="G44" s="298">
        <f t="shared" si="11"/>
        <v>2290</v>
      </c>
      <c r="H44" s="294"/>
      <c r="I44" s="294"/>
      <c r="J44" s="294"/>
      <c r="K44" s="326"/>
      <c r="L44" s="239"/>
      <c r="M44" s="239"/>
      <c r="N44" s="239"/>
      <c r="O44" s="239"/>
      <c r="P44" s="239"/>
      <c r="Q44" s="239"/>
      <c r="R44" s="239"/>
      <c r="S44" s="239"/>
      <c r="T44" s="239"/>
      <c r="U44" s="239"/>
      <c r="V44" s="239"/>
      <c r="W44" s="239"/>
      <c r="X44" s="239"/>
      <c r="Y44" s="239"/>
      <c r="Z44" s="239"/>
      <c r="AA44" s="239"/>
      <c r="AB44" s="239"/>
      <c r="AC44" s="239"/>
      <c r="AD44" s="239"/>
      <c r="AE44" s="239"/>
    </row>
    <row r="45" spans="1:31" ht="15.75" customHeight="1" x14ac:dyDescent="0.25">
      <c r="A45" s="289" t="s">
        <v>137</v>
      </c>
      <c r="B45" s="290" t="s">
        <v>138</v>
      </c>
      <c r="C45" s="300"/>
      <c r="D45" s="290"/>
      <c r="E45" s="291"/>
      <c r="F45" s="291">
        <f t="shared" ref="F45:G45" si="12">F46</f>
        <v>3300</v>
      </c>
      <c r="G45" s="293">
        <f t="shared" si="12"/>
        <v>3300</v>
      </c>
      <c r="H45" s="294"/>
      <c r="I45" s="294"/>
      <c r="J45" s="294"/>
      <c r="K45" s="326"/>
      <c r="L45" s="239"/>
      <c r="M45" s="239"/>
      <c r="N45" s="239"/>
      <c r="O45" s="239"/>
      <c r="P45" s="239"/>
      <c r="Q45" s="239"/>
      <c r="R45" s="239"/>
      <c r="S45" s="239"/>
      <c r="T45" s="239"/>
      <c r="U45" s="239"/>
      <c r="V45" s="239"/>
      <c r="W45" s="239"/>
      <c r="X45" s="239"/>
      <c r="Y45" s="239"/>
      <c r="Z45" s="239"/>
      <c r="AA45" s="239"/>
      <c r="AB45" s="239"/>
      <c r="AC45" s="239"/>
      <c r="AD45" s="239"/>
      <c r="AE45" s="239"/>
    </row>
    <row r="46" spans="1:31" ht="15.75" customHeight="1" x14ac:dyDescent="0.25">
      <c r="A46" s="313"/>
      <c r="B46" s="319" t="s">
        <v>178</v>
      </c>
      <c r="C46" s="315">
        <v>6</v>
      </c>
      <c r="D46" s="301" t="s">
        <v>141</v>
      </c>
      <c r="E46" s="316">
        <v>550</v>
      </c>
      <c r="F46" s="297">
        <f>C46*E46</f>
        <v>3300</v>
      </c>
      <c r="G46" s="298">
        <f>C46*E46</f>
        <v>3300</v>
      </c>
      <c r="H46" s="294"/>
      <c r="I46" s="294"/>
      <c r="J46" s="294"/>
      <c r="K46" s="326"/>
      <c r="L46" s="239"/>
      <c r="M46" s="239"/>
      <c r="N46" s="239"/>
      <c r="O46" s="239"/>
      <c r="P46" s="239"/>
      <c r="Q46" s="239"/>
      <c r="R46" s="239"/>
      <c r="S46" s="239"/>
      <c r="T46" s="239"/>
      <c r="U46" s="239"/>
      <c r="V46" s="239"/>
      <c r="W46" s="239"/>
      <c r="X46" s="239"/>
      <c r="Y46" s="239"/>
      <c r="Z46" s="239"/>
      <c r="AA46" s="239"/>
      <c r="AB46" s="239"/>
      <c r="AC46" s="239"/>
      <c r="AD46" s="239"/>
      <c r="AE46" s="239"/>
    </row>
    <row r="47" spans="1:31" ht="15.75" customHeight="1" x14ac:dyDescent="0.25">
      <c r="A47" s="241"/>
      <c r="B47" s="239"/>
      <c r="C47" s="239"/>
      <c r="D47" s="239"/>
      <c r="E47" s="778"/>
      <c r="F47" s="778"/>
      <c r="G47" s="779"/>
      <c r="H47" s="778"/>
      <c r="I47" s="239"/>
      <c r="J47" s="239"/>
      <c r="K47" s="239"/>
      <c r="L47" s="239"/>
      <c r="M47" s="239"/>
      <c r="N47" s="239"/>
      <c r="O47" s="239"/>
      <c r="P47" s="239"/>
      <c r="Q47" s="239"/>
      <c r="R47" s="239"/>
      <c r="S47" s="239"/>
      <c r="T47" s="239"/>
      <c r="U47" s="239"/>
      <c r="V47" s="239"/>
      <c r="W47" s="239"/>
      <c r="X47" s="239"/>
      <c r="Y47" s="239"/>
      <c r="Z47" s="239"/>
      <c r="AA47" s="239"/>
      <c r="AB47" s="239"/>
      <c r="AC47" s="239"/>
      <c r="AD47" s="239"/>
      <c r="AE47" s="239"/>
    </row>
    <row r="48" spans="1:31" ht="15.75" customHeight="1" x14ac:dyDescent="0.25">
      <c r="A48" s="241"/>
      <c r="B48" s="239"/>
      <c r="C48" s="239"/>
      <c r="D48" s="239"/>
      <c r="E48" s="778"/>
      <c r="F48" s="778"/>
      <c r="G48" s="779"/>
      <c r="H48" s="778"/>
      <c r="I48" s="239"/>
      <c r="J48" s="239"/>
      <c r="K48" s="239"/>
      <c r="L48" s="239"/>
      <c r="M48" s="239"/>
      <c r="N48" s="239"/>
      <c r="O48" s="239"/>
      <c r="P48" s="239"/>
      <c r="Q48" s="239"/>
      <c r="R48" s="239"/>
      <c r="S48" s="239"/>
      <c r="T48" s="239"/>
      <c r="U48" s="239"/>
      <c r="V48" s="239"/>
      <c r="W48" s="239"/>
      <c r="X48" s="239"/>
      <c r="Y48" s="239"/>
      <c r="Z48" s="239"/>
      <c r="AA48" s="239"/>
      <c r="AB48" s="239"/>
      <c r="AC48" s="239"/>
      <c r="AD48" s="239"/>
      <c r="AE48" s="239"/>
    </row>
    <row r="49" spans="1:31" ht="15.75" customHeight="1" x14ac:dyDescent="0.25">
      <c r="A49" s="241"/>
      <c r="B49" s="244"/>
      <c r="C49" s="244"/>
      <c r="D49" s="244"/>
      <c r="E49" s="244"/>
      <c r="F49" s="244"/>
      <c r="G49" s="242"/>
      <c r="H49" s="244"/>
      <c r="I49" s="239"/>
      <c r="J49" s="239"/>
      <c r="K49" s="536"/>
      <c r="L49" s="536"/>
      <c r="M49" s="536"/>
      <c r="N49" s="239"/>
      <c r="O49" s="239"/>
      <c r="P49" s="239"/>
      <c r="Q49" s="239"/>
      <c r="R49" s="239"/>
      <c r="S49" s="239"/>
      <c r="T49" s="239"/>
      <c r="U49" s="239"/>
      <c r="V49" s="239"/>
      <c r="W49" s="239"/>
      <c r="X49" s="239"/>
      <c r="Y49" s="239"/>
      <c r="Z49" s="239"/>
      <c r="AA49" s="239"/>
      <c r="AB49" s="239"/>
      <c r="AC49" s="239"/>
      <c r="AD49" s="239"/>
      <c r="AE49" s="239"/>
    </row>
    <row r="50" spans="1:31" ht="15.75" customHeight="1" x14ac:dyDescent="0.25">
      <c r="A50" s="241"/>
      <c r="B50" s="244"/>
      <c r="C50" s="244"/>
      <c r="D50" s="244"/>
      <c r="E50" s="244"/>
      <c r="F50" s="244"/>
      <c r="G50" s="242"/>
      <c r="H50" s="244"/>
      <c r="I50" s="239"/>
      <c r="J50" s="239"/>
      <c r="K50" s="536"/>
      <c r="L50" s="536"/>
      <c r="M50" s="536"/>
      <c r="N50" s="239"/>
      <c r="O50" s="239"/>
      <c r="P50" s="239"/>
      <c r="Q50" s="239"/>
      <c r="R50" s="239"/>
      <c r="S50" s="239"/>
      <c r="T50" s="239"/>
      <c r="U50" s="239"/>
      <c r="V50" s="239"/>
      <c r="W50" s="239"/>
      <c r="X50" s="239"/>
      <c r="Y50" s="239"/>
      <c r="Z50" s="239"/>
      <c r="AA50" s="239"/>
      <c r="AB50" s="239"/>
      <c r="AC50" s="239"/>
      <c r="AD50" s="239"/>
      <c r="AE50" s="239"/>
    </row>
    <row r="51" spans="1:31" ht="15.75" customHeight="1" x14ac:dyDescent="0.25">
      <c r="A51" s="241"/>
      <c r="B51" s="244"/>
      <c r="C51" s="244"/>
      <c r="D51" s="244"/>
      <c r="E51" s="244"/>
      <c r="F51" s="244"/>
      <c r="G51" s="242"/>
      <c r="H51" s="244"/>
      <c r="I51" s="477"/>
      <c r="J51" s="239"/>
      <c r="K51" s="536"/>
      <c r="L51" s="775"/>
      <c r="M51" s="775"/>
      <c r="N51" s="239"/>
      <c r="O51" s="239"/>
      <c r="P51" s="239"/>
      <c r="Q51" s="239"/>
      <c r="R51" s="239"/>
      <c r="S51" s="239"/>
      <c r="T51" s="239"/>
      <c r="U51" s="239"/>
      <c r="V51" s="239"/>
      <c r="W51" s="239"/>
      <c r="X51" s="239"/>
      <c r="Y51" s="239"/>
      <c r="Z51" s="239"/>
      <c r="AA51" s="239"/>
      <c r="AB51" s="239"/>
      <c r="AC51" s="239"/>
      <c r="AD51" s="239"/>
      <c r="AE51" s="239"/>
    </row>
    <row r="52" spans="1:31" ht="15.75" customHeight="1" x14ac:dyDescent="0.25">
      <c r="A52" s="241"/>
      <c r="B52" s="244"/>
      <c r="C52" s="244"/>
      <c r="D52" s="244"/>
      <c r="E52" s="244"/>
      <c r="F52" s="244"/>
      <c r="G52" s="242"/>
      <c r="H52" s="244"/>
      <c r="I52" s="477"/>
      <c r="J52" s="239"/>
      <c r="K52" s="536"/>
      <c r="L52" s="536"/>
      <c r="M52" s="536"/>
      <c r="N52" s="239"/>
      <c r="O52" s="239"/>
      <c r="P52" s="239"/>
      <c r="Q52" s="239"/>
      <c r="R52" s="239"/>
      <c r="S52" s="239"/>
      <c r="T52" s="239"/>
      <c r="U52" s="239"/>
      <c r="V52" s="239"/>
      <c r="W52" s="239"/>
      <c r="X52" s="239"/>
      <c r="Y52" s="239"/>
      <c r="Z52" s="239"/>
      <c r="AA52" s="239"/>
      <c r="AB52" s="239"/>
      <c r="AC52" s="239"/>
      <c r="AD52" s="239"/>
      <c r="AE52" s="239"/>
    </row>
    <row r="53" spans="1:31" ht="15.75" customHeight="1" x14ac:dyDescent="0.25">
      <c r="A53" s="241"/>
      <c r="B53" s="244"/>
      <c r="C53" s="244"/>
      <c r="D53" s="244"/>
      <c r="E53" s="244"/>
      <c r="F53" s="244"/>
      <c r="G53" s="242"/>
      <c r="H53" s="244"/>
      <c r="I53" s="477"/>
      <c r="J53" s="239"/>
      <c r="K53" s="536"/>
      <c r="L53" s="536"/>
      <c r="M53" s="244"/>
      <c r="N53" s="239"/>
      <c r="O53" s="239"/>
      <c r="P53" s="239"/>
      <c r="Q53" s="239"/>
      <c r="R53" s="239"/>
      <c r="S53" s="239"/>
      <c r="T53" s="239"/>
      <c r="U53" s="239"/>
      <c r="V53" s="239"/>
      <c r="W53" s="239"/>
      <c r="X53" s="239"/>
      <c r="Y53" s="239"/>
      <c r="Z53" s="239"/>
      <c r="AA53" s="239"/>
      <c r="AB53" s="239"/>
      <c r="AC53" s="239"/>
      <c r="AD53" s="239"/>
      <c r="AE53" s="239"/>
    </row>
    <row r="54" spans="1:31" ht="15.75" customHeight="1" x14ac:dyDescent="0.25">
      <c r="A54" s="241"/>
      <c r="B54" s="244"/>
      <c r="C54" s="244"/>
      <c r="D54" s="244"/>
      <c r="E54" s="244"/>
      <c r="F54" s="244"/>
      <c r="G54" s="242"/>
      <c r="H54" s="244"/>
      <c r="I54" s="477"/>
      <c r="J54" s="239"/>
      <c r="K54" s="239"/>
      <c r="L54" s="239"/>
      <c r="M54" s="738"/>
      <c r="N54" s="239"/>
      <c r="O54" s="239"/>
      <c r="P54" s="239"/>
      <c r="Q54" s="239"/>
      <c r="R54" s="239"/>
      <c r="S54" s="239"/>
      <c r="T54" s="239"/>
      <c r="U54" s="239"/>
      <c r="V54" s="239"/>
      <c r="W54" s="239"/>
      <c r="X54" s="239"/>
      <c r="Y54" s="239"/>
      <c r="Z54" s="239"/>
      <c r="AA54" s="239"/>
      <c r="AB54" s="239"/>
      <c r="AC54" s="239"/>
      <c r="AD54" s="239"/>
      <c r="AE54" s="239"/>
    </row>
    <row r="55" spans="1:31" ht="15.75" customHeight="1" x14ac:dyDescent="0.25">
      <c r="A55" s="241"/>
      <c r="B55" s="244"/>
      <c r="C55" s="244"/>
      <c r="D55" s="244"/>
      <c r="E55" s="244"/>
      <c r="F55" s="244"/>
      <c r="G55" s="242"/>
      <c r="H55" s="244"/>
      <c r="I55" s="477"/>
      <c r="J55" s="239"/>
      <c r="K55" s="239"/>
      <c r="L55" s="239"/>
      <c r="M55" s="536"/>
      <c r="N55" s="239"/>
      <c r="O55" s="239"/>
      <c r="P55" s="239"/>
      <c r="Q55" s="239"/>
      <c r="R55" s="239"/>
      <c r="S55" s="239"/>
      <c r="T55" s="239"/>
      <c r="U55" s="239"/>
      <c r="V55" s="239"/>
      <c r="W55" s="239"/>
      <c r="X55" s="239"/>
      <c r="Y55" s="239"/>
      <c r="Z55" s="239"/>
      <c r="AA55" s="239"/>
      <c r="AB55" s="239"/>
      <c r="AC55" s="239"/>
      <c r="AD55" s="239"/>
      <c r="AE55" s="239"/>
    </row>
    <row r="56" spans="1:31" ht="15.75" customHeight="1" x14ac:dyDescent="0.25">
      <c r="A56" s="241"/>
      <c r="B56" s="239"/>
      <c r="C56" s="239"/>
      <c r="D56" s="479"/>
      <c r="E56" s="479"/>
      <c r="F56" s="479"/>
      <c r="G56" s="539"/>
      <c r="H56" s="479"/>
      <c r="I56" s="239"/>
      <c r="J56" s="239"/>
      <c r="K56" s="239"/>
      <c r="L56" s="239"/>
      <c r="M56" s="239"/>
      <c r="N56" s="239"/>
      <c r="O56" s="239"/>
      <c r="P56" s="239"/>
      <c r="Q56" s="239"/>
      <c r="R56" s="239"/>
      <c r="S56" s="239"/>
      <c r="T56" s="239"/>
      <c r="U56" s="239"/>
      <c r="V56" s="239"/>
      <c r="W56" s="239"/>
      <c r="X56" s="239"/>
      <c r="Y56" s="239"/>
      <c r="Z56" s="239"/>
      <c r="AA56" s="239"/>
      <c r="AB56" s="239"/>
      <c r="AC56" s="239"/>
      <c r="AD56" s="239"/>
      <c r="AE56" s="239"/>
    </row>
    <row r="57" spans="1:31" ht="15.75" customHeight="1" x14ac:dyDescent="0.25">
      <c r="A57" s="241"/>
      <c r="B57" s="239"/>
      <c r="C57" s="239"/>
      <c r="D57" s="239"/>
      <c r="E57" s="239"/>
      <c r="F57" s="239"/>
      <c r="G57" s="240"/>
      <c r="H57" s="239"/>
      <c r="I57" s="239"/>
      <c r="J57" s="239"/>
      <c r="K57" s="239"/>
      <c r="L57" s="239"/>
      <c r="M57" s="239"/>
      <c r="N57" s="239"/>
      <c r="O57" s="239"/>
      <c r="P57" s="239"/>
      <c r="Q57" s="239"/>
      <c r="R57" s="239"/>
      <c r="S57" s="239"/>
      <c r="T57" s="239"/>
      <c r="U57" s="239"/>
      <c r="V57" s="239"/>
      <c r="W57" s="239"/>
      <c r="X57" s="239"/>
      <c r="Y57" s="239"/>
      <c r="Z57" s="239"/>
      <c r="AA57" s="239"/>
      <c r="AB57" s="239"/>
      <c r="AC57" s="239"/>
      <c r="AD57" s="239"/>
      <c r="AE57" s="239"/>
    </row>
    <row r="58" spans="1:31" ht="15.75" customHeight="1" x14ac:dyDescent="0.25">
      <c r="A58" s="241"/>
      <c r="B58" s="239"/>
      <c r="C58" s="239"/>
      <c r="D58" s="239"/>
      <c r="E58" s="239"/>
      <c r="F58" s="239"/>
      <c r="G58" s="240"/>
      <c r="H58" s="239"/>
      <c r="I58" s="239"/>
      <c r="J58" s="239"/>
      <c r="K58" s="239"/>
      <c r="L58" s="239"/>
      <c r="M58" s="239"/>
      <c r="N58" s="239"/>
      <c r="O58" s="239"/>
      <c r="P58" s="239"/>
      <c r="Q58" s="239"/>
      <c r="R58" s="239"/>
      <c r="S58" s="239"/>
      <c r="T58" s="239"/>
      <c r="U58" s="239"/>
      <c r="V58" s="239"/>
      <c r="W58" s="239"/>
      <c r="X58" s="239"/>
      <c r="Y58" s="239"/>
      <c r="Z58" s="239"/>
      <c r="AA58" s="239"/>
      <c r="AB58" s="239"/>
      <c r="AC58" s="239"/>
      <c r="AD58" s="239"/>
      <c r="AE58" s="239"/>
    </row>
    <row r="59" spans="1:31" ht="15.75" customHeight="1" x14ac:dyDescent="0.25">
      <c r="A59" s="241"/>
      <c r="B59" s="239"/>
      <c r="C59" s="239"/>
      <c r="D59" s="239"/>
      <c r="E59" s="239"/>
      <c r="F59" s="239"/>
      <c r="G59" s="240"/>
      <c r="H59" s="239"/>
      <c r="I59" s="239"/>
      <c r="J59" s="239"/>
      <c r="K59" s="239"/>
      <c r="L59" s="239"/>
      <c r="M59" s="239"/>
      <c r="N59" s="239"/>
      <c r="O59" s="239"/>
      <c r="P59" s="239"/>
      <c r="Q59" s="239"/>
      <c r="R59" s="239"/>
      <c r="S59" s="239"/>
      <c r="T59" s="239"/>
      <c r="U59" s="239"/>
      <c r="V59" s="239"/>
      <c r="W59" s="239"/>
      <c r="X59" s="239"/>
      <c r="Y59" s="239"/>
      <c r="Z59" s="239"/>
      <c r="AA59" s="239"/>
      <c r="AB59" s="239"/>
      <c r="AC59" s="239"/>
      <c r="AD59" s="239"/>
      <c r="AE59" s="239"/>
    </row>
    <row r="60" spans="1:31" ht="15.75" customHeight="1" x14ac:dyDescent="0.25">
      <c r="A60" s="241"/>
      <c r="B60" s="239"/>
      <c r="C60" s="239"/>
      <c r="D60" s="239"/>
      <c r="E60" s="239"/>
      <c r="F60" s="239"/>
      <c r="G60" s="240"/>
      <c r="H60" s="239"/>
      <c r="I60" s="239"/>
      <c r="J60" s="239"/>
      <c r="K60" s="239"/>
      <c r="L60" s="239"/>
      <c r="M60" s="239"/>
      <c r="N60" s="239"/>
      <c r="O60" s="239"/>
      <c r="P60" s="239"/>
      <c r="Q60" s="239"/>
      <c r="R60" s="239"/>
      <c r="S60" s="239"/>
      <c r="T60" s="239"/>
      <c r="U60" s="239"/>
      <c r="V60" s="239"/>
      <c r="W60" s="239"/>
      <c r="X60" s="239"/>
      <c r="Y60" s="239"/>
      <c r="Z60" s="239"/>
      <c r="AA60" s="239"/>
      <c r="AB60" s="239"/>
      <c r="AC60" s="239"/>
      <c r="AD60" s="239"/>
      <c r="AE60" s="239"/>
    </row>
    <row r="61" spans="1:31" ht="15.75" customHeight="1" x14ac:dyDescent="0.25">
      <c r="A61" s="241"/>
      <c r="B61" s="239"/>
      <c r="C61" s="239"/>
      <c r="D61" s="239"/>
      <c r="E61" s="239"/>
      <c r="F61" s="239"/>
      <c r="G61" s="240"/>
      <c r="H61" s="239"/>
      <c r="I61" s="239"/>
      <c r="J61" s="239"/>
      <c r="K61" s="239"/>
      <c r="L61" s="239"/>
      <c r="M61" s="239"/>
      <c r="N61" s="239"/>
      <c r="O61" s="239"/>
      <c r="P61" s="239"/>
      <c r="Q61" s="239"/>
      <c r="R61" s="239"/>
      <c r="S61" s="239"/>
      <c r="T61" s="239"/>
      <c r="U61" s="239"/>
      <c r="V61" s="239"/>
      <c r="W61" s="239"/>
      <c r="X61" s="239"/>
      <c r="Y61" s="239"/>
      <c r="Z61" s="239"/>
      <c r="AA61" s="239"/>
      <c r="AB61" s="239"/>
      <c r="AC61" s="239"/>
      <c r="AD61" s="239"/>
      <c r="AE61" s="239"/>
    </row>
    <row r="62" spans="1:31" ht="15.75" customHeight="1" x14ac:dyDescent="0.25">
      <c r="A62" s="241"/>
      <c r="B62" s="239"/>
      <c r="C62" s="239"/>
      <c r="D62" s="239"/>
      <c r="E62" s="239"/>
      <c r="F62" s="239"/>
      <c r="G62" s="240"/>
      <c r="H62" s="239"/>
      <c r="I62" s="239"/>
      <c r="J62" s="239"/>
      <c r="K62" s="239"/>
      <c r="L62" s="239"/>
      <c r="M62" s="239"/>
      <c r="N62" s="239"/>
      <c r="O62" s="239"/>
      <c r="P62" s="239"/>
      <c r="Q62" s="239"/>
      <c r="R62" s="239"/>
      <c r="S62" s="239"/>
      <c r="T62" s="239"/>
      <c r="U62" s="239"/>
      <c r="V62" s="239"/>
      <c r="W62" s="239"/>
      <c r="X62" s="239"/>
      <c r="Y62" s="239"/>
      <c r="Z62" s="239"/>
      <c r="AA62" s="239"/>
      <c r="AB62" s="239"/>
      <c r="AC62" s="239"/>
      <c r="AD62" s="239"/>
      <c r="AE62" s="239"/>
    </row>
    <row r="63" spans="1:31" ht="15.75" customHeight="1" x14ac:dyDescent="0.25">
      <c r="A63" s="241"/>
      <c r="B63" s="239"/>
      <c r="C63" s="239"/>
      <c r="D63" s="239"/>
      <c r="E63" s="239"/>
      <c r="F63" s="239"/>
      <c r="G63" s="240"/>
      <c r="H63" s="239"/>
      <c r="I63" s="239"/>
      <c r="J63" s="239"/>
      <c r="K63" s="239"/>
      <c r="L63" s="239"/>
      <c r="M63" s="239"/>
      <c r="N63" s="239"/>
      <c r="O63" s="239"/>
      <c r="P63" s="239"/>
      <c r="Q63" s="239"/>
      <c r="R63" s="239"/>
      <c r="S63" s="239"/>
      <c r="T63" s="239"/>
      <c r="U63" s="239"/>
      <c r="V63" s="239"/>
      <c r="W63" s="239"/>
      <c r="X63" s="239"/>
      <c r="Y63" s="239"/>
      <c r="Z63" s="239"/>
      <c r="AA63" s="239"/>
      <c r="AB63" s="239"/>
      <c r="AC63" s="239"/>
      <c r="AD63" s="239"/>
      <c r="AE63" s="239"/>
    </row>
    <row r="64" spans="1:31" ht="15.75" customHeight="1" x14ac:dyDescent="0.25">
      <c r="A64" s="241"/>
      <c r="B64" s="239"/>
      <c r="C64" s="239"/>
      <c r="D64" s="239"/>
      <c r="E64" s="239"/>
      <c r="F64" s="239"/>
      <c r="G64" s="240"/>
      <c r="H64" s="239"/>
      <c r="I64" s="239"/>
      <c r="J64" s="239"/>
      <c r="K64" s="239"/>
      <c r="L64" s="239"/>
      <c r="M64" s="239"/>
      <c r="N64" s="239"/>
      <c r="O64" s="239"/>
      <c r="P64" s="239"/>
      <c r="Q64" s="239"/>
      <c r="R64" s="239"/>
      <c r="S64" s="239"/>
      <c r="T64" s="239"/>
      <c r="U64" s="239"/>
      <c r="V64" s="239"/>
      <c r="W64" s="239"/>
      <c r="X64" s="239"/>
      <c r="Y64" s="239"/>
      <c r="Z64" s="239"/>
      <c r="AA64" s="239"/>
      <c r="AB64" s="239"/>
      <c r="AC64" s="239"/>
      <c r="AD64" s="239"/>
      <c r="AE64" s="239"/>
    </row>
    <row r="65" spans="1:31" ht="15.75" customHeight="1" x14ac:dyDescent="0.25">
      <c r="A65" s="241"/>
      <c r="B65" s="239"/>
      <c r="C65" s="239"/>
      <c r="D65" s="239"/>
      <c r="E65" s="239"/>
      <c r="F65" s="239"/>
      <c r="G65" s="240"/>
      <c r="H65" s="239"/>
      <c r="I65" s="239"/>
      <c r="J65" s="239"/>
      <c r="K65" s="239"/>
      <c r="L65" s="239"/>
      <c r="M65" s="239"/>
      <c r="N65" s="239"/>
      <c r="O65" s="239"/>
      <c r="P65" s="239"/>
      <c r="Q65" s="239"/>
      <c r="R65" s="239"/>
      <c r="S65" s="239"/>
      <c r="T65" s="239"/>
      <c r="U65" s="239"/>
      <c r="V65" s="239"/>
      <c r="W65" s="239"/>
      <c r="X65" s="239"/>
      <c r="Y65" s="239"/>
      <c r="Z65" s="239"/>
      <c r="AA65" s="239"/>
      <c r="AB65" s="239"/>
      <c r="AC65" s="239"/>
      <c r="AD65" s="239"/>
      <c r="AE65" s="239"/>
    </row>
    <row r="66" spans="1:31" ht="15.75" customHeight="1" x14ac:dyDescent="0.25">
      <c r="A66" s="241"/>
      <c r="B66" s="239"/>
      <c r="C66" s="239"/>
      <c r="D66" s="239"/>
      <c r="E66" s="239"/>
      <c r="F66" s="239"/>
      <c r="G66" s="240"/>
      <c r="H66" s="239"/>
      <c r="I66" s="239"/>
      <c r="J66" s="239"/>
      <c r="K66" s="239"/>
      <c r="L66" s="239"/>
      <c r="M66" s="239"/>
      <c r="N66" s="239"/>
      <c r="O66" s="239"/>
      <c r="P66" s="239"/>
      <c r="Q66" s="239"/>
      <c r="R66" s="239"/>
      <c r="S66" s="239"/>
      <c r="T66" s="239"/>
      <c r="U66" s="239"/>
      <c r="V66" s="239"/>
      <c r="W66" s="239"/>
      <c r="X66" s="239"/>
      <c r="Y66" s="239"/>
      <c r="Z66" s="239"/>
      <c r="AA66" s="239"/>
      <c r="AB66" s="239"/>
      <c r="AC66" s="239"/>
      <c r="AD66" s="239"/>
      <c r="AE66" s="239"/>
    </row>
    <row r="67" spans="1:31" ht="15.75" customHeight="1" x14ac:dyDescent="0.25">
      <c r="A67" s="241"/>
      <c r="B67" s="239"/>
      <c r="C67" s="239"/>
      <c r="D67" s="239"/>
      <c r="E67" s="239"/>
      <c r="F67" s="239"/>
      <c r="G67" s="240"/>
      <c r="H67" s="239"/>
      <c r="I67" s="239"/>
      <c r="J67" s="239"/>
      <c r="K67" s="239"/>
      <c r="L67" s="239"/>
      <c r="M67" s="239"/>
      <c r="N67" s="239"/>
      <c r="O67" s="239"/>
      <c r="P67" s="239"/>
      <c r="Q67" s="239"/>
      <c r="R67" s="239"/>
      <c r="S67" s="239"/>
      <c r="T67" s="239"/>
      <c r="U67" s="239"/>
      <c r="V67" s="239"/>
      <c r="W67" s="239"/>
      <c r="X67" s="239"/>
      <c r="Y67" s="239"/>
      <c r="Z67" s="239"/>
      <c r="AA67" s="239"/>
      <c r="AB67" s="239"/>
      <c r="AC67" s="239"/>
      <c r="AD67" s="239"/>
      <c r="AE67" s="239"/>
    </row>
    <row r="68" spans="1:31" ht="15.75" customHeight="1" x14ac:dyDescent="0.25">
      <c r="A68" s="241"/>
      <c r="B68" s="239"/>
      <c r="C68" s="239"/>
      <c r="D68" s="239"/>
      <c r="E68" s="239"/>
      <c r="F68" s="239"/>
      <c r="G68" s="240"/>
      <c r="H68" s="239"/>
      <c r="I68" s="239"/>
      <c r="J68" s="239"/>
      <c r="K68" s="239"/>
      <c r="L68" s="239"/>
      <c r="M68" s="239"/>
      <c r="N68" s="239"/>
      <c r="O68" s="239"/>
      <c r="P68" s="239"/>
      <c r="Q68" s="239"/>
      <c r="R68" s="239"/>
      <c r="S68" s="239"/>
      <c r="T68" s="239"/>
      <c r="U68" s="239"/>
      <c r="V68" s="239"/>
      <c r="W68" s="239"/>
      <c r="X68" s="239"/>
      <c r="Y68" s="239"/>
      <c r="Z68" s="239"/>
      <c r="AA68" s="239"/>
      <c r="AB68" s="239"/>
      <c r="AC68" s="239"/>
      <c r="AD68" s="239"/>
      <c r="AE68" s="239"/>
    </row>
    <row r="69" spans="1:31" ht="15.75" customHeight="1" x14ac:dyDescent="0.25">
      <c r="A69" s="241"/>
      <c r="B69" s="239"/>
      <c r="C69" s="239"/>
      <c r="D69" s="239"/>
      <c r="E69" s="239"/>
      <c r="F69" s="239"/>
      <c r="G69" s="240"/>
      <c r="H69" s="239"/>
      <c r="I69" s="239"/>
      <c r="J69" s="239"/>
      <c r="K69" s="239"/>
      <c r="L69" s="239"/>
      <c r="M69" s="239"/>
      <c r="N69" s="239"/>
      <c r="O69" s="239"/>
      <c r="P69" s="239"/>
      <c r="Q69" s="239"/>
      <c r="R69" s="239"/>
      <c r="S69" s="239"/>
      <c r="T69" s="239"/>
      <c r="U69" s="239"/>
      <c r="V69" s="239"/>
      <c r="W69" s="239"/>
      <c r="X69" s="239"/>
      <c r="Y69" s="239"/>
      <c r="Z69" s="239"/>
      <c r="AA69" s="239"/>
      <c r="AB69" s="239"/>
      <c r="AC69" s="239"/>
      <c r="AD69" s="239"/>
      <c r="AE69" s="239"/>
    </row>
    <row r="70" spans="1:31" ht="15.75" customHeight="1" x14ac:dyDescent="0.25">
      <c r="A70" s="241"/>
      <c r="B70" s="239"/>
      <c r="C70" s="239"/>
      <c r="D70" s="239"/>
      <c r="E70" s="239"/>
      <c r="F70" s="239"/>
      <c r="G70" s="240"/>
      <c r="H70" s="239"/>
      <c r="I70" s="239"/>
      <c r="J70" s="239"/>
      <c r="K70" s="239"/>
      <c r="L70" s="239"/>
      <c r="M70" s="239"/>
      <c r="N70" s="239"/>
      <c r="O70" s="239"/>
      <c r="P70" s="239"/>
      <c r="Q70" s="239"/>
      <c r="R70" s="239"/>
      <c r="S70" s="239"/>
      <c r="T70" s="239"/>
      <c r="U70" s="239"/>
      <c r="V70" s="239"/>
      <c r="W70" s="239"/>
      <c r="X70" s="239"/>
      <c r="Y70" s="239"/>
      <c r="Z70" s="239"/>
      <c r="AA70" s="239"/>
      <c r="AB70" s="239"/>
      <c r="AC70" s="239"/>
      <c r="AD70" s="239"/>
      <c r="AE70" s="239"/>
    </row>
    <row r="71" spans="1:31" ht="15.75" customHeight="1" x14ac:dyDescent="0.25">
      <c r="A71" s="241"/>
      <c r="B71" s="239"/>
      <c r="C71" s="239"/>
      <c r="D71" s="239"/>
      <c r="E71" s="239"/>
      <c r="F71" s="239"/>
      <c r="G71" s="240"/>
      <c r="H71" s="239"/>
      <c r="I71" s="239"/>
      <c r="J71" s="239"/>
      <c r="K71" s="239"/>
      <c r="L71" s="239"/>
      <c r="M71" s="239"/>
      <c r="N71" s="239"/>
      <c r="O71" s="239"/>
      <c r="P71" s="239"/>
      <c r="Q71" s="239"/>
      <c r="R71" s="239"/>
      <c r="S71" s="239"/>
      <c r="T71" s="239"/>
      <c r="U71" s="239"/>
      <c r="V71" s="239"/>
      <c r="W71" s="239"/>
      <c r="X71" s="239"/>
      <c r="Y71" s="239"/>
      <c r="Z71" s="239"/>
      <c r="AA71" s="239"/>
      <c r="AB71" s="239"/>
      <c r="AC71" s="239"/>
      <c r="AD71" s="239"/>
      <c r="AE71" s="239"/>
    </row>
    <row r="72" spans="1:31" ht="15.75" customHeight="1" x14ac:dyDescent="0.25">
      <c r="A72" s="241"/>
      <c r="B72" s="239"/>
      <c r="C72" s="239"/>
      <c r="D72" s="239"/>
      <c r="E72" s="239"/>
      <c r="F72" s="239"/>
      <c r="G72" s="240"/>
      <c r="H72" s="239"/>
      <c r="I72" s="239"/>
      <c r="J72" s="239"/>
      <c r="K72" s="239"/>
      <c r="L72" s="239"/>
      <c r="M72" s="239"/>
      <c r="N72" s="239"/>
      <c r="O72" s="239"/>
      <c r="P72" s="239"/>
      <c r="Q72" s="239"/>
      <c r="R72" s="239"/>
      <c r="S72" s="239"/>
      <c r="T72" s="239"/>
      <c r="U72" s="239"/>
      <c r="V72" s="239"/>
      <c r="W72" s="239"/>
      <c r="X72" s="239"/>
      <c r="Y72" s="239"/>
      <c r="Z72" s="239"/>
      <c r="AA72" s="239"/>
      <c r="AB72" s="239"/>
      <c r="AC72" s="239"/>
      <c r="AD72" s="239"/>
      <c r="AE72" s="239"/>
    </row>
    <row r="73" spans="1:31" ht="15.75" customHeight="1" x14ac:dyDescent="0.25">
      <c r="A73" s="241"/>
      <c r="B73" s="239"/>
      <c r="C73" s="239"/>
      <c r="D73" s="239"/>
      <c r="E73" s="239"/>
      <c r="F73" s="239"/>
      <c r="G73" s="240"/>
      <c r="H73" s="239"/>
      <c r="I73" s="239"/>
      <c r="J73" s="239"/>
      <c r="K73" s="239"/>
      <c r="L73" s="239"/>
      <c r="M73" s="239"/>
      <c r="N73" s="239"/>
      <c r="O73" s="239"/>
      <c r="P73" s="239"/>
      <c r="Q73" s="239"/>
      <c r="R73" s="239"/>
      <c r="S73" s="239"/>
      <c r="T73" s="239"/>
      <c r="U73" s="239"/>
      <c r="V73" s="239"/>
      <c r="W73" s="239"/>
      <c r="X73" s="239"/>
      <c r="Y73" s="239"/>
      <c r="Z73" s="239"/>
      <c r="AA73" s="239"/>
      <c r="AB73" s="239"/>
      <c r="AC73" s="239"/>
      <c r="AD73" s="239"/>
      <c r="AE73" s="239"/>
    </row>
    <row r="74" spans="1:31" ht="15.75" customHeight="1" x14ac:dyDescent="0.25">
      <c r="A74" s="241"/>
      <c r="B74" s="239"/>
      <c r="C74" s="239"/>
      <c r="D74" s="239"/>
      <c r="E74" s="239"/>
      <c r="F74" s="239"/>
      <c r="G74" s="240"/>
      <c r="H74" s="239"/>
      <c r="I74" s="239"/>
      <c r="J74" s="239"/>
      <c r="K74" s="239"/>
      <c r="L74" s="239"/>
      <c r="M74" s="239"/>
      <c r="N74" s="239"/>
      <c r="O74" s="239"/>
      <c r="P74" s="239"/>
      <c r="Q74" s="239"/>
      <c r="R74" s="239"/>
      <c r="S74" s="239"/>
      <c r="T74" s="239"/>
      <c r="U74" s="239"/>
      <c r="V74" s="239"/>
      <c r="W74" s="239"/>
      <c r="X74" s="239"/>
      <c r="Y74" s="239"/>
      <c r="Z74" s="239"/>
      <c r="AA74" s="239"/>
      <c r="AB74" s="239"/>
      <c r="AC74" s="239"/>
      <c r="AD74" s="239"/>
      <c r="AE74" s="239"/>
    </row>
    <row r="75" spans="1:31" ht="15.75" customHeight="1" x14ac:dyDescent="0.25">
      <c r="A75" s="241"/>
      <c r="B75" s="239"/>
      <c r="C75" s="239"/>
      <c r="D75" s="239"/>
      <c r="E75" s="239"/>
      <c r="F75" s="239"/>
      <c r="G75" s="240"/>
      <c r="H75" s="239"/>
      <c r="I75" s="239"/>
      <c r="J75" s="239"/>
      <c r="K75" s="239"/>
      <c r="L75" s="239"/>
      <c r="M75" s="239"/>
      <c r="N75" s="239"/>
      <c r="O75" s="239"/>
      <c r="P75" s="239"/>
      <c r="Q75" s="239"/>
      <c r="R75" s="239"/>
      <c r="S75" s="239"/>
      <c r="T75" s="239"/>
      <c r="U75" s="239"/>
      <c r="V75" s="239"/>
      <c r="W75" s="239"/>
      <c r="X75" s="239"/>
      <c r="Y75" s="239"/>
      <c r="Z75" s="239"/>
      <c r="AA75" s="239"/>
      <c r="AB75" s="239"/>
      <c r="AC75" s="239"/>
      <c r="AD75" s="239"/>
      <c r="AE75" s="239"/>
    </row>
    <row r="76" spans="1:31" ht="15.75" customHeight="1" x14ac:dyDescent="0.25">
      <c r="A76" s="241"/>
      <c r="B76" s="239"/>
      <c r="C76" s="239"/>
      <c r="D76" s="239"/>
      <c r="E76" s="239"/>
      <c r="F76" s="239"/>
      <c r="G76" s="240"/>
      <c r="H76" s="239"/>
      <c r="I76" s="239"/>
      <c r="J76" s="239"/>
      <c r="K76" s="239"/>
      <c r="L76" s="239"/>
      <c r="M76" s="239"/>
      <c r="N76" s="239"/>
      <c r="O76" s="239"/>
      <c r="P76" s="239"/>
      <c r="Q76" s="239"/>
      <c r="R76" s="239"/>
      <c r="S76" s="239"/>
      <c r="T76" s="239"/>
      <c r="U76" s="239"/>
      <c r="V76" s="239"/>
      <c r="W76" s="239"/>
      <c r="X76" s="239"/>
      <c r="Y76" s="239"/>
      <c r="Z76" s="239"/>
      <c r="AA76" s="239"/>
      <c r="AB76" s="239"/>
      <c r="AC76" s="239"/>
      <c r="AD76" s="239"/>
      <c r="AE76" s="239"/>
    </row>
    <row r="77" spans="1:31" ht="15.75" customHeight="1" x14ac:dyDescent="0.25">
      <c r="A77" s="241"/>
      <c r="B77" s="239"/>
      <c r="C77" s="239"/>
      <c r="D77" s="239"/>
      <c r="E77" s="239"/>
      <c r="F77" s="239"/>
      <c r="G77" s="240"/>
      <c r="H77" s="239"/>
      <c r="I77" s="239"/>
      <c r="J77" s="239"/>
      <c r="K77" s="239"/>
      <c r="L77" s="239"/>
      <c r="M77" s="239"/>
      <c r="N77" s="239"/>
      <c r="O77" s="239"/>
      <c r="P77" s="239"/>
      <c r="Q77" s="239"/>
      <c r="R77" s="239"/>
      <c r="S77" s="239"/>
      <c r="T77" s="239"/>
      <c r="U77" s="239"/>
      <c r="V77" s="239"/>
      <c r="W77" s="239"/>
      <c r="X77" s="239"/>
      <c r="Y77" s="239"/>
      <c r="Z77" s="239"/>
      <c r="AA77" s="239"/>
      <c r="AB77" s="239"/>
      <c r="AC77" s="239"/>
      <c r="AD77" s="239"/>
      <c r="AE77" s="239"/>
    </row>
    <row r="78" spans="1:31" ht="15.75" customHeight="1" x14ac:dyDescent="0.25">
      <c r="A78" s="241"/>
      <c r="B78" s="239"/>
      <c r="C78" s="239"/>
      <c r="D78" s="239"/>
      <c r="E78" s="239"/>
      <c r="F78" s="239"/>
      <c r="G78" s="240"/>
      <c r="H78" s="239"/>
      <c r="I78" s="239"/>
      <c r="J78" s="239"/>
      <c r="K78" s="239"/>
      <c r="L78" s="239"/>
      <c r="M78" s="239"/>
      <c r="N78" s="239"/>
      <c r="O78" s="239"/>
      <c r="P78" s="239"/>
      <c r="Q78" s="239"/>
      <c r="R78" s="239"/>
      <c r="S78" s="239"/>
      <c r="T78" s="239"/>
      <c r="U78" s="239"/>
      <c r="V78" s="239"/>
      <c r="W78" s="239"/>
      <c r="X78" s="239"/>
      <c r="Y78" s="239"/>
      <c r="Z78" s="239"/>
      <c r="AA78" s="239"/>
      <c r="AB78" s="239"/>
      <c r="AC78" s="239"/>
      <c r="AD78" s="239"/>
      <c r="AE78" s="239"/>
    </row>
    <row r="79" spans="1:31" ht="15.75" customHeight="1" x14ac:dyDescent="0.25">
      <c r="A79" s="241"/>
      <c r="B79" s="239"/>
      <c r="C79" s="239"/>
      <c r="D79" s="239"/>
      <c r="E79" s="239"/>
      <c r="F79" s="239"/>
      <c r="G79" s="240"/>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row>
    <row r="80" spans="1:31" ht="15.75" customHeight="1" x14ac:dyDescent="0.25">
      <c r="A80" s="241"/>
      <c r="B80" s="239"/>
      <c r="C80" s="239"/>
      <c r="D80" s="239"/>
      <c r="E80" s="239"/>
      <c r="F80" s="239"/>
      <c r="G80" s="240"/>
      <c r="H80" s="239"/>
      <c r="I80" s="239"/>
      <c r="J80" s="239"/>
      <c r="K80" s="239"/>
      <c r="L80" s="239"/>
      <c r="M80" s="239"/>
      <c r="N80" s="239"/>
      <c r="O80" s="239"/>
      <c r="P80" s="239"/>
      <c r="Q80" s="239"/>
      <c r="R80" s="239"/>
      <c r="S80" s="239"/>
      <c r="T80" s="239"/>
      <c r="U80" s="239"/>
      <c r="V80" s="239"/>
      <c r="W80" s="239"/>
      <c r="X80" s="239"/>
      <c r="Y80" s="239"/>
      <c r="Z80" s="239"/>
      <c r="AA80" s="239"/>
      <c r="AB80" s="239"/>
      <c r="AC80" s="239"/>
      <c r="AD80" s="239"/>
      <c r="AE80" s="239"/>
    </row>
    <row r="81" spans="1:31" ht="15.75" customHeight="1" x14ac:dyDescent="0.25">
      <c r="A81" s="241"/>
      <c r="B81" s="239"/>
      <c r="C81" s="239"/>
      <c r="D81" s="239"/>
      <c r="E81" s="239"/>
      <c r="F81" s="239"/>
      <c r="G81" s="240"/>
      <c r="H81" s="239"/>
      <c r="I81" s="239"/>
      <c r="J81" s="239"/>
      <c r="K81" s="239"/>
      <c r="L81" s="239"/>
      <c r="M81" s="239"/>
      <c r="N81" s="239"/>
      <c r="O81" s="239"/>
      <c r="P81" s="239"/>
      <c r="Q81" s="239"/>
      <c r="R81" s="239"/>
      <c r="S81" s="239"/>
      <c r="T81" s="239"/>
      <c r="U81" s="239"/>
      <c r="V81" s="239"/>
      <c r="W81" s="239"/>
      <c r="X81" s="239"/>
      <c r="Y81" s="239"/>
      <c r="Z81" s="239"/>
      <c r="AA81" s="239"/>
      <c r="AB81" s="239"/>
      <c r="AC81" s="239"/>
      <c r="AD81" s="239"/>
      <c r="AE81" s="239"/>
    </row>
    <row r="82" spans="1:31" ht="15.75" customHeight="1" x14ac:dyDescent="0.25">
      <c r="A82" s="241"/>
      <c r="B82" s="239"/>
      <c r="C82" s="239"/>
      <c r="D82" s="239"/>
      <c r="E82" s="239"/>
      <c r="F82" s="239"/>
      <c r="G82" s="240"/>
      <c r="H82" s="239"/>
      <c r="I82" s="239"/>
      <c r="J82" s="239"/>
      <c r="K82" s="239"/>
      <c r="L82" s="239"/>
      <c r="M82" s="239"/>
      <c r="N82" s="239"/>
      <c r="O82" s="239"/>
      <c r="P82" s="239"/>
      <c r="Q82" s="239"/>
      <c r="R82" s="239"/>
      <c r="S82" s="239"/>
      <c r="T82" s="239"/>
      <c r="U82" s="239"/>
      <c r="V82" s="239"/>
      <c r="W82" s="239"/>
      <c r="X82" s="239"/>
      <c r="Y82" s="239"/>
      <c r="Z82" s="239"/>
      <c r="AA82" s="239"/>
      <c r="AB82" s="239"/>
      <c r="AC82" s="239"/>
      <c r="AD82" s="239"/>
      <c r="AE82" s="239"/>
    </row>
    <row r="83" spans="1:31" ht="15.75" customHeight="1" x14ac:dyDescent="0.25">
      <c r="A83" s="241"/>
      <c r="B83" s="239"/>
      <c r="C83" s="239"/>
      <c r="D83" s="239"/>
      <c r="E83" s="239"/>
      <c r="F83" s="239"/>
      <c r="G83" s="240"/>
      <c r="H83" s="239"/>
      <c r="I83" s="239"/>
      <c r="J83" s="239"/>
      <c r="K83" s="239"/>
      <c r="L83" s="239"/>
      <c r="M83" s="239"/>
      <c r="N83" s="239"/>
      <c r="O83" s="239"/>
      <c r="P83" s="239"/>
      <c r="Q83" s="239"/>
      <c r="R83" s="239"/>
      <c r="S83" s="239"/>
      <c r="T83" s="239"/>
      <c r="U83" s="239"/>
      <c r="V83" s="239"/>
      <c r="W83" s="239"/>
      <c r="X83" s="239"/>
      <c r="Y83" s="239"/>
      <c r="Z83" s="239"/>
      <c r="AA83" s="239"/>
      <c r="AB83" s="239"/>
      <c r="AC83" s="239"/>
      <c r="AD83" s="239"/>
      <c r="AE83" s="239"/>
    </row>
    <row r="84" spans="1:31" ht="15.75" customHeight="1" x14ac:dyDescent="0.25">
      <c r="A84" s="241"/>
      <c r="B84" s="239"/>
      <c r="C84" s="239"/>
      <c r="D84" s="239"/>
      <c r="E84" s="239"/>
      <c r="F84" s="239"/>
      <c r="G84" s="240"/>
      <c r="H84" s="239"/>
      <c r="I84" s="239"/>
      <c r="J84" s="239"/>
      <c r="K84" s="239"/>
      <c r="L84" s="239"/>
      <c r="M84" s="239"/>
      <c r="N84" s="239"/>
      <c r="O84" s="239"/>
      <c r="P84" s="239"/>
      <c r="Q84" s="239"/>
      <c r="R84" s="239"/>
      <c r="S84" s="239"/>
      <c r="T84" s="239"/>
      <c r="U84" s="239"/>
      <c r="V84" s="239"/>
      <c r="W84" s="239"/>
      <c r="X84" s="239"/>
      <c r="Y84" s="239"/>
      <c r="Z84" s="239"/>
      <c r="AA84" s="239"/>
      <c r="AB84" s="239"/>
      <c r="AC84" s="239"/>
      <c r="AD84" s="239"/>
      <c r="AE84" s="239"/>
    </row>
    <row r="85" spans="1:31" ht="15.75" customHeight="1" x14ac:dyDescent="0.25">
      <c r="A85" s="241"/>
      <c r="B85" s="239"/>
      <c r="C85" s="239"/>
      <c r="D85" s="239"/>
      <c r="E85" s="239"/>
      <c r="F85" s="239"/>
      <c r="G85" s="240"/>
      <c r="H85" s="239"/>
      <c r="I85" s="239"/>
      <c r="J85" s="239"/>
      <c r="K85" s="239"/>
      <c r="L85" s="239"/>
      <c r="M85" s="239"/>
      <c r="N85" s="239"/>
      <c r="O85" s="239"/>
      <c r="P85" s="239"/>
      <c r="Q85" s="239"/>
      <c r="R85" s="239"/>
      <c r="S85" s="239"/>
      <c r="T85" s="239"/>
      <c r="U85" s="239"/>
      <c r="V85" s="239"/>
      <c r="W85" s="239"/>
      <c r="X85" s="239"/>
      <c r="Y85" s="239"/>
      <c r="Z85" s="239"/>
      <c r="AA85" s="239"/>
      <c r="AB85" s="239"/>
      <c r="AC85" s="239"/>
      <c r="AD85" s="239"/>
      <c r="AE85" s="239"/>
    </row>
    <row r="86" spans="1:31" ht="15.75" customHeight="1" x14ac:dyDescent="0.25">
      <c r="A86" s="241"/>
      <c r="B86" s="239"/>
      <c r="C86" s="239"/>
      <c r="D86" s="239"/>
      <c r="E86" s="239"/>
      <c r="F86" s="239"/>
      <c r="G86" s="240"/>
      <c r="H86" s="239"/>
      <c r="I86" s="239"/>
      <c r="J86" s="239"/>
      <c r="K86" s="239"/>
      <c r="L86" s="239"/>
      <c r="M86" s="239"/>
      <c r="N86" s="239"/>
      <c r="O86" s="239"/>
      <c r="P86" s="239"/>
      <c r="Q86" s="239"/>
      <c r="R86" s="239"/>
      <c r="S86" s="239"/>
      <c r="T86" s="239"/>
      <c r="U86" s="239"/>
      <c r="V86" s="239"/>
      <c r="W86" s="239"/>
      <c r="X86" s="239"/>
      <c r="Y86" s="239"/>
      <c r="Z86" s="239"/>
      <c r="AA86" s="239"/>
      <c r="AB86" s="239"/>
      <c r="AC86" s="239"/>
      <c r="AD86" s="239"/>
      <c r="AE86" s="239"/>
    </row>
    <row r="87" spans="1:31" ht="15.75" customHeight="1" x14ac:dyDescent="0.25">
      <c r="A87" s="241"/>
      <c r="B87" s="239"/>
      <c r="C87" s="239"/>
      <c r="D87" s="239"/>
      <c r="E87" s="239"/>
      <c r="F87" s="239"/>
      <c r="G87" s="240"/>
      <c r="H87" s="239"/>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row>
    <row r="88" spans="1:31" ht="15.75" customHeight="1" x14ac:dyDescent="0.25">
      <c r="A88" s="241"/>
      <c r="B88" s="239"/>
      <c r="C88" s="239"/>
      <c r="D88" s="239"/>
      <c r="E88" s="239"/>
      <c r="F88" s="239"/>
      <c r="G88" s="240"/>
      <c r="H88" s="239"/>
      <c r="I88" s="239"/>
      <c r="J88" s="239"/>
      <c r="K88" s="239"/>
      <c r="L88" s="239"/>
      <c r="M88" s="239"/>
      <c r="N88" s="239"/>
      <c r="O88" s="239"/>
      <c r="P88" s="239"/>
      <c r="Q88" s="239"/>
      <c r="R88" s="239"/>
      <c r="S88" s="239"/>
      <c r="T88" s="239"/>
      <c r="U88" s="239"/>
      <c r="V88" s="239"/>
      <c r="W88" s="239"/>
      <c r="X88" s="239"/>
      <c r="Y88" s="239"/>
      <c r="Z88" s="239"/>
      <c r="AA88" s="239"/>
      <c r="AB88" s="239"/>
      <c r="AC88" s="239"/>
      <c r="AD88" s="239"/>
      <c r="AE88" s="239"/>
    </row>
    <row r="89" spans="1:31" ht="15.75" customHeight="1" x14ac:dyDescent="0.25">
      <c r="A89" s="241"/>
      <c r="B89" s="239"/>
      <c r="C89" s="239"/>
      <c r="D89" s="239"/>
      <c r="E89" s="239"/>
      <c r="F89" s="239"/>
      <c r="G89" s="240"/>
      <c r="H89" s="239"/>
      <c r="I89" s="239"/>
      <c r="J89" s="239"/>
      <c r="K89" s="239"/>
      <c r="L89" s="239"/>
      <c r="M89" s="239"/>
      <c r="N89" s="239"/>
      <c r="O89" s="239"/>
      <c r="P89" s="239"/>
      <c r="Q89" s="239"/>
      <c r="R89" s="239"/>
      <c r="S89" s="239"/>
      <c r="T89" s="239"/>
      <c r="U89" s="239"/>
      <c r="V89" s="239"/>
      <c r="W89" s="239"/>
      <c r="X89" s="239"/>
      <c r="Y89" s="239"/>
      <c r="Z89" s="239"/>
      <c r="AA89" s="239"/>
      <c r="AB89" s="239"/>
      <c r="AC89" s="239"/>
      <c r="AD89" s="239"/>
      <c r="AE89" s="239"/>
    </row>
    <row r="90" spans="1:31" ht="15.75" customHeight="1" x14ac:dyDescent="0.25">
      <c r="A90" s="241"/>
      <c r="B90" s="239"/>
      <c r="C90" s="239"/>
      <c r="D90" s="239"/>
      <c r="E90" s="239"/>
      <c r="F90" s="239"/>
      <c r="G90" s="240"/>
      <c r="H90" s="239"/>
      <c r="I90" s="239"/>
      <c r="J90" s="239"/>
      <c r="K90" s="239"/>
      <c r="L90" s="239"/>
      <c r="M90" s="239"/>
      <c r="N90" s="239"/>
      <c r="O90" s="239"/>
      <c r="P90" s="239"/>
      <c r="Q90" s="239"/>
      <c r="R90" s="239"/>
      <c r="S90" s="239"/>
      <c r="T90" s="239"/>
      <c r="U90" s="239"/>
      <c r="V90" s="239"/>
      <c r="W90" s="239"/>
      <c r="X90" s="239"/>
      <c r="Y90" s="239"/>
      <c r="Z90" s="239"/>
      <c r="AA90" s="239"/>
      <c r="AB90" s="239"/>
      <c r="AC90" s="239"/>
      <c r="AD90" s="239"/>
      <c r="AE90" s="239"/>
    </row>
    <row r="91" spans="1:31" ht="15.75" customHeight="1" x14ac:dyDescent="0.25">
      <c r="A91" s="241"/>
      <c r="B91" s="239"/>
      <c r="C91" s="239"/>
      <c r="D91" s="239"/>
      <c r="E91" s="239"/>
      <c r="F91" s="239"/>
      <c r="G91" s="240"/>
      <c r="H91" s="239"/>
      <c r="I91" s="239"/>
      <c r="J91" s="239"/>
      <c r="K91" s="239"/>
      <c r="L91" s="239"/>
      <c r="M91" s="239"/>
      <c r="N91" s="239"/>
      <c r="O91" s="239"/>
      <c r="P91" s="239"/>
      <c r="Q91" s="239"/>
      <c r="R91" s="239"/>
      <c r="S91" s="239"/>
      <c r="T91" s="239"/>
      <c r="U91" s="239"/>
      <c r="V91" s="239"/>
      <c r="W91" s="239"/>
      <c r="X91" s="239"/>
      <c r="Y91" s="239"/>
      <c r="Z91" s="239"/>
      <c r="AA91" s="239"/>
      <c r="AB91" s="239"/>
      <c r="AC91" s="239"/>
      <c r="AD91" s="239"/>
      <c r="AE91" s="239"/>
    </row>
    <row r="92" spans="1:31" ht="15.75" customHeight="1" x14ac:dyDescent="0.25">
      <c r="A92" s="241"/>
      <c r="B92" s="239"/>
      <c r="C92" s="239"/>
      <c r="D92" s="239"/>
      <c r="E92" s="239"/>
      <c r="F92" s="239"/>
      <c r="G92" s="240"/>
      <c r="H92" s="239"/>
      <c r="I92" s="239"/>
      <c r="J92" s="239"/>
      <c r="K92" s="239"/>
      <c r="L92" s="239"/>
      <c r="M92" s="239"/>
      <c r="N92" s="239"/>
      <c r="O92" s="239"/>
      <c r="P92" s="239"/>
      <c r="Q92" s="239"/>
      <c r="R92" s="239"/>
      <c r="S92" s="239"/>
      <c r="T92" s="239"/>
      <c r="U92" s="239"/>
      <c r="V92" s="239"/>
      <c r="W92" s="239"/>
      <c r="X92" s="239"/>
      <c r="Y92" s="239"/>
      <c r="Z92" s="239"/>
      <c r="AA92" s="239"/>
      <c r="AB92" s="239"/>
      <c r="AC92" s="239"/>
      <c r="AD92" s="239"/>
      <c r="AE92" s="239"/>
    </row>
    <row r="93" spans="1:31" ht="15.75" customHeight="1" x14ac:dyDescent="0.25">
      <c r="A93" s="241"/>
      <c r="B93" s="239"/>
      <c r="C93" s="239"/>
      <c r="D93" s="239"/>
      <c r="E93" s="239"/>
      <c r="F93" s="239"/>
      <c r="G93" s="240"/>
      <c r="H93" s="239"/>
      <c r="I93" s="239"/>
      <c r="J93" s="239"/>
      <c r="K93" s="239"/>
      <c r="L93" s="239"/>
      <c r="M93" s="239"/>
      <c r="N93" s="239"/>
      <c r="O93" s="239"/>
      <c r="P93" s="239"/>
      <c r="Q93" s="239"/>
      <c r="R93" s="239"/>
      <c r="S93" s="239"/>
      <c r="T93" s="239"/>
      <c r="U93" s="239"/>
      <c r="V93" s="239"/>
      <c r="W93" s="239"/>
      <c r="X93" s="239"/>
      <c r="Y93" s="239"/>
      <c r="Z93" s="239"/>
      <c r="AA93" s="239"/>
      <c r="AB93" s="239"/>
      <c r="AC93" s="239"/>
      <c r="AD93" s="239"/>
      <c r="AE93" s="239"/>
    </row>
    <row r="94" spans="1:31" ht="15.75" customHeight="1" x14ac:dyDescent="0.25">
      <c r="A94" s="241"/>
      <c r="B94" s="239"/>
      <c r="C94" s="239"/>
      <c r="D94" s="239"/>
      <c r="E94" s="239"/>
      <c r="F94" s="239"/>
      <c r="G94" s="240"/>
      <c r="H94" s="239"/>
      <c r="I94" s="239"/>
      <c r="J94" s="239"/>
      <c r="K94" s="239"/>
      <c r="L94" s="239"/>
      <c r="M94" s="239"/>
      <c r="N94" s="239"/>
      <c r="O94" s="239"/>
      <c r="P94" s="239"/>
      <c r="Q94" s="239"/>
      <c r="R94" s="239"/>
      <c r="S94" s="239"/>
      <c r="T94" s="239"/>
      <c r="U94" s="239"/>
      <c r="V94" s="239"/>
      <c r="W94" s="239"/>
      <c r="X94" s="239"/>
      <c r="Y94" s="239"/>
      <c r="Z94" s="239"/>
      <c r="AA94" s="239"/>
      <c r="AB94" s="239"/>
      <c r="AC94" s="239"/>
      <c r="AD94" s="239"/>
      <c r="AE94" s="239"/>
    </row>
    <row r="95" spans="1:31" ht="15.75" customHeight="1" x14ac:dyDescent="0.25">
      <c r="A95" s="241"/>
      <c r="B95" s="239"/>
      <c r="C95" s="239"/>
      <c r="D95" s="239"/>
      <c r="E95" s="239"/>
      <c r="F95" s="239"/>
      <c r="G95" s="240"/>
      <c r="H95" s="239"/>
      <c r="I95" s="239"/>
      <c r="J95" s="239"/>
      <c r="K95" s="239"/>
      <c r="L95" s="239"/>
      <c r="M95" s="239"/>
      <c r="N95" s="239"/>
      <c r="O95" s="239"/>
      <c r="P95" s="239"/>
      <c r="Q95" s="239"/>
      <c r="R95" s="239"/>
      <c r="S95" s="239"/>
      <c r="T95" s="239"/>
      <c r="U95" s="239"/>
      <c r="V95" s="239"/>
      <c r="W95" s="239"/>
      <c r="X95" s="239"/>
      <c r="Y95" s="239"/>
      <c r="Z95" s="239"/>
      <c r="AA95" s="239"/>
      <c r="AB95" s="239"/>
      <c r="AC95" s="239"/>
      <c r="AD95" s="239"/>
      <c r="AE95" s="239"/>
    </row>
    <row r="96" spans="1:31" ht="15.75" customHeight="1" x14ac:dyDescent="0.25">
      <c r="A96" s="241"/>
      <c r="B96" s="239"/>
      <c r="C96" s="239"/>
      <c r="D96" s="239"/>
      <c r="E96" s="239"/>
      <c r="F96" s="239"/>
      <c r="G96" s="240"/>
      <c r="H96" s="239"/>
      <c r="I96" s="239"/>
      <c r="J96" s="239"/>
      <c r="K96" s="239"/>
      <c r="L96" s="239"/>
      <c r="M96" s="239"/>
      <c r="N96" s="239"/>
      <c r="O96" s="239"/>
      <c r="P96" s="239"/>
      <c r="Q96" s="239"/>
      <c r="R96" s="239"/>
      <c r="S96" s="239"/>
      <c r="T96" s="239"/>
      <c r="U96" s="239"/>
      <c r="V96" s="239"/>
      <c r="W96" s="239"/>
      <c r="X96" s="239"/>
      <c r="Y96" s="239"/>
      <c r="Z96" s="239"/>
      <c r="AA96" s="239"/>
      <c r="AB96" s="239"/>
      <c r="AC96" s="239"/>
      <c r="AD96" s="239"/>
      <c r="AE96" s="239"/>
    </row>
    <row r="97" spans="1:31" ht="15.75" customHeight="1" x14ac:dyDescent="0.25">
      <c r="A97" s="241"/>
      <c r="B97" s="239"/>
      <c r="C97" s="239"/>
      <c r="D97" s="239"/>
      <c r="E97" s="239"/>
      <c r="F97" s="239"/>
      <c r="G97" s="240"/>
      <c r="H97" s="239"/>
      <c r="I97" s="239"/>
      <c r="J97" s="239"/>
      <c r="K97" s="239"/>
      <c r="L97" s="239"/>
      <c r="M97" s="239"/>
      <c r="N97" s="239"/>
      <c r="O97" s="239"/>
      <c r="P97" s="239"/>
      <c r="Q97" s="239"/>
      <c r="R97" s="239"/>
      <c r="S97" s="239"/>
      <c r="T97" s="239"/>
      <c r="U97" s="239"/>
      <c r="V97" s="239"/>
      <c r="W97" s="239"/>
      <c r="X97" s="239"/>
      <c r="Y97" s="239"/>
      <c r="Z97" s="239"/>
      <c r="AA97" s="239"/>
      <c r="AB97" s="239"/>
      <c r="AC97" s="239"/>
      <c r="AD97" s="239"/>
      <c r="AE97" s="239"/>
    </row>
    <row r="98" spans="1:31" ht="15.75" customHeight="1" x14ac:dyDescent="0.25">
      <c r="A98" s="241"/>
      <c r="B98" s="239"/>
      <c r="C98" s="239"/>
      <c r="D98" s="239"/>
      <c r="E98" s="239"/>
      <c r="F98" s="239"/>
      <c r="G98" s="240"/>
      <c r="H98" s="239"/>
      <c r="I98" s="239"/>
      <c r="J98" s="239"/>
      <c r="K98" s="239"/>
      <c r="L98" s="239"/>
      <c r="M98" s="239"/>
      <c r="N98" s="239"/>
      <c r="O98" s="239"/>
      <c r="P98" s="239"/>
      <c r="Q98" s="239"/>
      <c r="R98" s="239"/>
      <c r="S98" s="239"/>
      <c r="T98" s="239"/>
      <c r="U98" s="239"/>
      <c r="V98" s="239"/>
      <c r="W98" s="239"/>
      <c r="X98" s="239"/>
      <c r="Y98" s="239"/>
      <c r="Z98" s="239"/>
      <c r="AA98" s="239"/>
      <c r="AB98" s="239"/>
      <c r="AC98" s="239"/>
      <c r="AD98" s="239"/>
      <c r="AE98" s="239"/>
    </row>
    <row r="99" spans="1:31" ht="15.75" customHeight="1" x14ac:dyDescent="0.25">
      <c r="A99" s="241"/>
      <c r="B99" s="239"/>
      <c r="C99" s="239"/>
      <c r="D99" s="239"/>
      <c r="E99" s="239"/>
      <c r="F99" s="239"/>
      <c r="G99" s="240"/>
      <c r="H99" s="239"/>
      <c r="I99" s="239"/>
      <c r="J99" s="239"/>
      <c r="K99" s="239"/>
      <c r="L99" s="239"/>
      <c r="M99" s="239"/>
      <c r="N99" s="239"/>
      <c r="O99" s="239"/>
      <c r="P99" s="239"/>
      <c r="Q99" s="239"/>
      <c r="R99" s="239"/>
      <c r="S99" s="239"/>
      <c r="T99" s="239"/>
      <c r="U99" s="239"/>
      <c r="V99" s="239"/>
      <c r="W99" s="239"/>
      <c r="X99" s="239"/>
      <c r="Y99" s="239"/>
      <c r="Z99" s="239"/>
      <c r="AA99" s="239"/>
      <c r="AB99" s="239"/>
      <c r="AC99" s="239"/>
      <c r="AD99" s="239"/>
      <c r="AE99" s="239"/>
    </row>
    <row r="100" spans="1:31" ht="15.75" customHeight="1" x14ac:dyDescent="0.25">
      <c r="A100" s="241"/>
      <c r="B100" s="239"/>
      <c r="C100" s="239"/>
      <c r="D100" s="239"/>
      <c r="E100" s="239"/>
      <c r="F100" s="239"/>
      <c r="G100" s="240"/>
      <c r="H100" s="239"/>
      <c r="I100" s="239"/>
      <c r="J100" s="239"/>
      <c r="K100" s="239"/>
      <c r="L100" s="239"/>
      <c r="M100" s="239"/>
      <c r="N100" s="239"/>
      <c r="O100" s="239"/>
      <c r="P100" s="239"/>
      <c r="Q100" s="239"/>
      <c r="R100" s="239"/>
      <c r="S100" s="239"/>
      <c r="T100" s="239"/>
      <c r="U100" s="239"/>
      <c r="V100" s="239"/>
      <c r="W100" s="239"/>
      <c r="X100" s="239"/>
      <c r="Y100" s="239"/>
      <c r="Z100" s="239"/>
      <c r="AA100" s="239"/>
      <c r="AB100" s="239"/>
      <c r="AC100" s="239"/>
      <c r="AD100" s="239"/>
      <c r="AE100" s="239"/>
    </row>
    <row r="101" spans="1:31" ht="15.75" customHeight="1" x14ac:dyDescent="0.25">
      <c r="A101" s="241"/>
      <c r="B101" s="239"/>
      <c r="C101" s="239"/>
      <c r="D101" s="239"/>
      <c r="E101" s="239"/>
      <c r="F101" s="239"/>
      <c r="G101" s="240"/>
      <c r="H101" s="239"/>
      <c r="I101" s="239"/>
      <c r="J101" s="239"/>
      <c r="K101" s="239"/>
      <c r="L101" s="239"/>
      <c r="M101" s="239"/>
      <c r="N101" s="239"/>
      <c r="O101" s="239"/>
      <c r="P101" s="239"/>
      <c r="Q101" s="239"/>
      <c r="R101" s="239"/>
      <c r="S101" s="239"/>
      <c r="T101" s="239"/>
      <c r="U101" s="239"/>
      <c r="V101" s="239"/>
      <c r="W101" s="239"/>
      <c r="X101" s="239"/>
      <c r="Y101" s="239"/>
      <c r="Z101" s="239"/>
      <c r="AA101" s="239"/>
      <c r="AB101" s="239"/>
      <c r="AC101" s="239"/>
      <c r="AD101" s="239"/>
      <c r="AE101" s="239"/>
    </row>
    <row r="102" spans="1:31" ht="15.75" customHeight="1" x14ac:dyDescent="0.25">
      <c r="A102" s="241"/>
      <c r="B102" s="239"/>
      <c r="C102" s="239"/>
      <c r="D102" s="239"/>
      <c r="E102" s="239"/>
      <c r="F102" s="239"/>
      <c r="G102" s="240"/>
      <c r="H102" s="239"/>
      <c r="I102" s="239"/>
      <c r="J102" s="239"/>
      <c r="K102" s="239"/>
      <c r="L102" s="239"/>
      <c r="M102" s="239"/>
      <c r="N102" s="239"/>
      <c r="O102" s="239"/>
      <c r="P102" s="239"/>
      <c r="Q102" s="239"/>
      <c r="R102" s="239"/>
      <c r="S102" s="239"/>
      <c r="T102" s="239"/>
      <c r="U102" s="239"/>
      <c r="V102" s="239"/>
      <c r="W102" s="239"/>
      <c r="X102" s="239"/>
      <c r="Y102" s="239"/>
      <c r="Z102" s="239"/>
      <c r="AA102" s="239"/>
      <c r="AB102" s="239"/>
      <c r="AC102" s="239"/>
      <c r="AD102" s="239"/>
      <c r="AE102" s="239"/>
    </row>
    <row r="103" spans="1:31" ht="15.75" customHeight="1" x14ac:dyDescent="0.25">
      <c r="A103" s="241"/>
      <c r="B103" s="239"/>
      <c r="C103" s="239"/>
      <c r="D103" s="239"/>
      <c r="E103" s="239"/>
      <c r="F103" s="239"/>
      <c r="G103" s="240"/>
      <c r="H103" s="239"/>
      <c r="I103" s="239"/>
      <c r="J103" s="239"/>
      <c r="K103" s="239"/>
      <c r="L103" s="239"/>
      <c r="M103" s="239"/>
      <c r="N103" s="239"/>
      <c r="O103" s="239"/>
      <c r="P103" s="239"/>
      <c r="Q103" s="239"/>
      <c r="R103" s="239"/>
      <c r="S103" s="239"/>
      <c r="T103" s="239"/>
      <c r="U103" s="239"/>
      <c r="V103" s="239"/>
      <c r="W103" s="239"/>
      <c r="X103" s="239"/>
      <c r="Y103" s="239"/>
      <c r="Z103" s="239"/>
      <c r="AA103" s="239"/>
      <c r="AB103" s="239"/>
      <c r="AC103" s="239"/>
      <c r="AD103" s="239"/>
      <c r="AE103" s="239"/>
    </row>
    <row r="104" spans="1:31" ht="15.75" customHeight="1" x14ac:dyDescent="0.25">
      <c r="A104" s="241"/>
      <c r="B104" s="239"/>
      <c r="C104" s="239"/>
      <c r="D104" s="239"/>
      <c r="E104" s="239"/>
      <c r="F104" s="239"/>
      <c r="G104" s="240"/>
      <c r="H104" s="239"/>
      <c r="I104" s="239"/>
      <c r="J104" s="239"/>
      <c r="K104" s="239"/>
      <c r="L104" s="239"/>
      <c r="M104" s="239"/>
      <c r="N104" s="239"/>
      <c r="O104" s="239"/>
      <c r="P104" s="239"/>
      <c r="Q104" s="239"/>
      <c r="R104" s="239"/>
      <c r="S104" s="239"/>
      <c r="T104" s="239"/>
      <c r="U104" s="239"/>
      <c r="V104" s="239"/>
      <c r="W104" s="239"/>
      <c r="X104" s="239"/>
      <c r="Y104" s="239"/>
      <c r="Z104" s="239"/>
      <c r="AA104" s="239"/>
      <c r="AB104" s="239"/>
      <c r="AC104" s="239"/>
      <c r="AD104" s="239"/>
      <c r="AE104" s="239"/>
    </row>
    <row r="105" spans="1:31" ht="15.75" customHeight="1" x14ac:dyDescent="0.25">
      <c r="A105" s="241"/>
      <c r="B105" s="239"/>
      <c r="C105" s="239"/>
      <c r="D105" s="239"/>
      <c r="E105" s="239"/>
      <c r="F105" s="239"/>
      <c r="G105" s="240"/>
      <c r="H105" s="239"/>
      <c r="I105" s="239"/>
      <c r="J105" s="239"/>
      <c r="K105" s="239"/>
      <c r="L105" s="239"/>
      <c r="M105" s="239"/>
      <c r="N105" s="239"/>
      <c r="O105" s="239"/>
      <c r="P105" s="239"/>
      <c r="Q105" s="239"/>
      <c r="R105" s="239"/>
      <c r="S105" s="239"/>
      <c r="T105" s="239"/>
      <c r="U105" s="239"/>
      <c r="V105" s="239"/>
      <c r="W105" s="239"/>
      <c r="X105" s="239"/>
      <c r="Y105" s="239"/>
      <c r="Z105" s="239"/>
      <c r="AA105" s="239"/>
      <c r="AB105" s="239"/>
      <c r="AC105" s="239"/>
      <c r="AD105" s="239"/>
      <c r="AE105" s="239"/>
    </row>
    <row r="106" spans="1:31" ht="15.75" customHeight="1" x14ac:dyDescent="0.25">
      <c r="A106" s="241"/>
      <c r="B106" s="239"/>
      <c r="C106" s="239"/>
      <c r="D106" s="239"/>
      <c r="E106" s="239"/>
      <c r="F106" s="239"/>
      <c r="G106" s="240"/>
      <c r="H106" s="239"/>
      <c r="I106" s="239"/>
      <c r="J106" s="239"/>
      <c r="K106" s="239"/>
      <c r="L106" s="239"/>
      <c r="M106" s="239"/>
      <c r="N106" s="239"/>
      <c r="O106" s="239"/>
      <c r="P106" s="239"/>
      <c r="Q106" s="239"/>
      <c r="R106" s="239"/>
      <c r="S106" s="239"/>
      <c r="T106" s="239"/>
      <c r="U106" s="239"/>
      <c r="V106" s="239"/>
      <c r="W106" s="239"/>
      <c r="X106" s="239"/>
      <c r="Y106" s="239"/>
      <c r="Z106" s="239"/>
      <c r="AA106" s="239"/>
      <c r="AB106" s="239"/>
      <c r="AC106" s="239"/>
      <c r="AD106" s="239"/>
      <c r="AE106" s="239"/>
    </row>
    <row r="107" spans="1:31" ht="15.75" customHeight="1" x14ac:dyDescent="0.25">
      <c r="A107" s="241"/>
      <c r="B107" s="239"/>
      <c r="C107" s="239"/>
      <c r="D107" s="239"/>
      <c r="E107" s="239"/>
      <c r="F107" s="239"/>
      <c r="G107" s="240"/>
      <c r="H107" s="239"/>
      <c r="I107" s="239"/>
      <c r="J107" s="239"/>
      <c r="K107" s="239"/>
      <c r="L107" s="239"/>
      <c r="M107" s="239"/>
      <c r="N107" s="239"/>
      <c r="O107" s="239"/>
      <c r="P107" s="239"/>
      <c r="Q107" s="239"/>
      <c r="R107" s="239"/>
      <c r="S107" s="239"/>
      <c r="T107" s="239"/>
      <c r="U107" s="239"/>
      <c r="V107" s="239"/>
      <c r="W107" s="239"/>
      <c r="X107" s="239"/>
      <c r="Y107" s="239"/>
      <c r="Z107" s="239"/>
      <c r="AA107" s="239"/>
      <c r="AB107" s="239"/>
      <c r="AC107" s="239"/>
      <c r="AD107" s="239"/>
      <c r="AE107" s="239"/>
    </row>
    <row r="108" spans="1:31" ht="15.75" customHeight="1" x14ac:dyDescent="0.25">
      <c r="A108" s="241"/>
      <c r="B108" s="239"/>
      <c r="C108" s="239"/>
      <c r="D108" s="239"/>
      <c r="E108" s="239"/>
      <c r="F108" s="239"/>
      <c r="G108" s="240"/>
      <c r="H108" s="239"/>
      <c r="I108" s="239"/>
      <c r="J108" s="239"/>
      <c r="K108" s="239"/>
      <c r="L108" s="239"/>
      <c r="M108" s="239"/>
      <c r="N108" s="239"/>
      <c r="O108" s="239"/>
      <c r="P108" s="239"/>
      <c r="Q108" s="239"/>
      <c r="R108" s="239"/>
      <c r="S108" s="239"/>
      <c r="T108" s="239"/>
      <c r="U108" s="239"/>
      <c r="V108" s="239"/>
      <c r="W108" s="239"/>
      <c r="X108" s="239"/>
      <c r="Y108" s="239"/>
      <c r="Z108" s="239"/>
      <c r="AA108" s="239"/>
      <c r="AB108" s="239"/>
      <c r="AC108" s="239"/>
      <c r="AD108" s="239"/>
      <c r="AE108" s="239"/>
    </row>
    <row r="109" spans="1:31" ht="15.75" customHeight="1" x14ac:dyDescent="0.25">
      <c r="A109" s="241"/>
      <c r="B109" s="239"/>
      <c r="C109" s="239"/>
      <c r="D109" s="239"/>
      <c r="E109" s="239"/>
      <c r="F109" s="239"/>
      <c r="G109" s="240"/>
      <c r="H109" s="239"/>
      <c r="I109" s="239"/>
      <c r="J109" s="239"/>
      <c r="K109" s="239"/>
      <c r="L109" s="239"/>
      <c r="M109" s="239"/>
      <c r="N109" s="239"/>
      <c r="O109" s="239"/>
      <c r="P109" s="239"/>
      <c r="Q109" s="239"/>
      <c r="R109" s="239"/>
      <c r="S109" s="239"/>
      <c r="T109" s="239"/>
      <c r="U109" s="239"/>
      <c r="V109" s="239"/>
      <c r="W109" s="239"/>
      <c r="X109" s="239"/>
      <c r="Y109" s="239"/>
      <c r="Z109" s="239"/>
      <c r="AA109" s="239"/>
      <c r="AB109" s="239"/>
      <c r="AC109" s="239"/>
      <c r="AD109" s="239"/>
      <c r="AE109" s="239"/>
    </row>
    <row r="110" spans="1:31" ht="15.75" customHeight="1" x14ac:dyDescent="0.25">
      <c r="A110" s="241"/>
      <c r="B110" s="239"/>
      <c r="C110" s="239"/>
      <c r="D110" s="239"/>
      <c r="E110" s="239"/>
      <c r="F110" s="239"/>
      <c r="G110" s="240"/>
      <c r="H110" s="239"/>
      <c r="I110" s="239"/>
      <c r="J110" s="239"/>
      <c r="K110" s="239"/>
      <c r="L110" s="239"/>
      <c r="M110" s="239"/>
      <c r="N110" s="239"/>
      <c r="O110" s="239"/>
      <c r="P110" s="239"/>
      <c r="Q110" s="239"/>
      <c r="R110" s="239"/>
      <c r="S110" s="239"/>
      <c r="T110" s="239"/>
      <c r="U110" s="239"/>
      <c r="V110" s="239"/>
      <c r="W110" s="239"/>
      <c r="X110" s="239"/>
      <c r="Y110" s="239"/>
      <c r="Z110" s="239"/>
      <c r="AA110" s="239"/>
      <c r="AB110" s="239"/>
      <c r="AC110" s="239"/>
      <c r="AD110" s="239"/>
      <c r="AE110" s="239"/>
    </row>
    <row r="111" spans="1:31" ht="15.75" customHeight="1" x14ac:dyDescent="0.25">
      <c r="A111" s="241"/>
      <c r="B111" s="239"/>
      <c r="C111" s="239"/>
      <c r="D111" s="239"/>
      <c r="E111" s="239"/>
      <c r="F111" s="239"/>
      <c r="G111" s="240"/>
      <c r="H111" s="239"/>
      <c r="I111" s="239"/>
      <c r="J111" s="239"/>
      <c r="K111" s="239"/>
      <c r="L111" s="239"/>
      <c r="M111" s="239"/>
      <c r="N111" s="239"/>
      <c r="O111" s="239"/>
      <c r="P111" s="239"/>
      <c r="Q111" s="239"/>
      <c r="R111" s="239"/>
      <c r="S111" s="239"/>
      <c r="T111" s="239"/>
      <c r="U111" s="239"/>
      <c r="V111" s="239"/>
      <c r="W111" s="239"/>
      <c r="X111" s="239"/>
      <c r="Y111" s="239"/>
      <c r="Z111" s="239"/>
      <c r="AA111" s="239"/>
      <c r="AB111" s="239"/>
      <c r="AC111" s="239"/>
      <c r="AD111" s="239"/>
      <c r="AE111" s="239"/>
    </row>
    <row r="112" spans="1:31" ht="15.75" customHeight="1" x14ac:dyDescent="0.25">
      <c r="A112" s="241"/>
      <c r="B112" s="239"/>
      <c r="C112" s="239"/>
      <c r="D112" s="239"/>
      <c r="E112" s="239"/>
      <c r="F112" s="239"/>
      <c r="G112" s="240"/>
      <c r="H112" s="239"/>
      <c r="I112" s="239"/>
      <c r="J112" s="239"/>
      <c r="K112" s="239"/>
      <c r="L112" s="239"/>
      <c r="M112" s="239"/>
      <c r="N112" s="239"/>
      <c r="O112" s="239"/>
      <c r="P112" s="239"/>
      <c r="Q112" s="239"/>
      <c r="R112" s="239"/>
      <c r="S112" s="239"/>
      <c r="T112" s="239"/>
      <c r="U112" s="239"/>
      <c r="V112" s="239"/>
      <c r="W112" s="239"/>
      <c r="X112" s="239"/>
      <c r="Y112" s="239"/>
      <c r="Z112" s="239"/>
      <c r="AA112" s="239"/>
      <c r="AB112" s="239"/>
      <c r="AC112" s="239"/>
      <c r="AD112" s="239"/>
      <c r="AE112" s="239"/>
    </row>
    <row r="113" spans="1:31" ht="15.75" customHeight="1" x14ac:dyDescent="0.25">
      <c r="A113" s="241"/>
      <c r="B113" s="239"/>
      <c r="C113" s="239"/>
      <c r="D113" s="239"/>
      <c r="E113" s="239"/>
      <c r="F113" s="239"/>
      <c r="G113" s="240"/>
      <c r="H113" s="239"/>
      <c r="I113" s="239"/>
      <c r="J113" s="239"/>
      <c r="K113" s="239"/>
      <c r="L113" s="239"/>
      <c r="M113" s="239"/>
      <c r="N113" s="239"/>
      <c r="O113" s="239"/>
      <c r="P113" s="239"/>
      <c r="Q113" s="239"/>
      <c r="R113" s="239"/>
      <c r="S113" s="239"/>
      <c r="T113" s="239"/>
      <c r="U113" s="239"/>
      <c r="V113" s="239"/>
      <c r="W113" s="239"/>
      <c r="X113" s="239"/>
      <c r="Y113" s="239"/>
      <c r="Z113" s="239"/>
      <c r="AA113" s="239"/>
      <c r="AB113" s="239"/>
      <c r="AC113" s="239"/>
      <c r="AD113" s="239"/>
      <c r="AE113" s="239"/>
    </row>
    <row r="114" spans="1:31" ht="15.75" customHeight="1" x14ac:dyDescent="0.25">
      <c r="A114" s="241"/>
      <c r="B114" s="239"/>
      <c r="C114" s="239"/>
      <c r="D114" s="239"/>
      <c r="E114" s="239"/>
      <c r="F114" s="239"/>
      <c r="G114" s="240"/>
      <c r="H114" s="239"/>
      <c r="I114" s="239"/>
      <c r="J114" s="239"/>
      <c r="K114" s="239"/>
      <c r="L114" s="239"/>
      <c r="M114" s="239"/>
      <c r="N114" s="239"/>
      <c r="O114" s="239"/>
      <c r="P114" s="239"/>
      <c r="Q114" s="239"/>
      <c r="R114" s="239"/>
      <c r="S114" s="239"/>
      <c r="T114" s="239"/>
      <c r="U114" s="239"/>
      <c r="V114" s="239"/>
      <c r="W114" s="239"/>
      <c r="X114" s="239"/>
      <c r="Y114" s="239"/>
      <c r="Z114" s="239"/>
      <c r="AA114" s="239"/>
      <c r="AB114" s="239"/>
      <c r="AC114" s="239"/>
      <c r="AD114" s="239"/>
      <c r="AE114" s="239"/>
    </row>
    <row r="115" spans="1:31" ht="15.75" customHeight="1" x14ac:dyDescent="0.25">
      <c r="A115" s="241"/>
      <c r="B115" s="239"/>
      <c r="C115" s="239"/>
      <c r="D115" s="239"/>
      <c r="E115" s="239"/>
      <c r="F115" s="239"/>
      <c r="G115" s="240"/>
      <c r="H115" s="239"/>
      <c r="I115" s="239"/>
      <c r="J115" s="239"/>
      <c r="K115" s="239"/>
      <c r="L115" s="239"/>
      <c r="M115" s="239"/>
      <c r="N115" s="239"/>
      <c r="O115" s="239"/>
      <c r="P115" s="239"/>
      <c r="Q115" s="239"/>
      <c r="R115" s="239"/>
      <c r="S115" s="239"/>
      <c r="T115" s="239"/>
      <c r="U115" s="239"/>
      <c r="V115" s="239"/>
      <c r="W115" s="239"/>
      <c r="X115" s="239"/>
      <c r="Y115" s="239"/>
      <c r="Z115" s="239"/>
      <c r="AA115" s="239"/>
      <c r="AB115" s="239"/>
      <c r="AC115" s="239"/>
      <c r="AD115" s="239"/>
      <c r="AE115" s="239"/>
    </row>
    <row r="116" spans="1:31" ht="15.75" customHeight="1" x14ac:dyDescent="0.25">
      <c r="A116" s="241"/>
      <c r="B116" s="239"/>
      <c r="C116" s="239"/>
      <c r="D116" s="239"/>
      <c r="E116" s="239"/>
      <c r="F116" s="239"/>
      <c r="G116" s="240"/>
      <c r="H116" s="239"/>
      <c r="I116" s="239"/>
      <c r="J116" s="239"/>
      <c r="K116" s="239"/>
      <c r="L116" s="239"/>
      <c r="M116" s="239"/>
      <c r="N116" s="239"/>
      <c r="O116" s="239"/>
      <c r="P116" s="239"/>
      <c r="Q116" s="239"/>
      <c r="R116" s="239"/>
      <c r="S116" s="239"/>
      <c r="T116" s="239"/>
      <c r="U116" s="239"/>
      <c r="V116" s="239"/>
      <c r="W116" s="239"/>
      <c r="X116" s="239"/>
      <c r="Y116" s="239"/>
      <c r="Z116" s="239"/>
      <c r="AA116" s="239"/>
      <c r="AB116" s="239"/>
      <c r="AC116" s="239"/>
      <c r="AD116" s="239"/>
      <c r="AE116" s="239"/>
    </row>
    <row r="117" spans="1:31" ht="15.75" customHeight="1" x14ac:dyDescent="0.25">
      <c r="A117" s="241"/>
      <c r="B117" s="239"/>
      <c r="C117" s="239"/>
      <c r="D117" s="239"/>
      <c r="E117" s="239"/>
      <c r="F117" s="239"/>
      <c r="G117" s="240"/>
      <c r="H117" s="239"/>
      <c r="I117" s="239"/>
      <c r="J117" s="239"/>
      <c r="K117" s="239"/>
      <c r="L117" s="239"/>
      <c r="M117" s="239"/>
      <c r="N117" s="239"/>
      <c r="O117" s="239"/>
      <c r="P117" s="239"/>
      <c r="Q117" s="239"/>
      <c r="R117" s="239"/>
      <c r="S117" s="239"/>
      <c r="T117" s="239"/>
      <c r="U117" s="239"/>
      <c r="V117" s="239"/>
      <c r="W117" s="239"/>
      <c r="X117" s="239"/>
      <c r="Y117" s="239"/>
      <c r="Z117" s="239"/>
      <c r="AA117" s="239"/>
      <c r="AB117" s="239"/>
      <c r="AC117" s="239"/>
      <c r="AD117" s="239"/>
      <c r="AE117" s="239"/>
    </row>
    <row r="118" spans="1:31" ht="15.75" customHeight="1" x14ac:dyDescent="0.25">
      <c r="A118" s="241"/>
      <c r="B118" s="239"/>
      <c r="C118" s="239"/>
      <c r="D118" s="239"/>
      <c r="E118" s="239"/>
      <c r="F118" s="239"/>
      <c r="G118" s="240"/>
      <c r="H118" s="239"/>
      <c r="I118" s="239"/>
      <c r="J118" s="239"/>
      <c r="K118" s="239"/>
      <c r="L118" s="239"/>
      <c r="M118" s="239"/>
      <c r="N118" s="239"/>
      <c r="O118" s="239"/>
      <c r="P118" s="239"/>
      <c r="Q118" s="239"/>
      <c r="R118" s="239"/>
      <c r="S118" s="239"/>
      <c r="T118" s="239"/>
      <c r="U118" s="239"/>
      <c r="V118" s="239"/>
      <c r="W118" s="239"/>
      <c r="X118" s="239"/>
      <c r="Y118" s="239"/>
      <c r="Z118" s="239"/>
      <c r="AA118" s="239"/>
      <c r="AB118" s="239"/>
      <c r="AC118" s="239"/>
      <c r="AD118" s="239"/>
      <c r="AE118" s="239"/>
    </row>
    <row r="119" spans="1:31" ht="15.75" customHeight="1" x14ac:dyDescent="0.25">
      <c r="A119" s="241"/>
      <c r="B119" s="239"/>
      <c r="C119" s="239"/>
      <c r="D119" s="239"/>
      <c r="E119" s="239"/>
      <c r="F119" s="239"/>
      <c r="G119" s="240"/>
      <c r="H119" s="239"/>
      <c r="I119" s="239"/>
      <c r="J119" s="239"/>
      <c r="K119" s="239"/>
      <c r="L119" s="239"/>
      <c r="M119" s="239"/>
      <c r="N119" s="239"/>
      <c r="O119" s="239"/>
      <c r="P119" s="239"/>
      <c r="Q119" s="239"/>
      <c r="R119" s="239"/>
      <c r="S119" s="239"/>
      <c r="T119" s="239"/>
      <c r="U119" s="239"/>
      <c r="V119" s="239"/>
      <c r="W119" s="239"/>
      <c r="X119" s="239"/>
      <c r="Y119" s="239"/>
      <c r="Z119" s="239"/>
      <c r="AA119" s="239"/>
      <c r="AB119" s="239"/>
      <c r="AC119" s="239"/>
      <c r="AD119" s="239"/>
      <c r="AE119" s="239"/>
    </row>
    <row r="120" spans="1:31" ht="15.75" customHeight="1" x14ac:dyDescent="0.25">
      <c r="A120" s="241"/>
      <c r="B120" s="239"/>
      <c r="C120" s="239"/>
      <c r="D120" s="239"/>
      <c r="E120" s="239"/>
      <c r="F120" s="239"/>
      <c r="G120" s="240"/>
      <c r="H120" s="239"/>
      <c r="I120" s="239"/>
      <c r="J120" s="239"/>
      <c r="K120" s="239"/>
      <c r="L120" s="239"/>
      <c r="M120" s="239"/>
      <c r="N120" s="239"/>
      <c r="O120" s="239"/>
      <c r="P120" s="239"/>
      <c r="Q120" s="239"/>
      <c r="R120" s="239"/>
      <c r="S120" s="239"/>
      <c r="T120" s="239"/>
      <c r="U120" s="239"/>
      <c r="V120" s="239"/>
      <c r="W120" s="239"/>
      <c r="X120" s="239"/>
      <c r="Y120" s="239"/>
      <c r="Z120" s="239"/>
      <c r="AA120" s="239"/>
      <c r="AB120" s="239"/>
      <c r="AC120" s="239"/>
      <c r="AD120" s="239"/>
      <c r="AE120" s="239"/>
    </row>
    <row r="121" spans="1:31" ht="15.75" customHeight="1" x14ac:dyDescent="0.25">
      <c r="A121" s="241"/>
      <c r="B121" s="239"/>
      <c r="C121" s="239"/>
      <c r="D121" s="239"/>
      <c r="E121" s="239"/>
      <c r="F121" s="239"/>
      <c r="G121" s="240"/>
      <c r="H121" s="239"/>
      <c r="I121" s="239"/>
      <c r="J121" s="239"/>
      <c r="K121" s="239"/>
      <c r="L121" s="239"/>
      <c r="M121" s="239"/>
      <c r="N121" s="239"/>
      <c r="O121" s="239"/>
      <c r="P121" s="239"/>
      <c r="Q121" s="239"/>
      <c r="R121" s="239"/>
      <c r="S121" s="239"/>
      <c r="T121" s="239"/>
      <c r="U121" s="239"/>
      <c r="V121" s="239"/>
      <c r="W121" s="239"/>
      <c r="X121" s="239"/>
      <c r="Y121" s="239"/>
      <c r="Z121" s="239"/>
      <c r="AA121" s="239"/>
      <c r="AB121" s="239"/>
      <c r="AC121" s="239"/>
      <c r="AD121" s="239"/>
      <c r="AE121" s="239"/>
    </row>
    <row r="122" spans="1:31" ht="15.75" customHeight="1" x14ac:dyDescent="0.25">
      <c r="A122" s="241"/>
      <c r="B122" s="239"/>
      <c r="C122" s="239"/>
      <c r="D122" s="239"/>
      <c r="E122" s="239"/>
      <c r="F122" s="239"/>
      <c r="G122" s="240"/>
      <c r="H122" s="239"/>
      <c r="I122" s="239"/>
      <c r="J122" s="239"/>
      <c r="K122" s="239"/>
      <c r="L122" s="239"/>
      <c r="M122" s="239"/>
      <c r="N122" s="239"/>
      <c r="O122" s="239"/>
      <c r="P122" s="239"/>
      <c r="Q122" s="239"/>
      <c r="R122" s="239"/>
      <c r="S122" s="239"/>
      <c r="T122" s="239"/>
      <c r="U122" s="239"/>
      <c r="V122" s="239"/>
      <c r="W122" s="239"/>
      <c r="X122" s="239"/>
      <c r="Y122" s="239"/>
      <c r="Z122" s="239"/>
      <c r="AA122" s="239"/>
      <c r="AB122" s="239"/>
      <c r="AC122" s="239"/>
      <c r="AD122" s="239"/>
      <c r="AE122" s="239"/>
    </row>
    <row r="123" spans="1:31" ht="15.75" customHeight="1" x14ac:dyDescent="0.25">
      <c r="A123" s="241"/>
      <c r="B123" s="239"/>
      <c r="C123" s="239"/>
      <c r="D123" s="239"/>
      <c r="E123" s="239"/>
      <c r="F123" s="239"/>
      <c r="G123" s="240"/>
      <c r="H123" s="239"/>
      <c r="I123" s="239"/>
      <c r="J123" s="239"/>
      <c r="K123" s="239"/>
      <c r="L123" s="239"/>
      <c r="M123" s="239"/>
      <c r="N123" s="239"/>
      <c r="O123" s="239"/>
      <c r="P123" s="239"/>
      <c r="Q123" s="239"/>
      <c r="R123" s="239"/>
      <c r="S123" s="239"/>
      <c r="T123" s="239"/>
      <c r="U123" s="239"/>
      <c r="V123" s="239"/>
      <c r="W123" s="239"/>
      <c r="X123" s="239"/>
      <c r="Y123" s="239"/>
      <c r="Z123" s="239"/>
      <c r="AA123" s="239"/>
      <c r="AB123" s="239"/>
      <c r="AC123" s="239"/>
      <c r="AD123" s="239"/>
      <c r="AE123" s="239"/>
    </row>
    <row r="124" spans="1:31" ht="15.75" customHeight="1" x14ac:dyDescent="0.25">
      <c r="A124" s="241"/>
      <c r="B124" s="239"/>
      <c r="C124" s="239"/>
      <c r="D124" s="239"/>
      <c r="E124" s="239"/>
      <c r="F124" s="239"/>
      <c r="G124" s="240"/>
      <c r="H124" s="239"/>
      <c r="I124" s="239"/>
      <c r="J124" s="239"/>
      <c r="K124" s="239"/>
      <c r="L124" s="239"/>
      <c r="M124" s="239"/>
      <c r="N124" s="239"/>
      <c r="O124" s="239"/>
      <c r="P124" s="239"/>
      <c r="Q124" s="239"/>
      <c r="R124" s="239"/>
      <c r="S124" s="239"/>
      <c r="T124" s="239"/>
      <c r="U124" s="239"/>
      <c r="V124" s="239"/>
      <c r="W124" s="239"/>
      <c r="X124" s="239"/>
      <c r="Y124" s="239"/>
      <c r="Z124" s="239"/>
      <c r="AA124" s="239"/>
      <c r="AB124" s="239"/>
      <c r="AC124" s="239"/>
      <c r="AD124" s="239"/>
      <c r="AE124" s="239"/>
    </row>
    <row r="125" spans="1:31" ht="15.75" customHeight="1" x14ac:dyDescent="0.25">
      <c r="A125" s="241"/>
      <c r="B125" s="239"/>
      <c r="C125" s="239"/>
      <c r="D125" s="239"/>
      <c r="E125" s="239"/>
      <c r="F125" s="239"/>
      <c r="G125" s="240"/>
      <c r="H125" s="239"/>
      <c r="I125" s="239"/>
      <c r="J125" s="239"/>
      <c r="K125" s="239"/>
      <c r="L125" s="239"/>
      <c r="M125" s="239"/>
      <c r="N125" s="239"/>
      <c r="O125" s="239"/>
      <c r="P125" s="239"/>
      <c r="Q125" s="239"/>
      <c r="R125" s="239"/>
      <c r="S125" s="239"/>
      <c r="T125" s="239"/>
      <c r="U125" s="239"/>
      <c r="V125" s="239"/>
      <c r="W125" s="239"/>
      <c r="X125" s="239"/>
      <c r="Y125" s="239"/>
      <c r="Z125" s="239"/>
      <c r="AA125" s="239"/>
      <c r="AB125" s="239"/>
      <c r="AC125" s="239"/>
      <c r="AD125" s="239"/>
      <c r="AE125" s="239"/>
    </row>
    <row r="126" spans="1:31" ht="15.75" customHeight="1" x14ac:dyDescent="0.25">
      <c r="A126" s="241"/>
      <c r="B126" s="239"/>
      <c r="C126" s="239"/>
      <c r="D126" s="239"/>
      <c r="E126" s="239"/>
      <c r="F126" s="239"/>
      <c r="G126" s="240"/>
      <c r="H126" s="239"/>
      <c r="I126" s="239"/>
      <c r="J126" s="239"/>
      <c r="K126" s="239"/>
      <c r="L126" s="239"/>
      <c r="M126" s="239"/>
      <c r="N126" s="239"/>
      <c r="O126" s="239"/>
      <c r="P126" s="239"/>
      <c r="Q126" s="239"/>
      <c r="R126" s="239"/>
      <c r="S126" s="239"/>
      <c r="T126" s="239"/>
      <c r="U126" s="239"/>
      <c r="V126" s="239"/>
      <c r="W126" s="239"/>
      <c r="X126" s="239"/>
      <c r="Y126" s="239"/>
      <c r="Z126" s="239"/>
      <c r="AA126" s="239"/>
      <c r="AB126" s="239"/>
      <c r="AC126" s="239"/>
      <c r="AD126" s="239"/>
      <c r="AE126" s="239"/>
    </row>
    <row r="127" spans="1:31" ht="15.75" customHeight="1" x14ac:dyDescent="0.25">
      <c r="A127" s="241"/>
      <c r="B127" s="239"/>
      <c r="C127" s="239"/>
      <c r="D127" s="239"/>
      <c r="E127" s="239"/>
      <c r="F127" s="239"/>
      <c r="G127" s="240"/>
      <c r="H127" s="239"/>
      <c r="I127" s="239"/>
      <c r="J127" s="239"/>
      <c r="K127" s="239"/>
      <c r="L127" s="239"/>
      <c r="M127" s="239"/>
      <c r="N127" s="239"/>
      <c r="O127" s="239"/>
      <c r="P127" s="239"/>
      <c r="Q127" s="239"/>
      <c r="R127" s="239"/>
      <c r="S127" s="239"/>
      <c r="T127" s="239"/>
      <c r="U127" s="239"/>
      <c r="V127" s="239"/>
      <c r="W127" s="239"/>
      <c r="X127" s="239"/>
      <c r="Y127" s="239"/>
      <c r="Z127" s="239"/>
      <c r="AA127" s="239"/>
      <c r="AB127" s="239"/>
      <c r="AC127" s="239"/>
      <c r="AD127" s="239"/>
      <c r="AE127" s="239"/>
    </row>
    <row r="128" spans="1:31" ht="15.75" customHeight="1" x14ac:dyDescent="0.25">
      <c r="A128" s="241"/>
      <c r="B128" s="239"/>
      <c r="C128" s="239"/>
      <c r="D128" s="239"/>
      <c r="E128" s="239"/>
      <c r="F128" s="239"/>
      <c r="G128" s="240"/>
      <c r="H128" s="239"/>
      <c r="I128" s="239"/>
      <c r="J128" s="239"/>
      <c r="K128" s="239"/>
      <c r="L128" s="239"/>
      <c r="M128" s="239"/>
      <c r="N128" s="239"/>
      <c r="O128" s="239"/>
      <c r="P128" s="239"/>
      <c r="Q128" s="239"/>
      <c r="R128" s="239"/>
      <c r="S128" s="239"/>
      <c r="T128" s="239"/>
      <c r="U128" s="239"/>
      <c r="V128" s="239"/>
      <c r="W128" s="239"/>
      <c r="X128" s="239"/>
      <c r="Y128" s="239"/>
      <c r="Z128" s="239"/>
      <c r="AA128" s="239"/>
      <c r="AB128" s="239"/>
      <c r="AC128" s="239"/>
      <c r="AD128" s="239"/>
      <c r="AE128" s="239"/>
    </row>
    <row r="129" spans="1:31" ht="15.75" customHeight="1" x14ac:dyDescent="0.25">
      <c r="A129" s="241"/>
      <c r="B129" s="239"/>
      <c r="C129" s="239"/>
      <c r="D129" s="239"/>
      <c r="E129" s="239"/>
      <c r="F129" s="239"/>
      <c r="G129" s="240"/>
      <c r="H129" s="239"/>
      <c r="I129" s="239"/>
      <c r="J129" s="239"/>
      <c r="K129" s="239"/>
      <c r="L129" s="239"/>
      <c r="M129" s="239"/>
      <c r="N129" s="239"/>
      <c r="O129" s="239"/>
      <c r="P129" s="239"/>
      <c r="Q129" s="239"/>
      <c r="R129" s="239"/>
      <c r="S129" s="239"/>
      <c r="T129" s="239"/>
      <c r="U129" s="239"/>
      <c r="V129" s="239"/>
      <c r="W129" s="239"/>
      <c r="X129" s="239"/>
      <c r="Y129" s="239"/>
      <c r="Z129" s="239"/>
      <c r="AA129" s="239"/>
      <c r="AB129" s="239"/>
      <c r="AC129" s="239"/>
      <c r="AD129" s="239"/>
      <c r="AE129" s="239"/>
    </row>
    <row r="130" spans="1:31" ht="15.75" customHeight="1" x14ac:dyDescent="0.25">
      <c r="A130" s="241"/>
      <c r="B130" s="239"/>
      <c r="C130" s="239"/>
      <c r="D130" s="239"/>
      <c r="E130" s="239"/>
      <c r="F130" s="239"/>
      <c r="G130" s="240"/>
      <c r="H130" s="239"/>
      <c r="I130" s="239"/>
      <c r="J130" s="239"/>
      <c r="K130" s="239"/>
      <c r="L130" s="239"/>
      <c r="M130" s="239"/>
      <c r="N130" s="239"/>
      <c r="O130" s="239"/>
      <c r="P130" s="239"/>
      <c r="Q130" s="239"/>
      <c r="R130" s="239"/>
      <c r="S130" s="239"/>
      <c r="T130" s="239"/>
      <c r="U130" s="239"/>
      <c r="V130" s="239"/>
      <c r="W130" s="239"/>
      <c r="X130" s="239"/>
      <c r="Y130" s="239"/>
      <c r="Z130" s="239"/>
      <c r="AA130" s="239"/>
      <c r="AB130" s="239"/>
      <c r="AC130" s="239"/>
      <c r="AD130" s="239"/>
      <c r="AE130" s="239"/>
    </row>
    <row r="131" spans="1:31" ht="15.75" customHeight="1" x14ac:dyDescent="0.25">
      <c r="A131" s="241"/>
      <c r="B131" s="239"/>
      <c r="C131" s="239"/>
      <c r="D131" s="239"/>
      <c r="E131" s="239"/>
      <c r="F131" s="239"/>
      <c r="G131" s="240"/>
      <c r="H131" s="239"/>
      <c r="I131" s="239"/>
      <c r="J131" s="239"/>
      <c r="K131" s="239"/>
      <c r="L131" s="239"/>
      <c r="M131" s="239"/>
      <c r="N131" s="239"/>
      <c r="O131" s="239"/>
      <c r="P131" s="239"/>
      <c r="Q131" s="239"/>
      <c r="R131" s="239"/>
      <c r="S131" s="239"/>
      <c r="T131" s="239"/>
      <c r="U131" s="239"/>
      <c r="V131" s="239"/>
      <c r="W131" s="239"/>
      <c r="X131" s="239"/>
      <c r="Y131" s="239"/>
      <c r="Z131" s="239"/>
      <c r="AA131" s="239"/>
      <c r="AB131" s="239"/>
      <c r="AC131" s="239"/>
      <c r="AD131" s="239"/>
      <c r="AE131" s="239"/>
    </row>
    <row r="132" spans="1:31" ht="15.75" customHeight="1" x14ac:dyDescent="0.25">
      <c r="A132" s="241"/>
      <c r="B132" s="239"/>
      <c r="C132" s="239"/>
      <c r="D132" s="239"/>
      <c r="E132" s="239"/>
      <c r="F132" s="239"/>
      <c r="G132" s="240"/>
      <c r="H132" s="239"/>
      <c r="I132" s="239"/>
      <c r="J132" s="239"/>
      <c r="K132" s="239"/>
      <c r="L132" s="239"/>
      <c r="M132" s="239"/>
      <c r="N132" s="239"/>
      <c r="O132" s="239"/>
      <c r="P132" s="239"/>
      <c r="Q132" s="239"/>
      <c r="R132" s="239"/>
      <c r="S132" s="239"/>
      <c r="T132" s="239"/>
      <c r="U132" s="239"/>
      <c r="V132" s="239"/>
      <c r="W132" s="239"/>
      <c r="X132" s="239"/>
      <c r="Y132" s="239"/>
      <c r="Z132" s="239"/>
      <c r="AA132" s="239"/>
      <c r="AB132" s="239"/>
      <c r="AC132" s="239"/>
      <c r="AD132" s="239"/>
      <c r="AE132" s="239"/>
    </row>
    <row r="133" spans="1:31" ht="15.75" customHeight="1" x14ac:dyDescent="0.25">
      <c r="A133" s="241"/>
      <c r="B133" s="239"/>
      <c r="C133" s="239"/>
      <c r="D133" s="239"/>
      <c r="E133" s="239"/>
      <c r="F133" s="239"/>
      <c r="G133" s="240"/>
      <c r="H133" s="239"/>
      <c r="I133" s="239"/>
      <c r="J133" s="239"/>
      <c r="K133" s="239"/>
      <c r="L133" s="239"/>
      <c r="M133" s="239"/>
      <c r="N133" s="239"/>
      <c r="O133" s="239"/>
      <c r="P133" s="239"/>
      <c r="Q133" s="239"/>
      <c r="R133" s="239"/>
      <c r="S133" s="239"/>
      <c r="T133" s="239"/>
      <c r="U133" s="239"/>
      <c r="V133" s="239"/>
      <c r="W133" s="239"/>
      <c r="X133" s="239"/>
      <c r="Y133" s="239"/>
      <c r="Z133" s="239"/>
      <c r="AA133" s="239"/>
      <c r="AB133" s="239"/>
      <c r="AC133" s="239"/>
      <c r="AD133" s="239"/>
      <c r="AE133" s="239"/>
    </row>
    <row r="134" spans="1:31" ht="15.75" customHeight="1" x14ac:dyDescent="0.25">
      <c r="A134" s="241"/>
      <c r="B134" s="239"/>
      <c r="C134" s="239"/>
      <c r="D134" s="239"/>
      <c r="E134" s="239"/>
      <c r="F134" s="239"/>
      <c r="G134" s="240"/>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row>
    <row r="135" spans="1:31" ht="15.75" customHeight="1" x14ac:dyDescent="0.25">
      <c r="A135" s="241"/>
      <c r="B135" s="239"/>
      <c r="C135" s="239"/>
      <c r="D135" s="239"/>
      <c r="E135" s="239"/>
      <c r="F135" s="239"/>
      <c r="G135" s="240"/>
      <c r="H135" s="239"/>
      <c r="I135" s="239"/>
      <c r="J135" s="239"/>
      <c r="K135" s="239"/>
      <c r="L135" s="239"/>
      <c r="M135" s="239"/>
      <c r="N135" s="239"/>
      <c r="O135" s="239"/>
      <c r="P135" s="239"/>
      <c r="Q135" s="239"/>
      <c r="R135" s="239"/>
      <c r="S135" s="239"/>
      <c r="T135" s="239"/>
      <c r="U135" s="239"/>
      <c r="V135" s="239"/>
      <c r="W135" s="239"/>
      <c r="X135" s="239"/>
      <c r="Y135" s="239"/>
      <c r="Z135" s="239"/>
      <c r="AA135" s="239"/>
      <c r="AB135" s="239"/>
      <c r="AC135" s="239"/>
      <c r="AD135" s="239"/>
      <c r="AE135" s="239"/>
    </row>
    <row r="136" spans="1:31" ht="15.75" customHeight="1" x14ac:dyDescent="0.25">
      <c r="A136" s="241"/>
      <c r="B136" s="239"/>
      <c r="C136" s="239"/>
      <c r="D136" s="239"/>
      <c r="E136" s="239"/>
      <c r="F136" s="239"/>
      <c r="G136" s="240"/>
      <c r="H136" s="239"/>
      <c r="I136" s="239"/>
      <c r="J136" s="239"/>
      <c r="K136" s="239"/>
      <c r="L136" s="239"/>
      <c r="M136" s="239"/>
      <c r="N136" s="239"/>
      <c r="O136" s="239"/>
      <c r="P136" s="239"/>
      <c r="Q136" s="239"/>
      <c r="R136" s="239"/>
      <c r="S136" s="239"/>
      <c r="T136" s="239"/>
      <c r="U136" s="239"/>
      <c r="V136" s="239"/>
      <c r="W136" s="239"/>
      <c r="X136" s="239"/>
      <c r="Y136" s="239"/>
      <c r="Z136" s="239"/>
      <c r="AA136" s="239"/>
      <c r="AB136" s="239"/>
      <c r="AC136" s="239"/>
      <c r="AD136" s="239"/>
      <c r="AE136" s="239"/>
    </row>
    <row r="137" spans="1:31" ht="15.75" customHeight="1" x14ac:dyDescent="0.25">
      <c r="A137" s="241"/>
      <c r="B137" s="239"/>
      <c r="C137" s="239"/>
      <c r="D137" s="239"/>
      <c r="E137" s="239"/>
      <c r="F137" s="239"/>
      <c r="G137" s="240"/>
      <c r="H137" s="239"/>
      <c r="I137" s="239"/>
      <c r="J137" s="239"/>
      <c r="K137" s="239"/>
      <c r="L137" s="239"/>
      <c r="M137" s="239"/>
      <c r="N137" s="239"/>
      <c r="O137" s="239"/>
      <c r="P137" s="239"/>
      <c r="Q137" s="239"/>
      <c r="R137" s="239"/>
      <c r="S137" s="239"/>
      <c r="T137" s="239"/>
      <c r="U137" s="239"/>
      <c r="V137" s="239"/>
      <c r="W137" s="239"/>
      <c r="X137" s="239"/>
      <c r="Y137" s="239"/>
      <c r="Z137" s="239"/>
      <c r="AA137" s="239"/>
      <c r="AB137" s="239"/>
      <c r="AC137" s="239"/>
      <c r="AD137" s="239"/>
      <c r="AE137" s="239"/>
    </row>
    <row r="138" spans="1:31" ht="15.75" customHeight="1" x14ac:dyDescent="0.25">
      <c r="A138" s="241"/>
      <c r="B138" s="239"/>
      <c r="C138" s="239"/>
      <c r="D138" s="239"/>
      <c r="E138" s="239"/>
      <c r="F138" s="239"/>
      <c r="G138" s="240"/>
      <c r="H138" s="239"/>
      <c r="I138" s="239"/>
      <c r="J138" s="239"/>
      <c r="K138" s="239"/>
      <c r="L138" s="239"/>
      <c r="M138" s="239"/>
      <c r="N138" s="239"/>
      <c r="O138" s="239"/>
      <c r="P138" s="239"/>
      <c r="Q138" s="239"/>
      <c r="R138" s="239"/>
      <c r="S138" s="239"/>
      <c r="T138" s="239"/>
      <c r="U138" s="239"/>
      <c r="V138" s="239"/>
      <c r="W138" s="239"/>
      <c r="X138" s="239"/>
      <c r="Y138" s="239"/>
      <c r="Z138" s="239"/>
      <c r="AA138" s="239"/>
      <c r="AB138" s="239"/>
      <c r="AC138" s="239"/>
      <c r="AD138" s="239"/>
      <c r="AE138" s="239"/>
    </row>
    <row r="139" spans="1:31" ht="15.75" customHeight="1" x14ac:dyDescent="0.25">
      <c r="A139" s="241"/>
      <c r="B139" s="239"/>
      <c r="C139" s="239"/>
      <c r="D139" s="239"/>
      <c r="E139" s="239"/>
      <c r="F139" s="239"/>
      <c r="G139" s="240"/>
      <c r="H139" s="239"/>
      <c r="I139" s="239"/>
      <c r="J139" s="239"/>
      <c r="K139" s="239"/>
      <c r="L139" s="239"/>
      <c r="M139" s="239"/>
      <c r="N139" s="239"/>
      <c r="O139" s="239"/>
      <c r="P139" s="239"/>
      <c r="Q139" s="239"/>
      <c r="R139" s="239"/>
      <c r="S139" s="239"/>
      <c r="T139" s="239"/>
      <c r="U139" s="239"/>
      <c r="V139" s="239"/>
      <c r="W139" s="239"/>
      <c r="X139" s="239"/>
      <c r="Y139" s="239"/>
      <c r="Z139" s="239"/>
      <c r="AA139" s="239"/>
      <c r="AB139" s="239"/>
      <c r="AC139" s="239"/>
      <c r="AD139" s="239"/>
      <c r="AE139" s="239"/>
    </row>
    <row r="140" spans="1:31" ht="15.75" customHeight="1" x14ac:dyDescent="0.25">
      <c r="A140" s="241"/>
      <c r="B140" s="239"/>
      <c r="C140" s="239"/>
      <c r="D140" s="239"/>
      <c r="E140" s="239"/>
      <c r="F140" s="239"/>
      <c r="G140" s="240"/>
      <c r="H140" s="239"/>
      <c r="I140" s="239"/>
      <c r="J140" s="239"/>
      <c r="K140" s="239"/>
      <c r="L140" s="239"/>
      <c r="M140" s="239"/>
      <c r="N140" s="239"/>
      <c r="O140" s="239"/>
      <c r="P140" s="239"/>
      <c r="Q140" s="239"/>
      <c r="R140" s="239"/>
      <c r="S140" s="239"/>
      <c r="T140" s="239"/>
      <c r="U140" s="239"/>
      <c r="V140" s="239"/>
      <c r="W140" s="239"/>
      <c r="X140" s="239"/>
      <c r="Y140" s="239"/>
      <c r="Z140" s="239"/>
      <c r="AA140" s="239"/>
      <c r="AB140" s="239"/>
      <c r="AC140" s="239"/>
      <c r="AD140" s="239"/>
      <c r="AE140" s="239"/>
    </row>
    <row r="141" spans="1:31" ht="15.75" customHeight="1" x14ac:dyDescent="0.25">
      <c r="A141" s="241"/>
      <c r="B141" s="239"/>
      <c r="C141" s="239"/>
      <c r="D141" s="239"/>
      <c r="E141" s="239"/>
      <c r="F141" s="239"/>
      <c r="G141" s="240"/>
      <c r="H141" s="239"/>
      <c r="I141" s="239"/>
      <c r="J141" s="239"/>
      <c r="K141" s="239"/>
      <c r="L141" s="239"/>
      <c r="M141" s="239"/>
      <c r="N141" s="239"/>
      <c r="O141" s="239"/>
      <c r="P141" s="239"/>
      <c r="Q141" s="239"/>
      <c r="R141" s="239"/>
      <c r="S141" s="239"/>
      <c r="T141" s="239"/>
      <c r="U141" s="239"/>
      <c r="V141" s="239"/>
      <c r="W141" s="239"/>
      <c r="X141" s="239"/>
      <c r="Y141" s="239"/>
      <c r="Z141" s="239"/>
      <c r="AA141" s="239"/>
      <c r="AB141" s="239"/>
      <c r="AC141" s="239"/>
      <c r="AD141" s="239"/>
      <c r="AE141" s="239"/>
    </row>
    <row r="142" spans="1:31" ht="15.75" customHeight="1" x14ac:dyDescent="0.25">
      <c r="A142" s="241"/>
      <c r="B142" s="239"/>
      <c r="C142" s="239"/>
      <c r="D142" s="239"/>
      <c r="E142" s="239"/>
      <c r="F142" s="239"/>
      <c r="G142" s="240"/>
      <c r="H142" s="239"/>
      <c r="I142" s="239"/>
      <c r="J142" s="239"/>
      <c r="K142" s="239"/>
      <c r="L142" s="239"/>
      <c r="M142" s="239"/>
      <c r="N142" s="239"/>
      <c r="O142" s="239"/>
      <c r="P142" s="239"/>
      <c r="Q142" s="239"/>
      <c r="R142" s="239"/>
      <c r="S142" s="239"/>
      <c r="T142" s="239"/>
      <c r="U142" s="239"/>
      <c r="V142" s="239"/>
      <c r="W142" s="239"/>
      <c r="X142" s="239"/>
      <c r="Y142" s="239"/>
      <c r="Z142" s="239"/>
      <c r="AA142" s="239"/>
      <c r="AB142" s="239"/>
      <c r="AC142" s="239"/>
      <c r="AD142" s="239"/>
      <c r="AE142" s="239"/>
    </row>
    <row r="143" spans="1:31" ht="15.75" customHeight="1" x14ac:dyDescent="0.25">
      <c r="A143" s="241"/>
      <c r="B143" s="239"/>
      <c r="C143" s="239"/>
      <c r="D143" s="239"/>
      <c r="E143" s="239"/>
      <c r="F143" s="239"/>
      <c r="G143" s="240"/>
      <c r="H143" s="239"/>
      <c r="I143" s="239"/>
      <c r="J143" s="239"/>
      <c r="K143" s="239"/>
      <c r="L143" s="239"/>
      <c r="M143" s="239"/>
      <c r="N143" s="239"/>
      <c r="O143" s="239"/>
      <c r="P143" s="239"/>
      <c r="Q143" s="239"/>
      <c r="R143" s="239"/>
      <c r="S143" s="239"/>
      <c r="T143" s="239"/>
      <c r="U143" s="239"/>
      <c r="V143" s="239"/>
      <c r="W143" s="239"/>
      <c r="X143" s="239"/>
      <c r="Y143" s="239"/>
      <c r="Z143" s="239"/>
      <c r="AA143" s="239"/>
      <c r="AB143" s="239"/>
      <c r="AC143" s="239"/>
      <c r="AD143" s="239"/>
      <c r="AE143" s="239"/>
    </row>
    <row r="144" spans="1:31" ht="15.75" customHeight="1" x14ac:dyDescent="0.25">
      <c r="A144" s="241"/>
      <c r="B144" s="239"/>
      <c r="C144" s="239"/>
      <c r="D144" s="239"/>
      <c r="E144" s="239"/>
      <c r="F144" s="239"/>
      <c r="G144" s="240"/>
      <c r="H144" s="239"/>
      <c r="I144" s="239"/>
      <c r="J144" s="239"/>
      <c r="K144" s="239"/>
      <c r="L144" s="239"/>
      <c r="M144" s="239"/>
      <c r="N144" s="239"/>
      <c r="O144" s="239"/>
      <c r="P144" s="239"/>
      <c r="Q144" s="239"/>
      <c r="R144" s="239"/>
      <c r="S144" s="239"/>
      <c r="T144" s="239"/>
      <c r="U144" s="239"/>
      <c r="V144" s="239"/>
      <c r="W144" s="239"/>
      <c r="X144" s="239"/>
      <c r="Y144" s="239"/>
      <c r="Z144" s="239"/>
      <c r="AA144" s="239"/>
      <c r="AB144" s="239"/>
      <c r="AC144" s="239"/>
      <c r="AD144" s="239"/>
      <c r="AE144" s="239"/>
    </row>
    <row r="145" spans="1:31" ht="15.75" customHeight="1" x14ac:dyDescent="0.25">
      <c r="A145" s="241"/>
      <c r="B145" s="239"/>
      <c r="C145" s="239"/>
      <c r="D145" s="239"/>
      <c r="E145" s="239"/>
      <c r="F145" s="239"/>
      <c r="G145" s="240"/>
      <c r="H145" s="239"/>
      <c r="I145" s="239"/>
      <c r="J145" s="239"/>
      <c r="K145" s="239"/>
      <c r="L145" s="239"/>
      <c r="M145" s="239"/>
      <c r="N145" s="239"/>
      <c r="O145" s="239"/>
      <c r="P145" s="239"/>
      <c r="Q145" s="239"/>
      <c r="R145" s="239"/>
      <c r="S145" s="239"/>
      <c r="T145" s="239"/>
      <c r="U145" s="239"/>
      <c r="V145" s="239"/>
      <c r="W145" s="239"/>
      <c r="X145" s="239"/>
      <c r="Y145" s="239"/>
      <c r="Z145" s="239"/>
      <c r="AA145" s="239"/>
      <c r="AB145" s="239"/>
      <c r="AC145" s="239"/>
      <c r="AD145" s="239"/>
      <c r="AE145" s="239"/>
    </row>
    <row r="146" spans="1:31" ht="15.75" customHeight="1" x14ac:dyDescent="0.25">
      <c r="A146" s="241"/>
      <c r="B146" s="239"/>
      <c r="C146" s="239"/>
      <c r="D146" s="239"/>
      <c r="E146" s="239"/>
      <c r="F146" s="239"/>
      <c r="G146" s="240"/>
      <c r="H146" s="239"/>
      <c r="I146" s="239"/>
      <c r="J146" s="239"/>
      <c r="K146" s="239"/>
      <c r="L146" s="239"/>
      <c r="M146" s="239"/>
      <c r="N146" s="239"/>
      <c r="O146" s="239"/>
      <c r="P146" s="239"/>
      <c r="Q146" s="239"/>
      <c r="R146" s="239"/>
      <c r="S146" s="239"/>
      <c r="T146" s="239"/>
      <c r="U146" s="239"/>
      <c r="V146" s="239"/>
      <c r="W146" s="239"/>
      <c r="X146" s="239"/>
      <c r="Y146" s="239"/>
      <c r="Z146" s="239"/>
      <c r="AA146" s="239"/>
      <c r="AB146" s="239"/>
      <c r="AC146" s="239"/>
      <c r="AD146" s="239"/>
      <c r="AE146" s="239"/>
    </row>
    <row r="147" spans="1:31" ht="15.75" customHeight="1" x14ac:dyDescent="0.25">
      <c r="A147" s="241"/>
      <c r="B147" s="239"/>
      <c r="C147" s="239"/>
      <c r="D147" s="239"/>
      <c r="E147" s="239"/>
      <c r="F147" s="239"/>
      <c r="G147" s="240"/>
      <c r="H147" s="239"/>
      <c r="I147" s="239"/>
      <c r="J147" s="239"/>
      <c r="K147" s="239"/>
      <c r="L147" s="239"/>
      <c r="M147" s="239"/>
      <c r="N147" s="239"/>
      <c r="O147" s="239"/>
      <c r="P147" s="239"/>
      <c r="Q147" s="239"/>
      <c r="R147" s="239"/>
      <c r="S147" s="239"/>
      <c r="T147" s="239"/>
      <c r="U147" s="239"/>
      <c r="V147" s="239"/>
      <c r="W147" s="239"/>
      <c r="X147" s="239"/>
      <c r="Y147" s="239"/>
      <c r="Z147" s="239"/>
      <c r="AA147" s="239"/>
      <c r="AB147" s="239"/>
      <c r="AC147" s="239"/>
      <c r="AD147" s="239"/>
      <c r="AE147" s="239"/>
    </row>
    <row r="148" spans="1:31" ht="15.75" customHeight="1" x14ac:dyDescent="0.25">
      <c r="A148" s="241"/>
      <c r="B148" s="239"/>
      <c r="C148" s="239"/>
      <c r="D148" s="239"/>
      <c r="E148" s="239"/>
      <c r="F148" s="239"/>
      <c r="G148" s="240"/>
      <c r="H148" s="239"/>
      <c r="I148" s="239"/>
      <c r="J148" s="239"/>
      <c r="K148" s="239"/>
      <c r="L148" s="239"/>
      <c r="M148" s="239"/>
      <c r="N148" s="239"/>
      <c r="O148" s="239"/>
      <c r="P148" s="239"/>
      <c r="Q148" s="239"/>
      <c r="R148" s="239"/>
      <c r="S148" s="239"/>
      <c r="T148" s="239"/>
      <c r="U148" s="239"/>
      <c r="V148" s="239"/>
      <c r="W148" s="239"/>
      <c r="X148" s="239"/>
      <c r="Y148" s="239"/>
      <c r="Z148" s="239"/>
      <c r="AA148" s="239"/>
      <c r="AB148" s="239"/>
      <c r="AC148" s="239"/>
      <c r="AD148" s="239"/>
      <c r="AE148" s="239"/>
    </row>
    <row r="149" spans="1:31" ht="15.75" customHeight="1" x14ac:dyDescent="0.25">
      <c r="A149" s="241"/>
      <c r="B149" s="239"/>
      <c r="C149" s="239"/>
      <c r="D149" s="239"/>
      <c r="E149" s="239"/>
      <c r="F149" s="239"/>
      <c r="G149" s="240"/>
      <c r="H149" s="239"/>
      <c r="I149" s="239"/>
      <c r="J149" s="239"/>
      <c r="K149" s="239"/>
      <c r="L149" s="239"/>
      <c r="M149" s="239"/>
      <c r="N149" s="239"/>
      <c r="O149" s="239"/>
      <c r="P149" s="239"/>
      <c r="Q149" s="239"/>
      <c r="R149" s="239"/>
      <c r="S149" s="239"/>
      <c r="T149" s="239"/>
      <c r="U149" s="239"/>
      <c r="V149" s="239"/>
      <c r="W149" s="239"/>
      <c r="X149" s="239"/>
      <c r="Y149" s="239"/>
      <c r="Z149" s="239"/>
      <c r="AA149" s="239"/>
      <c r="AB149" s="239"/>
      <c r="AC149" s="239"/>
      <c r="AD149" s="239"/>
      <c r="AE149" s="239"/>
    </row>
    <row r="150" spans="1:31" ht="15.75" customHeight="1" x14ac:dyDescent="0.25">
      <c r="A150" s="241"/>
      <c r="B150" s="239"/>
      <c r="C150" s="239"/>
      <c r="D150" s="239"/>
      <c r="E150" s="239"/>
      <c r="F150" s="239"/>
      <c r="G150" s="240"/>
      <c r="H150" s="239"/>
      <c r="I150" s="239"/>
      <c r="J150" s="239"/>
      <c r="K150" s="239"/>
      <c r="L150" s="239"/>
      <c r="M150" s="239"/>
      <c r="N150" s="239"/>
      <c r="O150" s="239"/>
      <c r="P150" s="239"/>
      <c r="Q150" s="239"/>
      <c r="R150" s="239"/>
      <c r="S150" s="239"/>
      <c r="T150" s="239"/>
      <c r="U150" s="239"/>
      <c r="V150" s="239"/>
      <c r="W150" s="239"/>
      <c r="X150" s="239"/>
      <c r="Y150" s="239"/>
      <c r="Z150" s="239"/>
      <c r="AA150" s="239"/>
      <c r="AB150" s="239"/>
      <c r="AC150" s="239"/>
      <c r="AD150" s="239"/>
      <c r="AE150" s="239"/>
    </row>
    <row r="151" spans="1:31" ht="15.75" customHeight="1" x14ac:dyDescent="0.25">
      <c r="A151" s="241"/>
      <c r="B151" s="239"/>
      <c r="C151" s="239"/>
      <c r="D151" s="239"/>
      <c r="E151" s="239"/>
      <c r="F151" s="239"/>
      <c r="G151" s="240"/>
      <c r="H151" s="239"/>
      <c r="I151" s="239"/>
      <c r="J151" s="239"/>
      <c r="K151" s="239"/>
      <c r="L151" s="239"/>
      <c r="M151" s="239"/>
      <c r="N151" s="239"/>
      <c r="O151" s="239"/>
      <c r="P151" s="239"/>
      <c r="Q151" s="239"/>
      <c r="R151" s="239"/>
      <c r="S151" s="239"/>
      <c r="T151" s="239"/>
      <c r="U151" s="239"/>
      <c r="V151" s="239"/>
      <c r="W151" s="239"/>
      <c r="X151" s="239"/>
      <c r="Y151" s="239"/>
      <c r="Z151" s="239"/>
      <c r="AA151" s="239"/>
      <c r="AB151" s="239"/>
      <c r="AC151" s="239"/>
      <c r="AD151" s="239"/>
      <c r="AE151" s="239"/>
    </row>
    <row r="152" spans="1:31" ht="15.75" customHeight="1" x14ac:dyDescent="0.25">
      <c r="A152" s="241"/>
      <c r="B152" s="239"/>
      <c r="C152" s="239"/>
      <c r="D152" s="239"/>
      <c r="E152" s="239"/>
      <c r="F152" s="239"/>
      <c r="G152" s="240"/>
      <c r="H152" s="239"/>
      <c r="I152" s="239"/>
      <c r="J152" s="239"/>
      <c r="K152" s="239"/>
      <c r="L152" s="239"/>
      <c r="M152" s="239"/>
      <c r="N152" s="239"/>
      <c r="O152" s="239"/>
      <c r="P152" s="239"/>
      <c r="Q152" s="239"/>
      <c r="R152" s="239"/>
      <c r="S152" s="239"/>
      <c r="T152" s="239"/>
      <c r="U152" s="239"/>
      <c r="V152" s="239"/>
      <c r="W152" s="239"/>
      <c r="X152" s="239"/>
      <c r="Y152" s="239"/>
      <c r="Z152" s="239"/>
      <c r="AA152" s="239"/>
      <c r="AB152" s="239"/>
      <c r="AC152" s="239"/>
      <c r="AD152" s="239"/>
      <c r="AE152" s="239"/>
    </row>
    <row r="153" spans="1:31" ht="15.75" customHeight="1" x14ac:dyDescent="0.25">
      <c r="A153" s="241"/>
      <c r="B153" s="239"/>
      <c r="C153" s="239"/>
      <c r="D153" s="239"/>
      <c r="E153" s="239"/>
      <c r="F153" s="239"/>
      <c r="G153" s="240"/>
      <c r="H153" s="239"/>
      <c r="I153" s="239"/>
      <c r="J153" s="239"/>
      <c r="K153" s="239"/>
      <c r="L153" s="239"/>
      <c r="M153" s="239"/>
      <c r="N153" s="239"/>
      <c r="O153" s="239"/>
      <c r="P153" s="239"/>
      <c r="Q153" s="239"/>
      <c r="R153" s="239"/>
      <c r="S153" s="239"/>
      <c r="T153" s="239"/>
      <c r="U153" s="239"/>
      <c r="V153" s="239"/>
      <c r="W153" s="239"/>
      <c r="X153" s="239"/>
      <c r="Y153" s="239"/>
      <c r="Z153" s="239"/>
      <c r="AA153" s="239"/>
      <c r="AB153" s="239"/>
      <c r="AC153" s="239"/>
      <c r="AD153" s="239"/>
      <c r="AE153" s="239"/>
    </row>
    <row r="154" spans="1:31" ht="15.75" customHeight="1" x14ac:dyDescent="0.25">
      <c r="A154" s="241"/>
      <c r="B154" s="239"/>
      <c r="C154" s="239"/>
      <c r="D154" s="239"/>
      <c r="E154" s="239"/>
      <c r="F154" s="239"/>
      <c r="G154" s="240"/>
      <c r="H154" s="239"/>
      <c r="I154" s="239"/>
      <c r="J154" s="239"/>
      <c r="K154" s="239"/>
      <c r="L154" s="239"/>
      <c r="M154" s="239"/>
      <c r="N154" s="239"/>
      <c r="O154" s="239"/>
      <c r="P154" s="239"/>
      <c r="Q154" s="239"/>
      <c r="R154" s="239"/>
      <c r="S154" s="239"/>
      <c r="T154" s="239"/>
      <c r="U154" s="239"/>
      <c r="V154" s="239"/>
      <c r="W154" s="239"/>
      <c r="X154" s="239"/>
      <c r="Y154" s="239"/>
      <c r="Z154" s="239"/>
      <c r="AA154" s="239"/>
      <c r="AB154" s="239"/>
      <c r="AC154" s="239"/>
      <c r="AD154" s="239"/>
      <c r="AE154" s="239"/>
    </row>
    <row r="155" spans="1:31" ht="15.75" customHeight="1" x14ac:dyDescent="0.25">
      <c r="A155" s="241"/>
      <c r="B155" s="239"/>
      <c r="C155" s="239"/>
      <c r="D155" s="239"/>
      <c r="E155" s="239"/>
      <c r="F155" s="239"/>
      <c r="G155" s="240"/>
      <c r="H155" s="239"/>
      <c r="I155" s="239"/>
      <c r="J155" s="239"/>
      <c r="K155" s="239"/>
      <c r="L155" s="239"/>
      <c r="M155" s="239"/>
      <c r="N155" s="239"/>
      <c r="O155" s="239"/>
      <c r="P155" s="239"/>
      <c r="Q155" s="239"/>
      <c r="R155" s="239"/>
      <c r="S155" s="239"/>
      <c r="T155" s="239"/>
      <c r="U155" s="239"/>
      <c r="V155" s="239"/>
      <c r="W155" s="239"/>
      <c r="X155" s="239"/>
      <c r="Y155" s="239"/>
      <c r="Z155" s="239"/>
      <c r="AA155" s="239"/>
      <c r="AB155" s="239"/>
      <c r="AC155" s="239"/>
      <c r="AD155" s="239"/>
      <c r="AE155" s="239"/>
    </row>
    <row r="156" spans="1:31" ht="15.75" customHeight="1" x14ac:dyDescent="0.25">
      <c r="A156" s="241"/>
      <c r="B156" s="239"/>
      <c r="C156" s="239"/>
      <c r="D156" s="239"/>
      <c r="E156" s="239"/>
      <c r="F156" s="239"/>
      <c r="G156" s="240"/>
      <c r="H156" s="239"/>
      <c r="I156" s="239"/>
      <c r="J156" s="239"/>
      <c r="K156" s="239"/>
      <c r="L156" s="239"/>
      <c r="M156" s="239"/>
      <c r="N156" s="239"/>
      <c r="O156" s="239"/>
      <c r="P156" s="239"/>
      <c r="Q156" s="239"/>
      <c r="R156" s="239"/>
      <c r="S156" s="239"/>
      <c r="T156" s="239"/>
      <c r="U156" s="239"/>
      <c r="V156" s="239"/>
      <c r="W156" s="239"/>
      <c r="X156" s="239"/>
      <c r="Y156" s="239"/>
      <c r="Z156" s="239"/>
      <c r="AA156" s="239"/>
      <c r="AB156" s="239"/>
      <c r="AC156" s="239"/>
      <c r="AD156" s="239"/>
      <c r="AE156" s="239"/>
    </row>
    <row r="157" spans="1:31" ht="15.75" customHeight="1" x14ac:dyDescent="0.25">
      <c r="A157" s="241"/>
      <c r="B157" s="239"/>
      <c r="C157" s="239"/>
      <c r="D157" s="239"/>
      <c r="E157" s="239"/>
      <c r="F157" s="239"/>
      <c r="G157" s="240"/>
      <c r="H157" s="239"/>
      <c r="I157" s="239"/>
      <c r="J157" s="239"/>
      <c r="K157" s="239"/>
      <c r="L157" s="239"/>
      <c r="M157" s="239"/>
      <c r="N157" s="239"/>
      <c r="O157" s="239"/>
      <c r="P157" s="239"/>
      <c r="Q157" s="239"/>
      <c r="R157" s="239"/>
      <c r="S157" s="239"/>
      <c r="T157" s="239"/>
      <c r="U157" s="239"/>
      <c r="V157" s="239"/>
      <c r="W157" s="239"/>
      <c r="X157" s="239"/>
      <c r="Y157" s="239"/>
      <c r="Z157" s="239"/>
      <c r="AA157" s="239"/>
      <c r="AB157" s="239"/>
      <c r="AC157" s="239"/>
      <c r="AD157" s="239"/>
      <c r="AE157" s="239"/>
    </row>
    <row r="158" spans="1:31" ht="15.75" customHeight="1" x14ac:dyDescent="0.25">
      <c r="A158" s="241"/>
      <c r="B158" s="239"/>
      <c r="C158" s="239"/>
      <c r="D158" s="239"/>
      <c r="E158" s="239"/>
      <c r="F158" s="239"/>
      <c r="G158" s="240"/>
      <c r="H158" s="239"/>
      <c r="I158" s="239"/>
      <c r="J158" s="239"/>
      <c r="K158" s="239"/>
      <c r="L158" s="239"/>
      <c r="M158" s="239"/>
      <c r="N158" s="239"/>
      <c r="O158" s="239"/>
      <c r="P158" s="239"/>
      <c r="Q158" s="239"/>
      <c r="R158" s="239"/>
      <c r="S158" s="239"/>
      <c r="T158" s="239"/>
      <c r="U158" s="239"/>
      <c r="V158" s="239"/>
      <c r="W158" s="239"/>
      <c r="X158" s="239"/>
      <c r="Y158" s="239"/>
      <c r="Z158" s="239"/>
      <c r="AA158" s="239"/>
      <c r="AB158" s="239"/>
      <c r="AC158" s="239"/>
      <c r="AD158" s="239"/>
      <c r="AE158" s="239"/>
    </row>
    <row r="159" spans="1:31" ht="15.75" customHeight="1" x14ac:dyDescent="0.25">
      <c r="A159" s="241"/>
      <c r="B159" s="239"/>
      <c r="C159" s="239"/>
      <c r="D159" s="239"/>
      <c r="E159" s="239"/>
      <c r="F159" s="239"/>
      <c r="G159" s="240"/>
      <c r="H159" s="239"/>
      <c r="I159" s="239"/>
      <c r="J159" s="239"/>
      <c r="K159" s="239"/>
      <c r="L159" s="239"/>
      <c r="M159" s="239"/>
      <c r="N159" s="239"/>
      <c r="O159" s="239"/>
      <c r="P159" s="239"/>
      <c r="Q159" s="239"/>
      <c r="R159" s="239"/>
      <c r="S159" s="239"/>
      <c r="T159" s="239"/>
      <c r="U159" s="239"/>
      <c r="V159" s="239"/>
      <c r="W159" s="239"/>
      <c r="X159" s="239"/>
      <c r="Y159" s="239"/>
      <c r="Z159" s="239"/>
      <c r="AA159" s="239"/>
      <c r="AB159" s="239"/>
      <c r="AC159" s="239"/>
      <c r="AD159" s="239"/>
      <c r="AE159" s="239"/>
    </row>
    <row r="160" spans="1:31" ht="15.75" customHeight="1" x14ac:dyDescent="0.25">
      <c r="A160" s="241"/>
      <c r="B160" s="239"/>
      <c r="C160" s="239"/>
      <c r="D160" s="239"/>
      <c r="E160" s="239"/>
      <c r="F160" s="239"/>
      <c r="G160" s="240"/>
      <c r="H160" s="239"/>
      <c r="I160" s="239"/>
      <c r="J160" s="239"/>
      <c r="K160" s="239"/>
      <c r="L160" s="239"/>
      <c r="M160" s="239"/>
      <c r="N160" s="239"/>
      <c r="O160" s="239"/>
      <c r="P160" s="239"/>
      <c r="Q160" s="239"/>
      <c r="R160" s="239"/>
      <c r="S160" s="239"/>
      <c r="T160" s="239"/>
      <c r="U160" s="239"/>
      <c r="V160" s="239"/>
      <c r="W160" s="239"/>
      <c r="X160" s="239"/>
      <c r="Y160" s="239"/>
      <c r="Z160" s="239"/>
      <c r="AA160" s="239"/>
      <c r="AB160" s="239"/>
      <c r="AC160" s="239"/>
      <c r="AD160" s="239"/>
      <c r="AE160" s="239"/>
    </row>
    <row r="161" spans="1:31" ht="15.75" customHeight="1" x14ac:dyDescent="0.25">
      <c r="A161" s="241"/>
      <c r="B161" s="239"/>
      <c r="C161" s="239"/>
      <c r="D161" s="239"/>
      <c r="E161" s="239"/>
      <c r="F161" s="239"/>
      <c r="G161" s="240"/>
      <c r="H161" s="239"/>
      <c r="I161" s="239"/>
      <c r="J161" s="239"/>
      <c r="K161" s="239"/>
      <c r="L161" s="239"/>
      <c r="M161" s="239"/>
      <c r="N161" s="239"/>
      <c r="O161" s="239"/>
      <c r="P161" s="239"/>
      <c r="Q161" s="239"/>
      <c r="R161" s="239"/>
      <c r="S161" s="239"/>
      <c r="T161" s="239"/>
      <c r="U161" s="239"/>
      <c r="V161" s="239"/>
      <c r="W161" s="239"/>
      <c r="X161" s="239"/>
      <c r="Y161" s="239"/>
      <c r="Z161" s="239"/>
      <c r="AA161" s="239"/>
      <c r="AB161" s="239"/>
      <c r="AC161" s="239"/>
      <c r="AD161" s="239"/>
      <c r="AE161" s="239"/>
    </row>
    <row r="162" spans="1:31" ht="15.75" customHeight="1" x14ac:dyDescent="0.25">
      <c r="A162" s="241"/>
      <c r="B162" s="239"/>
      <c r="C162" s="239"/>
      <c r="D162" s="239"/>
      <c r="E162" s="239"/>
      <c r="F162" s="239"/>
      <c r="G162" s="240"/>
      <c r="H162" s="239"/>
      <c r="I162" s="239"/>
      <c r="J162" s="239"/>
      <c r="K162" s="239"/>
      <c r="L162" s="239"/>
      <c r="M162" s="239"/>
      <c r="N162" s="239"/>
      <c r="O162" s="239"/>
      <c r="P162" s="239"/>
      <c r="Q162" s="239"/>
      <c r="R162" s="239"/>
      <c r="S162" s="239"/>
      <c r="T162" s="239"/>
      <c r="U162" s="239"/>
      <c r="V162" s="239"/>
      <c r="W162" s="239"/>
      <c r="X162" s="239"/>
      <c r="Y162" s="239"/>
      <c r="Z162" s="239"/>
      <c r="AA162" s="239"/>
      <c r="AB162" s="239"/>
      <c r="AC162" s="239"/>
      <c r="AD162" s="239"/>
      <c r="AE162" s="239"/>
    </row>
    <row r="163" spans="1:31" ht="15.75" customHeight="1" x14ac:dyDescent="0.25">
      <c r="A163" s="241"/>
      <c r="B163" s="239"/>
      <c r="C163" s="239"/>
      <c r="D163" s="239"/>
      <c r="E163" s="239"/>
      <c r="F163" s="239"/>
      <c r="G163" s="240"/>
      <c r="H163" s="239"/>
      <c r="I163" s="239"/>
      <c r="J163" s="239"/>
      <c r="K163" s="239"/>
      <c r="L163" s="239"/>
      <c r="M163" s="239"/>
      <c r="N163" s="239"/>
      <c r="O163" s="239"/>
      <c r="P163" s="239"/>
      <c r="Q163" s="239"/>
      <c r="R163" s="239"/>
      <c r="S163" s="239"/>
      <c r="T163" s="239"/>
      <c r="U163" s="239"/>
      <c r="V163" s="239"/>
      <c r="W163" s="239"/>
      <c r="X163" s="239"/>
      <c r="Y163" s="239"/>
      <c r="Z163" s="239"/>
      <c r="AA163" s="239"/>
      <c r="AB163" s="239"/>
      <c r="AC163" s="239"/>
      <c r="AD163" s="239"/>
      <c r="AE163" s="239"/>
    </row>
    <row r="164" spans="1:31" ht="15.75" customHeight="1" x14ac:dyDescent="0.25">
      <c r="A164" s="241"/>
      <c r="B164" s="239"/>
      <c r="C164" s="239"/>
      <c r="D164" s="239"/>
      <c r="E164" s="239"/>
      <c r="F164" s="239"/>
      <c r="G164" s="240"/>
      <c r="H164" s="239"/>
      <c r="I164" s="239"/>
      <c r="J164" s="239"/>
      <c r="K164" s="239"/>
      <c r="L164" s="239"/>
      <c r="M164" s="239"/>
      <c r="N164" s="239"/>
      <c r="O164" s="239"/>
      <c r="P164" s="239"/>
      <c r="Q164" s="239"/>
      <c r="R164" s="239"/>
      <c r="S164" s="239"/>
      <c r="T164" s="239"/>
      <c r="U164" s="239"/>
      <c r="V164" s="239"/>
      <c r="W164" s="239"/>
      <c r="X164" s="239"/>
      <c r="Y164" s="239"/>
      <c r="Z164" s="239"/>
      <c r="AA164" s="239"/>
      <c r="AB164" s="239"/>
      <c r="AC164" s="239"/>
      <c r="AD164" s="239"/>
      <c r="AE164" s="239"/>
    </row>
    <row r="165" spans="1:31" ht="15.75" customHeight="1" x14ac:dyDescent="0.25">
      <c r="A165" s="241"/>
      <c r="B165" s="239"/>
      <c r="C165" s="239"/>
      <c r="D165" s="239"/>
      <c r="E165" s="239"/>
      <c r="F165" s="239"/>
      <c r="G165" s="240"/>
      <c r="H165" s="239"/>
      <c r="I165" s="239"/>
      <c r="J165" s="239"/>
      <c r="K165" s="239"/>
      <c r="L165" s="239"/>
      <c r="M165" s="239"/>
      <c r="N165" s="239"/>
      <c r="O165" s="239"/>
      <c r="P165" s="239"/>
      <c r="Q165" s="239"/>
      <c r="R165" s="239"/>
      <c r="S165" s="239"/>
      <c r="T165" s="239"/>
      <c r="U165" s="239"/>
      <c r="V165" s="239"/>
      <c r="W165" s="239"/>
      <c r="X165" s="239"/>
      <c r="Y165" s="239"/>
      <c r="Z165" s="239"/>
      <c r="AA165" s="239"/>
      <c r="AB165" s="239"/>
      <c r="AC165" s="239"/>
      <c r="AD165" s="239"/>
      <c r="AE165" s="239"/>
    </row>
    <row r="166" spans="1:31" ht="15.75" customHeight="1" x14ac:dyDescent="0.25">
      <c r="A166" s="241"/>
      <c r="B166" s="239"/>
      <c r="C166" s="239"/>
      <c r="D166" s="239"/>
      <c r="E166" s="239"/>
      <c r="F166" s="239"/>
      <c r="G166" s="240"/>
      <c r="H166" s="239"/>
      <c r="I166" s="239"/>
      <c r="J166" s="239"/>
      <c r="K166" s="239"/>
      <c r="L166" s="239"/>
      <c r="M166" s="239"/>
      <c r="N166" s="239"/>
      <c r="O166" s="239"/>
      <c r="P166" s="239"/>
      <c r="Q166" s="239"/>
      <c r="R166" s="239"/>
      <c r="S166" s="239"/>
      <c r="T166" s="239"/>
      <c r="U166" s="239"/>
      <c r="V166" s="239"/>
      <c r="W166" s="239"/>
      <c r="X166" s="239"/>
      <c r="Y166" s="239"/>
      <c r="Z166" s="239"/>
      <c r="AA166" s="239"/>
      <c r="AB166" s="239"/>
      <c r="AC166" s="239"/>
      <c r="AD166" s="239"/>
      <c r="AE166" s="239"/>
    </row>
    <row r="167" spans="1:31" ht="15.75" customHeight="1" x14ac:dyDescent="0.25">
      <c r="A167" s="241"/>
      <c r="B167" s="239"/>
      <c r="C167" s="239"/>
      <c r="D167" s="239"/>
      <c r="E167" s="239"/>
      <c r="F167" s="239"/>
      <c r="G167" s="240"/>
      <c r="H167" s="239"/>
      <c r="I167" s="239"/>
      <c r="J167" s="239"/>
      <c r="K167" s="239"/>
      <c r="L167" s="239"/>
      <c r="M167" s="239"/>
      <c r="N167" s="239"/>
      <c r="O167" s="239"/>
      <c r="P167" s="239"/>
      <c r="Q167" s="239"/>
      <c r="R167" s="239"/>
      <c r="S167" s="239"/>
      <c r="T167" s="239"/>
      <c r="U167" s="239"/>
      <c r="V167" s="239"/>
      <c r="W167" s="239"/>
      <c r="X167" s="239"/>
      <c r="Y167" s="239"/>
      <c r="Z167" s="239"/>
      <c r="AA167" s="239"/>
      <c r="AB167" s="239"/>
      <c r="AC167" s="239"/>
      <c r="AD167" s="239"/>
      <c r="AE167" s="239"/>
    </row>
    <row r="168" spans="1:31" ht="15.75" customHeight="1" x14ac:dyDescent="0.25">
      <c r="A168" s="241"/>
      <c r="B168" s="239"/>
      <c r="C168" s="239"/>
      <c r="D168" s="239"/>
      <c r="E168" s="239"/>
      <c r="F168" s="239"/>
      <c r="G168" s="240"/>
      <c r="H168" s="239"/>
      <c r="I168" s="239"/>
      <c r="J168" s="239"/>
      <c r="K168" s="239"/>
      <c r="L168" s="239"/>
      <c r="M168" s="239"/>
      <c r="N168" s="239"/>
      <c r="O168" s="239"/>
      <c r="P168" s="239"/>
      <c r="Q168" s="239"/>
      <c r="R168" s="239"/>
      <c r="S168" s="239"/>
      <c r="T168" s="239"/>
      <c r="U168" s="239"/>
      <c r="V168" s="239"/>
      <c r="W168" s="239"/>
      <c r="X168" s="239"/>
      <c r="Y168" s="239"/>
      <c r="Z168" s="239"/>
      <c r="AA168" s="239"/>
      <c r="AB168" s="239"/>
      <c r="AC168" s="239"/>
      <c r="AD168" s="239"/>
      <c r="AE168" s="239"/>
    </row>
    <row r="169" spans="1:31" ht="15.75" customHeight="1" x14ac:dyDescent="0.25">
      <c r="A169" s="241"/>
      <c r="B169" s="239"/>
      <c r="C169" s="239"/>
      <c r="D169" s="239"/>
      <c r="E169" s="239"/>
      <c r="F169" s="239"/>
      <c r="G169" s="240"/>
      <c r="H169" s="239"/>
      <c r="I169" s="239"/>
      <c r="J169" s="239"/>
      <c r="K169" s="239"/>
      <c r="L169" s="239"/>
      <c r="M169" s="239"/>
      <c r="N169" s="239"/>
      <c r="O169" s="239"/>
      <c r="P169" s="239"/>
      <c r="Q169" s="239"/>
      <c r="R169" s="239"/>
      <c r="S169" s="239"/>
      <c r="T169" s="239"/>
      <c r="U169" s="239"/>
      <c r="V169" s="239"/>
      <c r="W169" s="239"/>
      <c r="X169" s="239"/>
      <c r="Y169" s="239"/>
      <c r="Z169" s="239"/>
      <c r="AA169" s="239"/>
      <c r="AB169" s="239"/>
      <c r="AC169" s="239"/>
      <c r="AD169" s="239"/>
      <c r="AE169" s="239"/>
    </row>
    <row r="170" spans="1:31" ht="15.75" customHeight="1" x14ac:dyDescent="0.25">
      <c r="A170" s="241"/>
      <c r="B170" s="239"/>
      <c r="C170" s="239"/>
      <c r="D170" s="239"/>
      <c r="E170" s="239"/>
      <c r="F170" s="239"/>
      <c r="G170" s="240"/>
      <c r="H170" s="239"/>
      <c r="I170" s="239"/>
      <c r="J170" s="239"/>
      <c r="K170" s="239"/>
      <c r="L170" s="239"/>
      <c r="M170" s="239"/>
      <c r="N170" s="239"/>
      <c r="O170" s="239"/>
      <c r="P170" s="239"/>
      <c r="Q170" s="239"/>
      <c r="R170" s="239"/>
      <c r="S170" s="239"/>
      <c r="T170" s="239"/>
      <c r="U170" s="239"/>
      <c r="V170" s="239"/>
      <c r="W170" s="239"/>
      <c r="X170" s="239"/>
      <c r="Y170" s="239"/>
      <c r="Z170" s="239"/>
      <c r="AA170" s="239"/>
      <c r="AB170" s="239"/>
      <c r="AC170" s="239"/>
      <c r="AD170" s="239"/>
      <c r="AE170" s="239"/>
    </row>
    <row r="171" spans="1:31" ht="15.75" customHeight="1" x14ac:dyDescent="0.25">
      <c r="A171" s="241"/>
      <c r="B171" s="239"/>
      <c r="C171" s="239"/>
      <c r="D171" s="239"/>
      <c r="E171" s="239"/>
      <c r="F171" s="239"/>
      <c r="G171" s="240"/>
      <c r="H171" s="239"/>
      <c r="I171" s="239"/>
      <c r="J171" s="239"/>
      <c r="K171" s="239"/>
      <c r="L171" s="239"/>
      <c r="M171" s="239"/>
      <c r="N171" s="239"/>
      <c r="O171" s="239"/>
      <c r="P171" s="239"/>
      <c r="Q171" s="239"/>
      <c r="R171" s="239"/>
      <c r="S171" s="239"/>
      <c r="T171" s="239"/>
      <c r="U171" s="239"/>
      <c r="V171" s="239"/>
      <c r="W171" s="239"/>
      <c r="X171" s="239"/>
      <c r="Y171" s="239"/>
      <c r="Z171" s="239"/>
      <c r="AA171" s="239"/>
      <c r="AB171" s="239"/>
      <c r="AC171" s="239"/>
      <c r="AD171" s="239"/>
      <c r="AE171" s="239"/>
    </row>
    <row r="172" spans="1:31" ht="15.75" customHeight="1" x14ac:dyDescent="0.25">
      <c r="A172" s="241"/>
      <c r="B172" s="239"/>
      <c r="C172" s="239"/>
      <c r="D172" s="239"/>
      <c r="E172" s="239"/>
      <c r="F172" s="239"/>
      <c r="G172" s="240"/>
      <c r="H172" s="239"/>
      <c r="I172" s="239"/>
      <c r="J172" s="239"/>
      <c r="K172" s="239"/>
      <c r="L172" s="239"/>
      <c r="M172" s="239"/>
      <c r="N172" s="239"/>
      <c r="O172" s="239"/>
      <c r="P172" s="239"/>
      <c r="Q172" s="239"/>
      <c r="R172" s="239"/>
      <c r="S172" s="239"/>
      <c r="T172" s="239"/>
      <c r="U172" s="239"/>
      <c r="V172" s="239"/>
      <c r="W172" s="239"/>
      <c r="X172" s="239"/>
      <c r="Y172" s="239"/>
      <c r="Z172" s="239"/>
      <c r="AA172" s="239"/>
      <c r="AB172" s="239"/>
      <c r="AC172" s="239"/>
      <c r="AD172" s="239"/>
      <c r="AE172" s="239"/>
    </row>
    <row r="173" spans="1:31" ht="15.75" customHeight="1" x14ac:dyDescent="0.25">
      <c r="A173" s="241"/>
      <c r="B173" s="239"/>
      <c r="C173" s="239"/>
      <c r="D173" s="239"/>
      <c r="E173" s="239"/>
      <c r="F173" s="239"/>
      <c r="G173" s="240"/>
      <c r="H173" s="239"/>
      <c r="I173" s="239"/>
      <c r="J173" s="239"/>
      <c r="K173" s="239"/>
      <c r="L173" s="239"/>
      <c r="M173" s="239"/>
      <c r="N173" s="239"/>
      <c r="O173" s="239"/>
      <c r="P173" s="239"/>
      <c r="Q173" s="239"/>
      <c r="R173" s="239"/>
      <c r="S173" s="239"/>
      <c r="T173" s="239"/>
      <c r="U173" s="239"/>
      <c r="V173" s="239"/>
      <c r="W173" s="239"/>
      <c r="X173" s="239"/>
      <c r="Y173" s="239"/>
      <c r="Z173" s="239"/>
      <c r="AA173" s="239"/>
      <c r="AB173" s="239"/>
      <c r="AC173" s="239"/>
      <c r="AD173" s="239"/>
      <c r="AE173" s="239"/>
    </row>
    <row r="174" spans="1:31" ht="15.75" customHeight="1" x14ac:dyDescent="0.25">
      <c r="A174" s="241"/>
      <c r="B174" s="239"/>
      <c r="C174" s="239"/>
      <c r="D174" s="239"/>
      <c r="E174" s="239"/>
      <c r="F174" s="239"/>
      <c r="G174" s="240"/>
      <c r="H174" s="239"/>
      <c r="I174" s="239"/>
      <c r="J174" s="239"/>
      <c r="K174" s="239"/>
      <c r="L174" s="239"/>
      <c r="M174" s="239"/>
      <c r="N174" s="239"/>
      <c r="O174" s="239"/>
      <c r="P174" s="239"/>
      <c r="Q174" s="239"/>
      <c r="R174" s="239"/>
      <c r="S174" s="239"/>
      <c r="T174" s="239"/>
      <c r="U174" s="239"/>
      <c r="V174" s="239"/>
      <c r="W174" s="239"/>
      <c r="X174" s="239"/>
      <c r="Y174" s="239"/>
      <c r="Z174" s="239"/>
      <c r="AA174" s="239"/>
      <c r="AB174" s="239"/>
      <c r="AC174" s="239"/>
      <c r="AD174" s="239"/>
      <c r="AE174" s="239"/>
    </row>
    <row r="175" spans="1:31" ht="15.75" customHeight="1" x14ac:dyDescent="0.25">
      <c r="A175" s="241"/>
      <c r="B175" s="239"/>
      <c r="C175" s="239"/>
      <c r="D175" s="239"/>
      <c r="E175" s="239"/>
      <c r="F175" s="239"/>
      <c r="G175" s="240"/>
      <c r="H175" s="239"/>
      <c r="I175" s="239"/>
      <c r="J175" s="239"/>
      <c r="K175" s="239"/>
      <c r="L175" s="239"/>
      <c r="M175" s="239"/>
      <c r="N175" s="239"/>
      <c r="O175" s="239"/>
      <c r="P175" s="239"/>
      <c r="Q175" s="239"/>
      <c r="R175" s="239"/>
      <c r="S175" s="239"/>
      <c r="T175" s="239"/>
      <c r="U175" s="239"/>
      <c r="V175" s="239"/>
      <c r="W175" s="239"/>
      <c r="X175" s="239"/>
      <c r="Y175" s="239"/>
      <c r="Z175" s="239"/>
      <c r="AA175" s="239"/>
      <c r="AB175" s="239"/>
      <c r="AC175" s="239"/>
      <c r="AD175" s="239"/>
      <c r="AE175" s="239"/>
    </row>
    <row r="176" spans="1:31" ht="15.75" customHeight="1" x14ac:dyDescent="0.25">
      <c r="A176" s="241"/>
      <c r="B176" s="239"/>
      <c r="C176" s="239"/>
      <c r="D176" s="239"/>
      <c r="E176" s="239"/>
      <c r="F176" s="239"/>
      <c r="G176" s="240"/>
      <c r="H176" s="239"/>
      <c r="I176" s="239"/>
      <c r="J176" s="239"/>
      <c r="K176" s="239"/>
      <c r="L176" s="239"/>
      <c r="M176" s="239"/>
      <c r="N176" s="239"/>
      <c r="O176" s="239"/>
      <c r="P176" s="239"/>
      <c r="Q176" s="239"/>
      <c r="R176" s="239"/>
      <c r="S176" s="239"/>
      <c r="T176" s="239"/>
      <c r="U176" s="239"/>
      <c r="V176" s="239"/>
      <c r="W176" s="239"/>
      <c r="X176" s="239"/>
      <c r="Y176" s="239"/>
      <c r="Z176" s="239"/>
      <c r="AA176" s="239"/>
      <c r="AB176" s="239"/>
      <c r="AC176" s="239"/>
      <c r="AD176" s="239"/>
      <c r="AE176" s="239"/>
    </row>
    <row r="177" spans="1:31" ht="15.75" customHeight="1" x14ac:dyDescent="0.25">
      <c r="A177" s="241"/>
      <c r="B177" s="239"/>
      <c r="C177" s="239"/>
      <c r="D177" s="239"/>
      <c r="E177" s="239"/>
      <c r="F177" s="239"/>
      <c r="G177" s="240"/>
      <c r="H177" s="239"/>
      <c r="I177" s="239"/>
      <c r="J177" s="239"/>
      <c r="K177" s="239"/>
      <c r="L177" s="239"/>
      <c r="M177" s="239"/>
      <c r="N177" s="239"/>
      <c r="O177" s="239"/>
      <c r="P177" s="239"/>
      <c r="Q177" s="239"/>
      <c r="R177" s="239"/>
      <c r="S177" s="239"/>
      <c r="T177" s="239"/>
      <c r="U177" s="239"/>
      <c r="V177" s="239"/>
      <c r="W177" s="239"/>
      <c r="X177" s="239"/>
      <c r="Y177" s="239"/>
      <c r="Z177" s="239"/>
      <c r="AA177" s="239"/>
      <c r="AB177" s="239"/>
      <c r="AC177" s="239"/>
      <c r="AD177" s="239"/>
      <c r="AE177" s="239"/>
    </row>
    <row r="178" spans="1:31" ht="15.75" customHeight="1" x14ac:dyDescent="0.25">
      <c r="A178" s="241"/>
      <c r="B178" s="239"/>
      <c r="C178" s="239"/>
      <c r="D178" s="239"/>
      <c r="E178" s="239"/>
      <c r="F178" s="239"/>
      <c r="G178" s="240"/>
      <c r="H178" s="239"/>
      <c r="I178" s="239"/>
      <c r="J178" s="239"/>
      <c r="K178" s="239"/>
      <c r="L178" s="239"/>
      <c r="M178" s="239"/>
      <c r="N178" s="239"/>
      <c r="O178" s="239"/>
      <c r="P178" s="239"/>
      <c r="Q178" s="239"/>
      <c r="R178" s="239"/>
      <c r="S178" s="239"/>
      <c r="T178" s="239"/>
      <c r="U178" s="239"/>
      <c r="V178" s="239"/>
      <c r="W178" s="239"/>
      <c r="X178" s="239"/>
      <c r="Y178" s="239"/>
      <c r="Z178" s="239"/>
      <c r="AA178" s="239"/>
      <c r="AB178" s="239"/>
      <c r="AC178" s="239"/>
      <c r="AD178" s="239"/>
      <c r="AE178" s="239"/>
    </row>
    <row r="179" spans="1:31" ht="15.75" customHeight="1" x14ac:dyDescent="0.25">
      <c r="A179" s="241"/>
      <c r="B179" s="239"/>
      <c r="C179" s="239"/>
      <c r="D179" s="239"/>
      <c r="E179" s="239"/>
      <c r="F179" s="239"/>
      <c r="G179" s="240"/>
      <c r="H179" s="239"/>
      <c r="I179" s="239"/>
      <c r="J179" s="239"/>
      <c r="K179" s="239"/>
      <c r="L179" s="239"/>
      <c r="M179" s="239"/>
      <c r="N179" s="239"/>
      <c r="O179" s="239"/>
      <c r="P179" s="239"/>
      <c r="Q179" s="239"/>
      <c r="R179" s="239"/>
      <c r="S179" s="239"/>
      <c r="T179" s="239"/>
      <c r="U179" s="239"/>
      <c r="V179" s="239"/>
      <c r="W179" s="239"/>
      <c r="X179" s="239"/>
      <c r="Y179" s="239"/>
      <c r="Z179" s="239"/>
      <c r="AA179" s="239"/>
      <c r="AB179" s="239"/>
      <c r="AC179" s="239"/>
      <c r="AD179" s="239"/>
      <c r="AE179" s="239"/>
    </row>
    <row r="180" spans="1:31" ht="15.75" customHeight="1" x14ac:dyDescent="0.25">
      <c r="A180" s="241"/>
      <c r="B180" s="239"/>
      <c r="C180" s="239"/>
      <c r="D180" s="239"/>
      <c r="E180" s="239"/>
      <c r="F180" s="239"/>
      <c r="G180" s="240"/>
      <c r="H180" s="239"/>
      <c r="I180" s="239"/>
      <c r="J180" s="239"/>
      <c r="K180" s="239"/>
      <c r="L180" s="239"/>
      <c r="M180" s="239"/>
      <c r="N180" s="239"/>
      <c r="O180" s="239"/>
      <c r="P180" s="239"/>
      <c r="Q180" s="239"/>
      <c r="R180" s="239"/>
      <c r="S180" s="239"/>
      <c r="T180" s="239"/>
      <c r="U180" s="239"/>
      <c r="V180" s="239"/>
      <c r="W180" s="239"/>
      <c r="X180" s="239"/>
      <c r="Y180" s="239"/>
      <c r="Z180" s="239"/>
      <c r="AA180" s="239"/>
      <c r="AB180" s="239"/>
      <c r="AC180" s="239"/>
      <c r="AD180" s="239"/>
      <c r="AE180" s="239"/>
    </row>
    <row r="181" spans="1:31" ht="15.75" customHeight="1" x14ac:dyDescent="0.25">
      <c r="A181" s="241"/>
      <c r="B181" s="239"/>
      <c r="C181" s="239"/>
      <c r="D181" s="239"/>
      <c r="E181" s="239"/>
      <c r="F181" s="239"/>
      <c r="G181" s="240"/>
      <c r="H181" s="239"/>
      <c r="I181" s="239"/>
      <c r="J181" s="239"/>
      <c r="K181" s="239"/>
      <c r="L181" s="239"/>
      <c r="M181" s="239"/>
      <c r="N181" s="239"/>
      <c r="O181" s="239"/>
      <c r="P181" s="239"/>
      <c r="Q181" s="239"/>
      <c r="R181" s="239"/>
      <c r="S181" s="239"/>
      <c r="T181" s="239"/>
      <c r="U181" s="239"/>
      <c r="V181" s="239"/>
      <c r="W181" s="239"/>
      <c r="X181" s="239"/>
      <c r="Y181" s="239"/>
      <c r="Z181" s="239"/>
      <c r="AA181" s="239"/>
      <c r="AB181" s="239"/>
      <c r="AC181" s="239"/>
      <c r="AD181" s="239"/>
      <c r="AE181" s="239"/>
    </row>
    <row r="182" spans="1:31" ht="15.75" customHeight="1" x14ac:dyDescent="0.25">
      <c r="A182" s="241"/>
      <c r="B182" s="239"/>
      <c r="C182" s="239"/>
      <c r="D182" s="239"/>
      <c r="E182" s="239"/>
      <c r="F182" s="239"/>
      <c r="G182" s="240"/>
      <c r="H182" s="239"/>
      <c r="I182" s="239"/>
      <c r="J182" s="239"/>
      <c r="K182" s="239"/>
      <c r="L182" s="239"/>
      <c r="M182" s="239"/>
      <c r="N182" s="239"/>
      <c r="O182" s="239"/>
      <c r="P182" s="239"/>
      <c r="Q182" s="239"/>
      <c r="R182" s="239"/>
      <c r="S182" s="239"/>
      <c r="T182" s="239"/>
      <c r="U182" s="239"/>
      <c r="V182" s="239"/>
      <c r="W182" s="239"/>
      <c r="X182" s="239"/>
      <c r="Y182" s="239"/>
      <c r="Z182" s="239"/>
      <c r="AA182" s="239"/>
      <c r="AB182" s="239"/>
      <c r="AC182" s="239"/>
      <c r="AD182" s="239"/>
      <c r="AE182" s="239"/>
    </row>
    <row r="183" spans="1:31" ht="15.75" customHeight="1" x14ac:dyDescent="0.25">
      <c r="A183" s="241"/>
      <c r="B183" s="239"/>
      <c r="C183" s="239"/>
      <c r="D183" s="239"/>
      <c r="E183" s="239"/>
      <c r="F183" s="239"/>
      <c r="G183" s="240"/>
      <c r="H183" s="239"/>
      <c r="I183" s="239"/>
      <c r="J183" s="239"/>
      <c r="K183" s="239"/>
      <c r="L183" s="239"/>
      <c r="M183" s="239"/>
      <c r="N183" s="239"/>
      <c r="O183" s="239"/>
      <c r="P183" s="239"/>
      <c r="Q183" s="239"/>
      <c r="R183" s="239"/>
      <c r="S183" s="239"/>
      <c r="T183" s="239"/>
      <c r="U183" s="239"/>
      <c r="V183" s="239"/>
      <c r="W183" s="239"/>
      <c r="X183" s="239"/>
      <c r="Y183" s="239"/>
      <c r="Z183" s="239"/>
      <c r="AA183" s="239"/>
      <c r="AB183" s="239"/>
      <c r="AC183" s="239"/>
      <c r="AD183" s="239"/>
      <c r="AE183" s="239"/>
    </row>
    <row r="184" spans="1:31" ht="15.75" customHeight="1" x14ac:dyDescent="0.25">
      <c r="A184" s="241"/>
      <c r="B184" s="239"/>
      <c r="C184" s="239"/>
      <c r="D184" s="239"/>
      <c r="E184" s="239"/>
      <c r="F184" s="239"/>
      <c r="G184" s="240"/>
      <c r="H184" s="239"/>
      <c r="I184" s="239"/>
      <c r="J184" s="239"/>
      <c r="K184" s="239"/>
      <c r="L184" s="239"/>
      <c r="M184" s="239"/>
      <c r="N184" s="239"/>
      <c r="O184" s="239"/>
      <c r="P184" s="239"/>
      <c r="Q184" s="239"/>
      <c r="R184" s="239"/>
      <c r="S184" s="239"/>
      <c r="T184" s="239"/>
      <c r="U184" s="239"/>
      <c r="V184" s="239"/>
      <c r="W184" s="239"/>
      <c r="X184" s="239"/>
      <c r="Y184" s="239"/>
      <c r="Z184" s="239"/>
      <c r="AA184" s="239"/>
      <c r="AB184" s="239"/>
      <c r="AC184" s="239"/>
      <c r="AD184" s="239"/>
      <c r="AE184" s="239"/>
    </row>
    <row r="185" spans="1:31" ht="15.75" customHeight="1" x14ac:dyDescent="0.25">
      <c r="A185" s="241"/>
      <c r="B185" s="239"/>
      <c r="C185" s="239"/>
      <c r="D185" s="239"/>
      <c r="E185" s="239"/>
      <c r="F185" s="239"/>
      <c r="G185" s="240"/>
      <c r="H185" s="239"/>
      <c r="I185" s="239"/>
      <c r="J185" s="239"/>
      <c r="K185" s="239"/>
      <c r="L185" s="239"/>
      <c r="M185" s="239"/>
      <c r="N185" s="239"/>
      <c r="O185" s="239"/>
      <c r="P185" s="239"/>
      <c r="Q185" s="239"/>
      <c r="R185" s="239"/>
      <c r="S185" s="239"/>
      <c r="T185" s="239"/>
      <c r="U185" s="239"/>
      <c r="V185" s="239"/>
      <c r="W185" s="239"/>
      <c r="X185" s="239"/>
      <c r="Y185" s="239"/>
      <c r="Z185" s="239"/>
      <c r="AA185" s="239"/>
      <c r="AB185" s="239"/>
      <c r="AC185" s="239"/>
      <c r="AD185" s="239"/>
      <c r="AE185" s="239"/>
    </row>
    <row r="186" spans="1:31" ht="15.75" customHeight="1" x14ac:dyDescent="0.25">
      <c r="A186" s="241"/>
      <c r="B186" s="239"/>
      <c r="C186" s="239"/>
      <c r="D186" s="239"/>
      <c r="E186" s="239"/>
      <c r="F186" s="239"/>
      <c r="G186" s="240"/>
      <c r="H186" s="239"/>
      <c r="I186" s="239"/>
      <c r="J186" s="239"/>
      <c r="K186" s="239"/>
      <c r="L186" s="239"/>
      <c r="M186" s="239"/>
      <c r="N186" s="239"/>
      <c r="O186" s="239"/>
      <c r="P186" s="239"/>
      <c r="Q186" s="239"/>
      <c r="R186" s="239"/>
      <c r="S186" s="239"/>
      <c r="T186" s="239"/>
      <c r="U186" s="239"/>
      <c r="V186" s="239"/>
      <c r="W186" s="239"/>
      <c r="X186" s="239"/>
      <c r="Y186" s="239"/>
      <c r="Z186" s="239"/>
      <c r="AA186" s="239"/>
      <c r="AB186" s="239"/>
      <c r="AC186" s="239"/>
      <c r="AD186" s="239"/>
      <c r="AE186" s="239"/>
    </row>
    <row r="187" spans="1:31" ht="15.75" customHeight="1" x14ac:dyDescent="0.25">
      <c r="A187" s="241"/>
      <c r="B187" s="239"/>
      <c r="C187" s="239"/>
      <c r="D187" s="239"/>
      <c r="E187" s="239"/>
      <c r="F187" s="239"/>
      <c r="G187" s="240"/>
      <c r="H187" s="239"/>
      <c r="I187" s="239"/>
      <c r="J187" s="239"/>
      <c r="K187" s="239"/>
      <c r="L187" s="239"/>
      <c r="M187" s="239"/>
      <c r="N187" s="239"/>
      <c r="O187" s="239"/>
      <c r="P187" s="239"/>
      <c r="Q187" s="239"/>
      <c r="R187" s="239"/>
      <c r="S187" s="239"/>
      <c r="T187" s="239"/>
      <c r="U187" s="239"/>
      <c r="V187" s="239"/>
      <c r="W187" s="239"/>
      <c r="X187" s="239"/>
      <c r="Y187" s="239"/>
      <c r="Z187" s="239"/>
      <c r="AA187" s="239"/>
      <c r="AB187" s="239"/>
      <c r="AC187" s="239"/>
      <c r="AD187" s="239"/>
      <c r="AE187" s="239"/>
    </row>
    <row r="188" spans="1:31" ht="15.75" customHeight="1" x14ac:dyDescent="0.25">
      <c r="A188" s="241"/>
      <c r="B188" s="239"/>
      <c r="C188" s="239"/>
      <c r="D188" s="239"/>
      <c r="E188" s="239"/>
      <c r="F188" s="239"/>
      <c r="G188" s="240"/>
      <c r="H188" s="239"/>
      <c r="I188" s="239"/>
      <c r="J188" s="239"/>
      <c r="K188" s="239"/>
      <c r="L188" s="239"/>
      <c r="M188" s="239"/>
      <c r="N188" s="239"/>
      <c r="O188" s="239"/>
      <c r="P188" s="239"/>
      <c r="Q188" s="239"/>
      <c r="R188" s="239"/>
      <c r="S188" s="239"/>
      <c r="T188" s="239"/>
      <c r="U188" s="239"/>
      <c r="V188" s="239"/>
      <c r="W188" s="239"/>
      <c r="X188" s="239"/>
      <c r="Y188" s="239"/>
      <c r="Z188" s="239"/>
      <c r="AA188" s="239"/>
      <c r="AB188" s="239"/>
      <c r="AC188" s="239"/>
      <c r="AD188" s="239"/>
      <c r="AE188" s="239"/>
    </row>
    <row r="189" spans="1:31" ht="15.75" customHeight="1" x14ac:dyDescent="0.25">
      <c r="A189" s="241"/>
      <c r="B189" s="239"/>
      <c r="C189" s="239"/>
      <c r="D189" s="239"/>
      <c r="E189" s="239"/>
      <c r="F189" s="239"/>
      <c r="G189" s="240"/>
      <c r="H189" s="239"/>
      <c r="I189" s="239"/>
      <c r="J189" s="239"/>
      <c r="K189" s="239"/>
      <c r="L189" s="239"/>
      <c r="M189" s="239"/>
      <c r="N189" s="239"/>
      <c r="O189" s="239"/>
      <c r="P189" s="239"/>
      <c r="Q189" s="239"/>
      <c r="R189" s="239"/>
      <c r="S189" s="239"/>
      <c r="T189" s="239"/>
      <c r="U189" s="239"/>
      <c r="V189" s="239"/>
      <c r="W189" s="239"/>
      <c r="X189" s="239"/>
      <c r="Y189" s="239"/>
      <c r="Z189" s="239"/>
      <c r="AA189" s="239"/>
      <c r="AB189" s="239"/>
      <c r="AC189" s="239"/>
      <c r="AD189" s="239"/>
      <c r="AE189" s="239"/>
    </row>
    <row r="190" spans="1:31" ht="15.75" customHeight="1" x14ac:dyDescent="0.25">
      <c r="A190" s="241"/>
      <c r="B190" s="239"/>
      <c r="C190" s="239"/>
      <c r="D190" s="239"/>
      <c r="E190" s="239"/>
      <c r="F190" s="239"/>
      <c r="G190" s="240"/>
      <c r="H190" s="239"/>
      <c r="I190" s="239"/>
      <c r="J190" s="239"/>
      <c r="K190" s="239"/>
      <c r="L190" s="239"/>
      <c r="M190" s="239"/>
      <c r="N190" s="239"/>
      <c r="O190" s="239"/>
      <c r="P190" s="239"/>
      <c r="Q190" s="239"/>
      <c r="R190" s="239"/>
      <c r="S190" s="239"/>
      <c r="T190" s="239"/>
      <c r="U190" s="239"/>
      <c r="V190" s="239"/>
      <c r="W190" s="239"/>
      <c r="X190" s="239"/>
      <c r="Y190" s="239"/>
      <c r="Z190" s="239"/>
      <c r="AA190" s="239"/>
      <c r="AB190" s="239"/>
      <c r="AC190" s="239"/>
      <c r="AD190" s="239"/>
      <c r="AE190" s="239"/>
    </row>
    <row r="191" spans="1:31" ht="15.75" customHeight="1" x14ac:dyDescent="0.25">
      <c r="A191" s="241"/>
      <c r="B191" s="239"/>
      <c r="C191" s="239"/>
      <c r="D191" s="239"/>
      <c r="E191" s="239"/>
      <c r="F191" s="239"/>
      <c r="G191" s="240"/>
      <c r="H191" s="239"/>
      <c r="I191" s="239"/>
      <c r="J191" s="239"/>
      <c r="K191" s="239"/>
      <c r="L191" s="239"/>
      <c r="M191" s="239"/>
      <c r="N191" s="239"/>
      <c r="O191" s="239"/>
      <c r="P191" s="239"/>
      <c r="Q191" s="239"/>
      <c r="R191" s="239"/>
      <c r="S191" s="239"/>
      <c r="T191" s="239"/>
      <c r="U191" s="239"/>
      <c r="V191" s="239"/>
      <c r="W191" s="239"/>
      <c r="X191" s="239"/>
      <c r="Y191" s="239"/>
      <c r="Z191" s="239"/>
      <c r="AA191" s="239"/>
      <c r="AB191" s="239"/>
      <c r="AC191" s="239"/>
      <c r="AD191" s="239"/>
      <c r="AE191" s="239"/>
    </row>
    <row r="192" spans="1:31" ht="15.75" customHeight="1" x14ac:dyDescent="0.25">
      <c r="A192" s="241"/>
      <c r="B192" s="239"/>
      <c r="C192" s="239"/>
      <c r="D192" s="239"/>
      <c r="E192" s="239"/>
      <c r="F192" s="239"/>
      <c r="G192" s="240"/>
      <c r="H192" s="239"/>
      <c r="I192" s="239"/>
      <c r="J192" s="239"/>
      <c r="K192" s="239"/>
      <c r="L192" s="239"/>
      <c r="M192" s="239"/>
      <c r="N192" s="239"/>
      <c r="O192" s="239"/>
      <c r="P192" s="239"/>
      <c r="Q192" s="239"/>
      <c r="R192" s="239"/>
      <c r="S192" s="239"/>
      <c r="T192" s="239"/>
      <c r="U192" s="239"/>
      <c r="V192" s="239"/>
      <c r="W192" s="239"/>
      <c r="X192" s="239"/>
      <c r="Y192" s="239"/>
      <c r="Z192" s="239"/>
      <c r="AA192" s="239"/>
      <c r="AB192" s="239"/>
      <c r="AC192" s="239"/>
      <c r="AD192" s="239"/>
      <c r="AE192" s="239"/>
    </row>
    <row r="193" spans="1:31" ht="15.75" customHeight="1" x14ac:dyDescent="0.25">
      <c r="A193" s="241"/>
      <c r="B193" s="239"/>
      <c r="C193" s="239"/>
      <c r="D193" s="239"/>
      <c r="E193" s="239"/>
      <c r="F193" s="239"/>
      <c r="G193" s="240"/>
      <c r="H193" s="239"/>
      <c r="I193" s="239"/>
      <c r="J193" s="239"/>
      <c r="K193" s="239"/>
      <c r="L193" s="239"/>
      <c r="M193" s="239"/>
      <c r="N193" s="239"/>
      <c r="O193" s="239"/>
      <c r="P193" s="239"/>
      <c r="Q193" s="239"/>
      <c r="R193" s="239"/>
      <c r="S193" s="239"/>
      <c r="T193" s="239"/>
      <c r="U193" s="239"/>
      <c r="V193" s="239"/>
      <c r="W193" s="239"/>
      <c r="X193" s="239"/>
      <c r="Y193" s="239"/>
      <c r="Z193" s="239"/>
      <c r="AA193" s="239"/>
      <c r="AB193" s="239"/>
      <c r="AC193" s="239"/>
      <c r="AD193" s="239"/>
      <c r="AE193" s="239"/>
    </row>
    <row r="194" spans="1:31" ht="15.75" customHeight="1" x14ac:dyDescent="0.25">
      <c r="A194" s="241"/>
      <c r="B194" s="239"/>
      <c r="C194" s="239"/>
      <c r="D194" s="239"/>
      <c r="E194" s="239"/>
      <c r="F194" s="239"/>
      <c r="G194" s="240"/>
      <c r="H194" s="239"/>
      <c r="I194" s="239"/>
      <c r="J194" s="239"/>
      <c r="K194" s="239"/>
      <c r="L194" s="239"/>
      <c r="M194" s="239"/>
      <c r="N194" s="239"/>
      <c r="O194" s="239"/>
      <c r="P194" s="239"/>
      <c r="Q194" s="239"/>
      <c r="R194" s="239"/>
      <c r="S194" s="239"/>
      <c r="T194" s="239"/>
      <c r="U194" s="239"/>
      <c r="V194" s="239"/>
      <c r="W194" s="239"/>
      <c r="X194" s="239"/>
      <c r="Y194" s="239"/>
      <c r="Z194" s="239"/>
      <c r="AA194" s="239"/>
      <c r="AB194" s="239"/>
      <c r="AC194" s="239"/>
      <c r="AD194" s="239"/>
      <c r="AE194" s="239"/>
    </row>
    <row r="195" spans="1:31" ht="15.75" customHeight="1" x14ac:dyDescent="0.25">
      <c r="A195" s="241"/>
      <c r="B195" s="239"/>
      <c r="C195" s="239"/>
      <c r="D195" s="239"/>
      <c r="E195" s="239"/>
      <c r="F195" s="239"/>
      <c r="G195" s="240"/>
      <c r="H195" s="239"/>
      <c r="I195" s="239"/>
      <c r="J195" s="239"/>
      <c r="K195" s="239"/>
      <c r="L195" s="239"/>
      <c r="M195" s="239"/>
      <c r="N195" s="239"/>
      <c r="O195" s="239"/>
      <c r="P195" s="239"/>
      <c r="Q195" s="239"/>
      <c r="R195" s="239"/>
      <c r="S195" s="239"/>
      <c r="T195" s="239"/>
      <c r="U195" s="239"/>
      <c r="V195" s="239"/>
      <c r="W195" s="239"/>
      <c r="X195" s="239"/>
      <c r="Y195" s="239"/>
      <c r="Z195" s="239"/>
      <c r="AA195" s="239"/>
      <c r="AB195" s="239"/>
      <c r="AC195" s="239"/>
      <c r="AD195" s="239"/>
      <c r="AE195" s="239"/>
    </row>
    <row r="196" spans="1:31" ht="15.75" customHeight="1" x14ac:dyDescent="0.25">
      <c r="A196" s="241"/>
      <c r="B196" s="239"/>
      <c r="C196" s="239"/>
      <c r="D196" s="239"/>
      <c r="E196" s="239"/>
      <c r="F196" s="239"/>
      <c r="G196" s="240"/>
      <c r="H196" s="239"/>
      <c r="I196" s="239"/>
      <c r="J196" s="239"/>
      <c r="K196" s="239"/>
      <c r="L196" s="239"/>
      <c r="M196" s="239"/>
      <c r="N196" s="239"/>
      <c r="O196" s="239"/>
      <c r="P196" s="239"/>
      <c r="Q196" s="239"/>
      <c r="R196" s="239"/>
      <c r="S196" s="239"/>
      <c r="T196" s="239"/>
      <c r="U196" s="239"/>
      <c r="V196" s="239"/>
      <c r="W196" s="239"/>
      <c r="X196" s="239"/>
      <c r="Y196" s="239"/>
      <c r="Z196" s="239"/>
      <c r="AA196" s="239"/>
      <c r="AB196" s="239"/>
      <c r="AC196" s="239"/>
      <c r="AD196" s="239"/>
      <c r="AE196" s="239"/>
    </row>
    <row r="197" spans="1:31" ht="15.75" customHeight="1" x14ac:dyDescent="0.25">
      <c r="A197" s="241"/>
      <c r="B197" s="239"/>
      <c r="C197" s="239"/>
      <c r="D197" s="239"/>
      <c r="E197" s="239"/>
      <c r="F197" s="239"/>
      <c r="G197" s="240"/>
      <c r="H197" s="239"/>
      <c r="I197" s="239"/>
      <c r="J197" s="239"/>
      <c r="K197" s="239"/>
      <c r="L197" s="239"/>
      <c r="M197" s="239"/>
      <c r="N197" s="239"/>
      <c r="O197" s="239"/>
      <c r="P197" s="239"/>
      <c r="Q197" s="239"/>
      <c r="R197" s="239"/>
      <c r="S197" s="239"/>
      <c r="T197" s="239"/>
      <c r="U197" s="239"/>
      <c r="V197" s="239"/>
      <c r="W197" s="239"/>
      <c r="X197" s="239"/>
      <c r="Y197" s="239"/>
      <c r="Z197" s="239"/>
      <c r="AA197" s="239"/>
      <c r="AB197" s="239"/>
      <c r="AC197" s="239"/>
      <c r="AD197" s="239"/>
      <c r="AE197" s="239"/>
    </row>
    <row r="198" spans="1:31" ht="15.75" customHeight="1" x14ac:dyDescent="0.25">
      <c r="A198" s="241"/>
      <c r="B198" s="239"/>
      <c r="C198" s="239"/>
      <c r="D198" s="239"/>
      <c r="E198" s="239"/>
      <c r="F198" s="239"/>
      <c r="G198" s="240"/>
      <c r="H198" s="239"/>
      <c r="I198" s="239"/>
      <c r="J198" s="239"/>
      <c r="K198" s="239"/>
      <c r="L198" s="239"/>
      <c r="M198" s="239"/>
      <c r="N198" s="239"/>
      <c r="O198" s="239"/>
      <c r="P198" s="239"/>
      <c r="Q198" s="239"/>
      <c r="R198" s="239"/>
      <c r="S198" s="239"/>
      <c r="T198" s="239"/>
      <c r="U198" s="239"/>
      <c r="V198" s="239"/>
      <c r="W198" s="239"/>
      <c r="X198" s="239"/>
      <c r="Y198" s="239"/>
      <c r="Z198" s="239"/>
      <c r="AA198" s="239"/>
      <c r="AB198" s="239"/>
      <c r="AC198" s="239"/>
      <c r="AD198" s="239"/>
      <c r="AE198" s="239"/>
    </row>
    <row r="199" spans="1:31" ht="15.75" customHeight="1" x14ac:dyDescent="0.25">
      <c r="A199" s="241"/>
      <c r="B199" s="239"/>
      <c r="C199" s="239"/>
      <c r="D199" s="239"/>
      <c r="E199" s="239"/>
      <c r="F199" s="239"/>
      <c r="G199" s="240"/>
      <c r="H199" s="239"/>
      <c r="I199" s="239"/>
      <c r="J199" s="239"/>
      <c r="K199" s="239"/>
      <c r="L199" s="239"/>
      <c r="M199" s="239"/>
      <c r="N199" s="239"/>
      <c r="O199" s="239"/>
      <c r="P199" s="239"/>
      <c r="Q199" s="239"/>
      <c r="R199" s="239"/>
      <c r="S199" s="239"/>
      <c r="T199" s="239"/>
      <c r="U199" s="239"/>
      <c r="V199" s="239"/>
      <c r="W199" s="239"/>
      <c r="X199" s="239"/>
      <c r="Y199" s="239"/>
      <c r="Z199" s="239"/>
      <c r="AA199" s="239"/>
      <c r="AB199" s="239"/>
      <c r="AC199" s="239"/>
      <c r="AD199" s="239"/>
      <c r="AE199" s="239"/>
    </row>
    <row r="200" spans="1:31" ht="15.75" customHeight="1" x14ac:dyDescent="0.25">
      <c r="A200" s="241"/>
      <c r="B200" s="239"/>
      <c r="C200" s="239"/>
      <c r="D200" s="239"/>
      <c r="E200" s="239"/>
      <c r="F200" s="239"/>
      <c r="G200" s="240"/>
      <c r="H200" s="239"/>
      <c r="I200" s="239"/>
      <c r="J200" s="239"/>
      <c r="K200" s="239"/>
      <c r="L200" s="239"/>
      <c r="M200" s="239"/>
      <c r="N200" s="239"/>
      <c r="O200" s="239"/>
      <c r="P200" s="239"/>
      <c r="Q200" s="239"/>
      <c r="R200" s="239"/>
      <c r="S200" s="239"/>
      <c r="T200" s="239"/>
      <c r="U200" s="239"/>
      <c r="V200" s="239"/>
      <c r="W200" s="239"/>
      <c r="X200" s="239"/>
      <c r="Y200" s="239"/>
      <c r="Z200" s="239"/>
      <c r="AA200" s="239"/>
      <c r="AB200" s="239"/>
      <c r="AC200" s="239"/>
      <c r="AD200" s="239"/>
      <c r="AE200" s="239"/>
    </row>
    <row r="201" spans="1:31" ht="15.75" customHeight="1" x14ac:dyDescent="0.25">
      <c r="A201" s="241"/>
      <c r="B201" s="239"/>
      <c r="C201" s="239"/>
      <c r="D201" s="239"/>
      <c r="E201" s="239"/>
      <c r="F201" s="239"/>
      <c r="G201" s="240"/>
      <c r="H201" s="239"/>
      <c r="I201" s="239"/>
      <c r="J201" s="239"/>
      <c r="K201" s="239"/>
      <c r="L201" s="239"/>
      <c r="M201" s="239"/>
      <c r="N201" s="239"/>
      <c r="O201" s="239"/>
      <c r="P201" s="239"/>
      <c r="Q201" s="239"/>
      <c r="R201" s="239"/>
      <c r="S201" s="239"/>
      <c r="T201" s="239"/>
      <c r="U201" s="239"/>
      <c r="V201" s="239"/>
      <c r="W201" s="239"/>
      <c r="X201" s="239"/>
      <c r="Y201" s="239"/>
      <c r="Z201" s="239"/>
      <c r="AA201" s="239"/>
      <c r="AB201" s="239"/>
      <c r="AC201" s="239"/>
      <c r="AD201" s="239"/>
      <c r="AE201" s="239"/>
    </row>
    <row r="202" spans="1:31" ht="15.75" customHeight="1" x14ac:dyDescent="0.25">
      <c r="A202" s="241"/>
      <c r="B202" s="239"/>
      <c r="C202" s="239"/>
      <c r="D202" s="239"/>
      <c r="E202" s="239"/>
      <c r="F202" s="239"/>
      <c r="G202" s="240"/>
      <c r="H202" s="239"/>
      <c r="I202" s="239"/>
      <c r="J202" s="239"/>
      <c r="K202" s="239"/>
      <c r="L202" s="239"/>
      <c r="M202" s="239"/>
      <c r="N202" s="239"/>
      <c r="O202" s="239"/>
      <c r="P202" s="239"/>
      <c r="Q202" s="239"/>
      <c r="R202" s="239"/>
      <c r="S202" s="239"/>
      <c r="T202" s="239"/>
      <c r="U202" s="239"/>
      <c r="V202" s="239"/>
      <c r="W202" s="239"/>
      <c r="X202" s="239"/>
      <c r="Y202" s="239"/>
      <c r="Z202" s="239"/>
      <c r="AA202" s="239"/>
      <c r="AB202" s="239"/>
      <c r="AC202" s="239"/>
      <c r="AD202" s="239"/>
      <c r="AE202" s="239"/>
    </row>
    <row r="203" spans="1:31" ht="15.75" customHeight="1" x14ac:dyDescent="0.25">
      <c r="A203" s="241"/>
      <c r="B203" s="239"/>
      <c r="C203" s="239"/>
      <c r="D203" s="239"/>
      <c r="E203" s="239"/>
      <c r="F203" s="239"/>
      <c r="G203" s="240"/>
      <c r="H203" s="239"/>
      <c r="I203" s="239"/>
      <c r="J203" s="239"/>
      <c r="K203" s="239"/>
      <c r="L203" s="239"/>
      <c r="M203" s="239"/>
      <c r="N203" s="239"/>
      <c r="O203" s="239"/>
      <c r="P203" s="239"/>
      <c r="Q203" s="239"/>
      <c r="R203" s="239"/>
      <c r="S203" s="239"/>
      <c r="T203" s="239"/>
      <c r="U203" s="239"/>
      <c r="V203" s="239"/>
      <c r="W203" s="239"/>
      <c r="X203" s="239"/>
      <c r="Y203" s="239"/>
      <c r="Z203" s="239"/>
      <c r="AA203" s="239"/>
      <c r="AB203" s="239"/>
      <c r="AC203" s="239"/>
      <c r="AD203" s="239"/>
      <c r="AE203" s="239"/>
    </row>
    <row r="204" spans="1:31" ht="15.75" customHeight="1" x14ac:dyDescent="0.25">
      <c r="A204" s="241"/>
      <c r="B204" s="239"/>
      <c r="C204" s="239"/>
      <c r="D204" s="239"/>
      <c r="E204" s="239"/>
      <c r="F204" s="239"/>
      <c r="G204" s="240"/>
      <c r="H204" s="239"/>
      <c r="I204" s="239"/>
      <c r="J204" s="239"/>
      <c r="K204" s="239"/>
      <c r="L204" s="239"/>
      <c r="M204" s="239"/>
      <c r="N204" s="239"/>
      <c r="O204" s="239"/>
      <c r="P204" s="239"/>
      <c r="Q204" s="239"/>
      <c r="R204" s="239"/>
      <c r="S204" s="239"/>
      <c r="T204" s="239"/>
      <c r="U204" s="239"/>
      <c r="V204" s="239"/>
      <c r="W204" s="239"/>
      <c r="X204" s="239"/>
      <c r="Y204" s="239"/>
      <c r="Z204" s="239"/>
      <c r="AA204" s="239"/>
      <c r="AB204" s="239"/>
      <c r="AC204" s="239"/>
      <c r="AD204" s="239"/>
      <c r="AE204" s="239"/>
    </row>
    <row r="205" spans="1:31" ht="15.75" customHeight="1" x14ac:dyDescent="0.25">
      <c r="A205" s="241"/>
      <c r="B205" s="239"/>
      <c r="C205" s="239"/>
      <c r="D205" s="239"/>
      <c r="E205" s="239"/>
      <c r="F205" s="239"/>
      <c r="G205" s="240"/>
      <c r="H205" s="239"/>
      <c r="I205" s="239"/>
      <c r="J205" s="239"/>
      <c r="K205" s="239"/>
      <c r="L205" s="239"/>
      <c r="M205" s="239"/>
      <c r="N205" s="239"/>
      <c r="O205" s="239"/>
      <c r="P205" s="239"/>
      <c r="Q205" s="239"/>
      <c r="R205" s="239"/>
      <c r="S205" s="239"/>
      <c r="T205" s="239"/>
      <c r="U205" s="239"/>
      <c r="V205" s="239"/>
      <c r="W205" s="239"/>
      <c r="X205" s="239"/>
      <c r="Y205" s="239"/>
      <c r="Z205" s="239"/>
      <c r="AA205" s="239"/>
      <c r="AB205" s="239"/>
      <c r="AC205" s="239"/>
      <c r="AD205" s="239"/>
      <c r="AE205" s="239"/>
    </row>
    <row r="206" spans="1:31" ht="15.75" customHeight="1" x14ac:dyDescent="0.25">
      <c r="A206" s="241"/>
      <c r="B206" s="239"/>
      <c r="C206" s="239"/>
      <c r="D206" s="239"/>
      <c r="E206" s="239"/>
      <c r="F206" s="239"/>
      <c r="G206" s="240"/>
      <c r="H206" s="239"/>
      <c r="I206" s="239"/>
      <c r="J206" s="239"/>
      <c r="K206" s="239"/>
      <c r="L206" s="239"/>
      <c r="M206" s="239"/>
      <c r="N206" s="239"/>
      <c r="O206" s="239"/>
      <c r="P206" s="239"/>
      <c r="Q206" s="239"/>
      <c r="R206" s="239"/>
      <c r="S206" s="239"/>
      <c r="T206" s="239"/>
      <c r="U206" s="239"/>
      <c r="V206" s="239"/>
      <c r="W206" s="239"/>
      <c r="X206" s="239"/>
      <c r="Y206" s="239"/>
      <c r="Z206" s="239"/>
      <c r="AA206" s="239"/>
      <c r="AB206" s="239"/>
      <c r="AC206" s="239"/>
      <c r="AD206" s="239"/>
      <c r="AE206" s="239"/>
    </row>
    <row r="207" spans="1:31" ht="15.75" customHeight="1" x14ac:dyDescent="0.25">
      <c r="A207" s="241"/>
      <c r="B207" s="239"/>
      <c r="C207" s="239"/>
      <c r="D207" s="239"/>
      <c r="E207" s="239"/>
      <c r="F207" s="239"/>
      <c r="G207" s="240"/>
      <c r="H207" s="239"/>
      <c r="I207" s="239"/>
      <c r="J207" s="239"/>
      <c r="K207" s="239"/>
      <c r="L207" s="239"/>
      <c r="M207" s="239"/>
      <c r="N207" s="239"/>
      <c r="O207" s="239"/>
      <c r="P207" s="239"/>
      <c r="Q207" s="239"/>
      <c r="R207" s="239"/>
      <c r="S207" s="239"/>
      <c r="T207" s="239"/>
      <c r="U207" s="239"/>
      <c r="V207" s="239"/>
      <c r="W207" s="239"/>
      <c r="X207" s="239"/>
      <c r="Y207" s="239"/>
      <c r="Z207" s="239"/>
      <c r="AA207" s="239"/>
      <c r="AB207" s="239"/>
      <c r="AC207" s="239"/>
      <c r="AD207" s="239"/>
      <c r="AE207" s="239"/>
    </row>
    <row r="208" spans="1:31" ht="15.75" customHeight="1" x14ac:dyDescent="0.25">
      <c r="A208" s="241"/>
      <c r="B208" s="239"/>
      <c r="C208" s="239"/>
      <c r="D208" s="239"/>
      <c r="E208" s="239"/>
      <c r="F208" s="239"/>
      <c r="G208" s="240"/>
      <c r="H208" s="239"/>
      <c r="I208" s="239"/>
      <c r="J208" s="239"/>
      <c r="K208" s="239"/>
      <c r="L208" s="239"/>
      <c r="M208" s="239"/>
      <c r="N208" s="239"/>
      <c r="O208" s="239"/>
      <c r="P208" s="239"/>
      <c r="Q208" s="239"/>
      <c r="R208" s="239"/>
      <c r="S208" s="239"/>
      <c r="T208" s="239"/>
      <c r="U208" s="239"/>
      <c r="V208" s="239"/>
      <c r="W208" s="239"/>
      <c r="X208" s="239"/>
      <c r="Y208" s="239"/>
      <c r="Z208" s="239"/>
      <c r="AA208" s="239"/>
      <c r="AB208" s="239"/>
      <c r="AC208" s="239"/>
      <c r="AD208" s="239"/>
      <c r="AE208" s="239"/>
    </row>
    <row r="209" spans="1:31" ht="15.75" customHeight="1" x14ac:dyDescent="0.25">
      <c r="A209" s="241"/>
      <c r="B209" s="239"/>
      <c r="C209" s="239"/>
      <c r="D209" s="239"/>
      <c r="E209" s="239"/>
      <c r="F209" s="239"/>
      <c r="G209" s="240"/>
      <c r="H209" s="239"/>
      <c r="I209" s="239"/>
      <c r="J209" s="239"/>
      <c r="K209" s="239"/>
      <c r="L209" s="239"/>
      <c r="M209" s="239"/>
      <c r="N209" s="239"/>
      <c r="O209" s="239"/>
      <c r="P209" s="239"/>
      <c r="Q209" s="239"/>
      <c r="R209" s="239"/>
      <c r="S209" s="239"/>
      <c r="T209" s="239"/>
      <c r="U209" s="239"/>
      <c r="V209" s="239"/>
      <c r="W209" s="239"/>
      <c r="X209" s="239"/>
      <c r="Y209" s="239"/>
      <c r="Z209" s="239"/>
      <c r="AA209" s="239"/>
      <c r="AB209" s="239"/>
      <c r="AC209" s="239"/>
      <c r="AD209" s="239"/>
      <c r="AE209" s="239"/>
    </row>
    <row r="210" spans="1:31" ht="15.75" customHeight="1" x14ac:dyDescent="0.25">
      <c r="A210" s="241"/>
      <c r="B210" s="239"/>
      <c r="C210" s="239"/>
      <c r="D210" s="239"/>
      <c r="E210" s="239"/>
      <c r="F210" s="239"/>
      <c r="G210" s="240"/>
      <c r="H210" s="239"/>
      <c r="I210" s="239"/>
      <c r="J210" s="239"/>
      <c r="K210" s="239"/>
      <c r="L210" s="239"/>
      <c r="M210" s="239"/>
      <c r="N210" s="239"/>
      <c r="O210" s="239"/>
      <c r="P210" s="239"/>
      <c r="Q210" s="239"/>
      <c r="R210" s="239"/>
      <c r="S210" s="239"/>
      <c r="T210" s="239"/>
      <c r="U210" s="239"/>
      <c r="V210" s="239"/>
      <c r="W210" s="239"/>
      <c r="X210" s="239"/>
      <c r="Y210" s="239"/>
      <c r="Z210" s="239"/>
      <c r="AA210" s="239"/>
      <c r="AB210" s="239"/>
      <c r="AC210" s="239"/>
      <c r="AD210" s="239"/>
      <c r="AE210" s="239"/>
    </row>
    <row r="211" spans="1:31" ht="15.75" customHeight="1" x14ac:dyDescent="0.25">
      <c r="A211" s="241"/>
      <c r="B211" s="239"/>
      <c r="C211" s="239"/>
      <c r="D211" s="239"/>
      <c r="E211" s="239"/>
      <c r="F211" s="239"/>
      <c r="G211" s="240"/>
      <c r="H211" s="239"/>
      <c r="I211" s="239"/>
      <c r="J211" s="239"/>
      <c r="K211" s="239"/>
      <c r="L211" s="239"/>
      <c r="M211" s="239"/>
      <c r="N211" s="239"/>
      <c r="O211" s="239"/>
      <c r="P211" s="239"/>
      <c r="Q211" s="239"/>
      <c r="R211" s="239"/>
      <c r="S211" s="239"/>
      <c r="T211" s="239"/>
      <c r="U211" s="239"/>
      <c r="V211" s="239"/>
      <c r="W211" s="239"/>
      <c r="X211" s="239"/>
      <c r="Y211" s="239"/>
      <c r="Z211" s="239"/>
      <c r="AA211" s="239"/>
      <c r="AB211" s="239"/>
      <c r="AC211" s="239"/>
      <c r="AD211" s="239"/>
      <c r="AE211" s="239"/>
    </row>
    <row r="212" spans="1:31" ht="15.75" customHeight="1" x14ac:dyDescent="0.25">
      <c r="A212" s="241"/>
      <c r="B212" s="239"/>
      <c r="C212" s="239"/>
      <c r="D212" s="239"/>
      <c r="E212" s="239"/>
      <c r="F212" s="239"/>
      <c r="G212" s="240"/>
      <c r="H212" s="239"/>
      <c r="I212" s="239"/>
      <c r="J212" s="239"/>
      <c r="K212" s="239"/>
      <c r="L212" s="239"/>
      <c r="M212" s="239"/>
      <c r="N212" s="239"/>
      <c r="O212" s="239"/>
      <c r="P212" s="239"/>
      <c r="Q212" s="239"/>
      <c r="R212" s="239"/>
      <c r="S212" s="239"/>
      <c r="T212" s="239"/>
      <c r="U212" s="239"/>
      <c r="V212" s="239"/>
      <c r="W212" s="239"/>
      <c r="X212" s="239"/>
      <c r="Y212" s="239"/>
      <c r="Z212" s="239"/>
      <c r="AA212" s="239"/>
      <c r="AB212" s="239"/>
      <c r="AC212" s="239"/>
      <c r="AD212" s="239"/>
      <c r="AE212" s="239"/>
    </row>
    <row r="213" spans="1:31" ht="15.75" customHeight="1" x14ac:dyDescent="0.25">
      <c r="A213" s="241"/>
      <c r="B213" s="239"/>
      <c r="C213" s="239"/>
      <c r="D213" s="239"/>
      <c r="E213" s="239"/>
      <c r="F213" s="239"/>
      <c r="G213" s="240"/>
      <c r="H213" s="239"/>
      <c r="I213" s="239"/>
      <c r="J213" s="239"/>
      <c r="K213" s="239"/>
      <c r="L213" s="239"/>
      <c r="M213" s="239"/>
      <c r="N213" s="239"/>
      <c r="O213" s="239"/>
      <c r="P213" s="239"/>
      <c r="Q213" s="239"/>
      <c r="R213" s="239"/>
      <c r="S213" s="239"/>
      <c r="T213" s="239"/>
      <c r="U213" s="239"/>
      <c r="V213" s="239"/>
      <c r="W213" s="239"/>
      <c r="X213" s="239"/>
      <c r="Y213" s="239"/>
      <c r="Z213" s="239"/>
      <c r="AA213" s="239"/>
      <c r="AB213" s="239"/>
      <c r="AC213" s="239"/>
      <c r="AD213" s="239"/>
      <c r="AE213" s="239"/>
    </row>
    <row r="214" spans="1:31" ht="15.75" customHeight="1" x14ac:dyDescent="0.25">
      <c r="A214" s="241"/>
      <c r="B214" s="239"/>
      <c r="C214" s="239"/>
      <c r="D214" s="239"/>
      <c r="E214" s="239"/>
      <c r="F214" s="239"/>
      <c r="G214" s="240"/>
      <c r="H214" s="239"/>
      <c r="I214" s="239"/>
      <c r="J214" s="239"/>
      <c r="K214" s="239"/>
      <c r="L214" s="239"/>
      <c r="M214" s="239"/>
      <c r="N214" s="239"/>
      <c r="O214" s="239"/>
      <c r="P214" s="239"/>
      <c r="Q214" s="239"/>
      <c r="R214" s="239"/>
      <c r="S214" s="239"/>
      <c r="T214" s="239"/>
      <c r="U214" s="239"/>
      <c r="V214" s="239"/>
      <c r="W214" s="239"/>
      <c r="X214" s="239"/>
      <c r="Y214" s="239"/>
      <c r="Z214" s="239"/>
      <c r="AA214" s="239"/>
      <c r="AB214" s="239"/>
      <c r="AC214" s="239"/>
      <c r="AD214" s="239"/>
      <c r="AE214" s="239"/>
    </row>
    <row r="215" spans="1:31" ht="15.75" customHeight="1" x14ac:dyDescent="0.25">
      <c r="A215" s="241"/>
      <c r="B215" s="239"/>
      <c r="C215" s="239"/>
      <c r="D215" s="239"/>
      <c r="E215" s="239"/>
      <c r="F215" s="239"/>
      <c r="G215" s="240"/>
      <c r="H215" s="239"/>
      <c r="I215" s="239"/>
      <c r="J215" s="239"/>
      <c r="K215" s="239"/>
      <c r="L215" s="239"/>
      <c r="M215" s="239"/>
      <c r="N215" s="239"/>
      <c r="O215" s="239"/>
      <c r="P215" s="239"/>
      <c r="Q215" s="239"/>
      <c r="R215" s="239"/>
      <c r="S215" s="239"/>
      <c r="T215" s="239"/>
      <c r="U215" s="239"/>
      <c r="V215" s="239"/>
      <c r="W215" s="239"/>
      <c r="X215" s="239"/>
      <c r="Y215" s="239"/>
      <c r="Z215" s="239"/>
      <c r="AA215" s="239"/>
      <c r="AB215" s="239"/>
      <c r="AC215" s="239"/>
      <c r="AD215" s="239"/>
      <c r="AE215" s="239"/>
    </row>
    <row r="216" spans="1:31" ht="15.75" customHeight="1" x14ac:dyDescent="0.25">
      <c r="A216" s="241"/>
      <c r="B216" s="239"/>
      <c r="C216" s="239"/>
      <c r="D216" s="239"/>
      <c r="E216" s="239"/>
      <c r="F216" s="239"/>
      <c r="G216" s="240"/>
      <c r="H216" s="239"/>
      <c r="I216" s="239"/>
      <c r="J216" s="239"/>
      <c r="K216" s="239"/>
      <c r="L216" s="239"/>
      <c r="M216" s="239"/>
      <c r="N216" s="239"/>
      <c r="O216" s="239"/>
      <c r="P216" s="239"/>
      <c r="Q216" s="239"/>
      <c r="R216" s="239"/>
      <c r="S216" s="239"/>
      <c r="T216" s="239"/>
      <c r="U216" s="239"/>
      <c r="V216" s="239"/>
      <c r="W216" s="239"/>
      <c r="X216" s="239"/>
      <c r="Y216" s="239"/>
      <c r="Z216" s="239"/>
      <c r="AA216" s="239"/>
      <c r="AB216" s="239"/>
      <c r="AC216" s="239"/>
      <c r="AD216" s="239"/>
      <c r="AE216" s="239"/>
    </row>
    <row r="217" spans="1:31" ht="15.75" customHeight="1" x14ac:dyDescent="0.25">
      <c r="A217" s="241"/>
      <c r="B217" s="239"/>
      <c r="C217" s="239"/>
      <c r="D217" s="239"/>
      <c r="E217" s="239"/>
      <c r="F217" s="239"/>
      <c r="G217" s="240"/>
      <c r="H217" s="239"/>
      <c r="I217" s="239"/>
      <c r="J217" s="239"/>
      <c r="K217" s="239"/>
      <c r="L217" s="239"/>
      <c r="M217" s="239"/>
      <c r="N217" s="239"/>
      <c r="O217" s="239"/>
      <c r="P217" s="239"/>
      <c r="Q217" s="239"/>
      <c r="R217" s="239"/>
      <c r="S217" s="239"/>
      <c r="T217" s="239"/>
      <c r="U217" s="239"/>
      <c r="V217" s="239"/>
      <c r="W217" s="239"/>
      <c r="X217" s="239"/>
      <c r="Y217" s="239"/>
      <c r="Z217" s="239"/>
      <c r="AA217" s="239"/>
      <c r="AB217" s="239"/>
      <c r="AC217" s="239"/>
      <c r="AD217" s="239"/>
      <c r="AE217" s="239"/>
    </row>
    <row r="218" spans="1:31" ht="15.75" customHeight="1" x14ac:dyDescent="0.25">
      <c r="A218" s="241"/>
      <c r="B218" s="239"/>
      <c r="C218" s="239"/>
      <c r="D218" s="239"/>
      <c r="E218" s="239"/>
      <c r="F218" s="239"/>
      <c r="G218" s="240"/>
      <c r="H218" s="239"/>
      <c r="I218" s="239"/>
      <c r="J218" s="239"/>
      <c r="K218" s="239"/>
      <c r="L218" s="239"/>
      <c r="M218" s="239"/>
      <c r="N218" s="239"/>
      <c r="O218" s="239"/>
      <c r="P218" s="239"/>
      <c r="Q218" s="239"/>
      <c r="R218" s="239"/>
      <c r="S218" s="239"/>
      <c r="T218" s="239"/>
      <c r="U218" s="239"/>
      <c r="V218" s="239"/>
      <c r="W218" s="239"/>
      <c r="X218" s="239"/>
      <c r="Y218" s="239"/>
      <c r="Z218" s="239"/>
      <c r="AA218" s="239"/>
      <c r="AB218" s="239"/>
      <c r="AC218" s="239"/>
      <c r="AD218" s="239"/>
      <c r="AE218" s="239"/>
    </row>
    <row r="219" spans="1:31" ht="15.75" customHeight="1" x14ac:dyDescent="0.25">
      <c r="A219" s="241"/>
      <c r="B219" s="239"/>
      <c r="C219" s="239"/>
      <c r="D219" s="239"/>
      <c r="E219" s="239"/>
      <c r="F219" s="239"/>
      <c r="G219" s="240"/>
      <c r="H219" s="239"/>
      <c r="I219" s="239"/>
      <c r="J219" s="239"/>
      <c r="K219" s="239"/>
      <c r="L219" s="239"/>
      <c r="M219" s="239"/>
      <c r="N219" s="239"/>
      <c r="O219" s="239"/>
      <c r="P219" s="239"/>
      <c r="Q219" s="239"/>
      <c r="R219" s="239"/>
      <c r="S219" s="239"/>
      <c r="T219" s="239"/>
      <c r="U219" s="239"/>
      <c r="V219" s="239"/>
      <c r="W219" s="239"/>
      <c r="X219" s="239"/>
      <c r="Y219" s="239"/>
      <c r="Z219" s="239"/>
      <c r="AA219" s="239"/>
      <c r="AB219" s="239"/>
      <c r="AC219" s="239"/>
      <c r="AD219" s="239"/>
      <c r="AE219" s="239"/>
    </row>
    <row r="220" spans="1:31" ht="15.75" customHeight="1" x14ac:dyDescent="0.25">
      <c r="A220" s="241"/>
      <c r="B220" s="239"/>
      <c r="C220" s="239"/>
      <c r="D220" s="239"/>
      <c r="E220" s="239"/>
      <c r="F220" s="239"/>
      <c r="G220" s="240"/>
      <c r="H220" s="239"/>
      <c r="I220" s="239"/>
      <c r="J220" s="239"/>
      <c r="K220" s="239"/>
      <c r="L220" s="239"/>
      <c r="M220" s="239"/>
      <c r="N220" s="239"/>
      <c r="O220" s="239"/>
      <c r="P220" s="239"/>
      <c r="Q220" s="239"/>
      <c r="R220" s="239"/>
      <c r="S220" s="239"/>
      <c r="T220" s="239"/>
      <c r="U220" s="239"/>
      <c r="V220" s="239"/>
      <c r="W220" s="239"/>
      <c r="X220" s="239"/>
      <c r="Y220" s="239"/>
      <c r="Z220" s="239"/>
      <c r="AA220" s="239"/>
      <c r="AB220" s="239"/>
      <c r="AC220" s="239"/>
      <c r="AD220" s="239"/>
      <c r="AE220" s="239"/>
    </row>
    <row r="221" spans="1:31" ht="15.75" customHeight="1" x14ac:dyDescent="0.25">
      <c r="A221" s="241"/>
      <c r="B221" s="239"/>
      <c r="C221" s="239"/>
      <c r="D221" s="239"/>
      <c r="E221" s="239"/>
      <c r="F221" s="239"/>
      <c r="G221" s="240"/>
      <c r="H221" s="239"/>
      <c r="I221" s="239"/>
      <c r="J221" s="239"/>
      <c r="K221" s="239"/>
      <c r="L221" s="239"/>
      <c r="M221" s="239"/>
      <c r="N221" s="239"/>
      <c r="O221" s="239"/>
      <c r="P221" s="239"/>
      <c r="Q221" s="239"/>
      <c r="R221" s="239"/>
      <c r="S221" s="239"/>
      <c r="T221" s="239"/>
      <c r="U221" s="239"/>
      <c r="V221" s="239"/>
      <c r="W221" s="239"/>
      <c r="X221" s="239"/>
      <c r="Y221" s="239"/>
      <c r="Z221" s="239"/>
      <c r="AA221" s="239"/>
      <c r="AB221" s="239"/>
      <c r="AC221" s="239"/>
      <c r="AD221" s="239"/>
      <c r="AE221" s="239"/>
    </row>
    <row r="222" spans="1:31" ht="15.75" customHeight="1" x14ac:dyDescent="0.25">
      <c r="A222" s="241"/>
      <c r="B222" s="239"/>
      <c r="C222" s="239"/>
      <c r="D222" s="239"/>
      <c r="E222" s="239"/>
      <c r="F222" s="239"/>
      <c r="G222" s="240"/>
      <c r="H222" s="239"/>
      <c r="I222" s="239"/>
      <c r="J222" s="239"/>
      <c r="K222" s="239"/>
      <c r="L222" s="239"/>
      <c r="M222" s="239"/>
      <c r="N222" s="239"/>
      <c r="O222" s="239"/>
      <c r="P222" s="239"/>
      <c r="Q222" s="239"/>
      <c r="R222" s="239"/>
      <c r="S222" s="239"/>
      <c r="T222" s="239"/>
      <c r="U222" s="239"/>
      <c r="V222" s="239"/>
      <c r="W222" s="239"/>
      <c r="X222" s="239"/>
      <c r="Y222" s="239"/>
      <c r="Z222" s="239"/>
      <c r="AA222" s="239"/>
      <c r="AB222" s="239"/>
      <c r="AC222" s="239"/>
      <c r="AD222" s="239"/>
      <c r="AE222" s="239"/>
    </row>
    <row r="223" spans="1:31" ht="15.75" customHeight="1" x14ac:dyDescent="0.25">
      <c r="A223" s="241"/>
      <c r="B223" s="239"/>
      <c r="C223" s="239"/>
      <c r="D223" s="239"/>
      <c r="E223" s="239"/>
      <c r="F223" s="239"/>
      <c r="G223" s="240"/>
      <c r="H223" s="239"/>
      <c r="I223" s="239"/>
      <c r="J223" s="239"/>
      <c r="K223" s="239"/>
      <c r="L223" s="239"/>
      <c r="M223" s="239"/>
      <c r="N223" s="239"/>
      <c r="O223" s="239"/>
      <c r="P223" s="239"/>
      <c r="Q223" s="239"/>
      <c r="R223" s="239"/>
      <c r="S223" s="239"/>
      <c r="T223" s="239"/>
      <c r="U223" s="239"/>
      <c r="V223" s="239"/>
      <c r="W223" s="239"/>
      <c r="X223" s="239"/>
      <c r="Y223" s="239"/>
      <c r="Z223" s="239"/>
      <c r="AA223" s="239"/>
      <c r="AB223" s="239"/>
      <c r="AC223" s="239"/>
      <c r="AD223" s="239"/>
      <c r="AE223" s="239"/>
    </row>
    <row r="224" spans="1:31" ht="15.75" customHeight="1" x14ac:dyDescent="0.25">
      <c r="A224" s="241"/>
      <c r="B224" s="239"/>
      <c r="C224" s="239"/>
      <c r="D224" s="239"/>
      <c r="E224" s="239"/>
      <c r="F224" s="239"/>
      <c r="G224" s="240"/>
      <c r="H224" s="239"/>
      <c r="I224" s="239"/>
      <c r="J224" s="239"/>
      <c r="K224" s="239"/>
      <c r="L224" s="239"/>
      <c r="M224" s="239"/>
      <c r="N224" s="239"/>
      <c r="O224" s="239"/>
      <c r="P224" s="239"/>
      <c r="Q224" s="239"/>
      <c r="R224" s="239"/>
      <c r="S224" s="239"/>
      <c r="T224" s="239"/>
      <c r="U224" s="239"/>
      <c r="V224" s="239"/>
      <c r="W224" s="239"/>
      <c r="X224" s="239"/>
      <c r="Y224" s="239"/>
      <c r="Z224" s="239"/>
      <c r="AA224" s="239"/>
      <c r="AB224" s="239"/>
      <c r="AC224" s="239"/>
      <c r="AD224" s="239"/>
      <c r="AE224" s="239"/>
    </row>
    <row r="225" spans="1:31" ht="15.75" customHeight="1" x14ac:dyDescent="0.25">
      <c r="A225" s="241"/>
      <c r="B225" s="239"/>
      <c r="C225" s="239"/>
      <c r="D225" s="239"/>
      <c r="E225" s="239"/>
      <c r="F225" s="239"/>
      <c r="G225" s="240"/>
      <c r="H225" s="239"/>
      <c r="I225" s="239"/>
      <c r="J225" s="239"/>
      <c r="K225" s="239"/>
      <c r="L225" s="239"/>
      <c r="M225" s="239"/>
      <c r="N225" s="239"/>
      <c r="O225" s="239"/>
      <c r="P225" s="239"/>
      <c r="Q225" s="239"/>
      <c r="R225" s="239"/>
      <c r="S225" s="239"/>
      <c r="T225" s="239"/>
      <c r="U225" s="239"/>
      <c r="V225" s="239"/>
      <c r="W225" s="239"/>
      <c r="X225" s="239"/>
      <c r="Y225" s="239"/>
      <c r="Z225" s="239"/>
      <c r="AA225" s="239"/>
      <c r="AB225" s="239"/>
      <c r="AC225" s="239"/>
      <c r="AD225" s="239"/>
      <c r="AE225" s="239"/>
    </row>
    <row r="226" spans="1:31" ht="15.75" customHeight="1" x14ac:dyDescent="0.25">
      <c r="A226" s="241"/>
      <c r="B226" s="239"/>
      <c r="C226" s="239"/>
      <c r="D226" s="239"/>
      <c r="E226" s="239"/>
      <c r="F226" s="239"/>
      <c r="G226" s="240"/>
      <c r="H226" s="239"/>
      <c r="I226" s="239"/>
      <c r="J226" s="239"/>
      <c r="K226" s="239"/>
      <c r="L226" s="239"/>
      <c r="M226" s="239"/>
      <c r="N226" s="239"/>
      <c r="O226" s="239"/>
      <c r="P226" s="239"/>
      <c r="Q226" s="239"/>
      <c r="R226" s="239"/>
      <c r="S226" s="239"/>
      <c r="T226" s="239"/>
      <c r="U226" s="239"/>
      <c r="V226" s="239"/>
      <c r="W226" s="239"/>
      <c r="X226" s="239"/>
      <c r="Y226" s="239"/>
      <c r="Z226" s="239"/>
      <c r="AA226" s="239"/>
      <c r="AB226" s="239"/>
      <c r="AC226" s="239"/>
      <c r="AD226" s="239"/>
      <c r="AE226" s="239"/>
    </row>
    <row r="227" spans="1:31" ht="15.75" customHeight="1" x14ac:dyDescent="0.25">
      <c r="A227" s="241"/>
      <c r="B227" s="239"/>
      <c r="C227" s="239"/>
      <c r="D227" s="239"/>
      <c r="E227" s="239"/>
      <c r="F227" s="239"/>
      <c r="G227" s="240"/>
      <c r="H227" s="239"/>
      <c r="I227" s="239"/>
      <c r="J227" s="239"/>
      <c r="K227" s="239"/>
      <c r="L227" s="239"/>
      <c r="M227" s="239"/>
      <c r="N227" s="239"/>
      <c r="O227" s="239"/>
      <c r="P227" s="239"/>
      <c r="Q227" s="239"/>
      <c r="R227" s="239"/>
      <c r="S227" s="239"/>
      <c r="T227" s="239"/>
      <c r="U227" s="239"/>
      <c r="V227" s="239"/>
      <c r="W227" s="239"/>
      <c r="X227" s="239"/>
      <c r="Y227" s="239"/>
      <c r="Z227" s="239"/>
      <c r="AA227" s="239"/>
      <c r="AB227" s="239"/>
      <c r="AC227" s="239"/>
      <c r="AD227" s="239"/>
      <c r="AE227" s="239"/>
    </row>
    <row r="228" spans="1:31" ht="15.75" customHeight="1" x14ac:dyDescent="0.25">
      <c r="A228" s="241"/>
      <c r="B228" s="239"/>
      <c r="C228" s="239"/>
      <c r="D228" s="239"/>
      <c r="E228" s="239"/>
      <c r="F228" s="239"/>
      <c r="G228" s="240"/>
      <c r="H228" s="239"/>
      <c r="I228" s="239"/>
      <c r="J228" s="239"/>
      <c r="K228" s="239"/>
      <c r="L228" s="239"/>
      <c r="M228" s="239"/>
      <c r="N228" s="239"/>
      <c r="O228" s="239"/>
      <c r="P228" s="239"/>
      <c r="Q228" s="239"/>
      <c r="R228" s="239"/>
      <c r="S228" s="239"/>
      <c r="T228" s="239"/>
      <c r="U228" s="239"/>
      <c r="V228" s="239"/>
      <c r="W228" s="239"/>
      <c r="X228" s="239"/>
      <c r="Y228" s="239"/>
      <c r="Z228" s="239"/>
      <c r="AA228" s="239"/>
      <c r="AB228" s="239"/>
      <c r="AC228" s="239"/>
      <c r="AD228" s="239"/>
      <c r="AE228" s="239"/>
    </row>
    <row r="229" spans="1:31" ht="15.75" customHeight="1" x14ac:dyDescent="0.25">
      <c r="A229" s="241"/>
      <c r="B229" s="239"/>
      <c r="C229" s="239"/>
      <c r="D229" s="239"/>
      <c r="E229" s="239"/>
      <c r="F229" s="239"/>
      <c r="G229" s="240"/>
      <c r="H229" s="239"/>
      <c r="I229" s="239"/>
      <c r="J229" s="239"/>
      <c r="K229" s="239"/>
      <c r="L229" s="239"/>
      <c r="M229" s="239"/>
      <c r="N229" s="239"/>
      <c r="O229" s="239"/>
      <c r="P229" s="239"/>
      <c r="Q229" s="239"/>
      <c r="R229" s="239"/>
      <c r="S229" s="239"/>
      <c r="T229" s="239"/>
      <c r="U229" s="239"/>
      <c r="V229" s="239"/>
      <c r="W229" s="239"/>
      <c r="X229" s="239"/>
      <c r="Y229" s="239"/>
      <c r="Z229" s="239"/>
      <c r="AA229" s="239"/>
      <c r="AB229" s="239"/>
      <c r="AC229" s="239"/>
      <c r="AD229" s="239"/>
      <c r="AE229" s="239"/>
    </row>
    <row r="230" spans="1:31" ht="15.75" customHeight="1" x14ac:dyDescent="0.25">
      <c r="A230" s="241"/>
      <c r="B230" s="239"/>
      <c r="C230" s="239"/>
      <c r="D230" s="239"/>
      <c r="E230" s="239"/>
      <c r="F230" s="239"/>
      <c r="G230" s="240"/>
      <c r="H230" s="239"/>
      <c r="I230" s="239"/>
      <c r="J230" s="239"/>
      <c r="K230" s="239"/>
      <c r="L230" s="239"/>
      <c r="M230" s="239"/>
      <c r="N230" s="239"/>
      <c r="O230" s="239"/>
      <c r="P230" s="239"/>
      <c r="Q230" s="239"/>
      <c r="R230" s="239"/>
      <c r="S230" s="239"/>
      <c r="T230" s="239"/>
      <c r="U230" s="239"/>
      <c r="V230" s="239"/>
      <c r="W230" s="239"/>
      <c r="X230" s="239"/>
      <c r="Y230" s="239"/>
      <c r="Z230" s="239"/>
      <c r="AA230" s="239"/>
      <c r="AB230" s="239"/>
      <c r="AC230" s="239"/>
      <c r="AD230" s="239"/>
      <c r="AE230" s="239"/>
    </row>
    <row r="231" spans="1:31" ht="15.75" customHeight="1" x14ac:dyDescent="0.25">
      <c r="A231" s="241"/>
      <c r="B231" s="239"/>
      <c r="C231" s="239"/>
      <c r="D231" s="239"/>
      <c r="E231" s="239"/>
      <c r="F231" s="239"/>
      <c r="G231" s="240"/>
      <c r="H231" s="239"/>
      <c r="I231" s="239"/>
      <c r="J231" s="239"/>
      <c r="K231" s="239"/>
      <c r="L231" s="239"/>
      <c r="M231" s="239"/>
      <c r="N231" s="239"/>
      <c r="O231" s="239"/>
      <c r="P231" s="239"/>
      <c r="Q231" s="239"/>
      <c r="R231" s="239"/>
      <c r="S231" s="239"/>
      <c r="T231" s="239"/>
      <c r="U231" s="239"/>
      <c r="V231" s="239"/>
      <c r="W231" s="239"/>
      <c r="X231" s="239"/>
      <c r="Y231" s="239"/>
      <c r="Z231" s="239"/>
      <c r="AA231" s="239"/>
      <c r="AB231" s="239"/>
      <c r="AC231" s="239"/>
      <c r="AD231" s="239"/>
      <c r="AE231" s="239"/>
    </row>
    <row r="232" spans="1:31" ht="15.75" customHeight="1" x14ac:dyDescent="0.25">
      <c r="A232" s="241"/>
      <c r="B232" s="239"/>
      <c r="C232" s="239"/>
      <c r="D232" s="239"/>
      <c r="E232" s="239"/>
      <c r="F232" s="239"/>
      <c r="G232" s="240"/>
      <c r="H232" s="239"/>
      <c r="I232" s="239"/>
      <c r="J232" s="239"/>
      <c r="K232" s="239"/>
      <c r="L232" s="239"/>
      <c r="M232" s="239"/>
      <c r="N232" s="239"/>
      <c r="O232" s="239"/>
      <c r="P232" s="239"/>
      <c r="Q232" s="239"/>
      <c r="R232" s="239"/>
      <c r="S232" s="239"/>
      <c r="T232" s="239"/>
      <c r="U232" s="239"/>
      <c r="V232" s="239"/>
      <c r="W232" s="239"/>
      <c r="X232" s="239"/>
      <c r="Y232" s="239"/>
      <c r="Z232" s="239"/>
      <c r="AA232" s="239"/>
      <c r="AB232" s="239"/>
      <c r="AC232" s="239"/>
      <c r="AD232" s="239"/>
      <c r="AE232" s="239"/>
    </row>
    <row r="233" spans="1:31" ht="15.75" customHeight="1" x14ac:dyDescent="0.25">
      <c r="A233" s="241"/>
      <c r="B233" s="239"/>
      <c r="C233" s="239"/>
      <c r="D233" s="239"/>
      <c r="E233" s="239"/>
      <c r="F233" s="239"/>
      <c r="G233" s="240"/>
      <c r="H233" s="239"/>
      <c r="I233" s="239"/>
      <c r="J233" s="239"/>
      <c r="K233" s="239"/>
      <c r="L233" s="239"/>
      <c r="M233" s="239"/>
      <c r="N233" s="239"/>
      <c r="O233" s="239"/>
      <c r="P233" s="239"/>
      <c r="Q233" s="239"/>
      <c r="R233" s="239"/>
      <c r="S233" s="239"/>
      <c r="T233" s="239"/>
      <c r="U233" s="239"/>
      <c r="V233" s="239"/>
      <c r="W233" s="239"/>
      <c r="X233" s="239"/>
      <c r="Y233" s="239"/>
      <c r="Z233" s="239"/>
      <c r="AA233" s="239"/>
      <c r="AB233" s="239"/>
      <c r="AC233" s="239"/>
      <c r="AD233" s="239"/>
      <c r="AE233" s="239"/>
    </row>
    <row r="234" spans="1:31" ht="15.75" customHeight="1" x14ac:dyDescent="0.25">
      <c r="A234" s="241"/>
      <c r="B234" s="239"/>
      <c r="C234" s="239"/>
      <c r="D234" s="239"/>
      <c r="E234" s="239"/>
      <c r="F234" s="239"/>
      <c r="G234" s="240"/>
      <c r="H234" s="239"/>
      <c r="I234" s="239"/>
      <c r="J234" s="239"/>
      <c r="K234" s="239"/>
      <c r="L234" s="239"/>
      <c r="M234" s="239"/>
      <c r="N234" s="239"/>
      <c r="O234" s="239"/>
      <c r="P234" s="239"/>
      <c r="Q234" s="239"/>
      <c r="R234" s="239"/>
      <c r="S234" s="239"/>
      <c r="T234" s="239"/>
      <c r="U234" s="239"/>
      <c r="V234" s="239"/>
      <c r="W234" s="239"/>
      <c r="X234" s="239"/>
      <c r="Y234" s="239"/>
      <c r="Z234" s="239"/>
      <c r="AA234" s="239"/>
      <c r="AB234" s="239"/>
      <c r="AC234" s="239"/>
      <c r="AD234" s="239"/>
      <c r="AE234" s="239"/>
    </row>
    <row r="235" spans="1:31" ht="15.75" customHeight="1" x14ac:dyDescent="0.25">
      <c r="A235" s="241"/>
      <c r="B235" s="239"/>
      <c r="C235" s="239"/>
      <c r="D235" s="239"/>
      <c r="E235" s="239"/>
      <c r="F235" s="239"/>
      <c r="G235" s="240"/>
      <c r="H235" s="239"/>
      <c r="I235" s="239"/>
      <c r="J235" s="239"/>
      <c r="K235" s="239"/>
      <c r="L235" s="239"/>
      <c r="M235" s="239"/>
      <c r="N235" s="239"/>
      <c r="O235" s="239"/>
      <c r="P235" s="239"/>
      <c r="Q235" s="239"/>
      <c r="R235" s="239"/>
      <c r="S235" s="239"/>
      <c r="T235" s="239"/>
      <c r="U235" s="239"/>
      <c r="V235" s="239"/>
      <c r="W235" s="239"/>
      <c r="X235" s="239"/>
      <c r="Y235" s="239"/>
      <c r="Z235" s="239"/>
      <c r="AA235" s="239"/>
      <c r="AB235" s="239"/>
      <c r="AC235" s="239"/>
      <c r="AD235" s="239"/>
      <c r="AE235" s="239"/>
    </row>
    <row r="236" spans="1:31" ht="15.75" customHeight="1" x14ac:dyDescent="0.25">
      <c r="A236" s="241"/>
      <c r="B236" s="239"/>
      <c r="C236" s="239"/>
      <c r="D236" s="239"/>
      <c r="E236" s="239"/>
      <c r="F236" s="239"/>
      <c r="G236" s="240"/>
      <c r="H236" s="239"/>
      <c r="I236" s="239"/>
      <c r="J236" s="239"/>
      <c r="K236" s="239"/>
      <c r="L236" s="239"/>
      <c r="M236" s="239"/>
      <c r="N236" s="239"/>
      <c r="O236" s="239"/>
      <c r="P236" s="239"/>
      <c r="Q236" s="239"/>
      <c r="R236" s="239"/>
      <c r="S236" s="239"/>
      <c r="T236" s="239"/>
      <c r="U236" s="239"/>
      <c r="V236" s="239"/>
      <c r="W236" s="239"/>
      <c r="X236" s="239"/>
      <c r="Y236" s="239"/>
      <c r="Z236" s="239"/>
      <c r="AA236" s="239"/>
      <c r="AB236" s="239"/>
      <c r="AC236" s="239"/>
      <c r="AD236" s="239"/>
      <c r="AE236" s="239"/>
    </row>
    <row r="237" spans="1:31" ht="15.75" customHeight="1" x14ac:dyDescent="0.25">
      <c r="A237" s="241"/>
      <c r="B237" s="239"/>
      <c r="C237" s="239"/>
      <c r="D237" s="239"/>
      <c r="E237" s="239"/>
      <c r="F237" s="239"/>
      <c r="G237" s="240"/>
      <c r="H237" s="239"/>
      <c r="I237" s="239"/>
      <c r="J237" s="239"/>
      <c r="K237" s="239"/>
      <c r="L237" s="239"/>
      <c r="M237" s="239"/>
      <c r="N237" s="239"/>
      <c r="O237" s="239"/>
      <c r="P237" s="239"/>
      <c r="Q237" s="239"/>
      <c r="R237" s="239"/>
      <c r="S237" s="239"/>
      <c r="T237" s="239"/>
      <c r="U237" s="239"/>
      <c r="V237" s="239"/>
      <c r="W237" s="239"/>
      <c r="X237" s="239"/>
      <c r="Y237" s="239"/>
      <c r="Z237" s="239"/>
      <c r="AA237" s="239"/>
      <c r="AB237" s="239"/>
      <c r="AC237" s="239"/>
      <c r="AD237" s="239"/>
      <c r="AE237" s="239"/>
    </row>
    <row r="238" spans="1:31" ht="15.75" customHeight="1" x14ac:dyDescent="0.25">
      <c r="A238" s="241"/>
      <c r="B238" s="239"/>
      <c r="C238" s="239"/>
      <c r="D238" s="239"/>
      <c r="E238" s="239"/>
      <c r="F238" s="239"/>
      <c r="G238" s="240"/>
      <c r="H238" s="239"/>
      <c r="I238" s="239"/>
      <c r="J238" s="239"/>
      <c r="K238" s="239"/>
      <c r="L238" s="239"/>
      <c r="M238" s="239"/>
      <c r="N238" s="239"/>
      <c r="O238" s="239"/>
      <c r="P238" s="239"/>
      <c r="Q238" s="239"/>
      <c r="R238" s="239"/>
      <c r="S238" s="239"/>
      <c r="T238" s="239"/>
      <c r="U238" s="239"/>
      <c r="V238" s="239"/>
      <c r="W238" s="239"/>
      <c r="X238" s="239"/>
      <c r="Y238" s="239"/>
      <c r="Z238" s="239"/>
      <c r="AA238" s="239"/>
      <c r="AB238" s="239"/>
      <c r="AC238" s="239"/>
      <c r="AD238" s="239"/>
      <c r="AE238" s="239"/>
    </row>
    <row r="239" spans="1:31" ht="15.75" customHeight="1" x14ac:dyDescent="0.25">
      <c r="A239" s="241"/>
      <c r="B239" s="239"/>
      <c r="C239" s="239"/>
      <c r="D239" s="239"/>
      <c r="E239" s="239"/>
      <c r="F239" s="239"/>
      <c r="G239" s="240"/>
      <c r="H239" s="239"/>
      <c r="I239" s="239"/>
      <c r="J239" s="239"/>
      <c r="K239" s="239"/>
      <c r="L239" s="239"/>
      <c r="M239" s="239"/>
      <c r="N239" s="239"/>
      <c r="O239" s="239"/>
      <c r="P239" s="239"/>
      <c r="Q239" s="239"/>
      <c r="R239" s="239"/>
      <c r="S239" s="239"/>
      <c r="T239" s="239"/>
      <c r="U239" s="239"/>
      <c r="V239" s="239"/>
      <c r="W239" s="239"/>
      <c r="X239" s="239"/>
      <c r="Y239" s="239"/>
      <c r="Z239" s="239"/>
      <c r="AA239" s="239"/>
      <c r="AB239" s="239"/>
      <c r="AC239" s="239"/>
      <c r="AD239" s="239"/>
      <c r="AE239" s="239"/>
    </row>
    <row r="240" spans="1:31" ht="15.75" customHeight="1" x14ac:dyDescent="0.25">
      <c r="A240" s="241"/>
      <c r="B240" s="239"/>
      <c r="C240" s="239"/>
      <c r="D240" s="239"/>
      <c r="E240" s="239"/>
      <c r="F240" s="239"/>
      <c r="G240" s="240"/>
      <c r="H240" s="239"/>
      <c r="I240" s="239"/>
      <c r="J240" s="239"/>
      <c r="K240" s="239"/>
      <c r="L240" s="239"/>
      <c r="M240" s="239"/>
      <c r="N240" s="239"/>
      <c r="O240" s="239"/>
      <c r="P240" s="239"/>
      <c r="Q240" s="239"/>
      <c r="R240" s="239"/>
      <c r="S240" s="239"/>
      <c r="T240" s="239"/>
      <c r="U240" s="239"/>
      <c r="V240" s="239"/>
      <c r="W240" s="239"/>
      <c r="X240" s="239"/>
      <c r="Y240" s="239"/>
      <c r="Z240" s="239"/>
      <c r="AA240" s="239"/>
      <c r="AB240" s="239"/>
      <c r="AC240" s="239"/>
      <c r="AD240" s="239"/>
      <c r="AE240" s="239"/>
    </row>
    <row r="241" spans="1:31" ht="15.75" customHeight="1" x14ac:dyDescent="0.25">
      <c r="A241" s="241"/>
      <c r="B241" s="239"/>
      <c r="C241" s="239"/>
      <c r="D241" s="239"/>
      <c r="E241" s="239"/>
      <c r="F241" s="239"/>
      <c r="G241" s="240"/>
      <c r="H241" s="239"/>
      <c r="I241" s="239"/>
      <c r="J241" s="239"/>
      <c r="K241" s="239"/>
      <c r="L241" s="239"/>
      <c r="M241" s="239"/>
      <c r="N241" s="239"/>
      <c r="O241" s="239"/>
      <c r="P241" s="239"/>
      <c r="Q241" s="239"/>
      <c r="R241" s="239"/>
      <c r="S241" s="239"/>
      <c r="T241" s="239"/>
      <c r="U241" s="239"/>
      <c r="V241" s="239"/>
      <c r="W241" s="239"/>
      <c r="X241" s="239"/>
      <c r="Y241" s="239"/>
      <c r="Z241" s="239"/>
      <c r="AA241" s="239"/>
      <c r="AB241" s="239"/>
      <c r="AC241" s="239"/>
      <c r="AD241" s="239"/>
      <c r="AE241" s="239"/>
    </row>
    <row r="242" spans="1:31" ht="15.75" customHeight="1" x14ac:dyDescent="0.25">
      <c r="A242" s="241"/>
      <c r="B242" s="239"/>
      <c r="C242" s="239"/>
      <c r="D242" s="239"/>
      <c r="E242" s="239"/>
      <c r="F242" s="239"/>
      <c r="G242" s="240"/>
      <c r="H242" s="239"/>
      <c r="I242" s="239"/>
      <c r="J242" s="239"/>
      <c r="K242" s="239"/>
      <c r="L242" s="239"/>
      <c r="M242" s="239"/>
      <c r="N242" s="239"/>
      <c r="O242" s="239"/>
      <c r="P242" s="239"/>
      <c r="Q242" s="239"/>
      <c r="R242" s="239"/>
      <c r="S242" s="239"/>
      <c r="T242" s="239"/>
      <c r="U242" s="239"/>
      <c r="V242" s="239"/>
      <c r="W242" s="239"/>
      <c r="X242" s="239"/>
      <c r="Y242" s="239"/>
      <c r="Z242" s="239"/>
      <c r="AA242" s="239"/>
      <c r="AB242" s="239"/>
      <c r="AC242" s="239"/>
      <c r="AD242" s="239"/>
      <c r="AE242" s="239"/>
    </row>
    <row r="243" spans="1:31" ht="15.75" customHeight="1" x14ac:dyDescent="0.25">
      <c r="A243" s="241"/>
      <c r="B243" s="239"/>
      <c r="C243" s="239"/>
      <c r="D243" s="239"/>
      <c r="E243" s="239"/>
      <c r="F243" s="239"/>
      <c r="G243" s="240"/>
      <c r="H243" s="239"/>
      <c r="I243" s="239"/>
      <c r="J243" s="239"/>
      <c r="K243" s="239"/>
      <c r="L243" s="239"/>
      <c r="M243" s="239"/>
      <c r="N243" s="239"/>
      <c r="O243" s="239"/>
      <c r="P243" s="239"/>
      <c r="Q243" s="239"/>
      <c r="R243" s="239"/>
      <c r="S243" s="239"/>
      <c r="T243" s="239"/>
      <c r="U243" s="239"/>
      <c r="V243" s="239"/>
      <c r="W243" s="239"/>
      <c r="X243" s="239"/>
      <c r="Y243" s="239"/>
      <c r="Z243" s="239"/>
      <c r="AA243" s="239"/>
      <c r="AB243" s="239"/>
      <c r="AC243" s="239"/>
      <c r="AD243" s="239"/>
      <c r="AE243" s="239"/>
    </row>
    <row r="244" spans="1:31" ht="15.75" customHeight="1" x14ac:dyDescent="0.25">
      <c r="A244" s="241"/>
      <c r="B244" s="239"/>
      <c r="C244" s="239"/>
      <c r="D244" s="239"/>
      <c r="E244" s="239"/>
      <c r="F244" s="239"/>
      <c r="G244" s="240"/>
      <c r="H244" s="239"/>
      <c r="I244" s="239"/>
      <c r="J244" s="239"/>
      <c r="K244" s="239"/>
      <c r="L244" s="239"/>
      <c r="M244" s="239"/>
      <c r="N244" s="239"/>
      <c r="O244" s="239"/>
      <c r="P244" s="239"/>
      <c r="Q244" s="239"/>
      <c r="R244" s="239"/>
      <c r="S244" s="239"/>
      <c r="T244" s="239"/>
      <c r="U244" s="239"/>
      <c r="V244" s="239"/>
      <c r="W244" s="239"/>
      <c r="X244" s="239"/>
      <c r="Y244" s="239"/>
      <c r="Z244" s="239"/>
      <c r="AA244" s="239"/>
      <c r="AB244" s="239"/>
      <c r="AC244" s="239"/>
      <c r="AD244" s="239"/>
      <c r="AE244" s="239"/>
    </row>
    <row r="245" spans="1:31" ht="15.75" customHeight="1" x14ac:dyDescent="0.25">
      <c r="A245" s="241"/>
      <c r="B245" s="239"/>
      <c r="C245" s="239"/>
      <c r="D245" s="239"/>
      <c r="E245" s="239"/>
      <c r="F245" s="239"/>
      <c r="G245" s="240"/>
      <c r="H245" s="239"/>
      <c r="I245" s="239"/>
      <c r="J245" s="239"/>
      <c r="K245" s="239"/>
      <c r="L245" s="239"/>
      <c r="M245" s="239"/>
      <c r="N245" s="239"/>
      <c r="O245" s="239"/>
      <c r="P245" s="239"/>
      <c r="Q245" s="239"/>
      <c r="R245" s="239"/>
      <c r="S245" s="239"/>
      <c r="T245" s="239"/>
      <c r="U245" s="239"/>
      <c r="V245" s="239"/>
      <c r="W245" s="239"/>
      <c r="X245" s="239"/>
      <c r="Y245" s="239"/>
      <c r="Z245" s="239"/>
      <c r="AA245" s="239"/>
      <c r="AB245" s="239"/>
      <c r="AC245" s="239"/>
      <c r="AD245" s="239"/>
      <c r="AE245" s="239"/>
    </row>
    <row r="246" spans="1:31" ht="15.75" customHeight="1" x14ac:dyDescent="0.25">
      <c r="A246" s="241"/>
      <c r="B246" s="239"/>
      <c r="C246" s="239"/>
      <c r="D246" s="239"/>
      <c r="E246" s="239"/>
      <c r="F246" s="239"/>
      <c r="G246" s="240"/>
      <c r="H246" s="239"/>
      <c r="I246" s="239"/>
      <c r="J246" s="239"/>
      <c r="K246" s="239"/>
      <c r="L246" s="239"/>
      <c r="M246" s="239"/>
      <c r="N246" s="239"/>
      <c r="O246" s="239"/>
      <c r="P246" s="239"/>
      <c r="Q246" s="239"/>
      <c r="R246" s="239"/>
      <c r="S246" s="239"/>
      <c r="T246" s="239"/>
      <c r="U246" s="239"/>
      <c r="V246" s="239"/>
      <c r="W246" s="239"/>
      <c r="X246" s="239"/>
      <c r="Y246" s="239"/>
      <c r="Z246" s="239"/>
      <c r="AA246" s="239"/>
      <c r="AB246" s="239"/>
      <c r="AC246" s="239"/>
      <c r="AD246" s="239"/>
      <c r="AE246" s="239"/>
    </row>
    <row r="247" spans="1:31" ht="15.75" customHeight="1" x14ac:dyDescent="0.25">
      <c r="G247" s="328"/>
    </row>
    <row r="248" spans="1:31" ht="15.75" customHeight="1" x14ac:dyDescent="0.25">
      <c r="G248" s="328"/>
    </row>
    <row r="249" spans="1:31" ht="15.75" customHeight="1" x14ac:dyDescent="0.25">
      <c r="G249" s="328"/>
    </row>
    <row r="250" spans="1:31" ht="15.75" customHeight="1" x14ac:dyDescent="0.25">
      <c r="G250" s="328"/>
    </row>
    <row r="251" spans="1:31" ht="15.75" customHeight="1" x14ac:dyDescent="0.25">
      <c r="G251" s="328"/>
    </row>
    <row r="252" spans="1:31" ht="15.75" customHeight="1" x14ac:dyDescent="0.25">
      <c r="G252" s="328"/>
    </row>
    <row r="253" spans="1:31" ht="15.75" customHeight="1" x14ac:dyDescent="0.25">
      <c r="G253" s="328"/>
    </row>
    <row r="254" spans="1:31" ht="15.75" customHeight="1" x14ac:dyDescent="0.25">
      <c r="G254" s="328"/>
    </row>
    <row r="255" spans="1:31" ht="15.75" customHeight="1" x14ac:dyDescent="0.25">
      <c r="G255" s="328"/>
    </row>
    <row r="256" spans="1:31" ht="15.75" customHeight="1" x14ac:dyDescent="0.25">
      <c r="G256" s="328"/>
    </row>
    <row r="257" spans="7:7" ht="15.75" customHeight="1" x14ac:dyDescent="0.25">
      <c r="G257" s="328"/>
    </row>
    <row r="258" spans="7:7" ht="15.75" customHeight="1" x14ac:dyDescent="0.25">
      <c r="G258" s="328"/>
    </row>
    <row r="259" spans="7:7" ht="15.75" customHeight="1" x14ac:dyDescent="0.25">
      <c r="G259" s="328"/>
    </row>
    <row r="260" spans="7:7" ht="15.75" customHeight="1" x14ac:dyDescent="0.25">
      <c r="G260" s="328"/>
    </row>
    <row r="261" spans="7:7" ht="15.75" customHeight="1" x14ac:dyDescent="0.25">
      <c r="G261" s="328"/>
    </row>
    <row r="262" spans="7:7" ht="15.75" customHeight="1" x14ac:dyDescent="0.25">
      <c r="G262" s="328"/>
    </row>
    <row r="263" spans="7:7" ht="15.75" customHeight="1" x14ac:dyDescent="0.25">
      <c r="G263" s="328"/>
    </row>
    <row r="264" spans="7:7" ht="15.75" customHeight="1" x14ac:dyDescent="0.25">
      <c r="G264" s="328"/>
    </row>
    <row r="265" spans="7:7" ht="15.75" customHeight="1" x14ac:dyDescent="0.25">
      <c r="G265" s="328"/>
    </row>
    <row r="266" spans="7:7" ht="15.75" customHeight="1" x14ac:dyDescent="0.25">
      <c r="G266" s="328"/>
    </row>
    <row r="267" spans="7:7" ht="15.75" customHeight="1" x14ac:dyDescent="0.25">
      <c r="G267" s="328"/>
    </row>
    <row r="268" spans="7:7" ht="15.75" customHeight="1" x14ac:dyDescent="0.25">
      <c r="G268" s="328"/>
    </row>
    <row r="269" spans="7:7" ht="15.75" customHeight="1" x14ac:dyDescent="0.25">
      <c r="G269" s="328"/>
    </row>
    <row r="270" spans="7:7" ht="15.75" customHeight="1" x14ac:dyDescent="0.25">
      <c r="G270" s="328"/>
    </row>
    <row r="271" spans="7:7" ht="15.75" customHeight="1" x14ac:dyDescent="0.25">
      <c r="G271" s="328"/>
    </row>
    <row r="272" spans="7:7" ht="15.75" customHeight="1" x14ac:dyDescent="0.25">
      <c r="G272" s="328"/>
    </row>
    <row r="273" spans="7:7" ht="15.75" customHeight="1" x14ac:dyDescent="0.25">
      <c r="G273" s="328"/>
    </row>
    <row r="274" spans="7:7" ht="15.75" customHeight="1" x14ac:dyDescent="0.25">
      <c r="G274" s="328"/>
    </row>
    <row r="275" spans="7:7" ht="15.75" customHeight="1" x14ac:dyDescent="0.25">
      <c r="G275" s="328"/>
    </row>
    <row r="276" spans="7:7" ht="15.75" customHeight="1" x14ac:dyDescent="0.25">
      <c r="G276" s="328"/>
    </row>
    <row r="277" spans="7:7" ht="15.75" customHeight="1" x14ac:dyDescent="0.25">
      <c r="G277" s="328"/>
    </row>
    <row r="278" spans="7:7" ht="15.75" customHeight="1" x14ac:dyDescent="0.25">
      <c r="G278" s="328"/>
    </row>
    <row r="279" spans="7:7" ht="15.75" customHeight="1" x14ac:dyDescent="0.25">
      <c r="G279" s="328"/>
    </row>
    <row r="280" spans="7:7" ht="15.75" customHeight="1" x14ac:dyDescent="0.25">
      <c r="G280" s="328"/>
    </row>
    <row r="281" spans="7:7" ht="15.75" customHeight="1" x14ac:dyDescent="0.25">
      <c r="G281" s="328"/>
    </row>
    <row r="282" spans="7:7" ht="15.75" customHeight="1" x14ac:dyDescent="0.25">
      <c r="G282" s="328"/>
    </row>
    <row r="283" spans="7:7" ht="15.75" customHeight="1" x14ac:dyDescent="0.25">
      <c r="G283" s="328"/>
    </row>
    <row r="284" spans="7:7" ht="15.75" customHeight="1" x14ac:dyDescent="0.25">
      <c r="G284" s="328"/>
    </row>
    <row r="285" spans="7:7" ht="15.75" customHeight="1" x14ac:dyDescent="0.25">
      <c r="G285" s="328"/>
    </row>
    <row r="286" spans="7:7" ht="15.75" customHeight="1" x14ac:dyDescent="0.25">
      <c r="G286" s="328"/>
    </row>
    <row r="287" spans="7:7" ht="15.75" customHeight="1" x14ac:dyDescent="0.25">
      <c r="G287" s="328"/>
    </row>
    <row r="288" spans="7:7" ht="15.75" customHeight="1" x14ac:dyDescent="0.25">
      <c r="G288" s="328"/>
    </row>
    <row r="289" spans="7:7" ht="15.75" customHeight="1" x14ac:dyDescent="0.25">
      <c r="G289" s="328"/>
    </row>
    <row r="290" spans="7:7" ht="15.75" customHeight="1" x14ac:dyDescent="0.25">
      <c r="G290" s="328"/>
    </row>
    <row r="291" spans="7:7" ht="15.75" customHeight="1" x14ac:dyDescent="0.25">
      <c r="G291" s="328"/>
    </row>
    <row r="292" spans="7:7" ht="15.75" customHeight="1" x14ac:dyDescent="0.25">
      <c r="G292" s="328"/>
    </row>
    <row r="293" spans="7:7" ht="15.75" customHeight="1" x14ac:dyDescent="0.25">
      <c r="G293" s="328"/>
    </row>
    <row r="294" spans="7:7" ht="15.75" customHeight="1" x14ac:dyDescent="0.25">
      <c r="G294" s="328"/>
    </row>
    <row r="295" spans="7:7" ht="15.75" customHeight="1" x14ac:dyDescent="0.25">
      <c r="G295" s="328"/>
    </row>
    <row r="296" spans="7:7" ht="15.75" customHeight="1" x14ac:dyDescent="0.25">
      <c r="G296" s="328"/>
    </row>
    <row r="297" spans="7:7" ht="15.75" customHeight="1" x14ac:dyDescent="0.25">
      <c r="G297" s="328"/>
    </row>
    <row r="298" spans="7:7" ht="15.75" customHeight="1" x14ac:dyDescent="0.25">
      <c r="G298" s="328"/>
    </row>
    <row r="299" spans="7:7" ht="15.75" customHeight="1" x14ac:dyDescent="0.25">
      <c r="G299" s="328"/>
    </row>
    <row r="300" spans="7:7" ht="15.75" customHeight="1" x14ac:dyDescent="0.25">
      <c r="G300" s="328"/>
    </row>
    <row r="301" spans="7:7" ht="15.75" customHeight="1" x14ac:dyDescent="0.25">
      <c r="G301" s="328"/>
    </row>
    <row r="302" spans="7:7" ht="15.75" customHeight="1" x14ac:dyDescent="0.25">
      <c r="G302" s="328"/>
    </row>
    <row r="303" spans="7:7" ht="15.75" customHeight="1" x14ac:dyDescent="0.25">
      <c r="G303" s="328"/>
    </row>
    <row r="304" spans="7:7" ht="15.75" customHeight="1" x14ac:dyDescent="0.25">
      <c r="G304" s="328"/>
    </row>
    <row r="305" spans="7:7" ht="15.75" customHeight="1" x14ac:dyDescent="0.25">
      <c r="G305" s="328"/>
    </row>
    <row r="306" spans="7:7" ht="15.75" customHeight="1" x14ac:dyDescent="0.25">
      <c r="G306" s="328"/>
    </row>
    <row r="307" spans="7:7" ht="15.75" customHeight="1" x14ac:dyDescent="0.25">
      <c r="G307" s="328"/>
    </row>
    <row r="308" spans="7:7" ht="15.75" customHeight="1" x14ac:dyDescent="0.25">
      <c r="G308" s="328"/>
    </row>
    <row r="309" spans="7:7" ht="15.75" customHeight="1" x14ac:dyDescent="0.25">
      <c r="G309" s="328"/>
    </row>
    <row r="310" spans="7:7" ht="15.75" customHeight="1" x14ac:dyDescent="0.25">
      <c r="G310" s="328"/>
    </row>
    <row r="311" spans="7:7" ht="15.75" customHeight="1" x14ac:dyDescent="0.25">
      <c r="G311" s="328"/>
    </row>
    <row r="312" spans="7:7" ht="15.75" customHeight="1" x14ac:dyDescent="0.25">
      <c r="G312" s="328"/>
    </row>
    <row r="313" spans="7:7" ht="15.75" customHeight="1" x14ac:dyDescent="0.25">
      <c r="G313" s="328"/>
    </row>
    <row r="314" spans="7:7" ht="15.75" customHeight="1" x14ac:dyDescent="0.25">
      <c r="G314" s="328"/>
    </row>
    <row r="315" spans="7:7" ht="15.75" customHeight="1" x14ac:dyDescent="0.25">
      <c r="G315" s="328"/>
    </row>
    <row r="316" spans="7:7" ht="15.75" customHeight="1" x14ac:dyDescent="0.25">
      <c r="G316" s="328"/>
    </row>
    <row r="317" spans="7:7" ht="15.75" customHeight="1" x14ac:dyDescent="0.25">
      <c r="G317" s="328"/>
    </row>
    <row r="318" spans="7:7" ht="15.75" customHeight="1" x14ac:dyDescent="0.25">
      <c r="G318" s="328"/>
    </row>
    <row r="319" spans="7:7" ht="15.75" customHeight="1" x14ac:dyDescent="0.25">
      <c r="G319" s="328"/>
    </row>
    <row r="320" spans="7:7" ht="15.75" customHeight="1" x14ac:dyDescent="0.25">
      <c r="G320" s="328"/>
    </row>
    <row r="321" spans="7:7" ht="15.75" customHeight="1" x14ac:dyDescent="0.25">
      <c r="G321" s="328"/>
    </row>
    <row r="322" spans="7:7" ht="15.75" customHeight="1" x14ac:dyDescent="0.25">
      <c r="G322" s="328"/>
    </row>
    <row r="323" spans="7:7" ht="15.75" customHeight="1" x14ac:dyDescent="0.25">
      <c r="G323" s="328"/>
    </row>
    <row r="324" spans="7:7" ht="15.75" customHeight="1" x14ac:dyDescent="0.25">
      <c r="G324" s="328"/>
    </row>
    <row r="325" spans="7:7" ht="15.75" customHeight="1" x14ac:dyDescent="0.25">
      <c r="G325" s="328"/>
    </row>
    <row r="326" spans="7:7" ht="15.75" customHeight="1" x14ac:dyDescent="0.25">
      <c r="G326" s="328"/>
    </row>
    <row r="327" spans="7:7" ht="15.75" customHeight="1" x14ac:dyDescent="0.25">
      <c r="G327" s="328"/>
    </row>
    <row r="328" spans="7:7" ht="15.75" customHeight="1" x14ac:dyDescent="0.25">
      <c r="G328" s="328"/>
    </row>
    <row r="329" spans="7:7" ht="15.75" customHeight="1" x14ac:dyDescent="0.25">
      <c r="G329" s="328"/>
    </row>
    <row r="330" spans="7:7" ht="15.75" customHeight="1" x14ac:dyDescent="0.25">
      <c r="G330" s="328"/>
    </row>
    <row r="331" spans="7:7" ht="15.75" customHeight="1" x14ac:dyDescent="0.25">
      <c r="G331" s="328"/>
    </row>
    <row r="332" spans="7:7" ht="15.75" customHeight="1" x14ac:dyDescent="0.25">
      <c r="G332" s="328"/>
    </row>
    <row r="333" spans="7:7" ht="15.75" customHeight="1" x14ac:dyDescent="0.25">
      <c r="G333" s="328"/>
    </row>
    <row r="334" spans="7:7" ht="15.75" customHeight="1" x14ac:dyDescent="0.25">
      <c r="G334" s="328"/>
    </row>
    <row r="335" spans="7:7" ht="15.75" customHeight="1" x14ac:dyDescent="0.25">
      <c r="G335" s="328"/>
    </row>
    <row r="336" spans="7:7" ht="15.75" customHeight="1" x14ac:dyDescent="0.25">
      <c r="G336" s="328"/>
    </row>
    <row r="337" spans="7:7" ht="15.75" customHeight="1" x14ac:dyDescent="0.25">
      <c r="G337" s="328"/>
    </row>
    <row r="338" spans="7:7" ht="15.75" customHeight="1" x14ac:dyDescent="0.25">
      <c r="G338" s="328"/>
    </row>
    <row r="339" spans="7:7" ht="15.75" customHeight="1" x14ac:dyDescent="0.25">
      <c r="G339" s="328"/>
    </row>
    <row r="340" spans="7:7" ht="15.75" customHeight="1" x14ac:dyDescent="0.25">
      <c r="G340" s="328"/>
    </row>
    <row r="341" spans="7:7" ht="15.75" customHeight="1" x14ac:dyDescent="0.25">
      <c r="G341" s="328"/>
    </row>
    <row r="342" spans="7:7" ht="15.75" customHeight="1" x14ac:dyDescent="0.25">
      <c r="G342" s="328"/>
    </row>
    <row r="343" spans="7:7" ht="15.75" customHeight="1" x14ac:dyDescent="0.25">
      <c r="G343" s="328"/>
    </row>
    <row r="344" spans="7:7" ht="15.75" customHeight="1" x14ac:dyDescent="0.25">
      <c r="G344" s="328"/>
    </row>
    <row r="345" spans="7:7" ht="15.75" customHeight="1" x14ac:dyDescent="0.25">
      <c r="G345" s="328"/>
    </row>
    <row r="346" spans="7:7" ht="15.75" customHeight="1" x14ac:dyDescent="0.25">
      <c r="G346" s="328"/>
    </row>
    <row r="347" spans="7:7" ht="15.75" customHeight="1" x14ac:dyDescent="0.25">
      <c r="G347" s="328"/>
    </row>
    <row r="348" spans="7:7" ht="15.75" customHeight="1" x14ac:dyDescent="0.25">
      <c r="G348" s="328"/>
    </row>
    <row r="349" spans="7:7" ht="15.75" customHeight="1" x14ac:dyDescent="0.25">
      <c r="G349" s="328"/>
    </row>
    <row r="350" spans="7:7" ht="15.75" customHeight="1" x14ac:dyDescent="0.25">
      <c r="G350" s="328"/>
    </row>
    <row r="351" spans="7:7" ht="15.75" customHeight="1" x14ac:dyDescent="0.25">
      <c r="G351" s="328"/>
    </row>
    <row r="352" spans="7:7" ht="15.75" customHeight="1" x14ac:dyDescent="0.25">
      <c r="G352" s="328"/>
    </row>
    <row r="353" spans="7:7" ht="15.75" customHeight="1" x14ac:dyDescent="0.25">
      <c r="G353" s="328"/>
    </row>
    <row r="354" spans="7:7" ht="15.75" customHeight="1" x14ac:dyDescent="0.25">
      <c r="G354" s="328"/>
    </row>
    <row r="355" spans="7:7" ht="15.75" customHeight="1" x14ac:dyDescent="0.25">
      <c r="G355" s="328"/>
    </row>
    <row r="356" spans="7:7" ht="15.75" customHeight="1" x14ac:dyDescent="0.25">
      <c r="G356" s="328"/>
    </row>
    <row r="357" spans="7:7" ht="15.75" customHeight="1" x14ac:dyDescent="0.25">
      <c r="G357" s="328"/>
    </row>
    <row r="358" spans="7:7" ht="15.75" customHeight="1" x14ac:dyDescent="0.25">
      <c r="G358" s="328"/>
    </row>
    <row r="359" spans="7:7" ht="15.75" customHeight="1" x14ac:dyDescent="0.25">
      <c r="G359" s="328"/>
    </row>
    <row r="360" spans="7:7" ht="15.75" customHeight="1" x14ac:dyDescent="0.25">
      <c r="G360" s="328"/>
    </row>
    <row r="361" spans="7:7" ht="15.75" customHeight="1" x14ac:dyDescent="0.25">
      <c r="G361" s="328"/>
    </row>
    <row r="362" spans="7:7" ht="15.75" customHeight="1" x14ac:dyDescent="0.25">
      <c r="G362" s="328"/>
    </row>
    <row r="363" spans="7:7" ht="15.75" customHeight="1" x14ac:dyDescent="0.25">
      <c r="G363" s="328"/>
    </row>
    <row r="364" spans="7:7" ht="15.75" customHeight="1" x14ac:dyDescent="0.25">
      <c r="G364" s="328"/>
    </row>
    <row r="365" spans="7:7" ht="15.75" customHeight="1" x14ac:dyDescent="0.25">
      <c r="G365" s="328"/>
    </row>
    <row r="366" spans="7:7" ht="15.75" customHeight="1" x14ac:dyDescent="0.25">
      <c r="G366" s="328"/>
    </row>
    <row r="367" spans="7:7" ht="15.75" customHeight="1" x14ac:dyDescent="0.25">
      <c r="G367" s="328"/>
    </row>
    <row r="368" spans="7:7" ht="15.75" customHeight="1" x14ac:dyDescent="0.25">
      <c r="G368" s="328"/>
    </row>
    <row r="369" spans="7:7" ht="15.75" customHeight="1" x14ac:dyDescent="0.25">
      <c r="G369" s="328"/>
    </row>
    <row r="370" spans="7:7" ht="15.75" customHeight="1" x14ac:dyDescent="0.25">
      <c r="G370" s="328"/>
    </row>
    <row r="371" spans="7:7" ht="15.75" customHeight="1" x14ac:dyDescent="0.25">
      <c r="G371" s="328"/>
    </row>
    <row r="372" spans="7:7" ht="15.75" customHeight="1" x14ac:dyDescent="0.25">
      <c r="G372" s="328"/>
    </row>
    <row r="373" spans="7:7" ht="15.75" customHeight="1" x14ac:dyDescent="0.25">
      <c r="G373" s="328"/>
    </row>
    <row r="374" spans="7:7" ht="15.75" customHeight="1" x14ac:dyDescent="0.25">
      <c r="G374" s="328"/>
    </row>
    <row r="375" spans="7:7" ht="15.75" customHeight="1" x14ac:dyDescent="0.25">
      <c r="G375" s="328"/>
    </row>
    <row r="376" spans="7:7" ht="15.75" customHeight="1" x14ac:dyDescent="0.25">
      <c r="G376" s="328"/>
    </row>
    <row r="377" spans="7:7" ht="15.75" customHeight="1" x14ac:dyDescent="0.25">
      <c r="G377" s="328"/>
    </row>
    <row r="378" spans="7:7" ht="15.75" customHeight="1" x14ac:dyDescent="0.25">
      <c r="G378" s="328"/>
    </row>
    <row r="379" spans="7:7" ht="15.75" customHeight="1" x14ac:dyDescent="0.25">
      <c r="G379" s="328"/>
    </row>
    <row r="380" spans="7:7" ht="15.75" customHeight="1" x14ac:dyDescent="0.25">
      <c r="G380" s="328"/>
    </row>
    <row r="381" spans="7:7" ht="15.75" customHeight="1" x14ac:dyDescent="0.25">
      <c r="G381" s="328"/>
    </row>
    <row r="382" spans="7:7" ht="15.75" customHeight="1" x14ac:dyDescent="0.25">
      <c r="G382" s="328"/>
    </row>
    <row r="383" spans="7:7" ht="15.75" customHeight="1" x14ac:dyDescent="0.25">
      <c r="G383" s="328"/>
    </row>
    <row r="384" spans="7:7" ht="15.75" customHeight="1" x14ac:dyDescent="0.25">
      <c r="G384" s="328"/>
    </row>
    <row r="385" spans="7:7" ht="15.75" customHeight="1" x14ac:dyDescent="0.25">
      <c r="G385" s="328"/>
    </row>
    <row r="386" spans="7:7" ht="15.75" customHeight="1" x14ac:dyDescent="0.25">
      <c r="G386" s="328"/>
    </row>
    <row r="387" spans="7:7" ht="15.75" customHeight="1" x14ac:dyDescent="0.25">
      <c r="G387" s="328"/>
    </row>
    <row r="388" spans="7:7" ht="15.75" customHeight="1" x14ac:dyDescent="0.25">
      <c r="G388" s="328"/>
    </row>
    <row r="389" spans="7:7" ht="15.75" customHeight="1" x14ac:dyDescent="0.25">
      <c r="G389" s="328"/>
    </row>
    <row r="390" spans="7:7" ht="15.75" customHeight="1" x14ac:dyDescent="0.25">
      <c r="G390" s="328"/>
    </row>
    <row r="391" spans="7:7" ht="15.75" customHeight="1" x14ac:dyDescent="0.25">
      <c r="G391" s="328"/>
    </row>
    <row r="392" spans="7:7" ht="15.75" customHeight="1" x14ac:dyDescent="0.25">
      <c r="G392" s="328"/>
    </row>
    <row r="393" spans="7:7" ht="15.75" customHeight="1" x14ac:dyDescent="0.25">
      <c r="G393" s="328"/>
    </row>
    <row r="394" spans="7:7" ht="15.75" customHeight="1" x14ac:dyDescent="0.25">
      <c r="G394" s="328"/>
    </row>
    <row r="395" spans="7:7" ht="15.75" customHeight="1" x14ac:dyDescent="0.25">
      <c r="G395" s="328"/>
    </row>
    <row r="396" spans="7:7" ht="15.75" customHeight="1" x14ac:dyDescent="0.25">
      <c r="G396" s="328"/>
    </row>
    <row r="397" spans="7:7" ht="15.75" customHeight="1" x14ac:dyDescent="0.25">
      <c r="G397" s="328"/>
    </row>
    <row r="398" spans="7:7" ht="15.75" customHeight="1" x14ac:dyDescent="0.25">
      <c r="G398" s="328"/>
    </row>
    <row r="399" spans="7:7" ht="15.75" customHeight="1" x14ac:dyDescent="0.25">
      <c r="G399" s="328"/>
    </row>
    <row r="400" spans="7:7" ht="15.75" customHeight="1" x14ac:dyDescent="0.25">
      <c r="G400" s="328"/>
    </row>
    <row r="401" spans="7:7" ht="15.75" customHeight="1" x14ac:dyDescent="0.25">
      <c r="G401" s="328"/>
    </row>
    <row r="402" spans="7:7" ht="15.75" customHeight="1" x14ac:dyDescent="0.25">
      <c r="G402" s="328"/>
    </row>
    <row r="403" spans="7:7" ht="15.75" customHeight="1" x14ac:dyDescent="0.25">
      <c r="G403" s="328"/>
    </row>
    <row r="404" spans="7:7" ht="15.75" customHeight="1" x14ac:dyDescent="0.25">
      <c r="G404" s="328"/>
    </row>
    <row r="405" spans="7:7" ht="15.75" customHeight="1" x14ac:dyDescent="0.25">
      <c r="G405" s="328"/>
    </row>
    <row r="406" spans="7:7" ht="15.75" customHeight="1" x14ac:dyDescent="0.25">
      <c r="G406" s="328"/>
    </row>
    <row r="407" spans="7:7" ht="15.75" customHeight="1" x14ac:dyDescent="0.25">
      <c r="G407" s="328"/>
    </row>
    <row r="408" spans="7:7" ht="15.75" customHeight="1" x14ac:dyDescent="0.25">
      <c r="G408" s="328"/>
    </row>
    <row r="409" spans="7:7" ht="15.75" customHeight="1" x14ac:dyDescent="0.25">
      <c r="G409" s="328"/>
    </row>
    <row r="410" spans="7:7" ht="15.75" customHeight="1" x14ac:dyDescent="0.25">
      <c r="G410" s="328"/>
    </row>
    <row r="411" spans="7:7" ht="15.75" customHeight="1" x14ac:dyDescent="0.25">
      <c r="G411" s="328"/>
    </row>
    <row r="412" spans="7:7" ht="15.75" customHeight="1" x14ac:dyDescent="0.25">
      <c r="G412" s="328"/>
    </row>
    <row r="413" spans="7:7" ht="15.75" customHeight="1" x14ac:dyDescent="0.25">
      <c r="G413" s="328"/>
    </row>
    <row r="414" spans="7:7" ht="15.75" customHeight="1" x14ac:dyDescent="0.25">
      <c r="G414" s="328"/>
    </row>
    <row r="415" spans="7:7" ht="15.75" customHeight="1" x14ac:dyDescent="0.25">
      <c r="G415" s="328"/>
    </row>
    <row r="416" spans="7:7" ht="15.75" customHeight="1" x14ac:dyDescent="0.25">
      <c r="G416" s="328"/>
    </row>
    <row r="417" spans="7:7" ht="15.75" customHeight="1" x14ac:dyDescent="0.25">
      <c r="G417" s="328"/>
    </row>
    <row r="418" spans="7:7" ht="15.75" customHeight="1" x14ac:dyDescent="0.25">
      <c r="G418" s="328"/>
    </row>
    <row r="419" spans="7:7" ht="15.75" customHeight="1" x14ac:dyDescent="0.25">
      <c r="G419" s="328"/>
    </row>
    <row r="420" spans="7:7" ht="15.75" customHeight="1" x14ac:dyDescent="0.25">
      <c r="G420" s="328"/>
    </row>
    <row r="421" spans="7:7" ht="15.75" customHeight="1" x14ac:dyDescent="0.25">
      <c r="G421" s="328"/>
    </row>
    <row r="422" spans="7:7" ht="15.75" customHeight="1" x14ac:dyDescent="0.25">
      <c r="G422" s="328"/>
    </row>
    <row r="423" spans="7:7" ht="15.75" customHeight="1" x14ac:dyDescent="0.25">
      <c r="G423" s="328"/>
    </row>
    <row r="424" spans="7:7" ht="15.75" customHeight="1" x14ac:dyDescent="0.25">
      <c r="G424" s="328"/>
    </row>
    <row r="425" spans="7:7" ht="15.75" customHeight="1" x14ac:dyDescent="0.25">
      <c r="G425" s="328"/>
    </row>
    <row r="426" spans="7:7" ht="15.75" customHeight="1" x14ac:dyDescent="0.25">
      <c r="G426" s="328"/>
    </row>
    <row r="427" spans="7:7" ht="15.75" customHeight="1" x14ac:dyDescent="0.25">
      <c r="G427" s="328"/>
    </row>
    <row r="428" spans="7:7" ht="15.75" customHeight="1" x14ac:dyDescent="0.25">
      <c r="G428" s="328"/>
    </row>
    <row r="429" spans="7:7" ht="15.75" customHeight="1" x14ac:dyDescent="0.25">
      <c r="G429" s="328"/>
    </row>
    <row r="430" spans="7:7" ht="15.75" customHeight="1" x14ac:dyDescent="0.25">
      <c r="G430" s="328"/>
    </row>
    <row r="431" spans="7:7" ht="15.75" customHeight="1" x14ac:dyDescent="0.25">
      <c r="G431" s="328"/>
    </row>
    <row r="432" spans="7:7" ht="15.75" customHeight="1" x14ac:dyDescent="0.25">
      <c r="G432" s="328"/>
    </row>
    <row r="433" spans="7:7" ht="15.75" customHeight="1" x14ac:dyDescent="0.25">
      <c r="G433" s="328"/>
    </row>
    <row r="434" spans="7:7" ht="15.75" customHeight="1" x14ac:dyDescent="0.25">
      <c r="G434" s="328"/>
    </row>
    <row r="435" spans="7:7" ht="15.75" customHeight="1" x14ac:dyDescent="0.25">
      <c r="G435" s="328"/>
    </row>
    <row r="436" spans="7:7" ht="15.75" customHeight="1" x14ac:dyDescent="0.25">
      <c r="G436" s="328"/>
    </row>
    <row r="437" spans="7:7" ht="15.75" customHeight="1" x14ac:dyDescent="0.25">
      <c r="G437" s="328"/>
    </row>
    <row r="438" spans="7:7" ht="15.75" customHeight="1" x14ac:dyDescent="0.25">
      <c r="G438" s="328"/>
    </row>
    <row r="439" spans="7:7" ht="15.75" customHeight="1" x14ac:dyDescent="0.25">
      <c r="G439" s="328"/>
    </row>
    <row r="440" spans="7:7" ht="15.75" customHeight="1" x14ac:dyDescent="0.25">
      <c r="G440" s="328"/>
    </row>
    <row r="441" spans="7:7" ht="15.75" customHeight="1" x14ac:dyDescent="0.25">
      <c r="G441" s="328"/>
    </row>
    <row r="442" spans="7:7" ht="15.75" customHeight="1" x14ac:dyDescent="0.25">
      <c r="G442" s="328"/>
    </row>
    <row r="443" spans="7:7" ht="15.75" customHeight="1" x14ac:dyDescent="0.25">
      <c r="G443" s="328"/>
    </row>
    <row r="444" spans="7:7" ht="15.75" customHeight="1" x14ac:dyDescent="0.25">
      <c r="G444" s="328"/>
    </row>
    <row r="445" spans="7:7" ht="15.75" customHeight="1" x14ac:dyDescent="0.25">
      <c r="G445" s="328"/>
    </row>
    <row r="446" spans="7:7" ht="15.75" customHeight="1" x14ac:dyDescent="0.25">
      <c r="G446" s="328"/>
    </row>
    <row r="447" spans="7:7" ht="15.75" customHeight="1" x14ac:dyDescent="0.25">
      <c r="G447" s="328"/>
    </row>
    <row r="448" spans="7:7" ht="15.75" customHeight="1" x14ac:dyDescent="0.25">
      <c r="G448" s="328"/>
    </row>
    <row r="449" spans="7:7" ht="15.75" customHeight="1" x14ac:dyDescent="0.25">
      <c r="G449" s="328"/>
    </row>
    <row r="450" spans="7:7" ht="15.75" customHeight="1" x14ac:dyDescent="0.25">
      <c r="G450" s="328"/>
    </row>
    <row r="451" spans="7:7" ht="15.75" customHeight="1" x14ac:dyDescent="0.25">
      <c r="G451" s="328"/>
    </row>
    <row r="452" spans="7:7" ht="15.75" customHeight="1" x14ac:dyDescent="0.25">
      <c r="G452" s="328"/>
    </row>
    <row r="453" spans="7:7" ht="15.75" customHeight="1" x14ac:dyDescent="0.25">
      <c r="G453" s="328"/>
    </row>
    <row r="454" spans="7:7" ht="15.75" customHeight="1" x14ac:dyDescent="0.25">
      <c r="G454" s="328"/>
    </row>
    <row r="455" spans="7:7" ht="15.75" customHeight="1" x14ac:dyDescent="0.25">
      <c r="G455" s="328"/>
    </row>
    <row r="456" spans="7:7" ht="15.75" customHeight="1" x14ac:dyDescent="0.25">
      <c r="G456" s="328"/>
    </row>
    <row r="457" spans="7:7" ht="15.75" customHeight="1" x14ac:dyDescent="0.25">
      <c r="G457" s="328"/>
    </row>
    <row r="458" spans="7:7" ht="15.75" customHeight="1" x14ac:dyDescent="0.25">
      <c r="G458" s="328"/>
    </row>
    <row r="459" spans="7:7" ht="15.75" customHeight="1" x14ac:dyDescent="0.25">
      <c r="G459" s="328"/>
    </row>
    <row r="460" spans="7:7" ht="15.75" customHeight="1" x14ac:dyDescent="0.25">
      <c r="G460" s="328"/>
    </row>
    <row r="461" spans="7:7" ht="15.75" customHeight="1" x14ac:dyDescent="0.25">
      <c r="G461" s="328"/>
    </row>
    <row r="462" spans="7:7" ht="15.75" customHeight="1" x14ac:dyDescent="0.25">
      <c r="G462" s="328"/>
    </row>
    <row r="463" spans="7:7" ht="15.75" customHeight="1" x14ac:dyDescent="0.25">
      <c r="G463" s="328"/>
    </row>
    <row r="464" spans="7:7" ht="15.75" customHeight="1" x14ac:dyDescent="0.25">
      <c r="G464" s="328"/>
    </row>
    <row r="465" spans="7:7" ht="15.75" customHeight="1" x14ac:dyDescent="0.25">
      <c r="G465" s="328"/>
    </row>
    <row r="466" spans="7:7" ht="15.75" customHeight="1" x14ac:dyDescent="0.25">
      <c r="G466" s="328"/>
    </row>
    <row r="467" spans="7:7" ht="15.75" customHeight="1" x14ac:dyDescent="0.25">
      <c r="G467" s="328"/>
    </row>
    <row r="468" spans="7:7" ht="15.75" customHeight="1" x14ac:dyDescent="0.25">
      <c r="G468" s="328"/>
    </row>
    <row r="469" spans="7:7" ht="15.75" customHeight="1" x14ac:dyDescent="0.25">
      <c r="G469" s="328"/>
    </row>
    <row r="470" spans="7:7" ht="15.75" customHeight="1" x14ac:dyDescent="0.25">
      <c r="G470" s="328"/>
    </row>
    <row r="471" spans="7:7" ht="15.75" customHeight="1" x14ac:dyDescent="0.25">
      <c r="G471" s="328"/>
    </row>
    <row r="472" spans="7:7" ht="15.75" customHeight="1" x14ac:dyDescent="0.25">
      <c r="G472" s="328"/>
    </row>
    <row r="473" spans="7:7" ht="15.75" customHeight="1" x14ac:dyDescent="0.25">
      <c r="G473" s="328"/>
    </row>
    <row r="474" spans="7:7" ht="15.75" customHeight="1" x14ac:dyDescent="0.25">
      <c r="G474" s="328"/>
    </row>
    <row r="475" spans="7:7" ht="15.75" customHeight="1" x14ac:dyDescent="0.25">
      <c r="G475" s="328"/>
    </row>
    <row r="476" spans="7:7" ht="15.75" customHeight="1" x14ac:dyDescent="0.25">
      <c r="G476" s="328"/>
    </row>
    <row r="477" spans="7:7" ht="15.75" customHeight="1" x14ac:dyDescent="0.25">
      <c r="G477" s="328"/>
    </row>
    <row r="478" spans="7:7" ht="15.75" customHeight="1" x14ac:dyDescent="0.25">
      <c r="G478" s="328"/>
    </row>
    <row r="479" spans="7:7" ht="15.75" customHeight="1" x14ac:dyDescent="0.25">
      <c r="G479" s="328"/>
    </row>
    <row r="480" spans="7:7" ht="15.75" customHeight="1" x14ac:dyDescent="0.25">
      <c r="G480" s="328"/>
    </row>
    <row r="481" spans="7:7" ht="15.75" customHeight="1" x14ac:dyDescent="0.25">
      <c r="G481" s="328"/>
    </row>
    <row r="482" spans="7:7" ht="15.75" customHeight="1" x14ac:dyDescent="0.25">
      <c r="G482" s="328"/>
    </row>
    <row r="483" spans="7:7" ht="15.75" customHeight="1" x14ac:dyDescent="0.25">
      <c r="G483" s="328"/>
    </row>
    <row r="484" spans="7:7" ht="15.75" customHeight="1" x14ac:dyDescent="0.25">
      <c r="G484" s="328"/>
    </row>
    <row r="485" spans="7:7" ht="15.75" customHeight="1" x14ac:dyDescent="0.25">
      <c r="G485" s="328"/>
    </row>
    <row r="486" spans="7:7" ht="15.75" customHeight="1" x14ac:dyDescent="0.25">
      <c r="G486" s="328"/>
    </row>
    <row r="487" spans="7:7" ht="15.75" customHeight="1" x14ac:dyDescent="0.25">
      <c r="G487" s="328"/>
    </row>
    <row r="488" spans="7:7" ht="15.75" customHeight="1" x14ac:dyDescent="0.25">
      <c r="G488" s="328"/>
    </row>
    <row r="489" spans="7:7" ht="15.75" customHeight="1" x14ac:dyDescent="0.25">
      <c r="G489" s="328"/>
    </row>
    <row r="490" spans="7:7" ht="15.75" customHeight="1" x14ac:dyDescent="0.25">
      <c r="G490" s="328"/>
    </row>
    <row r="491" spans="7:7" ht="15.75" customHeight="1" x14ac:dyDescent="0.25">
      <c r="G491" s="328"/>
    </row>
    <row r="492" spans="7:7" ht="15.75" customHeight="1" x14ac:dyDescent="0.25">
      <c r="G492" s="328"/>
    </row>
    <row r="493" spans="7:7" ht="15.75" customHeight="1" x14ac:dyDescent="0.25">
      <c r="G493" s="328"/>
    </row>
    <row r="494" spans="7:7" ht="15.75" customHeight="1" x14ac:dyDescent="0.25">
      <c r="G494" s="328"/>
    </row>
    <row r="495" spans="7:7" ht="15.75" customHeight="1" x14ac:dyDescent="0.25">
      <c r="G495" s="328"/>
    </row>
    <row r="496" spans="7:7" ht="15.75" customHeight="1" x14ac:dyDescent="0.25">
      <c r="G496" s="328"/>
    </row>
    <row r="497" spans="7:7" ht="15.75" customHeight="1" x14ac:dyDescent="0.25">
      <c r="G497" s="328"/>
    </row>
    <row r="498" spans="7:7" ht="15.75" customHeight="1" x14ac:dyDescent="0.25">
      <c r="G498" s="328"/>
    </row>
    <row r="499" spans="7:7" ht="15.75" customHeight="1" x14ac:dyDescent="0.25">
      <c r="G499" s="328"/>
    </row>
    <row r="500" spans="7:7" ht="15.75" customHeight="1" x14ac:dyDescent="0.25">
      <c r="G500" s="328"/>
    </row>
    <row r="501" spans="7:7" ht="15.75" customHeight="1" x14ac:dyDescent="0.25">
      <c r="G501" s="328"/>
    </row>
    <row r="502" spans="7:7" ht="15.75" customHeight="1" x14ac:dyDescent="0.25">
      <c r="G502" s="328"/>
    </row>
    <row r="503" spans="7:7" ht="15.75" customHeight="1" x14ac:dyDescent="0.25">
      <c r="G503" s="328"/>
    </row>
    <row r="504" spans="7:7" ht="15.75" customHeight="1" x14ac:dyDescent="0.25">
      <c r="G504" s="328"/>
    </row>
    <row r="505" spans="7:7" ht="15.75" customHeight="1" x14ac:dyDescent="0.25">
      <c r="G505" s="328"/>
    </row>
    <row r="506" spans="7:7" ht="15.75" customHeight="1" x14ac:dyDescent="0.25">
      <c r="G506" s="328"/>
    </row>
    <row r="507" spans="7:7" ht="15.75" customHeight="1" x14ac:dyDescent="0.25">
      <c r="G507" s="328"/>
    </row>
    <row r="508" spans="7:7" ht="15.75" customHeight="1" x14ac:dyDescent="0.25">
      <c r="G508" s="328"/>
    </row>
    <row r="509" spans="7:7" ht="15.75" customHeight="1" x14ac:dyDescent="0.25">
      <c r="G509" s="328"/>
    </row>
    <row r="510" spans="7:7" ht="15.75" customHeight="1" x14ac:dyDescent="0.25">
      <c r="G510" s="328"/>
    </row>
    <row r="511" spans="7:7" ht="15.75" customHeight="1" x14ac:dyDescent="0.25">
      <c r="G511" s="328"/>
    </row>
    <row r="512" spans="7:7" ht="15.75" customHeight="1" x14ac:dyDescent="0.25">
      <c r="G512" s="328"/>
    </row>
    <row r="513" spans="7:7" ht="15.75" customHeight="1" x14ac:dyDescent="0.25">
      <c r="G513" s="328"/>
    </row>
    <row r="514" spans="7:7" ht="15.75" customHeight="1" x14ac:dyDescent="0.25">
      <c r="G514" s="328"/>
    </row>
    <row r="515" spans="7:7" ht="15.75" customHeight="1" x14ac:dyDescent="0.25">
      <c r="G515" s="328"/>
    </row>
    <row r="516" spans="7:7" ht="15.75" customHeight="1" x14ac:dyDescent="0.25">
      <c r="G516" s="328"/>
    </row>
    <row r="517" spans="7:7" ht="15.75" customHeight="1" x14ac:dyDescent="0.25">
      <c r="G517" s="328"/>
    </row>
    <row r="518" spans="7:7" ht="15.75" customHeight="1" x14ac:dyDescent="0.25">
      <c r="G518" s="328"/>
    </row>
    <row r="519" spans="7:7" ht="15.75" customHeight="1" x14ac:dyDescent="0.25">
      <c r="G519" s="328"/>
    </row>
    <row r="520" spans="7:7" ht="15.75" customHeight="1" x14ac:dyDescent="0.25">
      <c r="G520" s="328"/>
    </row>
    <row r="521" spans="7:7" ht="15.75" customHeight="1" x14ac:dyDescent="0.25">
      <c r="G521" s="328"/>
    </row>
    <row r="522" spans="7:7" ht="15.75" customHeight="1" x14ac:dyDescent="0.25">
      <c r="G522" s="328"/>
    </row>
    <row r="523" spans="7:7" ht="15.75" customHeight="1" x14ac:dyDescent="0.25">
      <c r="G523" s="328"/>
    </row>
    <row r="524" spans="7:7" ht="15.75" customHeight="1" x14ac:dyDescent="0.25">
      <c r="G524" s="328"/>
    </row>
    <row r="525" spans="7:7" ht="15.75" customHeight="1" x14ac:dyDescent="0.25">
      <c r="G525" s="328"/>
    </row>
    <row r="526" spans="7:7" ht="15.75" customHeight="1" x14ac:dyDescent="0.25">
      <c r="G526" s="328"/>
    </row>
    <row r="527" spans="7:7" ht="15.75" customHeight="1" x14ac:dyDescent="0.25">
      <c r="G527" s="328"/>
    </row>
    <row r="528" spans="7:7" ht="15.75" customHeight="1" x14ac:dyDescent="0.25">
      <c r="G528" s="328"/>
    </row>
    <row r="529" spans="7:7" ht="15.75" customHeight="1" x14ac:dyDescent="0.25">
      <c r="G529" s="328"/>
    </row>
    <row r="530" spans="7:7" ht="15.75" customHeight="1" x14ac:dyDescent="0.25">
      <c r="G530" s="328"/>
    </row>
    <row r="531" spans="7:7" ht="15.75" customHeight="1" x14ac:dyDescent="0.25">
      <c r="G531" s="328"/>
    </row>
    <row r="532" spans="7:7" ht="15.75" customHeight="1" x14ac:dyDescent="0.25">
      <c r="G532" s="328"/>
    </row>
    <row r="533" spans="7:7" ht="15.75" customHeight="1" x14ac:dyDescent="0.25">
      <c r="G533" s="328"/>
    </row>
    <row r="534" spans="7:7" ht="15.75" customHeight="1" x14ac:dyDescent="0.25">
      <c r="G534" s="328"/>
    </row>
    <row r="535" spans="7:7" ht="15.75" customHeight="1" x14ac:dyDescent="0.25">
      <c r="G535" s="328"/>
    </row>
    <row r="536" spans="7:7" ht="15.75" customHeight="1" x14ac:dyDescent="0.25">
      <c r="G536" s="328"/>
    </row>
    <row r="537" spans="7:7" ht="15.75" customHeight="1" x14ac:dyDescent="0.25">
      <c r="G537" s="328"/>
    </row>
    <row r="538" spans="7:7" ht="15.75" customHeight="1" x14ac:dyDescent="0.25">
      <c r="G538" s="328"/>
    </row>
    <row r="539" spans="7:7" ht="15.75" customHeight="1" x14ac:dyDescent="0.25">
      <c r="G539" s="328"/>
    </row>
    <row r="540" spans="7:7" ht="15.75" customHeight="1" x14ac:dyDescent="0.25">
      <c r="G540" s="328"/>
    </row>
    <row r="541" spans="7:7" ht="15.75" customHeight="1" x14ac:dyDescent="0.25">
      <c r="G541" s="328"/>
    </row>
    <row r="542" spans="7:7" ht="15.75" customHeight="1" x14ac:dyDescent="0.25">
      <c r="G542" s="328"/>
    </row>
    <row r="543" spans="7:7" ht="15.75" customHeight="1" x14ac:dyDescent="0.25">
      <c r="G543" s="328"/>
    </row>
    <row r="544" spans="7:7" ht="15.75" customHeight="1" x14ac:dyDescent="0.25">
      <c r="G544" s="328"/>
    </row>
    <row r="545" spans="7:7" ht="15.75" customHeight="1" x14ac:dyDescent="0.25">
      <c r="G545" s="328"/>
    </row>
    <row r="546" spans="7:7" ht="15.75" customHeight="1" x14ac:dyDescent="0.25">
      <c r="G546" s="328"/>
    </row>
    <row r="547" spans="7:7" ht="15.75" customHeight="1" x14ac:dyDescent="0.25">
      <c r="G547" s="328"/>
    </row>
    <row r="548" spans="7:7" ht="15.75" customHeight="1" x14ac:dyDescent="0.25">
      <c r="G548" s="328"/>
    </row>
    <row r="549" spans="7:7" ht="15.75" customHeight="1" x14ac:dyDescent="0.25">
      <c r="G549" s="328"/>
    </row>
    <row r="550" spans="7:7" ht="15.75" customHeight="1" x14ac:dyDescent="0.25">
      <c r="G550" s="328"/>
    </row>
    <row r="551" spans="7:7" ht="15.75" customHeight="1" x14ac:dyDescent="0.25">
      <c r="G551" s="328"/>
    </row>
    <row r="552" spans="7:7" ht="15.75" customHeight="1" x14ac:dyDescent="0.25">
      <c r="G552" s="328"/>
    </row>
    <row r="553" spans="7:7" ht="15.75" customHeight="1" x14ac:dyDescent="0.25">
      <c r="G553" s="328"/>
    </row>
    <row r="554" spans="7:7" ht="15.75" customHeight="1" x14ac:dyDescent="0.25">
      <c r="G554" s="328"/>
    </row>
    <row r="555" spans="7:7" ht="15.75" customHeight="1" x14ac:dyDescent="0.25">
      <c r="G555" s="328"/>
    </row>
    <row r="556" spans="7:7" ht="15.75" customHeight="1" x14ac:dyDescent="0.25">
      <c r="G556" s="328"/>
    </row>
    <row r="557" spans="7:7" ht="15.75" customHeight="1" x14ac:dyDescent="0.25">
      <c r="G557" s="328"/>
    </row>
    <row r="558" spans="7:7" ht="15.75" customHeight="1" x14ac:dyDescent="0.25">
      <c r="G558" s="328"/>
    </row>
    <row r="559" spans="7:7" ht="15.75" customHeight="1" x14ac:dyDescent="0.25">
      <c r="G559" s="328"/>
    </row>
    <row r="560" spans="7:7" ht="15.75" customHeight="1" x14ac:dyDescent="0.25">
      <c r="G560" s="328"/>
    </row>
    <row r="561" spans="7:7" ht="15.75" customHeight="1" x14ac:dyDescent="0.25">
      <c r="G561" s="328"/>
    </row>
    <row r="562" spans="7:7" ht="15.75" customHeight="1" x14ac:dyDescent="0.25">
      <c r="G562" s="328"/>
    </row>
    <row r="563" spans="7:7" ht="15.75" customHeight="1" x14ac:dyDescent="0.25">
      <c r="G563" s="328"/>
    </row>
    <row r="564" spans="7:7" ht="15.75" customHeight="1" x14ac:dyDescent="0.25">
      <c r="G564" s="328"/>
    </row>
    <row r="565" spans="7:7" ht="15.75" customHeight="1" x14ac:dyDescent="0.25">
      <c r="G565" s="328"/>
    </row>
    <row r="566" spans="7:7" ht="15.75" customHeight="1" x14ac:dyDescent="0.25">
      <c r="G566" s="328"/>
    </row>
    <row r="567" spans="7:7" ht="15.75" customHeight="1" x14ac:dyDescent="0.25">
      <c r="G567" s="328"/>
    </row>
    <row r="568" spans="7:7" ht="15.75" customHeight="1" x14ac:dyDescent="0.25">
      <c r="G568" s="328"/>
    </row>
    <row r="569" spans="7:7" ht="15.75" customHeight="1" x14ac:dyDescent="0.25">
      <c r="G569" s="328"/>
    </row>
    <row r="570" spans="7:7" ht="15.75" customHeight="1" x14ac:dyDescent="0.25">
      <c r="G570" s="328"/>
    </row>
    <row r="571" spans="7:7" ht="15.75" customHeight="1" x14ac:dyDescent="0.25">
      <c r="G571" s="328"/>
    </row>
    <row r="572" spans="7:7" ht="15.75" customHeight="1" x14ac:dyDescent="0.25">
      <c r="G572" s="328"/>
    </row>
    <row r="573" spans="7:7" ht="15.75" customHeight="1" x14ac:dyDescent="0.25">
      <c r="G573" s="328"/>
    </row>
    <row r="574" spans="7:7" ht="15.75" customHeight="1" x14ac:dyDescent="0.25">
      <c r="G574" s="328"/>
    </row>
    <row r="575" spans="7:7" ht="15.75" customHeight="1" x14ac:dyDescent="0.25">
      <c r="G575" s="328"/>
    </row>
    <row r="576" spans="7:7" ht="15.75" customHeight="1" x14ac:dyDescent="0.25">
      <c r="G576" s="328"/>
    </row>
    <row r="577" spans="7:7" ht="15.75" customHeight="1" x14ac:dyDescent="0.25">
      <c r="G577" s="328"/>
    </row>
    <row r="578" spans="7:7" ht="15.75" customHeight="1" x14ac:dyDescent="0.25">
      <c r="G578" s="328"/>
    </row>
    <row r="579" spans="7:7" ht="15.75" customHeight="1" x14ac:dyDescent="0.25">
      <c r="G579" s="328"/>
    </row>
    <row r="580" spans="7:7" ht="15.75" customHeight="1" x14ac:dyDescent="0.25">
      <c r="G580" s="328"/>
    </row>
    <row r="581" spans="7:7" ht="15.75" customHeight="1" x14ac:dyDescent="0.25">
      <c r="G581" s="328"/>
    </row>
    <row r="582" spans="7:7" ht="15.75" customHeight="1" x14ac:dyDescent="0.25">
      <c r="G582" s="328"/>
    </row>
    <row r="583" spans="7:7" ht="15.75" customHeight="1" x14ac:dyDescent="0.25">
      <c r="G583" s="328"/>
    </row>
    <row r="584" spans="7:7" ht="15.75" customHeight="1" x14ac:dyDescent="0.25">
      <c r="G584" s="328"/>
    </row>
    <row r="585" spans="7:7" ht="15.75" customHeight="1" x14ac:dyDescent="0.25">
      <c r="G585" s="328"/>
    </row>
    <row r="586" spans="7:7" ht="15.75" customHeight="1" x14ac:dyDescent="0.25">
      <c r="G586" s="328"/>
    </row>
    <row r="587" spans="7:7" ht="15.75" customHeight="1" x14ac:dyDescent="0.25">
      <c r="G587" s="328"/>
    </row>
    <row r="588" spans="7:7" ht="15.75" customHeight="1" x14ac:dyDescent="0.25">
      <c r="G588" s="328"/>
    </row>
    <row r="589" spans="7:7" ht="15.75" customHeight="1" x14ac:dyDescent="0.25">
      <c r="G589" s="328"/>
    </row>
    <row r="590" spans="7:7" ht="15.75" customHeight="1" x14ac:dyDescent="0.25">
      <c r="G590" s="328"/>
    </row>
    <row r="591" spans="7:7" ht="15.75" customHeight="1" x14ac:dyDescent="0.25">
      <c r="G591" s="328"/>
    </row>
    <row r="592" spans="7:7" ht="15.75" customHeight="1" x14ac:dyDescent="0.25">
      <c r="G592" s="328"/>
    </row>
    <row r="593" spans="7:7" ht="15.75" customHeight="1" x14ac:dyDescent="0.25">
      <c r="G593" s="328"/>
    </row>
    <row r="594" spans="7:7" ht="15.75" customHeight="1" x14ac:dyDescent="0.25">
      <c r="G594" s="328"/>
    </row>
    <row r="595" spans="7:7" ht="15.75" customHeight="1" x14ac:dyDescent="0.25">
      <c r="G595" s="328"/>
    </row>
    <row r="596" spans="7:7" ht="15.75" customHeight="1" x14ac:dyDescent="0.25">
      <c r="G596" s="328"/>
    </row>
    <row r="597" spans="7:7" ht="15.75" customHeight="1" x14ac:dyDescent="0.25">
      <c r="G597" s="328"/>
    </row>
    <row r="598" spans="7:7" ht="15.75" customHeight="1" x14ac:dyDescent="0.25">
      <c r="G598" s="328"/>
    </row>
    <row r="599" spans="7:7" ht="15.75" customHeight="1" x14ac:dyDescent="0.25">
      <c r="G599" s="328"/>
    </row>
    <row r="600" spans="7:7" ht="15.75" customHeight="1" x14ac:dyDescent="0.25">
      <c r="G600" s="328"/>
    </row>
    <row r="601" spans="7:7" ht="15.75" customHeight="1" x14ac:dyDescent="0.25">
      <c r="G601" s="328"/>
    </row>
    <row r="602" spans="7:7" ht="15.75" customHeight="1" x14ac:dyDescent="0.25">
      <c r="G602" s="328"/>
    </row>
    <row r="603" spans="7:7" ht="15.75" customHeight="1" x14ac:dyDescent="0.25">
      <c r="G603" s="328"/>
    </row>
    <row r="604" spans="7:7" ht="15.75" customHeight="1" x14ac:dyDescent="0.25">
      <c r="G604" s="328"/>
    </row>
    <row r="605" spans="7:7" ht="15.75" customHeight="1" x14ac:dyDescent="0.25">
      <c r="G605" s="328"/>
    </row>
    <row r="606" spans="7:7" ht="15.75" customHeight="1" x14ac:dyDescent="0.25">
      <c r="G606" s="328"/>
    </row>
    <row r="607" spans="7:7" ht="15.75" customHeight="1" x14ac:dyDescent="0.25">
      <c r="G607" s="328"/>
    </row>
    <row r="608" spans="7:7" ht="15.75" customHeight="1" x14ac:dyDescent="0.25">
      <c r="G608" s="328"/>
    </row>
    <row r="609" spans="7:7" ht="15.75" customHeight="1" x14ac:dyDescent="0.25">
      <c r="G609" s="328"/>
    </row>
    <row r="610" spans="7:7" ht="15.75" customHeight="1" x14ac:dyDescent="0.25">
      <c r="G610" s="328"/>
    </row>
    <row r="611" spans="7:7" ht="15.75" customHeight="1" x14ac:dyDescent="0.25">
      <c r="G611" s="328"/>
    </row>
    <row r="612" spans="7:7" ht="15.75" customHeight="1" x14ac:dyDescent="0.25">
      <c r="G612" s="328"/>
    </row>
    <row r="613" spans="7:7" ht="15.75" customHeight="1" x14ac:dyDescent="0.25">
      <c r="G613" s="328"/>
    </row>
    <row r="614" spans="7:7" ht="15.75" customHeight="1" x14ac:dyDescent="0.25">
      <c r="G614" s="328"/>
    </row>
    <row r="615" spans="7:7" ht="15.75" customHeight="1" x14ac:dyDescent="0.25">
      <c r="G615" s="328"/>
    </row>
    <row r="616" spans="7:7" ht="15.75" customHeight="1" x14ac:dyDescent="0.25">
      <c r="G616" s="328"/>
    </row>
    <row r="617" spans="7:7" ht="15.75" customHeight="1" x14ac:dyDescent="0.25">
      <c r="G617" s="328"/>
    </row>
    <row r="618" spans="7:7" ht="15.75" customHeight="1" x14ac:dyDescent="0.25">
      <c r="G618" s="328"/>
    </row>
    <row r="619" spans="7:7" ht="15.75" customHeight="1" x14ac:dyDescent="0.25">
      <c r="G619" s="328"/>
    </row>
    <row r="620" spans="7:7" ht="15.75" customHeight="1" x14ac:dyDescent="0.25">
      <c r="G620" s="328"/>
    </row>
    <row r="621" spans="7:7" ht="15.75" customHeight="1" x14ac:dyDescent="0.25">
      <c r="G621" s="328"/>
    </row>
    <row r="622" spans="7:7" ht="15.75" customHeight="1" x14ac:dyDescent="0.25">
      <c r="G622" s="328"/>
    </row>
    <row r="623" spans="7:7" ht="15.75" customHeight="1" x14ac:dyDescent="0.25">
      <c r="G623" s="328"/>
    </row>
    <row r="624" spans="7:7" ht="15.75" customHeight="1" x14ac:dyDescent="0.25">
      <c r="G624" s="328"/>
    </row>
    <row r="625" spans="7:7" ht="15.75" customHeight="1" x14ac:dyDescent="0.25">
      <c r="G625" s="328"/>
    </row>
    <row r="626" spans="7:7" ht="15.75" customHeight="1" x14ac:dyDescent="0.25">
      <c r="G626" s="328"/>
    </row>
    <row r="627" spans="7:7" ht="15.75" customHeight="1" x14ac:dyDescent="0.25">
      <c r="G627" s="328"/>
    </row>
    <row r="628" spans="7:7" ht="15.75" customHeight="1" x14ac:dyDescent="0.25">
      <c r="G628" s="328"/>
    </row>
    <row r="629" spans="7:7" ht="15.75" customHeight="1" x14ac:dyDescent="0.25">
      <c r="G629" s="328"/>
    </row>
    <row r="630" spans="7:7" ht="15.75" customHeight="1" x14ac:dyDescent="0.25">
      <c r="G630" s="328"/>
    </row>
    <row r="631" spans="7:7" ht="15.75" customHeight="1" x14ac:dyDescent="0.25">
      <c r="G631" s="328"/>
    </row>
    <row r="632" spans="7:7" ht="15.75" customHeight="1" x14ac:dyDescent="0.25">
      <c r="G632" s="328"/>
    </row>
    <row r="633" spans="7:7" ht="15.75" customHeight="1" x14ac:dyDescent="0.25">
      <c r="G633" s="328"/>
    </row>
    <row r="634" spans="7:7" ht="15.75" customHeight="1" x14ac:dyDescent="0.25">
      <c r="G634" s="328"/>
    </row>
    <row r="635" spans="7:7" ht="15.75" customHeight="1" x14ac:dyDescent="0.25">
      <c r="G635" s="328"/>
    </row>
    <row r="636" spans="7:7" ht="15.75" customHeight="1" x14ac:dyDescent="0.25">
      <c r="G636" s="328"/>
    </row>
    <row r="637" spans="7:7" ht="15.75" customHeight="1" x14ac:dyDescent="0.25">
      <c r="G637" s="328"/>
    </row>
    <row r="638" spans="7:7" ht="15.75" customHeight="1" x14ac:dyDescent="0.25">
      <c r="G638" s="328"/>
    </row>
    <row r="639" spans="7:7" ht="15.75" customHeight="1" x14ac:dyDescent="0.25">
      <c r="G639" s="328"/>
    </row>
    <row r="640" spans="7:7" ht="15.75" customHeight="1" x14ac:dyDescent="0.25">
      <c r="G640" s="328"/>
    </row>
    <row r="641" spans="7:7" ht="15.75" customHeight="1" x14ac:dyDescent="0.25">
      <c r="G641" s="328"/>
    </row>
    <row r="642" spans="7:7" ht="15.75" customHeight="1" x14ac:dyDescent="0.25">
      <c r="G642" s="328"/>
    </row>
    <row r="643" spans="7:7" ht="15.75" customHeight="1" x14ac:dyDescent="0.25">
      <c r="G643" s="328"/>
    </row>
    <row r="644" spans="7:7" ht="15.75" customHeight="1" x14ac:dyDescent="0.25">
      <c r="G644" s="328"/>
    </row>
    <row r="645" spans="7:7" ht="15.75" customHeight="1" x14ac:dyDescent="0.25">
      <c r="G645" s="328"/>
    </row>
    <row r="646" spans="7:7" ht="15.75" customHeight="1" x14ac:dyDescent="0.25">
      <c r="G646" s="328"/>
    </row>
    <row r="647" spans="7:7" ht="15.75" customHeight="1" x14ac:dyDescent="0.25">
      <c r="G647" s="328"/>
    </row>
    <row r="648" spans="7:7" ht="15.75" customHeight="1" x14ac:dyDescent="0.25">
      <c r="G648" s="328"/>
    </row>
    <row r="649" spans="7:7" ht="15.75" customHeight="1" x14ac:dyDescent="0.25">
      <c r="G649" s="328"/>
    </row>
    <row r="650" spans="7:7" ht="15.75" customHeight="1" x14ac:dyDescent="0.25">
      <c r="G650" s="328"/>
    </row>
    <row r="651" spans="7:7" ht="15.75" customHeight="1" x14ac:dyDescent="0.25">
      <c r="G651" s="328"/>
    </row>
    <row r="652" spans="7:7" ht="15.75" customHeight="1" x14ac:dyDescent="0.25">
      <c r="G652" s="328"/>
    </row>
    <row r="653" spans="7:7" ht="15.75" customHeight="1" x14ac:dyDescent="0.25">
      <c r="G653" s="328"/>
    </row>
    <row r="654" spans="7:7" ht="15.75" customHeight="1" x14ac:dyDescent="0.25">
      <c r="G654" s="328"/>
    </row>
    <row r="655" spans="7:7" ht="15.75" customHeight="1" x14ac:dyDescent="0.25">
      <c r="G655" s="328"/>
    </row>
    <row r="656" spans="7:7" ht="15.75" customHeight="1" x14ac:dyDescent="0.25">
      <c r="G656" s="328"/>
    </row>
    <row r="657" spans="7:7" ht="15.75" customHeight="1" x14ac:dyDescent="0.25">
      <c r="G657" s="328"/>
    </row>
    <row r="658" spans="7:7" ht="15.75" customHeight="1" x14ac:dyDescent="0.25">
      <c r="G658" s="328"/>
    </row>
    <row r="659" spans="7:7" ht="15.75" customHeight="1" x14ac:dyDescent="0.25">
      <c r="G659" s="328"/>
    </row>
    <row r="660" spans="7:7" ht="15.75" customHeight="1" x14ac:dyDescent="0.25">
      <c r="G660" s="328"/>
    </row>
    <row r="661" spans="7:7" ht="15.75" customHeight="1" x14ac:dyDescent="0.25">
      <c r="G661" s="328"/>
    </row>
    <row r="662" spans="7:7" ht="15.75" customHeight="1" x14ac:dyDescent="0.25">
      <c r="G662" s="328"/>
    </row>
    <row r="663" spans="7:7" ht="15.75" customHeight="1" x14ac:dyDescent="0.25">
      <c r="G663" s="328"/>
    </row>
    <row r="664" spans="7:7" ht="15.75" customHeight="1" x14ac:dyDescent="0.25">
      <c r="G664" s="328"/>
    </row>
    <row r="665" spans="7:7" ht="15.75" customHeight="1" x14ac:dyDescent="0.25">
      <c r="G665" s="328"/>
    </row>
    <row r="666" spans="7:7" ht="15.75" customHeight="1" x14ac:dyDescent="0.25">
      <c r="G666" s="328"/>
    </row>
    <row r="667" spans="7:7" ht="15.75" customHeight="1" x14ac:dyDescent="0.25">
      <c r="G667" s="328"/>
    </row>
    <row r="668" spans="7:7" ht="15.75" customHeight="1" x14ac:dyDescent="0.25">
      <c r="G668" s="328"/>
    </row>
    <row r="669" spans="7:7" ht="15.75" customHeight="1" x14ac:dyDescent="0.25">
      <c r="G669" s="328"/>
    </row>
    <row r="670" spans="7:7" ht="15.75" customHeight="1" x14ac:dyDescent="0.25">
      <c r="G670" s="328"/>
    </row>
    <row r="671" spans="7:7" ht="15.75" customHeight="1" x14ac:dyDescent="0.25">
      <c r="G671" s="328"/>
    </row>
    <row r="672" spans="7:7" ht="15.75" customHeight="1" x14ac:dyDescent="0.25">
      <c r="G672" s="328"/>
    </row>
    <row r="673" spans="7:7" ht="15.75" customHeight="1" x14ac:dyDescent="0.25">
      <c r="G673" s="328"/>
    </row>
    <row r="674" spans="7:7" ht="15.75" customHeight="1" x14ac:dyDescent="0.25">
      <c r="G674" s="328"/>
    </row>
    <row r="675" spans="7:7" ht="15.75" customHeight="1" x14ac:dyDescent="0.25">
      <c r="G675" s="328"/>
    </row>
    <row r="676" spans="7:7" ht="15.75" customHeight="1" x14ac:dyDescent="0.25">
      <c r="G676" s="328"/>
    </row>
    <row r="677" spans="7:7" ht="15.75" customHeight="1" x14ac:dyDescent="0.25">
      <c r="G677" s="328"/>
    </row>
    <row r="678" spans="7:7" ht="15.75" customHeight="1" x14ac:dyDescent="0.25">
      <c r="G678" s="328"/>
    </row>
    <row r="679" spans="7:7" ht="15.75" customHeight="1" x14ac:dyDescent="0.25">
      <c r="G679" s="328"/>
    </row>
    <row r="680" spans="7:7" ht="15.75" customHeight="1" x14ac:dyDescent="0.25">
      <c r="G680" s="328"/>
    </row>
    <row r="681" spans="7:7" ht="15.75" customHeight="1" x14ac:dyDescent="0.25">
      <c r="G681" s="328"/>
    </row>
    <row r="682" spans="7:7" ht="15.75" customHeight="1" x14ac:dyDescent="0.25">
      <c r="G682" s="328"/>
    </row>
    <row r="683" spans="7:7" ht="15.75" customHeight="1" x14ac:dyDescent="0.25">
      <c r="G683" s="328"/>
    </row>
    <row r="684" spans="7:7" ht="15.75" customHeight="1" x14ac:dyDescent="0.25">
      <c r="G684" s="328"/>
    </row>
    <row r="685" spans="7:7" ht="15.75" customHeight="1" x14ac:dyDescent="0.25">
      <c r="G685" s="328"/>
    </row>
    <row r="686" spans="7:7" ht="15.75" customHeight="1" x14ac:dyDescent="0.25">
      <c r="G686" s="328"/>
    </row>
    <row r="687" spans="7:7" ht="15.75" customHeight="1" x14ac:dyDescent="0.25">
      <c r="G687" s="328"/>
    </row>
    <row r="688" spans="7:7" ht="15.75" customHeight="1" x14ac:dyDescent="0.25">
      <c r="G688" s="328"/>
    </row>
    <row r="689" spans="7:7" ht="15.75" customHeight="1" x14ac:dyDescent="0.25">
      <c r="G689" s="328"/>
    </row>
    <row r="690" spans="7:7" ht="15.75" customHeight="1" x14ac:dyDescent="0.25">
      <c r="G690" s="328"/>
    </row>
    <row r="691" spans="7:7" ht="15.75" customHeight="1" x14ac:dyDescent="0.25">
      <c r="G691" s="328"/>
    </row>
    <row r="692" spans="7:7" ht="15.75" customHeight="1" x14ac:dyDescent="0.25">
      <c r="G692" s="328"/>
    </row>
    <row r="693" spans="7:7" ht="15.75" customHeight="1" x14ac:dyDescent="0.25">
      <c r="G693" s="328"/>
    </row>
    <row r="694" spans="7:7" ht="15.75" customHeight="1" x14ac:dyDescent="0.25">
      <c r="G694" s="328"/>
    </row>
    <row r="695" spans="7:7" ht="15.75" customHeight="1" x14ac:dyDescent="0.25">
      <c r="G695" s="328"/>
    </row>
    <row r="696" spans="7:7" ht="15.75" customHeight="1" x14ac:dyDescent="0.25">
      <c r="G696" s="328"/>
    </row>
    <row r="697" spans="7:7" ht="15.75" customHeight="1" x14ac:dyDescent="0.25">
      <c r="G697" s="328"/>
    </row>
    <row r="698" spans="7:7" ht="15.75" customHeight="1" x14ac:dyDescent="0.25">
      <c r="G698" s="328"/>
    </row>
    <row r="699" spans="7:7" ht="15.75" customHeight="1" x14ac:dyDescent="0.25">
      <c r="G699" s="328"/>
    </row>
    <row r="700" spans="7:7" ht="15.75" customHeight="1" x14ac:dyDescent="0.25">
      <c r="G700" s="328"/>
    </row>
    <row r="701" spans="7:7" ht="15.75" customHeight="1" x14ac:dyDescent="0.25">
      <c r="G701" s="328"/>
    </row>
    <row r="702" spans="7:7" ht="15.75" customHeight="1" x14ac:dyDescent="0.25">
      <c r="G702" s="328"/>
    </row>
    <row r="703" spans="7:7" ht="15.75" customHeight="1" x14ac:dyDescent="0.25">
      <c r="G703" s="328"/>
    </row>
    <row r="704" spans="7:7" ht="15.75" customHeight="1" x14ac:dyDescent="0.25">
      <c r="G704" s="328"/>
    </row>
    <row r="705" spans="7:7" ht="15.75" customHeight="1" x14ac:dyDescent="0.25">
      <c r="G705" s="328"/>
    </row>
    <row r="706" spans="7:7" ht="15.75" customHeight="1" x14ac:dyDescent="0.25">
      <c r="G706" s="328"/>
    </row>
    <row r="707" spans="7:7" ht="15.75" customHeight="1" x14ac:dyDescent="0.25">
      <c r="G707" s="328"/>
    </row>
    <row r="708" spans="7:7" ht="15.75" customHeight="1" x14ac:dyDescent="0.25">
      <c r="G708" s="328"/>
    </row>
    <row r="709" spans="7:7" ht="15.75" customHeight="1" x14ac:dyDescent="0.25">
      <c r="G709" s="328"/>
    </row>
    <row r="710" spans="7:7" ht="15.75" customHeight="1" x14ac:dyDescent="0.25">
      <c r="G710" s="328"/>
    </row>
    <row r="711" spans="7:7" ht="15.75" customHeight="1" x14ac:dyDescent="0.25">
      <c r="G711" s="328"/>
    </row>
    <row r="712" spans="7:7" ht="15.75" customHeight="1" x14ac:dyDescent="0.25">
      <c r="G712" s="328"/>
    </row>
    <row r="713" spans="7:7" ht="15.75" customHeight="1" x14ac:dyDescent="0.25">
      <c r="G713" s="328"/>
    </row>
    <row r="714" spans="7:7" ht="15.75" customHeight="1" x14ac:dyDescent="0.25">
      <c r="G714" s="328"/>
    </row>
    <row r="715" spans="7:7" ht="15.75" customHeight="1" x14ac:dyDescent="0.25">
      <c r="G715" s="328"/>
    </row>
    <row r="716" spans="7:7" ht="15.75" customHeight="1" x14ac:dyDescent="0.25">
      <c r="G716" s="328"/>
    </row>
    <row r="717" spans="7:7" ht="15.75" customHeight="1" x14ac:dyDescent="0.25">
      <c r="G717" s="328"/>
    </row>
    <row r="718" spans="7:7" ht="15.75" customHeight="1" x14ac:dyDescent="0.25">
      <c r="G718" s="328"/>
    </row>
    <row r="719" spans="7:7" ht="15.75" customHeight="1" x14ac:dyDescent="0.25">
      <c r="G719" s="328"/>
    </row>
    <row r="720" spans="7:7" ht="15.75" customHeight="1" x14ac:dyDescent="0.25">
      <c r="G720" s="328"/>
    </row>
    <row r="721" spans="7:7" ht="15.75" customHeight="1" x14ac:dyDescent="0.25">
      <c r="G721" s="328"/>
    </row>
    <row r="722" spans="7:7" ht="15.75" customHeight="1" x14ac:dyDescent="0.25">
      <c r="G722" s="328"/>
    </row>
    <row r="723" spans="7:7" ht="15.75" customHeight="1" x14ac:dyDescent="0.25">
      <c r="G723" s="328"/>
    </row>
    <row r="724" spans="7:7" ht="15.75" customHeight="1" x14ac:dyDescent="0.25">
      <c r="G724" s="328"/>
    </row>
    <row r="725" spans="7:7" ht="15.75" customHeight="1" x14ac:dyDescent="0.25">
      <c r="G725" s="328"/>
    </row>
    <row r="726" spans="7:7" ht="15.75" customHeight="1" x14ac:dyDescent="0.25">
      <c r="G726" s="328"/>
    </row>
    <row r="727" spans="7:7" ht="15.75" customHeight="1" x14ac:dyDescent="0.25">
      <c r="G727" s="328"/>
    </row>
    <row r="728" spans="7:7" ht="15.75" customHeight="1" x14ac:dyDescent="0.25">
      <c r="G728" s="328"/>
    </row>
    <row r="729" spans="7:7" ht="15.75" customHeight="1" x14ac:dyDescent="0.25">
      <c r="G729" s="328"/>
    </row>
    <row r="730" spans="7:7" ht="15.75" customHeight="1" x14ac:dyDescent="0.25">
      <c r="G730" s="328"/>
    </row>
    <row r="731" spans="7:7" ht="15.75" customHeight="1" x14ac:dyDescent="0.25">
      <c r="G731" s="328"/>
    </row>
    <row r="732" spans="7:7" ht="15.75" customHeight="1" x14ac:dyDescent="0.25">
      <c r="G732" s="328"/>
    </row>
    <row r="733" spans="7:7" ht="15.75" customHeight="1" x14ac:dyDescent="0.25">
      <c r="G733" s="328"/>
    </row>
    <row r="734" spans="7:7" ht="15.75" customHeight="1" x14ac:dyDescent="0.25">
      <c r="G734" s="328"/>
    </row>
    <row r="735" spans="7:7" ht="15.75" customHeight="1" x14ac:dyDescent="0.25">
      <c r="G735" s="328"/>
    </row>
    <row r="736" spans="7:7" ht="15.75" customHeight="1" x14ac:dyDescent="0.25">
      <c r="G736" s="328"/>
    </row>
    <row r="737" spans="7:7" ht="15.75" customHeight="1" x14ac:dyDescent="0.25">
      <c r="G737" s="328"/>
    </row>
    <row r="738" spans="7:7" ht="15.75" customHeight="1" x14ac:dyDescent="0.25">
      <c r="G738" s="328"/>
    </row>
    <row r="739" spans="7:7" ht="15.75" customHeight="1" x14ac:dyDescent="0.25">
      <c r="G739" s="328"/>
    </row>
    <row r="740" spans="7:7" ht="15.75" customHeight="1" x14ac:dyDescent="0.25">
      <c r="G740" s="328"/>
    </row>
    <row r="741" spans="7:7" ht="15.75" customHeight="1" x14ac:dyDescent="0.25">
      <c r="G741" s="328"/>
    </row>
    <row r="742" spans="7:7" ht="15.75" customHeight="1" x14ac:dyDescent="0.25">
      <c r="G742" s="328"/>
    </row>
    <row r="743" spans="7:7" ht="15.75" customHeight="1" x14ac:dyDescent="0.25">
      <c r="G743" s="328"/>
    </row>
    <row r="744" spans="7:7" ht="15.75" customHeight="1" x14ac:dyDescent="0.25">
      <c r="G744" s="328"/>
    </row>
    <row r="745" spans="7:7" ht="15.75" customHeight="1" x14ac:dyDescent="0.25">
      <c r="G745" s="328"/>
    </row>
    <row r="746" spans="7:7" ht="15.75" customHeight="1" x14ac:dyDescent="0.25">
      <c r="G746" s="328"/>
    </row>
    <row r="747" spans="7:7" ht="15.75" customHeight="1" x14ac:dyDescent="0.25">
      <c r="G747" s="328"/>
    </row>
    <row r="748" spans="7:7" ht="15.75" customHeight="1" x14ac:dyDescent="0.25">
      <c r="G748" s="328"/>
    </row>
    <row r="749" spans="7:7" ht="15.75" customHeight="1" x14ac:dyDescent="0.25">
      <c r="G749" s="328"/>
    </row>
    <row r="750" spans="7:7" ht="15.75" customHeight="1" x14ac:dyDescent="0.25">
      <c r="G750" s="328"/>
    </row>
    <row r="751" spans="7:7" ht="15.75" customHeight="1" x14ac:dyDescent="0.25">
      <c r="G751" s="328"/>
    </row>
    <row r="752" spans="7:7" ht="15.75" customHeight="1" x14ac:dyDescent="0.25">
      <c r="G752" s="328"/>
    </row>
    <row r="753" spans="7:7" ht="15.75" customHeight="1" x14ac:dyDescent="0.25">
      <c r="G753" s="328"/>
    </row>
    <row r="754" spans="7:7" ht="15.75" customHeight="1" x14ac:dyDescent="0.25">
      <c r="G754" s="328"/>
    </row>
    <row r="755" spans="7:7" ht="15.75" customHeight="1" x14ac:dyDescent="0.25">
      <c r="G755" s="328"/>
    </row>
    <row r="756" spans="7:7" ht="15.75" customHeight="1" x14ac:dyDescent="0.25">
      <c r="G756" s="328"/>
    </row>
    <row r="757" spans="7:7" ht="15.75" customHeight="1" x14ac:dyDescent="0.25">
      <c r="G757" s="328"/>
    </row>
    <row r="758" spans="7:7" ht="15.75" customHeight="1" x14ac:dyDescent="0.25">
      <c r="G758" s="328"/>
    </row>
    <row r="759" spans="7:7" ht="15.75" customHeight="1" x14ac:dyDescent="0.25">
      <c r="G759" s="328"/>
    </row>
    <row r="760" spans="7:7" ht="15.75" customHeight="1" x14ac:dyDescent="0.25">
      <c r="G760" s="328"/>
    </row>
    <row r="761" spans="7:7" ht="15.75" customHeight="1" x14ac:dyDescent="0.25">
      <c r="G761" s="328"/>
    </row>
    <row r="762" spans="7:7" ht="15.75" customHeight="1" x14ac:dyDescent="0.25">
      <c r="G762" s="328"/>
    </row>
    <row r="763" spans="7:7" ht="15.75" customHeight="1" x14ac:dyDescent="0.25">
      <c r="G763" s="328"/>
    </row>
    <row r="764" spans="7:7" ht="15.75" customHeight="1" x14ac:dyDescent="0.25">
      <c r="G764" s="328"/>
    </row>
    <row r="765" spans="7:7" ht="15.75" customHeight="1" x14ac:dyDescent="0.25">
      <c r="G765" s="328"/>
    </row>
    <row r="766" spans="7:7" ht="15.75" customHeight="1" x14ac:dyDescent="0.25">
      <c r="G766" s="328"/>
    </row>
    <row r="767" spans="7:7" ht="15.75" customHeight="1" x14ac:dyDescent="0.25">
      <c r="G767" s="328"/>
    </row>
    <row r="768" spans="7:7" ht="15.75" customHeight="1" x14ac:dyDescent="0.25">
      <c r="G768" s="328"/>
    </row>
    <row r="769" spans="7:7" ht="15.75" customHeight="1" x14ac:dyDescent="0.25">
      <c r="G769" s="328"/>
    </row>
    <row r="770" spans="7:7" ht="15.75" customHeight="1" x14ac:dyDescent="0.25">
      <c r="G770" s="328"/>
    </row>
    <row r="771" spans="7:7" ht="15.75" customHeight="1" x14ac:dyDescent="0.25">
      <c r="G771" s="328"/>
    </row>
    <row r="772" spans="7:7" ht="15.75" customHeight="1" x14ac:dyDescent="0.25">
      <c r="G772" s="328"/>
    </row>
    <row r="773" spans="7:7" ht="15.75" customHeight="1" x14ac:dyDescent="0.25">
      <c r="G773" s="328"/>
    </row>
    <row r="774" spans="7:7" ht="15.75" customHeight="1" x14ac:dyDescent="0.25">
      <c r="G774" s="328"/>
    </row>
    <row r="775" spans="7:7" ht="15.75" customHeight="1" x14ac:dyDescent="0.25">
      <c r="G775" s="328"/>
    </row>
    <row r="776" spans="7:7" ht="15.75" customHeight="1" x14ac:dyDescent="0.25">
      <c r="G776" s="328"/>
    </row>
    <row r="777" spans="7:7" ht="15.75" customHeight="1" x14ac:dyDescent="0.25">
      <c r="G777" s="328"/>
    </row>
    <row r="778" spans="7:7" ht="15.75" customHeight="1" x14ac:dyDescent="0.25">
      <c r="G778" s="328"/>
    </row>
    <row r="779" spans="7:7" ht="15.75" customHeight="1" x14ac:dyDescent="0.25">
      <c r="G779" s="328"/>
    </row>
    <row r="780" spans="7:7" ht="15.75" customHeight="1" x14ac:dyDescent="0.25">
      <c r="G780" s="328"/>
    </row>
    <row r="781" spans="7:7" ht="15.75" customHeight="1" x14ac:dyDescent="0.25">
      <c r="G781" s="328"/>
    </row>
    <row r="782" spans="7:7" ht="15.75" customHeight="1" x14ac:dyDescent="0.25">
      <c r="G782" s="328"/>
    </row>
    <row r="783" spans="7:7" ht="15.75" customHeight="1" x14ac:dyDescent="0.25">
      <c r="G783" s="328"/>
    </row>
    <row r="784" spans="7:7" ht="15.75" customHeight="1" x14ac:dyDescent="0.25">
      <c r="G784" s="328"/>
    </row>
    <row r="785" spans="7:7" ht="15.75" customHeight="1" x14ac:dyDescent="0.25">
      <c r="G785" s="328"/>
    </row>
    <row r="786" spans="7:7" ht="15.75" customHeight="1" x14ac:dyDescent="0.25">
      <c r="G786" s="328"/>
    </row>
    <row r="787" spans="7:7" ht="15.75" customHeight="1" x14ac:dyDescent="0.25">
      <c r="G787" s="328"/>
    </row>
    <row r="788" spans="7:7" ht="15.75" customHeight="1" x14ac:dyDescent="0.25">
      <c r="G788" s="328"/>
    </row>
    <row r="789" spans="7:7" ht="15.75" customHeight="1" x14ac:dyDescent="0.25">
      <c r="G789" s="328"/>
    </row>
    <row r="790" spans="7:7" ht="15.75" customHeight="1" x14ac:dyDescent="0.25">
      <c r="G790" s="328"/>
    </row>
    <row r="791" spans="7:7" ht="15.75" customHeight="1" x14ac:dyDescent="0.25">
      <c r="G791" s="328"/>
    </row>
    <row r="792" spans="7:7" ht="15.75" customHeight="1" x14ac:dyDescent="0.25">
      <c r="G792" s="328"/>
    </row>
    <row r="793" spans="7:7" ht="15.75" customHeight="1" x14ac:dyDescent="0.25">
      <c r="G793" s="328"/>
    </row>
    <row r="794" spans="7:7" ht="15.75" customHeight="1" x14ac:dyDescent="0.25">
      <c r="G794" s="328"/>
    </row>
    <row r="795" spans="7:7" ht="15.75" customHeight="1" x14ac:dyDescent="0.25">
      <c r="G795" s="328"/>
    </row>
    <row r="796" spans="7:7" ht="15.75" customHeight="1" x14ac:dyDescent="0.25">
      <c r="G796" s="328"/>
    </row>
    <row r="797" spans="7:7" ht="15.75" customHeight="1" x14ac:dyDescent="0.25">
      <c r="G797" s="328"/>
    </row>
    <row r="798" spans="7:7" ht="15.75" customHeight="1" x14ac:dyDescent="0.25">
      <c r="G798" s="328"/>
    </row>
    <row r="799" spans="7:7" ht="15.75" customHeight="1" x14ac:dyDescent="0.25">
      <c r="G799" s="328"/>
    </row>
    <row r="800" spans="7:7" ht="15.75" customHeight="1" x14ac:dyDescent="0.25">
      <c r="G800" s="328"/>
    </row>
    <row r="801" spans="7:7" ht="15.75" customHeight="1" x14ac:dyDescent="0.25">
      <c r="G801" s="328"/>
    </row>
    <row r="802" spans="7:7" ht="15.75" customHeight="1" x14ac:dyDescent="0.25">
      <c r="G802" s="328"/>
    </row>
    <row r="803" spans="7:7" ht="15.75" customHeight="1" x14ac:dyDescent="0.25">
      <c r="G803" s="328"/>
    </row>
    <row r="804" spans="7:7" ht="15.75" customHeight="1" x14ac:dyDescent="0.25">
      <c r="G804" s="328"/>
    </row>
    <row r="805" spans="7:7" ht="15.75" customHeight="1" x14ac:dyDescent="0.25">
      <c r="G805" s="328"/>
    </row>
    <row r="806" spans="7:7" ht="15.75" customHeight="1" x14ac:dyDescent="0.25">
      <c r="G806" s="328"/>
    </row>
    <row r="807" spans="7:7" ht="15.75" customHeight="1" x14ac:dyDescent="0.25">
      <c r="G807" s="328"/>
    </row>
    <row r="808" spans="7:7" ht="15.75" customHeight="1" x14ac:dyDescent="0.25">
      <c r="G808" s="328"/>
    </row>
    <row r="809" spans="7:7" ht="15.75" customHeight="1" x14ac:dyDescent="0.25">
      <c r="G809" s="328"/>
    </row>
    <row r="810" spans="7:7" ht="15.75" customHeight="1" x14ac:dyDescent="0.25">
      <c r="G810" s="328"/>
    </row>
    <row r="811" spans="7:7" ht="15.75" customHeight="1" x14ac:dyDescent="0.25">
      <c r="G811" s="328"/>
    </row>
    <row r="812" spans="7:7" ht="15.75" customHeight="1" x14ac:dyDescent="0.25">
      <c r="G812" s="328"/>
    </row>
    <row r="813" spans="7:7" ht="15.75" customHeight="1" x14ac:dyDescent="0.25">
      <c r="G813" s="328"/>
    </row>
    <row r="814" spans="7:7" ht="15.75" customHeight="1" x14ac:dyDescent="0.25">
      <c r="G814" s="328"/>
    </row>
    <row r="815" spans="7:7" ht="15.75" customHeight="1" x14ac:dyDescent="0.25">
      <c r="G815" s="328"/>
    </row>
    <row r="816" spans="7:7" ht="15.75" customHeight="1" x14ac:dyDescent="0.25">
      <c r="G816" s="328"/>
    </row>
    <row r="817" spans="7:7" ht="15.75" customHeight="1" x14ac:dyDescent="0.25">
      <c r="G817" s="328"/>
    </row>
    <row r="818" spans="7:7" ht="15.75" customHeight="1" x14ac:dyDescent="0.25">
      <c r="G818" s="328"/>
    </row>
    <row r="819" spans="7:7" ht="15.75" customHeight="1" x14ac:dyDescent="0.25">
      <c r="G819" s="328"/>
    </row>
    <row r="820" spans="7:7" ht="15.75" customHeight="1" x14ac:dyDescent="0.25">
      <c r="G820" s="328"/>
    </row>
    <row r="821" spans="7:7" ht="15.75" customHeight="1" x14ac:dyDescent="0.25">
      <c r="G821" s="328"/>
    </row>
    <row r="822" spans="7:7" ht="15.75" customHeight="1" x14ac:dyDescent="0.25">
      <c r="G822" s="328"/>
    </row>
    <row r="823" spans="7:7" ht="15.75" customHeight="1" x14ac:dyDescent="0.25">
      <c r="G823" s="328"/>
    </row>
    <row r="824" spans="7:7" ht="15.75" customHeight="1" x14ac:dyDescent="0.25">
      <c r="G824" s="328"/>
    </row>
    <row r="825" spans="7:7" ht="15.75" customHeight="1" x14ac:dyDescent="0.25">
      <c r="G825" s="328"/>
    </row>
    <row r="826" spans="7:7" ht="15.75" customHeight="1" x14ac:dyDescent="0.25">
      <c r="G826" s="328"/>
    </row>
    <row r="827" spans="7:7" ht="15.75" customHeight="1" x14ac:dyDescent="0.25">
      <c r="G827" s="328"/>
    </row>
    <row r="828" spans="7:7" ht="15.75" customHeight="1" x14ac:dyDescent="0.25">
      <c r="G828" s="328"/>
    </row>
    <row r="829" spans="7:7" ht="15.75" customHeight="1" x14ac:dyDescent="0.25">
      <c r="G829" s="328"/>
    </row>
    <row r="830" spans="7:7" ht="15.75" customHeight="1" x14ac:dyDescent="0.25">
      <c r="G830" s="328"/>
    </row>
    <row r="831" spans="7:7" ht="15.75" customHeight="1" x14ac:dyDescent="0.25">
      <c r="G831" s="328"/>
    </row>
    <row r="832" spans="7:7" ht="15.75" customHeight="1" x14ac:dyDescent="0.25">
      <c r="G832" s="328"/>
    </row>
    <row r="833" spans="7:7" ht="15.75" customHeight="1" x14ac:dyDescent="0.25">
      <c r="G833" s="328"/>
    </row>
    <row r="834" spans="7:7" ht="15.75" customHeight="1" x14ac:dyDescent="0.25">
      <c r="G834" s="328"/>
    </row>
    <row r="835" spans="7:7" ht="15.75" customHeight="1" x14ac:dyDescent="0.25">
      <c r="G835" s="328"/>
    </row>
    <row r="836" spans="7:7" ht="15.75" customHeight="1" x14ac:dyDescent="0.25">
      <c r="G836" s="328"/>
    </row>
    <row r="837" spans="7:7" ht="15.75" customHeight="1" x14ac:dyDescent="0.25">
      <c r="G837" s="328"/>
    </row>
    <row r="838" spans="7:7" ht="15.75" customHeight="1" x14ac:dyDescent="0.25">
      <c r="G838" s="328"/>
    </row>
    <row r="839" spans="7:7" ht="15.75" customHeight="1" x14ac:dyDescent="0.25">
      <c r="G839" s="328"/>
    </row>
    <row r="840" spans="7:7" ht="15.75" customHeight="1" x14ac:dyDescent="0.25">
      <c r="G840" s="328"/>
    </row>
    <row r="841" spans="7:7" ht="15.75" customHeight="1" x14ac:dyDescent="0.25">
      <c r="G841" s="328"/>
    </row>
    <row r="842" spans="7:7" ht="15.75" customHeight="1" x14ac:dyDescent="0.25">
      <c r="G842" s="328"/>
    </row>
    <row r="843" spans="7:7" ht="15.75" customHeight="1" x14ac:dyDescent="0.25">
      <c r="G843" s="328"/>
    </row>
    <row r="844" spans="7:7" ht="15.75" customHeight="1" x14ac:dyDescent="0.25">
      <c r="G844" s="328"/>
    </row>
    <row r="845" spans="7:7" ht="15.75" customHeight="1" x14ac:dyDescent="0.25">
      <c r="G845" s="328"/>
    </row>
    <row r="846" spans="7:7" ht="15.75" customHeight="1" x14ac:dyDescent="0.25">
      <c r="G846" s="328"/>
    </row>
    <row r="847" spans="7:7" ht="15.75" customHeight="1" x14ac:dyDescent="0.25">
      <c r="G847" s="328"/>
    </row>
    <row r="848" spans="7:7" ht="15.75" customHeight="1" x14ac:dyDescent="0.25">
      <c r="G848" s="328"/>
    </row>
    <row r="849" spans="7:7" ht="15.75" customHeight="1" x14ac:dyDescent="0.25">
      <c r="G849" s="328"/>
    </row>
    <row r="850" spans="7:7" ht="15.75" customHeight="1" x14ac:dyDescent="0.25">
      <c r="G850" s="328"/>
    </row>
    <row r="851" spans="7:7" ht="15.75" customHeight="1" x14ac:dyDescent="0.25">
      <c r="G851" s="328"/>
    </row>
    <row r="852" spans="7:7" ht="15.75" customHeight="1" x14ac:dyDescent="0.25">
      <c r="G852" s="328"/>
    </row>
    <row r="853" spans="7:7" ht="15.75" customHeight="1" x14ac:dyDescent="0.25">
      <c r="G853" s="328"/>
    </row>
    <row r="854" spans="7:7" ht="15.75" customHeight="1" x14ac:dyDescent="0.25">
      <c r="G854" s="328"/>
    </row>
    <row r="855" spans="7:7" ht="15.75" customHeight="1" x14ac:dyDescent="0.25">
      <c r="G855" s="328"/>
    </row>
    <row r="856" spans="7:7" ht="15.75" customHeight="1" x14ac:dyDescent="0.25">
      <c r="G856" s="328"/>
    </row>
    <row r="857" spans="7:7" ht="15.75" customHeight="1" x14ac:dyDescent="0.25">
      <c r="G857" s="328"/>
    </row>
    <row r="858" spans="7:7" ht="15.75" customHeight="1" x14ac:dyDescent="0.25">
      <c r="G858" s="328"/>
    </row>
    <row r="859" spans="7:7" ht="15.75" customHeight="1" x14ac:dyDescent="0.25">
      <c r="G859" s="328"/>
    </row>
    <row r="860" spans="7:7" ht="15.75" customHeight="1" x14ac:dyDescent="0.25">
      <c r="G860" s="328"/>
    </row>
    <row r="861" spans="7:7" ht="15.75" customHeight="1" x14ac:dyDescent="0.25">
      <c r="G861" s="328"/>
    </row>
    <row r="862" spans="7:7" ht="15.75" customHeight="1" x14ac:dyDescent="0.25">
      <c r="G862" s="328"/>
    </row>
    <row r="863" spans="7:7" ht="15.75" customHeight="1" x14ac:dyDescent="0.25">
      <c r="G863" s="328"/>
    </row>
    <row r="864" spans="7:7" ht="15.75" customHeight="1" x14ac:dyDescent="0.25">
      <c r="G864" s="328"/>
    </row>
    <row r="865" spans="7:7" ht="15.75" customHeight="1" x14ac:dyDescent="0.25">
      <c r="G865" s="328"/>
    </row>
    <row r="866" spans="7:7" ht="15.75" customHeight="1" x14ac:dyDescent="0.25">
      <c r="G866" s="328"/>
    </row>
    <row r="867" spans="7:7" ht="15.75" customHeight="1" x14ac:dyDescent="0.25">
      <c r="G867" s="328"/>
    </row>
    <row r="868" spans="7:7" ht="15.75" customHeight="1" x14ac:dyDescent="0.25">
      <c r="G868" s="328"/>
    </row>
    <row r="869" spans="7:7" ht="15.75" customHeight="1" x14ac:dyDescent="0.25">
      <c r="G869" s="328"/>
    </row>
    <row r="870" spans="7:7" ht="15.75" customHeight="1" x14ac:dyDescent="0.25">
      <c r="G870" s="328"/>
    </row>
    <row r="871" spans="7:7" ht="15.75" customHeight="1" x14ac:dyDescent="0.25">
      <c r="G871" s="328"/>
    </row>
    <row r="872" spans="7:7" ht="15.75" customHeight="1" x14ac:dyDescent="0.25">
      <c r="G872" s="328"/>
    </row>
    <row r="873" spans="7:7" ht="15.75" customHeight="1" x14ac:dyDescent="0.25">
      <c r="G873" s="328"/>
    </row>
    <row r="874" spans="7:7" ht="15.75" customHeight="1" x14ac:dyDescent="0.25">
      <c r="G874" s="328"/>
    </row>
    <row r="875" spans="7:7" ht="15.75" customHeight="1" x14ac:dyDescent="0.25">
      <c r="G875" s="328"/>
    </row>
    <row r="876" spans="7:7" ht="15.75" customHeight="1" x14ac:dyDescent="0.25">
      <c r="G876" s="328"/>
    </row>
    <row r="877" spans="7:7" ht="15.75" customHeight="1" x14ac:dyDescent="0.25">
      <c r="G877" s="328"/>
    </row>
    <row r="878" spans="7:7" ht="15.75" customHeight="1" x14ac:dyDescent="0.25">
      <c r="G878" s="328"/>
    </row>
    <row r="879" spans="7:7" ht="15.75" customHeight="1" x14ac:dyDescent="0.25">
      <c r="G879" s="328"/>
    </row>
    <row r="880" spans="7:7" ht="15.75" customHeight="1" x14ac:dyDescent="0.25">
      <c r="G880" s="328"/>
    </row>
    <row r="881" spans="7:7" ht="15.75" customHeight="1" x14ac:dyDescent="0.25">
      <c r="G881" s="328"/>
    </row>
    <row r="882" spans="7:7" ht="15.75" customHeight="1" x14ac:dyDescent="0.25">
      <c r="G882" s="328"/>
    </row>
    <row r="883" spans="7:7" ht="15.75" customHeight="1" x14ac:dyDescent="0.25">
      <c r="G883" s="328"/>
    </row>
    <row r="884" spans="7:7" ht="15.75" customHeight="1" x14ac:dyDescent="0.25">
      <c r="G884" s="328"/>
    </row>
    <row r="885" spans="7:7" ht="15.75" customHeight="1" x14ac:dyDescent="0.25">
      <c r="G885" s="328"/>
    </row>
    <row r="886" spans="7:7" ht="15.75" customHeight="1" x14ac:dyDescent="0.25">
      <c r="G886" s="328"/>
    </row>
    <row r="887" spans="7:7" ht="15.75" customHeight="1" x14ac:dyDescent="0.25">
      <c r="G887" s="328"/>
    </row>
    <row r="888" spans="7:7" ht="15.75" customHeight="1" x14ac:dyDescent="0.25">
      <c r="G888" s="328"/>
    </row>
    <row r="889" spans="7:7" ht="15.75" customHeight="1" x14ac:dyDescent="0.25">
      <c r="G889" s="328"/>
    </row>
    <row r="890" spans="7:7" ht="15.75" customHeight="1" x14ac:dyDescent="0.25">
      <c r="G890" s="328"/>
    </row>
    <row r="891" spans="7:7" ht="15.75" customHeight="1" x14ac:dyDescent="0.25">
      <c r="G891" s="328"/>
    </row>
    <row r="892" spans="7:7" ht="15.75" customHeight="1" x14ac:dyDescent="0.25">
      <c r="G892" s="328"/>
    </row>
    <row r="893" spans="7:7" ht="15.75" customHeight="1" x14ac:dyDescent="0.25">
      <c r="G893" s="328"/>
    </row>
    <row r="894" spans="7:7" ht="15.75" customHeight="1" x14ac:dyDescent="0.25">
      <c r="G894" s="328"/>
    </row>
    <row r="895" spans="7:7" ht="15.75" customHeight="1" x14ac:dyDescent="0.25">
      <c r="G895" s="328"/>
    </row>
    <row r="896" spans="7:7" ht="15.75" customHeight="1" x14ac:dyDescent="0.25">
      <c r="G896" s="328"/>
    </row>
    <row r="897" spans="7:7" ht="15.75" customHeight="1" x14ac:dyDescent="0.25">
      <c r="G897" s="328"/>
    </row>
    <row r="898" spans="7:7" ht="15.75" customHeight="1" x14ac:dyDescent="0.25">
      <c r="G898" s="328"/>
    </row>
    <row r="899" spans="7:7" ht="15.75" customHeight="1" x14ac:dyDescent="0.25">
      <c r="G899" s="328"/>
    </row>
    <row r="900" spans="7:7" ht="15.75" customHeight="1" x14ac:dyDescent="0.25">
      <c r="G900" s="328"/>
    </row>
    <row r="901" spans="7:7" ht="15.75" customHeight="1" x14ac:dyDescent="0.25">
      <c r="G901" s="328"/>
    </row>
    <row r="902" spans="7:7" ht="15.75" customHeight="1" x14ac:dyDescent="0.25">
      <c r="G902" s="328"/>
    </row>
    <row r="903" spans="7:7" ht="15.75" customHeight="1" x14ac:dyDescent="0.25">
      <c r="G903" s="328"/>
    </row>
    <row r="904" spans="7:7" ht="15.75" customHeight="1" x14ac:dyDescent="0.25">
      <c r="G904" s="328"/>
    </row>
    <row r="905" spans="7:7" ht="15.75" customHeight="1" x14ac:dyDescent="0.25">
      <c r="G905" s="328"/>
    </row>
    <row r="906" spans="7:7" ht="15.75" customHeight="1" x14ac:dyDescent="0.25">
      <c r="G906" s="328"/>
    </row>
    <row r="907" spans="7:7" ht="15.75" customHeight="1" x14ac:dyDescent="0.25">
      <c r="G907" s="328"/>
    </row>
    <row r="908" spans="7:7" ht="15.75" customHeight="1" x14ac:dyDescent="0.25">
      <c r="G908" s="328"/>
    </row>
    <row r="909" spans="7:7" ht="15.75" customHeight="1" x14ac:dyDescent="0.25">
      <c r="G909" s="328"/>
    </row>
    <row r="910" spans="7:7" ht="15.75" customHeight="1" x14ac:dyDescent="0.25">
      <c r="G910" s="328"/>
    </row>
    <row r="911" spans="7:7" ht="15.75" customHeight="1" x14ac:dyDescent="0.25">
      <c r="G911" s="328"/>
    </row>
    <row r="912" spans="7:7" ht="15.75" customHeight="1" x14ac:dyDescent="0.25">
      <c r="G912" s="328"/>
    </row>
    <row r="913" spans="7:7" ht="15.75" customHeight="1" x14ac:dyDescent="0.25">
      <c r="G913" s="328"/>
    </row>
    <row r="914" spans="7:7" ht="15.75" customHeight="1" x14ac:dyDescent="0.25">
      <c r="G914" s="328"/>
    </row>
    <row r="915" spans="7:7" ht="15.75" customHeight="1" x14ac:dyDescent="0.25">
      <c r="G915" s="328"/>
    </row>
    <row r="916" spans="7:7" ht="15.75" customHeight="1" x14ac:dyDescent="0.25">
      <c r="G916" s="328"/>
    </row>
    <row r="917" spans="7:7" ht="15.75" customHeight="1" x14ac:dyDescent="0.25">
      <c r="G917" s="328"/>
    </row>
    <row r="918" spans="7:7" ht="15.75" customHeight="1" x14ac:dyDescent="0.25">
      <c r="G918" s="328"/>
    </row>
    <row r="919" spans="7:7" ht="15.75" customHeight="1" x14ac:dyDescent="0.25">
      <c r="G919" s="328"/>
    </row>
    <row r="920" spans="7:7" ht="15.75" customHeight="1" x14ac:dyDescent="0.25">
      <c r="G920" s="328"/>
    </row>
    <row r="921" spans="7:7" ht="15.75" customHeight="1" x14ac:dyDescent="0.25">
      <c r="G921" s="328"/>
    </row>
    <row r="922" spans="7:7" ht="15.75" customHeight="1" x14ac:dyDescent="0.25">
      <c r="G922" s="328"/>
    </row>
    <row r="923" spans="7:7" ht="15.75" customHeight="1" x14ac:dyDescent="0.25">
      <c r="G923" s="328"/>
    </row>
    <row r="924" spans="7:7" ht="15.75" customHeight="1" x14ac:dyDescent="0.25">
      <c r="G924" s="328"/>
    </row>
    <row r="925" spans="7:7" ht="15.75" customHeight="1" x14ac:dyDescent="0.25">
      <c r="G925" s="328"/>
    </row>
    <row r="926" spans="7:7" ht="15.75" customHeight="1" x14ac:dyDescent="0.25">
      <c r="G926" s="328"/>
    </row>
    <row r="927" spans="7:7" ht="15.75" customHeight="1" x14ac:dyDescent="0.25">
      <c r="G927" s="328"/>
    </row>
    <row r="928" spans="7:7" ht="15.75" customHeight="1" x14ac:dyDescent="0.25">
      <c r="G928" s="328"/>
    </row>
    <row r="929" spans="7:7" ht="15.75" customHeight="1" x14ac:dyDescent="0.25">
      <c r="G929" s="328"/>
    </row>
    <row r="930" spans="7:7" ht="15.75" customHeight="1" x14ac:dyDescent="0.25">
      <c r="G930" s="328"/>
    </row>
    <row r="931" spans="7:7" ht="15.75" customHeight="1" x14ac:dyDescent="0.25">
      <c r="G931" s="328"/>
    </row>
    <row r="932" spans="7:7" ht="15.75" customHeight="1" x14ac:dyDescent="0.25">
      <c r="G932" s="328"/>
    </row>
    <row r="933" spans="7:7" ht="15.75" customHeight="1" x14ac:dyDescent="0.25">
      <c r="G933" s="328"/>
    </row>
    <row r="934" spans="7:7" ht="15.75" customHeight="1" x14ac:dyDescent="0.25">
      <c r="G934" s="328"/>
    </row>
    <row r="935" spans="7:7" ht="15.75" customHeight="1" x14ac:dyDescent="0.25">
      <c r="G935" s="328"/>
    </row>
    <row r="936" spans="7:7" ht="15.75" customHeight="1" x14ac:dyDescent="0.25">
      <c r="G936" s="328"/>
    </row>
    <row r="937" spans="7:7" ht="15.75" customHeight="1" x14ac:dyDescent="0.25">
      <c r="G937" s="328"/>
    </row>
    <row r="938" spans="7:7" ht="15.75" customHeight="1" x14ac:dyDescent="0.25">
      <c r="G938" s="328"/>
    </row>
    <row r="939" spans="7:7" ht="15.75" customHeight="1" x14ac:dyDescent="0.25">
      <c r="G939" s="328"/>
    </row>
    <row r="940" spans="7:7" ht="15.75" customHeight="1" x14ac:dyDescent="0.25">
      <c r="G940" s="328"/>
    </row>
    <row r="941" spans="7:7" ht="15.75" customHeight="1" x14ac:dyDescent="0.25">
      <c r="G941" s="328"/>
    </row>
    <row r="942" spans="7:7" ht="15.75" customHeight="1" x14ac:dyDescent="0.25">
      <c r="G942" s="328"/>
    </row>
    <row r="943" spans="7:7" ht="15.75" customHeight="1" x14ac:dyDescent="0.25">
      <c r="G943" s="328"/>
    </row>
    <row r="944" spans="7:7" ht="15.75" customHeight="1" x14ac:dyDescent="0.25">
      <c r="G944" s="328"/>
    </row>
    <row r="945" spans="7:7" ht="15.75" customHeight="1" x14ac:dyDescent="0.25">
      <c r="G945" s="328"/>
    </row>
    <row r="946" spans="7:7" ht="15.75" customHeight="1" x14ac:dyDescent="0.25">
      <c r="G946" s="328"/>
    </row>
    <row r="947" spans="7:7" ht="15.75" customHeight="1" x14ac:dyDescent="0.25">
      <c r="G947" s="328"/>
    </row>
    <row r="948" spans="7:7" ht="15.75" customHeight="1" x14ac:dyDescent="0.25">
      <c r="G948" s="328"/>
    </row>
    <row r="949" spans="7:7" ht="15.75" customHeight="1" x14ac:dyDescent="0.25">
      <c r="G949" s="328"/>
    </row>
    <row r="950" spans="7:7" ht="15.75" customHeight="1" x14ac:dyDescent="0.25">
      <c r="G950" s="328"/>
    </row>
    <row r="951" spans="7:7" ht="15.75" customHeight="1" x14ac:dyDescent="0.25">
      <c r="G951" s="328"/>
    </row>
    <row r="952" spans="7:7" ht="15.75" customHeight="1" x14ac:dyDescent="0.25">
      <c r="G952" s="328"/>
    </row>
    <row r="953" spans="7:7" ht="15.75" customHeight="1" x14ac:dyDescent="0.25">
      <c r="G953" s="328"/>
    </row>
    <row r="954" spans="7:7" ht="15.75" customHeight="1" x14ac:dyDescent="0.25">
      <c r="G954" s="328"/>
    </row>
    <row r="955" spans="7:7" ht="15.75" customHeight="1" x14ac:dyDescent="0.25">
      <c r="G955" s="328"/>
    </row>
    <row r="956" spans="7:7" ht="15.75" customHeight="1" x14ac:dyDescent="0.25">
      <c r="G956" s="328"/>
    </row>
    <row r="957" spans="7:7" ht="15.75" customHeight="1" x14ac:dyDescent="0.25">
      <c r="G957" s="328"/>
    </row>
    <row r="958" spans="7:7" ht="15.75" customHeight="1" x14ac:dyDescent="0.25">
      <c r="G958" s="328"/>
    </row>
    <row r="959" spans="7:7" ht="15.75" customHeight="1" x14ac:dyDescent="0.25">
      <c r="G959" s="328"/>
    </row>
    <row r="960" spans="7:7" ht="15.75" customHeight="1" x14ac:dyDescent="0.25">
      <c r="G960" s="328"/>
    </row>
    <row r="961" spans="7:7" ht="15.75" customHeight="1" x14ac:dyDescent="0.25">
      <c r="G961" s="328"/>
    </row>
    <row r="962" spans="7:7" ht="15.75" customHeight="1" x14ac:dyDescent="0.25">
      <c r="G962" s="328"/>
    </row>
    <row r="963" spans="7:7" ht="15.75" customHeight="1" x14ac:dyDescent="0.25">
      <c r="G963" s="328"/>
    </row>
    <row r="964" spans="7:7" ht="15.75" customHeight="1" x14ac:dyDescent="0.25">
      <c r="G964" s="328"/>
    </row>
    <row r="965" spans="7:7" ht="15.75" customHeight="1" x14ac:dyDescent="0.25">
      <c r="G965" s="328"/>
    </row>
    <row r="966" spans="7:7" ht="15.75" customHeight="1" x14ac:dyDescent="0.25">
      <c r="G966" s="328"/>
    </row>
    <row r="967" spans="7:7" ht="15.75" customHeight="1" x14ac:dyDescent="0.25">
      <c r="G967" s="328"/>
    </row>
    <row r="968" spans="7:7" ht="15.75" customHeight="1" x14ac:dyDescent="0.25">
      <c r="G968" s="328"/>
    </row>
    <row r="969" spans="7:7" ht="15.75" customHeight="1" x14ac:dyDescent="0.25">
      <c r="G969" s="328"/>
    </row>
    <row r="970" spans="7:7" ht="15.75" customHeight="1" x14ac:dyDescent="0.25">
      <c r="G970" s="328"/>
    </row>
    <row r="971" spans="7:7" ht="15.75" customHeight="1" x14ac:dyDescent="0.25">
      <c r="G971" s="328"/>
    </row>
    <row r="972" spans="7:7" ht="15.75" customHeight="1" x14ac:dyDescent="0.25">
      <c r="G972" s="328"/>
    </row>
    <row r="973" spans="7:7" ht="15.75" customHeight="1" x14ac:dyDescent="0.25">
      <c r="G973" s="328"/>
    </row>
    <row r="974" spans="7:7" ht="15.75" customHeight="1" x14ac:dyDescent="0.25">
      <c r="G974" s="328"/>
    </row>
    <row r="975" spans="7:7" ht="15.75" customHeight="1" x14ac:dyDescent="0.25">
      <c r="G975" s="328"/>
    </row>
    <row r="976" spans="7:7" ht="15.75" customHeight="1" x14ac:dyDescent="0.25">
      <c r="G976" s="328"/>
    </row>
    <row r="977" spans="7:7" ht="15.75" customHeight="1" x14ac:dyDescent="0.25">
      <c r="G977" s="328"/>
    </row>
    <row r="978" spans="7:7" ht="15.75" customHeight="1" x14ac:dyDescent="0.25">
      <c r="G978" s="328"/>
    </row>
    <row r="979" spans="7:7" ht="15.75" customHeight="1" x14ac:dyDescent="0.25">
      <c r="G979" s="328"/>
    </row>
    <row r="980" spans="7:7" ht="15.75" customHeight="1" x14ac:dyDescent="0.25">
      <c r="G980" s="328"/>
    </row>
    <row r="981" spans="7:7" ht="15.75" customHeight="1" x14ac:dyDescent="0.25">
      <c r="G981" s="328"/>
    </row>
    <row r="982" spans="7:7" ht="15.75" customHeight="1" x14ac:dyDescent="0.25">
      <c r="G982" s="328"/>
    </row>
    <row r="983" spans="7:7" ht="15.75" customHeight="1" x14ac:dyDescent="0.25">
      <c r="G983" s="328"/>
    </row>
    <row r="984" spans="7:7" ht="15.75" customHeight="1" x14ac:dyDescent="0.25">
      <c r="G984" s="328"/>
    </row>
    <row r="985" spans="7:7" ht="15.75" customHeight="1" x14ac:dyDescent="0.25">
      <c r="G985" s="328"/>
    </row>
    <row r="986" spans="7:7" ht="15.75" customHeight="1" x14ac:dyDescent="0.25">
      <c r="G986" s="328"/>
    </row>
    <row r="987" spans="7:7" ht="15.75" customHeight="1" x14ac:dyDescent="0.25">
      <c r="G987" s="328"/>
    </row>
    <row r="988" spans="7:7" ht="15.75" customHeight="1" x14ac:dyDescent="0.25">
      <c r="G988" s="328"/>
    </row>
    <row r="989" spans="7:7" ht="15.75" customHeight="1" x14ac:dyDescent="0.25">
      <c r="G989" s="328"/>
    </row>
    <row r="990" spans="7:7" ht="15.75" customHeight="1" x14ac:dyDescent="0.25">
      <c r="G990" s="328"/>
    </row>
    <row r="991" spans="7:7" ht="15.75" customHeight="1" x14ac:dyDescent="0.25">
      <c r="G991" s="328"/>
    </row>
    <row r="992" spans="7:7" ht="15.75" customHeight="1" x14ac:dyDescent="0.25">
      <c r="G992" s="328"/>
    </row>
    <row r="993" spans="7:7" ht="15.75" customHeight="1" x14ac:dyDescent="0.25">
      <c r="G993" s="328"/>
    </row>
    <row r="994" spans="7:7" ht="15.75" customHeight="1" x14ac:dyDescent="0.25">
      <c r="G994" s="328"/>
    </row>
    <row r="995" spans="7:7" ht="15.75" customHeight="1" x14ac:dyDescent="0.25">
      <c r="G995" s="328"/>
    </row>
    <row r="996" spans="7:7" ht="15.75" customHeight="1" x14ac:dyDescent="0.25">
      <c r="G996" s="328"/>
    </row>
    <row r="997" spans="7:7" ht="15.75" customHeight="1" x14ac:dyDescent="0.25">
      <c r="G997" s="328"/>
    </row>
  </sheetData>
  <mergeCells count="14">
    <mergeCell ref="A7:B7"/>
    <mergeCell ref="A8:B8"/>
    <mergeCell ref="C18:E18"/>
    <mergeCell ref="A23:J23"/>
    <mergeCell ref="A24:F24"/>
    <mergeCell ref="H24:J24"/>
    <mergeCell ref="C7:F7"/>
    <mergeCell ref="C8:F8"/>
    <mergeCell ref="A4:B4"/>
    <mergeCell ref="C4:F4"/>
    <mergeCell ref="A5:B5"/>
    <mergeCell ref="C5:F5"/>
    <mergeCell ref="A6:B6"/>
    <mergeCell ref="C6:F6"/>
  </mergeCells>
  <pageMargins left="0.7" right="0.7" top="0.75" bottom="0.75" header="0" footer="0"/>
  <pageSetup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Right="0"/>
  </sheetPr>
  <dimension ref="A1:AD1000"/>
  <sheetViews>
    <sheetView topLeftCell="A9" workbookViewId="0">
      <selection activeCell="J17" sqref="J17"/>
    </sheetView>
  </sheetViews>
  <sheetFormatPr defaultColWidth="12.6640625" defaultRowHeight="15" customHeight="1" x14ac:dyDescent="0.25"/>
  <cols>
    <col min="1" max="1" width="4" customWidth="1"/>
    <col min="2" max="2" width="24.21875" customWidth="1"/>
    <col min="3" max="3" width="19.33203125" customWidth="1"/>
    <col min="4" max="4" width="14.33203125" customWidth="1"/>
    <col min="5" max="6" width="19.33203125" customWidth="1"/>
    <col min="7" max="7" width="15.33203125" hidden="1" customWidth="1"/>
    <col min="8" max="10" width="14.21875" customWidth="1"/>
    <col min="11" max="30" width="8.77734375" customWidth="1"/>
  </cols>
  <sheetData>
    <row r="1" spans="1:30" ht="15.75" customHeight="1" x14ac:dyDescent="0.25">
      <c r="A1" s="983"/>
      <c r="B1" s="152"/>
      <c r="C1" s="361"/>
      <c r="D1" s="152"/>
      <c r="E1" s="152"/>
      <c r="F1" s="152"/>
      <c r="G1" s="153"/>
      <c r="H1" s="152"/>
      <c r="I1" s="152"/>
      <c r="J1" s="152"/>
      <c r="K1" s="152"/>
      <c r="L1" s="152"/>
      <c r="M1" s="152"/>
      <c r="N1" s="152"/>
      <c r="O1" s="152"/>
      <c r="P1" s="152"/>
      <c r="Q1" s="152"/>
      <c r="R1" s="152"/>
      <c r="S1" s="152"/>
      <c r="T1" s="152"/>
      <c r="U1" s="152"/>
      <c r="V1" s="152"/>
      <c r="W1" s="152"/>
      <c r="X1" s="152"/>
      <c r="Y1" s="152"/>
      <c r="Z1" s="152"/>
      <c r="AA1" s="152"/>
      <c r="AB1" s="152"/>
      <c r="AC1" s="152"/>
      <c r="AD1" s="152"/>
    </row>
    <row r="2" spans="1:30" ht="15.75" customHeight="1" x14ac:dyDescent="0.25">
      <c r="A2" s="152"/>
      <c r="B2" s="150" t="s">
        <v>65</v>
      </c>
      <c r="C2" s="780" t="s">
        <v>833</v>
      </c>
      <c r="D2" s="152"/>
      <c r="E2" s="152"/>
      <c r="F2" s="152"/>
      <c r="G2" s="153"/>
      <c r="H2" s="152"/>
      <c r="I2" s="152"/>
      <c r="J2" s="152"/>
      <c r="K2" s="152"/>
      <c r="L2" s="152"/>
      <c r="M2" s="152"/>
      <c r="N2" s="152"/>
      <c r="O2" s="152"/>
      <c r="P2" s="152"/>
      <c r="Q2" s="152"/>
      <c r="R2" s="152"/>
      <c r="S2" s="152"/>
      <c r="T2" s="152"/>
      <c r="U2" s="152"/>
      <c r="V2" s="152"/>
      <c r="W2" s="152"/>
      <c r="X2" s="152"/>
      <c r="Y2" s="152"/>
      <c r="Z2" s="152"/>
      <c r="AA2" s="152"/>
      <c r="AB2" s="152"/>
      <c r="AC2" s="152"/>
      <c r="AD2" s="152"/>
    </row>
    <row r="3" spans="1:30" ht="15.75" customHeight="1" x14ac:dyDescent="0.25">
      <c r="A3" s="152"/>
      <c r="B3" s="724"/>
      <c r="C3" s="361"/>
      <c r="D3" s="152"/>
      <c r="E3" s="152"/>
      <c r="F3" s="152"/>
      <c r="G3" s="153"/>
      <c r="H3" s="152"/>
      <c r="I3" s="152"/>
      <c r="J3" s="152"/>
      <c r="K3" s="152"/>
      <c r="L3" s="152"/>
      <c r="M3" s="152"/>
      <c r="N3" s="152"/>
      <c r="O3" s="152"/>
      <c r="P3" s="152"/>
      <c r="Q3" s="152"/>
      <c r="R3" s="152"/>
      <c r="S3" s="152"/>
      <c r="T3" s="152"/>
      <c r="U3" s="152"/>
      <c r="V3" s="152"/>
      <c r="W3" s="152"/>
      <c r="X3" s="152"/>
      <c r="Y3" s="152"/>
      <c r="Z3" s="152"/>
      <c r="AA3" s="152"/>
      <c r="AB3" s="152"/>
      <c r="AC3" s="152"/>
      <c r="AD3" s="152"/>
    </row>
    <row r="4" spans="1:30" ht="15.75" customHeight="1" x14ac:dyDescent="0.25">
      <c r="A4" s="1005" t="s">
        <v>67</v>
      </c>
      <c r="B4" s="985"/>
      <c r="C4" s="1006" t="s">
        <v>834</v>
      </c>
      <c r="D4" s="987"/>
      <c r="E4" s="987"/>
      <c r="F4" s="985"/>
      <c r="G4" s="155"/>
      <c r="H4" s="557"/>
      <c r="I4" s="557"/>
      <c r="J4" s="557"/>
      <c r="K4" s="557"/>
      <c r="L4" s="557"/>
      <c r="M4" s="557"/>
      <c r="N4" s="557"/>
      <c r="O4" s="557"/>
      <c r="P4" s="557"/>
      <c r="Q4" s="557"/>
      <c r="R4" s="557"/>
      <c r="S4" s="557"/>
      <c r="T4" s="557"/>
      <c r="U4" s="557"/>
      <c r="V4" s="557"/>
      <c r="W4" s="557"/>
      <c r="X4" s="557"/>
      <c r="Y4" s="557"/>
      <c r="Z4" s="557"/>
      <c r="AA4" s="557"/>
      <c r="AB4" s="557"/>
      <c r="AC4" s="557"/>
      <c r="AD4" s="557"/>
    </row>
    <row r="5" spans="1:30" ht="64.5" customHeight="1" x14ac:dyDescent="0.25">
      <c r="A5" s="1002" t="s">
        <v>69</v>
      </c>
      <c r="B5" s="1003"/>
      <c r="C5" s="1080" t="s">
        <v>835</v>
      </c>
      <c r="D5" s="1081"/>
      <c r="E5" s="1081"/>
      <c r="F5" s="1082"/>
      <c r="G5" s="155"/>
      <c r="H5" s="557"/>
      <c r="I5" s="557"/>
      <c r="J5" s="557"/>
      <c r="K5" s="557"/>
      <c r="L5" s="557"/>
      <c r="M5" s="557"/>
      <c r="N5" s="557"/>
      <c r="O5" s="557"/>
      <c r="P5" s="557"/>
      <c r="Q5" s="557"/>
      <c r="R5" s="557"/>
      <c r="S5" s="557"/>
      <c r="T5" s="557"/>
      <c r="U5" s="557"/>
      <c r="V5" s="557"/>
      <c r="W5" s="557"/>
      <c r="X5" s="557"/>
      <c r="Y5" s="557"/>
      <c r="Z5" s="557"/>
      <c r="AA5" s="557"/>
      <c r="AB5" s="557"/>
      <c r="AC5" s="557"/>
      <c r="AD5" s="557"/>
    </row>
    <row r="6" spans="1:30" ht="24" customHeight="1" x14ac:dyDescent="0.25">
      <c r="A6" s="1002" t="s">
        <v>71</v>
      </c>
      <c r="B6" s="1003"/>
      <c r="C6" s="1083" t="s">
        <v>72</v>
      </c>
      <c r="D6" s="1084"/>
      <c r="E6" s="1084"/>
      <c r="F6" s="1085"/>
      <c r="G6" s="155"/>
      <c r="H6" s="557"/>
      <c r="I6" s="557"/>
      <c r="J6" s="557"/>
      <c r="K6" s="557"/>
      <c r="L6" s="557"/>
      <c r="M6" s="557"/>
      <c r="N6" s="557"/>
      <c r="O6" s="557"/>
      <c r="P6" s="557"/>
      <c r="Q6" s="557"/>
      <c r="R6" s="557"/>
      <c r="S6" s="557"/>
      <c r="T6" s="557"/>
      <c r="U6" s="557"/>
      <c r="V6" s="557"/>
      <c r="W6" s="557"/>
      <c r="X6" s="557"/>
      <c r="Y6" s="557"/>
      <c r="Z6" s="557"/>
      <c r="AA6" s="557"/>
      <c r="AB6" s="557"/>
      <c r="AC6" s="557"/>
      <c r="AD6" s="557"/>
    </row>
    <row r="7" spans="1:30" ht="67.95" customHeight="1" x14ac:dyDescent="0.25">
      <c r="A7" s="1002" t="s">
        <v>73</v>
      </c>
      <c r="B7" s="1003"/>
      <c r="C7" s="1087" t="s">
        <v>836</v>
      </c>
      <c r="D7" s="1084"/>
      <c r="E7" s="1084"/>
      <c r="F7" s="1085"/>
      <c r="G7" s="155"/>
      <c r="H7" s="557"/>
      <c r="I7" s="557"/>
      <c r="J7" s="557"/>
      <c r="K7" s="557"/>
      <c r="L7" s="557"/>
      <c r="M7" s="557"/>
      <c r="N7" s="557"/>
      <c r="O7" s="557"/>
      <c r="P7" s="557"/>
      <c r="Q7" s="557"/>
      <c r="R7" s="557"/>
      <c r="S7" s="557"/>
      <c r="T7" s="557"/>
      <c r="U7" s="557"/>
      <c r="V7" s="557"/>
      <c r="W7" s="557"/>
      <c r="X7" s="557"/>
      <c r="Y7" s="557"/>
      <c r="Z7" s="557"/>
      <c r="AA7" s="557"/>
      <c r="AB7" s="557"/>
      <c r="AC7" s="557"/>
      <c r="AD7" s="557"/>
    </row>
    <row r="8" spans="1:30" ht="43.5" customHeight="1" x14ac:dyDescent="0.25">
      <c r="A8" s="1004" t="s">
        <v>75</v>
      </c>
      <c r="B8" s="1003"/>
      <c r="C8" s="1087" t="s">
        <v>343</v>
      </c>
      <c r="D8" s="1084"/>
      <c r="E8" s="1084"/>
      <c r="F8" s="1085"/>
      <c r="G8" s="155"/>
      <c r="H8" s="557"/>
      <c r="I8" s="557"/>
      <c r="J8" s="557"/>
      <c r="K8" s="557"/>
      <c r="L8" s="557"/>
      <c r="M8" s="557"/>
      <c r="N8" s="557"/>
      <c r="O8" s="557"/>
      <c r="P8" s="557"/>
      <c r="Q8" s="557"/>
      <c r="R8" s="557"/>
      <c r="S8" s="557"/>
      <c r="T8" s="557"/>
      <c r="U8" s="557"/>
      <c r="V8" s="557"/>
      <c r="W8" s="557"/>
      <c r="X8" s="557"/>
      <c r="Y8" s="557"/>
      <c r="Z8" s="557"/>
      <c r="AA8" s="557"/>
      <c r="AB8" s="557"/>
      <c r="AC8" s="557"/>
      <c r="AD8" s="557"/>
    </row>
    <row r="9" spans="1:30" ht="15.75" customHeight="1" x14ac:dyDescent="0.25">
      <c r="A9" s="152"/>
      <c r="B9" s="152"/>
      <c r="C9" s="361"/>
      <c r="D9" s="152"/>
      <c r="E9" s="152"/>
      <c r="F9" s="152"/>
      <c r="G9" s="153"/>
      <c r="H9" s="152"/>
      <c r="I9" s="152"/>
      <c r="J9" s="152"/>
      <c r="K9" s="152"/>
      <c r="L9" s="152"/>
      <c r="M9" s="152"/>
      <c r="N9" s="152"/>
      <c r="O9" s="152"/>
      <c r="P9" s="152"/>
      <c r="Q9" s="152"/>
      <c r="R9" s="152"/>
      <c r="S9" s="152"/>
      <c r="T9" s="152"/>
      <c r="U9" s="152"/>
      <c r="V9" s="152"/>
      <c r="W9" s="152"/>
      <c r="X9" s="152"/>
      <c r="Y9" s="152"/>
      <c r="Z9" s="152"/>
      <c r="AA9" s="152"/>
      <c r="AB9" s="152"/>
      <c r="AC9" s="152"/>
      <c r="AD9" s="152"/>
    </row>
    <row r="10" spans="1:30" ht="15.75" customHeight="1" x14ac:dyDescent="0.25">
      <c r="A10" s="152"/>
      <c r="B10" s="152"/>
      <c r="C10" s="361"/>
      <c r="D10" s="152"/>
      <c r="E10" s="152"/>
      <c r="F10" s="152"/>
      <c r="G10" s="153"/>
      <c r="H10" s="152"/>
      <c r="I10" s="152"/>
      <c r="J10" s="152"/>
      <c r="K10" s="152"/>
      <c r="L10" s="152"/>
      <c r="M10" s="152"/>
      <c r="N10" s="152"/>
      <c r="O10" s="152"/>
      <c r="P10" s="152"/>
      <c r="Q10" s="152"/>
      <c r="R10" s="152"/>
      <c r="S10" s="152"/>
      <c r="T10" s="152"/>
      <c r="U10" s="152"/>
      <c r="V10" s="152"/>
      <c r="W10" s="152"/>
      <c r="X10" s="152"/>
      <c r="Y10" s="152"/>
      <c r="Z10" s="152"/>
      <c r="AA10" s="152"/>
      <c r="AB10" s="152"/>
      <c r="AC10" s="152"/>
      <c r="AD10" s="152"/>
    </row>
    <row r="11" spans="1:30" ht="15.75" customHeight="1" x14ac:dyDescent="0.25">
      <c r="A11" s="157"/>
      <c r="B11" s="558"/>
      <c r="C11" s="159" t="s">
        <v>77</v>
      </c>
      <c r="D11" s="159" t="s">
        <v>78</v>
      </c>
      <c r="E11" s="159" t="s">
        <v>79</v>
      </c>
      <c r="F11" s="159" t="s">
        <v>80</v>
      </c>
      <c r="G11" s="160"/>
      <c r="H11" s="152"/>
      <c r="I11" s="152"/>
      <c r="J11" s="152"/>
      <c r="K11" s="152"/>
      <c r="L11" s="152"/>
      <c r="M11" s="152"/>
      <c r="N11" s="152"/>
      <c r="O11" s="152"/>
      <c r="P11" s="152"/>
      <c r="Q11" s="152"/>
      <c r="R11" s="152"/>
      <c r="S11" s="152"/>
      <c r="T11" s="152"/>
      <c r="U11" s="152"/>
      <c r="V11" s="152"/>
      <c r="W11" s="152"/>
      <c r="X11" s="152"/>
      <c r="Y11" s="152"/>
      <c r="Z11" s="152"/>
      <c r="AA11" s="152"/>
      <c r="AB11" s="152"/>
      <c r="AC11" s="152"/>
      <c r="AD11" s="152"/>
    </row>
    <row r="12" spans="1:30" ht="15.75" customHeight="1" x14ac:dyDescent="0.25">
      <c r="A12" s="161"/>
      <c r="B12" s="559" t="s">
        <v>81</v>
      </c>
      <c r="C12" s="343">
        <f t="shared" ref="C12:E12" si="0">C13+C14+C15</f>
        <v>10753</v>
      </c>
      <c r="D12" s="252">
        <f t="shared" si="0"/>
        <v>16983</v>
      </c>
      <c r="E12" s="252">
        <f t="shared" si="0"/>
        <v>16984</v>
      </c>
      <c r="F12" s="163">
        <f t="shared" ref="F12:F15" si="1">C12+D12+E12</f>
        <v>44720</v>
      </c>
      <c r="G12" s="253"/>
      <c r="H12" s="773"/>
      <c r="I12" s="152"/>
      <c r="J12" s="152"/>
      <c r="K12" s="152"/>
      <c r="L12" s="152"/>
      <c r="M12" s="152"/>
      <c r="N12" s="152"/>
      <c r="O12" s="152"/>
      <c r="P12" s="152"/>
      <c r="Q12" s="152"/>
      <c r="R12" s="152"/>
      <c r="S12" s="152"/>
      <c r="T12" s="152"/>
      <c r="U12" s="152"/>
      <c r="V12" s="152"/>
      <c r="W12" s="152"/>
      <c r="X12" s="152"/>
      <c r="Y12" s="152"/>
      <c r="Z12" s="152"/>
      <c r="AA12" s="152"/>
      <c r="AB12" s="152"/>
      <c r="AC12" s="152"/>
      <c r="AD12" s="152"/>
    </row>
    <row r="13" spans="1:30" ht="15.75" customHeight="1" x14ac:dyDescent="0.25">
      <c r="A13" s="560" t="s">
        <v>82</v>
      </c>
      <c r="B13" s="561" t="s">
        <v>20</v>
      </c>
      <c r="C13" s="349">
        <v>1540</v>
      </c>
      <c r="D13" s="169">
        <v>2568</v>
      </c>
      <c r="E13" s="169">
        <v>2569</v>
      </c>
      <c r="F13" s="168">
        <f t="shared" si="1"/>
        <v>6677</v>
      </c>
      <c r="G13" s="258"/>
      <c r="H13" s="152"/>
      <c r="I13" s="152"/>
      <c r="J13" s="152"/>
      <c r="K13" s="152"/>
      <c r="L13" s="152"/>
      <c r="M13" s="152"/>
      <c r="N13" s="152"/>
      <c r="O13" s="152"/>
      <c r="P13" s="152"/>
      <c r="Q13" s="152"/>
      <c r="R13" s="152"/>
      <c r="S13" s="152"/>
      <c r="T13" s="152"/>
      <c r="U13" s="152"/>
      <c r="V13" s="152"/>
      <c r="W13" s="152"/>
      <c r="X13" s="152"/>
      <c r="Y13" s="152"/>
      <c r="Z13" s="152"/>
      <c r="AA13" s="152"/>
      <c r="AB13" s="152"/>
      <c r="AC13" s="152"/>
      <c r="AD13" s="152"/>
    </row>
    <row r="14" spans="1:30" ht="15.75" customHeight="1" x14ac:dyDescent="0.25">
      <c r="A14" s="161" t="s">
        <v>83</v>
      </c>
      <c r="B14" s="562" t="s">
        <v>84</v>
      </c>
      <c r="C14" s="351">
        <v>9030</v>
      </c>
      <c r="D14" s="261">
        <v>14049</v>
      </c>
      <c r="E14" s="261">
        <v>14049</v>
      </c>
      <c r="F14" s="168">
        <f t="shared" si="1"/>
        <v>37128</v>
      </c>
      <c r="G14" s="258"/>
      <c r="H14" s="152"/>
      <c r="I14" s="152"/>
      <c r="J14" s="152"/>
      <c r="K14" s="152"/>
      <c r="L14" s="152"/>
      <c r="M14" s="152"/>
      <c r="N14" s="152"/>
      <c r="O14" s="152"/>
      <c r="P14" s="152"/>
      <c r="Q14" s="152"/>
      <c r="R14" s="152"/>
      <c r="S14" s="152"/>
      <c r="T14" s="152"/>
      <c r="U14" s="152"/>
      <c r="V14" s="152"/>
      <c r="W14" s="152"/>
      <c r="X14" s="152"/>
      <c r="Y14" s="152"/>
      <c r="Z14" s="152"/>
      <c r="AA14" s="152"/>
      <c r="AB14" s="152"/>
      <c r="AC14" s="152"/>
      <c r="AD14" s="152"/>
    </row>
    <row r="15" spans="1:30" ht="15.75" customHeight="1" x14ac:dyDescent="0.25">
      <c r="A15" s="161" t="s">
        <v>85</v>
      </c>
      <c r="B15" s="169" t="s">
        <v>9</v>
      </c>
      <c r="C15" s="349">
        <v>183</v>
      </c>
      <c r="D15" s="169">
        <v>366</v>
      </c>
      <c r="E15" s="169">
        <v>366</v>
      </c>
      <c r="F15" s="168">
        <f t="shared" si="1"/>
        <v>915</v>
      </c>
      <c r="G15" s="258"/>
      <c r="H15" s="152"/>
      <c r="I15" s="152"/>
      <c r="J15" s="152"/>
      <c r="K15" s="152"/>
      <c r="L15" s="152"/>
      <c r="M15" s="152"/>
      <c r="N15" s="152"/>
      <c r="O15" s="152"/>
      <c r="P15" s="152"/>
      <c r="Q15" s="152"/>
      <c r="R15" s="152"/>
      <c r="S15" s="152"/>
      <c r="T15" s="152"/>
      <c r="U15" s="152"/>
      <c r="V15" s="152"/>
      <c r="W15" s="152"/>
      <c r="X15" s="152"/>
      <c r="Y15" s="152"/>
      <c r="Z15" s="152"/>
      <c r="AA15" s="152"/>
      <c r="AB15" s="152"/>
      <c r="AC15" s="152"/>
      <c r="AD15" s="152"/>
    </row>
    <row r="16" spans="1:30" ht="15.75" customHeight="1" x14ac:dyDescent="0.25">
      <c r="A16" s="152"/>
      <c r="B16" s="152"/>
      <c r="C16" s="361"/>
      <c r="D16" s="152"/>
      <c r="E16" s="152"/>
      <c r="F16" s="152"/>
      <c r="G16" s="153"/>
      <c r="H16" s="152"/>
      <c r="I16" s="152"/>
      <c r="J16" s="152"/>
      <c r="K16" s="152"/>
      <c r="L16" s="152"/>
      <c r="M16" s="152"/>
      <c r="N16" s="152"/>
      <c r="O16" s="152"/>
      <c r="P16" s="152"/>
      <c r="Q16" s="152"/>
      <c r="R16" s="152"/>
      <c r="S16" s="152"/>
      <c r="T16" s="152"/>
      <c r="U16" s="152"/>
      <c r="V16" s="152"/>
      <c r="W16" s="152"/>
      <c r="X16" s="152"/>
      <c r="Y16" s="152"/>
      <c r="Z16" s="152"/>
      <c r="AA16" s="152"/>
      <c r="AB16" s="152"/>
      <c r="AC16" s="152"/>
      <c r="AD16" s="152"/>
    </row>
    <row r="17" spans="1:30" ht="15.75" customHeight="1" x14ac:dyDescent="0.25">
      <c r="A17" s="152"/>
      <c r="B17" s="152"/>
      <c r="C17" s="361"/>
      <c r="D17" s="152"/>
      <c r="E17" s="152"/>
      <c r="F17" s="152"/>
      <c r="G17" s="153"/>
      <c r="H17" s="152"/>
      <c r="I17" s="152"/>
      <c r="J17" s="152"/>
      <c r="K17" s="152"/>
      <c r="L17" s="152"/>
      <c r="M17" s="152"/>
      <c r="N17" s="152"/>
      <c r="O17" s="152"/>
      <c r="P17" s="152"/>
      <c r="Q17" s="152"/>
      <c r="R17" s="152"/>
      <c r="S17" s="152"/>
      <c r="T17" s="152"/>
      <c r="U17" s="152"/>
      <c r="V17" s="152"/>
      <c r="W17" s="152"/>
      <c r="X17" s="152"/>
      <c r="Y17" s="152"/>
      <c r="Z17" s="152"/>
      <c r="AA17" s="152"/>
      <c r="AB17" s="152"/>
      <c r="AC17" s="152"/>
      <c r="AD17" s="152"/>
    </row>
    <row r="18" spans="1:30" ht="15.75" customHeight="1" x14ac:dyDescent="0.25">
      <c r="A18" s="171"/>
      <c r="B18" s="563" t="s">
        <v>86</v>
      </c>
      <c r="C18" s="1086" t="s">
        <v>834</v>
      </c>
      <c r="D18" s="999"/>
      <c r="E18" s="1000"/>
      <c r="F18" s="173" t="s">
        <v>392</v>
      </c>
      <c r="G18" s="160"/>
      <c r="H18" s="152"/>
      <c r="I18" s="152"/>
      <c r="J18" s="152"/>
      <c r="K18" s="152"/>
      <c r="L18" s="152"/>
      <c r="M18" s="152"/>
      <c r="N18" s="152"/>
      <c r="O18" s="152"/>
      <c r="P18" s="152"/>
      <c r="Q18" s="152"/>
      <c r="R18" s="152"/>
      <c r="S18" s="152"/>
      <c r="T18" s="152"/>
      <c r="U18" s="152"/>
      <c r="V18" s="152"/>
      <c r="W18" s="152"/>
      <c r="X18" s="152"/>
      <c r="Y18" s="152"/>
      <c r="Z18" s="152"/>
      <c r="AA18" s="152"/>
      <c r="AB18" s="152"/>
      <c r="AC18" s="152"/>
      <c r="AD18" s="152"/>
    </row>
    <row r="19" spans="1:30" ht="15.75" customHeight="1" x14ac:dyDescent="0.25">
      <c r="A19" s="174"/>
      <c r="B19" s="607" t="s">
        <v>88</v>
      </c>
      <c r="C19" s="271">
        <v>132967</v>
      </c>
      <c r="D19" s="152"/>
      <c r="E19" s="152"/>
      <c r="F19" s="152"/>
      <c r="G19" s="153"/>
      <c r="H19" s="152"/>
      <c r="I19" s="152"/>
      <c r="J19" s="152"/>
      <c r="K19" s="152"/>
      <c r="L19" s="152"/>
      <c r="M19" s="152"/>
      <c r="N19" s="152"/>
      <c r="O19" s="152"/>
      <c r="P19" s="152"/>
      <c r="Q19" s="152"/>
      <c r="R19" s="152"/>
      <c r="S19" s="152"/>
      <c r="T19" s="152"/>
      <c r="U19" s="152"/>
      <c r="V19" s="152"/>
      <c r="W19" s="152"/>
      <c r="X19" s="152"/>
      <c r="Y19" s="152"/>
      <c r="Z19" s="152"/>
      <c r="AA19" s="152"/>
      <c r="AB19" s="152"/>
      <c r="AC19" s="152"/>
      <c r="AD19" s="152"/>
    </row>
    <row r="20" spans="1:30" ht="15.75" customHeight="1" x14ac:dyDescent="0.25">
      <c r="A20" s="152"/>
      <c r="B20" s="608" t="s">
        <v>89</v>
      </c>
      <c r="C20" s="274">
        <v>44720</v>
      </c>
      <c r="D20" s="152"/>
      <c r="E20" s="152"/>
      <c r="F20" s="152"/>
      <c r="G20" s="153"/>
      <c r="H20" s="152"/>
      <c r="I20" s="152"/>
      <c r="J20" s="152"/>
      <c r="K20" s="152"/>
      <c r="L20" s="152"/>
      <c r="M20" s="152"/>
      <c r="N20" s="152"/>
      <c r="O20" s="152"/>
      <c r="P20" s="152"/>
      <c r="Q20" s="152"/>
      <c r="R20" s="152"/>
      <c r="S20" s="152"/>
      <c r="T20" s="152"/>
      <c r="U20" s="152"/>
      <c r="V20" s="152"/>
      <c r="W20" s="152"/>
      <c r="X20" s="152"/>
      <c r="Y20" s="152"/>
      <c r="Z20" s="152"/>
      <c r="AA20" s="152"/>
      <c r="AB20" s="152"/>
      <c r="AC20" s="152"/>
      <c r="AD20" s="152"/>
    </row>
    <row r="21" spans="1:30" ht="15.75" customHeight="1" x14ac:dyDescent="0.25">
      <c r="A21" s="152"/>
      <c r="C21" s="180" t="s">
        <v>90</v>
      </c>
      <c r="D21" s="152"/>
      <c r="E21" s="152"/>
      <c r="F21" s="152"/>
      <c r="G21" s="153"/>
      <c r="H21" s="152"/>
      <c r="I21" s="152"/>
      <c r="J21" s="152"/>
      <c r="K21" s="152"/>
      <c r="L21" s="152"/>
      <c r="M21" s="152"/>
      <c r="N21" s="152"/>
      <c r="O21" s="152"/>
      <c r="P21" s="152"/>
      <c r="Q21" s="152"/>
      <c r="R21" s="152"/>
      <c r="S21" s="152"/>
      <c r="T21" s="152"/>
      <c r="U21" s="152"/>
      <c r="V21" s="152"/>
      <c r="W21" s="152"/>
      <c r="X21" s="152"/>
      <c r="Y21" s="152"/>
      <c r="Z21" s="152"/>
      <c r="AA21" s="152"/>
      <c r="AB21" s="152"/>
      <c r="AC21" s="152"/>
      <c r="AD21" s="152"/>
    </row>
    <row r="22" spans="1:30" ht="15.75" customHeight="1" x14ac:dyDescent="0.25">
      <c r="A22" s="152"/>
      <c r="B22" s="152"/>
      <c r="C22" s="361"/>
      <c r="D22" s="152"/>
      <c r="E22" s="152"/>
      <c r="F22" s="152"/>
      <c r="G22" s="153"/>
      <c r="H22" s="152"/>
      <c r="I22" s="152"/>
      <c r="J22" s="152"/>
      <c r="K22" s="152"/>
      <c r="L22" s="152"/>
      <c r="M22" s="152"/>
      <c r="N22" s="152"/>
      <c r="O22" s="152"/>
      <c r="P22" s="152"/>
      <c r="Q22" s="152"/>
      <c r="R22" s="152"/>
      <c r="S22" s="152"/>
      <c r="T22" s="152"/>
      <c r="U22" s="152"/>
      <c r="V22" s="152"/>
      <c r="W22" s="152"/>
      <c r="X22" s="152"/>
      <c r="Y22" s="152"/>
      <c r="Z22" s="152"/>
      <c r="AA22" s="152"/>
      <c r="AB22" s="152"/>
      <c r="AC22" s="152"/>
      <c r="AD22" s="152"/>
    </row>
    <row r="23" spans="1:30" ht="15.75" customHeight="1" x14ac:dyDescent="0.25">
      <c r="A23" s="1069" t="s">
        <v>837</v>
      </c>
      <c r="B23" s="987"/>
      <c r="C23" s="987"/>
      <c r="D23" s="987"/>
      <c r="E23" s="987"/>
      <c r="F23" s="987"/>
      <c r="G23" s="987"/>
      <c r="H23" s="987"/>
      <c r="I23" s="987"/>
      <c r="J23" s="985"/>
      <c r="K23" s="152"/>
      <c r="L23" s="152"/>
      <c r="M23" s="152"/>
      <c r="N23" s="152"/>
      <c r="O23" s="152"/>
      <c r="P23" s="152"/>
      <c r="Q23" s="152"/>
      <c r="R23" s="152"/>
      <c r="S23" s="152"/>
      <c r="T23" s="152"/>
      <c r="U23" s="152"/>
      <c r="V23" s="152"/>
      <c r="W23" s="152"/>
      <c r="X23" s="152"/>
      <c r="Y23" s="152"/>
      <c r="Z23" s="152"/>
      <c r="AA23" s="152"/>
      <c r="AB23" s="152"/>
      <c r="AC23" s="152"/>
      <c r="AD23" s="152"/>
    </row>
    <row r="24" spans="1:30" ht="15.75" customHeight="1" x14ac:dyDescent="0.25">
      <c r="A24" s="988" t="s">
        <v>92</v>
      </c>
      <c r="B24" s="987"/>
      <c r="C24" s="987"/>
      <c r="D24" s="987"/>
      <c r="E24" s="987"/>
      <c r="F24" s="985"/>
      <c r="G24" s="181"/>
      <c r="H24" s="1046" t="s">
        <v>93</v>
      </c>
      <c r="I24" s="990"/>
      <c r="J24" s="991"/>
      <c r="K24" s="152"/>
      <c r="L24" s="152"/>
      <c r="M24" s="152"/>
      <c r="N24" s="152"/>
      <c r="O24" s="152"/>
      <c r="P24" s="152"/>
      <c r="Q24" s="152"/>
      <c r="R24" s="152"/>
      <c r="S24" s="152"/>
      <c r="T24" s="152"/>
      <c r="U24" s="152"/>
      <c r="V24" s="152"/>
      <c r="W24" s="152"/>
      <c r="X24" s="152"/>
      <c r="Y24" s="152"/>
      <c r="Z24" s="152"/>
      <c r="AA24" s="152"/>
      <c r="AB24" s="152"/>
      <c r="AC24" s="152"/>
      <c r="AD24" s="152"/>
    </row>
    <row r="25" spans="1:30" ht="15.75" customHeight="1" x14ac:dyDescent="0.25">
      <c r="A25" s="225" t="s">
        <v>94</v>
      </c>
      <c r="B25" s="225" t="s">
        <v>95</v>
      </c>
      <c r="C25" s="225" t="s">
        <v>96</v>
      </c>
      <c r="D25" s="225" t="s">
        <v>97</v>
      </c>
      <c r="E25" s="225" t="s">
        <v>98</v>
      </c>
      <c r="F25" s="226" t="s">
        <v>99</v>
      </c>
      <c r="G25" s="567" t="s">
        <v>100</v>
      </c>
      <c r="H25" s="228" t="s">
        <v>101</v>
      </c>
      <c r="I25" s="228" t="s">
        <v>102</v>
      </c>
      <c r="J25" s="228" t="s">
        <v>103</v>
      </c>
      <c r="K25" s="152"/>
      <c r="L25" s="152"/>
      <c r="M25" s="152"/>
      <c r="N25" s="152"/>
      <c r="O25" s="152"/>
      <c r="P25" s="152"/>
      <c r="Q25" s="152"/>
      <c r="R25" s="152"/>
      <c r="S25" s="152"/>
      <c r="T25" s="152"/>
      <c r="U25" s="152"/>
      <c r="V25" s="152"/>
      <c r="W25" s="152"/>
      <c r="X25" s="152"/>
      <c r="Y25" s="152"/>
      <c r="Z25" s="152"/>
      <c r="AA25" s="152"/>
      <c r="AB25" s="152"/>
      <c r="AC25" s="152"/>
      <c r="AD25" s="152"/>
    </row>
    <row r="26" spans="1:30" ht="15.75" customHeight="1" x14ac:dyDescent="0.25">
      <c r="A26" s="186"/>
      <c r="B26" s="568" t="s">
        <v>104</v>
      </c>
      <c r="C26" s="766"/>
      <c r="D26" s="186"/>
      <c r="E26" s="188"/>
      <c r="F26" s="544">
        <f>F41+F43+F45</f>
        <v>44720</v>
      </c>
      <c r="G26" s="781">
        <f>G27+G31+G37+G43+G45+G47</f>
        <v>44720</v>
      </c>
      <c r="H26" s="782">
        <f t="shared" ref="H26:J26" si="2">C12</f>
        <v>10753</v>
      </c>
      <c r="I26" s="782">
        <f t="shared" si="2"/>
        <v>16983</v>
      </c>
      <c r="J26" s="782">
        <f t="shared" si="2"/>
        <v>16984</v>
      </c>
      <c r="K26" s="152"/>
      <c r="L26" s="152"/>
      <c r="M26" s="152"/>
      <c r="N26" s="152"/>
      <c r="O26" s="152"/>
      <c r="P26" s="152"/>
      <c r="Q26" s="152"/>
      <c r="R26" s="152"/>
      <c r="S26" s="152"/>
      <c r="T26" s="152"/>
      <c r="U26" s="152"/>
      <c r="V26" s="152"/>
      <c r="W26" s="152"/>
      <c r="X26" s="152"/>
      <c r="Y26" s="152"/>
      <c r="Z26" s="152"/>
      <c r="AA26" s="152"/>
      <c r="AB26" s="152"/>
      <c r="AC26" s="152"/>
      <c r="AD26" s="152"/>
    </row>
    <row r="27" spans="1:30" ht="15.75" customHeight="1" x14ac:dyDescent="0.25">
      <c r="A27" s="193" t="s">
        <v>82</v>
      </c>
      <c r="B27" s="193" t="s">
        <v>838</v>
      </c>
      <c r="C27" s="204"/>
      <c r="D27" s="193"/>
      <c r="E27" s="571"/>
      <c r="F27" s="195">
        <f t="shared" ref="F27:G27" si="3">SUM(F28:F30)</f>
        <v>8500</v>
      </c>
      <c r="G27" s="203">
        <f t="shared" si="3"/>
        <v>8500</v>
      </c>
      <c r="H27" s="170"/>
      <c r="I27" s="170"/>
      <c r="J27" s="170"/>
      <c r="K27" s="152"/>
      <c r="L27" s="152"/>
      <c r="M27" s="152"/>
      <c r="N27" s="152"/>
      <c r="O27" s="152"/>
      <c r="P27" s="152"/>
      <c r="Q27" s="152"/>
      <c r="R27" s="152"/>
      <c r="S27" s="152"/>
      <c r="T27" s="152"/>
      <c r="U27" s="152"/>
      <c r="V27" s="152"/>
      <c r="W27" s="152"/>
      <c r="X27" s="152"/>
      <c r="Y27" s="152"/>
      <c r="Z27" s="152"/>
      <c r="AA27" s="152"/>
      <c r="AB27" s="152"/>
      <c r="AC27" s="152"/>
      <c r="AD27" s="152"/>
    </row>
    <row r="28" spans="1:30" ht="15.75" customHeight="1" x14ac:dyDescent="0.25">
      <c r="A28" s="174"/>
      <c r="B28" s="201" t="s">
        <v>839</v>
      </c>
      <c r="C28" s="575">
        <v>5</v>
      </c>
      <c r="D28" s="199" t="s">
        <v>113</v>
      </c>
      <c r="E28" s="577">
        <v>500</v>
      </c>
      <c r="F28" s="174">
        <f t="shared" ref="F28:F30" si="4">C28*E28</f>
        <v>2500</v>
      </c>
      <c r="G28" s="200">
        <f t="shared" ref="G28:G30" si="5">C28*E28</f>
        <v>2500</v>
      </c>
      <c r="H28" s="170"/>
      <c r="I28" s="170"/>
      <c r="J28" s="170"/>
      <c r="K28" s="152"/>
      <c r="L28" s="152"/>
      <c r="M28" s="152"/>
      <c r="N28" s="152"/>
      <c r="O28" s="152"/>
      <c r="P28" s="152"/>
      <c r="Q28" s="152"/>
      <c r="R28" s="152"/>
      <c r="S28" s="152"/>
      <c r="T28" s="152"/>
      <c r="U28" s="152"/>
      <c r="V28" s="152"/>
      <c r="W28" s="152"/>
      <c r="X28" s="152"/>
      <c r="Y28" s="152"/>
      <c r="Z28" s="152"/>
      <c r="AA28" s="152"/>
      <c r="AB28" s="152"/>
      <c r="AC28" s="152"/>
      <c r="AD28" s="152"/>
    </row>
    <row r="29" spans="1:30" ht="15.75" customHeight="1" x14ac:dyDescent="0.25">
      <c r="A29" s="174"/>
      <c r="B29" s="201" t="s">
        <v>840</v>
      </c>
      <c r="C29" s="575">
        <v>5</v>
      </c>
      <c r="D29" s="199" t="s">
        <v>113</v>
      </c>
      <c r="E29" s="577">
        <v>1050</v>
      </c>
      <c r="F29" s="174">
        <f t="shared" si="4"/>
        <v>5250</v>
      </c>
      <c r="G29" s="200">
        <f t="shared" si="5"/>
        <v>5250</v>
      </c>
      <c r="H29" s="170"/>
      <c r="I29" s="213"/>
      <c r="J29" s="170"/>
      <c r="K29" s="152"/>
      <c r="L29" s="152"/>
      <c r="M29" s="152"/>
      <c r="N29" s="152"/>
      <c r="O29" s="152"/>
      <c r="P29" s="152"/>
      <c r="Q29" s="152"/>
      <c r="R29" s="152"/>
      <c r="S29" s="152"/>
      <c r="T29" s="152"/>
      <c r="U29" s="152"/>
      <c r="V29" s="152"/>
      <c r="W29" s="152"/>
      <c r="X29" s="152"/>
      <c r="Y29" s="152"/>
      <c r="Z29" s="152"/>
      <c r="AA29" s="152"/>
      <c r="AB29" s="152"/>
      <c r="AC29" s="152"/>
      <c r="AD29" s="152"/>
    </row>
    <row r="30" spans="1:30" ht="15.75" customHeight="1" x14ac:dyDescent="0.25">
      <c r="A30" s="174"/>
      <c r="B30" s="201" t="s">
        <v>841</v>
      </c>
      <c r="C30" s="575">
        <v>5</v>
      </c>
      <c r="D30" s="199" t="s">
        <v>230</v>
      </c>
      <c r="E30" s="577">
        <v>150</v>
      </c>
      <c r="F30" s="174">
        <f t="shared" si="4"/>
        <v>750</v>
      </c>
      <c r="G30" s="200">
        <f t="shared" si="5"/>
        <v>750</v>
      </c>
      <c r="H30" s="170"/>
      <c r="I30" s="213"/>
      <c r="J30" s="170"/>
      <c r="K30" s="152"/>
      <c r="L30" s="152"/>
      <c r="M30" s="152"/>
      <c r="N30" s="152"/>
      <c r="O30" s="152"/>
      <c r="P30" s="152"/>
      <c r="Q30" s="152"/>
      <c r="R30" s="152"/>
      <c r="S30" s="152"/>
      <c r="T30" s="152"/>
      <c r="U30" s="152"/>
      <c r="V30" s="152"/>
      <c r="W30" s="152"/>
      <c r="X30" s="152"/>
      <c r="Y30" s="152"/>
      <c r="Z30" s="152"/>
      <c r="AA30" s="152"/>
      <c r="AB30" s="152"/>
      <c r="AC30" s="152"/>
      <c r="AD30" s="152"/>
    </row>
    <row r="31" spans="1:30" ht="15.75" customHeight="1" x14ac:dyDescent="0.25">
      <c r="A31" s="193" t="s">
        <v>83</v>
      </c>
      <c r="B31" s="193" t="s">
        <v>842</v>
      </c>
      <c r="C31" s="204"/>
      <c r="D31" s="204"/>
      <c r="E31" s="582"/>
      <c r="F31" s="193">
        <f t="shared" ref="F31:G31" si="6">SUM(F32:F36)</f>
        <v>19500</v>
      </c>
      <c r="G31" s="203">
        <f t="shared" si="6"/>
        <v>19500</v>
      </c>
      <c r="H31" s="170"/>
      <c r="I31" s="213"/>
      <c r="J31" s="170"/>
      <c r="K31" s="152"/>
      <c r="L31" s="152"/>
      <c r="M31" s="152"/>
      <c r="N31" s="152"/>
      <c r="O31" s="152"/>
      <c r="P31" s="152"/>
      <c r="Q31" s="152"/>
      <c r="R31" s="152"/>
      <c r="S31" s="152"/>
      <c r="T31" s="152"/>
      <c r="U31" s="152"/>
      <c r="V31" s="152"/>
      <c r="W31" s="152"/>
      <c r="X31" s="152"/>
      <c r="Y31" s="152"/>
      <c r="Z31" s="152"/>
      <c r="AA31" s="152"/>
      <c r="AB31" s="152"/>
      <c r="AC31" s="152"/>
      <c r="AD31" s="152"/>
    </row>
    <row r="32" spans="1:30" ht="15.75" customHeight="1" x14ac:dyDescent="0.25">
      <c r="A32" s="174"/>
      <c r="B32" s="201" t="s">
        <v>843</v>
      </c>
      <c r="C32" s="575">
        <v>15</v>
      </c>
      <c r="D32" s="199" t="s">
        <v>230</v>
      </c>
      <c r="E32" s="783">
        <v>500</v>
      </c>
      <c r="F32" s="174">
        <f t="shared" ref="F32:F36" si="7">C32*E32</f>
        <v>7500</v>
      </c>
      <c r="G32" s="200">
        <f t="shared" ref="G32:G36" si="8">C32*E32</f>
        <v>7500</v>
      </c>
      <c r="H32" s="170"/>
      <c r="I32" s="170"/>
      <c r="J32" s="170"/>
      <c r="K32" s="152"/>
      <c r="L32" s="152"/>
      <c r="M32" s="152"/>
      <c r="N32" s="152"/>
      <c r="O32" s="152"/>
      <c r="P32" s="152"/>
      <c r="Q32" s="152"/>
      <c r="R32" s="152"/>
      <c r="S32" s="152"/>
      <c r="T32" s="152"/>
      <c r="U32" s="152"/>
      <c r="V32" s="152"/>
      <c r="W32" s="152"/>
      <c r="X32" s="152"/>
      <c r="Y32" s="152"/>
      <c r="Z32" s="152"/>
      <c r="AA32" s="152"/>
      <c r="AB32" s="152"/>
      <c r="AC32" s="152"/>
      <c r="AD32" s="152"/>
    </row>
    <row r="33" spans="1:30" ht="15.75" customHeight="1" x14ac:dyDescent="0.25">
      <c r="A33" s="174"/>
      <c r="B33" s="201" t="s">
        <v>844</v>
      </c>
      <c r="C33" s="575">
        <v>10</v>
      </c>
      <c r="D33" s="199" t="s">
        <v>113</v>
      </c>
      <c r="E33" s="783">
        <v>400</v>
      </c>
      <c r="F33" s="174">
        <f t="shared" si="7"/>
        <v>4000</v>
      </c>
      <c r="G33" s="200">
        <f t="shared" si="8"/>
        <v>4000</v>
      </c>
      <c r="H33" s="170"/>
      <c r="I33" s="170"/>
      <c r="J33" s="170"/>
      <c r="K33" s="152"/>
      <c r="L33" s="152"/>
      <c r="M33" s="152"/>
      <c r="N33" s="152"/>
      <c r="O33" s="152"/>
      <c r="P33" s="152"/>
      <c r="Q33" s="152"/>
      <c r="R33" s="152"/>
      <c r="S33" s="152"/>
      <c r="T33" s="152"/>
      <c r="U33" s="152"/>
      <c r="V33" s="152"/>
      <c r="W33" s="152"/>
      <c r="X33" s="152"/>
      <c r="Y33" s="152"/>
      <c r="Z33" s="152"/>
      <c r="AA33" s="152"/>
      <c r="AB33" s="152"/>
      <c r="AC33" s="152"/>
      <c r="AD33" s="152"/>
    </row>
    <row r="34" spans="1:30" ht="15.75" customHeight="1" x14ac:dyDescent="0.25">
      <c r="A34" s="174"/>
      <c r="B34" s="201" t="s">
        <v>845</v>
      </c>
      <c r="C34" s="575">
        <v>20</v>
      </c>
      <c r="D34" s="199" t="s">
        <v>113</v>
      </c>
      <c r="E34" s="783">
        <v>280</v>
      </c>
      <c r="F34" s="174">
        <f t="shared" si="7"/>
        <v>5600</v>
      </c>
      <c r="G34" s="200">
        <f t="shared" si="8"/>
        <v>5600</v>
      </c>
      <c r="H34" s="170"/>
      <c r="I34" s="170"/>
      <c r="J34" s="170"/>
      <c r="K34" s="152"/>
      <c r="L34" s="152"/>
      <c r="M34" s="152"/>
      <c r="N34" s="152"/>
      <c r="O34" s="152"/>
      <c r="P34" s="152"/>
      <c r="Q34" s="152"/>
      <c r="R34" s="152"/>
      <c r="S34" s="152"/>
      <c r="T34" s="152"/>
      <c r="U34" s="152"/>
      <c r="V34" s="152"/>
      <c r="W34" s="152"/>
      <c r="X34" s="152"/>
      <c r="Y34" s="152"/>
      <c r="Z34" s="152"/>
      <c r="AA34" s="152"/>
      <c r="AB34" s="152"/>
      <c r="AC34" s="152"/>
      <c r="AD34" s="152"/>
    </row>
    <row r="35" spans="1:30" ht="15.75" customHeight="1" x14ac:dyDescent="0.25">
      <c r="A35" s="174"/>
      <c r="B35" s="201" t="s">
        <v>846</v>
      </c>
      <c r="C35" s="575">
        <v>20</v>
      </c>
      <c r="D35" s="199" t="s">
        <v>113</v>
      </c>
      <c r="E35" s="577">
        <v>50</v>
      </c>
      <c r="F35" s="174">
        <f t="shared" si="7"/>
        <v>1000</v>
      </c>
      <c r="G35" s="200">
        <f t="shared" si="8"/>
        <v>1000</v>
      </c>
      <c r="H35" s="170"/>
      <c r="I35" s="170"/>
      <c r="J35" s="170"/>
      <c r="K35" s="152"/>
      <c r="L35" s="152"/>
      <c r="M35" s="152"/>
      <c r="N35" s="152"/>
      <c r="O35" s="152"/>
      <c r="P35" s="152"/>
      <c r="Q35" s="152"/>
      <c r="R35" s="152"/>
      <c r="S35" s="152"/>
      <c r="T35" s="152"/>
      <c r="U35" s="152"/>
      <c r="V35" s="152"/>
      <c r="W35" s="152"/>
      <c r="X35" s="152"/>
      <c r="Y35" s="152"/>
      <c r="Z35" s="152"/>
      <c r="AA35" s="152"/>
      <c r="AB35" s="152"/>
      <c r="AC35" s="152"/>
      <c r="AD35" s="152"/>
    </row>
    <row r="36" spans="1:30" ht="15.75" customHeight="1" x14ac:dyDescent="0.25">
      <c r="A36" s="784"/>
      <c r="B36" s="201" t="s">
        <v>847</v>
      </c>
      <c r="C36" s="575">
        <v>20</v>
      </c>
      <c r="D36" s="199" t="s">
        <v>113</v>
      </c>
      <c r="E36" s="577">
        <v>70</v>
      </c>
      <c r="F36" s="174">
        <f t="shared" si="7"/>
        <v>1400</v>
      </c>
      <c r="G36" s="200">
        <f t="shared" si="8"/>
        <v>1400</v>
      </c>
      <c r="H36" s="170"/>
      <c r="I36" s="170"/>
      <c r="J36" s="170"/>
      <c r="K36" s="152"/>
      <c r="L36" s="152"/>
      <c r="M36" s="152"/>
      <c r="N36" s="152"/>
      <c r="O36" s="152"/>
      <c r="P36" s="152"/>
      <c r="Q36" s="152"/>
      <c r="R36" s="152"/>
      <c r="S36" s="152"/>
      <c r="T36" s="152"/>
      <c r="U36" s="152"/>
      <c r="V36" s="152"/>
      <c r="W36" s="152"/>
      <c r="X36" s="152"/>
      <c r="Y36" s="152"/>
      <c r="Z36" s="152"/>
      <c r="AA36" s="152"/>
      <c r="AB36" s="152"/>
      <c r="AC36" s="152"/>
      <c r="AD36" s="152"/>
    </row>
    <row r="37" spans="1:30" ht="15.75" customHeight="1" x14ac:dyDescent="0.25">
      <c r="A37" s="193" t="s">
        <v>429</v>
      </c>
      <c r="B37" s="193" t="s">
        <v>848</v>
      </c>
      <c r="C37" s="204"/>
      <c r="D37" s="204"/>
      <c r="E37" s="582"/>
      <c r="F37" s="193">
        <f t="shared" ref="F37:G37" si="9">SUM(F38:F40)</f>
        <v>7985</v>
      </c>
      <c r="G37" s="203">
        <f t="shared" si="9"/>
        <v>7985</v>
      </c>
      <c r="H37" s="170"/>
      <c r="I37" s="170"/>
      <c r="J37" s="170"/>
      <c r="K37" s="152"/>
      <c r="L37" s="152"/>
      <c r="M37" s="152"/>
      <c r="N37" s="152"/>
      <c r="O37" s="152"/>
      <c r="P37" s="152"/>
      <c r="Q37" s="152"/>
      <c r="R37" s="152"/>
      <c r="S37" s="152"/>
      <c r="T37" s="152"/>
      <c r="U37" s="152"/>
      <c r="V37" s="152"/>
      <c r="W37" s="152"/>
      <c r="X37" s="152"/>
      <c r="Y37" s="152"/>
      <c r="Z37" s="152"/>
      <c r="AA37" s="152"/>
      <c r="AB37" s="152"/>
      <c r="AC37" s="152"/>
      <c r="AD37" s="152"/>
    </row>
    <row r="38" spans="1:30" ht="15.75" customHeight="1" x14ac:dyDescent="0.25">
      <c r="A38" s="174"/>
      <c r="B38" s="785" t="s">
        <v>123</v>
      </c>
      <c r="C38" s="199">
        <v>1</v>
      </c>
      <c r="D38" s="786" t="s">
        <v>113</v>
      </c>
      <c r="E38" s="579">
        <v>4000</v>
      </c>
      <c r="F38" s="174">
        <f t="shared" ref="F38:F40" si="10">C38*E38</f>
        <v>4000</v>
      </c>
      <c r="G38" s="200">
        <f t="shared" ref="G38:G40" si="11">C38*E38</f>
        <v>4000</v>
      </c>
      <c r="H38" s="170"/>
      <c r="I38" s="170"/>
      <c r="J38" s="170"/>
      <c r="K38" s="152"/>
      <c r="L38" s="152"/>
      <c r="M38" s="152"/>
      <c r="N38" s="152"/>
      <c r="O38" s="152"/>
      <c r="P38" s="152"/>
      <c r="Q38" s="152"/>
      <c r="R38" s="152"/>
      <c r="S38" s="152"/>
      <c r="T38" s="152"/>
      <c r="U38" s="152"/>
      <c r="V38" s="152"/>
      <c r="W38" s="152"/>
      <c r="X38" s="152"/>
      <c r="Y38" s="152"/>
      <c r="Z38" s="152"/>
      <c r="AA38" s="152"/>
      <c r="AB38" s="152"/>
      <c r="AC38" s="152"/>
      <c r="AD38" s="152"/>
    </row>
    <row r="39" spans="1:30" ht="15.75" customHeight="1" x14ac:dyDescent="0.25">
      <c r="A39" s="174"/>
      <c r="B39" s="785" t="s">
        <v>849</v>
      </c>
      <c r="C39" s="199">
        <v>1</v>
      </c>
      <c r="D39" s="786" t="s">
        <v>113</v>
      </c>
      <c r="E39" s="579">
        <v>1085</v>
      </c>
      <c r="F39" s="174">
        <f t="shared" si="10"/>
        <v>1085</v>
      </c>
      <c r="G39" s="200">
        <f t="shared" si="11"/>
        <v>1085</v>
      </c>
      <c r="H39" s="170"/>
      <c r="I39" s="170"/>
      <c r="J39" s="170"/>
      <c r="K39" s="152"/>
      <c r="L39" s="152"/>
      <c r="M39" s="152"/>
      <c r="N39" s="152"/>
      <c r="O39" s="152"/>
      <c r="P39" s="152"/>
      <c r="Q39" s="152"/>
      <c r="R39" s="152"/>
      <c r="S39" s="152"/>
      <c r="T39" s="152"/>
      <c r="U39" s="152"/>
      <c r="V39" s="152"/>
      <c r="W39" s="152"/>
      <c r="X39" s="152"/>
      <c r="Y39" s="152"/>
      <c r="Z39" s="152"/>
      <c r="AA39" s="152"/>
      <c r="AB39" s="152"/>
      <c r="AC39" s="152"/>
      <c r="AD39" s="152"/>
    </row>
    <row r="40" spans="1:30" ht="15.75" customHeight="1" x14ac:dyDescent="0.25">
      <c r="A40" s="174"/>
      <c r="B40" s="785" t="s">
        <v>850</v>
      </c>
      <c r="C40" s="199">
        <v>1</v>
      </c>
      <c r="D40" s="786" t="s">
        <v>113</v>
      </c>
      <c r="E40" s="579">
        <v>2900</v>
      </c>
      <c r="F40" s="174">
        <f t="shared" si="10"/>
        <v>2900</v>
      </c>
      <c r="G40" s="200">
        <f t="shared" si="11"/>
        <v>2900</v>
      </c>
      <c r="H40" s="170"/>
      <c r="I40" s="170"/>
      <c r="J40" s="170"/>
      <c r="K40" s="152"/>
      <c r="L40" s="152"/>
      <c r="M40" s="152"/>
      <c r="N40" s="152"/>
      <c r="O40" s="152"/>
      <c r="P40" s="152"/>
      <c r="Q40" s="152"/>
      <c r="R40" s="152"/>
      <c r="S40" s="152"/>
      <c r="T40" s="152"/>
      <c r="U40" s="152"/>
      <c r="V40" s="152"/>
      <c r="W40" s="152"/>
      <c r="X40" s="152"/>
      <c r="Y40" s="152"/>
      <c r="Z40" s="152"/>
      <c r="AA40" s="152"/>
      <c r="AB40" s="152"/>
      <c r="AC40" s="152"/>
      <c r="AD40" s="152"/>
    </row>
    <row r="41" spans="1:30" ht="15.75" customHeight="1" x14ac:dyDescent="0.25">
      <c r="A41" s="205"/>
      <c r="B41" s="584" t="s">
        <v>128</v>
      </c>
      <c r="C41" s="728"/>
      <c r="D41" s="205"/>
      <c r="E41" s="787"/>
      <c r="F41" s="205">
        <f t="shared" ref="F41:G41" si="12">F27+F31+F37</f>
        <v>35985</v>
      </c>
      <c r="G41" s="203">
        <f t="shared" si="12"/>
        <v>35985</v>
      </c>
      <c r="H41" s="170"/>
      <c r="I41" s="170"/>
      <c r="J41" s="170"/>
      <c r="K41" s="152"/>
      <c r="L41" s="152"/>
      <c r="M41" s="152"/>
      <c r="N41" s="152"/>
      <c r="O41" s="152"/>
      <c r="P41" s="152"/>
      <c r="Q41" s="152"/>
      <c r="R41" s="152"/>
      <c r="S41" s="152"/>
      <c r="T41" s="152"/>
      <c r="U41" s="152"/>
      <c r="V41" s="152"/>
      <c r="W41" s="152"/>
      <c r="X41" s="152"/>
      <c r="Y41" s="152"/>
      <c r="Z41" s="152"/>
      <c r="AA41" s="152"/>
      <c r="AB41" s="152"/>
      <c r="AC41" s="152"/>
      <c r="AD41" s="152"/>
    </row>
    <row r="42" spans="1:30" ht="15.75" customHeight="1" x14ac:dyDescent="0.25">
      <c r="A42" s="207"/>
      <c r="B42" s="586"/>
      <c r="C42" s="729"/>
      <c r="D42" s="207"/>
      <c r="E42" s="788"/>
      <c r="F42" s="207"/>
      <c r="G42" s="200"/>
      <c r="H42" s="170"/>
      <c r="I42" s="170"/>
      <c r="J42" s="170"/>
      <c r="K42" s="152"/>
      <c r="L42" s="152"/>
      <c r="M42" s="152"/>
      <c r="N42" s="152"/>
      <c r="O42" s="152"/>
      <c r="P42" s="152"/>
      <c r="Q42" s="152"/>
      <c r="R42" s="152"/>
      <c r="S42" s="152"/>
      <c r="T42" s="152"/>
      <c r="U42" s="152"/>
      <c r="V42" s="152"/>
      <c r="W42" s="152"/>
      <c r="X42" s="152"/>
      <c r="Y42" s="152"/>
      <c r="Z42" s="152"/>
      <c r="AA42" s="152"/>
      <c r="AB42" s="152"/>
      <c r="AC42" s="152"/>
      <c r="AD42" s="152"/>
    </row>
    <row r="43" spans="1:30" ht="15.75" customHeight="1" x14ac:dyDescent="0.25">
      <c r="A43" s="193" t="s">
        <v>129</v>
      </c>
      <c r="B43" s="193" t="s">
        <v>130</v>
      </c>
      <c r="C43" s="204"/>
      <c r="D43" s="193"/>
      <c r="E43" s="582"/>
      <c r="F43" s="193">
        <f t="shared" ref="F43:G43" si="13">F44</f>
        <v>5241</v>
      </c>
      <c r="G43" s="203">
        <f t="shared" si="13"/>
        <v>5241</v>
      </c>
      <c r="H43" s="170"/>
      <c r="I43" s="170"/>
      <c r="J43" s="170"/>
      <c r="K43" s="152"/>
      <c r="L43" s="152"/>
      <c r="M43" s="152"/>
      <c r="N43" s="152"/>
      <c r="O43" s="152"/>
      <c r="P43" s="152"/>
      <c r="Q43" s="152"/>
      <c r="R43" s="152"/>
      <c r="S43" s="152"/>
      <c r="T43" s="152"/>
      <c r="U43" s="152"/>
      <c r="V43" s="152"/>
      <c r="W43" s="152"/>
      <c r="X43" s="152"/>
      <c r="Y43" s="152"/>
      <c r="Z43" s="152"/>
      <c r="AA43" s="152"/>
      <c r="AB43" s="152"/>
      <c r="AC43" s="152"/>
      <c r="AD43" s="152"/>
    </row>
    <row r="44" spans="1:30" ht="15.75" customHeight="1" x14ac:dyDescent="0.25">
      <c r="A44" s="223"/>
      <c r="B44" s="235" t="s">
        <v>132</v>
      </c>
      <c r="C44" s="224">
        <v>1</v>
      </c>
      <c r="D44" s="224" t="s">
        <v>113</v>
      </c>
      <c r="E44" s="789">
        <v>5241</v>
      </c>
      <c r="F44" s="174">
        <f>C44*E44</f>
        <v>5241</v>
      </c>
      <c r="G44" s="200">
        <f>C44*E44</f>
        <v>5241</v>
      </c>
      <c r="H44" s="170"/>
      <c r="I44" s="170"/>
      <c r="J44" s="170"/>
      <c r="K44" s="152"/>
      <c r="L44" s="152"/>
      <c r="M44" s="152"/>
      <c r="N44" s="152"/>
      <c r="O44" s="152"/>
      <c r="P44" s="152"/>
      <c r="Q44" s="152"/>
      <c r="R44" s="152"/>
      <c r="S44" s="152"/>
      <c r="T44" s="152"/>
      <c r="U44" s="152"/>
      <c r="V44" s="152"/>
      <c r="W44" s="152"/>
      <c r="X44" s="152"/>
      <c r="Y44" s="152"/>
      <c r="Z44" s="152"/>
      <c r="AA44" s="152"/>
      <c r="AB44" s="152"/>
      <c r="AC44" s="152"/>
      <c r="AD44" s="152"/>
    </row>
    <row r="45" spans="1:30" ht="15.75" customHeight="1" x14ac:dyDescent="0.25">
      <c r="A45" s="193" t="s">
        <v>137</v>
      </c>
      <c r="B45" s="193" t="s">
        <v>138</v>
      </c>
      <c r="C45" s="204"/>
      <c r="D45" s="193"/>
      <c r="E45" s="582"/>
      <c r="F45" s="193">
        <f t="shared" ref="F45:G45" si="14">F46</f>
        <v>3494</v>
      </c>
      <c r="G45" s="203">
        <f t="shared" si="14"/>
        <v>3494</v>
      </c>
      <c r="H45" s="170"/>
      <c r="I45" s="170"/>
      <c r="J45" s="170"/>
      <c r="K45" s="152"/>
      <c r="L45" s="152"/>
      <c r="M45" s="152"/>
      <c r="N45" s="152"/>
      <c r="O45" s="152"/>
      <c r="P45" s="152"/>
      <c r="Q45" s="152"/>
      <c r="R45" s="152"/>
      <c r="S45" s="152"/>
      <c r="T45" s="152"/>
      <c r="U45" s="152"/>
      <c r="V45" s="152"/>
      <c r="W45" s="152"/>
      <c r="X45" s="152"/>
      <c r="Y45" s="152"/>
      <c r="Z45" s="152"/>
      <c r="AA45" s="152"/>
      <c r="AB45" s="152"/>
      <c r="AC45" s="152"/>
      <c r="AD45" s="152"/>
    </row>
    <row r="46" spans="1:30" ht="15.75" customHeight="1" x14ac:dyDescent="0.25">
      <c r="A46" s="731"/>
      <c r="B46" s="790" t="s">
        <v>138</v>
      </c>
      <c r="C46" s="791" t="s">
        <v>302</v>
      </c>
      <c r="D46" s="792" t="s">
        <v>366</v>
      </c>
      <c r="E46" s="793">
        <v>3494</v>
      </c>
      <c r="F46" s="794">
        <f>C46*E46</f>
        <v>3494</v>
      </c>
      <c r="G46" s="153">
        <f>C46*E46</f>
        <v>3494</v>
      </c>
      <c r="H46" s="170"/>
      <c r="I46" s="170"/>
      <c r="J46" s="170"/>
      <c r="K46" s="152"/>
      <c r="L46" s="152"/>
      <c r="M46" s="152"/>
      <c r="N46" s="152"/>
      <c r="O46" s="152"/>
      <c r="P46" s="152"/>
      <c r="Q46" s="152"/>
      <c r="R46" s="152"/>
      <c r="S46" s="152"/>
      <c r="T46" s="152"/>
      <c r="U46" s="152"/>
      <c r="V46" s="152"/>
      <c r="W46" s="152"/>
      <c r="X46" s="152"/>
      <c r="Y46" s="152"/>
      <c r="Z46" s="152"/>
      <c r="AA46" s="152"/>
      <c r="AB46" s="152"/>
      <c r="AC46" s="152"/>
      <c r="AD46" s="152"/>
    </row>
    <row r="47" spans="1:30" ht="15.75" customHeight="1" x14ac:dyDescent="0.25">
      <c r="A47" s="736"/>
      <c r="B47" s="736"/>
      <c r="C47" s="767"/>
      <c r="D47" s="736"/>
      <c r="E47" s="736"/>
      <c r="F47" s="737"/>
      <c r="G47" s="620">
        <f>F47</f>
        <v>0</v>
      </c>
      <c r="H47" s="236"/>
      <c r="I47" s="170"/>
      <c r="J47" s="170"/>
      <c r="K47" s="152"/>
      <c r="L47" s="152"/>
      <c r="M47" s="152"/>
      <c r="N47" s="152"/>
      <c r="O47" s="152"/>
      <c r="P47" s="152"/>
      <c r="Q47" s="152"/>
      <c r="R47" s="152"/>
      <c r="S47" s="152"/>
      <c r="T47" s="152"/>
      <c r="U47" s="152"/>
      <c r="V47" s="152"/>
      <c r="W47" s="152"/>
      <c r="X47" s="152"/>
      <c r="Y47" s="152"/>
      <c r="Z47" s="152"/>
      <c r="AA47" s="152"/>
      <c r="AB47" s="152"/>
      <c r="AC47" s="152"/>
      <c r="AD47" s="152"/>
    </row>
    <row r="48" spans="1:30" ht="15.75" customHeight="1" x14ac:dyDescent="0.25">
      <c r="A48" s="152"/>
      <c r="B48" s="152"/>
      <c r="C48" s="361"/>
      <c r="D48" s="152"/>
      <c r="E48" s="772"/>
      <c r="F48" s="772"/>
      <c r="G48" s="795"/>
      <c r="H48" s="772"/>
      <c r="I48" s="152"/>
      <c r="J48" s="152"/>
      <c r="K48" s="152"/>
      <c r="L48" s="152"/>
      <c r="M48" s="152"/>
      <c r="N48" s="152"/>
      <c r="O48" s="152"/>
      <c r="P48" s="152"/>
      <c r="Q48" s="152"/>
      <c r="R48" s="152"/>
      <c r="S48" s="152"/>
      <c r="T48" s="152"/>
      <c r="U48" s="152"/>
      <c r="V48" s="152"/>
      <c r="W48" s="152"/>
      <c r="X48" s="152"/>
      <c r="Y48" s="152"/>
      <c r="Z48" s="152"/>
      <c r="AA48" s="152"/>
      <c r="AB48" s="152"/>
      <c r="AC48" s="152"/>
      <c r="AD48" s="152"/>
    </row>
    <row r="49" spans="1:30" ht="15.75" customHeight="1" x14ac:dyDescent="0.25">
      <c r="A49" s="152"/>
      <c r="B49" s="152"/>
      <c r="C49" s="361"/>
      <c r="D49" s="152"/>
      <c r="E49" s="772"/>
      <c r="F49" s="772"/>
      <c r="G49" s="795"/>
      <c r="H49" s="772"/>
      <c r="I49" s="152"/>
      <c r="J49" s="152"/>
      <c r="K49" s="152"/>
      <c r="L49" s="152"/>
      <c r="M49" s="152"/>
      <c r="N49" s="152"/>
      <c r="O49" s="152"/>
      <c r="P49" s="152"/>
      <c r="Q49" s="152"/>
      <c r="R49" s="152"/>
      <c r="S49" s="152"/>
      <c r="T49" s="152"/>
      <c r="U49" s="152"/>
      <c r="V49" s="152"/>
      <c r="W49" s="152"/>
      <c r="X49" s="152"/>
      <c r="Y49" s="152"/>
      <c r="Z49" s="152"/>
      <c r="AA49" s="152"/>
      <c r="AB49" s="152"/>
      <c r="AC49" s="152"/>
      <c r="AD49" s="152"/>
    </row>
    <row r="50" spans="1:30" ht="15.75" customHeight="1" x14ac:dyDescent="0.25">
      <c r="A50" s="152"/>
      <c r="B50" s="236"/>
      <c r="C50" s="796"/>
      <c r="D50" s="236"/>
      <c r="E50" s="236"/>
      <c r="F50" s="236"/>
      <c r="G50" s="155"/>
      <c r="H50" s="236"/>
      <c r="I50" s="152"/>
      <c r="J50" s="152"/>
      <c r="K50" s="152"/>
      <c r="L50" s="152"/>
      <c r="M50" s="152"/>
      <c r="N50" s="152"/>
      <c r="O50" s="152"/>
      <c r="P50" s="152"/>
      <c r="Q50" s="152"/>
      <c r="R50" s="152"/>
      <c r="S50" s="152"/>
      <c r="T50" s="152"/>
      <c r="U50" s="152"/>
      <c r="V50" s="152"/>
      <c r="W50" s="152"/>
      <c r="X50" s="152"/>
      <c r="Y50" s="152"/>
      <c r="Z50" s="152"/>
      <c r="AA50" s="152"/>
      <c r="AB50" s="152"/>
      <c r="AC50" s="152"/>
      <c r="AD50" s="152"/>
    </row>
    <row r="51" spans="1:30" ht="15.75" customHeight="1" x14ac:dyDescent="0.25">
      <c r="A51" s="152"/>
      <c r="B51" s="236"/>
      <c r="C51" s="796"/>
      <c r="D51" s="236"/>
      <c r="E51" s="236"/>
      <c r="F51" s="236"/>
      <c r="G51" s="155"/>
      <c r="H51" s="236"/>
      <c r="I51" s="152"/>
      <c r="J51" s="152"/>
      <c r="K51" s="152"/>
      <c r="L51" s="152"/>
      <c r="M51" s="152"/>
      <c r="N51" s="152"/>
      <c r="O51" s="152"/>
      <c r="P51" s="152"/>
      <c r="Q51" s="152"/>
      <c r="R51" s="152"/>
      <c r="S51" s="152"/>
      <c r="T51" s="152"/>
      <c r="U51" s="152"/>
      <c r="V51" s="152"/>
      <c r="W51" s="152"/>
      <c r="X51" s="152"/>
      <c r="Y51" s="152"/>
      <c r="Z51" s="152"/>
      <c r="AA51" s="152"/>
      <c r="AB51" s="152"/>
      <c r="AC51" s="152"/>
      <c r="AD51" s="152"/>
    </row>
    <row r="52" spans="1:30" ht="15.75" customHeight="1" x14ac:dyDescent="0.25">
      <c r="A52" s="152"/>
      <c r="B52" s="236"/>
      <c r="C52" s="796"/>
      <c r="D52" s="236"/>
      <c r="E52" s="236"/>
      <c r="F52" s="236"/>
      <c r="G52" s="155"/>
      <c r="H52" s="236"/>
      <c r="I52" s="152"/>
      <c r="J52" s="152"/>
      <c r="K52" s="152"/>
      <c r="L52" s="152"/>
      <c r="M52" s="152"/>
      <c r="N52" s="152"/>
      <c r="O52" s="152"/>
      <c r="P52" s="152"/>
      <c r="Q52" s="152"/>
      <c r="R52" s="152"/>
      <c r="S52" s="152"/>
      <c r="T52" s="152"/>
      <c r="U52" s="152"/>
      <c r="V52" s="152"/>
      <c r="W52" s="152"/>
      <c r="X52" s="152"/>
      <c r="Y52" s="152"/>
      <c r="Z52" s="152"/>
      <c r="AA52" s="152"/>
      <c r="AB52" s="152"/>
      <c r="AC52" s="152"/>
      <c r="AD52" s="152"/>
    </row>
    <row r="53" spans="1:30" ht="15.75" customHeight="1" x14ac:dyDescent="0.25">
      <c r="A53" s="152"/>
      <c r="B53" s="236"/>
      <c r="C53" s="796"/>
      <c r="D53" s="236"/>
      <c r="E53" s="236"/>
      <c r="F53" s="236"/>
      <c r="G53" s="155"/>
      <c r="H53" s="236"/>
      <c r="I53" s="152"/>
      <c r="J53" s="152"/>
      <c r="K53" s="152"/>
      <c r="L53" s="152"/>
      <c r="M53" s="152"/>
      <c r="N53" s="152"/>
      <c r="O53" s="152"/>
      <c r="P53" s="152"/>
      <c r="Q53" s="152"/>
      <c r="R53" s="152"/>
      <c r="S53" s="152"/>
      <c r="T53" s="152"/>
      <c r="U53" s="152"/>
      <c r="V53" s="152"/>
      <c r="W53" s="152"/>
      <c r="X53" s="152"/>
      <c r="Y53" s="152"/>
      <c r="Z53" s="152"/>
      <c r="AA53" s="152"/>
      <c r="AB53" s="152"/>
      <c r="AC53" s="152"/>
      <c r="AD53" s="152"/>
    </row>
    <row r="54" spans="1:30" ht="15.75" customHeight="1" x14ac:dyDescent="0.25">
      <c r="A54" s="152"/>
      <c r="B54" s="236"/>
      <c r="C54" s="796"/>
      <c r="D54" s="236"/>
      <c r="E54" s="236"/>
      <c r="F54" s="236"/>
      <c r="G54" s="155"/>
      <c r="H54" s="236"/>
      <c r="I54" s="152"/>
      <c r="J54" s="152"/>
      <c r="K54" s="152"/>
      <c r="L54" s="152"/>
      <c r="M54" s="152"/>
      <c r="N54" s="152"/>
      <c r="O54" s="152"/>
      <c r="P54" s="152"/>
      <c r="Q54" s="152"/>
      <c r="R54" s="152"/>
      <c r="S54" s="152"/>
      <c r="T54" s="152"/>
      <c r="U54" s="152"/>
      <c r="V54" s="152"/>
      <c r="W54" s="152"/>
      <c r="X54" s="152"/>
      <c r="Y54" s="152"/>
      <c r="Z54" s="152"/>
      <c r="AA54" s="152"/>
      <c r="AB54" s="152"/>
      <c r="AC54" s="152"/>
      <c r="AD54" s="152"/>
    </row>
    <row r="55" spans="1:30" ht="15.75" customHeight="1" x14ac:dyDescent="0.25">
      <c r="A55" s="152"/>
      <c r="B55" s="236"/>
      <c r="C55" s="796"/>
      <c r="D55" s="236"/>
      <c r="E55" s="236"/>
      <c r="F55" s="236"/>
      <c r="G55" s="155"/>
      <c r="H55" s="236"/>
      <c r="I55" s="152"/>
      <c r="J55" s="152"/>
      <c r="K55" s="152"/>
      <c r="L55" s="152"/>
      <c r="M55" s="152"/>
      <c r="N55" s="152"/>
      <c r="O55" s="152"/>
      <c r="P55" s="152"/>
      <c r="Q55" s="152"/>
      <c r="R55" s="152"/>
      <c r="S55" s="152"/>
      <c r="T55" s="152"/>
      <c r="U55" s="152"/>
      <c r="V55" s="152"/>
      <c r="W55" s="152"/>
      <c r="X55" s="152"/>
      <c r="Y55" s="152"/>
      <c r="Z55" s="152"/>
      <c r="AA55" s="152"/>
      <c r="AB55" s="152"/>
      <c r="AC55" s="152"/>
      <c r="AD55" s="152"/>
    </row>
    <row r="56" spans="1:30" ht="15.75" customHeight="1" x14ac:dyDescent="0.25">
      <c r="A56" s="152"/>
      <c r="B56" s="236"/>
      <c r="C56" s="796"/>
      <c r="D56" s="236"/>
      <c r="E56" s="236"/>
      <c r="F56" s="236"/>
      <c r="G56" s="155"/>
      <c r="H56" s="236"/>
      <c r="I56" s="152"/>
      <c r="J56" s="152"/>
      <c r="K56" s="152"/>
      <c r="L56" s="152"/>
      <c r="M56" s="152"/>
      <c r="N56" s="152"/>
      <c r="O56" s="152"/>
      <c r="P56" s="152"/>
      <c r="Q56" s="152"/>
      <c r="R56" s="152"/>
      <c r="S56" s="152"/>
      <c r="T56" s="152"/>
      <c r="U56" s="152"/>
      <c r="V56" s="152"/>
      <c r="W56" s="152"/>
      <c r="X56" s="152"/>
      <c r="Y56" s="152"/>
      <c r="Z56" s="152"/>
      <c r="AA56" s="152"/>
      <c r="AB56" s="152"/>
      <c r="AC56" s="152"/>
      <c r="AD56" s="152"/>
    </row>
    <row r="57" spans="1:30" ht="15.75" customHeight="1" x14ac:dyDescent="0.25">
      <c r="A57" s="152"/>
      <c r="B57" s="151"/>
      <c r="C57" s="361"/>
      <c r="D57" s="152"/>
      <c r="E57" s="152"/>
      <c r="F57" s="152"/>
      <c r="G57" s="153"/>
      <c r="H57" s="152"/>
      <c r="I57" s="152"/>
      <c r="J57" s="152"/>
      <c r="K57" s="152"/>
      <c r="L57" s="152"/>
      <c r="M57" s="152"/>
      <c r="N57" s="152"/>
      <c r="O57" s="152"/>
      <c r="P57" s="152"/>
      <c r="Q57" s="152"/>
      <c r="R57" s="152"/>
      <c r="S57" s="152"/>
      <c r="T57" s="152"/>
      <c r="U57" s="152"/>
      <c r="V57" s="152"/>
      <c r="W57" s="152"/>
      <c r="X57" s="152"/>
      <c r="Y57" s="152"/>
      <c r="Z57" s="152"/>
      <c r="AA57" s="152"/>
      <c r="AB57" s="152"/>
      <c r="AC57" s="152"/>
      <c r="AD57" s="152"/>
    </row>
    <row r="58" spans="1:30" ht="15.75" customHeight="1" x14ac:dyDescent="0.25">
      <c r="A58" s="152"/>
      <c r="B58" s="152"/>
      <c r="C58" s="361"/>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2"/>
    </row>
    <row r="59" spans="1:30" ht="15.75" customHeight="1" x14ac:dyDescent="0.25">
      <c r="A59" s="152"/>
      <c r="B59" s="152"/>
      <c r="C59" s="361"/>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2"/>
    </row>
    <row r="60" spans="1:30" ht="15.75" customHeight="1" x14ac:dyDescent="0.25">
      <c r="A60" s="152"/>
      <c r="B60" s="152"/>
      <c r="C60" s="361"/>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2"/>
    </row>
    <row r="61" spans="1:30" ht="15.75" customHeight="1" x14ac:dyDescent="0.25">
      <c r="A61" s="152"/>
      <c r="B61" s="152"/>
      <c r="C61" s="361"/>
      <c r="D61" s="152"/>
      <c r="E61" s="152"/>
      <c r="F61" s="152"/>
      <c r="G61" s="153"/>
      <c r="H61" s="152"/>
      <c r="I61" s="152"/>
      <c r="J61" s="152"/>
      <c r="K61" s="152"/>
      <c r="L61" s="152"/>
      <c r="M61" s="152"/>
      <c r="N61" s="152"/>
      <c r="O61" s="152"/>
      <c r="P61" s="152"/>
      <c r="Q61" s="152"/>
      <c r="R61" s="152"/>
      <c r="S61" s="152"/>
      <c r="T61" s="152"/>
      <c r="U61" s="152"/>
      <c r="V61" s="152"/>
      <c r="W61" s="152"/>
      <c r="X61" s="152"/>
      <c r="Y61" s="152"/>
      <c r="Z61" s="152"/>
      <c r="AA61" s="152"/>
      <c r="AB61" s="152"/>
      <c r="AC61" s="152"/>
      <c r="AD61" s="152"/>
    </row>
    <row r="62" spans="1:30" ht="15.75" customHeight="1" x14ac:dyDescent="0.25">
      <c r="A62" s="152"/>
      <c r="B62" s="152"/>
      <c r="C62" s="361"/>
      <c r="D62" s="152"/>
      <c r="E62" s="152"/>
      <c r="F62" s="152"/>
      <c r="G62" s="153"/>
      <c r="H62" s="152"/>
      <c r="I62" s="152"/>
      <c r="J62" s="152"/>
      <c r="K62" s="152"/>
      <c r="L62" s="152"/>
      <c r="M62" s="152"/>
      <c r="N62" s="152"/>
      <c r="O62" s="152"/>
      <c r="P62" s="152"/>
      <c r="Q62" s="152"/>
      <c r="R62" s="152"/>
      <c r="S62" s="152"/>
      <c r="T62" s="152"/>
      <c r="U62" s="152"/>
      <c r="V62" s="152"/>
      <c r="W62" s="152"/>
      <c r="X62" s="152"/>
      <c r="Y62" s="152"/>
      <c r="Z62" s="152"/>
      <c r="AA62" s="152"/>
      <c r="AB62" s="152"/>
      <c r="AC62" s="152"/>
      <c r="AD62" s="152"/>
    </row>
    <row r="63" spans="1:30" ht="15.75" customHeight="1" x14ac:dyDescent="0.25">
      <c r="A63" s="152"/>
      <c r="B63" s="152"/>
      <c r="C63" s="361"/>
      <c r="D63" s="152"/>
      <c r="E63" s="152"/>
      <c r="F63" s="152"/>
      <c r="G63" s="153"/>
      <c r="H63" s="152"/>
      <c r="I63" s="152"/>
      <c r="J63" s="152"/>
      <c r="K63" s="152"/>
      <c r="L63" s="152"/>
      <c r="M63" s="152"/>
      <c r="N63" s="152"/>
      <c r="O63" s="152"/>
      <c r="P63" s="152"/>
      <c r="Q63" s="152"/>
      <c r="R63" s="152"/>
      <c r="S63" s="152"/>
      <c r="T63" s="152"/>
      <c r="U63" s="152"/>
      <c r="V63" s="152"/>
      <c r="W63" s="152"/>
      <c r="X63" s="152"/>
      <c r="Y63" s="152"/>
      <c r="Z63" s="152"/>
      <c r="AA63" s="152"/>
      <c r="AB63" s="152"/>
      <c r="AC63" s="152"/>
      <c r="AD63" s="152"/>
    </row>
    <row r="64" spans="1:30" ht="15.75" customHeight="1" x14ac:dyDescent="0.25">
      <c r="A64" s="152"/>
      <c r="B64" s="152"/>
      <c r="C64" s="361"/>
      <c r="D64" s="152"/>
      <c r="E64" s="152"/>
      <c r="F64" s="152"/>
      <c r="G64" s="153"/>
      <c r="H64" s="152"/>
      <c r="I64" s="152"/>
      <c r="J64" s="152"/>
      <c r="K64" s="152"/>
      <c r="L64" s="152"/>
      <c r="M64" s="152"/>
      <c r="N64" s="152"/>
      <c r="O64" s="152"/>
      <c r="P64" s="152"/>
      <c r="Q64" s="152"/>
      <c r="R64" s="152"/>
      <c r="S64" s="152"/>
      <c r="T64" s="152"/>
      <c r="U64" s="152"/>
      <c r="V64" s="152"/>
      <c r="W64" s="152"/>
      <c r="X64" s="152"/>
      <c r="Y64" s="152"/>
      <c r="Z64" s="152"/>
      <c r="AA64" s="152"/>
      <c r="AB64" s="152"/>
      <c r="AC64" s="152"/>
      <c r="AD64" s="152"/>
    </row>
    <row r="65" spans="1:30" ht="15.75" customHeight="1" x14ac:dyDescent="0.25">
      <c r="A65" s="152"/>
      <c r="B65" s="152"/>
      <c r="C65" s="361"/>
      <c r="D65" s="152"/>
      <c r="E65" s="152"/>
      <c r="F65" s="152"/>
      <c r="G65" s="153"/>
      <c r="H65" s="152"/>
      <c r="I65" s="152"/>
      <c r="J65" s="152"/>
      <c r="K65" s="152"/>
      <c r="L65" s="152"/>
      <c r="M65" s="152"/>
      <c r="N65" s="152"/>
      <c r="O65" s="152"/>
      <c r="P65" s="152"/>
      <c r="Q65" s="152"/>
      <c r="R65" s="152"/>
      <c r="S65" s="152"/>
      <c r="T65" s="152"/>
      <c r="U65" s="152"/>
      <c r="V65" s="152"/>
      <c r="W65" s="152"/>
      <c r="X65" s="152"/>
      <c r="Y65" s="152"/>
      <c r="Z65" s="152"/>
      <c r="AA65" s="152"/>
      <c r="AB65" s="152"/>
      <c r="AC65" s="152"/>
      <c r="AD65" s="152"/>
    </row>
    <row r="66" spans="1:30" ht="15.75" customHeight="1" x14ac:dyDescent="0.25">
      <c r="A66" s="152"/>
      <c r="B66" s="152"/>
      <c r="C66" s="361"/>
      <c r="D66" s="152"/>
      <c r="E66" s="152"/>
      <c r="F66" s="152"/>
      <c r="G66" s="153"/>
      <c r="H66" s="152"/>
      <c r="I66" s="152"/>
      <c r="J66" s="152"/>
      <c r="K66" s="152"/>
      <c r="L66" s="152"/>
      <c r="M66" s="152"/>
      <c r="N66" s="152"/>
      <c r="O66" s="152"/>
      <c r="P66" s="152"/>
      <c r="Q66" s="152"/>
      <c r="R66" s="152"/>
      <c r="S66" s="152"/>
      <c r="T66" s="152"/>
      <c r="U66" s="152"/>
      <c r="V66" s="152"/>
      <c r="W66" s="152"/>
      <c r="X66" s="152"/>
      <c r="Y66" s="152"/>
      <c r="Z66" s="152"/>
      <c r="AA66" s="152"/>
      <c r="AB66" s="152"/>
      <c r="AC66" s="152"/>
      <c r="AD66" s="152"/>
    </row>
    <row r="67" spans="1:30" ht="15.75" customHeight="1" x14ac:dyDescent="0.25">
      <c r="A67" s="152"/>
      <c r="B67" s="152"/>
      <c r="C67" s="361"/>
      <c r="D67" s="152"/>
      <c r="E67" s="152"/>
      <c r="F67" s="152"/>
      <c r="G67" s="153"/>
      <c r="H67" s="152"/>
      <c r="I67" s="152"/>
      <c r="J67" s="152"/>
      <c r="K67" s="152"/>
      <c r="L67" s="152"/>
      <c r="M67" s="152"/>
      <c r="N67" s="152"/>
      <c r="O67" s="152"/>
      <c r="P67" s="152"/>
      <c r="Q67" s="152"/>
      <c r="R67" s="152"/>
      <c r="S67" s="152"/>
      <c r="T67" s="152"/>
      <c r="U67" s="152"/>
      <c r="V67" s="152"/>
      <c r="W67" s="152"/>
      <c r="X67" s="152"/>
      <c r="Y67" s="152"/>
      <c r="Z67" s="152"/>
      <c r="AA67" s="152"/>
      <c r="AB67" s="152"/>
      <c r="AC67" s="152"/>
      <c r="AD67" s="152"/>
    </row>
    <row r="68" spans="1:30" ht="15.75" customHeight="1" x14ac:dyDescent="0.25">
      <c r="A68" s="152"/>
      <c r="B68" s="152"/>
      <c r="C68" s="361"/>
      <c r="D68" s="152"/>
      <c r="E68" s="152"/>
      <c r="F68" s="152"/>
      <c r="G68" s="153"/>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row>
    <row r="69" spans="1:30" ht="15.75" customHeight="1" x14ac:dyDescent="0.25">
      <c r="A69" s="152"/>
      <c r="B69" s="152"/>
      <c r="C69" s="361"/>
      <c r="D69" s="152"/>
      <c r="E69" s="152"/>
      <c r="F69" s="152"/>
      <c r="G69" s="153"/>
      <c r="H69" s="152"/>
      <c r="I69" s="152"/>
      <c r="J69" s="152"/>
      <c r="K69" s="152"/>
      <c r="L69" s="152"/>
      <c r="M69" s="152"/>
      <c r="N69" s="152"/>
      <c r="O69" s="152"/>
      <c r="P69" s="152"/>
      <c r="Q69" s="152"/>
      <c r="R69" s="152"/>
      <c r="S69" s="152"/>
      <c r="T69" s="152"/>
      <c r="U69" s="152"/>
      <c r="V69" s="152"/>
      <c r="W69" s="152"/>
      <c r="X69" s="152"/>
      <c r="Y69" s="152"/>
      <c r="Z69" s="152"/>
      <c r="AA69" s="152"/>
      <c r="AB69" s="152"/>
      <c r="AC69" s="152"/>
      <c r="AD69" s="152"/>
    </row>
    <row r="70" spans="1:30" ht="15.75" customHeight="1" x14ac:dyDescent="0.25">
      <c r="A70" s="152"/>
      <c r="B70" s="152"/>
      <c r="C70" s="361"/>
      <c r="D70" s="152"/>
      <c r="E70" s="152"/>
      <c r="F70" s="152"/>
      <c r="G70" s="153"/>
      <c r="H70" s="152"/>
      <c r="I70" s="152"/>
      <c r="J70" s="152"/>
      <c r="K70" s="152"/>
      <c r="L70" s="152"/>
      <c r="M70" s="152"/>
      <c r="N70" s="152"/>
      <c r="O70" s="152"/>
      <c r="P70" s="152"/>
      <c r="Q70" s="152"/>
      <c r="R70" s="152"/>
      <c r="S70" s="152"/>
      <c r="T70" s="152"/>
      <c r="U70" s="152"/>
      <c r="V70" s="152"/>
      <c r="W70" s="152"/>
      <c r="X70" s="152"/>
      <c r="Y70" s="152"/>
      <c r="Z70" s="152"/>
      <c r="AA70" s="152"/>
      <c r="AB70" s="152"/>
      <c r="AC70" s="152"/>
      <c r="AD70" s="152"/>
    </row>
    <row r="71" spans="1:30" ht="15.75" customHeight="1" x14ac:dyDescent="0.25">
      <c r="A71" s="152"/>
      <c r="B71" s="152"/>
      <c r="C71" s="361"/>
      <c r="D71" s="152"/>
      <c r="E71" s="152"/>
      <c r="F71" s="152"/>
      <c r="G71" s="153"/>
      <c r="H71" s="152"/>
      <c r="I71" s="152"/>
      <c r="J71" s="152"/>
      <c r="K71" s="152"/>
      <c r="L71" s="152"/>
      <c r="M71" s="152"/>
      <c r="N71" s="152"/>
      <c r="O71" s="152"/>
      <c r="P71" s="152"/>
      <c r="Q71" s="152"/>
      <c r="R71" s="152"/>
      <c r="S71" s="152"/>
      <c r="T71" s="152"/>
      <c r="U71" s="152"/>
      <c r="V71" s="152"/>
      <c r="W71" s="152"/>
      <c r="X71" s="152"/>
      <c r="Y71" s="152"/>
      <c r="Z71" s="152"/>
      <c r="AA71" s="152"/>
      <c r="AB71" s="152"/>
      <c r="AC71" s="152"/>
      <c r="AD71" s="152"/>
    </row>
    <row r="72" spans="1:30" ht="15.75" customHeight="1" x14ac:dyDescent="0.25">
      <c r="A72" s="152"/>
      <c r="B72" s="152"/>
      <c r="C72" s="361"/>
      <c r="D72" s="152"/>
      <c r="E72" s="152"/>
      <c r="F72" s="152"/>
      <c r="G72" s="153"/>
      <c r="H72" s="152"/>
      <c r="I72" s="152"/>
      <c r="J72" s="152"/>
      <c r="K72" s="152"/>
      <c r="L72" s="152"/>
      <c r="M72" s="152"/>
      <c r="N72" s="152"/>
      <c r="O72" s="152"/>
      <c r="P72" s="152"/>
      <c r="Q72" s="152"/>
      <c r="R72" s="152"/>
      <c r="S72" s="152"/>
      <c r="T72" s="152"/>
      <c r="U72" s="152"/>
      <c r="V72" s="152"/>
      <c r="W72" s="152"/>
      <c r="X72" s="152"/>
      <c r="Y72" s="152"/>
      <c r="Z72" s="152"/>
      <c r="AA72" s="152"/>
      <c r="AB72" s="152"/>
      <c r="AC72" s="152"/>
      <c r="AD72" s="152"/>
    </row>
    <row r="73" spans="1:30" ht="15.75" customHeight="1" x14ac:dyDescent="0.25">
      <c r="A73" s="152"/>
      <c r="B73" s="152"/>
      <c r="C73" s="361"/>
      <c r="D73" s="152"/>
      <c r="E73" s="152"/>
      <c r="F73" s="152"/>
      <c r="G73" s="153"/>
      <c r="H73" s="152"/>
      <c r="I73" s="152"/>
      <c r="J73" s="152"/>
      <c r="K73" s="152"/>
      <c r="L73" s="152"/>
      <c r="M73" s="152"/>
      <c r="N73" s="152"/>
      <c r="O73" s="152"/>
      <c r="P73" s="152"/>
      <c r="Q73" s="152"/>
      <c r="R73" s="152"/>
      <c r="S73" s="152"/>
      <c r="T73" s="152"/>
      <c r="U73" s="152"/>
      <c r="V73" s="152"/>
      <c r="W73" s="152"/>
      <c r="X73" s="152"/>
      <c r="Y73" s="152"/>
      <c r="Z73" s="152"/>
      <c r="AA73" s="152"/>
      <c r="AB73" s="152"/>
      <c r="AC73" s="152"/>
      <c r="AD73" s="152"/>
    </row>
    <row r="74" spans="1:30" ht="15.75" customHeight="1" x14ac:dyDescent="0.25">
      <c r="A74" s="152"/>
      <c r="B74" s="152"/>
      <c r="C74" s="361"/>
      <c r="D74" s="152"/>
      <c r="E74" s="152"/>
      <c r="F74" s="152"/>
      <c r="G74" s="153"/>
      <c r="H74" s="152"/>
      <c r="I74" s="152"/>
      <c r="J74" s="152"/>
      <c r="K74" s="152"/>
      <c r="L74" s="152"/>
      <c r="M74" s="152"/>
      <c r="N74" s="152"/>
      <c r="O74" s="152"/>
      <c r="P74" s="152"/>
      <c r="Q74" s="152"/>
      <c r="R74" s="152"/>
      <c r="S74" s="152"/>
      <c r="T74" s="152"/>
      <c r="U74" s="152"/>
      <c r="V74" s="152"/>
      <c r="W74" s="152"/>
      <c r="X74" s="152"/>
      <c r="Y74" s="152"/>
      <c r="Z74" s="152"/>
      <c r="AA74" s="152"/>
      <c r="AB74" s="152"/>
      <c r="AC74" s="152"/>
      <c r="AD74" s="152"/>
    </row>
    <row r="75" spans="1:30" ht="15.75" customHeight="1" x14ac:dyDescent="0.25">
      <c r="A75" s="152"/>
      <c r="B75" s="152"/>
      <c r="C75" s="361"/>
      <c r="D75" s="152"/>
      <c r="E75" s="152"/>
      <c r="F75" s="152"/>
      <c r="G75" s="153"/>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row>
    <row r="76" spans="1:30" ht="15.75" customHeight="1" x14ac:dyDescent="0.25">
      <c r="A76" s="152"/>
      <c r="B76" s="152"/>
      <c r="C76" s="361"/>
      <c r="D76" s="152"/>
      <c r="E76" s="152"/>
      <c r="F76" s="152"/>
      <c r="G76" s="153"/>
      <c r="H76" s="152"/>
      <c r="I76" s="152"/>
      <c r="J76" s="152"/>
      <c r="K76" s="152"/>
      <c r="L76" s="152"/>
      <c r="M76" s="152"/>
      <c r="N76" s="152"/>
      <c r="O76" s="152"/>
      <c r="P76" s="152"/>
      <c r="Q76" s="152"/>
      <c r="R76" s="152"/>
      <c r="S76" s="152"/>
      <c r="T76" s="152"/>
      <c r="U76" s="152"/>
      <c r="V76" s="152"/>
      <c r="W76" s="152"/>
      <c r="X76" s="152"/>
      <c r="Y76" s="152"/>
      <c r="Z76" s="152"/>
      <c r="AA76" s="152"/>
      <c r="AB76" s="152"/>
      <c r="AC76" s="152"/>
      <c r="AD76" s="152"/>
    </row>
    <row r="77" spans="1:30" ht="15.75" customHeight="1" x14ac:dyDescent="0.25">
      <c r="A77" s="152"/>
      <c r="B77" s="152"/>
      <c r="C77" s="361"/>
      <c r="D77" s="152"/>
      <c r="E77" s="152"/>
      <c r="F77" s="152"/>
      <c r="G77" s="153"/>
      <c r="H77" s="152"/>
      <c r="I77" s="152"/>
      <c r="J77" s="152"/>
      <c r="K77" s="152"/>
      <c r="L77" s="152"/>
      <c r="M77" s="152"/>
      <c r="N77" s="152"/>
      <c r="O77" s="152"/>
      <c r="P77" s="152"/>
      <c r="Q77" s="152"/>
      <c r="R77" s="152"/>
      <c r="S77" s="152"/>
      <c r="T77" s="152"/>
      <c r="U77" s="152"/>
      <c r="V77" s="152"/>
      <c r="W77" s="152"/>
      <c r="X77" s="152"/>
      <c r="Y77" s="152"/>
      <c r="Z77" s="152"/>
      <c r="AA77" s="152"/>
      <c r="AB77" s="152"/>
      <c r="AC77" s="152"/>
      <c r="AD77" s="152"/>
    </row>
    <row r="78" spans="1:30" ht="15.75" customHeight="1" x14ac:dyDescent="0.25">
      <c r="A78" s="152"/>
      <c r="B78" s="152"/>
      <c r="C78" s="361"/>
      <c r="D78" s="152"/>
      <c r="E78" s="152"/>
      <c r="F78" s="152"/>
      <c r="G78" s="153"/>
      <c r="H78" s="152"/>
      <c r="I78" s="152"/>
      <c r="J78" s="152"/>
      <c r="K78" s="152"/>
      <c r="L78" s="152"/>
      <c r="M78" s="152"/>
      <c r="N78" s="152"/>
      <c r="O78" s="152"/>
      <c r="P78" s="152"/>
      <c r="Q78" s="152"/>
      <c r="R78" s="152"/>
      <c r="S78" s="152"/>
      <c r="T78" s="152"/>
      <c r="U78" s="152"/>
      <c r="V78" s="152"/>
      <c r="W78" s="152"/>
      <c r="X78" s="152"/>
      <c r="Y78" s="152"/>
      <c r="Z78" s="152"/>
      <c r="AA78" s="152"/>
      <c r="AB78" s="152"/>
      <c r="AC78" s="152"/>
      <c r="AD78" s="152"/>
    </row>
    <row r="79" spans="1:30" ht="15.75" customHeight="1" x14ac:dyDescent="0.25">
      <c r="A79" s="152"/>
      <c r="B79" s="152"/>
      <c r="C79" s="361"/>
      <c r="D79" s="152"/>
      <c r="E79" s="152"/>
      <c r="F79" s="152"/>
      <c r="G79" s="153"/>
      <c r="H79" s="152"/>
      <c r="I79" s="152"/>
      <c r="J79" s="152"/>
      <c r="K79" s="152"/>
      <c r="L79" s="152"/>
      <c r="M79" s="152"/>
      <c r="N79" s="152"/>
      <c r="O79" s="152"/>
      <c r="P79" s="152"/>
      <c r="Q79" s="152"/>
      <c r="R79" s="152"/>
      <c r="S79" s="152"/>
      <c r="T79" s="152"/>
      <c r="U79" s="152"/>
      <c r="V79" s="152"/>
      <c r="W79" s="152"/>
      <c r="X79" s="152"/>
      <c r="Y79" s="152"/>
      <c r="Z79" s="152"/>
      <c r="AA79" s="152"/>
      <c r="AB79" s="152"/>
      <c r="AC79" s="152"/>
      <c r="AD79" s="152"/>
    </row>
    <row r="80" spans="1:30" ht="15.75" customHeight="1" x14ac:dyDescent="0.25">
      <c r="A80" s="152"/>
      <c r="B80" s="152"/>
      <c r="C80" s="361"/>
      <c r="D80" s="152"/>
      <c r="E80" s="152"/>
      <c r="F80" s="152"/>
      <c r="G80" s="153"/>
      <c r="H80" s="152"/>
      <c r="I80" s="152"/>
      <c r="J80" s="152"/>
      <c r="K80" s="152"/>
      <c r="L80" s="152"/>
      <c r="M80" s="152"/>
      <c r="N80" s="152"/>
      <c r="O80" s="152"/>
      <c r="P80" s="152"/>
      <c r="Q80" s="152"/>
      <c r="R80" s="152"/>
      <c r="S80" s="152"/>
      <c r="T80" s="152"/>
      <c r="U80" s="152"/>
      <c r="V80" s="152"/>
      <c r="W80" s="152"/>
      <c r="X80" s="152"/>
      <c r="Y80" s="152"/>
      <c r="Z80" s="152"/>
      <c r="AA80" s="152"/>
      <c r="AB80" s="152"/>
      <c r="AC80" s="152"/>
      <c r="AD80" s="152"/>
    </row>
    <row r="81" spans="1:30" ht="15.75" customHeight="1" x14ac:dyDescent="0.25">
      <c r="A81" s="152"/>
      <c r="B81" s="152"/>
      <c r="C81" s="361"/>
      <c r="D81" s="152"/>
      <c r="E81" s="152"/>
      <c r="F81" s="152"/>
      <c r="G81" s="153"/>
      <c r="H81" s="152"/>
      <c r="I81" s="152"/>
      <c r="J81" s="152"/>
      <c r="K81" s="152"/>
      <c r="L81" s="152"/>
      <c r="M81" s="152"/>
      <c r="N81" s="152"/>
      <c r="O81" s="152"/>
      <c r="P81" s="152"/>
      <c r="Q81" s="152"/>
      <c r="R81" s="152"/>
      <c r="S81" s="152"/>
      <c r="T81" s="152"/>
      <c r="U81" s="152"/>
      <c r="V81" s="152"/>
      <c r="W81" s="152"/>
      <c r="X81" s="152"/>
      <c r="Y81" s="152"/>
      <c r="Z81" s="152"/>
      <c r="AA81" s="152"/>
      <c r="AB81" s="152"/>
      <c r="AC81" s="152"/>
      <c r="AD81" s="152"/>
    </row>
    <row r="82" spans="1:30" ht="15.75" customHeight="1" x14ac:dyDescent="0.25">
      <c r="A82" s="152"/>
      <c r="B82" s="152"/>
      <c r="C82" s="361"/>
      <c r="D82" s="152"/>
      <c r="E82" s="152"/>
      <c r="F82" s="152"/>
      <c r="G82" s="153"/>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row>
    <row r="83" spans="1:30" ht="15.75" customHeight="1" x14ac:dyDescent="0.25">
      <c r="A83" s="152"/>
      <c r="B83" s="152"/>
      <c r="C83" s="361"/>
      <c r="D83" s="152"/>
      <c r="E83" s="152"/>
      <c r="F83" s="152"/>
      <c r="G83" s="153"/>
      <c r="H83" s="152"/>
      <c r="I83" s="152"/>
      <c r="J83" s="152"/>
      <c r="K83" s="152"/>
      <c r="L83" s="152"/>
      <c r="M83" s="152"/>
      <c r="N83" s="152"/>
      <c r="O83" s="152"/>
      <c r="P83" s="152"/>
      <c r="Q83" s="152"/>
      <c r="R83" s="152"/>
      <c r="S83" s="152"/>
      <c r="T83" s="152"/>
      <c r="U83" s="152"/>
      <c r="V83" s="152"/>
      <c r="W83" s="152"/>
      <c r="X83" s="152"/>
      <c r="Y83" s="152"/>
      <c r="Z83" s="152"/>
      <c r="AA83" s="152"/>
      <c r="AB83" s="152"/>
      <c r="AC83" s="152"/>
      <c r="AD83" s="152"/>
    </row>
    <row r="84" spans="1:30" ht="15.75" customHeight="1" x14ac:dyDescent="0.25">
      <c r="A84" s="152"/>
      <c r="B84" s="152"/>
      <c r="C84" s="361"/>
      <c r="D84" s="152"/>
      <c r="E84" s="152"/>
      <c r="F84" s="152"/>
      <c r="G84" s="153"/>
      <c r="H84" s="152"/>
      <c r="I84" s="152"/>
      <c r="J84" s="152"/>
      <c r="K84" s="152"/>
      <c r="L84" s="152"/>
      <c r="M84" s="152"/>
      <c r="N84" s="152"/>
      <c r="O84" s="152"/>
      <c r="P84" s="152"/>
      <c r="Q84" s="152"/>
      <c r="R84" s="152"/>
      <c r="S84" s="152"/>
      <c r="T84" s="152"/>
      <c r="U84" s="152"/>
      <c r="V84" s="152"/>
      <c r="W84" s="152"/>
      <c r="X84" s="152"/>
      <c r="Y84" s="152"/>
      <c r="Z84" s="152"/>
      <c r="AA84" s="152"/>
      <c r="AB84" s="152"/>
      <c r="AC84" s="152"/>
      <c r="AD84" s="152"/>
    </row>
    <row r="85" spans="1:30" ht="15.75" customHeight="1" x14ac:dyDescent="0.25">
      <c r="A85" s="152"/>
      <c r="B85" s="152"/>
      <c r="C85" s="361"/>
      <c r="D85" s="152"/>
      <c r="E85" s="152"/>
      <c r="F85" s="152"/>
      <c r="G85" s="153"/>
      <c r="H85" s="152"/>
      <c r="I85" s="152"/>
      <c r="J85" s="152"/>
      <c r="K85" s="152"/>
      <c r="L85" s="152"/>
      <c r="M85" s="152"/>
      <c r="N85" s="152"/>
      <c r="O85" s="152"/>
      <c r="P85" s="152"/>
      <c r="Q85" s="152"/>
      <c r="R85" s="152"/>
      <c r="S85" s="152"/>
      <c r="T85" s="152"/>
      <c r="U85" s="152"/>
      <c r="V85" s="152"/>
      <c r="W85" s="152"/>
      <c r="X85" s="152"/>
      <c r="Y85" s="152"/>
      <c r="Z85" s="152"/>
      <c r="AA85" s="152"/>
      <c r="AB85" s="152"/>
      <c r="AC85" s="152"/>
      <c r="AD85" s="152"/>
    </row>
    <row r="86" spans="1:30" ht="15.75" customHeight="1" x14ac:dyDescent="0.25">
      <c r="A86" s="152"/>
      <c r="B86" s="152"/>
      <c r="C86" s="361"/>
      <c r="D86" s="152"/>
      <c r="E86" s="152"/>
      <c r="F86" s="152"/>
      <c r="G86" s="153"/>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row>
    <row r="87" spans="1:30" ht="15.75" customHeight="1" x14ac:dyDescent="0.25">
      <c r="A87" s="152"/>
      <c r="B87" s="152"/>
      <c r="C87" s="361"/>
      <c r="D87" s="152"/>
      <c r="E87" s="152"/>
      <c r="F87" s="152"/>
      <c r="G87" s="153"/>
      <c r="H87" s="152"/>
      <c r="I87" s="152"/>
      <c r="J87" s="152"/>
      <c r="K87" s="152"/>
      <c r="L87" s="152"/>
      <c r="M87" s="152"/>
      <c r="N87" s="152"/>
      <c r="O87" s="152"/>
      <c r="P87" s="152"/>
      <c r="Q87" s="152"/>
      <c r="R87" s="152"/>
      <c r="S87" s="152"/>
      <c r="T87" s="152"/>
      <c r="U87" s="152"/>
      <c r="V87" s="152"/>
      <c r="W87" s="152"/>
      <c r="X87" s="152"/>
      <c r="Y87" s="152"/>
      <c r="Z87" s="152"/>
      <c r="AA87" s="152"/>
      <c r="AB87" s="152"/>
      <c r="AC87" s="152"/>
      <c r="AD87" s="152"/>
    </row>
    <row r="88" spans="1:30" ht="15.75" customHeight="1" x14ac:dyDescent="0.25">
      <c r="A88" s="152"/>
      <c r="B88" s="152"/>
      <c r="C88" s="361"/>
      <c r="D88" s="152"/>
      <c r="E88" s="152"/>
      <c r="F88" s="152"/>
      <c r="G88" s="153"/>
      <c r="H88" s="152"/>
      <c r="I88" s="152"/>
      <c r="J88" s="152"/>
      <c r="K88" s="152"/>
      <c r="L88" s="152"/>
      <c r="M88" s="152"/>
      <c r="N88" s="152"/>
      <c r="O88" s="152"/>
      <c r="P88" s="152"/>
      <c r="Q88" s="152"/>
      <c r="R88" s="152"/>
      <c r="S88" s="152"/>
      <c r="T88" s="152"/>
      <c r="U88" s="152"/>
      <c r="V88" s="152"/>
      <c r="W88" s="152"/>
      <c r="X88" s="152"/>
      <c r="Y88" s="152"/>
      <c r="Z88" s="152"/>
      <c r="AA88" s="152"/>
      <c r="AB88" s="152"/>
      <c r="AC88" s="152"/>
      <c r="AD88" s="152"/>
    </row>
    <row r="89" spans="1:30" ht="15.75" customHeight="1" x14ac:dyDescent="0.25">
      <c r="A89" s="152"/>
      <c r="B89" s="152"/>
      <c r="C89" s="361"/>
      <c r="D89" s="152"/>
      <c r="E89" s="152"/>
      <c r="F89" s="152"/>
      <c r="G89" s="153"/>
      <c r="H89" s="152"/>
      <c r="I89" s="152"/>
      <c r="J89" s="152"/>
      <c r="K89" s="152"/>
      <c r="L89" s="152"/>
      <c r="M89" s="152"/>
      <c r="N89" s="152"/>
      <c r="O89" s="152"/>
      <c r="P89" s="152"/>
      <c r="Q89" s="152"/>
      <c r="R89" s="152"/>
      <c r="S89" s="152"/>
      <c r="T89" s="152"/>
      <c r="U89" s="152"/>
      <c r="V89" s="152"/>
      <c r="W89" s="152"/>
      <c r="X89" s="152"/>
      <c r="Y89" s="152"/>
      <c r="Z89" s="152"/>
      <c r="AA89" s="152"/>
      <c r="AB89" s="152"/>
      <c r="AC89" s="152"/>
      <c r="AD89" s="152"/>
    </row>
    <row r="90" spans="1:30" ht="15.75" customHeight="1" x14ac:dyDescent="0.25">
      <c r="A90" s="152"/>
      <c r="B90" s="152"/>
      <c r="C90" s="361"/>
      <c r="D90" s="152"/>
      <c r="E90" s="152"/>
      <c r="F90" s="152"/>
      <c r="G90" s="153"/>
      <c r="H90" s="152"/>
      <c r="I90" s="152"/>
      <c r="J90" s="152"/>
      <c r="K90" s="152"/>
      <c r="L90" s="152"/>
      <c r="M90" s="152"/>
      <c r="N90" s="152"/>
      <c r="O90" s="152"/>
      <c r="P90" s="152"/>
      <c r="Q90" s="152"/>
      <c r="R90" s="152"/>
      <c r="S90" s="152"/>
      <c r="T90" s="152"/>
      <c r="U90" s="152"/>
      <c r="V90" s="152"/>
      <c r="W90" s="152"/>
      <c r="X90" s="152"/>
      <c r="Y90" s="152"/>
      <c r="Z90" s="152"/>
      <c r="AA90" s="152"/>
      <c r="AB90" s="152"/>
      <c r="AC90" s="152"/>
      <c r="AD90" s="152"/>
    </row>
    <row r="91" spans="1:30" ht="15.75" customHeight="1" x14ac:dyDescent="0.25">
      <c r="A91" s="152"/>
      <c r="B91" s="152"/>
      <c r="C91" s="361"/>
      <c r="D91" s="152"/>
      <c r="E91" s="152"/>
      <c r="F91" s="152"/>
      <c r="G91" s="153"/>
      <c r="H91" s="152"/>
      <c r="I91" s="152"/>
      <c r="J91" s="152"/>
      <c r="K91" s="152"/>
      <c r="L91" s="152"/>
      <c r="M91" s="152"/>
      <c r="N91" s="152"/>
      <c r="O91" s="152"/>
      <c r="P91" s="152"/>
      <c r="Q91" s="152"/>
      <c r="R91" s="152"/>
      <c r="S91" s="152"/>
      <c r="T91" s="152"/>
      <c r="U91" s="152"/>
      <c r="V91" s="152"/>
      <c r="W91" s="152"/>
      <c r="X91" s="152"/>
      <c r="Y91" s="152"/>
      <c r="Z91" s="152"/>
      <c r="AA91" s="152"/>
      <c r="AB91" s="152"/>
      <c r="AC91" s="152"/>
      <c r="AD91" s="152"/>
    </row>
    <row r="92" spans="1:30" ht="15.75" customHeight="1" x14ac:dyDescent="0.25">
      <c r="A92" s="152"/>
      <c r="B92" s="152"/>
      <c r="C92" s="361"/>
      <c r="D92" s="152"/>
      <c r="E92" s="152"/>
      <c r="F92" s="152"/>
      <c r="G92" s="153"/>
      <c r="H92" s="152"/>
      <c r="I92" s="152"/>
      <c r="J92" s="152"/>
      <c r="K92" s="152"/>
      <c r="L92" s="152"/>
      <c r="M92" s="152"/>
      <c r="N92" s="152"/>
      <c r="O92" s="152"/>
      <c r="P92" s="152"/>
      <c r="Q92" s="152"/>
      <c r="R92" s="152"/>
      <c r="S92" s="152"/>
      <c r="T92" s="152"/>
      <c r="U92" s="152"/>
      <c r="V92" s="152"/>
      <c r="W92" s="152"/>
      <c r="X92" s="152"/>
      <c r="Y92" s="152"/>
      <c r="Z92" s="152"/>
      <c r="AA92" s="152"/>
      <c r="AB92" s="152"/>
      <c r="AC92" s="152"/>
      <c r="AD92" s="152"/>
    </row>
    <row r="93" spans="1:30" ht="15.75" customHeight="1" x14ac:dyDescent="0.25">
      <c r="A93" s="152"/>
      <c r="B93" s="152"/>
      <c r="C93" s="361"/>
      <c r="D93" s="152"/>
      <c r="E93" s="152"/>
      <c r="F93" s="152"/>
      <c r="G93" s="153"/>
      <c r="H93" s="152"/>
      <c r="I93" s="152"/>
      <c r="J93" s="152"/>
      <c r="K93" s="152"/>
      <c r="L93" s="152"/>
      <c r="M93" s="152"/>
      <c r="N93" s="152"/>
      <c r="O93" s="152"/>
      <c r="P93" s="152"/>
      <c r="Q93" s="152"/>
      <c r="R93" s="152"/>
      <c r="S93" s="152"/>
      <c r="T93" s="152"/>
      <c r="U93" s="152"/>
      <c r="V93" s="152"/>
      <c r="W93" s="152"/>
      <c r="X93" s="152"/>
      <c r="Y93" s="152"/>
      <c r="Z93" s="152"/>
      <c r="AA93" s="152"/>
      <c r="AB93" s="152"/>
      <c r="AC93" s="152"/>
      <c r="AD93" s="152"/>
    </row>
    <row r="94" spans="1:30" ht="15.75" customHeight="1" x14ac:dyDescent="0.25">
      <c r="A94" s="152"/>
      <c r="B94" s="152"/>
      <c r="C94" s="361"/>
      <c r="D94" s="152"/>
      <c r="E94" s="152"/>
      <c r="F94" s="152"/>
      <c r="G94" s="153"/>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row>
    <row r="95" spans="1:30" ht="15.75" customHeight="1" x14ac:dyDescent="0.25">
      <c r="A95" s="152"/>
      <c r="B95" s="152"/>
      <c r="C95" s="361"/>
      <c r="D95" s="152"/>
      <c r="E95" s="152"/>
      <c r="F95" s="152"/>
      <c r="G95" s="153"/>
      <c r="H95" s="152"/>
      <c r="I95" s="152"/>
      <c r="J95" s="152"/>
      <c r="K95" s="152"/>
      <c r="L95" s="152"/>
      <c r="M95" s="152"/>
      <c r="N95" s="152"/>
      <c r="O95" s="152"/>
      <c r="P95" s="152"/>
      <c r="Q95" s="152"/>
      <c r="R95" s="152"/>
      <c r="S95" s="152"/>
      <c r="T95" s="152"/>
      <c r="U95" s="152"/>
      <c r="V95" s="152"/>
      <c r="W95" s="152"/>
      <c r="X95" s="152"/>
      <c r="Y95" s="152"/>
      <c r="Z95" s="152"/>
      <c r="AA95" s="152"/>
      <c r="AB95" s="152"/>
      <c r="AC95" s="152"/>
      <c r="AD95" s="152"/>
    </row>
    <row r="96" spans="1:30" ht="15.75" customHeight="1" x14ac:dyDescent="0.25">
      <c r="A96" s="152"/>
      <c r="B96" s="152"/>
      <c r="C96" s="361"/>
      <c r="D96" s="152"/>
      <c r="E96" s="152"/>
      <c r="F96" s="152"/>
      <c r="G96" s="153"/>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row>
    <row r="97" spans="1:30" ht="15.75" customHeight="1" x14ac:dyDescent="0.25">
      <c r="A97" s="152"/>
      <c r="B97" s="152"/>
      <c r="C97" s="361"/>
      <c r="D97" s="152"/>
      <c r="E97" s="152"/>
      <c r="F97" s="152"/>
      <c r="G97" s="153"/>
      <c r="H97" s="152"/>
      <c r="I97" s="152"/>
      <c r="J97" s="152"/>
      <c r="K97" s="152"/>
      <c r="L97" s="152"/>
      <c r="M97" s="152"/>
      <c r="N97" s="152"/>
      <c r="O97" s="152"/>
      <c r="P97" s="152"/>
      <c r="Q97" s="152"/>
      <c r="R97" s="152"/>
      <c r="S97" s="152"/>
      <c r="T97" s="152"/>
      <c r="U97" s="152"/>
      <c r="V97" s="152"/>
      <c r="W97" s="152"/>
      <c r="X97" s="152"/>
      <c r="Y97" s="152"/>
      <c r="Z97" s="152"/>
      <c r="AA97" s="152"/>
      <c r="AB97" s="152"/>
      <c r="AC97" s="152"/>
      <c r="AD97" s="152"/>
    </row>
    <row r="98" spans="1:30" ht="15.75" customHeight="1" x14ac:dyDescent="0.25">
      <c r="A98" s="152"/>
      <c r="B98" s="152"/>
      <c r="C98" s="361"/>
      <c r="D98" s="152"/>
      <c r="E98" s="152"/>
      <c r="F98" s="152"/>
      <c r="G98" s="153"/>
      <c r="H98" s="152"/>
      <c r="I98" s="152"/>
      <c r="J98" s="152"/>
      <c r="K98" s="152"/>
      <c r="L98" s="152"/>
      <c r="M98" s="152"/>
      <c r="N98" s="152"/>
      <c r="O98" s="152"/>
      <c r="P98" s="152"/>
      <c r="Q98" s="152"/>
      <c r="R98" s="152"/>
      <c r="S98" s="152"/>
      <c r="T98" s="152"/>
      <c r="U98" s="152"/>
      <c r="V98" s="152"/>
      <c r="W98" s="152"/>
      <c r="X98" s="152"/>
      <c r="Y98" s="152"/>
      <c r="Z98" s="152"/>
      <c r="AA98" s="152"/>
      <c r="AB98" s="152"/>
      <c r="AC98" s="152"/>
      <c r="AD98" s="152"/>
    </row>
    <row r="99" spans="1:30" ht="15.75" customHeight="1" x14ac:dyDescent="0.25">
      <c r="A99" s="152"/>
      <c r="B99" s="152"/>
      <c r="C99" s="361"/>
      <c r="D99" s="152"/>
      <c r="E99" s="152"/>
      <c r="F99" s="152"/>
      <c r="G99" s="153"/>
      <c r="H99" s="152"/>
      <c r="I99" s="152"/>
      <c r="J99" s="152"/>
      <c r="K99" s="152"/>
      <c r="L99" s="152"/>
      <c r="M99" s="152"/>
      <c r="N99" s="152"/>
      <c r="O99" s="152"/>
      <c r="P99" s="152"/>
      <c r="Q99" s="152"/>
      <c r="R99" s="152"/>
      <c r="S99" s="152"/>
      <c r="T99" s="152"/>
      <c r="U99" s="152"/>
      <c r="V99" s="152"/>
      <c r="W99" s="152"/>
      <c r="X99" s="152"/>
      <c r="Y99" s="152"/>
      <c r="Z99" s="152"/>
      <c r="AA99" s="152"/>
      <c r="AB99" s="152"/>
      <c r="AC99" s="152"/>
      <c r="AD99" s="152"/>
    </row>
    <row r="100" spans="1:30" ht="15.75" customHeight="1" x14ac:dyDescent="0.25">
      <c r="A100" s="152"/>
      <c r="B100" s="152"/>
      <c r="C100" s="361"/>
      <c r="D100" s="152"/>
      <c r="E100" s="152"/>
      <c r="F100" s="152"/>
      <c r="G100" s="153"/>
      <c r="H100" s="152"/>
      <c r="I100" s="152"/>
      <c r="J100" s="152"/>
      <c r="K100" s="152"/>
      <c r="L100" s="152"/>
      <c r="M100" s="152"/>
      <c r="N100" s="152"/>
      <c r="O100" s="152"/>
      <c r="P100" s="152"/>
      <c r="Q100" s="152"/>
      <c r="R100" s="152"/>
      <c r="S100" s="152"/>
      <c r="T100" s="152"/>
      <c r="U100" s="152"/>
      <c r="V100" s="152"/>
      <c r="W100" s="152"/>
      <c r="X100" s="152"/>
      <c r="Y100" s="152"/>
      <c r="Z100" s="152"/>
      <c r="AA100" s="152"/>
      <c r="AB100" s="152"/>
      <c r="AC100" s="152"/>
      <c r="AD100" s="152"/>
    </row>
    <row r="101" spans="1:30" ht="15.75" customHeight="1" x14ac:dyDescent="0.25">
      <c r="A101" s="152"/>
      <c r="B101" s="152"/>
      <c r="C101" s="361"/>
      <c r="D101" s="152"/>
      <c r="E101" s="152"/>
      <c r="F101" s="152"/>
      <c r="G101" s="153"/>
      <c r="H101" s="152"/>
      <c r="I101" s="152"/>
      <c r="J101" s="152"/>
      <c r="K101" s="152"/>
      <c r="L101" s="152"/>
      <c r="M101" s="152"/>
      <c r="N101" s="152"/>
      <c r="O101" s="152"/>
      <c r="P101" s="152"/>
      <c r="Q101" s="152"/>
      <c r="R101" s="152"/>
      <c r="S101" s="152"/>
      <c r="T101" s="152"/>
      <c r="U101" s="152"/>
      <c r="V101" s="152"/>
      <c r="W101" s="152"/>
      <c r="X101" s="152"/>
      <c r="Y101" s="152"/>
      <c r="Z101" s="152"/>
      <c r="AA101" s="152"/>
      <c r="AB101" s="152"/>
      <c r="AC101" s="152"/>
      <c r="AD101" s="152"/>
    </row>
    <row r="102" spans="1:30" ht="15.75" customHeight="1" x14ac:dyDescent="0.25">
      <c r="A102" s="152"/>
      <c r="B102" s="152"/>
      <c r="C102" s="361"/>
      <c r="D102" s="152"/>
      <c r="E102" s="152"/>
      <c r="F102" s="152"/>
      <c r="G102" s="153"/>
      <c r="H102" s="152"/>
      <c r="I102" s="152"/>
      <c r="J102" s="152"/>
      <c r="K102" s="152"/>
      <c r="L102" s="152"/>
      <c r="M102" s="152"/>
      <c r="N102" s="152"/>
      <c r="O102" s="152"/>
      <c r="P102" s="152"/>
      <c r="Q102" s="152"/>
      <c r="R102" s="152"/>
      <c r="S102" s="152"/>
      <c r="T102" s="152"/>
      <c r="U102" s="152"/>
      <c r="V102" s="152"/>
      <c r="W102" s="152"/>
      <c r="X102" s="152"/>
      <c r="Y102" s="152"/>
      <c r="Z102" s="152"/>
      <c r="AA102" s="152"/>
      <c r="AB102" s="152"/>
      <c r="AC102" s="152"/>
      <c r="AD102" s="152"/>
    </row>
    <row r="103" spans="1:30" ht="15.75" customHeight="1" x14ac:dyDescent="0.25">
      <c r="A103" s="152"/>
      <c r="B103" s="152"/>
      <c r="C103" s="361"/>
      <c r="D103" s="152"/>
      <c r="E103" s="152"/>
      <c r="F103" s="152"/>
      <c r="G103" s="153"/>
      <c r="H103" s="152"/>
      <c r="I103" s="152"/>
      <c r="J103" s="152"/>
      <c r="K103" s="152"/>
      <c r="L103" s="152"/>
      <c r="M103" s="152"/>
      <c r="N103" s="152"/>
      <c r="O103" s="152"/>
      <c r="P103" s="152"/>
      <c r="Q103" s="152"/>
      <c r="R103" s="152"/>
      <c r="S103" s="152"/>
      <c r="T103" s="152"/>
      <c r="U103" s="152"/>
      <c r="V103" s="152"/>
      <c r="W103" s="152"/>
      <c r="X103" s="152"/>
      <c r="Y103" s="152"/>
      <c r="Z103" s="152"/>
      <c r="AA103" s="152"/>
      <c r="AB103" s="152"/>
      <c r="AC103" s="152"/>
      <c r="AD103" s="152"/>
    </row>
    <row r="104" spans="1:30" ht="15.75" customHeight="1" x14ac:dyDescent="0.25">
      <c r="A104" s="152"/>
      <c r="B104" s="152"/>
      <c r="C104" s="361"/>
      <c r="D104" s="152"/>
      <c r="E104" s="152"/>
      <c r="F104" s="152"/>
      <c r="G104" s="153"/>
      <c r="H104" s="152"/>
      <c r="I104" s="152"/>
      <c r="J104" s="152"/>
      <c r="K104" s="152"/>
      <c r="L104" s="152"/>
      <c r="M104" s="152"/>
      <c r="N104" s="152"/>
      <c r="O104" s="152"/>
      <c r="P104" s="152"/>
      <c r="Q104" s="152"/>
      <c r="R104" s="152"/>
      <c r="S104" s="152"/>
      <c r="T104" s="152"/>
      <c r="U104" s="152"/>
      <c r="V104" s="152"/>
      <c r="W104" s="152"/>
      <c r="X104" s="152"/>
      <c r="Y104" s="152"/>
      <c r="Z104" s="152"/>
      <c r="AA104" s="152"/>
      <c r="AB104" s="152"/>
      <c r="AC104" s="152"/>
      <c r="AD104" s="152"/>
    </row>
    <row r="105" spans="1:30" ht="15.75" customHeight="1" x14ac:dyDescent="0.25">
      <c r="A105" s="152"/>
      <c r="B105" s="152"/>
      <c r="C105" s="361"/>
      <c r="D105" s="152"/>
      <c r="E105" s="152"/>
      <c r="F105" s="152"/>
      <c r="G105" s="153"/>
      <c r="H105" s="152"/>
      <c r="I105" s="152"/>
      <c r="J105" s="152"/>
      <c r="K105" s="152"/>
      <c r="L105" s="152"/>
      <c r="M105" s="152"/>
      <c r="N105" s="152"/>
      <c r="O105" s="152"/>
      <c r="P105" s="152"/>
      <c r="Q105" s="152"/>
      <c r="R105" s="152"/>
      <c r="S105" s="152"/>
      <c r="T105" s="152"/>
      <c r="U105" s="152"/>
      <c r="V105" s="152"/>
      <c r="W105" s="152"/>
      <c r="X105" s="152"/>
      <c r="Y105" s="152"/>
      <c r="Z105" s="152"/>
      <c r="AA105" s="152"/>
      <c r="AB105" s="152"/>
      <c r="AC105" s="152"/>
      <c r="AD105" s="152"/>
    </row>
    <row r="106" spans="1:30" ht="15.75" customHeight="1" x14ac:dyDescent="0.25">
      <c r="A106" s="152"/>
      <c r="B106" s="152"/>
      <c r="C106" s="361"/>
      <c r="D106" s="152"/>
      <c r="E106" s="152"/>
      <c r="F106" s="152"/>
      <c r="G106" s="153"/>
      <c r="H106" s="152"/>
      <c r="I106" s="152"/>
      <c r="J106" s="152"/>
      <c r="K106" s="152"/>
      <c r="L106" s="152"/>
      <c r="M106" s="152"/>
      <c r="N106" s="152"/>
      <c r="O106" s="152"/>
      <c r="P106" s="152"/>
      <c r="Q106" s="152"/>
      <c r="R106" s="152"/>
      <c r="S106" s="152"/>
      <c r="T106" s="152"/>
      <c r="U106" s="152"/>
      <c r="V106" s="152"/>
      <c r="W106" s="152"/>
      <c r="X106" s="152"/>
      <c r="Y106" s="152"/>
      <c r="Z106" s="152"/>
      <c r="AA106" s="152"/>
      <c r="AB106" s="152"/>
      <c r="AC106" s="152"/>
      <c r="AD106" s="152"/>
    </row>
    <row r="107" spans="1:30" ht="15.75" customHeight="1" x14ac:dyDescent="0.25">
      <c r="A107" s="152"/>
      <c r="B107" s="152"/>
      <c r="C107" s="361"/>
      <c r="D107" s="152"/>
      <c r="E107" s="152"/>
      <c r="F107" s="152"/>
      <c r="G107" s="153"/>
      <c r="H107" s="152"/>
      <c r="I107" s="152"/>
      <c r="J107" s="152"/>
      <c r="K107" s="152"/>
      <c r="L107" s="152"/>
      <c r="M107" s="152"/>
      <c r="N107" s="152"/>
      <c r="O107" s="152"/>
      <c r="P107" s="152"/>
      <c r="Q107" s="152"/>
      <c r="R107" s="152"/>
      <c r="S107" s="152"/>
      <c r="T107" s="152"/>
      <c r="U107" s="152"/>
      <c r="V107" s="152"/>
      <c r="W107" s="152"/>
      <c r="X107" s="152"/>
      <c r="Y107" s="152"/>
      <c r="Z107" s="152"/>
      <c r="AA107" s="152"/>
      <c r="AB107" s="152"/>
      <c r="AC107" s="152"/>
      <c r="AD107" s="152"/>
    </row>
    <row r="108" spans="1:30" ht="15.75" customHeight="1" x14ac:dyDescent="0.25">
      <c r="A108" s="152"/>
      <c r="B108" s="152"/>
      <c r="C108" s="361"/>
      <c r="D108" s="152"/>
      <c r="E108" s="152"/>
      <c r="F108" s="152"/>
      <c r="G108" s="153"/>
      <c r="H108" s="152"/>
      <c r="I108" s="152"/>
      <c r="J108" s="152"/>
      <c r="K108" s="152"/>
      <c r="L108" s="152"/>
      <c r="M108" s="152"/>
      <c r="N108" s="152"/>
      <c r="O108" s="152"/>
      <c r="P108" s="152"/>
      <c r="Q108" s="152"/>
      <c r="R108" s="152"/>
      <c r="S108" s="152"/>
      <c r="T108" s="152"/>
      <c r="U108" s="152"/>
      <c r="V108" s="152"/>
      <c r="W108" s="152"/>
      <c r="X108" s="152"/>
      <c r="Y108" s="152"/>
      <c r="Z108" s="152"/>
      <c r="AA108" s="152"/>
      <c r="AB108" s="152"/>
      <c r="AC108" s="152"/>
      <c r="AD108" s="152"/>
    </row>
    <row r="109" spans="1:30" ht="15.75" customHeight="1" x14ac:dyDescent="0.25">
      <c r="A109" s="152"/>
      <c r="B109" s="152"/>
      <c r="C109" s="361"/>
      <c r="D109" s="152"/>
      <c r="E109" s="152"/>
      <c r="F109" s="152"/>
      <c r="G109" s="153"/>
      <c r="H109" s="152"/>
      <c r="I109" s="152"/>
      <c r="J109" s="152"/>
      <c r="K109" s="152"/>
      <c r="L109" s="152"/>
      <c r="M109" s="152"/>
      <c r="N109" s="152"/>
      <c r="O109" s="152"/>
      <c r="P109" s="152"/>
      <c r="Q109" s="152"/>
      <c r="R109" s="152"/>
      <c r="S109" s="152"/>
      <c r="T109" s="152"/>
      <c r="U109" s="152"/>
      <c r="V109" s="152"/>
      <c r="W109" s="152"/>
      <c r="X109" s="152"/>
      <c r="Y109" s="152"/>
      <c r="Z109" s="152"/>
      <c r="AA109" s="152"/>
      <c r="AB109" s="152"/>
      <c r="AC109" s="152"/>
      <c r="AD109" s="152"/>
    </row>
    <row r="110" spans="1:30" ht="15.75" customHeight="1" x14ac:dyDescent="0.25">
      <c r="A110" s="152"/>
      <c r="B110" s="152"/>
      <c r="C110" s="361"/>
      <c r="D110" s="152"/>
      <c r="E110" s="152"/>
      <c r="F110" s="152"/>
      <c r="G110" s="153"/>
      <c r="H110" s="152"/>
      <c r="I110" s="152"/>
      <c r="J110" s="152"/>
      <c r="K110" s="152"/>
      <c r="L110" s="152"/>
      <c r="M110" s="152"/>
      <c r="N110" s="152"/>
      <c r="O110" s="152"/>
      <c r="P110" s="152"/>
      <c r="Q110" s="152"/>
      <c r="R110" s="152"/>
      <c r="S110" s="152"/>
      <c r="T110" s="152"/>
      <c r="U110" s="152"/>
      <c r="V110" s="152"/>
      <c r="W110" s="152"/>
      <c r="X110" s="152"/>
      <c r="Y110" s="152"/>
      <c r="Z110" s="152"/>
      <c r="AA110" s="152"/>
      <c r="AB110" s="152"/>
      <c r="AC110" s="152"/>
      <c r="AD110" s="152"/>
    </row>
    <row r="111" spans="1:30" ht="15.75" customHeight="1" x14ac:dyDescent="0.25">
      <c r="A111" s="152"/>
      <c r="B111" s="152"/>
      <c r="C111" s="361"/>
      <c r="D111" s="152"/>
      <c r="E111" s="152"/>
      <c r="F111" s="152"/>
      <c r="G111" s="153"/>
      <c r="H111" s="152"/>
      <c r="I111" s="152"/>
      <c r="J111" s="152"/>
      <c r="K111" s="152"/>
      <c r="L111" s="152"/>
      <c r="M111" s="152"/>
      <c r="N111" s="152"/>
      <c r="O111" s="152"/>
      <c r="P111" s="152"/>
      <c r="Q111" s="152"/>
      <c r="R111" s="152"/>
      <c r="S111" s="152"/>
      <c r="T111" s="152"/>
      <c r="U111" s="152"/>
      <c r="V111" s="152"/>
      <c r="W111" s="152"/>
      <c r="X111" s="152"/>
      <c r="Y111" s="152"/>
      <c r="Z111" s="152"/>
      <c r="AA111" s="152"/>
      <c r="AB111" s="152"/>
      <c r="AC111" s="152"/>
      <c r="AD111" s="152"/>
    </row>
    <row r="112" spans="1:30" ht="15.75" customHeight="1" x14ac:dyDescent="0.25">
      <c r="A112" s="152"/>
      <c r="B112" s="152"/>
      <c r="C112" s="361"/>
      <c r="D112" s="152"/>
      <c r="E112" s="152"/>
      <c r="F112" s="152"/>
      <c r="G112" s="153"/>
      <c r="H112" s="152"/>
      <c r="I112" s="152"/>
      <c r="J112" s="152"/>
      <c r="K112" s="152"/>
      <c r="L112" s="152"/>
      <c r="M112" s="152"/>
      <c r="N112" s="152"/>
      <c r="O112" s="152"/>
      <c r="P112" s="152"/>
      <c r="Q112" s="152"/>
      <c r="R112" s="152"/>
      <c r="S112" s="152"/>
      <c r="T112" s="152"/>
      <c r="U112" s="152"/>
      <c r="V112" s="152"/>
      <c r="W112" s="152"/>
      <c r="X112" s="152"/>
      <c r="Y112" s="152"/>
      <c r="Z112" s="152"/>
      <c r="AA112" s="152"/>
      <c r="AB112" s="152"/>
      <c r="AC112" s="152"/>
      <c r="AD112" s="152"/>
    </row>
    <row r="113" spans="1:30" ht="15.75" customHeight="1" x14ac:dyDescent="0.25">
      <c r="A113" s="152"/>
      <c r="B113" s="152"/>
      <c r="C113" s="361"/>
      <c r="D113" s="152"/>
      <c r="E113" s="152"/>
      <c r="F113" s="152"/>
      <c r="G113" s="153"/>
      <c r="H113" s="152"/>
      <c r="I113" s="152"/>
      <c r="J113" s="152"/>
      <c r="K113" s="152"/>
      <c r="L113" s="152"/>
      <c r="M113" s="152"/>
      <c r="N113" s="152"/>
      <c r="O113" s="152"/>
      <c r="P113" s="152"/>
      <c r="Q113" s="152"/>
      <c r="R113" s="152"/>
      <c r="S113" s="152"/>
      <c r="T113" s="152"/>
      <c r="U113" s="152"/>
      <c r="V113" s="152"/>
      <c r="W113" s="152"/>
      <c r="X113" s="152"/>
      <c r="Y113" s="152"/>
      <c r="Z113" s="152"/>
      <c r="AA113" s="152"/>
      <c r="AB113" s="152"/>
      <c r="AC113" s="152"/>
      <c r="AD113" s="152"/>
    </row>
    <row r="114" spans="1:30" ht="15.75" customHeight="1" x14ac:dyDescent="0.25">
      <c r="A114" s="152"/>
      <c r="B114" s="152"/>
      <c r="C114" s="361"/>
      <c r="D114" s="152"/>
      <c r="E114" s="152"/>
      <c r="F114" s="152"/>
      <c r="G114" s="153"/>
      <c r="H114" s="152"/>
      <c r="I114" s="152"/>
      <c r="J114" s="152"/>
      <c r="K114" s="152"/>
      <c r="L114" s="152"/>
      <c r="M114" s="152"/>
      <c r="N114" s="152"/>
      <c r="O114" s="152"/>
      <c r="P114" s="152"/>
      <c r="Q114" s="152"/>
      <c r="R114" s="152"/>
      <c r="S114" s="152"/>
      <c r="T114" s="152"/>
      <c r="U114" s="152"/>
      <c r="V114" s="152"/>
      <c r="W114" s="152"/>
      <c r="X114" s="152"/>
      <c r="Y114" s="152"/>
      <c r="Z114" s="152"/>
      <c r="AA114" s="152"/>
      <c r="AB114" s="152"/>
      <c r="AC114" s="152"/>
      <c r="AD114" s="152"/>
    </row>
    <row r="115" spans="1:30" ht="15.75" customHeight="1" x14ac:dyDescent="0.25">
      <c r="A115" s="152"/>
      <c r="B115" s="152"/>
      <c r="C115" s="361"/>
      <c r="D115" s="152"/>
      <c r="E115" s="152"/>
      <c r="F115" s="152"/>
      <c r="G115" s="153"/>
      <c r="H115" s="152"/>
      <c r="I115" s="152"/>
      <c r="J115" s="152"/>
      <c r="K115" s="152"/>
      <c r="L115" s="152"/>
      <c r="M115" s="152"/>
      <c r="N115" s="152"/>
      <c r="O115" s="152"/>
      <c r="P115" s="152"/>
      <c r="Q115" s="152"/>
      <c r="R115" s="152"/>
      <c r="S115" s="152"/>
      <c r="T115" s="152"/>
      <c r="U115" s="152"/>
      <c r="V115" s="152"/>
      <c r="W115" s="152"/>
      <c r="X115" s="152"/>
      <c r="Y115" s="152"/>
      <c r="Z115" s="152"/>
      <c r="AA115" s="152"/>
      <c r="AB115" s="152"/>
      <c r="AC115" s="152"/>
      <c r="AD115" s="152"/>
    </row>
    <row r="116" spans="1:30" ht="15.75" customHeight="1" x14ac:dyDescent="0.25">
      <c r="A116" s="152"/>
      <c r="B116" s="152"/>
      <c r="C116" s="361"/>
      <c r="D116" s="152"/>
      <c r="E116" s="152"/>
      <c r="F116" s="152"/>
      <c r="G116" s="153"/>
      <c r="H116" s="152"/>
      <c r="I116" s="152"/>
      <c r="J116" s="152"/>
      <c r="K116" s="152"/>
      <c r="L116" s="152"/>
      <c r="M116" s="152"/>
      <c r="N116" s="152"/>
      <c r="O116" s="152"/>
      <c r="P116" s="152"/>
      <c r="Q116" s="152"/>
      <c r="R116" s="152"/>
      <c r="S116" s="152"/>
      <c r="T116" s="152"/>
      <c r="U116" s="152"/>
      <c r="V116" s="152"/>
      <c r="W116" s="152"/>
      <c r="X116" s="152"/>
      <c r="Y116" s="152"/>
      <c r="Z116" s="152"/>
      <c r="AA116" s="152"/>
      <c r="AB116" s="152"/>
      <c r="AC116" s="152"/>
      <c r="AD116" s="152"/>
    </row>
    <row r="117" spans="1:30" ht="15.75" customHeight="1" x14ac:dyDescent="0.25">
      <c r="A117" s="152"/>
      <c r="B117" s="152"/>
      <c r="C117" s="361"/>
      <c r="D117" s="152"/>
      <c r="E117" s="152"/>
      <c r="F117" s="152"/>
      <c r="G117" s="153"/>
      <c r="H117" s="152"/>
      <c r="I117" s="152"/>
      <c r="J117" s="152"/>
      <c r="K117" s="152"/>
      <c r="L117" s="152"/>
      <c r="M117" s="152"/>
      <c r="N117" s="152"/>
      <c r="O117" s="152"/>
      <c r="P117" s="152"/>
      <c r="Q117" s="152"/>
      <c r="R117" s="152"/>
      <c r="S117" s="152"/>
      <c r="T117" s="152"/>
      <c r="U117" s="152"/>
      <c r="V117" s="152"/>
      <c r="W117" s="152"/>
      <c r="X117" s="152"/>
      <c r="Y117" s="152"/>
      <c r="Z117" s="152"/>
      <c r="AA117" s="152"/>
      <c r="AB117" s="152"/>
      <c r="AC117" s="152"/>
      <c r="AD117" s="152"/>
    </row>
    <row r="118" spans="1:30" ht="15.75" customHeight="1" x14ac:dyDescent="0.25">
      <c r="A118" s="152"/>
      <c r="B118" s="152"/>
      <c r="C118" s="361"/>
      <c r="D118" s="152"/>
      <c r="E118" s="152"/>
      <c r="F118" s="152"/>
      <c r="G118" s="153"/>
      <c r="H118" s="152"/>
      <c r="I118" s="152"/>
      <c r="J118" s="152"/>
      <c r="K118" s="152"/>
      <c r="L118" s="152"/>
      <c r="M118" s="152"/>
      <c r="N118" s="152"/>
      <c r="O118" s="152"/>
      <c r="P118" s="152"/>
      <c r="Q118" s="152"/>
      <c r="R118" s="152"/>
      <c r="S118" s="152"/>
      <c r="T118" s="152"/>
      <c r="U118" s="152"/>
      <c r="V118" s="152"/>
      <c r="W118" s="152"/>
      <c r="X118" s="152"/>
      <c r="Y118" s="152"/>
      <c r="Z118" s="152"/>
      <c r="AA118" s="152"/>
      <c r="AB118" s="152"/>
      <c r="AC118" s="152"/>
      <c r="AD118" s="152"/>
    </row>
    <row r="119" spans="1:30" ht="15.75" customHeight="1" x14ac:dyDescent="0.25">
      <c r="A119" s="152"/>
      <c r="B119" s="152"/>
      <c r="C119" s="361"/>
      <c r="D119" s="152"/>
      <c r="E119" s="152"/>
      <c r="F119" s="152"/>
      <c r="G119" s="153"/>
      <c r="H119" s="152"/>
      <c r="I119" s="152"/>
      <c r="J119" s="152"/>
      <c r="K119" s="152"/>
      <c r="L119" s="152"/>
      <c r="M119" s="152"/>
      <c r="N119" s="152"/>
      <c r="O119" s="152"/>
      <c r="P119" s="152"/>
      <c r="Q119" s="152"/>
      <c r="R119" s="152"/>
      <c r="S119" s="152"/>
      <c r="T119" s="152"/>
      <c r="U119" s="152"/>
      <c r="V119" s="152"/>
      <c r="W119" s="152"/>
      <c r="X119" s="152"/>
      <c r="Y119" s="152"/>
      <c r="Z119" s="152"/>
      <c r="AA119" s="152"/>
      <c r="AB119" s="152"/>
      <c r="AC119" s="152"/>
      <c r="AD119" s="152"/>
    </row>
    <row r="120" spans="1:30" ht="15.75" customHeight="1" x14ac:dyDescent="0.25">
      <c r="A120" s="152"/>
      <c r="B120" s="152"/>
      <c r="C120" s="361"/>
      <c r="D120" s="152"/>
      <c r="E120" s="152"/>
      <c r="F120" s="152"/>
      <c r="G120" s="153"/>
      <c r="H120" s="152"/>
      <c r="I120" s="152"/>
      <c r="J120" s="152"/>
      <c r="K120" s="152"/>
      <c r="L120" s="152"/>
      <c r="M120" s="152"/>
      <c r="N120" s="152"/>
      <c r="O120" s="152"/>
      <c r="P120" s="152"/>
      <c r="Q120" s="152"/>
      <c r="R120" s="152"/>
      <c r="S120" s="152"/>
      <c r="T120" s="152"/>
      <c r="U120" s="152"/>
      <c r="V120" s="152"/>
      <c r="W120" s="152"/>
      <c r="X120" s="152"/>
      <c r="Y120" s="152"/>
      <c r="Z120" s="152"/>
      <c r="AA120" s="152"/>
      <c r="AB120" s="152"/>
      <c r="AC120" s="152"/>
      <c r="AD120" s="152"/>
    </row>
    <row r="121" spans="1:30" ht="15.75" customHeight="1" x14ac:dyDescent="0.25">
      <c r="A121" s="152"/>
      <c r="B121" s="152"/>
      <c r="C121" s="361"/>
      <c r="D121" s="152"/>
      <c r="E121" s="152"/>
      <c r="F121" s="152"/>
      <c r="G121" s="153"/>
      <c r="H121" s="152"/>
      <c r="I121" s="152"/>
      <c r="J121" s="152"/>
      <c r="K121" s="152"/>
      <c r="L121" s="152"/>
      <c r="M121" s="152"/>
      <c r="N121" s="152"/>
      <c r="O121" s="152"/>
      <c r="P121" s="152"/>
      <c r="Q121" s="152"/>
      <c r="R121" s="152"/>
      <c r="S121" s="152"/>
      <c r="T121" s="152"/>
      <c r="U121" s="152"/>
      <c r="V121" s="152"/>
      <c r="W121" s="152"/>
      <c r="X121" s="152"/>
      <c r="Y121" s="152"/>
      <c r="Z121" s="152"/>
      <c r="AA121" s="152"/>
      <c r="AB121" s="152"/>
      <c r="AC121" s="152"/>
      <c r="AD121" s="152"/>
    </row>
    <row r="122" spans="1:30" ht="15.75" customHeight="1" x14ac:dyDescent="0.25">
      <c r="A122" s="152"/>
      <c r="B122" s="152"/>
      <c r="C122" s="361"/>
      <c r="D122" s="152"/>
      <c r="E122" s="152"/>
      <c r="F122" s="152"/>
      <c r="G122" s="153"/>
      <c r="H122" s="152"/>
      <c r="I122" s="152"/>
      <c r="J122" s="152"/>
      <c r="K122" s="152"/>
      <c r="L122" s="152"/>
      <c r="M122" s="152"/>
      <c r="N122" s="152"/>
      <c r="O122" s="152"/>
      <c r="P122" s="152"/>
      <c r="Q122" s="152"/>
      <c r="R122" s="152"/>
      <c r="S122" s="152"/>
      <c r="T122" s="152"/>
      <c r="U122" s="152"/>
      <c r="V122" s="152"/>
      <c r="W122" s="152"/>
      <c r="X122" s="152"/>
      <c r="Y122" s="152"/>
      <c r="Z122" s="152"/>
      <c r="AA122" s="152"/>
      <c r="AB122" s="152"/>
      <c r="AC122" s="152"/>
      <c r="AD122" s="152"/>
    </row>
    <row r="123" spans="1:30" ht="15.75" customHeight="1" x14ac:dyDescent="0.25">
      <c r="A123" s="152"/>
      <c r="B123" s="152"/>
      <c r="C123" s="361"/>
      <c r="D123" s="152"/>
      <c r="E123" s="152"/>
      <c r="F123" s="152"/>
      <c r="G123" s="153"/>
      <c r="H123" s="152"/>
      <c r="I123" s="152"/>
      <c r="J123" s="152"/>
      <c r="K123" s="152"/>
      <c r="L123" s="152"/>
      <c r="M123" s="152"/>
      <c r="N123" s="152"/>
      <c r="O123" s="152"/>
      <c r="P123" s="152"/>
      <c r="Q123" s="152"/>
      <c r="R123" s="152"/>
      <c r="S123" s="152"/>
      <c r="T123" s="152"/>
      <c r="U123" s="152"/>
      <c r="V123" s="152"/>
      <c r="W123" s="152"/>
      <c r="X123" s="152"/>
      <c r="Y123" s="152"/>
      <c r="Z123" s="152"/>
      <c r="AA123" s="152"/>
      <c r="AB123" s="152"/>
      <c r="AC123" s="152"/>
      <c r="AD123" s="152"/>
    </row>
    <row r="124" spans="1:30" ht="15.75" customHeight="1" x14ac:dyDescent="0.25">
      <c r="A124" s="152"/>
      <c r="B124" s="152"/>
      <c r="C124" s="361"/>
      <c r="D124" s="152"/>
      <c r="E124" s="152"/>
      <c r="F124" s="152"/>
      <c r="G124" s="153"/>
      <c r="H124" s="152"/>
      <c r="I124" s="152"/>
      <c r="J124" s="152"/>
      <c r="K124" s="152"/>
      <c r="L124" s="152"/>
      <c r="M124" s="152"/>
      <c r="N124" s="152"/>
      <c r="O124" s="152"/>
      <c r="P124" s="152"/>
      <c r="Q124" s="152"/>
      <c r="R124" s="152"/>
      <c r="S124" s="152"/>
      <c r="T124" s="152"/>
      <c r="U124" s="152"/>
      <c r="V124" s="152"/>
      <c r="W124" s="152"/>
      <c r="X124" s="152"/>
      <c r="Y124" s="152"/>
      <c r="Z124" s="152"/>
      <c r="AA124" s="152"/>
      <c r="AB124" s="152"/>
      <c r="AC124" s="152"/>
      <c r="AD124" s="152"/>
    </row>
    <row r="125" spans="1:30" ht="15.75" customHeight="1" x14ac:dyDescent="0.25">
      <c r="A125" s="152"/>
      <c r="B125" s="152"/>
      <c r="C125" s="361"/>
      <c r="D125" s="152"/>
      <c r="E125" s="152"/>
      <c r="F125" s="152"/>
      <c r="G125" s="153"/>
      <c r="H125" s="152"/>
      <c r="I125" s="152"/>
      <c r="J125" s="152"/>
      <c r="K125" s="152"/>
      <c r="L125" s="152"/>
      <c r="M125" s="152"/>
      <c r="N125" s="152"/>
      <c r="O125" s="152"/>
      <c r="P125" s="152"/>
      <c r="Q125" s="152"/>
      <c r="R125" s="152"/>
      <c r="S125" s="152"/>
      <c r="T125" s="152"/>
      <c r="U125" s="152"/>
      <c r="V125" s="152"/>
      <c r="W125" s="152"/>
      <c r="X125" s="152"/>
      <c r="Y125" s="152"/>
      <c r="Z125" s="152"/>
      <c r="AA125" s="152"/>
      <c r="AB125" s="152"/>
      <c r="AC125" s="152"/>
      <c r="AD125" s="152"/>
    </row>
    <row r="126" spans="1:30" ht="15.75" customHeight="1" x14ac:dyDescent="0.25">
      <c r="A126" s="152"/>
      <c r="B126" s="152"/>
      <c r="C126" s="361"/>
      <c r="D126" s="152"/>
      <c r="E126" s="152"/>
      <c r="F126" s="152"/>
      <c r="G126" s="153"/>
      <c r="H126" s="152"/>
      <c r="I126" s="152"/>
      <c r="J126" s="152"/>
      <c r="K126" s="152"/>
      <c r="L126" s="152"/>
      <c r="M126" s="152"/>
      <c r="N126" s="152"/>
      <c r="O126" s="152"/>
      <c r="P126" s="152"/>
      <c r="Q126" s="152"/>
      <c r="R126" s="152"/>
      <c r="S126" s="152"/>
      <c r="T126" s="152"/>
      <c r="U126" s="152"/>
      <c r="V126" s="152"/>
      <c r="W126" s="152"/>
      <c r="X126" s="152"/>
      <c r="Y126" s="152"/>
      <c r="Z126" s="152"/>
      <c r="AA126" s="152"/>
      <c r="AB126" s="152"/>
      <c r="AC126" s="152"/>
      <c r="AD126" s="152"/>
    </row>
    <row r="127" spans="1:30" ht="15.75" customHeight="1" x14ac:dyDescent="0.25">
      <c r="A127" s="152"/>
      <c r="B127" s="152"/>
      <c r="C127" s="361"/>
      <c r="D127" s="152"/>
      <c r="E127" s="152"/>
      <c r="F127" s="152"/>
      <c r="G127" s="153"/>
      <c r="H127" s="152"/>
      <c r="I127" s="152"/>
      <c r="J127" s="152"/>
      <c r="K127" s="152"/>
      <c r="L127" s="152"/>
      <c r="M127" s="152"/>
      <c r="N127" s="152"/>
      <c r="O127" s="152"/>
      <c r="P127" s="152"/>
      <c r="Q127" s="152"/>
      <c r="R127" s="152"/>
      <c r="S127" s="152"/>
      <c r="T127" s="152"/>
      <c r="U127" s="152"/>
      <c r="V127" s="152"/>
      <c r="W127" s="152"/>
      <c r="X127" s="152"/>
      <c r="Y127" s="152"/>
      <c r="Z127" s="152"/>
      <c r="AA127" s="152"/>
      <c r="AB127" s="152"/>
      <c r="AC127" s="152"/>
      <c r="AD127" s="152"/>
    </row>
    <row r="128" spans="1:30" ht="15.75" customHeight="1" x14ac:dyDescent="0.25">
      <c r="A128" s="152"/>
      <c r="B128" s="152"/>
      <c r="C128" s="361"/>
      <c r="D128" s="152"/>
      <c r="E128" s="152"/>
      <c r="F128" s="152"/>
      <c r="G128" s="153"/>
      <c r="H128" s="152"/>
      <c r="I128" s="152"/>
      <c r="J128" s="152"/>
      <c r="K128" s="152"/>
      <c r="L128" s="152"/>
      <c r="M128" s="152"/>
      <c r="N128" s="152"/>
      <c r="O128" s="152"/>
      <c r="P128" s="152"/>
      <c r="Q128" s="152"/>
      <c r="R128" s="152"/>
      <c r="S128" s="152"/>
      <c r="T128" s="152"/>
      <c r="U128" s="152"/>
      <c r="V128" s="152"/>
      <c r="W128" s="152"/>
      <c r="X128" s="152"/>
      <c r="Y128" s="152"/>
      <c r="Z128" s="152"/>
      <c r="AA128" s="152"/>
      <c r="AB128" s="152"/>
      <c r="AC128" s="152"/>
      <c r="AD128" s="152"/>
    </row>
    <row r="129" spans="1:30" ht="15.75" customHeight="1" x14ac:dyDescent="0.25">
      <c r="A129" s="152"/>
      <c r="B129" s="152"/>
      <c r="C129" s="361"/>
      <c r="D129" s="152"/>
      <c r="E129" s="152"/>
      <c r="F129" s="152"/>
      <c r="G129" s="153"/>
      <c r="H129" s="152"/>
      <c r="I129" s="152"/>
      <c r="J129" s="152"/>
      <c r="K129" s="152"/>
      <c r="L129" s="152"/>
      <c r="M129" s="152"/>
      <c r="N129" s="152"/>
      <c r="O129" s="152"/>
      <c r="P129" s="152"/>
      <c r="Q129" s="152"/>
      <c r="R129" s="152"/>
      <c r="S129" s="152"/>
      <c r="T129" s="152"/>
      <c r="U129" s="152"/>
      <c r="V129" s="152"/>
      <c r="W129" s="152"/>
      <c r="X129" s="152"/>
      <c r="Y129" s="152"/>
      <c r="Z129" s="152"/>
      <c r="AA129" s="152"/>
      <c r="AB129" s="152"/>
      <c r="AC129" s="152"/>
      <c r="AD129" s="152"/>
    </row>
    <row r="130" spans="1:30" ht="15.75" customHeight="1" x14ac:dyDescent="0.25">
      <c r="A130" s="152"/>
      <c r="B130" s="152"/>
      <c r="C130" s="361"/>
      <c r="D130" s="152"/>
      <c r="E130" s="152"/>
      <c r="F130" s="152"/>
      <c r="G130" s="153"/>
      <c r="H130" s="152"/>
      <c r="I130" s="152"/>
      <c r="J130" s="152"/>
      <c r="K130" s="152"/>
      <c r="L130" s="152"/>
      <c r="M130" s="152"/>
      <c r="N130" s="152"/>
      <c r="O130" s="152"/>
      <c r="P130" s="152"/>
      <c r="Q130" s="152"/>
      <c r="R130" s="152"/>
      <c r="S130" s="152"/>
      <c r="T130" s="152"/>
      <c r="U130" s="152"/>
      <c r="V130" s="152"/>
      <c r="W130" s="152"/>
      <c r="X130" s="152"/>
      <c r="Y130" s="152"/>
      <c r="Z130" s="152"/>
      <c r="AA130" s="152"/>
      <c r="AB130" s="152"/>
      <c r="AC130" s="152"/>
      <c r="AD130" s="152"/>
    </row>
    <row r="131" spans="1:30" ht="15.75" customHeight="1" x14ac:dyDescent="0.25">
      <c r="A131" s="152"/>
      <c r="B131" s="152"/>
      <c r="C131" s="361"/>
      <c r="D131" s="152"/>
      <c r="E131" s="152"/>
      <c r="F131" s="152"/>
      <c r="G131" s="153"/>
      <c r="H131" s="152"/>
      <c r="I131" s="152"/>
      <c r="J131" s="152"/>
      <c r="K131" s="152"/>
      <c r="L131" s="152"/>
      <c r="M131" s="152"/>
      <c r="N131" s="152"/>
      <c r="O131" s="152"/>
      <c r="P131" s="152"/>
      <c r="Q131" s="152"/>
      <c r="R131" s="152"/>
      <c r="S131" s="152"/>
      <c r="T131" s="152"/>
      <c r="U131" s="152"/>
      <c r="V131" s="152"/>
      <c r="W131" s="152"/>
      <c r="X131" s="152"/>
      <c r="Y131" s="152"/>
      <c r="Z131" s="152"/>
      <c r="AA131" s="152"/>
      <c r="AB131" s="152"/>
      <c r="AC131" s="152"/>
      <c r="AD131" s="152"/>
    </row>
    <row r="132" spans="1:30" ht="15.75" customHeight="1" x14ac:dyDescent="0.25">
      <c r="A132" s="152"/>
      <c r="B132" s="152"/>
      <c r="C132" s="361"/>
      <c r="D132" s="152"/>
      <c r="E132" s="152"/>
      <c r="F132" s="152"/>
      <c r="G132" s="153"/>
      <c r="H132" s="152"/>
      <c r="I132" s="152"/>
      <c r="J132" s="152"/>
      <c r="K132" s="152"/>
      <c r="L132" s="152"/>
      <c r="M132" s="152"/>
      <c r="N132" s="152"/>
      <c r="O132" s="152"/>
      <c r="P132" s="152"/>
      <c r="Q132" s="152"/>
      <c r="R132" s="152"/>
      <c r="S132" s="152"/>
      <c r="T132" s="152"/>
      <c r="U132" s="152"/>
      <c r="V132" s="152"/>
      <c r="W132" s="152"/>
      <c r="X132" s="152"/>
      <c r="Y132" s="152"/>
      <c r="Z132" s="152"/>
      <c r="AA132" s="152"/>
      <c r="AB132" s="152"/>
      <c r="AC132" s="152"/>
      <c r="AD132" s="152"/>
    </row>
    <row r="133" spans="1:30" ht="15.75" customHeight="1" x14ac:dyDescent="0.25">
      <c r="A133" s="152"/>
      <c r="B133" s="152"/>
      <c r="C133" s="361"/>
      <c r="D133" s="152"/>
      <c r="E133" s="152"/>
      <c r="F133" s="152"/>
      <c r="G133" s="153"/>
      <c r="H133" s="152"/>
      <c r="I133" s="152"/>
      <c r="J133" s="152"/>
      <c r="K133" s="152"/>
      <c r="L133" s="152"/>
      <c r="M133" s="152"/>
      <c r="N133" s="152"/>
      <c r="O133" s="152"/>
      <c r="P133" s="152"/>
      <c r="Q133" s="152"/>
      <c r="R133" s="152"/>
      <c r="S133" s="152"/>
      <c r="T133" s="152"/>
      <c r="U133" s="152"/>
      <c r="V133" s="152"/>
      <c r="W133" s="152"/>
      <c r="X133" s="152"/>
      <c r="Y133" s="152"/>
      <c r="Z133" s="152"/>
      <c r="AA133" s="152"/>
      <c r="AB133" s="152"/>
      <c r="AC133" s="152"/>
      <c r="AD133" s="152"/>
    </row>
    <row r="134" spans="1:30" ht="15.75" customHeight="1" x14ac:dyDescent="0.25">
      <c r="A134" s="152"/>
      <c r="B134" s="152"/>
      <c r="C134" s="361"/>
      <c r="D134" s="152"/>
      <c r="E134" s="152"/>
      <c r="F134" s="152"/>
      <c r="G134" s="153"/>
      <c r="H134" s="152"/>
      <c r="I134" s="152"/>
      <c r="J134" s="152"/>
      <c r="K134" s="152"/>
      <c r="L134" s="152"/>
      <c r="M134" s="152"/>
      <c r="N134" s="152"/>
      <c r="O134" s="152"/>
      <c r="P134" s="152"/>
      <c r="Q134" s="152"/>
      <c r="R134" s="152"/>
      <c r="S134" s="152"/>
      <c r="T134" s="152"/>
      <c r="U134" s="152"/>
      <c r="V134" s="152"/>
      <c r="W134" s="152"/>
      <c r="X134" s="152"/>
      <c r="Y134" s="152"/>
      <c r="Z134" s="152"/>
      <c r="AA134" s="152"/>
      <c r="AB134" s="152"/>
      <c r="AC134" s="152"/>
      <c r="AD134" s="152"/>
    </row>
    <row r="135" spans="1:30" ht="15.75" customHeight="1" x14ac:dyDescent="0.25">
      <c r="A135" s="152"/>
      <c r="B135" s="152"/>
      <c r="C135" s="361"/>
      <c r="D135" s="152"/>
      <c r="E135" s="152"/>
      <c r="F135" s="152"/>
      <c r="G135" s="153"/>
      <c r="H135" s="152"/>
      <c r="I135" s="152"/>
      <c r="J135" s="152"/>
      <c r="K135" s="152"/>
      <c r="L135" s="152"/>
      <c r="M135" s="152"/>
      <c r="N135" s="152"/>
      <c r="O135" s="152"/>
      <c r="P135" s="152"/>
      <c r="Q135" s="152"/>
      <c r="R135" s="152"/>
      <c r="S135" s="152"/>
      <c r="T135" s="152"/>
      <c r="U135" s="152"/>
      <c r="V135" s="152"/>
      <c r="W135" s="152"/>
      <c r="X135" s="152"/>
      <c r="Y135" s="152"/>
      <c r="Z135" s="152"/>
      <c r="AA135" s="152"/>
      <c r="AB135" s="152"/>
      <c r="AC135" s="152"/>
      <c r="AD135" s="152"/>
    </row>
    <row r="136" spans="1:30" ht="15.75" customHeight="1" x14ac:dyDescent="0.25">
      <c r="A136" s="152"/>
      <c r="B136" s="152"/>
      <c r="C136" s="361"/>
      <c r="D136" s="152"/>
      <c r="E136" s="152"/>
      <c r="F136" s="152"/>
      <c r="G136" s="153"/>
      <c r="H136" s="152"/>
      <c r="I136" s="152"/>
      <c r="J136" s="152"/>
      <c r="K136" s="152"/>
      <c r="L136" s="152"/>
      <c r="M136" s="152"/>
      <c r="N136" s="152"/>
      <c r="O136" s="152"/>
      <c r="P136" s="152"/>
      <c r="Q136" s="152"/>
      <c r="R136" s="152"/>
      <c r="S136" s="152"/>
      <c r="T136" s="152"/>
      <c r="U136" s="152"/>
      <c r="V136" s="152"/>
      <c r="W136" s="152"/>
      <c r="X136" s="152"/>
      <c r="Y136" s="152"/>
      <c r="Z136" s="152"/>
      <c r="AA136" s="152"/>
      <c r="AB136" s="152"/>
      <c r="AC136" s="152"/>
      <c r="AD136" s="152"/>
    </row>
    <row r="137" spans="1:30" ht="15.75" customHeight="1" x14ac:dyDescent="0.25">
      <c r="A137" s="152"/>
      <c r="B137" s="152"/>
      <c r="C137" s="361"/>
      <c r="D137" s="152"/>
      <c r="E137" s="152"/>
      <c r="F137" s="152"/>
      <c r="G137" s="153"/>
      <c r="H137" s="152"/>
      <c r="I137" s="152"/>
      <c r="J137" s="152"/>
      <c r="K137" s="152"/>
      <c r="L137" s="152"/>
      <c r="M137" s="152"/>
      <c r="N137" s="152"/>
      <c r="O137" s="152"/>
      <c r="P137" s="152"/>
      <c r="Q137" s="152"/>
      <c r="R137" s="152"/>
      <c r="S137" s="152"/>
      <c r="T137" s="152"/>
      <c r="U137" s="152"/>
      <c r="V137" s="152"/>
      <c r="W137" s="152"/>
      <c r="X137" s="152"/>
      <c r="Y137" s="152"/>
      <c r="Z137" s="152"/>
      <c r="AA137" s="152"/>
      <c r="AB137" s="152"/>
      <c r="AC137" s="152"/>
      <c r="AD137" s="152"/>
    </row>
    <row r="138" spans="1:30" ht="15.75" customHeight="1" x14ac:dyDescent="0.25">
      <c r="A138" s="152"/>
      <c r="B138" s="152"/>
      <c r="C138" s="361"/>
      <c r="D138" s="152"/>
      <c r="E138" s="152"/>
      <c r="F138" s="152"/>
      <c r="G138" s="153"/>
      <c r="H138" s="152"/>
      <c r="I138" s="152"/>
      <c r="J138" s="152"/>
      <c r="K138" s="152"/>
      <c r="L138" s="152"/>
      <c r="M138" s="152"/>
      <c r="N138" s="152"/>
      <c r="O138" s="152"/>
      <c r="P138" s="152"/>
      <c r="Q138" s="152"/>
      <c r="R138" s="152"/>
      <c r="S138" s="152"/>
      <c r="T138" s="152"/>
      <c r="U138" s="152"/>
      <c r="V138" s="152"/>
      <c r="W138" s="152"/>
      <c r="X138" s="152"/>
      <c r="Y138" s="152"/>
      <c r="Z138" s="152"/>
      <c r="AA138" s="152"/>
      <c r="AB138" s="152"/>
      <c r="AC138" s="152"/>
      <c r="AD138" s="152"/>
    </row>
    <row r="139" spans="1:30" ht="15.75" customHeight="1" x14ac:dyDescent="0.25">
      <c r="A139" s="152"/>
      <c r="B139" s="152"/>
      <c r="C139" s="361"/>
      <c r="D139" s="152"/>
      <c r="E139" s="152"/>
      <c r="F139" s="152"/>
      <c r="G139" s="153"/>
      <c r="H139" s="152"/>
      <c r="I139" s="152"/>
      <c r="J139" s="152"/>
      <c r="K139" s="152"/>
      <c r="L139" s="152"/>
      <c r="M139" s="152"/>
      <c r="N139" s="152"/>
      <c r="O139" s="152"/>
      <c r="P139" s="152"/>
      <c r="Q139" s="152"/>
      <c r="R139" s="152"/>
      <c r="S139" s="152"/>
      <c r="T139" s="152"/>
      <c r="U139" s="152"/>
      <c r="V139" s="152"/>
      <c r="W139" s="152"/>
      <c r="X139" s="152"/>
      <c r="Y139" s="152"/>
      <c r="Z139" s="152"/>
      <c r="AA139" s="152"/>
      <c r="AB139" s="152"/>
      <c r="AC139" s="152"/>
      <c r="AD139" s="152"/>
    </row>
    <row r="140" spans="1:30" ht="15.75" customHeight="1" x14ac:dyDescent="0.25">
      <c r="A140" s="152"/>
      <c r="B140" s="152"/>
      <c r="C140" s="361"/>
      <c r="D140" s="152"/>
      <c r="E140" s="152"/>
      <c r="F140" s="152"/>
      <c r="G140" s="153"/>
      <c r="H140" s="152"/>
      <c r="I140" s="152"/>
      <c r="J140" s="152"/>
      <c r="K140" s="152"/>
      <c r="L140" s="152"/>
      <c r="M140" s="152"/>
      <c r="N140" s="152"/>
      <c r="O140" s="152"/>
      <c r="P140" s="152"/>
      <c r="Q140" s="152"/>
      <c r="R140" s="152"/>
      <c r="S140" s="152"/>
      <c r="T140" s="152"/>
      <c r="U140" s="152"/>
      <c r="V140" s="152"/>
      <c r="W140" s="152"/>
      <c r="X140" s="152"/>
      <c r="Y140" s="152"/>
      <c r="Z140" s="152"/>
      <c r="AA140" s="152"/>
      <c r="AB140" s="152"/>
      <c r="AC140" s="152"/>
      <c r="AD140" s="152"/>
    </row>
    <row r="141" spans="1:30" ht="15.75" customHeight="1" x14ac:dyDescent="0.25">
      <c r="A141" s="152"/>
      <c r="B141" s="152"/>
      <c r="C141" s="361"/>
      <c r="D141" s="152"/>
      <c r="E141" s="152"/>
      <c r="F141" s="152"/>
      <c r="G141" s="153"/>
      <c r="H141" s="152"/>
      <c r="I141" s="152"/>
      <c r="J141" s="152"/>
      <c r="K141" s="152"/>
      <c r="L141" s="152"/>
      <c r="M141" s="152"/>
      <c r="N141" s="152"/>
      <c r="O141" s="152"/>
      <c r="P141" s="152"/>
      <c r="Q141" s="152"/>
      <c r="R141" s="152"/>
      <c r="S141" s="152"/>
      <c r="T141" s="152"/>
      <c r="U141" s="152"/>
      <c r="V141" s="152"/>
      <c r="W141" s="152"/>
      <c r="X141" s="152"/>
      <c r="Y141" s="152"/>
      <c r="Z141" s="152"/>
      <c r="AA141" s="152"/>
      <c r="AB141" s="152"/>
      <c r="AC141" s="152"/>
      <c r="AD141" s="152"/>
    </row>
    <row r="142" spans="1:30" ht="15.75" customHeight="1" x14ac:dyDescent="0.25">
      <c r="A142" s="152"/>
      <c r="B142" s="152"/>
      <c r="C142" s="361"/>
      <c r="D142" s="152"/>
      <c r="E142" s="152"/>
      <c r="F142" s="152"/>
      <c r="G142" s="153"/>
      <c r="H142" s="152"/>
      <c r="I142" s="152"/>
      <c r="J142" s="152"/>
      <c r="K142" s="152"/>
      <c r="L142" s="152"/>
      <c r="M142" s="152"/>
      <c r="N142" s="152"/>
      <c r="O142" s="152"/>
      <c r="P142" s="152"/>
      <c r="Q142" s="152"/>
      <c r="R142" s="152"/>
      <c r="S142" s="152"/>
      <c r="T142" s="152"/>
      <c r="U142" s="152"/>
      <c r="V142" s="152"/>
      <c r="W142" s="152"/>
      <c r="X142" s="152"/>
      <c r="Y142" s="152"/>
      <c r="Z142" s="152"/>
      <c r="AA142" s="152"/>
      <c r="AB142" s="152"/>
      <c r="AC142" s="152"/>
      <c r="AD142" s="152"/>
    </row>
    <row r="143" spans="1:30" ht="15.75" customHeight="1" x14ac:dyDescent="0.25">
      <c r="A143" s="152"/>
      <c r="B143" s="152"/>
      <c r="C143" s="361"/>
      <c r="D143" s="152"/>
      <c r="E143" s="152"/>
      <c r="F143" s="152"/>
      <c r="G143" s="153"/>
      <c r="H143" s="152"/>
      <c r="I143" s="152"/>
      <c r="J143" s="152"/>
      <c r="K143" s="152"/>
      <c r="L143" s="152"/>
      <c r="M143" s="152"/>
      <c r="N143" s="152"/>
      <c r="O143" s="152"/>
      <c r="P143" s="152"/>
      <c r="Q143" s="152"/>
      <c r="R143" s="152"/>
      <c r="S143" s="152"/>
      <c r="T143" s="152"/>
      <c r="U143" s="152"/>
      <c r="V143" s="152"/>
      <c r="W143" s="152"/>
      <c r="X143" s="152"/>
      <c r="Y143" s="152"/>
      <c r="Z143" s="152"/>
      <c r="AA143" s="152"/>
      <c r="AB143" s="152"/>
      <c r="AC143" s="152"/>
      <c r="AD143" s="152"/>
    </row>
    <row r="144" spans="1:30" ht="15.75" customHeight="1" x14ac:dyDescent="0.25">
      <c r="A144" s="152"/>
      <c r="B144" s="152"/>
      <c r="C144" s="361"/>
      <c r="D144" s="152"/>
      <c r="E144" s="152"/>
      <c r="F144" s="152"/>
      <c r="G144" s="153"/>
      <c r="H144" s="152"/>
      <c r="I144" s="152"/>
      <c r="J144" s="152"/>
      <c r="K144" s="152"/>
      <c r="L144" s="152"/>
      <c r="M144" s="152"/>
      <c r="N144" s="152"/>
      <c r="O144" s="152"/>
      <c r="P144" s="152"/>
      <c r="Q144" s="152"/>
      <c r="R144" s="152"/>
      <c r="S144" s="152"/>
      <c r="T144" s="152"/>
      <c r="U144" s="152"/>
      <c r="V144" s="152"/>
      <c r="W144" s="152"/>
      <c r="X144" s="152"/>
      <c r="Y144" s="152"/>
      <c r="Z144" s="152"/>
      <c r="AA144" s="152"/>
      <c r="AB144" s="152"/>
      <c r="AC144" s="152"/>
      <c r="AD144" s="152"/>
    </row>
    <row r="145" spans="1:30" ht="15.75" customHeight="1" x14ac:dyDescent="0.25">
      <c r="A145" s="152"/>
      <c r="B145" s="152"/>
      <c r="C145" s="361"/>
      <c r="D145" s="152"/>
      <c r="E145" s="152"/>
      <c r="F145" s="152"/>
      <c r="G145" s="153"/>
      <c r="H145" s="152"/>
      <c r="I145" s="152"/>
      <c r="J145" s="152"/>
      <c r="K145" s="152"/>
      <c r="L145" s="152"/>
      <c r="M145" s="152"/>
      <c r="N145" s="152"/>
      <c r="O145" s="152"/>
      <c r="P145" s="152"/>
      <c r="Q145" s="152"/>
      <c r="R145" s="152"/>
      <c r="S145" s="152"/>
      <c r="T145" s="152"/>
      <c r="U145" s="152"/>
      <c r="V145" s="152"/>
      <c r="W145" s="152"/>
      <c r="X145" s="152"/>
      <c r="Y145" s="152"/>
      <c r="Z145" s="152"/>
      <c r="AA145" s="152"/>
      <c r="AB145" s="152"/>
      <c r="AC145" s="152"/>
      <c r="AD145" s="152"/>
    </row>
    <row r="146" spans="1:30" ht="15.75" customHeight="1" x14ac:dyDescent="0.25">
      <c r="A146" s="152"/>
      <c r="B146" s="152"/>
      <c r="C146" s="361"/>
      <c r="D146" s="152"/>
      <c r="E146" s="152"/>
      <c r="F146" s="152"/>
      <c r="G146" s="153"/>
      <c r="H146" s="152"/>
      <c r="I146" s="152"/>
      <c r="J146" s="152"/>
      <c r="K146" s="152"/>
      <c r="L146" s="152"/>
      <c r="M146" s="152"/>
      <c r="N146" s="152"/>
      <c r="O146" s="152"/>
      <c r="P146" s="152"/>
      <c r="Q146" s="152"/>
      <c r="R146" s="152"/>
      <c r="S146" s="152"/>
      <c r="T146" s="152"/>
      <c r="U146" s="152"/>
      <c r="V146" s="152"/>
      <c r="W146" s="152"/>
      <c r="X146" s="152"/>
      <c r="Y146" s="152"/>
      <c r="Z146" s="152"/>
      <c r="AA146" s="152"/>
      <c r="AB146" s="152"/>
      <c r="AC146" s="152"/>
      <c r="AD146" s="152"/>
    </row>
    <row r="147" spans="1:30" ht="15.75" customHeight="1" x14ac:dyDescent="0.25">
      <c r="A147" s="152"/>
      <c r="B147" s="152"/>
      <c r="C147" s="361"/>
      <c r="D147" s="152"/>
      <c r="E147" s="152"/>
      <c r="F147" s="152"/>
      <c r="G147" s="153"/>
      <c r="H147" s="152"/>
      <c r="I147" s="152"/>
      <c r="J147" s="152"/>
      <c r="K147" s="152"/>
      <c r="L147" s="152"/>
      <c r="M147" s="152"/>
      <c r="N147" s="152"/>
      <c r="O147" s="152"/>
      <c r="P147" s="152"/>
      <c r="Q147" s="152"/>
      <c r="R147" s="152"/>
      <c r="S147" s="152"/>
      <c r="T147" s="152"/>
      <c r="U147" s="152"/>
      <c r="V147" s="152"/>
      <c r="W147" s="152"/>
      <c r="X147" s="152"/>
      <c r="Y147" s="152"/>
      <c r="Z147" s="152"/>
      <c r="AA147" s="152"/>
      <c r="AB147" s="152"/>
      <c r="AC147" s="152"/>
      <c r="AD147" s="152"/>
    </row>
    <row r="148" spans="1:30" ht="15.75" customHeight="1" x14ac:dyDescent="0.25">
      <c r="A148" s="152"/>
      <c r="B148" s="152"/>
      <c r="C148" s="361"/>
      <c r="D148" s="152"/>
      <c r="E148" s="152"/>
      <c r="F148" s="152"/>
      <c r="G148" s="153"/>
      <c r="H148" s="152"/>
      <c r="I148" s="152"/>
      <c r="J148" s="152"/>
      <c r="K148" s="152"/>
      <c r="L148" s="152"/>
      <c r="M148" s="152"/>
      <c r="N148" s="152"/>
      <c r="O148" s="152"/>
      <c r="P148" s="152"/>
      <c r="Q148" s="152"/>
      <c r="R148" s="152"/>
      <c r="S148" s="152"/>
      <c r="T148" s="152"/>
      <c r="U148" s="152"/>
      <c r="V148" s="152"/>
      <c r="W148" s="152"/>
      <c r="X148" s="152"/>
      <c r="Y148" s="152"/>
      <c r="Z148" s="152"/>
      <c r="AA148" s="152"/>
      <c r="AB148" s="152"/>
      <c r="AC148" s="152"/>
      <c r="AD148" s="152"/>
    </row>
    <row r="149" spans="1:30" ht="15.75" customHeight="1" x14ac:dyDescent="0.25">
      <c r="A149" s="152"/>
      <c r="B149" s="152"/>
      <c r="C149" s="361"/>
      <c r="D149" s="152"/>
      <c r="E149" s="152"/>
      <c r="F149" s="152"/>
      <c r="G149" s="153"/>
      <c r="H149" s="152"/>
      <c r="I149" s="152"/>
      <c r="J149" s="152"/>
      <c r="K149" s="152"/>
      <c r="L149" s="152"/>
      <c r="M149" s="152"/>
      <c r="N149" s="152"/>
      <c r="O149" s="152"/>
      <c r="P149" s="152"/>
      <c r="Q149" s="152"/>
      <c r="R149" s="152"/>
      <c r="S149" s="152"/>
      <c r="T149" s="152"/>
      <c r="U149" s="152"/>
      <c r="V149" s="152"/>
      <c r="W149" s="152"/>
      <c r="X149" s="152"/>
      <c r="Y149" s="152"/>
      <c r="Z149" s="152"/>
      <c r="AA149" s="152"/>
      <c r="AB149" s="152"/>
      <c r="AC149" s="152"/>
      <c r="AD149" s="152"/>
    </row>
    <row r="150" spans="1:30" ht="15.75" customHeight="1" x14ac:dyDescent="0.25">
      <c r="A150" s="152"/>
      <c r="B150" s="152"/>
      <c r="C150" s="361"/>
      <c r="D150" s="152"/>
      <c r="E150" s="152"/>
      <c r="F150" s="152"/>
      <c r="G150" s="153"/>
      <c r="H150" s="152"/>
      <c r="I150" s="152"/>
      <c r="J150" s="152"/>
      <c r="K150" s="152"/>
      <c r="L150" s="152"/>
      <c r="M150" s="152"/>
      <c r="N150" s="152"/>
      <c r="O150" s="152"/>
      <c r="P150" s="152"/>
      <c r="Q150" s="152"/>
      <c r="R150" s="152"/>
      <c r="S150" s="152"/>
      <c r="T150" s="152"/>
      <c r="U150" s="152"/>
      <c r="V150" s="152"/>
      <c r="W150" s="152"/>
      <c r="X150" s="152"/>
      <c r="Y150" s="152"/>
      <c r="Z150" s="152"/>
      <c r="AA150" s="152"/>
      <c r="AB150" s="152"/>
      <c r="AC150" s="152"/>
      <c r="AD150" s="152"/>
    </row>
    <row r="151" spans="1:30" ht="15.75" customHeight="1" x14ac:dyDescent="0.25">
      <c r="A151" s="152"/>
      <c r="B151" s="152"/>
      <c r="C151" s="361"/>
      <c r="D151" s="152"/>
      <c r="E151" s="152"/>
      <c r="F151" s="152"/>
      <c r="G151" s="153"/>
      <c r="H151" s="152"/>
      <c r="I151" s="152"/>
      <c r="J151" s="152"/>
      <c r="K151" s="152"/>
      <c r="L151" s="152"/>
      <c r="M151" s="152"/>
      <c r="N151" s="152"/>
      <c r="O151" s="152"/>
      <c r="P151" s="152"/>
      <c r="Q151" s="152"/>
      <c r="R151" s="152"/>
      <c r="S151" s="152"/>
      <c r="T151" s="152"/>
      <c r="U151" s="152"/>
      <c r="V151" s="152"/>
      <c r="W151" s="152"/>
      <c r="X151" s="152"/>
      <c r="Y151" s="152"/>
      <c r="Z151" s="152"/>
      <c r="AA151" s="152"/>
      <c r="AB151" s="152"/>
      <c r="AC151" s="152"/>
      <c r="AD151" s="152"/>
    </row>
    <row r="152" spans="1:30" ht="15.75" customHeight="1" x14ac:dyDescent="0.25">
      <c r="A152" s="152"/>
      <c r="B152" s="152"/>
      <c r="C152" s="361"/>
      <c r="D152" s="152"/>
      <c r="E152" s="152"/>
      <c r="F152" s="152"/>
      <c r="G152" s="153"/>
      <c r="H152" s="152"/>
      <c r="I152" s="152"/>
      <c r="J152" s="152"/>
      <c r="K152" s="152"/>
      <c r="L152" s="152"/>
      <c r="M152" s="152"/>
      <c r="N152" s="152"/>
      <c r="O152" s="152"/>
      <c r="P152" s="152"/>
      <c r="Q152" s="152"/>
      <c r="R152" s="152"/>
      <c r="S152" s="152"/>
      <c r="T152" s="152"/>
      <c r="U152" s="152"/>
      <c r="V152" s="152"/>
      <c r="W152" s="152"/>
      <c r="X152" s="152"/>
      <c r="Y152" s="152"/>
      <c r="Z152" s="152"/>
      <c r="AA152" s="152"/>
      <c r="AB152" s="152"/>
      <c r="AC152" s="152"/>
      <c r="AD152" s="152"/>
    </row>
    <row r="153" spans="1:30" ht="15.75" customHeight="1" x14ac:dyDescent="0.25">
      <c r="A153" s="152"/>
      <c r="B153" s="152"/>
      <c r="C153" s="361"/>
      <c r="D153" s="152"/>
      <c r="E153" s="152"/>
      <c r="F153" s="152"/>
      <c r="G153" s="153"/>
      <c r="H153" s="152"/>
      <c r="I153" s="152"/>
      <c r="J153" s="152"/>
      <c r="K153" s="152"/>
      <c r="L153" s="152"/>
      <c r="M153" s="152"/>
      <c r="N153" s="152"/>
      <c r="O153" s="152"/>
      <c r="P153" s="152"/>
      <c r="Q153" s="152"/>
      <c r="R153" s="152"/>
      <c r="S153" s="152"/>
      <c r="T153" s="152"/>
      <c r="U153" s="152"/>
      <c r="V153" s="152"/>
      <c r="W153" s="152"/>
      <c r="X153" s="152"/>
      <c r="Y153" s="152"/>
      <c r="Z153" s="152"/>
      <c r="AA153" s="152"/>
      <c r="AB153" s="152"/>
      <c r="AC153" s="152"/>
      <c r="AD153" s="152"/>
    </row>
    <row r="154" spans="1:30" ht="15.75" customHeight="1" x14ac:dyDescent="0.25">
      <c r="A154" s="152"/>
      <c r="B154" s="152"/>
      <c r="C154" s="361"/>
      <c r="D154" s="152"/>
      <c r="E154" s="152"/>
      <c r="F154" s="152"/>
      <c r="G154" s="153"/>
      <c r="H154" s="152"/>
      <c r="I154" s="152"/>
      <c r="J154" s="152"/>
      <c r="K154" s="152"/>
      <c r="L154" s="152"/>
      <c r="M154" s="152"/>
      <c r="N154" s="152"/>
      <c r="O154" s="152"/>
      <c r="P154" s="152"/>
      <c r="Q154" s="152"/>
      <c r="R154" s="152"/>
      <c r="S154" s="152"/>
      <c r="T154" s="152"/>
      <c r="U154" s="152"/>
      <c r="V154" s="152"/>
      <c r="W154" s="152"/>
      <c r="X154" s="152"/>
      <c r="Y154" s="152"/>
      <c r="Z154" s="152"/>
      <c r="AA154" s="152"/>
      <c r="AB154" s="152"/>
      <c r="AC154" s="152"/>
      <c r="AD154" s="152"/>
    </row>
    <row r="155" spans="1:30" ht="15.75" customHeight="1" x14ac:dyDescent="0.25">
      <c r="A155" s="152"/>
      <c r="B155" s="152"/>
      <c r="C155" s="361"/>
      <c r="D155" s="152"/>
      <c r="E155" s="152"/>
      <c r="F155" s="152"/>
      <c r="G155" s="153"/>
      <c r="H155" s="152"/>
      <c r="I155" s="152"/>
      <c r="J155" s="152"/>
      <c r="K155" s="152"/>
      <c r="L155" s="152"/>
      <c r="M155" s="152"/>
      <c r="N155" s="152"/>
      <c r="O155" s="152"/>
      <c r="P155" s="152"/>
      <c r="Q155" s="152"/>
      <c r="R155" s="152"/>
      <c r="S155" s="152"/>
      <c r="T155" s="152"/>
      <c r="U155" s="152"/>
      <c r="V155" s="152"/>
      <c r="W155" s="152"/>
      <c r="X155" s="152"/>
      <c r="Y155" s="152"/>
      <c r="Z155" s="152"/>
      <c r="AA155" s="152"/>
      <c r="AB155" s="152"/>
      <c r="AC155" s="152"/>
      <c r="AD155" s="152"/>
    </row>
    <row r="156" spans="1:30" ht="15.75" customHeight="1" x14ac:dyDescent="0.25">
      <c r="A156" s="152"/>
      <c r="B156" s="152"/>
      <c r="C156" s="361"/>
      <c r="D156" s="152"/>
      <c r="E156" s="152"/>
      <c r="F156" s="152"/>
      <c r="G156" s="153"/>
      <c r="H156" s="152"/>
      <c r="I156" s="152"/>
      <c r="J156" s="152"/>
      <c r="K156" s="152"/>
      <c r="L156" s="152"/>
      <c r="M156" s="152"/>
      <c r="N156" s="152"/>
      <c r="O156" s="152"/>
      <c r="P156" s="152"/>
      <c r="Q156" s="152"/>
      <c r="R156" s="152"/>
      <c r="S156" s="152"/>
      <c r="T156" s="152"/>
      <c r="U156" s="152"/>
      <c r="V156" s="152"/>
      <c r="W156" s="152"/>
      <c r="X156" s="152"/>
      <c r="Y156" s="152"/>
      <c r="Z156" s="152"/>
      <c r="AA156" s="152"/>
      <c r="AB156" s="152"/>
      <c r="AC156" s="152"/>
      <c r="AD156" s="152"/>
    </row>
    <row r="157" spans="1:30" ht="15.75" customHeight="1" x14ac:dyDescent="0.25">
      <c r="A157" s="152"/>
      <c r="B157" s="152"/>
      <c r="C157" s="361"/>
      <c r="D157" s="152"/>
      <c r="E157" s="152"/>
      <c r="F157" s="152"/>
      <c r="G157" s="153"/>
      <c r="H157" s="152"/>
      <c r="I157" s="152"/>
      <c r="J157" s="152"/>
      <c r="K157" s="152"/>
      <c r="L157" s="152"/>
      <c r="M157" s="152"/>
      <c r="N157" s="152"/>
      <c r="O157" s="152"/>
      <c r="P157" s="152"/>
      <c r="Q157" s="152"/>
      <c r="R157" s="152"/>
      <c r="S157" s="152"/>
      <c r="T157" s="152"/>
      <c r="U157" s="152"/>
      <c r="V157" s="152"/>
      <c r="W157" s="152"/>
      <c r="X157" s="152"/>
      <c r="Y157" s="152"/>
      <c r="Z157" s="152"/>
      <c r="AA157" s="152"/>
      <c r="AB157" s="152"/>
      <c r="AC157" s="152"/>
      <c r="AD157" s="152"/>
    </row>
    <row r="158" spans="1:30" ht="15.75" customHeight="1" x14ac:dyDescent="0.25">
      <c r="A158" s="152"/>
      <c r="B158" s="152"/>
      <c r="C158" s="361"/>
      <c r="D158" s="152"/>
      <c r="E158" s="152"/>
      <c r="F158" s="152"/>
      <c r="G158" s="153"/>
      <c r="H158" s="152"/>
      <c r="I158" s="152"/>
      <c r="J158" s="152"/>
      <c r="K158" s="152"/>
      <c r="L158" s="152"/>
      <c r="M158" s="152"/>
      <c r="N158" s="152"/>
      <c r="O158" s="152"/>
      <c r="P158" s="152"/>
      <c r="Q158" s="152"/>
      <c r="R158" s="152"/>
      <c r="S158" s="152"/>
      <c r="T158" s="152"/>
      <c r="U158" s="152"/>
      <c r="V158" s="152"/>
      <c r="W158" s="152"/>
      <c r="X158" s="152"/>
      <c r="Y158" s="152"/>
      <c r="Z158" s="152"/>
      <c r="AA158" s="152"/>
      <c r="AB158" s="152"/>
      <c r="AC158" s="152"/>
      <c r="AD158" s="152"/>
    </row>
    <row r="159" spans="1:30" ht="15.75" customHeight="1" x14ac:dyDescent="0.25">
      <c r="A159" s="152"/>
      <c r="B159" s="152"/>
      <c r="C159" s="361"/>
      <c r="D159" s="152"/>
      <c r="E159" s="152"/>
      <c r="F159" s="152"/>
      <c r="G159" s="153"/>
      <c r="H159" s="152"/>
      <c r="I159" s="152"/>
      <c r="J159" s="152"/>
      <c r="K159" s="152"/>
      <c r="L159" s="152"/>
      <c r="M159" s="152"/>
      <c r="N159" s="152"/>
      <c r="O159" s="152"/>
      <c r="P159" s="152"/>
      <c r="Q159" s="152"/>
      <c r="R159" s="152"/>
      <c r="S159" s="152"/>
      <c r="T159" s="152"/>
      <c r="U159" s="152"/>
      <c r="V159" s="152"/>
      <c r="W159" s="152"/>
      <c r="X159" s="152"/>
      <c r="Y159" s="152"/>
      <c r="Z159" s="152"/>
      <c r="AA159" s="152"/>
      <c r="AB159" s="152"/>
      <c r="AC159" s="152"/>
      <c r="AD159" s="152"/>
    </row>
    <row r="160" spans="1:30" ht="15.75" customHeight="1" x14ac:dyDescent="0.25">
      <c r="A160" s="152"/>
      <c r="B160" s="152"/>
      <c r="C160" s="361"/>
      <c r="D160" s="152"/>
      <c r="E160" s="152"/>
      <c r="F160" s="152"/>
      <c r="G160" s="153"/>
      <c r="H160" s="152"/>
      <c r="I160" s="152"/>
      <c r="J160" s="152"/>
      <c r="K160" s="152"/>
      <c r="L160" s="152"/>
      <c r="M160" s="152"/>
      <c r="N160" s="152"/>
      <c r="O160" s="152"/>
      <c r="P160" s="152"/>
      <c r="Q160" s="152"/>
      <c r="R160" s="152"/>
      <c r="S160" s="152"/>
      <c r="T160" s="152"/>
      <c r="U160" s="152"/>
      <c r="V160" s="152"/>
      <c r="W160" s="152"/>
      <c r="X160" s="152"/>
      <c r="Y160" s="152"/>
      <c r="Z160" s="152"/>
      <c r="AA160" s="152"/>
      <c r="AB160" s="152"/>
      <c r="AC160" s="152"/>
      <c r="AD160" s="152"/>
    </row>
    <row r="161" spans="1:30" ht="15.75" customHeight="1" x14ac:dyDescent="0.25">
      <c r="A161" s="152"/>
      <c r="B161" s="152"/>
      <c r="C161" s="361"/>
      <c r="D161" s="152"/>
      <c r="E161" s="152"/>
      <c r="F161" s="152"/>
      <c r="G161" s="153"/>
      <c r="H161" s="152"/>
      <c r="I161" s="152"/>
      <c r="J161" s="152"/>
      <c r="K161" s="152"/>
      <c r="L161" s="152"/>
      <c r="M161" s="152"/>
      <c r="N161" s="152"/>
      <c r="O161" s="152"/>
      <c r="P161" s="152"/>
      <c r="Q161" s="152"/>
      <c r="R161" s="152"/>
      <c r="S161" s="152"/>
      <c r="T161" s="152"/>
      <c r="U161" s="152"/>
      <c r="V161" s="152"/>
      <c r="W161" s="152"/>
      <c r="X161" s="152"/>
      <c r="Y161" s="152"/>
      <c r="Z161" s="152"/>
      <c r="AA161" s="152"/>
      <c r="AB161" s="152"/>
      <c r="AC161" s="152"/>
      <c r="AD161" s="152"/>
    </row>
    <row r="162" spans="1:30" ht="15.75" customHeight="1" x14ac:dyDescent="0.25">
      <c r="A162" s="152"/>
      <c r="B162" s="152"/>
      <c r="C162" s="361"/>
      <c r="D162" s="152"/>
      <c r="E162" s="152"/>
      <c r="F162" s="152"/>
      <c r="G162" s="153"/>
      <c r="H162" s="152"/>
      <c r="I162" s="152"/>
      <c r="J162" s="152"/>
      <c r="K162" s="152"/>
      <c r="L162" s="152"/>
      <c r="M162" s="152"/>
      <c r="N162" s="152"/>
      <c r="O162" s="152"/>
      <c r="P162" s="152"/>
      <c r="Q162" s="152"/>
      <c r="R162" s="152"/>
      <c r="S162" s="152"/>
      <c r="T162" s="152"/>
      <c r="U162" s="152"/>
      <c r="V162" s="152"/>
      <c r="W162" s="152"/>
      <c r="X162" s="152"/>
      <c r="Y162" s="152"/>
      <c r="Z162" s="152"/>
      <c r="AA162" s="152"/>
      <c r="AB162" s="152"/>
      <c r="AC162" s="152"/>
      <c r="AD162" s="152"/>
    </row>
    <row r="163" spans="1:30" ht="15.75" customHeight="1" x14ac:dyDescent="0.25">
      <c r="A163" s="152"/>
      <c r="B163" s="152"/>
      <c r="C163" s="361"/>
      <c r="D163" s="152"/>
      <c r="E163" s="152"/>
      <c r="F163" s="152"/>
      <c r="G163" s="153"/>
      <c r="H163" s="152"/>
      <c r="I163" s="152"/>
      <c r="J163" s="152"/>
      <c r="K163" s="152"/>
      <c r="L163" s="152"/>
      <c r="M163" s="152"/>
      <c r="N163" s="152"/>
      <c r="O163" s="152"/>
      <c r="P163" s="152"/>
      <c r="Q163" s="152"/>
      <c r="R163" s="152"/>
      <c r="S163" s="152"/>
      <c r="T163" s="152"/>
      <c r="U163" s="152"/>
      <c r="V163" s="152"/>
      <c r="W163" s="152"/>
      <c r="X163" s="152"/>
      <c r="Y163" s="152"/>
      <c r="Z163" s="152"/>
      <c r="AA163" s="152"/>
      <c r="AB163" s="152"/>
      <c r="AC163" s="152"/>
      <c r="AD163" s="152"/>
    </row>
    <row r="164" spans="1:30" ht="15.75" customHeight="1" x14ac:dyDescent="0.25">
      <c r="A164" s="152"/>
      <c r="B164" s="152"/>
      <c r="C164" s="361"/>
      <c r="D164" s="152"/>
      <c r="E164" s="152"/>
      <c r="F164" s="152"/>
      <c r="G164" s="153"/>
      <c r="H164" s="152"/>
      <c r="I164" s="152"/>
      <c r="J164" s="152"/>
      <c r="K164" s="152"/>
      <c r="L164" s="152"/>
      <c r="M164" s="152"/>
      <c r="N164" s="152"/>
      <c r="O164" s="152"/>
      <c r="P164" s="152"/>
      <c r="Q164" s="152"/>
      <c r="R164" s="152"/>
      <c r="S164" s="152"/>
      <c r="T164" s="152"/>
      <c r="U164" s="152"/>
      <c r="V164" s="152"/>
      <c r="W164" s="152"/>
      <c r="X164" s="152"/>
      <c r="Y164" s="152"/>
      <c r="Z164" s="152"/>
      <c r="AA164" s="152"/>
      <c r="AB164" s="152"/>
      <c r="AC164" s="152"/>
      <c r="AD164" s="152"/>
    </row>
    <row r="165" spans="1:30" ht="15.75" customHeight="1" x14ac:dyDescent="0.25">
      <c r="A165" s="152"/>
      <c r="B165" s="152"/>
      <c r="C165" s="361"/>
      <c r="D165" s="152"/>
      <c r="E165" s="152"/>
      <c r="F165" s="152"/>
      <c r="G165" s="153"/>
      <c r="H165" s="152"/>
      <c r="I165" s="152"/>
      <c r="J165" s="152"/>
      <c r="K165" s="152"/>
      <c r="L165" s="152"/>
      <c r="M165" s="152"/>
      <c r="N165" s="152"/>
      <c r="O165" s="152"/>
      <c r="P165" s="152"/>
      <c r="Q165" s="152"/>
      <c r="R165" s="152"/>
      <c r="S165" s="152"/>
      <c r="T165" s="152"/>
      <c r="U165" s="152"/>
      <c r="V165" s="152"/>
      <c r="W165" s="152"/>
      <c r="X165" s="152"/>
      <c r="Y165" s="152"/>
      <c r="Z165" s="152"/>
      <c r="AA165" s="152"/>
      <c r="AB165" s="152"/>
      <c r="AC165" s="152"/>
      <c r="AD165" s="152"/>
    </row>
    <row r="166" spans="1:30" ht="15.75" customHeight="1" x14ac:dyDescent="0.25">
      <c r="A166" s="152"/>
      <c r="B166" s="152"/>
      <c r="C166" s="361"/>
      <c r="D166" s="152"/>
      <c r="E166" s="152"/>
      <c r="F166" s="152"/>
      <c r="G166" s="153"/>
      <c r="H166" s="152"/>
      <c r="I166" s="152"/>
      <c r="J166" s="152"/>
      <c r="K166" s="152"/>
      <c r="L166" s="152"/>
      <c r="M166" s="152"/>
      <c r="N166" s="152"/>
      <c r="O166" s="152"/>
      <c r="P166" s="152"/>
      <c r="Q166" s="152"/>
      <c r="R166" s="152"/>
      <c r="S166" s="152"/>
      <c r="T166" s="152"/>
      <c r="U166" s="152"/>
      <c r="V166" s="152"/>
      <c r="W166" s="152"/>
      <c r="X166" s="152"/>
      <c r="Y166" s="152"/>
      <c r="Z166" s="152"/>
      <c r="AA166" s="152"/>
      <c r="AB166" s="152"/>
      <c r="AC166" s="152"/>
      <c r="AD166" s="152"/>
    </row>
    <row r="167" spans="1:30" ht="15.75" customHeight="1" x14ac:dyDescent="0.25">
      <c r="A167" s="152"/>
      <c r="B167" s="152"/>
      <c r="C167" s="361"/>
      <c r="D167" s="152"/>
      <c r="E167" s="152"/>
      <c r="F167" s="152"/>
      <c r="G167" s="153"/>
      <c r="H167" s="152"/>
      <c r="I167" s="152"/>
      <c r="J167" s="152"/>
      <c r="K167" s="152"/>
      <c r="L167" s="152"/>
      <c r="M167" s="152"/>
      <c r="N167" s="152"/>
      <c r="O167" s="152"/>
      <c r="P167" s="152"/>
      <c r="Q167" s="152"/>
      <c r="R167" s="152"/>
      <c r="S167" s="152"/>
      <c r="T167" s="152"/>
      <c r="U167" s="152"/>
      <c r="V167" s="152"/>
      <c r="W167" s="152"/>
      <c r="X167" s="152"/>
      <c r="Y167" s="152"/>
      <c r="Z167" s="152"/>
      <c r="AA167" s="152"/>
      <c r="AB167" s="152"/>
      <c r="AC167" s="152"/>
      <c r="AD167" s="152"/>
    </row>
    <row r="168" spans="1:30" ht="15.75" customHeight="1" x14ac:dyDescent="0.25">
      <c r="A168" s="152"/>
      <c r="B168" s="152"/>
      <c r="C168" s="361"/>
      <c r="D168" s="152"/>
      <c r="E168" s="152"/>
      <c r="F168" s="152"/>
      <c r="G168" s="153"/>
      <c r="H168" s="152"/>
      <c r="I168" s="152"/>
      <c r="J168" s="152"/>
      <c r="K168" s="152"/>
      <c r="L168" s="152"/>
      <c r="M168" s="152"/>
      <c r="N168" s="152"/>
      <c r="O168" s="152"/>
      <c r="P168" s="152"/>
      <c r="Q168" s="152"/>
      <c r="R168" s="152"/>
      <c r="S168" s="152"/>
      <c r="T168" s="152"/>
      <c r="U168" s="152"/>
      <c r="V168" s="152"/>
      <c r="W168" s="152"/>
      <c r="X168" s="152"/>
      <c r="Y168" s="152"/>
      <c r="Z168" s="152"/>
      <c r="AA168" s="152"/>
      <c r="AB168" s="152"/>
      <c r="AC168" s="152"/>
      <c r="AD168" s="152"/>
    </row>
    <row r="169" spans="1:30" ht="15.75" customHeight="1" x14ac:dyDescent="0.25">
      <c r="A169" s="152"/>
      <c r="B169" s="152"/>
      <c r="C169" s="361"/>
      <c r="D169" s="152"/>
      <c r="E169" s="152"/>
      <c r="F169" s="152"/>
      <c r="G169" s="153"/>
      <c r="H169" s="152"/>
      <c r="I169" s="152"/>
      <c r="J169" s="152"/>
      <c r="K169" s="152"/>
      <c r="L169" s="152"/>
      <c r="M169" s="152"/>
      <c r="N169" s="152"/>
      <c r="O169" s="152"/>
      <c r="P169" s="152"/>
      <c r="Q169" s="152"/>
      <c r="R169" s="152"/>
      <c r="S169" s="152"/>
      <c r="T169" s="152"/>
      <c r="U169" s="152"/>
      <c r="V169" s="152"/>
      <c r="W169" s="152"/>
      <c r="X169" s="152"/>
      <c r="Y169" s="152"/>
      <c r="Z169" s="152"/>
      <c r="AA169" s="152"/>
      <c r="AB169" s="152"/>
      <c r="AC169" s="152"/>
      <c r="AD169" s="152"/>
    </row>
    <row r="170" spans="1:30" ht="15.75" customHeight="1" x14ac:dyDescent="0.25">
      <c r="A170" s="152"/>
      <c r="B170" s="152"/>
      <c r="C170" s="361"/>
      <c r="D170" s="152"/>
      <c r="E170" s="152"/>
      <c r="F170" s="152"/>
      <c r="G170" s="153"/>
      <c r="H170" s="152"/>
      <c r="I170" s="152"/>
      <c r="J170" s="152"/>
      <c r="K170" s="152"/>
      <c r="L170" s="152"/>
      <c r="M170" s="152"/>
      <c r="N170" s="152"/>
      <c r="O170" s="152"/>
      <c r="P170" s="152"/>
      <c r="Q170" s="152"/>
      <c r="R170" s="152"/>
      <c r="S170" s="152"/>
      <c r="T170" s="152"/>
      <c r="U170" s="152"/>
      <c r="V170" s="152"/>
      <c r="W170" s="152"/>
      <c r="X170" s="152"/>
      <c r="Y170" s="152"/>
      <c r="Z170" s="152"/>
      <c r="AA170" s="152"/>
      <c r="AB170" s="152"/>
      <c r="AC170" s="152"/>
      <c r="AD170" s="152"/>
    </row>
    <row r="171" spans="1:30" ht="15.75" customHeight="1" x14ac:dyDescent="0.25">
      <c r="A171" s="152"/>
      <c r="B171" s="152"/>
      <c r="C171" s="361"/>
      <c r="D171" s="152"/>
      <c r="E171" s="152"/>
      <c r="F171" s="152"/>
      <c r="G171" s="153"/>
      <c r="H171" s="152"/>
      <c r="I171" s="152"/>
      <c r="J171" s="152"/>
      <c r="K171" s="152"/>
      <c r="L171" s="152"/>
      <c r="M171" s="152"/>
      <c r="N171" s="152"/>
      <c r="O171" s="152"/>
      <c r="P171" s="152"/>
      <c r="Q171" s="152"/>
      <c r="R171" s="152"/>
      <c r="S171" s="152"/>
      <c r="T171" s="152"/>
      <c r="U171" s="152"/>
      <c r="V171" s="152"/>
      <c r="W171" s="152"/>
      <c r="X171" s="152"/>
      <c r="Y171" s="152"/>
      <c r="Z171" s="152"/>
      <c r="AA171" s="152"/>
      <c r="AB171" s="152"/>
      <c r="AC171" s="152"/>
      <c r="AD171" s="152"/>
    </row>
    <row r="172" spans="1:30" ht="15.75" customHeight="1" x14ac:dyDescent="0.25">
      <c r="A172" s="152"/>
      <c r="B172" s="152"/>
      <c r="C172" s="361"/>
      <c r="D172" s="152"/>
      <c r="E172" s="152"/>
      <c r="F172" s="152"/>
      <c r="G172" s="153"/>
      <c r="H172" s="152"/>
      <c r="I172" s="152"/>
      <c r="J172" s="152"/>
      <c r="K172" s="152"/>
      <c r="L172" s="152"/>
      <c r="M172" s="152"/>
      <c r="N172" s="152"/>
      <c r="O172" s="152"/>
      <c r="P172" s="152"/>
      <c r="Q172" s="152"/>
      <c r="R172" s="152"/>
      <c r="S172" s="152"/>
      <c r="T172" s="152"/>
      <c r="U172" s="152"/>
      <c r="V172" s="152"/>
      <c r="W172" s="152"/>
      <c r="X172" s="152"/>
      <c r="Y172" s="152"/>
      <c r="Z172" s="152"/>
      <c r="AA172" s="152"/>
      <c r="AB172" s="152"/>
      <c r="AC172" s="152"/>
      <c r="AD172" s="152"/>
    </row>
    <row r="173" spans="1:30" ht="15.75" customHeight="1" x14ac:dyDescent="0.25">
      <c r="A173" s="152"/>
      <c r="B173" s="152"/>
      <c r="C173" s="361"/>
      <c r="D173" s="152"/>
      <c r="E173" s="152"/>
      <c r="F173" s="152"/>
      <c r="G173" s="153"/>
      <c r="H173" s="152"/>
      <c r="I173" s="152"/>
      <c r="J173" s="152"/>
      <c r="K173" s="152"/>
      <c r="L173" s="152"/>
      <c r="M173" s="152"/>
      <c r="N173" s="152"/>
      <c r="O173" s="152"/>
      <c r="P173" s="152"/>
      <c r="Q173" s="152"/>
      <c r="R173" s="152"/>
      <c r="S173" s="152"/>
      <c r="T173" s="152"/>
      <c r="U173" s="152"/>
      <c r="V173" s="152"/>
      <c r="W173" s="152"/>
      <c r="X173" s="152"/>
      <c r="Y173" s="152"/>
      <c r="Z173" s="152"/>
      <c r="AA173" s="152"/>
      <c r="AB173" s="152"/>
      <c r="AC173" s="152"/>
      <c r="AD173" s="152"/>
    </row>
    <row r="174" spans="1:30" ht="15.75" customHeight="1" x14ac:dyDescent="0.25">
      <c r="A174" s="152"/>
      <c r="B174" s="152"/>
      <c r="C174" s="361"/>
      <c r="D174" s="152"/>
      <c r="E174" s="152"/>
      <c r="F174" s="152"/>
      <c r="G174" s="153"/>
      <c r="H174" s="152"/>
      <c r="I174" s="152"/>
      <c r="J174" s="152"/>
      <c r="K174" s="152"/>
      <c r="L174" s="152"/>
      <c r="M174" s="152"/>
      <c r="N174" s="152"/>
      <c r="O174" s="152"/>
      <c r="P174" s="152"/>
      <c r="Q174" s="152"/>
      <c r="R174" s="152"/>
      <c r="S174" s="152"/>
      <c r="T174" s="152"/>
      <c r="U174" s="152"/>
      <c r="V174" s="152"/>
      <c r="W174" s="152"/>
      <c r="X174" s="152"/>
      <c r="Y174" s="152"/>
      <c r="Z174" s="152"/>
      <c r="AA174" s="152"/>
      <c r="AB174" s="152"/>
      <c r="AC174" s="152"/>
      <c r="AD174" s="152"/>
    </row>
    <row r="175" spans="1:30" ht="15.75" customHeight="1" x14ac:dyDescent="0.25">
      <c r="A175" s="152"/>
      <c r="B175" s="152"/>
      <c r="C175" s="361"/>
      <c r="D175" s="152"/>
      <c r="E175" s="152"/>
      <c r="F175" s="152"/>
      <c r="G175" s="153"/>
      <c r="H175" s="152"/>
      <c r="I175" s="152"/>
      <c r="J175" s="152"/>
      <c r="K175" s="152"/>
      <c r="L175" s="152"/>
      <c r="M175" s="152"/>
      <c r="N175" s="152"/>
      <c r="O175" s="152"/>
      <c r="P175" s="152"/>
      <c r="Q175" s="152"/>
      <c r="R175" s="152"/>
      <c r="S175" s="152"/>
      <c r="T175" s="152"/>
      <c r="U175" s="152"/>
      <c r="V175" s="152"/>
      <c r="W175" s="152"/>
      <c r="X175" s="152"/>
      <c r="Y175" s="152"/>
      <c r="Z175" s="152"/>
      <c r="AA175" s="152"/>
      <c r="AB175" s="152"/>
      <c r="AC175" s="152"/>
      <c r="AD175" s="152"/>
    </row>
    <row r="176" spans="1:30" ht="15.75" customHeight="1" x14ac:dyDescent="0.25">
      <c r="A176" s="152"/>
      <c r="B176" s="152"/>
      <c r="C176" s="361"/>
      <c r="D176" s="152"/>
      <c r="E176" s="152"/>
      <c r="F176" s="152"/>
      <c r="G176" s="153"/>
      <c r="H176" s="152"/>
      <c r="I176" s="152"/>
      <c r="J176" s="152"/>
      <c r="K176" s="152"/>
      <c r="L176" s="152"/>
      <c r="M176" s="152"/>
      <c r="N176" s="152"/>
      <c r="O176" s="152"/>
      <c r="P176" s="152"/>
      <c r="Q176" s="152"/>
      <c r="R176" s="152"/>
      <c r="S176" s="152"/>
      <c r="T176" s="152"/>
      <c r="U176" s="152"/>
      <c r="V176" s="152"/>
      <c r="W176" s="152"/>
      <c r="X176" s="152"/>
      <c r="Y176" s="152"/>
      <c r="Z176" s="152"/>
      <c r="AA176" s="152"/>
      <c r="AB176" s="152"/>
      <c r="AC176" s="152"/>
      <c r="AD176" s="152"/>
    </row>
    <row r="177" spans="1:30" ht="15.75" customHeight="1" x14ac:dyDescent="0.25">
      <c r="A177" s="152"/>
      <c r="B177" s="152"/>
      <c r="C177" s="361"/>
      <c r="D177" s="152"/>
      <c r="E177" s="152"/>
      <c r="F177" s="152"/>
      <c r="G177" s="153"/>
      <c r="H177" s="152"/>
      <c r="I177" s="152"/>
      <c r="J177" s="152"/>
      <c r="K177" s="152"/>
      <c r="L177" s="152"/>
      <c r="M177" s="152"/>
      <c r="N177" s="152"/>
      <c r="O177" s="152"/>
      <c r="P177" s="152"/>
      <c r="Q177" s="152"/>
      <c r="R177" s="152"/>
      <c r="S177" s="152"/>
      <c r="T177" s="152"/>
      <c r="U177" s="152"/>
      <c r="V177" s="152"/>
      <c r="W177" s="152"/>
      <c r="X177" s="152"/>
      <c r="Y177" s="152"/>
      <c r="Z177" s="152"/>
      <c r="AA177" s="152"/>
      <c r="AB177" s="152"/>
      <c r="AC177" s="152"/>
      <c r="AD177" s="152"/>
    </row>
    <row r="178" spans="1:30" ht="15.75" customHeight="1" x14ac:dyDescent="0.25">
      <c r="A178" s="152"/>
      <c r="B178" s="152"/>
      <c r="C178" s="361"/>
      <c r="D178" s="152"/>
      <c r="E178" s="152"/>
      <c r="F178" s="152"/>
      <c r="G178" s="153"/>
      <c r="H178" s="152"/>
      <c r="I178" s="152"/>
      <c r="J178" s="152"/>
      <c r="K178" s="152"/>
      <c r="L178" s="152"/>
      <c r="M178" s="152"/>
      <c r="N178" s="152"/>
      <c r="O178" s="152"/>
      <c r="P178" s="152"/>
      <c r="Q178" s="152"/>
      <c r="R178" s="152"/>
      <c r="S178" s="152"/>
      <c r="T178" s="152"/>
      <c r="U178" s="152"/>
      <c r="V178" s="152"/>
      <c r="W178" s="152"/>
      <c r="X178" s="152"/>
      <c r="Y178" s="152"/>
      <c r="Z178" s="152"/>
      <c r="AA178" s="152"/>
      <c r="AB178" s="152"/>
      <c r="AC178" s="152"/>
      <c r="AD178" s="152"/>
    </row>
    <row r="179" spans="1:30" ht="15.75" customHeight="1" x14ac:dyDescent="0.25">
      <c r="A179" s="152"/>
      <c r="B179" s="152"/>
      <c r="C179" s="361"/>
      <c r="D179" s="152"/>
      <c r="E179" s="152"/>
      <c r="F179" s="152"/>
      <c r="G179" s="153"/>
      <c r="H179" s="152"/>
      <c r="I179" s="152"/>
      <c r="J179" s="152"/>
      <c r="K179" s="152"/>
      <c r="L179" s="152"/>
      <c r="M179" s="152"/>
      <c r="N179" s="152"/>
      <c r="O179" s="152"/>
      <c r="P179" s="152"/>
      <c r="Q179" s="152"/>
      <c r="R179" s="152"/>
      <c r="S179" s="152"/>
      <c r="T179" s="152"/>
      <c r="U179" s="152"/>
      <c r="V179" s="152"/>
      <c r="W179" s="152"/>
      <c r="X179" s="152"/>
      <c r="Y179" s="152"/>
      <c r="Z179" s="152"/>
      <c r="AA179" s="152"/>
      <c r="AB179" s="152"/>
      <c r="AC179" s="152"/>
      <c r="AD179" s="152"/>
    </row>
    <row r="180" spans="1:30" ht="15.75" customHeight="1" x14ac:dyDescent="0.25">
      <c r="A180" s="152"/>
      <c r="B180" s="152"/>
      <c r="C180" s="361"/>
      <c r="D180" s="152"/>
      <c r="E180" s="152"/>
      <c r="F180" s="152"/>
      <c r="G180" s="153"/>
      <c r="H180" s="152"/>
      <c r="I180" s="152"/>
      <c r="J180" s="152"/>
      <c r="K180" s="152"/>
      <c r="L180" s="152"/>
      <c r="M180" s="152"/>
      <c r="N180" s="152"/>
      <c r="O180" s="152"/>
      <c r="P180" s="152"/>
      <c r="Q180" s="152"/>
      <c r="R180" s="152"/>
      <c r="S180" s="152"/>
      <c r="T180" s="152"/>
      <c r="U180" s="152"/>
      <c r="V180" s="152"/>
      <c r="W180" s="152"/>
      <c r="X180" s="152"/>
      <c r="Y180" s="152"/>
      <c r="Z180" s="152"/>
      <c r="AA180" s="152"/>
      <c r="AB180" s="152"/>
      <c r="AC180" s="152"/>
      <c r="AD180" s="152"/>
    </row>
    <row r="181" spans="1:30" ht="15.75" customHeight="1" x14ac:dyDescent="0.25">
      <c r="A181" s="152"/>
      <c r="B181" s="152"/>
      <c r="C181" s="361"/>
      <c r="D181" s="152"/>
      <c r="E181" s="152"/>
      <c r="F181" s="152"/>
      <c r="G181" s="153"/>
      <c r="H181" s="152"/>
      <c r="I181" s="152"/>
      <c r="J181" s="152"/>
      <c r="K181" s="152"/>
      <c r="L181" s="152"/>
      <c r="M181" s="152"/>
      <c r="N181" s="152"/>
      <c r="O181" s="152"/>
      <c r="P181" s="152"/>
      <c r="Q181" s="152"/>
      <c r="R181" s="152"/>
      <c r="S181" s="152"/>
      <c r="T181" s="152"/>
      <c r="U181" s="152"/>
      <c r="V181" s="152"/>
      <c r="W181" s="152"/>
      <c r="X181" s="152"/>
      <c r="Y181" s="152"/>
      <c r="Z181" s="152"/>
      <c r="AA181" s="152"/>
      <c r="AB181" s="152"/>
      <c r="AC181" s="152"/>
      <c r="AD181" s="152"/>
    </row>
    <row r="182" spans="1:30" ht="15.75" customHeight="1" x14ac:dyDescent="0.25">
      <c r="A182" s="152"/>
      <c r="B182" s="152"/>
      <c r="C182" s="361"/>
      <c r="D182" s="152"/>
      <c r="E182" s="152"/>
      <c r="F182" s="152"/>
      <c r="G182" s="153"/>
      <c r="H182" s="152"/>
      <c r="I182" s="152"/>
      <c r="J182" s="152"/>
      <c r="K182" s="152"/>
      <c r="L182" s="152"/>
      <c r="M182" s="152"/>
      <c r="N182" s="152"/>
      <c r="O182" s="152"/>
      <c r="P182" s="152"/>
      <c r="Q182" s="152"/>
      <c r="R182" s="152"/>
      <c r="S182" s="152"/>
      <c r="T182" s="152"/>
      <c r="U182" s="152"/>
      <c r="V182" s="152"/>
      <c r="W182" s="152"/>
      <c r="X182" s="152"/>
      <c r="Y182" s="152"/>
      <c r="Z182" s="152"/>
      <c r="AA182" s="152"/>
      <c r="AB182" s="152"/>
      <c r="AC182" s="152"/>
      <c r="AD182" s="152"/>
    </row>
    <row r="183" spans="1:30" ht="15.75" customHeight="1" x14ac:dyDescent="0.25">
      <c r="A183" s="152"/>
      <c r="B183" s="152"/>
      <c r="C183" s="361"/>
      <c r="D183" s="152"/>
      <c r="E183" s="152"/>
      <c r="F183" s="152"/>
      <c r="G183" s="153"/>
      <c r="H183" s="152"/>
      <c r="I183" s="152"/>
      <c r="J183" s="152"/>
      <c r="K183" s="152"/>
      <c r="L183" s="152"/>
      <c r="M183" s="152"/>
      <c r="N183" s="152"/>
      <c r="O183" s="152"/>
      <c r="P183" s="152"/>
      <c r="Q183" s="152"/>
      <c r="R183" s="152"/>
      <c r="S183" s="152"/>
      <c r="T183" s="152"/>
      <c r="U183" s="152"/>
      <c r="V183" s="152"/>
      <c r="W183" s="152"/>
      <c r="X183" s="152"/>
      <c r="Y183" s="152"/>
      <c r="Z183" s="152"/>
      <c r="AA183" s="152"/>
      <c r="AB183" s="152"/>
      <c r="AC183" s="152"/>
      <c r="AD183" s="152"/>
    </row>
    <row r="184" spans="1:30" ht="15.75" customHeight="1" x14ac:dyDescent="0.25">
      <c r="A184" s="152"/>
      <c r="B184" s="152"/>
      <c r="C184" s="361"/>
      <c r="D184" s="152"/>
      <c r="E184" s="152"/>
      <c r="F184" s="152"/>
      <c r="G184" s="153"/>
      <c r="H184" s="152"/>
      <c r="I184" s="152"/>
      <c r="J184" s="152"/>
      <c r="K184" s="152"/>
      <c r="L184" s="152"/>
      <c r="M184" s="152"/>
      <c r="N184" s="152"/>
      <c r="O184" s="152"/>
      <c r="P184" s="152"/>
      <c r="Q184" s="152"/>
      <c r="R184" s="152"/>
      <c r="S184" s="152"/>
      <c r="T184" s="152"/>
      <c r="U184" s="152"/>
      <c r="V184" s="152"/>
      <c r="W184" s="152"/>
      <c r="X184" s="152"/>
      <c r="Y184" s="152"/>
      <c r="Z184" s="152"/>
      <c r="AA184" s="152"/>
      <c r="AB184" s="152"/>
      <c r="AC184" s="152"/>
      <c r="AD184" s="152"/>
    </row>
    <row r="185" spans="1:30" ht="15.75" customHeight="1" x14ac:dyDescent="0.25">
      <c r="A185" s="152"/>
      <c r="B185" s="152"/>
      <c r="C185" s="361"/>
      <c r="D185" s="152"/>
      <c r="E185" s="152"/>
      <c r="F185" s="152"/>
      <c r="G185" s="153"/>
      <c r="H185" s="152"/>
      <c r="I185" s="152"/>
      <c r="J185" s="152"/>
      <c r="K185" s="152"/>
      <c r="L185" s="152"/>
      <c r="M185" s="152"/>
      <c r="N185" s="152"/>
      <c r="O185" s="152"/>
      <c r="P185" s="152"/>
      <c r="Q185" s="152"/>
      <c r="R185" s="152"/>
      <c r="S185" s="152"/>
      <c r="T185" s="152"/>
      <c r="U185" s="152"/>
      <c r="V185" s="152"/>
      <c r="W185" s="152"/>
      <c r="X185" s="152"/>
      <c r="Y185" s="152"/>
      <c r="Z185" s="152"/>
      <c r="AA185" s="152"/>
      <c r="AB185" s="152"/>
      <c r="AC185" s="152"/>
      <c r="AD185" s="152"/>
    </row>
    <row r="186" spans="1:30" ht="15.75" customHeight="1" x14ac:dyDescent="0.25">
      <c r="A186" s="152"/>
      <c r="B186" s="152"/>
      <c r="C186" s="361"/>
      <c r="D186" s="152"/>
      <c r="E186" s="152"/>
      <c r="F186" s="152"/>
      <c r="G186" s="153"/>
      <c r="H186" s="152"/>
      <c r="I186" s="152"/>
      <c r="J186" s="152"/>
      <c r="K186" s="152"/>
      <c r="L186" s="152"/>
      <c r="M186" s="152"/>
      <c r="N186" s="152"/>
      <c r="O186" s="152"/>
      <c r="P186" s="152"/>
      <c r="Q186" s="152"/>
      <c r="R186" s="152"/>
      <c r="S186" s="152"/>
      <c r="T186" s="152"/>
      <c r="U186" s="152"/>
      <c r="V186" s="152"/>
      <c r="W186" s="152"/>
      <c r="X186" s="152"/>
      <c r="Y186" s="152"/>
      <c r="Z186" s="152"/>
      <c r="AA186" s="152"/>
      <c r="AB186" s="152"/>
      <c r="AC186" s="152"/>
      <c r="AD186" s="152"/>
    </row>
    <row r="187" spans="1:30" ht="15.75" customHeight="1" x14ac:dyDescent="0.25">
      <c r="A187" s="152"/>
      <c r="B187" s="152"/>
      <c r="C187" s="361"/>
      <c r="D187" s="152"/>
      <c r="E187" s="152"/>
      <c r="F187" s="152"/>
      <c r="G187" s="153"/>
      <c r="H187" s="152"/>
      <c r="I187" s="152"/>
      <c r="J187" s="152"/>
      <c r="K187" s="152"/>
      <c r="L187" s="152"/>
      <c r="M187" s="152"/>
      <c r="N187" s="152"/>
      <c r="O187" s="152"/>
      <c r="P187" s="152"/>
      <c r="Q187" s="152"/>
      <c r="R187" s="152"/>
      <c r="S187" s="152"/>
      <c r="T187" s="152"/>
      <c r="U187" s="152"/>
      <c r="V187" s="152"/>
      <c r="W187" s="152"/>
      <c r="X187" s="152"/>
      <c r="Y187" s="152"/>
      <c r="Z187" s="152"/>
      <c r="AA187" s="152"/>
      <c r="AB187" s="152"/>
      <c r="AC187" s="152"/>
      <c r="AD187" s="152"/>
    </row>
    <row r="188" spans="1:30" ht="15.75" customHeight="1" x14ac:dyDescent="0.25">
      <c r="A188" s="152"/>
      <c r="B188" s="152"/>
      <c r="C188" s="361"/>
      <c r="D188" s="152"/>
      <c r="E188" s="152"/>
      <c r="F188" s="152"/>
      <c r="G188" s="153"/>
      <c r="H188" s="152"/>
      <c r="I188" s="152"/>
      <c r="J188" s="152"/>
      <c r="K188" s="152"/>
      <c r="L188" s="152"/>
      <c r="M188" s="152"/>
      <c r="N188" s="152"/>
      <c r="O188" s="152"/>
      <c r="P188" s="152"/>
      <c r="Q188" s="152"/>
      <c r="R188" s="152"/>
      <c r="S188" s="152"/>
      <c r="T188" s="152"/>
      <c r="U188" s="152"/>
      <c r="V188" s="152"/>
      <c r="W188" s="152"/>
      <c r="X188" s="152"/>
      <c r="Y188" s="152"/>
      <c r="Z188" s="152"/>
      <c r="AA188" s="152"/>
      <c r="AB188" s="152"/>
      <c r="AC188" s="152"/>
      <c r="AD188" s="152"/>
    </row>
    <row r="189" spans="1:30" ht="15.75" customHeight="1" x14ac:dyDescent="0.25">
      <c r="A189" s="152"/>
      <c r="B189" s="152"/>
      <c r="C189" s="361"/>
      <c r="D189" s="152"/>
      <c r="E189" s="152"/>
      <c r="F189" s="152"/>
      <c r="G189" s="153"/>
      <c r="H189" s="152"/>
      <c r="I189" s="152"/>
      <c r="J189" s="152"/>
      <c r="K189" s="152"/>
      <c r="L189" s="152"/>
      <c r="M189" s="152"/>
      <c r="N189" s="152"/>
      <c r="O189" s="152"/>
      <c r="P189" s="152"/>
      <c r="Q189" s="152"/>
      <c r="R189" s="152"/>
      <c r="S189" s="152"/>
      <c r="T189" s="152"/>
      <c r="U189" s="152"/>
      <c r="V189" s="152"/>
      <c r="W189" s="152"/>
      <c r="X189" s="152"/>
      <c r="Y189" s="152"/>
      <c r="Z189" s="152"/>
      <c r="AA189" s="152"/>
      <c r="AB189" s="152"/>
      <c r="AC189" s="152"/>
      <c r="AD189" s="152"/>
    </row>
    <row r="190" spans="1:30" ht="15.75" customHeight="1" x14ac:dyDescent="0.25">
      <c r="A190" s="152"/>
      <c r="B190" s="152"/>
      <c r="C190" s="361"/>
      <c r="D190" s="152"/>
      <c r="E190" s="152"/>
      <c r="F190" s="152"/>
      <c r="G190" s="153"/>
      <c r="H190" s="152"/>
      <c r="I190" s="152"/>
      <c r="J190" s="152"/>
      <c r="K190" s="152"/>
      <c r="L190" s="152"/>
      <c r="M190" s="152"/>
      <c r="N190" s="152"/>
      <c r="O190" s="152"/>
      <c r="P190" s="152"/>
      <c r="Q190" s="152"/>
      <c r="R190" s="152"/>
      <c r="S190" s="152"/>
      <c r="T190" s="152"/>
      <c r="U190" s="152"/>
      <c r="V190" s="152"/>
      <c r="W190" s="152"/>
      <c r="X190" s="152"/>
      <c r="Y190" s="152"/>
      <c r="Z190" s="152"/>
      <c r="AA190" s="152"/>
      <c r="AB190" s="152"/>
      <c r="AC190" s="152"/>
      <c r="AD190" s="152"/>
    </row>
    <row r="191" spans="1:30" ht="15.75" customHeight="1" x14ac:dyDescent="0.25">
      <c r="A191" s="152"/>
      <c r="B191" s="152"/>
      <c r="C191" s="361"/>
      <c r="D191" s="152"/>
      <c r="E191" s="152"/>
      <c r="F191" s="152"/>
      <c r="G191" s="153"/>
      <c r="H191" s="152"/>
      <c r="I191" s="152"/>
      <c r="J191" s="152"/>
      <c r="K191" s="152"/>
      <c r="L191" s="152"/>
      <c r="M191" s="152"/>
      <c r="N191" s="152"/>
      <c r="O191" s="152"/>
      <c r="P191" s="152"/>
      <c r="Q191" s="152"/>
      <c r="R191" s="152"/>
      <c r="S191" s="152"/>
      <c r="T191" s="152"/>
      <c r="U191" s="152"/>
      <c r="V191" s="152"/>
      <c r="W191" s="152"/>
      <c r="X191" s="152"/>
      <c r="Y191" s="152"/>
      <c r="Z191" s="152"/>
      <c r="AA191" s="152"/>
      <c r="AB191" s="152"/>
      <c r="AC191" s="152"/>
      <c r="AD191" s="152"/>
    </row>
    <row r="192" spans="1:30" ht="15.75" customHeight="1" x14ac:dyDescent="0.25">
      <c r="A192" s="152"/>
      <c r="B192" s="152"/>
      <c r="C192" s="361"/>
      <c r="D192" s="152"/>
      <c r="E192" s="152"/>
      <c r="F192" s="152"/>
      <c r="G192" s="153"/>
      <c r="H192" s="152"/>
      <c r="I192" s="152"/>
      <c r="J192" s="152"/>
      <c r="K192" s="152"/>
      <c r="L192" s="152"/>
      <c r="M192" s="152"/>
      <c r="N192" s="152"/>
      <c r="O192" s="152"/>
      <c r="P192" s="152"/>
      <c r="Q192" s="152"/>
      <c r="R192" s="152"/>
      <c r="S192" s="152"/>
      <c r="T192" s="152"/>
      <c r="U192" s="152"/>
      <c r="V192" s="152"/>
      <c r="W192" s="152"/>
      <c r="X192" s="152"/>
      <c r="Y192" s="152"/>
      <c r="Z192" s="152"/>
      <c r="AA192" s="152"/>
      <c r="AB192" s="152"/>
      <c r="AC192" s="152"/>
      <c r="AD192" s="152"/>
    </row>
    <row r="193" spans="1:30" ht="15.75" customHeight="1" x14ac:dyDescent="0.25">
      <c r="A193" s="152"/>
      <c r="B193" s="152"/>
      <c r="C193" s="361"/>
      <c r="D193" s="152"/>
      <c r="E193" s="152"/>
      <c r="F193" s="152"/>
      <c r="G193" s="153"/>
      <c r="H193" s="152"/>
      <c r="I193" s="152"/>
      <c r="J193" s="152"/>
      <c r="K193" s="152"/>
      <c r="L193" s="152"/>
      <c r="M193" s="152"/>
      <c r="N193" s="152"/>
      <c r="O193" s="152"/>
      <c r="P193" s="152"/>
      <c r="Q193" s="152"/>
      <c r="R193" s="152"/>
      <c r="S193" s="152"/>
      <c r="T193" s="152"/>
      <c r="U193" s="152"/>
      <c r="V193" s="152"/>
      <c r="W193" s="152"/>
      <c r="X193" s="152"/>
      <c r="Y193" s="152"/>
      <c r="Z193" s="152"/>
      <c r="AA193" s="152"/>
      <c r="AB193" s="152"/>
      <c r="AC193" s="152"/>
      <c r="AD193" s="152"/>
    </row>
    <row r="194" spans="1:30" ht="15.75" customHeight="1" x14ac:dyDescent="0.25">
      <c r="A194" s="152"/>
      <c r="B194" s="152"/>
      <c r="C194" s="361"/>
      <c r="D194" s="152"/>
      <c r="E194" s="152"/>
      <c r="F194" s="152"/>
      <c r="G194" s="153"/>
      <c r="H194" s="152"/>
      <c r="I194" s="152"/>
      <c r="J194" s="152"/>
      <c r="K194" s="152"/>
      <c r="L194" s="152"/>
      <c r="M194" s="152"/>
      <c r="N194" s="152"/>
      <c r="O194" s="152"/>
      <c r="P194" s="152"/>
      <c r="Q194" s="152"/>
      <c r="R194" s="152"/>
      <c r="S194" s="152"/>
      <c r="T194" s="152"/>
      <c r="U194" s="152"/>
      <c r="V194" s="152"/>
      <c r="W194" s="152"/>
      <c r="X194" s="152"/>
      <c r="Y194" s="152"/>
      <c r="Z194" s="152"/>
      <c r="AA194" s="152"/>
      <c r="AB194" s="152"/>
      <c r="AC194" s="152"/>
      <c r="AD194" s="152"/>
    </row>
    <row r="195" spans="1:30" ht="15.75" customHeight="1" x14ac:dyDescent="0.25">
      <c r="A195" s="152"/>
      <c r="B195" s="152"/>
      <c r="C195" s="361"/>
      <c r="D195" s="152"/>
      <c r="E195" s="152"/>
      <c r="F195" s="152"/>
      <c r="G195" s="153"/>
      <c r="H195" s="152"/>
      <c r="I195" s="152"/>
      <c r="J195" s="152"/>
      <c r="K195" s="152"/>
      <c r="L195" s="152"/>
      <c r="M195" s="152"/>
      <c r="N195" s="152"/>
      <c r="O195" s="152"/>
      <c r="P195" s="152"/>
      <c r="Q195" s="152"/>
      <c r="R195" s="152"/>
      <c r="S195" s="152"/>
      <c r="T195" s="152"/>
      <c r="U195" s="152"/>
      <c r="V195" s="152"/>
      <c r="W195" s="152"/>
      <c r="X195" s="152"/>
      <c r="Y195" s="152"/>
      <c r="Z195" s="152"/>
      <c r="AA195" s="152"/>
      <c r="AB195" s="152"/>
      <c r="AC195" s="152"/>
      <c r="AD195" s="152"/>
    </row>
    <row r="196" spans="1:30" ht="15.75" customHeight="1" x14ac:dyDescent="0.25">
      <c r="A196" s="152"/>
      <c r="B196" s="152"/>
      <c r="C196" s="361"/>
      <c r="D196" s="152"/>
      <c r="E196" s="152"/>
      <c r="F196" s="152"/>
      <c r="G196" s="153"/>
      <c r="H196" s="152"/>
      <c r="I196" s="152"/>
      <c r="J196" s="152"/>
      <c r="K196" s="152"/>
      <c r="L196" s="152"/>
      <c r="M196" s="152"/>
      <c r="N196" s="152"/>
      <c r="O196" s="152"/>
      <c r="P196" s="152"/>
      <c r="Q196" s="152"/>
      <c r="R196" s="152"/>
      <c r="S196" s="152"/>
      <c r="T196" s="152"/>
      <c r="U196" s="152"/>
      <c r="V196" s="152"/>
      <c r="W196" s="152"/>
      <c r="X196" s="152"/>
      <c r="Y196" s="152"/>
      <c r="Z196" s="152"/>
      <c r="AA196" s="152"/>
      <c r="AB196" s="152"/>
      <c r="AC196" s="152"/>
      <c r="AD196" s="152"/>
    </row>
    <row r="197" spans="1:30" ht="15.75" customHeight="1" x14ac:dyDescent="0.25">
      <c r="A197" s="152"/>
      <c r="B197" s="152"/>
      <c r="C197" s="361"/>
      <c r="D197" s="152"/>
      <c r="E197" s="152"/>
      <c r="F197" s="152"/>
      <c r="G197" s="153"/>
      <c r="H197" s="152"/>
      <c r="I197" s="152"/>
      <c r="J197" s="152"/>
      <c r="K197" s="152"/>
      <c r="L197" s="152"/>
      <c r="M197" s="152"/>
      <c r="N197" s="152"/>
      <c r="O197" s="152"/>
      <c r="P197" s="152"/>
      <c r="Q197" s="152"/>
      <c r="R197" s="152"/>
      <c r="S197" s="152"/>
      <c r="T197" s="152"/>
      <c r="U197" s="152"/>
      <c r="V197" s="152"/>
      <c r="W197" s="152"/>
      <c r="X197" s="152"/>
      <c r="Y197" s="152"/>
      <c r="Z197" s="152"/>
      <c r="AA197" s="152"/>
      <c r="AB197" s="152"/>
      <c r="AC197" s="152"/>
      <c r="AD197" s="152"/>
    </row>
    <row r="198" spans="1:30" ht="15.75" customHeight="1" x14ac:dyDescent="0.25">
      <c r="A198" s="152"/>
      <c r="B198" s="152"/>
      <c r="C198" s="361"/>
      <c r="D198" s="152"/>
      <c r="E198" s="152"/>
      <c r="F198" s="152"/>
      <c r="G198" s="153"/>
      <c r="H198" s="152"/>
      <c r="I198" s="152"/>
      <c r="J198" s="152"/>
      <c r="K198" s="152"/>
      <c r="L198" s="152"/>
      <c r="M198" s="152"/>
      <c r="N198" s="152"/>
      <c r="O198" s="152"/>
      <c r="P198" s="152"/>
      <c r="Q198" s="152"/>
      <c r="R198" s="152"/>
      <c r="S198" s="152"/>
      <c r="T198" s="152"/>
      <c r="U198" s="152"/>
      <c r="V198" s="152"/>
      <c r="W198" s="152"/>
      <c r="X198" s="152"/>
      <c r="Y198" s="152"/>
      <c r="Z198" s="152"/>
      <c r="AA198" s="152"/>
      <c r="AB198" s="152"/>
      <c r="AC198" s="152"/>
      <c r="AD198" s="152"/>
    </row>
    <row r="199" spans="1:30" ht="15.75" customHeight="1" x14ac:dyDescent="0.25">
      <c r="A199" s="152"/>
      <c r="B199" s="152"/>
      <c r="C199" s="361"/>
      <c r="D199" s="152"/>
      <c r="E199" s="152"/>
      <c r="F199" s="152"/>
      <c r="G199" s="153"/>
      <c r="H199" s="152"/>
      <c r="I199" s="152"/>
      <c r="J199" s="152"/>
      <c r="K199" s="152"/>
      <c r="L199" s="152"/>
      <c r="M199" s="152"/>
      <c r="N199" s="152"/>
      <c r="O199" s="152"/>
      <c r="P199" s="152"/>
      <c r="Q199" s="152"/>
      <c r="R199" s="152"/>
      <c r="S199" s="152"/>
      <c r="T199" s="152"/>
      <c r="U199" s="152"/>
      <c r="V199" s="152"/>
      <c r="W199" s="152"/>
      <c r="X199" s="152"/>
      <c r="Y199" s="152"/>
      <c r="Z199" s="152"/>
      <c r="AA199" s="152"/>
      <c r="AB199" s="152"/>
      <c r="AC199" s="152"/>
      <c r="AD199" s="152"/>
    </row>
    <row r="200" spans="1:30" ht="15.75" customHeight="1" x14ac:dyDescent="0.25">
      <c r="A200" s="152"/>
      <c r="B200" s="152"/>
      <c r="C200" s="361"/>
      <c r="D200" s="152"/>
      <c r="E200" s="152"/>
      <c r="F200" s="152"/>
      <c r="G200" s="153"/>
      <c r="H200" s="152"/>
      <c r="I200" s="152"/>
      <c r="J200" s="152"/>
      <c r="K200" s="152"/>
      <c r="L200" s="152"/>
      <c r="M200" s="152"/>
      <c r="N200" s="152"/>
      <c r="O200" s="152"/>
      <c r="P200" s="152"/>
      <c r="Q200" s="152"/>
      <c r="R200" s="152"/>
      <c r="S200" s="152"/>
      <c r="T200" s="152"/>
      <c r="U200" s="152"/>
      <c r="V200" s="152"/>
      <c r="W200" s="152"/>
      <c r="X200" s="152"/>
      <c r="Y200" s="152"/>
      <c r="Z200" s="152"/>
      <c r="AA200" s="152"/>
      <c r="AB200" s="152"/>
      <c r="AC200" s="152"/>
      <c r="AD200" s="152"/>
    </row>
    <row r="201" spans="1:30" ht="15.75" customHeight="1" x14ac:dyDescent="0.25">
      <c r="A201" s="152"/>
      <c r="B201" s="152"/>
      <c r="C201" s="361"/>
      <c r="D201" s="152"/>
      <c r="E201" s="152"/>
      <c r="F201" s="152"/>
      <c r="G201" s="153"/>
      <c r="H201" s="152"/>
      <c r="I201" s="152"/>
      <c r="J201" s="152"/>
      <c r="K201" s="152"/>
      <c r="L201" s="152"/>
      <c r="M201" s="152"/>
      <c r="N201" s="152"/>
      <c r="O201" s="152"/>
      <c r="P201" s="152"/>
      <c r="Q201" s="152"/>
      <c r="R201" s="152"/>
      <c r="S201" s="152"/>
      <c r="T201" s="152"/>
      <c r="U201" s="152"/>
      <c r="V201" s="152"/>
      <c r="W201" s="152"/>
      <c r="X201" s="152"/>
      <c r="Y201" s="152"/>
      <c r="Z201" s="152"/>
      <c r="AA201" s="152"/>
      <c r="AB201" s="152"/>
      <c r="AC201" s="152"/>
      <c r="AD201" s="152"/>
    </row>
    <row r="202" spans="1:30" ht="15.75" customHeight="1" x14ac:dyDescent="0.25">
      <c r="A202" s="152"/>
      <c r="B202" s="152"/>
      <c r="C202" s="361"/>
      <c r="D202" s="152"/>
      <c r="E202" s="152"/>
      <c r="F202" s="152"/>
      <c r="G202" s="153"/>
      <c r="H202" s="152"/>
      <c r="I202" s="152"/>
      <c r="J202" s="152"/>
      <c r="K202" s="152"/>
      <c r="L202" s="152"/>
      <c r="M202" s="152"/>
      <c r="N202" s="152"/>
      <c r="O202" s="152"/>
      <c r="P202" s="152"/>
      <c r="Q202" s="152"/>
      <c r="R202" s="152"/>
      <c r="S202" s="152"/>
      <c r="T202" s="152"/>
      <c r="U202" s="152"/>
      <c r="V202" s="152"/>
      <c r="W202" s="152"/>
      <c r="X202" s="152"/>
      <c r="Y202" s="152"/>
      <c r="Z202" s="152"/>
      <c r="AA202" s="152"/>
      <c r="AB202" s="152"/>
      <c r="AC202" s="152"/>
      <c r="AD202" s="152"/>
    </row>
    <row r="203" spans="1:30" ht="15.75" customHeight="1" x14ac:dyDescent="0.25">
      <c r="A203" s="152"/>
      <c r="B203" s="152"/>
      <c r="C203" s="361"/>
      <c r="D203" s="152"/>
      <c r="E203" s="152"/>
      <c r="F203" s="152"/>
      <c r="G203" s="153"/>
      <c r="H203" s="152"/>
      <c r="I203" s="152"/>
      <c r="J203" s="152"/>
      <c r="K203" s="152"/>
      <c r="L203" s="152"/>
      <c r="M203" s="152"/>
      <c r="N203" s="152"/>
      <c r="O203" s="152"/>
      <c r="P203" s="152"/>
      <c r="Q203" s="152"/>
      <c r="R203" s="152"/>
      <c r="S203" s="152"/>
      <c r="T203" s="152"/>
      <c r="U203" s="152"/>
      <c r="V203" s="152"/>
      <c r="W203" s="152"/>
      <c r="X203" s="152"/>
      <c r="Y203" s="152"/>
      <c r="Z203" s="152"/>
      <c r="AA203" s="152"/>
      <c r="AB203" s="152"/>
      <c r="AC203" s="152"/>
      <c r="AD203" s="152"/>
    </row>
    <row r="204" spans="1:30" ht="15.75" customHeight="1" x14ac:dyDescent="0.25">
      <c r="A204" s="152"/>
      <c r="B204" s="152"/>
      <c r="C204" s="361"/>
      <c r="D204" s="152"/>
      <c r="E204" s="152"/>
      <c r="F204" s="152"/>
      <c r="G204" s="153"/>
      <c r="H204" s="152"/>
      <c r="I204" s="152"/>
      <c r="J204" s="152"/>
      <c r="K204" s="152"/>
      <c r="L204" s="152"/>
      <c r="M204" s="152"/>
      <c r="N204" s="152"/>
      <c r="O204" s="152"/>
      <c r="P204" s="152"/>
      <c r="Q204" s="152"/>
      <c r="R204" s="152"/>
      <c r="S204" s="152"/>
      <c r="T204" s="152"/>
      <c r="U204" s="152"/>
      <c r="V204" s="152"/>
      <c r="W204" s="152"/>
      <c r="X204" s="152"/>
      <c r="Y204" s="152"/>
      <c r="Z204" s="152"/>
      <c r="AA204" s="152"/>
      <c r="AB204" s="152"/>
      <c r="AC204" s="152"/>
      <c r="AD204" s="152"/>
    </row>
    <row r="205" spans="1:30" ht="15.75" customHeight="1" x14ac:dyDescent="0.25">
      <c r="A205" s="152"/>
      <c r="B205" s="152"/>
      <c r="C205" s="361"/>
      <c r="D205" s="152"/>
      <c r="E205" s="152"/>
      <c r="F205" s="152"/>
      <c r="G205" s="153"/>
      <c r="H205" s="152"/>
      <c r="I205" s="152"/>
      <c r="J205" s="152"/>
      <c r="K205" s="152"/>
      <c r="L205" s="152"/>
      <c r="M205" s="152"/>
      <c r="N205" s="152"/>
      <c r="O205" s="152"/>
      <c r="P205" s="152"/>
      <c r="Q205" s="152"/>
      <c r="R205" s="152"/>
      <c r="S205" s="152"/>
      <c r="T205" s="152"/>
      <c r="U205" s="152"/>
      <c r="V205" s="152"/>
      <c r="W205" s="152"/>
      <c r="X205" s="152"/>
      <c r="Y205" s="152"/>
      <c r="Z205" s="152"/>
      <c r="AA205" s="152"/>
      <c r="AB205" s="152"/>
      <c r="AC205" s="152"/>
      <c r="AD205" s="152"/>
    </row>
    <row r="206" spans="1:30" ht="15.75" customHeight="1" x14ac:dyDescent="0.25">
      <c r="A206" s="152"/>
      <c r="B206" s="152"/>
      <c r="C206" s="361"/>
      <c r="D206" s="152"/>
      <c r="E206" s="152"/>
      <c r="F206" s="152"/>
      <c r="G206" s="153"/>
      <c r="H206" s="152"/>
      <c r="I206" s="152"/>
      <c r="J206" s="152"/>
      <c r="K206" s="152"/>
      <c r="L206" s="152"/>
      <c r="M206" s="152"/>
      <c r="N206" s="152"/>
      <c r="O206" s="152"/>
      <c r="P206" s="152"/>
      <c r="Q206" s="152"/>
      <c r="R206" s="152"/>
      <c r="S206" s="152"/>
      <c r="T206" s="152"/>
      <c r="U206" s="152"/>
      <c r="V206" s="152"/>
      <c r="W206" s="152"/>
      <c r="X206" s="152"/>
      <c r="Y206" s="152"/>
      <c r="Z206" s="152"/>
      <c r="AA206" s="152"/>
      <c r="AB206" s="152"/>
      <c r="AC206" s="152"/>
      <c r="AD206" s="152"/>
    </row>
    <row r="207" spans="1:30" ht="15.75" customHeight="1" x14ac:dyDescent="0.25">
      <c r="A207" s="152"/>
      <c r="B207" s="152"/>
      <c r="C207" s="361"/>
      <c r="D207" s="152"/>
      <c r="E207" s="152"/>
      <c r="F207" s="152"/>
      <c r="G207" s="153"/>
      <c r="H207" s="152"/>
      <c r="I207" s="152"/>
      <c r="J207" s="152"/>
      <c r="K207" s="152"/>
      <c r="L207" s="152"/>
      <c r="M207" s="152"/>
      <c r="N207" s="152"/>
      <c r="O207" s="152"/>
      <c r="P207" s="152"/>
      <c r="Q207" s="152"/>
      <c r="R207" s="152"/>
      <c r="S207" s="152"/>
      <c r="T207" s="152"/>
      <c r="U207" s="152"/>
      <c r="V207" s="152"/>
      <c r="W207" s="152"/>
      <c r="X207" s="152"/>
      <c r="Y207" s="152"/>
      <c r="Z207" s="152"/>
      <c r="AA207" s="152"/>
      <c r="AB207" s="152"/>
      <c r="AC207" s="152"/>
      <c r="AD207" s="152"/>
    </row>
    <row r="208" spans="1:30" ht="15.75" customHeight="1" x14ac:dyDescent="0.25">
      <c r="A208" s="152"/>
      <c r="B208" s="152"/>
      <c r="C208" s="361"/>
      <c r="D208" s="152"/>
      <c r="E208" s="152"/>
      <c r="F208" s="152"/>
      <c r="G208" s="153"/>
      <c r="H208" s="152"/>
      <c r="I208" s="152"/>
      <c r="J208" s="152"/>
      <c r="K208" s="152"/>
      <c r="L208" s="152"/>
      <c r="M208" s="152"/>
      <c r="N208" s="152"/>
      <c r="O208" s="152"/>
      <c r="P208" s="152"/>
      <c r="Q208" s="152"/>
      <c r="R208" s="152"/>
      <c r="S208" s="152"/>
      <c r="T208" s="152"/>
      <c r="U208" s="152"/>
      <c r="V208" s="152"/>
      <c r="W208" s="152"/>
      <c r="X208" s="152"/>
      <c r="Y208" s="152"/>
      <c r="Z208" s="152"/>
      <c r="AA208" s="152"/>
      <c r="AB208" s="152"/>
      <c r="AC208" s="152"/>
      <c r="AD208" s="152"/>
    </row>
    <row r="209" spans="1:30" ht="15.75" customHeight="1" x14ac:dyDescent="0.25">
      <c r="A209" s="152"/>
      <c r="B209" s="152"/>
      <c r="C209" s="361"/>
      <c r="D209" s="152"/>
      <c r="E209" s="152"/>
      <c r="F209" s="152"/>
      <c r="G209" s="153"/>
      <c r="H209" s="152"/>
      <c r="I209" s="152"/>
      <c r="J209" s="152"/>
      <c r="K209" s="152"/>
      <c r="L209" s="152"/>
      <c r="M209" s="152"/>
      <c r="N209" s="152"/>
      <c r="O209" s="152"/>
      <c r="P209" s="152"/>
      <c r="Q209" s="152"/>
      <c r="R209" s="152"/>
      <c r="S209" s="152"/>
      <c r="T209" s="152"/>
      <c r="U209" s="152"/>
      <c r="V209" s="152"/>
      <c r="W209" s="152"/>
      <c r="X209" s="152"/>
      <c r="Y209" s="152"/>
      <c r="Z209" s="152"/>
      <c r="AA209" s="152"/>
      <c r="AB209" s="152"/>
      <c r="AC209" s="152"/>
      <c r="AD209" s="152"/>
    </row>
    <row r="210" spans="1:30" ht="15.75" customHeight="1" x14ac:dyDescent="0.25">
      <c r="A210" s="152"/>
      <c r="B210" s="152"/>
      <c r="C210" s="361"/>
      <c r="D210" s="152"/>
      <c r="E210" s="152"/>
      <c r="F210" s="152"/>
      <c r="G210" s="153"/>
      <c r="H210" s="152"/>
      <c r="I210" s="152"/>
      <c r="J210" s="152"/>
      <c r="K210" s="152"/>
      <c r="L210" s="152"/>
      <c r="M210" s="152"/>
      <c r="N210" s="152"/>
      <c r="O210" s="152"/>
      <c r="P210" s="152"/>
      <c r="Q210" s="152"/>
      <c r="R210" s="152"/>
      <c r="S210" s="152"/>
      <c r="T210" s="152"/>
      <c r="U210" s="152"/>
      <c r="V210" s="152"/>
      <c r="W210" s="152"/>
      <c r="X210" s="152"/>
      <c r="Y210" s="152"/>
      <c r="Z210" s="152"/>
      <c r="AA210" s="152"/>
      <c r="AB210" s="152"/>
      <c r="AC210" s="152"/>
      <c r="AD210" s="152"/>
    </row>
    <row r="211" spans="1:30" ht="15.75" customHeight="1" x14ac:dyDescent="0.25">
      <c r="A211" s="152"/>
      <c r="B211" s="152"/>
      <c r="C211" s="361"/>
      <c r="D211" s="152"/>
      <c r="E211" s="152"/>
      <c r="F211" s="152"/>
      <c r="G211" s="153"/>
      <c r="H211" s="152"/>
      <c r="I211" s="152"/>
      <c r="J211" s="152"/>
      <c r="K211" s="152"/>
      <c r="L211" s="152"/>
      <c r="M211" s="152"/>
      <c r="N211" s="152"/>
      <c r="O211" s="152"/>
      <c r="P211" s="152"/>
      <c r="Q211" s="152"/>
      <c r="R211" s="152"/>
      <c r="S211" s="152"/>
      <c r="T211" s="152"/>
      <c r="U211" s="152"/>
      <c r="V211" s="152"/>
      <c r="W211" s="152"/>
      <c r="X211" s="152"/>
      <c r="Y211" s="152"/>
      <c r="Z211" s="152"/>
      <c r="AA211" s="152"/>
      <c r="AB211" s="152"/>
      <c r="AC211" s="152"/>
      <c r="AD211" s="152"/>
    </row>
    <row r="212" spans="1:30" ht="15.75" customHeight="1" x14ac:dyDescent="0.25">
      <c r="A212" s="152"/>
      <c r="B212" s="152"/>
      <c r="C212" s="361"/>
      <c r="D212" s="152"/>
      <c r="E212" s="152"/>
      <c r="F212" s="152"/>
      <c r="G212" s="153"/>
      <c r="H212" s="152"/>
      <c r="I212" s="152"/>
      <c r="J212" s="152"/>
      <c r="K212" s="152"/>
      <c r="L212" s="152"/>
      <c r="M212" s="152"/>
      <c r="N212" s="152"/>
      <c r="O212" s="152"/>
      <c r="P212" s="152"/>
      <c r="Q212" s="152"/>
      <c r="R212" s="152"/>
      <c r="S212" s="152"/>
      <c r="T212" s="152"/>
      <c r="U212" s="152"/>
      <c r="V212" s="152"/>
      <c r="W212" s="152"/>
      <c r="X212" s="152"/>
      <c r="Y212" s="152"/>
      <c r="Z212" s="152"/>
      <c r="AA212" s="152"/>
      <c r="AB212" s="152"/>
      <c r="AC212" s="152"/>
      <c r="AD212" s="152"/>
    </row>
    <row r="213" spans="1:30" ht="15.75" customHeight="1" x14ac:dyDescent="0.25">
      <c r="A213" s="152"/>
      <c r="B213" s="152"/>
      <c r="C213" s="361"/>
      <c r="D213" s="152"/>
      <c r="E213" s="152"/>
      <c r="F213" s="152"/>
      <c r="G213" s="153"/>
      <c r="H213" s="152"/>
      <c r="I213" s="152"/>
      <c r="J213" s="152"/>
      <c r="K213" s="152"/>
      <c r="L213" s="152"/>
      <c r="M213" s="152"/>
      <c r="N213" s="152"/>
      <c r="O213" s="152"/>
      <c r="P213" s="152"/>
      <c r="Q213" s="152"/>
      <c r="R213" s="152"/>
      <c r="S213" s="152"/>
      <c r="T213" s="152"/>
      <c r="U213" s="152"/>
      <c r="V213" s="152"/>
      <c r="W213" s="152"/>
      <c r="X213" s="152"/>
      <c r="Y213" s="152"/>
      <c r="Z213" s="152"/>
      <c r="AA213" s="152"/>
      <c r="AB213" s="152"/>
      <c r="AC213" s="152"/>
      <c r="AD213" s="152"/>
    </row>
    <row r="214" spans="1:30" ht="15.75" customHeight="1" x14ac:dyDescent="0.25">
      <c r="A214" s="152"/>
      <c r="B214" s="152"/>
      <c r="C214" s="361"/>
      <c r="D214" s="152"/>
      <c r="E214" s="152"/>
      <c r="F214" s="152"/>
      <c r="G214" s="153"/>
      <c r="H214" s="152"/>
      <c r="I214" s="152"/>
      <c r="J214" s="152"/>
      <c r="K214" s="152"/>
      <c r="L214" s="152"/>
      <c r="M214" s="152"/>
      <c r="N214" s="152"/>
      <c r="O214" s="152"/>
      <c r="P214" s="152"/>
      <c r="Q214" s="152"/>
      <c r="R214" s="152"/>
      <c r="S214" s="152"/>
      <c r="T214" s="152"/>
      <c r="U214" s="152"/>
      <c r="V214" s="152"/>
      <c r="W214" s="152"/>
      <c r="X214" s="152"/>
      <c r="Y214" s="152"/>
      <c r="Z214" s="152"/>
      <c r="AA214" s="152"/>
      <c r="AB214" s="152"/>
      <c r="AC214" s="152"/>
      <c r="AD214" s="152"/>
    </row>
    <row r="215" spans="1:30" ht="15.75" customHeight="1" x14ac:dyDescent="0.25">
      <c r="A215" s="152"/>
      <c r="B215" s="152"/>
      <c r="C215" s="361"/>
      <c r="D215" s="152"/>
      <c r="E215" s="152"/>
      <c r="F215" s="152"/>
      <c r="G215" s="153"/>
      <c r="H215" s="152"/>
      <c r="I215" s="152"/>
      <c r="J215" s="152"/>
      <c r="K215" s="152"/>
      <c r="L215" s="152"/>
      <c r="M215" s="152"/>
      <c r="N215" s="152"/>
      <c r="O215" s="152"/>
      <c r="P215" s="152"/>
      <c r="Q215" s="152"/>
      <c r="R215" s="152"/>
      <c r="S215" s="152"/>
      <c r="T215" s="152"/>
      <c r="U215" s="152"/>
      <c r="V215" s="152"/>
      <c r="W215" s="152"/>
      <c r="X215" s="152"/>
      <c r="Y215" s="152"/>
      <c r="Z215" s="152"/>
      <c r="AA215" s="152"/>
      <c r="AB215" s="152"/>
      <c r="AC215" s="152"/>
      <c r="AD215" s="152"/>
    </row>
    <row r="216" spans="1:30" ht="15.75" customHeight="1" x14ac:dyDescent="0.25">
      <c r="A216" s="152"/>
      <c r="B216" s="152"/>
      <c r="C216" s="361"/>
      <c r="D216" s="152"/>
      <c r="E216" s="152"/>
      <c r="F216" s="152"/>
      <c r="G216" s="153"/>
      <c r="H216" s="152"/>
      <c r="I216" s="152"/>
      <c r="J216" s="152"/>
      <c r="K216" s="152"/>
      <c r="L216" s="152"/>
      <c r="M216" s="152"/>
      <c r="N216" s="152"/>
      <c r="O216" s="152"/>
      <c r="P216" s="152"/>
      <c r="Q216" s="152"/>
      <c r="R216" s="152"/>
      <c r="S216" s="152"/>
      <c r="T216" s="152"/>
      <c r="U216" s="152"/>
      <c r="V216" s="152"/>
      <c r="W216" s="152"/>
      <c r="X216" s="152"/>
      <c r="Y216" s="152"/>
      <c r="Z216" s="152"/>
      <c r="AA216" s="152"/>
      <c r="AB216" s="152"/>
      <c r="AC216" s="152"/>
      <c r="AD216" s="152"/>
    </row>
    <row r="217" spans="1:30" ht="15.75" customHeight="1" x14ac:dyDescent="0.25">
      <c r="A217" s="152"/>
      <c r="B217" s="152"/>
      <c r="C217" s="361"/>
      <c r="D217" s="152"/>
      <c r="E217" s="152"/>
      <c r="F217" s="152"/>
      <c r="G217" s="153"/>
      <c r="H217" s="152"/>
      <c r="I217" s="152"/>
      <c r="J217" s="152"/>
      <c r="K217" s="152"/>
      <c r="L217" s="152"/>
      <c r="M217" s="152"/>
      <c r="N217" s="152"/>
      <c r="O217" s="152"/>
      <c r="P217" s="152"/>
      <c r="Q217" s="152"/>
      <c r="R217" s="152"/>
      <c r="S217" s="152"/>
      <c r="T217" s="152"/>
      <c r="U217" s="152"/>
      <c r="V217" s="152"/>
      <c r="W217" s="152"/>
      <c r="X217" s="152"/>
      <c r="Y217" s="152"/>
      <c r="Z217" s="152"/>
      <c r="AA217" s="152"/>
      <c r="AB217" s="152"/>
      <c r="AC217" s="152"/>
      <c r="AD217" s="152"/>
    </row>
    <row r="218" spans="1:30" ht="15.75" customHeight="1" x14ac:dyDescent="0.25">
      <c r="A218" s="152"/>
      <c r="B218" s="152"/>
      <c r="C218" s="361"/>
      <c r="D218" s="152"/>
      <c r="E218" s="152"/>
      <c r="F218" s="152"/>
      <c r="G218" s="153"/>
      <c r="H218" s="152"/>
      <c r="I218" s="152"/>
      <c r="J218" s="152"/>
      <c r="K218" s="152"/>
      <c r="L218" s="152"/>
      <c r="M218" s="152"/>
      <c r="N218" s="152"/>
      <c r="O218" s="152"/>
      <c r="P218" s="152"/>
      <c r="Q218" s="152"/>
      <c r="R218" s="152"/>
      <c r="S218" s="152"/>
      <c r="T218" s="152"/>
      <c r="U218" s="152"/>
      <c r="V218" s="152"/>
      <c r="W218" s="152"/>
      <c r="X218" s="152"/>
      <c r="Y218" s="152"/>
      <c r="Z218" s="152"/>
      <c r="AA218" s="152"/>
      <c r="AB218" s="152"/>
      <c r="AC218" s="152"/>
      <c r="AD218" s="152"/>
    </row>
    <row r="219" spans="1:30" ht="15.75" customHeight="1" x14ac:dyDescent="0.25">
      <c r="A219" s="152"/>
      <c r="B219" s="152"/>
      <c r="C219" s="361"/>
      <c r="D219" s="152"/>
      <c r="E219" s="152"/>
      <c r="F219" s="152"/>
      <c r="G219" s="153"/>
      <c r="H219" s="152"/>
      <c r="I219" s="152"/>
      <c r="J219" s="152"/>
      <c r="K219" s="152"/>
      <c r="L219" s="152"/>
      <c r="M219" s="152"/>
      <c r="N219" s="152"/>
      <c r="O219" s="152"/>
      <c r="P219" s="152"/>
      <c r="Q219" s="152"/>
      <c r="R219" s="152"/>
      <c r="S219" s="152"/>
      <c r="T219" s="152"/>
      <c r="U219" s="152"/>
      <c r="V219" s="152"/>
      <c r="W219" s="152"/>
      <c r="X219" s="152"/>
      <c r="Y219" s="152"/>
      <c r="Z219" s="152"/>
      <c r="AA219" s="152"/>
      <c r="AB219" s="152"/>
      <c r="AC219" s="152"/>
      <c r="AD219" s="152"/>
    </row>
    <row r="220" spans="1:30" ht="15.75" customHeight="1" x14ac:dyDescent="0.25">
      <c r="A220" s="152"/>
      <c r="B220" s="152"/>
      <c r="C220" s="361"/>
      <c r="D220" s="152"/>
      <c r="E220" s="152"/>
      <c r="F220" s="152"/>
      <c r="G220" s="153"/>
      <c r="H220" s="152"/>
      <c r="I220" s="152"/>
      <c r="J220" s="152"/>
      <c r="K220" s="152"/>
      <c r="L220" s="152"/>
      <c r="M220" s="152"/>
      <c r="N220" s="152"/>
      <c r="O220" s="152"/>
      <c r="P220" s="152"/>
      <c r="Q220" s="152"/>
      <c r="R220" s="152"/>
      <c r="S220" s="152"/>
      <c r="T220" s="152"/>
      <c r="U220" s="152"/>
      <c r="V220" s="152"/>
      <c r="W220" s="152"/>
      <c r="X220" s="152"/>
      <c r="Y220" s="152"/>
      <c r="Z220" s="152"/>
      <c r="AA220" s="152"/>
      <c r="AB220" s="152"/>
      <c r="AC220" s="152"/>
      <c r="AD220" s="152"/>
    </row>
    <row r="221" spans="1:30" ht="15.75" customHeight="1" x14ac:dyDescent="0.25">
      <c r="A221" s="152"/>
      <c r="B221" s="152"/>
      <c r="C221" s="361"/>
      <c r="D221" s="152"/>
      <c r="E221" s="152"/>
      <c r="F221" s="152"/>
      <c r="G221" s="153"/>
      <c r="H221" s="152"/>
      <c r="I221" s="152"/>
      <c r="J221" s="152"/>
      <c r="K221" s="152"/>
      <c r="L221" s="152"/>
      <c r="M221" s="152"/>
      <c r="N221" s="152"/>
      <c r="O221" s="152"/>
      <c r="P221" s="152"/>
      <c r="Q221" s="152"/>
      <c r="R221" s="152"/>
      <c r="S221" s="152"/>
      <c r="T221" s="152"/>
      <c r="U221" s="152"/>
      <c r="V221" s="152"/>
      <c r="W221" s="152"/>
      <c r="X221" s="152"/>
      <c r="Y221" s="152"/>
      <c r="Z221" s="152"/>
      <c r="AA221" s="152"/>
      <c r="AB221" s="152"/>
      <c r="AC221" s="152"/>
      <c r="AD221" s="152"/>
    </row>
    <row r="222" spans="1:30" ht="15.75" customHeight="1" x14ac:dyDescent="0.25">
      <c r="A222" s="152"/>
      <c r="B222" s="152"/>
      <c r="C222" s="361"/>
      <c r="D222" s="152"/>
      <c r="E222" s="152"/>
      <c r="F222" s="152"/>
      <c r="G222" s="153"/>
      <c r="H222" s="152"/>
      <c r="I222" s="152"/>
      <c r="J222" s="152"/>
      <c r="K222" s="152"/>
      <c r="L222" s="152"/>
      <c r="M222" s="152"/>
      <c r="N222" s="152"/>
      <c r="O222" s="152"/>
      <c r="P222" s="152"/>
      <c r="Q222" s="152"/>
      <c r="R222" s="152"/>
      <c r="S222" s="152"/>
      <c r="T222" s="152"/>
      <c r="U222" s="152"/>
      <c r="V222" s="152"/>
      <c r="W222" s="152"/>
      <c r="X222" s="152"/>
      <c r="Y222" s="152"/>
      <c r="Z222" s="152"/>
      <c r="AA222" s="152"/>
      <c r="AB222" s="152"/>
      <c r="AC222" s="152"/>
      <c r="AD222" s="152"/>
    </row>
    <row r="223" spans="1:30" ht="15.75" customHeight="1" x14ac:dyDescent="0.25">
      <c r="A223" s="152"/>
      <c r="B223" s="152"/>
      <c r="C223" s="361"/>
      <c r="D223" s="152"/>
      <c r="E223" s="152"/>
      <c r="F223" s="152"/>
      <c r="G223" s="153"/>
      <c r="H223" s="152"/>
      <c r="I223" s="152"/>
      <c r="J223" s="152"/>
      <c r="K223" s="152"/>
      <c r="L223" s="152"/>
      <c r="M223" s="152"/>
      <c r="N223" s="152"/>
      <c r="O223" s="152"/>
      <c r="P223" s="152"/>
      <c r="Q223" s="152"/>
      <c r="R223" s="152"/>
      <c r="S223" s="152"/>
      <c r="T223" s="152"/>
      <c r="U223" s="152"/>
      <c r="V223" s="152"/>
      <c r="W223" s="152"/>
      <c r="X223" s="152"/>
      <c r="Y223" s="152"/>
      <c r="Z223" s="152"/>
      <c r="AA223" s="152"/>
      <c r="AB223" s="152"/>
      <c r="AC223" s="152"/>
      <c r="AD223" s="152"/>
    </row>
    <row r="224" spans="1:30" ht="15.75" customHeight="1" x14ac:dyDescent="0.25">
      <c r="A224" s="152"/>
      <c r="B224" s="152"/>
      <c r="C224" s="361"/>
      <c r="D224" s="152"/>
      <c r="E224" s="152"/>
      <c r="F224" s="152"/>
      <c r="G224" s="153"/>
      <c r="H224" s="152"/>
      <c r="I224" s="152"/>
      <c r="J224" s="152"/>
      <c r="K224" s="152"/>
      <c r="L224" s="152"/>
      <c r="M224" s="152"/>
      <c r="N224" s="152"/>
      <c r="O224" s="152"/>
      <c r="P224" s="152"/>
      <c r="Q224" s="152"/>
      <c r="R224" s="152"/>
      <c r="S224" s="152"/>
      <c r="T224" s="152"/>
      <c r="U224" s="152"/>
      <c r="V224" s="152"/>
      <c r="W224" s="152"/>
      <c r="X224" s="152"/>
      <c r="Y224" s="152"/>
      <c r="Z224" s="152"/>
      <c r="AA224" s="152"/>
      <c r="AB224" s="152"/>
      <c r="AC224" s="152"/>
      <c r="AD224" s="152"/>
    </row>
    <row r="225" spans="1:30" ht="15.75" customHeight="1" x14ac:dyDescent="0.25">
      <c r="A225" s="152"/>
      <c r="B225" s="152"/>
      <c r="C225" s="361"/>
      <c r="D225" s="152"/>
      <c r="E225" s="152"/>
      <c r="F225" s="152"/>
      <c r="G225" s="153"/>
      <c r="H225" s="152"/>
      <c r="I225" s="152"/>
      <c r="J225" s="152"/>
      <c r="K225" s="152"/>
      <c r="L225" s="152"/>
      <c r="M225" s="152"/>
      <c r="N225" s="152"/>
      <c r="O225" s="152"/>
      <c r="P225" s="152"/>
      <c r="Q225" s="152"/>
      <c r="R225" s="152"/>
      <c r="S225" s="152"/>
      <c r="T225" s="152"/>
      <c r="U225" s="152"/>
      <c r="V225" s="152"/>
      <c r="W225" s="152"/>
      <c r="X225" s="152"/>
      <c r="Y225" s="152"/>
      <c r="Z225" s="152"/>
      <c r="AA225" s="152"/>
      <c r="AB225" s="152"/>
      <c r="AC225" s="152"/>
      <c r="AD225" s="152"/>
    </row>
    <row r="226" spans="1:30" ht="15.75" customHeight="1" x14ac:dyDescent="0.25">
      <c r="A226" s="152"/>
      <c r="B226" s="152"/>
      <c r="C226" s="361"/>
      <c r="D226" s="152"/>
      <c r="E226" s="152"/>
      <c r="F226" s="152"/>
      <c r="G226" s="153"/>
      <c r="H226" s="152"/>
      <c r="I226" s="152"/>
      <c r="J226" s="152"/>
      <c r="K226" s="152"/>
      <c r="L226" s="152"/>
      <c r="M226" s="152"/>
      <c r="N226" s="152"/>
      <c r="O226" s="152"/>
      <c r="P226" s="152"/>
      <c r="Q226" s="152"/>
      <c r="R226" s="152"/>
      <c r="S226" s="152"/>
      <c r="T226" s="152"/>
      <c r="U226" s="152"/>
      <c r="V226" s="152"/>
      <c r="W226" s="152"/>
      <c r="X226" s="152"/>
      <c r="Y226" s="152"/>
      <c r="Z226" s="152"/>
      <c r="AA226" s="152"/>
      <c r="AB226" s="152"/>
      <c r="AC226" s="152"/>
      <c r="AD226" s="152"/>
    </row>
    <row r="227" spans="1:30" ht="15.75" customHeight="1" x14ac:dyDescent="0.25">
      <c r="A227" s="152"/>
      <c r="B227" s="152"/>
      <c r="C227" s="361"/>
      <c r="D227" s="152"/>
      <c r="E227" s="152"/>
      <c r="F227" s="152"/>
      <c r="G227" s="153"/>
      <c r="H227" s="152"/>
      <c r="I227" s="152"/>
      <c r="J227" s="152"/>
      <c r="K227" s="152"/>
      <c r="L227" s="152"/>
      <c r="M227" s="152"/>
      <c r="N227" s="152"/>
      <c r="O227" s="152"/>
      <c r="P227" s="152"/>
      <c r="Q227" s="152"/>
      <c r="R227" s="152"/>
      <c r="S227" s="152"/>
      <c r="T227" s="152"/>
      <c r="U227" s="152"/>
      <c r="V227" s="152"/>
      <c r="W227" s="152"/>
      <c r="X227" s="152"/>
      <c r="Y227" s="152"/>
      <c r="Z227" s="152"/>
      <c r="AA227" s="152"/>
      <c r="AB227" s="152"/>
      <c r="AC227" s="152"/>
      <c r="AD227" s="152"/>
    </row>
    <row r="228" spans="1:30" ht="15.75" customHeight="1" x14ac:dyDescent="0.25">
      <c r="A228" s="152"/>
      <c r="B228" s="152"/>
      <c r="C228" s="361"/>
      <c r="D228" s="152"/>
      <c r="E228" s="152"/>
      <c r="F228" s="152"/>
      <c r="G228" s="153"/>
      <c r="H228" s="152"/>
      <c r="I228" s="152"/>
      <c r="J228" s="152"/>
      <c r="K228" s="152"/>
      <c r="L228" s="152"/>
      <c r="M228" s="152"/>
      <c r="N228" s="152"/>
      <c r="O228" s="152"/>
      <c r="P228" s="152"/>
      <c r="Q228" s="152"/>
      <c r="R228" s="152"/>
      <c r="S228" s="152"/>
      <c r="T228" s="152"/>
      <c r="U228" s="152"/>
      <c r="V228" s="152"/>
      <c r="W228" s="152"/>
      <c r="X228" s="152"/>
      <c r="Y228" s="152"/>
      <c r="Z228" s="152"/>
      <c r="AA228" s="152"/>
      <c r="AB228" s="152"/>
      <c r="AC228" s="152"/>
      <c r="AD228" s="152"/>
    </row>
    <row r="229" spans="1:30" ht="15.75" customHeight="1" x14ac:dyDescent="0.25">
      <c r="A229" s="152"/>
      <c r="B229" s="152"/>
      <c r="C229" s="361"/>
      <c r="D229" s="152"/>
      <c r="E229" s="152"/>
      <c r="F229" s="152"/>
      <c r="G229" s="153"/>
      <c r="H229" s="152"/>
      <c r="I229" s="152"/>
      <c r="J229" s="152"/>
      <c r="K229" s="152"/>
      <c r="L229" s="152"/>
      <c r="M229" s="152"/>
      <c r="N229" s="152"/>
      <c r="O229" s="152"/>
      <c r="P229" s="152"/>
      <c r="Q229" s="152"/>
      <c r="R229" s="152"/>
      <c r="S229" s="152"/>
      <c r="T229" s="152"/>
      <c r="U229" s="152"/>
      <c r="V229" s="152"/>
      <c r="W229" s="152"/>
      <c r="X229" s="152"/>
      <c r="Y229" s="152"/>
      <c r="Z229" s="152"/>
      <c r="AA229" s="152"/>
      <c r="AB229" s="152"/>
      <c r="AC229" s="152"/>
      <c r="AD229" s="152"/>
    </row>
    <row r="230" spans="1:30" ht="15.75" customHeight="1" x14ac:dyDescent="0.25">
      <c r="A230" s="152"/>
      <c r="B230" s="152"/>
      <c r="C230" s="361"/>
      <c r="D230" s="152"/>
      <c r="E230" s="152"/>
      <c r="F230" s="152"/>
      <c r="G230" s="153"/>
      <c r="H230" s="152"/>
      <c r="I230" s="152"/>
      <c r="J230" s="152"/>
      <c r="K230" s="152"/>
      <c r="L230" s="152"/>
      <c r="M230" s="152"/>
      <c r="N230" s="152"/>
      <c r="O230" s="152"/>
      <c r="P230" s="152"/>
      <c r="Q230" s="152"/>
      <c r="R230" s="152"/>
      <c r="S230" s="152"/>
      <c r="T230" s="152"/>
      <c r="U230" s="152"/>
      <c r="V230" s="152"/>
      <c r="W230" s="152"/>
      <c r="X230" s="152"/>
      <c r="Y230" s="152"/>
      <c r="Z230" s="152"/>
      <c r="AA230" s="152"/>
      <c r="AB230" s="152"/>
      <c r="AC230" s="152"/>
      <c r="AD230" s="152"/>
    </row>
    <row r="231" spans="1:30" ht="15.75" customHeight="1" x14ac:dyDescent="0.25">
      <c r="A231" s="152"/>
      <c r="B231" s="152"/>
      <c r="C231" s="361"/>
      <c r="D231" s="152"/>
      <c r="E231" s="152"/>
      <c r="F231" s="152"/>
      <c r="G231" s="153"/>
      <c r="H231" s="152"/>
      <c r="I231" s="152"/>
      <c r="J231" s="152"/>
      <c r="K231" s="152"/>
      <c r="L231" s="152"/>
      <c r="M231" s="152"/>
      <c r="N231" s="152"/>
      <c r="O231" s="152"/>
      <c r="P231" s="152"/>
      <c r="Q231" s="152"/>
      <c r="R231" s="152"/>
      <c r="S231" s="152"/>
      <c r="T231" s="152"/>
      <c r="U231" s="152"/>
      <c r="V231" s="152"/>
      <c r="W231" s="152"/>
      <c r="X231" s="152"/>
      <c r="Y231" s="152"/>
      <c r="Z231" s="152"/>
      <c r="AA231" s="152"/>
      <c r="AB231" s="152"/>
      <c r="AC231" s="152"/>
      <c r="AD231" s="152"/>
    </row>
    <row r="232" spans="1:30" ht="15.75" customHeight="1" x14ac:dyDescent="0.25">
      <c r="A232" s="152"/>
      <c r="B232" s="152"/>
      <c r="C232" s="361"/>
      <c r="D232" s="152"/>
      <c r="E232" s="152"/>
      <c r="F232" s="152"/>
      <c r="G232" s="153"/>
      <c r="H232" s="152"/>
      <c r="I232" s="152"/>
      <c r="J232" s="152"/>
      <c r="K232" s="152"/>
      <c r="L232" s="152"/>
      <c r="M232" s="152"/>
      <c r="N232" s="152"/>
      <c r="O232" s="152"/>
      <c r="P232" s="152"/>
      <c r="Q232" s="152"/>
      <c r="R232" s="152"/>
      <c r="S232" s="152"/>
      <c r="T232" s="152"/>
      <c r="U232" s="152"/>
      <c r="V232" s="152"/>
      <c r="W232" s="152"/>
      <c r="X232" s="152"/>
      <c r="Y232" s="152"/>
      <c r="Z232" s="152"/>
      <c r="AA232" s="152"/>
      <c r="AB232" s="152"/>
      <c r="AC232" s="152"/>
      <c r="AD232" s="152"/>
    </row>
    <row r="233" spans="1:30" ht="15.75" customHeight="1" x14ac:dyDescent="0.25">
      <c r="A233" s="152"/>
      <c r="B233" s="152"/>
      <c r="C233" s="361"/>
      <c r="D233" s="152"/>
      <c r="E233" s="152"/>
      <c r="F233" s="152"/>
      <c r="G233" s="153"/>
      <c r="H233" s="152"/>
      <c r="I233" s="152"/>
      <c r="J233" s="152"/>
      <c r="K233" s="152"/>
      <c r="L233" s="152"/>
      <c r="M233" s="152"/>
      <c r="N233" s="152"/>
      <c r="O233" s="152"/>
      <c r="P233" s="152"/>
      <c r="Q233" s="152"/>
      <c r="R233" s="152"/>
      <c r="S233" s="152"/>
      <c r="T233" s="152"/>
      <c r="U233" s="152"/>
      <c r="V233" s="152"/>
      <c r="W233" s="152"/>
      <c r="X233" s="152"/>
      <c r="Y233" s="152"/>
      <c r="Z233" s="152"/>
      <c r="AA233" s="152"/>
      <c r="AB233" s="152"/>
      <c r="AC233" s="152"/>
      <c r="AD233" s="152"/>
    </row>
    <row r="234" spans="1:30" ht="15.75" customHeight="1" x14ac:dyDescent="0.25">
      <c r="A234" s="152"/>
      <c r="B234" s="152"/>
      <c r="C234" s="361"/>
      <c r="D234" s="152"/>
      <c r="E234" s="152"/>
      <c r="F234" s="152"/>
      <c r="G234" s="153"/>
      <c r="H234" s="152"/>
      <c r="I234" s="152"/>
      <c r="J234" s="152"/>
      <c r="K234" s="152"/>
      <c r="L234" s="152"/>
      <c r="M234" s="152"/>
      <c r="N234" s="152"/>
      <c r="O234" s="152"/>
      <c r="P234" s="152"/>
      <c r="Q234" s="152"/>
      <c r="R234" s="152"/>
      <c r="S234" s="152"/>
      <c r="T234" s="152"/>
      <c r="U234" s="152"/>
      <c r="V234" s="152"/>
      <c r="W234" s="152"/>
      <c r="X234" s="152"/>
      <c r="Y234" s="152"/>
      <c r="Z234" s="152"/>
      <c r="AA234" s="152"/>
      <c r="AB234" s="152"/>
      <c r="AC234" s="152"/>
      <c r="AD234" s="152"/>
    </row>
    <row r="235" spans="1:30" ht="15.75" customHeight="1" x14ac:dyDescent="0.25">
      <c r="A235" s="152"/>
      <c r="B235" s="152"/>
      <c r="C235" s="361"/>
      <c r="D235" s="152"/>
      <c r="E235" s="152"/>
      <c r="F235" s="152"/>
      <c r="G235" s="153"/>
      <c r="H235" s="152"/>
      <c r="I235" s="152"/>
      <c r="J235" s="152"/>
      <c r="K235" s="152"/>
      <c r="L235" s="152"/>
      <c r="M235" s="152"/>
      <c r="N235" s="152"/>
      <c r="O235" s="152"/>
      <c r="P235" s="152"/>
      <c r="Q235" s="152"/>
      <c r="R235" s="152"/>
      <c r="S235" s="152"/>
      <c r="T235" s="152"/>
      <c r="U235" s="152"/>
      <c r="V235" s="152"/>
      <c r="W235" s="152"/>
      <c r="X235" s="152"/>
      <c r="Y235" s="152"/>
      <c r="Z235" s="152"/>
      <c r="AA235" s="152"/>
      <c r="AB235" s="152"/>
      <c r="AC235" s="152"/>
      <c r="AD235" s="152"/>
    </row>
    <row r="236" spans="1:30" ht="15.75" customHeight="1" x14ac:dyDescent="0.25">
      <c r="A236" s="152"/>
      <c r="B236" s="152"/>
      <c r="C236" s="361"/>
      <c r="D236" s="152"/>
      <c r="E236" s="152"/>
      <c r="F236" s="152"/>
      <c r="G236" s="153"/>
      <c r="H236" s="152"/>
      <c r="I236" s="152"/>
      <c r="J236" s="152"/>
      <c r="K236" s="152"/>
      <c r="L236" s="152"/>
      <c r="M236" s="152"/>
      <c r="N236" s="152"/>
      <c r="O236" s="152"/>
      <c r="P236" s="152"/>
      <c r="Q236" s="152"/>
      <c r="R236" s="152"/>
      <c r="S236" s="152"/>
      <c r="T236" s="152"/>
      <c r="U236" s="152"/>
      <c r="V236" s="152"/>
      <c r="W236" s="152"/>
      <c r="X236" s="152"/>
      <c r="Y236" s="152"/>
      <c r="Z236" s="152"/>
      <c r="AA236" s="152"/>
      <c r="AB236" s="152"/>
      <c r="AC236" s="152"/>
      <c r="AD236" s="152"/>
    </row>
    <row r="237" spans="1:30" ht="15.75" customHeight="1" x14ac:dyDescent="0.25">
      <c r="A237" s="152"/>
      <c r="B237" s="152"/>
      <c r="C237" s="361"/>
      <c r="D237" s="152"/>
      <c r="E237" s="152"/>
      <c r="F237" s="152"/>
      <c r="G237" s="153"/>
      <c r="H237" s="152"/>
      <c r="I237" s="152"/>
      <c r="J237" s="152"/>
      <c r="K237" s="152"/>
      <c r="L237" s="152"/>
      <c r="M237" s="152"/>
      <c r="N237" s="152"/>
      <c r="O237" s="152"/>
      <c r="P237" s="152"/>
      <c r="Q237" s="152"/>
      <c r="R237" s="152"/>
      <c r="S237" s="152"/>
      <c r="T237" s="152"/>
      <c r="U237" s="152"/>
      <c r="V237" s="152"/>
      <c r="W237" s="152"/>
      <c r="X237" s="152"/>
      <c r="Y237" s="152"/>
      <c r="Z237" s="152"/>
      <c r="AA237" s="152"/>
      <c r="AB237" s="152"/>
      <c r="AC237" s="152"/>
      <c r="AD237" s="152"/>
    </row>
    <row r="238" spans="1:30" ht="15.75" customHeight="1" x14ac:dyDescent="0.25">
      <c r="A238" s="152"/>
      <c r="B238" s="152"/>
      <c r="C238" s="361"/>
      <c r="D238" s="152"/>
      <c r="E238" s="152"/>
      <c r="F238" s="152"/>
      <c r="G238" s="153"/>
      <c r="H238" s="152"/>
      <c r="I238" s="152"/>
      <c r="J238" s="152"/>
      <c r="K238" s="152"/>
      <c r="L238" s="152"/>
      <c r="M238" s="152"/>
      <c r="N238" s="152"/>
      <c r="O238" s="152"/>
      <c r="P238" s="152"/>
      <c r="Q238" s="152"/>
      <c r="R238" s="152"/>
      <c r="S238" s="152"/>
      <c r="T238" s="152"/>
      <c r="U238" s="152"/>
      <c r="V238" s="152"/>
      <c r="W238" s="152"/>
      <c r="X238" s="152"/>
      <c r="Y238" s="152"/>
      <c r="Z238" s="152"/>
      <c r="AA238" s="152"/>
      <c r="AB238" s="152"/>
      <c r="AC238" s="152"/>
      <c r="AD238" s="152"/>
    </row>
    <row r="239" spans="1:30" ht="15.75" customHeight="1" x14ac:dyDescent="0.25">
      <c r="A239" s="152"/>
      <c r="B239" s="152"/>
      <c r="C239" s="361"/>
      <c r="D239" s="152"/>
      <c r="E239" s="152"/>
      <c r="F239" s="152"/>
      <c r="G239" s="153"/>
      <c r="H239" s="152"/>
      <c r="I239" s="152"/>
      <c r="J239" s="152"/>
      <c r="K239" s="152"/>
      <c r="L239" s="152"/>
      <c r="M239" s="152"/>
      <c r="N239" s="152"/>
      <c r="O239" s="152"/>
      <c r="P239" s="152"/>
      <c r="Q239" s="152"/>
      <c r="R239" s="152"/>
      <c r="S239" s="152"/>
      <c r="T239" s="152"/>
      <c r="U239" s="152"/>
      <c r="V239" s="152"/>
      <c r="W239" s="152"/>
      <c r="X239" s="152"/>
      <c r="Y239" s="152"/>
      <c r="Z239" s="152"/>
      <c r="AA239" s="152"/>
      <c r="AB239" s="152"/>
      <c r="AC239" s="152"/>
      <c r="AD239" s="152"/>
    </row>
    <row r="240" spans="1:30" ht="15.75" customHeight="1" x14ac:dyDescent="0.25">
      <c r="A240" s="152"/>
      <c r="B240" s="152"/>
      <c r="C240" s="361"/>
      <c r="D240" s="152"/>
      <c r="E240" s="152"/>
      <c r="F240" s="152"/>
      <c r="G240" s="153"/>
      <c r="H240" s="152"/>
      <c r="I240" s="152"/>
      <c r="J240" s="152"/>
      <c r="K240" s="152"/>
      <c r="L240" s="152"/>
      <c r="M240" s="152"/>
      <c r="N240" s="152"/>
      <c r="O240" s="152"/>
      <c r="P240" s="152"/>
      <c r="Q240" s="152"/>
      <c r="R240" s="152"/>
      <c r="S240" s="152"/>
      <c r="T240" s="152"/>
      <c r="U240" s="152"/>
      <c r="V240" s="152"/>
      <c r="W240" s="152"/>
      <c r="X240" s="152"/>
      <c r="Y240" s="152"/>
      <c r="Z240" s="152"/>
      <c r="AA240" s="152"/>
      <c r="AB240" s="152"/>
      <c r="AC240" s="152"/>
      <c r="AD240" s="152"/>
    </row>
    <row r="241" spans="1:30" ht="15.75" customHeight="1" x14ac:dyDescent="0.25">
      <c r="A241" s="152"/>
      <c r="B241" s="152"/>
      <c r="C241" s="361"/>
      <c r="D241" s="152"/>
      <c r="E241" s="152"/>
      <c r="F241" s="152"/>
      <c r="G241" s="153"/>
      <c r="H241" s="152"/>
      <c r="I241" s="152"/>
      <c r="J241" s="152"/>
      <c r="K241" s="152"/>
      <c r="L241" s="152"/>
      <c r="M241" s="152"/>
      <c r="N241" s="152"/>
      <c r="O241" s="152"/>
      <c r="P241" s="152"/>
      <c r="Q241" s="152"/>
      <c r="R241" s="152"/>
      <c r="S241" s="152"/>
      <c r="T241" s="152"/>
      <c r="U241" s="152"/>
      <c r="V241" s="152"/>
      <c r="W241" s="152"/>
      <c r="X241" s="152"/>
      <c r="Y241" s="152"/>
      <c r="Z241" s="152"/>
      <c r="AA241" s="152"/>
      <c r="AB241" s="152"/>
      <c r="AC241" s="152"/>
      <c r="AD241" s="152"/>
    </row>
    <row r="242" spans="1:30" ht="15.75" customHeight="1" x14ac:dyDescent="0.25">
      <c r="A242" s="152"/>
      <c r="B242" s="152"/>
      <c r="C242" s="361"/>
      <c r="D242" s="152"/>
      <c r="E242" s="152"/>
      <c r="F242" s="152"/>
      <c r="G242" s="153"/>
      <c r="H242" s="152"/>
      <c r="I242" s="152"/>
      <c r="J242" s="152"/>
      <c r="K242" s="152"/>
      <c r="L242" s="152"/>
      <c r="M242" s="152"/>
      <c r="N242" s="152"/>
      <c r="O242" s="152"/>
      <c r="P242" s="152"/>
      <c r="Q242" s="152"/>
      <c r="R242" s="152"/>
      <c r="S242" s="152"/>
      <c r="T242" s="152"/>
      <c r="U242" s="152"/>
      <c r="V242" s="152"/>
      <c r="W242" s="152"/>
      <c r="X242" s="152"/>
      <c r="Y242" s="152"/>
      <c r="Z242" s="152"/>
      <c r="AA242" s="152"/>
      <c r="AB242" s="152"/>
      <c r="AC242" s="152"/>
      <c r="AD242" s="152"/>
    </row>
    <row r="243" spans="1:30" ht="15.75" customHeight="1" x14ac:dyDescent="0.25">
      <c r="A243" s="152"/>
      <c r="B243" s="152"/>
      <c r="C243" s="361"/>
      <c r="D243" s="152"/>
      <c r="E243" s="152"/>
      <c r="F243" s="152"/>
      <c r="G243" s="153"/>
      <c r="H243" s="152"/>
      <c r="I243" s="152"/>
      <c r="J243" s="152"/>
      <c r="K243" s="152"/>
      <c r="L243" s="152"/>
      <c r="M243" s="152"/>
      <c r="N243" s="152"/>
      <c r="O243" s="152"/>
      <c r="P243" s="152"/>
      <c r="Q243" s="152"/>
      <c r="R243" s="152"/>
      <c r="S243" s="152"/>
      <c r="T243" s="152"/>
      <c r="U243" s="152"/>
      <c r="V243" s="152"/>
      <c r="W243" s="152"/>
      <c r="X243" s="152"/>
      <c r="Y243" s="152"/>
      <c r="Z243" s="152"/>
      <c r="AA243" s="152"/>
      <c r="AB243" s="152"/>
      <c r="AC243" s="152"/>
      <c r="AD243" s="152"/>
    </row>
    <row r="244" spans="1:30" ht="15.75" customHeight="1" x14ac:dyDescent="0.25">
      <c r="A244" s="152"/>
      <c r="B244" s="152"/>
      <c r="C244" s="361"/>
      <c r="D244" s="152"/>
      <c r="E244" s="152"/>
      <c r="F244" s="152"/>
      <c r="G244" s="153"/>
      <c r="H244" s="152"/>
      <c r="I244" s="152"/>
      <c r="J244" s="152"/>
      <c r="K244" s="152"/>
      <c r="L244" s="152"/>
      <c r="M244" s="152"/>
      <c r="N244" s="152"/>
      <c r="O244" s="152"/>
      <c r="P244" s="152"/>
      <c r="Q244" s="152"/>
      <c r="R244" s="152"/>
      <c r="S244" s="152"/>
      <c r="T244" s="152"/>
      <c r="U244" s="152"/>
      <c r="V244" s="152"/>
      <c r="W244" s="152"/>
      <c r="X244" s="152"/>
      <c r="Y244" s="152"/>
      <c r="Z244" s="152"/>
      <c r="AA244" s="152"/>
      <c r="AB244" s="152"/>
      <c r="AC244" s="152"/>
      <c r="AD244" s="152"/>
    </row>
    <row r="245" spans="1:30" ht="15.75" customHeight="1" x14ac:dyDescent="0.25">
      <c r="A245" s="152"/>
      <c r="B245" s="152"/>
      <c r="C245" s="361"/>
      <c r="D245" s="152"/>
      <c r="E245" s="152"/>
      <c r="F245" s="152"/>
      <c r="G245" s="153"/>
      <c r="H245" s="152"/>
      <c r="I245" s="152"/>
      <c r="J245" s="152"/>
      <c r="K245" s="152"/>
      <c r="L245" s="152"/>
      <c r="M245" s="152"/>
      <c r="N245" s="152"/>
      <c r="O245" s="152"/>
      <c r="P245" s="152"/>
      <c r="Q245" s="152"/>
      <c r="R245" s="152"/>
      <c r="S245" s="152"/>
      <c r="T245" s="152"/>
      <c r="U245" s="152"/>
      <c r="V245" s="152"/>
      <c r="W245" s="152"/>
      <c r="X245" s="152"/>
      <c r="Y245" s="152"/>
      <c r="Z245" s="152"/>
      <c r="AA245" s="152"/>
      <c r="AB245" s="152"/>
      <c r="AC245" s="152"/>
      <c r="AD245" s="152"/>
    </row>
    <row r="246" spans="1:30" ht="15.75" customHeight="1" x14ac:dyDescent="0.25">
      <c r="A246" s="152"/>
      <c r="B246" s="152"/>
      <c r="C246" s="361"/>
      <c r="D246" s="152"/>
      <c r="E246" s="152"/>
      <c r="F246" s="152"/>
      <c r="G246" s="153"/>
      <c r="H246" s="152"/>
      <c r="I246" s="152"/>
      <c r="J246" s="152"/>
      <c r="K246" s="152"/>
      <c r="L246" s="152"/>
      <c r="M246" s="152"/>
      <c r="N246" s="152"/>
      <c r="O246" s="152"/>
      <c r="P246" s="152"/>
      <c r="Q246" s="152"/>
      <c r="R246" s="152"/>
      <c r="S246" s="152"/>
      <c r="T246" s="152"/>
      <c r="U246" s="152"/>
      <c r="V246" s="152"/>
      <c r="W246" s="152"/>
      <c r="X246" s="152"/>
      <c r="Y246" s="152"/>
      <c r="Z246" s="152"/>
      <c r="AA246" s="152"/>
      <c r="AB246" s="152"/>
      <c r="AC246" s="152"/>
      <c r="AD246" s="152"/>
    </row>
    <row r="247" spans="1:30" ht="15.75" customHeight="1" x14ac:dyDescent="0.25">
      <c r="A247" s="152"/>
      <c r="B247" s="152"/>
      <c r="C247" s="361"/>
      <c r="D247" s="152"/>
      <c r="E247" s="152"/>
      <c r="F247" s="152"/>
      <c r="G247" s="153"/>
      <c r="H247" s="152"/>
      <c r="I247" s="152"/>
      <c r="J247" s="152"/>
      <c r="K247" s="152"/>
      <c r="L247" s="152"/>
      <c r="M247" s="152"/>
      <c r="N247" s="152"/>
      <c r="O247" s="152"/>
      <c r="P247" s="152"/>
      <c r="Q247" s="152"/>
      <c r="R247" s="152"/>
      <c r="S247" s="152"/>
      <c r="T247" s="152"/>
      <c r="U247" s="152"/>
      <c r="V247" s="152"/>
      <c r="W247" s="152"/>
      <c r="X247" s="152"/>
      <c r="Y247" s="152"/>
      <c r="Z247" s="152"/>
      <c r="AA247" s="152"/>
      <c r="AB247" s="152"/>
      <c r="AC247" s="152"/>
      <c r="AD247" s="152"/>
    </row>
    <row r="248" spans="1:30" ht="15.75" customHeight="1" x14ac:dyDescent="0.25">
      <c r="A248" s="236"/>
      <c r="B248" s="236"/>
      <c r="C248" s="236"/>
      <c r="D248" s="236"/>
      <c r="E248" s="236"/>
      <c r="F248" s="236"/>
      <c r="G248" s="237"/>
      <c r="H248" s="236"/>
      <c r="I248" s="236"/>
      <c r="J248" s="236"/>
      <c r="K248" s="236"/>
      <c r="L248" s="236"/>
      <c r="M248" s="236"/>
      <c r="N248" s="236"/>
      <c r="O248" s="236"/>
      <c r="P248" s="236"/>
      <c r="Q248" s="236"/>
      <c r="R248" s="236"/>
      <c r="S248" s="236"/>
      <c r="T248" s="236"/>
      <c r="U248" s="236"/>
      <c r="V248" s="236"/>
      <c r="W248" s="236"/>
      <c r="X248" s="236"/>
      <c r="Y248" s="236"/>
      <c r="Z248" s="236"/>
      <c r="AA248" s="236"/>
      <c r="AB248" s="236"/>
      <c r="AC248" s="236"/>
      <c r="AD248" s="236"/>
    </row>
    <row r="249" spans="1:30" ht="15.75" customHeight="1" x14ac:dyDescent="0.25">
      <c r="A249" s="236"/>
      <c r="B249" s="236"/>
      <c r="C249" s="236"/>
      <c r="D249" s="236"/>
      <c r="E249" s="236"/>
      <c r="F249" s="236"/>
      <c r="G249" s="237"/>
      <c r="H249" s="236"/>
      <c r="I249" s="236"/>
      <c r="J249" s="236"/>
      <c r="K249" s="236"/>
      <c r="L249" s="236"/>
      <c r="M249" s="236"/>
      <c r="N249" s="236"/>
      <c r="O249" s="236"/>
      <c r="P249" s="236"/>
      <c r="Q249" s="236"/>
      <c r="R249" s="236"/>
      <c r="S249" s="236"/>
      <c r="T249" s="236"/>
      <c r="U249" s="236"/>
      <c r="V249" s="236"/>
      <c r="W249" s="236"/>
      <c r="X249" s="236"/>
      <c r="Y249" s="236"/>
      <c r="Z249" s="236"/>
      <c r="AA249" s="236"/>
      <c r="AB249" s="236"/>
      <c r="AC249" s="236"/>
      <c r="AD249" s="236"/>
    </row>
    <row r="250" spans="1:30" ht="15.75" customHeight="1" x14ac:dyDescent="0.25">
      <c r="A250" s="236"/>
      <c r="B250" s="236"/>
      <c r="C250" s="236"/>
      <c r="D250" s="236"/>
      <c r="E250" s="236"/>
      <c r="F250" s="236"/>
      <c r="G250" s="237"/>
      <c r="H250" s="236"/>
      <c r="I250" s="236"/>
      <c r="J250" s="236"/>
      <c r="K250" s="236"/>
      <c r="L250" s="236"/>
      <c r="M250" s="236"/>
      <c r="N250" s="236"/>
      <c r="O250" s="236"/>
      <c r="P250" s="236"/>
      <c r="Q250" s="236"/>
      <c r="R250" s="236"/>
      <c r="S250" s="236"/>
      <c r="T250" s="236"/>
      <c r="U250" s="236"/>
      <c r="V250" s="236"/>
      <c r="W250" s="236"/>
      <c r="X250" s="236"/>
      <c r="Y250" s="236"/>
      <c r="Z250" s="236"/>
      <c r="AA250" s="236"/>
      <c r="AB250" s="236"/>
      <c r="AC250" s="236"/>
      <c r="AD250" s="236"/>
    </row>
    <row r="251" spans="1:30" ht="15.75" customHeight="1" x14ac:dyDescent="0.25">
      <c r="A251" s="236"/>
      <c r="B251" s="236"/>
      <c r="C251" s="236"/>
      <c r="D251" s="236"/>
      <c r="E251" s="236"/>
      <c r="F251" s="236"/>
      <c r="G251" s="237"/>
      <c r="H251" s="236"/>
      <c r="I251" s="236"/>
      <c r="J251" s="236"/>
      <c r="K251" s="236"/>
      <c r="L251" s="236"/>
      <c r="M251" s="236"/>
      <c r="N251" s="236"/>
      <c r="O251" s="236"/>
      <c r="P251" s="236"/>
      <c r="Q251" s="236"/>
      <c r="R251" s="236"/>
      <c r="S251" s="236"/>
      <c r="T251" s="236"/>
      <c r="U251" s="236"/>
      <c r="V251" s="236"/>
      <c r="W251" s="236"/>
      <c r="X251" s="236"/>
      <c r="Y251" s="236"/>
      <c r="Z251" s="236"/>
      <c r="AA251" s="236"/>
      <c r="AB251" s="236"/>
      <c r="AC251" s="236"/>
      <c r="AD251" s="236"/>
    </row>
    <row r="252" spans="1:30" ht="15.75" customHeight="1" x14ac:dyDescent="0.25">
      <c r="A252" s="236"/>
      <c r="B252" s="236"/>
      <c r="C252" s="236"/>
      <c r="D252" s="236"/>
      <c r="E252" s="236"/>
      <c r="F252" s="236"/>
      <c r="G252" s="237"/>
      <c r="H252" s="236"/>
      <c r="I252" s="236"/>
      <c r="J252" s="236"/>
      <c r="K252" s="236"/>
      <c r="L252" s="236"/>
      <c r="M252" s="236"/>
      <c r="N252" s="236"/>
      <c r="O252" s="236"/>
      <c r="P252" s="236"/>
      <c r="Q252" s="236"/>
      <c r="R252" s="236"/>
      <c r="S252" s="236"/>
      <c r="T252" s="236"/>
      <c r="U252" s="236"/>
      <c r="V252" s="236"/>
      <c r="W252" s="236"/>
      <c r="X252" s="236"/>
      <c r="Y252" s="236"/>
      <c r="Z252" s="236"/>
      <c r="AA252" s="236"/>
      <c r="AB252" s="236"/>
      <c r="AC252" s="236"/>
      <c r="AD252" s="236"/>
    </row>
    <row r="253" spans="1:30" ht="15.75" customHeight="1" x14ac:dyDescent="0.25">
      <c r="A253" s="236"/>
      <c r="B253" s="236"/>
      <c r="C253" s="236"/>
      <c r="D253" s="236"/>
      <c r="E253" s="236"/>
      <c r="F253" s="236"/>
      <c r="G253" s="237"/>
      <c r="H253" s="236"/>
      <c r="I253" s="236"/>
      <c r="J253" s="236"/>
      <c r="K253" s="236"/>
      <c r="L253" s="236"/>
      <c r="M253" s="236"/>
      <c r="N253" s="236"/>
      <c r="O253" s="236"/>
      <c r="P253" s="236"/>
      <c r="Q253" s="236"/>
      <c r="R253" s="236"/>
      <c r="S253" s="236"/>
      <c r="T253" s="236"/>
      <c r="U253" s="236"/>
      <c r="V253" s="236"/>
      <c r="W253" s="236"/>
      <c r="X253" s="236"/>
      <c r="Y253" s="236"/>
      <c r="Z253" s="236"/>
      <c r="AA253" s="236"/>
      <c r="AB253" s="236"/>
      <c r="AC253" s="236"/>
      <c r="AD253" s="236"/>
    </row>
    <row r="254" spans="1:30" ht="15.75" customHeight="1" x14ac:dyDescent="0.25">
      <c r="A254" s="236"/>
      <c r="B254" s="236"/>
      <c r="C254" s="236"/>
      <c r="D254" s="236"/>
      <c r="E254" s="236"/>
      <c r="F254" s="236"/>
      <c r="G254" s="237"/>
      <c r="H254" s="236"/>
      <c r="I254" s="236"/>
      <c r="J254" s="236"/>
      <c r="K254" s="236"/>
      <c r="L254" s="236"/>
      <c r="M254" s="236"/>
      <c r="N254" s="236"/>
      <c r="O254" s="236"/>
      <c r="P254" s="236"/>
      <c r="Q254" s="236"/>
      <c r="R254" s="236"/>
      <c r="S254" s="236"/>
      <c r="T254" s="236"/>
      <c r="U254" s="236"/>
      <c r="V254" s="236"/>
      <c r="W254" s="236"/>
      <c r="X254" s="236"/>
      <c r="Y254" s="236"/>
      <c r="Z254" s="236"/>
      <c r="AA254" s="236"/>
      <c r="AB254" s="236"/>
      <c r="AC254" s="236"/>
      <c r="AD254" s="236"/>
    </row>
    <row r="255" spans="1:30" ht="15.75" customHeight="1" x14ac:dyDescent="0.25">
      <c r="A255" s="236"/>
      <c r="B255" s="236"/>
      <c r="C255" s="236"/>
      <c r="D255" s="236"/>
      <c r="E255" s="236"/>
      <c r="F255" s="236"/>
      <c r="G255" s="237"/>
      <c r="H255" s="236"/>
      <c r="I255" s="236"/>
      <c r="J255" s="236"/>
      <c r="K255" s="236"/>
      <c r="L255" s="236"/>
      <c r="M255" s="236"/>
      <c r="N255" s="236"/>
      <c r="O255" s="236"/>
      <c r="P255" s="236"/>
      <c r="Q255" s="236"/>
      <c r="R255" s="236"/>
      <c r="S255" s="236"/>
      <c r="T255" s="236"/>
      <c r="U255" s="236"/>
      <c r="V255" s="236"/>
      <c r="W255" s="236"/>
      <c r="X255" s="236"/>
      <c r="Y255" s="236"/>
      <c r="Z255" s="236"/>
      <c r="AA255" s="236"/>
      <c r="AB255" s="236"/>
      <c r="AC255" s="236"/>
      <c r="AD255" s="236"/>
    </row>
    <row r="256" spans="1:30" ht="15.75" customHeight="1" x14ac:dyDescent="0.25">
      <c r="A256" s="236"/>
      <c r="B256" s="236"/>
      <c r="C256" s="236"/>
      <c r="D256" s="236"/>
      <c r="E256" s="236"/>
      <c r="F256" s="236"/>
      <c r="G256" s="237"/>
      <c r="H256" s="236"/>
      <c r="I256" s="236"/>
      <c r="J256" s="236"/>
      <c r="K256" s="236"/>
      <c r="L256" s="236"/>
      <c r="M256" s="236"/>
      <c r="N256" s="236"/>
      <c r="O256" s="236"/>
      <c r="P256" s="236"/>
      <c r="Q256" s="236"/>
      <c r="R256" s="236"/>
      <c r="S256" s="236"/>
      <c r="T256" s="236"/>
      <c r="U256" s="236"/>
      <c r="V256" s="236"/>
      <c r="W256" s="236"/>
      <c r="X256" s="236"/>
      <c r="Y256" s="236"/>
      <c r="Z256" s="236"/>
      <c r="AA256" s="236"/>
      <c r="AB256" s="236"/>
      <c r="AC256" s="236"/>
      <c r="AD256" s="236"/>
    </row>
    <row r="257" spans="1:30" ht="15.75" customHeight="1" x14ac:dyDescent="0.25">
      <c r="A257" s="236"/>
      <c r="B257" s="236"/>
      <c r="C257" s="236"/>
      <c r="D257" s="236"/>
      <c r="E257" s="236"/>
      <c r="F257" s="236"/>
      <c r="G257" s="237"/>
      <c r="H257" s="236"/>
      <c r="I257" s="236"/>
      <c r="J257" s="236"/>
      <c r="K257" s="236"/>
      <c r="L257" s="236"/>
      <c r="M257" s="236"/>
      <c r="N257" s="236"/>
      <c r="O257" s="236"/>
      <c r="P257" s="236"/>
      <c r="Q257" s="236"/>
      <c r="R257" s="236"/>
      <c r="S257" s="236"/>
      <c r="T257" s="236"/>
      <c r="U257" s="236"/>
      <c r="V257" s="236"/>
      <c r="W257" s="236"/>
      <c r="X257" s="236"/>
      <c r="Y257" s="236"/>
      <c r="Z257" s="236"/>
      <c r="AA257" s="236"/>
      <c r="AB257" s="236"/>
      <c r="AC257" s="236"/>
      <c r="AD257" s="236"/>
    </row>
    <row r="258" spans="1:30" ht="15.75" customHeight="1" x14ac:dyDescent="0.25">
      <c r="A258" s="236"/>
      <c r="B258" s="236"/>
      <c r="C258" s="236"/>
      <c r="D258" s="236"/>
      <c r="E258" s="236"/>
      <c r="F258" s="236"/>
      <c r="G258" s="237"/>
      <c r="H258" s="236"/>
      <c r="I258" s="236"/>
      <c r="J258" s="236"/>
      <c r="K258" s="236"/>
      <c r="L258" s="236"/>
      <c r="M258" s="236"/>
      <c r="N258" s="236"/>
      <c r="O258" s="236"/>
      <c r="P258" s="236"/>
      <c r="Q258" s="236"/>
      <c r="R258" s="236"/>
      <c r="S258" s="236"/>
      <c r="T258" s="236"/>
      <c r="U258" s="236"/>
      <c r="V258" s="236"/>
      <c r="W258" s="236"/>
      <c r="X258" s="236"/>
      <c r="Y258" s="236"/>
      <c r="Z258" s="236"/>
      <c r="AA258" s="236"/>
      <c r="AB258" s="236"/>
      <c r="AC258" s="236"/>
      <c r="AD258" s="236"/>
    </row>
    <row r="259" spans="1:30" ht="15.75" customHeight="1" x14ac:dyDescent="0.25">
      <c r="A259" s="236"/>
      <c r="B259" s="236"/>
      <c r="C259" s="236"/>
      <c r="D259" s="236"/>
      <c r="E259" s="236"/>
      <c r="F259" s="236"/>
      <c r="G259" s="237"/>
      <c r="H259" s="236"/>
      <c r="I259" s="236"/>
      <c r="J259" s="236"/>
      <c r="K259" s="236"/>
      <c r="L259" s="236"/>
      <c r="M259" s="236"/>
      <c r="N259" s="236"/>
      <c r="O259" s="236"/>
      <c r="P259" s="236"/>
      <c r="Q259" s="236"/>
      <c r="R259" s="236"/>
      <c r="S259" s="236"/>
      <c r="T259" s="236"/>
      <c r="U259" s="236"/>
      <c r="V259" s="236"/>
      <c r="W259" s="236"/>
      <c r="X259" s="236"/>
      <c r="Y259" s="236"/>
      <c r="Z259" s="236"/>
      <c r="AA259" s="236"/>
      <c r="AB259" s="236"/>
      <c r="AC259" s="236"/>
      <c r="AD259" s="236"/>
    </row>
    <row r="260" spans="1:30" ht="15.75" customHeight="1" x14ac:dyDescent="0.25">
      <c r="A260" s="236"/>
      <c r="B260" s="236"/>
      <c r="C260" s="236"/>
      <c r="D260" s="236"/>
      <c r="E260" s="236"/>
      <c r="F260" s="236"/>
      <c r="G260" s="237"/>
      <c r="H260" s="236"/>
      <c r="I260" s="236"/>
      <c r="J260" s="236"/>
      <c r="K260" s="236"/>
      <c r="L260" s="236"/>
      <c r="M260" s="236"/>
      <c r="N260" s="236"/>
      <c r="O260" s="236"/>
      <c r="P260" s="236"/>
      <c r="Q260" s="236"/>
      <c r="R260" s="236"/>
      <c r="S260" s="236"/>
      <c r="T260" s="236"/>
      <c r="U260" s="236"/>
      <c r="V260" s="236"/>
      <c r="W260" s="236"/>
      <c r="X260" s="236"/>
      <c r="Y260" s="236"/>
      <c r="Z260" s="236"/>
      <c r="AA260" s="236"/>
      <c r="AB260" s="236"/>
      <c r="AC260" s="236"/>
      <c r="AD260" s="236"/>
    </row>
    <row r="261" spans="1:30" ht="15.75" customHeight="1" x14ac:dyDescent="0.25">
      <c r="A261" s="236"/>
      <c r="B261" s="236"/>
      <c r="C261" s="236"/>
      <c r="D261" s="236"/>
      <c r="E261" s="236"/>
      <c r="F261" s="236"/>
      <c r="G261" s="237"/>
      <c r="H261" s="236"/>
      <c r="I261" s="236"/>
      <c r="J261" s="236"/>
      <c r="K261" s="236"/>
      <c r="L261" s="236"/>
      <c r="M261" s="236"/>
      <c r="N261" s="236"/>
      <c r="O261" s="236"/>
      <c r="P261" s="236"/>
      <c r="Q261" s="236"/>
      <c r="R261" s="236"/>
      <c r="S261" s="236"/>
      <c r="T261" s="236"/>
      <c r="U261" s="236"/>
      <c r="V261" s="236"/>
      <c r="W261" s="236"/>
      <c r="X261" s="236"/>
      <c r="Y261" s="236"/>
      <c r="Z261" s="236"/>
      <c r="AA261" s="236"/>
      <c r="AB261" s="236"/>
      <c r="AC261" s="236"/>
      <c r="AD261" s="236"/>
    </row>
    <row r="262" spans="1:30" ht="15.75" customHeight="1" x14ac:dyDescent="0.25">
      <c r="A262" s="236"/>
      <c r="B262" s="236"/>
      <c r="C262" s="236"/>
      <c r="D262" s="236"/>
      <c r="E262" s="236"/>
      <c r="F262" s="236"/>
      <c r="G262" s="237"/>
      <c r="H262" s="236"/>
      <c r="I262" s="236"/>
      <c r="J262" s="236"/>
      <c r="K262" s="236"/>
      <c r="L262" s="236"/>
      <c r="M262" s="236"/>
      <c r="N262" s="236"/>
      <c r="O262" s="236"/>
      <c r="P262" s="236"/>
      <c r="Q262" s="236"/>
      <c r="R262" s="236"/>
      <c r="S262" s="236"/>
      <c r="T262" s="236"/>
      <c r="U262" s="236"/>
      <c r="V262" s="236"/>
      <c r="W262" s="236"/>
      <c r="X262" s="236"/>
      <c r="Y262" s="236"/>
      <c r="Z262" s="236"/>
      <c r="AA262" s="236"/>
      <c r="AB262" s="236"/>
      <c r="AC262" s="236"/>
      <c r="AD262" s="236"/>
    </row>
    <row r="263" spans="1:30" ht="15.75" customHeight="1" x14ac:dyDescent="0.25">
      <c r="A263" s="236"/>
      <c r="B263" s="236"/>
      <c r="C263" s="236"/>
      <c r="D263" s="236"/>
      <c r="E263" s="236"/>
      <c r="F263" s="236"/>
      <c r="G263" s="237"/>
      <c r="H263" s="236"/>
      <c r="I263" s="236"/>
      <c r="J263" s="236"/>
      <c r="K263" s="236"/>
      <c r="L263" s="236"/>
      <c r="M263" s="236"/>
      <c r="N263" s="236"/>
      <c r="O263" s="236"/>
      <c r="P263" s="236"/>
      <c r="Q263" s="236"/>
      <c r="R263" s="236"/>
      <c r="S263" s="236"/>
      <c r="T263" s="236"/>
      <c r="U263" s="236"/>
      <c r="V263" s="236"/>
      <c r="W263" s="236"/>
      <c r="X263" s="236"/>
      <c r="Y263" s="236"/>
      <c r="Z263" s="236"/>
      <c r="AA263" s="236"/>
      <c r="AB263" s="236"/>
      <c r="AC263" s="236"/>
      <c r="AD263" s="236"/>
    </row>
    <row r="264" spans="1:30" ht="15.75" customHeight="1" x14ac:dyDescent="0.25">
      <c r="A264" s="236"/>
      <c r="B264" s="236"/>
      <c r="C264" s="236"/>
      <c r="D264" s="236"/>
      <c r="E264" s="236"/>
      <c r="F264" s="236"/>
      <c r="G264" s="237"/>
      <c r="H264" s="236"/>
      <c r="I264" s="236"/>
      <c r="J264" s="236"/>
      <c r="K264" s="236"/>
      <c r="L264" s="236"/>
      <c r="M264" s="236"/>
      <c r="N264" s="236"/>
      <c r="O264" s="236"/>
      <c r="P264" s="236"/>
      <c r="Q264" s="236"/>
      <c r="R264" s="236"/>
      <c r="S264" s="236"/>
      <c r="T264" s="236"/>
      <c r="U264" s="236"/>
      <c r="V264" s="236"/>
      <c r="W264" s="236"/>
      <c r="X264" s="236"/>
      <c r="Y264" s="236"/>
      <c r="Z264" s="236"/>
      <c r="AA264" s="236"/>
      <c r="AB264" s="236"/>
      <c r="AC264" s="236"/>
      <c r="AD264" s="236"/>
    </row>
    <row r="265" spans="1:30" ht="15.75" customHeight="1" x14ac:dyDescent="0.25">
      <c r="A265" s="236"/>
      <c r="B265" s="236"/>
      <c r="C265" s="236"/>
      <c r="D265" s="236"/>
      <c r="E265" s="236"/>
      <c r="F265" s="236"/>
      <c r="G265" s="237"/>
      <c r="H265" s="236"/>
      <c r="I265" s="236"/>
      <c r="J265" s="236"/>
      <c r="K265" s="236"/>
      <c r="L265" s="236"/>
      <c r="M265" s="236"/>
      <c r="N265" s="236"/>
      <c r="O265" s="236"/>
      <c r="P265" s="236"/>
      <c r="Q265" s="236"/>
      <c r="R265" s="236"/>
      <c r="S265" s="236"/>
      <c r="T265" s="236"/>
      <c r="U265" s="236"/>
      <c r="V265" s="236"/>
      <c r="W265" s="236"/>
      <c r="X265" s="236"/>
      <c r="Y265" s="236"/>
      <c r="Z265" s="236"/>
      <c r="AA265" s="236"/>
      <c r="AB265" s="236"/>
      <c r="AC265" s="236"/>
      <c r="AD265" s="236"/>
    </row>
    <row r="266" spans="1:30" ht="15.75" customHeight="1" x14ac:dyDescent="0.25">
      <c r="A266" s="236"/>
      <c r="B266" s="236"/>
      <c r="C266" s="236"/>
      <c r="D266" s="236"/>
      <c r="E266" s="236"/>
      <c r="F266" s="236"/>
      <c r="G266" s="237"/>
      <c r="H266" s="236"/>
      <c r="I266" s="236"/>
      <c r="J266" s="236"/>
      <c r="K266" s="236"/>
      <c r="L266" s="236"/>
      <c r="M266" s="236"/>
      <c r="N266" s="236"/>
      <c r="O266" s="236"/>
      <c r="P266" s="236"/>
      <c r="Q266" s="236"/>
      <c r="R266" s="236"/>
      <c r="S266" s="236"/>
      <c r="T266" s="236"/>
      <c r="U266" s="236"/>
      <c r="V266" s="236"/>
      <c r="W266" s="236"/>
      <c r="X266" s="236"/>
      <c r="Y266" s="236"/>
      <c r="Z266" s="236"/>
      <c r="AA266" s="236"/>
      <c r="AB266" s="236"/>
      <c r="AC266" s="236"/>
      <c r="AD266" s="236"/>
    </row>
    <row r="267" spans="1:30" ht="15.75" customHeight="1" x14ac:dyDescent="0.25">
      <c r="A267" s="236"/>
      <c r="B267" s="236"/>
      <c r="C267" s="236"/>
      <c r="D267" s="236"/>
      <c r="E267" s="236"/>
      <c r="F267" s="236"/>
      <c r="G267" s="237"/>
      <c r="H267" s="236"/>
      <c r="I267" s="236"/>
      <c r="J267" s="236"/>
      <c r="K267" s="236"/>
      <c r="L267" s="236"/>
      <c r="M267" s="236"/>
      <c r="N267" s="236"/>
      <c r="O267" s="236"/>
      <c r="P267" s="236"/>
      <c r="Q267" s="236"/>
      <c r="R267" s="236"/>
      <c r="S267" s="236"/>
      <c r="T267" s="236"/>
      <c r="U267" s="236"/>
      <c r="V267" s="236"/>
      <c r="W267" s="236"/>
      <c r="X267" s="236"/>
      <c r="Y267" s="236"/>
      <c r="Z267" s="236"/>
      <c r="AA267" s="236"/>
      <c r="AB267" s="236"/>
      <c r="AC267" s="236"/>
      <c r="AD267" s="236"/>
    </row>
    <row r="268" spans="1:30" ht="15.75" customHeight="1" x14ac:dyDescent="0.25">
      <c r="A268" s="236"/>
      <c r="B268" s="236"/>
      <c r="C268" s="236"/>
      <c r="D268" s="236"/>
      <c r="E268" s="236"/>
      <c r="F268" s="236"/>
      <c r="G268" s="237"/>
      <c r="H268" s="236"/>
      <c r="I268" s="236"/>
      <c r="J268" s="236"/>
      <c r="K268" s="236"/>
      <c r="L268" s="236"/>
      <c r="M268" s="236"/>
      <c r="N268" s="236"/>
      <c r="O268" s="236"/>
      <c r="P268" s="236"/>
      <c r="Q268" s="236"/>
      <c r="R268" s="236"/>
      <c r="S268" s="236"/>
      <c r="T268" s="236"/>
      <c r="U268" s="236"/>
      <c r="V268" s="236"/>
      <c r="W268" s="236"/>
      <c r="X268" s="236"/>
      <c r="Y268" s="236"/>
      <c r="Z268" s="236"/>
      <c r="AA268" s="236"/>
      <c r="AB268" s="236"/>
      <c r="AC268" s="236"/>
      <c r="AD268" s="236"/>
    </row>
    <row r="269" spans="1:30" ht="15.75" customHeight="1" x14ac:dyDescent="0.25">
      <c r="A269" s="236"/>
      <c r="B269" s="236"/>
      <c r="C269" s="236"/>
      <c r="D269" s="236"/>
      <c r="E269" s="236"/>
      <c r="F269" s="236"/>
      <c r="G269" s="237"/>
      <c r="H269" s="236"/>
      <c r="I269" s="236"/>
      <c r="J269" s="236"/>
      <c r="K269" s="236"/>
      <c r="L269" s="236"/>
      <c r="M269" s="236"/>
      <c r="N269" s="236"/>
      <c r="O269" s="236"/>
      <c r="P269" s="236"/>
      <c r="Q269" s="236"/>
      <c r="R269" s="236"/>
      <c r="S269" s="236"/>
      <c r="T269" s="236"/>
      <c r="U269" s="236"/>
      <c r="V269" s="236"/>
      <c r="W269" s="236"/>
      <c r="X269" s="236"/>
      <c r="Y269" s="236"/>
      <c r="Z269" s="236"/>
      <c r="AA269" s="236"/>
      <c r="AB269" s="236"/>
      <c r="AC269" s="236"/>
      <c r="AD269" s="236"/>
    </row>
    <row r="270" spans="1:30" ht="15.75" customHeight="1" x14ac:dyDescent="0.25">
      <c r="A270" s="236"/>
      <c r="B270" s="236"/>
      <c r="C270" s="236"/>
      <c r="D270" s="236"/>
      <c r="E270" s="236"/>
      <c r="F270" s="236"/>
      <c r="G270" s="237"/>
      <c r="H270" s="236"/>
      <c r="I270" s="236"/>
      <c r="J270" s="236"/>
      <c r="K270" s="236"/>
      <c r="L270" s="236"/>
      <c r="M270" s="236"/>
      <c r="N270" s="236"/>
      <c r="O270" s="236"/>
      <c r="P270" s="236"/>
      <c r="Q270" s="236"/>
      <c r="R270" s="236"/>
      <c r="S270" s="236"/>
      <c r="T270" s="236"/>
      <c r="U270" s="236"/>
      <c r="V270" s="236"/>
      <c r="W270" s="236"/>
      <c r="X270" s="236"/>
      <c r="Y270" s="236"/>
      <c r="Z270" s="236"/>
      <c r="AA270" s="236"/>
      <c r="AB270" s="236"/>
      <c r="AC270" s="236"/>
      <c r="AD270" s="236"/>
    </row>
    <row r="271" spans="1:30" ht="15.75" customHeight="1" x14ac:dyDescent="0.25">
      <c r="A271" s="236"/>
      <c r="B271" s="236"/>
      <c r="C271" s="236"/>
      <c r="D271" s="236"/>
      <c r="E271" s="236"/>
      <c r="F271" s="236"/>
      <c r="G271" s="237"/>
      <c r="H271" s="236"/>
      <c r="I271" s="236"/>
      <c r="J271" s="236"/>
      <c r="K271" s="236"/>
      <c r="L271" s="236"/>
      <c r="M271" s="236"/>
      <c r="N271" s="236"/>
      <c r="O271" s="236"/>
      <c r="P271" s="236"/>
      <c r="Q271" s="236"/>
      <c r="R271" s="236"/>
      <c r="S271" s="236"/>
      <c r="T271" s="236"/>
      <c r="U271" s="236"/>
      <c r="V271" s="236"/>
      <c r="W271" s="236"/>
      <c r="X271" s="236"/>
      <c r="Y271" s="236"/>
      <c r="Z271" s="236"/>
      <c r="AA271" s="236"/>
      <c r="AB271" s="236"/>
      <c r="AC271" s="236"/>
      <c r="AD271" s="236"/>
    </row>
    <row r="272" spans="1:30" ht="15.75" customHeight="1" x14ac:dyDescent="0.25">
      <c r="A272" s="236"/>
      <c r="B272" s="236"/>
      <c r="C272" s="236"/>
      <c r="D272" s="236"/>
      <c r="E272" s="236"/>
      <c r="F272" s="236"/>
      <c r="G272" s="237"/>
      <c r="H272" s="236"/>
      <c r="I272" s="236"/>
      <c r="J272" s="236"/>
      <c r="K272" s="236"/>
      <c r="L272" s="236"/>
      <c r="M272" s="236"/>
      <c r="N272" s="236"/>
      <c r="O272" s="236"/>
      <c r="P272" s="236"/>
      <c r="Q272" s="236"/>
      <c r="R272" s="236"/>
      <c r="S272" s="236"/>
      <c r="T272" s="236"/>
      <c r="U272" s="236"/>
      <c r="V272" s="236"/>
      <c r="W272" s="236"/>
      <c r="X272" s="236"/>
      <c r="Y272" s="236"/>
      <c r="Z272" s="236"/>
      <c r="AA272" s="236"/>
      <c r="AB272" s="236"/>
      <c r="AC272" s="236"/>
      <c r="AD272" s="236"/>
    </row>
    <row r="273" spans="1:30" ht="15.75" customHeight="1" x14ac:dyDescent="0.25">
      <c r="A273" s="236"/>
      <c r="B273" s="236"/>
      <c r="C273" s="236"/>
      <c r="D273" s="236"/>
      <c r="E273" s="236"/>
      <c r="F273" s="236"/>
      <c r="G273" s="237"/>
      <c r="H273" s="236"/>
      <c r="I273" s="236"/>
      <c r="J273" s="236"/>
      <c r="K273" s="236"/>
      <c r="L273" s="236"/>
      <c r="M273" s="236"/>
      <c r="N273" s="236"/>
      <c r="O273" s="236"/>
      <c r="P273" s="236"/>
      <c r="Q273" s="236"/>
      <c r="R273" s="236"/>
      <c r="S273" s="236"/>
      <c r="T273" s="236"/>
      <c r="U273" s="236"/>
      <c r="V273" s="236"/>
      <c r="W273" s="236"/>
      <c r="X273" s="236"/>
      <c r="Y273" s="236"/>
      <c r="Z273" s="236"/>
      <c r="AA273" s="236"/>
      <c r="AB273" s="236"/>
      <c r="AC273" s="236"/>
      <c r="AD273" s="236"/>
    </row>
    <row r="274" spans="1:30" ht="15.75" customHeight="1" x14ac:dyDescent="0.25">
      <c r="A274" s="236"/>
      <c r="B274" s="236"/>
      <c r="C274" s="236"/>
      <c r="D274" s="236"/>
      <c r="E274" s="236"/>
      <c r="F274" s="236"/>
      <c r="G274" s="237"/>
      <c r="H274" s="236"/>
      <c r="I274" s="236"/>
      <c r="J274" s="236"/>
      <c r="K274" s="236"/>
      <c r="L274" s="236"/>
      <c r="M274" s="236"/>
      <c r="N274" s="236"/>
      <c r="O274" s="236"/>
      <c r="P274" s="236"/>
      <c r="Q274" s="236"/>
      <c r="R274" s="236"/>
      <c r="S274" s="236"/>
      <c r="T274" s="236"/>
      <c r="U274" s="236"/>
      <c r="V274" s="236"/>
      <c r="W274" s="236"/>
      <c r="X274" s="236"/>
      <c r="Y274" s="236"/>
      <c r="Z274" s="236"/>
      <c r="AA274" s="236"/>
      <c r="AB274" s="236"/>
      <c r="AC274" s="236"/>
      <c r="AD274" s="236"/>
    </row>
    <row r="275" spans="1:30" ht="15.75" customHeight="1" x14ac:dyDescent="0.25">
      <c r="A275" s="236"/>
      <c r="B275" s="236"/>
      <c r="C275" s="236"/>
      <c r="D275" s="236"/>
      <c r="E275" s="236"/>
      <c r="F275" s="236"/>
      <c r="G275" s="237"/>
      <c r="H275" s="236"/>
      <c r="I275" s="236"/>
      <c r="J275" s="236"/>
      <c r="K275" s="236"/>
      <c r="L275" s="236"/>
      <c r="M275" s="236"/>
      <c r="N275" s="236"/>
      <c r="O275" s="236"/>
      <c r="P275" s="236"/>
      <c r="Q275" s="236"/>
      <c r="R275" s="236"/>
      <c r="S275" s="236"/>
      <c r="T275" s="236"/>
      <c r="U275" s="236"/>
      <c r="V275" s="236"/>
      <c r="W275" s="236"/>
      <c r="X275" s="236"/>
      <c r="Y275" s="236"/>
      <c r="Z275" s="236"/>
      <c r="AA275" s="236"/>
      <c r="AB275" s="236"/>
      <c r="AC275" s="236"/>
      <c r="AD275" s="236"/>
    </row>
    <row r="276" spans="1:30" ht="15.75" customHeight="1" x14ac:dyDescent="0.25">
      <c r="A276" s="236"/>
      <c r="B276" s="236"/>
      <c r="C276" s="236"/>
      <c r="D276" s="236"/>
      <c r="E276" s="236"/>
      <c r="F276" s="236"/>
      <c r="G276" s="237"/>
      <c r="H276" s="236"/>
      <c r="I276" s="236"/>
      <c r="J276" s="236"/>
      <c r="K276" s="236"/>
      <c r="L276" s="236"/>
      <c r="M276" s="236"/>
      <c r="N276" s="236"/>
      <c r="O276" s="236"/>
      <c r="P276" s="236"/>
      <c r="Q276" s="236"/>
      <c r="R276" s="236"/>
      <c r="S276" s="236"/>
      <c r="T276" s="236"/>
      <c r="U276" s="236"/>
      <c r="V276" s="236"/>
      <c r="W276" s="236"/>
      <c r="X276" s="236"/>
      <c r="Y276" s="236"/>
      <c r="Z276" s="236"/>
      <c r="AA276" s="236"/>
      <c r="AB276" s="236"/>
      <c r="AC276" s="236"/>
      <c r="AD276" s="236"/>
    </row>
    <row r="277" spans="1:30" ht="15.75" customHeight="1" x14ac:dyDescent="0.25">
      <c r="A277" s="236"/>
      <c r="B277" s="236"/>
      <c r="C277" s="236"/>
      <c r="D277" s="236"/>
      <c r="E277" s="236"/>
      <c r="F277" s="236"/>
      <c r="G277" s="237"/>
      <c r="H277" s="236"/>
      <c r="I277" s="236"/>
      <c r="J277" s="236"/>
      <c r="K277" s="236"/>
      <c r="L277" s="236"/>
      <c r="M277" s="236"/>
      <c r="N277" s="236"/>
      <c r="O277" s="236"/>
      <c r="P277" s="236"/>
      <c r="Q277" s="236"/>
      <c r="R277" s="236"/>
      <c r="S277" s="236"/>
      <c r="T277" s="236"/>
      <c r="U277" s="236"/>
      <c r="V277" s="236"/>
      <c r="W277" s="236"/>
      <c r="X277" s="236"/>
      <c r="Y277" s="236"/>
      <c r="Z277" s="236"/>
      <c r="AA277" s="236"/>
      <c r="AB277" s="236"/>
      <c r="AC277" s="236"/>
      <c r="AD277" s="236"/>
    </row>
    <row r="278" spans="1:30" ht="15.75" customHeight="1" x14ac:dyDescent="0.25">
      <c r="A278" s="236"/>
      <c r="B278" s="236"/>
      <c r="C278" s="236"/>
      <c r="D278" s="236"/>
      <c r="E278" s="236"/>
      <c r="F278" s="236"/>
      <c r="G278" s="237"/>
      <c r="H278" s="236"/>
      <c r="I278" s="236"/>
      <c r="J278" s="236"/>
      <c r="K278" s="236"/>
      <c r="L278" s="236"/>
      <c r="M278" s="236"/>
      <c r="N278" s="236"/>
      <c r="O278" s="236"/>
      <c r="P278" s="236"/>
      <c r="Q278" s="236"/>
      <c r="R278" s="236"/>
      <c r="S278" s="236"/>
      <c r="T278" s="236"/>
      <c r="U278" s="236"/>
      <c r="V278" s="236"/>
      <c r="W278" s="236"/>
      <c r="X278" s="236"/>
      <c r="Y278" s="236"/>
      <c r="Z278" s="236"/>
      <c r="AA278" s="236"/>
      <c r="AB278" s="236"/>
      <c r="AC278" s="236"/>
      <c r="AD278" s="236"/>
    </row>
    <row r="279" spans="1:30" ht="15.75" customHeight="1" x14ac:dyDescent="0.25">
      <c r="A279" s="236"/>
      <c r="B279" s="236"/>
      <c r="C279" s="236"/>
      <c r="D279" s="236"/>
      <c r="E279" s="236"/>
      <c r="F279" s="236"/>
      <c r="G279" s="237"/>
      <c r="H279" s="236"/>
      <c r="I279" s="236"/>
      <c r="J279" s="236"/>
      <c r="K279" s="236"/>
      <c r="L279" s="236"/>
      <c r="M279" s="236"/>
      <c r="N279" s="236"/>
      <c r="O279" s="236"/>
      <c r="P279" s="236"/>
      <c r="Q279" s="236"/>
      <c r="R279" s="236"/>
      <c r="S279" s="236"/>
      <c r="T279" s="236"/>
      <c r="U279" s="236"/>
      <c r="V279" s="236"/>
      <c r="W279" s="236"/>
      <c r="X279" s="236"/>
      <c r="Y279" s="236"/>
      <c r="Z279" s="236"/>
      <c r="AA279" s="236"/>
      <c r="AB279" s="236"/>
      <c r="AC279" s="236"/>
      <c r="AD279" s="236"/>
    </row>
    <row r="280" spans="1:30" ht="15.75" customHeight="1" x14ac:dyDescent="0.25">
      <c r="A280" s="236"/>
      <c r="B280" s="236"/>
      <c r="C280" s="236"/>
      <c r="D280" s="236"/>
      <c r="E280" s="236"/>
      <c r="F280" s="236"/>
      <c r="G280" s="237"/>
      <c r="H280" s="236"/>
      <c r="I280" s="236"/>
      <c r="J280" s="236"/>
      <c r="K280" s="236"/>
      <c r="L280" s="236"/>
      <c r="M280" s="236"/>
      <c r="N280" s="236"/>
      <c r="O280" s="236"/>
      <c r="P280" s="236"/>
      <c r="Q280" s="236"/>
      <c r="R280" s="236"/>
      <c r="S280" s="236"/>
      <c r="T280" s="236"/>
      <c r="U280" s="236"/>
      <c r="V280" s="236"/>
      <c r="W280" s="236"/>
      <c r="X280" s="236"/>
      <c r="Y280" s="236"/>
      <c r="Z280" s="236"/>
      <c r="AA280" s="236"/>
      <c r="AB280" s="236"/>
      <c r="AC280" s="236"/>
      <c r="AD280" s="236"/>
    </row>
    <row r="281" spans="1:30" ht="15.75" customHeight="1" x14ac:dyDescent="0.25">
      <c r="A281" s="236"/>
      <c r="B281" s="236"/>
      <c r="C281" s="236"/>
      <c r="D281" s="236"/>
      <c r="E281" s="236"/>
      <c r="F281" s="236"/>
      <c r="G281" s="237"/>
      <c r="H281" s="236"/>
      <c r="I281" s="236"/>
      <c r="J281" s="236"/>
      <c r="K281" s="236"/>
      <c r="L281" s="236"/>
      <c r="M281" s="236"/>
      <c r="N281" s="236"/>
      <c r="O281" s="236"/>
      <c r="P281" s="236"/>
      <c r="Q281" s="236"/>
      <c r="R281" s="236"/>
      <c r="S281" s="236"/>
      <c r="T281" s="236"/>
      <c r="U281" s="236"/>
      <c r="V281" s="236"/>
      <c r="W281" s="236"/>
      <c r="X281" s="236"/>
      <c r="Y281" s="236"/>
      <c r="Z281" s="236"/>
      <c r="AA281" s="236"/>
      <c r="AB281" s="236"/>
      <c r="AC281" s="236"/>
      <c r="AD281" s="236"/>
    </row>
    <row r="282" spans="1:30" ht="15.75" customHeight="1" x14ac:dyDescent="0.25">
      <c r="A282" s="236"/>
      <c r="B282" s="236"/>
      <c r="C282" s="236"/>
      <c r="D282" s="236"/>
      <c r="E282" s="236"/>
      <c r="F282" s="236"/>
      <c r="G282" s="237"/>
      <c r="H282" s="236"/>
      <c r="I282" s="236"/>
      <c r="J282" s="236"/>
      <c r="K282" s="236"/>
      <c r="L282" s="236"/>
      <c r="M282" s="236"/>
      <c r="N282" s="236"/>
      <c r="O282" s="236"/>
      <c r="P282" s="236"/>
      <c r="Q282" s="236"/>
      <c r="R282" s="236"/>
      <c r="S282" s="236"/>
      <c r="T282" s="236"/>
      <c r="U282" s="236"/>
      <c r="V282" s="236"/>
      <c r="W282" s="236"/>
      <c r="X282" s="236"/>
      <c r="Y282" s="236"/>
      <c r="Z282" s="236"/>
      <c r="AA282" s="236"/>
      <c r="AB282" s="236"/>
      <c r="AC282" s="236"/>
      <c r="AD282" s="236"/>
    </row>
    <row r="283" spans="1:30" ht="15.75" customHeight="1" x14ac:dyDescent="0.25">
      <c r="A283" s="236"/>
      <c r="B283" s="236"/>
      <c r="C283" s="236"/>
      <c r="D283" s="236"/>
      <c r="E283" s="236"/>
      <c r="F283" s="236"/>
      <c r="G283" s="237"/>
      <c r="H283" s="236"/>
      <c r="I283" s="236"/>
      <c r="J283" s="236"/>
      <c r="K283" s="236"/>
      <c r="L283" s="236"/>
      <c r="M283" s="236"/>
      <c r="N283" s="236"/>
      <c r="O283" s="236"/>
      <c r="P283" s="236"/>
      <c r="Q283" s="236"/>
      <c r="R283" s="236"/>
      <c r="S283" s="236"/>
      <c r="T283" s="236"/>
      <c r="U283" s="236"/>
      <c r="V283" s="236"/>
      <c r="W283" s="236"/>
      <c r="X283" s="236"/>
      <c r="Y283" s="236"/>
      <c r="Z283" s="236"/>
      <c r="AA283" s="236"/>
      <c r="AB283" s="236"/>
      <c r="AC283" s="236"/>
      <c r="AD283" s="236"/>
    </row>
    <row r="284" spans="1:30" ht="15.75" customHeight="1" x14ac:dyDescent="0.25">
      <c r="A284" s="236"/>
      <c r="B284" s="236"/>
      <c r="C284" s="236"/>
      <c r="D284" s="236"/>
      <c r="E284" s="236"/>
      <c r="F284" s="236"/>
      <c r="G284" s="237"/>
      <c r="H284" s="236"/>
      <c r="I284" s="236"/>
      <c r="J284" s="236"/>
      <c r="K284" s="236"/>
      <c r="L284" s="236"/>
      <c r="M284" s="236"/>
      <c r="N284" s="236"/>
      <c r="O284" s="236"/>
      <c r="P284" s="236"/>
      <c r="Q284" s="236"/>
      <c r="R284" s="236"/>
      <c r="S284" s="236"/>
      <c r="T284" s="236"/>
      <c r="U284" s="236"/>
      <c r="V284" s="236"/>
      <c r="W284" s="236"/>
      <c r="X284" s="236"/>
      <c r="Y284" s="236"/>
      <c r="Z284" s="236"/>
      <c r="AA284" s="236"/>
      <c r="AB284" s="236"/>
      <c r="AC284" s="236"/>
      <c r="AD284" s="236"/>
    </row>
    <row r="285" spans="1:30" ht="15.75" customHeight="1" x14ac:dyDescent="0.25">
      <c r="A285" s="236"/>
      <c r="B285" s="236"/>
      <c r="C285" s="236"/>
      <c r="D285" s="236"/>
      <c r="E285" s="236"/>
      <c r="F285" s="236"/>
      <c r="G285" s="237"/>
      <c r="H285" s="236"/>
      <c r="I285" s="236"/>
      <c r="J285" s="236"/>
      <c r="K285" s="236"/>
      <c r="L285" s="236"/>
      <c r="M285" s="236"/>
      <c r="N285" s="236"/>
      <c r="O285" s="236"/>
      <c r="P285" s="236"/>
      <c r="Q285" s="236"/>
      <c r="R285" s="236"/>
      <c r="S285" s="236"/>
      <c r="T285" s="236"/>
      <c r="U285" s="236"/>
      <c r="V285" s="236"/>
      <c r="W285" s="236"/>
      <c r="X285" s="236"/>
      <c r="Y285" s="236"/>
      <c r="Z285" s="236"/>
      <c r="AA285" s="236"/>
      <c r="AB285" s="236"/>
      <c r="AC285" s="236"/>
      <c r="AD285" s="236"/>
    </row>
    <row r="286" spans="1:30" ht="15.75" customHeight="1" x14ac:dyDescent="0.25">
      <c r="A286" s="236"/>
      <c r="B286" s="236"/>
      <c r="C286" s="236"/>
      <c r="D286" s="236"/>
      <c r="E286" s="236"/>
      <c r="F286" s="236"/>
      <c r="G286" s="237"/>
      <c r="H286" s="236"/>
      <c r="I286" s="236"/>
      <c r="J286" s="236"/>
      <c r="K286" s="236"/>
      <c r="L286" s="236"/>
      <c r="M286" s="236"/>
      <c r="N286" s="236"/>
      <c r="O286" s="236"/>
      <c r="P286" s="236"/>
      <c r="Q286" s="236"/>
      <c r="R286" s="236"/>
      <c r="S286" s="236"/>
      <c r="T286" s="236"/>
      <c r="U286" s="236"/>
      <c r="V286" s="236"/>
      <c r="W286" s="236"/>
      <c r="X286" s="236"/>
      <c r="Y286" s="236"/>
      <c r="Z286" s="236"/>
      <c r="AA286" s="236"/>
      <c r="AB286" s="236"/>
      <c r="AC286" s="236"/>
      <c r="AD286" s="236"/>
    </row>
    <row r="287" spans="1:30" ht="15.75" customHeight="1" x14ac:dyDescent="0.25">
      <c r="A287" s="236"/>
      <c r="B287" s="236"/>
      <c r="C287" s="236"/>
      <c r="D287" s="236"/>
      <c r="E287" s="236"/>
      <c r="F287" s="236"/>
      <c r="G287" s="237"/>
      <c r="H287" s="236"/>
      <c r="I287" s="236"/>
      <c r="J287" s="236"/>
      <c r="K287" s="236"/>
      <c r="L287" s="236"/>
      <c r="M287" s="236"/>
      <c r="N287" s="236"/>
      <c r="O287" s="236"/>
      <c r="P287" s="236"/>
      <c r="Q287" s="236"/>
      <c r="R287" s="236"/>
      <c r="S287" s="236"/>
      <c r="T287" s="236"/>
      <c r="U287" s="236"/>
      <c r="V287" s="236"/>
      <c r="W287" s="236"/>
      <c r="X287" s="236"/>
      <c r="Y287" s="236"/>
      <c r="Z287" s="236"/>
      <c r="AA287" s="236"/>
      <c r="AB287" s="236"/>
      <c r="AC287" s="236"/>
      <c r="AD287" s="236"/>
    </row>
    <row r="288" spans="1:30" ht="15.75" customHeight="1" x14ac:dyDescent="0.25">
      <c r="A288" s="236"/>
      <c r="B288" s="236"/>
      <c r="C288" s="236"/>
      <c r="D288" s="236"/>
      <c r="E288" s="236"/>
      <c r="F288" s="236"/>
      <c r="G288" s="237"/>
      <c r="H288" s="236"/>
      <c r="I288" s="236"/>
      <c r="J288" s="236"/>
      <c r="K288" s="236"/>
      <c r="L288" s="236"/>
      <c r="M288" s="236"/>
      <c r="N288" s="236"/>
      <c r="O288" s="236"/>
      <c r="P288" s="236"/>
      <c r="Q288" s="236"/>
      <c r="R288" s="236"/>
      <c r="S288" s="236"/>
      <c r="T288" s="236"/>
      <c r="U288" s="236"/>
      <c r="V288" s="236"/>
      <c r="W288" s="236"/>
      <c r="X288" s="236"/>
      <c r="Y288" s="236"/>
      <c r="Z288" s="236"/>
      <c r="AA288" s="236"/>
      <c r="AB288" s="236"/>
      <c r="AC288" s="236"/>
      <c r="AD288" s="236"/>
    </row>
    <row r="289" spans="1:30" ht="15.75" customHeight="1" x14ac:dyDescent="0.25">
      <c r="A289" s="236"/>
      <c r="B289" s="236"/>
      <c r="C289" s="236"/>
      <c r="D289" s="236"/>
      <c r="E289" s="236"/>
      <c r="F289" s="236"/>
      <c r="G289" s="237"/>
      <c r="H289" s="236"/>
      <c r="I289" s="236"/>
      <c r="J289" s="236"/>
      <c r="K289" s="236"/>
      <c r="L289" s="236"/>
      <c r="M289" s="236"/>
      <c r="N289" s="236"/>
      <c r="O289" s="236"/>
      <c r="P289" s="236"/>
      <c r="Q289" s="236"/>
      <c r="R289" s="236"/>
      <c r="S289" s="236"/>
      <c r="T289" s="236"/>
      <c r="U289" s="236"/>
      <c r="V289" s="236"/>
      <c r="W289" s="236"/>
      <c r="X289" s="236"/>
      <c r="Y289" s="236"/>
      <c r="Z289" s="236"/>
      <c r="AA289" s="236"/>
      <c r="AB289" s="236"/>
      <c r="AC289" s="236"/>
      <c r="AD289" s="236"/>
    </row>
    <row r="290" spans="1:30" ht="15.75" customHeight="1" x14ac:dyDescent="0.25">
      <c r="A290" s="236"/>
      <c r="B290" s="236"/>
      <c r="C290" s="236"/>
      <c r="D290" s="236"/>
      <c r="E290" s="236"/>
      <c r="F290" s="236"/>
      <c r="G290" s="237"/>
      <c r="H290" s="236"/>
      <c r="I290" s="236"/>
      <c r="J290" s="236"/>
      <c r="K290" s="236"/>
      <c r="L290" s="236"/>
      <c r="M290" s="236"/>
      <c r="N290" s="236"/>
      <c r="O290" s="236"/>
      <c r="P290" s="236"/>
      <c r="Q290" s="236"/>
      <c r="R290" s="236"/>
      <c r="S290" s="236"/>
      <c r="T290" s="236"/>
      <c r="U290" s="236"/>
      <c r="V290" s="236"/>
      <c r="W290" s="236"/>
      <c r="X290" s="236"/>
      <c r="Y290" s="236"/>
      <c r="Z290" s="236"/>
      <c r="AA290" s="236"/>
      <c r="AB290" s="236"/>
      <c r="AC290" s="236"/>
      <c r="AD290" s="236"/>
    </row>
    <row r="291" spans="1:30" ht="15.75" customHeight="1" x14ac:dyDescent="0.25">
      <c r="A291" s="236"/>
      <c r="B291" s="236"/>
      <c r="C291" s="236"/>
      <c r="D291" s="236"/>
      <c r="E291" s="236"/>
      <c r="F291" s="236"/>
      <c r="G291" s="237"/>
      <c r="H291" s="236"/>
      <c r="I291" s="236"/>
      <c r="J291" s="236"/>
      <c r="K291" s="236"/>
      <c r="L291" s="236"/>
      <c r="M291" s="236"/>
      <c r="N291" s="236"/>
      <c r="O291" s="236"/>
      <c r="P291" s="236"/>
      <c r="Q291" s="236"/>
      <c r="R291" s="236"/>
      <c r="S291" s="236"/>
      <c r="T291" s="236"/>
      <c r="U291" s="236"/>
      <c r="V291" s="236"/>
      <c r="W291" s="236"/>
      <c r="X291" s="236"/>
      <c r="Y291" s="236"/>
      <c r="Z291" s="236"/>
      <c r="AA291" s="236"/>
      <c r="AB291" s="236"/>
      <c r="AC291" s="236"/>
      <c r="AD291" s="236"/>
    </row>
    <row r="292" spans="1:30" ht="15.75" customHeight="1" x14ac:dyDescent="0.25">
      <c r="A292" s="236"/>
      <c r="B292" s="236"/>
      <c r="C292" s="236"/>
      <c r="D292" s="236"/>
      <c r="E292" s="236"/>
      <c r="F292" s="236"/>
      <c r="G292" s="237"/>
      <c r="H292" s="236"/>
      <c r="I292" s="236"/>
      <c r="J292" s="236"/>
      <c r="K292" s="236"/>
      <c r="L292" s="236"/>
      <c r="M292" s="236"/>
      <c r="N292" s="236"/>
      <c r="O292" s="236"/>
      <c r="P292" s="236"/>
      <c r="Q292" s="236"/>
      <c r="R292" s="236"/>
      <c r="S292" s="236"/>
      <c r="T292" s="236"/>
      <c r="U292" s="236"/>
      <c r="V292" s="236"/>
      <c r="W292" s="236"/>
      <c r="X292" s="236"/>
      <c r="Y292" s="236"/>
      <c r="Z292" s="236"/>
      <c r="AA292" s="236"/>
      <c r="AB292" s="236"/>
      <c r="AC292" s="236"/>
      <c r="AD292" s="236"/>
    </row>
    <row r="293" spans="1:30" ht="15.75" customHeight="1" x14ac:dyDescent="0.25">
      <c r="A293" s="236"/>
      <c r="B293" s="236"/>
      <c r="C293" s="236"/>
      <c r="D293" s="236"/>
      <c r="E293" s="236"/>
      <c r="F293" s="236"/>
      <c r="G293" s="237"/>
      <c r="H293" s="236"/>
      <c r="I293" s="236"/>
      <c r="J293" s="236"/>
      <c r="K293" s="236"/>
      <c r="L293" s="236"/>
      <c r="M293" s="236"/>
      <c r="N293" s="236"/>
      <c r="O293" s="236"/>
      <c r="P293" s="236"/>
      <c r="Q293" s="236"/>
      <c r="R293" s="236"/>
      <c r="S293" s="236"/>
      <c r="T293" s="236"/>
      <c r="U293" s="236"/>
      <c r="V293" s="236"/>
      <c r="W293" s="236"/>
      <c r="X293" s="236"/>
      <c r="Y293" s="236"/>
      <c r="Z293" s="236"/>
      <c r="AA293" s="236"/>
      <c r="AB293" s="236"/>
      <c r="AC293" s="236"/>
      <c r="AD293" s="236"/>
    </row>
    <row r="294" spans="1:30" ht="15.75" customHeight="1" x14ac:dyDescent="0.25">
      <c r="A294" s="236"/>
      <c r="B294" s="236"/>
      <c r="C294" s="236"/>
      <c r="D294" s="236"/>
      <c r="E294" s="236"/>
      <c r="F294" s="236"/>
      <c r="G294" s="237"/>
      <c r="H294" s="236"/>
      <c r="I294" s="236"/>
      <c r="J294" s="236"/>
      <c r="K294" s="236"/>
      <c r="L294" s="236"/>
      <c r="M294" s="236"/>
      <c r="N294" s="236"/>
      <c r="O294" s="236"/>
      <c r="P294" s="236"/>
      <c r="Q294" s="236"/>
      <c r="R294" s="236"/>
      <c r="S294" s="236"/>
      <c r="T294" s="236"/>
      <c r="U294" s="236"/>
      <c r="V294" s="236"/>
      <c r="W294" s="236"/>
      <c r="X294" s="236"/>
      <c r="Y294" s="236"/>
      <c r="Z294" s="236"/>
      <c r="AA294" s="236"/>
      <c r="AB294" s="236"/>
      <c r="AC294" s="236"/>
      <c r="AD294" s="236"/>
    </row>
    <row r="295" spans="1:30" ht="15.75" customHeight="1" x14ac:dyDescent="0.25">
      <c r="A295" s="236"/>
      <c r="B295" s="236"/>
      <c r="C295" s="236"/>
      <c r="D295" s="236"/>
      <c r="E295" s="236"/>
      <c r="F295" s="236"/>
      <c r="G295" s="237"/>
      <c r="H295" s="236"/>
      <c r="I295" s="236"/>
      <c r="J295" s="236"/>
      <c r="K295" s="236"/>
      <c r="L295" s="236"/>
      <c r="M295" s="236"/>
      <c r="N295" s="236"/>
      <c r="O295" s="236"/>
      <c r="P295" s="236"/>
      <c r="Q295" s="236"/>
      <c r="R295" s="236"/>
      <c r="S295" s="236"/>
      <c r="T295" s="236"/>
      <c r="U295" s="236"/>
      <c r="V295" s="236"/>
      <c r="W295" s="236"/>
      <c r="X295" s="236"/>
      <c r="Y295" s="236"/>
      <c r="Z295" s="236"/>
      <c r="AA295" s="236"/>
      <c r="AB295" s="236"/>
      <c r="AC295" s="236"/>
      <c r="AD295" s="236"/>
    </row>
    <row r="296" spans="1:30" ht="15.75" customHeight="1" x14ac:dyDescent="0.25">
      <c r="A296" s="236"/>
      <c r="B296" s="236"/>
      <c r="C296" s="236"/>
      <c r="D296" s="236"/>
      <c r="E296" s="236"/>
      <c r="F296" s="236"/>
      <c r="G296" s="237"/>
      <c r="H296" s="236"/>
      <c r="I296" s="236"/>
      <c r="J296" s="236"/>
      <c r="K296" s="236"/>
      <c r="L296" s="236"/>
      <c r="M296" s="236"/>
      <c r="N296" s="236"/>
      <c r="O296" s="236"/>
      <c r="P296" s="236"/>
      <c r="Q296" s="236"/>
      <c r="R296" s="236"/>
      <c r="S296" s="236"/>
      <c r="T296" s="236"/>
      <c r="U296" s="236"/>
      <c r="V296" s="236"/>
      <c r="W296" s="236"/>
      <c r="X296" s="236"/>
      <c r="Y296" s="236"/>
      <c r="Z296" s="236"/>
      <c r="AA296" s="236"/>
      <c r="AB296" s="236"/>
      <c r="AC296" s="236"/>
      <c r="AD296" s="236"/>
    </row>
    <row r="297" spans="1:30" ht="15.75" customHeight="1" x14ac:dyDescent="0.25">
      <c r="A297" s="236"/>
      <c r="B297" s="236"/>
      <c r="C297" s="236"/>
      <c r="D297" s="236"/>
      <c r="E297" s="236"/>
      <c r="F297" s="236"/>
      <c r="G297" s="237"/>
      <c r="H297" s="236"/>
      <c r="I297" s="236"/>
      <c r="J297" s="236"/>
      <c r="K297" s="236"/>
      <c r="L297" s="236"/>
      <c r="M297" s="236"/>
      <c r="N297" s="236"/>
      <c r="O297" s="236"/>
      <c r="P297" s="236"/>
      <c r="Q297" s="236"/>
      <c r="R297" s="236"/>
      <c r="S297" s="236"/>
      <c r="T297" s="236"/>
      <c r="U297" s="236"/>
      <c r="V297" s="236"/>
      <c r="W297" s="236"/>
      <c r="X297" s="236"/>
      <c r="Y297" s="236"/>
      <c r="Z297" s="236"/>
      <c r="AA297" s="236"/>
      <c r="AB297" s="236"/>
      <c r="AC297" s="236"/>
      <c r="AD297" s="236"/>
    </row>
    <row r="298" spans="1:30" ht="15.75" customHeight="1" x14ac:dyDescent="0.25">
      <c r="A298" s="236"/>
      <c r="B298" s="236"/>
      <c r="C298" s="236"/>
      <c r="D298" s="236"/>
      <c r="E298" s="236"/>
      <c r="F298" s="236"/>
      <c r="G298" s="237"/>
      <c r="H298" s="236"/>
      <c r="I298" s="236"/>
      <c r="J298" s="236"/>
      <c r="K298" s="236"/>
      <c r="L298" s="236"/>
      <c r="M298" s="236"/>
      <c r="N298" s="236"/>
      <c r="O298" s="236"/>
      <c r="P298" s="236"/>
      <c r="Q298" s="236"/>
      <c r="R298" s="236"/>
      <c r="S298" s="236"/>
      <c r="T298" s="236"/>
      <c r="U298" s="236"/>
      <c r="V298" s="236"/>
      <c r="W298" s="236"/>
      <c r="X298" s="236"/>
      <c r="Y298" s="236"/>
      <c r="Z298" s="236"/>
      <c r="AA298" s="236"/>
      <c r="AB298" s="236"/>
      <c r="AC298" s="236"/>
      <c r="AD298" s="236"/>
    </row>
    <row r="299" spans="1:30" ht="15.75" customHeight="1" x14ac:dyDescent="0.25">
      <c r="A299" s="236"/>
      <c r="B299" s="236"/>
      <c r="C299" s="236"/>
      <c r="D299" s="236"/>
      <c r="E299" s="236"/>
      <c r="F299" s="236"/>
      <c r="G299" s="237"/>
      <c r="H299" s="236"/>
      <c r="I299" s="236"/>
      <c r="J299" s="236"/>
      <c r="K299" s="236"/>
      <c r="L299" s="236"/>
      <c r="M299" s="236"/>
      <c r="N299" s="236"/>
      <c r="O299" s="236"/>
      <c r="P299" s="236"/>
      <c r="Q299" s="236"/>
      <c r="R299" s="236"/>
      <c r="S299" s="236"/>
      <c r="T299" s="236"/>
      <c r="U299" s="236"/>
      <c r="V299" s="236"/>
      <c r="W299" s="236"/>
      <c r="X299" s="236"/>
      <c r="Y299" s="236"/>
      <c r="Z299" s="236"/>
      <c r="AA299" s="236"/>
      <c r="AB299" s="236"/>
      <c r="AC299" s="236"/>
      <c r="AD299" s="236"/>
    </row>
    <row r="300" spans="1:30" ht="15.75" customHeight="1" x14ac:dyDescent="0.25">
      <c r="A300" s="236"/>
      <c r="B300" s="236"/>
      <c r="C300" s="236"/>
      <c r="D300" s="236"/>
      <c r="E300" s="236"/>
      <c r="F300" s="236"/>
      <c r="G300" s="237"/>
      <c r="H300" s="236"/>
      <c r="I300" s="236"/>
      <c r="J300" s="236"/>
      <c r="K300" s="236"/>
      <c r="L300" s="236"/>
      <c r="M300" s="236"/>
      <c r="N300" s="236"/>
      <c r="O300" s="236"/>
      <c r="P300" s="236"/>
      <c r="Q300" s="236"/>
      <c r="R300" s="236"/>
      <c r="S300" s="236"/>
      <c r="T300" s="236"/>
      <c r="U300" s="236"/>
      <c r="V300" s="236"/>
      <c r="W300" s="236"/>
      <c r="X300" s="236"/>
      <c r="Y300" s="236"/>
      <c r="Z300" s="236"/>
      <c r="AA300" s="236"/>
      <c r="AB300" s="236"/>
      <c r="AC300" s="236"/>
      <c r="AD300" s="236"/>
    </row>
    <row r="301" spans="1:30" ht="15.75" customHeight="1" x14ac:dyDescent="0.25">
      <c r="A301" s="236"/>
      <c r="B301" s="236"/>
      <c r="C301" s="236"/>
      <c r="D301" s="236"/>
      <c r="E301" s="236"/>
      <c r="F301" s="236"/>
      <c r="G301" s="237"/>
      <c r="H301" s="236"/>
      <c r="I301" s="236"/>
      <c r="J301" s="236"/>
      <c r="K301" s="236"/>
      <c r="L301" s="236"/>
      <c r="M301" s="236"/>
      <c r="N301" s="236"/>
      <c r="O301" s="236"/>
      <c r="P301" s="236"/>
      <c r="Q301" s="236"/>
      <c r="R301" s="236"/>
      <c r="S301" s="236"/>
      <c r="T301" s="236"/>
      <c r="U301" s="236"/>
      <c r="V301" s="236"/>
      <c r="W301" s="236"/>
      <c r="X301" s="236"/>
      <c r="Y301" s="236"/>
      <c r="Z301" s="236"/>
      <c r="AA301" s="236"/>
      <c r="AB301" s="236"/>
      <c r="AC301" s="236"/>
      <c r="AD301" s="236"/>
    </row>
    <row r="302" spans="1:30" ht="15.75" customHeight="1" x14ac:dyDescent="0.25">
      <c r="A302" s="236"/>
      <c r="B302" s="236"/>
      <c r="C302" s="236"/>
      <c r="D302" s="236"/>
      <c r="E302" s="236"/>
      <c r="F302" s="236"/>
      <c r="G302" s="237"/>
      <c r="H302" s="236"/>
      <c r="I302" s="236"/>
      <c r="J302" s="236"/>
      <c r="K302" s="236"/>
      <c r="L302" s="236"/>
      <c r="M302" s="236"/>
      <c r="N302" s="236"/>
      <c r="O302" s="236"/>
      <c r="P302" s="236"/>
      <c r="Q302" s="236"/>
      <c r="R302" s="236"/>
      <c r="S302" s="236"/>
      <c r="T302" s="236"/>
      <c r="U302" s="236"/>
      <c r="V302" s="236"/>
      <c r="W302" s="236"/>
      <c r="X302" s="236"/>
      <c r="Y302" s="236"/>
      <c r="Z302" s="236"/>
      <c r="AA302" s="236"/>
      <c r="AB302" s="236"/>
      <c r="AC302" s="236"/>
      <c r="AD302" s="236"/>
    </row>
    <row r="303" spans="1:30" ht="15.75" customHeight="1" x14ac:dyDescent="0.25">
      <c r="A303" s="236"/>
      <c r="B303" s="236"/>
      <c r="C303" s="236"/>
      <c r="D303" s="236"/>
      <c r="E303" s="236"/>
      <c r="F303" s="236"/>
      <c r="G303" s="237"/>
      <c r="H303" s="236"/>
      <c r="I303" s="236"/>
      <c r="J303" s="236"/>
      <c r="K303" s="236"/>
      <c r="L303" s="236"/>
      <c r="M303" s="236"/>
      <c r="N303" s="236"/>
      <c r="O303" s="236"/>
      <c r="P303" s="236"/>
      <c r="Q303" s="236"/>
      <c r="R303" s="236"/>
      <c r="S303" s="236"/>
      <c r="T303" s="236"/>
      <c r="U303" s="236"/>
      <c r="V303" s="236"/>
      <c r="W303" s="236"/>
      <c r="X303" s="236"/>
      <c r="Y303" s="236"/>
      <c r="Z303" s="236"/>
      <c r="AA303" s="236"/>
      <c r="AB303" s="236"/>
      <c r="AC303" s="236"/>
      <c r="AD303" s="236"/>
    </row>
    <row r="304" spans="1:30" ht="15.75" customHeight="1" x14ac:dyDescent="0.25">
      <c r="A304" s="236"/>
      <c r="B304" s="236"/>
      <c r="C304" s="236"/>
      <c r="D304" s="236"/>
      <c r="E304" s="236"/>
      <c r="F304" s="236"/>
      <c r="G304" s="237"/>
      <c r="H304" s="236"/>
      <c r="I304" s="236"/>
      <c r="J304" s="236"/>
      <c r="K304" s="236"/>
      <c r="L304" s="236"/>
      <c r="M304" s="236"/>
      <c r="N304" s="236"/>
      <c r="O304" s="236"/>
      <c r="P304" s="236"/>
      <c r="Q304" s="236"/>
      <c r="R304" s="236"/>
      <c r="S304" s="236"/>
      <c r="T304" s="236"/>
      <c r="U304" s="236"/>
      <c r="V304" s="236"/>
      <c r="W304" s="236"/>
      <c r="X304" s="236"/>
      <c r="Y304" s="236"/>
      <c r="Z304" s="236"/>
      <c r="AA304" s="236"/>
      <c r="AB304" s="236"/>
      <c r="AC304" s="236"/>
      <c r="AD304" s="236"/>
    </row>
    <row r="305" spans="1:30" ht="15.75" customHeight="1" x14ac:dyDescent="0.25">
      <c r="A305" s="236"/>
      <c r="B305" s="236"/>
      <c r="C305" s="236"/>
      <c r="D305" s="236"/>
      <c r="E305" s="236"/>
      <c r="F305" s="236"/>
      <c r="G305" s="237"/>
      <c r="H305" s="236"/>
      <c r="I305" s="236"/>
      <c r="J305" s="236"/>
      <c r="K305" s="236"/>
      <c r="L305" s="236"/>
      <c r="M305" s="236"/>
      <c r="N305" s="236"/>
      <c r="O305" s="236"/>
      <c r="P305" s="236"/>
      <c r="Q305" s="236"/>
      <c r="R305" s="236"/>
      <c r="S305" s="236"/>
      <c r="T305" s="236"/>
      <c r="U305" s="236"/>
      <c r="V305" s="236"/>
      <c r="W305" s="236"/>
      <c r="X305" s="236"/>
      <c r="Y305" s="236"/>
      <c r="Z305" s="236"/>
      <c r="AA305" s="236"/>
      <c r="AB305" s="236"/>
      <c r="AC305" s="236"/>
      <c r="AD305" s="236"/>
    </row>
    <row r="306" spans="1:30" ht="15.75" customHeight="1" x14ac:dyDescent="0.25">
      <c r="A306" s="236"/>
      <c r="B306" s="236"/>
      <c r="C306" s="236"/>
      <c r="D306" s="236"/>
      <c r="E306" s="236"/>
      <c r="F306" s="236"/>
      <c r="G306" s="237"/>
      <c r="H306" s="236"/>
      <c r="I306" s="236"/>
      <c r="J306" s="236"/>
      <c r="K306" s="236"/>
      <c r="L306" s="236"/>
      <c r="M306" s="236"/>
      <c r="N306" s="236"/>
      <c r="O306" s="236"/>
      <c r="P306" s="236"/>
      <c r="Q306" s="236"/>
      <c r="R306" s="236"/>
      <c r="S306" s="236"/>
      <c r="T306" s="236"/>
      <c r="U306" s="236"/>
      <c r="V306" s="236"/>
      <c r="W306" s="236"/>
      <c r="X306" s="236"/>
      <c r="Y306" s="236"/>
      <c r="Z306" s="236"/>
      <c r="AA306" s="236"/>
      <c r="AB306" s="236"/>
      <c r="AC306" s="236"/>
      <c r="AD306" s="236"/>
    </row>
    <row r="307" spans="1:30" ht="15.75" customHeight="1" x14ac:dyDescent="0.25">
      <c r="A307" s="236"/>
      <c r="B307" s="236"/>
      <c r="C307" s="236"/>
      <c r="D307" s="236"/>
      <c r="E307" s="236"/>
      <c r="F307" s="236"/>
      <c r="G307" s="237"/>
      <c r="H307" s="236"/>
      <c r="I307" s="236"/>
      <c r="J307" s="236"/>
      <c r="K307" s="236"/>
      <c r="L307" s="236"/>
      <c r="M307" s="236"/>
      <c r="N307" s="236"/>
      <c r="O307" s="236"/>
      <c r="P307" s="236"/>
      <c r="Q307" s="236"/>
      <c r="R307" s="236"/>
      <c r="S307" s="236"/>
      <c r="T307" s="236"/>
      <c r="U307" s="236"/>
      <c r="V307" s="236"/>
      <c r="W307" s="236"/>
      <c r="X307" s="236"/>
      <c r="Y307" s="236"/>
      <c r="Z307" s="236"/>
      <c r="AA307" s="236"/>
      <c r="AB307" s="236"/>
      <c r="AC307" s="236"/>
      <c r="AD307" s="236"/>
    </row>
    <row r="308" spans="1:30" ht="15.75" customHeight="1" x14ac:dyDescent="0.25">
      <c r="A308" s="236"/>
      <c r="B308" s="236"/>
      <c r="C308" s="236"/>
      <c r="D308" s="236"/>
      <c r="E308" s="236"/>
      <c r="F308" s="236"/>
      <c r="G308" s="237"/>
      <c r="H308" s="236"/>
      <c r="I308" s="236"/>
      <c r="J308" s="236"/>
      <c r="K308" s="236"/>
      <c r="L308" s="236"/>
      <c r="M308" s="236"/>
      <c r="N308" s="236"/>
      <c r="O308" s="236"/>
      <c r="P308" s="236"/>
      <c r="Q308" s="236"/>
      <c r="R308" s="236"/>
      <c r="S308" s="236"/>
      <c r="T308" s="236"/>
      <c r="U308" s="236"/>
      <c r="V308" s="236"/>
      <c r="W308" s="236"/>
      <c r="X308" s="236"/>
      <c r="Y308" s="236"/>
      <c r="Z308" s="236"/>
      <c r="AA308" s="236"/>
      <c r="AB308" s="236"/>
      <c r="AC308" s="236"/>
      <c r="AD308" s="236"/>
    </row>
    <row r="309" spans="1:30" ht="15.75" customHeight="1" x14ac:dyDescent="0.25">
      <c r="A309" s="236"/>
      <c r="B309" s="236"/>
      <c r="C309" s="236"/>
      <c r="D309" s="236"/>
      <c r="E309" s="236"/>
      <c r="F309" s="236"/>
      <c r="G309" s="237"/>
      <c r="H309" s="236"/>
      <c r="I309" s="236"/>
      <c r="J309" s="236"/>
      <c r="K309" s="236"/>
      <c r="L309" s="236"/>
      <c r="M309" s="236"/>
      <c r="N309" s="236"/>
      <c r="O309" s="236"/>
      <c r="P309" s="236"/>
      <c r="Q309" s="236"/>
      <c r="R309" s="236"/>
      <c r="S309" s="236"/>
      <c r="T309" s="236"/>
      <c r="U309" s="236"/>
      <c r="V309" s="236"/>
      <c r="W309" s="236"/>
      <c r="X309" s="236"/>
      <c r="Y309" s="236"/>
      <c r="Z309" s="236"/>
      <c r="AA309" s="236"/>
      <c r="AB309" s="236"/>
      <c r="AC309" s="236"/>
      <c r="AD309" s="236"/>
    </row>
    <row r="310" spans="1:30" ht="15.75" customHeight="1" x14ac:dyDescent="0.25">
      <c r="A310" s="236"/>
      <c r="B310" s="236"/>
      <c r="C310" s="236"/>
      <c r="D310" s="236"/>
      <c r="E310" s="236"/>
      <c r="F310" s="236"/>
      <c r="G310" s="237"/>
      <c r="H310" s="236"/>
      <c r="I310" s="236"/>
      <c r="J310" s="236"/>
      <c r="K310" s="236"/>
      <c r="L310" s="236"/>
      <c r="M310" s="236"/>
      <c r="N310" s="236"/>
      <c r="O310" s="236"/>
      <c r="P310" s="236"/>
      <c r="Q310" s="236"/>
      <c r="R310" s="236"/>
      <c r="S310" s="236"/>
      <c r="T310" s="236"/>
      <c r="U310" s="236"/>
      <c r="V310" s="236"/>
      <c r="W310" s="236"/>
      <c r="X310" s="236"/>
      <c r="Y310" s="236"/>
      <c r="Z310" s="236"/>
      <c r="AA310" s="236"/>
      <c r="AB310" s="236"/>
      <c r="AC310" s="236"/>
      <c r="AD310" s="236"/>
    </row>
    <row r="311" spans="1:30" ht="15.75" customHeight="1" x14ac:dyDescent="0.25">
      <c r="A311" s="236"/>
      <c r="B311" s="236"/>
      <c r="C311" s="236"/>
      <c r="D311" s="236"/>
      <c r="E311" s="236"/>
      <c r="F311" s="236"/>
      <c r="G311" s="237"/>
      <c r="H311" s="236"/>
      <c r="I311" s="236"/>
      <c r="J311" s="236"/>
      <c r="K311" s="236"/>
      <c r="L311" s="236"/>
      <c r="M311" s="236"/>
      <c r="N311" s="236"/>
      <c r="O311" s="236"/>
      <c r="P311" s="236"/>
      <c r="Q311" s="236"/>
      <c r="R311" s="236"/>
      <c r="S311" s="236"/>
      <c r="T311" s="236"/>
      <c r="U311" s="236"/>
      <c r="V311" s="236"/>
      <c r="W311" s="236"/>
      <c r="X311" s="236"/>
      <c r="Y311" s="236"/>
      <c r="Z311" s="236"/>
      <c r="AA311" s="236"/>
      <c r="AB311" s="236"/>
      <c r="AC311" s="236"/>
      <c r="AD311" s="236"/>
    </row>
    <row r="312" spans="1:30" ht="15.75" customHeight="1" x14ac:dyDescent="0.25">
      <c r="A312" s="236"/>
      <c r="B312" s="236"/>
      <c r="C312" s="236"/>
      <c r="D312" s="236"/>
      <c r="E312" s="236"/>
      <c r="F312" s="236"/>
      <c r="G312" s="237"/>
      <c r="H312" s="236"/>
      <c r="I312" s="236"/>
      <c r="J312" s="236"/>
      <c r="K312" s="236"/>
      <c r="L312" s="236"/>
      <c r="M312" s="236"/>
      <c r="N312" s="236"/>
      <c r="O312" s="236"/>
      <c r="P312" s="236"/>
      <c r="Q312" s="236"/>
      <c r="R312" s="236"/>
      <c r="S312" s="236"/>
      <c r="T312" s="236"/>
      <c r="U312" s="236"/>
      <c r="V312" s="236"/>
      <c r="W312" s="236"/>
      <c r="X312" s="236"/>
      <c r="Y312" s="236"/>
      <c r="Z312" s="236"/>
      <c r="AA312" s="236"/>
      <c r="AB312" s="236"/>
      <c r="AC312" s="236"/>
      <c r="AD312" s="236"/>
    </row>
    <row r="313" spans="1:30" ht="15.75" customHeight="1" x14ac:dyDescent="0.25">
      <c r="A313" s="236"/>
      <c r="B313" s="236"/>
      <c r="C313" s="236"/>
      <c r="D313" s="236"/>
      <c r="E313" s="236"/>
      <c r="F313" s="236"/>
      <c r="G313" s="237"/>
      <c r="H313" s="236"/>
      <c r="I313" s="236"/>
      <c r="J313" s="236"/>
      <c r="K313" s="236"/>
      <c r="L313" s="236"/>
      <c r="M313" s="236"/>
      <c r="N313" s="236"/>
      <c r="O313" s="236"/>
      <c r="P313" s="236"/>
      <c r="Q313" s="236"/>
      <c r="R313" s="236"/>
      <c r="S313" s="236"/>
      <c r="T313" s="236"/>
      <c r="U313" s="236"/>
      <c r="V313" s="236"/>
      <c r="W313" s="236"/>
      <c r="X313" s="236"/>
      <c r="Y313" s="236"/>
      <c r="Z313" s="236"/>
      <c r="AA313" s="236"/>
      <c r="AB313" s="236"/>
      <c r="AC313" s="236"/>
      <c r="AD313" s="236"/>
    </row>
    <row r="314" spans="1:30" ht="15.75" customHeight="1" x14ac:dyDescent="0.25">
      <c r="A314" s="236"/>
      <c r="B314" s="236"/>
      <c r="C314" s="236"/>
      <c r="D314" s="236"/>
      <c r="E314" s="236"/>
      <c r="F314" s="236"/>
      <c r="G314" s="237"/>
      <c r="H314" s="236"/>
      <c r="I314" s="236"/>
      <c r="J314" s="236"/>
      <c r="K314" s="236"/>
      <c r="L314" s="236"/>
      <c r="M314" s="236"/>
      <c r="N314" s="236"/>
      <c r="O314" s="236"/>
      <c r="P314" s="236"/>
      <c r="Q314" s="236"/>
      <c r="R314" s="236"/>
      <c r="S314" s="236"/>
      <c r="T314" s="236"/>
      <c r="U314" s="236"/>
      <c r="V314" s="236"/>
      <c r="W314" s="236"/>
      <c r="X314" s="236"/>
      <c r="Y314" s="236"/>
      <c r="Z314" s="236"/>
      <c r="AA314" s="236"/>
      <c r="AB314" s="236"/>
      <c r="AC314" s="236"/>
      <c r="AD314" s="236"/>
    </row>
    <row r="315" spans="1:30" ht="15.75" customHeight="1" x14ac:dyDescent="0.25">
      <c r="A315" s="236"/>
      <c r="B315" s="236"/>
      <c r="C315" s="236"/>
      <c r="D315" s="236"/>
      <c r="E315" s="236"/>
      <c r="F315" s="236"/>
      <c r="G315" s="237"/>
      <c r="H315" s="236"/>
      <c r="I315" s="236"/>
      <c r="J315" s="236"/>
      <c r="K315" s="236"/>
      <c r="L315" s="236"/>
      <c r="M315" s="236"/>
      <c r="N315" s="236"/>
      <c r="O315" s="236"/>
      <c r="P315" s="236"/>
      <c r="Q315" s="236"/>
      <c r="R315" s="236"/>
      <c r="S315" s="236"/>
      <c r="T315" s="236"/>
      <c r="U315" s="236"/>
      <c r="V315" s="236"/>
      <c r="W315" s="236"/>
      <c r="X315" s="236"/>
      <c r="Y315" s="236"/>
      <c r="Z315" s="236"/>
      <c r="AA315" s="236"/>
      <c r="AB315" s="236"/>
      <c r="AC315" s="236"/>
      <c r="AD315" s="236"/>
    </row>
    <row r="316" spans="1:30" ht="15.75" customHeight="1" x14ac:dyDescent="0.25">
      <c r="A316" s="236"/>
      <c r="B316" s="236"/>
      <c r="C316" s="236"/>
      <c r="D316" s="236"/>
      <c r="E316" s="236"/>
      <c r="F316" s="236"/>
      <c r="G316" s="237"/>
      <c r="H316" s="236"/>
      <c r="I316" s="236"/>
      <c r="J316" s="236"/>
      <c r="K316" s="236"/>
      <c r="L316" s="236"/>
      <c r="M316" s="236"/>
      <c r="N316" s="236"/>
      <c r="O316" s="236"/>
      <c r="P316" s="236"/>
      <c r="Q316" s="236"/>
      <c r="R316" s="236"/>
      <c r="S316" s="236"/>
      <c r="T316" s="236"/>
      <c r="U316" s="236"/>
      <c r="V316" s="236"/>
      <c r="W316" s="236"/>
      <c r="X316" s="236"/>
      <c r="Y316" s="236"/>
      <c r="Z316" s="236"/>
      <c r="AA316" s="236"/>
      <c r="AB316" s="236"/>
      <c r="AC316" s="236"/>
      <c r="AD316" s="236"/>
    </row>
    <row r="317" spans="1:30" ht="15.75" customHeight="1" x14ac:dyDescent="0.25">
      <c r="A317" s="236"/>
      <c r="B317" s="236"/>
      <c r="C317" s="236"/>
      <c r="D317" s="236"/>
      <c r="E317" s="236"/>
      <c r="F317" s="236"/>
      <c r="G317" s="237"/>
      <c r="H317" s="236"/>
      <c r="I317" s="236"/>
      <c r="J317" s="236"/>
      <c r="K317" s="236"/>
      <c r="L317" s="236"/>
      <c r="M317" s="236"/>
      <c r="N317" s="236"/>
      <c r="O317" s="236"/>
      <c r="P317" s="236"/>
      <c r="Q317" s="236"/>
      <c r="R317" s="236"/>
      <c r="S317" s="236"/>
      <c r="T317" s="236"/>
      <c r="U317" s="236"/>
      <c r="V317" s="236"/>
      <c r="W317" s="236"/>
      <c r="X317" s="236"/>
      <c r="Y317" s="236"/>
      <c r="Z317" s="236"/>
      <c r="AA317" s="236"/>
      <c r="AB317" s="236"/>
      <c r="AC317" s="236"/>
      <c r="AD317" s="236"/>
    </row>
    <row r="318" spans="1:30" ht="15.75" customHeight="1" x14ac:dyDescent="0.25">
      <c r="A318" s="236"/>
      <c r="B318" s="236"/>
      <c r="C318" s="236"/>
      <c r="D318" s="236"/>
      <c r="E318" s="236"/>
      <c r="F318" s="236"/>
      <c r="G318" s="237"/>
      <c r="H318" s="236"/>
      <c r="I318" s="236"/>
      <c r="J318" s="236"/>
      <c r="K318" s="236"/>
      <c r="L318" s="236"/>
      <c r="M318" s="236"/>
      <c r="N318" s="236"/>
      <c r="O318" s="236"/>
      <c r="P318" s="236"/>
      <c r="Q318" s="236"/>
      <c r="R318" s="236"/>
      <c r="S318" s="236"/>
      <c r="T318" s="236"/>
      <c r="U318" s="236"/>
      <c r="V318" s="236"/>
      <c r="W318" s="236"/>
      <c r="X318" s="236"/>
      <c r="Y318" s="236"/>
      <c r="Z318" s="236"/>
      <c r="AA318" s="236"/>
      <c r="AB318" s="236"/>
      <c r="AC318" s="236"/>
      <c r="AD318" s="236"/>
    </row>
    <row r="319" spans="1:30" ht="15.75" customHeight="1" x14ac:dyDescent="0.25">
      <c r="A319" s="236"/>
      <c r="B319" s="236"/>
      <c r="C319" s="236"/>
      <c r="D319" s="236"/>
      <c r="E319" s="236"/>
      <c r="F319" s="236"/>
      <c r="G319" s="237"/>
      <c r="H319" s="236"/>
      <c r="I319" s="236"/>
      <c r="J319" s="236"/>
      <c r="K319" s="236"/>
      <c r="L319" s="236"/>
      <c r="M319" s="236"/>
      <c r="N319" s="236"/>
      <c r="O319" s="236"/>
      <c r="P319" s="236"/>
      <c r="Q319" s="236"/>
      <c r="R319" s="236"/>
      <c r="S319" s="236"/>
      <c r="T319" s="236"/>
      <c r="U319" s="236"/>
      <c r="V319" s="236"/>
      <c r="W319" s="236"/>
      <c r="X319" s="236"/>
      <c r="Y319" s="236"/>
      <c r="Z319" s="236"/>
      <c r="AA319" s="236"/>
      <c r="AB319" s="236"/>
      <c r="AC319" s="236"/>
      <c r="AD319" s="236"/>
    </row>
    <row r="320" spans="1:30" ht="15.75" customHeight="1" x14ac:dyDescent="0.25">
      <c r="A320" s="236"/>
      <c r="B320" s="236"/>
      <c r="C320" s="236"/>
      <c r="D320" s="236"/>
      <c r="E320" s="236"/>
      <c r="F320" s="236"/>
      <c r="G320" s="237"/>
      <c r="H320" s="236"/>
      <c r="I320" s="236"/>
      <c r="J320" s="236"/>
      <c r="K320" s="236"/>
      <c r="L320" s="236"/>
      <c r="M320" s="236"/>
      <c r="N320" s="236"/>
      <c r="O320" s="236"/>
      <c r="P320" s="236"/>
      <c r="Q320" s="236"/>
      <c r="R320" s="236"/>
      <c r="S320" s="236"/>
      <c r="T320" s="236"/>
      <c r="U320" s="236"/>
      <c r="V320" s="236"/>
      <c r="W320" s="236"/>
      <c r="X320" s="236"/>
      <c r="Y320" s="236"/>
      <c r="Z320" s="236"/>
      <c r="AA320" s="236"/>
      <c r="AB320" s="236"/>
      <c r="AC320" s="236"/>
      <c r="AD320" s="236"/>
    </row>
    <row r="321" spans="1:30" ht="15.75" customHeight="1" x14ac:dyDescent="0.25">
      <c r="A321" s="236"/>
      <c r="B321" s="236"/>
      <c r="C321" s="236"/>
      <c r="D321" s="236"/>
      <c r="E321" s="236"/>
      <c r="F321" s="236"/>
      <c r="G321" s="237"/>
      <c r="H321" s="236"/>
      <c r="I321" s="236"/>
      <c r="J321" s="236"/>
      <c r="K321" s="236"/>
      <c r="L321" s="236"/>
      <c r="M321" s="236"/>
      <c r="N321" s="236"/>
      <c r="O321" s="236"/>
      <c r="P321" s="236"/>
      <c r="Q321" s="236"/>
      <c r="R321" s="236"/>
      <c r="S321" s="236"/>
      <c r="T321" s="236"/>
      <c r="U321" s="236"/>
      <c r="V321" s="236"/>
      <c r="W321" s="236"/>
      <c r="X321" s="236"/>
      <c r="Y321" s="236"/>
      <c r="Z321" s="236"/>
      <c r="AA321" s="236"/>
      <c r="AB321" s="236"/>
      <c r="AC321" s="236"/>
      <c r="AD321" s="236"/>
    </row>
    <row r="322" spans="1:30" ht="15.75" customHeight="1" x14ac:dyDescent="0.25">
      <c r="A322" s="236"/>
      <c r="B322" s="236"/>
      <c r="C322" s="236"/>
      <c r="D322" s="236"/>
      <c r="E322" s="236"/>
      <c r="F322" s="236"/>
      <c r="G322" s="237"/>
      <c r="H322" s="236"/>
      <c r="I322" s="236"/>
      <c r="J322" s="236"/>
      <c r="K322" s="236"/>
      <c r="L322" s="236"/>
      <c r="M322" s="236"/>
      <c r="N322" s="236"/>
      <c r="O322" s="236"/>
      <c r="P322" s="236"/>
      <c r="Q322" s="236"/>
      <c r="R322" s="236"/>
      <c r="S322" s="236"/>
      <c r="T322" s="236"/>
      <c r="U322" s="236"/>
      <c r="V322" s="236"/>
      <c r="W322" s="236"/>
      <c r="X322" s="236"/>
      <c r="Y322" s="236"/>
      <c r="Z322" s="236"/>
      <c r="AA322" s="236"/>
      <c r="AB322" s="236"/>
      <c r="AC322" s="236"/>
      <c r="AD322" s="236"/>
    </row>
    <row r="323" spans="1:30" ht="15.75" customHeight="1" x14ac:dyDescent="0.25">
      <c r="A323" s="236"/>
      <c r="B323" s="236"/>
      <c r="C323" s="236"/>
      <c r="D323" s="236"/>
      <c r="E323" s="236"/>
      <c r="F323" s="236"/>
      <c r="G323" s="237"/>
      <c r="H323" s="236"/>
      <c r="I323" s="236"/>
      <c r="J323" s="236"/>
      <c r="K323" s="236"/>
      <c r="L323" s="236"/>
      <c r="M323" s="236"/>
      <c r="N323" s="236"/>
      <c r="O323" s="236"/>
      <c r="P323" s="236"/>
      <c r="Q323" s="236"/>
      <c r="R323" s="236"/>
      <c r="S323" s="236"/>
      <c r="T323" s="236"/>
      <c r="U323" s="236"/>
      <c r="V323" s="236"/>
      <c r="W323" s="236"/>
      <c r="X323" s="236"/>
      <c r="Y323" s="236"/>
      <c r="Z323" s="236"/>
      <c r="AA323" s="236"/>
      <c r="AB323" s="236"/>
      <c r="AC323" s="236"/>
      <c r="AD323" s="236"/>
    </row>
    <row r="324" spans="1:30" ht="15.75" customHeight="1" x14ac:dyDescent="0.25">
      <c r="A324" s="236"/>
      <c r="B324" s="236"/>
      <c r="C324" s="236"/>
      <c r="D324" s="236"/>
      <c r="E324" s="236"/>
      <c r="F324" s="236"/>
      <c r="G324" s="237"/>
      <c r="H324" s="236"/>
      <c r="I324" s="236"/>
      <c r="J324" s="236"/>
      <c r="K324" s="236"/>
      <c r="L324" s="236"/>
      <c r="M324" s="236"/>
      <c r="N324" s="236"/>
      <c r="O324" s="236"/>
      <c r="P324" s="236"/>
      <c r="Q324" s="236"/>
      <c r="R324" s="236"/>
      <c r="S324" s="236"/>
      <c r="T324" s="236"/>
      <c r="U324" s="236"/>
      <c r="V324" s="236"/>
      <c r="W324" s="236"/>
      <c r="X324" s="236"/>
      <c r="Y324" s="236"/>
      <c r="Z324" s="236"/>
      <c r="AA324" s="236"/>
      <c r="AB324" s="236"/>
      <c r="AC324" s="236"/>
      <c r="AD324" s="236"/>
    </row>
    <row r="325" spans="1:30" ht="15.75" customHeight="1" x14ac:dyDescent="0.25">
      <c r="A325" s="236"/>
      <c r="B325" s="236"/>
      <c r="C325" s="236"/>
      <c r="D325" s="236"/>
      <c r="E325" s="236"/>
      <c r="F325" s="236"/>
      <c r="G325" s="237"/>
      <c r="H325" s="236"/>
      <c r="I325" s="236"/>
      <c r="J325" s="236"/>
      <c r="K325" s="236"/>
      <c r="L325" s="236"/>
      <c r="M325" s="236"/>
      <c r="N325" s="236"/>
      <c r="O325" s="236"/>
      <c r="P325" s="236"/>
      <c r="Q325" s="236"/>
      <c r="R325" s="236"/>
      <c r="S325" s="236"/>
      <c r="T325" s="236"/>
      <c r="U325" s="236"/>
      <c r="V325" s="236"/>
      <c r="W325" s="236"/>
      <c r="X325" s="236"/>
      <c r="Y325" s="236"/>
      <c r="Z325" s="236"/>
      <c r="AA325" s="236"/>
      <c r="AB325" s="236"/>
      <c r="AC325" s="236"/>
      <c r="AD325" s="236"/>
    </row>
    <row r="326" spans="1:30" ht="15.75" customHeight="1" x14ac:dyDescent="0.25">
      <c r="A326" s="236"/>
      <c r="B326" s="236"/>
      <c r="C326" s="236"/>
      <c r="D326" s="236"/>
      <c r="E326" s="236"/>
      <c r="F326" s="236"/>
      <c r="G326" s="237"/>
      <c r="H326" s="236"/>
      <c r="I326" s="236"/>
      <c r="J326" s="236"/>
      <c r="K326" s="236"/>
      <c r="L326" s="236"/>
      <c r="M326" s="236"/>
      <c r="N326" s="236"/>
      <c r="O326" s="236"/>
      <c r="P326" s="236"/>
      <c r="Q326" s="236"/>
      <c r="R326" s="236"/>
      <c r="S326" s="236"/>
      <c r="T326" s="236"/>
      <c r="U326" s="236"/>
      <c r="V326" s="236"/>
      <c r="W326" s="236"/>
      <c r="X326" s="236"/>
      <c r="Y326" s="236"/>
      <c r="Z326" s="236"/>
      <c r="AA326" s="236"/>
      <c r="AB326" s="236"/>
      <c r="AC326" s="236"/>
      <c r="AD326" s="236"/>
    </row>
    <row r="327" spans="1:30" ht="15.75" customHeight="1" x14ac:dyDescent="0.25">
      <c r="A327" s="236"/>
      <c r="B327" s="236"/>
      <c r="C327" s="236"/>
      <c r="D327" s="236"/>
      <c r="E327" s="236"/>
      <c r="F327" s="236"/>
      <c r="G327" s="237"/>
      <c r="H327" s="236"/>
      <c r="I327" s="236"/>
      <c r="J327" s="236"/>
      <c r="K327" s="236"/>
      <c r="L327" s="236"/>
      <c r="M327" s="236"/>
      <c r="N327" s="236"/>
      <c r="O327" s="236"/>
      <c r="P327" s="236"/>
      <c r="Q327" s="236"/>
      <c r="R327" s="236"/>
      <c r="S327" s="236"/>
      <c r="T327" s="236"/>
      <c r="U327" s="236"/>
      <c r="V327" s="236"/>
      <c r="W327" s="236"/>
      <c r="X327" s="236"/>
      <c r="Y327" s="236"/>
      <c r="Z327" s="236"/>
      <c r="AA327" s="236"/>
      <c r="AB327" s="236"/>
      <c r="AC327" s="236"/>
      <c r="AD327" s="236"/>
    </row>
    <row r="328" spans="1:30" ht="15.75" customHeight="1" x14ac:dyDescent="0.25">
      <c r="A328" s="236"/>
      <c r="B328" s="236"/>
      <c r="C328" s="236"/>
      <c r="D328" s="236"/>
      <c r="E328" s="236"/>
      <c r="F328" s="236"/>
      <c r="G328" s="237"/>
      <c r="H328" s="236"/>
      <c r="I328" s="236"/>
      <c r="J328" s="236"/>
      <c r="K328" s="236"/>
      <c r="L328" s="236"/>
      <c r="M328" s="236"/>
      <c r="N328" s="236"/>
      <c r="O328" s="236"/>
      <c r="P328" s="236"/>
      <c r="Q328" s="236"/>
      <c r="R328" s="236"/>
      <c r="S328" s="236"/>
      <c r="T328" s="236"/>
      <c r="U328" s="236"/>
      <c r="V328" s="236"/>
      <c r="W328" s="236"/>
      <c r="X328" s="236"/>
      <c r="Y328" s="236"/>
      <c r="Z328" s="236"/>
      <c r="AA328" s="236"/>
      <c r="AB328" s="236"/>
      <c r="AC328" s="236"/>
      <c r="AD328" s="236"/>
    </row>
    <row r="329" spans="1:30" ht="15.75" customHeight="1" x14ac:dyDescent="0.25">
      <c r="A329" s="236"/>
      <c r="B329" s="236"/>
      <c r="C329" s="236"/>
      <c r="D329" s="236"/>
      <c r="E329" s="236"/>
      <c r="F329" s="236"/>
      <c r="G329" s="237"/>
      <c r="H329" s="236"/>
      <c r="I329" s="236"/>
      <c r="J329" s="236"/>
      <c r="K329" s="236"/>
      <c r="L329" s="236"/>
      <c r="M329" s="236"/>
      <c r="N329" s="236"/>
      <c r="O329" s="236"/>
      <c r="P329" s="236"/>
      <c r="Q329" s="236"/>
      <c r="R329" s="236"/>
      <c r="S329" s="236"/>
      <c r="T329" s="236"/>
      <c r="U329" s="236"/>
      <c r="V329" s="236"/>
      <c r="W329" s="236"/>
      <c r="X329" s="236"/>
      <c r="Y329" s="236"/>
      <c r="Z329" s="236"/>
      <c r="AA329" s="236"/>
      <c r="AB329" s="236"/>
      <c r="AC329" s="236"/>
      <c r="AD329" s="236"/>
    </row>
    <row r="330" spans="1:30" ht="15.75" customHeight="1" x14ac:dyDescent="0.25">
      <c r="A330" s="236"/>
      <c r="B330" s="236"/>
      <c r="C330" s="236"/>
      <c r="D330" s="236"/>
      <c r="E330" s="236"/>
      <c r="F330" s="236"/>
      <c r="G330" s="237"/>
      <c r="H330" s="236"/>
      <c r="I330" s="236"/>
      <c r="J330" s="236"/>
      <c r="K330" s="236"/>
      <c r="L330" s="236"/>
      <c r="M330" s="236"/>
      <c r="N330" s="236"/>
      <c r="O330" s="236"/>
      <c r="P330" s="236"/>
      <c r="Q330" s="236"/>
      <c r="R330" s="236"/>
      <c r="S330" s="236"/>
      <c r="T330" s="236"/>
      <c r="U330" s="236"/>
      <c r="V330" s="236"/>
      <c r="W330" s="236"/>
      <c r="X330" s="236"/>
      <c r="Y330" s="236"/>
      <c r="Z330" s="236"/>
      <c r="AA330" s="236"/>
      <c r="AB330" s="236"/>
      <c r="AC330" s="236"/>
      <c r="AD330" s="236"/>
    </row>
    <row r="331" spans="1:30" ht="15.75" customHeight="1" x14ac:dyDescent="0.25">
      <c r="A331" s="236"/>
      <c r="B331" s="236"/>
      <c r="C331" s="236"/>
      <c r="D331" s="236"/>
      <c r="E331" s="236"/>
      <c r="F331" s="236"/>
      <c r="G331" s="237"/>
      <c r="H331" s="236"/>
      <c r="I331" s="236"/>
      <c r="J331" s="236"/>
      <c r="K331" s="236"/>
      <c r="L331" s="236"/>
      <c r="M331" s="236"/>
      <c r="N331" s="236"/>
      <c r="O331" s="236"/>
      <c r="P331" s="236"/>
      <c r="Q331" s="236"/>
      <c r="R331" s="236"/>
      <c r="S331" s="236"/>
      <c r="T331" s="236"/>
      <c r="U331" s="236"/>
      <c r="V331" s="236"/>
      <c r="W331" s="236"/>
      <c r="X331" s="236"/>
      <c r="Y331" s="236"/>
      <c r="Z331" s="236"/>
      <c r="AA331" s="236"/>
      <c r="AB331" s="236"/>
      <c r="AC331" s="236"/>
      <c r="AD331" s="236"/>
    </row>
    <row r="332" spans="1:30" ht="15.75" customHeight="1" x14ac:dyDescent="0.25">
      <c r="A332" s="236"/>
      <c r="B332" s="236"/>
      <c r="C332" s="236"/>
      <c r="D332" s="236"/>
      <c r="E332" s="236"/>
      <c r="F332" s="236"/>
      <c r="G332" s="237"/>
      <c r="H332" s="236"/>
      <c r="I332" s="236"/>
      <c r="J332" s="236"/>
      <c r="K332" s="236"/>
      <c r="L332" s="236"/>
      <c r="M332" s="236"/>
      <c r="N332" s="236"/>
      <c r="O332" s="236"/>
      <c r="P332" s="236"/>
      <c r="Q332" s="236"/>
      <c r="R332" s="236"/>
      <c r="S332" s="236"/>
      <c r="T332" s="236"/>
      <c r="U332" s="236"/>
      <c r="V332" s="236"/>
      <c r="W332" s="236"/>
      <c r="X332" s="236"/>
      <c r="Y332" s="236"/>
      <c r="Z332" s="236"/>
      <c r="AA332" s="236"/>
      <c r="AB332" s="236"/>
      <c r="AC332" s="236"/>
      <c r="AD332" s="236"/>
    </row>
    <row r="333" spans="1:30" ht="15.75" customHeight="1" x14ac:dyDescent="0.25">
      <c r="A333" s="236"/>
      <c r="B333" s="236"/>
      <c r="C333" s="236"/>
      <c r="D333" s="236"/>
      <c r="E333" s="236"/>
      <c r="F333" s="236"/>
      <c r="G333" s="237"/>
      <c r="H333" s="236"/>
      <c r="I333" s="236"/>
      <c r="J333" s="236"/>
      <c r="K333" s="236"/>
      <c r="L333" s="236"/>
      <c r="M333" s="236"/>
      <c r="N333" s="236"/>
      <c r="O333" s="236"/>
      <c r="P333" s="236"/>
      <c r="Q333" s="236"/>
      <c r="R333" s="236"/>
      <c r="S333" s="236"/>
      <c r="T333" s="236"/>
      <c r="U333" s="236"/>
      <c r="V333" s="236"/>
      <c r="W333" s="236"/>
      <c r="X333" s="236"/>
      <c r="Y333" s="236"/>
      <c r="Z333" s="236"/>
      <c r="AA333" s="236"/>
      <c r="AB333" s="236"/>
      <c r="AC333" s="236"/>
      <c r="AD333" s="236"/>
    </row>
    <row r="334" spans="1:30" ht="15.75" customHeight="1" x14ac:dyDescent="0.25">
      <c r="A334" s="236"/>
      <c r="B334" s="236"/>
      <c r="C334" s="236"/>
      <c r="D334" s="236"/>
      <c r="E334" s="236"/>
      <c r="F334" s="236"/>
      <c r="G334" s="237"/>
      <c r="H334" s="236"/>
      <c r="I334" s="236"/>
      <c r="J334" s="236"/>
      <c r="K334" s="236"/>
      <c r="L334" s="236"/>
      <c r="M334" s="236"/>
      <c r="N334" s="236"/>
      <c r="O334" s="236"/>
      <c r="P334" s="236"/>
      <c r="Q334" s="236"/>
      <c r="R334" s="236"/>
      <c r="S334" s="236"/>
      <c r="T334" s="236"/>
      <c r="U334" s="236"/>
      <c r="V334" s="236"/>
      <c r="W334" s="236"/>
      <c r="X334" s="236"/>
      <c r="Y334" s="236"/>
      <c r="Z334" s="236"/>
      <c r="AA334" s="236"/>
      <c r="AB334" s="236"/>
      <c r="AC334" s="236"/>
      <c r="AD334" s="236"/>
    </row>
    <row r="335" spans="1:30" ht="15.75" customHeight="1" x14ac:dyDescent="0.25">
      <c r="A335" s="236"/>
      <c r="B335" s="236"/>
      <c r="C335" s="236"/>
      <c r="D335" s="236"/>
      <c r="E335" s="236"/>
      <c r="F335" s="236"/>
      <c r="G335" s="237"/>
      <c r="H335" s="236"/>
      <c r="I335" s="236"/>
      <c r="J335" s="236"/>
      <c r="K335" s="236"/>
      <c r="L335" s="236"/>
      <c r="M335" s="236"/>
      <c r="N335" s="236"/>
      <c r="O335" s="236"/>
      <c r="P335" s="236"/>
      <c r="Q335" s="236"/>
      <c r="R335" s="236"/>
      <c r="S335" s="236"/>
      <c r="T335" s="236"/>
      <c r="U335" s="236"/>
      <c r="V335" s="236"/>
      <c r="W335" s="236"/>
      <c r="X335" s="236"/>
      <c r="Y335" s="236"/>
      <c r="Z335" s="236"/>
      <c r="AA335" s="236"/>
      <c r="AB335" s="236"/>
      <c r="AC335" s="236"/>
      <c r="AD335" s="236"/>
    </row>
    <row r="336" spans="1:30" ht="15.75" customHeight="1" x14ac:dyDescent="0.25">
      <c r="A336" s="236"/>
      <c r="B336" s="236"/>
      <c r="C336" s="236"/>
      <c r="D336" s="236"/>
      <c r="E336" s="236"/>
      <c r="F336" s="236"/>
      <c r="G336" s="237"/>
      <c r="H336" s="236"/>
      <c r="I336" s="236"/>
      <c r="J336" s="236"/>
      <c r="K336" s="236"/>
      <c r="L336" s="236"/>
      <c r="M336" s="236"/>
      <c r="N336" s="236"/>
      <c r="O336" s="236"/>
      <c r="P336" s="236"/>
      <c r="Q336" s="236"/>
      <c r="R336" s="236"/>
      <c r="S336" s="236"/>
      <c r="T336" s="236"/>
      <c r="U336" s="236"/>
      <c r="V336" s="236"/>
      <c r="W336" s="236"/>
      <c r="X336" s="236"/>
      <c r="Y336" s="236"/>
      <c r="Z336" s="236"/>
      <c r="AA336" s="236"/>
      <c r="AB336" s="236"/>
      <c r="AC336" s="236"/>
      <c r="AD336" s="236"/>
    </row>
    <row r="337" spans="1:30" ht="15.75" customHeight="1" x14ac:dyDescent="0.25">
      <c r="A337" s="236"/>
      <c r="B337" s="236"/>
      <c r="C337" s="236"/>
      <c r="D337" s="236"/>
      <c r="E337" s="236"/>
      <c r="F337" s="236"/>
      <c r="G337" s="237"/>
      <c r="H337" s="236"/>
      <c r="I337" s="236"/>
      <c r="J337" s="236"/>
      <c r="K337" s="236"/>
      <c r="L337" s="236"/>
      <c r="M337" s="236"/>
      <c r="N337" s="236"/>
      <c r="O337" s="236"/>
      <c r="P337" s="236"/>
      <c r="Q337" s="236"/>
      <c r="R337" s="236"/>
      <c r="S337" s="236"/>
      <c r="T337" s="236"/>
      <c r="U337" s="236"/>
      <c r="V337" s="236"/>
      <c r="W337" s="236"/>
      <c r="X337" s="236"/>
      <c r="Y337" s="236"/>
      <c r="Z337" s="236"/>
      <c r="AA337" s="236"/>
      <c r="AB337" s="236"/>
      <c r="AC337" s="236"/>
      <c r="AD337" s="236"/>
    </row>
    <row r="338" spans="1:30" ht="15.75" customHeight="1" x14ac:dyDescent="0.25">
      <c r="A338" s="236"/>
      <c r="B338" s="236"/>
      <c r="C338" s="236"/>
      <c r="D338" s="236"/>
      <c r="E338" s="236"/>
      <c r="F338" s="236"/>
      <c r="G338" s="237"/>
      <c r="H338" s="236"/>
      <c r="I338" s="236"/>
      <c r="J338" s="236"/>
      <c r="K338" s="236"/>
      <c r="L338" s="236"/>
      <c r="M338" s="236"/>
      <c r="N338" s="236"/>
      <c r="O338" s="236"/>
      <c r="P338" s="236"/>
      <c r="Q338" s="236"/>
      <c r="R338" s="236"/>
      <c r="S338" s="236"/>
      <c r="T338" s="236"/>
      <c r="U338" s="236"/>
      <c r="V338" s="236"/>
      <c r="W338" s="236"/>
      <c r="X338" s="236"/>
      <c r="Y338" s="236"/>
      <c r="Z338" s="236"/>
      <c r="AA338" s="236"/>
      <c r="AB338" s="236"/>
      <c r="AC338" s="236"/>
      <c r="AD338" s="236"/>
    </row>
    <row r="339" spans="1:30" ht="15.75" customHeight="1" x14ac:dyDescent="0.25">
      <c r="A339" s="236"/>
      <c r="B339" s="236"/>
      <c r="C339" s="236"/>
      <c r="D339" s="236"/>
      <c r="E339" s="236"/>
      <c r="F339" s="236"/>
      <c r="G339" s="237"/>
      <c r="H339" s="236"/>
      <c r="I339" s="236"/>
      <c r="J339" s="236"/>
      <c r="K339" s="236"/>
      <c r="L339" s="236"/>
      <c r="M339" s="236"/>
      <c r="N339" s="236"/>
      <c r="O339" s="236"/>
      <c r="P339" s="236"/>
      <c r="Q339" s="236"/>
      <c r="R339" s="236"/>
      <c r="S339" s="236"/>
      <c r="T339" s="236"/>
      <c r="U339" s="236"/>
      <c r="V339" s="236"/>
      <c r="W339" s="236"/>
      <c r="X339" s="236"/>
      <c r="Y339" s="236"/>
      <c r="Z339" s="236"/>
      <c r="AA339" s="236"/>
      <c r="AB339" s="236"/>
      <c r="AC339" s="236"/>
      <c r="AD339" s="236"/>
    </row>
    <row r="340" spans="1:30" ht="15.75" customHeight="1" x14ac:dyDescent="0.25">
      <c r="A340" s="236"/>
      <c r="B340" s="236"/>
      <c r="C340" s="236"/>
      <c r="D340" s="236"/>
      <c r="E340" s="236"/>
      <c r="F340" s="236"/>
      <c r="G340" s="237"/>
      <c r="H340" s="236"/>
      <c r="I340" s="236"/>
      <c r="J340" s="236"/>
      <c r="K340" s="236"/>
      <c r="L340" s="236"/>
      <c r="M340" s="236"/>
      <c r="N340" s="236"/>
      <c r="O340" s="236"/>
      <c r="P340" s="236"/>
      <c r="Q340" s="236"/>
      <c r="R340" s="236"/>
      <c r="S340" s="236"/>
      <c r="T340" s="236"/>
      <c r="U340" s="236"/>
      <c r="V340" s="236"/>
      <c r="W340" s="236"/>
      <c r="X340" s="236"/>
      <c r="Y340" s="236"/>
      <c r="Z340" s="236"/>
      <c r="AA340" s="236"/>
      <c r="AB340" s="236"/>
      <c r="AC340" s="236"/>
      <c r="AD340" s="236"/>
    </row>
    <row r="341" spans="1:30" ht="15.75" customHeight="1" x14ac:dyDescent="0.25">
      <c r="A341" s="236"/>
      <c r="B341" s="236"/>
      <c r="C341" s="236"/>
      <c r="D341" s="236"/>
      <c r="E341" s="236"/>
      <c r="F341" s="236"/>
      <c r="G341" s="237"/>
      <c r="H341" s="236"/>
      <c r="I341" s="236"/>
      <c r="J341" s="236"/>
      <c r="K341" s="236"/>
      <c r="L341" s="236"/>
      <c r="M341" s="236"/>
      <c r="N341" s="236"/>
      <c r="O341" s="236"/>
      <c r="P341" s="236"/>
      <c r="Q341" s="236"/>
      <c r="R341" s="236"/>
      <c r="S341" s="236"/>
      <c r="T341" s="236"/>
      <c r="U341" s="236"/>
      <c r="V341" s="236"/>
      <c r="W341" s="236"/>
      <c r="X341" s="236"/>
      <c r="Y341" s="236"/>
      <c r="Z341" s="236"/>
      <c r="AA341" s="236"/>
      <c r="AB341" s="236"/>
      <c r="AC341" s="236"/>
      <c r="AD341" s="236"/>
    </row>
    <row r="342" spans="1:30" ht="15.75" customHeight="1" x14ac:dyDescent="0.25">
      <c r="A342" s="236"/>
      <c r="B342" s="236"/>
      <c r="C342" s="236"/>
      <c r="D342" s="236"/>
      <c r="E342" s="236"/>
      <c r="F342" s="236"/>
      <c r="G342" s="237"/>
      <c r="H342" s="236"/>
      <c r="I342" s="236"/>
      <c r="J342" s="236"/>
      <c r="K342" s="236"/>
      <c r="L342" s="236"/>
      <c r="M342" s="236"/>
      <c r="N342" s="236"/>
      <c r="O342" s="236"/>
      <c r="P342" s="236"/>
      <c r="Q342" s="236"/>
      <c r="R342" s="236"/>
      <c r="S342" s="236"/>
      <c r="T342" s="236"/>
      <c r="U342" s="236"/>
      <c r="V342" s="236"/>
      <c r="W342" s="236"/>
      <c r="X342" s="236"/>
      <c r="Y342" s="236"/>
      <c r="Z342" s="236"/>
      <c r="AA342" s="236"/>
      <c r="AB342" s="236"/>
      <c r="AC342" s="236"/>
      <c r="AD342" s="236"/>
    </row>
    <row r="343" spans="1:30" ht="15.75" customHeight="1" x14ac:dyDescent="0.25">
      <c r="A343" s="236"/>
      <c r="B343" s="236"/>
      <c r="C343" s="236"/>
      <c r="D343" s="236"/>
      <c r="E343" s="236"/>
      <c r="F343" s="236"/>
      <c r="G343" s="237"/>
      <c r="H343" s="236"/>
      <c r="I343" s="236"/>
      <c r="J343" s="236"/>
      <c r="K343" s="236"/>
      <c r="L343" s="236"/>
      <c r="M343" s="236"/>
      <c r="N343" s="236"/>
      <c r="O343" s="236"/>
      <c r="P343" s="236"/>
      <c r="Q343" s="236"/>
      <c r="R343" s="236"/>
      <c r="S343" s="236"/>
      <c r="T343" s="236"/>
      <c r="U343" s="236"/>
      <c r="V343" s="236"/>
      <c r="W343" s="236"/>
      <c r="X343" s="236"/>
      <c r="Y343" s="236"/>
      <c r="Z343" s="236"/>
      <c r="AA343" s="236"/>
      <c r="AB343" s="236"/>
      <c r="AC343" s="236"/>
      <c r="AD343" s="236"/>
    </row>
    <row r="344" spans="1:30" ht="15.75" customHeight="1" x14ac:dyDescent="0.25">
      <c r="A344" s="236"/>
      <c r="B344" s="236"/>
      <c r="C344" s="236"/>
      <c r="D344" s="236"/>
      <c r="E344" s="236"/>
      <c r="F344" s="236"/>
      <c r="G344" s="237"/>
      <c r="H344" s="236"/>
      <c r="I344" s="236"/>
      <c r="J344" s="236"/>
      <c r="K344" s="236"/>
      <c r="L344" s="236"/>
      <c r="M344" s="236"/>
      <c r="N344" s="236"/>
      <c r="O344" s="236"/>
      <c r="P344" s="236"/>
      <c r="Q344" s="236"/>
      <c r="R344" s="236"/>
      <c r="S344" s="236"/>
      <c r="T344" s="236"/>
      <c r="U344" s="236"/>
      <c r="V344" s="236"/>
      <c r="W344" s="236"/>
      <c r="X344" s="236"/>
      <c r="Y344" s="236"/>
      <c r="Z344" s="236"/>
      <c r="AA344" s="236"/>
      <c r="AB344" s="236"/>
      <c r="AC344" s="236"/>
      <c r="AD344" s="236"/>
    </row>
    <row r="345" spans="1:30" ht="15.75" customHeight="1" x14ac:dyDescent="0.25">
      <c r="A345" s="236"/>
      <c r="B345" s="236"/>
      <c r="C345" s="236"/>
      <c r="D345" s="236"/>
      <c r="E345" s="236"/>
      <c r="F345" s="236"/>
      <c r="G345" s="237"/>
      <c r="H345" s="236"/>
      <c r="I345" s="236"/>
      <c r="J345" s="236"/>
      <c r="K345" s="236"/>
      <c r="L345" s="236"/>
      <c r="M345" s="236"/>
      <c r="N345" s="236"/>
      <c r="O345" s="236"/>
      <c r="P345" s="236"/>
      <c r="Q345" s="236"/>
      <c r="R345" s="236"/>
      <c r="S345" s="236"/>
      <c r="T345" s="236"/>
      <c r="U345" s="236"/>
      <c r="V345" s="236"/>
      <c r="W345" s="236"/>
      <c r="X345" s="236"/>
      <c r="Y345" s="236"/>
      <c r="Z345" s="236"/>
      <c r="AA345" s="236"/>
      <c r="AB345" s="236"/>
      <c r="AC345" s="236"/>
      <c r="AD345" s="236"/>
    </row>
    <row r="346" spans="1:30" ht="15.75" customHeight="1" x14ac:dyDescent="0.25">
      <c r="A346" s="236"/>
      <c r="B346" s="236"/>
      <c r="C346" s="236"/>
      <c r="D346" s="236"/>
      <c r="E346" s="236"/>
      <c r="F346" s="236"/>
      <c r="G346" s="237"/>
      <c r="H346" s="236"/>
      <c r="I346" s="236"/>
      <c r="J346" s="236"/>
      <c r="K346" s="236"/>
      <c r="L346" s="236"/>
      <c r="M346" s="236"/>
      <c r="N346" s="236"/>
      <c r="O346" s="236"/>
      <c r="P346" s="236"/>
      <c r="Q346" s="236"/>
      <c r="R346" s="236"/>
      <c r="S346" s="236"/>
      <c r="T346" s="236"/>
      <c r="U346" s="236"/>
      <c r="V346" s="236"/>
      <c r="W346" s="236"/>
      <c r="X346" s="236"/>
      <c r="Y346" s="236"/>
      <c r="Z346" s="236"/>
      <c r="AA346" s="236"/>
      <c r="AB346" s="236"/>
      <c r="AC346" s="236"/>
      <c r="AD346" s="236"/>
    </row>
    <row r="347" spans="1:30" ht="15.75" customHeight="1" x14ac:dyDescent="0.25">
      <c r="A347" s="236"/>
      <c r="B347" s="236"/>
      <c r="C347" s="236"/>
      <c r="D347" s="236"/>
      <c r="E347" s="236"/>
      <c r="F347" s="236"/>
      <c r="G347" s="237"/>
      <c r="H347" s="236"/>
      <c r="I347" s="236"/>
      <c r="J347" s="236"/>
      <c r="K347" s="236"/>
      <c r="L347" s="236"/>
      <c r="M347" s="236"/>
      <c r="N347" s="236"/>
      <c r="O347" s="236"/>
      <c r="P347" s="236"/>
      <c r="Q347" s="236"/>
      <c r="R347" s="236"/>
      <c r="S347" s="236"/>
      <c r="T347" s="236"/>
      <c r="U347" s="236"/>
      <c r="V347" s="236"/>
      <c r="W347" s="236"/>
      <c r="X347" s="236"/>
      <c r="Y347" s="236"/>
      <c r="Z347" s="236"/>
      <c r="AA347" s="236"/>
      <c r="AB347" s="236"/>
      <c r="AC347" s="236"/>
      <c r="AD347" s="236"/>
    </row>
    <row r="348" spans="1:30" ht="15.75" customHeight="1" x14ac:dyDescent="0.25">
      <c r="A348" s="236"/>
      <c r="B348" s="236"/>
      <c r="C348" s="236"/>
      <c r="D348" s="236"/>
      <c r="E348" s="236"/>
      <c r="F348" s="236"/>
      <c r="G348" s="237"/>
      <c r="H348" s="236"/>
      <c r="I348" s="236"/>
      <c r="J348" s="236"/>
      <c r="K348" s="236"/>
      <c r="L348" s="236"/>
      <c r="M348" s="236"/>
      <c r="N348" s="236"/>
      <c r="O348" s="236"/>
      <c r="P348" s="236"/>
      <c r="Q348" s="236"/>
      <c r="R348" s="236"/>
      <c r="S348" s="236"/>
      <c r="T348" s="236"/>
      <c r="U348" s="236"/>
      <c r="V348" s="236"/>
      <c r="W348" s="236"/>
      <c r="X348" s="236"/>
      <c r="Y348" s="236"/>
      <c r="Z348" s="236"/>
      <c r="AA348" s="236"/>
      <c r="AB348" s="236"/>
      <c r="AC348" s="236"/>
      <c r="AD348" s="236"/>
    </row>
    <row r="349" spans="1:30" ht="15.75" customHeight="1" x14ac:dyDescent="0.25">
      <c r="A349" s="236"/>
      <c r="B349" s="236"/>
      <c r="C349" s="236"/>
      <c r="D349" s="236"/>
      <c r="E349" s="236"/>
      <c r="F349" s="236"/>
      <c r="G349" s="237"/>
      <c r="H349" s="236"/>
      <c r="I349" s="236"/>
      <c r="J349" s="236"/>
      <c r="K349" s="236"/>
      <c r="L349" s="236"/>
      <c r="M349" s="236"/>
      <c r="N349" s="236"/>
      <c r="O349" s="236"/>
      <c r="P349" s="236"/>
      <c r="Q349" s="236"/>
      <c r="R349" s="236"/>
      <c r="S349" s="236"/>
      <c r="T349" s="236"/>
      <c r="U349" s="236"/>
      <c r="V349" s="236"/>
      <c r="W349" s="236"/>
      <c r="X349" s="236"/>
      <c r="Y349" s="236"/>
      <c r="Z349" s="236"/>
      <c r="AA349" s="236"/>
      <c r="AB349" s="236"/>
      <c r="AC349" s="236"/>
      <c r="AD349" s="236"/>
    </row>
    <row r="350" spans="1:30" ht="15.75" customHeight="1" x14ac:dyDescent="0.25">
      <c r="A350" s="236"/>
      <c r="B350" s="236"/>
      <c r="C350" s="236"/>
      <c r="D350" s="236"/>
      <c r="E350" s="236"/>
      <c r="F350" s="236"/>
      <c r="G350" s="237"/>
      <c r="H350" s="236"/>
      <c r="I350" s="236"/>
      <c r="J350" s="236"/>
      <c r="K350" s="236"/>
      <c r="L350" s="236"/>
      <c r="M350" s="236"/>
      <c r="N350" s="236"/>
      <c r="O350" s="236"/>
      <c r="P350" s="236"/>
      <c r="Q350" s="236"/>
      <c r="R350" s="236"/>
      <c r="S350" s="236"/>
      <c r="T350" s="236"/>
      <c r="U350" s="236"/>
      <c r="V350" s="236"/>
      <c r="W350" s="236"/>
      <c r="X350" s="236"/>
      <c r="Y350" s="236"/>
      <c r="Z350" s="236"/>
      <c r="AA350" s="236"/>
      <c r="AB350" s="236"/>
      <c r="AC350" s="236"/>
      <c r="AD350" s="236"/>
    </row>
    <row r="351" spans="1:30" ht="15.75" customHeight="1" x14ac:dyDescent="0.25">
      <c r="A351" s="236"/>
      <c r="B351" s="236"/>
      <c r="C351" s="236"/>
      <c r="D351" s="236"/>
      <c r="E351" s="236"/>
      <c r="F351" s="236"/>
      <c r="G351" s="237"/>
      <c r="H351" s="236"/>
      <c r="I351" s="236"/>
      <c r="J351" s="236"/>
      <c r="K351" s="236"/>
      <c r="L351" s="236"/>
      <c r="M351" s="236"/>
      <c r="N351" s="236"/>
      <c r="O351" s="236"/>
      <c r="P351" s="236"/>
      <c r="Q351" s="236"/>
      <c r="R351" s="236"/>
      <c r="S351" s="236"/>
      <c r="T351" s="236"/>
      <c r="U351" s="236"/>
      <c r="V351" s="236"/>
      <c r="W351" s="236"/>
      <c r="X351" s="236"/>
      <c r="Y351" s="236"/>
      <c r="Z351" s="236"/>
      <c r="AA351" s="236"/>
      <c r="AB351" s="236"/>
      <c r="AC351" s="236"/>
      <c r="AD351" s="236"/>
    </row>
    <row r="352" spans="1:30" ht="15.75" customHeight="1" x14ac:dyDescent="0.25">
      <c r="A352" s="236"/>
      <c r="B352" s="236"/>
      <c r="C352" s="236"/>
      <c r="D352" s="236"/>
      <c r="E352" s="236"/>
      <c r="F352" s="236"/>
      <c r="G352" s="237"/>
      <c r="H352" s="236"/>
      <c r="I352" s="236"/>
      <c r="J352" s="236"/>
      <c r="K352" s="236"/>
      <c r="L352" s="236"/>
      <c r="M352" s="236"/>
      <c r="N352" s="236"/>
      <c r="O352" s="236"/>
      <c r="P352" s="236"/>
      <c r="Q352" s="236"/>
      <c r="R352" s="236"/>
      <c r="S352" s="236"/>
      <c r="T352" s="236"/>
      <c r="U352" s="236"/>
      <c r="V352" s="236"/>
      <c r="W352" s="236"/>
      <c r="X352" s="236"/>
      <c r="Y352" s="236"/>
      <c r="Z352" s="236"/>
      <c r="AA352" s="236"/>
      <c r="AB352" s="236"/>
      <c r="AC352" s="236"/>
      <c r="AD352" s="236"/>
    </row>
    <row r="353" spans="1:30" ht="15.75" customHeight="1" x14ac:dyDescent="0.25">
      <c r="A353" s="236"/>
      <c r="B353" s="236"/>
      <c r="C353" s="236"/>
      <c r="D353" s="236"/>
      <c r="E353" s="236"/>
      <c r="F353" s="236"/>
      <c r="G353" s="237"/>
      <c r="H353" s="236"/>
      <c r="I353" s="236"/>
      <c r="J353" s="236"/>
      <c r="K353" s="236"/>
      <c r="L353" s="236"/>
      <c r="M353" s="236"/>
      <c r="N353" s="236"/>
      <c r="O353" s="236"/>
      <c r="P353" s="236"/>
      <c r="Q353" s="236"/>
      <c r="R353" s="236"/>
      <c r="S353" s="236"/>
      <c r="T353" s="236"/>
      <c r="U353" s="236"/>
      <c r="V353" s="236"/>
      <c r="W353" s="236"/>
      <c r="X353" s="236"/>
      <c r="Y353" s="236"/>
      <c r="Z353" s="236"/>
      <c r="AA353" s="236"/>
      <c r="AB353" s="236"/>
      <c r="AC353" s="236"/>
      <c r="AD353" s="236"/>
    </row>
    <row r="354" spans="1:30" ht="15.75" customHeight="1" x14ac:dyDescent="0.25">
      <c r="A354" s="236"/>
      <c r="B354" s="236"/>
      <c r="C354" s="236"/>
      <c r="D354" s="236"/>
      <c r="E354" s="236"/>
      <c r="F354" s="236"/>
      <c r="G354" s="237"/>
      <c r="H354" s="236"/>
      <c r="I354" s="236"/>
      <c r="J354" s="236"/>
      <c r="K354" s="236"/>
      <c r="L354" s="236"/>
      <c r="M354" s="236"/>
      <c r="N354" s="236"/>
      <c r="O354" s="236"/>
      <c r="P354" s="236"/>
      <c r="Q354" s="236"/>
      <c r="R354" s="236"/>
      <c r="S354" s="236"/>
      <c r="T354" s="236"/>
      <c r="U354" s="236"/>
      <c r="V354" s="236"/>
      <c r="W354" s="236"/>
      <c r="X354" s="236"/>
      <c r="Y354" s="236"/>
      <c r="Z354" s="236"/>
      <c r="AA354" s="236"/>
      <c r="AB354" s="236"/>
      <c r="AC354" s="236"/>
      <c r="AD354" s="236"/>
    </row>
    <row r="355" spans="1:30" ht="15.75" customHeight="1" x14ac:dyDescent="0.25">
      <c r="A355" s="236"/>
      <c r="B355" s="236"/>
      <c r="C355" s="236"/>
      <c r="D355" s="236"/>
      <c r="E355" s="236"/>
      <c r="F355" s="236"/>
      <c r="G355" s="237"/>
      <c r="H355" s="236"/>
      <c r="I355" s="236"/>
      <c r="J355" s="236"/>
      <c r="K355" s="236"/>
      <c r="L355" s="236"/>
      <c r="M355" s="236"/>
      <c r="N355" s="236"/>
      <c r="O355" s="236"/>
      <c r="P355" s="236"/>
      <c r="Q355" s="236"/>
      <c r="R355" s="236"/>
      <c r="S355" s="236"/>
      <c r="T355" s="236"/>
      <c r="U355" s="236"/>
      <c r="V355" s="236"/>
      <c r="W355" s="236"/>
      <c r="X355" s="236"/>
      <c r="Y355" s="236"/>
      <c r="Z355" s="236"/>
      <c r="AA355" s="236"/>
      <c r="AB355" s="236"/>
      <c r="AC355" s="236"/>
      <c r="AD355" s="236"/>
    </row>
    <row r="356" spans="1:30" ht="15.75" customHeight="1" x14ac:dyDescent="0.25">
      <c r="A356" s="236"/>
      <c r="B356" s="236"/>
      <c r="C356" s="236"/>
      <c r="D356" s="236"/>
      <c r="E356" s="236"/>
      <c r="F356" s="236"/>
      <c r="G356" s="237"/>
      <c r="H356" s="236"/>
      <c r="I356" s="236"/>
      <c r="J356" s="236"/>
      <c r="K356" s="236"/>
      <c r="L356" s="236"/>
      <c r="M356" s="236"/>
      <c r="N356" s="236"/>
      <c r="O356" s="236"/>
      <c r="P356" s="236"/>
      <c r="Q356" s="236"/>
      <c r="R356" s="236"/>
      <c r="S356" s="236"/>
      <c r="T356" s="236"/>
      <c r="U356" s="236"/>
      <c r="V356" s="236"/>
      <c r="W356" s="236"/>
      <c r="X356" s="236"/>
      <c r="Y356" s="236"/>
      <c r="Z356" s="236"/>
      <c r="AA356" s="236"/>
      <c r="AB356" s="236"/>
      <c r="AC356" s="236"/>
      <c r="AD356" s="236"/>
    </row>
    <row r="357" spans="1:30" ht="15.75" customHeight="1" x14ac:dyDescent="0.25">
      <c r="A357" s="236"/>
      <c r="B357" s="236"/>
      <c r="C357" s="236"/>
      <c r="D357" s="236"/>
      <c r="E357" s="236"/>
      <c r="F357" s="236"/>
      <c r="G357" s="237"/>
      <c r="H357" s="236"/>
      <c r="I357" s="236"/>
      <c r="J357" s="236"/>
      <c r="K357" s="236"/>
      <c r="L357" s="236"/>
      <c r="M357" s="236"/>
      <c r="N357" s="236"/>
      <c r="O357" s="236"/>
      <c r="P357" s="236"/>
      <c r="Q357" s="236"/>
      <c r="R357" s="236"/>
      <c r="S357" s="236"/>
      <c r="T357" s="236"/>
      <c r="U357" s="236"/>
      <c r="V357" s="236"/>
      <c r="W357" s="236"/>
      <c r="X357" s="236"/>
      <c r="Y357" s="236"/>
      <c r="Z357" s="236"/>
      <c r="AA357" s="236"/>
      <c r="AB357" s="236"/>
      <c r="AC357" s="236"/>
      <c r="AD357" s="236"/>
    </row>
    <row r="358" spans="1:30" ht="15.75" customHeight="1" x14ac:dyDescent="0.25">
      <c r="A358" s="236"/>
      <c r="B358" s="236"/>
      <c r="C358" s="236"/>
      <c r="D358" s="236"/>
      <c r="E358" s="236"/>
      <c r="F358" s="236"/>
      <c r="G358" s="237"/>
      <c r="H358" s="236"/>
      <c r="I358" s="236"/>
      <c r="J358" s="236"/>
      <c r="K358" s="236"/>
      <c r="L358" s="236"/>
      <c r="M358" s="236"/>
      <c r="N358" s="236"/>
      <c r="O358" s="236"/>
      <c r="P358" s="236"/>
      <c r="Q358" s="236"/>
      <c r="R358" s="236"/>
      <c r="S358" s="236"/>
      <c r="T358" s="236"/>
      <c r="U358" s="236"/>
      <c r="V358" s="236"/>
      <c r="W358" s="236"/>
      <c r="X358" s="236"/>
      <c r="Y358" s="236"/>
      <c r="Z358" s="236"/>
      <c r="AA358" s="236"/>
      <c r="AB358" s="236"/>
      <c r="AC358" s="236"/>
      <c r="AD358" s="236"/>
    </row>
    <row r="359" spans="1:30" ht="15.75" customHeight="1" x14ac:dyDescent="0.25">
      <c r="A359" s="236"/>
      <c r="B359" s="236"/>
      <c r="C359" s="236"/>
      <c r="D359" s="236"/>
      <c r="E359" s="236"/>
      <c r="F359" s="236"/>
      <c r="G359" s="237"/>
      <c r="H359" s="236"/>
      <c r="I359" s="236"/>
      <c r="J359" s="236"/>
      <c r="K359" s="236"/>
      <c r="L359" s="236"/>
      <c r="M359" s="236"/>
      <c r="N359" s="236"/>
      <c r="O359" s="236"/>
      <c r="P359" s="236"/>
      <c r="Q359" s="236"/>
      <c r="R359" s="236"/>
      <c r="S359" s="236"/>
      <c r="T359" s="236"/>
      <c r="U359" s="236"/>
      <c r="V359" s="236"/>
      <c r="W359" s="236"/>
      <c r="X359" s="236"/>
      <c r="Y359" s="236"/>
      <c r="Z359" s="236"/>
      <c r="AA359" s="236"/>
      <c r="AB359" s="236"/>
      <c r="AC359" s="236"/>
      <c r="AD359" s="236"/>
    </row>
    <row r="360" spans="1:30" ht="15.75" customHeight="1" x14ac:dyDescent="0.25">
      <c r="A360" s="236"/>
      <c r="B360" s="236"/>
      <c r="C360" s="236"/>
      <c r="D360" s="236"/>
      <c r="E360" s="236"/>
      <c r="F360" s="236"/>
      <c r="G360" s="237"/>
      <c r="H360" s="236"/>
      <c r="I360" s="236"/>
      <c r="J360" s="236"/>
      <c r="K360" s="236"/>
      <c r="L360" s="236"/>
      <c r="M360" s="236"/>
      <c r="N360" s="236"/>
      <c r="O360" s="236"/>
      <c r="P360" s="236"/>
      <c r="Q360" s="236"/>
      <c r="R360" s="236"/>
      <c r="S360" s="236"/>
      <c r="T360" s="236"/>
      <c r="U360" s="236"/>
      <c r="V360" s="236"/>
      <c r="W360" s="236"/>
      <c r="X360" s="236"/>
      <c r="Y360" s="236"/>
      <c r="Z360" s="236"/>
      <c r="AA360" s="236"/>
      <c r="AB360" s="236"/>
      <c r="AC360" s="236"/>
      <c r="AD360" s="236"/>
    </row>
    <row r="361" spans="1:30" ht="15.75" customHeight="1" x14ac:dyDescent="0.25">
      <c r="A361" s="236"/>
      <c r="B361" s="236"/>
      <c r="C361" s="236"/>
      <c r="D361" s="236"/>
      <c r="E361" s="236"/>
      <c r="F361" s="236"/>
      <c r="G361" s="237"/>
      <c r="H361" s="236"/>
      <c r="I361" s="236"/>
      <c r="J361" s="236"/>
      <c r="K361" s="236"/>
      <c r="L361" s="236"/>
      <c r="M361" s="236"/>
      <c r="N361" s="236"/>
      <c r="O361" s="236"/>
      <c r="P361" s="236"/>
      <c r="Q361" s="236"/>
      <c r="R361" s="236"/>
      <c r="S361" s="236"/>
      <c r="T361" s="236"/>
      <c r="U361" s="236"/>
      <c r="V361" s="236"/>
      <c r="W361" s="236"/>
      <c r="X361" s="236"/>
      <c r="Y361" s="236"/>
      <c r="Z361" s="236"/>
      <c r="AA361" s="236"/>
      <c r="AB361" s="236"/>
      <c r="AC361" s="236"/>
      <c r="AD361" s="236"/>
    </row>
    <row r="362" spans="1:30" ht="15.75" customHeight="1" x14ac:dyDescent="0.25">
      <c r="A362" s="236"/>
      <c r="B362" s="236"/>
      <c r="C362" s="236"/>
      <c r="D362" s="236"/>
      <c r="E362" s="236"/>
      <c r="F362" s="236"/>
      <c r="G362" s="237"/>
      <c r="H362" s="236"/>
      <c r="I362" s="236"/>
      <c r="J362" s="236"/>
      <c r="K362" s="236"/>
      <c r="L362" s="236"/>
      <c r="M362" s="236"/>
      <c r="N362" s="236"/>
      <c r="O362" s="236"/>
      <c r="P362" s="236"/>
      <c r="Q362" s="236"/>
      <c r="R362" s="236"/>
      <c r="S362" s="236"/>
      <c r="T362" s="236"/>
      <c r="U362" s="236"/>
      <c r="V362" s="236"/>
      <c r="W362" s="236"/>
      <c r="X362" s="236"/>
      <c r="Y362" s="236"/>
      <c r="Z362" s="236"/>
      <c r="AA362" s="236"/>
      <c r="AB362" s="236"/>
      <c r="AC362" s="236"/>
      <c r="AD362" s="236"/>
    </row>
    <row r="363" spans="1:30" ht="15.75" customHeight="1" x14ac:dyDescent="0.25">
      <c r="A363" s="236"/>
      <c r="B363" s="236"/>
      <c r="C363" s="236"/>
      <c r="D363" s="236"/>
      <c r="E363" s="236"/>
      <c r="F363" s="236"/>
      <c r="G363" s="237"/>
      <c r="H363" s="236"/>
      <c r="I363" s="236"/>
      <c r="J363" s="236"/>
      <c r="K363" s="236"/>
      <c r="L363" s="236"/>
      <c r="M363" s="236"/>
      <c r="N363" s="236"/>
      <c r="O363" s="236"/>
      <c r="P363" s="236"/>
      <c r="Q363" s="236"/>
      <c r="R363" s="236"/>
      <c r="S363" s="236"/>
      <c r="T363" s="236"/>
      <c r="U363" s="236"/>
      <c r="V363" s="236"/>
      <c r="W363" s="236"/>
      <c r="X363" s="236"/>
      <c r="Y363" s="236"/>
      <c r="Z363" s="236"/>
      <c r="AA363" s="236"/>
      <c r="AB363" s="236"/>
      <c r="AC363" s="236"/>
      <c r="AD363" s="236"/>
    </row>
    <row r="364" spans="1:30" ht="15.75" customHeight="1" x14ac:dyDescent="0.25">
      <c r="A364" s="236"/>
      <c r="B364" s="236"/>
      <c r="C364" s="236"/>
      <c r="D364" s="236"/>
      <c r="E364" s="236"/>
      <c r="F364" s="236"/>
      <c r="G364" s="237"/>
      <c r="H364" s="236"/>
      <c r="I364" s="236"/>
      <c r="J364" s="236"/>
      <c r="K364" s="236"/>
      <c r="L364" s="236"/>
      <c r="M364" s="236"/>
      <c r="N364" s="236"/>
      <c r="O364" s="236"/>
      <c r="P364" s="236"/>
      <c r="Q364" s="236"/>
      <c r="R364" s="236"/>
      <c r="S364" s="236"/>
      <c r="T364" s="236"/>
      <c r="U364" s="236"/>
      <c r="V364" s="236"/>
      <c r="W364" s="236"/>
      <c r="X364" s="236"/>
      <c r="Y364" s="236"/>
      <c r="Z364" s="236"/>
      <c r="AA364" s="236"/>
      <c r="AB364" s="236"/>
      <c r="AC364" s="236"/>
      <c r="AD364" s="236"/>
    </row>
    <row r="365" spans="1:30" ht="15.75" customHeight="1" x14ac:dyDescent="0.25">
      <c r="A365" s="236"/>
      <c r="B365" s="236"/>
      <c r="C365" s="236"/>
      <c r="D365" s="236"/>
      <c r="E365" s="236"/>
      <c r="F365" s="236"/>
      <c r="G365" s="237"/>
      <c r="H365" s="236"/>
      <c r="I365" s="236"/>
      <c r="J365" s="236"/>
      <c r="K365" s="236"/>
      <c r="L365" s="236"/>
      <c r="M365" s="236"/>
      <c r="N365" s="236"/>
      <c r="O365" s="236"/>
      <c r="P365" s="236"/>
      <c r="Q365" s="236"/>
      <c r="R365" s="236"/>
      <c r="S365" s="236"/>
      <c r="T365" s="236"/>
      <c r="U365" s="236"/>
      <c r="V365" s="236"/>
      <c r="W365" s="236"/>
      <c r="X365" s="236"/>
      <c r="Y365" s="236"/>
      <c r="Z365" s="236"/>
      <c r="AA365" s="236"/>
      <c r="AB365" s="236"/>
      <c r="AC365" s="236"/>
      <c r="AD365" s="236"/>
    </row>
    <row r="366" spans="1:30" ht="15.75" customHeight="1" x14ac:dyDescent="0.25">
      <c r="A366" s="236"/>
      <c r="B366" s="236"/>
      <c r="C366" s="236"/>
      <c r="D366" s="236"/>
      <c r="E366" s="236"/>
      <c r="F366" s="236"/>
      <c r="G366" s="237"/>
      <c r="H366" s="236"/>
      <c r="I366" s="236"/>
      <c r="J366" s="236"/>
      <c r="K366" s="236"/>
      <c r="L366" s="236"/>
      <c r="M366" s="236"/>
      <c r="N366" s="236"/>
      <c r="O366" s="236"/>
      <c r="P366" s="236"/>
      <c r="Q366" s="236"/>
      <c r="R366" s="236"/>
      <c r="S366" s="236"/>
      <c r="T366" s="236"/>
      <c r="U366" s="236"/>
      <c r="V366" s="236"/>
      <c r="W366" s="236"/>
      <c r="X366" s="236"/>
      <c r="Y366" s="236"/>
      <c r="Z366" s="236"/>
      <c r="AA366" s="236"/>
      <c r="AB366" s="236"/>
      <c r="AC366" s="236"/>
      <c r="AD366" s="236"/>
    </row>
    <row r="367" spans="1:30" ht="15.75" customHeight="1" x14ac:dyDescent="0.25">
      <c r="A367" s="236"/>
      <c r="B367" s="236"/>
      <c r="C367" s="236"/>
      <c r="D367" s="236"/>
      <c r="E367" s="236"/>
      <c r="F367" s="236"/>
      <c r="G367" s="237"/>
      <c r="H367" s="236"/>
      <c r="I367" s="236"/>
      <c r="J367" s="236"/>
      <c r="K367" s="236"/>
      <c r="L367" s="236"/>
      <c r="M367" s="236"/>
      <c r="N367" s="236"/>
      <c r="O367" s="236"/>
      <c r="P367" s="236"/>
      <c r="Q367" s="236"/>
      <c r="R367" s="236"/>
      <c r="S367" s="236"/>
      <c r="T367" s="236"/>
      <c r="U367" s="236"/>
      <c r="V367" s="236"/>
      <c r="W367" s="236"/>
      <c r="X367" s="236"/>
      <c r="Y367" s="236"/>
      <c r="Z367" s="236"/>
      <c r="AA367" s="236"/>
      <c r="AB367" s="236"/>
      <c r="AC367" s="236"/>
      <c r="AD367" s="236"/>
    </row>
    <row r="368" spans="1:30" ht="15.75" customHeight="1" x14ac:dyDescent="0.25">
      <c r="A368" s="236"/>
      <c r="B368" s="236"/>
      <c r="C368" s="236"/>
      <c r="D368" s="236"/>
      <c r="E368" s="236"/>
      <c r="F368" s="236"/>
      <c r="G368" s="237"/>
      <c r="H368" s="236"/>
      <c r="I368" s="236"/>
      <c r="J368" s="236"/>
      <c r="K368" s="236"/>
      <c r="L368" s="236"/>
      <c r="M368" s="236"/>
      <c r="N368" s="236"/>
      <c r="O368" s="236"/>
      <c r="P368" s="236"/>
      <c r="Q368" s="236"/>
      <c r="R368" s="236"/>
      <c r="S368" s="236"/>
      <c r="T368" s="236"/>
      <c r="U368" s="236"/>
      <c r="V368" s="236"/>
      <c r="W368" s="236"/>
      <c r="X368" s="236"/>
      <c r="Y368" s="236"/>
      <c r="Z368" s="236"/>
      <c r="AA368" s="236"/>
      <c r="AB368" s="236"/>
      <c r="AC368" s="236"/>
      <c r="AD368" s="236"/>
    </row>
    <row r="369" spans="1:30" ht="15.75" customHeight="1" x14ac:dyDescent="0.25">
      <c r="A369" s="236"/>
      <c r="B369" s="236"/>
      <c r="C369" s="236"/>
      <c r="D369" s="236"/>
      <c r="E369" s="236"/>
      <c r="F369" s="236"/>
      <c r="G369" s="237"/>
      <c r="H369" s="236"/>
      <c r="I369" s="236"/>
      <c r="J369" s="236"/>
      <c r="K369" s="236"/>
      <c r="L369" s="236"/>
      <c r="M369" s="236"/>
      <c r="N369" s="236"/>
      <c r="O369" s="236"/>
      <c r="P369" s="236"/>
      <c r="Q369" s="236"/>
      <c r="R369" s="236"/>
      <c r="S369" s="236"/>
      <c r="T369" s="236"/>
      <c r="U369" s="236"/>
      <c r="V369" s="236"/>
      <c r="W369" s="236"/>
      <c r="X369" s="236"/>
      <c r="Y369" s="236"/>
      <c r="Z369" s="236"/>
      <c r="AA369" s="236"/>
      <c r="AB369" s="236"/>
      <c r="AC369" s="236"/>
      <c r="AD369" s="236"/>
    </row>
    <row r="370" spans="1:30" ht="15.75" customHeight="1" x14ac:dyDescent="0.25">
      <c r="A370" s="236"/>
      <c r="B370" s="236"/>
      <c r="C370" s="236"/>
      <c r="D370" s="236"/>
      <c r="E370" s="236"/>
      <c r="F370" s="236"/>
      <c r="G370" s="237"/>
      <c r="H370" s="236"/>
      <c r="I370" s="236"/>
      <c r="J370" s="236"/>
      <c r="K370" s="236"/>
      <c r="L370" s="236"/>
      <c r="M370" s="236"/>
      <c r="N370" s="236"/>
      <c r="O370" s="236"/>
      <c r="P370" s="236"/>
      <c r="Q370" s="236"/>
      <c r="R370" s="236"/>
      <c r="S370" s="236"/>
      <c r="T370" s="236"/>
      <c r="U370" s="236"/>
      <c r="V370" s="236"/>
      <c r="W370" s="236"/>
      <c r="X370" s="236"/>
      <c r="Y370" s="236"/>
      <c r="Z370" s="236"/>
      <c r="AA370" s="236"/>
      <c r="AB370" s="236"/>
      <c r="AC370" s="236"/>
      <c r="AD370" s="236"/>
    </row>
    <row r="371" spans="1:30" ht="15.75" customHeight="1" x14ac:dyDescent="0.25">
      <c r="A371" s="236"/>
      <c r="B371" s="236"/>
      <c r="C371" s="236"/>
      <c r="D371" s="236"/>
      <c r="E371" s="236"/>
      <c r="F371" s="236"/>
      <c r="G371" s="237"/>
      <c r="H371" s="236"/>
      <c r="I371" s="236"/>
      <c r="J371" s="236"/>
      <c r="K371" s="236"/>
      <c r="L371" s="236"/>
      <c r="M371" s="236"/>
      <c r="N371" s="236"/>
      <c r="O371" s="236"/>
      <c r="P371" s="236"/>
      <c r="Q371" s="236"/>
      <c r="R371" s="236"/>
      <c r="S371" s="236"/>
      <c r="T371" s="236"/>
      <c r="U371" s="236"/>
      <c r="V371" s="236"/>
      <c r="W371" s="236"/>
      <c r="X371" s="236"/>
      <c r="Y371" s="236"/>
      <c r="Z371" s="236"/>
      <c r="AA371" s="236"/>
      <c r="AB371" s="236"/>
      <c r="AC371" s="236"/>
      <c r="AD371" s="236"/>
    </row>
    <row r="372" spans="1:30" ht="15.75" customHeight="1" x14ac:dyDescent="0.25">
      <c r="A372" s="236"/>
      <c r="B372" s="236"/>
      <c r="C372" s="236"/>
      <c r="D372" s="236"/>
      <c r="E372" s="236"/>
      <c r="F372" s="236"/>
      <c r="G372" s="237"/>
      <c r="H372" s="236"/>
      <c r="I372" s="236"/>
      <c r="J372" s="236"/>
      <c r="K372" s="236"/>
      <c r="L372" s="236"/>
      <c r="M372" s="236"/>
      <c r="N372" s="236"/>
      <c r="O372" s="236"/>
      <c r="P372" s="236"/>
      <c r="Q372" s="236"/>
      <c r="R372" s="236"/>
      <c r="S372" s="236"/>
      <c r="T372" s="236"/>
      <c r="U372" s="236"/>
      <c r="V372" s="236"/>
      <c r="W372" s="236"/>
      <c r="X372" s="236"/>
      <c r="Y372" s="236"/>
      <c r="Z372" s="236"/>
      <c r="AA372" s="236"/>
      <c r="AB372" s="236"/>
      <c r="AC372" s="236"/>
      <c r="AD372" s="236"/>
    </row>
    <row r="373" spans="1:30" ht="15.75" customHeight="1" x14ac:dyDescent="0.25">
      <c r="A373" s="236"/>
      <c r="B373" s="236"/>
      <c r="C373" s="236"/>
      <c r="D373" s="236"/>
      <c r="E373" s="236"/>
      <c r="F373" s="236"/>
      <c r="G373" s="237"/>
      <c r="H373" s="236"/>
      <c r="I373" s="236"/>
      <c r="J373" s="236"/>
      <c r="K373" s="236"/>
      <c r="L373" s="236"/>
      <c r="M373" s="236"/>
      <c r="N373" s="236"/>
      <c r="O373" s="236"/>
      <c r="P373" s="236"/>
      <c r="Q373" s="236"/>
      <c r="R373" s="236"/>
      <c r="S373" s="236"/>
      <c r="T373" s="236"/>
      <c r="U373" s="236"/>
      <c r="V373" s="236"/>
      <c r="W373" s="236"/>
      <c r="X373" s="236"/>
      <c r="Y373" s="236"/>
      <c r="Z373" s="236"/>
      <c r="AA373" s="236"/>
      <c r="AB373" s="236"/>
      <c r="AC373" s="236"/>
      <c r="AD373" s="236"/>
    </row>
    <row r="374" spans="1:30" ht="15.75" customHeight="1" x14ac:dyDescent="0.25">
      <c r="A374" s="236"/>
      <c r="B374" s="236"/>
      <c r="C374" s="236"/>
      <c r="D374" s="236"/>
      <c r="E374" s="236"/>
      <c r="F374" s="236"/>
      <c r="G374" s="237"/>
      <c r="H374" s="236"/>
      <c r="I374" s="236"/>
      <c r="J374" s="236"/>
      <c r="K374" s="236"/>
      <c r="L374" s="236"/>
      <c r="M374" s="236"/>
      <c r="N374" s="236"/>
      <c r="O374" s="236"/>
      <c r="P374" s="236"/>
      <c r="Q374" s="236"/>
      <c r="R374" s="236"/>
      <c r="S374" s="236"/>
      <c r="T374" s="236"/>
      <c r="U374" s="236"/>
      <c r="V374" s="236"/>
      <c r="W374" s="236"/>
      <c r="X374" s="236"/>
      <c r="Y374" s="236"/>
      <c r="Z374" s="236"/>
      <c r="AA374" s="236"/>
      <c r="AB374" s="236"/>
      <c r="AC374" s="236"/>
      <c r="AD374" s="236"/>
    </row>
    <row r="375" spans="1:30" ht="15.75" customHeight="1" x14ac:dyDescent="0.25">
      <c r="A375" s="236"/>
      <c r="B375" s="236"/>
      <c r="C375" s="236"/>
      <c r="D375" s="236"/>
      <c r="E375" s="236"/>
      <c r="F375" s="236"/>
      <c r="G375" s="237"/>
      <c r="H375" s="236"/>
      <c r="I375" s="236"/>
      <c r="J375" s="236"/>
      <c r="K375" s="236"/>
      <c r="L375" s="236"/>
      <c r="M375" s="236"/>
      <c r="N375" s="236"/>
      <c r="O375" s="236"/>
      <c r="P375" s="236"/>
      <c r="Q375" s="236"/>
      <c r="R375" s="236"/>
      <c r="S375" s="236"/>
      <c r="T375" s="236"/>
      <c r="U375" s="236"/>
      <c r="V375" s="236"/>
      <c r="W375" s="236"/>
      <c r="X375" s="236"/>
      <c r="Y375" s="236"/>
      <c r="Z375" s="236"/>
      <c r="AA375" s="236"/>
      <c r="AB375" s="236"/>
      <c r="AC375" s="236"/>
      <c r="AD375" s="236"/>
    </row>
    <row r="376" spans="1:30" ht="15.75" customHeight="1" x14ac:dyDescent="0.25">
      <c r="A376" s="236"/>
      <c r="B376" s="236"/>
      <c r="C376" s="236"/>
      <c r="D376" s="236"/>
      <c r="E376" s="236"/>
      <c r="F376" s="236"/>
      <c r="G376" s="237"/>
      <c r="H376" s="236"/>
      <c r="I376" s="236"/>
      <c r="J376" s="236"/>
      <c r="K376" s="236"/>
      <c r="L376" s="236"/>
      <c r="M376" s="236"/>
      <c r="N376" s="236"/>
      <c r="O376" s="236"/>
      <c r="P376" s="236"/>
      <c r="Q376" s="236"/>
      <c r="R376" s="236"/>
      <c r="S376" s="236"/>
      <c r="T376" s="236"/>
      <c r="U376" s="236"/>
      <c r="V376" s="236"/>
      <c r="W376" s="236"/>
      <c r="X376" s="236"/>
      <c r="Y376" s="236"/>
      <c r="Z376" s="236"/>
      <c r="AA376" s="236"/>
      <c r="AB376" s="236"/>
      <c r="AC376" s="236"/>
      <c r="AD376" s="236"/>
    </row>
    <row r="377" spans="1:30" ht="15.75" customHeight="1" x14ac:dyDescent="0.25">
      <c r="A377" s="236"/>
      <c r="B377" s="236"/>
      <c r="C377" s="236"/>
      <c r="D377" s="236"/>
      <c r="E377" s="236"/>
      <c r="F377" s="236"/>
      <c r="G377" s="237"/>
      <c r="H377" s="236"/>
      <c r="I377" s="236"/>
      <c r="J377" s="236"/>
      <c r="K377" s="236"/>
      <c r="L377" s="236"/>
      <c r="M377" s="236"/>
      <c r="N377" s="236"/>
      <c r="O377" s="236"/>
      <c r="P377" s="236"/>
      <c r="Q377" s="236"/>
      <c r="R377" s="236"/>
      <c r="S377" s="236"/>
      <c r="T377" s="236"/>
      <c r="U377" s="236"/>
      <c r="V377" s="236"/>
      <c r="W377" s="236"/>
      <c r="X377" s="236"/>
      <c r="Y377" s="236"/>
      <c r="Z377" s="236"/>
      <c r="AA377" s="236"/>
      <c r="AB377" s="236"/>
      <c r="AC377" s="236"/>
      <c r="AD377" s="236"/>
    </row>
    <row r="378" spans="1:30" ht="15.75" customHeight="1" x14ac:dyDescent="0.25">
      <c r="A378" s="236"/>
      <c r="B378" s="236"/>
      <c r="C378" s="236"/>
      <c r="D378" s="236"/>
      <c r="E378" s="236"/>
      <c r="F378" s="236"/>
      <c r="G378" s="237"/>
      <c r="H378" s="236"/>
      <c r="I378" s="236"/>
      <c r="J378" s="236"/>
      <c r="K378" s="236"/>
      <c r="L378" s="236"/>
      <c r="M378" s="236"/>
      <c r="N378" s="236"/>
      <c r="O378" s="236"/>
      <c r="P378" s="236"/>
      <c r="Q378" s="236"/>
      <c r="R378" s="236"/>
      <c r="S378" s="236"/>
      <c r="T378" s="236"/>
      <c r="U378" s="236"/>
      <c r="V378" s="236"/>
      <c r="W378" s="236"/>
      <c r="X378" s="236"/>
      <c r="Y378" s="236"/>
      <c r="Z378" s="236"/>
      <c r="AA378" s="236"/>
      <c r="AB378" s="236"/>
      <c r="AC378" s="236"/>
      <c r="AD378" s="236"/>
    </row>
    <row r="379" spans="1:30" ht="15.75" customHeight="1" x14ac:dyDescent="0.25">
      <c r="A379" s="236"/>
      <c r="B379" s="236"/>
      <c r="C379" s="236"/>
      <c r="D379" s="236"/>
      <c r="E379" s="236"/>
      <c r="F379" s="236"/>
      <c r="G379" s="237"/>
      <c r="H379" s="236"/>
      <c r="I379" s="236"/>
      <c r="J379" s="236"/>
      <c r="K379" s="236"/>
      <c r="L379" s="236"/>
      <c r="M379" s="236"/>
      <c r="N379" s="236"/>
      <c r="O379" s="236"/>
      <c r="P379" s="236"/>
      <c r="Q379" s="236"/>
      <c r="R379" s="236"/>
      <c r="S379" s="236"/>
      <c r="T379" s="236"/>
      <c r="U379" s="236"/>
      <c r="V379" s="236"/>
      <c r="W379" s="236"/>
      <c r="X379" s="236"/>
      <c r="Y379" s="236"/>
      <c r="Z379" s="236"/>
      <c r="AA379" s="236"/>
      <c r="AB379" s="236"/>
      <c r="AC379" s="236"/>
      <c r="AD379" s="236"/>
    </row>
    <row r="380" spans="1:30" ht="15.75" customHeight="1" x14ac:dyDescent="0.25">
      <c r="A380" s="236"/>
      <c r="B380" s="236"/>
      <c r="C380" s="236"/>
      <c r="D380" s="236"/>
      <c r="E380" s="236"/>
      <c r="F380" s="236"/>
      <c r="G380" s="237"/>
      <c r="H380" s="236"/>
      <c r="I380" s="236"/>
      <c r="J380" s="236"/>
      <c r="K380" s="236"/>
      <c r="L380" s="236"/>
      <c r="M380" s="236"/>
      <c r="N380" s="236"/>
      <c r="O380" s="236"/>
      <c r="P380" s="236"/>
      <c r="Q380" s="236"/>
      <c r="R380" s="236"/>
      <c r="S380" s="236"/>
      <c r="T380" s="236"/>
      <c r="U380" s="236"/>
      <c r="V380" s="236"/>
      <c r="W380" s="236"/>
      <c r="X380" s="236"/>
      <c r="Y380" s="236"/>
      <c r="Z380" s="236"/>
      <c r="AA380" s="236"/>
      <c r="AB380" s="236"/>
      <c r="AC380" s="236"/>
      <c r="AD380" s="236"/>
    </row>
    <row r="381" spans="1:30" ht="15.75" customHeight="1" x14ac:dyDescent="0.25">
      <c r="A381" s="236"/>
      <c r="B381" s="236"/>
      <c r="C381" s="236"/>
      <c r="D381" s="236"/>
      <c r="E381" s="236"/>
      <c r="F381" s="236"/>
      <c r="G381" s="237"/>
      <c r="H381" s="236"/>
      <c r="I381" s="236"/>
      <c r="J381" s="236"/>
      <c r="K381" s="236"/>
      <c r="L381" s="236"/>
      <c r="M381" s="236"/>
      <c r="N381" s="236"/>
      <c r="O381" s="236"/>
      <c r="P381" s="236"/>
      <c r="Q381" s="236"/>
      <c r="R381" s="236"/>
      <c r="S381" s="236"/>
      <c r="T381" s="236"/>
      <c r="U381" s="236"/>
      <c r="V381" s="236"/>
      <c r="W381" s="236"/>
      <c r="X381" s="236"/>
      <c r="Y381" s="236"/>
      <c r="Z381" s="236"/>
      <c r="AA381" s="236"/>
      <c r="AB381" s="236"/>
      <c r="AC381" s="236"/>
      <c r="AD381" s="236"/>
    </row>
    <row r="382" spans="1:30" ht="15.75" customHeight="1" x14ac:dyDescent="0.25">
      <c r="A382" s="236"/>
      <c r="B382" s="236"/>
      <c r="C382" s="236"/>
      <c r="D382" s="236"/>
      <c r="E382" s="236"/>
      <c r="F382" s="236"/>
      <c r="G382" s="237"/>
      <c r="H382" s="236"/>
      <c r="I382" s="236"/>
      <c r="J382" s="236"/>
      <c r="K382" s="236"/>
      <c r="L382" s="236"/>
      <c r="M382" s="236"/>
      <c r="N382" s="236"/>
      <c r="O382" s="236"/>
      <c r="P382" s="236"/>
      <c r="Q382" s="236"/>
      <c r="R382" s="236"/>
      <c r="S382" s="236"/>
      <c r="T382" s="236"/>
      <c r="U382" s="236"/>
      <c r="V382" s="236"/>
      <c r="W382" s="236"/>
      <c r="X382" s="236"/>
      <c r="Y382" s="236"/>
      <c r="Z382" s="236"/>
      <c r="AA382" s="236"/>
      <c r="AB382" s="236"/>
      <c r="AC382" s="236"/>
      <c r="AD382" s="236"/>
    </row>
    <row r="383" spans="1:30" ht="15.75" customHeight="1" x14ac:dyDescent="0.25">
      <c r="A383" s="236"/>
      <c r="B383" s="236"/>
      <c r="C383" s="236"/>
      <c r="D383" s="236"/>
      <c r="E383" s="236"/>
      <c r="F383" s="236"/>
      <c r="G383" s="237"/>
      <c r="H383" s="236"/>
      <c r="I383" s="236"/>
      <c r="J383" s="236"/>
      <c r="K383" s="236"/>
      <c r="L383" s="236"/>
      <c r="M383" s="236"/>
      <c r="N383" s="236"/>
      <c r="O383" s="236"/>
      <c r="P383" s="236"/>
      <c r="Q383" s="236"/>
      <c r="R383" s="236"/>
      <c r="S383" s="236"/>
      <c r="T383" s="236"/>
      <c r="U383" s="236"/>
      <c r="V383" s="236"/>
      <c r="W383" s="236"/>
      <c r="X383" s="236"/>
      <c r="Y383" s="236"/>
      <c r="Z383" s="236"/>
      <c r="AA383" s="236"/>
      <c r="AB383" s="236"/>
      <c r="AC383" s="236"/>
      <c r="AD383" s="236"/>
    </row>
    <row r="384" spans="1:30" ht="15.75" customHeight="1" x14ac:dyDescent="0.25">
      <c r="A384" s="236"/>
      <c r="B384" s="236"/>
      <c r="C384" s="236"/>
      <c r="D384" s="236"/>
      <c r="E384" s="236"/>
      <c r="F384" s="236"/>
      <c r="G384" s="237"/>
      <c r="H384" s="236"/>
      <c r="I384" s="236"/>
      <c r="J384" s="236"/>
      <c r="K384" s="236"/>
      <c r="L384" s="236"/>
      <c r="M384" s="236"/>
      <c r="N384" s="236"/>
      <c r="O384" s="236"/>
      <c r="P384" s="236"/>
      <c r="Q384" s="236"/>
      <c r="R384" s="236"/>
      <c r="S384" s="236"/>
      <c r="T384" s="236"/>
      <c r="U384" s="236"/>
      <c r="V384" s="236"/>
      <c r="W384" s="236"/>
      <c r="X384" s="236"/>
      <c r="Y384" s="236"/>
      <c r="Z384" s="236"/>
      <c r="AA384" s="236"/>
      <c r="AB384" s="236"/>
      <c r="AC384" s="236"/>
      <c r="AD384" s="236"/>
    </row>
    <row r="385" spans="1:30" ht="15.75" customHeight="1" x14ac:dyDescent="0.25">
      <c r="A385" s="236"/>
      <c r="B385" s="236"/>
      <c r="C385" s="236"/>
      <c r="D385" s="236"/>
      <c r="E385" s="236"/>
      <c r="F385" s="236"/>
      <c r="G385" s="237"/>
      <c r="H385" s="236"/>
      <c r="I385" s="236"/>
      <c r="J385" s="236"/>
      <c r="K385" s="236"/>
      <c r="L385" s="236"/>
      <c r="M385" s="236"/>
      <c r="N385" s="236"/>
      <c r="O385" s="236"/>
      <c r="P385" s="236"/>
      <c r="Q385" s="236"/>
      <c r="R385" s="236"/>
      <c r="S385" s="236"/>
      <c r="T385" s="236"/>
      <c r="U385" s="236"/>
      <c r="V385" s="236"/>
      <c r="W385" s="236"/>
      <c r="X385" s="236"/>
      <c r="Y385" s="236"/>
      <c r="Z385" s="236"/>
      <c r="AA385" s="236"/>
      <c r="AB385" s="236"/>
      <c r="AC385" s="236"/>
      <c r="AD385" s="236"/>
    </row>
    <row r="386" spans="1:30" ht="15.75" customHeight="1" x14ac:dyDescent="0.25">
      <c r="A386" s="236"/>
      <c r="B386" s="236"/>
      <c r="C386" s="236"/>
      <c r="D386" s="236"/>
      <c r="E386" s="236"/>
      <c r="F386" s="236"/>
      <c r="G386" s="237"/>
      <c r="H386" s="236"/>
      <c r="I386" s="236"/>
      <c r="J386" s="236"/>
      <c r="K386" s="236"/>
      <c r="L386" s="236"/>
      <c r="M386" s="236"/>
      <c r="N386" s="236"/>
      <c r="O386" s="236"/>
      <c r="P386" s="236"/>
      <c r="Q386" s="236"/>
      <c r="R386" s="236"/>
      <c r="S386" s="236"/>
      <c r="T386" s="236"/>
      <c r="U386" s="236"/>
      <c r="V386" s="236"/>
      <c r="W386" s="236"/>
      <c r="X386" s="236"/>
      <c r="Y386" s="236"/>
      <c r="Z386" s="236"/>
      <c r="AA386" s="236"/>
      <c r="AB386" s="236"/>
      <c r="AC386" s="236"/>
      <c r="AD386" s="236"/>
    </row>
    <row r="387" spans="1:30" ht="15.75" customHeight="1" x14ac:dyDescent="0.25">
      <c r="A387" s="236"/>
      <c r="B387" s="236"/>
      <c r="C387" s="236"/>
      <c r="D387" s="236"/>
      <c r="E387" s="236"/>
      <c r="F387" s="236"/>
      <c r="G387" s="237"/>
      <c r="H387" s="236"/>
      <c r="I387" s="236"/>
      <c r="J387" s="236"/>
      <c r="K387" s="236"/>
      <c r="L387" s="236"/>
      <c r="M387" s="236"/>
      <c r="N387" s="236"/>
      <c r="O387" s="236"/>
      <c r="P387" s="236"/>
      <c r="Q387" s="236"/>
      <c r="R387" s="236"/>
      <c r="S387" s="236"/>
      <c r="T387" s="236"/>
      <c r="U387" s="236"/>
      <c r="V387" s="236"/>
      <c r="W387" s="236"/>
      <c r="X387" s="236"/>
      <c r="Y387" s="236"/>
      <c r="Z387" s="236"/>
      <c r="AA387" s="236"/>
      <c r="AB387" s="236"/>
      <c r="AC387" s="236"/>
      <c r="AD387" s="236"/>
    </row>
    <row r="388" spans="1:30" ht="15.75" customHeight="1" x14ac:dyDescent="0.25">
      <c r="A388" s="236"/>
      <c r="B388" s="236"/>
      <c r="C388" s="236"/>
      <c r="D388" s="236"/>
      <c r="E388" s="236"/>
      <c r="F388" s="236"/>
      <c r="G388" s="237"/>
      <c r="H388" s="236"/>
      <c r="I388" s="236"/>
      <c r="J388" s="236"/>
      <c r="K388" s="236"/>
      <c r="L388" s="236"/>
      <c r="M388" s="236"/>
      <c r="N388" s="236"/>
      <c r="O388" s="236"/>
      <c r="P388" s="236"/>
      <c r="Q388" s="236"/>
      <c r="R388" s="236"/>
      <c r="S388" s="236"/>
      <c r="T388" s="236"/>
      <c r="U388" s="236"/>
      <c r="V388" s="236"/>
      <c r="W388" s="236"/>
      <c r="X388" s="236"/>
      <c r="Y388" s="236"/>
      <c r="Z388" s="236"/>
      <c r="AA388" s="236"/>
      <c r="AB388" s="236"/>
      <c r="AC388" s="236"/>
      <c r="AD388" s="236"/>
    </row>
    <row r="389" spans="1:30" ht="15.75" customHeight="1" x14ac:dyDescent="0.25">
      <c r="A389" s="236"/>
      <c r="B389" s="236"/>
      <c r="C389" s="236"/>
      <c r="D389" s="236"/>
      <c r="E389" s="236"/>
      <c r="F389" s="236"/>
      <c r="G389" s="237"/>
      <c r="H389" s="236"/>
      <c r="I389" s="236"/>
      <c r="J389" s="236"/>
      <c r="K389" s="236"/>
      <c r="L389" s="236"/>
      <c r="M389" s="236"/>
      <c r="N389" s="236"/>
      <c r="O389" s="236"/>
      <c r="P389" s="236"/>
      <c r="Q389" s="236"/>
      <c r="R389" s="236"/>
      <c r="S389" s="236"/>
      <c r="T389" s="236"/>
      <c r="U389" s="236"/>
      <c r="V389" s="236"/>
      <c r="W389" s="236"/>
      <c r="X389" s="236"/>
      <c r="Y389" s="236"/>
      <c r="Z389" s="236"/>
      <c r="AA389" s="236"/>
      <c r="AB389" s="236"/>
      <c r="AC389" s="236"/>
      <c r="AD389" s="236"/>
    </row>
    <row r="390" spans="1:30" ht="15.75" customHeight="1" x14ac:dyDescent="0.25">
      <c r="A390" s="236"/>
      <c r="B390" s="236"/>
      <c r="C390" s="236"/>
      <c r="D390" s="236"/>
      <c r="E390" s="236"/>
      <c r="F390" s="236"/>
      <c r="G390" s="237"/>
      <c r="H390" s="236"/>
      <c r="I390" s="236"/>
      <c r="J390" s="236"/>
      <c r="K390" s="236"/>
      <c r="L390" s="236"/>
      <c r="M390" s="236"/>
      <c r="N390" s="236"/>
      <c r="O390" s="236"/>
      <c r="P390" s="236"/>
      <c r="Q390" s="236"/>
      <c r="R390" s="236"/>
      <c r="S390" s="236"/>
      <c r="T390" s="236"/>
      <c r="U390" s="236"/>
      <c r="V390" s="236"/>
      <c r="W390" s="236"/>
      <c r="X390" s="236"/>
      <c r="Y390" s="236"/>
      <c r="Z390" s="236"/>
      <c r="AA390" s="236"/>
      <c r="AB390" s="236"/>
      <c r="AC390" s="236"/>
      <c r="AD390" s="236"/>
    </row>
    <row r="391" spans="1:30" ht="15.75" customHeight="1" x14ac:dyDescent="0.25">
      <c r="A391" s="236"/>
      <c r="B391" s="236"/>
      <c r="C391" s="236"/>
      <c r="D391" s="236"/>
      <c r="E391" s="236"/>
      <c r="F391" s="236"/>
      <c r="G391" s="237"/>
      <c r="H391" s="236"/>
      <c r="I391" s="236"/>
      <c r="J391" s="236"/>
      <c r="K391" s="236"/>
      <c r="L391" s="236"/>
      <c r="M391" s="236"/>
      <c r="N391" s="236"/>
      <c r="O391" s="236"/>
      <c r="P391" s="236"/>
      <c r="Q391" s="236"/>
      <c r="R391" s="236"/>
      <c r="S391" s="236"/>
      <c r="T391" s="236"/>
      <c r="U391" s="236"/>
      <c r="V391" s="236"/>
      <c r="W391" s="236"/>
      <c r="X391" s="236"/>
      <c r="Y391" s="236"/>
      <c r="Z391" s="236"/>
      <c r="AA391" s="236"/>
      <c r="AB391" s="236"/>
      <c r="AC391" s="236"/>
      <c r="AD391" s="236"/>
    </row>
    <row r="392" spans="1:30" ht="15.75" customHeight="1" x14ac:dyDescent="0.25">
      <c r="A392" s="236"/>
      <c r="B392" s="236"/>
      <c r="C392" s="236"/>
      <c r="D392" s="236"/>
      <c r="E392" s="236"/>
      <c r="F392" s="236"/>
      <c r="G392" s="237"/>
      <c r="H392" s="236"/>
      <c r="I392" s="236"/>
      <c r="J392" s="236"/>
      <c r="K392" s="236"/>
      <c r="L392" s="236"/>
      <c r="M392" s="236"/>
      <c r="N392" s="236"/>
      <c r="O392" s="236"/>
      <c r="P392" s="236"/>
      <c r="Q392" s="236"/>
      <c r="R392" s="236"/>
      <c r="S392" s="236"/>
      <c r="T392" s="236"/>
      <c r="U392" s="236"/>
      <c r="V392" s="236"/>
      <c r="W392" s="236"/>
      <c r="X392" s="236"/>
      <c r="Y392" s="236"/>
      <c r="Z392" s="236"/>
      <c r="AA392" s="236"/>
      <c r="AB392" s="236"/>
      <c r="AC392" s="236"/>
      <c r="AD392" s="236"/>
    </row>
    <row r="393" spans="1:30" ht="15.75" customHeight="1" x14ac:dyDescent="0.25">
      <c r="A393" s="236"/>
      <c r="B393" s="236"/>
      <c r="C393" s="236"/>
      <c r="D393" s="236"/>
      <c r="E393" s="236"/>
      <c r="F393" s="236"/>
      <c r="G393" s="237"/>
      <c r="H393" s="236"/>
      <c r="I393" s="236"/>
      <c r="J393" s="236"/>
      <c r="K393" s="236"/>
      <c r="L393" s="236"/>
      <c r="M393" s="236"/>
      <c r="N393" s="236"/>
      <c r="O393" s="236"/>
      <c r="P393" s="236"/>
      <c r="Q393" s="236"/>
      <c r="R393" s="236"/>
      <c r="S393" s="236"/>
      <c r="T393" s="236"/>
      <c r="U393" s="236"/>
      <c r="V393" s="236"/>
      <c r="W393" s="236"/>
      <c r="X393" s="236"/>
      <c r="Y393" s="236"/>
      <c r="Z393" s="236"/>
      <c r="AA393" s="236"/>
      <c r="AB393" s="236"/>
      <c r="AC393" s="236"/>
      <c r="AD393" s="236"/>
    </row>
    <row r="394" spans="1:30" ht="15.75" customHeight="1" x14ac:dyDescent="0.25">
      <c r="A394" s="236"/>
      <c r="B394" s="236"/>
      <c r="C394" s="236"/>
      <c r="D394" s="236"/>
      <c r="E394" s="236"/>
      <c r="F394" s="236"/>
      <c r="G394" s="237"/>
      <c r="H394" s="236"/>
      <c r="I394" s="236"/>
      <c r="J394" s="236"/>
      <c r="K394" s="236"/>
      <c r="L394" s="236"/>
      <c r="M394" s="236"/>
      <c r="N394" s="236"/>
      <c r="O394" s="236"/>
      <c r="P394" s="236"/>
      <c r="Q394" s="236"/>
      <c r="R394" s="236"/>
      <c r="S394" s="236"/>
      <c r="T394" s="236"/>
      <c r="U394" s="236"/>
      <c r="V394" s="236"/>
      <c r="W394" s="236"/>
      <c r="X394" s="236"/>
      <c r="Y394" s="236"/>
      <c r="Z394" s="236"/>
      <c r="AA394" s="236"/>
      <c r="AB394" s="236"/>
      <c r="AC394" s="236"/>
      <c r="AD394" s="236"/>
    </row>
    <row r="395" spans="1:30" ht="15.75" customHeight="1" x14ac:dyDescent="0.25">
      <c r="A395" s="236"/>
      <c r="B395" s="236"/>
      <c r="C395" s="236"/>
      <c r="D395" s="236"/>
      <c r="E395" s="236"/>
      <c r="F395" s="236"/>
      <c r="G395" s="237"/>
      <c r="H395" s="236"/>
      <c r="I395" s="236"/>
      <c r="J395" s="236"/>
      <c r="K395" s="236"/>
      <c r="L395" s="236"/>
      <c r="M395" s="236"/>
      <c r="N395" s="236"/>
      <c r="O395" s="236"/>
      <c r="P395" s="236"/>
      <c r="Q395" s="236"/>
      <c r="R395" s="236"/>
      <c r="S395" s="236"/>
      <c r="T395" s="236"/>
      <c r="U395" s="236"/>
      <c r="V395" s="236"/>
      <c r="W395" s="236"/>
      <c r="X395" s="236"/>
      <c r="Y395" s="236"/>
      <c r="Z395" s="236"/>
      <c r="AA395" s="236"/>
      <c r="AB395" s="236"/>
      <c r="AC395" s="236"/>
      <c r="AD395" s="236"/>
    </row>
    <row r="396" spans="1:30" ht="15.75" customHeight="1" x14ac:dyDescent="0.25">
      <c r="A396" s="236"/>
      <c r="B396" s="236"/>
      <c r="C396" s="236"/>
      <c r="D396" s="236"/>
      <c r="E396" s="236"/>
      <c r="F396" s="236"/>
      <c r="G396" s="237"/>
      <c r="H396" s="236"/>
      <c r="I396" s="236"/>
      <c r="J396" s="236"/>
      <c r="K396" s="236"/>
      <c r="L396" s="236"/>
      <c r="M396" s="236"/>
      <c r="N396" s="236"/>
      <c r="O396" s="236"/>
      <c r="P396" s="236"/>
      <c r="Q396" s="236"/>
      <c r="R396" s="236"/>
      <c r="S396" s="236"/>
      <c r="T396" s="236"/>
      <c r="U396" s="236"/>
      <c r="V396" s="236"/>
      <c r="W396" s="236"/>
      <c r="X396" s="236"/>
      <c r="Y396" s="236"/>
      <c r="Z396" s="236"/>
      <c r="AA396" s="236"/>
      <c r="AB396" s="236"/>
      <c r="AC396" s="236"/>
      <c r="AD396" s="236"/>
    </row>
    <row r="397" spans="1:30" ht="15.75" customHeight="1" x14ac:dyDescent="0.25">
      <c r="A397" s="236"/>
      <c r="B397" s="236"/>
      <c r="C397" s="236"/>
      <c r="D397" s="236"/>
      <c r="E397" s="236"/>
      <c r="F397" s="236"/>
      <c r="G397" s="237"/>
      <c r="H397" s="236"/>
      <c r="I397" s="236"/>
      <c r="J397" s="236"/>
      <c r="K397" s="236"/>
      <c r="L397" s="236"/>
      <c r="M397" s="236"/>
      <c r="N397" s="236"/>
      <c r="O397" s="236"/>
      <c r="P397" s="236"/>
      <c r="Q397" s="236"/>
      <c r="R397" s="236"/>
      <c r="S397" s="236"/>
      <c r="T397" s="236"/>
      <c r="U397" s="236"/>
      <c r="V397" s="236"/>
      <c r="W397" s="236"/>
      <c r="X397" s="236"/>
      <c r="Y397" s="236"/>
      <c r="Z397" s="236"/>
      <c r="AA397" s="236"/>
      <c r="AB397" s="236"/>
      <c r="AC397" s="236"/>
      <c r="AD397" s="236"/>
    </row>
    <row r="398" spans="1:30" ht="15.75" customHeight="1" x14ac:dyDescent="0.25">
      <c r="A398" s="236"/>
      <c r="B398" s="236"/>
      <c r="C398" s="236"/>
      <c r="D398" s="236"/>
      <c r="E398" s="236"/>
      <c r="F398" s="236"/>
      <c r="G398" s="237"/>
      <c r="H398" s="236"/>
      <c r="I398" s="236"/>
      <c r="J398" s="236"/>
      <c r="K398" s="236"/>
      <c r="L398" s="236"/>
      <c r="M398" s="236"/>
      <c r="N398" s="236"/>
      <c r="O398" s="236"/>
      <c r="P398" s="236"/>
      <c r="Q398" s="236"/>
      <c r="R398" s="236"/>
      <c r="S398" s="236"/>
      <c r="T398" s="236"/>
      <c r="U398" s="236"/>
      <c r="V398" s="236"/>
      <c r="W398" s="236"/>
      <c r="X398" s="236"/>
      <c r="Y398" s="236"/>
      <c r="Z398" s="236"/>
      <c r="AA398" s="236"/>
      <c r="AB398" s="236"/>
      <c r="AC398" s="236"/>
      <c r="AD398" s="236"/>
    </row>
    <row r="399" spans="1:30" ht="15.75" customHeight="1" x14ac:dyDescent="0.25">
      <c r="A399" s="236"/>
      <c r="B399" s="236"/>
      <c r="C399" s="236"/>
      <c r="D399" s="236"/>
      <c r="E399" s="236"/>
      <c r="F399" s="236"/>
      <c r="G399" s="237"/>
      <c r="H399" s="236"/>
      <c r="I399" s="236"/>
      <c r="J399" s="236"/>
      <c r="K399" s="236"/>
      <c r="L399" s="236"/>
      <c r="M399" s="236"/>
      <c r="N399" s="236"/>
      <c r="O399" s="236"/>
      <c r="P399" s="236"/>
      <c r="Q399" s="236"/>
      <c r="R399" s="236"/>
      <c r="S399" s="236"/>
      <c r="T399" s="236"/>
      <c r="U399" s="236"/>
      <c r="V399" s="236"/>
      <c r="W399" s="236"/>
      <c r="X399" s="236"/>
      <c r="Y399" s="236"/>
      <c r="Z399" s="236"/>
      <c r="AA399" s="236"/>
      <c r="AB399" s="236"/>
      <c r="AC399" s="236"/>
      <c r="AD399" s="236"/>
    </row>
    <row r="400" spans="1:30" ht="15.75" customHeight="1" x14ac:dyDescent="0.25">
      <c r="A400" s="236"/>
      <c r="B400" s="236"/>
      <c r="C400" s="236"/>
      <c r="D400" s="236"/>
      <c r="E400" s="236"/>
      <c r="F400" s="236"/>
      <c r="G400" s="237"/>
      <c r="H400" s="236"/>
      <c r="I400" s="236"/>
      <c r="J400" s="236"/>
      <c r="K400" s="236"/>
      <c r="L400" s="236"/>
      <c r="M400" s="236"/>
      <c r="N400" s="236"/>
      <c r="O400" s="236"/>
      <c r="P400" s="236"/>
      <c r="Q400" s="236"/>
      <c r="R400" s="236"/>
      <c r="S400" s="236"/>
      <c r="T400" s="236"/>
      <c r="U400" s="236"/>
      <c r="V400" s="236"/>
      <c r="W400" s="236"/>
      <c r="X400" s="236"/>
      <c r="Y400" s="236"/>
      <c r="Z400" s="236"/>
      <c r="AA400" s="236"/>
      <c r="AB400" s="236"/>
      <c r="AC400" s="236"/>
      <c r="AD400" s="236"/>
    </row>
    <row r="401" spans="1:30" ht="15.75" customHeight="1" x14ac:dyDescent="0.25">
      <c r="A401" s="236"/>
      <c r="B401" s="236"/>
      <c r="C401" s="236"/>
      <c r="D401" s="236"/>
      <c r="E401" s="236"/>
      <c r="F401" s="236"/>
      <c r="G401" s="237"/>
      <c r="H401" s="236"/>
      <c r="I401" s="236"/>
      <c r="J401" s="236"/>
      <c r="K401" s="236"/>
      <c r="L401" s="236"/>
      <c r="M401" s="236"/>
      <c r="N401" s="236"/>
      <c r="O401" s="236"/>
      <c r="P401" s="236"/>
      <c r="Q401" s="236"/>
      <c r="R401" s="236"/>
      <c r="S401" s="236"/>
      <c r="T401" s="236"/>
      <c r="U401" s="236"/>
      <c r="V401" s="236"/>
      <c r="W401" s="236"/>
      <c r="X401" s="236"/>
      <c r="Y401" s="236"/>
      <c r="Z401" s="236"/>
      <c r="AA401" s="236"/>
      <c r="AB401" s="236"/>
      <c r="AC401" s="236"/>
      <c r="AD401" s="236"/>
    </row>
    <row r="402" spans="1:30" ht="15.75" customHeight="1" x14ac:dyDescent="0.25">
      <c r="A402" s="236"/>
      <c r="B402" s="236"/>
      <c r="C402" s="236"/>
      <c r="D402" s="236"/>
      <c r="E402" s="236"/>
      <c r="F402" s="236"/>
      <c r="G402" s="237"/>
      <c r="H402" s="236"/>
      <c r="I402" s="236"/>
      <c r="J402" s="236"/>
      <c r="K402" s="236"/>
      <c r="L402" s="236"/>
      <c r="M402" s="236"/>
      <c r="N402" s="236"/>
      <c r="O402" s="236"/>
      <c r="P402" s="236"/>
      <c r="Q402" s="236"/>
      <c r="R402" s="236"/>
      <c r="S402" s="236"/>
      <c r="T402" s="236"/>
      <c r="U402" s="236"/>
      <c r="V402" s="236"/>
      <c r="W402" s="236"/>
      <c r="X402" s="236"/>
      <c r="Y402" s="236"/>
      <c r="Z402" s="236"/>
      <c r="AA402" s="236"/>
      <c r="AB402" s="236"/>
      <c r="AC402" s="236"/>
      <c r="AD402" s="236"/>
    </row>
    <row r="403" spans="1:30" ht="15.75" customHeight="1" x14ac:dyDescent="0.25">
      <c r="A403" s="236"/>
      <c r="B403" s="236"/>
      <c r="C403" s="236"/>
      <c r="D403" s="236"/>
      <c r="E403" s="236"/>
      <c r="F403" s="236"/>
      <c r="G403" s="237"/>
      <c r="H403" s="236"/>
      <c r="I403" s="236"/>
      <c r="J403" s="236"/>
      <c r="K403" s="236"/>
      <c r="L403" s="236"/>
      <c r="M403" s="236"/>
      <c r="N403" s="236"/>
      <c r="O403" s="236"/>
      <c r="P403" s="236"/>
      <c r="Q403" s="236"/>
      <c r="R403" s="236"/>
      <c r="S403" s="236"/>
      <c r="T403" s="236"/>
      <c r="U403" s="236"/>
      <c r="V403" s="236"/>
      <c r="W403" s="236"/>
      <c r="X403" s="236"/>
      <c r="Y403" s="236"/>
      <c r="Z403" s="236"/>
      <c r="AA403" s="236"/>
      <c r="AB403" s="236"/>
      <c r="AC403" s="236"/>
      <c r="AD403" s="236"/>
    </row>
    <row r="404" spans="1:30" ht="15.75" customHeight="1" x14ac:dyDescent="0.25">
      <c r="A404" s="236"/>
      <c r="B404" s="236"/>
      <c r="C404" s="236"/>
      <c r="D404" s="236"/>
      <c r="E404" s="236"/>
      <c r="F404" s="236"/>
      <c r="G404" s="237"/>
      <c r="H404" s="236"/>
      <c r="I404" s="236"/>
      <c r="J404" s="236"/>
      <c r="K404" s="236"/>
      <c r="L404" s="236"/>
      <c r="M404" s="236"/>
      <c r="N404" s="236"/>
      <c r="O404" s="236"/>
      <c r="P404" s="236"/>
      <c r="Q404" s="236"/>
      <c r="R404" s="236"/>
      <c r="S404" s="236"/>
      <c r="T404" s="236"/>
      <c r="U404" s="236"/>
      <c r="V404" s="236"/>
      <c r="W404" s="236"/>
      <c r="X404" s="236"/>
      <c r="Y404" s="236"/>
      <c r="Z404" s="236"/>
      <c r="AA404" s="236"/>
      <c r="AB404" s="236"/>
      <c r="AC404" s="236"/>
      <c r="AD404" s="236"/>
    </row>
    <row r="405" spans="1:30" ht="15.75" customHeight="1" x14ac:dyDescent="0.25">
      <c r="A405" s="236"/>
      <c r="B405" s="236"/>
      <c r="C405" s="236"/>
      <c r="D405" s="236"/>
      <c r="E405" s="236"/>
      <c r="F405" s="236"/>
      <c r="G405" s="237"/>
      <c r="H405" s="236"/>
      <c r="I405" s="236"/>
      <c r="J405" s="236"/>
      <c r="K405" s="236"/>
      <c r="L405" s="236"/>
      <c r="M405" s="236"/>
      <c r="N405" s="236"/>
      <c r="O405" s="236"/>
      <c r="P405" s="236"/>
      <c r="Q405" s="236"/>
      <c r="R405" s="236"/>
      <c r="S405" s="236"/>
      <c r="T405" s="236"/>
      <c r="U405" s="236"/>
      <c r="V405" s="236"/>
      <c r="W405" s="236"/>
      <c r="X405" s="236"/>
      <c r="Y405" s="236"/>
      <c r="Z405" s="236"/>
      <c r="AA405" s="236"/>
      <c r="AB405" s="236"/>
      <c r="AC405" s="236"/>
      <c r="AD405" s="236"/>
    </row>
    <row r="406" spans="1:30" ht="15.75" customHeight="1" x14ac:dyDescent="0.25">
      <c r="A406" s="236"/>
      <c r="B406" s="236"/>
      <c r="C406" s="236"/>
      <c r="D406" s="236"/>
      <c r="E406" s="236"/>
      <c r="F406" s="236"/>
      <c r="G406" s="237"/>
      <c r="H406" s="236"/>
      <c r="I406" s="236"/>
      <c r="J406" s="236"/>
      <c r="K406" s="236"/>
      <c r="L406" s="236"/>
      <c r="M406" s="236"/>
      <c r="N406" s="236"/>
      <c r="O406" s="236"/>
      <c r="P406" s="236"/>
      <c r="Q406" s="236"/>
      <c r="R406" s="236"/>
      <c r="S406" s="236"/>
      <c r="T406" s="236"/>
      <c r="U406" s="236"/>
      <c r="V406" s="236"/>
      <c r="W406" s="236"/>
      <c r="X406" s="236"/>
      <c r="Y406" s="236"/>
      <c r="Z406" s="236"/>
      <c r="AA406" s="236"/>
      <c r="AB406" s="236"/>
      <c r="AC406" s="236"/>
      <c r="AD406" s="236"/>
    </row>
    <row r="407" spans="1:30" ht="15.75" customHeight="1" x14ac:dyDescent="0.25">
      <c r="A407" s="236"/>
      <c r="B407" s="236"/>
      <c r="C407" s="236"/>
      <c r="D407" s="236"/>
      <c r="E407" s="236"/>
      <c r="F407" s="236"/>
      <c r="G407" s="237"/>
      <c r="H407" s="236"/>
      <c r="I407" s="236"/>
      <c r="J407" s="236"/>
      <c r="K407" s="236"/>
      <c r="L407" s="236"/>
      <c r="M407" s="236"/>
      <c r="N407" s="236"/>
      <c r="O407" s="236"/>
      <c r="P407" s="236"/>
      <c r="Q407" s="236"/>
      <c r="R407" s="236"/>
      <c r="S407" s="236"/>
      <c r="T407" s="236"/>
      <c r="U407" s="236"/>
      <c r="V407" s="236"/>
      <c r="W407" s="236"/>
      <c r="X407" s="236"/>
      <c r="Y407" s="236"/>
      <c r="Z407" s="236"/>
      <c r="AA407" s="236"/>
      <c r="AB407" s="236"/>
      <c r="AC407" s="236"/>
      <c r="AD407" s="236"/>
    </row>
    <row r="408" spans="1:30" ht="15.75" customHeight="1" x14ac:dyDescent="0.25">
      <c r="A408" s="236"/>
      <c r="B408" s="236"/>
      <c r="C408" s="236"/>
      <c r="D408" s="236"/>
      <c r="E408" s="236"/>
      <c r="F408" s="236"/>
      <c r="G408" s="237"/>
      <c r="H408" s="236"/>
      <c r="I408" s="236"/>
      <c r="J408" s="236"/>
      <c r="K408" s="236"/>
      <c r="L408" s="236"/>
      <c r="M408" s="236"/>
      <c r="N408" s="236"/>
      <c r="O408" s="236"/>
      <c r="P408" s="236"/>
      <c r="Q408" s="236"/>
      <c r="R408" s="236"/>
      <c r="S408" s="236"/>
      <c r="T408" s="236"/>
      <c r="U408" s="236"/>
      <c r="V408" s="236"/>
      <c r="W408" s="236"/>
      <c r="X408" s="236"/>
      <c r="Y408" s="236"/>
      <c r="Z408" s="236"/>
      <c r="AA408" s="236"/>
      <c r="AB408" s="236"/>
      <c r="AC408" s="236"/>
      <c r="AD408" s="236"/>
    </row>
    <row r="409" spans="1:30" ht="15.75" customHeight="1" x14ac:dyDescent="0.25">
      <c r="A409" s="236"/>
      <c r="B409" s="236"/>
      <c r="C409" s="236"/>
      <c r="D409" s="236"/>
      <c r="E409" s="236"/>
      <c r="F409" s="236"/>
      <c r="G409" s="237"/>
      <c r="H409" s="236"/>
      <c r="I409" s="236"/>
      <c r="J409" s="236"/>
      <c r="K409" s="236"/>
      <c r="L409" s="236"/>
      <c r="M409" s="236"/>
      <c r="N409" s="236"/>
      <c r="O409" s="236"/>
      <c r="P409" s="236"/>
      <c r="Q409" s="236"/>
      <c r="R409" s="236"/>
      <c r="S409" s="236"/>
      <c r="T409" s="236"/>
      <c r="U409" s="236"/>
      <c r="V409" s="236"/>
      <c r="W409" s="236"/>
      <c r="X409" s="236"/>
      <c r="Y409" s="236"/>
      <c r="Z409" s="236"/>
      <c r="AA409" s="236"/>
      <c r="AB409" s="236"/>
      <c r="AC409" s="236"/>
      <c r="AD409" s="236"/>
    </row>
    <row r="410" spans="1:30" ht="15.75" customHeight="1" x14ac:dyDescent="0.25">
      <c r="A410" s="236"/>
      <c r="B410" s="236"/>
      <c r="C410" s="236"/>
      <c r="D410" s="236"/>
      <c r="E410" s="236"/>
      <c r="F410" s="236"/>
      <c r="G410" s="237"/>
      <c r="H410" s="236"/>
      <c r="I410" s="236"/>
      <c r="J410" s="236"/>
      <c r="K410" s="236"/>
      <c r="L410" s="236"/>
      <c r="M410" s="236"/>
      <c r="N410" s="236"/>
      <c r="O410" s="236"/>
      <c r="P410" s="236"/>
      <c r="Q410" s="236"/>
      <c r="R410" s="236"/>
      <c r="S410" s="236"/>
      <c r="T410" s="236"/>
      <c r="U410" s="236"/>
      <c r="V410" s="236"/>
      <c r="W410" s="236"/>
      <c r="X410" s="236"/>
      <c r="Y410" s="236"/>
      <c r="Z410" s="236"/>
      <c r="AA410" s="236"/>
      <c r="AB410" s="236"/>
      <c r="AC410" s="236"/>
      <c r="AD410" s="236"/>
    </row>
    <row r="411" spans="1:30" ht="15.75" customHeight="1" x14ac:dyDescent="0.25">
      <c r="A411" s="236"/>
      <c r="B411" s="236"/>
      <c r="C411" s="236"/>
      <c r="D411" s="236"/>
      <c r="E411" s="236"/>
      <c r="F411" s="236"/>
      <c r="G411" s="237"/>
      <c r="H411" s="236"/>
      <c r="I411" s="236"/>
      <c r="J411" s="236"/>
      <c r="K411" s="236"/>
      <c r="L411" s="236"/>
      <c r="M411" s="236"/>
      <c r="N411" s="236"/>
      <c r="O411" s="236"/>
      <c r="P411" s="236"/>
      <c r="Q411" s="236"/>
      <c r="R411" s="236"/>
      <c r="S411" s="236"/>
      <c r="T411" s="236"/>
      <c r="U411" s="236"/>
      <c r="V411" s="236"/>
      <c r="W411" s="236"/>
      <c r="X411" s="236"/>
      <c r="Y411" s="236"/>
      <c r="Z411" s="236"/>
      <c r="AA411" s="236"/>
      <c r="AB411" s="236"/>
      <c r="AC411" s="236"/>
      <c r="AD411" s="236"/>
    </row>
    <row r="412" spans="1:30" ht="15.75" customHeight="1" x14ac:dyDescent="0.25">
      <c r="A412" s="236"/>
      <c r="B412" s="236"/>
      <c r="C412" s="236"/>
      <c r="D412" s="236"/>
      <c r="E412" s="236"/>
      <c r="F412" s="236"/>
      <c r="G412" s="237"/>
      <c r="H412" s="236"/>
      <c r="I412" s="236"/>
      <c r="J412" s="236"/>
      <c r="K412" s="236"/>
      <c r="L412" s="236"/>
      <c r="M412" s="236"/>
      <c r="N412" s="236"/>
      <c r="O412" s="236"/>
      <c r="P412" s="236"/>
      <c r="Q412" s="236"/>
      <c r="R412" s="236"/>
      <c r="S412" s="236"/>
      <c r="T412" s="236"/>
      <c r="U412" s="236"/>
      <c r="V412" s="236"/>
      <c r="W412" s="236"/>
      <c r="X412" s="236"/>
      <c r="Y412" s="236"/>
      <c r="Z412" s="236"/>
      <c r="AA412" s="236"/>
      <c r="AB412" s="236"/>
      <c r="AC412" s="236"/>
      <c r="AD412" s="236"/>
    </row>
    <row r="413" spans="1:30" ht="15.75" customHeight="1" x14ac:dyDescent="0.25">
      <c r="A413" s="236"/>
      <c r="B413" s="236"/>
      <c r="C413" s="236"/>
      <c r="D413" s="236"/>
      <c r="E413" s="236"/>
      <c r="F413" s="236"/>
      <c r="G413" s="237"/>
      <c r="H413" s="236"/>
      <c r="I413" s="236"/>
      <c r="J413" s="236"/>
      <c r="K413" s="236"/>
      <c r="L413" s="236"/>
      <c r="M413" s="236"/>
      <c r="N413" s="236"/>
      <c r="O413" s="236"/>
      <c r="P413" s="236"/>
      <c r="Q413" s="236"/>
      <c r="R413" s="236"/>
      <c r="S413" s="236"/>
      <c r="T413" s="236"/>
      <c r="U413" s="236"/>
      <c r="V413" s="236"/>
      <c r="W413" s="236"/>
      <c r="X413" s="236"/>
      <c r="Y413" s="236"/>
      <c r="Z413" s="236"/>
      <c r="AA413" s="236"/>
      <c r="AB413" s="236"/>
      <c r="AC413" s="236"/>
      <c r="AD413" s="236"/>
    </row>
    <row r="414" spans="1:30" ht="15.75" customHeight="1" x14ac:dyDescent="0.25">
      <c r="A414" s="236"/>
      <c r="B414" s="236"/>
      <c r="C414" s="236"/>
      <c r="D414" s="236"/>
      <c r="E414" s="236"/>
      <c r="F414" s="236"/>
      <c r="G414" s="237"/>
      <c r="H414" s="236"/>
      <c r="I414" s="236"/>
      <c r="J414" s="236"/>
      <c r="K414" s="236"/>
      <c r="L414" s="236"/>
      <c r="M414" s="236"/>
      <c r="N414" s="236"/>
      <c r="O414" s="236"/>
      <c r="P414" s="236"/>
      <c r="Q414" s="236"/>
      <c r="R414" s="236"/>
      <c r="S414" s="236"/>
      <c r="T414" s="236"/>
      <c r="U414" s="236"/>
      <c r="V414" s="236"/>
      <c r="W414" s="236"/>
      <c r="X414" s="236"/>
      <c r="Y414" s="236"/>
      <c r="Z414" s="236"/>
      <c r="AA414" s="236"/>
      <c r="AB414" s="236"/>
      <c r="AC414" s="236"/>
      <c r="AD414" s="236"/>
    </row>
    <row r="415" spans="1:30" ht="15.75" customHeight="1" x14ac:dyDescent="0.25">
      <c r="A415" s="236"/>
      <c r="B415" s="236"/>
      <c r="C415" s="236"/>
      <c r="D415" s="236"/>
      <c r="E415" s="236"/>
      <c r="F415" s="236"/>
      <c r="G415" s="237"/>
      <c r="H415" s="236"/>
      <c r="I415" s="236"/>
      <c r="J415" s="236"/>
      <c r="K415" s="236"/>
      <c r="L415" s="236"/>
      <c r="M415" s="236"/>
      <c r="N415" s="236"/>
      <c r="O415" s="236"/>
      <c r="P415" s="236"/>
      <c r="Q415" s="236"/>
      <c r="R415" s="236"/>
      <c r="S415" s="236"/>
      <c r="T415" s="236"/>
      <c r="U415" s="236"/>
      <c r="V415" s="236"/>
      <c r="W415" s="236"/>
      <c r="X415" s="236"/>
      <c r="Y415" s="236"/>
      <c r="Z415" s="236"/>
      <c r="AA415" s="236"/>
      <c r="AB415" s="236"/>
      <c r="AC415" s="236"/>
      <c r="AD415" s="236"/>
    </row>
    <row r="416" spans="1:30" ht="15.75" customHeight="1" x14ac:dyDescent="0.25">
      <c r="A416" s="236"/>
      <c r="B416" s="236"/>
      <c r="C416" s="236"/>
      <c r="D416" s="236"/>
      <c r="E416" s="236"/>
      <c r="F416" s="236"/>
      <c r="G416" s="237"/>
      <c r="H416" s="236"/>
      <c r="I416" s="236"/>
      <c r="J416" s="236"/>
      <c r="K416" s="236"/>
      <c r="L416" s="236"/>
      <c r="M416" s="236"/>
      <c r="N416" s="236"/>
      <c r="O416" s="236"/>
      <c r="P416" s="236"/>
      <c r="Q416" s="236"/>
      <c r="R416" s="236"/>
      <c r="S416" s="236"/>
      <c r="T416" s="236"/>
      <c r="U416" s="236"/>
      <c r="V416" s="236"/>
      <c r="W416" s="236"/>
      <c r="X416" s="236"/>
      <c r="Y416" s="236"/>
      <c r="Z416" s="236"/>
      <c r="AA416" s="236"/>
      <c r="AB416" s="236"/>
      <c r="AC416" s="236"/>
      <c r="AD416" s="236"/>
    </row>
    <row r="417" spans="1:30" ht="15.75" customHeight="1" x14ac:dyDescent="0.25">
      <c r="A417" s="236"/>
      <c r="B417" s="236"/>
      <c r="C417" s="236"/>
      <c r="D417" s="236"/>
      <c r="E417" s="236"/>
      <c r="F417" s="236"/>
      <c r="G417" s="237"/>
      <c r="H417" s="236"/>
      <c r="I417" s="236"/>
      <c r="J417" s="236"/>
      <c r="K417" s="236"/>
      <c r="L417" s="236"/>
      <c r="M417" s="236"/>
      <c r="N417" s="236"/>
      <c r="O417" s="236"/>
      <c r="P417" s="236"/>
      <c r="Q417" s="236"/>
      <c r="R417" s="236"/>
      <c r="S417" s="236"/>
      <c r="T417" s="236"/>
      <c r="U417" s="236"/>
      <c r="V417" s="236"/>
      <c r="W417" s="236"/>
      <c r="X417" s="236"/>
      <c r="Y417" s="236"/>
      <c r="Z417" s="236"/>
      <c r="AA417" s="236"/>
      <c r="AB417" s="236"/>
      <c r="AC417" s="236"/>
      <c r="AD417" s="236"/>
    </row>
    <row r="418" spans="1:30" ht="15.75" customHeight="1" x14ac:dyDescent="0.25">
      <c r="A418" s="236"/>
      <c r="B418" s="236"/>
      <c r="C418" s="236"/>
      <c r="D418" s="236"/>
      <c r="E418" s="236"/>
      <c r="F418" s="236"/>
      <c r="G418" s="237"/>
      <c r="H418" s="236"/>
      <c r="I418" s="236"/>
      <c r="J418" s="236"/>
      <c r="K418" s="236"/>
      <c r="L418" s="236"/>
      <c r="M418" s="236"/>
      <c r="N418" s="236"/>
      <c r="O418" s="236"/>
      <c r="P418" s="236"/>
      <c r="Q418" s="236"/>
      <c r="R418" s="236"/>
      <c r="S418" s="236"/>
      <c r="T418" s="236"/>
      <c r="U418" s="236"/>
      <c r="V418" s="236"/>
      <c r="W418" s="236"/>
      <c r="X418" s="236"/>
      <c r="Y418" s="236"/>
      <c r="Z418" s="236"/>
      <c r="AA418" s="236"/>
      <c r="AB418" s="236"/>
      <c r="AC418" s="236"/>
      <c r="AD418" s="236"/>
    </row>
    <row r="419" spans="1:30" ht="15.75" customHeight="1" x14ac:dyDescent="0.25">
      <c r="A419" s="236"/>
      <c r="B419" s="236"/>
      <c r="C419" s="236"/>
      <c r="D419" s="236"/>
      <c r="E419" s="236"/>
      <c r="F419" s="236"/>
      <c r="G419" s="237"/>
      <c r="H419" s="236"/>
      <c r="I419" s="236"/>
      <c r="J419" s="236"/>
      <c r="K419" s="236"/>
      <c r="L419" s="236"/>
      <c r="M419" s="236"/>
      <c r="N419" s="236"/>
      <c r="O419" s="236"/>
      <c r="P419" s="236"/>
      <c r="Q419" s="236"/>
      <c r="R419" s="236"/>
      <c r="S419" s="236"/>
      <c r="T419" s="236"/>
      <c r="U419" s="236"/>
      <c r="V419" s="236"/>
      <c r="W419" s="236"/>
      <c r="X419" s="236"/>
      <c r="Y419" s="236"/>
      <c r="Z419" s="236"/>
      <c r="AA419" s="236"/>
      <c r="AB419" s="236"/>
      <c r="AC419" s="236"/>
      <c r="AD419" s="236"/>
    </row>
    <row r="420" spans="1:30" ht="15.75" customHeight="1" x14ac:dyDescent="0.25">
      <c r="A420" s="236"/>
      <c r="B420" s="236"/>
      <c r="C420" s="236"/>
      <c r="D420" s="236"/>
      <c r="E420" s="236"/>
      <c r="F420" s="236"/>
      <c r="G420" s="237"/>
      <c r="H420" s="236"/>
      <c r="I420" s="236"/>
      <c r="J420" s="236"/>
      <c r="K420" s="236"/>
      <c r="L420" s="236"/>
      <c r="M420" s="236"/>
      <c r="N420" s="236"/>
      <c r="O420" s="236"/>
      <c r="P420" s="236"/>
      <c r="Q420" s="236"/>
      <c r="R420" s="236"/>
      <c r="S420" s="236"/>
      <c r="T420" s="236"/>
      <c r="U420" s="236"/>
      <c r="V420" s="236"/>
      <c r="W420" s="236"/>
      <c r="X420" s="236"/>
      <c r="Y420" s="236"/>
      <c r="Z420" s="236"/>
      <c r="AA420" s="236"/>
      <c r="AB420" s="236"/>
      <c r="AC420" s="236"/>
      <c r="AD420" s="236"/>
    </row>
    <row r="421" spans="1:30" ht="15.75" customHeight="1" x14ac:dyDescent="0.25">
      <c r="A421" s="236"/>
      <c r="B421" s="236"/>
      <c r="C421" s="236"/>
      <c r="D421" s="236"/>
      <c r="E421" s="236"/>
      <c r="F421" s="236"/>
      <c r="G421" s="237"/>
      <c r="H421" s="236"/>
      <c r="I421" s="236"/>
      <c r="J421" s="236"/>
      <c r="K421" s="236"/>
      <c r="L421" s="236"/>
      <c r="M421" s="236"/>
      <c r="N421" s="236"/>
      <c r="O421" s="236"/>
      <c r="P421" s="236"/>
      <c r="Q421" s="236"/>
      <c r="R421" s="236"/>
      <c r="S421" s="236"/>
      <c r="T421" s="236"/>
      <c r="U421" s="236"/>
      <c r="V421" s="236"/>
      <c r="W421" s="236"/>
      <c r="X421" s="236"/>
      <c r="Y421" s="236"/>
      <c r="Z421" s="236"/>
      <c r="AA421" s="236"/>
      <c r="AB421" s="236"/>
      <c r="AC421" s="236"/>
      <c r="AD421" s="236"/>
    </row>
    <row r="422" spans="1:30" ht="15.75" customHeight="1" x14ac:dyDescent="0.25">
      <c r="A422" s="236"/>
      <c r="B422" s="236"/>
      <c r="C422" s="236"/>
      <c r="D422" s="236"/>
      <c r="E422" s="236"/>
      <c r="F422" s="236"/>
      <c r="G422" s="237"/>
      <c r="H422" s="236"/>
      <c r="I422" s="236"/>
      <c r="J422" s="236"/>
      <c r="K422" s="236"/>
      <c r="L422" s="236"/>
      <c r="M422" s="236"/>
      <c r="N422" s="236"/>
      <c r="O422" s="236"/>
      <c r="P422" s="236"/>
      <c r="Q422" s="236"/>
      <c r="R422" s="236"/>
      <c r="S422" s="236"/>
      <c r="T422" s="236"/>
      <c r="U422" s="236"/>
      <c r="V422" s="236"/>
      <c r="W422" s="236"/>
      <c r="X422" s="236"/>
      <c r="Y422" s="236"/>
      <c r="Z422" s="236"/>
      <c r="AA422" s="236"/>
      <c r="AB422" s="236"/>
      <c r="AC422" s="236"/>
      <c r="AD422" s="236"/>
    </row>
    <row r="423" spans="1:30" ht="15.75" customHeight="1" x14ac:dyDescent="0.25">
      <c r="A423" s="236"/>
      <c r="B423" s="236"/>
      <c r="C423" s="236"/>
      <c r="D423" s="236"/>
      <c r="E423" s="236"/>
      <c r="F423" s="236"/>
      <c r="G423" s="237"/>
      <c r="H423" s="236"/>
      <c r="I423" s="236"/>
      <c r="J423" s="236"/>
      <c r="K423" s="236"/>
      <c r="L423" s="236"/>
      <c r="M423" s="236"/>
      <c r="N423" s="236"/>
      <c r="O423" s="236"/>
      <c r="P423" s="236"/>
      <c r="Q423" s="236"/>
      <c r="R423" s="236"/>
      <c r="S423" s="236"/>
      <c r="T423" s="236"/>
      <c r="U423" s="236"/>
      <c r="V423" s="236"/>
      <c r="W423" s="236"/>
      <c r="X423" s="236"/>
      <c r="Y423" s="236"/>
      <c r="Z423" s="236"/>
      <c r="AA423" s="236"/>
      <c r="AB423" s="236"/>
      <c r="AC423" s="236"/>
      <c r="AD423" s="236"/>
    </row>
    <row r="424" spans="1:30" ht="15.75" customHeight="1" x14ac:dyDescent="0.25">
      <c r="A424" s="236"/>
      <c r="B424" s="236"/>
      <c r="C424" s="236"/>
      <c r="D424" s="236"/>
      <c r="E424" s="236"/>
      <c r="F424" s="236"/>
      <c r="G424" s="237"/>
      <c r="H424" s="236"/>
      <c r="I424" s="236"/>
      <c r="J424" s="236"/>
      <c r="K424" s="236"/>
      <c r="L424" s="236"/>
      <c r="M424" s="236"/>
      <c r="N424" s="236"/>
      <c r="O424" s="236"/>
      <c r="P424" s="236"/>
      <c r="Q424" s="236"/>
      <c r="R424" s="236"/>
      <c r="S424" s="236"/>
      <c r="T424" s="236"/>
      <c r="U424" s="236"/>
      <c r="V424" s="236"/>
      <c r="W424" s="236"/>
      <c r="X424" s="236"/>
      <c r="Y424" s="236"/>
      <c r="Z424" s="236"/>
      <c r="AA424" s="236"/>
      <c r="AB424" s="236"/>
      <c r="AC424" s="236"/>
      <c r="AD424" s="236"/>
    </row>
    <row r="425" spans="1:30" ht="15.75" customHeight="1" x14ac:dyDescent="0.25">
      <c r="A425" s="236"/>
      <c r="B425" s="236"/>
      <c r="C425" s="236"/>
      <c r="D425" s="236"/>
      <c r="E425" s="236"/>
      <c r="F425" s="236"/>
      <c r="G425" s="237"/>
      <c r="H425" s="236"/>
      <c r="I425" s="236"/>
      <c r="J425" s="236"/>
      <c r="K425" s="236"/>
      <c r="L425" s="236"/>
      <c r="M425" s="236"/>
      <c r="N425" s="236"/>
      <c r="O425" s="236"/>
      <c r="P425" s="236"/>
      <c r="Q425" s="236"/>
      <c r="R425" s="236"/>
      <c r="S425" s="236"/>
      <c r="T425" s="236"/>
      <c r="U425" s="236"/>
      <c r="V425" s="236"/>
      <c r="W425" s="236"/>
      <c r="X425" s="236"/>
      <c r="Y425" s="236"/>
      <c r="Z425" s="236"/>
      <c r="AA425" s="236"/>
      <c r="AB425" s="236"/>
      <c r="AC425" s="236"/>
      <c r="AD425" s="236"/>
    </row>
    <row r="426" spans="1:30" ht="15.75" customHeight="1" x14ac:dyDescent="0.25">
      <c r="A426" s="236"/>
      <c r="B426" s="236"/>
      <c r="C426" s="236"/>
      <c r="D426" s="236"/>
      <c r="E426" s="236"/>
      <c r="F426" s="236"/>
      <c r="G426" s="237"/>
      <c r="H426" s="236"/>
      <c r="I426" s="236"/>
      <c r="J426" s="236"/>
      <c r="K426" s="236"/>
      <c r="L426" s="236"/>
      <c r="M426" s="236"/>
      <c r="N426" s="236"/>
      <c r="O426" s="236"/>
      <c r="P426" s="236"/>
      <c r="Q426" s="236"/>
      <c r="R426" s="236"/>
      <c r="S426" s="236"/>
      <c r="T426" s="236"/>
      <c r="U426" s="236"/>
      <c r="V426" s="236"/>
      <c r="W426" s="236"/>
      <c r="X426" s="236"/>
      <c r="Y426" s="236"/>
      <c r="Z426" s="236"/>
      <c r="AA426" s="236"/>
      <c r="AB426" s="236"/>
      <c r="AC426" s="236"/>
      <c r="AD426" s="236"/>
    </row>
    <row r="427" spans="1:30" ht="15.75" customHeight="1" x14ac:dyDescent="0.25">
      <c r="A427" s="236"/>
      <c r="B427" s="236"/>
      <c r="C427" s="236"/>
      <c r="D427" s="236"/>
      <c r="E427" s="236"/>
      <c r="F427" s="236"/>
      <c r="G427" s="237"/>
      <c r="H427" s="236"/>
      <c r="I427" s="236"/>
      <c r="J427" s="236"/>
      <c r="K427" s="236"/>
      <c r="L427" s="236"/>
      <c r="M427" s="236"/>
      <c r="N427" s="236"/>
      <c r="O427" s="236"/>
      <c r="P427" s="236"/>
      <c r="Q427" s="236"/>
      <c r="R427" s="236"/>
      <c r="S427" s="236"/>
      <c r="T427" s="236"/>
      <c r="U427" s="236"/>
      <c r="V427" s="236"/>
      <c r="W427" s="236"/>
      <c r="X427" s="236"/>
      <c r="Y427" s="236"/>
      <c r="Z427" s="236"/>
      <c r="AA427" s="236"/>
      <c r="AB427" s="236"/>
      <c r="AC427" s="236"/>
      <c r="AD427" s="236"/>
    </row>
    <row r="428" spans="1:30" ht="15.75" customHeight="1" x14ac:dyDescent="0.25">
      <c r="A428" s="236"/>
      <c r="B428" s="236"/>
      <c r="C428" s="236"/>
      <c r="D428" s="236"/>
      <c r="E428" s="236"/>
      <c r="F428" s="236"/>
      <c r="G428" s="237"/>
      <c r="H428" s="236"/>
      <c r="I428" s="236"/>
      <c r="J428" s="236"/>
      <c r="K428" s="236"/>
      <c r="L428" s="236"/>
      <c r="M428" s="236"/>
      <c r="N428" s="236"/>
      <c r="O428" s="236"/>
      <c r="P428" s="236"/>
      <c r="Q428" s="236"/>
      <c r="R428" s="236"/>
      <c r="S428" s="236"/>
      <c r="T428" s="236"/>
      <c r="U428" s="236"/>
      <c r="V428" s="236"/>
      <c r="W428" s="236"/>
      <c r="X428" s="236"/>
      <c r="Y428" s="236"/>
      <c r="Z428" s="236"/>
      <c r="AA428" s="236"/>
      <c r="AB428" s="236"/>
      <c r="AC428" s="236"/>
      <c r="AD428" s="236"/>
    </row>
    <row r="429" spans="1:30" ht="15.75" customHeight="1" x14ac:dyDescent="0.25">
      <c r="A429" s="236"/>
      <c r="B429" s="236"/>
      <c r="C429" s="236"/>
      <c r="D429" s="236"/>
      <c r="E429" s="236"/>
      <c r="F429" s="236"/>
      <c r="G429" s="237"/>
      <c r="H429" s="236"/>
      <c r="I429" s="236"/>
      <c r="J429" s="236"/>
      <c r="K429" s="236"/>
      <c r="L429" s="236"/>
      <c r="M429" s="236"/>
      <c r="N429" s="236"/>
      <c r="O429" s="236"/>
      <c r="P429" s="236"/>
      <c r="Q429" s="236"/>
      <c r="R429" s="236"/>
      <c r="S429" s="236"/>
      <c r="T429" s="236"/>
      <c r="U429" s="236"/>
      <c r="V429" s="236"/>
      <c r="W429" s="236"/>
      <c r="X429" s="236"/>
      <c r="Y429" s="236"/>
      <c r="Z429" s="236"/>
      <c r="AA429" s="236"/>
      <c r="AB429" s="236"/>
      <c r="AC429" s="236"/>
      <c r="AD429" s="236"/>
    </row>
    <row r="430" spans="1:30" ht="15.75" customHeight="1" x14ac:dyDescent="0.25">
      <c r="A430" s="236"/>
      <c r="B430" s="236"/>
      <c r="C430" s="236"/>
      <c r="D430" s="236"/>
      <c r="E430" s="236"/>
      <c r="F430" s="236"/>
      <c r="G430" s="237"/>
      <c r="H430" s="236"/>
      <c r="I430" s="236"/>
      <c r="J430" s="236"/>
      <c r="K430" s="236"/>
      <c r="L430" s="236"/>
      <c r="M430" s="236"/>
      <c r="N430" s="236"/>
      <c r="O430" s="236"/>
      <c r="P430" s="236"/>
      <c r="Q430" s="236"/>
      <c r="R430" s="236"/>
      <c r="S430" s="236"/>
      <c r="T430" s="236"/>
      <c r="U430" s="236"/>
      <c r="V430" s="236"/>
      <c r="W430" s="236"/>
      <c r="X430" s="236"/>
      <c r="Y430" s="236"/>
      <c r="Z430" s="236"/>
      <c r="AA430" s="236"/>
      <c r="AB430" s="236"/>
      <c r="AC430" s="236"/>
      <c r="AD430" s="236"/>
    </row>
    <row r="431" spans="1:30" ht="15.75" customHeight="1" x14ac:dyDescent="0.25">
      <c r="A431" s="236"/>
      <c r="B431" s="236"/>
      <c r="C431" s="236"/>
      <c r="D431" s="236"/>
      <c r="E431" s="236"/>
      <c r="F431" s="236"/>
      <c r="G431" s="237"/>
      <c r="H431" s="236"/>
      <c r="I431" s="236"/>
      <c r="J431" s="236"/>
      <c r="K431" s="236"/>
      <c r="L431" s="236"/>
      <c r="M431" s="236"/>
      <c r="N431" s="236"/>
      <c r="O431" s="236"/>
      <c r="P431" s="236"/>
      <c r="Q431" s="236"/>
      <c r="R431" s="236"/>
      <c r="S431" s="236"/>
      <c r="T431" s="236"/>
      <c r="U431" s="236"/>
      <c r="V431" s="236"/>
      <c r="W431" s="236"/>
      <c r="X431" s="236"/>
      <c r="Y431" s="236"/>
      <c r="Z431" s="236"/>
      <c r="AA431" s="236"/>
      <c r="AB431" s="236"/>
      <c r="AC431" s="236"/>
      <c r="AD431" s="236"/>
    </row>
    <row r="432" spans="1:30" ht="15.75" customHeight="1" x14ac:dyDescent="0.25">
      <c r="A432" s="236"/>
      <c r="B432" s="236"/>
      <c r="C432" s="236"/>
      <c r="D432" s="236"/>
      <c r="E432" s="236"/>
      <c r="F432" s="236"/>
      <c r="G432" s="237"/>
      <c r="H432" s="236"/>
      <c r="I432" s="236"/>
      <c r="J432" s="236"/>
      <c r="K432" s="236"/>
      <c r="L432" s="236"/>
      <c r="M432" s="236"/>
      <c r="N432" s="236"/>
      <c r="O432" s="236"/>
      <c r="P432" s="236"/>
      <c r="Q432" s="236"/>
      <c r="R432" s="236"/>
      <c r="S432" s="236"/>
      <c r="T432" s="236"/>
      <c r="U432" s="236"/>
      <c r="V432" s="236"/>
      <c r="W432" s="236"/>
      <c r="X432" s="236"/>
      <c r="Y432" s="236"/>
      <c r="Z432" s="236"/>
      <c r="AA432" s="236"/>
      <c r="AB432" s="236"/>
      <c r="AC432" s="236"/>
      <c r="AD432" s="236"/>
    </row>
    <row r="433" spans="1:30" ht="15.75" customHeight="1" x14ac:dyDescent="0.25">
      <c r="A433" s="236"/>
      <c r="B433" s="236"/>
      <c r="C433" s="236"/>
      <c r="D433" s="236"/>
      <c r="E433" s="236"/>
      <c r="F433" s="236"/>
      <c r="G433" s="237"/>
      <c r="H433" s="236"/>
      <c r="I433" s="236"/>
      <c r="J433" s="236"/>
      <c r="K433" s="236"/>
      <c r="L433" s="236"/>
      <c r="M433" s="236"/>
      <c r="N433" s="236"/>
      <c r="O433" s="236"/>
      <c r="P433" s="236"/>
      <c r="Q433" s="236"/>
      <c r="R433" s="236"/>
      <c r="S433" s="236"/>
      <c r="T433" s="236"/>
      <c r="U433" s="236"/>
      <c r="V433" s="236"/>
      <c r="W433" s="236"/>
      <c r="X433" s="236"/>
      <c r="Y433" s="236"/>
      <c r="Z433" s="236"/>
      <c r="AA433" s="236"/>
      <c r="AB433" s="236"/>
      <c r="AC433" s="236"/>
      <c r="AD433" s="236"/>
    </row>
    <row r="434" spans="1:30" ht="15.75" customHeight="1" x14ac:dyDescent="0.25">
      <c r="A434" s="236"/>
      <c r="B434" s="236"/>
      <c r="C434" s="236"/>
      <c r="D434" s="236"/>
      <c r="E434" s="236"/>
      <c r="F434" s="236"/>
      <c r="G434" s="237"/>
      <c r="H434" s="236"/>
      <c r="I434" s="236"/>
      <c r="J434" s="236"/>
      <c r="K434" s="236"/>
      <c r="L434" s="236"/>
      <c r="M434" s="236"/>
      <c r="N434" s="236"/>
      <c r="O434" s="236"/>
      <c r="P434" s="236"/>
      <c r="Q434" s="236"/>
      <c r="R434" s="236"/>
      <c r="S434" s="236"/>
      <c r="T434" s="236"/>
      <c r="U434" s="236"/>
      <c r="V434" s="236"/>
      <c r="W434" s="236"/>
      <c r="X434" s="236"/>
      <c r="Y434" s="236"/>
      <c r="Z434" s="236"/>
      <c r="AA434" s="236"/>
      <c r="AB434" s="236"/>
      <c r="AC434" s="236"/>
      <c r="AD434" s="236"/>
    </row>
    <row r="435" spans="1:30" ht="15.75" customHeight="1" x14ac:dyDescent="0.25">
      <c r="A435" s="236"/>
      <c r="B435" s="236"/>
      <c r="C435" s="236"/>
      <c r="D435" s="236"/>
      <c r="E435" s="236"/>
      <c r="F435" s="236"/>
      <c r="G435" s="237"/>
      <c r="H435" s="236"/>
      <c r="I435" s="236"/>
      <c r="J435" s="236"/>
      <c r="K435" s="236"/>
      <c r="L435" s="236"/>
      <c r="M435" s="236"/>
      <c r="N435" s="236"/>
      <c r="O435" s="236"/>
      <c r="P435" s="236"/>
      <c r="Q435" s="236"/>
      <c r="R435" s="236"/>
      <c r="S435" s="236"/>
      <c r="T435" s="236"/>
      <c r="U435" s="236"/>
      <c r="V435" s="236"/>
      <c r="W435" s="236"/>
      <c r="X435" s="236"/>
      <c r="Y435" s="236"/>
      <c r="Z435" s="236"/>
      <c r="AA435" s="236"/>
      <c r="AB435" s="236"/>
      <c r="AC435" s="236"/>
      <c r="AD435" s="236"/>
    </row>
    <row r="436" spans="1:30" ht="15.75" customHeight="1" x14ac:dyDescent="0.25">
      <c r="A436" s="236"/>
      <c r="B436" s="236"/>
      <c r="C436" s="236"/>
      <c r="D436" s="236"/>
      <c r="E436" s="236"/>
      <c r="F436" s="236"/>
      <c r="G436" s="237"/>
      <c r="H436" s="236"/>
      <c r="I436" s="236"/>
      <c r="J436" s="236"/>
      <c r="K436" s="236"/>
      <c r="L436" s="236"/>
      <c r="M436" s="236"/>
      <c r="N436" s="236"/>
      <c r="O436" s="236"/>
      <c r="P436" s="236"/>
      <c r="Q436" s="236"/>
      <c r="R436" s="236"/>
      <c r="S436" s="236"/>
      <c r="T436" s="236"/>
      <c r="U436" s="236"/>
      <c r="V436" s="236"/>
      <c r="W436" s="236"/>
      <c r="X436" s="236"/>
      <c r="Y436" s="236"/>
      <c r="Z436" s="236"/>
      <c r="AA436" s="236"/>
      <c r="AB436" s="236"/>
      <c r="AC436" s="236"/>
      <c r="AD436" s="236"/>
    </row>
    <row r="437" spans="1:30" ht="15.75" customHeight="1" x14ac:dyDescent="0.25">
      <c r="A437" s="236"/>
      <c r="B437" s="236"/>
      <c r="C437" s="236"/>
      <c r="D437" s="236"/>
      <c r="E437" s="236"/>
      <c r="F437" s="236"/>
      <c r="G437" s="237"/>
      <c r="H437" s="236"/>
      <c r="I437" s="236"/>
      <c r="J437" s="236"/>
      <c r="K437" s="236"/>
      <c r="L437" s="236"/>
      <c r="M437" s="236"/>
      <c r="N437" s="236"/>
      <c r="O437" s="236"/>
      <c r="P437" s="236"/>
      <c r="Q437" s="236"/>
      <c r="R437" s="236"/>
      <c r="S437" s="236"/>
      <c r="T437" s="236"/>
      <c r="U437" s="236"/>
      <c r="V437" s="236"/>
      <c r="W437" s="236"/>
      <c r="X437" s="236"/>
      <c r="Y437" s="236"/>
      <c r="Z437" s="236"/>
      <c r="AA437" s="236"/>
      <c r="AB437" s="236"/>
      <c r="AC437" s="236"/>
      <c r="AD437" s="236"/>
    </row>
    <row r="438" spans="1:30" ht="15.75" customHeight="1" x14ac:dyDescent="0.25">
      <c r="A438" s="236"/>
      <c r="B438" s="236"/>
      <c r="C438" s="236"/>
      <c r="D438" s="236"/>
      <c r="E438" s="236"/>
      <c r="F438" s="236"/>
      <c r="G438" s="237"/>
      <c r="H438" s="236"/>
      <c r="I438" s="236"/>
      <c r="J438" s="236"/>
      <c r="K438" s="236"/>
      <c r="L438" s="236"/>
      <c r="M438" s="236"/>
      <c r="N438" s="236"/>
      <c r="O438" s="236"/>
      <c r="P438" s="236"/>
      <c r="Q438" s="236"/>
      <c r="R438" s="236"/>
      <c r="S438" s="236"/>
      <c r="T438" s="236"/>
      <c r="U438" s="236"/>
      <c r="V438" s="236"/>
      <c r="W438" s="236"/>
      <c r="X438" s="236"/>
      <c r="Y438" s="236"/>
      <c r="Z438" s="236"/>
      <c r="AA438" s="236"/>
      <c r="AB438" s="236"/>
      <c r="AC438" s="236"/>
      <c r="AD438" s="236"/>
    </row>
    <row r="439" spans="1:30" ht="15.75" customHeight="1" x14ac:dyDescent="0.25">
      <c r="A439" s="236"/>
      <c r="B439" s="236"/>
      <c r="C439" s="236"/>
      <c r="D439" s="236"/>
      <c r="E439" s="236"/>
      <c r="F439" s="236"/>
      <c r="G439" s="237"/>
      <c r="H439" s="236"/>
      <c r="I439" s="236"/>
      <c r="J439" s="236"/>
      <c r="K439" s="236"/>
      <c r="L439" s="236"/>
      <c r="M439" s="236"/>
      <c r="N439" s="236"/>
      <c r="O439" s="236"/>
      <c r="P439" s="236"/>
      <c r="Q439" s="236"/>
      <c r="R439" s="236"/>
      <c r="S439" s="236"/>
      <c r="T439" s="236"/>
      <c r="U439" s="236"/>
      <c r="V439" s="236"/>
      <c r="W439" s="236"/>
      <c r="X439" s="236"/>
      <c r="Y439" s="236"/>
      <c r="Z439" s="236"/>
      <c r="AA439" s="236"/>
      <c r="AB439" s="236"/>
      <c r="AC439" s="236"/>
      <c r="AD439" s="236"/>
    </row>
    <row r="440" spans="1:30" ht="15.75" customHeight="1" x14ac:dyDescent="0.25">
      <c r="A440" s="236"/>
      <c r="B440" s="236"/>
      <c r="C440" s="236"/>
      <c r="D440" s="236"/>
      <c r="E440" s="236"/>
      <c r="F440" s="236"/>
      <c r="G440" s="237"/>
      <c r="H440" s="236"/>
      <c r="I440" s="236"/>
      <c r="J440" s="236"/>
      <c r="K440" s="236"/>
      <c r="L440" s="236"/>
      <c r="M440" s="236"/>
      <c r="N440" s="236"/>
      <c r="O440" s="236"/>
      <c r="P440" s="236"/>
      <c r="Q440" s="236"/>
      <c r="R440" s="236"/>
      <c r="S440" s="236"/>
      <c r="T440" s="236"/>
      <c r="U440" s="236"/>
      <c r="V440" s="236"/>
      <c r="W440" s="236"/>
      <c r="X440" s="236"/>
      <c r="Y440" s="236"/>
      <c r="Z440" s="236"/>
      <c r="AA440" s="236"/>
      <c r="AB440" s="236"/>
      <c r="AC440" s="236"/>
      <c r="AD440" s="236"/>
    </row>
    <row r="441" spans="1:30" ht="15.75" customHeight="1" x14ac:dyDescent="0.25">
      <c r="A441" s="236"/>
      <c r="B441" s="236"/>
      <c r="C441" s="236"/>
      <c r="D441" s="236"/>
      <c r="E441" s="236"/>
      <c r="F441" s="236"/>
      <c r="G441" s="237"/>
      <c r="H441" s="236"/>
      <c r="I441" s="236"/>
      <c r="J441" s="236"/>
      <c r="K441" s="236"/>
      <c r="L441" s="236"/>
      <c r="M441" s="236"/>
      <c r="N441" s="236"/>
      <c r="O441" s="236"/>
      <c r="P441" s="236"/>
      <c r="Q441" s="236"/>
      <c r="R441" s="236"/>
      <c r="S441" s="236"/>
      <c r="T441" s="236"/>
      <c r="U441" s="236"/>
      <c r="V441" s="236"/>
      <c r="W441" s="236"/>
      <c r="X441" s="236"/>
      <c r="Y441" s="236"/>
      <c r="Z441" s="236"/>
      <c r="AA441" s="236"/>
      <c r="AB441" s="236"/>
      <c r="AC441" s="236"/>
      <c r="AD441" s="236"/>
    </row>
    <row r="442" spans="1:30" ht="15.75" customHeight="1" x14ac:dyDescent="0.25">
      <c r="A442" s="236"/>
      <c r="B442" s="236"/>
      <c r="C442" s="236"/>
      <c r="D442" s="236"/>
      <c r="E442" s="236"/>
      <c r="F442" s="236"/>
      <c r="G442" s="237"/>
      <c r="H442" s="236"/>
      <c r="I442" s="236"/>
      <c r="J442" s="236"/>
      <c r="K442" s="236"/>
      <c r="L442" s="236"/>
      <c r="M442" s="236"/>
      <c r="N442" s="236"/>
      <c r="O442" s="236"/>
      <c r="P442" s="236"/>
      <c r="Q442" s="236"/>
      <c r="R442" s="236"/>
      <c r="S442" s="236"/>
      <c r="T442" s="236"/>
      <c r="U442" s="236"/>
      <c r="V442" s="236"/>
      <c r="W442" s="236"/>
      <c r="X442" s="236"/>
      <c r="Y442" s="236"/>
      <c r="Z442" s="236"/>
      <c r="AA442" s="236"/>
      <c r="AB442" s="236"/>
      <c r="AC442" s="236"/>
      <c r="AD442" s="236"/>
    </row>
    <row r="443" spans="1:30" ht="15.75" customHeight="1" x14ac:dyDescent="0.25">
      <c r="A443" s="236"/>
      <c r="B443" s="236"/>
      <c r="C443" s="236"/>
      <c r="D443" s="236"/>
      <c r="E443" s="236"/>
      <c r="F443" s="236"/>
      <c r="G443" s="237"/>
      <c r="H443" s="236"/>
      <c r="I443" s="236"/>
      <c r="J443" s="236"/>
      <c r="K443" s="236"/>
      <c r="L443" s="236"/>
      <c r="M443" s="236"/>
      <c r="N443" s="236"/>
      <c r="O443" s="236"/>
      <c r="P443" s="236"/>
      <c r="Q443" s="236"/>
      <c r="R443" s="236"/>
      <c r="S443" s="236"/>
      <c r="T443" s="236"/>
      <c r="U443" s="236"/>
      <c r="V443" s="236"/>
      <c r="W443" s="236"/>
      <c r="X443" s="236"/>
      <c r="Y443" s="236"/>
      <c r="Z443" s="236"/>
      <c r="AA443" s="236"/>
      <c r="AB443" s="236"/>
      <c r="AC443" s="236"/>
      <c r="AD443" s="236"/>
    </row>
    <row r="444" spans="1:30" ht="15.75" customHeight="1" x14ac:dyDescent="0.25">
      <c r="A444" s="236"/>
      <c r="B444" s="236"/>
      <c r="C444" s="236"/>
      <c r="D444" s="236"/>
      <c r="E444" s="236"/>
      <c r="F444" s="236"/>
      <c r="G444" s="237"/>
      <c r="H444" s="236"/>
      <c r="I444" s="236"/>
      <c r="J444" s="236"/>
      <c r="K444" s="236"/>
      <c r="L444" s="236"/>
      <c r="M444" s="236"/>
      <c r="N444" s="236"/>
      <c r="O444" s="236"/>
      <c r="P444" s="236"/>
      <c r="Q444" s="236"/>
      <c r="R444" s="236"/>
      <c r="S444" s="236"/>
      <c r="T444" s="236"/>
      <c r="U444" s="236"/>
      <c r="V444" s="236"/>
      <c r="W444" s="236"/>
      <c r="X444" s="236"/>
      <c r="Y444" s="236"/>
      <c r="Z444" s="236"/>
      <c r="AA444" s="236"/>
      <c r="AB444" s="236"/>
      <c r="AC444" s="236"/>
      <c r="AD444" s="236"/>
    </row>
    <row r="445" spans="1:30" ht="15.75" customHeight="1" x14ac:dyDescent="0.25">
      <c r="A445" s="236"/>
      <c r="B445" s="236"/>
      <c r="C445" s="236"/>
      <c r="D445" s="236"/>
      <c r="E445" s="236"/>
      <c r="F445" s="236"/>
      <c r="G445" s="237"/>
      <c r="H445" s="236"/>
      <c r="I445" s="236"/>
      <c r="J445" s="236"/>
      <c r="K445" s="236"/>
      <c r="L445" s="236"/>
      <c r="M445" s="236"/>
      <c r="N445" s="236"/>
      <c r="O445" s="236"/>
      <c r="P445" s="236"/>
      <c r="Q445" s="236"/>
      <c r="R445" s="236"/>
      <c r="S445" s="236"/>
      <c r="T445" s="236"/>
      <c r="U445" s="236"/>
      <c r="V445" s="236"/>
      <c r="W445" s="236"/>
      <c r="X445" s="236"/>
      <c r="Y445" s="236"/>
      <c r="Z445" s="236"/>
      <c r="AA445" s="236"/>
      <c r="AB445" s="236"/>
      <c r="AC445" s="236"/>
      <c r="AD445" s="236"/>
    </row>
    <row r="446" spans="1:30" ht="15.75" customHeight="1" x14ac:dyDescent="0.25">
      <c r="A446" s="236"/>
      <c r="B446" s="236"/>
      <c r="C446" s="236"/>
      <c r="D446" s="236"/>
      <c r="E446" s="236"/>
      <c r="F446" s="236"/>
      <c r="G446" s="237"/>
      <c r="H446" s="236"/>
      <c r="I446" s="236"/>
      <c r="J446" s="236"/>
      <c r="K446" s="236"/>
      <c r="L446" s="236"/>
      <c r="M446" s="236"/>
      <c r="N446" s="236"/>
      <c r="O446" s="236"/>
      <c r="P446" s="236"/>
      <c r="Q446" s="236"/>
      <c r="R446" s="236"/>
      <c r="S446" s="236"/>
      <c r="T446" s="236"/>
      <c r="U446" s="236"/>
      <c r="V446" s="236"/>
      <c r="W446" s="236"/>
      <c r="X446" s="236"/>
      <c r="Y446" s="236"/>
      <c r="Z446" s="236"/>
      <c r="AA446" s="236"/>
      <c r="AB446" s="236"/>
      <c r="AC446" s="236"/>
      <c r="AD446" s="236"/>
    </row>
    <row r="447" spans="1:30" ht="15.75" customHeight="1" x14ac:dyDescent="0.25">
      <c r="A447" s="236"/>
      <c r="B447" s="236"/>
      <c r="C447" s="236"/>
      <c r="D447" s="236"/>
      <c r="E447" s="236"/>
      <c r="F447" s="236"/>
      <c r="G447" s="237"/>
      <c r="H447" s="236"/>
      <c r="I447" s="236"/>
      <c r="J447" s="236"/>
      <c r="K447" s="236"/>
      <c r="L447" s="236"/>
      <c r="M447" s="236"/>
      <c r="N447" s="236"/>
      <c r="O447" s="236"/>
      <c r="P447" s="236"/>
      <c r="Q447" s="236"/>
      <c r="R447" s="236"/>
      <c r="S447" s="236"/>
      <c r="T447" s="236"/>
      <c r="U447" s="236"/>
      <c r="V447" s="236"/>
      <c r="W447" s="236"/>
      <c r="X447" s="236"/>
      <c r="Y447" s="236"/>
      <c r="Z447" s="236"/>
      <c r="AA447" s="236"/>
      <c r="AB447" s="236"/>
      <c r="AC447" s="236"/>
      <c r="AD447" s="236"/>
    </row>
    <row r="448" spans="1:30" ht="15.75" customHeight="1" x14ac:dyDescent="0.25">
      <c r="A448" s="236"/>
      <c r="B448" s="236"/>
      <c r="C448" s="236"/>
      <c r="D448" s="236"/>
      <c r="E448" s="236"/>
      <c r="F448" s="236"/>
      <c r="G448" s="237"/>
      <c r="H448" s="236"/>
      <c r="I448" s="236"/>
      <c r="J448" s="236"/>
      <c r="K448" s="236"/>
      <c r="L448" s="236"/>
      <c r="M448" s="236"/>
      <c r="N448" s="236"/>
      <c r="O448" s="236"/>
      <c r="P448" s="236"/>
      <c r="Q448" s="236"/>
      <c r="R448" s="236"/>
      <c r="S448" s="236"/>
      <c r="T448" s="236"/>
      <c r="U448" s="236"/>
      <c r="V448" s="236"/>
      <c r="W448" s="236"/>
      <c r="X448" s="236"/>
      <c r="Y448" s="236"/>
      <c r="Z448" s="236"/>
      <c r="AA448" s="236"/>
      <c r="AB448" s="236"/>
      <c r="AC448" s="236"/>
      <c r="AD448" s="236"/>
    </row>
    <row r="449" spans="1:30" ht="15.75" customHeight="1" x14ac:dyDescent="0.25">
      <c r="A449" s="236"/>
      <c r="B449" s="236"/>
      <c r="C449" s="236"/>
      <c r="D449" s="236"/>
      <c r="E449" s="236"/>
      <c r="F449" s="236"/>
      <c r="G449" s="237"/>
      <c r="H449" s="236"/>
      <c r="I449" s="236"/>
      <c r="J449" s="236"/>
      <c r="K449" s="236"/>
      <c r="L449" s="236"/>
      <c r="M449" s="236"/>
      <c r="N449" s="236"/>
      <c r="O449" s="236"/>
      <c r="P449" s="236"/>
      <c r="Q449" s="236"/>
      <c r="R449" s="236"/>
      <c r="S449" s="236"/>
      <c r="T449" s="236"/>
      <c r="U449" s="236"/>
      <c r="V449" s="236"/>
      <c r="W449" s="236"/>
      <c r="X449" s="236"/>
      <c r="Y449" s="236"/>
      <c r="Z449" s="236"/>
      <c r="AA449" s="236"/>
      <c r="AB449" s="236"/>
      <c r="AC449" s="236"/>
      <c r="AD449" s="236"/>
    </row>
    <row r="450" spans="1:30" ht="15.75" customHeight="1" x14ac:dyDescent="0.25">
      <c r="A450" s="236"/>
      <c r="B450" s="236"/>
      <c r="C450" s="236"/>
      <c r="D450" s="236"/>
      <c r="E450" s="236"/>
      <c r="F450" s="236"/>
      <c r="G450" s="237"/>
      <c r="H450" s="236"/>
      <c r="I450" s="236"/>
      <c r="J450" s="236"/>
      <c r="K450" s="236"/>
      <c r="L450" s="236"/>
      <c r="M450" s="236"/>
      <c r="N450" s="236"/>
      <c r="O450" s="236"/>
      <c r="P450" s="236"/>
      <c r="Q450" s="236"/>
      <c r="R450" s="236"/>
      <c r="S450" s="236"/>
      <c r="T450" s="236"/>
      <c r="U450" s="236"/>
      <c r="V450" s="236"/>
      <c r="W450" s="236"/>
      <c r="X450" s="236"/>
      <c r="Y450" s="236"/>
      <c r="Z450" s="236"/>
      <c r="AA450" s="236"/>
      <c r="AB450" s="236"/>
      <c r="AC450" s="236"/>
      <c r="AD450" s="236"/>
    </row>
    <row r="451" spans="1:30" ht="15.75" customHeight="1" x14ac:dyDescent="0.25">
      <c r="A451" s="236"/>
      <c r="B451" s="236"/>
      <c r="C451" s="236"/>
      <c r="D451" s="236"/>
      <c r="E451" s="236"/>
      <c r="F451" s="236"/>
      <c r="G451" s="237"/>
      <c r="H451" s="236"/>
      <c r="I451" s="236"/>
      <c r="J451" s="236"/>
      <c r="K451" s="236"/>
      <c r="L451" s="236"/>
      <c r="M451" s="236"/>
      <c r="N451" s="236"/>
      <c r="O451" s="236"/>
      <c r="P451" s="236"/>
      <c r="Q451" s="236"/>
      <c r="R451" s="236"/>
      <c r="S451" s="236"/>
      <c r="T451" s="236"/>
      <c r="U451" s="236"/>
      <c r="V451" s="236"/>
      <c r="W451" s="236"/>
      <c r="X451" s="236"/>
      <c r="Y451" s="236"/>
      <c r="Z451" s="236"/>
      <c r="AA451" s="236"/>
      <c r="AB451" s="236"/>
      <c r="AC451" s="236"/>
      <c r="AD451" s="236"/>
    </row>
    <row r="452" spans="1:30" ht="15.75" customHeight="1" x14ac:dyDescent="0.25">
      <c r="A452" s="236"/>
      <c r="B452" s="236"/>
      <c r="C452" s="236"/>
      <c r="D452" s="236"/>
      <c r="E452" s="236"/>
      <c r="F452" s="236"/>
      <c r="G452" s="237"/>
      <c r="H452" s="236"/>
      <c r="I452" s="236"/>
      <c r="J452" s="236"/>
      <c r="K452" s="236"/>
      <c r="L452" s="236"/>
      <c r="M452" s="236"/>
      <c r="N452" s="236"/>
      <c r="O452" s="236"/>
      <c r="P452" s="236"/>
      <c r="Q452" s="236"/>
      <c r="R452" s="236"/>
      <c r="S452" s="236"/>
      <c r="T452" s="236"/>
      <c r="U452" s="236"/>
      <c r="V452" s="236"/>
      <c r="W452" s="236"/>
      <c r="X452" s="236"/>
      <c r="Y452" s="236"/>
      <c r="Z452" s="236"/>
      <c r="AA452" s="236"/>
      <c r="AB452" s="236"/>
      <c r="AC452" s="236"/>
      <c r="AD452" s="236"/>
    </row>
    <row r="453" spans="1:30" ht="15.75" customHeight="1" x14ac:dyDescent="0.25">
      <c r="A453" s="236"/>
      <c r="B453" s="236"/>
      <c r="C453" s="236"/>
      <c r="D453" s="236"/>
      <c r="E453" s="236"/>
      <c r="F453" s="236"/>
      <c r="G453" s="237"/>
      <c r="H453" s="236"/>
      <c r="I453" s="236"/>
      <c r="J453" s="236"/>
      <c r="K453" s="236"/>
      <c r="L453" s="236"/>
      <c r="M453" s="236"/>
      <c r="N453" s="236"/>
      <c r="O453" s="236"/>
      <c r="P453" s="236"/>
      <c r="Q453" s="236"/>
      <c r="R453" s="236"/>
      <c r="S453" s="236"/>
      <c r="T453" s="236"/>
      <c r="U453" s="236"/>
      <c r="V453" s="236"/>
      <c r="W453" s="236"/>
      <c r="X453" s="236"/>
      <c r="Y453" s="236"/>
      <c r="Z453" s="236"/>
      <c r="AA453" s="236"/>
      <c r="AB453" s="236"/>
      <c r="AC453" s="236"/>
      <c r="AD453" s="236"/>
    </row>
    <row r="454" spans="1:30" ht="15.75" customHeight="1" x14ac:dyDescent="0.25">
      <c r="A454" s="236"/>
      <c r="B454" s="236"/>
      <c r="C454" s="236"/>
      <c r="D454" s="236"/>
      <c r="E454" s="236"/>
      <c r="F454" s="236"/>
      <c r="G454" s="237"/>
      <c r="H454" s="236"/>
      <c r="I454" s="236"/>
      <c r="J454" s="236"/>
      <c r="K454" s="236"/>
      <c r="L454" s="236"/>
      <c r="M454" s="236"/>
      <c r="N454" s="236"/>
      <c r="O454" s="236"/>
      <c r="P454" s="236"/>
      <c r="Q454" s="236"/>
      <c r="R454" s="236"/>
      <c r="S454" s="236"/>
      <c r="T454" s="236"/>
      <c r="U454" s="236"/>
      <c r="V454" s="236"/>
      <c r="W454" s="236"/>
      <c r="X454" s="236"/>
      <c r="Y454" s="236"/>
      <c r="Z454" s="236"/>
      <c r="AA454" s="236"/>
      <c r="AB454" s="236"/>
      <c r="AC454" s="236"/>
      <c r="AD454" s="236"/>
    </row>
    <row r="455" spans="1:30" ht="15.75" customHeight="1" x14ac:dyDescent="0.25">
      <c r="A455" s="236"/>
      <c r="B455" s="236"/>
      <c r="C455" s="236"/>
      <c r="D455" s="236"/>
      <c r="E455" s="236"/>
      <c r="F455" s="236"/>
      <c r="G455" s="237"/>
      <c r="H455" s="236"/>
      <c r="I455" s="236"/>
      <c r="J455" s="236"/>
      <c r="K455" s="236"/>
      <c r="L455" s="236"/>
      <c r="M455" s="236"/>
      <c r="N455" s="236"/>
      <c r="O455" s="236"/>
      <c r="P455" s="236"/>
      <c r="Q455" s="236"/>
      <c r="R455" s="236"/>
      <c r="S455" s="236"/>
      <c r="T455" s="236"/>
      <c r="U455" s="236"/>
      <c r="V455" s="236"/>
      <c r="W455" s="236"/>
      <c r="X455" s="236"/>
      <c r="Y455" s="236"/>
      <c r="Z455" s="236"/>
      <c r="AA455" s="236"/>
      <c r="AB455" s="236"/>
      <c r="AC455" s="236"/>
      <c r="AD455" s="236"/>
    </row>
    <row r="456" spans="1:30" ht="15.75" customHeight="1" x14ac:dyDescent="0.25">
      <c r="A456" s="236"/>
      <c r="B456" s="236"/>
      <c r="C456" s="236"/>
      <c r="D456" s="236"/>
      <c r="E456" s="236"/>
      <c r="F456" s="236"/>
      <c r="G456" s="237"/>
      <c r="H456" s="236"/>
      <c r="I456" s="236"/>
      <c r="J456" s="236"/>
      <c r="K456" s="236"/>
      <c r="L456" s="236"/>
      <c r="M456" s="236"/>
      <c r="N456" s="236"/>
      <c r="O456" s="236"/>
      <c r="P456" s="236"/>
      <c r="Q456" s="236"/>
      <c r="R456" s="236"/>
      <c r="S456" s="236"/>
      <c r="T456" s="236"/>
      <c r="U456" s="236"/>
      <c r="V456" s="236"/>
      <c r="W456" s="236"/>
      <c r="X456" s="236"/>
      <c r="Y456" s="236"/>
      <c r="Z456" s="236"/>
      <c r="AA456" s="236"/>
      <c r="AB456" s="236"/>
      <c r="AC456" s="236"/>
      <c r="AD456" s="236"/>
    </row>
    <row r="457" spans="1:30" ht="15.75" customHeight="1" x14ac:dyDescent="0.25">
      <c r="A457" s="236"/>
      <c r="B457" s="236"/>
      <c r="C457" s="236"/>
      <c r="D457" s="236"/>
      <c r="E457" s="236"/>
      <c r="F457" s="236"/>
      <c r="G457" s="237"/>
      <c r="H457" s="236"/>
      <c r="I457" s="236"/>
      <c r="J457" s="236"/>
      <c r="K457" s="236"/>
      <c r="L457" s="236"/>
      <c r="M457" s="236"/>
      <c r="N457" s="236"/>
      <c r="O457" s="236"/>
      <c r="P457" s="236"/>
      <c r="Q457" s="236"/>
      <c r="R457" s="236"/>
      <c r="S457" s="236"/>
      <c r="T457" s="236"/>
      <c r="U457" s="236"/>
      <c r="V457" s="236"/>
      <c r="W457" s="236"/>
      <c r="X457" s="236"/>
      <c r="Y457" s="236"/>
      <c r="Z457" s="236"/>
      <c r="AA457" s="236"/>
      <c r="AB457" s="236"/>
      <c r="AC457" s="236"/>
      <c r="AD457" s="236"/>
    </row>
    <row r="458" spans="1:30" ht="15.75" customHeight="1" x14ac:dyDescent="0.25">
      <c r="A458" s="236"/>
      <c r="B458" s="236"/>
      <c r="C458" s="236"/>
      <c r="D458" s="236"/>
      <c r="E458" s="236"/>
      <c r="F458" s="236"/>
      <c r="G458" s="237"/>
      <c r="H458" s="236"/>
      <c r="I458" s="236"/>
      <c r="J458" s="236"/>
      <c r="K458" s="236"/>
      <c r="L458" s="236"/>
      <c r="M458" s="236"/>
      <c r="N458" s="236"/>
      <c r="O458" s="236"/>
      <c r="P458" s="236"/>
      <c r="Q458" s="236"/>
      <c r="R458" s="236"/>
      <c r="S458" s="236"/>
      <c r="T458" s="236"/>
      <c r="U458" s="236"/>
      <c r="V458" s="236"/>
      <c r="W458" s="236"/>
      <c r="X458" s="236"/>
      <c r="Y458" s="236"/>
      <c r="Z458" s="236"/>
      <c r="AA458" s="236"/>
      <c r="AB458" s="236"/>
      <c r="AC458" s="236"/>
      <c r="AD458" s="236"/>
    </row>
    <row r="459" spans="1:30" ht="15.75" customHeight="1" x14ac:dyDescent="0.25">
      <c r="A459" s="236"/>
      <c r="B459" s="236"/>
      <c r="C459" s="236"/>
      <c r="D459" s="236"/>
      <c r="E459" s="236"/>
      <c r="F459" s="236"/>
      <c r="G459" s="237"/>
      <c r="H459" s="236"/>
      <c r="I459" s="236"/>
      <c r="J459" s="236"/>
      <c r="K459" s="236"/>
      <c r="L459" s="236"/>
      <c r="M459" s="236"/>
      <c r="N459" s="236"/>
      <c r="O459" s="236"/>
      <c r="P459" s="236"/>
      <c r="Q459" s="236"/>
      <c r="R459" s="236"/>
      <c r="S459" s="236"/>
      <c r="T459" s="236"/>
      <c r="U459" s="236"/>
      <c r="V459" s="236"/>
      <c r="W459" s="236"/>
      <c r="X459" s="236"/>
      <c r="Y459" s="236"/>
      <c r="Z459" s="236"/>
      <c r="AA459" s="236"/>
      <c r="AB459" s="236"/>
      <c r="AC459" s="236"/>
      <c r="AD459" s="236"/>
    </row>
    <row r="460" spans="1:30" ht="15.75" customHeight="1" x14ac:dyDescent="0.25">
      <c r="A460" s="236"/>
      <c r="B460" s="236"/>
      <c r="C460" s="236"/>
      <c r="D460" s="236"/>
      <c r="E460" s="236"/>
      <c r="F460" s="236"/>
      <c r="G460" s="237"/>
      <c r="H460" s="236"/>
      <c r="I460" s="236"/>
      <c r="J460" s="236"/>
      <c r="K460" s="236"/>
      <c r="L460" s="236"/>
      <c r="M460" s="236"/>
      <c r="N460" s="236"/>
      <c r="O460" s="236"/>
      <c r="P460" s="236"/>
      <c r="Q460" s="236"/>
      <c r="R460" s="236"/>
      <c r="S460" s="236"/>
      <c r="T460" s="236"/>
      <c r="U460" s="236"/>
      <c r="V460" s="236"/>
      <c r="W460" s="236"/>
      <c r="X460" s="236"/>
      <c r="Y460" s="236"/>
      <c r="Z460" s="236"/>
      <c r="AA460" s="236"/>
      <c r="AB460" s="236"/>
      <c r="AC460" s="236"/>
      <c r="AD460" s="236"/>
    </row>
    <row r="461" spans="1:30" ht="15.75" customHeight="1" x14ac:dyDescent="0.25">
      <c r="A461" s="236"/>
      <c r="B461" s="236"/>
      <c r="C461" s="236"/>
      <c r="D461" s="236"/>
      <c r="E461" s="236"/>
      <c r="F461" s="236"/>
      <c r="G461" s="237"/>
      <c r="H461" s="236"/>
      <c r="I461" s="236"/>
      <c r="J461" s="236"/>
      <c r="K461" s="236"/>
      <c r="L461" s="236"/>
      <c r="M461" s="236"/>
      <c r="N461" s="236"/>
      <c r="O461" s="236"/>
      <c r="P461" s="236"/>
      <c r="Q461" s="236"/>
      <c r="R461" s="236"/>
      <c r="S461" s="236"/>
      <c r="T461" s="236"/>
      <c r="U461" s="236"/>
      <c r="V461" s="236"/>
      <c r="W461" s="236"/>
      <c r="X461" s="236"/>
      <c r="Y461" s="236"/>
      <c r="Z461" s="236"/>
      <c r="AA461" s="236"/>
      <c r="AB461" s="236"/>
      <c r="AC461" s="236"/>
      <c r="AD461" s="236"/>
    </row>
    <row r="462" spans="1:30" ht="15.75" customHeight="1" x14ac:dyDescent="0.25">
      <c r="A462" s="236"/>
      <c r="B462" s="236"/>
      <c r="C462" s="236"/>
      <c r="D462" s="236"/>
      <c r="E462" s="236"/>
      <c r="F462" s="236"/>
      <c r="G462" s="237"/>
      <c r="H462" s="236"/>
      <c r="I462" s="236"/>
      <c r="J462" s="236"/>
      <c r="K462" s="236"/>
      <c r="L462" s="236"/>
      <c r="M462" s="236"/>
      <c r="N462" s="236"/>
      <c r="O462" s="236"/>
      <c r="P462" s="236"/>
      <c r="Q462" s="236"/>
      <c r="R462" s="236"/>
      <c r="S462" s="236"/>
      <c r="T462" s="236"/>
      <c r="U462" s="236"/>
      <c r="V462" s="236"/>
      <c r="W462" s="236"/>
      <c r="X462" s="236"/>
      <c r="Y462" s="236"/>
      <c r="Z462" s="236"/>
      <c r="AA462" s="236"/>
      <c r="AB462" s="236"/>
      <c r="AC462" s="236"/>
      <c r="AD462" s="236"/>
    </row>
    <row r="463" spans="1:30" ht="15.75" customHeight="1" x14ac:dyDescent="0.25">
      <c r="A463" s="236"/>
      <c r="B463" s="236"/>
      <c r="C463" s="236"/>
      <c r="D463" s="236"/>
      <c r="E463" s="236"/>
      <c r="F463" s="236"/>
      <c r="G463" s="237"/>
      <c r="H463" s="236"/>
      <c r="I463" s="236"/>
      <c r="J463" s="236"/>
      <c r="K463" s="236"/>
      <c r="L463" s="236"/>
      <c r="M463" s="236"/>
      <c r="N463" s="236"/>
      <c r="O463" s="236"/>
      <c r="P463" s="236"/>
      <c r="Q463" s="236"/>
      <c r="R463" s="236"/>
      <c r="S463" s="236"/>
      <c r="T463" s="236"/>
      <c r="U463" s="236"/>
      <c r="V463" s="236"/>
      <c r="W463" s="236"/>
      <c r="X463" s="236"/>
      <c r="Y463" s="236"/>
      <c r="Z463" s="236"/>
      <c r="AA463" s="236"/>
      <c r="AB463" s="236"/>
      <c r="AC463" s="236"/>
      <c r="AD463" s="236"/>
    </row>
    <row r="464" spans="1:30" ht="15.75" customHeight="1" x14ac:dyDescent="0.25">
      <c r="A464" s="236"/>
      <c r="B464" s="236"/>
      <c r="C464" s="236"/>
      <c r="D464" s="236"/>
      <c r="E464" s="236"/>
      <c r="F464" s="236"/>
      <c r="G464" s="237"/>
      <c r="H464" s="236"/>
      <c r="I464" s="236"/>
      <c r="J464" s="236"/>
      <c r="K464" s="236"/>
      <c r="L464" s="236"/>
      <c r="M464" s="236"/>
      <c r="N464" s="236"/>
      <c r="O464" s="236"/>
      <c r="P464" s="236"/>
      <c r="Q464" s="236"/>
      <c r="R464" s="236"/>
      <c r="S464" s="236"/>
      <c r="T464" s="236"/>
      <c r="U464" s="236"/>
      <c r="V464" s="236"/>
      <c r="W464" s="236"/>
      <c r="X464" s="236"/>
      <c r="Y464" s="236"/>
      <c r="Z464" s="236"/>
      <c r="AA464" s="236"/>
      <c r="AB464" s="236"/>
      <c r="AC464" s="236"/>
      <c r="AD464" s="236"/>
    </row>
    <row r="465" spans="1:30" ht="15.75" customHeight="1" x14ac:dyDescent="0.25">
      <c r="A465" s="236"/>
      <c r="B465" s="236"/>
      <c r="C465" s="236"/>
      <c r="D465" s="236"/>
      <c r="E465" s="236"/>
      <c r="F465" s="236"/>
      <c r="G465" s="237"/>
      <c r="H465" s="236"/>
      <c r="I465" s="236"/>
      <c r="J465" s="236"/>
      <c r="K465" s="236"/>
      <c r="L465" s="236"/>
      <c r="M465" s="236"/>
      <c r="N465" s="236"/>
      <c r="O465" s="236"/>
      <c r="P465" s="236"/>
      <c r="Q465" s="236"/>
      <c r="R465" s="236"/>
      <c r="S465" s="236"/>
      <c r="T465" s="236"/>
      <c r="U465" s="236"/>
      <c r="V465" s="236"/>
      <c r="W465" s="236"/>
      <c r="X465" s="236"/>
      <c r="Y465" s="236"/>
      <c r="Z465" s="236"/>
      <c r="AA465" s="236"/>
      <c r="AB465" s="236"/>
      <c r="AC465" s="236"/>
      <c r="AD465" s="236"/>
    </row>
    <row r="466" spans="1:30" ht="15.75" customHeight="1" x14ac:dyDescent="0.25">
      <c r="A466" s="236"/>
      <c r="B466" s="236"/>
      <c r="C466" s="236"/>
      <c r="D466" s="236"/>
      <c r="E466" s="236"/>
      <c r="F466" s="236"/>
      <c r="G466" s="237"/>
      <c r="H466" s="236"/>
      <c r="I466" s="236"/>
      <c r="J466" s="236"/>
      <c r="K466" s="236"/>
      <c r="L466" s="236"/>
      <c r="M466" s="236"/>
      <c r="N466" s="236"/>
      <c r="O466" s="236"/>
      <c r="P466" s="236"/>
      <c r="Q466" s="236"/>
      <c r="R466" s="236"/>
      <c r="S466" s="236"/>
      <c r="T466" s="236"/>
      <c r="U466" s="236"/>
      <c r="V466" s="236"/>
      <c r="W466" s="236"/>
      <c r="X466" s="236"/>
      <c r="Y466" s="236"/>
      <c r="Z466" s="236"/>
      <c r="AA466" s="236"/>
      <c r="AB466" s="236"/>
      <c r="AC466" s="236"/>
      <c r="AD466" s="236"/>
    </row>
    <row r="467" spans="1:30" ht="15.75" customHeight="1" x14ac:dyDescent="0.25">
      <c r="A467" s="236"/>
      <c r="B467" s="236"/>
      <c r="C467" s="236"/>
      <c r="D467" s="236"/>
      <c r="E467" s="236"/>
      <c r="F467" s="236"/>
      <c r="G467" s="237"/>
      <c r="H467" s="236"/>
      <c r="I467" s="236"/>
      <c r="J467" s="236"/>
      <c r="K467" s="236"/>
      <c r="L467" s="236"/>
      <c r="M467" s="236"/>
      <c r="N467" s="236"/>
      <c r="O467" s="236"/>
      <c r="P467" s="236"/>
      <c r="Q467" s="236"/>
      <c r="R467" s="236"/>
      <c r="S467" s="236"/>
      <c r="T467" s="236"/>
      <c r="U467" s="236"/>
      <c r="V467" s="236"/>
      <c r="W467" s="236"/>
      <c r="X467" s="236"/>
      <c r="Y467" s="236"/>
      <c r="Z467" s="236"/>
      <c r="AA467" s="236"/>
      <c r="AB467" s="236"/>
      <c r="AC467" s="236"/>
      <c r="AD467" s="236"/>
    </row>
    <row r="468" spans="1:30" ht="15.75" customHeight="1" x14ac:dyDescent="0.25">
      <c r="A468" s="236"/>
      <c r="B468" s="236"/>
      <c r="C468" s="236"/>
      <c r="D468" s="236"/>
      <c r="E468" s="236"/>
      <c r="F468" s="236"/>
      <c r="G468" s="237"/>
      <c r="H468" s="236"/>
      <c r="I468" s="236"/>
      <c r="J468" s="236"/>
      <c r="K468" s="236"/>
      <c r="L468" s="236"/>
      <c r="M468" s="236"/>
      <c r="N468" s="236"/>
      <c r="O468" s="236"/>
      <c r="P468" s="236"/>
      <c r="Q468" s="236"/>
      <c r="R468" s="236"/>
      <c r="S468" s="236"/>
      <c r="T468" s="236"/>
      <c r="U468" s="236"/>
      <c r="V468" s="236"/>
      <c r="W468" s="236"/>
      <c r="X468" s="236"/>
      <c r="Y468" s="236"/>
      <c r="Z468" s="236"/>
      <c r="AA468" s="236"/>
      <c r="AB468" s="236"/>
      <c r="AC468" s="236"/>
      <c r="AD468" s="236"/>
    </row>
    <row r="469" spans="1:30" ht="15.75" customHeight="1" x14ac:dyDescent="0.25">
      <c r="A469" s="236"/>
      <c r="B469" s="236"/>
      <c r="C469" s="236"/>
      <c r="D469" s="236"/>
      <c r="E469" s="236"/>
      <c r="F469" s="236"/>
      <c r="G469" s="237"/>
      <c r="H469" s="236"/>
      <c r="I469" s="236"/>
      <c r="J469" s="236"/>
      <c r="K469" s="236"/>
      <c r="L469" s="236"/>
      <c r="M469" s="236"/>
      <c r="N469" s="236"/>
      <c r="O469" s="236"/>
      <c r="P469" s="236"/>
      <c r="Q469" s="236"/>
      <c r="R469" s="236"/>
      <c r="S469" s="236"/>
      <c r="T469" s="236"/>
      <c r="U469" s="236"/>
      <c r="V469" s="236"/>
      <c r="W469" s="236"/>
      <c r="X469" s="236"/>
      <c r="Y469" s="236"/>
      <c r="Z469" s="236"/>
      <c r="AA469" s="236"/>
      <c r="AB469" s="236"/>
      <c r="AC469" s="236"/>
      <c r="AD469" s="236"/>
    </row>
    <row r="470" spans="1:30" ht="15.75" customHeight="1" x14ac:dyDescent="0.25">
      <c r="A470" s="236"/>
      <c r="B470" s="236"/>
      <c r="C470" s="236"/>
      <c r="D470" s="236"/>
      <c r="E470" s="236"/>
      <c r="F470" s="236"/>
      <c r="G470" s="237"/>
      <c r="H470" s="236"/>
      <c r="I470" s="236"/>
      <c r="J470" s="236"/>
      <c r="K470" s="236"/>
      <c r="L470" s="236"/>
      <c r="M470" s="236"/>
      <c r="N470" s="236"/>
      <c r="O470" s="236"/>
      <c r="P470" s="236"/>
      <c r="Q470" s="236"/>
      <c r="R470" s="236"/>
      <c r="S470" s="236"/>
      <c r="T470" s="236"/>
      <c r="U470" s="236"/>
      <c r="V470" s="236"/>
      <c r="W470" s="236"/>
      <c r="X470" s="236"/>
      <c r="Y470" s="236"/>
      <c r="Z470" s="236"/>
      <c r="AA470" s="236"/>
      <c r="AB470" s="236"/>
      <c r="AC470" s="236"/>
      <c r="AD470" s="236"/>
    </row>
    <row r="471" spans="1:30" ht="15.75" customHeight="1" x14ac:dyDescent="0.25">
      <c r="A471" s="236"/>
      <c r="B471" s="236"/>
      <c r="C471" s="236"/>
      <c r="D471" s="236"/>
      <c r="E471" s="236"/>
      <c r="F471" s="236"/>
      <c r="G471" s="237"/>
      <c r="H471" s="236"/>
      <c r="I471" s="236"/>
      <c r="J471" s="236"/>
      <c r="K471" s="236"/>
      <c r="L471" s="236"/>
      <c r="M471" s="236"/>
      <c r="N471" s="236"/>
      <c r="O471" s="236"/>
      <c r="P471" s="236"/>
      <c r="Q471" s="236"/>
      <c r="R471" s="236"/>
      <c r="S471" s="236"/>
      <c r="T471" s="236"/>
      <c r="U471" s="236"/>
      <c r="V471" s="236"/>
      <c r="W471" s="236"/>
      <c r="X471" s="236"/>
      <c r="Y471" s="236"/>
      <c r="Z471" s="236"/>
      <c r="AA471" s="236"/>
      <c r="AB471" s="236"/>
      <c r="AC471" s="236"/>
      <c r="AD471" s="236"/>
    </row>
    <row r="472" spans="1:30" ht="15.75" customHeight="1" x14ac:dyDescent="0.25">
      <c r="A472" s="236"/>
      <c r="B472" s="236"/>
      <c r="C472" s="236"/>
      <c r="D472" s="236"/>
      <c r="E472" s="236"/>
      <c r="F472" s="236"/>
      <c r="G472" s="237"/>
      <c r="H472" s="236"/>
      <c r="I472" s="236"/>
      <c r="J472" s="236"/>
      <c r="K472" s="236"/>
      <c r="L472" s="236"/>
      <c r="M472" s="236"/>
      <c r="N472" s="236"/>
      <c r="O472" s="236"/>
      <c r="P472" s="236"/>
      <c r="Q472" s="236"/>
      <c r="R472" s="236"/>
      <c r="S472" s="236"/>
      <c r="T472" s="236"/>
      <c r="U472" s="236"/>
      <c r="V472" s="236"/>
      <c r="W472" s="236"/>
      <c r="X472" s="236"/>
      <c r="Y472" s="236"/>
      <c r="Z472" s="236"/>
      <c r="AA472" s="236"/>
      <c r="AB472" s="236"/>
      <c r="AC472" s="236"/>
      <c r="AD472" s="236"/>
    </row>
    <row r="473" spans="1:30" ht="15.75" customHeight="1" x14ac:dyDescent="0.25">
      <c r="A473" s="236"/>
      <c r="B473" s="236"/>
      <c r="C473" s="236"/>
      <c r="D473" s="236"/>
      <c r="E473" s="236"/>
      <c r="F473" s="236"/>
      <c r="G473" s="237"/>
      <c r="H473" s="236"/>
      <c r="I473" s="236"/>
      <c r="J473" s="236"/>
      <c r="K473" s="236"/>
      <c r="L473" s="236"/>
      <c r="M473" s="236"/>
      <c r="N473" s="236"/>
      <c r="O473" s="236"/>
      <c r="P473" s="236"/>
      <c r="Q473" s="236"/>
      <c r="R473" s="236"/>
      <c r="S473" s="236"/>
      <c r="T473" s="236"/>
      <c r="U473" s="236"/>
      <c r="V473" s="236"/>
      <c r="W473" s="236"/>
      <c r="X473" s="236"/>
      <c r="Y473" s="236"/>
      <c r="Z473" s="236"/>
      <c r="AA473" s="236"/>
      <c r="AB473" s="236"/>
      <c r="AC473" s="236"/>
      <c r="AD473" s="236"/>
    </row>
    <row r="474" spans="1:30" ht="15.75" customHeight="1" x14ac:dyDescent="0.25">
      <c r="A474" s="236"/>
      <c r="B474" s="236"/>
      <c r="C474" s="236"/>
      <c r="D474" s="236"/>
      <c r="E474" s="236"/>
      <c r="F474" s="236"/>
      <c r="G474" s="237"/>
      <c r="H474" s="236"/>
      <c r="I474" s="236"/>
      <c r="J474" s="236"/>
      <c r="K474" s="236"/>
      <c r="L474" s="236"/>
      <c r="M474" s="236"/>
      <c r="N474" s="236"/>
      <c r="O474" s="236"/>
      <c r="P474" s="236"/>
      <c r="Q474" s="236"/>
      <c r="R474" s="236"/>
      <c r="S474" s="236"/>
      <c r="T474" s="236"/>
      <c r="U474" s="236"/>
      <c r="V474" s="236"/>
      <c r="W474" s="236"/>
      <c r="X474" s="236"/>
      <c r="Y474" s="236"/>
      <c r="Z474" s="236"/>
      <c r="AA474" s="236"/>
      <c r="AB474" s="236"/>
      <c r="AC474" s="236"/>
      <c r="AD474" s="236"/>
    </row>
    <row r="475" spans="1:30" ht="15.75" customHeight="1" x14ac:dyDescent="0.25">
      <c r="A475" s="236"/>
      <c r="B475" s="236"/>
      <c r="C475" s="236"/>
      <c r="D475" s="236"/>
      <c r="E475" s="236"/>
      <c r="F475" s="236"/>
      <c r="G475" s="237"/>
      <c r="H475" s="236"/>
      <c r="I475" s="236"/>
      <c r="J475" s="236"/>
      <c r="K475" s="236"/>
      <c r="L475" s="236"/>
      <c r="M475" s="236"/>
      <c r="N475" s="236"/>
      <c r="O475" s="236"/>
      <c r="P475" s="236"/>
      <c r="Q475" s="236"/>
      <c r="R475" s="236"/>
      <c r="S475" s="236"/>
      <c r="T475" s="236"/>
      <c r="U475" s="236"/>
      <c r="V475" s="236"/>
      <c r="W475" s="236"/>
      <c r="X475" s="236"/>
      <c r="Y475" s="236"/>
      <c r="Z475" s="236"/>
      <c r="AA475" s="236"/>
      <c r="AB475" s="236"/>
      <c r="AC475" s="236"/>
      <c r="AD475" s="236"/>
    </row>
    <row r="476" spans="1:30" ht="15.75" customHeight="1" x14ac:dyDescent="0.25">
      <c r="A476" s="236"/>
      <c r="B476" s="236"/>
      <c r="C476" s="236"/>
      <c r="D476" s="236"/>
      <c r="E476" s="236"/>
      <c r="F476" s="236"/>
      <c r="G476" s="237"/>
      <c r="H476" s="236"/>
      <c r="I476" s="236"/>
      <c r="J476" s="236"/>
      <c r="K476" s="236"/>
      <c r="L476" s="236"/>
      <c r="M476" s="236"/>
      <c r="N476" s="236"/>
      <c r="O476" s="236"/>
      <c r="P476" s="236"/>
      <c r="Q476" s="236"/>
      <c r="R476" s="236"/>
      <c r="S476" s="236"/>
      <c r="T476" s="236"/>
      <c r="U476" s="236"/>
      <c r="V476" s="236"/>
      <c r="W476" s="236"/>
      <c r="X476" s="236"/>
      <c r="Y476" s="236"/>
      <c r="Z476" s="236"/>
      <c r="AA476" s="236"/>
      <c r="AB476" s="236"/>
      <c r="AC476" s="236"/>
      <c r="AD476" s="236"/>
    </row>
    <row r="477" spans="1:30" ht="15.75" customHeight="1" x14ac:dyDescent="0.25">
      <c r="A477" s="236"/>
      <c r="B477" s="236"/>
      <c r="C477" s="236"/>
      <c r="D477" s="236"/>
      <c r="E477" s="236"/>
      <c r="F477" s="236"/>
      <c r="G477" s="237"/>
      <c r="H477" s="236"/>
      <c r="I477" s="236"/>
      <c r="J477" s="236"/>
      <c r="K477" s="236"/>
      <c r="L477" s="236"/>
      <c r="M477" s="236"/>
      <c r="N477" s="236"/>
      <c r="O477" s="236"/>
      <c r="P477" s="236"/>
      <c r="Q477" s="236"/>
      <c r="R477" s="236"/>
      <c r="S477" s="236"/>
      <c r="T477" s="236"/>
      <c r="U477" s="236"/>
      <c r="V477" s="236"/>
      <c r="W477" s="236"/>
      <c r="X477" s="236"/>
      <c r="Y477" s="236"/>
      <c r="Z477" s="236"/>
      <c r="AA477" s="236"/>
      <c r="AB477" s="236"/>
      <c r="AC477" s="236"/>
      <c r="AD477" s="236"/>
    </row>
    <row r="478" spans="1:30" ht="15.75" customHeight="1" x14ac:dyDescent="0.25">
      <c r="A478" s="236"/>
      <c r="B478" s="236"/>
      <c r="C478" s="236"/>
      <c r="D478" s="236"/>
      <c r="E478" s="236"/>
      <c r="F478" s="236"/>
      <c r="G478" s="237"/>
      <c r="H478" s="236"/>
      <c r="I478" s="236"/>
      <c r="J478" s="236"/>
      <c r="K478" s="236"/>
      <c r="L478" s="236"/>
      <c r="M478" s="236"/>
      <c r="N478" s="236"/>
      <c r="O478" s="236"/>
      <c r="P478" s="236"/>
      <c r="Q478" s="236"/>
      <c r="R478" s="236"/>
      <c r="S478" s="236"/>
      <c r="T478" s="236"/>
      <c r="U478" s="236"/>
      <c r="V478" s="236"/>
      <c r="W478" s="236"/>
      <c r="X478" s="236"/>
      <c r="Y478" s="236"/>
      <c r="Z478" s="236"/>
      <c r="AA478" s="236"/>
      <c r="AB478" s="236"/>
      <c r="AC478" s="236"/>
      <c r="AD478" s="236"/>
    </row>
    <row r="479" spans="1:30" ht="15.75" customHeight="1" x14ac:dyDescent="0.25">
      <c r="A479" s="236"/>
      <c r="B479" s="236"/>
      <c r="C479" s="236"/>
      <c r="D479" s="236"/>
      <c r="E479" s="236"/>
      <c r="F479" s="236"/>
      <c r="G479" s="237"/>
      <c r="H479" s="236"/>
      <c r="I479" s="236"/>
      <c r="J479" s="236"/>
      <c r="K479" s="236"/>
      <c r="L479" s="236"/>
      <c r="M479" s="236"/>
      <c r="N479" s="236"/>
      <c r="O479" s="236"/>
      <c r="P479" s="236"/>
      <c r="Q479" s="236"/>
      <c r="R479" s="236"/>
      <c r="S479" s="236"/>
      <c r="T479" s="236"/>
      <c r="U479" s="236"/>
      <c r="V479" s="236"/>
      <c r="W479" s="236"/>
      <c r="X479" s="236"/>
      <c r="Y479" s="236"/>
      <c r="Z479" s="236"/>
      <c r="AA479" s="236"/>
      <c r="AB479" s="236"/>
      <c r="AC479" s="236"/>
      <c r="AD479" s="236"/>
    </row>
    <row r="480" spans="1:30" ht="15.75" customHeight="1" x14ac:dyDescent="0.25">
      <c r="A480" s="236"/>
      <c r="B480" s="236"/>
      <c r="C480" s="236"/>
      <c r="D480" s="236"/>
      <c r="E480" s="236"/>
      <c r="F480" s="236"/>
      <c r="G480" s="237"/>
      <c r="H480" s="236"/>
      <c r="I480" s="236"/>
      <c r="J480" s="236"/>
      <c r="K480" s="236"/>
      <c r="L480" s="236"/>
      <c r="M480" s="236"/>
      <c r="N480" s="236"/>
      <c r="O480" s="236"/>
      <c r="P480" s="236"/>
      <c r="Q480" s="236"/>
      <c r="R480" s="236"/>
      <c r="S480" s="236"/>
      <c r="T480" s="236"/>
      <c r="U480" s="236"/>
      <c r="V480" s="236"/>
      <c r="W480" s="236"/>
      <c r="X480" s="236"/>
      <c r="Y480" s="236"/>
      <c r="Z480" s="236"/>
      <c r="AA480" s="236"/>
      <c r="AB480" s="236"/>
      <c r="AC480" s="236"/>
      <c r="AD480" s="236"/>
    </row>
    <row r="481" spans="1:30" ht="15.75" customHeight="1" x14ac:dyDescent="0.25">
      <c r="A481" s="236"/>
      <c r="B481" s="236"/>
      <c r="C481" s="236"/>
      <c r="D481" s="236"/>
      <c r="E481" s="236"/>
      <c r="F481" s="236"/>
      <c r="G481" s="237"/>
      <c r="H481" s="236"/>
      <c r="I481" s="236"/>
      <c r="J481" s="236"/>
      <c r="K481" s="236"/>
      <c r="L481" s="236"/>
      <c r="M481" s="236"/>
      <c r="N481" s="236"/>
      <c r="O481" s="236"/>
      <c r="P481" s="236"/>
      <c r="Q481" s="236"/>
      <c r="R481" s="236"/>
      <c r="S481" s="236"/>
      <c r="T481" s="236"/>
      <c r="U481" s="236"/>
      <c r="V481" s="236"/>
      <c r="W481" s="236"/>
      <c r="X481" s="236"/>
      <c r="Y481" s="236"/>
      <c r="Z481" s="236"/>
      <c r="AA481" s="236"/>
      <c r="AB481" s="236"/>
      <c r="AC481" s="236"/>
      <c r="AD481" s="236"/>
    </row>
    <row r="482" spans="1:30" ht="15.75" customHeight="1" x14ac:dyDescent="0.25">
      <c r="A482" s="236"/>
      <c r="B482" s="236"/>
      <c r="C482" s="236"/>
      <c r="D482" s="236"/>
      <c r="E482" s="236"/>
      <c r="F482" s="236"/>
      <c r="G482" s="237"/>
      <c r="H482" s="236"/>
      <c r="I482" s="236"/>
      <c r="J482" s="236"/>
      <c r="K482" s="236"/>
      <c r="L482" s="236"/>
      <c r="M482" s="236"/>
      <c r="N482" s="236"/>
      <c r="O482" s="236"/>
      <c r="P482" s="236"/>
      <c r="Q482" s="236"/>
      <c r="R482" s="236"/>
      <c r="S482" s="236"/>
      <c r="T482" s="236"/>
      <c r="U482" s="236"/>
      <c r="V482" s="236"/>
      <c r="W482" s="236"/>
      <c r="X482" s="236"/>
      <c r="Y482" s="236"/>
      <c r="Z482" s="236"/>
      <c r="AA482" s="236"/>
      <c r="AB482" s="236"/>
      <c r="AC482" s="236"/>
      <c r="AD482" s="236"/>
    </row>
    <row r="483" spans="1:30" ht="15.75" customHeight="1" x14ac:dyDescent="0.25">
      <c r="A483" s="236"/>
      <c r="B483" s="236"/>
      <c r="C483" s="236"/>
      <c r="D483" s="236"/>
      <c r="E483" s="236"/>
      <c r="F483" s="236"/>
      <c r="G483" s="237"/>
      <c r="H483" s="236"/>
      <c r="I483" s="236"/>
      <c r="J483" s="236"/>
      <c r="K483" s="236"/>
      <c r="L483" s="236"/>
      <c r="M483" s="236"/>
      <c r="N483" s="236"/>
      <c r="O483" s="236"/>
      <c r="P483" s="236"/>
      <c r="Q483" s="236"/>
      <c r="R483" s="236"/>
      <c r="S483" s="236"/>
      <c r="T483" s="236"/>
      <c r="U483" s="236"/>
      <c r="V483" s="236"/>
      <c r="W483" s="236"/>
      <c r="X483" s="236"/>
      <c r="Y483" s="236"/>
      <c r="Z483" s="236"/>
      <c r="AA483" s="236"/>
      <c r="AB483" s="236"/>
      <c r="AC483" s="236"/>
      <c r="AD483" s="236"/>
    </row>
    <row r="484" spans="1:30" ht="15.75" customHeight="1" x14ac:dyDescent="0.25">
      <c r="A484" s="236"/>
      <c r="B484" s="236"/>
      <c r="C484" s="236"/>
      <c r="D484" s="236"/>
      <c r="E484" s="236"/>
      <c r="F484" s="236"/>
      <c r="G484" s="237"/>
      <c r="H484" s="236"/>
      <c r="I484" s="236"/>
      <c r="J484" s="236"/>
      <c r="K484" s="236"/>
      <c r="L484" s="236"/>
      <c r="M484" s="236"/>
      <c r="N484" s="236"/>
      <c r="O484" s="236"/>
      <c r="P484" s="236"/>
      <c r="Q484" s="236"/>
      <c r="R484" s="236"/>
      <c r="S484" s="236"/>
      <c r="T484" s="236"/>
      <c r="U484" s="236"/>
      <c r="V484" s="236"/>
      <c r="W484" s="236"/>
      <c r="X484" s="236"/>
      <c r="Y484" s="236"/>
      <c r="Z484" s="236"/>
      <c r="AA484" s="236"/>
      <c r="AB484" s="236"/>
      <c r="AC484" s="236"/>
      <c r="AD484" s="236"/>
    </row>
    <row r="485" spans="1:30" ht="15.75" customHeight="1" x14ac:dyDescent="0.25">
      <c r="A485" s="236"/>
      <c r="B485" s="236"/>
      <c r="C485" s="236"/>
      <c r="D485" s="236"/>
      <c r="E485" s="236"/>
      <c r="F485" s="236"/>
      <c r="G485" s="237"/>
      <c r="H485" s="236"/>
      <c r="I485" s="236"/>
      <c r="J485" s="236"/>
      <c r="K485" s="236"/>
      <c r="L485" s="236"/>
      <c r="M485" s="236"/>
      <c r="N485" s="236"/>
      <c r="O485" s="236"/>
      <c r="P485" s="236"/>
      <c r="Q485" s="236"/>
      <c r="R485" s="236"/>
      <c r="S485" s="236"/>
      <c r="T485" s="236"/>
      <c r="U485" s="236"/>
      <c r="V485" s="236"/>
      <c r="W485" s="236"/>
      <c r="X485" s="236"/>
      <c r="Y485" s="236"/>
      <c r="Z485" s="236"/>
      <c r="AA485" s="236"/>
      <c r="AB485" s="236"/>
      <c r="AC485" s="236"/>
      <c r="AD485" s="236"/>
    </row>
    <row r="486" spans="1:30" ht="15.75" customHeight="1" x14ac:dyDescent="0.25">
      <c r="A486" s="236"/>
      <c r="B486" s="236"/>
      <c r="C486" s="236"/>
      <c r="D486" s="236"/>
      <c r="E486" s="236"/>
      <c r="F486" s="236"/>
      <c r="G486" s="237"/>
      <c r="H486" s="236"/>
      <c r="I486" s="236"/>
      <c r="J486" s="236"/>
      <c r="K486" s="236"/>
      <c r="L486" s="236"/>
      <c r="M486" s="236"/>
      <c r="N486" s="236"/>
      <c r="O486" s="236"/>
      <c r="P486" s="236"/>
      <c r="Q486" s="236"/>
      <c r="R486" s="236"/>
      <c r="S486" s="236"/>
      <c r="T486" s="236"/>
      <c r="U486" s="236"/>
      <c r="V486" s="236"/>
      <c r="W486" s="236"/>
      <c r="X486" s="236"/>
      <c r="Y486" s="236"/>
      <c r="Z486" s="236"/>
      <c r="AA486" s="236"/>
      <c r="AB486" s="236"/>
      <c r="AC486" s="236"/>
      <c r="AD486" s="236"/>
    </row>
    <row r="487" spans="1:30" ht="15.75" customHeight="1" x14ac:dyDescent="0.25">
      <c r="A487" s="236"/>
      <c r="B487" s="236"/>
      <c r="C487" s="236"/>
      <c r="D487" s="236"/>
      <c r="E487" s="236"/>
      <c r="F487" s="236"/>
      <c r="G487" s="237"/>
      <c r="H487" s="236"/>
      <c r="I487" s="236"/>
      <c r="J487" s="236"/>
      <c r="K487" s="236"/>
      <c r="L487" s="236"/>
      <c r="M487" s="236"/>
      <c r="N487" s="236"/>
      <c r="O487" s="236"/>
      <c r="P487" s="236"/>
      <c r="Q487" s="236"/>
      <c r="R487" s="236"/>
      <c r="S487" s="236"/>
      <c r="T487" s="236"/>
      <c r="U487" s="236"/>
      <c r="V487" s="236"/>
      <c r="W487" s="236"/>
      <c r="X487" s="236"/>
      <c r="Y487" s="236"/>
      <c r="Z487" s="236"/>
      <c r="AA487" s="236"/>
      <c r="AB487" s="236"/>
      <c r="AC487" s="236"/>
      <c r="AD487" s="236"/>
    </row>
    <row r="488" spans="1:30" ht="15.75" customHeight="1" x14ac:dyDescent="0.25">
      <c r="A488" s="236"/>
      <c r="B488" s="236"/>
      <c r="C488" s="236"/>
      <c r="D488" s="236"/>
      <c r="E488" s="236"/>
      <c r="F488" s="236"/>
      <c r="G488" s="237"/>
      <c r="H488" s="236"/>
      <c r="I488" s="236"/>
      <c r="J488" s="236"/>
      <c r="K488" s="236"/>
      <c r="L488" s="236"/>
      <c r="M488" s="236"/>
      <c r="N488" s="236"/>
      <c r="O488" s="236"/>
      <c r="P488" s="236"/>
      <c r="Q488" s="236"/>
      <c r="R488" s="236"/>
      <c r="S488" s="236"/>
      <c r="T488" s="236"/>
      <c r="U488" s="236"/>
      <c r="V488" s="236"/>
      <c r="W488" s="236"/>
      <c r="X488" s="236"/>
      <c r="Y488" s="236"/>
      <c r="Z488" s="236"/>
      <c r="AA488" s="236"/>
      <c r="AB488" s="236"/>
      <c r="AC488" s="236"/>
      <c r="AD488" s="236"/>
    </row>
    <row r="489" spans="1:30" ht="15.75" customHeight="1" x14ac:dyDescent="0.25">
      <c r="A489" s="236"/>
      <c r="B489" s="236"/>
      <c r="C489" s="236"/>
      <c r="D489" s="236"/>
      <c r="E489" s="236"/>
      <c r="F489" s="236"/>
      <c r="G489" s="237"/>
      <c r="H489" s="236"/>
      <c r="I489" s="236"/>
      <c r="J489" s="236"/>
      <c r="K489" s="236"/>
      <c r="L489" s="236"/>
      <c r="M489" s="236"/>
      <c r="N489" s="236"/>
      <c r="O489" s="236"/>
      <c r="P489" s="236"/>
      <c r="Q489" s="236"/>
      <c r="R489" s="236"/>
      <c r="S489" s="236"/>
      <c r="T489" s="236"/>
      <c r="U489" s="236"/>
      <c r="V489" s="236"/>
      <c r="W489" s="236"/>
      <c r="X489" s="236"/>
      <c r="Y489" s="236"/>
      <c r="Z489" s="236"/>
      <c r="AA489" s="236"/>
      <c r="AB489" s="236"/>
      <c r="AC489" s="236"/>
      <c r="AD489" s="236"/>
    </row>
    <row r="490" spans="1:30" ht="15.75" customHeight="1" x14ac:dyDescent="0.25">
      <c r="A490" s="236"/>
      <c r="B490" s="236"/>
      <c r="C490" s="236"/>
      <c r="D490" s="236"/>
      <c r="E490" s="236"/>
      <c r="F490" s="236"/>
      <c r="G490" s="237"/>
      <c r="H490" s="236"/>
      <c r="I490" s="236"/>
      <c r="J490" s="236"/>
      <c r="K490" s="236"/>
      <c r="L490" s="236"/>
      <c r="M490" s="236"/>
      <c r="N490" s="236"/>
      <c r="O490" s="236"/>
      <c r="P490" s="236"/>
      <c r="Q490" s="236"/>
      <c r="R490" s="236"/>
      <c r="S490" s="236"/>
      <c r="T490" s="236"/>
      <c r="U490" s="236"/>
      <c r="V490" s="236"/>
      <c r="W490" s="236"/>
      <c r="X490" s="236"/>
      <c r="Y490" s="236"/>
      <c r="Z490" s="236"/>
      <c r="AA490" s="236"/>
      <c r="AB490" s="236"/>
      <c r="AC490" s="236"/>
      <c r="AD490" s="236"/>
    </row>
    <row r="491" spans="1:30" ht="15.75" customHeight="1" x14ac:dyDescent="0.25">
      <c r="A491" s="236"/>
      <c r="B491" s="236"/>
      <c r="C491" s="236"/>
      <c r="D491" s="236"/>
      <c r="E491" s="236"/>
      <c r="F491" s="236"/>
      <c r="G491" s="237"/>
      <c r="H491" s="236"/>
      <c r="I491" s="236"/>
      <c r="J491" s="236"/>
      <c r="K491" s="236"/>
      <c r="L491" s="236"/>
      <c r="M491" s="236"/>
      <c r="N491" s="236"/>
      <c r="O491" s="236"/>
      <c r="P491" s="236"/>
      <c r="Q491" s="236"/>
      <c r="R491" s="236"/>
      <c r="S491" s="236"/>
      <c r="T491" s="236"/>
      <c r="U491" s="236"/>
      <c r="V491" s="236"/>
      <c r="W491" s="236"/>
      <c r="X491" s="236"/>
      <c r="Y491" s="236"/>
      <c r="Z491" s="236"/>
      <c r="AA491" s="236"/>
      <c r="AB491" s="236"/>
      <c r="AC491" s="236"/>
      <c r="AD491" s="236"/>
    </row>
    <row r="492" spans="1:30" ht="15.75" customHeight="1" x14ac:dyDescent="0.25">
      <c r="A492" s="236"/>
      <c r="B492" s="236"/>
      <c r="C492" s="236"/>
      <c r="D492" s="236"/>
      <c r="E492" s="236"/>
      <c r="F492" s="236"/>
      <c r="G492" s="237"/>
      <c r="H492" s="236"/>
      <c r="I492" s="236"/>
      <c r="J492" s="236"/>
      <c r="K492" s="236"/>
      <c r="L492" s="236"/>
      <c r="M492" s="236"/>
      <c r="N492" s="236"/>
      <c r="O492" s="236"/>
      <c r="P492" s="236"/>
      <c r="Q492" s="236"/>
      <c r="R492" s="236"/>
      <c r="S492" s="236"/>
      <c r="T492" s="236"/>
      <c r="U492" s="236"/>
      <c r="V492" s="236"/>
      <c r="W492" s="236"/>
      <c r="X492" s="236"/>
      <c r="Y492" s="236"/>
      <c r="Z492" s="236"/>
      <c r="AA492" s="236"/>
      <c r="AB492" s="236"/>
      <c r="AC492" s="236"/>
      <c r="AD492" s="236"/>
    </row>
    <row r="493" spans="1:30" ht="15.75" customHeight="1" x14ac:dyDescent="0.25">
      <c r="A493" s="236"/>
      <c r="B493" s="236"/>
      <c r="C493" s="236"/>
      <c r="D493" s="236"/>
      <c r="E493" s="236"/>
      <c r="F493" s="236"/>
      <c r="G493" s="237"/>
      <c r="H493" s="236"/>
      <c r="I493" s="236"/>
      <c r="J493" s="236"/>
      <c r="K493" s="236"/>
      <c r="L493" s="236"/>
      <c r="M493" s="236"/>
      <c r="N493" s="236"/>
      <c r="O493" s="236"/>
      <c r="P493" s="236"/>
      <c r="Q493" s="236"/>
      <c r="R493" s="236"/>
      <c r="S493" s="236"/>
      <c r="T493" s="236"/>
      <c r="U493" s="236"/>
      <c r="V493" s="236"/>
      <c r="W493" s="236"/>
      <c r="X493" s="236"/>
      <c r="Y493" s="236"/>
      <c r="Z493" s="236"/>
      <c r="AA493" s="236"/>
      <c r="AB493" s="236"/>
      <c r="AC493" s="236"/>
      <c r="AD493" s="236"/>
    </row>
    <row r="494" spans="1:30" ht="15.75" customHeight="1" x14ac:dyDescent="0.25">
      <c r="A494" s="236"/>
      <c r="B494" s="236"/>
      <c r="C494" s="236"/>
      <c r="D494" s="236"/>
      <c r="E494" s="236"/>
      <c r="F494" s="236"/>
      <c r="G494" s="237"/>
      <c r="H494" s="236"/>
      <c r="I494" s="236"/>
      <c r="J494" s="236"/>
      <c r="K494" s="236"/>
      <c r="L494" s="236"/>
      <c r="M494" s="236"/>
      <c r="N494" s="236"/>
      <c r="O494" s="236"/>
      <c r="P494" s="236"/>
      <c r="Q494" s="236"/>
      <c r="R494" s="236"/>
      <c r="S494" s="236"/>
      <c r="T494" s="236"/>
      <c r="U494" s="236"/>
      <c r="V494" s="236"/>
      <c r="W494" s="236"/>
      <c r="X494" s="236"/>
      <c r="Y494" s="236"/>
      <c r="Z494" s="236"/>
      <c r="AA494" s="236"/>
      <c r="AB494" s="236"/>
      <c r="AC494" s="236"/>
      <c r="AD494" s="236"/>
    </row>
    <row r="495" spans="1:30" ht="15.75" customHeight="1" x14ac:dyDescent="0.25">
      <c r="A495" s="236"/>
      <c r="B495" s="236"/>
      <c r="C495" s="236"/>
      <c r="D495" s="236"/>
      <c r="E495" s="236"/>
      <c r="F495" s="236"/>
      <c r="G495" s="237"/>
      <c r="H495" s="236"/>
      <c r="I495" s="236"/>
      <c r="J495" s="236"/>
      <c r="K495" s="236"/>
      <c r="L495" s="236"/>
      <c r="M495" s="236"/>
      <c r="N495" s="236"/>
      <c r="O495" s="236"/>
      <c r="P495" s="236"/>
      <c r="Q495" s="236"/>
      <c r="R495" s="236"/>
      <c r="S495" s="236"/>
      <c r="T495" s="236"/>
      <c r="U495" s="236"/>
      <c r="V495" s="236"/>
      <c r="W495" s="236"/>
      <c r="X495" s="236"/>
      <c r="Y495" s="236"/>
      <c r="Z495" s="236"/>
      <c r="AA495" s="236"/>
      <c r="AB495" s="236"/>
      <c r="AC495" s="236"/>
      <c r="AD495" s="236"/>
    </row>
    <row r="496" spans="1:30" ht="15.75" customHeight="1" x14ac:dyDescent="0.25">
      <c r="A496" s="236"/>
      <c r="B496" s="236"/>
      <c r="C496" s="236"/>
      <c r="D496" s="236"/>
      <c r="E496" s="236"/>
      <c r="F496" s="236"/>
      <c r="G496" s="237"/>
      <c r="H496" s="236"/>
      <c r="I496" s="236"/>
      <c r="J496" s="236"/>
      <c r="K496" s="236"/>
      <c r="L496" s="236"/>
      <c r="M496" s="236"/>
      <c r="N496" s="236"/>
      <c r="O496" s="236"/>
      <c r="P496" s="236"/>
      <c r="Q496" s="236"/>
      <c r="R496" s="236"/>
      <c r="S496" s="236"/>
      <c r="T496" s="236"/>
      <c r="U496" s="236"/>
      <c r="V496" s="236"/>
      <c r="W496" s="236"/>
      <c r="X496" s="236"/>
      <c r="Y496" s="236"/>
      <c r="Z496" s="236"/>
      <c r="AA496" s="236"/>
      <c r="AB496" s="236"/>
      <c r="AC496" s="236"/>
      <c r="AD496" s="236"/>
    </row>
    <row r="497" spans="1:30" ht="15.75" customHeight="1" x14ac:dyDescent="0.25">
      <c r="A497" s="236"/>
      <c r="B497" s="236"/>
      <c r="C497" s="236"/>
      <c r="D497" s="236"/>
      <c r="E497" s="236"/>
      <c r="F497" s="236"/>
      <c r="G497" s="237"/>
      <c r="H497" s="236"/>
      <c r="I497" s="236"/>
      <c r="J497" s="236"/>
      <c r="K497" s="236"/>
      <c r="L497" s="236"/>
      <c r="M497" s="236"/>
      <c r="N497" s="236"/>
      <c r="O497" s="236"/>
      <c r="P497" s="236"/>
      <c r="Q497" s="236"/>
      <c r="R497" s="236"/>
      <c r="S497" s="236"/>
      <c r="T497" s="236"/>
      <c r="U497" s="236"/>
      <c r="V497" s="236"/>
      <c r="W497" s="236"/>
      <c r="X497" s="236"/>
      <c r="Y497" s="236"/>
      <c r="Z497" s="236"/>
      <c r="AA497" s="236"/>
      <c r="AB497" s="236"/>
      <c r="AC497" s="236"/>
      <c r="AD497" s="236"/>
    </row>
    <row r="498" spans="1:30" ht="15.75" customHeight="1" x14ac:dyDescent="0.25">
      <c r="A498" s="236"/>
      <c r="B498" s="236"/>
      <c r="C498" s="236"/>
      <c r="D498" s="236"/>
      <c r="E498" s="236"/>
      <c r="F498" s="236"/>
      <c r="G498" s="237"/>
      <c r="H498" s="236"/>
      <c r="I498" s="236"/>
      <c r="J498" s="236"/>
      <c r="K498" s="236"/>
      <c r="L498" s="236"/>
      <c r="M498" s="236"/>
      <c r="N498" s="236"/>
      <c r="O498" s="236"/>
      <c r="P498" s="236"/>
      <c r="Q498" s="236"/>
      <c r="R498" s="236"/>
      <c r="S498" s="236"/>
      <c r="T498" s="236"/>
      <c r="U498" s="236"/>
      <c r="V498" s="236"/>
      <c r="W498" s="236"/>
      <c r="X498" s="236"/>
      <c r="Y498" s="236"/>
      <c r="Z498" s="236"/>
      <c r="AA498" s="236"/>
      <c r="AB498" s="236"/>
      <c r="AC498" s="236"/>
      <c r="AD498" s="236"/>
    </row>
    <row r="499" spans="1:30" ht="15.75" customHeight="1" x14ac:dyDescent="0.25">
      <c r="A499" s="236"/>
      <c r="B499" s="236"/>
      <c r="C499" s="236"/>
      <c r="D499" s="236"/>
      <c r="E499" s="236"/>
      <c r="F499" s="236"/>
      <c r="G499" s="237"/>
      <c r="H499" s="236"/>
      <c r="I499" s="236"/>
      <c r="J499" s="236"/>
      <c r="K499" s="236"/>
      <c r="L499" s="236"/>
      <c r="M499" s="236"/>
      <c r="N499" s="236"/>
      <c r="O499" s="236"/>
      <c r="P499" s="236"/>
      <c r="Q499" s="236"/>
      <c r="R499" s="236"/>
      <c r="S499" s="236"/>
      <c r="T499" s="236"/>
      <c r="U499" s="236"/>
      <c r="V499" s="236"/>
      <c r="W499" s="236"/>
      <c r="X499" s="236"/>
      <c r="Y499" s="236"/>
      <c r="Z499" s="236"/>
      <c r="AA499" s="236"/>
      <c r="AB499" s="236"/>
      <c r="AC499" s="236"/>
      <c r="AD499" s="236"/>
    </row>
    <row r="500" spans="1:30" ht="15.75" customHeight="1" x14ac:dyDescent="0.25">
      <c r="A500" s="236"/>
      <c r="B500" s="236"/>
      <c r="C500" s="236"/>
      <c r="D500" s="236"/>
      <c r="E500" s="236"/>
      <c r="F500" s="236"/>
      <c r="G500" s="237"/>
      <c r="H500" s="236"/>
      <c r="I500" s="236"/>
      <c r="J500" s="236"/>
      <c r="K500" s="236"/>
      <c r="L500" s="236"/>
      <c r="M500" s="236"/>
      <c r="N500" s="236"/>
      <c r="O500" s="236"/>
      <c r="P500" s="236"/>
      <c r="Q500" s="236"/>
      <c r="R500" s="236"/>
      <c r="S500" s="236"/>
      <c r="T500" s="236"/>
      <c r="U500" s="236"/>
      <c r="V500" s="236"/>
      <c r="W500" s="236"/>
      <c r="X500" s="236"/>
      <c r="Y500" s="236"/>
      <c r="Z500" s="236"/>
      <c r="AA500" s="236"/>
      <c r="AB500" s="236"/>
      <c r="AC500" s="236"/>
      <c r="AD500" s="236"/>
    </row>
    <row r="501" spans="1:30" ht="15.75" customHeight="1" x14ac:dyDescent="0.25">
      <c r="A501" s="236"/>
      <c r="B501" s="236"/>
      <c r="C501" s="236"/>
      <c r="D501" s="236"/>
      <c r="E501" s="236"/>
      <c r="F501" s="236"/>
      <c r="G501" s="237"/>
      <c r="H501" s="236"/>
      <c r="I501" s="236"/>
      <c r="J501" s="236"/>
      <c r="K501" s="236"/>
      <c r="L501" s="236"/>
      <c r="M501" s="236"/>
      <c r="N501" s="236"/>
      <c r="O501" s="236"/>
      <c r="P501" s="236"/>
      <c r="Q501" s="236"/>
      <c r="R501" s="236"/>
      <c r="S501" s="236"/>
      <c r="T501" s="236"/>
      <c r="U501" s="236"/>
      <c r="V501" s="236"/>
      <c r="W501" s="236"/>
      <c r="X501" s="236"/>
      <c r="Y501" s="236"/>
      <c r="Z501" s="236"/>
      <c r="AA501" s="236"/>
      <c r="AB501" s="236"/>
      <c r="AC501" s="236"/>
      <c r="AD501" s="236"/>
    </row>
    <row r="502" spans="1:30" ht="15.75" customHeight="1" x14ac:dyDescent="0.25">
      <c r="A502" s="236"/>
      <c r="B502" s="236"/>
      <c r="C502" s="236"/>
      <c r="D502" s="236"/>
      <c r="E502" s="236"/>
      <c r="F502" s="236"/>
      <c r="G502" s="237"/>
      <c r="H502" s="236"/>
      <c r="I502" s="236"/>
      <c r="J502" s="236"/>
      <c r="K502" s="236"/>
      <c r="L502" s="236"/>
      <c r="M502" s="236"/>
      <c r="N502" s="236"/>
      <c r="O502" s="236"/>
      <c r="P502" s="236"/>
      <c r="Q502" s="236"/>
      <c r="R502" s="236"/>
      <c r="S502" s="236"/>
      <c r="T502" s="236"/>
      <c r="U502" s="236"/>
      <c r="V502" s="236"/>
      <c r="W502" s="236"/>
      <c r="X502" s="236"/>
      <c r="Y502" s="236"/>
      <c r="Z502" s="236"/>
      <c r="AA502" s="236"/>
      <c r="AB502" s="236"/>
      <c r="AC502" s="236"/>
      <c r="AD502" s="236"/>
    </row>
    <row r="503" spans="1:30" ht="15.75" customHeight="1" x14ac:dyDescent="0.25">
      <c r="A503" s="236"/>
      <c r="B503" s="236"/>
      <c r="C503" s="236"/>
      <c r="D503" s="236"/>
      <c r="E503" s="236"/>
      <c r="F503" s="236"/>
      <c r="G503" s="237"/>
      <c r="H503" s="236"/>
      <c r="I503" s="236"/>
      <c r="J503" s="236"/>
      <c r="K503" s="236"/>
      <c r="L503" s="236"/>
      <c r="M503" s="236"/>
      <c r="N503" s="236"/>
      <c r="O503" s="236"/>
      <c r="P503" s="236"/>
      <c r="Q503" s="236"/>
      <c r="R503" s="236"/>
      <c r="S503" s="236"/>
      <c r="T503" s="236"/>
      <c r="U503" s="236"/>
      <c r="V503" s="236"/>
      <c r="W503" s="236"/>
      <c r="X503" s="236"/>
      <c r="Y503" s="236"/>
      <c r="Z503" s="236"/>
      <c r="AA503" s="236"/>
      <c r="AB503" s="236"/>
      <c r="AC503" s="236"/>
      <c r="AD503" s="236"/>
    </row>
    <row r="504" spans="1:30" ht="15.75" customHeight="1" x14ac:dyDescent="0.25">
      <c r="A504" s="236"/>
      <c r="B504" s="236"/>
      <c r="C504" s="236"/>
      <c r="D504" s="236"/>
      <c r="E504" s="236"/>
      <c r="F504" s="236"/>
      <c r="G504" s="237"/>
      <c r="H504" s="236"/>
      <c r="I504" s="236"/>
      <c r="J504" s="236"/>
      <c r="K504" s="236"/>
      <c r="L504" s="236"/>
      <c r="M504" s="236"/>
      <c r="N504" s="236"/>
      <c r="O504" s="236"/>
      <c r="P504" s="236"/>
      <c r="Q504" s="236"/>
      <c r="R504" s="236"/>
      <c r="S504" s="236"/>
      <c r="T504" s="236"/>
      <c r="U504" s="236"/>
      <c r="V504" s="236"/>
      <c r="W504" s="236"/>
      <c r="X504" s="236"/>
      <c r="Y504" s="236"/>
      <c r="Z504" s="236"/>
      <c r="AA504" s="236"/>
      <c r="AB504" s="236"/>
      <c r="AC504" s="236"/>
      <c r="AD504" s="236"/>
    </row>
    <row r="505" spans="1:30" ht="15.75" customHeight="1" x14ac:dyDescent="0.25">
      <c r="A505" s="236"/>
      <c r="B505" s="236"/>
      <c r="C505" s="236"/>
      <c r="D505" s="236"/>
      <c r="E505" s="236"/>
      <c r="F505" s="236"/>
      <c r="G505" s="237"/>
      <c r="H505" s="236"/>
      <c r="I505" s="236"/>
      <c r="J505" s="236"/>
      <c r="K505" s="236"/>
      <c r="L505" s="236"/>
      <c r="M505" s="236"/>
      <c r="N505" s="236"/>
      <c r="O505" s="236"/>
      <c r="P505" s="236"/>
      <c r="Q505" s="236"/>
      <c r="R505" s="236"/>
      <c r="S505" s="236"/>
      <c r="T505" s="236"/>
      <c r="U505" s="236"/>
      <c r="V505" s="236"/>
      <c r="W505" s="236"/>
      <c r="X505" s="236"/>
      <c r="Y505" s="236"/>
      <c r="Z505" s="236"/>
      <c r="AA505" s="236"/>
      <c r="AB505" s="236"/>
      <c r="AC505" s="236"/>
      <c r="AD505" s="236"/>
    </row>
    <row r="506" spans="1:30" ht="15.75" customHeight="1" x14ac:dyDescent="0.25">
      <c r="A506" s="236"/>
      <c r="B506" s="236"/>
      <c r="C506" s="236"/>
      <c r="D506" s="236"/>
      <c r="E506" s="236"/>
      <c r="F506" s="236"/>
      <c r="G506" s="237"/>
      <c r="H506" s="236"/>
      <c r="I506" s="236"/>
      <c r="J506" s="236"/>
      <c r="K506" s="236"/>
      <c r="L506" s="236"/>
      <c r="M506" s="236"/>
      <c r="N506" s="236"/>
      <c r="O506" s="236"/>
      <c r="P506" s="236"/>
      <c r="Q506" s="236"/>
      <c r="R506" s="236"/>
      <c r="S506" s="236"/>
      <c r="T506" s="236"/>
      <c r="U506" s="236"/>
      <c r="V506" s="236"/>
      <c r="W506" s="236"/>
      <c r="X506" s="236"/>
      <c r="Y506" s="236"/>
      <c r="Z506" s="236"/>
      <c r="AA506" s="236"/>
      <c r="AB506" s="236"/>
      <c r="AC506" s="236"/>
      <c r="AD506" s="236"/>
    </row>
    <row r="507" spans="1:30" ht="15.75" customHeight="1" x14ac:dyDescent="0.25">
      <c r="A507" s="236"/>
      <c r="B507" s="236"/>
      <c r="C507" s="236"/>
      <c r="D507" s="236"/>
      <c r="E507" s="236"/>
      <c r="F507" s="236"/>
      <c r="G507" s="237"/>
      <c r="H507" s="236"/>
      <c r="I507" s="236"/>
      <c r="J507" s="236"/>
      <c r="K507" s="236"/>
      <c r="L507" s="236"/>
      <c r="M507" s="236"/>
      <c r="N507" s="236"/>
      <c r="O507" s="236"/>
      <c r="P507" s="236"/>
      <c r="Q507" s="236"/>
      <c r="R507" s="236"/>
      <c r="S507" s="236"/>
      <c r="T507" s="236"/>
      <c r="U507" s="236"/>
      <c r="V507" s="236"/>
      <c r="W507" s="236"/>
      <c r="X507" s="236"/>
      <c r="Y507" s="236"/>
      <c r="Z507" s="236"/>
      <c r="AA507" s="236"/>
      <c r="AB507" s="236"/>
      <c r="AC507" s="236"/>
      <c r="AD507" s="236"/>
    </row>
    <row r="508" spans="1:30" ht="15.75" customHeight="1" x14ac:dyDescent="0.25">
      <c r="A508" s="236"/>
      <c r="B508" s="236"/>
      <c r="C508" s="236"/>
      <c r="D508" s="236"/>
      <c r="E508" s="236"/>
      <c r="F508" s="236"/>
      <c r="G508" s="237"/>
      <c r="H508" s="236"/>
      <c r="I508" s="236"/>
      <c r="J508" s="236"/>
      <c r="K508" s="236"/>
      <c r="L508" s="236"/>
      <c r="M508" s="236"/>
      <c r="N508" s="236"/>
      <c r="O508" s="236"/>
      <c r="P508" s="236"/>
      <c r="Q508" s="236"/>
      <c r="R508" s="236"/>
      <c r="S508" s="236"/>
      <c r="T508" s="236"/>
      <c r="U508" s="236"/>
      <c r="V508" s="236"/>
      <c r="W508" s="236"/>
      <c r="X508" s="236"/>
      <c r="Y508" s="236"/>
      <c r="Z508" s="236"/>
      <c r="AA508" s="236"/>
      <c r="AB508" s="236"/>
      <c r="AC508" s="236"/>
      <c r="AD508" s="236"/>
    </row>
    <row r="509" spans="1:30" ht="15.75" customHeight="1" x14ac:dyDescent="0.25">
      <c r="A509" s="236"/>
      <c r="B509" s="236"/>
      <c r="C509" s="236"/>
      <c r="D509" s="236"/>
      <c r="E509" s="236"/>
      <c r="F509" s="236"/>
      <c r="G509" s="237"/>
      <c r="H509" s="236"/>
      <c r="I509" s="236"/>
      <c r="J509" s="236"/>
      <c r="K509" s="236"/>
      <c r="L509" s="236"/>
      <c r="M509" s="236"/>
      <c r="N509" s="236"/>
      <c r="O509" s="236"/>
      <c r="P509" s="236"/>
      <c r="Q509" s="236"/>
      <c r="R509" s="236"/>
      <c r="S509" s="236"/>
      <c r="T509" s="236"/>
      <c r="U509" s="236"/>
      <c r="V509" s="236"/>
      <c r="W509" s="236"/>
      <c r="X509" s="236"/>
      <c r="Y509" s="236"/>
      <c r="Z509" s="236"/>
      <c r="AA509" s="236"/>
      <c r="AB509" s="236"/>
      <c r="AC509" s="236"/>
      <c r="AD509" s="236"/>
    </row>
    <row r="510" spans="1:30" ht="15.75" customHeight="1" x14ac:dyDescent="0.25">
      <c r="A510" s="236"/>
      <c r="B510" s="236"/>
      <c r="C510" s="236"/>
      <c r="D510" s="236"/>
      <c r="E510" s="236"/>
      <c r="F510" s="236"/>
      <c r="G510" s="237"/>
      <c r="H510" s="236"/>
      <c r="I510" s="236"/>
      <c r="J510" s="236"/>
      <c r="K510" s="236"/>
      <c r="L510" s="236"/>
      <c r="M510" s="236"/>
      <c r="N510" s="236"/>
      <c r="O510" s="236"/>
      <c r="P510" s="236"/>
      <c r="Q510" s="236"/>
      <c r="R510" s="236"/>
      <c r="S510" s="236"/>
      <c r="T510" s="236"/>
      <c r="U510" s="236"/>
      <c r="V510" s="236"/>
      <c r="W510" s="236"/>
      <c r="X510" s="236"/>
      <c r="Y510" s="236"/>
      <c r="Z510" s="236"/>
      <c r="AA510" s="236"/>
      <c r="AB510" s="236"/>
      <c r="AC510" s="236"/>
      <c r="AD510" s="236"/>
    </row>
    <row r="511" spans="1:30" ht="15.75" customHeight="1" x14ac:dyDescent="0.25">
      <c r="A511" s="236"/>
      <c r="B511" s="236"/>
      <c r="C511" s="236"/>
      <c r="D511" s="236"/>
      <c r="E511" s="236"/>
      <c r="F511" s="236"/>
      <c r="G511" s="237"/>
      <c r="H511" s="236"/>
      <c r="I511" s="236"/>
      <c r="J511" s="236"/>
      <c r="K511" s="236"/>
      <c r="L511" s="236"/>
      <c r="M511" s="236"/>
      <c r="N511" s="236"/>
      <c r="O511" s="236"/>
      <c r="P511" s="236"/>
      <c r="Q511" s="236"/>
      <c r="R511" s="236"/>
      <c r="S511" s="236"/>
      <c r="T511" s="236"/>
      <c r="U511" s="236"/>
      <c r="V511" s="236"/>
      <c r="W511" s="236"/>
      <c r="X511" s="236"/>
      <c r="Y511" s="236"/>
      <c r="Z511" s="236"/>
      <c r="AA511" s="236"/>
      <c r="AB511" s="236"/>
      <c r="AC511" s="236"/>
      <c r="AD511" s="236"/>
    </row>
    <row r="512" spans="1:30" ht="15.75" customHeight="1" x14ac:dyDescent="0.25">
      <c r="A512" s="236"/>
      <c r="B512" s="236"/>
      <c r="C512" s="236"/>
      <c r="D512" s="236"/>
      <c r="E512" s="236"/>
      <c r="F512" s="236"/>
      <c r="G512" s="237"/>
      <c r="H512" s="236"/>
      <c r="I512" s="236"/>
      <c r="J512" s="236"/>
      <c r="K512" s="236"/>
      <c r="L512" s="236"/>
      <c r="M512" s="236"/>
      <c r="N512" s="236"/>
      <c r="O512" s="236"/>
      <c r="P512" s="236"/>
      <c r="Q512" s="236"/>
      <c r="R512" s="236"/>
      <c r="S512" s="236"/>
      <c r="T512" s="236"/>
      <c r="U512" s="236"/>
      <c r="V512" s="236"/>
      <c r="W512" s="236"/>
      <c r="X512" s="236"/>
      <c r="Y512" s="236"/>
      <c r="Z512" s="236"/>
      <c r="AA512" s="236"/>
      <c r="AB512" s="236"/>
      <c r="AC512" s="236"/>
      <c r="AD512" s="236"/>
    </row>
    <row r="513" spans="1:30" ht="15.75" customHeight="1" x14ac:dyDescent="0.25">
      <c r="A513" s="236"/>
      <c r="B513" s="236"/>
      <c r="C513" s="236"/>
      <c r="D513" s="236"/>
      <c r="E513" s="236"/>
      <c r="F513" s="236"/>
      <c r="G513" s="237"/>
      <c r="H513" s="236"/>
      <c r="I513" s="236"/>
      <c r="J513" s="236"/>
      <c r="K513" s="236"/>
      <c r="L513" s="236"/>
      <c r="M513" s="236"/>
      <c r="N513" s="236"/>
      <c r="O513" s="236"/>
      <c r="P513" s="236"/>
      <c r="Q513" s="236"/>
      <c r="R513" s="236"/>
      <c r="S513" s="236"/>
      <c r="T513" s="236"/>
      <c r="U513" s="236"/>
      <c r="V513" s="236"/>
      <c r="W513" s="236"/>
      <c r="X513" s="236"/>
      <c r="Y513" s="236"/>
      <c r="Z513" s="236"/>
      <c r="AA513" s="236"/>
      <c r="AB513" s="236"/>
      <c r="AC513" s="236"/>
      <c r="AD513" s="236"/>
    </row>
    <row r="514" spans="1:30" ht="15.75" customHeight="1" x14ac:dyDescent="0.25">
      <c r="A514" s="236"/>
      <c r="B514" s="236"/>
      <c r="C514" s="236"/>
      <c r="D514" s="236"/>
      <c r="E514" s="236"/>
      <c r="F514" s="236"/>
      <c r="G514" s="237"/>
      <c r="H514" s="236"/>
      <c r="I514" s="236"/>
      <c r="J514" s="236"/>
      <c r="K514" s="236"/>
      <c r="L514" s="236"/>
      <c r="M514" s="236"/>
      <c r="N514" s="236"/>
      <c r="O514" s="236"/>
      <c r="P514" s="236"/>
      <c r="Q514" s="236"/>
      <c r="R514" s="236"/>
      <c r="S514" s="236"/>
      <c r="T514" s="236"/>
      <c r="U514" s="236"/>
      <c r="V514" s="236"/>
      <c r="W514" s="236"/>
      <c r="X514" s="236"/>
      <c r="Y514" s="236"/>
      <c r="Z514" s="236"/>
      <c r="AA514" s="236"/>
      <c r="AB514" s="236"/>
      <c r="AC514" s="236"/>
      <c r="AD514" s="236"/>
    </row>
    <row r="515" spans="1:30" ht="15.75" customHeight="1" x14ac:dyDescent="0.25">
      <c r="A515" s="236"/>
      <c r="B515" s="236"/>
      <c r="C515" s="236"/>
      <c r="D515" s="236"/>
      <c r="E515" s="236"/>
      <c r="F515" s="236"/>
      <c r="G515" s="237"/>
      <c r="H515" s="236"/>
      <c r="I515" s="236"/>
      <c r="J515" s="236"/>
      <c r="K515" s="236"/>
      <c r="L515" s="236"/>
      <c r="M515" s="236"/>
      <c r="N515" s="236"/>
      <c r="O515" s="236"/>
      <c r="P515" s="236"/>
      <c r="Q515" s="236"/>
      <c r="R515" s="236"/>
      <c r="S515" s="236"/>
      <c r="T515" s="236"/>
      <c r="U515" s="236"/>
      <c r="V515" s="236"/>
      <c r="W515" s="236"/>
      <c r="X515" s="236"/>
      <c r="Y515" s="236"/>
      <c r="Z515" s="236"/>
      <c r="AA515" s="236"/>
      <c r="AB515" s="236"/>
      <c r="AC515" s="236"/>
      <c r="AD515" s="236"/>
    </row>
    <row r="516" spans="1:30" ht="15.75" customHeight="1" x14ac:dyDescent="0.25">
      <c r="A516" s="236"/>
      <c r="B516" s="236"/>
      <c r="C516" s="236"/>
      <c r="D516" s="236"/>
      <c r="E516" s="236"/>
      <c r="F516" s="236"/>
      <c r="G516" s="237"/>
      <c r="H516" s="236"/>
      <c r="I516" s="236"/>
      <c r="J516" s="236"/>
      <c r="K516" s="236"/>
      <c r="L516" s="236"/>
      <c r="M516" s="236"/>
      <c r="N516" s="236"/>
      <c r="O516" s="236"/>
      <c r="P516" s="236"/>
      <c r="Q516" s="236"/>
      <c r="R516" s="236"/>
      <c r="S516" s="236"/>
      <c r="T516" s="236"/>
      <c r="U516" s="236"/>
      <c r="V516" s="236"/>
      <c r="W516" s="236"/>
      <c r="X516" s="236"/>
      <c r="Y516" s="236"/>
      <c r="Z516" s="236"/>
      <c r="AA516" s="236"/>
      <c r="AB516" s="236"/>
      <c r="AC516" s="236"/>
      <c r="AD516" s="236"/>
    </row>
    <row r="517" spans="1:30" ht="15.75" customHeight="1" x14ac:dyDescent="0.25">
      <c r="A517" s="236"/>
      <c r="B517" s="236"/>
      <c r="C517" s="236"/>
      <c r="D517" s="236"/>
      <c r="E517" s="236"/>
      <c r="F517" s="236"/>
      <c r="G517" s="237"/>
      <c r="H517" s="236"/>
      <c r="I517" s="236"/>
      <c r="J517" s="236"/>
      <c r="K517" s="236"/>
      <c r="L517" s="236"/>
      <c r="M517" s="236"/>
      <c r="N517" s="236"/>
      <c r="O517" s="236"/>
      <c r="P517" s="236"/>
      <c r="Q517" s="236"/>
      <c r="R517" s="236"/>
      <c r="S517" s="236"/>
      <c r="T517" s="236"/>
      <c r="U517" s="236"/>
      <c r="V517" s="236"/>
      <c r="W517" s="236"/>
      <c r="X517" s="236"/>
      <c r="Y517" s="236"/>
      <c r="Z517" s="236"/>
      <c r="AA517" s="236"/>
      <c r="AB517" s="236"/>
      <c r="AC517" s="236"/>
      <c r="AD517" s="236"/>
    </row>
    <row r="518" spans="1:30" ht="15.75" customHeight="1" x14ac:dyDescent="0.25">
      <c r="A518" s="236"/>
      <c r="B518" s="236"/>
      <c r="C518" s="236"/>
      <c r="D518" s="236"/>
      <c r="E518" s="236"/>
      <c r="F518" s="236"/>
      <c r="G518" s="237"/>
      <c r="H518" s="236"/>
      <c r="I518" s="236"/>
      <c r="J518" s="236"/>
      <c r="K518" s="236"/>
      <c r="L518" s="236"/>
      <c r="M518" s="236"/>
      <c r="N518" s="236"/>
      <c r="O518" s="236"/>
      <c r="P518" s="236"/>
      <c r="Q518" s="236"/>
      <c r="R518" s="236"/>
      <c r="S518" s="236"/>
      <c r="T518" s="236"/>
      <c r="U518" s="236"/>
      <c r="V518" s="236"/>
      <c r="W518" s="236"/>
      <c r="X518" s="236"/>
      <c r="Y518" s="236"/>
      <c r="Z518" s="236"/>
      <c r="AA518" s="236"/>
      <c r="AB518" s="236"/>
      <c r="AC518" s="236"/>
      <c r="AD518" s="236"/>
    </row>
    <row r="519" spans="1:30" ht="15.75" customHeight="1" x14ac:dyDescent="0.25">
      <c r="A519" s="236"/>
      <c r="B519" s="236"/>
      <c r="C519" s="236"/>
      <c r="D519" s="236"/>
      <c r="E519" s="236"/>
      <c r="F519" s="236"/>
      <c r="G519" s="237"/>
      <c r="H519" s="236"/>
      <c r="I519" s="236"/>
      <c r="J519" s="236"/>
      <c r="K519" s="236"/>
      <c r="L519" s="236"/>
      <c r="M519" s="236"/>
      <c r="N519" s="236"/>
      <c r="O519" s="236"/>
      <c r="P519" s="236"/>
      <c r="Q519" s="236"/>
      <c r="R519" s="236"/>
      <c r="S519" s="236"/>
      <c r="T519" s="236"/>
      <c r="U519" s="236"/>
      <c r="V519" s="236"/>
      <c r="W519" s="236"/>
      <c r="X519" s="236"/>
      <c r="Y519" s="236"/>
      <c r="Z519" s="236"/>
      <c r="AA519" s="236"/>
      <c r="AB519" s="236"/>
      <c r="AC519" s="236"/>
      <c r="AD519" s="236"/>
    </row>
    <row r="520" spans="1:30" ht="15.75" customHeight="1" x14ac:dyDescent="0.25">
      <c r="A520" s="236"/>
      <c r="B520" s="236"/>
      <c r="C520" s="236"/>
      <c r="D520" s="236"/>
      <c r="E520" s="236"/>
      <c r="F520" s="236"/>
      <c r="G520" s="237"/>
      <c r="H520" s="236"/>
      <c r="I520" s="236"/>
      <c r="J520" s="236"/>
      <c r="K520" s="236"/>
      <c r="L520" s="236"/>
      <c r="M520" s="236"/>
      <c r="N520" s="236"/>
      <c r="O520" s="236"/>
      <c r="P520" s="236"/>
      <c r="Q520" s="236"/>
      <c r="R520" s="236"/>
      <c r="S520" s="236"/>
      <c r="T520" s="236"/>
      <c r="U520" s="236"/>
      <c r="V520" s="236"/>
      <c r="W520" s="236"/>
      <c r="X520" s="236"/>
      <c r="Y520" s="236"/>
      <c r="Z520" s="236"/>
      <c r="AA520" s="236"/>
      <c r="AB520" s="236"/>
      <c r="AC520" s="236"/>
      <c r="AD520" s="236"/>
    </row>
    <row r="521" spans="1:30" ht="15.75" customHeight="1" x14ac:dyDescent="0.25">
      <c r="A521" s="236"/>
      <c r="B521" s="236"/>
      <c r="C521" s="236"/>
      <c r="D521" s="236"/>
      <c r="E521" s="236"/>
      <c r="F521" s="236"/>
      <c r="G521" s="237"/>
      <c r="H521" s="236"/>
      <c r="I521" s="236"/>
      <c r="J521" s="236"/>
      <c r="K521" s="236"/>
      <c r="L521" s="236"/>
      <c r="M521" s="236"/>
      <c r="N521" s="236"/>
      <c r="O521" s="236"/>
      <c r="P521" s="236"/>
      <c r="Q521" s="236"/>
      <c r="R521" s="236"/>
      <c r="S521" s="236"/>
      <c r="T521" s="236"/>
      <c r="U521" s="236"/>
      <c r="V521" s="236"/>
      <c r="W521" s="236"/>
      <c r="X521" s="236"/>
      <c r="Y521" s="236"/>
      <c r="Z521" s="236"/>
      <c r="AA521" s="236"/>
      <c r="AB521" s="236"/>
      <c r="AC521" s="236"/>
      <c r="AD521" s="236"/>
    </row>
    <row r="522" spans="1:30" ht="15.75" customHeight="1" x14ac:dyDescent="0.25">
      <c r="A522" s="236"/>
      <c r="B522" s="236"/>
      <c r="C522" s="236"/>
      <c r="D522" s="236"/>
      <c r="E522" s="236"/>
      <c r="F522" s="236"/>
      <c r="G522" s="237"/>
      <c r="H522" s="236"/>
      <c r="I522" s="236"/>
      <c r="J522" s="236"/>
      <c r="K522" s="236"/>
      <c r="L522" s="236"/>
      <c r="M522" s="236"/>
      <c r="N522" s="236"/>
      <c r="O522" s="236"/>
      <c r="P522" s="236"/>
      <c r="Q522" s="236"/>
      <c r="R522" s="236"/>
      <c r="S522" s="236"/>
      <c r="T522" s="236"/>
      <c r="U522" s="236"/>
      <c r="V522" s="236"/>
      <c r="W522" s="236"/>
      <c r="X522" s="236"/>
      <c r="Y522" s="236"/>
      <c r="Z522" s="236"/>
      <c r="AA522" s="236"/>
      <c r="AB522" s="236"/>
      <c r="AC522" s="236"/>
      <c r="AD522" s="236"/>
    </row>
    <row r="523" spans="1:30" ht="15.75" customHeight="1" x14ac:dyDescent="0.25">
      <c r="A523" s="236"/>
      <c r="B523" s="236"/>
      <c r="C523" s="236"/>
      <c r="D523" s="236"/>
      <c r="E523" s="236"/>
      <c r="F523" s="236"/>
      <c r="G523" s="237"/>
      <c r="H523" s="236"/>
      <c r="I523" s="236"/>
      <c r="J523" s="236"/>
      <c r="K523" s="236"/>
      <c r="L523" s="236"/>
      <c r="M523" s="236"/>
      <c r="N523" s="236"/>
      <c r="O523" s="236"/>
      <c r="P523" s="236"/>
      <c r="Q523" s="236"/>
      <c r="R523" s="236"/>
      <c r="S523" s="236"/>
      <c r="T523" s="236"/>
      <c r="U523" s="236"/>
      <c r="V523" s="236"/>
      <c r="W523" s="236"/>
      <c r="X523" s="236"/>
      <c r="Y523" s="236"/>
      <c r="Z523" s="236"/>
      <c r="AA523" s="236"/>
      <c r="AB523" s="236"/>
      <c r="AC523" s="236"/>
      <c r="AD523" s="236"/>
    </row>
    <row r="524" spans="1:30" ht="15.75" customHeight="1" x14ac:dyDescent="0.25">
      <c r="A524" s="236"/>
      <c r="B524" s="236"/>
      <c r="C524" s="236"/>
      <c r="D524" s="236"/>
      <c r="E524" s="236"/>
      <c r="F524" s="236"/>
      <c r="G524" s="237"/>
      <c r="H524" s="236"/>
      <c r="I524" s="236"/>
      <c r="J524" s="236"/>
      <c r="K524" s="236"/>
      <c r="L524" s="236"/>
      <c r="M524" s="236"/>
      <c r="N524" s="236"/>
      <c r="O524" s="236"/>
      <c r="P524" s="236"/>
      <c r="Q524" s="236"/>
      <c r="R524" s="236"/>
      <c r="S524" s="236"/>
      <c r="T524" s="236"/>
      <c r="U524" s="236"/>
      <c r="V524" s="236"/>
      <c r="W524" s="236"/>
      <c r="X524" s="236"/>
      <c r="Y524" s="236"/>
      <c r="Z524" s="236"/>
      <c r="AA524" s="236"/>
      <c r="AB524" s="236"/>
      <c r="AC524" s="236"/>
      <c r="AD524" s="236"/>
    </row>
    <row r="525" spans="1:30" ht="15.75" customHeight="1" x14ac:dyDescent="0.25">
      <c r="A525" s="236"/>
      <c r="B525" s="236"/>
      <c r="C525" s="236"/>
      <c r="D525" s="236"/>
      <c r="E525" s="236"/>
      <c r="F525" s="236"/>
      <c r="G525" s="237"/>
      <c r="H525" s="236"/>
      <c r="I525" s="236"/>
      <c r="J525" s="236"/>
      <c r="K525" s="236"/>
      <c r="L525" s="236"/>
      <c r="M525" s="236"/>
      <c r="N525" s="236"/>
      <c r="O525" s="236"/>
      <c r="P525" s="236"/>
      <c r="Q525" s="236"/>
      <c r="R525" s="236"/>
      <c r="S525" s="236"/>
      <c r="T525" s="236"/>
      <c r="U525" s="236"/>
      <c r="V525" s="236"/>
      <c r="W525" s="236"/>
      <c r="X525" s="236"/>
      <c r="Y525" s="236"/>
      <c r="Z525" s="236"/>
      <c r="AA525" s="236"/>
      <c r="AB525" s="236"/>
      <c r="AC525" s="236"/>
      <c r="AD525" s="236"/>
    </row>
    <row r="526" spans="1:30" ht="15.75" customHeight="1" x14ac:dyDescent="0.25">
      <c r="A526" s="236"/>
      <c r="B526" s="236"/>
      <c r="C526" s="236"/>
      <c r="D526" s="236"/>
      <c r="E526" s="236"/>
      <c r="F526" s="236"/>
      <c r="G526" s="237"/>
      <c r="H526" s="236"/>
      <c r="I526" s="236"/>
      <c r="J526" s="236"/>
      <c r="K526" s="236"/>
      <c r="L526" s="236"/>
      <c r="M526" s="236"/>
      <c r="N526" s="236"/>
      <c r="O526" s="236"/>
      <c r="P526" s="236"/>
      <c r="Q526" s="236"/>
      <c r="R526" s="236"/>
      <c r="S526" s="236"/>
      <c r="T526" s="236"/>
      <c r="U526" s="236"/>
      <c r="V526" s="236"/>
      <c r="W526" s="236"/>
      <c r="X526" s="236"/>
      <c r="Y526" s="236"/>
      <c r="Z526" s="236"/>
      <c r="AA526" s="236"/>
      <c r="AB526" s="236"/>
      <c r="AC526" s="236"/>
      <c r="AD526" s="236"/>
    </row>
    <row r="527" spans="1:30" ht="15.75" customHeight="1" x14ac:dyDescent="0.25">
      <c r="A527" s="236"/>
      <c r="B527" s="236"/>
      <c r="C527" s="236"/>
      <c r="D527" s="236"/>
      <c r="E527" s="236"/>
      <c r="F527" s="236"/>
      <c r="G527" s="237"/>
      <c r="H527" s="236"/>
      <c r="I527" s="236"/>
      <c r="J527" s="236"/>
      <c r="K527" s="236"/>
      <c r="L527" s="236"/>
      <c r="M527" s="236"/>
      <c r="N527" s="236"/>
      <c r="O527" s="236"/>
      <c r="P527" s="236"/>
      <c r="Q527" s="236"/>
      <c r="R527" s="236"/>
      <c r="S527" s="236"/>
      <c r="T527" s="236"/>
      <c r="U527" s="236"/>
      <c r="V527" s="236"/>
      <c r="W527" s="236"/>
      <c r="X527" s="236"/>
      <c r="Y527" s="236"/>
      <c r="Z527" s="236"/>
      <c r="AA527" s="236"/>
      <c r="AB527" s="236"/>
      <c r="AC527" s="236"/>
      <c r="AD527" s="236"/>
    </row>
    <row r="528" spans="1:30" ht="15.75" customHeight="1" x14ac:dyDescent="0.25">
      <c r="A528" s="236"/>
      <c r="B528" s="236"/>
      <c r="C528" s="236"/>
      <c r="D528" s="236"/>
      <c r="E528" s="236"/>
      <c r="F528" s="236"/>
      <c r="G528" s="237"/>
      <c r="H528" s="236"/>
      <c r="I528" s="236"/>
      <c r="J528" s="236"/>
      <c r="K528" s="236"/>
      <c r="L528" s="236"/>
      <c r="M528" s="236"/>
      <c r="N528" s="236"/>
      <c r="O528" s="236"/>
      <c r="P528" s="236"/>
      <c r="Q528" s="236"/>
      <c r="R528" s="236"/>
      <c r="S528" s="236"/>
      <c r="T528" s="236"/>
      <c r="U528" s="236"/>
      <c r="V528" s="236"/>
      <c r="W528" s="236"/>
      <c r="X528" s="236"/>
      <c r="Y528" s="236"/>
      <c r="Z528" s="236"/>
      <c r="AA528" s="236"/>
      <c r="AB528" s="236"/>
      <c r="AC528" s="236"/>
      <c r="AD528" s="236"/>
    </row>
    <row r="529" spans="1:30" ht="15.75" customHeight="1" x14ac:dyDescent="0.25">
      <c r="A529" s="236"/>
      <c r="B529" s="236"/>
      <c r="C529" s="236"/>
      <c r="D529" s="236"/>
      <c r="E529" s="236"/>
      <c r="F529" s="236"/>
      <c r="G529" s="237"/>
      <c r="H529" s="236"/>
      <c r="I529" s="236"/>
      <c r="J529" s="236"/>
      <c r="K529" s="236"/>
      <c r="L529" s="236"/>
      <c r="M529" s="236"/>
      <c r="N529" s="236"/>
      <c r="O529" s="236"/>
      <c r="P529" s="236"/>
      <c r="Q529" s="236"/>
      <c r="R529" s="236"/>
      <c r="S529" s="236"/>
      <c r="T529" s="236"/>
      <c r="U529" s="236"/>
      <c r="V529" s="236"/>
      <c r="W529" s="236"/>
      <c r="X529" s="236"/>
      <c r="Y529" s="236"/>
      <c r="Z529" s="236"/>
      <c r="AA529" s="236"/>
      <c r="AB529" s="236"/>
      <c r="AC529" s="236"/>
      <c r="AD529" s="236"/>
    </row>
    <row r="530" spans="1:30" ht="15.75" customHeight="1" x14ac:dyDescent="0.25">
      <c r="A530" s="236"/>
      <c r="B530" s="236"/>
      <c r="C530" s="236"/>
      <c r="D530" s="236"/>
      <c r="E530" s="236"/>
      <c r="F530" s="236"/>
      <c r="G530" s="237"/>
      <c r="H530" s="236"/>
      <c r="I530" s="236"/>
      <c r="J530" s="236"/>
      <c r="K530" s="236"/>
      <c r="L530" s="236"/>
      <c r="M530" s="236"/>
      <c r="N530" s="236"/>
      <c r="O530" s="236"/>
      <c r="P530" s="236"/>
      <c r="Q530" s="236"/>
      <c r="R530" s="236"/>
      <c r="S530" s="236"/>
      <c r="T530" s="236"/>
      <c r="U530" s="236"/>
      <c r="V530" s="236"/>
      <c r="W530" s="236"/>
      <c r="X530" s="236"/>
      <c r="Y530" s="236"/>
      <c r="Z530" s="236"/>
      <c r="AA530" s="236"/>
      <c r="AB530" s="236"/>
      <c r="AC530" s="236"/>
      <c r="AD530" s="236"/>
    </row>
    <row r="531" spans="1:30" ht="15.75" customHeight="1" x14ac:dyDescent="0.25">
      <c r="A531" s="236"/>
      <c r="B531" s="236"/>
      <c r="C531" s="236"/>
      <c r="D531" s="236"/>
      <c r="E531" s="236"/>
      <c r="F531" s="236"/>
      <c r="G531" s="237"/>
      <c r="H531" s="236"/>
      <c r="I531" s="236"/>
      <c r="J531" s="236"/>
      <c r="K531" s="236"/>
      <c r="L531" s="236"/>
      <c r="M531" s="236"/>
      <c r="N531" s="236"/>
      <c r="O531" s="236"/>
      <c r="P531" s="236"/>
      <c r="Q531" s="236"/>
      <c r="R531" s="236"/>
      <c r="S531" s="236"/>
      <c r="T531" s="236"/>
      <c r="U531" s="236"/>
      <c r="V531" s="236"/>
      <c r="W531" s="236"/>
      <c r="X531" s="236"/>
      <c r="Y531" s="236"/>
      <c r="Z531" s="236"/>
      <c r="AA531" s="236"/>
      <c r="AB531" s="236"/>
      <c r="AC531" s="236"/>
      <c r="AD531" s="236"/>
    </row>
    <row r="532" spans="1:30" ht="15.75" customHeight="1" x14ac:dyDescent="0.25">
      <c r="A532" s="236"/>
      <c r="B532" s="236"/>
      <c r="C532" s="236"/>
      <c r="D532" s="236"/>
      <c r="E532" s="236"/>
      <c r="F532" s="236"/>
      <c r="G532" s="237"/>
      <c r="H532" s="236"/>
      <c r="I532" s="236"/>
      <c r="J532" s="236"/>
      <c r="K532" s="236"/>
      <c r="L532" s="236"/>
      <c r="M532" s="236"/>
      <c r="N532" s="236"/>
      <c r="O532" s="236"/>
      <c r="P532" s="236"/>
      <c r="Q532" s="236"/>
      <c r="R532" s="236"/>
      <c r="S532" s="236"/>
      <c r="T532" s="236"/>
      <c r="U532" s="236"/>
      <c r="V532" s="236"/>
      <c r="W532" s="236"/>
      <c r="X532" s="236"/>
      <c r="Y532" s="236"/>
      <c r="Z532" s="236"/>
      <c r="AA532" s="236"/>
      <c r="AB532" s="236"/>
      <c r="AC532" s="236"/>
      <c r="AD532" s="236"/>
    </row>
    <row r="533" spans="1:30" ht="15.75" customHeight="1" x14ac:dyDescent="0.25">
      <c r="A533" s="236"/>
      <c r="B533" s="236"/>
      <c r="C533" s="236"/>
      <c r="D533" s="236"/>
      <c r="E533" s="236"/>
      <c r="F533" s="236"/>
      <c r="G533" s="237"/>
      <c r="H533" s="236"/>
      <c r="I533" s="236"/>
      <c r="J533" s="236"/>
      <c r="K533" s="236"/>
      <c r="L533" s="236"/>
      <c r="M533" s="236"/>
      <c r="N533" s="236"/>
      <c r="O533" s="236"/>
      <c r="P533" s="236"/>
      <c r="Q533" s="236"/>
      <c r="R533" s="236"/>
      <c r="S533" s="236"/>
      <c r="T533" s="236"/>
      <c r="U533" s="236"/>
      <c r="V533" s="236"/>
      <c r="W533" s="236"/>
      <c r="X533" s="236"/>
      <c r="Y533" s="236"/>
      <c r="Z533" s="236"/>
      <c r="AA533" s="236"/>
      <c r="AB533" s="236"/>
      <c r="AC533" s="236"/>
      <c r="AD533" s="236"/>
    </row>
    <row r="534" spans="1:30" ht="15.75" customHeight="1" x14ac:dyDescent="0.25">
      <c r="A534" s="236"/>
      <c r="B534" s="236"/>
      <c r="C534" s="236"/>
      <c r="D534" s="236"/>
      <c r="E534" s="236"/>
      <c r="F534" s="236"/>
      <c r="G534" s="237"/>
      <c r="H534" s="236"/>
      <c r="I534" s="236"/>
      <c r="J534" s="236"/>
      <c r="K534" s="236"/>
      <c r="L534" s="236"/>
      <c r="M534" s="236"/>
      <c r="N534" s="236"/>
      <c r="O534" s="236"/>
      <c r="P534" s="236"/>
      <c r="Q534" s="236"/>
      <c r="R534" s="236"/>
      <c r="S534" s="236"/>
      <c r="T534" s="236"/>
      <c r="U534" s="236"/>
      <c r="V534" s="236"/>
      <c r="W534" s="236"/>
      <c r="X534" s="236"/>
      <c r="Y534" s="236"/>
      <c r="Z534" s="236"/>
      <c r="AA534" s="236"/>
      <c r="AB534" s="236"/>
      <c r="AC534" s="236"/>
      <c r="AD534" s="236"/>
    </row>
    <row r="535" spans="1:30" ht="15.75" customHeight="1" x14ac:dyDescent="0.25">
      <c r="A535" s="236"/>
      <c r="B535" s="236"/>
      <c r="C535" s="236"/>
      <c r="D535" s="236"/>
      <c r="E535" s="236"/>
      <c r="F535" s="236"/>
      <c r="G535" s="237"/>
      <c r="H535" s="236"/>
      <c r="I535" s="236"/>
      <c r="J535" s="236"/>
      <c r="K535" s="236"/>
      <c r="L535" s="236"/>
      <c r="M535" s="236"/>
      <c r="N535" s="236"/>
      <c r="O535" s="236"/>
      <c r="P535" s="236"/>
      <c r="Q535" s="236"/>
      <c r="R535" s="236"/>
      <c r="S535" s="236"/>
      <c r="T535" s="236"/>
      <c r="U535" s="236"/>
      <c r="V535" s="236"/>
      <c r="W535" s="236"/>
      <c r="X535" s="236"/>
      <c r="Y535" s="236"/>
      <c r="Z535" s="236"/>
      <c r="AA535" s="236"/>
      <c r="AB535" s="236"/>
      <c r="AC535" s="236"/>
      <c r="AD535" s="236"/>
    </row>
    <row r="536" spans="1:30" ht="15.75" customHeight="1" x14ac:dyDescent="0.25">
      <c r="A536" s="236"/>
      <c r="B536" s="236"/>
      <c r="C536" s="236"/>
      <c r="D536" s="236"/>
      <c r="E536" s="236"/>
      <c r="F536" s="236"/>
      <c r="G536" s="237"/>
      <c r="H536" s="236"/>
      <c r="I536" s="236"/>
      <c r="J536" s="236"/>
      <c r="K536" s="236"/>
      <c r="L536" s="236"/>
      <c r="M536" s="236"/>
      <c r="N536" s="236"/>
      <c r="O536" s="236"/>
      <c r="P536" s="236"/>
      <c r="Q536" s="236"/>
      <c r="R536" s="236"/>
      <c r="S536" s="236"/>
      <c r="T536" s="236"/>
      <c r="U536" s="236"/>
      <c r="V536" s="236"/>
      <c r="W536" s="236"/>
      <c r="X536" s="236"/>
      <c r="Y536" s="236"/>
      <c r="Z536" s="236"/>
      <c r="AA536" s="236"/>
      <c r="AB536" s="236"/>
      <c r="AC536" s="236"/>
      <c r="AD536" s="236"/>
    </row>
    <row r="537" spans="1:30" ht="15.75" customHeight="1" x14ac:dyDescent="0.25">
      <c r="A537" s="236"/>
      <c r="B537" s="236"/>
      <c r="C537" s="236"/>
      <c r="D537" s="236"/>
      <c r="E537" s="236"/>
      <c r="F537" s="236"/>
      <c r="G537" s="237"/>
      <c r="H537" s="236"/>
      <c r="I537" s="236"/>
      <c r="J537" s="236"/>
      <c r="K537" s="236"/>
      <c r="L537" s="236"/>
      <c r="M537" s="236"/>
      <c r="N537" s="236"/>
      <c r="O537" s="236"/>
      <c r="P537" s="236"/>
      <c r="Q537" s="236"/>
      <c r="R537" s="236"/>
      <c r="S537" s="236"/>
      <c r="T537" s="236"/>
      <c r="U537" s="236"/>
      <c r="V537" s="236"/>
      <c r="W537" s="236"/>
      <c r="X537" s="236"/>
      <c r="Y537" s="236"/>
      <c r="Z537" s="236"/>
      <c r="AA537" s="236"/>
      <c r="AB537" s="236"/>
      <c r="AC537" s="236"/>
      <c r="AD537" s="236"/>
    </row>
    <row r="538" spans="1:30" ht="15.75" customHeight="1" x14ac:dyDescent="0.25">
      <c r="A538" s="236"/>
      <c r="B538" s="236"/>
      <c r="C538" s="236"/>
      <c r="D538" s="236"/>
      <c r="E538" s="236"/>
      <c r="F538" s="236"/>
      <c r="G538" s="237"/>
      <c r="H538" s="236"/>
      <c r="I538" s="236"/>
      <c r="J538" s="236"/>
      <c r="K538" s="236"/>
      <c r="L538" s="236"/>
      <c r="M538" s="236"/>
      <c r="N538" s="236"/>
      <c r="O538" s="236"/>
      <c r="P538" s="236"/>
      <c r="Q538" s="236"/>
      <c r="R538" s="236"/>
      <c r="S538" s="236"/>
      <c r="T538" s="236"/>
      <c r="U538" s="236"/>
      <c r="V538" s="236"/>
      <c r="W538" s="236"/>
      <c r="X538" s="236"/>
      <c r="Y538" s="236"/>
      <c r="Z538" s="236"/>
      <c r="AA538" s="236"/>
      <c r="AB538" s="236"/>
      <c r="AC538" s="236"/>
      <c r="AD538" s="236"/>
    </row>
    <row r="539" spans="1:30" ht="15.75" customHeight="1" x14ac:dyDescent="0.25">
      <c r="A539" s="236"/>
      <c r="B539" s="236"/>
      <c r="C539" s="236"/>
      <c r="D539" s="236"/>
      <c r="E539" s="236"/>
      <c r="F539" s="236"/>
      <c r="G539" s="237"/>
      <c r="H539" s="236"/>
      <c r="I539" s="236"/>
      <c r="J539" s="236"/>
      <c r="K539" s="236"/>
      <c r="L539" s="236"/>
      <c r="M539" s="236"/>
      <c r="N539" s="236"/>
      <c r="O539" s="236"/>
      <c r="P539" s="236"/>
      <c r="Q539" s="236"/>
      <c r="R539" s="236"/>
      <c r="S539" s="236"/>
      <c r="T539" s="236"/>
      <c r="U539" s="236"/>
      <c r="V539" s="236"/>
      <c r="W539" s="236"/>
      <c r="X539" s="236"/>
      <c r="Y539" s="236"/>
      <c r="Z539" s="236"/>
      <c r="AA539" s="236"/>
      <c r="AB539" s="236"/>
      <c r="AC539" s="236"/>
      <c r="AD539" s="236"/>
    </row>
    <row r="540" spans="1:30" ht="15.75" customHeight="1" x14ac:dyDescent="0.25">
      <c r="A540" s="236"/>
      <c r="B540" s="236"/>
      <c r="C540" s="236"/>
      <c r="D540" s="236"/>
      <c r="E540" s="236"/>
      <c r="F540" s="236"/>
      <c r="G540" s="237"/>
      <c r="H540" s="236"/>
      <c r="I540" s="236"/>
      <c r="J540" s="236"/>
      <c r="K540" s="236"/>
      <c r="L540" s="236"/>
      <c r="M540" s="236"/>
      <c r="N540" s="236"/>
      <c r="O540" s="236"/>
      <c r="P540" s="236"/>
      <c r="Q540" s="236"/>
      <c r="R540" s="236"/>
      <c r="S540" s="236"/>
      <c r="T540" s="236"/>
      <c r="U540" s="236"/>
      <c r="V540" s="236"/>
      <c r="W540" s="236"/>
      <c r="X540" s="236"/>
      <c r="Y540" s="236"/>
      <c r="Z540" s="236"/>
      <c r="AA540" s="236"/>
      <c r="AB540" s="236"/>
      <c r="AC540" s="236"/>
      <c r="AD540" s="236"/>
    </row>
    <row r="541" spans="1:30" ht="15.75" customHeight="1" x14ac:dyDescent="0.25">
      <c r="A541" s="236"/>
      <c r="B541" s="236"/>
      <c r="C541" s="236"/>
      <c r="D541" s="236"/>
      <c r="E541" s="236"/>
      <c r="F541" s="236"/>
      <c r="G541" s="237"/>
      <c r="H541" s="236"/>
      <c r="I541" s="236"/>
      <c r="J541" s="236"/>
      <c r="K541" s="236"/>
      <c r="L541" s="236"/>
      <c r="M541" s="236"/>
      <c r="N541" s="236"/>
      <c r="O541" s="236"/>
      <c r="P541" s="236"/>
      <c r="Q541" s="236"/>
      <c r="R541" s="236"/>
      <c r="S541" s="236"/>
      <c r="T541" s="236"/>
      <c r="U541" s="236"/>
      <c r="V541" s="236"/>
      <c r="W541" s="236"/>
      <c r="X541" s="236"/>
      <c r="Y541" s="236"/>
      <c r="Z541" s="236"/>
      <c r="AA541" s="236"/>
      <c r="AB541" s="236"/>
      <c r="AC541" s="236"/>
      <c r="AD541" s="236"/>
    </row>
    <row r="542" spans="1:30" ht="15.75" customHeight="1" x14ac:dyDescent="0.25">
      <c r="A542" s="236"/>
      <c r="B542" s="236"/>
      <c r="C542" s="236"/>
      <c r="D542" s="236"/>
      <c r="E542" s="236"/>
      <c r="F542" s="236"/>
      <c r="G542" s="237"/>
      <c r="H542" s="236"/>
      <c r="I542" s="236"/>
      <c r="J542" s="236"/>
      <c r="K542" s="236"/>
      <c r="L542" s="236"/>
      <c r="M542" s="236"/>
      <c r="N542" s="236"/>
      <c r="O542" s="236"/>
      <c r="P542" s="236"/>
      <c r="Q542" s="236"/>
      <c r="R542" s="236"/>
      <c r="S542" s="236"/>
      <c r="T542" s="236"/>
      <c r="U542" s="236"/>
      <c r="V542" s="236"/>
      <c r="W542" s="236"/>
      <c r="X542" s="236"/>
      <c r="Y542" s="236"/>
      <c r="Z542" s="236"/>
      <c r="AA542" s="236"/>
      <c r="AB542" s="236"/>
      <c r="AC542" s="236"/>
      <c r="AD542" s="236"/>
    </row>
    <row r="543" spans="1:30" ht="15.75" customHeight="1" x14ac:dyDescent="0.25">
      <c r="A543" s="236"/>
      <c r="B543" s="236"/>
      <c r="C543" s="236"/>
      <c r="D543" s="236"/>
      <c r="E543" s="236"/>
      <c r="F543" s="236"/>
      <c r="G543" s="237"/>
      <c r="H543" s="236"/>
      <c r="I543" s="236"/>
      <c r="J543" s="236"/>
      <c r="K543" s="236"/>
      <c r="L543" s="236"/>
      <c r="M543" s="236"/>
      <c r="N543" s="236"/>
      <c r="O543" s="236"/>
      <c r="P543" s="236"/>
      <c r="Q543" s="236"/>
      <c r="R543" s="236"/>
      <c r="S543" s="236"/>
      <c r="T543" s="236"/>
      <c r="U543" s="236"/>
      <c r="V543" s="236"/>
      <c r="W543" s="236"/>
      <c r="X543" s="236"/>
      <c r="Y543" s="236"/>
      <c r="Z543" s="236"/>
      <c r="AA543" s="236"/>
      <c r="AB543" s="236"/>
      <c r="AC543" s="236"/>
      <c r="AD543" s="236"/>
    </row>
    <row r="544" spans="1:30" ht="15.75" customHeight="1" x14ac:dyDescent="0.25">
      <c r="A544" s="236"/>
      <c r="B544" s="236"/>
      <c r="C544" s="236"/>
      <c r="D544" s="236"/>
      <c r="E544" s="236"/>
      <c r="F544" s="236"/>
      <c r="G544" s="237"/>
      <c r="H544" s="236"/>
      <c r="I544" s="236"/>
      <c r="J544" s="236"/>
      <c r="K544" s="236"/>
      <c r="L544" s="236"/>
      <c r="M544" s="236"/>
      <c r="N544" s="236"/>
      <c r="O544" s="236"/>
      <c r="P544" s="236"/>
      <c r="Q544" s="236"/>
      <c r="R544" s="236"/>
      <c r="S544" s="236"/>
      <c r="T544" s="236"/>
      <c r="U544" s="236"/>
      <c r="V544" s="236"/>
      <c r="W544" s="236"/>
      <c r="X544" s="236"/>
      <c r="Y544" s="236"/>
      <c r="Z544" s="236"/>
      <c r="AA544" s="236"/>
      <c r="AB544" s="236"/>
      <c r="AC544" s="236"/>
      <c r="AD544" s="236"/>
    </row>
    <row r="545" spans="1:30" ht="15.75" customHeight="1" x14ac:dyDescent="0.25">
      <c r="A545" s="236"/>
      <c r="B545" s="236"/>
      <c r="C545" s="236"/>
      <c r="D545" s="236"/>
      <c r="E545" s="236"/>
      <c r="F545" s="236"/>
      <c r="G545" s="237"/>
      <c r="H545" s="236"/>
      <c r="I545" s="236"/>
      <c r="J545" s="236"/>
      <c r="K545" s="236"/>
      <c r="L545" s="236"/>
      <c r="M545" s="236"/>
      <c r="N545" s="236"/>
      <c r="O545" s="236"/>
      <c r="P545" s="236"/>
      <c r="Q545" s="236"/>
      <c r="R545" s="236"/>
      <c r="S545" s="236"/>
      <c r="T545" s="236"/>
      <c r="U545" s="236"/>
      <c r="V545" s="236"/>
      <c r="W545" s="236"/>
      <c r="X545" s="236"/>
      <c r="Y545" s="236"/>
      <c r="Z545" s="236"/>
      <c r="AA545" s="236"/>
      <c r="AB545" s="236"/>
      <c r="AC545" s="236"/>
      <c r="AD545" s="236"/>
    </row>
    <row r="546" spans="1:30" ht="15.75" customHeight="1" x14ac:dyDescent="0.25">
      <c r="A546" s="236"/>
      <c r="B546" s="236"/>
      <c r="C546" s="236"/>
      <c r="D546" s="236"/>
      <c r="E546" s="236"/>
      <c r="F546" s="236"/>
      <c r="G546" s="237"/>
      <c r="H546" s="236"/>
      <c r="I546" s="236"/>
      <c r="J546" s="236"/>
      <c r="K546" s="236"/>
      <c r="L546" s="236"/>
      <c r="M546" s="236"/>
      <c r="N546" s="236"/>
      <c r="O546" s="236"/>
      <c r="P546" s="236"/>
      <c r="Q546" s="236"/>
      <c r="R546" s="236"/>
      <c r="S546" s="236"/>
      <c r="T546" s="236"/>
      <c r="U546" s="236"/>
      <c r="V546" s="236"/>
      <c r="W546" s="236"/>
      <c r="X546" s="236"/>
      <c r="Y546" s="236"/>
      <c r="Z546" s="236"/>
      <c r="AA546" s="236"/>
      <c r="AB546" s="236"/>
      <c r="AC546" s="236"/>
      <c r="AD546" s="236"/>
    </row>
    <row r="547" spans="1:30" ht="15.75" customHeight="1" x14ac:dyDescent="0.25">
      <c r="A547" s="236"/>
      <c r="B547" s="236"/>
      <c r="C547" s="236"/>
      <c r="D547" s="236"/>
      <c r="E547" s="236"/>
      <c r="F547" s="236"/>
      <c r="G547" s="237"/>
      <c r="H547" s="236"/>
      <c r="I547" s="236"/>
      <c r="J547" s="236"/>
      <c r="K547" s="236"/>
      <c r="L547" s="236"/>
      <c r="M547" s="236"/>
      <c r="N547" s="236"/>
      <c r="O547" s="236"/>
      <c r="P547" s="236"/>
      <c r="Q547" s="236"/>
      <c r="R547" s="236"/>
      <c r="S547" s="236"/>
      <c r="T547" s="236"/>
      <c r="U547" s="236"/>
      <c r="V547" s="236"/>
      <c r="W547" s="236"/>
      <c r="X547" s="236"/>
      <c r="Y547" s="236"/>
      <c r="Z547" s="236"/>
      <c r="AA547" s="236"/>
      <c r="AB547" s="236"/>
      <c r="AC547" s="236"/>
      <c r="AD547" s="236"/>
    </row>
    <row r="548" spans="1:30" ht="15.75" customHeight="1" x14ac:dyDescent="0.25">
      <c r="A548" s="236"/>
      <c r="B548" s="236"/>
      <c r="C548" s="236"/>
      <c r="D548" s="236"/>
      <c r="E548" s="236"/>
      <c r="F548" s="236"/>
      <c r="G548" s="237"/>
      <c r="H548" s="236"/>
      <c r="I548" s="236"/>
      <c r="J548" s="236"/>
      <c r="K548" s="236"/>
      <c r="L548" s="236"/>
      <c r="M548" s="236"/>
      <c r="N548" s="236"/>
      <c r="O548" s="236"/>
      <c r="P548" s="236"/>
      <c r="Q548" s="236"/>
      <c r="R548" s="236"/>
      <c r="S548" s="236"/>
      <c r="T548" s="236"/>
      <c r="U548" s="236"/>
      <c r="V548" s="236"/>
      <c r="W548" s="236"/>
      <c r="X548" s="236"/>
      <c r="Y548" s="236"/>
      <c r="Z548" s="236"/>
      <c r="AA548" s="236"/>
      <c r="AB548" s="236"/>
      <c r="AC548" s="236"/>
      <c r="AD548" s="236"/>
    </row>
    <row r="549" spans="1:30" ht="15.75" customHeight="1" x14ac:dyDescent="0.25">
      <c r="A549" s="236"/>
      <c r="B549" s="236"/>
      <c r="C549" s="236"/>
      <c r="D549" s="236"/>
      <c r="E549" s="236"/>
      <c r="F549" s="236"/>
      <c r="G549" s="237"/>
      <c r="H549" s="236"/>
      <c r="I549" s="236"/>
      <c r="J549" s="236"/>
      <c r="K549" s="236"/>
      <c r="L549" s="236"/>
      <c r="M549" s="236"/>
      <c r="N549" s="236"/>
      <c r="O549" s="236"/>
      <c r="P549" s="236"/>
      <c r="Q549" s="236"/>
      <c r="R549" s="236"/>
      <c r="S549" s="236"/>
      <c r="T549" s="236"/>
      <c r="U549" s="236"/>
      <c r="V549" s="236"/>
      <c r="W549" s="236"/>
      <c r="X549" s="236"/>
      <c r="Y549" s="236"/>
      <c r="Z549" s="236"/>
      <c r="AA549" s="236"/>
      <c r="AB549" s="236"/>
      <c r="AC549" s="236"/>
      <c r="AD549" s="236"/>
    </row>
    <row r="550" spans="1:30" ht="15.75" customHeight="1" x14ac:dyDescent="0.25">
      <c r="A550" s="236"/>
      <c r="B550" s="236"/>
      <c r="C550" s="236"/>
      <c r="D550" s="236"/>
      <c r="E550" s="236"/>
      <c r="F550" s="236"/>
      <c r="G550" s="237"/>
      <c r="H550" s="236"/>
      <c r="I550" s="236"/>
      <c r="J550" s="236"/>
      <c r="K550" s="236"/>
      <c r="L550" s="236"/>
      <c r="M550" s="236"/>
      <c r="N550" s="236"/>
      <c r="O550" s="236"/>
      <c r="P550" s="236"/>
      <c r="Q550" s="236"/>
      <c r="R550" s="236"/>
      <c r="S550" s="236"/>
      <c r="T550" s="236"/>
      <c r="U550" s="236"/>
      <c r="V550" s="236"/>
      <c r="W550" s="236"/>
      <c r="X550" s="236"/>
      <c r="Y550" s="236"/>
      <c r="Z550" s="236"/>
      <c r="AA550" s="236"/>
      <c r="AB550" s="236"/>
      <c r="AC550" s="236"/>
      <c r="AD550" s="236"/>
    </row>
    <row r="551" spans="1:30" ht="15.75" customHeight="1" x14ac:dyDescent="0.25">
      <c r="A551" s="236"/>
      <c r="B551" s="236"/>
      <c r="C551" s="236"/>
      <c r="D551" s="236"/>
      <c r="E551" s="236"/>
      <c r="F551" s="236"/>
      <c r="G551" s="237"/>
      <c r="H551" s="236"/>
      <c r="I551" s="236"/>
      <c r="J551" s="236"/>
      <c r="K551" s="236"/>
      <c r="L551" s="236"/>
      <c r="M551" s="236"/>
      <c r="N551" s="236"/>
      <c r="O551" s="236"/>
      <c r="P551" s="236"/>
      <c r="Q551" s="236"/>
      <c r="R551" s="236"/>
      <c r="S551" s="236"/>
      <c r="T551" s="236"/>
      <c r="U551" s="236"/>
      <c r="V551" s="236"/>
      <c r="W551" s="236"/>
      <c r="X551" s="236"/>
      <c r="Y551" s="236"/>
      <c r="Z551" s="236"/>
      <c r="AA551" s="236"/>
      <c r="AB551" s="236"/>
      <c r="AC551" s="236"/>
      <c r="AD551" s="236"/>
    </row>
    <row r="552" spans="1:30" ht="15.75" customHeight="1" x14ac:dyDescent="0.25">
      <c r="A552" s="236"/>
      <c r="B552" s="236"/>
      <c r="C552" s="236"/>
      <c r="D552" s="236"/>
      <c r="E552" s="236"/>
      <c r="F552" s="236"/>
      <c r="G552" s="237"/>
      <c r="H552" s="236"/>
      <c r="I552" s="236"/>
      <c r="J552" s="236"/>
      <c r="K552" s="236"/>
      <c r="L552" s="236"/>
      <c r="M552" s="236"/>
      <c r="N552" s="236"/>
      <c r="O552" s="236"/>
      <c r="P552" s="236"/>
      <c r="Q552" s="236"/>
      <c r="R552" s="236"/>
      <c r="S552" s="236"/>
      <c r="T552" s="236"/>
      <c r="U552" s="236"/>
      <c r="V552" s="236"/>
      <c r="W552" s="236"/>
      <c r="X552" s="236"/>
      <c r="Y552" s="236"/>
      <c r="Z552" s="236"/>
      <c r="AA552" s="236"/>
      <c r="AB552" s="236"/>
      <c r="AC552" s="236"/>
      <c r="AD552" s="236"/>
    </row>
    <row r="553" spans="1:30" ht="15.75" customHeight="1" x14ac:dyDescent="0.25">
      <c r="A553" s="236"/>
      <c r="B553" s="236"/>
      <c r="C553" s="236"/>
      <c r="D553" s="236"/>
      <c r="E553" s="236"/>
      <c r="F553" s="236"/>
      <c r="G553" s="237"/>
      <c r="H553" s="236"/>
      <c r="I553" s="236"/>
      <c r="J553" s="236"/>
      <c r="K553" s="236"/>
      <c r="L553" s="236"/>
      <c r="M553" s="236"/>
      <c r="N553" s="236"/>
      <c r="O553" s="236"/>
      <c r="P553" s="236"/>
      <c r="Q553" s="236"/>
      <c r="R553" s="236"/>
      <c r="S553" s="236"/>
      <c r="T553" s="236"/>
      <c r="U553" s="236"/>
      <c r="V553" s="236"/>
      <c r="W553" s="236"/>
      <c r="X553" s="236"/>
      <c r="Y553" s="236"/>
      <c r="Z553" s="236"/>
      <c r="AA553" s="236"/>
      <c r="AB553" s="236"/>
      <c r="AC553" s="236"/>
      <c r="AD553" s="236"/>
    </row>
    <row r="554" spans="1:30" ht="15.75" customHeight="1" x14ac:dyDescent="0.25">
      <c r="A554" s="236"/>
      <c r="B554" s="236"/>
      <c r="C554" s="236"/>
      <c r="D554" s="236"/>
      <c r="E554" s="236"/>
      <c r="F554" s="236"/>
      <c r="G554" s="237"/>
      <c r="H554" s="236"/>
      <c r="I554" s="236"/>
      <c r="J554" s="236"/>
      <c r="K554" s="236"/>
      <c r="L554" s="236"/>
      <c r="M554" s="236"/>
      <c r="N554" s="236"/>
      <c r="O554" s="236"/>
      <c r="P554" s="236"/>
      <c r="Q554" s="236"/>
      <c r="R554" s="236"/>
      <c r="S554" s="236"/>
      <c r="T554" s="236"/>
      <c r="U554" s="236"/>
      <c r="V554" s="236"/>
      <c r="W554" s="236"/>
      <c r="X554" s="236"/>
      <c r="Y554" s="236"/>
      <c r="Z554" s="236"/>
      <c r="AA554" s="236"/>
      <c r="AB554" s="236"/>
      <c r="AC554" s="236"/>
      <c r="AD554" s="236"/>
    </row>
    <row r="555" spans="1:30" ht="15.75" customHeight="1" x14ac:dyDescent="0.25">
      <c r="A555" s="236"/>
      <c r="B555" s="236"/>
      <c r="C555" s="236"/>
      <c r="D555" s="236"/>
      <c r="E555" s="236"/>
      <c r="F555" s="236"/>
      <c r="G555" s="237"/>
      <c r="H555" s="236"/>
      <c r="I555" s="236"/>
      <c r="J555" s="236"/>
      <c r="K555" s="236"/>
      <c r="L555" s="236"/>
      <c r="M555" s="236"/>
      <c r="N555" s="236"/>
      <c r="O555" s="236"/>
      <c r="P555" s="236"/>
      <c r="Q555" s="236"/>
      <c r="R555" s="236"/>
      <c r="S555" s="236"/>
      <c r="T555" s="236"/>
      <c r="U555" s="236"/>
      <c r="V555" s="236"/>
      <c r="W555" s="236"/>
      <c r="X555" s="236"/>
      <c r="Y555" s="236"/>
      <c r="Z555" s="236"/>
      <c r="AA555" s="236"/>
      <c r="AB555" s="236"/>
      <c r="AC555" s="236"/>
      <c r="AD555" s="236"/>
    </row>
    <row r="556" spans="1:30" ht="15.75" customHeight="1" x14ac:dyDescent="0.25">
      <c r="A556" s="236"/>
      <c r="B556" s="236"/>
      <c r="C556" s="236"/>
      <c r="D556" s="236"/>
      <c r="E556" s="236"/>
      <c r="F556" s="236"/>
      <c r="G556" s="237"/>
      <c r="H556" s="236"/>
      <c r="I556" s="236"/>
      <c r="J556" s="236"/>
      <c r="K556" s="236"/>
      <c r="L556" s="236"/>
      <c r="M556" s="236"/>
      <c r="N556" s="236"/>
      <c r="O556" s="236"/>
      <c r="P556" s="236"/>
      <c r="Q556" s="236"/>
      <c r="R556" s="236"/>
      <c r="S556" s="236"/>
      <c r="T556" s="236"/>
      <c r="U556" s="236"/>
      <c r="V556" s="236"/>
      <c r="W556" s="236"/>
      <c r="X556" s="236"/>
      <c r="Y556" s="236"/>
      <c r="Z556" s="236"/>
      <c r="AA556" s="236"/>
      <c r="AB556" s="236"/>
      <c r="AC556" s="236"/>
      <c r="AD556" s="236"/>
    </row>
    <row r="557" spans="1:30" ht="15.75" customHeight="1" x14ac:dyDescent="0.25">
      <c r="A557" s="236"/>
      <c r="B557" s="236"/>
      <c r="C557" s="236"/>
      <c r="D557" s="236"/>
      <c r="E557" s="236"/>
      <c r="F557" s="236"/>
      <c r="G557" s="237"/>
      <c r="H557" s="236"/>
      <c r="I557" s="236"/>
      <c r="J557" s="236"/>
      <c r="K557" s="236"/>
      <c r="L557" s="236"/>
      <c r="M557" s="236"/>
      <c r="N557" s="236"/>
      <c r="O557" s="236"/>
      <c r="P557" s="236"/>
      <c r="Q557" s="236"/>
      <c r="R557" s="236"/>
      <c r="S557" s="236"/>
      <c r="T557" s="236"/>
      <c r="U557" s="236"/>
      <c r="V557" s="236"/>
      <c r="W557" s="236"/>
      <c r="X557" s="236"/>
      <c r="Y557" s="236"/>
      <c r="Z557" s="236"/>
      <c r="AA557" s="236"/>
      <c r="AB557" s="236"/>
      <c r="AC557" s="236"/>
      <c r="AD557" s="236"/>
    </row>
    <row r="558" spans="1:30" ht="15.75" customHeight="1" x14ac:dyDescent="0.25">
      <c r="A558" s="236"/>
      <c r="B558" s="236"/>
      <c r="C558" s="236"/>
      <c r="D558" s="236"/>
      <c r="E558" s="236"/>
      <c r="F558" s="236"/>
      <c r="G558" s="237"/>
      <c r="H558" s="236"/>
      <c r="I558" s="236"/>
      <c r="J558" s="236"/>
      <c r="K558" s="236"/>
      <c r="L558" s="236"/>
      <c r="M558" s="236"/>
      <c r="N558" s="236"/>
      <c r="O558" s="236"/>
      <c r="P558" s="236"/>
      <c r="Q558" s="236"/>
      <c r="R558" s="236"/>
      <c r="S558" s="236"/>
      <c r="T558" s="236"/>
      <c r="U558" s="236"/>
      <c r="V558" s="236"/>
      <c r="W558" s="236"/>
      <c r="X558" s="236"/>
      <c r="Y558" s="236"/>
      <c r="Z558" s="236"/>
      <c r="AA558" s="236"/>
      <c r="AB558" s="236"/>
      <c r="AC558" s="236"/>
      <c r="AD558" s="236"/>
    </row>
    <row r="559" spans="1:30" ht="15.75" customHeight="1" x14ac:dyDescent="0.25">
      <c r="A559" s="236"/>
      <c r="B559" s="236"/>
      <c r="C559" s="236"/>
      <c r="D559" s="236"/>
      <c r="E559" s="236"/>
      <c r="F559" s="236"/>
      <c r="G559" s="237"/>
      <c r="H559" s="236"/>
      <c r="I559" s="236"/>
      <c r="J559" s="236"/>
      <c r="K559" s="236"/>
      <c r="L559" s="236"/>
      <c r="M559" s="236"/>
      <c r="N559" s="236"/>
      <c r="O559" s="236"/>
      <c r="P559" s="236"/>
      <c r="Q559" s="236"/>
      <c r="R559" s="236"/>
      <c r="S559" s="236"/>
      <c r="T559" s="236"/>
      <c r="U559" s="236"/>
      <c r="V559" s="236"/>
      <c r="W559" s="236"/>
      <c r="X559" s="236"/>
      <c r="Y559" s="236"/>
      <c r="Z559" s="236"/>
      <c r="AA559" s="236"/>
      <c r="AB559" s="236"/>
      <c r="AC559" s="236"/>
      <c r="AD559" s="236"/>
    </row>
    <row r="560" spans="1:30" ht="15.75" customHeight="1" x14ac:dyDescent="0.25">
      <c r="A560" s="236"/>
      <c r="B560" s="236"/>
      <c r="C560" s="236"/>
      <c r="D560" s="236"/>
      <c r="E560" s="236"/>
      <c r="F560" s="236"/>
      <c r="G560" s="237"/>
      <c r="H560" s="236"/>
      <c r="I560" s="236"/>
      <c r="J560" s="236"/>
      <c r="K560" s="236"/>
      <c r="L560" s="236"/>
      <c r="M560" s="236"/>
      <c r="N560" s="236"/>
      <c r="O560" s="236"/>
      <c r="P560" s="236"/>
      <c r="Q560" s="236"/>
      <c r="R560" s="236"/>
      <c r="S560" s="236"/>
      <c r="T560" s="236"/>
      <c r="U560" s="236"/>
      <c r="V560" s="236"/>
      <c r="W560" s="236"/>
      <c r="X560" s="236"/>
      <c r="Y560" s="236"/>
      <c r="Z560" s="236"/>
      <c r="AA560" s="236"/>
      <c r="AB560" s="236"/>
      <c r="AC560" s="236"/>
      <c r="AD560" s="236"/>
    </row>
    <row r="561" spans="1:30" ht="15.75" customHeight="1" x14ac:dyDescent="0.25">
      <c r="A561" s="236"/>
      <c r="B561" s="236"/>
      <c r="C561" s="236"/>
      <c r="D561" s="236"/>
      <c r="E561" s="236"/>
      <c r="F561" s="236"/>
      <c r="G561" s="237"/>
      <c r="H561" s="236"/>
      <c r="I561" s="236"/>
      <c r="J561" s="236"/>
      <c r="K561" s="236"/>
      <c r="L561" s="236"/>
      <c r="M561" s="236"/>
      <c r="N561" s="236"/>
      <c r="O561" s="236"/>
      <c r="P561" s="236"/>
      <c r="Q561" s="236"/>
      <c r="R561" s="236"/>
      <c r="S561" s="236"/>
      <c r="T561" s="236"/>
      <c r="U561" s="236"/>
      <c r="V561" s="236"/>
      <c r="W561" s="236"/>
      <c r="X561" s="236"/>
      <c r="Y561" s="236"/>
      <c r="Z561" s="236"/>
      <c r="AA561" s="236"/>
      <c r="AB561" s="236"/>
      <c r="AC561" s="236"/>
      <c r="AD561" s="236"/>
    </row>
    <row r="562" spans="1:30" ht="15.75" customHeight="1" x14ac:dyDescent="0.25">
      <c r="A562" s="236"/>
      <c r="B562" s="236"/>
      <c r="C562" s="236"/>
      <c r="D562" s="236"/>
      <c r="E562" s="236"/>
      <c r="F562" s="236"/>
      <c r="G562" s="237"/>
      <c r="H562" s="236"/>
      <c r="I562" s="236"/>
      <c r="J562" s="236"/>
      <c r="K562" s="236"/>
      <c r="L562" s="236"/>
      <c r="M562" s="236"/>
      <c r="N562" s="236"/>
      <c r="O562" s="236"/>
      <c r="P562" s="236"/>
      <c r="Q562" s="236"/>
      <c r="R562" s="236"/>
      <c r="S562" s="236"/>
      <c r="T562" s="236"/>
      <c r="U562" s="236"/>
      <c r="V562" s="236"/>
      <c r="W562" s="236"/>
      <c r="X562" s="236"/>
      <c r="Y562" s="236"/>
      <c r="Z562" s="236"/>
      <c r="AA562" s="236"/>
      <c r="AB562" s="236"/>
      <c r="AC562" s="236"/>
      <c r="AD562" s="236"/>
    </row>
    <row r="563" spans="1:30" ht="15.75" customHeight="1" x14ac:dyDescent="0.25">
      <c r="A563" s="236"/>
      <c r="B563" s="236"/>
      <c r="C563" s="236"/>
      <c r="D563" s="236"/>
      <c r="E563" s="236"/>
      <c r="F563" s="236"/>
      <c r="G563" s="237"/>
      <c r="H563" s="236"/>
      <c r="I563" s="236"/>
      <c r="J563" s="236"/>
      <c r="K563" s="236"/>
      <c r="L563" s="236"/>
      <c r="M563" s="236"/>
      <c r="N563" s="236"/>
      <c r="O563" s="236"/>
      <c r="P563" s="236"/>
      <c r="Q563" s="236"/>
      <c r="R563" s="236"/>
      <c r="S563" s="236"/>
      <c r="T563" s="236"/>
      <c r="U563" s="236"/>
      <c r="V563" s="236"/>
      <c r="W563" s="236"/>
      <c r="X563" s="236"/>
      <c r="Y563" s="236"/>
      <c r="Z563" s="236"/>
      <c r="AA563" s="236"/>
      <c r="AB563" s="236"/>
      <c r="AC563" s="236"/>
      <c r="AD563" s="236"/>
    </row>
    <row r="564" spans="1:30" ht="15.75" customHeight="1" x14ac:dyDescent="0.25">
      <c r="A564" s="236"/>
      <c r="B564" s="236"/>
      <c r="C564" s="236"/>
      <c r="D564" s="236"/>
      <c r="E564" s="236"/>
      <c r="F564" s="236"/>
      <c r="G564" s="237"/>
      <c r="H564" s="236"/>
      <c r="I564" s="236"/>
      <c r="J564" s="236"/>
      <c r="K564" s="236"/>
      <c r="L564" s="236"/>
      <c r="M564" s="236"/>
      <c r="N564" s="236"/>
      <c r="O564" s="236"/>
      <c r="P564" s="236"/>
      <c r="Q564" s="236"/>
      <c r="R564" s="236"/>
      <c r="S564" s="236"/>
      <c r="T564" s="236"/>
      <c r="U564" s="236"/>
      <c r="V564" s="236"/>
      <c r="W564" s="236"/>
      <c r="X564" s="236"/>
      <c r="Y564" s="236"/>
      <c r="Z564" s="236"/>
      <c r="AA564" s="236"/>
      <c r="AB564" s="236"/>
      <c r="AC564" s="236"/>
      <c r="AD564" s="236"/>
    </row>
    <row r="565" spans="1:30" ht="15.75" customHeight="1" x14ac:dyDescent="0.25">
      <c r="A565" s="236"/>
      <c r="B565" s="236"/>
      <c r="C565" s="236"/>
      <c r="D565" s="236"/>
      <c r="E565" s="236"/>
      <c r="F565" s="236"/>
      <c r="G565" s="237"/>
      <c r="H565" s="236"/>
      <c r="I565" s="236"/>
      <c r="J565" s="236"/>
      <c r="K565" s="236"/>
      <c r="L565" s="236"/>
      <c r="M565" s="236"/>
      <c r="N565" s="236"/>
      <c r="O565" s="236"/>
      <c r="P565" s="236"/>
      <c r="Q565" s="236"/>
      <c r="R565" s="236"/>
      <c r="S565" s="236"/>
      <c r="T565" s="236"/>
      <c r="U565" s="236"/>
      <c r="V565" s="236"/>
      <c r="W565" s="236"/>
      <c r="X565" s="236"/>
      <c r="Y565" s="236"/>
      <c r="Z565" s="236"/>
      <c r="AA565" s="236"/>
      <c r="AB565" s="236"/>
      <c r="AC565" s="236"/>
      <c r="AD565" s="236"/>
    </row>
    <row r="566" spans="1:30" ht="15.75" customHeight="1" x14ac:dyDescent="0.25">
      <c r="A566" s="236"/>
      <c r="B566" s="236"/>
      <c r="C566" s="236"/>
      <c r="D566" s="236"/>
      <c r="E566" s="236"/>
      <c r="F566" s="236"/>
      <c r="G566" s="237"/>
      <c r="H566" s="236"/>
      <c r="I566" s="236"/>
      <c r="J566" s="236"/>
      <c r="K566" s="236"/>
      <c r="L566" s="236"/>
      <c r="M566" s="236"/>
      <c r="N566" s="236"/>
      <c r="O566" s="236"/>
      <c r="P566" s="236"/>
      <c r="Q566" s="236"/>
      <c r="R566" s="236"/>
      <c r="S566" s="236"/>
      <c r="T566" s="236"/>
      <c r="U566" s="236"/>
      <c r="V566" s="236"/>
      <c r="W566" s="236"/>
      <c r="X566" s="236"/>
      <c r="Y566" s="236"/>
      <c r="Z566" s="236"/>
      <c r="AA566" s="236"/>
      <c r="AB566" s="236"/>
      <c r="AC566" s="236"/>
      <c r="AD566" s="236"/>
    </row>
    <row r="567" spans="1:30" ht="15.75" customHeight="1" x14ac:dyDescent="0.25">
      <c r="A567" s="236"/>
      <c r="B567" s="236"/>
      <c r="C567" s="236"/>
      <c r="D567" s="236"/>
      <c r="E567" s="236"/>
      <c r="F567" s="236"/>
      <c r="G567" s="237"/>
      <c r="H567" s="236"/>
      <c r="I567" s="236"/>
      <c r="J567" s="236"/>
      <c r="K567" s="236"/>
      <c r="L567" s="236"/>
      <c r="M567" s="236"/>
      <c r="N567" s="236"/>
      <c r="O567" s="236"/>
      <c r="P567" s="236"/>
      <c r="Q567" s="236"/>
      <c r="R567" s="236"/>
      <c r="S567" s="236"/>
      <c r="T567" s="236"/>
      <c r="U567" s="236"/>
      <c r="V567" s="236"/>
      <c r="W567" s="236"/>
      <c r="X567" s="236"/>
      <c r="Y567" s="236"/>
      <c r="Z567" s="236"/>
      <c r="AA567" s="236"/>
      <c r="AB567" s="236"/>
      <c r="AC567" s="236"/>
      <c r="AD567" s="236"/>
    </row>
    <row r="568" spans="1:30" ht="15.75" customHeight="1" x14ac:dyDescent="0.25">
      <c r="A568" s="236"/>
      <c r="B568" s="236"/>
      <c r="C568" s="236"/>
      <c r="D568" s="236"/>
      <c r="E568" s="236"/>
      <c r="F568" s="236"/>
      <c r="G568" s="237"/>
      <c r="H568" s="236"/>
      <c r="I568" s="236"/>
      <c r="J568" s="236"/>
      <c r="K568" s="236"/>
      <c r="L568" s="236"/>
      <c r="M568" s="236"/>
      <c r="N568" s="236"/>
      <c r="O568" s="236"/>
      <c r="P568" s="236"/>
      <c r="Q568" s="236"/>
      <c r="R568" s="236"/>
      <c r="S568" s="236"/>
      <c r="T568" s="236"/>
      <c r="U568" s="236"/>
      <c r="V568" s="236"/>
      <c r="W568" s="236"/>
      <c r="X568" s="236"/>
      <c r="Y568" s="236"/>
      <c r="Z568" s="236"/>
      <c r="AA568" s="236"/>
      <c r="AB568" s="236"/>
      <c r="AC568" s="236"/>
      <c r="AD568" s="236"/>
    </row>
    <row r="569" spans="1:30" ht="15.75" customHeight="1" x14ac:dyDescent="0.25">
      <c r="A569" s="236"/>
      <c r="B569" s="236"/>
      <c r="C569" s="236"/>
      <c r="D569" s="236"/>
      <c r="E569" s="236"/>
      <c r="F569" s="236"/>
      <c r="G569" s="237"/>
      <c r="H569" s="236"/>
      <c r="I569" s="236"/>
      <c r="J569" s="236"/>
      <c r="K569" s="236"/>
      <c r="L569" s="236"/>
      <c r="M569" s="236"/>
      <c r="N569" s="236"/>
      <c r="O569" s="236"/>
      <c r="P569" s="236"/>
      <c r="Q569" s="236"/>
      <c r="R569" s="236"/>
      <c r="S569" s="236"/>
      <c r="T569" s="236"/>
      <c r="U569" s="236"/>
      <c r="V569" s="236"/>
      <c r="W569" s="236"/>
      <c r="X569" s="236"/>
      <c r="Y569" s="236"/>
      <c r="Z569" s="236"/>
      <c r="AA569" s="236"/>
      <c r="AB569" s="236"/>
      <c r="AC569" s="236"/>
      <c r="AD569" s="236"/>
    </row>
    <row r="570" spans="1:30" ht="15.75" customHeight="1" x14ac:dyDescent="0.25">
      <c r="A570" s="236"/>
      <c r="B570" s="236"/>
      <c r="C570" s="236"/>
      <c r="D570" s="236"/>
      <c r="E570" s="236"/>
      <c r="F570" s="236"/>
      <c r="G570" s="237"/>
      <c r="H570" s="236"/>
      <c r="I570" s="236"/>
      <c r="J570" s="236"/>
      <c r="K570" s="236"/>
      <c r="L570" s="236"/>
      <c r="M570" s="236"/>
      <c r="N570" s="236"/>
      <c r="O570" s="236"/>
      <c r="P570" s="236"/>
      <c r="Q570" s="236"/>
      <c r="R570" s="236"/>
      <c r="S570" s="236"/>
      <c r="T570" s="236"/>
      <c r="U570" s="236"/>
      <c r="V570" s="236"/>
      <c r="W570" s="236"/>
      <c r="X570" s="236"/>
      <c r="Y570" s="236"/>
      <c r="Z570" s="236"/>
      <c r="AA570" s="236"/>
      <c r="AB570" s="236"/>
      <c r="AC570" s="236"/>
      <c r="AD570" s="236"/>
    </row>
    <row r="571" spans="1:30" ht="15.75" customHeight="1" x14ac:dyDescent="0.25">
      <c r="A571" s="236"/>
      <c r="B571" s="236"/>
      <c r="C571" s="236"/>
      <c r="D571" s="236"/>
      <c r="E571" s="236"/>
      <c r="F571" s="236"/>
      <c r="G571" s="237"/>
      <c r="H571" s="236"/>
      <c r="I571" s="236"/>
      <c r="J571" s="236"/>
      <c r="K571" s="236"/>
      <c r="L571" s="236"/>
      <c r="M571" s="236"/>
      <c r="N571" s="236"/>
      <c r="O571" s="236"/>
      <c r="P571" s="236"/>
      <c r="Q571" s="236"/>
      <c r="R571" s="236"/>
      <c r="S571" s="236"/>
      <c r="T571" s="236"/>
      <c r="U571" s="236"/>
      <c r="V571" s="236"/>
      <c r="W571" s="236"/>
      <c r="X571" s="236"/>
      <c r="Y571" s="236"/>
      <c r="Z571" s="236"/>
      <c r="AA571" s="236"/>
      <c r="AB571" s="236"/>
      <c r="AC571" s="236"/>
      <c r="AD571" s="236"/>
    </row>
    <row r="572" spans="1:30" ht="15.75" customHeight="1" x14ac:dyDescent="0.25">
      <c r="A572" s="236"/>
      <c r="B572" s="236"/>
      <c r="C572" s="236"/>
      <c r="D572" s="236"/>
      <c r="E572" s="236"/>
      <c r="F572" s="236"/>
      <c r="G572" s="237"/>
      <c r="H572" s="236"/>
      <c r="I572" s="236"/>
      <c r="J572" s="236"/>
      <c r="K572" s="236"/>
      <c r="L572" s="236"/>
      <c r="M572" s="236"/>
      <c r="N572" s="236"/>
      <c r="O572" s="236"/>
      <c r="P572" s="236"/>
      <c r="Q572" s="236"/>
      <c r="R572" s="236"/>
      <c r="S572" s="236"/>
      <c r="T572" s="236"/>
      <c r="U572" s="236"/>
      <c r="V572" s="236"/>
      <c r="W572" s="236"/>
      <c r="X572" s="236"/>
      <c r="Y572" s="236"/>
      <c r="Z572" s="236"/>
      <c r="AA572" s="236"/>
      <c r="AB572" s="236"/>
      <c r="AC572" s="236"/>
      <c r="AD572" s="236"/>
    </row>
    <row r="573" spans="1:30" ht="15.75" customHeight="1" x14ac:dyDescent="0.25">
      <c r="A573" s="236"/>
      <c r="B573" s="236"/>
      <c r="C573" s="236"/>
      <c r="D573" s="236"/>
      <c r="E573" s="236"/>
      <c r="F573" s="236"/>
      <c r="G573" s="237"/>
      <c r="H573" s="236"/>
      <c r="I573" s="236"/>
      <c r="J573" s="236"/>
      <c r="K573" s="236"/>
      <c r="L573" s="236"/>
      <c r="M573" s="236"/>
      <c r="N573" s="236"/>
      <c r="O573" s="236"/>
      <c r="P573" s="236"/>
      <c r="Q573" s="236"/>
      <c r="R573" s="236"/>
      <c r="S573" s="236"/>
      <c r="T573" s="236"/>
      <c r="U573" s="236"/>
      <c r="V573" s="236"/>
      <c r="W573" s="236"/>
      <c r="X573" s="236"/>
      <c r="Y573" s="236"/>
      <c r="Z573" s="236"/>
      <c r="AA573" s="236"/>
      <c r="AB573" s="236"/>
      <c r="AC573" s="236"/>
      <c r="AD573" s="236"/>
    </row>
    <row r="574" spans="1:30" ht="15.75" customHeight="1" x14ac:dyDescent="0.25">
      <c r="A574" s="236"/>
      <c r="B574" s="236"/>
      <c r="C574" s="236"/>
      <c r="D574" s="236"/>
      <c r="E574" s="236"/>
      <c r="F574" s="236"/>
      <c r="G574" s="237"/>
      <c r="H574" s="236"/>
      <c r="I574" s="236"/>
      <c r="J574" s="236"/>
      <c r="K574" s="236"/>
      <c r="L574" s="236"/>
      <c r="M574" s="236"/>
      <c r="N574" s="236"/>
      <c r="O574" s="236"/>
      <c r="P574" s="236"/>
      <c r="Q574" s="236"/>
      <c r="R574" s="236"/>
      <c r="S574" s="236"/>
      <c r="T574" s="236"/>
      <c r="U574" s="236"/>
      <c r="V574" s="236"/>
      <c r="W574" s="236"/>
      <c r="X574" s="236"/>
      <c r="Y574" s="236"/>
      <c r="Z574" s="236"/>
      <c r="AA574" s="236"/>
      <c r="AB574" s="236"/>
      <c r="AC574" s="236"/>
      <c r="AD574" s="236"/>
    </row>
    <row r="575" spans="1:30" ht="15.75" customHeight="1" x14ac:dyDescent="0.25">
      <c r="A575" s="236"/>
      <c r="B575" s="236"/>
      <c r="C575" s="236"/>
      <c r="D575" s="236"/>
      <c r="E575" s="236"/>
      <c r="F575" s="236"/>
      <c r="G575" s="237"/>
      <c r="H575" s="236"/>
      <c r="I575" s="236"/>
      <c r="J575" s="236"/>
      <c r="K575" s="236"/>
      <c r="L575" s="236"/>
      <c r="M575" s="236"/>
      <c r="N575" s="236"/>
      <c r="O575" s="236"/>
      <c r="P575" s="236"/>
      <c r="Q575" s="236"/>
      <c r="R575" s="236"/>
      <c r="S575" s="236"/>
      <c r="T575" s="236"/>
      <c r="U575" s="236"/>
      <c r="V575" s="236"/>
      <c r="W575" s="236"/>
      <c r="X575" s="236"/>
      <c r="Y575" s="236"/>
      <c r="Z575" s="236"/>
      <c r="AA575" s="236"/>
      <c r="AB575" s="236"/>
      <c r="AC575" s="236"/>
      <c r="AD575" s="236"/>
    </row>
    <row r="576" spans="1:30" ht="15.75" customHeight="1" x14ac:dyDescent="0.25">
      <c r="A576" s="236"/>
      <c r="B576" s="236"/>
      <c r="C576" s="236"/>
      <c r="D576" s="236"/>
      <c r="E576" s="236"/>
      <c r="F576" s="236"/>
      <c r="G576" s="237"/>
      <c r="H576" s="236"/>
      <c r="I576" s="236"/>
      <c r="J576" s="236"/>
      <c r="K576" s="236"/>
      <c r="L576" s="236"/>
      <c r="M576" s="236"/>
      <c r="N576" s="236"/>
      <c r="O576" s="236"/>
      <c r="P576" s="236"/>
      <c r="Q576" s="236"/>
      <c r="R576" s="236"/>
      <c r="S576" s="236"/>
      <c r="T576" s="236"/>
      <c r="U576" s="236"/>
      <c r="V576" s="236"/>
      <c r="W576" s="236"/>
      <c r="X576" s="236"/>
      <c r="Y576" s="236"/>
      <c r="Z576" s="236"/>
      <c r="AA576" s="236"/>
      <c r="AB576" s="236"/>
      <c r="AC576" s="236"/>
      <c r="AD576" s="236"/>
    </row>
    <row r="577" spans="1:30" ht="15.75" customHeight="1" x14ac:dyDescent="0.25">
      <c r="A577" s="236"/>
      <c r="B577" s="236"/>
      <c r="C577" s="236"/>
      <c r="D577" s="236"/>
      <c r="E577" s="236"/>
      <c r="F577" s="236"/>
      <c r="G577" s="237"/>
      <c r="H577" s="236"/>
      <c r="I577" s="236"/>
      <c r="J577" s="236"/>
      <c r="K577" s="236"/>
      <c r="L577" s="236"/>
      <c r="M577" s="236"/>
      <c r="N577" s="236"/>
      <c r="O577" s="236"/>
      <c r="P577" s="236"/>
      <c r="Q577" s="236"/>
      <c r="R577" s="236"/>
      <c r="S577" s="236"/>
      <c r="T577" s="236"/>
      <c r="U577" s="236"/>
      <c r="V577" s="236"/>
      <c r="W577" s="236"/>
      <c r="X577" s="236"/>
      <c r="Y577" s="236"/>
      <c r="Z577" s="236"/>
      <c r="AA577" s="236"/>
      <c r="AB577" s="236"/>
      <c r="AC577" s="236"/>
      <c r="AD577" s="236"/>
    </row>
    <row r="578" spans="1:30" ht="15.75" customHeight="1" x14ac:dyDescent="0.25">
      <c r="A578" s="236"/>
      <c r="B578" s="236"/>
      <c r="C578" s="236"/>
      <c r="D578" s="236"/>
      <c r="E578" s="236"/>
      <c r="F578" s="236"/>
      <c r="G578" s="237"/>
      <c r="H578" s="236"/>
      <c r="I578" s="236"/>
      <c r="J578" s="236"/>
      <c r="K578" s="236"/>
      <c r="L578" s="236"/>
      <c r="M578" s="236"/>
      <c r="N578" s="236"/>
      <c r="O578" s="236"/>
      <c r="P578" s="236"/>
      <c r="Q578" s="236"/>
      <c r="R578" s="236"/>
      <c r="S578" s="236"/>
      <c r="T578" s="236"/>
      <c r="U578" s="236"/>
      <c r="V578" s="236"/>
      <c r="W578" s="236"/>
      <c r="X578" s="236"/>
      <c r="Y578" s="236"/>
      <c r="Z578" s="236"/>
      <c r="AA578" s="236"/>
      <c r="AB578" s="236"/>
      <c r="AC578" s="236"/>
      <c r="AD578" s="236"/>
    </row>
    <row r="579" spans="1:30" ht="15.75" customHeight="1" x14ac:dyDescent="0.25">
      <c r="A579" s="236"/>
      <c r="B579" s="236"/>
      <c r="C579" s="236"/>
      <c r="D579" s="236"/>
      <c r="E579" s="236"/>
      <c r="F579" s="236"/>
      <c r="G579" s="237"/>
      <c r="H579" s="236"/>
      <c r="I579" s="236"/>
      <c r="J579" s="236"/>
      <c r="K579" s="236"/>
      <c r="L579" s="236"/>
      <c r="M579" s="236"/>
      <c r="N579" s="236"/>
      <c r="O579" s="236"/>
      <c r="P579" s="236"/>
      <c r="Q579" s="236"/>
      <c r="R579" s="236"/>
      <c r="S579" s="236"/>
      <c r="T579" s="236"/>
      <c r="U579" s="236"/>
      <c r="V579" s="236"/>
      <c r="W579" s="236"/>
      <c r="X579" s="236"/>
      <c r="Y579" s="236"/>
      <c r="Z579" s="236"/>
      <c r="AA579" s="236"/>
      <c r="AB579" s="236"/>
      <c r="AC579" s="236"/>
      <c r="AD579" s="236"/>
    </row>
    <row r="580" spans="1:30" ht="15.75" customHeight="1" x14ac:dyDescent="0.25">
      <c r="A580" s="236"/>
      <c r="B580" s="236"/>
      <c r="C580" s="236"/>
      <c r="D580" s="236"/>
      <c r="E580" s="236"/>
      <c r="F580" s="236"/>
      <c r="G580" s="237"/>
      <c r="H580" s="236"/>
      <c r="I580" s="236"/>
      <c r="J580" s="236"/>
      <c r="K580" s="236"/>
      <c r="L580" s="236"/>
      <c r="M580" s="236"/>
      <c r="N580" s="236"/>
      <c r="O580" s="236"/>
      <c r="P580" s="236"/>
      <c r="Q580" s="236"/>
      <c r="R580" s="236"/>
      <c r="S580" s="236"/>
      <c r="T580" s="236"/>
      <c r="U580" s="236"/>
      <c r="V580" s="236"/>
      <c r="W580" s="236"/>
      <c r="X580" s="236"/>
      <c r="Y580" s="236"/>
      <c r="Z580" s="236"/>
      <c r="AA580" s="236"/>
      <c r="AB580" s="236"/>
      <c r="AC580" s="236"/>
      <c r="AD580" s="236"/>
    </row>
    <row r="581" spans="1:30" ht="15.75" customHeight="1" x14ac:dyDescent="0.25">
      <c r="A581" s="236"/>
      <c r="B581" s="236"/>
      <c r="C581" s="236"/>
      <c r="D581" s="236"/>
      <c r="E581" s="236"/>
      <c r="F581" s="236"/>
      <c r="G581" s="237"/>
      <c r="H581" s="236"/>
      <c r="I581" s="236"/>
      <c r="J581" s="236"/>
      <c r="K581" s="236"/>
      <c r="L581" s="236"/>
      <c r="M581" s="236"/>
      <c r="N581" s="236"/>
      <c r="O581" s="236"/>
      <c r="P581" s="236"/>
      <c r="Q581" s="236"/>
      <c r="R581" s="236"/>
      <c r="S581" s="236"/>
      <c r="T581" s="236"/>
      <c r="U581" s="236"/>
      <c r="V581" s="236"/>
      <c r="W581" s="236"/>
      <c r="X581" s="236"/>
      <c r="Y581" s="236"/>
      <c r="Z581" s="236"/>
      <c r="AA581" s="236"/>
      <c r="AB581" s="236"/>
      <c r="AC581" s="236"/>
      <c r="AD581" s="236"/>
    </row>
    <row r="582" spans="1:30" ht="15.75" customHeight="1" x14ac:dyDescent="0.25">
      <c r="A582" s="236"/>
      <c r="B582" s="236"/>
      <c r="C582" s="236"/>
      <c r="D582" s="236"/>
      <c r="E582" s="236"/>
      <c r="F582" s="236"/>
      <c r="G582" s="237"/>
      <c r="H582" s="236"/>
      <c r="I582" s="236"/>
      <c r="J582" s="236"/>
      <c r="K582" s="236"/>
      <c r="L582" s="236"/>
      <c r="M582" s="236"/>
      <c r="N582" s="236"/>
      <c r="O582" s="236"/>
      <c r="P582" s="236"/>
      <c r="Q582" s="236"/>
      <c r="R582" s="236"/>
      <c r="S582" s="236"/>
      <c r="T582" s="236"/>
      <c r="U582" s="236"/>
      <c r="V582" s="236"/>
      <c r="W582" s="236"/>
      <c r="X582" s="236"/>
      <c r="Y582" s="236"/>
      <c r="Z582" s="236"/>
      <c r="AA582" s="236"/>
      <c r="AB582" s="236"/>
      <c r="AC582" s="236"/>
      <c r="AD582" s="236"/>
    </row>
    <row r="583" spans="1:30" ht="15.75" customHeight="1" x14ac:dyDescent="0.25">
      <c r="A583" s="236"/>
      <c r="B583" s="236"/>
      <c r="C583" s="236"/>
      <c r="D583" s="236"/>
      <c r="E583" s="236"/>
      <c r="F583" s="236"/>
      <c r="G583" s="237"/>
      <c r="H583" s="236"/>
      <c r="I583" s="236"/>
      <c r="J583" s="236"/>
      <c r="K583" s="236"/>
      <c r="L583" s="236"/>
      <c r="M583" s="236"/>
      <c r="N583" s="236"/>
      <c r="O583" s="236"/>
      <c r="P583" s="236"/>
      <c r="Q583" s="236"/>
      <c r="R583" s="236"/>
      <c r="S583" s="236"/>
      <c r="T583" s="236"/>
      <c r="U583" s="236"/>
      <c r="V583" s="236"/>
      <c r="W583" s="236"/>
      <c r="X583" s="236"/>
      <c r="Y583" s="236"/>
      <c r="Z583" s="236"/>
      <c r="AA583" s="236"/>
      <c r="AB583" s="236"/>
      <c r="AC583" s="236"/>
      <c r="AD583" s="236"/>
    </row>
    <row r="584" spans="1:30" ht="15.75" customHeight="1" x14ac:dyDescent="0.25">
      <c r="A584" s="236"/>
      <c r="B584" s="236"/>
      <c r="C584" s="236"/>
      <c r="D584" s="236"/>
      <c r="E584" s="236"/>
      <c r="F584" s="236"/>
      <c r="G584" s="237"/>
      <c r="H584" s="236"/>
      <c r="I584" s="236"/>
      <c r="J584" s="236"/>
      <c r="K584" s="236"/>
      <c r="L584" s="236"/>
      <c r="M584" s="236"/>
      <c r="N584" s="236"/>
      <c r="O584" s="236"/>
      <c r="P584" s="236"/>
      <c r="Q584" s="236"/>
      <c r="R584" s="236"/>
      <c r="S584" s="236"/>
      <c r="T584" s="236"/>
      <c r="U584" s="236"/>
      <c r="V584" s="236"/>
      <c r="W584" s="236"/>
      <c r="X584" s="236"/>
      <c r="Y584" s="236"/>
      <c r="Z584" s="236"/>
      <c r="AA584" s="236"/>
      <c r="AB584" s="236"/>
      <c r="AC584" s="236"/>
      <c r="AD584" s="236"/>
    </row>
    <row r="585" spans="1:30" ht="15.75" customHeight="1" x14ac:dyDescent="0.25">
      <c r="A585" s="236"/>
      <c r="B585" s="236"/>
      <c r="C585" s="236"/>
      <c r="D585" s="236"/>
      <c r="E585" s="236"/>
      <c r="F585" s="236"/>
      <c r="G585" s="237"/>
      <c r="H585" s="236"/>
      <c r="I585" s="236"/>
      <c r="J585" s="236"/>
      <c r="K585" s="236"/>
      <c r="L585" s="236"/>
      <c r="M585" s="236"/>
      <c r="N585" s="236"/>
      <c r="O585" s="236"/>
      <c r="P585" s="236"/>
      <c r="Q585" s="236"/>
      <c r="R585" s="236"/>
      <c r="S585" s="236"/>
      <c r="T585" s="236"/>
      <c r="U585" s="236"/>
      <c r="V585" s="236"/>
      <c r="W585" s="236"/>
      <c r="X585" s="236"/>
      <c r="Y585" s="236"/>
      <c r="Z585" s="236"/>
      <c r="AA585" s="236"/>
      <c r="AB585" s="236"/>
      <c r="AC585" s="236"/>
      <c r="AD585" s="236"/>
    </row>
    <row r="586" spans="1:30" ht="15.75" customHeight="1" x14ac:dyDescent="0.25">
      <c r="A586" s="236"/>
      <c r="B586" s="236"/>
      <c r="C586" s="236"/>
      <c r="D586" s="236"/>
      <c r="E586" s="236"/>
      <c r="F586" s="236"/>
      <c r="G586" s="237"/>
      <c r="H586" s="236"/>
      <c r="I586" s="236"/>
      <c r="J586" s="236"/>
      <c r="K586" s="236"/>
      <c r="L586" s="236"/>
      <c r="M586" s="236"/>
      <c r="N586" s="236"/>
      <c r="O586" s="236"/>
      <c r="P586" s="236"/>
      <c r="Q586" s="236"/>
      <c r="R586" s="236"/>
      <c r="S586" s="236"/>
      <c r="T586" s="236"/>
      <c r="U586" s="236"/>
      <c r="V586" s="236"/>
      <c r="W586" s="236"/>
      <c r="X586" s="236"/>
      <c r="Y586" s="236"/>
      <c r="Z586" s="236"/>
      <c r="AA586" s="236"/>
      <c r="AB586" s="236"/>
      <c r="AC586" s="236"/>
      <c r="AD586" s="236"/>
    </row>
    <row r="587" spans="1:30" ht="15.75" customHeight="1" x14ac:dyDescent="0.25">
      <c r="A587" s="236"/>
      <c r="B587" s="236"/>
      <c r="C587" s="236"/>
      <c r="D587" s="236"/>
      <c r="E587" s="236"/>
      <c r="F587" s="236"/>
      <c r="G587" s="237"/>
      <c r="H587" s="236"/>
      <c r="I587" s="236"/>
      <c r="J587" s="236"/>
      <c r="K587" s="236"/>
      <c r="L587" s="236"/>
      <c r="M587" s="236"/>
      <c r="N587" s="236"/>
      <c r="O587" s="236"/>
      <c r="P587" s="236"/>
      <c r="Q587" s="236"/>
      <c r="R587" s="236"/>
      <c r="S587" s="236"/>
      <c r="T587" s="236"/>
      <c r="U587" s="236"/>
      <c r="V587" s="236"/>
      <c r="W587" s="236"/>
      <c r="X587" s="236"/>
      <c r="Y587" s="236"/>
      <c r="Z587" s="236"/>
      <c r="AA587" s="236"/>
      <c r="AB587" s="236"/>
      <c r="AC587" s="236"/>
      <c r="AD587" s="236"/>
    </row>
    <row r="588" spans="1:30" ht="15.75" customHeight="1" x14ac:dyDescent="0.25">
      <c r="A588" s="236"/>
      <c r="B588" s="236"/>
      <c r="C588" s="236"/>
      <c r="D588" s="236"/>
      <c r="E588" s="236"/>
      <c r="F588" s="236"/>
      <c r="G588" s="237"/>
      <c r="H588" s="236"/>
      <c r="I588" s="236"/>
      <c r="J588" s="236"/>
      <c r="K588" s="236"/>
      <c r="L588" s="236"/>
      <c r="M588" s="236"/>
      <c r="N588" s="236"/>
      <c r="O588" s="236"/>
      <c r="P588" s="236"/>
      <c r="Q588" s="236"/>
      <c r="R588" s="236"/>
      <c r="S588" s="236"/>
      <c r="T588" s="236"/>
      <c r="U588" s="236"/>
      <c r="V588" s="236"/>
      <c r="W588" s="236"/>
      <c r="X588" s="236"/>
      <c r="Y588" s="236"/>
      <c r="Z588" s="236"/>
      <c r="AA588" s="236"/>
      <c r="AB588" s="236"/>
      <c r="AC588" s="236"/>
      <c r="AD588" s="236"/>
    </row>
    <row r="589" spans="1:30" ht="15.75" customHeight="1" x14ac:dyDescent="0.25">
      <c r="A589" s="236"/>
      <c r="B589" s="236"/>
      <c r="C589" s="236"/>
      <c r="D589" s="236"/>
      <c r="E589" s="236"/>
      <c r="F589" s="236"/>
      <c r="G589" s="237"/>
      <c r="H589" s="236"/>
      <c r="I589" s="236"/>
      <c r="J589" s="236"/>
      <c r="K589" s="236"/>
      <c r="L589" s="236"/>
      <c r="M589" s="236"/>
      <c r="N589" s="236"/>
      <c r="O589" s="236"/>
      <c r="P589" s="236"/>
      <c r="Q589" s="236"/>
      <c r="R589" s="236"/>
      <c r="S589" s="236"/>
      <c r="T589" s="236"/>
      <c r="U589" s="236"/>
      <c r="V589" s="236"/>
      <c r="W589" s="236"/>
      <c r="X589" s="236"/>
      <c r="Y589" s="236"/>
      <c r="Z589" s="236"/>
      <c r="AA589" s="236"/>
      <c r="AB589" s="236"/>
      <c r="AC589" s="236"/>
      <c r="AD589" s="236"/>
    </row>
    <row r="590" spans="1:30" ht="15.75" customHeight="1" x14ac:dyDescent="0.25">
      <c r="A590" s="236"/>
      <c r="B590" s="236"/>
      <c r="C590" s="236"/>
      <c r="D590" s="236"/>
      <c r="E590" s="236"/>
      <c r="F590" s="236"/>
      <c r="G590" s="237"/>
      <c r="H590" s="236"/>
      <c r="I590" s="236"/>
      <c r="J590" s="236"/>
      <c r="K590" s="236"/>
      <c r="L590" s="236"/>
      <c r="M590" s="236"/>
      <c r="N590" s="236"/>
      <c r="O590" s="236"/>
      <c r="P590" s="236"/>
      <c r="Q590" s="236"/>
      <c r="R590" s="236"/>
      <c r="S590" s="236"/>
      <c r="T590" s="236"/>
      <c r="U590" s="236"/>
      <c r="V590" s="236"/>
      <c r="W590" s="236"/>
      <c r="X590" s="236"/>
      <c r="Y590" s="236"/>
      <c r="Z590" s="236"/>
      <c r="AA590" s="236"/>
      <c r="AB590" s="236"/>
      <c r="AC590" s="236"/>
      <c r="AD590" s="236"/>
    </row>
    <row r="591" spans="1:30" ht="15.75" customHeight="1" x14ac:dyDescent="0.25">
      <c r="A591" s="236"/>
      <c r="B591" s="236"/>
      <c r="C591" s="236"/>
      <c r="D591" s="236"/>
      <c r="E591" s="236"/>
      <c r="F591" s="236"/>
      <c r="G591" s="237"/>
      <c r="H591" s="236"/>
      <c r="I591" s="236"/>
      <c r="J591" s="236"/>
      <c r="K591" s="236"/>
      <c r="L591" s="236"/>
      <c r="M591" s="236"/>
      <c r="N591" s="236"/>
      <c r="O591" s="236"/>
      <c r="P591" s="236"/>
      <c r="Q591" s="236"/>
      <c r="R591" s="236"/>
      <c r="S591" s="236"/>
      <c r="T591" s="236"/>
      <c r="U591" s="236"/>
      <c r="V591" s="236"/>
      <c r="W591" s="236"/>
      <c r="X591" s="236"/>
      <c r="Y591" s="236"/>
      <c r="Z591" s="236"/>
      <c r="AA591" s="236"/>
      <c r="AB591" s="236"/>
      <c r="AC591" s="236"/>
      <c r="AD591" s="236"/>
    </row>
    <row r="592" spans="1:30" ht="15.75" customHeight="1" x14ac:dyDescent="0.25">
      <c r="A592" s="236"/>
      <c r="B592" s="236"/>
      <c r="C592" s="236"/>
      <c r="D592" s="236"/>
      <c r="E592" s="236"/>
      <c r="F592" s="236"/>
      <c r="G592" s="237"/>
      <c r="H592" s="236"/>
      <c r="I592" s="236"/>
      <c r="J592" s="236"/>
      <c r="K592" s="236"/>
      <c r="L592" s="236"/>
      <c r="M592" s="236"/>
      <c r="N592" s="236"/>
      <c r="O592" s="236"/>
      <c r="P592" s="236"/>
      <c r="Q592" s="236"/>
      <c r="R592" s="236"/>
      <c r="S592" s="236"/>
      <c r="T592" s="236"/>
      <c r="U592" s="236"/>
      <c r="V592" s="236"/>
      <c r="W592" s="236"/>
      <c r="X592" s="236"/>
      <c r="Y592" s="236"/>
      <c r="Z592" s="236"/>
      <c r="AA592" s="236"/>
      <c r="AB592" s="236"/>
      <c r="AC592" s="236"/>
      <c r="AD592" s="236"/>
    </row>
    <row r="593" spans="1:30" ht="15.75" customHeight="1" x14ac:dyDescent="0.25">
      <c r="A593" s="236"/>
      <c r="B593" s="236"/>
      <c r="C593" s="236"/>
      <c r="D593" s="236"/>
      <c r="E593" s="236"/>
      <c r="F593" s="236"/>
      <c r="G593" s="237"/>
      <c r="H593" s="236"/>
      <c r="I593" s="236"/>
      <c r="J593" s="236"/>
      <c r="K593" s="236"/>
      <c r="L593" s="236"/>
      <c r="M593" s="236"/>
      <c r="N593" s="236"/>
      <c r="O593" s="236"/>
      <c r="P593" s="236"/>
      <c r="Q593" s="236"/>
      <c r="R593" s="236"/>
      <c r="S593" s="236"/>
      <c r="T593" s="236"/>
      <c r="U593" s="236"/>
      <c r="V593" s="236"/>
      <c r="W593" s="236"/>
      <c r="X593" s="236"/>
      <c r="Y593" s="236"/>
      <c r="Z593" s="236"/>
      <c r="AA593" s="236"/>
      <c r="AB593" s="236"/>
      <c r="AC593" s="236"/>
      <c r="AD593" s="236"/>
    </row>
    <row r="594" spans="1:30" ht="15.75" customHeight="1" x14ac:dyDescent="0.25">
      <c r="A594" s="236"/>
      <c r="B594" s="236"/>
      <c r="C594" s="236"/>
      <c r="D594" s="236"/>
      <c r="E594" s="236"/>
      <c r="F594" s="236"/>
      <c r="G594" s="237"/>
      <c r="H594" s="236"/>
      <c r="I594" s="236"/>
      <c r="J594" s="236"/>
      <c r="K594" s="236"/>
      <c r="L594" s="236"/>
      <c r="M594" s="236"/>
      <c r="N594" s="236"/>
      <c r="O594" s="236"/>
      <c r="P594" s="236"/>
      <c r="Q594" s="236"/>
      <c r="R594" s="236"/>
      <c r="S594" s="236"/>
      <c r="T594" s="236"/>
      <c r="U594" s="236"/>
      <c r="V594" s="236"/>
      <c r="W594" s="236"/>
      <c r="X594" s="236"/>
      <c r="Y594" s="236"/>
      <c r="Z594" s="236"/>
      <c r="AA594" s="236"/>
      <c r="AB594" s="236"/>
      <c r="AC594" s="236"/>
      <c r="AD594" s="236"/>
    </row>
    <row r="595" spans="1:30" ht="15.75" customHeight="1" x14ac:dyDescent="0.25">
      <c r="A595" s="236"/>
      <c r="B595" s="236"/>
      <c r="C595" s="236"/>
      <c r="D595" s="236"/>
      <c r="E595" s="236"/>
      <c r="F595" s="236"/>
      <c r="G595" s="237"/>
      <c r="H595" s="236"/>
      <c r="I595" s="236"/>
      <c r="J595" s="236"/>
      <c r="K595" s="236"/>
      <c r="L595" s="236"/>
      <c r="M595" s="236"/>
      <c r="N595" s="236"/>
      <c r="O595" s="236"/>
      <c r="P595" s="236"/>
      <c r="Q595" s="236"/>
      <c r="R595" s="236"/>
      <c r="S595" s="236"/>
      <c r="T595" s="236"/>
      <c r="U595" s="236"/>
      <c r="V595" s="236"/>
      <c r="W595" s="236"/>
      <c r="X595" s="236"/>
      <c r="Y595" s="236"/>
      <c r="Z595" s="236"/>
      <c r="AA595" s="236"/>
      <c r="AB595" s="236"/>
      <c r="AC595" s="236"/>
      <c r="AD595" s="236"/>
    </row>
    <row r="596" spans="1:30" ht="15.75" customHeight="1" x14ac:dyDescent="0.25">
      <c r="A596" s="236"/>
      <c r="B596" s="236"/>
      <c r="C596" s="236"/>
      <c r="D596" s="236"/>
      <c r="E596" s="236"/>
      <c r="F596" s="236"/>
      <c r="G596" s="237"/>
      <c r="H596" s="236"/>
      <c r="I596" s="236"/>
      <c r="J596" s="236"/>
      <c r="K596" s="236"/>
      <c r="L596" s="236"/>
      <c r="M596" s="236"/>
      <c r="N596" s="236"/>
      <c r="O596" s="236"/>
      <c r="P596" s="236"/>
      <c r="Q596" s="236"/>
      <c r="R596" s="236"/>
      <c r="S596" s="236"/>
      <c r="T596" s="236"/>
      <c r="U596" s="236"/>
      <c r="V596" s="236"/>
      <c r="W596" s="236"/>
      <c r="X596" s="236"/>
      <c r="Y596" s="236"/>
      <c r="Z596" s="236"/>
      <c r="AA596" s="236"/>
      <c r="AB596" s="236"/>
      <c r="AC596" s="236"/>
      <c r="AD596" s="236"/>
    </row>
    <row r="597" spans="1:30" ht="15.75" customHeight="1" x14ac:dyDescent="0.25">
      <c r="A597" s="236"/>
      <c r="B597" s="236"/>
      <c r="C597" s="236"/>
      <c r="D597" s="236"/>
      <c r="E597" s="236"/>
      <c r="F597" s="236"/>
      <c r="G597" s="237"/>
      <c r="H597" s="236"/>
      <c r="I597" s="236"/>
      <c r="J597" s="236"/>
      <c r="K597" s="236"/>
      <c r="L597" s="236"/>
      <c r="M597" s="236"/>
      <c r="N597" s="236"/>
      <c r="O597" s="236"/>
      <c r="P597" s="236"/>
      <c r="Q597" s="236"/>
      <c r="R597" s="236"/>
      <c r="S597" s="236"/>
      <c r="T597" s="236"/>
      <c r="U597" s="236"/>
      <c r="V597" s="236"/>
      <c r="W597" s="236"/>
      <c r="X597" s="236"/>
      <c r="Y597" s="236"/>
      <c r="Z597" s="236"/>
      <c r="AA597" s="236"/>
      <c r="AB597" s="236"/>
      <c r="AC597" s="236"/>
      <c r="AD597" s="236"/>
    </row>
    <row r="598" spans="1:30" ht="15.75" customHeight="1" x14ac:dyDescent="0.25">
      <c r="A598" s="236"/>
      <c r="B598" s="236"/>
      <c r="C598" s="236"/>
      <c r="D598" s="236"/>
      <c r="E598" s="236"/>
      <c r="F598" s="236"/>
      <c r="G598" s="237"/>
      <c r="H598" s="236"/>
      <c r="I598" s="236"/>
      <c r="J598" s="236"/>
      <c r="K598" s="236"/>
      <c r="L598" s="236"/>
      <c r="M598" s="236"/>
      <c r="N598" s="236"/>
      <c r="O598" s="236"/>
      <c r="P598" s="236"/>
      <c r="Q598" s="236"/>
      <c r="R598" s="236"/>
      <c r="S598" s="236"/>
      <c r="T598" s="236"/>
      <c r="U598" s="236"/>
      <c r="V598" s="236"/>
      <c r="W598" s="236"/>
      <c r="X598" s="236"/>
      <c r="Y598" s="236"/>
      <c r="Z598" s="236"/>
      <c r="AA598" s="236"/>
      <c r="AB598" s="236"/>
      <c r="AC598" s="236"/>
      <c r="AD598" s="236"/>
    </row>
    <row r="599" spans="1:30" ht="15.75" customHeight="1" x14ac:dyDescent="0.25">
      <c r="A599" s="236"/>
      <c r="B599" s="236"/>
      <c r="C599" s="236"/>
      <c r="D599" s="236"/>
      <c r="E599" s="236"/>
      <c r="F599" s="236"/>
      <c r="G599" s="237"/>
      <c r="H599" s="236"/>
      <c r="I599" s="236"/>
      <c r="J599" s="236"/>
      <c r="K599" s="236"/>
      <c r="L599" s="236"/>
      <c r="M599" s="236"/>
      <c r="N599" s="236"/>
      <c r="O599" s="236"/>
      <c r="P599" s="236"/>
      <c r="Q599" s="236"/>
      <c r="R599" s="236"/>
      <c r="S599" s="236"/>
      <c r="T599" s="236"/>
      <c r="U599" s="236"/>
      <c r="V599" s="236"/>
      <c r="W599" s="236"/>
      <c r="X599" s="236"/>
      <c r="Y599" s="236"/>
      <c r="Z599" s="236"/>
      <c r="AA599" s="236"/>
      <c r="AB599" s="236"/>
      <c r="AC599" s="236"/>
      <c r="AD599" s="236"/>
    </row>
    <row r="600" spans="1:30" ht="15.75" customHeight="1" x14ac:dyDescent="0.25">
      <c r="A600" s="236"/>
      <c r="B600" s="236"/>
      <c r="C600" s="236"/>
      <c r="D600" s="236"/>
      <c r="E600" s="236"/>
      <c r="F600" s="236"/>
      <c r="G600" s="237"/>
      <c r="H600" s="236"/>
      <c r="I600" s="236"/>
      <c r="J600" s="236"/>
      <c r="K600" s="236"/>
      <c r="L600" s="236"/>
      <c r="M600" s="236"/>
      <c r="N600" s="236"/>
      <c r="O600" s="236"/>
      <c r="P600" s="236"/>
      <c r="Q600" s="236"/>
      <c r="R600" s="236"/>
      <c r="S600" s="236"/>
      <c r="T600" s="236"/>
      <c r="U600" s="236"/>
      <c r="V600" s="236"/>
      <c r="W600" s="236"/>
      <c r="X600" s="236"/>
      <c r="Y600" s="236"/>
      <c r="Z600" s="236"/>
      <c r="AA600" s="236"/>
      <c r="AB600" s="236"/>
      <c r="AC600" s="236"/>
      <c r="AD600" s="236"/>
    </row>
    <row r="601" spans="1:30" ht="15.75" customHeight="1" x14ac:dyDescent="0.25">
      <c r="A601" s="236"/>
      <c r="B601" s="236"/>
      <c r="C601" s="236"/>
      <c r="D601" s="236"/>
      <c r="E601" s="236"/>
      <c r="F601" s="236"/>
      <c r="G601" s="237"/>
      <c r="H601" s="236"/>
      <c r="I601" s="236"/>
      <c r="J601" s="236"/>
      <c r="K601" s="236"/>
      <c r="L601" s="236"/>
      <c r="M601" s="236"/>
      <c r="N601" s="236"/>
      <c r="O601" s="236"/>
      <c r="P601" s="236"/>
      <c r="Q601" s="236"/>
      <c r="R601" s="236"/>
      <c r="S601" s="236"/>
      <c r="T601" s="236"/>
      <c r="U601" s="236"/>
      <c r="V601" s="236"/>
      <c r="W601" s="236"/>
      <c r="X601" s="236"/>
      <c r="Y601" s="236"/>
      <c r="Z601" s="236"/>
      <c r="AA601" s="236"/>
      <c r="AB601" s="236"/>
      <c r="AC601" s="236"/>
      <c r="AD601" s="236"/>
    </row>
    <row r="602" spans="1:30" ht="15.75" customHeight="1" x14ac:dyDescent="0.25">
      <c r="A602" s="236"/>
      <c r="B602" s="236"/>
      <c r="C602" s="236"/>
      <c r="D602" s="236"/>
      <c r="E602" s="236"/>
      <c r="F602" s="236"/>
      <c r="G602" s="237"/>
      <c r="H602" s="236"/>
      <c r="I602" s="236"/>
      <c r="J602" s="236"/>
      <c r="K602" s="236"/>
      <c r="L602" s="236"/>
      <c r="M602" s="236"/>
      <c r="N602" s="236"/>
      <c r="O602" s="236"/>
      <c r="P602" s="236"/>
      <c r="Q602" s="236"/>
      <c r="R602" s="236"/>
      <c r="S602" s="236"/>
      <c r="T602" s="236"/>
      <c r="U602" s="236"/>
      <c r="V602" s="236"/>
      <c r="W602" s="236"/>
      <c r="X602" s="236"/>
      <c r="Y602" s="236"/>
      <c r="Z602" s="236"/>
      <c r="AA602" s="236"/>
      <c r="AB602" s="236"/>
      <c r="AC602" s="236"/>
      <c r="AD602" s="236"/>
    </row>
    <row r="603" spans="1:30" ht="15.75" customHeight="1" x14ac:dyDescent="0.25">
      <c r="A603" s="236"/>
      <c r="B603" s="236"/>
      <c r="C603" s="236"/>
      <c r="D603" s="236"/>
      <c r="E603" s="236"/>
      <c r="F603" s="236"/>
      <c r="G603" s="237"/>
      <c r="H603" s="236"/>
      <c r="I603" s="236"/>
      <c r="J603" s="236"/>
      <c r="K603" s="236"/>
      <c r="L603" s="236"/>
      <c r="M603" s="236"/>
      <c r="N603" s="236"/>
      <c r="O603" s="236"/>
      <c r="P603" s="236"/>
      <c r="Q603" s="236"/>
      <c r="R603" s="236"/>
      <c r="S603" s="236"/>
      <c r="T603" s="236"/>
      <c r="U603" s="236"/>
      <c r="V603" s="236"/>
      <c r="W603" s="236"/>
      <c r="X603" s="236"/>
      <c r="Y603" s="236"/>
      <c r="Z603" s="236"/>
      <c r="AA603" s="236"/>
      <c r="AB603" s="236"/>
      <c r="AC603" s="236"/>
      <c r="AD603" s="236"/>
    </row>
    <row r="604" spans="1:30" ht="15.75" customHeight="1" x14ac:dyDescent="0.25">
      <c r="A604" s="236"/>
      <c r="B604" s="236"/>
      <c r="C604" s="236"/>
      <c r="D604" s="236"/>
      <c r="E604" s="236"/>
      <c r="F604" s="236"/>
      <c r="G604" s="237"/>
      <c r="H604" s="236"/>
      <c r="I604" s="236"/>
      <c r="J604" s="236"/>
      <c r="K604" s="236"/>
      <c r="L604" s="236"/>
      <c r="M604" s="236"/>
      <c r="N604" s="236"/>
      <c r="O604" s="236"/>
      <c r="P604" s="236"/>
      <c r="Q604" s="236"/>
      <c r="R604" s="236"/>
      <c r="S604" s="236"/>
      <c r="T604" s="236"/>
      <c r="U604" s="236"/>
      <c r="V604" s="236"/>
      <c r="W604" s="236"/>
      <c r="X604" s="236"/>
      <c r="Y604" s="236"/>
      <c r="Z604" s="236"/>
      <c r="AA604" s="236"/>
      <c r="AB604" s="236"/>
      <c r="AC604" s="236"/>
      <c r="AD604" s="236"/>
    </row>
    <row r="605" spans="1:30" ht="15.75" customHeight="1" x14ac:dyDescent="0.25">
      <c r="A605" s="236"/>
      <c r="B605" s="236"/>
      <c r="C605" s="236"/>
      <c r="D605" s="236"/>
      <c r="E605" s="236"/>
      <c r="F605" s="236"/>
      <c r="G605" s="237"/>
      <c r="H605" s="236"/>
      <c r="I605" s="236"/>
      <c r="J605" s="236"/>
      <c r="K605" s="236"/>
      <c r="L605" s="236"/>
      <c r="M605" s="236"/>
      <c r="N605" s="236"/>
      <c r="O605" s="236"/>
      <c r="P605" s="236"/>
      <c r="Q605" s="236"/>
      <c r="R605" s="236"/>
      <c r="S605" s="236"/>
      <c r="T605" s="236"/>
      <c r="U605" s="236"/>
      <c r="V605" s="236"/>
      <c r="W605" s="236"/>
      <c r="X605" s="236"/>
      <c r="Y605" s="236"/>
      <c r="Z605" s="236"/>
      <c r="AA605" s="236"/>
      <c r="AB605" s="236"/>
      <c r="AC605" s="236"/>
      <c r="AD605" s="236"/>
    </row>
    <row r="606" spans="1:30" ht="15.75" customHeight="1" x14ac:dyDescent="0.25">
      <c r="A606" s="236"/>
      <c r="B606" s="236"/>
      <c r="C606" s="236"/>
      <c r="D606" s="236"/>
      <c r="E606" s="236"/>
      <c r="F606" s="236"/>
      <c r="G606" s="237"/>
      <c r="H606" s="236"/>
      <c r="I606" s="236"/>
      <c r="J606" s="236"/>
      <c r="K606" s="236"/>
      <c r="L606" s="236"/>
      <c r="M606" s="236"/>
      <c r="N606" s="236"/>
      <c r="O606" s="236"/>
      <c r="P606" s="236"/>
      <c r="Q606" s="236"/>
      <c r="R606" s="236"/>
      <c r="S606" s="236"/>
      <c r="T606" s="236"/>
      <c r="U606" s="236"/>
      <c r="V606" s="236"/>
      <c r="W606" s="236"/>
      <c r="X606" s="236"/>
      <c r="Y606" s="236"/>
      <c r="Z606" s="236"/>
      <c r="AA606" s="236"/>
      <c r="AB606" s="236"/>
      <c r="AC606" s="236"/>
      <c r="AD606" s="236"/>
    </row>
    <row r="607" spans="1:30" ht="15.75" customHeight="1" x14ac:dyDescent="0.25">
      <c r="A607" s="236"/>
      <c r="B607" s="236"/>
      <c r="C607" s="236"/>
      <c r="D607" s="236"/>
      <c r="E607" s="236"/>
      <c r="F607" s="236"/>
      <c r="G607" s="237"/>
      <c r="H607" s="236"/>
      <c r="I607" s="236"/>
      <c r="J607" s="236"/>
      <c r="K607" s="236"/>
      <c r="L607" s="236"/>
      <c r="M607" s="236"/>
      <c r="N607" s="236"/>
      <c r="O607" s="236"/>
      <c r="P607" s="236"/>
      <c r="Q607" s="236"/>
      <c r="R607" s="236"/>
      <c r="S607" s="236"/>
      <c r="T607" s="236"/>
      <c r="U607" s="236"/>
      <c r="V607" s="236"/>
      <c r="W607" s="236"/>
      <c r="X607" s="236"/>
      <c r="Y607" s="236"/>
      <c r="Z607" s="236"/>
      <c r="AA607" s="236"/>
      <c r="AB607" s="236"/>
      <c r="AC607" s="236"/>
      <c r="AD607" s="236"/>
    </row>
    <row r="608" spans="1:30" ht="15.75" customHeight="1" x14ac:dyDescent="0.25">
      <c r="A608" s="236"/>
      <c r="B608" s="236"/>
      <c r="C608" s="236"/>
      <c r="D608" s="236"/>
      <c r="E608" s="236"/>
      <c r="F608" s="236"/>
      <c r="G608" s="237"/>
      <c r="H608" s="236"/>
      <c r="I608" s="236"/>
      <c r="J608" s="236"/>
      <c r="K608" s="236"/>
      <c r="L608" s="236"/>
      <c r="M608" s="236"/>
      <c r="N608" s="236"/>
      <c r="O608" s="236"/>
      <c r="P608" s="236"/>
      <c r="Q608" s="236"/>
      <c r="R608" s="236"/>
      <c r="S608" s="236"/>
      <c r="T608" s="236"/>
      <c r="U608" s="236"/>
      <c r="V608" s="236"/>
      <c r="W608" s="236"/>
      <c r="X608" s="236"/>
      <c r="Y608" s="236"/>
      <c r="Z608" s="236"/>
      <c r="AA608" s="236"/>
      <c r="AB608" s="236"/>
      <c r="AC608" s="236"/>
      <c r="AD608" s="236"/>
    </row>
    <row r="609" spans="1:30" ht="15.75" customHeight="1" x14ac:dyDescent="0.25">
      <c r="A609" s="236"/>
      <c r="B609" s="236"/>
      <c r="C609" s="236"/>
      <c r="D609" s="236"/>
      <c r="E609" s="236"/>
      <c r="F609" s="236"/>
      <c r="G609" s="237"/>
      <c r="H609" s="236"/>
      <c r="I609" s="236"/>
      <c r="J609" s="236"/>
      <c r="K609" s="236"/>
      <c r="L609" s="236"/>
      <c r="M609" s="236"/>
      <c r="N609" s="236"/>
      <c r="O609" s="236"/>
      <c r="P609" s="236"/>
      <c r="Q609" s="236"/>
      <c r="R609" s="236"/>
      <c r="S609" s="236"/>
      <c r="T609" s="236"/>
      <c r="U609" s="236"/>
      <c r="V609" s="236"/>
      <c r="W609" s="236"/>
      <c r="X609" s="236"/>
      <c r="Y609" s="236"/>
      <c r="Z609" s="236"/>
      <c r="AA609" s="236"/>
      <c r="AB609" s="236"/>
      <c r="AC609" s="236"/>
      <c r="AD609" s="236"/>
    </row>
    <row r="610" spans="1:30" ht="15.75" customHeight="1" x14ac:dyDescent="0.25">
      <c r="A610" s="236"/>
      <c r="B610" s="236"/>
      <c r="C610" s="236"/>
      <c r="D610" s="236"/>
      <c r="E610" s="236"/>
      <c r="F610" s="236"/>
      <c r="G610" s="237"/>
      <c r="H610" s="236"/>
      <c r="I610" s="236"/>
      <c r="J610" s="236"/>
      <c r="K610" s="236"/>
      <c r="L610" s="236"/>
      <c r="M610" s="236"/>
      <c r="N610" s="236"/>
      <c r="O610" s="236"/>
      <c r="P610" s="236"/>
      <c r="Q610" s="236"/>
      <c r="R610" s="236"/>
      <c r="S610" s="236"/>
      <c r="T610" s="236"/>
      <c r="U610" s="236"/>
      <c r="V610" s="236"/>
      <c r="W610" s="236"/>
      <c r="X610" s="236"/>
      <c r="Y610" s="236"/>
      <c r="Z610" s="236"/>
      <c r="AA610" s="236"/>
      <c r="AB610" s="236"/>
      <c r="AC610" s="236"/>
      <c r="AD610" s="236"/>
    </row>
    <row r="611" spans="1:30" ht="15.75" customHeight="1" x14ac:dyDescent="0.25">
      <c r="A611" s="236"/>
      <c r="B611" s="236"/>
      <c r="C611" s="236"/>
      <c r="D611" s="236"/>
      <c r="E611" s="236"/>
      <c r="F611" s="236"/>
      <c r="G611" s="237"/>
      <c r="H611" s="236"/>
      <c r="I611" s="236"/>
      <c r="J611" s="236"/>
      <c r="K611" s="236"/>
      <c r="L611" s="236"/>
      <c r="M611" s="236"/>
      <c r="N611" s="236"/>
      <c r="O611" s="236"/>
      <c r="P611" s="236"/>
      <c r="Q611" s="236"/>
      <c r="R611" s="236"/>
      <c r="S611" s="236"/>
      <c r="T611" s="236"/>
      <c r="U611" s="236"/>
      <c r="V611" s="236"/>
      <c r="W611" s="236"/>
      <c r="X611" s="236"/>
      <c r="Y611" s="236"/>
      <c r="Z611" s="236"/>
      <c r="AA611" s="236"/>
      <c r="AB611" s="236"/>
      <c r="AC611" s="236"/>
      <c r="AD611" s="236"/>
    </row>
    <row r="612" spans="1:30" ht="15.75" customHeight="1" x14ac:dyDescent="0.25">
      <c r="A612" s="236"/>
      <c r="B612" s="236"/>
      <c r="C612" s="236"/>
      <c r="D612" s="236"/>
      <c r="E612" s="236"/>
      <c r="F612" s="236"/>
      <c r="G612" s="237"/>
      <c r="H612" s="236"/>
      <c r="I612" s="236"/>
      <c r="J612" s="236"/>
      <c r="K612" s="236"/>
      <c r="L612" s="236"/>
      <c r="M612" s="236"/>
      <c r="N612" s="236"/>
      <c r="O612" s="236"/>
      <c r="P612" s="236"/>
      <c r="Q612" s="236"/>
      <c r="R612" s="236"/>
      <c r="S612" s="236"/>
      <c r="T612" s="236"/>
      <c r="U612" s="236"/>
      <c r="V612" s="236"/>
      <c r="W612" s="236"/>
      <c r="X612" s="236"/>
      <c r="Y612" s="236"/>
      <c r="Z612" s="236"/>
      <c r="AA612" s="236"/>
      <c r="AB612" s="236"/>
      <c r="AC612" s="236"/>
      <c r="AD612" s="236"/>
    </row>
    <row r="613" spans="1:30" ht="15.75" customHeight="1" x14ac:dyDescent="0.25">
      <c r="A613" s="236"/>
      <c r="B613" s="236"/>
      <c r="C613" s="236"/>
      <c r="D613" s="236"/>
      <c r="E613" s="236"/>
      <c r="F613" s="236"/>
      <c r="G613" s="237"/>
      <c r="H613" s="236"/>
      <c r="I613" s="236"/>
      <c r="J613" s="236"/>
      <c r="K613" s="236"/>
      <c r="L613" s="236"/>
      <c r="M613" s="236"/>
      <c r="N613" s="236"/>
      <c r="O613" s="236"/>
      <c r="P613" s="236"/>
      <c r="Q613" s="236"/>
      <c r="R613" s="236"/>
      <c r="S613" s="236"/>
      <c r="T613" s="236"/>
      <c r="U613" s="236"/>
      <c r="V613" s="236"/>
      <c r="W613" s="236"/>
      <c r="X613" s="236"/>
      <c r="Y613" s="236"/>
      <c r="Z613" s="236"/>
      <c r="AA613" s="236"/>
      <c r="AB613" s="236"/>
      <c r="AC613" s="236"/>
      <c r="AD613" s="236"/>
    </row>
    <row r="614" spans="1:30" ht="15.75" customHeight="1" x14ac:dyDescent="0.25">
      <c r="A614" s="236"/>
      <c r="B614" s="236"/>
      <c r="C614" s="236"/>
      <c r="D614" s="236"/>
      <c r="E614" s="236"/>
      <c r="F614" s="236"/>
      <c r="G614" s="237"/>
      <c r="H614" s="236"/>
      <c r="I614" s="236"/>
      <c r="J614" s="236"/>
      <c r="K614" s="236"/>
      <c r="L614" s="236"/>
      <c r="M614" s="236"/>
      <c r="N614" s="236"/>
      <c r="O614" s="236"/>
      <c r="P614" s="236"/>
      <c r="Q614" s="236"/>
      <c r="R614" s="236"/>
      <c r="S614" s="236"/>
      <c r="T614" s="236"/>
      <c r="U614" s="236"/>
      <c r="V614" s="236"/>
      <c r="W614" s="236"/>
      <c r="X614" s="236"/>
      <c r="Y614" s="236"/>
      <c r="Z614" s="236"/>
      <c r="AA614" s="236"/>
      <c r="AB614" s="236"/>
      <c r="AC614" s="236"/>
      <c r="AD614" s="236"/>
    </row>
    <row r="615" spans="1:30" ht="15.75" customHeight="1" x14ac:dyDescent="0.25">
      <c r="A615" s="236"/>
      <c r="B615" s="236"/>
      <c r="C615" s="236"/>
      <c r="D615" s="236"/>
      <c r="E615" s="236"/>
      <c r="F615" s="236"/>
      <c r="G615" s="237"/>
      <c r="H615" s="236"/>
      <c r="I615" s="236"/>
      <c r="J615" s="236"/>
      <c r="K615" s="236"/>
      <c r="L615" s="236"/>
      <c r="M615" s="236"/>
      <c r="N615" s="236"/>
      <c r="O615" s="236"/>
      <c r="P615" s="236"/>
      <c r="Q615" s="236"/>
      <c r="R615" s="236"/>
      <c r="S615" s="236"/>
      <c r="T615" s="236"/>
      <c r="U615" s="236"/>
      <c r="V615" s="236"/>
      <c r="W615" s="236"/>
      <c r="X615" s="236"/>
      <c r="Y615" s="236"/>
      <c r="Z615" s="236"/>
      <c r="AA615" s="236"/>
      <c r="AB615" s="236"/>
      <c r="AC615" s="236"/>
      <c r="AD615" s="236"/>
    </row>
    <row r="616" spans="1:30" ht="15.75" customHeight="1" x14ac:dyDescent="0.25">
      <c r="A616" s="236"/>
      <c r="B616" s="236"/>
      <c r="C616" s="236"/>
      <c r="D616" s="236"/>
      <c r="E616" s="236"/>
      <c r="F616" s="236"/>
      <c r="G616" s="237"/>
      <c r="H616" s="236"/>
      <c r="I616" s="236"/>
      <c r="J616" s="236"/>
      <c r="K616" s="236"/>
      <c r="L616" s="236"/>
      <c r="M616" s="236"/>
      <c r="N616" s="236"/>
      <c r="O616" s="236"/>
      <c r="P616" s="236"/>
      <c r="Q616" s="236"/>
      <c r="R616" s="236"/>
      <c r="S616" s="236"/>
      <c r="T616" s="236"/>
      <c r="U616" s="236"/>
      <c r="V616" s="236"/>
      <c r="W616" s="236"/>
      <c r="X616" s="236"/>
      <c r="Y616" s="236"/>
      <c r="Z616" s="236"/>
      <c r="AA616" s="236"/>
      <c r="AB616" s="236"/>
      <c r="AC616" s="236"/>
      <c r="AD616" s="236"/>
    </row>
    <row r="617" spans="1:30" ht="15.75" customHeight="1" x14ac:dyDescent="0.25">
      <c r="A617" s="236"/>
      <c r="B617" s="236"/>
      <c r="C617" s="236"/>
      <c r="D617" s="236"/>
      <c r="E617" s="236"/>
      <c r="F617" s="236"/>
      <c r="G617" s="237"/>
      <c r="H617" s="236"/>
      <c r="I617" s="236"/>
      <c r="J617" s="236"/>
      <c r="K617" s="236"/>
      <c r="L617" s="236"/>
      <c r="M617" s="236"/>
      <c r="N617" s="236"/>
      <c r="O617" s="236"/>
      <c r="P617" s="236"/>
      <c r="Q617" s="236"/>
      <c r="R617" s="236"/>
      <c r="S617" s="236"/>
      <c r="T617" s="236"/>
      <c r="U617" s="236"/>
      <c r="V617" s="236"/>
      <c r="W617" s="236"/>
      <c r="X617" s="236"/>
      <c r="Y617" s="236"/>
      <c r="Z617" s="236"/>
      <c r="AA617" s="236"/>
      <c r="AB617" s="236"/>
      <c r="AC617" s="236"/>
      <c r="AD617" s="236"/>
    </row>
    <row r="618" spans="1:30" ht="15.75" customHeight="1" x14ac:dyDescent="0.25">
      <c r="A618" s="236"/>
      <c r="B618" s="236"/>
      <c r="C618" s="236"/>
      <c r="D618" s="236"/>
      <c r="E618" s="236"/>
      <c r="F618" s="236"/>
      <c r="G618" s="237"/>
      <c r="H618" s="236"/>
      <c r="I618" s="236"/>
      <c r="J618" s="236"/>
      <c r="K618" s="236"/>
      <c r="L618" s="236"/>
      <c r="M618" s="236"/>
      <c r="N618" s="236"/>
      <c r="O618" s="236"/>
      <c r="P618" s="236"/>
      <c r="Q618" s="236"/>
      <c r="R618" s="236"/>
      <c r="S618" s="236"/>
      <c r="T618" s="236"/>
      <c r="U618" s="236"/>
      <c r="V618" s="236"/>
      <c r="W618" s="236"/>
      <c r="X618" s="236"/>
      <c r="Y618" s="236"/>
      <c r="Z618" s="236"/>
      <c r="AA618" s="236"/>
      <c r="AB618" s="236"/>
      <c r="AC618" s="236"/>
      <c r="AD618" s="236"/>
    </row>
    <row r="619" spans="1:30" ht="15.75" customHeight="1" x14ac:dyDescent="0.25">
      <c r="A619" s="236"/>
      <c r="B619" s="236"/>
      <c r="C619" s="236"/>
      <c r="D619" s="236"/>
      <c r="E619" s="236"/>
      <c r="F619" s="236"/>
      <c r="G619" s="237"/>
      <c r="H619" s="236"/>
      <c r="I619" s="236"/>
      <c r="J619" s="236"/>
      <c r="K619" s="236"/>
      <c r="L619" s="236"/>
      <c r="M619" s="236"/>
      <c r="N619" s="236"/>
      <c r="O619" s="236"/>
      <c r="P619" s="236"/>
      <c r="Q619" s="236"/>
      <c r="R619" s="236"/>
      <c r="S619" s="236"/>
      <c r="T619" s="236"/>
      <c r="U619" s="236"/>
      <c r="V619" s="236"/>
      <c r="W619" s="236"/>
      <c r="X619" s="236"/>
      <c r="Y619" s="236"/>
      <c r="Z619" s="236"/>
      <c r="AA619" s="236"/>
      <c r="AB619" s="236"/>
      <c r="AC619" s="236"/>
      <c r="AD619" s="236"/>
    </row>
    <row r="620" spans="1:30" ht="15.75" customHeight="1" x14ac:dyDescent="0.25">
      <c r="A620" s="236"/>
      <c r="B620" s="236"/>
      <c r="C620" s="236"/>
      <c r="D620" s="236"/>
      <c r="E620" s="236"/>
      <c r="F620" s="236"/>
      <c r="G620" s="237"/>
      <c r="H620" s="236"/>
      <c r="I620" s="236"/>
      <c r="J620" s="236"/>
      <c r="K620" s="236"/>
      <c r="L620" s="236"/>
      <c r="M620" s="236"/>
      <c r="N620" s="236"/>
      <c r="O620" s="236"/>
      <c r="P620" s="236"/>
      <c r="Q620" s="236"/>
      <c r="R620" s="236"/>
      <c r="S620" s="236"/>
      <c r="T620" s="236"/>
      <c r="U620" s="236"/>
      <c r="V620" s="236"/>
      <c r="W620" s="236"/>
      <c r="X620" s="236"/>
      <c r="Y620" s="236"/>
      <c r="Z620" s="236"/>
      <c r="AA620" s="236"/>
      <c r="AB620" s="236"/>
      <c r="AC620" s="236"/>
      <c r="AD620" s="236"/>
    </row>
    <row r="621" spans="1:30" ht="15.75" customHeight="1" x14ac:dyDescent="0.25">
      <c r="A621" s="236"/>
      <c r="B621" s="236"/>
      <c r="C621" s="236"/>
      <c r="D621" s="236"/>
      <c r="E621" s="236"/>
      <c r="F621" s="236"/>
      <c r="G621" s="237"/>
      <c r="H621" s="236"/>
      <c r="I621" s="236"/>
      <c r="J621" s="236"/>
      <c r="K621" s="236"/>
      <c r="L621" s="236"/>
      <c r="M621" s="236"/>
      <c r="N621" s="236"/>
      <c r="O621" s="236"/>
      <c r="P621" s="236"/>
      <c r="Q621" s="236"/>
      <c r="R621" s="236"/>
      <c r="S621" s="236"/>
      <c r="T621" s="236"/>
      <c r="U621" s="236"/>
      <c r="V621" s="236"/>
      <c r="W621" s="236"/>
      <c r="X621" s="236"/>
      <c r="Y621" s="236"/>
      <c r="Z621" s="236"/>
      <c r="AA621" s="236"/>
      <c r="AB621" s="236"/>
      <c r="AC621" s="236"/>
      <c r="AD621" s="236"/>
    </row>
    <row r="622" spans="1:30" ht="15.75" customHeight="1" x14ac:dyDescent="0.25">
      <c r="A622" s="236"/>
      <c r="B622" s="236"/>
      <c r="C622" s="236"/>
      <c r="D622" s="236"/>
      <c r="E622" s="236"/>
      <c r="F622" s="236"/>
      <c r="G622" s="237"/>
      <c r="H622" s="236"/>
      <c r="I622" s="236"/>
      <c r="J622" s="236"/>
      <c r="K622" s="236"/>
      <c r="L622" s="236"/>
      <c r="M622" s="236"/>
      <c r="N622" s="236"/>
      <c r="O622" s="236"/>
      <c r="P622" s="236"/>
      <c r="Q622" s="236"/>
      <c r="R622" s="236"/>
      <c r="S622" s="236"/>
      <c r="T622" s="236"/>
      <c r="U622" s="236"/>
      <c r="V622" s="236"/>
      <c r="W622" s="236"/>
      <c r="X622" s="236"/>
      <c r="Y622" s="236"/>
      <c r="Z622" s="236"/>
      <c r="AA622" s="236"/>
      <c r="AB622" s="236"/>
      <c r="AC622" s="236"/>
      <c r="AD622" s="236"/>
    </row>
    <row r="623" spans="1:30" ht="15.75" customHeight="1" x14ac:dyDescent="0.25">
      <c r="A623" s="236"/>
      <c r="B623" s="236"/>
      <c r="C623" s="236"/>
      <c r="D623" s="236"/>
      <c r="E623" s="236"/>
      <c r="F623" s="236"/>
      <c r="G623" s="237"/>
      <c r="H623" s="236"/>
      <c r="I623" s="236"/>
      <c r="J623" s="236"/>
      <c r="K623" s="236"/>
      <c r="L623" s="236"/>
      <c r="M623" s="236"/>
      <c r="N623" s="236"/>
      <c r="O623" s="236"/>
      <c r="P623" s="236"/>
      <c r="Q623" s="236"/>
      <c r="R623" s="236"/>
      <c r="S623" s="236"/>
      <c r="T623" s="236"/>
      <c r="U623" s="236"/>
      <c r="V623" s="236"/>
      <c r="W623" s="236"/>
      <c r="X623" s="236"/>
      <c r="Y623" s="236"/>
      <c r="Z623" s="236"/>
      <c r="AA623" s="236"/>
      <c r="AB623" s="236"/>
      <c r="AC623" s="236"/>
      <c r="AD623" s="236"/>
    </row>
    <row r="624" spans="1:30" ht="15.75" customHeight="1" x14ac:dyDescent="0.25">
      <c r="A624" s="236"/>
      <c r="B624" s="236"/>
      <c r="C624" s="236"/>
      <c r="D624" s="236"/>
      <c r="E624" s="236"/>
      <c r="F624" s="236"/>
      <c r="G624" s="237"/>
      <c r="H624" s="236"/>
      <c r="I624" s="236"/>
      <c r="J624" s="236"/>
      <c r="K624" s="236"/>
      <c r="L624" s="236"/>
      <c r="M624" s="236"/>
      <c r="N624" s="236"/>
      <c r="O624" s="236"/>
      <c r="P624" s="236"/>
      <c r="Q624" s="236"/>
      <c r="R624" s="236"/>
      <c r="S624" s="236"/>
      <c r="T624" s="236"/>
      <c r="U624" s="236"/>
      <c r="V624" s="236"/>
      <c r="W624" s="236"/>
      <c r="X624" s="236"/>
      <c r="Y624" s="236"/>
      <c r="Z624" s="236"/>
      <c r="AA624" s="236"/>
      <c r="AB624" s="236"/>
      <c r="AC624" s="236"/>
      <c r="AD624" s="236"/>
    </row>
    <row r="625" spans="1:30" ht="15.75" customHeight="1" x14ac:dyDescent="0.25">
      <c r="A625" s="236"/>
      <c r="B625" s="236"/>
      <c r="C625" s="236"/>
      <c r="D625" s="236"/>
      <c r="E625" s="236"/>
      <c r="F625" s="236"/>
      <c r="G625" s="237"/>
      <c r="H625" s="236"/>
      <c r="I625" s="236"/>
      <c r="J625" s="236"/>
      <c r="K625" s="236"/>
      <c r="L625" s="236"/>
      <c r="M625" s="236"/>
      <c r="N625" s="236"/>
      <c r="O625" s="236"/>
      <c r="P625" s="236"/>
      <c r="Q625" s="236"/>
      <c r="R625" s="236"/>
      <c r="S625" s="236"/>
      <c r="T625" s="236"/>
      <c r="U625" s="236"/>
      <c r="V625" s="236"/>
      <c r="W625" s="236"/>
      <c r="X625" s="236"/>
      <c r="Y625" s="236"/>
      <c r="Z625" s="236"/>
      <c r="AA625" s="236"/>
      <c r="AB625" s="236"/>
      <c r="AC625" s="236"/>
      <c r="AD625" s="236"/>
    </row>
    <row r="626" spans="1:30" ht="15.75" customHeight="1" x14ac:dyDescent="0.25">
      <c r="A626" s="236"/>
      <c r="B626" s="236"/>
      <c r="C626" s="236"/>
      <c r="D626" s="236"/>
      <c r="E626" s="236"/>
      <c r="F626" s="236"/>
      <c r="G626" s="237"/>
      <c r="H626" s="236"/>
      <c r="I626" s="236"/>
      <c r="J626" s="236"/>
      <c r="K626" s="236"/>
      <c r="L626" s="236"/>
      <c r="M626" s="236"/>
      <c r="N626" s="236"/>
      <c r="O626" s="236"/>
      <c r="P626" s="236"/>
      <c r="Q626" s="236"/>
      <c r="R626" s="236"/>
      <c r="S626" s="236"/>
      <c r="T626" s="236"/>
      <c r="U626" s="236"/>
      <c r="V626" s="236"/>
      <c r="W626" s="236"/>
      <c r="X626" s="236"/>
      <c r="Y626" s="236"/>
      <c r="Z626" s="236"/>
      <c r="AA626" s="236"/>
      <c r="AB626" s="236"/>
      <c r="AC626" s="236"/>
      <c r="AD626" s="236"/>
    </row>
    <row r="627" spans="1:30" ht="15.75" customHeight="1" x14ac:dyDescent="0.25">
      <c r="A627" s="236"/>
      <c r="B627" s="236"/>
      <c r="C627" s="236"/>
      <c r="D627" s="236"/>
      <c r="E627" s="236"/>
      <c r="F627" s="236"/>
      <c r="G627" s="237"/>
      <c r="H627" s="236"/>
      <c r="I627" s="236"/>
      <c r="J627" s="236"/>
      <c r="K627" s="236"/>
      <c r="L627" s="236"/>
      <c r="M627" s="236"/>
      <c r="N627" s="236"/>
      <c r="O627" s="236"/>
      <c r="P627" s="236"/>
      <c r="Q627" s="236"/>
      <c r="R627" s="236"/>
      <c r="S627" s="236"/>
      <c r="T627" s="236"/>
      <c r="U627" s="236"/>
      <c r="V627" s="236"/>
      <c r="W627" s="236"/>
      <c r="X627" s="236"/>
      <c r="Y627" s="236"/>
      <c r="Z627" s="236"/>
      <c r="AA627" s="236"/>
      <c r="AB627" s="236"/>
      <c r="AC627" s="236"/>
      <c r="AD627" s="236"/>
    </row>
    <row r="628" spans="1:30" ht="15.75" customHeight="1" x14ac:dyDescent="0.25">
      <c r="A628" s="236"/>
      <c r="B628" s="236"/>
      <c r="C628" s="236"/>
      <c r="D628" s="236"/>
      <c r="E628" s="236"/>
      <c r="F628" s="236"/>
      <c r="G628" s="237"/>
      <c r="H628" s="236"/>
      <c r="I628" s="236"/>
      <c r="J628" s="236"/>
      <c r="K628" s="236"/>
      <c r="L628" s="236"/>
      <c r="M628" s="236"/>
      <c r="N628" s="236"/>
      <c r="O628" s="236"/>
      <c r="P628" s="236"/>
      <c r="Q628" s="236"/>
      <c r="R628" s="236"/>
      <c r="S628" s="236"/>
      <c r="T628" s="236"/>
      <c r="U628" s="236"/>
      <c r="V628" s="236"/>
      <c r="W628" s="236"/>
      <c r="X628" s="236"/>
      <c r="Y628" s="236"/>
      <c r="Z628" s="236"/>
      <c r="AA628" s="236"/>
      <c r="AB628" s="236"/>
      <c r="AC628" s="236"/>
      <c r="AD628" s="236"/>
    </row>
    <row r="629" spans="1:30" ht="15.75" customHeight="1" x14ac:dyDescent="0.25">
      <c r="A629" s="236"/>
      <c r="B629" s="236"/>
      <c r="C629" s="236"/>
      <c r="D629" s="236"/>
      <c r="E629" s="236"/>
      <c r="F629" s="236"/>
      <c r="G629" s="237"/>
      <c r="H629" s="236"/>
      <c r="I629" s="236"/>
      <c r="J629" s="236"/>
      <c r="K629" s="236"/>
      <c r="L629" s="236"/>
      <c r="M629" s="236"/>
      <c r="N629" s="236"/>
      <c r="O629" s="236"/>
      <c r="P629" s="236"/>
      <c r="Q629" s="236"/>
      <c r="R629" s="236"/>
      <c r="S629" s="236"/>
      <c r="T629" s="236"/>
      <c r="U629" s="236"/>
      <c r="V629" s="236"/>
      <c r="W629" s="236"/>
      <c r="X629" s="236"/>
      <c r="Y629" s="236"/>
      <c r="Z629" s="236"/>
      <c r="AA629" s="236"/>
      <c r="AB629" s="236"/>
      <c r="AC629" s="236"/>
      <c r="AD629" s="236"/>
    </row>
    <row r="630" spans="1:30" ht="15.75" customHeight="1" x14ac:dyDescent="0.25">
      <c r="A630" s="236"/>
      <c r="B630" s="236"/>
      <c r="C630" s="236"/>
      <c r="D630" s="236"/>
      <c r="E630" s="236"/>
      <c r="F630" s="236"/>
      <c r="G630" s="237"/>
      <c r="H630" s="236"/>
      <c r="I630" s="236"/>
      <c r="J630" s="236"/>
      <c r="K630" s="236"/>
      <c r="L630" s="236"/>
      <c r="M630" s="236"/>
      <c r="N630" s="236"/>
      <c r="O630" s="236"/>
      <c r="P630" s="236"/>
      <c r="Q630" s="236"/>
      <c r="R630" s="236"/>
      <c r="S630" s="236"/>
      <c r="T630" s="236"/>
      <c r="U630" s="236"/>
      <c r="V630" s="236"/>
      <c r="W630" s="236"/>
      <c r="X630" s="236"/>
      <c r="Y630" s="236"/>
      <c r="Z630" s="236"/>
      <c r="AA630" s="236"/>
      <c r="AB630" s="236"/>
      <c r="AC630" s="236"/>
      <c r="AD630" s="236"/>
    </row>
    <row r="631" spans="1:30" ht="15.75" customHeight="1" x14ac:dyDescent="0.25">
      <c r="A631" s="236"/>
      <c r="B631" s="236"/>
      <c r="C631" s="236"/>
      <c r="D631" s="236"/>
      <c r="E631" s="236"/>
      <c r="F631" s="236"/>
      <c r="G631" s="237"/>
      <c r="H631" s="236"/>
      <c r="I631" s="236"/>
      <c r="J631" s="236"/>
      <c r="K631" s="236"/>
      <c r="L631" s="236"/>
      <c r="M631" s="236"/>
      <c r="N631" s="236"/>
      <c r="O631" s="236"/>
      <c r="P631" s="236"/>
      <c r="Q631" s="236"/>
      <c r="R631" s="236"/>
      <c r="S631" s="236"/>
      <c r="T631" s="236"/>
      <c r="U631" s="236"/>
      <c r="V631" s="236"/>
      <c r="W631" s="236"/>
      <c r="X631" s="236"/>
      <c r="Y631" s="236"/>
      <c r="Z631" s="236"/>
      <c r="AA631" s="236"/>
      <c r="AB631" s="236"/>
      <c r="AC631" s="236"/>
      <c r="AD631" s="236"/>
    </row>
    <row r="632" spans="1:30" ht="15.75" customHeight="1" x14ac:dyDescent="0.25">
      <c r="A632" s="236"/>
      <c r="B632" s="236"/>
      <c r="C632" s="236"/>
      <c r="D632" s="236"/>
      <c r="E632" s="236"/>
      <c r="F632" s="236"/>
      <c r="G632" s="237"/>
      <c r="H632" s="236"/>
      <c r="I632" s="236"/>
      <c r="J632" s="236"/>
      <c r="K632" s="236"/>
      <c r="L632" s="236"/>
      <c r="M632" s="236"/>
      <c r="N632" s="236"/>
      <c r="O632" s="236"/>
      <c r="P632" s="236"/>
      <c r="Q632" s="236"/>
      <c r="R632" s="236"/>
      <c r="S632" s="236"/>
      <c r="T632" s="236"/>
      <c r="U632" s="236"/>
      <c r="V632" s="236"/>
      <c r="W632" s="236"/>
      <c r="X632" s="236"/>
      <c r="Y632" s="236"/>
      <c r="Z632" s="236"/>
      <c r="AA632" s="236"/>
      <c r="AB632" s="236"/>
      <c r="AC632" s="236"/>
      <c r="AD632" s="236"/>
    </row>
    <row r="633" spans="1:30" ht="15.75" customHeight="1" x14ac:dyDescent="0.25">
      <c r="A633" s="236"/>
      <c r="B633" s="236"/>
      <c r="C633" s="236"/>
      <c r="D633" s="236"/>
      <c r="E633" s="236"/>
      <c r="F633" s="236"/>
      <c r="G633" s="237"/>
      <c r="H633" s="236"/>
      <c r="I633" s="236"/>
      <c r="J633" s="236"/>
      <c r="K633" s="236"/>
      <c r="L633" s="236"/>
      <c r="M633" s="236"/>
      <c r="N633" s="236"/>
      <c r="O633" s="236"/>
      <c r="P633" s="236"/>
      <c r="Q633" s="236"/>
      <c r="R633" s="236"/>
      <c r="S633" s="236"/>
      <c r="T633" s="236"/>
      <c r="U633" s="236"/>
      <c r="V633" s="236"/>
      <c r="W633" s="236"/>
      <c r="X633" s="236"/>
      <c r="Y633" s="236"/>
      <c r="Z633" s="236"/>
      <c r="AA633" s="236"/>
      <c r="AB633" s="236"/>
      <c r="AC633" s="236"/>
      <c r="AD633" s="236"/>
    </row>
    <row r="634" spans="1:30" ht="15.75" customHeight="1" x14ac:dyDescent="0.25">
      <c r="A634" s="236"/>
      <c r="B634" s="236"/>
      <c r="C634" s="236"/>
      <c r="D634" s="236"/>
      <c r="E634" s="236"/>
      <c r="F634" s="236"/>
      <c r="G634" s="237"/>
      <c r="H634" s="236"/>
      <c r="I634" s="236"/>
      <c r="J634" s="236"/>
      <c r="K634" s="236"/>
      <c r="L634" s="236"/>
      <c r="M634" s="236"/>
      <c r="N634" s="236"/>
      <c r="O634" s="236"/>
      <c r="P634" s="236"/>
      <c r="Q634" s="236"/>
      <c r="R634" s="236"/>
      <c r="S634" s="236"/>
      <c r="T634" s="236"/>
      <c r="U634" s="236"/>
      <c r="V634" s="236"/>
      <c r="W634" s="236"/>
      <c r="X634" s="236"/>
      <c r="Y634" s="236"/>
      <c r="Z634" s="236"/>
      <c r="AA634" s="236"/>
      <c r="AB634" s="236"/>
      <c r="AC634" s="236"/>
      <c r="AD634" s="236"/>
    </row>
    <row r="635" spans="1:30" ht="15.75" customHeight="1" x14ac:dyDescent="0.25">
      <c r="A635" s="236"/>
      <c r="B635" s="236"/>
      <c r="C635" s="236"/>
      <c r="D635" s="236"/>
      <c r="E635" s="236"/>
      <c r="F635" s="236"/>
      <c r="G635" s="237"/>
      <c r="H635" s="236"/>
      <c r="I635" s="236"/>
      <c r="J635" s="236"/>
      <c r="K635" s="236"/>
      <c r="L635" s="236"/>
      <c r="M635" s="236"/>
      <c r="N635" s="236"/>
      <c r="O635" s="236"/>
      <c r="P635" s="236"/>
      <c r="Q635" s="236"/>
      <c r="R635" s="236"/>
      <c r="S635" s="236"/>
      <c r="T635" s="236"/>
      <c r="U635" s="236"/>
      <c r="V635" s="236"/>
      <c r="W635" s="236"/>
      <c r="X635" s="236"/>
      <c r="Y635" s="236"/>
      <c r="Z635" s="236"/>
      <c r="AA635" s="236"/>
      <c r="AB635" s="236"/>
      <c r="AC635" s="236"/>
      <c r="AD635" s="236"/>
    </row>
    <row r="636" spans="1:30" ht="15.75" customHeight="1" x14ac:dyDescent="0.25">
      <c r="A636" s="236"/>
      <c r="B636" s="236"/>
      <c r="C636" s="236"/>
      <c r="D636" s="236"/>
      <c r="E636" s="236"/>
      <c r="F636" s="236"/>
      <c r="G636" s="237"/>
      <c r="H636" s="236"/>
      <c r="I636" s="236"/>
      <c r="J636" s="236"/>
      <c r="K636" s="236"/>
      <c r="L636" s="236"/>
      <c r="M636" s="236"/>
      <c r="N636" s="236"/>
      <c r="O636" s="236"/>
      <c r="P636" s="236"/>
      <c r="Q636" s="236"/>
      <c r="R636" s="236"/>
      <c r="S636" s="236"/>
      <c r="T636" s="236"/>
      <c r="U636" s="236"/>
      <c r="V636" s="236"/>
      <c r="W636" s="236"/>
      <c r="X636" s="236"/>
      <c r="Y636" s="236"/>
      <c r="Z636" s="236"/>
      <c r="AA636" s="236"/>
      <c r="AB636" s="236"/>
      <c r="AC636" s="236"/>
      <c r="AD636" s="236"/>
    </row>
    <row r="637" spans="1:30" ht="15.75" customHeight="1" x14ac:dyDescent="0.25">
      <c r="A637" s="236"/>
      <c r="B637" s="236"/>
      <c r="C637" s="236"/>
      <c r="D637" s="236"/>
      <c r="E637" s="236"/>
      <c r="F637" s="236"/>
      <c r="G637" s="237"/>
      <c r="H637" s="236"/>
      <c r="I637" s="236"/>
      <c r="J637" s="236"/>
      <c r="K637" s="236"/>
      <c r="L637" s="236"/>
      <c r="M637" s="236"/>
      <c r="N637" s="236"/>
      <c r="O637" s="236"/>
      <c r="P637" s="236"/>
      <c r="Q637" s="236"/>
      <c r="R637" s="236"/>
      <c r="S637" s="236"/>
      <c r="T637" s="236"/>
      <c r="U637" s="236"/>
      <c r="V637" s="236"/>
      <c r="W637" s="236"/>
      <c r="X637" s="236"/>
      <c r="Y637" s="236"/>
      <c r="Z637" s="236"/>
      <c r="AA637" s="236"/>
      <c r="AB637" s="236"/>
      <c r="AC637" s="236"/>
      <c r="AD637" s="236"/>
    </row>
    <row r="638" spans="1:30" ht="15.75" customHeight="1" x14ac:dyDescent="0.25">
      <c r="A638" s="236"/>
      <c r="B638" s="236"/>
      <c r="C638" s="236"/>
      <c r="D638" s="236"/>
      <c r="E638" s="236"/>
      <c r="F638" s="236"/>
      <c r="G638" s="237"/>
      <c r="H638" s="236"/>
      <c r="I638" s="236"/>
      <c r="J638" s="236"/>
      <c r="K638" s="236"/>
      <c r="L638" s="236"/>
      <c r="M638" s="236"/>
      <c r="N638" s="236"/>
      <c r="O638" s="236"/>
      <c r="P638" s="236"/>
      <c r="Q638" s="236"/>
      <c r="R638" s="236"/>
      <c r="S638" s="236"/>
      <c r="T638" s="236"/>
      <c r="U638" s="236"/>
      <c r="V638" s="236"/>
      <c r="W638" s="236"/>
      <c r="X638" s="236"/>
      <c r="Y638" s="236"/>
      <c r="Z638" s="236"/>
      <c r="AA638" s="236"/>
      <c r="AB638" s="236"/>
      <c r="AC638" s="236"/>
      <c r="AD638" s="236"/>
    </row>
    <row r="639" spans="1:30" ht="15.75" customHeight="1" x14ac:dyDescent="0.25">
      <c r="A639" s="236"/>
      <c r="B639" s="236"/>
      <c r="C639" s="236"/>
      <c r="D639" s="236"/>
      <c r="E639" s="236"/>
      <c r="F639" s="236"/>
      <c r="G639" s="237"/>
      <c r="H639" s="236"/>
      <c r="I639" s="236"/>
      <c r="J639" s="236"/>
      <c r="K639" s="236"/>
      <c r="L639" s="236"/>
      <c r="M639" s="236"/>
      <c r="N639" s="236"/>
      <c r="O639" s="236"/>
      <c r="P639" s="236"/>
      <c r="Q639" s="236"/>
      <c r="R639" s="236"/>
      <c r="S639" s="236"/>
      <c r="T639" s="236"/>
      <c r="U639" s="236"/>
      <c r="V639" s="236"/>
      <c r="W639" s="236"/>
      <c r="X639" s="236"/>
      <c r="Y639" s="236"/>
      <c r="Z639" s="236"/>
      <c r="AA639" s="236"/>
      <c r="AB639" s="236"/>
      <c r="AC639" s="236"/>
      <c r="AD639" s="236"/>
    </row>
    <row r="640" spans="1:30" ht="15.75" customHeight="1" x14ac:dyDescent="0.25">
      <c r="A640" s="236"/>
      <c r="B640" s="236"/>
      <c r="C640" s="236"/>
      <c r="D640" s="236"/>
      <c r="E640" s="236"/>
      <c r="F640" s="236"/>
      <c r="G640" s="237"/>
      <c r="H640" s="236"/>
      <c r="I640" s="236"/>
      <c r="J640" s="236"/>
      <c r="K640" s="236"/>
      <c r="L640" s="236"/>
      <c r="M640" s="236"/>
      <c r="N640" s="236"/>
      <c r="O640" s="236"/>
      <c r="P640" s="236"/>
      <c r="Q640" s="236"/>
      <c r="R640" s="236"/>
      <c r="S640" s="236"/>
      <c r="T640" s="236"/>
      <c r="U640" s="236"/>
      <c r="V640" s="236"/>
      <c r="W640" s="236"/>
      <c r="X640" s="236"/>
      <c r="Y640" s="236"/>
      <c r="Z640" s="236"/>
      <c r="AA640" s="236"/>
      <c r="AB640" s="236"/>
      <c r="AC640" s="236"/>
      <c r="AD640" s="236"/>
    </row>
    <row r="641" spans="1:30" ht="15.75" customHeight="1" x14ac:dyDescent="0.25">
      <c r="A641" s="236"/>
      <c r="B641" s="236"/>
      <c r="C641" s="236"/>
      <c r="D641" s="236"/>
      <c r="E641" s="236"/>
      <c r="F641" s="236"/>
      <c r="G641" s="237"/>
      <c r="H641" s="236"/>
      <c r="I641" s="236"/>
      <c r="J641" s="236"/>
      <c r="K641" s="236"/>
      <c r="L641" s="236"/>
      <c r="M641" s="236"/>
      <c r="N641" s="236"/>
      <c r="O641" s="236"/>
      <c r="P641" s="236"/>
      <c r="Q641" s="236"/>
      <c r="R641" s="236"/>
      <c r="S641" s="236"/>
      <c r="T641" s="236"/>
      <c r="U641" s="236"/>
      <c r="V641" s="236"/>
      <c r="W641" s="236"/>
      <c r="X641" s="236"/>
      <c r="Y641" s="236"/>
      <c r="Z641" s="236"/>
      <c r="AA641" s="236"/>
      <c r="AB641" s="236"/>
      <c r="AC641" s="236"/>
      <c r="AD641" s="236"/>
    </row>
    <row r="642" spans="1:30" ht="15.75" customHeight="1" x14ac:dyDescent="0.25">
      <c r="A642" s="236"/>
      <c r="B642" s="236"/>
      <c r="C642" s="236"/>
      <c r="D642" s="236"/>
      <c r="E642" s="236"/>
      <c r="F642" s="236"/>
      <c r="G642" s="237"/>
      <c r="H642" s="236"/>
      <c r="I642" s="236"/>
      <c r="J642" s="236"/>
      <c r="K642" s="236"/>
      <c r="L642" s="236"/>
      <c r="M642" s="236"/>
      <c r="N642" s="236"/>
      <c r="O642" s="236"/>
      <c r="P642" s="236"/>
      <c r="Q642" s="236"/>
      <c r="R642" s="236"/>
      <c r="S642" s="236"/>
      <c r="T642" s="236"/>
      <c r="U642" s="236"/>
      <c r="V642" s="236"/>
      <c r="W642" s="236"/>
      <c r="X642" s="236"/>
      <c r="Y642" s="236"/>
      <c r="Z642" s="236"/>
      <c r="AA642" s="236"/>
      <c r="AB642" s="236"/>
      <c r="AC642" s="236"/>
      <c r="AD642" s="236"/>
    </row>
    <row r="643" spans="1:30" ht="15.75" customHeight="1" x14ac:dyDescent="0.25">
      <c r="A643" s="236"/>
      <c r="B643" s="236"/>
      <c r="C643" s="236"/>
      <c r="D643" s="236"/>
      <c r="E643" s="236"/>
      <c r="F643" s="236"/>
      <c r="G643" s="237"/>
      <c r="H643" s="236"/>
      <c r="I643" s="236"/>
      <c r="J643" s="236"/>
      <c r="K643" s="236"/>
      <c r="L643" s="236"/>
      <c r="M643" s="236"/>
      <c r="N643" s="236"/>
      <c r="O643" s="236"/>
      <c r="P643" s="236"/>
      <c r="Q643" s="236"/>
      <c r="R643" s="236"/>
      <c r="S643" s="236"/>
      <c r="T643" s="236"/>
      <c r="U643" s="236"/>
      <c r="V643" s="236"/>
      <c r="W643" s="236"/>
      <c r="X643" s="236"/>
      <c r="Y643" s="236"/>
      <c r="Z643" s="236"/>
      <c r="AA643" s="236"/>
      <c r="AB643" s="236"/>
      <c r="AC643" s="236"/>
      <c r="AD643" s="236"/>
    </row>
    <row r="644" spans="1:30" ht="15.75" customHeight="1" x14ac:dyDescent="0.25">
      <c r="A644" s="236"/>
      <c r="B644" s="236"/>
      <c r="C644" s="236"/>
      <c r="D644" s="236"/>
      <c r="E644" s="236"/>
      <c r="F644" s="236"/>
      <c r="G644" s="237"/>
      <c r="H644" s="236"/>
      <c r="I644" s="236"/>
      <c r="J644" s="236"/>
      <c r="K644" s="236"/>
      <c r="L644" s="236"/>
      <c r="M644" s="236"/>
      <c r="N644" s="236"/>
      <c r="O644" s="236"/>
      <c r="P644" s="236"/>
      <c r="Q644" s="236"/>
      <c r="R644" s="236"/>
      <c r="S644" s="236"/>
      <c r="T644" s="236"/>
      <c r="U644" s="236"/>
      <c r="V644" s="236"/>
      <c r="W644" s="236"/>
      <c r="X644" s="236"/>
      <c r="Y644" s="236"/>
      <c r="Z644" s="236"/>
      <c r="AA644" s="236"/>
      <c r="AB644" s="236"/>
      <c r="AC644" s="236"/>
      <c r="AD644" s="236"/>
    </row>
    <row r="645" spans="1:30" ht="15.75" customHeight="1" x14ac:dyDescent="0.25">
      <c r="A645" s="236"/>
      <c r="B645" s="236"/>
      <c r="C645" s="236"/>
      <c r="D645" s="236"/>
      <c r="E645" s="236"/>
      <c r="F645" s="236"/>
      <c r="G645" s="237"/>
      <c r="H645" s="236"/>
      <c r="I645" s="236"/>
      <c r="J645" s="236"/>
      <c r="K645" s="236"/>
      <c r="L645" s="236"/>
      <c r="M645" s="236"/>
      <c r="N645" s="236"/>
      <c r="O645" s="236"/>
      <c r="P645" s="236"/>
      <c r="Q645" s="236"/>
      <c r="R645" s="236"/>
      <c r="S645" s="236"/>
      <c r="T645" s="236"/>
      <c r="U645" s="236"/>
      <c r="V645" s="236"/>
      <c r="W645" s="236"/>
      <c r="X645" s="236"/>
      <c r="Y645" s="236"/>
      <c r="Z645" s="236"/>
      <c r="AA645" s="236"/>
      <c r="AB645" s="236"/>
      <c r="AC645" s="236"/>
      <c r="AD645" s="236"/>
    </row>
    <row r="646" spans="1:30" ht="15.75" customHeight="1" x14ac:dyDescent="0.25">
      <c r="A646" s="236"/>
      <c r="B646" s="236"/>
      <c r="C646" s="236"/>
      <c r="D646" s="236"/>
      <c r="E646" s="236"/>
      <c r="F646" s="236"/>
      <c r="G646" s="237"/>
      <c r="H646" s="236"/>
      <c r="I646" s="236"/>
      <c r="J646" s="236"/>
      <c r="K646" s="236"/>
      <c r="L646" s="236"/>
      <c r="M646" s="236"/>
      <c r="N646" s="236"/>
      <c r="O646" s="236"/>
      <c r="P646" s="236"/>
      <c r="Q646" s="236"/>
      <c r="R646" s="236"/>
      <c r="S646" s="236"/>
      <c r="T646" s="236"/>
      <c r="U646" s="236"/>
      <c r="V646" s="236"/>
      <c r="W646" s="236"/>
      <c r="X646" s="236"/>
      <c r="Y646" s="236"/>
      <c r="Z646" s="236"/>
      <c r="AA646" s="236"/>
      <c r="AB646" s="236"/>
      <c r="AC646" s="236"/>
      <c r="AD646" s="236"/>
    </row>
    <row r="647" spans="1:30" ht="15.75" customHeight="1" x14ac:dyDescent="0.25">
      <c r="A647" s="236"/>
      <c r="B647" s="236"/>
      <c r="C647" s="236"/>
      <c r="D647" s="236"/>
      <c r="E647" s="236"/>
      <c r="F647" s="236"/>
      <c r="G647" s="237"/>
      <c r="H647" s="236"/>
      <c r="I647" s="236"/>
      <c r="J647" s="236"/>
      <c r="K647" s="236"/>
      <c r="L647" s="236"/>
      <c r="M647" s="236"/>
      <c r="N647" s="236"/>
      <c r="O647" s="236"/>
      <c r="P647" s="236"/>
      <c r="Q647" s="236"/>
      <c r="R647" s="236"/>
      <c r="S647" s="236"/>
      <c r="T647" s="236"/>
      <c r="U647" s="236"/>
      <c r="V647" s="236"/>
      <c r="W647" s="236"/>
      <c r="X647" s="236"/>
      <c r="Y647" s="236"/>
      <c r="Z647" s="236"/>
      <c r="AA647" s="236"/>
      <c r="AB647" s="236"/>
      <c r="AC647" s="236"/>
      <c r="AD647" s="236"/>
    </row>
    <row r="648" spans="1:30" ht="15.75" customHeight="1" x14ac:dyDescent="0.25">
      <c r="A648" s="236"/>
      <c r="B648" s="236"/>
      <c r="C648" s="236"/>
      <c r="D648" s="236"/>
      <c r="E648" s="236"/>
      <c r="F648" s="236"/>
      <c r="G648" s="237"/>
      <c r="H648" s="236"/>
      <c r="I648" s="236"/>
      <c r="J648" s="236"/>
      <c r="K648" s="236"/>
      <c r="L648" s="236"/>
      <c r="M648" s="236"/>
      <c r="N648" s="236"/>
      <c r="O648" s="236"/>
      <c r="P648" s="236"/>
      <c r="Q648" s="236"/>
      <c r="R648" s="236"/>
      <c r="S648" s="236"/>
      <c r="T648" s="236"/>
      <c r="U648" s="236"/>
      <c r="V648" s="236"/>
      <c r="W648" s="236"/>
      <c r="X648" s="236"/>
      <c r="Y648" s="236"/>
      <c r="Z648" s="236"/>
      <c r="AA648" s="236"/>
      <c r="AB648" s="236"/>
      <c r="AC648" s="236"/>
      <c r="AD648" s="236"/>
    </row>
    <row r="649" spans="1:30" ht="15.75" customHeight="1" x14ac:dyDescent="0.25">
      <c r="A649" s="236"/>
      <c r="B649" s="236"/>
      <c r="C649" s="236"/>
      <c r="D649" s="236"/>
      <c r="E649" s="236"/>
      <c r="F649" s="236"/>
      <c r="G649" s="237"/>
      <c r="H649" s="236"/>
      <c r="I649" s="236"/>
      <c r="J649" s="236"/>
      <c r="K649" s="236"/>
      <c r="L649" s="236"/>
      <c r="M649" s="236"/>
      <c r="N649" s="236"/>
      <c r="O649" s="236"/>
      <c r="P649" s="236"/>
      <c r="Q649" s="236"/>
      <c r="R649" s="236"/>
      <c r="S649" s="236"/>
      <c r="T649" s="236"/>
      <c r="U649" s="236"/>
      <c r="V649" s="236"/>
      <c r="W649" s="236"/>
      <c r="X649" s="236"/>
      <c r="Y649" s="236"/>
      <c r="Z649" s="236"/>
      <c r="AA649" s="236"/>
      <c r="AB649" s="236"/>
      <c r="AC649" s="236"/>
      <c r="AD649" s="236"/>
    </row>
    <row r="650" spans="1:30" ht="15.75" customHeight="1" x14ac:dyDescent="0.25">
      <c r="A650" s="236"/>
      <c r="B650" s="236"/>
      <c r="C650" s="236"/>
      <c r="D650" s="236"/>
      <c r="E650" s="236"/>
      <c r="F650" s="236"/>
      <c r="G650" s="237"/>
      <c r="H650" s="236"/>
      <c r="I650" s="236"/>
      <c r="J650" s="236"/>
      <c r="K650" s="236"/>
      <c r="L650" s="236"/>
      <c r="M650" s="236"/>
      <c r="N650" s="236"/>
      <c r="O650" s="236"/>
      <c r="P650" s="236"/>
      <c r="Q650" s="236"/>
      <c r="R650" s="236"/>
      <c r="S650" s="236"/>
      <c r="T650" s="236"/>
      <c r="U650" s="236"/>
      <c r="V650" s="236"/>
      <c r="W650" s="236"/>
      <c r="X650" s="236"/>
      <c r="Y650" s="236"/>
      <c r="Z650" s="236"/>
      <c r="AA650" s="236"/>
      <c r="AB650" s="236"/>
      <c r="AC650" s="236"/>
      <c r="AD650" s="236"/>
    </row>
    <row r="651" spans="1:30" ht="15.75" customHeight="1" x14ac:dyDescent="0.25">
      <c r="A651" s="236"/>
      <c r="B651" s="236"/>
      <c r="C651" s="236"/>
      <c r="D651" s="236"/>
      <c r="E651" s="236"/>
      <c r="F651" s="236"/>
      <c r="G651" s="237"/>
      <c r="H651" s="236"/>
      <c r="I651" s="236"/>
      <c r="J651" s="236"/>
      <c r="K651" s="236"/>
      <c r="L651" s="236"/>
      <c r="M651" s="236"/>
      <c r="N651" s="236"/>
      <c r="O651" s="236"/>
      <c r="P651" s="236"/>
      <c r="Q651" s="236"/>
      <c r="R651" s="236"/>
      <c r="S651" s="236"/>
      <c r="T651" s="236"/>
      <c r="U651" s="236"/>
      <c r="V651" s="236"/>
      <c r="W651" s="236"/>
      <c r="X651" s="236"/>
      <c r="Y651" s="236"/>
      <c r="Z651" s="236"/>
      <c r="AA651" s="236"/>
      <c r="AB651" s="236"/>
      <c r="AC651" s="236"/>
      <c r="AD651" s="236"/>
    </row>
    <row r="652" spans="1:30" ht="15.75" customHeight="1" x14ac:dyDescent="0.25">
      <c r="A652" s="236"/>
      <c r="B652" s="236"/>
      <c r="C652" s="236"/>
      <c r="D652" s="236"/>
      <c r="E652" s="236"/>
      <c r="F652" s="236"/>
      <c r="G652" s="237"/>
      <c r="H652" s="236"/>
      <c r="I652" s="236"/>
      <c r="J652" s="236"/>
      <c r="K652" s="236"/>
      <c r="L652" s="236"/>
      <c r="M652" s="236"/>
      <c r="N652" s="236"/>
      <c r="O652" s="236"/>
      <c r="P652" s="236"/>
      <c r="Q652" s="236"/>
      <c r="R652" s="236"/>
      <c r="S652" s="236"/>
      <c r="T652" s="236"/>
      <c r="U652" s="236"/>
      <c r="V652" s="236"/>
      <c r="W652" s="236"/>
      <c r="X652" s="236"/>
      <c r="Y652" s="236"/>
      <c r="Z652" s="236"/>
      <c r="AA652" s="236"/>
      <c r="AB652" s="236"/>
      <c r="AC652" s="236"/>
      <c r="AD652" s="236"/>
    </row>
    <row r="653" spans="1:30" ht="15.75" customHeight="1" x14ac:dyDescent="0.25">
      <c r="A653" s="236"/>
      <c r="B653" s="236"/>
      <c r="C653" s="236"/>
      <c r="D653" s="236"/>
      <c r="E653" s="236"/>
      <c r="F653" s="236"/>
      <c r="G653" s="237"/>
      <c r="H653" s="236"/>
      <c r="I653" s="236"/>
      <c r="J653" s="236"/>
      <c r="K653" s="236"/>
      <c r="L653" s="236"/>
      <c r="M653" s="236"/>
      <c r="N653" s="236"/>
      <c r="O653" s="236"/>
      <c r="P653" s="236"/>
      <c r="Q653" s="236"/>
      <c r="R653" s="236"/>
      <c r="S653" s="236"/>
      <c r="T653" s="236"/>
      <c r="U653" s="236"/>
      <c r="V653" s="236"/>
      <c r="W653" s="236"/>
      <c r="X653" s="236"/>
      <c r="Y653" s="236"/>
      <c r="Z653" s="236"/>
      <c r="AA653" s="236"/>
      <c r="AB653" s="236"/>
      <c r="AC653" s="236"/>
      <c r="AD653" s="236"/>
    </row>
    <row r="654" spans="1:30" ht="15.75" customHeight="1" x14ac:dyDescent="0.25">
      <c r="A654" s="236"/>
      <c r="B654" s="236"/>
      <c r="C654" s="236"/>
      <c r="D654" s="236"/>
      <c r="E654" s="236"/>
      <c r="F654" s="236"/>
      <c r="G654" s="237"/>
      <c r="H654" s="236"/>
      <c r="I654" s="236"/>
      <c r="J654" s="236"/>
      <c r="K654" s="236"/>
      <c r="L654" s="236"/>
      <c r="M654" s="236"/>
      <c r="N654" s="236"/>
      <c r="O654" s="236"/>
      <c r="P654" s="236"/>
      <c r="Q654" s="236"/>
      <c r="R654" s="236"/>
      <c r="S654" s="236"/>
      <c r="T654" s="236"/>
      <c r="U654" s="236"/>
      <c r="V654" s="236"/>
      <c r="W654" s="236"/>
      <c r="X654" s="236"/>
      <c r="Y654" s="236"/>
      <c r="Z654" s="236"/>
      <c r="AA654" s="236"/>
      <c r="AB654" s="236"/>
      <c r="AC654" s="236"/>
      <c r="AD654" s="236"/>
    </row>
    <row r="655" spans="1:30" ht="15.75" customHeight="1" x14ac:dyDescent="0.25">
      <c r="A655" s="236"/>
      <c r="B655" s="236"/>
      <c r="C655" s="236"/>
      <c r="D655" s="236"/>
      <c r="E655" s="236"/>
      <c r="F655" s="236"/>
      <c r="G655" s="237"/>
      <c r="H655" s="236"/>
      <c r="I655" s="236"/>
      <c r="J655" s="236"/>
      <c r="K655" s="236"/>
      <c r="L655" s="236"/>
      <c r="M655" s="236"/>
      <c r="N655" s="236"/>
      <c r="O655" s="236"/>
      <c r="P655" s="236"/>
      <c r="Q655" s="236"/>
      <c r="R655" s="236"/>
      <c r="S655" s="236"/>
      <c r="T655" s="236"/>
      <c r="U655" s="236"/>
      <c r="V655" s="236"/>
      <c r="W655" s="236"/>
      <c r="X655" s="236"/>
      <c r="Y655" s="236"/>
      <c r="Z655" s="236"/>
      <c r="AA655" s="236"/>
      <c r="AB655" s="236"/>
      <c r="AC655" s="236"/>
      <c r="AD655" s="236"/>
    </row>
    <row r="656" spans="1:30" ht="15.75" customHeight="1" x14ac:dyDescent="0.25">
      <c r="A656" s="236"/>
      <c r="B656" s="236"/>
      <c r="C656" s="236"/>
      <c r="D656" s="236"/>
      <c r="E656" s="236"/>
      <c r="F656" s="236"/>
      <c r="G656" s="237"/>
      <c r="H656" s="236"/>
      <c r="I656" s="236"/>
      <c r="J656" s="236"/>
      <c r="K656" s="236"/>
      <c r="L656" s="236"/>
      <c r="M656" s="236"/>
      <c r="N656" s="236"/>
      <c r="O656" s="236"/>
      <c r="P656" s="236"/>
      <c r="Q656" s="236"/>
      <c r="R656" s="236"/>
      <c r="S656" s="236"/>
      <c r="T656" s="236"/>
      <c r="U656" s="236"/>
      <c r="V656" s="236"/>
      <c r="W656" s="236"/>
      <c r="X656" s="236"/>
      <c r="Y656" s="236"/>
      <c r="Z656" s="236"/>
      <c r="AA656" s="236"/>
      <c r="AB656" s="236"/>
      <c r="AC656" s="236"/>
      <c r="AD656" s="236"/>
    </row>
    <row r="657" spans="1:30" ht="15.75" customHeight="1" x14ac:dyDescent="0.25">
      <c r="A657" s="236"/>
      <c r="B657" s="236"/>
      <c r="C657" s="236"/>
      <c r="D657" s="236"/>
      <c r="E657" s="236"/>
      <c r="F657" s="236"/>
      <c r="G657" s="237"/>
      <c r="H657" s="236"/>
      <c r="I657" s="236"/>
      <c r="J657" s="236"/>
      <c r="K657" s="236"/>
      <c r="L657" s="236"/>
      <c r="M657" s="236"/>
      <c r="N657" s="236"/>
      <c r="O657" s="236"/>
      <c r="P657" s="236"/>
      <c r="Q657" s="236"/>
      <c r="R657" s="236"/>
      <c r="S657" s="236"/>
      <c r="T657" s="236"/>
      <c r="U657" s="236"/>
      <c r="V657" s="236"/>
      <c r="W657" s="236"/>
      <c r="X657" s="236"/>
      <c r="Y657" s="236"/>
      <c r="Z657" s="236"/>
      <c r="AA657" s="236"/>
      <c r="AB657" s="236"/>
      <c r="AC657" s="236"/>
      <c r="AD657" s="236"/>
    </row>
    <row r="658" spans="1:30" ht="15.75" customHeight="1" x14ac:dyDescent="0.25">
      <c r="A658" s="236"/>
      <c r="B658" s="236"/>
      <c r="C658" s="236"/>
      <c r="D658" s="236"/>
      <c r="E658" s="236"/>
      <c r="F658" s="236"/>
      <c r="G658" s="237"/>
      <c r="H658" s="236"/>
      <c r="I658" s="236"/>
      <c r="J658" s="236"/>
      <c r="K658" s="236"/>
      <c r="L658" s="236"/>
      <c r="M658" s="236"/>
      <c r="N658" s="236"/>
      <c r="O658" s="236"/>
      <c r="P658" s="236"/>
      <c r="Q658" s="236"/>
      <c r="R658" s="236"/>
      <c r="S658" s="236"/>
      <c r="T658" s="236"/>
      <c r="U658" s="236"/>
      <c r="V658" s="236"/>
      <c r="W658" s="236"/>
      <c r="X658" s="236"/>
      <c r="Y658" s="236"/>
      <c r="Z658" s="236"/>
      <c r="AA658" s="236"/>
      <c r="AB658" s="236"/>
      <c r="AC658" s="236"/>
      <c r="AD658" s="236"/>
    </row>
    <row r="659" spans="1:30" ht="15.75" customHeight="1" x14ac:dyDescent="0.25">
      <c r="A659" s="236"/>
      <c r="B659" s="236"/>
      <c r="C659" s="236"/>
      <c r="D659" s="236"/>
      <c r="E659" s="236"/>
      <c r="F659" s="236"/>
      <c r="G659" s="237"/>
      <c r="H659" s="236"/>
      <c r="I659" s="236"/>
      <c r="J659" s="236"/>
      <c r="K659" s="236"/>
      <c r="L659" s="236"/>
      <c r="M659" s="236"/>
      <c r="N659" s="236"/>
      <c r="O659" s="236"/>
      <c r="P659" s="236"/>
      <c r="Q659" s="236"/>
      <c r="R659" s="236"/>
      <c r="S659" s="236"/>
      <c r="T659" s="236"/>
      <c r="U659" s="236"/>
      <c r="V659" s="236"/>
      <c r="W659" s="236"/>
      <c r="X659" s="236"/>
      <c r="Y659" s="236"/>
      <c r="Z659" s="236"/>
      <c r="AA659" s="236"/>
      <c r="AB659" s="236"/>
      <c r="AC659" s="236"/>
      <c r="AD659" s="236"/>
    </row>
    <row r="660" spans="1:30" ht="15.75" customHeight="1" x14ac:dyDescent="0.25">
      <c r="A660" s="236"/>
      <c r="B660" s="236"/>
      <c r="C660" s="236"/>
      <c r="D660" s="236"/>
      <c r="E660" s="236"/>
      <c r="F660" s="236"/>
      <c r="G660" s="237"/>
      <c r="H660" s="236"/>
      <c r="I660" s="236"/>
      <c r="J660" s="236"/>
      <c r="K660" s="236"/>
      <c r="L660" s="236"/>
      <c r="M660" s="236"/>
      <c r="N660" s="236"/>
      <c r="O660" s="236"/>
      <c r="P660" s="236"/>
      <c r="Q660" s="236"/>
      <c r="R660" s="236"/>
      <c r="S660" s="236"/>
      <c r="T660" s="236"/>
      <c r="U660" s="236"/>
      <c r="V660" s="236"/>
      <c r="W660" s="236"/>
      <c r="X660" s="236"/>
      <c r="Y660" s="236"/>
      <c r="Z660" s="236"/>
      <c r="AA660" s="236"/>
      <c r="AB660" s="236"/>
      <c r="AC660" s="236"/>
      <c r="AD660" s="236"/>
    </row>
    <row r="661" spans="1:30" ht="15.75" customHeight="1" x14ac:dyDescent="0.25">
      <c r="A661" s="236"/>
      <c r="B661" s="236"/>
      <c r="C661" s="236"/>
      <c r="D661" s="236"/>
      <c r="E661" s="236"/>
      <c r="F661" s="236"/>
      <c r="G661" s="237"/>
      <c r="H661" s="236"/>
      <c r="I661" s="236"/>
      <c r="J661" s="236"/>
      <c r="K661" s="236"/>
      <c r="L661" s="236"/>
      <c r="M661" s="236"/>
      <c r="N661" s="236"/>
      <c r="O661" s="236"/>
      <c r="P661" s="236"/>
      <c r="Q661" s="236"/>
      <c r="R661" s="236"/>
      <c r="S661" s="236"/>
      <c r="T661" s="236"/>
      <c r="U661" s="236"/>
      <c r="V661" s="236"/>
      <c r="W661" s="236"/>
      <c r="X661" s="236"/>
      <c r="Y661" s="236"/>
      <c r="Z661" s="236"/>
      <c r="AA661" s="236"/>
      <c r="AB661" s="236"/>
      <c r="AC661" s="236"/>
      <c r="AD661" s="236"/>
    </row>
    <row r="662" spans="1:30" ht="15.75" customHeight="1" x14ac:dyDescent="0.25">
      <c r="A662" s="236"/>
      <c r="B662" s="236"/>
      <c r="C662" s="236"/>
      <c r="D662" s="236"/>
      <c r="E662" s="236"/>
      <c r="F662" s="236"/>
      <c r="G662" s="237"/>
      <c r="H662" s="236"/>
      <c r="I662" s="236"/>
      <c r="J662" s="236"/>
      <c r="K662" s="236"/>
      <c r="L662" s="236"/>
      <c r="M662" s="236"/>
      <c r="N662" s="236"/>
      <c r="O662" s="236"/>
      <c r="P662" s="236"/>
      <c r="Q662" s="236"/>
      <c r="R662" s="236"/>
      <c r="S662" s="236"/>
      <c r="T662" s="236"/>
      <c r="U662" s="236"/>
      <c r="V662" s="236"/>
      <c r="W662" s="236"/>
      <c r="X662" s="236"/>
      <c r="Y662" s="236"/>
      <c r="Z662" s="236"/>
      <c r="AA662" s="236"/>
      <c r="AB662" s="236"/>
      <c r="AC662" s="236"/>
      <c r="AD662" s="236"/>
    </row>
    <row r="663" spans="1:30" ht="15.75" customHeight="1" x14ac:dyDescent="0.25">
      <c r="A663" s="236"/>
      <c r="B663" s="236"/>
      <c r="C663" s="236"/>
      <c r="D663" s="236"/>
      <c r="E663" s="236"/>
      <c r="F663" s="236"/>
      <c r="G663" s="237"/>
      <c r="H663" s="236"/>
      <c r="I663" s="236"/>
      <c r="J663" s="236"/>
      <c r="K663" s="236"/>
      <c r="L663" s="236"/>
      <c r="M663" s="236"/>
      <c r="N663" s="236"/>
      <c r="O663" s="236"/>
      <c r="P663" s="236"/>
      <c r="Q663" s="236"/>
      <c r="R663" s="236"/>
      <c r="S663" s="236"/>
      <c r="T663" s="236"/>
      <c r="U663" s="236"/>
      <c r="V663" s="236"/>
      <c r="W663" s="236"/>
      <c r="X663" s="236"/>
      <c r="Y663" s="236"/>
      <c r="Z663" s="236"/>
      <c r="AA663" s="236"/>
      <c r="AB663" s="236"/>
      <c r="AC663" s="236"/>
      <c r="AD663" s="236"/>
    </row>
    <row r="664" spans="1:30" ht="15.75" customHeight="1" x14ac:dyDescent="0.25">
      <c r="A664" s="236"/>
      <c r="B664" s="236"/>
      <c r="C664" s="236"/>
      <c r="D664" s="236"/>
      <c r="E664" s="236"/>
      <c r="F664" s="236"/>
      <c r="G664" s="237"/>
      <c r="H664" s="236"/>
      <c r="I664" s="236"/>
      <c r="J664" s="236"/>
      <c r="K664" s="236"/>
      <c r="L664" s="236"/>
      <c r="M664" s="236"/>
      <c r="N664" s="236"/>
      <c r="O664" s="236"/>
      <c r="P664" s="236"/>
      <c r="Q664" s="236"/>
      <c r="R664" s="236"/>
      <c r="S664" s="236"/>
      <c r="T664" s="236"/>
      <c r="U664" s="236"/>
      <c r="V664" s="236"/>
      <c r="W664" s="236"/>
      <c r="X664" s="236"/>
      <c r="Y664" s="236"/>
      <c r="Z664" s="236"/>
      <c r="AA664" s="236"/>
      <c r="AB664" s="236"/>
      <c r="AC664" s="236"/>
      <c r="AD664" s="236"/>
    </row>
    <row r="665" spans="1:30" ht="15.75" customHeight="1" x14ac:dyDescent="0.25">
      <c r="A665" s="236"/>
      <c r="B665" s="236"/>
      <c r="C665" s="236"/>
      <c r="D665" s="236"/>
      <c r="E665" s="236"/>
      <c r="F665" s="236"/>
      <c r="G665" s="237"/>
      <c r="H665" s="236"/>
      <c r="I665" s="236"/>
      <c r="J665" s="236"/>
      <c r="K665" s="236"/>
      <c r="L665" s="236"/>
      <c r="M665" s="236"/>
      <c r="N665" s="236"/>
      <c r="O665" s="236"/>
      <c r="P665" s="236"/>
      <c r="Q665" s="236"/>
      <c r="R665" s="236"/>
      <c r="S665" s="236"/>
      <c r="T665" s="236"/>
      <c r="U665" s="236"/>
      <c r="V665" s="236"/>
      <c r="W665" s="236"/>
      <c r="X665" s="236"/>
      <c r="Y665" s="236"/>
      <c r="Z665" s="236"/>
      <c r="AA665" s="236"/>
      <c r="AB665" s="236"/>
      <c r="AC665" s="236"/>
      <c r="AD665" s="236"/>
    </row>
    <row r="666" spans="1:30" ht="15.75" customHeight="1" x14ac:dyDescent="0.25">
      <c r="A666" s="236"/>
      <c r="B666" s="236"/>
      <c r="C666" s="236"/>
      <c r="D666" s="236"/>
      <c r="E666" s="236"/>
      <c r="F666" s="236"/>
      <c r="G666" s="237"/>
      <c r="H666" s="236"/>
      <c r="I666" s="236"/>
      <c r="J666" s="236"/>
      <c r="K666" s="236"/>
      <c r="L666" s="236"/>
      <c r="M666" s="236"/>
      <c r="N666" s="236"/>
      <c r="O666" s="236"/>
      <c r="P666" s="236"/>
      <c r="Q666" s="236"/>
      <c r="R666" s="236"/>
      <c r="S666" s="236"/>
      <c r="T666" s="236"/>
      <c r="U666" s="236"/>
      <c r="V666" s="236"/>
      <c r="W666" s="236"/>
      <c r="X666" s="236"/>
      <c r="Y666" s="236"/>
      <c r="Z666" s="236"/>
      <c r="AA666" s="236"/>
      <c r="AB666" s="236"/>
      <c r="AC666" s="236"/>
      <c r="AD666" s="236"/>
    </row>
    <row r="667" spans="1:30" ht="15.75" customHeight="1" x14ac:dyDescent="0.25">
      <c r="A667" s="236"/>
      <c r="B667" s="236"/>
      <c r="C667" s="236"/>
      <c r="D667" s="236"/>
      <c r="E667" s="236"/>
      <c r="F667" s="236"/>
      <c r="G667" s="237"/>
      <c r="H667" s="236"/>
      <c r="I667" s="236"/>
      <c r="J667" s="236"/>
      <c r="K667" s="236"/>
      <c r="L667" s="236"/>
      <c r="M667" s="236"/>
      <c r="N667" s="236"/>
      <c r="O667" s="236"/>
      <c r="P667" s="236"/>
      <c r="Q667" s="236"/>
      <c r="R667" s="236"/>
      <c r="S667" s="236"/>
      <c r="T667" s="236"/>
      <c r="U667" s="236"/>
      <c r="V667" s="236"/>
      <c r="W667" s="236"/>
      <c r="X667" s="236"/>
      <c r="Y667" s="236"/>
      <c r="Z667" s="236"/>
      <c r="AA667" s="236"/>
      <c r="AB667" s="236"/>
      <c r="AC667" s="236"/>
      <c r="AD667" s="236"/>
    </row>
    <row r="668" spans="1:30" ht="15.75" customHeight="1" x14ac:dyDescent="0.25">
      <c r="A668" s="236"/>
      <c r="B668" s="236"/>
      <c r="C668" s="236"/>
      <c r="D668" s="236"/>
      <c r="E668" s="236"/>
      <c r="F668" s="236"/>
      <c r="G668" s="237"/>
      <c r="H668" s="236"/>
      <c r="I668" s="236"/>
      <c r="J668" s="236"/>
      <c r="K668" s="236"/>
      <c r="L668" s="236"/>
      <c r="M668" s="236"/>
      <c r="N668" s="236"/>
      <c r="O668" s="236"/>
      <c r="P668" s="236"/>
      <c r="Q668" s="236"/>
      <c r="R668" s="236"/>
      <c r="S668" s="236"/>
      <c r="T668" s="236"/>
      <c r="U668" s="236"/>
      <c r="V668" s="236"/>
      <c r="W668" s="236"/>
      <c r="X668" s="236"/>
      <c r="Y668" s="236"/>
      <c r="Z668" s="236"/>
      <c r="AA668" s="236"/>
      <c r="AB668" s="236"/>
      <c r="AC668" s="236"/>
      <c r="AD668" s="236"/>
    </row>
    <row r="669" spans="1:30" ht="15.75" customHeight="1" x14ac:dyDescent="0.25">
      <c r="A669" s="236"/>
      <c r="B669" s="236"/>
      <c r="C669" s="236"/>
      <c r="D669" s="236"/>
      <c r="E669" s="236"/>
      <c r="F669" s="236"/>
      <c r="G669" s="237"/>
      <c r="H669" s="236"/>
      <c r="I669" s="236"/>
      <c r="J669" s="236"/>
      <c r="K669" s="236"/>
      <c r="L669" s="236"/>
      <c r="M669" s="236"/>
      <c r="N669" s="236"/>
      <c r="O669" s="236"/>
      <c r="P669" s="236"/>
      <c r="Q669" s="236"/>
      <c r="R669" s="236"/>
      <c r="S669" s="236"/>
      <c r="T669" s="236"/>
      <c r="U669" s="236"/>
      <c r="V669" s="236"/>
      <c r="W669" s="236"/>
      <c r="X669" s="236"/>
      <c r="Y669" s="236"/>
      <c r="Z669" s="236"/>
      <c r="AA669" s="236"/>
      <c r="AB669" s="236"/>
      <c r="AC669" s="236"/>
      <c r="AD669" s="236"/>
    </row>
    <row r="670" spans="1:30" ht="15.75" customHeight="1" x14ac:dyDescent="0.25">
      <c r="A670" s="236"/>
      <c r="B670" s="236"/>
      <c r="C670" s="236"/>
      <c r="D670" s="236"/>
      <c r="E670" s="236"/>
      <c r="F670" s="236"/>
      <c r="G670" s="237"/>
      <c r="H670" s="236"/>
      <c r="I670" s="236"/>
      <c r="J670" s="236"/>
      <c r="K670" s="236"/>
      <c r="L670" s="236"/>
      <c r="M670" s="236"/>
      <c r="N670" s="236"/>
      <c r="O670" s="236"/>
      <c r="P670" s="236"/>
      <c r="Q670" s="236"/>
      <c r="R670" s="236"/>
      <c r="S670" s="236"/>
      <c r="T670" s="236"/>
      <c r="U670" s="236"/>
      <c r="V670" s="236"/>
      <c r="W670" s="236"/>
      <c r="X670" s="236"/>
      <c r="Y670" s="236"/>
      <c r="Z670" s="236"/>
      <c r="AA670" s="236"/>
      <c r="AB670" s="236"/>
      <c r="AC670" s="236"/>
      <c r="AD670" s="236"/>
    </row>
    <row r="671" spans="1:30" ht="15.75" customHeight="1" x14ac:dyDescent="0.25">
      <c r="A671" s="236"/>
      <c r="B671" s="236"/>
      <c r="C671" s="236"/>
      <c r="D671" s="236"/>
      <c r="E671" s="236"/>
      <c r="F671" s="236"/>
      <c r="G671" s="237"/>
      <c r="H671" s="236"/>
      <c r="I671" s="236"/>
      <c r="J671" s="236"/>
      <c r="K671" s="236"/>
      <c r="L671" s="236"/>
      <c r="M671" s="236"/>
      <c r="N671" s="236"/>
      <c r="O671" s="236"/>
      <c r="P671" s="236"/>
      <c r="Q671" s="236"/>
      <c r="R671" s="236"/>
      <c r="S671" s="236"/>
      <c r="T671" s="236"/>
      <c r="U671" s="236"/>
      <c r="V671" s="236"/>
      <c r="W671" s="236"/>
      <c r="X671" s="236"/>
      <c r="Y671" s="236"/>
      <c r="Z671" s="236"/>
      <c r="AA671" s="236"/>
      <c r="AB671" s="236"/>
      <c r="AC671" s="236"/>
      <c r="AD671" s="236"/>
    </row>
    <row r="672" spans="1:30" ht="15.75" customHeight="1" x14ac:dyDescent="0.25">
      <c r="A672" s="236"/>
      <c r="B672" s="236"/>
      <c r="C672" s="236"/>
      <c r="D672" s="236"/>
      <c r="E672" s="236"/>
      <c r="F672" s="236"/>
      <c r="G672" s="237"/>
      <c r="H672" s="236"/>
      <c r="I672" s="236"/>
      <c r="J672" s="236"/>
      <c r="K672" s="236"/>
      <c r="L672" s="236"/>
      <c r="M672" s="236"/>
      <c r="N672" s="236"/>
      <c r="O672" s="236"/>
      <c r="P672" s="236"/>
      <c r="Q672" s="236"/>
      <c r="R672" s="236"/>
      <c r="S672" s="236"/>
      <c r="T672" s="236"/>
      <c r="U672" s="236"/>
      <c r="V672" s="236"/>
      <c r="W672" s="236"/>
      <c r="X672" s="236"/>
      <c r="Y672" s="236"/>
      <c r="Z672" s="236"/>
      <c r="AA672" s="236"/>
      <c r="AB672" s="236"/>
      <c r="AC672" s="236"/>
      <c r="AD672" s="236"/>
    </row>
    <row r="673" spans="1:30" ht="15.75" customHeight="1" x14ac:dyDescent="0.25">
      <c r="A673" s="236"/>
      <c r="B673" s="236"/>
      <c r="C673" s="236"/>
      <c r="D673" s="236"/>
      <c r="E673" s="236"/>
      <c r="F673" s="236"/>
      <c r="G673" s="237"/>
      <c r="H673" s="236"/>
      <c r="I673" s="236"/>
      <c r="J673" s="236"/>
      <c r="K673" s="236"/>
      <c r="L673" s="236"/>
      <c r="M673" s="236"/>
      <c r="N673" s="236"/>
      <c r="O673" s="236"/>
      <c r="P673" s="236"/>
      <c r="Q673" s="236"/>
      <c r="R673" s="236"/>
      <c r="S673" s="236"/>
      <c r="T673" s="236"/>
      <c r="U673" s="236"/>
      <c r="V673" s="236"/>
      <c r="W673" s="236"/>
      <c r="X673" s="236"/>
      <c r="Y673" s="236"/>
      <c r="Z673" s="236"/>
      <c r="AA673" s="236"/>
      <c r="AB673" s="236"/>
      <c r="AC673" s="236"/>
      <c r="AD673" s="236"/>
    </row>
    <row r="674" spans="1:30" ht="15.75" customHeight="1" x14ac:dyDescent="0.25">
      <c r="A674" s="236"/>
      <c r="B674" s="236"/>
      <c r="C674" s="236"/>
      <c r="D674" s="236"/>
      <c r="E674" s="236"/>
      <c r="F674" s="236"/>
      <c r="G674" s="237"/>
      <c r="H674" s="236"/>
      <c r="I674" s="236"/>
      <c r="J674" s="236"/>
      <c r="K674" s="236"/>
      <c r="L674" s="236"/>
      <c r="M674" s="236"/>
      <c r="N674" s="236"/>
      <c r="O674" s="236"/>
      <c r="P674" s="236"/>
      <c r="Q674" s="236"/>
      <c r="R674" s="236"/>
      <c r="S674" s="236"/>
      <c r="T674" s="236"/>
      <c r="U674" s="236"/>
      <c r="V674" s="236"/>
      <c r="W674" s="236"/>
      <c r="X674" s="236"/>
      <c r="Y674" s="236"/>
      <c r="Z674" s="236"/>
      <c r="AA674" s="236"/>
      <c r="AB674" s="236"/>
      <c r="AC674" s="236"/>
      <c r="AD674" s="236"/>
    </row>
    <row r="675" spans="1:30" ht="15.75" customHeight="1" x14ac:dyDescent="0.25">
      <c r="A675" s="236"/>
      <c r="B675" s="236"/>
      <c r="C675" s="236"/>
      <c r="D675" s="236"/>
      <c r="E675" s="236"/>
      <c r="F675" s="236"/>
      <c r="G675" s="237"/>
      <c r="H675" s="236"/>
      <c r="I675" s="236"/>
      <c r="J675" s="236"/>
      <c r="K675" s="236"/>
      <c r="L675" s="236"/>
      <c r="M675" s="236"/>
      <c r="N675" s="236"/>
      <c r="O675" s="236"/>
      <c r="P675" s="236"/>
      <c r="Q675" s="236"/>
      <c r="R675" s="236"/>
      <c r="S675" s="236"/>
      <c r="T675" s="236"/>
      <c r="U675" s="236"/>
      <c r="V675" s="236"/>
      <c r="W675" s="236"/>
      <c r="X675" s="236"/>
      <c r="Y675" s="236"/>
      <c r="Z675" s="236"/>
      <c r="AA675" s="236"/>
      <c r="AB675" s="236"/>
      <c r="AC675" s="236"/>
      <c r="AD675" s="236"/>
    </row>
    <row r="676" spans="1:30" ht="15.75" customHeight="1" x14ac:dyDescent="0.25">
      <c r="A676" s="236"/>
      <c r="B676" s="236"/>
      <c r="C676" s="236"/>
      <c r="D676" s="236"/>
      <c r="E676" s="236"/>
      <c r="F676" s="236"/>
      <c r="G676" s="237"/>
      <c r="H676" s="236"/>
      <c r="I676" s="236"/>
      <c r="J676" s="236"/>
      <c r="K676" s="236"/>
      <c r="L676" s="236"/>
      <c r="M676" s="236"/>
      <c r="N676" s="236"/>
      <c r="O676" s="236"/>
      <c r="P676" s="236"/>
      <c r="Q676" s="236"/>
      <c r="R676" s="236"/>
      <c r="S676" s="236"/>
      <c r="T676" s="236"/>
      <c r="U676" s="236"/>
      <c r="V676" s="236"/>
      <c r="W676" s="236"/>
      <c r="X676" s="236"/>
      <c r="Y676" s="236"/>
      <c r="Z676" s="236"/>
      <c r="AA676" s="236"/>
      <c r="AB676" s="236"/>
      <c r="AC676" s="236"/>
      <c r="AD676" s="236"/>
    </row>
    <row r="677" spans="1:30" ht="15.75" customHeight="1" x14ac:dyDescent="0.25">
      <c r="A677" s="236"/>
      <c r="B677" s="236"/>
      <c r="C677" s="236"/>
      <c r="D677" s="236"/>
      <c r="E677" s="236"/>
      <c r="F677" s="236"/>
      <c r="G677" s="237"/>
      <c r="H677" s="236"/>
      <c r="I677" s="236"/>
      <c r="J677" s="236"/>
      <c r="K677" s="236"/>
      <c r="L677" s="236"/>
      <c r="M677" s="236"/>
      <c r="N677" s="236"/>
      <c r="O677" s="236"/>
      <c r="P677" s="236"/>
      <c r="Q677" s="236"/>
      <c r="R677" s="236"/>
      <c r="S677" s="236"/>
      <c r="T677" s="236"/>
      <c r="U677" s="236"/>
      <c r="V677" s="236"/>
      <c r="W677" s="236"/>
      <c r="X677" s="236"/>
      <c r="Y677" s="236"/>
      <c r="Z677" s="236"/>
      <c r="AA677" s="236"/>
      <c r="AB677" s="236"/>
      <c r="AC677" s="236"/>
      <c r="AD677" s="236"/>
    </row>
    <row r="678" spans="1:30" ht="15.75" customHeight="1" x14ac:dyDescent="0.25">
      <c r="A678" s="236"/>
      <c r="B678" s="236"/>
      <c r="C678" s="236"/>
      <c r="D678" s="236"/>
      <c r="E678" s="236"/>
      <c r="F678" s="236"/>
      <c r="G678" s="237"/>
      <c r="H678" s="236"/>
      <c r="I678" s="236"/>
      <c r="J678" s="236"/>
      <c r="K678" s="236"/>
      <c r="L678" s="236"/>
      <c r="M678" s="236"/>
      <c r="N678" s="236"/>
      <c r="O678" s="236"/>
      <c r="P678" s="236"/>
      <c r="Q678" s="236"/>
      <c r="R678" s="236"/>
      <c r="S678" s="236"/>
      <c r="T678" s="236"/>
      <c r="U678" s="236"/>
      <c r="V678" s="236"/>
      <c r="W678" s="236"/>
      <c r="X678" s="236"/>
      <c r="Y678" s="236"/>
      <c r="Z678" s="236"/>
      <c r="AA678" s="236"/>
      <c r="AB678" s="236"/>
      <c r="AC678" s="236"/>
      <c r="AD678" s="236"/>
    </row>
    <row r="679" spans="1:30" ht="15.75" customHeight="1" x14ac:dyDescent="0.25">
      <c r="A679" s="236"/>
      <c r="B679" s="236"/>
      <c r="C679" s="236"/>
      <c r="D679" s="236"/>
      <c r="E679" s="236"/>
      <c r="F679" s="236"/>
      <c r="G679" s="237"/>
      <c r="H679" s="236"/>
      <c r="I679" s="236"/>
      <c r="J679" s="236"/>
      <c r="K679" s="236"/>
      <c r="L679" s="236"/>
      <c r="M679" s="236"/>
      <c r="N679" s="236"/>
      <c r="O679" s="236"/>
      <c r="P679" s="236"/>
      <c r="Q679" s="236"/>
      <c r="R679" s="236"/>
      <c r="S679" s="236"/>
      <c r="T679" s="236"/>
      <c r="U679" s="236"/>
      <c r="V679" s="236"/>
      <c r="W679" s="236"/>
      <c r="X679" s="236"/>
      <c r="Y679" s="236"/>
      <c r="Z679" s="236"/>
      <c r="AA679" s="236"/>
      <c r="AB679" s="236"/>
      <c r="AC679" s="236"/>
      <c r="AD679" s="236"/>
    </row>
    <row r="680" spans="1:30" ht="15.75" customHeight="1" x14ac:dyDescent="0.25">
      <c r="A680" s="236"/>
      <c r="B680" s="236"/>
      <c r="C680" s="236"/>
      <c r="D680" s="236"/>
      <c r="E680" s="236"/>
      <c r="F680" s="236"/>
      <c r="G680" s="237"/>
      <c r="H680" s="236"/>
      <c r="I680" s="236"/>
      <c r="J680" s="236"/>
      <c r="K680" s="236"/>
      <c r="L680" s="236"/>
      <c r="M680" s="236"/>
      <c r="N680" s="236"/>
      <c r="O680" s="236"/>
      <c r="P680" s="236"/>
      <c r="Q680" s="236"/>
      <c r="R680" s="236"/>
      <c r="S680" s="236"/>
      <c r="T680" s="236"/>
      <c r="U680" s="236"/>
      <c r="V680" s="236"/>
      <c r="W680" s="236"/>
      <c r="X680" s="236"/>
      <c r="Y680" s="236"/>
      <c r="Z680" s="236"/>
      <c r="AA680" s="236"/>
      <c r="AB680" s="236"/>
      <c r="AC680" s="236"/>
      <c r="AD680" s="236"/>
    </row>
    <row r="681" spans="1:30" ht="15.75" customHeight="1" x14ac:dyDescent="0.25">
      <c r="A681" s="236"/>
      <c r="B681" s="236"/>
      <c r="C681" s="236"/>
      <c r="D681" s="236"/>
      <c r="E681" s="236"/>
      <c r="F681" s="236"/>
      <c r="G681" s="237"/>
      <c r="H681" s="236"/>
      <c r="I681" s="236"/>
      <c r="J681" s="236"/>
      <c r="K681" s="236"/>
      <c r="L681" s="236"/>
      <c r="M681" s="236"/>
      <c r="N681" s="236"/>
      <c r="O681" s="236"/>
      <c r="P681" s="236"/>
      <c r="Q681" s="236"/>
      <c r="R681" s="236"/>
      <c r="S681" s="236"/>
      <c r="T681" s="236"/>
      <c r="U681" s="236"/>
      <c r="V681" s="236"/>
      <c r="W681" s="236"/>
      <c r="X681" s="236"/>
      <c r="Y681" s="236"/>
      <c r="Z681" s="236"/>
      <c r="AA681" s="236"/>
      <c r="AB681" s="236"/>
      <c r="AC681" s="236"/>
      <c r="AD681" s="236"/>
    </row>
    <row r="682" spans="1:30" ht="15.75" customHeight="1" x14ac:dyDescent="0.25">
      <c r="A682" s="236"/>
      <c r="B682" s="236"/>
      <c r="C682" s="236"/>
      <c r="D682" s="236"/>
      <c r="E682" s="236"/>
      <c r="F682" s="236"/>
      <c r="G682" s="237"/>
      <c r="H682" s="236"/>
      <c r="I682" s="236"/>
      <c r="J682" s="236"/>
      <c r="K682" s="236"/>
      <c r="L682" s="236"/>
      <c r="M682" s="236"/>
      <c r="N682" s="236"/>
      <c r="O682" s="236"/>
      <c r="P682" s="236"/>
      <c r="Q682" s="236"/>
      <c r="R682" s="236"/>
      <c r="S682" s="236"/>
      <c r="T682" s="236"/>
      <c r="U682" s="236"/>
      <c r="V682" s="236"/>
      <c r="W682" s="236"/>
      <c r="X682" s="236"/>
      <c r="Y682" s="236"/>
      <c r="Z682" s="236"/>
      <c r="AA682" s="236"/>
      <c r="AB682" s="236"/>
      <c r="AC682" s="236"/>
      <c r="AD682" s="236"/>
    </row>
    <row r="683" spans="1:30" ht="15.75" customHeight="1" x14ac:dyDescent="0.25">
      <c r="A683" s="236"/>
      <c r="B683" s="236"/>
      <c r="C683" s="236"/>
      <c r="D683" s="236"/>
      <c r="E683" s="236"/>
      <c r="F683" s="236"/>
      <c r="G683" s="237"/>
      <c r="H683" s="236"/>
      <c r="I683" s="236"/>
      <c r="J683" s="236"/>
      <c r="K683" s="236"/>
      <c r="L683" s="236"/>
      <c r="M683" s="236"/>
      <c r="N683" s="236"/>
      <c r="O683" s="236"/>
      <c r="P683" s="236"/>
      <c r="Q683" s="236"/>
      <c r="R683" s="236"/>
      <c r="S683" s="236"/>
      <c r="T683" s="236"/>
      <c r="U683" s="236"/>
      <c r="V683" s="236"/>
      <c r="W683" s="236"/>
      <c r="X683" s="236"/>
      <c r="Y683" s="236"/>
      <c r="Z683" s="236"/>
      <c r="AA683" s="236"/>
      <c r="AB683" s="236"/>
      <c r="AC683" s="236"/>
      <c r="AD683" s="236"/>
    </row>
    <row r="684" spans="1:30" ht="15.75" customHeight="1" x14ac:dyDescent="0.25">
      <c r="A684" s="236"/>
      <c r="B684" s="236"/>
      <c r="C684" s="236"/>
      <c r="D684" s="236"/>
      <c r="E684" s="236"/>
      <c r="F684" s="236"/>
      <c r="G684" s="237"/>
      <c r="H684" s="236"/>
      <c r="I684" s="236"/>
      <c r="J684" s="236"/>
      <c r="K684" s="236"/>
      <c r="L684" s="236"/>
      <c r="M684" s="236"/>
      <c r="N684" s="236"/>
      <c r="O684" s="236"/>
      <c r="P684" s="236"/>
      <c r="Q684" s="236"/>
      <c r="R684" s="236"/>
      <c r="S684" s="236"/>
      <c r="T684" s="236"/>
      <c r="U684" s="236"/>
      <c r="V684" s="236"/>
      <c r="W684" s="236"/>
      <c r="X684" s="236"/>
      <c r="Y684" s="236"/>
      <c r="Z684" s="236"/>
      <c r="AA684" s="236"/>
      <c r="AB684" s="236"/>
      <c r="AC684" s="236"/>
      <c r="AD684" s="236"/>
    </row>
    <row r="685" spans="1:30" ht="15.75" customHeight="1" x14ac:dyDescent="0.25">
      <c r="A685" s="236"/>
      <c r="B685" s="236"/>
      <c r="C685" s="236"/>
      <c r="D685" s="236"/>
      <c r="E685" s="236"/>
      <c r="F685" s="236"/>
      <c r="G685" s="237"/>
      <c r="H685" s="236"/>
      <c r="I685" s="236"/>
      <c r="J685" s="236"/>
      <c r="K685" s="236"/>
      <c r="L685" s="236"/>
      <c r="M685" s="236"/>
      <c r="N685" s="236"/>
      <c r="O685" s="236"/>
      <c r="P685" s="236"/>
      <c r="Q685" s="236"/>
      <c r="R685" s="236"/>
      <c r="S685" s="236"/>
      <c r="T685" s="236"/>
      <c r="U685" s="236"/>
      <c r="V685" s="236"/>
      <c r="W685" s="236"/>
      <c r="X685" s="236"/>
      <c r="Y685" s="236"/>
      <c r="Z685" s="236"/>
      <c r="AA685" s="236"/>
      <c r="AB685" s="236"/>
      <c r="AC685" s="236"/>
      <c r="AD685" s="236"/>
    </row>
    <row r="686" spans="1:30" ht="15.75" customHeight="1" x14ac:dyDescent="0.25">
      <c r="A686" s="236"/>
      <c r="B686" s="236"/>
      <c r="C686" s="236"/>
      <c r="D686" s="236"/>
      <c r="E686" s="236"/>
      <c r="F686" s="236"/>
      <c r="G686" s="237"/>
      <c r="H686" s="236"/>
      <c r="I686" s="236"/>
      <c r="J686" s="236"/>
      <c r="K686" s="236"/>
      <c r="L686" s="236"/>
      <c r="M686" s="236"/>
      <c r="N686" s="236"/>
      <c r="O686" s="236"/>
      <c r="P686" s="236"/>
      <c r="Q686" s="236"/>
      <c r="R686" s="236"/>
      <c r="S686" s="236"/>
      <c r="T686" s="236"/>
      <c r="U686" s="236"/>
      <c r="V686" s="236"/>
      <c r="W686" s="236"/>
      <c r="X686" s="236"/>
      <c r="Y686" s="236"/>
      <c r="Z686" s="236"/>
      <c r="AA686" s="236"/>
      <c r="AB686" s="236"/>
      <c r="AC686" s="236"/>
      <c r="AD686" s="236"/>
    </row>
    <row r="687" spans="1:30" ht="15.75" customHeight="1" x14ac:dyDescent="0.25">
      <c r="A687" s="236"/>
      <c r="B687" s="236"/>
      <c r="C687" s="236"/>
      <c r="D687" s="236"/>
      <c r="E687" s="236"/>
      <c r="F687" s="236"/>
      <c r="G687" s="237"/>
      <c r="H687" s="236"/>
      <c r="I687" s="236"/>
      <c r="J687" s="236"/>
      <c r="K687" s="236"/>
      <c r="L687" s="236"/>
      <c r="M687" s="236"/>
      <c r="N687" s="236"/>
      <c r="O687" s="236"/>
      <c r="P687" s="236"/>
      <c r="Q687" s="236"/>
      <c r="R687" s="236"/>
      <c r="S687" s="236"/>
      <c r="T687" s="236"/>
      <c r="U687" s="236"/>
      <c r="V687" s="236"/>
      <c r="W687" s="236"/>
      <c r="X687" s="236"/>
      <c r="Y687" s="236"/>
      <c r="Z687" s="236"/>
      <c r="AA687" s="236"/>
      <c r="AB687" s="236"/>
      <c r="AC687" s="236"/>
      <c r="AD687" s="236"/>
    </row>
    <row r="688" spans="1:30" ht="15.75" customHeight="1" x14ac:dyDescent="0.25">
      <c r="A688" s="236"/>
      <c r="B688" s="236"/>
      <c r="C688" s="236"/>
      <c r="D688" s="236"/>
      <c r="E688" s="236"/>
      <c r="F688" s="236"/>
      <c r="G688" s="237"/>
      <c r="H688" s="236"/>
      <c r="I688" s="236"/>
      <c r="J688" s="236"/>
      <c r="K688" s="236"/>
      <c r="L688" s="236"/>
      <c r="M688" s="236"/>
      <c r="N688" s="236"/>
      <c r="O688" s="236"/>
      <c r="P688" s="236"/>
      <c r="Q688" s="236"/>
      <c r="R688" s="236"/>
      <c r="S688" s="236"/>
      <c r="T688" s="236"/>
      <c r="U688" s="236"/>
      <c r="V688" s="236"/>
      <c r="W688" s="236"/>
      <c r="X688" s="236"/>
      <c r="Y688" s="236"/>
      <c r="Z688" s="236"/>
      <c r="AA688" s="236"/>
      <c r="AB688" s="236"/>
      <c r="AC688" s="236"/>
      <c r="AD688" s="236"/>
    </row>
    <row r="689" spans="1:30" ht="15.75" customHeight="1" x14ac:dyDescent="0.25">
      <c r="A689" s="236"/>
      <c r="B689" s="236"/>
      <c r="C689" s="236"/>
      <c r="D689" s="236"/>
      <c r="E689" s="236"/>
      <c r="F689" s="236"/>
      <c r="G689" s="237"/>
      <c r="H689" s="236"/>
      <c r="I689" s="236"/>
      <c r="J689" s="236"/>
      <c r="K689" s="236"/>
      <c r="L689" s="236"/>
      <c r="M689" s="236"/>
      <c r="N689" s="236"/>
      <c r="O689" s="236"/>
      <c r="P689" s="236"/>
      <c r="Q689" s="236"/>
      <c r="R689" s="236"/>
      <c r="S689" s="236"/>
      <c r="T689" s="236"/>
      <c r="U689" s="236"/>
      <c r="V689" s="236"/>
      <c r="W689" s="236"/>
      <c r="X689" s="236"/>
      <c r="Y689" s="236"/>
      <c r="Z689" s="236"/>
      <c r="AA689" s="236"/>
      <c r="AB689" s="236"/>
      <c r="AC689" s="236"/>
      <c r="AD689" s="236"/>
    </row>
    <row r="690" spans="1:30" ht="15.75" customHeight="1" x14ac:dyDescent="0.25">
      <c r="A690" s="236"/>
      <c r="B690" s="236"/>
      <c r="C690" s="236"/>
      <c r="D690" s="236"/>
      <c r="E690" s="236"/>
      <c r="F690" s="236"/>
      <c r="G690" s="237"/>
      <c r="H690" s="236"/>
      <c r="I690" s="236"/>
      <c r="J690" s="236"/>
      <c r="K690" s="236"/>
      <c r="L690" s="236"/>
      <c r="M690" s="236"/>
      <c r="N690" s="236"/>
      <c r="O690" s="236"/>
      <c r="P690" s="236"/>
      <c r="Q690" s="236"/>
      <c r="R690" s="236"/>
      <c r="S690" s="236"/>
      <c r="T690" s="236"/>
      <c r="U690" s="236"/>
      <c r="V690" s="236"/>
      <c r="W690" s="236"/>
      <c r="X690" s="236"/>
      <c r="Y690" s="236"/>
      <c r="Z690" s="236"/>
      <c r="AA690" s="236"/>
      <c r="AB690" s="236"/>
      <c r="AC690" s="236"/>
      <c r="AD690" s="236"/>
    </row>
    <row r="691" spans="1:30" ht="15.75" customHeight="1" x14ac:dyDescent="0.25">
      <c r="A691" s="236"/>
      <c r="B691" s="236"/>
      <c r="C691" s="236"/>
      <c r="D691" s="236"/>
      <c r="E691" s="236"/>
      <c r="F691" s="236"/>
      <c r="G691" s="237"/>
      <c r="H691" s="236"/>
      <c r="I691" s="236"/>
      <c r="J691" s="236"/>
      <c r="K691" s="236"/>
      <c r="L691" s="236"/>
      <c r="M691" s="236"/>
      <c r="N691" s="236"/>
      <c r="O691" s="236"/>
      <c r="P691" s="236"/>
      <c r="Q691" s="236"/>
      <c r="R691" s="236"/>
      <c r="S691" s="236"/>
      <c r="T691" s="236"/>
      <c r="U691" s="236"/>
      <c r="V691" s="236"/>
      <c r="W691" s="236"/>
      <c r="X691" s="236"/>
      <c r="Y691" s="236"/>
      <c r="Z691" s="236"/>
      <c r="AA691" s="236"/>
      <c r="AB691" s="236"/>
      <c r="AC691" s="236"/>
      <c r="AD691" s="236"/>
    </row>
    <row r="692" spans="1:30" ht="15.75" customHeight="1" x14ac:dyDescent="0.25">
      <c r="A692" s="236"/>
      <c r="B692" s="236"/>
      <c r="C692" s="236"/>
      <c r="D692" s="236"/>
      <c r="E692" s="236"/>
      <c r="F692" s="236"/>
      <c r="G692" s="237"/>
      <c r="H692" s="236"/>
      <c r="I692" s="236"/>
      <c r="J692" s="236"/>
      <c r="K692" s="236"/>
      <c r="L692" s="236"/>
      <c r="M692" s="236"/>
      <c r="N692" s="236"/>
      <c r="O692" s="236"/>
      <c r="P692" s="236"/>
      <c r="Q692" s="236"/>
      <c r="R692" s="236"/>
      <c r="S692" s="236"/>
      <c r="T692" s="236"/>
      <c r="U692" s="236"/>
      <c r="V692" s="236"/>
      <c r="W692" s="236"/>
      <c r="X692" s="236"/>
      <c r="Y692" s="236"/>
      <c r="Z692" s="236"/>
      <c r="AA692" s="236"/>
      <c r="AB692" s="236"/>
      <c r="AC692" s="236"/>
      <c r="AD692" s="236"/>
    </row>
    <row r="693" spans="1:30" ht="15.75" customHeight="1" x14ac:dyDescent="0.25">
      <c r="A693" s="236"/>
      <c r="B693" s="236"/>
      <c r="C693" s="236"/>
      <c r="D693" s="236"/>
      <c r="E693" s="236"/>
      <c r="F693" s="236"/>
      <c r="G693" s="237"/>
      <c r="H693" s="236"/>
      <c r="I693" s="236"/>
      <c r="J693" s="236"/>
      <c r="K693" s="236"/>
      <c r="L693" s="236"/>
      <c r="M693" s="236"/>
      <c r="N693" s="236"/>
      <c r="O693" s="236"/>
      <c r="P693" s="236"/>
      <c r="Q693" s="236"/>
      <c r="R693" s="236"/>
      <c r="S693" s="236"/>
      <c r="T693" s="236"/>
      <c r="U693" s="236"/>
      <c r="V693" s="236"/>
      <c r="W693" s="236"/>
      <c r="X693" s="236"/>
      <c r="Y693" s="236"/>
      <c r="Z693" s="236"/>
      <c r="AA693" s="236"/>
      <c r="AB693" s="236"/>
      <c r="AC693" s="236"/>
      <c r="AD693" s="236"/>
    </row>
    <row r="694" spans="1:30" ht="15.75" customHeight="1" x14ac:dyDescent="0.25">
      <c r="A694" s="236"/>
      <c r="B694" s="236"/>
      <c r="C694" s="236"/>
      <c r="D694" s="236"/>
      <c r="E694" s="236"/>
      <c r="F694" s="236"/>
      <c r="G694" s="237"/>
      <c r="H694" s="236"/>
      <c r="I694" s="236"/>
      <c r="J694" s="236"/>
      <c r="K694" s="236"/>
      <c r="L694" s="236"/>
      <c r="M694" s="236"/>
      <c r="N694" s="236"/>
      <c r="O694" s="236"/>
      <c r="P694" s="236"/>
      <c r="Q694" s="236"/>
      <c r="R694" s="236"/>
      <c r="S694" s="236"/>
      <c r="T694" s="236"/>
      <c r="U694" s="236"/>
      <c r="V694" s="236"/>
      <c r="W694" s="236"/>
      <c r="X694" s="236"/>
      <c r="Y694" s="236"/>
      <c r="Z694" s="236"/>
      <c r="AA694" s="236"/>
      <c r="AB694" s="236"/>
      <c r="AC694" s="236"/>
      <c r="AD694" s="236"/>
    </row>
    <row r="695" spans="1:30" ht="15.75" customHeight="1" x14ac:dyDescent="0.25">
      <c r="A695" s="236"/>
      <c r="B695" s="236"/>
      <c r="C695" s="236"/>
      <c r="D695" s="236"/>
      <c r="E695" s="236"/>
      <c r="F695" s="236"/>
      <c r="G695" s="237"/>
      <c r="H695" s="236"/>
      <c r="I695" s="236"/>
      <c r="J695" s="236"/>
      <c r="K695" s="236"/>
      <c r="L695" s="236"/>
      <c r="M695" s="236"/>
      <c r="N695" s="236"/>
      <c r="O695" s="236"/>
      <c r="P695" s="236"/>
      <c r="Q695" s="236"/>
      <c r="R695" s="236"/>
      <c r="S695" s="236"/>
      <c r="T695" s="236"/>
      <c r="U695" s="236"/>
      <c r="V695" s="236"/>
      <c r="W695" s="236"/>
      <c r="X695" s="236"/>
      <c r="Y695" s="236"/>
      <c r="Z695" s="236"/>
      <c r="AA695" s="236"/>
      <c r="AB695" s="236"/>
      <c r="AC695" s="236"/>
      <c r="AD695" s="236"/>
    </row>
    <row r="696" spans="1:30" ht="15.75" customHeight="1" x14ac:dyDescent="0.25">
      <c r="A696" s="236"/>
      <c r="B696" s="236"/>
      <c r="C696" s="236"/>
      <c r="D696" s="236"/>
      <c r="E696" s="236"/>
      <c r="F696" s="236"/>
      <c r="G696" s="237"/>
      <c r="H696" s="236"/>
      <c r="I696" s="236"/>
      <c r="J696" s="236"/>
      <c r="K696" s="236"/>
      <c r="L696" s="236"/>
      <c r="M696" s="236"/>
      <c r="N696" s="236"/>
      <c r="O696" s="236"/>
      <c r="P696" s="236"/>
      <c r="Q696" s="236"/>
      <c r="R696" s="236"/>
      <c r="S696" s="236"/>
      <c r="T696" s="236"/>
      <c r="U696" s="236"/>
      <c r="V696" s="236"/>
      <c r="W696" s="236"/>
      <c r="X696" s="236"/>
      <c r="Y696" s="236"/>
      <c r="Z696" s="236"/>
      <c r="AA696" s="236"/>
      <c r="AB696" s="236"/>
      <c r="AC696" s="236"/>
      <c r="AD696" s="236"/>
    </row>
    <row r="697" spans="1:30" ht="15.75" customHeight="1" x14ac:dyDescent="0.25">
      <c r="A697" s="236"/>
      <c r="B697" s="236"/>
      <c r="C697" s="236"/>
      <c r="D697" s="236"/>
      <c r="E697" s="236"/>
      <c r="F697" s="236"/>
      <c r="G697" s="237"/>
      <c r="H697" s="236"/>
      <c r="I697" s="236"/>
      <c r="J697" s="236"/>
      <c r="K697" s="236"/>
      <c r="L697" s="236"/>
      <c r="M697" s="236"/>
      <c r="N697" s="236"/>
      <c r="O697" s="236"/>
      <c r="P697" s="236"/>
      <c r="Q697" s="236"/>
      <c r="R697" s="236"/>
      <c r="S697" s="236"/>
      <c r="T697" s="236"/>
      <c r="U697" s="236"/>
      <c r="V697" s="236"/>
      <c r="W697" s="236"/>
      <c r="X697" s="236"/>
      <c r="Y697" s="236"/>
      <c r="Z697" s="236"/>
      <c r="AA697" s="236"/>
      <c r="AB697" s="236"/>
      <c r="AC697" s="236"/>
      <c r="AD697" s="236"/>
    </row>
    <row r="698" spans="1:30" ht="15.75" customHeight="1" x14ac:dyDescent="0.25">
      <c r="A698" s="236"/>
      <c r="B698" s="236"/>
      <c r="C698" s="236"/>
      <c r="D698" s="236"/>
      <c r="E698" s="236"/>
      <c r="F698" s="236"/>
      <c r="G698" s="237"/>
      <c r="H698" s="236"/>
      <c r="I698" s="236"/>
      <c r="J698" s="236"/>
      <c r="K698" s="236"/>
      <c r="L698" s="236"/>
      <c r="M698" s="236"/>
      <c r="N698" s="236"/>
      <c r="O698" s="236"/>
      <c r="P698" s="236"/>
      <c r="Q698" s="236"/>
      <c r="R698" s="236"/>
      <c r="S698" s="236"/>
      <c r="T698" s="236"/>
      <c r="U698" s="236"/>
      <c r="V698" s="236"/>
      <c r="W698" s="236"/>
      <c r="X698" s="236"/>
      <c r="Y698" s="236"/>
      <c r="Z698" s="236"/>
      <c r="AA698" s="236"/>
      <c r="AB698" s="236"/>
      <c r="AC698" s="236"/>
      <c r="AD698" s="236"/>
    </row>
    <row r="699" spans="1:30" ht="15.75" customHeight="1" x14ac:dyDescent="0.25">
      <c r="A699" s="236"/>
      <c r="B699" s="236"/>
      <c r="C699" s="236"/>
      <c r="D699" s="236"/>
      <c r="E699" s="236"/>
      <c r="F699" s="236"/>
      <c r="G699" s="237"/>
      <c r="H699" s="236"/>
      <c r="I699" s="236"/>
      <c r="J699" s="236"/>
      <c r="K699" s="236"/>
      <c r="L699" s="236"/>
      <c r="M699" s="236"/>
      <c r="N699" s="236"/>
      <c r="O699" s="236"/>
      <c r="P699" s="236"/>
      <c r="Q699" s="236"/>
      <c r="R699" s="236"/>
      <c r="S699" s="236"/>
      <c r="T699" s="236"/>
      <c r="U699" s="236"/>
      <c r="V699" s="236"/>
      <c r="W699" s="236"/>
      <c r="X699" s="236"/>
      <c r="Y699" s="236"/>
      <c r="Z699" s="236"/>
      <c r="AA699" s="236"/>
      <c r="AB699" s="236"/>
      <c r="AC699" s="236"/>
      <c r="AD699" s="236"/>
    </row>
    <row r="700" spans="1:30" ht="15.75" customHeight="1" x14ac:dyDescent="0.25">
      <c r="A700" s="236"/>
      <c r="B700" s="236"/>
      <c r="C700" s="236"/>
      <c r="D700" s="236"/>
      <c r="E700" s="236"/>
      <c r="F700" s="236"/>
      <c r="G700" s="237"/>
      <c r="H700" s="236"/>
      <c r="I700" s="236"/>
      <c r="J700" s="236"/>
      <c r="K700" s="236"/>
      <c r="L700" s="236"/>
      <c r="M700" s="236"/>
      <c r="N700" s="236"/>
      <c r="O700" s="236"/>
      <c r="P700" s="236"/>
      <c r="Q700" s="236"/>
      <c r="R700" s="236"/>
      <c r="S700" s="236"/>
      <c r="T700" s="236"/>
      <c r="U700" s="236"/>
      <c r="V700" s="236"/>
      <c r="W700" s="236"/>
      <c r="X700" s="236"/>
      <c r="Y700" s="236"/>
      <c r="Z700" s="236"/>
      <c r="AA700" s="236"/>
      <c r="AB700" s="236"/>
      <c r="AC700" s="236"/>
      <c r="AD700" s="236"/>
    </row>
    <row r="701" spans="1:30" ht="15.75" customHeight="1" x14ac:dyDescent="0.25">
      <c r="A701" s="236"/>
      <c r="B701" s="236"/>
      <c r="C701" s="236"/>
      <c r="D701" s="236"/>
      <c r="E701" s="236"/>
      <c r="F701" s="236"/>
      <c r="G701" s="237"/>
      <c r="H701" s="236"/>
      <c r="I701" s="236"/>
      <c r="J701" s="236"/>
      <c r="K701" s="236"/>
      <c r="L701" s="236"/>
      <c r="M701" s="236"/>
      <c r="N701" s="236"/>
      <c r="O701" s="236"/>
      <c r="P701" s="236"/>
      <c r="Q701" s="236"/>
      <c r="R701" s="236"/>
      <c r="S701" s="236"/>
      <c r="T701" s="236"/>
      <c r="U701" s="236"/>
      <c r="V701" s="236"/>
      <c r="W701" s="236"/>
      <c r="X701" s="236"/>
      <c r="Y701" s="236"/>
      <c r="Z701" s="236"/>
      <c r="AA701" s="236"/>
      <c r="AB701" s="236"/>
      <c r="AC701" s="236"/>
      <c r="AD701" s="236"/>
    </row>
    <row r="702" spans="1:30" ht="15.75" customHeight="1" x14ac:dyDescent="0.25">
      <c r="A702" s="236"/>
      <c r="B702" s="236"/>
      <c r="C702" s="236"/>
      <c r="D702" s="236"/>
      <c r="E702" s="236"/>
      <c r="F702" s="236"/>
      <c r="G702" s="237"/>
      <c r="H702" s="236"/>
      <c r="I702" s="236"/>
      <c r="J702" s="236"/>
      <c r="K702" s="236"/>
      <c r="L702" s="236"/>
      <c r="M702" s="236"/>
      <c r="N702" s="236"/>
      <c r="O702" s="236"/>
      <c r="P702" s="236"/>
      <c r="Q702" s="236"/>
      <c r="R702" s="236"/>
      <c r="S702" s="236"/>
      <c r="T702" s="236"/>
      <c r="U702" s="236"/>
      <c r="V702" s="236"/>
      <c r="W702" s="236"/>
      <c r="X702" s="236"/>
      <c r="Y702" s="236"/>
      <c r="Z702" s="236"/>
      <c r="AA702" s="236"/>
      <c r="AB702" s="236"/>
      <c r="AC702" s="236"/>
      <c r="AD702" s="236"/>
    </row>
    <row r="703" spans="1:30" ht="15.75" customHeight="1" x14ac:dyDescent="0.25">
      <c r="A703" s="236"/>
      <c r="B703" s="236"/>
      <c r="C703" s="236"/>
      <c r="D703" s="236"/>
      <c r="E703" s="236"/>
      <c r="F703" s="236"/>
      <c r="G703" s="237"/>
      <c r="H703" s="236"/>
      <c r="I703" s="236"/>
      <c r="J703" s="236"/>
      <c r="K703" s="236"/>
      <c r="L703" s="236"/>
      <c r="M703" s="236"/>
      <c r="N703" s="236"/>
      <c r="O703" s="236"/>
      <c r="P703" s="236"/>
      <c r="Q703" s="236"/>
      <c r="R703" s="236"/>
      <c r="S703" s="236"/>
      <c r="T703" s="236"/>
      <c r="U703" s="236"/>
      <c r="V703" s="236"/>
      <c r="W703" s="236"/>
      <c r="X703" s="236"/>
      <c r="Y703" s="236"/>
      <c r="Z703" s="236"/>
      <c r="AA703" s="236"/>
      <c r="AB703" s="236"/>
      <c r="AC703" s="236"/>
      <c r="AD703" s="236"/>
    </row>
    <row r="704" spans="1:30" ht="15.75" customHeight="1" x14ac:dyDescent="0.25">
      <c r="A704" s="236"/>
      <c r="B704" s="236"/>
      <c r="C704" s="236"/>
      <c r="D704" s="236"/>
      <c r="E704" s="236"/>
      <c r="F704" s="236"/>
      <c r="G704" s="237"/>
      <c r="H704" s="236"/>
      <c r="I704" s="236"/>
      <c r="J704" s="236"/>
      <c r="K704" s="236"/>
      <c r="L704" s="236"/>
      <c r="M704" s="236"/>
      <c r="N704" s="236"/>
      <c r="O704" s="236"/>
      <c r="P704" s="236"/>
      <c r="Q704" s="236"/>
      <c r="R704" s="236"/>
      <c r="S704" s="236"/>
      <c r="T704" s="236"/>
      <c r="U704" s="236"/>
      <c r="V704" s="236"/>
      <c r="W704" s="236"/>
      <c r="X704" s="236"/>
      <c r="Y704" s="236"/>
      <c r="Z704" s="236"/>
      <c r="AA704" s="236"/>
      <c r="AB704" s="236"/>
      <c r="AC704" s="236"/>
      <c r="AD704" s="236"/>
    </row>
    <row r="705" spans="1:30" ht="15.75" customHeight="1" x14ac:dyDescent="0.25">
      <c r="A705" s="236"/>
      <c r="B705" s="236"/>
      <c r="C705" s="236"/>
      <c r="D705" s="236"/>
      <c r="E705" s="236"/>
      <c r="F705" s="236"/>
      <c r="G705" s="237"/>
      <c r="H705" s="236"/>
      <c r="I705" s="236"/>
      <c r="J705" s="236"/>
      <c r="K705" s="236"/>
      <c r="L705" s="236"/>
      <c r="M705" s="236"/>
      <c r="N705" s="236"/>
      <c r="O705" s="236"/>
      <c r="P705" s="236"/>
      <c r="Q705" s="236"/>
      <c r="R705" s="236"/>
      <c r="S705" s="236"/>
      <c r="T705" s="236"/>
      <c r="U705" s="236"/>
      <c r="V705" s="236"/>
      <c r="W705" s="236"/>
      <c r="X705" s="236"/>
      <c r="Y705" s="236"/>
      <c r="Z705" s="236"/>
      <c r="AA705" s="236"/>
      <c r="AB705" s="236"/>
      <c r="AC705" s="236"/>
      <c r="AD705" s="236"/>
    </row>
    <row r="706" spans="1:30" ht="15.75" customHeight="1" x14ac:dyDescent="0.25">
      <c r="A706" s="236"/>
      <c r="B706" s="236"/>
      <c r="C706" s="236"/>
      <c r="D706" s="236"/>
      <c r="E706" s="236"/>
      <c r="F706" s="236"/>
      <c r="G706" s="237"/>
      <c r="H706" s="236"/>
      <c r="I706" s="236"/>
      <c r="J706" s="236"/>
      <c r="K706" s="236"/>
      <c r="L706" s="236"/>
      <c r="M706" s="236"/>
      <c r="N706" s="236"/>
      <c r="O706" s="236"/>
      <c r="P706" s="236"/>
      <c r="Q706" s="236"/>
      <c r="R706" s="236"/>
      <c r="S706" s="236"/>
      <c r="T706" s="236"/>
      <c r="U706" s="236"/>
      <c r="V706" s="236"/>
      <c r="W706" s="236"/>
      <c r="X706" s="236"/>
      <c r="Y706" s="236"/>
      <c r="Z706" s="236"/>
      <c r="AA706" s="236"/>
      <c r="AB706" s="236"/>
      <c r="AC706" s="236"/>
      <c r="AD706" s="236"/>
    </row>
    <row r="707" spans="1:30" ht="15.75" customHeight="1" x14ac:dyDescent="0.25">
      <c r="A707" s="236"/>
      <c r="B707" s="236"/>
      <c r="C707" s="236"/>
      <c r="D707" s="236"/>
      <c r="E707" s="236"/>
      <c r="F707" s="236"/>
      <c r="G707" s="237"/>
      <c r="H707" s="236"/>
      <c r="I707" s="236"/>
      <c r="J707" s="236"/>
      <c r="K707" s="236"/>
      <c r="L707" s="236"/>
      <c r="M707" s="236"/>
      <c r="N707" s="236"/>
      <c r="O707" s="236"/>
      <c r="P707" s="236"/>
      <c r="Q707" s="236"/>
      <c r="R707" s="236"/>
      <c r="S707" s="236"/>
      <c r="T707" s="236"/>
      <c r="U707" s="236"/>
      <c r="V707" s="236"/>
      <c r="W707" s="236"/>
      <c r="X707" s="236"/>
      <c r="Y707" s="236"/>
      <c r="Z707" s="236"/>
      <c r="AA707" s="236"/>
      <c r="AB707" s="236"/>
      <c r="AC707" s="236"/>
      <c r="AD707" s="236"/>
    </row>
    <row r="708" spans="1:30" ht="15.75" customHeight="1" x14ac:dyDescent="0.25">
      <c r="A708" s="236"/>
      <c r="B708" s="236"/>
      <c r="C708" s="236"/>
      <c r="D708" s="236"/>
      <c r="E708" s="236"/>
      <c r="F708" s="236"/>
      <c r="G708" s="237"/>
      <c r="H708" s="236"/>
      <c r="I708" s="236"/>
      <c r="J708" s="236"/>
      <c r="K708" s="236"/>
      <c r="L708" s="236"/>
      <c r="M708" s="236"/>
      <c r="N708" s="236"/>
      <c r="O708" s="236"/>
      <c r="P708" s="236"/>
      <c r="Q708" s="236"/>
      <c r="R708" s="236"/>
      <c r="S708" s="236"/>
      <c r="T708" s="236"/>
      <c r="U708" s="236"/>
      <c r="V708" s="236"/>
      <c r="W708" s="236"/>
      <c r="X708" s="236"/>
      <c r="Y708" s="236"/>
      <c r="Z708" s="236"/>
      <c r="AA708" s="236"/>
      <c r="AB708" s="236"/>
      <c r="AC708" s="236"/>
      <c r="AD708" s="236"/>
    </row>
    <row r="709" spans="1:30" ht="15.75" customHeight="1" x14ac:dyDescent="0.25">
      <c r="A709" s="236"/>
      <c r="B709" s="236"/>
      <c r="C709" s="236"/>
      <c r="D709" s="236"/>
      <c r="E709" s="236"/>
      <c r="F709" s="236"/>
      <c r="G709" s="237"/>
      <c r="H709" s="236"/>
      <c r="I709" s="236"/>
      <c r="J709" s="236"/>
      <c r="K709" s="236"/>
      <c r="L709" s="236"/>
      <c r="M709" s="236"/>
      <c r="N709" s="236"/>
      <c r="O709" s="236"/>
      <c r="P709" s="236"/>
      <c r="Q709" s="236"/>
      <c r="R709" s="236"/>
      <c r="S709" s="236"/>
      <c r="T709" s="236"/>
      <c r="U709" s="236"/>
      <c r="V709" s="236"/>
      <c r="W709" s="236"/>
      <c r="X709" s="236"/>
      <c r="Y709" s="236"/>
      <c r="Z709" s="236"/>
      <c r="AA709" s="236"/>
      <c r="AB709" s="236"/>
      <c r="AC709" s="236"/>
      <c r="AD709" s="236"/>
    </row>
    <row r="710" spans="1:30" ht="15.75" customHeight="1" x14ac:dyDescent="0.25">
      <c r="A710" s="236"/>
      <c r="B710" s="236"/>
      <c r="C710" s="236"/>
      <c r="D710" s="236"/>
      <c r="E710" s="236"/>
      <c r="F710" s="236"/>
      <c r="G710" s="237"/>
      <c r="H710" s="236"/>
      <c r="I710" s="236"/>
      <c r="J710" s="236"/>
      <c r="K710" s="236"/>
      <c r="L710" s="236"/>
      <c r="M710" s="236"/>
      <c r="N710" s="236"/>
      <c r="O710" s="236"/>
      <c r="P710" s="236"/>
      <c r="Q710" s="236"/>
      <c r="R710" s="236"/>
      <c r="S710" s="236"/>
      <c r="T710" s="236"/>
      <c r="U710" s="236"/>
      <c r="V710" s="236"/>
      <c r="W710" s="236"/>
      <c r="X710" s="236"/>
      <c r="Y710" s="236"/>
      <c r="Z710" s="236"/>
      <c r="AA710" s="236"/>
      <c r="AB710" s="236"/>
      <c r="AC710" s="236"/>
      <c r="AD710" s="236"/>
    </row>
    <row r="711" spans="1:30" ht="15.75" customHeight="1" x14ac:dyDescent="0.25">
      <c r="A711" s="236"/>
      <c r="B711" s="236"/>
      <c r="C711" s="236"/>
      <c r="D711" s="236"/>
      <c r="E711" s="236"/>
      <c r="F711" s="236"/>
      <c r="G711" s="237"/>
      <c r="H711" s="236"/>
      <c r="I711" s="236"/>
      <c r="J711" s="236"/>
      <c r="K711" s="236"/>
      <c r="L711" s="236"/>
      <c r="M711" s="236"/>
      <c r="N711" s="236"/>
      <c r="O711" s="236"/>
      <c r="P711" s="236"/>
      <c r="Q711" s="236"/>
      <c r="R711" s="236"/>
      <c r="S711" s="236"/>
      <c r="T711" s="236"/>
      <c r="U711" s="236"/>
      <c r="V711" s="236"/>
      <c r="W711" s="236"/>
      <c r="X711" s="236"/>
      <c r="Y711" s="236"/>
      <c r="Z711" s="236"/>
      <c r="AA711" s="236"/>
      <c r="AB711" s="236"/>
      <c r="AC711" s="236"/>
      <c r="AD711" s="236"/>
    </row>
    <row r="712" spans="1:30" ht="15.75" customHeight="1" x14ac:dyDescent="0.25">
      <c r="A712" s="236"/>
      <c r="B712" s="236"/>
      <c r="C712" s="236"/>
      <c r="D712" s="236"/>
      <c r="E712" s="236"/>
      <c r="F712" s="236"/>
      <c r="G712" s="237"/>
      <c r="H712" s="236"/>
      <c r="I712" s="236"/>
      <c r="J712" s="236"/>
      <c r="K712" s="236"/>
      <c r="L712" s="236"/>
      <c r="M712" s="236"/>
      <c r="N712" s="236"/>
      <c r="O712" s="236"/>
      <c r="P712" s="236"/>
      <c r="Q712" s="236"/>
      <c r="R712" s="236"/>
      <c r="S712" s="236"/>
      <c r="T712" s="236"/>
      <c r="U712" s="236"/>
      <c r="V712" s="236"/>
      <c r="W712" s="236"/>
      <c r="X712" s="236"/>
      <c r="Y712" s="236"/>
      <c r="Z712" s="236"/>
      <c r="AA712" s="236"/>
      <c r="AB712" s="236"/>
      <c r="AC712" s="236"/>
      <c r="AD712" s="236"/>
    </row>
    <row r="713" spans="1:30" ht="15.75" customHeight="1" x14ac:dyDescent="0.25">
      <c r="A713" s="236"/>
      <c r="B713" s="236"/>
      <c r="C713" s="236"/>
      <c r="D713" s="236"/>
      <c r="E713" s="236"/>
      <c r="F713" s="236"/>
      <c r="G713" s="237"/>
      <c r="H713" s="236"/>
      <c r="I713" s="236"/>
      <c r="J713" s="236"/>
      <c r="K713" s="236"/>
      <c r="L713" s="236"/>
      <c r="M713" s="236"/>
      <c r="N713" s="236"/>
      <c r="O713" s="236"/>
      <c r="P713" s="236"/>
      <c r="Q713" s="236"/>
      <c r="R713" s="236"/>
      <c r="S713" s="236"/>
      <c r="T713" s="236"/>
      <c r="U713" s="236"/>
      <c r="V713" s="236"/>
      <c r="W713" s="236"/>
      <c r="X713" s="236"/>
      <c r="Y713" s="236"/>
      <c r="Z713" s="236"/>
      <c r="AA713" s="236"/>
      <c r="AB713" s="236"/>
      <c r="AC713" s="236"/>
      <c r="AD713" s="236"/>
    </row>
    <row r="714" spans="1:30" ht="15.75" customHeight="1" x14ac:dyDescent="0.25">
      <c r="A714" s="236"/>
      <c r="B714" s="236"/>
      <c r="C714" s="236"/>
      <c r="D714" s="236"/>
      <c r="E714" s="236"/>
      <c r="F714" s="236"/>
      <c r="G714" s="237"/>
      <c r="H714" s="236"/>
      <c r="I714" s="236"/>
      <c r="J714" s="236"/>
      <c r="K714" s="236"/>
      <c r="L714" s="236"/>
      <c r="M714" s="236"/>
      <c r="N714" s="236"/>
      <c r="O714" s="236"/>
      <c r="P714" s="236"/>
      <c r="Q714" s="236"/>
      <c r="R714" s="236"/>
      <c r="S714" s="236"/>
      <c r="T714" s="236"/>
      <c r="U714" s="236"/>
      <c r="V714" s="236"/>
      <c r="W714" s="236"/>
      <c r="X714" s="236"/>
      <c r="Y714" s="236"/>
      <c r="Z714" s="236"/>
      <c r="AA714" s="236"/>
      <c r="AB714" s="236"/>
      <c r="AC714" s="236"/>
      <c r="AD714" s="236"/>
    </row>
    <row r="715" spans="1:30" ht="15.75" customHeight="1" x14ac:dyDescent="0.25">
      <c r="A715" s="236"/>
      <c r="B715" s="236"/>
      <c r="C715" s="236"/>
      <c r="D715" s="236"/>
      <c r="E715" s="236"/>
      <c r="F715" s="236"/>
      <c r="G715" s="237"/>
      <c r="H715" s="236"/>
      <c r="I715" s="236"/>
      <c r="J715" s="236"/>
      <c r="K715" s="236"/>
      <c r="L715" s="236"/>
      <c r="M715" s="236"/>
      <c r="N715" s="236"/>
      <c r="O715" s="236"/>
      <c r="P715" s="236"/>
      <c r="Q715" s="236"/>
      <c r="R715" s="236"/>
      <c r="S715" s="236"/>
      <c r="T715" s="236"/>
      <c r="U715" s="236"/>
      <c r="V715" s="236"/>
      <c r="W715" s="236"/>
      <c r="X715" s="236"/>
      <c r="Y715" s="236"/>
      <c r="Z715" s="236"/>
      <c r="AA715" s="236"/>
      <c r="AB715" s="236"/>
      <c r="AC715" s="236"/>
      <c r="AD715" s="236"/>
    </row>
    <row r="716" spans="1:30" ht="15.75" customHeight="1" x14ac:dyDescent="0.25">
      <c r="A716" s="236"/>
      <c r="B716" s="236"/>
      <c r="C716" s="236"/>
      <c r="D716" s="236"/>
      <c r="E716" s="236"/>
      <c r="F716" s="236"/>
      <c r="G716" s="237"/>
      <c r="H716" s="236"/>
      <c r="I716" s="236"/>
      <c r="J716" s="236"/>
      <c r="K716" s="236"/>
      <c r="L716" s="236"/>
      <c r="M716" s="236"/>
      <c r="N716" s="236"/>
      <c r="O716" s="236"/>
      <c r="P716" s="236"/>
      <c r="Q716" s="236"/>
      <c r="R716" s="236"/>
      <c r="S716" s="236"/>
      <c r="T716" s="236"/>
      <c r="U716" s="236"/>
      <c r="V716" s="236"/>
      <c r="W716" s="236"/>
      <c r="X716" s="236"/>
      <c r="Y716" s="236"/>
      <c r="Z716" s="236"/>
      <c r="AA716" s="236"/>
      <c r="AB716" s="236"/>
      <c r="AC716" s="236"/>
      <c r="AD716" s="236"/>
    </row>
    <row r="717" spans="1:30" ht="15.75" customHeight="1" x14ac:dyDescent="0.25">
      <c r="A717" s="236"/>
      <c r="B717" s="236"/>
      <c r="C717" s="236"/>
      <c r="D717" s="236"/>
      <c r="E717" s="236"/>
      <c r="F717" s="236"/>
      <c r="G717" s="237"/>
      <c r="H717" s="236"/>
      <c r="I717" s="236"/>
      <c r="J717" s="236"/>
      <c r="K717" s="236"/>
      <c r="L717" s="236"/>
      <c r="M717" s="236"/>
      <c r="N717" s="236"/>
      <c r="O717" s="236"/>
      <c r="P717" s="236"/>
      <c r="Q717" s="236"/>
      <c r="R717" s="236"/>
      <c r="S717" s="236"/>
      <c r="T717" s="236"/>
      <c r="U717" s="236"/>
      <c r="V717" s="236"/>
      <c r="W717" s="236"/>
      <c r="X717" s="236"/>
      <c r="Y717" s="236"/>
      <c r="Z717" s="236"/>
      <c r="AA717" s="236"/>
      <c r="AB717" s="236"/>
      <c r="AC717" s="236"/>
      <c r="AD717" s="236"/>
    </row>
    <row r="718" spans="1:30" ht="15.75" customHeight="1" x14ac:dyDescent="0.25">
      <c r="A718" s="236"/>
      <c r="B718" s="236"/>
      <c r="C718" s="236"/>
      <c r="D718" s="236"/>
      <c r="E718" s="236"/>
      <c r="F718" s="236"/>
      <c r="G718" s="237"/>
      <c r="H718" s="236"/>
      <c r="I718" s="236"/>
      <c r="J718" s="236"/>
      <c r="K718" s="236"/>
      <c r="L718" s="236"/>
      <c r="M718" s="236"/>
      <c r="N718" s="236"/>
      <c r="O718" s="236"/>
      <c r="P718" s="236"/>
      <c r="Q718" s="236"/>
      <c r="R718" s="236"/>
      <c r="S718" s="236"/>
      <c r="T718" s="236"/>
      <c r="U718" s="236"/>
      <c r="V718" s="236"/>
      <c r="W718" s="236"/>
      <c r="X718" s="236"/>
      <c r="Y718" s="236"/>
      <c r="Z718" s="236"/>
      <c r="AA718" s="236"/>
      <c r="AB718" s="236"/>
      <c r="AC718" s="236"/>
      <c r="AD718" s="236"/>
    </row>
    <row r="719" spans="1:30" ht="15.75" customHeight="1" x14ac:dyDescent="0.25">
      <c r="A719" s="236"/>
      <c r="B719" s="236"/>
      <c r="C719" s="236"/>
      <c r="D719" s="236"/>
      <c r="E719" s="236"/>
      <c r="F719" s="236"/>
      <c r="G719" s="237"/>
      <c r="H719" s="236"/>
      <c r="I719" s="236"/>
      <c r="J719" s="236"/>
      <c r="K719" s="236"/>
      <c r="L719" s="236"/>
      <c r="M719" s="236"/>
      <c r="N719" s="236"/>
      <c r="O719" s="236"/>
      <c r="P719" s="236"/>
      <c r="Q719" s="236"/>
      <c r="R719" s="236"/>
      <c r="S719" s="236"/>
      <c r="T719" s="236"/>
      <c r="U719" s="236"/>
      <c r="V719" s="236"/>
      <c r="W719" s="236"/>
      <c r="X719" s="236"/>
      <c r="Y719" s="236"/>
      <c r="Z719" s="236"/>
      <c r="AA719" s="236"/>
      <c r="AB719" s="236"/>
      <c r="AC719" s="236"/>
      <c r="AD719" s="236"/>
    </row>
    <row r="720" spans="1:30" ht="15.75" customHeight="1" x14ac:dyDescent="0.25">
      <c r="A720" s="236"/>
      <c r="B720" s="236"/>
      <c r="C720" s="236"/>
      <c r="D720" s="236"/>
      <c r="E720" s="236"/>
      <c r="F720" s="236"/>
      <c r="G720" s="237"/>
      <c r="H720" s="236"/>
      <c r="I720" s="236"/>
      <c r="J720" s="236"/>
      <c r="K720" s="236"/>
      <c r="L720" s="236"/>
      <c r="M720" s="236"/>
      <c r="N720" s="236"/>
      <c r="O720" s="236"/>
      <c r="P720" s="236"/>
      <c r="Q720" s="236"/>
      <c r="R720" s="236"/>
      <c r="S720" s="236"/>
      <c r="T720" s="236"/>
      <c r="U720" s="236"/>
      <c r="V720" s="236"/>
      <c r="W720" s="236"/>
      <c r="X720" s="236"/>
      <c r="Y720" s="236"/>
      <c r="Z720" s="236"/>
      <c r="AA720" s="236"/>
      <c r="AB720" s="236"/>
      <c r="AC720" s="236"/>
      <c r="AD720" s="236"/>
    </row>
    <row r="721" spans="1:30" ht="15.75" customHeight="1" x14ac:dyDescent="0.25">
      <c r="A721" s="236"/>
      <c r="B721" s="236"/>
      <c r="C721" s="236"/>
      <c r="D721" s="236"/>
      <c r="E721" s="236"/>
      <c r="F721" s="236"/>
      <c r="G721" s="237"/>
      <c r="H721" s="236"/>
      <c r="I721" s="236"/>
      <c r="J721" s="236"/>
      <c r="K721" s="236"/>
      <c r="L721" s="236"/>
      <c r="M721" s="236"/>
      <c r="N721" s="236"/>
      <c r="O721" s="236"/>
      <c r="P721" s="236"/>
      <c r="Q721" s="236"/>
      <c r="R721" s="236"/>
      <c r="S721" s="236"/>
      <c r="T721" s="236"/>
      <c r="U721" s="236"/>
      <c r="V721" s="236"/>
      <c r="W721" s="236"/>
      <c r="X721" s="236"/>
      <c r="Y721" s="236"/>
      <c r="Z721" s="236"/>
      <c r="AA721" s="236"/>
      <c r="AB721" s="236"/>
      <c r="AC721" s="236"/>
      <c r="AD721" s="236"/>
    </row>
    <row r="722" spans="1:30" ht="15.75" customHeight="1" x14ac:dyDescent="0.25">
      <c r="A722" s="236"/>
      <c r="B722" s="236"/>
      <c r="C722" s="236"/>
      <c r="D722" s="236"/>
      <c r="E722" s="236"/>
      <c r="F722" s="236"/>
      <c r="G722" s="237"/>
      <c r="H722" s="236"/>
      <c r="I722" s="236"/>
      <c r="J722" s="236"/>
      <c r="K722" s="236"/>
      <c r="L722" s="236"/>
      <c r="M722" s="236"/>
      <c r="N722" s="236"/>
      <c r="O722" s="236"/>
      <c r="P722" s="236"/>
      <c r="Q722" s="236"/>
      <c r="R722" s="236"/>
      <c r="S722" s="236"/>
      <c r="T722" s="236"/>
      <c r="U722" s="236"/>
      <c r="V722" s="236"/>
      <c r="W722" s="236"/>
      <c r="X722" s="236"/>
      <c r="Y722" s="236"/>
      <c r="Z722" s="236"/>
      <c r="AA722" s="236"/>
      <c r="AB722" s="236"/>
      <c r="AC722" s="236"/>
      <c r="AD722" s="236"/>
    </row>
    <row r="723" spans="1:30" ht="15.75" customHeight="1" x14ac:dyDescent="0.25">
      <c r="A723" s="236"/>
      <c r="B723" s="236"/>
      <c r="C723" s="236"/>
      <c r="D723" s="236"/>
      <c r="E723" s="236"/>
      <c r="F723" s="236"/>
      <c r="G723" s="237"/>
      <c r="H723" s="236"/>
      <c r="I723" s="236"/>
      <c r="J723" s="236"/>
      <c r="K723" s="236"/>
      <c r="L723" s="236"/>
      <c r="M723" s="236"/>
      <c r="N723" s="236"/>
      <c r="O723" s="236"/>
      <c r="P723" s="236"/>
      <c r="Q723" s="236"/>
      <c r="R723" s="236"/>
      <c r="S723" s="236"/>
      <c r="T723" s="236"/>
      <c r="U723" s="236"/>
      <c r="V723" s="236"/>
      <c r="W723" s="236"/>
      <c r="X723" s="236"/>
      <c r="Y723" s="236"/>
      <c r="Z723" s="236"/>
      <c r="AA723" s="236"/>
      <c r="AB723" s="236"/>
      <c r="AC723" s="236"/>
      <c r="AD723" s="236"/>
    </row>
    <row r="724" spans="1:30" ht="15.75" customHeight="1" x14ac:dyDescent="0.25">
      <c r="A724" s="236"/>
      <c r="B724" s="236"/>
      <c r="C724" s="236"/>
      <c r="D724" s="236"/>
      <c r="E724" s="236"/>
      <c r="F724" s="236"/>
      <c r="G724" s="237"/>
      <c r="H724" s="236"/>
      <c r="I724" s="236"/>
      <c r="J724" s="236"/>
      <c r="K724" s="236"/>
      <c r="L724" s="236"/>
      <c r="M724" s="236"/>
      <c r="N724" s="236"/>
      <c r="O724" s="236"/>
      <c r="P724" s="236"/>
      <c r="Q724" s="236"/>
      <c r="R724" s="236"/>
      <c r="S724" s="236"/>
      <c r="T724" s="236"/>
      <c r="U724" s="236"/>
      <c r="V724" s="236"/>
      <c r="W724" s="236"/>
      <c r="X724" s="236"/>
      <c r="Y724" s="236"/>
      <c r="Z724" s="236"/>
      <c r="AA724" s="236"/>
      <c r="AB724" s="236"/>
      <c r="AC724" s="236"/>
      <c r="AD724" s="236"/>
    </row>
    <row r="725" spans="1:30" ht="15.75" customHeight="1" x14ac:dyDescent="0.25">
      <c r="A725" s="236"/>
      <c r="B725" s="236"/>
      <c r="C725" s="236"/>
      <c r="D725" s="236"/>
      <c r="E725" s="236"/>
      <c r="F725" s="236"/>
      <c r="G725" s="237"/>
      <c r="H725" s="236"/>
      <c r="I725" s="236"/>
      <c r="J725" s="236"/>
      <c r="K725" s="236"/>
      <c r="L725" s="236"/>
      <c r="M725" s="236"/>
      <c r="N725" s="236"/>
      <c r="O725" s="236"/>
      <c r="P725" s="236"/>
      <c r="Q725" s="236"/>
      <c r="R725" s="236"/>
      <c r="S725" s="236"/>
      <c r="T725" s="236"/>
      <c r="U725" s="236"/>
      <c r="V725" s="236"/>
      <c r="W725" s="236"/>
      <c r="X725" s="236"/>
      <c r="Y725" s="236"/>
      <c r="Z725" s="236"/>
      <c r="AA725" s="236"/>
      <c r="AB725" s="236"/>
      <c r="AC725" s="236"/>
      <c r="AD725" s="236"/>
    </row>
    <row r="726" spans="1:30" ht="15.75" customHeight="1" x14ac:dyDescent="0.25">
      <c r="A726" s="236"/>
      <c r="B726" s="236"/>
      <c r="C726" s="236"/>
      <c r="D726" s="236"/>
      <c r="E726" s="236"/>
      <c r="F726" s="236"/>
      <c r="G726" s="237"/>
      <c r="H726" s="236"/>
      <c r="I726" s="236"/>
      <c r="J726" s="236"/>
      <c r="K726" s="236"/>
      <c r="L726" s="236"/>
      <c r="M726" s="236"/>
      <c r="N726" s="236"/>
      <c r="O726" s="236"/>
      <c r="P726" s="236"/>
      <c r="Q726" s="236"/>
      <c r="R726" s="236"/>
      <c r="S726" s="236"/>
      <c r="T726" s="236"/>
      <c r="U726" s="236"/>
      <c r="V726" s="236"/>
      <c r="W726" s="236"/>
      <c r="X726" s="236"/>
      <c r="Y726" s="236"/>
      <c r="Z726" s="236"/>
      <c r="AA726" s="236"/>
      <c r="AB726" s="236"/>
      <c r="AC726" s="236"/>
      <c r="AD726" s="236"/>
    </row>
    <row r="727" spans="1:30" ht="15.75" customHeight="1" x14ac:dyDescent="0.25">
      <c r="A727" s="236"/>
      <c r="B727" s="236"/>
      <c r="C727" s="236"/>
      <c r="D727" s="236"/>
      <c r="E727" s="236"/>
      <c r="F727" s="236"/>
      <c r="G727" s="237"/>
      <c r="H727" s="236"/>
      <c r="I727" s="236"/>
      <c r="J727" s="236"/>
      <c r="K727" s="236"/>
      <c r="L727" s="236"/>
      <c r="M727" s="236"/>
      <c r="N727" s="236"/>
      <c r="O727" s="236"/>
      <c r="P727" s="236"/>
      <c r="Q727" s="236"/>
      <c r="R727" s="236"/>
      <c r="S727" s="236"/>
      <c r="T727" s="236"/>
      <c r="U727" s="236"/>
      <c r="V727" s="236"/>
      <c r="W727" s="236"/>
      <c r="X727" s="236"/>
      <c r="Y727" s="236"/>
      <c r="Z727" s="236"/>
      <c r="AA727" s="236"/>
      <c r="AB727" s="236"/>
      <c r="AC727" s="236"/>
      <c r="AD727" s="236"/>
    </row>
    <row r="728" spans="1:30" ht="15.75" customHeight="1" x14ac:dyDescent="0.25">
      <c r="A728" s="236"/>
      <c r="B728" s="236"/>
      <c r="C728" s="236"/>
      <c r="D728" s="236"/>
      <c r="E728" s="236"/>
      <c r="F728" s="236"/>
      <c r="G728" s="237"/>
      <c r="H728" s="236"/>
      <c r="I728" s="236"/>
      <c r="J728" s="236"/>
      <c r="K728" s="236"/>
      <c r="L728" s="236"/>
      <c r="M728" s="236"/>
      <c r="N728" s="236"/>
      <c r="O728" s="236"/>
      <c r="P728" s="236"/>
      <c r="Q728" s="236"/>
      <c r="R728" s="236"/>
      <c r="S728" s="236"/>
      <c r="T728" s="236"/>
      <c r="U728" s="236"/>
      <c r="V728" s="236"/>
      <c r="W728" s="236"/>
      <c r="X728" s="236"/>
      <c r="Y728" s="236"/>
      <c r="Z728" s="236"/>
      <c r="AA728" s="236"/>
      <c r="AB728" s="236"/>
      <c r="AC728" s="236"/>
      <c r="AD728" s="236"/>
    </row>
    <row r="729" spans="1:30" ht="15.75" customHeight="1" x14ac:dyDescent="0.25">
      <c r="A729" s="236"/>
      <c r="B729" s="236"/>
      <c r="C729" s="236"/>
      <c r="D729" s="236"/>
      <c r="E729" s="236"/>
      <c r="F729" s="236"/>
      <c r="G729" s="237"/>
      <c r="H729" s="236"/>
      <c r="I729" s="236"/>
      <c r="J729" s="236"/>
      <c r="K729" s="236"/>
      <c r="L729" s="236"/>
      <c r="M729" s="236"/>
      <c r="N729" s="236"/>
      <c r="O729" s="236"/>
      <c r="P729" s="236"/>
      <c r="Q729" s="236"/>
      <c r="R729" s="236"/>
      <c r="S729" s="236"/>
      <c r="T729" s="236"/>
      <c r="U729" s="236"/>
      <c r="V729" s="236"/>
      <c r="W729" s="236"/>
      <c r="X729" s="236"/>
      <c r="Y729" s="236"/>
      <c r="Z729" s="236"/>
      <c r="AA729" s="236"/>
      <c r="AB729" s="236"/>
      <c r="AC729" s="236"/>
      <c r="AD729" s="236"/>
    </row>
    <row r="730" spans="1:30" ht="15.75" customHeight="1" x14ac:dyDescent="0.25">
      <c r="A730" s="236"/>
      <c r="B730" s="236"/>
      <c r="C730" s="236"/>
      <c r="D730" s="236"/>
      <c r="E730" s="236"/>
      <c r="F730" s="236"/>
      <c r="G730" s="237"/>
      <c r="H730" s="236"/>
      <c r="I730" s="236"/>
      <c r="J730" s="236"/>
      <c r="K730" s="236"/>
      <c r="L730" s="236"/>
      <c r="M730" s="236"/>
      <c r="N730" s="236"/>
      <c r="O730" s="236"/>
      <c r="P730" s="236"/>
      <c r="Q730" s="236"/>
      <c r="R730" s="236"/>
      <c r="S730" s="236"/>
      <c r="T730" s="236"/>
      <c r="U730" s="236"/>
      <c r="V730" s="236"/>
      <c r="W730" s="236"/>
      <c r="X730" s="236"/>
      <c r="Y730" s="236"/>
      <c r="Z730" s="236"/>
      <c r="AA730" s="236"/>
      <c r="AB730" s="236"/>
      <c r="AC730" s="236"/>
      <c r="AD730" s="236"/>
    </row>
    <row r="731" spans="1:30" ht="15.75" customHeight="1" x14ac:dyDescent="0.25">
      <c r="A731" s="236"/>
      <c r="B731" s="236"/>
      <c r="C731" s="236"/>
      <c r="D731" s="236"/>
      <c r="E731" s="236"/>
      <c r="F731" s="236"/>
      <c r="G731" s="237"/>
      <c r="H731" s="236"/>
      <c r="I731" s="236"/>
      <c r="J731" s="236"/>
      <c r="K731" s="236"/>
      <c r="L731" s="236"/>
      <c r="M731" s="236"/>
      <c r="N731" s="236"/>
      <c r="O731" s="236"/>
      <c r="P731" s="236"/>
      <c r="Q731" s="236"/>
      <c r="R731" s="236"/>
      <c r="S731" s="236"/>
      <c r="T731" s="236"/>
      <c r="U731" s="236"/>
      <c r="V731" s="236"/>
      <c r="W731" s="236"/>
      <c r="X731" s="236"/>
      <c r="Y731" s="236"/>
      <c r="Z731" s="236"/>
      <c r="AA731" s="236"/>
      <c r="AB731" s="236"/>
      <c r="AC731" s="236"/>
      <c r="AD731" s="236"/>
    </row>
    <row r="732" spans="1:30" ht="15.75" customHeight="1" x14ac:dyDescent="0.25">
      <c r="A732" s="236"/>
      <c r="B732" s="236"/>
      <c r="C732" s="236"/>
      <c r="D732" s="236"/>
      <c r="E732" s="236"/>
      <c r="F732" s="236"/>
      <c r="G732" s="237"/>
      <c r="H732" s="236"/>
      <c r="I732" s="236"/>
      <c r="J732" s="236"/>
      <c r="K732" s="236"/>
      <c r="L732" s="236"/>
      <c r="M732" s="236"/>
      <c r="N732" s="236"/>
      <c r="O732" s="236"/>
      <c r="P732" s="236"/>
      <c r="Q732" s="236"/>
      <c r="R732" s="236"/>
      <c r="S732" s="236"/>
      <c r="T732" s="236"/>
      <c r="U732" s="236"/>
      <c r="V732" s="236"/>
      <c r="W732" s="236"/>
      <c r="X732" s="236"/>
      <c r="Y732" s="236"/>
      <c r="Z732" s="236"/>
      <c r="AA732" s="236"/>
      <c r="AB732" s="236"/>
      <c r="AC732" s="236"/>
      <c r="AD732" s="236"/>
    </row>
    <row r="733" spans="1:30" ht="15.75" customHeight="1" x14ac:dyDescent="0.25">
      <c r="A733" s="236"/>
      <c r="B733" s="236"/>
      <c r="C733" s="236"/>
      <c r="D733" s="236"/>
      <c r="E733" s="236"/>
      <c r="F733" s="236"/>
      <c r="G733" s="237"/>
      <c r="H733" s="236"/>
      <c r="I733" s="236"/>
      <c r="J733" s="236"/>
      <c r="K733" s="236"/>
      <c r="L733" s="236"/>
      <c r="M733" s="236"/>
      <c r="N733" s="236"/>
      <c r="O733" s="236"/>
      <c r="P733" s="236"/>
      <c r="Q733" s="236"/>
      <c r="R733" s="236"/>
      <c r="S733" s="236"/>
      <c r="T733" s="236"/>
      <c r="U733" s="236"/>
      <c r="V733" s="236"/>
      <c r="W733" s="236"/>
      <c r="X733" s="236"/>
      <c r="Y733" s="236"/>
      <c r="Z733" s="236"/>
      <c r="AA733" s="236"/>
      <c r="AB733" s="236"/>
      <c r="AC733" s="236"/>
      <c r="AD733" s="236"/>
    </row>
    <row r="734" spans="1:30" ht="15.75" customHeight="1" x14ac:dyDescent="0.25">
      <c r="A734" s="236"/>
      <c r="B734" s="236"/>
      <c r="C734" s="236"/>
      <c r="D734" s="236"/>
      <c r="E734" s="236"/>
      <c r="F734" s="236"/>
      <c r="G734" s="237"/>
      <c r="H734" s="236"/>
      <c r="I734" s="236"/>
      <c r="J734" s="236"/>
      <c r="K734" s="236"/>
      <c r="L734" s="236"/>
      <c r="M734" s="236"/>
      <c r="N734" s="236"/>
      <c r="O734" s="236"/>
      <c r="P734" s="236"/>
      <c r="Q734" s="236"/>
      <c r="R734" s="236"/>
      <c r="S734" s="236"/>
      <c r="T734" s="236"/>
      <c r="U734" s="236"/>
      <c r="V734" s="236"/>
      <c r="W734" s="236"/>
      <c r="X734" s="236"/>
      <c r="Y734" s="236"/>
      <c r="Z734" s="236"/>
      <c r="AA734" s="236"/>
      <c r="AB734" s="236"/>
      <c r="AC734" s="236"/>
      <c r="AD734" s="236"/>
    </row>
    <row r="735" spans="1:30" ht="15.75" customHeight="1" x14ac:dyDescent="0.25">
      <c r="A735" s="236"/>
      <c r="B735" s="236"/>
      <c r="C735" s="236"/>
      <c r="D735" s="236"/>
      <c r="E735" s="236"/>
      <c r="F735" s="236"/>
      <c r="G735" s="237"/>
      <c r="H735" s="236"/>
      <c r="I735" s="236"/>
      <c r="J735" s="236"/>
      <c r="K735" s="236"/>
      <c r="L735" s="236"/>
      <c r="M735" s="236"/>
      <c r="N735" s="236"/>
      <c r="O735" s="236"/>
      <c r="P735" s="236"/>
      <c r="Q735" s="236"/>
      <c r="R735" s="236"/>
      <c r="S735" s="236"/>
      <c r="T735" s="236"/>
      <c r="U735" s="236"/>
      <c r="V735" s="236"/>
      <c r="W735" s="236"/>
      <c r="X735" s="236"/>
      <c r="Y735" s="236"/>
      <c r="Z735" s="236"/>
      <c r="AA735" s="236"/>
      <c r="AB735" s="236"/>
      <c r="AC735" s="236"/>
      <c r="AD735" s="236"/>
    </row>
    <row r="736" spans="1:30" ht="15.75" customHeight="1" x14ac:dyDescent="0.25">
      <c r="A736" s="236"/>
      <c r="B736" s="236"/>
      <c r="C736" s="236"/>
      <c r="D736" s="236"/>
      <c r="E736" s="236"/>
      <c r="F736" s="236"/>
      <c r="G736" s="237"/>
      <c r="H736" s="236"/>
      <c r="I736" s="236"/>
      <c r="J736" s="236"/>
      <c r="K736" s="236"/>
      <c r="L736" s="236"/>
      <c r="M736" s="236"/>
      <c r="N736" s="236"/>
      <c r="O736" s="236"/>
      <c r="P736" s="236"/>
      <c r="Q736" s="236"/>
      <c r="R736" s="236"/>
      <c r="S736" s="236"/>
      <c r="T736" s="236"/>
      <c r="U736" s="236"/>
      <c r="V736" s="236"/>
      <c r="W736" s="236"/>
      <c r="X736" s="236"/>
      <c r="Y736" s="236"/>
      <c r="Z736" s="236"/>
      <c r="AA736" s="236"/>
      <c r="AB736" s="236"/>
      <c r="AC736" s="236"/>
      <c r="AD736" s="236"/>
    </row>
    <row r="737" spans="1:30" ht="15.75" customHeight="1" x14ac:dyDescent="0.25">
      <c r="A737" s="236"/>
      <c r="B737" s="236"/>
      <c r="C737" s="236"/>
      <c r="D737" s="236"/>
      <c r="E737" s="236"/>
      <c r="F737" s="236"/>
      <c r="G737" s="237"/>
      <c r="H737" s="236"/>
      <c r="I737" s="236"/>
      <c r="J737" s="236"/>
      <c r="K737" s="236"/>
      <c r="L737" s="236"/>
      <c r="M737" s="236"/>
      <c r="N737" s="236"/>
      <c r="O737" s="236"/>
      <c r="P737" s="236"/>
      <c r="Q737" s="236"/>
      <c r="R737" s="236"/>
      <c r="S737" s="236"/>
      <c r="T737" s="236"/>
      <c r="U737" s="236"/>
      <c r="V737" s="236"/>
      <c r="W737" s="236"/>
      <c r="X737" s="236"/>
      <c r="Y737" s="236"/>
      <c r="Z737" s="236"/>
      <c r="AA737" s="236"/>
      <c r="AB737" s="236"/>
      <c r="AC737" s="236"/>
      <c r="AD737" s="236"/>
    </row>
    <row r="738" spans="1:30" ht="15.75" customHeight="1" x14ac:dyDescent="0.25">
      <c r="A738" s="236"/>
      <c r="B738" s="236"/>
      <c r="C738" s="236"/>
      <c r="D738" s="236"/>
      <c r="E738" s="236"/>
      <c r="F738" s="236"/>
      <c r="G738" s="237"/>
      <c r="H738" s="236"/>
      <c r="I738" s="236"/>
      <c r="J738" s="236"/>
      <c r="K738" s="236"/>
      <c r="L738" s="236"/>
      <c r="M738" s="236"/>
      <c r="N738" s="236"/>
      <c r="O738" s="236"/>
      <c r="P738" s="236"/>
      <c r="Q738" s="236"/>
      <c r="R738" s="236"/>
      <c r="S738" s="236"/>
      <c r="T738" s="236"/>
      <c r="U738" s="236"/>
      <c r="V738" s="236"/>
      <c r="W738" s="236"/>
      <c r="X738" s="236"/>
      <c r="Y738" s="236"/>
      <c r="Z738" s="236"/>
      <c r="AA738" s="236"/>
      <c r="AB738" s="236"/>
      <c r="AC738" s="236"/>
      <c r="AD738" s="236"/>
    </row>
    <row r="739" spans="1:30" ht="15.75" customHeight="1" x14ac:dyDescent="0.25">
      <c r="A739" s="236"/>
      <c r="B739" s="236"/>
      <c r="C739" s="236"/>
      <c r="D739" s="236"/>
      <c r="E739" s="236"/>
      <c r="F739" s="236"/>
      <c r="G739" s="237"/>
      <c r="H739" s="236"/>
      <c r="I739" s="236"/>
      <c r="J739" s="236"/>
      <c r="K739" s="236"/>
      <c r="L739" s="236"/>
      <c r="M739" s="236"/>
      <c r="N739" s="236"/>
      <c r="O739" s="236"/>
      <c r="P739" s="236"/>
      <c r="Q739" s="236"/>
      <c r="R739" s="236"/>
      <c r="S739" s="236"/>
      <c r="T739" s="236"/>
      <c r="U739" s="236"/>
      <c r="V739" s="236"/>
      <c r="W739" s="236"/>
      <c r="X739" s="236"/>
      <c r="Y739" s="236"/>
      <c r="Z739" s="236"/>
      <c r="AA739" s="236"/>
      <c r="AB739" s="236"/>
      <c r="AC739" s="236"/>
      <c r="AD739" s="236"/>
    </row>
    <row r="740" spans="1:30" ht="15.75" customHeight="1" x14ac:dyDescent="0.25">
      <c r="A740" s="236"/>
      <c r="B740" s="236"/>
      <c r="C740" s="236"/>
      <c r="D740" s="236"/>
      <c r="E740" s="236"/>
      <c r="F740" s="236"/>
      <c r="G740" s="237"/>
      <c r="H740" s="236"/>
      <c r="I740" s="236"/>
      <c r="J740" s="236"/>
      <c r="K740" s="236"/>
      <c r="L740" s="236"/>
      <c r="M740" s="236"/>
      <c r="N740" s="236"/>
      <c r="O740" s="236"/>
      <c r="P740" s="236"/>
      <c r="Q740" s="236"/>
      <c r="R740" s="236"/>
      <c r="S740" s="236"/>
      <c r="T740" s="236"/>
      <c r="U740" s="236"/>
      <c r="V740" s="236"/>
      <c r="W740" s="236"/>
      <c r="X740" s="236"/>
      <c r="Y740" s="236"/>
      <c r="Z740" s="236"/>
      <c r="AA740" s="236"/>
      <c r="AB740" s="236"/>
      <c r="AC740" s="236"/>
      <c r="AD740" s="236"/>
    </row>
    <row r="741" spans="1:30" ht="15.75" customHeight="1" x14ac:dyDescent="0.25">
      <c r="A741" s="236"/>
      <c r="B741" s="236"/>
      <c r="C741" s="236"/>
      <c r="D741" s="236"/>
      <c r="E741" s="236"/>
      <c r="F741" s="236"/>
      <c r="G741" s="237"/>
      <c r="H741" s="236"/>
      <c r="I741" s="236"/>
      <c r="J741" s="236"/>
      <c r="K741" s="236"/>
      <c r="L741" s="236"/>
      <c r="M741" s="236"/>
      <c r="N741" s="236"/>
      <c r="O741" s="236"/>
      <c r="P741" s="236"/>
      <c r="Q741" s="236"/>
      <c r="R741" s="236"/>
      <c r="S741" s="236"/>
      <c r="T741" s="236"/>
      <c r="U741" s="236"/>
      <c r="V741" s="236"/>
      <c r="W741" s="236"/>
      <c r="X741" s="236"/>
      <c r="Y741" s="236"/>
      <c r="Z741" s="236"/>
      <c r="AA741" s="236"/>
      <c r="AB741" s="236"/>
      <c r="AC741" s="236"/>
      <c r="AD741" s="236"/>
    </row>
    <row r="742" spans="1:30" ht="15.75" customHeight="1" x14ac:dyDescent="0.25">
      <c r="A742" s="236"/>
      <c r="B742" s="236"/>
      <c r="C742" s="236"/>
      <c r="D742" s="236"/>
      <c r="E742" s="236"/>
      <c r="F742" s="236"/>
      <c r="G742" s="237"/>
      <c r="H742" s="236"/>
      <c r="I742" s="236"/>
      <c r="J742" s="236"/>
      <c r="K742" s="236"/>
      <c r="L742" s="236"/>
      <c r="M742" s="236"/>
      <c r="N742" s="236"/>
      <c r="O742" s="236"/>
      <c r="P742" s="236"/>
      <c r="Q742" s="236"/>
      <c r="R742" s="236"/>
      <c r="S742" s="236"/>
      <c r="T742" s="236"/>
      <c r="U742" s="236"/>
      <c r="V742" s="236"/>
      <c r="W742" s="236"/>
      <c r="X742" s="236"/>
      <c r="Y742" s="236"/>
      <c r="Z742" s="236"/>
      <c r="AA742" s="236"/>
      <c r="AB742" s="236"/>
      <c r="AC742" s="236"/>
      <c r="AD742" s="236"/>
    </row>
    <row r="743" spans="1:30" ht="15.75" customHeight="1" x14ac:dyDescent="0.25">
      <c r="A743" s="236"/>
      <c r="B743" s="236"/>
      <c r="C743" s="236"/>
      <c r="D743" s="236"/>
      <c r="E743" s="236"/>
      <c r="F743" s="236"/>
      <c r="G743" s="237"/>
      <c r="H743" s="236"/>
      <c r="I743" s="236"/>
      <c r="J743" s="236"/>
      <c r="K743" s="236"/>
      <c r="L743" s="236"/>
      <c r="M743" s="236"/>
      <c r="N743" s="236"/>
      <c r="O743" s="236"/>
      <c r="P743" s="236"/>
      <c r="Q743" s="236"/>
      <c r="R743" s="236"/>
      <c r="S743" s="236"/>
      <c r="T743" s="236"/>
      <c r="U743" s="236"/>
      <c r="V743" s="236"/>
      <c r="W743" s="236"/>
      <c r="X743" s="236"/>
      <c r="Y743" s="236"/>
      <c r="Z743" s="236"/>
      <c r="AA743" s="236"/>
      <c r="AB743" s="236"/>
      <c r="AC743" s="236"/>
      <c r="AD743" s="236"/>
    </row>
    <row r="744" spans="1:30" ht="15.75" customHeight="1" x14ac:dyDescent="0.25">
      <c r="A744" s="236"/>
      <c r="B744" s="236"/>
      <c r="C744" s="236"/>
      <c r="D744" s="236"/>
      <c r="E744" s="236"/>
      <c r="F744" s="236"/>
      <c r="G744" s="237"/>
      <c r="H744" s="236"/>
      <c r="I744" s="236"/>
      <c r="J744" s="236"/>
      <c r="K744" s="236"/>
      <c r="L744" s="236"/>
      <c r="M744" s="236"/>
      <c r="N744" s="236"/>
      <c r="O744" s="236"/>
      <c r="P744" s="236"/>
      <c r="Q744" s="236"/>
      <c r="R744" s="236"/>
      <c r="S744" s="236"/>
      <c r="T744" s="236"/>
      <c r="U744" s="236"/>
      <c r="V744" s="236"/>
      <c r="W744" s="236"/>
      <c r="X744" s="236"/>
      <c r="Y744" s="236"/>
      <c r="Z744" s="236"/>
      <c r="AA744" s="236"/>
      <c r="AB744" s="236"/>
      <c r="AC744" s="236"/>
      <c r="AD744" s="236"/>
    </row>
    <row r="745" spans="1:30" ht="15.75" customHeight="1" x14ac:dyDescent="0.25">
      <c r="A745" s="236"/>
      <c r="B745" s="236"/>
      <c r="C745" s="236"/>
      <c r="D745" s="236"/>
      <c r="E745" s="236"/>
      <c r="F745" s="236"/>
      <c r="G745" s="237"/>
      <c r="H745" s="236"/>
      <c r="I745" s="236"/>
      <c r="J745" s="236"/>
      <c r="K745" s="236"/>
      <c r="L745" s="236"/>
      <c r="M745" s="236"/>
      <c r="N745" s="236"/>
      <c r="O745" s="236"/>
      <c r="P745" s="236"/>
      <c r="Q745" s="236"/>
      <c r="R745" s="236"/>
      <c r="S745" s="236"/>
      <c r="T745" s="236"/>
      <c r="U745" s="236"/>
      <c r="V745" s="236"/>
      <c r="W745" s="236"/>
      <c r="X745" s="236"/>
      <c r="Y745" s="236"/>
      <c r="Z745" s="236"/>
      <c r="AA745" s="236"/>
      <c r="AB745" s="236"/>
      <c r="AC745" s="236"/>
      <c r="AD745" s="236"/>
    </row>
    <row r="746" spans="1:30" ht="15.75" customHeight="1" x14ac:dyDescent="0.25">
      <c r="A746" s="236"/>
      <c r="B746" s="236"/>
      <c r="C746" s="236"/>
      <c r="D746" s="236"/>
      <c r="E746" s="236"/>
      <c r="F746" s="236"/>
      <c r="G746" s="237"/>
      <c r="H746" s="236"/>
      <c r="I746" s="236"/>
      <c r="J746" s="236"/>
      <c r="K746" s="236"/>
      <c r="L746" s="236"/>
      <c r="M746" s="236"/>
      <c r="N746" s="236"/>
      <c r="O746" s="236"/>
      <c r="P746" s="236"/>
      <c r="Q746" s="236"/>
      <c r="R746" s="236"/>
      <c r="S746" s="236"/>
      <c r="T746" s="236"/>
      <c r="U746" s="236"/>
      <c r="V746" s="236"/>
      <c r="W746" s="236"/>
      <c r="X746" s="236"/>
      <c r="Y746" s="236"/>
      <c r="Z746" s="236"/>
      <c r="AA746" s="236"/>
      <c r="AB746" s="236"/>
      <c r="AC746" s="236"/>
      <c r="AD746" s="236"/>
    </row>
    <row r="747" spans="1:30" ht="15.75" customHeight="1" x14ac:dyDescent="0.25">
      <c r="A747" s="236"/>
      <c r="B747" s="236"/>
      <c r="C747" s="236"/>
      <c r="D747" s="236"/>
      <c r="E747" s="236"/>
      <c r="F747" s="236"/>
      <c r="G747" s="237"/>
      <c r="H747" s="236"/>
      <c r="I747" s="236"/>
      <c r="J747" s="236"/>
      <c r="K747" s="236"/>
      <c r="L747" s="236"/>
      <c r="M747" s="236"/>
      <c r="N747" s="236"/>
      <c r="O747" s="236"/>
      <c r="P747" s="236"/>
      <c r="Q747" s="236"/>
      <c r="R747" s="236"/>
      <c r="S747" s="236"/>
      <c r="T747" s="236"/>
      <c r="U747" s="236"/>
      <c r="V747" s="236"/>
      <c r="W747" s="236"/>
      <c r="X747" s="236"/>
      <c r="Y747" s="236"/>
      <c r="Z747" s="236"/>
      <c r="AA747" s="236"/>
      <c r="AB747" s="236"/>
      <c r="AC747" s="236"/>
      <c r="AD747" s="236"/>
    </row>
    <row r="748" spans="1:30" ht="15.75" customHeight="1" x14ac:dyDescent="0.25">
      <c r="A748" s="236"/>
      <c r="B748" s="236"/>
      <c r="C748" s="236"/>
      <c r="D748" s="236"/>
      <c r="E748" s="236"/>
      <c r="F748" s="236"/>
      <c r="G748" s="237"/>
      <c r="H748" s="236"/>
      <c r="I748" s="236"/>
      <c r="J748" s="236"/>
      <c r="K748" s="236"/>
      <c r="L748" s="236"/>
      <c r="M748" s="236"/>
      <c r="N748" s="236"/>
      <c r="O748" s="236"/>
      <c r="P748" s="236"/>
      <c r="Q748" s="236"/>
      <c r="R748" s="236"/>
      <c r="S748" s="236"/>
      <c r="T748" s="236"/>
      <c r="U748" s="236"/>
      <c r="V748" s="236"/>
      <c r="W748" s="236"/>
      <c r="X748" s="236"/>
      <c r="Y748" s="236"/>
      <c r="Z748" s="236"/>
      <c r="AA748" s="236"/>
      <c r="AB748" s="236"/>
      <c r="AC748" s="236"/>
      <c r="AD748" s="236"/>
    </row>
    <row r="749" spans="1:30" ht="15.75" customHeight="1" x14ac:dyDescent="0.25">
      <c r="A749" s="236"/>
      <c r="B749" s="236"/>
      <c r="C749" s="236"/>
      <c r="D749" s="236"/>
      <c r="E749" s="236"/>
      <c r="F749" s="236"/>
      <c r="G749" s="237"/>
      <c r="H749" s="236"/>
      <c r="I749" s="236"/>
      <c r="J749" s="236"/>
      <c r="K749" s="236"/>
      <c r="L749" s="236"/>
      <c r="M749" s="236"/>
      <c r="N749" s="236"/>
      <c r="O749" s="236"/>
      <c r="P749" s="236"/>
      <c r="Q749" s="236"/>
      <c r="R749" s="236"/>
      <c r="S749" s="236"/>
      <c r="T749" s="236"/>
      <c r="U749" s="236"/>
      <c r="V749" s="236"/>
      <c r="W749" s="236"/>
      <c r="X749" s="236"/>
      <c r="Y749" s="236"/>
      <c r="Z749" s="236"/>
      <c r="AA749" s="236"/>
      <c r="AB749" s="236"/>
      <c r="AC749" s="236"/>
      <c r="AD749" s="236"/>
    </row>
    <row r="750" spans="1:30" ht="15.75" customHeight="1" x14ac:dyDescent="0.25">
      <c r="A750" s="236"/>
      <c r="B750" s="236"/>
      <c r="C750" s="236"/>
      <c r="D750" s="236"/>
      <c r="E750" s="236"/>
      <c r="F750" s="236"/>
      <c r="G750" s="237"/>
      <c r="H750" s="236"/>
      <c r="I750" s="236"/>
      <c r="J750" s="236"/>
      <c r="K750" s="236"/>
      <c r="L750" s="236"/>
      <c r="M750" s="236"/>
      <c r="N750" s="236"/>
      <c r="O750" s="236"/>
      <c r="P750" s="236"/>
      <c r="Q750" s="236"/>
      <c r="R750" s="236"/>
      <c r="S750" s="236"/>
      <c r="T750" s="236"/>
      <c r="U750" s="236"/>
      <c r="V750" s="236"/>
      <c r="W750" s="236"/>
      <c r="X750" s="236"/>
      <c r="Y750" s="236"/>
      <c r="Z750" s="236"/>
      <c r="AA750" s="236"/>
      <c r="AB750" s="236"/>
      <c r="AC750" s="236"/>
      <c r="AD750" s="236"/>
    </row>
    <row r="751" spans="1:30" ht="15.75" customHeight="1" x14ac:dyDescent="0.25">
      <c r="A751" s="236"/>
      <c r="B751" s="236"/>
      <c r="C751" s="236"/>
      <c r="D751" s="236"/>
      <c r="E751" s="236"/>
      <c r="F751" s="236"/>
      <c r="G751" s="237"/>
      <c r="H751" s="236"/>
      <c r="I751" s="236"/>
      <c r="J751" s="236"/>
      <c r="K751" s="236"/>
      <c r="L751" s="236"/>
      <c r="M751" s="236"/>
      <c r="N751" s="236"/>
      <c r="O751" s="236"/>
      <c r="P751" s="236"/>
      <c r="Q751" s="236"/>
      <c r="R751" s="236"/>
      <c r="S751" s="236"/>
      <c r="T751" s="236"/>
      <c r="U751" s="236"/>
      <c r="V751" s="236"/>
      <c r="W751" s="236"/>
      <c r="X751" s="236"/>
      <c r="Y751" s="236"/>
      <c r="Z751" s="236"/>
      <c r="AA751" s="236"/>
      <c r="AB751" s="236"/>
      <c r="AC751" s="236"/>
      <c r="AD751" s="236"/>
    </row>
    <row r="752" spans="1:30" ht="15.75" customHeight="1" x14ac:dyDescent="0.25">
      <c r="A752" s="236"/>
      <c r="B752" s="236"/>
      <c r="C752" s="236"/>
      <c r="D752" s="236"/>
      <c r="E752" s="236"/>
      <c r="F752" s="236"/>
      <c r="G752" s="237"/>
      <c r="H752" s="236"/>
      <c r="I752" s="236"/>
      <c r="J752" s="236"/>
      <c r="K752" s="236"/>
      <c r="L752" s="236"/>
      <c r="M752" s="236"/>
      <c r="N752" s="236"/>
      <c r="O752" s="236"/>
      <c r="P752" s="236"/>
      <c r="Q752" s="236"/>
      <c r="R752" s="236"/>
      <c r="S752" s="236"/>
      <c r="T752" s="236"/>
      <c r="U752" s="236"/>
      <c r="V752" s="236"/>
      <c r="W752" s="236"/>
      <c r="X752" s="236"/>
      <c r="Y752" s="236"/>
      <c r="Z752" s="236"/>
      <c r="AA752" s="236"/>
      <c r="AB752" s="236"/>
      <c r="AC752" s="236"/>
      <c r="AD752" s="236"/>
    </row>
    <row r="753" spans="1:30" ht="15.75" customHeight="1" x14ac:dyDescent="0.25">
      <c r="A753" s="236"/>
      <c r="B753" s="236"/>
      <c r="C753" s="236"/>
      <c r="D753" s="236"/>
      <c r="E753" s="236"/>
      <c r="F753" s="236"/>
      <c r="G753" s="237"/>
      <c r="H753" s="236"/>
      <c r="I753" s="236"/>
      <c r="J753" s="236"/>
      <c r="K753" s="236"/>
      <c r="L753" s="236"/>
      <c r="M753" s="236"/>
      <c r="N753" s="236"/>
      <c r="O753" s="236"/>
      <c r="P753" s="236"/>
      <c r="Q753" s="236"/>
      <c r="R753" s="236"/>
      <c r="S753" s="236"/>
      <c r="T753" s="236"/>
      <c r="U753" s="236"/>
      <c r="V753" s="236"/>
      <c r="W753" s="236"/>
      <c r="X753" s="236"/>
      <c r="Y753" s="236"/>
      <c r="Z753" s="236"/>
      <c r="AA753" s="236"/>
      <c r="AB753" s="236"/>
      <c r="AC753" s="236"/>
      <c r="AD753" s="236"/>
    </row>
    <row r="754" spans="1:30" ht="15.75" customHeight="1" x14ac:dyDescent="0.25">
      <c r="A754" s="236"/>
      <c r="B754" s="236"/>
      <c r="C754" s="236"/>
      <c r="D754" s="236"/>
      <c r="E754" s="236"/>
      <c r="F754" s="236"/>
      <c r="G754" s="237"/>
      <c r="H754" s="236"/>
      <c r="I754" s="236"/>
      <c r="J754" s="236"/>
      <c r="K754" s="236"/>
      <c r="L754" s="236"/>
      <c r="M754" s="236"/>
      <c r="N754" s="236"/>
      <c r="O754" s="236"/>
      <c r="P754" s="236"/>
      <c r="Q754" s="236"/>
      <c r="R754" s="236"/>
      <c r="S754" s="236"/>
      <c r="T754" s="236"/>
      <c r="U754" s="236"/>
      <c r="V754" s="236"/>
      <c r="W754" s="236"/>
      <c r="X754" s="236"/>
      <c r="Y754" s="236"/>
      <c r="Z754" s="236"/>
      <c r="AA754" s="236"/>
      <c r="AB754" s="236"/>
      <c r="AC754" s="236"/>
      <c r="AD754" s="236"/>
    </row>
    <row r="755" spans="1:30" ht="15.75" customHeight="1" x14ac:dyDescent="0.25">
      <c r="A755" s="236"/>
      <c r="B755" s="236"/>
      <c r="C755" s="236"/>
      <c r="D755" s="236"/>
      <c r="E755" s="236"/>
      <c r="F755" s="236"/>
      <c r="G755" s="237"/>
      <c r="H755" s="236"/>
      <c r="I755" s="236"/>
      <c r="J755" s="236"/>
      <c r="K755" s="236"/>
      <c r="L755" s="236"/>
      <c r="M755" s="236"/>
      <c r="N755" s="236"/>
      <c r="O755" s="236"/>
      <c r="P755" s="236"/>
      <c r="Q755" s="236"/>
      <c r="R755" s="236"/>
      <c r="S755" s="236"/>
      <c r="T755" s="236"/>
      <c r="U755" s="236"/>
      <c r="V755" s="236"/>
      <c r="W755" s="236"/>
      <c r="X755" s="236"/>
      <c r="Y755" s="236"/>
      <c r="Z755" s="236"/>
      <c r="AA755" s="236"/>
      <c r="AB755" s="236"/>
      <c r="AC755" s="236"/>
      <c r="AD755" s="236"/>
    </row>
    <row r="756" spans="1:30" ht="15.75" customHeight="1" x14ac:dyDescent="0.25">
      <c r="A756" s="236"/>
      <c r="B756" s="236"/>
      <c r="C756" s="236"/>
      <c r="D756" s="236"/>
      <c r="E756" s="236"/>
      <c r="F756" s="236"/>
      <c r="G756" s="237"/>
      <c r="H756" s="236"/>
      <c r="I756" s="236"/>
      <c r="J756" s="236"/>
      <c r="K756" s="236"/>
      <c r="L756" s="236"/>
      <c r="M756" s="236"/>
      <c r="N756" s="236"/>
      <c r="O756" s="236"/>
      <c r="P756" s="236"/>
      <c r="Q756" s="236"/>
      <c r="R756" s="236"/>
      <c r="S756" s="236"/>
      <c r="T756" s="236"/>
      <c r="U756" s="236"/>
      <c r="V756" s="236"/>
      <c r="W756" s="236"/>
      <c r="X756" s="236"/>
      <c r="Y756" s="236"/>
      <c r="Z756" s="236"/>
      <c r="AA756" s="236"/>
      <c r="AB756" s="236"/>
      <c r="AC756" s="236"/>
      <c r="AD756" s="236"/>
    </row>
    <row r="757" spans="1:30" ht="15.75" customHeight="1" x14ac:dyDescent="0.25">
      <c r="A757" s="236"/>
      <c r="B757" s="236"/>
      <c r="C757" s="236"/>
      <c r="D757" s="236"/>
      <c r="E757" s="236"/>
      <c r="F757" s="236"/>
      <c r="G757" s="237"/>
      <c r="H757" s="236"/>
      <c r="I757" s="236"/>
      <c r="J757" s="236"/>
      <c r="K757" s="236"/>
      <c r="L757" s="236"/>
      <c r="M757" s="236"/>
      <c r="N757" s="236"/>
      <c r="O757" s="236"/>
      <c r="P757" s="236"/>
      <c r="Q757" s="236"/>
      <c r="R757" s="236"/>
      <c r="S757" s="236"/>
      <c r="T757" s="236"/>
      <c r="U757" s="236"/>
      <c r="V757" s="236"/>
      <c r="W757" s="236"/>
      <c r="X757" s="236"/>
      <c r="Y757" s="236"/>
      <c r="Z757" s="236"/>
      <c r="AA757" s="236"/>
      <c r="AB757" s="236"/>
      <c r="AC757" s="236"/>
      <c r="AD757" s="236"/>
    </row>
    <row r="758" spans="1:30" ht="15.75" customHeight="1" x14ac:dyDescent="0.25">
      <c r="A758" s="236"/>
      <c r="B758" s="236"/>
      <c r="C758" s="236"/>
      <c r="D758" s="236"/>
      <c r="E758" s="236"/>
      <c r="F758" s="236"/>
      <c r="G758" s="237"/>
      <c r="H758" s="236"/>
      <c r="I758" s="236"/>
      <c r="J758" s="236"/>
      <c r="K758" s="236"/>
      <c r="L758" s="236"/>
      <c r="M758" s="236"/>
      <c r="N758" s="236"/>
      <c r="O758" s="236"/>
      <c r="P758" s="236"/>
      <c r="Q758" s="236"/>
      <c r="R758" s="236"/>
      <c r="S758" s="236"/>
      <c r="T758" s="236"/>
      <c r="U758" s="236"/>
      <c r="V758" s="236"/>
      <c r="W758" s="236"/>
      <c r="X758" s="236"/>
      <c r="Y758" s="236"/>
      <c r="Z758" s="236"/>
      <c r="AA758" s="236"/>
      <c r="AB758" s="236"/>
      <c r="AC758" s="236"/>
      <c r="AD758" s="236"/>
    </row>
    <row r="759" spans="1:30" ht="15.75" customHeight="1" x14ac:dyDescent="0.25">
      <c r="A759" s="236"/>
      <c r="B759" s="236"/>
      <c r="C759" s="236"/>
      <c r="D759" s="236"/>
      <c r="E759" s="236"/>
      <c r="F759" s="236"/>
      <c r="G759" s="237"/>
      <c r="H759" s="236"/>
      <c r="I759" s="236"/>
      <c r="J759" s="236"/>
      <c r="K759" s="236"/>
      <c r="L759" s="236"/>
      <c r="M759" s="236"/>
      <c r="N759" s="236"/>
      <c r="O759" s="236"/>
      <c r="P759" s="236"/>
      <c r="Q759" s="236"/>
      <c r="R759" s="236"/>
      <c r="S759" s="236"/>
      <c r="T759" s="236"/>
      <c r="U759" s="236"/>
      <c r="V759" s="236"/>
      <c r="W759" s="236"/>
      <c r="X759" s="236"/>
      <c r="Y759" s="236"/>
      <c r="Z759" s="236"/>
      <c r="AA759" s="236"/>
      <c r="AB759" s="236"/>
      <c r="AC759" s="236"/>
      <c r="AD759" s="236"/>
    </row>
    <row r="760" spans="1:30" ht="15.75" customHeight="1" x14ac:dyDescent="0.25">
      <c r="A760" s="236"/>
      <c r="B760" s="236"/>
      <c r="C760" s="236"/>
      <c r="D760" s="236"/>
      <c r="E760" s="236"/>
      <c r="F760" s="236"/>
      <c r="G760" s="237"/>
      <c r="H760" s="236"/>
      <c r="I760" s="236"/>
      <c r="J760" s="236"/>
      <c r="K760" s="236"/>
      <c r="L760" s="236"/>
      <c r="M760" s="236"/>
      <c r="N760" s="236"/>
      <c r="O760" s="236"/>
      <c r="P760" s="236"/>
      <c r="Q760" s="236"/>
      <c r="R760" s="236"/>
      <c r="S760" s="236"/>
      <c r="T760" s="236"/>
      <c r="U760" s="236"/>
      <c r="V760" s="236"/>
      <c r="W760" s="236"/>
      <c r="X760" s="236"/>
      <c r="Y760" s="236"/>
      <c r="Z760" s="236"/>
      <c r="AA760" s="236"/>
      <c r="AB760" s="236"/>
      <c r="AC760" s="236"/>
      <c r="AD760" s="236"/>
    </row>
    <row r="761" spans="1:30" ht="15.75" customHeight="1" x14ac:dyDescent="0.25">
      <c r="A761" s="236"/>
      <c r="B761" s="236"/>
      <c r="C761" s="236"/>
      <c r="D761" s="236"/>
      <c r="E761" s="236"/>
      <c r="F761" s="236"/>
      <c r="G761" s="237"/>
      <c r="H761" s="236"/>
      <c r="I761" s="236"/>
      <c r="J761" s="236"/>
      <c r="K761" s="236"/>
      <c r="L761" s="236"/>
      <c r="M761" s="236"/>
      <c r="N761" s="236"/>
      <c r="O761" s="236"/>
      <c r="P761" s="236"/>
      <c r="Q761" s="236"/>
      <c r="R761" s="236"/>
      <c r="S761" s="236"/>
      <c r="T761" s="236"/>
      <c r="U761" s="236"/>
      <c r="V761" s="236"/>
      <c r="W761" s="236"/>
      <c r="X761" s="236"/>
      <c r="Y761" s="236"/>
      <c r="Z761" s="236"/>
      <c r="AA761" s="236"/>
      <c r="AB761" s="236"/>
      <c r="AC761" s="236"/>
      <c r="AD761" s="236"/>
    </row>
    <row r="762" spans="1:30" ht="15.75" customHeight="1" x14ac:dyDescent="0.25">
      <c r="A762" s="236"/>
      <c r="B762" s="236"/>
      <c r="C762" s="236"/>
      <c r="D762" s="236"/>
      <c r="E762" s="236"/>
      <c r="F762" s="236"/>
      <c r="G762" s="237"/>
      <c r="H762" s="236"/>
      <c r="I762" s="236"/>
      <c r="J762" s="236"/>
      <c r="K762" s="236"/>
      <c r="L762" s="236"/>
      <c r="M762" s="236"/>
      <c r="N762" s="236"/>
      <c r="O762" s="236"/>
      <c r="P762" s="236"/>
      <c r="Q762" s="236"/>
      <c r="R762" s="236"/>
      <c r="S762" s="236"/>
      <c r="T762" s="236"/>
      <c r="U762" s="236"/>
      <c r="V762" s="236"/>
      <c r="W762" s="236"/>
      <c r="X762" s="236"/>
      <c r="Y762" s="236"/>
      <c r="Z762" s="236"/>
      <c r="AA762" s="236"/>
      <c r="AB762" s="236"/>
      <c r="AC762" s="236"/>
      <c r="AD762" s="236"/>
    </row>
    <row r="763" spans="1:30" ht="15.75" customHeight="1" x14ac:dyDescent="0.25">
      <c r="A763" s="236"/>
      <c r="B763" s="236"/>
      <c r="C763" s="236"/>
      <c r="D763" s="236"/>
      <c r="E763" s="236"/>
      <c r="F763" s="236"/>
      <c r="G763" s="237"/>
      <c r="H763" s="236"/>
      <c r="I763" s="236"/>
      <c r="J763" s="236"/>
      <c r="K763" s="236"/>
      <c r="L763" s="236"/>
      <c r="M763" s="236"/>
      <c r="N763" s="236"/>
      <c r="O763" s="236"/>
      <c r="P763" s="236"/>
      <c r="Q763" s="236"/>
      <c r="R763" s="236"/>
      <c r="S763" s="236"/>
      <c r="T763" s="236"/>
      <c r="U763" s="236"/>
      <c r="V763" s="236"/>
      <c r="W763" s="236"/>
      <c r="X763" s="236"/>
      <c r="Y763" s="236"/>
      <c r="Z763" s="236"/>
      <c r="AA763" s="236"/>
      <c r="AB763" s="236"/>
      <c r="AC763" s="236"/>
      <c r="AD763" s="236"/>
    </row>
    <row r="764" spans="1:30" ht="15.75" customHeight="1" x14ac:dyDescent="0.25">
      <c r="A764" s="236"/>
      <c r="B764" s="236"/>
      <c r="C764" s="236"/>
      <c r="D764" s="236"/>
      <c r="E764" s="236"/>
      <c r="F764" s="236"/>
      <c r="G764" s="237"/>
      <c r="H764" s="236"/>
      <c r="I764" s="236"/>
      <c r="J764" s="236"/>
      <c r="K764" s="236"/>
      <c r="L764" s="236"/>
      <c r="M764" s="236"/>
      <c r="N764" s="236"/>
      <c r="O764" s="236"/>
      <c r="P764" s="236"/>
      <c r="Q764" s="236"/>
      <c r="R764" s="236"/>
      <c r="S764" s="236"/>
      <c r="T764" s="236"/>
      <c r="U764" s="236"/>
      <c r="V764" s="236"/>
      <c r="W764" s="236"/>
      <c r="X764" s="236"/>
      <c r="Y764" s="236"/>
      <c r="Z764" s="236"/>
      <c r="AA764" s="236"/>
      <c r="AB764" s="236"/>
      <c r="AC764" s="236"/>
      <c r="AD764" s="236"/>
    </row>
    <row r="765" spans="1:30" ht="15.75" customHeight="1" x14ac:dyDescent="0.25">
      <c r="A765" s="236"/>
      <c r="B765" s="236"/>
      <c r="C765" s="236"/>
      <c r="D765" s="236"/>
      <c r="E765" s="236"/>
      <c r="F765" s="236"/>
      <c r="G765" s="237"/>
      <c r="H765" s="236"/>
      <c r="I765" s="236"/>
      <c r="J765" s="236"/>
      <c r="K765" s="236"/>
      <c r="L765" s="236"/>
      <c r="M765" s="236"/>
      <c r="N765" s="236"/>
      <c r="O765" s="236"/>
      <c r="P765" s="236"/>
      <c r="Q765" s="236"/>
      <c r="R765" s="236"/>
      <c r="S765" s="236"/>
      <c r="T765" s="236"/>
      <c r="U765" s="236"/>
      <c r="V765" s="236"/>
      <c r="W765" s="236"/>
      <c r="X765" s="236"/>
      <c r="Y765" s="236"/>
      <c r="Z765" s="236"/>
      <c r="AA765" s="236"/>
      <c r="AB765" s="236"/>
      <c r="AC765" s="236"/>
      <c r="AD765" s="236"/>
    </row>
    <row r="766" spans="1:30" ht="15.75" customHeight="1" x14ac:dyDescent="0.25">
      <c r="A766" s="236"/>
      <c r="B766" s="236"/>
      <c r="C766" s="236"/>
      <c r="D766" s="236"/>
      <c r="E766" s="236"/>
      <c r="F766" s="236"/>
      <c r="G766" s="237"/>
      <c r="H766" s="236"/>
      <c r="I766" s="236"/>
      <c r="J766" s="236"/>
      <c r="K766" s="236"/>
      <c r="L766" s="236"/>
      <c r="M766" s="236"/>
      <c r="N766" s="236"/>
      <c r="O766" s="236"/>
      <c r="P766" s="236"/>
      <c r="Q766" s="236"/>
      <c r="R766" s="236"/>
      <c r="S766" s="236"/>
      <c r="T766" s="236"/>
      <c r="U766" s="236"/>
      <c r="V766" s="236"/>
      <c r="W766" s="236"/>
      <c r="X766" s="236"/>
      <c r="Y766" s="236"/>
      <c r="Z766" s="236"/>
      <c r="AA766" s="236"/>
      <c r="AB766" s="236"/>
      <c r="AC766" s="236"/>
      <c r="AD766" s="236"/>
    </row>
    <row r="767" spans="1:30" ht="15.75" customHeight="1" x14ac:dyDescent="0.25">
      <c r="A767" s="236"/>
      <c r="B767" s="236"/>
      <c r="C767" s="236"/>
      <c r="D767" s="236"/>
      <c r="E767" s="236"/>
      <c r="F767" s="236"/>
      <c r="G767" s="237"/>
      <c r="H767" s="236"/>
      <c r="I767" s="236"/>
      <c r="J767" s="236"/>
      <c r="K767" s="236"/>
      <c r="L767" s="236"/>
      <c r="M767" s="236"/>
      <c r="N767" s="236"/>
      <c r="O767" s="236"/>
      <c r="P767" s="236"/>
      <c r="Q767" s="236"/>
      <c r="R767" s="236"/>
      <c r="S767" s="236"/>
      <c r="T767" s="236"/>
      <c r="U767" s="236"/>
      <c r="V767" s="236"/>
      <c r="W767" s="236"/>
      <c r="X767" s="236"/>
      <c r="Y767" s="236"/>
      <c r="Z767" s="236"/>
      <c r="AA767" s="236"/>
      <c r="AB767" s="236"/>
      <c r="AC767" s="236"/>
      <c r="AD767" s="236"/>
    </row>
    <row r="768" spans="1:30" ht="15.75" customHeight="1" x14ac:dyDescent="0.25">
      <c r="A768" s="236"/>
      <c r="B768" s="236"/>
      <c r="C768" s="236"/>
      <c r="D768" s="236"/>
      <c r="E768" s="236"/>
      <c r="F768" s="236"/>
      <c r="G768" s="237"/>
      <c r="H768" s="236"/>
      <c r="I768" s="236"/>
      <c r="J768" s="236"/>
      <c r="K768" s="236"/>
      <c r="L768" s="236"/>
      <c r="M768" s="236"/>
      <c r="N768" s="236"/>
      <c r="O768" s="236"/>
      <c r="P768" s="236"/>
      <c r="Q768" s="236"/>
      <c r="R768" s="236"/>
      <c r="S768" s="236"/>
      <c r="T768" s="236"/>
      <c r="U768" s="236"/>
      <c r="V768" s="236"/>
      <c r="W768" s="236"/>
      <c r="X768" s="236"/>
      <c r="Y768" s="236"/>
      <c r="Z768" s="236"/>
      <c r="AA768" s="236"/>
      <c r="AB768" s="236"/>
      <c r="AC768" s="236"/>
      <c r="AD768" s="236"/>
    </row>
    <row r="769" spans="1:30" ht="15.75" customHeight="1" x14ac:dyDescent="0.25">
      <c r="A769" s="236"/>
      <c r="B769" s="236"/>
      <c r="C769" s="236"/>
      <c r="D769" s="236"/>
      <c r="E769" s="236"/>
      <c r="F769" s="236"/>
      <c r="G769" s="237"/>
      <c r="H769" s="236"/>
      <c r="I769" s="236"/>
      <c r="J769" s="236"/>
      <c r="K769" s="236"/>
      <c r="L769" s="236"/>
      <c r="M769" s="236"/>
      <c r="N769" s="236"/>
      <c r="O769" s="236"/>
      <c r="P769" s="236"/>
      <c r="Q769" s="236"/>
      <c r="R769" s="236"/>
      <c r="S769" s="236"/>
      <c r="T769" s="236"/>
      <c r="U769" s="236"/>
      <c r="V769" s="236"/>
      <c r="W769" s="236"/>
      <c r="X769" s="236"/>
      <c r="Y769" s="236"/>
      <c r="Z769" s="236"/>
      <c r="AA769" s="236"/>
      <c r="AB769" s="236"/>
      <c r="AC769" s="236"/>
      <c r="AD769" s="236"/>
    </row>
    <row r="770" spans="1:30" ht="15.75" customHeight="1" x14ac:dyDescent="0.25">
      <c r="A770" s="236"/>
      <c r="B770" s="236"/>
      <c r="C770" s="236"/>
      <c r="D770" s="236"/>
      <c r="E770" s="236"/>
      <c r="F770" s="236"/>
      <c r="G770" s="237"/>
      <c r="H770" s="236"/>
      <c r="I770" s="236"/>
      <c r="J770" s="236"/>
      <c r="K770" s="236"/>
      <c r="L770" s="236"/>
      <c r="M770" s="236"/>
      <c r="N770" s="236"/>
      <c r="O770" s="236"/>
      <c r="P770" s="236"/>
      <c r="Q770" s="236"/>
      <c r="R770" s="236"/>
      <c r="S770" s="236"/>
      <c r="T770" s="236"/>
      <c r="U770" s="236"/>
      <c r="V770" s="236"/>
      <c r="W770" s="236"/>
      <c r="X770" s="236"/>
      <c r="Y770" s="236"/>
      <c r="Z770" s="236"/>
      <c r="AA770" s="236"/>
      <c r="AB770" s="236"/>
      <c r="AC770" s="236"/>
      <c r="AD770" s="236"/>
    </row>
    <row r="771" spans="1:30" ht="15.75" customHeight="1" x14ac:dyDescent="0.25">
      <c r="A771" s="236"/>
      <c r="B771" s="236"/>
      <c r="C771" s="236"/>
      <c r="D771" s="236"/>
      <c r="E771" s="236"/>
      <c r="F771" s="236"/>
      <c r="G771" s="237"/>
      <c r="H771" s="236"/>
      <c r="I771" s="236"/>
      <c r="J771" s="236"/>
      <c r="K771" s="236"/>
      <c r="L771" s="236"/>
      <c r="M771" s="236"/>
      <c r="N771" s="236"/>
      <c r="O771" s="236"/>
      <c r="P771" s="236"/>
      <c r="Q771" s="236"/>
      <c r="R771" s="236"/>
      <c r="S771" s="236"/>
      <c r="T771" s="236"/>
      <c r="U771" s="236"/>
      <c r="V771" s="236"/>
      <c r="W771" s="236"/>
      <c r="X771" s="236"/>
      <c r="Y771" s="236"/>
      <c r="Z771" s="236"/>
      <c r="AA771" s="236"/>
      <c r="AB771" s="236"/>
      <c r="AC771" s="236"/>
      <c r="AD771" s="236"/>
    </row>
    <row r="772" spans="1:30" ht="15.75" customHeight="1" x14ac:dyDescent="0.25">
      <c r="A772" s="236"/>
      <c r="B772" s="236"/>
      <c r="C772" s="236"/>
      <c r="D772" s="236"/>
      <c r="E772" s="236"/>
      <c r="F772" s="236"/>
      <c r="G772" s="237"/>
      <c r="H772" s="236"/>
      <c r="I772" s="236"/>
      <c r="J772" s="236"/>
      <c r="K772" s="236"/>
      <c r="L772" s="236"/>
      <c r="M772" s="236"/>
      <c r="N772" s="236"/>
      <c r="O772" s="236"/>
      <c r="P772" s="236"/>
      <c r="Q772" s="236"/>
      <c r="R772" s="236"/>
      <c r="S772" s="236"/>
      <c r="T772" s="236"/>
      <c r="U772" s="236"/>
      <c r="V772" s="236"/>
      <c r="W772" s="236"/>
      <c r="X772" s="236"/>
      <c r="Y772" s="236"/>
      <c r="Z772" s="236"/>
      <c r="AA772" s="236"/>
      <c r="AB772" s="236"/>
      <c r="AC772" s="236"/>
      <c r="AD772" s="236"/>
    </row>
    <row r="773" spans="1:30" ht="15.75" customHeight="1" x14ac:dyDescent="0.25">
      <c r="A773" s="236"/>
      <c r="B773" s="236"/>
      <c r="C773" s="236"/>
      <c r="D773" s="236"/>
      <c r="E773" s="236"/>
      <c r="F773" s="236"/>
      <c r="G773" s="237"/>
      <c r="H773" s="236"/>
      <c r="I773" s="236"/>
      <c r="J773" s="236"/>
      <c r="K773" s="236"/>
      <c r="L773" s="236"/>
      <c r="M773" s="236"/>
      <c r="N773" s="236"/>
      <c r="O773" s="236"/>
      <c r="P773" s="236"/>
      <c r="Q773" s="236"/>
      <c r="R773" s="236"/>
      <c r="S773" s="236"/>
      <c r="T773" s="236"/>
      <c r="U773" s="236"/>
      <c r="V773" s="236"/>
      <c r="W773" s="236"/>
      <c r="X773" s="236"/>
      <c r="Y773" s="236"/>
      <c r="Z773" s="236"/>
      <c r="AA773" s="236"/>
      <c r="AB773" s="236"/>
      <c r="AC773" s="236"/>
      <c r="AD773" s="236"/>
    </row>
    <row r="774" spans="1:30" ht="15.75" customHeight="1" x14ac:dyDescent="0.25">
      <c r="A774" s="236"/>
      <c r="B774" s="236"/>
      <c r="C774" s="236"/>
      <c r="D774" s="236"/>
      <c r="E774" s="236"/>
      <c r="F774" s="236"/>
      <c r="G774" s="237"/>
      <c r="H774" s="236"/>
      <c r="I774" s="236"/>
      <c r="J774" s="236"/>
      <c r="K774" s="236"/>
      <c r="L774" s="236"/>
      <c r="M774" s="236"/>
      <c r="N774" s="236"/>
      <c r="O774" s="236"/>
      <c r="P774" s="236"/>
      <c r="Q774" s="236"/>
      <c r="R774" s="236"/>
      <c r="S774" s="236"/>
      <c r="T774" s="236"/>
      <c r="U774" s="236"/>
      <c r="V774" s="236"/>
      <c r="W774" s="236"/>
      <c r="X774" s="236"/>
      <c r="Y774" s="236"/>
      <c r="Z774" s="236"/>
      <c r="AA774" s="236"/>
      <c r="AB774" s="236"/>
      <c r="AC774" s="236"/>
      <c r="AD774" s="236"/>
    </row>
    <row r="775" spans="1:30" ht="15.75" customHeight="1" x14ac:dyDescent="0.25">
      <c r="A775" s="236"/>
      <c r="B775" s="236"/>
      <c r="C775" s="236"/>
      <c r="D775" s="236"/>
      <c r="E775" s="236"/>
      <c r="F775" s="236"/>
      <c r="G775" s="237"/>
      <c r="H775" s="236"/>
      <c r="I775" s="236"/>
      <c r="J775" s="236"/>
      <c r="K775" s="236"/>
      <c r="L775" s="236"/>
      <c r="M775" s="236"/>
      <c r="N775" s="236"/>
      <c r="O775" s="236"/>
      <c r="P775" s="236"/>
      <c r="Q775" s="236"/>
      <c r="R775" s="236"/>
      <c r="S775" s="236"/>
      <c r="T775" s="236"/>
      <c r="U775" s="236"/>
      <c r="V775" s="236"/>
      <c r="W775" s="236"/>
      <c r="X775" s="236"/>
      <c r="Y775" s="236"/>
      <c r="Z775" s="236"/>
      <c r="AA775" s="236"/>
      <c r="AB775" s="236"/>
      <c r="AC775" s="236"/>
      <c r="AD775" s="236"/>
    </row>
    <row r="776" spans="1:30" ht="15.75" customHeight="1" x14ac:dyDescent="0.25">
      <c r="A776" s="236"/>
      <c r="B776" s="236"/>
      <c r="C776" s="236"/>
      <c r="D776" s="236"/>
      <c r="E776" s="236"/>
      <c r="F776" s="236"/>
      <c r="G776" s="237"/>
      <c r="H776" s="236"/>
      <c r="I776" s="236"/>
      <c r="J776" s="236"/>
      <c r="K776" s="236"/>
      <c r="L776" s="236"/>
      <c r="M776" s="236"/>
      <c r="N776" s="236"/>
      <c r="O776" s="236"/>
      <c r="P776" s="236"/>
      <c r="Q776" s="236"/>
      <c r="R776" s="236"/>
      <c r="S776" s="236"/>
      <c r="T776" s="236"/>
      <c r="U776" s="236"/>
      <c r="V776" s="236"/>
      <c r="W776" s="236"/>
      <c r="X776" s="236"/>
      <c r="Y776" s="236"/>
      <c r="Z776" s="236"/>
      <c r="AA776" s="236"/>
      <c r="AB776" s="236"/>
      <c r="AC776" s="236"/>
      <c r="AD776" s="236"/>
    </row>
    <row r="777" spans="1:30" ht="15.75" customHeight="1" x14ac:dyDescent="0.25">
      <c r="A777" s="236"/>
      <c r="B777" s="236"/>
      <c r="C777" s="236"/>
      <c r="D777" s="236"/>
      <c r="E777" s="236"/>
      <c r="F777" s="236"/>
      <c r="G777" s="237"/>
      <c r="H777" s="236"/>
      <c r="I777" s="236"/>
      <c r="J777" s="236"/>
      <c r="K777" s="236"/>
      <c r="L777" s="236"/>
      <c r="M777" s="236"/>
      <c r="N777" s="236"/>
      <c r="O777" s="236"/>
      <c r="P777" s="236"/>
      <c r="Q777" s="236"/>
      <c r="R777" s="236"/>
      <c r="S777" s="236"/>
      <c r="T777" s="236"/>
      <c r="U777" s="236"/>
      <c r="V777" s="236"/>
      <c r="W777" s="236"/>
      <c r="X777" s="236"/>
      <c r="Y777" s="236"/>
      <c r="Z777" s="236"/>
      <c r="AA777" s="236"/>
      <c r="AB777" s="236"/>
      <c r="AC777" s="236"/>
      <c r="AD777" s="236"/>
    </row>
    <row r="778" spans="1:30" ht="15.75" customHeight="1" x14ac:dyDescent="0.25">
      <c r="A778" s="236"/>
      <c r="B778" s="236"/>
      <c r="C778" s="236"/>
      <c r="D778" s="236"/>
      <c r="E778" s="236"/>
      <c r="F778" s="236"/>
      <c r="G778" s="237"/>
      <c r="H778" s="236"/>
      <c r="I778" s="236"/>
      <c r="J778" s="236"/>
      <c r="K778" s="236"/>
      <c r="L778" s="236"/>
      <c r="M778" s="236"/>
      <c r="N778" s="236"/>
      <c r="O778" s="236"/>
      <c r="P778" s="236"/>
      <c r="Q778" s="236"/>
      <c r="R778" s="236"/>
      <c r="S778" s="236"/>
      <c r="T778" s="236"/>
      <c r="U778" s="236"/>
      <c r="V778" s="236"/>
      <c r="W778" s="236"/>
      <c r="X778" s="236"/>
      <c r="Y778" s="236"/>
      <c r="Z778" s="236"/>
      <c r="AA778" s="236"/>
      <c r="AB778" s="236"/>
      <c r="AC778" s="236"/>
      <c r="AD778" s="236"/>
    </row>
    <row r="779" spans="1:30" ht="15.75" customHeight="1" x14ac:dyDescent="0.25">
      <c r="A779" s="236"/>
      <c r="B779" s="236"/>
      <c r="C779" s="236"/>
      <c r="D779" s="236"/>
      <c r="E779" s="236"/>
      <c r="F779" s="236"/>
      <c r="G779" s="237"/>
      <c r="H779" s="236"/>
      <c r="I779" s="236"/>
      <c r="J779" s="236"/>
      <c r="K779" s="236"/>
      <c r="L779" s="236"/>
      <c r="M779" s="236"/>
      <c r="N779" s="236"/>
      <c r="O779" s="236"/>
      <c r="P779" s="236"/>
      <c r="Q779" s="236"/>
      <c r="R779" s="236"/>
      <c r="S779" s="236"/>
      <c r="T779" s="236"/>
      <c r="U779" s="236"/>
      <c r="V779" s="236"/>
      <c r="W779" s="236"/>
      <c r="X779" s="236"/>
      <c r="Y779" s="236"/>
      <c r="Z779" s="236"/>
      <c r="AA779" s="236"/>
      <c r="AB779" s="236"/>
      <c r="AC779" s="236"/>
      <c r="AD779" s="236"/>
    </row>
    <row r="780" spans="1:30" ht="15.75" customHeight="1" x14ac:dyDescent="0.25">
      <c r="A780" s="236"/>
      <c r="B780" s="236"/>
      <c r="C780" s="236"/>
      <c r="D780" s="236"/>
      <c r="E780" s="236"/>
      <c r="F780" s="236"/>
      <c r="G780" s="237"/>
      <c r="H780" s="236"/>
      <c r="I780" s="236"/>
      <c r="J780" s="236"/>
      <c r="K780" s="236"/>
      <c r="L780" s="236"/>
      <c r="M780" s="236"/>
      <c r="N780" s="236"/>
      <c r="O780" s="236"/>
      <c r="P780" s="236"/>
      <c r="Q780" s="236"/>
      <c r="R780" s="236"/>
      <c r="S780" s="236"/>
      <c r="T780" s="236"/>
      <c r="U780" s="236"/>
      <c r="V780" s="236"/>
      <c r="W780" s="236"/>
      <c r="X780" s="236"/>
      <c r="Y780" s="236"/>
      <c r="Z780" s="236"/>
      <c r="AA780" s="236"/>
      <c r="AB780" s="236"/>
      <c r="AC780" s="236"/>
      <c r="AD780" s="236"/>
    </row>
    <row r="781" spans="1:30" ht="15.75" customHeight="1" x14ac:dyDescent="0.25">
      <c r="A781" s="236"/>
      <c r="B781" s="236"/>
      <c r="C781" s="236"/>
      <c r="D781" s="236"/>
      <c r="E781" s="236"/>
      <c r="F781" s="236"/>
      <c r="G781" s="237"/>
      <c r="H781" s="236"/>
      <c r="I781" s="236"/>
      <c r="J781" s="236"/>
      <c r="K781" s="236"/>
      <c r="L781" s="236"/>
      <c r="M781" s="236"/>
      <c r="N781" s="236"/>
      <c r="O781" s="236"/>
      <c r="P781" s="236"/>
      <c r="Q781" s="236"/>
      <c r="R781" s="236"/>
      <c r="S781" s="236"/>
      <c r="T781" s="236"/>
      <c r="U781" s="236"/>
      <c r="V781" s="236"/>
      <c r="W781" s="236"/>
      <c r="X781" s="236"/>
      <c r="Y781" s="236"/>
      <c r="Z781" s="236"/>
      <c r="AA781" s="236"/>
      <c r="AB781" s="236"/>
      <c r="AC781" s="236"/>
      <c r="AD781" s="236"/>
    </row>
    <row r="782" spans="1:30" ht="15.75" customHeight="1" x14ac:dyDescent="0.25">
      <c r="A782" s="236"/>
      <c r="B782" s="236"/>
      <c r="C782" s="236"/>
      <c r="D782" s="236"/>
      <c r="E782" s="236"/>
      <c r="F782" s="236"/>
      <c r="G782" s="237"/>
      <c r="H782" s="236"/>
      <c r="I782" s="236"/>
      <c r="J782" s="236"/>
      <c r="K782" s="236"/>
      <c r="L782" s="236"/>
      <c r="M782" s="236"/>
      <c r="N782" s="236"/>
      <c r="O782" s="236"/>
      <c r="P782" s="236"/>
      <c r="Q782" s="236"/>
      <c r="R782" s="236"/>
      <c r="S782" s="236"/>
      <c r="T782" s="236"/>
      <c r="U782" s="236"/>
      <c r="V782" s="236"/>
      <c r="W782" s="236"/>
      <c r="X782" s="236"/>
      <c r="Y782" s="236"/>
      <c r="Z782" s="236"/>
      <c r="AA782" s="236"/>
      <c r="AB782" s="236"/>
      <c r="AC782" s="236"/>
      <c r="AD782" s="236"/>
    </row>
    <row r="783" spans="1:30" ht="15.75" customHeight="1" x14ac:dyDescent="0.25">
      <c r="A783" s="236"/>
      <c r="B783" s="236"/>
      <c r="C783" s="236"/>
      <c r="D783" s="236"/>
      <c r="E783" s="236"/>
      <c r="F783" s="236"/>
      <c r="G783" s="237"/>
      <c r="H783" s="236"/>
      <c r="I783" s="236"/>
      <c r="J783" s="236"/>
      <c r="K783" s="236"/>
      <c r="L783" s="236"/>
      <c r="M783" s="236"/>
      <c r="N783" s="236"/>
      <c r="O783" s="236"/>
      <c r="P783" s="236"/>
      <c r="Q783" s="236"/>
      <c r="R783" s="236"/>
      <c r="S783" s="236"/>
      <c r="T783" s="236"/>
      <c r="U783" s="236"/>
      <c r="V783" s="236"/>
      <c r="W783" s="236"/>
      <c r="X783" s="236"/>
      <c r="Y783" s="236"/>
      <c r="Z783" s="236"/>
      <c r="AA783" s="236"/>
      <c r="AB783" s="236"/>
      <c r="AC783" s="236"/>
      <c r="AD783" s="236"/>
    </row>
    <row r="784" spans="1:30" ht="15.75" customHeight="1" x14ac:dyDescent="0.25">
      <c r="A784" s="236"/>
      <c r="B784" s="236"/>
      <c r="C784" s="236"/>
      <c r="D784" s="236"/>
      <c r="E784" s="236"/>
      <c r="F784" s="236"/>
      <c r="G784" s="237"/>
      <c r="H784" s="236"/>
      <c r="I784" s="236"/>
      <c r="J784" s="236"/>
      <c r="K784" s="236"/>
      <c r="L784" s="236"/>
      <c r="M784" s="236"/>
      <c r="N784" s="236"/>
      <c r="O784" s="236"/>
      <c r="P784" s="236"/>
      <c r="Q784" s="236"/>
      <c r="R784" s="236"/>
      <c r="S784" s="236"/>
      <c r="T784" s="236"/>
      <c r="U784" s="236"/>
      <c r="V784" s="236"/>
      <c r="W784" s="236"/>
      <c r="X784" s="236"/>
      <c r="Y784" s="236"/>
      <c r="Z784" s="236"/>
      <c r="AA784" s="236"/>
      <c r="AB784" s="236"/>
      <c r="AC784" s="236"/>
      <c r="AD784" s="236"/>
    </row>
    <row r="785" spans="1:30" ht="15.75" customHeight="1" x14ac:dyDescent="0.25">
      <c r="A785" s="236"/>
      <c r="B785" s="236"/>
      <c r="C785" s="236"/>
      <c r="D785" s="236"/>
      <c r="E785" s="236"/>
      <c r="F785" s="236"/>
      <c r="G785" s="237"/>
      <c r="H785" s="236"/>
      <c r="I785" s="236"/>
      <c r="J785" s="236"/>
      <c r="K785" s="236"/>
      <c r="L785" s="236"/>
      <c r="M785" s="236"/>
      <c r="N785" s="236"/>
      <c r="O785" s="236"/>
      <c r="P785" s="236"/>
      <c r="Q785" s="236"/>
      <c r="R785" s="236"/>
      <c r="S785" s="236"/>
      <c r="T785" s="236"/>
      <c r="U785" s="236"/>
      <c r="V785" s="236"/>
      <c r="W785" s="236"/>
      <c r="X785" s="236"/>
      <c r="Y785" s="236"/>
      <c r="Z785" s="236"/>
      <c r="AA785" s="236"/>
      <c r="AB785" s="236"/>
      <c r="AC785" s="236"/>
      <c r="AD785" s="236"/>
    </row>
    <row r="786" spans="1:30" ht="15.75" customHeight="1" x14ac:dyDescent="0.25">
      <c r="A786" s="236"/>
      <c r="B786" s="236"/>
      <c r="C786" s="236"/>
      <c r="D786" s="236"/>
      <c r="E786" s="236"/>
      <c r="F786" s="236"/>
      <c r="G786" s="237"/>
      <c r="H786" s="236"/>
      <c r="I786" s="236"/>
      <c r="J786" s="236"/>
      <c r="K786" s="236"/>
      <c r="L786" s="236"/>
      <c r="M786" s="236"/>
      <c r="N786" s="236"/>
      <c r="O786" s="236"/>
      <c r="P786" s="236"/>
      <c r="Q786" s="236"/>
      <c r="R786" s="236"/>
      <c r="S786" s="236"/>
      <c r="T786" s="236"/>
      <c r="U786" s="236"/>
      <c r="V786" s="236"/>
      <c r="W786" s="236"/>
      <c r="X786" s="236"/>
      <c r="Y786" s="236"/>
      <c r="Z786" s="236"/>
      <c r="AA786" s="236"/>
      <c r="AB786" s="236"/>
      <c r="AC786" s="236"/>
      <c r="AD786" s="236"/>
    </row>
    <row r="787" spans="1:30" ht="15.75" customHeight="1" x14ac:dyDescent="0.25">
      <c r="A787" s="236"/>
      <c r="B787" s="236"/>
      <c r="C787" s="236"/>
      <c r="D787" s="236"/>
      <c r="E787" s="236"/>
      <c r="F787" s="236"/>
      <c r="G787" s="237"/>
      <c r="H787" s="236"/>
      <c r="I787" s="236"/>
      <c r="J787" s="236"/>
      <c r="K787" s="236"/>
      <c r="L787" s="236"/>
      <c r="M787" s="236"/>
      <c r="N787" s="236"/>
      <c r="O787" s="236"/>
      <c r="P787" s="236"/>
      <c r="Q787" s="236"/>
      <c r="R787" s="236"/>
      <c r="S787" s="236"/>
      <c r="T787" s="236"/>
      <c r="U787" s="236"/>
      <c r="V787" s="236"/>
      <c r="W787" s="236"/>
      <c r="X787" s="236"/>
      <c r="Y787" s="236"/>
      <c r="Z787" s="236"/>
      <c r="AA787" s="236"/>
      <c r="AB787" s="236"/>
      <c r="AC787" s="236"/>
      <c r="AD787" s="236"/>
    </row>
    <row r="788" spans="1:30" ht="15.75" customHeight="1" x14ac:dyDescent="0.25">
      <c r="A788" s="236"/>
      <c r="B788" s="236"/>
      <c r="C788" s="236"/>
      <c r="D788" s="236"/>
      <c r="E788" s="236"/>
      <c r="F788" s="236"/>
      <c r="G788" s="237"/>
      <c r="H788" s="236"/>
      <c r="I788" s="236"/>
      <c r="J788" s="236"/>
      <c r="K788" s="236"/>
      <c r="L788" s="236"/>
      <c r="M788" s="236"/>
      <c r="N788" s="236"/>
      <c r="O788" s="236"/>
      <c r="P788" s="236"/>
      <c r="Q788" s="236"/>
      <c r="R788" s="236"/>
      <c r="S788" s="236"/>
      <c r="T788" s="236"/>
      <c r="U788" s="236"/>
      <c r="V788" s="236"/>
      <c r="W788" s="236"/>
      <c r="X788" s="236"/>
      <c r="Y788" s="236"/>
      <c r="Z788" s="236"/>
      <c r="AA788" s="236"/>
      <c r="AB788" s="236"/>
      <c r="AC788" s="236"/>
      <c r="AD788" s="236"/>
    </row>
    <row r="789" spans="1:30" ht="15.75" customHeight="1" x14ac:dyDescent="0.25">
      <c r="A789" s="236"/>
      <c r="B789" s="236"/>
      <c r="C789" s="236"/>
      <c r="D789" s="236"/>
      <c r="E789" s="236"/>
      <c r="F789" s="236"/>
      <c r="G789" s="237"/>
      <c r="H789" s="236"/>
      <c r="I789" s="236"/>
      <c r="J789" s="236"/>
      <c r="K789" s="236"/>
      <c r="L789" s="236"/>
      <c r="M789" s="236"/>
      <c r="N789" s="236"/>
      <c r="O789" s="236"/>
      <c r="P789" s="236"/>
      <c r="Q789" s="236"/>
      <c r="R789" s="236"/>
      <c r="S789" s="236"/>
      <c r="T789" s="236"/>
      <c r="U789" s="236"/>
      <c r="V789" s="236"/>
      <c r="W789" s="236"/>
      <c r="X789" s="236"/>
      <c r="Y789" s="236"/>
      <c r="Z789" s="236"/>
      <c r="AA789" s="236"/>
      <c r="AB789" s="236"/>
      <c r="AC789" s="236"/>
      <c r="AD789" s="236"/>
    </row>
    <row r="790" spans="1:30" ht="15.75" customHeight="1" x14ac:dyDescent="0.25">
      <c r="A790" s="236"/>
      <c r="B790" s="236"/>
      <c r="C790" s="236"/>
      <c r="D790" s="236"/>
      <c r="E790" s="236"/>
      <c r="F790" s="236"/>
      <c r="G790" s="237"/>
      <c r="H790" s="236"/>
      <c r="I790" s="236"/>
      <c r="J790" s="236"/>
      <c r="K790" s="236"/>
      <c r="L790" s="236"/>
      <c r="M790" s="236"/>
      <c r="N790" s="236"/>
      <c r="O790" s="236"/>
      <c r="P790" s="236"/>
      <c r="Q790" s="236"/>
      <c r="R790" s="236"/>
      <c r="S790" s="236"/>
      <c r="T790" s="236"/>
      <c r="U790" s="236"/>
      <c r="V790" s="236"/>
      <c r="W790" s="236"/>
      <c r="X790" s="236"/>
      <c r="Y790" s="236"/>
      <c r="Z790" s="236"/>
      <c r="AA790" s="236"/>
      <c r="AB790" s="236"/>
      <c r="AC790" s="236"/>
      <c r="AD790" s="236"/>
    </row>
    <row r="791" spans="1:30" ht="15.75" customHeight="1" x14ac:dyDescent="0.25">
      <c r="A791" s="236"/>
      <c r="B791" s="236"/>
      <c r="C791" s="236"/>
      <c r="D791" s="236"/>
      <c r="E791" s="236"/>
      <c r="F791" s="236"/>
      <c r="G791" s="237"/>
      <c r="H791" s="236"/>
      <c r="I791" s="236"/>
      <c r="J791" s="236"/>
      <c r="K791" s="236"/>
      <c r="L791" s="236"/>
      <c r="M791" s="236"/>
      <c r="N791" s="236"/>
      <c r="O791" s="236"/>
      <c r="P791" s="236"/>
      <c r="Q791" s="236"/>
      <c r="R791" s="236"/>
      <c r="S791" s="236"/>
      <c r="T791" s="236"/>
      <c r="U791" s="236"/>
      <c r="V791" s="236"/>
      <c r="W791" s="236"/>
      <c r="X791" s="236"/>
      <c r="Y791" s="236"/>
      <c r="Z791" s="236"/>
      <c r="AA791" s="236"/>
      <c r="AB791" s="236"/>
      <c r="AC791" s="236"/>
      <c r="AD791" s="236"/>
    </row>
    <row r="792" spans="1:30" ht="15.75" customHeight="1" x14ac:dyDescent="0.25">
      <c r="A792" s="236"/>
      <c r="B792" s="236"/>
      <c r="C792" s="236"/>
      <c r="D792" s="236"/>
      <c r="E792" s="236"/>
      <c r="F792" s="236"/>
      <c r="G792" s="237"/>
      <c r="H792" s="236"/>
      <c r="I792" s="236"/>
      <c r="J792" s="236"/>
      <c r="K792" s="236"/>
      <c r="L792" s="236"/>
      <c r="M792" s="236"/>
      <c r="N792" s="236"/>
      <c r="O792" s="236"/>
      <c r="P792" s="236"/>
      <c r="Q792" s="236"/>
      <c r="R792" s="236"/>
      <c r="S792" s="236"/>
      <c r="T792" s="236"/>
      <c r="U792" s="236"/>
      <c r="V792" s="236"/>
      <c r="W792" s="236"/>
      <c r="X792" s="236"/>
      <c r="Y792" s="236"/>
      <c r="Z792" s="236"/>
      <c r="AA792" s="236"/>
      <c r="AB792" s="236"/>
      <c r="AC792" s="236"/>
      <c r="AD792" s="236"/>
    </row>
    <row r="793" spans="1:30" ht="15.75" customHeight="1" x14ac:dyDescent="0.25">
      <c r="A793" s="236"/>
      <c r="B793" s="236"/>
      <c r="C793" s="236"/>
      <c r="D793" s="236"/>
      <c r="E793" s="236"/>
      <c r="F793" s="236"/>
      <c r="G793" s="237"/>
      <c r="H793" s="236"/>
      <c r="I793" s="236"/>
      <c r="J793" s="236"/>
      <c r="K793" s="236"/>
      <c r="L793" s="236"/>
      <c r="M793" s="236"/>
      <c r="N793" s="236"/>
      <c r="O793" s="236"/>
      <c r="P793" s="236"/>
      <c r="Q793" s="236"/>
      <c r="R793" s="236"/>
      <c r="S793" s="236"/>
      <c r="T793" s="236"/>
      <c r="U793" s="236"/>
      <c r="V793" s="236"/>
      <c r="W793" s="236"/>
      <c r="X793" s="236"/>
      <c r="Y793" s="236"/>
      <c r="Z793" s="236"/>
      <c r="AA793" s="236"/>
      <c r="AB793" s="236"/>
      <c r="AC793" s="236"/>
      <c r="AD793" s="236"/>
    </row>
    <row r="794" spans="1:30" ht="15.75" customHeight="1" x14ac:dyDescent="0.25">
      <c r="A794" s="236"/>
      <c r="B794" s="236"/>
      <c r="C794" s="236"/>
      <c r="D794" s="236"/>
      <c r="E794" s="236"/>
      <c r="F794" s="236"/>
      <c r="G794" s="237"/>
      <c r="H794" s="236"/>
      <c r="I794" s="236"/>
      <c r="J794" s="236"/>
      <c r="K794" s="236"/>
      <c r="L794" s="236"/>
      <c r="M794" s="236"/>
      <c r="N794" s="236"/>
      <c r="O794" s="236"/>
      <c r="P794" s="236"/>
      <c r="Q794" s="236"/>
      <c r="R794" s="236"/>
      <c r="S794" s="236"/>
      <c r="T794" s="236"/>
      <c r="U794" s="236"/>
      <c r="V794" s="236"/>
      <c r="W794" s="236"/>
      <c r="X794" s="236"/>
      <c r="Y794" s="236"/>
      <c r="Z794" s="236"/>
      <c r="AA794" s="236"/>
      <c r="AB794" s="236"/>
      <c r="AC794" s="236"/>
      <c r="AD794" s="236"/>
    </row>
    <row r="795" spans="1:30" ht="15.75" customHeight="1" x14ac:dyDescent="0.25">
      <c r="A795" s="236"/>
      <c r="B795" s="236"/>
      <c r="C795" s="236"/>
      <c r="D795" s="236"/>
      <c r="E795" s="236"/>
      <c r="F795" s="236"/>
      <c r="G795" s="237"/>
      <c r="H795" s="236"/>
      <c r="I795" s="236"/>
      <c r="J795" s="236"/>
      <c r="K795" s="236"/>
      <c r="L795" s="236"/>
      <c r="M795" s="236"/>
      <c r="N795" s="236"/>
      <c r="O795" s="236"/>
      <c r="P795" s="236"/>
      <c r="Q795" s="236"/>
      <c r="R795" s="236"/>
      <c r="S795" s="236"/>
      <c r="T795" s="236"/>
      <c r="U795" s="236"/>
      <c r="V795" s="236"/>
      <c r="W795" s="236"/>
      <c r="X795" s="236"/>
      <c r="Y795" s="236"/>
      <c r="Z795" s="236"/>
      <c r="AA795" s="236"/>
      <c r="AB795" s="236"/>
      <c r="AC795" s="236"/>
      <c r="AD795" s="236"/>
    </row>
    <row r="796" spans="1:30" ht="15.75" customHeight="1" x14ac:dyDescent="0.25">
      <c r="A796" s="236"/>
      <c r="B796" s="236"/>
      <c r="C796" s="236"/>
      <c r="D796" s="236"/>
      <c r="E796" s="236"/>
      <c r="F796" s="236"/>
      <c r="G796" s="237"/>
      <c r="H796" s="236"/>
      <c r="I796" s="236"/>
      <c r="J796" s="236"/>
      <c r="K796" s="236"/>
      <c r="L796" s="236"/>
      <c r="M796" s="236"/>
      <c r="N796" s="236"/>
      <c r="O796" s="236"/>
      <c r="P796" s="236"/>
      <c r="Q796" s="236"/>
      <c r="R796" s="236"/>
      <c r="S796" s="236"/>
      <c r="T796" s="236"/>
      <c r="U796" s="236"/>
      <c r="V796" s="236"/>
      <c r="W796" s="236"/>
      <c r="X796" s="236"/>
      <c r="Y796" s="236"/>
      <c r="Z796" s="236"/>
      <c r="AA796" s="236"/>
      <c r="AB796" s="236"/>
      <c r="AC796" s="236"/>
      <c r="AD796" s="236"/>
    </row>
    <row r="797" spans="1:30" ht="15.75" customHeight="1" x14ac:dyDescent="0.25">
      <c r="A797" s="236"/>
      <c r="B797" s="236"/>
      <c r="C797" s="236"/>
      <c r="D797" s="236"/>
      <c r="E797" s="236"/>
      <c r="F797" s="236"/>
      <c r="G797" s="237"/>
      <c r="H797" s="236"/>
      <c r="I797" s="236"/>
      <c r="J797" s="236"/>
      <c r="K797" s="236"/>
      <c r="L797" s="236"/>
      <c r="M797" s="236"/>
      <c r="N797" s="236"/>
      <c r="O797" s="236"/>
      <c r="P797" s="236"/>
      <c r="Q797" s="236"/>
      <c r="R797" s="236"/>
      <c r="S797" s="236"/>
      <c r="T797" s="236"/>
      <c r="U797" s="236"/>
      <c r="V797" s="236"/>
      <c r="W797" s="236"/>
      <c r="X797" s="236"/>
      <c r="Y797" s="236"/>
      <c r="Z797" s="236"/>
      <c r="AA797" s="236"/>
      <c r="AB797" s="236"/>
      <c r="AC797" s="236"/>
      <c r="AD797" s="236"/>
    </row>
    <row r="798" spans="1:30" ht="15.75" customHeight="1" x14ac:dyDescent="0.25">
      <c r="A798" s="236"/>
      <c r="B798" s="236"/>
      <c r="C798" s="236"/>
      <c r="D798" s="236"/>
      <c r="E798" s="236"/>
      <c r="F798" s="236"/>
      <c r="G798" s="237"/>
      <c r="H798" s="236"/>
      <c r="I798" s="236"/>
      <c r="J798" s="236"/>
      <c r="K798" s="236"/>
      <c r="L798" s="236"/>
      <c r="M798" s="236"/>
      <c r="N798" s="236"/>
      <c r="O798" s="236"/>
      <c r="P798" s="236"/>
      <c r="Q798" s="236"/>
      <c r="R798" s="236"/>
      <c r="S798" s="236"/>
      <c r="T798" s="236"/>
      <c r="U798" s="236"/>
      <c r="V798" s="236"/>
      <c r="W798" s="236"/>
      <c r="X798" s="236"/>
      <c r="Y798" s="236"/>
      <c r="Z798" s="236"/>
      <c r="AA798" s="236"/>
      <c r="AB798" s="236"/>
      <c r="AC798" s="236"/>
      <c r="AD798" s="236"/>
    </row>
    <row r="799" spans="1:30" ht="15.75" customHeight="1" x14ac:dyDescent="0.25">
      <c r="A799" s="236"/>
      <c r="B799" s="236"/>
      <c r="C799" s="236"/>
      <c r="D799" s="236"/>
      <c r="E799" s="236"/>
      <c r="F799" s="236"/>
      <c r="G799" s="237"/>
      <c r="H799" s="236"/>
      <c r="I799" s="236"/>
      <c r="J799" s="236"/>
      <c r="K799" s="236"/>
      <c r="L799" s="236"/>
      <c r="M799" s="236"/>
      <c r="N799" s="236"/>
      <c r="O799" s="236"/>
      <c r="P799" s="236"/>
      <c r="Q799" s="236"/>
      <c r="R799" s="236"/>
      <c r="S799" s="236"/>
      <c r="T799" s="236"/>
      <c r="U799" s="236"/>
      <c r="V799" s="236"/>
      <c r="W799" s="236"/>
      <c r="X799" s="236"/>
      <c r="Y799" s="236"/>
      <c r="Z799" s="236"/>
      <c r="AA799" s="236"/>
      <c r="AB799" s="236"/>
      <c r="AC799" s="236"/>
      <c r="AD799" s="236"/>
    </row>
    <row r="800" spans="1:30" ht="15.75" customHeight="1" x14ac:dyDescent="0.25">
      <c r="A800" s="236"/>
      <c r="B800" s="236"/>
      <c r="C800" s="236"/>
      <c r="D800" s="236"/>
      <c r="E800" s="236"/>
      <c r="F800" s="236"/>
      <c r="G800" s="237"/>
      <c r="H800" s="236"/>
      <c r="I800" s="236"/>
      <c r="J800" s="236"/>
      <c r="K800" s="236"/>
      <c r="L800" s="236"/>
      <c r="M800" s="236"/>
      <c r="N800" s="236"/>
      <c r="O800" s="236"/>
      <c r="P800" s="236"/>
      <c r="Q800" s="236"/>
      <c r="R800" s="236"/>
      <c r="S800" s="236"/>
      <c r="T800" s="236"/>
      <c r="U800" s="236"/>
      <c r="V800" s="236"/>
      <c r="W800" s="236"/>
      <c r="X800" s="236"/>
      <c r="Y800" s="236"/>
      <c r="Z800" s="236"/>
      <c r="AA800" s="236"/>
      <c r="AB800" s="236"/>
      <c r="AC800" s="236"/>
      <c r="AD800" s="236"/>
    </row>
    <row r="801" spans="1:30" ht="15.75" customHeight="1" x14ac:dyDescent="0.25">
      <c r="A801" s="236"/>
      <c r="B801" s="236"/>
      <c r="C801" s="236"/>
      <c r="D801" s="236"/>
      <c r="E801" s="236"/>
      <c r="F801" s="236"/>
      <c r="G801" s="237"/>
      <c r="H801" s="236"/>
      <c r="I801" s="236"/>
      <c r="J801" s="236"/>
      <c r="K801" s="236"/>
      <c r="L801" s="236"/>
      <c r="M801" s="236"/>
      <c r="N801" s="236"/>
      <c r="O801" s="236"/>
      <c r="P801" s="236"/>
      <c r="Q801" s="236"/>
      <c r="R801" s="236"/>
      <c r="S801" s="236"/>
      <c r="T801" s="236"/>
      <c r="U801" s="236"/>
      <c r="V801" s="236"/>
      <c r="W801" s="236"/>
      <c r="X801" s="236"/>
      <c r="Y801" s="236"/>
      <c r="Z801" s="236"/>
      <c r="AA801" s="236"/>
      <c r="AB801" s="236"/>
      <c r="AC801" s="236"/>
      <c r="AD801" s="236"/>
    </row>
    <row r="802" spans="1:30" ht="15.75" customHeight="1" x14ac:dyDescent="0.25">
      <c r="A802" s="236"/>
      <c r="B802" s="236"/>
      <c r="C802" s="236"/>
      <c r="D802" s="236"/>
      <c r="E802" s="236"/>
      <c r="F802" s="236"/>
      <c r="G802" s="237"/>
      <c r="H802" s="236"/>
      <c r="I802" s="236"/>
      <c r="J802" s="236"/>
      <c r="K802" s="236"/>
      <c r="L802" s="236"/>
      <c r="M802" s="236"/>
      <c r="N802" s="236"/>
      <c r="O802" s="236"/>
      <c r="P802" s="236"/>
      <c r="Q802" s="236"/>
      <c r="R802" s="236"/>
      <c r="S802" s="236"/>
      <c r="T802" s="236"/>
      <c r="U802" s="236"/>
      <c r="V802" s="236"/>
      <c r="W802" s="236"/>
      <c r="X802" s="236"/>
      <c r="Y802" s="236"/>
      <c r="Z802" s="236"/>
      <c r="AA802" s="236"/>
      <c r="AB802" s="236"/>
      <c r="AC802" s="236"/>
      <c r="AD802" s="236"/>
    </row>
    <row r="803" spans="1:30" ht="15.75" customHeight="1" x14ac:dyDescent="0.25">
      <c r="A803" s="236"/>
      <c r="B803" s="236"/>
      <c r="C803" s="236"/>
      <c r="D803" s="236"/>
      <c r="E803" s="236"/>
      <c r="F803" s="236"/>
      <c r="G803" s="237"/>
      <c r="H803" s="236"/>
      <c r="I803" s="236"/>
      <c r="J803" s="236"/>
      <c r="K803" s="236"/>
      <c r="L803" s="236"/>
      <c r="M803" s="236"/>
      <c r="N803" s="236"/>
      <c r="O803" s="236"/>
      <c r="P803" s="236"/>
      <c r="Q803" s="236"/>
      <c r="R803" s="236"/>
      <c r="S803" s="236"/>
      <c r="T803" s="236"/>
      <c r="U803" s="236"/>
      <c r="V803" s="236"/>
      <c r="W803" s="236"/>
      <c r="X803" s="236"/>
      <c r="Y803" s="236"/>
      <c r="Z803" s="236"/>
      <c r="AA803" s="236"/>
      <c r="AB803" s="236"/>
      <c r="AC803" s="236"/>
      <c r="AD803" s="236"/>
    </row>
    <row r="804" spans="1:30" ht="15.75" customHeight="1" x14ac:dyDescent="0.25">
      <c r="A804" s="236"/>
      <c r="B804" s="236"/>
      <c r="C804" s="236"/>
      <c r="D804" s="236"/>
      <c r="E804" s="236"/>
      <c r="F804" s="236"/>
      <c r="G804" s="237"/>
      <c r="H804" s="236"/>
      <c r="I804" s="236"/>
      <c r="J804" s="236"/>
      <c r="K804" s="236"/>
      <c r="L804" s="236"/>
      <c r="M804" s="236"/>
      <c r="N804" s="236"/>
      <c r="O804" s="236"/>
      <c r="P804" s="236"/>
      <c r="Q804" s="236"/>
      <c r="R804" s="236"/>
      <c r="S804" s="236"/>
      <c r="T804" s="236"/>
      <c r="U804" s="236"/>
      <c r="V804" s="236"/>
      <c r="W804" s="236"/>
      <c r="X804" s="236"/>
      <c r="Y804" s="236"/>
      <c r="Z804" s="236"/>
      <c r="AA804" s="236"/>
      <c r="AB804" s="236"/>
      <c r="AC804" s="236"/>
      <c r="AD804" s="236"/>
    </row>
    <row r="805" spans="1:30" ht="15.75" customHeight="1" x14ac:dyDescent="0.25">
      <c r="A805" s="236"/>
      <c r="B805" s="236"/>
      <c r="C805" s="236"/>
      <c r="D805" s="236"/>
      <c r="E805" s="236"/>
      <c r="F805" s="236"/>
      <c r="G805" s="237"/>
      <c r="H805" s="236"/>
      <c r="I805" s="236"/>
      <c r="J805" s="236"/>
      <c r="K805" s="236"/>
      <c r="L805" s="236"/>
      <c r="M805" s="236"/>
      <c r="N805" s="236"/>
      <c r="O805" s="236"/>
      <c r="P805" s="236"/>
      <c r="Q805" s="236"/>
      <c r="R805" s="236"/>
      <c r="S805" s="236"/>
      <c r="T805" s="236"/>
      <c r="U805" s="236"/>
      <c r="V805" s="236"/>
      <c r="W805" s="236"/>
      <c r="X805" s="236"/>
      <c r="Y805" s="236"/>
      <c r="Z805" s="236"/>
      <c r="AA805" s="236"/>
      <c r="AB805" s="236"/>
      <c r="AC805" s="236"/>
      <c r="AD805" s="236"/>
    </row>
    <row r="806" spans="1:30" ht="15.75" customHeight="1" x14ac:dyDescent="0.25">
      <c r="A806" s="236"/>
      <c r="B806" s="236"/>
      <c r="C806" s="236"/>
      <c r="D806" s="236"/>
      <c r="E806" s="236"/>
      <c r="F806" s="236"/>
      <c r="G806" s="237"/>
      <c r="H806" s="236"/>
      <c r="I806" s="236"/>
      <c r="J806" s="236"/>
      <c r="K806" s="236"/>
      <c r="L806" s="236"/>
      <c r="M806" s="236"/>
      <c r="N806" s="236"/>
      <c r="O806" s="236"/>
      <c r="P806" s="236"/>
      <c r="Q806" s="236"/>
      <c r="R806" s="236"/>
      <c r="S806" s="236"/>
      <c r="T806" s="236"/>
      <c r="U806" s="236"/>
      <c r="V806" s="236"/>
      <c r="W806" s="236"/>
      <c r="X806" s="236"/>
      <c r="Y806" s="236"/>
      <c r="Z806" s="236"/>
      <c r="AA806" s="236"/>
      <c r="AB806" s="236"/>
      <c r="AC806" s="236"/>
      <c r="AD806" s="236"/>
    </row>
    <row r="807" spans="1:30" ht="15.75" customHeight="1" x14ac:dyDescent="0.25">
      <c r="A807" s="236"/>
      <c r="B807" s="236"/>
      <c r="C807" s="236"/>
      <c r="D807" s="236"/>
      <c r="E807" s="236"/>
      <c r="F807" s="236"/>
      <c r="G807" s="237"/>
      <c r="H807" s="236"/>
      <c r="I807" s="236"/>
      <c r="J807" s="236"/>
      <c r="K807" s="236"/>
      <c r="L807" s="236"/>
      <c r="M807" s="236"/>
      <c r="N807" s="236"/>
      <c r="O807" s="236"/>
      <c r="P807" s="236"/>
      <c r="Q807" s="236"/>
      <c r="R807" s="236"/>
      <c r="S807" s="236"/>
      <c r="T807" s="236"/>
      <c r="U807" s="236"/>
      <c r="V807" s="236"/>
      <c r="W807" s="236"/>
      <c r="X807" s="236"/>
      <c r="Y807" s="236"/>
      <c r="Z807" s="236"/>
      <c r="AA807" s="236"/>
      <c r="AB807" s="236"/>
      <c r="AC807" s="236"/>
      <c r="AD807" s="236"/>
    </row>
    <row r="808" spans="1:30" ht="15.75" customHeight="1" x14ac:dyDescent="0.25">
      <c r="A808" s="236"/>
      <c r="B808" s="236"/>
      <c r="C808" s="236"/>
      <c r="D808" s="236"/>
      <c r="E808" s="236"/>
      <c r="F808" s="236"/>
      <c r="G808" s="237"/>
      <c r="H808" s="236"/>
      <c r="I808" s="236"/>
      <c r="J808" s="236"/>
      <c r="K808" s="236"/>
      <c r="L808" s="236"/>
      <c r="M808" s="236"/>
      <c r="N808" s="236"/>
      <c r="O808" s="236"/>
      <c r="P808" s="236"/>
      <c r="Q808" s="236"/>
      <c r="R808" s="236"/>
      <c r="S808" s="236"/>
      <c r="T808" s="236"/>
      <c r="U808" s="236"/>
      <c r="V808" s="236"/>
      <c r="W808" s="236"/>
      <c r="X808" s="236"/>
      <c r="Y808" s="236"/>
      <c r="Z808" s="236"/>
      <c r="AA808" s="236"/>
      <c r="AB808" s="236"/>
      <c r="AC808" s="236"/>
      <c r="AD808" s="236"/>
    </row>
    <row r="809" spans="1:30" ht="15.75" customHeight="1" x14ac:dyDescent="0.25">
      <c r="A809" s="236"/>
      <c r="B809" s="236"/>
      <c r="C809" s="236"/>
      <c r="D809" s="236"/>
      <c r="E809" s="236"/>
      <c r="F809" s="236"/>
      <c r="G809" s="237"/>
      <c r="H809" s="236"/>
      <c r="I809" s="236"/>
      <c r="J809" s="236"/>
      <c r="K809" s="236"/>
      <c r="L809" s="236"/>
      <c r="M809" s="236"/>
      <c r="N809" s="236"/>
      <c r="O809" s="236"/>
      <c r="P809" s="236"/>
      <c r="Q809" s="236"/>
      <c r="R809" s="236"/>
      <c r="S809" s="236"/>
      <c r="T809" s="236"/>
      <c r="U809" s="236"/>
      <c r="V809" s="236"/>
      <c r="W809" s="236"/>
      <c r="X809" s="236"/>
      <c r="Y809" s="236"/>
      <c r="Z809" s="236"/>
      <c r="AA809" s="236"/>
      <c r="AB809" s="236"/>
      <c r="AC809" s="236"/>
      <c r="AD809" s="236"/>
    </row>
    <row r="810" spans="1:30" ht="15.75" customHeight="1" x14ac:dyDescent="0.25">
      <c r="A810" s="236"/>
      <c r="B810" s="236"/>
      <c r="C810" s="236"/>
      <c r="D810" s="236"/>
      <c r="E810" s="236"/>
      <c r="F810" s="236"/>
      <c r="G810" s="237"/>
      <c r="H810" s="236"/>
      <c r="I810" s="236"/>
      <c r="J810" s="236"/>
      <c r="K810" s="236"/>
      <c r="L810" s="236"/>
      <c r="M810" s="236"/>
      <c r="N810" s="236"/>
      <c r="O810" s="236"/>
      <c r="P810" s="236"/>
      <c r="Q810" s="236"/>
      <c r="R810" s="236"/>
      <c r="S810" s="236"/>
      <c r="T810" s="236"/>
      <c r="U810" s="236"/>
      <c r="V810" s="236"/>
      <c r="W810" s="236"/>
      <c r="X810" s="236"/>
      <c r="Y810" s="236"/>
      <c r="Z810" s="236"/>
      <c r="AA810" s="236"/>
      <c r="AB810" s="236"/>
      <c r="AC810" s="236"/>
      <c r="AD810" s="236"/>
    </row>
    <row r="811" spans="1:30" ht="15.75" customHeight="1" x14ac:dyDescent="0.25">
      <c r="A811" s="236"/>
      <c r="B811" s="236"/>
      <c r="C811" s="236"/>
      <c r="D811" s="236"/>
      <c r="E811" s="236"/>
      <c r="F811" s="236"/>
      <c r="G811" s="237"/>
      <c r="H811" s="236"/>
      <c r="I811" s="236"/>
      <c r="J811" s="236"/>
      <c r="K811" s="236"/>
      <c r="L811" s="236"/>
      <c r="M811" s="236"/>
      <c r="N811" s="236"/>
      <c r="O811" s="236"/>
      <c r="P811" s="236"/>
      <c r="Q811" s="236"/>
      <c r="R811" s="236"/>
      <c r="S811" s="236"/>
      <c r="T811" s="236"/>
      <c r="U811" s="236"/>
      <c r="V811" s="236"/>
      <c r="W811" s="236"/>
      <c r="X811" s="236"/>
      <c r="Y811" s="236"/>
      <c r="Z811" s="236"/>
      <c r="AA811" s="236"/>
      <c r="AB811" s="236"/>
      <c r="AC811" s="236"/>
      <c r="AD811" s="236"/>
    </row>
    <row r="812" spans="1:30" ht="15.75" customHeight="1" x14ac:dyDescent="0.25">
      <c r="A812" s="236"/>
      <c r="B812" s="236"/>
      <c r="C812" s="236"/>
      <c r="D812" s="236"/>
      <c r="E812" s="236"/>
      <c r="F812" s="236"/>
      <c r="G812" s="237"/>
      <c r="H812" s="236"/>
      <c r="I812" s="236"/>
      <c r="J812" s="236"/>
      <c r="K812" s="236"/>
      <c r="L812" s="236"/>
      <c r="M812" s="236"/>
      <c r="N812" s="236"/>
      <c r="O812" s="236"/>
      <c r="P812" s="236"/>
      <c r="Q812" s="236"/>
      <c r="R812" s="236"/>
      <c r="S812" s="236"/>
      <c r="T812" s="236"/>
      <c r="U812" s="236"/>
      <c r="V812" s="236"/>
      <c r="W812" s="236"/>
      <c r="X812" s="236"/>
      <c r="Y812" s="236"/>
      <c r="Z812" s="236"/>
      <c r="AA812" s="236"/>
      <c r="AB812" s="236"/>
      <c r="AC812" s="236"/>
      <c r="AD812" s="236"/>
    </row>
    <row r="813" spans="1:30" ht="15.75" customHeight="1" x14ac:dyDescent="0.25">
      <c r="A813" s="236"/>
      <c r="B813" s="236"/>
      <c r="C813" s="236"/>
      <c r="D813" s="236"/>
      <c r="E813" s="236"/>
      <c r="F813" s="236"/>
      <c r="G813" s="237"/>
      <c r="H813" s="236"/>
      <c r="I813" s="236"/>
      <c r="J813" s="236"/>
      <c r="K813" s="236"/>
      <c r="L813" s="236"/>
      <c r="M813" s="236"/>
      <c r="N813" s="236"/>
      <c r="O813" s="236"/>
      <c r="P813" s="236"/>
      <c r="Q813" s="236"/>
      <c r="R813" s="236"/>
      <c r="S813" s="236"/>
      <c r="T813" s="236"/>
      <c r="U813" s="236"/>
      <c r="V813" s="236"/>
      <c r="W813" s="236"/>
      <c r="X813" s="236"/>
      <c r="Y813" s="236"/>
      <c r="Z813" s="236"/>
      <c r="AA813" s="236"/>
      <c r="AB813" s="236"/>
      <c r="AC813" s="236"/>
      <c r="AD813" s="236"/>
    </row>
    <row r="814" spans="1:30" ht="15.75" customHeight="1" x14ac:dyDescent="0.25">
      <c r="A814" s="236"/>
      <c r="B814" s="236"/>
      <c r="C814" s="236"/>
      <c r="D814" s="236"/>
      <c r="E814" s="236"/>
      <c r="F814" s="236"/>
      <c r="G814" s="237"/>
      <c r="H814" s="236"/>
      <c r="I814" s="236"/>
      <c r="J814" s="236"/>
      <c r="K814" s="236"/>
      <c r="L814" s="236"/>
      <c r="M814" s="236"/>
      <c r="N814" s="236"/>
      <c r="O814" s="236"/>
      <c r="P814" s="236"/>
      <c r="Q814" s="236"/>
      <c r="R814" s="236"/>
      <c r="S814" s="236"/>
      <c r="T814" s="236"/>
      <c r="U814" s="236"/>
      <c r="V814" s="236"/>
      <c r="W814" s="236"/>
      <c r="X814" s="236"/>
      <c r="Y814" s="236"/>
      <c r="Z814" s="236"/>
      <c r="AA814" s="236"/>
      <c r="AB814" s="236"/>
      <c r="AC814" s="236"/>
      <c r="AD814" s="236"/>
    </row>
    <row r="815" spans="1:30" ht="15.75" customHeight="1" x14ac:dyDescent="0.25">
      <c r="A815" s="236"/>
      <c r="B815" s="236"/>
      <c r="C815" s="236"/>
      <c r="D815" s="236"/>
      <c r="E815" s="236"/>
      <c r="F815" s="236"/>
      <c r="G815" s="237"/>
      <c r="H815" s="236"/>
      <c r="I815" s="236"/>
      <c r="J815" s="236"/>
      <c r="K815" s="236"/>
      <c r="L815" s="236"/>
      <c r="M815" s="236"/>
      <c r="N815" s="236"/>
      <c r="O815" s="236"/>
      <c r="P815" s="236"/>
      <c r="Q815" s="236"/>
      <c r="R815" s="236"/>
      <c r="S815" s="236"/>
      <c r="T815" s="236"/>
      <c r="U815" s="236"/>
      <c r="V815" s="236"/>
      <c r="W815" s="236"/>
      <c r="X815" s="236"/>
      <c r="Y815" s="236"/>
      <c r="Z815" s="236"/>
      <c r="AA815" s="236"/>
      <c r="AB815" s="236"/>
      <c r="AC815" s="236"/>
      <c r="AD815" s="236"/>
    </row>
    <row r="816" spans="1:30" ht="15.75" customHeight="1" x14ac:dyDescent="0.25">
      <c r="A816" s="236"/>
      <c r="B816" s="236"/>
      <c r="C816" s="236"/>
      <c r="D816" s="236"/>
      <c r="E816" s="236"/>
      <c r="F816" s="236"/>
      <c r="G816" s="237"/>
      <c r="H816" s="236"/>
      <c r="I816" s="236"/>
      <c r="J816" s="236"/>
      <c r="K816" s="236"/>
      <c r="L816" s="236"/>
      <c r="M816" s="236"/>
      <c r="N816" s="236"/>
      <c r="O816" s="236"/>
      <c r="P816" s="236"/>
      <c r="Q816" s="236"/>
      <c r="R816" s="236"/>
      <c r="S816" s="236"/>
      <c r="T816" s="236"/>
      <c r="U816" s="236"/>
      <c r="V816" s="236"/>
      <c r="W816" s="236"/>
      <c r="X816" s="236"/>
      <c r="Y816" s="236"/>
      <c r="Z816" s="236"/>
      <c r="AA816" s="236"/>
      <c r="AB816" s="236"/>
      <c r="AC816" s="236"/>
      <c r="AD816" s="236"/>
    </row>
    <row r="817" spans="1:30" ht="15.75" customHeight="1" x14ac:dyDescent="0.25">
      <c r="A817" s="236"/>
      <c r="B817" s="236"/>
      <c r="C817" s="236"/>
      <c r="D817" s="236"/>
      <c r="E817" s="236"/>
      <c r="F817" s="236"/>
      <c r="G817" s="237"/>
      <c r="H817" s="236"/>
      <c r="I817" s="236"/>
      <c r="J817" s="236"/>
      <c r="K817" s="236"/>
      <c r="L817" s="236"/>
      <c r="M817" s="236"/>
      <c r="N817" s="236"/>
      <c r="O817" s="236"/>
      <c r="P817" s="236"/>
      <c r="Q817" s="236"/>
      <c r="R817" s="236"/>
      <c r="S817" s="236"/>
      <c r="T817" s="236"/>
      <c r="U817" s="236"/>
      <c r="V817" s="236"/>
      <c r="W817" s="236"/>
      <c r="X817" s="236"/>
      <c r="Y817" s="236"/>
      <c r="Z817" s="236"/>
      <c r="AA817" s="236"/>
      <c r="AB817" s="236"/>
      <c r="AC817" s="236"/>
      <c r="AD817" s="236"/>
    </row>
    <row r="818" spans="1:30" ht="15.75" customHeight="1" x14ac:dyDescent="0.25">
      <c r="A818" s="236"/>
      <c r="B818" s="236"/>
      <c r="C818" s="236"/>
      <c r="D818" s="236"/>
      <c r="E818" s="236"/>
      <c r="F818" s="236"/>
      <c r="G818" s="237"/>
      <c r="H818" s="236"/>
      <c r="I818" s="236"/>
      <c r="J818" s="236"/>
      <c r="K818" s="236"/>
      <c r="L818" s="236"/>
      <c r="M818" s="236"/>
      <c r="N818" s="236"/>
      <c r="O818" s="236"/>
      <c r="P818" s="236"/>
      <c r="Q818" s="236"/>
      <c r="R818" s="236"/>
      <c r="S818" s="236"/>
      <c r="T818" s="236"/>
      <c r="U818" s="236"/>
      <c r="V818" s="236"/>
      <c r="W818" s="236"/>
      <c r="X818" s="236"/>
      <c r="Y818" s="236"/>
      <c r="Z818" s="236"/>
      <c r="AA818" s="236"/>
      <c r="AB818" s="236"/>
      <c r="AC818" s="236"/>
      <c r="AD818" s="236"/>
    </row>
    <row r="819" spans="1:30" ht="15.75" customHeight="1" x14ac:dyDescent="0.25">
      <c r="A819" s="236"/>
      <c r="B819" s="236"/>
      <c r="C819" s="236"/>
      <c r="D819" s="236"/>
      <c r="E819" s="236"/>
      <c r="F819" s="236"/>
      <c r="G819" s="237"/>
      <c r="H819" s="236"/>
      <c r="I819" s="236"/>
      <c r="J819" s="236"/>
      <c r="K819" s="236"/>
      <c r="L819" s="236"/>
      <c r="M819" s="236"/>
      <c r="N819" s="236"/>
      <c r="O819" s="236"/>
      <c r="P819" s="236"/>
      <c r="Q819" s="236"/>
      <c r="R819" s="236"/>
      <c r="S819" s="236"/>
      <c r="T819" s="236"/>
      <c r="U819" s="236"/>
      <c r="V819" s="236"/>
      <c r="W819" s="236"/>
      <c r="X819" s="236"/>
      <c r="Y819" s="236"/>
      <c r="Z819" s="236"/>
      <c r="AA819" s="236"/>
      <c r="AB819" s="236"/>
      <c r="AC819" s="236"/>
      <c r="AD819" s="236"/>
    </row>
    <row r="820" spans="1:30" ht="15.75" customHeight="1" x14ac:dyDescent="0.25">
      <c r="A820" s="236"/>
      <c r="B820" s="236"/>
      <c r="C820" s="236"/>
      <c r="D820" s="236"/>
      <c r="E820" s="236"/>
      <c r="F820" s="236"/>
      <c r="G820" s="237"/>
      <c r="H820" s="236"/>
      <c r="I820" s="236"/>
      <c r="J820" s="236"/>
      <c r="K820" s="236"/>
      <c r="L820" s="236"/>
      <c r="M820" s="236"/>
      <c r="N820" s="236"/>
      <c r="O820" s="236"/>
      <c r="P820" s="236"/>
      <c r="Q820" s="236"/>
      <c r="R820" s="236"/>
      <c r="S820" s="236"/>
      <c r="T820" s="236"/>
      <c r="U820" s="236"/>
      <c r="V820" s="236"/>
      <c r="W820" s="236"/>
      <c r="X820" s="236"/>
      <c r="Y820" s="236"/>
      <c r="Z820" s="236"/>
      <c r="AA820" s="236"/>
      <c r="AB820" s="236"/>
      <c r="AC820" s="236"/>
      <c r="AD820" s="236"/>
    </row>
    <row r="821" spans="1:30" ht="15.75" customHeight="1" x14ac:dyDescent="0.25">
      <c r="A821" s="236"/>
      <c r="B821" s="236"/>
      <c r="C821" s="236"/>
      <c r="D821" s="236"/>
      <c r="E821" s="236"/>
      <c r="F821" s="236"/>
      <c r="G821" s="237"/>
      <c r="H821" s="236"/>
      <c r="I821" s="236"/>
      <c r="J821" s="236"/>
      <c r="K821" s="236"/>
      <c r="L821" s="236"/>
      <c r="M821" s="236"/>
      <c r="N821" s="236"/>
      <c r="O821" s="236"/>
      <c r="P821" s="236"/>
      <c r="Q821" s="236"/>
      <c r="R821" s="236"/>
      <c r="S821" s="236"/>
      <c r="T821" s="236"/>
      <c r="U821" s="236"/>
      <c r="V821" s="236"/>
      <c r="W821" s="236"/>
      <c r="X821" s="236"/>
      <c r="Y821" s="236"/>
      <c r="Z821" s="236"/>
      <c r="AA821" s="236"/>
      <c r="AB821" s="236"/>
      <c r="AC821" s="236"/>
      <c r="AD821" s="236"/>
    </row>
    <row r="822" spans="1:30" ht="15.75" customHeight="1" x14ac:dyDescent="0.25">
      <c r="A822" s="236"/>
      <c r="B822" s="236"/>
      <c r="C822" s="236"/>
      <c r="D822" s="236"/>
      <c r="E822" s="236"/>
      <c r="F822" s="236"/>
      <c r="G822" s="237"/>
      <c r="H822" s="236"/>
      <c r="I822" s="236"/>
      <c r="J822" s="236"/>
      <c r="K822" s="236"/>
      <c r="L822" s="236"/>
      <c r="M822" s="236"/>
      <c r="N822" s="236"/>
      <c r="O822" s="236"/>
      <c r="P822" s="236"/>
      <c r="Q822" s="236"/>
      <c r="R822" s="236"/>
      <c r="S822" s="236"/>
      <c r="T822" s="236"/>
      <c r="U822" s="236"/>
      <c r="V822" s="236"/>
      <c r="W822" s="236"/>
      <c r="X822" s="236"/>
      <c r="Y822" s="236"/>
      <c r="Z822" s="236"/>
      <c r="AA822" s="236"/>
      <c r="AB822" s="236"/>
      <c r="AC822" s="236"/>
      <c r="AD822" s="236"/>
    </row>
    <row r="823" spans="1:30" ht="15.75" customHeight="1" x14ac:dyDescent="0.25">
      <c r="A823" s="236"/>
      <c r="B823" s="236"/>
      <c r="C823" s="236"/>
      <c r="D823" s="236"/>
      <c r="E823" s="236"/>
      <c r="F823" s="236"/>
      <c r="G823" s="237"/>
      <c r="H823" s="236"/>
      <c r="I823" s="236"/>
      <c r="J823" s="236"/>
      <c r="K823" s="236"/>
      <c r="L823" s="236"/>
      <c r="M823" s="236"/>
      <c r="N823" s="236"/>
      <c r="O823" s="236"/>
      <c r="P823" s="236"/>
      <c r="Q823" s="236"/>
      <c r="R823" s="236"/>
      <c r="S823" s="236"/>
      <c r="T823" s="236"/>
      <c r="U823" s="236"/>
      <c r="V823" s="236"/>
      <c r="W823" s="236"/>
      <c r="X823" s="236"/>
      <c r="Y823" s="236"/>
      <c r="Z823" s="236"/>
      <c r="AA823" s="236"/>
      <c r="AB823" s="236"/>
      <c r="AC823" s="236"/>
      <c r="AD823" s="236"/>
    </row>
    <row r="824" spans="1:30" ht="15.75" customHeight="1" x14ac:dyDescent="0.25">
      <c r="A824" s="236"/>
      <c r="B824" s="236"/>
      <c r="C824" s="236"/>
      <c r="D824" s="236"/>
      <c r="E824" s="236"/>
      <c r="F824" s="236"/>
      <c r="G824" s="237"/>
      <c r="H824" s="236"/>
      <c r="I824" s="236"/>
      <c r="J824" s="236"/>
      <c r="K824" s="236"/>
      <c r="L824" s="236"/>
      <c r="M824" s="236"/>
      <c r="N824" s="236"/>
      <c r="O824" s="236"/>
      <c r="P824" s="236"/>
      <c r="Q824" s="236"/>
      <c r="R824" s="236"/>
      <c r="S824" s="236"/>
      <c r="T824" s="236"/>
      <c r="U824" s="236"/>
      <c r="V824" s="236"/>
      <c r="W824" s="236"/>
      <c r="X824" s="236"/>
      <c r="Y824" s="236"/>
      <c r="Z824" s="236"/>
      <c r="AA824" s="236"/>
      <c r="AB824" s="236"/>
      <c r="AC824" s="236"/>
      <c r="AD824" s="236"/>
    </row>
    <row r="825" spans="1:30" ht="15.75" customHeight="1" x14ac:dyDescent="0.25">
      <c r="A825" s="236"/>
      <c r="B825" s="236"/>
      <c r="C825" s="236"/>
      <c r="D825" s="236"/>
      <c r="E825" s="236"/>
      <c r="F825" s="236"/>
      <c r="G825" s="237"/>
      <c r="H825" s="236"/>
      <c r="I825" s="236"/>
      <c r="J825" s="236"/>
      <c r="K825" s="236"/>
      <c r="L825" s="236"/>
      <c r="M825" s="236"/>
      <c r="N825" s="236"/>
      <c r="O825" s="236"/>
      <c r="P825" s="236"/>
      <c r="Q825" s="236"/>
      <c r="R825" s="236"/>
      <c r="S825" s="236"/>
      <c r="T825" s="236"/>
      <c r="U825" s="236"/>
      <c r="V825" s="236"/>
      <c r="W825" s="236"/>
      <c r="X825" s="236"/>
      <c r="Y825" s="236"/>
      <c r="Z825" s="236"/>
      <c r="AA825" s="236"/>
      <c r="AB825" s="236"/>
      <c r="AC825" s="236"/>
      <c r="AD825" s="236"/>
    </row>
    <row r="826" spans="1:30" ht="15.75" customHeight="1" x14ac:dyDescent="0.25">
      <c r="A826" s="236"/>
      <c r="B826" s="236"/>
      <c r="C826" s="236"/>
      <c r="D826" s="236"/>
      <c r="E826" s="236"/>
      <c r="F826" s="236"/>
      <c r="G826" s="237"/>
      <c r="H826" s="236"/>
      <c r="I826" s="236"/>
      <c r="J826" s="236"/>
      <c r="K826" s="236"/>
      <c r="L826" s="236"/>
      <c r="M826" s="236"/>
      <c r="N826" s="236"/>
      <c r="O826" s="236"/>
      <c r="P826" s="236"/>
      <c r="Q826" s="236"/>
      <c r="R826" s="236"/>
      <c r="S826" s="236"/>
      <c r="T826" s="236"/>
      <c r="U826" s="236"/>
      <c r="V826" s="236"/>
      <c r="W826" s="236"/>
      <c r="X826" s="236"/>
      <c r="Y826" s="236"/>
      <c r="Z826" s="236"/>
      <c r="AA826" s="236"/>
      <c r="AB826" s="236"/>
      <c r="AC826" s="236"/>
      <c r="AD826" s="236"/>
    </row>
    <row r="827" spans="1:30" ht="15.75" customHeight="1" x14ac:dyDescent="0.25">
      <c r="A827" s="236"/>
      <c r="B827" s="236"/>
      <c r="C827" s="236"/>
      <c r="D827" s="236"/>
      <c r="E827" s="236"/>
      <c r="F827" s="236"/>
      <c r="G827" s="237"/>
      <c r="H827" s="236"/>
      <c r="I827" s="236"/>
      <c r="J827" s="236"/>
      <c r="K827" s="236"/>
      <c r="L827" s="236"/>
      <c r="M827" s="236"/>
      <c r="N827" s="236"/>
      <c r="O827" s="236"/>
      <c r="P827" s="236"/>
      <c r="Q827" s="236"/>
      <c r="R827" s="236"/>
      <c r="S827" s="236"/>
      <c r="T827" s="236"/>
      <c r="U827" s="236"/>
      <c r="V827" s="236"/>
      <c r="W827" s="236"/>
      <c r="X827" s="236"/>
      <c r="Y827" s="236"/>
      <c r="Z827" s="236"/>
      <c r="AA827" s="236"/>
      <c r="AB827" s="236"/>
      <c r="AC827" s="236"/>
      <c r="AD827" s="236"/>
    </row>
    <row r="828" spans="1:30" ht="15.75" customHeight="1" x14ac:dyDescent="0.25">
      <c r="A828" s="236"/>
      <c r="B828" s="236"/>
      <c r="C828" s="236"/>
      <c r="D828" s="236"/>
      <c r="E828" s="236"/>
      <c r="F828" s="236"/>
      <c r="G828" s="237"/>
      <c r="H828" s="236"/>
      <c r="I828" s="236"/>
      <c r="J828" s="236"/>
      <c r="K828" s="236"/>
      <c r="L828" s="236"/>
      <c r="M828" s="236"/>
      <c r="N828" s="236"/>
      <c r="O828" s="236"/>
      <c r="P828" s="236"/>
      <c r="Q828" s="236"/>
      <c r="R828" s="236"/>
      <c r="S828" s="236"/>
      <c r="T828" s="236"/>
      <c r="U828" s="236"/>
      <c r="V828" s="236"/>
      <c r="W828" s="236"/>
      <c r="X828" s="236"/>
      <c r="Y828" s="236"/>
      <c r="Z828" s="236"/>
      <c r="AA828" s="236"/>
      <c r="AB828" s="236"/>
      <c r="AC828" s="236"/>
      <c r="AD828" s="236"/>
    </row>
    <row r="829" spans="1:30" ht="15.75" customHeight="1" x14ac:dyDescent="0.25">
      <c r="A829" s="236"/>
      <c r="B829" s="236"/>
      <c r="C829" s="236"/>
      <c r="D829" s="236"/>
      <c r="E829" s="236"/>
      <c r="F829" s="236"/>
      <c r="G829" s="237"/>
      <c r="H829" s="236"/>
      <c r="I829" s="236"/>
      <c r="J829" s="236"/>
      <c r="K829" s="236"/>
      <c r="L829" s="236"/>
      <c r="M829" s="236"/>
      <c r="N829" s="236"/>
      <c r="O829" s="236"/>
      <c r="P829" s="236"/>
      <c r="Q829" s="236"/>
      <c r="R829" s="236"/>
      <c r="S829" s="236"/>
      <c r="T829" s="236"/>
      <c r="U829" s="236"/>
      <c r="V829" s="236"/>
      <c r="W829" s="236"/>
      <c r="X829" s="236"/>
      <c r="Y829" s="236"/>
      <c r="Z829" s="236"/>
      <c r="AA829" s="236"/>
      <c r="AB829" s="236"/>
      <c r="AC829" s="236"/>
      <c r="AD829" s="236"/>
    </row>
    <row r="830" spans="1:30" ht="15.75" customHeight="1" x14ac:dyDescent="0.25">
      <c r="A830" s="236"/>
      <c r="B830" s="236"/>
      <c r="C830" s="236"/>
      <c r="D830" s="236"/>
      <c r="E830" s="236"/>
      <c r="F830" s="236"/>
      <c r="G830" s="237"/>
      <c r="H830" s="236"/>
      <c r="I830" s="236"/>
      <c r="J830" s="236"/>
      <c r="K830" s="236"/>
      <c r="L830" s="236"/>
      <c r="M830" s="236"/>
      <c r="N830" s="236"/>
      <c r="O830" s="236"/>
      <c r="P830" s="236"/>
      <c r="Q830" s="236"/>
      <c r="R830" s="236"/>
      <c r="S830" s="236"/>
      <c r="T830" s="236"/>
      <c r="U830" s="236"/>
      <c r="V830" s="236"/>
      <c r="W830" s="236"/>
      <c r="X830" s="236"/>
      <c r="Y830" s="236"/>
      <c r="Z830" s="236"/>
      <c r="AA830" s="236"/>
      <c r="AB830" s="236"/>
      <c r="AC830" s="236"/>
      <c r="AD830" s="236"/>
    </row>
    <row r="831" spans="1:30" ht="15.75" customHeight="1" x14ac:dyDescent="0.25">
      <c r="A831" s="236"/>
      <c r="B831" s="236"/>
      <c r="C831" s="236"/>
      <c r="D831" s="236"/>
      <c r="E831" s="236"/>
      <c r="F831" s="236"/>
      <c r="G831" s="237"/>
      <c r="H831" s="236"/>
      <c r="I831" s="236"/>
      <c r="J831" s="236"/>
      <c r="K831" s="236"/>
      <c r="L831" s="236"/>
      <c r="M831" s="236"/>
      <c r="N831" s="236"/>
      <c r="O831" s="236"/>
      <c r="P831" s="236"/>
      <c r="Q831" s="236"/>
      <c r="R831" s="236"/>
      <c r="S831" s="236"/>
      <c r="T831" s="236"/>
      <c r="U831" s="236"/>
      <c r="V831" s="236"/>
      <c r="W831" s="236"/>
      <c r="X831" s="236"/>
      <c r="Y831" s="236"/>
      <c r="Z831" s="236"/>
      <c r="AA831" s="236"/>
      <c r="AB831" s="236"/>
      <c r="AC831" s="236"/>
      <c r="AD831" s="236"/>
    </row>
    <row r="832" spans="1:30" ht="15.75" customHeight="1" x14ac:dyDescent="0.25">
      <c r="A832" s="236"/>
      <c r="B832" s="236"/>
      <c r="C832" s="236"/>
      <c r="D832" s="236"/>
      <c r="E832" s="236"/>
      <c r="F832" s="236"/>
      <c r="G832" s="237"/>
      <c r="H832" s="236"/>
      <c r="I832" s="236"/>
      <c r="J832" s="236"/>
      <c r="K832" s="236"/>
      <c r="L832" s="236"/>
      <c r="M832" s="236"/>
      <c r="N832" s="236"/>
      <c r="O832" s="236"/>
      <c r="P832" s="236"/>
      <c r="Q832" s="236"/>
      <c r="R832" s="236"/>
      <c r="S832" s="236"/>
      <c r="T832" s="236"/>
      <c r="U832" s="236"/>
      <c r="V832" s="236"/>
      <c r="W832" s="236"/>
      <c r="X832" s="236"/>
      <c r="Y832" s="236"/>
      <c r="Z832" s="236"/>
      <c r="AA832" s="236"/>
      <c r="AB832" s="236"/>
      <c r="AC832" s="236"/>
      <c r="AD832" s="236"/>
    </row>
    <row r="833" spans="1:30" ht="15.75" customHeight="1" x14ac:dyDescent="0.25">
      <c r="A833" s="236"/>
      <c r="B833" s="236"/>
      <c r="C833" s="236"/>
      <c r="D833" s="236"/>
      <c r="E833" s="236"/>
      <c r="F833" s="236"/>
      <c r="G833" s="237"/>
      <c r="H833" s="236"/>
      <c r="I833" s="236"/>
      <c r="J833" s="236"/>
      <c r="K833" s="236"/>
      <c r="L833" s="236"/>
      <c r="M833" s="236"/>
      <c r="N833" s="236"/>
      <c r="O833" s="236"/>
      <c r="P833" s="236"/>
      <c r="Q833" s="236"/>
      <c r="R833" s="236"/>
      <c r="S833" s="236"/>
      <c r="T833" s="236"/>
      <c r="U833" s="236"/>
      <c r="V833" s="236"/>
      <c r="W833" s="236"/>
      <c r="X833" s="236"/>
      <c r="Y833" s="236"/>
      <c r="Z833" s="236"/>
      <c r="AA833" s="236"/>
      <c r="AB833" s="236"/>
      <c r="AC833" s="236"/>
      <c r="AD833" s="236"/>
    </row>
    <row r="834" spans="1:30" ht="15.75" customHeight="1" x14ac:dyDescent="0.25">
      <c r="A834" s="236"/>
      <c r="B834" s="236"/>
      <c r="C834" s="236"/>
      <c r="D834" s="236"/>
      <c r="E834" s="236"/>
      <c r="F834" s="236"/>
      <c r="G834" s="237"/>
      <c r="H834" s="236"/>
      <c r="I834" s="236"/>
      <c r="J834" s="236"/>
      <c r="K834" s="236"/>
      <c r="L834" s="236"/>
      <c r="M834" s="236"/>
      <c r="N834" s="236"/>
      <c r="O834" s="236"/>
      <c r="P834" s="236"/>
      <c r="Q834" s="236"/>
      <c r="R834" s="236"/>
      <c r="S834" s="236"/>
      <c r="T834" s="236"/>
      <c r="U834" s="236"/>
      <c r="V834" s="236"/>
      <c r="W834" s="236"/>
      <c r="X834" s="236"/>
      <c r="Y834" s="236"/>
      <c r="Z834" s="236"/>
      <c r="AA834" s="236"/>
      <c r="AB834" s="236"/>
      <c r="AC834" s="236"/>
      <c r="AD834" s="236"/>
    </row>
    <row r="835" spans="1:30" ht="15.75" customHeight="1" x14ac:dyDescent="0.25">
      <c r="A835" s="236"/>
      <c r="B835" s="236"/>
      <c r="C835" s="236"/>
      <c r="D835" s="236"/>
      <c r="E835" s="236"/>
      <c r="F835" s="236"/>
      <c r="G835" s="237"/>
      <c r="H835" s="236"/>
      <c r="I835" s="236"/>
      <c r="J835" s="236"/>
      <c r="K835" s="236"/>
      <c r="L835" s="236"/>
      <c r="M835" s="236"/>
      <c r="N835" s="236"/>
      <c r="O835" s="236"/>
      <c r="P835" s="236"/>
      <c r="Q835" s="236"/>
      <c r="R835" s="236"/>
      <c r="S835" s="236"/>
      <c r="T835" s="236"/>
      <c r="U835" s="236"/>
      <c r="V835" s="236"/>
      <c r="W835" s="236"/>
      <c r="X835" s="236"/>
      <c r="Y835" s="236"/>
      <c r="Z835" s="236"/>
      <c r="AA835" s="236"/>
      <c r="AB835" s="236"/>
      <c r="AC835" s="236"/>
      <c r="AD835" s="236"/>
    </row>
    <row r="836" spans="1:30" ht="15.75" customHeight="1" x14ac:dyDescent="0.25">
      <c r="A836" s="236"/>
      <c r="B836" s="236"/>
      <c r="C836" s="236"/>
      <c r="D836" s="236"/>
      <c r="E836" s="236"/>
      <c r="F836" s="236"/>
      <c r="G836" s="237"/>
      <c r="H836" s="236"/>
      <c r="I836" s="236"/>
      <c r="J836" s="236"/>
      <c r="K836" s="236"/>
      <c r="L836" s="236"/>
      <c r="M836" s="236"/>
      <c r="N836" s="236"/>
      <c r="O836" s="236"/>
      <c r="P836" s="236"/>
      <c r="Q836" s="236"/>
      <c r="R836" s="236"/>
      <c r="S836" s="236"/>
      <c r="T836" s="236"/>
      <c r="U836" s="236"/>
      <c r="V836" s="236"/>
      <c r="W836" s="236"/>
      <c r="X836" s="236"/>
      <c r="Y836" s="236"/>
      <c r="Z836" s="236"/>
      <c r="AA836" s="236"/>
      <c r="AB836" s="236"/>
      <c r="AC836" s="236"/>
      <c r="AD836" s="236"/>
    </row>
    <row r="837" spans="1:30" ht="15.75" customHeight="1" x14ac:dyDescent="0.25">
      <c r="A837" s="236"/>
      <c r="B837" s="236"/>
      <c r="C837" s="236"/>
      <c r="D837" s="236"/>
      <c r="E837" s="236"/>
      <c r="F837" s="236"/>
      <c r="G837" s="237"/>
      <c r="H837" s="236"/>
      <c r="I837" s="236"/>
      <c r="J837" s="236"/>
      <c r="K837" s="236"/>
      <c r="L837" s="236"/>
      <c r="M837" s="236"/>
      <c r="N837" s="236"/>
      <c r="O837" s="236"/>
      <c r="P837" s="236"/>
      <c r="Q837" s="236"/>
      <c r="R837" s="236"/>
      <c r="S837" s="236"/>
      <c r="T837" s="236"/>
      <c r="U837" s="236"/>
      <c r="V837" s="236"/>
      <c r="W837" s="236"/>
      <c r="X837" s="236"/>
      <c r="Y837" s="236"/>
      <c r="Z837" s="236"/>
      <c r="AA837" s="236"/>
      <c r="AB837" s="236"/>
      <c r="AC837" s="236"/>
      <c r="AD837" s="236"/>
    </row>
    <row r="838" spans="1:30" ht="15.75" customHeight="1" x14ac:dyDescent="0.25">
      <c r="A838" s="236"/>
      <c r="B838" s="236"/>
      <c r="C838" s="236"/>
      <c r="D838" s="236"/>
      <c r="E838" s="236"/>
      <c r="F838" s="236"/>
      <c r="G838" s="237"/>
      <c r="H838" s="236"/>
      <c r="I838" s="236"/>
      <c r="J838" s="236"/>
      <c r="K838" s="236"/>
      <c r="L838" s="236"/>
      <c r="M838" s="236"/>
      <c r="N838" s="236"/>
      <c r="O838" s="236"/>
      <c r="P838" s="236"/>
      <c r="Q838" s="236"/>
      <c r="R838" s="236"/>
      <c r="S838" s="236"/>
      <c r="T838" s="236"/>
      <c r="U838" s="236"/>
      <c r="V838" s="236"/>
      <c r="W838" s="236"/>
      <c r="X838" s="236"/>
      <c r="Y838" s="236"/>
      <c r="Z838" s="236"/>
      <c r="AA838" s="236"/>
      <c r="AB838" s="236"/>
      <c r="AC838" s="236"/>
      <c r="AD838" s="236"/>
    </row>
    <row r="839" spans="1:30" ht="15.75" customHeight="1" x14ac:dyDescent="0.25">
      <c r="A839" s="236"/>
      <c r="B839" s="236"/>
      <c r="C839" s="236"/>
      <c r="D839" s="236"/>
      <c r="E839" s="236"/>
      <c r="F839" s="236"/>
      <c r="G839" s="237"/>
      <c r="H839" s="236"/>
      <c r="I839" s="236"/>
      <c r="J839" s="236"/>
      <c r="K839" s="236"/>
      <c r="L839" s="236"/>
      <c r="M839" s="236"/>
      <c r="N839" s="236"/>
      <c r="O839" s="236"/>
      <c r="P839" s="236"/>
      <c r="Q839" s="236"/>
      <c r="R839" s="236"/>
      <c r="S839" s="236"/>
      <c r="T839" s="236"/>
      <c r="U839" s="236"/>
      <c r="V839" s="236"/>
      <c r="W839" s="236"/>
      <c r="X839" s="236"/>
      <c r="Y839" s="236"/>
      <c r="Z839" s="236"/>
      <c r="AA839" s="236"/>
      <c r="AB839" s="236"/>
      <c r="AC839" s="236"/>
      <c r="AD839" s="236"/>
    </row>
    <row r="840" spans="1:30" ht="15.75" customHeight="1" x14ac:dyDescent="0.25">
      <c r="A840" s="236"/>
      <c r="B840" s="236"/>
      <c r="C840" s="236"/>
      <c r="D840" s="236"/>
      <c r="E840" s="236"/>
      <c r="F840" s="236"/>
      <c r="G840" s="237"/>
      <c r="H840" s="236"/>
      <c r="I840" s="236"/>
      <c r="J840" s="236"/>
      <c r="K840" s="236"/>
      <c r="L840" s="236"/>
      <c r="M840" s="236"/>
      <c r="N840" s="236"/>
      <c r="O840" s="236"/>
      <c r="P840" s="236"/>
      <c r="Q840" s="236"/>
      <c r="R840" s="236"/>
      <c r="S840" s="236"/>
      <c r="T840" s="236"/>
      <c r="U840" s="236"/>
      <c r="V840" s="236"/>
      <c r="W840" s="236"/>
      <c r="X840" s="236"/>
      <c r="Y840" s="236"/>
      <c r="Z840" s="236"/>
      <c r="AA840" s="236"/>
      <c r="AB840" s="236"/>
      <c r="AC840" s="236"/>
      <c r="AD840" s="236"/>
    </row>
    <row r="841" spans="1:30" ht="15.75" customHeight="1" x14ac:dyDescent="0.25">
      <c r="A841" s="236"/>
      <c r="B841" s="236"/>
      <c r="C841" s="236"/>
      <c r="D841" s="236"/>
      <c r="E841" s="236"/>
      <c r="F841" s="236"/>
      <c r="G841" s="237"/>
      <c r="H841" s="236"/>
      <c r="I841" s="236"/>
      <c r="J841" s="236"/>
      <c r="K841" s="236"/>
      <c r="L841" s="236"/>
      <c r="M841" s="236"/>
      <c r="N841" s="236"/>
      <c r="O841" s="236"/>
      <c r="P841" s="236"/>
      <c r="Q841" s="236"/>
      <c r="R841" s="236"/>
      <c r="S841" s="236"/>
      <c r="T841" s="236"/>
      <c r="U841" s="236"/>
      <c r="V841" s="236"/>
      <c r="W841" s="236"/>
      <c r="X841" s="236"/>
      <c r="Y841" s="236"/>
      <c r="Z841" s="236"/>
      <c r="AA841" s="236"/>
      <c r="AB841" s="236"/>
      <c r="AC841" s="236"/>
      <c r="AD841" s="236"/>
    </row>
    <row r="842" spans="1:30" ht="15.75" customHeight="1" x14ac:dyDescent="0.25">
      <c r="A842" s="236"/>
      <c r="B842" s="236"/>
      <c r="C842" s="236"/>
      <c r="D842" s="236"/>
      <c r="E842" s="236"/>
      <c r="F842" s="236"/>
      <c r="G842" s="237"/>
      <c r="H842" s="236"/>
      <c r="I842" s="236"/>
      <c r="J842" s="236"/>
      <c r="K842" s="236"/>
      <c r="L842" s="236"/>
      <c r="M842" s="236"/>
      <c r="N842" s="236"/>
      <c r="O842" s="236"/>
      <c r="P842" s="236"/>
      <c r="Q842" s="236"/>
      <c r="R842" s="236"/>
      <c r="S842" s="236"/>
      <c r="T842" s="236"/>
      <c r="U842" s="236"/>
      <c r="V842" s="236"/>
      <c r="W842" s="236"/>
      <c r="X842" s="236"/>
      <c r="Y842" s="236"/>
      <c r="Z842" s="236"/>
      <c r="AA842" s="236"/>
      <c r="AB842" s="236"/>
      <c r="AC842" s="236"/>
      <c r="AD842" s="236"/>
    </row>
    <row r="843" spans="1:30" ht="15.75" customHeight="1" x14ac:dyDescent="0.25">
      <c r="A843" s="236"/>
      <c r="B843" s="236"/>
      <c r="C843" s="236"/>
      <c r="D843" s="236"/>
      <c r="E843" s="236"/>
      <c r="F843" s="236"/>
      <c r="G843" s="237"/>
      <c r="H843" s="236"/>
      <c r="I843" s="236"/>
      <c r="J843" s="236"/>
      <c r="K843" s="236"/>
      <c r="L843" s="236"/>
      <c r="M843" s="236"/>
      <c r="N843" s="236"/>
      <c r="O843" s="236"/>
      <c r="P843" s="236"/>
      <c r="Q843" s="236"/>
      <c r="R843" s="236"/>
      <c r="S843" s="236"/>
      <c r="T843" s="236"/>
      <c r="U843" s="236"/>
      <c r="V843" s="236"/>
      <c r="W843" s="236"/>
      <c r="X843" s="236"/>
      <c r="Y843" s="236"/>
      <c r="Z843" s="236"/>
      <c r="AA843" s="236"/>
      <c r="AB843" s="236"/>
      <c r="AC843" s="236"/>
      <c r="AD843" s="236"/>
    </row>
    <row r="844" spans="1:30" ht="15.75" customHeight="1" x14ac:dyDescent="0.25">
      <c r="A844" s="236"/>
      <c r="B844" s="236"/>
      <c r="C844" s="236"/>
      <c r="D844" s="236"/>
      <c r="E844" s="236"/>
      <c r="F844" s="236"/>
      <c r="G844" s="237"/>
      <c r="H844" s="236"/>
      <c r="I844" s="236"/>
      <c r="J844" s="236"/>
      <c r="K844" s="236"/>
      <c r="L844" s="236"/>
      <c r="M844" s="236"/>
      <c r="N844" s="236"/>
      <c r="O844" s="236"/>
      <c r="P844" s="236"/>
      <c r="Q844" s="236"/>
      <c r="R844" s="236"/>
      <c r="S844" s="236"/>
      <c r="T844" s="236"/>
      <c r="U844" s="236"/>
      <c r="V844" s="236"/>
      <c r="W844" s="236"/>
      <c r="X844" s="236"/>
      <c r="Y844" s="236"/>
      <c r="Z844" s="236"/>
      <c r="AA844" s="236"/>
      <c r="AB844" s="236"/>
      <c r="AC844" s="236"/>
      <c r="AD844" s="236"/>
    </row>
    <row r="845" spans="1:30" ht="15.75" customHeight="1" x14ac:dyDescent="0.25">
      <c r="A845" s="236"/>
      <c r="B845" s="236"/>
      <c r="C845" s="236"/>
      <c r="D845" s="236"/>
      <c r="E845" s="236"/>
      <c r="F845" s="236"/>
      <c r="G845" s="237"/>
      <c r="H845" s="236"/>
      <c r="I845" s="236"/>
      <c r="J845" s="236"/>
      <c r="K845" s="236"/>
      <c r="L845" s="236"/>
      <c r="M845" s="236"/>
      <c r="N845" s="236"/>
      <c r="O845" s="236"/>
      <c r="P845" s="236"/>
      <c r="Q845" s="236"/>
      <c r="R845" s="236"/>
      <c r="S845" s="236"/>
      <c r="T845" s="236"/>
      <c r="U845" s="236"/>
      <c r="V845" s="236"/>
      <c r="W845" s="236"/>
      <c r="X845" s="236"/>
      <c r="Y845" s="236"/>
      <c r="Z845" s="236"/>
      <c r="AA845" s="236"/>
      <c r="AB845" s="236"/>
      <c r="AC845" s="236"/>
      <c r="AD845" s="236"/>
    </row>
    <row r="846" spans="1:30" ht="15.75" customHeight="1" x14ac:dyDescent="0.25">
      <c r="A846" s="236"/>
      <c r="B846" s="236"/>
      <c r="C846" s="236"/>
      <c r="D846" s="236"/>
      <c r="E846" s="236"/>
      <c r="F846" s="236"/>
      <c r="G846" s="237"/>
      <c r="H846" s="236"/>
      <c r="I846" s="236"/>
      <c r="J846" s="236"/>
      <c r="K846" s="236"/>
      <c r="L846" s="236"/>
      <c r="M846" s="236"/>
      <c r="N846" s="236"/>
      <c r="O846" s="236"/>
      <c r="P846" s="236"/>
      <c r="Q846" s="236"/>
      <c r="R846" s="236"/>
      <c r="S846" s="236"/>
      <c r="T846" s="236"/>
      <c r="U846" s="236"/>
      <c r="V846" s="236"/>
      <c r="W846" s="236"/>
      <c r="X846" s="236"/>
      <c r="Y846" s="236"/>
      <c r="Z846" s="236"/>
      <c r="AA846" s="236"/>
      <c r="AB846" s="236"/>
      <c r="AC846" s="236"/>
      <c r="AD846" s="236"/>
    </row>
    <row r="847" spans="1:30" ht="15.75" customHeight="1" x14ac:dyDescent="0.25">
      <c r="A847" s="236"/>
      <c r="B847" s="236"/>
      <c r="C847" s="236"/>
      <c r="D847" s="236"/>
      <c r="E847" s="236"/>
      <c r="F847" s="236"/>
      <c r="G847" s="237"/>
      <c r="H847" s="236"/>
      <c r="I847" s="236"/>
      <c r="J847" s="236"/>
      <c r="K847" s="236"/>
      <c r="L847" s="236"/>
      <c r="M847" s="236"/>
      <c r="N847" s="236"/>
      <c r="O847" s="236"/>
      <c r="P847" s="236"/>
      <c r="Q847" s="236"/>
      <c r="R847" s="236"/>
      <c r="S847" s="236"/>
      <c r="T847" s="236"/>
      <c r="U847" s="236"/>
      <c r="V847" s="236"/>
      <c r="W847" s="236"/>
      <c r="X847" s="236"/>
      <c r="Y847" s="236"/>
      <c r="Z847" s="236"/>
      <c r="AA847" s="236"/>
      <c r="AB847" s="236"/>
      <c r="AC847" s="236"/>
      <c r="AD847" s="236"/>
    </row>
    <row r="848" spans="1:30" ht="15.75" customHeight="1" x14ac:dyDescent="0.25">
      <c r="A848" s="236"/>
      <c r="B848" s="236"/>
      <c r="C848" s="236"/>
      <c r="D848" s="236"/>
      <c r="E848" s="236"/>
      <c r="F848" s="236"/>
      <c r="G848" s="237"/>
      <c r="H848" s="236"/>
      <c r="I848" s="236"/>
      <c r="J848" s="236"/>
      <c r="K848" s="236"/>
      <c r="L848" s="236"/>
      <c r="M848" s="236"/>
      <c r="N848" s="236"/>
      <c r="O848" s="236"/>
      <c r="P848" s="236"/>
      <c r="Q848" s="236"/>
      <c r="R848" s="236"/>
      <c r="S848" s="236"/>
      <c r="T848" s="236"/>
      <c r="U848" s="236"/>
      <c r="V848" s="236"/>
      <c r="W848" s="236"/>
      <c r="X848" s="236"/>
      <c r="Y848" s="236"/>
      <c r="Z848" s="236"/>
      <c r="AA848" s="236"/>
      <c r="AB848" s="236"/>
      <c r="AC848" s="236"/>
      <c r="AD848" s="236"/>
    </row>
    <row r="849" spans="1:30" ht="15.75" customHeight="1" x14ac:dyDescent="0.25">
      <c r="A849" s="236"/>
      <c r="B849" s="236"/>
      <c r="C849" s="236"/>
      <c r="D849" s="236"/>
      <c r="E849" s="236"/>
      <c r="F849" s="236"/>
      <c r="G849" s="237"/>
      <c r="H849" s="236"/>
      <c r="I849" s="236"/>
      <c r="J849" s="236"/>
      <c r="K849" s="236"/>
      <c r="L849" s="236"/>
      <c r="M849" s="236"/>
      <c r="N849" s="236"/>
      <c r="O849" s="236"/>
      <c r="P849" s="236"/>
      <c r="Q849" s="236"/>
      <c r="R849" s="236"/>
      <c r="S849" s="236"/>
      <c r="T849" s="236"/>
      <c r="U849" s="236"/>
      <c r="V849" s="236"/>
      <c r="W849" s="236"/>
      <c r="X849" s="236"/>
      <c r="Y849" s="236"/>
      <c r="Z849" s="236"/>
      <c r="AA849" s="236"/>
      <c r="AB849" s="236"/>
      <c r="AC849" s="236"/>
      <c r="AD849" s="236"/>
    </row>
    <row r="850" spans="1:30" ht="15.75" customHeight="1" x14ac:dyDescent="0.25">
      <c r="A850" s="236"/>
      <c r="B850" s="236"/>
      <c r="C850" s="236"/>
      <c r="D850" s="236"/>
      <c r="E850" s="236"/>
      <c r="F850" s="236"/>
      <c r="G850" s="237"/>
      <c r="H850" s="236"/>
      <c r="I850" s="236"/>
      <c r="J850" s="236"/>
      <c r="K850" s="236"/>
      <c r="L850" s="236"/>
      <c r="M850" s="236"/>
      <c r="N850" s="236"/>
      <c r="O850" s="236"/>
      <c r="P850" s="236"/>
      <c r="Q850" s="236"/>
      <c r="R850" s="236"/>
      <c r="S850" s="236"/>
      <c r="T850" s="236"/>
      <c r="U850" s="236"/>
      <c r="V850" s="236"/>
      <c r="W850" s="236"/>
      <c r="X850" s="236"/>
      <c r="Y850" s="236"/>
      <c r="Z850" s="236"/>
      <c r="AA850" s="236"/>
      <c r="AB850" s="236"/>
      <c r="AC850" s="236"/>
      <c r="AD850" s="236"/>
    </row>
    <row r="851" spans="1:30" ht="15.75" customHeight="1" x14ac:dyDescent="0.25">
      <c r="A851" s="236"/>
      <c r="B851" s="236"/>
      <c r="C851" s="236"/>
      <c r="D851" s="236"/>
      <c r="E851" s="236"/>
      <c r="F851" s="236"/>
      <c r="G851" s="237"/>
      <c r="H851" s="236"/>
      <c r="I851" s="236"/>
      <c r="J851" s="236"/>
      <c r="K851" s="236"/>
      <c r="L851" s="236"/>
      <c r="M851" s="236"/>
      <c r="N851" s="236"/>
      <c r="O851" s="236"/>
      <c r="P851" s="236"/>
      <c r="Q851" s="236"/>
      <c r="R851" s="236"/>
      <c r="S851" s="236"/>
      <c r="T851" s="236"/>
      <c r="U851" s="236"/>
      <c r="V851" s="236"/>
      <c r="W851" s="236"/>
      <c r="X851" s="236"/>
      <c r="Y851" s="236"/>
      <c r="Z851" s="236"/>
      <c r="AA851" s="236"/>
      <c r="AB851" s="236"/>
      <c r="AC851" s="236"/>
      <c r="AD851" s="236"/>
    </row>
    <row r="852" spans="1:30" ht="15.75" customHeight="1" x14ac:dyDescent="0.25">
      <c r="A852" s="236"/>
      <c r="B852" s="236"/>
      <c r="C852" s="236"/>
      <c r="D852" s="236"/>
      <c r="E852" s="236"/>
      <c r="F852" s="236"/>
      <c r="G852" s="237"/>
      <c r="H852" s="236"/>
      <c r="I852" s="236"/>
      <c r="J852" s="236"/>
      <c r="K852" s="236"/>
      <c r="L852" s="236"/>
      <c r="M852" s="236"/>
      <c r="N852" s="236"/>
      <c r="O852" s="236"/>
      <c r="P852" s="236"/>
      <c r="Q852" s="236"/>
      <c r="R852" s="236"/>
      <c r="S852" s="236"/>
      <c r="T852" s="236"/>
      <c r="U852" s="236"/>
      <c r="V852" s="236"/>
      <c r="W852" s="236"/>
      <c r="X852" s="236"/>
      <c r="Y852" s="236"/>
      <c r="Z852" s="236"/>
      <c r="AA852" s="236"/>
      <c r="AB852" s="236"/>
      <c r="AC852" s="236"/>
      <c r="AD852" s="236"/>
    </row>
    <row r="853" spans="1:30" ht="15.75" customHeight="1" x14ac:dyDescent="0.25">
      <c r="A853" s="236"/>
      <c r="B853" s="236"/>
      <c r="C853" s="236"/>
      <c r="D853" s="236"/>
      <c r="E853" s="236"/>
      <c r="F853" s="236"/>
      <c r="G853" s="237"/>
      <c r="H853" s="236"/>
      <c r="I853" s="236"/>
      <c r="J853" s="236"/>
      <c r="K853" s="236"/>
      <c r="L853" s="236"/>
      <c r="M853" s="236"/>
      <c r="N853" s="236"/>
      <c r="O853" s="236"/>
      <c r="P853" s="236"/>
      <c r="Q853" s="236"/>
      <c r="R853" s="236"/>
      <c r="S853" s="236"/>
      <c r="T853" s="236"/>
      <c r="U853" s="236"/>
      <c r="V853" s="236"/>
      <c r="W853" s="236"/>
      <c r="X853" s="236"/>
      <c r="Y853" s="236"/>
      <c r="Z853" s="236"/>
      <c r="AA853" s="236"/>
      <c r="AB853" s="236"/>
      <c r="AC853" s="236"/>
      <c r="AD853" s="236"/>
    </row>
    <row r="854" spans="1:30" ht="15.75" customHeight="1" x14ac:dyDescent="0.25">
      <c r="A854" s="236"/>
      <c r="B854" s="236"/>
      <c r="C854" s="236"/>
      <c r="D854" s="236"/>
      <c r="E854" s="236"/>
      <c r="F854" s="236"/>
      <c r="G854" s="237"/>
      <c r="H854" s="236"/>
      <c r="I854" s="236"/>
      <c r="J854" s="236"/>
      <c r="K854" s="236"/>
      <c r="L854" s="236"/>
      <c r="M854" s="236"/>
      <c r="N854" s="236"/>
      <c r="O854" s="236"/>
      <c r="P854" s="236"/>
      <c r="Q854" s="236"/>
      <c r="R854" s="236"/>
      <c r="S854" s="236"/>
      <c r="T854" s="236"/>
      <c r="U854" s="236"/>
      <c r="V854" s="236"/>
      <c r="W854" s="236"/>
      <c r="X854" s="236"/>
      <c r="Y854" s="236"/>
      <c r="Z854" s="236"/>
      <c r="AA854" s="236"/>
      <c r="AB854" s="236"/>
      <c r="AC854" s="236"/>
      <c r="AD854" s="236"/>
    </row>
    <row r="855" spans="1:30" ht="15.75" customHeight="1" x14ac:dyDescent="0.25">
      <c r="A855" s="236"/>
      <c r="B855" s="236"/>
      <c r="C855" s="236"/>
      <c r="D855" s="236"/>
      <c r="E855" s="236"/>
      <c r="F855" s="236"/>
      <c r="G855" s="237"/>
      <c r="H855" s="236"/>
      <c r="I855" s="236"/>
      <c r="J855" s="236"/>
      <c r="K855" s="236"/>
      <c r="L855" s="236"/>
      <c r="M855" s="236"/>
      <c r="N855" s="236"/>
      <c r="O855" s="236"/>
      <c r="P855" s="236"/>
      <c r="Q855" s="236"/>
      <c r="R855" s="236"/>
      <c r="S855" s="236"/>
      <c r="T855" s="236"/>
      <c r="U855" s="236"/>
      <c r="V855" s="236"/>
      <c r="W855" s="236"/>
      <c r="X855" s="236"/>
      <c r="Y855" s="236"/>
      <c r="Z855" s="236"/>
      <c r="AA855" s="236"/>
      <c r="AB855" s="236"/>
      <c r="AC855" s="236"/>
      <c r="AD855" s="236"/>
    </row>
    <row r="856" spans="1:30" ht="15.75" customHeight="1" x14ac:dyDescent="0.25">
      <c r="A856" s="236"/>
      <c r="B856" s="236"/>
      <c r="C856" s="236"/>
      <c r="D856" s="236"/>
      <c r="E856" s="236"/>
      <c r="F856" s="236"/>
      <c r="G856" s="237"/>
      <c r="H856" s="236"/>
      <c r="I856" s="236"/>
      <c r="J856" s="236"/>
      <c r="K856" s="236"/>
      <c r="L856" s="236"/>
      <c r="M856" s="236"/>
      <c r="N856" s="236"/>
      <c r="O856" s="236"/>
      <c r="P856" s="236"/>
      <c r="Q856" s="236"/>
      <c r="R856" s="236"/>
      <c r="S856" s="236"/>
      <c r="T856" s="236"/>
      <c r="U856" s="236"/>
      <c r="V856" s="236"/>
      <c r="W856" s="236"/>
      <c r="X856" s="236"/>
      <c r="Y856" s="236"/>
      <c r="Z856" s="236"/>
      <c r="AA856" s="236"/>
      <c r="AB856" s="236"/>
      <c r="AC856" s="236"/>
      <c r="AD856" s="236"/>
    </row>
    <row r="857" spans="1:30" ht="15.75" customHeight="1" x14ac:dyDescent="0.25">
      <c r="A857" s="236"/>
      <c r="B857" s="236"/>
      <c r="C857" s="236"/>
      <c r="D857" s="236"/>
      <c r="E857" s="236"/>
      <c r="F857" s="236"/>
      <c r="G857" s="237"/>
      <c r="H857" s="236"/>
      <c r="I857" s="236"/>
      <c r="J857" s="236"/>
      <c r="K857" s="236"/>
      <c r="L857" s="236"/>
      <c r="M857" s="236"/>
      <c r="N857" s="236"/>
      <c r="O857" s="236"/>
      <c r="P857" s="236"/>
      <c r="Q857" s="236"/>
      <c r="R857" s="236"/>
      <c r="S857" s="236"/>
      <c r="T857" s="236"/>
      <c r="U857" s="236"/>
      <c r="V857" s="236"/>
      <c r="W857" s="236"/>
      <c r="X857" s="236"/>
      <c r="Y857" s="236"/>
      <c r="Z857" s="236"/>
      <c r="AA857" s="236"/>
      <c r="AB857" s="236"/>
      <c r="AC857" s="236"/>
      <c r="AD857" s="236"/>
    </row>
    <row r="858" spans="1:30" ht="15.75" customHeight="1" x14ac:dyDescent="0.25">
      <c r="A858" s="236"/>
      <c r="B858" s="236"/>
      <c r="C858" s="236"/>
      <c r="D858" s="236"/>
      <c r="E858" s="236"/>
      <c r="F858" s="236"/>
      <c r="G858" s="237"/>
      <c r="H858" s="236"/>
      <c r="I858" s="236"/>
      <c r="J858" s="236"/>
      <c r="K858" s="236"/>
      <c r="L858" s="236"/>
      <c r="M858" s="236"/>
      <c r="N858" s="236"/>
      <c r="O858" s="236"/>
      <c r="P858" s="236"/>
      <c r="Q858" s="236"/>
      <c r="R858" s="236"/>
      <c r="S858" s="236"/>
      <c r="T858" s="236"/>
      <c r="U858" s="236"/>
      <c r="V858" s="236"/>
      <c r="W858" s="236"/>
      <c r="X858" s="236"/>
      <c r="Y858" s="236"/>
      <c r="Z858" s="236"/>
      <c r="AA858" s="236"/>
      <c r="AB858" s="236"/>
      <c r="AC858" s="236"/>
      <c r="AD858" s="236"/>
    </row>
    <row r="859" spans="1:30" ht="15.75" customHeight="1" x14ac:dyDescent="0.25">
      <c r="A859" s="236"/>
      <c r="B859" s="236"/>
      <c r="C859" s="236"/>
      <c r="D859" s="236"/>
      <c r="E859" s="236"/>
      <c r="F859" s="236"/>
      <c r="G859" s="237"/>
      <c r="H859" s="236"/>
      <c r="I859" s="236"/>
      <c r="J859" s="236"/>
      <c r="K859" s="236"/>
      <c r="L859" s="236"/>
      <c r="M859" s="236"/>
      <c r="N859" s="236"/>
      <c r="O859" s="236"/>
      <c r="P859" s="236"/>
      <c r="Q859" s="236"/>
      <c r="R859" s="236"/>
      <c r="S859" s="236"/>
      <c r="T859" s="236"/>
      <c r="U859" s="236"/>
      <c r="V859" s="236"/>
      <c r="W859" s="236"/>
      <c r="X859" s="236"/>
      <c r="Y859" s="236"/>
      <c r="Z859" s="236"/>
      <c r="AA859" s="236"/>
      <c r="AB859" s="236"/>
      <c r="AC859" s="236"/>
      <c r="AD859" s="236"/>
    </row>
    <row r="860" spans="1:30" ht="15.75" customHeight="1" x14ac:dyDescent="0.25">
      <c r="A860" s="236"/>
      <c r="B860" s="236"/>
      <c r="C860" s="236"/>
      <c r="D860" s="236"/>
      <c r="E860" s="236"/>
      <c r="F860" s="236"/>
      <c r="G860" s="237"/>
      <c r="H860" s="236"/>
      <c r="I860" s="236"/>
      <c r="J860" s="236"/>
      <c r="K860" s="236"/>
      <c r="L860" s="236"/>
      <c r="M860" s="236"/>
      <c r="N860" s="236"/>
      <c r="O860" s="236"/>
      <c r="P860" s="236"/>
      <c r="Q860" s="236"/>
      <c r="R860" s="236"/>
      <c r="S860" s="236"/>
      <c r="T860" s="236"/>
      <c r="U860" s="236"/>
      <c r="V860" s="236"/>
      <c r="W860" s="236"/>
      <c r="X860" s="236"/>
      <c r="Y860" s="236"/>
      <c r="Z860" s="236"/>
      <c r="AA860" s="236"/>
      <c r="AB860" s="236"/>
      <c r="AC860" s="236"/>
      <c r="AD860" s="236"/>
    </row>
    <row r="861" spans="1:30" ht="15.75" customHeight="1" x14ac:dyDescent="0.25">
      <c r="A861" s="236"/>
      <c r="B861" s="236"/>
      <c r="C861" s="236"/>
      <c r="D861" s="236"/>
      <c r="E861" s="236"/>
      <c r="F861" s="236"/>
      <c r="G861" s="237"/>
      <c r="H861" s="236"/>
      <c r="I861" s="236"/>
      <c r="J861" s="236"/>
      <c r="K861" s="236"/>
      <c r="L861" s="236"/>
      <c r="M861" s="236"/>
      <c r="N861" s="236"/>
      <c r="O861" s="236"/>
      <c r="P861" s="236"/>
      <c r="Q861" s="236"/>
      <c r="R861" s="236"/>
      <c r="S861" s="236"/>
      <c r="T861" s="236"/>
      <c r="U861" s="236"/>
      <c r="V861" s="236"/>
      <c r="W861" s="236"/>
      <c r="X861" s="236"/>
      <c r="Y861" s="236"/>
      <c r="Z861" s="236"/>
      <c r="AA861" s="236"/>
      <c r="AB861" s="236"/>
      <c r="AC861" s="236"/>
      <c r="AD861" s="236"/>
    </row>
    <row r="862" spans="1:30" ht="15.75" customHeight="1" x14ac:dyDescent="0.25">
      <c r="A862" s="236"/>
      <c r="B862" s="236"/>
      <c r="C862" s="236"/>
      <c r="D862" s="236"/>
      <c r="E862" s="236"/>
      <c r="F862" s="236"/>
      <c r="G862" s="237"/>
      <c r="H862" s="236"/>
      <c r="I862" s="236"/>
      <c r="J862" s="236"/>
      <c r="K862" s="236"/>
      <c r="L862" s="236"/>
      <c r="M862" s="236"/>
      <c r="N862" s="236"/>
      <c r="O862" s="236"/>
      <c r="P862" s="236"/>
      <c r="Q862" s="236"/>
      <c r="R862" s="236"/>
      <c r="S862" s="236"/>
      <c r="T862" s="236"/>
      <c r="U862" s="236"/>
      <c r="V862" s="236"/>
      <c r="W862" s="236"/>
      <c r="X862" s="236"/>
      <c r="Y862" s="236"/>
      <c r="Z862" s="236"/>
      <c r="AA862" s="236"/>
      <c r="AB862" s="236"/>
      <c r="AC862" s="236"/>
      <c r="AD862" s="236"/>
    </row>
    <row r="863" spans="1:30" ht="15.75" customHeight="1" x14ac:dyDescent="0.25">
      <c r="A863" s="236"/>
      <c r="B863" s="236"/>
      <c r="C863" s="236"/>
      <c r="D863" s="236"/>
      <c r="E863" s="236"/>
      <c r="F863" s="236"/>
      <c r="G863" s="237"/>
      <c r="H863" s="236"/>
      <c r="I863" s="236"/>
      <c r="J863" s="236"/>
      <c r="K863" s="236"/>
      <c r="L863" s="236"/>
      <c r="M863" s="236"/>
      <c r="N863" s="236"/>
      <c r="O863" s="236"/>
      <c r="P863" s="236"/>
      <c r="Q863" s="236"/>
      <c r="R863" s="236"/>
      <c r="S863" s="236"/>
      <c r="T863" s="236"/>
      <c r="U863" s="236"/>
      <c r="V863" s="236"/>
      <c r="W863" s="236"/>
      <c r="X863" s="236"/>
      <c r="Y863" s="236"/>
      <c r="Z863" s="236"/>
      <c r="AA863" s="236"/>
      <c r="AB863" s="236"/>
      <c r="AC863" s="236"/>
      <c r="AD863" s="236"/>
    </row>
    <row r="864" spans="1:30" ht="15.75" customHeight="1" x14ac:dyDescent="0.25">
      <c r="A864" s="236"/>
      <c r="B864" s="236"/>
      <c r="C864" s="236"/>
      <c r="D864" s="236"/>
      <c r="E864" s="236"/>
      <c r="F864" s="236"/>
      <c r="G864" s="237"/>
      <c r="H864" s="236"/>
      <c r="I864" s="236"/>
      <c r="J864" s="236"/>
      <c r="K864" s="236"/>
      <c r="L864" s="236"/>
      <c r="M864" s="236"/>
      <c r="N864" s="236"/>
      <c r="O864" s="236"/>
      <c r="P864" s="236"/>
      <c r="Q864" s="236"/>
      <c r="R864" s="236"/>
      <c r="S864" s="236"/>
      <c r="T864" s="236"/>
      <c r="U864" s="236"/>
      <c r="V864" s="236"/>
      <c r="W864" s="236"/>
      <c r="X864" s="236"/>
      <c r="Y864" s="236"/>
      <c r="Z864" s="236"/>
      <c r="AA864" s="236"/>
      <c r="AB864" s="236"/>
      <c r="AC864" s="236"/>
      <c r="AD864" s="236"/>
    </row>
    <row r="865" spans="1:30" ht="15.75" customHeight="1" x14ac:dyDescent="0.25">
      <c r="A865" s="236"/>
      <c r="B865" s="236"/>
      <c r="C865" s="236"/>
      <c r="D865" s="236"/>
      <c r="E865" s="236"/>
      <c r="F865" s="236"/>
      <c r="G865" s="237"/>
      <c r="H865" s="236"/>
      <c r="I865" s="236"/>
      <c r="J865" s="236"/>
      <c r="K865" s="236"/>
      <c r="L865" s="236"/>
      <c r="M865" s="236"/>
      <c r="N865" s="236"/>
      <c r="O865" s="236"/>
      <c r="P865" s="236"/>
      <c r="Q865" s="236"/>
      <c r="R865" s="236"/>
      <c r="S865" s="236"/>
      <c r="T865" s="236"/>
      <c r="U865" s="236"/>
      <c r="V865" s="236"/>
      <c r="W865" s="236"/>
      <c r="X865" s="236"/>
      <c r="Y865" s="236"/>
      <c r="Z865" s="236"/>
      <c r="AA865" s="236"/>
      <c r="AB865" s="236"/>
      <c r="AC865" s="236"/>
      <c r="AD865" s="236"/>
    </row>
    <row r="866" spans="1:30" ht="15.75" customHeight="1" x14ac:dyDescent="0.25">
      <c r="A866" s="236"/>
      <c r="B866" s="236"/>
      <c r="C866" s="236"/>
      <c r="D866" s="236"/>
      <c r="E866" s="236"/>
      <c r="F866" s="236"/>
      <c r="G866" s="237"/>
      <c r="H866" s="236"/>
      <c r="I866" s="236"/>
      <c r="J866" s="236"/>
      <c r="K866" s="236"/>
      <c r="L866" s="236"/>
      <c r="M866" s="236"/>
      <c r="N866" s="236"/>
      <c r="O866" s="236"/>
      <c r="P866" s="236"/>
      <c r="Q866" s="236"/>
      <c r="R866" s="236"/>
      <c r="S866" s="236"/>
      <c r="T866" s="236"/>
      <c r="U866" s="236"/>
      <c r="V866" s="236"/>
      <c r="W866" s="236"/>
      <c r="X866" s="236"/>
      <c r="Y866" s="236"/>
      <c r="Z866" s="236"/>
      <c r="AA866" s="236"/>
      <c r="AB866" s="236"/>
      <c r="AC866" s="236"/>
      <c r="AD866" s="236"/>
    </row>
    <row r="867" spans="1:30" ht="15.75" customHeight="1" x14ac:dyDescent="0.25">
      <c r="A867" s="236"/>
      <c r="B867" s="236"/>
      <c r="C867" s="236"/>
      <c r="D867" s="236"/>
      <c r="E867" s="236"/>
      <c r="F867" s="236"/>
      <c r="G867" s="237"/>
      <c r="H867" s="236"/>
      <c r="I867" s="236"/>
      <c r="J867" s="236"/>
      <c r="K867" s="236"/>
      <c r="L867" s="236"/>
      <c r="M867" s="236"/>
      <c r="N867" s="236"/>
      <c r="O867" s="236"/>
      <c r="P867" s="236"/>
      <c r="Q867" s="236"/>
      <c r="R867" s="236"/>
      <c r="S867" s="236"/>
      <c r="T867" s="236"/>
      <c r="U867" s="236"/>
      <c r="V867" s="236"/>
      <c r="W867" s="236"/>
      <c r="X867" s="236"/>
      <c r="Y867" s="236"/>
      <c r="Z867" s="236"/>
      <c r="AA867" s="236"/>
      <c r="AB867" s="236"/>
      <c r="AC867" s="236"/>
      <c r="AD867" s="236"/>
    </row>
    <row r="868" spans="1:30" ht="15.75" customHeight="1" x14ac:dyDescent="0.25">
      <c r="A868" s="236"/>
      <c r="B868" s="236"/>
      <c r="C868" s="236"/>
      <c r="D868" s="236"/>
      <c r="E868" s="236"/>
      <c r="F868" s="236"/>
      <c r="G868" s="237"/>
      <c r="H868" s="236"/>
      <c r="I868" s="236"/>
      <c r="J868" s="236"/>
      <c r="K868" s="236"/>
      <c r="L868" s="236"/>
      <c r="M868" s="236"/>
      <c r="N868" s="236"/>
      <c r="O868" s="236"/>
      <c r="P868" s="236"/>
      <c r="Q868" s="236"/>
      <c r="R868" s="236"/>
      <c r="S868" s="236"/>
      <c r="T868" s="236"/>
      <c r="U868" s="236"/>
      <c r="V868" s="236"/>
      <c r="W868" s="236"/>
      <c r="X868" s="236"/>
      <c r="Y868" s="236"/>
      <c r="Z868" s="236"/>
      <c r="AA868" s="236"/>
      <c r="AB868" s="236"/>
      <c r="AC868" s="236"/>
      <c r="AD868" s="236"/>
    </row>
    <row r="869" spans="1:30" ht="15.75" customHeight="1" x14ac:dyDescent="0.25">
      <c r="A869" s="236"/>
      <c r="B869" s="236"/>
      <c r="C869" s="236"/>
      <c r="D869" s="236"/>
      <c r="E869" s="236"/>
      <c r="F869" s="236"/>
      <c r="G869" s="237"/>
      <c r="H869" s="236"/>
      <c r="I869" s="236"/>
      <c r="J869" s="236"/>
      <c r="K869" s="236"/>
      <c r="L869" s="236"/>
      <c r="M869" s="236"/>
      <c r="N869" s="236"/>
      <c r="O869" s="236"/>
      <c r="P869" s="236"/>
      <c r="Q869" s="236"/>
      <c r="R869" s="236"/>
      <c r="S869" s="236"/>
      <c r="T869" s="236"/>
      <c r="U869" s="236"/>
      <c r="V869" s="236"/>
      <c r="W869" s="236"/>
      <c r="X869" s="236"/>
      <c r="Y869" s="236"/>
      <c r="Z869" s="236"/>
      <c r="AA869" s="236"/>
      <c r="AB869" s="236"/>
      <c r="AC869" s="236"/>
      <c r="AD869" s="236"/>
    </row>
    <row r="870" spans="1:30" ht="15.75" customHeight="1" x14ac:dyDescent="0.25">
      <c r="A870" s="236"/>
      <c r="B870" s="236"/>
      <c r="C870" s="236"/>
      <c r="D870" s="236"/>
      <c r="E870" s="236"/>
      <c r="F870" s="236"/>
      <c r="G870" s="237"/>
      <c r="H870" s="236"/>
      <c r="I870" s="236"/>
      <c r="J870" s="236"/>
      <c r="K870" s="236"/>
      <c r="L870" s="236"/>
      <c r="M870" s="236"/>
      <c r="N870" s="236"/>
      <c r="O870" s="236"/>
      <c r="P870" s="236"/>
      <c r="Q870" s="236"/>
      <c r="R870" s="236"/>
      <c r="S870" s="236"/>
      <c r="T870" s="236"/>
      <c r="U870" s="236"/>
      <c r="V870" s="236"/>
      <c r="W870" s="236"/>
      <c r="X870" s="236"/>
      <c r="Y870" s="236"/>
      <c r="Z870" s="236"/>
      <c r="AA870" s="236"/>
      <c r="AB870" s="236"/>
      <c r="AC870" s="236"/>
      <c r="AD870" s="236"/>
    </row>
    <row r="871" spans="1:30" ht="15.75" customHeight="1" x14ac:dyDescent="0.25">
      <c r="A871" s="236"/>
      <c r="B871" s="236"/>
      <c r="C871" s="236"/>
      <c r="D871" s="236"/>
      <c r="E871" s="236"/>
      <c r="F871" s="236"/>
      <c r="G871" s="237"/>
      <c r="H871" s="236"/>
      <c r="I871" s="236"/>
      <c r="J871" s="236"/>
      <c r="K871" s="236"/>
      <c r="L871" s="236"/>
      <c r="M871" s="236"/>
      <c r="N871" s="236"/>
      <c r="O871" s="236"/>
      <c r="P871" s="236"/>
      <c r="Q871" s="236"/>
      <c r="R871" s="236"/>
      <c r="S871" s="236"/>
      <c r="T871" s="236"/>
      <c r="U871" s="236"/>
      <c r="V871" s="236"/>
      <c r="W871" s="236"/>
      <c r="X871" s="236"/>
      <c r="Y871" s="236"/>
      <c r="Z871" s="236"/>
      <c r="AA871" s="236"/>
      <c r="AB871" s="236"/>
      <c r="AC871" s="236"/>
      <c r="AD871" s="236"/>
    </row>
    <row r="872" spans="1:30" ht="15.75" customHeight="1" x14ac:dyDescent="0.25">
      <c r="A872" s="236"/>
      <c r="B872" s="236"/>
      <c r="C872" s="236"/>
      <c r="D872" s="236"/>
      <c r="E872" s="236"/>
      <c r="F872" s="236"/>
      <c r="G872" s="237"/>
      <c r="H872" s="236"/>
      <c r="I872" s="236"/>
      <c r="J872" s="236"/>
      <c r="K872" s="236"/>
      <c r="L872" s="236"/>
      <c r="M872" s="236"/>
      <c r="N872" s="236"/>
      <c r="O872" s="236"/>
      <c r="P872" s="236"/>
      <c r="Q872" s="236"/>
      <c r="R872" s="236"/>
      <c r="S872" s="236"/>
      <c r="T872" s="236"/>
      <c r="U872" s="236"/>
      <c r="V872" s="236"/>
      <c r="W872" s="236"/>
      <c r="X872" s="236"/>
      <c r="Y872" s="236"/>
      <c r="Z872" s="236"/>
      <c r="AA872" s="236"/>
      <c r="AB872" s="236"/>
      <c r="AC872" s="236"/>
      <c r="AD872" s="236"/>
    </row>
    <row r="873" spans="1:30" ht="15.75" customHeight="1" x14ac:dyDescent="0.25">
      <c r="A873" s="236"/>
      <c r="B873" s="236"/>
      <c r="C873" s="236"/>
      <c r="D873" s="236"/>
      <c r="E873" s="236"/>
      <c r="F873" s="236"/>
      <c r="G873" s="237"/>
      <c r="H873" s="236"/>
      <c r="I873" s="236"/>
      <c r="J873" s="236"/>
      <c r="K873" s="236"/>
      <c r="L873" s="236"/>
      <c r="M873" s="236"/>
      <c r="N873" s="236"/>
      <c r="O873" s="236"/>
      <c r="P873" s="236"/>
      <c r="Q873" s="236"/>
      <c r="R873" s="236"/>
      <c r="S873" s="236"/>
      <c r="T873" s="236"/>
      <c r="U873" s="236"/>
      <c r="V873" s="236"/>
      <c r="W873" s="236"/>
      <c r="X873" s="236"/>
      <c r="Y873" s="236"/>
      <c r="Z873" s="236"/>
      <c r="AA873" s="236"/>
      <c r="AB873" s="236"/>
      <c r="AC873" s="236"/>
      <c r="AD873" s="236"/>
    </row>
    <row r="874" spans="1:30" ht="15.75" customHeight="1" x14ac:dyDescent="0.25">
      <c r="A874" s="236"/>
      <c r="B874" s="236"/>
      <c r="C874" s="236"/>
      <c r="D874" s="236"/>
      <c r="E874" s="236"/>
      <c r="F874" s="236"/>
      <c r="G874" s="237"/>
      <c r="H874" s="236"/>
      <c r="I874" s="236"/>
      <c r="J874" s="236"/>
      <c r="K874" s="236"/>
      <c r="L874" s="236"/>
      <c r="M874" s="236"/>
      <c r="N874" s="236"/>
      <c r="O874" s="236"/>
      <c r="P874" s="236"/>
      <c r="Q874" s="236"/>
      <c r="R874" s="236"/>
      <c r="S874" s="236"/>
      <c r="T874" s="236"/>
      <c r="U874" s="236"/>
      <c r="V874" s="236"/>
      <c r="W874" s="236"/>
      <c r="X874" s="236"/>
      <c r="Y874" s="236"/>
      <c r="Z874" s="236"/>
      <c r="AA874" s="236"/>
      <c r="AB874" s="236"/>
      <c r="AC874" s="236"/>
      <c r="AD874" s="236"/>
    </row>
    <row r="875" spans="1:30" ht="15.75" customHeight="1" x14ac:dyDescent="0.25">
      <c r="A875" s="236"/>
      <c r="B875" s="236"/>
      <c r="C875" s="236"/>
      <c r="D875" s="236"/>
      <c r="E875" s="236"/>
      <c r="F875" s="236"/>
      <c r="G875" s="237"/>
      <c r="H875" s="236"/>
      <c r="I875" s="236"/>
      <c r="J875" s="236"/>
      <c r="K875" s="236"/>
      <c r="L875" s="236"/>
      <c r="M875" s="236"/>
      <c r="N875" s="236"/>
      <c r="O875" s="236"/>
      <c r="P875" s="236"/>
      <c r="Q875" s="236"/>
      <c r="R875" s="236"/>
      <c r="S875" s="236"/>
      <c r="T875" s="236"/>
      <c r="U875" s="236"/>
      <c r="V875" s="236"/>
      <c r="W875" s="236"/>
      <c r="X875" s="236"/>
      <c r="Y875" s="236"/>
      <c r="Z875" s="236"/>
      <c r="AA875" s="236"/>
      <c r="AB875" s="236"/>
      <c r="AC875" s="236"/>
      <c r="AD875" s="236"/>
    </row>
    <row r="876" spans="1:30" ht="15.75" customHeight="1" x14ac:dyDescent="0.25">
      <c r="A876" s="236"/>
      <c r="B876" s="236"/>
      <c r="C876" s="236"/>
      <c r="D876" s="236"/>
      <c r="E876" s="236"/>
      <c r="F876" s="236"/>
      <c r="G876" s="237"/>
      <c r="H876" s="236"/>
      <c r="I876" s="236"/>
      <c r="J876" s="236"/>
      <c r="K876" s="236"/>
      <c r="L876" s="236"/>
      <c r="M876" s="236"/>
      <c r="N876" s="236"/>
      <c r="O876" s="236"/>
      <c r="P876" s="236"/>
      <c r="Q876" s="236"/>
      <c r="R876" s="236"/>
      <c r="S876" s="236"/>
      <c r="T876" s="236"/>
      <c r="U876" s="236"/>
      <c r="V876" s="236"/>
      <c r="W876" s="236"/>
      <c r="X876" s="236"/>
      <c r="Y876" s="236"/>
      <c r="Z876" s="236"/>
      <c r="AA876" s="236"/>
      <c r="AB876" s="236"/>
      <c r="AC876" s="236"/>
      <c r="AD876" s="236"/>
    </row>
    <row r="877" spans="1:30" ht="15.75" customHeight="1" x14ac:dyDescent="0.25">
      <c r="A877" s="236"/>
      <c r="B877" s="236"/>
      <c r="C877" s="236"/>
      <c r="D877" s="236"/>
      <c r="E877" s="236"/>
      <c r="F877" s="236"/>
      <c r="G877" s="237"/>
      <c r="H877" s="236"/>
      <c r="I877" s="236"/>
      <c r="J877" s="236"/>
      <c r="K877" s="236"/>
      <c r="L877" s="236"/>
      <c r="M877" s="236"/>
      <c r="N877" s="236"/>
      <c r="O877" s="236"/>
      <c r="P877" s="236"/>
      <c r="Q877" s="236"/>
      <c r="R877" s="236"/>
      <c r="S877" s="236"/>
      <c r="T877" s="236"/>
      <c r="U877" s="236"/>
      <c r="V877" s="236"/>
      <c r="W877" s="236"/>
      <c r="X877" s="236"/>
      <c r="Y877" s="236"/>
      <c r="Z877" s="236"/>
      <c r="AA877" s="236"/>
      <c r="AB877" s="236"/>
      <c r="AC877" s="236"/>
      <c r="AD877" s="236"/>
    </row>
    <row r="878" spans="1:30" ht="15.75" customHeight="1" x14ac:dyDescent="0.25">
      <c r="A878" s="236"/>
      <c r="B878" s="236"/>
      <c r="C878" s="236"/>
      <c r="D878" s="236"/>
      <c r="E878" s="236"/>
      <c r="F878" s="236"/>
      <c r="G878" s="237"/>
      <c r="H878" s="236"/>
      <c r="I878" s="236"/>
      <c r="J878" s="236"/>
      <c r="K878" s="236"/>
      <c r="L878" s="236"/>
      <c r="M878" s="236"/>
      <c r="N878" s="236"/>
      <c r="O878" s="236"/>
      <c r="P878" s="236"/>
      <c r="Q878" s="236"/>
      <c r="R878" s="236"/>
      <c r="S878" s="236"/>
      <c r="T878" s="236"/>
      <c r="U878" s="236"/>
      <c r="V878" s="236"/>
      <c r="W878" s="236"/>
      <c r="X878" s="236"/>
      <c r="Y878" s="236"/>
      <c r="Z878" s="236"/>
      <c r="AA878" s="236"/>
      <c r="AB878" s="236"/>
      <c r="AC878" s="236"/>
      <c r="AD878" s="236"/>
    </row>
    <row r="879" spans="1:30" ht="15.75" customHeight="1" x14ac:dyDescent="0.25">
      <c r="A879" s="236"/>
      <c r="B879" s="236"/>
      <c r="C879" s="236"/>
      <c r="D879" s="236"/>
      <c r="E879" s="236"/>
      <c r="F879" s="236"/>
      <c r="G879" s="237"/>
      <c r="H879" s="236"/>
      <c r="I879" s="236"/>
      <c r="J879" s="236"/>
      <c r="K879" s="236"/>
      <c r="L879" s="236"/>
      <c r="M879" s="236"/>
      <c r="N879" s="236"/>
      <c r="O879" s="236"/>
      <c r="P879" s="236"/>
      <c r="Q879" s="236"/>
      <c r="R879" s="236"/>
      <c r="S879" s="236"/>
      <c r="T879" s="236"/>
      <c r="U879" s="236"/>
      <c r="V879" s="236"/>
      <c r="W879" s="236"/>
      <c r="X879" s="236"/>
      <c r="Y879" s="236"/>
      <c r="Z879" s="236"/>
      <c r="AA879" s="236"/>
      <c r="AB879" s="236"/>
      <c r="AC879" s="236"/>
      <c r="AD879" s="236"/>
    </row>
    <row r="880" spans="1:30" ht="15.75" customHeight="1" x14ac:dyDescent="0.25">
      <c r="A880" s="236"/>
      <c r="B880" s="236"/>
      <c r="C880" s="236"/>
      <c r="D880" s="236"/>
      <c r="E880" s="236"/>
      <c r="F880" s="236"/>
      <c r="G880" s="237"/>
      <c r="H880" s="236"/>
      <c r="I880" s="236"/>
      <c r="J880" s="236"/>
      <c r="K880" s="236"/>
      <c r="L880" s="236"/>
      <c r="M880" s="236"/>
      <c r="N880" s="236"/>
      <c r="O880" s="236"/>
      <c r="P880" s="236"/>
      <c r="Q880" s="236"/>
      <c r="R880" s="236"/>
      <c r="S880" s="236"/>
      <c r="T880" s="236"/>
      <c r="U880" s="236"/>
      <c r="V880" s="236"/>
      <c r="W880" s="236"/>
      <c r="X880" s="236"/>
      <c r="Y880" s="236"/>
      <c r="Z880" s="236"/>
      <c r="AA880" s="236"/>
      <c r="AB880" s="236"/>
      <c r="AC880" s="236"/>
      <c r="AD880" s="236"/>
    </row>
    <row r="881" spans="1:30" ht="15.75" customHeight="1" x14ac:dyDescent="0.25">
      <c r="A881" s="236"/>
      <c r="B881" s="236"/>
      <c r="C881" s="236"/>
      <c r="D881" s="236"/>
      <c r="E881" s="236"/>
      <c r="F881" s="236"/>
      <c r="G881" s="237"/>
      <c r="H881" s="236"/>
      <c r="I881" s="236"/>
      <c r="J881" s="236"/>
      <c r="K881" s="236"/>
      <c r="L881" s="236"/>
      <c r="M881" s="236"/>
      <c r="N881" s="236"/>
      <c r="O881" s="236"/>
      <c r="P881" s="236"/>
      <c r="Q881" s="236"/>
      <c r="R881" s="236"/>
      <c r="S881" s="236"/>
      <c r="T881" s="236"/>
      <c r="U881" s="236"/>
      <c r="V881" s="236"/>
      <c r="W881" s="236"/>
      <c r="X881" s="236"/>
      <c r="Y881" s="236"/>
      <c r="Z881" s="236"/>
      <c r="AA881" s="236"/>
      <c r="AB881" s="236"/>
      <c r="AC881" s="236"/>
      <c r="AD881" s="236"/>
    </row>
    <row r="882" spans="1:30" ht="15.75" customHeight="1" x14ac:dyDescent="0.25">
      <c r="A882" s="236"/>
      <c r="B882" s="236"/>
      <c r="C882" s="236"/>
      <c r="D882" s="236"/>
      <c r="E882" s="236"/>
      <c r="F882" s="236"/>
      <c r="G882" s="237"/>
      <c r="H882" s="236"/>
      <c r="I882" s="236"/>
      <c r="J882" s="236"/>
      <c r="K882" s="236"/>
      <c r="L882" s="236"/>
      <c r="M882" s="236"/>
      <c r="N882" s="236"/>
      <c r="O882" s="236"/>
      <c r="P882" s="236"/>
      <c r="Q882" s="236"/>
      <c r="R882" s="236"/>
      <c r="S882" s="236"/>
      <c r="T882" s="236"/>
      <c r="U882" s="236"/>
      <c r="V882" s="236"/>
      <c r="W882" s="236"/>
      <c r="X882" s="236"/>
      <c r="Y882" s="236"/>
      <c r="Z882" s="236"/>
      <c r="AA882" s="236"/>
      <c r="AB882" s="236"/>
      <c r="AC882" s="236"/>
      <c r="AD882" s="236"/>
    </row>
    <row r="883" spans="1:30" ht="15.75" customHeight="1" x14ac:dyDescent="0.25">
      <c r="A883" s="236"/>
      <c r="B883" s="236"/>
      <c r="C883" s="236"/>
      <c r="D883" s="236"/>
      <c r="E883" s="236"/>
      <c r="F883" s="236"/>
      <c r="G883" s="237"/>
      <c r="H883" s="236"/>
      <c r="I883" s="236"/>
      <c r="J883" s="236"/>
      <c r="K883" s="236"/>
      <c r="L883" s="236"/>
      <c r="M883" s="236"/>
      <c r="N883" s="236"/>
      <c r="O883" s="236"/>
      <c r="P883" s="236"/>
      <c r="Q883" s="236"/>
      <c r="R883" s="236"/>
      <c r="S883" s="236"/>
      <c r="T883" s="236"/>
      <c r="U883" s="236"/>
      <c r="V883" s="236"/>
      <c r="W883" s="236"/>
      <c r="X883" s="236"/>
      <c r="Y883" s="236"/>
      <c r="Z883" s="236"/>
      <c r="AA883" s="236"/>
      <c r="AB883" s="236"/>
      <c r="AC883" s="236"/>
      <c r="AD883" s="236"/>
    </row>
    <row r="884" spans="1:30" ht="15.75" customHeight="1" x14ac:dyDescent="0.25">
      <c r="A884" s="236"/>
      <c r="B884" s="236"/>
      <c r="C884" s="236"/>
      <c r="D884" s="236"/>
      <c r="E884" s="236"/>
      <c r="F884" s="236"/>
      <c r="G884" s="237"/>
      <c r="H884" s="236"/>
      <c r="I884" s="236"/>
      <c r="J884" s="236"/>
      <c r="K884" s="236"/>
      <c r="L884" s="236"/>
      <c r="M884" s="236"/>
      <c r="N884" s="236"/>
      <c r="O884" s="236"/>
      <c r="P884" s="236"/>
      <c r="Q884" s="236"/>
      <c r="R884" s="236"/>
      <c r="S884" s="236"/>
      <c r="T884" s="236"/>
      <c r="U884" s="236"/>
      <c r="V884" s="236"/>
      <c r="W884" s="236"/>
      <c r="X884" s="236"/>
      <c r="Y884" s="236"/>
      <c r="Z884" s="236"/>
      <c r="AA884" s="236"/>
      <c r="AB884" s="236"/>
      <c r="AC884" s="236"/>
      <c r="AD884" s="236"/>
    </row>
    <row r="885" spans="1:30" ht="15.75" customHeight="1" x14ac:dyDescent="0.25">
      <c r="A885" s="236"/>
      <c r="B885" s="236"/>
      <c r="C885" s="236"/>
      <c r="D885" s="236"/>
      <c r="E885" s="236"/>
      <c r="F885" s="236"/>
      <c r="G885" s="237"/>
      <c r="H885" s="236"/>
      <c r="I885" s="236"/>
      <c r="J885" s="236"/>
      <c r="K885" s="236"/>
      <c r="L885" s="236"/>
      <c r="M885" s="236"/>
      <c r="N885" s="236"/>
      <c r="O885" s="236"/>
      <c r="P885" s="236"/>
      <c r="Q885" s="236"/>
      <c r="R885" s="236"/>
      <c r="S885" s="236"/>
      <c r="T885" s="236"/>
      <c r="U885" s="236"/>
      <c r="V885" s="236"/>
      <c r="W885" s="236"/>
      <c r="X885" s="236"/>
      <c r="Y885" s="236"/>
      <c r="Z885" s="236"/>
      <c r="AA885" s="236"/>
      <c r="AB885" s="236"/>
      <c r="AC885" s="236"/>
      <c r="AD885" s="236"/>
    </row>
    <row r="886" spans="1:30" ht="15.75" customHeight="1" x14ac:dyDescent="0.25">
      <c r="A886" s="236"/>
      <c r="B886" s="236"/>
      <c r="C886" s="236"/>
      <c r="D886" s="236"/>
      <c r="E886" s="236"/>
      <c r="F886" s="236"/>
      <c r="G886" s="237"/>
      <c r="H886" s="236"/>
      <c r="I886" s="236"/>
      <c r="J886" s="236"/>
      <c r="K886" s="236"/>
      <c r="L886" s="236"/>
      <c r="M886" s="236"/>
      <c r="N886" s="236"/>
      <c r="O886" s="236"/>
      <c r="P886" s="236"/>
      <c r="Q886" s="236"/>
      <c r="R886" s="236"/>
      <c r="S886" s="236"/>
      <c r="T886" s="236"/>
      <c r="U886" s="236"/>
      <c r="V886" s="236"/>
      <c r="W886" s="236"/>
      <c r="X886" s="236"/>
      <c r="Y886" s="236"/>
      <c r="Z886" s="236"/>
      <c r="AA886" s="236"/>
      <c r="AB886" s="236"/>
      <c r="AC886" s="236"/>
      <c r="AD886" s="236"/>
    </row>
    <row r="887" spans="1:30" ht="15.75" customHeight="1" x14ac:dyDescent="0.25">
      <c r="A887" s="236"/>
      <c r="B887" s="236"/>
      <c r="C887" s="236"/>
      <c r="D887" s="236"/>
      <c r="E887" s="236"/>
      <c r="F887" s="236"/>
      <c r="G887" s="237"/>
      <c r="H887" s="236"/>
      <c r="I887" s="236"/>
      <c r="J887" s="236"/>
      <c r="K887" s="236"/>
      <c r="L887" s="236"/>
      <c r="M887" s="236"/>
      <c r="N887" s="236"/>
      <c r="O887" s="236"/>
      <c r="P887" s="236"/>
      <c r="Q887" s="236"/>
      <c r="R887" s="236"/>
      <c r="S887" s="236"/>
      <c r="T887" s="236"/>
      <c r="U887" s="236"/>
      <c r="V887" s="236"/>
      <c r="W887" s="236"/>
      <c r="X887" s="236"/>
      <c r="Y887" s="236"/>
      <c r="Z887" s="236"/>
      <c r="AA887" s="236"/>
      <c r="AB887" s="236"/>
      <c r="AC887" s="236"/>
      <c r="AD887" s="236"/>
    </row>
    <row r="888" spans="1:30" ht="15.75" customHeight="1" x14ac:dyDescent="0.25">
      <c r="A888" s="236"/>
      <c r="B888" s="236"/>
      <c r="C888" s="236"/>
      <c r="D888" s="236"/>
      <c r="E888" s="236"/>
      <c r="F888" s="236"/>
      <c r="G888" s="237"/>
      <c r="H888" s="236"/>
      <c r="I888" s="236"/>
      <c r="J888" s="236"/>
      <c r="K888" s="236"/>
      <c r="L888" s="236"/>
      <c r="M888" s="236"/>
      <c r="N888" s="236"/>
      <c r="O888" s="236"/>
      <c r="P888" s="236"/>
      <c r="Q888" s="236"/>
      <c r="R888" s="236"/>
      <c r="S888" s="236"/>
      <c r="T888" s="236"/>
      <c r="U888" s="236"/>
      <c r="V888" s="236"/>
      <c r="W888" s="236"/>
      <c r="X888" s="236"/>
      <c r="Y888" s="236"/>
      <c r="Z888" s="236"/>
      <c r="AA888" s="236"/>
      <c r="AB888" s="236"/>
      <c r="AC888" s="236"/>
      <c r="AD888" s="236"/>
    </row>
    <row r="889" spans="1:30" ht="15.75" customHeight="1" x14ac:dyDescent="0.25">
      <c r="A889" s="236"/>
      <c r="B889" s="236"/>
      <c r="C889" s="236"/>
      <c r="D889" s="236"/>
      <c r="E889" s="236"/>
      <c r="F889" s="236"/>
      <c r="G889" s="237"/>
      <c r="H889" s="236"/>
      <c r="I889" s="236"/>
      <c r="J889" s="236"/>
      <c r="K889" s="236"/>
      <c r="L889" s="236"/>
      <c r="M889" s="236"/>
      <c r="N889" s="236"/>
      <c r="O889" s="236"/>
      <c r="P889" s="236"/>
      <c r="Q889" s="236"/>
      <c r="R889" s="236"/>
      <c r="S889" s="236"/>
      <c r="T889" s="236"/>
      <c r="U889" s="236"/>
      <c r="V889" s="236"/>
      <c r="W889" s="236"/>
      <c r="X889" s="236"/>
      <c r="Y889" s="236"/>
      <c r="Z889" s="236"/>
      <c r="AA889" s="236"/>
      <c r="AB889" s="236"/>
      <c r="AC889" s="236"/>
      <c r="AD889" s="236"/>
    </row>
    <row r="890" spans="1:30" ht="15.75" customHeight="1" x14ac:dyDescent="0.25">
      <c r="A890" s="236"/>
      <c r="B890" s="236"/>
      <c r="C890" s="236"/>
      <c r="D890" s="236"/>
      <c r="E890" s="236"/>
      <c r="F890" s="236"/>
      <c r="G890" s="237"/>
      <c r="H890" s="236"/>
      <c r="I890" s="236"/>
      <c r="J890" s="236"/>
      <c r="K890" s="236"/>
      <c r="L890" s="236"/>
      <c r="M890" s="236"/>
      <c r="N890" s="236"/>
      <c r="O890" s="236"/>
      <c r="P890" s="236"/>
      <c r="Q890" s="236"/>
      <c r="R890" s="236"/>
      <c r="S890" s="236"/>
      <c r="T890" s="236"/>
      <c r="U890" s="236"/>
      <c r="V890" s="236"/>
      <c r="W890" s="236"/>
      <c r="X890" s="236"/>
      <c r="Y890" s="236"/>
      <c r="Z890" s="236"/>
      <c r="AA890" s="236"/>
      <c r="AB890" s="236"/>
      <c r="AC890" s="236"/>
      <c r="AD890" s="236"/>
    </row>
    <row r="891" spans="1:30" ht="15.75" customHeight="1" x14ac:dyDescent="0.25">
      <c r="A891" s="236"/>
      <c r="B891" s="236"/>
      <c r="C891" s="236"/>
      <c r="D891" s="236"/>
      <c r="E891" s="236"/>
      <c r="F891" s="236"/>
      <c r="G891" s="237"/>
      <c r="H891" s="236"/>
      <c r="I891" s="236"/>
      <c r="J891" s="236"/>
      <c r="K891" s="236"/>
      <c r="L891" s="236"/>
      <c r="M891" s="236"/>
      <c r="N891" s="236"/>
      <c r="O891" s="236"/>
      <c r="P891" s="236"/>
      <c r="Q891" s="236"/>
      <c r="R891" s="236"/>
      <c r="S891" s="236"/>
      <c r="T891" s="236"/>
      <c r="U891" s="236"/>
      <c r="V891" s="236"/>
      <c r="W891" s="236"/>
      <c r="X891" s="236"/>
      <c r="Y891" s="236"/>
      <c r="Z891" s="236"/>
      <c r="AA891" s="236"/>
      <c r="AB891" s="236"/>
      <c r="AC891" s="236"/>
      <c r="AD891" s="236"/>
    </row>
    <row r="892" spans="1:30" ht="15.75" customHeight="1" x14ac:dyDescent="0.25">
      <c r="A892" s="236"/>
      <c r="B892" s="236"/>
      <c r="C892" s="236"/>
      <c r="D892" s="236"/>
      <c r="E892" s="236"/>
      <c r="F892" s="236"/>
      <c r="G892" s="237"/>
      <c r="H892" s="236"/>
      <c r="I892" s="236"/>
      <c r="J892" s="236"/>
      <c r="K892" s="236"/>
      <c r="L892" s="236"/>
      <c r="M892" s="236"/>
      <c r="N892" s="236"/>
      <c r="O892" s="236"/>
      <c r="P892" s="236"/>
      <c r="Q892" s="236"/>
      <c r="R892" s="236"/>
      <c r="S892" s="236"/>
      <c r="T892" s="236"/>
      <c r="U892" s="236"/>
      <c r="V892" s="236"/>
      <c r="W892" s="236"/>
      <c r="X892" s="236"/>
      <c r="Y892" s="236"/>
      <c r="Z892" s="236"/>
      <c r="AA892" s="236"/>
      <c r="AB892" s="236"/>
      <c r="AC892" s="236"/>
      <c r="AD892" s="236"/>
    </row>
    <row r="893" spans="1:30" ht="15.75" customHeight="1" x14ac:dyDescent="0.25">
      <c r="A893" s="236"/>
      <c r="B893" s="236"/>
      <c r="C893" s="236"/>
      <c r="D893" s="236"/>
      <c r="E893" s="236"/>
      <c r="F893" s="236"/>
      <c r="G893" s="237"/>
      <c r="H893" s="236"/>
      <c r="I893" s="236"/>
      <c r="J893" s="236"/>
      <c r="K893" s="236"/>
      <c r="L893" s="236"/>
      <c r="M893" s="236"/>
      <c r="N893" s="236"/>
      <c r="O893" s="236"/>
      <c r="P893" s="236"/>
      <c r="Q893" s="236"/>
      <c r="R893" s="236"/>
      <c r="S893" s="236"/>
      <c r="T893" s="236"/>
      <c r="U893" s="236"/>
      <c r="V893" s="236"/>
      <c r="W893" s="236"/>
      <c r="X893" s="236"/>
      <c r="Y893" s="236"/>
      <c r="Z893" s="236"/>
      <c r="AA893" s="236"/>
      <c r="AB893" s="236"/>
      <c r="AC893" s="236"/>
      <c r="AD893" s="236"/>
    </row>
    <row r="894" spans="1:30" ht="15.75" customHeight="1" x14ac:dyDescent="0.25">
      <c r="A894" s="236"/>
      <c r="B894" s="236"/>
      <c r="C894" s="236"/>
      <c r="D894" s="236"/>
      <c r="E894" s="236"/>
      <c r="F894" s="236"/>
      <c r="G894" s="237"/>
      <c r="H894" s="236"/>
      <c r="I894" s="236"/>
      <c r="J894" s="236"/>
      <c r="K894" s="236"/>
      <c r="L894" s="236"/>
      <c r="M894" s="236"/>
      <c r="N894" s="236"/>
      <c r="O894" s="236"/>
      <c r="P894" s="236"/>
      <c r="Q894" s="236"/>
      <c r="R894" s="236"/>
      <c r="S894" s="236"/>
      <c r="T894" s="236"/>
      <c r="U894" s="236"/>
      <c r="V894" s="236"/>
      <c r="W894" s="236"/>
      <c r="X894" s="236"/>
      <c r="Y894" s="236"/>
      <c r="Z894" s="236"/>
      <c r="AA894" s="236"/>
      <c r="AB894" s="236"/>
      <c r="AC894" s="236"/>
      <c r="AD894" s="236"/>
    </row>
    <row r="895" spans="1:30" ht="15.75" customHeight="1" x14ac:dyDescent="0.25">
      <c r="A895" s="236"/>
      <c r="B895" s="236"/>
      <c r="C895" s="236"/>
      <c r="D895" s="236"/>
      <c r="E895" s="236"/>
      <c r="F895" s="236"/>
      <c r="G895" s="237"/>
      <c r="H895" s="236"/>
      <c r="I895" s="236"/>
      <c r="J895" s="236"/>
      <c r="K895" s="236"/>
      <c r="L895" s="236"/>
      <c r="M895" s="236"/>
      <c r="N895" s="236"/>
      <c r="O895" s="236"/>
      <c r="P895" s="236"/>
      <c r="Q895" s="236"/>
      <c r="R895" s="236"/>
      <c r="S895" s="236"/>
      <c r="T895" s="236"/>
      <c r="U895" s="236"/>
      <c r="V895" s="236"/>
      <c r="W895" s="236"/>
      <c r="X895" s="236"/>
      <c r="Y895" s="236"/>
      <c r="Z895" s="236"/>
      <c r="AA895" s="236"/>
      <c r="AB895" s="236"/>
      <c r="AC895" s="236"/>
      <c r="AD895" s="236"/>
    </row>
    <row r="896" spans="1:30" ht="15.75" customHeight="1" x14ac:dyDescent="0.25">
      <c r="A896" s="236"/>
      <c r="B896" s="236"/>
      <c r="C896" s="236"/>
      <c r="D896" s="236"/>
      <c r="E896" s="236"/>
      <c r="F896" s="236"/>
      <c r="G896" s="237"/>
      <c r="H896" s="236"/>
      <c r="I896" s="236"/>
      <c r="J896" s="236"/>
      <c r="K896" s="236"/>
      <c r="L896" s="236"/>
      <c r="M896" s="236"/>
      <c r="N896" s="236"/>
      <c r="O896" s="236"/>
      <c r="P896" s="236"/>
      <c r="Q896" s="236"/>
      <c r="R896" s="236"/>
      <c r="S896" s="236"/>
      <c r="T896" s="236"/>
      <c r="U896" s="236"/>
      <c r="V896" s="236"/>
      <c r="W896" s="236"/>
      <c r="X896" s="236"/>
      <c r="Y896" s="236"/>
      <c r="Z896" s="236"/>
      <c r="AA896" s="236"/>
      <c r="AB896" s="236"/>
      <c r="AC896" s="236"/>
      <c r="AD896" s="236"/>
    </row>
    <row r="897" spans="1:30" ht="15.75" customHeight="1" x14ac:dyDescent="0.25">
      <c r="A897" s="236"/>
      <c r="B897" s="236"/>
      <c r="C897" s="236"/>
      <c r="D897" s="236"/>
      <c r="E897" s="236"/>
      <c r="F897" s="236"/>
      <c r="G897" s="237"/>
      <c r="H897" s="236"/>
      <c r="I897" s="236"/>
      <c r="J897" s="236"/>
      <c r="K897" s="236"/>
      <c r="L897" s="236"/>
      <c r="M897" s="236"/>
      <c r="N897" s="236"/>
      <c r="O897" s="236"/>
      <c r="P897" s="236"/>
      <c r="Q897" s="236"/>
      <c r="R897" s="236"/>
      <c r="S897" s="236"/>
      <c r="T897" s="236"/>
      <c r="U897" s="236"/>
      <c r="V897" s="236"/>
      <c r="W897" s="236"/>
      <c r="X897" s="236"/>
      <c r="Y897" s="236"/>
      <c r="Z897" s="236"/>
      <c r="AA897" s="236"/>
      <c r="AB897" s="236"/>
      <c r="AC897" s="236"/>
      <c r="AD897" s="236"/>
    </row>
    <row r="898" spans="1:30" ht="15.75" customHeight="1" x14ac:dyDescent="0.25">
      <c r="A898" s="236"/>
      <c r="B898" s="236"/>
      <c r="C898" s="236"/>
      <c r="D898" s="236"/>
      <c r="E898" s="236"/>
      <c r="F898" s="236"/>
      <c r="G898" s="237"/>
      <c r="H898" s="236"/>
      <c r="I898" s="236"/>
      <c r="J898" s="236"/>
      <c r="K898" s="236"/>
      <c r="L898" s="236"/>
      <c r="M898" s="236"/>
      <c r="N898" s="236"/>
      <c r="O898" s="236"/>
      <c r="P898" s="236"/>
      <c r="Q898" s="236"/>
      <c r="R898" s="236"/>
      <c r="S898" s="236"/>
      <c r="T898" s="236"/>
      <c r="U898" s="236"/>
      <c r="V898" s="236"/>
      <c r="W898" s="236"/>
      <c r="X898" s="236"/>
      <c r="Y898" s="236"/>
      <c r="Z898" s="236"/>
      <c r="AA898" s="236"/>
      <c r="AB898" s="236"/>
      <c r="AC898" s="236"/>
      <c r="AD898" s="236"/>
    </row>
    <row r="899" spans="1:30" ht="15.75" customHeight="1" x14ac:dyDescent="0.25">
      <c r="A899" s="236"/>
      <c r="B899" s="236"/>
      <c r="C899" s="236"/>
      <c r="D899" s="236"/>
      <c r="E899" s="236"/>
      <c r="F899" s="236"/>
      <c r="G899" s="237"/>
      <c r="H899" s="236"/>
      <c r="I899" s="236"/>
      <c r="J899" s="236"/>
      <c r="K899" s="236"/>
      <c r="L899" s="236"/>
      <c r="M899" s="236"/>
      <c r="N899" s="236"/>
      <c r="O899" s="236"/>
      <c r="P899" s="236"/>
      <c r="Q899" s="236"/>
      <c r="R899" s="236"/>
      <c r="S899" s="236"/>
      <c r="T899" s="236"/>
      <c r="U899" s="236"/>
      <c r="V899" s="236"/>
      <c r="W899" s="236"/>
      <c r="X899" s="236"/>
      <c r="Y899" s="236"/>
      <c r="Z899" s="236"/>
      <c r="AA899" s="236"/>
      <c r="AB899" s="236"/>
      <c r="AC899" s="236"/>
      <c r="AD899" s="236"/>
    </row>
    <row r="900" spans="1:30" ht="15.75" customHeight="1" x14ac:dyDescent="0.25">
      <c r="A900" s="236"/>
      <c r="B900" s="236"/>
      <c r="C900" s="236"/>
      <c r="D900" s="236"/>
      <c r="E900" s="236"/>
      <c r="F900" s="236"/>
      <c r="G900" s="237"/>
      <c r="H900" s="236"/>
      <c r="I900" s="236"/>
      <c r="J900" s="236"/>
      <c r="K900" s="236"/>
      <c r="L900" s="236"/>
      <c r="M900" s="236"/>
      <c r="N900" s="236"/>
      <c r="O900" s="236"/>
      <c r="P900" s="236"/>
      <c r="Q900" s="236"/>
      <c r="R900" s="236"/>
      <c r="S900" s="236"/>
      <c r="T900" s="236"/>
      <c r="U900" s="236"/>
      <c r="V900" s="236"/>
      <c r="W900" s="236"/>
      <c r="X900" s="236"/>
      <c r="Y900" s="236"/>
      <c r="Z900" s="236"/>
      <c r="AA900" s="236"/>
      <c r="AB900" s="236"/>
      <c r="AC900" s="236"/>
      <c r="AD900" s="236"/>
    </row>
    <row r="901" spans="1:30" ht="15.75" customHeight="1" x14ac:dyDescent="0.25">
      <c r="A901" s="236"/>
      <c r="B901" s="236"/>
      <c r="C901" s="236"/>
      <c r="D901" s="236"/>
      <c r="E901" s="236"/>
      <c r="F901" s="236"/>
      <c r="G901" s="237"/>
      <c r="H901" s="236"/>
      <c r="I901" s="236"/>
      <c r="J901" s="236"/>
      <c r="K901" s="236"/>
      <c r="L901" s="236"/>
      <c r="M901" s="236"/>
      <c r="N901" s="236"/>
      <c r="O901" s="236"/>
      <c r="P901" s="236"/>
      <c r="Q901" s="236"/>
      <c r="R901" s="236"/>
      <c r="S901" s="236"/>
      <c r="T901" s="236"/>
      <c r="U901" s="236"/>
      <c r="V901" s="236"/>
      <c r="W901" s="236"/>
      <c r="X901" s="236"/>
      <c r="Y901" s="236"/>
      <c r="Z901" s="236"/>
      <c r="AA901" s="236"/>
      <c r="AB901" s="236"/>
      <c r="AC901" s="236"/>
      <c r="AD901" s="236"/>
    </row>
    <row r="902" spans="1:30" ht="15.75" customHeight="1" x14ac:dyDescent="0.25">
      <c r="A902" s="236"/>
      <c r="B902" s="236"/>
      <c r="C902" s="236"/>
      <c r="D902" s="236"/>
      <c r="E902" s="236"/>
      <c r="F902" s="236"/>
      <c r="G902" s="237"/>
      <c r="H902" s="236"/>
      <c r="I902" s="236"/>
      <c r="J902" s="236"/>
      <c r="K902" s="236"/>
      <c r="L902" s="236"/>
      <c r="M902" s="236"/>
      <c r="N902" s="236"/>
      <c r="O902" s="236"/>
      <c r="P902" s="236"/>
      <c r="Q902" s="236"/>
      <c r="R902" s="236"/>
      <c r="S902" s="236"/>
      <c r="T902" s="236"/>
      <c r="U902" s="236"/>
      <c r="V902" s="236"/>
      <c r="W902" s="236"/>
      <c r="X902" s="236"/>
      <c r="Y902" s="236"/>
      <c r="Z902" s="236"/>
      <c r="AA902" s="236"/>
      <c r="AB902" s="236"/>
      <c r="AC902" s="236"/>
      <c r="AD902" s="236"/>
    </row>
    <row r="903" spans="1:30" ht="15.75" customHeight="1" x14ac:dyDescent="0.25">
      <c r="A903" s="236"/>
      <c r="B903" s="236"/>
      <c r="C903" s="236"/>
      <c r="D903" s="236"/>
      <c r="E903" s="236"/>
      <c r="F903" s="236"/>
      <c r="G903" s="237"/>
      <c r="H903" s="236"/>
      <c r="I903" s="236"/>
      <c r="J903" s="236"/>
      <c r="K903" s="236"/>
      <c r="L903" s="236"/>
      <c r="M903" s="236"/>
      <c r="N903" s="236"/>
      <c r="O903" s="236"/>
      <c r="P903" s="236"/>
      <c r="Q903" s="236"/>
      <c r="R903" s="236"/>
      <c r="S903" s="236"/>
      <c r="T903" s="236"/>
      <c r="U903" s="236"/>
      <c r="V903" s="236"/>
      <c r="W903" s="236"/>
      <c r="X903" s="236"/>
      <c r="Y903" s="236"/>
      <c r="Z903" s="236"/>
      <c r="AA903" s="236"/>
      <c r="AB903" s="236"/>
      <c r="AC903" s="236"/>
      <c r="AD903" s="236"/>
    </row>
    <row r="904" spans="1:30" ht="15.75" customHeight="1" x14ac:dyDescent="0.25">
      <c r="A904" s="236"/>
      <c r="B904" s="236"/>
      <c r="C904" s="236"/>
      <c r="D904" s="236"/>
      <c r="E904" s="236"/>
      <c r="F904" s="236"/>
      <c r="G904" s="237"/>
      <c r="H904" s="236"/>
      <c r="I904" s="236"/>
      <c r="J904" s="236"/>
      <c r="K904" s="236"/>
      <c r="L904" s="236"/>
      <c r="M904" s="236"/>
      <c r="N904" s="236"/>
      <c r="O904" s="236"/>
      <c r="P904" s="236"/>
      <c r="Q904" s="236"/>
      <c r="R904" s="236"/>
      <c r="S904" s="236"/>
      <c r="T904" s="236"/>
      <c r="U904" s="236"/>
      <c r="V904" s="236"/>
      <c r="W904" s="236"/>
      <c r="X904" s="236"/>
      <c r="Y904" s="236"/>
      <c r="Z904" s="236"/>
      <c r="AA904" s="236"/>
      <c r="AB904" s="236"/>
      <c r="AC904" s="236"/>
      <c r="AD904" s="236"/>
    </row>
    <row r="905" spans="1:30" ht="15.75" customHeight="1" x14ac:dyDescent="0.25">
      <c r="A905" s="236"/>
      <c r="B905" s="236"/>
      <c r="C905" s="236"/>
      <c r="D905" s="236"/>
      <c r="E905" s="236"/>
      <c r="F905" s="236"/>
      <c r="G905" s="237"/>
      <c r="H905" s="236"/>
      <c r="I905" s="236"/>
      <c r="J905" s="236"/>
      <c r="K905" s="236"/>
      <c r="L905" s="236"/>
      <c r="M905" s="236"/>
      <c r="N905" s="236"/>
      <c r="O905" s="236"/>
      <c r="P905" s="236"/>
      <c r="Q905" s="236"/>
      <c r="R905" s="236"/>
      <c r="S905" s="236"/>
      <c r="T905" s="236"/>
      <c r="U905" s="236"/>
      <c r="V905" s="236"/>
      <c r="W905" s="236"/>
      <c r="X905" s="236"/>
      <c r="Y905" s="236"/>
      <c r="Z905" s="236"/>
      <c r="AA905" s="236"/>
      <c r="AB905" s="236"/>
      <c r="AC905" s="236"/>
      <c r="AD905" s="236"/>
    </row>
    <row r="906" spans="1:30" ht="15.75" customHeight="1" x14ac:dyDescent="0.25">
      <c r="A906" s="236"/>
      <c r="B906" s="236"/>
      <c r="C906" s="236"/>
      <c r="D906" s="236"/>
      <c r="E906" s="236"/>
      <c r="F906" s="236"/>
      <c r="G906" s="237"/>
      <c r="H906" s="236"/>
      <c r="I906" s="236"/>
      <c r="J906" s="236"/>
      <c r="K906" s="236"/>
      <c r="L906" s="236"/>
      <c r="M906" s="236"/>
      <c r="N906" s="236"/>
      <c r="O906" s="236"/>
      <c r="P906" s="236"/>
      <c r="Q906" s="236"/>
      <c r="R906" s="236"/>
      <c r="S906" s="236"/>
      <c r="T906" s="236"/>
      <c r="U906" s="236"/>
      <c r="V906" s="236"/>
      <c r="W906" s="236"/>
      <c r="X906" s="236"/>
      <c r="Y906" s="236"/>
      <c r="Z906" s="236"/>
      <c r="AA906" s="236"/>
      <c r="AB906" s="236"/>
      <c r="AC906" s="236"/>
      <c r="AD906" s="236"/>
    </row>
    <row r="907" spans="1:30" ht="15.75" customHeight="1" x14ac:dyDescent="0.25">
      <c r="A907" s="236"/>
      <c r="B907" s="236"/>
      <c r="C907" s="236"/>
      <c r="D907" s="236"/>
      <c r="E907" s="236"/>
      <c r="F907" s="236"/>
      <c r="G907" s="237"/>
      <c r="H907" s="236"/>
      <c r="I907" s="236"/>
      <c r="J907" s="236"/>
      <c r="K907" s="236"/>
      <c r="L907" s="236"/>
      <c r="M907" s="236"/>
      <c r="N907" s="236"/>
      <c r="O907" s="236"/>
      <c r="P907" s="236"/>
      <c r="Q907" s="236"/>
      <c r="R907" s="236"/>
      <c r="S907" s="236"/>
      <c r="T907" s="236"/>
      <c r="U907" s="236"/>
      <c r="V907" s="236"/>
      <c r="W907" s="236"/>
      <c r="X907" s="236"/>
      <c r="Y907" s="236"/>
      <c r="Z907" s="236"/>
      <c r="AA907" s="236"/>
      <c r="AB907" s="236"/>
      <c r="AC907" s="236"/>
      <c r="AD907" s="236"/>
    </row>
    <row r="908" spans="1:30" ht="15.75" customHeight="1" x14ac:dyDescent="0.25">
      <c r="A908" s="236"/>
      <c r="B908" s="236"/>
      <c r="C908" s="236"/>
      <c r="D908" s="236"/>
      <c r="E908" s="236"/>
      <c r="F908" s="236"/>
      <c r="G908" s="237"/>
      <c r="H908" s="236"/>
      <c r="I908" s="236"/>
      <c r="J908" s="236"/>
      <c r="K908" s="236"/>
      <c r="L908" s="236"/>
      <c r="M908" s="236"/>
      <c r="N908" s="236"/>
      <c r="O908" s="236"/>
      <c r="P908" s="236"/>
      <c r="Q908" s="236"/>
      <c r="R908" s="236"/>
      <c r="S908" s="236"/>
      <c r="T908" s="236"/>
      <c r="U908" s="236"/>
      <c r="V908" s="236"/>
      <c r="W908" s="236"/>
      <c r="X908" s="236"/>
      <c r="Y908" s="236"/>
      <c r="Z908" s="236"/>
      <c r="AA908" s="236"/>
      <c r="AB908" s="236"/>
      <c r="AC908" s="236"/>
      <c r="AD908" s="236"/>
    </row>
    <row r="909" spans="1:30" ht="15.75" customHeight="1" x14ac:dyDescent="0.25">
      <c r="A909" s="236"/>
      <c r="B909" s="236"/>
      <c r="C909" s="236"/>
      <c r="D909" s="236"/>
      <c r="E909" s="236"/>
      <c r="F909" s="236"/>
      <c r="G909" s="237"/>
      <c r="H909" s="236"/>
      <c r="I909" s="236"/>
      <c r="J909" s="236"/>
      <c r="K909" s="236"/>
      <c r="L909" s="236"/>
      <c r="M909" s="236"/>
      <c r="N909" s="236"/>
      <c r="O909" s="236"/>
      <c r="P909" s="236"/>
      <c r="Q909" s="236"/>
      <c r="R909" s="236"/>
      <c r="S909" s="236"/>
      <c r="T909" s="236"/>
      <c r="U909" s="236"/>
      <c r="V909" s="236"/>
      <c r="W909" s="236"/>
      <c r="X909" s="236"/>
      <c r="Y909" s="236"/>
      <c r="Z909" s="236"/>
      <c r="AA909" s="236"/>
      <c r="AB909" s="236"/>
      <c r="AC909" s="236"/>
      <c r="AD909" s="236"/>
    </row>
    <row r="910" spans="1:30" ht="15.75" customHeight="1" x14ac:dyDescent="0.25">
      <c r="A910" s="236"/>
      <c r="B910" s="236"/>
      <c r="C910" s="236"/>
      <c r="D910" s="236"/>
      <c r="E910" s="236"/>
      <c r="F910" s="236"/>
      <c r="G910" s="237"/>
      <c r="H910" s="236"/>
      <c r="I910" s="236"/>
      <c r="J910" s="236"/>
      <c r="K910" s="236"/>
      <c r="L910" s="236"/>
      <c r="M910" s="236"/>
      <c r="N910" s="236"/>
      <c r="O910" s="236"/>
      <c r="P910" s="236"/>
      <c r="Q910" s="236"/>
      <c r="R910" s="236"/>
      <c r="S910" s="236"/>
      <c r="T910" s="236"/>
      <c r="U910" s="236"/>
      <c r="V910" s="236"/>
      <c r="W910" s="236"/>
      <c r="X910" s="236"/>
      <c r="Y910" s="236"/>
      <c r="Z910" s="236"/>
      <c r="AA910" s="236"/>
      <c r="AB910" s="236"/>
      <c r="AC910" s="236"/>
      <c r="AD910" s="236"/>
    </row>
    <row r="911" spans="1:30" ht="15.75" customHeight="1" x14ac:dyDescent="0.25">
      <c r="A911" s="236"/>
      <c r="B911" s="236"/>
      <c r="C911" s="236"/>
      <c r="D911" s="236"/>
      <c r="E911" s="236"/>
      <c r="F911" s="236"/>
      <c r="G911" s="237"/>
      <c r="H911" s="236"/>
      <c r="I911" s="236"/>
      <c r="J911" s="236"/>
      <c r="K911" s="236"/>
      <c r="L911" s="236"/>
      <c r="M911" s="236"/>
      <c r="N911" s="236"/>
      <c r="O911" s="236"/>
      <c r="P911" s="236"/>
      <c r="Q911" s="236"/>
      <c r="R911" s="236"/>
      <c r="S911" s="236"/>
      <c r="T911" s="236"/>
      <c r="U911" s="236"/>
      <c r="V911" s="236"/>
      <c r="W911" s="236"/>
      <c r="X911" s="236"/>
      <c r="Y911" s="236"/>
      <c r="Z911" s="236"/>
      <c r="AA911" s="236"/>
      <c r="AB911" s="236"/>
      <c r="AC911" s="236"/>
      <c r="AD911" s="236"/>
    </row>
    <row r="912" spans="1:30" ht="15.75" customHeight="1" x14ac:dyDescent="0.25">
      <c r="A912" s="236"/>
      <c r="B912" s="236"/>
      <c r="C912" s="236"/>
      <c r="D912" s="236"/>
      <c r="E912" s="236"/>
      <c r="F912" s="236"/>
      <c r="G912" s="237"/>
      <c r="H912" s="236"/>
      <c r="I912" s="236"/>
      <c r="J912" s="236"/>
      <c r="K912" s="236"/>
      <c r="L912" s="236"/>
      <c r="M912" s="236"/>
      <c r="N912" s="236"/>
      <c r="O912" s="236"/>
      <c r="P912" s="236"/>
      <c r="Q912" s="236"/>
      <c r="R912" s="236"/>
      <c r="S912" s="236"/>
      <c r="T912" s="236"/>
      <c r="U912" s="236"/>
      <c r="V912" s="236"/>
      <c r="W912" s="236"/>
      <c r="X912" s="236"/>
      <c r="Y912" s="236"/>
      <c r="Z912" s="236"/>
      <c r="AA912" s="236"/>
      <c r="AB912" s="236"/>
      <c r="AC912" s="236"/>
      <c r="AD912" s="236"/>
    </row>
    <row r="913" spans="1:30" ht="15.75" customHeight="1" x14ac:dyDescent="0.25">
      <c r="A913" s="236"/>
      <c r="B913" s="236"/>
      <c r="C913" s="236"/>
      <c r="D913" s="236"/>
      <c r="E913" s="236"/>
      <c r="F913" s="236"/>
      <c r="G913" s="237"/>
      <c r="H913" s="236"/>
      <c r="I913" s="236"/>
      <c r="J913" s="236"/>
      <c r="K913" s="236"/>
      <c r="L913" s="236"/>
      <c r="M913" s="236"/>
      <c r="N913" s="236"/>
      <c r="O913" s="236"/>
      <c r="P913" s="236"/>
      <c r="Q913" s="236"/>
      <c r="R913" s="236"/>
      <c r="S913" s="236"/>
      <c r="T913" s="236"/>
      <c r="U913" s="236"/>
      <c r="V913" s="236"/>
      <c r="W913" s="236"/>
      <c r="X913" s="236"/>
      <c r="Y913" s="236"/>
      <c r="Z913" s="236"/>
      <c r="AA913" s="236"/>
      <c r="AB913" s="236"/>
      <c r="AC913" s="236"/>
      <c r="AD913" s="236"/>
    </row>
    <row r="914" spans="1:30" ht="15.75" customHeight="1" x14ac:dyDescent="0.25">
      <c r="A914" s="236"/>
      <c r="B914" s="236"/>
      <c r="C914" s="236"/>
      <c r="D914" s="236"/>
      <c r="E914" s="236"/>
      <c r="F914" s="236"/>
      <c r="G914" s="237"/>
      <c r="H914" s="236"/>
      <c r="I914" s="236"/>
      <c r="J914" s="236"/>
      <c r="K914" s="236"/>
      <c r="L914" s="236"/>
      <c r="M914" s="236"/>
      <c r="N914" s="236"/>
      <c r="O914" s="236"/>
      <c r="P914" s="236"/>
      <c r="Q914" s="236"/>
      <c r="R914" s="236"/>
      <c r="S914" s="236"/>
      <c r="T914" s="236"/>
      <c r="U914" s="236"/>
      <c r="V914" s="236"/>
      <c r="W914" s="236"/>
      <c r="X914" s="236"/>
      <c r="Y914" s="236"/>
      <c r="Z914" s="236"/>
      <c r="AA914" s="236"/>
      <c r="AB914" s="236"/>
      <c r="AC914" s="236"/>
      <c r="AD914" s="236"/>
    </row>
    <row r="915" spans="1:30" ht="15.75" customHeight="1" x14ac:dyDescent="0.25">
      <c r="A915" s="236"/>
      <c r="B915" s="236"/>
      <c r="C915" s="236"/>
      <c r="D915" s="236"/>
      <c r="E915" s="236"/>
      <c r="F915" s="236"/>
      <c r="G915" s="237"/>
      <c r="H915" s="236"/>
      <c r="I915" s="236"/>
      <c r="J915" s="236"/>
      <c r="K915" s="236"/>
      <c r="L915" s="236"/>
      <c r="M915" s="236"/>
      <c r="N915" s="236"/>
      <c r="O915" s="236"/>
      <c r="P915" s="236"/>
      <c r="Q915" s="236"/>
      <c r="R915" s="236"/>
      <c r="S915" s="236"/>
      <c r="T915" s="236"/>
      <c r="U915" s="236"/>
      <c r="V915" s="236"/>
      <c r="W915" s="236"/>
      <c r="X915" s="236"/>
      <c r="Y915" s="236"/>
      <c r="Z915" s="236"/>
      <c r="AA915" s="236"/>
      <c r="AB915" s="236"/>
      <c r="AC915" s="236"/>
      <c r="AD915" s="236"/>
    </row>
    <row r="916" spans="1:30" ht="15.75" customHeight="1" x14ac:dyDescent="0.25">
      <c r="A916" s="236"/>
      <c r="B916" s="236"/>
      <c r="C916" s="236"/>
      <c r="D916" s="236"/>
      <c r="E916" s="236"/>
      <c r="F916" s="236"/>
      <c r="G916" s="237"/>
      <c r="H916" s="236"/>
      <c r="I916" s="236"/>
      <c r="J916" s="236"/>
      <c r="K916" s="236"/>
      <c r="L916" s="236"/>
      <c r="M916" s="236"/>
      <c r="N916" s="236"/>
      <c r="O916" s="236"/>
      <c r="P916" s="236"/>
      <c r="Q916" s="236"/>
      <c r="R916" s="236"/>
      <c r="S916" s="236"/>
      <c r="T916" s="236"/>
      <c r="U916" s="236"/>
      <c r="V916" s="236"/>
      <c r="W916" s="236"/>
      <c r="X916" s="236"/>
      <c r="Y916" s="236"/>
      <c r="Z916" s="236"/>
      <c r="AA916" s="236"/>
      <c r="AB916" s="236"/>
      <c r="AC916" s="236"/>
      <c r="AD916" s="236"/>
    </row>
    <row r="917" spans="1:30" ht="15.75" customHeight="1" x14ac:dyDescent="0.25">
      <c r="A917" s="236"/>
      <c r="B917" s="236"/>
      <c r="C917" s="236"/>
      <c r="D917" s="236"/>
      <c r="E917" s="236"/>
      <c r="F917" s="236"/>
      <c r="G917" s="237"/>
      <c r="H917" s="236"/>
      <c r="I917" s="236"/>
      <c r="J917" s="236"/>
      <c r="K917" s="236"/>
      <c r="L917" s="236"/>
      <c r="M917" s="236"/>
      <c r="N917" s="236"/>
      <c r="O917" s="236"/>
      <c r="P917" s="236"/>
      <c r="Q917" s="236"/>
      <c r="R917" s="236"/>
      <c r="S917" s="236"/>
      <c r="T917" s="236"/>
      <c r="U917" s="236"/>
      <c r="V917" s="236"/>
      <c r="W917" s="236"/>
      <c r="X917" s="236"/>
      <c r="Y917" s="236"/>
      <c r="Z917" s="236"/>
      <c r="AA917" s="236"/>
      <c r="AB917" s="236"/>
      <c r="AC917" s="236"/>
      <c r="AD917" s="236"/>
    </row>
    <row r="918" spans="1:30" ht="15.75" customHeight="1" x14ac:dyDescent="0.25">
      <c r="A918" s="236"/>
      <c r="B918" s="236"/>
      <c r="C918" s="236"/>
      <c r="D918" s="236"/>
      <c r="E918" s="236"/>
      <c r="F918" s="236"/>
      <c r="G918" s="237"/>
      <c r="H918" s="236"/>
      <c r="I918" s="236"/>
      <c r="J918" s="236"/>
      <c r="K918" s="236"/>
      <c r="L918" s="236"/>
      <c r="M918" s="236"/>
      <c r="N918" s="236"/>
      <c r="O918" s="236"/>
      <c r="P918" s="236"/>
      <c r="Q918" s="236"/>
      <c r="R918" s="236"/>
      <c r="S918" s="236"/>
      <c r="T918" s="236"/>
      <c r="U918" s="236"/>
      <c r="V918" s="236"/>
      <c r="W918" s="236"/>
      <c r="X918" s="236"/>
      <c r="Y918" s="236"/>
      <c r="Z918" s="236"/>
      <c r="AA918" s="236"/>
      <c r="AB918" s="236"/>
      <c r="AC918" s="236"/>
      <c r="AD918" s="236"/>
    </row>
    <row r="919" spans="1:30" ht="15.75" customHeight="1" x14ac:dyDescent="0.25">
      <c r="A919" s="236"/>
      <c r="B919" s="236"/>
      <c r="C919" s="236"/>
      <c r="D919" s="236"/>
      <c r="E919" s="236"/>
      <c r="F919" s="236"/>
      <c r="G919" s="237"/>
      <c r="H919" s="236"/>
      <c r="I919" s="236"/>
      <c r="J919" s="236"/>
      <c r="K919" s="236"/>
      <c r="L919" s="236"/>
      <c r="M919" s="236"/>
      <c r="N919" s="236"/>
      <c r="O919" s="236"/>
      <c r="P919" s="236"/>
      <c r="Q919" s="236"/>
      <c r="R919" s="236"/>
      <c r="S919" s="236"/>
      <c r="T919" s="236"/>
      <c r="U919" s="236"/>
      <c r="V919" s="236"/>
      <c r="W919" s="236"/>
      <c r="X919" s="236"/>
      <c r="Y919" s="236"/>
      <c r="Z919" s="236"/>
      <c r="AA919" s="236"/>
      <c r="AB919" s="236"/>
      <c r="AC919" s="236"/>
      <c r="AD919" s="236"/>
    </row>
    <row r="920" spans="1:30" ht="15.75" customHeight="1" x14ac:dyDescent="0.25">
      <c r="A920" s="236"/>
      <c r="B920" s="236"/>
      <c r="C920" s="236"/>
      <c r="D920" s="236"/>
      <c r="E920" s="236"/>
      <c r="F920" s="236"/>
      <c r="G920" s="237"/>
      <c r="H920" s="236"/>
      <c r="I920" s="236"/>
      <c r="J920" s="236"/>
      <c r="K920" s="236"/>
      <c r="L920" s="236"/>
      <c r="M920" s="236"/>
      <c r="N920" s="236"/>
      <c r="O920" s="236"/>
      <c r="P920" s="236"/>
      <c r="Q920" s="236"/>
      <c r="R920" s="236"/>
      <c r="S920" s="236"/>
      <c r="T920" s="236"/>
      <c r="U920" s="236"/>
      <c r="V920" s="236"/>
      <c r="W920" s="236"/>
      <c r="X920" s="236"/>
      <c r="Y920" s="236"/>
      <c r="Z920" s="236"/>
      <c r="AA920" s="236"/>
      <c r="AB920" s="236"/>
      <c r="AC920" s="236"/>
      <c r="AD920" s="236"/>
    </row>
    <row r="921" spans="1:30" ht="15.75" customHeight="1" x14ac:dyDescent="0.25">
      <c r="A921" s="236"/>
      <c r="B921" s="236"/>
      <c r="C921" s="236"/>
      <c r="D921" s="236"/>
      <c r="E921" s="236"/>
      <c r="F921" s="236"/>
      <c r="G921" s="237"/>
      <c r="H921" s="236"/>
      <c r="I921" s="236"/>
      <c r="J921" s="236"/>
      <c r="K921" s="236"/>
      <c r="L921" s="236"/>
      <c r="M921" s="236"/>
      <c r="N921" s="236"/>
      <c r="O921" s="236"/>
      <c r="P921" s="236"/>
      <c r="Q921" s="236"/>
      <c r="R921" s="236"/>
      <c r="S921" s="236"/>
      <c r="T921" s="236"/>
      <c r="U921" s="236"/>
      <c r="V921" s="236"/>
      <c r="W921" s="236"/>
      <c r="X921" s="236"/>
      <c r="Y921" s="236"/>
      <c r="Z921" s="236"/>
      <c r="AA921" s="236"/>
      <c r="AB921" s="236"/>
      <c r="AC921" s="236"/>
      <c r="AD921" s="236"/>
    </row>
    <row r="922" spans="1:30" ht="15.75" customHeight="1" x14ac:dyDescent="0.25">
      <c r="A922" s="236"/>
      <c r="B922" s="236"/>
      <c r="C922" s="236"/>
      <c r="D922" s="236"/>
      <c r="E922" s="236"/>
      <c r="F922" s="236"/>
      <c r="G922" s="237"/>
      <c r="H922" s="236"/>
      <c r="I922" s="236"/>
      <c r="J922" s="236"/>
      <c r="K922" s="236"/>
      <c r="L922" s="236"/>
      <c r="M922" s="236"/>
      <c r="N922" s="236"/>
      <c r="O922" s="236"/>
      <c r="P922" s="236"/>
      <c r="Q922" s="236"/>
      <c r="R922" s="236"/>
      <c r="S922" s="236"/>
      <c r="T922" s="236"/>
      <c r="U922" s="236"/>
      <c r="V922" s="236"/>
      <c r="W922" s="236"/>
      <c r="X922" s="236"/>
      <c r="Y922" s="236"/>
      <c r="Z922" s="236"/>
      <c r="AA922" s="236"/>
      <c r="AB922" s="236"/>
      <c r="AC922" s="236"/>
      <c r="AD922" s="236"/>
    </row>
    <row r="923" spans="1:30" ht="15.75" customHeight="1" x14ac:dyDescent="0.25">
      <c r="A923" s="236"/>
      <c r="B923" s="236"/>
      <c r="C923" s="236"/>
      <c r="D923" s="236"/>
      <c r="E923" s="236"/>
      <c r="F923" s="236"/>
      <c r="G923" s="237"/>
      <c r="H923" s="236"/>
      <c r="I923" s="236"/>
      <c r="J923" s="236"/>
      <c r="K923" s="236"/>
      <c r="L923" s="236"/>
      <c r="M923" s="236"/>
      <c r="N923" s="236"/>
      <c r="O923" s="236"/>
      <c r="P923" s="236"/>
      <c r="Q923" s="236"/>
      <c r="R923" s="236"/>
      <c r="S923" s="236"/>
      <c r="T923" s="236"/>
      <c r="U923" s="236"/>
      <c r="V923" s="236"/>
      <c r="W923" s="236"/>
      <c r="X923" s="236"/>
      <c r="Y923" s="236"/>
      <c r="Z923" s="236"/>
      <c r="AA923" s="236"/>
      <c r="AB923" s="236"/>
      <c r="AC923" s="236"/>
      <c r="AD923" s="236"/>
    </row>
    <row r="924" spans="1:30" ht="15.75" customHeight="1" x14ac:dyDescent="0.25">
      <c r="A924" s="236"/>
      <c r="B924" s="236"/>
      <c r="C924" s="236"/>
      <c r="D924" s="236"/>
      <c r="E924" s="236"/>
      <c r="F924" s="236"/>
      <c r="G924" s="237"/>
      <c r="H924" s="236"/>
      <c r="I924" s="236"/>
      <c r="J924" s="236"/>
      <c r="K924" s="236"/>
      <c r="L924" s="236"/>
      <c r="M924" s="236"/>
      <c r="N924" s="236"/>
      <c r="O924" s="236"/>
      <c r="P924" s="236"/>
      <c r="Q924" s="236"/>
      <c r="R924" s="236"/>
      <c r="S924" s="236"/>
      <c r="T924" s="236"/>
      <c r="U924" s="236"/>
      <c r="V924" s="236"/>
      <c r="W924" s="236"/>
      <c r="X924" s="236"/>
      <c r="Y924" s="236"/>
      <c r="Z924" s="236"/>
      <c r="AA924" s="236"/>
      <c r="AB924" s="236"/>
      <c r="AC924" s="236"/>
      <c r="AD924" s="236"/>
    </row>
    <row r="925" spans="1:30" ht="15.75" customHeight="1" x14ac:dyDescent="0.25">
      <c r="A925" s="236"/>
      <c r="B925" s="236"/>
      <c r="C925" s="236"/>
      <c r="D925" s="236"/>
      <c r="E925" s="236"/>
      <c r="F925" s="236"/>
      <c r="G925" s="237"/>
      <c r="H925" s="236"/>
      <c r="I925" s="236"/>
      <c r="J925" s="236"/>
      <c r="K925" s="236"/>
      <c r="L925" s="236"/>
      <c r="M925" s="236"/>
      <c r="N925" s="236"/>
      <c r="O925" s="236"/>
      <c r="P925" s="236"/>
      <c r="Q925" s="236"/>
      <c r="R925" s="236"/>
      <c r="S925" s="236"/>
      <c r="T925" s="236"/>
      <c r="U925" s="236"/>
      <c r="V925" s="236"/>
      <c r="W925" s="236"/>
      <c r="X925" s="236"/>
      <c r="Y925" s="236"/>
      <c r="Z925" s="236"/>
      <c r="AA925" s="236"/>
      <c r="AB925" s="236"/>
      <c r="AC925" s="236"/>
      <c r="AD925" s="236"/>
    </row>
    <row r="926" spans="1:30" ht="15.75" customHeight="1" x14ac:dyDescent="0.25">
      <c r="A926" s="236"/>
      <c r="B926" s="236"/>
      <c r="C926" s="236"/>
      <c r="D926" s="236"/>
      <c r="E926" s="236"/>
      <c r="F926" s="236"/>
      <c r="G926" s="237"/>
      <c r="H926" s="236"/>
      <c r="I926" s="236"/>
      <c r="J926" s="236"/>
      <c r="K926" s="236"/>
      <c r="L926" s="236"/>
      <c r="M926" s="236"/>
      <c r="N926" s="236"/>
      <c r="O926" s="236"/>
      <c r="P926" s="236"/>
      <c r="Q926" s="236"/>
      <c r="R926" s="236"/>
      <c r="S926" s="236"/>
      <c r="T926" s="236"/>
      <c r="U926" s="236"/>
      <c r="V926" s="236"/>
      <c r="W926" s="236"/>
      <c r="X926" s="236"/>
      <c r="Y926" s="236"/>
      <c r="Z926" s="236"/>
      <c r="AA926" s="236"/>
      <c r="AB926" s="236"/>
      <c r="AC926" s="236"/>
      <c r="AD926" s="236"/>
    </row>
    <row r="927" spans="1:30" ht="15.75" customHeight="1" x14ac:dyDescent="0.25">
      <c r="A927" s="236"/>
      <c r="B927" s="236"/>
      <c r="C927" s="236"/>
      <c r="D927" s="236"/>
      <c r="E927" s="236"/>
      <c r="F927" s="236"/>
      <c r="G927" s="237"/>
      <c r="H927" s="236"/>
      <c r="I927" s="236"/>
      <c r="J927" s="236"/>
      <c r="K927" s="236"/>
      <c r="L927" s="236"/>
      <c r="M927" s="236"/>
      <c r="N927" s="236"/>
      <c r="O927" s="236"/>
      <c r="P927" s="236"/>
      <c r="Q927" s="236"/>
      <c r="R927" s="236"/>
      <c r="S927" s="236"/>
      <c r="T927" s="236"/>
      <c r="U927" s="236"/>
      <c r="V927" s="236"/>
      <c r="W927" s="236"/>
      <c r="X927" s="236"/>
      <c r="Y927" s="236"/>
      <c r="Z927" s="236"/>
      <c r="AA927" s="236"/>
      <c r="AB927" s="236"/>
      <c r="AC927" s="236"/>
      <c r="AD927" s="236"/>
    </row>
    <row r="928" spans="1:30" ht="15.75" customHeight="1" x14ac:dyDescent="0.25">
      <c r="A928" s="236"/>
      <c r="B928" s="236"/>
      <c r="C928" s="236"/>
      <c r="D928" s="236"/>
      <c r="E928" s="236"/>
      <c r="F928" s="236"/>
      <c r="G928" s="237"/>
      <c r="H928" s="236"/>
      <c r="I928" s="236"/>
      <c r="J928" s="236"/>
      <c r="K928" s="236"/>
      <c r="L928" s="236"/>
      <c r="M928" s="236"/>
      <c r="N928" s="236"/>
      <c r="O928" s="236"/>
      <c r="P928" s="236"/>
      <c r="Q928" s="236"/>
      <c r="R928" s="236"/>
      <c r="S928" s="236"/>
      <c r="T928" s="236"/>
      <c r="U928" s="236"/>
      <c r="V928" s="236"/>
      <c r="W928" s="236"/>
      <c r="X928" s="236"/>
      <c r="Y928" s="236"/>
      <c r="Z928" s="236"/>
      <c r="AA928" s="236"/>
      <c r="AB928" s="236"/>
      <c r="AC928" s="236"/>
      <c r="AD928" s="236"/>
    </row>
    <row r="929" spans="1:30" ht="15.75" customHeight="1" x14ac:dyDescent="0.25">
      <c r="A929" s="236"/>
      <c r="B929" s="236"/>
      <c r="C929" s="236"/>
      <c r="D929" s="236"/>
      <c r="E929" s="236"/>
      <c r="F929" s="236"/>
      <c r="G929" s="237"/>
      <c r="H929" s="236"/>
      <c r="I929" s="236"/>
      <c r="J929" s="236"/>
      <c r="K929" s="236"/>
      <c r="L929" s="236"/>
      <c r="M929" s="236"/>
      <c r="N929" s="236"/>
      <c r="O929" s="236"/>
      <c r="P929" s="236"/>
      <c r="Q929" s="236"/>
      <c r="R929" s="236"/>
      <c r="S929" s="236"/>
      <c r="T929" s="236"/>
      <c r="U929" s="236"/>
      <c r="V929" s="236"/>
      <c r="W929" s="236"/>
      <c r="X929" s="236"/>
      <c r="Y929" s="236"/>
      <c r="Z929" s="236"/>
      <c r="AA929" s="236"/>
      <c r="AB929" s="236"/>
      <c r="AC929" s="236"/>
      <c r="AD929" s="236"/>
    </row>
    <row r="930" spans="1:30" ht="15.75" customHeight="1" x14ac:dyDescent="0.25">
      <c r="A930" s="236"/>
      <c r="B930" s="236"/>
      <c r="C930" s="236"/>
      <c r="D930" s="236"/>
      <c r="E930" s="236"/>
      <c r="F930" s="236"/>
      <c r="G930" s="237"/>
      <c r="H930" s="236"/>
      <c r="I930" s="236"/>
      <c r="J930" s="236"/>
      <c r="K930" s="236"/>
      <c r="L930" s="236"/>
      <c r="M930" s="236"/>
      <c r="N930" s="236"/>
      <c r="O930" s="236"/>
      <c r="P930" s="236"/>
      <c r="Q930" s="236"/>
      <c r="R930" s="236"/>
      <c r="S930" s="236"/>
      <c r="T930" s="236"/>
      <c r="U930" s="236"/>
      <c r="V930" s="236"/>
      <c r="W930" s="236"/>
      <c r="X930" s="236"/>
      <c r="Y930" s="236"/>
      <c r="Z930" s="236"/>
      <c r="AA930" s="236"/>
      <c r="AB930" s="236"/>
      <c r="AC930" s="236"/>
      <c r="AD930" s="236"/>
    </row>
    <row r="931" spans="1:30" ht="15.75" customHeight="1" x14ac:dyDescent="0.25">
      <c r="A931" s="236"/>
      <c r="B931" s="236"/>
      <c r="C931" s="236"/>
      <c r="D931" s="236"/>
      <c r="E931" s="236"/>
      <c r="F931" s="236"/>
      <c r="G931" s="237"/>
      <c r="H931" s="236"/>
      <c r="I931" s="236"/>
      <c r="J931" s="236"/>
      <c r="K931" s="236"/>
      <c r="L931" s="236"/>
      <c r="M931" s="236"/>
      <c r="N931" s="236"/>
      <c r="O931" s="236"/>
      <c r="P931" s="236"/>
      <c r="Q931" s="236"/>
      <c r="R931" s="236"/>
      <c r="S931" s="236"/>
      <c r="T931" s="236"/>
      <c r="U931" s="236"/>
      <c r="V931" s="236"/>
      <c r="W931" s="236"/>
      <c r="X931" s="236"/>
      <c r="Y931" s="236"/>
      <c r="Z931" s="236"/>
      <c r="AA931" s="236"/>
      <c r="AB931" s="236"/>
      <c r="AC931" s="236"/>
      <c r="AD931" s="236"/>
    </row>
    <row r="932" spans="1:30" ht="15.75" customHeight="1" x14ac:dyDescent="0.25">
      <c r="A932" s="236"/>
      <c r="B932" s="236"/>
      <c r="C932" s="236"/>
      <c r="D932" s="236"/>
      <c r="E932" s="236"/>
      <c r="F932" s="236"/>
      <c r="G932" s="237"/>
      <c r="H932" s="236"/>
      <c r="I932" s="236"/>
      <c r="J932" s="236"/>
      <c r="K932" s="236"/>
      <c r="L932" s="236"/>
      <c r="M932" s="236"/>
      <c r="N932" s="236"/>
      <c r="O932" s="236"/>
      <c r="P932" s="236"/>
      <c r="Q932" s="236"/>
      <c r="R932" s="236"/>
      <c r="S932" s="236"/>
      <c r="T932" s="236"/>
      <c r="U932" s="236"/>
      <c r="V932" s="236"/>
      <c r="W932" s="236"/>
      <c r="X932" s="236"/>
      <c r="Y932" s="236"/>
      <c r="Z932" s="236"/>
      <c r="AA932" s="236"/>
      <c r="AB932" s="236"/>
      <c r="AC932" s="236"/>
      <c r="AD932" s="236"/>
    </row>
    <row r="933" spans="1:30" ht="15.75" customHeight="1" x14ac:dyDescent="0.25">
      <c r="A933" s="236"/>
      <c r="B933" s="236"/>
      <c r="C933" s="236"/>
      <c r="D933" s="236"/>
      <c r="E933" s="236"/>
      <c r="F933" s="236"/>
      <c r="G933" s="237"/>
      <c r="H933" s="236"/>
      <c r="I933" s="236"/>
      <c r="J933" s="236"/>
      <c r="K933" s="236"/>
      <c r="L933" s="236"/>
      <c r="M933" s="236"/>
      <c r="N933" s="236"/>
      <c r="O933" s="236"/>
      <c r="P933" s="236"/>
      <c r="Q933" s="236"/>
      <c r="R933" s="236"/>
      <c r="S933" s="236"/>
      <c r="T933" s="236"/>
      <c r="U933" s="236"/>
      <c r="V933" s="236"/>
      <c r="W933" s="236"/>
      <c r="X933" s="236"/>
      <c r="Y933" s="236"/>
      <c r="Z933" s="236"/>
      <c r="AA933" s="236"/>
      <c r="AB933" s="236"/>
      <c r="AC933" s="236"/>
      <c r="AD933" s="236"/>
    </row>
    <row r="934" spans="1:30" ht="15.75" customHeight="1" x14ac:dyDescent="0.25">
      <c r="A934" s="236"/>
      <c r="B934" s="236"/>
      <c r="C934" s="236"/>
      <c r="D934" s="236"/>
      <c r="E934" s="236"/>
      <c r="F934" s="236"/>
      <c r="G934" s="237"/>
      <c r="H934" s="236"/>
      <c r="I934" s="236"/>
      <c r="J934" s="236"/>
      <c r="K934" s="236"/>
      <c r="L934" s="236"/>
      <c r="M934" s="236"/>
      <c r="N934" s="236"/>
      <c r="O934" s="236"/>
      <c r="P934" s="236"/>
      <c r="Q934" s="236"/>
      <c r="R934" s="236"/>
      <c r="S934" s="236"/>
      <c r="T934" s="236"/>
      <c r="U934" s="236"/>
      <c r="V934" s="236"/>
      <c r="W934" s="236"/>
      <c r="X934" s="236"/>
      <c r="Y934" s="236"/>
      <c r="Z934" s="236"/>
      <c r="AA934" s="236"/>
      <c r="AB934" s="236"/>
      <c r="AC934" s="236"/>
      <c r="AD934" s="236"/>
    </row>
    <row r="935" spans="1:30" ht="15.75" customHeight="1" x14ac:dyDescent="0.25">
      <c r="A935" s="236"/>
      <c r="B935" s="236"/>
      <c r="C935" s="236"/>
      <c r="D935" s="236"/>
      <c r="E935" s="236"/>
      <c r="F935" s="236"/>
      <c r="G935" s="237"/>
      <c r="H935" s="236"/>
      <c r="I935" s="236"/>
      <c r="J935" s="236"/>
      <c r="K935" s="236"/>
      <c r="L935" s="236"/>
      <c r="M935" s="236"/>
      <c r="N935" s="236"/>
      <c r="O935" s="236"/>
      <c r="P935" s="236"/>
      <c r="Q935" s="236"/>
      <c r="R935" s="236"/>
      <c r="S935" s="236"/>
      <c r="T935" s="236"/>
      <c r="U935" s="236"/>
      <c r="V935" s="236"/>
      <c r="W935" s="236"/>
      <c r="X935" s="236"/>
      <c r="Y935" s="236"/>
      <c r="Z935" s="236"/>
      <c r="AA935" s="236"/>
      <c r="AB935" s="236"/>
      <c r="AC935" s="236"/>
      <c r="AD935" s="236"/>
    </row>
    <row r="936" spans="1:30" ht="15.75" customHeight="1" x14ac:dyDescent="0.25">
      <c r="A936" s="236"/>
      <c r="B936" s="236"/>
      <c r="C936" s="236"/>
      <c r="D936" s="236"/>
      <c r="E936" s="236"/>
      <c r="F936" s="236"/>
      <c r="G936" s="237"/>
      <c r="H936" s="236"/>
      <c r="I936" s="236"/>
      <c r="J936" s="236"/>
      <c r="K936" s="236"/>
      <c r="L936" s="236"/>
      <c r="M936" s="236"/>
      <c r="N936" s="236"/>
      <c r="O936" s="236"/>
      <c r="P936" s="236"/>
      <c r="Q936" s="236"/>
      <c r="R936" s="236"/>
      <c r="S936" s="236"/>
      <c r="T936" s="236"/>
      <c r="U936" s="236"/>
      <c r="V936" s="236"/>
      <c r="W936" s="236"/>
      <c r="X936" s="236"/>
      <c r="Y936" s="236"/>
      <c r="Z936" s="236"/>
      <c r="AA936" s="236"/>
      <c r="AB936" s="236"/>
      <c r="AC936" s="236"/>
      <c r="AD936" s="236"/>
    </row>
    <row r="937" spans="1:30" ht="15.75" customHeight="1" x14ac:dyDescent="0.25">
      <c r="A937" s="236"/>
      <c r="B937" s="236"/>
      <c r="C937" s="236"/>
      <c r="D937" s="236"/>
      <c r="E937" s="236"/>
      <c r="F937" s="236"/>
      <c r="G937" s="237"/>
      <c r="H937" s="236"/>
      <c r="I937" s="236"/>
      <c r="J937" s="236"/>
      <c r="K937" s="236"/>
      <c r="L937" s="236"/>
      <c r="M937" s="236"/>
      <c r="N937" s="236"/>
      <c r="O937" s="236"/>
      <c r="P937" s="236"/>
      <c r="Q937" s="236"/>
      <c r="R937" s="236"/>
      <c r="S937" s="236"/>
      <c r="T937" s="236"/>
      <c r="U937" s="236"/>
      <c r="V937" s="236"/>
      <c r="W937" s="236"/>
      <c r="X937" s="236"/>
      <c r="Y937" s="236"/>
      <c r="Z937" s="236"/>
      <c r="AA937" s="236"/>
      <c r="AB937" s="236"/>
      <c r="AC937" s="236"/>
      <c r="AD937" s="236"/>
    </row>
    <row r="938" spans="1:30" ht="15.75" customHeight="1" x14ac:dyDescent="0.25">
      <c r="A938" s="236"/>
      <c r="B938" s="236"/>
      <c r="C938" s="236"/>
      <c r="D938" s="236"/>
      <c r="E938" s="236"/>
      <c r="F938" s="236"/>
      <c r="G938" s="237"/>
      <c r="H938" s="236"/>
      <c r="I938" s="236"/>
      <c r="J938" s="236"/>
      <c r="K938" s="236"/>
      <c r="L938" s="236"/>
      <c r="M938" s="236"/>
      <c r="N938" s="236"/>
      <c r="O938" s="236"/>
      <c r="P938" s="236"/>
      <c r="Q938" s="236"/>
      <c r="R938" s="236"/>
      <c r="S938" s="236"/>
      <c r="T938" s="236"/>
      <c r="U938" s="236"/>
      <c r="V938" s="236"/>
      <c r="W938" s="236"/>
      <c r="X938" s="236"/>
      <c r="Y938" s="236"/>
      <c r="Z938" s="236"/>
      <c r="AA938" s="236"/>
      <c r="AB938" s="236"/>
      <c r="AC938" s="236"/>
      <c r="AD938" s="236"/>
    </row>
    <row r="939" spans="1:30" ht="15.75" customHeight="1" x14ac:dyDescent="0.25">
      <c r="A939" s="236"/>
      <c r="B939" s="236"/>
      <c r="C939" s="236"/>
      <c r="D939" s="236"/>
      <c r="E939" s="236"/>
      <c r="F939" s="236"/>
      <c r="G939" s="237"/>
      <c r="H939" s="236"/>
      <c r="I939" s="236"/>
      <c r="J939" s="236"/>
      <c r="K939" s="236"/>
      <c r="L939" s="236"/>
      <c r="M939" s="236"/>
      <c r="N939" s="236"/>
      <c r="O939" s="236"/>
      <c r="P939" s="236"/>
      <c r="Q939" s="236"/>
      <c r="R939" s="236"/>
      <c r="S939" s="236"/>
      <c r="T939" s="236"/>
      <c r="U939" s="236"/>
      <c r="V939" s="236"/>
      <c r="W939" s="236"/>
      <c r="X939" s="236"/>
      <c r="Y939" s="236"/>
      <c r="Z939" s="236"/>
      <c r="AA939" s="236"/>
      <c r="AB939" s="236"/>
      <c r="AC939" s="236"/>
      <c r="AD939" s="236"/>
    </row>
    <row r="940" spans="1:30" ht="15.75" customHeight="1" x14ac:dyDescent="0.25">
      <c r="A940" s="236"/>
      <c r="B940" s="236"/>
      <c r="C940" s="236"/>
      <c r="D940" s="236"/>
      <c r="E940" s="236"/>
      <c r="F940" s="236"/>
      <c r="G940" s="237"/>
      <c r="H940" s="236"/>
      <c r="I940" s="236"/>
      <c r="J940" s="236"/>
      <c r="K940" s="236"/>
      <c r="L940" s="236"/>
      <c r="M940" s="236"/>
      <c r="N940" s="236"/>
      <c r="O940" s="236"/>
      <c r="P940" s="236"/>
      <c r="Q940" s="236"/>
      <c r="R940" s="236"/>
      <c r="S940" s="236"/>
      <c r="T940" s="236"/>
      <c r="U940" s="236"/>
      <c r="V940" s="236"/>
      <c r="W940" s="236"/>
      <c r="X940" s="236"/>
      <c r="Y940" s="236"/>
      <c r="Z940" s="236"/>
      <c r="AA940" s="236"/>
      <c r="AB940" s="236"/>
      <c r="AC940" s="236"/>
      <c r="AD940" s="236"/>
    </row>
    <row r="941" spans="1:30" ht="15.75" customHeight="1" x14ac:dyDescent="0.25">
      <c r="A941" s="236"/>
      <c r="B941" s="236"/>
      <c r="C941" s="236"/>
      <c r="D941" s="236"/>
      <c r="E941" s="236"/>
      <c r="F941" s="236"/>
      <c r="G941" s="237"/>
      <c r="H941" s="236"/>
      <c r="I941" s="236"/>
      <c r="J941" s="236"/>
      <c r="K941" s="236"/>
      <c r="L941" s="236"/>
      <c r="M941" s="236"/>
      <c r="N941" s="236"/>
      <c r="O941" s="236"/>
      <c r="P941" s="236"/>
      <c r="Q941" s="236"/>
      <c r="R941" s="236"/>
      <c r="S941" s="236"/>
      <c r="T941" s="236"/>
      <c r="U941" s="236"/>
      <c r="V941" s="236"/>
      <c r="W941" s="236"/>
      <c r="X941" s="236"/>
      <c r="Y941" s="236"/>
      <c r="Z941" s="236"/>
      <c r="AA941" s="236"/>
      <c r="AB941" s="236"/>
      <c r="AC941" s="236"/>
      <c r="AD941" s="236"/>
    </row>
    <row r="942" spans="1:30" ht="15.75" customHeight="1" x14ac:dyDescent="0.25">
      <c r="A942" s="236"/>
      <c r="B942" s="236"/>
      <c r="C942" s="236"/>
      <c r="D942" s="236"/>
      <c r="E942" s="236"/>
      <c r="F942" s="236"/>
      <c r="G942" s="237"/>
      <c r="H942" s="236"/>
      <c r="I942" s="236"/>
      <c r="J942" s="236"/>
      <c r="K942" s="236"/>
      <c r="L942" s="236"/>
      <c r="M942" s="236"/>
      <c r="N942" s="236"/>
      <c r="O942" s="236"/>
      <c r="P942" s="236"/>
      <c r="Q942" s="236"/>
      <c r="R942" s="236"/>
      <c r="S942" s="236"/>
      <c r="T942" s="236"/>
      <c r="U942" s="236"/>
      <c r="V942" s="236"/>
      <c r="W942" s="236"/>
      <c r="X942" s="236"/>
      <c r="Y942" s="236"/>
      <c r="Z942" s="236"/>
      <c r="AA942" s="236"/>
      <c r="AB942" s="236"/>
      <c r="AC942" s="236"/>
      <c r="AD942" s="236"/>
    </row>
    <row r="943" spans="1:30" ht="15.75" customHeight="1" x14ac:dyDescent="0.25">
      <c r="A943" s="236"/>
      <c r="B943" s="236"/>
      <c r="C943" s="236"/>
      <c r="D943" s="236"/>
      <c r="E943" s="236"/>
      <c r="F943" s="236"/>
      <c r="G943" s="237"/>
      <c r="H943" s="236"/>
      <c r="I943" s="236"/>
      <c r="J943" s="236"/>
      <c r="K943" s="236"/>
      <c r="L943" s="236"/>
      <c r="M943" s="236"/>
      <c r="N943" s="236"/>
      <c r="O943" s="236"/>
      <c r="P943" s="236"/>
      <c r="Q943" s="236"/>
      <c r="R943" s="236"/>
      <c r="S943" s="236"/>
      <c r="T943" s="236"/>
      <c r="U943" s="236"/>
      <c r="V943" s="236"/>
      <c r="W943" s="236"/>
      <c r="X943" s="236"/>
      <c r="Y943" s="236"/>
      <c r="Z943" s="236"/>
      <c r="AA943" s="236"/>
      <c r="AB943" s="236"/>
      <c r="AC943" s="236"/>
      <c r="AD943" s="236"/>
    </row>
    <row r="944" spans="1:30" ht="15.75" customHeight="1" x14ac:dyDescent="0.25">
      <c r="A944" s="236"/>
      <c r="B944" s="236"/>
      <c r="C944" s="236"/>
      <c r="D944" s="236"/>
      <c r="E944" s="236"/>
      <c r="F944" s="236"/>
      <c r="G944" s="237"/>
      <c r="H944" s="236"/>
      <c r="I944" s="236"/>
      <c r="J944" s="236"/>
      <c r="K944" s="236"/>
      <c r="L944" s="236"/>
      <c r="M944" s="236"/>
      <c r="N944" s="236"/>
      <c r="O944" s="236"/>
      <c r="P944" s="236"/>
      <c r="Q944" s="236"/>
      <c r="R944" s="236"/>
      <c r="S944" s="236"/>
      <c r="T944" s="236"/>
      <c r="U944" s="236"/>
      <c r="V944" s="236"/>
      <c r="W944" s="236"/>
      <c r="X944" s="236"/>
      <c r="Y944" s="236"/>
      <c r="Z944" s="236"/>
      <c r="AA944" s="236"/>
      <c r="AB944" s="236"/>
      <c r="AC944" s="236"/>
      <c r="AD944" s="236"/>
    </row>
    <row r="945" spans="1:30" ht="15.75" customHeight="1" x14ac:dyDescent="0.25">
      <c r="A945" s="236"/>
      <c r="B945" s="236"/>
      <c r="C945" s="236"/>
      <c r="D945" s="236"/>
      <c r="E945" s="236"/>
      <c r="F945" s="236"/>
      <c r="G945" s="237"/>
      <c r="H945" s="236"/>
      <c r="I945" s="236"/>
      <c r="J945" s="236"/>
      <c r="K945" s="236"/>
      <c r="L945" s="236"/>
      <c r="M945" s="236"/>
      <c r="N945" s="236"/>
      <c r="O945" s="236"/>
      <c r="P945" s="236"/>
      <c r="Q945" s="236"/>
      <c r="R945" s="236"/>
      <c r="S945" s="236"/>
      <c r="T945" s="236"/>
      <c r="U945" s="236"/>
      <c r="V945" s="236"/>
      <c r="W945" s="236"/>
      <c r="X945" s="236"/>
      <c r="Y945" s="236"/>
      <c r="Z945" s="236"/>
      <c r="AA945" s="236"/>
      <c r="AB945" s="236"/>
      <c r="AC945" s="236"/>
      <c r="AD945" s="236"/>
    </row>
    <row r="946" spans="1:30" ht="15.75" customHeight="1" x14ac:dyDescent="0.25">
      <c r="A946" s="236"/>
      <c r="B946" s="236"/>
      <c r="C946" s="236"/>
      <c r="D946" s="236"/>
      <c r="E946" s="236"/>
      <c r="F946" s="236"/>
      <c r="G946" s="237"/>
      <c r="H946" s="236"/>
      <c r="I946" s="236"/>
      <c r="J946" s="236"/>
      <c r="K946" s="236"/>
      <c r="L946" s="236"/>
      <c r="M946" s="236"/>
      <c r="N946" s="236"/>
      <c r="O946" s="236"/>
      <c r="P946" s="236"/>
      <c r="Q946" s="236"/>
      <c r="R946" s="236"/>
      <c r="S946" s="236"/>
      <c r="T946" s="236"/>
      <c r="U946" s="236"/>
      <c r="V946" s="236"/>
      <c r="W946" s="236"/>
      <c r="X946" s="236"/>
      <c r="Y946" s="236"/>
      <c r="Z946" s="236"/>
      <c r="AA946" s="236"/>
      <c r="AB946" s="236"/>
      <c r="AC946" s="236"/>
      <c r="AD946" s="236"/>
    </row>
    <row r="947" spans="1:30" ht="15.75" customHeight="1" x14ac:dyDescent="0.25">
      <c r="A947" s="236"/>
      <c r="B947" s="236"/>
      <c r="C947" s="236"/>
      <c r="D947" s="236"/>
      <c r="E947" s="236"/>
      <c r="F947" s="236"/>
      <c r="G947" s="237"/>
      <c r="H947" s="236"/>
      <c r="I947" s="236"/>
      <c r="J947" s="236"/>
      <c r="K947" s="236"/>
      <c r="L947" s="236"/>
      <c r="M947" s="236"/>
      <c r="N947" s="236"/>
      <c r="O947" s="236"/>
      <c r="P947" s="236"/>
      <c r="Q947" s="236"/>
      <c r="R947" s="236"/>
      <c r="S947" s="236"/>
      <c r="T947" s="236"/>
      <c r="U947" s="236"/>
      <c r="V947" s="236"/>
      <c r="W947" s="236"/>
      <c r="X947" s="236"/>
      <c r="Y947" s="236"/>
      <c r="Z947" s="236"/>
      <c r="AA947" s="236"/>
      <c r="AB947" s="236"/>
      <c r="AC947" s="236"/>
      <c r="AD947" s="236"/>
    </row>
    <row r="948" spans="1:30" ht="15.75" customHeight="1" x14ac:dyDescent="0.25">
      <c r="A948" s="236"/>
      <c r="B948" s="236"/>
      <c r="C948" s="236"/>
      <c r="D948" s="236"/>
      <c r="E948" s="236"/>
      <c r="F948" s="236"/>
      <c r="G948" s="237"/>
      <c r="H948" s="236"/>
      <c r="I948" s="236"/>
      <c r="J948" s="236"/>
      <c r="K948" s="236"/>
      <c r="L948" s="236"/>
      <c r="M948" s="236"/>
      <c r="N948" s="236"/>
      <c r="O948" s="236"/>
      <c r="P948" s="236"/>
      <c r="Q948" s="236"/>
      <c r="R948" s="236"/>
      <c r="S948" s="236"/>
      <c r="T948" s="236"/>
      <c r="U948" s="236"/>
      <c r="V948" s="236"/>
      <c r="W948" s="236"/>
      <c r="X948" s="236"/>
      <c r="Y948" s="236"/>
      <c r="Z948" s="236"/>
      <c r="AA948" s="236"/>
      <c r="AB948" s="236"/>
      <c r="AC948" s="236"/>
      <c r="AD948" s="236"/>
    </row>
    <row r="949" spans="1:30" ht="15.75" customHeight="1" x14ac:dyDescent="0.25">
      <c r="A949" s="236"/>
      <c r="B949" s="236"/>
      <c r="C949" s="236"/>
      <c r="D949" s="236"/>
      <c r="E949" s="236"/>
      <c r="F949" s="236"/>
      <c r="G949" s="237"/>
      <c r="H949" s="236"/>
      <c r="I949" s="236"/>
      <c r="J949" s="236"/>
      <c r="K949" s="236"/>
      <c r="L949" s="236"/>
      <c r="M949" s="236"/>
      <c r="N949" s="236"/>
      <c r="O949" s="236"/>
      <c r="P949" s="236"/>
      <c r="Q949" s="236"/>
      <c r="R949" s="236"/>
      <c r="S949" s="236"/>
      <c r="T949" s="236"/>
      <c r="U949" s="236"/>
      <c r="V949" s="236"/>
      <c r="W949" s="236"/>
      <c r="X949" s="236"/>
      <c r="Y949" s="236"/>
      <c r="Z949" s="236"/>
      <c r="AA949" s="236"/>
      <c r="AB949" s="236"/>
      <c r="AC949" s="236"/>
      <c r="AD949" s="236"/>
    </row>
    <row r="950" spans="1:30" ht="15.75" customHeight="1" x14ac:dyDescent="0.25">
      <c r="A950" s="236"/>
      <c r="B950" s="236"/>
      <c r="C950" s="236"/>
      <c r="D950" s="236"/>
      <c r="E950" s="236"/>
      <c r="F950" s="236"/>
      <c r="G950" s="237"/>
      <c r="H950" s="236"/>
      <c r="I950" s="236"/>
      <c r="J950" s="236"/>
      <c r="K950" s="236"/>
      <c r="L950" s="236"/>
      <c r="M950" s="236"/>
      <c r="N950" s="236"/>
      <c r="O950" s="236"/>
      <c r="P950" s="236"/>
      <c r="Q950" s="236"/>
      <c r="R950" s="236"/>
      <c r="S950" s="236"/>
      <c r="T950" s="236"/>
      <c r="U950" s="236"/>
      <c r="V950" s="236"/>
      <c r="W950" s="236"/>
      <c r="X950" s="236"/>
      <c r="Y950" s="236"/>
      <c r="Z950" s="236"/>
      <c r="AA950" s="236"/>
      <c r="AB950" s="236"/>
      <c r="AC950" s="236"/>
      <c r="AD950" s="236"/>
    </row>
    <row r="951" spans="1:30" ht="15.75" customHeight="1" x14ac:dyDescent="0.25">
      <c r="A951" s="236"/>
      <c r="B951" s="236"/>
      <c r="C951" s="236"/>
      <c r="D951" s="236"/>
      <c r="E951" s="236"/>
      <c r="F951" s="236"/>
      <c r="G951" s="237"/>
      <c r="H951" s="236"/>
      <c r="I951" s="236"/>
      <c r="J951" s="236"/>
      <c r="K951" s="236"/>
      <c r="L951" s="236"/>
      <c r="M951" s="236"/>
      <c r="N951" s="236"/>
      <c r="O951" s="236"/>
      <c r="P951" s="236"/>
      <c r="Q951" s="236"/>
      <c r="R951" s="236"/>
      <c r="S951" s="236"/>
      <c r="T951" s="236"/>
      <c r="U951" s="236"/>
      <c r="V951" s="236"/>
      <c r="W951" s="236"/>
      <c r="X951" s="236"/>
      <c r="Y951" s="236"/>
      <c r="Z951" s="236"/>
      <c r="AA951" s="236"/>
      <c r="AB951" s="236"/>
      <c r="AC951" s="236"/>
      <c r="AD951" s="236"/>
    </row>
    <row r="952" spans="1:30" ht="15.75" customHeight="1" x14ac:dyDescent="0.25">
      <c r="A952" s="236"/>
      <c r="B952" s="236"/>
      <c r="C952" s="236"/>
      <c r="D952" s="236"/>
      <c r="E952" s="236"/>
      <c r="F952" s="236"/>
      <c r="G952" s="237"/>
      <c r="H952" s="236"/>
      <c r="I952" s="236"/>
      <c r="J952" s="236"/>
      <c r="K952" s="236"/>
      <c r="L952" s="236"/>
      <c r="M952" s="236"/>
      <c r="N952" s="236"/>
      <c r="O952" s="236"/>
      <c r="P952" s="236"/>
      <c r="Q952" s="236"/>
      <c r="R952" s="236"/>
      <c r="S952" s="236"/>
      <c r="T952" s="236"/>
      <c r="U952" s="236"/>
      <c r="V952" s="236"/>
      <c r="W952" s="236"/>
      <c r="X952" s="236"/>
      <c r="Y952" s="236"/>
      <c r="Z952" s="236"/>
      <c r="AA952" s="236"/>
      <c r="AB952" s="236"/>
      <c r="AC952" s="236"/>
      <c r="AD952" s="236"/>
    </row>
    <row r="953" spans="1:30" ht="15.75" customHeight="1" x14ac:dyDescent="0.25">
      <c r="A953" s="236"/>
      <c r="B953" s="236"/>
      <c r="C953" s="236"/>
      <c r="D953" s="236"/>
      <c r="E953" s="236"/>
      <c r="F953" s="236"/>
      <c r="G953" s="237"/>
      <c r="H953" s="236"/>
      <c r="I953" s="236"/>
      <c r="J953" s="236"/>
      <c r="K953" s="236"/>
      <c r="L953" s="236"/>
      <c r="M953" s="236"/>
      <c r="N953" s="236"/>
      <c r="O953" s="236"/>
      <c r="P953" s="236"/>
      <c r="Q953" s="236"/>
      <c r="R953" s="236"/>
      <c r="S953" s="236"/>
      <c r="T953" s="236"/>
      <c r="U953" s="236"/>
      <c r="V953" s="236"/>
      <c r="W953" s="236"/>
      <c r="X953" s="236"/>
      <c r="Y953" s="236"/>
      <c r="Z953" s="236"/>
      <c r="AA953" s="236"/>
      <c r="AB953" s="236"/>
      <c r="AC953" s="236"/>
      <c r="AD953" s="236"/>
    </row>
    <row r="954" spans="1:30" ht="15.75" customHeight="1" x14ac:dyDescent="0.25">
      <c r="A954" s="236"/>
      <c r="B954" s="236"/>
      <c r="C954" s="236"/>
      <c r="D954" s="236"/>
      <c r="E954" s="236"/>
      <c r="F954" s="236"/>
      <c r="G954" s="237"/>
      <c r="H954" s="236"/>
      <c r="I954" s="236"/>
      <c r="J954" s="236"/>
      <c r="K954" s="236"/>
      <c r="L954" s="236"/>
      <c r="M954" s="236"/>
      <c r="N954" s="236"/>
      <c r="O954" s="236"/>
      <c r="P954" s="236"/>
      <c r="Q954" s="236"/>
      <c r="R954" s="236"/>
      <c r="S954" s="236"/>
      <c r="T954" s="236"/>
      <c r="U954" s="236"/>
      <c r="V954" s="236"/>
      <c r="W954" s="236"/>
      <c r="X954" s="236"/>
      <c r="Y954" s="236"/>
      <c r="Z954" s="236"/>
      <c r="AA954" s="236"/>
      <c r="AB954" s="236"/>
      <c r="AC954" s="236"/>
      <c r="AD954" s="236"/>
    </row>
    <row r="955" spans="1:30" ht="15.75" customHeight="1" x14ac:dyDescent="0.25">
      <c r="A955" s="236"/>
      <c r="B955" s="236"/>
      <c r="C955" s="236"/>
      <c r="D955" s="236"/>
      <c r="E955" s="236"/>
      <c r="F955" s="236"/>
      <c r="G955" s="237"/>
      <c r="H955" s="236"/>
      <c r="I955" s="236"/>
      <c r="J955" s="236"/>
      <c r="K955" s="236"/>
      <c r="L955" s="236"/>
      <c r="M955" s="236"/>
      <c r="N955" s="236"/>
      <c r="O955" s="236"/>
      <c r="P955" s="236"/>
      <c r="Q955" s="236"/>
      <c r="R955" s="236"/>
      <c r="S955" s="236"/>
      <c r="T955" s="236"/>
      <c r="U955" s="236"/>
      <c r="V955" s="236"/>
      <c r="W955" s="236"/>
      <c r="X955" s="236"/>
      <c r="Y955" s="236"/>
      <c r="Z955" s="236"/>
      <c r="AA955" s="236"/>
      <c r="AB955" s="236"/>
      <c r="AC955" s="236"/>
      <c r="AD955" s="236"/>
    </row>
    <row r="956" spans="1:30" ht="15.75" customHeight="1" x14ac:dyDescent="0.25">
      <c r="A956" s="236"/>
      <c r="B956" s="236"/>
      <c r="C956" s="236"/>
      <c r="D956" s="236"/>
      <c r="E956" s="236"/>
      <c r="F956" s="236"/>
      <c r="G956" s="237"/>
      <c r="H956" s="236"/>
      <c r="I956" s="236"/>
      <c r="J956" s="236"/>
      <c r="K956" s="236"/>
      <c r="L956" s="236"/>
      <c r="M956" s="236"/>
      <c r="N956" s="236"/>
      <c r="O956" s="236"/>
      <c r="P956" s="236"/>
      <c r="Q956" s="236"/>
      <c r="R956" s="236"/>
      <c r="S956" s="236"/>
      <c r="T956" s="236"/>
      <c r="U956" s="236"/>
      <c r="V956" s="236"/>
      <c r="W956" s="236"/>
      <c r="X956" s="236"/>
      <c r="Y956" s="236"/>
      <c r="Z956" s="236"/>
      <c r="AA956" s="236"/>
      <c r="AB956" s="236"/>
      <c r="AC956" s="236"/>
      <c r="AD956" s="236"/>
    </row>
    <row r="957" spans="1:30" ht="15.75" customHeight="1" x14ac:dyDescent="0.25">
      <c r="A957" s="236"/>
      <c r="B957" s="236"/>
      <c r="C957" s="236"/>
      <c r="D957" s="236"/>
      <c r="E957" s="236"/>
      <c r="F957" s="236"/>
      <c r="G957" s="237"/>
      <c r="H957" s="236"/>
      <c r="I957" s="236"/>
      <c r="J957" s="236"/>
      <c r="K957" s="236"/>
      <c r="L957" s="236"/>
      <c r="M957" s="236"/>
      <c r="N957" s="236"/>
      <c r="O957" s="236"/>
      <c r="P957" s="236"/>
      <c r="Q957" s="236"/>
      <c r="R957" s="236"/>
      <c r="S957" s="236"/>
      <c r="T957" s="236"/>
      <c r="U957" s="236"/>
      <c r="V957" s="236"/>
      <c r="W957" s="236"/>
      <c r="X957" s="236"/>
      <c r="Y957" s="236"/>
      <c r="Z957" s="236"/>
      <c r="AA957" s="236"/>
      <c r="AB957" s="236"/>
      <c r="AC957" s="236"/>
      <c r="AD957" s="236"/>
    </row>
    <row r="958" spans="1:30" ht="15.75" customHeight="1" x14ac:dyDescent="0.25">
      <c r="A958" s="236"/>
      <c r="B958" s="236"/>
      <c r="C958" s="236"/>
      <c r="D958" s="236"/>
      <c r="E958" s="236"/>
      <c r="F958" s="236"/>
      <c r="G958" s="237"/>
      <c r="H958" s="236"/>
      <c r="I958" s="236"/>
      <c r="J958" s="236"/>
      <c r="K958" s="236"/>
      <c r="L958" s="236"/>
      <c r="M958" s="236"/>
      <c r="N958" s="236"/>
      <c r="O958" s="236"/>
      <c r="P958" s="236"/>
      <c r="Q958" s="236"/>
      <c r="R958" s="236"/>
      <c r="S958" s="236"/>
      <c r="T958" s="236"/>
      <c r="U958" s="236"/>
      <c r="V958" s="236"/>
      <c r="W958" s="236"/>
      <c r="X958" s="236"/>
      <c r="Y958" s="236"/>
      <c r="Z958" s="236"/>
      <c r="AA958" s="236"/>
      <c r="AB958" s="236"/>
      <c r="AC958" s="236"/>
      <c r="AD958" s="236"/>
    </row>
    <row r="959" spans="1:30" ht="15.75" customHeight="1" x14ac:dyDescent="0.25">
      <c r="A959" s="236"/>
      <c r="B959" s="236"/>
      <c r="C959" s="236"/>
      <c r="D959" s="236"/>
      <c r="E959" s="236"/>
      <c r="F959" s="236"/>
      <c r="G959" s="237"/>
      <c r="H959" s="236"/>
      <c r="I959" s="236"/>
      <c r="J959" s="236"/>
      <c r="K959" s="236"/>
      <c r="L959" s="236"/>
      <c r="M959" s="236"/>
      <c r="N959" s="236"/>
      <c r="O959" s="236"/>
      <c r="P959" s="236"/>
      <c r="Q959" s="236"/>
      <c r="R959" s="236"/>
      <c r="S959" s="236"/>
      <c r="T959" s="236"/>
      <c r="U959" s="236"/>
      <c r="V959" s="236"/>
      <c r="W959" s="236"/>
      <c r="X959" s="236"/>
      <c r="Y959" s="236"/>
      <c r="Z959" s="236"/>
      <c r="AA959" s="236"/>
      <c r="AB959" s="236"/>
      <c r="AC959" s="236"/>
      <c r="AD959" s="236"/>
    </row>
    <row r="960" spans="1:30" ht="15.75" customHeight="1" x14ac:dyDescent="0.25">
      <c r="A960" s="236"/>
      <c r="B960" s="236"/>
      <c r="C960" s="236"/>
      <c r="D960" s="236"/>
      <c r="E960" s="236"/>
      <c r="F960" s="236"/>
      <c r="G960" s="237"/>
      <c r="H960" s="236"/>
      <c r="I960" s="236"/>
      <c r="J960" s="236"/>
      <c r="K960" s="236"/>
      <c r="L960" s="236"/>
      <c r="M960" s="236"/>
      <c r="N960" s="236"/>
      <c r="O960" s="236"/>
      <c r="P960" s="236"/>
      <c r="Q960" s="236"/>
      <c r="R960" s="236"/>
      <c r="S960" s="236"/>
      <c r="T960" s="236"/>
      <c r="U960" s="236"/>
      <c r="V960" s="236"/>
      <c r="W960" s="236"/>
      <c r="X960" s="236"/>
      <c r="Y960" s="236"/>
      <c r="Z960" s="236"/>
      <c r="AA960" s="236"/>
      <c r="AB960" s="236"/>
      <c r="AC960" s="236"/>
      <c r="AD960" s="236"/>
    </row>
    <row r="961" spans="1:30" ht="15.75" customHeight="1" x14ac:dyDescent="0.25">
      <c r="A961" s="236"/>
      <c r="B961" s="236"/>
      <c r="C961" s="236"/>
      <c r="D961" s="236"/>
      <c r="E961" s="236"/>
      <c r="F961" s="236"/>
      <c r="G961" s="237"/>
      <c r="H961" s="236"/>
      <c r="I961" s="236"/>
      <c r="J961" s="236"/>
      <c r="K961" s="236"/>
      <c r="L961" s="236"/>
      <c r="M961" s="236"/>
      <c r="N961" s="236"/>
      <c r="O961" s="236"/>
      <c r="P961" s="236"/>
      <c r="Q961" s="236"/>
      <c r="R961" s="236"/>
      <c r="S961" s="236"/>
      <c r="T961" s="236"/>
      <c r="U961" s="236"/>
      <c r="V961" s="236"/>
      <c r="W961" s="236"/>
      <c r="X961" s="236"/>
      <c r="Y961" s="236"/>
      <c r="Z961" s="236"/>
      <c r="AA961" s="236"/>
      <c r="AB961" s="236"/>
      <c r="AC961" s="236"/>
      <c r="AD961" s="236"/>
    </row>
    <row r="962" spans="1:30" ht="15.75" customHeight="1" x14ac:dyDescent="0.25">
      <c r="A962" s="236"/>
      <c r="B962" s="236"/>
      <c r="C962" s="236"/>
      <c r="D962" s="236"/>
      <c r="E962" s="236"/>
      <c r="F962" s="236"/>
      <c r="G962" s="237"/>
      <c r="H962" s="236"/>
      <c r="I962" s="236"/>
      <c r="J962" s="236"/>
      <c r="K962" s="236"/>
      <c r="L962" s="236"/>
      <c r="M962" s="236"/>
      <c r="N962" s="236"/>
      <c r="O962" s="236"/>
      <c r="P962" s="236"/>
      <c r="Q962" s="236"/>
      <c r="R962" s="236"/>
      <c r="S962" s="236"/>
      <c r="T962" s="236"/>
      <c r="U962" s="236"/>
      <c r="V962" s="236"/>
      <c r="W962" s="236"/>
      <c r="X962" s="236"/>
      <c r="Y962" s="236"/>
      <c r="Z962" s="236"/>
      <c r="AA962" s="236"/>
      <c r="AB962" s="236"/>
      <c r="AC962" s="236"/>
      <c r="AD962" s="236"/>
    </row>
    <row r="963" spans="1:30" ht="15.75" customHeight="1" x14ac:dyDescent="0.25">
      <c r="A963" s="236"/>
      <c r="B963" s="236"/>
      <c r="C963" s="236"/>
      <c r="D963" s="236"/>
      <c r="E963" s="236"/>
      <c r="F963" s="236"/>
      <c r="G963" s="237"/>
      <c r="H963" s="236"/>
      <c r="I963" s="236"/>
      <c r="J963" s="236"/>
      <c r="K963" s="236"/>
      <c r="L963" s="236"/>
      <c r="M963" s="236"/>
      <c r="N963" s="236"/>
      <c r="O963" s="236"/>
      <c r="P963" s="236"/>
      <c r="Q963" s="236"/>
      <c r="R963" s="236"/>
      <c r="S963" s="236"/>
      <c r="T963" s="236"/>
      <c r="U963" s="236"/>
      <c r="V963" s="236"/>
      <c r="W963" s="236"/>
      <c r="X963" s="236"/>
      <c r="Y963" s="236"/>
      <c r="Z963" s="236"/>
      <c r="AA963" s="236"/>
      <c r="AB963" s="236"/>
      <c r="AC963" s="236"/>
      <c r="AD963" s="236"/>
    </row>
    <row r="964" spans="1:30" ht="15.75" customHeight="1" x14ac:dyDescent="0.25">
      <c r="A964" s="236"/>
      <c r="B964" s="236"/>
      <c r="C964" s="236"/>
      <c r="D964" s="236"/>
      <c r="E964" s="236"/>
      <c r="F964" s="236"/>
      <c r="G964" s="237"/>
      <c r="H964" s="236"/>
      <c r="I964" s="236"/>
      <c r="J964" s="236"/>
      <c r="K964" s="236"/>
      <c r="L964" s="236"/>
      <c r="M964" s="236"/>
      <c r="N964" s="236"/>
      <c r="O964" s="236"/>
      <c r="P964" s="236"/>
      <c r="Q964" s="236"/>
      <c r="R964" s="236"/>
      <c r="S964" s="236"/>
      <c r="T964" s="236"/>
      <c r="U964" s="236"/>
      <c r="V964" s="236"/>
      <c r="W964" s="236"/>
      <c r="X964" s="236"/>
      <c r="Y964" s="236"/>
      <c r="Z964" s="236"/>
      <c r="AA964" s="236"/>
      <c r="AB964" s="236"/>
      <c r="AC964" s="236"/>
      <c r="AD964" s="236"/>
    </row>
    <row r="965" spans="1:30" ht="15.75" customHeight="1" x14ac:dyDescent="0.25">
      <c r="A965" s="236"/>
      <c r="B965" s="236"/>
      <c r="C965" s="236"/>
      <c r="D965" s="236"/>
      <c r="E965" s="236"/>
      <c r="F965" s="236"/>
      <c r="G965" s="237"/>
      <c r="H965" s="236"/>
      <c r="I965" s="236"/>
      <c r="J965" s="236"/>
      <c r="K965" s="236"/>
      <c r="L965" s="236"/>
      <c r="M965" s="236"/>
      <c r="N965" s="236"/>
      <c r="O965" s="236"/>
      <c r="P965" s="236"/>
      <c r="Q965" s="236"/>
      <c r="R965" s="236"/>
      <c r="S965" s="236"/>
      <c r="T965" s="236"/>
      <c r="U965" s="236"/>
      <c r="V965" s="236"/>
      <c r="W965" s="236"/>
      <c r="X965" s="236"/>
      <c r="Y965" s="236"/>
      <c r="Z965" s="236"/>
      <c r="AA965" s="236"/>
      <c r="AB965" s="236"/>
      <c r="AC965" s="236"/>
      <c r="AD965" s="236"/>
    </row>
    <row r="966" spans="1:30" ht="15.75" customHeight="1" x14ac:dyDescent="0.25">
      <c r="A966" s="236"/>
      <c r="B966" s="236"/>
      <c r="C966" s="236"/>
      <c r="D966" s="236"/>
      <c r="E966" s="236"/>
      <c r="F966" s="236"/>
      <c r="G966" s="237"/>
      <c r="H966" s="236"/>
      <c r="I966" s="236"/>
      <c r="J966" s="236"/>
      <c r="K966" s="236"/>
      <c r="L966" s="236"/>
      <c r="M966" s="236"/>
      <c r="N966" s="236"/>
      <c r="O966" s="236"/>
      <c r="P966" s="236"/>
      <c r="Q966" s="236"/>
      <c r="R966" s="236"/>
      <c r="S966" s="236"/>
      <c r="T966" s="236"/>
      <c r="U966" s="236"/>
      <c r="V966" s="236"/>
      <c r="W966" s="236"/>
      <c r="X966" s="236"/>
      <c r="Y966" s="236"/>
      <c r="Z966" s="236"/>
      <c r="AA966" s="236"/>
      <c r="AB966" s="236"/>
      <c r="AC966" s="236"/>
      <c r="AD966" s="236"/>
    </row>
    <row r="967" spans="1:30" ht="15.75" customHeight="1" x14ac:dyDescent="0.25">
      <c r="A967" s="236"/>
      <c r="B967" s="236"/>
      <c r="C967" s="236"/>
      <c r="D967" s="236"/>
      <c r="E967" s="236"/>
      <c r="F967" s="236"/>
      <c r="G967" s="237"/>
      <c r="H967" s="236"/>
      <c r="I967" s="236"/>
      <c r="J967" s="236"/>
      <c r="K967" s="236"/>
      <c r="L967" s="236"/>
      <c r="M967" s="236"/>
      <c r="N967" s="236"/>
      <c r="O967" s="236"/>
      <c r="P967" s="236"/>
      <c r="Q967" s="236"/>
      <c r="R967" s="236"/>
      <c r="S967" s="236"/>
      <c r="T967" s="236"/>
      <c r="U967" s="236"/>
      <c r="V967" s="236"/>
      <c r="W967" s="236"/>
      <c r="X967" s="236"/>
      <c r="Y967" s="236"/>
      <c r="Z967" s="236"/>
      <c r="AA967" s="236"/>
      <c r="AB967" s="236"/>
      <c r="AC967" s="236"/>
      <c r="AD967" s="236"/>
    </row>
    <row r="968" spans="1:30" ht="15.75" customHeight="1" x14ac:dyDescent="0.25">
      <c r="A968" s="236"/>
      <c r="B968" s="236"/>
      <c r="C968" s="236"/>
      <c r="D968" s="236"/>
      <c r="E968" s="236"/>
      <c r="F968" s="236"/>
      <c r="G968" s="237"/>
      <c r="H968" s="236"/>
      <c r="I968" s="236"/>
      <c r="J968" s="236"/>
      <c r="K968" s="236"/>
      <c r="L968" s="236"/>
      <c r="M968" s="236"/>
      <c r="N968" s="236"/>
      <c r="O968" s="236"/>
      <c r="P968" s="236"/>
      <c r="Q968" s="236"/>
      <c r="R968" s="236"/>
      <c r="S968" s="236"/>
      <c r="T968" s="236"/>
      <c r="U968" s="236"/>
      <c r="V968" s="236"/>
      <c r="W968" s="236"/>
      <c r="X968" s="236"/>
      <c r="Y968" s="236"/>
      <c r="Z968" s="236"/>
      <c r="AA968" s="236"/>
      <c r="AB968" s="236"/>
      <c r="AC968" s="236"/>
      <c r="AD968" s="236"/>
    </row>
    <row r="969" spans="1:30" ht="15.75" customHeight="1" x14ac:dyDescent="0.25">
      <c r="A969" s="236"/>
      <c r="B969" s="236"/>
      <c r="C969" s="236"/>
      <c r="D969" s="236"/>
      <c r="E969" s="236"/>
      <c r="F969" s="236"/>
      <c r="G969" s="237"/>
      <c r="H969" s="236"/>
      <c r="I969" s="236"/>
      <c r="J969" s="236"/>
      <c r="K969" s="236"/>
      <c r="L969" s="236"/>
      <c r="M969" s="236"/>
      <c r="N969" s="236"/>
      <c r="O969" s="236"/>
      <c r="P969" s="236"/>
      <c r="Q969" s="236"/>
      <c r="R969" s="236"/>
      <c r="S969" s="236"/>
      <c r="T969" s="236"/>
      <c r="U969" s="236"/>
      <c r="V969" s="236"/>
      <c r="W969" s="236"/>
      <c r="X969" s="236"/>
      <c r="Y969" s="236"/>
      <c r="Z969" s="236"/>
      <c r="AA969" s="236"/>
      <c r="AB969" s="236"/>
      <c r="AC969" s="236"/>
      <c r="AD969" s="236"/>
    </row>
    <row r="970" spans="1:30" ht="15.75" customHeight="1" x14ac:dyDescent="0.25">
      <c r="A970" s="236"/>
      <c r="B970" s="236"/>
      <c r="C970" s="236"/>
      <c r="D970" s="236"/>
      <c r="E970" s="236"/>
      <c r="F970" s="236"/>
      <c r="G970" s="237"/>
      <c r="H970" s="236"/>
      <c r="I970" s="236"/>
      <c r="J970" s="236"/>
      <c r="K970" s="236"/>
      <c r="L970" s="236"/>
      <c r="M970" s="236"/>
      <c r="N970" s="236"/>
      <c r="O970" s="236"/>
      <c r="P970" s="236"/>
      <c r="Q970" s="236"/>
      <c r="R970" s="236"/>
      <c r="S970" s="236"/>
      <c r="T970" s="236"/>
      <c r="U970" s="236"/>
      <c r="V970" s="236"/>
      <c r="W970" s="236"/>
      <c r="X970" s="236"/>
      <c r="Y970" s="236"/>
      <c r="Z970" s="236"/>
      <c r="AA970" s="236"/>
      <c r="AB970" s="236"/>
      <c r="AC970" s="236"/>
      <c r="AD970" s="236"/>
    </row>
    <row r="971" spans="1:30" ht="15.75" customHeight="1" x14ac:dyDescent="0.25">
      <c r="A971" s="236"/>
      <c r="B971" s="236"/>
      <c r="C971" s="236"/>
      <c r="D971" s="236"/>
      <c r="E971" s="236"/>
      <c r="F971" s="236"/>
      <c r="G971" s="237"/>
      <c r="H971" s="236"/>
      <c r="I971" s="236"/>
      <c r="J971" s="236"/>
      <c r="K971" s="236"/>
      <c r="L971" s="236"/>
      <c r="M971" s="236"/>
      <c r="N971" s="236"/>
      <c r="O971" s="236"/>
      <c r="P971" s="236"/>
      <c r="Q971" s="236"/>
      <c r="R971" s="236"/>
      <c r="S971" s="236"/>
      <c r="T971" s="236"/>
      <c r="U971" s="236"/>
      <c r="V971" s="236"/>
      <c r="W971" s="236"/>
      <c r="X971" s="236"/>
      <c r="Y971" s="236"/>
      <c r="Z971" s="236"/>
      <c r="AA971" s="236"/>
      <c r="AB971" s="236"/>
      <c r="AC971" s="236"/>
      <c r="AD971" s="236"/>
    </row>
    <row r="972" spans="1:30" ht="15.75" customHeight="1" x14ac:dyDescent="0.25">
      <c r="A972" s="236"/>
      <c r="B972" s="236"/>
      <c r="C972" s="236"/>
      <c r="D972" s="236"/>
      <c r="E972" s="236"/>
      <c r="F972" s="236"/>
      <c r="G972" s="237"/>
      <c r="H972" s="236"/>
      <c r="I972" s="236"/>
      <c r="J972" s="236"/>
      <c r="K972" s="236"/>
      <c r="L972" s="236"/>
      <c r="M972" s="236"/>
      <c r="N972" s="236"/>
      <c r="O972" s="236"/>
      <c r="P972" s="236"/>
      <c r="Q972" s="236"/>
      <c r="R972" s="236"/>
      <c r="S972" s="236"/>
      <c r="T972" s="236"/>
      <c r="U972" s="236"/>
      <c r="V972" s="236"/>
      <c r="W972" s="236"/>
      <c r="X972" s="236"/>
      <c r="Y972" s="236"/>
      <c r="Z972" s="236"/>
      <c r="AA972" s="236"/>
      <c r="AB972" s="236"/>
      <c r="AC972" s="236"/>
      <c r="AD972" s="236"/>
    </row>
    <row r="973" spans="1:30" ht="15.75" customHeight="1" x14ac:dyDescent="0.25">
      <c r="A973" s="236"/>
      <c r="B973" s="236"/>
      <c r="C973" s="236"/>
      <c r="D973" s="236"/>
      <c r="E973" s="236"/>
      <c r="F973" s="236"/>
      <c r="G973" s="237"/>
      <c r="H973" s="236"/>
      <c r="I973" s="236"/>
      <c r="J973" s="236"/>
      <c r="K973" s="236"/>
      <c r="L973" s="236"/>
      <c r="M973" s="236"/>
      <c r="N973" s="236"/>
      <c r="O973" s="236"/>
      <c r="P973" s="236"/>
      <c r="Q973" s="236"/>
      <c r="R973" s="236"/>
      <c r="S973" s="236"/>
      <c r="T973" s="236"/>
      <c r="U973" s="236"/>
      <c r="V973" s="236"/>
      <c r="W973" s="236"/>
      <c r="X973" s="236"/>
      <c r="Y973" s="236"/>
      <c r="Z973" s="236"/>
      <c r="AA973" s="236"/>
      <c r="AB973" s="236"/>
      <c r="AC973" s="236"/>
      <c r="AD973" s="236"/>
    </row>
    <row r="974" spans="1:30" ht="15.75" customHeight="1" x14ac:dyDescent="0.25">
      <c r="A974" s="236"/>
      <c r="B974" s="236"/>
      <c r="C974" s="236"/>
      <c r="D974" s="236"/>
      <c r="E974" s="236"/>
      <c r="F974" s="236"/>
      <c r="G974" s="237"/>
      <c r="H974" s="236"/>
      <c r="I974" s="236"/>
      <c r="J974" s="236"/>
      <c r="K974" s="236"/>
      <c r="L974" s="236"/>
      <c r="M974" s="236"/>
      <c r="N974" s="236"/>
      <c r="O974" s="236"/>
      <c r="P974" s="236"/>
      <c r="Q974" s="236"/>
      <c r="R974" s="236"/>
      <c r="S974" s="236"/>
      <c r="T974" s="236"/>
      <c r="U974" s="236"/>
      <c r="V974" s="236"/>
      <c r="W974" s="236"/>
      <c r="X974" s="236"/>
      <c r="Y974" s="236"/>
      <c r="Z974" s="236"/>
      <c r="AA974" s="236"/>
      <c r="AB974" s="236"/>
      <c r="AC974" s="236"/>
      <c r="AD974" s="236"/>
    </row>
    <row r="975" spans="1:30" ht="15.75" customHeight="1" x14ac:dyDescent="0.25">
      <c r="A975" s="236"/>
      <c r="B975" s="236"/>
      <c r="C975" s="236"/>
      <c r="D975" s="236"/>
      <c r="E975" s="236"/>
      <c r="F975" s="236"/>
      <c r="G975" s="237"/>
      <c r="H975" s="236"/>
      <c r="I975" s="236"/>
      <c r="J975" s="236"/>
      <c r="K975" s="236"/>
      <c r="L975" s="236"/>
      <c r="M975" s="236"/>
      <c r="N975" s="236"/>
      <c r="O975" s="236"/>
      <c r="P975" s="236"/>
      <c r="Q975" s="236"/>
      <c r="R975" s="236"/>
      <c r="S975" s="236"/>
      <c r="T975" s="236"/>
      <c r="U975" s="236"/>
      <c r="V975" s="236"/>
      <c r="W975" s="236"/>
      <c r="X975" s="236"/>
      <c r="Y975" s="236"/>
      <c r="Z975" s="236"/>
      <c r="AA975" s="236"/>
      <c r="AB975" s="236"/>
      <c r="AC975" s="236"/>
      <c r="AD975" s="236"/>
    </row>
    <row r="976" spans="1:30" ht="15.75" customHeight="1" x14ac:dyDescent="0.25">
      <c r="A976" s="236"/>
      <c r="B976" s="236"/>
      <c r="C976" s="236"/>
      <c r="D976" s="236"/>
      <c r="E976" s="236"/>
      <c r="F976" s="236"/>
      <c r="G976" s="237"/>
      <c r="H976" s="236"/>
      <c r="I976" s="236"/>
      <c r="J976" s="236"/>
      <c r="K976" s="236"/>
      <c r="L976" s="236"/>
      <c r="M976" s="236"/>
      <c r="N976" s="236"/>
      <c r="O976" s="236"/>
      <c r="P976" s="236"/>
      <c r="Q976" s="236"/>
      <c r="R976" s="236"/>
      <c r="S976" s="236"/>
      <c r="T976" s="236"/>
      <c r="U976" s="236"/>
      <c r="V976" s="236"/>
      <c r="W976" s="236"/>
      <c r="X976" s="236"/>
      <c r="Y976" s="236"/>
      <c r="Z976" s="236"/>
      <c r="AA976" s="236"/>
      <c r="AB976" s="236"/>
      <c r="AC976" s="236"/>
      <c r="AD976" s="236"/>
    </row>
    <row r="977" spans="1:30" ht="15.75" customHeight="1" x14ac:dyDescent="0.25">
      <c r="A977" s="236"/>
      <c r="B977" s="236"/>
      <c r="C977" s="236"/>
      <c r="D977" s="236"/>
      <c r="E977" s="236"/>
      <c r="F977" s="236"/>
      <c r="G977" s="237"/>
      <c r="H977" s="236"/>
      <c r="I977" s="236"/>
      <c r="J977" s="236"/>
      <c r="K977" s="236"/>
      <c r="L977" s="236"/>
      <c r="M977" s="236"/>
      <c r="N977" s="236"/>
      <c r="O977" s="236"/>
      <c r="P977" s="236"/>
      <c r="Q977" s="236"/>
      <c r="R977" s="236"/>
      <c r="S977" s="236"/>
      <c r="T977" s="236"/>
      <c r="U977" s="236"/>
      <c r="V977" s="236"/>
      <c r="W977" s="236"/>
      <c r="X977" s="236"/>
      <c r="Y977" s="236"/>
      <c r="Z977" s="236"/>
      <c r="AA977" s="236"/>
      <c r="AB977" s="236"/>
      <c r="AC977" s="236"/>
      <c r="AD977" s="236"/>
    </row>
    <row r="978" spans="1:30" ht="15.75" customHeight="1" x14ac:dyDescent="0.25">
      <c r="A978" s="236"/>
      <c r="B978" s="236"/>
      <c r="C978" s="236"/>
      <c r="D978" s="236"/>
      <c r="E978" s="236"/>
      <c r="F978" s="236"/>
      <c r="G978" s="237"/>
      <c r="H978" s="236"/>
      <c r="I978" s="236"/>
      <c r="J978" s="236"/>
      <c r="K978" s="236"/>
      <c r="L978" s="236"/>
      <c r="M978" s="236"/>
      <c r="N978" s="236"/>
      <c r="O978" s="236"/>
      <c r="P978" s="236"/>
      <c r="Q978" s="236"/>
      <c r="R978" s="236"/>
      <c r="S978" s="236"/>
      <c r="T978" s="236"/>
      <c r="U978" s="236"/>
      <c r="V978" s="236"/>
      <c r="W978" s="236"/>
      <c r="X978" s="236"/>
      <c r="Y978" s="236"/>
      <c r="Z978" s="236"/>
      <c r="AA978" s="236"/>
      <c r="AB978" s="236"/>
      <c r="AC978" s="236"/>
      <c r="AD978" s="236"/>
    </row>
    <row r="979" spans="1:30" ht="15.75" customHeight="1" x14ac:dyDescent="0.25">
      <c r="A979" s="236"/>
      <c r="B979" s="236"/>
      <c r="C979" s="236"/>
      <c r="D979" s="236"/>
      <c r="E979" s="236"/>
      <c r="F979" s="236"/>
      <c r="G979" s="237"/>
      <c r="H979" s="236"/>
      <c r="I979" s="236"/>
      <c r="J979" s="236"/>
      <c r="K979" s="236"/>
      <c r="L979" s="236"/>
      <c r="M979" s="236"/>
      <c r="N979" s="236"/>
      <c r="O979" s="236"/>
      <c r="P979" s="236"/>
      <c r="Q979" s="236"/>
      <c r="R979" s="236"/>
      <c r="S979" s="236"/>
      <c r="T979" s="236"/>
      <c r="U979" s="236"/>
      <c r="V979" s="236"/>
      <c r="W979" s="236"/>
      <c r="X979" s="236"/>
      <c r="Y979" s="236"/>
      <c r="Z979" s="236"/>
      <c r="AA979" s="236"/>
      <c r="AB979" s="236"/>
      <c r="AC979" s="236"/>
      <c r="AD979" s="236"/>
    </row>
    <row r="980" spans="1:30" ht="15.75" customHeight="1" x14ac:dyDescent="0.25">
      <c r="A980" s="236"/>
      <c r="B980" s="236"/>
      <c r="C980" s="236"/>
      <c r="D980" s="236"/>
      <c r="E980" s="236"/>
      <c r="F980" s="236"/>
      <c r="G980" s="237"/>
      <c r="H980" s="236"/>
      <c r="I980" s="236"/>
      <c r="J980" s="236"/>
      <c r="K980" s="236"/>
      <c r="L980" s="236"/>
      <c r="M980" s="236"/>
      <c r="N980" s="236"/>
      <c r="O980" s="236"/>
      <c r="P980" s="236"/>
      <c r="Q980" s="236"/>
      <c r="R980" s="236"/>
      <c r="S980" s="236"/>
      <c r="T980" s="236"/>
      <c r="U980" s="236"/>
      <c r="V980" s="236"/>
      <c r="W980" s="236"/>
      <c r="X980" s="236"/>
      <c r="Y980" s="236"/>
      <c r="Z980" s="236"/>
      <c r="AA980" s="236"/>
      <c r="AB980" s="236"/>
      <c r="AC980" s="236"/>
      <c r="AD980" s="236"/>
    </row>
    <row r="981" spans="1:30" ht="15.75" customHeight="1" x14ac:dyDescent="0.25">
      <c r="A981" s="236"/>
      <c r="B981" s="236"/>
      <c r="C981" s="236"/>
      <c r="D981" s="236"/>
      <c r="E981" s="236"/>
      <c r="F981" s="236"/>
      <c r="G981" s="237"/>
      <c r="H981" s="236"/>
      <c r="I981" s="236"/>
      <c r="J981" s="236"/>
      <c r="K981" s="236"/>
      <c r="L981" s="236"/>
      <c r="M981" s="236"/>
      <c r="N981" s="236"/>
      <c r="O981" s="236"/>
      <c r="P981" s="236"/>
      <c r="Q981" s="236"/>
      <c r="R981" s="236"/>
      <c r="S981" s="236"/>
      <c r="T981" s="236"/>
      <c r="U981" s="236"/>
      <c r="V981" s="236"/>
      <c r="W981" s="236"/>
      <c r="X981" s="236"/>
      <c r="Y981" s="236"/>
      <c r="Z981" s="236"/>
      <c r="AA981" s="236"/>
      <c r="AB981" s="236"/>
      <c r="AC981" s="236"/>
      <c r="AD981" s="236"/>
    </row>
    <row r="982" spans="1:30" ht="15.75" customHeight="1" x14ac:dyDescent="0.25">
      <c r="A982" s="236"/>
      <c r="B982" s="236"/>
      <c r="C982" s="236"/>
      <c r="D982" s="236"/>
      <c r="E982" s="236"/>
      <c r="F982" s="236"/>
      <c r="G982" s="237"/>
      <c r="H982" s="236"/>
      <c r="I982" s="236"/>
      <c r="J982" s="236"/>
      <c r="K982" s="236"/>
      <c r="L982" s="236"/>
      <c r="M982" s="236"/>
      <c r="N982" s="236"/>
      <c r="O982" s="236"/>
      <c r="P982" s="236"/>
      <c r="Q982" s="236"/>
      <c r="R982" s="236"/>
      <c r="S982" s="236"/>
      <c r="T982" s="236"/>
      <c r="U982" s="236"/>
      <c r="V982" s="236"/>
      <c r="W982" s="236"/>
      <c r="X982" s="236"/>
      <c r="Y982" s="236"/>
      <c r="Z982" s="236"/>
      <c r="AA982" s="236"/>
      <c r="AB982" s="236"/>
      <c r="AC982" s="236"/>
      <c r="AD982" s="236"/>
    </row>
    <row r="983" spans="1:30" ht="15.75" customHeight="1" x14ac:dyDescent="0.25">
      <c r="A983" s="236"/>
      <c r="B983" s="236"/>
      <c r="C983" s="236"/>
      <c r="D983" s="236"/>
      <c r="E983" s="236"/>
      <c r="F983" s="236"/>
      <c r="G983" s="237"/>
      <c r="H983" s="236"/>
      <c r="I983" s="236"/>
      <c r="J983" s="236"/>
      <c r="K983" s="236"/>
      <c r="L983" s="236"/>
      <c r="M983" s="236"/>
      <c r="N983" s="236"/>
      <c r="O983" s="236"/>
      <c r="P983" s="236"/>
      <c r="Q983" s="236"/>
      <c r="R983" s="236"/>
      <c r="S983" s="236"/>
      <c r="T983" s="236"/>
      <c r="U983" s="236"/>
      <c r="V983" s="236"/>
      <c r="W983" s="236"/>
      <c r="X983" s="236"/>
      <c r="Y983" s="236"/>
      <c r="Z983" s="236"/>
      <c r="AA983" s="236"/>
      <c r="AB983" s="236"/>
      <c r="AC983" s="236"/>
      <c r="AD983" s="236"/>
    </row>
    <row r="984" spans="1:30" ht="15.75" customHeight="1" x14ac:dyDescent="0.25">
      <c r="A984" s="236"/>
      <c r="B984" s="236"/>
      <c r="C984" s="236"/>
      <c r="D984" s="236"/>
      <c r="E984" s="236"/>
      <c r="F984" s="236"/>
      <c r="G984" s="237"/>
      <c r="H984" s="236"/>
      <c r="I984" s="236"/>
      <c r="J984" s="236"/>
      <c r="K984" s="236"/>
      <c r="L984" s="236"/>
      <c r="M984" s="236"/>
      <c r="N984" s="236"/>
      <c r="O984" s="236"/>
      <c r="P984" s="236"/>
      <c r="Q984" s="236"/>
      <c r="R984" s="236"/>
      <c r="S984" s="236"/>
      <c r="T984" s="236"/>
      <c r="U984" s="236"/>
      <c r="V984" s="236"/>
      <c r="W984" s="236"/>
      <c r="X984" s="236"/>
      <c r="Y984" s="236"/>
      <c r="Z984" s="236"/>
      <c r="AA984" s="236"/>
      <c r="AB984" s="236"/>
      <c r="AC984" s="236"/>
      <c r="AD984" s="236"/>
    </row>
    <row r="985" spans="1:30" ht="15.75" customHeight="1" x14ac:dyDescent="0.25">
      <c r="A985" s="236"/>
      <c r="B985" s="236"/>
      <c r="C985" s="236"/>
      <c r="D985" s="236"/>
      <c r="E985" s="236"/>
      <c r="F985" s="236"/>
      <c r="G985" s="237"/>
      <c r="H985" s="236"/>
      <c r="I985" s="236"/>
      <c r="J985" s="236"/>
      <c r="K985" s="236"/>
      <c r="L985" s="236"/>
      <c r="M985" s="236"/>
      <c r="N985" s="236"/>
      <c r="O985" s="236"/>
      <c r="P985" s="236"/>
      <c r="Q985" s="236"/>
      <c r="R985" s="236"/>
      <c r="S985" s="236"/>
      <c r="T985" s="236"/>
      <c r="U985" s="236"/>
      <c r="V985" s="236"/>
      <c r="W985" s="236"/>
      <c r="X985" s="236"/>
      <c r="Y985" s="236"/>
      <c r="Z985" s="236"/>
      <c r="AA985" s="236"/>
      <c r="AB985" s="236"/>
      <c r="AC985" s="236"/>
      <c r="AD985" s="236"/>
    </row>
    <row r="986" spans="1:30" ht="15.75" customHeight="1" x14ac:dyDescent="0.25">
      <c r="A986" s="236"/>
      <c r="B986" s="236"/>
      <c r="C986" s="236"/>
      <c r="D986" s="236"/>
      <c r="E986" s="236"/>
      <c r="F986" s="236"/>
      <c r="G986" s="237"/>
      <c r="H986" s="236"/>
      <c r="I986" s="236"/>
      <c r="J986" s="236"/>
      <c r="K986" s="236"/>
      <c r="L986" s="236"/>
      <c r="M986" s="236"/>
      <c r="N986" s="236"/>
      <c r="O986" s="236"/>
      <c r="P986" s="236"/>
      <c r="Q986" s="236"/>
      <c r="R986" s="236"/>
      <c r="S986" s="236"/>
      <c r="T986" s="236"/>
      <c r="U986" s="236"/>
      <c r="V986" s="236"/>
      <c r="W986" s="236"/>
      <c r="X986" s="236"/>
      <c r="Y986" s="236"/>
      <c r="Z986" s="236"/>
      <c r="AA986" s="236"/>
      <c r="AB986" s="236"/>
      <c r="AC986" s="236"/>
      <c r="AD986" s="236"/>
    </row>
    <row r="987" spans="1:30" ht="15.75" customHeight="1" x14ac:dyDescent="0.25">
      <c r="A987" s="236"/>
      <c r="B987" s="236"/>
      <c r="C987" s="236"/>
      <c r="D987" s="236"/>
      <c r="E987" s="236"/>
      <c r="F987" s="236"/>
      <c r="G987" s="237"/>
      <c r="H987" s="236"/>
      <c r="I987" s="236"/>
      <c r="J987" s="236"/>
      <c r="K987" s="236"/>
      <c r="L987" s="236"/>
      <c r="M987" s="236"/>
      <c r="N987" s="236"/>
      <c r="O987" s="236"/>
      <c r="P987" s="236"/>
      <c r="Q987" s="236"/>
      <c r="R987" s="236"/>
      <c r="S987" s="236"/>
      <c r="T987" s="236"/>
      <c r="U987" s="236"/>
      <c r="V987" s="236"/>
      <c r="W987" s="236"/>
      <c r="X987" s="236"/>
      <c r="Y987" s="236"/>
      <c r="Z987" s="236"/>
      <c r="AA987" s="236"/>
      <c r="AB987" s="236"/>
      <c r="AC987" s="236"/>
      <c r="AD987" s="236"/>
    </row>
    <row r="988" spans="1:30" ht="15.75" customHeight="1" x14ac:dyDescent="0.25">
      <c r="A988" s="236"/>
      <c r="B988" s="236"/>
      <c r="C988" s="236"/>
      <c r="D988" s="236"/>
      <c r="E988" s="236"/>
      <c r="F988" s="236"/>
      <c r="G988" s="237"/>
      <c r="H988" s="236"/>
      <c r="I988" s="236"/>
      <c r="J988" s="236"/>
      <c r="K988" s="236"/>
      <c r="L988" s="236"/>
      <c r="M988" s="236"/>
      <c r="N988" s="236"/>
      <c r="O988" s="236"/>
      <c r="P988" s="236"/>
      <c r="Q988" s="236"/>
      <c r="R988" s="236"/>
      <c r="S988" s="236"/>
      <c r="T988" s="236"/>
      <c r="U988" s="236"/>
      <c r="V988" s="236"/>
      <c r="W988" s="236"/>
      <c r="X988" s="236"/>
      <c r="Y988" s="236"/>
      <c r="Z988" s="236"/>
      <c r="AA988" s="236"/>
      <c r="AB988" s="236"/>
      <c r="AC988" s="236"/>
      <c r="AD988" s="236"/>
    </row>
    <row r="989" spans="1:30" ht="15.75" customHeight="1" x14ac:dyDescent="0.25">
      <c r="A989" s="236"/>
      <c r="B989" s="236"/>
      <c r="C989" s="236"/>
      <c r="D989" s="236"/>
      <c r="E989" s="236"/>
      <c r="F989" s="236"/>
      <c r="G989" s="237"/>
      <c r="H989" s="236"/>
      <c r="I989" s="236"/>
      <c r="J989" s="236"/>
      <c r="K989" s="236"/>
      <c r="L989" s="236"/>
      <c r="M989" s="236"/>
      <c r="N989" s="236"/>
      <c r="O989" s="236"/>
      <c r="P989" s="236"/>
      <c r="Q989" s="236"/>
      <c r="R989" s="236"/>
      <c r="S989" s="236"/>
      <c r="T989" s="236"/>
      <c r="U989" s="236"/>
      <c r="V989" s="236"/>
      <c r="W989" s="236"/>
      <c r="X989" s="236"/>
      <c r="Y989" s="236"/>
      <c r="Z989" s="236"/>
      <c r="AA989" s="236"/>
      <c r="AB989" s="236"/>
      <c r="AC989" s="236"/>
      <c r="AD989" s="236"/>
    </row>
    <row r="990" spans="1:30" ht="15.75" customHeight="1" x14ac:dyDescent="0.25">
      <c r="A990" s="236"/>
      <c r="B990" s="236"/>
      <c r="C990" s="236"/>
      <c r="D990" s="236"/>
      <c r="E990" s="236"/>
      <c r="F990" s="236"/>
      <c r="G990" s="237"/>
      <c r="H990" s="236"/>
      <c r="I990" s="236"/>
      <c r="J990" s="236"/>
      <c r="K990" s="236"/>
      <c r="L990" s="236"/>
      <c r="M990" s="236"/>
      <c r="N990" s="236"/>
      <c r="O990" s="236"/>
      <c r="P990" s="236"/>
      <c r="Q990" s="236"/>
      <c r="R990" s="236"/>
      <c r="S990" s="236"/>
      <c r="T990" s="236"/>
      <c r="U990" s="236"/>
      <c r="V990" s="236"/>
      <c r="W990" s="236"/>
      <c r="X990" s="236"/>
      <c r="Y990" s="236"/>
      <c r="Z990" s="236"/>
      <c r="AA990" s="236"/>
      <c r="AB990" s="236"/>
      <c r="AC990" s="236"/>
      <c r="AD990" s="236"/>
    </row>
    <row r="991" spans="1:30" ht="15.75" customHeight="1" x14ac:dyDescent="0.25">
      <c r="A991" s="236"/>
      <c r="B991" s="236"/>
      <c r="C991" s="236"/>
      <c r="D991" s="236"/>
      <c r="E991" s="236"/>
      <c r="F991" s="236"/>
      <c r="G991" s="237"/>
      <c r="H991" s="236"/>
      <c r="I991" s="236"/>
      <c r="J991" s="236"/>
      <c r="K991" s="236"/>
      <c r="L991" s="236"/>
      <c r="M991" s="236"/>
      <c r="N991" s="236"/>
      <c r="O991" s="236"/>
      <c r="P991" s="236"/>
      <c r="Q991" s="236"/>
      <c r="R991" s="236"/>
      <c r="S991" s="236"/>
      <c r="T991" s="236"/>
      <c r="U991" s="236"/>
      <c r="V991" s="236"/>
      <c r="W991" s="236"/>
      <c r="X991" s="236"/>
      <c r="Y991" s="236"/>
      <c r="Z991" s="236"/>
      <c r="AA991" s="236"/>
      <c r="AB991" s="236"/>
      <c r="AC991" s="236"/>
      <c r="AD991" s="236"/>
    </row>
    <row r="992" spans="1:30" ht="15.75" customHeight="1" x14ac:dyDescent="0.25">
      <c r="A992" s="236"/>
      <c r="B992" s="236"/>
      <c r="C992" s="236"/>
      <c r="D992" s="236"/>
      <c r="E992" s="236"/>
      <c r="F992" s="236"/>
      <c r="G992" s="237"/>
      <c r="H992" s="236"/>
      <c r="I992" s="236"/>
      <c r="J992" s="236"/>
      <c r="K992" s="236"/>
      <c r="L992" s="236"/>
      <c r="M992" s="236"/>
      <c r="N992" s="236"/>
      <c r="O992" s="236"/>
      <c r="P992" s="236"/>
      <c r="Q992" s="236"/>
      <c r="R992" s="236"/>
      <c r="S992" s="236"/>
      <c r="T992" s="236"/>
      <c r="U992" s="236"/>
      <c r="V992" s="236"/>
      <c r="W992" s="236"/>
      <c r="X992" s="236"/>
      <c r="Y992" s="236"/>
      <c r="Z992" s="236"/>
      <c r="AA992" s="236"/>
      <c r="AB992" s="236"/>
      <c r="AC992" s="236"/>
      <c r="AD992" s="236"/>
    </row>
    <row r="993" spans="1:30" ht="15.75" customHeight="1" x14ac:dyDescent="0.25">
      <c r="A993" s="236"/>
      <c r="B993" s="236"/>
      <c r="C993" s="236"/>
      <c r="D993" s="236"/>
      <c r="E993" s="236"/>
      <c r="F993" s="236"/>
      <c r="G993" s="237"/>
      <c r="H993" s="236"/>
      <c r="I993" s="236"/>
      <c r="J993" s="236"/>
      <c r="K993" s="236"/>
      <c r="L993" s="236"/>
      <c r="M993" s="236"/>
      <c r="N993" s="236"/>
      <c r="O993" s="236"/>
      <c r="P993" s="236"/>
      <c r="Q993" s="236"/>
      <c r="R993" s="236"/>
      <c r="S993" s="236"/>
      <c r="T993" s="236"/>
      <c r="U993" s="236"/>
      <c r="V993" s="236"/>
      <c r="W993" s="236"/>
      <c r="X993" s="236"/>
      <c r="Y993" s="236"/>
      <c r="Z993" s="236"/>
      <c r="AA993" s="236"/>
      <c r="AB993" s="236"/>
      <c r="AC993" s="236"/>
      <c r="AD993" s="236"/>
    </row>
    <row r="994" spans="1:30" ht="15.75" customHeight="1" x14ac:dyDescent="0.25">
      <c r="A994" s="236"/>
      <c r="B994" s="236"/>
      <c r="C994" s="236"/>
      <c r="D994" s="236"/>
      <c r="E994" s="236"/>
      <c r="F994" s="236"/>
      <c r="G994" s="237"/>
      <c r="H994" s="236"/>
      <c r="I994" s="236"/>
      <c r="J994" s="236"/>
      <c r="K994" s="236"/>
      <c r="L994" s="236"/>
      <c r="M994" s="236"/>
      <c r="N994" s="236"/>
      <c r="O994" s="236"/>
      <c r="P994" s="236"/>
      <c r="Q994" s="236"/>
      <c r="R994" s="236"/>
      <c r="S994" s="236"/>
      <c r="T994" s="236"/>
      <c r="U994" s="236"/>
      <c r="V994" s="236"/>
      <c r="W994" s="236"/>
      <c r="X994" s="236"/>
      <c r="Y994" s="236"/>
      <c r="Z994" s="236"/>
      <c r="AA994" s="236"/>
      <c r="AB994" s="236"/>
      <c r="AC994" s="236"/>
      <c r="AD994" s="236"/>
    </row>
    <row r="995" spans="1:30" ht="15.75" customHeight="1" x14ac:dyDescent="0.25">
      <c r="A995" s="236"/>
      <c r="B995" s="236"/>
      <c r="C995" s="236"/>
      <c r="D995" s="236"/>
      <c r="E995" s="236"/>
      <c r="F995" s="236"/>
      <c r="G995" s="237"/>
      <c r="H995" s="236"/>
      <c r="I995" s="236"/>
      <c r="J995" s="236"/>
      <c r="K995" s="236"/>
      <c r="L995" s="236"/>
      <c r="M995" s="236"/>
      <c r="N995" s="236"/>
      <c r="O995" s="236"/>
      <c r="P995" s="236"/>
      <c r="Q995" s="236"/>
      <c r="R995" s="236"/>
      <c r="S995" s="236"/>
      <c r="T995" s="236"/>
      <c r="U995" s="236"/>
      <c r="V995" s="236"/>
      <c r="W995" s="236"/>
      <c r="X995" s="236"/>
      <c r="Y995" s="236"/>
      <c r="Z995" s="236"/>
      <c r="AA995" s="236"/>
      <c r="AB995" s="236"/>
      <c r="AC995" s="236"/>
      <c r="AD995" s="236"/>
    </row>
    <row r="996" spans="1:30" ht="15.75" customHeight="1" x14ac:dyDescent="0.25">
      <c r="A996" s="236"/>
      <c r="B996" s="236"/>
      <c r="C996" s="236"/>
      <c r="D996" s="236"/>
      <c r="E996" s="236"/>
      <c r="F996" s="236"/>
      <c r="G996" s="237"/>
      <c r="H996" s="236"/>
      <c r="I996" s="236"/>
      <c r="J996" s="236"/>
      <c r="K996" s="236"/>
      <c r="L996" s="236"/>
      <c r="M996" s="236"/>
      <c r="N996" s="236"/>
      <c r="O996" s="236"/>
      <c r="P996" s="236"/>
      <c r="Q996" s="236"/>
      <c r="R996" s="236"/>
      <c r="S996" s="236"/>
      <c r="T996" s="236"/>
      <c r="U996" s="236"/>
      <c r="V996" s="236"/>
      <c r="W996" s="236"/>
      <c r="X996" s="236"/>
      <c r="Y996" s="236"/>
      <c r="Z996" s="236"/>
      <c r="AA996" s="236"/>
      <c r="AB996" s="236"/>
      <c r="AC996" s="236"/>
      <c r="AD996" s="236"/>
    </row>
    <row r="997" spans="1:30" ht="15.75" customHeight="1" x14ac:dyDescent="0.25">
      <c r="A997" s="236"/>
      <c r="B997" s="236"/>
      <c r="C997" s="236"/>
      <c r="D997" s="236"/>
      <c r="E997" s="236"/>
      <c r="F997" s="236"/>
      <c r="G997" s="237"/>
      <c r="H997" s="236"/>
      <c r="I997" s="236"/>
      <c r="J997" s="236"/>
      <c r="K997" s="236"/>
      <c r="L997" s="236"/>
      <c r="M997" s="236"/>
      <c r="N997" s="236"/>
      <c r="O997" s="236"/>
      <c r="P997" s="236"/>
      <c r="Q997" s="236"/>
      <c r="R997" s="236"/>
      <c r="S997" s="236"/>
      <c r="T997" s="236"/>
      <c r="U997" s="236"/>
      <c r="V997" s="236"/>
      <c r="W997" s="236"/>
      <c r="X997" s="236"/>
      <c r="Y997" s="236"/>
      <c r="Z997" s="236"/>
      <c r="AA997" s="236"/>
      <c r="AB997" s="236"/>
      <c r="AC997" s="236"/>
      <c r="AD997" s="236"/>
    </row>
    <row r="998" spans="1:30" ht="15.75" customHeight="1" x14ac:dyDescent="0.25">
      <c r="A998" s="236"/>
      <c r="B998" s="236"/>
      <c r="C998" s="236"/>
      <c r="D998" s="236"/>
      <c r="E998" s="236"/>
      <c r="F998" s="236"/>
      <c r="G998" s="237"/>
      <c r="H998" s="236"/>
      <c r="I998" s="236"/>
      <c r="J998" s="236"/>
      <c r="K998" s="236"/>
      <c r="L998" s="236"/>
      <c r="M998" s="236"/>
      <c r="N998" s="236"/>
      <c r="O998" s="236"/>
      <c r="P998" s="236"/>
      <c r="Q998" s="236"/>
      <c r="R998" s="236"/>
      <c r="S998" s="236"/>
      <c r="T998" s="236"/>
      <c r="U998" s="236"/>
      <c r="V998" s="236"/>
      <c r="W998" s="236"/>
      <c r="X998" s="236"/>
      <c r="Y998" s="236"/>
      <c r="Z998" s="236"/>
      <c r="AA998" s="236"/>
      <c r="AB998" s="236"/>
      <c r="AC998" s="236"/>
      <c r="AD998" s="236"/>
    </row>
    <row r="999" spans="1:30" ht="15.75" customHeight="1" x14ac:dyDescent="0.25">
      <c r="A999" s="236"/>
      <c r="B999" s="236"/>
      <c r="C999" s="236"/>
      <c r="D999" s="236"/>
      <c r="E999" s="236"/>
      <c r="F999" s="236"/>
      <c r="G999" s="237"/>
      <c r="H999" s="236"/>
      <c r="I999" s="236"/>
      <c r="J999" s="236"/>
      <c r="K999" s="236"/>
      <c r="L999" s="236"/>
      <c r="M999" s="236"/>
      <c r="N999" s="236"/>
      <c r="O999" s="236"/>
      <c r="P999" s="236"/>
      <c r="Q999" s="236"/>
      <c r="R999" s="236"/>
      <c r="S999" s="236"/>
      <c r="T999" s="236"/>
      <c r="U999" s="236"/>
      <c r="V999" s="236"/>
      <c r="W999" s="236"/>
      <c r="X999" s="236"/>
      <c r="Y999" s="236"/>
      <c r="Z999" s="236"/>
      <c r="AA999" s="236"/>
      <c r="AB999" s="236"/>
      <c r="AC999" s="236"/>
      <c r="AD999" s="236"/>
    </row>
    <row r="1000" spans="1:30" ht="15.75" customHeight="1" x14ac:dyDescent="0.25">
      <c r="A1000" s="236"/>
      <c r="B1000" s="236"/>
      <c r="C1000" s="236"/>
      <c r="D1000" s="236"/>
      <c r="E1000" s="236"/>
      <c r="F1000" s="236"/>
      <c r="G1000" s="237"/>
      <c r="H1000" s="236"/>
      <c r="I1000" s="236"/>
      <c r="J1000" s="236"/>
      <c r="K1000" s="236"/>
      <c r="L1000" s="236"/>
      <c r="M1000" s="236"/>
      <c r="N1000" s="236"/>
      <c r="O1000" s="236"/>
      <c r="P1000" s="236"/>
      <c r="Q1000" s="236"/>
      <c r="R1000" s="236"/>
      <c r="S1000" s="236"/>
      <c r="T1000" s="236"/>
      <c r="U1000" s="236"/>
      <c r="V1000" s="236"/>
      <c r="W1000" s="236"/>
      <c r="X1000" s="236"/>
      <c r="Y1000" s="236"/>
      <c r="Z1000" s="236"/>
      <c r="AA1000" s="236"/>
      <c r="AB1000" s="236"/>
      <c r="AC1000" s="236"/>
      <c r="AD1000" s="236"/>
    </row>
  </sheetData>
  <mergeCells count="14">
    <mergeCell ref="A7:B7"/>
    <mergeCell ref="A8:B8"/>
    <mergeCell ref="C18:E18"/>
    <mergeCell ref="A23:J23"/>
    <mergeCell ref="A24:F24"/>
    <mergeCell ref="H24:J24"/>
    <mergeCell ref="C7:F7"/>
    <mergeCell ref="C8:F8"/>
    <mergeCell ref="A4:B4"/>
    <mergeCell ref="C4:F4"/>
    <mergeCell ref="A5:B5"/>
    <mergeCell ref="C5:F5"/>
    <mergeCell ref="A6:B6"/>
    <mergeCell ref="C6:F6"/>
  </mergeCells>
  <pageMargins left="0.7" right="0.7" top="0.75" bottom="0.75" header="0" footer="0"/>
  <pageSetup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Right="0"/>
  </sheetPr>
  <dimension ref="A1:AE999"/>
  <sheetViews>
    <sheetView topLeftCell="A9" workbookViewId="0">
      <selection activeCell="H26" sqref="H26:J26"/>
    </sheetView>
  </sheetViews>
  <sheetFormatPr defaultColWidth="12.6640625" defaultRowHeight="15" customHeight="1" x14ac:dyDescent="0.25"/>
  <cols>
    <col min="1" max="1" width="4" customWidth="1"/>
    <col min="2" max="2" width="24.21875" customWidth="1"/>
    <col min="3" max="3" width="19.33203125" customWidth="1"/>
    <col min="4" max="4" width="14.33203125" customWidth="1"/>
    <col min="5" max="6" width="19.33203125" customWidth="1"/>
    <col min="7" max="7" width="0.109375" hidden="1" customWidth="1"/>
    <col min="8" max="10" width="14.21875" customWidth="1"/>
    <col min="11" max="11" width="8.33203125" customWidth="1"/>
    <col min="12" max="31" width="8.77734375" customWidth="1"/>
  </cols>
  <sheetData>
    <row r="1" spans="1:31" ht="15.75" customHeight="1" x14ac:dyDescent="0.25">
      <c r="A1" s="150"/>
      <c r="B1" s="152"/>
      <c r="C1" s="152"/>
      <c r="D1" s="152"/>
      <c r="E1" s="152"/>
      <c r="F1" s="152"/>
      <c r="G1" s="153"/>
      <c r="H1" s="152"/>
      <c r="I1" s="152"/>
      <c r="J1" s="152"/>
      <c r="K1" s="152"/>
      <c r="L1" s="152"/>
      <c r="M1" s="152"/>
      <c r="N1" s="152"/>
      <c r="O1" s="152"/>
      <c r="P1" s="152"/>
      <c r="Q1" s="152"/>
      <c r="R1" s="152"/>
      <c r="S1" s="152"/>
      <c r="T1" s="152"/>
      <c r="U1" s="152"/>
      <c r="V1" s="152"/>
      <c r="W1" s="152"/>
      <c r="X1" s="152"/>
      <c r="Y1" s="152"/>
      <c r="Z1" s="152"/>
      <c r="AA1" s="152"/>
      <c r="AB1" s="152"/>
      <c r="AC1" s="152"/>
      <c r="AD1" s="152"/>
      <c r="AE1" s="152"/>
    </row>
    <row r="2" spans="1:31" ht="15.75" customHeight="1" x14ac:dyDescent="0.25">
      <c r="A2" s="152"/>
      <c r="B2" s="150" t="s">
        <v>65</v>
      </c>
      <c r="C2" s="150" t="s">
        <v>851</v>
      </c>
      <c r="D2" s="152"/>
      <c r="E2" s="152"/>
      <c r="F2" s="152"/>
      <c r="G2" s="153"/>
      <c r="H2" s="152"/>
      <c r="I2" s="152"/>
      <c r="J2" s="152"/>
      <c r="K2" s="152"/>
      <c r="L2" s="152"/>
      <c r="M2" s="152"/>
      <c r="N2" s="152"/>
      <c r="O2" s="152"/>
      <c r="P2" s="152"/>
      <c r="Q2" s="152"/>
      <c r="R2" s="152"/>
      <c r="S2" s="152"/>
      <c r="T2" s="152"/>
      <c r="U2" s="152"/>
      <c r="V2" s="152"/>
      <c r="W2" s="152"/>
      <c r="X2" s="152"/>
      <c r="Y2" s="152"/>
      <c r="Z2" s="152"/>
      <c r="AA2" s="152"/>
      <c r="AB2" s="152"/>
      <c r="AC2" s="152"/>
      <c r="AD2" s="152"/>
      <c r="AE2" s="152"/>
    </row>
    <row r="3" spans="1:31" ht="15.75" customHeight="1" x14ac:dyDescent="0.25">
      <c r="A3" s="152"/>
      <c r="B3" s="724"/>
      <c r="C3" s="152"/>
      <c r="D3" s="152"/>
      <c r="E3" s="152"/>
      <c r="F3" s="152"/>
      <c r="G3" s="153"/>
      <c r="H3" s="152"/>
      <c r="I3" s="152"/>
      <c r="J3" s="152"/>
      <c r="K3" s="152"/>
      <c r="L3" s="152"/>
      <c r="M3" s="152"/>
      <c r="N3" s="152"/>
      <c r="O3" s="152"/>
      <c r="P3" s="152"/>
      <c r="Q3" s="152"/>
      <c r="R3" s="152"/>
      <c r="S3" s="152"/>
      <c r="T3" s="152"/>
      <c r="U3" s="152"/>
      <c r="V3" s="152"/>
      <c r="W3" s="152"/>
      <c r="X3" s="152"/>
      <c r="Y3" s="152"/>
      <c r="Z3" s="152"/>
      <c r="AA3" s="152"/>
      <c r="AB3" s="152"/>
      <c r="AC3" s="152"/>
      <c r="AD3" s="152"/>
      <c r="AE3" s="152"/>
    </row>
    <row r="4" spans="1:31" ht="15.75" customHeight="1" x14ac:dyDescent="0.25">
      <c r="A4" s="1005" t="s">
        <v>67</v>
      </c>
      <c r="B4" s="985"/>
      <c r="C4" s="1068" t="s">
        <v>852</v>
      </c>
      <c r="D4" s="987"/>
      <c r="E4" s="987"/>
      <c r="F4" s="985"/>
      <c r="G4" s="155"/>
      <c r="H4" s="557"/>
      <c r="I4" s="557"/>
      <c r="J4" s="557"/>
      <c r="K4" s="557"/>
      <c r="L4" s="557"/>
      <c r="M4" s="557"/>
      <c r="N4" s="557"/>
      <c r="O4" s="557"/>
      <c r="P4" s="557"/>
      <c r="Q4" s="557"/>
      <c r="R4" s="557"/>
      <c r="S4" s="557"/>
      <c r="T4" s="557"/>
      <c r="U4" s="557"/>
      <c r="V4" s="557"/>
      <c r="W4" s="557"/>
      <c r="X4" s="557"/>
      <c r="Y4" s="557"/>
      <c r="Z4" s="557"/>
      <c r="AA4" s="557"/>
      <c r="AB4" s="557"/>
      <c r="AC4" s="557"/>
      <c r="AD4" s="557"/>
      <c r="AE4" s="557"/>
    </row>
    <row r="5" spans="1:31" ht="171.45" customHeight="1" x14ac:dyDescent="0.25">
      <c r="A5" s="1002" t="s">
        <v>69</v>
      </c>
      <c r="B5" s="1003"/>
      <c r="C5" s="1072" t="s">
        <v>853</v>
      </c>
      <c r="D5" s="993"/>
      <c r="E5" s="993"/>
      <c r="F5" s="994"/>
      <c r="G5" s="155"/>
      <c r="H5" s="557"/>
      <c r="I5" s="557"/>
      <c r="J5" s="557"/>
      <c r="K5" s="557"/>
      <c r="L5" s="557"/>
      <c r="M5" s="557"/>
      <c r="N5" s="557"/>
      <c r="O5" s="557"/>
      <c r="P5" s="557"/>
      <c r="Q5" s="557"/>
      <c r="R5" s="557"/>
      <c r="S5" s="557"/>
      <c r="T5" s="557"/>
      <c r="U5" s="557"/>
      <c r="V5" s="557"/>
      <c r="W5" s="557"/>
      <c r="X5" s="557"/>
      <c r="Y5" s="557"/>
      <c r="Z5" s="557"/>
      <c r="AA5" s="557"/>
      <c r="AB5" s="557"/>
      <c r="AC5" s="557"/>
      <c r="AD5" s="557"/>
      <c r="AE5" s="557"/>
    </row>
    <row r="6" spans="1:31" ht="15.75" customHeight="1" x14ac:dyDescent="0.25">
      <c r="A6" s="1002" t="s">
        <v>71</v>
      </c>
      <c r="B6" s="1003"/>
      <c r="C6" s="1009" t="s">
        <v>72</v>
      </c>
      <c r="D6" s="1008"/>
      <c r="E6" s="1008"/>
      <c r="F6" s="1003"/>
      <c r="G6" s="155"/>
      <c r="H6" s="557"/>
      <c r="I6" s="557"/>
      <c r="J6" s="557"/>
      <c r="K6" s="557"/>
      <c r="L6" s="557"/>
      <c r="M6" s="557"/>
      <c r="N6" s="557"/>
      <c r="O6" s="557"/>
      <c r="P6" s="557"/>
      <c r="Q6" s="557"/>
      <c r="R6" s="557"/>
      <c r="S6" s="557"/>
      <c r="T6" s="557"/>
      <c r="U6" s="557"/>
      <c r="V6" s="557"/>
      <c r="W6" s="557"/>
      <c r="X6" s="557"/>
      <c r="Y6" s="557"/>
      <c r="Z6" s="557"/>
      <c r="AA6" s="557"/>
      <c r="AB6" s="557"/>
      <c r="AC6" s="557"/>
      <c r="AD6" s="557"/>
      <c r="AE6" s="557"/>
    </row>
    <row r="7" spans="1:31" ht="117.45" customHeight="1" x14ac:dyDescent="0.25">
      <c r="A7" s="1002" t="s">
        <v>73</v>
      </c>
      <c r="B7" s="1003"/>
      <c r="C7" s="1007" t="s">
        <v>854</v>
      </c>
      <c r="D7" s="1008"/>
      <c r="E7" s="1008"/>
      <c r="F7" s="1003"/>
      <c r="G7" s="155"/>
      <c r="H7" s="557"/>
      <c r="I7" s="557"/>
      <c r="J7" s="557"/>
      <c r="K7" s="557"/>
      <c r="L7" s="557"/>
      <c r="M7" s="557"/>
      <c r="N7" s="557"/>
      <c r="O7" s="557"/>
      <c r="P7" s="557"/>
      <c r="Q7" s="557"/>
      <c r="R7" s="557"/>
      <c r="S7" s="557"/>
      <c r="T7" s="557"/>
      <c r="U7" s="557"/>
      <c r="V7" s="557"/>
      <c r="W7" s="557"/>
      <c r="X7" s="557"/>
      <c r="Y7" s="557"/>
      <c r="Z7" s="557"/>
      <c r="AA7" s="557"/>
      <c r="AB7" s="557"/>
      <c r="AC7" s="557"/>
      <c r="AD7" s="557"/>
      <c r="AE7" s="557"/>
    </row>
    <row r="8" spans="1:31" ht="34.950000000000003" customHeight="1" x14ac:dyDescent="0.25">
      <c r="A8" s="1004" t="s">
        <v>75</v>
      </c>
      <c r="B8" s="1003"/>
      <c r="C8" s="1007" t="s">
        <v>343</v>
      </c>
      <c r="D8" s="1008"/>
      <c r="E8" s="1008"/>
      <c r="F8" s="1003"/>
      <c r="G8" s="155"/>
      <c r="H8" s="797"/>
      <c r="I8" s="797"/>
      <c r="J8" s="797"/>
      <c r="K8" s="557"/>
      <c r="L8" s="557"/>
      <c r="M8" s="557"/>
      <c r="N8" s="557"/>
      <c r="O8" s="557"/>
      <c r="P8" s="557"/>
      <c r="Q8" s="557"/>
      <c r="R8" s="557"/>
      <c r="S8" s="557"/>
      <c r="T8" s="557"/>
      <c r="U8" s="557"/>
      <c r="V8" s="557"/>
      <c r="W8" s="557"/>
      <c r="X8" s="557"/>
      <c r="Y8" s="557"/>
      <c r="Z8" s="557"/>
      <c r="AA8" s="557"/>
      <c r="AB8" s="557"/>
      <c r="AC8" s="557"/>
      <c r="AD8" s="557"/>
      <c r="AE8" s="557"/>
    </row>
    <row r="9" spans="1:31" ht="15.75" customHeight="1" x14ac:dyDescent="0.3">
      <c r="A9" s="152"/>
      <c r="B9" s="152"/>
      <c r="C9" s="152"/>
      <c r="D9" s="152"/>
      <c r="E9" s="152"/>
      <c r="F9" s="152"/>
      <c r="G9" s="153"/>
      <c r="H9" s="763"/>
      <c r="I9" s="763"/>
      <c r="J9" s="763"/>
      <c r="K9" s="152"/>
      <c r="L9" s="152"/>
      <c r="M9" s="152"/>
      <c r="N9" s="152"/>
      <c r="O9" s="152"/>
      <c r="P9" s="152"/>
      <c r="Q9" s="152"/>
      <c r="R9" s="152"/>
      <c r="S9" s="152"/>
      <c r="T9" s="152"/>
      <c r="U9" s="152"/>
      <c r="V9" s="152"/>
      <c r="W9" s="152"/>
      <c r="X9" s="152"/>
      <c r="Y9" s="152"/>
      <c r="Z9" s="152"/>
      <c r="AA9" s="152"/>
      <c r="AB9" s="152"/>
      <c r="AC9" s="152"/>
      <c r="AD9" s="152"/>
      <c r="AE9" s="152"/>
    </row>
    <row r="10" spans="1:31" ht="15.75" customHeight="1" x14ac:dyDescent="0.3">
      <c r="A10" s="152"/>
      <c r="B10" s="152"/>
      <c r="C10" s="152"/>
      <c r="D10" s="152"/>
      <c r="E10" s="152"/>
      <c r="F10" s="152"/>
      <c r="G10" s="153"/>
      <c r="H10" s="763"/>
      <c r="I10" s="763"/>
      <c r="J10" s="763"/>
      <c r="K10" s="152"/>
      <c r="L10" s="152"/>
      <c r="M10" s="152"/>
      <c r="N10" s="152"/>
      <c r="O10" s="152"/>
      <c r="P10" s="152"/>
      <c r="Q10" s="152"/>
      <c r="R10" s="152"/>
      <c r="S10" s="152"/>
      <c r="T10" s="152"/>
      <c r="U10" s="152"/>
      <c r="V10" s="152"/>
      <c r="W10" s="152"/>
      <c r="X10" s="152"/>
      <c r="Y10" s="152"/>
      <c r="Z10" s="152"/>
      <c r="AA10" s="152"/>
      <c r="AB10" s="152"/>
      <c r="AC10" s="152"/>
      <c r="AD10" s="152"/>
      <c r="AE10" s="152"/>
    </row>
    <row r="11" spans="1:31" ht="15.75" customHeight="1" x14ac:dyDescent="0.3">
      <c r="A11" s="157"/>
      <c r="B11" s="558"/>
      <c r="C11" s="159" t="s">
        <v>77</v>
      </c>
      <c r="D11" s="159" t="s">
        <v>78</v>
      </c>
      <c r="E11" s="159" t="s">
        <v>79</v>
      </c>
      <c r="F11" s="159" t="s">
        <v>80</v>
      </c>
      <c r="G11" s="160"/>
      <c r="H11" s="763"/>
      <c r="I11" s="763"/>
      <c r="J11" s="763"/>
      <c r="K11" s="152"/>
      <c r="L11" s="152"/>
      <c r="M11" s="152"/>
      <c r="N11" s="152"/>
      <c r="O11" s="152"/>
      <c r="P11" s="152"/>
      <c r="Q11" s="152"/>
      <c r="R11" s="152"/>
      <c r="S11" s="152"/>
      <c r="T11" s="152"/>
      <c r="U11" s="152"/>
      <c r="V11" s="152"/>
      <c r="W11" s="152"/>
      <c r="X11" s="152"/>
      <c r="Y11" s="152"/>
      <c r="Z11" s="152"/>
      <c r="AA11" s="152"/>
      <c r="AB11" s="152"/>
      <c r="AC11" s="152"/>
      <c r="AD11" s="152"/>
      <c r="AE11" s="152"/>
    </row>
    <row r="12" spans="1:31" ht="15.75" customHeight="1" x14ac:dyDescent="0.3">
      <c r="A12" s="161"/>
      <c r="B12" s="559" t="s">
        <v>81</v>
      </c>
      <c r="C12" s="251">
        <f t="shared" ref="C12:E12" si="0">C13+C14+C15</f>
        <v>35658</v>
      </c>
      <c r="D12" s="252">
        <f t="shared" si="0"/>
        <v>66793</v>
      </c>
      <c r="E12" s="252">
        <f t="shared" si="0"/>
        <v>66793</v>
      </c>
      <c r="F12" s="163">
        <f t="shared" ref="F12:F15" si="1">C12+D12+E12</f>
        <v>169244</v>
      </c>
      <c r="G12" s="253"/>
      <c r="H12" s="763"/>
      <c r="I12" s="763"/>
      <c r="J12" s="763"/>
      <c r="K12" s="152"/>
      <c r="L12" s="152"/>
      <c r="M12" s="152"/>
      <c r="N12" s="152"/>
      <c r="O12" s="152"/>
      <c r="P12" s="152"/>
      <c r="Q12" s="152"/>
      <c r="R12" s="152"/>
      <c r="S12" s="152"/>
      <c r="T12" s="152"/>
      <c r="U12" s="152"/>
      <c r="V12" s="152"/>
      <c r="W12" s="152"/>
      <c r="X12" s="152"/>
      <c r="Y12" s="152"/>
      <c r="Z12" s="152"/>
      <c r="AA12" s="152"/>
      <c r="AB12" s="152"/>
      <c r="AC12" s="152"/>
      <c r="AD12" s="152"/>
      <c r="AE12" s="152"/>
    </row>
    <row r="13" spans="1:31" ht="15.75" customHeight="1" x14ac:dyDescent="0.3">
      <c r="A13" s="560" t="s">
        <v>82</v>
      </c>
      <c r="B13" s="561" t="s">
        <v>20</v>
      </c>
      <c r="C13" s="169">
        <v>5651</v>
      </c>
      <c r="D13" s="169">
        <v>10791</v>
      </c>
      <c r="E13" s="169">
        <v>10791</v>
      </c>
      <c r="F13" s="168">
        <f t="shared" si="1"/>
        <v>27233</v>
      </c>
      <c r="G13" s="258"/>
      <c r="H13" s="763"/>
      <c r="I13" s="763"/>
      <c r="J13" s="763"/>
      <c r="K13" s="152"/>
      <c r="L13" s="152"/>
      <c r="M13" s="152"/>
      <c r="N13" s="152"/>
      <c r="O13" s="152"/>
      <c r="P13" s="152"/>
      <c r="Q13" s="152"/>
      <c r="R13" s="152"/>
      <c r="S13" s="152"/>
      <c r="T13" s="152"/>
      <c r="U13" s="152"/>
      <c r="V13" s="152"/>
      <c r="W13" s="152"/>
      <c r="X13" s="152"/>
      <c r="Y13" s="152"/>
      <c r="Z13" s="152"/>
      <c r="AA13" s="152"/>
      <c r="AB13" s="152"/>
      <c r="AC13" s="152"/>
      <c r="AD13" s="152"/>
      <c r="AE13" s="152"/>
    </row>
    <row r="14" spans="1:31" ht="15.75" customHeight="1" x14ac:dyDescent="0.3">
      <c r="A14" s="161" t="s">
        <v>83</v>
      </c>
      <c r="B14" s="562" t="s">
        <v>84</v>
      </c>
      <c r="C14" s="260">
        <v>29092</v>
      </c>
      <c r="D14" s="261">
        <v>54172</v>
      </c>
      <c r="E14" s="261">
        <v>54172</v>
      </c>
      <c r="F14" s="168">
        <f t="shared" si="1"/>
        <v>137436</v>
      </c>
      <c r="G14" s="258"/>
      <c r="H14" s="763"/>
      <c r="I14" s="763"/>
      <c r="J14" s="763"/>
      <c r="K14" s="152"/>
      <c r="L14" s="152"/>
      <c r="M14" s="152"/>
      <c r="N14" s="152"/>
      <c r="O14" s="152"/>
      <c r="P14" s="152"/>
      <c r="Q14" s="152"/>
      <c r="R14" s="152"/>
      <c r="S14" s="152"/>
      <c r="T14" s="152"/>
      <c r="U14" s="152"/>
      <c r="V14" s="152"/>
      <c r="W14" s="152"/>
      <c r="X14" s="152"/>
      <c r="Y14" s="152"/>
      <c r="Z14" s="152"/>
      <c r="AA14" s="152"/>
      <c r="AB14" s="152"/>
      <c r="AC14" s="152"/>
      <c r="AD14" s="152"/>
      <c r="AE14" s="152"/>
    </row>
    <row r="15" spans="1:31" ht="15.75" customHeight="1" x14ac:dyDescent="0.25">
      <c r="A15" s="161" t="s">
        <v>85</v>
      </c>
      <c r="B15" s="169" t="s">
        <v>9</v>
      </c>
      <c r="C15" s="169">
        <v>915</v>
      </c>
      <c r="D15" s="169">
        <v>1830</v>
      </c>
      <c r="E15" s="169">
        <v>1830</v>
      </c>
      <c r="F15" s="168">
        <f t="shared" si="1"/>
        <v>4575</v>
      </c>
      <c r="G15" s="258"/>
      <c r="H15" s="152"/>
      <c r="I15" s="152"/>
      <c r="J15" s="152"/>
      <c r="K15" s="152"/>
      <c r="L15" s="152"/>
      <c r="M15" s="236"/>
      <c r="N15" s="152"/>
      <c r="O15" s="152"/>
      <c r="P15" s="152"/>
      <c r="Q15" s="152"/>
      <c r="R15" s="152"/>
      <c r="S15" s="152"/>
      <c r="T15" s="152"/>
      <c r="U15" s="152"/>
      <c r="V15" s="152"/>
      <c r="W15" s="152"/>
      <c r="X15" s="152"/>
      <c r="Y15" s="152"/>
      <c r="Z15" s="152"/>
      <c r="AA15" s="152"/>
      <c r="AB15" s="152"/>
      <c r="AC15" s="152"/>
      <c r="AD15" s="152"/>
      <c r="AE15" s="152"/>
    </row>
    <row r="16" spans="1:31" ht="15.75" customHeight="1" x14ac:dyDescent="0.25">
      <c r="A16" s="152"/>
      <c r="B16" s="152"/>
      <c r="C16" s="152"/>
      <c r="D16" s="152"/>
      <c r="E16" s="152"/>
      <c r="F16" s="152"/>
      <c r="G16" s="153"/>
      <c r="H16" s="152"/>
      <c r="I16" s="152"/>
      <c r="J16" s="152"/>
      <c r="K16" s="152"/>
      <c r="L16" s="152"/>
      <c r="M16" s="152"/>
      <c r="N16" s="152"/>
      <c r="O16" s="152"/>
      <c r="P16" s="152"/>
      <c r="Q16" s="152"/>
      <c r="R16" s="152"/>
      <c r="S16" s="152"/>
      <c r="T16" s="152"/>
      <c r="U16" s="152"/>
      <c r="V16" s="152"/>
      <c r="W16" s="152"/>
      <c r="X16" s="152"/>
      <c r="Y16" s="152"/>
      <c r="Z16" s="152"/>
      <c r="AA16" s="152"/>
      <c r="AB16" s="152"/>
      <c r="AC16" s="152"/>
      <c r="AD16" s="152"/>
      <c r="AE16" s="152"/>
    </row>
    <row r="17" spans="1:31" ht="15.75" customHeight="1" x14ac:dyDescent="0.25">
      <c r="A17" s="152"/>
      <c r="B17" s="152"/>
      <c r="C17" s="152"/>
      <c r="D17" s="152"/>
      <c r="E17" s="152"/>
      <c r="F17" s="152"/>
      <c r="G17" s="153"/>
      <c r="H17" s="152"/>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row>
    <row r="18" spans="1:31" ht="15.75" customHeight="1" x14ac:dyDescent="0.25">
      <c r="A18" s="171"/>
      <c r="B18" s="563" t="s">
        <v>86</v>
      </c>
      <c r="C18" s="998" t="s">
        <v>852</v>
      </c>
      <c r="D18" s="999"/>
      <c r="E18" s="1000"/>
      <c r="F18" s="173" t="s">
        <v>87</v>
      </c>
      <c r="G18" s="160"/>
      <c r="H18" s="152"/>
      <c r="I18" s="152"/>
      <c r="J18" s="152"/>
      <c r="K18" s="152"/>
      <c r="L18" s="152"/>
      <c r="M18" s="152"/>
      <c r="N18" s="152"/>
      <c r="O18" s="152"/>
      <c r="P18" s="152"/>
      <c r="Q18" s="152"/>
      <c r="R18" s="152"/>
      <c r="S18" s="152"/>
      <c r="T18" s="152"/>
      <c r="U18" s="152"/>
      <c r="V18" s="152"/>
      <c r="W18" s="152"/>
      <c r="X18" s="152"/>
      <c r="Y18" s="152"/>
      <c r="Z18" s="152"/>
      <c r="AA18" s="152"/>
      <c r="AB18" s="152"/>
      <c r="AC18" s="152"/>
      <c r="AD18" s="152"/>
      <c r="AE18" s="152"/>
    </row>
    <row r="19" spans="1:31" ht="15.75" customHeight="1" x14ac:dyDescent="0.25">
      <c r="A19" s="174"/>
      <c r="B19" s="564" t="s">
        <v>88</v>
      </c>
      <c r="C19" s="271">
        <v>692068</v>
      </c>
      <c r="D19" s="152"/>
      <c r="E19" s="152"/>
      <c r="F19" s="152"/>
      <c r="G19" s="153"/>
      <c r="H19" s="152"/>
      <c r="I19" s="152"/>
      <c r="J19" s="152"/>
      <c r="K19" s="152"/>
      <c r="L19" s="152"/>
      <c r="M19" s="152"/>
      <c r="N19" s="152"/>
      <c r="O19" s="152"/>
      <c r="P19" s="152"/>
      <c r="Q19" s="152"/>
      <c r="R19" s="152"/>
      <c r="S19" s="152"/>
      <c r="T19" s="152"/>
      <c r="U19" s="152"/>
      <c r="V19" s="152"/>
      <c r="W19" s="152"/>
      <c r="X19" s="152"/>
      <c r="Y19" s="152"/>
      <c r="Z19" s="152"/>
      <c r="AA19" s="152"/>
      <c r="AB19" s="152"/>
      <c r="AC19" s="152"/>
      <c r="AD19" s="152"/>
      <c r="AE19" s="152"/>
    </row>
    <row r="20" spans="1:31" ht="15.75" customHeight="1" x14ac:dyDescent="0.25">
      <c r="A20" s="152"/>
      <c r="B20" s="565" t="s">
        <v>89</v>
      </c>
      <c r="C20" s="274">
        <v>169244</v>
      </c>
      <c r="D20" s="765"/>
      <c r="E20" s="765"/>
      <c r="F20" s="152"/>
      <c r="G20" s="153"/>
      <c r="H20" s="152"/>
      <c r="I20" s="152"/>
      <c r="J20" s="152"/>
      <c r="K20" s="152"/>
      <c r="L20" s="152"/>
      <c r="M20" s="152"/>
      <c r="N20" s="152"/>
      <c r="O20" s="152"/>
      <c r="P20" s="152"/>
      <c r="Q20" s="152"/>
      <c r="R20" s="152"/>
      <c r="S20" s="152"/>
      <c r="T20" s="152"/>
      <c r="U20" s="152"/>
      <c r="V20" s="152"/>
      <c r="W20" s="152"/>
      <c r="X20" s="152"/>
      <c r="Y20" s="152"/>
      <c r="Z20" s="152"/>
      <c r="AA20" s="152"/>
      <c r="AB20" s="152"/>
      <c r="AC20" s="152"/>
      <c r="AD20" s="152"/>
      <c r="AE20" s="152"/>
    </row>
    <row r="21" spans="1:31" ht="15.75" customHeight="1" x14ac:dyDescent="0.25">
      <c r="A21" s="152"/>
      <c r="B21" s="236"/>
      <c r="C21" s="180" t="s">
        <v>90</v>
      </c>
      <c r="D21" s="152"/>
      <c r="E21" s="152"/>
      <c r="F21" s="152"/>
      <c r="G21" s="153"/>
      <c r="H21" s="152"/>
      <c r="I21" s="152"/>
      <c r="J21" s="152"/>
      <c r="K21" s="152"/>
      <c r="L21" s="152"/>
      <c r="M21" s="152"/>
      <c r="N21" s="152"/>
      <c r="O21" s="152"/>
      <c r="P21" s="152"/>
      <c r="Q21" s="152"/>
      <c r="R21" s="152"/>
      <c r="S21" s="152"/>
      <c r="T21" s="152"/>
      <c r="U21" s="152"/>
      <c r="V21" s="152"/>
      <c r="W21" s="152"/>
      <c r="X21" s="152"/>
      <c r="Y21" s="152"/>
      <c r="Z21" s="152"/>
      <c r="AA21" s="152"/>
      <c r="AB21" s="152"/>
      <c r="AC21" s="152"/>
      <c r="AD21" s="152"/>
      <c r="AE21" s="152"/>
    </row>
    <row r="22" spans="1:31" ht="15.75" customHeight="1" x14ac:dyDescent="0.25">
      <c r="A22" s="152"/>
      <c r="B22" s="152"/>
      <c r="C22" s="152"/>
      <c r="D22" s="152"/>
      <c r="E22" s="152"/>
      <c r="F22" s="152"/>
      <c r="G22" s="153"/>
      <c r="H22" s="152"/>
      <c r="I22" s="152"/>
      <c r="J22" s="152"/>
      <c r="K22" s="152"/>
      <c r="L22" s="152"/>
      <c r="M22" s="152"/>
      <c r="N22" s="152"/>
      <c r="O22" s="152"/>
      <c r="P22" s="152"/>
      <c r="Q22" s="152"/>
      <c r="R22" s="152"/>
      <c r="S22" s="152"/>
      <c r="T22" s="152"/>
      <c r="U22" s="152"/>
      <c r="V22" s="152"/>
      <c r="W22" s="152"/>
      <c r="X22" s="152"/>
      <c r="Y22" s="152"/>
      <c r="Z22" s="152"/>
      <c r="AA22" s="152"/>
      <c r="AB22" s="152"/>
      <c r="AC22" s="152"/>
      <c r="AD22" s="152"/>
      <c r="AE22" s="152"/>
    </row>
    <row r="23" spans="1:31" ht="15.75" customHeight="1" x14ac:dyDescent="0.25">
      <c r="A23" s="1069" t="s">
        <v>855</v>
      </c>
      <c r="B23" s="987"/>
      <c r="C23" s="987"/>
      <c r="D23" s="987"/>
      <c r="E23" s="987"/>
      <c r="F23" s="987"/>
      <c r="G23" s="987"/>
      <c r="H23" s="987"/>
      <c r="I23" s="987"/>
      <c r="J23" s="985"/>
      <c r="K23" s="152"/>
      <c r="L23" s="152"/>
      <c r="M23" s="152"/>
      <c r="N23" s="152"/>
      <c r="O23" s="152"/>
      <c r="P23" s="152"/>
      <c r="Q23" s="152"/>
      <c r="R23" s="152"/>
      <c r="S23" s="152"/>
      <c r="T23" s="152"/>
      <c r="U23" s="152"/>
      <c r="V23" s="152"/>
      <c r="W23" s="152"/>
      <c r="X23" s="152"/>
      <c r="Y23" s="152"/>
      <c r="Z23" s="152"/>
      <c r="AA23" s="152"/>
      <c r="AB23" s="152"/>
      <c r="AC23" s="152"/>
      <c r="AD23" s="152"/>
      <c r="AE23" s="152"/>
    </row>
    <row r="24" spans="1:31" ht="15.75" customHeight="1" x14ac:dyDescent="0.25">
      <c r="A24" s="988" t="s">
        <v>92</v>
      </c>
      <c r="B24" s="987"/>
      <c r="C24" s="987"/>
      <c r="D24" s="987"/>
      <c r="E24" s="987"/>
      <c r="F24" s="985"/>
      <c r="G24" s="181"/>
      <c r="H24" s="1046" t="s">
        <v>93</v>
      </c>
      <c r="I24" s="990"/>
      <c r="J24" s="991"/>
      <c r="K24" s="152"/>
      <c r="L24" s="152"/>
      <c r="M24" s="152"/>
      <c r="N24" s="152"/>
      <c r="O24" s="152"/>
      <c r="P24" s="152"/>
      <c r="Q24" s="152"/>
      <c r="R24" s="152"/>
      <c r="S24" s="152"/>
      <c r="T24" s="152"/>
      <c r="U24" s="152"/>
      <c r="V24" s="152"/>
      <c r="W24" s="152"/>
      <c r="X24" s="152"/>
      <c r="Y24" s="152"/>
      <c r="Z24" s="152"/>
      <c r="AA24" s="152"/>
      <c r="AB24" s="152"/>
      <c r="AC24" s="152"/>
      <c r="AD24" s="152"/>
      <c r="AE24" s="152"/>
    </row>
    <row r="25" spans="1:31" ht="15.75" customHeight="1" x14ac:dyDescent="0.3">
      <c r="A25" s="225" t="s">
        <v>94</v>
      </c>
      <c r="B25" s="225" t="s">
        <v>95</v>
      </c>
      <c r="C25" s="225" t="s">
        <v>96</v>
      </c>
      <c r="D25" s="225" t="s">
        <v>97</v>
      </c>
      <c r="E25" s="225" t="s">
        <v>98</v>
      </c>
      <c r="F25" s="226" t="s">
        <v>99</v>
      </c>
      <c r="G25" s="567" t="s">
        <v>100</v>
      </c>
      <c r="H25" s="228" t="s">
        <v>101</v>
      </c>
      <c r="I25" s="228" t="s">
        <v>102</v>
      </c>
      <c r="J25" s="228" t="s">
        <v>103</v>
      </c>
      <c r="K25" s="727"/>
      <c r="L25" s="152"/>
      <c r="M25" s="152"/>
      <c r="N25" s="152"/>
      <c r="O25" s="152"/>
      <c r="P25" s="152"/>
      <c r="Q25" s="152"/>
      <c r="R25" s="152"/>
      <c r="S25" s="152"/>
      <c r="T25" s="152"/>
      <c r="U25" s="152"/>
      <c r="V25" s="152"/>
      <c r="W25" s="152"/>
      <c r="X25" s="152"/>
      <c r="Y25" s="152"/>
      <c r="Z25" s="152"/>
      <c r="AA25" s="152"/>
      <c r="AB25" s="152"/>
      <c r="AC25" s="152"/>
      <c r="AD25" s="152"/>
      <c r="AE25" s="152"/>
    </row>
    <row r="26" spans="1:31" ht="15.75" customHeight="1" x14ac:dyDescent="0.25">
      <c r="A26" s="186"/>
      <c r="B26" s="568" t="s">
        <v>104</v>
      </c>
      <c r="C26" s="766"/>
      <c r="D26" s="186"/>
      <c r="E26" s="188"/>
      <c r="F26" s="232">
        <f>F43+F45+F51+F53</f>
        <v>128444</v>
      </c>
      <c r="G26" s="230">
        <f>G27+G33+G40+G45+G51+G53</f>
        <v>128444</v>
      </c>
      <c r="H26" s="229">
        <v>30308</v>
      </c>
      <c r="I26" s="229">
        <v>50543</v>
      </c>
      <c r="J26" s="229">
        <v>47593</v>
      </c>
      <c r="K26" s="213"/>
      <c r="L26" s="152"/>
      <c r="M26" s="152"/>
      <c r="N26" s="152"/>
      <c r="O26" s="152"/>
      <c r="P26" s="152"/>
      <c r="Q26" s="152"/>
      <c r="R26" s="152"/>
      <c r="S26" s="152"/>
      <c r="T26" s="152"/>
      <c r="U26" s="152"/>
      <c r="V26" s="152"/>
      <c r="W26" s="152"/>
      <c r="X26" s="152"/>
      <c r="Y26" s="152"/>
      <c r="Z26" s="152"/>
      <c r="AA26" s="152"/>
      <c r="AB26" s="152"/>
      <c r="AC26" s="152"/>
      <c r="AD26" s="152"/>
      <c r="AE26" s="152"/>
    </row>
    <row r="27" spans="1:31" ht="15.75" customHeight="1" x14ac:dyDescent="0.25">
      <c r="A27" s="193" t="s">
        <v>82</v>
      </c>
      <c r="B27" s="193" t="s">
        <v>105</v>
      </c>
      <c r="C27" s="204"/>
      <c r="D27" s="193"/>
      <c r="E27" s="193"/>
      <c r="F27" s="195">
        <f t="shared" ref="F27:G27" si="2">SUM(F28:F32)</f>
        <v>42000</v>
      </c>
      <c r="G27" s="203">
        <f t="shared" si="2"/>
        <v>42000</v>
      </c>
      <c r="H27" s="170"/>
      <c r="I27" s="170"/>
      <c r="J27" s="170"/>
      <c r="K27" s="152"/>
      <c r="L27" s="152"/>
      <c r="M27" s="152"/>
      <c r="N27" s="152"/>
      <c r="O27" s="152"/>
      <c r="P27" s="152"/>
      <c r="Q27" s="152"/>
      <c r="R27" s="152"/>
      <c r="S27" s="152"/>
      <c r="T27" s="152"/>
      <c r="U27" s="152"/>
      <c r="V27" s="152"/>
      <c r="W27" s="152"/>
      <c r="X27" s="152"/>
      <c r="Y27" s="152"/>
      <c r="Z27" s="152"/>
      <c r="AA27" s="152"/>
      <c r="AB27" s="152"/>
      <c r="AC27" s="152"/>
      <c r="AD27" s="152"/>
      <c r="AE27" s="152"/>
    </row>
    <row r="28" spans="1:31" ht="27.6" x14ac:dyDescent="0.25">
      <c r="A28" s="174"/>
      <c r="B28" s="198" t="s">
        <v>856</v>
      </c>
      <c r="C28" s="199" t="s">
        <v>412</v>
      </c>
      <c r="D28" s="174" t="s">
        <v>107</v>
      </c>
      <c r="E28" s="174">
        <v>2000</v>
      </c>
      <c r="F28" s="174">
        <f t="shared" ref="F28:F32" si="3">C28*E28</f>
        <v>8000</v>
      </c>
      <c r="G28" s="153">
        <f t="shared" ref="G28:G32" si="4">C28*E28</f>
        <v>8000</v>
      </c>
      <c r="H28" s="170"/>
      <c r="I28" s="170"/>
      <c r="J28" s="170"/>
      <c r="K28" s="152"/>
      <c r="L28" s="152"/>
      <c r="M28" s="152"/>
      <c r="N28" s="152"/>
      <c r="O28" s="152"/>
      <c r="P28" s="152"/>
      <c r="Q28" s="152"/>
      <c r="R28" s="152"/>
      <c r="S28" s="152"/>
      <c r="T28" s="152"/>
      <c r="U28" s="152"/>
      <c r="V28" s="152"/>
      <c r="W28" s="152"/>
      <c r="X28" s="152"/>
      <c r="Y28" s="152"/>
      <c r="Z28" s="152"/>
      <c r="AA28" s="152"/>
      <c r="AB28" s="152"/>
      <c r="AC28" s="152"/>
      <c r="AD28" s="152"/>
      <c r="AE28" s="152"/>
    </row>
    <row r="29" spans="1:31" ht="27.6" x14ac:dyDescent="0.25">
      <c r="A29" s="174"/>
      <c r="B29" s="198" t="s">
        <v>857</v>
      </c>
      <c r="C29" s="199" t="s">
        <v>412</v>
      </c>
      <c r="D29" s="174" t="s">
        <v>107</v>
      </c>
      <c r="E29" s="174">
        <v>3000</v>
      </c>
      <c r="F29" s="174">
        <f t="shared" si="3"/>
        <v>12000</v>
      </c>
      <c r="G29" s="153">
        <f t="shared" si="4"/>
        <v>12000</v>
      </c>
      <c r="H29" s="170"/>
      <c r="I29" s="213"/>
      <c r="J29" s="213"/>
      <c r="K29" s="152"/>
      <c r="L29" s="152"/>
      <c r="M29" s="152"/>
      <c r="N29" s="152"/>
      <c r="O29" s="152"/>
      <c r="P29" s="152"/>
      <c r="Q29" s="152"/>
      <c r="R29" s="152"/>
      <c r="S29" s="152"/>
      <c r="T29" s="152"/>
      <c r="U29" s="152"/>
      <c r="V29" s="152"/>
      <c r="W29" s="152"/>
      <c r="X29" s="152"/>
      <c r="Y29" s="152"/>
      <c r="Z29" s="152"/>
      <c r="AA29" s="152"/>
      <c r="AB29" s="152"/>
      <c r="AC29" s="152"/>
      <c r="AD29" s="152"/>
      <c r="AE29" s="152"/>
    </row>
    <row r="30" spans="1:31" ht="27.6" x14ac:dyDescent="0.25">
      <c r="A30" s="174"/>
      <c r="B30" s="198" t="s">
        <v>858</v>
      </c>
      <c r="C30" s="199" t="s">
        <v>421</v>
      </c>
      <c r="D30" s="174" t="s">
        <v>107</v>
      </c>
      <c r="E30" s="174">
        <v>2000</v>
      </c>
      <c r="F30" s="174">
        <f t="shared" si="3"/>
        <v>4000</v>
      </c>
      <c r="G30" s="153">
        <f t="shared" si="4"/>
        <v>4000</v>
      </c>
      <c r="H30" s="170"/>
      <c r="I30" s="213"/>
      <c r="J30" s="213"/>
      <c r="K30" s="152"/>
      <c r="L30" s="152"/>
      <c r="M30" s="152"/>
      <c r="N30" s="152"/>
      <c r="O30" s="152"/>
      <c r="P30" s="152"/>
      <c r="Q30" s="152"/>
      <c r="R30" s="152"/>
      <c r="S30" s="152"/>
      <c r="T30" s="152"/>
      <c r="U30" s="152"/>
      <c r="V30" s="152"/>
      <c r="W30" s="152"/>
      <c r="X30" s="152"/>
      <c r="Y30" s="152"/>
      <c r="Z30" s="152"/>
      <c r="AA30" s="152"/>
      <c r="AB30" s="152"/>
      <c r="AC30" s="152"/>
      <c r="AD30" s="152"/>
      <c r="AE30" s="152"/>
    </row>
    <row r="31" spans="1:31" ht="41.4" x14ac:dyDescent="0.25">
      <c r="A31" s="174"/>
      <c r="B31" s="198" t="s">
        <v>859</v>
      </c>
      <c r="C31" s="199" t="s">
        <v>302</v>
      </c>
      <c r="D31" s="174" t="s">
        <v>107</v>
      </c>
      <c r="E31" s="174">
        <v>10000</v>
      </c>
      <c r="F31" s="174">
        <f t="shared" si="3"/>
        <v>10000</v>
      </c>
      <c r="G31" s="153">
        <f t="shared" si="4"/>
        <v>10000</v>
      </c>
      <c r="H31" s="170"/>
      <c r="I31" s="213"/>
      <c r="J31" s="213"/>
      <c r="K31" s="152"/>
      <c r="L31" s="152"/>
      <c r="M31" s="152"/>
      <c r="N31" s="152"/>
      <c r="O31" s="152"/>
      <c r="P31" s="152"/>
      <c r="Q31" s="152"/>
      <c r="R31" s="152"/>
      <c r="S31" s="152"/>
      <c r="T31" s="152"/>
      <c r="U31" s="152"/>
      <c r="V31" s="152"/>
      <c r="W31" s="152"/>
      <c r="X31" s="152"/>
      <c r="Y31" s="152"/>
      <c r="Z31" s="152"/>
      <c r="AA31" s="152"/>
      <c r="AB31" s="152"/>
      <c r="AC31" s="152"/>
      <c r="AD31" s="152"/>
      <c r="AE31" s="152"/>
    </row>
    <row r="32" spans="1:31" ht="69" x14ac:dyDescent="0.25">
      <c r="A32" s="174"/>
      <c r="B32" s="198" t="s">
        <v>860</v>
      </c>
      <c r="C32" s="199" t="s">
        <v>412</v>
      </c>
      <c r="D32" s="174" t="s">
        <v>107</v>
      </c>
      <c r="E32" s="174">
        <v>2000</v>
      </c>
      <c r="F32" s="174">
        <f t="shared" si="3"/>
        <v>8000</v>
      </c>
      <c r="G32" s="153">
        <f t="shared" si="4"/>
        <v>8000</v>
      </c>
      <c r="H32" s="170"/>
      <c r="I32" s="170"/>
      <c r="J32" s="170"/>
      <c r="K32" s="152"/>
      <c r="L32" s="152"/>
      <c r="M32" s="152"/>
      <c r="N32" s="152"/>
      <c r="O32" s="152"/>
      <c r="P32" s="152"/>
      <c r="Q32" s="152"/>
      <c r="R32" s="152"/>
      <c r="S32" s="152"/>
      <c r="T32" s="152"/>
      <c r="U32" s="152"/>
      <c r="V32" s="152"/>
      <c r="W32" s="152"/>
      <c r="X32" s="152"/>
      <c r="Y32" s="152"/>
      <c r="Z32" s="152"/>
      <c r="AA32" s="152"/>
      <c r="AB32" s="152"/>
      <c r="AC32" s="152"/>
      <c r="AD32" s="152"/>
      <c r="AE32" s="152"/>
    </row>
    <row r="33" spans="1:31" ht="13.8" x14ac:dyDescent="0.25">
      <c r="A33" s="193" t="s">
        <v>83</v>
      </c>
      <c r="B33" s="193" t="s">
        <v>120</v>
      </c>
      <c r="C33" s="204"/>
      <c r="D33" s="193"/>
      <c r="E33" s="193"/>
      <c r="F33" s="193">
        <f t="shared" ref="F33:G33" si="5">SUM(F34:F39)</f>
        <v>56500</v>
      </c>
      <c r="G33" s="203">
        <f t="shared" si="5"/>
        <v>56500</v>
      </c>
      <c r="H33" s="170"/>
      <c r="I33" s="170"/>
      <c r="J33" s="170"/>
      <c r="K33" s="152"/>
      <c r="L33" s="152"/>
      <c r="M33" s="152"/>
      <c r="N33" s="152"/>
      <c r="O33" s="152"/>
      <c r="P33" s="152"/>
      <c r="Q33" s="152"/>
      <c r="R33" s="152"/>
      <c r="S33" s="152"/>
      <c r="T33" s="152"/>
      <c r="U33" s="152"/>
      <c r="V33" s="152"/>
      <c r="W33" s="152"/>
      <c r="X33" s="152"/>
      <c r="Y33" s="152"/>
      <c r="Z33" s="152"/>
      <c r="AA33" s="152"/>
      <c r="AB33" s="152"/>
      <c r="AC33" s="152"/>
      <c r="AD33" s="152"/>
      <c r="AE33" s="152"/>
    </row>
    <row r="34" spans="1:31" ht="13.8" x14ac:dyDescent="0.25">
      <c r="A34" s="174"/>
      <c r="B34" s="174" t="s">
        <v>156</v>
      </c>
      <c r="C34" s="199" t="s">
        <v>302</v>
      </c>
      <c r="D34" s="174" t="s">
        <v>107</v>
      </c>
      <c r="E34" s="174">
        <v>2000</v>
      </c>
      <c r="F34" s="174">
        <f t="shared" ref="F34:F39" si="6">C34*E34</f>
        <v>2000</v>
      </c>
      <c r="G34" s="153">
        <f t="shared" ref="G34:G39" si="7">C34*E34</f>
        <v>2000</v>
      </c>
      <c r="H34" s="170"/>
      <c r="I34" s="170"/>
      <c r="J34" s="170"/>
      <c r="K34" s="152"/>
      <c r="L34" s="152"/>
      <c r="M34" s="152"/>
      <c r="N34" s="152"/>
      <c r="O34" s="152"/>
      <c r="P34" s="152"/>
      <c r="Q34" s="152"/>
      <c r="R34" s="152"/>
      <c r="S34" s="152"/>
      <c r="T34" s="152"/>
      <c r="U34" s="152"/>
      <c r="V34" s="152"/>
      <c r="W34" s="152"/>
      <c r="X34" s="152"/>
      <c r="Y34" s="152"/>
      <c r="Z34" s="152"/>
      <c r="AA34" s="152"/>
      <c r="AB34" s="152"/>
      <c r="AC34" s="152"/>
      <c r="AD34" s="152"/>
      <c r="AE34" s="152"/>
    </row>
    <row r="35" spans="1:31" ht="13.8" x14ac:dyDescent="0.25">
      <c r="A35" s="174"/>
      <c r="B35" s="174" t="s">
        <v>861</v>
      </c>
      <c r="C35" s="199" t="s">
        <v>764</v>
      </c>
      <c r="D35" s="174" t="s">
        <v>107</v>
      </c>
      <c r="E35" s="174">
        <v>500</v>
      </c>
      <c r="F35" s="174">
        <f t="shared" si="6"/>
        <v>4000</v>
      </c>
      <c r="G35" s="153">
        <f t="shared" si="7"/>
        <v>4000</v>
      </c>
      <c r="H35" s="170"/>
      <c r="I35" s="170"/>
      <c r="J35" s="170"/>
      <c r="K35" s="152"/>
      <c r="L35" s="152"/>
      <c r="M35" s="152"/>
      <c r="N35" s="152"/>
      <c r="O35" s="152"/>
      <c r="P35" s="152"/>
      <c r="Q35" s="152"/>
      <c r="R35" s="152"/>
      <c r="S35" s="152"/>
      <c r="T35" s="152"/>
      <c r="U35" s="152"/>
      <c r="V35" s="152"/>
      <c r="W35" s="152"/>
      <c r="X35" s="152"/>
      <c r="Y35" s="152"/>
      <c r="Z35" s="152"/>
      <c r="AA35" s="152"/>
      <c r="AB35" s="152"/>
      <c r="AC35" s="152"/>
      <c r="AD35" s="152"/>
      <c r="AE35" s="152"/>
    </row>
    <row r="36" spans="1:31" ht="27.6" x14ac:dyDescent="0.25">
      <c r="A36" s="174"/>
      <c r="B36" s="198" t="s">
        <v>862</v>
      </c>
      <c r="C36" s="199" t="s">
        <v>302</v>
      </c>
      <c r="D36" s="174" t="s">
        <v>324</v>
      </c>
      <c r="E36" s="174">
        <v>24500</v>
      </c>
      <c r="F36" s="174">
        <f t="shared" si="6"/>
        <v>24500</v>
      </c>
      <c r="G36" s="153">
        <f t="shared" si="7"/>
        <v>24500</v>
      </c>
      <c r="H36" s="170"/>
      <c r="I36" s="170"/>
      <c r="J36" s="170"/>
      <c r="K36" s="152"/>
      <c r="L36" s="152"/>
      <c r="M36" s="152"/>
      <c r="N36" s="152"/>
      <c r="O36" s="152"/>
      <c r="P36" s="152"/>
      <c r="Q36" s="152"/>
      <c r="R36" s="152"/>
      <c r="S36" s="152"/>
      <c r="T36" s="152"/>
      <c r="U36" s="152"/>
      <c r="V36" s="152"/>
      <c r="W36" s="152"/>
      <c r="X36" s="152"/>
      <c r="Y36" s="152"/>
      <c r="Z36" s="152"/>
      <c r="AA36" s="152"/>
      <c r="AB36" s="152"/>
      <c r="AC36" s="152"/>
      <c r="AD36" s="152"/>
      <c r="AE36" s="152"/>
    </row>
    <row r="37" spans="1:31" ht="41.4" x14ac:dyDescent="0.25">
      <c r="A37" s="174"/>
      <c r="B37" s="198" t="s">
        <v>863</v>
      </c>
      <c r="C37" s="199" t="s">
        <v>302</v>
      </c>
      <c r="D37" s="174" t="s">
        <v>324</v>
      </c>
      <c r="E37" s="174">
        <v>8000</v>
      </c>
      <c r="F37" s="174">
        <f t="shared" si="6"/>
        <v>8000</v>
      </c>
      <c r="G37" s="153">
        <f t="shared" si="7"/>
        <v>8000</v>
      </c>
      <c r="H37" s="170"/>
      <c r="I37" s="170"/>
      <c r="J37" s="170"/>
      <c r="K37" s="152"/>
      <c r="L37" s="152"/>
      <c r="M37" s="152"/>
      <c r="N37" s="152"/>
      <c r="O37" s="152"/>
      <c r="P37" s="152"/>
      <c r="Q37" s="152"/>
      <c r="R37" s="152"/>
      <c r="S37" s="152"/>
      <c r="T37" s="152"/>
      <c r="U37" s="152"/>
      <c r="V37" s="152"/>
      <c r="W37" s="152"/>
      <c r="X37" s="152"/>
      <c r="Y37" s="152"/>
      <c r="Z37" s="152"/>
      <c r="AA37" s="152"/>
      <c r="AB37" s="152"/>
      <c r="AC37" s="152"/>
      <c r="AD37" s="152"/>
      <c r="AE37" s="152"/>
    </row>
    <row r="38" spans="1:31" ht="27.6" x14ac:dyDescent="0.25">
      <c r="A38" s="174"/>
      <c r="B38" s="198" t="s">
        <v>864</v>
      </c>
      <c r="C38" s="199" t="s">
        <v>302</v>
      </c>
      <c r="D38" s="174" t="s">
        <v>324</v>
      </c>
      <c r="E38" s="174">
        <v>8000</v>
      </c>
      <c r="F38" s="174">
        <f t="shared" si="6"/>
        <v>8000</v>
      </c>
      <c r="G38" s="153">
        <f t="shared" si="7"/>
        <v>8000</v>
      </c>
      <c r="H38" s="170"/>
      <c r="I38" s="170"/>
      <c r="J38" s="170"/>
      <c r="K38" s="152"/>
      <c r="L38" s="152"/>
      <c r="M38" s="152"/>
      <c r="N38" s="152"/>
      <c r="O38" s="152"/>
      <c r="P38" s="152"/>
      <c r="Q38" s="152"/>
      <c r="R38" s="152"/>
      <c r="S38" s="152"/>
      <c r="T38" s="152"/>
      <c r="U38" s="152"/>
      <c r="V38" s="152"/>
      <c r="W38" s="152"/>
      <c r="X38" s="152"/>
      <c r="Y38" s="152"/>
      <c r="Z38" s="152"/>
      <c r="AA38" s="152"/>
      <c r="AB38" s="152"/>
      <c r="AC38" s="152"/>
      <c r="AD38" s="152"/>
      <c r="AE38" s="152"/>
    </row>
    <row r="39" spans="1:31" ht="41.4" x14ac:dyDescent="0.25">
      <c r="A39" s="174"/>
      <c r="B39" s="198" t="s">
        <v>865</v>
      </c>
      <c r="C39" s="199" t="s">
        <v>421</v>
      </c>
      <c r="D39" s="174" t="s">
        <v>324</v>
      </c>
      <c r="E39" s="174">
        <v>5000</v>
      </c>
      <c r="F39" s="174">
        <f t="shared" si="6"/>
        <v>10000</v>
      </c>
      <c r="G39" s="153">
        <f t="shared" si="7"/>
        <v>10000</v>
      </c>
      <c r="H39" s="170"/>
      <c r="I39" s="170"/>
      <c r="J39" s="170"/>
      <c r="K39" s="152"/>
      <c r="L39" s="152"/>
      <c r="M39" s="152"/>
      <c r="N39" s="152"/>
      <c r="O39" s="152"/>
      <c r="P39" s="152"/>
      <c r="Q39" s="152"/>
      <c r="R39" s="152"/>
      <c r="S39" s="152"/>
      <c r="T39" s="152"/>
      <c r="U39" s="152"/>
      <c r="V39" s="152"/>
      <c r="W39" s="152"/>
      <c r="X39" s="152"/>
      <c r="Y39" s="152"/>
      <c r="Z39" s="152"/>
      <c r="AA39" s="152"/>
      <c r="AB39" s="152"/>
      <c r="AC39" s="152"/>
      <c r="AD39" s="152"/>
      <c r="AE39" s="152"/>
    </row>
    <row r="40" spans="1:31" ht="13.8" x14ac:dyDescent="0.25">
      <c r="A40" s="193" t="s">
        <v>85</v>
      </c>
      <c r="B40" s="193" t="s">
        <v>126</v>
      </c>
      <c r="C40" s="204"/>
      <c r="D40" s="193"/>
      <c r="E40" s="193"/>
      <c r="F40" s="193">
        <f t="shared" ref="F40:G40" si="8">SUM(F41:F42)</f>
        <v>4800</v>
      </c>
      <c r="G40" s="203">
        <f t="shared" si="8"/>
        <v>4800</v>
      </c>
      <c r="H40" s="170"/>
      <c r="I40" s="170"/>
      <c r="J40" s="170"/>
      <c r="K40" s="152"/>
      <c r="L40" s="152"/>
      <c r="M40" s="152"/>
      <c r="N40" s="152"/>
      <c r="O40" s="152"/>
      <c r="P40" s="152"/>
      <c r="Q40" s="152"/>
      <c r="R40" s="152"/>
      <c r="S40" s="152"/>
      <c r="T40" s="152"/>
      <c r="U40" s="152"/>
      <c r="V40" s="152"/>
      <c r="W40" s="152"/>
      <c r="X40" s="152"/>
      <c r="Y40" s="152"/>
      <c r="Z40" s="152"/>
      <c r="AA40" s="152"/>
      <c r="AB40" s="152"/>
      <c r="AC40" s="152"/>
      <c r="AD40" s="152"/>
      <c r="AE40" s="152"/>
    </row>
    <row r="41" spans="1:31" ht="41.4" x14ac:dyDescent="0.25">
      <c r="A41" s="174"/>
      <c r="B41" s="198" t="s">
        <v>866</v>
      </c>
      <c r="C41" s="199" t="s">
        <v>867</v>
      </c>
      <c r="D41" s="174" t="s">
        <v>324</v>
      </c>
      <c r="E41" s="174">
        <f>(7*40)</f>
        <v>280</v>
      </c>
      <c r="F41" s="174">
        <f t="shared" ref="F41:F42" si="9">C41*E41</f>
        <v>2800</v>
      </c>
      <c r="G41" s="153">
        <f t="shared" ref="G41:G42" si="10">C41*E41</f>
        <v>2800</v>
      </c>
      <c r="H41" s="170"/>
      <c r="I41" s="170"/>
      <c r="J41" s="170"/>
      <c r="K41" s="152"/>
      <c r="L41" s="152"/>
      <c r="M41" s="152"/>
      <c r="N41" s="152"/>
      <c r="O41" s="152"/>
      <c r="P41" s="152"/>
      <c r="Q41" s="152"/>
      <c r="R41" s="152"/>
      <c r="S41" s="152"/>
      <c r="T41" s="152"/>
      <c r="U41" s="152"/>
      <c r="V41" s="152"/>
      <c r="W41" s="152"/>
      <c r="X41" s="152"/>
      <c r="Y41" s="152"/>
      <c r="Z41" s="152"/>
      <c r="AA41" s="152"/>
      <c r="AB41" s="152"/>
      <c r="AC41" s="152"/>
      <c r="AD41" s="152"/>
      <c r="AE41" s="152"/>
    </row>
    <row r="42" spans="1:31" ht="13.8" x14ac:dyDescent="0.25">
      <c r="A42" s="174"/>
      <c r="B42" s="198" t="s">
        <v>868</v>
      </c>
      <c r="C42" s="199" t="s">
        <v>429</v>
      </c>
      <c r="D42" s="174" t="s">
        <v>324</v>
      </c>
      <c r="E42" s="174">
        <v>400</v>
      </c>
      <c r="F42" s="174">
        <f t="shared" si="9"/>
        <v>2000</v>
      </c>
      <c r="G42" s="153">
        <f t="shared" si="10"/>
        <v>2000</v>
      </c>
      <c r="H42" s="170"/>
      <c r="I42" s="170"/>
      <c r="J42" s="170"/>
      <c r="K42" s="152"/>
      <c r="L42" s="152"/>
      <c r="M42" s="152"/>
      <c r="N42" s="152"/>
      <c r="O42" s="152"/>
      <c r="P42" s="152"/>
      <c r="Q42" s="152"/>
      <c r="R42" s="152"/>
      <c r="S42" s="152"/>
      <c r="T42" s="152"/>
      <c r="U42" s="152"/>
      <c r="V42" s="152"/>
      <c r="W42" s="152"/>
      <c r="X42" s="152"/>
      <c r="Y42" s="152"/>
      <c r="Z42" s="152"/>
      <c r="AA42" s="152"/>
      <c r="AB42" s="152"/>
      <c r="AC42" s="152"/>
      <c r="AD42" s="152"/>
      <c r="AE42" s="152"/>
    </row>
    <row r="43" spans="1:31" ht="13.8" x14ac:dyDescent="0.25">
      <c r="A43" s="205"/>
      <c r="B43" s="584" t="s">
        <v>128</v>
      </c>
      <c r="C43" s="728"/>
      <c r="D43" s="205"/>
      <c r="E43" s="205"/>
      <c r="F43" s="205">
        <f t="shared" ref="F43:G43" si="11">F27+F33+F40</f>
        <v>103300</v>
      </c>
      <c r="G43" s="203">
        <f t="shared" si="11"/>
        <v>103300</v>
      </c>
      <c r="H43" s="170"/>
      <c r="I43" s="170"/>
      <c r="J43" s="170"/>
      <c r="K43" s="152"/>
      <c r="L43" s="152"/>
      <c r="M43" s="152"/>
      <c r="N43" s="152"/>
      <c r="O43" s="152"/>
      <c r="P43" s="152"/>
      <c r="Q43" s="152"/>
      <c r="R43" s="152"/>
      <c r="S43" s="152"/>
      <c r="T43" s="152"/>
      <c r="U43" s="152"/>
      <c r="V43" s="152"/>
      <c r="W43" s="152"/>
      <c r="X43" s="152"/>
      <c r="Y43" s="152"/>
      <c r="Z43" s="152"/>
      <c r="AA43" s="152"/>
      <c r="AB43" s="152"/>
      <c r="AC43" s="152"/>
      <c r="AD43" s="152"/>
      <c r="AE43" s="152"/>
    </row>
    <row r="44" spans="1:31" ht="13.8" x14ac:dyDescent="0.25">
      <c r="A44" s="207"/>
      <c r="B44" s="586"/>
      <c r="C44" s="729"/>
      <c r="D44" s="207"/>
      <c r="E44" s="207"/>
      <c r="F44" s="207"/>
      <c r="G44" s="200"/>
      <c r="H44" s="170"/>
      <c r="I44" s="170"/>
      <c r="J44" s="170"/>
      <c r="K44" s="152"/>
      <c r="L44" s="152"/>
      <c r="M44" s="152"/>
      <c r="N44" s="152"/>
      <c r="O44" s="152"/>
      <c r="P44" s="152"/>
      <c r="Q44" s="152"/>
      <c r="R44" s="152"/>
      <c r="S44" s="152"/>
      <c r="T44" s="152"/>
      <c r="U44" s="152"/>
      <c r="V44" s="152"/>
      <c r="W44" s="152"/>
      <c r="X44" s="152"/>
      <c r="Y44" s="152"/>
      <c r="Z44" s="152"/>
      <c r="AA44" s="152"/>
      <c r="AB44" s="152"/>
      <c r="AC44" s="152"/>
      <c r="AD44" s="152"/>
      <c r="AE44" s="152"/>
    </row>
    <row r="45" spans="1:31" ht="13.8" x14ac:dyDescent="0.25">
      <c r="A45" s="193" t="s">
        <v>129</v>
      </c>
      <c r="B45" s="193" t="s">
        <v>130</v>
      </c>
      <c r="C45" s="204"/>
      <c r="D45" s="193"/>
      <c r="E45" s="193"/>
      <c r="F45" s="193">
        <f t="shared" ref="F45:G45" si="12">SUM(F46:F50)</f>
        <v>15064</v>
      </c>
      <c r="G45" s="203">
        <f t="shared" si="12"/>
        <v>15064</v>
      </c>
      <c r="H45" s="170"/>
      <c r="I45" s="170"/>
      <c r="J45" s="170"/>
      <c r="K45" s="152"/>
      <c r="L45" s="152"/>
      <c r="M45" s="152"/>
      <c r="N45" s="152"/>
      <c r="O45" s="152"/>
      <c r="P45" s="152"/>
      <c r="Q45" s="152"/>
      <c r="R45" s="152"/>
      <c r="S45" s="152"/>
      <c r="T45" s="152"/>
      <c r="U45" s="152"/>
      <c r="V45" s="152"/>
      <c r="W45" s="152"/>
      <c r="X45" s="152"/>
      <c r="Y45" s="152"/>
      <c r="Z45" s="152"/>
      <c r="AA45" s="152"/>
      <c r="AB45" s="152"/>
      <c r="AC45" s="152"/>
      <c r="AD45" s="152"/>
      <c r="AE45" s="152"/>
    </row>
    <row r="46" spans="1:31" ht="27.6" x14ac:dyDescent="0.25">
      <c r="A46" s="223"/>
      <c r="B46" s="215" t="s">
        <v>131</v>
      </c>
      <c r="C46" s="224" t="s">
        <v>302</v>
      </c>
      <c r="D46" s="223" t="s">
        <v>113</v>
      </c>
      <c r="E46" s="223">
        <v>5000</v>
      </c>
      <c r="F46" s="174">
        <f t="shared" ref="F46:F50" si="13">C46*E46</f>
        <v>5000</v>
      </c>
      <c r="G46" s="200">
        <f t="shared" ref="G46:G50" si="14">C46*E46</f>
        <v>5000</v>
      </c>
      <c r="H46" s="170"/>
      <c r="I46" s="170"/>
      <c r="J46" s="170"/>
      <c r="K46" s="152"/>
      <c r="L46" s="152"/>
      <c r="M46" s="152"/>
      <c r="N46" s="152"/>
      <c r="O46" s="152"/>
      <c r="P46" s="152"/>
      <c r="Q46" s="152"/>
      <c r="R46" s="152"/>
      <c r="S46" s="152"/>
      <c r="T46" s="152"/>
      <c r="U46" s="152"/>
      <c r="V46" s="152"/>
      <c r="W46" s="152"/>
      <c r="X46" s="152"/>
      <c r="Y46" s="152"/>
      <c r="Z46" s="152"/>
      <c r="AA46" s="152"/>
      <c r="AB46" s="152"/>
      <c r="AC46" s="152"/>
      <c r="AD46" s="152"/>
      <c r="AE46" s="152"/>
    </row>
    <row r="47" spans="1:31" ht="13.8" x14ac:dyDescent="0.25">
      <c r="A47" s="223"/>
      <c r="B47" s="235" t="s">
        <v>373</v>
      </c>
      <c r="C47" s="224" t="s">
        <v>417</v>
      </c>
      <c r="D47" s="223" t="s">
        <v>113</v>
      </c>
      <c r="E47" s="223">
        <v>250</v>
      </c>
      <c r="F47" s="174">
        <f t="shared" si="13"/>
        <v>750</v>
      </c>
      <c r="G47" s="200">
        <f t="shared" si="14"/>
        <v>750</v>
      </c>
      <c r="H47" s="170"/>
      <c r="I47" s="170"/>
      <c r="J47" s="170"/>
      <c r="K47" s="152"/>
      <c r="L47" s="152"/>
      <c r="M47" s="152"/>
      <c r="N47" s="152"/>
      <c r="O47" s="152"/>
      <c r="P47" s="152"/>
      <c r="Q47" s="152"/>
      <c r="R47" s="152"/>
      <c r="S47" s="152"/>
      <c r="T47" s="152"/>
      <c r="U47" s="152"/>
      <c r="V47" s="152"/>
      <c r="W47" s="152"/>
      <c r="X47" s="152"/>
      <c r="Y47" s="152"/>
      <c r="Z47" s="152"/>
      <c r="AA47" s="152"/>
      <c r="AB47" s="152"/>
      <c r="AC47" s="152"/>
      <c r="AD47" s="152"/>
      <c r="AE47" s="152"/>
    </row>
    <row r="48" spans="1:31" ht="13.8" x14ac:dyDescent="0.25">
      <c r="A48" s="223"/>
      <c r="B48" s="235" t="s">
        <v>387</v>
      </c>
      <c r="C48" s="224" t="s">
        <v>302</v>
      </c>
      <c r="D48" s="223" t="s">
        <v>113</v>
      </c>
      <c r="E48" s="223">
        <v>814</v>
      </c>
      <c r="F48" s="174">
        <f t="shared" si="13"/>
        <v>814</v>
      </c>
      <c r="G48" s="200">
        <f t="shared" si="14"/>
        <v>814</v>
      </c>
      <c r="H48" s="170"/>
      <c r="I48" s="170"/>
      <c r="J48" s="170"/>
      <c r="K48" s="152"/>
      <c r="L48" s="152"/>
      <c r="M48" s="152"/>
      <c r="N48" s="152"/>
      <c r="O48" s="152"/>
      <c r="P48" s="152"/>
      <c r="Q48" s="152"/>
      <c r="R48" s="152"/>
      <c r="S48" s="152"/>
      <c r="T48" s="152"/>
      <c r="U48" s="152"/>
      <c r="V48" s="152"/>
      <c r="W48" s="152"/>
      <c r="X48" s="152"/>
      <c r="Y48" s="152"/>
      <c r="Z48" s="152"/>
      <c r="AA48" s="152"/>
      <c r="AB48" s="152"/>
      <c r="AC48" s="152"/>
      <c r="AD48" s="152"/>
      <c r="AE48" s="152"/>
    </row>
    <row r="49" spans="1:31" ht="13.8" x14ac:dyDescent="0.25">
      <c r="A49" s="223"/>
      <c r="B49" s="235" t="s">
        <v>375</v>
      </c>
      <c r="C49" s="224" t="s">
        <v>302</v>
      </c>
      <c r="D49" s="223" t="s">
        <v>113</v>
      </c>
      <c r="E49" s="223">
        <v>5000</v>
      </c>
      <c r="F49" s="174">
        <f t="shared" si="13"/>
        <v>5000</v>
      </c>
      <c r="G49" s="200">
        <f t="shared" si="14"/>
        <v>5000</v>
      </c>
      <c r="H49" s="170"/>
      <c r="I49" s="170"/>
      <c r="J49" s="170"/>
      <c r="K49" s="152"/>
      <c r="L49" s="152"/>
      <c r="M49" s="152"/>
      <c r="N49" s="152"/>
      <c r="O49" s="152"/>
      <c r="P49" s="152"/>
      <c r="Q49" s="152"/>
      <c r="R49" s="152"/>
      <c r="S49" s="152"/>
      <c r="T49" s="152"/>
      <c r="U49" s="152"/>
      <c r="V49" s="152"/>
      <c r="W49" s="152"/>
      <c r="X49" s="152"/>
      <c r="Y49" s="152"/>
      <c r="Z49" s="152"/>
      <c r="AA49" s="152"/>
      <c r="AB49" s="152"/>
      <c r="AC49" s="152"/>
      <c r="AD49" s="152"/>
      <c r="AE49" s="152"/>
    </row>
    <row r="50" spans="1:31" ht="13.8" x14ac:dyDescent="0.25">
      <c r="A50" s="223"/>
      <c r="B50" s="235" t="s">
        <v>338</v>
      </c>
      <c r="C50" s="224" t="s">
        <v>302</v>
      </c>
      <c r="D50" s="223" t="s">
        <v>113</v>
      </c>
      <c r="E50" s="223">
        <v>3500</v>
      </c>
      <c r="F50" s="174">
        <f t="shared" si="13"/>
        <v>3500</v>
      </c>
      <c r="G50" s="200">
        <f t="shared" si="14"/>
        <v>3500</v>
      </c>
      <c r="H50" s="170"/>
      <c r="I50" s="170"/>
      <c r="J50" s="170"/>
      <c r="K50" s="152"/>
      <c r="L50" s="152"/>
      <c r="M50" s="152"/>
      <c r="N50" s="152"/>
      <c r="O50" s="152"/>
      <c r="P50" s="152"/>
      <c r="Q50" s="152"/>
      <c r="R50" s="152"/>
      <c r="S50" s="152"/>
      <c r="T50" s="152"/>
      <c r="U50" s="152"/>
      <c r="V50" s="152"/>
      <c r="W50" s="152"/>
      <c r="X50" s="152"/>
      <c r="Y50" s="152"/>
      <c r="Z50" s="152"/>
      <c r="AA50" s="152"/>
      <c r="AB50" s="152"/>
      <c r="AC50" s="152"/>
      <c r="AD50" s="152"/>
      <c r="AE50" s="152"/>
    </row>
    <row r="51" spans="1:31" ht="13.8" x14ac:dyDescent="0.25">
      <c r="A51" s="193" t="s">
        <v>137</v>
      </c>
      <c r="B51" s="193" t="s">
        <v>138</v>
      </c>
      <c r="C51" s="204"/>
      <c r="D51" s="193"/>
      <c r="E51" s="193"/>
      <c r="F51" s="193">
        <f t="shared" ref="F51:G51" si="15">F52</f>
        <v>10080</v>
      </c>
      <c r="G51" s="196">
        <f t="shared" si="15"/>
        <v>10080</v>
      </c>
      <c r="H51" s="170"/>
      <c r="I51" s="170"/>
      <c r="J51" s="170"/>
      <c r="K51" s="152"/>
      <c r="L51" s="152"/>
      <c r="M51" s="152"/>
      <c r="N51" s="152"/>
      <c r="O51" s="152"/>
      <c r="P51" s="152"/>
      <c r="Q51" s="152"/>
      <c r="R51" s="152"/>
      <c r="S51" s="152"/>
      <c r="T51" s="152"/>
      <c r="U51" s="152"/>
      <c r="V51" s="152"/>
      <c r="W51" s="152"/>
      <c r="X51" s="152"/>
      <c r="Y51" s="152"/>
      <c r="Z51" s="152"/>
      <c r="AA51" s="152"/>
      <c r="AB51" s="152"/>
      <c r="AC51" s="152"/>
      <c r="AD51" s="152"/>
      <c r="AE51" s="152"/>
    </row>
    <row r="52" spans="1:31" ht="13.8" x14ac:dyDescent="0.25">
      <c r="A52" s="731"/>
      <c r="B52" s="732" t="s">
        <v>869</v>
      </c>
      <c r="C52" s="733" t="s">
        <v>870</v>
      </c>
      <c r="D52" s="731" t="s">
        <v>141</v>
      </c>
      <c r="E52" s="731">
        <v>720</v>
      </c>
      <c r="F52" s="735">
        <f>C52*E52</f>
        <v>10080</v>
      </c>
      <c r="G52" s="200">
        <f>C52*E52</f>
        <v>10080</v>
      </c>
      <c r="H52" s="170"/>
      <c r="I52" s="170"/>
      <c r="J52" s="170"/>
      <c r="K52" s="152"/>
      <c r="L52" s="152"/>
      <c r="M52" s="152"/>
      <c r="N52" s="152"/>
      <c r="O52" s="152"/>
      <c r="P52" s="152"/>
      <c r="Q52" s="152"/>
      <c r="R52" s="152"/>
      <c r="S52" s="152"/>
      <c r="T52" s="152"/>
      <c r="U52" s="152"/>
      <c r="V52" s="152"/>
      <c r="W52" s="152"/>
      <c r="X52" s="152"/>
      <c r="Y52" s="152"/>
      <c r="Z52" s="152"/>
      <c r="AA52" s="152"/>
      <c r="AB52" s="152"/>
      <c r="AC52" s="152"/>
      <c r="AD52" s="152"/>
      <c r="AE52" s="152"/>
    </row>
    <row r="53" spans="1:31" ht="14.4" x14ac:dyDescent="0.3">
      <c r="A53" s="736"/>
      <c r="B53" s="736"/>
      <c r="C53" s="767"/>
      <c r="D53" s="736"/>
      <c r="E53" s="736"/>
      <c r="F53" s="736"/>
      <c r="G53" s="203">
        <f>F53</f>
        <v>0</v>
      </c>
      <c r="H53" s="236"/>
      <c r="I53" s="170"/>
      <c r="J53" s="170"/>
      <c r="K53" s="727"/>
      <c r="L53" s="152"/>
      <c r="M53" s="152"/>
      <c r="N53" s="152"/>
      <c r="O53" s="152"/>
      <c r="P53" s="152"/>
      <c r="Q53" s="152"/>
      <c r="R53" s="152"/>
      <c r="S53" s="152"/>
      <c r="T53" s="152"/>
      <c r="U53" s="152"/>
      <c r="V53" s="152"/>
      <c r="W53" s="152"/>
      <c r="X53" s="152"/>
      <c r="Y53" s="152"/>
      <c r="Z53" s="152"/>
      <c r="AA53" s="152"/>
      <c r="AB53" s="152"/>
      <c r="AC53" s="152"/>
      <c r="AD53" s="152"/>
      <c r="AE53" s="152"/>
    </row>
    <row r="54" spans="1:31" ht="13.8" x14ac:dyDescent="0.25">
      <c r="A54" s="152"/>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2"/>
      <c r="AE54" s="152"/>
    </row>
    <row r="55" spans="1:31" ht="13.8" x14ac:dyDescent="0.25">
      <c r="A55" s="152"/>
      <c r="B55" s="152"/>
      <c r="C55" s="152"/>
      <c r="D55" s="152"/>
      <c r="E55" s="648"/>
      <c r="F55" s="648"/>
      <c r="G55" s="768"/>
      <c r="H55" s="648"/>
      <c r="I55" s="648"/>
      <c r="J55" s="152"/>
      <c r="K55" s="152"/>
      <c r="L55" s="152"/>
      <c r="M55" s="152"/>
      <c r="N55" s="152"/>
      <c r="O55" s="152"/>
      <c r="P55" s="152"/>
      <c r="Q55" s="152"/>
      <c r="R55" s="152"/>
      <c r="S55" s="152"/>
      <c r="T55" s="152"/>
      <c r="U55" s="152"/>
      <c r="V55" s="152"/>
      <c r="W55" s="152"/>
      <c r="X55" s="152"/>
      <c r="Y55" s="152"/>
      <c r="Z55" s="152"/>
      <c r="AA55" s="152"/>
      <c r="AB55" s="152"/>
      <c r="AC55" s="152"/>
      <c r="AD55" s="152"/>
      <c r="AE55" s="152"/>
    </row>
    <row r="56" spans="1:31" ht="13.8" x14ac:dyDescent="0.25">
      <c r="A56" s="1069" t="s">
        <v>871</v>
      </c>
      <c r="B56" s="987"/>
      <c r="C56" s="987"/>
      <c r="D56" s="987"/>
      <c r="E56" s="987"/>
      <c r="F56" s="987"/>
      <c r="G56" s="987"/>
      <c r="H56" s="987"/>
      <c r="I56" s="987"/>
      <c r="J56" s="985"/>
      <c r="K56" s="152"/>
      <c r="L56" s="152"/>
      <c r="M56" s="152"/>
      <c r="N56" s="152"/>
      <c r="O56" s="152"/>
      <c r="P56" s="152"/>
      <c r="Q56" s="152"/>
      <c r="R56" s="152"/>
      <c r="S56" s="152"/>
      <c r="T56" s="152"/>
      <c r="U56" s="152"/>
      <c r="V56" s="152"/>
      <c r="W56" s="152"/>
      <c r="X56" s="152"/>
      <c r="Y56" s="152"/>
      <c r="Z56" s="152"/>
      <c r="AA56" s="152"/>
      <c r="AB56" s="152"/>
      <c r="AC56" s="152"/>
      <c r="AD56" s="152"/>
      <c r="AE56" s="152"/>
    </row>
    <row r="57" spans="1:31" ht="13.8" x14ac:dyDescent="0.25">
      <c r="A57" s="988" t="s">
        <v>92</v>
      </c>
      <c r="B57" s="987"/>
      <c r="C57" s="987"/>
      <c r="D57" s="987"/>
      <c r="E57" s="987"/>
      <c r="F57" s="985"/>
      <c r="G57" s="181"/>
      <c r="H57" s="1046" t="s">
        <v>93</v>
      </c>
      <c r="I57" s="990"/>
      <c r="J57" s="991"/>
      <c r="K57" s="738"/>
      <c r="L57" s="798"/>
      <c r="M57" s="152"/>
      <c r="N57" s="152"/>
      <c r="O57" s="152"/>
      <c r="P57" s="152"/>
      <c r="Q57" s="152"/>
      <c r="R57" s="152"/>
      <c r="S57" s="152"/>
      <c r="T57" s="152"/>
      <c r="U57" s="152"/>
      <c r="V57" s="152"/>
      <c r="W57" s="152"/>
      <c r="X57" s="152"/>
      <c r="Y57" s="152"/>
      <c r="Z57" s="152"/>
      <c r="AA57" s="152"/>
      <c r="AB57" s="152"/>
      <c r="AC57" s="152"/>
      <c r="AD57" s="152"/>
      <c r="AE57" s="152"/>
    </row>
    <row r="58" spans="1:31" ht="14.4" x14ac:dyDescent="0.3">
      <c r="A58" s="225" t="s">
        <v>94</v>
      </c>
      <c r="B58" s="225" t="s">
        <v>95</v>
      </c>
      <c r="C58" s="225" t="s">
        <v>96</v>
      </c>
      <c r="D58" s="225" t="s">
        <v>97</v>
      </c>
      <c r="E58" s="225" t="s">
        <v>98</v>
      </c>
      <c r="F58" s="226" t="s">
        <v>99</v>
      </c>
      <c r="G58" s="227"/>
      <c r="H58" s="228" t="s">
        <v>101</v>
      </c>
      <c r="I58" s="228" t="s">
        <v>102</v>
      </c>
      <c r="J58" s="228" t="s">
        <v>103</v>
      </c>
      <c r="K58" s="727"/>
      <c r="L58" s="798"/>
      <c r="M58" s="152"/>
      <c r="N58" s="152"/>
      <c r="O58" s="152"/>
      <c r="P58" s="152"/>
      <c r="Q58" s="152"/>
      <c r="R58" s="152"/>
      <c r="S58" s="152"/>
      <c r="T58" s="152"/>
      <c r="U58" s="152"/>
      <c r="V58" s="152"/>
      <c r="W58" s="152"/>
      <c r="X58" s="152"/>
      <c r="Y58" s="152"/>
      <c r="Z58" s="152"/>
      <c r="AA58" s="152"/>
      <c r="AB58" s="152"/>
      <c r="AC58" s="152"/>
      <c r="AD58" s="152"/>
      <c r="AE58" s="152"/>
    </row>
    <row r="59" spans="1:31" ht="13.8" x14ac:dyDescent="0.25">
      <c r="A59" s="186"/>
      <c r="B59" s="568" t="s">
        <v>104</v>
      </c>
      <c r="C59" s="766"/>
      <c r="D59" s="186"/>
      <c r="E59" s="188"/>
      <c r="F59" s="232">
        <f>F70+F72+F75+F77</f>
        <v>40800</v>
      </c>
      <c r="G59" s="230">
        <f>G60+G67+G72+G75+G77</f>
        <v>40800</v>
      </c>
      <c r="H59" s="232">
        <v>5350</v>
      </c>
      <c r="I59" s="232">
        <v>16250</v>
      </c>
      <c r="J59" s="232">
        <v>19200</v>
      </c>
      <c r="K59" s="152">
        <f>G59-H59-I59-J59</f>
        <v>0</v>
      </c>
      <c r="L59" s="152"/>
      <c r="M59" s="152"/>
      <c r="N59" s="152"/>
      <c r="O59" s="152"/>
      <c r="P59" s="152"/>
      <c r="Q59" s="152"/>
      <c r="R59" s="152"/>
      <c r="S59" s="152"/>
      <c r="T59" s="152"/>
      <c r="U59" s="152"/>
      <c r="V59" s="152"/>
      <c r="W59" s="152"/>
      <c r="X59" s="152"/>
      <c r="Y59" s="152"/>
      <c r="Z59" s="152"/>
      <c r="AA59" s="152"/>
      <c r="AB59" s="152"/>
      <c r="AC59" s="152"/>
      <c r="AD59" s="152"/>
      <c r="AE59" s="152"/>
    </row>
    <row r="60" spans="1:31" ht="13.8" x14ac:dyDescent="0.25">
      <c r="A60" s="193" t="s">
        <v>82</v>
      </c>
      <c r="B60" s="193" t="s">
        <v>105</v>
      </c>
      <c r="C60" s="204"/>
      <c r="D60" s="193"/>
      <c r="E60" s="193"/>
      <c r="F60" s="195">
        <f t="shared" ref="F60:G60" si="16">SUM(F61:F66)</f>
        <v>16400</v>
      </c>
      <c r="G60" s="203">
        <f t="shared" si="16"/>
        <v>16400</v>
      </c>
      <c r="H60" s="170"/>
      <c r="I60" s="170"/>
      <c r="J60" s="170"/>
      <c r="K60" s="739"/>
      <c r="L60" s="152"/>
      <c r="M60" s="152"/>
      <c r="N60" s="152"/>
      <c r="O60" s="152"/>
      <c r="P60" s="152"/>
      <c r="Q60" s="152"/>
      <c r="R60" s="152"/>
      <c r="S60" s="152"/>
      <c r="T60" s="152"/>
      <c r="U60" s="152"/>
      <c r="V60" s="152"/>
      <c r="W60" s="152"/>
      <c r="X60" s="152"/>
      <c r="Y60" s="152"/>
      <c r="Z60" s="152"/>
      <c r="AA60" s="152"/>
      <c r="AB60" s="152"/>
      <c r="AC60" s="152"/>
      <c r="AD60" s="152"/>
      <c r="AE60" s="152"/>
    </row>
    <row r="61" spans="1:31" ht="13.8" x14ac:dyDescent="0.25">
      <c r="A61" s="174"/>
      <c r="B61" s="174" t="s">
        <v>872</v>
      </c>
      <c r="C61" s="199" t="s">
        <v>302</v>
      </c>
      <c r="D61" s="174" t="s">
        <v>107</v>
      </c>
      <c r="E61" s="174">
        <v>2500</v>
      </c>
      <c r="F61" s="174">
        <f t="shared" ref="F61:F66" si="17">C61*E61</f>
        <v>2500</v>
      </c>
      <c r="G61" s="153">
        <f t="shared" ref="G61:G66" si="18">C61*E61</f>
        <v>2500</v>
      </c>
      <c r="H61" s="170"/>
      <c r="I61" s="170"/>
      <c r="J61" s="170"/>
      <c r="K61" s="739"/>
      <c r="L61" s="152"/>
      <c r="M61" s="152"/>
      <c r="N61" s="152"/>
      <c r="O61" s="152"/>
      <c r="P61" s="152"/>
      <c r="Q61" s="152"/>
      <c r="R61" s="152"/>
      <c r="S61" s="152"/>
      <c r="T61" s="152"/>
      <c r="U61" s="152"/>
      <c r="V61" s="152"/>
      <c r="W61" s="152"/>
      <c r="X61" s="152"/>
      <c r="Y61" s="152"/>
      <c r="Z61" s="152"/>
      <c r="AA61" s="152"/>
      <c r="AB61" s="152"/>
      <c r="AC61" s="152"/>
      <c r="AD61" s="152"/>
      <c r="AE61" s="152"/>
    </row>
    <row r="62" spans="1:31" ht="27.6" x14ac:dyDescent="0.25">
      <c r="A62" s="174"/>
      <c r="B62" s="198" t="s">
        <v>873</v>
      </c>
      <c r="C62" s="199" t="s">
        <v>302</v>
      </c>
      <c r="D62" s="198" t="s">
        <v>107</v>
      </c>
      <c r="E62" s="174">
        <v>5000</v>
      </c>
      <c r="F62" s="174">
        <f t="shared" si="17"/>
        <v>5000</v>
      </c>
      <c r="G62" s="153">
        <f t="shared" si="18"/>
        <v>5000</v>
      </c>
      <c r="H62" s="170"/>
      <c r="I62" s="170"/>
      <c r="J62" s="170"/>
      <c r="K62" s="152"/>
      <c r="L62" s="152"/>
      <c r="M62" s="152"/>
      <c r="N62" s="152"/>
      <c r="O62" s="152"/>
      <c r="P62" s="152"/>
      <c r="Q62" s="152"/>
      <c r="R62" s="152"/>
      <c r="S62" s="152"/>
      <c r="T62" s="152"/>
      <c r="U62" s="152"/>
      <c r="V62" s="152"/>
      <c r="W62" s="152"/>
      <c r="X62" s="152"/>
      <c r="Y62" s="152"/>
      <c r="Z62" s="152"/>
      <c r="AA62" s="152"/>
      <c r="AB62" s="152"/>
      <c r="AC62" s="152"/>
      <c r="AD62" s="152"/>
      <c r="AE62" s="152"/>
    </row>
    <row r="63" spans="1:31" ht="27.6" x14ac:dyDescent="0.25">
      <c r="A63" s="174"/>
      <c r="B63" s="198" t="s">
        <v>874</v>
      </c>
      <c r="C63" s="199" t="s">
        <v>302</v>
      </c>
      <c r="D63" s="198" t="s">
        <v>107</v>
      </c>
      <c r="E63" s="174">
        <v>2500</v>
      </c>
      <c r="F63" s="174">
        <f t="shared" si="17"/>
        <v>2500</v>
      </c>
      <c r="G63" s="153">
        <f t="shared" si="18"/>
        <v>2500</v>
      </c>
      <c r="H63" s="170"/>
      <c r="I63" s="170"/>
      <c r="J63" s="170"/>
      <c r="K63" s="152"/>
      <c r="L63" s="152"/>
      <c r="M63" s="152"/>
      <c r="N63" s="152"/>
      <c r="O63" s="152"/>
      <c r="P63" s="152"/>
      <c r="Q63" s="152"/>
      <c r="R63" s="152"/>
      <c r="S63" s="152"/>
      <c r="T63" s="152"/>
      <c r="U63" s="152"/>
      <c r="V63" s="152"/>
      <c r="W63" s="152"/>
      <c r="X63" s="152"/>
      <c r="Y63" s="152"/>
      <c r="Z63" s="152"/>
      <c r="AA63" s="152"/>
      <c r="AB63" s="152"/>
      <c r="AC63" s="152"/>
      <c r="AD63" s="152"/>
      <c r="AE63" s="152"/>
    </row>
    <row r="64" spans="1:31" ht="13.8" x14ac:dyDescent="0.25">
      <c r="A64" s="174"/>
      <c r="B64" s="198" t="s">
        <v>875</v>
      </c>
      <c r="C64" s="199" t="s">
        <v>302</v>
      </c>
      <c r="D64" s="198" t="s">
        <v>113</v>
      </c>
      <c r="E64" s="174">
        <v>4000</v>
      </c>
      <c r="F64" s="174">
        <f t="shared" si="17"/>
        <v>4000</v>
      </c>
      <c r="G64" s="153">
        <f t="shared" si="18"/>
        <v>4000</v>
      </c>
      <c r="H64" s="170"/>
      <c r="I64" s="170"/>
      <c r="J64" s="170"/>
      <c r="K64" s="152"/>
      <c r="L64" s="152"/>
      <c r="M64" s="152"/>
      <c r="N64" s="152"/>
      <c r="O64" s="152"/>
      <c r="P64" s="152"/>
      <c r="Q64" s="152"/>
      <c r="R64" s="152"/>
      <c r="S64" s="152"/>
      <c r="T64" s="152"/>
      <c r="U64" s="152"/>
      <c r="V64" s="152"/>
      <c r="W64" s="152"/>
      <c r="X64" s="152"/>
      <c r="Y64" s="152"/>
      <c r="Z64" s="152"/>
      <c r="AA64" s="152"/>
      <c r="AB64" s="152"/>
      <c r="AC64" s="152"/>
      <c r="AD64" s="152"/>
      <c r="AE64" s="152"/>
    </row>
    <row r="65" spans="1:31" ht="13.8" x14ac:dyDescent="0.25">
      <c r="A65" s="174"/>
      <c r="B65" s="198" t="s">
        <v>876</v>
      </c>
      <c r="C65" s="199" t="s">
        <v>302</v>
      </c>
      <c r="D65" s="198" t="s">
        <v>113</v>
      </c>
      <c r="E65" s="174">
        <v>500</v>
      </c>
      <c r="F65" s="174">
        <f t="shared" si="17"/>
        <v>500</v>
      </c>
      <c r="G65" s="153">
        <f t="shared" si="18"/>
        <v>500</v>
      </c>
      <c r="H65" s="170"/>
      <c r="I65" s="170"/>
      <c r="J65" s="170"/>
      <c r="K65" s="152"/>
      <c r="L65" s="152"/>
      <c r="M65" s="152"/>
      <c r="N65" s="152"/>
      <c r="O65" s="152"/>
      <c r="P65" s="152"/>
      <c r="Q65" s="152"/>
      <c r="R65" s="152"/>
      <c r="S65" s="152"/>
      <c r="T65" s="152"/>
      <c r="U65" s="152"/>
      <c r="V65" s="152"/>
      <c r="W65" s="152"/>
      <c r="X65" s="152"/>
      <c r="Y65" s="152"/>
      <c r="Z65" s="152"/>
      <c r="AA65" s="152"/>
      <c r="AB65" s="152"/>
      <c r="AC65" s="152"/>
      <c r="AD65" s="152"/>
      <c r="AE65" s="152"/>
    </row>
    <row r="66" spans="1:31" ht="27.6" x14ac:dyDescent="0.25">
      <c r="A66" s="174"/>
      <c r="B66" s="198" t="s">
        <v>877</v>
      </c>
      <c r="C66" s="199" t="s">
        <v>302</v>
      </c>
      <c r="D66" s="174" t="s">
        <v>113</v>
      </c>
      <c r="E66" s="174">
        <v>1900</v>
      </c>
      <c r="F66" s="174">
        <f t="shared" si="17"/>
        <v>1900</v>
      </c>
      <c r="G66" s="153">
        <f t="shared" si="18"/>
        <v>1900</v>
      </c>
      <c r="H66" s="170"/>
      <c r="I66" s="170"/>
      <c r="J66" s="213"/>
      <c r="K66" s="213"/>
      <c r="L66" s="213"/>
      <c r="M66" s="213"/>
      <c r="N66" s="152"/>
      <c r="O66" s="152"/>
      <c r="P66" s="152"/>
      <c r="Q66" s="152"/>
      <c r="R66" s="152"/>
      <c r="S66" s="152"/>
      <c r="T66" s="152"/>
      <c r="U66" s="152"/>
      <c r="V66" s="152"/>
      <c r="W66" s="152"/>
      <c r="X66" s="152"/>
      <c r="Y66" s="152"/>
      <c r="Z66" s="152"/>
      <c r="AA66" s="152"/>
      <c r="AB66" s="152"/>
      <c r="AC66" s="152"/>
      <c r="AD66" s="152"/>
      <c r="AE66" s="152"/>
    </row>
    <row r="67" spans="1:31" ht="13.8" x14ac:dyDescent="0.25">
      <c r="A67" s="193" t="s">
        <v>83</v>
      </c>
      <c r="B67" s="193" t="s">
        <v>120</v>
      </c>
      <c r="C67" s="204"/>
      <c r="D67" s="193"/>
      <c r="E67" s="193"/>
      <c r="F67" s="193">
        <f>SUM(F68:F69)</f>
        <v>16500</v>
      </c>
      <c r="G67" s="203">
        <f>G68+G69</f>
        <v>16500</v>
      </c>
      <c r="H67" s="170"/>
      <c r="I67" s="170"/>
      <c r="J67" s="213"/>
      <c r="K67" s="213"/>
      <c r="L67" s="213"/>
      <c r="M67" s="213"/>
      <c r="N67" s="152"/>
      <c r="O67" s="152"/>
      <c r="P67" s="152"/>
      <c r="Q67" s="152"/>
      <c r="R67" s="152"/>
      <c r="S67" s="152"/>
      <c r="T67" s="152"/>
      <c r="U67" s="152"/>
      <c r="V67" s="152"/>
      <c r="W67" s="152"/>
      <c r="X67" s="152"/>
      <c r="Y67" s="152"/>
      <c r="Z67" s="152"/>
      <c r="AA67" s="152"/>
      <c r="AB67" s="152"/>
      <c r="AC67" s="152"/>
      <c r="AD67" s="152"/>
      <c r="AE67" s="152"/>
    </row>
    <row r="68" spans="1:31" ht="69" x14ac:dyDescent="0.25">
      <c r="A68" s="174"/>
      <c r="B68" s="198" t="s">
        <v>878</v>
      </c>
      <c r="C68" s="199" t="s">
        <v>302</v>
      </c>
      <c r="D68" s="174" t="s">
        <v>113</v>
      </c>
      <c r="E68" s="174">
        <v>15000</v>
      </c>
      <c r="F68" s="174">
        <f t="shared" ref="F68:F69" si="19">C68*E68</f>
        <v>15000</v>
      </c>
      <c r="G68" s="200">
        <f t="shared" ref="G68:G69" si="20">C68*E68</f>
        <v>15000</v>
      </c>
      <c r="H68" s="170"/>
      <c r="I68" s="170"/>
      <c r="J68" s="213"/>
      <c r="K68" s="213"/>
      <c r="L68" s="213"/>
      <c r="M68" s="213"/>
      <c r="N68" s="152"/>
      <c r="O68" s="152"/>
      <c r="P68" s="152"/>
      <c r="Q68" s="152"/>
      <c r="R68" s="152"/>
      <c r="S68" s="152"/>
      <c r="T68" s="152"/>
      <c r="U68" s="152"/>
      <c r="V68" s="152"/>
      <c r="W68" s="152"/>
      <c r="X68" s="152"/>
      <c r="Y68" s="152"/>
      <c r="Z68" s="152"/>
      <c r="AA68" s="152"/>
      <c r="AB68" s="152"/>
      <c r="AC68" s="152"/>
      <c r="AD68" s="152"/>
      <c r="AE68" s="152"/>
    </row>
    <row r="69" spans="1:31" ht="27.6" x14ac:dyDescent="0.25">
      <c r="A69" s="174"/>
      <c r="B69" s="198" t="s">
        <v>879</v>
      </c>
      <c r="C69" s="199" t="s">
        <v>302</v>
      </c>
      <c r="D69" s="174" t="s">
        <v>113</v>
      </c>
      <c r="E69" s="174">
        <v>1500</v>
      </c>
      <c r="F69" s="174">
        <f t="shared" si="19"/>
        <v>1500</v>
      </c>
      <c r="G69" s="200">
        <f t="shared" si="20"/>
        <v>1500</v>
      </c>
      <c r="H69" s="170"/>
      <c r="I69" s="170"/>
      <c r="J69" s="170"/>
      <c r="K69" s="152"/>
      <c r="L69" s="152"/>
      <c r="M69" s="152"/>
      <c r="N69" s="152"/>
      <c r="O69" s="152"/>
      <c r="P69" s="152"/>
      <c r="Q69" s="152"/>
      <c r="R69" s="152"/>
      <c r="S69" s="152"/>
      <c r="T69" s="152"/>
      <c r="U69" s="152"/>
      <c r="V69" s="152"/>
      <c r="W69" s="152"/>
      <c r="X69" s="152"/>
      <c r="Y69" s="152"/>
      <c r="Z69" s="152"/>
      <c r="AA69" s="152"/>
      <c r="AB69" s="152"/>
      <c r="AC69" s="152"/>
      <c r="AD69" s="152"/>
      <c r="AE69" s="152"/>
    </row>
    <row r="70" spans="1:31" ht="13.8" x14ac:dyDescent="0.25">
      <c r="A70" s="205"/>
      <c r="B70" s="584" t="s">
        <v>128</v>
      </c>
      <c r="C70" s="728"/>
      <c r="D70" s="205"/>
      <c r="E70" s="205"/>
      <c r="F70" s="205">
        <f t="shared" ref="F70:G70" si="21">F60+F67</f>
        <v>32900</v>
      </c>
      <c r="G70" s="203">
        <f t="shared" si="21"/>
        <v>32900</v>
      </c>
      <c r="H70" s="170"/>
      <c r="I70" s="170"/>
      <c r="J70" s="170"/>
      <c r="K70" s="152"/>
      <c r="L70" s="152"/>
      <c r="M70" s="152"/>
      <c r="N70" s="152"/>
      <c r="O70" s="152"/>
      <c r="P70" s="152"/>
      <c r="Q70" s="152"/>
      <c r="R70" s="152"/>
      <c r="S70" s="152"/>
      <c r="T70" s="152"/>
      <c r="U70" s="152"/>
      <c r="V70" s="152"/>
      <c r="W70" s="152"/>
      <c r="X70" s="152"/>
      <c r="Y70" s="152"/>
      <c r="Z70" s="152"/>
      <c r="AA70" s="152"/>
      <c r="AB70" s="152"/>
      <c r="AC70" s="152"/>
      <c r="AD70" s="152"/>
      <c r="AE70" s="152"/>
    </row>
    <row r="71" spans="1:31" ht="13.8" x14ac:dyDescent="0.25">
      <c r="A71" s="207"/>
      <c r="B71" s="586"/>
      <c r="C71" s="729"/>
      <c r="D71" s="207"/>
      <c r="E71" s="207"/>
      <c r="F71" s="207"/>
      <c r="G71" s="200"/>
      <c r="H71" s="170"/>
      <c r="I71" s="170"/>
      <c r="J71" s="170"/>
      <c r="K71" s="152"/>
      <c r="L71" s="152"/>
      <c r="M71" s="152"/>
      <c r="N71" s="152"/>
      <c r="O71" s="152"/>
      <c r="P71" s="152"/>
      <c r="Q71" s="152"/>
      <c r="R71" s="152"/>
      <c r="S71" s="152"/>
      <c r="T71" s="152"/>
      <c r="U71" s="152"/>
      <c r="V71" s="152"/>
      <c r="W71" s="152"/>
      <c r="X71" s="152"/>
      <c r="Y71" s="152"/>
      <c r="Z71" s="152"/>
      <c r="AA71" s="152"/>
      <c r="AB71" s="152"/>
      <c r="AC71" s="152"/>
      <c r="AD71" s="152"/>
      <c r="AE71" s="152"/>
    </row>
    <row r="72" spans="1:31" ht="13.8" x14ac:dyDescent="0.25">
      <c r="A72" s="193" t="s">
        <v>85</v>
      </c>
      <c r="B72" s="193" t="s">
        <v>130</v>
      </c>
      <c r="C72" s="204"/>
      <c r="D72" s="193"/>
      <c r="E72" s="193"/>
      <c r="F72" s="193">
        <f t="shared" ref="F72:G72" si="22">SUM(F73:F74)</f>
        <v>4780</v>
      </c>
      <c r="G72" s="203">
        <f t="shared" si="22"/>
        <v>4780</v>
      </c>
      <c r="H72" s="170"/>
      <c r="I72" s="170"/>
      <c r="J72" s="170"/>
      <c r="K72" s="152"/>
      <c r="L72" s="152"/>
      <c r="M72" s="152"/>
      <c r="N72" s="152"/>
      <c r="O72" s="152"/>
      <c r="P72" s="152"/>
      <c r="Q72" s="152"/>
      <c r="R72" s="152"/>
      <c r="S72" s="152"/>
      <c r="T72" s="152"/>
      <c r="U72" s="152"/>
      <c r="V72" s="152"/>
      <c r="W72" s="152"/>
      <c r="X72" s="152"/>
      <c r="Y72" s="152"/>
      <c r="Z72" s="152"/>
      <c r="AA72" s="152"/>
      <c r="AB72" s="152"/>
      <c r="AC72" s="152"/>
      <c r="AD72" s="152"/>
      <c r="AE72" s="152"/>
    </row>
    <row r="73" spans="1:31" ht="13.8" x14ac:dyDescent="0.25">
      <c r="A73" s="223"/>
      <c r="B73" s="235" t="s">
        <v>131</v>
      </c>
      <c r="C73" s="224" t="s">
        <v>302</v>
      </c>
      <c r="D73" s="223" t="s">
        <v>113</v>
      </c>
      <c r="E73" s="223">
        <v>4280</v>
      </c>
      <c r="F73" s="174">
        <f t="shared" ref="F73:F74" si="23">C73*E73</f>
        <v>4280</v>
      </c>
      <c r="G73" s="200">
        <f t="shared" ref="G73:G74" si="24">C73*E73</f>
        <v>4280</v>
      </c>
      <c r="H73" s="170"/>
      <c r="I73" s="170"/>
      <c r="J73" s="170"/>
      <c r="K73" s="152"/>
      <c r="L73" s="152"/>
      <c r="M73" s="152"/>
      <c r="N73" s="152"/>
      <c r="O73" s="152"/>
      <c r="P73" s="152"/>
      <c r="Q73" s="152"/>
      <c r="R73" s="152"/>
      <c r="S73" s="152"/>
      <c r="T73" s="152"/>
      <c r="U73" s="152"/>
      <c r="V73" s="152"/>
      <c r="W73" s="152"/>
      <c r="X73" s="152"/>
      <c r="Y73" s="152"/>
      <c r="Z73" s="152"/>
      <c r="AA73" s="152"/>
      <c r="AB73" s="152"/>
      <c r="AC73" s="152"/>
      <c r="AD73" s="152"/>
      <c r="AE73" s="152"/>
    </row>
    <row r="74" spans="1:31" ht="13.8" x14ac:dyDescent="0.25">
      <c r="A74" s="223"/>
      <c r="B74" s="235" t="s">
        <v>373</v>
      </c>
      <c r="C74" s="224" t="s">
        <v>421</v>
      </c>
      <c r="D74" s="223" t="s">
        <v>113</v>
      </c>
      <c r="E74" s="223">
        <v>250</v>
      </c>
      <c r="F74" s="174">
        <f t="shared" si="23"/>
        <v>500</v>
      </c>
      <c r="G74" s="200">
        <f t="shared" si="24"/>
        <v>500</v>
      </c>
      <c r="H74" s="170"/>
      <c r="I74" s="170"/>
      <c r="J74" s="170"/>
      <c r="K74" s="152"/>
      <c r="L74" s="152"/>
      <c r="M74" s="152"/>
      <c r="N74" s="152"/>
      <c r="O74" s="152"/>
      <c r="P74" s="152"/>
      <c r="Q74" s="152"/>
      <c r="R74" s="152"/>
      <c r="S74" s="152"/>
      <c r="T74" s="152"/>
      <c r="U74" s="152"/>
      <c r="V74" s="152"/>
      <c r="W74" s="152"/>
      <c r="X74" s="152"/>
      <c r="Y74" s="152"/>
      <c r="Z74" s="152"/>
      <c r="AA74" s="152"/>
      <c r="AB74" s="152"/>
      <c r="AC74" s="152"/>
      <c r="AD74" s="152"/>
      <c r="AE74" s="152"/>
    </row>
    <row r="75" spans="1:31" ht="13.8" x14ac:dyDescent="0.25">
      <c r="A75" s="193" t="s">
        <v>129</v>
      </c>
      <c r="B75" s="193" t="s">
        <v>138</v>
      </c>
      <c r="C75" s="204"/>
      <c r="D75" s="193"/>
      <c r="E75" s="193"/>
      <c r="F75" s="193">
        <f t="shared" ref="F75:G75" si="25">F76</f>
        <v>3120</v>
      </c>
      <c r="G75" s="196">
        <f t="shared" si="25"/>
        <v>3120</v>
      </c>
      <c r="H75" s="170"/>
      <c r="I75" s="170"/>
      <c r="J75" s="170"/>
      <c r="K75" s="152"/>
      <c r="L75" s="152"/>
      <c r="M75" s="152"/>
      <c r="N75" s="152"/>
      <c r="O75" s="152"/>
      <c r="P75" s="152"/>
      <c r="Q75" s="152"/>
      <c r="R75" s="152"/>
      <c r="S75" s="152"/>
      <c r="T75" s="152"/>
      <c r="U75" s="152"/>
      <c r="V75" s="152"/>
      <c r="W75" s="152"/>
      <c r="X75" s="152"/>
      <c r="Y75" s="152"/>
      <c r="Z75" s="152"/>
      <c r="AA75" s="152"/>
      <c r="AB75" s="152"/>
      <c r="AC75" s="152"/>
      <c r="AD75" s="152"/>
      <c r="AE75" s="152"/>
    </row>
    <row r="76" spans="1:31" ht="13.8" x14ac:dyDescent="0.25">
      <c r="A76" s="731"/>
      <c r="B76" s="732" t="s">
        <v>178</v>
      </c>
      <c r="C76" s="733" t="s">
        <v>880</v>
      </c>
      <c r="D76" s="731" t="s">
        <v>141</v>
      </c>
      <c r="E76" s="731">
        <v>260</v>
      </c>
      <c r="F76" s="735">
        <f>C76*E76</f>
        <v>3120</v>
      </c>
      <c r="G76" s="200">
        <f>C76*E76</f>
        <v>3120</v>
      </c>
      <c r="H76" s="170"/>
      <c r="I76" s="170"/>
      <c r="J76" s="170"/>
      <c r="K76" s="152"/>
      <c r="L76" s="152"/>
      <c r="M76" s="152"/>
      <c r="N76" s="152"/>
      <c r="O76" s="152"/>
      <c r="P76" s="152"/>
      <c r="Q76" s="152"/>
      <c r="R76" s="152"/>
      <c r="S76" s="152"/>
      <c r="T76" s="152"/>
      <c r="U76" s="152"/>
      <c r="V76" s="152"/>
      <c r="W76" s="152"/>
      <c r="X76" s="152"/>
      <c r="Y76" s="152"/>
      <c r="Z76" s="152"/>
      <c r="AA76" s="152"/>
      <c r="AB76" s="152"/>
      <c r="AC76" s="152"/>
      <c r="AD76" s="152"/>
      <c r="AE76" s="152"/>
    </row>
    <row r="77" spans="1:31" ht="13.8" x14ac:dyDescent="0.25">
      <c r="A77" s="736"/>
      <c r="B77" s="736"/>
      <c r="C77" s="767"/>
      <c r="D77" s="736"/>
      <c r="E77" s="736"/>
      <c r="F77" s="737"/>
      <c r="G77" s="620">
        <f>F77</f>
        <v>0</v>
      </c>
      <c r="H77" s="236"/>
      <c r="I77" s="170"/>
      <c r="J77" s="170"/>
      <c r="K77" s="152"/>
      <c r="L77" s="152"/>
      <c r="M77" s="152"/>
      <c r="N77" s="152"/>
      <c r="O77" s="152"/>
      <c r="P77" s="152"/>
      <c r="Q77" s="152"/>
      <c r="R77" s="152"/>
      <c r="S77" s="152"/>
      <c r="T77" s="152"/>
      <c r="U77" s="152"/>
      <c r="V77" s="152"/>
      <c r="W77" s="152"/>
      <c r="X77" s="152"/>
      <c r="Y77" s="152"/>
      <c r="Z77" s="152"/>
      <c r="AA77" s="152"/>
      <c r="AB77" s="152"/>
      <c r="AC77" s="152"/>
      <c r="AD77" s="152"/>
      <c r="AE77" s="152"/>
    </row>
    <row r="78" spans="1:31" ht="13.8" x14ac:dyDescent="0.25">
      <c r="A78" s="152"/>
      <c r="B78" s="152"/>
      <c r="C78" s="152"/>
      <c r="D78" s="152"/>
      <c r="E78" s="152"/>
      <c r="F78" s="152"/>
      <c r="G78" s="153"/>
      <c r="H78" s="152"/>
      <c r="I78" s="152"/>
      <c r="J78" s="152"/>
      <c r="K78" s="152"/>
      <c r="L78" s="152"/>
      <c r="M78" s="152"/>
      <c r="N78" s="152"/>
      <c r="O78" s="152"/>
      <c r="P78" s="152"/>
      <c r="Q78" s="152"/>
      <c r="R78" s="152"/>
      <c r="S78" s="152"/>
      <c r="T78" s="152"/>
      <c r="U78" s="152"/>
      <c r="V78" s="152"/>
      <c r="W78" s="152"/>
      <c r="X78" s="152"/>
      <c r="Y78" s="152"/>
      <c r="Z78" s="152"/>
      <c r="AA78" s="152"/>
      <c r="AB78" s="152"/>
      <c r="AC78" s="152"/>
      <c r="AD78" s="152"/>
      <c r="AE78" s="152"/>
    </row>
    <row r="79" spans="1:31" ht="13.8" x14ac:dyDescent="0.25">
      <c r="A79" s="152"/>
      <c r="B79" s="152"/>
      <c r="C79" s="152"/>
      <c r="D79" s="152"/>
      <c r="E79" s="152"/>
      <c r="F79" s="152"/>
      <c r="G79" s="153"/>
      <c r="H79" s="152"/>
      <c r="I79" s="152"/>
      <c r="J79" s="152"/>
      <c r="K79" s="152"/>
      <c r="L79" s="152"/>
      <c r="M79" s="152"/>
      <c r="N79" s="152"/>
      <c r="O79" s="152"/>
      <c r="P79" s="152"/>
      <c r="Q79" s="152"/>
      <c r="R79" s="152"/>
      <c r="S79" s="152"/>
      <c r="T79" s="152"/>
      <c r="U79" s="152"/>
      <c r="V79" s="152"/>
      <c r="W79" s="152"/>
      <c r="X79" s="152"/>
      <c r="Y79" s="152"/>
      <c r="Z79" s="152"/>
      <c r="AA79" s="152"/>
      <c r="AB79" s="152"/>
      <c r="AC79" s="152"/>
      <c r="AD79" s="152"/>
      <c r="AE79" s="152"/>
    </row>
    <row r="80" spans="1:31" ht="13.8" x14ac:dyDescent="0.25">
      <c r="A80" s="152"/>
      <c r="B80" s="152"/>
      <c r="C80" s="152"/>
      <c r="D80" s="152"/>
      <c r="E80" s="152"/>
      <c r="F80" s="152"/>
      <c r="G80" s="153"/>
      <c r="H80" s="152"/>
      <c r="I80" s="152"/>
      <c r="J80" s="152"/>
      <c r="K80" s="152"/>
      <c r="L80" s="152"/>
      <c r="M80" s="152"/>
      <c r="N80" s="152"/>
      <c r="O80" s="152"/>
      <c r="P80" s="152"/>
      <c r="Q80" s="152"/>
      <c r="R80" s="152"/>
      <c r="S80" s="152"/>
      <c r="T80" s="152"/>
      <c r="U80" s="152"/>
      <c r="V80" s="152"/>
      <c r="W80" s="152"/>
      <c r="X80" s="152"/>
      <c r="Y80" s="152"/>
      <c r="Z80" s="152"/>
      <c r="AA80" s="152"/>
      <c r="AB80" s="152"/>
      <c r="AC80" s="152"/>
      <c r="AD80" s="152"/>
      <c r="AE80" s="152"/>
    </row>
    <row r="81" spans="1:31" ht="13.8" x14ac:dyDescent="0.25">
      <c r="A81" s="152"/>
      <c r="B81" s="152"/>
      <c r="C81" s="152"/>
      <c r="D81" s="152"/>
      <c r="E81" s="152"/>
      <c r="F81" s="152"/>
      <c r="G81" s="153"/>
      <c r="H81" s="152"/>
      <c r="I81" s="152"/>
      <c r="J81" s="152"/>
      <c r="K81" s="152"/>
      <c r="L81" s="152"/>
      <c r="M81" s="152"/>
      <c r="N81" s="152"/>
      <c r="O81" s="152"/>
      <c r="P81" s="152"/>
      <c r="Q81" s="152"/>
      <c r="R81" s="152"/>
      <c r="S81" s="152"/>
      <c r="T81" s="152"/>
      <c r="U81" s="152"/>
      <c r="V81" s="152"/>
      <c r="W81" s="152"/>
      <c r="X81" s="152"/>
      <c r="Y81" s="152"/>
      <c r="Z81" s="152"/>
      <c r="AA81" s="152"/>
      <c r="AB81" s="152"/>
      <c r="AC81" s="152"/>
      <c r="AD81" s="152"/>
      <c r="AE81" s="152"/>
    </row>
    <row r="82" spans="1:31" ht="13.8" x14ac:dyDescent="0.25">
      <c r="A82" s="152"/>
      <c r="B82" s="152"/>
      <c r="C82" s="152"/>
      <c r="D82" s="152"/>
      <c r="E82" s="152"/>
      <c r="F82" s="152"/>
      <c r="G82" s="153"/>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row>
    <row r="83" spans="1:31" ht="13.8" x14ac:dyDescent="0.25">
      <c r="A83" s="152"/>
      <c r="B83" s="152"/>
      <c r="C83" s="152"/>
      <c r="D83" s="152"/>
      <c r="E83" s="152"/>
      <c r="F83" s="152"/>
      <c r="G83" s="153"/>
      <c r="H83" s="152"/>
      <c r="I83" s="152"/>
      <c r="J83" s="152"/>
      <c r="K83" s="152"/>
      <c r="L83" s="152"/>
      <c r="M83" s="152"/>
      <c r="N83" s="152"/>
      <c r="O83" s="152"/>
      <c r="P83" s="152"/>
      <c r="Q83" s="152"/>
      <c r="R83" s="152"/>
      <c r="S83" s="152"/>
      <c r="T83" s="152"/>
      <c r="U83" s="152"/>
      <c r="V83" s="152"/>
      <c r="W83" s="152"/>
      <c r="X83" s="152"/>
      <c r="Y83" s="152"/>
      <c r="Z83" s="152"/>
      <c r="AA83" s="152"/>
      <c r="AB83" s="152"/>
      <c r="AC83" s="152"/>
      <c r="AD83" s="152"/>
      <c r="AE83" s="152"/>
    </row>
    <row r="84" spans="1:31" ht="13.8" x14ac:dyDescent="0.25">
      <c r="A84" s="152"/>
      <c r="B84" s="152"/>
      <c r="C84" s="152"/>
      <c r="D84" s="152"/>
      <c r="E84" s="152"/>
      <c r="F84" s="152"/>
      <c r="G84" s="153"/>
      <c r="H84" s="152"/>
      <c r="I84" s="152"/>
      <c r="J84" s="152"/>
      <c r="K84" s="152"/>
      <c r="L84" s="152"/>
      <c r="M84" s="152"/>
      <c r="N84" s="152"/>
      <c r="O84" s="152"/>
      <c r="P84" s="152"/>
      <c r="Q84" s="152"/>
      <c r="R84" s="152"/>
      <c r="S84" s="152"/>
      <c r="T84" s="152"/>
      <c r="U84" s="152"/>
      <c r="V84" s="152"/>
      <c r="W84" s="152"/>
      <c r="X84" s="152"/>
      <c r="Y84" s="152"/>
      <c r="Z84" s="152"/>
      <c r="AA84" s="152"/>
      <c r="AB84" s="152"/>
      <c r="AC84" s="152"/>
      <c r="AD84" s="152"/>
      <c r="AE84" s="152"/>
    </row>
    <row r="85" spans="1:31" ht="13.8" x14ac:dyDescent="0.25">
      <c r="A85" s="152"/>
      <c r="B85" s="152"/>
      <c r="C85" s="152"/>
      <c r="D85" s="152"/>
      <c r="E85" s="152"/>
      <c r="F85" s="152"/>
      <c r="G85" s="153"/>
      <c r="H85" s="152"/>
      <c r="I85" s="152"/>
      <c r="J85" s="152"/>
      <c r="K85" s="152"/>
      <c r="L85" s="152"/>
      <c r="M85" s="152"/>
      <c r="N85" s="152"/>
      <c r="O85" s="152"/>
      <c r="P85" s="152"/>
      <c r="Q85" s="152"/>
      <c r="R85" s="152"/>
      <c r="S85" s="152"/>
      <c r="T85" s="152"/>
      <c r="U85" s="152"/>
      <c r="V85" s="152"/>
      <c r="W85" s="152"/>
      <c r="X85" s="152"/>
      <c r="Y85" s="152"/>
      <c r="Z85" s="152"/>
      <c r="AA85" s="152"/>
      <c r="AB85" s="152"/>
      <c r="AC85" s="152"/>
      <c r="AD85" s="152"/>
      <c r="AE85" s="152"/>
    </row>
    <row r="86" spans="1:31" ht="13.8" x14ac:dyDescent="0.25">
      <c r="A86" s="152"/>
      <c r="B86" s="152"/>
      <c r="C86" s="152"/>
      <c r="D86" s="152"/>
      <c r="E86" s="152"/>
      <c r="F86" s="152"/>
      <c r="G86" s="153"/>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row>
    <row r="87" spans="1:31" ht="13.8" x14ac:dyDescent="0.25">
      <c r="A87" s="152"/>
      <c r="B87" s="152"/>
      <c r="C87" s="152"/>
      <c r="D87" s="152"/>
      <c r="E87" s="152"/>
      <c r="F87" s="152"/>
      <c r="G87" s="153"/>
      <c r="H87" s="152"/>
      <c r="I87" s="152"/>
      <c r="J87" s="152"/>
      <c r="K87" s="152"/>
      <c r="L87" s="152"/>
      <c r="M87" s="152"/>
      <c r="N87" s="152"/>
      <c r="O87" s="152"/>
      <c r="P87" s="152"/>
      <c r="Q87" s="152"/>
      <c r="R87" s="152"/>
      <c r="S87" s="152"/>
      <c r="T87" s="152"/>
      <c r="U87" s="152"/>
      <c r="V87" s="152"/>
      <c r="W87" s="152"/>
      <c r="X87" s="152"/>
      <c r="Y87" s="152"/>
      <c r="Z87" s="152"/>
      <c r="AA87" s="152"/>
      <c r="AB87" s="152"/>
      <c r="AC87" s="152"/>
      <c r="AD87" s="152"/>
      <c r="AE87" s="152"/>
    </row>
    <row r="88" spans="1:31" ht="13.8" x14ac:dyDescent="0.25">
      <c r="A88" s="152"/>
      <c r="B88" s="152"/>
      <c r="C88" s="152"/>
      <c r="D88" s="152"/>
      <c r="E88" s="152"/>
      <c r="F88" s="152"/>
      <c r="G88" s="153"/>
      <c r="H88" s="152"/>
      <c r="I88" s="152"/>
      <c r="J88" s="152"/>
      <c r="K88" s="152"/>
      <c r="L88" s="152"/>
      <c r="M88" s="152"/>
      <c r="N88" s="152"/>
      <c r="O88" s="152"/>
      <c r="P88" s="152"/>
      <c r="Q88" s="152"/>
      <c r="R88" s="152"/>
      <c r="S88" s="152"/>
      <c r="T88" s="152"/>
      <c r="U88" s="152"/>
      <c r="V88" s="152"/>
      <c r="W88" s="152"/>
      <c r="X88" s="152"/>
      <c r="Y88" s="152"/>
      <c r="Z88" s="152"/>
      <c r="AA88" s="152"/>
      <c r="AB88" s="152"/>
      <c r="AC88" s="152"/>
      <c r="AD88" s="152"/>
      <c r="AE88" s="152"/>
    </row>
    <row r="89" spans="1:31" ht="13.8" x14ac:dyDescent="0.25">
      <c r="A89" s="152"/>
      <c r="B89" s="152"/>
      <c r="C89" s="152"/>
      <c r="D89" s="152"/>
      <c r="E89" s="152"/>
      <c r="F89" s="152"/>
      <c r="G89" s="153"/>
      <c r="H89" s="152"/>
      <c r="I89" s="152"/>
      <c r="J89" s="152"/>
      <c r="K89" s="152"/>
      <c r="L89" s="152"/>
      <c r="M89" s="152"/>
      <c r="N89" s="152"/>
      <c r="O89" s="152"/>
      <c r="P89" s="152"/>
      <c r="Q89" s="152"/>
      <c r="R89" s="152"/>
      <c r="S89" s="152"/>
      <c r="T89" s="152"/>
      <c r="U89" s="152"/>
      <c r="V89" s="152"/>
      <c r="W89" s="152"/>
      <c r="X89" s="152"/>
      <c r="Y89" s="152"/>
      <c r="Z89" s="152"/>
      <c r="AA89" s="152"/>
      <c r="AB89" s="152"/>
      <c r="AC89" s="152"/>
      <c r="AD89" s="152"/>
      <c r="AE89" s="152"/>
    </row>
    <row r="90" spans="1:31" ht="13.8" x14ac:dyDescent="0.25">
      <c r="A90" s="152"/>
      <c r="B90" s="152"/>
      <c r="C90" s="152"/>
      <c r="D90" s="152"/>
      <c r="E90" s="152"/>
      <c r="F90" s="152"/>
      <c r="G90" s="153"/>
      <c r="H90" s="152"/>
      <c r="I90" s="152"/>
      <c r="J90" s="152"/>
      <c r="K90" s="152"/>
      <c r="L90" s="152"/>
      <c r="M90" s="152"/>
      <c r="N90" s="152"/>
      <c r="O90" s="152"/>
      <c r="P90" s="152"/>
      <c r="Q90" s="152"/>
      <c r="R90" s="152"/>
      <c r="S90" s="152"/>
      <c r="T90" s="152"/>
      <c r="U90" s="152"/>
      <c r="V90" s="152"/>
      <c r="W90" s="152"/>
      <c r="X90" s="152"/>
      <c r="Y90" s="152"/>
      <c r="Z90" s="152"/>
      <c r="AA90" s="152"/>
      <c r="AB90" s="152"/>
      <c r="AC90" s="152"/>
      <c r="AD90" s="152"/>
      <c r="AE90" s="152"/>
    </row>
    <row r="91" spans="1:31" ht="13.8" x14ac:dyDescent="0.25">
      <c r="A91" s="152"/>
      <c r="B91" s="152"/>
      <c r="C91" s="152"/>
      <c r="D91" s="152"/>
      <c r="E91" s="152"/>
      <c r="F91" s="152"/>
      <c r="G91" s="153"/>
      <c r="H91" s="152"/>
      <c r="I91" s="152"/>
      <c r="J91" s="152"/>
      <c r="K91" s="152"/>
      <c r="L91" s="152"/>
      <c r="M91" s="152"/>
      <c r="N91" s="152"/>
      <c r="O91" s="152"/>
      <c r="P91" s="152"/>
      <c r="Q91" s="152"/>
      <c r="R91" s="152"/>
      <c r="S91" s="152"/>
      <c r="T91" s="152"/>
      <c r="U91" s="152"/>
      <c r="V91" s="152"/>
      <c r="W91" s="152"/>
      <c r="X91" s="152"/>
      <c r="Y91" s="152"/>
      <c r="Z91" s="152"/>
      <c r="AA91" s="152"/>
      <c r="AB91" s="152"/>
      <c r="AC91" s="152"/>
      <c r="AD91" s="152"/>
      <c r="AE91" s="152"/>
    </row>
    <row r="92" spans="1:31" ht="13.8" x14ac:dyDescent="0.25">
      <c r="A92" s="152"/>
      <c r="B92" s="152"/>
      <c r="C92" s="152"/>
      <c r="D92" s="152"/>
      <c r="E92" s="152"/>
      <c r="F92" s="152"/>
      <c r="G92" s="153"/>
      <c r="H92" s="152"/>
      <c r="I92" s="152"/>
      <c r="J92" s="152"/>
      <c r="K92" s="152"/>
      <c r="L92" s="152"/>
      <c r="M92" s="152"/>
      <c r="N92" s="152"/>
      <c r="O92" s="152"/>
      <c r="P92" s="152"/>
      <c r="Q92" s="152"/>
      <c r="R92" s="152"/>
      <c r="S92" s="152"/>
      <c r="T92" s="152"/>
      <c r="U92" s="152"/>
      <c r="V92" s="152"/>
      <c r="W92" s="152"/>
      <c r="X92" s="152"/>
      <c r="Y92" s="152"/>
      <c r="Z92" s="152"/>
      <c r="AA92" s="152"/>
      <c r="AB92" s="152"/>
      <c r="AC92" s="152"/>
      <c r="AD92" s="152"/>
      <c r="AE92" s="152"/>
    </row>
    <row r="93" spans="1:31" ht="13.8" x14ac:dyDescent="0.25">
      <c r="A93" s="152"/>
      <c r="B93" s="152"/>
      <c r="C93" s="152"/>
      <c r="D93" s="152"/>
      <c r="E93" s="152"/>
      <c r="F93" s="152"/>
      <c r="G93" s="153"/>
      <c r="H93" s="152"/>
      <c r="I93" s="152"/>
      <c r="J93" s="152"/>
      <c r="K93" s="152"/>
      <c r="L93" s="152"/>
      <c r="M93" s="152"/>
      <c r="N93" s="152"/>
      <c r="O93" s="152"/>
      <c r="P93" s="152"/>
      <c r="Q93" s="152"/>
      <c r="R93" s="152"/>
      <c r="S93" s="152"/>
      <c r="T93" s="152"/>
      <c r="U93" s="152"/>
      <c r="V93" s="152"/>
      <c r="W93" s="152"/>
      <c r="X93" s="152"/>
      <c r="Y93" s="152"/>
      <c r="Z93" s="152"/>
      <c r="AA93" s="152"/>
      <c r="AB93" s="152"/>
      <c r="AC93" s="152"/>
      <c r="AD93" s="152"/>
      <c r="AE93" s="152"/>
    </row>
    <row r="94" spans="1:31" ht="13.8" x14ac:dyDescent="0.25">
      <c r="A94" s="152"/>
      <c r="B94" s="152"/>
      <c r="C94" s="152"/>
      <c r="D94" s="152"/>
      <c r="E94" s="152"/>
      <c r="F94" s="152"/>
      <c r="G94" s="153"/>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row>
    <row r="95" spans="1:31" ht="13.8" x14ac:dyDescent="0.25">
      <c r="A95" s="152"/>
      <c r="B95" s="152"/>
      <c r="C95" s="152"/>
      <c r="D95" s="152"/>
      <c r="E95" s="152"/>
      <c r="F95" s="152"/>
      <c r="G95" s="153"/>
      <c r="H95" s="152"/>
      <c r="I95" s="152"/>
      <c r="J95" s="152"/>
      <c r="K95" s="152"/>
      <c r="L95" s="152"/>
      <c r="M95" s="152"/>
      <c r="N95" s="152"/>
      <c r="O95" s="152"/>
      <c r="P95" s="152"/>
      <c r="Q95" s="152"/>
      <c r="R95" s="152"/>
      <c r="S95" s="152"/>
      <c r="T95" s="152"/>
      <c r="U95" s="152"/>
      <c r="V95" s="152"/>
      <c r="W95" s="152"/>
      <c r="X95" s="152"/>
      <c r="Y95" s="152"/>
      <c r="Z95" s="152"/>
      <c r="AA95" s="152"/>
      <c r="AB95" s="152"/>
      <c r="AC95" s="152"/>
      <c r="AD95" s="152"/>
      <c r="AE95" s="152"/>
    </row>
    <row r="96" spans="1:31" ht="13.8" x14ac:dyDescent="0.25">
      <c r="A96" s="152"/>
      <c r="B96" s="152"/>
      <c r="C96" s="152"/>
      <c r="D96" s="152"/>
      <c r="E96" s="152"/>
      <c r="F96" s="152"/>
      <c r="G96" s="153"/>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row>
    <row r="97" spans="1:31" ht="13.8" x14ac:dyDescent="0.25">
      <c r="A97" s="152"/>
      <c r="B97" s="152"/>
      <c r="C97" s="152"/>
      <c r="D97" s="152"/>
      <c r="E97" s="152"/>
      <c r="F97" s="152"/>
      <c r="G97" s="153"/>
      <c r="H97" s="152"/>
      <c r="I97" s="152"/>
      <c r="J97" s="152"/>
      <c r="K97" s="152"/>
      <c r="L97" s="152"/>
      <c r="M97" s="152"/>
      <c r="N97" s="152"/>
      <c r="O97" s="152"/>
      <c r="P97" s="152"/>
      <c r="Q97" s="152"/>
      <c r="R97" s="152"/>
      <c r="S97" s="152"/>
      <c r="T97" s="152"/>
      <c r="U97" s="152"/>
      <c r="V97" s="152"/>
      <c r="W97" s="152"/>
      <c r="X97" s="152"/>
      <c r="Y97" s="152"/>
      <c r="Z97" s="152"/>
      <c r="AA97" s="152"/>
      <c r="AB97" s="152"/>
      <c r="AC97" s="152"/>
      <c r="AD97" s="152"/>
      <c r="AE97" s="152"/>
    </row>
    <row r="98" spans="1:31" ht="13.8" x14ac:dyDescent="0.25">
      <c r="A98" s="152"/>
      <c r="B98" s="152"/>
      <c r="C98" s="152"/>
      <c r="D98" s="152"/>
      <c r="E98" s="152"/>
      <c r="F98" s="152"/>
      <c r="G98" s="153"/>
      <c r="H98" s="152"/>
      <c r="I98" s="152"/>
      <c r="J98" s="152"/>
      <c r="K98" s="152"/>
      <c r="L98" s="152"/>
      <c r="M98" s="152"/>
      <c r="N98" s="152"/>
      <c r="O98" s="152"/>
      <c r="P98" s="152"/>
      <c r="Q98" s="152"/>
      <c r="R98" s="152"/>
      <c r="S98" s="152"/>
      <c r="T98" s="152"/>
      <c r="U98" s="152"/>
      <c r="V98" s="152"/>
      <c r="W98" s="152"/>
      <c r="X98" s="152"/>
      <c r="Y98" s="152"/>
      <c r="Z98" s="152"/>
      <c r="AA98" s="152"/>
      <c r="AB98" s="152"/>
      <c r="AC98" s="152"/>
      <c r="AD98" s="152"/>
      <c r="AE98" s="152"/>
    </row>
    <row r="99" spans="1:31" ht="13.8" x14ac:dyDescent="0.25">
      <c r="A99" s="152"/>
      <c r="B99" s="152"/>
      <c r="C99" s="152"/>
      <c r="D99" s="152"/>
      <c r="E99" s="152"/>
      <c r="F99" s="152"/>
      <c r="G99" s="153"/>
      <c r="H99" s="152"/>
      <c r="I99" s="152"/>
      <c r="J99" s="152"/>
      <c r="K99" s="152"/>
      <c r="L99" s="152"/>
      <c r="M99" s="152"/>
      <c r="N99" s="152"/>
      <c r="O99" s="152"/>
      <c r="P99" s="152"/>
      <c r="Q99" s="152"/>
      <c r="R99" s="152"/>
      <c r="S99" s="152"/>
      <c r="T99" s="152"/>
      <c r="U99" s="152"/>
      <c r="V99" s="152"/>
      <c r="W99" s="152"/>
      <c r="X99" s="152"/>
      <c r="Y99" s="152"/>
      <c r="Z99" s="152"/>
      <c r="AA99" s="152"/>
      <c r="AB99" s="152"/>
      <c r="AC99" s="152"/>
      <c r="AD99" s="152"/>
      <c r="AE99" s="152"/>
    </row>
    <row r="100" spans="1:31" ht="13.8" x14ac:dyDescent="0.25">
      <c r="A100" s="152"/>
      <c r="B100" s="152"/>
      <c r="C100" s="152"/>
      <c r="D100" s="152"/>
      <c r="E100" s="152"/>
      <c r="F100" s="152"/>
      <c r="G100" s="153"/>
      <c r="H100" s="152"/>
      <c r="I100" s="152"/>
      <c r="J100" s="152"/>
      <c r="K100" s="152"/>
      <c r="L100" s="152"/>
      <c r="M100" s="152"/>
      <c r="N100" s="152"/>
      <c r="O100" s="152"/>
      <c r="P100" s="152"/>
      <c r="Q100" s="152"/>
      <c r="R100" s="152"/>
      <c r="S100" s="152"/>
      <c r="T100" s="152"/>
      <c r="U100" s="152"/>
      <c r="V100" s="152"/>
      <c r="W100" s="152"/>
      <c r="X100" s="152"/>
      <c r="Y100" s="152"/>
      <c r="Z100" s="152"/>
      <c r="AA100" s="152"/>
      <c r="AB100" s="152"/>
      <c r="AC100" s="152"/>
      <c r="AD100" s="152"/>
      <c r="AE100" s="152"/>
    </row>
    <row r="101" spans="1:31" ht="13.8" x14ac:dyDescent="0.25">
      <c r="A101" s="152"/>
      <c r="B101" s="152"/>
      <c r="C101" s="152"/>
      <c r="D101" s="152"/>
      <c r="E101" s="152"/>
      <c r="F101" s="152"/>
      <c r="G101" s="153"/>
      <c r="H101" s="152"/>
      <c r="I101" s="152"/>
      <c r="J101" s="152"/>
      <c r="K101" s="152"/>
      <c r="L101" s="152"/>
      <c r="M101" s="152"/>
      <c r="N101" s="152"/>
      <c r="O101" s="152"/>
      <c r="P101" s="152"/>
      <c r="Q101" s="152"/>
      <c r="R101" s="152"/>
      <c r="S101" s="152"/>
      <c r="T101" s="152"/>
      <c r="U101" s="152"/>
      <c r="V101" s="152"/>
      <c r="W101" s="152"/>
      <c r="X101" s="152"/>
      <c r="Y101" s="152"/>
      <c r="Z101" s="152"/>
      <c r="AA101" s="152"/>
      <c r="AB101" s="152"/>
      <c r="AC101" s="152"/>
      <c r="AD101" s="152"/>
      <c r="AE101" s="152"/>
    </row>
    <row r="102" spans="1:31" ht="13.8" x14ac:dyDescent="0.25">
      <c r="A102" s="152"/>
      <c r="B102" s="152"/>
      <c r="C102" s="152"/>
      <c r="D102" s="152"/>
      <c r="E102" s="152"/>
      <c r="F102" s="152"/>
      <c r="G102" s="153"/>
      <c r="H102" s="152"/>
      <c r="I102" s="152"/>
      <c r="J102" s="152"/>
      <c r="K102" s="152"/>
      <c r="L102" s="152"/>
      <c r="M102" s="152"/>
      <c r="N102" s="152"/>
      <c r="O102" s="152"/>
      <c r="P102" s="152"/>
      <c r="Q102" s="152"/>
      <c r="R102" s="152"/>
      <c r="S102" s="152"/>
      <c r="T102" s="152"/>
      <c r="U102" s="152"/>
      <c r="V102" s="152"/>
      <c r="W102" s="152"/>
      <c r="X102" s="152"/>
      <c r="Y102" s="152"/>
      <c r="Z102" s="152"/>
      <c r="AA102" s="152"/>
      <c r="AB102" s="152"/>
      <c r="AC102" s="152"/>
      <c r="AD102" s="152"/>
      <c r="AE102" s="152"/>
    </row>
    <row r="103" spans="1:31" ht="13.8" x14ac:dyDescent="0.25">
      <c r="A103" s="152"/>
      <c r="B103" s="152"/>
      <c r="C103" s="152"/>
      <c r="D103" s="152"/>
      <c r="E103" s="152"/>
      <c r="F103" s="152"/>
      <c r="G103" s="153"/>
      <c r="H103" s="152"/>
      <c r="I103" s="152"/>
      <c r="J103" s="152"/>
      <c r="K103" s="152"/>
      <c r="L103" s="152"/>
      <c r="M103" s="152"/>
      <c r="N103" s="152"/>
      <c r="O103" s="152"/>
      <c r="P103" s="152"/>
      <c r="Q103" s="152"/>
      <c r="R103" s="152"/>
      <c r="S103" s="152"/>
      <c r="T103" s="152"/>
      <c r="U103" s="152"/>
      <c r="V103" s="152"/>
      <c r="W103" s="152"/>
      <c r="X103" s="152"/>
      <c r="Y103" s="152"/>
      <c r="Z103" s="152"/>
      <c r="AA103" s="152"/>
      <c r="AB103" s="152"/>
      <c r="AC103" s="152"/>
      <c r="AD103" s="152"/>
      <c r="AE103" s="152"/>
    </row>
    <row r="104" spans="1:31" ht="13.8" x14ac:dyDescent="0.25">
      <c r="A104" s="152"/>
      <c r="B104" s="152"/>
      <c r="C104" s="152"/>
      <c r="D104" s="152"/>
      <c r="E104" s="152"/>
      <c r="F104" s="152"/>
      <c r="G104" s="153"/>
      <c r="H104" s="152"/>
      <c r="I104" s="152"/>
      <c r="J104" s="152"/>
      <c r="K104" s="152"/>
      <c r="L104" s="152"/>
      <c r="M104" s="152"/>
      <c r="N104" s="152"/>
      <c r="O104" s="152"/>
      <c r="P104" s="152"/>
      <c r="Q104" s="152"/>
      <c r="R104" s="152"/>
      <c r="S104" s="152"/>
      <c r="T104" s="152"/>
      <c r="U104" s="152"/>
      <c r="V104" s="152"/>
      <c r="W104" s="152"/>
      <c r="X104" s="152"/>
      <c r="Y104" s="152"/>
      <c r="Z104" s="152"/>
      <c r="AA104" s="152"/>
      <c r="AB104" s="152"/>
      <c r="AC104" s="152"/>
      <c r="AD104" s="152"/>
      <c r="AE104" s="152"/>
    </row>
    <row r="105" spans="1:31" ht="13.8" x14ac:dyDescent="0.25">
      <c r="A105" s="152"/>
      <c r="B105" s="152"/>
      <c r="C105" s="152"/>
      <c r="D105" s="152"/>
      <c r="E105" s="152"/>
      <c r="F105" s="152"/>
      <c r="G105" s="153"/>
      <c r="H105" s="152"/>
      <c r="I105" s="152"/>
      <c r="J105" s="152"/>
      <c r="K105" s="152"/>
      <c r="L105" s="152"/>
      <c r="M105" s="152"/>
      <c r="N105" s="152"/>
      <c r="O105" s="152"/>
      <c r="P105" s="152"/>
      <c r="Q105" s="152"/>
      <c r="R105" s="152"/>
      <c r="S105" s="152"/>
      <c r="T105" s="152"/>
      <c r="U105" s="152"/>
      <c r="V105" s="152"/>
      <c r="W105" s="152"/>
      <c r="X105" s="152"/>
      <c r="Y105" s="152"/>
      <c r="Z105" s="152"/>
      <c r="AA105" s="152"/>
      <c r="AB105" s="152"/>
      <c r="AC105" s="152"/>
      <c r="AD105" s="152"/>
      <c r="AE105" s="152"/>
    </row>
    <row r="106" spans="1:31" ht="13.8" x14ac:dyDescent="0.25">
      <c r="A106" s="152"/>
      <c r="B106" s="152"/>
      <c r="C106" s="152"/>
      <c r="D106" s="152"/>
      <c r="E106" s="152"/>
      <c r="F106" s="152"/>
      <c r="G106" s="153"/>
      <c r="H106" s="152"/>
      <c r="I106" s="152"/>
      <c r="J106" s="152"/>
      <c r="K106" s="152"/>
      <c r="L106" s="152"/>
      <c r="M106" s="152"/>
      <c r="N106" s="152"/>
      <c r="O106" s="152"/>
      <c r="P106" s="152"/>
      <c r="Q106" s="152"/>
      <c r="R106" s="152"/>
      <c r="S106" s="152"/>
      <c r="T106" s="152"/>
      <c r="U106" s="152"/>
      <c r="V106" s="152"/>
      <c r="W106" s="152"/>
      <c r="X106" s="152"/>
      <c r="Y106" s="152"/>
      <c r="Z106" s="152"/>
      <c r="AA106" s="152"/>
      <c r="AB106" s="152"/>
      <c r="AC106" s="152"/>
      <c r="AD106" s="152"/>
      <c r="AE106" s="152"/>
    </row>
    <row r="107" spans="1:31" ht="13.8" x14ac:dyDescent="0.25">
      <c r="A107" s="152"/>
      <c r="B107" s="152"/>
      <c r="C107" s="152"/>
      <c r="D107" s="152"/>
      <c r="E107" s="152"/>
      <c r="F107" s="152"/>
      <c r="G107" s="153"/>
      <c r="H107" s="152"/>
      <c r="I107" s="152"/>
      <c r="J107" s="152"/>
      <c r="K107" s="152"/>
      <c r="L107" s="152"/>
      <c r="M107" s="152"/>
      <c r="N107" s="152"/>
      <c r="O107" s="152"/>
      <c r="P107" s="152"/>
      <c r="Q107" s="152"/>
      <c r="R107" s="152"/>
      <c r="S107" s="152"/>
      <c r="T107" s="152"/>
      <c r="U107" s="152"/>
      <c r="V107" s="152"/>
      <c r="W107" s="152"/>
      <c r="X107" s="152"/>
      <c r="Y107" s="152"/>
      <c r="Z107" s="152"/>
      <c r="AA107" s="152"/>
      <c r="AB107" s="152"/>
      <c r="AC107" s="152"/>
      <c r="AD107" s="152"/>
      <c r="AE107" s="152"/>
    </row>
    <row r="108" spans="1:31" ht="13.8" x14ac:dyDescent="0.25">
      <c r="A108" s="152"/>
      <c r="B108" s="152"/>
      <c r="C108" s="152"/>
      <c r="D108" s="152"/>
      <c r="E108" s="152"/>
      <c r="F108" s="152"/>
      <c r="G108" s="153"/>
      <c r="H108" s="152"/>
      <c r="I108" s="152"/>
      <c r="J108" s="152"/>
      <c r="K108" s="152"/>
      <c r="L108" s="152"/>
      <c r="M108" s="152"/>
      <c r="N108" s="152"/>
      <c r="O108" s="152"/>
      <c r="P108" s="152"/>
      <c r="Q108" s="152"/>
      <c r="R108" s="152"/>
      <c r="S108" s="152"/>
      <c r="T108" s="152"/>
      <c r="U108" s="152"/>
      <c r="V108" s="152"/>
      <c r="W108" s="152"/>
      <c r="X108" s="152"/>
      <c r="Y108" s="152"/>
      <c r="Z108" s="152"/>
      <c r="AA108" s="152"/>
      <c r="AB108" s="152"/>
      <c r="AC108" s="152"/>
      <c r="AD108" s="152"/>
      <c r="AE108" s="152"/>
    </row>
    <row r="109" spans="1:31" ht="13.8" x14ac:dyDescent="0.25">
      <c r="A109" s="152"/>
      <c r="B109" s="152"/>
      <c r="C109" s="152"/>
      <c r="D109" s="152"/>
      <c r="E109" s="152"/>
      <c r="F109" s="152"/>
      <c r="G109" s="153"/>
      <c r="H109" s="152"/>
      <c r="I109" s="152"/>
      <c r="J109" s="152"/>
      <c r="K109" s="152"/>
      <c r="L109" s="152"/>
      <c r="M109" s="152"/>
      <c r="N109" s="152"/>
      <c r="O109" s="152"/>
      <c r="P109" s="152"/>
      <c r="Q109" s="152"/>
      <c r="R109" s="152"/>
      <c r="S109" s="152"/>
      <c r="T109" s="152"/>
      <c r="U109" s="152"/>
      <c r="V109" s="152"/>
      <c r="W109" s="152"/>
      <c r="X109" s="152"/>
      <c r="Y109" s="152"/>
      <c r="Z109" s="152"/>
      <c r="AA109" s="152"/>
      <c r="AB109" s="152"/>
      <c r="AC109" s="152"/>
      <c r="AD109" s="152"/>
      <c r="AE109" s="152"/>
    </row>
    <row r="110" spans="1:31" ht="13.8" x14ac:dyDescent="0.25">
      <c r="A110" s="152"/>
      <c r="B110" s="152"/>
      <c r="C110" s="152"/>
      <c r="D110" s="152"/>
      <c r="E110" s="152"/>
      <c r="F110" s="152"/>
      <c r="G110" s="153"/>
      <c r="H110" s="152"/>
      <c r="I110" s="152"/>
      <c r="J110" s="152"/>
      <c r="K110" s="152"/>
      <c r="L110" s="152"/>
      <c r="M110" s="152"/>
      <c r="N110" s="152"/>
      <c r="O110" s="152"/>
      <c r="P110" s="152"/>
      <c r="Q110" s="152"/>
      <c r="R110" s="152"/>
      <c r="S110" s="152"/>
      <c r="T110" s="152"/>
      <c r="U110" s="152"/>
      <c r="V110" s="152"/>
      <c r="W110" s="152"/>
      <c r="X110" s="152"/>
      <c r="Y110" s="152"/>
      <c r="Z110" s="152"/>
      <c r="AA110" s="152"/>
      <c r="AB110" s="152"/>
      <c r="AC110" s="152"/>
      <c r="AD110" s="152"/>
      <c r="AE110" s="152"/>
    </row>
    <row r="111" spans="1:31" ht="13.8" x14ac:dyDescent="0.25">
      <c r="A111" s="152"/>
      <c r="B111" s="152"/>
      <c r="C111" s="152"/>
      <c r="D111" s="152"/>
      <c r="E111" s="152"/>
      <c r="F111" s="152"/>
      <c r="G111" s="153"/>
      <c r="H111" s="152"/>
      <c r="I111" s="152"/>
      <c r="J111" s="152"/>
      <c r="K111" s="152"/>
      <c r="L111" s="152"/>
      <c r="M111" s="152"/>
      <c r="N111" s="152"/>
      <c r="O111" s="152"/>
      <c r="P111" s="152"/>
      <c r="Q111" s="152"/>
      <c r="R111" s="152"/>
      <c r="S111" s="152"/>
      <c r="T111" s="152"/>
      <c r="U111" s="152"/>
      <c r="V111" s="152"/>
      <c r="W111" s="152"/>
      <c r="X111" s="152"/>
      <c r="Y111" s="152"/>
      <c r="Z111" s="152"/>
      <c r="AA111" s="152"/>
      <c r="AB111" s="152"/>
      <c r="AC111" s="152"/>
      <c r="AD111" s="152"/>
      <c r="AE111" s="152"/>
    </row>
    <row r="112" spans="1:31" ht="13.8" x14ac:dyDescent="0.25">
      <c r="A112" s="152"/>
      <c r="B112" s="152"/>
      <c r="C112" s="152"/>
      <c r="D112" s="152"/>
      <c r="E112" s="152"/>
      <c r="F112" s="152"/>
      <c r="G112" s="153"/>
      <c r="H112" s="152"/>
      <c r="I112" s="152"/>
      <c r="J112" s="152"/>
      <c r="K112" s="152"/>
      <c r="L112" s="152"/>
      <c r="M112" s="152"/>
      <c r="N112" s="152"/>
      <c r="O112" s="152"/>
      <c r="P112" s="152"/>
      <c r="Q112" s="152"/>
      <c r="R112" s="152"/>
      <c r="S112" s="152"/>
      <c r="T112" s="152"/>
      <c r="U112" s="152"/>
      <c r="V112" s="152"/>
      <c r="W112" s="152"/>
      <c r="X112" s="152"/>
      <c r="Y112" s="152"/>
      <c r="Z112" s="152"/>
      <c r="AA112" s="152"/>
      <c r="AB112" s="152"/>
      <c r="AC112" s="152"/>
      <c r="AD112" s="152"/>
      <c r="AE112" s="152"/>
    </row>
    <row r="113" spans="1:31" ht="13.8" x14ac:dyDescent="0.25">
      <c r="A113" s="152"/>
      <c r="B113" s="152"/>
      <c r="C113" s="152"/>
      <c r="D113" s="152"/>
      <c r="E113" s="152"/>
      <c r="F113" s="152"/>
      <c r="G113" s="153"/>
      <c r="H113" s="152"/>
      <c r="I113" s="152"/>
      <c r="J113" s="152"/>
      <c r="K113" s="152"/>
      <c r="L113" s="152"/>
      <c r="M113" s="152"/>
      <c r="N113" s="152"/>
      <c r="O113" s="152"/>
      <c r="P113" s="152"/>
      <c r="Q113" s="152"/>
      <c r="R113" s="152"/>
      <c r="S113" s="152"/>
      <c r="T113" s="152"/>
      <c r="U113" s="152"/>
      <c r="V113" s="152"/>
      <c r="W113" s="152"/>
      <c r="X113" s="152"/>
      <c r="Y113" s="152"/>
      <c r="Z113" s="152"/>
      <c r="AA113" s="152"/>
      <c r="AB113" s="152"/>
      <c r="AC113" s="152"/>
      <c r="AD113" s="152"/>
      <c r="AE113" s="152"/>
    </row>
    <row r="114" spans="1:31" ht="13.8" x14ac:dyDescent="0.25">
      <c r="A114" s="152"/>
      <c r="B114" s="152"/>
      <c r="C114" s="152"/>
      <c r="D114" s="152"/>
      <c r="E114" s="152"/>
      <c r="F114" s="152"/>
      <c r="G114" s="153"/>
      <c r="H114" s="152"/>
      <c r="I114" s="152"/>
      <c r="J114" s="152"/>
      <c r="K114" s="152"/>
      <c r="L114" s="152"/>
      <c r="M114" s="152"/>
      <c r="N114" s="152"/>
      <c r="O114" s="152"/>
      <c r="P114" s="152"/>
      <c r="Q114" s="152"/>
      <c r="R114" s="152"/>
      <c r="S114" s="152"/>
      <c r="T114" s="152"/>
      <c r="U114" s="152"/>
      <c r="V114" s="152"/>
      <c r="W114" s="152"/>
      <c r="X114" s="152"/>
      <c r="Y114" s="152"/>
      <c r="Z114" s="152"/>
      <c r="AA114" s="152"/>
      <c r="AB114" s="152"/>
      <c r="AC114" s="152"/>
      <c r="AD114" s="152"/>
      <c r="AE114" s="152"/>
    </row>
    <row r="115" spans="1:31" ht="13.8" x14ac:dyDescent="0.25">
      <c r="A115" s="152"/>
      <c r="B115" s="152"/>
      <c r="C115" s="152"/>
      <c r="D115" s="152"/>
      <c r="E115" s="152"/>
      <c r="F115" s="152"/>
      <c r="G115" s="153"/>
      <c r="H115" s="152"/>
      <c r="I115" s="152"/>
      <c r="J115" s="152"/>
      <c r="K115" s="152"/>
      <c r="L115" s="152"/>
      <c r="M115" s="152"/>
      <c r="N115" s="152"/>
      <c r="O115" s="152"/>
      <c r="P115" s="152"/>
      <c r="Q115" s="152"/>
      <c r="R115" s="152"/>
      <c r="S115" s="152"/>
      <c r="T115" s="152"/>
      <c r="U115" s="152"/>
      <c r="V115" s="152"/>
      <c r="W115" s="152"/>
      <c r="X115" s="152"/>
      <c r="Y115" s="152"/>
      <c r="Z115" s="152"/>
      <c r="AA115" s="152"/>
      <c r="AB115" s="152"/>
      <c r="AC115" s="152"/>
      <c r="AD115" s="152"/>
      <c r="AE115" s="152"/>
    </row>
    <row r="116" spans="1:31" ht="15.75" customHeight="1" x14ac:dyDescent="0.25">
      <c r="A116" s="152"/>
      <c r="B116" s="152"/>
      <c r="C116" s="152"/>
      <c r="D116" s="152"/>
      <c r="E116" s="152"/>
      <c r="F116" s="152"/>
      <c r="G116" s="153"/>
      <c r="H116" s="152"/>
      <c r="I116" s="152"/>
      <c r="J116" s="152"/>
      <c r="K116" s="152"/>
      <c r="L116" s="152"/>
      <c r="M116" s="152"/>
      <c r="N116" s="152"/>
      <c r="O116" s="152"/>
      <c r="P116" s="152"/>
      <c r="Q116" s="152"/>
      <c r="R116" s="152"/>
      <c r="S116" s="152"/>
      <c r="T116" s="152"/>
      <c r="U116" s="152"/>
      <c r="V116" s="152"/>
      <c r="W116" s="152"/>
      <c r="X116" s="152"/>
      <c r="Y116" s="152"/>
      <c r="Z116" s="152"/>
      <c r="AA116" s="152"/>
      <c r="AB116" s="152"/>
      <c r="AC116" s="152"/>
      <c r="AD116" s="152"/>
      <c r="AE116" s="152"/>
    </row>
    <row r="117" spans="1:31" ht="15.75" customHeight="1" x14ac:dyDescent="0.25">
      <c r="A117" s="152"/>
      <c r="B117" s="152"/>
      <c r="C117" s="152"/>
      <c r="D117" s="152"/>
      <c r="E117" s="152"/>
      <c r="F117" s="152"/>
      <c r="G117" s="153"/>
      <c r="H117" s="152"/>
      <c r="I117" s="152"/>
      <c r="J117" s="152"/>
      <c r="K117" s="152"/>
      <c r="L117" s="152"/>
      <c r="M117" s="152"/>
      <c r="N117" s="152"/>
      <c r="O117" s="152"/>
      <c r="P117" s="152"/>
      <c r="Q117" s="152"/>
      <c r="R117" s="152"/>
      <c r="S117" s="152"/>
      <c r="T117" s="152"/>
      <c r="U117" s="152"/>
      <c r="V117" s="152"/>
      <c r="W117" s="152"/>
      <c r="X117" s="152"/>
      <c r="Y117" s="152"/>
      <c r="Z117" s="152"/>
      <c r="AA117" s="152"/>
      <c r="AB117" s="152"/>
      <c r="AC117" s="152"/>
      <c r="AD117" s="152"/>
      <c r="AE117" s="152"/>
    </row>
    <row r="118" spans="1:31" ht="15.75" customHeight="1" x14ac:dyDescent="0.25">
      <c r="A118" s="152"/>
      <c r="B118" s="152"/>
      <c r="C118" s="152"/>
      <c r="D118" s="152"/>
      <c r="E118" s="152"/>
      <c r="F118" s="152"/>
      <c r="G118" s="153"/>
      <c r="H118" s="152"/>
      <c r="I118" s="152"/>
      <c r="J118" s="152"/>
      <c r="K118" s="152"/>
      <c r="L118" s="152"/>
      <c r="M118" s="152"/>
      <c r="N118" s="152"/>
      <c r="O118" s="152"/>
      <c r="P118" s="152"/>
      <c r="Q118" s="152"/>
      <c r="R118" s="152"/>
      <c r="S118" s="152"/>
      <c r="T118" s="152"/>
      <c r="U118" s="152"/>
      <c r="V118" s="152"/>
      <c r="W118" s="152"/>
      <c r="X118" s="152"/>
      <c r="Y118" s="152"/>
      <c r="Z118" s="152"/>
      <c r="AA118" s="152"/>
      <c r="AB118" s="152"/>
      <c r="AC118" s="152"/>
      <c r="AD118" s="152"/>
      <c r="AE118" s="152"/>
    </row>
    <row r="119" spans="1:31" ht="15.75" customHeight="1" x14ac:dyDescent="0.25">
      <c r="A119" s="152"/>
      <c r="B119" s="152"/>
      <c r="C119" s="152"/>
      <c r="D119" s="152"/>
      <c r="E119" s="152"/>
      <c r="F119" s="152"/>
      <c r="G119" s="153"/>
      <c r="H119" s="152"/>
      <c r="I119" s="152"/>
      <c r="J119" s="152"/>
      <c r="K119" s="152"/>
      <c r="L119" s="152"/>
      <c r="M119" s="152"/>
      <c r="N119" s="152"/>
      <c r="O119" s="152"/>
      <c r="P119" s="152"/>
      <c r="Q119" s="152"/>
      <c r="R119" s="152"/>
      <c r="S119" s="152"/>
      <c r="T119" s="152"/>
      <c r="U119" s="152"/>
      <c r="V119" s="152"/>
      <c r="W119" s="152"/>
      <c r="X119" s="152"/>
      <c r="Y119" s="152"/>
      <c r="Z119" s="152"/>
      <c r="AA119" s="152"/>
      <c r="AB119" s="152"/>
      <c r="AC119" s="152"/>
      <c r="AD119" s="152"/>
      <c r="AE119" s="152"/>
    </row>
    <row r="120" spans="1:31" ht="15.75" customHeight="1" x14ac:dyDescent="0.25">
      <c r="A120" s="152"/>
      <c r="B120" s="152"/>
      <c r="C120" s="152"/>
      <c r="D120" s="152"/>
      <c r="E120" s="152"/>
      <c r="F120" s="152"/>
      <c r="G120" s="153"/>
      <c r="H120" s="152"/>
      <c r="I120" s="152"/>
      <c r="J120" s="152"/>
      <c r="K120" s="152"/>
      <c r="L120" s="152"/>
      <c r="M120" s="152"/>
      <c r="N120" s="152"/>
      <c r="O120" s="152"/>
      <c r="P120" s="152"/>
      <c r="Q120" s="152"/>
      <c r="R120" s="152"/>
      <c r="S120" s="152"/>
      <c r="T120" s="152"/>
      <c r="U120" s="152"/>
      <c r="V120" s="152"/>
      <c r="W120" s="152"/>
      <c r="X120" s="152"/>
      <c r="Y120" s="152"/>
      <c r="Z120" s="152"/>
      <c r="AA120" s="152"/>
      <c r="AB120" s="152"/>
      <c r="AC120" s="152"/>
      <c r="AD120" s="152"/>
      <c r="AE120" s="152"/>
    </row>
    <row r="121" spans="1:31" ht="15.75" customHeight="1" x14ac:dyDescent="0.25">
      <c r="A121" s="152"/>
      <c r="B121" s="152"/>
      <c r="C121" s="152"/>
      <c r="D121" s="152"/>
      <c r="E121" s="152"/>
      <c r="F121" s="152"/>
      <c r="G121" s="153"/>
      <c r="H121" s="152"/>
      <c r="I121" s="152"/>
      <c r="J121" s="152"/>
      <c r="K121" s="152"/>
      <c r="L121" s="152"/>
      <c r="M121" s="152"/>
      <c r="N121" s="152"/>
      <c r="O121" s="152"/>
      <c r="P121" s="152"/>
      <c r="Q121" s="152"/>
      <c r="R121" s="152"/>
      <c r="S121" s="152"/>
      <c r="T121" s="152"/>
      <c r="U121" s="152"/>
      <c r="V121" s="152"/>
      <c r="W121" s="152"/>
      <c r="X121" s="152"/>
      <c r="Y121" s="152"/>
      <c r="Z121" s="152"/>
      <c r="AA121" s="152"/>
      <c r="AB121" s="152"/>
      <c r="AC121" s="152"/>
      <c r="AD121" s="152"/>
      <c r="AE121" s="152"/>
    </row>
    <row r="122" spans="1:31" ht="15.75" customHeight="1" x14ac:dyDescent="0.25">
      <c r="A122" s="152"/>
      <c r="B122" s="152"/>
      <c r="C122" s="152"/>
      <c r="D122" s="152"/>
      <c r="E122" s="152"/>
      <c r="F122" s="152"/>
      <c r="G122" s="153"/>
      <c r="H122" s="152"/>
      <c r="I122" s="152"/>
      <c r="J122" s="152"/>
      <c r="K122" s="152"/>
      <c r="L122" s="152"/>
      <c r="M122" s="152"/>
      <c r="N122" s="152"/>
      <c r="O122" s="152"/>
      <c r="P122" s="152"/>
      <c r="Q122" s="152"/>
      <c r="R122" s="152"/>
      <c r="S122" s="152"/>
      <c r="T122" s="152"/>
      <c r="U122" s="152"/>
      <c r="V122" s="152"/>
      <c r="W122" s="152"/>
      <c r="X122" s="152"/>
      <c r="Y122" s="152"/>
      <c r="Z122" s="152"/>
      <c r="AA122" s="152"/>
      <c r="AB122" s="152"/>
      <c r="AC122" s="152"/>
      <c r="AD122" s="152"/>
      <c r="AE122" s="152"/>
    </row>
    <row r="123" spans="1:31" ht="15.75" customHeight="1" x14ac:dyDescent="0.25">
      <c r="A123" s="152"/>
      <c r="B123" s="152"/>
      <c r="C123" s="152"/>
      <c r="D123" s="152"/>
      <c r="E123" s="152"/>
      <c r="F123" s="152"/>
      <c r="G123" s="153"/>
      <c r="H123" s="152"/>
      <c r="I123" s="152"/>
      <c r="J123" s="152"/>
      <c r="K123" s="152"/>
      <c r="L123" s="152"/>
      <c r="M123" s="152"/>
      <c r="N123" s="152"/>
      <c r="O123" s="152"/>
      <c r="P123" s="152"/>
      <c r="Q123" s="152"/>
      <c r="R123" s="152"/>
      <c r="S123" s="152"/>
      <c r="T123" s="152"/>
      <c r="U123" s="152"/>
      <c r="V123" s="152"/>
      <c r="W123" s="152"/>
      <c r="X123" s="152"/>
      <c r="Y123" s="152"/>
      <c r="Z123" s="152"/>
      <c r="AA123" s="152"/>
      <c r="AB123" s="152"/>
      <c r="AC123" s="152"/>
      <c r="AD123" s="152"/>
      <c r="AE123" s="152"/>
    </row>
    <row r="124" spans="1:31" ht="15.75" customHeight="1" x14ac:dyDescent="0.25">
      <c r="A124" s="152"/>
      <c r="B124" s="152"/>
      <c r="C124" s="152"/>
      <c r="D124" s="152"/>
      <c r="E124" s="152"/>
      <c r="F124" s="152"/>
      <c r="G124" s="153"/>
      <c r="H124" s="152"/>
      <c r="I124" s="152"/>
      <c r="J124" s="152"/>
      <c r="K124" s="152"/>
      <c r="L124" s="152"/>
      <c r="M124" s="152"/>
      <c r="N124" s="152"/>
      <c r="O124" s="152"/>
      <c r="P124" s="152"/>
      <c r="Q124" s="152"/>
      <c r="R124" s="152"/>
      <c r="S124" s="152"/>
      <c r="T124" s="152"/>
      <c r="U124" s="152"/>
      <c r="V124" s="152"/>
      <c r="W124" s="152"/>
      <c r="X124" s="152"/>
      <c r="Y124" s="152"/>
      <c r="Z124" s="152"/>
      <c r="AA124" s="152"/>
      <c r="AB124" s="152"/>
      <c r="AC124" s="152"/>
      <c r="AD124" s="152"/>
      <c r="AE124" s="152"/>
    </row>
    <row r="125" spans="1:31" ht="15.75" customHeight="1" x14ac:dyDescent="0.25">
      <c r="A125" s="152"/>
      <c r="B125" s="152"/>
      <c r="C125" s="152"/>
      <c r="D125" s="152"/>
      <c r="E125" s="152"/>
      <c r="F125" s="152"/>
      <c r="G125" s="153"/>
      <c r="H125" s="152"/>
      <c r="I125" s="152"/>
      <c r="J125" s="152"/>
      <c r="K125" s="152"/>
      <c r="L125" s="152"/>
      <c r="M125" s="152"/>
      <c r="N125" s="152"/>
      <c r="O125" s="152"/>
      <c r="P125" s="152"/>
      <c r="Q125" s="152"/>
      <c r="R125" s="152"/>
      <c r="S125" s="152"/>
      <c r="T125" s="152"/>
      <c r="U125" s="152"/>
      <c r="V125" s="152"/>
      <c r="W125" s="152"/>
      <c r="X125" s="152"/>
      <c r="Y125" s="152"/>
      <c r="Z125" s="152"/>
      <c r="AA125" s="152"/>
      <c r="AB125" s="152"/>
      <c r="AC125" s="152"/>
      <c r="AD125" s="152"/>
      <c r="AE125" s="152"/>
    </row>
    <row r="126" spans="1:31" ht="15.75" customHeight="1" x14ac:dyDescent="0.25">
      <c r="A126" s="152"/>
      <c r="B126" s="152"/>
      <c r="C126" s="152"/>
      <c r="D126" s="152"/>
      <c r="E126" s="152"/>
      <c r="F126" s="152"/>
      <c r="G126" s="153"/>
      <c r="H126" s="152"/>
      <c r="I126" s="152"/>
      <c r="J126" s="152"/>
      <c r="K126" s="152"/>
      <c r="L126" s="152"/>
      <c r="M126" s="152"/>
      <c r="N126" s="152"/>
      <c r="O126" s="152"/>
      <c r="P126" s="152"/>
      <c r="Q126" s="152"/>
      <c r="R126" s="152"/>
      <c r="S126" s="152"/>
      <c r="T126" s="152"/>
      <c r="U126" s="152"/>
      <c r="V126" s="152"/>
      <c r="W126" s="152"/>
      <c r="X126" s="152"/>
      <c r="Y126" s="152"/>
      <c r="Z126" s="152"/>
      <c r="AA126" s="152"/>
      <c r="AB126" s="152"/>
      <c r="AC126" s="152"/>
      <c r="AD126" s="152"/>
      <c r="AE126" s="152"/>
    </row>
    <row r="127" spans="1:31" ht="15.75" customHeight="1" x14ac:dyDescent="0.25">
      <c r="A127" s="152"/>
      <c r="B127" s="152"/>
      <c r="C127" s="152"/>
      <c r="D127" s="152"/>
      <c r="E127" s="152"/>
      <c r="F127" s="152"/>
      <c r="G127" s="153"/>
      <c r="H127" s="152"/>
      <c r="I127" s="152"/>
      <c r="J127" s="152"/>
      <c r="K127" s="152"/>
      <c r="L127" s="152"/>
      <c r="M127" s="152"/>
      <c r="N127" s="152"/>
      <c r="O127" s="152"/>
      <c r="P127" s="152"/>
      <c r="Q127" s="152"/>
      <c r="R127" s="152"/>
      <c r="S127" s="152"/>
      <c r="T127" s="152"/>
      <c r="U127" s="152"/>
      <c r="V127" s="152"/>
      <c r="W127" s="152"/>
      <c r="X127" s="152"/>
      <c r="Y127" s="152"/>
      <c r="Z127" s="152"/>
      <c r="AA127" s="152"/>
      <c r="AB127" s="152"/>
      <c r="AC127" s="152"/>
      <c r="AD127" s="152"/>
      <c r="AE127" s="152"/>
    </row>
    <row r="128" spans="1:31" ht="15.75" customHeight="1" x14ac:dyDescent="0.25">
      <c r="A128" s="152"/>
      <c r="B128" s="152"/>
      <c r="C128" s="152"/>
      <c r="D128" s="152"/>
      <c r="E128" s="152"/>
      <c r="F128" s="152"/>
      <c r="G128" s="153"/>
      <c r="H128" s="152"/>
      <c r="I128" s="152"/>
      <c r="J128" s="152"/>
      <c r="K128" s="152"/>
      <c r="L128" s="152"/>
      <c r="M128" s="152"/>
      <c r="N128" s="152"/>
      <c r="O128" s="152"/>
      <c r="P128" s="152"/>
      <c r="Q128" s="152"/>
      <c r="R128" s="152"/>
      <c r="S128" s="152"/>
      <c r="T128" s="152"/>
      <c r="U128" s="152"/>
      <c r="V128" s="152"/>
      <c r="W128" s="152"/>
      <c r="X128" s="152"/>
      <c r="Y128" s="152"/>
      <c r="Z128" s="152"/>
      <c r="AA128" s="152"/>
      <c r="AB128" s="152"/>
      <c r="AC128" s="152"/>
      <c r="AD128" s="152"/>
      <c r="AE128" s="152"/>
    </row>
    <row r="129" spans="1:31" ht="15.75" customHeight="1" x14ac:dyDescent="0.25">
      <c r="A129" s="152"/>
      <c r="B129" s="152"/>
      <c r="C129" s="152"/>
      <c r="D129" s="152"/>
      <c r="E129" s="152"/>
      <c r="F129" s="152"/>
      <c r="G129" s="153"/>
      <c r="H129" s="152"/>
      <c r="I129" s="152"/>
      <c r="J129" s="152"/>
      <c r="K129" s="152"/>
      <c r="L129" s="152"/>
      <c r="M129" s="152"/>
      <c r="N129" s="152"/>
      <c r="O129" s="152"/>
      <c r="P129" s="152"/>
      <c r="Q129" s="152"/>
      <c r="R129" s="152"/>
      <c r="S129" s="152"/>
      <c r="T129" s="152"/>
      <c r="U129" s="152"/>
      <c r="V129" s="152"/>
      <c r="W129" s="152"/>
      <c r="X129" s="152"/>
      <c r="Y129" s="152"/>
      <c r="Z129" s="152"/>
      <c r="AA129" s="152"/>
      <c r="AB129" s="152"/>
      <c r="AC129" s="152"/>
      <c r="AD129" s="152"/>
      <c r="AE129" s="152"/>
    </row>
    <row r="130" spans="1:31" ht="15.75" customHeight="1" x14ac:dyDescent="0.25">
      <c r="A130" s="152"/>
      <c r="B130" s="152"/>
      <c r="C130" s="152"/>
      <c r="D130" s="152"/>
      <c r="E130" s="152"/>
      <c r="F130" s="152"/>
      <c r="G130" s="153"/>
      <c r="H130" s="152"/>
      <c r="I130" s="152"/>
      <c r="J130" s="152"/>
      <c r="K130" s="152"/>
      <c r="L130" s="152"/>
      <c r="M130" s="152"/>
      <c r="N130" s="152"/>
      <c r="O130" s="152"/>
      <c r="P130" s="152"/>
      <c r="Q130" s="152"/>
      <c r="R130" s="152"/>
      <c r="S130" s="152"/>
      <c r="T130" s="152"/>
      <c r="U130" s="152"/>
      <c r="V130" s="152"/>
      <c r="W130" s="152"/>
      <c r="X130" s="152"/>
      <c r="Y130" s="152"/>
      <c r="Z130" s="152"/>
      <c r="AA130" s="152"/>
      <c r="AB130" s="152"/>
      <c r="AC130" s="152"/>
      <c r="AD130" s="152"/>
      <c r="AE130" s="152"/>
    </row>
    <row r="131" spans="1:31" ht="15.75" customHeight="1" x14ac:dyDescent="0.25">
      <c r="A131" s="152"/>
      <c r="B131" s="152"/>
      <c r="C131" s="152"/>
      <c r="D131" s="152"/>
      <c r="E131" s="152"/>
      <c r="F131" s="152"/>
      <c r="G131" s="153"/>
      <c r="H131" s="152"/>
      <c r="I131" s="152"/>
      <c r="J131" s="152"/>
      <c r="K131" s="152"/>
      <c r="L131" s="152"/>
      <c r="M131" s="152"/>
      <c r="N131" s="152"/>
      <c r="O131" s="152"/>
      <c r="P131" s="152"/>
      <c r="Q131" s="152"/>
      <c r="R131" s="152"/>
      <c r="S131" s="152"/>
      <c r="T131" s="152"/>
      <c r="U131" s="152"/>
      <c r="V131" s="152"/>
      <c r="W131" s="152"/>
      <c r="X131" s="152"/>
      <c r="Y131" s="152"/>
      <c r="Z131" s="152"/>
      <c r="AA131" s="152"/>
      <c r="AB131" s="152"/>
      <c r="AC131" s="152"/>
      <c r="AD131" s="152"/>
      <c r="AE131" s="152"/>
    </row>
    <row r="132" spans="1:31" ht="15.75" customHeight="1" x14ac:dyDescent="0.25">
      <c r="A132" s="152"/>
      <c r="B132" s="152"/>
      <c r="C132" s="152"/>
      <c r="D132" s="152"/>
      <c r="E132" s="152"/>
      <c r="F132" s="152"/>
      <c r="G132" s="153"/>
      <c r="H132" s="152"/>
      <c r="I132" s="152"/>
      <c r="J132" s="152"/>
      <c r="K132" s="152"/>
      <c r="L132" s="152"/>
      <c r="M132" s="152"/>
      <c r="N132" s="152"/>
      <c r="O132" s="152"/>
      <c r="P132" s="152"/>
      <c r="Q132" s="152"/>
      <c r="R132" s="152"/>
      <c r="S132" s="152"/>
      <c r="T132" s="152"/>
      <c r="U132" s="152"/>
      <c r="V132" s="152"/>
      <c r="W132" s="152"/>
      <c r="X132" s="152"/>
      <c r="Y132" s="152"/>
      <c r="Z132" s="152"/>
      <c r="AA132" s="152"/>
      <c r="AB132" s="152"/>
      <c r="AC132" s="152"/>
      <c r="AD132" s="152"/>
      <c r="AE132" s="152"/>
    </row>
    <row r="133" spans="1:31" ht="15.75" customHeight="1" x14ac:dyDescent="0.25">
      <c r="A133" s="152"/>
      <c r="B133" s="152"/>
      <c r="C133" s="152"/>
      <c r="D133" s="152"/>
      <c r="E133" s="152"/>
      <c r="F133" s="152"/>
      <c r="G133" s="153"/>
      <c r="H133" s="152"/>
      <c r="I133" s="152"/>
      <c r="J133" s="152"/>
      <c r="K133" s="152"/>
      <c r="L133" s="152"/>
      <c r="M133" s="152"/>
      <c r="N133" s="152"/>
      <c r="O133" s="152"/>
      <c r="P133" s="152"/>
      <c r="Q133" s="152"/>
      <c r="R133" s="152"/>
      <c r="S133" s="152"/>
      <c r="T133" s="152"/>
      <c r="U133" s="152"/>
      <c r="V133" s="152"/>
      <c r="W133" s="152"/>
      <c r="X133" s="152"/>
      <c r="Y133" s="152"/>
      <c r="Z133" s="152"/>
      <c r="AA133" s="152"/>
      <c r="AB133" s="152"/>
      <c r="AC133" s="152"/>
      <c r="AD133" s="152"/>
      <c r="AE133" s="152"/>
    </row>
    <row r="134" spans="1:31" ht="15.75" customHeight="1" x14ac:dyDescent="0.25">
      <c r="A134" s="152"/>
      <c r="B134" s="152"/>
      <c r="C134" s="152"/>
      <c r="D134" s="152"/>
      <c r="E134" s="152"/>
      <c r="F134" s="152"/>
      <c r="G134" s="153"/>
      <c r="H134" s="152"/>
      <c r="I134" s="152"/>
      <c r="J134" s="152"/>
      <c r="K134" s="152"/>
      <c r="L134" s="152"/>
      <c r="M134" s="152"/>
      <c r="N134" s="152"/>
      <c r="O134" s="152"/>
      <c r="P134" s="152"/>
      <c r="Q134" s="152"/>
      <c r="R134" s="152"/>
      <c r="S134" s="152"/>
      <c r="T134" s="152"/>
      <c r="U134" s="152"/>
      <c r="V134" s="152"/>
      <c r="W134" s="152"/>
      <c r="X134" s="152"/>
      <c r="Y134" s="152"/>
      <c r="Z134" s="152"/>
      <c r="AA134" s="152"/>
      <c r="AB134" s="152"/>
      <c r="AC134" s="152"/>
      <c r="AD134" s="152"/>
      <c r="AE134" s="152"/>
    </row>
    <row r="135" spans="1:31" ht="15.75" customHeight="1" x14ac:dyDescent="0.25">
      <c r="A135" s="152"/>
      <c r="B135" s="152"/>
      <c r="C135" s="152"/>
      <c r="D135" s="152"/>
      <c r="E135" s="152"/>
      <c r="F135" s="152"/>
      <c r="G135" s="153"/>
      <c r="H135" s="152"/>
      <c r="I135" s="152"/>
      <c r="J135" s="152"/>
      <c r="K135" s="152"/>
      <c r="L135" s="152"/>
      <c r="M135" s="152"/>
      <c r="N135" s="152"/>
      <c r="O135" s="152"/>
      <c r="P135" s="152"/>
      <c r="Q135" s="152"/>
      <c r="R135" s="152"/>
      <c r="S135" s="152"/>
      <c r="T135" s="152"/>
      <c r="U135" s="152"/>
      <c r="V135" s="152"/>
      <c r="W135" s="152"/>
      <c r="X135" s="152"/>
      <c r="Y135" s="152"/>
      <c r="Z135" s="152"/>
      <c r="AA135" s="152"/>
      <c r="AB135" s="152"/>
      <c r="AC135" s="152"/>
      <c r="AD135" s="152"/>
      <c r="AE135" s="152"/>
    </row>
    <row r="136" spans="1:31" ht="15.75" customHeight="1" x14ac:dyDescent="0.25">
      <c r="A136" s="152"/>
      <c r="B136" s="152"/>
      <c r="C136" s="152"/>
      <c r="D136" s="152"/>
      <c r="E136" s="152"/>
      <c r="F136" s="152"/>
      <c r="G136" s="153"/>
      <c r="H136" s="152"/>
      <c r="I136" s="152"/>
      <c r="J136" s="152"/>
      <c r="K136" s="152"/>
      <c r="L136" s="152"/>
      <c r="M136" s="152"/>
      <c r="N136" s="152"/>
      <c r="O136" s="152"/>
      <c r="P136" s="152"/>
      <c r="Q136" s="152"/>
      <c r="R136" s="152"/>
      <c r="S136" s="152"/>
      <c r="T136" s="152"/>
      <c r="U136" s="152"/>
      <c r="V136" s="152"/>
      <c r="W136" s="152"/>
      <c r="X136" s="152"/>
      <c r="Y136" s="152"/>
      <c r="Z136" s="152"/>
      <c r="AA136" s="152"/>
      <c r="AB136" s="152"/>
      <c r="AC136" s="152"/>
      <c r="AD136" s="152"/>
      <c r="AE136" s="152"/>
    </row>
    <row r="137" spans="1:31" ht="15.75" customHeight="1" x14ac:dyDescent="0.25">
      <c r="A137" s="152"/>
      <c r="B137" s="152"/>
      <c r="C137" s="152"/>
      <c r="D137" s="152"/>
      <c r="E137" s="152"/>
      <c r="F137" s="152"/>
      <c r="G137" s="153"/>
      <c r="H137" s="152"/>
      <c r="I137" s="152"/>
      <c r="J137" s="152"/>
      <c r="K137" s="152"/>
      <c r="L137" s="152"/>
      <c r="M137" s="152"/>
      <c r="N137" s="152"/>
      <c r="O137" s="152"/>
      <c r="P137" s="152"/>
      <c r="Q137" s="152"/>
      <c r="R137" s="152"/>
      <c r="S137" s="152"/>
      <c r="T137" s="152"/>
      <c r="U137" s="152"/>
      <c r="V137" s="152"/>
      <c r="W137" s="152"/>
      <c r="X137" s="152"/>
      <c r="Y137" s="152"/>
      <c r="Z137" s="152"/>
      <c r="AA137" s="152"/>
      <c r="AB137" s="152"/>
      <c r="AC137" s="152"/>
      <c r="AD137" s="152"/>
      <c r="AE137" s="152"/>
    </row>
    <row r="138" spans="1:31" ht="15.75" customHeight="1" x14ac:dyDescent="0.25">
      <c r="A138" s="152"/>
      <c r="B138" s="152"/>
      <c r="C138" s="152"/>
      <c r="D138" s="152"/>
      <c r="E138" s="152"/>
      <c r="F138" s="152"/>
      <c r="G138" s="153"/>
      <c r="H138" s="152"/>
      <c r="I138" s="152"/>
      <c r="J138" s="152"/>
      <c r="K138" s="152"/>
      <c r="L138" s="152"/>
      <c r="M138" s="152"/>
      <c r="N138" s="152"/>
      <c r="O138" s="152"/>
      <c r="P138" s="152"/>
      <c r="Q138" s="152"/>
      <c r="R138" s="152"/>
      <c r="S138" s="152"/>
      <c r="T138" s="152"/>
      <c r="U138" s="152"/>
      <c r="V138" s="152"/>
      <c r="W138" s="152"/>
      <c r="X138" s="152"/>
      <c r="Y138" s="152"/>
      <c r="Z138" s="152"/>
      <c r="AA138" s="152"/>
      <c r="AB138" s="152"/>
      <c r="AC138" s="152"/>
      <c r="AD138" s="152"/>
      <c r="AE138" s="152"/>
    </row>
    <row r="139" spans="1:31" ht="15.75" customHeight="1" x14ac:dyDescent="0.25">
      <c r="A139" s="152"/>
      <c r="B139" s="152"/>
      <c r="C139" s="152"/>
      <c r="D139" s="152"/>
      <c r="E139" s="152"/>
      <c r="F139" s="152"/>
      <c r="G139" s="153"/>
      <c r="H139" s="152"/>
      <c r="I139" s="152"/>
      <c r="J139" s="152"/>
      <c r="K139" s="152"/>
      <c r="L139" s="152"/>
      <c r="M139" s="152"/>
      <c r="N139" s="152"/>
      <c r="O139" s="152"/>
      <c r="P139" s="152"/>
      <c r="Q139" s="152"/>
      <c r="R139" s="152"/>
      <c r="S139" s="152"/>
      <c r="T139" s="152"/>
      <c r="U139" s="152"/>
      <c r="V139" s="152"/>
      <c r="W139" s="152"/>
      <c r="X139" s="152"/>
      <c r="Y139" s="152"/>
      <c r="Z139" s="152"/>
      <c r="AA139" s="152"/>
      <c r="AB139" s="152"/>
      <c r="AC139" s="152"/>
      <c r="AD139" s="152"/>
      <c r="AE139" s="152"/>
    </row>
    <row r="140" spans="1:31" ht="15.75" customHeight="1" x14ac:dyDescent="0.25">
      <c r="A140" s="152"/>
      <c r="B140" s="152"/>
      <c r="C140" s="152"/>
      <c r="D140" s="152"/>
      <c r="E140" s="152"/>
      <c r="F140" s="152"/>
      <c r="G140" s="153"/>
      <c r="H140" s="152"/>
      <c r="I140" s="152"/>
      <c r="J140" s="152"/>
      <c r="K140" s="152"/>
      <c r="L140" s="152"/>
      <c r="M140" s="152"/>
      <c r="N140" s="152"/>
      <c r="O140" s="152"/>
      <c r="P140" s="152"/>
      <c r="Q140" s="152"/>
      <c r="R140" s="152"/>
      <c r="S140" s="152"/>
      <c r="T140" s="152"/>
      <c r="U140" s="152"/>
      <c r="V140" s="152"/>
      <c r="W140" s="152"/>
      <c r="X140" s="152"/>
      <c r="Y140" s="152"/>
      <c r="Z140" s="152"/>
      <c r="AA140" s="152"/>
      <c r="AB140" s="152"/>
      <c r="AC140" s="152"/>
      <c r="AD140" s="152"/>
      <c r="AE140" s="152"/>
    </row>
    <row r="141" spans="1:31" ht="15.75" customHeight="1" x14ac:dyDescent="0.25">
      <c r="A141" s="152"/>
      <c r="B141" s="152"/>
      <c r="C141" s="152"/>
      <c r="D141" s="152"/>
      <c r="E141" s="152"/>
      <c r="F141" s="152"/>
      <c r="G141" s="153"/>
      <c r="H141" s="152"/>
      <c r="I141" s="152"/>
      <c r="J141" s="152"/>
      <c r="K141" s="152"/>
      <c r="L141" s="152"/>
      <c r="M141" s="152"/>
      <c r="N141" s="152"/>
      <c r="O141" s="152"/>
      <c r="P141" s="152"/>
      <c r="Q141" s="152"/>
      <c r="R141" s="152"/>
      <c r="S141" s="152"/>
      <c r="T141" s="152"/>
      <c r="U141" s="152"/>
      <c r="V141" s="152"/>
      <c r="W141" s="152"/>
      <c r="X141" s="152"/>
      <c r="Y141" s="152"/>
      <c r="Z141" s="152"/>
      <c r="AA141" s="152"/>
      <c r="AB141" s="152"/>
      <c r="AC141" s="152"/>
      <c r="AD141" s="152"/>
      <c r="AE141" s="152"/>
    </row>
    <row r="142" spans="1:31" ht="15.75" customHeight="1" x14ac:dyDescent="0.25">
      <c r="A142" s="152"/>
      <c r="B142" s="152"/>
      <c r="C142" s="152"/>
      <c r="D142" s="152"/>
      <c r="E142" s="152"/>
      <c r="F142" s="152"/>
      <c r="G142" s="153"/>
      <c r="H142" s="152"/>
      <c r="I142" s="152"/>
      <c r="J142" s="152"/>
      <c r="K142" s="152"/>
      <c r="L142" s="152"/>
      <c r="M142" s="152"/>
      <c r="N142" s="152"/>
      <c r="O142" s="152"/>
      <c r="P142" s="152"/>
      <c r="Q142" s="152"/>
      <c r="R142" s="152"/>
      <c r="S142" s="152"/>
      <c r="T142" s="152"/>
      <c r="U142" s="152"/>
      <c r="V142" s="152"/>
      <c r="W142" s="152"/>
      <c r="X142" s="152"/>
      <c r="Y142" s="152"/>
      <c r="Z142" s="152"/>
      <c r="AA142" s="152"/>
      <c r="AB142" s="152"/>
      <c r="AC142" s="152"/>
      <c r="AD142" s="152"/>
      <c r="AE142" s="152"/>
    </row>
    <row r="143" spans="1:31" ht="15.75" customHeight="1" x14ac:dyDescent="0.25">
      <c r="A143" s="152"/>
      <c r="B143" s="152"/>
      <c r="C143" s="152"/>
      <c r="D143" s="152"/>
      <c r="E143" s="152"/>
      <c r="F143" s="152"/>
      <c r="G143" s="153"/>
      <c r="H143" s="152"/>
      <c r="I143" s="152"/>
      <c r="J143" s="152"/>
      <c r="K143" s="152"/>
      <c r="L143" s="152"/>
      <c r="M143" s="152"/>
      <c r="N143" s="152"/>
      <c r="O143" s="152"/>
      <c r="P143" s="152"/>
      <c r="Q143" s="152"/>
      <c r="R143" s="152"/>
      <c r="S143" s="152"/>
      <c r="T143" s="152"/>
      <c r="U143" s="152"/>
      <c r="V143" s="152"/>
      <c r="W143" s="152"/>
      <c r="X143" s="152"/>
      <c r="Y143" s="152"/>
      <c r="Z143" s="152"/>
      <c r="AA143" s="152"/>
      <c r="AB143" s="152"/>
      <c r="AC143" s="152"/>
      <c r="AD143" s="152"/>
      <c r="AE143" s="152"/>
    </row>
    <row r="144" spans="1:31" ht="15.75" customHeight="1" x14ac:dyDescent="0.25">
      <c r="A144" s="152"/>
      <c r="B144" s="152"/>
      <c r="C144" s="152"/>
      <c r="D144" s="152"/>
      <c r="E144" s="152"/>
      <c r="F144" s="152"/>
      <c r="G144" s="153"/>
      <c r="H144" s="152"/>
      <c r="I144" s="152"/>
      <c r="J144" s="152"/>
      <c r="K144" s="152"/>
      <c r="L144" s="152"/>
      <c r="M144" s="152"/>
      <c r="N144" s="152"/>
      <c r="O144" s="152"/>
      <c r="P144" s="152"/>
      <c r="Q144" s="152"/>
      <c r="R144" s="152"/>
      <c r="S144" s="152"/>
      <c r="T144" s="152"/>
      <c r="U144" s="152"/>
      <c r="V144" s="152"/>
      <c r="W144" s="152"/>
      <c r="X144" s="152"/>
      <c r="Y144" s="152"/>
      <c r="Z144" s="152"/>
      <c r="AA144" s="152"/>
      <c r="AB144" s="152"/>
      <c r="AC144" s="152"/>
      <c r="AD144" s="152"/>
      <c r="AE144" s="152"/>
    </row>
    <row r="145" spans="1:31" ht="15.75" customHeight="1" x14ac:dyDescent="0.25">
      <c r="A145" s="152"/>
      <c r="B145" s="152"/>
      <c r="C145" s="152"/>
      <c r="D145" s="152"/>
      <c r="E145" s="152"/>
      <c r="F145" s="152"/>
      <c r="G145" s="153"/>
      <c r="H145" s="152"/>
      <c r="I145" s="152"/>
      <c r="J145" s="152"/>
      <c r="K145" s="152"/>
      <c r="L145" s="152"/>
      <c r="M145" s="152"/>
      <c r="N145" s="152"/>
      <c r="O145" s="152"/>
      <c r="P145" s="152"/>
      <c r="Q145" s="152"/>
      <c r="R145" s="152"/>
      <c r="S145" s="152"/>
      <c r="T145" s="152"/>
      <c r="U145" s="152"/>
      <c r="V145" s="152"/>
      <c r="W145" s="152"/>
      <c r="X145" s="152"/>
      <c r="Y145" s="152"/>
      <c r="Z145" s="152"/>
      <c r="AA145" s="152"/>
      <c r="AB145" s="152"/>
      <c r="AC145" s="152"/>
      <c r="AD145" s="152"/>
      <c r="AE145" s="152"/>
    </row>
    <row r="146" spans="1:31" ht="15.75" customHeight="1" x14ac:dyDescent="0.25">
      <c r="A146" s="152"/>
      <c r="B146" s="152"/>
      <c r="C146" s="152"/>
      <c r="D146" s="152"/>
      <c r="E146" s="152"/>
      <c r="F146" s="152"/>
      <c r="G146" s="153"/>
      <c r="H146" s="152"/>
      <c r="I146" s="152"/>
      <c r="J146" s="152"/>
      <c r="K146" s="152"/>
      <c r="L146" s="152"/>
      <c r="M146" s="152"/>
      <c r="N146" s="152"/>
      <c r="O146" s="152"/>
      <c r="P146" s="152"/>
      <c r="Q146" s="152"/>
      <c r="R146" s="152"/>
      <c r="S146" s="152"/>
      <c r="T146" s="152"/>
      <c r="U146" s="152"/>
      <c r="V146" s="152"/>
      <c r="W146" s="152"/>
      <c r="X146" s="152"/>
      <c r="Y146" s="152"/>
      <c r="Z146" s="152"/>
      <c r="AA146" s="152"/>
      <c r="AB146" s="152"/>
      <c r="AC146" s="152"/>
      <c r="AD146" s="152"/>
      <c r="AE146" s="152"/>
    </row>
    <row r="147" spans="1:31" ht="15.75" customHeight="1" x14ac:dyDescent="0.25">
      <c r="A147" s="152"/>
      <c r="B147" s="152"/>
      <c r="C147" s="152"/>
      <c r="D147" s="152"/>
      <c r="E147" s="152"/>
      <c r="F147" s="152"/>
      <c r="G147" s="153"/>
      <c r="H147" s="152"/>
      <c r="I147" s="152"/>
      <c r="J147" s="152"/>
      <c r="K147" s="152"/>
      <c r="L147" s="152"/>
      <c r="M147" s="152"/>
      <c r="N147" s="152"/>
      <c r="O147" s="152"/>
      <c r="P147" s="152"/>
      <c r="Q147" s="152"/>
      <c r="R147" s="152"/>
      <c r="S147" s="152"/>
      <c r="T147" s="152"/>
      <c r="U147" s="152"/>
      <c r="V147" s="152"/>
      <c r="W147" s="152"/>
      <c r="X147" s="152"/>
      <c r="Y147" s="152"/>
      <c r="Z147" s="152"/>
      <c r="AA147" s="152"/>
      <c r="AB147" s="152"/>
      <c r="AC147" s="152"/>
      <c r="AD147" s="152"/>
      <c r="AE147" s="152"/>
    </row>
    <row r="148" spans="1:31" ht="15.75" customHeight="1" x14ac:dyDescent="0.25">
      <c r="A148" s="152"/>
      <c r="B148" s="152"/>
      <c r="C148" s="152"/>
      <c r="D148" s="152"/>
      <c r="E148" s="152"/>
      <c r="F148" s="152"/>
      <c r="G148" s="153"/>
      <c r="H148" s="152"/>
      <c r="I148" s="152"/>
      <c r="J148" s="152"/>
      <c r="K148" s="152"/>
      <c r="L148" s="152"/>
      <c r="M148" s="152"/>
      <c r="N148" s="152"/>
      <c r="O148" s="152"/>
      <c r="P148" s="152"/>
      <c r="Q148" s="152"/>
      <c r="R148" s="152"/>
      <c r="S148" s="152"/>
      <c r="T148" s="152"/>
      <c r="U148" s="152"/>
      <c r="V148" s="152"/>
      <c r="W148" s="152"/>
      <c r="X148" s="152"/>
      <c r="Y148" s="152"/>
      <c r="Z148" s="152"/>
      <c r="AA148" s="152"/>
      <c r="AB148" s="152"/>
      <c r="AC148" s="152"/>
      <c r="AD148" s="152"/>
      <c r="AE148" s="152"/>
    </row>
    <row r="149" spans="1:31" ht="15.75" customHeight="1" x14ac:dyDescent="0.25">
      <c r="A149" s="152"/>
      <c r="B149" s="152"/>
      <c r="C149" s="152"/>
      <c r="D149" s="152"/>
      <c r="E149" s="152"/>
      <c r="F149" s="152"/>
      <c r="G149" s="153"/>
      <c r="H149" s="152"/>
      <c r="I149" s="152"/>
      <c r="J149" s="152"/>
      <c r="K149" s="152"/>
      <c r="L149" s="152"/>
      <c r="M149" s="152"/>
      <c r="N149" s="152"/>
      <c r="O149" s="152"/>
      <c r="P149" s="152"/>
      <c r="Q149" s="152"/>
      <c r="R149" s="152"/>
      <c r="S149" s="152"/>
      <c r="T149" s="152"/>
      <c r="U149" s="152"/>
      <c r="V149" s="152"/>
      <c r="W149" s="152"/>
      <c r="X149" s="152"/>
      <c r="Y149" s="152"/>
      <c r="Z149" s="152"/>
      <c r="AA149" s="152"/>
      <c r="AB149" s="152"/>
      <c r="AC149" s="152"/>
      <c r="AD149" s="152"/>
      <c r="AE149" s="152"/>
    </row>
    <row r="150" spans="1:31" ht="15.75" customHeight="1" x14ac:dyDescent="0.25">
      <c r="A150" s="152"/>
      <c r="B150" s="152"/>
      <c r="C150" s="152"/>
      <c r="D150" s="152"/>
      <c r="E150" s="152"/>
      <c r="F150" s="152"/>
      <c r="G150" s="153"/>
      <c r="H150" s="152"/>
      <c r="I150" s="152"/>
      <c r="J150" s="152"/>
      <c r="K150" s="152"/>
      <c r="L150" s="152"/>
      <c r="M150" s="152"/>
      <c r="N150" s="152"/>
      <c r="O150" s="152"/>
      <c r="P150" s="152"/>
      <c r="Q150" s="152"/>
      <c r="R150" s="152"/>
      <c r="S150" s="152"/>
      <c r="T150" s="152"/>
      <c r="U150" s="152"/>
      <c r="V150" s="152"/>
      <c r="W150" s="152"/>
      <c r="X150" s="152"/>
      <c r="Y150" s="152"/>
      <c r="Z150" s="152"/>
      <c r="AA150" s="152"/>
      <c r="AB150" s="152"/>
      <c r="AC150" s="152"/>
      <c r="AD150" s="152"/>
      <c r="AE150" s="152"/>
    </row>
    <row r="151" spans="1:31" ht="15.75" customHeight="1" x14ac:dyDescent="0.25">
      <c r="A151" s="152"/>
      <c r="B151" s="152"/>
      <c r="C151" s="152"/>
      <c r="D151" s="152"/>
      <c r="E151" s="152"/>
      <c r="F151" s="152"/>
      <c r="G151" s="153"/>
      <c r="H151" s="152"/>
      <c r="I151" s="152"/>
      <c r="J151" s="152"/>
      <c r="K151" s="152"/>
      <c r="L151" s="152"/>
      <c r="M151" s="152"/>
      <c r="N151" s="152"/>
      <c r="O151" s="152"/>
      <c r="P151" s="152"/>
      <c r="Q151" s="152"/>
      <c r="R151" s="152"/>
      <c r="S151" s="152"/>
      <c r="T151" s="152"/>
      <c r="U151" s="152"/>
      <c r="V151" s="152"/>
      <c r="W151" s="152"/>
      <c r="X151" s="152"/>
      <c r="Y151" s="152"/>
      <c r="Z151" s="152"/>
      <c r="AA151" s="152"/>
      <c r="AB151" s="152"/>
      <c r="AC151" s="152"/>
      <c r="AD151" s="152"/>
      <c r="AE151" s="152"/>
    </row>
    <row r="152" spans="1:31" ht="15.75" customHeight="1" x14ac:dyDescent="0.25">
      <c r="A152" s="152"/>
      <c r="B152" s="152"/>
      <c r="C152" s="152"/>
      <c r="D152" s="152"/>
      <c r="E152" s="152"/>
      <c r="F152" s="152"/>
      <c r="G152" s="153"/>
      <c r="H152" s="152"/>
      <c r="I152" s="152"/>
      <c r="J152" s="152"/>
      <c r="K152" s="152"/>
      <c r="L152" s="152"/>
      <c r="M152" s="152"/>
      <c r="N152" s="152"/>
      <c r="O152" s="152"/>
      <c r="P152" s="152"/>
      <c r="Q152" s="152"/>
      <c r="R152" s="152"/>
      <c r="S152" s="152"/>
      <c r="T152" s="152"/>
      <c r="U152" s="152"/>
      <c r="V152" s="152"/>
      <c r="W152" s="152"/>
      <c r="X152" s="152"/>
      <c r="Y152" s="152"/>
      <c r="Z152" s="152"/>
      <c r="AA152" s="152"/>
      <c r="AB152" s="152"/>
      <c r="AC152" s="152"/>
      <c r="AD152" s="152"/>
      <c r="AE152" s="152"/>
    </row>
    <row r="153" spans="1:31" ht="15.75" customHeight="1" x14ac:dyDescent="0.25">
      <c r="A153" s="152"/>
      <c r="B153" s="152"/>
      <c r="C153" s="152"/>
      <c r="D153" s="152"/>
      <c r="E153" s="152"/>
      <c r="F153" s="152"/>
      <c r="G153" s="153"/>
      <c r="H153" s="152"/>
      <c r="I153" s="152"/>
      <c r="J153" s="152"/>
      <c r="K153" s="152"/>
      <c r="L153" s="152"/>
      <c r="M153" s="152"/>
      <c r="N153" s="152"/>
      <c r="O153" s="152"/>
      <c r="P153" s="152"/>
      <c r="Q153" s="152"/>
      <c r="R153" s="152"/>
      <c r="S153" s="152"/>
      <c r="T153" s="152"/>
      <c r="U153" s="152"/>
      <c r="V153" s="152"/>
      <c r="W153" s="152"/>
      <c r="X153" s="152"/>
      <c r="Y153" s="152"/>
      <c r="Z153" s="152"/>
      <c r="AA153" s="152"/>
      <c r="AB153" s="152"/>
      <c r="AC153" s="152"/>
      <c r="AD153" s="152"/>
      <c r="AE153" s="152"/>
    </row>
    <row r="154" spans="1:31" ht="15.75" customHeight="1" x14ac:dyDescent="0.25">
      <c r="A154" s="152"/>
      <c r="B154" s="152"/>
      <c r="C154" s="152"/>
      <c r="D154" s="152"/>
      <c r="E154" s="152"/>
      <c r="F154" s="152"/>
      <c r="G154" s="153"/>
      <c r="H154" s="152"/>
      <c r="I154" s="152"/>
      <c r="J154" s="152"/>
      <c r="K154" s="152"/>
      <c r="L154" s="152"/>
      <c r="M154" s="152"/>
      <c r="N154" s="152"/>
      <c r="O154" s="152"/>
      <c r="P154" s="152"/>
      <c r="Q154" s="152"/>
      <c r="R154" s="152"/>
      <c r="S154" s="152"/>
      <c r="T154" s="152"/>
      <c r="U154" s="152"/>
      <c r="V154" s="152"/>
      <c r="W154" s="152"/>
      <c r="X154" s="152"/>
      <c r="Y154" s="152"/>
      <c r="Z154" s="152"/>
      <c r="AA154" s="152"/>
      <c r="AB154" s="152"/>
      <c r="AC154" s="152"/>
      <c r="AD154" s="152"/>
      <c r="AE154" s="152"/>
    </row>
    <row r="155" spans="1:31" ht="15.75" customHeight="1" x14ac:dyDescent="0.25">
      <c r="A155" s="152"/>
      <c r="B155" s="152"/>
      <c r="C155" s="152"/>
      <c r="D155" s="152"/>
      <c r="E155" s="152"/>
      <c r="F155" s="152"/>
      <c r="G155" s="153"/>
      <c r="H155" s="152"/>
      <c r="I155" s="152"/>
      <c r="J155" s="152"/>
      <c r="K155" s="152"/>
      <c r="L155" s="152"/>
      <c r="M155" s="152"/>
      <c r="N155" s="152"/>
      <c r="O155" s="152"/>
      <c r="P155" s="152"/>
      <c r="Q155" s="152"/>
      <c r="R155" s="152"/>
      <c r="S155" s="152"/>
      <c r="T155" s="152"/>
      <c r="U155" s="152"/>
      <c r="V155" s="152"/>
      <c r="W155" s="152"/>
      <c r="X155" s="152"/>
      <c r="Y155" s="152"/>
      <c r="Z155" s="152"/>
      <c r="AA155" s="152"/>
      <c r="AB155" s="152"/>
      <c r="AC155" s="152"/>
      <c r="AD155" s="152"/>
      <c r="AE155" s="152"/>
    </row>
    <row r="156" spans="1:31" ht="15.75" customHeight="1" x14ac:dyDescent="0.25">
      <c r="A156" s="152"/>
      <c r="B156" s="152"/>
      <c r="C156" s="152"/>
      <c r="D156" s="152"/>
      <c r="E156" s="152"/>
      <c r="F156" s="152"/>
      <c r="G156" s="153"/>
      <c r="H156" s="152"/>
      <c r="I156" s="152"/>
      <c r="J156" s="152"/>
      <c r="K156" s="152"/>
      <c r="L156" s="152"/>
      <c r="M156" s="152"/>
      <c r="N156" s="152"/>
      <c r="O156" s="152"/>
      <c r="P156" s="152"/>
      <c r="Q156" s="152"/>
      <c r="R156" s="152"/>
      <c r="S156" s="152"/>
      <c r="T156" s="152"/>
      <c r="U156" s="152"/>
      <c r="V156" s="152"/>
      <c r="W156" s="152"/>
      <c r="X156" s="152"/>
      <c r="Y156" s="152"/>
      <c r="Z156" s="152"/>
      <c r="AA156" s="152"/>
      <c r="AB156" s="152"/>
      <c r="AC156" s="152"/>
      <c r="AD156" s="152"/>
      <c r="AE156" s="152"/>
    </row>
    <row r="157" spans="1:31" ht="15.75" customHeight="1" x14ac:dyDescent="0.25">
      <c r="A157" s="152"/>
      <c r="B157" s="152"/>
      <c r="C157" s="152"/>
      <c r="D157" s="152"/>
      <c r="E157" s="152"/>
      <c r="F157" s="152"/>
      <c r="G157" s="153"/>
      <c r="H157" s="152"/>
      <c r="I157" s="152"/>
      <c r="J157" s="152"/>
      <c r="K157" s="152"/>
      <c r="L157" s="152"/>
      <c r="M157" s="152"/>
      <c r="N157" s="152"/>
      <c r="O157" s="152"/>
      <c r="P157" s="152"/>
      <c r="Q157" s="152"/>
      <c r="R157" s="152"/>
      <c r="S157" s="152"/>
      <c r="T157" s="152"/>
      <c r="U157" s="152"/>
      <c r="V157" s="152"/>
      <c r="W157" s="152"/>
      <c r="X157" s="152"/>
      <c r="Y157" s="152"/>
      <c r="Z157" s="152"/>
      <c r="AA157" s="152"/>
      <c r="AB157" s="152"/>
      <c r="AC157" s="152"/>
      <c r="AD157" s="152"/>
      <c r="AE157" s="152"/>
    </row>
    <row r="158" spans="1:31" ht="15.75" customHeight="1" x14ac:dyDescent="0.25">
      <c r="A158" s="152"/>
      <c r="B158" s="152"/>
      <c r="C158" s="152"/>
      <c r="D158" s="152"/>
      <c r="E158" s="152"/>
      <c r="F158" s="152"/>
      <c r="G158" s="153"/>
      <c r="H158" s="152"/>
      <c r="I158" s="152"/>
      <c r="J158" s="152"/>
      <c r="K158" s="152"/>
      <c r="L158" s="152"/>
      <c r="M158" s="152"/>
      <c r="N158" s="152"/>
      <c r="O158" s="152"/>
      <c r="P158" s="152"/>
      <c r="Q158" s="152"/>
      <c r="R158" s="152"/>
      <c r="S158" s="152"/>
      <c r="T158" s="152"/>
      <c r="U158" s="152"/>
      <c r="V158" s="152"/>
      <c r="W158" s="152"/>
      <c r="X158" s="152"/>
      <c r="Y158" s="152"/>
      <c r="Z158" s="152"/>
      <c r="AA158" s="152"/>
      <c r="AB158" s="152"/>
      <c r="AC158" s="152"/>
      <c r="AD158" s="152"/>
      <c r="AE158" s="152"/>
    </row>
    <row r="159" spans="1:31" ht="15.75" customHeight="1" x14ac:dyDescent="0.25">
      <c r="A159" s="152"/>
      <c r="B159" s="152"/>
      <c r="C159" s="152"/>
      <c r="D159" s="152"/>
      <c r="E159" s="152"/>
      <c r="F159" s="152"/>
      <c r="G159" s="153"/>
      <c r="H159" s="152"/>
      <c r="I159" s="152"/>
      <c r="J159" s="152"/>
      <c r="K159" s="152"/>
      <c r="L159" s="152"/>
      <c r="M159" s="152"/>
      <c r="N159" s="152"/>
      <c r="O159" s="152"/>
      <c r="P159" s="152"/>
      <c r="Q159" s="152"/>
      <c r="R159" s="152"/>
      <c r="S159" s="152"/>
      <c r="T159" s="152"/>
      <c r="U159" s="152"/>
      <c r="V159" s="152"/>
      <c r="W159" s="152"/>
      <c r="X159" s="152"/>
      <c r="Y159" s="152"/>
      <c r="Z159" s="152"/>
      <c r="AA159" s="152"/>
      <c r="AB159" s="152"/>
      <c r="AC159" s="152"/>
      <c r="AD159" s="152"/>
      <c r="AE159" s="152"/>
    </row>
    <row r="160" spans="1:31" ht="15.75" customHeight="1" x14ac:dyDescent="0.25">
      <c r="A160" s="152"/>
      <c r="B160" s="152"/>
      <c r="C160" s="152"/>
      <c r="D160" s="152"/>
      <c r="E160" s="152"/>
      <c r="F160" s="152"/>
      <c r="G160" s="153"/>
      <c r="H160" s="152"/>
      <c r="I160" s="152"/>
      <c r="J160" s="152"/>
      <c r="K160" s="152"/>
      <c r="L160" s="152"/>
      <c r="M160" s="152"/>
      <c r="N160" s="152"/>
      <c r="O160" s="152"/>
      <c r="P160" s="152"/>
      <c r="Q160" s="152"/>
      <c r="R160" s="152"/>
      <c r="S160" s="152"/>
      <c r="T160" s="152"/>
      <c r="U160" s="152"/>
      <c r="V160" s="152"/>
      <c r="W160" s="152"/>
      <c r="X160" s="152"/>
      <c r="Y160" s="152"/>
      <c r="Z160" s="152"/>
      <c r="AA160" s="152"/>
      <c r="AB160" s="152"/>
      <c r="AC160" s="152"/>
      <c r="AD160" s="152"/>
      <c r="AE160" s="152"/>
    </row>
    <row r="161" spans="1:31" ht="15.75" customHeight="1" x14ac:dyDescent="0.25">
      <c r="A161" s="152"/>
      <c r="B161" s="152"/>
      <c r="C161" s="152"/>
      <c r="D161" s="152"/>
      <c r="E161" s="152"/>
      <c r="F161" s="152"/>
      <c r="G161" s="153"/>
      <c r="H161" s="152"/>
      <c r="I161" s="152"/>
      <c r="J161" s="152"/>
      <c r="K161" s="152"/>
      <c r="L161" s="152"/>
      <c r="M161" s="152"/>
      <c r="N161" s="152"/>
      <c r="O161" s="152"/>
      <c r="P161" s="152"/>
      <c r="Q161" s="152"/>
      <c r="R161" s="152"/>
      <c r="S161" s="152"/>
      <c r="T161" s="152"/>
      <c r="U161" s="152"/>
      <c r="V161" s="152"/>
      <c r="W161" s="152"/>
      <c r="X161" s="152"/>
      <c r="Y161" s="152"/>
      <c r="Z161" s="152"/>
      <c r="AA161" s="152"/>
      <c r="AB161" s="152"/>
      <c r="AC161" s="152"/>
      <c r="AD161" s="152"/>
      <c r="AE161" s="152"/>
    </row>
    <row r="162" spans="1:31" ht="15.75" customHeight="1" x14ac:dyDescent="0.25">
      <c r="A162" s="152"/>
      <c r="B162" s="152"/>
      <c r="C162" s="152"/>
      <c r="D162" s="152"/>
      <c r="E162" s="152"/>
      <c r="F162" s="152"/>
      <c r="G162" s="153"/>
      <c r="H162" s="152"/>
      <c r="I162" s="152"/>
      <c r="J162" s="152"/>
      <c r="K162" s="152"/>
      <c r="L162" s="152"/>
      <c r="M162" s="152"/>
      <c r="N162" s="152"/>
      <c r="O162" s="152"/>
      <c r="P162" s="152"/>
      <c r="Q162" s="152"/>
      <c r="R162" s="152"/>
      <c r="S162" s="152"/>
      <c r="T162" s="152"/>
      <c r="U162" s="152"/>
      <c r="V162" s="152"/>
      <c r="W162" s="152"/>
      <c r="X162" s="152"/>
      <c r="Y162" s="152"/>
      <c r="Z162" s="152"/>
      <c r="AA162" s="152"/>
      <c r="AB162" s="152"/>
      <c r="AC162" s="152"/>
      <c r="AD162" s="152"/>
      <c r="AE162" s="152"/>
    </row>
    <row r="163" spans="1:31" ht="15.75" customHeight="1" x14ac:dyDescent="0.25">
      <c r="A163" s="152"/>
      <c r="B163" s="152"/>
      <c r="C163" s="152"/>
      <c r="D163" s="152"/>
      <c r="E163" s="152"/>
      <c r="F163" s="152"/>
      <c r="G163" s="153"/>
      <c r="H163" s="152"/>
      <c r="I163" s="152"/>
      <c r="J163" s="152"/>
      <c r="K163" s="152"/>
      <c r="L163" s="152"/>
      <c r="M163" s="152"/>
      <c r="N163" s="152"/>
      <c r="O163" s="152"/>
      <c r="P163" s="152"/>
      <c r="Q163" s="152"/>
      <c r="R163" s="152"/>
      <c r="S163" s="152"/>
      <c r="T163" s="152"/>
      <c r="U163" s="152"/>
      <c r="V163" s="152"/>
      <c r="W163" s="152"/>
      <c r="X163" s="152"/>
      <c r="Y163" s="152"/>
      <c r="Z163" s="152"/>
      <c r="AA163" s="152"/>
      <c r="AB163" s="152"/>
      <c r="AC163" s="152"/>
      <c r="AD163" s="152"/>
      <c r="AE163" s="152"/>
    </row>
    <row r="164" spans="1:31" ht="15.75" customHeight="1" x14ac:dyDescent="0.25">
      <c r="A164" s="152"/>
      <c r="B164" s="152"/>
      <c r="C164" s="152"/>
      <c r="D164" s="152"/>
      <c r="E164" s="152"/>
      <c r="F164" s="152"/>
      <c r="G164" s="153"/>
      <c r="H164" s="152"/>
      <c r="I164" s="152"/>
      <c r="J164" s="152"/>
      <c r="K164" s="152"/>
      <c r="L164" s="152"/>
      <c r="M164" s="152"/>
      <c r="N164" s="152"/>
      <c r="O164" s="152"/>
      <c r="P164" s="152"/>
      <c r="Q164" s="152"/>
      <c r="R164" s="152"/>
      <c r="S164" s="152"/>
      <c r="T164" s="152"/>
      <c r="U164" s="152"/>
      <c r="V164" s="152"/>
      <c r="W164" s="152"/>
      <c r="X164" s="152"/>
      <c r="Y164" s="152"/>
      <c r="Z164" s="152"/>
      <c r="AA164" s="152"/>
      <c r="AB164" s="152"/>
      <c r="AC164" s="152"/>
      <c r="AD164" s="152"/>
      <c r="AE164" s="152"/>
    </row>
    <row r="165" spans="1:31" ht="15.75" customHeight="1" x14ac:dyDescent="0.25">
      <c r="A165" s="152"/>
      <c r="B165" s="152"/>
      <c r="C165" s="152"/>
      <c r="D165" s="152"/>
      <c r="E165" s="152"/>
      <c r="F165" s="152"/>
      <c r="G165" s="153"/>
      <c r="H165" s="152"/>
      <c r="I165" s="152"/>
      <c r="J165" s="152"/>
      <c r="K165" s="152"/>
      <c r="L165" s="152"/>
      <c r="M165" s="152"/>
      <c r="N165" s="152"/>
      <c r="O165" s="152"/>
      <c r="P165" s="152"/>
      <c r="Q165" s="152"/>
      <c r="R165" s="152"/>
      <c r="S165" s="152"/>
      <c r="T165" s="152"/>
      <c r="U165" s="152"/>
      <c r="V165" s="152"/>
      <c r="W165" s="152"/>
      <c r="X165" s="152"/>
      <c r="Y165" s="152"/>
      <c r="Z165" s="152"/>
      <c r="AA165" s="152"/>
      <c r="AB165" s="152"/>
      <c r="AC165" s="152"/>
      <c r="AD165" s="152"/>
      <c r="AE165" s="152"/>
    </row>
    <row r="166" spans="1:31" ht="15.75" customHeight="1" x14ac:dyDescent="0.25">
      <c r="A166" s="152"/>
      <c r="B166" s="152"/>
      <c r="C166" s="152"/>
      <c r="D166" s="152"/>
      <c r="E166" s="152"/>
      <c r="F166" s="152"/>
      <c r="G166" s="153"/>
      <c r="H166" s="152"/>
      <c r="I166" s="152"/>
      <c r="J166" s="152"/>
      <c r="K166" s="152"/>
      <c r="L166" s="152"/>
      <c r="M166" s="152"/>
      <c r="N166" s="152"/>
      <c r="O166" s="152"/>
      <c r="P166" s="152"/>
      <c r="Q166" s="152"/>
      <c r="R166" s="152"/>
      <c r="S166" s="152"/>
      <c r="T166" s="152"/>
      <c r="U166" s="152"/>
      <c r="V166" s="152"/>
      <c r="W166" s="152"/>
      <c r="X166" s="152"/>
      <c r="Y166" s="152"/>
      <c r="Z166" s="152"/>
      <c r="AA166" s="152"/>
      <c r="AB166" s="152"/>
      <c r="AC166" s="152"/>
      <c r="AD166" s="152"/>
      <c r="AE166" s="152"/>
    </row>
    <row r="167" spans="1:31" ht="15.75" customHeight="1" x14ac:dyDescent="0.25">
      <c r="A167" s="152"/>
      <c r="B167" s="152"/>
      <c r="C167" s="152"/>
      <c r="D167" s="152"/>
      <c r="E167" s="152"/>
      <c r="F167" s="152"/>
      <c r="G167" s="153"/>
      <c r="H167" s="152"/>
      <c r="I167" s="152"/>
      <c r="J167" s="152"/>
      <c r="K167" s="152"/>
      <c r="L167" s="152"/>
      <c r="M167" s="152"/>
      <c r="N167" s="152"/>
      <c r="O167" s="152"/>
      <c r="P167" s="152"/>
      <c r="Q167" s="152"/>
      <c r="R167" s="152"/>
      <c r="S167" s="152"/>
      <c r="T167" s="152"/>
      <c r="U167" s="152"/>
      <c r="V167" s="152"/>
      <c r="W167" s="152"/>
      <c r="X167" s="152"/>
      <c r="Y167" s="152"/>
      <c r="Z167" s="152"/>
      <c r="AA167" s="152"/>
      <c r="AB167" s="152"/>
      <c r="AC167" s="152"/>
      <c r="AD167" s="152"/>
      <c r="AE167" s="152"/>
    </row>
    <row r="168" spans="1:31" ht="15.75" customHeight="1" x14ac:dyDescent="0.25">
      <c r="A168" s="152"/>
      <c r="B168" s="152"/>
      <c r="C168" s="152"/>
      <c r="D168" s="152"/>
      <c r="E168" s="152"/>
      <c r="F168" s="152"/>
      <c r="G168" s="153"/>
      <c r="H168" s="152"/>
      <c r="I168" s="152"/>
      <c r="J168" s="152"/>
      <c r="K168" s="152"/>
      <c r="L168" s="152"/>
      <c r="M168" s="152"/>
      <c r="N168" s="152"/>
      <c r="O168" s="152"/>
      <c r="P168" s="152"/>
      <c r="Q168" s="152"/>
      <c r="R168" s="152"/>
      <c r="S168" s="152"/>
      <c r="T168" s="152"/>
      <c r="U168" s="152"/>
      <c r="V168" s="152"/>
      <c r="W168" s="152"/>
      <c r="X168" s="152"/>
      <c r="Y168" s="152"/>
      <c r="Z168" s="152"/>
      <c r="AA168" s="152"/>
      <c r="AB168" s="152"/>
      <c r="AC168" s="152"/>
      <c r="AD168" s="152"/>
      <c r="AE168" s="152"/>
    </row>
    <row r="169" spans="1:31" ht="15.75" customHeight="1" x14ac:dyDescent="0.25">
      <c r="A169" s="152"/>
      <c r="B169" s="152"/>
      <c r="C169" s="152"/>
      <c r="D169" s="152"/>
      <c r="E169" s="152"/>
      <c r="F169" s="152"/>
      <c r="G169" s="153"/>
      <c r="H169" s="152"/>
      <c r="I169" s="152"/>
      <c r="J169" s="152"/>
      <c r="K169" s="152"/>
      <c r="L169" s="152"/>
      <c r="M169" s="152"/>
      <c r="N169" s="152"/>
      <c r="O169" s="152"/>
      <c r="P169" s="152"/>
      <c r="Q169" s="152"/>
      <c r="R169" s="152"/>
      <c r="S169" s="152"/>
      <c r="T169" s="152"/>
      <c r="U169" s="152"/>
      <c r="V169" s="152"/>
      <c r="W169" s="152"/>
      <c r="X169" s="152"/>
      <c r="Y169" s="152"/>
      <c r="Z169" s="152"/>
      <c r="AA169" s="152"/>
      <c r="AB169" s="152"/>
      <c r="AC169" s="152"/>
      <c r="AD169" s="152"/>
      <c r="AE169" s="152"/>
    </row>
    <row r="170" spans="1:31" ht="15.75" customHeight="1" x14ac:dyDescent="0.25">
      <c r="A170" s="152"/>
      <c r="B170" s="152"/>
      <c r="C170" s="152"/>
      <c r="D170" s="152"/>
      <c r="E170" s="152"/>
      <c r="F170" s="152"/>
      <c r="G170" s="153"/>
      <c r="H170" s="152"/>
      <c r="I170" s="152"/>
      <c r="J170" s="152"/>
      <c r="K170" s="152"/>
      <c r="L170" s="152"/>
      <c r="M170" s="152"/>
      <c r="N170" s="152"/>
      <c r="O170" s="152"/>
      <c r="P170" s="152"/>
      <c r="Q170" s="152"/>
      <c r="R170" s="152"/>
      <c r="S170" s="152"/>
      <c r="T170" s="152"/>
      <c r="U170" s="152"/>
      <c r="V170" s="152"/>
      <c r="W170" s="152"/>
      <c r="X170" s="152"/>
      <c r="Y170" s="152"/>
      <c r="Z170" s="152"/>
      <c r="AA170" s="152"/>
      <c r="AB170" s="152"/>
      <c r="AC170" s="152"/>
      <c r="AD170" s="152"/>
      <c r="AE170" s="152"/>
    </row>
    <row r="171" spans="1:31" ht="15.75" customHeight="1" x14ac:dyDescent="0.25">
      <c r="A171" s="152"/>
      <c r="B171" s="152"/>
      <c r="C171" s="152"/>
      <c r="D171" s="152"/>
      <c r="E171" s="152"/>
      <c r="F171" s="152"/>
      <c r="G171" s="153"/>
      <c r="H171" s="152"/>
      <c r="I171" s="152"/>
      <c r="J171" s="152"/>
      <c r="K171" s="152"/>
      <c r="L171" s="152"/>
      <c r="M171" s="152"/>
      <c r="N171" s="152"/>
      <c r="O171" s="152"/>
      <c r="P171" s="152"/>
      <c r="Q171" s="152"/>
      <c r="R171" s="152"/>
      <c r="S171" s="152"/>
      <c r="T171" s="152"/>
      <c r="U171" s="152"/>
      <c r="V171" s="152"/>
      <c r="W171" s="152"/>
      <c r="X171" s="152"/>
      <c r="Y171" s="152"/>
      <c r="Z171" s="152"/>
      <c r="AA171" s="152"/>
      <c r="AB171" s="152"/>
      <c r="AC171" s="152"/>
      <c r="AD171" s="152"/>
      <c r="AE171" s="152"/>
    </row>
    <row r="172" spans="1:31" ht="15.75" customHeight="1" x14ac:dyDescent="0.25">
      <c r="A172" s="152"/>
      <c r="B172" s="152"/>
      <c r="C172" s="152"/>
      <c r="D172" s="152"/>
      <c r="E172" s="152"/>
      <c r="F172" s="152"/>
      <c r="G172" s="153"/>
      <c r="H172" s="152"/>
      <c r="I172" s="152"/>
      <c r="J172" s="152"/>
      <c r="K172" s="152"/>
      <c r="L172" s="152"/>
      <c r="M172" s="152"/>
      <c r="N172" s="152"/>
      <c r="O172" s="152"/>
      <c r="P172" s="152"/>
      <c r="Q172" s="152"/>
      <c r="R172" s="152"/>
      <c r="S172" s="152"/>
      <c r="T172" s="152"/>
      <c r="U172" s="152"/>
      <c r="V172" s="152"/>
      <c r="W172" s="152"/>
      <c r="X172" s="152"/>
      <c r="Y172" s="152"/>
      <c r="Z172" s="152"/>
      <c r="AA172" s="152"/>
      <c r="AB172" s="152"/>
      <c r="AC172" s="152"/>
      <c r="AD172" s="152"/>
      <c r="AE172" s="152"/>
    </row>
    <row r="173" spans="1:31" ht="15.75" customHeight="1" x14ac:dyDescent="0.25">
      <c r="A173" s="152"/>
      <c r="B173" s="152"/>
      <c r="C173" s="152"/>
      <c r="D173" s="152"/>
      <c r="E173" s="152"/>
      <c r="F173" s="152"/>
      <c r="G173" s="153"/>
      <c r="H173" s="152"/>
      <c r="I173" s="152"/>
      <c r="J173" s="152"/>
      <c r="K173" s="152"/>
      <c r="L173" s="152"/>
      <c r="M173" s="152"/>
      <c r="N173" s="152"/>
      <c r="O173" s="152"/>
      <c r="P173" s="152"/>
      <c r="Q173" s="152"/>
      <c r="R173" s="152"/>
      <c r="S173" s="152"/>
      <c r="T173" s="152"/>
      <c r="U173" s="152"/>
      <c r="V173" s="152"/>
      <c r="W173" s="152"/>
      <c r="X173" s="152"/>
      <c r="Y173" s="152"/>
      <c r="Z173" s="152"/>
      <c r="AA173" s="152"/>
      <c r="AB173" s="152"/>
      <c r="AC173" s="152"/>
      <c r="AD173" s="152"/>
      <c r="AE173" s="152"/>
    </row>
    <row r="174" spans="1:31" ht="15.75" customHeight="1" x14ac:dyDescent="0.25">
      <c r="A174" s="152"/>
      <c r="B174" s="152"/>
      <c r="C174" s="152"/>
      <c r="D174" s="152"/>
      <c r="E174" s="152"/>
      <c r="F174" s="152"/>
      <c r="G174" s="153"/>
      <c r="H174" s="152"/>
      <c r="I174" s="152"/>
      <c r="J174" s="152"/>
      <c r="K174" s="152"/>
      <c r="L174" s="152"/>
      <c r="M174" s="152"/>
      <c r="N174" s="152"/>
      <c r="O174" s="152"/>
      <c r="P174" s="152"/>
      <c r="Q174" s="152"/>
      <c r="R174" s="152"/>
      <c r="S174" s="152"/>
      <c r="T174" s="152"/>
      <c r="U174" s="152"/>
      <c r="V174" s="152"/>
      <c r="W174" s="152"/>
      <c r="X174" s="152"/>
      <c r="Y174" s="152"/>
      <c r="Z174" s="152"/>
      <c r="AA174" s="152"/>
      <c r="AB174" s="152"/>
      <c r="AC174" s="152"/>
      <c r="AD174" s="152"/>
      <c r="AE174" s="152"/>
    </row>
    <row r="175" spans="1:31" ht="15.75" customHeight="1" x14ac:dyDescent="0.25">
      <c r="A175" s="152"/>
      <c r="B175" s="152"/>
      <c r="C175" s="152"/>
      <c r="D175" s="152"/>
      <c r="E175" s="152"/>
      <c r="F175" s="152"/>
      <c r="G175" s="153"/>
      <c r="H175" s="152"/>
      <c r="I175" s="152"/>
      <c r="J175" s="152"/>
      <c r="K175" s="152"/>
      <c r="L175" s="152"/>
      <c r="M175" s="152"/>
      <c r="N175" s="152"/>
      <c r="O175" s="152"/>
      <c r="P175" s="152"/>
      <c r="Q175" s="152"/>
      <c r="R175" s="152"/>
      <c r="S175" s="152"/>
      <c r="T175" s="152"/>
      <c r="U175" s="152"/>
      <c r="V175" s="152"/>
      <c r="W175" s="152"/>
      <c r="X175" s="152"/>
      <c r="Y175" s="152"/>
      <c r="Z175" s="152"/>
      <c r="AA175" s="152"/>
      <c r="AB175" s="152"/>
      <c r="AC175" s="152"/>
      <c r="AD175" s="152"/>
      <c r="AE175" s="152"/>
    </row>
    <row r="176" spans="1:31" ht="15.75" customHeight="1" x14ac:dyDescent="0.25">
      <c r="A176" s="152"/>
      <c r="B176" s="152"/>
      <c r="C176" s="152"/>
      <c r="D176" s="152"/>
      <c r="E176" s="152"/>
      <c r="F176" s="152"/>
      <c r="G176" s="153"/>
      <c r="H176" s="152"/>
      <c r="I176" s="152"/>
      <c r="J176" s="152"/>
      <c r="K176" s="152"/>
      <c r="L176" s="152"/>
      <c r="M176" s="152"/>
      <c r="N176" s="152"/>
      <c r="O176" s="152"/>
      <c r="P176" s="152"/>
      <c r="Q176" s="152"/>
      <c r="R176" s="152"/>
      <c r="S176" s="152"/>
      <c r="T176" s="152"/>
      <c r="U176" s="152"/>
      <c r="V176" s="152"/>
      <c r="W176" s="152"/>
      <c r="X176" s="152"/>
      <c r="Y176" s="152"/>
      <c r="Z176" s="152"/>
      <c r="AA176" s="152"/>
      <c r="AB176" s="152"/>
      <c r="AC176" s="152"/>
      <c r="AD176" s="152"/>
      <c r="AE176" s="152"/>
    </row>
    <row r="177" spans="1:31" ht="15.75" customHeight="1" x14ac:dyDescent="0.25">
      <c r="A177" s="152"/>
      <c r="B177" s="152"/>
      <c r="C177" s="152"/>
      <c r="D177" s="152"/>
      <c r="E177" s="152"/>
      <c r="F177" s="152"/>
      <c r="G177" s="153"/>
      <c r="H177" s="152"/>
      <c r="I177" s="152"/>
      <c r="J177" s="152"/>
      <c r="K177" s="152"/>
      <c r="L177" s="152"/>
      <c r="M177" s="152"/>
      <c r="N177" s="152"/>
      <c r="O177" s="152"/>
      <c r="P177" s="152"/>
      <c r="Q177" s="152"/>
      <c r="R177" s="152"/>
      <c r="S177" s="152"/>
      <c r="T177" s="152"/>
      <c r="U177" s="152"/>
      <c r="V177" s="152"/>
      <c r="W177" s="152"/>
      <c r="X177" s="152"/>
      <c r="Y177" s="152"/>
      <c r="Z177" s="152"/>
      <c r="AA177" s="152"/>
      <c r="AB177" s="152"/>
      <c r="AC177" s="152"/>
      <c r="AD177" s="152"/>
      <c r="AE177" s="152"/>
    </row>
    <row r="178" spans="1:31" ht="15.75" customHeight="1" x14ac:dyDescent="0.25">
      <c r="A178" s="152"/>
      <c r="B178" s="152"/>
      <c r="C178" s="152"/>
      <c r="D178" s="152"/>
      <c r="E178" s="152"/>
      <c r="F178" s="152"/>
      <c r="G178" s="153"/>
      <c r="H178" s="152"/>
      <c r="I178" s="152"/>
      <c r="J178" s="152"/>
      <c r="K178" s="152"/>
      <c r="L178" s="152"/>
      <c r="M178" s="152"/>
      <c r="N178" s="152"/>
      <c r="O178" s="152"/>
      <c r="P178" s="152"/>
      <c r="Q178" s="152"/>
      <c r="R178" s="152"/>
      <c r="S178" s="152"/>
      <c r="T178" s="152"/>
      <c r="U178" s="152"/>
      <c r="V178" s="152"/>
      <c r="W178" s="152"/>
      <c r="X178" s="152"/>
      <c r="Y178" s="152"/>
      <c r="Z178" s="152"/>
      <c r="AA178" s="152"/>
      <c r="AB178" s="152"/>
      <c r="AC178" s="152"/>
      <c r="AD178" s="152"/>
      <c r="AE178" s="152"/>
    </row>
    <row r="179" spans="1:31" ht="15.75" customHeight="1" x14ac:dyDescent="0.25">
      <c r="A179" s="152"/>
      <c r="B179" s="152"/>
      <c r="C179" s="152"/>
      <c r="D179" s="152"/>
      <c r="E179" s="152"/>
      <c r="F179" s="152"/>
      <c r="G179" s="153"/>
      <c r="H179" s="152"/>
      <c r="I179" s="152"/>
      <c r="J179" s="152"/>
      <c r="K179" s="152"/>
      <c r="L179" s="152"/>
      <c r="M179" s="152"/>
      <c r="N179" s="152"/>
      <c r="O179" s="152"/>
      <c r="P179" s="152"/>
      <c r="Q179" s="152"/>
      <c r="R179" s="152"/>
      <c r="S179" s="152"/>
      <c r="T179" s="152"/>
      <c r="U179" s="152"/>
      <c r="V179" s="152"/>
      <c r="W179" s="152"/>
      <c r="X179" s="152"/>
      <c r="Y179" s="152"/>
      <c r="Z179" s="152"/>
      <c r="AA179" s="152"/>
      <c r="AB179" s="152"/>
      <c r="AC179" s="152"/>
      <c r="AD179" s="152"/>
      <c r="AE179" s="152"/>
    </row>
    <row r="180" spans="1:31" ht="15.75" customHeight="1" x14ac:dyDescent="0.25">
      <c r="A180" s="152"/>
      <c r="B180" s="152"/>
      <c r="C180" s="152"/>
      <c r="D180" s="152"/>
      <c r="E180" s="152"/>
      <c r="F180" s="152"/>
      <c r="G180" s="153"/>
      <c r="H180" s="152"/>
      <c r="I180" s="152"/>
      <c r="J180" s="152"/>
      <c r="K180" s="152"/>
      <c r="L180" s="152"/>
      <c r="M180" s="152"/>
      <c r="N180" s="152"/>
      <c r="O180" s="152"/>
      <c r="P180" s="152"/>
      <c r="Q180" s="152"/>
      <c r="R180" s="152"/>
      <c r="S180" s="152"/>
      <c r="T180" s="152"/>
      <c r="U180" s="152"/>
      <c r="V180" s="152"/>
      <c r="W180" s="152"/>
      <c r="X180" s="152"/>
      <c r="Y180" s="152"/>
      <c r="Z180" s="152"/>
      <c r="AA180" s="152"/>
      <c r="AB180" s="152"/>
      <c r="AC180" s="152"/>
      <c r="AD180" s="152"/>
      <c r="AE180" s="152"/>
    </row>
    <row r="181" spans="1:31" ht="15.75" customHeight="1" x14ac:dyDescent="0.25">
      <c r="A181" s="152"/>
      <c r="B181" s="152"/>
      <c r="C181" s="152"/>
      <c r="D181" s="152"/>
      <c r="E181" s="152"/>
      <c r="F181" s="152"/>
      <c r="G181" s="153"/>
      <c r="H181" s="152"/>
      <c r="I181" s="152"/>
      <c r="J181" s="152"/>
      <c r="K181" s="152"/>
      <c r="L181" s="152"/>
      <c r="M181" s="152"/>
      <c r="N181" s="152"/>
      <c r="O181" s="152"/>
      <c r="P181" s="152"/>
      <c r="Q181" s="152"/>
      <c r="R181" s="152"/>
      <c r="S181" s="152"/>
      <c r="T181" s="152"/>
      <c r="U181" s="152"/>
      <c r="V181" s="152"/>
      <c r="W181" s="152"/>
      <c r="X181" s="152"/>
      <c r="Y181" s="152"/>
      <c r="Z181" s="152"/>
      <c r="AA181" s="152"/>
      <c r="AB181" s="152"/>
      <c r="AC181" s="152"/>
      <c r="AD181" s="152"/>
      <c r="AE181" s="152"/>
    </row>
    <row r="182" spans="1:31" ht="15.75" customHeight="1" x14ac:dyDescent="0.25">
      <c r="A182" s="152"/>
      <c r="B182" s="152"/>
      <c r="C182" s="152"/>
      <c r="D182" s="152"/>
      <c r="E182" s="152"/>
      <c r="F182" s="152"/>
      <c r="G182" s="153"/>
      <c r="H182" s="152"/>
      <c r="I182" s="152"/>
      <c r="J182" s="152"/>
      <c r="K182" s="152"/>
      <c r="L182" s="152"/>
      <c r="M182" s="152"/>
      <c r="N182" s="152"/>
      <c r="O182" s="152"/>
      <c r="P182" s="152"/>
      <c r="Q182" s="152"/>
      <c r="R182" s="152"/>
      <c r="S182" s="152"/>
      <c r="T182" s="152"/>
      <c r="U182" s="152"/>
      <c r="V182" s="152"/>
      <c r="W182" s="152"/>
      <c r="X182" s="152"/>
      <c r="Y182" s="152"/>
      <c r="Z182" s="152"/>
      <c r="AA182" s="152"/>
      <c r="AB182" s="152"/>
      <c r="AC182" s="152"/>
      <c r="AD182" s="152"/>
      <c r="AE182" s="152"/>
    </row>
    <row r="183" spans="1:31" ht="15.75" customHeight="1" x14ac:dyDescent="0.25">
      <c r="A183" s="152"/>
      <c r="B183" s="152"/>
      <c r="C183" s="152"/>
      <c r="D183" s="152"/>
      <c r="E183" s="152"/>
      <c r="F183" s="152"/>
      <c r="G183" s="153"/>
      <c r="H183" s="152"/>
      <c r="I183" s="152"/>
      <c r="J183" s="152"/>
      <c r="K183" s="152"/>
      <c r="L183" s="152"/>
      <c r="M183" s="152"/>
      <c r="N183" s="152"/>
      <c r="O183" s="152"/>
      <c r="P183" s="152"/>
      <c r="Q183" s="152"/>
      <c r="R183" s="152"/>
      <c r="S183" s="152"/>
      <c r="T183" s="152"/>
      <c r="U183" s="152"/>
      <c r="V183" s="152"/>
      <c r="W183" s="152"/>
      <c r="X183" s="152"/>
      <c r="Y183" s="152"/>
      <c r="Z183" s="152"/>
      <c r="AA183" s="152"/>
      <c r="AB183" s="152"/>
      <c r="AC183" s="152"/>
      <c r="AD183" s="152"/>
      <c r="AE183" s="152"/>
    </row>
    <row r="184" spans="1:31" ht="15.75" customHeight="1" x14ac:dyDescent="0.25">
      <c r="A184" s="152"/>
      <c r="B184" s="152"/>
      <c r="C184" s="152"/>
      <c r="D184" s="152"/>
      <c r="E184" s="152"/>
      <c r="F184" s="152"/>
      <c r="G184" s="153"/>
      <c r="H184" s="152"/>
      <c r="I184" s="152"/>
      <c r="J184" s="152"/>
      <c r="K184" s="152"/>
      <c r="L184" s="152"/>
      <c r="M184" s="152"/>
      <c r="N184" s="152"/>
      <c r="O184" s="152"/>
      <c r="P184" s="152"/>
      <c r="Q184" s="152"/>
      <c r="R184" s="152"/>
      <c r="S184" s="152"/>
      <c r="T184" s="152"/>
      <c r="U184" s="152"/>
      <c r="V184" s="152"/>
      <c r="W184" s="152"/>
      <c r="X184" s="152"/>
      <c r="Y184" s="152"/>
      <c r="Z184" s="152"/>
      <c r="AA184" s="152"/>
      <c r="AB184" s="152"/>
      <c r="AC184" s="152"/>
      <c r="AD184" s="152"/>
      <c r="AE184" s="152"/>
    </row>
    <row r="185" spans="1:31" ht="15.75" customHeight="1" x14ac:dyDescent="0.25">
      <c r="A185" s="152"/>
      <c r="B185" s="152"/>
      <c r="C185" s="152"/>
      <c r="D185" s="152"/>
      <c r="E185" s="152"/>
      <c r="F185" s="152"/>
      <c r="G185" s="153"/>
      <c r="H185" s="152"/>
      <c r="I185" s="152"/>
      <c r="J185" s="152"/>
      <c r="K185" s="152"/>
      <c r="L185" s="152"/>
      <c r="M185" s="152"/>
      <c r="N185" s="152"/>
      <c r="O185" s="152"/>
      <c r="P185" s="152"/>
      <c r="Q185" s="152"/>
      <c r="R185" s="152"/>
      <c r="S185" s="152"/>
      <c r="T185" s="152"/>
      <c r="U185" s="152"/>
      <c r="V185" s="152"/>
      <c r="W185" s="152"/>
      <c r="X185" s="152"/>
      <c r="Y185" s="152"/>
      <c r="Z185" s="152"/>
      <c r="AA185" s="152"/>
      <c r="AB185" s="152"/>
      <c r="AC185" s="152"/>
      <c r="AD185" s="152"/>
      <c r="AE185" s="152"/>
    </row>
    <row r="186" spans="1:31" ht="15.75" customHeight="1" x14ac:dyDescent="0.25">
      <c r="A186" s="152"/>
      <c r="B186" s="152"/>
      <c r="C186" s="152"/>
      <c r="D186" s="152"/>
      <c r="E186" s="152"/>
      <c r="F186" s="152"/>
      <c r="G186" s="153"/>
      <c r="H186" s="152"/>
      <c r="I186" s="152"/>
      <c r="J186" s="152"/>
      <c r="K186" s="152"/>
      <c r="L186" s="152"/>
      <c r="M186" s="152"/>
      <c r="N186" s="152"/>
      <c r="O186" s="152"/>
      <c r="P186" s="152"/>
      <c r="Q186" s="152"/>
      <c r="R186" s="152"/>
      <c r="S186" s="152"/>
      <c r="T186" s="152"/>
      <c r="U186" s="152"/>
      <c r="V186" s="152"/>
      <c r="W186" s="152"/>
      <c r="X186" s="152"/>
      <c r="Y186" s="152"/>
      <c r="Z186" s="152"/>
      <c r="AA186" s="152"/>
      <c r="AB186" s="152"/>
      <c r="AC186" s="152"/>
      <c r="AD186" s="152"/>
      <c r="AE186" s="152"/>
    </row>
    <row r="187" spans="1:31" ht="15.75" customHeight="1" x14ac:dyDescent="0.25">
      <c r="A187" s="152"/>
      <c r="B187" s="152"/>
      <c r="C187" s="152"/>
      <c r="D187" s="152"/>
      <c r="E187" s="152"/>
      <c r="F187" s="152"/>
      <c r="G187" s="153"/>
      <c r="H187" s="152"/>
      <c r="I187" s="152"/>
      <c r="J187" s="152"/>
      <c r="K187" s="152"/>
      <c r="L187" s="152"/>
      <c r="M187" s="152"/>
      <c r="N187" s="152"/>
      <c r="O187" s="152"/>
      <c r="P187" s="152"/>
      <c r="Q187" s="152"/>
      <c r="R187" s="152"/>
      <c r="S187" s="152"/>
      <c r="T187" s="152"/>
      <c r="U187" s="152"/>
      <c r="V187" s="152"/>
      <c r="W187" s="152"/>
      <c r="X187" s="152"/>
      <c r="Y187" s="152"/>
      <c r="Z187" s="152"/>
      <c r="AA187" s="152"/>
      <c r="AB187" s="152"/>
      <c r="AC187" s="152"/>
      <c r="AD187" s="152"/>
      <c r="AE187" s="152"/>
    </row>
    <row r="188" spans="1:31" ht="15.75" customHeight="1" x14ac:dyDescent="0.25">
      <c r="A188" s="152"/>
      <c r="B188" s="152"/>
      <c r="C188" s="152"/>
      <c r="D188" s="152"/>
      <c r="E188" s="152"/>
      <c r="F188" s="152"/>
      <c r="G188" s="153"/>
      <c r="H188" s="152"/>
      <c r="I188" s="152"/>
      <c r="J188" s="152"/>
      <c r="K188" s="152"/>
      <c r="L188" s="152"/>
      <c r="M188" s="152"/>
      <c r="N188" s="152"/>
      <c r="O188" s="152"/>
      <c r="P188" s="152"/>
      <c r="Q188" s="152"/>
      <c r="R188" s="152"/>
      <c r="S188" s="152"/>
      <c r="T188" s="152"/>
      <c r="U188" s="152"/>
      <c r="V188" s="152"/>
      <c r="W188" s="152"/>
      <c r="X188" s="152"/>
      <c r="Y188" s="152"/>
      <c r="Z188" s="152"/>
      <c r="AA188" s="152"/>
      <c r="AB188" s="152"/>
      <c r="AC188" s="152"/>
      <c r="AD188" s="152"/>
      <c r="AE188" s="152"/>
    </row>
    <row r="189" spans="1:31" ht="15.75" customHeight="1" x14ac:dyDescent="0.25">
      <c r="A189" s="152"/>
      <c r="B189" s="152"/>
      <c r="C189" s="152"/>
      <c r="D189" s="152"/>
      <c r="E189" s="152"/>
      <c r="F189" s="152"/>
      <c r="G189" s="153"/>
      <c r="H189" s="152"/>
      <c r="I189" s="152"/>
      <c r="J189" s="152"/>
      <c r="K189" s="152"/>
      <c r="L189" s="152"/>
      <c r="M189" s="152"/>
      <c r="N189" s="152"/>
      <c r="O189" s="152"/>
      <c r="P189" s="152"/>
      <c r="Q189" s="152"/>
      <c r="R189" s="152"/>
      <c r="S189" s="152"/>
      <c r="T189" s="152"/>
      <c r="U189" s="152"/>
      <c r="V189" s="152"/>
      <c r="W189" s="152"/>
      <c r="X189" s="152"/>
      <c r="Y189" s="152"/>
      <c r="Z189" s="152"/>
      <c r="AA189" s="152"/>
      <c r="AB189" s="152"/>
      <c r="AC189" s="152"/>
      <c r="AD189" s="152"/>
      <c r="AE189" s="152"/>
    </row>
    <row r="190" spans="1:31" ht="15.75" customHeight="1" x14ac:dyDescent="0.25">
      <c r="A190" s="152"/>
      <c r="B190" s="152"/>
      <c r="C190" s="152"/>
      <c r="D190" s="152"/>
      <c r="E190" s="152"/>
      <c r="F190" s="152"/>
      <c r="G190" s="153"/>
      <c r="H190" s="152"/>
      <c r="I190" s="152"/>
      <c r="J190" s="152"/>
      <c r="K190" s="152"/>
      <c r="L190" s="152"/>
      <c r="M190" s="152"/>
      <c r="N190" s="152"/>
      <c r="O190" s="152"/>
      <c r="P190" s="152"/>
      <c r="Q190" s="152"/>
      <c r="R190" s="152"/>
      <c r="S190" s="152"/>
      <c r="T190" s="152"/>
      <c r="U190" s="152"/>
      <c r="V190" s="152"/>
      <c r="W190" s="152"/>
      <c r="X190" s="152"/>
      <c r="Y190" s="152"/>
      <c r="Z190" s="152"/>
      <c r="AA190" s="152"/>
      <c r="AB190" s="152"/>
      <c r="AC190" s="152"/>
      <c r="AD190" s="152"/>
      <c r="AE190" s="152"/>
    </row>
    <row r="191" spans="1:31" ht="15.75" customHeight="1" x14ac:dyDescent="0.25">
      <c r="A191" s="152"/>
      <c r="B191" s="152"/>
      <c r="C191" s="152"/>
      <c r="D191" s="152"/>
      <c r="E191" s="152"/>
      <c r="F191" s="152"/>
      <c r="G191" s="153"/>
      <c r="H191" s="152"/>
      <c r="I191" s="152"/>
      <c r="J191" s="152"/>
      <c r="K191" s="152"/>
      <c r="L191" s="152"/>
      <c r="M191" s="152"/>
      <c r="N191" s="152"/>
      <c r="O191" s="152"/>
      <c r="P191" s="152"/>
      <c r="Q191" s="152"/>
      <c r="R191" s="152"/>
      <c r="S191" s="152"/>
      <c r="T191" s="152"/>
      <c r="U191" s="152"/>
      <c r="V191" s="152"/>
      <c r="W191" s="152"/>
      <c r="X191" s="152"/>
      <c r="Y191" s="152"/>
      <c r="Z191" s="152"/>
      <c r="AA191" s="152"/>
      <c r="AB191" s="152"/>
      <c r="AC191" s="152"/>
      <c r="AD191" s="152"/>
      <c r="AE191" s="152"/>
    </row>
    <row r="192" spans="1:31" ht="15.75" customHeight="1" x14ac:dyDescent="0.25">
      <c r="A192" s="152"/>
      <c r="B192" s="152"/>
      <c r="C192" s="152"/>
      <c r="D192" s="152"/>
      <c r="E192" s="152"/>
      <c r="F192" s="152"/>
      <c r="G192" s="153"/>
      <c r="H192" s="152"/>
      <c r="I192" s="152"/>
      <c r="J192" s="152"/>
      <c r="K192" s="152"/>
      <c r="L192" s="152"/>
      <c r="M192" s="152"/>
      <c r="N192" s="152"/>
      <c r="O192" s="152"/>
      <c r="P192" s="152"/>
      <c r="Q192" s="152"/>
      <c r="R192" s="152"/>
      <c r="S192" s="152"/>
      <c r="T192" s="152"/>
      <c r="U192" s="152"/>
      <c r="V192" s="152"/>
      <c r="W192" s="152"/>
      <c r="X192" s="152"/>
      <c r="Y192" s="152"/>
      <c r="Z192" s="152"/>
      <c r="AA192" s="152"/>
      <c r="AB192" s="152"/>
      <c r="AC192" s="152"/>
      <c r="AD192" s="152"/>
      <c r="AE192" s="152"/>
    </row>
    <row r="193" spans="1:31" ht="15.75" customHeight="1" x14ac:dyDescent="0.25">
      <c r="A193" s="152"/>
      <c r="B193" s="152"/>
      <c r="C193" s="152"/>
      <c r="D193" s="152"/>
      <c r="E193" s="152"/>
      <c r="F193" s="152"/>
      <c r="G193" s="153"/>
      <c r="H193" s="152"/>
      <c r="I193" s="152"/>
      <c r="J193" s="152"/>
      <c r="K193" s="152"/>
      <c r="L193" s="152"/>
      <c r="M193" s="152"/>
      <c r="N193" s="152"/>
      <c r="O193" s="152"/>
      <c r="P193" s="152"/>
      <c r="Q193" s="152"/>
      <c r="R193" s="152"/>
      <c r="S193" s="152"/>
      <c r="T193" s="152"/>
      <c r="U193" s="152"/>
      <c r="V193" s="152"/>
      <c r="W193" s="152"/>
      <c r="X193" s="152"/>
      <c r="Y193" s="152"/>
      <c r="Z193" s="152"/>
      <c r="AA193" s="152"/>
      <c r="AB193" s="152"/>
      <c r="AC193" s="152"/>
      <c r="AD193" s="152"/>
      <c r="AE193" s="152"/>
    </row>
    <row r="194" spans="1:31" ht="15.75" customHeight="1" x14ac:dyDescent="0.25">
      <c r="A194" s="152"/>
      <c r="B194" s="152"/>
      <c r="C194" s="152"/>
      <c r="D194" s="152"/>
      <c r="E194" s="152"/>
      <c r="F194" s="152"/>
      <c r="G194" s="153"/>
      <c r="H194" s="152"/>
      <c r="I194" s="152"/>
      <c r="J194" s="152"/>
      <c r="K194" s="152"/>
      <c r="L194" s="152"/>
      <c r="M194" s="152"/>
      <c r="N194" s="152"/>
      <c r="O194" s="152"/>
      <c r="P194" s="152"/>
      <c r="Q194" s="152"/>
      <c r="R194" s="152"/>
      <c r="S194" s="152"/>
      <c r="T194" s="152"/>
      <c r="U194" s="152"/>
      <c r="V194" s="152"/>
      <c r="W194" s="152"/>
      <c r="X194" s="152"/>
      <c r="Y194" s="152"/>
      <c r="Z194" s="152"/>
      <c r="AA194" s="152"/>
      <c r="AB194" s="152"/>
      <c r="AC194" s="152"/>
      <c r="AD194" s="152"/>
      <c r="AE194" s="152"/>
    </row>
    <row r="195" spans="1:31" ht="15.75" customHeight="1" x14ac:dyDescent="0.25">
      <c r="A195" s="152"/>
      <c r="B195" s="152"/>
      <c r="C195" s="152"/>
      <c r="D195" s="152"/>
      <c r="E195" s="152"/>
      <c r="F195" s="152"/>
      <c r="G195" s="153"/>
      <c r="H195" s="152"/>
      <c r="I195" s="152"/>
      <c r="J195" s="152"/>
      <c r="K195" s="152"/>
      <c r="L195" s="152"/>
      <c r="M195" s="152"/>
      <c r="N195" s="152"/>
      <c r="O195" s="152"/>
      <c r="P195" s="152"/>
      <c r="Q195" s="152"/>
      <c r="R195" s="152"/>
      <c r="S195" s="152"/>
      <c r="T195" s="152"/>
      <c r="U195" s="152"/>
      <c r="V195" s="152"/>
      <c r="W195" s="152"/>
      <c r="X195" s="152"/>
      <c r="Y195" s="152"/>
      <c r="Z195" s="152"/>
      <c r="AA195" s="152"/>
      <c r="AB195" s="152"/>
      <c r="AC195" s="152"/>
      <c r="AD195" s="152"/>
      <c r="AE195" s="152"/>
    </row>
    <row r="196" spans="1:31" ht="15.75" customHeight="1" x14ac:dyDescent="0.25">
      <c r="A196" s="152"/>
      <c r="B196" s="152"/>
      <c r="C196" s="152"/>
      <c r="D196" s="152"/>
      <c r="E196" s="152"/>
      <c r="F196" s="152"/>
      <c r="G196" s="153"/>
      <c r="H196" s="152"/>
      <c r="I196" s="152"/>
      <c r="J196" s="152"/>
      <c r="K196" s="152"/>
      <c r="L196" s="152"/>
      <c r="M196" s="152"/>
      <c r="N196" s="152"/>
      <c r="O196" s="152"/>
      <c r="P196" s="152"/>
      <c r="Q196" s="152"/>
      <c r="R196" s="152"/>
      <c r="S196" s="152"/>
      <c r="T196" s="152"/>
      <c r="U196" s="152"/>
      <c r="V196" s="152"/>
      <c r="W196" s="152"/>
      <c r="X196" s="152"/>
      <c r="Y196" s="152"/>
      <c r="Z196" s="152"/>
      <c r="AA196" s="152"/>
      <c r="AB196" s="152"/>
      <c r="AC196" s="152"/>
      <c r="AD196" s="152"/>
      <c r="AE196" s="152"/>
    </row>
    <row r="197" spans="1:31" ht="15.75" customHeight="1" x14ac:dyDescent="0.25">
      <c r="A197" s="152"/>
      <c r="B197" s="152"/>
      <c r="C197" s="152"/>
      <c r="D197" s="152"/>
      <c r="E197" s="152"/>
      <c r="F197" s="152"/>
      <c r="G197" s="153"/>
      <c r="H197" s="152"/>
      <c r="I197" s="152"/>
      <c r="J197" s="152"/>
      <c r="K197" s="152"/>
      <c r="L197" s="152"/>
      <c r="M197" s="152"/>
      <c r="N197" s="152"/>
      <c r="O197" s="152"/>
      <c r="P197" s="152"/>
      <c r="Q197" s="152"/>
      <c r="R197" s="152"/>
      <c r="S197" s="152"/>
      <c r="T197" s="152"/>
      <c r="U197" s="152"/>
      <c r="V197" s="152"/>
      <c r="W197" s="152"/>
      <c r="X197" s="152"/>
      <c r="Y197" s="152"/>
      <c r="Z197" s="152"/>
      <c r="AA197" s="152"/>
      <c r="AB197" s="152"/>
      <c r="AC197" s="152"/>
      <c r="AD197" s="152"/>
      <c r="AE197" s="152"/>
    </row>
    <row r="198" spans="1:31" ht="15.75" customHeight="1" x14ac:dyDescent="0.25">
      <c r="A198" s="152"/>
      <c r="B198" s="152"/>
      <c r="C198" s="152"/>
      <c r="D198" s="152"/>
      <c r="E198" s="152"/>
      <c r="F198" s="152"/>
      <c r="G198" s="153"/>
      <c r="H198" s="152"/>
      <c r="I198" s="152"/>
      <c r="J198" s="152"/>
      <c r="K198" s="152"/>
      <c r="L198" s="152"/>
      <c r="M198" s="152"/>
      <c r="N198" s="152"/>
      <c r="O198" s="152"/>
      <c r="P198" s="152"/>
      <c r="Q198" s="152"/>
      <c r="R198" s="152"/>
      <c r="S198" s="152"/>
      <c r="T198" s="152"/>
      <c r="U198" s="152"/>
      <c r="V198" s="152"/>
      <c r="W198" s="152"/>
      <c r="X198" s="152"/>
      <c r="Y198" s="152"/>
      <c r="Z198" s="152"/>
      <c r="AA198" s="152"/>
      <c r="AB198" s="152"/>
      <c r="AC198" s="152"/>
      <c r="AD198" s="152"/>
      <c r="AE198" s="152"/>
    </row>
    <row r="199" spans="1:31" ht="15.75" customHeight="1" x14ac:dyDescent="0.25">
      <c r="A199" s="152"/>
      <c r="B199" s="152"/>
      <c r="C199" s="152"/>
      <c r="D199" s="152"/>
      <c r="E199" s="152"/>
      <c r="F199" s="152"/>
      <c r="G199" s="153"/>
      <c r="H199" s="152"/>
      <c r="I199" s="152"/>
      <c r="J199" s="152"/>
      <c r="K199" s="152"/>
      <c r="L199" s="152"/>
      <c r="M199" s="152"/>
      <c r="N199" s="152"/>
      <c r="O199" s="152"/>
      <c r="P199" s="152"/>
      <c r="Q199" s="152"/>
      <c r="R199" s="152"/>
      <c r="S199" s="152"/>
      <c r="T199" s="152"/>
      <c r="U199" s="152"/>
      <c r="V199" s="152"/>
      <c r="W199" s="152"/>
      <c r="X199" s="152"/>
      <c r="Y199" s="152"/>
      <c r="Z199" s="152"/>
      <c r="AA199" s="152"/>
      <c r="AB199" s="152"/>
      <c r="AC199" s="152"/>
      <c r="AD199" s="152"/>
      <c r="AE199" s="152"/>
    </row>
    <row r="200" spans="1:31" ht="15.75" customHeight="1" x14ac:dyDescent="0.25">
      <c r="A200" s="152"/>
      <c r="B200" s="152"/>
      <c r="C200" s="152"/>
      <c r="D200" s="152"/>
      <c r="E200" s="152"/>
      <c r="F200" s="152"/>
      <c r="G200" s="153"/>
      <c r="H200" s="152"/>
      <c r="I200" s="152"/>
      <c r="J200" s="152"/>
      <c r="K200" s="152"/>
      <c r="L200" s="152"/>
      <c r="M200" s="152"/>
      <c r="N200" s="152"/>
      <c r="O200" s="152"/>
      <c r="P200" s="152"/>
      <c r="Q200" s="152"/>
      <c r="R200" s="152"/>
      <c r="S200" s="152"/>
      <c r="T200" s="152"/>
      <c r="U200" s="152"/>
      <c r="V200" s="152"/>
      <c r="W200" s="152"/>
      <c r="X200" s="152"/>
      <c r="Y200" s="152"/>
      <c r="Z200" s="152"/>
      <c r="AA200" s="152"/>
      <c r="AB200" s="152"/>
      <c r="AC200" s="152"/>
      <c r="AD200" s="152"/>
      <c r="AE200" s="152"/>
    </row>
    <row r="201" spans="1:31" ht="15.75" customHeight="1" x14ac:dyDescent="0.25">
      <c r="A201" s="152"/>
      <c r="B201" s="152"/>
      <c r="C201" s="152"/>
      <c r="D201" s="152"/>
      <c r="E201" s="152"/>
      <c r="F201" s="152"/>
      <c r="G201" s="153"/>
      <c r="H201" s="152"/>
      <c r="I201" s="152"/>
      <c r="J201" s="152"/>
      <c r="K201" s="152"/>
      <c r="L201" s="152"/>
      <c r="M201" s="152"/>
      <c r="N201" s="152"/>
      <c r="O201" s="152"/>
      <c r="P201" s="152"/>
      <c r="Q201" s="152"/>
      <c r="R201" s="152"/>
      <c r="S201" s="152"/>
      <c r="T201" s="152"/>
      <c r="U201" s="152"/>
      <c r="V201" s="152"/>
      <c r="W201" s="152"/>
      <c r="X201" s="152"/>
      <c r="Y201" s="152"/>
      <c r="Z201" s="152"/>
      <c r="AA201" s="152"/>
      <c r="AB201" s="152"/>
      <c r="AC201" s="152"/>
      <c r="AD201" s="152"/>
      <c r="AE201" s="152"/>
    </row>
    <row r="202" spans="1:31" ht="15.75" customHeight="1" x14ac:dyDescent="0.25">
      <c r="A202" s="152"/>
      <c r="B202" s="152"/>
      <c r="C202" s="152"/>
      <c r="D202" s="152"/>
      <c r="E202" s="152"/>
      <c r="F202" s="152"/>
      <c r="G202" s="153"/>
      <c r="H202" s="152"/>
      <c r="I202" s="152"/>
      <c r="J202" s="152"/>
      <c r="K202" s="152"/>
      <c r="L202" s="152"/>
      <c r="M202" s="152"/>
      <c r="N202" s="152"/>
      <c r="O202" s="152"/>
      <c r="P202" s="152"/>
      <c r="Q202" s="152"/>
      <c r="R202" s="152"/>
      <c r="S202" s="152"/>
      <c r="T202" s="152"/>
      <c r="U202" s="152"/>
      <c r="V202" s="152"/>
      <c r="W202" s="152"/>
      <c r="X202" s="152"/>
      <c r="Y202" s="152"/>
      <c r="Z202" s="152"/>
      <c r="AA202" s="152"/>
      <c r="AB202" s="152"/>
      <c r="AC202" s="152"/>
      <c r="AD202" s="152"/>
      <c r="AE202" s="152"/>
    </row>
    <row r="203" spans="1:31" ht="15.75" customHeight="1" x14ac:dyDescent="0.25">
      <c r="A203" s="152"/>
      <c r="B203" s="152"/>
      <c r="C203" s="152"/>
      <c r="D203" s="152"/>
      <c r="E203" s="152"/>
      <c r="F203" s="152"/>
      <c r="G203" s="153"/>
      <c r="H203" s="152"/>
      <c r="I203" s="152"/>
      <c r="J203" s="152"/>
      <c r="K203" s="152"/>
      <c r="L203" s="152"/>
      <c r="M203" s="152"/>
      <c r="N203" s="152"/>
      <c r="O203" s="152"/>
      <c r="P203" s="152"/>
      <c r="Q203" s="152"/>
      <c r="R203" s="152"/>
      <c r="S203" s="152"/>
      <c r="T203" s="152"/>
      <c r="U203" s="152"/>
      <c r="V203" s="152"/>
      <c r="W203" s="152"/>
      <c r="X203" s="152"/>
      <c r="Y203" s="152"/>
      <c r="Z203" s="152"/>
      <c r="AA203" s="152"/>
      <c r="AB203" s="152"/>
      <c r="AC203" s="152"/>
      <c r="AD203" s="152"/>
      <c r="AE203" s="152"/>
    </row>
    <row r="204" spans="1:31" ht="15.75" customHeight="1" x14ac:dyDescent="0.25">
      <c r="A204" s="152"/>
      <c r="B204" s="152"/>
      <c r="C204" s="152"/>
      <c r="D204" s="152"/>
      <c r="E204" s="152"/>
      <c r="F204" s="152"/>
      <c r="G204" s="153"/>
      <c r="H204" s="152"/>
      <c r="I204" s="152"/>
      <c r="J204" s="152"/>
      <c r="K204" s="152"/>
      <c r="L204" s="152"/>
      <c r="M204" s="152"/>
      <c r="N204" s="152"/>
      <c r="O204" s="152"/>
      <c r="P204" s="152"/>
      <c r="Q204" s="152"/>
      <c r="R204" s="152"/>
      <c r="S204" s="152"/>
      <c r="T204" s="152"/>
      <c r="U204" s="152"/>
      <c r="V204" s="152"/>
      <c r="W204" s="152"/>
      <c r="X204" s="152"/>
      <c r="Y204" s="152"/>
      <c r="Z204" s="152"/>
      <c r="AA204" s="152"/>
      <c r="AB204" s="152"/>
      <c r="AC204" s="152"/>
      <c r="AD204" s="152"/>
      <c r="AE204" s="152"/>
    </row>
    <row r="205" spans="1:31" ht="15.75" customHeight="1" x14ac:dyDescent="0.25">
      <c r="A205" s="152"/>
      <c r="B205" s="152"/>
      <c r="C205" s="152"/>
      <c r="D205" s="152"/>
      <c r="E205" s="152"/>
      <c r="F205" s="152"/>
      <c r="G205" s="153"/>
      <c r="H205" s="152"/>
      <c r="I205" s="152"/>
      <c r="J205" s="152"/>
      <c r="K205" s="152"/>
      <c r="L205" s="152"/>
      <c r="M205" s="152"/>
      <c r="N205" s="152"/>
      <c r="O205" s="152"/>
      <c r="P205" s="152"/>
      <c r="Q205" s="152"/>
      <c r="R205" s="152"/>
      <c r="S205" s="152"/>
      <c r="T205" s="152"/>
      <c r="U205" s="152"/>
      <c r="V205" s="152"/>
      <c r="W205" s="152"/>
      <c r="X205" s="152"/>
      <c r="Y205" s="152"/>
      <c r="Z205" s="152"/>
      <c r="AA205" s="152"/>
      <c r="AB205" s="152"/>
      <c r="AC205" s="152"/>
      <c r="AD205" s="152"/>
      <c r="AE205" s="152"/>
    </row>
    <row r="206" spans="1:31" ht="15.75" customHeight="1" x14ac:dyDescent="0.25">
      <c r="A206" s="152"/>
      <c r="B206" s="152"/>
      <c r="C206" s="152"/>
      <c r="D206" s="152"/>
      <c r="E206" s="152"/>
      <c r="F206" s="152"/>
      <c r="G206" s="153"/>
      <c r="H206" s="152"/>
      <c r="I206" s="152"/>
      <c r="J206" s="152"/>
      <c r="K206" s="152"/>
      <c r="L206" s="152"/>
      <c r="M206" s="152"/>
      <c r="N206" s="152"/>
      <c r="O206" s="152"/>
      <c r="P206" s="152"/>
      <c r="Q206" s="152"/>
      <c r="R206" s="152"/>
      <c r="S206" s="152"/>
      <c r="T206" s="152"/>
      <c r="U206" s="152"/>
      <c r="V206" s="152"/>
      <c r="W206" s="152"/>
      <c r="X206" s="152"/>
      <c r="Y206" s="152"/>
      <c r="Z206" s="152"/>
      <c r="AA206" s="152"/>
      <c r="AB206" s="152"/>
      <c r="AC206" s="152"/>
      <c r="AD206" s="152"/>
      <c r="AE206" s="152"/>
    </row>
    <row r="207" spans="1:31" ht="15.75" customHeight="1" x14ac:dyDescent="0.25">
      <c r="A207" s="152"/>
      <c r="B207" s="152"/>
      <c r="C207" s="152"/>
      <c r="D207" s="152"/>
      <c r="E207" s="152"/>
      <c r="F207" s="152"/>
      <c r="G207" s="153"/>
      <c r="H207" s="152"/>
      <c r="I207" s="152"/>
      <c r="J207" s="152"/>
      <c r="K207" s="152"/>
      <c r="L207" s="152"/>
      <c r="M207" s="152"/>
      <c r="N207" s="152"/>
      <c r="O207" s="152"/>
      <c r="P207" s="152"/>
      <c r="Q207" s="152"/>
      <c r="R207" s="152"/>
      <c r="S207" s="152"/>
      <c r="T207" s="152"/>
      <c r="U207" s="152"/>
      <c r="V207" s="152"/>
      <c r="W207" s="152"/>
      <c r="X207" s="152"/>
      <c r="Y207" s="152"/>
      <c r="Z207" s="152"/>
      <c r="AA207" s="152"/>
      <c r="AB207" s="152"/>
      <c r="AC207" s="152"/>
      <c r="AD207" s="152"/>
      <c r="AE207" s="152"/>
    </row>
    <row r="208" spans="1:31" ht="15.75" customHeight="1" x14ac:dyDescent="0.25">
      <c r="A208" s="152"/>
      <c r="B208" s="152"/>
      <c r="C208" s="152"/>
      <c r="D208" s="152"/>
      <c r="E208" s="152"/>
      <c r="F208" s="152"/>
      <c r="G208" s="153"/>
      <c r="H208" s="152"/>
      <c r="I208" s="152"/>
      <c r="J208" s="152"/>
      <c r="K208" s="152"/>
      <c r="L208" s="152"/>
      <c r="M208" s="152"/>
      <c r="N208" s="152"/>
      <c r="O208" s="152"/>
      <c r="P208" s="152"/>
      <c r="Q208" s="152"/>
      <c r="R208" s="152"/>
      <c r="S208" s="152"/>
      <c r="T208" s="152"/>
      <c r="U208" s="152"/>
      <c r="V208" s="152"/>
      <c r="W208" s="152"/>
      <c r="X208" s="152"/>
      <c r="Y208" s="152"/>
      <c r="Z208" s="152"/>
      <c r="AA208" s="152"/>
      <c r="AB208" s="152"/>
      <c r="AC208" s="152"/>
      <c r="AD208" s="152"/>
      <c r="AE208" s="152"/>
    </row>
    <row r="209" spans="1:31" ht="15.75" customHeight="1" x14ac:dyDescent="0.25">
      <c r="A209" s="152"/>
      <c r="B209" s="152"/>
      <c r="C209" s="152"/>
      <c r="D209" s="152"/>
      <c r="E209" s="152"/>
      <c r="F209" s="152"/>
      <c r="G209" s="153"/>
      <c r="H209" s="152"/>
      <c r="I209" s="152"/>
      <c r="J209" s="152"/>
      <c r="K209" s="152"/>
      <c r="L209" s="152"/>
      <c r="M209" s="152"/>
      <c r="N209" s="152"/>
      <c r="O209" s="152"/>
      <c r="P209" s="152"/>
      <c r="Q209" s="152"/>
      <c r="R209" s="152"/>
      <c r="S209" s="152"/>
      <c r="T209" s="152"/>
      <c r="U209" s="152"/>
      <c r="V209" s="152"/>
      <c r="W209" s="152"/>
      <c r="X209" s="152"/>
      <c r="Y209" s="152"/>
      <c r="Z209" s="152"/>
      <c r="AA209" s="152"/>
      <c r="AB209" s="152"/>
      <c r="AC209" s="152"/>
      <c r="AD209" s="152"/>
      <c r="AE209" s="152"/>
    </row>
    <row r="210" spans="1:31" ht="15.75" customHeight="1" x14ac:dyDescent="0.25">
      <c r="A210" s="152"/>
      <c r="B210" s="152"/>
      <c r="C210" s="152"/>
      <c r="D210" s="152"/>
      <c r="E210" s="152"/>
      <c r="F210" s="152"/>
      <c r="G210" s="153"/>
      <c r="H210" s="152"/>
      <c r="I210" s="152"/>
      <c r="J210" s="152"/>
      <c r="K210" s="152"/>
      <c r="L210" s="152"/>
      <c r="M210" s="152"/>
      <c r="N210" s="152"/>
      <c r="O210" s="152"/>
      <c r="P210" s="152"/>
      <c r="Q210" s="152"/>
      <c r="R210" s="152"/>
      <c r="S210" s="152"/>
      <c r="T210" s="152"/>
      <c r="U210" s="152"/>
      <c r="V210" s="152"/>
      <c r="W210" s="152"/>
      <c r="X210" s="152"/>
      <c r="Y210" s="152"/>
      <c r="Z210" s="152"/>
      <c r="AA210" s="152"/>
      <c r="AB210" s="152"/>
      <c r="AC210" s="152"/>
      <c r="AD210" s="152"/>
      <c r="AE210" s="152"/>
    </row>
    <row r="211" spans="1:31" ht="15.75" customHeight="1" x14ac:dyDescent="0.25">
      <c r="A211" s="152"/>
      <c r="B211" s="152"/>
      <c r="C211" s="152"/>
      <c r="D211" s="152"/>
      <c r="E211" s="152"/>
      <c r="F211" s="152"/>
      <c r="G211" s="153"/>
      <c r="H211" s="152"/>
      <c r="I211" s="152"/>
      <c r="J211" s="152"/>
      <c r="K211" s="152"/>
      <c r="L211" s="152"/>
      <c r="M211" s="152"/>
      <c r="N211" s="152"/>
      <c r="O211" s="152"/>
      <c r="P211" s="152"/>
      <c r="Q211" s="152"/>
      <c r="R211" s="152"/>
      <c r="S211" s="152"/>
      <c r="T211" s="152"/>
      <c r="U211" s="152"/>
      <c r="V211" s="152"/>
      <c r="W211" s="152"/>
      <c r="X211" s="152"/>
      <c r="Y211" s="152"/>
      <c r="Z211" s="152"/>
      <c r="AA211" s="152"/>
      <c r="AB211" s="152"/>
      <c r="AC211" s="152"/>
      <c r="AD211" s="152"/>
      <c r="AE211" s="152"/>
    </row>
    <row r="212" spans="1:31" ht="15.75" customHeight="1" x14ac:dyDescent="0.25">
      <c r="A212" s="152"/>
      <c r="B212" s="152"/>
      <c r="C212" s="152"/>
      <c r="D212" s="152"/>
      <c r="E212" s="152"/>
      <c r="F212" s="152"/>
      <c r="G212" s="153"/>
      <c r="H212" s="152"/>
      <c r="I212" s="152"/>
      <c r="J212" s="152"/>
      <c r="K212" s="152"/>
      <c r="L212" s="152"/>
      <c r="M212" s="152"/>
      <c r="N212" s="152"/>
      <c r="O212" s="152"/>
      <c r="P212" s="152"/>
      <c r="Q212" s="152"/>
      <c r="R212" s="152"/>
      <c r="S212" s="152"/>
      <c r="T212" s="152"/>
      <c r="U212" s="152"/>
      <c r="V212" s="152"/>
      <c r="W212" s="152"/>
      <c r="X212" s="152"/>
      <c r="Y212" s="152"/>
      <c r="Z212" s="152"/>
      <c r="AA212" s="152"/>
      <c r="AB212" s="152"/>
      <c r="AC212" s="152"/>
      <c r="AD212" s="152"/>
      <c r="AE212" s="152"/>
    </row>
    <row r="213" spans="1:31" ht="15.75" customHeight="1" x14ac:dyDescent="0.25">
      <c r="A213" s="152"/>
      <c r="B213" s="152"/>
      <c r="C213" s="152"/>
      <c r="D213" s="152"/>
      <c r="E213" s="152"/>
      <c r="F213" s="152"/>
      <c r="G213" s="153"/>
      <c r="H213" s="152"/>
      <c r="I213" s="152"/>
      <c r="J213" s="152"/>
      <c r="K213" s="152"/>
      <c r="L213" s="152"/>
      <c r="M213" s="152"/>
      <c r="N213" s="152"/>
      <c r="O213" s="152"/>
      <c r="P213" s="152"/>
      <c r="Q213" s="152"/>
      <c r="R213" s="152"/>
      <c r="S213" s="152"/>
      <c r="T213" s="152"/>
      <c r="U213" s="152"/>
      <c r="V213" s="152"/>
      <c r="W213" s="152"/>
      <c r="X213" s="152"/>
      <c r="Y213" s="152"/>
      <c r="Z213" s="152"/>
      <c r="AA213" s="152"/>
      <c r="AB213" s="152"/>
      <c r="AC213" s="152"/>
      <c r="AD213" s="152"/>
      <c r="AE213" s="152"/>
    </row>
    <row r="214" spans="1:31" ht="15.75" customHeight="1" x14ac:dyDescent="0.25">
      <c r="A214" s="152"/>
      <c r="B214" s="152"/>
      <c r="C214" s="152"/>
      <c r="D214" s="152"/>
      <c r="E214" s="152"/>
      <c r="F214" s="152"/>
      <c r="G214" s="153"/>
      <c r="H214" s="152"/>
      <c r="I214" s="152"/>
      <c r="J214" s="152"/>
      <c r="K214" s="152"/>
      <c r="L214" s="152"/>
      <c r="M214" s="152"/>
      <c r="N214" s="152"/>
      <c r="O214" s="152"/>
      <c r="P214" s="152"/>
      <c r="Q214" s="152"/>
      <c r="R214" s="152"/>
      <c r="S214" s="152"/>
      <c r="T214" s="152"/>
      <c r="U214" s="152"/>
      <c r="V214" s="152"/>
      <c r="W214" s="152"/>
      <c r="X214" s="152"/>
      <c r="Y214" s="152"/>
      <c r="Z214" s="152"/>
      <c r="AA214" s="152"/>
      <c r="AB214" s="152"/>
      <c r="AC214" s="152"/>
      <c r="AD214" s="152"/>
      <c r="AE214" s="152"/>
    </row>
    <row r="215" spans="1:31" ht="15.75" customHeight="1" x14ac:dyDescent="0.25">
      <c r="A215" s="152"/>
      <c r="B215" s="152"/>
      <c r="C215" s="152"/>
      <c r="D215" s="152"/>
      <c r="E215" s="152"/>
      <c r="F215" s="152"/>
      <c r="G215" s="153"/>
      <c r="H215" s="152"/>
      <c r="I215" s="152"/>
      <c r="J215" s="152"/>
      <c r="K215" s="152"/>
      <c r="L215" s="152"/>
      <c r="M215" s="152"/>
      <c r="N215" s="152"/>
      <c r="O215" s="152"/>
      <c r="P215" s="152"/>
      <c r="Q215" s="152"/>
      <c r="R215" s="152"/>
      <c r="S215" s="152"/>
      <c r="T215" s="152"/>
      <c r="U215" s="152"/>
      <c r="V215" s="152"/>
      <c r="W215" s="152"/>
      <c r="X215" s="152"/>
      <c r="Y215" s="152"/>
      <c r="Z215" s="152"/>
      <c r="AA215" s="152"/>
      <c r="AB215" s="152"/>
      <c r="AC215" s="152"/>
      <c r="AD215" s="152"/>
      <c r="AE215" s="152"/>
    </row>
    <row r="216" spans="1:31" ht="15.75" customHeight="1" x14ac:dyDescent="0.25">
      <c r="A216" s="152"/>
      <c r="B216" s="152"/>
      <c r="C216" s="152"/>
      <c r="D216" s="152"/>
      <c r="E216" s="152"/>
      <c r="F216" s="152"/>
      <c r="G216" s="153"/>
      <c r="H216" s="152"/>
      <c r="I216" s="152"/>
      <c r="J216" s="152"/>
      <c r="K216" s="152"/>
      <c r="L216" s="152"/>
      <c r="M216" s="152"/>
      <c r="N216" s="152"/>
      <c r="O216" s="152"/>
      <c r="P216" s="152"/>
      <c r="Q216" s="152"/>
      <c r="R216" s="152"/>
      <c r="S216" s="152"/>
      <c r="T216" s="152"/>
      <c r="U216" s="152"/>
      <c r="V216" s="152"/>
      <c r="W216" s="152"/>
      <c r="X216" s="152"/>
      <c r="Y216" s="152"/>
      <c r="Z216" s="152"/>
      <c r="AA216" s="152"/>
      <c r="AB216" s="152"/>
      <c r="AC216" s="152"/>
      <c r="AD216" s="152"/>
      <c r="AE216" s="152"/>
    </row>
    <row r="217" spans="1:31" ht="15.75" customHeight="1" x14ac:dyDescent="0.25">
      <c r="A217" s="152"/>
      <c r="B217" s="152"/>
      <c r="C217" s="152"/>
      <c r="D217" s="152"/>
      <c r="E217" s="152"/>
      <c r="F217" s="152"/>
      <c r="G217" s="153"/>
      <c r="H217" s="152"/>
      <c r="I217" s="152"/>
      <c r="J217" s="152"/>
      <c r="K217" s="152"/>
      <c r="L217" s="152"/>
      <c r="M217" s="152"/>
      <c r="N217" s="152"/>
      <c r="O217" s="152"/>
      <c r="P217" s="152"/>
      <c r="Q217" s="152"/>
      <c r="R217" s="152"/>
      <c r="S217" s="152"/>
      <c r="T217" s="152"/>
      <c r="U217" s="152"/>
      <c r="V217" s="152"/>
      <c r="W217" s="152"/>
      <c r="X217" s="152"/>
      <c r="Y217" s="152"/>
      <c r="Z217" s="152"/>
      <c r="AA217" s="152"/>
      <c r="AB217" s="152"/>
      <c r="AC217" s="152"/>
      <c r="AD217" s="152"/>
      <c r="AE217" s="152"/>
    </row>
    <row r="218" spans="1:31" ht="15.75" customHeight="1" x14ac:dyDescent="0.25">
      <c r="A218" s="152"/>
      <c r="B218" s="152"/>
      <c r="C218" s="152"/>
      <c r="D218" s="152"/>
      <c r="E218" s="152"/>
      <c r="F218" s="152"/>
      <c r="G218" s="153"/>
      <c r="H218" s="152"/>
      <c r="I218" s="152"/>
      <c r="J218" s="152"/>
      <c r="K218" s="152"/>
      <c r="L218" s="152"/>
      <c r="M218" s="152"/>
      <c r="N218" s="152"/>
      <c r="O218" s="152"/>
      <c r="P218" s="152"/>
      <c r="Q218" s="152"/>
      <c r="R218" s="152"/>
      <c r="S218" s="152"/>
      <c r="T218" s="152"/>
      <c r="U218" s="152"/>
      <c r="V218" s="152"/>
      <c r="W218" s="152"/>
      <c r="X218" s="152"/>
      <c r="Y218" s="152"/>
      <c r="Z218" s="152"/>
      <c r="AA218" s="152"/>
      <c r="AB218" s="152"/>
      <c r="AC218" s="152"/>
      <c r="AD218" s="152"/>
      <c r="AE218" s="152"/>
    </row>
    <row r="219" spans="1:31" ht="15.75" customHeight="1" x14ac:dyDescent="0.25">
      <c r="A219" s="152"/>
      <c r="B219" s="152"/>
      <c r="C219" s="152"/>
      <c r="D219" s="152"/>
      <c r="E219" s="152"/>
      <c r="F219" s="152"/>
      <c r="G219" s="153"/>
      <c r="H219" s="152"/>
      <c r="I219" s="152"/>
      <c r="J219" s="152"/>
      <c r="K219" s="152"/>
      <c r="L219" s="152"/>
      <c r="M219" s="152"/>
      <c r="N219" s="152"/>
      <c r="O219" s="152"/>
      <c r="P219" s="152"/>
      <c r="Q219" s="152"/>
      <c r="R219" s="152"/>
      <c r="S219" s="152"/>
      <c r="T219" s="152"/>
      <c r="U219" s="152"/>
      <c r="V219" s="152"/>
      <c r="W219" s="152"/>
      <c r="X219" s="152"/>
      <c r="Y219" s="152"/>
      <c r="Z219" s="152"/>
      <c r="AA219" s="152"/>
      <c r="AB219" s="152"/>
      <c r="AC219" s="152"/>
      <c r="AD219" s="152"/>
      <c r="AE219" s="152"/>
    </row>
    <row r="220" spans="1:31" ht="15.75" customHeight="1" x14ac:dyDescent="0.25">
      <c r="A220" s="152"/>
      <c r="B220" s="152"/>
      <c r="C220" s="152"/>
      <c r="D220" s="152"/>
      <c r="E220" s="152"/>
      <c r="F220" s="152"/>
      <c r="G220" s="153"/>
      <c r="H220" s="152"/>
      <c r="I220" s="152"/>
      <c r="J220" s="152"/>
      <c r="K220" s="152"/>
      <c r="L220" s="152"/>
      <c r="M220" s="152"/>
      <c r="N220" s="152"/>
      <c r="O220" s="152"/>
      <c r="P220" s="152"/>
      <c r="Q220" s="152"/>
      <c r="R220" s="152"/>
      <c r="S220" s="152"/>
      <c r="T220" s="152"/>
      <c r="U220" s="152"/>
      <c r="V220" s="152"/>
      <c r="W220" s="152"/>
      <c r="X220" s="152"/>
      <c r="Y220" s="152"/>
      <c r="Z220" s="152"/>
      <c r="AA220" s="152"/>
      <c r="AB220" s="152"/>
      <c r="AC220" s="152"/>
      <c r="AD220" s="152"/>
      <c r="AE220" s="152"/>
    </row>
    <row r="221" spans="1:31" ht="15.75" customHeight="1" x14ac:dyDescent="0.25">
      <c r="A221" s="152"/>
      <c r="B221" s="152"/>
      <c r="C221" s="152"/>
      <c r="D221" s="152"/>
      <c r="E221" s="152"/>
      <c r="F221" s="152"/>
      <c r="G221" s="153"/>
      <c r="H221" s="152"/>
      <c r="I221" s="152"/>
      <c r="J221" s="152"/>
      <c r="K221" s="152"/>
      <c r="L221" s="152"/>
      <c r="M221" s="152"/>
      <c r="N221" s="152"/>
      <c r="O221" s="152"/>
      <c r="P221" s="152"/>
      <c r="Q221" s="152"/>
      <c r="R221" s="152"/>
      <c r="S221" s="152"/>
      <c r="T221" s="152"/>
      <c r="U221" s="152"/>
      <c r="V221" s="152"/>
      <c r="W221" s="152"/>
      <c r="X221" s="152"/>
      <c r="Y221" s="152"/>
      <c r="Z221" s="152"/>
      <c r="AA221" s="152"/>
      <c r="AB221" s="152"/>
      <c r="AC221" s="152"/>
      <c r="AD221" s="152"/>
      <c r="AE221" s="152"/>
    </row>
    <row r="222" spans="1:31" ht="15.75" customHeight="1" x14ac:dyDescent="0.25">
      <c r="A222" s="152"/>
      <c r="B222" s="152"/>
      <c r="C222" s="152"/>
      <c r="D222" s="152"/>
      <c r="E222" s="152"/>
      <c r="F222" s="152"/>
      <c r="G222" s="153"/>
      <c r="H222" s="152"/>
      <c r="I222" s="152"/>
      <c r="J222" s="152"/>
      <c r="K222" s="152"/>
      <c r="L222" s="152"/>
      <c r="M222" s="152"/>
      <c r="N222" s="152"/>
      <c r="O222" s="152"/>
      <c r="P222" s="152"/>
      <c r="Q222" s="152"/>
      <c r="R222" s="152"/>
      <c r="S222" s="152"/>
      <c r="T222" s="152"/>
      <c r="U222" s="152"/>
      <c r="V222" s="152"/>
      <c r="W222" s="152"/>
      <c r="X222" s="152"/>
      <c r="Y222" s="152"/>
      <c r="Z222" s="152"/>
      <c r="AA222" s="152"/>
      <c r="AB222" s="152"/>
      <c r="AC222" s="152"/>
      <c r="AD222" s="152"/>
      <c r="AE222" s="152"/>
    </row>
    <row r="223" spans="1:31" ht="15.75" customHeight="1" x14ac:dyDescent="0.25">
      <c r="A223" s="152"/>
      <c r="B223" s="152"/>
      <c r="C223" s="152"/>
      <c r="D223" s="152"/>
      <c r="E223" s="152"/>
      <c r="F223" s="152"/>
      <c r="G223" s="153"/>
      <c r="H223" s="152"/>
      <c r="I223" s="152"/>
      <c r="J223" s="152"/>
      <c r="K223" s="152"/>
      <c r="L223" s="152"/>
      <c r="M223" s="152"/>
      <c r="N223" s="152"/>
      <c r="O223" s="152"/>
      <c r="P223" s="152"/>
      <c r="Q223" s="152"/>
      <c r="R223" s="152"/>
      <c r="S223" s="152"/>
      <c r="T223" s="152"/>
      <c r="U223" s="152"/>
      <c r="V223" s="152"/>
      <c r="W223" s="152"/>
      <c r="X223" s="152"/>
      <c r="Y223" s="152"/>
      <c r="Z223" s="152"/>
      <c r="AA223" s="152"/>
      <c r="AB223" s="152"/>
      <c r="AC223" s="152"/>
      <c r="AD223" s="152"/>
      <c r="AE223" s="152"/>
    </row>
    <row r="224" spans="1:31" ht="15.75" customHeight="1" x14ac:dyDescent="0.25">
      <c r="A224" s="152"/>
      <c r="B224" s="152"/>
      <c r="C224" s="152"/>
      <c r="D224" s="152"/>
      <c r="E224" s="152"/>
      <c r="F224" s="152"/>
      <c r="G224" s="153"/>
      <c r="H224" s="152"/>
      <c r="I224" s="152"/>
      <c r="J224" s="152"/>
      <c r="K224" s="152"/>
      <c r="L224" s="152"/>
      <c r="M224" s="152"/>
      <c r="N224" s="152"/>
      <c r="O224" s="152"/>
      <c r="P224" s="152"/>
      <c r="Q224" s="152"/>
      <c r="R224" s="152"/>
      <c r="S224" s="152"/>
      <c r="T224" s="152"/>
      <c r="U224" s="152"/>
      <c r="V224" s="152"/>
      <c r="W224" s="152"/>
      <c r="X224" s="152"/>
      <c r="Y224" s="152"/>
      <c r="Z224" s="152"/>
      <c r="AA224" s="152"/>
      <c r="AB224" s="152"/>
      <c r="AC224" s="152"/>
      <c r="AD224" s="152"/>
      <c r="AE224" s="152"/>
    </row>
    <row r="225" spans="1:31" ht="15.75" customHeight="1" x14ac:dyDescent="0.25">
      <c r="A225" s="152"/>
      <c r="B225" s="152"/>
      <c r="C225" s="152"/>
      <c r="D225" s="152"/>
      <c r="E225" s="152"/>
      <c r="F225" s="152"/>
      <c r="G225" s="153"/>
      <c r="H225" s="152"/>
      <c r="I225" s="152"/>
      <c r="J225" s="152"/>
      <c r="K225" s="152"/>
      <c r="L225" s="152"/>
      <c r="M225" s="152"/>
      <c r="N225" s="152"/>
      <c r="O225" s="152"/>
      <c r="P225" s="152"/>
      <c r="Q225" s="152"/>
      <c r="R225" s="152"/>
      <c r="S225" s="152"/>
      <c r="T225" s="152"/>
      <c r="U225" s="152"/>
      <c r="V225" s="152"/>
      <c r="W225" s="152"/>
      <c r="X225" s="152"/>
      <c r="Y225" s="152"/>
      <c r="Z225" s="152"/>
      <c r="AA225" s="152"/>
      <c r="AB225" s="152"/>
      <c r="AC225" s="152"/>
      <c r="AD225" s="152"/>
      <c r="AE225" s="152"/>
    </row>
    <row r="226" spans="1:31" ht="15.75" customHeight="1" x14ac:dyDescent="0.25">
      <c r="A226" s="152"/>
      <c r="B226" s="152"/>
      <c r="C226" s="152"/>
      <c r="D226" s="152"/>
      <c r="E226" s="152"/>
      <c r="F226" s="152"/>
      <c r="G226" s="153"/>
      <c r="H226" s="152"/>
      <c r="I226" s="152"/>
      <c r="J226" s="152"/>
      <c r="K226" s="152"/>
      <c r="L226" s="152"/>
      <c r="M226" s="152"/>
      <c r="N226" s="152"/>
      <c r="O226" s="152"/>
      <c r="P226" s="152"/>
      <c r="Q226" s="152"/>
      <c r="R226" s="152"/>
      <c r="S226" s="152"/>
      <c r="T226" s="152"/>
      <c r="U226" s="152"/>
      <c r="V226" s="152"/>
      <c r="W226" s="152"/>
      <c r="X226" s="152"/>
      <c r="Y226" s="152"/>
      <c r="Z226" s="152"/>
      <c r="AA226" s="152"/>
      <c r="AB226" s="152"/>
      <c r="AC226" s="152"/>
      <c r="AD226" s="152"/>
      <c r="AE226" s="152"/>
    </row>
    <row r="227" spans="1:31" ht="15.75" customHeight="1" x14ac:dyDescent="0.25">
      <c r="A227" s="152"/>
      <c r="B227" s="152"/>
      <c r="C227" s="152"/>
      <c r="D227" s="152"/>
      <c r="E227" s="152"/>
      <c r="F227" s="152"/>
      <c r="G227" s="153"/>
      <c r="H227" s="152"/>
      <c r="I227" s="152"/>
      <c r="J227" s="152"/>
      <c r="K227" s="152"/>
      <c r="L227" s="152"/>
      <c r="M227" s="152"/>
      <c r="N227" s="152"/>
      <c r="O227" s="152"/>
      <c r="P227" s="152"/>
      <c r="Q227" s="152"/>
      <c r="R227" s="152"/>
      <c r="S227" s="152"/>
      <c r="T227" s="152"/>
      <c r="U227" s="152"/>
      <c r="V227" s="152"/>
      <c r="W227" s="152"/>
      <c r="X227" s="152"/>
      <c r="Y227" s="152"/>
      <c r="Z227" s="152"/>
      <c r="AA227" s="152"/>
      <c r="AB227" s="152"/>
      <c r="AC227" s="152"/>
      <c r="AD227" s="152"/>
      <c r="AE227" s="152"/>
    </row>
    <row r="228" spans="1:31" ht="15.75" customHeight="1" x14ac:dyDescent="0.25">
      <c r="A228" s="152"/>
      <c r="B228" s="152"/>
      <c r="C228" s="152"/>
      <c r="D228" s="152"/>
      <c r="E228" s="152"/>
      <c r="F228" s="152"/>
      <c r="G228" s="153"/>
      <c r="H228" s="152"/>
      <c r="I228" s="152"/>
      <c r="J228" s="152"/>
      <c r="K228" s="152"/>
      <c r="L228" s="152"/>
      <c r="M228" s="152"/>
      <c r="N228" s="152"/>
      <c r="O228" s="152"/>
      <c r="P228" s="152"/>
      <c r="Q228" s="152"/>
      <c r="R228" s="152"/>
      <c r="S228" s="152"/>
      <c r="T228" s="152"/>
      <c r="U228" s="152"/>
      <c r="V228" s="152"/>
      <c r="W228" s="152"/>
      <c r="X228" s="152"/>
      <c r="Y228" s="152"/>
      <c r="Z228" s="152"/>
      <c r="AA228" s="152"/>
      <c r="AB228" s="152"/>
      <c r="AC228" s="152"/>
      <c r="AD228" s="152"/>
      <c r="AE228" s="152"/>
    </row>
    <row r="229" spans="1:31" ht="15.75" customHeight="1" x14ac:dyDescent="0.25">
      <c r="A229" s="152"/>
      <c r="B229" s="152"/>
      <c r="C229" s="152"/>
      <c r="D229" s="152"/>
      <c r="E229" s="152"/>
      <c r="F229" s="152"/>
      <c r="G229" s="153"/>
      <c r="H229" s="152"/>
      <c r="I229" s="152"/>
      <c r="J229" s="152"/>
      <c r="K229" s="152"/>
      <c r="L229" s="152"/>
      <c r="M229" s="152"/>
      <c r="N229" s="152"/>
      <c r="O229" s="152"/>
      <c r="P229" s="152"/>
      <c r="Q229" s="152"/>
      <c r="R229" s="152"/>
      <c r="S229" s="152"/>
      <c r="T229" s="152"/>
      <c r="U229" s="152"/>
      <c r="V229" s="152"/>
      <c r="W229" s="152"/>
      <c r="X229" s="152"/>
      <c r="Y229" s="152"/>
      <c r="Z229" s="152"/>
      <c r="AA229" s="152"/>
      <c r="AB229" s="152"/>
      <c r="AC229" s="152"/>
      <c r="AD229" s="152"/>
      <c r="AE229" s="152"/>
    </row>
    <row r="230" spans="1:31" ht="15.75" customHeight="1" x14ac:dyDescent="0.25">
      <c r="A230" s="152"/>
      <c r="B230" s="152"/>
      <c r="C230" s="152"/>
      <c r="D230" s="152"/>
      <c r="E230" s="152"/>
      <c r="F230" s="152"/>
      <c r="G230" s="153"/>
      <c r="H230" s="152"/>
      <c r="I230" s="152"/>
      <c r="J230" s="152"/>
      <c r="K230" s="152"/>
      <c r="L230" s="152"/>
      <c r="M230" s="152"/>
      <c r="N230" s="152"/>
      <c r="O230" s="152"/>
      <c r="P230" s="152"/>
      <c r="Q230" s="152"/>
      <c r="R230" s="152"/>
      <c r="S230" s="152"/>
      <c r="T230" s="152"/>
      <c r="U230" s="152"/>
      <c r="V230" s="152"/>
      <c r="W230" s="152"/>
      <c r="X230" s="152"/>
      <c r="Y230" s="152"/>
      <c r="Z230" s="152"/>
      <c r="AA230" s="152"/>
      <c r="AB230" s="152"/>
      <c r="AC230" s="152"/>
      <c r="AD230" s="152"/>
      <c r="AE230" s="152"/>
    </row>
    <row r="231" spans="1:31" ht="15.75" customHeight="1" x14ac:dyDescent="0.25">
      <c r="A231" s="152"/>
      <c r="B231" s="152"/>
      <c r="C231" s="152"/>
      <c r="D231" s="152"/>
      <c r="E231" s="152"/>
      <c r="F231" s="152"/>
      <c r="G231" s="153"/>
      <c r="H231" s="152"/>
      <c r="I231" s="152"/>
      <c r="J231" s="152"/>
      <c r="K231" s="152"/>
      <c r="L231" s="152"/>
      <c r="M231" s="152"/>
      <c r="N231" s="152"/>
      <c r="O231" s="152"/>
      <c r="P231" s="152"/>
      <c r="Q231" s="152"/>
      <c r="R231" s="152"/>
      <c r="S231" s="152"/>
      <c r="T231" s="152"/>
      <c r="U231" s="152"/>
      <c r="V231" s="152"/>
      <c r="W231" s="152"/>
      <c r="X231" s="152"/>
      <c r="Y231" s="152"/>
      <c r="Z231" s="152"/>
      <c r="AA231" s="152"/>
      <c r="AB231" s="152"/>
      <c r="AC231" s="152"/>
      <c r="AD231" s="152"/>
      <c r="AE231" s="152"/>
    </row>
    <row r="232" spans="1:31" ht="15.75" customHeight="1" x14ac:dyDescent="0.25">
      <c r="A232" s="152"/>
      <c r="B232" s="152"/>
      <c r="C232" s="152"/>
      <c r="D232" s="152"/>
      <c r="E232" s="152"/>
      <c r="F232" s="152"/>
      <c r="G232" s="153"/>
      <c r="H232" s="152"/>
      <c r="I232" s="152"/>
      <c r="J232" s="152"/>
      <c r="K232" s="152"/>
      <c r="L232" s="152"/>
      <c r="M232" s="152"/>
      <c r="N232" s="152"/>
      <c r="O232" s="152"/>
      <c r="P232" s="152"/>
      <c r="Q232" s="152"/>
      <c r="R232" s="152"/>
      <c r="S232" s="152"/>
      <c r="T232" s="152"/>
      <c r="U232" s="152"/>
      <c r="V232" s="152"/>
      <c r="W232" s="152"/>
      <c r="X232" s="152"/>
      <c r="Y232" s="152"/>
      <c r="Z232" s="152"/>
      <c r="AA232" s="152"/>
      <c r="AB232" s="152"/>
      <c r="AC232" s="152"/>
      <c r="AD232" s="152"/>
      <c r="AE232" s="152"/>
    </row>
    <row r="233" spans="1:31" ht="15.75" customHeight="1" x14ac:dyDescent="0.25">
      <c r="A233" s="152"/>
      <c r="B233" s="152"/>
      <c r="C233" s="152"/>
      <c r="D233" s="152"/>
      <c r="E233" s="152"/>
      <c r="F233" s="152"/>
      <c r="G233" s="153"/>
      <c r="H233" s="152"/>
      <c r="I233" s="152"/>
      <c r="J233" s="152"/>
      <c r="K233" s="152"/>
      <c r="L233" s="152"/>
      <c r="M233" s="152"/>
      <c r="N233" s="152"/>
      <c r="O233" s="152"/>
      <c r="P233" s="152"/>
      <c r="Q233" s="152"/>
      <c r="R233" s="152"/>
      <c r="S233" s="152"/>
      <c r="T233" s="152"/>
      <c r="U233" s="152"/>
      <c r="V233" s="152"/>
      <c r="W233" s="152"/>
      <c r="X233" s="152"/>
      <c r="Y233" s="152"/>
      <c r="Z233" s="152"/>
      <c r="AA233" s="152"/>
      <c r="AB233" s="152"/>
      <c r="AC233" s="152"/>
      <c r="AD233" s="152"/>
      <c r="AE233" s="152"/>
    </row>
    <row r="234" spans="1:31" ht="15.75" customHeight="1" x14ac:dyDescent="0.25">
      <c r="A234" s="152"/>
      <c r="B234" s="152"/>
      <c r="C234" s="152"/>
      <c r="D234" s="152"/>
      <c r="E234" s="152"/>
      <c r="F234" s="152"/>
      <c r="G234" s="153"/>
      <c r="H234" s="152"/>
      <c r="I234" s="152"/>
      <c r="J234" s="152"/>
      <c r="K234" s="152"/>
      <c r="L234" s="152"/>
      <c r="M234" s="152"/>
      <c r="N234" s="152"/>
      <c r="O234" s="152"/>
      <c r="P234" s="152"/>
      <c r="Q234" s="152"/>
      <c r="R234" s="152"/>
      <c r="S234" s="152"/>
      <c r="T234" s="152"/>
      <c r="U234" s="152"/>
      <c r="V234" s="152"/>
      <c r="W234" s="152"/>
      <c r="X234" s="152"/>
      <c r="Y234" s="152"/>
      <c r="Z234" s="152"/>
      <c r="AA234" s="152"/>
      <c r="AB234" s="152"/>
      <c r="AC234" s="152"/>
      <c r="AD234" s="152"/>
      <c r="AE234" s="152"/>
    </row>
    <row r="235" spans="1:31" ht="15.75" customHeight="1" x14ac:dyDescent="0.25">
      <c r="A235" s="152"/>
      <c r="B235" s="152"/>
      <c r="C235" s="152"/>
      <c r="D235" s="152"/>
      <c r="E235" s="152"/>
      <c r="F235" s="152"/>
      <c r="G235" s="153"/>
      <c r="H235" s="152"/>
      <c r="I235" s="152"/>
      <c r="J235" s="152"/>
      <c r="K235" s="152"/>
      <c r="L235" s="152"/>
      <c r="M235" s="152"/>
      <c r="N235" s="152"/>
      <c r="O235" s="152"/>
      <c r="P235" s="152"/>
      <c r="Q235" s="152"/>
      <c r="R235" s="152"/>
      <c r="S235" s="152"/>
      <c r="T235" s="152"/>
      <c r="U235" s="152"/>
      <c r="V235" s="152"/>
      <c r="W235" s="152"/>
      <c r="X235" s="152"/>
      <c r="Y235" s="152"/>
      <c r="Z235" s="152"/>
      <c r="AA235" s="152"/>
      <c r="AB235" s="152"/>
      <c r="AC235" s="152"/>
      <c r="AD235" s="152"/>
      <c r="AE235" s="152"/>
    </row>
    <row r="236" spans="1:31" ht="15.75" customHeight="1" x14ac:dyDescent="0.25">
      <c r="A236" s="152"/>
      <c r="B236" s="152"/>
      <c r="C236" s="152"/>
      <c r="D236" s="152"/>
      <c r="E236" s="152"/>
      <c r="F236" s="152"/>
      <c r="G236" s="153"/>
      <c r="H236" s="152"/>
      <c r="I236" s="152"/>
      <c r="J236" s="152"/>
      <c r="K236" s="152"/>
      <c r="L236" s="152"/>
      <c r="M236" s="152"/>
      <c r="N236" s="152"/>
      <c r="O236" s="152"/>
      <c r="P236" s="152"/>
      <c r="Q236" s="152"/>
      <c r="R236" s="152"/>
      <c r="S236" s="152"/>
      <c r="T236" s="152"/>
      <c r="U236" s="152"/>
      <c r="V236" s="152"/>
      <c r="W236" s="152"/>
      <c r="X236" s="152"/>
      <c r="Y236" s="152"/>
      <c r="Z236" s="152"/>
      <c r="AA236" s="152"/>
      <c r="AB236" s="152"/>
      <c r="AC236" s="152"/>
      <c r="AD236" s="152"/>
      <c r="AE236" s="152"/>
    </row>
    <row r="237" spans="1:31" ht="15.75" customHeight="1" x14ac:dyDescent="0.25">
      <c r="A237" s="152"/>
      <c r="B237" s="152"/>
      <c r="C237" s="152"/>
      <c r="D237" s="152"/>
      <c r="E237" s="152"/>
      <c r="F237" s="152"/>
      <c r="G237" s="153"/>
      <c r="H237" s="152"/>
      <c r="I237" s="152"/>
      <c r="J237" s="152"/>
      <c r="K237" s="152"/>
      <c r="L237" s="152"/>
      <c r="M237" s="152"/>
      <c r="N237" s="152"/>
      <c r="O237" s="152"/>
      <c r="P237" s="152"/>
      <c r="Q237" s="152"/>
      <c r="R237" s="152"/>
      <c r="S237" s="152"/>
      <c r="T237" s="152"/>
      <c r="U237" s="152"/>
      <c r="V237" s="152"/>
      <c r="W237" s="152"/>
      <c r="X237" s="152"/>
      <c r="Y237" s="152"/>
      <c r="Z237" s="152"/>
      <c r="AA237" s="152"/>
      <c r="AB237" s="152"/>
      <c r="AC237" s="152"/>
      <c r="AD237" s="152"/>
      <c r="AE237" s="152"/>
    </row>
    <row r="238" spans="1:31" ht="15.75" customHeight="1" x14ac:dyDescent="0.25">
      <c r="A238" s="152"/>
      <c r="B238" s="152"/>
      <c r="C238" s="152"/>
      <c r="D238" s="152"/>
      <c r="E238" s="152"/>
      <c r="F238" s="152"/>
      <c r="G238" s="153"/>
      <c r="H238" s="152"/>
      <c r="I238" s="152"/>
      <c r="J238" s="152"/>
      <c r="K238" s="152"/>
      <c r="L238" s="152"/>
      <c r="M238" s="152"/>
      <c r="N238" s="152"/>
      <c r="O238" s="152"/>
      <c r="P238" s="152"/>
      <c r="Q238" s="152"/>
      <c r="R238" s="152"/>
      <c r="S238" s="152"/>
      <c r="T238" s="152"/>
      <c r="U238" s="152"/>
      <c r="V238" s="152"/>
      <c r="W238" s="152"/>
      <c r="X238" s="152"/>
      <c r="Y238" s="152"/>
      <c r="Z238" s="152"/>
      <c r="AA238" s="152"/>
      <c r="AB238" s="152"/>
      <c r="AC238" s="152"/>
      <c r="AD238" s="152"/>
      <c r="AE238" s="152"/>
    </row>
    <row r="239" spans="1:31" ht="15.75" customHeight="1" x14ac:dyDescent="0.25">
      <c r="A239" s="152"/>
      <c r="B239" s="152"/>
      <c r="C239" s="152"/>
      <c r="D239" s="152"/>
      <c r="E239" s="152"/>
      <c r="F239" s="152"/>
      <c r="G239" s="153"/>
      <c r="H239" s="152"/>
      <c r="I239" s="152"/>
      <c r="J239" s="152"/>
      <c r="K239" s="152"/>
      <c r="L239" s="152"/>
      <c r="M239" s="152"/>
      <c r="N239" s="152"/>
      <c r="O239" s="152"/>
      <c r="P239" s="152"/>
      <c r="Q239" s="152"/>
      <c r="R239" s="152"/>
      <c r="S239" s="152"/>
      <c r="T239" s="152"/>
      <c r="U239" s="152"/>
      <c r="V239" s="152"/>
      <c r="W239" s="152"/>
      <c r="X239" s="152"/>
      <c r="Y239" s="152"/>
      <c r="Z239" s="152"/>
      <c r="AA239" s="152"/>
      <c r="AB239" s="152"/>
      <c r="AC239" s="152"/>
      <c r="AD239" s="152"/>
      <c r="AE239" s="152"/>
    </row>
    <row r="240" spans="1:31" ht="15.75" customHeight="1" x14ac:dyDescent="0.25">
      <c r="A240" s="152"/>
      <c r="B240" s="152"/>
      <c r="C240" s="152"/>
      <c r="D240" s="152"/>
      <c r="E240" s="152"/>
      <c r="F240" s="152"/>
      <c r="G240" s="153"/>
      <c r="H240" s="152"/>
      <c r="I240" s="152"/>
      <c r="J240" s="152"/>
      <c r="K240" s="152"/>
      <c r="L240" s="152"/>
      <c r="M240" s="152"/>
      <c r="N240" s="152"/>
      <c r="O240" s="152"/>
      <c r="P240" s="152"/>
      <c r="Q240" s="152"/>
      <c r="R240" s="152"/>
      <c r="S240" s="152"/>
      <c r="T240" s="152"/>
      <c r="U240" s="152"/>
      <c r="V240" s="152"/>
      <c r="W240" s="152"/>
      <c r="X240" s="152"/>
      <c r="Y240" s="152"/>
      <c r="Z240" s="152"/>
      <c r="AA240" s="152"/>
      <c r="AB240" s="152"/>
      <c r="AC240" s="152"/>
      <c r="AD240" s="152"/>
      <c r="AE240" s="152"/>
    </row>
    <row r="241" spans="1:31" ht="15.75" customHeight="1" x14ac:dyDescent="0.25">
      <c r="A241" s="152"/>
      <c r="B241" s="152"/>
      <c r="C241" s="152"/>
      <c r="D241" s="152"/>
      <c r="E241" s="152"/>
      <c r="F241" s="152"/>
      <c r="G241" s="153"/>
      <c r="H241" s="152"/>
      <c r="I241" s="152"/>
      <c r="J241" s="152"/>
      <c r="K241" s="152"/>
      <c r="L241" s="152"/>
      <c r="M241" s="152"/>
      <c r="N241" s="152"/>
      <c r="O241" s="152"/>
      <c r="P241" s="152"/>
      <c r="Q241" s="152"/>
      <c r="R241" s="152"/>
      <c r="S241" s="152"/>
      <c r="T241" s="152"/>
      <c r="U241" s="152"/>
      <c r="V241" s="152"/>
      <c r="W241" s="152"/>
      <c r="X241" s="152"/>
      <c r="Y241" s="152"/>
      <c r="Z241" s="152"/>
      <c r="AA241" s="152"/>
      <c r="AB241" s="152"/>
      <c r="AC241" s="152"/>
      <c r="AD241" s="152"/>
      <c r="AE241" s="152"/>
    </row>
    <row r="242" spans="1:31" ht="15.75" customHeight="1" x14ac:dyDescent="0.25">
      <c r="A242" s="152"/>
      <c r="B242" s="152"/>
      <c r="C242" s="152"/>
      <c r="D242" s="152"/>
      <c r="E242" s="152"/>
      <c r="F242" s="152"/>
      <c r="G242" s="153"/>
      <c r="H242" s="152"/>
      <c r="I242" s="152"/>
      <c r="J242" s="152"/>
      <c r="K242" s="152"/>
      <c r="L242" s="152"/>
      <c r="M242" s="152"/>
      <c r="N242" s="152"/>
      <c r="O242" s="152"/>
      <c r="P242" s="152"/>
      <c r="Q242" s="152"/>
      <c r="R242" s="152"/>
      <c r="S242" s="152"/>
      <c r="T242" s="152"/>
      <c r="U242" s="152"/>
      <c r="V242" s="152"/>
      <c r="W242" s="152"/>
      <c r="X242" s="152"/>
      <c r="Y242" s="152"/>
      <c r="Z242" s="152"/>
      <c r="AA242" s="152"/>
      <c r="AB242" s="152"/>
      <c r="AC242" s="152"/>
      <c r="AD242" s="152"/>
      <c r="AE242" s="152"/>
    </row>
    <row r="243" spans="1:31" ht="15.75" customHeight="1" x14ac:dyDescent="0.25">
      <c r="A243" s="152"/>
      <c r="B243" s="152"/>
      <c r="C243" s="152"/>
      <c r="D243" s="152"/>
      <c r="E243" s="152"/>
      <c r="F243" s="152"/>
      <c r="G243" s="153"/>
      <c r="H243" s="152"/>
      <c r="I243" s="152"/>
      <c r="J243" s="152"/>
      <c r="K243" s="152"/>
      <c r="L243" s="152"/>
      <c r="M243" s="152"/>
      <c r="N243" s="152"/>
      <c r="O243" s="152"/>
      <c r="P243" s="152"/>
      <c r="Q243" s="152"/>
      <c r="R243" s="152"/>
      <c r="S243" s="152"/>
      <c r="T243" s="152"/>
      <c r="U243" s="152"/>
      <c r="V243" s="152"/>
      <c r="W243" s="152"/>
      <c r="X243" s="152"/>
      <c r="Y243" s="152"/>
      <c r="Z243" s="152"/>
      <c r="AA243" s="152"/>
      <c r="AB243" s="152"/>
      <c r="AC243" s="152"/>
      <c r="AD243" s="152"/>
      <c r="AE243" s="152"/>
    </row>
    <row r="244" spans="1:31" ht="15.75" customHeight="1" x14ac:dyDescent="0.25">
      <c r="A244" s="152"/>
      <c r="B244" s="152"/>
      <c r="C244" s="152"/>
      <c r="D244" s="152"/>
      <c r="E244" s="152"/>
      <c r="F244" s="152"/>
      <c r="G244" s="153"/>
      <c r="H244" s="152"/>
      <c r="I244" s="152"/>
      <c r="J244" s="152"/>
      <c r="K244" s="152"/>
      <c r="L244" s="152"/>
      <c r="M244" s="152"/>
      <c r="N244" s="152"/>
      <c r="O244" s="152"/>
      <c r="P244" s="152"/>
      <c r="Q244" s="152"/>
      <c r="R244" s="152"/>
      <c r="S244" s="152"/>
      <c r="T244" s="152"/>
      <c r="U244" s="152"/>
      <c r="V244" s="152"/>
      <c r="W244" s="152"/>
      <c r="X244" s="152"/>
      <c r="Y244" s="152"/>
      <c r="Z244" s="152"/>
      <c r="AA244" s="152"/>
      <c r="AB244" s="152"/>
      <c r="AC244" s="152"/>
      <c r="AD244" s="152"/>
      <c r="AE244" s="152"/>
    </row>
    <row r="245" spans="1:31" ht="15.75" customHeight="1" x14ac:dyDescent="0.25">
      <c r="A245" s="152"/>
      <c r="B245" s="152"/>
      <c r="C245" s="152"/>
      <c r="D245" s="152"/>
      <c r="E245" s="152"/>
      <c r="F245" s="152"/>
      <c r="G245" s="153"/>
      <c r="H245" s="152"/>
      <c r="I245" s="152"/>
      <c r="J245" s="152"/>
      <c r="K245" s="152"/>
      <c r="L245" s="152"/>
      <c r="M245" s="152"/>
      <c r="N245" s="152"/>
      <c r="O245" s="152"/>
      <c r="P245" s="152"/>
      <c r="Q245" s="152"/>
      <c r="R245" s="152"/>
      <c r="S245" s="152"/>
      <c r="T245" s="152"/>
      <c r="U245" s="152"/>
      <c r="V245" s="152"/>
      <c r="W245" s="152"/>
      <c r="X245" s="152"/>
      <c r="Y245" s="152"/>
      <c r="Z245" s="152"/>
      <c r="AA245" s="152"/>
      <c r="AB245" s="152"/>
      <c r="AC245" s="152"/>
      <c r="AD245" s="152"/>
      <c r="AE245" s="152"/>
    </row>
    <row r="246" spans="1:31" ht="15.75" customHeight="1" x14ac:dyDescent="0.25">
      <c r="A246" s="152"/>
      <c r="B246" s="152"/>
      <c r="C246" s="152"/>
      <c r="D246" s="152"/>
      <c r="E246" s="152"/>
      <c r="F246" s="152"/>
      <c r="G246" s="153"/>
      <c r="H246" s="152"/>
      <c r="I246" s="152"/>
      <c r="J246" s="152"/>
      <c r="K246" s="152"/>
      <c r="L246" s="152"/>
      <c r="M246" s="152"/>
      <c r="N246" s="152"/>
      <c r="O246" s="152"/>
      <c r="P246" s="152"/>
      <c r="Q246" s="152"/>
      <c r="R246" s="152"/>
      <c r="S246" s="152"/>
      <c r="T246" s="152"/>
      <c r="U246" s="152"/>
      <c r="V246" s="152"/>
      <c r="W246" s="152"/>
      <c r="X246" s="152"/>
      <c r="Y246" s="152"/>
      <c r="Z246" s="152"/>
      <c r="AA246" s="152"/>
      <c r="AB246" s="152"/>
      <c r="AC246" s="152"/>
      <c r="AD246" s="152"/>
      <c r="AE246" s="152"/>
    </row>
    <row r="247" spans="1:31" ht="15.75" customHeight="1" x14ac:dyDescent="0.25">
      <c r="A247" s="152"/>
      <c r="B247" s="152"/>
      <c r="C247" s="152"/>
      <c r="D247" s="152"/>
      <c r="E247" s="152"/>
      <c r="F247" s="152"/>
      <c r="G247" s="153"/>
      <c r="H247" s="152"/>
      <c r="I247" s="152"/>
      <c r="J247" s="152"/>
      <c r="K247" s="152"/>
      <c r="L247" s="152"/>
      <c r="M247" s="152"/>
      <c r="N247" s="152"/>
      <c r="O247" s="152"/>
      <c r="P247" s="152"/>
      <c r="Q247" s="152"/>
      <c r="R247" s="152"/>
      <c r="S247" s="152"/>
      <c r="T247" s="152"/>
      <c r="U247" s="152"/>
      <c r="V247" s="152"/>
      <c r="W247" s="152"/>
      <c r="X247" s="152"/>
      <c r="Y247" s="152"/>
      <c r="Z247" s="152"/>
      <c r="AA247" s="152"/>
      <c r="AB247" s="152"/>
      <c r="AC247" s="152"/>
      <c r="AD247" s="152"/>
      <c r="AE247" s="152"/>
    </row>
    <row r="248" spans="1:31" ht="15.75" customHeight="1" x14ac:dyDescent="0.25">
      <c r="A248" s="152"/>
      <c r="B248" s="152"/>
      <c r="C248" s="152"/>
      <c r="D248" s="152"/>
      <c r="E248" s="152"/>
      <c r="F248" s="152"/>
      <c r="G248" s="153"/>
      <c r="H248" s="152"/>
      <c r="I248" s="152"/>
      <c r="J248" s="152"/>
      <c r="K248" s="152"/>
      <c r="L248" s="152"/>
      <c r="M248" s="152"/>
      <c r="N248" s="152"/>
      <c r="O248" s="152"/>
      <c r="P248" s="152"/>
      <c r="Q248" s="152"/>
      <c r="R248" s="152"/>
      <c r="S248" s="152"/>
      <c r="T248" s="152"/>
      <c r="U248" s="152"/>
      <c r="V248" s="152"/>
      <c r="W248" s="152"/>
      <c r="X248" s="152"/>
      <c r="Y248" s="152"/>
      <c r="Z248" s="152"/>
      <c r="AA248" s="152"/>
      <c r="AB248" s="152"/>
      <c r="AC248" s="152"/>
      <c r="AD248" s="152"/>
      <c r="AE248" s="152"/>
    </row>
    <row r="249" spans="1:31" ht="15.75" customHeight="1" x14ac:dyDescent="0.25">
      <c r="A249" s="152"/>
      <c r="B249" s="152"/>
      <c r="C249" s="152"/>
      <c r="D249" s="152"/>
      <c r="E249" s="152"/>
      <c r="F249" s="152"/>
      <c r="G249" s="153"/>
      <c r="H249" s="152"/>
      <c r="I249" s="152"/>
      <c r="J249" s="152"/>
      <c r="K249" s="152"/>
      <c r="L249" s="152"/>
      <c r="M249" s="152"/>
      <c r="N249" s="152"/>
      <c r="O249" s="152"/>
      <c r="P249" s="152"/>
      <c r="Q249" s="152"/>
      <c r="R249" s="152"/>
      <c r="S249" s="152"/>
      <c r="T249" s="152"/>
      <c r="U249" s="152"/>
      <c r="V249" s="152"/>
      <c r="W249" s="152"/>
      <c r="X249" s="152"/>
      <c r="Y249" s="152"/>
      <c r="Z249" s="152"/>
      <c r="AA249" s="152"/>
      <c r="AB249" s="152"/>
      <c r="AC249" s="152"/>
      <c r="AD249" s="152"/>
      <c r="AE249" s="152"/>
    </row>
    <row r="250" spans="1:31" ht="15.75" customHeight="1" x14ac:dyDescent="0.25">
      <c r="A250" s="152"/>
      <c r="B250" s="152"/>
      <c r="C250" s="152"/>
      <c r="D250" s="152"/>
      <c r="E250" s="152"/>
      <c r="F250" s="152"/>
      <c r="G250" s="153"/>
      <c r="H250" s="152"/>
      <c r="I250" s="152"/>
      <c r="J250" s="152"/>
      <c r="K250" s="152"/>
      <c r="L250" s="152"/>
      <c r="M250" s="152"/>
      <c r="N250" s="152"/>
      <c r="O250" s="152"/>
      <c r="P250" s="152"/>
      <c r="Q250" s="152"/>
      <c r="R250" s="152"/>
      <c r="S250" s="152"/>
      <c r="T250" s="152"/>
      <c r="U250" s="152"/>
      <c r="V250" s="152"/>
      <c r="W250" s="152"/>
      <c r="X250" s="152"/>
      <c r="Y250" s="152"/>
      <c r="Z250" s="152"/>
      <c r="AA250" s="152"/>
      <c r="AB250" s="152"/>
      <c r="AC250" s="152"/>
      <c r="AD250" s="152"/>
      <c r="AE250" s="152"/>
    </row>
    <row r="251" spans="1:31" ht="15.75" customHeight="1" x14ac:dyDescent="0.25">
      <c r="A251" s="152"/>
      <c r="B251" s="152"/>
      <c r="C251" s="152"/>
      <c r="D251" s="152"/>
      <c r="E251" s="152"/>
      <c r="F251" s="152"/>
      <c r="G251" s="153"/>
      <c r="H251" s="152"/>
      <c r="I251" s="152"/>
      <c r="J251" s="152"/>
      <c r="K251" s="152"/>
      <c r="L251" s="152"/>
      <c r="M251" s="152"/>
      <c r="N251" s="152"/>
      <c r="O251" s="152"/>
      <c r="P251" s="152"/>
      <c r="Q251" s="152"/>
      <c r="R251" s="152"/>
      <c r="S251" s="152"/>
      <c r="T251" s="152"/>
      <c r="U251" s="152"/>
      <c r="V251" s="152"/>
      <c r="W251" s="152"/>
      <c r="X251" s="152"/>
      <c r="Y251" s="152"/>
      <c r="Z251" s="152"/>
      <c r="AA251" s="152"/>
      <c r="AB251" s="152"/>
      <c r="AC251" s="152"/>
      <c r="AD251" s="152"/>
      <c r="AE251" s="152"/>
    </row>
    <row r="252" spans="1:31" ht="15.75" customHeight="1" x14ac:dyDescent="0.25">
      <c r="A252" s="152"/>
      <c r="B252" s="152"/>
      <c r="C252" s="152"/>
      <c r="D252" s="152"/>
      <c r="E252" s="152"/>
      <c r="F252" s="152"/>
      <c r="G252" s="153"/>
      <c r="H252" s="152"/>
      <c r="I252" s="152"/>
      <c r="J252" s="152"/>
      <c r="K252" s="152"/>
      <c r="L252" s="152"/>
      <c r="M252" s="152"/>
      <c r="N252" s="152"/>
      <c r="O252" s="152"/>
      <c r="P252" s="152"/>
      <c r="Q252" s="152"/>
      <c r="R252" s="152"/>
      <c r="S252" s="152"/>
      <c r="T252" s="152"/>
      <c r="U252" s="152"/>
      <c r="V252" s="152"/>
      <c r="W252" s="152"/>
      <c r="X252" s="152"/>
      <c r="Y252" s="152"/>
      <c r="Z252" s="152"/>
      <c r="AA252" s="152"/>
      <c r="AB252" s="152"/>
      <c r="AC252" s="152"/>
      <c r="AD252" s="152"/>
      <c r="AE252" s="152"/>
    </row>
    <row r="253" spans="1:31" ht="15.75" customHeight="1" x14ac:dyDescent="0.25">
      <c r="A253" s="152"/>
      <c r="B253" s="152"/>
      <c r="C253" s="152"/>
      <c r="D253" s="152"/>
      <c r="E253" s="152"/>
      <c r="F253" s="152"/>
      <c r="G253" s="153"/>
      <c r="H253" s="152"/>
      <c r="I253" s="152"/>
      <c r="J253" s="152"/>
      <c r="K253" s="152"/>
      <c r="L253" s="152"/>
      <c r="M253" s="152"/>
      <c r="N253" s="152"/>
      <c r="O253" s="152"/>
      <c r="P253" s="152"/>
      <c r="Q253" s="152"/>
      <c r="R253" s="152"/>
      <c r="S253" s="152"/>
      <c r="T253" s="152"/>
      <c r="U253" s="152"/>
      <c r="V253" s="152"/>
      <c r="W253" s="152"/>
      <c r="X253" s="152"/>
      <c r="Y253" s="152"/>
      <c r="Z253" s="152"/>
      <c r="AA253" s="152"/>
      <c r="AB253" s="152"/>
      <c r="AC253" s="152"/>
      <c r="AD253" s="152"/>
      <c r="AE253" s="152"/>
    </row>
    <row r="254" spans="1:31" ht="15.75" customHeight="1" x14ac:dyDescent="0.25">
      <c r="A254" s="152"/>
      <c r="B254" s="152"/>
      <c r="C254" s="152"/>
      <c r="D254" s="152"/>
      <c r="E254" s="152"/>
      <c r="F254" s="152"/>
      <c r="G254" s="153"/>
      <c r="H254" s="152"/>
      <c r="I254" s="152"/>
      <c r="J254" s="152"/>
      <c r="K254" s="152"/>
      <c r="L254" s="152"/>
      <c r="M254" s="152"/>
      <c r="N254" s="152"/>
      <c r="O254" s="152"/>
      <c r="P254" s="152"/>
      <c r="Q254" s="152"/>
      <c r="R254" s="152"/>
      <c r="S254" s="152"/>
      <c r="T254" s="152"/>
      <c r="U254" s="152"/>
      <c r="V254" s="152"/>
      <c r="W254" s="152"/>
      <c r="X254" s="152"/>
      <c r="Y254" s="152"/>
      <c r="Z254" s="152"/>
      <c r="AA254" s="152"/>
      <c r="AB254" s="152"/>
      <c r="AC254" s="152"/>
      <c r="AD254" s="152"/>
      <c r="AE254" s="152"/>
    </row>
    <row r="255" spans="1:31" ht="15.75" customHeight="1" x14ac:dyDescent="0.25">
      <c r="A255" s="152"/>
      <c r="B255" s="152"/>
      <c r="C255" s="152"/>
      <c r="D255" s="152"/>
      <c r="E255" s="152"/>
      <c r="F255" s="152"/>
      <c r="G255" s="153"/>
      <c r="H255" s="152"/>
      <c r="I255" s="152"/>
      <c r="J255" s="152"/>
      <c r="K255" s="152"/>
      <c r="L255" s="152"/>
      <c r="M255" s="152"/>
      <c r="N255" s="152"/>
      <c r="O255" s="152"/>
      <c r="P255" s="152"/>
      <c r="Q255" s="152"/>
      <c r="R255" s="152"/>
      <c r="S255" s="152"/>
      <c r="T255" s="152"/>
      <c r="U255" s="152"/>
      <c r="V255" s="152"/>
      <c r="W255" s="152"/>
      <c r="X255" s="152"/>
      <c r="Y255" s="152"/>
      <c r="Z255" s="152"/>
      <c r="AA255" s="152"/>
      <c r="AB255" s="152"/>
      <c r="AC255" s="152"/>
      <c r="AD255" s="152"/>
      <c r="AE255" s="152"/>
    </row>
    <row r="256" spans="1:31" ht="15.75" customHeight="1" x14ac:dyDescent="0.25">
      <c r="A256" s="152"/>
      <c r="B256" s="152"/>
      <c r="C256" s="152"/>
      <c r="D256" s="152"/>
      <c r="E256" s="152"/>
      <c r="F256" s="152"/>
      <c r="G256" s="153"/>
      <c r="H256" s="152"/>
      <c r="I256" s="152"/>
      <c r="J256" s="152"/>
      <c r="K256" s="152"/>
      <c r="L256" s="152"/>
      <c r="M256" s="152"/>
      <c r="N256" s="152"/>
      <c r="O256" s="152"/>
      <c r="P256" s="152"/>
      <c r="Q256" s="152"/>
      <c r="R256" s="152"/>
      <c r="S256" s="152"/>
      <c r="T256" s="152"/>
      <c r="U256" s="152"/>
      <c r="V256" s="152"/>
      <c r="W256" s="152"/>
      <c r="X256" s="152"/>
      <c r="Y256" s="152"/>
      <c r="Z256" s="152"/>
      <c r="AA256" s="152"/>
      <c r="AB256" s="152"/>
      <c r="AC256" s="152"/>
      <c r="AD256" s="152"/>
      <c r="AE256" s="152"/>
    </row>
    <row r="257" spans="1:31" ht="15.75" customHeight="1" x14ac:dyDescent="0.25">
      <c r="A257" s="152"/>
      <c r="B257" s="152"/>
      <c r="C257" s="152"/>
      <c r="D257" s="152"/>
      <c r="E257" s="152"/>
      <c r="F257" s="152"/>
      <c r="G257" s="153"/>
      <c r="H257" s="152"/>
      <c r="I257" s="152"/>
      <c r="J257" s="152"/>
      <c r="K257" s="152"/>
      <c r="L257" s="152"/>
      <c r="M257" s="152"/>
      <c r="N257" s="152"/>
      <c r="O257" s="152"/>
      <c r="P257" s="152"/>
      <c r="Q257" s="152"/>
      <c r="R257" s="152"/>
      <c r="S257" s="152"/>
      <c r="T257" s="152"/>
      <c r="U257" s="152"/>
      <c r="V257" s="152"/>
      <c r="W257" s="152"/>
      <c r="X257" s="152"/>
      <c r="Y257" s="152"/>
      <c r="Z257" s="152"/>
      <c r="AA257" s="152"/>
      <c r="AB257" s="152"/>
      <c r="AC257" s="152"/>
      <c r="AD257" s="152"/>
      <c r="AE257" s="152"/>
    </row>
    <row r="258" spans="1:31" ht="15.75" customHeight="1" x14ac:dyDescent="0.25">
      <c r="A258" s="152"/>
      <c r="B258" s="152"/>
      <c r="C258" s="152"/>
      <c r="D258" s="152"/>
      <c r="E258" s="152"/>
      <c r="F258" s="152"/>
      <c r="G258" s="153"/>
      <c r="H258" s="152"/>
      <c r="I258" s="152"/>
      <c r="J258" s="152"/>
      <c r="K258" s="152"/>
      <c r="L258" s="152"/>
      <c r="M258" s="152"/>
      <c r="N258" s="152"/>
      <c r="O258" s="152"/>
      <c r="P258" s="152"/>
      <c r="Q258" s="152"/>
      <c r="R258" s="152"/>
      <c r="S258" s="152"/>
      <c r="T258" s="152"/>
      <c r="U258" s="152"/>
      <c r="V258" s="152"/>
      <c r="W258" s="152"/>
      <c r="X258" s="152"/>
      <c r="Y258" s="152"/>
      <c r="Z258" s="152"/>
      <c r="AA258" s="152"/>
      <c r="AB258" s="152"/>
      <c r="AC258" s="152"/>
      <c r="AD258" s="152"/>
      <c r="AE258" s="152"/>
    </row>
    <row r="259" spans="1:31" ht="15.75" customHeight="1" x14ac:dyDescent="0.25">
      <c r="A259" s="152"/>
      <c r="B259" s="152"/>
      <c r="C259" s="152"/>
      <c r="D259" s="152"/>
      <c r="E259" s="152"/>
      <c r="F259" s="152"/>
      <c r="G259" s="153"/>
      <c r="H259" s="152"/>
      <c r="I259" s="152"/>
      <c r="J259" s="152"/>
      <c r="K259" s="152"/>
      <c r="L259" s="152"/>
      <c r="M259" s="152"/>
      <c r="N259" s="152"/>
      <c r="O259" s="152"/>
      <c r="P259" s="152"/>
      <c r="Q259" s="152"/>
      <c r="R259" s="152"/>
      <c r="S259" s="152"/>
      <c r="T259" s="152"/>
      <c r="U259" s="152"/>
      <c r="V259" s="152"/>
      <c r="W259" s="152"/>
      <c r="X259" s="152"/>
      <c r="Y259" s="152"/>
      <c r="Z259" s="152"/>
      <c r="AA259" s="152"/>
      <c r="AB259" s="152"/>
      <c r="AC259" s="152"/>
      <c r="AD259" s="152"/>
      <c r="AE259" s="152"/>
    </row>
    <row r="260" spans="1:31" ht="15.75" customHeight="1" x14ac:dyDescent="0.25">
      <c r="A260" s="152"/>
      <c r="B260" s="152"/>
      <c r="C260" s="152"/>
      <c r="D260" s="152"/>
      <c r="E260" s="152"/>
      <c r="F260" s="152"/>
      <c r="G260" s="153"/>
      <c r="H260" s="152"/>
      <c r="I260" s="152"/>
      <c r="J260" s="152"/>
      <c r="K260" s="152"/>
      <c r="L260" s="152"/>
      <c r="M260" s="152"/>
      <c r="N260" s="152"/>
      <c r="O260" s="152"/>
      <c r="P260" s="152"/>
      <c r="Q260" s="152"/>
      <c r="R260" s="152"/>
      <c r="S260" s="152"/>
      <c r="T260" s="152"/>
      <c r="U260" s="152"/>
      <c r="V260" s="152"/>
      <c r="W260" s="152"/>
      <c r="X260" s="152"/>
      <c r="Y260" s="152"/>
      <c r="Z260" s="152"/>
      <c r="AA260" s="152"/>
      <c r="AB260" s="152"/>
      <c r="AC260" s="152"/>
      <c r="AD260" s="152"/>
      <c r="AE260" s="152"/>
    </row>
    <row r="261" spans="1:31" ht="15.75" customHeight="1" x14ac:dyDescent="0.25">
      <c r="A261" s="152"/>
      <c r="B261" s="152"/>
      <c r="C261" s="152"/>
      <c r="D261" s="152"/>
      <c r="E261" s="152"/>
      <c r="F261" s="152"/>
      <c r="G261" s="153"/>
      <c r="H261" s="152"/>
      <c r="I261" s="152"/>
      <c r="J261" s="152"/>
      <c r="K261" s="152"/>
      <c r="L261" s="152"/>
      <c r="M261" s="152"/>
      <c r="N261" s="152"/>
      <c r="O261" s="152"/>
      <c r="P261" s="152"/>
      <c r="Q261" s="152"/>
      <c r="R261" s="152"/>
      <c r="S261" s="152"/>
      <c r="T261" s="152"/>
      <c r="U261" s="152"/>
      <c r="V261" s="152"/>
      <c r="W261" s="152"/>
      <c r="X261" s="152"/>
      <c r="Y261" s="152"/>
      <c r="Z261" s="152"/>
      <c r="AA261" s="152"/>
      <c r="AB261" s="152"/>
      <c r="AC261" s="152"/>
      <c r="AD261" s="152"/>
      <c r="AE261" s="152"/>
    </row>
    <row r="262" spans="1:31" ht="15.75" customHeight="1" x14ac:dyDescent="0.25">
      <c r="A262" s="152"/>
      <c r="B262" s="152"/>
      <c r="C262" s="152"/>
      <c r="D262" s="152"/>
      <c r="E262" s="152"/>
      <c r="F262" s="152"/>
      <c r="G262" s="153"/>
      <c r="H262" s="152"/>
      <c r="I262" s="152"/>
      <c r="J262" s="152"/>
      <c r="K262" s="152"/>
      <c r="L262" s="152"/>
      <c r="M262" s="152"/>
      <c r="N262" s="152"/>
      <c r="O262" s="152"/>
      <c r="P262" s="152"/>
      <c r="Q262" s="152"/>
      <c r="R262" s="152"/>
      <c r="S262" s="152"/>
      <c r="T262" s="152"/>
      <c r="U262" s="152"/>
      <c r="V262" s="152"/>
      <c r="W262" s="152"/>
      <c r="X262" s="152"/>
      <c r="Y262" s="152"/>
      <c r="Z262" s="152"/>
      <c r="AA262" s="152"/>
      <c r="AB262" s="152"/>
      <c r="AC262" s="152"/>
      <c r="AD262" s="152"/>
      <c r="AE262" s="152"/>
    </row>
    <row r="263" spans="1:31" ht="15.75" customHeight="1" x14ac:dyDescent="0.25">
      <c r="A263" s="152"/>
      <c r="B263" s="152"/>
      <c r="C263" s="152"/>
      <c r="D263" s="152"/>
      <c r="E263" s="152"/>
      <c r="F263" s="152"/>
      <c r="G263" s="153"/>
      <c r="H263" s="152"/>
      <c r="I263" s="152"/>
      <c r="J263" s="152"/>
      <c r="K263" s="152"/>
      <c r="L263" s="152"/>
      <c r="M263" s="152"/>
      <c r="N263" s="152"/>
      <c r="O263" s="152"/>
      <c r="P263" s="152"/>
      <c r="Q263" s="152"/>
      <c r="R263" s="152"/>
      <c r="S263" s="152"/>
      <c r="T263" s="152"/>
      <c r="U263" s="152"/>
      <c r="V263" s="152"/>
      <c r="W263" s="152"/>
      <c r="X263" s="152"/>
      <c r="Y263" s="152"/>
      <c r="Z263" s="152"/>
      <c r="AA263" s="152"/>
      <c r="AB263" s="152"/>
      <c r="AC263" s="152"/>
      <c r="AD263" s="152"/>
      <c r="AE263" s="152"/>
    </row>
    <row r="264" spans="1:31" ht="15.75" customHeight="1" x14ac:dyDescent="0.25">
      <c r="A264" s="152"/>
      <c r="B264" s="152"/>
      <c r="C264" s="152"/>
      <c r="D264" s="152"/>
      <c r="E264" s="152"/>
      <c r="F264" s="152"/>
      <c r="G264" s="153"/>
      <c r="H264" s="152"/>
      <c r="I264" s="152"/>
      <c r="J264" s="152"/>
      <c r="K264" s="152"/>
      <c r="L264" s="152"/>
      <c r="M264" s="152"/>
      <c r="N264" s="152"/>
      <c r="O264" s="152"/>
      <c r="P264" s="152"/>
      <c r="Q264" s="152"/>
      <c r="R264" s="152"/>
      <c r="S264" s="152"/>
      <c r="T264" s="152"/>
      <c r="U264" s="152"/>
      <c r="V264" s="152"/>
      <c r="W264" s="152"/>
      <c r="X264" s="152"/>
      <c r="Y264" s="152"/>
      <c r="Z264" s="152"/>
      <c r="AA264" s="152"/>
      <c r="AB264" s="152"/>
      <c r="AC264" s="152"/>
      <c r="AD264" s="152"/>
      <c r="AE264" s="152"/>
    </row>
    <row r="265" spans="1:31" ht="15.75" customHeight="1" x14ac:dyDescent="0.25">
      <c r="A265" s="152"/>
      <c r="B265" s="152"/>
      <c r="C265" s="152"/>
      <c r="D265" s="152"/>
      <c r="E265" s="152"/>
      <c r="F265" s="152"/>
      <c r="G265" s="153"/>
      <c r="H265" s="152"/>
      <c r="I265" s="152"/>
      <c r="J265" s="152"/>
      <c r="K265" s="152"/>
      <c r="L265" s="152"/>
      <c r="M265" s="152"/>
      <c r="N265" s="152"/>
      <c r="O265" s="152"/>
      <c r="P265" s="152"/>
      <c r="Q265" s="152"/>
      <c r="R265" s="152"/>
      <c r="S265" s="152"/>
      <c r="T265" s="152"/>
      <c r="U265" s="152"/>
      <c r="V265" s="152"/>
      <c r="W265" s="152"/>
      <c r="X265" s="152"/>
      <c r="Y265" s="152"/>
      <c r="Z265" s="152"/>
      <c r="AA265" s="152"/>
      <c r="AB265" s="152"/>
      <c r="AC265" s="152"/>
      <c r="AD265" s="152"/>
      <c r="AE265" s="152"/>
    </row>
    <row r="266" spans="1:31" ht="15.75" customHeight="1" x14ac:dyDescent="0.25">
      <c r="A266" s="152"/>
      <c r="B266" s="152"/>
      <c r="C266" s="152"/>
      <c r="D266" s="152"/>
      <c r="E266" s="152"/>
      <c r="F266" s="152"/>
      <c r="G266" s="153"/>
      <c r="H266" s="152"/>
      <c r="I266" s="152"/>
      <c r="J266" s="152"/>
      <c r="K266" s="152"/>
      <c r="L266" s="152"/>
      <c r="M266" s="152"/>
      <c r="N266" s="152"/>
      <c r="O266" s="152"/>
      <c r="P266" s="152"/>
      <c r="Q266" s="152"/>
      <c r="R266" s="152"/>
      <c r="S266" s="152"/>
      <c r="T266" s="152"/>
      <c r="U266" s="152"/>
      <c r="V266" s="152"/>
      <c r="W266" s="152"/>
      <c r="X266" s="152"/>
      <c r="Y266" s="152"/>
      <c r="Z266" s="152"/>
      <c r="AA266" s="152"/>
      <c r="AB266" s="152"/>
      <c r="AC266" s="152"/>
      <c r="AD266" s="152"/>
      <c r="AE266" s="152"/>
    </row>
    <row r="267" spans="1:31" ht="15.75" customHeight="1" x14ac:dyDescent="0.25">
      <c r="A267" s="152"/>
      <c r="B267" s="152"/>
      <c r="C267" s="152"/>
      <c r="D267" s="152"/>
      <c r="E267" s="152"/>
      <c r="F267" s="152"/>
      <c r="G267" s="153"/>
      <c r="H267" s="152"/>
      <c r="I267" s="152"/>
      <c r="J267" s="152"/>
      <c r="K267" s="152"/>
      <c r="L267" s="152"/>
      <c r="M267" s="152"/>
      <c r="N267" s="152"/>
      <c r="O267" s="152"/>
      <c r="P267" s="152"/>
      <c r="Q267" s="152"/>
      <c r="R267" s="152"/>
      <c r="S267" s="152"/>
      <c r="T267" s="152"/>
      <c r="U267" s="152"/>
      <c r="V267" s="152"/>
      <c r="W267" s="152"/>
      <c r="X267" s="152"/>
      <c r="Y267" s="152"/>
      <c r="Z267" s="152"/>
      <c r="AA267" s="152"/>
      <c r="AB267" s="152"/>
      <c r="AC267" s="152"/>
      <c r="AD267" s="152"/>
      <c r="AE267" s="152"/>
    </row>
    <row r="268" spans="1:31" ht="15.75" customHeight="1" x14ac:dyDescent="0.25">
      <c r="A268" s="152"/>
      <c r="B268" s="152"/>
      <c r="C268" s="152"/>
      <c r="D268" s="152"/>
      <c r="E268" s="152"/>
      <c r="F268" s="152"/>
      <c r="G268" s="153"/>
      <c r="H268" s="152"/>
      <c r="I268" s="152"/>
      <c r="J268" s="152"/>
      <c r="K268" s="152"/>
      <c r="L268" s="152"/>
      <c r="M268" s="152"/>
      <c r="N268" s="152"/>
      <c r="O268" s="152"/>
      <c r="P268" s="152"/>
      <c r="Q268" s="152"/>
      <c r="R268" s="152"/>
      <c r="S268" s="152"/>
      <c r="T268" s="152"/>
      <c r="U268" s="152"/>
      <c r="V268" s="152"/>
      <c r="W268" s="152"/>
      <c r="X268" s="152"/>
      <c r="Y268" s="152"/>
      <c r="Z268" s="152"/>
      <c r="AA268" s="152"/>
      <c r="AB268" s="152"/>
      <c r="AC268" s="152"/>
      <c r="AD268" s="152"/>
      <c r="AE268" s="152"/>
    </row>
    <row r="269" spans="1:31" ht="15.75" customHeight="1" x14ac:dyDescent="0.25">
      <c r="A269" s="152"/>
      <c r="B269" s="152"/>
      <c r="C269" s="152"/>
      <c r="D269" s="152"/>
      <c r="E269" s="152"/>
      <c r="F269" s="152"/>
      <c r="G269" s="153"/>
      <c r="H269" s="152"/>
      <c r="I269" s="152"/>
      <c r="J269" s="152"/>
      <c r="K269" s="152"/>
      <c r="L269" s="152"/>
      <c r="M269" s="152"/>
      <c r="N269" s="152"/>
      <c r="O269" s="152"/>
      <c r="P269" s="152"/>
      <c r="Q269" s="152"/>
      <c r="R269" s="152"/>
      <c r="S269" s="152"/>
      <c r="T269" s="152"/>
      <c r="U269" s="152"/>
      <c r="V269" s="152"/>
      <c r="W269" s="152"/>
      <c r="X269" s="152"/>
      <c r="Y269" s="152"/>
      <c r="Z269" s="152"/>
      <c r="AA269" s="152"/>
      <c r="AB269" s="152"/>
      <c r="AC269" s="152"/>
      <c r="AD269" s="152"/>
      <c r="AE269" s="152"/>
    </row>
    <row r="270" spans="1:31" ht="15.75" customHeight="1" x14ac:dyDescent="0.25">
      <c r="A270" s="152"/>
      <c r="B270" s="152"/>
      <c r="C270" s="152"/>
      <c r="D270" s="152"/>
      <c r="E270" s="152"/>
      <c r="F270" s="152"/>
      <c r="G270" s="153"/>
      <c r="H270" s="152"/>
      <c r="I270" s="152"/>
      <c r="J270" s="152"/>
      <c r="K270" s="152"/>
      <c r="L270" s="152"/>
      <c r="M270" s="152"/>
      <c r="N270" s="152"/>
      <c r="O270" s="152"/>
      <c r="P270" s="152"/>
      <c r="Q270" s="152"/>
      <c r="R270" s="152"/>
      <c r="S270" s="152"/>
      <c r="T270" s="152"/>
      <c r="U270" s="152"/>
      <c r="V270" s="152"/>
      <c r="W270" s="152"/>
      <c r="X270" s="152"/>
      <c r="Y270" s="152"/>
      <c r="Z270" s="152"/>
      <c r="AA270" s="152"/>
      <c r="AB270" s="152"/>
      <c r="AC270" s="152"/>
      <c r="AD270" s="152"/>
      <c r="AE270" s="152"/>
    </row>
    <row r="271" spans="1:31" ht="15.75" customHeight="1" x14ac:dyDescent="0.25">
      <c r="A271" s="152"/>
      <c r="B271" s="152"/>
      <c r="C271" s="152"/>
      <c r="D271" s="152"/>
      <c r="E271" s="152"/>
      <c r="F271" s="152"/>
      <c r="G271" s="153"/>
      <c r="H271" s="152"/>
      <c r="I271" s="152"/>
      <c r="J271" s="152"/>
      <c r="K271" s="152"/>
      <c r="L271" s="152"/>
      <c r="M271" s="152"/>
      <c r="N271" s="152"/>
      <c r="O271" s="152"/>
      <c r="P271" s="152"/>
      <c r="Q271" s="152"/>
      <c r="R271" s="152"/>
      <c r="S271" s="152"/>
      <c r="T271" s="152"/>
      <c r="U271" s="152"/>
      <c r="V271" s="152"/>
      <c r="W271" s="152"/>
      <c r="X271" s="152"/>
      <c r="Y271" s="152"/>
      <c r="Z271" s="152"/>
      <c r="AA271" s="152"/>
      <c r="AB271" s="152"/>
      <c r="AC271" s="152"/>
      <c r="AD271" s="152"/>
      <c r="AE271" s="152"/>
    </row>
    <row r="272" spans="1:31" ht="15.75" customHeight="1" x14ac:dyDescent="0.25">
      <c r="A272" s="152"/>
      <c r="B272" s="152"/>
      <c r="C272" s="152"/>
      <c r="D272" s="152"/>
      <c r="E272" s="152"/>
      <c r="F272" s="152"/>
      <c r="G272" s="153"/>
      <c r="H272" s="152"/>
      <c r="I272" s="152"/>
      <c r="J272" s="152"/>
      <c r="K272" s="152"/>
      <c r="L272" s="152"/>
      <c r="M272" s="152"/>
      <c r="N272" s="152"/>
      <c r="O272" s="152"/>
      <c r="P272" s="152"/>
      <c r="Q272" s="152"/>
      <c r="R272" s="152"/>
      <c r="S272" s="152"/>
      <c r="T272" s="152"/>
      <c r="U272" s="152"/>
      <c r="V272" s="152"/>
      <c r="W272" s="152"/>
      <c r="X272" s="152"/>
      <c r="Y272" s="152"/>
      <c r="Z272" s="152"/>
      <c r="AA272" s="152"/>
      <c r="AB272" s="152"/>
      <c r="AC272" s="152"/>
      <c r="AD272" s="152"/>
      <c r="AE272" s="152"/>
    </row>
    <row r="273" spans="1:31" ht="15.75" customHeight="1" x14ac:dyDescent="0.25">
      <c r="A273" s="152"/>
      <c r="B273" s="152"/>
      <c r="C273" s="152"/>
      <c r="D273" s="152"/>
      <c r="E273" s="152"/>
      <c r="F273" s="152"/>
      <c r="G273" s="153"/>
      <c r="H273" s="152"/>
      <c r="I273" s="152"/>
      <c r="J273" s="152"/>
      <c r="K273" s="152"/>
      <c r="L273" s="152"/>
      <c r="M273" s="152"/>
      <c r="N273" s="152"/>
      <c r="O273" s="152"/>
      <c r="P273" s="152"/>
      <c r="Q273" s="152"/>
      <c r="R273" s="152"/>
      <c r="S273" s="152"/>
      <c r="T273" s="152"/>
      <c r="U273" s="152"/>
      <c r="V273" s="152"/>
      <c r="W273" s="152"/>
      <c r="X273" s="152"/>
      <c r="Y273" s="152"/>
      <c r="Z273" s="152"/>
      <c r="AA273" s="152"/>
      <c r="AB273" s="152"/>
      <c r="AC273" s="152"/>
      <c r="AD273" s="152"/>
      <c r="AE273" s="152"/>
    </row>
    <row r="274" spans="1:31" ht="15.75" customHeight="1" x14ac:dyDescent="0.25">
      <c r="A274" s="152"/>
      <c r="B274" s="152"/>
      <c r="C274" s="152"/>
      <c r="D274" s="152"/>
      <c r="E274" s="152"/>
      <c r="F274" s="152"/>
      <c r="G274" s="153"/>
      <c r="H274" s="152"/>
      <c r="I274" s="152"/>
      <c r="J274" s="152"/>
      <c r="K274" s="152"/>
      <c r="L274" s="152"/>
      <c r="M274" s="152"/>
      <c r="N274" s="152"/>
      <c r="O274" s="152"/>
      <c r="P274" s="152"/>
      <c r="Q274" s="152"/>
      <c r="R274" s="152"/>
      <c r="S274" s="152"/>
      <c r="T274" s="152"/>
      <c r="U274" s="152"/>
      <c r="V274" s="152"/>
      <c r="W274" s="152"/>
      <c r="X274" s="152"/>
      <c r="Y274" s="152"/>
      <c r="Z274" s="152"/>
      <c r="AA274" s="152"/>
      <c r="AB274" s="152"/>
      <c r="AC274" s="152"/>
      <c r="AD274" s="152"/>
      <c r="AE274" s="152"/>
    </row>
    <row r="275" spans="1:31" ht="15.75" customHeight="1" x14ac:dyDescent="0.25">
      <c r="A275" s="152"/>
      <c r="B275" s="152"/>
      <c r="C275" s="152"/>
      <c r="D275" s="152"/>
      <c r="E275" s="152"/>
      <c r="F275" s="152"/>
      <c r="G275" s="153"/>
      <c r="H275" s="152"/>
      <c r="I275" s="152"/>
      <c r="J275" s="152"/>
      <c r="K275" s="152"/>
      <c r="L275" s="152"/>
      <c r="M275" s="152"/>
      <c r="N275" s="152"/>
      <c r="O275" s="152"/>
      <c r="P275" s="152"/>
      <c r="Q275" s="152"/>
      <c r="R275" s="152"/>
      <c r="S275" s="152"/>
      <c r="T275" s="152"/>
      <c r="U275" s="152"/>
      <c r="V275" s="152"/>
      <c r="W275" s="152"/>
      <c r="X275" s="152"/>
      <c r="Y275" s="152"/>
      <c r="Z275" s="152"/>
      <c r="AA275" s="152"/>
      <c r="AB275" s="152"/>
      <c r="AC275" s="152"/>
      <c r="AD275" s="152"/>
      <c r="AE275" s="152"/>
    </row>
    <row r="276" spans="1:31" ht="15.75" customHeight="1" x14ac:dyDescent="0.25">
      <c r="A276" s="152"/>
      <c r="B276" s="152"/>
      <c r="C276" s="152"/>
      <c r="D276" s="152"/>
      <c r="E276" s="152"/>
      <c r="F276" s="152"/>
      <c r="G276" s="153"/>
      <c r="H276" s="152"/>
      <c r="I276" s="152"/>
      <c r="J276" s="152"/>
      <c r="K276" s="152"/>
      <c r="L276" s="152"/>
      <c r="M276" s="152"/>
      <c r="N276" s="152"/>
      <c r="O276" s="152"/>
      <c r="P276" s="152"/>
      <c r="Q276" s="152"/>
      <c r="R276" s="152"/>
      <c r="S276" s="152"/>
      <c r="T276" s="152"/>
      <c r="U276" s="152"/>
      <c r="V276" s="152"/>
      <c r="W276" s="152"/>
      <c r="X276" s="152"/>
      <c r="Y276" s="152"/>
      <c r="Z276" s="152"/>
      <c r="AA276" s="152"/>
      <c r="AB276" s="152"/>
      <c r="AC276" s="152"/>
      <c r="AD276" s="152"/>
      <c r="AE276" s="152"/>
    </row>
    <row r="277" spans="1:31" ht="15.75" customHeight="1" x14ac:dyDescent="0.25">
      <c r="A277" s="152"/>
      <c r="B277" s="152"/>
      <c r="C277" s="152"/>
      <c r="D277" s="152"/>
      <c r="E277" s="152"/>
      <c r="F277" s="152"/>
      <c r="G277" s="153"/>
      <c r="H277" s="152"/>
      <c r="I277" s="152"/>
      <c r="J277" s="152"/>
      <c r="K277" s="152"/>
      <c r="L277" s="152"/>
      <c r="M277" s="152"/>
      <c r="N277" s="152"/>
      <c r="O277" s="152"/>
      <c r="P277" s="152"/>
      <c r="Q277" s="152"/>
      <c r="R277" s="152"/>
      <c r="S277" s="152"/>
      <c r="T277" s="152"/>
      <c r="U277" s="152"/>
      <c r="V277" s="152"/>
      <c r="W277" s="152"/>
      <c r="X277" s="152"/>
      <c r="Y277" s="152"/>
      <c r="Z277" s="152"/>
      <c r="AA277" s="152"/>
      <c r="AB277" s="152"/>
      <c r="AC277" s="152"/>
      <c r="AD277" s="152"/>
      <c r="AE277" s="152"/>
    </row>
    <row r="278" spans="1:31" ht="15.75" customHeight="1" x14ac:dyDescent="0.25">
      <c r="A278" s="236"/>
      <c r="B278" s="236"/>
      <c r="C278" s="236"/>
      <c r="D278" s="236"/>
      <c r="E278" s="236"/>
      <c r="F278" s="236"/>
      <c r="G278" s="237"/>
      <c r="H278" s="236"/>
      <c r="I278" s="236"/>
      <c r="J278" s="236"/>
      <c r="K278" s="236"/>
      <c r="L278" s="236"/>
      <c r="M278" s="236"/>
      <c r="N278" s="236"/>
      <c r="O278" s="236"/>
      <c r="P278" s="236"/>
      <c r="Q278" s="236"/>
      <c r="R278" s="236"/>
      <c r="S278" s="236"/>
      <c r="T278" s="236"/>
      <c r="U278" s="236"/>
      <c r="V278" s="236"/>
      <c r="W278" s="236"/>
      <c r="X278" s="236"/>
      <c r="Y278" s="236"/>
      <c r="Z278" s="236"/>
      <c r="AA278" s="236"/>
      <c r="AB278" s="236"/>
      <c r="AC278" s="236"/>
      <c r="AD278" s="236"/>
      <c r="AE278" s="236"/>
    </row>
    <row r="279" spans="1:31" ht="15.75" customHeight="1" x14ac:dyDescent="0.25">
      <c r="A279" s="236"/>
      <c r="B279" s="236"/>
      <c r="C279" s="236"/>
      <c r="D279" s="236"/>
      <c r="E279" s="236"/>
      <c r="F279" s="236"/>
      <c r="G279" s="237"/>
      <c r="H279" s="236"/>
      <c r="I279" s="236"/>
      <c r="J279" s="236"/>
      <c r="K279" s="236"/>
      <c r="L279" s="236"/>
      <c r="M279" s="236"/>
      <c r="N279" s="236"/>
      <c r="O279" s="236"/>
      <c r="P279" s="236"/>
      <c r="Q279" s="236"/>
      <c r="R279" s="236"/>
      <c r="S279" s="236"/>
      <c r="T279" s="236"/>
      <c r="U279" s="236"/>
      <c r="V279" s="236"/>
      <c r="W279" s="236"/>
      <c r="X279" s="236"/>
      <c r="Y279" s="236"/>
      <c r="Z279" s="236"/>
      <c r="AA279" s="236"/>
      <c r="AB279" s="236"/>
      <c r="AC279" s="236"/>
      <c r="AD279" s="236"/>
      <c r="AE279" s="236"/>
    </row>
    <row r="280" spans="1:31" ht="15.75" customHeight="1" x14ac:dyDescent="0.25">
      <c r="A280" s="236"/>
      <c r="B280" s="236"/>
      <c r="C280" s="236"/>
      <c r="D280" s="236"/>
      <c r="E280" s="236"/>
      <c r="F280" s="236"/>
      <c r="G280" s="237"/>
      <c r="H280" s="236"/>
      <c r="I280" s="236"/>
      <c r="J280" s="236"/>
      <c r="K280" s="236"/>
      <c r="L280" s="236"/>
      <c r="M280" s="236"/>
      <c r="N280" s="236"/>
      <c r="O280" s="236"/>
      <c r="P280" s="236"/>
      <c r="Q280" s="236"/>
      <c r="R280" s="236"/>
      <c r="S280" s="236"/>
      <c r="T280" s="236"/>
      <c r="U280" s="236"/>
      <c r="V280" s="236"/>
      <c r="W280" s="236"/>
      <c r="X280" s="236"/>
      <c r="Y280" s="236"/>
      <c r="Z280" s="236"/>
      <c r="AA280" s="236"/>
      <c r="AB280" s="236"/>
      <c r="AC280" s="236"/>
      <c r="AD280" s="236"/>
      <c r="AE280" s="236"/>
    </row>
    <row r="281" spans="1:31" ht="15.75" customHeight="1" x14ac:dyDescent="0.25">
      <c r="A281" s="236"/>
      <c r="B281" s="236"/>
      <c r="C281" s="236"/>
      <c r="D281" s="236"/>
      <c r="E281" s="236"/>
      <c r="F281" s="236"/>
      <c r="G281" s="237"/>
      <c r="H281" s="236"/>
      <c r="I281" s="236"/>
      <c r="J281" s="236"/>
      <c r="K281" s="236"/>
      <c r="L281" s="236"/>
      <c r="M281" s="236"/>
      <c r="N281" s="236"/>
      <c r="O281" s="236"/>
      <c r="P281" s="236"/>
      <c r="Q281" s="236"/>
      <c r="R281" s="236"/>
      <c r="S281" s="236"/>
      <c r="T281" s="236"/>
      <c r="U281" s="236"/>
      <c r="V281" s="236"/>
      <c r="W281" s="236"/>
      <c r="X281" s="236"/>
      <c r="Y281" s="236"/>
      <c r="Z281" s="236"/>
      <c r="AA281" s="236"/>
      <c r="AB281" s="236"/>
      <c r="AC281" s="236"/>
      <c r="AD281" s="236"/>
      <c r="AE281" s="236"/>
    </row>
    <row r="282" spans="1:31" ht="15.75" customHeight="1" x14ac:dyDescent="0.25">
      <c r="A282" s="236"/>
      <c r="B282" s="236"/>
      <c r="C282" s="236"/>
      <c r="D282" s="236"/>
      <c r="E282" s="236"/>
      <c r="F282" s="236"/>
      <c r="G282" s="237"/>
      <c r="H282" s="236"/>
      <c r="I282" s="236"/>
      <c r="J282" s="236"/>
      <c r="K282" s="236"/>
      <c r="L282" s="236"/>
      <c r="M282" s="236"/>
      <c r="N282" s="236"/>
      <c r="O282" s="236"/>
      <c r="P282" s="236"/>
      <c r="Q282" s="236"/>
      <c r="R282" s="236"/>
      <c r="S282" s="236"/>
      <c r="T282" s="236"/>
      <c r="U282" s="236"/>
      <c r="V282" s="236"/>
      <c r="W282" s="236"/>
      <c r="X282" s="236"/>
      <c r="Y282" s="236"/>
      <c r="Z282" s="236"/>
      <c r="AA282" s="236"/>
      <c r="AB282" s="236"/>
      <c r="AC282" s="236"/>
      <c r="AD282" s="236"/>
      <c r="AE282" s="236"/>
    </row>
    <row r="283" spans="1:31" ht="15.75" customHeight="1" x14ac:dyDescent="0.25">
      <c r="A283" s="236"/>
      <c r="B283" s="236"/>
      <c r="C283" s="236"/>
      <c r="D283" s="236"/>
      <c r="E283" s="236"/>
      <c r="F283" s="236"/>
      <c r="G283" s="237"/>
      <c r="H283" s="236"/>
      <c r="I283" s="236"/>
      <c r="J283" s="236"/>
      <c r="K283" s="236"/>
      <c r="L283" s="236"/>
      <c r="M283" s="236"/>
      <c r="N283" s="236"/>
      <c r="O283" s="236"/>
      <c r="P283" s="236"/>
      <c r="Q283" s="236"/>
      <c r="R283" s="236"/>
      <c r="S283" s="236"/>
      <c r="T283" s="236"/>
      <c r="U283" s="236"/>
      <c r="V283" s="236"/>
      <c r="W283" s="236"/>
      <c r="X283" s="236"/>
      <c r="Y283" s="236"/>
      <c r="Z283" s="236"/>
      <c r="AA283" s="236"/>
      <c r="AB283" s="236"/>
      <c r="AC283" s="236"/>
      <c r="AD283" s="236"/>
      <c r="AE283" s="236"/>
    </row>
    <row r="284" spans="1:31" ht="15.75" customHeight="1" x14ac:dyDescent="0.25">
      <c r="A284" s="236"/>
      <c r="B284" s="236"/>
      <c r="C284" s="236"/>
      <c r="D284" s="236"/>
      <c r="E284" s="236"/>
      <c r="F284" s="236"/>
      <c r="G284" s="237"/>
      <c r="H284" s="236"/>
      <c r="I284" s="236"/>
      <c r="J284" s="236"/>
      <c r="K284" s="236"/>
      <c r="L284" s="236"/>
      <c r="M284" s="236"/>
      <c r="N284" s="236"/>
      <c r="O284" s="236"/>
      <c r="P284" s="236"/>
      <c r="Q284" s="236"/>
      <c r="R284" s="236"/>
      <c r="S284" s="236"/>
      <c r="T284" s="236"/>
      <c r="U284" s="236"/>
      <c r="V284" s="236"/>
      <c r="W284" s="236"/>
      <c r="X284" s="236"/>
      <c r="Y284" s="236"/>
      <c r="Z284" s="236"/>
      <c r="AA284" s="236"/>
      <c r="AB284" s="236"/>
      <c r="AC284" s="236"/>
      <c r="AD284" s="236"/>
      <c r="AE284" s="236"/>
    </row>
    <row r="285" spans="1:31" ht="15.75" customHeight="1" x14ac:dyDescent="0.25">
      <c r="A285" s="236"/>
      <c r="B285" s="236"/>
      <c r="C285" s="236"/>
      <c r="D285" s="236"/>
      <c r="E285" s="236"/>
      <c r="F285" s="236"/>
      <c r="G285" s="237"/>
      <c r="H285" s="236"/>
      <c r="I285" s="236"/>
      <c r="J285" s="236"/>
      <c r="K285" s="236"/>
      <c r="L285" s="236"/>
      <c r="M285" s="236"/>
      <c r="N285" s="236"/>
      <c r="O285" s="236"/>
      <c r="P285" s="236"/>
      <c r="Q285" s="236"/>
      <c r="R285" s="236"/>
      <c r="S285" s="236"/>
      <c r="T285" s="236"/>
      <c r="U285" s="236"/>
      <c r="V285" s="236"/>
      <c r="W285" s="236"/>
      <c r="X285" s="236"/>
      <c r="Y285" s="236"/>
      <c r="Z285" s="236"/>
      <c r="AA285" s="236"/>
      <c r="AB285" s="236"/>
      <c r="AC285" s="236"/>
      <c r="AD285" s="236"/>
      <c r="AE285" s="236"/>
    </row>
    <row r="286" spans="1:31" ht="15.75" customHeight="1" x14ac:dyDescent="0.25">
      <c r="A286" s="236"/>
      <c r="B286" s="236"/>
      <c r="C286" s="236"/>
      <c r="D286" s="236"/>
      <c r="E286" s="236"/>
      <c r="F286" s="236"/>
      <c r="G286" s="237"/>
      <c r="H286" s="236"/>
      <c r="I286" s="236"/>
      <c r="J286" s="236"/>
      <c r="K286" s="236"/>
      <c r="L286" s="236"/>
      <c r="M286" s="236"/>
      <c r="N286" s="236"/>
      <c r="O286" s="236"/>
      <c r="P286" s="236"/>
      <c r="Q286" s="236"/>
      <c r="R286" s="236"/>
      <c r="S286" s="236"/>
      <c r="T286" s="236"/>
      <c r="U286" s="236"/>
      <c r="V286" s="236"/>
      <c r="W286" s="236"/>
      <c r="X286" s="236"/>
      <c r="Y286" s="236"/>
      <c r="Z286" s="236"/>
      <c r="AA286" s="236"/>
      <c r="AB286" s="236"/>
      <c r="AC286" s="236"/>
      <c r="AD286" s="236"/>
      <c r="AE286" s="236"/>
    </row>
    <row r="287" spans="1:31" ht="15.75" customHeight="1" x14ac:dyDescent="0.25">
      <c r="A287" s="236"/>
      <c r="B287" s="236"/>
      <c r="C287" s="236"/>
      <c r="D287" s="236"/>
      <c r="E287" s="236"/>
      <c r="F287" s="236"/>
      <c r="G287" s="237"/>
      <c r="H287" s="236"/>
      <c r="I287" s="236"/>
      <c r="J287" s="236"/>
      <c r="K287" s="236"/>
      <c r="L287" s="236"/>
      <c r="M287" s="236"/>
      <c r="N287" s="236"/>
      <c r="O287" s="236"/>
      <c r="P287" s="236"/>
      <c r="Q287" s="236"/>
      <c r="R287" s="236"/>
      <c r="S287" s="236"/>
      <c r="T287" s="236"/>
      <c r="U287" s="236"/>
      <c r="V287" s="236"/>
      <c r="W287" s="236"/>
      <c r="X287" s="236"/>
      <c r="Y287" s="236"/>
      <c r="Z287" s="236"/>
      <c r="AA287" s="236"/>
      <c r="AB287" s="236"/>
      <c r="AC287" s="236"/>
      <c r="AD287" s="236"/>
      <c r="AE287" s="236"/>
    </row>
    <row r="288" spans="1:31" ht="15.75" customHeight="1" x14ac:dyDescent="0.25">
      <c r="A288" s="236"/>
      <c r="B288" s="236"/>
      <c r="C288" s="236"/>
      <c r="D288" s="236"/>
      <c r="E288" s="236"/>
      <c r="F288" s="236"/>
      <c r="G288" s="237"/>
      <c r="H288" s="236"/>
      <c r="I288" s="236"/>
      <c r="J288" s="236"/>
      <c r="K288" s="236"/>
      <c r="L288" s="236"/>
      <c r="M288" s="236"/>
      <c r="N288" s="236"/>
      <c r="O288" s="236"/>
      <c r="P288" s="236"/>
      <c r="Q288" s="236"/>
      <c r="R288" s="236"/>
      <c r="S288" s="236"/>
      <c r="T288" s="236"/>
      <c r="U288" s="236"/>
      <c r="V288" s="236"/>
      <c r="W288" s="236"/>
      <c r="X288" s="236"/>
      <c r="Y288" s="236"/>
      <c r="Z288" s="236"/>
      <c r="AA288" s="236"/>
      <c r="AB288" s="236"/>
      <c r="AC288" s="236"/>
      <c r="AD288" s="236"/>
      <c r="AE288" s="236"/>
    </row>
    <row r="289" spans="1:31" ht="15.75" customHeight="1" x14ac:dyDescent="0.25">
      <c r="A289" s="236"/>
      <c r="B289" s="236"/>
      <c r="C289" s="236"/>
      <c r="D289" s="236"/>
      <c r="E289" s="236"/>
      <c r="F289" s="236"/>
      <c r="G289" s="237"/>
      <c r="H289" s="236"/>
      <c r="I289" s="236"/>
      <c r="J289" s="236"/>
      <c r="K289" s="236"/>
      <c r="L289" s="236"/>
      <c r="M289" s="236"/>
      <c r="N289" s="236"/>
      <c r="O289" s="236"/>
      <c r="P289" s="236"/>
      <c r="Q289" s="236"/>
      <c r="R289" s="236"/>
      <c r="S289" s="236"/>
      <c r="T289" s="236"/>
      <c r="U289" s="236"/>
      <c r="V289" s="236"/>
      <c r="W289" s="236"/>
      <c r="X289" s="236"/>
      <c r="Y289" s="236"/>
      <c r="Z289" s="236"/>
      <c r="AA289" s="236"/>
      <c r="AB289" s="236"/>
      <c r="AC289" s="236"/>
      <c r="AD289" s="236"/>
      <c r="AE289" s="236"/>
    </row>
    <row r="290" spans="1:31" ht="15.75" customHeight="1" x14ac:dyDescent="0.25">
      <c r="A290" s="236"/>
      <c r="B290" s="236"/>
      <c r="C290" s="236"/>
      <c r="D290" s="236"/>
      <c r="E290" s="236"/>
      <c r="F290" s="236"/>
      <c r="G290" s="237"/>
      <c r="H290" s="236"/>
      <c r="I290" s="236"/>
      <c r="J290" s="236"/>
      <c r="K290" s="236"/>
      <c r="L290" s="236"/>
      <c r="M290" s="236"/>
      <c r="N290" s="236"/>
      <c r="O290" s="236"/>
      <c r="P290" s="236"/>
      <c r="Q290" s="236"/>
      <c r="R290" s="236"/>
      <c r="S290" s="236"/>
      <c r="T290" s="236"/>
      <c r="U290" s="236"/>
      <c r="V290" s="236"/>
      <c r="W290" s="236"/>
      <c r="X290" s="236"/>
      <c r="Y290" s="236"/>
      <c r="Z290" s="236"/>
      <c r="AA290" s="236"/>
      <c r="AB290" s="236"/>
      <c r="AC290" s="236"/>
      <c r="AD290" s="236"/>
      <c r="AE290" s="236"/>
    </row>
    <row r="291" spans="1:31" ht="15.75" customHeight="1" x14ac:dyDescent="0.25">
      <c r="A291" s="236"/>
      <c r="B291" s="236"/>
      <c r="C291" s="236"/>
      <c r="D291" s="236"/>
      <c r="E291" s="236"/>
      <c r="F291" s="236"/>
      <c r="G291" s="237"/>
      <c r="H291" s="236"/>
      <c r="I291" s="236"/>
      <c r="J291" s="236"/>
      <c r="K291" s="236"/>
      <c r="L291" s="236"/>
      <c r="M291" s="236"/>
      <c r="N291" s="236"/>
      <c r="O291" s="236"/>
      <c r="P291" s="236"/>
      <c r="Q291" s="236"/>
      <c r="R291" s="236"/>
      <c r="S291" s="236"/>
      <c r="T291" s="236"/>
      <c r="U291" s="236"/>
      <c r="V291" s="236"/>
      <c r="W291" s="236"/>
      <c r="X291" s="236"/>
      <c r="Y291" s="236"/>
      <c r="Z291" s="236"/>
      <c r="AA291" s="236"/>
      <c r="AB291" s="236"/>
      <c r="AC291" s="236"/>
      <c r="AD291" s="236"/>
      <c r="AE291" s="236"/>
    </row>
    <row r="292" spans="1:31" ht="15.75" customHeight="1" x14ac:dyDescent="0.25">
      <c r="A292" s="236"/>
      <c r="B292" s="236"/>
      <c r="C292" s="236"/>
      <c r="D292" s="236"/>
      <c r="E292" s="236"/>
      <c r="F292" s="236"/>
      <c r="G292" s="237"/>
      <c r="H292" s="236"/>
      <c r="I292" s="236"/>
      <c r="J292" s="236"/>
      <c r="K292" s="236"/>
      <c r="L292" s="236"/>
      <c r="M292" s="236"/>
      <c r="N292" s="236"/>
      <c r="O292" s="236"/>
      <c r="P292" s="236"/>
      <c r="Q292" s="236"/>
      <c r="R292" s="236"/>
      <c r="S292" s="236"/>
      <c r="T292" s="236"/>
      <c r="U292" s="236"/>
      <c r="V292" s="236"/>
      <c r="W292" s="236"/>
      <c r="X292" s="236"/>
      <c r="Y292" s="236"/>
      <c r="Z292" s="236"/>
      <c r="AA292" s="236"/>
      <c r="AB292" s="236"/>
      <c r="AC292" s="236"/>
      <c r="AD292" s="236"/>
      <c r="AE292" s="236"/>
    </row>
    <row r="293" spans="1:31" ht="15.75" customHeight="1" x14ac:dyDescent="0.25">
      <c r="A293" s="236"/>
      <c r="B293" s="236"/>
      <c r="C293" s="236"/>
      <c r="D293" s="236"/>
      <c r="E293" s="236"/>
      <c r="F293" s="236"/>
      <c r="G293" s="237"/>
      <c r="H293" s="236"/>
      <c r="I293" s="236"/>
      <c r="J293" s="236"/>
      <c r="K293" s="236"/>
      <c r="L293" s="236"/>
      <c r="M293" s="236"/>
      <c r="N293" s="236"/>
      <c r="O293" s="236"/>
      <c r="P293" s="236"/>
      <c r="Q293" s="236"/>
      <c r="R293" s="236"/>
      <c r="S293" s="236"/>
      <c r="T293" s="236"/>
      <c r="U293" s="236"/>
      <c r="V293" s="236"/>
      <c r="W293" s="236"/>
      <c r="X293" s="236"/>
      <c r="Y293" s="236"/>
      <c r="Z293" s="236"/>
      <c r="AA293" s="236"/>
      <c r="AB293" s="236"/>
      <c r="AC293" s="236"/>
      <c r="AD293" s="236"/>
      <c r="AE293" s="236"/>
    </row>
    <row r="294" spans="1:31" ht="15.75" customHeight="1" x14ac:dyDescent="0.25">
      <c r="A294" s="236"/>
      <c r="B294" s="236"/>
      <c r="C294" s="236"/>
      <c r="D294" s="236"/>
      <c r="E294" s="236"/>
      <c r="F294" s="236"/>
      <c r="G294" s="237"/>
      <c r="H294" s="236"/>
      <c r="I294" s="236"/>
      <c r="J294" s="236"/>
      <c r="K294" s="236"/>
      <c r="L294" s="236"/>
      <c r="M294" s="236"/>
      <c r="N294" s="236"/>
      <c r="O294" s="236"/>
      <c r="P294" s="236"/>
      <c r="Q294" s="236"/>
      <c r="R294" s="236"/>
      <c r="S294" s="236"/>
      <c r="T294" s="236"/>
      <c r="U294" s="236"/>
      <c r="V294" s="236"/>
      <c r="W294" s="236"/>
      <c r="X294" s="236"/>
      <c r="Y294" s="236"/>
      <c r="Z294" s="236"/>
      <c r="AA294" s="236"/>
      <c r="AB294" s="236"/>
      <c r="AC294" s="236"/>
      <c r="AD294" s="236"/>
      <c r="AE294" s="236"/>
    </row>
    <row r="295" spans="1:31" ht="15.75" customHeight="1" x14ac:dyDescent="0.25">
      <c r="A295" s="236"/>
      <c r="B295" s="236"/>
      <c r="C295" s="236"/>
      <c r="D295" s="236"/>
      <c r="E295" s="236"/>
      <c r="F295" s="236"/>
      <c r="G295" s="237"/>
      <c r="H295" s="236"/>
      <c r="I295" s="236"/>
      <c r="J295" s="236"/>
      <c r="K295" s="236"/>
      <c r="L295" s="236"/>
      <c r="M295" s="236"/>
      <c r="N295" s="236"/>
      <c r="O295" s="236"/>
      <c r="P295" s="236"/>
      <c r="Q295" s="236"/>
      <c r="R295" s="236"/>
      <c r="S295" s="236"/>
      <c r="T295" s="236"/>
      <c r="U295" s="236"/>
      <c r="V295" s="236"/>
      <c r="W295" s="236"/>
      <c r="X295" s="236"/>
      <c r="Y295" s="236"/>
      <c r="Z295" s="236"/>
      <c r="AA295" s="236"/>
      <c r="AB295" s="236"/>
      <c r="AC295" s="236"/>
      <c r="AD295" s="236"/>
      <c r="AE295" s="236"/>
    </row>
    <row r="296" spans="1:31" ht="15.75" customHeight="1" x14ac:dyDescent="0.25">
      <c r="A296" s="236"/>
      <c r="B296" s="236"/>
      <c r="C296" s="236"/>
      <c r="D296" s="236"/>
      <c r="E296" s="236"/>
      <c r="F296" s="236"/>
      <c r="G296" s="237"/>
      <c r="H296" s="236"/>
      <c r="I296" s="236"/>
      <c r="J296" s="236"/>
      <c r="K296" s="236"/>
      <c r="L296" s="236"/>
      <c r="M296" s="236"/>
      <c r="N296" s="236"/>
      <c r="O296" s="236"/>
      <c r="P296" s="236"/>
      <c r="Q296" s="236"/>
      <c r="R296" s="236"/>
      <c r="S296" s="236"/>
      <c r="T296" s="236"/>
      <c r="U296" s="236"/>
      <c r="V296" s="236"/>
      <c r="W296" s="236"/>
      <c r="X296" s="236"/>
      <c r="Y296" s="236"/>
      <c r="Z296" s="236"/>
      <c r="AA296" s="236"/>
      <c r="AB296" s="236"/>
      <c r="AC296" s="236"/>
      <c r="AD296" s="236"/>
      <c r="AE296" s="236"/>
    </row>
    <row r="297" spans="1:31" ht="15.75" customHeight="1" x14ac:dyDescent="0.25">
      <c r="A297" s="236"/>
      <c r="B297" s="236"/>
      <c r="C297" s="236"/>
      <c r="D297" s="236"/>
      <c r="E297" s="236"/>
      <c r="F297" s="236"/>
      <c r="G297" s="237"/>
      <c r="H297" s="236"/>
      <c r="I297" s="236"/>
      <c r="J297" s="236"/>
      <c r="K297" s="236"/>
      <c r="L297" s="236"/>
      <c r="M297" s="236"/>
      <c r="N297" s="236"/>
      <c r="O297" s="236"/>
      <c r="P297" s="236"/>
      <c r="Q297" s="236"/>
      <c r="R297" s="236"/>
      <c r="S297" s="236"/>
      <c r="T297" s="236"/>
      <c r="U297" s="236"/>
      <c r="V297" s="236"/>
      <c r="W297" s="236"/>
      <c r="X297" s="236"/>
      <c r="Y297" s="236"/>
      <c r="Z297" s="236"/>
      <c r="AA297" s="236"/>
      <c r="AB297" s="236"/>
      <c r="AC297" s="236"/>
      <c r="AD297" s="236"/>
      <c r="AE297" s="236"/>
    </row>
    <row r="298" spans="1:31" ht="15.75" customHeight="1" x14ac:dyDescent="0.25">
      <c r="A298" s="236"/>
      <c r="B298" s="236"/>
      <c r="C298" s="236"/>
      <c r="D298" s="236"/>
      <c r="E298" s="236"/>
      <c r="F298" s="236"/>
      <c r="G298" s="237"/>
      <c r="H298" s="236"/>
      <c r="I298" s="236"/>
      <c r="J298" s="236"/>
      <c r="K298" s="236"/>
      <c r="L298" s="236"/>
      <c r="M298" s="236"/>
      <c r="N298" s="236"/>
      <c r="O298" s="236"/>
      <c r="P298" s="236"/>
      <c r="Q298" s="236"/>
      <c r="R298" s="236"/>
      <c r="S298" s="236"/>
      <c r="T298" s="236"/>
      <c r="U298" s="236"/>
      <c r="V298" s="236"/>
      <c r="W298" s="236"/>
      <c r="X298" s="236"/>
      <c r="Y298" s="236"/>
      <c r="Z298" s="236"/>
      <c r="AA298" s="236"/>
      <c r="AB298" s="236"/>
      <c r="AC298" s="236"/>
      <c r="AD298" s="236"/>
      <c r="AE298" s="236"/>
    </row>
    <row r="299" spans="1:31" ht="15.75" customHeight="1" x14ac:dyDescent="0.25">
      <c r="A299" s="236"/>
      <c r="B299" s="236"/>
      <c r="C299" s="236"/>
      <c r="D299" s="236"/>
      <c r="E299" s="236"/>
      <c r="F299" s="236"/>
      <c r="G299" s="237"/>
      <c r="H299" s="236"/>
      <c r="I299" s="236"/>
      <c r="J299" s="236"/>
      <c r="K299" s="236"/>
      <c r="L299" s="236"/>
      <c r="M299" s="236"/>
      <c r="N299" s="236"/>
      <c r="O299" s="236"/>
      <c r="P299" s="236"/>
      <c r="Q299" s="236"/>
      <c r="R299" s="236"/>
      <c r="S299" s="236"/>
      <c r="T299" s="236"/>
      <c r="U299" s="236"/>
      <c r="V299" s="236"/>
      <c r="W299" s="236"/>
      <c r="X299" s="236"/>
      <c r="Y299" s="236"/>
      <c r="Z299" s="236"/>
      <c r="AA299" s="236"/>
      <c r="AB299" s="236"/>
      <c r="AC299" s="236"/>
      <c r="AD299" s="236"/>
      <c r="AE299" s="236"/>
    </row>
    <row r="300" spans="1:31" ht="15.75" customHeight="1" x14ac:dyDescent="0.25">
      <c r="A300" s="236"/>
      <c r="B300" s="236"/>
      <c r="C300" s="236"/>
      <c r="D300" s="236"/>
      <c r="E300" s="236"/>
      <c r="F300" s="236"/>
      <c r="G300" s="237"/>
      <c r="H300" s="236"/>
      <c r="I300" s="236"/>
      <c r="J300" s="236"/>
      <c r="K300" s="236"/>
      <c r="L300" s="236"/>
      <c r="M300" s="236"/>
      <c r="N300" s="236"/>
      <c r="O300" s="236"/>
      <c r="P300" s="236"/>
      <c r="Q300" s="236"/>
      <c r="R300" s="236"/>
      <c r="S300" s="236"/>
      <c r="T300" s="236"/>
      <c r="U300" s="236"/>
      <c r="V300" s="236"/>
      <c r="W300" s="236"/>
      <c r="X300" s="236"/>
      <c r="Y300" s="236"/>
      <c r="Z300" s="236"/>
      <c r="AA300" s="236"/>
      <c r="AB300" s="236"/>
      <c r="AC300" s="236"/>
      <c r="AD300" s="236"/>
      <c r="AE300" s="236"/>
    </row>
    <row r="301" spans="1:31" ht="15.75" customHeight="1" x14ac:dyDescent="0.25">
      <c r="A301" s="236"/>
      <c r="B301" s="236"/>
      <c r="C301" s="236"/>
      <c r="D301" s="236"/>
      <c r="E301" s="236"/>
      <c r="F301" s="236"/>
      <c r="G301" s="237"/>
      <c r="H301" s="236"/>
      <c r="I301" s="236"/>
      <c r="J301" s="236"/>
      <c r="K301" s="236"/>
      <c r="L301" s="236"/>
      <c r="M301" s="236"/>
      <c r="N301" s="236"/>
      <c r="O301" s="236"/>
      <c r="P301" s="236"/>
      <c r="Q301" s="236"/>
      <c r="R301" s="236"/>
      <c r="S301" s="236"/>
      <c r="T301" s="236"/>
      <c r="U301" s="236"/>
      <c r="V301" s="236"/>
      <c r="W301" s="236"/>
      <c r="X301" s="236"/>
      <c r="Y301" s="236"/>
      <c r="Z301" s="236"/>
      <c r="AA301" s="236"/>
      <c r="AB301" s="236"/>
      <c r="AC301" s="236"/>
      <c r="AD301" s="236"/>
      <c r="AE301" s="236"/>
    </row>
    <row r="302" spans="1:31" ht="15.75" customHeight="1" x14ac:dyDescent="0.25">
      <c r="A302" s="236"/>
      <c r="B302" s="236"/>
      <c r="C302" s="236"/>
      <c r="D302" s="236"/>
      <c r="E302" s="236"/>
      <c r="F302" s="236"/>
      <c r="G302" s="237"/>
      <c r="H302" s="236"/>
      <c r="I302" s="236"/>
      <c r="J302" s="236"/>
      <c r="K302" s="236"/>
      <c r="L302" s="236"/>
      <c r="M302" s="236"/>
      <c r="N302" s="236"/>
      <c r="O302" s="236"/>
      <c r="P302" s="236"/>
      <c r="Q302" s="236"/>
      <c r="R302" s="236"/>
      <c r="S302" s="236"/>
      <c r="T302" s="236"/>
      <c r="U302" s="236"/>
      <c r="V302" s="236"/>
      <c r="W302" s="236"/>
      <c r="X302" s="236"/>
      <c r="Y302" s="236"/>
      <c r="Z302" s="236"/>
      <c r="AA302" s="236"/>
      <c r="AB302" s="236"/>
      <c r="AC302" s="236"/>
      <c r="AD302" s="236"/>
      <c r="AE302" s="236"/>
    </row>
    <row r="303" spans="1:31" ht="15.75" customHeight="1" x14ac:dyDescent="0.25">
      <c r="A303" s="236"/>
      <c r="B303" s="236"/>
      <c r="C303" s="236"/>
      <c r="D303" s="236"/>
      <c r="E303" s="236"/>
      <c r="F303" s="236"/>
      <c r="G303" s="237"/>
      <c r="H303" s="236"/>
      <c r="I303" s="236"/>
      <c r="J303" s="236"/>
      <c r="K303" s="236"/>
      <c r="L303" s="236"/>
      <c r="M303" s="236"/>
      <c r="N303" s="236"/>
      <c r="O303" s="236"/>
      <c r="P303" s="236"/>
      <c r="Q303" s="236"/>
      <c r="R303" s="236"/>
      <c r="S303" s="236"/>
      <c r="T303" s="236"/>
      <c r="U303" s="236"/>
      <c r="V303" s="236"/>
      <c r="W303" s="236"/>
      <c r="X303" s="236"/>
      <c r="Y303" s="236"/>
      <c r="Z303" s="236"/>
      <c r="AA303" s="236"/>
      <c r="AB303" s="236"/>
      <c r="AC303" s="236"/>
      <c r="AD303" s="236"/>
      <c r="AE303" s="236"/>
    </row>
    <row r="304" spans="1:31" ht="15.75" customHeight="1" x14ac:dyDescent="0.25">
      <c r="A304" s="236"/>
      <c r="B304" s="236"/>
      <c r="C304" s="236"/>
      <c r="D304" s="236"/>
      <c r="E304" s="236"/>
      <c r="F304" s="236"/>
      <c r="G304" s="237"/>
      <c r="H304" s="236"/>
      <c r="I304" s="236"/>
      <c r="J304" s="236"/>
      <c r="K304" s="236"/>
      <c r="L304" s="236"/>
      <c r="M304" s="236"/>
      <c r="N304" s="236"/>
      <c r="O304" s="236"/>
      <c r="P304" s="236"/>
      <c r="Q304" s="236"/>
      <c r="R304" s="236"/>
      <c r="S304" s="236"/>
      <c r="T304" s="236"/>
      <c r="U304" s="236"/>
      <c r="V304" s="236"/>
      <c r="W304" s="236"/>
      <c r="X304" s="236"/>
      <c r="Y304" s="236"/>
      <c r="Z304" s="236"/>
      <c r="AA304" s="236"/>
      <c r="AB304" s="236"/>
      <c r="AC304" s="236"/>
      <c r="AD304" s="236"/>
      <c r="AE304" s="236"/>
    </row>
    <row r="305" spans="1:31" ht="15.75" customHeight="1" x14ac:dyDescent="0.25">
      <c r="A305" s="236"/>
      <c r="B305" s="236"/>
      <c r="C305" s="236"/>
      <c r="D305" s="236"/>
      <c r="E305" s="236"/>
      <c r="F305" s="236"/>
      <c r="G305" s="237"/>
      <c r="H305" s="236"/>
      <c r="I305" s="236"/>
      <c r="J305" s="236"/>
      <c r="K305" s="236"/>
      <c r="L305" s="236"/>
      <c r="M305" s="236"/>
      <c r="N305" s="236"/>
      <c r="O305" s="236"/>
      <c r="P305" s="236"/>
      <c r="Q305" s="236"/>
      <c r="R305" s="236"/>
      <c r="S305" s="236"/>
      <c r="T305" s="236"/>
      <c r="U305" s="236"/>
      <c r="V305" s="236"/>
      <c r="W305" s="236"/>
      <c r="X305" s="236"/>
      <c r="Y305" s="236"/>
      <c r="Z305" s="236"/>
      <c r="AA305" s="236"/>
      <c r="AB305" s="236"/>
      <c r="AC305" s="236"/>
      <c r="AD305" s="236"/>
      <c r="AE305" s="236"/>
    </row>
    <row r="306" spans="1:31" ht="15.75" customHeight="1" x14ac:dyDescent="0.25">
      <c r="A306" s="236"/>
      <c r="B306" s="236"/>
      <c r="C306" s="236"/>
      <c r="D306" s="236"/>
      <c r="E306" s="236"/>
      <c r="F306" s="236"/>
      <c r="G306" s="237"/>
      <c r="H306" s="236"/>
      <c r="I306" s="236"/>
      <c r="J306" s="236"/>
      <c r="K306" s="236"/>
      <c r="L306" s="236"/>
      <c r="M306" s="236"/>
      <c r="N306" s="236"/>
      <c r="O306" s="236"/>
      <c r="P306" s="236"/>
      <c r="Q306" s="236"/>
      <c r="R306" s="236"/>
      <c r="S306" s="236"/>
      <c r="T306" s="236"/>
      <c r="U306" s="236"/>
      <c r="V306" s="236"/>
      <c r="W306" s="236"/>
      <c r="X306" s="236"/>
      <c r="Y306" s="236"/>
      <c r="Z306" s="236"/>
      <c r="AA306" s="236"/>
      <c r="AB306" s="236"/>
      <c r="AC306" s="236"/>
      <c r="AD306" s="236"/>
      <c r="AE306" s="236"/>
    </row>
    <row r="307" spans="1:31" ht="15.75" customHeight="1" x14ac:dyDescent="0.25">
      <c r="A307" s="236"/>
      <c r="B307" s="236"/>
      <c r="C307" s="236"/>
      <c r="D307" s="236"/>
      <c r="E307" s="236"/>
      <c r="F307" s="236"/>
      <c r="G307" s="237"/>
      <c r="H307" s="236"/>
      <c r="I307" s="236"/>
      <c r="J307" s="236"/>
      <c r="K307" s="236"/>
      <c r="L307" s="236"/>
      <c r="M307" s="236"/>
      <c r="N307" s="236"/>
      <c r="O307" s="236"/>
      <c r="P307" s="236"/>
      <c r="Q307" s="236"/>
      <c r="R307" s="236"/>
      <c r="S307" s="236"/>
      <c r="T307" s="236"/>
      <c r="U307" s="236"/>
      <c r="V307" s="236"/>
      <c r="W307" s="236"/>
      <c r="X307" s="236"/>
      <c r="Y307" s="236"/>
      <c r="Z307" s="236"/>
      <c r="AA307" s="236"/>
      <c r="AB307" s="236"/>
      <c r="AC307" s="236"/>
      <c r="AD307" s="236"/>
      <c r="AE307" s="236"/>
    </row>
    <row r="308" spans="1:31" ht="15.75" customHeight="1" x14ac:dyDescent="0.25">
      <c r="A308" s="236"/>
      <c r="B308" s="236"/>
      <c r="C308" s="236"/>
      <c r="D308" s="236"/>
      <c r="E308" s="236"/>
      <c r="F308" s="236"/>
      <c r="G308" s="237"/>
      <c r="H308" s="236"/>
      <c r="I308" s="236"/>
      <c r="J308" s="236"/>
      <c r="K308" s="236"/>
      <c r="L308" s="236"/>
      <c r="M308" s="236"/>
      <c r="N308" s="236"/>
      <c r="O308" s="236"/>
      <c r="P308" s="236"/>
      <c r="Q308" s="236"/>
      <c r="R308" s="236"/>
      <c r="S308" s="236"/>
      <c r="T308" s="236"/>
      <c r="U308" s="236"/>
      <c r="V308" s="236"/>
      <c r="W308" s="236"/>
      <c r="X308" s="236"/>
      <c r="Y308" s="236"/>
      <c r="Z308" s="236"/>
      <c r="AA308" s="236"/>
      <c r="AB308" s="236"/>
      <c r="AC308" s="236"/>
      <c r="AD308" s="236"/>
      <c r="AE308" s="236"/>
    </row>
    <row r="309" spans="1:31" ht="15.75" customHeight="1" x14ac:dyDescent="0.25">
      <c r="A309" s="236"/>
      <c r="B309" s="236"/>
      <c r="C309" s="236"/>
      <c r="D309" s="236"/>
      <c r="E309" s="236"/>
      <c r="F309" s="236"/>
      <c r="G309" s="237"/>
      <c r="H309" s="236"/>
      <c r="I309" s="236"/>
      <c r="J309" s="236"/>
      <c r="K309" s="236"/>
      <c r="L309" s="236"/>
      <c r="M309" s="236"/>
      <c r="N309" s="236"/>
      <c r="O309" s="236"/>
      <c r="P309" s="236"/>
      <c r="Q309" s="236"/>
      <c r="R309" s="236"/>
      <c r="S309" s="236"/>
      <c r="T309" s="236"/>
      <c r="U309" s="236"/>
      <c r="V309" s="236"/>
      <c r="W309" s="236"/>
      <c r="X309" s="236"/>
      <c r="Y309" s="236"/>
      <c r="Z309" s="236"/>
      <c r="AA309" s="236"/>
      <c r="AB309" s="236"/>
      <c r="AC309" s="236"/>
      <c r="AD309" s="236"/>
      <c r="AE309" s="236"/>
    </row>
    <row r="310" spans="1:31" ht="15.75" customHeight="1" x14ac:dyDescent="0.25">
      <c r="A310" s="236"/>
      <c r="B310" s="236"/>
      <c r="C310" s="236"/>
      <c r="D310" s="236"/>
      <c r="E310" s="236"/>
      <c r="F310" s="236"/>
      <c r="G310" s="237"/>
      <c r="H310" s="236"/>
      <c r="I310" s="236"/>
      <c r="J310" s="236"/>
      <c r="K310" s="236"/>
      <c r="L310" s="236"/>
      <c r="M310" s="236"/>
      <c r="N310" s="236"/>
      <c r="O310" s="236"/>
      <c r="P310" s="236"/>
      <c r="Q310" s="236"/>
      <c r="R310" s="236"/>
      <c r="S310" s="236"/>
      <c r="T310" s="236"/>
      <c r="U310" s="236"/>
      <c r="V310" s="236"/>
      <c r="W310" s="236"/>
      <c r="X310" s="236"/>
      <c r="Y310" s="236"/>
      <c r="Z310" s="236"/>
      <c r="AA310" s="236"/>
      <c r="AB310" s="236"/>
      <c r="AC310" s="236"/>
      <c r="AD310" s="236"/>
      <c r="AE310" s="236"/>
    </row>
    <row r="311" spans="1:31" ht="15.75" customHeight="1" x14ac:dyDescent="0.25">
      <c r="A311" s="236"/>
      <c r="B311" s="236"/>
      <c r="C311" s="236"/>
      <c r="D311" s="236"/>
      <c r="E311" s="236"/>
      <c r="F311" s="236"/>
      <c r="G311" s="237"/>
      <c r="H311" s="236"/>
      <c r="I311" s="236"/>
      <c r="J311" s="236"/>
      <c r="K311" s="236"/>
      <c r="L311" s="236"/>
      <c r="M311" s="236"/>
      <c r="N311" s="236"/>
      <c r="O311" s="236"/>
      <c r="P311" s="236"/>
      <c r="Q311" s="236"/>
      <c r="R311" s="236"/>
      <c r="S311" s="236"/>
      <c r="T311" s="236"/>
      <c r="U311" s="236"/>
      <c r="V311" s="236"/>
      <c r="W311" s="236"/>
      <c r="X311" s="236"/>
      <c r="Y311" s="236"/>
      <c r="Z311" s="236"/>
      <c r="AA311" s="236"/>
      <c r="AB311" s="236"/>
      <c r="AC311" s="236"/>
      <c r="AD311" s="236"/>
      <c r="AE311" s="236"/>
    </row>
    <row r="312" spans="1:31" ht="15.75" customHeight="1" x14ac:dyDescent="0.25">
      <c r="A312" s="236"/>
      <c r="B312" s="236"/>
      <c r="C312" s="236"/>
      <c r="D312" s="236"/>
      <c r="E312" s="236"/>
      <c r="F312" s="236"/>
      <c r="G312" s="237"/>
      <c r="H312" s="236"/>
      <c r="I312" s="236"/>
      <c r="J312" s="236"/>
      <c r="K312" s="236"/>
      <c r="L312" s="236"/>
      <c r="M312" s="236"/>
      <c r="N312" s="236"/>
      <c r="O312" s="236"/>
      <c r="P312" s="236"/>
      <c r="Q312" s="236"/>
      <c r="R312" s="236"/>
      <c r="S312" s="236"/>
      <c r="T312" s="236"/>
      <c r="U312" s="236"/>
      <c r="V312" s="236"/>
      <c r="W312" s="236"/>
      <c r="X312" s="236"/>
      <c r="Y312" s="236"/>
      <c r="Z312" s="236"/>
      <c r="AA312" s="236"/>
      <c r="AB312" s="236"/>
      <c r="AC312" s="236"/>
      <c r="AD312" s="236"/>
      <c r="AE312" s="236"/>
    </row>
    <row r="313" spans="1:31" ht="15.75" customHeight="1" x14ac:dyDescent="0.25">
      <c r="A313" s="236"/>
      <c r="B313" s="236"/>
      <c r="C313" s="236"/>
      <c r="D313" s="236"/>
      <c r="E313" s="236"/>
      <c r="F313" s="236"/>
      <c r="G313" s="237"/>
      <c r="H313" s="236"/>
      <c r="I313" s="236"/>
      <c r="J313" s="236"/>
      <c r="K313" s="236"/>
      <c r="L313" s="236"/>
      <c r="M313" s="236"/>
      <c r="N313" s="236"/>
      <c r="O313" s="236"/>
      <c r="P313" s="236"/>
      <c r="Q313" s="236"/>
      <c r="R313" s="236"/>
      <c r="S313" s="236"/>
      <c r="T313" s="236"/>
      <c r="U313" s="236"/>
      <c r="V313" s="236"/>
      <c r="W313" s="236"/>
      <c r="X313" s="236"/>
      <c r="Y313" s="236"/>
      <c r="Z313" s="236"/>
      <c r="AA313" s="236"/>
      <c r="AB313" s="236"/>
      <c r="AC313" s="236"/>
      <c r="AD313" s="236"/>
      <c r="AE313" s="236"/>
    </row>
    <row r="314" spans="1:31" ht="15.75" customHeight="1" x14ac:dyDescent="0.25">
      <c r="A314" s="236"/>
      <c r="B314" s="236"/>
      <c r="C314" s="236"/>
      <c r="D314" s="236"/>
      <c r="E314" s="236"/>
      <c r="F314" s="236"/>
      <c r="G314" s="237"/>
      <c r="H314" s="236"/>
      <c r="I314" s="236"/>
      <c r="J314" s="236"/>
      <c r="K314" s="236"/>
      <c r="L314" s="236"/>
      <c r="M314" s="236"/>
      <c r="N314" s="236"/>
      <c r="O314" s="236"/>
      <c r="P314" s="236"/>
      <c r="Q314" s="236"/>
      <c r="R314" s="236"/>
      <c r="S314" s="236"/>
      <c r="T314" s="236"/>
      <c r="U314" s="236"/>
      <c r="V314" s="236"/>
      <c r="W314" s="236"/>
      <c r="X314" s="236"/>
      <c r="Y314" s="236"/>
      <c r="Z314" s="236"/>
      <c r="AA314" s="236"/>
      <c r="AB314" s="236"/>
      <c r="AC314" s="236"/>
      <c r="AD314" s="236"/>
      <c r="AE314" s="236"/>
    </row>
    <row r="315" spans="1:31" ht="15.75" customHeight="1" x14ac:dyDescent="0.25">
      <c r="A315" s="236"/>
      <c r="B315" s="236"/>
      <c r="C315" s="236"/>
      <c r="D315" s="236"/>
      <c r="E315" s="236"/>
      <c r="F315" s="236"/>
      <c r="G315" s="237"/>
      <c r="H315" s="236"/>
      <c r="I315" s="236"/>
      <c r="J315" s="236"/>
      <c r="K315" s="236"/>
      <c r="L315" s="236"/>
      <c r="M315" s="236"/>
      <c r="N315" s="236"/>
      <c r="O315" s="236"/>
      <c r="P315" s="236"/>
      <c r="Q315" s="236"/>
      <c r="R315" s="236"/>
      <c r="S315" s="236"/>
      <c r="T315" s="236"/>
      <c r="U315" s="236"/>
      <c r="V315" s="236"/>
      <c r="W315" s="236"/>
      <c r="X315" s="236"/>
      <c r="Y315" s="236"/>
      <c r="Z315" s="236"/>
      <c r="AA315" s="236"/>
      <c r="AB315" s="236"/>
      <c r="AC315" s="236"/>
      <c r="AD315" s="236"/>
      <c r="AE315" s="236"/>
    </row>
    <row r="316" spans="1:31" ht="15.75" customHeight="1" x14ac:dyDescent="0.25">
      <c r="A316" s="236"/>
      <c r="B316" s="236"/>
      <c r="C316" s="236"/>
      <c r="D316" s="236"/>
      <c r="E316" s="236"/>
      <c r="F316" s="236"/>
      <c r="G316" s="237"/>
      <c r="H316" s="236"/>
      <c r="I316" s="236"/>
      <c r="J316" s="236"/>
      <c r="K316" s="236"/>
      <c r="L316" s="236"/>
      <c r="M316" s="236"/>
      <c r="N316" s="236"/>
      <c r="O316" s="236"/>
      <c r="P316" s="236"/>
      <c r="Q316" s="236"/>
      <c r="R316" s="236"/>
      <c r="S316" s="236"/>
      <c r="T316" s="236"/>
      <c r="U316" s="236"/>
      <c r="V316" s="236"/>
      <c r="W316" s="236"/>
      <c r="X316" s="236"/>
      <c r="Y316" s="236"/>
      <c r="Z316" s="236"/>
      <c r="AA316" s="236"/>
      <c r="AB316" s="236"/>
      <c r="AC316" s="236"/>
      <c r="AD316" s="236"/>
      <c r="AE316" s="236"/>
    </row>
    <row r="317" spans="1:31" ht="15.75" customHeight="1" x14ac:dyDescent="0.25">
      <c r="A317" s="236"/>
      <c r="B317" s="236"/>
      <c r="C317" s="236"/>
      <c r="D317" s="236"/>
      <c r="E317" s="236"/>
      <c r="F317" s="236"/>
      <c r="G317" s="237"/>
      <c r="H317" s="236"/>
      <c r="I317" s="236"/>
      <c r="J317" s="236"/>
      <c r="K317" s="236"/>
      <c r="L317" s="236"/>
      <c r="M317" s="236"/>
      <c r="N317" s="236"/>
      <c r="O317" s="236"/>
      <c r="P317" s="236"/>
      <c r="Q317" s="236"/>
      <c r="R317" s="236"/>
      <c r="S317" s="236"/>
      <c r="T317" s="236"/>
      <c r="U317" s="236"/>
      <c r="V317" s="236"/>
      <c r="W317" s="236"/>
      <c r="X317" s="236"/>
      <c r="Y317" s="236"/>
      <c r="Z317" s="236"/>
      <c r="AA317" s="236"/>
      <c r="AB317" s="236"/>
      <c r="AC317" s="236"/>
      <c r="AD317" s="236"/>
      <c r="AE317" s="236"/>
    </row>
    <row r="318" spans="1:31" ht="15.75" customHeight="1" x14ac:dyDescent="0.25">
      <c r="A318" s="236"/>
      <c r="B318" s="236"/>
      <c r="C318" s="236"/>
      <c r="D318" s="236"/>
      <c r="E318" s="236"/>
      <c r="F318" s="236"/>
      <c r="G318" s="237"/>
      <c r="H318" s="236"/>
      <c r="I318" s="236"/>
      <c r="J318" s="236"/>
      <c r="K318" s="236"/>
      <c r="L318" s="236"/>
      <c r="M318" s="236"/>
      <c r="N318" s="236"/>
      <c r="O318" s="236"/>
      <c r="P318" s="236"/>
      <c r="Q318" s="236"/>
      <c r="R318" s="236"/>
      <c r="S318" s="236"/>
      <c r="T318" s="236"/>
      <c r="U318" s="236"/>
      <c r="V318" s="236"/>
      <c r="W318" s="236"/>
      <c r="X318" s="236"/>
      <c r="Y318" s="236"/>
      <c r="Z318" s="236"/>
      <c r="AA318" s="236"/>
      <c r="AB318" s="236"/>
      <c r="AC318" s="236"/>
      <c r="AD318" s="236"/>
      <c r="AE318" s="236"/>
    </row>
    <row r="319" spans="1:31" ht="15.75" customHeight="1" x14ac:dyDescent="0.25">
      <c r="A319" s="236"/>
      <c r="B319" s="236"/>
      <c r="C319" s="236"/>
      <c r="D319" s="236"/>
      <c r="E319" s="236"/>
      <c r="F319" s="236"/>
      <c r="G319" s="237"/>
      <c r="H319" s="236"/>
      <c r="I319" s="236"/>
      <c r="J319" s="236"/>
      <c r="K319" s="236"/>
      <c r="L319" s="236"/>
      <c r="M319" s="236"/>
      <c r="N319" s="236"/>
      <c r="O319" s="236"/>
      <c r="P319" s="236"/>
      <c r="Q319" s="236"/>
      <c r="R319" s="236"/>
      <c r="S319" s="236"/>
      <c r="T319" s="236"/>
      <c r="U319" s="236"/>
      <c r="V319" s="236"/>
      <c r="W319" s="236"/>
      <c r="X319" s="236"/>
      <c r="Y319" s="236"/>
      <c r="Z319" s="236"/>
      <c r="AA319" s="236"/>
      <c r="AB319" s="236"/>
      <c r="AC319" s="236"/>
      <c r="AD319" s="236"/>
      <c r="AE319" s="236"/>
    </row>
    <row r="320" spans="1:31" ht="15.75" customHeight="1" x14ac:dyDescent="0.25">
      <c r="A320" s="236"/>
      <c r="B320" s="236"/>
      <c r="C320" s="236"/>
      <c r="D320" s="236"/>
      <c r="E320" s="236"/>
      <c r="F320" s="236"/>
      <c r="G320" s="237"/>
      <c r="H320" s="236"/>
      <c r="I320" s="236"/>
      <c r="J320" s="236"/>
      <c r="K320" s="236"/>
      <c r="L320" s="236"/>
      <c r="M320" s="236"/>
      <c r="N320" s="236"/>
      <c r="O320" s="236"/>
      <c r="P320" s="236"/>
      <c r="Q320" s="236"/>
      <c r="R320" s="236"/>
      <c r="S320" s="236"/>
      <c r="T320" s="236"/>
      <c r="U320" s="236"/>
      <c r="V320" s="236"/>
      <c r="W320" s="236"/>
      <c r="X320" s="236"/>
      <c r="Y320" s="236"/>
      <c r="Z320" s="236"/>
      <c r="AA320" s="236"/>
      <c r="AB320" s="236"/>
      <c r="AC320" s="236"/>
      <c r="AD320" s="236"/>
      <c r="AE320" s="236"/>
    </row>
    <row r="321" spans="1:31" ht="15.75" customHeight="1" x14ac:dyDescent="0.25">
      <c r="A321" s="236"/>
      <c r="B321" s="236"/>
      <c r="C321" s="236"/>
      <c r="D321" s="236"/>
      <c r="E321" s="236"/>
      <c r="F321" s="236"/>
      <c r="G321" s="237"/>
      <c r="H321" s="236"/>
      <c r="I321" s="236"/>
      <c r="J321" s="236"/>
      <c r="K321" s="236"/>
      <c r="L321" s="236"/>
      <c r="M321" s="236"/>
      <c r="N321" s="236"/>
      <c r="O321" s="236"/>
      <c r="P321" s="236"/>
      <c r="Q321" s="236"/>
      <c r="R321" s="236"/>
      <c r="S321" s="236"/>
      <c r="T321" s="236"/>
      <c r="U321" s="236"/>
      <c r="V321" s="236"/>
      <c r="W321" s="236"/>
      <c r="X321" s="236"/>
      <c r="Y321" s="236"/>
      <c r="Z321" s="236"/>
      <c r="AA321" s="236"/>
      <c r="AB321" s="236"/>
      <c r="AC321" s="236"/>
      <c r="AD321" s="236"/>
      <c r="AE321" s="236"/>
    </row>
    <row r="322" spans="1:31" ht="15.75" customHeight="1" x14ac:dyDescent="0.25">
      <c r="A322" s="236"/>
      <c r="B322" s="236"/>
      <c r="C322" s="236"/>
      <c r="D322" s="236"/>
      <c r="E322" s="236"/>
      <c r="F322" s="236"/>
      <c r="G322" s="237"/>
      <c r="H322" s="236"/>
      <c r="I322" s="236"/>
      <c r="J322" s="236"/>
      <c r="K322" s="236"/>
      <c r="L322" s="236"/>
      <c r="M322" s="236"/>
      <c r="N322" s="236"/>
      <c r="O322" s="236"/>
      <c r="P322" s="236"/>
      <c r="Q322" s="236"/>
      <c r="R322" s="236"/>
      <c r="S322" s="236"/>
      <c r="T322" s="236"/>
      <c r="U322" s="236"/>
      <c r="V322" s="236"/>
      <c r="W322" s="236"/>
      <c r="X322" s="236"/>
      <c r="Y322" s="236"/>
      <c r="Z322" s="236"/>
      <c r="AA322" s="236"/>
      <c r="AB322" s="236"/>
      <c r="AC322" s="236"/>
      <c r="AD322" s="236"/>
      <c r="AE322" s="236"/>
    </row>
    <row r="323" spans="1:31" ht="15.75" customHeight="1" x14ac:dyDescent="0.25">
      <c r="A323" s="236"/>
      <c r="B323" s="236"/>
      <c r="C323" s="236"/>
      <c r="D323" s="236"/>
      <c r="E323" s="236"/>
      <c r="F323" s="236"/>
      <c r="G323" s="237"/>
      <c r="H323" s="236"/>
      <c r="I323" s="236"/>
      <c r="J323" s="236"/>
      <c r="K323" s="236"/>
      <c r="L323" s="236"/>
      <c r="M323" s="236"/>
      <c r="N323" s="236"/>
      <c r="O323" s="236"/>
      <c r="P323" s="236"/>
      <c r="Q323" s="236"/>
      <c r="R323" s="236"/>
      <c r="S323" s="236"/>
      <c r="T323" s="236"/>
      <c r="U323" s="236"/>
      <c r="V323" s="236"/>
      <c r="W323" s="236"/>
      <c r="X323" s="236"/>
      <c r="Y323" s="236"/>
      <c r="Z323" s="236"/>
      <c r="AA323" s="236"/>
      <c r="AB323" s="236"/>
      <c r="AC323" s="236"/>
      <c r="AD323" s="236"/>
      <c r="AE323" s="236"/>
    </row>
    <row r="324" spans="1:31" ht="15.75" customHeight="1" x14ac:dyDescent="0.25">
      <c r="A324" s="236"/>
      <c r="B324" s="236"/>
      <c r="C324" s="236"/>
      <c r="D324" s="236"/>
      <c r="E324" s="236"/>
      <c r="F324" s="236"/>
      <c r="G324" s="237"/>
      <c r="H324" s="236"/>
      <c r="I324" s="236"/>
      <c r="J324" s="236"/>
      <c r="K324" s="236"/>
      <c r="L324" s="236"/>
      <c r="M324" s="236"/>
      <c r="N324" s="236"/>
      <c r="O324" s="236"/>
      <c r="P324" s="236"/>
      <c r="Q324" s="236"/>
      <c r="R324" s="236"/>
      <c r="S324" s="236"/>
      <c r="T324" s="236"/>
      <c r="U324" s="236"/>
      <c r="V324" s="236"/>
      <c r="W324" s="236"/>
      <c r="X324" s="236"/>
      <c r="Y324" s="236"/>
      <c r="Z324" s="236"/>
      <c r="AA324" s="236"/>
      <c r="AB324" s="236"/>
      <c r="AC324" s="236"/>
      <c r="AD324" s="236"/>
      <c r="AE324" s="236"/>
    </row>
    <row r="325" spans="1:31" ht="15.75" customHeight="1" x14ac:dyDescent="0.25">
      <c r="A325" s="236"/>
      <c r="B325" s="236"/>
      <c r="C325" s="236"/>
      <c r="D325" s="236"/>
      <c r="E325" s="236"/>
      <c r="F325" s="236"/>
      <c r="G325" s="237"/>
      <c r="H325" s="236"/>
      <c r="I325" s="236"/>
      <c r="J325" s="236"/>
      <c r="K325" s="236"/>
      <c r="L325" s="236"/>
      <c r="M325" s="236"/>
      <c r="N325" s="236"/>
      <c r="O325" s="236"/>
      <c r="P325" s="236"/>
      <c r="Q325" s="236"/>
      <c r="R325" s="236"/>
      <c r="S325" s="236"/>
      <c r="T325" s="236"/>
      <c r="U325" s="236"/>
      <c r="V325" s="236"/>
      <c r="W325" s="236"/>
      <c r="X325" s="236"/>
      <c r="Y325" s="236"/>
      <c r="Z325" s="236"/>
      <c r="AA325" s="236"/>
      <c r="AB325" s="236"/>
      <c r="AC325" s="236"/>
      <c r="AD325" s="236"/>
      <c r="AE325" s="236"/>
    </row>
    <row r="326" spans="1:31" ht="15.75" customHeight="1" x14ac:dyDescent="0.25">
      <c r="A326" s="236"/>
      <c r="B326" s="236"/>
      <c r="C326" s="236"/>
      <c r="D326" s="236"/>
      <c r="E326" s="236"/>
      <c r="F326" s="236"/>
      <c r="G326" s="237"/>
      <c r="H326" s="236"/>
      <c r="I326" s="236"/>
      <c r="J326" s="236"/>
      <c r="K326" s="236"/>
      <c r="L326" s="236"/>
      <c r="M326" s="236"/>
      <c r="N326" s="236"/>
      <c r="O326" s="236"/>
      <c r="P326" s="236"/>
      <c r="Q326" s="236"/>
      <c r="R326" s="236"/>
      <c r="S326" s="236"/>
      <c r="T326" s="236"/>
      <c r="U326" s="236"/>
      <c r="V326" s="236"/>
      <c r="W326" s="236"/>
      <c r="X326" s="236"/>
      <c r="Y326" s="236"/>
      <c r="Z326" s="236"/>
      <c r="AA326" s="236"/>
      <c r="AB326" s="236"/>
      <c r="AC326" s="236"/>
      <c r="AD326" s="236"/>
      <c r="AE326" s="236"/>
    </row>
    <row r="327" spans="1:31" ht="15.75" customHeight="1" x14ac:dyDescent="0.25">
      <c r="A327" s="236"/>
      <c r="B327" s="236"/>
      <c r="C327" s="236"/>
      <c r="D327" s="236"/>
      <c r="E327" s="236"/>
      <c r="F327" s="236"/>
      <c r="G327" s="237"/>
      <c r="H327" s="236"/>
      <c r="I327" s="236"/>
      <c r="J327" s="236"/>
      <c r="K327" s="236"/>
      <c r="L327" s="236"/>
      <c r="M327" s="236"/>
      <c r="N327" s="236"/>
      <c r="O327" s="236"/>
      <c r="P327" s="236"/>
      <c r="Q327" s="236"/>
      <c r="R327" s="236"/>
      <c r="S327" s="236"/>
      <c r="T327" s="236"/>
      <c r="U327" s="236"/>
      <c r="V327" s="236"/>
      <c r="W327" s="236"/>
      <c r="X327" s="236"/>
      <c r="Y327" s="236"/>
      <c r="Z327" s="236"/>
      <c r="AA327" s="236"/>
      <c r="AB327" s="236"/>
      <c r="AC327" s="236"/>
      <c r="AD327" s="236"/>
      <c r="AE327" s="236"/>
    </row>
    <row r="328" spans="1:31" ht="15.75" customHeight="1" x14ac:dyDescent="0.25">
      <c r="A328" s="236"/>
      <c r="B328" s="236"/>
      <c r="C328" s="236"/>
      <c r="D328" s="236"/>
      <c r="E328" s="236"/>
      <c r="F328" s="236"/>
      <c r="G328" s="237"/>
      <c r="H328" s="236"/>
      <c r="I328" s="236"/>
      <c r="J328" s="236"/>
      <c r="K328" s="236"/>
      <c r="L328" s="236"/>
      <c r="M328" s="236"/>
      <c r="N328" s="236"/>
      <c r="O328" s="236"/>
      <c r="P328" s="236"/>
      <c r="Q328" s="236"/>
      <c r="R328" s="236"/>
      <c r="S328" s="236"/>
      <c r="T328" s="236"/>
      <c r="U328" s="236"/>
      <c r="V328" s="236"/>
      <c r="W328" s="236"/>
      <c r="X328" s="236"/>
      <c r="Y328" s="236"/>
      <c r="Z328" s="236"/>
      <c r="AA328" s="236"/>
      <c r="AB328" s="236"/>
      <c r="AC328" s="236"/>
      <c r="AD328" s="236"/>
      <c r="AE328" s="236"/>
    </row>
    <row r="329" spans="1:31" ht="15.75" customHeight="1" x14ac:dyDescent="0.25">
      <c r="A329" s="236"/>
      <c r="B329" s="236"/>
      <c r="C329" s="236"/>
      <c r="D329" s="236"/>
      <c r="E329" s="236"/>
      <c r="F329" s="236"/>
      <c r="G329" s="237"/>
      <c r="H329" s="236"/>
      <c r="I329" s="236"/>
      <c r="J329" s="236"/>
      <c r="K329" s="236"/>
      <c r="L329" s="236"/>
      <c r="M329" s="236"/>
      <c r="N329" s="236"/>
      <c r="O329" s="236"/>
      <c r="P329" s="236"/>
      <c r="Q329" s="236"/>
      <c r="R329" s="236"/>
      <c r="S329" s="236"/>
      <c r="T329" s="236"/>
      <c r="U329" s="236"/>
      <c r="V329" s="236"/>
      <c r="W329" s="236"/>
      <c r="X329" s="236"/>
      <c r="Y329" s="236"/>
      <c r="Z329" s="236"/>
      <c r="AA329" s="236"/>
      <c r="AB329" s="236"/>
      <c r="AC329" s="236"/>
      <c r="AD329" s="236"/>
      <c r="AE329" s="236"/>
    </row>
    <row r="330" spans="1:31" ht="15.75" customHeight="1" x14ac:dyDescent="0.25">
      <c r="A330" s="236"/>
      <c r="B330" s="236"/>
      <c r="C330" s="236"/>
      <c r="D330" s="236"/>
      <c r="E330" s="236"/>
      <c r="F330" s="236"/>
      <c r="G330" s="237"/>
      <c r="H330" s="236"/>
      <c r="I330" s="236"/>
      <c r="J330" s="236"/>
      <c r="K330" s="236"/>
      <c r="L330" s="236"/>
      <c r="M330" s="236"/>
      <c r="N330" s="236"/>
      <c r="O330" s="236"/>
      <c r="P330" s="236"/>
      <c r="Q330" s="236"/>
      <c r="R330" s="236"/>
      <c r="S330" s="236"/>
      <c r="T330" s="236"/>
      <c r="U330" s="236"/>
      <c r="V330" s="236"/>
      <c r="W330" s="236"/>
      <c r="X330" s="236"/>
      <c r="Y330" s="236"/>
      <c r="Z330" s="236"/>
      <c r="AA330" s="236"/>
      <c r="AB330" s="236"/>
      <c r="AC330" s="236"/>
      <c r="AD330" s="236"/>
      <c r="AE330" s="236"/>
    </row>
    <row r="331" spans="1:31" ht="15.75" customHeight="1" x14ac:dyDescent="0.25">
      <c r="A331" s="236"/>
      <c r="B331" s="236"/>
      <c r="C331" s="236"/>
      <c r="D331" s="236"/>
      <c r="E331" s="236"/>
      <c r="F331" s="236"/>
      <c r="G331" s="237"/>
      <c r="H331" s="236"/>
      <c r="I331" s="236"/>
      <c r="J331" s="236"/>
      <c r="K331" s="236"/>
      <c r="L331" s="236"/>
      <c r="M331" s="236"/>
      <c r="N331" s="236"/>
      <c r="O331" s="236"/>
      <c r="P331" s="236"/>
      <c r="Q331" s="236"/>
      <c r="R331" s="236"/>
      <c r="S331" s="236"/>
      <c r="T331" s="236"/>
      <c r="U331" s="236"/>
      <c r="V331" s="236"/>
      <c r="W331" s="236"/>
      <c r="X331" s="236"/>
      <c r="Y331" s="236"/>
      <c r="Z331" s="236"/>
      <c r="AA331" s="236"/>
      <c r="AB331" s="236"/>
      <c r="AC331" s="236"/>
      <c r="AD331" s="236"/>
      <c r="AE331" s="236"/>
    </row>
    <row r="332" spans="1:31" ht="15.75" customHeight="1" x14ac:dyDescent="0.25">
      <c r="A332" s="236"/>
      <c r="B332" s="236"/>
      <c r="C332" s="236"/>
      <c r="D332" s="236"/>
      <c r="E332" s="236"/>
      <c r="F332" s="236"/>
      <c r="G332" s="237"/>
      <c r="H332" s="236"/>
      <c r="I332" s="236"/>
      <c r="J332" s="236"/>
      <c r="K332" s="236"/>
      <c r="L332" s="236"/>
      <c r="M332" s="236"/>
      <c r="N332" s="236"/>
      <c r="O332" s="236"/>
      <c r="P332" s="236"/>
      <c r="Q332" s="236"/>
      <c r="R332" s="236"/>
      <c r="S332" s="236"/>
      <c r="T332" s="236"/>
      <c r="U332" s="236"/>
      <c r="V332" s="236"/>
      <c r="W332" s="236"/>
      <c r="X332" s="236"/>
      <c r="Y332" s="236"/>
      <c r="Z332" s="236"/>
      <c r="AA332" s="236"/>
      <c r="AB332" s="236"/>
      <c r="AC332" s="236"/>
      <c r="AD332" s="236"/>
      <c r="AE332" s="236"/>
    </row>
    <row r="333" spans="1:31" ht="15.75" customHeight="1" x14ac:dyDescent="0.25">
      <c r="A333" s="236"/>
      <c r="B333" s="236"/>
      <c r="C333" s="236"/>
      <c r="D333" s="236"/>
      <c r="E333" s="236"/>
      <c r="F333" s="236"/>
      <c r="G333" s="237"/>
      <c r="H333" s="236"/>
      <c r="I333" s="236"/>
      <c r="J333" s="236"/>
      <c r="K333" s="236"/>
      <c r="L333" s="236"/>
      <c r="M333" s="236"/>
      <c r="N333" s="236"/>
      <c r="O333" s="236"/>
      <c r="P333" s="236"/>
      <c r="Q333" s="236"/>
      <c r="R333" s="236"/>
      <c r="S333" s="236"/>
      <c r="T333" s="236"/>
      <c r="U333" s="236"/>
      <c r="V333" s="236"/>
      <c r="W333" s="236"/>
      <c r="X333" s="236"/>
      <c r="Y333" s="236"/>
      <c r="Z333" s="236"/>
      <c r="AA333" s="236"/>
      <c r="AB333" s="236"/>
      <c r="AC333" s="236"/>
      <c r="AD333" s="236"/>
      <c r="AE333" s="236"/>
    </row>
    <row r="334" spans="1:31" ht="15.75" customHeight="1" x14ac:dyDescent="0.25">
      <c r="A334" s="236"/>
      <c r="B334" s="236"/>
      <c r="C334" s="236"/>
      <c r="D334" s="236"/>
      <c r="E334" s="236"/>
      <c r="F334" s="236"/>
      <c r="G334" s="237"/>
      <c r="H334" s="236"/>
      <c r="I334" s="236"/>
      <c r="J334" s="236"/>
      <c r="K334" s="236"/>
      <c r="L334" s="236"/>
      <c r="M334" s="236"/>
      <c r="N334" s="236"/>
      <c r="O334" s="236"/>
      <c r="P334" s="236"/>
      <c r="Q334" s="236"/>
      <c r="R334" s="236"/>
      <c r="S334" s="236"/>
      <c r="T334" s="236"/>
      <c r="U334" s="236"/>
      <c r="V334" s="236"/>
      <c r="W334" s="236"/>
      <c r="X334" s="236"/>
      <c r="Y334" s="236"/>
      <c r="Z334" s="236"/>
      <c r="AA334" s="236"/>
      <c r="AB334" s="236"/>
      <c r="AC334" s="236"/>
      <c r="AD334" s="236"/>
      <c r="AE334" s="236"/>
    </row>
    <row r="335" spans="1:31" ht="15.75" customHeight="1" x14ac:dyDescent="0.25">
      <c r="A335" s="236"/>
      <c r="B335" s="236"/>
      <c r="C335" s="236"/>
      <c r="D335" s="236"/>
      <c r="E335" s="236"/>
      <c r="F335" s="236"/>
      <c r="G335" s="237"/>
      <c r="H335" s="236"/>
      <c r="I335" s="236"/>
      <c r="J335" s="236"/>
      <c r="K335" s="236"/>
      <c r="L335" s="236"/>
      <c r="M335" s="236"/>
      <c r="N335" s="236"/>
      <c r="O335" s="236"/>
      <c r="P335" s="236"/>
      <c r="Q335" s="236"/>
      <c r="R335" s="236"/>
      <c r="S335" s="236"/>
      <c r="T335" s="236"/>
      <c r="U335" s="236"/>
      <c r="V335" s="236"/>
      <c r="W335" s="236"/>
      <c r="X335" s="236"/>
      <c r="Y335" s="236"/>
      <c r="Z335" s="236"/>
      <c r="AA335" s="236"/>
      <c r="AB335" s="236"/>
      <c r="AC335" s="236"/>
      <c r="AD335" s="236"/>
      <c r="AE335" s="236"/>
    </row>
    <row r="336" spans="1:31" ht="15.75" customHeight="1" x14ac:dyDescent="0.25">
      <c r="A336" s="236"/>
      <c r="B336" s="236"/>
      <c r="C336" s="236"/>
      <c r="D336" s="236"/>
      <c r="E336" s="236"/>
      <c r="F336" s="236"/>
      <c r="G336" s="237"/>
      <c r="H336" s="236"/>
      <c r="I336" s="236"/>
      <c r="J336" s="236"/>
      <c r="K336" s="236"/>
      <c r="L336" s="236"/>
      <c r="M336" s="236"/>
      <c r="N336" s="236"/>
      <c r="O336" s="236"/>
      <c r="P336" s="236"/>
      <c r="Q336" s="236"/>
      <c r="R336" s="236"/>
      <c r="S336" s="236"/>
      <c r="T336" s="236"/>
      <c r="U336" s="236"/>
      <c r="V336" s="236"/>
      <c r="W336" s="236"/>
      <c r="X336" s="236"/>
      <c r="Y336" s="236"/>
      <c r="Z336" s="236"/>
      <c r="AA336" s="236"/>
      <c r="AB336" s="236"/>
      <c r="AC336" s="236"/>
      <c r="AD336" s="236"/>
      <c r="AE336" s="236"/>
    </row>
    <row r="337" spans="1:31" ht="15.75" customHeight="1" x14ac:dyDescent="0.25">
      <c r="A337" s="236"/>
      <c r="B337" s="236"/>
      <c r="C337" s="236"/>
      <c r="D337" s="236"/>
      <c r="E337" s="236"/>
      <c r="F337" s="236"/>
      <c r="G337" s="237"/>
      <c r="H337" s="236"/>
      <c r="I337" s="236"/>
      <c r="J337" s="236"/>
      <c r="K337" s="236"/>
      <c r="L337" s="236"/>
      <c r="M337" s="236"/>
      <c r="N337" s="236"/>
      <c r="O337" s="236"/>
      <c r="P337" s="236"/>
      <c r="Q337" s="236"/>
      <c r="R337" s="236"/>
      <c r="S337" s="236"/>
      <c r="T337" s="236"/>
      <c r="U337" s="236"/>
      <c r="V337" s="236"/>
      <c r="W337" s="236"/>
      <c r="X337" s="236"/>
      <c r="Y337" s="236"/>
      <c r="Z337" s="236"/>
      <c r="AA337" s="236"/>
      <c r="AB337" s="236"/>
      <c r="AC337" s="236"/>
      <c r="AD337" s="236"/>
      <c r="AE337" s="236"/>
    </row>
    <row r="338" spans="1:31" ht="15.75" customHeight="1" x14ac:dyDescent="0.25">
      <c r="A338" s="236"/>
      <c r="B338" s="236"/>
      <c r="C338" s="236"/>
      <c r="D338" s="236"/>
      <c r="E338" s="236"/>
      <c r="F338" s="236"/>
      <c r="G338" s="237"/>
      <c r="H338" s="236"/>
      <c r="I338" s="236"/>
      <c r="J338" s="236"/>
      <c r="K338" s="236"/>
      <c r="L338" s="236"/>
      <c r="M338" s="236"/>
      <c r="N338" s="236"/>
      <c r="O338" s="236"/>
      <c r="P338" s="236"/>
      <c r="Q338" s="236"/>
      <c r="R338" s="236"/>
      <c r="S338" s="236"/>
      <c r="T338" s="236"/>
      <c r="U338" s="236"/>
      <c r="V338" s="236"/>
      <c r="W338" s="236"/>
      <c r="X338" s="236"/>
      <c r="Y338" s="236"/>
      <c r="Z338" s="236"/>
      <c r="AA338" s="236"/>
      <c r="AB338" s="236"/>
      <c r="AC338" s="236"/>
      <c r="AD338" s="236"/>
      <c r="AE338" s="236"/>
    </row>
    <row r="339" spans="1:31" ht="15.75" customHeight="1" x14ac:dyDescent="0.25">
      <c r="A339" s="236"/>
      <c r="B339" s="236"/>
      <c r="C339" s="236"/>
      <c r="D339" s="236"/>
      <c r="E339" s="236"/>
      <c r="F339" s="236"/>
      <c r="G339" s="237"/>
      <c r="H339" s="236"/>
      <c r="I339" s="236"/>
      <c r="J339" s="236"/>
      <c r="K339" s="236"/>
      <c r="L339" s="236"/>
      <c r="M339" s="236"/>
      <c r="N339" s="236"/>
      <c r="O339" s="236"/>
      <c r="P339" s="236"/>
      <c r="Q339" s="236"/>
      <c r="R339" s="236"/>
      <c r="S339" s="236"/>
      <c r="T339" s="236"/>
      <c r="U339" s="236"/>
      <c r="V339" s="236"/>
      <c r="W339" s="236"/>
      <c r="X339" s="236"/>
      <c r="Y339" s="236"/>
      <c r="Z339" s="236"/>
      <c r="AA339" s="236"/>
      <c r="AB339" s="236"/>
      <c r="AC339" s="236"/>
      <c r="AD339" s="236"/>
      <c r="AE339" s="236"/>
    </row>
    <row r="340" spans="1:31" ht="15.75" customHeight="1" x14ac:dyDescent="0.25">
      <c r="A340" s="236"/>
      <c r="B340" s="236"/>
      <c r="C340" s="236"/>
      <c r="D340" s="236"/>
      <c r="E340" s="236"/>
      <c r="F340" s="236"/>
      <c r="G340" s="237"/>
      <c r="H340" s="236"/>
      <c r="I340" s="236"/>
      <c r="J340" s="236"/>
      <c r="K340" s="236"/>
      <c r="L340" s="236"/>
      <c r="M340" s="236"/>
      <c r="N340" s="236"/>
      <c r="O340" s="236"/>
      <c r="P340" s="236"/>
      <c r="Q340" s="236"/>
      <c r="R340" s="236"/>
      <c r="S340" s="236"/>
      <c r="T340" s="236"/>
      <c r="U340" s="236"/>
      <c r="V340" s="236"/>
      <c r="W340" s="236"/>
      <c r="X340" s="236"/>
      <c r="Y340" s="236"/>
      <c r="Z340" s="236"/>
      <c r="AA340" s="236"/>
      <c r="AB340" s="236"/>
      <c r="AC340" s="236"/>
      <c r="AD340" s="236"/>
      <c r="AE340" s="236"/>
    </row>
    <row r="341" spans="1:31" ht="15.75" customHeight="1" x14ac:dyDescent="0.25">
      <c r="A341" s="236"/>
      <c r="B341" s="236"/>
      <c r="C341" s="236"/>
      <c r="D341" s="236"/>
      <c r="E341" s="236"/>
      <c r="F341" s="236"/>
      <c r="G341" s="237"/>
      <c r="H341" s="236"/>
      <c r="I341" s="236"/>
      <c r="J341" s="236"/>
      <c r="K341" s="236"/>
      <c r="L341" s="236"/>
      <c r="M341" s="236"/>
      <c r="N341" s="236"/>
      <c r="O341" s="236"/>
      <c r="P341" s="236"/>
      <c r="Q341" s="236"/>
      <c r="R341" s="236"/>
      <c r="S341" s="236"/>
      <c r="T341" s="236"/>
      <c r="U341" s="236"/>
      <c r="V341" s="236"/>
      <c r="W341" s="236"/>
      <c r="X341" s="236"/>
      <c r="Y341" s="236"/>
      <c r="Z341" s="236"/>
      <c r="AA341" s="236"/>
      <c r="AB341" s="236"/>
      <c r="AC341" s="236"/>
      <c r="AD341" s="236"/>
      <c r="AE341" s="236"/>
    </row>
    <row r="342" spans="1:31" ht="15.75" customHeight="1" x14ac:dyDescent="0.25">
      <c r="A342" s="236"/>
      <c r="B342" s="236"/>
      <c r="C342" s="236"/>
      <c r="D342" s="236"/>
      <c r="E342" s="236"/>
      <c r="F342" s="236"/>
      <c r="G342" s="237"/>
      <c r="H342" s="236"/>
      <c r="I342" s="236"/>
      <c r="J342" s="236"/>
      <c r="K342" s="236"/>
      <c r="L342" s="236"/>
      <c r="M342" s="236"/>
      <c r="N342" s="236"/>
      <c r="O342" s="236"/>
      <c r="P342" s="236"/>
      <c r="Q342" s="236"/>
      <c r="R342" s="236"/>
      <c r="S342" s="236"/>
      <c r="T342" s="236"/>
      <c r="U342" s="236"/>
      <c r="V342" s="236"/>
      <c r="W342" s="236"/>
      <c r="X342" s="236"/>
      <c r="Y342" s="236"/>
      <c r="Z342" s="236"/>
      <c r="AA342" s="236"/>
      <c r="AB342" s="236"/>
      <c r="AC342" s="236"/>
      <c r="AD342" s="236"/>
      <c r="AE342" s="236"/>
    </row>
    <row r="343" spans="1:31" ht="15.75" customHeight="1" x14ac:dyDescent="0.25">
      <c r="A343" s="236"/>
      <c r="B343" s="236"/>
      <c r="C343" s="236"/>
      <c r="D343" s="236"/>
      <c r="E343" s="236"/>
      <c r="F343" s="236"/>
      <c r="G343" s="237"/>
      <c r="H343" s="236"/>
      <c r="I343" s="236"/>
      <c r="J343" s="236"/>
      <c r="K343" s="236"/>
      <c r="L343" s="236"/>
      <c r="M343" s="236"/>
      <c r="N343" s="236"/>
      <c r="O343" s="236"/>
      <c r="P343" s="236"/>
      <c r="Q343" s="236"/>
      <c r="R343" s="236"/>
      <c r="S343" s="236"/>
      <c r="T343" s="236"/>
      <c r="U343" s="236"/>
      <c r="V343" s="236"/>
      <c r="W343" s="236"/>
      <c r="X343" s="236"/>
      <c r="Y343" s="236"/>
      <c r="Z343" s="236"/>
      <c r="AA343" s="236"/>
      <c r="AB343" s="236"/>
      <c r="AC343" s="236"/>
      <c r="AD343" s="236"/>
      <c r="AE343" s="236"/>
    </row>
    <row r="344" spans="1:31" ht="15.75" customHeight="1" x14ac:dyDescent="0.25">
      <c r="A344" s="236"/>
      <c r="B344" s="236"/>
      <c r="C344" s="236"/>
      <c r="D344" s="236"/>
      <c r="E344" s="236"/>
      <c r="F344" s="236"/>
      <c r="G344" s="237"/>
      <c r="H344" s="236"/>
      <c r="I344" s="236"/>
      <c r="J344" s="236"/>
      <c r="K344" s="236"/>
      <c r="L344" s="236"/>
      <c r="M344" s="236"/>
      <c r="N344" s="236"/>
      <c r="O344" s="236"/>
      <c r="P344" s="236"/>
      <c r="Q344" s="236"/>
      <c r="R344" s="236"/>
      <c r="S344" s="236"/>
      <c r="T344" s="236"/>
      <c r="U344" s="236"/>
      <c r="V344" s="236"/>
      <c r="W344" s="236"/>
      <c r="X344" s="236"/>
      <c r="Y344" s="236"/>
      <c r="Z344" s="236"/>
      <c r="AA344" s="236"/>
      <c r="AB344" s="236"/>
      <c r="AC344" s="236"/>
      <c r="AD344" s="236"/>
      <c r="AE344" s="236"/>
    </row>
    <row r="345" spans="1:31" ht="15.75" customHeight="1" x14ac:dyDescent="0.25">
      <c r="A345" s="236"/>
      <c r="B345" s="236"/>
      <c r="C345" s="236"/>
      <c r="D345" s="236"/>
      <c r="E345" s="236"/>
      <c r="F345" s="236"/>
      <c r="G345" s="237"/>
      <c r="H345" s="236"/>
      <c r="I345" s="236"/>
      <c r="J345" s="236"/>
      <c r="K345" s="236"/>
      <c r="L345" s="236"/>
      <c r="M345" s="236"/>
      <c r="N345" s="236"/>
      <c r="O345" s="236"/>
      <c r="P345" s="236"/>
      <c r="Q345" s="236"/>
      <c r="R345" s="236"/>
      <c r="S345" s="236"/>
      <c r="T345" s="236"/>
      <c r="U345" s="236"/>
      <c r="V345" s="236"/>
      <c r="W345" s="236"/>
      <c r="X345" s="236"/>
      <c r="Y345" s="236"/>
      <c r="Z345" s="236"/>
      <c r="AA345" s="236"/>
      <c r="AB345" s="236"/>
      <c r="AC345" s="236"/>
      <c r="AD345" s="236"/>
      <c r="AE345" s="236"/>
    </row>
    <row r="346" spans="1:31" ht="15.75" customHeight="1" x14ac:dyDescent="0.25">
      <c r="A346" s="236"/>
      <c r="B346" s="236"/>
      <c r="C346" s="236"/>
      <c r="D346" s="236"/>
      <c r="E346" s="236"/>
      <c r="F346" s="236"/>
      <c r="G346" s="237"/>
      <c r="H346" s="236"/>
      <c r="I346" s="236"/>
      <c r="J346" s="236"/>
      <c r="K346" s="236"/>
      <c r="L346" s="236"/>
      <c r="M346" s="236"/>
      <c r="N346" s="236"/>
      <c r="O346" s="236"/>
      <c r="P346" s="236"/>
      <c r="Q346" s="236"/>
      <c r="R346" s="236"/>
      <c r="S346" s="236"/>
      <c r="T346" s="236"/>
      <c r="U346" s="236"/>
      <c r="V346" s="236"/>
      <c r="W346" s="236"/>
      <c r="X346" s="236"/>
      <c r="Y346" s="236"/>
      <c r="Z346" s="236"/>
      <c r="AA346" s="236"/>
      <c r="AB346" s="236"/>
      <c r="AC346" s="236"/>
      <c r="AD346" s="236"/>
      <c r="AE346" s="236"/>
    </row>
    <row r="347" spans="1:31" ht="15.75" customHeight="1" x14ac:dyDescent="0.25">
      <c r="A347" s="236"/>
      <c r="B347" s="236"/>
      <c r="C347" s="236"/>
      <c r="D347" s="236"/>
      <c r="E347" s="236"/>
      <c r="F347" s="236"/>
      <c r="G347" s="237"/>
      <c r="H347" s="236"/>
      <c r="I347" s="236"/>
      <c r="J347" s="236"/>
      <c r="K347" s="236"/>
      <c r="L347" s="236"/>
      <c r="M347" s="236"/>
      <c r="N347" s="236"/>
      <c r="O347" s="236"/>
      <c r="P347" s="236"/>
      <c r="Q347" s="236"/>
      <c r="R347" s="236"/>
      <c r="S347" s="236"/>
      <c r="T347" s="236"/>
      <c r="U347" s="236"/>
      <c r="V347" s="236"/>
      <c r="W347" s="236"/>
      <c r="X347" s="236"/>
      <c r="Y347" s="236"/>
      <c r="Z347" s="236"/>
      <c r="AA347" s="236"/>
      <c r="AB347" s="236"/>
      <c r="AC347" s="236"/>
      <c r="AD347" s="236"/>
      <c r="AE347" s="236"/>
    </row>
    <row r="348" spans="1:31" ht="15.75" customHeight="1" x14ac:dyDescent="0.25">
      <c r="A348" s="236"/>
      <c r="B348" s="236"/>
      <c r="C348" s="236"/>
      <c r="D348" s="236"/>
      <c r="E348" s="236"/>
      <c r="F348" s="236"/>
      <c r="G348" s="237"/>
      <c r="H348" s="236"/>
      <c r="I348" s="236"/>
      <c r="J348" s="236"/>
      <c r="K348" s="236"/>
      <c r="L348" s="236"/>
      <c r="M348" s="236"/>
      <c r="N348" s="236"/>
      <c r="O348" s="236"/>
      <c r="P348" s="236"/>
      <c r="Q348" s="236"/>
      <c r="R348" s="236"/>
      <c r="S348" s="236"/>
      <c r="T348" s="236"/>
      <c r="U348" s="236"/>
      <c r="V348" s="236"/>
      <c r="W348" s="236"/>
      <c r="X348" s="236"/>
      <c r="Y348" s="236"/>
      <c r="Z348" s="236"/>
      <c r="AA348" s="236"/>
      <c r="AB348" s="236"/>
      <c r="AC348" s="236"/>
      <c r="AD348" s="236"/>
      <c r="AE348" s="236"/>
    </row>
    <row r="349" spans="1:31" ht="15.75" customHeight="1" x14ac:dyDescent="0.25">
      <c r="A349" s="236"/>
      <c r="B349" s="236"/>
      <c r="C349" s="236"/>
      <c r="D349" s="236"/>
      <c r="E349" s="236"/>
      <c r="F349" s="236"/>
      <c r="G349" s="237"/>
      <c r="H349" s="236"/>
      <c r="I349" s="236"/>
      <c r="J349" s="236"/>
      <c r="K349" s="236"/>
      <c r="L349" s="236"/>
      <c r="M349" s="236"/>
      <c r="N349" s="236"/>
      <c r="O349" s="236"/>
      <c r="P349" s="236"/>
      <c r="Q349" s="236"/>
      <c r="R349" s="236"/>
      <c r="S349" s="236"/>
      <c r="T349" s="236"/>
      <c r="U349" s="236"/>
      <c r="V349" s="236"/>
      <c r="W349" s="236"/>
      <c r="X349" s="236"/>
      <c r="Y349" s="236"/>
      <c r="Z349" s="236"/>
      <c r="AA349" s="236"/>
      <c r="AB349" s="236"/>
      <c r="AC349" s="236"/>
      <c r="AD349" s="236"/>
      <c r="AE349" s="236"/>
    </row>
    <row r="350" spans="1:31" ht="15.75" customHeight="1" x14ac:dyDescent="0.25">
      <c r="A350" s="236"/>
      <c r="B350" s="236"/>
      <c r="C350" s="236"/>
      <c r="D350" s="236"/>
      <c r="E350" s="236"/>
      <c r="F350" s="236"/>
      <c r="G350" s="237"/>
      <c r="H350" s="236"/>
      <c r="I350" s="236"/>
      <c r="J350" s="236"/>
      <c r="K350" s="236"/>
      <c r="L350" s="236"/>
      <c r="M350" s="236"/>
      <c r="N350" s="236"/>
      <c r="O350" s="236"/>
      <c r="P350" s="236"/>
      <c r="Q350" s="236"/>
      <c r="R350" s="236"/>
      <c r="S350" s="236"/>
      <c r="T350" s="236"/>
      <c r="U350" s="236"/>
      <c r="V350" s="236"/>
      <c r="W350" s="236"/>
      <c r="X350" s="236"/>
      <c r="Y350" s="236"/>
      <c r="Z350" s="236"/>
      <c r="AA350" s="236"/>
      <c r="AB350" s="236"/>
      <c r="AC350" s="236"/>
      <c r="AD350" s="236"/>
      <c r="AE350" s="236"/>
    </row>
    <row r="351" spans="1:31" ht="15.75" customHeight="1" x14ac:dyDescent="0.25">
      <c r="A351" s="236"/>
      <c r="B351" s="236"/>
      <c r="C351" s="236"/>
      <c r="D351" s="236"/>
      <c r="E351" s="236"/>
      <c r="F351" s="236"/>
      <c r="G351" s="237"/>
      <c r="H351" s="236"/>
      <c r="I351" s="236"/>
      <c r="J351" s="236"/>
      <c r="K351" s="236"/>
      <c r="L351" s="236"/>
      <c r="M351" s="236"/>
      <c r="N351" s="236"/>
      <c r="O351" s="236"/>
      <c r="P351" s="236"/>
      <c r="Q351" s="236"/>
      <c r="R351" s="236"/>
      <c r="S351" s="236"/>
      <c r="T351" s="236"/>
      <c r="U351" s="236"/>
      <c r="V351" s="236"/>
      <c r="W351" s="236"/>
      <c r="X351" s="236"/>
      <c r="Y351" s="236"/>
      <c r="Z351" s="236"/>
      <c r="AA351" s="236"/>
      <c r="AB351" s="236"/>
      <c r="AC351" s="236"/>
      <c r="AD351" s="236"/>
      <c r="AE351" s="236"/>
    </row>
    <row r="352" spans="1:31" ht="15.75" customHeight="1" x14ac:dyDescent="0.25">
      <c r="A352" s="236"/>
      <c r="B352" s="236"/>
      <c r="C352" s="236"/>
      <c r="D352" s="236"/>
      <c r="E352" s="236"/>
      <c r="F352" s="236"/>
      <c r="G352" s="237"/>
      <c r="H352" s="236"/>
      <c r="I352" s="236"/>
      <c r="J352" s="236"/>
      <c r="K352" s="236"/>
      <c r="L352" s="236"/>
      <c r="M352" s="236"/>
      <c r="N352" s="236"/>
      <c r="O352" s="236"/>
      <c r="P352" s="236"/>
      <c r="Q352" s="236"/>
      <c r="R352" s="236"/>
      <c r="S352" s="236"/>
      <c r="T352" s="236"/>
      <c r="U352" s="236"/>
      <c r="V352" s="236"/>
      <c r="W352" s="236"/>
      <c r="X352" s="236"/>
      <c r="Y352" s="236"/>
      <c r="Z352" s="236"/>
      <c r="AA352" s="236"/>
      <c r="AB352" s="236"/>
      <c r="AC352" s="236"/>
      <c r="AD352" s="236"/>
      <c r="AE352" s="236"/>
    </row>
    <row r="353" spans="1:31" ht="15.75" customHeight="1" x14ac:dyDescent="0.25">
      <c r="A353" s="236"/>
      <c r="B353" s="236"/>
      <c r="C353" s="236"/>
      <c r="D353" s="236"/>
      <c r="E353" s="236"/>
      <c r="F353" s="236"/>
      <c r="G353" s="237"/>
      <c r="H353" s="236"/>
      <c r="I353" s="236"/>
      <c r="J353" s="236"/>
      <c r="K353" s="236"/>
      <c r="L353" s="236"/>
      <c r="M353" s="236"/>
      <c r="N353" s="236"/>
      <c r="O353" s="236"/>
      <c r="P353" s="236"/>
      <c r="Q353" s="236"/>
      <c r="R353" s="236"/>
      <c r="S353" s="236"/>
      <c r="T353" s="236"/>
      <c r="U353" s="236"/>
      <c r="V353" s="236"/>
      <c r="W353" s="236"/>
      <c r="X353" s="236"/>
      <c r="Y353" s="236"/>
      <c r="Z353" s="236"/>
      <c r="AA353" s="236"/>
      <c r="AB353" s="236"/>
      <c r="AC353" s="236"/>
      <c r="AD353" s="236"/>
      <c r="AE353" s="236"/>
    </row>
    <row r="354" spans="1:31" ht="15.75" customHeight="1" x14ac:dyDescent="0.25">
      <c r="A354" s="236"/>
      <c r="B354" s="236"/>
      <c r="C354" s="236"/>
      <c r="D354" s="236"/>
      <c r="E354" s="236"/>
      <c r="F354" s="236"/>
      <c r="G354" s="237"/>
      <c r="H354" s="236"/>
      <c r="I354" s="236"/>
      <c r="J354" s="236"/>
      <c r="K354" s="236"/>
      <c r="L354" s="236"/>
      <c r="M354" s="236"/>
      <c r="N354" s="236"/>
      <c r="O354" s="236"/>
      <c r="P354" s="236"/>
      <c r="Q354" s="236"/>
      <c r="R354" s="236"/>
      <c r="S354" s="236"/>
      <c r="T354" s="236"/>
      <c r="U354" s="236"/>
      <c r="V354" s="236"/>
      <c r="W354" s="236"/>
      <c r="X354" s="236"/>
      <c r="Y354" s="236"/>
      <c r="Z354" s="236"/>
      <c r="AA354" s="236"/>
      <c r="AB354" s="236"/>
      <c r="AC354" s="236"/>
      <c r="AD354" s="236"/>
      <c r="AE354" s="236"/>
    </row>
    <row r="355" spans="1:31" ht="15.75" customHeight="1" x14ac:dyDescent="0.25">
      <c r="A355" s="236"/>
      <c r="B355" s="236"/>
      <c r="C355" s="236"/>
      <c r="D355" s="236"/>
      <c r="E355" s="236"/>
      <c r="F355" s="236"/>
      <c r="G355" s="237"/>
      <c r="H355" s="236"/>
      <c r="I355" s="236"/>
      <c r="J355" s="236"/>
      <c r="K355" s="236"/>
      <c r="L355" s="236"/>
      <c r="M355" s="236"/>
      <c r="N355" s="236"/>
      <c r="O355" s="236"/>
      <c r="P355" s="236"/>
      <c r="Q355" s="236"/>
      <c r="R355" s="236"/>
      <c r="S355" s="236"/>
      <c r="T355" s="236"/>
      <c r="U355" s="236"/>
      <c r="V355" s="236"/>
      <c r="W355" s="236"/>
      <c r="X355" s="236"/>
      <c r="Y355" s="236"/>
      <c r="Z355" s="236"/>
      <c r="AA355" s="236"/>
      <c r="AB355" s="236"/>
      <c r="AC355" s="236"/>
      <c r="AD355" s="236"/>
      <c r="AE355" s="236"/>
    </row>
    <row r="356" spans="1:31" ht="15.75" customHeight="1" x14ac:dyDescent="0.25">
      <c r="A356" s="236"/>
      <c r="B356" s="236"/>
      <c r="C356" s="236"/>
      <c r="D356" s="236"/>
      <c r="E356" s="236"/>
      <c r="F356" s="236"/>
      <c r="G356" s="237"/>
      <c r="H356" s="236"/>
      <c r="I356" s="236"/>
      <c r="J356" s="236"/>
      <c r="K356" s="236"/>
      <c r="L356" s="236"/>
      <c r="M356" s="236"/>
      <c r="N356" s="236"/>
      <c r="O356" s="236"/>
      <c r="P356" s="236"/>
      <c r="Q356" s="236"/>
      <c r="R356" s="236"/>
      <c r="S356" s="236"/>
      <c r="T356" s="236"/>
      <c r="U356" s="236"/>
      <c r="V356" s="236"/>
      <c r="W356" s="236"/>
      <c r="X356" s="236"/>
      <c r="Y356" s="236"/>
      <c r="Z356" s="236"/>
      <c r="AA356" s="236"/>
      <c r="AB356" s="236"/>
      <c r="AC356" s="236"/>
      <c r="AD356" s="236"/>
      <c r="AE356" s="236"/>
    </row>
    <row r="357" spans="1:31" ht="15.75" customHeight="1" x14ac:dyDescent="0.25">
      <c r="A357" s="236"/>
      <c r="B357" s="236"/>
      <c r="C357" s="236"/>
      <c r="D357" s="236"/>
      <c r="E357" s="236"/>
      <c r="F357" s="236"/>
      <c r="G357" s="237"/>
      <c r="H357" s="236"/>
      <c r="I357" s="236"/>
      <c r="J357" s="236"/>
      <c r="K357" s="236"/>
      <c r="L357" s="236"/>
      <c r="M357" s="236"/>
      <c r="N357" s="236"/>
      <c r="O357" s="236"/>
      <c r="P357" s="236"/>
      <c r="Q357" s="236"/>
      <c r="R357" s="236"/>
      <c r="S357" s="236"/>
      <c r="T357" s="236"/>
      <c r="U357" s="236"/>
      <c r="V357" s="236"/>
      <c r="W357" s="236"/>
      <c r="X357" s="236"/>
      <c r="Y357" s="236"/>
      <c r="Z357" s="236"/>
      <c r="AA357" s="236"/>
      <c r="AB357" s="236"/>
      <c r="AC357" s="236"/>
      <c r="AD357" s="236"/>
      <c r="AE357" s="236"/>
    </row>
    <row r="358" spans="1:31" ht="15.75" customHeight="1" x14ac:dyDescent="0.25">
      <c r="A358" s="236"/>
      <c r="B358" s="236"/>
      <c r="C358" s="236"/>
      <c r="D358" s="236"/>
      <c r="E358" s="236"/>
      <c r="F358" s="236"/>
      <c r="G358" s="237"/>
      <c r="H358" s="236"/>
      <c r="I358" s="236"/>
      <c r="J358" s="236"/>
      <c r="K358" s="236"/>
      <c r="L358" s="236"/>
      <c r="M358" s="236"/>
      <c r="N358" s="236"/>
      <c r="O358" s="236"/>
      <c r="P358" s="236"/>
      <c r="Q358" s="236"/>
      <c r="R358" s="236"/>
      <c r="S358" s="236"/>
      <c r="T358" s="236"/>
      <c r="U358" s="236"/>
      <c r="V358" s="236"/>
      <c r="W358" s="236"/>
      <c r="X358" s="236"/>
      <c r="Y358" s="236"/>
      <c r="Z358" s="236"/>
      <c r="AA358" s="236"/>
      <c r="AB358" s="236"/>
      <c r="AC358" s="236"/>
      <c r="AD358" s="236"/>
      <c r="AE358" s="236"/>
    </row>
    <row r="359" spans="1:31" ht="15.75" customHeight="1" x14ac:dyDescent="0.25">
      <c r="A359" s="236"/>
      <c r="B359" s="236"/>
      <c r="C359" s="236"/>
      <c r="D359" s="236"/>
      <c r="E359" s="236"/>
      <c r="F359" s="236"/>
      <c r="G359" s="237"/>
      <c r="H359" s="236"/>
      <c r="I359" s="236"/>
      <c r="J359" s="236"/>
      <c r="K359" s="236"/>
      <c r="L359" s="236"/>
      <c r="M359" s="236"/>
      <c r="N359" s="236"/>
      <c r="O359" s="236"/>
      <c r="P359" s="236"/>
      <c r="Q359" s="236"/>
      <c r="R359" s="236"/>
      <c r="S359" s="236"/>
      <c r="T359" s="236"/>
      <c r="U359" s="236"/>
      <c r="V359" s="236"/>
      <c r="W359" s="236"/>
      <c r="X359" s="236"/>
      <c r="Y359" s="236"/>
      <c r="Z359" s="236"/>
      <c r="AA359" s="236"/>
      <c r="AB359" s="236"/>
      <c r="AC359" s="236"/>
      <c r="AD359" s="236"/>
      <c r="AE359" s="236"/>
    </row>
    <row r="360" spans="1:31" ht="15.75" customHeight="1" x14ac:dyDescent="0.25">
      <c r="A360" s="236"/>
      <c r="B360" s="236"/>
      <c r="C360" s="236"/>
      <c r="D360" s="236"/>
      <c r="E360" s="236"/>
      <c r="F360" s="236"/>
      <c r="G360" s="237"/>
      <c r="H360" s="236"/>
      <c r="I360" s="236"/>
      <c r="J360" s="236"/>
      <c r="K360" s="236"/>
      <c r="L360" s="236"/>
      <c r="M360" s="236"/>
      <c r="N360" s="236"/>
      <c r="O360" s="236"/>
      <c r="P360" s="236"/>
      <c r="Q360" s="236"/>
      <c r="R360" s="236"/>
      <c r="S360" s="236"/>
      <c r="T360" s="236"/>
      <c r="U360" s="236"/>
      <c r="V360" s="236"/>
      <c r="W360" s="236"/>
      <c r="X360" s="236"/>
      <c r="Y360" s="236"/>
      <c r="Z360" s="236"/>
      <c r="AA360" s="236"/>
      <c r="AB360" s="236"/>
      <c r="AC360" s="236"/>
      <c r="AD360" s="236"/>
      <c r="AE360" s="236"/>
    </row>
    <row r="361" spans="1:31" ht="15.75" customHeight="1" x14ac:dyDescent="0.25">
      <c r="A361" s="236"/>
      <c r="B361" s="236"/>
      <c r="C361" s="236"/>
      <c r="D361" s="236"/>
      <c r="E361" s="236"/>
      <c r="F361" s="236"/>
      <c r="G361" s="237"/>
      <c r="H361" s="236"/>
      <c r="I361" s="236"/>
      <c r="J361" s="236"/>
      <c r="K361" s="236"/>
      <c r="L361" s="236"/>
      <c r="M361" s="236"/>
      <c r="N361" s="236"/>
      <c r="O361" s="236"/>
      <c r="P361" s="236"/>
      <c r="Q361" s="236"/>
      <c r="R361" s="236"/>
      <c r="S361" s="236"/>
      <c r="T361" s="236"/>
      <c r="U361" s="236"/>
      <c r="V361" s="236"/>
      <c r="W361" s="236"/>
      <c r="X361" s="236"/>
      <c r="Y361" s="236"/>
      <c r="Z361" s="236"/>
      <c r="AA361" s="236"/>
      <c r="AB361" s="236"/>
      <c r="AC361" s="236"/>
      <c r="AD361" s="236"/>
      <c r="AE361" s="236"/>
    </row>
    <row r="362" spans="1:31" ht="15.75" customHeight="1" x14ac:dyDescent="0.25">
      <c r="A362" s="236"/>
      <c r="B362" s="236"/>
      <c r="C362" s="236"/>
      <c r="D362" s="236"/>
      <c r="E362" s="236"/>
      <c r="F362" s="236"/>
      <c r="G362" s="237"/>
      <c r="H362" s="236"/>
      <c r="I362" s="236"/>
      <c r="J362" s="236"/>
      <c r="K362" s="236"/>
      <c r="L362" s="236"/>
      <c r="M362" s="236"/>
      <c r="N362" s="236"/>
      <c r="O362" s="236"/>
      <c r="P362" s="236"/>
      <c r="Q362" s="236"/>
      <c r="R362" s="236"/>
      <c r="S362" s="236"/>
      <c r="T362" s="236"/>
      <c r="U362" s="236"/>
      <c r="V362" s="236"/>
      <c r="W362" s="236"/>
      <c r="X362" s="236"/>
      <c r="Y362" s="236"/>
      <c r="Z362" s="236"/>
      <c r="AA362" s="236"/>
      <c r="AB362" s="236"/>
      <c r="AC362" s="236"/>
      <c r="AD362" s="236"/>
      <c r="AE362" s="236"/>
    </row>
    <row r="363" spans="1:31" ht="15.75" customHeight="1" x14ac:dyDescent="0.25">
      <c r="A363" s="236"/>
      <c r="B363" s="236"/>
      <c r="C363" s="236"/>
      <c r="D363" s="236"/>
      <c r="E363" s="236"/>
      <c r="F363" s="236"/>
      <c r="G363" s="237"/>
      <c r="H363" s="236"/>
      <c r="I363" s="236"/>
      <c r="J363" s="236"/>
      <c r="K363" s="236"/>
      <c r="L363" s="236"/>
      <c r="M363" s="236"/>
      <c r="N363" s="236"/>
      <c r="O363" s="236"/>
      <c r="P363" s="236"/>
      <c r="Q363" s="236"/>
      <c r="R363" s="236"/>
      <c r="S363" s="236"/>
      <c r="T363" s="236"/>
      <c r="U363" s="236"/>
      <c r="V363" s="236"/>
      <c r="W363" s="236"/>
      <c r="X363" s="236"/>
      <c r="Y363" s="236"/>
      <c r="Z363" s="236"/>
      <c r="AA363" s="236"/>
      <c r="AB363" s="236"/>
      <c r="AC363" s="236"/>
      <c r="AD363" s="236"/>
      <c r="AE363" s="236"/>
    </row>
    <row r="364" spans="1:31" ht="15.75" customHeight="1" x14ac:dyDescent="0.25">
      <c r="A364" s="236"/>
      <c r="B364" s="236"/>
      <c r="C364" s="236"/>
      <c r="D364" s="236"/>
      <c r="E364" s="236"/>
      <c r="F364" s="236"/>
      <c r="G364" s="237"/>
      <c r="H364" s="236"/>
      <c r="I364" s="236"/>
      <c r="J364" s="236"/>
      <c r="K364" s="236"/>
      <c r="L364" s="236"/>
      <c r="M364" s="236"/>
      <c r="N364" s="236"/>
      <c r="O364" s="236"/>
      <c r="P364" s="236"/>
      <c r="Q364" s="236"/>
      <c r="R364" s="236"/>
      <c r="S364" s="236"/>
      <c r="T364" s="236"/>
      <c r="U364" s="236"/>
      <c r="V364" s="236"/>
      <c r="W364" s="236"/>
      <c r="X364" s="236"/>
      <c r="Y364" s="236"/>
      <c r="Z364" s="236"/>
      <c r="AA364" s="236"/>
      <c r="AB364" s="236"/>
      <c r="AC364" s="236"/>
      <c r="AD364" s="236"/>
      <c r="AE364" s="236"/>
    </row>
    <row r="365" spans="1:31" ht="15.75" customHeight="1" x14ac:dyDescent="0.25">
      <c r="A365" s="236"/>
      <c r="B365" s="236"/>
      <c r="C365" s="236"/>
      <c r="D365" s="236"/>
      <c r="E365" s="236"/>
      <c r="F365" s="236"/>
      <c r="G365" s="237"/>
      <c r="H365" s="236"/>
      <c r="I365" s="236"/>
      <c r="J365" s="236"/>
      <c r="K365" s="236"/>
      <c r="L365" s="236"/>
      <c r="M365" s="236"/>
      <c r="N365" s="236"/>
      <c r="O365" s="236"/>
      <c r="P365" s="236"/>
      <c r="Q365" s="236"/>
      <c r="R365" s="236"/>
      <c r="S365" s="236"/>
      <c r="T365" s="236"/>
      <c r="U365" s="236"/>
      <c r="V365" s="236"/>
      <c r="W365" s="236"/>
      <c r="X365" s="236"/>
      <c r="Y365" s="236"/>
      <c r="Z365" s="236"/>
      <c r="AA365" s="236"/>
      <c r="AB365" s="236"/>
      <c r="AC365" s="236"/>
      <c r="AD365" s="236"/>
      <c r="AE365" s="236"/>
    </row>
    <row r="366" spans="1:31" ht="15.75" customHeight="1" x14ac:dyDescent="0.25">
      <c r="A366" s="236"/>
      <c r="B366" s="236"/>
      <c r="C366" s="236"/>
      <c r="D366" s="236"/>
      <c r="E366" s="236"/>
      <c r="F366" s="236"/>
      <c r="G366" s="237"/>
      <c r="H366" s="236"/>
      <c r="I366" s="236"/>
      <c r="J366" s="236"/>
      <c r="K366" s="236"/>
      <c r="L366" s="236"/>
      <c r="M366" s="236"/>
      <c r="N366" s="236"/>
      <c r="O366" s="236"/>
      <c r="P366" s="236"/>
      <c r="Q366" s="236"/>
      <c r="R366" s="236"/>
      <c r="S366" s="236"/>
      <c r="T366" s="236"/>
      <c r="U366" s="236"/>
      <c r="V366" s="236"/>
      <c r="W366" s="236"/>
      <c r="X366" s="236"/>
      <c r="Y366" s="236"/>
      <c r="Z366" s="236"/>
      <c r="AA366" s="236"/>
      <c r="AB366" s="236"/>
      <c r="AC366" s="236"/>
      <c r="AD366" s="236"/>
      <c r="AE366" s="236"/>
    </row>
    <row r="367" spans="1:31" ht="15.75" customHeight="1" x14ac:dyDescent="0.25">
      <c r="A367" s="236"/>
      <c r="B367" s="236"/>
      <c r="C367" s="236"/>
      <c r="D367" s="236"/>
      <c r="E367" s="236"/>
      <c r="F367" s="236"/>
      <c r="G367" s="237"/>
      <c r="H367" s="236"/>
      <c r="I367" s="236"/>
      <c r="J367" s="236"/>
      <c r="K367" s="236"/>
      <c r="L367" s="236"/>
      <c r="M367" s="236"/>
      <c r="N367" s="236"/>
      <c r="O367" s="236"/>
      <c r="P367" s="236"/>
      <c r="Q367" s="236"/>
      <c r="R367" s="236"/>
      <c r="S367" s="236"/>
      <c r="T367" s="236"/>
      <c r="U367" s="236"/>
      <c r="V367" s="236"/>
      <c r="W367" s="236"/>
      <c r="X367" s="236"/>
      <c r="Y367" s="236"/>
      <c r="Z367" s="236"/>
      <c r="AA367" s="236"/>
      <c r="AB367" s="236"/>
      <c r="AC367" s="236"/>
      <c r="AD367" s="236"/>
      <c r="AE367" s="236"/>
    </row>
    <row r="368" spans="1:31" ht="15.75" customHeight="1" x14ac:dyDescent="0.25">
      <c r="A368" s="236"/>
      <c r="B368" s="236"/>
      <c r="C368" s="236"/>
      <c r="D368" s="236"/>
      <c r="E368" s="236"/>
      <c r="F368" s="236"/>
      <c r="G368" s="237"/>
      <c r="H368" s="236"/>
      <c r="I368" s="236"/>
      <c r="J368" s="236"/>
      <c r="K368" s="236"/>
      <c r="L368" s="236"/>
      <c r="M368" s="236"/>
      <c r="N368" s="236"/>
      <c r="O368" s="236"/>
      <c r="P368" s="236"/>
      <c r="Q368" s="236"/>
      <c r="R368" s="236"/>
      <c r="S368" s="236"/>
      <c r="T368" s="236"/>
      <c r="U368" s="236"/>
      <c r="V368" s="236"/>
      <c r="W368" s="236"/>
      <c r="X368" s="236"/>
      <c r="Y368" s="236"/>
      <c r="Z368" s="236"/>
      <c r="AA368" s="236"/>
      <c r="AB368" s="236"/>
      <c r="AC368" s="236"/>
      <c r="AD368" s="236"/>
      <c r="AE368" s="236"/>
    </row>
    <row r="369" spans="1:31" ht="15.75" customHeight="1" x14ac:dyDescent="0.25">
      <c r="A369" s="236"/>
      <c r="B369" s="236"/>
      <c r="C369" s="236"/>
      <c r="D369" s="236"/>
      <c r="E369" s="236"/>
      <c r="F369" s="236"/>
      <c r="G369" s="237"/>
      <c r="H369" s="236"/>
      <c r="I369" s="236"/>
      <c r="J369" s="236"/>
      <c r="K369" s="236"/>
      <c r="L369" s="236"/>
      <c r="M369" s="236"/>
      <c r="N369" s="236"/>
      <c r="O369" s="236"/>
      <c r="P369" s="236"/>
      <c r="Q369" s="236"/>
      <c r="R369" s="236"/>
      <c r="S369" s="236"/>
      <c r="T369" s="236"/>
      <c r="U369" s="236"/>
      <c r="V369" s="236"/>
      <c r="W369" s="236"/>
      <c r="X369" s="236"/>
      <c r="Y369" s="236"/>
      <c r="Z369" s="236"/>
      <c r="AA369" s="236"/>
      <c r="AB369" s="236"/>
      <c r="AC369" s="236"/>
      <c r="AD369" s="236"/>
      <c r="AE369" s="236"/>
    </row>
    <row r="370" spans="1:31" ht="15.75" customHeight="1" x14ac:dyDescent="0.25">
      <c r="A370" s="236"/>
      <c r="B370" s="236"/>
      <c r="C370" s="236"/>
      <c r="D370" s="236"/>
      <c r="E370" s="236"/>
      <c r="F370" s="236"/>
      <c r="G370" s="237"/>
      <c r="H370" s="236"/>
      <c r="I370" s="236"/>
      <c r="J370" s="236"/>
      <c r="K370" s="236"/>
      <c r="L370" s="236"/>
      <c r="M370" s="236"/>
      <c r="N370" s="236"/>
      <c r="O370" s="236"/>
      <c r="P370" s="236"/>
      <c r="Q370" s="236"/>
      <c r="R370" s="236"/>
      <c r="S370" s="236"/>
      <c r="T370" s="236"/>
      <c r="U370" s="236"/>
      <c r="V370" s="236"/>
      <c r="W370" s="236"/>
      <c r="X370" s="236"/>
      <c r="Y370" s="236"/>
      <c r="Z370" s="236"/>
      <c r="AA370" s="236"/>
      <c r="AB370" s="236"/>
      <c r="AC370" s="236"/>
      <c r="AD370" s="236"/>
      <c r="AE370" s="236"/>
    </row>
    <row r="371" spans="1:31" ht="15.75" customHeight="1" x14ac:dyDescent="0.25">
      <c r="A371" s="236"/>
      <c r="B371" s="236"/>
      <c r="C371" s="236"/>
      <c r="D371" s="236"/>
      <c r="E371" s="236"/>
      <c r="F371" s="236"/>
      <c r="G371" s="237"/>
      <c r="H371" s="236"/>
      <c r="I371" s="236"/>
      <c r="J371" s="236"/>
      <c r="K371" s="236"/>
      <c r="L371" s="236"/>
      <c r="M371" s="236"/>
      <c r="N371" s="236"/>
      <c r="O371" s="236"/>
      <c r="P371" s="236"/>
      <c r="Q371" s="236"/>
      <c r="R371" s="236"/>
      <c r="S371" s="236"/>
      <c r="T371" s="236"/>
      <c r="U371" s="236"/>
      <c r="V371" s="236"/>
      <c r="W371" s="236"/>
      <c r="X371" s="236"/>
      <c r="Y371" s="236"/>
      <c r="Z371" s="236"/>
      <c r="AA371" s="236"/>
      <c r="AB371" s="236"/>
      <c r="AC371" s="236"/>
      <c r="AD371" s="236"/>
      <c r="AE371" s="236"/>
    </row>
    <row r="372" spans="1:31" ht="15.75" customHeight="1" x14ac:dyDescent="0.25">
      <c r="A372" s="236"/>
      <c r="B372" s="236"/>
      <c r="C372" s="236"/>
      <c r="D372" s="236"/>
      <c r="E372" s="236"/>
      <c r="F372" s="236"/>
      <c r="G372" s="237"/>
      <c r="H372" s="236"/>
      <c r="I372" s="236"/>
      <c r="J372" s="236"/>
      <c r="K372" s="236"/>
      <c r="L372" s="236"/>
      <c r="M372" s="236"/>
      <c r="N372" s="236"/>
      <c r="O372" s="236"/>
      <c r="P372" s="236"/>
      <c r="Q372" s="236"/>
      <c r="R372" s="236"/>
      <c r="S372" s="236"/>
      <c r="T372" s="236"/>
      <c r="U372" s="236"/>
      <c r="V372" s="236"/>
      <c r="W372" s="236"/>
      <c r="X372" s="236"/>
      <c r="Y372" s="236"/>
      <c r="Z372" s="236"/>
      <c r="AA372" s="236"/>
      <c r="AB372" s="236"/>
      <c r="AC372" s="236"/>
      <c r="AD372" s="236"/>
      <c r="AE372" s="236"/>
    </row>
    <row r="373" spans="1:31" ht="15.75" customHeight="1" x14ac:dyDescent="0.25">
      <c r="A373" s="236"/>
      <c r="B373" s="236"/>
      <c r="C373" s="236"/>
      <c r="D373" s="236"/>
      <c r="E373" s="236"/>
      <c r="F373" s="236"/>
      <c r="G373" s="237"/>
      <c r="H373" s="236"/>
      <c r="I373" s="236"/>
      <c r="J373" s="236"/>
      <c r="K373" s="236"/>
      <c r="L373" s="236"/>
      <c r="M373" s="236"/>
      <c r="N373" s="236"/>
      <c r="O373" s="236"/>
      <c r="P373" s="236"/>
      <c r="Q373" s="236"/>
      <c r="R373" s="236"/>
      <c r="S373" s="236"/>
      <c r="T373" s="236"/>
      <c r="U373" s="236"/>
      <c r="V373" s="236"/>
      <c r="W373" s="236"/>
      <c r="X373" s="236"/>
      <c r="Y373" s="236"/>
      <c r="Z373" s="236"/>
      <c r="AA373" s="236"/>
      <c r="AB373" s="236"/>
      <c r="AC373" s="236"/>
      <c r="AD373" s="236"/>
      <c r="AE373" s="236"/>
    </row>
    <row r="374" spans="1:31" ht="15.75" customHeight="1" x14ac:dyDescent="0.25">
      <c r="A374" s="236"/>
      <c r="B374" s="236"/>
      <c r="C374" s="236"/>
      <c r="D374" s="236"/>
      <c r="E374" s="236"/>
      <c r="F374" s="236"/>
      <c r="G374" s="237"/>
      <c r="H374" s="236"/>
      <c r="I374" s="236"/>
      <c r="J374" s="236"/>
      <c r="K374" s="236"/>
      <c r="L374" s="236"/>
      <c r="M374" s="236"/>
      <c r="N374" s="236"/>
      <c r="O374" s="236"/>
      <c r="P374" s="236"/>
      <c r="Q374" s="236"/>
      <c r="R374" s="236"/>
      <c r="S374" s="236"/>
      <c r="T374" s="236"/>
      <c r="U374" s="236"/>
      <c r="V374" s="236"/>
      <c r="W374" s="236"/>
      <c r="X374" s="236"/>
      <c r="Y374" s="236"/>
      <c r="Z374" s="236"/>
      <c r="AA374" s="236"/>
      <c r="AB374" s="236"/>
      <c r="AC374" s="236"/>
      <c r="AD374" s="236"/>
      <c r="AE374" s="236"/>
    </row>
    <row r="375" spans="1:31" ht="15.75" customHeight="1" x14ac:dyDescent="0.25">
      <c r="A375" s="236"/>
      <c r="B375" s="236"/>
      <c r="C375" s="236"/>
      <c r="D375" s="236"/>
      <c r="E375" s="236"/>
      <c r="F375" s="236"/>
      <c r="G375" s="237"/>
      <c r="H375" s="236"/>
      <c r="I375" s="236"/>
      <c r="J375" s="236"/>
      <c r="K375" s="236"/>
      <c r="L375" s="236"/>
      <c r="M375" s="236"/>
      <c r="N375" s="236"/>
      <c r="O375" s="236"/>
      <c r="P375" s="236"/>
      <c r="Q375" s="236"/>
      <c r="R375" s="236"/>
      <c r="S375" s="236"/>
      <c r="T375" s="236"/>
      <c r="U375" s="236"/>
      <c r="V375" s="236"/>
      <c r="W375" s="236"/>
      <c r="X375" s="236"/>
      <c r="Y375" s="236"/>
      <c r="Z375" s="236"/>
      <c r="AA375" s="236"/>
      <c r="AB375" s="236"/>
      <c r="AC375" s="236"/>
      <c r="AD375" s="236"/>
      <c r="AE375" s="236"/>
    </row>
    <row r="376" spans="1:31" ht="15.75" customHeight="1" x14ac:dyDescent="0.25">
      <c r="A376" s="236"/>
      <c r="B376" s="236"/>
      <c r="C376" s="236"/>
      <c r="D376" s="236"/>
      <c r="E376" s="236"/>
      <c r="F376" s="236"/>
      <c r="G376" s="237"/>
      <c r="H376" s="236"/>
      <c r="I376" s="236"/>
      <c r="J376" s="236"/>
      <c r="K376" s="236"/>
      <c r="L376" s="236"/>
      <c r="M376" s="236"/>
      <c r="N376" s="236"/>
      <c r="O376" s="236"/>
      <c r="P376" s="236"/>
      <c r="Q376" s="236"/>
      <c r="R376" s="236"/>
      <c r="S376" s="236"/>
      <c r="T376" s="236"/>
      <c r="U376" s="236"/>
      <c r="V376" s="236"/>
      <c r="W376" s="236"/>
      <c r="X376" s="236"/>
      <c r="Y376" s="236"/>
      <c r="Z376" s="236"/>
      <c r="AA376" s="236"/>
      <c r="AB376" s="236"/>
      <c r="AC376" s="236"/>
      <c r="AD376" s="236"/>
      <c r="AE376" s="236"/>
    </row>
    <row r="377" spans="1:31" ht="15.75" customHeight="1" x14ac:dyDescent="0.25">
      <c r="A377" s="236"/>
      <c r="B377" s="236"/>
      <c r="C377" s="236"/>
      <c r="D377" s="236"/>
      <c r="E377" s="236"/>
      <c r="F377" s="236"/>
      <c r="G377" s="237"/>
      <c r="H377" s="236"/>
      <c r="I377" s="236"/>
      <c r="J377" s="236"/>
      <c r="K377" s="236"/>
      <c r="L377" s="236"/>
      <c r="M377" s="236"/>
      <c r="N377" s="236"/>
      <c r="O377" s="236"/>
      <c r="P377" s="236"/>
      <c r="Q377" s="236"/>
      <c r="R377" s="236"/>
      <c r="S377" s="236"/>
      <c r="T377" s="236"/>
      <c r="U377" s="236"/>
      <c r="V377" s="236"/>
      <c r="W377" s="236"/>
      <c r="X377" s="236"/>
      <c r="Y377" s="236"/>
      <c r="Z377" s="236"/>
      <c r="AA377" s="236"/>
      <c r="AB377" s="236"/>
      <c r="AC377" s="236"/>
      <c r="AD377" s="236"/>
      <c r="AE377" s="236"/>
    </row>
    <row r="378" spans="1:31" ht="15.75" customHeight="1" x14ac:dyDescent="0.25">
      <c r="A378" s="236"/>
      <c r="B378" s="236"/>
      <c r="C378" s="236"/>
      <c r="D378" s="236"/>
      <c r="E378" s="236"/>
      <c r="F378" s="236"/>
      <c r="G378" s="237"/>
      <c r="H378" s="236"/>
      <c r="I378" s="236"/>
      <c r="J378" s="236"/>
      <c r="K378" s="236"/>
      <c r="L378" s="236"/>
      <c r="M378" s="236"/>
      <c r="N378" s="236"/>
      <c r="O378" s="236"/>
      <c r="P378" s="236"/>
      <c r="Q378" s="236"/>
      <c r="R378" s="236"/>
      <c r="S378" s="236"/>
      <c r="T378" s="236"/>
      <c r="U378" s="236"/>
      <c r="V378" s="236"/>
      <c r="W378" s="236"/>
      <c r="X378" s="236"/>
      <c r="Y378" s="236"/>
      <c r="Z378" s="236"/>
      <c r="AA378" s="236"/>
      <c r="AB378" s="236"/>
      <c r="AC378" s="236"/>
      <c r="AD378" s="236"/>
      <c r="AE378" s="236"/>
    </row>
    <row r="379" spans="1:31" ht="15.75" customHeight="1" x14ac:dyDescent="0.25">
      <c r="A379" s="236"/>
      <c r="B379" s="236"/>
      <c r="C379" s="236"/>
      <c r="D379" s="236"/>
      <c r="E379" s="236"/>
      <c r="F379" s="236"/>
      <c r="G379" s="237"/>
      <c r="H379" s="236"/>
      <c r="I379" s="236"/>
      <c r="J379" s="236"/>
      <c r="K379" s="236"/>
      <c r="L379" s="236"/>
      <c r="M379" s="236"/>
      <c r="N379" s="236"/>
      <c r="O379" s="236"/>
      <c r="P379" s="236"/>
      <c r="Q379" s="236"/>
      <c r="R379" s="236"/>
      <c r="S379" s="236"/>
      <c r="T379" s="236"/>
      <c r="U379" s="236"/>
      <c r="V379" s="236"/>
      <c r="W379" s="236"/>
      <c r="X379" s="236"/>
      <c r="Y379" s="236"/>
      <c r="Z379" s="236"/>
      <c r="AA379" s="236"/>
      <c r="AB379" s="236"/>
      <c r="AC379" s="236"/>
      <c r="AD379" s="236"/>
      <c r="AE379" s="236"/>
    </row>
    <row r="380" spans="1:31" ht="15.75" customHeight="1" x14ac:dyDescent="0.25">
      <c r="A380" s="236"/>
      <c r="B380" s="236"/>
      <c r="C380" s="236"/>
      <c r="D380" s="236"/>
      <c r="E380" s="236"/>
      <c r="F380" s="236"/>
      <c r="G380" s="237"/>
      <c r="H380" s="236"/>
      <c r="I380" s="236"/>
      <c r="J380" s="236"/>
      <c r="K380" s="236"/>
      <c r="L380" s="236"/>
      <c r="M380" s="236"/>
      <c r="N380" s="236"/>
      <c r="O380" s="236"/>
      <c r="P380" s="236"/>
      <c r="Q380" s="236"/>
      <c r="R380" s="236"/>
      <c r="S380" s="236"/>
      <c r="T380" s="236"/>
      <c r="U380" s="236"/>
      <c r="V380" s="236"/>
      <c r="W380" s="236"/>
      <c r="X380" s="236"/>
      <c r="Y380" s="236"/>
      <c r="Z380" s="236"/>
      <c r="AA380" s="236"/>
      <c r="AB380" s="236"/>
      <c r="AC380" s="236"/>
      <c r="AD380" s="236"/>
      <c r="AE380" s="236"/>
    </row>
    <row r="381" spans="1:31" ht="15.75" customHeight="1" x14ac:dyDescent="0.25">
      <c r="A381" s="236"/>
      <c r="B381" s="236"/>
      <c r="C381" s="236"/>
      <c r="D381" s="236"/>
      <c r="E381" s="236"/>
      <c r="F381" s="236"/>
      <c r="G381" s="237"/>
      <c r="H381" s="236"/>
      <c r="I381" s="236"/>
      <c r="J381" s="236"/>
      <c r="K381" s="236"/>
      <c r="L381" s="236"/>
      <c r="M381" s="236"/>
      <c r="N381" s="236"/>
      <c r="O381" s="236"/>
      <c r="P381" s="236"/>
      <c r="Q381" s="236"/>
      <c r="R381" s="236"/>
      <c r="S381" s="236"/>
      <c r="T381" s="236"/>
      <c r="U381" s="236"/>
      <c r="V381" s="236"/>
      <c r="W381" s="236"/>
      <c r="X381" s="236"/>
      <c r="Y381" s="236"/>
      <c r="Z381" s="236"/>
      <c r="AA381" s="236"/>
      <c r="AB381" s="236"/>
      <c r="AC381" s="236"/>
      <c r="AD381" s="236"/>
      <c r="AE381" s="236"/>
    </row>
    <row r="382" spans="1:31" ht="15.75" customHeight="1" x14ac:dyDescent="0.25">
      <c r="A382" s="236"/>
      <c r="B382" s="236"/>
      <c r="C382" s="236"/>
      <c r="D382" s="236"/>
      <c r="E382" s="236"/>
      <c r="F382" s="236"/>
      <c r="G382" s="237"/>
      <c r="H382" s="236"/>
      <c r="I382" s="236"/>
      <c r="J382" s="236"/>
      <c r="K382" s="236"/>
      <c r="L382" s="236"/>
      <c r="M382" s="236"/>
      <c r="N382" s="236"/>
      <c r="O382" s="236"/>
      <c r="P382" s="236"/>
      <c r="Q382" s="236"/>
      <c r="R382" s="236"/>
      <c r="S382" s="236"/>
      <c r="T382" s="236"/>
      <c r="U382" s="236"/>
      <c r="V382" s="236"/>
      <c r="W382" s="236"/>
      <c r="X382" s="236"/>
      <c r="Y382" s="236"/>
      <c r="Z382" s="236"/>
      <c r="AA382" s="236"/>
      <c r="AB382" s="236"/>
      <c r="AC382" s="236"/>
      <c r="AD382" s="236"/>
      <c r="AE382" s="236"/>
    </row>
    <row r="383" spans="1:31" ht="15.75" customHeight="1" x14ac:dyDescent="0.25">
      <c r="A383" s="236"/>
      <c r="B383" s="236"/>
      <c r="C383" s="236"/>
      <c r="D383" s="236"/>
      <c r="E383" s="236"/>
      <c r="F383" s="236"/>
      <c r="G383" s="237"/>
      <c r="H383" s="236"/>
      <c r="I383" s="236"/>
      <c r="J383" s="236"/>
      <c r="K383" s="236"/>
      <c r="L383" s="236"/>
      <c r="M383" s="236"/>
      <c r="N383" s="236"/>
      <c r="O383" s="236"/>
      <c r="P383" s="236"/>
      <c r="Q383" s="236"/>
      <c r="R383" s="236"/>
      <c r="S383" s="236"/>
      <c r="T383" s="236"/>
      <c r="U383" s="236"/>
      <c r="V383" s="236"/>
      <c r="W383" s="236"/>
      <c r="X383" s="236"/>
      <c r="Y383" s="236"/>
      <c r="Z383" s="236"/>
      <c r="AA383" s="236"/>
      <c r="AB383" s="236"/>
      <c r="AC383" s="236"/>
      <c r="AD383" s="236"/>
      <c r="AE383" s="236"/>
    </row>
    <row r="384" spans="1:31" ht="15.75" customHeight="1" x14ac:dyDescent="0.25">
      <c r="A384" s="236"/>
      <c r="B384" s="236"/>
      <c r="C384" s="236"/>
      <c r="D384" s="236"/>
      <c r="E384" s="236"/>
      <c r="F384" s="236"/>
      <c r="G384" s="237"/>
      <c r="H384" s="236"/>
      <c r="I384" s="236"/>
      <c r="J384" s="236"/>
      <c r="K384" s="236"/>
      <c r="L384" s="236"/>
      <c r="M384" s="236"/>
      <c r="N384" s="236"/>
      <c r="O384" s="236"/>
      <c r="P384" s="236"/>
      <c r="Q384" s="236"/>
      <c r="R384" s="236"/>
      <c r="S384" s="236"/>
      <c r="T384" s="236"/>
      <c r="U384" s="236"/>
      <c r="V384" s="236"/>
      <c r="W384" s="236"/>
      <c r="X384" s="236"/>
      <c r="Y384" s="236"/>
      <c r="Z384" s="236"/>
      <c r="AA384" s="236"/>
      <c r="AB384" s="236"/>
      <c r="AC384" s="236"/>
      <c r="AD384" s="236"/>
      <c r="AE384" s="236"/>
    </row>
    <row r="385" spans="1:31" ht="15.75" customHeight="1" x14ac:dyDescent="0.25">
      <c r="A385" s="236"/>
      <c r="B385" s="236"/>
      <c r="C385" s="236"/>
      <c r="D385" s="236"/>
      <c r="E385" s="236"/>
      <c r="F385" s="236"/>
      <c r="G385" s="237"/>
      <c r="H385" s="236"/>
      <c r="I385" s="236"/>
      <c r="J385" s="236"/>
      <c r="K385" s="236"/>
      <c r="L385" s="236"/>
      <c r="M385" s="236"/>
      <c r="N385" s="236"/>
      <c r="O385" s="236"/>
      <c r="P385" s="236"/>
      <c r="Q385" s="236"/>
      <c r="R385" s="236"/>
      <c r="S385" s="236"/>
      <c r="T385" s="236"/>
      <c r="U385" s="236"/>
      <c r="V385" s="236"/>
      <c r="W385" s="236"/>
      <c r="X385" s="236"/>
      <c r="Y385" s="236"/>
      <c r="Z385" s="236"/>
      <c r="AA385" s="236"/>
      <c r="AB385" s="236"/>
      <c r="AC385" s="236"/>
      <c r="AD385" s="236"/>
      <c r="AE385" s="236"/>
    </row>
    <row r="386" spans="1:31" ht="15.75" customHeight="1" x14ac:dyDescent="0.25">
      <c r="A386" s="236"/>
      <c r="B386" s="236"/>
      <c r="C386" s="236"/>
      <c r="D386" s="236"/>
      <c r="E386" s="236"/>
      <c r="F386" s="236"/>
      <c r="G386" s="237"/>
      <c r="H386" s="236"/>
      <c r="I386" s="236"/>
      <c r="J386" s="236"/>
      <c r="K386" s="236"/>
      <c r="L386" s="236"/>
      <c r="M386" s="236"/>
      <c r="N386" s="236"/>
      <c r="O386" s="236"/>
      <c r="P386" s="236"/>
      <c r="Q386" s="236"/>
      <c r="R386" s="236"/>
      <c r="S386" s="236"/>
      <c r="T386" s="236"/>
      <c r="U386" s="236"/>
      <c r="V386" s="236"/>
      <c r="W386" s="236"/>
      <c r="X386" s="236"/>
      <c r="Y386" s="236"/>
      <c r="Z386" s="236"/>
      <c r="AA386" s="236"/>
      <c r="AB386" s="236"/>
      <c r="AC386" s="236"/>
      <c r="AD386" s="236"/>
      <c r="AE386" s="236"/>
    </row>
    <row r="387" spans="1:31" ht="15.75" customHeight="1" x14ac:dyDescent="0.25">
      <c r="A387" s="236"/>
      <c r="B387" s="236"/>
      <c r="C387" s="236"/>
      <c r="D387" s="236"/>
      <c r="E387" s="236"/>
      <c r="F387" s="236"/>
      <c r="G387" s="237"/>
      <c r="H387" s="236"/>
      <c r="I387" s="236"/>
      <c r="J387" s="236"/>
      <c r="K387" s="236"/>
      <c r="L387" s="236"/>
      <c r="M387" s="236"/>
      <c r="N387" s="236"/>
      <c r="O387" s="236"/>
      <c r="P387" s="236"/>
      <c r="Q387" s="236"/>
      <c r="R387" s="236"/>
      <c r="S387" s="236"/>
      <c r="T387" s="236"/>
      <c r="U387" s="236"/>
      <c r="V387" s="236"/>
      <c r="W387" s="236"/>
      <c r="X387" s="236"/>
      <c r="Y387" s="236"/>
      <c r="Z387" s="236"/>
      <c r="AA387" s="236"/>
      <c r="AB387" s="236"/>
      <c r="AC387" s="236"/>
      <c r="AD387" s="236"/>
      <c r="AE387" s="236"/>
    </row>
    <row r="388" spans="1:31" ht="15.75" customHeight="1" x14ac:dyDescent="0.25">
      <c r="A388" s="236"/>
      <c r="B388" s="236"/>
      <c r="C388" s="236"/>
      <c r="D388" s="236"/>
      <c r="E388" s="236"/>
      <c r="F388" s="236"/>
      <c r="G388" s="237"/>
      <c r="H388" s="236"/>
      <c r="I388" s="236"/>
      <c r="J388" s="236"/>
      <c r="K388" s="236"/>
      <c r="L388" s="236"/>
      <c r="M388" s="236"/>
      <c r="N388" s="236"/>
      <c r="O388" s="236"/>
      <c r="P388" s="236"/>
      <c r="Q388" s="236"/>
      <c r="R388" s="236"/>
      <c r="S388" s="236"/>
      <c r="T388" s="236"/>
      <c r="U388" s="236"/>
      <c r="V388" s="236"/>
      <c r="W388" s="236"/>
      <c r="X388" s="236"/>
      <c r="Y388" s="236"/>
      <c r="Z388" s="236"/>
      <c r="AA388" s="236"/>
      <c r="AB388" s="236"/>
      <c r="AC388" s="236"/>
      <c r="AD388" s="236"/>
      <c r="AE388" s="236"/>
    </row>
    <row r="389" spans="1:31" ht="15.75" customHeight="1" x14ac:dyDescent="0.25">
      <c r="A389" s="236"/>
      <c r="B389" s="236"/>
      <c r="C389" s="236"/>
      <c r="D389" s="236"/>
      <c r="E389" s="236"/>
      <c r="F389" s="236"/>
      <c r="G389" s="237"/>
      <c r="H389" s="236"/>
      <c r="I389" s="236"/>
      <c r="J389" s="236"/>
      <c r="K389" s="236"/>
      <c r="L389" s="236"/>
      <c r="M389" s="236"/>
      <c r="N389" s="236"/>
      <c r="O389" s="236"/>
      <c r="P389" s="236"/>
      <c r="Q389" s="236"/>
      <c r="R389" s="236"/>
      <c r="S389" s="236"/>
      <c r="T389" s="236"/>
      <c r="U389" s="236"/>
      <c r="V389" s="236"/>
      <c r="W389" s="236"/>
      <c r="X389" s="236"/>
      <c r="Y389" s="236"/>
      <c r="Z389" s="236"/>
      <c r="AA389" s="236"/>
      <c r="AB389" s="236"/>
      <c r="AC389" s="236"/>
      <c r="AD389" s="236"/>
      <c r="AE389" s="236"/>
    </row>
    <row r="390" spans="1:31" ht="15.75" customHeight="1" x14ac:dyDescent="0.25">
      <c r="A390" s="236"/>
      <c r="B390" s="236"/>
      <c r="C390" s="236"/>
      <c r="D390" s="236"/>
      <c r="E390" s="236"/>
      <c r="F390" s="236"/>
      <c r="G390" s="237"/>
      <c r="H390" s="236"/>
      <c r="I390" s="236"/>
      <c r="J390" s="236"/>
      <c r="K390" s="236"/>
      <c r="L390" s="236"/>
      <c r="M390" s="236"/>
      <c r="N390" s="236"/>
      <c r="O390" s="236"/>
      <c r="P390" s="236"/>
      <c r="Q390" s="236"/>
      <c r="R390" s="236"/>
      <c r="S390" s="236"/>
      <c r="T390" s="236"/>
      <c r="U390" s="236"/>
      <c r="V390" s="236"/>
      <c r="W390" s="236"/>
      <c r="X390" s="236"/>
      <c r="Y390" s="236"/>
      <c r="Z390" s="236"/>
      <c r="AA390" s="236"/>
      <c r="AB390" s="236"/>
      <c r="AC390" s="236"/>
      <c r="AD390" s="236"/>
      <c r="AE390" s="236"/>
    </row>
    <row r="391" spans="1:31" ht="15.75" customHeight="1" x14ac:dyDescent="0.25">
      <c r="A391" s="236"/>
      <c r="B391" s="236"/>
      <c r="C391" s="236"/>
      <c r="D391" s="236"/>
      <c r="E391" s="236"/>
      <c r="F391" s="236"/>
      <c r="G391" s="237"/>
      <c r="H391" s="236"/>
      <c r="I391" s="236"/>
      <c r="J391" s="236"/>
      <c r="K391" s="236"/>
      <c r="L391" s="236"/>
      <c r="M391" s="236"/>
      <c r="N391" s="236"/>
      <c r="O391" s="236"/>
      <c r="P391" s="236"/>
      <c r="Q391" s="236"/>
      <c r="R391" s="236"/>
      <c r="S391" s="236"/>
      <c r="T391" s="236"/>
      <c r="U391" s="236"/>
      <c r="V391" s="236"/>
      <c r="W391" s="236"/>
      <c r="X391" s="236"/>
      <c r="Y391" s="236"/>
      <c r="Z391" s="236"/>
      <c r="AA391" s="236"/>
      <c r="AB391" s="236"/>
      <c r="AC391" s="236"/>
      <c r="AD391" s="236"/>
      <c r="AE391" s="236"/>
    </row>
    <row r="392" spans="1:31" ht="15.75" customHeight="1" x14ac:dyDescent="0.25">
      <c r="A392" s="236"/>
      <c r="B392" s="236"/>
      <c r="C392" s="236"/>
      <c r="D392" s="236"/>
      <c r="E392" s="236"/>
      <c r="F392" s="236"/>
      <c r="G392" s="237"/>
      <c r="H392" s="236"/>
      <c r="I392" s="236"/>
      <c r="J392" s="236"/>
      <c r="K392" s="236"/>
      <c r="L392" s="236"/>
      <c r="M392" s="236"/>
      <c r="N392" s="236"/>
      <c r="O392" s="236"/>
      <c r="P392" s="236"/>
      <c r="Q392" s="236"/>
      <c r="R392" s="236"/>
      <c r="S392" s="236"/>
      <c r="T392" s="236"/>
      <c r="U392" s="236"/>
      <c r="V392" s="236"/>
      <c r="W392" s="236"/>
      <c r="X392" s="236"/>
      <c r="Y392" s="236"/>
      <c r="Z392" s="236"/>
      <c r="AA392" s="236"/>
      <c r="AB392" s="236"/>
      <c r="AC392" s="236"/>
      <c r="AD392" s="236"/>
      <c r="AE392" s="236"/>
    </row>
    <row r="393" spans="1:31" ht="15.75" customHeight="1" x14ac:dyDescent="0.25">
      <c r="A393" s="236"/>
      <c r="B393" s="236"/>
      <c r="C393" s="236"/>
      <c r="D393" s="236"/>
      <c r="E393" s="236"/>
      <c r="F393" s="236"/>
      <c r="G393" s="237"/>
      <c r="H393" s="236"/>
      <c r="I393" s="236"/>
      <c r="J393" s="236"/>
      <c r="K393" s="236"/>
      <c r="L393" s="236"/>
      <c r="M393" s="236"/>
      <c r="N393" s="236"/>
      <c r="O393" s="236"/>
      <c r="P393" s="236"/>
      <c r="Q393" s="236"/>
      <c r="R393" s="236"/>
      <c r="S393" s="236"/>
      <c r="T393" s="236"/>
      <c r="U393" s="236"/>
      <c r="V393" s="236"/>
      <c r="W393" s="236"/>
      <c r="X393" s="236"/>
      <c r="Y393" s="236"/>
      <c r="Z393" s="236"/>
      <c r="AA393" s="236"/>
      <c r="AB393" s="236"/>
      <c r="AC393" s="236"/>
      <c r="AD393" s="236"/>
      <c r="AE393" s="236"/>
    </row>
    <row r="394" spans="1:31" ht="15.75" customHeight="1" x14ac:dyDescent="0.25">
      <c r="A394" s="236"/>
      <c r="B394" s="236"/>
      <c r="C394" s="236"/>
      <c r="D394" s="236"/>
      <c r="E394" s="236"/>
      <c r="F394" s="236"/>
      <c r="G394" s="237"/>
      <c r="H394" s="236"/>
      <c r="I394" s="236"/>
      <c r="J394" s="236"/>
      <c r="K394" s="236"/>
      <c r="L394" s="236"/>
      <c r="M394" s="236"/>
      <c r="N394" s="236"/>
      <c r="O394" s="236"/>
      <c r="P394" s="236"/>
      <c r="Q394" s="236"/>
      <c r="R394" s="236"/>
      <c r="S394" s="236"/>
      <c r="T394" s="236"/>
      <c r="U394" s="236"/>
      <c r="V394" s="236"/>
      <c r="W394" s="236"/>
      <c r="X394" s="236"/>
      <c r="Y394" s="236"/>
      <c r="Z394" s="236"/>
      <c r="AA394" s="236"/>
      <c r="AB394" s="236"/>
      <c r="AC394" s="236"/>
      <c r="AD394" s="236"/>
      <c r="AE394" s="236"/>
    </row>
    <row r="395" spans="1:31" ht="15.75" customHeight="1" x14ac:dyDescent="0.25">
      <c r="A395" s="236"/>
      <c r="B395" s="236"/>
      <c r="C395" s="236"/>
      <c r="D395" s="236"/>
      <c r="E395" s="236"/>
      <c r="F395" s="236"/>
      <c r="G395" s="237"/>
      <c r="H395" s="236"/>
      <c r="I395" s="236"/>
      <c r="J395" s="236"/>
      <c r="K395" s="236"/>
      <c r="L395" s="236"/>
      <c r="M395" s="236"/>
      <c r="N395" s="236"/>
      <c r="O395" s="236"/>
      <c r="P395" s="236"/>
      <c r="Q395" s="236"/>
      <c r="R395" s="236"/>
      <c r="S395" s="236"/>
      <c r="T395" s="236"/>
      <c r="U395" s="236"/>
      <c r="V395" s="236"/>
      <c r="W395" s="236"/>
      <c r="X395" s="236"/>
      <c r="Y395" s="236"/>
      <c r="Z395" s="236"/>
      <c r="AA395" s="236"/>
      <c r="AB395" s="236"/>
      <c r="AC395" s="236"/>
      <c r="AD395" s="236"/>
      <c r="AE395" s="236"/>
    </row>
    <row r="396" spans="1:31" ht="15.75" customHeight="1" x14ac:dyDescent="0.25">
      <c r="A396" s="236"/>
      <c r="B396" s="236"/>
      <c r="C396" s="236"/>
      <c r="D396" s="236"/>
      <c r="E396" s="236"/>
      <c r="F396" s="236"/>
      <c r="G396" s="237"/>
      <c r="H396" s="236"/>
      <c r="I396" s="236"/>
      <c r="J396" s="236"/>
      <c r="K396" s="236"/>
      <c r="L396" s="236"/>
      <c r="M396" s="236"/>
      <c r="N396" s="236"/>
      <c r="O396" s="236"/>
      <c r="P396" s="236"/>
      <c r="Q396" s="236"/>
      <c r="R396" s="236"/>
      <c r="S396" s="236"/>
      <c r="T396" s="236"/>
      <c r="U396" s="236"/>
      <c r="V396" s="236"/>
      <c r="W396" s="236"/>
      <c r="X396" s="236"/>
      <c r="Y396" s="236"/>
      <c r="Z396" s="236"/>
      <c r="AA396" s="236"/>
      <c r="AB396" s="236"/>
      <c r="AC396" s="236"/>
      <c r="AD396" s="236"/>
      <c r="AE396" s="236"/>
    </row>
    <row r="397" spans="1:31" ht="15.75" customHeight="1" x14ac:dyDescent="0.25">
      <c r="A397" s="236"/>
      <c r="B397" s="236"/>
      <c r="C397" s="236"/>
      <c r="D397" s="236"/>
      <c r="E397" s="236"/>
      <c r="F397" s="236"/>
      <c r="G397" s="237"/>
      <c r="H397" s="236"/>
      <c r="I397" s="236"/>
      <c r="J397" s="236"/>
      <c r="K397" s="236"/>
      <c r="L397" s="236"/>
      <c r="M397" s="236"/>
      <c r="N397" s="236"/>
      <c r="O397" s="236"/>
      <c r="P397" s="236"/>
      <c r="Q397" s="236"/>
      <c r="R397" s="236"/>
      <c r="S397" s="236"/>
      <c r="T397" s="236"/>
      <c r="U397" s="236"/>
      <c r="V397" s="236"/>
      <c r="W397" s="236"/>
      <c r="X397" s="236"/>
      <c r="Y397" s="236"/>
      <c r="Z397" s="236"/>
      <c r="AA397" s="236"/>
      <c r="AB397" s="236"/>
      <c r="AC397" s="236"/>
      <c r="AD397" s="236"/>
      <c r="AE397" s="236"/>
    </row>
    <row r="398" spans="1:31" ht="15.75" customHeight="1" x14ac:dyDescent="0.25">
      <c r="A398" s="236"/>
      <c r="B398" s="236"/>
      <c r="C398" s="236"/>
      <c r="D398" s="236"/>
      <c r="E398" s="236"/>
      <c r="F398" s="236"/>
      <c r="G398" s="237"/>
      <c r="H398" s="236"/>
      <c r="I398" s="236"/>
      <c r="J398" s="236"/>
      <c r="K398" s="236"/>
      <c r="L398" s="236"/>
      <c r="M398" s="236"/>
      <c r="N398" s="236"/>
      <c r="O398" s="236"/>
      <c r="P398" s="236"/>
      <c r="Q398" s="236"/>
      <c r="R398" s="236"/>
      <c r="S398" s="236"/>
      <c r="T398" s="236"/>
      <c r="U398" s="236"/>
      <c r="V398" s="236"/>
      <c r="W398" s="236"/>
      <c r="X398" s="236"/>
      <c r="Y398" s="236"/>
      <c r="Z398" s="236"/>
      <c r="AA398" s="236"/>
      <c r="AB398" s="236"/>
      <c r="AC398" s="236"/>
      <c r="AD398" s="236"/>
      <c r="AE398" s="236"/>
    </row>
    <row r="399" spans="1:31" ht="15.75" customHeight="1" x14ac:dyDescent="0.25">
      <c r="A399" s="236"/>
      <c r="B399" s="236"/>
      <c r="C399" s="236"/>
      <c r="D399" s="236"/>
      <c r="E399" s="236"/>
      <c r="F399" s="236"/>
      <c r="G399" s="237"/>
      <c r="H399" s="236"/>
      <c r="I399" s="236"/>
      <c r="J399" s="236"/>
      <c r="K399" s="236"/>
      <c r="L399" s="236"/>
      <c r="M399" s="236"/>
      <c r="N399" s="236"/>
      <c r="O399" s="236"/>
      <c r="P399" s="236"/>
      <c r="Q399" s="236"/>
      <c r="R399" s="236"/>
      <c r="S399" s="236"/>
      <c r="T399" s="236"/>
      <c r="U399" s="236"/>
      <c r="V399" s="236"/>
      <c r="W399" s="236"/>
      <c r="X399" s="236"/>
      <c r="Y399" s="236"/>
      <c r="Z399" s="236"/>
      <c r="AA399" s="236"/>
      <c r="AB399" s="236"/>
      <c r="AC399" s="236"/>
      <c r="AD399" s="236"/>
      <c r="AE399" s="236"/>
    </row>
    <row r="400" spans="1:31" ht="15.75" customHeight="1" x14ac:dyDescent="0.25">
      <c r="A400" s="236"/>
      <c r="B400" s="236"/>
      <c r="C400" s="236"/>
      <c r="D400" s="236"/>
      <c r="E400" s="236"/>
      <c r="F400" s="236"/>
      <c r="G400" s="237"/>
      <c r="H400" s="236"/>
      <c r="I400" s="236"/>
      <c r="J400" s="236"/>
      <c r="K400" s="236"/>
      <c r="L400" s="236"/>
      <c r="M400" s="236"/>
      <c r="N400" s="236"/>
      <c r="O400" s="236"/>
      <c r="P400" s="236"/>
      <c r="Q400" s="236"/>
      <c r="R400" s="236"/>
      <c r="S400" s="236"/>
      <c r="T400" s="236"/>
      <c r="U400" s="236"/>
      <c r="V400" s="236"/>
      <c r="W400" s="236"/>
      <c r="X400" s="236"/>
      <c r="Y400" s="236"/>
      <c r="Z400" s="236"/>
      <c r="AA400" s="236"/>
      <c r="AB400" s="236"/>
      <c r="AC400" s="236"/>
      <c r="AD400" s="236"/>
      <c r="AE400" s="236"/>
    </row>
    <row r="401" spans="1:31" ht="15.75" customHeight="1" x14ac:dyDescent="0.25">
      <c r="A401" s="236"/>
      <c r="B401" s="236"/>
      <c r="C401" s="236"/>
      <c r="D401" s="236"/>
      <c r="E401" s="236"/>
      <c r="F401" s="236"/>
      <c r="G401" s="237"/>
      <c r="H401" s="236"/>
      <c r="I401" s="236"/>
      <c r="J401" s="236"/>
      <c r="K401" s="236"/>
      <c r="L401" s="236"/>
      <c r="M401" s="236"/>
      <c r="N401" s="236"/>
      <c r="O401" s="236"/>
      <c r="P401" s="236"/>
      <c r="Q401" s="236"/>
      <c r="R401" s="236"/>
      <c r="S401" s="236"/>
      <c r="T401" s="236"/>
      <c r="U401" s="236"/>
      <c r="V401" s="236"/>
      <c r="W401" s="236"/>
      <c r="X401" s="236"/>
      <c r="Y401" s="236"/>
      <c r="Z401" s="236"/>
      <c r="AA401" s="236"/>
      <c r="AB401" s="236"/>
      <c r="AC401" s="236"/>
      <c r="AD401" s="236"/>
      <c r="AE401" s="236"/>
    </row>
    <row r="402" spans="1:31" ht="15.75" customHeight="1" x14ac:dyDescent="0.25">
      <c r="A402" s="236"/>
      <c r="B402" s="236"/>
      <c r="C402" s="236"/>
      <c r="D402" s="236"/>
      <c r="E402" s="236"/>
      <c r="F402" s="236"/>
      <c r="G402" s="237"/>
      <c r="H402" s="236"/>
      <c r="I402" s="236"/>
      <c r="J402" s="236"/>
      <c r="K402" s="236"/>
      <c r="L402" s="236"/>
      <c r="M402" s="236"/>
      <c r="N402" s="236"/>
      <c r="O402" s="236"/>
      <c r="P402" s="236"/>
      <c r="Q402" s="236"/>
      <c r="R402" s="236"/>
      <c r="S402" s="236"/>
      <c r="T402" s="236"/>
      <c r="U402" s="236"/>
      <c r="V402" s="236"/>
      <c r="W402" s="236"/>
      <c r="X402" s="236"/>
      <c r="Y402" s="236"/>
      <c r="Z402" s="236"/>
      <c r="AA402" s="236"/>
      <c r="AB402" s="236"/>
      <c r="AC402" s="236"/>
      <c r="AD402" s="236"/>
      <c r="AE402" s="236"/>
    </row>
    <row r="403" spans="1:31" ht="15.75" customHeight="1" x14ac:dyDescent="0.25">
      <c r="A403" s="236"/>
      <c r="B403" s="236"/>
      <c r="C403" s="236"/>
      <c r="D403" s="236"/>
      <c r="E403" s="236"/>
      <c r="F403" s="236"/>
      <c r="G403" s="237"/>
      <c r="H403" s="236"/>
      <c r="I403" s="236"/>
      <c r="J403" s="236"/>
      <c r="K403" s="236"/>
      <c r="L403" s="236"/>
      <c r="M403" s="236"/>
      <c r="N403" s="236"/>
      <c r="O403" s="236"/>
      <c r="P403" s="236"/>
      <c r="Q403" s="236"/>
      <c r="R403" s="236"/>
      <c r="S403" s="236"/>
      <c r="T403" s="236"/>
      <c r="U403" s="236"/>
      <c r="V403" s="236"/>
      <c r="W403" s="236"/>
      <c r="X403" s="236"/>
      <c r="Y403" s="236"/>
      <c r="Z403" s="236"/>
      <c r="AA403" s="236"/>
      <c r="AB403" s="236"/>
      <c r="AC403" s="236"/>
      <c r="AD403" s="236"/>
      <c r="AE403" s="236"/>
    </row>
    <row r="404" spans="1:31" ht="15.75" customHeight="1" x14ac:dyDescent="0.25">
      <c r="A404" s="236"/>
      <c r="B404" s="236"/>
      <c r="C404" s="236"/>
      <c r="D404" s="236"/>
      <c r="E404" s="236"/>
      <c r="F404" s="236"/>
      <c r="G404" s="237"/>
      <c r="H404" s="236"/>
      <c r="I404" s="236"/>
      <c r="J404" s="236"/>
      <c r="K404" s="236"/>
      <c r="L404" s="236"/>
      <c r="M404" s="236"/>
      <c r="N404" s="236"/>
      <c r="O404" s="236"/>
      <c r="P404" s="236"/>
      <c r="Q404" s="236"/>
      <c r="R404" s="236"/>
      <c r="S404" s="236"/>
      <c r="T404" s="236"/>
      <c r="U404" s="236"/>
      <c r="V404" s="236"/>
      <c r="W404" s="236"/>
      <c r="X404" s="236"/>
      <c r="Y404" s="236"/>
      <c r="Z404" s="236"/>
      <c r="AA404" s="236"/>
      <c r="AB404" s="236"/>
      <c r="AC404" s="236"/>
      <c r="AD404" s="236"/>
      <c r="AE404" s="236"/>
    </row>
    <row r="405" spans="1:31" ht="15.75" customHeight="1" x14ac:dyDescent="0.25">
      <c r="A405" s="236"/>
      <c r="B405" s="236"/>
      <c r="C405" s="236"/>
      <c r="D405" s="236"/>
      <c r="E405" s="236"/>
      <c r="F405" s="236"/>
      <c r="G405" s="237"/>
      <c r="H405" s="236"/>
      <c r="I405" s="236"/>
      <c r="J405" s="236"/>
      <c r="K405" s="236"/>
      <c r="L405" s="236"/>
      <c r="M405" s="236"/>
      <c r="N405" s="236"/>
      <c r="O405" s="236"/>
      <c r="P405" s="236"/>
      <c r="Q405" s="236"/>
      <c r="R405" s="236"/>
      <c r="S405" s="236"/>
      <c r="T405" s="236"/>
      <c r="U405" s="236"/>
      <c r="V405" s="236"/>
      <c r="W405" s="236"/>
      <c r="X405" s="236"/>
      <c r="Y405" s="236"/>
      <c r="Z405" s="236"/>
      <c r="AA405" s="236"/>
      <c r="AB405" s="236"/>
      <c r="AC405" s="236"/>
      <c r="AD405" s="236"/>
      <c r="AE405" s="236"/>
    </row>
    <row r="406" spans="1:31" ht="15.75" customHeight="1" x14ac:dyDescent="0.25">
      <c r="A406" s="236"/>
      <c r="B406" s="236"/>
      <c r="C406" s="236"/>
      <c r="D406" s="236"/>
      <c r="E406" s="236"/>
      <c r="F406" s="236"/>
      <c r="G406" s="237"/>
      <c r="H406" s="236"/>
      <c r="I406" s="236"/>
      <c r="J406" s="236"/>
      <c r="K406" s="236"/>
      <c r="L406" s="236"/>
      <c r="M406" s="236"/>
      <c r="N406" s="236"/>
      <c r="O406" s="236"/>
      <c r="P406" s="236"/>
      <c r="Q406" s="236"/>
      <c r="R406" s="236"/>
      <c r="S406" s="236"/>
      <c r="T406" s="236"/>
      <c r="U406" s="236"/>
      <c r="V406" s="236"/>
      <c r="W406" s="236"/>
      <c r="X406" s="236"/>
      <c r="Y406" s="236"/>
      <c r="Z406" s="236"/>
      <c r="AA406" s="236"/>
      <c r="AB406" s="236"/>
      <c r="AC406" s="236"/>
      <c r="AD406" s="236"/>
      <c r="AE406" s="236"/>
    </row>
    <row r="407" spans="1:31" ht="15.75" customHeight="1" x14ac:dyDescent="0.25">
      <c r="A407" s="236"/>
      <c r="B407" s="236"/>
      <c r="C407" s="236"/>
      <c r="D407" s="236"/>
      <c r="E407" s="236"/>
      <c r="F407" s="236"/>
      <c r="G407" s="237"/>
      <c r="H407" s="236"/>
      <c r="I407" s="236"/>
      <c r="J407" s="236"/>
      <c r="K407" s="236"/>
      <c r="L407" s="236"/>
      <c r="M407" s="236"/>
      <c r="N407" s="236"/>
      <c r="O407" s="236"/>
      <c r="P407" s="236"/>
      <c r="Q407" s="236"/>
      <c r="R407" s="236"/>
      <c r="S407" s="236"/>
      <c r="T407" s="236"/>
      <c r="U407" s="236"/>
      <c r="V407" s="236"/>
      <c r="W407" s="236"/>
      <c r="X407" s="236"/>
      <c r="Y407" s="236"/>
      <c r="Z407" s="236"/>
      <c r="AA407" s="236"/>
      <c r="AB407" s="236"/>
      <c r="AC407" s="236"/>
      <c r="AD407" s="236"/>
      <c r="AE407" s="236"/>
    </row>
    <row r="408" spans="1:31" ht="15.75" customHeight="1" x14ac:dyDescent="0.25">
      <c r="A408" s="236"/>
      <c r="B408" s="236"/>
      <c r="C408" s="236"/>
      <c r="D408" s="236"/>
      <c r="E408" s="236"/>
      <c r="F408" s="236"/>
      <c r="G408" s="237"/>
      <c r="H408" s="236"/>
      <c r="I408" s="236"/>
      <c r="J408" s="236"/>
      <c r="K408" s="236"/>
      <c r="L408" s="236"/>
      <c r="M408" s="236"/>
      <c r="N408" s="236"/>
      <c r="O408" s="236"/>
      <c r="P408" s="236"/>
      <c r="Q408" s="236"/>
      <c r="R408" s="236"/>
      <c r="S408" s="236"/>
      <c r="T408" s="236"/>
      <c r="U408" s="236"/>
      <c r="V408" s="236"/>
      <c r="W408" s="236"/>
      <c r="X408" s="236"/>
      <c r="Y408" s="236"/>
      <c r="Z408" s="236"/>
      <c r="AA408" s="236"/>
      <c r="AB408" s="236"/>
      <c r="AC408" s="236"/>
      <c r="AD408" s="236"/>
      <c r="AE408" s="236"/>
    </row>
    <row r="409" spans="1:31" ht="15.75" customHeight="1" x14ac:dyDescent="0.25">
      <c r="A409" s="236"/>
      <c r="B409" s="236"/>
      <c r="C409" s="236"/>
      <c r="D409" s="236"/>
      <c r="E409" s="236"/>
      <c r="F409" s="236"/>
      <c r="G409" s="237"/>
      <c r="H409" s="236"/>
      <c r="I409" s="236"/>
      <c r="J409" s="236"/>
      <c r="K409" s="236"/>
      <c r="L409" s="236"/>
      <c r="M409" s="236"/>
      <c r="N409" s="236"/>
      <c r="O409" s="236"/>
      <c r="P409" s="236"/>
      <c r="Q409" s="236"/>
      <c r="R409" s="236"/>
      <c r="S409" s="236"/>
      <c r="T409" s="236"/>
      <c r="U409" s="236"/>
      <c r="V409" s="236"/>
      <c r="W409" s="236"/>
      <c r="X409" s="236"/>
      <c r="Y409" s="236"/>
      <c r="Z409" s="236"/>
      <c r="AA409" s="236"/>
      <c r="AB409" s="236"/>
      <c r="AC409" s="236"/>
      <c r="AD409" s="236"/>
      <c r="AE409" s="236"/>
    </row>
    <row r="410" spans="1:31" ht="15.75" customHeight="1" x14ac:dyDescent="0.25">
      <c r="A410" s="236"/>
      <c r="B410" s="236"/>
      <c r="C410" s="236"/>
      <c r="D410" s="236"/>
      <c r="E410" s="236"/>
      <c r="F410" s="236"/>
      <c r="G410" s="237"/>
      <c r="H410" s="236"/>
      <c r="I410" s="236"/>
      <c r="J410" s="236"/>
      <c r="K410" s="236"/>
      <c r="L410" s="236"/>
      <c r="M410" s="236"/>
      <c r="N410" s="236"/>
      <c r="O410" s="236"/>
      <c r="P410" s="236"/>
      <c r="Q410" s="236"/>
      <c r="R410" s="236"/>
      <c r="S410" s="236"/>
      <c r="T410" s="236"/>
      <c r="U410" s="236"/>
      <c r="V410" s="236"/>
      <c r="W410" s="236"/>
      <c r="X410" s="236"/>
      <c r="Y410" s="236"/>
      <c r="Z410" s="236"/>
      <c r="AA410" s="236"/>
      <c r="AB410" s="236"/>
      <c r="AC410" s="236"/>
      <c r="AD410" s="236"/>
      <c r="AE410" s="236"/>
    </row>
    <row r="411" spans="1:31" ht="15.75" customHeight="1" x14ac:dyDescent="0.25">
      <c r="A411" s="236"/>
      <c r="B411" s="236"/>
      <c r="C411" s="236"/>
      <c r="D411" s="236"/>
      <c r="E411" s="236"/>
      <c r="F411" s="236"/>
      <c r="G411" s="237"/>
      <c r="H411" s="236"/>
      <c r="I411" s="236"/>
      <c r="J411" s="236"/>
      <c r="K411" s="236"/>
      <c r="L411" s="236"/>
      <c r="M411" s="236"/>
      <c r="N411" s="236"/>
      <c r="O411" s="236"/>
      <c r="P411" s="236"/>
      <c r="Q411" s="236"/>
      <c r="R411" s="236"/>
      <c r="S411" s="236"/>
      <c r="T411" s="236"/>
      <c r="U411" s="236"/>
      <c r="V411" s="236"/>
      <c r="W411" s="236"/>
      <c r="X411" s="236"/>
      <c r="Y411" s="236"/>
      <c r="Z411" s="236"/>
      <c r="AA411" s="236"/>
      <c r="AB411" s="236"/>
      <c r="AC411" s="236"/>
      <c r="AD411" s="236"/>
      <c r="AE411" s="236"/>
    </row>
    <row r="412" spans="1:31" ht="15.75" customHeight="1" x14ac:dyDescent="0.25">
      <c r="A412" s="236"/>
      <c r="B412" s="236"/>
      <c r="C412" s="236"/>
      <c r="D412" s="236"/>
      <c r="E412" s="236"/>
      <c r="F412" s="236"/>
      <c r="G412" s="237"/>
      <c r="H412" s="236"/>
      <c r="I412" s="236"/>
      <c r="J412" s="236"/>
      <c r="K412" s="236"/>
      <c r="L412" s="236"/>
      <c r="M412" s="236"/>
      <c r="N412" s="236"/>
      <c r="O412" s="236"/>
      <c r="P412" s="236"/>
      <c r="Q412" s="236"/>
      <c r="R412" s="236"/>
      <c r="S412" s="236"/>
      <c r="T412" s="236"/>
      <c r="U412" s="236"/>
      <c r="V412" s="236"/>
      <c r="W412" s="236"/>
      <c r="X412" s="236"/>
      <c r="Y412" s="236"/>
      <c r="Z412" s="236"/>
      <c r="AA412" s="236"/>
      <c r="AB412" s="236"/>
      <c r="AC412" s="236"/>
      <c r="AD412" s="236"/>
      <c r="AE412" s="236"/>
    </row>
    <row r="413" spans="1:31" ht="15.75" customHeight="1" x14ac:dyDescent="0.25">
      <c r="A413" s="236"/>
      <c r="B413" s="236"/>
      <c r="C413" s="236"/>
      <c r="D413" s="236"/>
      <c r="E413" s="236"/>
      <c r="F413" s="236"/>
      <c r="G413" s="237"/>
      <c r="H413" s="236"/>
      <c r="I413" s="236"/>
      <c r="J413" s="236"/>
      <c r="K413" s="236"/>
      <c r="L413" s="236"/>
      <c r="M413" s="236"/>
      <c r="N413" s="236"/>
      <c r="O413" s="236"/>
      <c r="P413" s="236"/>
      <c r="Q413" s="236"/>
      <c r="R413" s="236"/>
      <c r="S413" s="236"/>
      <c r="T413" s="236"/>
      <c r="U413" s="236"/>
      <c r="V413" s="236"/>
      <c r="W413" s="236"/>
      <c r="X413" s="236"/>
      <c r="Y413" s="236"/>
      <c r="Z413" s="236"/>
      <c r="AA413" s="236"/>
      <c r="AB413" s="236"/>
      <c r="AC413" s="236"/>
      <c r="AD413" s="236"/>
      <c r="AE413" s="236"/>
    </row>
    <row r="414" spans="1:31" ht="15.75" customHeight="1" x14ac:dyDescent="0.25">
      <c r="A414" s="236"/>
      <c r="B414" s="236"/>
      <c r="C414" s="236"/>
      <c r="D414" s="236"/>
      <c r="E414" s="236"/>
      <c r="F414" s="236"/>
      <c r="G414" s="237"/>
      <c r="H414" s="236"/>
      <c r="I414" s="236"/>
      <c r="J414" s="236"/>
      <c r="K414" s="236"/>
      <c r="L414" s="236"/>
      <c r="M414" s="236"/>
      <c r="N414" s="236"/>
      <c r="O414" s="236"/>
      <c r="P414" s="236"/>
      <c r="Q414" s="236"/>
      <c r="R414" s="236"/>
      <c r="S414" s="236"/>
      <c r="T414" s="236"/>
      <c r="U414" s="236"/>
      <c r="V414" s="236"/>
      <c r="W414" s="236"/>
      <c r="X414" s="236"/>
      <c r="Y414" s="236"/>
      <c r="Z414" s="236"/>
      <c r="AA414" s="236"/>
      <c r="AB414" s="236"/>
      <c r="AC414" s="236"/>
      <c r="AD414" s="236"/>
      <c r="AE414" s="236"/>
    </row>
    <row r="415" spans="1:31" ht="15.75" customHeight="1" x14ac:dyDescent="0.25">
      <c r="A415" s="236"/>
      <c r="B415" s="236"/>
      <c r="C415" s="236"/>
      <c r="D415" s="236"/>
      <c r="E415" s="236"/>
      <c r="F415" s="236"/>
      <c r="G415" s="237"/>
      <c r="H415" s="236"/>
      <c r="I415" s="236"/>
      <c r="J415" s="236"/>
      <c r="K415" s="236"/>
      <c r="L415" s="236"/>
      <c r="M415" s="236"/>
      <c r="N415" s="236"/>
      <c r="O415" s="236"/>
      <c r="P415" s="236"/>
      <c r="Q415" s="236"/>
      <c r="R415" s="236"/>
      <c r="S415" s="236"/>
      <c r="T415" s="236"/>
      <c r="U415" s="236"/>
      <c r="V415" s="236"/>
      <c r="W415" s="236"/>
      <c r="X415" s="236"/>
      <c r="Y415" s="236"/>
      <c r="Z415" s="236"/>
      <c r="AA415" s="236"/>
      <c r="AB415" s="236"/>
      <c r="AC415" s="236"/>
      <c r="AD415" s="236"/>
      <c r="AE415" s="236"/>
    </row>
    <row r="416" spans="1:31" ht="15.75" customHeight="1" x14ac:dyDescent="0.25">
      <c r="A416" s="236"/>
      <c r="B416" s="236"/>
      <c r="C416" s="236"/>
      <c r="D416" s="236"/>
      <c r="E416" s="236"/>
      <c r="F416" s="236"/>
      <c r="G416" s="237"/>
      <c r="H416" s="236"/>
      <c r="I416" s="236"/>
      <c r="J416" s="236"/>
      <c r="K416" s="236"/>
      <c r="L416" s="236"/>
      <c r="M416" s="236"/>
      <c r="N416" s="236"/>
      <c r="O416" s="236"/>
      <c r="P416" s="236"/>
      <c r="Q416" s="236"/>
      <c r="R416" s="236"/>
      <c r="S416" s="236"/>
      <c r="T416" s="236"/>
      <c r="U416" s="236"/>
      <c r="V416" s="236"/>
      <c r="W416" s="236"/>
      <c r="X416" s="236"/>
      <c r="Y416" s="236"/>
      <c r="Z416" s="236"/>
      <c r="AA416" s="236"/>
      <c r="AB416" s="236"/>
      <c r="AC416" s="236"/>
      <c r="AD416" s="236"/>
      <c r="AE416" s="236"/>
    </row>
    <row r="417" spans="1:31" ht="15.75" customHeight="1" x14ac:dyDescent="0.25">
      <c r="A417" s="236"/>
      <c r="B417" s="236"/>
      <c r="C417" s="236"/>
      <c r="D417" s="236"/>
      <c r="E417" s="236"/>
      <c r="F417" s="236"/>
      <c r="G417" s="237"/>
      <c r="H417" s="236"/>
      <c r="I417" s="236"/>
      <c r="J417" s="236"/>
      <c r="K417" s="236"/>
      <c r="L417" s="236"/>
      <c r="M417" s="236"/>
      <c r="N417" s="236"/>
      <c r="O417" s="236"/>
      <c r="P417" s="236"/>
      <c r="Q417" s="236"/>
      <c r="R417" s="236"/>
      <c r="S417" s="236"/>
      <c r="T417" s="236"/>
      <c r="U417" s="236"/>
      <c r="V417" s="236"/>
      <c r="W417" s="236"/>
      <c r="X417" s="236"/>
      <c r="Y417" s="236"/>
      <c r="Z417" s="236"/>
      <c r="AA417" s="236"/>
      <c r="AB417" s="236"/>
      <c r="AC417" s="236"/>
      <c r="AD417" s="236"/>
      <c r="AE417" s="236"/>
    </row>
    <row r="418" spans="1:31" ht="15.75" customHeight="1" x14ac:dyDescent="0.25">
      <c r="A418" s="236"/>
      <c r="B418" s="236"/>
      <c r="C418" s="236"/>
      <c r="D418" s="236"/>
      <c r="E418" s="236"/>
      <c r="F418" s="236"/>
      <c r="G418" s="237"/>
      <c r="H418" s="236"/>
      <c r="I418" s="236"/>
      <c r="J418" s="236"/>
      <c r="K418" s="236"/>
      <c r="L418" s="236"/>
      <c r="M418" s="236"/>
      <c r="N418" s="236"/>
      <c r="O418" s="236"/>
      <c r="P418" s="236"/>
      <c r="Q418" s="236"/>
      <c r="R418" s="236"/>
      <c r="S418" s="236"/>
      <c r="T418" s="236"/>
      <c r="U418" s="236"/>
      <c r="V418" s="236"/>
      <c r="W418" s="236"/>
      <c r="X418" s="236"/>
      <c r="Y418" s="236"/>
      <c r="Z418" s="236"/>
      <c r="AA418" s="236"/>
      <c r="AB418" s="236"/>
      <c r="AC418" s="236"/>
      <c r="AD418" s="236"/>
      <c r="AE418" s="236"/>
    </row>
    <row r="419" spans="1:31" ht="15.75" customHeight="1" x14ac:dyDescent="0.25">
      <c r="A419" s="236"/>
      <c r="B419" s="236"/>
      <c r="C419" s="236"/>
      <c r="D419" s="236"/>
      <c r="E419" s="236"/>
      <c r="F419" s="236"/>
      <c r="G419" s="237"/>
      <c r="H419" s="236"/>
      <c r="I419" s="236"/>
      <c r="J419" s="236"/>
      <c r="K419" s="236"/>
      <c r="L419" s="236"/>
      <c r="M419" s="236"/>
      <c r="N419" s="236"/>
      <c r="O419" s="236"/>
      <c r="P419" s="236"/>
      <c r="Q419" s="236"/>
      <c r="R419" s="236"/>
      <c r="S419" s="236"/>
      <c r="T419" s="236"/>
      <c r="U419" s="236"/>
      <c r="V419" s="236"/>
      <c r="W419" s="236"/>
      <c r="X419" s="236"/>
      <c r="Y419" s="236"/>
      <c r="Z419" s="236"/>
      <c r="AA419" s="236"/>
      <c r="AB419" s="236"/>
      <c r="AC419" s="236"/>
      <c r="AD419" s="236"/>
      <c r="AE419" s="236"/>
    </row>
    <row r="420" spans="1:31" ht="15.75" customHeight="1" x14ac:dyDescent="0.25">
      <c r="A420" s="236"/>
      <c r="B420" s="236"/>
      <c r="C420" s="236"/>
      <c r="D420" s="236"/>
      <c r="E420" s="236"/>
      <c r="F420" s="236"/>
      <c r="G420" s="237"/>
      <c r="H420" s="236"/>
      <c r="I420" s="236"/>
      <c r="J420" s="236"/>
      <c r="K420" s="236"/>
      <c r="L420" s="236"/>
      <c r="M420" s="236"/>
      <c r="N420" s="236"/>
      <c r="O420" s="236"/>
      <c r="P420" s="236"/>
      <c r="Q420" s="236"/>
      <c r="R420" s="236"/>
      <c r="S420" s="236"/>
      <c r="T420" s="236"/>
      <c r="U420" s="236"/>
      <c r="V420" s="236"/>
      <c r="W420" s="236"/>
      <c r="X420" s="236"/>
      <c r="Y420" s="236"/>
      <c r="Z420" s="236"/>
      <c r="AA420" s="236"/>
      <c r="AB420" s="236"/>
      <c r="AC420" s="236"/>
      <c r="AD420" s="236"/>
      <c r="AE420" s="236"/>
    </row>
    <row r="421" spans="1:31" ht="15.75" customHeight="1" x14ac:dyDescent="0.25">
      <c r="A421" s="236"/>
      <c r="B421" s="236"/>
      <c r="C421" s="236"/>
      <c r="D421" s="236"/>
      <c r="E421" s="236"/>
      <c r="F421" s="236"/>
      <c r="G421" s="237"/>
      <c r="H421" s="236"/>
      <c r="I421" s="236"/>
      <c r="J421" s="236"/>
      <c r="K421" s="236"/>
      <c r="L421" s="236"/>
      <c r="M421" s="236"/>
      <c r="N421" s="236"/>
      <c r="O421" s="236"/>
      <c r="P421" s="236"/>
      <c r="Q421" s="236"/>
      <c r="R421" s="236"/>
      <c r="S421" s="236"/>
      <c r="T421" s="236"/>
      <c r="U421" s="236"/>
      <c r="V421" s="236"/>
      <c r="W421" s="236"/>
      <c r="X421" s="236"/>
      <c r="Y421" s="236"/>
      <c r="Z421" s="236"/>
      <c r="AA421" s="236"/>
      <c r="AB421" s="236"/>
      <c r="AC421" s="236"/>
      <c r="AD421" s="236"/>
      <c r="AE421" s="236"/>
    </row>
    <row r="422" spans="1:31" ht="15.75" customHeight="1" x14ac:dyDescent="0.25">
      <c r="A422" s="236"/>
      <c r="B422" s="236"/>
      <c r="C422" s="236"/>
      <c r="D422" s="236"/>
      <c r="E422" s="236"/>
      <c r="F422" s="236"/>
      <c r="G422" s="237"/>
      <c r="H422" s="236"/>
      <c r="I422" s="236"/>
      <c r="J422" s="236"/>
      <c r="K422" s="236"/>
      <c r="L422" s="236"/>
      <c r="M422" s="236"/>
      <c r="N422" s="236"/>
      <c r="O422" s="236"/>
      <c r="P422" s="236"/>
      <c r="Q422" s="236"/>
      <c r="R422" s="236"/>
      <c r="S422" s="236"/>
      <c r="T422" s="236"/>
      <c r="U422" s="236"/>
      <c r="V422" s="236"/>
      <c r="W422" s="236"/>
      <c r="X422" s="236"/>
      <c r="Y422" s="236"/>
      <c r="Z422" s="236"/>
      <c r="AA422" s="236"/>
      <c r="AB422" s="236"/>
      <c r="AC422" s="236"/>
      <c r="AD422" s="236"/>
      <c r="AE422" s="236"/>
    </row>
    <row r="423" spans="1:31" ht="15.75" customHeight="1" x14ac:dyDescent="0.25">
      <c r="A423" s="236"/>
      <c r="B423" s="236"/>
      <c r="C423" s="236"/>
      <c r="D423" s="236"/>
      <c r="E423" s="236"/>
      <c r="F423" s="236"/>
      <c r="G423" s="237"/>
      <c r="H423" s="236"/>
      <c r="I423" s="236"/>
      <c r="J423" s="236"/>
      <c r="K423" s="236"/>
      <c r="L423" s="236"/>
      <c r="M423" s="236"/>
      <c r="N423" s="236"/>
      <c r="O423" s="236"/>
      <c r="P423" s="236"/>
      <c r="Q423" s="236"/>
      <c r="R423" s="236"/>
      <c r="S423" s="236"/>
      <c r="T423" s="236"/>
      <c r="U423" s="236"/>
      <c r="V423" s="236"/>
      <c r="W423" s="236"/>
      <c r="X423" s="236"/>
      <c r="Y423" s="236"/>
      <c r="Z423" s="236"/>
      <c r="AA423" s="236"/>
      <c r="AB423" s="236"/>
      <c r="AC423" s="236"/>
      <c r="AD423" s="236"/>
      <c r="AE423" s="236"/>
    </row>
    <row r="424" spans="1:31" ht="15.75" customHeight="1" x14ac:dyDescent="0.25">
      <c r="A424" s="236"/>
      <c r="B424" s="236"/>
      <c r="C424" s="236"/>
      <c r="D424" s="236"/>
      <c r="E424" s="236"/>
      <c r="F424" s="236"/>
      <c r="G424" s="237"/>
      <c r="H424" s="236"/>
      <c r="I424" s="236"/>
      <c r="J424" s="236"/>
      <c r="K424" s="236"/>
      <c r="L424" s="236"/>
      <c r="M424" s="236"/>
      <c r="N424" s="236"/>
      <c r="O424" s="236"/>
      <c r="P424" s="236"/>
      <c r="Q424" s="236"/>
      <c r="R424" s="236"/>
      <c r="S424" s="236"/>
      <c r="T424" s="236"/>
      <c r="U424" s="236"/>
      <c r="V424" s="236"/>
      <c r="W424" s="236"/>
      <c r="X424" s="236"/>
      <c r="Y424" s="236"/>
      <c r="Z424" s="236"/>
      <c r="AA424" s="236"/>
      <c r="AB424" s="236"/>
      <c r="AC424" s="236"/>
      <c r="AD424" s="236"/>
      <c r="AE424" s="236"/>
    </row>
    <row r="425" spans="1:31" ht="15.75" customHeight="1" x14ac:dyDescent="0.25">
      <c r="A425" s="236"/>
      <c r="B425" s="236"/>
      <c r="C425" s="236"/>
      <c r="D425" s="236"/>
      <c r="E425" s="236"/>
      <c r="F425" s="236"/>
      <c r="G425" s="237"/>
      <c r="H425" s="236"/>
      <c r="I425" s="236"/>
      <c r="J425" s="236"/>
      <c r="K425" s="236"/>
      <c r="L425" s="236"/>
      <c r="M425" s="236"/>
      <c r="N425" s="236"/>
      <c r="O425" s="236"/>
      <c r="P425" s="236"/>
      <c r="Q425" s="236"/>
      <c r="R425" s="236"/>
      <c r="S425" s="236"/>
      <c r="T425" s="236"/>
      <c r="U425" s="236"/>
      <c r="V425" s="236"/>
      <c r="W425" s="236"/>
      <c r="X425" s="236"/>
      <c r="Y425" s="236"/>
      <c r="Z425" s="236"/>
      <c r="AA425" s="236"/>
      <c r="AB425" s="236"/>
      <c r="AC425" s="236"/>
      <c r="AD425" s="236"/>
      <c r="AE425" s="236"/>
    </row>
    <row r="426" spans="1:31" ht="15.75" customHeight="1" x14ac:dyDescent="0.25">
      <c r="A426" s="236"/>
      <c r="B426" s="236"/>
      <c r="C426" s="236"/>
      <c r="D426" s="236"/>
      <c r="E426" s="236"/>
      <c r="F426" s="236"/>
      <c r="G426" s="237"/>
      <c r="H426" s="236"/>
      <c r="I426" s="236"/>
      <c r="J426" s="236"/>
      <c r="K426" s="236"/>
      <c r="L426" s="236"/>
      <c r="M426" s="236"/>
      <c r="N426" s="236"/>
      <c r="O426" s="236"/>
      <c r="P426" s="236"/>
      <c r="Q426" s="236"/>
      <c r="R426" s="236"/>
      <c r="S426" s="236"/>
      <c r="T426" s="236"/>
      <c r="U426" s="236"/>
      <c r="V426" s="236"/>
      <c r="W426" s="236"/>
      <c r="X426" s="236"/>
      <c r="Y426" s="236"/>
      <c r="Z426" s="236"/>
      <c r="AA426" s="236"/>
      <c r="AB426" s="236"/>
      <c r="AC426" s="236"/>
      <c r="AD426" s="236"/>
      <c r="AE426" s="236"/>
    </row>
    <row r="427" spans="1:31" ht="15.75" customHeight="1" x14ac:dyDescent="0.25">
      <c r="A427" s="236"/>
      <c r="B427" s="236"/>
      <c r="C427" s="236"/>
      <c r="D427" s="236"/>
      <c r="E427" s="236"/>
      <c r="F427" s="236"/>
      <c r="G427" s="237"/>
      <c r="H427" s="236"/>
      <c r="I427" s="236"/>
      <c r="J427" s="236"/>
      <c r="K427" s="236"/>
      <c r="L427" s="236"/>
      <c r="M427" s="236"/>
      <c r="N427" s="236"/>
      <c r="O427" s="236"/>
      <c r="P427" s="236"/>
      <c r="Q427" s="236"/>
      <c r="R427" s="236"/>
      <c r="S427" s="236"/>
      <c r="T427" s="236"/>
      <c r="U427" s="236"/>
      <c r="V427" s="236"/>
      <c r="W427" s="236"/>
      <c r="X427" s="236"/>
      <c r="Y427" s="236"/>
      <c r="Z427" s="236"/>
      <c r="AA427" s="236"/>
      <c r="AB427" s="236"/>
      <c r="AC427" s="236"/>
      <c r="AD427" s="236"/>
      <c r="AE427" s="236"/>
    </row>
    <row r="428" spans="1:31" ht="15.75" customHeight="1" x14ac:dyDescent="0.25">
      <c r="A428" s="236"/>
      <c r="B428" s="236"/>
      <c r="C428" s="236"/>
      <c r="D428" s="236"/>
      <c r="E428" s="236"/>
      <c r="F428" s="236"/>
      <c r="G428" s="237"/>
      <c r="H428" s="236"/>
      <c r="I428" s="236"/>
      <c r="J428" s="236"/>
      <c r="K428" s="236"/>
      <c r="L428" s="236"/>
      <c r="M428" s="236"/>
      <c r="N428" s="236"/>
      <c r="O428" s="236"/>
      <c r="P428" s="236"/>
      <c r="Q428" s="236"/>
      <c r="R428" s="236"/>
      <c r="S428" s="236"/>
      <c r="T428" s="236"/>
      <c r="U428" s="236"/>
      <c r="V428" s="236"/>
      <c r="W428" s="236"/>
      <c r="X428" s="236"/>
      <c r="Y428" s="236"/>
      <c r="Z428" s="236"/>
      <c r="AA428" s="236"/>
      <c r="AB428" s="236"/>
      <c r="AC428" s="236"/>
      <c r="AD428" s="236"/>
      <c r="AE428" s="236"/>
    </row>
    <row r="429" spans="1:31" ht="15.75" customHeight="1" x14ac:dyDescent="0.25">
      <c r="A429" s="236"/>
      <c r="B429" s="236"/>
      <c r="C429" s="236"/>
      <c r="D429" s="236"/>
      <c r="E429" s="236"/>
      <c r="F429" s="236"/>
      <c r="G429" s="237"/>
      <c r="H429" s="236"/>
      <c r="I429" s="236"/>
      <c r="J429" s="236"/>
      <c r="K429" s="236"/>
      <c r="L429" s="236"/>
      <c r="M429" s="236"/>
      <c r="N429" s="236"/>
      <c r="O429" s="236"/>
      <c r="P429" s="236"/>
      <c r="Q429" s="236"/>
      <c r="R429" s="236"/>
      <c r="S429" s="236"/>
      <c r="T429" s="236"/>
      <c r="U429" s="236"/>
      <c r="V429" s="236"/>
      <c r="W429" s="236"/>
      <c r="X429" s="236"/>
      <c r="Y429" s="236"/>
      <c r="Z429" s="236"/>
      <c r="AA429" s="236"/>
      <c r="AB429" s="236"/>
      <c r="AC429" s="236"/>
      <c r="AD429" s="236"/>
      <c r="AE429" s="236"/>
    </row>
    <row r="430" spans="1:31" ht="15.75" customHeight="1" x14ac:dyDescent="0.25">
      <c r="A430" s="236"/>
      <c r="B430" s="236"/>
      <c r="C430" s="236"/>
      <c r="D430" s="236"/>
      <c r="E430" s="236"/>
      <c r="F430" s="236"/>
      <c r="G430" s="237"/>
      <c r="H430" s="236"/>
      <c r="I430" s="236"/>
      <c r="J430" s="236"/>
      <c r="K430" s="236"/>
      <c r="L430" s="236"/>
      <c r="M430" s="236"/>
      <c r="N430" s="236"/>
      <c r="O430" s="236"/>
      <c r="P430" s="236"/>
      <c r="Q430" s="236"/>
      <c r="R430" s="236"/>
      <c r="S430" s="236"/>
      <c r="T430" s="236"/>
      <c r="U430" s="236"/>
      <c r="V430" s="236"/>
      <c r="W430" s="236"/>
      <c r="X430" s="236"/>
      <c r="Y430" s="236"/>
      <c r="Z430" s="236"/>
      <c r="AA430" s="236"/>
      <c r="AB430" s="236"/>
      <c r="AC430" s="236"/>
      <c r="AD430" s="236"/>
      <c r="AE430" s="236"/>
    </row>
    <row r="431" spans="1:31" ht="15.75" customHeight="1" x14ac:dyDescent="0.25">
      <c r="A431" s="236"/>
      <c r="B431" s="236"/>
      <c r="C431" s="236"/>
      <c r="D431" s="236"/>
      <c r="E431" s="236"/>
      <c r="F431" s="236"/>
      <c r="G431" s="237"/>
      <c r="H431" s="236"/>
      <c r="I431" s="236"/>
      <c r="J431" s="236"/>
      <c r="K431" s="236"/>
      <c r="L431" s="236"/>
      <c r="M431" s="236"/>
      <c r="N431" s="236"/>
      <c r="O431" s="236"/>
      <c r="P431" s="236"/>
      <c r="Q431" s="236"/>
      <c r="R431" s="236"/>
      <c r="S431" s="236"/>
      <c r="T431" s="236"/>
      <c r="U431" s="236"/>
      <c r="V431" s="236"/>
      <c r="W431" s="236"/>
      <c r="X431" s="236"/>
      <c r="Y431" s="236"/>
      <c r="Z431" s="236"/>
      <c r="AA431" s="236"/>
      <c r="AB431" s="236"/>
      <c r="AC431" s="236"/>
      <c r="AD431" s="236"/>
      <c r="AE431" s="236"/>
    </row>
    <row r="432" spans="1:31" ht="15.75" customHeight="1" x14ac:dyDescent="0.25">
      <c r="A432" s="236"/>
      <c r="B432" s="236"/>
      <c r="C432" s="236"/>
      <c r="D432" s="236"/>
      <c r="E432" s="236"/>
      <c r="F432" s="236"/>
      <c r="G432" s="237"/>
      <c r="H432" s="236"/>
      <c r="I432" s="236"/>
      <c r="J432" s="236"/>
      <c r="K432" s="236"/>
      <c r="L432" s="236"/>
      <c r="M432" s="236"/>
      <c r="N432" s="236"/>
      <c r="O432" s="236"/>
      <c r="P432" s="236"/>
      <c r="Q432" s="236"/>
      <c r="R432" s="236"/>
      <c r="S432" s="236"/>
      <c r="T432" s="236"/>
      <c r="U432" s="236"/>
      <c r="V432" s="236"/>
      <c r="W432" s="236"/>
      <c r="X432" s="236"/>
      <c r="Y432" s="236"/>
      <c r="Z432" s="236"/>
      <c r="AA432" s="236"/>
      <c r="AB432" s="236"/>
      <c r="AC432" s="236"/>
      <c r="AD432" s="236"/>
      <c r="AE432" s="236"/>
    </row>
    <row r="433" spans="1:31" ht="15.75" customHeight="1" x14ac:dyDescent="0.25">
      <c r="A433" s="236"/>
      <c r="B433" s="236"/>
      <c r="C433" s="236"/>
      <c r="D433" s="236"/>
      <c r="E433" s="236"/>
      <c r="F433" s="236"/>
      <c r="G433" s="237"/>
      <c r="H433" s="236"/>
      <c r="I433" s="236"/>
      <c r="J433" s="236"/>
      <c r="K433" s="236"/>
      <c r="L433" s="236"/>
      <c r="M433" s="236"/>
      <c r="N433" s="236"/>
      <c r="O433" s="236"/>
      <c r="P433" s="236"/>
      <c r="Q433" s="236"/>
      <c r="R433" s="236"/>
      <c r="S433" s="236"/>
      <c r="T433" s="236"/>
      <c r="U433" s="236"/>
      <c r="V433" s="236"/>
      <c r="W433" s="236"/>
      <c r="X433" s="236"/>
      <c r="Y433" s="236"/>
      <c r="Z433" s="236"/>
      <c r="AA433" s="236"/>
      <c r="AB433" s="236"/>
      <c r="AC433" s="236"/>
      <c r="AD433" s="236"/>
      <c r="AE433" s="236"/>
    </row>
    <row r="434" spans="1:31" ht="15.75" customHeight="1" x14ac:dyDescent="0.25">
      <c r="A434" s="236"/>
      <c r="B434" s="236"/>
      <c r="C434" s="236"/>
      <c r="D434" s="236"/>
      <c r="E434" s="236"/>
      <c r="F434" s="236"/>
      <c r="G434" s="237"/>
      <c r="H434" s="236"/>
      <c r="I434" s="236"/>
      <c r="J434" s="236"/>
      <c r="K434" s="236"/>
      <c r="L434" s="236"/>
      <c r="M434" s="236"/>
      <c r="N434" s="236"/>
      <c r="O434" s="236"/>
      <c r="P434" s="236"/>
      <c r="Q434" s="236"/>
      <c r="R434" s="236"/>
      <c r="S434" s="236"/>
      <c r="T434" s="236"/>
      <c r="U434" s="236"/>
      <c r="V434" s="236"/>
      <c r="W434" s="236"/>
      <c r="X434" s="236"/>
      <c r="Y434" s="236"/>
      <c r="Z434" s="236"/>
      <c r="AA434" s="236"/>
      <c r="AB434" s="236"/>
      <c r="AC434" s="236"/>
      <c r="AD434" s="236"/>
      <c r="AE434" s="236"/>
    </row>
    <row r="435" spans="1:31" ht="15.75" customHeight="1" x14ac:dyDescent="0.25">
      <c r="A435" s="236"/>
      <c r="B435" s="236"/>
      <c r="C435" s="236"/>
      <c r="D435" s="236"/>
      <c r="E435" s="236"/>
      <c r="F435" s="236"/>
      <c r="G435" s="237"/>
      <c r="H435" s="236"/>
      <c r="I435" s="236"/>
      <c r="J435" s="236"/>
      <c r="K435" s="236"/>
      <c r="L435" s="236"/>
      <c r="M435" s="236"/>
      <c r="N435" s="236"/>
      <c r="O435" s="236"/>
      <c r="P435" s="236"/>
      <c r="Q435" s="236"/>
      <c r="R435" s="236"/>
      <c r="S435" s="236"/>
      <c r="T435" s="236"/>
      <c r="U435" s="236"/>
      <c r="V435" s="236"/>
      <c r="W435" s="236"/>
      <c r="X435" s="236"/>
      <c r="Y435" s="236"/>
      <c r="Z435" s="236"/>
      <c r="AA435" s="236"/>
      <c r="AB435" s="236"/>
      <c r="AC435" s="236"/>
      <c r="AD435" s="236"/>
      <c r="AE435" s="236"/>
    </row>
    <row r="436" spans="1:31" ht="15.75" customHeight="1" x14ac:dyDescent="0.25">
      <c r="A436" s="236"/>
      <c r="B436" s="236"/>
      <c r="C436" s="236"/>
      <c r="D436" s="236"/>
      <c r="E436" s="236"/>
      <c r="F436" s="236"/>
      <c r="G436" s="237"/>
      <c r="H436" s="236"/>
      <c r="I436" s="236"/>
      <c r="J436" s="236"/>
      <c r="K436" s="236"/>
      <c r="L436" s="236"/>
      <c r="M436" s="236"/>
      <c r="N436" s="236"/>
      <c r="O436" s="236"/>
      <c r="P436" s="236"/>
      <c r="Q436" s="236"/>
      <c r="R436" s="236"/>
      <c r="S436" s="236"/>
      <c r="T436" s="236"/>
      <c r="U436" s="236"/>
      <c r="V436" s="236"/>
      <c r="W436" s="236"/>
      <c r="X436" s="236"/>
      <c r="Y436" s="236"/>
      <c r="Z436" s="236"/>
      <c r="AA436" s="236"/>
      <c r="AB436" s="236"/>
      <c r="AC436" s="236"/>
      <c r="AD436" s="236"/>
      <c r="AE436" s="236"/>
    </row>
    <row r="437" spans="1:31" ht="15.75" customHeight="1" x14ac:dyDescent="0.25">
      <c r="A437" s="236"/>
      <c r="B437" s="236"/>
      <c r="C437" s="236"/>
      <c r="D437" s="236"/>
      <c r="E437" s="236"/>
      <c r="F437" s="236"/>
      <c r="G437" s="237"/>
      <c r="H437" s="236"/>
      <c r="I437" s="236"/>
      <c r="J437" s="236"/>
      <c r="K437" s="236"/>
      <c r="L437" s="236"/>
      <c r="M437" s="236"/>
      <c r="N437" s="236"/>
      <c r="O437" s="236"/>
      <c r="P437" s="236"/>
      <c r="Q437" s="236"/>
      <c r="R437" s="236"/>
      <c r="S437" s="236"/>
      <c r="T437" s="236"/>
      <c r="U437" s="236"/>
      <c r="V437" s="236"/>
      <c r="W437" s="236"/>
      <c r="X437" s="236"/>
      <c r="Y437" s="236"/>
      <c r="Z437" s="236"/>
      <c r="AA437" s="236"/>
      <c r="AB437" s="236"/>
      <c r="AC437" s="236"/>
      <c r="AD437" s="236"/>
      <c r="AE437" s="236"/>
    </row>
    <row r="438" spans="1:31" ht="15.75" customHeight="1" x14ac:dyDescent="0.25">
      <c r="A438" s="236"/>
      <c r="B438" s="236"/>
      <c r="C438" s="236"/>
      <c r="D438" s="236"/>
      <c r="E438" s="236"/>
      <c r="F438" s="236"/>
      <c r="G438" s="237"/>
      <c r="H438" s="236"/>
      <c r="I438" s="236"/>
      <c r="J438" s="236"/>
      <c r="K438" s="236"/>
      <c r="L438" s="236"/>
      <c r="M438" s="236"/>
      <c r="N438" s="236"/>
      <c r="O438" s="236"/>
      <c r="P438" s="236"/>
      <c r="Q438" s="236"/>
      <c r="R438" s="236"/>
      <c r="S438" s="236"/>
      <c r="T438" s="236"/>
      <c r="U438" s="236"/>
      <c r="V438" s="236"/>
      <c r="W438" s="236"/>
      <c r="X438" s="236"/>
      <c r="Y438" s="236"/>
      <c r="Z438" s="236"/>
      <c r="AA438" s="236"/>
      <c r="AB438" s="236"/>
      <c r="AC438" s="236"/>
      <c r="AD438" s="236"/>
      <c r="AE438" s="236"/>
    </row>
    <row r="439" spans="1:31" ht="15.75" customHeight="1" x14ac:dyDescent="0.25">
      <c r="A439" s="236"/>
      <c r="B439" s="236"/>
      <c r="C439" s="236"/>
      <c r="D439" s="236"/>
      <c r="E439" s="236"/>
      <c r="F439" s="236"/>
      <c r="G439" s="237"/>
      <c r="H439" s="236"/>
      <c r="I439" s="236"/>
      <c r="J439" s="236"/>
      <c r="K439" s="236"/>
      <c r="L439" s="236"/>
      <c r="M439" s="236"/>
      <c r="N439" s="236"/>
      <c r="O439" s="236"/>
      <c r="P439" s="236"/>
      <c r="Q439" s="236"/>
      <c r="R439" s="236"/>
      <c r="S439" s="236"/>
      <c r="T439" s="236"/>
      <c r="U439" s="236"/>
      <c r="V439" s="236"/>
      <c r="W439" s="236"/>
      <c r="X439" s="236"/>
      <c r="Y439" s="236"/>
      <c r="Z439" s="236"/>
      <c r="AA439" s="236"/>
      <c r="AB439" s="236"/>
      <c r="AC439" s="236"/>
      <c r="AD439" s="236"/>
      <c r="AE439" s="236"/>
    </row>
    <row r="440" spans="1:31" ht="15.75" customHeight="1" x14ac:dyDescent="0.25">
      <c r="A440" s="236"/>
      <c r="B440" s="236"/>
      <c r="C440" s="236"/>
      <c r="D440" s="236"/>
      <c r="E440" s="236"/>
      <c r="F440" s="236"/>
      <c r="G440" s="237"/>
      <c r="H440" s="236"/>
      <c r="I440" s="236"/>
      <c r="J440" s="236"/>
      <c r="K440" s="236"/>
      <c r="L440" s="236"/>
      <c r="M440" s="236"/>
      <c r="N440" s="236"/>
      <c r="O440" s="236"/>
      <c r="P440" s="236"/>
      <c r="Q440" s="236"/>
      <c r="R440" s="236"/>
      <c r="S440" s="236"/>
      <c r="T440" s="236"/>
      <c r="U440" s="236"/>
      <c r="V440" s="236"/>
      <c r="W440" s="236"/>
      <c r="X440" s="236"/>
      <c r="Y440" s="236"/>
      <c r="Z440" s="236"/>
      <c r="AA440" s="236"/>
      <c r="AB440" s="236"/>
      <c r="AC440" s="236"/>
      <c r="AD440" s="236"/>
      <c r="AE440" s="236"/>
    </row>
    <row r="441" spans="1:31" ht="15.75" customHeight="1" x14ac:dyDescent="0.25">
      <c r="A441" s="236"/>
      <c r="B441" s="236"/>
      <c r="C441" s="236"/>
      <c r="D441" s="236"/>
      <c r="E441" s="236"/>
      <c r="F441" s="236"/>
      <c r="G441" s="237"/>
      <c r="H441" s="236"/>
      <c r="I441" s="236"/>
      <c r="J441" s="236"/>
      <c r="K441" s="236"/>
      <c r="L441" s="236"/>
      <c r="M441" s="236"/>
      <c r="N441" s="236"/>
      <c r="O441" s="236"/>
      <c r="P441" s="236"/>
      <c r="Q441" s="236"/>
      <c r="R441" s="236"/>
      <c r="S441" s="236"/>
      <c r="T441" s="236"/>
      <c r="U441" s="236"/>
      <c r="V441" s="236"/>
      <c r="W441" s="236"/>
      <c r="X441" s="236"/>
      <c r="Y441" s="236"/>
      <c r="Z441" s="236"/>
      <c r="AA441" s="236"/>
      <c r="AB441" s="236"/>
      <c r="AC441" s="236"/>
      <c r="AD441" s="236"/>
      <c r="AE441" s="236"/>
    </row>
    <row r="442" spans="1:31" ht="15.75" customHeight="1" x14ac:dyDescent="0.25">
      <c r="A442" s="236"/>
      <c r="B442" s="236"/>
      <c r="C442" s="236"/>
      <c r="D442" s="236"/>
      <c r="E442" s="236"/>
      <c r="F442" s="236"/>
      <c r="G442" s="237"/>
      <c r="H442" s="236"/>
      <c r="I442" s="236"/>
      <c r="J442" s="236"/>
      <c r="K442" s="236"/>
      <c r="L442" s="236"/>
      <c r="M442" s="236"/>
      <c r="N442" s="236"/>
      <c r="O442" s="236"/>
      <c r="P442" s="236"/>
      <c r="Q442" s="236"/>
      <c r="R442" s="236"/>
      <c r="S442" s="236"/>
      <c r="T442" s="236"/>
      <c r="U442" s="236"/>
      <c r="V442" s="236"/>
      <c r="W442" s="236"/>
      <c r="X442" s="236"/>
      <c r="Y442" s="236"/>
      <c r="Z442" s="236"/>
      <c r="AA442" s="236"/>
      <c r="AB442" s="236"/>
      <c r="AC442" s="236"/>
      <c r="AD442" s="236"/>
      <c r="AE442" s="236"/>
    </row>
    <row r="443" spans="1:31" ht="15.75" customHeight="1" x14ac:dyDescent="0.25">
      <c r="A443" s="236"/>
      <c r="B443" s="236"/>
      <c r="C443" s="236"/>
      <c r="D443" s="236"/>
      <c r="E443" s="236"/>
      <c r="F443" s="236"/>
      <c r="G443" s="237"/>
      <c r="H443" s="236"/>
      <c r="I443" s="236"/>
      <c r="J443" s="236"/>
      <c r="K443" s="236"/>
      <c r="L443" s="236"/>
      <c r="M443" s="236"/>
      <c r="N443" s="236"/>
      <c r="O443" s="236"/>
      <c r="P443" s="236"/>
      <c r="Q443" s="236"/>
      <c r="R443" s="236"/>
      <c r="S443" s="236"/>
      <c r="T443" s="236"/>
      <c r="U443" s="236"/>
      <c r="V443" s="236"/>
      <c r="W443" s="236"/>
      <c r="X443" s="236"/>
      <c r="Y443" s="236"/>
      <c r="Z443" s="236"/>
      <c r="AA443" s="236"/>
      <c r="AB443" s="236"/>
      <c r="AC443" s="236"/>
      <c r="AD443" s="236"/>
      <c r="AE443" s="236"/>
    </row>
    <row r="444" spans="1:31" ht="15.75" customHeight="1" x14ac:dyDescent="0.25">
      <c r="A444" s="236"/>
      <c r="B444" s="236"/>
      <c r="C444" s="236"/>
      <c r="D444" s="236"/>
      <c r="E444" s="236"/>
      <c r="F444" s="236"/>
      <c r="G444" s="237"/>
      <c r="H444" s="236"/>
      <c r="I444" s="236"/>
      <c r="J444" s="236"/>
      <c r="K444" s="236"/>
      <c r="L444" s="236"/>
      <c r="M444" s="236"/>
      <c r="N444" s="236"/>
      <c r="O444" s="236"/>
      <c r="P444" s="236"/>
      <c r="Q444" s="236"/>
      <c r="R444" s="236"/>
      <c r="S444" s="236"/>
      <c r="T444" s="236"/>
      <c r="U444" s="236"/>
      <c r="V444" s="236"/>
      <c r="W444" s="236"/>
      <c r="X444" s="236"/>
      <c r="Y444" s="236"/>
      <c r="Z444" s="236"/>
      <c r="AA444" s="236"/>
      <c r="AB444" s="236"/>
      <c r="AC444" s="236"/>
      <c r="AD444" s="236"/>
      <c r="AE444" s="236"/>
    </row>
    <row r="445" spans="1:31" ht="15.75" customHeight="1" x14ac:dyDescent="0.25">
      <c r="A445" s="236"/>
      <c r="B445" s="236"/>
      <c r="C445" s="236"/>
      <c r="D445" s="236"/>
      <c r="E445" s="236"/>
      <c r="F445" s="236"/>
      <c r="G445" s="237"/>
      <c r="H445" s="236"/>
      <c r="I445" s="236"/>
      <c r="J445" s="236"/>
      <c r="K445" s="236"/>
      <c r="L445" s="236"/>
      <c r="M445" s="236"/>
      <c r="N445" s="236"/>
      <c r="O445" s="236"/>
      <c r="P445" s="236"/>
      <c r="Q445" s="236"/>
      <c r="R445" s="236"/>
      <c r="S445" s="236"/>
      <c r="T445" s="236"/>
      <c r="U445" s="236"/>
      <c r="V445" s="236"/>
      <c r="W445" s="236"/>
      <c r="X445" s="236"/>
      <c r="Y445" s="236"/>
      <c r="Z445" s="236"/>
      <c r="AA445" s="236"/>
      <c r="AB445" s="236"/>
      <c r="AC445" s="236"/>
      <c r="AD445" s="236"/>
      <c r="AE445" s="236"/>
    </row>
    <row r="446" spans="1:31" ht="15.75" customHeight="1" x14ac:dyDescent="0.25">
      <c r="A446" s="236"/>
      <c r="B446" s="236"/>
      <c r="C446" s="236"/>
      <c r="D446" s="236"/>
      <c r="E446" s="236"/>
      <c r="F446" s="236"/>
      <c r="G446" s="237"/>
      <c r="H446" s="236"/>
      <c r="I446" s="236"/>
      <c r="J446" s="236"/>
      <c r="K446" s="236"/>
      <c r="L446" s="236"/>
      <c r="M446" s="236"/>
      <c r="N446" s="236"/>
      <c r="O446" s="236"/>
      <c r="P446" s="236"/>
      <c r="Q446" s="236"/>
      <c r="R446" s="236"/>
      <c r="S446" s="236"/>
      <c r="T446" s="236"/>
      <c r="U446" s="236"/>
      <c r="V446" s="236"/>
      <c r="W446" s="236"/>
      <c r="X446" s="236"/>
      <c r="Y446" s="236"/>
      <c r="Z446" s="236"/>
      <c r="AA446" s="236"/>
      <c r="AB446" s="236"/>
      <c r="AC446" s="236"/>
      <c r="AD446" s="236"/>
      <c r="AE446" s="236"/>
    </row>
    <row r="447" spans="1:31" ht="15.75" customHeight="1" x14ac:dyDescent="0.25">
      <c r="A447" s="236"/>
      <c r="B447" s="236"/>
      <c r="C447" s="236"/>
      <c r="D447" s="236"/>
      <c r="E447" s="236"/>
      <c r="F447" s="236"/>
      <c r="G447" s="237"/>
      <c r="H447" s="236"/>
      <c r="I447" s="236"/>
      <c r="J447" s="236"/>
      <c r="K447" s="236"/>
      <c r="L447" s="236"/>
      <c r="M447" s="236"/>
      <c r="N447" s="236"/>
      <c r="O447" s="236"/>
      <c r="P447" s="236"/>
      <c r="Q447" s="236"/>
      <c r="R447" s="236"/>
      <c r="S447" s="236"/>
      <c r="T447" s="236"/>
      <c r="U447" s="236"/>
      <c r="V447" s="236"/>
      <c r="W447" s="236"/>
      <c r="X447" s="236"/>
      <c r="Y447" s="236"/>
      <c r="Z447" s="236"/>
      <c r="AA447" s="236"/>
      <c r="AB447" s="236"/>
      <c r="AC447" s="236"/>
      <c r="AD447" s="236"/>
      <c r="AE447" s="236"/>
    </row>
    <row r="448" spans="1:31" ht="15.75" customHeight="1" x14ac:dyDescent="0.25">
      <c r="A448" s="236"/>
      <c r="B448" s="236"/>
      <c r="C448" s="236"/>
      <c r="D448" s="236"/>
      <c r="E448" s="236"/>
      <c r="F448" s="236"/>
      <c r="G448" s="237"/>
      <c r="H448" s="236"/>
      <c r="I448" s="236"/>
      <c r="J448" s="236"/>
      <c r="K448" s="236"/>
      <c r="L448" s="236"/>
      <c r="M448" s="236"/>
      <c r="N448" s="236"/>
      <c r="O448" s="236"/>
      <c r="P448" s="236"/>
      <c r="Q448" s="236"/>
      <c r="R448" s="236"/>
      <c r="S448" s="236"/>
      <c r="T448" s="236"/>
      <c r="U448" s="236"/>
      <c r="V448" s="236"/>
      <c r="W448" s="236"/>
      <c r="X448" s="236"/>
      <c r="Y448" s="236"/>
      <c r="Z448" s="236"/>
      <c r="AA448" s="236"/>
      <c r="AB448" s="236"/>
      <c r="AC448" s="236"/>
      <c r="AD448" s="236"/>
      <c r="AE448" s="236"/>
    </row>
    <row r="449" spans="1:31" ht="15.75" customHeight="1" x14ac:dyDescent="0.25">
      <c r="A449" s="236"/>
      <c r="B449" s="236"/>
      <c r="C449" s="236"/>
      <c r="D449" s="236"/>
      <c r="E449" s="236"/>
      <c r="F449" s="236"/>
      <c r="G449" s="237"/>
      <c r="H449" s="236"/>
      <c r="I449" s="236"/>
      <c r="J449" s="236"/>
      <c r="K449" s="236"/>
      <c r="L449" s="236"/>
      <c r="M449" s="236"/>
      <c r="N449" s="236"/>
      <c r="O449" s="236"/>
      <c r="P449" s="236"/>
      <c r="Q449" s="236"/>
      <c r="R449" s="236"/>
      <c r="S449" s="236"/>
      <c r="T449" s="236"/>
      <c r="U449" s="236"/>
      <c r="V449" s="236"/>
      <c r="W449" s="236"/>
      <c r="X449" s="236"/>
      <c r="Y449" s="236"/>
      <c r="Z449" s="236"/>
      <c r="AA449" s="236"/>
      <c r="AB449" s="236"/>
      <c r="AC449" s="236"/>
      <c r="AD449" s="236"/>
      <c r="AE449" s="236"/>
    </row>
    <row r="450" spans="1:31" ht="15.75" customHeight="1" x14ac:dyDescent="0.25">
      <c r="A450" s="236"/>
      <c r="B450" s="236"/>
      <c r="C450" s="236"/>
      <c r="D450" s="236"/>
      <c r="E450" s="236"/>
      <c r="F450" s="236"/>
      <c r="G450" s="237"/>
      <c r="H450" s="236"/>
      <c r="I450" s="236"/>
      <c r="J450" s="236"/>
      <c r="K450" s="236"/>
      <c r="L450" s="236"/>
      <c r="M450" s="236"/>
      <c r="N450" s="236"/>
      <c r="O450" s="236"/>
      <c r="P450" s="236"/>
      <c r="Q450" s="236"/>
      <c r="R450" s="236"/>
      <c r="S450" s="236"/>
      <c r="T450" s="236"/>
      <c r="U450" s="236"/>
      <c r="V450" s="236"/>
      <c r="W450" s="236"/>
      <c r="X450" s="236"/>
      <c r="Y450" s="236"/>
      <c r="Z450" s="236"/>
      <c r="AA450" s="236"/>
      <c r="AB450" s="236"/>
      <c r="AC450" s="236"/>
      <c r="AD450" s="236"/>
      <c r="AE450" s="236"/>
    </row>
    <row r="451" spans="1:31" ht="15.75" customHeight="1" x14ac:dyDescent="0.25">
      <c r="A451" s="236"/>
      <c r="B451" s="236"/>
      <c r="C451" s="236"/>
      <c r="D451" s="236"/>
      <c r="E451" s="236"/>
      <c r="F451" s="236"/>
      <c r="G451" s="237"/>
      <c r="H451" s="236"/>
      <c r="I451" s="236"/>
      <c r="J451" s="236"/>
      <c r="K451" s="236"/>
      <c r="L451" s="236"/>
      <c r="M451" s="236"/>
      <c r="N451" s="236"/>
      <c r="O451" s="236"/>
      <c r="P451" s="236"/>
      <c r="Q451" s="236"/>
      <c r="R451" s="236"/>
      <c r="S451" s="236"/>
      <c r="T451" s="236"/>
      <c r="U451" s="236"/>
      <c r="V451" s="236"/>
      <c r="W451" s="236"/>
      <c r="X451" s="236"/>
      <c r="Y451" s="236"/>
      <c r="Z451" s="236"/>
      <c r="AA451" s="236"/>
      <c r="AB451" s="236"/>
      <c r="AC451" s="236"/>
      <c r="AD451" s="236"/>
      <c r="AE451" s="236"/>
    </row>
    <row r="452" spans="1:31" ht="15.75" customHeight="1" x14ac:dyDescent="0.25">
      <c r="A452" s="236"/>
      <c r="B452" s="236"/>
      <c r="C452" s="236"/>
      <c r="D452" s="236"/>
      <c r="E452" s="236"/>
      <c r="F452" s="236"/>
      <c r="G452" s="237"/>
      <c r="H452" s="236"/>
      <c r="I452" s="236"/>
      <c r="J452" s="236"/>
      <c r="K452" s="236"/>
      <c r="L452" s="236"/>
      <c r="M452" s="236"/>
      <c r="N452" s="236"/>
      <c r="O452" s="236"/>
      <c r="P452" s="236"/>
      <c r="Q452" s="236"/>
      <c r="R452" s="236"/>
      <c r="S452" s="236"/>
      <c r="T452" s="236"/>
      <c r="U452" s="236"/>
      <c r="V452" s="236"/>
      <c r="W452" s="236"/>
      <c r="X452" s="236"/>
      <c r="Y452" s="236"/>
      <c r="Z452" s="236"/>
      <c r="AA452" s="236"/>
      <c r="AB452" s="236"/>
      <c r="AC452" s="236"/>
      <c r="AD452" s="236"/>
      <c r="AE452" s="236"/>
    </row>
    <row r="453" spans="1:31" ht="15.75" customHeight="1" x14ac:dyDescent="0.25">
      <c r="A453" s="236"/>
      <c r="B453" s="236"/>
      <c r="C453" s="236"/>
      <c r="D453" s="236"/>
      <c r="E453" s="236"/>
      <c r="F453" s="236"/>
      <c r="G453" s="237"/>
      <c r="H453" s="236"/>
      <c r="I453" s="236"/>
      <c r="J453" s="236"/>
      <c r="K453" s="236"/>
      <c r="L453" s="236"/>
      <c r="M453" s="236"/>
      <c r="N453" s="236"/>
      <c r="O453" s="236"/>
      <c r="P453" s="236"/>
      <c r="Q453" s="236"/>
      <c r="R453" s="236"/>
      <c r="S453" s="236"/>
      <c r="T453" s="236"/>
      <c r="U453" s="236"/>
      <c r="V453" s="236"/>
      <c r="W453" s="236"/>
      <c r="X453" s="236"/>
      <c r="Y453" s="236"/>
      <c r="Z453" s="236"/>
      <c r="AA453" s="236"/>
      <c r="AB453" s="236"/>
      <c r="AC453" s="236"/>
      <c r="AD453" s="236"/>
      <c r="AE453" s="236"/>
    </row>
    <row r="454" spans="1:31" ht="15.75" customHeight="1" x14ac:dyDescent="0.25">
      <c r="A454" s="236"/>
      <c r="B454" s="236"/>
      <c r="C454" s="236"/>
      <c r="D454" s="236"/>
      <c r="E454" s="236"/>
      <c r="F454" s="236"/>
      <c r="G454" s="237"/>
      <c r="H454" s="236"/>
      <c r="I454" s="236"/>
      <c r="J454" s="236"/>
      <c r="K454" s="236"/>
      <c r="L454" s="236"/>
      <c r="M454" s="236"/>
      <c r="N454" s="236"/>
      <c r="O454" s="236"/>
      <c r="P454" s="236"/>
      <c r="Q454" s="236"/>
      <c r="R454" s="236"/>
      <c r="S454" s="236"/>
      <c r="T454" s="236"/>
      <c r="U454" s="236"/>
      <c r="V454" s="236"/>
      <c r="W454" s="236"/>
      <c r="X454" s="236"/>
      <c r="Y454" s="236"/>
      <c r="Z454" s="236"/>
      <c r="AA454" s="236"/>
      <c r="AB454" s="236"/>
      <c r="AC454" s="236"/>
      <c r="AD454" s="236"/>
      <c r="AE454" s="236"/>
    </row>
    <row r="455" spans="1:31" ht="15.75" customHeight="1" x14ac:dyDescent="0.25">
      <c r="A455" s="236"/>
      <c r="B455" s="236"/>
      <c r="C455" s="236"/>
      <c r="D455" s="236"/>
      <c r="E455" s="236"/>
      <c r="F455" s="236"/>
      <c r="G455" s="237"/>
      <c r="H455" s="236"/>
      <c r="I455" s="236"/>
      <c r="J455" s="236"/>
      <c r="K455" s="236"/>
      <c r="L455" s="236"/>
      <c r="M455" s="236"/>
      <c r="N455" s="236"/>
      <c r="O455" s="236"/>
      <c r="P455" s="236"/>
      <c r="Q455" s="236"/>
      <c r="R455" s="236"/>
      <c r="S455" s="236"/>
      <c r="T455" s="236"/>
      <c r="U455" s="236"/>
      <c r="V455" s="236"/>
      <c r="W455" s="236"/>
      <c r="X455" s="236"/>
      <c r="Y455" s="236"/>
      <c r="Z455" s="236"/>
      <c r="AA455" s="236"/>
      <c r="AB455" s="236"/>
      <c r="AC455" s="236"/>
      <c r="AD455" s="236"/>
      <c r="AE455" s="236"/>
    </row>
    <row r="456" spans="1:31" ht="15.75" customHeight="1" x14ac:dyDescent="0.25">
      <c r="A456" s="236"/>
      <c r="B456" s="236"/>
      <c r="C456" s="236"/>
      <c r="D456" s="236"/>
      <c r="E456" s="236"/>
      <c r="F456" s="236"/>
      <c r="G456" s="237"/>
      <c r="H456" s="236"/>
      <c r="I456" s="236"/>
      <c r="J456" s="236"/>
      <c r="K456" s="236"/>
      <c r="L456" s="236"/>
      <c r="M456" s="236"/>
      <c r="N456" s="236"/>
      <c r="O456" s="236"/>
      <c r="P456" s="236"/>
      <c r="Q456" s="236"/>
      <c r="R456" s="236"/>
      <c r="S456" s="236"/>
      <c r="T456" s="236"/>
      <c r="U456" s="236"/>
      <c r="V456" s="236"/>
      <c r="W456" s="236"/>
      <c r="X456" s="236"/>
      <c r="Y456" s="236"/>
      <c r="Z456" s="236"/>
      <c r="AA456" s="236"/>
      <c r="AB456" s="236"/>
      <c r="AC456" s="236"/>
      <c r="AD456" s="236"/>
      <c r="AE456" s="236"/>
    </row>
    <row r="457" spans="1:31" ht="15.75" customHeight="1" x14ac:dyDescent="0.25">
      <c r="A457" s="236"/>
      <c r="B457" s="236"/>
      <c r="C457" s="236"/>
      <c r="D457" s="236"/>
      <c r="E457" s="236"/>
      <c r="F457" s="236"/>
      <c r="G457" s="237"/>
      <c r="H457" s="236"/>
      <c r="I457" s="236"/>
      <c r="J457" s="236"/>
      <c r="K457" s="236"/>
      <c r="L457" s="236"/>
      <c r="M457" s="236"/>
      <c r="N457" s="236"/>
      <c r="O457" s="236"/>
      <c r="P457" s="236"/>
      <c r="Q457" s="236"/>
      <c r="R457" s="236"/>
      <c r="S457" s="236"/>
      <c r="T457" s="236"/>
      <c r="U457" s="236"/>
      <c r="V457" s="236"/>
      <c r="W457" s="236"/>
      <c r="X457" s="236"/>
      <c r="Y457" s="236"/>
      <c r="Z457" s="236"/>
      <c r="AA457" s="236"/>
      <c r="AB457" s="236"/>
      <c r="AC457" s="236"/>
      <c r="AD457" s="236"/>
      <c r="AE457" s="236"/>
    </row>
    <row r="458" spans="1:31" ht="15.75" customHeight="1" x14ac:dyDescent="0.25">
      <c r="A458" s="236"/>
      <c r="B458" s="236"/>
      <c r="C458" s="236"/>
      <c r="D458" s="236"/>
      <c r="E458" s="236"/>
      <c r="F458" s="236"/>
      <c r="G458" s="237"/>
      <c r="H458" s="236"/>
      <c r="I458" s="236"/>
      <c r="J458" s="236"/>
      <c r="K458" s="236"/>
      <c r="L458" s="236"/>
      <c r="M458" s="236"/>
      <c r="N458" s="236"/>
      <c r="O458" s="236"/>
      <c r="P458" s="236"/>
      <c r="Q458" s="236"/>
      <c r="R458" s="236"/>
      <c r="S458" s="236"/>
      <c r="T458" s="236"/>
      <c r="U458" s="236"/>
      <c r="V458" s="236"/>
      <c r="W458" s="236"/>
      <c r="X458" s="236"/>
      <c r="Y458" s="236"/>
      <c r="Z458" s="236"/>
      <c r="AA458" s="236"/>
      <c r="AB458" s="236"/>
      <c r="AC458" s="236"/>
      <c r="AD458" s="236"/>
      <c r="AE458" s="236"/>
    </row>
    <row r="459" spans="1:31" ht="15.75" customHeight="1" x14ac:dyDescent="0.25">
      <c r="A459" s="236"/>
      <c r="B459" s="236"/>
      <c r="C459" s="236"/>
      <c r="D459" s="236"/>
      <c r="E459" s="236"/>
      <c r="F459" s="236"/>
      <c r="G459" s="237"/>
      <c r="H459" s="236"/>
      <c r="I459" s="236"/>
      <c r="J459" s="236"/>
      <c r="K459" s="236"/>
      <c r="L459" s="236"/>
      <c r="M459" s="236"/>
      <c r="N459" s="236"/>
      <c r="O459" s="236"/>
      <c r="P459" s="236"/>
      <c r="Q459" s="236"/>
      <c r="R459" s="236"/>
      <c r="S459" s="236"/>
      <c r="T459" s="236"/>
      <c r="U459" s="236"/>
      <c r="V459" s="236"/>
      <c r="W459" s="236"/>
      <c r="X459" s="236"/>
      <c r="Y459" s="236"/>
      <c r="Z459" s="236"/>
      <c r="AA459" s="236"/>
      <c r="AB459" s="236"/>
      <c r="AC459" s="236"/>
      <c r="AD459" s="236"/>
      <c r="AE459" s="236"/>
    </row>
    <row r="460" spans="1:31" ht="15.75" customHeight="1" x14ac:dyDescent="0.25">
      <c r="A460" s="236"/>
      <c r="B460" s="236"/>
      <c r="C460" s="236"/>
      <c r="D460" s="236"/>
      <c r="E460" s="236"/>
      <c r="F460" s="236"/>
      <c r="G460" s="237"/>
      <c r="H460" s="236"/>
      <c r="I460" s="236"/>
      <c r="J460" s="236"/>
      <c r="K460" s="236"/>
      <c r="L460" s="236"/>
      <c r="M460" s="236"/>
      <c r="N460" s="236"/>
      <c r="O460" s="236"/>
      <c r="P460" s="236"/>
      <c r="Q460" s="236"/>
      <c r="R460" s="236"/>
      <c r="S460" s="236"/>
      <c r="T460" s="236"/>
      <c r="U460" s="236"/>
      <c r="V460" s="236"/>
      <c r="W460" s="236"/>
      <c r="X460" s="236"/>
      <c r="Y460" s="236"/>
      <c r="Z460" s="236"/>
      <c r="AA460" s="236"/>
      <c r="AB460" s="236"/>
      <c r="AC460" s="236"/>
      <c r="AD460" s="236"/>
      <c r="AE460" s="236"/>
    </row>
    <row r="461" spans="1:31" ht="15.75" customHeight="1" x14ac:dyDescent="0.25">
      <c r="A461" s="236"/>
      <c r="B461" s="236"/>
      <c r="C461" s="236"/>
      <c r="D461" s="236"/>
      <c r="E461" s="236"/>
      <c r="F461" s="236"/>
      <c r="G461" s="237"/>
      <c r="H461" s="236"/>
      <c r="I461" s="236"/>
      <c r="J461" s="236"/>
      <c r="K461" s="236"/>
      <c r="L461" s="236"/>
      <c r="M461" s="236"/>
      <c r="N461" s="236"/>
      <c r="O461" s="236"/>
      <c r="P461" s="236"/>
      <c r="Q461" s="236"/>
      <c r="R461" s="236"/>
      <c r="S461" s="236"/>
      <c r="T461" s="236"/>
      <c r="U461" s="236"/>
      <c r="V461" s="236"/>
      <c r="W461" s="236"/>
      <c r="X461" s="236"/>
      <c r="Y461" s="236"/>
      <c r="Z461" s="236"/>
      <c r="AA461" s="236"/>
      <c r="AB461" s="236"/>
      <c r="AC461" s="236"/>
      <c r="AD461" s="236"/>
      <c r="AE461" s="236"/>
    </row>
    <row r="462" spans="1:31" ht="15.75" customHeight="1" x14ac:dyDescent="0.25">
      <c r="A462" s="236"/>
      <c r="B462" s="236"/>
      <c r="C462" s="236"/>
      <c r="D462" s="236"/>
      <c r="E462" s="236"/>
      <c r="F462" s="236"/>
      <c r="G462" s="237"/>
      <c r="H462" s="236"/>
      <c r="I462" s="236"/>
      <c r="J462" s="236"/>
      <c r="K462" s="236"/>
      <c r="L462" s="236"/>
      <c r="M462" s="236"/>
      <c r="N462" s="236"/>
      <c r="O462" s="236"/>
      <c r="P462" s="236"/>
      <c r="Q462" s="236"/>
      <c r="R462" s="236"/>
      <c r="S462" s="236"/>
      <c r="T462" s="236"/>
      <c r="U462" s="236"/>
      <c r="V462" s="236"/>
      <c r="W462" s="236"/>
      <c r="X462" s="236"/>
      <c r="Y462" s="236"/>
      <c r="Z462" s="236"/>
      <c r="AA462" s="236"/>
      <c r="AB462" s="236"/>
      <c r="AC462" s="236"/>
      <c r="AD462" s="236"/>
      <c r="AE462" s="236"/>
    </row>
    <row r="463" spans="1:31" ht="15.75" customHeight="1" x14ac:dyDescent="0.25">
      <c r="A463" s="236"/>
      <c r="B463" s="236"/>
      <c r="C463" s="236"/>
      <c r="D463" s="236"/>
      <c r="E463" s="236"/>
      <c r="F463" s="236"/>
      <c r="G463" s="237"/>
      <c r="H463" s="236"/>
      <c r="I463" s="236"/>
      <c r="J463" s="236"/>
      <c r="K463" s="236"/>
      <c r="L463" s="236"/>
      <c r="M463" s="236"/>
      <c r="N463" s="236"/>
      <c r="O463" s="236"/>
      <c r="P463" s="236"/>
      <c r="Q463" s="236"/>
      <c r="R463" s="236"/>
      <c r="S463" s="236"/>
      <c r="T463" s="236"/>
      <c r="U463" s="236"/>
      <c r="V463" s="236"/>
      <c r="W463" s="236"/>
      <c r="X463" s="236"/>
      <c r="Y463" s="236"/>
      <c r="Z463" s="236"/>
      <c r="AA463" s="236"/>
      <c r="AB463" s="236"/>
      <c r="AC463" s="236"/>
      <c r="AD463" s="236"/>
      <c r="AE463" s="236"/>
    </row>
    <row r="464" spans="1:31" ht="15.75" customHeight="1" x14ac:dyDescent="0.25">
      <c r="A464" s="236"/>
      <c r="B464" s="236"/>
      <c r="C464" s="236"/>
      <c r="D464" s="236"/>
      <c r="E464" s="236"/>
      <c r="F464" s="236"/>
      <c r="G464" s="237"/>
      <c r="H464" s="236"/>
      <c r="I464" s="236"/>
      <c r="J464" s="236"/>
      <c r="K464" s="236"/>
      <c r="L464" s="236"/>
      <c r="M464" s="236"/>
      <c r="N464" s="236"/>
      <c r="O464" s="236"/>
      <c r="P464" s="236"/>
      <c r="Q464" s="236"/>
      <c r="R464" s="236"/>
      <c r="S464" s="236"/>
      <c r="T464" s="236"/>
      <c r="U464" s="236"/>
      <c r="V464" s="236"/>
      <c r="W464" s="236"/>
      <c r="X464" s="236"/>
      <c r="Y464" s="236"/>
      <c r="Z464" s="236"/>
      <c r="AA464" s="236"/>
      <c r="AB464" s="236"/>
      <c r="AC464" s="236"/>
      <c r="AD464" s="236"/>
      <c r="AE464" s="236"/>
    </row>
    <row r="465" spans="1:31" ht="15.75" customHeight="1" x14ac:dyDescent="0.25">
      <c r="A465" s="236"/>
      <c r="B465" s="236"/>
      <c r="C465" s="236"/>
      <c r="D465" s="236"/>
      <c r="E465" s="236"/>
      <c r="F465" s="236"/>
      <c r="G465" s="237"/>
      <c r="H465" s="236"/>
      <c r="I465" s="236"/>
      <c r="J465" s="236"/>
      <c r="K465" s="236"/>
      <c r="L465" s="236"/>
      <c r="M465" s="236"/>
      <c r="N465" s="236"/>
      <c r="O465" s="236"/>
      <c r="P465" s="236"/>
      <c r="Q465" s="236"/>
      <c r="R465" s="236"/>
      <c r="S465" s="236"/>
      <c r="T465" s="236"/>
      <c r="U465" s="236"/>
      <c r="V465" s="236"/>
      <c r="W465" s="236"/>
      <c r="X465" s="236"/>
      <c r="Y465" s="236"/>
      <c r="Z465" s="236"/>
      <c r="AA465" s="236"/>
      <c r="AB465" s="236"/>
      <c r="AC465" s="236"/>
      <c r="AD465" s="236"/>
      <c r="AE465" s="236"/>
    </row>
    <row r="466" spans="1:31" ht="15.75" customHeight="1" x14ac:dyDescent="0.25">
      <c r="A466" s="236"/>
      <c r="B466" s="236"/>
      <c r="C466" s="236"/>
      <c r="D466" s="236"/>
      <c r="E466" s="236"/>
      <c r="F466" s="236"/>
      <c r="G466" s="237"/>
      <c r="H466" s="236"/>
      <c r="I466" s="236"/>
      <c r="J466" s="236"/>
      <c r="K466" s="236"/>
      <c r="L466" s="236"/>
      <c r="M466" s="236"/>
      <c r="N466" s="236"/>
      <c r="O466" s="236"/>
      <c r="P466" s="236"/>
      <c r="Q466" s="236"/>
      <c r="R466" s="236"/>
      <c r="S466" s="236"/>
      <c r="T466" s="236"/>
      <c r="U466" s="236"/>
      <c r="V466" s="236"/>
      <c r="W466" s="236"/>
      <c r="X466" s="236"/>
      <c r="Y466" s="236"/>
      <c r="Z466" s="236"/>
      <c r="AA466" s="236"/>
      <c r="AB466" s="236"/>
      <c r="AC466" s="236"/>
      <c r="AD466" s="236"/>
      <c r="AE466" s="236"/>
    </row>
    <row r="467" spans="1:31" ht="15.75" customHeight="1" x14ac:dyDescent="0.25">
      <c r="A467" s="236"/>
      <c r="B467" s="236"/>
      <c r="C467" s="236"/>
      <c r="D467" s="236"/>
      <c r="E467" s="236"/>
      <c r="F467" s="236"/>
      <c r="G467" s="237"/>
      <c r="H467" s="236"/>
      <c r="I467" s="236"/>
      <c r="J467" s="236"/>
      <c r="K467" s="236"/>
      <c r="L467" s="236"/>
      <c r="M467" s="236"/>
      <c r="N467" s="236"/>
      <c r="O467" s="236"/>
      <c r="P467" s="236"/>
      <c r="Q467" s="236"/>
      <c r="R467" s="236"/>
      <c r="S467" s="236"/>
      <c r="T467" s="236"/>
      <c r="U467" s="236"/>
      <c r="V467" s="236"/>
      <c r="W467" s="236"/>
      <c r="X467" s="236"/>
      <c r="Y467" s="236"/>
      <c r="Z467" s="236"/>
      <c r="AA467" s="236"/>
      <c r="AB467" s="236"/>
      <c r="AC467" s="236"/>
      <c r="AD467" s="236"/>
      <c r="AE467" s="236"/>
    </row>
    <row r="468" spans="1:31" ht="15.75" customHeight="1" x14ac:dyDescent="0.25">
      <c r="A468" s="236"/>
      <c r="B468" s="236"/>
      <c r="C468" s="236"/>
      <c r="D468" s="236"/>
      <c r="E468" s="236"/>
      <c r="F468" s="236"/>
      <c r="G468" s="237"/>
      <c r="H468" s="236"/>
      <c r="I468" s="236"/>
      <c r="J468" s="236"/>
      <c r="K468" s="236"/>
      <c r="L468" s="236"/>
      <c r="M468" s="236"/>
      <c r="N468" s="236"/>
      <c r="O468" s="236"/>
      <c r="P468" s="236"/>
      <c r="Q468" s="236"/>
      <c r="R468" s="236"/>
      <c r="S468" s="236"/>
      <c r="T468" s="236"/>
      <c r="U468" s="236"/>
      <c r="V468" s="236"/>
      <c r="W468" s="236"/>
      <c r="X468" s="236"/>
      <c r="Y468" s="236"/>
      <c r="Z468" s="236"/>
      <c r="AA468" s="236"/>
      <c r="AB468" s="236"/>
      <c r="AC468" s="236"/>
      <c r="AD468" s="236"/>
      <c r="AE468" s="236"/>
    </row>
    <row r="469" spans="1:31" ht="15.75" customHeight="1" x14ac:dyDescent="0.25">
      <c r="A469" s="236"/>
      <c r="B469" s="236"/>
      <c r="C469" s="236"/>
      <c r="D469" s="236"/>
      <c r="E469" s="236"/>
      <c r="F469" s="236"/>
      <c r="G469" s="237"/>
      <c r="H469" s="236"/>
      <c r="I469" s="236"/>
      <c r="J469" s="236"/>
      <c r="K469" s="236"/>
      <c r="L469" s="236"/>
      <c r="M469" s="236"/>
      <c r="N469" s="236"/>
      <c r="O469" s="236"/>
      <c r="P469" s="236"/>
      <c r="Q469" s="236"/>
      <c r="R469" s="236"/>
      <c r="S469" s="236"/>
      <c r="T469" s="236"/>
      <c r="U469" s="236"/>
      <c r="V469" s="236"/>
      <c r="W469" s="236"/>
      <c r="X469" s="236"/>
      <c r="Y469" s="236"/>
      <c r="Z469" s="236"/>
      <c r="AA469" s="236"/>
      <c r="AB469" s="236"/>
      <c r="AC469" s="236"/>
      <c r="AD469" s="236"/>
      <c r="AE469" s="236"/>
    </row>
    <row r="470" spans="1:31" ht="15.75" customHeight="1" x14ac:dyDescent="0.25">
      <c r="A470" s="236"/>
      <c r="B470" s="236"/>
      <c r="C470" s="236"/>
      <c r="D470" s="236"/>
      <c r="E470" s="236"/>
      <c r="F470" s="236"/>
      <c r="G470" s="237"/>
      <c r="H470" s="236"/>
      <c r="I470" s="236"/>
      <c r="J470" s="236"/>
      <c r="K470" s="236"/>
      <c r="L470" s="236"/>
      <c r="M470" s="236"/>
      <c r="N470" s="236"/>
      <c r="O470" s="236"/>
      <c r="P470" s="236"/>
      <c r="Q470" s="236"/>
      <c r="R470" s="236"/>
      <c r="S470" s="236"/>
      <c r="T470" s="236"/>
      <c r="U470" s="236"/>
      <c r="V470" s="236"/>
      <c r="W470" s="236"/>
      <c r="X470" s="236"/>
      <c r="Y470" s="236"/>
      <c r="Z470" s="236"/>
      <c r="AA470" s="236"/>
      <c r="AB470" s="236"/>
      <c r="AC470" s="236"/>
      <c r="AD470" s="236"/>
      <c r="AE470" s="236"/>
    </row>
    <row r="471" spans="1:31" ht="15.75" customHeight="1" x14ac:dyDescent="0.25">
      <c r="A471" s="236"/>
      <c r="B471" s="236"/>
      <c r="C471" s="236"/>
      <c r="D471" s="236"/>
      <c r="E471" s="236"/>
      <c r="F471" s="236"/>
      <c r="G471" s="237"/>
      <c r="H471" s="236"/>
      <c r="I471" s="236"/>
      <c r="J471" s="236"/>
      <c r="K471" s="236"/>
      <c r="L471" s="236"/>
      <c r="M471" s="236"/>
      <c r="N471" s="236"/>
      <c r="O471" s="236"/>
      <c r="P471" s="236"/>
      <c r="Q471" s="236"/>
      <c r="R471" s="236"/>
      <c r="S471" s="236"/>
      <c r="T471" s="236"/>
      <c r="U471" s="236"/>
      <c r="V471" s="236"/>
      <c r="W471" s="236"/>
      <c r="X471" s="236"/>
      <c r="Y471" s="236"/>
      <c r="Z471" s="236"/>
      <c r="AA471" s="236"/>
      <c r="AB471" s="236"/>
      <c r="AC471" s="236"/>
      <c r="AD471" s="236"/>
      <c r="AE471" s="236"/>
    </row>
    <row r="472" spans="1:31" ht="15.75" customHeight="1" x14ac:dyDescent="0.25">
      <c r="A472" s="236"/>
      <c r="B472" s="236"/>
      <c r="C472" s="236"/>
      <c r="D472" s="236"/>
      <c r="E472" s="236"/>
      <c r="F472" s="236"/>
      <c r="G472" s="237"/>
      <c r="H472" s="236"/>
      <c r="I472" s="236"/>
      <c r="J472" s="236"/>
      <c r="K472" s="236"/>
      <c r="L472" s="236"/>
      <c r="M472" s="236"/>
      <c r="N472" s="236"/>
      <c r="O472" s="236"/>
      <c r="P472" s="236"/>
      <c r="Q472" s="236"/>
      <c r="R472" s="236"/>
      <c r="S472" s="236"/>
      <c r="T472" s="236"/>
      <c r="U472" s="236"/>
      <c r="V472" s="236"/>
      <c r="W472" s="236"/>
      <c r="X472" s="236"/>
      <c r="Y472" s="236"/>
      <c r="Z472" s="236"/>
      <c r="AA472" s="236"/>
      <c r="AB472" s="236"/>
      <c r="AC472" s="236"/>
      <c r="AD472" s="236"/>
      <c r="AE472" s="236"/>
    </row>
    <row r="473" spans="1:31" ht="15.75" customHeight="1" x14ac:dyDescent="0.25">
      <c r="A473" s="236"/>
      <c r="B473" s="236"/>
      <c r="C473" s="236"/>
      <c r="D473" s="236"/>
      <c r="E473" s="236"/>
      <c r="F473" s="236"/>
      <c r="G473" s="237"/>
      <c r="H473" s="236"/>
      <c r="I473" s="236"/>
      <c r="J473" s="236"/>
      <c r="K473" s="236"/>
      <c r="L473" s="236"/>
      <c r="M473" s="236"/>
      <c r="N473" s="236"/>
      <c r="O473" s="236"/>
      <c r="P473" s="236"/>
      <c r="Q473" s="236"/>
      <c r="R473" s="236"/>
      <c r="S473" s="236"/>
      <c r="T473" s="236"/>
      <c r="U473" s="236"/>
      <c r="V473" s="236"/>
      <c r="W473" s="236"/>
      <c r="X473" s="236"/>
      <c r="Y473" s="236"/>
      <c r="Z473" s="236"/>
      <c r="AA473" s="236"/>
      <c r="AB473" s="236"/>
      <c r="AC473" s="236"/>
      <c r="AD473" s="236"/>
      <c r="AE473" s="236"/>
    </row>
    <row r="474" spans="1:31" ht="15.75" customHeight="1" x14ac:dyDescent="0.25">
      <c r="A474" s="236"/>
      <c r="B474" s="236"/>
      <c r="C474" s="236"/>
      <c r="D474" s="236"/>
      <c r="E474" s="236"/>
      <c r="F474" s="236"/>
      <c r="G474" s="237"/>
      <c r="H474" s="236"/>
      <c r="I474" s="236"/>
      <c r="J474" s="236"/>
      <c r="K474" s="236"/>
      <c r="L474" s="236"/>
      <c r="M474" s="236"/>
      <c r="N474" s="236"/>
      <c r="O474" s="236"/>
      <c r="P474" s="236"/>
      <c r="Q474" s="236"/>
      <c r="R474" s="236"/>
      <c r="S474" s="236"/>
      <c r="T474" s="236"/>
      <c r="U474" s="236"/>
      <c r="V474" s="236"/>
      <c r="W474" s="236"/>
      <c r="X474" s="236"/>
      <c r="Y474" s="236"/>
      <c r="Z474" s="236"/>
      <c r="AA474" s="236"/>
      <c r="AB474" s="236"/>
      <c r="AC474" s="236"/>
      <c r="AD474" s="236"/>
      <c r="AE474" s="236"/>
    </row>
    <row r="475" spans="1:31" ht="15.75" customHeight="1" x14ac:dyDescent="0.25">
      <c r="A475" s="236"/>
      <c r="B475" s="236"/>
      <c r="C475" s="236"/>
      <c r="D475" s="236"/>
      <c r="E475" s="236"/>
      <c r="F475" s="236"/>
      <c r="G475" s="237"/>
      <c r="H475" s="236"/>
      <c r="I475" s="236"/>
      <c r="J475" s="236"/>
      <c r="K475" s="236"/>
      <c r="L475" s="236"/>
      <c r="M475" s="236"/>
      <c r="N475" s="236"/>
      <c r="O475" s="236"/>
      <c r="P475" s="236"/>
      <c r="Q475" s="236"/>
      <c r="R475" s="236"/>
      <c r="S475" s="236"/>
      <c r="T475" s="236"/>
      <c r="U475" s="236"/>
      <c r="V475" s="236"/>
      <c r="W475" s="236"/>
      <c r="X475" s="236"/>
      <c r="Y475" s="236"/>
      <c r="Z475" s="236"/>
      <c r="AA475" s="236"/>
      <c r="AB475" s="236"/>
      <c r="AC475" s="236"/>
      <c r="AD475" s="236"/>
      <c r="AE475" s="236"/>
    </row>
    <row r="476" spans="1:31" ht="15.75" customHeight="1" x14ac:dyDescent="0.25">
      <c r="A476" s="236"/>
      <c r="B476" s="236"/>
      <c r="C476" s="236"/>
      <c r="D476" s="236"/>
      <c r="E476" s="236"/>
      <c r="F476" s="236"/>
      <c r="G476" s="237"/>
      <c r="H476" s="236"/>
      <c r="I476" s="236"/>
      <c r="J476" s="236"/>
      <c r="K476" s="236"/>
      <c r="L476" s="236"/>
      <c r="M476" s="236"/>
      <c r="N476" s="236"/>
      <c r="O476" s="236"/>
      <c r="P476" s="236"/>
      <c r="Q476" s="236"/>
      <c r="R476" s="236"/>
      <c r="S476" s="236"/>
      <c r="T476" s="236"/>
      <c r="U476" s="236"/>
      <c r="V476" s="236"/>
      <c r="W476" s="236"/>
      <c r="X476" s="236"/>
      <c r="Y476" s="236"/>
      <c r="Z476" s="236"/>
      <c r="AA476" s="236"/>
      <c r="AB476" s="236"/>
      <c r="AC476" s="236"/>
      <c r="AD476" s="236"/>
      <c r="AE476" s="236"/>
    </row>
    <row r="477" spans="1:31" ht="15.75" customHeight="1" x14ac:dyDescent="0.25">
      <c r="A477" s="236"/>
      <c r="B477" s="236"/>
      <c r="C477" s="236"/>
      <c r="D477" s="236"/>
      <c r="E477" s="236"/>
      <c r="F477" s="236"/>
      <c r="G477" s="237"/>
      <c r="H477" s="236"/>
      <c r="I477" s="236"/>
      <c r="J477" s="236"/>
      <c r="K477" s="236"/>
      <c r="L477" s="236"/>
      <c r="M477" s="236"/>
      <c r="N477" s="236"/>
      <c r="O477" s="236"/>
      <c r="P477" s="236"/>
      <c r="Q477" s="236"/>
      <c r="R477" s="236"/>
      <c r="S477" s="236"/>
      <c r="T477" s="236"/>
      <c r="U477" s="236"/>
      <c r="V477" s="236"/>
      <c r="W477" s="236"/>
      <c r="X477" s="236"/>
      <c r="Y477" s="236"/>
      <c r="Z477" s="236"/>
      <c r="AA477" s="236"/>
      <c r="AB477" s="236"/>
      <c r="AC477" s="236"/>
      <c r="AD477" s="236"/>
      <c r="AE477" s="236"/>
    </row>
    <row r="478" spans="1:31" ht="15.75" customHeight="1" x14ac:dyDescent="0.25">
      <c r="A478" s="236"/>
      <c r="B478" s="236"/>
      <c r="C478" s="236"/>
      <c r="D478" s="236"/>
      <c r="E478" s="236"/>
      <c r="F478" s="236"/>
      <c r="G478" s="237"/>
      <c r="H478" s="236"/>
      <c r="I478" s="236"/>
      <c r="J478" s="236"/>
      <c r="K478" s="236"/>
      <c r="L478" s="236"/>
      <c r="M478" s="236"/>
      <c r="N478" s="236"/>
      <c r="O478" s="236"/>
      <c r="P478" s="236"/>
      <c r="Q478" s="236"/>
      <c r="R478" s="236"/>
      <c r="S478" s="236"/>
      <c r="T478" s="236"/>
      <c r="U478" s="236"/>
      <c r="V478" s="236"/>
      <c r="W478" s="236"/>
      <c r="X478" s="236"/>
      <c r="Y478" s="236"/>
      <c r="Z478" s="236"/>
      <c r="AA478" s="236"/>
      <c r="AB478" s="236"/>
      <c r="AC478" s="236"/>
      <c r="AD478" s="236"/>
      <c r="AE478" s="236"/>
    </row>
    <row r="479" spans="1:31" ht="15.75" customHeight="1" x14ac:dyDescent="0.25">
      <c r="A479" s="236"/>
      <c r="B479" s="236"/>
      <c r="C479" s="236"/>
      <c r="D479" s="236"/>
      <c r="E479" s="236"/>
      <c r="F479" s="236"/>
      <c r="G479" s="237"/>
      <c r="H479" s="236"/>
      <c r="I479" s="236"/>
      <c r="J479" s="236"/>
      <c r="K479" s="236"/>
      <c r="L479" s="236"/>
      <c r="M479" s="236"/>
      <c r="N479" s="236"/>
      <c r="O479" s="236"/>
      <c r="P479" s="236"/>
      <c r="Q479" s="236"/>
      <c r="R479" s="236"/>
      <c r="S479" s="236"/>
      <c r="T479" s="236"/>
      <c r="U479" s="236"/>
      <c r="V479" s="236"/>
      <c r="W479" s="236"/>
      <c r="X479" s="236"/>
      <c r="Y479" s="236"/>
      <c r="Z479" s="236"/>
      <c r="AA479" s="236"/>
      <c r="AB479" s="236"/>
      <c r="AC479" s="236"/>
      <c r="AD479" s="236"/>
      <c r="AE479" s="236"/>
    </row>
    <row r="480" spans="1:31" ht="15.75" customHeight="1" x14ac:dyDescent="0.25">
      <c r="A480" s="236"/>
      <c r="B480" s="236"/>
      <c r="C480" s="236"/>
      <c r="D480" s="236"/>
      <c r="E480" s="236"/>
      <c r="F480" s="236"/>
      <c r="G480" s="237"/>
      <c r="H480" s="236"/>
      <c r="I480" s="236"/>
      <c r="J480" s="236"/>
      <c r="K480" s="236"/>
      <c r="L480" s="236"/>
      <c r="M480" s="236"/>
      <c r="N480" s="236"/>
      <c r="O480" s="236"/>
      <c r="P480" s="236"/>
      <c r="Q480" s="236"/>
      <c r="R480" s="236"/>
      <c r="S480" s="236"/>
      <c r="T480" s="236"/>
      <c r="U480" s="236"/>
      <c r="V480" s="236"/>
      <c r="W480" s="236"/>
      <c r="X480" s="236"/>
      <c r="Y480" s="236"/>
      <c r="Z480" s="236"/>
      <c r="AA480" s="236"/>
      <c r="AB480" s="236"/>
      <c r="AC480" s="236"/>
      <c r="AD480" s="236"/>
      <c r="AE480" s="236"/>
    </row>
    <row r="481" spans="1:31" ht="15.75" customHeight="1" x14ac:dyDescent="0.25">
      <c r="A481" s="236"/>
      <c r="B481" s="236"/>
      <c r="C481" s="236"/>
      <c r="D481" s="236"/>
      <c r="E481" s="236"/>
      <c r="F481" s="236"/>
      <c r="G481" s="237"/>
      <c r="H481" s="236"/>
      <c r="I481" s="236"/>
      <c r="J481" s="236"/>
      <c r="K481" s="236"/>
      <c r="L481" s="236"/>
      <c r="M481" s="236"/>
      <c r="N481" s="236"/>
      <c r="O481" s="236"/>
      <c r="P481" s="236"/>
      <c r="Q481" s="236"/>
      <c r="R481" s="236"/>
      <c r="S481" s="236"/>
      <c r="T481" s="236"/>
      <c r="U481" s="236"/>
      <c r="V481" s="236"/>
      <c r="W481" s="236"/>
      <c r="X481" s="236"/>
      <c r="Y481" s="236"/>
      <c r="Z481" s="236"/>
      <c r="AA481" s="236"/>
      <c r="AB481" s="236"/>
      <c r="AC481" s="236"/>
      <c r="AD481" s="236"/>
      <c r="AE481" s="236"/>
    </row>
    <row r="482" spans="1:31" ht="15.75" customHeight="1" x14ac:dyDescent="0.25">
      <c r="A482" s="236"/>
      <c r="B482" s="236"/>
      <c r="C482" s="236"/>
      <c r="D482" s="236"/>
      <c r="E482" s="236"/>
      <c r="F482" s="236"/>
      <c r="G482" s="237"/>
      <c r="H482" s="236"/>
      <c r="I482" s="236"/>
      <c r="J482" s="236"/>
      <c r="K482" s="236"/>
      <c r="L482" s="236"/>
      <c r="M482" s="236"/>
      <c r="N482" s="236"/>
      <c r="O482" s="236"/>
      <c r="P482" s="236"/>
      <c r="Q482" s="236"/>
      <c r="R482" s="236"/>
      <c r="S482" s="236"/>
      <c r="T482" s="236"/>
      <c r="U482" s="236"/>
      <c r="V482" s="236"/>
      <c r="W482" s="236"/>
      <c r="X482" s="236"/>
      <c r="Y482" s="236"/>
      <c r="Z482" s="236"/>
      <c r="AA482" s="236"/>
      <c r="AB482" s="236"/>
      <c r="AC482" s="236"/>
      <c r="AD482" s="236"/>
      <c r="AE482" s="236"/>
    </row>
    <row r="483" spans="1:31" ht="15.75" customHeight="1" x14ac:dyDescent="0.25">
      <c r="A483" s="236"/>
      <c r="B483" s="236"/>
      <c r="C483" s="236"/>
      <c r="D483" s="236"/>
      <c r="E483" s="236"/>
      <c r="F483" s="236"/>
      <c r="G483" s="237"/>
      <c r="H483" s="236"/>
      <c r="I483" s="236"/>
      <c r="J483" s="236"/>
      <c r="K483" s="236"/>
      <c r="L483" s="236"/>
      <c r="M483" s="236"/>
      <c r="N483" s="236"/>
      <c r="O483" s="236"/>
      <c r="P483" s="236"/>
      <c r="Q483" s="236"/>
      <c r="R483" s="236"/>
      <c r="S483" s="236"/>
      <c r="T483" s="236"/>
      <c r="U483" s="236"/>
      <c r="V483" s="236"/>
      <c r="W483" s="236"/>
      <c r="X483" s="236"/>
      <c r="Y483" s="236"/>
      <c r="Z483" s="236"/>
      <c r="AA483" s="236"/>
      <c r="AB483" s="236"/>
      <c r="AC483" s="236"/>
      <c r="AD483" s="236"/>
      <c r="AE483" s="236"/>
    </row>
    <row r="484" spans="1:31" ht="15.75" customHeight="1" x14ac:dyDescent="0.25">
      <c r="A484" s="236"/>
      <c r="B484" s="236"/>
      <c r="C484" s="236"/>
      <c r="D484" s="236"/>
      <c r="E484" s="236"/>
      <c r="F484" s="236"/>
      <c r="G484" s="237"/>
      <c r="H484" s="236"/>
      <c r="I484" s="236"/>
      <c r="J484" s="236"/>
      <c r="K484" s="236"/>
      <c r="L484" s="236"/>
      <c r="M484" s="236"/>
      <c r="N484" s="236"/>
      <c r="O484" s="236"/>
      <c r="P484" s="236"/>
      <c r="Q484" s="236"/>
      <c r="R484" s="236"/>
      <c r="S484" s="236"/>
      <c r="T484" s="236"/>
      <c r="U484" s="236"/>
      <c r="V484" s="236"/>
      <c r="W484" s="236"/>
      <c r="X484" s="236"/>
      <c r="Y484" s="236"/>
      <c r="Z484" s="236"/>
      <c r="AA484" s="236"/>
      <c r="AB484" s="236"/>
      <c r="AC484" s="236"/>
      <c r="AD484" s="236"/>
      <c r="AE484" s="236"/>
    </row>
    <row r="485" spans="1:31" ht="15.75" customHeight="1" x14ac:dyDescent="0.25">
      <c r="A485" s="236"/>
      <c r="B485" s="236"/>
      <c r="C485" s="236"/>
      <c r="D485" s="236"/>
      <c r="E485" s="236"/>
      <c r="F485" s="236"/>
      <c r="G485" s="237"/>
      <c r="H485" s="236"/>
      <c r="I485" s="236"/>
      <c r="J485" s="236"/>
      <c r="K485" s="236"/>
      <c r="L485" s="236"/>
      <c r="M485" s="236"/>
      <c r="N485" s="236"/>
      <c r="O485" s="236"/>
      <c r="P485" s="236"/>
      <c r="Q485" s="236"/>
      <c r="R485" s="236"/>
      <c r="S485" s="236"/>
      <c r="T485" s="236"/>
      <c r="U485" s="236"/>
      <c r="V485" s="236"/>
      <c r="W485" s="236"/>
      <c r="X485" s="236"/>
      <c r="Y485" s="236"/>
      <c r="Z485" s="236"/>
      <c r="AA485" s="236"/>
      <c r="AB485" s="236"/>
      <c r="AC485" s="236"/>
      <c r="AD485" s="236"/>
      <c r="AE485" s="236"/>
    </row>
    <row r="486" spans="1:31" ht="15.75" customHeight="1" x14ac:dyDescent="0.25">
      <c r="A486" s="236"/>
      <c r="B486" s="236"/>
      <c r="C486" s="236"/>
      <c r="D486" s="236"/>
      <c r="E486" s="236"/>
      <c r="F486" s="236"/>
      <c r="G486" s="237"/>
      <c r="H486" s="236"/>
      <c r="I486" s="236"/>
      <c r="J486" s="236"/>
      <c r="K486" s="236"/>
      <c r="L486" s="236"/>
      <c r="M486" s="236"/>
      <c r="N486" s="236"/>
      <c r="O486" s="236"/>
      <c r="P486" s="236"/>
      <c r="Q486" s="236"/>
      <c r="R486" s="236"/>
      <c r="S486" s="236"/>
      <c r="T486" s="236"/>
      <c r="U486" s="236"/>
      <c r="V486" s="236"/>
      <c r="W486" s="236"/>
      <c r="X486" s="236"/>
      <c r="Y486" s="236"/>
      <c r="Z486" s="236"/>
      <c r="AA486" s="236"/>
      <c r="AB486" s="236"/>
      <c r="AC486" s="236"/>
      <c r="AD486" s="236"/>
      <c r="AE486" s="236"/>
    </row>
    <row r="487" spans="1:31" ht="15.75" customHeight="1" x14ac:dyDescent="0.25">
      <c r="A487" s="236"/>
      <c r="B487" s="236"/>
      <c r="C487" s="236"/>
      <c r="D487" s="236"/>
      <c r="E487" s="236"/>
      <c r="F487" s="236"/>
      <c r="G487" s="237"/>
      <c r="H487" s="236"/>
      <c r="I487" s="236"/>
      <c r="J487" s="236"/>
      <c r="K487" s="236"/>
      <c r="L487" s="236"/>
      <c r="M487" s="236"/>
      <c r="N487" s="236"/>
      <c r="O487" s="236"/>
      <c r="P487" s="236"/>
      <c r="Q487" s="236"/>
      <c r="R487" s="236"/>
      <c r="S487" s="236"/>
      <c r="T487" s="236"/>
      <c r="U487" s="236"/>
      <c r="V487" s="236"/>
      <c r="W487" s="236"/>
      <c r="X487" s="236"/>
      <c r="Y487" s="236"/>
      <c r="Z487" s="236"/>
      <c r="AA487" s="236"/>
      <c r="AB487" s="236"/>
      <c r="AC487" s="236"/>
      <c r="AD487" s="236"/>
      <c r="AE487" s="236"/>
    </row>
    <row r="488" spans="1:31" ht="15.75" customHeight="1" x14ac:dyDescent="0.25">
      <c r="A488" s="236"/>
      <c r="B488" s="236"/>
      <c r="C488" s="236"/>
      <c r="D488" s="236"/>
      <c r="E488" s="236"/>
      <c r="F488" s="236"/>
      <c r="G488" s="237"/>
      <c r="H488" s="236"/>
      <c r="I488" s="236"/>
      <c r="J488" s="236"/>
      <c r="K488" s="236"/>
      <c r="L488" s="236"/>
      <c r="M488" s="236"/>
      <c r="N488" s="236"/>
      <c r="O488" s="236"/>
      <c r="P488" s="236"/>
      <c r="Q488" s="236"/>
      <c r="R488" s="236"/>
      <c r="S488" s="236"/>
      <c r="T488" s="236"/>
      <c r="U488" s="236"/>
      <c r="V488" s="236"/>
      <c r="W488" s="236"/>
      <c r="X488" s="236"/>
      <c r="Y488" s="236"/>
      <c r="Z488" s="236"/>
      <c r="AA488" s="236"/>
      <c r="AB488" s="236"/>
      <c r="AC488" s="236"/>
      <c r="AD488" s="236"/>
      <c r="AE488" s="236"/>
    </row>
    <row r="489" spans="1:31" ht="15.75" customHeight="1" x14ac:dyDescent="0.25">
      <c r="A489" s="236"/>
      <c r="B489" s="236"/>
      <c r="C489" s="236"/>
      <c r="D489" s="236"/>
      <c r="E489" s="236"/>
      <c r="F489" s="236"/>
      <c r="G489" s="237"/>
      <c r="H489" s="236"/>
      <c r="I489" s="236"/>
      <c r="J489" s="236"/>
      <c r="K489" s="236"/>
      <c r="L489" s="236"/>
      <c r="M489" s="236"/>
      <c r="N489" s="236"/>
      <c r="O489" s="236"/>
      <c r="P489" s="236"/>
      <c r="Q489" s="236"/>
      <c r="R489" s="236"/>
      <c r="S489" s="236"/>
      <c r="T489" s="236"/>
      <c r="U489" s="236"/>
      <c r="V489" s="236"/>
      <c r="W489" s="236"/>
      <c r="X489" s="236"/>
      <c r="Y489" s="236"/>
      <c r="Z489" s="236"/>
      <c r="AA489" s="236"/>
      <c r="AB489" s="236"/>
      <c r="AC489" s="236"/>
      <c r="AD489" s="236"/>
      <c r="AE489" s="236"/>
    </row>
    <row r="490" spans="1:31" ht="15.75" customHeight="1" x14ac:dyDescent="0.25">
      <c r="A490" s="236"/>
      <c r="B490" s="236"/>
      <c r="C490" s="236"/>
      <c r="D490" s="236"/>
      <c r="E490" s="236"/>
      <c r="F490" s="236"/>
      <c r="G490" s="237"/>
      <c r="H490" s="236"/>
      <c r="I490" s="236"/>
      <c r="J490" s="236"/>
      <c r="K490" s="236"/>
      <c r="L490" s="236"/>
      <c r="M490" s="236"/>
      <c r="N490" s="236"/>
      <c r="O490" s="236"/>
      <c r="P490" s="236"/>
      <c r="Q490" s="236"/>
      <c r="R490" s="236"/>
      <c r="S490" s="236"/>
      <c r="T490" s="236"/>
      <c r="U490" s="236"/>
      <c r="V490" s="236"/>
      <c r="W490" s="236"/>
      <c r="X490" s="236"/>
      <c r="Y490" s="236"/>
      <c r="Z490" s="236"/>
      <c r="AA490" s="236"/>
      <c r="AB490" s="236"/>
      <c r="AC490" s="236"/>
      <c r="AD490" s="236"/>
      <c r="AE490" s="236"/>
    </row>
    <row r="491" spans="1:31" ht="15.75" customHeight="1" x14ac:dyDescent="0.25">
      <c r="A491" s="236"/>
      <c r="B491" s="236"/>
      <c r="C491" s="236"/>
      <c r="D491" s="236"/>
      <c r="E491" s="236"/>
      <c r="F491" s="236"/>
      <c r="G491" s="237"/>
      <c r="H491" s="236"/>
      <c r="I491" s="236"/>
      <c r="J491" s="236"/>
      <c r="K491" s="236"/>
      <c r="L491" s="236"/>
      <c r="M491" s="236"/>
      <c r="N491" s="236"/>
      <c r="O491" s="236"/>
      <c r="P491" s="236"/>
      <c r="Q491" s="236"/>
      <c r="R491" s="236"/>
      <c r="S491" s="236"/>
      <c r="T491" s="236"/>
      <c r="U491" s="236"/>
      <c r="V491" s="236"/>
      <c r="W491" s="236"/>
      <c r="X491" s="236"/>
      <c r="Y491" s="236"/>
      <c r="Z491" s="236"/>
      <c r="AA491" s="236"/>
      <c r="AB491" s="236"/>
      <c r="AC491" s="236"/>
      <c r="AD491" s="236"/>
      <c r="AE491" s="236"/>
    </row>
    <row r="492" spans="1:31" ht="15.75" customHeight="1" x14ac:dyDescent="0.25">
      <c r="A492" s="236"/>
      <c r="B492" s="236"/>
      <c r="C492" s="236"/>
      <c r="D492" s="236"/>
      <c r="E492" s="236"/>
      <c r="F492" s="236"/>
      <c r="G492" s="237"/>
      <c r="H492" s="236"/>
      <c r="I492" s="236"/>
      <c r="J492" s="236"/>
      <c r="K492" s="236"/>
      <c r="L492" s="236"/>
      <c r="M492" s="236"/>
      <c r="N492" s="236"/>
      <c r="O492" s="236"/>
      <c r="P492" s="236"/>
      <c r="Q492" s="236"/>
      <c r="R492" s="236"/>
      <c r="S492" s="236"/>
      <c r="T492" s="236"/>
      <c r="U492" s="236"/>
      <c r="V492" s="236"/>
      <c r="W492" s="236"/>
      <c r="X492" s="236"/>
      <c r="Y492" s="236"/>
      <c r="Z492" s="236"/>
      <c r="AA492" s="236"/>
      <c r="AB492" s="236"/>
      <c r="AC492" s="236"/>
      <c r="AD492" s="236"/>
      <c r="AE492" s="236"/>
    </row>
    <row r="493" spans="1:31" ht="15.75" customHeight="1" x14ac:dyDescent="0.25">
      <c r="A493" s="236"/>
      <c r="B493" s="236"/>
      <c r="C493" s="236"/>
      <c r="D493" s="236"/>
      <c r="E493" s="236"/>
      <c r="F493" s="236"/>
      <c r="G493" s="237"/>
      <c r="H493" s="236"/>
      <c r="I493" s="236"/>
      <c r="J493" s="236"/>
      <c r="K493" s="236"/>
      <c r="L493" s="236"/>
      <c r="M493" s="236"/>
      <c r="N493" s="236"/>
      <c r="O493" s="236"/>
      <c r="P493" s="236"/>
      <c r="Q493" s="236"/>
      <c r="R493" s="236"/>
      <c r="S493" s="236"/>
      <c r="T493" s="236"/>
      <c r="U493" s="236"/>
      <c r="V493" s="236"/>
      <c r="W493" s="236"/>
      <c r="X493" s="236"/>
      <c r="Y493" s="236"/>
      <c r="Z493" s="236"/>
      <c r="AA493" s="236"/>
      <c r="AB493" s="236"/>
      <c r="AC493" s="236"/>
      <c r="AD493" s="236"/>
      <c r="AE493" s="236"/>
    </row>
    <row r="494" spans="1:31" ht="15.75" customHeight="1" x14ac:dyDescent="0.25">
      <c r="A494" s="236"/>
      <c r="B494" s="236"/>
      <c r="C494" s="236"/>
      <c r="D494" s="236"/>
      <c r="E494" s="236"/>
      <c r="F494" s="236"/>
      <c r="G494" s="237"/>
      <c r="H494" s="236"/>
      <c r="I494" s="236"/>
      <c r="J494" s="236"/>
      <c r="K494" s="236"/>
      <c r="L494" s="236"/>
      <c r="M494" s="236"/>
      <c r="N494" s="236"/>
      <c r="O494" s="236"/>
      <c r="P494" s="236"/>
      <c r="Q494" s="236"/>
      <c r="R494" s="236"/>
      <c r="S494" s="236"/>
      <c r="T494" s="236"/>
      <c r="U494" s="236"/>
      <c r="V494" s="236"/>
      <c r="W494" s="236"/>
      <c r="X494" s="236"/>
      <c r="Y494" s="236"/>
      <c r="Z494" s="236"/>
      <c r="AA494" s="236"/>
      <c r="AB494" s="236"/>
      <c r="AC494" s="236"/>
      <c r="AD494" s="236"/>
      <c r="AE494" s="236"/>
    </row>
    <row r="495" spans="1:31" ht="15.75" customHeight="1" x14ac:dyDescent="0.25">
      <c r="A495" s="236"/>
      <c r="B495" s="236"/>
      <c r="C495" s="236"/>
      <c r="D495" s="236"/>
      <c r="E495" s="236"/>
      <c r="F495" s="236"/>
      <c r="G495" s="237"/>
      <c r="H495" s="236"/>
      <c r="I495" s="236"/>
      <c r="J495" s="236"/>
      <c r="K495" s="236"/>
      <c r="L495" s="236"/>
      <c r="M495" s="236"/>
      <c r="N495" s="236"/>
      <c r="O495" s="236"/>
      <c r="P495" s="236"/>
      <c r="Q495" s="236"/>
      <c r="R495" s="236"/>
      <c r="S495" s="236"/>
      <c r="T495" s="236"/>
      <c r="U495" s="236"/>
      <c r="V495" s="236"/>
      <c r="W495" s="236"/>
      <c r="X495" s="236"/>
      <c r="Y495" s="236"/>
      <c r="Z495" s="236"/>
      <c r="AA495" s="236"/>
      <c r="AB495" s="236"/>
      <c r="AC495" s="236"/>
      <c r="AD495" s="236"/>
      <c r="AE495" s="236"/>
    </row>
    <row r="496" spans="1:31" ht="15.75" customHeight="1" x14ac:dyDescent="0.25">
      <c r="A496" s="236"/>
      <c r="B496" s="236"/>
      <c r="C496" s="236"/>
      <c r="D496" s="236"/>
      <c r="E496" s="236"/>
      <c r="F496" s="236"/>
      <c r="G496" s="237"/>
      <c r="H496" s="236"/>
      <c r="I496" s="236"/>
      <c r="J496" s="236"/>
      <c r="K496" s="236"/>
      <c r="L496" s="236"/>
      <c r="M496" s="236"/>
      <c r="N496" s="236"/>
      <c r="O496" s="236"/>
      <c r="P496" s="236"/>
      <c r="Q496" s="236"/>
      <c r="R496" s="236"/>
      <c r="S496" s="236"/>
      <c r="T496" s="236"/>
      <c r="U496" s="236"/>
      <c r="V496" s="236"/>
      <c r="W496" s="236"/>
      <c r="X496" s="236"/>
      <c r="Y496" s="236"/>
      <c r="Z496" s="236"/>
      <c r="AA496" s="236"/>
      <c r="AB496" s="236"/>
      <c r="AC496" s="236"/>
      <c r="AD496" s="236"/>
      <c r="AE496" s="236"/>
    </row>
    <row r="497" spans="1:31" ht="15.75" customHeight="1" x14ac:dyDescent="0.25">
      <c r="A497" s="236"/>
      <c r="B497" s="236"/>
      <c r="C497" s="236"/>
      <c r="D497" s="236"/>
      <c r="E497" s="236"/>
      <c r="F497" s="236"/>
      <c r="G497" s="237"/>
      <c r="H497" s="236"/>
      <c r="I497" s="236"/>
      <c r="J497" s="236"/>
      <c r="K497" s="236"/>
      <c r="L497" s="236"/>
      <c r="M497" s="236"/>
      <c r="N497" s="236"/>
      <c r="O497" s="236"/>
      <c r="P497" s="236"/>
      <c r="Q497" s="236"/>
      <c r="R497" s="236"/>
      <c r="S497" s="236"/>
      <c r="T497" s="236"/>
      <c r="U497" s="236"/>
      <c r="V497" s="236"/>
      <c r="W497" s="236"/>
      <c r="X497" s="236"/>
      <c r="Y497" s="236"/>
      <c r="Z497" s="236"/>
      <c r="AA497" s="236"/>
      <c r="AB497" s="236"/>
      <c r="AC497" s="236"/>
      <c r="AD497" s="236"/>
      <c r="AE497" s="236"/>
    </row>
    <row r="498" spans="1:31" ht="15.75" customHeight="1" x14ac:dyDescent="0.25">
      <c r="A498" s="236"/>
      <c r="B498" s="236"/>
      <c r="C498" s="236"/>
      <c r="D498" s="236"/>
      <c r="E498" s="236"/>
      <c r="F498" s="236"/>
      <c r="G498" s="237"/>
      <c r="H498" s="236"/>
      <c r="I498" s="236"/>
      <c r="J498" s="236"/>
      <c r="K498" s="236"/>
      <c r="L498" s="236"/>
      <c r="M498" s="236"/>
      <c r="N498" s="236"/>
      <c r="O498" s="236"/>
      <c r="P498" s="236"/>
      <c r="Q498" s="236"/>
      <c r="R498" s="236"/>
      <c r="S498" s="236"/>
      <c r="T498" s="236"/>
      <c r="U498" s="236"/>
      <c r="V498" s="236"/>
      <c r="W498" s="236"/>
      <c r="X498" s="236"/>
      <c r="Y498" s="236"/>
      <c r="Z498" s="236"/>
      <c r="AA498" s="236"/>
      <c r="AB498" s="236"/>
      <c r="AC498" s="236"/>
      <c r="AD498" s="236"/>
      <c r="AE498" s="236"/>
    </row>
    <row r="499" spans="1:31" ht="15.75" customHeight="1" x14ac:dyDescent="0.25">
      <c r="A499" s="236"/>
      <c r="B499" s="236"/>
      <c r="C499" s="236"/>
      <c r="D499" s="236"/>
      <c r="E499" s="236"/>
      <c r="F499" s="236"/>
      <c r="G499" s="237"/>
      <c r="H499" s="236"/>
      <c r="I499" s="236"/>
      <c r="J499" s="236"/>
      <c r="K499" s="236"/>
      <c r="L499" s="236"/>
      <c r="M499" s="236"/>
      <c r="N499" s="236"/>
      <c r="O499" s="236"/>
      <c r="P499" s="236"/>
      <c r="Q499" s="236"/>
      <c r="R499" s="236"/>
      <c r="S499" s="236"/>
      <c r="T499" s="236"/>
      <c r="U499" s="236"/>
      <c r="V499" s="236"/>
      <c r="W499" s="236"/>
      <c r="X499" s="236"/>
      <c r="Y499" s="236"/>
      <c r="Z499" s="236"/>
      <c r="AA499" s="236"/>
      <c r="AB499" s="236"/>
      <c r="AC499" s="236"/>
      <c r="AD499" s="236"/>
      <c r="AE499" s="236"/>
    </row>
    <row r="500" spans="1:31" ht="15.75" customHeight="1" x14ac:dyDescent="0.25">
      <c r="A500" s="236"/>
      <c r="B500" s="236"/>
      <c r="C500" s="236"/>
      <c r="D500" s="236"/>
      <c r="E500" s="236"/>
      <c r="F500" s="236"/>
      <c r="G500" s="237"/>
      <c r="H500" s="236"/>
      <c r="I500" s="236"/>
      <c r="J500" s="236"/>
      <c r="K500" s="236"/>
      <c r="L500" s="236"/>
      <c r="M500" s="236"/>
      <c r="N500" s="236"/>
      <c r="O500" s="236"/>
      <c r="P500" s="236"/>
      <c r="Q500" s="236"/>
      <c r="R500" s="236"/>
      <c r="S500" s="236"/>
      <c r="T500" s="236"/>
      <c r="U500" s="236"/>
      <c r="V500" s="236"/>
      <c r="W500" s="236"/>
      <c r="X500" s="236"/>
      <c r="Y500" s="236"/>
      <c r="Z500" s="236"/>
      <c r="AA500" s="236"/>
      <c r="AB500" s="236"/>
      <c r="AC500" s="236"/>
      <c r="AD500" s="236"/>
      <c r="AE500" s="236"/>
    </row>
    <row r="501" spans="1:31" ht="15.75" customHeight="1" x14ac:dyDescent="0.25">
      <c r="A501" s="236"/>
      <c r="B501" s="236"/>
      <c r="C501" s="236"/>
      <c r="D501" s="236"/>
      <c r="E501" s="236"/>
      <c r="F501" s="236"/>
      <c r="G501" s="237"/>
      <c r="H501" s="236"/>
      <c r="I501" s="236"/>
      <c r="J501" s="236"/>
      <c r="K501" s="236"/>
      <c r="L501" s="236"/>
      <c r="M501" s="236"/>
      <c r="N501" s="236"/>
      <c r="O501" s="236"/>
      <c r="P501" s="236"/>
      <c r="Q501" s="236"/>
      <c r="R501" s="236"/>
      <c r="S501" s="236"/>
      <c r="T501" s="236"/>
      <c r="U501" s="236"/>
      <c r="V501" s="236"/>
      <c r="W501" s="236"/>
      <c r="X501" s="236"/>
      <c r="Y501" s="236"/>
      <c r="Z501" s="236"/>
      <c r="AA501" s="236"/>
      <c r="AB501" s="236"/>
      <c r="AC501" s="236"/>
      <c r="AD501" s="236"/>
      <c r="AE501" s="236"/>
    </row>
    <row r="502" spans="1:31" ht="15.75" customHeight="1" x14ac:dyDescent="0.25">
      <c r="A502" s="236"/>
      <c r="B502" s="236"/>
      <c r="C502" s="236"/>
      <c r="D502" s="236"/>
      <c r="E502" s="236"/>
      <c r="F502" s="236"/>
      <c r="G502" s="237"/>
      <c r="H502" s="236"/>
      <c r="I502" s="236"/>
      <c r="J502" s="236"/>
      <c r="K502" s="236"/>
      <c r="L502" s="236"/>
      <c r="M502" s="236"/>
      <c r="N502" s="236"/>
      <c r="O502" s="236"/>
      <c r="P502" s="236"/>
      <c r="Q502" s="236"/>
      <c r="R502" s="236"/>
      <c r="S502" s="236"/>
      <c r="T502" s="236"/>
      <c r="U502" s="236"/>
      <c r="V502" s="236"/>
      <c r="W502" s="236"/>
      <c r="X502" s="236"/>
      <c r="Y502" s="236"/>
      <c r="Z502" s="236"/>
      <c r="AA502" s="236"/>
      <c r="AB502" s="236"/>
      <c r="AC502" s="236"/>
      <c r="AD502" s="236"/>
      <c r="AE502" s="236"/>
    </row>
    <row r="503" spans="1:31" ht="15.75" customHeight="1" x14ac:dyDescent="0.25">
      <c r="A503" s="236"/>
      <c r="B503" s="236"/>
      <c r="C503" s="236"/>
      <c r="D503" s="236"/>
      <c r="E503" s="236"/>
      <c r="F503" s="236"/>
      <c r="G503" s="237"/>
      <c r="H503" s="236"/>
      <c r="I503" s="236"/>
      <c r="J503" s="236"/>
      <c r="K503" s="236"/>
      <c r="L503" s="236"/>
      <c r="M503" s="236"/>
      <c r="N503" s="236"/>
      <c r="O503" s="236"/>
      <c r="P503" s="236"/>
      <c r="Q503" s="236"/>
      <c r="R503" s="236"/>
      <c r="S503" s="236"/>
      <c r="T503" s="236"/>
      <c r="U503" s="236"/>
      <c r="V503" s="236"/>
      <c r="W503" s="236"/>
      <c r="X503" s="236"/>
      <c r="Y503" s="236"/>
      <c r="Z503" s="236"/>
      <c r="AA503" s="236"/>
      <c r="AB503" s="236"/>
      <c r="AC503" s="236"/>
      <c r="AD503" s="236"/>
      <c r="AE503" s="236"/>
    </row>
    <row r="504" spans="1:31" ht="15.75" customHeight="1" x14ac:dyDescent="0.25">
      <c r="A504" s="236"/>
      <c r="B504" s="236"/>
      <c r="C504" s="236"/>
      <c r="D504" s="236"/>
      <c r="E504" s="236"/>
      <c r="F504" s="236"/>
      <c r="G504" s="237"/>
      <c r="H504" s="236"/>
      <c r="I504" s="236"/>
      <c r="J504" s="236"/>
      <c r="K504" s="236"/>
      <c r="L504" s="236"/>
      <c r="M504" s="236"/>
      <c r="N504" s="236"/>
      <c r="O504" s="236"/>
      <c r="P504" s="236"/>
      <c r="Q504" s="236"/>
      <c r="R504" s="236"/>
      <c r="S504" s="236"/>
      <c r="T504" s="236"/>
      <c r="U504" s="236"/>
      <c r="V504" s="236"/>
      <c r="W504" s="236"/>
      <c r="X504" s="236"/>
      <c r="Y504" s="236"/>
      <c r="Z504" s="236"/>
      <c r="AA504" s="236"/>
      <c r="AB504" s="236"/>
      <c r="AC504" s="236"/>
      <c r="AD504" s="236"/>
      <c r="AE504" s="236"/>
    </row>
    <row r="505" spans="1:31" ht="15.75" customHeight="1" x14ac:dyDescent="0.25">
      <c r="A505" s="236"/>
      <c r="B505" s="236"/>
      <c r="C505" s="236"/>
      <c r="D505" s="236"/>
      <c r="E505" s="236"/>
      <c r="F505" s="236"/>
      <c r="G505" s="237"/>
      <c r="H505" s="236"/>
      <c r="I505" s="236"/>
      <c r="J505" s="236"/>
      <c r="K505" s="236"/>
      <c r="L505" s="236"/>
      <c r="M505" s="236"/>
      <c r="N505" s="236"/>
      <c r="O505" s="236"/>
      <c r="P505" s="236"/>
      <c r="Q505" s="236"/>
      <c r="R505" s="236"/>
      <c r="S505" s="236"/>
      <c r="T505" s="236"/>
      <c r="U505" s="236"/>
      <c r="V505" s="236"/>
      <c r="W505" s="236"/>
      <c r="X505" s="236"/>
      <c r="Y505" s="236"/>
      <c r="Z505" s="236"/>
      <c r="AA505" s="236"/>
      <c r="AB505" s="236"/>
      <c r="AC505" s="236"/>
      <c r="AD505" s="236"/>
      <c r="AE505" s="236"/>
    </row>
    <row r="506" spans="1:31" ht="15.75" customHeight="1" x14ac:dyDescent="0.25">
      <c r="A506" s="236"/>
      <c r="B506" s="236"/>
      <c r="C506" s="236"/>
      <c r="D506" s="236"/>
      <c r="E506" s="236"/>
      <c r="F506" s="236"/>
      <c r="G506" s="237"/>
      <c r="H506" s="236"/>
      <c r="I506" s="236"/>
      <c r="J506" s="236"/>
      <c r="K506" s="236"/>
      <c r="L506" s="236"/>
      <c r="M506" s="236"/>
      <c r="N506" s="236"/>
      <c r="O506" s="236"/>
      <c r="P506" s="236"/>
      <c r="Q506" s="236"/>
      <c r="R506" s="236"/>
      <c r="S506" s="236"/>
      <c r="T506" s="236"/>
      <c r="U506" s="236"/>
      <c r="V506" s="236"/>
      <c r="W506" s="236"/>
      <c r="X506" s="236"/>
      <c r="Y506" s="236"/>
      <c r="Z506" s="236"/>
      <c r="AA506" s="236"/>
      <c r="AB506" s="236"/>
      <c r="AC506" s="236"/>
      <c r="AD506" s="236"/>
      <c r="AE506" s="236"/>
    </row>
    <row r="507" spans="1:31" ht="15.75" customHeight="1" x14ac:dyDescent="0.25">
      <c r="A507" s="236"/>
      <c r="B507" s="236"/>
      <c r="C507" s="236"/>
      <c r="D507" s="236"/>
      <c r="E507" s="236"/>
      <c r="F507" s="236"/>
      <c r="G507" s="237"/>
      <c r="H507" s="236"/>
      <c r="I507" s="236"/>
      <c r="J507" s="236"/>
      <c r="K507" s="236"/>
      <c r="L507" s="236"/>
      <c r="M507" s="236"/>
      <c r="N507" s="236"/>
      <c r="O507" s="236"/>
      <c r="P507" s="236"/>
      <c r="Q507" s="236"/>
      <c r="R507" s="236"/>
      <c r="S507" s="236"/>
      <c r="T507" s="236"/>
      <c r="U507" s="236"/>
      <c r="V507" s="236"/>
      <c r="W507" s="236"/>
      <c r="X507" s="236"/>
      <c r="Y507" s="236"/>
      <c r="Z507" s="236"/>
      <c r="AA507" s="236"/>
      <c r="AB507" s="236"/>
      <c r="AC507" s="236"/>
      <c r="AD507" s="236"/>
      <c r="AE507" s="236"/>
    </row>
    <row r="508" spans="1:31" ht="15.75" customHeight="1" x14ac:dyDescent="0.25">
      <c r="A508" s="236"/>
      <c r="B508" s="236"/>
      <c r="C508" s="236"/>
      <c r="D508" s="236"/>
      <c r="E508" s="236"/>
      <c r="F508" s="236"/>
      <c r="G508" s="237"/>
      <c r="H508" s="236"/>
      <c r="I508" s="236"/>
      <c r="J508" s="236"/>
      <c r="K508" s="236"/>
      <c r="L508" s="236"/>
      <c r="M508" s="236"/>
      <c r="N508" s="236"/>
      <c r="O508" s="236"/>
      <c r="P508" s="236"/>
      <c r="Q508" s="236"/>
      <c r="R508" s="236"/>
      <c r="S508" s="236"/>
      <c r="T508" s="236"/>
      <c r="U508" s="236"/>
      <c r="V508" s="236"/>
      <c r="W508" s="236"/>
      <c r="X508" s="236"/>
      <c r="Y508" s="236"/>
      <c r="Z508" s="236"/>
      <c r="AA508" s="236"/>
      <c r="AB508" s="236"/>
      <c r="AC508" s="236"/>
      <c r="AD508" s="236"/>
      <c r="AE508" s="236"/>
    </row>
    <row r="509" spans="1:31" ht="15.75" customHeight="1" x14ac:dyDescent="0.25">
      <c r="A509" s="236"/>
      <c r="B509" s="236"/>
      <c r="C509" s="236"/>
      <c r="D509" s="236"/>
      <c r="E509" s="236"/>
      <c r="F509" s="236"/>
      <c r="G509" s="237"/>
      <c r="H509" s="236"/>
      <c r="I509" s="236"/>
      <c r="J509" s="236"/>
      <c r="K509" s="236"/>
      <c r="L509" s="236"/>
      <c r="M509" s="236"/>
      <c r="N509" s="236"/>
      <c r="O509" s="236"/>
      <c r="P509" s="236"/>
      <c r="Q509" s="236"/>
      <c r="R509" s="236"/>
      <c r="S509" s="236"/>
      <c r="T509" s="236"/>
      <c r="U509" s="236"/>
      <c r="V509" s="236"/>
      <c r="W509" s="236"/>
      <c r="X509" s="236"/>
      <c r="Y509" s="236"/>
      <c r="Z509" s="236"/>
      <c r="AA509" s="236"/>
      <c r="AB509" s="236"/>
      <c r="AC509" s="236"/>
      <c r="AD509" s="236"/>
      <c r="AE509" s="236"/>
    </row>
    <row r="510" spans="1:31" ht="15.75" customHeight="1" x14ac:dyDescent="0.25">
      <c r="A510" s="236"/>
      <c r="B510" s="236"/>
      <c r="C510" s="236"/>
      <c r="D510" s="236"/>
      <c r="E510" s="236"/>
      <c r="F510" s="236"/>
      <c r="G510" s="237"/>
      <c r="H510" s="236"/>
      <c r="I510" s="236"/>
      <c r="J510" s="236"/>
      <c r="K510" s="236"/>
      <c r="L510" s="236"/>
      <c r="M510" s="236"/>
      <c r="N510" s="236"/>
      <c r="O510" s="236"/>
      <c r="P510" s="236"/>
      <c r="Q510" s="236"/>
      <c r="R510" s="236"/>
      <c r="S510" s="236"/>
      <c r="T510" s="236"/>
      <c r="U510" s="236"/>
      <c r="V510" s="236"/>
      <c r="W510" s="236"/>
      <c r="X510" s="236"/>
      <c r="Y510" s="236"/>
      <c r="Z510" s="236"/>
      <c r="AA510" s="236"/>
      <c r="AB510" s="236"/>
      <c r="AC510" s="236"/>
      <c r="AD510" s="236"/>
      <c r="AE510" s="236"/>
    </row>
    <row r="511" spans="1:31" ht="15.75" customHeight="1" x14ac:dyDescent="0.25">
      <c r="A511" s="236"/>
      <c r="B511" s="236"/>
      <c r="C511" s="236"/>
      <c r="D511" s="236"/>
      <c r="E511" s="236"/>
      <c r="F511" s="236"/>
      <c r="G511" s="237"/>
      <c r="H511" s="236"/>
      <c r="I511" s="236"/>
      <c r="J511" s="236"/>
      <c r="K511" s="236"/>
      <c r="L511" s="236"/>
      <c r="M511" s="236"/>
      <c r="N511" s="236"/>
      <c r="O511" s="236"/>
      <c r="P511" s="236"/>
      <c r="Q511" s="236"/>
      <c r="R511" s="236"/>
      <c r="S511" s="236"/>
      <c r="T511" s="236"/>
      <c r="U511" s="236"/>
      <c r="V511" s="236"/>
      <c r="W511" s="236"/>
      <c r="X511" s="236"/>
      <c r="Y511" s="236"/>
      <c r="Z511" s="236"/>
      <c r="AA511" s="236"/>
      <c r="AB511" s="236"/>
      <c r="AC511" s="236"/>
      <c r="AD511" s="236"/>
      <c r="AE511" s="236"/>
    </row>
    <row r="512" spans="1:31" ht="15.75" customHeight="1" x14ac:dyDescent="0.25">
      <c r="A512" s="236"/>
      <c r="B512" s="236"/>
      <c r="C512" s="236"/>
      <c r="D512" s="236"/>
      <c r="E512" s="236"/>
      <c r="F512" s="236"/>
      <c r="G512" s="237"/>
      <c r="H512" s="236"/>
      <c r="I512" s="236"/>
      <c r="J512" s="236"/>
      <c r="K512" s="236"/>
      <c r="L512" s="236"/>
      <c r="M512" s="236"/>
      <c r="N512" s="236"/>
      <c r="O512" s="236"/>
      <c r="P512" s="236"/>
      <c r="Q512" s="236"/>
      <c r="R512" s="236"/>
      <c r="S512" s="236"/>
      <c r="T512" s="236"/>
      <c r="U512" s="236"/>
      <c r="V512" s="236"/>
      <c r="W512" s="236"/>
      <c r="X512" s="236"/>
      <c r="Y512" s="236"/>
      <c r="Z512" s="236"/>
      <c r="AA512" s="236"/>
      <c r="AB512" s="236"/>
      <c r="AC512" s="236"/>
      <c r="AD512" s="236"/>
      <c r="AE512" s="236"/>
    </row>
    <row r="513" spans="1:31" ht="15.75" customHeight="1" x14ac:dyDescent="0.25">
      <c r="A513" s="236"/>
      <c r="B513" s="236"/>
      <c r="C513" s="236"/>
      <c r="D513" s="236"/>
      <c r="E513" s="236"/>
      <c r="F513" s="236"/>
      <c r="G513" s="237"/>
      <c r="H513" s="236"/>
      <c r="I513" s="236"/>
      <c r="J513" s="236"/>
      <c r="K513" s="236"/>
      <c r="L513" s="236"/>
      <c r="M513" s="236"/>
      <c r="N513" s="236"/>
      <c r="O513" s="236"/>
      <c r="P513" s="236"/>
      <c r="Q513" s="236"/>
      <c r="R513" s="236"/>
      <c r="S513" s="236"/>
      <c r="T513" s="236"/>
      <c r="U513" s="236"/>
      <c r="V513" s="236"/>
      <c r="W513" s="236"/>
      <c r="X513" s="236"/>
      <c r="Y513" s="236"/>
      <c r="Z513" s="236"/>
      <c r="AA513" s="236"/>
      <c r="AB513" s="236"/>
      <c r="AC513" s="236"/>
      <c r="AD513" s="236"/>
      <c r="AE513" s="236"/>
    </row>
    <row r="514" spans="1:31" ht="15.75" customHeight="1" x14ac:dyDescent="0.25">
      <c r="A514" s="236"/>
      <c r="B514" s="236"/>
      <c r="C514" s="236"/>
      <c r="D514" s="236"/>
      <c r="E514" s="236"/>
      <c r="F514" s="236"/>
      <c r="G514" s="237"/>
      <c r="H514" s="236"/>
      <c r="I514" s="236"/>
      <c r="J514" s="236"/>
      <c r="K514" s="236"/>
      <c r="L514" s="236"/>
      <c r="M514" s="236"/>
      <c r="N514" s="236"/>
      <c r="O514" s="236"/>
      <c r="P514" s="236"/>
      <c r="Q514" s="236"/>
      <c r="R514" s="236"/>
      <c r="S514" s="236"/>
      <c r="T514" s="236"/>
      <c r="U514" s="236"/>
      <c r="V514" s="236"/>
      <c r="W514" s="236"/>
      <c r="X514" s="236"/>
      <c r="Y514" s="236"/>
      <c r="Z514" s="236"/>
      <c r="AA514" s="236"/>
      <c r="AB514" s="236"/>
      <c r="AC514" s="236"/>
      <c r="AD514" s="236"/>
      <c r="AE514" s="236"/>
    </row>
    <row r="515" spans="1:31" ht="15.75" customHeight="1" x14ac:dyDescent="0.25">
      <c r="A515" s="236"/>
      <c r="B515" s="236"/>
      <c r="C515" s="236"/>
      <c r="D515" s="236"/>
      <c r="E515" s="236"/>
      <c r="F515" s="236"/>
      <c r="G515" s="237"/>
      <c r="H515" s="236"/>
      <c r="I515" s="236"/>
      <c r="J515" s="236"/>
      <c r="K515" s="236"/>
      <c r="L515" s="236"/>
      <c r="M515" s="236"/>
      <c r="N515" s="236"/>
      <c r="O515" s="236"/>
      <c r="P515" s="236"/>
      <c r="Q515" s="236"/>
      <c r="R515" s="236"/>
      <c r="S515" s="236"/>
      <c r="T515" s="236"/>
      <c r="U515" s="236"/>
      <c r="V515" s="236"/>
      <c r="W515" s="236"/>
      <c r="X515" s="236"/>
      <c r="Y515" s="236"/>
      <c r="Z515" s="236"/>
      <c r="AA515" s="236"/>
      <c r="AB515" s="236"/>
      <c r="AC515" s="236"/>
      <c r="AD515" s="236"/>
      <c r="AE515" s="236"/>
    </row>
    <row r="516" spans="1:31" ht="15.75" customHeight="1" x14ac:dyDescent="0.25">
      <c r="A516" s="236"/>
      <c r="B516" s="236"/>
      <c r="C516" s="236"/>
      <c r="D516" s="236"/>
      <c r="E516" s="236"/>
      <c r="F516" s="236"/>
      <c r="G516" s="237"/>
      <c r="H516" s="236"/>
      <c r="I516" s="236"/>
      <c r="J516" s="236"/>
      <c r="K516" s="236"/>
      <c r="L516" s="236"/>
      <c r="M516" s="236"/>
      <c r="N516" s="236"/>
      <c r="O516" s="236"/>
      <c r="P516" s="236"/>
      <c r="Q516" s="236"/>
      <c r="R516" s="236"/>
      <c r="S516" s="236"/>
      <c r="T516" s="236"/>
      <c r="U516" s="236"/>
      <c r="V516" s="236"/>
      <c r="W516" s="236"/>
      <c r="X516" s="236"/>
      <c r="Y516" s="236"/>
      <c r="Z516" s="236"/>
      <c r="AA516" s="236"/>
      <c r="AB516" s="236"/>
      <c r="AC516" s="236"/>
      <c r="AD516" s="236"/>
      <c r="AE516" s="236"/>
    </row>
    <row r="517" spans="1:31" ht="15.75" customHeight="1" x14ac:dyDescent="0.25">
      <c r="A517" s="236"/>
      <c r="B517" s="236"/>
      <c r="C517" s="236"/>
      <c r="D517" s="236"/>
      <c r="E517" s="236"/>
      <c r="F517" s="236"/>
      <c r="G517" s="237"/>
      <c r="H517" s="236"/>
      <c r="I517" s="236"/>
      <c r="J517" s="236"/>
      <c r="K517" s="236"/>
      <c r="L517" s="236"/>
      <c r="M517" s="236"/>
      <c r="N517" s="236"/>
      <c r="O517" s="236"/>
      <c r="P517" s="236"/>
      <c r="Q517" s="236"/>
      <c r="R517" s="236"/>
      <c r="S517" s="236"/>
      <c r="T517" s="236"/>
      <c r="U517" s="236"/>
      <c r="V517" s="236"/>
      <c r="W517" s="236"/>
      <c r="X517" s="236"/>
      <c r="Y517" s="236"/>
      <c r="Z517" s="236"/>
      <c r="AA517" s="236"/>
      <c r="AB517" s="236"/>
      <c r="AC517" s="236"/>
      <c r="AD517" s="236"/>
      <c r="AE517" s="236"/>
    </row>
    <row r="518" spans="1:31" ht="15.75" customHeight="1" x14ac:dyDescent="0.25">
      <c r="A518" s="236"/>
      <c r="B518" s="236"/>
      <c r="C518" s="236"/>
      <c r="D518" s="236"/>
      <c r="E518" s="236"/>
      <c r="F518" s="236"/>
      <c r="G518" s="237"/>
      <c r="H518" s="236"/>
      <c r="I518" s="236"/>
      <c r="J518" s="236"/>
      <c r="K518" s="236"/>
      <c r="L518" s="236"/>
      <c r="M518" s="236"/>
      <c r="N518" s="236"/>
      <c r="O518" s="236"/>
      <c r="P518" s="236"/>
      <c r="Q518" s="236"/>
      <c r="R518" s="236"/>
      <c r="S518" s="236"/>
      <c r="T518" s="236"/>
      <c r="U518" s="236"/>
      <c r="V518" s="236"/>
      <c r="W518" s="236"/>
      <c r="X518" s="236"/>
      <c r="Y518" s="236"/>
      <c r="Z518" s="236"/>
      <c r="AA518" s="236"/>
      <c r="AB518" s="236"/>
      <c r="AC518" s="236"/>
      <c r="AD518" s="236"/>
      <c r="AE518" s="236"/>
    </row>
    <row r="519" spans="1:31" ht="15.75" customHeight="1" x14ac:dyDescent="0.25">
      <c r="A519" s="236"/>
      <c r="B519" s="236"/>
      <c r="C519" s="236"/>
      <c r="D519" s="236"/>
      <c r="E519" s="236"/>
      <c r="F519" s="236"/>
      <c r="G519" s="237"/>
      <c r="H519" s="236"/>
      <c r="I519" s="236"/>
      <c r="J519" s="236"/>
      <c r="K519" s="236"/>
      <c r="L519" s="236"/>
      <c r="M519" s="236"/>
      <c r="N519" s="236"/>
      <c r="O519" s="236"/>
      <c r="P519" s="236"/>
      <c r="Q519" s="236"/>
      <c r="R519" s="236"/>
      <c r="S519" s="236"/>
      <c r="T519" s="236"/>
      <c r="U519" s="236"/>
      <c r="V519" s="236"/>
      <c r="W519" s="236"/>
      <c r="X519" s="236"/>
      <c r="Y519" s="236"/>
      <c r="Z519" s="236"/>
      <c r="AA519" s="236"/>
      <c r="AB519" s="236"/>
      <c r="AC519" s="236"/>
      <c r="AD519" s="236"/>
      <c r="AE519" s="236"/>
    </row>
    <row r="520" spans="1:31" ht="15.75" customHeight="1" x14ac:dyDescent="0.25">
      <c r="A520" s="236"/>
      <c r="B520" s="236"/>
      <c r="C520" s="236"/>
      <c r="D520" s="236"/>
      <c r="E520" s="236"/>
      <c r="F520" s="236"/>
      <c r="G520" s="237"/>
      <c r="H520" s="236"/>
      <c r="I520" s="236"/>
      <c r="J520" s="236"/>
      <c r="K520" s="236"/>
      <c r="L520" s="236"/>
      <c r="M520" s="236"/>
      <c r="N520" s="236"/>
      <c r="O520" s="236"/>
      <c r="P520" s="236"/>
      <c r="Q520" s="236"/>
      <c r="R520" s="236"/>
      <c r="S520" s="236"/>
      <c r="T520" s="236"/>
      <c r="U520" s="236"/>
      <c r="V520" s="236"/>
      <c r="W520" s="236"/>
      <c r="X520" s="236"/>
      <c r="Y520" s="236"/>
      <c r="Z520" s="236"/>
      <c r="AA520" s="236"/>
      <c r="AB520" s="236"/>
      <c r="AC520" s="236"/>
      <c r="AD520" s="236"/>
      <c r="AE520" s="236"/>
    </row>
    <row r="521" spans="1:31" ht="15.75" customHeight="1" x14ac:dyDescent="0.25">
      <c r="A521" s="236"/>
      <c r="B521" s="236"/>
      <c r="C521" s="236"/>
      <c r="D521" s="236"/>
      <c r="E521" s="236"/>
      <c r="F521" s="236"/>
      <c r="G521" s="237"/>
      <c r="H521" s="236"/>
      <c r="I521" s="236"/>
      <c r="J521" s="236"/>
      <c r="K521" s="236"/>
      <c r="L521" s="236"/>
      <c r="M521" s="236"/>
      <c r="N521" s="236"/>
      <c r="O521" s="236"/>
      <c r="P521" s="236"/>
      <c r="Q521" s="236"/>
      <c r="R521" s="236"/>
      <c r="S521" s="236"/>
      <c r="T521" s="236"/>
      <c r="U521" s="236"/>
      <c r="V521" s="236"/>
      <c r="W521" s="236"/>
      <c r="X521" s="236"/>
      <c r="Y521" s="236"/>
      <c r="Z521" s="236"/>
      <c r="AA521" s="236"/>
      <c r="AB521" s="236"/>
      <c r="AC521" s="236"/>
      <c r="AD521" s="236"/>
      <c r="AE521" s="236"/>
    </row>
    <row r="522" spans="1:31" ht="15.75" customHeight="1" x14ac:dyDescent="0.25">
      <c r="A522" s="236"/>
      <c r="B522" s="236"/>
      <c r="C522" s="236"/>
      <c r="D522" s="236"/>
      <c r="E522" s="236"/>
      <c r="F522" s="236"/>
      <c r="G522" s="237"/>
      <c r="H522" s="236"/>
      <c r="I522" s="236"/>
      <c r="J522" s="236"/>
      <c r="K522" s="236"/>
      <c r="L522" s="236"/>
      <c r="M522" s="236"/>
      <c r="N522" s="236"/>
      <c r="O522" s="236"/>
      <c r="P522" s="236"/>
      <c r="Q522" s="236"/>
      <c r="R522" s="236"/>
      <c r="S522" s="236"/>
      <c r="T522" s="236"/>
      <c r="U522" s="236"/>
      <c r="V522" s="236"/>
      <c r="W522" s="236"/>
      <c r="X522" s="236"/>
      <c r="Y522" s="236"/>
      <c r="Z522" s="236"/>
      <c r="AA522" s="236"/>
      <c r="AB522" s="236"/>
      <c r="AC522" s="236"/>
      <c r="AD522" s="236"/>
      <c r="AE522" s="236"/>
    </row>
    <row r="523" spans="1:31" ht="15.75" customHeight="1" x14ac:dyDescent="0.25">
      <c r="A523" s="236"/>
      <c r="B523" s="236"/>
      <c r="C523" s="236"/>
      <c r="D523" s="236"/>
      <c r="E523" s="236"/>
      <c r="F523" s="236"/>
      <c r="G523" s="237"/>
      <c r="H523" s="236"/>
      <c r="I523" s="236"/>
      <c r="J523" s="236"/>
      <c r="K523" s="236"/>
      <c r="L523" s="236"/>
      <c r="M523" s="236"/>
      <c r="N523" s="236"/>
      <c r="O523" s="236"/>
      <c r="P523" s="236"/>
      <c r="Q523" s="236"/>
      <c r="R523" s="236"/>
      <c r="S523" s="236"/>
      <c r="T523" s="236"/>
      <c r="U523" s="236"/>
      <c r="V523" s="236"/>
      <c r="W523" s="236"/>
      <c r="X523" s="236"/>
      <c r="Y523" s="236"/>
      <c r="Z523" s="236"/>
      <c r="AA523" s="236"/>
      <c r="AB523" s="236"/>
      <c r="AC523" s="236"/>
      <c r="AD523" s="236"/>
      <c r="AE523" s="236"/>
    </row>
    <row r="524" spans="1:31" ht="15.75" customHeight="1" x14ac:dyDescent="0.25">
      <c r="A524" s="236"/>
      <c r="B524" s="236"/>
      <c r="C524" s="236"/>
      <c r="D524" s="236"/>
      <c r="E524" s="236"/>
      <c r="F524" s="236"/>
      <c r="G524" s="237"/>
      <c r="H524" s="236"/>
      <c r="I524" s="236"/>
      <c r="J524" s="236"/>
      <c r="K524" s="236"/>
      <c r="L524" s="236"/>
      <c r="M524" s="236"/>
      <c r="N524" s="236"/>
      <c r="O524" s="236"/>
      <c r="P524" s="236"/>
      <c r="Q524" s="236"/>
      <c r="R524" s="236"/>
      <c r="S524" s="236"/>
      <c r="T524" s="236"/>
      <c r="U524" s="236"/>
      <c r="V524" s="236"/>
      <c r="W524" s="236"/>
      <c r="X524" s="236"/>
      <c r="Y524" s="236"/>
      <c r="Z524" s="236"/>
      <c r="AA524" s="236"/>
      <c r="AB524" s="236"/>
      <c r="AC524" s="236"/>
      <c r="AD524" s="236"/>
      <c r="AE524" s="236"/>
    </row>
    <row r="525" spans="1:31" ht="15.75" customHeight="1" x14ac:dyDescent="0.25">
      <c r="A525" s="236"/>
      <c r="B525" s="236"/>
      <c r="C525" s="236"/>
      <c r="D525" s="236"/>
      <c r="E525" s="236"/>
      <c r="F525" s="236"/>
      <c r="G525" s="237"/>
      <c r="H525" s="236"/>
      <c r="I525" s="236"/>
      <c r="J525" s="236"/>
      <c r="K525" s="236"/>
      <c r="L525" s="236"/>
      <c r="M525" s="236"/>
      <c r="N525" s="236"/>
      <c r="O525" s="236"/>
      <c r="P525" s="236"/>
      <c r="Q525" s="236"/>
      <c r="R525" s="236"/>
      <c r="S525" s="236"/>
      <c r="T525" s="236"/>
      <c r="U525" s="236"/>
      <c r="V525" s="236"/>
      <c r="W525" s="236"/>
      <c r="X525" s="236"/>
      <c r="Y525" s="236"/>
      <c r="Z525" s="236"/>
      <c r="AA525" s="236"/>
      <c r="AB525" s="236"/>
      <c r="AC525" s="236"/>
      <c r="AD525" s="236"/>
      <c r="AE525" s="236"/>
    </row>
    <row r="526" spans="1:31" ht="15.75" customHeight="1" x14ac:dyDescent="0.25">
      <c r="A526" s="236"/>
      <c r="B526" s="236"/>
      <c r="C526" s="236"/>
      <c r="D526" s="236"/>
      <c r="E526" s="236"/>
      <c r="F526" s="236"/>
      <c r="G526" s="237"/>
      <c r="H526" s="236"/>
      <c r="I526" s="236"/>
      <c r="J526" s="236"/>
      <c r="K526" s="236"/>
      <c r="L526" s="236"/>
      <c r="M526" s="236"/>
      <c r="N526" s="236"/>
      <c r="O526" s="236"/>
      <c r="P526" s="236"/>
      <c r="Q526" s="236"/>
      <c r="R526" s="236"/>
      <c r="S526" s="236"/>
      <c r="T526" s="236"/>
      <c r="U526" s="236"/>
      <c r="V526" s="236"/>
      <c r="W526" s="236"/>
      <c r="X526" s="236"/>
      <c r="Y526" s="236"/>
      <c r="Z526" s="236"/>
      <c r="AA526" s="236"/>
      <c r="AB526" s="236"/>
      <c r="AC526" s="236"/>
      <c r="AD526" s="236"/>
      <c r="AE526" s="236"/>
    </row>
    <row r="527" spans="1:31" ht="15.75" customHeight="1" x14ac:dyDescent="0.25">
      <c r="A527" s="236"/>
      <c r="B527" s="236"/>
      <c r="C527" s="236"/>
      <c r="D527" s="236"/>
      <c r="E527" s="236"/>
      <c r="F527" s="236"/>
      <c r="G527" s="237"/>
      <c r="H527" s="236"/>
      <c r="I527" s="236"/>
      <c r="J527" s="236"/>
      <c r="K527" s="236"/>
      <c r="L527" s="236"/>
      <c r="M527" s="236"/>
      <c r="N527" s="236"/>
      <c r="O527" s="236"/>
      <c r="P527" s="236"/>
      <c r="Q527" s="236"/>
      <c r="R527" s="236"/>
      <c r="S527" s="236"/>
      <c r="T527" s="236"/>
      <c r="U527" s="236"/>
      <c r="V527" s="236"/>
      <c r="W527" s="236"/>
      <c r="X527" s="236"/>
      <c r="Y527" s="236"/>
      <c r="Z527" s="236"/>
      <c r="AA527" s="236"/>
      <c r="AB527" s="236"/>
      <c r="AC527" s="236"/>
      <c r="AD527" s="236"/>
      <c r="AE527" s="236"/>
    </row>
    <row r="528" spans="1:31" ht="15.75" customHeight="1" x14ac:dyDescent="0.25">
      <c r="A528" s="236"/>
      <c r="B528" s="236"/>
      <c r="C528" s="236"/>
      <c r="D528" s="236"/>
      <c r="E528" s="236"/>
      <c r="F528" s="236"/>
      <c r="G528" s="237"/>
      <c r="H528" s="236"/>
      <c r="I528" s="236"/>
      <c r="J528" s="236"/>
      <c r="K528" s="236"/>
      <c r="L528" s="236"/>
      <c r="M528" s="236"/>
      <c r="N528" s="236"/>
      <c r="O528" s="236"/>
      <c r="P528" s="236"/>
      <c r="Q528" s="236"/>
      <c r="R528" s="236"/>
      <c r="S528" s="236"/>
      <c r="T528" s="236"/>
      <c r="U528" s="236"/>
      <c r="V528" s="236"/>
      <c r="W528" s="236"/>
      <c r="X528" s="236"/>
      <c r="Y528" s="236"/>
      <c r="Z528" s="236"/>
      <c r="AA528" s="236"/>
      <c r="AB528" s="236"/>
      <c r="AC528" s="236"/>
      <c r="AD528" s="236"/>
      <c r="AE528" s="236"/>
    </row>
    <row r="529" spans="1:31" ht="15.75" customHeight="1" x14ac:dyDescent="0.25">
      <c r="A529" s="236"/>
      <c r="B529" s="236"/>
      <c r="C529" s="236"/>
      <c r="D529" s="236"/>
      <c r="E529" s="236"/>
      <c r="F529" s="236"/>
      <c r="G529" s="237"/>
      <c r="H529" s="236"/>
      <c r="I529" s="236"/>
      <c r="J529" s="236"/>
      <c r="K529" s="236"/>
      <c r="L529" s="236"/>
      <c r="M529" s="236"/>
      <c r="N529" s="236"/>
      <c r="O529" s="236"/>
      <c r="P529" s="236"/>
      <c r="Q529" s="236"/>
      <c r="R529" s="236"/>
      <c r="S529" s="236"/>
      <c r="T529" s="236"/>
      <c r="U529" s="236"/>
      <c r="V529" s="236"/>
      <c r="W529" s="236"/>
      <c r="X529" s="236"/>
      <c r="Y529" s="236"/>
      <c r="Z529" s="236"/>
      <c r="AA529" s="236"/>
      <c r="AB529" s="236"/>
      <c r="AC529" s="236"/>
      <c r="AD529" s="236"/>
      <c r="AE529" s="236"/>
    </row>
    <row r="530" spans="1:31" ht="15.75" customHeight="1" x14ac:dyDescent="0.25">
      <c r="A530" s="236"/>
      <c r="B530" s="236"/>
      <c r="C530" s="236"/>
      <c r="D530" s="236"/>
      <c r="E530" s="236"/>
      <c r="F530" s="236"/>
      <c r="G530" s="237"/>
      <c r="H530" s="236"/>
      <c r="I530" s="236"/>
      <c r="J530" s="236"/>
      <c r="K530" s="236"/>
      <c r="L530" s="236"/>
      <c r="M530" s="236"/>
      <c r="N530" s="236"/>
      <c r="O530" s="236"/>
      <c r="P530" s="236"/>
      <c r="Q530" s="236"/>
      <c r="R530" s="236"/>
      <c r="S530" s="236"/>
      <c r="T530" s="236"/>
      <c r="U530" s="236"/>
      <c r="V530" s="236"/>
      <c r="W530" s="236"/>
      <c r="X530" s="236"/>
      <c r="Y530" s="236"/>
      <c r="Z530" s="236"/>
      <c r="AA530" s="236"/>
      <c r="AB530" s="236"/>
      <c r="AC530" s="236"/>
      <c r="AD530" s="236"/>
      <c r="AE530" s="236"/>
    </row>
    <row r="531" spans="1:31" ht="15.75" customHeight="1" x14ac:dyDescent="0.25">
      <c r="A531" s="236"/>
      <c r="B531" s="236"/>
      <c r="C531" s="236"/>
      <c r="D531" s="236"/>
      <c r="E531" s="236"/>
      <c r="F531" s="236"/>
      <c r="G531" s="237"/>
      <c r="H531" s="236"/>
      <c r="I531" s="236"/>
      <c r="J531" s="236"/>
      <c r="K531" s="236"/>
      <c r="L531" s="236"/>
      <c r="M531" s="236"/>
      <c r="N531" s="236"/>
      <c r="O531" s="236"/>
      <c r="P531" s="236"/>
      <c r="Q531" s="236"/>
      <c r="R531" s="236"/>
      <c r="S531" s="236"/>
      <c r="T531" s="236"/>
      <c r="U531" s="236"/>
      <c r="V531" s="236"/>
      <c r="W531" s="236"/>
      <c r="X531" s="236"/>
      <c r="Y531" s="236"/>
      <c r="Z531" s="236"/>
      <c r="AA531" s="236"/>
      <c r="AB531" s="236"/>
      <c r="AC531" s="236"/>
      <c r="AD531" s="236"/>
      <c r="AE531" s="236"/>
    </row>
    <row r="532" spans="1:31" ht="15.75" customHeight="1" x14ac:dyDescent="0.25">
      <c r="A532" s="236"/>
      <c r="B532" s="236"/>
      <c r="C532" s="236"/>
      <c r="D532" s="236"/>
      <c r="E532" s="236"/>
      <c r="F532" s="236"/>
      <c r="G532" s="237"/>
      <c r="H532" s="236"/>
      <c r="I532" s="236"/>
      <c r="J532" s="236"/>
      <c r="K532" s="236"/>
      <c r="L532" s="236"/>
      <c r="M532" s="236"/>
      <c r="N532" s="236"/>
      <c r="O532" s="236"/>
      <c r="P532" s="236"/>
      <c r="Q532" s="236"/>
      <c r="R532" s="236"/>
      <c r="S532" s="236"/>
      <c r="T532" s="236"/>
      <c r="U532" s="236"/>
      <c r="V532" s="236"/>
      <c r="W532" s="236"/>
      <c r="X532" s="236"/>
      <c r="Y532" s="236"/>
      <c r="Z532" s="236"/>
      <c r="AA532" s="236"/>
      <c r="AB532" s="236"/>
      <c r="AC532" s="236"/>
      <c r="AD532" s="236"/>
      <c r="AE532" s="236"/>
    </row>
    <row r="533" spans="1:31" ht="15.75" customHeight="1" x14ac:dyDescent="0.25">
      <c r="A533" s="236"/>
      <c r="B533" s="236"/>
      <c r="C533" s="236"/>
      <c r="D533" s="236"/>
      <c r="E533" s="236"/>
      <c r="F533" s="236"/>
      <c r="G533" s="237"/>
      <c r="H533" s="236"/>
      <c r="I533" s="236"/>
      <c r="J533" s="236"/>
      <c r="K533" s="236"/>
      <c r="L533" s="236"/>
      <c r="M533" s="236"/>
      <c r="N533" s="236"/>
      <c r="O533" s="236"/>
      <c r="P533" s="236"/>
      <c r="Q533" s="236"/>
      <c r="R533" s="236"/>
      <c r="S533" s="236"/>
      <c r="T533" s="236"/>
      <c r="U533" s="236"/>
      <c r="V533" s="236"/>
      <c r="W533" s="236"/>
      <c r="X533" s="236"/>
      <c r="Y533" s="236"/>
      <c r="Z533" s="236"/>
      <c r="AA533" s="236"/>
      <c r="AB533" s="236"/>
      <c r="AC533" s="236"/>
      <c r="AD533" s="236"/>
      <c r="AE533" s="236"/>
    </row>
    <row r="534" spans="1:31" ht="15.75" customHeight="1" x14ac:dyDescent="0.25">
      <c r="A534" s="236"/>
      <c r="B534" s="236"/>
      <c r="C534" s="236"/>
      <c r="D534" s="236"/>
      <c r="E534" s="236"/>
      <c r="F534" s="236"/>
      <c r="G534" s="237"/>
      <c r="H534" s="236"/>
      <c r="I534" s="236"/>
      <c r="J534" s="236"/>
      <c r="K534" s="236"/>
      <c r="L534" s="236"/>
      <c r="M534" s="236"/>
      <c r="N534" s="236"/>
      <c r="O534" s="236"/>
      <c r="P534" s="236"/>
      <c r="Q534" s="236"/>
      <c r="R534" s="236"/>
      <c r="S534" s="236"/>
      <c r="T534" s="236"/>
      <c r="U534" s="236"/>
      <c r="V534" s="236"/>
      <c r="W534" s="236"/>
      <c r="X534" s="236"/>
      <c r="Y534" s="236"/>
      <c r="Z534" s="236"/>
      <c r="AA534" s="236"/>
      <c r="AB534" s="236"/>
      <c r="AC534" s="236"/>
      <c r="AD534" s="236"/>
      <c r="AE534" s="236"/>
    </row>
    <row r="535" spans="1:31" ht="15.75" customHeight="1" x14ac:dyDescent="0.25">
      <c r="A535" s="236"/>
      <c r="B535" s="236"/>
      <c r="C535" s="236"/>
      <c r="D535" s="236"/>
      <c r="E535" s="236"/>
      <c r="F535" s="236"/>
      <c r="G535" s="237"/>
      <c r="H535" s="236"/>
      <c r="I535" s="236"/>
      <c r="J535" s="236"/>
      <c r="K535" s="236"/>
      <c r="L535" s="236"/>
      <c r="M535" s="236"/>
      <c r="N535" s="236"/>
      <c r="O535" s="236"/>
      <c r="P535" s="236"/>
      <c r="Q535" s="236"/>
      <c r="R535" s="236"/>
      <c r="S535" s="236"/>
      <c r="T535" s="236"/>
      <c r="U535" s="236"/>
      <c r="V535" s="236"/>
      <c r="W535" s="236"/>
      <c r="X535" s="236"/>
      <c r="Y535" s="236"/>
      <c r="Z535" s="236"/>
      <c r="AA535" s="236"/>
      <c r="AB535" s="236"/>
      <c r="AC535" s="236"/>
      <c r="AD535" s="236"/>
      <c r="AE535" s="236"/>
    </row>
    <row r="536" spans="1:31" ht="15.75" customHeight="1" x14ac:dyDescent="0.25">
      <c r="A536" s="236"/>
      <c r="B536" s="236"/>
      <c r="C536" s="236"/>
      <c r="D536" s="236"/>
      <c r="E536" s="236"/>
      <c r="F536" s="236"/>
      <c r="G536" s="237"/>
      <c r="H536" s="236"/>
      <c r="I536" s="236"/>
      <c r="J536" s="236"/>
      <c r="K536" s="236"/>
      <c r="L536" s="236"/>
      <c r="M536" s="236"/>
      <c r="N536" s="236"/>
      <c r="O536" s="236"/>
      <c r="P536" s="236"/>
      <c r="Q536" s="236"/>
      <c r="R536" s="236"/>
      <c r="S536" s="236"/>
      <c r="T536" s="236"/>
      <c r="U536" s="236"/>
      <c r="V536" s="236"/>
      <c r="W536" s="236"/>
      <c r="X536" s="236"/>
      <c r="Y536" s="236"/>
      <c r="Z536" s="236"/>
      <c r="AA536" s="236"/>
      <c r="AB536" s="236"/>
      <c r="AC536" s="236"/>
      <c r="AD536" s="236"/>
      <c r="AE536" s="236"/>
    </row>
    <row r="537" spans="1:31" ht="15.75" customHeight="1" x14ac:dyDescent="0.25">
      <c r="A537" s="236"/>
      <c r="B537" s="236"/>
      <c r="C537" s="236"/>
      <c r="D537" s="236"/>
      <c r="E537" s="236"/>
      <c r="F537" s="236"/>
      <c r="G537" s="237"/>
      <c r="H537" s="236"/>
      <c r="I537" s="236"/>
      <c r="J537" s="236"/>
      <c r="K537" s="236"/>
      <c r="L537" s="236"/>
      <c r="M537" s="236"/>
      <c r="N537" s="236"/>
      <c r="O537" s="236"/>
      <c r="P537" s="236"/>
      <c r="Q537" s="236"/>
      <c r="R537" s="236"/>
      <c r="S537" s="236"/>
      <c r="T537" s="236"/>
      <c r="U537" s="236"/>
      <c r="V537" s="236"/>
      <c r="W537" s="236"/>
      <c r="X537" s="236"/>
      <c r="Y537" s="236"/>
      <c r="Z537" s="236"/>
      <c r="AA537" s="236"/>
      <c r="AB537" s="236"/>
      <c r="AC537" s="236"/>
      <c r="AD537" s="236"/>
      <c r="AE537" s="236"/>
    </row>
    <row r="538" spans="1:31" ht="15.75" customHeight="1" x14ac:dyDescent="0.25">
      <c r="A538" s="236"/>
      <c r="B538" s="236"/>
      <c r="C538" s="236"/>
      <c r="D538" s="236"/>
      <c r="E538" s="236"/>
      <c r="F538" s="236"/>
      <c r="G538" s="237"/>
      <c r="H538" s="236"/>
      <c r="I538" s="236"/>
      <c r="J538" s="236"/>
      <c r="K538" s="236"/>
      <c r="L538" s="236"/>
      <c r="M538" s="236"/>
      <c r="N538" s="236"/>
      <c r="O538" s="236"/>
      <c r="P538" s="236"/>
      <c r="Q538" s="236"/>
      <c r="R538" s="236"/>
      <c r="S538" s="236"/>
      <c r="T538" s="236"/>
      <c r="U538" s="236"/>
      <c r="V538" s="236"/>
      <c r="W538" s="236"/>
      <c r="X538" s="236"/>
      <c r="Y538" s="236"/>
      <c r="Z538" s="236"/>
      <c r="AA538" s="236"/>
      <c r="AB538" s="236"/>
      <c r="AC538" s="236"/>
      <c r="AD538" s="236"/>
      <c r="AE538" s="236"/>
    </row>
    <row r="539" spans="1:31" ht="15.75" customHeight="1" x14ac:dyDescent="0.25">
      <c r="A539" s="236"/>
      <c r="B539" s="236"/>
      <c r="C539" s="236"/>
      <c r="D539" s="236"/>
      <c r="E539" s="236"/>
      <c r="F539" s="236"/>
      <c r="G539" s="237"/>
      <c r="H539" s="236"/>
      <c r="I539" s="236"/>
      <c r="J539" s="236"/>
      <c r="K539" s="236"/>
      <c r="L539" s="236"/>
      <c r="M539" s="236"/>
      <c r="N539" s="236"/>
      <c r="O539" s="236"/>
      <c r="P539" s="236"/>
      <c r="Q539" s="236"/>
      <c r="R539" s="236"/>
      <c r="S539" s="236"/>
      <c r="T539" s="236"/>
      <c r="U539" s="236"/>
      <c r="V539" s="236"/>
      <c r="W539" s="236"/>
      <c r="X539" s="236"/>
      <c r="Y539" s="236"/>
      <c r="Z539" s="236"/>
      <c r="AA539" s="236"/>
      <c r="AB539" s="236"/>
      <c r="AC539" s="236"/>
      <c r="AD539" s="236"/>
      <c r="AE539" s="236"/>
    </row>
    <row r="540" spans="1:31" ht="15.75" customHeight="1" x14ac:dyDescent="0.25">
      <c r="A540" s="236"/>
      <c r="B540" s="236"/>
      <c r="C540" s="236"/>
      <c r="D540" s="236"/>
      <c r="E540" s="236"/>
      <c r="F540" s="236"/>
      <c r="G540" s="237"/>
      <c r="H540" s="236"/>
      <c r="I540" s="236"/>
      <c r="J540" s="236"/>
      <c r="K540" s="236"/>
      <c r="L540" s="236"/>
      <c r="M540" s="236"/>
      <c r="N540" s="236"/>
      <c r="O540" s="236"/>
      <c r="P540" s="236"/>
      <c r="Q540" s="236"/>
      <c r="R540" s="236"/>
      <c r="S540" s="236"/>
      <c r="T540" s="236"/>
      <c r="U540" s="236"/>
      <c r="V540" s="236"/>
      <c r="W540" s="236"/>
      <c r="X540" s="236"/>
      <c r="Y540" s="236"/>
      <c r="Z540" s="236"/>
      <c r="AA540" s="236"/>
      <c r="AB540" s="236"/>
      <c r="AC540" s="236"/>
      <c r="AD540" s="236"/>
      <c r="AE540" s="236"/>
    </row>
    <row r="541" spans="1:31" ht="15.75" customHeight="1" x14ac:dyDescent="0.25">
      <c r="A541" s="236"/>
      <c r="B541" s="236"/>
      <c r="C541" s="236"/>
      <c r="D541" s="236"/>
      <c r="E541" s="236"/>
      <c r="F541" s="236"/>
      <c r="G541" s="237"/>
      <c r="H541" s="236"/>
      <c r="I541" s="236"/>
      <c r="J541" s="236"/>
      <c r="K541" s="236"/>
      <c r="L541" s="236"/>
      <c r="M541" s="236"/>
      <c r="N541" s="236"/>
      <c r="O541" s="236"/>
      <c r="P541" s="236"/>
      <c r="Q541" s="236"/>
      <c r="R541" s="236"/>
      <c r="S541" s="236"/>
      <c r="T541" s="236"/>
      <c r="U541" s="236"/>
      <c r="V541" s="236"/>
      <c r="W541" s="236"/>
      <c r="X541" s="236"/>
      <c r="Y541" s="236"/>
      <c r="Z541" s="236"/>
      <c r="AA541" s="236"/>
      <c r="AB541" s="236"/>
      <c r="AC541" s="236"/>
      <c r="AD541" s="236"/>
      <c r="AE541" s="236"/>
    </row>
    <row r="542" spans="1:31" ht="15.75" customHeight="1" x14ac:dyDescent="0.25">
      <c r="A542" s="236"/>
      <c r="B542" s="236"/>
      <c r="C542" s="236"/>
      <c r="D542" s="236"/>
      <c r="E542" s="236"/>
      <c r="F542" s="236"/>
      <c r="G542" s="237"/>
      <c r="H542" s="236"/>
      <c r="I542" s="236"/>
      <c r="J542" s="236"/>
      <c r="K542" s="236"/>
      <c r="L542" s="236"/>
      <c r="M542" s="236"/>
      <c r="N542" s="236"/>
      <c r="O542" s="236"/>
      <c r="P542" s="236"/>
      <c r="Q542" s="236"/>
      <c r="R542" s="236"/>
      <c r="S542" s="236"/>
      <c r="T542" s="236"/>
      <c r="U542" s="236"/>
      <c r="V542" s="236"/>
      <c r="W542" s="236"/>
      <c r="X542" s="236"/>
      <c r="Y542" s="236"/>
      <c r="Z542" s="236"/>
      <c r="AA542" s="236"/>
      <c r="AB542" s="236"/>
      <c r="AC542" s="236"/>
      <c r="AD542" s="236"/>
      <c r="AE542" s="236"/>
    </row>
    <row r="543" spans="1:31" ht="15.75" customHeight="1" x14ac:dyDescent="0.25">
      <c r="A543" s="236"/>
      <c r="B543" s="236"/>
      <c r="C543" s="236"/>
      <c r="D543" s="236"/>
      <c r="E543" s="236"/>
      <c r="F543" s="236"/>
      <c r="G543" s="237"/>
      <c r="H543" s="236"/>
      <c r="I543" s="236"/>
      <c r="J543" s="236"/>
      <c r="K543" s="236"/>
      <c r="L543" s="236"/>
      <c r="M543" s="236"/>
      <c r="N543" s="236"/>
      <c r="O543" s="236"/>
      <c r="P543" s="236"/>
      <c r="Q543" s="236"/>
      <c r="R543" s="236"/>
      <c r="S543" s="236"/>
      <c r="T543" s="236"/>
      <c r="U543" s="236"/>
      <c r="V543" s="236"/>
      <c r="W543" s="236"/>
      <c r="X543" s="236"/>
      <c r="Y543" s="236"/>
      <c r="Z543" s="236"/>
      <c r="AA543" s="236"/>
      <c r="AB543" s="236"/>
      <c r="AC543" s="236"/>
      <c r="AD543" s="236"/>
      <c r="AE543" s="236"/>
    </row>
    <row r="544" spans="1:31" ht="15.75" customHeight="1" x14ac:dyDescent="0.25">
      <c r="A544" s="236"/>
      <c r="B544" s="236"/>
      <c r="C544" s="236"/>
      <c r="D544" s="236"/>
      <c r="E544" s="236"/>
      <c r="F544" s="236"/>
      <c r="G544" s="237"/>
      <c r="H544" s="236"/>
      <c r="I544" s="236"/>
      <c r="J544" s="236"/>
      <c r="K544" s="236"/>
      <c r="L544" s="236"/>
      <c r="M544" s="236"/>
      <c r="N544" s="236"/>
      <c r="O544" s="236"/>
      <c r="P544" s="236"/>
      <c r="Q544" s="236"/>
      <c r="R544" s="236"/>
      <c r="S544" s="236"/>
      <c r="T544" s="236"/>
      <c r="U544" s="236"/>
      <c r="V544" s="236"/>
      <c r="W544" s="236"/>
      <c r="X544" s="236"/>
      <c r="Y544" s="236"/>
      <c r="Z544" s="236"/>
      <c r="AA544" s="236"/>
      <c r="AB544" s="236"/>
      <c r="AC544" s="236"/>
      <c r="AD544" s="236"/>
      <c r="AE544" s="236"/>
    </row>
    <row r="545" spans="1:31" ht="15.75" customHeight="1" x14ac:dyDescent="0.25">
      <c r="A545" s="236"/>
      <c r="B545" s="236"/>
      <c r="C545" s="236"/>
      <c r="D545" s="236"/>
      <c r="E545" s="236"/>
      <c r="F545" s="236"/>
      <c r="G545" s="237"/>
      <c r="H545" s="236"/>
      <c r="I545" s="236"/>
      <c r="J545" s="236"/>
      <c r="K545" s="236"/>
      <c r="L545" s="236"/>
      <c r="M545" s="236"/>
      <c r="N545" s="236"/>
      <c r="O545" s="236"/>
      <c r="P545" s="236"/>
      <c r="Q545" s="236"/>
      <c r="R545" s="236"/>
      <c r="S545" s="236"/>
      <c r="T545" s="236"/>
      <c r="U545" s="236"/>
      <c r="V545" s="236"/>
      <c r="W545" s="236"/>
      <c r="X545" s="236"/>
      <c r="Y545" s="236"/>
      <c r="Z545" s="236"/>
      <c r="AA545" s="236"/>
      <c r="AB545" s="236"/>
      <c r="AC545" s="236"/>
      <c r="AD545" s="236"/>
      <c r="AE545" s="236"/>
    </row>
    <row r="546" spans="1:31" ht="15.75" customHeight="1" x14ac:dyDescent="0.25">
      <c r="A546" s="236"/>
      <c r="B546" s="236"/>
      <c r="C546" s="236"/>
      <c r="D546" s="236"/>
      <c r="E546" s="236"/>
      <c r="F546" s="236"/>
      <c r="G546" s="237"/>
      <c r="H546" s="236"/>
      <c r="I546" s="236"/>
      <c r="J546" s="236"/>
      <c r="K546" s="236"/>
      <c r="L546" s="236"/>
      <c r="M546" s="236"/>
      <c r="N546" s="236"/>
      <c r="O546" s="236"/>
      <c r="P546" s="236"/>
      <c r="Q546" s="236"/>
      <c r="R546" s="236"/>
      <c r="S546" s="236"/>
      <c r="T546" s="236"/>
      <c r="U546" s="236"/>
      <c r="V546" s="236"/>
      <c r="W546" s="236"/>
      <c r="X546" s="236"/>
      <c r="Y546" s="236"/>
      <c r="Z546" s="236"/>
      <c r="AA546" s="236"/>
      <c r="AB546" s="236"/>
      <c r="AC546" s="236"/>
      <c r="AD546" s="236"/>
      <c r="AE546" s="236"/>
    </row>
    <row r="547" spans="1:31" ht="15.75" customHeight="1" x14ac:dyDescent="0.25">
      <c r="A547" s="236"/>
      <c r="B547" s="236"/>
      <c r="C547" s="236"/>
      <c r="D547" s="236"/>
      <c r="E547" s="236"/>
      <c r="F547" s="236"/>
      <c r="G547" s="237"/>
      <c r="H547" s="236"/>
      <c r="I547" s="236"/>
      <c r="J547" s="236"/>
      <c r="K547" s="236"/>
      <c r="L547" s="236"/>
      <c r="M547" s="236"/>
      <c r="N547" s="236"/>
      <c r="O547" s="236"/>
      <c r="P547" s="236"/>
      <c r="Q547" s="236"/>
      <c r="R547" s="236"/>
      <c r="S547" s="236"/>
      <c r="T547" s="236"/>
      <c r="U547" s="236"/>
      <c r="V547" s="236"/>
      <c r="W547" s="236"/>
      <c r="X547" s="236"/>
      <c r="Y547" s="236"/>
      <c r="Z547" s="236"/>
      <c r="AA547" s="236"/>
      <c r="AB547" s="236"/>
      <c r="AC547" s="236"/>
      <c r="AD547" s="236"/>
      <c r="AE547" s="236"/>
    </row>
    <row r="548" spans="1:31" ht="15.75" customHeight="1" x14ac:dyDescent="0.25">
      <c r="A548" s="236"/>
      <c r="B548" s="236"/>
      <c r="C548" s="236"/>
      <c r="D548" s="236"/>
      <c r="E548" s="236"/>
      <c r="F548" s="236"/>
      <c r="G548" s="237"/>
      <c r="H548" s="236"/>
      <c r="I548" s="236"/>
      <c r="J548" s="236"/>
      <c r="K548" s="236"/>
      <c r="L548" s="236"/>
      <c r="M548" s="236"/>
      <c r="N548" s="236"/>
      <c r="O548" s="236"/>
      <c r="P548" s="236"/>
      <c r="Q548" s="236"/>
      <c r="R548" s="236"/>
      <c r="S548" s="236"/>
      <c r="T548" s="236"/>
      <c r="U548" s="236"/>
      <c r="V548" s="236"/>
      <c r="W548" s="236"/>
      <c r="X548" s="236"/>
      <c r="Y548" s="236"/>
      <c r="Z548" s="236"/>
      <c r="AA548" s="236"/>
      <c r="AB548" s="236"/>
      <c r="AC548" s="236"/>
      <c r="AD548" s="236"/>
      <c r="AE548" s="236"/>
    </row>
    <row r="549" spans="1:31" ht="15.75" customHeight="1" x14ac:dyDescent="0.25">
      <c r="A549" s="236"/>
      <c r="B549" s="236"/>
      <c r="C549" s="236"/>
      <c r="D549" s="236"/>
      <c r="E549" s="236"/>
      <c r="F549" s="236"/>
      <c r="G549" s="237"/>
      <c r="H549" s="236"/>
      <c r="I549" s="236"/>
      <c r="J549" s="236"/>
      <c r="K549" s="236"/>
      <c r="L549" s="236"/>
      <c r="M549" s="236"/>
      <c r="N549" s="236"/>
      <c r="O549" s="236"/>
      <c r="P549" s="236"/>
      <c r="Q549" s="236"/>
      <c r="R549" s="236"/>
      <c r="S549" s="236"/>
      <c r="T549" s="236"/>
      <c r="U549" s="236"/>
      <c r="V549" s="236"/>
      <c r="W549" s="236"/>
      <c r="X549" s="236"/>
      <c r="Y549" s="236"/>
      <c r="Z549" s="236"/>
      <c r="AA549" s="236"/>
      <c r="AB549" s="236"/>
      <c r="AC549" s="236"/>
      <c r="AD549" s="236"/>
      <c r="AE549" s="236"/>
    </row>
    <row r="550" spans="1:31" ht="15.75" customHeight="1" x14ac:dyDescent="0.25">
      <c r="A550" s="236"/>
      <c r="B550" s="236"/>
      <c r="C550" s="236"/>
      <c r="D550" s="236"/>
      <c r="E550" s="236"/>
      <c r="F550" s="236"/>
      <c r="G550" s="237"/>
      <c r="H550" s="236"/>
      <c r="I550" s="236"/>
      <c r="J550" s="236"/>
      <c r="K550" s="236"/>
      <c r="L550" s="236"/>
      <c r="M550" s="236"/>
      <c r="N550" s="236"/>
      <c r="O550" s="236"/>
      <c r="P550" s="236"/>
      <c r="Q550" s="236"/>
      <c r="R550" s="236"/>
      <c r="S550" s="236"/>
      <c r="T550" s="236"/>
      <c r="U550" s="236"/>
      <c r="V550" s="236"/>
      <c r="W550" s="236"/>
      <c r="X550" s="236"/>
      <c r="Y550" s="236"/>
      <c r="Z550" s="236"/>
      <c r="AA550" s="236"/>
      <c r="AB550" s="236"/>
      <c r="AC550" s="236"/>
      <c r="AD550" s="236"/>
      <c r="AE550" s="236"/>
    </row>
    <row r="551" spans="1:31" ht="15.75" customHeight="1" x14ac:dyDescent="0.25">
      <c r="A551" s="236"/>
      <c r="B551" s="236"/>
      <c r="C551" s="236"/>
      <c r="D551" s="236"/>
      <c r="E551" s="236"/>
      <c r="F551" s="236"/>
      <c r="G551" s="237"/>
      <c r="H551" s="236"/>
      <c r="I551" s="236"/>
      <c r="J551" s="236"/>
      <c r="K551" s="236"/>
      <c r="L551" s="236"/>
      <c r="M551" s="236"/>
      <c r="N551" s="236"/>
      <c r="O551" s="236"/>
      <c r="P551" s="236"/>
      <c r="Q551" s="236"/>
      <c r="R551" s="236"/>
      <c r="S551" s="236"/>
      <c r="T551" s="236"/>
      <c r="U551" s="236"/>
      <c r="V551" s="236"/>
      <c r="W551" s="236"/>
      <c r="X551" s="236"/>
      <c r="Y551" s="236"/>
      <c r="Z551" s="236"/>
      <c r="AA551" s="236"/>
      <c r="AB551" s="236"/>
      <c r="AC551" s="236"/>
      <c r="AD551" s="236"/>
      <c r="AE551" s="236"/>
    </row>
    <row r="552" spans="1:31" ht="15.75" customHeight="1" x14ac:dyDescent="0.25">
      <c r="A552" s="236"/>
      <c r="B552" s="236"/>
      <c r="C552" s="236"/>
      <c r="D552" s="236"/>
      <c r="E552" s="236"/>
      <c r="F552" s="236"/>
      <c r="G552" s="237"/>
      <c r="H552" s="236"/>
      <c r="I552" s="236"/>
      <c r="J552" s="236"/>
      <c r="K552" s="236"/>
      <c r="L552" s="236"/>
      <c r="M552" s="236"/>
      <c r="N552" s="236"/>
      <c r="O552" s="236"/>
      <c r="P552" s="236"/>
      <c r="Q552" s="236"/>
      <c r="R552" s="236"/>
      <c r="S552" s="236"/>
      <c r="T552" s="236"/>
      <c r="U552" s="236"/>
      <c r="V552" s="236"/>
      <c r="W552" s="236"/>
      <c r="X552" s="236"/>
      <c r="Y552" s="236"/>
      <c r="Z552" s="236"/>
      <c r="AA552" s="236"/>
      <c r="AB552" s="236"/>
      <c r="AC552" s="236"/>
      <c r="AD552" s="236"/>
      <c r="AE552" s="236"/>
    </row>
    <row r="553" spans="1:31" ht="15.75" customHeight="1" x14ac:dyDescent="0.25">
      <c r="A553" s="236"/>
      <c r="B553" s="236"/>
      <c r="C553" s="236"/>
      <c r="D553" s="236"/>
      <c r="E553" s="236"/>
      <c r="F553" s="236"/>
      <c r="G553" s="237"/>
      <c r="H553" s="236"/>
      <c r="I553" s="236"/>
      <c r="J553" s="236"/>
      <c r="K553" s="236"/>
      <c r="L553" s="236"/>
      <c r="M553" s="236"/>
      <c r="N553" s="236"/>
      <c r="O553" s="236"/>
      <c r="P553" s="236"/>
      <c r="Q553" s="236"/>
      <c r="R553" s="236"/>
      <c r="S553" s="236"/>
      <c r="T553" s="236"/>
      <c r="U553" s="236"/>
      <c r="V553" s="236"/>
      <c r="W553" s="236"/>
      <c r="X553" s="236"/>
      <c r="Y553" s="236"/>
      <c r="Z553" s="236"/>
      <c r="AA553" s="236"/>
      <c r="AB553" s="236"/>
      <c r="AC553" s="236"/>
      <c r="AD553" s="236"/>
      <c r="AE553" s="236"/>
    </row>
    <row r="554" spans="1:31" ht="15.75" customHeight="1" x14ac:dyDescent="0.25">
      <c r="A554" s="236"/>
      <c r="B554" s="236"/>
      <c r="C554" s="236"/>
      <c r="D554" s="236"/>
      <c r="E554" s="236"/>
      <c r="F554" s="236"/>
      <c r="G554" s="237"/>
      <c r="H554" s="236"/>
      <c r="I554" s="236"/>
      <c r="J554" s="236"/>
      <c r="K554" s="236"/>
      <c r="L554" s="236"/>
      <c r="M554" s="236"/>
      <c r="N554" s="236"/>
      <c r="O554" s="236"/>
      <c r="P554" s="236"/>
      <c r="Q554" s="236"/>
      <c r="R554" s="236"/>
      <c r="S554" s="236"/>
      <c r="T554" s="236"/>
      <c r="U554" s="236"/>
      <c r="V554" s="236"/>
      <c r="W554" s="236"/>
      <c r="X554" s="236"/>
      <c r="Y554" s="236"/>
      <c r="Z554" s="236"/>
      <c r="AA554" s="236"/>
      <c r="AB554" s="236"/>
      <c r="AC554" s="236"/>
      <c r="AD554" s="236"/>
      <c r="AE554" s="236"/>
    </row>
    <row r="555" spans="1:31" ht="15.75" customHeight="1" x14ac:dyDescent="0.25">
      <c r="A555" s="236"/>
      <c r="B555" s="236"/>
      <c r="C555" s="236"/>
      <c r="D555" s="236"/>
      <c r="E555" s="236"/>
      <c r="F555" s="236"/>
      <c r="G555" s="237"/>
      <c r="H555" s="236"/>
      <c r="I555" s="236"/>
      <c r="J555" s="236"/>
      <c r="K555" s="236"/>
      <c r="L555" s="236"/>
      <c r="M555" s="236"/>
      <c r="N555" s="236"/>
      <c r="O555" s="236"/>
      <c r="P555" s="236"/>
      <c r="Q555" s="236"/>
      <c r="R555" s="236"/>
      <c r="S555" s="236"/>
      <c r="T555" s="236"/>
      <c r="U555" s="236"/>
      <c r="V555" s="236"/>
      <c r="W555" s="236"/>
      <c r="X555" s="236"/>
      <c r="Y555" s="236"/>
      <c r="Z555" s="236"/>
      <c r="AA555" s="236"/>
      <c r="AB555" s="236"/>
      <c r="AC555" s="236"/>
      <c r="AD555" s="236"/>
      <c r="AE555" s="236"/>
    </row>
    <row r="556" spans="1:31" ht="15.75" customHeight="1" x14ac:dyDescent="0.25">
      <c r="A556" s="236"/>
      <c r="B556" s="236"/>
      <c r="C556" s="236"/>
      <c r="D556" s="236"/>
      <c r="E556" s="236"/>
      <c r="F556" s="236"/>
      <c r="G556" s="237"/>
      <c r="H556" s="236"/>
      <c r="I556" s="236"/>
      <c r="J556" s="236"/>
      <c r="K556" s="236"/>
      <c r="L556" s="236"/>
      <c r="M556" s="236"/>
      <c r="N556" s="236"/>
      <c r="O556" s="236"/>
      <c r="P556" s="236"/>
      <c r="Q556" s="236"/>
      <c r="R556" s="236"/>
      <c r="S556" s="236"/>
      <c r="T556" s="236"/>
      <c r="U556" s="236"/>
      <c r="V556" s="236"/>
      <c r="W556" s="236"/>
      <c r="X556" s="236"/>
      <c r="Y556" s="236"/>
      <c r="Z556" s="236"/>
      <c r="AA556" s="236"/>
      <c r="AB556" s="236"/>
      <c r="AC556" s="236"/>
      <c r="AD556" s="236"/>
      <c r="AE556" s="236"/>
    </row>
    <row r="557" spans="1:31" ht="15.75" customHeight="1" x14ac:dyDescent="0.25">
      <c r="A557" s="236"/>
      <c r="B557" s="236"/>
      <c r="C557" s="236"/>
      <c r="D557" s="236"/>
      <c r="E557" s="236"/>
      <c r="F557" s="236"/>
      <c r="G557" s="237"/>
      <c r="H557" s="236"/>
      <c r="I557" s="236"/>
      <c r="J557" s="236"/>
      <c r="K557" s="236"/>
      <c r="L557" s="236"/>
      <c r="M557" s="236"/>
      <c r="N557" s="236"/>
      <c r="O557" s="236"/>
      <c r="P557" s="236"/>
      <c r="Q557" s="236"/>
      <c r="R557" s="236"/>
      <c r="S557" s="236"/>
      <c r="T557" s="236"/>
      <c r="U557" s="236"/>
      <c r="V557" s="236"/>
      <c r="W557" s="236"/>
      <c r="X557" s="236"/>
      <c r="Y557" s="236"/>
      <c r="Z557" s="236"/>
      <c r="AA557" s="236"/>
      <c r="AB557" s="236"/>
      <c r="AC557" s="236"/>
      <c r="AD557" s="236"/>
      <c r="AE557" s="236"/>
    </row>
    <row r="558" spans="1:31" ht="15.75" customHeight="1" x14ac:dyDescent="0.25">
      <c r="A558" s="236"/>
      <c r="B558" s="236"/>
      <c r="C558" s="236"/>
      <c r="D558" s="236"/>
      <c r="E558" s="236"/>
      <c r="F558" s="236"/>
      <c r="G558" s="237"/>
      <c r="H558" s="236"/>
      <c r="I558" s="236"/>
      <c r="J558" s="236"/>
      <c r="K558" s="236"/>
      <c r="L558" s="236"/>
      <c r="M558" s="236"/>
      <c r="N558" s="236"/>
      <c r="O558" s="236"/>
      <c r="P558" s="236"/>
      <c r="Q558" s="236"/>
      <c r="R558" s="236"/>
      <c r="S558" s="236"/>
      <c r="T558" s="236"/>
      <c r="U558" s="236"/>
      <c r="V558" s="236"/>
      <c r="W558" s="236"/>
      <c r="X558" s="236"/>
      <c r="Y558" s="236"/>
      <c r="Z558" s="236"/>
      <c r="AA558" s="236"/>
      <c r="AB558" s="236"/>
      <c r="AC558" s="236"/>
      <c r="AD558" s="236"/>
      <c r="AE558" s="236"/>
    </row>
    <row r="559" spans="1:31" ht="15.75" customHeight="1" x14ac:dyDescent="0.25">
      <c r="A559" s="236"/>
      <c r="B559" s="236"/>
      <c r="C559" s="236"/>
      <c r="D559" s="236"/>
      <c r="E559" s="236"/>
      <c r="F559" s="236"/>
      <c r="G559" s="237"/>
      <c r="H559" s="236"/>
      <c r="I559" s="236"/>
      <c r="J559" s="236"/>
      <c r="K559" s="236"/>
      <c r="L559" s="236"/>
      <c r="M559" s="236"/>
      <c r="N559" s="236"/>
      <c r="O559" s="236"/>
      <c r="P559" s="236"/>
      <c r="Q559" s="236"/>
      <c r="R559" s="236"/>
      <c r="S559" s="236"/>
      <c r="T559" s="236"/>
      <c r="U559" s="236"/>
      <c r="V559" s="236"/>
      <c r="W559" s="236"/>
      <c r="X559" s="236"/>
      <c r="Y559" s="236"/>
      <c r="Z559" s="236"/>
      <c r="AA559" s="236"/>
      <c r="AB559" s="236"/>
      <c r="AC559" s="236"/>
      <c r="AD559" s="236"/>
      <c r="AE559" s="236"/>
    </row>
    <row r="560" spans="1:31" ht="15.75" customHeight="1" x14ac:dyDescent="0.25">
      <c r="A560" s="236"/>
      <c r="B560" s="236"/>
      <c r="C560" s="236"/>
      <c r="D560" s="236"/>
      <c r="E560" s="236"/>
      <c r="F560" s="236"/>
      <c r="G560" s="237"/>
      <c r="H560" s="236"/>
      <c r="I560" s="236"/>
      <c r="J560" s="236"/>
      <c r="K560" s="236"/>
      <c r="L560" s="236"/>
      <c r="M560" s="236"/>
      <c r="N560" s="236"/>
      <c r="O560" s="236"/>
      <c r="P560" s="236"/>
      <c r="Q560" s="236"/>
      <c r="R560" s="236"/>
      <c r="S560" s="236"/>
      <c r="T560" s="236"/>
      <c r="U560" s="236"/>
      <c r="V560" s="236"/>
      <c r="W560" s="236"/>
      <c r="X560" s="236"/>
      <c r="Y560" s="236"/>
      <c r="Z560" s="236"/>
      <c r="AA560" s="236"/>
      <c r="AB560" s="236"/>
      <c r="AC560" s="236"/>
      <c r="AD560" s="236"/>
      <c r="AE560" s="236"/>
    </row>
    <row r="561" spans="1:31" ht="15.75" customHeight="1" x14ac:dyDescent="0.25">
      <c r="A561" s="236"/>
      <c r="B561" s="236"/>
      <c r="C561" s="236"/>
      <c r="D561" s="236"/>
      <c r="E561" s="236"/>
      <c r="F561" s="236"/>
      <c r="G561" s="237"/>
      <c r="H561" s="236"/>
      <c r="I561" s="236"/>
      <c r="J561" s="236"/>
      <c r="K561" s="236"/>
      <c r="L561" s="236"/>
      <c r="M561" s="236"/>
      <c r="N561" s="236"/>
      <c r="O561" s="236"/>
      <c r="P561" s="236"/>
      <c r="Q561" s="236"/>
      <c r="R561" s="236"/>
      <c r="S561" s="236"/>
      <c r="T561" s="236"/>
      <c r="U561" s="236"/>
      <c r="V561" s="236"/>
      <c r="W561" s="236"/>
      <c r="X561" s="236"/>
      <c r="Y561" s="236"/>
      <c r="Z561" s="236"/>
      <c r="AA561" s="236"/>
      <c r="AB561" s="236"/>
      <c r="AC561" s="236"/>
      <c r="AD561" s="236"/>
      <c r="AE561" s="236"/>
    </row>
    <row r="562" spans="1:31" ht="15.75" customHeight="1" x14ac:dyDescent="0.25">
      <c r="A562" s="236"/>
      <c r="B562" s="236"/>
      <c r="C562" s="236"/>
      <c r="D562" s="236"/>
      <c r="E562" s="236"/>
      <c r="F562" s="236"/>
      <c r="G562" s="237"/>
      <c r="H562" s="236"/>
      <c r="I562" s="236"/>
      <c r="J562" s="236"/>
      <c r="K562" s="236"/>
      <c r="L562" s="236"/>
      <c r="M562" s="236"/>
      <c r="N562" s="236"/>
      <c r="O562" s="236"/>
      <c r="P562" s="236"/>
      <c r="Q562" s="236"/>
      <c r="R562" s="236"/>
      <c r="S562" s="236"/>
      <c r="T562" s="236"/>
      <c r="U562" s="236"/>
      <c r="V562" s="236"/>
      <c r="W562" s="236"/>
      <c r="X562" s="236"/>
      <c r="Y562" s="236"/>
      <c r="Z562" s="236"/>
      <c r="AA562" s="236"/>
      <c r="AB562" s="236"/>
      <c r="AC562" s="236"/>
      <c r="AD562" s="236"/>
      <c r="AE562" s="236"/>
    </row>
    <row r="563" spans="1:31" ht="15.75" customHeight="1" x14ac:dyDescent="0.25">
      <c r="A563" s="236"/>
      <c r="B563" s="236"/>
      <c r="C563" s="236"/>
      <c r="D563" s="236"/>
      <c r="E563" s="236"/>
      <c r="F563" s="236"/>
      <c r="G563" s="237"/>
      <c r="H563" s="236"/>
      <c r="I563" s="236"/>
      <c r="J563" s="236"/>
      <c r="K563" s="236"/>
      <c r="L563" s="236"/>
      <c r="M563" s="236"/>
      <c r="N563" s="236"/>
      <c r="O563" s="236"/>
      <c r="P563" s="236"/>
      <c r="Q563" s="236"/>
      <c r="R563" s="236"/>
      <c r="S563" s="236"/>
      <c r="T563" s="236"/>
      <c r="U563" s="236"/>
      <c r="V563" s="236"/>
      <c r="W563" s="236"/>
      <c r="X563" s="236"/>
      <c r="Y563" s="236"/>
      <c r="Z563" s="236"/>
      <c r="AA563" s="236"/>
      <c r="AB563" s="236"/>
      <c r="AC563" s="236"/>
      <c r="AD563" s="236"/>
      <c r="AE563" s="236"/>
    </row>
    <row r="564" spans="1:31" ht="15.75" customHeight="1" x14ac:dyDescent="0.25">
      <c r="A564" s="236"/>
      <c r="B564" s="236"/>
      <c r="C564" s="236"/>
      <c r="D564" s="236"/>
      <c r="E564" s="236"/>
      <c r="F564" s="236"/>
      <c r="G564" s="237"/>
      <c r="H564" s="236"/>
      <c r="I564" s="236"/>
      <c r="J564" s="236"/>
      <c r="K564" s="236"/>
      <c r="L564" s="236"/>
      <c r="M564" s="236"/>
      <c r="N564" s="236"/>
      <c r="O564" s="236"/>
      <c r="P564" s="236"/>
      <c r="Q564" s="236"/>
      <c r="R564" s="236"/>
      <c r="S564" s="236"/>
      <c r="T564" s="236"/>
      <c r="U564" s="236"/>
      <c r="V564" s="236"/>
      <c r="W564" s="236"/>
      <c r="X564" s="236"/>
      <c r="Y564" s="236"/>
      <c r="Z564" s="236"/>
      <c r="AA564" s="236"/>
      <c r="AB564" s="236"/>
      <c r="AC564" s="236"/>
      <c r="AD564" s="236"/>
      <c r="AE564" s="236"/>
    </row>
    <row r="565" spans="1:31" ht="15.75" customHeight="1" x14ac:dyDescent="0.25">
      <c r="A565" s="236"/>
      <c r="B565" s="236"/>
      <c r="C565" s="236"/>
      <c r="D565" s="236"/>
      <c r="E565" s="236"/>
      <c r="F565" s="236"/>
      <c r="G565" s="237"/>
      <c r="H565" s="236"/>
      <c r="I565" s="236"/>
      <c r="J565" s="236"/>
      <c r="K565" s="236"/>
      <c r="L565" s="236"/>
      <c r="M565" s="236"/>
      <c r="N565" s="236"/>
      <c r="O565" s="236"/>
      <c r="P565" s="236"/>
      <c r="Q565" s="236"/>
      <c r="R565" s="236"/>
      <c r="S565" s="236"/>
      <c r="T565" s="236"/>
      <c r="U565" s="236"/>
      <c r="V565" s="236"/>
      <c r="W565" s="236"/>
      <c r="X565" s="236"/>
      <c r="Y565" s="236"/>
      <c r="Z565" s="236"/>
      <c r="AA565" s="236"/>
      <c r="AB565" s="236"/>
      <c r="AC565" s="236"/>
      <c r="AD565" s="236"/>
      <c r="AE565" s="236"/>
    </row>
    <row r="566" spans="1:31" ht="15.75" customHeight="1" x14ac:dyDescent="0.25">
      <c r="A566" s="236"/>
      <c r="B566" s="236"/>
      <c r="C566" s="236"/>
      <c r="D566" s="236"/>
      <c r="E566" s="236"/>
      <c r="F566" s="236"/>
      <c r="G566" s="237"/>
      <c r="H566" s="236"/>
      <c r="I566" s="236"/>
      <c r="J566" s="236"/>
      <c r="K566" s="236"/>
      <c r="L566" s="236"/>
      <c r="M566" s="236"/>
      <c r="N566" s="236"/>
      <c r="O566" s="236"/>
      <c r="P566" s="236"/>
      <c r="Q566" s="236"/>
      <c r="R566" s="236"/>
      <c r="S566" s="236"/>
      <c r="T566" s="236"/>
      <c r="U566" s="236"/>
      <c r="V566" s="236"/>
      <c r="W566" s="236"/>
      <c r="X566" s="236"/>
      <c r="Y566" s="236"/>
      <c r="Z566" s="236"/>
      <c r="AA566" s="236"/>
      <c r="AB566" s="236"/>
      <c r="AC566" s="236"/>
      <c r="AD566" s="236"/>
      <c r="AE566" s="236"/>
    </row>
    <row r="567" spans="1:31" ht="15.75" customHeight="1" x14ac:dyDescent="0.25">
      <c r="A567" s="236"/>
      <c r="B567" s="236"/>
      <c r="C567" s="236"/>
      <c r="D567" s="236"/>
      <c r="E567" s="236"/>
      <c r="F567" s="236"/>
      <c r="G567" s="237"/>
      <c r="H567" s="236"/>
      <c r="I567" s="236"/>
      <c r="J567" s="236"/>
      <c r="K567" s="236"/>
      <c r="L567" s="236"/>
      <c r="M567" s="236"/>
      <c r="N567" s="236"/>
      <c r="O567" s="236"/>
      <c r="P567" s="236"/>
      <c r="Q567" s="236"/>
      <c r="R567" s="236"/>
      <c r="S567" s="236"/>
      <c r="T567" s="236"/>
      <c r="U567" s="236"/>
      <c r="V567" s="236"/>
      <c r="W567" s="236"/>
      <c r="X567" s="236"/>
      <c r="Y567" s="236"/>
      <c r="Z567" s="236"/>
      <c r="AA567" s="236"/>
      <c r="AB567" s="236"/>
      <c r="AC567" s="236"/>
      <c r="AD567" s="236"/>
      <c r="AE567" s="236"/>
    </row>
    <row r="568" spans="1:31" ht="15.75" customHeight="1" x14ac:dyDescent="0.25">
      <c r="A568" s="236"/>
      <c r="B568" s="236"/>
      <c r="C568" s="236"/>
      <c r="D568" s="236"/>
      <c r="E568" s="236"/>
      <c r="F568" s="236"/>
      <c r="G568" s="237"/>
      <c r="H568" s="236"/>
      <c r="I568" s="236"/>
      <c r="J568" s="236"/>
      <c r="K568" s="236"/>
      <c r="L568" s="236"/>
      <c r="M568" s="236"/>
      <c r="N568" s="236"/>
      <c r="O568" s="236"/>
      <c r="P568" s="236"/>
      <c r="Q568" s="236"/>
      <c r="R568" s="236"/>
      <c r="S568" s="236"/>
      <c r="T568" s="236"/>
      <c r="U568" s="236"/>
      <c r="V568" s="236"/>
      <c r="W568" s="236"/>
      <c r="X568" s="236"/>
      <c r="Y568" s="236"/>
      <c r="Z568" s="236"/>
      <c r="AA568" s="236"/>
      <c r="AB568" s="236"/>
      <c r="AC568" s="236"/>
      <c r="AD568" s="236"/>
      <c r="AE568" s="236"/>
    </row>
    <row r="569" spans="1:31" ht="15.75" customHeight="1" x14ac:dyDescent="0.25">
      <c r="A569" s="236"/>
      <c r="B569" s="236"/>
      <c r="C569" s="236"/>
      <c r="D569" s="236"/>
      <c r="E569" s="236"/>
      <c r="F569" s="236"/>
      <c r="G569" s="237"/>
      <c r="H569" s="236"/>
      <c r="I569" s="236"/>
      <c r="J569" s="236"/>
      <c r="K569" s="236"/>
      <c r="L569" s="236"/>
      <c r="M569" s="236"/>
      <c r="N569" s="236"/>
      <c r="O569" s="236"/>
      <c r="P569" s="236"/>
      <c r="Q569" s="236"/>
      <c r="R569" s="236"/>
      <c r="S569" s="236"/>
      <c r="T569" s="236"/>
      <c r="U569" s="236"/>
      <c r="V569" s="236"/>
      <c r="W569" s="236"/>
      <c r="X569" s="236"/>
      <c r="Y569" s="236"/>
      <c r="Z569" s="236"/>
      <c r="AA569" s="236"/>
      <c r="AB569" s="236"/>
      <c r="AC569" s="236"/>
      <c r="AD569" s="236"/>
      <c r="AE569" s="236"/>
    </row>
    <row r="570" spans="1:31" ht="15.75" customHeight="1" x14ac:dyDescent="0.25">
      <c r="A570" s="236"/>
      <c r="B570" s="236"/>
      <c r="C570" s="236"/>
      <c r="D570" s="236"/>
      <c r="E570" s="236"/>
      <c r="F570" s="236"/>
      <c r="G570" s="237"/>
      <c r="H570" s="236"/>
      <c r="I570" s="236"/>
      <c r="J570" s="236"/>
      <c r="K570" s="236"/>
      <c r="L570" s="236"/>
      <c r="M570" s="236"/>
      <c r="N570" s="236"/>
      <c r="O570" s="236"/>
      <c r="P570" s="236"/>
      <c r="Q570" s="236"/>
      <c r="R570" s="236"/>
      <c r="S570" s="236"/>
      <c r="T570" s="236"/>
      <c r="U570" s="236"/>
      <c r="V570" s="236"/>
      <c r="W570" s="236"/>
      <c r="X570" s="236"/>
      <c r="Y570" s="236"/>
      <c r="Z570" s="236"/>
      <c r="AA570" s="236"/>
      <c r="AB570" s="236"/>
      <c r="AC570" s="236"/>
      <c r="AD570" s="236"/>
      <c r="AE570" s="236"/>
    </row>
    <row r="571" spans="1:31" ht="15.75" customHeight="1" x14ac:dyDescent="0.25">
      <c r="A571" s="236"/>
      <c r="B571" s="236"/>
      <c r="C571" s="236"/>
      <c r="D571" s="236"/>
      <c r="E571" s="236"/>
      <c r="F571" s="236"/>
      <c r="G571" s="237"/>
      <c r="H571" s="236"/>
      <c r="I571" s="236"/>
      <c r="J571" s="236"/>
      <c r="K571" s="236"/>
      <c r="L571" s="236"/>
      <c r="M571" s="236"/>
      <c r="N571" s="236"/>
      <c r="O571" s="236"/>
      <c r="P571" s="236"/>
      <c r="Q571" s="236"/>
      <c r="R571" s="236"/>
      <c r="S571" s="236"/>
      <c r="T571" s="236"/>
      <c r="U571" s="236"/>
      <c r="V571" s="236"/>
      <c r="W571" s="236"/>
      <c r="X571" s="236"/>
      <c r="Y571" s="236"/>
      <c r="Z571" s="236"/>
      <c r="AA571" s="236"/>
      <c r="AB571" s="236"/>
      <c r="AC571" s="236"/>
      <c r="AD571" s="236"/>
      <c r="AE571" s="236"/>
    </row>
    <row r="572" spans="1:31" ht="15.75" customHeight="1" x14ac:dyDescent="0.25">
      <c r="A572" s="236"/>
      <c r="B572" s="236"/>
      <c r="C572" s="236"/>
      <c r="D572" s="236"/>
      <c r="E572" s="236"/>
      <c r="F572" s="236"/>
      <c r="G572" s="237"/>
      <c r="H572" s="236"/>
      <c r="I572" s="236"/>
      <c r="J572" s="236"/>
      <c r="K572" s="236"/>
      <c r="L572" s="236"/>
      <c r="M572" s="236"/>
      <c r="N572" s="236"/>
      <c r="O572" s="236"/>
      <c r="P572" s="236"/>
      <c r="Q572" s="236"/>
      <c r="R572" s="236"/>
      <c r="S572" s="236"/>
      <c r="T572" s="236"/>
      <c r="U572" s="236"/>
      <c r="V572" s="236"/>
      <c r="W572" s="236"/>
      <c r="X572" s="236"/>
      <c r="Y572" s="236"/>
      <c r="Z572" s="236"/>
      <c r="AA572" s="236"/>
      <c r="AB572" s="236"/>
      <c r="AC572" s="236"/>
      <c r="AD572" s="236"/>
      <c r="AE572" s="236"/>
    </row>
    <row r="573" spans="1:31" ht="15.75" customHeight="1" x14ac:dyDescent="0.25">
      <c r="A573" s="236"/>
      <c r="B573" s="236"/>
      <c r="C573" s="236"/>
      <c r="D573" s="236"/>
      <c r="E573" s="236"/>
      <c r="F573" s="236"/>
      <c r="G573" s="237"/>
      <c r="H573" s="236"/>
      <c r="I573" s="236"/>
      <c r="J573" s="236"/>
      <c r="K573" s="236"/>
      <c r="L573" s="236"/>
      <c r="M573" s="236"/>
      <c r="N573" s="236"/>
      <c r="O573" s="236"/>
      <c r="P573" s="236"/>
      <c r="Q573" s="236"/>
      <c r="R573" s="236"/>
      <c r="S573" s="236"/>
      <c r="T573" s="236"/>
      <c r="U573" s="236"/>
      <c r="V573" s="236"/>
      <c r="W573" s="236"/>
      <c r="X573" s="236"/>
      <c r="Y573" s="236"/>
      <c r="Z573" s="236"/>
      <c r="AA573" s="236"/>
      <c r="AB573" s="236"/>
      <c r="AC573" s="236"/>
      <c r="AD573" s="236"/>
      <c r="AE573" s="236"/>
    </row>
    <row r="574" spans="1:31" ht="15.75" customHeight="1" x14ac:dyDescent="0.25">
      <c r="A574" s="236"/>
      <c r="B574" s="236"/>
      <c r="C574" s="236"/>
      <c r="D574" s="236"/>
      <c r="E574" s="236"/>
      <c r="F574" s="236"/>
      <c r="G574" s="237"/>
      <c r="H574" s="236"/>
      <c r="I574" s="236"/>
      <c r="J574" s="236"/>
      <c r="K574" s="236"/>
      <c r="L574" s="236"/>
      <c r="M574" s="236"/>
      <c r="N574" s="236"/>
      <c r="O574" s="236"/>
      <c r="P574" s="236"/>
      <c r="Q574" s="236"/>
      <c r="R574" s="236"/>
      <c r="S574" s="236"/>
      <c r="T574" s="236"/>
      <c r="U574" s="236"/>
      <c r="V574" s="236"/>
      <c r="W574" s="236"/>
      <c r="X574" s="236"/>
      <c r="Y574" s="236"/>
      <c r="Z574" s="236"/>
      <c r="AA574" s="236"/>
      <c r="AB574" s="236"/>
      <c r="AC574" s="236"/>
      <c r="AD574" s="236"/>
      <c r="AE574" s="236"/>
    </row>
    <row r="575" spans="1:31" ht="15.75" customHeight="1" x14ac:dyDescent="0.25">
      <c r="A575" s="236"/>
      <c r="B575" s="236"/>
      <c r="C575" s="236"/>
      <c r="D575" s="236"/>
      <c r="E575" s="236"/>
      <c r="F575" s="236"/>
      <c r="G575" s="237"/>
      <c r="H575" s="236"/>
      <c r="I575" s="236"/>
      <c r="J575" s="236"/>
      <c r="K575" s="236"/>
      <c r="L575" s="236"/>
      <c r="M575" s="236"/>
      <c r="N575" s="236"/>
      <c r="O575" s="236"/>
      <c r="P575" s="236"/>
      <c r="Q575" s="236"/>
      <c r="R575" s="236"/>
      <c r="S575" s="236"/>
      <c r="T575" s="236"/>
      <c r="U575" s="236"/>
      <c r="V575" s="236"/>
      <c r="W575" s="236"/>
      <c r="X575" s="236"/>
      <c r="Y575" s="236"/>
      <c r="Z575" s="236"/>
      <c r="AA575" s="236"/>
      <c r="AB575" s="236"/>
      <c r="AC575" s="236"/>
      <c r="AD575" s="236"/>
      <c r="AE575" s="236"/>
    </row>
    <row r="576" spans="1:31" ht="15.75" customHeight="1" x14ac:dyDescent="0.25">
      <c r="A576" s="236"/>
      <c r="B576" s="236"/>
      <c r="C576" s="236"/>
      <c r="D576" s="236"/>
      <c r="E576" s="236"/>
      <c r="F576" s="236"/>
      <c r="G576" s="237"/>
      <c r="H576" s="236"/>
      <c r="I576" s="236"/>
      <c r="J576" s="236"/>
      <c r="K576" s="236"/>
      <c r="L576" s="236"/>
      <c r="M576" s="236"/>
      <c r="N576" s="236"/>
      <c r="O576" s="236"/>
      <c r="P576" s="236"/>
      <c r="Q576" s="236"/>
      <c r="R576" s="236"/>
      <c r="S576" s="236"/>
      <c r="T576" s="236"/>
      <c r="U576" s="236"/>
      <c r="V576" s="236"/>
      <c r="W576" s="236"/>
      <c r="X576" s="236"/>
      <c r="Y576" s="236"/>
      <c r="Z576" s="236"/>
      <c r="AA576" s="236"/>
      <c r="AB576" s="236"/>
      <c r="AC576" s="236"/>
      <c r="AD576" s="236"/>
      <c r="AE576" s="236"/>
    </row>
    <row r="577" spans="1:31" ht="15.75" customHeight="1" x14ac:dyDescent="0.25">
      <c r="A577" s="236"/>
      <c r="B577" s="236"/>
      <c r="C577" s="236"/>
      <c r="D577" s="236"/>
      <c r="E577" s="236"/>
      <c r="F577" s="236"/>
      <c r="G577" s="237"/>
      <c r="H577" s="236"/>
      <c r="I577" s="236"/>
      <c r="J577" s="236"/>
      <c r="K577" s="236"/>
      <c r="L577" s="236"/>
      <c r="M577" s="236"/>
      <c r="N577" s="236"/>
      <c r="O577" s="236"/>
      <c r="P577" s="236"/>
      <c r="Q577" s="236"/>
      <c r="R577" s="236"/>
      <c r="S577" s="236"/>
      <c r="T577" s="236"/>
      <c r="U577" s="236"/>
      <c r="V577" s="236"/>
      <c r="W577" s="236"/>
      <c r="X577" s="236"/>
      <c r="Y577" s="236"/>
      <c r="Z577" s="236"/>
      <c r="AA577" s="236"/>
      <c r="AB577" s="236"/>
      <c r="AC577" s="236"/>
      <c r="AD577" s="236"/>
      <c r="AE577" s="236"/>
    </row>
    <row r="578" spans="1:31" ht="15.75" customHeight="1" x14ac:dyDescent="0.25">
      <c r="A578" s="236"/>
      <c r="B578" s="236"/>
      <c r="C578" s="236"/>
      <c r="D578" s="236"/>
      <c r="E578" s="236"/>
      <c r="F578" s="236"/>
      <c r="G578" s="237"/>
      <c r="H578" s="236"/>
      <c r="I578" s="236"/>
      <c r="J578" s="236"/>
      <c r="K578" s="236"/>
      <c r="L578" s="236"/>
      <c r="M578" s="236"/>
      <c r="N578" s="236"/>
      <c r="O578" s="236"/>
      <c r="P578" s="236"/>
      <c r="Q578" s="236"/>
      <c r="R578" s="236"/>
      <c r="S578" s="236"/>
      <c r="T578" s="236"/>
      <c r="U578" s="236"/>
      <c r="V578" s="236"/>
      <c r="W578" s="236"/>
      <c r="X578" s="236"/>
      <c r="Y578" s="236"/>
      <c r="Z578" s="236"/>
      <c r="AA578" s="236"/>
      <c r="AB578" s="236"/>
      <c r="AC578" s="236"/>
      <c r="AD578" s="236"/>
      <c r="AE578" s="236"/>
    </row>
    <row r="579" spans="1:31" ht="15.75" customHeight="1" x14ac:dyDescent="0.25">
      <c r="A579" s="236"/>
      <c r="B579" s="236"/>
      <c r="C579" s="236"/>
      <c r="D579" s="236"/>
      <c r="E579" s="236"/>
      <c r="F579" s="236"/>
      <c r="G579" s="237"/>
      <c r="H579" s="236"/>
      <c r="I579" s="236"/>
      <c r="J579" s="236"/>
      <c r="K579" s="236"/>
      <c r="L579" s="236"/>
      <c r="M579" s="236"/>
      <c r="N579" s="236"/>
      <c r="O579" s="236"/>
      <c r="P579" s="236"/>
      <c r="Q579" s="236"/>
      <c r="R579" s="236"/>
      <c r="S579" s="236"/>
      <c r="T579" s="236"/>
      <c r="U579" s="236"/>
      <c r="V579" s="236"/>
      <c r="W579" s="236"/>
      <c r="X579" s="236"/>
      <c r="Y579" s="236"/>
      <c r="Z579" s="236"/>
      <c r="AA579" s="236"/>
      <c r="AB579" s="236"/>
      <c r="AC579" s="236"/>
      <c r="AD579" s="236"/>
      <c r="AE579" s="236"/>
    </row>
    <row r="580" spans="1:31" ht="15.75" customHeight="1" x14ac:dyDescent="0.25">
      <c r="A580" s="236"/>
      <c r="B580" s="236"/>
      <c r="C580" s="236"/>
      <c r="D580" s="236"/>
      <c r="E580" s="236"/>
      <c r="F580" s="236"/>
      <c r="G580" s="237"/>
      <c r="H580" s="236"/>
      <c r="I580" s="236"/>
      <c r="J580" s="236"/>
      <c r="K580" s="236"/>
      <c r="L580" s="236"/>
      <c r="M580" s="236"/>
      <c r="N580" s="236"/>
      <c r="O580" s="236"/>
      <c r="P580" s="236"/>
      <c r="Q580" s="236"/>
      <c r="R580" s="236"/>
      <c r="S580" s="236"/>
      <c r="T580" s="236"/>
      <c r="U580" s="236"/>
      <c r="V580" s="236"/>
      <c r="W580" s="236"/>
      <c r="X580" s="236"/>
      <c r="Y580" s="236"/>
      <c r="Z580" s="236"/>
      <c r="AA580" s="236"/>
      <c r="AB580" s="236"/>
      <c r="AC580" s="236"/>
      <c r="AD580" s="236"/>
      <c r="AE580" s="236"/>
    </row>
    <row r="581" spans="1:31" ht="15.75" customHeight="1" x14ac:dyDescent="0.25">
      <c r="A581" s="236"/>
      <c r="B581" s="236"/>
      <c r="C581" s="236"/>
      <c r="D581" s="236"/>
      <c r="E581" s="236"/>
      <c r="F581" s="236"/>
      <c r="G581" s="237"/>
      <c r="H581" s="236"/>
      <c r="I581" s="236"/>
      <c r="J581" s="236"/>
      <c r="K581" s="236"/>
      <c r="L581" s="236"/>
      <c r="M581" s="236"/>
      <c r="N581" s="236"/>
      <c r="O581" s="236"/>
      <c r="P581" s="236"/>
      <c r="Q581" s="236"/>
      <c r="R581" s="236"/>
      <c r="S581" s="236"/>
      <c r="T581" s="236"/>
      <c r="U581" s="236"/>
      <c r="V581" s="236"/>
      <c r="W581" s="236"/>
      <c r="X581" s="236"/>
      <c r="Y581" s="236"/>
      <c r="Z581" s="236"/>
      <c r="AA581" s="236"/>
      <c r="AB581" s="236"/>
      <c r="AC581" s="236"/>
      <c r="AD581" s="236"/>
      <c r="AE581" s="236"/>
    </row>
    <row r="582" spans="1:31" ht="15.75" customHeight="1" x14ac:dyDescent="0.25">
      <c r="A582" s="236"/>
      <c r="B582" s="236"/>
      <c r="C582" s="236"/>
      <c r="D582" s="236"/>
      <c r="E582" s="236"/>
      <c r="F582" s="236"/>
      <c r="G582" s="237"/>
      <c r="H582" s="236"/>
      <c r="I582" s="236"/>
      <c r="J582" s="236"/>
      <c r="K582" s="236"/>
      <c r="L582" s="236"/>
      <c r="M582" s="236"/>
      <c r="N582" s="236"/>
      <c r="O582" s="236"/>
      <c r="P582" s="236"/>
      <c r="Q582" s="236"/>
      <c r="R582" s="236"/>
      <c r="S582" s="236"/>
      <c r="T582" s="236"/>
      <c r="U582" s="236"/>
      <c r="V582" s="236"/>
      <c r="W582" s="236"/>
      <c r="X582" s="236"/>
      <c r="Y582" s="236"/>
      <c r="Z582" s="236"/>
      <c r="AA582" s="236"/>
      <c r="AB582" s="236"/>
      <c r="AC582" s="236"/>
      <c r="AD582" s="236"/>
      <c r="AE582" s="236"/>
    </row>
    <row r="583" spans="1:31" ht="15.75" customHeight="1" x14ac:dyDescent="0.25">
      <c r="A583" s="236"/>
      <c r="B583" s="236"/>
      <c r="C583" s="236"/>
      <c r="D583" s="236"/>
      <c r="E583" s="236"/>
      <c r="F583" s="236"/>
      <c r="G583" s="237"/>
      <c r="H583" s="236"/>
      <c r="I583" s="236"/>
      <c r="J583" s="236"/>
      <c r="K583" s="236"/>
      <c r="L583" s="236"/>
      <c r="M583" s="236"/>
      <c r="N583" s="236"/>
      <c r="O583" s="236"/>
      <c r="P583" s="236"/>
      <c r="Q583" s="236"/>
      <c r="R583" s="236"/>
      <c r="S583" s="236"/>
      <c r="T583" s="236"/>
      <c r="U583" s="236"/>
      <c r="V583" s="236"/>
      <c r="W583" s="236"/>
      <c r="X583" s="236"/>
      <c r="Y583" s="236"/>
      <c r="Z583" s="236"/>
      <c r="AA583" s="236"/>
      <c r="AB583" s="236"/>
      <c r="AC583" s="236"/>
      <c r="AD583" s="236"/>
      <c r="AE583" s="236"/>
    </row>
    <row r="584" spans="1:31" ht="15.75" customHeight="1" x14ac:dyDescent="0.25">
      <c r="A584" s="236"/>
      <c r="B584" s="236"/>
      <c r="C584" s="236"/>
      <c r="D584" s="236"/>
      <c r="E584" s="236"/>
      <c r="F584" s="236"/>
      <c r="G584" s="237"/>
      <c r="H584" s="236"/>
      <c r="I584" s="236"/>
      <c r="J584" s="236"/>
      <c r="K584" s="236"/>
      <c r="L584" s="236"/>
      <c r="M584" s="236"/>
      <c r="N584" s="236"/>
      <c r="O584" s="236"/>
      <c r="P584" s="236"/>
      <c r="Q584" s="236"/>
      <c r="R584" s="236"/>
      <c r="S584" s="236"/>
      <c r="T584" s="236"/>
      <c r="U584" s="236"/>
      <c r="V584" s="236"/>
      <c r="W584" s="236"/>
      <c r="X584" s="236"/>
      <c r="Y584" s="236"/>
      <c r="Z584" s="236"/>
      <c r="AA584" s="236"/>
      <c r="AB584" s="236"/>
      <c r="AC584" s="236"/>
      <c r="AD584" s="236"/>
      <c r="AE584" s="236"/>
    </row>
    <row r="585" spans="1:31" ht="15.75" customHeight="1" x14ac:dyDescent="0.25">
      <c r="A585" s="236"/>
      <c r="B585" s="236"/>
      <c r="C585" s="236"/>
      <c r="D585" s="236"/>
      <c r="E585" s="236"/>
      <c r="F585" s="236"/>
      <c r="G585" s="237"/>
      <c r="H585" s="236"/>
      <c r="I585" s="236"/>
      <c r="J585" s="236"/>
      <c r="K585" s="236"/>
      <c r="L585" s="236"/>
      <c r="M585" s="236"/>
      <c r="N585" s="236"/>
      <c r="O585" s="236"/>
      <c r="P585" s="236"/>
      <c r="Q585" s="236"/>
      <c r="R585" s="236"/>
      <c r="S585" s="236"/>
      <c r="T585" s="236"/>
      <c r="U585" s="236"/>
      <c r="V585" s="236"/>
      <c r="W585" s="236"/>
      <c r="X585" s="236"/>
      <c r="Y585" s="236"/>
      <c r="Z585" s="236"/>
      <c r="AA585" s="236"/>
      <c r="AB585" s="236"/>
      <c r="AC585" s="236"/>
      <c r="AD585" s="236"/>
      <c r="AE585" s="236"/>
    </row>
    <row r="586" spans="1:31" ht="15.75" customHeight="1" x14ac:dyDescent="0.25">
      <c r="A586" s="236"/>
      <c r="B586" s="236"/>
      <c r="C586" s="236"/>
      <c r="D586" s="236"/>
      <c r="E586" s="236"/>
      <c r="F586" s="236"/>
      <c r="G586" s="237"/>
      <c r="H586" s="236"/>
      <c r="I586" s="236"/>
      <c r="J586" s="236"/>
      <c r="K586" s="236"/>
      <c r="L586" s="236"/>
      <c r="M586" s="236"/>
      <c r="N586" s="236"/>
      <c r="O586" s="236"/>
      <c r="P586" s="236"/>
      <c r="Q586" s="236"/>
      <c r="R586" s="236"/>
      <c r="S586" s="236"/>
      <c r="T586" s="236"/>
      <c r="U586" s="236"/>
      <c r="V586" s="236"/>
      <c r="W586" s="236"/>
      <c r="X586" s="236"/>
      <c r="Y586" s="236"/>
      <c r="Z586" s="236"/>
      <c r="AA586" s="236"/>
      <c r="AB586" s="236"/>
      <c r="AC586" s="236"/>
      <c r="AD586" s="236"/>
      <c r="AE586" s="236"/>
    </row>
    <row r="587" spans="1:31" ht="15.75" customHeight="1" x14ac:dyDescent="0.25">
      <c r="A587" s="236"/>
      <c r="B587" s="236"/>
      <c r="C587" s="236"/>
      <c r="D587" s="236"/>
      <c r="E587" s="236"/>
      <c r="F587" s="236"/>
      <c r="G587" s="237"/>
      <c r="H587" s="236"/>
      <c r="I587" s="236"/>
      <c r="J587" s="236"/>
      <c r="K587" s="236"/>
      <c r="L587" s="236"/>
      <c r="M587" s="236"/>
      <c r="N587" s="236"/>
      <c r="O587" s="236"/>
      <c r="P587" s="236"/>
      <c r="Q587" s="236"/>
      <c r="R587" s="236"/>
      <c r="S587" s="236"/>
      <c r="T587" s="236"/>
      <c r="U587" s="236"/>
      <c r="V587" s="236"/>
      <c r="W587" s="236"/>
      <c r="X587" s="236"/>
      <c r="Y587" s="236"/>
      <c r="Z587" s="236"/>
      <c r="AA587" s="236"/>
      <c r="AB587" s="236"/>
      <c r="AC587" s="236"/>
      <c r="AD587" s="236"/>
      <c r="AE587" s="236"/>
    </row>
    <row r="588" spans="1:31" ht="15.75" customHeight="1" x14ac:dyDescent="0.25">
      <c r="A588" s="236"/>
      <c r="B588" s="236"/>
      <c r="C588" s="236"/>
      <c r="D588" s="236"/>
      <c r="E588" s="236"/>
      <c r="F588" s="236"/>
      <c r="G588" s="237"/>
      <c r="H588" s="236"/>
      <c r="I588" s="236"/>
      <c r="J588" s="236"/>
      <c r="K588" s="236"/>
      <c r="L588" s="236"/>
      <c r="M588" s="236"/>
      <c r="N588" s="236"/>
      <c r="O588" s="236"/>
      <c r="P588" s="236"/>
      <c r="Q588" s="236"/>
      <c r="R588" s="236"/>
      <c r="S588" s="236"/>
      <c r="T588" s="236"/>
      <c r="U588" s="236"/>
      <c r="V588" s="236"/>
      <c r="W588" s="236"/>
      <c r="X588" s="236"/>
      <c r="Y588" s="236"/>
      <c r="Z588" s="236"/>
      <c r="AA588" s="236"/>
      <c r="AB588" s="236"/>
      <c r="AC588" s="236"/>
      <c r="AD588" s="236"/>
      <c r="AE588" s="236"/>
    </row>
    <row r="589" spans="1:31" ht="15.75" customHeight="1" x14ac:dyDescent="0.25">
      <c r="A589" s="236"/>
      <c r="B589" s="236"/>
      <c r="C589" s="236"/>
      <c r="D589" s="236"/>
      <c r="E589" s="236"/>
      <c r="F589" s="236"/>
      <c r="G589" s="237"/>
      <c r="H589" s="236"/>
      <c r="I589" s="236"/>
      <c r="J589" s="236"/>
      <c r="K589" s="236"/>
      <c r="L589" s="236"/>
      <c r="M589" s="236"/>
      <c r="N589" s="236"/>
      <c r="O589" s="236"/>
      <c r="P589" s="236"/>
      <c r="Q589" s="236"/>
      <c r="R589" s="236"/>
      <c r="S589" s="236"/>
      <c r="T589" s="236"/>
      <c r="U589" s="236"/>
      <c r="V589" s="236"/>
      <c r="W589" s="236"/>
      <c r="X589" s="236"/>
      <c r="Y589" s="236"/>
      <c r="Z589" s="236"/>
      <c r="AA589" s="236"/>
      <c r="AB589" s="236"/>
      <c r="AC589" s="236"/>
      <c r="AD589" s="236"/>
      <c r="AE589" s="236"/>
    </row>
    <row r="590" spans="1:31" ht="15.75" customHeight="1" x14ac:dyDescent="0.25">
      <c r="A590" s="236"/>
      <c r="B590" s="236"/>
      <c r="C590" s="236"/>
      <c r="D590" s="236"/>
      <c r="E590" s="236"/>
      <c r="F590" s="236"/>
      <c r="G590" s="237"/>
      <c r="H590" s="236"/>
      <c r="I590" s="236"/>
      <c r="J590" s="236"/>
      <c r="K590" s="236"/>
      <c r="L590" s="236"/>
      <c r="M590" s="236"/>
      <c r="N590" s="236"/>
      <c r="O590" s="236"/>
      <c r="P590" s="236"/>
      <c r="Q590" s="236"/>
      <c r="R590" s="236"/>
      <c r="S590" s="236"/>
      <c r="T590" s="236"/>
      <c r="U590" s="236"/>
      <c r="V590" s="236"/>
      <c r="W590" s="236"/>
      <c r="X590" s="236"/>
      <c r="Y590" s="236"/>
      <c r="Z590" s="236"/>
      <c r="AA590" s="236"/>
      <c r="AB590" s="236"/>
      <c r="AC590" s="236"/>
      <c r="AD590" s="236"/>
      <c r="AE590" s="236"/>
    </row>
    <row r="591" spans="1:31" ht="15.75" customHeight="1" x14ac:dyDescent="0.25">
      <c r="A591" s="236"/>
      <c r="B591" s="236"/>
      <c r="C591" s="236"/>
      <c r="D591" s="236"/>
      <c r="E591" s="236"/>
      <c r="F591" s="236"/>
      <c r="G591" s="237"/>
      <c r="H591" s="236"/>
      <c r="I591" s="236"/>
      <c r="J591" s="236"/>
      <c r="K591" s="236"/>
      <c r="L591" s="236"/>
      <c r="M591" s="236"/>
      <c r="N591" s="236"/>
      <c r="O591" s="236"/>
      <c r="P591" s="236"/>
      <c r="Q591" s="236"/>
      <c r="R591" s="236"/>
      <c r="S591" s="236"/>
      <c r="T591" s="236"/>
      <c r="U591" s="236"/>
      <c r="V591" s="236"/>
      <c r="W591" s="236"/>
      <c r="X591" s="236"/>
      <c r="Y591" s="236"/>
      <c r="Z591" s="236"/>
      <c r="AA591" s="236"/>
      <c r="AB591" s="236"/>
      <c r="AC591" s="236"/>
      <c r="AD591" s="236"/>
      <c r="AE591" s="236"/>
    </row>
    <row r="592" spans="1:31" ht="15.75" customHeight="1" x14ac:dyDescent="0.25">
      <c r="A592" s="236"/>
      <c r="B592" s="236"/>
      <c r="C592" s="236"/>
      <c r="D592" s="236"/>
      <c r="E592" s="236"/>
      <c r="F592" s="236"/>
      <c r="G592" s="237"/>
      <c r="H592" s="236"/>
      <c r="I592" s="236"/>
      <c r="J592" s="236"/>
      <c r="K592" s="236"/>
      <c r="L592" s="236"/>
      <c r="M592" s="236"/>
      <c r="N592" s="236"/>
      <c r="O592" s="236"/>
      <c r="P592" s="236"/>
      <c r="Q592" s="236"/>
      <c r="R592" s="236"/>
      <c r="S592" s="236"/>
      <c r="T592" s="236"/>
      <c r="U592" s="236"/>
      <c r="V592" s="236"/>
      <c r="W592" s="236"/>
      <c r="X592" s="236"/>
      <c r="Y592" s="236"/>
      <c r="Z592" s="236"/>
      <c r="AA592" s="236"/>
      <c r="AB592" s="236"/>
      <c r="AC592" s="236"/>
      <c r="AD592" s="236"/>
      <c r="AE592" s="236"/>
    </row>
    <row r="593" spans="1:31" ht="15.75" customHeight="1" x14ac:dyDescent="0.25">
      <c r="A593" s="236"/>
      <c r="B593" s="236"/>
      <c r="C593" s="236"/>
      <c r="D593" s="236"/>
      <c r="E593" s="236"/>
      <c r="F593" s="236"/>
      <c r="G593" s="237"/>
      <c r="H593" s="236"/>
      <c r="I593" s="236"/>
      <c r="J593" s="236"/>
      <c r="K593" s="236"/>
      <c r="L593" s="236"/>
      <c r="M593" s="236"/>
      <c r="N593" s="236"/>
      <c r="O593" s="236"/>
      <c r="P593" s="236"/>
      <c r="Q593" s="236"/>
      <c r="R593" s="236"/>
      <c r="S593" s="236"/>
      <c r="T593" s="236"/>
      <c r="U593" s="236"/>
      <c r="V593" s="236"/>
      <c r="W593" s="236"/>
      <c r="X593" s="236"/>
      <c r="Y593" s="236"/>
      <c r="Z593" s="236"/>
      <c r="AA593" s="236"/>
      <c r="AB593" s="236"/>
      <c r="AC593" s="236"/>
      <c r="AD593" s="236"/>
      <c r="AE593" s="236"/>
    </row>
    <row r="594" spans="1:31" ht="15.75" customHeight="1" x14ac:dyDescent="0.25">
      <c r="A594" s="236"/>
      <c r="B594" s="236"/>
      <c r="C594" s="236"/>
      <c r="D594" s="236"/>
      <c r="E594" s="236"/>
      <c r="F594" s="236"/>
      <c r="G594" s="237"/>
      <c r="H594" s="236"/>
      <c r="I594" s="236"/>
      <c r="J594" s="236"/>
      <c r="K594" s="236"/>
      <c r="L594" s="236"/>
      <c r="M594" s="236"/>
      <c r="N594" s="236"/>
      <c r="O594" s="236"/>
      <c r="P594" s="236"/>
      <c r="Q594" s="236"/>
      <c r="R594" s="236"/>
      <c r="S594" s="236"/>
      <c r="T594" s="236"/>
      <c r="U594" s="236"/>
      <c r="V594" s="236"/>
      <c r="W594" s="236"/>
      <c r="X594" s="236"/>
      <c r="Y594" s="236"/>
      <c r="Z594" s="236"/>
      <c r="AA594" s="236"/>
      <c r="AB594" s="236"/>
      <c r="AC594" s="236"/>
      <c r="AD594" s="236"/>
      <c r="AE594" s="236"/>
    </row>
    <row r="595" spans="1:31" ht="15.75" customHeight="1" x14ac:dyDescent="0.25">
      <c r="A595" s="236"/>
      <c r="B595" s="236"/>
      <c r="C595" s="236"/>
      <c r="D595" s="236"/>
      <c r="E595" s="236"/>
      <c r="F595" s="236"/>
      <c r="G595" s="237"/>
      <c r="H595" s="236"/>
      <c r="I595" s="236"/>
      <c r="J595" s="236"/>
      <c r="K595" s="236"/>
      <c r="L595" s="236"/>
      <c r="M595" s="236"/>
      <c r="N595" s="236"/>
      <c r="O595" s="236"/>
      <c r="P595" s="236"/>
      <c r="Q595" s="236"/>
      <c r="R595" s="236"/>
      <c r="S595" s="236"/>
      <c r="T595" s="236"/>
      <c r="U595" s="236"/>
      <c r="V595" s="236"/>
      <c r="W595" s="236"/>
      <c r="X595" s="236"/>
      <c r="Y595" s="236"/>
      <c r="Z595" s="236"/>
      <c r="AA595" s="236"/>
      <c r="AB595" s="236"/>
      <c r="AC595" s="236"/>
      <c r="AD595" s="236"/>
      <c r="AE595" s="236"/>
    </row>
    <row r="596" spans="1:31" ht="15.75" customHeight="1" x14ac:dyDescent="0.25">
      <c r="A596" s="236"/>
      <c r="B596" s="236"/>
      <c r="C596" s="236"/>
      <c r="D596" s="236"/>
      <c r="E596" s="236"/>
      <c r="F596" s="236"/>
      <c r="G596" s="237"/>
      <c r="H596" s="236"/>
      <c r="I596" s="236"/>
      <c r="J596" s="236"/>
      <c r="K596" s="236"/>
      <c r="L596" s="236"/>
      <c r="M596" s="236"/>
      <c r="N596" s="236"/>
      <c r="O596" s="236"/>
      <c r="P596" s="236"/>
      <c r="Q596" s="236"/>
      <c r="R596" s="236"/>
      <c r="S596" s="236"/>
      <c r="T596" s="236"/>
      <c r="U596" s="236"/>
      <c r="V596" s="236"/>
      <c r="W596" s="236"/>
      <c r="X596" s="236"/>
      <c r="Y596" s="236"/>
      <c r="Z596" s="236"/>
      <c r="AA596" s="236"/>
      <c r="AB596" s="236"/>
      <c r="AC596" s="236"/>
      <c r="AD596" s="236"/>
      <c r="AE596" s="236"/>
    </row>
    <row r="597" spans="1:31" ht="15.75" customHeight="1" x14ac:dyDescent="0.25">
      <c r="A597" s="236"/>
      <c r="B597" s="236"/>
      <c r="C597" s="236"/>
      <c r="D597" s="236"/>
      <c r="E597" s="236"/>
      <c r="F597" s="236"/>
      <c r="G597" s="237"/>
      <c r="H597" s="236"/>
      <c r="I597" s="236"/>
      <c r="J597" s="236"/>
      <c r="K597" s="236"/>
      <c r="L597" s="236"/>
      <c r="M597" s="236"/>
      <c r="N597" s="236"/>
      <c r="O597" s="236"/>
      <c r="P597" s="236"/>
      <c r="Q597" s="236"/>
      <c r="R597" s="236"/>
      <c r="S597" s="236"/>
      <c r="T597" s="236"/>
      <c r="U597" s="236"/>
      <c r="V597" s="236"/>
      <c r="W597" s="236"/>
      <c r="X597" s="236"/>
      <c r="Y597" s="236"/>
      <c r="Z597" s="236"/>
      <c r="AA597" s="236"/>
      <c r="AB597" s="236"/>
      <c r="AC597" s="236"/>
      <c r="AD597" s="236"/>
      <c r="AE597" s="236"/>
    </row>
    <row r="598" spans="1:31" ht="15.75" customHeight="1" x14ac:dyDescent="0.25">
      <c r="A598" s="236"/>
      <c r="B598" s="236"/>
      <c r="C598" s="236"/>
      <c r="D598" s="236"/>
      <c r="E598" s="236"/>
      <c r="F598" s="236"/>
      <c r="G598" s="237"/>
      <c r="H598" s="236"/>
      <c r="I598" s="236"/>
      <c r="J598" s="236"/>
      <c r="K598" s="236"/>
      <c r="L598" s="236"/>
      <c r="M598" s="236"/>
      <c r="N598" s="236"/>
      <c r="O598" s="236"/>
      <c r="P598" s="236"/>
      <c r="Q598" s="236"/>
      <c r="R598" s="236"/>
      <c r="S598" s="236"/>
      <c r="T598" s="236"/>
      <c r="U598" s="236"/>
      <c r="V598" s="236"/>
      <c r="W598" s="236"/>
      <c r="X598" s="236"/>
      <c r="Y598" s="236"/>
      <c r="Z598" s="236"/>
      <c r="AA598" s="236"/>
      <c r="AB598" s="236"/>
      <c r="AC598" s="236"/>
      <c r="AD598" s="236"/>
      <c r="AE598" s="236"/>
    </row>
    <row r="599" spans="1:31" ht="15.75" customHeight="1" x14ac:dyDescent="0.25">
      <c r="A599" s="236"/>
      <c r="B599" s="236"/>
      <c r="C599" s="236"/>
      <c r="D599" s="236"/>
      <c r="E599" s="236"/>
      <c r="F599" s="236"/>
      <c r="G599" s="237"/>
      <c r="H599" s="236"/>
      <c r="I599" s="236"/>
      <c r="J599" s="236"/>
      <c r="K599" s="236"/>
      <c r="L599" s="236"/>
      <c r="M599" s="236"/>
      <c r="N599" s="236"/>
      <c r="O599" s="236"/>
      <c r="P599" s="236"/>
      <c r="Q599" s="236"/>
      <c r="R599" s="236"/>
      <c r="S599" s="236"/>
      <c r="T599" s="236"/>
      <c r="U599" s="236"/>
      <c r="V599" s="236"/>
      <c r="W599" s="236"/>
      <c r="X599" s="236"/>
      <c r="Y599" s="236"/>
      <c r="Z599" s="236"/>
      <c r="AA599" s="236"/>
      <c r="AB599" s="236"/>
      <c r="AC599" s="236"/>
      <c r="AD599" s="236"/>
      <c r="AE599" s="236"/>
    </row>
    <row r="600" spans="1:31" ht="15.75" customHeight="1" x14ac:dyDescent="0.25">
      <c r="A600" s="236"/>
      <c r="B600" s="236"/>
      <c r="C600" s="236"/>
      <c r="D600" s="236"/>
      <c r="E600" s="236"/>
      <c r="F600" s="236"/>
      <c r="G600" s="237"/>
      <c r="H600" s="236"/>
      <c r="I600" s="236"/>
      <c r="J600" s="236"/>
      <c r="K600" s="236"/>
      <c r="L600" s="236"/>
      <c r="M600" s="236"/>
      <c r="N600" s="236"/>
      <c r="O600" s="236"/>
      <c r="P600" s="236"/>
      <c r="Q600" s="236"/>
      <c r="R600" s="236"/>
      <c r="S600" s="236"/>
      <c r="T600" s="236"/>
      <c r="U600" s="236"/>
      <c r="V600" s="236"/>
      <c r="W600" s="236"/>
      <c r="X600" s="236"/>
      <c r="Y600" s="236"/>
      <c r="Z600" s="236"/>
      <c r="AA600" s="236"/>
      <c r="AB600" s="236"/>
      <c r="AC600" s="236"/>
      <c r="AD600" s="236"/>
      <c r="AE600" s="236"/>
    </row>
    <row r="601" spans="1:31" ht="15.75" customHeight="1" x14ac:dyDescent="0.25">
      <c r="A601" s="236"/>
      <c r="B601" s="236"/>
      <c r="C601" s="236"/>
      <c r="D601" s="236"/>
      <c r="E601" s="236"/>
      <c r="F601" s="236"/>
      <c r="G601" s="237"/>
      <c r="H601" s="236"/>
      <c r="I601" s="236"/>
      <c r="J601" s="236"/>
      <c r="K601" s="236"/>
      <c r="L601" s="236"/>
      <c r="M601" s="236"/>
      <c r="N601" s="236"/>
      <c r="O601" s="236"/>
      <c r="P601" s="236"/>
      <c r="Q601" s="236"/>
      <c r="R601" s="236"/>
      <c r="S601" s="236"/>
      <c r="T601" s="236"/>
      <c r="U601" s="236"/>
      <c r="V601" s="236"/>
      <c r="W601" s="236"/>
      <c r="X601" s="236"/>
      <c r="Y601" s="236"/>
      <c r="Z601" s="236"/>
      <c r="AA601" s="236"/>
      <c r="AB601" s="236"/>
      <c r="AC601" s="236"/>
      <c r="AD601" s="236"/>
      <c r="AE601" s="236"/>
    </row>
    <row r="602" spans="1:31" ht="15.75" customHeight="1" x14ac:dyDescent="0.25">
      <c r="A602" s="236"/>
      <c r="B602" s="236"/>
      <c r="C602" s="236"/>
      <c r="D602" s="236"/>
      <c r="E602" s="236"/>
      <c r="F602" s="236"/>
      <c r="G602" s="237"/>
      <c r="H602" s="236"/>
      <c r="I602" s="236"/>
      <c r="J602" s="236"/>
      <c r="K602" s="236"/>
      <c r="L602" s="236"/>
      <c r="M602" s="236"/>
      <c r="N602" s="236"/>
      <c r="O602" s="236"/>
      <c r="P602" s="236"/>
      <c r="Q602" s="236"/>
      <c r="R602" s="236"/>
      <c r="S602" s="236"/>
      <c r="T602" s="236"/>
      <c r="U602" s="236"/>
      <c r="V602" s="236"/>
      <c r="W602" s="236"/>
      <c r="X602" s="236"/>
      <c r="Y602" s="236"/>
      <c r="Z602" s="236"/>
      <c r="AA602" s="236"/>
      <c r="AB602" s="236"/>
      <c r="AC602" s="236"/>
      <c r="AD602" s="236"/>
      <c r="AE602" s="236"/>
    </row>
    <row r="603" spans="1:31" ht="15.75" customHeight="1" x14ac:dyDescent="0.25">
      <c r="A603" s="236"/>
      <c r="B603" s="236"/>
      <c r="C603" s="236"/>
      <c r="D603" s="236"/>
      <c r="E603" s="236"/>
      <c r="F603" s="236"/>
      <c r="G603" s="237"/>
      <c r="H603" s="236"/>
      <c r="I603" s="236"/>
      <c r="J603" s="236"/>
      <c r="K603" s="236"/>
      <c r="L603" s="236"/>
      <c r="M603" s="236"/>
      <c r="N603" s="236"/>
      <c r="O603" s="236"/>
      <c r="P603" s="236"/>
      <c r="Q603" s="236"/>
      <c r="R603" s="236"/>
      <c r="S603" s="236"/>
      <c r="T603" s="236"/>
      <c r="U603" s="236"/>
      <c r="V603" s="236"/>
      <c r="W603" s="236"/>
      <c r="X603" s="236"/>
      <c r="Y603" s="236"/>
      <c r="Z603" s="236"/>
      <c r="AA603" s="236"/>
      <c r="AB603" s="236"/>
      <c r="AC603" s="236"/>
      <c r="AD603" s="236"/>
      <c r="AE603" s="236"/>
    </row>
    <row r="604" spans="1:31" ht="15.75" customHeight="1" x14ac:dyDescent="0.25">
      <c r="A604" s="236"/>
      <c r="B604" s="236"/>
      <c r="C604" s="236"/>
      <c r="D604" s="236"/>
      <c r="E604" s="236"/>
      <c r="F604" s="236"/>
      <c r="G604" s="237"/>
      <c r="H604" s="236"/>
      <c r="I604" s="236"/>
      <c r="J604" s="236"/>
      <c r="K604" s="236"/>
      <c r="L604" s="236"/>
      <c r="M604" s="236"/>
      <c r="N604" s="236"/>
      <c r="O604" s="236"/>
      <c r="P604" s="236"/>
      <c r="Q604" s="236"/>
      <c r="R604" s="236"/>
      <c r="S604" s="236"/>
      <c r="T604" s="236"/>
      <c r="U604" s="236"/>
      <c r="V604" s="236"/>
      <c r="W604" s="236"/>
      <c r="X604" s="236"/>
      <c r="Y604" s="236"/>
      <c r="Z604" s="236"/>
      <c r="AA604" s="236"/>
      <c r="AB604" s="236"/>
      <c r="AC604" s="236"/>
      <c r="AD604" s="236"/>
      <c r="AE604" s="236"/>
    </row>
    <row r="605" spans="1:31" ht="15.75" customHeight="1" x14ac:dyDescent="0.25">
      <c r="A605" s="236"/>
      <c r="B605" s="236"/>
      <c r="C605" s="236"/>
      <c r="D605" s="236"/>
      <c r="E605" s="236"/>
      <c r="F605" s="236"/>
      <c r="G605" s="237"/>
      <c r="H605" s="236"/>
      <c r="I605" s="236"/>
      <c r="J605" s="236"/>
      <c r="K605" s="236"/>
      <c r="L605" s="236"/>
      <c r="M605" s="236"/>
      <c r="N605" s="236"/>
      <c r="O605" s="236"/>
      <c r="P605" s="236"/>
      <c r="Q605" s="236"/>
      <c r="R605" s="236"/>
      <c r="S605" s="236"/>
      <c r="T605" s="236"/>
      <c r="U605" s="236"/>
      <c r="V605" s="236"/>
      <c r="W605" s="236"/>
      <c r="X605" s="236"/>
      <c r="Y605" s="236"/>
      <c r="Z605" s="236"/>
      <c r="AA605" s="236"/>
      <c r="AB605" s="236"/>
      <c r="AC605" s="236"/>
      <c r="AD605" s="236"/>
      <c r="AE605" s="236"/>
    </row>
    <row r="606" spans="1:31" ht="15.75" customHeight="1" x14ac:dyDescent="0.25">
      <c r="A606" s="236"/>
      <c r="B606" s="236"/>
      <c r="C606" s="236"/>
      <c r="D606" s="236"/>
      <c r="E606" s="236"/>
      <c r="F606" s="236"/>
      <c r="G606" s="237"/>
      <c r="H606" s="236"/>
      <c r="I606" s="236"/>
      <c r="J606" s="236"/>
      <c r="K606" s="236"/>
      <c r="L606" s="236"/>
      <c r="M606" s="236"/>
      <c r="N606" s="236"/>
      <c r="O606" s="236"/>
      <c r="P606" s="236"/>
      <c r="Q606" s="236"/>
      <c r="R606" s="236"/>
      <c r="S606" s="236"/>
      <c r="T606" s="236"/>
      <c r="U606" s="236"/>
      <c r="V606" s="236"/>
      <c r="W606" s="236"/>
      <c r="X606" s="236"/>
      <c r="Y606" s="236"/>
      <c r="Z606" s="236"/>
      <c r="AA606" s="236"/>
      <c r="AB606" s="236"/>
      <c r="AC606" s="236"/>
      <c r="AD606" s="236"/>
      <c r="AE606" s="236"/>
    </row>
    <row r="607" spans="1:31" ht="15.75" customHeight="1" x14ac:dyDescent="0.25">
      <c r="A607" s="236"/>
      <c r="B607" s="236"/>
      <c r="C607" s="236"/>
      <c r="D607" s="236"/>
      <c r="E607" s="236"/>
      <c r="F607" s="236"/>
      <c r="G607" s="237"/>
      <c r="H607" s="236"/>
      <c r="I607" s="236"/>
      <c r="J607" s="236"/>
      <c r="K607" s="236"/>
      <c r="L607" s="236"/>
      <c r="M607" s="236"/>
      <c r="N607" s="236"/>
      <c r="O607" s="236"/>
      <c r="P607" s="236"/>
      <c r="Q607" s="236"/>
      <c r="R607" s="236"/>
      <c r="S607" s="236"/>
      <c r="T607" s="236"/>
      <c r="U607" s="236"/>
      <c r="V607" s="236"/>
      <c r="W607" s="236"/>
      <c r="X607" s="236"/>
      <c r="Y607" s="236"/>
      <c r="Z607" s="236"/>
      <c r="AA607" s="236"/>
      <c r="AB607" s="236"/>
      <c r="AC607" s="236"/>
      <c r="AD607" s="236"/>
      <c r="AE607" s="236"/>
    </row>
    <row r="608" spans="1:31" ht="15.75" customHeight="1" x14ac:dyDescent="0.25">
      <c r="A608" s="236"/>
      <c r="B608" s="236"/>
      <c r="C608" s="236"/>
      <c r="D608" s="236"/>
      <c r="E608" s="236"/>
      <c r="F608" s="236"/>
      <c r="G608" s="237"/>
      <c r="H608" s="236"/>
      <c r="I608" s="236"/>
      <c r="J608" s="236"/>
      <c r="K608" s="236"/>
      <c r="L608" s="236"/>
      <c r="M608" s="236"/>
      <c r="N608" s="236"/>
      <c r="O608" s="236"/>
      <c r="P608" s="236"/>
      <c r="Q608" s="236"/>
      <c r="R608" s="236"/>
      <c r="S608" s="236"/>
      <c r="T608" s="236"/>
      <c r="U608" s="236"/>
      <c r="V608" s="236"/>
      <c r="W608" s="236"/>
      <c r="X608" s="236"/>
      <c r="Y608" s="236"/>
      <c r="Z608" s="236"/>
      <c r="AA608" s="236"/>
      <c r="AB608" s="236"/>
      <c r="AC608" s="236"/>
      <c r="AD608" s="236"/>
      <c r="AE608" s="236"/>
    </row>
    <row r="609" spans="1:31" ht="15.75" customHeight="1" x14ac:dyDescent="0.25">
      <c r="A609" s="236"/>
      <c r="B609" s="236"/>
      <c r="C609" s="236"/>
      <c r="D609" s="236"/>
      <c r="E609" s="236"/>
      <c r="F609" s="236"/>
      <c r="G609" s="237"/>
      <c r="H609" s="236"/>
      <c r="I609" s="236"/>
      <c r="J609" s="236"/>
      <c r="K609" s="236"/>
      <c r="L609" s="236"/>
      <c r="M609" s="236"/>
      <c r="N609" s="236"/>
      <c r="O609" s="236"/>
      <c r="P609" s="236"/>
      <c r="Q609" s="236"/>
      <c r="R609" s="236"/>
      <c r="S609" s="236"/>
      <c r="T609" s="236"/>
      <c r="U609" s="236"/>
      <c r="V609" s="236"/>
      <c r="W609" s="236"/>
      <c r="X609" s="236"/>
      <c r="Y609" s="236"/>
      <c r="Z609" s="236"/>
      <c r="AA609" s="236"/>
      <c r="AB609" s="236"/>
      <c r="AC609" s="236"/>
      <c r="AD609" s="236"/>
      <c r="AE609" s="236"/>
    </row>
    <row r="610" spans="1:31" ht="15.75" customHeight="1" x14ac:dyDescent="0.25">
      <c r="A610" s="236"/>
      <c r="B610" s="236"/>
      <c r="C610" s="236"/>
      <c r="D610" s="236"/>
      <c r="E610" s="236"/>
      <c r="F610" s="236"/>
      <c r="G610" s="237"/>
      <c r="H610" s="236"/>
      <c r="I610" s="236"/>
      <c r="J610" s="236"/>
      <c r="K610" s="236"/>
      <c r="L610" s="236"/>
      <c r="M610" s="236"/>
      <c r="N610" s="236"/>
      <c r="O610" s="236"/>
      <c r="P610" s="236"/>
      <c r="Q610" s="236"/>
      <c r="R610" s="236"/>
      <c r="S610" s="236"/>
      <c r="T610" s="236"/>
      <c r="U610" s="236"/>
      <c r="V610" s="236"/>
      <c r="W610" s="236"/>
      <c r="X610" s="236"/>
      <c r="Y610" s="236"/>
      <c r="Z610" s="236"/>
      <c r="AA610" s="236"/>
      <c r="AB610" s="236"/>
      <c r="AC610" s="236"/>
      <c r="AD610" s="236"/>
      <c r="AE610" s="236"/>
    </row>
    <row r="611" spans="1:31" ht="15.75" customHeight="1" x14ac:dyDescent="0.25">
      <c r="A611" s="236"/>
      <c r="B611" s="236"/>
      <c r="C611" s="236"/>
      <c r="D611" s="236"/>
      <c r="E611" s="236"/>
      <c r="F611" s="236"/>
      <c r="G611" s="237"/>
      <c r="H611" s="236"/>
      <c r="I611" s="236"/>
      <c r="J611" s="236"/>
      <c r="K611" s="236"/>
      <c r="L611" s="236"/>
      <c r="M611" s="236"/>
      <c r="N611" s="236"/>
      <c r="O611" s="236"/>
      <c r="P611" s="236"/>
      <c r="Q611" s="236"/>
      <c r="R611" s="236"/>
      <c r="S611" s="236"/>
      <c r="T611" s="236"/>
      <c r="U611" s="236"/>
      <c r="V611" s="236"/>
      <c r="W611" s="236"/>
      <c r="X611" s="236"/>
      <c r="Y611" s="236"/>
      <c r="Z611" s="236"/>
      <c r="AA611" s="236"/>
      <c r="AB611" s="236"/>
      <c r="AC611" s="236"/>
      <c r="AD611" s="236"/>
      <c r="AE611" s="236"/>
    </row>
    <row r="612" spans="1:31" ht="15.75" customHeight="1" x14ac:dyDescent="0.25">
      <c r="A612" s="236"/>
      <c r="B612" s="236"/>
      <c r="C612" s="236"/>
      <c r="D612" s="236"/>
      <c r="E612" s="236"/>
      <c r="F612" s="236"/>
      <c r="G612" s="237"/>
      <c r="H612" s="236"/>
      <c r="I612" s="236"/>
      <c r="J612" s="236"/>
      <c r="K612" s="236"/>
      <c r="L612" s="236"/>
      <c r="M612" s="236"/>
      <c r="N612" s="236"/>
      <c r="O612" s="236"/>
      <c r="P612" s="236"/>
      <c r="Q612" s="236"/>
      <c r="R612" s="236"/>
      <c r="S612" s="236"/>
      <c r="T612" s="236"/>
      <c r="U612" s="236"/>
      <c r="V612" s="236"/>
      <c r="W612" s="236"/>
      <c r="X612" s="236"/>
      <c r="Y612" s="236"/>
      <c r="Z612" s="236"/>
      <c r="AA612" s="236"/>
      <c r="AB612" s="236"/>
      <c r="AC612" s="236"/>
      <c r="AD612" s="236"/>
      <c r="AE612" s="236"/>
    </row>
    <row r="613" spans="1:31" ht="15.75" customHeight="1" x14ac:dyDescent="0.25">
      <c r="A613" s="236"/>
      <c r="B613" s="236"/>
      <c r="C613" s="236"/>
      <c r="D613" s="236"/>
      <c r="E613" s="236"/>
      <c r="F613" s="236"/>
      <c r="G613" s="237"/>
      <c r="H613" s="236"/>
      <c r="I613" s="236"/>
      <c r="J613" s="236"/>
      <c r="K613" s="236"/>
      <c r="L613" s="236"/>
      <c r="M613" s="236"/>
      <c r="N613" s="236"/>
      <c r="O613" s="236"/>
      <c r="P613" s="236"/>
      <c r="Q613" s="236"/>
      <c r="R613" s="236"/>
      <c r="S613" s="236"/>
      <c r="T613" s="236"/>
      <c r="U613" s="236"/>
      <c r="V613" s="236"/>
      <c r="W613" s="236"/>
      <c r="X613" s="236"/>
      <c r="Y613" s="236"/>
      <c r="Z613" s="236"/>
      <c r="AA613" s="236"/>
      <c r="AB613" s="236"/>
      <c r="AC613" s="236"/>
      <c r="AD613" s="236"/>
      <c r="AE613" s="236"/>
    </row>
    <row r="614" spans="1:31" ht="15.75" customHeight="1" x14ac:dyDescent="0.25">
      <c r="A614" s="236"/>
      <c r="B614" s="236"/>
      <c r="C614" s="236"/>
      <c r="D614" s="236"/>
      <c r="E614" s="236"/>
      <c r="F614" s="236"/>
      <c r="G614" s="237"/>
      <c r="H614" s="236"/>
      <c r="I614" s="236"/>
      <c r="J614" s="236"/>
      <c r="K614" s="236"/>
      <c r="L614" s="236"/>
      <c r="M614" s="236"/>
      <c r="N614" s="236"/>
      <c r="O614" s="236"/>
      <c r="P614" s="236"/>
      <c r="Q614" s="236"/>
      <c r="R614" s="236"/>
      <c r="S614" s="236"/>
      <c r="T614" s="236"/>
      <c r="U614" s="236"/>
      <c r="V614" s="236"/>
      <c r="W614" s="236"/>
      <c r="X614" s="236"/>
      <c r="Y614" s="236"/>
      <c r="Z614" s="236"/>
      <c r="AA614" s="236"/>
      <c r="AB614" s="236"/>
      <c r="AC614" s="236"/>
      <c r="AD614" s="236"/>
      <c r="AE614" s="236"/>
    </row>
    <row r="615" spans="1:31" ht="15.75" customHeight="1" x14ac:dyDescent="0.25">
      <c r="A615" s="236"/>
      <c r="B615" s="236"/>
      <c r="C615" s="236"/>
      <c r="D615" s="236"/>
      <c r="E615" s="236"/>
      <c r="F615" s="236"/>
      <c r="G615" s="237"/>
      <c r="H615" s="236"/>
      <c r="I615" s="236"/>
      <c r="J615" s="236"/>
      <c r="K615" s="236"/>
      <c r="L615" s="236"/>
      <c r="M615" s="236"/>
      <c r="N615" s="236"/>
      <c r="O615" s="236"/>
      <c r="P615" s="236"/>
      <c r="Q615" s="236"/>
      <c r="R615" s="236"/>
      <c r="S615" s="236"/>
      <c r="T615" s="236"/>
      <c r="U615" s="236"/>
      <c r="V615" s="236"/>
      <c r="W615" s="236"/>
      <c r="X615" s="236"/>
      <c r="Y615" s="236"/>
      <c r="Z615" s="236"/>
      <c r="AA615" s="236"/>
      <c r="AB615" s="236"/>
      <c r="AC615" s="236"/>
      <c r="AD615" s="236"/>
      <c r="AE615" s="236"/>
    </row>
    <row r="616" spans="1:31" ht="15.75" customHeight="1" x14ac:dyDescent="0.25">
      <c r="A616" s="236"/>
      <c r="B616" s="236"/>
      <c r="C616" s="236"/>
      <c r="D616" s="236"/>
      <c r="E616" s="236"/>
      <c r="F616" s="236"/>
      <c r="G616" s="237"/>
      <c r="H616" s="236"/>
      <c r="I616" s="236"/>
      <c r="J616" s="236"/>
      <c r="K616" s="236"/>
      <c r="L616" s="236"/>
      <c r="M616" s="236"/>
      <c r="N616" s="236"/>
      <c r="O616" s="236"/>
      <c r="P616" s="236"/>
      <c r="Q616" s="236"/>
      <c r="R616" s="236"/>
      <c r="S616" s="236"/>
      <c r="T616" s="236"/>
      <c r="U616" s="236"/>
      <c r="V616" s="236"/>
      <c r="W616" s="236"/>
      <c r="X616" s="236"/>
      <c r="Y616" s="236"/>
      <c r="Z616" s="236"/>
      <c r="AA616" s="236"/>
      <c r="AB616" s="236"/>
      <c r="AC616" s="236"/>
      <c r="AD616" s="236"/>
      <c r="AE616" s="236"/>
    </row>
    <row r="617" spans="1:31" ht="15.75" customHeight="1" x14ac:dyDescent="0.25">
      <c r="A617" s="236"/>
      <c r="B617" s="236"/>
      <c r="C617" s="236"/>
      <c r="D617" s="236"/>
      <c r="E617" s="236"/>
      <c r="F617" s="236"/>
      <c r="G617" s="237"/>
      <c r="H617" s="236"/>
      <c r="I617" s="236"/>
      <c r="J617" s="236"/>
      <c r="K617" s="236"/>
      <c r="L617" s="236"/>
      <c r="M617" s="236"/>
      <c r="N617" s="236"/>
      <c r="O617" s="236"/>
      <c r="P617" s="236"/>
      <c r="Q617" s="236"/>
      <c r="R617" s="236"/>
      <c r="S617" s="236"/>
      <c r="T617" s="236"/>
      <c r="U617" s="236"/>
      <c r="V617" s="236"/>
      <c r="W617" s="236"/>
      <c r="X617" s="236"/>
      <c r="Y617" s="236"/>
      <c r="Z617" s="236"/>
      <c r="AA617" s="236"/>
      <c r="AB617" s="236"/>
      <c r="AC617" s="236"/>
      <c r="AD617" s="236"/>
      <c r="AE617" s="236"/>
    </row>
    <row r="618" spans="1:31" ht="15.75" customHeight="1" x14ac:dyDescent="0.25">
      <c r="A618" s="236"/>
      <c r="B618" s="236"/>
      <c r="C618" s="236"/>
      <c r="D618" s="236"/>
      <c r="E618" s="236"/>
      <c r="F618" s="236"/>
      <c r="G618" s="237"/>
      <c r="H618" s="236"/>
      <c r="I618" s="236"/>
      <c r="J618" s="236"/>
      <c r="K618" s="236"/>
      <c r="L618" s="236"/>
      <c r="M618" s="236"/>
      <c r="N618" s="236"/>
      <c r="O618" s="236"/>
      <c r="P618" s="236"/>
      <c r="Q618" s="236"/>
      <c r="R618" s="236"/>
      <c r="S618" s="236"/>
      <c r="T618" s="236"/>
      <c r="U618" s="236"/>
      <c r="V618" s="236"/>
      <c r="W618" s="236"/>
      <c r="X618" s="236"/>
      <c r="Y618" s="236"/>
      <c r="Z618" s="236"/>
      <c r="AA618" s="236"/>
      <c r="AB618" s="236"/>
      <c r="AC618" s="236"/>
      <c r="AD618" s="236"/>
      <c r="AE618" s="236"/>
    </row>
    <row r="619" spans="1:31" ht="15.75" customHeight="1" x14ac:dyDescent="0.25">
      <c r="A619" s="236"/>
      <c r="B619" s="236"/>
      <c r="C619" s="236"/>
      <c r="D619" s="236"/>
      <c r="E619" s="236"/>
      <c r="F619" s="236"/>
      <c r="G619" s="237"/>
      <c r="H619" s="236"/>
      <c r="I619" s="236"/>
      <c r="J619" s="236"/>
      <c r="K619" s="236"/>
      <c r="L619" s="236"/>
      <c r="M619" s="236"/>
      <c r="N619" s="236"/>
      <c r="O619" s="236"/>
      <c r="P619" s="236"/>
      <c r="Q619" s="236"/>
      <c r="R619" s="236"/>
      <c r="S619" s="236"/>
      <c r="T619" s="236"/>
      <c r="U619" s="236"/>
      <c r="V619" s="236"/>
      <c r="W619" s="236"/>
      <c r="X619" s="236"/>
      <c r="Y619" s="236"/>
      <c r="Z619" s="236"/>
      <c r="AA619" s="236"/>
      <c r="AB619" s="236"/>
      <c r="AC619" s="236"/>
      <c r="AD619" s="236"/>
      <c r="AE619" s="236"/>
    </row>
    <row r="620" spans="1:31" ht="15.75" customHeight="1" x14ac:dyDescent="0.25">
      <c r="A620" s="236"/>
      <c r="B620" s="236"/>
      <c r="C620" s="236"/>
      <c r="D620" s="236"/>
      <c r="E620" s="236"/>
      <c r="F620" s="236"/>
      <c r="G620" s="237"/>
      <c r="H620" s="236"/>
      <c r="I620" s="236"/>
      <c r="J620" s="236"/>
      <c r="K620" s="236"/>
      <c r="L620" s="236"/>
      <c r="M620" s="236"/>
      <c r="N620" s="236"/>
      <c r="O620" s="236"/>
      <c r="P620" s="236"/>
      <c r="Q620" s="236"/>
      <c r="R620" s="236"/>
      <c r="S620" s="236"/>
      <c r="T620" s="236"/>
      <c r="U620" s="236"/>
      <c r="V620" s="236"/>
      <c r="W620" s="236"/>
      <c r="X620" s="236"/>
      <c r="Y620" s="236"/>
      <c r="Z620" s="236"/>
      <c r="AA620" s="236"/>
      <c r="AB620" s="236"/>
      <c r="AC620" s="236"/>
      <c r="AD620" s="236"/>
      <c r="AE620" s="236"/>
    </row>
    <row r="621" spans="1:31" ht="15.75" customHeight="1" x14ac:dyDescent="0.25">
      <c r="A621" s="236"/>
      <c r="B621" s="236"/>
      <c r="C621" s="236"/>
      <c r="D621" s="236"/>
      <c r="E621" s="236"/>
      <c r="F621" s="236"/>
      <c r="G621" s="237"/>
      <c r="H621" s="236"/>
      <c r="I621" s="236"/>
      <c r="J621" s="236"/>
      <c r="K621" s="236"/>
      <c r="L621" s="236"/>
      <c r="M621" s="236"/>
      <c r="N621" s="236"/>
      <c r="O621" s="236"/>
      <c r="P621" s="236"/>
      <c r="Q621" s="236"/>
      <c r="R621" s="236"/>
      <c r="S621" s="236"/>
      <c r="T621" s="236"/>
      <c r="U621" s="236"/>
      <c r="V621" s="236"/>
      <c r="W621" s="236"/>
      <c r="X621" s="236"/>
      <c r="Y621" s="236"/>
      <c r="Z621" s="236"/>
      <c r="AA621" s="236"/>
      <c r="AB621" s="236"/>
      <c r="AC621" s="236"/>
      <c r="AD621" s="236"/>
      <c r="AE621" s="236"/>
    </row>
    <row r="622" spans="1:31" ht="15.75" customHeight="1" x14ac:dyDescent="0.25">
      <c r="A622" s="236"/>
      <c r="B622" s="236"/>
      <c r="C622" s="236"/>
      <c r="D622" s="236"/>
      <c r="E622" s="236"/>
      <c r="F622" s="236"/>
      <c r="G622" s="237"/>
      <c r="H622" s="236"/>
      <c r="I622" s="236"/>
      <c r="J622" s="236"/>
      <c r="K622" s="236"/>
      <c r="L622" s="236"/>
      <c r="M622" s="236"/>
      <c r="N622" s="236"/>
      <c r="O622" s="236"/>
      <c r="P622" s="236"/>
      <c r="Q622" s="236"/>
      <c r="R622" s="236"/>
      <c r="S622" s="236"/>
      <c r="T622" s="236"/>
      <c r="U622" s="236"/>
      <c r="V622" s="236"/>
      <c r="W622" s="236"/>
      <c r="X622" s="236"/>
      <c r="Y622" s="236"/>
      <c r="Z622" s="236"/>
      <c r="AA622" s="236"/>
      <c r="AB622" s="236"/>
      <c r="AC622" s="236"/>
      <c r="AD622" s="236"/>
      <c r="AE622" s="236"/>
    </row>
    <row r="623" spans="1:31" ht="15.75" customHeight="1" x14ac:dyDescent="0.25">
      <c r="A623" s="236"/>
      <c r="B623" s="236"/>
      <c r="C623" s="236"/>
      <c r="D623" s="236"/>
      <c r="E623" s="236"/>
      <c r="F623" s="236"/>
      <c r="G623" s="237"/>
      <c r="H623" s="236"/>
      <c r="I623" s="236"/>
      <c r="J623" s="236"/>
      <c r="K623" s="236"/>
      <c r="L623" s="236"/>
      <c r="M623" s="236"/>
      <c r="N623" s="236"/>
      <c r="O623" s="236"/>
      <c r="P623" s="236"/>
      <c r="Q623" s="236"/>
      <c r="R623" s="236"/>
      <c r="S623" s="236"/>
      <c r="T623" s="236"/>
      <c r="U623" s="236"/>
      <c r="V623" s="236"/>
      <c r="W623" s="236"/>
      <c r="X623" s="236"/>
      <c r="Y623" s="236"/>
      <c r="Z623" s="236"/>
      <c r="AA623" s="236"/>
      <c r="AB623" s="236"/>
      <c r="AC623" s="236"/>
      <c r="AD623" s="236"/>
      <c r="AE623" s="236"/>
    </row>
    <row r="624" spans="1:31" ht="15.75" customHeight="1" x14ac:dyDescent="0.25">
      <c r="A624" s="236"/>
      <c r="B624" s="236"/>
      <c r="C624" s="236"/>
      <c r="D624" s="236"/>
      <c r="E624" s="236"/>
      <c r="F624" s="236"/>
      <c r="G624" s="237"/>
      <c r="H624" s="236"/>
      <c r="I624" s="236"/>
      <c r="J624" s="236"/>
      <c r="K624" s="236"/>
      <c r="L624" s="236"/>
      <c r="M624" s="236"/>
      <c r="N624" s="236"/>
      <c r="O624" s="236"/>
      <c r="P624" s="236"/>
      <c r="Q624" s="236"/>
      <c r="R624" s="236"/>
      <c r="S624" s="236"/>
      <c r="T624" s="236"/>
      <c r="U624" s="236"/>
      <c r="V624" s="236"/>
      <c r="W624" s="236"/>
      <c r="X624" s="236"/>
      <c r="Y624" s="236"/>
      <c r="Z624" s="236"/>
      <c r="AA624" s="236"/>
      <c r="AB624" s="236"/>
      <c r="AC624" s="236"/>
      <c r="AD624" s="236"/>
      <c r="AE624" s="236"/>
    </row>
    <row r="625" spans="1:31" ht="15.75" customHeight="1" x14ac:dyDescent="0.25">
      <c r="A625" s="236"/>
      <c r="B625" s="236"/>
      <c r="C625" s="236"/>
      <c r="D625" s="236"/>
      <c r="E625" s="236"/>
      <c r="F625" s="236"/>
      <c r="G625" s="237"/>
      <c r="H625" s="236"/>
      <c r="I625" s="236"/>
      <c r="J625" s="236"/>
      <c r="K625" s="236"/>
      <c r="L625" s="236"/>
      <c r="M625" s="236"/>
      <c r="N625" s="236"/>
      <c r="O625" s="236"/>
      <c r="P625" s="236"/>
      <c r="Q625" s="236"/>
      <c r="R625" s="236"/>
      <c r="S625" s="236"/>
      <c r="T625" s="236"/>
      <c r="U625" s="236"/>
      <c r="V625" s="236"/>
      <c r="W625" s="236"/>
      <c r="X625" s="236"/>
      <c r="Y625" s="236"/>
      <c r="Z625" s="236"/>
      <c r="AA625" s="236"/>
      <c r="AB625" s="236"/>
      <c r="AC625" s="236"/>
      <c r="AD625" s="236"/>
      <c r="AE625" s="236"/>
    </row>
    <row r="626" spans="1:31" ht="15.75" customHeight="1" x14ac:dyDescent="0.25">
      <c r="A626" s="236"/>
      <c r="B626" s="236"/>
      <c r="C626" s="236"/>
      <c r="D626" s="236"/>
      <c r="E626" s="236"/>
      <c r="F626" s="236"/>
      <c r="G626" s="237"/>
      <c r="H626" s="236"/>
      <c r="I626" s="236"/>
      <c r="J626" s="236"/>
      <c r="K626" s="236"/>
      <c r="L626" s="236"/>
      <c r="M626" s="236"/>
      <c r="N626" s="236"/>
      <c r="O626" s="236"/>
      <c r="P626" s="236"/>
      <c r="Q626" s="236"/>
      <c r="R626" s="236"/>
      <c r="S626" s="236"/>
      <c r="T626" s="236"/>
      <c r="U626" s="236"/>
      <c r="V626" s="236"/>
      <c r="W626" s="236"/>
      <c r="X626" s="236"/>
      <c r="Y626" s="236"/>
      <c r="Z626" s="236"/>
      <c r="AA626" s="236"/>
      <c r="AB626" s="236"/>
      <c r="AC626" s="236"/>
      <c r="AD626" s="236"/>
      <c r="AE626" s="236"/>
    </row>
    <row r="627" spans="1:31" ht="15.75" customHeight="1" x14ac:dyDescent="0.25">
      <c r="A627" s="236"/>
      <c r="B627" s="236"/>
      <c r="C627" s="236"/>
      <c r="D627" s="236"/>
      <c r="E627" s="236"/>
      <c r="F627" s="236"/>
      <c r="G627" s="237"/>
      <c r="H627" s="236"/>
      <c r="I627" s="236"/>
      <c r="J627" s="236"/>
      <c r="K627" s="236"/>
      <c r="L627" s="236"/>
      <c r="M627" s="236"/>
      <c r="N627" s="236"/>
      <c r="O627" s="236"/>
      <c r="P627" s="236"/>
      <c r="Q627" s="236"/>
      <c r="R627" s="236"/>
      <c r="S627" s="236"/>
      <c r="T627" s="236"/>
      <c r="U627" s="236"/>
      <c r="V627" s="236"/>
      <c r="W627" s="236"/>
      <c r="X627" s="236"/>
      <c r="Y627" s="236"/>
      <c r="Z627" s="236"/>
      <c r="AA627" s="236"/>
      <c r="AB627" s="236"/>
      <c r="AC627" s="236"/>
      <c r="AD627" s="236"/>
      <c r="AE627" s="236"/>
    </row>
    <row r="628" spans="1:31" ht="15.75" customHeight="1" x14ac:dyDescent="0.25">
      <c r="A628" s="236"/>
      <c r="B628" s="236"/>
      <c r="C628" s="236"/>
      <c r="D628" s="236"/>
      <c r="E628" s="236"/>
      <c r="F628" s="236"/>
      <c r="G628" s="237"/>
      <c r="H628" s="236"/>
      <c r="I628" s="236"/>
      <c r="J628" s="236"/>
      <c r="K628" s="236"/>
      <c r="L628" s="236"/>
      <c r="M628" s="236"/>
      <c r="N628" s="236"/>
      <c r="O628" s="236"/>
      <c r="P628" s="236"/>
      <c r="Q628" s="236"/>
      <c r="R628" s="236"/>
      <c r="S628" s="236"/>
      <c r="T628" s="236"/>
      <c r="U628" s="236"/>
      <c r="V628" s="236"/>
      <c r="W628" s="236"/>
      <c r="X628" s="236"/>
      <c r="Y628" s="236"/>
      <c r="Z628" s="236"/>
      <c r="AA628" s="236"/>
      <c r="AB628" s="236"/>
      <c r="AC628" s="236"/>
      <c r="AD628" s="236"/>
      <c r="AE628" s="236"/>
    </row>
    <row r="629" spans="1:31" ht="15.75" customHeight="1" x14ac:dyDescent="0.25">
      <c r="A629" s="236"/>
      <c r="B629" s="236"/>
      <c r="C629" s="236"/>
      <c r="D629" s="236"/>
      <c r="E629" s="236"/>
      <c r="F629" s="236"/>
      <c r="G629" s="237"/>
      <c r="H629" s="236"/>
      <c r="I629" s="236"/>
      <c r="J629" s="236"/>
      <c r="K629" s="236"/>
      <c r="L629" s="236"/>
      <c r="M629" s="236"/>
      <c r="N629" s="236"/>
      <c r="O629" s="236"/>
      <c r="P629" s="236"/>
      <c r="Q629" s="236"/>
      <c r="R629" s="236"/>
      <c r="S629" s="236"/>
      <c r="T629" s="236"/>
      <c r="U629" s="236"/>
      <c r="V629" s="236"/>
      <c r="W629" s="236"/>
      <c r="X629" s="236"/>
      <c r="Y629" s="236"/>
      <c r="Z629" s="236"/>
      <c r="AA629" s="236"/>
      <c r="AB629" s="236"/>
      <c r="AC629" s="236"/>
      <c r="AD629" s="236"/>
      <c r="AE629" s="236"/>
    </row>
    <row r="630" spans="1:31" ht="15.75" customHeight="1" x14ac:dyDescent="0.25">
      <c r="A630" s="236"/>
      <c r="B630" s="236"/>
      <c r="C630" s="236"/>
      <c r="D630" s="236"/>
      <c r="E630" s="236"/>
      <c r="F630" s="236"/>
      <c r="G630" s="237"/>
      <c r="H630" s="236"/>
      <c r="I630" s="236"/>
      <c r="J630" s="236"/>
      <c r="K630" s="236"/>
      <c r="L630" s="236"/>
      <c r="M630" s="236"/>
      <c r="N630" s="236"/>
      <c r="O630" s="236"/>
      <c r="P630" s="236"/>
      <c r="Q630" s="236"/>
      <c r="R630" s="236"/>
      <c r="S630" s="236"/>
      <c r="T630" s="236"/>
      <c r="U630" s="236"/>
      <c r="V630" s="236"/>
      <c r="W630" s="236"/>
      <c r="X630" s="236"/>
      <c r="Y630" s="236"/>
      <c r="Z630" s="236"/>
      <c r="AA630" s="236"/>
      <c r="AB630" s="236"/>
      <c r="AC630" s="236"/>
      <c r="AD630" s="236"/>
      <c r="AE630" s="236"/>
    </row>
    <row r="631" spans="1:31" ht="15.75" customHeight="1" x14ac:dyDescent="0.25">
      <c r="A631" s="236"/>
      <c r="B631" s="236"/>
      <c r="C631" s="236"/>
      <c r="D631" s="236"/>
      <c r="E631" s="236"/>
      <c r="F631" s="236"/>
      <c r="G631" s="237"/>
      <c r="H631" s="236"/>
      <c r="I631" s="236"/>
      <c r="J631" s="236"/>
      <c r="K631" s="236"/>
      <c r="L631" s="236"/>
      <c r="M631" s="236"/>
      <c r="N631" s="236"/>
      <c r="O631" s="236"/>
      <c r="P631" s="236"/>
      <c r="Q631" s="236"/>
      <c r="R631" s="236"/>
      <c r="S631" s="236"/>
      <c r="T631" s="236"/>
      <c r="U631" s="236"/>
      <c r="V631" s="236"/>
      <c r="W631" s="236"/>
      <c r="X631" s="236"/>
      <c r="Y631" s="236"/>
      <c r="Z631" s="236"/>
      <c r="AA631" s="236"/>
      <c r="AB631" s="236"/>
      <c r="AC631" s="236"/>
      <c r="AD631" s="236"/>
      <c r="AE631" s="236"/>
    </row>
    <row r="632" spans="1:31" ht="15.75" customHeight="1" x14ac:dyDescent="0.25">
      <c r="A632" s="236"/>
      <c r="B632" s="236"/>
      <c r="C632" s="236"/>
      <c r="D632" s="236"/>
      <c r="E632" s="236"/>
      <c r="F632" s="236"/>
      <c r="G632" s="237"/>
      <c r="H632" s="236"/>
      <c r="I632" s="236"/>
      <c r="J632" s="236"/>
      <c r="K632" s="236"/>
      <c r="L632" s="236"/>
      <c r="M632" s="236"/>
      <c r="N632" s="236"/>
      <c r="O632" s="236"/>
      <c r="P632" s="236"/>
      <c r="Q632" s="236"/>
      <c r="R632" s="236"/>
      <c r="S632" s="236"/>
      <c r="T632" s="236"/>
      <c r="U632" s="236"/>
      <c r="V632" s="236"/>
      <c r="W632" s="236"/>
      <c r="X632" s="236"/>
      <c r="Y632" s="236"/>
      <c r="Z632" s="236"/>
      <c r="AA632" s="236"/>
      <c r="AB632" s="236"/>
      <c r="AC632" s="236"/>
      <c r="AD632" s="236"/>
      <c r="AE632" s="236"/>
    </row>
    <row r="633" spans="1:31" ht="15.75" customHeight="1" x14ac:dyDescent="0.25">
      <c r="A633" s="236"/>
      <c r="B633" s="236"/>
      <c r="C633" s="236"/>
      <c r="D633" s="236"/>
      <c r="E633" s="236"/>
      <c r="F633" s="236"/>
      <c r="G633" s="237"/>
      <c r="H633" s="236"/>
      <c r="I633" s="236"/>
      <c r="J633" s="236"/>
      <c r="K633" s="236"/>
      <c r="L633" s="236"/>
      <c r="M633" s="236"/>
      <c r="N633" s="236"/>
      <c r="O633" s="236"/>
      <c r="P633" s="236"/>
      <c r="Q633" s="236"/>
      <c r="R633" s="236"/>
      <c r="S633" s="236"/>
      <c r="T633" s="236"/>
      <c r="U633" s="236"/>
      <c r="V633" s="236"/>
      <c r="W633" s="236"/>
      <c r="X633" s="236"/>
      <c r="Y633" s="236"/>
      <c r="Z633" s="236"/>
      <c r="AA633" s="236"/>
      <c r="AB633" s="236"/>
      <c r="AC633" s="236"/>
      <c r="AD633" s="236"/>
      <c r="AE633" s="236"/>
    </row>
    <row r="634" spans="1:31" ht="15.75" customHeight="1" x14ac:dyDescent="0.25">
      <c r="A634" s="236"/>
      <c r="B634" s="236"/>
      <c r="C634" s="236"/>
      <c r="D634" s="236"/>
      <c r="E634" s="236"/>
      <c r="F634" s="236"/>
      <c r="G634" s="237"/>
      <c r="H634" s="236"/>
      <c r="I634" s="236"/>
      <c r="J634" s="236"/>
      <c r="K634" s="236"/>
      <c r="L634" s="236"/>
      <c r="M634" s="236"/>
      <c r="N634" s="236"/>
      <c r="O634" s="236"/>
      <c r="P634" s="236"/>
      <c r="Q634" s="236"/>
      <c r="R634" s="236"/>
      <c r="S634" s="236"/>
      <c r="T634" s="236"/>
      <c r="U634" s="236"/>
      <c r="V634" s="236"/>
      <c r="W634" s="236"/>
      <c r="X634" s="236"/>
      <c r="Y634" s="236"/>
      <c r="Z634" s="236"/>
      <c r="AA634" s="236"/>
      <c r="AB634" s="236"/>
      <c r="AC634" s="236"/>
      <c r="AD634" s="236"/>
      <c r="AE634" s="236"/>
    </row>
    <row r="635" spans="1:31" ht="15.75" customHeight="1" x14ac:dyDescent="0.25">
      <c r="A635" s="236"/>
      <c r="B635" s="236"/>
      <c r="C635" s="236"/>
      <c r="D635" s="236"/>
      <c r="E635" s="236"/>
      <c r="F635" s="236"/>
      <c r="G635" s="237"/>
      <c r="H635" s="236"/>
      <c r="I635" s="236"/>
      <c r="J635" s="236"/>
      <c r="K635" s="236"/>
      <c r="L635" s="236"/>
      <c r="M635" s="236"/>
      <c r="N635" s="236"/>
      <c r="O635" s="236"/>
      <c r="P635" s="236"/>
      <c r="Q635" s="236"/>
      <c r="R635" s="236"/>
      <c r="S635" s="236"/>
      <c r="T635" s="236"/>
      <c r="U635" s="236"/>
      <c r="V635" s="236"/>
      <c r="W635" s="236"/>
      <c r="X635" s="236"/>
      <c r="Y635" s="236"/>
      <c r="Z635" s="236"/>
      <c r="AA635" s="236"/>
      <c r="AB635" s="236"/>
      <c r="AC635" s="236"/>
      <c r="AD635" s="236"/>
      <c r="AE635" s="236"/>
    </row>
    <row r="636" spans="1:31" ht="15.75" customHeight="1" x14ac:dyDescent="0.25">
      <c r="A636" s="236"/>
      <c r="B636" s="236"/>
      <c r="C636" s="236"/>
      <c r="D636" s="236"/>
      <c r="E636" s="236"/>
      <c r="F636" s="236"/>
      <c r="G636" s="237"/>
      <c r="H636" s="236"/>
      <c r="I636" s="236"/>
      <c r="J636" s="236"/>
      <c r="K636" s="236"/>
      <c r="L636" s="236"/>
      <c r="M636" s="236"/>
      <c r="N636" s="236"/>
      <c r="O636" s="236"/>
      <c r="P636" s="236"/>
      <c r="Q636" s="236"/>
      <c r="R636" s="236"/>
      <c r="S636" s="236"/>
      <c r="T636" s="236"/>
      <c r="U636" s="236"/>
      <c r="V636" s="236"/>
      <c r="W636" s="236"/>
      <c r="X636" s="236"/>
      <c r="Y636" s="236"/>
      <c r="Z636" s="236"/>
      <c r="AA636" s="236"/>
      <c r="AB636" s="236"/>
      <c r="AC636" s="236"/>
      <c r="AD636" s="236"/>
      <c r="AE636" s="236"/>
    </row>
    <row r="637" spans="1:31" ht="15.75" customHeight="1" x14ac:dyDescent="0.25">
      <c r="A637" s="236"/>
      <c r="B637" s="236"/>
      <c r="C637" s="236"/>
      <c r="D637" s="236"/>
      <c r="E637" s="236"/>
      <c r="F637" s="236"/>
      <c r="G637" s="237"/>
      <c r="H637" s="236"/>
      <c r="I637" s="236"/>
      <c r="J637" s="236"/>
      <c r="K637" s="236"/>
      <c r="L637" s="236"/>
      <c r="M637" s="236"/>
      <c r="N637" s="236"/>
      <c r="O637" s="236"/>
      <c r="P637" s="236"/>
      <c r="Q637" s="236"/>
      <c r="R637" s="236"/>
      <c r="S637" s="236"/>
      <c r="T637" s="236"/>
      <c r="U637" s="236"/>
      <c r="V637" s="236"/>
      <c r="W637" s="236"/>
      <c r="X637" s="236"/>
      <c r="Y637" s="236"/>
      <c r="Z637" s="236"/>
      <c r="AA637" s="236"/>
      <c r="AB637" s="236"/>
      <c r="AC637" s="236"/>
      <c r="AD637" s="236"/>
      <c r="AE637" s="236"/>
    </row>
    <row r="638" spans="1:31" ht="15.75" customHeight="1" x14ac:dyDescent="0.25">
      <c r="A638" s="236"/>
      <c r="B638" s="236"/>
      <c r="C638" s="236"/>
      <c r="D638" s="236"/>
      <c r="E638" s="236"/>
      <c r="F638" s="236"/>
      <c r="G638" s="237"/>
      <c r="H638" s="236"/>
      <c r="I638" s="236"/>
      <c r="J638" s="236"/>
      <c r="K638" s="236"/>
      <c r="L638" s="236"/>
      <c r="M638" s="236"/>
      <c r="N638" s="236"/>
      <c r="O638" s="236"/>
      <c r="P638" s="236"/>
      <c r="Q638" s="236"/>
      <c r="R638" s="236"/>
      <c r="S638" s="236"/>
      <c r="T638" s="236"/>
      <c r="U638" s="236"/>
      <c r="V638" s="236"/>
      <c r="W638" s="236"/>
      <c r="X638" s="236"/>
      <c r="Y638" s="236"/>
      <c r="Z638" s="236"/>
      <c r="AA638" s="236"/>
      <c r="AB638" s="236"/>
      <c r="AC638" s="236"/>
      <c r="AD638" s="236"/>
      <c r="AE638" s="236"/>
    </row>
    <row r="639" spans="1:31" ht="15.75" customHeight="1" x14ac:dyDescent="0.25">
      <c r="A639" s="236"/>
      <c r="B639" s="236"/>
      <c r="C639" s="236"/>
      <c r="D639" s="236"/>
      <c r="E639" s="236"/>
      <c r="F639" s="236"/>
      <c r="G639" s="237"/>
      <c r="H639" s="236"/>
      <c r="I639" s="236"/>
      <c r="J639" s="236"/>
      <c r="K639" s="236"/>
      <c r="L639" s="236"/>
      <c r="M639" s="236"/>
      <c r="N639" s="236"/>
      <c r="O639" s="236"/>
      <c r="P639" s="236"/>
      <c r="Q639" s="236"/>
      <c r="R639" s="236"/>
      <c r="S639" s="236"/>
      <c r="T639" s="236"/>
      <c r="U639" s="236"/>
      <c r="V639" s="236"/>
      <c r="W639" s="236"/>
      <c r="X639" s="236"/>
      <c r="Y639" s="236"/>
      <c r="Z639" s="236"/>
      <c r="AA639" s="236"/>
      <c r="AB639" s="236"/>
      <c r="AC639" s="236"/>
      <c r="AD639" s="236"/>
      <c r="AE639" s="236"/>
    </row>
    <row r="640" spans="1:31" ht="15.75" customHeight="1" x14ac:dyDescent="0.25">
      <c r="A640" s="236"/>
      <c r="B640" s="236"/>
      <c r="C640" s="236"/>
      <c r="D640" s="236"/>
      <c r="E640" s="236"/>
      <c r="F640" s="236"/>
      <c r="G640" s="237"/>
      <c r="H640" s="236"/>
      <c r="I640" s="236"/>
      <c r="J640" s="236"/>
      <c r="K640" s="236"/>
      <c r="L640" s="236"/>
      <c r="M640" s="236"/>
      <c r="N640" s="236"/>
      <c r="O640" s="236"/>
      <c r="P640" s="236"/>
      <c r="Q640" s="236"/>
      <c r="R640" s="236"/>
      <c r="S640" s="236"/>
      <c r="T640" s="236"/>
      <c r="U640" s="236"/>
      <c r="V640" s="236"/>
      <c r="W640" s="236"/>
      <c r="X640" s="236"/>
      <c r="Y640" s="236"/>
      <c r="Z640" s="236"/>
      <c r="AA640" s="236"/>
      <c r="AB640" s="236"/>
      <c r="AC640" s="236"/>
      <c r="AD640" s="236"/>
      <c r="AE640" s="236"/>
    </row>
    <row r="641" spans="1:31" ht="15.75" customHeight="1" x14ac:dyDescent="0.25">
      <c r="A641" s="236"/>
      <c r="B641" s="236"/>
      <c r="C641" s="236"/>
      <c r="D641" s="236"/>
      <c r="E641" s="236"/>
      <c r="F641" s="236"/>
      <c r="G641" s="237"/>
      <c r="H641" s="236"/>
      <c r="I641" s="236"/>
      <c r="J641" s="236"/>
      <c r="K641" s="236"/>
      <c r="L641" s="236"/>
      <c r="M641" s="236"/>
      <c r="N641" s="236"/>
      <c r="O641" s="236"/>
      <c r="P641" s="236"/>
      <c r="Q641" s="236"/>
      <c r="R641" s="236"/>
      <c r="S641" s="236"/>
      <c r="T641" s="236"/>
      <c r="U641" s="236"/>
      <c r="V641" s="236"/>
      <c r="W641" s="236"/>
      <c r="X641" s="236"/>
      <c r="Y641" s="236"/>
      <c r="Z641" s="236"/>
      <c r="AA641" s="236"/>
      <c r="AB641" s="236"/>
      <c r="AC641" s="236"/>
      <c r="AD641" s="236"/>
      <c r="AE641" s="236"/>
    </row>
    <row r="642" spans="1:31" ht="15.75" customHeight="1" x14ac:dyDescent="0.25">
      <c r="A642" s="236"/>
      <c r="B642" s="236"/>
      <c r="C642" s="236"/>
      <c r="D642" s="236"/>
      <c r="E642" s="236"/>
      <c r="F642" s="236"/>
      <c r="G642" s="237"/>
      <c r="H642" s="236"/>
      <c r="I642" s="236"/>
      <c r="J642" s="236"/>
      <c r="K642" s="236"/>
      <c r="L642" s="236"/>
      <c r="M642" s="236"/>
      <c r="N642" s="236"/>
      <c r="O642" s="236"/>
      <c r="P642" s="236"/>
      <c r="Q642" s="236"/>
      <c r="R642" s="236"/>
      <c r="S642" s="236"/>
      <c r="T642" s="236"/>
      <c r="U642" s="236"/>
      <c r="V642" s="236"/>
      <c r="W642" s="236"/>
      <c r="X642" s="236"/>
      <c r="Y642" s="236"/>
      <c r="Z642" s="236"/>
      <c r="AA642" s="236"/>
      <c r="AB642" s="236"/>
      <c r="AC642" s="236"/>
      <c r="AD642" s="236"/>
      <c r="AE642" s="236"/>
    </row>
    <row r="643" spans="1:31" ht="15.75" customHeight="1" x14ac:dyDescent="0.25">
      <c r="A643" s="236"/>
      <c r="B643" s="236"/>
      <c r="C643" s="236"/>
      <c r="D643" s="236"/>
      <c r="E643" s="236"/>
      <c r="F643" s="236"/>
      <c r="G643" s="237"/>
      <c r="H643" s="236"/>
      <c r="I643" s="236"/>
      <c r="J643" s="236"/>
      <c r="K643" s="236"/>
      <c r="L643" s="236"/>
      <c r="M643" s="236"/>
      <c r="N643" s="236"/>
      <c r="O643" s="236"/>
      <c r="P643" s="236"/>
      <c r="Q643" s="236"/>
      <c r="R643" s="236"/>
      <c r="S643" s="236"/>
      <c r="T643" s="236"/>
      <c r="U643" s="236"/>
      <c r="V643" s="236"/>
      <c r="W643" s="236"/>
      <c r="X643" s="236"/>
      <c r="Y643" s="236"/>
      <c r="Z643" s="236"/>
      <c r="AA643" s="236"/>
      <c r="AB643" s="236"/>
      <c r="AC643" s="236"/>
      <c r="AD643" s="236"/>
      <c r="AE643" s="236"/>
    </row>
    <row r="644" spans="1:31" ht="15.75" customHeight="1" x14ac:dyDescent="0.25">
      <c r="A644" s="236"/>
      <c r="B644" s="236"/>
      <c r="C644" s="236"/>
      <c r="D644" s="236"/>
      <c r="E644" s="236"/>
      <c r="F644" s="236"/>
      <c r="G644" s="237"/>
      <c r="H644" s="236"/>
      <c r="I644" s="236"/>
      <c r="J644" s="236"/>
      <c r="K644" s="236"/>
      <c r="L644" s="236"/>
      <c r="M644" s="236"/>
      <c r="N644" s="236"/>
      <c r="O644" s="236"/>
      <c r="P644" s="236"/>
      <c r="Q644" s="236"/>
      <c r="R644" s="236"/>
      <c r="S644" s="236"/>
      <c r="T644" s="236"/>
      <c r="U644" s="236"/>
      <c r="V644" s="236"/>
      <c r="W644" s="236"/>
      <c r="X644" s="236"/>
      <c r="Y644" s="236"/>
      <c r="Z644" s="236"/>
      <c r="AA644" s="236"/>
      <c r="AB644" s="236"/>
      <c r="AC644" s="236"/>
      <c r="AD644" s="236"/>
      <c r="AE644" s="236"/>
    </row>
    <row r="645" spans="1:31" ht="15.75" customHeight="1" x14ac:dyDescent="0.25">
      <c r="A645" s="236"/>
      <c r="B645" s="236"/>
      <c r="C645" s="236"/>
      <c r="D645" s="236"/>
      <c r="E645" s="236"/>
      <c r="F645" s="236"/>
      <c r="G645" s="237"/>
      <c r="H645" s="236"/>
      <c r="I645" s="236"/>
      <c r="J645" s="236"/>
      <c r="K645" s="236"/>
      <c r="L645" s="236"/>
      <c r="M645" s="236"/>
      <c r="N645" s="236"/>
      <c r="O645" s="236"/>
      <c r="P645" s="236"/>
      <c r="Q645" s="236"/>
      <c r="R645" s="236"/>
      <c r="S645" s="236"/>
      <c r="T645" s="236"/>
      <c r="U645" s="236"/>
      <c r="V645" s="236"/>
      <c r="W645" s="236"/>
      <c r="X645" s="236"/>
      <c r="Y645" s="236"/>
      <c r="Z645" s="236"/>
      <c r="AA645" s="236"/>
      <c r="AB645" s="236"/>
      <c r="AC645" s="236"/>
      <c r="AD645" s="236"/>
      <c r="AE645" s="236"/>
    </row>
    <row r="646" spans="1:31" ht="15.75" customHeight="1" x14ac:dyDescent="0.25">
      <c r="A646" s="236"/>
      <c r="B646" s="236"/>
      <c r="C646" s="236"/>
      <c r="D646" s="236"/>
      <c r="E646" s="236"/>
      <c r="F646" s="236"/>
      <c r="G646" s="237"/>
      <c r="H646" s="236"/>
      <c r="I646" s="236"/>
      <c r="J646" s="236"/>
      <c r="K646" s="236"/>
      <c r="L646" s="236"/>
      <c r="M646" s="236"/>
      <c r="N646" s="236"/>
      <c r="O646" s="236"/>
      <c r="P646" s="236"/>
      <c r="Q646" s="236"/>
      <c r="R646" s="236"/>
      <c r="S646" s="236"/>
      <c r="T646" s="236"/>
      <c r="U646" s="236"/>
      <c r="V646" s="236"/>
      <c r="W646" s="236"/>
      <c r="X646" s="236"/>
      <c r="Y646" s="236"/>
      <c r="Z646" s="236"/>
      <c r="AA646" s="236"/>
      <c r="AB646" s="236"/>
      <c r="AC646" s="236"/>
      <c r="AD646" s="236"/>
      <c r="AE646" s="236"/>
    </row>
    <row r="647" spans="1:31" ht="15.75" customHeight="1" x14ac:dyDescent="0.25">
      <c r="A647" s="236"/>
      <c r="B647" s="236"/>
      <c r="C647" s="236"/>
      <c r="D647" s="236"/>
      <c r="E647" s="236"/>
      <c r="F647" s="236"/>
      <c r="G647" s="237"/>
      <c r="H647" s="236"/>
      <c r="I647" s="236"/>
      <c r="J647" s="236"/>
      <c r="K647" s="236"/>
      <c r="L647" s="236"/>
      <c r="M647" s="236"/>
      <c r="N647" s="236"/>
      <c r="O647" s="236"/>
      <c r="P647" s="236"/>
      <c r="Q647" s="236"/>
      <c r="R647" s="236"/>
      <c r="S647" s="236"/>
      <c r="T647" s="236"/>
      <c r="U647" s="236"/>
      <c r="V647" s="236"/>
      <c r="W647" s="236"/>
      <c r="X647" s="236"/>
      <c r="Y647" s="236"/>
      <c r="Z647" s="236"/>
      <c r="AA647" s="236"/>
      <c r="AB647" s="236"/>
      <c r="AC647" s="236"/>
      <c r="AD647" s="236"/>
      <c r="AE647" s="236"/>
    </row>
    <row r="648" spans="1:31" ht="15.75" customHeight="1" x14ac:dyDescent="0.25">
      <c r="A648" s="236"/>
      <c r="B648" s="236"/>
      <c r="C648" s="236"/>
      <c r="D648" s="236"/>
      <c r="E648" s="236"/>
      <c r="F648" s="236"/>
      <c r="G648" s="237"/>
      <c r="H648" s="236"/>
      <c r="I648" s="236"/>
      <c r="J648" s="236"/>
      <c r="K648" s="236"/>
      <c r="L648" s="236"/>
      <c r="M648" s="236"/>
      <c r="N648" s="236"/>
      <c r="O648" s="236"/>
      <c r="P648" s="236"/>
      <c r="Q648" s="236"/>
      <c r="R648" s="236"/>
      <c r="S648" s="236"/>
      <c r="T648" s="236"/>
      <c r="U648" s="236"/>
      <c r="V648" s="236"/>
      <c r="W648" s="236"/>
      <c r="X648" s="236"/>
      <c r="Y648" s="236"/>
      <c r="Z648" s="236"/>
      <c r="AA648" s="236"/>
      <c r="AB648" s="236"/>
      <c r="AC648" s="236"/>
      <c r="AD648" s="236"/>
      <c r="AE648" s="236"/>
    </row>
    <row r="649" spans="1:31" ht="15.75" customHeight="1" x14ac:dyDescent="0.25">
      <c r="A649" s="236"/>
      <c r="B649" s="236"/>
      <c r="C649" s="236"/>
      <c r="D649" s="236"/>
      <c r="E649" s="236"/>
      <c r="F649" s="236"/>
      <c r="G649" s="237"/>
      <c r="H649" s="236"/>
      <c r="I649" s="236"/>
      <c r="J649" s="236"/>
      <c r="K649" s="236"/>
      <c r="L649" s="236"/>
      <c r="M649" s="236"/>
      <c r="N649" s="236"/>
      <c r="O649" s="236"/>
      <c r="P649" s="236"/>
      <c r="Q649" s="236"/>
      <c r="R649" s="236"/>
      <c r="S649" s="236"/>
      <c r="T649" s="236"/>
      <c r="U649" s="236"/>
      <c r="V649" s="236"/>
      <c r="W649" s="236"/>
      <c r="X649" s="236"/>
      <c r="Y649" s="236"/>
      <c r="Z649" s="236"/>
      <c r="AA649" s="236"/>
      <c r="AB649" s="236"/>
      <c r="AC649" s="236"/>
      <c r="AD649" s="236"/>
      <c r="AE649" s="236"/>
    </row>
    <row r="650" spans="1:31" ht="15.75" customHeight="1" x14ac:dyDescent="0.25">
      <c r="A650" s="236"/>
      <c r="B650" s="236"/>
      <c r="C650" s="236"/>
      <c r="D650" s="236"/>
      <c r="E650" s="236"/>
      <c r="F650" s="236"/>
      <c r="G650" s="237"/>
      <c r="H650" s="236"/>
      <c r="I650" s="236"/>
      <c r="J650" s="236"/>
      <c r="K650" s="236"/>
      <c r="L650" s="236"/>
      <c r="M650" s="236"/>
      <c r="N650" s="236"/>
      <c r="O650" s="236"/>
      <c r="P650" s="236"/>
      <c r="Q650" s="236"/>
      <c r="R650" s="236"/>
      <c r="S650" s="236"/>
      <c r="T650" s="236"/>
      <c r="U650" s="236"/>
      <c r="V650" s="236"/>
      <c r="W650" s="236"/>
      <c r="X650" s="236"/>
      <c r="Y650" s="236"/>
      <c r="Z650" s="236"/>
      <c r="AA650" s="236"/>
      <c r="AB650" s="236"/>
      <c r="AC650" s="236"/>
      <c r="AD650" s="236"/>
      <c r="AE650" s="236"/>
    </row>
    <row r="651" spans="1:31" ht="15.75" customHeight="1" x14ac:dyDescent="0.25">
      <c r="A651" s="236"/>
      <c r="B651" s="236"/>
      <c r="C651" s="236"/>
      <c r="D651" s="236"/>
      <c r="E651" s="236"/>
      <c r="F651" s="236"/>
      <c r="G651" s="237"/>
      <c r="H651" s="236"/>
      <c r="I651" s="236"/>
      <c r="J651" s="236"/>
      <c r="K651" s="236"/>
      <c r="L651" s="236"/>
      <c r="M651" s="236"/>
      <c r="N651" s="236"/>
      <c r="O651" s="236"/>
      <c r="P651" s="236"/>
      <c r="Q651" s="236"/>
      <c r="R651" s="236"/>
      <c r="S651" s="236"/>
      <c r="T651" s="236"/>
      <c r="U651" s="236"/>
      <c r="V651" s="236"/>
      <c r="W651" s="236"/>
      <c r="X651" s="236"/>
      <c r="Y651" s="236"/>
      <c r="Z651" s="236"/>
      <c r="AA651" s="236"/>
      <c r="AB651" s="236"/>
      <c r="AC651" s="236"/>
      <c r="AD651" s="236"/>
      <c r="AE651" s="236"/>
    </row>
    <row r="652" spans="1:31" ht="15.75" customHeight="1" x14ac:dyDescent="0.25">
      <c r="A652" s="236"/>
      <c r="B652" s="236"/>
      <c r="C652" s="236"/>
      <c r="D652" s="236"/>
      <c r="E652" s="236"/>
      <c r="F652" s="236"/>
      <c r="G652" s="237"/>
      <c r="H652" s="236"/>
      <c r="I652" s="236"/>
      <c r="J652" s="236"/>
      <c r="K652" s="236"/>
      <c r="L652" s="236"/>
      <c r="M652" s="236"/>
      <c r="N652" s="236"/>
      <c r="O652" s="236"/>
      <c r="P652" s="236"/>
      <c r="Q652" s="236"/>
      <c r="R652" s="236"/>
      <c r="S652" s="236"/>
      <c r="T652" s="236"/>
      <c r="U652" s="236"/>
      <c r="V652" s="236"/>
      <c r="W652" s="236"/>
      <c r="X652" s="236"/>
      <c r="Y652" s="236"/>
      <c r="Z652" s="236"/>
      <c r="AA652" s="236"/>
      <c r="AB652" s="236"/>
      <c r="AC652" s="236"/>
      <c r="AD652" s="236"/>
      <c r="AE652" s="236"/>
    </row>
    <row r="653" spans="1:31" ht="15.75" customHeight="1" x14ac:dyDescent="0.25">
      <c r="A653" s="236"/>
      <c r="B653" s="236"/>
      <c r="C653" s="236"/>
      <c r="D653" s="236"/>
      <c r="E653" s="236"/>
      <c r="F653" s="236"/>
      <c r="G653" s="237"/>
      <c r="H653" s="236"/>
      <c r="I653" s="236"/>
      <c r="J653" s="236"/>
      <c r="K653" s="236"/>
      <c r="L653" s="236"/>
      <c r="M653" s="236"/>
      <c r="N653" s="236"/>
      <c r="O653" s="236"/>
      <c r="P653" s="236"/>
      <c r="Q653" s="236"/>
      <c r="R653" s="236"/>
      <c r="S653" s="236"/>
      <c r="T653" s="236"/>
      <c r="U653" s="236"/>
      <c r="V653" s="236"/>
      <c r="W653" s="236"/>
      <c r="X653" s="236"/>
      <c r="Y653" s="236"/>
      <c r="Z653" s="236"/>
      <c r="AA653" s="236"/>
      <c r="AB653" s="236"/>
      <c r="AC653" s="236"/>
      <c r="AD653" s="236"/>
      <c r="AE653" s="236"/>
    </row>
    <row r="654" spans="1:31" ht="15.75" customHeight="1" x14ac:dyDescent="0.25">
      <c r="A654" s="236"/>
      <c r="B654" s="236"/>
      <c r="C654" s="236"/>
      <c r="D654" s="236"/>
      <c r="E654" s="236"/>
      <c r="F654" s="236"/>
      <c r="G654" s="237"/>
      <c r="H654" s="236"/>
      <c r="I654" s="236"/>
      <c r="J654" s="236"/>
      <c r="K654" s="236"/>
      <c r="L654" s="236"/>
      <c r="M654" s="236"/>
      <c r="N654" s="236"/>
      <c r="O654" s="236"/>
      <c r="P654" s="236"/>
      <c r="Q654" s="236"/>
      <c r="R654" s="236"/>
      <c r="S654" s="236"/>
      <c r="T654" s="236"/>
      <c r="U654" s="236"/>
      <c r="V654" s="236"/>
      <c r="W654" s="236"/>
      <c r="X654" s="236"/>
      <c r="Y654" s="236"/>
      <c r="Z654" s="236"/>
      <c r="AA654" s="236"/>
      <c r="AB654" s="236"/>
      <c r="AC654" s="236"/>
      <c r="AD654" s="236"/>
      <c r="AE654" s="236"/>
    </row>
    <row r="655" spans="1:31" ht="15.75" customHeight="1" x14ac:dyDescent="0.25">
      <c r="A655" s="236"/>
      <c r="B655" s="236"/>
      <c r="C655" s="236"/>
      <c r="D655" s="236"/>
      <c r="E655" s="236"/>
      <c r="F655" s="236"/>
      <c r="G655" s="237"/>
      <c r="H655" s="236"/>
      <c r="I655" s="236"/>
      <c r="J655" s="236"/>
      <c r="K655" s="236"/>
      <c r="L655" s="236"/>
      <c r="M655" s="236"/>
      <c r="N655" s="236"/>
      <c r="O655" s="236"/>
      <c r="P655" s="236"/>
      <c r="Q655" s="236"/>
      <c r="R655" s="236"/>
      <c r="S655" s="236"/>
      <c r="T655" s="236"/>
      <c r="U655" s="236"/>
      <c r="V655" s="236"/>
      <c r="W655" s="236"/>
      <c r="X655" s="236"/>
      <c r="Y655" s="236"/>
      <c r="Z655" s="236"/>
      <c r="AA655" s="236"/>
      <c r="AB655" s="236"/>
      <c r="AC655" s="236"/>
      <c r="AD655" s="236"/>
      <c r="AE655" s="236"/>
    </row>
    <row r="656" spans="1:31" ht="15.75" customHeight="1" x14ac:dyDescent="0.25">
      <c r="A656" s="236"/>
      <c r="B656" s="236"/>
      <c r="C656" s="236"/>
      <c r="D656" s="236"/>
      <c r="E656" s="236"/>
      <c r="F656" s="236"/>
      <c r="G656" s="237"/>
      <c r="H656" s="236"/>
      <c r="I656" s="236"/>
      <c r="J656" s="236"/>
      <c r="K656" s="236"/>
      <c r="L656" s="236"/>
      <c r="M656" s="236"/>
      <c r="N656" s="236"/>
      <c r="O656" s="236"/>
      <c r="P656" s="236"/>
      <c r="Q656" s="236"/>
      <c r="R656" s="236"/>
      <c r="S656" s="236"/>
      <c r="T656" s="236"/>
      <c r="U656" s="236"/>
      <c r="V656" s="236"/>
      <c r="W656" s="236"/>
      <c r="X656" s="236"/>
      <c r="Y656" s="236"/>
      <c r="Z656" s="236"/>
      <c r="AA656" s="236"/>
      <c r="AB656" s="236"/>
      <c r="AC656" s="236"/>
      <c r="AD656" s="236"/>
      <c r="AE656" s="236"/>
    </row>
    <row r="657" spans="1:31" ht="15.75" customHeight="1" x14ac:dyDescent="0.25">
      <c r="A657" s="236"/>
      <c r="B657" s="236"/>
      <c r="C657" s="236"/>
      <c r="D657" s="236"/>
      <c r="E657" s="236"/>
      <c r="F657" s="236"/>
      <c r="G657" s="237"/>
      <c r="H657" s="236"/>
      <c r="I657" s="236"/>
      <c r="J657" s="236"/>
      <c r="K657" s="236"/>
      <c r="L657" s="236"/>
      <c r="M657" s="236"/>
      <c r="N657" s="236"/>
      <c r="O657" s="236"/>
      <c r="P657" s="236"/>
      <c r="Q657" s="236"/>
      <c r="R657" s="236"/>
      <c r="S657" s="236"/>
      <c r="T657" s="236"/>
      <c r="U657" s="236"/>
      <c r="V657" s="236"/>
      <c r="W657" s="236"/>
      <c r="X657" s="236"/>
      <c r="Y657" s="236"/>
      <c r="Z657" s="236"/>
      <c r="AA657" s="236"/>
      <c r="AB657" s="236"/>
      <c r="AC657" s="236"/>
      <c r="AD657" s="236"/>
      <c r="AE657" s="236"/>
    </row>
    <row r="658" spans="1:31" ht="15.75" customHeight="1" x14ac:dyDescent="0.25">
      <c r="A658" s="236"/>
      <c r="B658" s="236"/>
      <c r="C658" s="236"/>
      <c r="D658" s="236"/>
      <c r="E658" s="236"/>
      <c r="F658" s="236"/>
      <c r="G658" s="237"/>
      <c r="H658" s="236"/>
      <c r="I658" s="236"/>
      <c r="J658" s="236"/>
      <c r="K658" s="236"/>
      <c r="L658" s="236"/>
      <c r="M658" s="236"/>
      <c r="N658" s="236"/>
      <c r="O658" s="236"/>
      <c r="P658" s="236"/>
      <c r="Q658" s="236"/>
      <c r="R658" s="236"/>
      <c r="S658" s="236"/>
      <c r="T658" s="236"/>
      <c r="U658" s="236"/>
      <c r="V658" s="236"/>
      <c r="W658" s="236"/>
      <c r="X658" s="236"/>
      <c r="Y658" s="236"/>
      <c r="Z658" s="236"/>
      <c r="AA658" s="236"/>
      <c r="AB658" s="236"/>
      <c r="AC658" s="236"/>
      <c r="AD658" s="236"/>
      <c r="AE658" s="236"/>
    </row>
    <row r="659" spans="1:31" ht="15.75" customHeight="1" x14ac:dyDescent="0.25">
      <c r="A659" s="236"/>
      <c r="B659" s="236"/>
      <c r="C659" s="236"/>
      <c r="D659" s="236"/>
      <c r="E659" s="236"/>
      <c r="F659" s="236"/>
      <c r="G659" s="237"/>
      <c r="H659" s="236"/>
      <c r="I659" s="236"/>
      <c r="J659" s="236"/>
      <c r="K659" s="236"/>
      <c r="L659" s="236"/>
      <c r="M659" s="236"/>
      <c r="N659" s="236"/>
      <c r="O659" s="236"/>
      <c r="P659" s="236"/>
      <c r="Q659" s="236"/>
      <c r="R659" s="236"/>
      <c r="S659" s="236"/>
      <c r="T659" s="236"/>
      <c r="U659" s="236"/>
      <c r="V659" s="236"/>
      <c r="W659" s="236"/>
      <c r="X659" s="236"/>
      <c r="Y659" s="236"/>
      <c r="Z659" s="236"/>
      <c r="AA659" s="236"/>
      <c r="AB659" s="236"/>
      <c r="AC659" s="236"/>
      <c r="AD659" s="236"/>
      <c r="AE659" s="236"/>
    </row>
    <row r="660" spans="1:31" ht="15.75" customHeight="1" x14ac:dyDescent="0.25">
      <c r="A660" s="236"/>
      <c r="B660" s="236"/>
      <c r="C660" s="236"/>
      <c r="D660" s="236"/>
      <c r="E660" s="236"/>
      <c r="F660" s="236"/>
      <c r="G660" s="237"/>
      <c r="H660" s="236"/>
      <c r="I660" s="236"/>
      <c r="J660" s="236"/>
      <c r="K660" s="236"/>
      <c r="L660" s="236"/>
      <c r="M660" s="236"/>
      <c r="N660" s="236"/>
      <c r="O660" s="236"/>
      <c r="P660" s="236"/>
      <c r="Q660" s="236"/>
      <c r="R660" s="236"/>
      <c r="S660" s="236"/>
      <c r="T660" s="236"/>
      <c r="U660" s="236"/>
      <c r="V660" s="236"/>
      <c r="W660" s="236"/>
      <c r="X660" s="236"/>
      <c r="Y660" s="236"/>
      <c r="Z660" s="236"/>
      <c r="AA660" s="236"/>
      <c r="AB660" s="236"/>
      <c r="AC660" s="236"/>
      <c r="AD660" s="236"/>
      <c r="AE660" s="236"/>
    </row>
    <row r="661" spans="1:31" ht="15.75" customHeight="1" x14ac:dyDescent="0.25">
      <c r="A661" s="236"/>
      <c r="B661" s="236"/>
      <c r="C661" s="236"/>
      <c r="D661" s="236"/>
      <c r="E661" s="236"/>
      <c r="F661" s="236"/>
      <c r="G661" s="237"/>
      <c r="H661" s="236"/>
      <c r="I661" s="236"/>
      <c r="J661" s="236"/>
      <c r="K661" s="236"/>
      <c r="L661" s="236"/>
      <c r="M661" s="236"/>
      <c r="N661" s="236"/>
      <c r="O661" s="236"/>
      <c r="P661" s="236"/>
      <c r="Q661" s="236"/>
      <c r="R661" s="236"/>
      <c r="S661" s="236"/>
      <c r="T661" s="236"/>
      <c r="U661" s="236"/>
      <c r="V661" s="236"/>
      <c r="W661" s="236"/>
      <c r="X661" s="236"/>
      <c r="Y661" s="236"/>
      <c r="Z661" s="236"/>
      <c r="AA661" s="236"/>
      <c r="AB661" s="236"/>
      <c r="AC661" s="236"/>
      <c r="AD661" s="236"/>
      <c r="AE661" s="236"/>
    </row>
    <row r="662" spans="1:31" ht="15.75" customHeight="1" x14ac:dyDescent="0.25">
      <c r="A662" s="236"/>
      <c r="B662" s="236"/>
      <c r="C662" s="236"/>
      <c r="D662" s="236"/>
      <c r="E662" s="236"/>
      <c r="F662" s="236"/>
      <c r="G662" s="237"/>
      <c r="H662" s="236"/>
      <c r="I662" s="236"/>
      <c r="J662" s="236"/>
      <c r="K662" s="236"/>
      <c r="L662" s="236"/>
      <c r="M662" s="236"/>
      <c r="N662" s="236"/>
      <c r="O662" s="236"/>
      <c r="P662" s="236"/>
      <c r="Q662" s="236"/>
      <c r="R662" s="236"/>
      <c r="S662" s="236"/>
      <c r="T662" s="236"/>
      <c r="U662" s="236"/>
      <c r="V662" s="236"/>
      <c r="W662" s="236"/>
      <c r="X662" s="236"/>
      <c r="Y662" s="236"/>
      <c r="Z662" s="236"/>
      <c r="AA662" s="236"/>
      <c r="AB662" s="236"/>
      <c r="AC662" s="236"/>
      <c r="AD662" s="236"/>
      <c r="AE662" s="236"/>
    </row>
    <row r="663" spans="1:31" ht="15.75" customHeight="1" x14ac:dyDescent="0.25">
      <c r="A663" s="236"/>
      <c r="B663" s="236"/>
      <c r="C663" s="236"/>
      <c r="D663" s="236"/>
      <c r="E663" s="236"/>
      <c r="F663" s="236"/>
      <c r="G663" s="237"/>
      <c r="H663" s="236"/>
      <c r="I663" s="236"/>
      <c r="J663" s="236"/>
      <c r="K663" s="236"/>
      <c r="L663" s="236"/>
      <c r="M663" s="236"/>
      <c r="N663" s="236"/>
      <c r="O663" s="236"/>
      <c r="P663" s="236"/>
      <c r="Q663" s="236"/>
      <c r="R663" s="236"/>
      <c r="S663" s="236"/>
      <c r="T663" s="236"/>
      <c r="U663" s="236"/>
      <c r="V663" s="236"/>
      <c r="W663" s="236"/>
      <c r="X663" s="236"/>
      <c r="Y663" s="236"/>
      <c r="Z663" s="236"/>
      <c r="AA663" s="236"/>
      <c r="AB663" s="236"/>
      <c r="AC663" s="236"/>
      <c r="AD663" s="236"/>
      <c r="AE663" s="236"/>
    </row>
    <row r="664" spans="1:31" ht="15.75" customHeight="1" x14ac:dyDescent="0.25">
      <c r="A664" s="236"/>
      <c r="B664" s="236"/>
      <c r="C664" s="236"/>
      <c r="D664" s="236"/>
      <c r="E664" s="236"/>
      <c r="F664" s="236"/>
      <c r="G664" s="237"/>
      <c r="H664" s="236"/>
      <c r="I664" s="236"/>
      <c r="J664" s="236"/>
      <c r="K664" s="236"/>
      <c r="L664" s="236"/>
      <c r="M664" s="236"/>
      <c r="N664" s="236"/>
      <c r="O664" s="236"/>
      <c r="P664" s="236"/>
      <c r="Q664" s="236"/>
      <c r="R664" s="236"/>
      <c r="S664" s="236"/>
      <c r="T664" s="236"/>
      <c r="U664" s="236"/>
      <c r="V664" s="236"/>
      <c r="W664" s="236"/>
      <c r="X664" s="236"/>
      <c r="Y664" s="236"/>
      <c r="Z664" s="236"/>
      <c r="AA664" s="236"/>
      <c r="AB664" s="236"/>
      <c r="AC664" s="236"/>
      <c r="AD664" s="236"/>
      <c r="AE664" s="236"/>
    </row>
    <row r="665" spans="1:31" ht="15.75" customHeight="1" x14ac:dyDescent="0.25">
      <c r="A665" s="236"/>
      <c r="B665" s="236"/>
      <c r="C665" s="236"/>
      <c r="D665" s="236"/>
      <c r="E665" s="236"/>
      <c r="F665" s="236"/>
      <c r="G665" s="237"/>
      <c r="H665" s="236"/>
      <c r="I665" s="236"/>
      <c r="J665" s="236"/>
      <c r="K665" s="236"/>
      <c r="L665" s="236"/>
      <c r="M665" s="236"/>
      <c r="N665" s="236"/>
      <c r="O665" s="236"/>
      <c r="P665" s="236"/>
      <c r="Q665" s="236"/>
      <c r="R665" s="236"/>
      <c r="S665" s="236"/>
      <c r="T665" s="236"/>
      <c r="U665" s="236"/>
      <c r="V665" s="236"/>
      <c r="W665" s="236"/>
      <c r="X665" s="236"/>
      <c r="Y665" s="236"/>
      <c r="Z665" s="236"/>
      <c r="AA665" s="236"/>
      <c r="AB665" s="236"/>
      <c r="AC665" s="236"/>
      <c r="AD665" s="236"/>
      <c r="AE665" s="236"/>
    </row>
    <row r="666" spans="1:31" ht="15.75" customHeight="1" x14ac:dyDescent="0.25">
      <c r="A666" s="236"/>
      <c r="B666" s="236"/>
      <c r="C666" s="236"/>
      <c r="D666" s="236"/>
      <c r="E666" s="236"/>
      <c r="F666" s="236"/>
      <c r="G666" s="237"/>
      <c r="H666" s="236"/>
      <c r="I666" s="236"/>
      <c r="J666" s="236"/>
      <c r="K666" s="236"/>
      <c r="L666" s="236"/>
      <c r="M666" s="236"/>
      <c r="N666" s="236"/>
      <c r="O666" s="236"/>
      <c r="P666" s="236"/>
      <c r="Q666" s="236"/>
      <c r="R666" s="236"/>
      <c r="S666" s="236"/>
      <c r="T666" s="236"/>
      <c r="U666" s="236"/>
      <c r="V666" s="236"/>
      <c r="W666" s="236"/>
      <c r="X666" s="236"/>
      <c r="Y666" s="236"/>
      <c r="Z666" s="236"/>
      <c r="AA666" s="236"/>
      <c r="AB666" s="236"/>
      <c r="AC666" s="236"/>
      <c r="AD666" s="236"/>
      <c r="AE666" s="236"/>
    </row>
    <row r="667" spans="1:31" ht="15.75" customHeight="1" x14ac:dyDescent="0.25">
      <c r="A667" s="236"/>
      <c r="B667" s="236"/>
      <c r="C667" s="236"/>
      <c r="D667" s="236"/>
      <c r="E667" s="236"/>
      <c r="F667" s="236"/>
      <c r="G667" s="237"/>
      <c r="H667" s="236"/>
      <c r="I667" s="236"/>
      <c r="J667" s="236"/>
      <c r="K667" s="236"/>
      <c r="L667" s="236"/>
      <c r="M667" s="236"/>
      <c r="N667" s="236"/>
      <c r="O667" s="236"/>
      <c r="P667" s="236"/>
      <c r="Q667" s="236"/>
      <c r="R667" s="236"/>
      <c r="S667" s="236"/>
      <c r="T667" s="236"/>
      <c r="U667" s="236"/>
      <c r="V667" s="236"/>
      <c r="W667" s="236"/>
      <c r="X667" s="236"/>
      <c r="Y667" s="236"/>
      <c r="Z667" s="236"/>
      <c r="AA667" s="236"/>
      <c r="AB667" s="236"/>
      <c r="AC667" s="236"/>
      <c r="AD667" s="236"/>
      <c r="AE667" s="236"/>
    </row>
    <row r="668" spans="1:31" ht="15.75" customHeight="1" x14ac:dyDescent="0.25">
      <c r="A668" s="236"/>
      <c r="B668" s="236"/>
      <c r="C668" s="236"/>
      <c r="D668" s="236"/>
      <c r="E668" s="236"/>
      <c r="F668" s="236"/>
      <c r="G668" s="237"/>
      <c r="H668" s="236"/>
      <c r="I668" s="236"/>
      <c r="J668" s="236"/>
      <c r="K668" s="236"/>
      <c r="L668" s="236"/>
      <c r="M668" s="236"/>
      <c r="N668" s="236"/>
      <c r="O668" s="236"/>
      <c r="P668" s="236"/>
      <c r="Q668" s="236"/>
      <c r="R668" s="236"/>
      <c r="S668" s="236"/>
      <c r="T668" s="236"/>
      <c r="U668" s="236"/>
      <c r="V668" s="236"/>
      <c r="W668" s="236"/>
      <c r="X668" s="236"/>
      <c r="Y668" s="236"/>
      <c r="Z668" s="236"/>
      <c r="AA668" s="236"/>
      <c r="AB668" s="236"/>
      <c r="AC668" s="236"/>
      <c r="AD668" s="236"/>
      <c r="AE668" s="236"/>
    </row>
    <row r="669" spans="1:31" ht="15.75" customHeight="1" x14ac:dyDescent="0.25">
      <c r="A669" s="236"/>
      <c r="B669" s="236"/>
      <c r="C669" s="236"/>
      <c r="D669" s="236"/>
      <c r="E669" s="236"/>
      <c r="F669" s="236"/>
      <c r="G669" s="237"/>
      <c r="H669" s="236"/>
      <c r="I669" s="236"/>
      <c r="J669" s="236"/>
      <c r="K669" s="236"/>
      <c r="L669" s="236"/>
      <c r="M669" s="236"/>
      <c r="N669" s="236"/>
      <c r="O669" s="236"/>
      <c r="P669" s="236"/>
      <c r="Q669" s="236"/>
      <c r="R669" s="236"/>
      <c r="S669" s="236"/>
      <c r="T669" s="236"/>
      <c r="U669" s="236"/>
      <c r="V669" s="236"/>
      <c r="W669" s="236"/>
      <c r="X669" s="236"/>
      <c r="Y669" s="236"/>
      <c r="Z669" s="236"/>
      <c r="AA669" s="236"/>
      <c r="AB669" s="236"/>
      <c r="AC669" s="236"/>
      <c r="AD669" s="236"/>
      <c r="AE669" s="236"/>
    </row>
    <row r="670" spans="1:31" ht="15.75" customHeight="1" x14ac:dyDescent="0.25">
      <c r="A670" s="236"/>
      <c r="B670" s="236"/>
      <c r="C670" s="236"/>
      <c r="D670" s="236"/>
      <c r="E670" s="236"/>
      <c r="F670" s="236"/>
      <c r="G670" s="237"/>
      <c r="H670" s="236"/>
      <c r="I670" s="236"/>
      <c r="J670" s="236"/>
      <c r="K670" s="236"/>
      <c r="L670" s="236"/>
      <c r="M670" s="236"/>
      <c r="N670" s="236"/>
      <c r="O670" s="236"/>
      <c r="P670" s="236"/>
      <c r="Q670" s="236"/>
      <c r="R670" s="236"/>
      <c r="S670" s="236"/>
      <c r="T670" s="236"/>
      <c r="U670" s="236"/>
      <c r="V670" s="236"/>
      <c r="W670" s="236"/>
      <c r="X670" s="236"/>
      <c r="Y670" s="236"/>
      <c r="Z670" s="236"/>
      <c r="AA670" s="236"/>
      <c r="AB670" s="236"/>
      <c r="AC670" s="236"/>
      <c r="AD670" s="236"/>
      <c r="AE670" s="236"/>
    </row>
    <row r="671" spans="1:31" ht="15.75" customHeight="1" x14ac:dyDescent="0.25">
      <c r="A671" s="236"/>
      <c r="B671" s="236"/>
      <c r="C671" s="236"/>
      <c r="D671" s="236"/>
      <c r="E671" s="236"/>
      <c r="F671" s="236"/>
      <c r="G671" s="237"/>
      <c r="H671" s="236"/>
      <c r="I671" s="236"/>
      <c r="J671" s="236"/>
      <c r="K671" s="236"/>
      <c r="L671" s="236"/>
      <c r="M671" s="236"/>
      <c r="N671" s="236"/>
      <c r="O671" s="236"/>
      <c r="P671" s="236"/>
      <c r="Q671" s="236"/>
      <c r="R671" s="236"/>
      <c r="S671" s="236"/>
      <c r="T671" s="236"/>
      <c r="U671" s="236"/>
      <c r="V671" s="236"/>
      <c r="W671" s="236"/>
      <c r="X671" s="236"/>
      <c r="Y671" s="236"/>
      <c r="Z671" s="236"/>
      <c r="AA671" s="236"/>
      <c r="AB671" s="236"/>
      <c r="AC671" s="236"/>
      <c r="AD671" s="236"/>
      <c r="AE671" s="236"/>
    </row>
    <row r="672" spans="1:31" ht="15.75" customHeight="1" x14ac:dyDescent="0.25">
      <c r="A672" s="236"/>
      <c r="B672" s="236"/>
      <c r="C672" s="236"/>
      <c r="D672" s="236"/>
      <c r="E672" s="236"/>
      <c r="F672" s="236"/>
      <c r="G672" s="237"/>
      <c r="H672" s="236"/>
      <c r="I672" s="236"/>
      <c r="J672" s="236"/>
      <c r="K672" s="236"/>
      <c r="L672" s="236"/>
      <c r="M672" s="236"/>
      <c r="N672" s="236"/>
      <c r="O672" s="236"/>
      <c r="P672" s="236"/>
      <c r="Q672" s="236"/>
      <c r="R672" s="236"/>
      <c r="S672" s="236"/>
      <c r="T672" s="236"/>
      <c r="U672" s="236"/>
      <c r="V672" s="236"/>
      <c r="W672" s="236"/>
      <c r="X672" s="236"/>
      <c r="Y672" s="236"/>
      <c r="Z672" s="236"/>
      <c r="AA672" s="236"/>
      <c r="AB672" s="236"/>
      <c r="AC672" s="236"/>
      <c r="AD672" s="236"/>
      <c r="AE672" s="236"/>
    </row>
    <row r="673" spans="1:31" ht="15.75" customHeight="1" x14ac:dyDescent="0.25">
      <c r="A673" s="236"/>
      <c r="B673" s="236"/>
      <c r="C673" s="236"/>
      <c r="D673" s="236"/>
      <c r="E673" s="236"/>
      <c r="F673" s="236"/>
      <c r="G673" s="237"/>
      <c r="H673" s="236"/>
      <c r="I673" s="236"/>
      <c r="J673" s="236"/>
      <c r="K673" s="236"/>
      <c r="L673" s="236"/>
      <c r="M673" s="236"/>
      <c r="N673" s="236"/>
      <c r="O673" s="236"/>
      <c r="P673" s="236"/>
      <c r="Q673" s="236"/>
      <c r="R673" s="236"/>
      <c r="S673" s="236"/>
      <c r="T673" s="236"/>
      <c r="U673" s="236"/>
      <c r="V673" s="236"/>
      <c r="W673" s="236"/>
      <c r="X673" s="236"/>
      <c r="Y673" s="236"/>
      <c r="Z673" s="236"/>
      <c r="AA673" s="236"/>
      <c r="AB673" s="236"/>
      <c r="AC673" s="236"/>
      <c r="AD673" s="236"/>
      <c r="AE673" s="236"/>
    </row>
    <row r="674" spans="1:31" ht="15.75" customHeight="1" x14ac:dyDescent="0.25">
      <c r="A674" s="236"/>
      <c r="B674" s="236"/>
      <c r="C674" s="236"/>
      <c r="D674" s="236"/>
      <c r="E674" s="236"/>
      <c r="F674" s="236"/>
      <c r="G674" s="237"/>
      <c r="H674" s="236"/>
      <c r="I674" s="236"/>
      <c r="J674" s="236"/>
      <c r="K674" s="236"/>
      <c r="L674" s="236"/>
      <c r="M674" s="236"/>
      <c r="N674" s="236"/>
      <c r="O674" s="236"/>
      <c r="P674" s="236"/>
      <c r="Q674" s="236"/>
      <c r="R674" s="236"/>
      <c r="S674" s="236"/>
      <c r="T674" s="236"/>
      <c r="U674" s="236"/>
      <c r="V674" s="236"/>
      <c r="W674" s="236"/>
      <c r="X674" s="236"/>
      <c r="Y674" s="236"/>
      <c r="Z674" s="236"/>
      <c r="AA674" s="236"/>
      <c r="AB674" s="236"/>
      <c r="AC674" s="236"/>
      <c r="AD674" s="236"/>
      <c r="AE674" s="236"/>
    </row>
    <row r="675" spans="1:31" ht="15.75" customHeight="1" x14ac:dyDescent="0.25">
      <c r="A675" s="236"/>
      <c r="B675" s="236"/>
      <c r="C675" s="236"/>
      <c r="D675" s="236"/>
      <c r="E675" s="236"/>
      <c r="F675" s="236"/>
      <c r="G675" s="237"/>
      <c r="H675" s="236"/>
      <c r="I675" s="236"/>
      <c r="J675" s="236"/>
      <c r="K675" s="236"/>
      <c r="L675" s="236"/>
      <c r="M675" s="236"/>
      <c r="N675" s="236"/>
      <c r="O675" s="236"/>
      <c r="P675" s="236"/>
      <c r="Q675" s="236"/>
      <c r="R675" s="236"/>
      <c r="S675" s="236"/>
      <c r="T675" s="236"/>
      <c r="U675" s="236"/>
      <c r="V675" s="236"/>
      <c r="W675" s="236"/>
      <c r="X675" s="236"/>
      <c r="Y675" s="236"/>
      <c r="Z675" s="236"/>
      <c r="AA675" s="236"/>
      <c r="AB675" s="236"/>
      <c r="AC675" s="236"/>
      <c r="AD675" s="236"/>
      <c r="AE675" s="236"/>
    </row>
    <row r="676" spans="1:31" ht="15.75" customHeight="1" x14ac:dyDescent="0.25">
      <c r="A676" s="236"/>
      <c r="B676" s="236"/>
      <c r="C676" s="236"/>
      <c r="D676" s="236"/>
      <c r="E676" s="236"/>
      <c r="F676" s="236"/>
      <c r="G676" s="237"/>
      <c r="H676" s="236"/>
      <c r="I676" s="236"/>
      <c r="J676" s="236"/>
      <c r="K676" s="236"/>
      <c r="L676" s="236"/>
      <c r="M676" s="236"/>
      <c r="N676" s="236"/>
      <c r="O676" s="236"/>
      <c r="P676" s="236"/>
      <c r="Q676" s="236"/>
      <c r="R676" s="236"/>
      <c r="S676" s="236"/>
      <c r="T676" s="236"/>
      <c r="U676" s="236"/>
      <c r="V676" s="236"/>
      <c r="W676" s="236"/>
      <c r="X676" s="236"/>
      <c r="Y676" s="236"/>
      <c r="Z676" s="236"/>
      <c r="AA676" s="236"/>
      <c r="AB676" s="236"/>
      <c r="AC676" s="236"/>
      <c r="AD676" s="236"/>
      <c r="AE676" s="236"/>
    </row>
    <row r="677" spans="1:31" ht="15.75" customHeight="1" x14ac:dyDescent="0.25">
      <c r="A677" s="236"/>
      <c r="B677" s="236"/>
      <c r="C677" s="236"/>
      <c r="D677" s="236"/>
      <c r="E677" s="236"/>
      <c r="F677" s="236"/>
      <c r="G677" s="237"/>
      <c r="H677" s="236"/>
      <c r="I677" s="236"/>
      <c r="J677" s="236"/>
      <c r="K677" s="236"/>
      <c r="L677" s="236"/>
      <c r="M677" s="236"/>
      <c r="N677" s="236"/>
      <c r="O677" s="236"/>
      <c r="P677" s="236"/>
      <c r="Q677" s="236"/>
      <c r="R677" s="236"/>
      <c r="S677" s="236"/>
      <c r="T677" s="236"/>
      <c r="U677" s="236"/>
      <c r="V677" s="236"/>
      <c r="W677" s="236"/>
      <c r="X677" s="236"/>
      <c r="Y677" s="236"/>
      <c r="Z677" s="236"/>
      <c r="AA677" s="236"/>
      <c r="AB677" s="236"/>
      <c r="AC677" s="236"/>
      <c r="AD677" s="236"/>
      <c r="AE677" s="236"/>
    </row>
    <row r="678" spans="1:31" ht="15.75" customHeight="1" x14ac:dyDescent="0.25">
      <c r="A678" s="236"/>
      <c r="B678" s="236"/>
      <c r="C678" s="236"/>
      <c r="D678" s="236"/>
      <c r="E678" s="236"/>
      <c r="F678" s="236"/>
      <c r="G678" s="237"/>
      <c r="H678" s="236"/>
      <c r="I678" s="236"/>
      <c r="J678" s="236"/>
      <c r="K678" s="236"/>
      <c r="L678" s="236"/>
      <c r="M678" s="236"/>
      <c r="N678" s="236"/>
      <c r="O678" s="236"/>
      <c r="P678" s="236"/>
      <c r="Q678" s="236"/>
      <c r="R678" s="236"/>
      <c r="S678" s="236"/>
      <c r="T678" s="236"/>
      <c r="U678" s="236"/>
      <c r="V678" s="236"/>
      <c r="W678" s="236"/>
      <c r="X678" s="236"/>
      <c r="Y678" s="236"/>
      <c r="Z678" s="236"/>
      <c r="AA678" s="236"/>
      <c r="AB678" s="236"/>
      <c r="AC678" s="236"/>
      <c r="AD678" s="236"/>
      <c r="AE678" s="236"/>
    </row>
    <row r="679" spans="1:31" ht="15.75" customHeight="1" x14ac:dyDescent="0.25">
      <c r="A679" s="236"/>
      <c r="B679" s="236"/>
      <c r="C679" s="236"/>
      <c r="D679" s="236"/>
      <c r="E679" s="236"/>
      <c r="F679" s="236"/>
      <c r="G679" s="237"/>
      <c r="H679" s="236"/>
      <c r="I679" s="236"/>
      <c r="J679" s="236"/>
      <c r="K679" s="236"/>
      <c r="L679" s="236"/>
      <c r="M679" s="236"/>
      <c r="N679" s="236"/>
      <c r="O679" s="236"/>
      <c r="P679" s="236"/>
      <c r="Q679" s="236"/>
      <c r="R679" s="236"/>
      <c r="S679" s="236"/>
      <c r="T679" s="236"/>
      <c r="U679" s="236"/>
      <c r="V679" s="236"/>
      <c r="W679" s="236"/>
      <c r="X679" s="236"/>
      <c r="Y679" s="236"/>
      <c r="Z679" s="236"/>
      <c r="AA679" s="236"/>
      <c r="AB679" s="236"/>
      <c r="AC679" s="236"/>
      <c r="AD679" s="236"/>
      <c r="AE679" s="236"/>
    </row>
    <row r="680" spans="1:31" ht="15.75" customHeight="1" x14ac:dyDescent="0.25">
      <c r="A680" s="236"/>
      <c r="B680" s="236"/>
      <c r="C680" s="236"/>
      <c r="D680" s="236"/>
      <c r="E680" s="236"/>
      <c r="F680" s="236"/>
      <c r="G680" s="237"/>
      <c r="H680" s="236"/>
      <c r="I680" s="236"/>
      <c r="J680" s="236"/>
      <c r="K680" s="236"/>
      <c r="L680" s="236"/>
      <c r="M680" s="236"/>
      <c r="N680" s="236"/>
      <c r="O680" s="236"/>
      <c r="P680" s="236"/>
      <c r="Q680" s="236"/>
      <c r="R680" s="236"/>
      <c r="S680" s="236"/>
      <c r="T680" s="236"/>
      <c r="U680" s="236"/>
      <c r="V680" s="236"/>
      <c r="W680" s="236"/>
      <c r="X680" s="236"/>
      <c r="Y680" s="236"/>
      <c r="Z680" s="236"/>
      <c r="AA680" s="236"/>
      <c r="AB680" s="236"/>
      <c r="AC680" s="236"/>
      <c r="AD680" s="236"/>
      <c r="AE680" s="236"/>
    </row>
    <row r="681" spans="1:31" ht="15.75" customHeight="1" x14ac:dyDescent="0.25">
      <c r="A681" s="236"/>
      <c r="B681" s="236"/>
      <c r="C681" s="236"/>
      <c r="D681" s="236"/>
      <c r="E681" s="236"/>
      <c r="F681" s="236"/>
      <c r="G681" s="237"/>
      <c r="H681" s="236"/>
      <c r="I681" s="236"/>
      <c r="J681" s="236"/>
      <c r="K681" s="236"/>
      <c r="L681" s="236"/>
      <c r="M681" s="236"/>
      <c r="N681" s="236"/>
      <c r="O681" s="236"/>
      <c r="P681" s="236"/>
      <c r="Q681" s="236"/>
      <c r="R681" s="236"/>
      <c r="S681" s="236"/>
      <c r="T681" s="236"/>
      <c r="U681" s="236"/>
      <c r="V681" s="236"/>
      <c r="W681" s="236"/>
      <c r="X681" s="236"/>
      <c r="Y681" s="236"/>
      <c r="Z681" s="236"/>
      <c r="AA681" s="236"/>
      <c r="AB681" s="236"/>
      <c r="AC681" s="236"/>
      <c r="AD681" s="236"/>
      <c r="AE681" s="236"/>
    </row>
    <row r="682" spans="1:31" ht="15.75" customHeight="1" x14ac:dyDescent="0.25">
      <c r="A682" s="236"/>
      <c r="B682" s="236"/>
      <c r="C682" s="236"/>
      <c r="D682" s="236"/>
      <c r="E682" s="236"/>
      <c r="F682" s="236"/>
      <c r="G682" s="237"/>
      <c r="H682" s="236"/>
      <c r="I682" s="236"/>
      <c r="J682" s="236"/>
      <c r="K682" s="236"/>
      <c r="L682" s="236"/>
      <c r="M682" s="236"/>
      <c r="N682" s="236"/>
      <c r="O682" s="236"/>
      <c r="P682" s="236"/>
      <c r="Q682" s="236"/>
      <c r="R682" s="236"/>
      <c r="S682" s="236"/>
      <c r="T682" s="236"/>
      <c r="U682" s="236"/>
      <c r="V682" s="236"/>
      <c r="W682" s="236"/>
      <c r="X682" s="236"/>
      <c r="Y682" s="236"/>
      <c r="Z682" s="236"/>
      <c r="AA682" s="236"/>
      <c r="AB682" s="236"/>
      <c r="AC682" s="236"/>
      <c r="AD682" s="236"/>
      <c r="AE682" s="236"/>
    </row>
    <row r="683" spans="1:31" ht="15.75" customHeight="1" x14ac:dyDescent="0.25">
      <c r="A683" s="236"/>
      <c r="B683" s="236"/>
      <c r="C683" s="236"/>
      <c r="D683" s="236"/>
      <c r="E683" s="236"/>
      <c r="F683" s="236"/>
      <c r="G683" s="237"/>
      <c r="H683" s="236"/>
      <c r="I683" s="236"/>
      <c r="J683" s="236"/>
      <c r="K683" s="236"/>
      <c r="L683" s="236"/>
      <c r="M683" s="236"/>
      <c r="N683" s="236"/>
      <c r="O683" s="236"/>
      <c r="P683" s="236"/>
      <c r="Q683" s="236"/>
      <c r="R683" s="236"/>
      <c r="S683" s="236"/>
      <c r="T683" s="236"/>
      <c r="U683" s="236"/>
      <c r="V683" s="236"/>
      <c r="W683" s="236"/>
      <c r="X683" s="236"/>
      <c r="Y683" s="236"/>
      <c r="Z683" s="236"/>
      <c r="AA683" s="236"/>
      <c r="AB683" s="236"/>
      <c r="AC683" s="236"/>
      <c r="AD683" s="236"/>
      <c r="AE683" s="236"/>
    </row>
    <row r="684" spans="1:31" ht="15.75" customHeight="1" x14ac:dyDescent="0.25">
      <c r="A684" s="236"/>
      <c r="B684" s="236"/>
      <c r="C684" s="236"/>
      <c r="D684" s="236"/>
      <c r="E684" s="236"/>
      <c r="F684" s="236"/>
      <c r="G684" s="237"/>
      <c r="H684" s="236"/>
      <c r="I684" s="236"/>
      <c r="J684" s="236"/>
      <c r="K684" s="236"/>
      <c r="L684" s="236"/>
      <c r="M684" s="236"/>
      <c r="N684" s="236"/>
      <c r="O684" s="236"/>
      <c r="P684" s="236"/>
      <c r="Q684" s="236"/>
      <c r="R684" s="236"/>
      <c r="S684" s="236"/>
      <c r="T684" s="236"/>
      <c r="U684" s="236"/>
      <c r="V684" s="236"/>
      <c r="W684" s="236"/>
      <c r="X684" s="236"/>
      <c r="Y684" s="236"/>
      <c r="Z684" s="236"/>
      <c r="AA684" s="236"/>
      <c r="AB684" s="236"/>
      <c r="AC684" s="236"/>
      <c r="AD684" s="236"/>
      <c r="AE684" s="236"/>
    </row>
    <row r="685" spans="1:31" ht="15.75" customHeight="1" x14ac:dyDescent="0.25">
      <c r="A685" s="236"/>
      <c r="B685" s="236"/>
      <c r="C685" s="236"/>
      <c r="D685" s="236"/>
      <c r="E685" s="236"/>
      <c r="F685" s="236"/>
      <c r="G685" s="237"/>
      <c r="H685" s="236"/>
      <c r="I685" s="236"/>
      <c r="J685" s="236"/>
      <c r="K685" s="236"/>
      <c r="L685" s="236"/>
      <c r="M685" s="236"/>
      <c r="N685" s="236"/>
      <c r="O685" s="236"/>
      <c r="P685" s="236"/>
      <c r="Q685" s="236"/>
      <c r="R685" s="236"/>
      <c r="S685" s="236"/>
      <c r="T685" s="236"/>
      <c r="U685" s="236"/>
      <c r="V685" s="236"/>
      <c r="W685" s="236"/>
      <c r="X685" s="236"/>
      <c r="Y685" s="236"/>
      <c r="Z685" s="236"/>
      <c r="AA685" s="236"/>
      <c r="AB685" s="236"/>
      <c r="AC685" s="236"/>
      <c r="AD685" s="236"/>
      <c r="AE685" s="236"/>
    </row>
    <row r="686" spans="1:31" ht="15.75" customHeight="1" x14ac:dyDescent="0.25">
      <c r="A686" s="236"/>
      <c r="B686" s="236"/>
      <c r="C686" s="236"/>
      <c r="D686" s="236"/>
      <c r="E686" s="236"/>
      <c r="F686" s="236"/>
      <c r="G686" s="237"/>
      <c r="H686" s="236"/>
      <c r="I686" s="236"/>
      <c r="J686" s="236"/>
      <c r="K686" s="236"/>
      <c r="L686" s="236"/>
      <c r="M686" s="236"/>
      <c r="N686" s="236"/>
      <c r="O686" s="236"/>
      <c r="P686" s="236"/>
      <c r="Q686" s="236"/>
      <c r="R686" s="236"/>
      <c r="S686" s="236"/>
      <c r="T686" s="236"/>
      <c r="U686" s="236"/>
      <c r="V686" s="236"/>
      <c r="W686" s="236"/>
      <c r="X686" s="236"/>
      <c r="Y686" s="236"/>
      <c r="Z686" s="236"/>
      <c r="AA686" s="236"/>
      <c r="AB686" s="236"/>
      <c r="AC686" s="236"/>
      <c r="AD686" s="236"/>
      <c r="AE686" s="236"/>
    </row>
    <row r="687" spans="1:31" ht="15.75" customHeight="1" x14ac:dyDescent="0.25">
      <c r="A687" s="236"/>
      <c r="B687" s="236"/>
      <c r="C687" s="236"/>
      <c r="D687" s="236"/>
      <c r="E687" s="236"/>
      <c r="F687" s="236"/>
      <c r="G687" s="237"/>
      <c r="H687" s="236"/>
      <c r="I687" s="236"/>
      <c r="J687" s="236"/>
      <c r="K687" s="236"/>
      <c r="L687" s="236"/>
      <c r="M687" s="236"/>
      <c r="N687" s="236"/>
      <c r="O687" s="236"/>
      <c r="P687" s="236"/>
      <c r="Q687" s="236"/>
      <c r="R687" s="236"/>
      <c r="S687" s="236"/>
      <c r="T687" s="236"/>
      <c r="U687" s="236"/>
      <c r="V687" s="236"/>
      <c r="W687" s="236"/>
      <c r="X687" s="236"/>
      <c r="Y687" s="236"/>
      <c r="Z687" s="236"/>
      <c r="AA687" s="236"/>
      <c r="AB687" s="236"/>
      <c r="AC687" s="236"/>
      <c r="AD687" s="236"/>
      <c r="AE687" s="236"/>
    </row>
    <row r="688" spans="1:31" ht="15.75" customHeight="1" x14ac:dyDescent="0.25">
      <c r="A688" s="236"/>
      <c r="B688" s="236"/>
      <c r="C688" s="236"/>
      <c r="D688" s="236"/>
      <c r="E688" s="236"/>
      <c r="F688" s="236"/>
      <c r="G688" s="237"/>
      <c r="H688" s="236"/>
      <c r="I688" s="236"/>
      <c r="J688" s="236"/>
      <c r="K688" s="236"/>
      <c r="L688" s="236"/>
      <c r="M688" s="236"/>
      <c r="N688" s="236"/>
      <c r="O688" s="236"/>
      <c r="P688" s="236"/>
      <c r="Q688" s="236"/>
      <c r="R688" s="236"/>
      <c r="S688" s="236"/>
      <c r="T688" s="236"/>
      <c r="U688" s="236"/>
      <c r="V688" s="236"/>
      <c r="W688" s="236"/>
      <c r="X688" s="236"/>
      <c r="Y688" s="236"/>
      <c r="Z688" s="236"/>
      <c r="AA688" s="236"/>
      <c r="AB688" s="236"/>
      <c r="AC688" s="236"/>
      <c r="AD688" s="236"/>
      <c r="AE688" s="236"/>
    </row>
    <row r="689" spans="1:31" ht="15.75" customHeight="1" x14ac:dyDescent="0.25">
      <c r="A689" s="236"/>
      <c r="B689" s="236"/>
      <c r="C689" s="236"/>
      <c r="D689" s="236"/>
      <c r="E689" s="236"/>
      <c r="F689" s="236"/>
      <c r="G689" s="237"/>
      <c r="H689" s="236"/>
      <c r="I689" s="236"/>
      <c r="J689" s="236"/>
      <c r="K689" s="236"/>
      <c r="L689" s="236"/>
      <c r="M689" s="236"/>
      <c r="N689" s="236"/>
      <c r="O689" s="236"/>
      <c r="P689" s="236"/>
      <c r="Q689" s="236"/>
      <c r="R689" s="236"/>
      <c r="S689" s="236"/>
      <c r="T689" s="236"/>
      <c r="U689" s="236"/>
      <c r="V689" s="236"/>
      <c r="W689" s="236"/>
      <c r="X689" s="236"/>
      <c r="Y689" s="236"/>
      <c r="Z689" s="236"/>
      <c r="AA689" s="236"/>
      <c r="AB689" s="236"/>
      <c r="AC689" s="236"/>
      <c r="AD689" s="236"/>
      <c r="AE689" s="236"/>
    </row>
    <row r="690" spans="1:31" ht="15.75" customHeight="1" x14ac:dyDescent="0.25">
      <c r="A690" s="236"/>
      <c r="B690" s="236"/>
      <c r="C690" s="236"/>
      <c r="D690" s="236"/>
      <c r="E690" s="236"/>
      <c r="F690" s="236"/>
      <c r="G690" s="237"/>
      <c r="H690" s="236"/>
      <c r="I690" s="236"/>
      <c r="J690" s="236"/>
      <c r="K690" s="236"/>
      <c r="L690" s="236"/>
      <c r="M690" s="236"/>
      <c r="N690" s="236"/>
      <c r="O690" s="236"/>
      <c r="P690" s="236"/>
      <c r="Q690" s="236"/>
      <c r="R690" s="236"/>
      <c r="S690" s="236"/>
      <c r="T690" s="236"/>
      <c r="U690" s="236"/>
      <c r="V690" s="236"/>
      <c r="W690" s="236"/>
      <c r="X690" s="236"/>
      <c r="Y690" s="236"/>
      <c r="Z690" s="236"/>
      <c r="AA690" s="236"/>
      <c r="AB690" s="236"/>
      <c r="AC690" s="236"/>
      <c r="AD690" s="236"/>
      <c r="AE690" s="236"/>
    </row>
    <row r="691" spans="1:31" ht="15.75" customHeight="1" x14ac:dyDescent="0.25">
      <c r="A691" s="236"/>
      <c r="B691" s="236"/>
      <c r="C691" s="236"/>
      <c r="D691" s="236"/>
      <c r="E691" s="236"/>
      <c r="F691" s="236"/>
      <c r="G691" s="237"/>
      <c r="H691" s="236"/>
      <c r="I691" s="236"/>
      <c r="J691" s="236"/>
      <c r="K691" s="236"/>
      <c r="L691" s="236"/>
      <c r="M691" s="236"/>
      <c r="N691" s="236"/>
      <c r="O691" s="236"/>
      <c r="P691" s="236"/>
      <c r="Q691" s="236"/>
      <c r="R691" s="236"/>
      <c r="S691" s="236"/>
      <c r="T691" s="236"/>
      <c r="U691" s="236"/>
      <c r="V691" s="236"/>
      <c r="W691" s="236"/>
      <c r="X691" s="236"/>
      <c r="Y691" s="236"/>
      <c r="Z691" s="236"/>
      <c r="AA691" s="236"/>
      <c r="AB691" s="236"/>
      <c r="AC691" s="236"/>
      <c r="AD691" s="236"/>
      <c r="AE691" s="236"/>
    </row>
    <row r="692" spans="1:31" ht="15.75" customHeight="1" x14ac:dyDescent="0.25">
      <c r="A692" s="236"/>
      <c r="B692" s="236"/>
      <c r="C692" s="236"/>
      <c r="D692" s="236"/>
      <c r="E692" s="236"/>
      <c r="F692" s="236"/>
      <c r="G692" s="237"/>
      <c r="H692" s="236"/>
      <c r="I692" s="236"/>
      <c r="J692" s="236"/>
      <c r="K692" s="236"/>
      <c r="L692" s="236"/>
      <c r="M692" s="236"/>
      <c r="N692" s="236"/>
      <c r="O692" s="236"/>
      <c r="P692" s="236"/>
      <c r="Q692" s="236"/>
      <c r="R692" s="236"/>
      <c r="S692" s="236"/>
      <c r="T692" s="236"/>
      <c r="U692" s="236"/>
      <c r="V692" s="236"/>
      <c r="W692" s="236"/>
      <c r="X692" s="236"/>
      <c r="Y692" s="236"/>
      <c r="Z692" s="236"/>
      <c r="AA692" s="236"/>
      <c r="AB692" s="236"/>
      <c r="AC692" s="236"/>
      <c r="AD692" s="236"/>
      <c r="AE692" s="236"/>
    </row>
    <row r="693" spans="1:31" ht="15.75" customHeight="1" x14ac:dyDescent="0.25">
      <c r="A693" s="236"/>
      <c r="B693" s="236"/>
      <c r="C693" s="236"/>
      <c r="D693" s="236"/>
      <c r="E693" s="236"/>
      <c r="F693" s="236"/>
      <c r="G693" s="237"/>
      <c r="H693" s="236"/>
      <c r="I693" s="236"/>
      <c r="J693" s="236"/>
      <c r="K693" s="236"/>
      <c r="L693" s="236"/>
      <c r="M693" s="236"/>
      <c r="N693" s="236"/>
      <c r="O693" s="236"/>
      <c r="P693" s="236"/>
      <c r="Q693" s="236"/>
      <c r="R693" s="236"/>
      <c r="S693" s="236"/>
      <c r="T693" s="236"/>
      <c r="U693" s="236"/>
      <c r="V693" s="236"/>
      <c r="W693" s="236"/>
      <c r="X693" s="236"/>
      <c r="Y693" s="236"/>
      <c r="Z693" s="236"/>
      <c r="AA693" s="236"/>
      <c r="AB693" s="236"/>
      <c r="AC693" s="236"/>
      <c r="AD693" s="236"/>
      <c r="AE693" s="236"/>
    </row>
    <row r="694" spans="1:31" ht="15.75" customHeight="1" x14ac:dyDescent="0.25">
      <c r="A694" s="236"/>
      <c r="B694" s="236"/>
      <c r="C694" s="236"/>
      <c r="D694" s="236"/>
      <c r="E694" s="236"/>
      <c r="F694" s="236"/>
      <c r="G694" s="237"/>
      <c r="H694" s="236"/>
      <c r="I694" s="236"/>
      <c r="J694" s="236"/>
      <c r="K694" s="236"/>
      <c r="L694" s="236"/>
      <c r="M694" s="236"/>
      <c r="N694" s="236"/>
      <c r="O694" s="236"/>
      <c r="P694" s="236"/>
      <c r="Q694" s="236"/>
      <c r="R694" s="236"/>
      <c r="S694" s="236"/>
      <c r="T694" s="236"/>
      <c r="U694" s="236"/>
      <c r="V694" s="236"/>
      <c r="W694" s="236"/>
      <c r="X694" s="236"/>
      <c r="Y694" s="236"/>
      <c r="Z694" s="236"/>
      <c r="AA694" s="236"/>
      <c r="AB694" s="236"/>
      <c r="AC694" s="236"/>
      <c r="AD694" s="236"/>
      <c r="AE694" s="236"/>
    </row>
    <row r="695" spans="1:31" ht="15.75" customHeight="1" x14ac:dyDescent="0.25">
      <c r="A695" s="236"/>
      <c r="B695" s="236"/>
      <c r="C695" s="236"/>
      <c r="D695" s="236"/>
      <c r="E695" s="236"/>
      <c r="F695" s="236"/>
      <c r="G695" s="237"/>
      <c r="H695" s="236"/>
      <c r="I695" s="236"/>
      <c r="J695" s="236"/>
      <c r="K695" s="236"/>
      <c r="L695" s="236"/>
      <c r="M695" s="236"/>
      <c r="N695" s="236"/>
      <c r="O695" s="236"/>
      <c r="P695" s="236"/>
      <c r="Q695" s="236"/>
      <c r="R695" s="236"/>
      <c r="S695" s="236"/>
      <c r="T695" s="236"/>
      <c r="U695" s="236"/>
      <c r="V695" s="236"/>
      <c r="W695" s="236"/>
      <c r="X695" s="236"/>
      <c r="Y695" s="236"/>
      <c r="Z695" s="236"/>
      <c r="AA695" s="236"/>
      <c r="AB695" s="236"/>
      <c r="AC695" s="236"/>
      <c r="AD695" s="236"/>
      <c r="AE695" s="236"/>
    </row>
    <row r="696" spans="1:31" ht="15.75" customHeight="1" x14ac:dyDescent="0.25">
      <c r="A696" s="236"/>
      <c r="B696" s="236"/>
      <c r="C696" s="236"/>
      <c r="D696" s="236"/>
      <c r="E696" s="236"/>
      <c r="F696" s="236"/>
      <c r="G696" s="237"/>
      <c r="H696" s="236"/>
      <c r="I696" s="236"/>
      <c r="J696" s="236"/>
      <c r="K696" s="236"/>
      <c r="L696" s="236"/>
      <c r="M696" s="236"/>
      <c r="N696" s="236"/>
      <c r="O696" s="236"/>
      <c r="P696" s="236"/>
      <c r="Q696" s="236"/>
      <c r="R696" s="236"/>
      <c r="S696" s="236"/>
      <c r="T696" s="236"/>
      <c r="U696" s="236"/>
      <c r="V696" s="236"/>
      <c r="W696" s="236"/>
      <c r="X696" s="236"/>
      <c r="Y696" s="236"/>
      <c r="Z696" s="236"/>
      <c r="AA696" s="236"/>
      <c r="AB696" s="236"/>
      <c r="AC696" s="236"/>
      <c r="AD696" s="236"/>
      <c r="AE696" s="236"/>
    </row>
    <row r="697" spans="1:31" ht="15.75" customHeight="1" x14ac:dyDescent="0.25">
      <c r="A697" s="236"/>
      <c r="B697" s="236"/>
      <c r="C697" s="236"/>
      <c r="D697" s="236"/>
      <c r="E697" s="236"/>
      <c r="F697" s="236"/>
      <c r="G697" s="237"/>
      <c r="H697" s="236"/>
      <c r="I697" s="236"/>
      <c r="J697" s="236"/>
      <c r="K697" s="236"/>
      <c r="L697" s="236"/>
      <c r="M697" s="236"/>
      <c r="N697" s="236"/>
      <c r="O697" s="236"/>
      <c r="P697" s="236"/>
      <c r="Q697" s="236"/>
      <c r="R697" s="236"/>
      <c r="S697" s="236"/>
      <c r="T697" s="236"/>
      <c r="U697" s="236"/>
      <c r="V697" s="236"/>
      <c r="W697" s="236"/>
      <c r="X697" s="236"/>
      <c r="Y697" s="236"/>
      <c r="Z697" s="236"/>
      <c r="AA697" s="236"/>
      <c r="AB697" s="236"/>
      <c r="AC697" s="236"/>
      <c r="AD697" s="236"/>
      <c r="AE697" s="236"/>
    </row>
    <row r="698" spans="1:31" ht="15.75" customHeight="1" x14ac:dyDescent="0.25">
      <c r="A698" s="236"/>
      <c r="B698" s="236"/>
      <c r="C698" s="236"/>
      <c r="D698" s="236"/>
      <c r="E698" s="236"/>
      <c r="F698" s="236"/>
      <c r="G698" s="237"/>
      <c r="H698" s="236"/>
      <c r="I698" s="236"/>
      <c r="J698" s="236"/>
      <c r="K698" s="236"/>
      <c r="L698" s="236"/>
      <c r="M698" s="236"/>
      <c r="N698" s="236"/>
      <c r="O698" s="236"/>
      <c r="P698" s="236"/>
      <c r="Q698" s="236"/>
      <c r="R698" s="236"/>
      <c r="S698" s="236"/>
      <c r="T698" s="236"/>
      <c r="U698" s="236"/>
      <c r="V698" s="236"/>
      <c r="W698" s="236"/>
      <c r="X698" s="236"/>
      <c r="Y698" s="236"/>
      <c r="Z698" s="236"/>
      <c r="AA698" s="236"/>
      <c r="AB698" s="236"/>
      <c r="AC698" s="236"/>
      <c r="AD698" s="236"/>
      <c r="AE698" s="236"/>
    </row>
    <row r="699" spans="1:31" ht="15.75" customHeight="1" x14ac:dyDescent="0.25">
      <c r="A699" s="236"/>
      <c r="B699" s="236"/>
      <c r="C699" s="236"/>
      <c r="D699" s="236"/>
      <c r="E699" s="236"/>
      <c r="F699" s="236"/>
      <c r="G699" s="237"/>
      <c r="H699" s="236"/>
      <c r="I699" s="236"/>
      <c r="J699" s="236"/>
      <c r="K699" s="236"/>
      <c r="L699" s="236"/>
      <c r="M699" s="236"/>
      <c r="N699" s="236"/>
      <c r="O699" s="236"/>
      <c r="P699" s="236"/>
      <c r="Q699" s="236"/>
      <c r="R699" s="236"/>
      <c r="S699" s="236"/>
      <c r="T699" s="236"/>
      <c r="U699" s="236"/>
      <c r="V699" s="236"/>
      <c r="W699" s="236"/>
      <c r="X699" s="236"/>
      <c r="Y699" s="236"/>
      <c r="Z699" s="236"/>
      <c r="AA699" s="236"/>
      <c r="AB699" s="236"/>
      <c r="AC699" s="236"/>
      <c r="AD699" s="236"/>
      <c r="AE699" s="236"/>
    </row>
    <row r="700" spans="1:31" ht="15.75" customHeight="1" x14ac:dyDescent="0.25">
      <c r="A700" s="236"/>
      <c r="B700" s="236"/>
      <c r="C700" s="236"/>
      <c r="D700" s="236"/>
      <c r="E700" s="236"/>
      <c r="F700" s="236"/>
      <c r="G700" s="237"/>
      <c r="H700" s="236"/>
      <c r="I700" s="236"/>
      <c r="J700" s="236"/>
      <c r="K700" s="236"/>
      <c r="L700" s="236"/>
      <c r="M700" s="236"/>
      <c r="N700" s="236"/>
      <c r="O700" s="236"/>
      <c r="P700" s="236"/>
      <c r="Q700" s="236"/>
      <c r="R700" s="236"/>
      <c r="S700" s="236"/>
      <c r="T700" s="236"/>
      <c r="U700" s="236"/>
      <c r="V700" s="236"/>
      <c r="W700" s="236"/>
      <c r="X700" s="236"/>
      <c r="Y700" s="236"/>
      <c r="Z700" s="236"/>
      <c r="AA700" s="236"/>
      <c r="AB700" s="236"/>
      <c r="AC700" s="236"/>
      <c r="AD700" s="236"/>
      <c r="AE700" s="236"/>
    </row>
    <row r="701" spans="1:31" ht="15.75" customHeight="1" x14ac:dyDescent="0.25">
      <c r="A701" s="236"/>
      <c r="B701" s="236"/>
      <c r="C701" s="236"/>
      <c r="D701" s="236"/>
      <c r="E701" s="236"/>
      <c r="F701" s="236"/>
      <c r="G701" s="237"/>
      <c r="H701" s="236"/>
      <c r="I701" s="236"/>
      <c r="J701" s="236"/>
      <c r="K701" s="236"/>
      <c r="L701" s="236"/>
      <c r="M701" s="236"/>
      <c r="N701" s="236"/>
      <c r="O701" s="236"/>
      <c r="P701" s="236"/>
      <c r="Q701" s="236"/>
      <c r="R701" s="236"/>
      <c r="S701" s="236"/>
      <c r="T701" s="236"/>
      <c r="U701" s="236"/>
      <c r="V701" s="236"/>
      <c r="W701" s="236"/>
      <c r="X701" s="236"/>
      <c r="Y701" s="236"/>
      <c r="Z701" s="236"/>
      <c r="AA701" s="236"/>
      <c r="AB701" s="236"/>
      <c r="AC701" s="236"/>
      <c r="AD701" s="236"/>
      <c r="AE701" s="236"/>
    </row>
    <row r="702" spans="1:31" ht="15.75" customHeight="1" x14ac:dyDescent="0.25">
      <c r="A702" s="236"/>
      <c r="B702" s="236"/>
      <c r="C702" s="236"/>
      <c r="D702" s="236"/>
      <c r="E702" s="236"/>
      <c r="F702" s="236"/>
      <c r="G702" s="237"/>
      <c r="H702" s="236"/>
      <c r="I702" s="236"/>
      <c r="J702" s="236"/>
      <c r="K702" s="236"/>
      <c r="L702" s="236"/>
      <c r="M702" s="236"/>
      <c r="N702" s="236"/>
      <c r="O702" s="236"/>
      <c r="P702" s="236"/>
      <c r="Q702" s="236"/>
      <c r="R702" s="236"/>
      <c r="S702" s="236"/>
      <c r="T702" s="236"/>
      <c r="U702" s="236"/>
      <c r="V702" s="236"/>
      <c r="W702" s="236"/>
      <c r="X702" s="236"/>
      <c r="Y702" s="236"/>
      <c r="Z702" s="236"/>
      <c r="AA702" s="236"/>
      <c r="AB702" s="236"/>
      <c r="AC702" s="236"/>
      <c r="AD702" s="236"/>
      <c r="AE702" s="236"/>
    </row>
    <row r="703" spans="1:31" ht="15.75" customHeight="1" x14ac:dyDescent="0.25">
      <c r="A703" s="236"/>
      <c r="B703" s="236"/>
      <c r="C703" s="236"/>
      <c r="D703" s="236"/>
      <c r="E703" s="236"/>
      <c r="F703" s="236"/>
      <c r="G703" s="237"/>
      <c r="H703" s="236"/>
      <c r="I703" s="236"/>
      <c r="J703" s="236"/>
      <c r="K703" s="236"/>
      <c r="L703" s="236"/>
      <c r="M703" s="236"/>
      <c r="N703" s="236"/>
      <c r="O703" s="236"/>
      <c r="P703" s="236"/>
      <c r="Q703" s="236"/>
      <c r="R703" s="236"/>
      <c r="S703" s="236"/>
      <c r="T703" s="236"/>
      <c r="U703" s="236"/>
      <c r="V703" s="236"/>
      <c r="W703" s="236"/>
      <c r="X703" s="236"/>
      <c r="Y703" s="236"/>
      <c r="Z703" s="236"/>
      <c r="AA703" s="236"/>
      <c r="AB703" s="236"/>
      <c r="AC703" s="236"/>
      <c r="AD703" s="236"/>
      <c r="AE703" s="236"/>
    </row>
    <row r="704" spans="1:31" ht="15.75" customHeight="1" x14ac:dyDescent="0.25">
      <c r="A704" s="236"/>
      <c r="B704" s="236"/>
      <c r="C704" s="236"/>
      <c r="D704" s="236"/>
      <c r="E704" s="236"/>
      <c r="F704" s="236"/>
      <c r="G704" s="237"/>
      <c r="H704" s="236"/>
      <c r="I704" s="236"/>
      <c r="J704" s="236"/>
      <c r="K704" s="236"/>
      <c r="L704" s="236"/>
      <c r="M704" s="236"/>
      <c r="N704" s="236"/>
      <c r="O704" s="236"/>
      <c r="P704" s="236"/>
      <c r="Q704" s="236"/>
      <c r="R704" s="236"/>
      <c r="S704" s="236"/>
      <c r="T704" s="236"/>
      <c r="U704" s="236"/>
      <c r="V704" s="236"/>
      <c r="W704" s="236"/>
      <c r="X704" s="236"/>
      <c r="Y704" s="236"/>
      <c r="Z704" s="236"/>
      <c r="AA704" s="236"/>
      <c r="AB704" s="236"/>
      <c r="AC704" s="236"/>
      <c r="AD704" s="236"/>
      <c r="AE704" s="236"/>
    </row>
    <row r="705" spans="1:31" ht="15.75" customHeight="1" x14ac:dyDescent="0.25">
      <c r="A705" s="236"/>
      <c r="B705" s="236"/>
      <c r="C705" s="236"/>
      <c r="D705" s="236"/>
      <c r="E705" s="236"/>
      <c r="F705" s="236"/>
      <c r="G705" s="237"/>
      <c r="H705" s="236"/>
      <c r="I705" s="236"/>
      <c r="J705" s="236"/>
      <c r="K705" s="236"/>
      <c r="L705" s="236"/>
      <c r="M705" s="236"/>
      <c r="N705" s="236"/>
      <c r="O705" s="236"/>
      <c r="P705" s="236"/>
      <c r="Q705" s="236"/>
      <c r="R705" s="236"/>
      <c r="S705" s="236"/>
      <c r="T705" s="236"/>
      <c r="U705" s="236"/>
      <c r="V705" s="236"/>
      <c r="W705" s="236"/>
      <c r="X705" s="236"/>
      <c r="Y705" s="236"/>
      <c r="Z705" s="236"/>
      <c r="AA705" s="236"/>
      <c r="AB705" s="236"/>
      <c r="AC705" s="236"/>
      <c r="AD705" s="236"/>
      <c r="AE705" s="236"/>
    </row>
    <row r="706" spans="1:31" ht="15.75" customHeight="1" x14ac:dyDescent="0.25">
      <c r="A706" s="236"/>
      <c r="B706" s="236"/>
      <c r="C706" s="236"/>
      <c r="D706" s="236"/>
      <c r="E706" s="236"/>
      <c r="F706" s="236"/>
      <c r="G706" s="237"/>
      <c r="H706" s="236"/>
      <c r="I706" s="236"/>
      <c r="J706" s="236"/>
      <c r="K706" s="236"/>
      <c r="L706" s="236"/>
      <c r="M706" s="236"/>
      <c r="N706" s="236"/>
      <c r="O706" s="236"/>
      <c r="P706" s="236"/>
      <c r="Q706" s="236"/>
      <c r="R706" s="236"/>
      <c r="S706" s="236"/>
      <c r="T706" s="236"/>
      <c r="U706" s="236"/>
      <c r="V706" s="236"/>
      <c r="W706" s="236"/>
      <c r="X706" s="236"/>
      <c r="Y706" s="236"/>
      <c r="Z706" s="236"/>
      <c r="AA706" s="236"/>
      <c r="AB706" s="236"/>
      <c r="AC706" s="236"/>
      <c r="AD706" s="236"/>
      <c r="AE706" s="236"/>
    </row>
    <row r="707" spans="1:31" ht="15.75" customHeight="1" x14ac:dyDescent="0.25">
      <c r="A707" s="236"/>
      <c r="B707" s="236"/>
      <c r="C707" s="236"/>
      <c r="D707" s="236"/>
      <c r="E707" s="236"/>
      <c r="F707" s="236"/>
      <c r="G707" s="237"/>
      <c r="H707" s="236"/>
      <c r="I707" s="236"/>
      <c r="J707" s="236"/>
      <c r="K707" s="236"/>
      <c r="L707" s="236"/>
      <c r="M707" s="236"/>
      <c r="N707" s="236"/>
      <c r="O707" s="236"/>
      <c r="P707" s="236"/>
      <c r="Q707" s="236"/>
      <c r="R707" s="236"/>
      <c r="S707" s="236"/>
      <c r="T707" s="236"/>
      <c r="U707" s="236"/>
      <c r="V707" s="236"/>
      <c r="W707" s="236"/>
      <c r="X707" s="236"/>
      <c r="Y707" s="236"/>
      <c r="Z707" s="236"/>
      <c r="AA707" s="236"/>
      <c r="AB707" s="236"/>
      <c r="AC707" s="236"/>
      <c r="AD707" s="236"/>
      <c r="AE707" s="236"/>
    </row>
    <row r="708" spans="1:31" ht="15.75" customHeight="1" x14ac:dyDescent="0.25">
      <c r="A708" s="236"/>
      <c r="B708" s="236"/>
      <c r="C708" s="236"/>
      <c r="D708" s="236"/>
      <c r="E708" s="236"/>
      <c r="F708" s="236"/>
      <c r="G708" s="237"/>
      <c r="H708" s="236"/>
      <c r="I708" s="236"/>
      <c r="J708" s="236"/>
      <c r="K708" s="236"/>
      <c r="L708" s="236"/>
      <c r="M708" s="236"/>
      <c r="N708" s="236"/>
      <c r="O708" s="236"/>
      <c r="P708" s="236"/>
      <c r="Q708" s="236"/>
      <c r="R708" s="236"/>
      <c r="S708" s="236"/>
      <c r="T708" s="236"/>
      <c r="U708" s="236"/>
      <c r="V708" s="236"/>
      <c r="W708" s="236"/>
      <c r="X708" s="236"/>
      <c r="Y708" s="236"/>
      <c r="Z708" s="236"/>
      <c r="AA708" s="236"/>
      <c r="AB708" s="236"/>
      <c r="AC708" s="236"/>
      <c r="AD708" s="236"/>
      <c r="AE708" s="236"/>
    </row>
    <row r="709" spans="1:31" ht="15.75" customHeight="1" x14ac:dyDescent="0.25">
      <c r="A709" s="236"/>
      <c r="B709" s="236"/>
      <c r="C709" s="236"/>
      <c r="D709" s="236"/>
      <c r="E709" s="236"/>
      <c r="F709" s="236"/>
      <c r="G709" s="237"/>
      <c r="H709" s="236"/>
      <c r="I709" s="236"/>
      <c r="J709" s="236"/>
      <c r="K709" s="236"/>
      <c r="L709" s="236"/>
      <c r="M709" s="236"/>
      <c r="N709" s="236"/>
      <c r="O709" s="236"/>
      <c r="P709" s="236"/>
      <c r="Q709" s="236"/>
      <c r="R709" s="236"/>
      <c r="S709" s="236"/>
      <c r="T709" s="236"/>
      <c r="U709" s="236"/>
      <c r="V709" s="236"/>
      <c r="W709" s="236"/>
      <c r="X709" s="236"/>
      <c r="Y709" s="236"/>
      <c r="Z709" s="236"/>
      <c r="AA709" s="236"/>
      <c r="AB709" s="236"/>
      <c r="AC709" s="236"/>
      <c r="AD709" s="236"/>
      <c r="AE709" s="236"/>
    </row>
    <row r="710" spans="1:31" ht="15.75" customHeight="1" x14ac:dyDescent="0.25">
      <c r="A710" s="236"/>
      <c r="B710" s="236"/>
      <c r="C710" s="236"/>
      <c r="D710" s="236"/>
      <c r="E710" s="236"/>
      <c r="F710" s="236"/>
      <c r="G710" s="237"/>
      <c r="H710" s="236"/>
      <c r="I710" s="236"/>
      <c r="J710" s="236"/>
      <c r="K710" s="236"/>
      <c r="L710" s="236"/>
      <c r="M710" s="236"/>
      <c r="N710" s="236"/>
      <c r="O710" s="236"/>
      <c r="P710" s="236"/>
      <c r="Q710" s="236"/>
      <c r="R710" s="236"/>
      <c r="S710" s="236"/>
      <c r="T710" s="236"/>
      <c r="U710" s="236"/>
      <c r="V710" s="236"/>
      <c r="W710" s="236"/>
      <c r="X710" s="236"/>
      <c r="Y710" s="236"/>
      <c r="Z710" s="236"/>
      <c r="AA710" s="236"/>
      <c r="AB710" s="236"/>
      <c r="AC710" s="236"/>
      <c r="AD710" s="236"/>
      <c r="AE710" s="236"/>
    </row>
    <row r="711" spans="1:31" ht="15.75" customHeight="1" x14ac:dyDescent="0.25">
      <c r="A711" s="236"/>
      <c r="B711" s="236"/>
      <c r="C711" s="236"/>
      <c r="D711" s="236"/>
      <c r="E711" s="236"/>
      <c r="F711" s="236"/>
      <c r="G711" s="237"/>
      <c r="H711" s="236"/>
      <c r="I711" s="236"/>
      <c r="J711" s="236"/>
      <c r="K711" s="236"/>
      <c r="L711" s="236"/>
      <c r="M711" s="236"/>
      <c r="N711" s="236"/>
      <c r="O711" s="236"/>
      <c r="P711" s="236"/>
      <c r="Q711" s="236"/>
      <c r="R711" s="236"/>
      <c r="S711" s="236"/>
      <c r="T711" s="236"/>
      <c r="U711" s="236"/>
      <c r="V711" s="236"/>
      <c r="W711" s="236"/>
      <c r="X711" s="236"/>
      <c r="Y711" s="236"/>
      <c r="Z711" s="236"/>
      <c r="AA711" s="236"/>
      <c r="AB711" s="236"/>
      <c r="AC711" s="236"/>
      <c r="AD711" s="236"/>
      <c r="AE711" s="236"/>
    </row>
    <row r="712" spans="1:31" ht="15.75" customHeight="1" x14ac:dyDescent="0.25">
      <c r="A712" s="236"/>
      <c r="B712" s="236"/>
      <c r="C712" s="236"/>
      <c r="D712" s="236"/>
      <c r="E712" s="236"/>
      <c r="F712" s="236"/>
      <c r="G712" s="237"/>
      <c r="H712" s="236"/>
      <c r="I712" s="236"/>
      <c r="J712" s="236"/>
      <c r="K712" s="236"/>
      <c r="L712" s="236"/>
      <c r="M712" s="236"/>
      <c r="N712" s="236"/>
      <c r="O712" s="236"/>
      <c r="P712" s="236"/>
      <c r="Q712" s="236"/>
      <c r="R712" s="236"/>
      <c r="S712" s="236"/>
      <c r="T712" s="236"/>
      <c r="U712" s="236"/>
      <c r="V712" s="236"/>
      <c r="W712" s="236"/>
      <c r="X712" s="236"/>
      <c r="Y712" s="236"/>
      <c r="Z712" s="236"/>
      <c r="AA712" s="236"/>
      <c r="AB712" s="236"/>
      <c r="AC712" s="236"/>
      <c r="AD712" s="236"/>
      <c r="AE712" s="236"/>
    </row>
    <row r="713" spans="1:31" ht="15.75" customHeight="1" x14ac:dyDescent="0.25">
      <c r="A713" s="236"/>
      <c r="B713" s="236"/>
      <c r="C713" s="236"/>
      <c r="D713" s="236"/>
      <c r="E713" s="236"/>
      <c r="F713" s="236"/>
      <c r="G713" s="237"/>
      <c r="H713" s="236"/>
      <c r="I713" s="236"/>
      <c r="J713" s="236"/>
      <c r="K713" s="236"/>
      <c r="L713" s="236"/>
      <c r="M713" s="236"/>
      <c r="N713" s="236"/>
      <c r="O713" s="236"/>
      <c r="P713" s="236"/>
      <c r="Q713" s="236"/>
      <c r="R713" s="236"/>
      <c r="S713" s="236"/>
      <c r="T713" s="236"/>
      <c r="U713" s="236"/>
      <c r="V713" s="236"/>
      <c r="W713" s="236"/>
      <c r="X713" s="236"/>
      <c r="Y713" s="236"/>
      <c r="Z713" s="236"/>
      <c r="AA713" s="236"/>
      <c r="AB713" s="236"/>
      <c r="AC713" s="236"/>
      <c r="AD713" s="236"/>
      <c r="AE713" s="236"/>
    </row>
    <row r="714" spans="1:31" ht="15.75" customHeight="1" x14ac:dyDescent="0.25">
      <c r="A714" s="236"/>
      <c r="B714" s="236"/>
      <c r="C714" s="236"/>
      <c r="D714" s="236"/>
      <c r="E714" s="236"/>
      <c r="F714" s="236"/>
      <c r="G714" s="237"/>
      <c r="H714" s="236"/>
      <c r="I714" s="236"/>
      <c r="J714" s="236"/>
      <c r="K714" s="236"/>
      <c r="L714" s="236"/>
      <c r="M714" s="236"/>
      <c r="N714" s="236"/>
      <c r="O714" s="236"/>
      <c r="P714" s="236"/>
      <c r="Q714" s="236"/>
      <c r="R714" s="236"/>
      <c r="S714" s="236"/>
      <c r="T714" s="236"/>
      <c r="U714" s="236"/>
      <c r="V714" s="236"/>
      <c r="W714" s="236"/>
      <c r="X714" s="236"/>
      <c r="Y714" s="236"/>
      <c r="Z714" s="236"/>
      <c r="AA714" s="236"/>
      <c r="AB714" s="236"/>
      <c r="AC714" s="236"/>
      <c r="AD714" s="236"/>
      <c r="AE714" s="236"/>
    </row>
    <row r="715" spans="1:31" ht="15.75" customHeight="1" x14ac:dyDescent="0.25">
      <c r="A715" s="236"/>
      <c r="B715" s="236"/>
      <c r="C715" s="236"/>
      <c r="D715" s="236"/>
      <c r="E715" s="236"/>
      <c r="F715" s="236"/>
      <c r="G715" s="237"/>
      <c r="H715" s="236"/>
      <c r="I715" s="236"/>
      <c r="J715" s="236"/>
      <c r="K715" s="236"/>
      <c r="L715" s="236"/>
      <c r="M715" s="236"/>
      <c r="N715" s="236"/>
      <c r="O715" s="236"/>
      <c r="P715" s="236"/>
      <c r="Q715" s="236"/>
      <c r="R715" s="236"/>
      <c r="S715" s="236"/>
      <c r="T715" s="236"/>
      <c r="U715" s="236"/>
      <c r="V715" s="236"/>
      <c r="W715" s="236"/>
      <c r="X715" s="236"/>
      <c r="Y715" s="236"/>
      <c r="Z715" s="236"/>
      <c r="AA715" s="236"/>
      <c r="AB715" s="236"/>
      <c r="AC715" s="236"/>
      <c r="AD715" s="236"/>
      <c r="AE715" s="236"/>
    </row>
    <row r="716" spans="1:31" ht="15.75" customHeight="1" x14ac:dyDescent="0.25">
      <c r="A716" s="236"/>
      <c r="B716" s="236"/>
      <c r="C716" s="236"/>
      <c r="D716" s="236"/>
      <c r="E716" s="236"/>
      <c r="F716" s="236"/>
      <c r="G716" s="237"/>
      <c r="H716" s="236"/>
      <c r="I716" s="236"/>
      <c r="J716" s="236"/>
      <c r="K716" s="236"/>
      <c r="L716" s="236"/>
      <c r="M716" s="236"/>
      <c r="N716" s="236"/>
      <c r="O716" s="236"/>
      <c r="P716" s="236"/>
      <c r="Q716" s="236"/>
      <c r="R716" s="236"/>
      <c r="S716" s="236"/>
      <c r="T716" s="236"/>
      <c r="U716" s="236"/>
      <c r="V716" s="236"/>
      <c r="W716" s="236"/>
      <c r="X716" s="236"/>
      <c r="Y716" s="236"/>
      <c r="Z716" s="236"/>
      <c r="AA716" s="236"/>
      <c r="AB716" s="236"/>
      <c r="AC716" s="236"/>
      <c r="AD716" s="236"/>
      <c r="AE716" s="236"/>
    </row>
    <row r="717" spans="1:31" ht="15.75" customHeight="1" x14ac:dyDescent="0.25">
      <c r="A717" s="236"/>
      <c r="B717" s="236"/>
      <c r="C717" s="236"/>
      <c r="D717" s="236"/>
      <c r="E717" s="236"/>
      <c r="F717" s="236"/>
      <c r="G717" s="237"/>
      <c r="H717" s="236"/>
      <c r="I717" s="236"/>
      <c r="J717" s="236"/>
      <c r="K717" s="236"/>
      <c r="L717" s="236"/>
      <c r="M717" s="236"/>
      <c r="N717" s="236"/>
      <c r="O717" s="236"/>
      <c r="P717" s="236"/>
      <c r="Q717" s="236"/>
      <c r="R717" s="236"/>
      <c r="S717" s="236"/>
      <c r="T717" s="236"/>
      <c r="U717" s="236"/>
      <c r="V717" s="236"/>
      <c r="W717" s="236"/>
      <c r="X717" s="236"/>
      <c r="Y717" s="236"/>
      <c r="Z717" s="236"/>
      <c r="AA717" s="236"/>
      <c r="AB717" s="236"/>
      <c r="AC717" s="236"/>
      <c r="AD717" s="236"/>
      <c r="AE717" s="236"/>
    </row>
    <row r="718" spans="1:31" ht="15.75" customHeight="1" x14ac:dyDescent="0.25">
      <c r="A718" s="236"/>
      <c r="B718" s="236"/>
      <c r="C718" s="236"/>
      <c r="D718" s="236"/>
      <c r="E718" s="236"/>
      <c r="F718" s="236"/>
      <c r="G718" s="237"/>
      <c r="H718" s="236"/>
      <c r="I718" s="236"/>
      <c r="J718" s="236"/>
      <c r="K718" s="236"/>
      <c r="L718" s="236"/>
      <c r="M718" s="236"/>
      <c r="N718" s="236"/>
      <c r="O718" s="236"/>
      <c r="P718" s="236"/>
      <c r="Q718" s="236"/>
      <c r="R718" s="236"/>
      <c r="S718" s="236"/>
      <c r="T718" s="236"/>
      <c r="U718" s="236"/>
      <c r="V718" s="236"/>
      <c r="W718" s="236"/>
      <c r="X718" s="236"/>
      <c r="Y718" s="236"/>
      <c r="Z718" s="236"/>
      <c r="AA718" s="236"/>
      <c r="AB718" s="236"/>
      <c r="AC718" s="236"/>
      <c r="AD718" s="236"/>
      <c r="AE718" s="236"/>
    </row>
    <row r="719" spans="1:31" ht="15.75" customHeight="1" x14ac:dyDescent="0.25">
      <c r="A719" s="236"/>
      <c r="B719" s="236"/>
      <c r="C719" s="236"/>
      <c r="D719" s="236"/>
      <c r="E719" s="236"/>
      <c r="F719" s="236"/>
      <c r="G719" s="237"/>
      <c r="H719" s="236"/>
      <c r="I719" s="236"/>
      <c r="J719" s="236"/>
      <c r="K719" s="236"/>
      <c r="L719" s="236"/>
      <c r="M719" s="236"/>
      <c r="N719" s="236"/>
      <c r="O719" s="236"/>
      <c r="P719" s="236"/>
      <c r="Q719" s="236"/>
      <c r="R719" s="236"/>
      <c r="S719" s="236"/>
      <c r="T719" s="236"/>
      <c r="U719" s="236"/>
      <c r="V719" s="236"/>
      <c r="W719" s="236"/>
      <c r="X719" s="236"/>
      <c r="Y719" s="236"/>
      <c r="Z719" s="236"/>
      <c r="AA719" s="236"/>
      <c r="AB719" s="236"/>
      <c r="AC719" s="236"/>
      <c r="AD719" s="236"/>
      <c r="AE719" s="236"/>
    </row>
    <row r="720" spans="1:31" ht="15.75" customHeight="1" x14ac:dyDescent="0.25">
      <c r="A720" s="236"/>
      <c r="B720" s="236"/>
      <c r="C720" s="236"/>
      <c r="D720" s="236"/>
      <c r="E720" s="236"/>
      <c r="F720" s="236"/>
      <c r="G720" s="237"/>
      <c r="H720" s="236"/>
      <c r="I720" s="236"/>
      <c r="J720" s="236"/>
      <c r="K720" s="236"/>
      <c r="L720" s="236"/>
      <c r="M720" s="236"/>
      <c r="N720" s="236"/>
      <c r="O720" s="236"/>
      <c r="P720" s="236"/>
      <c r="Q720" s="236"/>
      <c r="R720" s="236"/>
      <c r="S720" s="236"/>
      <c r="T720" s="236"/>
      <c r="U720" s="236"/>
      <c r="V720" s="236"/>
      <c r="W720" s="236"/>
      <c r="X720" s="236"/>
      <c r="Y720" s="236"/>
      <c r="Z720" s="236"/>
      <c r="AA720" s="236"/>
      <c r="AB720" s="236"/>
      <c r="AC720" s="236"/>
      <c r="AD720" s="236"/>
      <c r="AE720" s="236"/>
    </row>
    <row r="721" spans="1:31" ht="15.75" customHeight="1" x14ac:dyDescent="0.25">
      <c r="A721" s="236"/>
      <c r="B721" s="236"/>
      <c r="C721" s="236"/>
      <c r="D721" s="236"/>
      <c r="E721" s="236"/>
      <c r="F721" s="236"/>
      <c r="G721" s="237"/>
      <c r="H721" s="236"/>
      <c r="I721" s="236"/>
      <c r="J721" s="236"/>
      <c r="K721" s="236"/>
      <c r="L721" s="236"/>
      <c r="M721" s="236"/>
      <c r="N721" s="236"/>
      <c r="O721" s="236"/>
      <c r="P721" s="236"/>
      <c r="Q721" s="236"/>
      <c r="R721" s="236"/>
      <c r="S721" s="236"/>
      <c r="T721" s="236"/>
      <c r="U721" s="236"/>
      <c r="V721" s="236"/>
      <c r="W721" s="236"/>
      <c r="X721" s="236"/>
      <c r="Y721" s="236"/>
      <c r="Z721" s="236"/>
      <c r="AA721" s="236"/>
      <c r="AB721" s="236"/>
      <c r="AC721" s="236"/>
      <c r="AD721" s="236"/>
      <c r="AE721" s="236"/>
    </row>
    <row r="722" spans="1:31" ht="15.75" customHeight="1" x14ac:dyDescent="0.25">
      <c r="A722" s="236"/>
      <c r="B722" s="236"/>
      <c r="C722" s="236"/>
      <c r="D722" s="236"/>
      <c r="E722" s="236"/>
      <c r="F722" s="236"/>
      <c r="G722" s="237"/>
      <c r="H722" s="236"/>
      <c r="I722" s="236"/>
      <c r="J722" s="236"/>
      <c r="K722" s="236"/>
      <c r="L722" s="236"/>
      <c r="M722" s="236"/>
      <c r="N722" s="236"/>
      <c r="O722" s="236"/>
      <c r="P722" s="236"/>
      <c r="Q722" s="236"/>
      <c r="R722" s="236"/>
      <c r="S722" s="236"/>
      <c r="T722" s="236"/>
      <c r="U722" s="236"/>
      <c r="V722" s="236"/>
      <c r="W722" s="236"/>
      <c r="X722" s="236"/>
      <c r="Y722" s="236"/>
      <c r="Z722" s="236"/>
      <c r="AA722" s="236"/>
      <c r="AB722" s="236"/>
      <c r="AC722" s="236"/>
      <c r="AD722" s="236"/>
      <c r="AE722" s="236"/>
    </row>
    <row r="723" spans="1:31" ht="15.75" customHeight="1" x14ac:dyDescent="0.25">
      <c r="A723" s="236"/>
      <c r="B723" s="236"/>
      <c r="C723" s="236"/>
      <c r="D723" s="236"/>
      <c r="E723" s="236"/>
      <c r="F723" s="236"/>
      <c r="G723" s="237"/>
      <c r="H723" s="236"/>
      <c r="I723" s="236"/>
      <c r="J723" s="236"/>
      <c r="K723" s="236"/>
      <c r="L723" s="236"/>
      <c r="M723" s="236"/>
      <c r="N723" s="236"/>
      <c r="O723" s="236"/>
      <c r="P723" s="236"/>
      <c r="Q723" s="236"/>
      <c r="R723" s="236"/>
      <c r="S723" s="236"/>
      <c r="T723" s="236"/>
      <c r="U723" s="236"/>
      <c r="V723" s="236"/>
      <c r="W723" s="236"/>
      <c r="X723" s="236"/>
      <c r="Y723" s="236"/>
      <c r="Z723" s="236"/>
      <c r="AA723" s="236"/>
      <c r="AB723" s="236"/>
      <c r="AC723" s="236"/>
      <c r="AD723" s="236"/>
      <c r="AE723" s="236"/>
    </row>
    <row r="724" spans="1:31" ht="15.75" customHeight="1" x14ac:dyDescent="0.25">
      <c r="A724" s="236"/>
      <c r="B724" s="236"/>
      <c r="C724" s="236"/>
      <c r="D724" s="236"/>
      <c r="E724" s="236"/>
      <c r="F724" s="236"/>
      <c r="G724" s="237"/>
      <c r="H724" s="236"/>
      <c r="I724" s="236"/>
      <c r="J724" s="236"/>
      <c r="K724" s="236"/>
      <c r="L724" s="236"/>
      <c r="M724" s="236"/>
      <c r="N724" s="236"/>
      <c r="O724" s="236"/>
      <c r="P724" s="236"/>
      <c r="Q724" s="236"/>
      <c r="R724" s="236"/>
      <c r="S724" s="236"/>
      <c r="T724" s="236"/>
      <c r="U724" s="236"/>
      <c r="V724" s="236"/>
      <c r="W724" s="236"/>
      <c r="X724" s="236"/>
      <c r="Y724" s="236"/>
      <c r="Z724" s="236"/>
      <c r="AA724" s="236"/>
      <c r="AB724" s="236"/>
      <c r="AC724" s="236"/>
      <c r="AD724" s="236"/>
      <c r="AE724" s="236"/>
    </row>
    <row r="725" spans="1:31" ht="15.75" customHeight="1" x14ac:dyDescent="0.25">
      <c r="A725" s="236"/>
      <c r="B725" s="236"/>
      <c r="C725" s="236"/>
      <c r="D725" s="236"/>
      <c r="E725" s="236"/>
      <c r="F725" s="236"/>
      <c r="G725" s="237"/>
      <c r="H725" s="236"/>
      <c r="I725" s="236"/>
      <c r="J725" s="236"/>
      <c r="K725" s="236"/>
      <c r="L725" s="236"/>
      <c r="M725" s="236"/>
      <c r="N725" s="236"/>
      <c r="O725" s="236"/>
      <c r="P725" s="236"/>
      <c r="Q725" s="236"/>
      <c r="R725" s="236"/>
      <c r="S725" s="236"/>
      <c r="T725" s="236"/>
      <c r="U725" s="236"/>
      <c r="V725" s="236"/>
      <c r="W725" s="236"/>
      <c r="X725" s="236"/>
      <c r="Y725" s="236"/>
      <c r="Z725" s="236"/>
      <c r="AA725" s="236"/>
      <c r="AB725" s="236"/>
      <c r="AC725" s="236"/>
      <c r="AD725" s="236"/>
      <c r="AE725" s="236"/>
    </row>
    <row r="726" spans="1:31" ht="15.75" customHeight="1" x14ac:dyDescent="0.25">
      <c r="A726" s="236"/>
      <c r="B726" s="236"/>
      <c r="C726" s="236"/>
      <c r="D726" s="236"/>
      <c r="E726" s="236"/>
      <c r="F726" s="236"/>
      <c r="G726" s="237"/>
      <c r="H726" s="236"/>
      <c r="I726" s="236"/>
      <c r="J726" s="236"/>
      <c r="K726" s="236"/>
      <c r="L726" s="236"/>
      <c r="M726" s="236"/>
      <c r="N726" s="236"/>
      <c r="O726" s="236"/>
      <c r="P726" s="236"/>
      <c r="Q726" s="236"/>
      <c r="R726" s="236"/>
      <c r="S726" s="236"/>
      <c r="T726" s="236"/>
      <c r="U726" s="236"/>
      <c r="V726" s="236"/>
      <c r="W726" s="236"/>
      <c r="X726" s="236"/>
      <c r="Y726" s="236"/>
      <c r="Z726" s="236"/>
      <c r="AA726" s="236"/>
      <c r="AB726" s="236"/>
      <c r="AC726" s="236"/>
      <c r="AD726" s="236"/>
      <c r="AE726" s="236"/>
    </row>
    <row r="727" spans="1:31" ht="15.75" customHeight="1" x14ac:dyDescent="0.25">
      <c r="A727" s="236"/>
      <c r="B727" s="236"/>
      <c r="C727" s="236"/>
      <c r="D727" s="236"/>
      <c r="E727" s="236"/>
      <c r="F727" s="236"/>
      <c r="G727" s="237"/>
      <c r="H727" s="236"/>
      <c r="I727" s="236"/>
      <c r="J727" s="236"/>
      <c r="K727" s="236"/>
      <c r="L727" s="236"/>
      <c r="M727" s="236"/>
      <c r="N727" s="236"/>
      <c r="O727" s="236"/>
      <c r="P727" s="236"/>
      <c r="Q727" s="236"/>
      <c r="R727" s="236"/>
      <c r="S727" s="236"/>
      <c r="T727" s="236"/>
      <c r="U727" s="236"/>
      <c r="V727" s="236"/>
      <c r="W727" s="236"/>
      <c r="X727" s="236"/>
      <c r="Y727" s="236"/>
      <c r="Z727" s="236"/>
      <c r="AA727" s="236"/>
      <c r="AB727" s="236"/>
      <c r="AC727" s="236"/>
      <c r="AD727" s="236"/>
      <c r="AE727" s="236"/>
    </row>
    <row r="728" spans="1:31" ht="15.75" customHeight="1" x14ac:dyDescent="0.25">
      <c r="A728" s="236"/>
      <c r="B728" s="236"/>
      <c r="C728" s="236"/>
      <c r="D728" s="236"/>
      <c r="E728" s="236"/>
      <c r="F728" s="236"/>
      <c r="G728" s="237"/>
      <c r="H728" s="236"/>
      <c r="I728" s="236"/>
      <c r="J728" s="236"/>
      <c r="K728" s="236"/>
      <c r="L728" s="236"/>
      <c r="M728" s="236"/>
      <c r="N728" s="236"/>
      <c r="O728" s="236"/>
      <c r="P728" s="236"/>
      <c r="Q728" s="236"/>
      <c r="R728" s="236"/>
      <c r="S728" s="236"/>
      <c r="T728" s="236"/>
      <c r="U728" s="236"/>
      <c r="V728" s="236"/>
      <c r="W728" s="236"/>
      <c r="X728" s="236"/>
      <c r="Y728" s="236"/>
      <c r="Z728" s="236"/>
      <c r="AA728" s="236"/>
      <c r="AB728" s="236"/>
      <c r="AC728" s="236"/>
      <c r="AD728" s="236"/>
      <c r="AE728" s="236"/>
    </row>
    <row r="729" spans="1:31" ht="15.75" customHeight="1" x14ac:dyDescent="0.25">
      <c r="A729" s="236"/>
      <c r="B729" s="236"/>
      <c r="C729" s="236"/>
      <c r="D729" s="236"/>
      <c r="E729" s="236"/>
      <c r="F729" s="236"/>
      <c r="G729" s="237"/>
      <c r="H729" s="236"/>
      <c r="I729" s="236"/>
      <c r="J729" s="236"/>
      <c r="K729" s="236"/>
      <c r="L729" s="236"/>
      <c r="M729" s="236"/>
      <c r="N729" s="236"/>
      <c r="O729" s="236"/>
      <c r="P729" s="236"/>
      <c r="Q729" s="236"/>
      <c r="R729" s="236"/>
      <c r="S729" s="236"/>
      <c r="T729" s="236"/>
      <c r="U729" s="236"/>
      <c r="V729" s="236"/>
      <c r="W729" s="236"/>
      <c r="X729" s="236"/>
      <c r="Y729" s="236"/>
      <c r="Z729" s="236"/>
      <c r="AA729" s="236"/>
      <c r="AB729" s="236"/>
      <c r="AC729" s="236"/>
      <c r="AD729" s="236"/>
      <c r="AE729" s="236"/>
    </row>
    <row r="730" spans="1:31" ht="15.75" customHeight="1" x14ac:dyDescent="0.25">
      <c r="A730" s="236"/>
      <c r="B730" s="236"/>
      <c r="C730" s="236"/>
      <c r="D730" s="236"/>
      <c r="E730" s="236"/>
      <c r="F730" s="236"/>
      <c r="G730" s="237"/>
      <c r="H730" s="236"/>
      <c r="I730" s="236"/>
      <c r="J730" s="236"/>
      <c r="K730" s="236"/>
      <c r="L730" s="236"/>
      <c r="M730" s="236"/>
      <c r="N730" s="236"/>
      <c r="O730" s="236"/>
      <c r="P730" s="236"/>
      <c r="Q730" s="236"/>
      <c r="R730" s="236"/>
      <c r="S730" s="236"/>
      <c r="T730" s="236"/>
      <c r="U730" s="236"/>
      <c r="V730" s="236"/>
      <c r="W730" s="236"/>
      <c r="X730" s="236"/>
      <c r="Y730" s="236"/>
      <c r="Z730" s="236"/>
      <c r="AA730" s="236"/>
      <c r="AB730" s="236"/>
      <c r="AC730" s="236"/>
      <c r="AD730" s="236"/>
      <c r="AE730" s="236"/>
    </row>
    <row r="731" spans="1:31" ht="15.75" customHeight="1" x14ac:dyDescent="0.25">
      <c r="A731" s="236"/>
      <c r="B731" s="236"/>
      <c r="C731" s="236"/>
      <c r="D731" s="236"/>
      <c r="E731" s="236"/>
      <c r="F731" s="236"/>
      <c r="G731" s="237"/>
      <c r="H731" s="236"/>
      <c r="I731" s="236"/>
      <c r="J731" s="236"/>
      <c r="K731" s="236"/>
      <c r="L731" s="236"/>
      <c r="M731" s="236"/>
      <c r="N731" s="236"/>
      <c r="O731" s="236"/>
      <c r="P731" s="236"/>
      <c r="Q731" s="236"/>
      <c r="R731" s="236"/>
      <c r="S731" s="236"/>
      <c r="T731" s="236"/>
      <c r="U731" s="236"/>
      <c r="V731" s="236"/>
      <c r="W731" s="236"/>
      <c r="X731" s="236"/>
      <c r="Y731" s="236"/>
      <c r="Z731" s="236"/>
      <c r="AA731" s="236"/>
      <c r="AB731" s="236"/>
      <c r="AC731" s="236"/>
      <c r="AD731" s="236"/>
      <c r="AE731" s="236"/>
    </row>
    <row r="732" spans="1:31" ht="15.75" customHeight="1" x14ac:dyDescent="0.25">
      <c r="A732" s="236"/>
      <c r="B732" s="236"/>
      <c r="C732" s="236"/>
      <c r="D732" s="236"/>
      <c r="E732" s="236"/>
      <c r="F732" s="236"/>
      <c r="G732" s="237"/>
      <c r="H732" s="236"/>
      <c r="I732" s="236"/>
      <c r="J732" s="236"/>
      <c r="K732" s="236"/>
      <c r="L732" s="236"/>
      <c r="M732" s="236"/>
      <c r="N732" s="236"/>
      <c r="O732" s="236"/>
      <c r="P732" s="236"/>
      <c r="Q732" s="236"/>
      <c r="R732" s="236"/>
      <c r="S732" s="236"/>
      <c r="T732" s="236"/>
      <c r="U732" s="236"/>
      <c r="V732" s="236"/>
      <c r="W732" s="236"/>
      <c r="X732" s="236"/>
      <c r="Y732" s="236"/>
      <c r="Z732" s="236"/>
      <c r="AA732" s="236"/>
      <c r="AB732" s="236"/>
      <c r="AC732" s="236"/>
      <c r="AD732" s="236"/>
      <c r="AE732" s="236"/>
    </row>
    <row r="733" spans="1:31" ht="15.75" customHeight="1" x14ac:dyDescent="0.25">
      <c r="A733" s="236"/>
      <c r="B733" s="236"/>
      <c r="C733" s="236"/>
      <c r="D733" s="236"/>
      <c r="E733" s="236"/>
      <c r="F733" s="236"/>
      <c r="G733" s="237"/>
      <c r="H733" s="236"/>
      <c r="I733" s="236"/>
      <c r="J733" s="236"/>
      <c r="K733" s="236"/>
      <c r="L733" s="236"/>
      <c r="M733" s="236"/>
      <c r="N733" s="236"/>
      <c r="O733" s="236"/>
      <c r="P733" s="236"/>
      <c r="Q733" s="236"/>
      <c r="R733" s="236"/>
      <c r="S733" s="236"/>
      <c r="T733" s="236"/>
      <c r="U733" s="236"/>
      <c r="V733" s="236"/>
      <c r="W733" s="236"/>
      <c r="X733" s="236"/>
      <c r="Y733" s="236"/>
      <c r="Z733" s="236"/>
      <c r="AA733" s="236"/>
      <c r="AB733" s="236"/>
      <c r="AC733" s="236"/>
      <c r="AD733" s="236"/>
      <c r="AE733" s="236"/>
    </row>
    <row r="734" spans="1:31" ht="15.75" customHeight="1" x14ac:dyDescent="0.25">
      <c r="A734" s="236"/>
      <c r="B734" s="236"/>
      <c r="C734" s="236"/>
      <c r="D734" s="236"/>
      <c r="E734" s="236"/>
      <c r="F734" s="236"/>
      <c r="G734" s="237"/>
      <c r="H734" s="236"/>
      <c r="I734" s="236"/>
      <c r="J734" s="236"/>
      <c r="K734" s="236"/>
      <c r="L734" s="236"/>
      <c r="M734" s="236"/>
      <c r="N734" s="236"/>
      <c r="O734" s="236"/>
      <c r="P734" s="236"/>
      <c r="Q734" s="236"/>
      <c r="R734" s="236"/>
      <c r="S734" s="236"/>
      <c r="T734" s="236"/>
      <c r="U734" s="236"/>
      <c r="V734" s="236"/>
      <c r="W734" s="236"/>
      <c r="X734" s="236"/>
      <c r="Y734" s="236"/>
      <c r="Z734" s="236"/>
      <c r="AA734" s="236"/>
      <c r="AB734" s="236"/>
      <c r="AC734" s="236"/>
      <c r="AD734" s="236"/>
      <c r="AE734" s="236"/>
    </row>
    <row r="735" spans="1:31" ht="15.75" customHeight="1" x14ac:dyDescent="0.25">
      <c r="A735" s="236"/>
      <c r="B735" s="236"/>
      <c r="C735" s="236"/>
      <c r="D735" s="236"/>
      <c r="E735" s="236"/>
      <c r="F735" s="236"/>
      <c r="G735" s="237"/>
      <c r="H735" s="236"/>
      <c r="I735" s="236"/>
      <c r="J735" s="236"/>
      <c r="K735" s="236"/>
      <c r="L735" s="236"/>
      <c r="M735" s="236"/>
      <c r="N735" s="236"/>
      <c r="O735" s="236"/>
      <c r="P735" s="236"/>
      <c r="Q735" s="236"/>
      <c r="R735" s="236"/>
      <c r="S735" s="236"/>
      <c r="T735" s="236"/>
      <c r="U735" s="236"/>
      <c r="V735" s="236"/>
      <c r="W735" s="236"/>
      <c r="X735" s="236"/>
      <c r="Y735" s="236"/>
      <c r="Z735" s="236"/>
      <c r="AA735" s="236"/>
      <c r="AB735" s="236"/>
      <c r="AC735" s="236"/>
      <c r="AD735" s="236"/>
      <c r="AE735" s="236"/>
    </row>
    <row r="736" spans="1:31" ht="15.75" customHeight="1" x14ac:dyDescent="0.25">
      <c r="A736" s="236"/>
      <c r="B736" s="236"/>
      <c r="C736" s="236"/>
      <c r="D736" s="236"/>
      <c r="E736" s="236"/>
      <c r="F736" s="236"/>
      <c r="G736" s="237"/>
      <c r="H736" s="236"/>
      <c r="I736" s="236"/>
      <c r="J736" s="236"/>
      <c r="K736" s="236"/>
      <c r="L736" s="236"/>
      <c r="M736" s="236"/>
      <c r="N736" s="236"/>
      <c r="O736" s="236"/>
      <c r="P736" s="236"/>
      <c r="Q736" s="236"/>
      <c r="R736" s="236"/>
      <c r="S736" s="236"/>
      <c r="T736" s="236"/>
      <c r="U736" s="236"/>
      <c r="V736" s="236"/>
      <c r="W736" s="236"/>
      <c r="X736" s="236"/>
      <c r="Y736" s="236"/>
      <c r="Z736" s="236"/>
      <c r="AA736" s="236"/>
      <c r="AB736" s="236"/>
      <c r="AC736" s="236"/>
      <c r="AD736" s="236"/>
      <c r="AE736" s="236"/>
    </row>
    <row r="737" spans="1:31" ht="15.75" customHeight="1" x14ac:dyDescent="0.25">
      <c r="A737" s="236"/>
      <c r="B737" s="236"/>
      <c r="C737" s="236"/>
      <c r="D737" s="236"/>
      <c r="E737" s="236"/>
      <c r="F737" s="236"/>
      <c r="G737" s="237"/>
      <c r="H737" s="236"/>
      <c r="I737" s="236"/>
      <c r="J737" s="236"/>
      <c r="K737" s="236"/>
      <c r="L737" s="236"/>
      <c r="M737" s="236"/>
      <c r="N737" s="236"/>
      <c r="O737" s="236"/>
      <c r="P737" s="236"/>
      <c r="Q737" s="236"/>
      <c r="R737" s="236"/>
      <c r="S737" s="236"/>
      <c r="T737" s="236"/>
      <c r="U737" s="236"/>
      <c r="V737" s="236"/>
      <c r="W737" s="236"/>
      <c r="X737" s="236"/>
      <c r="Y737" s="236"/>
      <c r="Z737" s="236"/>
      <c r="AA737" s="236"/>
      <c r="AB737" s="236"/>
      <c r="AC737" s="236"/>
      <c r="AD737" s="236"/>
      <c r="AE737" s="236"/>
    </row>
    <row r="738" spans="1:31" ht="15.75" customHeight="1" x14ac:dyDescent="0.25">
      <c r="A738" s="236"/>
      <c r="B738" s="236"/>
      <c r="C738" s="236"/>
      <c r="D738" s="236"/>
      <c r="E738" s="236"/>
      <c r="F738" s="236"/>
      <c r="G738" s="237"/>
      <c r="H738" s="236"/>
      <c r="I738" s="236"/>
      <c r="J738" s="236"/>
      <c r="K738" s="236"/>
      <c r="L738" s="236"/>
      <c r="M738" s="236"/>
      <c r="N738" s="236"/>
      <c r="O738" s="236"/>
      <c r="P738" s="236"/>
      <c r="Q738" s="236"/>
      <c r="R738" s="236"/>
      <c r="S738" s="236"/>
      <c r="T738" s="236"/>
      <c r="U738" s="236"/>
      <c r="V738" s="236"/>
      <c r="W738" s="236"/>
      <c r="X738" s="236"/>
      <c r="Y738" s="236"/>
      <c r="Z738" s="236"/>
      <c r="AA738" s="236"/>
      <c r="AB738" s="236"/>
      <c r="AC738" s="236"/>
      <c r="AD738" s="236"/>
      <c r="AE738" s="236"/>
    </row>
    <row r="739" spans="1:31" ht="15.75" customHeight="1" x14ac:dyDescent="0.25">
      <c r="A739" s="236"/>
      <c r="B739" s="236"/>
      <c r="C739" s="236"/>
      <c r="D739" s="236"/>
      <c r="E739" s="236"/>
      <c r="F739" s="236"/>
      <c r="G739" s="237"/>
      <c r="H739" s="236"/>
      <c r="I739" s="236"/>
      <c r="J739" s="236"/>
      <c r="K739" s="236"/>
      <c r="L739" s="236"/>
      <c r="M739" s="236"/>
      <c r="N739" s="236"/>
      <c r="O739" s="236"/>
      <c r="P739" s="236"/>
      <c r="Q739" s="236"/>
      <c r="R739" s="236"/>
      <c r="S739" s="236"/>
      <c r="T739" s="236"/>
      <c r="U739" s="236"/>
      <c r="V739" s="236"/>
      <c r="W739" s="236"/>
      <c r="X739" s="236"/>
      <c r="Y739" s="236"/>
      <c r="Z739" s="236"/>
      <c r="AA739" s="236"/>
      <c r="AB739" s="236"/>
      <c r="AC739" s="236"/>
      <c r="AD739" s="236"/>
      <c r="AE739" s="236"/>
    </row>
    <row r="740" spans="1:31" ht="15.75" customHeight="1" x14ac:dyDescent="0.25">
      <c r="A740" s="236"/>
      <c r="B740" s="236"/>
      <c r="C740" s="236"/>
      <c r="D740" s="236"/>
      <c r="E740" s="236"/>
      <c r="F740" s="236"/>
      <c r="G740" s="237"/>
      <c r="H740" s="236"/>
      <c r="I740" s="236"/>
      <c r="J740" s="236"/>
      <c r="K740" s="236"/>
      <c r="L740" s="236"/>
      <c r="M740" s="236"/>
      <c r="N740" s="236"/>
      <c r="O740" s="236"/>
      <c r="P740" s="236"/>
      <c r="Q740" s="236"/>
      <c r="R740" s="236"/>
      <c r="S740" s="236"/>
      <c r="T740" s="236"/>
      <c r="U740" s="236"/>
      <c r="V740" s="236"/>
      <c r="W740" s="236"/>
      <c r="X740" s="236"/>
      <c r="Y740" s="236"/>
      <c r="Z740" s="236"/>
      <c r="AA740" s="236"/>
      <c r="AB740" s="236"/>
      <c r="AC740" s="236"/>
      <c r="AD740" s="236"/>
      <c r="AE740" s="236"/>
    </row>
    <row r="741" spans="1:31" ht="15.75" customHeight="1" x14ac:dyDescent="0.25">
      <c r="A741" s="236"/>
      <c r="B741" s="236"/>
      <c r="C741" s="236"/>
      <c r="D741" s="236"/>
      <c r="E741" s="236"/>
      <c r="F741" s="236"/>
      <c r="G741" s="237"/>
      <c r="H741" s="236"/>
      <c r="I741" s="236"/>
      <c r="J741" s="236"/>
      <c r="K741" s="236"/>
      <c r="L741" s="236"/>
      <c r="M741" s="236"/>
      <c r="N741" s="236"/>
      <c r="O741" s="236"/>
      <c r="P741" s="236"/>
      <c r="Q741" s="236"/>
      <c r="R741" s="236"/>
      <c r="S741" s="236"/>
      <c r="T741" s="236"/>
      <c r="U741" s="236"/>
      <c r="V741" s="236"/>
      <c r="W741" s="236"/>
      <c r="X741" s="236"/>
      <c r="Y741" s="236"/>
      <c r="Z741" s="236"/>
      <c r="AA741" s="236"/>
      <c r="AB741" s="236"/>
      <c r="AC741" s="236"/>
      <c r="AD741" s="236"/>
      <c r="AE741" s="236"/>
    </row>
    <row r="742" spans="1:31" ht="15.75" customHeight="1" x14ac:dyDescent="0.25">
      <c r="A742" s="236"/>
      <c r="B742" s="236"/>
      <c r="C742" s="236"/>
      <c r="D742" s="236"/>
      <c r="E742" s="236"/>
      <c r="F742" s="236"/>
      <c r="G742" s="237"/>
      <c r="H742" s="236"/>
      <c r="I742" s="236"/>
      <c r="J742" s="236"/>
      <c r="K742" s="236"/>
      <c r="L742" s="236"/>
      <c r="M742" s="236"/>
      <c r="N742" s="236"/>
      <c r="O742" s="236"/>
      <c r="P742" s="236"/>
      <c r="Q742" s="236"/>
      <c r="R742" s="236"/>
      <c r="S742" s="236"/>
      <c r="T742" s="236"/>
      <c r="U742" s="236"/>
      <c r="V742" s="236"/>
      <c r="W742" s="236"/>
      <c r="X742" s="236"/>
      <c r="Y742" s="236"/>
      <c r="Z742" s="236"/>
      <c r="AA742" s="236"/>
      <c r="AB742" s="236"/>
      <c r="AC742" s="236"/>
      <c r="AD742" s="236"/>
      <c r="AE742" s="236"/>
    </row>
    <row r="743" spans="1:31" ht="15.75" customHeight="1" x14ac:dyDescent="0.25">
      <c r="A743" s="236"/>
      <c r="B743" s="236"/>
      <c r="C743" s="236"/>
      <c r="D743" s="236"/>
      <c r="E743" s="236"/>
      <c r="F743" s="236"/>
      <c r="G743" s="237"/>
      <c r="H743" s="236"/>
      <c r="I743" s="236"/>
      <c r="J743" s="236"/>
      <c r="K743" s="236"/>
      <c r="L743" s="236"/>
      <c r="M743" s="236"/>
      <c r="N743" s="236"/>
      <c r="O743" s="236"/>
      <c r="P743" s="236"/>
      <c r="Q743" s="236"/>
      <c r="R743" s="236"/>
      <c r="S743" s="236"/>
      <c r="T743" s="236"/>
      <c r="U743" s="236"/>
      <c r="V743" s="236"/>
      <c r="W743" s="236"/>
      <c r="X743" s="236"/>
      <c r="Y743" s="236"/>
      <c r="Z743" s="236"/>
      <c r="AA743" s="236"/>
      <c r="AB743" s="236"/>
      <c r="AC743" s="236"/>
      <c r="AD743" s="236"/>
      <c r="AE743" s="236"/>
    </row>
    <row r="744" spans="1:31" ht="15.75" customHeight="1" x14ac:dyDescent="0.25">
      <c r="A744" s="236"/>
      <c r="B744" s="236"/>
      <c r="C744" s="236"/>
      <c r="D744" s="236"/>
      <c r="E744" s="236"/>
      <c r="F744" s="236"/>
      <c r="G744" s="237"/>
      <c r="H744" s="236"/>
      <c r="I744" s="236"/>
      <c r="J744" s="236"/>
      <c r="K744" s="236"/>
      <c r="L744" s="236"/>
      <c r="M744" s="236"/>
      <c r="N744" s="236"/>
      <c r="O744" s="236"/>
      <c r="P744" s="236"/>
      <c r="Q744" s="236"/>
      <c r="R744" s="236"/>
      <c r="S744" s="236"/>
      <c r="T744" s="236"/>
      <c r="U744" s="236"/>
      <c r="V744" s="236"/>
      <c r="W744" s="236"/>
      <c r="X744" s="236"/>
      <c r="Y744" s="236"/>
      <c r="Z744" s="236"/>
      <c r="AA744" s="236"/>
      <c r="AB744" s="236"/>
      <c r="AC744" s="236"/>
      <c r="AD744" s="236"/>
      <c r="AE744" s="236"/>
    </row>
    <row r="745" spans="1:31" ht="15.75" customHeight="1" x14ac:dyDescent="0.25">
      <c r="A745" s="236"/>
      <c r="B745" s="236"/>
      <c r="C745" s="236"/>
      <c r="D745" s="236"/>
      <c r="E745" s="236"/>
      <c r="F745" s="236"/>
      <c r="G745" s="237"/>
      <c r="H745" s="236"/>
      <c r="I745" s="236"/>
      <c r="J745" s="236"/>
      <c r="K745" s="236"/>
      <c r="L745" s="236"/>
      <c r="M745" s="236"/>
      <c r="N745" s="236"/>
      <c r="O745" s="236"/>
      <c r="P745" s="236"/>
      <c r="Q745" s="236"/>
      <c r="R745" s="236"/>
      <c r="S745" s="236"/>
      <c r="T745" s="236"/>
      <c r="U745" s="236"/>
      <c r="V745" s="236"/>
      <c r="W745" s="236"/>
      <c r="X745" s="236"/>
      <c r="Y745" s="236"/>
      <c r="Z745" s="236"/>
      <c r="AA745" s="236"/>
      <c r="AB745" s="236"/>
      <c r="AC745" s="236"/>
      <c r="AD745" s="236"/>
      <c r="AE745" s="236"/>
    </row>
    <row r="746" spans="1:31" ht="15.75" customHeight="1" x14ac:dyDescent="0.25">
      <c r="A746" s="236"/>
      <c r="B746" s="236"/>
      <c r="C746" s="236"/>
      <c r="D746" s="236"/>
      <c r="E746" s="236"/>
      <c r="F746" s="236"/>
      <c r="G746" s="237"/>
      <c r="H746" s="236"/>
      <c r="I746" s="236"/>
      <c r="J746" s="236"/>
      <c r="K746" s="236"/>
      <c r="L746" s="236"/>
      <c r="M746" s="236"/>
      <c r="N746" s="236"/>
      <c r="O746" s="236"/>
      <c r="P746" s="236"/>
      <c r="Q746" s="236"/>
      <c r="R746" s="236"/>
      <c r="S746" s="236"/>
      <c r="T746" s="236"/>
      <c r="U746" s="236"/>
      <c r="V746" s="236"/>
      <c r="W746" s="236"/>
      <c r="X746" s="236"/>
      <c r="Y746" s="236"/>
      <c r="Z746" s="236"/>
      <c r="AA746" s="236"/>
      <c r="AB746" s="236"/>
      <c r="AC746" s="236"/>
      <c r="AD746" s="236"/>
      <c r="AE746" s="236"/>
    </row>
    <row r="747" spans="1:31" ht="15.75" customHeight="1" x14ac:dyDescent="0.25">
      <c r="A747" s="236"/>
      <c r="B747" s="236"/>
      <c r="C747" s="236"/>
      <c r="D747" s="236"/>
      <c r="E747" s="236"/>
      <c r="F747" s="236"/>
      <c r="G747" s="237"/>
      <c r="H747" s="236"/>
      <c r="I747" s="236"/>
      <c r="J747" s="236"/>
      <c r="K747" s="236"/>
      <c r="L747" s="236"/>
      <c r="M747" s="236"/>
      <c r="N747" s="236"/>
      <c r="O747" s="236"/>
      <c r="P747" s="236"/>
      <c r="Q747" s="236"/>
      <c r="R747" s="236"/>
      <c r="S747" s="236"/>
      <c r="T747" s="236"/>
      <c r="U747" s="236"/>
      <c r="V747" s="236"/>
      <c r="W747" s="236"/>
      <c r="X747" s="236"/>
      <c r="Y747" s="236"/>
      <c r="Z747" s="236"/>
      <c r="AA747" s="236"/>
      <c r="AB747" s="236"/>
      <c r="AC747" s="236"/>
      <c r="AD747" s="236"/>
      <c r="AE747" s="236"/>
    </row>
    <row r="748" spans="1:31" ht="15.75" customHeight="1" x14ac:dyDescent="0.25">
      <c r="A748" s="236"/>
      <c r="B748" s="236"/>
      <c r="C748" s="236"/>
      <c r="D748" s="236"/>
      <c r="E748" s="236"/>
      <c r="F748" s="236"/>
      <c r="G748" s="237"/>
      <c r="H748" s="236"/>
      <c r="I748" s="236"/>
      <c r="J748" s="236"/>
      <c r="K748" s="236"/>
      <c r="L748" s="236"/>
      <c r="M748" s="236"/>
      <c r="N748" s="236"/>
      <c r="O748" s="236"/>
      <c r="P748" s="236"/>
      <c r="Q748" s="236"/>
      <c r="R748" s="236"/>
      <c r="S748" s="236"/>
      <c r="T748" s="236"/>
      <c r="U748" s="236"/>
      <c r="V748" s="236"/>
      <c r="W748" s="236"/>
      <c r="X748" s="236"/>
      <c r="Y748" s="236"/>
      <c r="Z748" s="236"/>
      <c r="AA748" s="236"/>
      <c r="AB748" s="236"/>
      <c r="AC748" s="236"/>
      <c r="AD748" s="236"/>
      <c r="AE748" s="236"/>
    </row>
    <row r="749" spans="1:31" ht="15.75" customHeight="1" x14ac:dyDescent="0.25">
      <c r="A749" s="236"/>
      <c r="B749" s="236"/>
      <c r="C749" s="236"/>
      <c r="D749" s="236"/>
      <c r="E749" s="236"/>
      <c r="F749" s="236"/>
      <c r="G749" s="237"/>
      <c r="H749" s="236"/>
      <c r="I749" s="236"/>
      <c r="J749" s="236"/>
      <c r="K749" s="236"/>
      <c r="L749" s="236"/>
      <c r="M749" s="236"/>
      <c r="N749" s="236"/>
      <c r="O749" s="236"/>
      <c r="P749" s="236"/>
      <c r="Q749" s="236"/>
      <c r="R749" s="236"/>
      <c r="S749" s="236"/>
      <c r="T749" s="236"/>
      <c r="U749" s="236"/>
      <c r="V749" s="236"/>
      <c r="W749" s="236"/>
      <c r="X749" s="236"/>
      <c r="Y749" s="236"/>
      <c r="Z749" s="236"/>
      <c r="AA749" s="236"/>
      <c r="AB749" s="236"/>
      <c r="AC749" s="236"/>
      <c r="AD749" s="236"/>
      <c r="AE749" s="236"/>
    </row>
    <row r="750" spans="1:31" ht="15.75" customHeight="1" x14ac:dyDescent="0.25">
      <c r="A750" s="236"/>
      <c r="B750" s="236"/>
      <c r="C750" s="236"/>
      <c r="D750" s="236"/>
      <c r="E750" s="236"/>
      <c r="F750" s="236"/>
      <c r="G750" s="237"/>
      <c r="H750" s="236"/>
      <c r="I750" s="236"/>
      <c r="J750" s="236"/>
      <c r="K750" s="236"/>
      <c r="L750" s="236"/>
      <c r="M750" s="236"/>
      <c r="N750" s="236"/>
      <c r="O750" s="236"/>
      <c r="P750" s="236"/>
      <c r="Q750" s="236"/>
      <c r="R750" s="236"/>
      <c r="S750" s="236"/>
      <c r="T750" s="236"/>
      <c r="U750" s="236"/>
      <c r="V750" s="236"/>
      <c r="W750" s="236"/>
      <c r="X750" s="236"/>
      <c r="Y750" s="236"/>
      <c r="Z750" s="236"/>
      <c r="AA750" s="236"/>
      <c r="AB750" s="236"/>
      <c r="AC750" s="236"/>
      <c r="AD750" s="236"/>
      <c r="AE750" s="236"/>
    </row>
    <row r="751" spans="1:31" ht="15.75" customHeight="1" x14ac:dyDescent="0.25">
      <c r="A751" s="236"/>
      <c r="B751" s="236"/>
      <c r="C751" s="236"/>
      <c r="D751" s="236"/>
      <c r="E751" s="236"/>
      <c r="F751" s="236"/>
      <c r="G751" s="237"/>
      <c r="H751" s="236"/>
      <c r="I751" s="236"/>
      <c r="J751" s="236"/>
      <c r="K751" s="236"/>
      <c r="L751" s="236"/>
      <c r="M751" s="236"/>
      <c r="N751" s="236"/>
      <c r="O751" s="236"/>
      <c r="P751" s="236"/>
      <c r="Q751" s="236"/>
      <c r="R751" s="236"/>
      <c r="S751" s="236"/>
      <c r="T751" s="236"/>
      <c r="U751" s="236"/>
      <c r="V751" s="236"/>
      <c r="W751" s="236"/>
      <c r="X751" s="236"/>
      <c r="Y751" s="236"/>
      <c r="Z751" s="236"/>
      <c r="AA751" s="236"/>
      <c r="AB751" s="236"/>
      <c r="AC751" s="236"/>
      <c r="AD751" s="236"/>
      <c r="AE751" s="236"/>
    </row>
    <row r="752" spans="1:31" ht="15.75" customHeight="1" x14ac:dyDescent="0.25">
      <c r="A752" s="236"/>
      <c r="B752" s="236"/>
      <c r="C752" s="236"/>
      <c r="D752" s="236"/>
      <c r="E752" s="236"/>
      <c r="F752" s="236"/>
      <c r="G752" s="237"/>
      <c r="H752" s="236"/>
      <c r="I752" s="236"/>
      <c r="J752" s="236"/>
      <c r="K752" s="236"/>
      <c r="L752" s="236"/>
      <c r="M752" s="236"/>
      <c r="N752" s="236"/>
      <c r="O752" s="236"/>
      <c r="P752" s="236"/>
      <c r="Q752" s="236"/>
      <c r="R752" s="236"/>
      <c r="S752" s="236"/>
      <c r="T752" s="236"/>
      <c r="U752" s="236"/>
      <c r="V752" s="236"/>
      <c r="W752" s="236"/>
      <c r="X752" s="236"/>
      <c r="Y752" s="236"/>
      <c r="Z752" s="236"/>
      <c r="AA752" s="236"/>
      <c r="AB752" s="236"/>
      <c r="AC752" s="236"/>
      <c r="AD752" s="236"/>
      <c r="AE752" s="236"/>
    </row>
    <row r="753" spans="1:31" ht="15.75" customHeight="1" x14ac:dyDescent="0.25">
      <c r="A753" s="236"/>
      <c r="B753" s="236"/>
      <c r="C753" s="236"/>
      <c r="D753" s="236"/>
      <c r="E753" s="236"/>
      <c r="F753" s="236"/>
      <c r="G753" s="237"/>
      <c r="H753" s="236"/>
      <c r="I753" s="236"/>
      <c r="J753" s="236"/>
      <c r="K753" s="236"/>
      <c r="L753" s="236"/>
      <c r="M753" s="236"/>
      <c r="N753" s="236"/>
      <c r="O753" s="236"/>
      <c r="P753" s="236"/>
      <c r="Q753" s="236"/>
      <c r="R753" s="236"/>
      <c r="S753" s="236"/>
      <c r="T753" s="236"/>
      <c r="U753" s="236"/>
      <c r="V753" s="236"/>
      <c r="W753" s="236"/>
      <c r="X753" s="236"/>
      <c r="Y753" s="236"/>
      <c r="Z753" s="236"/>
      <c r="AA753" s="236"/>
      <c r="AB753" s="236"/>
      <c r="AC753" s="236"/>
      <c r="AD753" s="236"/>
      <c r="AE753" s="236"/>
    </row>
    <row r="754" spans="1:31" ht="15.75" customHeight="1" x14ac:dyDescent="0.25">
      <c r="A754" s="236"/>
      <c r="B754" s="236"/>
      <c r="C754" s="236"/>
      <c r="D754" s="236"/>
      <c r="E754" s="236"/>
      <c r="F754" s="236"/>
      <c r="G754" s="237"/>
      <c r="H754" s="236"/>
      <c r="I754" s="236"/>
      <c r="J754" s="236"/>
      <c r="K754" s="236"/>
      <c r="L754" s="236"/>
      <c r="M754" s="236"/>
      <c r="N754" s="236"/>
      <c r="O754" s="236"/>
      <c r="P754" s="236"/>
      <c r="Q754" s="236"/>
      <c r="R754" s="236"/>
      <c r="S754" s="236"/>
      <c r="T754" s="236"/>
      <c r="U754" s="236"/>
      <c r="V754" s="236"/>
      <c r="W754" s="236"/>
      <c r="X754" s="236"/>
      <c r="Y754" s="236"/>
      <c r="Z754" s="236"/>
      <c r="AA754" s="236"/>
      <c r="AB754" s="236"/>
      <c r="AC754" s="236"/>
      <c r="AD754" s="236"/>
      <c r="AE754" s="236"/>
    </row>
    <row r="755" spans="1:31" ht="15.75" customHeight="1" x14ac:dyDescent="0.25">
      <c r="A755" s="236"/>
      <c r="B755" s="236"/>
      <c r="C755" s="236"/>
      <c r="D755" s="236"/>
      <c r="E755" s="236"/>
      <c r="F755" s="236"/>
      <c r="G755" s="237"/>
      <c r="H755" s="236"/>
      <c r="I755" s="236"/>
      <c r="J755" s="236"/>
      <c r="K755" s="236"/>
      <c r="L755" s="236"/>
      <c r="M755" s="236"/>
      <c r="N755" s="236"/>
      <c r="O755" s="236"/>
      <c r="P755" s="236"/>
      <c r="Q755" s="236"/>
      <c r="R755" s="236"/>
      <c r="S755" s="236"/>
      <c r="T755" s="236"/>
      <c r="U755" s="236"/>
      <c r="V755" s="236"/>
      <c r="W755" s="236"/>
      <c r="X755" s="236"/>
      <c r="Y755" s="236"/>
      <c r="Z755" s="236"/>
      <c r="AA755" s="236"/>
      <c r="AB755" s="236"/>
      <c r="AC755" s="236"/>
      <c r="AD755" s="236"/>
      <c r="AE755" s="236"/>
    </row>
    <row r="756" spans="1:31" ht="15.75" customHeight="1" x14ac:dyDescent="0.25">
      <c r="A756" s="236"/>
      <c r="B756" s="236"/>
      <c r="C756" s="236"/>
      <c r="D756" s="236"/>
      <c r="E756" s="236"/>
      <c r="F756" s="236"/>
      <c r="G756" s="237"/>
      <c r="H756" s="236"/>
      <c r="I756" s="236"/>
      <c r="J756" s="236"/>
      <c r="K756" s="236"/>
      <c r="L756" s="236"/>
      <c r="M756" s="236"/>
      <c r="N756" s="236"/>
      <c r="O756" s="236"/>
      <c r="P756" s="236"/>
      <c r="Q756" s="236"/>
      <c r="R756" s="236"/>
      <c r="S756" s="236"/>
      <c r="T756" s="236"/>
      <c r="U756" s="236"/>
      <c r="V756" s="236"/>
      <c r="W756" s="236"/>
      <c r="X756" s="236"/>
      <c r="Y756" s="236"/>
      <c r="Z756" s="236"/>
      <c r="AA756" s="236"/>
      <c r="AB756" s="236"/>
      <c r="AC756" s="236"/>
      <c r="AD756" s="236"/>
      <c r="AE756" s="236"/>
    </row>
    <row r="757" spans="1:31" ht="15.75" customHeight="1" x14ac:dyDescent="0.25">
      <c r="A757" s="236"/>
      <c r="B757" s="236"/>
      <c r="C757" s="236"/>
      <c r="D757" s="236"/>
      <c r="E757" s="236"/>
      <c r="F757" s="236"/>
      <c r="G757" s="237"/>
      <c r="H757" s="236"/>
      <c r="I757" s="236"/>
      <c r="J757" s="236"/>
      <c r="K757" s="236"/>
      <c r="L757" s="236"/>
      <c r="M757" s="236"/>
      <c r="N757" s="236"/>
      <c r="O757" s="236"/>
      <c r="P757" s="236"/>
      <c r="Q757" s="236"/>
      <c r="R757" s="236"/>
      <c r="S757" s="236"/>
      <c r="T757" s="236"/>
      <c r="U757" s="236"/>
      <c r="V757" s="236"/>
      <c r="W757" s="236"/>
      <c r="X757" s="236"/>
      <c r="Y757" s="236"/>
      <c r="Z757" s="236"/>
      <c r="AA757" s="236"/>
      <c r="AB757" s="236"/>
      <c r="AC757" s="236"/>
      <c r="AD757" s="236"/>
      <c r="AE757" s="236"/>
    </row>
    <row r="758" spans="1:31" ht="15.75" customHeight="1" x14ac:dyDescent="0.25">
      <c r="A758" s="236"/>
      <c r="B758" s="236"/>
      <c r="C758" s="236"/>
      <c r="D758" s="236"/>
      <c r="E758" s="236"/>
      <c r="F758" s="236"/>
      <c r="G758" s="237"/>
      <c r="H758" s="236"/>
      <c r="I758" s="236"/>
      <c r="J758" s="236"/>
      <c r="K758" s="236"/>
      <c r="L758" s="236"/>
      <c r="M758" s="236"/>
      <c r="N758" s="236"/>
      <c r="O758" s="236"/>
      <c r="P758" s="236"/>
      <c r="Q758" s="236"/>
      <c r="R758" s="236"/>
      <c r="S758" s="236"/>
      <c r="T758" s="236"/>
      <c r="U758" s="236"/>
      <c r="V758" s="236"/>
      <c r="W758" s="236"/>
      <c r="X758" s="236"/>
      <c r="Y758" s="236"/>
      <c r="Z758" s="236"/>
      <c r="AA758" s="236"/>
      <c r="AB758" s="236"/>
      <c r="AC758" s="236"/>
      <c r="AD758" s="236"/>
      <c r="AE758" s="236"/>
    </row>
    <row r="759" spans="1:31" ht="15.75" customHeight="1" x14ac:dyDescent="0.25">
      <c r="A759" s="236"/>
      <c r="B759" s="236"/>
      <c r="C759" s="236"/>
      <c r="D759" s="236"/>
      <c r="E759" s="236"/>
      <c r="F759" s="236"/>
      <c r="G759" s="237"/>
      <c r="H759" s="236"/>
      <c r="I759" s="236"/>
      <c r="J759" s="236"/>
      <c r="K759" s="236"/>
      <c r="L759" s="236"/>
      <c r="M759" s="236"/>
      <c r="N759" s="236"/>
      <c r="O759" s="236"/>
      <c r="P759" s="236"/>
      <c r="Q759" s="236"/>
      <c r="R759" s="236"/>
      <c r="S759" s="236"/>
      <c r="T759" s="236"/>
      <c r="U759" s="236"/>
      <c r="V759" s="236"/>
      <c r="W759" s="236"/>
      <c r="X759" s="236"/>
      <c r="Y759" s="236"/>
      <c r="Z759" s="236"/>
      <c r="AA759" s="236"/>
      <c r="AB759" s="236"/>
      <c r="AC759" s="236"/>
      <c r="AD759" s="236"/>
      <c r="AE759" s="236"/>
    </row>
    <row r="760" spans="1:31" ht="15.75" customHeight="1" x14ac:dyDescent="0.25">
      <c r="A760" s="236"/>
      <c r="B760" s="236"/>
      <c r="C760" s="236"/>
      <c r="D760" s="236"/>
      <c r="E760" s="236"/>
      <c r="F760" s="236"/>
      <c r="G760" s="237"/>
      <c r="H760" s="236"/>
      <c r="I760" s="236"/>
      <c r="J760" s="236"/>
      <c r="K760" s="236"/>
      <c r="L760" s="236"/>
      <c r="M760" s="236"/>
      <c r="N760" s="236"/>
      <c r="O760" s="236"/>
      <c r="P760" s="236"/>
      <c r="Q760" s="236"/>
      <c r="R760" s="236"/>
      <c r="S760" s="236"/>
      <c r="T760" s="236"/>
      <c r="U760" s="236"/>
      <c r="V760" s="236"/>
      <c r="W760" s="236"/>
      <c r="X760" s="236"/>
      <c r="Y760" s="236"/>
      <c r="Z760" s="236"/>
      <c r="AA760" s="236"/>
      <c r="AB760" s="236"/>
      <c r="AC760" s="236"/>
      <c r="AD760" s="236"/>
      <c r="AE760" s="236"/>
    </row>
    <row r="761" spans="1:31" ht="15.75" customHeight="1" x14ac:dyDescent="0.25">
      <c r="A761" s="236"/>
      <c r="B761" s="236"/>
      <c r="C761" s="236"/>
      <c r="D761" s="236"/>
      <c r="E761" s="236"/>
      <c r="F761" s="236"/>
      <c r="G761" s="237"/>
      <c r="H761" s="236"/>
      <c r="I761" s="236"/>
      <c r="J761" s="236"/>
      <c r="K761" s="236"/>
      <c r="L761" s="236"/>
      <c r="M761" s="236"/>
      <c r="N761" s="236"/>
      <c r="O761" s="236"/>
      <c r="P761" s="236"/>
      <c r="Q761" s="236"/>
      <c r="R761" s="236"/>
      <c r="S761" s="236"/>
      <c r="T761" s="236"/>
      <c r="U761" s="236"/>
      <c r="V761" s="236"/>
      <c r="W761" s="236"/>
      <c r="X761" s="236"/>
      <c r="Y761" s="236"/>
      <c r="Z761" s="236"/>
      <c r="AA761" s="236"/>
      <c r="AB761" s="236"/>
      <c r="AC761" s="236"/>
      <c r="AD761" s="236"/>
      <c r="AE761" s="236"/>
    </row>
    <row r="762" spans="1:31" ht="15.75" customHeight="1" x14ac:dyDescent="0.25">
      <c r="A762" s="236"/>
      <c r="B762" s="236"/>
      <c r="C762" s="236"/>
      <c r="D762" s="236"/>
      <c r="E762" s="236"/>
      <c r="F762" s="236"/>
      <c r="G762" s="237"/>
      <c r="H762" s="236"/>
      <c r="I762" s="236"/>
      <c r="J762" s="236"/>
      <c r="K762" s="236"/>
      <c r="L762" s="236"/>
      <c r="M762" s="236"/>
      <c r="N762" s="236"/>
      <c r="O762" s="236"/>
      <c r="P762" s="236"/>
      <c r="Q762" s="236"/>
      <c r="R762" s="236"/>
      <c r="S762" s="236"/>
      <c r="T762" s="236"/>
      <c r="U762" s="236"/>
      <c r="V762" s="236"/>
      <c r="W762" s="236"/>
      <c r="X762" s="236"/>
      <c r="Y762" s="236"/>
      <c r="Z762" s="236"/>
      <c r="AA762" s="236"/>
      <c r="AB762" s="236"/>
      <c r="AC762" s="236"/>
      <c r="AD762" s="236"/>
      <c r="AE762" s="236"/>
    </row>
    <row r="763" spans="1:31" ht="15.75" customHeight="1" x14ac:dyDescent="0.25">
      <c r="A763" s="236"/>
      <c r="B763" s="236"/>
      <c r="C763" s="236"/>
      <c r="D763" s="236"/>
      <c r="E763" s="236"/>
      <c r="F763" s="236"/>
      <c r="G763" s="237"/>
      <c r="H763" s="236"/>
      <c r="I763" s="236"/>
      <c r="J763" s="236"/>
      <c r="K763" s="236"/>
      <c r="L763" s="236"/>
      <c r="M763" s="236"/>
      <c r="N763" s="236"/>
      <c r="O763" s="236"/>
      <c r="P763" s="236"/>
      <c r="Q763" s="236"/>
      <c r="R763" s="236"/>
      <c r="S763" s="236"/>
      <c r="T763" s="236"/>
      <c r="U763" s="236"/>
      <c r="V763" s="236"/>
      <c r="W763" s="236"/>
      <c r="X763" s="236"/>
      <c r="Y763" s="236"/>
      <c r="Z763" s="236"/>
      <c r="AA763" s="236"/>
      <c r="AB763" s="236"/>
      <c r="AC763" s="236"/>
      <c r="AD763" s="236"/>
      <c r="AE763" s="236"/>
    </row>
    <row r="764" spans="1:31" ht="15.75" customHeight="1" x14ac:dyDescent="0.25">
      <c r="A764" s="236"/>
      <c r="B764" s="236"/>
      <c r="C764" s="236"/>
      <c r="D764" s="236"/>
      <c r="E764" s="236"/>
      <c r="F764" s="236"/>
      <c r="G764" s="237"/>
      <c r="H764" s="236"/>
      <c r="I764" s="236"/>
      <c r="J764" s="236"/>
      <c r="K764" s="236"/>
      <c r="L764" s="236"/>
      <c r="M764" s="236"/>
      <c r="N764" s="236"/>
      <c r="O764" s="236"/>
      <c r="P764" s="236"/>
      <c r="Q764" s="236"/>
      <c r="R764" s="236"/>
      <c r="S764" s="236"/>
      <c r="T764" s="236"/>
      <c r="U764" s="236"/>
      <c r="V764" s="236"/>
      <c r="W764" s="236"/>
      <c r="X764" s="236"/>
      <c r="Y764" s="236"/>
      <c r="Z764" s="236"/>
      <c r="AA764" s="236"/>
      <c r="AB764" s="236"/>
      <c r="AC764" s="236"/>
      <c r="AD764" s="236"/>
      <c r="AE764" s="236"/>
    </row>
    <row r="765" spans="1:31" ht="15.75" customHeight="1" x14ac:dyDescent="0.25">
      <c r="A765" s="236"/>
      <c r="B765" s="236"/>
      <c r="C765" s="236"/>
      <c r="D765" s="236"/>
      <c r="E765" s="236"/>
      <c r="F765" s="236"/>
      <c r="G765" s="237"/>
      <c r="H765" s="236"/>
      <c r="I765" s="236"/>
      <c r="J765" s="236"/>
      <c r="K765" s="236"/>
      <c r="L765" s="236"/>
      <c r="M765" s="236"/>
      <c r="N765" s="236"/>
      <c r="O765" s="236"/>
      <c r="P765" s="236"/>
      <c r="Q765" s="236"/>
      <c r="R765" s="236"/>
      <c r="S765" s="236"/>
      <c r="T765" s="236"/>
      <c r="U765" s="236"/>
      <c r="V765" s="236"/>
      <c r="W765" s="236"/>
      <c r="X765" s="236"/>
      <c r="Y765" s="236"/>
      <c r="Z765" s="236"/>
      <c r="AA765" s="236"/>
      <c r="AB765" s="236"/>
      <c r="AC765" s="236"/>
      <c r="AD765" s="236"/>
      <c r="AE765" s="236"/>
    </row>
    <row r="766" spans="1:31" ht="15.75" customHeight="1" x14ac:dyDescent="0.25">
      <c r="A766" s="236"/>
      <c r="B766" s="236"/>
      <c r="C766" s="236"/>
      <c r="D766" s="236"/>
      <c r="E766" s="236"/>
      <c r="F766" s="236"/>
      <c r="G766" s="237"/>
      <c r="H766" s="236"/>
      <c r="I766" s="236"/>
      <c r="J766" s="236"/>
      <c r="K766" s="236"/>
      <c r="L766" s="236"/>
      <c r="M766" s="236"/>
      <c r="N766" s="236"/>
      <c r="O766" s="236"/>
      <c r="P766" s="236"/>
      <c r="Q766" s="236"/>
      <c r="R766" s="236"/>
      <c r="S766" s="236"/>
      <c r="T766" s="236"/>
      <c r="U766" s="236"/>
      <c r="V766" s="236"/>
      <c r="W766" s="236"/>
      <c r="X766" s="236"/>
      <c r="Y766" s="236"/>
      <c r="Z766" s="236"/>
      <c r="AA766" s="236"/>
      <c r="AB766" s="236"/>
      <c r="AC766" s="236"/>
      <c r="AD766" s="236"/>
      <c r="AE766" s="236"/>
    </row>
    <row r="767" spans="1:31" ht="15.75" customHeight="1" x14ac:dyDescent="0.25">
      <c r="A767" s="236"/>
      <c r="B767" s="236"/>
      <c r="C767" s="236"/>
      <c r="D767" s="236"/>
      <c r="E767" s="236"/>
      <c r="F767" s="236"/>
      <c r="G767" s="237"/>
      <c r="H767" s="236"/>
      <c r="I767" s="236"/>
      <c r="J767" s="236"/>
      <c r="K767" s="236"/>
      <c r="L767" s="236"/>
      <c r="M767" s="236"/>
      <c r="N767" s="236"/>
      <c r="O767" s="236"/>
      <c r="P767" s="236"/>
      <c r="Q767" s="236"/>
      <c r="R767" s="236"/>
      <c r="S767" s="236"/>
      <c r="T767" s="236"/>
      <c r="U767" s="236"/>
      <c r="V767" s="236"/>
      <c r="W767" s="236"/>
      <c r="X767" s="236"/>
      <c r="Y767" s="236"/>
      <c r="Z767" s="236"/>
      <c r="AA767" s="236"/>
      <c r="AB767" s="236"/>
      <c r="AC767" s="236"/>
      <c r="AD767" s="236"/>
      <c r="AE767" s="236"/>
    </row>
    <row r="768" spans="1:31" ht="15.75" customHeight="1" x14ac:dyDescent="0.25">
      <c r="A768" s="236"/>
      <c r="B768" s="236"/>
      <c r="C768" s="236"/>
      <c r="D768" s="236"/>
      <c r="E768" s="236"/>
      <c r="F768" s="236"/>
      <c r="G768" s="237"/>
      <c r="H768" s="236"/>
      <c r="I768" s="236"/>
      <c r="J768" s="236"/>
      <c r="K768" s="236"/>
      <c r="L768" s="236"/>
      <c r="M768" s="236"/>
      <c r="N768" s="236"/>
      <c r="O768" s="236"/>
      <c r="P768" s="236"/>
      <c r="Q768" s="236"/>
      <c r="R768" s="236"/>
      <c r="S768" s="236"/>
      <c r="T768" s="236"/>
      <c r="U768" s="236"/>
      <c r="V768" s="236"/>
      <c r="W768" s="236"/>
      <c r="X768" s="236"/>
      <c r="Y768" s="236"/>
      <c r="Z768" s="236"/>
      <c r="AA768" s="236"/>
      <c r="AB768" s="236"/>
      <c r="AC768" s="236"/>
      <c r="AD768" s="236"/>
      <c r="AE768" s="236"/>
    </row>
    <row r="769" spans="1:31" ht="15.75" customHeight="1" x14ac:dyDescent="0.25">
      <c r="A769" s="236"/>
      <c r="B769" s="236"/>
      <c r="C769" s="236"/>
      <c r="D769" s="236"/>
      <c r="E769" s="236"/>
      <c r="F769" s="236"/>
      <c r="G769" s="237"/>
      <c r="H769" s="236"/>
      <c r="I769" s="236"/>
      <c r="J769" s="236"/>
      <c r="K769" s="236"/>
      <c r="L769" s="236"/>
      <c r="M769" s="236"/>
      <c r="N769" s="236"/>
      <c r="O769" s="236"/>
      <c r="P769" s="236"/>
      <c r="Q769" s="236"/>
      <c r="R769" s="236"/>
      <c r="S769" s="236"/>
      <c r="T769" s="236"/>
      <c r="U769" s="236"/>
      <c r="V769" s="236"/>
      <c r="W769" s="236"/>
      <c r="X769" s="236"/>
      <c r="Y769" s="236"/>
      <c r="Z769" s="236"/>
      <c r="AA769" s="236"/>
      <c r="AB769" s="236"/>
      <c r="AC769" s="236"/>
      <c r="AD769" s="236"/>
      <c r="AE769" s="236"/>
    </row>
    <row r="770" spans="1:31" ht="15.75" customHeight="1" x14ac:dyDescent="0.25">
      <c r="A770" s="236"/>
      <c r="B770" s="236"/>
      <c r="C770" s="236"/>
      <c r="D770" s="236"/>
      <c r="E770" s="236"/>
      <c r="F770" s="236"/>
      <c r="G770" s="237"/>
      <c r="H770" s="236"/>
      <c r="I770" s="236"/>
      <c r="J770" s="236"/>
      <c r="K770" s="236"/>
      <c r="L770" s="236"/>
      <c r="M770" s="236"/>
      <c r="N770" s="236"/>
      <c r="O770" s="236"/>
      <c r="P770" s="236"/>
      <c r="Q770" s="236"/>
      <c r="R770" s="236"/>
      <c r="S770" s="236"/>
      <c r="T770" s="236"/>
      <c r="U770" s="236"/>
      <c r="V770" s="236"/>
      <c r="W770" s="236"/>
      <c r="X770" s="236"/>
      <c r="Y770" s="236"/>
      <c r="Z770" s="236"/>
      <c r="AA770" s="236"/>
      <c r="AB770" s="236"/>
      <c r="AC770" s="236"/>
      <c r="AD770" s="236"/>
      <c r="AE770" s="236"/>
    </row>
    <row r="771" spans="1:31" ht="15.75" customHeight="1" x14ac:dyDescent="0.25">
      <c r="A771" s="236"/>
      <c r="B771" s="236"/>
      <c r="C771" s="236"/>
      <c r="D771" s="236"/>
      <c r="E771" s="236"/>
      <c r="F771" s="236"/>
      <c r="G771" s="237"/>
      <c r="H771" s="236"/>
      <c r="I771" s="236"/>
      <c r="J771" s="236"/>
      <c r="K771" s="236"/>
      <c r="L771" s="236"/>
      <c r="M771" s="236"/>
      <c r="N771" s="236"/>
      <c r="O771" s="236"/>
      <c r="P771" s="236"/>
      <c r="Q771" s="236"/>
      <c r="R771" s="236"/>
      <c r="S771" s="236"/>
      <c r="T771" s="236"/>
      <c r="U771" s="236"/>
      <c r="V771" s="236"/>
      <c r="W771" s="236"/>
      <c r="X771" s="236"/>
      <c r="Y771" s="236"/>
      <c r="Z771" s="236"/>
      <c r="AA771" s="236"/>
      <c r="AB771" s="236"/>
      <c r="AC771" s="236"/>
      <c r="AD771" s="236"/>
      <c r="AE771" s="236"/>
    </row>
    <row r="772" spans="1:31" ht="15.75" customHeight="1" x14ac:dyDescent="0.25">
      <c r="A772" s="236"/>
      <c r="B772" s="236"/>
      <c r="C772" s="236"/>
      <c r="D772" s="236"/>
      <c r="E772" s="236"/>
      <c r="F772" s="236"/>
      <c r="G772" s="237"/>
      <c r="H772" s="236"/>
      <c r="I772" s="236"/>
      <c r="J772" s="236"/>
      <c r="K772" s="236"/>
      <c r="L772" s="236"/>
      <c r="M772" s="236"/>
      <c r="N772" s="236"/>
      <c r="O772" s="236"/>
      <c r="P772" s="236"/>
      <c r="Q772" s="236"/>
      <c r="R772" s="236"/>
      <c r="S772" s="236"/>
      <c r="T772" s="236"/>
      <c r="U772" s="236"/>
      <c r="V772" s="236"/>
      <c r="W772" s="236"/>
      <c r="X772" s="236"/>
      <c r="Y772" s="236"/>
      <c r="Z772" s="236"/>
      <c r="AA772" s="236"/>
      <c r="AB772" s="236"/>
      <c r="AC772" s="236"/>
      <c r="AD772" s="236"/>
      <c r="AE772" s="236"/>
    </row>
    <row r="773" spans="1:31" ht="15.75" customHeight="1" x14ac:dyDescent="0.25">
      <c r="A773" s="236"/>
      <c r="B773" s="236"/>
      <c r="C773" s="236"/>
      <c r="D773" s="236"/>
      <c r="E773" s="236"/>
      <c r="F773" s="236"/>
      <c r="G773" s="237"/>
      <c r="H773" s="236"/>
      <c r="I773" s="236"/>
      <c r="J773" s="236"/>
      <c r="K773" s="236"/>
      <c r="L773" s="236"/>
      <c r="M773" s="236"/>
      <c r="N773" s="236"/>
      <c r="O773" s="236"/>
      <c r="P773" s="236"/>
      <c r="Q773" s="236"/>
      <c r="R773" s="236"/>
      <c r="S773" s="236"/>
      <c r="T773" s="236"/>
      <c r="U773" s="236"/>
      <c r="V773" s="236"/>
      <c r="W773" s="236"/>
      <c r="X773" s="236"/>
      <c r="Y773" s="236"/>
      <c r="Z773" s="236"/>
      <c r="AA773" s="236"/>
      <c r="AB773" s="236"/>
      <c r="AC773" s="236"/>
      <c r="AD773" s="236"/>
      <c r="AE773" s="236"/>
    </row>
    <row r="774" spans="1:31" ht="15.75" customHeight="1" x14ac:dyDescent="0.25">
      <c r="A774" s="236"/>
      <c r="B774" s="236"/>
      <c r="C774" s="236"/>
      <c r="D774" s="236"/>
      <c r="E774" s="236"/>
      <c r="F774" s="236"/>
      <c r="G774" s="237"/>
      <c r="H774" s="236"/>
      <c r="I774" s="236"/>
      <c r="J774" s="236"/>
      <c r="K774" s="236"/>
      <c r="L774" s="236"/>
      <c r="M774" s="236"/>
      <c r="N774" s="236"/>
      <c r="O774" s="236"/>
      <c r="P774" s="236"/>
      <c r="Q774" s="236"/>
      <c r="R774" s="236"/>
      <c r="S774" s="236"/>
      <c r="T774" s="236"/>
      <c r="U774" s="236"/>
      <c r="V774" s="236"/>
      <c r="W774" s="236"/>
      <c r="X774" s="236"/>
      <c r="Y774" s="236"/>
      <c r="Z774" s="236"/>
      <c r="AA774" s="236"/>
      <c r="AB774" s="236"/>
      <c r="AC774" s="236"/>
      <c r="AD774" s="236"/>
      <c r="AE774" s="236"/>
    </row>
    <row r="775" spans="1:31" ht="15.75" customHeight="1" x14ac:dyDescent="0.25">
      <c r="A775" s="236"/>
      <c r="B775" s="236"/>
      <c r="C775" s="236"/>
      <c r="D775" s="236"/>
      <c r="E775" s="236"/>
      <c r="F775" s="236"/>
      <c r="G775" s="237"/>
      <c r="H775" s="236"/>
      <c r="I775" s="236"/>
      <c r="J775" s="236"/>
      <c r="K775" s="236"/>
      <c r="L775" s="236"/>
      <c r="M775" s="236"/>
      <c r="N775" s="236"/>
      <c r="O775" s="236"/>
      <c r="P775" s="236"/>
      <c r="Q775" s="236"/>
      <c r="R775" s="236"/>
      <c r="S775" s="236"/>
      <c r="T775" s="236"/>
      <c r="U775" s="236"/>
      <c r="V775" s="236"/>
      <c r="W775" s="236"/>
      <c r="X775" s="236"/>
      <c r="Y775" s="236"/>
      <c r="Z775" s="236"/>
      <c r="AA775" s="236"/>
      <c r="AB775" s="236"/>
      <c r="AC775" s="236"/>
      <c r="AD775" s="236"/>
      <c r="AE775" s="236"/>
    </row>
    <row r="776" spans="1:31" ht="15.75" customHeight="1" x14ac:dyDescent="0.25">
      <c r="A776" s="236"/>
      <c r="B776" s="236"/>
      <c r="C776" s="236"/>
      <c r="D776" s="236"/>
      <c r="E776" s="236"/>
      <c r="F776" s="236"/>
      <c r="G776" s="237"/>
      <c r="H776" s="236"/>
      <c r="I776" s="236"/>
      <c r="J776" s="236"/>
      <c r="K776" s="236"/>
      <c r="L776" s="236"/>
      <c r="M776" s="236"/>
      <c r="N776" s="236"/>
      <c r="O776" s="236"/>
      <c r="P776" s="236"/>
      <c r="Q776" s="236"/>
      <c r="R776" s="236"/>
      <c r="S776" s="236"/>
      <c r="T776" s="236"/>
      <c r="U776" s="236"/>
      <c r="V776" s="236"/>
      <c r="W776" s="236"/>
      <c r="X776" s="236"/>
      <c r="Y776" s="236"/>
      <c r="Z776" s="236"/>
      <c r="AA776" s="236"/>
      <c r="AB776" s="236"/>
      <c r="AC776" s="236"/>
      <c r="AD776" s="236"/>
      <c r="AE776" s="236"/>
    </row>
    <row r="777" spans="1:31" ht="15.75" customHeight="1" x14ac:dyDescent="0.25">
      <c r="A777" s="236"/>
      <c r="B777" s="236"/>
      <c r="C777" s="236"/>
      <c r="D777" s="236"/>
      <c r="E777" s="236"/>
      <c r="F777" s="236"/>
      <c r="G777" s="237"/>
      <c r="H777" s="236"/>
      <c r="I777" s="236"/>
      <c r="J777" s="236"/>
      <c r="K777" s="236"/>
      <c r="L777" s="236"/>
      <c r="M777" s="236"/>
      <c r="N777" s="236"/>
      <c r="O777" s="236"/>
      <c r="P777" s="236"/>
      <c r="Q777" s="236"/>
      <c r="R777" s="236"/>
      <c r="S777" s="236"/>
      <c r="T777" s="236"/>
      <c r="U777" s="236"/>
      <c r="V777" s="236"/>
      <c r="W777" s="236"/>
      <c r="X777" s="236"/>
      <c r="Y777" s="236"/>
      <c r="Z777" s="236"/>
      <c r="AA777" s="236"/>
      <c r="AB777" s="236"/>
      <c r="AC777" s="236"/>
      <c r="AD777" s="236"/>
      <c r="AE777" s="236"/>
    </row>
    <row r="778" spans="1:31" ht="15.75" customHeight="1" x14ac:dyDescent="0.25">
      <c r="A778" s="236"/>
      <c r="B778" s="236"/>
      <c r="C778" s="236"/>
      <c r="D778" s="236"/>
      <c r="E778" s="236"/>
      <c r="F778" s="236"/>
      <c r="G778" s="237"/>
      <c r="H778" s="236"/>
      <c r="I778" s="236"/>
      <c r="J778" s="236"/>
      <c r="K778" s="236"/>
      <c r="L778" s="236"/>
      <c r="M778" s="236"/>
      <c r="N778" s="236"/>
      <c r="O778" s="236"/>
      <c r="P778" s="236"/>
      <c r="Q778" s="236"/>
      <c r="R778" s="236"/>
      <c r="S778" s="236"/>
      <c r="T778" s="236"/>
      <c r="U778" s="236"/>
      <c r="V778" s="236"/>
      <c r="W778" s="236"/>
      <c r="X778" s="236"/>
      <c r="Y778" s="236"/>
      <c r="Z778" s="236"/>
      <c r="AA778" s="236"/>
      <c r="AB778" s="236"/>
      <c r="AC778" s="236"/>
      <c r="AD778" s="236"/>
      <c r="AE778" s="236"/>
    </row>
    <row r="779" spans="1:31" ht="15.75" customHeight="1" x14ac:dyDescent="0.25">
      <c r="A779" s="236"/>
      <c r="B779" s="236"/>
      <c r="C779" s="236"/>
      <c r="D779" s="236"/>
      <c r="E779" s="236"/>
      <c r="F779" s="236"/>
      <c r="G779" s="237"/>
      <c r="H779" s="236"/>
      <c r="I779" s="236"/>
      <c r="J779" s="236"/>
      <c r="K779" s="236"/>
      <c r="L779" s="236"/>
      <c r="M779" s="236"/>
      <c r="N779" s="236"/>
      <c r="O779" s="236"/>
      <c r="P779" s="236"/>
      <c r="Q779" s="236"/>
      <c r="R779" s="236"/>
      <c r="S779" s="236"/>
      <c r="T779" s="236"/>
      <c r="U779" s="236"/>
      <c r="V779" s="236"/>
      <c r="W779" s="236"/>
      <c r="X779" s="236"/>
      <c r="Y779" s="236"/>
      <c r="Z779" s="236"/>
      <c r="AA779" s="236"/>
      <c r="AB779" s="236"/>
      <c r="AC779" s="236"/>
      <c r="AD779" s="236"/>
      <c r="AE779" s="236"/>
    </row>
    <row r="780" spans="1:31" ht="15.75" customHeight="1" x14ac:dyDescent="0.25">
      <c r="A780" s="236"/>
      <c r="B780" s="236"/>
      <c r="C780" s="236"/>
      <c r="D780" s="236"/>
      <c r="E780" s="236"/>
      <c r="F780" s="236"/>
      <c r="G780" s="237"/>
      <c r="H780" s="236"/>
      <c r="I780" s="236"/>
      <c r="J780" s="236"/>
      <c r="K780" s="236"/>
      <c r="L780" s="236"/>
      <c r="M780" s="236"/>
      <c r="N780" s="236"/>
      <c r="O780" s="236"/>
      <c r="P780" s="236"/>
      <c r="Q780" s="236"/>
      <c r="R780" s="236"/>
      <c r="S780" s="236"/>
      <c r="T780" s="236"/>
      <c r="U780" s="236"/>
      <c r="V780" s="236"/>
      <c r="W780" s="236"/>
      <c r="X780" s="236"/>
      <c r="Y780" s="236"/>
      <c r="Z780" s="236"/>
      <c r="AA780" s="236"/>
      <c r="AB780" s="236"/>
      <c r="AC780" s="236"/>
      <c r="AD780" s="236"/>
      <c r="AE780" s="236"/>
    </row>
    <row r="781" spans="1:31" ht="15.75" customHeight="1" x14ac:dyDescent="0.25">
      <c r="A781" s="236"/>
      <c r="B781" s="236"/>
      <c r="C781" s="236"/>
      <c r="D781" s="236"/>
      <c r="E781" s="236"/>
      <c r="F781" s="236"/>
      <c r="G781" s="237"/>
      <c r="H781" s="236"/>
      <c r="I781" s="236"/>
      <c r="J781" s="236"/>
      <c r="K781" s="236"/>
      <c r="L781" s="236"/>
      <c r="M781" s="236"/>
      <c r="N781" s="236"/>
      <c r="O781" s="236"/>
      <c r="P781" s="236"/>
      <c r="Q781" s="236"/>
      <c r="R781" s="236"/>
      <c r="S781" s="236"/>
      <c r="T781" s="236"/>
      <c r="U781" s="236"/>
      <c r="V781" s="236"/>
      <c r="W781" s="236"/>
      <c r="X781" s="236"/>
      <c r="Y781" s="236"/>
      <c r="Z781" s="236"/>
      <c r="AA781" s="236"/>
      <c r="AB781" s="236"/>
      <c r="AC781" s="236"/>
      <c r="AD781" s="236"/>
      <c r="AE781" s="236"/>
    </row>
    <row r="782" spans="1:31" ht="15.75" customHeight="1" x14ac:dyDescent="0.25">
      <c r="A782" s="236"/>
      <c r="B782" s="236"/>
      <c r="C782" s="236"/>
      <c r="D782" s="236"/>
      <c r="E782" s="236"/>
      <c r="F782" s="236"/>
      <c r="G782" s="237"/>
      <c r="H782" s="236"/>
      <c r="I782" s="236"/>
      <c r="J782" s="236"/>
      <c r="K782" s="236"/>
      <c r="L782" s="236"/>
      <c r="M782" s="236"/>
      <c r="N782" s="236"/>
      <c r="O782" s="236"/>
      <c r="P782" s="236"/>
      <c r="Q782" s="236"/>
      <c r="R782" s="236"/>
      <c r="S782" s="236"/>
      <c r="T782" s="236"/>
      <c r="U782" s="236"/>
      <c r="V782" s="236"/>
      <c r="W782" s="236"/>
      <c r="X782" s="236"/>
      <c r="Y782" s="236"/>
      <c r="Z782" s="236"/>
      <c r="AA782" s="236"/>
      <c r="AB782" s="236"/>
      <c r="AC782" s="236"/>
      <c r="AD782" s="236"/>
      <c r="AE782" s="236"/>
    </row>
    <row r="783" spans="1:31" ht="15.75" customHeight="1" x14ac:dyDescent="0.25">
      <c r="A783" s="236"/>
      <c r="B783" s="236"/>
      <c r="C783" s="236"/>
      <c r="D783" s="236"/>
      <c r="E783" s="236"/>
      <c r="F783" s="236"/>
      <c r="G783" s="237"/>
      <c r="H783" s="236"/>
      <c r="I783" s="236"/>
      <c r="J783" s="236"/>
      <c r="K783" s="236"/>
      <c r="L783" s="236"/>
      <c r="M783" s="236"/>
      <c r="N783" s="236"/>
      <c r="O783" s="236"/>
      <c r="P783" s="236"/>
      <c r="Q783" s="236"/>
      <c r="R783" s="236"/>
      <c r="S783" s="236"/>
      <c r="T783" s="236"/>
      <c r="U783" s="236"/>
      <c r="V783" s="236"/>
      <c r="W783" s="236"/>
      <c r="X783" s="236"/>
      <c r="Y783" s="236"/>
      <c r="Z783" s="236"/>
      <c r="AA783" s="236"/>
      <c r="AB783" s="236"/>
      <c r="AC783" s="236"/>
      <c r="AD783" s="236"/>
      <c r="AE783" s="236"/>
    </row>
    <row r="784" spans="1:31" ht="15.75" customHeight="1" x14ac:dyDescent="0.25">
      <c r="A784" s="236"/>
      <c r="B784" s="236"/>
      <c r="C784" s="236"/>
      <c r="D784" s="236"/>
      <c r="E784" s="236"/>
      <c r="F784" s="236"/>
      <c r="G784" s="237"/>
      <c r="H784" s="236"/>
      <c r="I784" s="236"/>
      <c r="J784" s="236"/>
      <c r="K784" s="236"/>
      <c r="L784" s="236"/>
      <c r="M784" s="236"/>
      <c r="N784" s="236"/>
      <c r="O784" s="236"/>
      <c r="P784" s="236"/>
      <c r="Q784" s="236"/>
      <c r="R784" s="236"/>
      <c r="S784" s="236"/>
      <c r="T784" s="236"/>
      <c r="U784" s="236"/>
      <c r="V784" s="236"/>
      <c r="W784" s="236"/>
      <c r="X784" s="236"/>
      <c r="Y784" s="236"/>
      <c r="Z784" s="236"/>
      <c r="AA784" s="236"/>
      <c r="AB784" s="236"/>
      <c r="AC784" s="236"/>
      <c r="AD784" s="236"/>
      <c r="AE784" s="236"/>
    </row>
    <row r="785" spans="1:31" ht="15.75" customHeight="1" x14ac:dyDescent="0.25">
      <c r="A785" s="236"/>
      <c r="B785" s="236"/>
      <c r="C785" s="236"/>
      <c r="D785" s="236"/>
      <c r="E785" s="236"/>
      <c r="F785" s="236"/>
      <c r="G785" s="237"/>
      <c r="H785" s="236"/>
      <c r="I785" s="236"/>
      <c r="J785" s="236"/>
      <c r="K785" s="236"/>
      <c r="L785" s="236"/>
      <c r="M785" s="236"/>
      <c r="N785" s="236"/>
      <c r="O785" s="236"/>
      <c r="P785" s="236"/>
      <c r="Q785" s="236"/>
      <c r="R785" s="236"/>
      <c r="S785" s="236"/>
      <c r="T785" s="236"/>
      <c r="U785" s="236"/>
      <c r="V785" s="236"/>
      <c r="W785" s="236"/>
      <c r="X785" s="236"/>
      <c r="Y785" s="236"/>
      <c r="Z785" s="236"/>
      <c r="AA785" s="236"/>
      <c r="AB785" s="236"/>
      <c r="AC785" s="236"/>
      <c r="AD785" s="236"/>
      <c r="AE785" s="236"/>
    </row>
    <row r="786" spans="1:31" ht="15.75" customHeight="1" x14ac:dyDescent="0.25">
      <c r="A786" s="236"/>
      <c r="B786" s="236"/>
      <c r="C786" s="236"/>
      <c r="D786" s="236"/>
      <c r="E786" s="236"/>
      <c r="F786" s="236"/>
      <c r="G786" s="237"/>
      <c r="H786" s="236"/>
      <c r="I786" s="236"/>
      <c r="J786" s="236"/>
      <c r="K786" s="236"/>
      <c r="L786" s="236"/>
      <c r="M786" s="236"/>
      <c r="N786" s="236"/>
      <c r="O786" s="236"/>
      <c r="P786" s="236"/>
      <c r="Q786" s="236"/>
      <c r="R786" s="236"/>
      <c r="S786" s="236"/>
      <c r="T786" s="236"/>
      <c r="U786" s="236"/>
      <c r="V786" s="236"/>
      <c r="W786" s="236"/>
      <c r="X786" s="236"/>
      <c r="Y786" s="236"/>
      <c r="Z786" s="236"/>
      <c r="AA786" s="236"/>
      <c r="AB786" s="236"/>
      <c r="AC786" s="236"/>
      <c r="AD786" s="236"/>
      <c r="AE786" s="236"/>
    </row>
    <row r="787" spans="1:31" ht="15.75" customHeight="1" x14ac:dyDescent="0.25">
      <c r="A787" s="236"/>
      <c r="B787" s="236"/>
      <c r="C787" s="236"/>
      <c r="D787" s="236"/>
      <c r="E787" s="236"/>
      <c r="F787" s="236"/>
      <c r="G787" s="237"/>
      <c r="H787" s="236"/>
      <c r="I787" s="236"/>
      <c r="J787" s="236"/>
      <c r="K787" s="236"/>
      <c r="L787" s="236"/>
      <c r="M787" s="236"/>
      <c r="N787" s="236"/>
      <c r="O787" s="236"/>
      <c r="P787" s="236"/>
      <c r="Q787" s="236"/>
      <c r="R787" s="236"/>
      <c r="S787" s="236"/>
      <c r="T787" s="236"/>
      <c r="U787" s="236"/>
      <c r="V787" s="236"/>
      <c r="W787" s="236"/>
      <c r="X787" s="236"/>
      <c r="Y787" s="236"/>
      <c r="Z787" s="236"/>
      <c r="AA787" s="236"/>
      <c r="AB787" s="236"/>
      <c r="AC787" s="236"/>
      <c r="AD787" s="236"/>
      <c r="AE787" s="236"/>
    </row>
    <row r="788" spans="1:31" ht="15.75" customHeight="1" x14ac:dyDescent="0.25">
      <c r="A788" s="236"/>
      <c r="B788" s="236"/>
      <c r="C788" s="236"/>
      <c r="D788" s="236"/>
      <c r="E788" s="236"/>
      <c r="F788" s="236"/>
      <c r="G788" s="237"/>
      <c r="H788" s="236"/>
      <c r="I788" s="236"/>
      <c r="J788" s="236"/>
      <c r="K788" s="236"/>
      <c r="L788" s="236"/>
      <c r="M788" s="236"/>
      <c r="N788" s="236"/>
      <c r="O788" s="236"/>
      <c r="P788" s="236"/>
      <c r="Q788" s="236"/>
      <c r="R788" s="236"/>
      <c r="S788" s="236"/>
      <c r="T788" s="236"/>
      <c r="U788" s="236"/>
      <c r="V788" s="236"/>
      <c r="W788" s="236"/>
      <c r="X788" s="236"/>
      <c r="Y788" s="236"/>
      <c r="Z788" s="236"/>
      <c r="AA788" s="236"/>
      <c r="AB788" s="236"/>
      <c r="AC788" s="236"/>
      <c r="AD788" s="236"/>
      <c r="AE788" s="236"/>
    </row>
    <row r="789" spans="1:31" ht="15.75" customHeight="1" x14ac:dyDescent="0.25">
      <c r="A789" s="236"/>
      <c r="B789" s="236"/>
      <c r="C789" s="236"/>
      <c r="D789" s="236"/>
      <c r="E789" s="236"/>
      <c r="F789" s="236"/>
      <c r="G789" s="237"/>
      <c r="H789" s="236"/>
      <c r="I789" s="236"/>
      <c r="J789" s="236"/>
      <c r="K789" s="236"/>
      <c r="L789" s="236"/>
      <c r="M789" s="236"/>
      <c r="N789" s="236"/>
      <c r="O789" s="236"/>
      <c r="P789" s="236"/>
      <c r="Q789" s="236"/>
      <c r="R789" s="236"/>
      <c r="S789" s="236"/>
      <c r="T789" s="236"/>
      <c r="U789" s="236"/>
      <c r="V789" s="236"/>
      <c r="W789" s="236"/>
      <c r="X789" s="236"/>
      <c r="Y789" s="236"/>
      <c r="Z789" s="236"/>
      <c r="AA789" s="236"/>
      <c r="AB789" s="236"/>
      <c r="AC789" s="236"/>
      <c r="AD789" s="236"/>
      <c r="AE789" s="236"/>
    </row>
    <row r="790" spans="1:31" ht="15.75" customHeight="1" x14ac:dyDescent="0.25">
      <c r="A790" s="236"/>
      <c r="B790" s="236"/>
      <c r="C790" s="236"/>
      <c r="D790" s="236"/>
      <c r="E790" s="236"/>
      <c r="F790" s="236"/>
      <c r="G790" s="237"/>
      <c r="H790" s="236"/>
      <c r="I790" s="236"/>
      <c r="J790" s="236"/>
      <c r="K790" s="236"/>
      <c r="L790" s="236"/>
      <c r="M790" s="236"/>
      <c r="N790" s="236"/>
      <c r="O790" s="236"/>
      <c r="P790" s="236"/>
      <c r="Q790" s="236"/>
      <c r="R790" s="236"/>
      <c r="S790" s="236"/>
      <c r="T790" s="236"/>
      <c r="U790" s="236"/>
      <c r="V790" s="236"/>
      <c r="W790" s="236"/>
      <c r="X790" s="236"/>
      <c r="Y790" s="236"/>
      <c r="Z790" s="236"/>
      <c r="AA790" s="236"/>
      <c r="AB790" s="236"/>
      <c r="AC790" s="236"/>
      <c r="AD790" s="236"/>
      <c r="AE790" s="236"/>
    </row>
    <row r="791" spans="1:31" ht="15.75" customHeight="1" x14ac:dyDescent="0.25">
      <c r="A791" s="236"/>
      <c r="B791" s="236"/>
      <c r="C791" s="236"/>
      <c r="D791" s="236"/>
      <c r="E791" s="236"/>
      <c r="F791" s="236"/>
      <c r="G791" s="237"/>
      <c r="H791" s="236"/>
      <c r="I791" s="236"/>
      <c r="J791" s="236"/>
      <c r="K791" s="236"/>
      <c r="L791" s="236"/>
      <c r="M791" s="236"/>
      <c r="N791" s="236"/>
      <c r="O791" s="236"/>
      <c r="P791" s="236"/>
      <c r="Q791" s="236"/>
      <c r="R791" s="236"/>
      <c r="S791" s="236"/>
      <c r="T791" s="236"/>
      <c r="U791" s="236"/>
      <c r="V791" s="236"/>
      <c r="W791" s="236"/>
      <c r="X791" s="236"/>
      <c r="Y791" s="236"/>
      <c r="Z791" s="236"/>
      <c r="AA791" s="236"/>
      <c r="AB791" s="236"/>
      <c r="AC791" s="236"/>
      <c r="AD791" s="236"/>
      <c r="AE791" s="236"/>
    </row>
    <row r="792" spans="1:31" ht="15.75" customHeight="1" x14ac:dyDescent="0.25">
      <c r="A792" s="236"/>
      <c r="B792" s="236"/>
      <c r="C792" s="236"/>
      <c r="D792" s="236"/>
      <c r="E792" s="236"/>
      <c r="F792" s="236"/>
      <c r="G792" s="237"/>
      <c r="H792" s="236"/>
      <c r="I792" s="236"/>
      <c r="J792" s="236"/>
      <c r="K792" s="236"/>
      <c r="L792" s="236"/>
      <c r="M792" s="236"/>
      <c r="N792" s="236"/>
      <c r="O792" s="236"/>
      <c r="P792" s="236"/>
      <c r="Q792" s="236"/>
      <c r="R792" s="236"/>
      <c r="S792" s="236"/>
      <c r="T792" s="236"/>
      <c r="U792" s="236"/>
      <c r="V792" s="236"/>
      <c r="W792" s="236"/>
      <c r="X792" s="236"/>
      <c r="Y792" s="236"/>
      <c r="Z792" s="236"/>
      <c r="AA792" s="236"/>
      <c r="AB792" s="236"/>
      <c r="AC792" s="236"/>
      <c r="AD792" s="236"/>
      <c r="AE792" s="236"/>
    </row>
    <row r="793" spans="1:31" ht="15.75" customHeight="1" x14ac:dyDescent="0.25">
      <c r="A793" s="236"/>
      <c r="B793" s="236"/>
      <c r="C793" s="236"/>
      <c r="D793" s="236"/>
      <c r="E793" s="236"/>
      <c r="F793" s="236"/>
      <c r="G793" s="237"/>
      <c r="H793" s="236"/>
      <c r="I793" s="236"/>
      <c r="J793" s="236"/>
      <c r="K793" s="236"/>
      <c r="L793" s="236"/>
      <c r="M793" s="236"/>
      <c r="N793" s="236"/>
      <c r="O793" s="236"/>
      <c r="P793" s="236"/>
      <c r="Q793" s="236"/>
      <c r="R793" s="236"/>
      <c r="S793" s="236"/>
      <c r="T793" s="236"/>
      <c r="U793" s="236"/>
      <c r="V793" s="236"/>
      <c r="W793" s="236"/>
      <c r="X793" s="236"/>
      <c r="Y793" s="236"/>
      <c r="Z793" s="236"/>
      <c r="AA793" s="236"/>
      <c r="AB793" s="236"/>
      <c r="AC793" s="236"/>
      <c r="AD793" s="236"/>
      <c r="AE793" s="236"/>
    </row>
    <row r="794" spans="1:31" ht="15.75" customHeight="1" x14ac:dyDescent="0.25">
      <c r="A794" s="236"/>
      <c r="B794" s="236"/>
      <c r="C794" s="236"/>
      <c r="D794" s="236"/>
      <c r="E794" s="236"/>
      <c r="F794" s="236"/>
      <c r="G794" s="237"/>
      <c r="H794" s="236"/>
      <c r="I794" s="236"/>
      <c r="J794" s="236"/>
      <c r="K794" s="236"/>
      <c r="L794" s="236"/>
      <c r="M794" s="236"/>
      <c r="N794" s="236"/>
      <c r="O794" s="236"/>
      <c r="P794" s="236"/>
      <c r="Q794" s="236"/>
      <c r="R794" s="236"/>
      <c r="S794" s="236"/>
      <c r="T794" s="236"/>
      <c r="U794" s="236"/>
      <c r="V794" s="236"/>
      <c r="W794" s="236"/>
      <c r="X794" s="236"/>
      <c r="Y794" s="236"/>
      <c r="Z794" s="236"/>
      <c r="AA794" s="236"/>
      <c r="AB794" s="236"/>
      <c r="AC794" s="236"/>
      <c r="AD794" s="236"/>
      <c r="AE794" s="236"/>
    </row>
    <row r="795" spans="1:31" ht="15.75" customHeight="1" x14ac:dyDescent="0.25">
      <c r="A795" s="236"/>
      <c r="B795" s="236"/>
      <c r="C795" s="236"/>
      <c r="D795" s="236"/>
      <c r="E795" s="236"/>
      <c r="F795" s="236"/>
      <c r="G795" s="237"/>
      <c r="H795" s="236"/>
      <c r="I795" s="236"/>
      <c r="J795" s="236"/>
      <c r="K795" s="236"/>
      <c r="L795" s="236"/>
      <c r="M795" s="236"/>
      <c r="N795" s="236"/>
      <c r="O795" s="236"/>
      <c r="P795" s="236"/>
      <c r="Q795" s="236"/>
      <c r="R795" s="236"/>
      <c r="S795" s="236"/>
      <c r="T795" s="236"/>
      <c r="U795" s="236"/>
      <c r="V795" s="236"/>
      <c r="W795" s="236"/>
      <c r="X795" s="236"/>
      <c r="Y795" s="236"/>
      <c r="Z795" s="236"/>
      <c r="AA795" s="236"/>
      <c r="AB795" s="236"/>
      <c r="AC795" s="236"/>
      <c r="AD795" s="236"/>
      <c r="AE795" s="236"/>
    </row>
    <row r="796" spans="1:31" ht="15.75" customHeight="1" x14ac:dyDescent="0.25">
      <c r="A796" s="236"/>
      <c r="B796" s="236"/>
      <c r="C796" s="236"/>
      <c r="D796" s="236"/>
      <c r="E796" s="236"/>
      <c r="F796" s="236"/>
      <c r="G796" s="237"/>
      <c r="H796" s="236"/>
      <c r="I796" s="236"/>
      <c r="J796" s="236"/>
      <c r="K796" s="236"/>
      <c r="L796" s="236"/>
      <c r="M796" s="236"/>
      <c r="N796" s="236"/>
      <c r="O796" s="236"/>
      <c r="P796" s="236"/>
      <c r="Q796" s="236"/>
      <c r="R796" s="236"/>
      <c r="S796" s="236"/>
      <c r="T796" s="236"/>
      <c r="U796" s="236"/>
      <c r="V796" s="236"/>
      <c r="W796" s="236"/>
      <c r="X796" s="236"/>
      <c r="Y796" s="236"/>
      <c r="Z796" s="236"/>
      <c r="AA796" s="236"/>
      <c r="AB796" s="236"/>
      <c r="AC796" s="236"/>
      <c r="AD796" s="236"/>
      <c r="AE796" s="236"/>
    </row>
    <row r="797" spans="1:31" ht="15.75" customHeight="1" x14ac:dyDescent="0.25">
      <c r="A797" s="236"/>
      <c r="B797" s="236"/>
      <c r="C797" s="236"/>
      <c r="D797" s="236"/>
      <c r="E797" s="236"/>
      <c r="F797" s="236"/>
      <c r="G797" s="237"/>
      <c r="H797" s="236"/>
      <c r="I797" s="236"/>
      <c r="J797" s="236"/>
      <c r="K797" s="236"/>
      <c r="L797" s="236"/>
      <c r="M797" s="236"/>
      <c r="N797" s="236"/>
      <c r="O797" s="236"/>
      <c r="P797" s="236"/>
      <c r="Q797" s="236"/>
      <c r="R797" s="236"/>
      <c r="S797" s="236"/>
      <c r="T797" s="236"/>
      <c r="U797" s="236"/>
      <c r="V797" s="236"/>
      <c r="W797" s="236"/>
      <c r="X797" s="236"/>
      <c r="Y797" s="236"/>
      <c r="Z797" s="236"/>
      <c r="AA797" s="236"/>
      <c r="AB797" s="236"/>
      <c r="AC797" s="236"/>
      <c r="AD797" s="236"/>
      <c r="AE797" s="236"/>
    </row>
    <row r="798" spans="1:31" ht="15.75" customHeight="1" x14ac:dyDescent="0.25">
      <c r="A798" s="236"/>
      <c r="B798" s="236"/>
      <c r="C798" s="236"/>
      <c r="D798" s="236"/>
      <c r="E798" s="236"/>
      <c r="F798" s="236"/>
      <c r="G798" s="237"/>
      <c r="H798" s="236"/>
      <c r="I798" s="236"/>
      <c r="J798" s="236"/>
      <c r="K798" s="236"/>
      <c r="L798" s="236"/>
      <c r="M798" s="236"/>
      <c r="N798" s="236"/>
      <c r="O798" s="236"/>
      <c r="P798" s="236"/>
      <c r="Q798" s="236"/>
      <c r="R798" s="236"/>
      <c r="S798" s="236"/>
      <c r="T798" s="236"/>
      <c r="U798" s="236"/>
      <c r="V798" s="236"/>
      <c r="W798" s="236"/>
      <c r="X798" s="236"/>
      <c r="Y798" s="236"/>
      <c r="Z798" s="236"/>
      <c r="AA798" s="236"/>
      <c r="AB798" s="236"/>
      <c r="AC798" s="236"/>
      <c r="AD798" s="236"/>
      <c r="AE798" s="236"/>
    </row>
    <row r="799" spans="1:31" ht="15.75" customHeight="1" x14ac:dyDescent="0.25">
      <c r="A799" s="236"/>
      <c r="B799" s="236"/>
      <c r="C799" s="236"/>
      <c r="D799" s="236"/>
      <c r="E799" s="236"/>
      <c r="F799" s="236"/>
      <c r="G799" s="237"/>
      <c r="H799" s="236"/>
      <c r="I799" s="236"/>
      <c r="J799" s="236"/>
      <c r="K799" s="236"/>
      <c r="L799" s="236"/>
      <c r="M799" s="236"/>
      <c r="N799" s="236"/>
      <c r="O799" s="236"/>
      <c r="P799" s="236"/>
      <c r="Q799" s="236"/>
      <c r="R799" s="236"/>
      <c r="S799" s="236"/>
      <c r="T799" s="236"/>
      <c r="U799" s="236"/>
      <c r="V799" s="236"/>
      <c r="W799" s="236"/>
      <c r="X799" s="236"/>
      <c r="Y799" s="236"/>
      <c r="Z799" s="236"/>
      <c r="AA799" s="236"/>
      <c r="AB799" s="236"/>
      <c r="AC799" s="236"/>
      <c r="AD799" s="236"/>
      <c r="AE799" s="236"/>
    </row>
    <row r="800" spans="1:31" ht="15.75" customHeight="1" x14ac:dyDescent="0.25">
      <c r="A800" s="236"/>
      <c r="B800" s="236"/>
      <c r="C800" s="236"/>
      <c r="D800" s="236"/>
      <c r="E800" s="236"/>
      <c r="F800" s="236"/>
      <c r="G800" s="237"/>
      <c r="H800" s="236"/>
      <c r="I800" s="236"/>
      <c r="J800" s="236"/>
      <c r="K800" s="236"/>
      <c r="L800" s="236"/>
      <c r="M800" s="236"/>
      <c r="N800" s="236"/>
      <c r="O800" s="236"/>
      <c r="P800" s="236"/>
      <c r="Q800" s="236"/>
      <c r="R800" s="236"/>
      <c r="S800" s="236"/>
      <c r="T800" s="236"/>
      <c r="U800" s="236"/>
      <c r="V800" s="236"/>
      <c r="W800" s="236"/>
      <c r="X800" s="236"/>
      <c r="Y800" s="236"/>
      <c r="Z800" s="236"/>
      <c r="AA800" s="236"/>
      <c r="AB800" s="236"/>
      <c r="AC800" s="236"/>
      <c r="AD800" s="236"/>
      <c r="AE800" s="236"/>
    </row>
    <row r="801" spans="1:31" ht="15.75" customHeight="1" x14ac:dyDescent="0.25">
      <c r="A801" s="236"/>
      <c r="B801" s="236"/>
      <c r="C801" s="236"/>
      <c r="D801" s="236"/>
      <c r="E801" s="236"/>
      <c r="F801" s="236"/>
      <c r="G801" s="237"/>
      <c r="H801" s="236"/>
      <c r="I801" s="236"/>
      <c r="J801" s="236"/>
      <c r="K801" s="236"/>
      <c r="L801" s="236"/>
      <c r="M801" s="236"/>
      <c r="N801" s="236"/>
      <c r="O801" s="236"/>
      <c r="P801" s="236"/>
      <c r="Q801" s="236"/>
      <c r="R801" s="236"/>
      <c r="S801" s="236"/>
      <c r="T801" s="236"/>
      <c r="U801" s="236"/>
      <c r="V801" s="236"/>
      <c r="W801" s="236"/>
      <c r="X801" s="236"/>
      <c r="Y801" s="236"/>
      <c r="Z801" s="236"/>
      <c r="AA801" s="236"/>
      <c r="AB801" s="236"/>
      <c r="AC801" s="236"/>
      <c r="AD801" s="236"/>
      <c r="AE801" s="236"/>
    </row>
    <row r="802" spans="1:31" ht="15.75" customHeight="1" x14ac:dyDescent="0.25">
      <c r="A802" s="236"/>
      <c r="B802" s="236"/>
      <c r="C802" s="236"/>
      <c r="D802" s="236"/>
      <c r="E802" s="236"/>
      <c r="F802" s="236"/>
      <c r="G802" s="237"/>
      <c r="H802" s="236"/>
      <c r="I802" s="236"/>
      <c r="J802" s="236"/>
      <c r="K802" s="236"/>
      <c r="L802" s="236"/>
      <c r="M802" s="236"/>
      <c r="N802" s="236"/>
      <c r="O802" s="236"/>
      <c r="P802" s="236"/>
      <c r="Q802" s="236"/>
      <c r="R802" s="236"/>
      <c r="S802" s="236"/>
      <c r="T802" s="236"/>
      <c r="U802" s="236"/>
      <c r="V802" s="236"/>
      <c r="W802" s="236"/>
      <c r="X802" s="236"/>
      <c r="Y802" s="236"/>
      <c r="Z802" s="236"/>
      <c r="AA802" s="236"/>
      <c r="AB802" s="236"/>
      <c r="AC802" s="236"/>
      <c r="AD802" s="236"/>
      <c r="AE802" s="236"/>
    </row>
    <row r="803" spans="1:31" ht="15.75" customHeight="1" x14ac:dyDescent="0.25">
      <c r="A803" s="236"/>
      <c r="B803" s="236"/>
      <c r="C803" s="236"/>
      <c r="D803" s="236"/>
      <c r="E803" s="236"/>
      <c r="F803" s="236"/>
      <c r="G803" s="237"/>
      <c r="H803" s="236"/>
      <c r="I803" s="236"/>
      <c r="J803" s="236"/>
      <c r="K803" s="236"/>
      <c r="L803" s="236"/>
      <c r="M803" s="236"/>
      <c r="N803" s="236"/>
      <c r="O803" s="236"/>
      <c r="P803" s="236"/>
      <c r="Q803" s="236"/>
      <c r="R803" s="236"/>
      <c r="S803" s="236"/>
      <c r="T803" s="236"/>
      <c r="U803" s="236"/>
      <c r="V803" s="236"/>
      <c r="W803" s="236"/>
      <c r="X803" s="236"/>
      <c r="Y803" s="236"/>
      <c r="Z803" s="236"/>
      <c r="AA803" s="236"/>
      <c r="AB803" s="236"/>
      <c r="AC803" s="236"/>
      <c r="AD803" s="236"/>
      <c r="AE803" s="236"/>
    </row>
    <row r="804" spans="1:31" ht="15.75" customHeight="1" x14ac:dyDescent="0.25">
      <c r="A804" s="236"/>
      <c r="B804" s="236"/>
      <c r="C804" s="236"/>
      <c r="D804" s="236"/>
      <c r="E804" s="236"/>
      <c r="F804" s="236"/>
      <c r="G804" s="237"/>
      <c r="H804" s="236"/>
      <c r="I804" s="236"/>
      <c r="J804" s="236"/>
      <c r="K804" s="236"/>
      <c r="L804" s="236"/>
      <c r="M804" s="236"/>
      <c r="N804" s="236"/>
      <c r="O804" s="236"/>
      <c r="P804" s="236"/>
      <c r="Q804" s="236"/>
      <c r="R804" s="236"/>
      <c r="S804" s="236"/>
      <c r="T804" s="236"/>
      <c r="U804" s="236"/>
      <c r="V804" s="236"/>
      <c r="W804" s="236"/>
      <c r="X804" s="236"/>
      <c r="Y804" s="236"/>
      <c r="Z804" s="236"/>
      <c r="AA804" s="236"/>
      <c r="AB804" s="236"/>
      <c r="AC804" s="236"/>
      <c r="AD804" s="236"/>
      <c r="AE804" s="236"/>
    </row>
    <row r="805" spans="1:31" ht="15.75" customHeight="1" x14ac:dyDescent="0.25">
      <c r="A805" s="236"/>
      <c r="B805" s="236"/>
      <c r="C805" s="236"/>
      <c r="D805" s="236"/>
      <c r="E805" s="236"/>
      <c r="F805" s="236"/>
      <c r="G805" s="237"/>
      <c r="H805" s="236"/>
      <c r="I805" s="236"/>
      <c r="J805" s="236"/>
      <c r="K805" s="236"/>
      <c r="L805" s="236"/>
      <c r="M805" s="236"/>
      <c r="N805" s="236"/>
      <c r="O805" s="236"/>
      <c r="P805" s="236"/>
      <c r="Q805" s="236"/>
      <c r="R805" s="236"/>
      <c r="S805" s="236"/>
      <c r="T805" s="236"/>
      <c r="U805" s="236"/>
      <c r="V805" s="236"/>
      <c r="W805" s="236"/>
      <c r="X805" s="236"/>
      <c r="Y805" s="236"/>
      <c r="Z805" s="236"/>
      <c r="AA805" s="236"/>
      <c r="AB805" s="236"/>
      <c r="AC805" s="236"/>
      <c r="AD805" s="236"/>
      <c r="AE805" s="236"/>
    </row>
    <row r="806" spans="1:31" ht="15.75" customHeight="1" x14ac:dyDescent="0.25">
      <c r="A806" s="236"/>
      <c r="B806" s="236"/>
      <c r="C806" s="236"/>
      <c r="D806" s="236"/>
      <c r="E806" s="236"/>
      <c r="F806" s="236"/>
      <c r="G806" s="237"/>
      <c r="H806" s="236"/>
      <c r="I806" s="236"/>
      <c r="J806" s="236"/>
      <c r="K806" s="236"/>
      <c r="L806" s="236"/>
      <c r="M806" s="236"/>
      <c r="N806" s="236"/>
      <c r="O806" s="236"/>
      <c r="P806" s="236"/>
      <c r="Q806" s="236"/>
      <c r="R806" s="236"/>
      <c r="S806" s="236"/>
      <c r="T806" s="236"/>
      <c r="U806" s="236"/>
      <c r="V806" s="236"/>
      <c r="W806" s="236"/>
      <c r="X806" s="236"/>
      <c r="Y806" s="236"/>
      <c r="Z806" s="236"/>
      <c r="AA806" s="236"/>
      <c r="AB806" s="236"/>
      <c r="AC806" s="236"/>
      <c r="AD806" s="236"/>
      <c r="AE806" s="236"/>
    </row>
    <row r="807" spans="1:31" ht="15.75" customHeight="1" x14ac:dyDescent="0.25">
      <c r="A807" s="236"/>
      <c r="B807" s="236"/>
      <c r="C807" s="236"/>
      <c r="D807" s="236"/>
      <c r="E807" s="236"/>
      <c r="F807" s="236"/>
      <c r="G807" s="237"/>
      <c r="H807" s="236"/>
      <c r="I807" s="236"/>
      <c r="J807" s="236"/>
      <c r="K807" s="236"/>
      <c r="L807" s="236"/>
      <c r="M807" s="236"/>
      <c r="N807" s="236"/>
      <c r="O807" s="236"/>
      <c r="P807" s="236"/>
      <c r="Q807" s="236"/>
      <c r="R807" s="236"/>
      <c r="S807" s="236"/>
      <c r="T807" s="236"/>
      <c r="U807" s="236"/>
      <c r="V807" s="236"/>
      <c r="W807" s="236"/>
      <c r="X807" s="236"/>
      <c r="Y807" s="236"/>
      <c r="Z807" s="236"/>
      <c r="AA807" s="236"/>
      <c r="AB807" s="236"/>
      <c r="AC807" s="236"/>
      <c r="AD807" s="236"/>
      <c r="AE807" s="236"/>
    </row>
    <row r="808" spans="1:31" ht="15.75" customHeight="1" x14ac:dyDescent="0.25">
      <c r="A808" s="236"/>
      <c r="B808" s="236"/>
      <c r="C808" s="236"/>
      <c r="D808" s="236"/>
      <c r="E808" s="236"/>
      <c r="F808" s="236"/>
      <c r="G808" s="237"/>
      <c r="H808" s="236"/>
      <c r="I808" s="236"/>
      <c r="J808" s="236"/>
      <c r="K808" s="236"/>
      <c r="L808" s="236"/>
      <c r="M808" s="236"/>
      <c r="N808" s="236"/>
      <c r="O808" s="236"/>
      <c r="P808" s="236"/>
      <c r="Q808" s="236"/>
      <c r="R808" s="236"/>
      <c r="S808" s="236"/>
      <c r="T808" s="236"/>
      <c r="U808" s="236"/>
      <c r="V808" s="236"/>
      <c r="W808" s="236"/>
      <c r="X808" s="236"/>
      <c r="Y808" s="236"/>
      <c r="Z808" s="236"/>
      <c r="AA808" s="236"/>
      <c r="AB808" s="236"/>
      <c r="AC808" s="236"/>
      <c r="AD808" s="236"/>
      <c r="AE808" s="236"/>
    </row>
    <row r="809" spans="1:31" ht="15.75" customHeight="1" x14ac:dyDescent="0.25">
      <c r="A809" s="236"/>
      <c r="B809" s="236"/>
      <c r="C809" s="236"/>
      <c r="D809" s="236"/>
      <c r="E809" s="236"/>
      <c r="F809" s="236"/>
      <c r="G809" s="237"/>
      <c r="H809" s="236"/>
      <c r="I809" s="236"/>
      <c r="J809" s="236"/>
      <c r="K809" s="236"/>
      <c r="L809" s="236"/>
      <c r="M809" s="236"/>
      <c r="N809" s="236"/>
      <c r="O809" s="236"/>
      <c r="P809" s="236"/>
      <c r="Q809" s="236"/>
      <c r="R809" s="236"/>
      <c r="S809" s="236"/>
      <c r="T809" s="236"/>
      <c r="U809" s="236"/>
      <c r="V809" s="236"/>
      <c r="W809" s="236"/>
      <c r="X809" s="236"/>
      <c r="Y809" s="236"/>
      <c r="Z809" s="236"/>
      <c r="AA809" s="236"/>
      <c r="AB809" s="236"/>
      <c r="AC809" s="236"/>
      <c r="AD809" s="236"/>
      <c r="AE809" s="236"/>
    </row>
    <row r="810" spans="1:31" ht="15.75" customHeight="1" x14ac:dyDescent="0.25">
      <c r="A810" s="236"/>
      <c r="B810" s="236"/>
      <c r="C810" s="236"/>
      <c r="D810" s="236"/>
      <c r="E810" s="236"/>
      <c r="F810" s="236"/>
      <c r="G810" s="237"/>
      <c r="H810" s="236"/>
      <c r="I810" s="236"/>
      <c r="J810" s="236"/>
      <c r="K810" s="236"/>
      <c r="L810" s="236"/>
      <c r="M810" s="236"/>
      <c r="N810" s="236"/>
      <c r="O810" s="236"/>
      <c r="P810" s="236"/>
      <c r="Q810" s="236"/>
      <c r="R810" s="236"/>
      <c r="S810" s="236"/>
      <c r="T810" s="236"/>
      <c r="U810" s="236"/>
      <c r="V810" s="236"/>
      <c r="W810" s="236"/>
      <c r="X810" s="236"/>
      <c r="Y810" s="236"/>
      <c r="Z810" s="236"/>
      <c r="AA810" s="236"/>
      <c r="AB810" s="236"/>
      <c r="AC810" s="236"/>
      <c r="AD810" s="236"/>
      <c r="AE810" s="236"/>
    </row>
    <row r="811" spans="1:31" ht="15.75" customHeight="1" x14ac:dyDescent="0.25">
      <c r="A811" s="236"/>
      <c r="B811" s="236"/>
      <c r="C811" s="236"/>
      <c r="D811" s="236"/>
      <c r="E811" s="236"/>
      <c r="F811" s="236"/>
      <c r="G811" s="237"/>
      <c r="H811" s="236"/>
      <c r="I811" s="236"/>
      <c r="J811" s="236"/>
      <c r="K811" s="236"/>
      <c r="L811" s="236"/>
      <c r="M811" s="236"/>
      <c r="N811" s="236"/>
      <c r="O811" s="236"/>
      <c r="P811" s="236"/>
      <c r="Q811" s="236"/>
      <c r="R811" s="236"/>
      <c r="S811" s="236"/>
      <c r="T811" s="236"/>
      <c r="U811" s="236"/>
      <c r="V811" s="236"/>
      <c r="W811" s="236"/>
      <c r="X811" s="236"/>
      <c r="Y811" s="236"/>
      <c r="Z811" s="236"/>
      <c r="AA811" s="236"/>
      <c r="AB811" s="236"/>
      <c r="AC811" s="236"/>
      <c r="AD811" s="236"/>
      <c r="AE811" s="236"/>
    </row>
    <row r="812" spans="1:31" ht="15.75" customHeight="1" x14ac:dyDescent="0.25">
      <c r="A812" s="236"/>
      <c r="B812" s="236"/>
      <c r="C812" s="236"/>
      <c r="D812" s="236"/>
      <c r="E812" s="236"/>
      <c r="F812" s="236"/>
      <c r="G812" s="237"/>
      <c r="H812" s="236"/>
      <c r="I812" s="236"/>
      <c r="J812" s="236"/>
      <c r="K812" s="236"/>
      <c r="L812" s="236"/>
      <c r="M812" s="236"/>
      <c r="N812" s="236"/>
      <c r="O812" s="236"/>
      <c r="P812" s="236"/>
      <c r="Q812" s="236"/>
      <c r="R812" s="236"/>
      <c r="S812" s="236"/>
      <c r="T812" s="236"/>
      <c r="U812" s="236"/>
      <c r="V812" s="236"/>
      <c r="W812" s="236"/>
      <c r="X812" s="236"/>
      <c r="Y812" s="236"/>
      <c r="Z812" s="236"/>
      <c r="AA812" s="236"/>
      <c r="AB812" s="236"/>
      <c r="AC812" s="236"/>
      <c r="AD812" s="236"/>
      <c r="AE812" s="236"/>
    </row>
    <row r="813" spans="1:31" ht="15.75" customHeight="1" x14ac:dyDescent="0.25">
      <c r="A813" s="236"/>
      <c r="B813" s="236"/>
      <c r="C813" s="236"/>
      <c r="D813" s="236"/>
      <c r="E813" s="236"/>
      <c r="F813" s="236"/>
      <c r="G813" s="237"/>
      <c r="H813" s="236"/>
      <c r="I813" s="236"/>
      <c r="J813" s="236"/>
      <c r="K813" s="236"/>
      <c r="L813" s="236"/>
      <c r="M813" s="236"/>
      <c r="N813" s="236"/>
      <c r="O813" s="236"/>
      <c r="P813" s="236"/>
      <c r="Q813" s="236"/>
      <c r="R813" s="236"/>
      <c r="S813" s="236"/>
      <c r="T813" s="236"/>
      <c r="U813" s="236"/>
      <c r="V813" s="236"/>
      <c r="W813" s="236"/>
      <c r="X813" s="236"/>
      <c r="Y813" s="236"/>
      <c r="Z813" s="236"/>
      <c r="AA813" s="236"/>
      <c r="AB813" s="236"/>
      <c r="AC813" s="236"/>
      <c r="AD813" s="236"/>
      <c r="AE813" s="236"/>
    </row>
    <row r="814" spans="1:31" ht="15.75" customHeight="1" x14ac:dyDescent="0.25">
      <c r="A814" s="236"/>
      <c r="B814" s="236"/>
      <c r="C814" s="236"/>
      <c r="D814" s="236"/>
      <c r="E814" s="236"/>
      <c r="F814" s="236"/>
      <c r="G814" s="237"/>
      <c r="H814" s="236"/>
      <c r="I814" s="236"/>
      <c r="J814" s="236"/>
      <c r="K814" s="236"/>
      <c r="L814" s="236"/>
      <c r="M814" s="236"/>
      <c r="N814" s="236"/>
      <c r="O814" s="236"/>
      <c r="P814" s="236"/>
      <c r="Q814" s="236"/>
      <c r="R814" s="236"/>
      <c r="S814" s="236"/>
      <c r="T814" s="236"/>
      <c r="U814" s="236"/>
      <c r="V814" s="236"/>
      <c r="W814" s="236"/>
      <c r="X814" s="236"/>
      <c r="Y814" s="236"/>
      <c r="Z814" s="236"/>
      <c r="AA814" s="236"/>
      <c r="AB814" s="236"/>
      <c r="AC814" s="236"/>
      <c r="AD814" s="236"/>
      <c r="AE814" s="236"/>
    </row>
    <row r="815" spans="1:31" ht="15.75" customHeight="1" x14ac:dyDescent="0.25">
      <c r="A815" s="236"/>
      <c r="B815" s="236"/>
      <c r="C815" s="236"/>
      <c r="D815" s="236"/>
      <c r="E815" s="236"/>
      <c r="F815" s="236"/>
      <c r="G815" s="237"/>
      <c r="H815" s="236"/>
      <c r="I815" s="236"/>
      <c r="J815" s="236"/>
      <c r="K815" s="236"/>
      <c r="L815" s="236"/>
      <c r="M815" s="236"/>
      <c r="N815" s="236"/>
      <c r="O815" s="236"/>
      <c r="P815" s="236"/>
      <c r="Q815" s="236"/>
      <c r="R815" s="236"/>
      <c r="S815" s="236"/>
      <c r="T815" s="236"/>
      <c r="U815" s="236"/>
      <c r="V815" s="236"/>
      <c r="W815" s="236"/>
      <c r="X815" s="236"/>
      <c r="Y815" s="236"/>
      <c r="Z815" s="236"/>
      <c r="AA815" s="236"/>
      <c r="AB815" s="236"/>
      <c r="AC815" s="236"/>
      <c r="AD815" s="236"/>
      <c r="AE815" s="236"/>
    </row>
    <row r="816" spans="1:31" ht="15.75" customHeight="1" x14ac:dyDescent="0.25">
      <c r="A816" s="236"/>
      <c r="B816" s="236"/>
      <c r="C816" s="236"/>
      <c r="D816" s="236"/>
      <c r="E816" s="236"/>
      <c r="F816" s="236"/>
      <c r="G816" s="237"/>
      <c r="H816" s="236"/>
      <c r="I816" s="236"/>
      <c r="J816" s="236"/>
      <c r="K816" s="236"/>
      <c r="L816" s="236"/>
      <c r="M816" s="236"/>
      <c r="N816" s="236"/>
      <c r="O816" s="236"/>
      <c r="P816" s="236"/>
      <c r="Q816" s="236"/>
      <c r="R816" s="236"/>
      <c r="S816" s="236"/>
      <c r="T816" s="236"/>
      <c r="U816" s="236"/>
      <c r="V816" s="236"/>
      <c r="W816" s="236"/>
      <c r="X816" s="236"/>
      <c r="Y816" s="236"/>
      <c r="Z816" s="236"/>
      <c r="AA816" s="236"/>
      <c r="AB816" s="236"/>
      <c r="AC816" s="236"/>
      <c r="AD816" s="236"/>
      <c r="AE816" s="236"/>
    </row>
    <row r="817" spans="1:31" ht="15.75" customHeight="1" x14ac:dyDescent="0.25">
      <c r="A817" s="236"/>
      <c r="B817" s="236"/>
      <c r="C817" s="236"/>
      <c r="D817" s="236"/>
      <c r="E817" s="236"/>
      <c r="F817" s="236"/>
      <c r="G817" s="237"/>
      <c r="H817" s="236"/>
      <c r="I817" s="236"/>
      <c r="J817" s="236"/>
      <c r="K817" s="236"/>
      <c r="L817" s="236"/>
      <c r="M817" s="236"/>
      <c r="N817" s="236"/>
      <c r="O817" s="236"/>
      <c r="P817" s="236"/>
      <c r="Q817" s="236"/>
      <c r="R817" s="236"/>
      <c r="S817" s="236"/>
      <c r="T817" s="236"/>
      <c r="U817" s="236"/>
      <c r="V817" s="236"/>
      <c r="W817" s="236"/>
      <c r="X817" s="236"/>
      <c r="Y817" s="236"/>
      <c r="Z817" s="236"/>
      <c r="AA817" s="236"/>
      <c r="AB817" s="236"/>
      <c r="AC817" s="236"/>
      <c r="AD817" s="236"/>
      <c r="AE817" s="236"/>
    </row>
    <row r="818" spans="1:31" ht="15.75" customHeight="1" x14ac:dyDescent="0.25">
      <c r="A818" s="236"/>
      <c r="B818" s="236"/>
      <c r="C818" s="236"/>
      <c r="D818" s="236"/>
      <c r="E818" s="236"/>
      <c r="F818" s="236"/>
      <c r="G818" s="237"/>
      <c r="H818" s="236"/>
      <c r="I818" s="236"/>
      <c r="J818" s="236"/>
      <c r="K818" s="236"/>
      <c r="L818" s="236"/>
      <c r="M818" s="236"/>
      <c r="N818" s="236"/>
      <c r="O818" s="236"/>
      <c r="P818" s="236"/>
      <c r="Q818" s="236"/>
      <c r="R818" s="236"/>
      <c r="S818" s="236"/>
      <c r="T818" s="236"/>
      <c r="U818" s="236"/>
      <c r="V818" s="236"/>
      <c r="W818" s="236"/>
      <c r="X818" s="236"/>
      <c r="Y818" s="236"/>
      <c r="Z818" s="236"/>
      <c r="AA818" s="236"/>
      <c r="AB818" s="236"/>
      <c r="AC818" s="236"/>
      <c r="AD818" s="236"/>
      <c r="AE818" s="236"/>
    </row>
    <row r="819" spans="1:31" ht="15.75" customHeight="1" x14ac:dyDescent="0.25">
      <c r="A819" s="236"/>
      <c r="B819" s="236"/>
      <c r="C819" s="236"/>
      <c r="D819" s="236"/>
      <c r="E819" s="236"/>
      <c r="F819" s="236"/>
      <c r="G819" s="237"/>
      <c r="H819" s="236"/>
      <c r="I819" s="236"/>
      <c r="J819" s="236"/>
      <c r="K819" s="236"/>
      <c r="L819" s="236"/>
      <c r="M819" s="236"/>
      <c r="N819" s="236"/>
      <c r="O819" s="236"/>
      <c r="P819" s="236"/>
      <c r="Q819" s="236"/>
      <c r="R819" s="236"/>
      <c r="S819" s="236"/>
      <c r="T819" s="236"/>
      <c r="U819" s="236"/>
      <c r="V819" s="236"/>
      <c r="W819" s="236"/>
      <c r="X819" s="236"/>
      <c r="Y819" s="236"/>
      <c r="Z819" s="236"/>
      <c r="AA819" s="236"/>
      <c r="AB819" s="236"/>
      <c r="AC819" s="236"/>
      <c r="AD819" s="236"/>
      <c r="AE819" s="236"/>
    </row>
    <row r="820" spans="1:31" ht="15.75" customHeight="1" x14ac:dyDescent="0.25">
      <c r="A820" s="236"/>
      <c r="B820" s="236"/>
      <c r="C820" s="236"/>
      <c r="D820" s="236"/>
      <c r="E820" s="236"/>
      <c r="F820" s="236"/>
      <c r="G820" s="237"/>
      <c r="H820" s="236"/>
      <c r="I820" s="236"/>
      <c r="J820" s="236"/>
      <c r="K820" s="236"/>
      <c r="L820" s="236"/>
      <c r="M820" s="236"/>
      <c r="N820" s="236"/>
      <c r="O820" s="236"/>
      <c r="P820" s="236"/>
      <c r="Q820" s="236"/>
      <c r="R820" s="236"/>
      <c r="S820" s="236"/>
      <c r="T820" s="236"/>
      <c r="U820" s="236"/>
      <c r="V820" s="236"/>
      <c r="W820" s="236"/>
      <c r="X820" s="236"/>
      <c r="Y820" s="236"/>
      <c r="Z820" s="236"/>
      <c r="AA820" s="236"/>
      <c r="AB820" s="236"/>
      <c r="AC820" s="236"/>
      <c r="AD820" s="236"/>
      <c r="AE820" s="236"/>
    </row>
    <row r="821" spans="1:31" ht="15.75" customHeight="1" x14ac:dyDescent="0.25">
      <c r="A821" s="236"/>
      <c r="B821" s="236"/>
      <c r="C821" s="236"/>
      <c r="D821" s="236"/>
      <c r="E821" s="236"/>
      <c r="F821" s="236"/>
      <c r="G821" s="237"/>
      <c r="H821" s="236"/>
      <c r="I821" s="236"/>
      <c r="J821" s="236"/>
      <c r="K821" s="236"/>
      <c r="L821" s="236"/>
      <c r="M821" s="236"/>
      <c r="N821" s="236"/>
      <c r="O821" s="236"/>
      <c r="P821" s="236"/>
      <c r="Q821" s="236"/>
      <c r="R821" s="236"/>
      <c r="S821" s="236"/>
      <c r="T821" s="236"/>
      <c r="U821" s="236"/>
      <c r="V821" s="236"/>
      <c r="W821" s="236"/>
      <c r="X821" s="236"/>
      <c r="Y821" s="236"/>
      <c r="Z821" s="236"/>
      <c r="AA821" s="236"/>
      <c r="AB821" s="236"/>
      <c r="AC821" s="236"/>
      <c r="AD821" s="236"/>
      <c r="AE821" s="236"/>
    </row>
    <row r="822" spans="1:31" ht="15.75" customHeight="1" x14ac:dyDescent="0.25">
      <c r="A822" s="236"/>
      <c r="B822" s="236"/>
      <c r="C822" s="236"/>
      <c r="D822" s="236"/>
      <c r="E822" s="236"/>
      <c r="F822" s="236"/>
      <c r="G822" s="237"/>
      <c r="H822" s="236"/>
      <c r="I822" s="236"/>
      <c r="J822" s="236"/>
      <c r="K822" s="236"/>
      <c r="L822" s="236"/>
      <c r="M822" s="236"/>
      <c r="N822" s="236"/>
      <c r="O822" s="236"/>
      <c r="P822" s="236"/>
      <c r="Q822" s="236"/>
      <c r="R822" s="236"/>
      <c r="S822" s="236"/>
      <c r="T822" s="236"/>
      <c r="U822" s="236"/>
      <c r="V822" s="236"/>
      <c r="W822" s="236"/>
      <c r="X822" s="236"/>
      <c r="Y822" s="236"/>
      <c r="Z822" s="236"/>
      <c r="AA822" s="236"/>
      <c r="AB822" s="236"/>
      <c r="AC822" s="236"/>
      <c r="AD822" s="236"/>
      <c r="AE822" s="236"/>
    </row>
    <row r="823" spans="1:31" ht="15.75" customHeight="1" x14ac:dyDescent="0.25">
      <c r="A823" s="236"/>
      <c r="B823" s="236"/>
      <c r="C823" s="236"/>
      <c r="D823" s="236"/>
      <c r="E823" s="236"/>
      <c r="F823" s="236"/>
      <c r="G823" s="237"/>
      <c r="H823" s="236"/>
      <c r="I823" s="236"/>
      <c r="J823" s="236"/>
      <c r="K823" s="236"/>
      <c r="L823" s="236"/>
      <c r="M823" s="236"/>
      <c r="N823" s="236"/>
      <c r="O823" s="236"/>
      <c r="P823" s="236"/>
      <c r="Q823" s="236"/>
      <c r="R823" s="236"/>
      <c r="S823" s="236"/>
      <c r="T823" s="236"/>
      <c r="U823" s="236"/>
      <c r="V823" s="236"/>
      <c r="W823" s="236"/>
      <c r="X823" s="236"/>
      <c r="Y823" s="236"/>
      <c r="Z823" s="236"/>
      <c r="AA823" s="236"/>
      <c r="AB823" s="236"/>
      <c r="AC823" s="236"/>
      <c r="AD823" s="236"/>
      <c r="AE823" s="236"/>
    </row>
    <row r="824" spans="1:31" ht="15.75" customHeight="1" x14ac:dyDescent="0.25">
      <c r="A824" s="236"/>
      <c r="B824" s="236"/>
      <c r="C824" s="236"/>
      <c r="D824" s="236"/>
      <c r="E824" s="236"/>
      <c r="F824" s="236"/>
      <c r="G824" s="237"/>
      <c r="H824" s="236"/>
      <c r="I824" s="236"/>
      <c r="J824" s="236"/>
      <c r="K824" s="236"/>
      <c r="L824" s="236"/>
      <c r="M824" s="236"/>
      <c r="N824" s="236"/>
      <c r="O824" s="236"/>
      <c r="P824" s="236"/>
      <c r="Q824" s="236"/>
      <c r="R824" s="236"/>
      <c r="S824" s="236"/>
      <c r="T824" s="236"/>
      <c r="U824" s="236"/>
      <c r="V824" s="236"/>
      <c r="W824" s="236"/>
      <c r="X824" s="236"/>
      <c r="Y824" s="236"/>
      <c r="Z824" s="236"/>
      <c r="AA824" s="236"/>
      <c r="AB824" s="236"/>
      <c r="AC824" s="236"/>
      <c r="AD824" s="236"/>
      <c r="AE824" s="236"/>
    </row>
    <row r="825" spans="1:31" ht="15.75" customHeight="1" x14ac:dyDescent="0.25">
      <c r="A825" s="236"/>
      <c r="B825" s="236"/>
      <c r="C825" s="236"/>
      <c r="D825" s="236"/>
      <c r="E825" s="236"/>
      <c r="F825" s="236"/>
      <c r="G825" s="237"/>
      <c r="H825" s="236"/>
      <c r="I825" s="236"/>
      <c r="J825" s="236"/>
      <c r="K825" s="236"/>
      <c r="L825" s="236"/>
      <c r="M825" s="236"/>
      <c r="N825" s="236"/>
      <c r="O825" s="236"/>
      <c r="P825" s="236"/>
      <c r="Q825" s="236"/>
      <c r="R825" s="236"/>
      <c r="S825" s="236"/>
      <c r="T825" s="236"/>
      <c r="U825" s="236"/>
      <c r="V825" s="236"/>
      <c r="W825" s="236"/>
      <c r="X825" s="236"/>
      <c r="Y825" s="236"/>
      <c r="Z825" s="236"/>
      <c r="AA825" s="236"/>
      <c r="AB825" s="236"/>
      <c r="AC825" s="236"/>
      <c r="AD825" s="236"/>
      <c r="AE825" s="236"/>
    </row>
    <row r="826" spans="1:31" ht="15.75" customHeight="1" x14ac:dyDescent="0.25">
      <c r="A826" s="236"/>
      <c r="B826" s="236"/>
      <c r="C826" s="236"/>
      <c r="D826" s="236"/>
      <c r="E826" s="236"/>
      <c r="F826" s="236"/>
      <c r="G826" s="237"/>
      <c r="H826" s="236"/>
      <c r="I826" s="236"/>
      <c r="J826" s="236"/>
      <c r="K826" s="236"/>
      <c r="L826" s="236"/>
      <c r="M826" s="236"/>
      <c r="N826" s="236"/>
      <c r="O826" s="236"/>
      <c r="P826" s="236"/>
      <c r="Q826" s="236"/>
      <c r="R826" s="236"/>
      <c r="S826" s="236"/>
      <c r="T826" s="236"/>
      <c r="U826" s="236"/>
      <c r="V826" s="236"/>
      <c r="W826" s="236"/>
      <c r="X826" s="236"/>
      <c r="Y826" s="236"/>
      <c r="Z826" s="236"/>
      <c r="AA826" s="236"/>
      <c r="AB826" s="236"/>
      <c r="AC826" s="236"/>
      <c r="AD826" s="236"/>
      <c r="AE826" s="236"/>
    </row>
    <row r="827" spans="1:31" ht="15.75" customHeight="1" x14ac:dyDescent="0.25">
      <c r="A827" s="236"/>
      <c r="B827" s="236"/>
      <c r="C827" s="236"/>
      <c r="D827" s="236"/>
      <c r="E827" s="236"/>
      <c r="F827" s="236"/>
      <c r="G827" s="237"/>
      <c r="H827" s="236"/>
      <c r="I827" s="236"/>
      <c r="J827" s="236"/>
      <c r="K827" s="236"/>
      <c r="L827" s="236"/>
      <c r="M827" s="236"/>
      <c r="N827" s="236"/>
      <c r="O827" s="236"/>
      <c r="P827" s="236"/>
      <c r="Q827" s="236"/>
      <c r="R827" s="236"/>
      <c r="S827" s="236"/>
      <c r="T827" s="236"/>
      <c r="U827" s="236"/>
      <c r="V827" s="236"/>
      <c r="W827" s="236"/>
      <c r="X827" s="236"/>
      <c r="Y827" s="236"/>
      <c r="Z827" s="236"/>
      <c r="AA827" s="236"/>
      <c r="AB827" s="236"/>
      <c r="AC827" s="236"/>
      <c r="AD827" s="236"/>
      <c r="AE827" s="236"/>
    </row>
    <row r="828" spans="1:31" ht="15.75" customHeight="1" x14ac:dyDescent="0.25">
      <c r="A828" s="236"/>
      <c r="B828" s="236"/>
      <c r="C828" s="236"/>
      <c r="D828" s="236"/>
      <c r="E828" s="236"/>
      <c r="F828" s="236"/>
      <c r="G828" s="237"/>
      <c r="H828" s="236"/>
      <c r="I828" s="236"/>
      <c r="J828" s="236"/>
      <c r="K828" s="236"/>
      <c r="L828" s="236"/>
      <c r="M828" s="236"/>
      <c r="N828" s="236"/>
      <c r="O828" s="236"/>
      <c r="P828" s="236"/>
      <c r="Q828" s="236"/>
      <c r="R828" s="236"/>
      <c r="S828" s="236"/>
      <c r="T828" s="236"/>
      <c r="U828" s="236"/>
      <c r="V828" s="236"/>
      <c r="W828" s="236"/>
      <c r="X828" s="236"/>
      <c r="Y828" s="236"/>
      <c r="Z828" s="236"/>
      <c r="AA828" s="236"/>
      <c r="AB828" s="236"/>
      <c r="AC828" s="236"/>
      <c r="AD828" s="236"/>
      <c r="AE828" s="236"/>
    </row>
    <row r="829" spans="1:31" ht="15.75" customHeight="1" x14ac:dyDescent="0.25">
      <c r="A829" s="236"/>
      <c r="B829" s="236"/>
      <c r="C829" s="236"/>
      <c r="D829" s="236"/>
      <c r="E829" s="236"/>
      <c r="F829" s="236"/>
      <c r="G829" s="237"/>
      <c r="H829" s="236"/>
      <c r="I829" s="236"/>
      <c r="J829" s="236"/>
      <c r="K829" s="236"/>
      <c r="L829" s="236"/>
      <c r="M829" s="236"/>
      <c r="N829" s="236"/>
      <c r="O829" s="236"/>
      <c r="P829" s="236"/>
      <c r="Q829" s="236"/>
      <c r="R829" s="236"/>
      <c r="S829" s="236"/>
      <c r="T829" s="236"/>
      <c r="U829" s="236"/>
      <c r="V829" s="236"/>
      <c r="W829" s="236"/>
      <c r="X829" s="236"/>
      <c r="Y829" s="236"/>
      <c r="Z829" s="236"/>
      <c r="AA829" s="236"/>
      <c r="AB829" s="236"/>
      <c r="AC829" s="236"/>
      <c r="AD829" s="236"/>
      <c r="AE829" s="236"/>
    </row>
    <row r="830" spans="1:31" ht="15.75" customHeight="1" x14ac:dyDescent="0.25">
      <c r="A830" s="236"/>
      <c r="B830" s="236"/>
      <c r="C830" s="236"/>
      <c r="D830" s="236"/>
      <c r="E830" s="236"/>
      <c r="F830" s="236"/>
      <c r="G830" s="237"/>
      <c r="H830" s="236"/>
      <c r="I830" s="236"/>
      <c r="J830" s="236"/>
      <c r="K830" s="236"/>
      <c r="L830" s="236"/>
      <c r="M830" s="236"/>
      <c r="N830" s="236"/>
      <c r="O830" s="236"/>
      <c r="P830" s="236"/>
      <c r="Q830" s="236"/>
      <c r="R830" s="236"/>
      <c r="S830" s="236"/>
      <c r="T830" s="236"/>
      <c r="U830" s="236"/>
      <c r="V830" s="236"/>
      <c r="W830" s="236"/>
      <c r="X830" s="236"/>
      <c r="Y830" s="236"/>
      <c r="Z830" s="236"/>
      <c r="AA830" s="236"/>
      <c r="AB830" s="236"/>
      <c r="AC830" s="236"/>
      <c r="AD830" s="236"/>
      <c r="AE830" s="236"/>
    </row>
    <row r="831" spans="1:31" ht="15.75" customHeight="1" x14ac:dyDescent="0.25">
      <c r="A831" s="236"/>
      <c r="B831" s="236"/>
      <c r="C831" s="236"/>
      <c r="D831" s="236"/>
      <c r="E831" s="236"/>
      <c r="F831" s="236"/>
      <c r="G831" s="237"/>
      <c r="H831" s="236"/>
      <c r="I831" s="236"/>
      <c r="J831" s="236"/>
      <c r="K831" s="236"/>
      <c r="L831" s="236"/>
      <c r="M831" s="236"/>
      <c r="N831" s="236"/>
      <c r="O831" s="236"/>
      <c r="P831" s="236"/>
      <c r="Q831" s="236"/>
      <c r="R831" s="236"/>
      <c r="S831" s="236"/>
      <c r="T831" s="236"/>
      <c r="U831" s="236"/>
      <c r="V831" s="236"/>
      <c r="W831" s="236"/>
      <c r="X831" s="236"/>
      <c r="Y831" s="236"/>
      <c r="Z831" s="236"/>
      <c r="AA831" s="236"/>
      <c r="AB831" s="236"/>
      <c r="AC831" s="236"/>
      <c r="AD831" s="236"/>
      <c r="AE831" s="236"/>
    </row>
    <row r="832" spans="1:31" ht="15.75" customHeight="1" x14ac:dyDescent="0.25">
      <c r="A832" s="236"/>
      <c r="B832" s="236"/>
      <c r="C832" s="236"/>
      <c r="D832" s="236"/>
      <c r="E832" s="236"/>
      <c r="F832" s="236"/>
      <c r="G832" s="237"/>
      <c r="H832" s="236"/>
      <c r="I832" s="236"/>
      <c r="J832" s="236"/>
      <c r="K832" s="236"/>
      <c r="L832" s="236"/>
      <c r="M832" s="236"/>
      <c r="N832" s="236"/>
      <c r="O832" s="236"/>
      <c r="P832" s="236"/>
      <c r="Q832" s="236"/>
      <c r="R832" s="236"/>
      <c r="S832" s="236"/>
      <c r="T832" s="236"/>
      <c r="U832" s="236"/>
      <c r="V832" s="236"/>
      <c r="W832" s="236"/>
      <c r="X832" s="236"/>
      <c r="Y832" s="236"/>
      <c r="Z832" s="236"/>
      <c r="AA832" s="236"/>
      <c r="AB832" s="236"/>
      <c r="AC832" s="236"/>
      <c r="AD832" s="236"/>
      <c r="AE832" s="236"/>
    </row>
    <row r="833" spans="1:31" ht="15.75" customHeight="1" x14ac:dyDescent="0.25">
      <c r="A833" s="236"/>
      <c r="B833" s="236"/>
      <c r="C833" s="236"/>
      <c r="D833" s="236"/>
      <c r="E833" s="236"/>
      <c r="F833" s="236"/>
      <c r="G833" s="237"/>
      <c r="H833" s="236"/>
      <c r="I833" s="236"/>
      <c r="J833" s="236"/>
      <c r="K833" s="236"/>
      <c r="L833" s="236"/>
      <c r="M833" s="236"/>
      <c r="N833" s="236"/>
      <c r="O833" s="236"/>
      <c r="P833" s="236"/>
      <c r="Q833" s="236"/>
      <c r="R833" s="236"/>
      <c r="S833" s="236"/>
      <c r="T833" s="236"/>
      <c r="U833" s="236"/>
      <c r="V833" s="236"/>
      <c r="W833" s="236"/>
      <c r="X833" s="236"/>
      <c r="Y833" s="236"/>
      <c r="Z833" s="236"/>
      <c r="AA833" s="236"/>
      <c r="AB833" s="236"/>
      <c r="AC833" s="236"/>
      <c r="AD833" s="236"/>
      <c r="AE833" s="236"/>
    </row>
    <row r="834" spans="1:31" ht="15.75" customHeight="1" x14ac:dyDescent="0.25">
      <c r="A834" s="236"/>
      <c r="B834" s="236"/>
      <c r="C834" s="236"/>
      <c r="D834" s="236"/>
      <c r="E834" s="236"/>
      <c r="F834" s="236"/>
      <c r="G834" s="237"/>
      <c r="H834" s="236"/>
      <c r="I834" s="236"/>
      <c r="J834" s="236"/>
      <c r="K834" s="236"/>
      <c r="L834" s="236"/>
      <c r="M834" s="236"/>
      <c r="N834" s="236"/>
      <c r="O834" s="236"/>
      <c r="P834" s="236"/>
      <c r="Q834" s="236"/>
      <c r="R834" s="236"/>
      <c r="S834" s="236"/>
      <c r="T834" s="236"/>
      <c r="U834" s="236"/>
      <c r="V834" s="236"/>
      <c r="W834" s="236"/>
      <c r="X834" s="236"/>
      <c r="Y834" s="236"/>
      <c r="Z834" s="236"/>
      <c r="AA834" s="236"/>
      <c r="AB834" s="236"/>
      <c r="AC834" s="236"/>
      <c r="AD834" s="236"/>
      <c r="AE834" s="236"/>
    </row>
    <row r="835" spans="1:31" ht="15.75" customHeight="1" x14ac:dyDescent="0.25">
      <c r="A835" s="236"/>
      <c r="B835" s="236"/>
      <c r="C835" s="236"/>
      <c r="D835" s="236"/>
      <c r="E835" s="236"/>
      <c r="F835" s="236"/>
      <c r="G835" s="237"/>
      <c r="H835" s="236"/>
      <c r="I835" s="236"/>
      <c r="J835" s="236"/>
      <c r="K835" s="236"/>
      <c r="L835" s="236"/>
      <c r="M835" s="236"/>
      <c r="N835" s="236"/>
      <c r="O835" s="236"/>
      <c r="P835" s="236"/>
      <c r="Q835" s="236"/>
      <c r="R835" s="236"/>
      <c r="S835" s="236"/>
      <c r="T835" s="236"/>
      <c r="U835" s="236"/>
      <c r="V835" s="236"/>
      <c r="W835" s="236"/>
      <c r="X835" s="236"/>
      <c r="Y835" s="236"/>
      <c r="Z835" s="236"/>
      <c r="AA835" s="236"/>
      <c r="AB835" s="236"/>
      <c r="AC835" s="236"/>
      <c r="AD835" s="236"/>
      <c r="AE835" s="236"/>
    </row>
    <row r="836" spans="1:31" ht="15.75" customHeight="1" x14ac:dyDescent="0.25">
      <c r="A836" s="236"/>
      <c r="B836" s="236"/>
      <c r="C836" s="236"/>
      <c r="D836" s="236"/>
      <c r="E836" s="236"/>
      <c r="F836" s="236"/>
      <c r="G836" s="237"/>
      <c r="H836" s="236"/>
      <c r="I836" s="236"/>
      <c r="J836" s="236"/>
      <c r="K836" s="236"/>
      <c r="L836" s="236"/>
      <c r="M836" s="236"/>
      <c r="N836" s="236"/>
      <c r="O836" s="236"/>
      <c r="P836" s="236"/>
      <c r="Q836" s="236"/>
      <c r="R836" s="236"/>
      <c r="S836" s="236"/>
      <c r="T836" s="236"/>
      <c r="U836" s="236"/>
      <c r="V836" s="236"/>
      <c r="W836" s="236"/>
      <c r="X836" s="236"/>
      <c r="Y836" s="236"/>
      <c r="Z836" s="236"/>
      <c r="AA836" s="236"/>
      <c r="AB836" s="236"/>
      <c r="AC836" s="236"/>
      <c r="AD836" s="236"/>
      <c r="AE836" s="236"/>
    </row>
    <row r="837" spans="1:31" ht="15.75" customHeight="1" x14ac:dyDescent="0.25">
      <c r="A837" s="236"/>
      <c r="B837" s="236"/>
      <c r="C837" s="236"/>
      <c r="D837" s="236"/>
      <c r="E837" s="236"/>
      <c r="F837" s="236"/>
      <c r="G837" s="237"/>
      <c r="H837" s="236"/>
      <c r="I837" s="236"/>
      <c r="J837" s="236"/>
      <c r="K837" s="236"/>
      <c r="L837" s="236"/>
      <c r="M837" s="236"/>
      <c r="N837" s="236"/>
      <c r="O837" s="236"/>
      <c r="P837" s="236"/>
      <c r="Q837" s="236"/>
      <c r="R837" s="236"/>
      <c r="S837" s="236"/>
      <c r="T837" s="236"/>
      <c r="U837" s="236"/>
      <c r="V837" s="236"/>
      <c r="W837" s="236"/>
      <c r="X837" s="236"/>
      <c r="Y837" s="236"/>
      <c r="Z837" s="236"/>
      <c r="AA837" s="236"/>
      <c r="AB837" s="236"/>
      <c r="AC837" s="236"/>
      <c r="AD837" s="236"/>
      <c r="AE837" s="236"/>
    </row>
    <row r="838" spans="1:31" ht="15.75" customHeight="1" x14ac:dyDescent="0.25">
      <c r="A838" s="236"/>
      <c r="B838" s="236"/>
      <c r="C838" s="236"/>
      <c r="D838" s="236"/>
      <c r="E838" s="236"/>
      <c r="F838" s="236"/>
      <c r="G838" s="237"/>
      <c r="H838" s="236"/>
      <c r="I838" s="236"/>
      <c r="J838" s="236"/>
      <c r="K838" s="236"/>
      <c r="L838" s="236"/>
      <c r="M838" s="236"/>
      <c r="N838" s="236"/>
      <c r="O838" s="236"/>
      <c r="P838" s="236"/>
      <c r="Q838" s="236"/>
      <c r="R838" s="236"/>
      <c r="S838" s="236"/>
      <c r="T838" s="236"/>
      <c r="U838" s="236"/>
      <c r="V838" s="236"/>
      <c r="W838" s="236"/>
      <c r="X838" s="236"/>
      <c r="Y838" s="236"/>
      <c r="Z838" s="236"/>
      <c r="AA838" s="236"/>
      <c r="AB838" s="236"/>
      <c r="AC838" s="236"/>
      <c r="AD838" s="236"/>
      <c r="AE838" s="236"/>
    </row>
    <row r="839" spans="1:31" ht="15.75" customHeight="1" x14ac:dyDescent="0.25">
      <c r="A839" s="236"/>
      <c r="B839" s="236"/>
      <c r="C839" s="236"/>
      <c r="D839" s="236"/>
      <c r="E839" s="236"/>
      <c r="F839" s="236"/>
      <c r="G839" s="237"/>
      <c r="H839" s="236"/>
      <c r="I839" s="236"/>
      <c r="J839" s="236"/>
      <c r="K839" s="236"/>
      <c r="L839" s="236"/>
      <c r="M839" s="236"/>
      <c r="N839" s="236"/>
      <c r="O839" s="236"/>
      <c r="P839" s="236"/>
      <c r="Q839" s="236"/>
      <c r="R839" s="236"/>
      <c r="S839" s="236"/>
      <c r="T839" s="236"/>
      <c r="U839" s="236"/>
      <c r="V839" s="236"/>
      <c r="W839" s="236"/>
      <c r="X839" s="236"/>
      <c r="Y839" s="236"/>
      <c r="Z839" s="236"/>
      <c r="AA839" s="236"/>
      <c r="AB839" s="236"/>
      <c r="AC839" s="236"/>
      <c r="AD839" s="236"/>
      <c r="AE839" s="236"/>
    </row>
    <row r="840" spans="1:31" ht="15.75" customHeight="1" x14ac:dyDescent="0.25">
      <c r="A840" s="236"/>
      <c r="B840" s="236"/>
      <c r="C840" s="236"/>
      <c r="D840" s="236"/>
      <c r="E840" s="236"/>
      <c r="F840" s="236"/>
      <c r="G840" s="237"/>
      <c r="H840" s="236"/>
      <c r="I840" s="236"/>
      <c r="J840" s="236"/>
      <c r="K840" s="236"/>
      <c r="L840" s="236"/>
      <c r="M840" s="236"/>
      <c r="N840" s="236"/>
      <c r="O840" s="236"/>
      <c r="P840" s="236"/>
      <c r="Q840" s="236"/>
      <c r="R840" s="236"/>
      <c r="S840" s="236"/>
      <c r="T840" s="236"/>
      <c r="U840" s="236"/>
      <c r="V840" s="236"/>
      <c r="W840" s="236"/>
      <c r="X840" s="236"/>
      <c r="Y840" s="236"/>
      <c r="Z840" s="236"/>
      <c r="AA840" s="236"/>
      <c r="AB840" s="236"/>
      <c r="AC840" s="236"/>
      <c r="AD840" s="236"/>
      <c r="AE840" s="236"/>
    </row>
    <row r="841" spans="1:31" ht="15.75" customHeight="1" x14ac:dyDescent="0.25">
      <c r="A841" s="236"/>
      <c r="B841" s="236"/>
      <c r="C841" s="236"/>
      <c r="D841" s="236"/>
      <c r="E841" s="236"/>
      <c r="F841" s="236"/>
      <c r="G841" s="237"/>
      <c r="H841" s="236"/>
      <c r="I841" s="236"/>
      <c r="J841" s="236"/>
      <c r="K841" s="236"/>
      <c r="L841" s="236"/>
      <c r="M841" s="236"/>
      <c r="N841" s="236"/>
      <c r="O841" s="236"/>
      <c r="P841" s="236"/>
      <c r="Q841" s="236"/>
      <c r="R841" s="236"/>
      <c r="S841" s="236"/>
      <c r="T841" s="236"/>
      <c r="U841" s="236"/>
      <c r="V841" s="236"/>
      <c r="W841" s="236"/>
      <c r="X841" s="236"/>
      <c r="Y841" s="236"/>
      <c r="Z841" s="236"/>
      <c r="AA841" s="236"/>
      <c r="AB841" s="236"/>
      <c r="AC841" s="236"/>
      <c r="AD841" s="236"/>
      <c r="AE841" s="236"/>
    </row>
    <row r="842" spans="1:31" ht="15.75" customHeight="1" x14ac:dyDescent="0.25">
      <c r="A842" s="236"/>
      <c r="B842" s="236"/>
      <c r="C842" s="236"/>
      <c r="D842" s="236"/>
      <c r="E842" s="236"/>
      <c r="F842" s="236"/>
      <c r="G842" s="237"/>
      <c r="H842" s="236"/>
      <c r="I842" s="236"/>
      <c r="J842" s="236"/>
      <c r="K842" s="236"/>
      <c r="L842" s="236"/>
      <c r="M842" s="236"/>
      <c r="N842" s="236"/>
      <c r="O842" s="236"/>
      <c r="P842" s="236"/>
      <c r="Q842" s="236"/>
      <c r="R842" s="236"/>
      <c r="S842" s="236"/>
      <c r="T842" s="236"/>
      <c r="U842" s="236"/>
      <c r="V842" s="236"/>
      <c r="W842" s="236"/>
      <c r="X842" s="236"/>
      <c r="Y842" s="236"/>
      <c r="Z842" s="236"/>
      <c r="AA842" s="236"/>
      <c r="AB842" s="236"/>
      <c r="AC842" s="236"/>
      <c r="AD842" s="236"/>
      <c r="AE842" s="236"/>
    </row>
    <row r="843" spans="1:31" ht="15.75" customHeight="1" x14ac:dyDescent="0.25">
      <c r="A843" s="236"/>
      <c r="B843" s="236"/>
      <c r="C843" s="236"/>
      <c r="D843" s="236"/>
      <c r="E843" s="236"/>
      <c r="F843" s="236"/>
      <c r="G843" s="237"/>
      <c r="H843" s="236"/>
      <c r="I843" s="236"/>
      <c r="J843" s="236"/>
      <c r="K843" s="236"/>
      <c r="L843" s="236"/>
      <c r="M843" s="236"/>
      <c r="N843" s="236"/>
      <c r="O843" s="236"/>
      <c r="P843" s="236"/>
      <c r="Q843" s="236"/>
      <c r="R843" s="236"/>
      <c r="S843" s="236"/>
      <c r="T843" s="236"/>
      <c r="U843" s="236"/>
      <c r="V843" s="236"/>
      <c r="W843" s="236"/>
      <c r="X843" s="236"/>
      <c r="Y843" s="236"/>
      <c r="Z843" s="236"/>
      <c r="AA843" s="236"/>
      <c r="AB843" s="236"/>
      <c r="AC843" s="236"/>
      <c r="AD843" s="236"/>
      <c r="AE843" s="236"/>
    </row>
    <row r="844" spans="1:31" ht="15.75" customHeight="1" x14ac:dyDescent="0.25">
      <c r="A844" s="236"/>
      <c r="B844" s="236"/>
      <c r="C844" s="236"/>
      <c r="D844" s="236"/>
      <c r="E844" s="236"/>
      <c r="F844" s="236"/>
      <c r="G844" s="237"/>
      <c r="H844" s="236"/>
      <c r="I844" s="236"/>
      <c r="J844" s="236"/>
      <c r="K844" s="236"/>
      <c r="L844" s="236"/>
      <c r="M844" s="236"/>
      <c r="N844" s="236"/>
      <c r="O844" s="236"/>
      <c r="P844" s="236"/>
      <c r="Q844" s="236"/>
      <c r="R844" s="236"/>
      <c r="S844" s="236"/>
      <c r="T844" s="236"/>
      <c r="U844" s="236"/>
      <c r="V844" s="236"/>
      <c r="W844" s="236"/>
      <c r="X844" s="236"/>
      <c r="Y844" s="236"/>
      <c r="Z844" s="236"/>
      <c r="AA844" s="236"/>
      <c r="AB844" s="236"/>
      <c r="AC844" s="236"/>
      <c r="AD844" s="236"/>
      <c r="AE844" s="236"/>
    </row>
    <row r="845" spans="1:31" ht="15.75" customHeight="1" x14ac:dyDescent="0.25">
      <c r="A845" s="236"/>
      <c r="B845" s="236"/>
      <c r="C845" s="236"/>
      <c r="D845" s="236"/>
      <c r="E845" s="236"/>
      <c r="F845" s="236"/>
      <c r="G845" s="237"/>
      <c r="H845" s="236"/>
      <c r="I845" s="236"/>
      <c r="J845" s="236"/>
      <c r="K845" s="236"/>
      <c r="L845" s="236"/>
      <c r="M845" s="236"/>
      <c r="N845" s="236"/>
      <c r="O845" s="236"/>
      <c r="P845" s="236"/>
      <c r="Q845" s="236"/>
      <c r="R845" s="236"/>
      <c r="S845" s="236"/>
      <c r="T845" s="236"/>
      <c r="U845" s="236"/>
      <c r="V845" s="236"/>
      <c r="W845" s="236"/>
      <c r="X845" s="236"/>
      <c r="Y845" s="236"/>
      <c r="Z845" s="236"/>
      <c r="AA845" s="236"/>
      <c r="AB845" s="236"/>
      <c r="AC845" s="236"/>
      <c r="AD845" s="236"/>
      <c r="AE845" s="236"/>
    </row>
    <row r="846" spans="1:31" ht="15.75" customHeight="1" x14ac:dyDescent="0.25">
      <c r="A846" s="236"/>
      <c r="B846" s="236"/>
      <c r="C846" s="236"/>
      <c r="D846" s="236"/>
      <c r="E846" s="236"/>
      <c r="F846" s="236"/>
      <c r="G846" s="237"/>
      <c r="H846" s="236"/>
      <c r="I846" s="236"/>
      <c r="J846" s="236"/>
      <c r="K846" s="236"/>
      <c r="L846" s="236"/>
      <c r="M846" s="236"/>
      <c r="N846" s="236"/>
      <c r="O846" s="236"/>
      <c r="P846" s="236"/>
      <c r="Q846" s="236"/>
      <c r="R846" s="236"/>
      <c r="S846" s="236"/>
      <c r="T846" s="236"/>
      <c r="U846" s="236"/>
      <c r="V846" s="236"/>
      <c r="W846" s="236"/>
      <c r="X846" s="236"/>
      <c r="Y846" s="236"/>
      <c r="Z846" s="236"/>
      <c r="AA846" s="236"/>
      <c r="AB846" s="236"/>
      <c r="AC846" s="236"/>
      <c r="AD846" s="236"/>
      <c r="AE846" s="236"/>
    </row>
    <row r="847" spans="1:31" ht="15.75" customHeight="1" x14ac:dyDescent="0.25">
      <c r="A847" s="236"/>
      <c r="B847" s="236"/>
      <c r="C847" s="236"/>
      <c r="D847" s="236"/>
      <c r="E847" s="236"/>
      <c r="F847" s="236"/>
      <c r="G847" s="237"/>
      <c r="H847" s="236"/>
      <c r="I847" s="236"/>
      <c r="J847" s="236"/>
      <c r="K847" s="236"/>
      <c r="L847" s="236"/>
      <c r="M847" s="236"/>
      <c r="N847" s="236"/>
      <c r="O847" s="236"/>
      <c r="P847" s="236"/>
      <c r="Q847" s="236"/>
      <c r="R847" s="236"/>
      <c r="S847" s="236"/>
      <c r="T847" s="236"/>
      <c r="U847" s="236"/>
      <c r="V847" s="236"/>
      <c r="W847" s="236"/>
      <c r="X847" s="236"/>
      <c r="Y847" s="236"/>
      <c r="Z847" s="236"/>
      <c r="AA847" s="236"/>
      <c r="AB847" s="236"/>
      <c r="AC847" s="236"/>
      <c r="AD847" s="236"/>
      <c r="AE847" s="236"/>
    </row>
    <row r="848" spans="1:31" ht="15.75" customHeight="1" x14ac:dyDescent="0.25">
      <c r="A848" s="236"/>
      <c r="B848" s="236"/>
      <c r="C848" s="236"/>
      <c r="D848" s="236"/>
      <c r="E848" s="236"/>
      <c r="F848" s="236"/>
      <c r="G848" s="237"/>
      <c r="H848" s="236"/>
      <c r="I848" s="236"/>
      <c r="J848" s="236"/>
      <c r="K848" s="236"/>
      <c r="L848" s="236"/>
      <c r="M848" s="236"/>
      <c r="N848" s="236"/>
      <c r="O848" s="236"/>
      <c r="P848" s="236"/>
      <c r="Q848" s="236"/>
      <c r="R848" s="236"/>
      <c r="S848" s="236"/>
      <c r="T848" s="236"/>
      <c r="U848" s="236"/>
      <c r="V848" s="236"/>
      <c r="W848" s="236"/>
      <c r="X848" s="236"/>
      <c r="Y848" s="236"/>
      <c r="Z848" s="236"/>
      <c r="AA848" s="236"/>
      <c r="AB848" s="236"/>
      <c r="AC848" s="236"/>
      <c r="AD848" s="236"/>
      <c r="AE848" s="236"/>
    </row>
    <row r="849" spans="1:31" ht="15.75" customHeight="1" x14ac:dyDescent="0.25">
      <c r="A849" s="236"/>
      <c r="B849" s="236"/>
      <c r="C849" s="236"/>
      <c r="D849" s="236"/>
      <c r="E849" s="236"/>
      <c r="F849" s="236"/>
      <c r="G849" s="237"/>
      <c r="H849" s="236"/>
      <c r="I849" s="236"/>
      <c r="J849" s="236"/>
      <c r="K849" s="236"/>
      <c r="L849" s="236"/>
      <c r="M849" s="236"/>
      <c r="N849" s="236"/>
      <c r="O849" s="236"/>
      <c r="P849" s="236"/>
      <c r="Q849" s="236"/>
      <c r="R849" s="236"/>
      <c r="S849" s="236"/>
      <c r="T849" s="236"/>
      <c r="U849" s="236"/>
      <c r="V849" s="236"/>
      <c r="W849" s="236"/>
      <c r="X849" s="236"/>
      <c r="Y849" s="236"/>
      <c r="Z849" s="236"/>
      <c r="AA849" s="236"/>
      <c r="AB849" s="236"/>
      <c r="AC849" s="236"/>
      <c r="AD849" s="236"/>
      <c r="AE849" s="236"/>
    </row>
    <row r="850" spans="1:31" ht="15.75" customHeight="1" x14ac:dyDescent="0.25">
      <c r="A850" s="236"/>
      <c r="B850" s="236"/>
      <c r="C850" s="236"/>
      <c r="D850" s="236"/>
      <c r="E850" s="236"/>
      <c r="F850" s="236"/>
      <c r="G850" s="237"/>
      <c r="H850" s="236"/>
      <c r="I850" s="236"/>
      <c r="J850" s="236"/>
      <c r="K850" s="236"/>
      <c r="L850" s="236"/>
      <c r="M850" s="236"/>
      <c r="N850" s="236"/>
      <c r="O850" s="236"/>
      <c r="P850" s="236"/>
      <c r="Q850" s="236"/>
      <c r="R850" s="236"/>
      <c r="S850" s="236"/>
      <c r="T850" s="236"/>
      <c r="U850" s="236"/>
      <c r="V850" s="236"/>
      <c r="W850" s="236"/>
      <c r="X850" s="236"/>
      <c r="Y850" s="236"/>
      <c r="Z850" s="236"/>
      <c r="AA850" s="236"/>
      <c r="AB850" s="236"/>
      <c r="AC850" s="236"/>
      <c r="AD850" s="236"/>
      <c r="AE850" s="236"/>
    </row>
    <row r="851" spans="1:31" ht="15.75" customHeight="1" x14ac:dyDescent="0.25">
      <c r="A851" s="236"/>
      <c r="B851" s="236"/>
      <c r="C851" s="236"/>
      <c r="D851" s="236"/>
      <c r="E851" s="236"/>
      <c r="F851" s="236"/>
      <c r="G851" s="237"/>
      <c r="H851" s="236"/>
      <c r="I851" s="236"/>
      <c r="J851" s="236"/>
      <c r="K851" s="236"/>
      <c r="L851" s="236"/>
      <c r="M851" s="236"/>
      <c r="N851" s="236"/>
      <c r="O851" s="236"/>
      <c r="P851" s="236"/>
      <c r="Q851" s="236"/>
      <c r="R851" s="236"/>
      <c r="S851" s="236"/>
      <c r="T851" s="236"/>
      <c r="U851" s="236"/>
      <c r="V851" s="236"/>
      <c r="W851" s="236"/>
      <c r="X851" s="236"/>
      <c r="Y851" s="236"/>
      <c r="Z851" s="236"/>
      <c r="AA851" s="236"/>
      <c r="AB851" s="236"/>
      <c r="AC851" s="236"/>
      <c r="AD851" s="236"/>
      <c r="AE851" s="236"/>
    </row>
    <row r="852" spans="1:31" ht="15.75" customHeight="1" x14ac:dyDescent="0.25">
      <c r="A852" s="236"/>
      <c r="B852" s="236"/>
      <c r="C852" s="236"/>
      <c r="D852" s="236"/>
      <c r="E852" s="236"/>
      <c r="F852" s="236"/>
      <c r="G852" s="237"/>
      <c r="H852" s="236"/>
      <c r="I852" s="236"/>
      <c r="J852" s="236"/>
      <c r="K852" s="236"/>
      <c r="L852" s="236"/>
      <c r="M852" s="236"/>
      <c r="N852" s="236"/>
      <c r="O852" s="236"/>
      <c r="P852" s="236"/>
      <c r="Q852" s="236"/>
      <c r="R852" s="236"/>
      <c r="S852" s="236"/>
      <c r="T852" s="236"/>
      <c r="U852" s="236"/>
      <c r="V852" s="236"/>
      <c r="W852" s="236"/>
      <c r="X852" s="236"/>
      <c r="Y852" s="236"/>
      <c r="Z852" s="236"/>
      <c r="AA852" s="236"/>
      <c r="AB852" s="236"/>
      <c r="AC852" s="236"/>
      <c r="AD852" s="236"/>
      <c r="AE852" s="236"/>
    </row>
    <row r="853" spans="1:31" ht="15.75" customHeight="1" x14ac:dyDescent="0.25">
      <c r="A853" s="236"/>
      <c r="B853" s="236"/>
      <c r="C853" s="236"/>
      <c r="D853" s="236"/>
      <c r="E853" s="236"/>
      <c r="F853" s="236"/>
      <c r="G853" s="237"/>
      <c r="H853" s="236"/>
      <c r="I853" s="236"/>
      <c r="J853" s="236"/>
      <c r="K853" s="236"/>
      <c r="L853" s="236"/>
      <c r="M853" s="236"/>
      <c r="N853" s="236"/>
      <c r="O853" s="236"/>
      <c r="P853" s="236"/>
      <c r="Q853" s="236"/>
      <c r="R853" s="236"/>
      <c r="S853" s="236"/>
      <c r="T853" s="236"/>
      <c r="U853" s="236"/>
      <c r="V853" s="236"/>
      <c r="W853" s="236"/>
      <c r="X853" s="236"/>
      <c r="Y853" s="236"/>
      <c r="Z853" s="236"/>
      <c r="AA853" s="236"/>
      <c r="AB853" s="236"/>
      <c r="AC853" s="236"/>
      <c r="AD853" s="236"/>
      <c r="AE853" s="236"/>
    </row>
    <row r="854" spans="1:31" ht="15.75" customHeight="1" x14ac:dyDescent="0.25">
      <c r="A854" s="236"/>
      <c r="B854" s="236"/>
      <c r="C854" s="236"/>
      <c r="D854" s="236"/>
      <c r="E854" s="236"/>
      <c r="F854" s="236"/>
      <c r="G854" s="237"/>
      <c r="H854" s="236"/>
      <c r="I854" s="236"/>
      <c r="J854" s="236"/>
      <c r="K854" s="236"/>
      <c r="L854" s="236"/>
      <c r="M854" s="236"/>
      <c r="N854" s="236"/>
      <c r="O854" s="236"/>
      <c r="P854" s="236"/>
      <c r="Q854" s="236"/>
      <c r="R854" s="236"/>
      <c r="S854" s="236"/>
      <c r="T854" s="236"/>
      <c r="U854" s="236"/>
      <c r="V854" s="236"/>
      <c r="W854" s="236"/>
      <c r="X854" s="236"/>
      <c r="Y854" s="236"/>
      <c r="Z854" s="236"/>
      <c r="AA854" s="236"/>
      <c r="AB854" s="236"/>
      <c r="AC854" s="236"/>
      <c r="AD854" s="236"/>
      <c r="AE854" s="236"/>
    </row>
    <row r="855" spans="1:31" ht="15.75" customHeight="1" x14ac:dyDescent="0.25">
      <c r="A855" s="236"/>
      <c r="B855" s="236"/>
      <c r="C855" s="236"/>
      <c r="D855" s="236"/>
      <c r="E855" s="236"/>
      <c r="F855" s="236"/>
      <c r="G855" s="237"/>
      <c r="H855" s="236"/>
      <c r="I855" s="236"/>
      <c r="J855" s="236"/>
      <c r="K855" s="236"/>
      <c r="L855" s="236"/>
      <c r="M855" s="236"/>
      <c r="N855" s="236"/>
      <c r="O855" s="236"/>
      <c r="P855" s="236"/>
      <c r="Q855" s="236"/>
      <c r="R855" s="236"/>
      <c r="S855" s="236"/>
      <c r="T855" s="236"/>
      <c r="U855" s="236"/>
      <c r="V855" s="236"/>
      <c r="W855" s="236"/>
      <c r="X855" s="236"/>
      <c r="Y855" s="236"/>
      <c r="Z855" s="236"/>
      <c r="AA855" s="236"/>
      <c r="AB855" s="236"/>
      <c r="AC855" s="236"/>
      <c r="AD855" s="236"/>
      <c r="AE855" s="236"/>
    </row>
    <row r="856" spans="1:31" ht="15.75" customHeight="1" x14ac:dyDescent="0.25">
      <c r="A856" s="236"/>
      <c r="B856" s="236"/>
      <c r="C856" s="236"/>
      <c r="D856" s="236"/>
      <c r="E856" s="236"/>
      <c r="F856" s="236"/>
      <c r="G856" s="237"/>
      <c r="H856" s="236"/>
      <c r="I856" s="236"/>
      <c r="J856" s="236"/>
      <c r="K856" s="236"/>
      <c r="L856" s="236"/>
      <c r="M856" s="236"/>
      <c r="N856" s="236"/>
      <c r="O856" s="236"/>
      <c r="P856" s="236"/>
      <c r="Q856" s="236"/>
      <c r="R856" s="236"/>
      <c r="S856" s="236"/>
      <c r="T856" s="236"/>
      <c r="U856" s="236"/>
      <c r="V856" s="236"/>
      <c r="W856" s="236"/>
      <c r="X856" s="236"/>
      <c r="Y856" s="236"/>
      <c r="Z856" s="236"/>
      <c r="AA856" s="236"/>
      <c r="AB856" s="236"/>
      <c r="AC856" s="236"/>
      <c r="AD856" s="236"/>
      <c r="AE856" s="236"/>
    </row>
    <row r="857" spans="1:31" ht="15.75" customHeight="1" x14ac:dyDescent="0.25">
      <c r="A857" s="236"/>
      <c r="B857" s="236"/>
      <c r="C857" s="236"/>
      <c r="D857" s="236"/>
      <c r="E857" s="236"/>
      <c r="F857" s="236"/>
      <c r="G857" s="237"/>
      <c r="H857" s="236"/>
      <c r="I857" s="236"/>
      <c r="J857" s="236"/>
      <c r="K857" s="236"/>
      <c r="L857" s="236"/>
      <c r="M857" s="236"/>
      <c r="N857" s="236"/>
      <c r="O857" s="236"/>
      <c r="P857" s="236"/>
      <c r="Q857" s="236"/>
      <c r="R857" s="236"/>
      <c r="S857" s="236"/>
      <c r="T857" s="236"/>
      <c r="U857" s="236"/>
      <c r="V857" s="236"/>
      <c r="W857" s="236"/>
      <c r="X857" s="236"/>
      <c r="Y857" s="236"/>
      <c r="Z857" s="236"/>
      <c r="AA857" s="236"/>
      <c r="AB857" s="236"/>
      <c r="AC857" s="236"/>
      <c r="AD857" s="236"/>
      <c r="AE857" s="236"/>
    </row>
    <row r="858" spans="1:31" ht="15.75" customHeight="1" x14ac:dyDescent="0.25">
      <c r="A858" s="236"/>
      <c r="B858" s="236"/>
      <c r="C858" s="236"/>
      <c r="D858" s="236"/>
      <c r="E858" s="236"/>
      <c r="F858" s="236"/>
      <c r="G858" s="237"/>
      <c r="H858" s="236"/>
      <c r="I858" s="236"/>
      <c r="J858" s="236"/>
      <c r="K858" s="236"/>
      <c r="L858" s="236"/>
      <c r="M858" s="236"/>
      <c r="N858" s="236"/>
      <c r="O858" s="236"/>
      <c r="P858" s="236"/>
      <c r="Q858" s="236"/>
      <c r="R858" s="236"/>
      <c r="S858" s="236"/>
      <c r="T858" s="236"/>
      <c r="U858" s="236"/>
      <c r="V858" s="236"/>
      <c r="W858" s="236"/>
      <c r="X858" s="236"/>
      <c r="Y858" s="236"/>
      <c r="Z858" s="236"/>
      <c r="AA858" s="236"/>
      <c r="AB858" s="236"/>
      <c r="AC858" s="236"/>
      <c r="AD858" s="236"/>
      <c r="AE858" s="236"/>
    </row>
    <row r="859" spans="1:31" ht="15.75" customHeight="1" x14ac:dyDescent="0.25">
      <c r="A859" s="236"/>
      <c r="B859" s="236"/>
      <c r="C859" s="236"/>
      <c r="D859" s="236"/>
      <c r="E859" s="236"/>
      <c r="F859" s="236"/>
      <c r="G859" s="237"/>
      <c r="H859" s="236"/>
      <c r="I859" s="236"/>
      <c r="J859" s="236"/>
      <c r="K859" s="236"/>
      <c r="L859" s="236"/>
      <c r="M859" s="236"/>
      <c r="N859" s="236"/>
      <c r="O859" s="236"/>
      <c r="P859" s="236"/>
      <c r="Q859" s="236"/>
      <c r="R859" s="236"/>
      <c r="S859" s="236"/>
      <c r="T859" s="236"/>
      <c r="U859" s="236"/>
      <c r="V859" s="236"/>
      <c r="W859" s="236"/>
      <c r="X859" s="236"/>
      <c r="Y859" s="236"/>
      <c r="Z859" s="236"/>
      <c r="AA859" s="236"/>
      <c r="AB859" s="236"/>
      <c r="AC859" s="236"/>
      <c r="AD859" s="236"/>
      <c r="AE859" s="236"/>
    </row>
    <row r="860" spans="1:31" ht="15.75" customHeight="1" x14ac:dyDescent="0.25">
      <c r="A860" s="236"/>
      <c r="B860" s="236"/>
      <c r="C860" s="236"/>
      <c r="D860" s="236"/>
      <c r="E860" s="236"/>
      <c r="F860" s="236"/>
      <c r="G860" s="237"/>
      <c r="H860" s="236"/>
      <c r="I860" s="236"/>
      <c r="J860" s="236"/>
      <c r="K860" s="236"/>
      <c r="L860" s="236"/>
      <c r="M860" s="236"/>
      <c r="N860" s="236"/>
      <c r="O860" s="236"/>
      <c r="P860" s="236"/>
      <c r="Q860" s="236"/>
      <c r="R860" s="236"/>
      <c r="S860" s="236"/>
      <c r="T860" s="236"/>
      <c r="U860" s="236"/>
      <c r="V860" s="236"/>
      <c r="W860" s="236"/>
      <c r="X860" s="236"/>
      <c r="Y860" s="236"/>
      <c r="Z860" s="236"/>
      <c r="AA860" s="236"/>
      <c r="AB860" s="236"/>
      <c r="AC860" s="236"/>
      <c r="AD860" s="236"/>
      <c r="AE860" s="236"/>
    </row>
    <row r="861" spans="1:31" ht="15.75" customHeight="1" x14ac:dyDescent="0.25">
      <c r="A861" s="236"/>
      <c r="B861" s="236"/>
      <c r="C861" s="236"/>
      <c r="D861" s="236"/>
      <c r="E861" s="236"/>
      <c r="F861" s="236"/>
      <c r="G861" s="237"/>
      <c r="H861" s="236"/>
      <c r="I861" s="236"/>
      <c r="J861" s="236"/>
      <c r="K861" s="236"/>
      <c r="L861" s="236"/>
      <c r="M861" s="236"/>
      <c r="N861" s="236"/>
      <c r="O861" s="236"/>
      <c r="P861" s="236"/>
      <c r="Q861" s="236"/>
      <c r="R861" s="236"/>
      <c r="S861" s="236"/>
      <c r="T861" s="236"/>
      <c r="U861" s="236"/>
      <c r="V861" s="236"/>
      <c r="W861" s="236"/>
      <c r="X861" s="236"/>
      <c r="Y861" s="236"/>
      <c r="Z861" s="236"/>
      <c r="AA861" s="236"/>
      <c r="AB861" s="236"/>
      <c r="AC861" s="236"/>
      <c r="AD861" s="236"/>
      <c r="AE861" s="236"/>
    </row>
    <row r="862" spans="1:31" ht="15.75" customHeight="1" x14ac:dyDescent="0.25">
      <c r="A862" s="236"/>
      <c r="B862" s="236"/>
      <c r="C862" s="236"/>
      <c r="D862" s="236"/>
      <c r="E862" s="236"/>
      <c r="F862" s="236"/>
      <c r="G862" s="237"/>
      <c r="H862" s="236"/>
      <c r="I862" s="236"/>
      <c r="J862" s="236"/>
      <c r="K862" s="236"/>
      <c r="L862" s="236"/>
      <c r="M862" s="236"/>
      <c r="N862" s="236"/>
      <c r="O862" s="236"/>
      <c r="P862" s="236"/>
      <c r="Q862" s="236"/>
      <c r="R862" s="236"/>
      <c r="S862" s="236"/>
      <c r="T862" s="236"/>
      <c r="U862" s="236"/>
      <c r="V862" s="236"/>
      <c r="W862" s="236"/>
      <c r="X862" s="236"/>
      <c r="Y862" s="236"/>
      <c r="Z862" s="236"/>
      <c r="AA862" s="236"/>
      <c r="AB862" s="236"/>
      <c r="AC862" s="236"/>
      <c r="AD862" s="236"/>
      <c r="AE862" s="236"/>
    </row>
    <row r="863" spans="1:31" ht="15.75" customHeight="1" x14ac:dyDescent="0.25">
      <c r="A863" s="236"/>
      <c r="B863" s="236"/>
      <c r="C863" s="236"/>
      <c r="D863" s="236"/>
      <c r="E863" s="236"/>
      <c r="F863" s="236"/>
      <c r="G863" s="237"/>
      <c r="H863" s="236"/>
      <c r="I863" s="236"/>
      <c r="J863" s="236"/>
      <c r="K863" s="236"/>
      <c r="L863" s="236"/>
      <c r="M863" s="236"/>
      <c r="N863" s="236"/>
      <c r="O863" s="236"/>
      <c r="P863" s="236"/>
      <c r="Q863" s="236"/>
      <c r="R863" s="236"/>
      <c r="S863" s="236"/>
      <c r="T863" s="236"/>
      <c r="U863" s="236"/>
      <c r="V863" s="236"/>
      <c r="W863" s="236"/>
      <c r="X863" s="236"/>
      <c r="Y863" s="236"/>
      <c r="Z863" s="236"/>
      <c r="AA863" s="236"/>
      <c r="AB863" s="236"/>
      <c r="AC863" s="236"/>
      <c r="AD863" s="236"/>
      <c r="AE863" s="236"/>
    </row>
    <row r="864" spans="1:31" ht="15.75" customHeight="1" x14ac:dyDescent="0.25">
      <c r="A864" s="236"/>
      <c r="B864" s="236"/>
      <c r="C864" s="236"/>
      <c r="D864" s="236"/>
      <c r="E864" s="236"/>
      <c r="F864" s="236"/>
      <c r="G864" s="237"/>
      <c r="H864" s="236"/>
      <c r="I864" s="236"/>
      <c r="J864" s="236"/>
      <c r="K864" s="236"/>
      <c r="L864" s="236"/>
      <c r="M864" s="236"/>
      <c r="N864" s="236"/>
      <c r="O864" s="236"/>
      <c r="P864" s="236"/>
      <c r="Q864" s="236"/>
      <c r="R864" s="236"/>
      <c r="S864" s="236"/>
      <c r="T864" s="236"/>
      <c r="U864" s="236"/>
      <c r="V864" s="236"/>
      <c r="W864" s="236"/>
      <c r="X864" s="236"/>
      <c r="Y864" s="236"/>
      <c r="Z864" s="236"/>
      <c r="AA864" s="236"/>
      <c r="AB864" s="236"/>
      <c r="AC864" s="236"/>
      <c r="AD864" s="236"/>
      <c r="AE864" s="236"/>
    </row>
    <row r="865" spans="1:31" ht="15.75" customHeight="1" x14ac:dyDescent="0.25">
      <c r="A865" s="236"/>
      <c r="B865" s="236"/>
      <c r="C865" s="236"/>
      <c r="D865" s="236"/>
      <c r="E865" s="236"/>
      <c r="F865" s="236"/>
      <c r="G865" s="237"/>
      <c r="H865" s="236"/>
      <c r="I865" s="236"/>
      <c r="J865" s="236"/>
      <c r="K865" s="236"/>
      <c r="L865" s="236"/>
      <c r="M865" s="236"/>
      <c r="N865" s="236"/>
      <c r="O865" s="236"/>
      <c r="P865" s="236"/>
      <c r="Q865" s="236"/>
      <c r="R865" s="236"/>
      <c r="S865" s="236"/>
      <c r="T865" s="236"/>
      <c r="U865" s="236"/>
      <c r="V865" s="236"/>
      <c r="W865" s="236"/>
      <c r="X865" s="236"/>
      <c r="Y865" s="236"/>
      <c r="Z865" s="236"/>
      <c r="AA865" s="236"/>
      <c r="AB865" s="236"/>
      <c r="AC865" s="236"/>
      <c r="AD865" s="236"/>
      <c r="AE865" s="236"/>
    </row>
    <row r="866" spans="1:31" ht="15.75" customHeight="1" x14ac:dyDescent="0.25">
      <c r="A866" s="236"/>
      <c r="B866" s="236"/>
      <c r="C866" s="236"/>
      <c r="D866" s="236"/>
      <c r="E866" s="236"/>
      <c r="F866" s="236"/>
      <c r="G866" s="237"/>
      <c r="H866" s="236"/>
      <c r="I866" s="236"/>
      <c r="J866" s="236"/>
      <c r="K866" s="236"/>
      <c r="L866" s="236"/>
      <c r="M866" s="236"/>
      <c r="N866" s="236"/>
      <c r="O866" s="236"/>
      <c r="P866" s="236"/>
      <c r="Q866" s="236"/>
      <c r="R866" s="236"/>
      <c r="S866" s="236"/>
      <c r="T866" s="236"/>
      <c r="U866" s="236"/>
      <c r="V866" s="236"/>
      <c r="W866" s="236"/>
      <c r="X866" s="236"/>
      <c r="Y866" s="236"/>
      <c r="Z866" s="236"/>
      <c r="AA866" s="236"/>
      <c r="AB866" s="236"/>
      <c r="AC866" s="236"/>
      <c r="AD866" s="236"/>
      <c r="AE866" s="236"/>
    </row>
    <row r="867" spans="1:31" ht="15.75" customHeight="1" x14ac:dyDescent="0.25">
      <c r="A867" s="236"/>
      <c r="B867" s="236"/>
      <c r="C867" s="236"/>
      <c r="D867" s="236"/>
      <c r="E867" s="236"/>
      <c r="F867" s="236"/>
      <c r="G867" s="237"/>
      <c r="H867" s="236"/>
      <c r="I867" s="236"/>
      <c r="J867" s="236"/>
      <c r="K867" s="236"/>
      <c r="L867" s="236"/>
      <c r="M867" s="236"/>
      <c r="N867" s="236"/>
      <c r="O867" s="236"/>
      <c r="P867" s="236"/>
      <c r="Q867" s="236"/>
      <c r="R867" s="236"/>
      <c r="S867" s="236"/>
      <c r="T867" s="236"/>
      <c r="U867" s="236"/>
      <c r="V867" s="236"/>
      <c r="W867" s="236"/>
      <c r="X867" s="236"/>
      <c r="Y867" s="236"/>
      <c r="Z867" s="236"/>
      <c r="AA867" s="236"/>
      <c r="AB867" s="236"/>
      <c r="AC867" s="236"/>
      <c r="AD867" s="236"/>
      <c r="AE867" s="236"/>
    </row>
    <row r="868" spans="1:31" ht="15.75" customHeight="1" x14ac:dyDescent="0.25">
      <c r="A868" s="236"/>
      <c r="B868" s="236"/>
      <c r="C868" s="236"/>
      <c r="D868" s="236"/>
      <c r="E868" s="236"/>
      <c r="F868" s="236"/>
      <c r="G868" s="237"/>
      <c r="H868" s="236"/>
      <c r="I868" s="236"/>
      <c r="J868" s="236"/>
      <c r="K868" s="236"/>
      <c r="L868" s="236"/>
      <c r="M868" s="236"/>
      <c r="N868" s="236"/>
      <c r="O868" s="236"/>
      <c r="P868" s="236"/>
      <c r="Q868" s="236"/>
      <c r="R868" s="236"/>
      <c r="S868" s="236"/>
      <c r="T868" s="236"/>
      <c r="U868" s="236"/>
      <c r="V868" s="236"/>
      <c r="W868" s="236"/>
      <c r="X868" s="236"/>
      <c r="Y868" s="236"/>
      <c r="Z868" s="236"/>
      <c r="AA868" s="236"/>
      <c r="AB868" s="236"/>
      <c r="AC868" s="236"/>
      <c r="AD868" s="236"/>
      <c r="AE868" s="236"/>
    </row>
    <row r="869" spans="1:31" ht="15.75" customHeight="1" x14ac:dyDescent="0.25">
      <c r="A869" s="236"/>
      <c r="B869" s="236"/>
      <c r="C869" s="236"/>
      <c r="D869" s="236"/>
      <c r="E869" s="236"/>
      <c r="F869" s="236"/>
      <c r="G869" s="237"/>
      <c r="H869" s="236"/>
      <c r="I869" s="236"/>
      <c r="J869" s="236"/>
      <c r="K869" s="236"/>
      <c r="L869" s="236"/>
      <c r="M869" s="236"/>
      <c r="N869" s="236"/>
      <c r="O869" s="236"/>
      <c r="P869" s="236"/>
      <c r="Q869" s="236"/>
      <c r="R869" s="236"/>
      <c r="S869" s="236"/>
      <c r="T869" s="236"/>
      <c r="U869" s="236"/>
      <c r="V869" s="236"/>
      <c r="W869" s="236"/>
      <c r="X869" s="236"/>
      <c r="Y869" s="236"/>
      <c r="Z869" s="236"/>
      <c r="AA869" s="236"/>
      <c r="AB869" s="236"/>
      <c r="AC869" s="236"/>
      <c r="AD869" s="236"/>
      <c r="AE869" s="236"/>
    </row>
    <row r="870" spans="1:31" ht="15.75" customHeight="1" x14ac:dyDescent="0.25">
      <c r="A870" s="236"/>
      <c r="B870" s="236"/>
      <c r="C870" s="236"/>
      <c r="D870" s="236"/>
      <c r="E870" s="236"/>
      <c r="F870" s="236"/>
      <c r="G870" s="237"/>
      <c r="H870" s="236"/>
      <c r="I870" s="236"/>
      <c r="J870" s="236"/>
      <c r="K870" s="236"/>
      <c r="L870" s="236"/>
      <c r="M870" s="236"/>
      <c r="N870" s="236"/>
      <c r="O870" s="236"/>
      <c r="P870" s="236"/>
      <c r="Q870" s="236"/>
      <c r="R870" s="236"/>
      <c r="S870" s="236"/>
      <c r="T870" s="236"/>
      <c r="U870" s="236"/>
      <c r="V870" s="236"/>
      <c r="W870" s="236"/>
      <c r="X870" s="236"/>
      <c r="Y870" s="236"/>
      <c r="Z870" s="236"/>
      <c r="AA870" s="236"/>
      <c r="AB870" s="236"/>
      <c r="AC870" s="236"/>
      <c r="AD870" s="236"/>
      <c r="AE870" s="236"/>
    </row>
    <row r="871" spans="1:31" ht="15.75" customHeight="1" x14ac:dyDescent="0.25">
      <c r="A871" s="236"/>
      <c r="B871" s="236"/>
      <c r="C871" s="236"/>
      <c r="D871" s="236"/>
      <c r="E871" s="236"/>
      <c r="F871" s="236"/>
      <c r="G871" s="237"/>
      <c r="H871" s="236"/>
      <c r="I871" s="236"/>
      <c r="J871" s="236"/>
      <c r="K871" s="236"/>
      <c r="L871" s="236"/>
      <c r="M871" s="236"/>
      <c r="N871" s="236"/>
      <c r="O871" s="236"/>
      <c r="P871" s="236"/>
      <c r="Q871" s="236"/>
      <c r="R871" s="236"/>
      <c r="S871" s="236"/>
      <c r="T871" s="236"/>
      <c r="U871" s="236"/>
      <c r="V871" s="236"/>
      <c r="W871" s="236"/>
      <c r="X871" s="236"/>
      <c r="Y871" s="236"/>
      <c r="Z871" s="236"/>
      <c r="AA871" s="236"/>
      <c r="AB871" s="236"/>
      <c r="AC871" s="236"/>
      <c r="AD871" s="236"/>
      <c r="AE871" s="236"/>
    </row>
    <row r="872" spans="1:31" ht="15.75" customHeight="1" x14ac:dyDescent="0.25">
      <c r="A872" s="236"/>
      <c r="B872" s="236"/>
      <c r="C872" s="236"/>
      <c r="D872" s="236"/>
      <c r="E872" s="236"/>
      <c r="F872" s="236"/>
      <c r="G872" s="237"/>
      <c r="H872" s="236"/>
      <c r="I872" s="236"/>
      <c r="J872" s="236"/>
      <c r="K872" s="236"/>
      <c r="L872" s="236"/>
      <c r="M872" s="236"/>
      <c r="N872" s="236"/>
      <c r="O872" s="236"/>
      <c r="P872" s="236"/>
      <c r="Q872" s="236"/>
      <c r="R872" s="236"/>
      <c r="S872" s="236"/>
      <c r="T872" s="236"/>
      <c r="U872" s="236"/>
      <c r="V872" s="236"/>
      <c r="W872" s="236"/>
      <c r="X872" s="236"/>
      <c r="Y872" s="236"/>
      <c r="Z872" s="236"/>
      <c r="AA872" s="236"/>
      <c r="AB872" s="236"/>
      <c r="AC872" s="236"/>
      <c r="AD872" s="236"/>
      <c r="AE872" s="236"/>
    </row>
    <row r="873" spans="1:31" ht="15.75" customHeight="1" x14ac:dyDescent="0.25">
      <c r="A873" s="236"/>
      <c r="B873" s="236"/>
      <c r="C873" s="236"/>
      <c r="D873" s="236"/>
      <c r="E873" s="236"/>
      <c r="F873" s="236"/>
      <c r="G873" s="237"/>
      <c r="H873" s="236"/>
      <c r="I873" s="236"/>
      <c r="J873" s="236"/>
      <c r="K873" s="236"/>
      <c r="L873" s="236"/>
      <c r="M873" s="236"/>
      <c r="N873" s="236"/>
      <c r="O873" s="236"/>
      <c r="P873" s="236"/>
      <c r="Q873" s="236"/>
      <c r="R873" s="236"/>
      <c r="S873" s="236"/>
      <c r="T873" s="236"/>
      <c r="U873" s="236"/>
      <c r="V873" s="236"/>
      <c r="W873" s="236"/>
      <c r="X873" s="236"/>
      <c r="Y873" s="236"/>
      <c r="Z873" s="236"/>
      <c r="AA873" s="236"/>
      <c r="AB873" s="236"/>
      <c r="AC873" s="236"/>
      <c r="AD873" s="236"/>
      <c r="AE873" s="236"/>
    </row>
    <row r="874" spans="1:31" ht="15.75" customHeight="1" x14ac:dyDescent="0.25">
      <c r="A874" s="236"/>
      <c r="B874" s="236"/>
      <c r="C874" s="236"/>
      <c r="D874" s="236"/>
      <c r="E874" s="236"/>
      <c r="F874" s="236"/>
      <c r="G874" s="237"/>
      <c r="H874" s="236"/>
      <c r="I874" s="236"/>
      <c r="J874" s="236"/>
      <c r="K874" s="236"/>
      <c r="L874" s="236"/>
      <c r="M874" s="236"/>
      <c r="N874" s="236"/>
      <c r="O874" s="236"/>
      <c r="P874" s="236"/>
      <c r="Q874" s="236"/>
      <c r="R874" s="236"/>
      <c r="S874" s="236"/>
      <c r="T874" s="236"/>
      <c r="U874" s="236"/>
      <c r="V874" s="236"/>
      <c r="W874" s="236"/>
      <c r="X874" s="236"/>
      <c r="Y874" s="236"/>
      <c r="Z874" s="236"/>
      <c r="AA874" s="236"/>
      <c r="AB874" s="236"/>
      <c r="AC874" s="236"/>
      <c r="AD874" s="236"/>
      <c r="AE874" s="236"/>
    </row>
    <row r="875" spans="1:31" ht="15.75" customHeight="1" x14ac:dyDescent="0.25">
      <c r="A875" s="236"/>
      <c r="B875" s="236"/>
      <c r="C875" s="236"/>
      <c r="D875" s="236"/>
      <c r="E875" s="236"/>
      <c r="F875" s="236"/>
      <c r="G875" s="237"/>
      <c r="H875" s="236"/>
      <c r="I875" s="236"/>
      <c r="J875" s="236"/>
      <c r="K875" s="236"/>
      <c r="L875" s="236"/>
      <c r="M875" s="236"/>
      <c r="N875" s="236"/>
      <c r="O875" s="236"/>
      <c r="P875" s="236"/>
      <c r="Q875" s="236"/>
      <c r="R875" s="236"/>
      <c r="S875" s="236"/>
      <c r="T875" s="236"/>
      <c r="U875" s="236"/>
      <c r="V875" s="236"/>
      <c r="W875" s="236"/>
      <c r="X875" s="236"/>
      <c r="Y875" s="236"/>
      <c r="Z875" s="236"/>
      <c r="AA875" s="236"/>
      <c r="AB875" s="236"/>
      <c r="AC875" s="236"/>
      <c r="AD875" s="236"/>
      <c r="AE875" s="236"/>
    </row>
    <row r="876" spans="1:31" ht="15.75" customHeight="1" x14ac:dyDescent="0.25">
      <c r="A876" s="236"/>
      <c r="B876" s="236"/>
      <c r="C876" s="236"/>
      <c r="D876" s="236"/>
      <c r="E876" s="236"/>
      <c r="F876" s="236"/>
      <c r="G876" s="237"/>
      <c r="H876" s="236"/>
      <c r="I876" s="236"/>
      <c r="J876" s="236"/>
      <c r="K876" s="236"/>
      <c r="L876" s="236"/>
      <c r="M876" s="236"/>
      <c r="N876" s="236"/>
      <c r="O876" s="236"/>
      <c r="P876" s="236"/>
      <c r="Q876" s="236"/>
      <c r="R876" s="236"/>
      <c r="S876" s="236"/>
      <c r="T876" s="236"/>
      <c r="U876" s="236"/>
      <c r="V876" s="236"/>
      <c r="W876" s="236"/>
      <c r="X876" s="236"/>
      <c r="Y876" s="236"/>
      <c r="Z876" s="236"/>
      <c r="AA876" s="236"/>
      <c r="AB876" s="236"/>
      <c r="AC876" s="236"/>
      <c r="AD876" s="236"/>
      <c r="AE876" s="236"/>
    </row>
    <row r="877" spans="1:31" ht="15.75" customHeight="1" x14ac:dyDescent="0.25">
      <c r="A877" s="236"/>
      <c r="B877" s="236"/>
      <c r="C877" s="236"/>
      <c r="D877" s="236"/>
      <c r="E877" s="236"/>
      <c r="F877" s="236"/>
      <c r="G877" s="237"/>
      <c r="H877" s="236"/>
      <c r="I877" s="236"/>
      <c r="J877" s="236"/>
      <c r="K877" s="236"/>
      <c r="L877" s="236"/>
      <c r="M877" s="236"/>
      <c r="N877" s="236"/>
      <c r="O877" s="236"/>
      <c r="P877" s="236"/>
      <c r="Q877" s="236"/>
      <c r="R877" s="236"/>
      <c r="S877" s="236"/>
      <c r="T877" s="236"/>
      <c r="U877" s="236"/>
      <c r="V877" s="236"/>
      <c r="W877" s="236"/>
      <c r="X877" s="236"/>
      <c r="Y877" s="236"/>
      <c r="Z877" s="236"/>
      <c r="AA877" s="236"/>
      <c r="AB877" s="236"/>
      <c r="AC877" s="236"/>
      <c r="AD877" s="236"/>
      <c r="AE877" s="236"/>
    </row>
    <row r="878" spans="1:31" ht="15.75" customHeight="1" x14ac:dyDescent="0.25">
      <c r="A878" s="236"/>
      <c r="B878" s="236"/>
      <c r="C878" s="236"/>
      <c r="D878" s="236"/>
      <c r="E878" s="236"/>
      <c r="F878" s="236"/>
      <c r="G878" s="237"/>
      <c r="H878" s="236"/>
      <c r="I878" s="236"/>
      <c r="J878" s="236"/>
      <c r="K878" s="236"/>
      <c r="L878" s="236"/>
      <c r="M878" s="236"/>
      <c r="N878" s="236"/>
      <c r="O878" s="236"/>
      <c r="P878" s="236"/>
      <c r="Q878" s="236"/>
      <c r="R878" s="236"/>
      <c r="S878" s="236"/>
      <c r="T878" s="236"/>
      <c r="U878" s="236"/>
      <c r="V878" s="236"/>
      <c r="W878" s="236"/>
      <c r="X878" s="236"/>
      <c r="Y878" s="236"/>
      <c r="Z878" s="236"/>
      <c r="AA878" s="236"/>
      <c r="AB878" s="236"/>
      <c r="AC878" s="236"/>
      <c r="AD878" s="236"/>
      <c r="AE878" s="236"/>
    </row>
    <row r="879" spans="1:31" ht="15.75" customHeight="1" x14ac:dyDescent="0.25">
      <c r="A879" s="236"/>
      <c r="B879" s="236"/>
      <c r="C879" s="236"/>
      <c r="D879" s="236"/>
      <c r="E879" s="236"/>
      <c r="F879" s="236"/>
      <c r="G879" s="237"/>
      <c r="H879" s="236"/>
      <c r="I879" s="236"/>
      <c r="J879" s="236"/>
      <c r="K879" s="236"/>
      <c r="L879" s="236"/>
      <c r="M879" s="236"/>
      <c r="N879" s="236"/>
      <c r="O879" s="236"/>
      <c r="P879" s="236"/>
      <c r="Q879" s="236"/>
      <c r="R879" s="236"/>
      <c r="S879" s="236"/>
      <c r="T879" s="236"/>
      <c r="U879" s="236"/>
      <c r="V879" s="236"/>
      <c r="W879" s="236"/>
      <c r="X879" s="236"/>
      <c r="Y879" s="236"/>
      <c r="Z879" s="236"/>
      <c r="AA879" s="236"/>
      <c r="AB879" s="236"/>
      <c r="AC879" s="236"/>
      <c r="AD879" s="236"/>
      <c r="AE879" s="236"/>
    </row>
    <row r="880" spans="1:31" ht="15.75" customHeight="1" x14ac:dyDescent="0.25">
      <c r="A880" s="236"/>
      <c r="B880" s="236"/>
      <c r="C880" s="236"/>
      <c r="D880" s="236"/>
      <c r="E880" s="236"/>
      <c r="F880" s="236"/>
      <c r="G880" s="237"/>
      <c r="H880" s="236"/>
      <c r="I880" s="236"/>
      <c r="J880" s="236"/>
      <c r="K880" s="236"/>
      <c r="L880" s="236"/>
      <c r="M880" s="236"/>
      <c r="N880" s="236"/>
      <c r="O880" s="236"/>
      <c r="P880" s="236"/>
      <c r="Q880" s="236"/>
      <c r="R880" s="236"/>
      <c r="S880" s="236"/>
      <c r="T880" s="236"/>
      <c r="U880" s="236"/>
      <c r="V880" s="236"/>
      <c r="W880" s="236"/>
      <c r="X880" s="236"/>
      <c r="Y880" s="236"/>
      <c r="Z880" s="236"/>
      <c r="AA880" s="236"/>
      <c r="AB880" s="236"/>
      <c r="AC880" s="236"/>
      <c r="AD880" s="236"/>
      <c r="AE880" s="236"/>
    </row>
    <row r="881" spans="1:31" ht="15.75" customHeight="1" x14ac:dyDescent="0.25">
      <c r="A881" s="236"/>
      <c r="B881" s="236"/>
      <c r="C881" s="236"/>
      <c r="D881" s="236"/>
      <c r="E881" s="236"/>
      <c r="F881" s="236"/>
      <c r="G881" s="237"/>
      <c r="H881" s="236"/>
      <c r="I881" s="236"/>
      <c r="J881" s="236"/>
      <c r="K881" s="236"/>
      <c r="L881" s="236"/>
      <c r="M881" s="236"/>
      <c r="N881" s="236"/>
      <c r="O881" s="236"/>
      <c r="P881" s="236"/>
      <c r="Q881" s="236"/>
      <c r="R881" s="236"/>
      <c r="S881" s="236"/>
      <c r="T881" s="236"/>
      <c r="U881" s="236"/>
      <c r="V881" s="236"/>
      <c r="W881" s="236"/>
      <c r="X881" s="236"/>
      <c r="Y881" s="236"/>
      <c r="Z881" s="236"/>
      <c r="AA881" s="236"/>
      <c r="AB881" s="236"/>
      <c r="AC881" s="236"/>
      <c r="AD881" s="236"/>
      <c r="AE881" s="236"/>
    </row>
    <row r="882" spans="1:31" ht="15.75" customHeight="1" x14ac:dyDescent="0.25">
      <c r="A882" s="236"/>
      <c r="B882" s="236"/>
      <c r="C882" s="236"/>
      <c r="D882" s="236"/>
      <c r="E882" s="236"/>
      <c r="F882" s="236"/>
      <c r="G882" s="237"/>
      <c r="H882" s="236"/>
      <c r="I882" s="236"/>
      <c r="J882" s="236"/>
      <c r="K882" s="236"/>
      <c r="L882" s="236"/>
      <c r="M882" s="236"/>
      <c r="N882" s="236"/>
      <c r="O882" s="236"/>
      <c r="P882" s="236"/>
      <c r="Q882" s="236"/>
      <c r="R882" s="236"/>
      <c r="S882" s="236"/>
      <c r="T882" s="236"/>
      <c r="U882" s="236"/>
      <c r="V882" s="236"/>
      <c r="W882" s="236"/>
      <c r="X882" s="236"/>
      <c r="Y882" s="236"/>
      <c r="Z882" s="236"/>
      <c r="AA882" s="236"/>
      <c r="AB882" s="236"/>
      <c r="AC882" s="236"/>
      <c r="AD882" s="236"/>
      <c r="AE882" s="236"/>
    </row>
    <row r="883" spans="1:31" ht="15.75" customHeight="1" x14ac:dyDescent="0.25">
      <c r="A883" s="236"/>
      <c r="B883" s="236"/>
      <c r="C883" s="236"/>
      <c r="D883" s="236"/>
      <c r="E883" s="236"/>
      <c r="F883" s="236"/>
      <c r="G883" s="237"/>
      <c r="H883" s="236"/>
      <c r="I883" s="236"/>
      <c r="J883" s="236"/>
      <c r="K883" s="236"/>
      <c r="L883" s="236"/>
      <c r="M883" s="236"/>
      <c r="N883" s="236"/>
      <c r="O883" s="236"/>
      <c r="P883" s="236"/>
      <c r="Q883" s="236"/>
      <c r="R883" s="236"/>
      <c r="S883" s="236"/>
      <c r="T883" s="236"/>
      <c r="U883" s="236"/>
      <c r="V883" s="236"/>
      <c r="W883" s="236"/>
      <c r="X883" s="236"/>
      <c r="Y883" s="236"/>
      <c r="Z883" s="236"/>
      <c r="AA883" s="236"/>
      <c r="AB883" s="236"/>
      <c r="AC883" s="236"/>
      <c r="AD883" s="236"/>
      <c r="AE883" s="236"/>
    </row>
    <row r="884" spans="1:31" ht="15.75" customHeight="1" x14ac:dyDescent="0.25">
      <c r="A884" s="236"/>
      <c r="B884" s="236"/>
      <c r="C884" s="236"/>
      <c r="D884" s="236"/>
      <c r="E884" s="236"/>
      <c r="F884" s="236"/>
      <c r="G884" s="237"/>
      <c r="H884" s="236"/>
      <c r="I884" s="236"/>
      <c r="J884" s="236"/>
      <c r="K884" s="236"/>
      <c r="L884" s="236"/>
      <c r="M884" s="236"/>
      <c r="N884" s="236"/>
      <c r="O884" s="236"/>
      <c r="P884" s="236"/>
      <c r="Q884" s="236"/>
      <c r="R884" s="236"/>
      <c r="S884" s="236"/>
      <c r="T884" s="236"/>
      <c r="U884" s="236"/>
      <c r="V884" s="236"/>
      <c r="W884" s="236"/>
      <c r="X884" s="236"/>
      <c r="Y884" s="236"/>
      <c r="Z884" s="236"/>
      <c r="AA884" s="236"/>
      <c r="AB884" s="236"/>
      <c r="AC884" s="236"/>
      <c r="AD884" s="236"/>
      <c r="AE884" s="236"/>
    </row>
    <row r="885" spans="1:31" ht="15.75" customHeight="1" x14ac:dyDescent="0.25">
      <c r="A885" s="236"/>
      <c r="B885" s="236"/>
      <c r="C885" s="236"/>
      <c r="D885" s="236"/>
      <c r="E885" s="236"/>
      <c r="F885" s="236"/>
      <c r="G885" s="237"/>
      <c r="H885" s="236"/>
      <c r="I885" s="236"/>
      <c r="J885" s="236"/>
      <c r="K885" s="236"/>
      <c r="L885" s="236"/>
      <c r="M885" s="236"/>
      <c r="N885" s="236"/>
      <c r="O885" s="236"/>
      <c r="P885" s="236"/>
      <c r="Q885" s="236"/>
      <c r="R885" s="236"/>
      <c r="S885" s="236"/>
      <c r="T885" s="236"/>
      <c r="U885" s="236"/>
      <c r="V885" s="236"/>
      <c r="W885" s="236"/>
      <c r="X885" s="236"/>
      <c r="Y885" s="236"/>
      <c r="Z885" s="236"/>
      <c r="AA885" s="236"/>
      <c r="AB885" s="236"/>
      <c r="AC885" s="236"/>
      <c r="AD885" s="236"/>
      <c r="AE885" s="236"/>
    </row>
    <row r="886" spans="1:31" ht="15.75" customHeight="1" x14ac:dyDescent="0.25">
      <c r="A886" s="236"/>
      <c r="B886" s="236"/>
      <c r="C886" s="236"/>
      <c r="D886" s="236"/>
      <c r="E886" s="236"/>
      <c r="F886" s="236"/>
      <c r="G886" s="237"/>
      <c r="H886" s="236"/>
      <c r="I886" s="236"/>
      <c r="J886" s="236"/>
      <c r="K886" s="236"/>
      <c r="L886" s="236"/>
      <c r="M886" s="236"/>
      <c r="N886" s="236"/>
      <c r="O886" s="236"/>
      <c r="P886" s="236"/>
      <c r="Q886" s="236"/>
      <c r="R886" s="236"/>
      <c r="S886" s="236"/>
      <c r="T886" s="236"/>
      <c r="U886" s="236"/>
      <c r="V886" s="236"/>
      <c r="W886" s="236"/>
      <c r="X886" s="236"/>
      <c r="Y886" s="236"/>
      <c r="Z886" s="236"/>
      <c r="AA886" s="236"/>
      <c r="AB886" s="236"/>
      <c r="AC886" s="236"/>
      <c r="AD886" s="236"/>
      <c r="AE886" s="236"/>
    </row>
    <row r="887" spans="1:31" ht="15.75" customHeight="1" x14ac:dyDescent="0.25">
      <c r="A887" s="236"/>
      <c r="B887" s="236"/>
      <c r="C887" s="236"/>
      <c r="D887" s="236"/>
      <c r="E887" s="236"/>
      <c r="F887" s="236"/>
      <c r="G887" s="237"/>
      <c r="H887" s="236"/>
      <c r="I887" s="236"/>
      <c r="J887" s="236"/>
      <c r="K887" s="236"/>
      <c r="L887" s="236"/>
      <c r="M887" s="236"/>
      <c r="N887" s="236"/>
      <c r="O887" s="236"/>
      <c r="P887" s="236"/>
      <c r="Q887" s="236"/>
      <c r="R887" s="236"/>
      <c r="S887" s="236"/>
      <c r="T887" s="236"/>
      <c r="U887" s="236"/>
      <c r="V887" s="236"/>
      <c r="W887" s="236"/>
      <c r="X887" s="236"/>
      <c r="Y887" s="236"/>
      <c r="Z887" s="236"/>
      <c r="AA887" s="236"/>
      <c r="AB887" s="236"/>
      <c r="AC887" s="236"/>
      <c r="AD887" s="236"/>
      <c r="AE887" s="236"/>
    </row>
    <row r="888" spans="1:31" ht="15.75" customHeight="1" x14ac:dyDescent="0.25">
      <c r="A888" s="236"/>
      <c r="B888" s="236"/>
      <c r="C888" s="236"/>
      <c r="D888" s="236"/>
      <c r="E888" s="236"/>
      <c r="F888" s="236"/>
      <c r="G888" s="237"/>
      <c r="H888" s="236"/>
      <c r="I888" s="236"/>
      <c r="J888" s="236"/>
      <c r="K888" s="236"/>
      <c r="L888" s="236"/>
      <c r="M888" s="236"/>
      <c r="N888" s="236"/>
      <c r="O888" s="236"/>
      <c r="P888" s="236"/>
      <c r="Q888" s="236"/>
      <c r="R888" s="236"/>
      <c r="S888" s="236"/>
      <c r="T888" s="236"/>
      <c r="U888" s="236"/>
      <c r="V888" s="236"/>
      <c r="W888" s="236"/>
      <c r="X888" s="236"/>
      <c r="Y888" s="236"/>
      <c r="Z888" s="236"/>
      <c r="AA888" s="236"/>
      <c r="AB888" s="236"/>
      <c r="AC888" s="236"/>
      <c r="AD888" s="236"/>
      <c r="AE888" s="236"/>
    </row>
    <row r="889" spans="1:31" ht="15.75" customHeight="1" x14ac:dyDescent="0.25">
      <c r="A889" s="236"/>
      <c r="B889" s="236"/>
      <c r="C889" s="236"/>
      <c r="D889" s="236"/>
      <c r="E889" s="236"/>
      <c r="F889" s="236"/>
      <c r="G889" s="237"/>
      <c r="H889" s="236"/>
      <c r="I889" s="236"/>
      <c r="J889" s="236"/>
      <c r="K889" s="236"/>
      <c r="L889" s="236"/>
      <c r="M889" s="236"/>
      <c r="N889" s="236"/>
      <c r="O889" s="236"/>
      <c r="P889" s="236"/>
      <c r="Q889" s="236"/>
      <c r="R889" s="236"/>
      <c r="S889" s="236"/>
      <c r="T889" s="236"/>
      <c r="U889" s="236"/>
      <c r="V889" s="236"/>
      <c r="W889" s="236"/>
      <c r="X889" s="236"/>
      <c r="Y889" s="236"/>
      <c r="Z889" s="236"/>
      <c r="AA889" s="236"/>
      <c r="AB889" s="236"/>
      <c r="AC889" s="236"/>
      <c r="AD889" s="236"/>
      <c r="AE889" s="236"/>
    </row>
    <row r="890" spans="1:31" ht="15.75" customHeight="1" x14ac:dyDescent="0.25">
      <c r="A890" s="236"/>
      <c r="B890" s="236"/>
      <c r="C890" s="236"/>
      <c r="D890" s="236"/>
      <c r="E890" s="236"/>
      <c r="F890" s="236"/>
      <c r="G890" s="237"/>
      <c r="H890" s="236"/>
      <c r="I890" s="236"/>
      <c r="J890" s="236"/>
      <c r="K890" s="236"/>
      <c r="L890" s="236"/>
      <c r="M890" s="236"/>
      <c r="N890" s="236"/>
      <c r="O890" s="236"/>
      <c r="P890" s="236"/>
      <c r="Q890" s="236"/>
      <c r="R890" s="236"/>
      <c r="S890" s="236"/>
      <c r="T890" s="236"/>
      <c r="U890" s="236"/>
      <c r="V890" s="236"/>
      <c r="W890" s="236"/>
      <c r="X890" s="236"/>
      <c r="Y890" s="236"/>
      <c r="Z890" s="236"/>
      <c r="AA890" s="236"/>
      <c r="AB890" s="236"/>
      <c r="AC890" s="236"/>
      <c r="AD890" s="236"/>
      <c r="AE890" s="236"/>
    </row>
    <row r="891" spans="1:31" ht="15.75" customHeight="1" x14ac:dyDescent="0.25">
      <c r="A891" s="236"/>
      <c r="B891" s="236"/>
      <c r="C891" s="236"/>
      <c r="D891" s="236"/>
      <c r="E891" s="236"/>
      <c r="F891" s="236"/>
      <c r="G891" s="237"/>
      <c r="H891" s="236"/>
      <c r="I891" s="236"/>
      <c r="J891" s="236"/>
      <c r="K891" s="236"/>
      <c r="L891" s="236"/>
      <c r="M891" s="236"/>
      <c r="N891" s="236"/>
      <c r="O891" s="236"/>
      <c r="P891" s="236"/>
      <c r="Q891" s="236"/>
      <c r="R891" s="236"/>
      <c r="S891" s="236"/>
      <c r="T891" s="236"/>
      <c r="U891" s="236"/>
      <c r="V891" s="236"/>
      <c r="W891" s="236"/>
      <c r="X891" s="236"/>
      <c r="Y891" s="236"/>
      <c r="Z891" s="236"/>
      <c r="AA891" s="236"/>
      <c r="AB891" s="236"/>
      <c r="AC891" s="236"/>
      <c r="AD891" s="236"/>
      <c r="AE891" s="236"/>
    </row>
    <row r="892" spans="1:31" ht="15.75" customHeight="1" x14ac:dyDescent="0.25">
      <c r="A892" s="236"/>
      <c r="B892" s="236"/>
      <c r="C892" s="236"/>
      <c r="D892" s="236"/>
      <c r="E892" s="236"/>
      <c r="F892" s="236"/>
      <c r="G892" s="237"/>
      <c r="H892" s="236"/>
      <c r="I892" s="236"/>
      <c r="J892" s="236"/>
      <c r="K892" s="236"/>
      <c r="L892" s="236"/>
      <c r="M892" s="236"/>
      <c r="N892" s="236"/>
      <c r="O892" s="236"/>
      <c r="P892" s="236"/>
      <c r="Q892" s="236"/>
      <c r="R892" s="236"/>
      <c r="S892" s="236"/>
      <c r="T892" s="236"/>
      <c r="U892" s="236"/>
      <c r="V892" s="236"/>
      <c r="W892" s="236"/>
      <c r="X892" s="236"/>
      <c r="Y892" s="236"/>
      <c r="Z892" s="236"/>
      <c r="AA892" s="236"/>
      <c r="AB892" s="236"/>
      <c r="AC892" s="236"/>
      <c r="AD892" s="236"/>
      <c r="AE892" s="236"/>
    </row>
    <row r="893" spans="1:31" ht="15.75" customHeight="1" x14ac:dyDescent="0.25">
      <c r="A893" s="236"/>
      <c r="B893" s="236"/>
      <c r="C893" s="236"/>
      <c r="D893" s="236"/>
      <c r="E893" s="236"/>
      <c r="F893" s="236"/>
      <c r="G893" s="237"/>
      <c r="H893" s="236"/>
      <c r="I893" s="236"/>
      <c r="J893" s="236"/>
      <c r="K893" s="236"/>
      <c r="L893" s="236"/>
      <c r="M893" s="236"/>
      <c r="N893" s="236"/>
      <c r="O893" s="236"/>
      <c r="P893" s="236"/>
      <c r="Q893" s="236"/>
      <c r="R893" s="236"/>
      <c r="S893" s="236"/>
      <c r="T893" s="236"/>
      <c r="U893" s="236"/>
      <c r="V893" s="236"/>
      <c r="W893" s="236"/>
      <c r="X893" s="236"/>
      <c r="Y893" s="236"/>
      <c r="Z893" s="236"/>
      <c r="AA893" s="236"/>
      <c r="AB893" s="236"/>
      <c r="AC893" s="236"/>
      <c r="AD893" s="236"/>
      <c r="AE893" s="236"/>
    </row>
    <row r="894" spans="1:31" ht="15.75" customHeight="1" x14ac:dyDescent="0.25">
      <c r="A894" s="236"/>
      <c r="B894" s="236"/>
      <c r="C894" s="236"/>
      <c r="D894" s="236"/>
      <c r="E894" s="236"/>
      <c r="F894" s="236"/>
      <c r="G894" s="237"/>
      <c r="H894" s="236"/>
      <c r="I894" s="236"/>
      <c r="J894" s="236"/>
      <c r="K894" s="236"/>
      <c r="L894" s="236"/>
      <c r="M894" s="236"/>
      <c r="N894" s="236"/>
      <c r="O894" s="236"/>
      <c r="P894" s="236"/>
      <c r="Q894" s="236"/>
      <c r="R894" s="236"/>
      <c r="S894" s="236"/>
      <c r="T894" s="236"/>
      <c r="U894" s="236"/>
      <c r="V894" s="236"/>
      <c r="W894" s="236"/>
      <c r="X894" s="236"/>
      <c r="Y894" s="236"/>
      <c r="Z894" s="236"/>
      <c r="AA894" s="236"/>
      <c r="AB894" s="236"/>
      <c r="AC894" s="236"/>
      <c r="AD894" s="236"/>
      <c r="AE894" s="236"/>
    </row>
    <row r="895" spans="1:31" ht="15.75" customHeight="1" x14ac:dyDescent="0.25">
      <c r="A895" s="236"/>
      <c r="B895" s="236"/>
      <c r="C895" s="236"/>
      <c r="D895" s="236"/>
      <c r="E895" s="236"/>
      <c r="F895" s="236"/>
      <c r="G895" s="237"/>
      <c r="H895" s="236"/>
      <c r="I895" s="236"/>
      <c r="J895" s="236"/>
      <c r="K895" s="236"/>
      <c r="L895" s="236"/>
      <c r="M895" s="236"/>
      <c r="N895" s="236"/>
      <c r="O895" s="236"/>
      <c r="P895" s="236"/>
      <c r="Q895" s="236"/>
      <c r="R895" s="236"/>
      <c r="S895" s="236"/>
      <c r="T895" s="236"/>
      <c r="U895" s="236"/>
      <c r="V895" s="236"/>
      <c r="W895" s="236"/>
      <c r="X895" s="236"/>
      <c r="Y895" s="236"/>
      <c r="Z895" s="236"/>
      <c r="AA895" s="236"/>
      <c r="AB895" s="236"/>
      <c r="AC895" s="236"/>
      <c r="AD895" s="236"/>
      <c r="AE895" s="236"/>
    </row>
    <row r="896" spans="1:31" ht="15.75" customHeight="1" x14ac:dyDescent="0.25">
      <c r="A896" s="236"/>
      <c r="B896" s="236"/>
      <c r="C896" s="236"/>
      <c r="D896" s="236"/>
      <c r="E896" s="236"/>
      <c r="F896" s="236"/>
      <c r="G896" s="237"/>
      <c r="H896" s="236"/>
      <c r="I896" s="236"/>
      <c r="J896" s="236"/>
      <c r="K896" s="236"/>
      <c r="L896" s="236"/>
      <c r="M896" s="236"/>
      <c r="N896" s="236"/>
      <c r="O896" s="236"/>
      <c r="P896" s="236"/>
      <c r="Q896" s="236"/>
      <c r="R896" s="236"/>
      <c r="S896" s="236"/>
      <c r="T896" s="236"/>
      <c r="U896" s="236"/>
      <c r="V896" s="236"/>
      <c r="W896" s="236"/>
      <c r="X896" s="236"/>
      <c r="Y896" s="236"/>
      <c r="Z896" s="236"/>
      <c r="AA896" s="236"/>
      <c r="AB896" s="236"/>
      <c r="AC896" s="236"/>
      <c r="AD896" s="236"/>
      <c r="AE896" s="236"/>
    </row>
    <row r="897" spans="1:31" ht="15.75" customHeight="1" x14ac:dyDescent="0.25">
      <c r="A897" s="236"/>
      <c r="B897" s="236"/>
      <c r="C897" s="236"/>
      <c r="D897" s="236"/>
      <c r="E897" s="236"/>
      <c r="F897" s="236"/>
      <c r="G897" s="237"/>
      <c r="H897" s="236"/>
      <c r="I897" s="236"/>
      <c r="J897" s="236"/>
      <c r="K897" s="236"/>
      <c r="L897" s="236"/>
      <c r="M897" s="236"/>
      <c r="N897" s="236"/>
      <c r="O897" s="236"/>
      <c r="P897" s="236"/>
      <c r="Q897" s="236"/>
      <c r="R897" s="236"/>
      <c r="S897" s="236"/>
      <c r="T897" s="236"/>
      <c r="U897" s="236"/>
      <c r="V897" s="236"/>
      <c r="W897" s="236"/>
      <c r="X897" s="236"/>
      <c r="Y897" s="236"/>
      <c r="Z897" s="236"/>
      <c r="AA897" s="236"/>
      <c r="AB897" s="236"/>
      <c r="AC897" s="236"/>
      <c r="AD897" s="236"/>
      <c r="AE897" s="236"/>
    </row>
    <row r="898" spans="1:31" ht="15.75" customHeight="1" x14ac:dyDescent="0.25">
      <c r="A898" s="236"/>
      <c r="B898" s="236"/>
      <c r="C898" s="236"/>
      <c r="D898" s="236"/>
      <c r="E898" s="236"/>
      <c r="F898" s="236"/>
      <c r="G898" s="237"/>
      <c r="H898" s="236"/>
      <c r="I898" s="236"/>
      <c r="J898" s="236"/>
      <c r="K898" s="236"/>
      <c r="L898" s="236"/>
      <c r="M898" s="236"/>
      <c r="N898" s="236"/>
      <c r="O898" s="236"/>
      <c r="P898" s="236"/>
      <c r="Q898" s="236"/>
      <c r="R898" s="236"/>
      <c r="S898" s="236"/>
      <c r="T898" s="236"/>
      <c r="U898" s="236"/>
      <c r="V898" s="236"/>
      <c r="W898" s="236"/>
      <c r="X898" s="236"/>
      <c r="Y898" s="236"/>
      <c r="Z898" s="236"/>
      <c r="AA898" s="236"/>
      <c r="AB898" s="236"/>
      <c r="AC898" s="236"/>
      <c r="AD898" s="236"/>
      <c r="AE898" s="236"/>
    </row>
    <row r="899" spans="1:31" ht="15.75" customHeight="1" x14ac:dyDescent="0.25">
      <c r="A899" s="236"/>
      <c r="B899" s="236"/>
      <c r="C899" s="236"/>
      <c r="D899" s="236"/>
      <c r="E899" s="236"/>
      <c r="F899" s="236"/>
      <c r="G899" s="237"/>
      <c r="H899" s="236"/>
      <c r="I899" s="236"/>
      <c r="J899" s="236"/>
      <c r="K899" s="236"/>
      <c r="L899" s="236"/>
      <c r="M899" s="236"/>
      <c r="N899" s="236"/>
      <c r="O899" s="236"/>
      <c r="P899" s="236"/>
      <c r="Q899" s="236"/>
      <c r="R899" s="236"/>
      <c r="S899" s="236"/>
      <c r="T899" s="236"/>
      <c r="U899" s="236"/>
      <c r="V899" s="236"/>
      <c r="W899" s="236"/>
      <c r="X899" s="236"/>
      <c r="Y899" s="236"/>
      <c r="Z899" s="236"/>
      <c r="AA899" s="236"/>
      <c r="AB899" s="236"/>
      <c r="AC899" s="236"/>
      <c r="AD899" s="236"/>
      <c r="AE899" s="236"/>
    </row>
    <row r="900" spans="1:31" ht="15.75" customHeight="1" x14ac:dyDescent="0.25">
      <c r="A900" s="236"/>
      <c r="B900" s="236"/>
      <c r="C900" s="236"/>
      <c r="D900" s="236"/>
      <c r="E900" s="236"/>
      <c r="F900" s="236"/>
      <c r="G900" s="237"/>
      <c r="H900" s="236"/>
      <c r="I900" s="236"/>
      <c r="J900" s="236"/>
      <c r="K900" s="236"/>
      <c r="L900" s="236"/>
      <c r="M900" s="236"/>
      <c r="N900" s="236"/>
      <c r="O900" s="236"/>
      <c r="P900" s="236"/>
      <c r="Q900" s="236"/>
      <c r="R900" s="236"/>
      <c r="S900" s="236"/>
      <c r="T900" s="236"/>
      <c r="U900" s="236"/>
      <c r="V900" s="236"/>
      <c r="W900" s="236"/>
      <c r="X900" s="236"/>
      <c r="Y900" s="236"/>
      <c r="Z900" s="236"/>
      <c r="AA900" s="236"/>
      <c r="AB900" s="236"/>
      <c r="AC900" s="236"/>
      <c r="AD900" s="236"/>
      <c r="AE900" s="236"/>
    </row>
    <row r="901" spans="1:31" ht="15.75" customHeight="1" x14ac:dyDescent="0.25">
      <c r="A901" s="236"/>
      <c r="B901" s="236"/>
      <c r="C901" s="236"/>
      <c r="D901" s="236"/>
      <c r="E901" s="236"/>
      <c r="F901" s="236"/>
      <c r="G901" s="237"/>
      <c r="H901" s="236"/>
      <c r="I901" s="236"/>
      <c r="J901" s="236"/>
      <c r="K901" s="236"/>
      <c r="L901" s="236"/>
      <c r="M901" s="236"/>
      <c r="N901" s="236"/>
      <c r="O901" s="236"/>
      <c r="P901" s="236"/>
      <c r="Q901" s="236"/>
      <c r="R901" s="236"/>
      <c r="S901" s="236"/>
      <c r="T901" s="236"/>
      <c r="U901" s="236"/>
      <c r="V901" s="236"/>
      <c r="W901" s="236"/>
      <c r="X901" s="236"/>
      <c r="Y901" s="236"/>
      <c r="Z901" s="236"/>
      <c r="AA901" s="236"/>
      <c r="AB901" s="236"/>
      <c r="AC901" s="236"/>
      <c r="AD901" s="236"/>
      <c r="AE901" s="236"/>
    </row>
    <row r="902" spans="1:31" ht="15.75" customHeight="1" x14ac:dyDescent="0.25">
      <c r="A902" s="236"/>
      <c r="B902" s="236"/>
      <c r="C902" s="236"/>
      <c r="D902" s="236"/>
      <c r="E902" s="236"/>
      <c r="F902" s="236"/>
      <c r="G902" s="237"/>
      <c r="H902" s="236"/>
      <c r="I902" s="236"/>
      <c r="J902" s="236"/>
      <c r="K902" s="236"/>
      <c r="L902" s="236"/>
      <c r="M902" s="236"/>
      <c r="N902" s="236"/>
      <c r="O902" s="236"/>
      <c r="P902" s="236"/>
      <c r="Q902" s="236"/>
      <c r="R902" s="236"/>
      <c r="S902" s="236"/>
      <c r="T902" s="236"/>
      <c r="U902" s="236"/>
      <c r="V902" s="236"/>
      <c r="W902" s="236"/>
      <c r="X902" s="236"/>
      <c r="Y902" s="236"/>
      <c r="Z902" s="236"/>
      <c r="AA902" s="236"/>
      <c r="AB902" s="236"/>
      <c r="AC902" s="236"/>
      <c r="AD902" s="236"/>
      <c r="AE902" s="236"/>
    </row>
    <row r="903" spans="1:31" ht="15.75" customHeight="1" x14ac:dyDescent="0.25">
      <c r="A903" s="236"/>
      <c r="B903" s="236"/>
      <c r="C903" s="236"/>
      <c r="D903" s="236"/>
      <c r="E903" s="236"/>
      <c r="F903" s="236"/>
      <c r="G903" s="237"/>
      <c r="H903" s="236"/>
      <c r="I903" s="236"/>
      <c r="J903" s="236"/>
      <c r="K903" s="236"/>
      <c r="L903" s="236"/>
      <c r="M903" s="236"/>
      <c r="N903" s="236"/>
      <c r="O903" s="236"/>
      <c r="P903" s="236"/>
      <c r="Q903" s="236"/>
      <c r="R903" s="236"/>
      <c r="S903" s="236"/>
      <c r="T903" s="236"/>
      <c r="U903" s="236"/>
      <c r="V903" s="236"/>
      <c r="W903" s="236"/>
      <c r="X903" s="236"/>
      <c r="Y903" s="236"/>
      <c r="Z903" s="236"/>
      <c r="AA903" s="236"/>
      <c r="AB903" s="236"/>
      <c r="AC903" s="236"/>
      <c r="AD903" s="236"/>
      <c r="AE903" s="236"/>
    </row>
    <row r="904" spans="1:31" ht="15.75" customHeight="1" x14ac:dyDescent="0.25">
      <c r="A904" s="236"/>
      <c r="B904" s="236"/>
      <c r="C904" s="236"/>
      <c r="D904" s="236"/>
      <c r="E904" s="236"/>
      <c r="F904" s="236"/>
      <c r="G904" s="237"/>
      <c r="H904" s="236"/>
      <c r="I904" s="236"/>
      <c r="J904" s="236"/>
      <c r="K904" s="236"/>
      <c r="L904" s="236"/>
      <c r="M904" s="236"/>
      <c r="N904" s="236"/>
      <c r="O904" s="236"/>
      <c r="P904" s="236"/>
      <c r="Q904" s="236"/>
      <c r="R904" s="236"/>
      <c r="S904" s="236"/>
      <c r="T904" s="236"/>
      <c r="U904" s="236"/>
      <c r="V904" s="236"/>
      <c r="W904" s="236"/>
      <c r="X904" s="236"/>
      <c r="Y904" s="236"/>
      <c r="Z904" s="236"/>
      <c r="AA904" s="236"/>
      <c r="AB904" s="236"/>
      <c r="AC904" s="236"/>
      <c r="AD904" s="236"/>
      <c r="AE904" s="236"/>
    </row>
    <row r="905" spans="1:31" ht="15.75" customHeight="1" x14ac:dyDescent="0.25">
      <c r="A905" s="236"/>
      <c r="B905" s="236"/>
      <c r="C905" s="236"/>
      <c r="D905" s="236"/>
      <c r="E905" s="236"/>
      <c r="F905" s="236"/>
      <c r="G905" s="237"/>
      <c r="H905" s="236"/>
      <c r="I905" s="236"/>
      <c r="J905" s="236"/>
      <c r="K905" s="236"/>
      <c r="L905" s="236"/>
      <c r="M905" s="236"/>
      <c r="N905" s="236"/>
      <c r="O905" s="236"/>
      <c r="P905" s="236"/>
      <c r="Q905" s="236"/>
      <c r="R905" s="236"/>
      <c r="S905" s="236"/>
      <c r="T905" s="236"/>
      <c r="U905" s="236"/>
      <c r="V905" s="236"/>
      <c r="W905" s="236"/>
      <c r="X905" s="236"/>
      <c r="Y905" s="236"/>
      <c r="Z905" s="236"/>
      <c r="AA905" s="236"/>
      <c r="AB905" s="236"/>
      <c r="AC905" s="236"/>
      <c r="AD905" s="236"/>
      <c r="AE905" s="236"/>
    </row>
    <row r="906" spans="1:31" ht="15.75" customHeight="1" x14ac:dyDescent="0.25">
      <c r="A906" s="236"/>
      <c r="B906" s="236"/>
      <c r="C906" s="236"/>
      <c r="D906" s="236"/>
      <c r="E906" s="236"/>
      <c r="F906" s="236"/>
      <c r="G906" s="237"/>
      <c r="H906" s="236"/>
      <c r="I906" s="236"/>
      <c r="J906" s="236"/>
      <c r="K906" s="236"/>
      <c r="L906" s="236"/>
      <c r="M906" s="236"/>
      <c r="N906" s="236"/>
      <c r="O906" s="236"/>
      <c r="P906" s="236"/>
      <c r="Q906" s="236"/>
      <c r="R906" s="236"/>
      <c r="S906" s="236"/>
      <c r="T906" s="236"/>
      <c r="U906" s="236"/>
      <c r="V906" s="236"/>
      <c r="W906" s="236"/>
      <c r="X906" s="236"/>
      <c r="Y906" s="236"/>
      <c r="Z906" s="236"/>
      <c r="AA906" s="236"/>
      <c r="AB906" s="236"/>
      <c r="AC906" s="236"/>
      <c r="AD906" s="236"/>
      <c r="AE906" s="236"/>
    </row>
    <row r="907" spans="1:31" ht="15.75" customHeight="1" x14ac:dyDescent="0.25">
      <c r="A907" s="236"/>
      <c r="B907" s="236"/>
      <c r="C907" s="236"/>
      <c r="D907" s="236"/>
      <c r="E907" s="236"/>
      <c r="F907" s="236"/>
      <c r="G907" s="237"/>
      <c r="H907" s="236"/>
      <c r="I907" s="236"/>
      <c r="J907" s="236"/>
      <c r="K907" s="236"/>
      <c r="L907" s="236"/>
      <c r="M907" s="236"/>
      <c r="N907" s="236"/>
      <c r="O907" s="236"/>
      <c r="P907" s="236"/>
      <c r="Q907" s="236"/>
      <c r="R907" s="236"/>
      <c r="S907" s="236"/>
      <c r="T907" s="236"/>
      <c r="U907" s="236"/>
      <c r="V907" s="236"/>
      <c r="W907" s="236"/>
      <c r="X907" s="236"/>
      <c r="Y907" s="236"/>
      <c r="Z907" s="236"/>
      <c r="AA907" s="236"/>
      <c r="AB907" s="236"/>
      <c r="AC907" s="236"/>
      <c r="AD907" s="236"/>
      <c r="AE907" s="236"/>
    </row>
    <row r="908" spans="1:31" ht="15.75" customHeight="1" x14ac:dyDescent="0.25">
      <c r="A908" s="236"/>
      <c r="B908" s="236"/>
      <c r="C908" s="236"/>
      <c r="D908" s="236"/>
      <c r="E908" s="236"/>
      <c r="F908" s="236"/>
      <c r="G908" s="237"/>
      <c r="H908" s="236"/>
      <c r="I908" s="236"/>
      <c r="J908" s="236"/>
      <c r="K908" s="236"/>
      <c r="L908" s="236"/>
      <c r="M908" s="236"/>
      <c r="N908" s="236"/>
      <c r="O908" s="236"/>
      <c r="P908" s="236"/>
      <c r="Q908" s="236"/>
      <c r="R908" s="236"/>
      <c r="S908" s="236"/>
      <c r="T908" s="236"/>
      <c r="U908" s="236"/>
      <c r="V908" s="236"/>
      <c r="W908" s="236"/>
      <c r="X908" s="236"/>
      <c r="Y908" s="236"/>
      <c r="Z908" s="236"/>
      <c r="AA908" s="236"/>
      <c r="AB908" s="236"/>
      <c r="AC908" s="236"/>
      <c r="AD908" s="236"/>
      <c r="AE908" s="236"/>
    </row>
    <row r="909" spans="1:31" ht="15.75" customHeight="1" x14ac:dyDescent="0.25">
      <c r="A909" s="236"/>
      <c r="B909" s="236"/>
      <c r="C909" s="236"/>
      <c r="D909" s="236"/>
      <c r="E909" s="236"/>
      <c r="F909" s="236"/>
      <c r="G909" s="237"/>
      <c r="H909" s="236"/>
      <c r="I909" s="236"/>
      <c r="J909" s="236"/>
      <c r="K909" s="236"/>
      <c r="L909" s="236"/>
      <c r="M909" s="236"/>
      <c r="N909" s="236"/>
      <c r="O909" s="236"/>
      <c r="P909" s="236"/>
      <c r="Q909" s="236"/>
      <c r="R909" s="236"/>
      <c r="S909" s="236"/>
      <c r="T909" s="236"/>
      <c r="U909" s="236"/>
      <c r="V909" s="236"/>
      <c r="W909" s="236"/>
      <c r="X909" s="236"/>
      <c r="Y909" s="236"/>
      <c r="Z909" s="236"/>
      <c r="AA909" s="236"/>
      <c r="AB909" s="236"/>
      <c r="AC909" s="236"/>
      <c r="AD909" s="236"/>
      <c r="AE909" s="236"/>
    </row>
    <row r="910" spans="1:31" ht="15.75" customHeight="1" x14ac:dyDescent="0.25">
      <c r="A910" s="236"/>
      <c r="B910" s="236"/>
      <c r="C910" s="236"/>
      <c r="D910" s="236"/>
      <c r="E910" s="236"/>
      <c r="F910" s="236"/>
      <c r="G910" s="237"/>
      <c r="H910" s="236"/>
      <c r="I910" s="236"/>
      <c r="J910" s="236"/>
      <c r="K910" s="236"/>
      <c r="L910" s="236"/>
      <c r="M910" s="236"/>
      <c r="N910" s="236"/>
      <c r="O910" s="236"/>
      <c r="P910" s="236"/>
      <c r="Q910" s="236"/>
      <c r="R910" s="236"/>
      <c r="S910" s="236"/>
      <c r="T910" s="236"/>
      <c r="U910" s="236"/>
      <c r="V910" s="236"/>
      <c r="W910" s="236"/>
      <c r="X910" s="236"/>
      <c r="Y910" s="236"/>
      <c r="Z910" s="236"/>
      <c r="AA910" s="236"/>
      <c r="AB910" s="236"/>
      <c r="AC910" s="236"/>
      <c r="AD910" s="236"/>
      <c r="AE910" s="236"/>
    </row>
    <row r="911" spans="1:31" ht="15.75" customHeight="1" x14ac:dyDescent="0.25">
      <c r="A911" s="236"/>
      <c r="B911" s="236"/>
      <c r="C911" s="236"/>
      <c r="D911" s="236"/>
      <c r="E911" s="236"/>
      <c r="F911" s="236"/>
      <c r="G911" s="237"/>
      <c r="H911" s="236"/>
      <c r="I911" s="236"/>
      <c r="J911" s="236"/>
      <c r="K911" s="236"/>
      <c r="L911" s="236"/>
      <c r="M911" s="236"/>
      <c r="N911" s="236"/>
      <c r="O911" s="236"/>
      <c r="P911" s="236"/>
      <c r="Q911" s="236"/>
      <c r="R911" s="236"/>
      <c r="S911" s="236"/>
      <c r="T911" s="236"/>
      <c r="U911" s="236"/>
      <c r="V911" s="236"/>
      <c r="W911" s="236"/>
      <c r="X911" s="236"/>
      <c r="Y911" s="236"/>
      <c r="Z911" s="236"/>
      <c r="AA911" s="236"/>
      <c r="AB911" s="236"/>
      <c r="AC911" s="236"/>
      <c r="AD911" s="236"/>
      <c r="AE911" s="236"/>
    </row>
    <row r="912" spans="1:31" ht="15.75" customHeight="1" x14ac:dyDescent="0.25">
      <c r="A912" s="236"/>
      <c r="B912" s="236"/>
      <c r="C912" s="236"/>
      <c r="D912" s="236"/>
      <c r="E912" s="236"/>
      <c r="F912" s="236"/>
      <c r="G912" s="237"/>
      <c r="H912" s="236"/>
      <c r="I912" s="236"/>
      <c r="J912" s="236"/>
      <c r="K912" s="236"/>
      <c r="L912" s="236"/>
      <c r="M912" s="236"/>
      <c r="N912" s="236"/>
      <c r="O912" s="236"/>
      <c r="P912" s="236"/>
      <c r="Q912" s="236"/>
      <c r="R912" s="236"/>
      <c r="S912" s="236"/>
      <c r="T912" s="236"/>
      <c r="U912" s="236"/>
      <c r="V912" s="236"/>
      <c r="W912" s="236"/>
      <c r="X912" s="236"/>
      <c r="Y912" s="236"/>
      <c r="Z912" s="236"/>
      <c r="AA912" s="236"/>
      <c r="AB912" s="236"/>
      <c r="AC912" s="236"/>
      <c r="AD912" s="236"/>
      <c r="AE912" s="236"/>
    </row>
    <row r="913" spans="1:31" ht="15.75" customHeight="1" x14ac:dyDescent="0.25">
      <c r="A913" s="236"/>
      <c r="B913" s="236"/>
      <c r="C913" s="236"/>
      <c r="D913" s="236"/>
      <c r="E913" s="236"/>
      <c r="F913" s="236"/>
      <c r="G913" s="237"/>
      <c r="H913" s="236"/>
      <c r="I913" s="236"/>
      <c r="J913" s="236"/>
      <c r="K913" s="236"/>
      <c r="L913" s="236"/>
      <c r="M913" s="236"/>
      <c r="N913" s="236"/>
      <c r="O913" s="236"/>
      <c r="P913" s="236"/>
      <c r="Q913" s="236"/>
      <c r="R913" s="236"/>
      <c r="S913" s="236"/>
      <c r="T913" s="236"/>
      <c r="U913" s="236"/>
      <c r="V913" s="236"/>
      <c r="W913" s="236"/>
      <c r="X913" s="236"/>
      <c r="Y913" s="236"/>
      <c r="Z913" s="236"/>
      <c r="AA913" s="236"/>
      <c r="AB913" s="236"/>
      <c r="AC913" s="236"/>
      <c r="AD913" s="236"/>
      <c r="AE913" s="236"/>
    </row>
    <row r="914" spans="1:31" ht="15.75" customHeight="1" x14ac:dyDescent="0.25">
      <c r="A914" s="236"/>
      <c r="B914" s="236"/>
      <c r="C914" s="236"/>
      <c r="D914" s="236"/>
      <c r="E914" s="236"/>
      <c r="F914" s="236"/>
      <c r="G914" s="237"/>
      <c r="H914" s="236"/>
      <c r="I914" s="236"/>
      <c r="J914" s="236"/>
      <c r="K914" s="236"/>
      <c r="L914" s="236"/>
      <c r="M914" s="236"/>
      <c r="N914" s="236"/>
      <c r="O914" s="236"/>
      <c r="P914" s="236"/>
      <c r="Q914" s="236"/>
      <c r="R914" s="236"/>
      <c r="S914" s="236"/>
      <c r="T914" s="236"/>
      <c r="U914" s="236"/>
      <c r="V914" s="236"/>
      <c r="W914" s="236"/>
      <c r="X914" s="236"/>
      <c r="Y914" s="236"/>
      <c r="Z914" s="236"/>
      <c r="AA914" s="236"/>
      <c r="AB914" s="236"/>
      <c r="AC914" s="236"/>
      <c r="AD914" s="236"/>
      <c r="AE914" s="236"/>
    </row>
    <row r="915" spans="1:31" ht="15.75" customHeight="1" x14ac:dyDescent="0.25">
      <c r="A915" s="236"/>
      <c r="B915" s="236"/>
      <c r="C915" s="236"/>
      <c r="D915" s="236"/>
      <c r="E915" s="236"/>
      <c r="F915" s="236"/>
      <c r="G915" s="237"/>
      <c r="H915" s="236"/>
      <c r="I915" s="236"/>
      <c r="J915" s="236"/>
      <c r="K915" s="236"/>
      <c r="L915" s="236"/>
      <c r="M915" s="236"/>
      <c r="N915" s="236"/>
      <c r="O915" s="236"/>
      <c r="P915" s="236"/>
      <c r="Q915" s="236"/>
      <c r="R915" s="236"/>
      <c r="S915" s="236"/>
      <c r="T915" s="236"/>
      <c r="U915" s="236"/>
      <c r="V915" s="236"/>
      <c r="W915" s="236"/>
      <c r="X915" s="236"/>
      <c r="Y915" s="236"/>
      <c r="Z915" s="236"/>
      <c r="AA915" s="236"/>
      <c r="AB915" s="236"/>
      <c r="AC915" s="236"/>
      <c r="AD915" s="236"/>
      <c r="AE915" s="236"/>
    </row>
    <row r="916" spans="1:31" ht="15.75" customHeight="1" x14ac:dyDescent="0.25">
      <c r="A916" s="236"/>
      <c r="B916" s="236"/>
      <c r="C916" s="236"/>
      <c r="D916" s="236"/>
      <c r="E916" s="236"/>
      <c r="F916" s="236"/>
      <c r="G916" s="237"/>
      <c r="H916" s="236"/>
      <c r="I916" s="236"/>
      <c r="J916" s="236"/>
      <c r="K916" s="236"/>
      <c r="L916" s="236"/>
      <c r="M916" s="236"/>
      <c r="N916" s="236"/>
      <c r="O916" s="236"/>
      <c r="P916" s="236"/>
      <c r="Q916" s="236"/>
      <c r="R916" s="236"/>
      <c r="S916" s="236"/>
      <c r="T916" s="236"/>
      <c r="U916" s="236"/>
      <c r="V916" s="236"/>
      <c r="W916" s="236"/>
      <c r="X916" s="236"/>
      <c r="Y916" s="236"/>
      <c r="Z916" s="236"/>
      <c r="AA916" s="236"/>
      <c r="AB916" s="236"/>
      <c r="AC916" s="236"/>
      <c r="AD916" s="236"/>
      <c r="AE916" s="236"/>
    </row>
    <row r="917" spans="1:31" ht="15.75" customHeight="1" x14ac:dyDescent="0.25">
      <c r="A917" s="236"/>
      <c r="B917" s="236"/>
      <c r="C917" s="236"/>
      <c r="D917" s="236"/>
      <c r="E917" s="236"/>
      <c r="F917" s="236"/>
      <c r="G917" s="237"/>
      <c r="H917" s="236"/>
      <c r="I917" s="236"/>
      <c r="J917" s="236"/>
      <c r="K917" s="236"/>
      <c r="L917" s="236"/>
      <c r="M917" s="236"/>
      <c r="N917" s="236"/>
      <c r="O917" s="236"/>
      <c r="P917" s="236"/>
      <c r="Q917" s="236"/>
      <c r="R917" s="236"/>
      <c r="S917" s="236"/>
      <c r="T917" s="236"/>
      <c r="U917" s="236"/>
      <c r="V917" s="236"/>
      <c r="W917" s="236"/>
      <c r="X917" s="236"/>
      <c r="Y917" s="236"/>
      <c r="Z917" s="236"/>
      <c r="AA917" s="236"/>
      <c r="AB917" s="236"/>
      <c r="AC917" s="236"/>
      <c r="AD917" s="236"/>
      <c r="AE917" s="236"/>
    </row>
    <row r="918" spans="1:31" ht="15.75" customHeight="1" x14ac:dyDescent="0.25">
      <c r="A918" s="236"/>
      <c r="B918" s="236"/>
      <c r="C918" s="236"/>
      <c r="D918" s="236"/>
      <c r="E918" s="236"/>
      <c r="F918" s="236"/>
      <c r="G918" s="237"/>
      <c r="H918" s="236"/>
      <c r="I918" s="236"/>
      <c r="J918" s="236"/>
      <c r="K918" s="236"/>
      <c r="L918" s="236"/>
      <c r="M918" s="236"/>
      <c r="N918" s="236"/>
      <c r="O918" s="236"/>
      <c r="P918" s="236"/>
      <c r="Q918" s="236"/>
      <c r="R918" s="236"/>
      <c r="S918" s="236"/>
      <c r="T918" s="236"/>
      <c r="U918" s="236"/>
      <c r="V918" s="236"/>
      <c r="W918" s="236"/>
      <c r="X918" s="236"/>
      <c r="Y918" s="236"/>
      <c r="Z918" s="236"/>
      <c r="AA918" s="236"/>
      <c r="AB918" s="236"/>
      <c r="AC918" s="236"/>
      <c r="AD918" s="236"/>
      <c r="AE918" s="236"/>
    </row>
    <row r="919" spans="1:31" ht="15.75" customHeight="1" x14ac:dyDescent="0.25">
      <c r="A919" s="236"/>
      <c r="B919" s="236"/>
      <c r="C919" s="236"/>
      <c r="D919" s="236"/>
      <c r="E919" s="236"/>
      <c r="F919" s="236"/>
      <c r="G919" s="237"/>
      <c r="H919" s="236"/>
      <c r="I919" s="236"/>
      <c r="J919" s="236"/>
      <c r="K919" s="236"/>
      <c r="L919" s="236"/>
      <c r="M919" s="236"/>
      <c r="N919" s="236"/>
      <c r="O919" s="236"/>
      <c r="P919" s="236"/>
      <c r="Q919" s="236"/>
      <c r="R919" s="236"/>
      <c r="S919" s="236"/>
      <c r="T919" s="236"/>
      <c r="U919" s="236"/>
      <c r="V919" s="236"/>
      <c r="W919" s="236"/>
      <c r="X919" s="236"/>
      <c r="Y919" s="236"/>
      <c r="Z919" s="236"/>
      <c r="AA919" s="236"/>
      <c r="AB919" s="236"/>
      <c r="AC919" s="236"/>
      <c r="AD919" s="236"/>
      <c r="AE919" s="236"/>
    </row>
    <row r="920" spans="1:31" ht="15.75" customHeight="1" x14ac:dyDescent="0.25">
      <c r="A920" s="236"/>
      <c r="B920" s="236"/>
      <c r="C920" s="236"/>
      <c r="D920" s="236"/>
      <c r="E920" s="236"/>
      <c r="F920" s="236"/>
      <c r="G920" s="237"/>
      <c r="H920" s="236"/>
      <c r="I920" s="236"/>
      <c r="J920" s="236"/>
      <c r="K920" s="236"/>
      <c r="L920" s="236"/>
      <c r="M920" s="236"/>
      <c r="N920" s="236"/>
      <c r="O920" s="236"/>
      <c r="P920" s="236"/>
      <c r="Q920" s="236"/>
      <c r="R920" s="236"/>
      <c r="S920" s="236"/>
      <c r="T920" s="236"/>
      <c r="U920" s="236"/>
      <c r="V920" s="236"/>
      <c r="W920" s="236"/>
      <c r="X920" s="236"/>
      <c r="Y920" s="236"/>
      <c r="Z920" s="236"/>
      <c r="AA920" s="236"/>
      <c r="AB920" s="236"/>
      <c r="AC920" s="236"/>
      <c r="AD920" s="236"/>
      <c r="AE920" s="236"/>
    </row>
    <row r="921" spans="1:31" ht="15.75" customHeight="1" x14ac:dyDescent="0.25">
      <c r="A921" s="236"/>
      <c r="B921" s="236"/>
      <c r="C921" s="236"/>
      <c r="D921" s="236"/>
      <c r="E921" s="236"/>
      <c r="F921" s="236"/>
      <c r="G921" s="237"/>
      <c r="H921" s="236"/>
      <c r="I921" s="236"/>
      <c r="J921" s="236"/>
      <c r="K921" s="236"/>
      <c r="L921" s="236"/>
      <c r="M921" s="236"/>
      <c r="N921" s="236"/>
      <c r="O921" s="236"/>
      <c r="P921" s="236"/>
      <c r="Q921" s="236"/>
      <c r="R921" s="236"/>
      <c r="S921" s="236"/>
      <c r="T921" s="236"/>
      <c r="U921" s="236"/>
      <c r="V921" s="236"/>
      <c r="W921" s="236"/>
      <c r="X921" s="236"/>
      <c r="Y921" s="236"/>
      <c r="Z921" s="236"/>
      <c r="AA921" s="236"/>
      <c r="AB921" s="236"/>
      <c r="AC921" s="236"/>
      <c r="AD921" s="236"/>
      <c r="AE921" s="236"/>
    </row>
    <row r="922" spans="1:31" ht="15.75" customHeight="1" x14ac:dyDescent="0.25">
      <c r="A922" s="236"/>
      <c r="B922" s="236"/>
      <c r="C922" s="236"/>
      <c r="D922" s="236"/>
      <c r="E922" s="236"/>
      <c r="F922" s="236"/>
      <c r="G922" s="237"/>
      <c r="H922" s="236"/>
      <c r="I922" s="236"/>
      <c r="J922" s="236"/>
      <c r="K922" s="236"/>
      <c r="L922" s="236"/>
      <c r="M922" s="236"/>
      <c r="N922" s="236"/>
      <c r="O922" s="236"/>
      <c r="P922" s="236"/>
      <c r="Q922" s="236"/>
      <c r="R922" s="236"/>
      <c r="S922" s="236"/>
      <c r="T922" s="236"/>
      <c r="U922" s="236"/>
      <c r="V922" s="236"/>
      <c r="W922" s="236"/>
      <c r="X922" s="236"/>
      <c r="Y922" s="236"/>
      <c r="Z922" s="236"/>
      <c r="AA922" s="236"/>
      <c r="AB922" s="236"/>
      <c r="AC922" s="236"/>
      <c r="AD922" s="236"/>
      <c r="AE922" s="236"/>
    </row>
    <row r="923" spans="1:31" ht="15.75" customHeight="1" x14ac:dyDescent="0.25">
      <c r="A923" s="236"/>
      <c r="B923" s="236"/>
      <c r="C923" s="236"/>
      <c r="D923" s="236"/>
      <c r="E923" s="236"/>
      <c r="F923" s="236"/>
      <c r="G923" s="237"/>
      <c r="H923" s="236"/>
      <c r="I923" s="236"/>
      <c r="J923" s="236"/>
      <c r="K923" s="236"/>
      <c r="L923" s="236"/>
      <c r="M923" s="236"/>
      <c r="N923" s="236"/>
      <c r="O923" s="236"/>
      <c r="P923" s="236"/>
      <c r="Q923" s="236"/>
      <c r="R923" s="236"/>
      <c r="S923" s="236"/>
      <c r="T923" s="236"/>
      <c r="U923" s="236"/>
      <c r="V923" s="236"/>
      <c r="W923" s="236"/>
      <c r="X923" s="236"/>
      <c r="Y923" s="236"/>
      <c r="Z923" s="236"/>
      <c r="AA923" s="236"/>
      <c r="AB923" s="236"/>
      <c r="AC923" s="236"/>
      <c r="AD923" s="236"/>
      <c r="AE923" s="236"/>
    </row>
    <row r="924" spans="1:31" ht="15.75" customHeight="1" x14ac:dyDescent="0.25">
      <c r="A924" s="236"/>
      <c r="B924" s="236"/>
      <c r="C924" s="236"/>
      <c r="D924" s="236"/>
      <c r="E924" s="236"/>
      <c r="F924" s="236"/>
      <c r="G924" s="237"/>
      <c r="H924" s="236"/>
      <c r="I924" s="236"/>
      <c r="J924" s="236"/>
      <c r="K924" s="236"/>
      <c r="L924" s="236"/>
      <c r="M924" s="236"/>
      <c r="N924" s="236"/>
      <c r="O924" s="236"/>
      <c r="P924" s="236"/>
      <c r="Q924" s="236"/>
      <c r="R924" s="236"/>
      <c r="S924" s="236"/>
      <c r="T924" s="236"/>
      <c r="U924" s="236"/>
      <c r="V924" s="236"/>
      <c r="W924" s="236"/>
      <c r="X924" s="236"/>
      <c r="Y924" s="236"/>
      <c r="Z924" s="236"/>
      <c r="AA924" s="236"/>
      <c r="AB924" s="236"/>
      <c r="AC924" s="236"/>
      <c r="AD924" s="236"/>
      <c r="AE924" s="236"/>
    </row>
    <row r="925" spans="1:31" ht="15.75" customHeight="1" x14ac:dyDescent="0.25">
      <c r="A925" s="236"/>
      <c r="B925" s="236"/>
      <c r="C925" s="236"/>
      <c r="D925" s="236"/>
      <c r="E925" s="236"/>
      <c r="F925" s="236"/>
      <c r="G925" s="237"/>
      <c r="H925" s="236"/>
      <c r="I925" s="236"/>
      <c r="J925" s="236"/>
      <c r="K925" s="236"/>
      <c r="L925" s="236"/>
      <c r="M925" s="236"/>
      <c r="N925" s="236"/>
      <c r="O925" s="236"/>
      <c r="P925" s="236"/>
      <c r="Q925" s="236"/>
      <c r="R925" s="236"/>
      <c r="S925" s="236"/>
      <c r="T925" s="236"/>
      <c r="U925" s="236"/>
      <c r="V925" s="236"/>
      <c r="W925" s="236"/>
      <c r="X925" s="236"/>
      <c r="Y925" s="236"/>
      <c r="Z925" s="236"/>
      <c r="AA925" s="236"/>
      <c r="AB925" s="236"/>
      <c r="AC925" s="236"/>
      <c r="AD925" s="236"/>
      <c r="AE925" s="236"/>
    </row>
    <row r="926" spans="1:31" ht="15.75" customHeight="1" x14ac:dyDescent="0.25">
      <c r="A926" s="236"/>
      <c r="B926" s="236"/>
      <c r="C926" s="236"/>
      <c r="D926" s="236"/>
      <c r="E926" s="236"/>
      <c r="F926" s="236"/>
      <c r="G926" s="237"/>
      <c r="H926" s="236"/>
      <c r="I926" s="236"/>
      <c r="J926" s="236"/>
      <c r="K926" s="236"/>
      <c r="L926" s="236"/>
      <c r="M926" s="236"/>
      <c r="N926" s="236"/>
      <c r="O926" s="236"/>
      <c r="P926" s="236"/>
      <c r="Q926" s="236"/>
      <c r="R926" s="236"/>
      <c r="S926" s="236"/>
      <c r="T926" s="236"/>
      <c r="U926" s="236"/>
      <c r="V926" s="236"/>
      <c r="W926" s="236"/>
      <c r="X926" s="236"/>
      <c r="Y926" s="236"/>
      <c r="Z926" s="236"/>
      <c r="AA926" s="236"/>
      <c r="AB926" s="236"/>
      <c r="AC926" s="236"/>
      <c r="AD926" s="236"/>
      <c r="AE926" s="236"/>
    </row>
    <row r="927" spans="1:31" ht="15.75" customHeight="1" x14ac:dyDescent="0.25">
      <c r="A927" s="236"/>
      <c r="B927" s="236"/>
      <c r="C927" s="236"/>
      <c r="D927" s="236"/>
      <c r="E927" s="236"/>
      <c r="F927" s="236"/>
      <c r="G927" s="237"/>
      <c r="H927" s="236"/>
      <c r="I927" s="236"/>
      <c r="J927" s="236"/>
      <c r="K927" s="236"/>
      <c r="L927" s="236"/>
      <c r="M927" s="236"/>
      <c r="N927" s="236"/>
      <c r="O927" s="236"/>
      <c r="P927" s="236"/>
      <c r="Q927" s="236"/>
      <c r="R927" s="236"/>
      <c r="S927" s="236"/>
      <c r="T927" s="236"/>
      <c r="U927" s="236"/>
      <c r="V927" s="236"/>
      <c r="W927" s="236"/>
      <c r="X927" s="236"/>
      <c r="Y927" s="236"/>
      <c r="Z927" s="236"/>
      <c r="AA927" s="236"/>
      <c r="AB927" s="236"/>
      <c r="AC927" s="236"/>
      <c r="AD927" s="236"/>
      <c r="AE927" s="236"/>
    </row>
    <row r="928" spans="1:31" ht="15.75" customHeight="1" x14ac:dyDescent="0.25">
      <c r="A928" s="236"/>
      <c r="B928" s="236"/>
      <c r="C928" s="236"/>
      <c r="D928" s="236"/>
      <c r="E928" s="236"/>
      <c r="F928" s="236"/>
      <c r="G928" s="237"/>
      <c r="H928" s="236"/>
      <c r="I928" s="236"/>
      <c r="J928" s="236"/>
      <c r="K928" s="236"/>
      <c r="L928" s="236"/>
      <c r="M928" s="236"/>
      <c r="N928" s="236"/>
      <c r="O928" s="236"/>
      <c r="P928" s="236"/>
      <c r="Q928" s="236"/>
      <c r="R928" s="236"/>
      <c r="S928" s="236"/>
      <c r="T928" s="236"/>
      <c r="U928" s="236"/>
      <c r="V928" s="236"/>
      <c r="W928" s="236"/>
      <c r="X928" s="236"/>
      <c r="Y928" s="236"/>
      <c r="Z928" s="236"/>
      <c r="AA928" s="236"/>
      <c r="AB928" s="236"/>
      <c r="AC928" s="236"/>
      <c r="AD928" s="236"/>
      <c r="AE928" s="236"/>
    </row>
    <row r="929" spans="1:31" ht="15.75" customHeight="1" x14ac:dyDescent="0.25">
      <c r="A929" s="236"/>
      <c r="B929" s="236"/>
      <c r="C929" s="236"/>
      <c r="D929" s="236"/>
      <c r="E929" s="236"/>
      <c r="F929" s="236"/>
      <c r="G929" s="237"/>
      <c r="H929" s="236"/>
      <c r="I929" s="236"/>
      <c r="J929" s="236"/>
      <c r="K929" s="236"/>
      <c r="L929" s="236"/>
      <c r="M929" s="236"/>
      <c r="N929" s="236"/>
      <c r="O929" s="236"/>
      <c r="P929" s="236"/>
      <c r="Q929" s="236"/>
      <c r="R929" s="236"/>
      <c r="S929" s="236"/>
      <c r="T929" s="236"/>
      <c r="U929" s="236"/>
      <c r="V929" s="236"/>
      <c r="W929" s="236"/>
      <c r="X929" s="236"/>
      <c r="Y929" s="236"/>
      <c r="Z929" s="236"/>
      <c r="AA929" s="236"/>
      <c r="AB929" s="236"/>
      <c r="AC929" s="236"/>
      <c r="AD929" s="236"/>
      <c r="AE929" s="236"/>
    </row>
    <row r="930" spans="1:31" ht="15.75" customHeight="1" x14ac:dyDescent="0.25">
      <c r="A930" s="236"/>
      <c r="B930" s="236"/>
      <c r="C930" s="236"/>
      <c r="D930" s="236"/>
      <c r="E930" s="236"/>
      <c r="F930" s="236"/>
      <c r="G930" s="237"/>
      <c r="H930" s="236"/>
      <c r="I930" s="236"/>
      <c r="J930" s="236"/>
      <c r="K930" s="236"/>
      <c r="L930" s="236"/>
      <c r="M930" s="236"/>
      <c r="N930" s="236"/>
      <c r="O930" s="236"/>
      <c r="P930" s="236"/>
      <c r="Q930" s="236"/>
      <c r="R930" s="236"/>
      <c r="S930" s="236"/>
      <c r="T930" s="236"/>
      <c r="U930" s="236"/>
      <c r="V930" s="236"/>
      <c r="W930" s="236"/>
      <c r="X930" s="236"/>
      <c r="Y930" s="236"/>
      <c r="Z930" s="236"/>
      <c r="AA930" s="236"/>
      <c r="AB930" s="236"/>
      <c r="AC930" s="236"/>
      <c r="AD930" s="236"/>
      <c r="AE930" s="236"/>
    </row>
    <row r="931" spans="1:31" ht="15.75" customHeight="1" x14ac:dyDescent="0.25">
      <c r="A931" s="236"/>
      <c r="B931" s="236"/>
      <c r="C931" s="236"/>
      <c r="D931" s="236"/>
      <c r="E931" s="236"/>
      <c r="F931" s="236"/>
      <c r="G931" s="237"/>
      <c r="H931" s="236"/>
      <c r="I931" s="236"/>
      <c r="J931" s="236"/>
      <c r="K931" s="236"/>
      <c r="L931" s="236"/>
      <c r="M931" s="236"/>
      <c r="N931" s="236"/>
      <c r="O931" s="236"/>
      <c r="P931" s="236"/>
      <c r="Q931" s="236"/>
      <c r="R931" s="236"/>
      <c r="S931" s="236"/>
      <c r="T931" s="236"/>
      <c r="U931" s="236"/>
      <c r="V931" s="236"/>
      <c r="W931" s="236"/>
      <c r="X931" s="236"/>
      <c r="Y931" s="236"/>
      <c r="Z931" s="236"/>
      <c r="AA931" s="236"/>
      <c r="AB931" s="236"/>
      <c r="AC931" s="236"/>
      <c r="AD931" s="236"/>
      <c r="AE931" s="236"/>
    </row>
    <row r="932" spans="1:31" ht="15.75" customHeight="1" x14ac:dyDescent="0.25">
      <c r="A932" s="236"/>
      <c r="B932" s="236"/>
      <c r="C932" s="236"/>
      <c r="D932" s="236"/>
      <c r="E932" s="236"/>
      <c r="F932" s="236"/>
      <c r="G932" s="237"/>
      <c r="H932" s="236"/>
      <c r="I932" s="236"/>
      <c r="J932" s="236"/>
      <c r="K932" s="236"/>
      <c r="L932" s="236"/>
      <c r="M932" s="236"/>
      <c r="N932" s="236"/>
      <c r="O932" s="236"/>
      <c r="P932" s="236"/>
      <c r="Q932" s="236"/>
      <c r="R932" s="236"/>
      <c r="S932" s="236"/>
      <c r="T932" s="236"/>
      <c r="U932" s="236"/>
      <c r="V932" s="236"/>
      <c r="W932" s="236"/>
      <c r="X932" s="236"/>
      <c r="Y932" s="236"/>
      <c r="Z932" s="236"/>
      <c r="AA932" s="236"/>
      <c r="AB932" s="236"/>
      <c r="AC932" s="236"/>
      <c r="AD932" s="236"/>
      <c r="AE932" s="236"/>
    </row>
    <row r="933" spans="1:31" ht="15.75" customHeight="1" x14ac:dyDescent="0.25">
      <c r="A933" s="236"/>
      <c r="B933" s="236"/>
      <c r="C933" s="236"/>
      <c r="D933" s="236"/>
      <c r="E933" s="236"/>
      <c r="F933" s="236"/>
      <c r="G933" s="237"/>
      <c r="H933" s="236"/>
      <c r="I933" s="236"/>
      <c r="J933" s="236"/>
      <c r="K933" s="236"/>
      <c r="L933" s="236"/>
      <c r="M933" s="236"/>
      <c r="N933" s="236"/>
      <c r="O933" s="236"/>
      <c r="P933" s="236"/>
      <c r="Q933" s="236"/>
      <c r="R933" s="236"/>
      <c r="S933" s="236"/>
      <c r="T933" s="236"/>
      <c r="U933" s="236"/>
      <c r="V933" s="236"/>
      <c r="W933" s="236"/>
      <c r="X933" s="236"/>
      <c r="Y933" s="236"/>
      <c r="Z933" s="236"/>
      <c r="AA933" s="236"/>
      <c r="AB933" s="236"/>
      <c r="AC933" s="236"/>
      <c r="AD933" s="236"/>
      <c r="AE933" s="236"/>
    </row>
    <row r="934" spans="1:31" ht="15.75" customHeight="1" x14ac:dyDescent="0.25">
      <c r="A934" s="236"/>
      <c r="B934" s="236"/>
      <c r="C934" s="236"/>
      <c r="D934" s="236"/>
      <c r="E934" s="236"/>
      <c r="F934" s="236"/>
      <c r="G934" s="237"/>
      <c r="H934" s="236"/>
      <c r="I934" s="236"/>
      <c r="J934" s="236"/>
      <c r="K934" s="236"/>
      <c r="L934" s="236"/>
      <c r="M934" s="236"/>
      <c r="N934" s="236"/>
      <c r="O934" s="236"/>
      <c r="P934" s="236"/>
      <c r="Q934" s="236"/>
      <c r="R934" s="236"/>
      <c r="S934" s="236"/>
      <c r="T934" s="236"/>
      <c r="U934" s="236"/>
      <c r="V934" s="236"/>
      <c r="W934" s="236"/>
      <c r="X934" s="236"/>
      <c r="Y934" s="236"/>
      <c r="Z934" s="236"/>
      <c r="AA934" s="236"/>
      <c r="AB934" s="236"/>
      <c r="AC934" s="236"/>
      <c r="AD934" s="236"/>
      <c r="AE934" s="236"/>
    </row>
    <row r="935" spans="1:31" ht="15.75" customHeight="1" x14ac:dyDescent="0.25">
      <c r="A935" s="236"/>
      <c r="B935" s="236"/>
      <c r="C935" s="236"/>
      <c r="D935" s="236"/>
      <c r="E935" s="236"/>
      <c r="F935" s="236"/>
      <c r="G935" s="237"/>
      <c r="H935" s="236"/>
      <c r="I935" s="236"/>
      <c r="J935" s="236"/>
      <c r="K935" s="236"/>
      <c r="L935" s="236"/>
      <c r="M935" s="236"/>
      <c r="N935" s="236"/>
      <c r="O935" s="236"/>
      <c r="P935" s="236"/>
      <c r="Q935" s="236"/>
      <c r="R935" s="236"/>
      <c r="S935" s="236"/>
      <c r="T935" s="236"/>
      <c r="U935" s="236"/>
      <c r="V935" s="236"/>
      <c r="W935" s="236"/>
      <c r="X935" s="236"/>
      <c r="Y935" s="236"/>
      <c r="Z935" s="236"/>
      <c r="AA935" s="236"/>
      <c r="AB935" s="236"/>
      <c r="AC935" s="236"/>
      <c r="AD935" s="236"/>
      <c r="AE935" s="236"/>
    </row>
    <row r="936" spans="1:31" ht="15.75" customHeight="1" x14ac:dyDescent="0.25">
      <c r="A936" s="236"/>
      <c r="B936" s="236"/>
      <c r="C936" s="236"/>
      <c r="D936" s="236"/>
      <c r="E936" s="236"/>
      <c r="F936" s="236"/>
      <c r="G936" s="237"/>
      <c r="H936" s="236"/>
      <c r="I936" s="236"/>
      <c r="J936" s="236"/>
      <c r="K936" s="236"/>
      <c r="L936" s="236"/>
      <c r="M936" s="236"/>
      <c r="N936" s="236"/>
      <c r="O936" s="236"/>
      <c r="P936" s="236"/>
      <c r="Q936" s="236"/>
      <c r="R936" s="236"/>
      <c r="S936" s="236"/>
      <c r="T936" s="236"/>
      <c r="U936" s="236"/>
      <c r="V936" s="236"/>
      <c r="W936" s="236"/>
      <c r="X936" s="236"/>
      <c r="Y936" s="236"/>
      <c r="Z936" s="236"/>
      <c r="AA936" s="236"/>
      <c r="AB936" s="236"/>
      <c r="AC936" s="236"/>
      <c r="AD936" s="236"/>
      <c r="AE936" s="236"/>
    </row>
    <row r="937" spans="1:31" ht="15.75" customHeight="1" x14ac:dyDescent="0.25">
      <c r="A937" s="236"/>
      <c r="B937" s="236"/>
      <c r="C937" s="236"/>
      <c r="D937" s="236"/>
      <c r="E937" s="236"/>
      <c r="F937" s="236"/>
      <c r="G937" s="237"/>
      <c r="H937" s="236"/>
      <c r="I937" s="236"/>
      <c r="J937" s="236"/>
      <c r="K937" s="236"/>
      <c r="L937" s="236"/>
      <c r="M937" s="236"/>
      <c r="N937" s="236"/>
      <c r="O937" s="236"/>
      <c r="P937" s="236"/>
      <c r="Q937" s="236"/>
      <c r="R937" s="236"/>
      <c r="S937" s="236"/>
      <c r="T937" s="236"/>
      <c r="U937" s="236"/>
      <c r="V937" s="236"/>
      <c r="W937" s="236"/>
      <c r="X937" s="236"/>
      <c r="Y937" s="236"/>
      <c r="Z937" s="236"/>
      <c r="AA937" s="236"/>
      <c r="AB937" s="236"/>
      <c r="AC937" s="236"/>
      <c r="AD937" s="236"/>
      <c r="AE937" s="236"/>
    </row>
    <row r="938" spans="1:31" ht="15.75" customHeight="1" x14ac:dyDescent="0.25">
      <c r="A938" s="236"/>
      <c r="B938" s="236"/>
      <c r="C938" s="236"/>
      <c r="D938" s="236"/>
      <c r="E938" s="236"/>
      <c r="F938" s="236"/>
      <c r="G938" s="237"/>
      <c r="H938" s="236"/>
      <c r="I938" s="236"/>
      <c r="J938" s="236"/>
      <c r="K938" s="236"/>
      <c r="L938" s="236"/>
      <c r="M938" s="236"/>
      <c r="N938" s="236"/>
      <c r="O938" s="236"/>
      <c r="P938" s="236"/>
      <c r="Q938" s="236"/>
      <c r="R938" s="236"/>
      <c r="S938" s="236"/>
      <c r="T938" s="236"/>
      <c r="U938" s="236"/>
      <c r="V938" s="236"/>
      <c r="W938" s="236"/>
      <c r="X938" s="236"/>
      <c r="Y938" s="236"/>
      <c r="Z938" s="236"/>
      <c r="AA938" s="236"/>
      <c r="AB938" s="236"/>
      <c r="AC938" s="236"/>
      <c r="AD938" s="236"/>
      <c r="AE938" s="236"/>
    </row>
    <row r="939" spans="1:31" ht="15.75" customHeight="1" x14ac:dyDescent="0.25">
      <c r="A939" s="236"/>
      <c r="B939" s="236"/>
      <c r="C939" s="236"/>
      <c r="D939" s="236"/>
      <c r="E939" s="236"/>
      <c r="F939" s="236"/>
      <c r="G939" s="237"/>
      <c r="H939" s="236"/>
      <c r="I939" s="236"/>
      <c r="J939" s="236"/>
      <c r="K939" s="236"/>
      <c r="L939" s="236"/>
      <c r="M939" s="236"/>
      <c r="N939" s="236"/>
      <c r="O939" s="236"/>
      <c r="P939" s="236"/>
      <c r="Q939" s="236"/>
      <c r="R939" s="236"/>
      <c r="S939" s="236"/>
      <c r="T939" s="236"/>
      <c r="U939" s="236"/>
      <c r="V939" s="236"/>
      <c r="W939" s="236"/>
      <c r="X939" s="236"/>
      <c r="Y939" s="236"/>
      <c r="Z939" s="236"/>
      <c r="AA939" s="236"/>
      <c r="AB939" s="236"/>
      <c r="AC939" s="236"/>
      <c r="AD939" s="236"/>
      <c r="AE939" s="236"/>
    </row>
    <row r="940" spans="1:31" ht="15.75" customHeight="1" x14ac:dyDescent="0.25">
      <c r="A940" s="236"/>
      <c r="B940" s="236"/>
      <c r="C940" s="236"/>
      <c r="D940" s="236"/>
      <c r="E940" s="236"/>
      <c r="F940" s="236"/>
      <c r="G940" s="237"/>
      <c r="H940" s="236"/>
      <c r="I940" s="236"/>
      <c r="J940" s="236"/>
      <c r="K940" s="236"/>
      <c r="L940" s="236"/>
      <c r="M940" s="236"/>
      <c r="N940" s="236"/>
      <c r="O940" s="236"/>
      <c r="P940" s="236"/>
      <c r="Q940" s="236"/>
      <c r="R940" s="236"/>
      <c r="S940" s="236"/>
      <c r="T940" s="236"/>
      <c r="U940" s="236"/>
      <c r="V940" s="236"/>
      <c r="W940" s="236"/>
      <c r="X940" s="236"/>
      <c r="Y940" s="236"/>
      <c r="Z940" s="236"/>
      <c r="AA940" s="236"/>
      <c r="AB940" s="236"/>
      <c r="AC940" s="236"/>
      <c r="AD940" s="236"/>
      <c r="AE940" s="236"/>
    </row>
    <row r="941" spans="1:31" ht="15.75" customHeight="1" x14ac:dyDescent="0.25">
      <c r="A941" s="236"/>
      <c r="B941" s="236"/>
      <c r="C941" s="236"/>
      <c r="D941" s="236"/>
      <c r="E941" s="236"/>
      <c r="F941" s="236"/>
      <c r="G941" s="237"/>
      <c r="H941" s="236"/>
      <c r="I941" s="236"/>
      <c r="J941" s="236"/>
      <c r="K941" s="236"/>
      <c r="L941" s="236"/>
      <c r="M941" s="236"/>
      <c r="N941" s="236"/>
      <c r="O941" s="236"/>
      <c r="P941" s="236"/>
      <c r="Q941" s="236"/>
      <c r="R941" s="236"/>
      <c r="S941" s="236"/>
      <c r="T941" s="236"/>
      <c r="U941" s="236"/>
      <c r="V941" s="236"/>
      <c r="W941" s="236"/>
      <c r="X941" s="236"/>
      <c r="Y941" s="236"/>
      <c r="Z941" s="236"/>
      <c r="AA941" s="236"/>
      <c r="AB941" s="236"/>
      <c r="AC941" s="236"/>
      <c r="AD941" s="236"/>
      <c r="AE941" s="236"/>
    </row>
    <row r="942" spans="1:31" ht="15.75" customHeight="1" x14ac:dyDescent="0.25">
      <c r="A942" s="236"/>
      <c r="B942" s="236"/>
      <c r="C942" s="236"/>
      <c r="D942" s="236"/>
      <c r="E942" s="236"/>
      <c r="F942" s="236"/>
      <c r="G942" s="237"/>
      <c r="H942" s="236"/>
      <c r="I942" s="236"/>
      <c r="J942" s="236"/>
      <c r="K942" s="236"/>
      <c r="L942" s="236"/>
      <c r="M942" s="236"/>
      <c r="N942" s="236"/>
      <c r="O942" s="236"/>
      <c r="P942" s="236"/>
      <c r="Q942" s="236"/>
      <c r="R942" s="236"/>
      <c r="S942" s="236"/>
      <c r="T942" s="236"/>
      <c r="U942" s="236"/>
      <c r="V942" s="236"/>
      <c r="W942" s="236"/>
      <c r="X942" s="236"/>
      <c r="Y942" s="236"/>
      <c r="Z942" s="236"/>
      <c r="AA942" s="236"/>
      <c r="AB942" s="236"/>
      <c r="AC942" s="236"/>
      <c r="AD942" s="236"/>
      <c r="AE942" s="236"/>
    </row>
    <row r="943" spans="1:31" ht="15.75" customHeight="1" x14ac:dyDescent="0.25">
      <c r="A943" s="236"/>
      <c r="B943" s="236"/>
      <c r="C943" s="236"/>
      <c r="D943" s="236"/>
      <c r="E943" s="236"/>
      <c r="F943" s="236"/>
      <c r="G943" s="237"/>
      <c r="H943" s="236"/>
      <c r="I943" s="236"/>
      <c r="J943" s="236"/>
      <c r="K943" s="236"/>
      <c r="L943" s="236"/>
      <c r="M943" s="236"/>
      <c r="N943" s="236"/>
      <c r="O943" s="236"/>
      <c r="P943" s="236"/>
      <c r="Q943" s="236"/>
      <c r="R943" s="236"/>
      <c r="S943" s="236"/>
      <c r="T943" s="236"/>
      <c r="U943" s="236"/>
      <c r="V943" s="236"/>
      <c r="W943" s="236"/>
      <c r="X943" s="236"/>
      <c r="Y943" s="236"/>
      <c r="Z943" s="236"/>
      <c r="AA943" s="236"/>
      <c r="AB943" s="236"/>
      <c r="AC943" s="236"/>
      <c r="AD943" s="236"/>
      <c r="AE943" s="236"/>
    </row>
    <row r="944" spans="1:31" ht="15.75" customHeight="1" x14ac:dyDescent="0.25">
      <c r="A944" s="236"/>
      <c r="B944" s="236"/>
      <c r="C944" s="236"/>
      <c r="D944" s="236"/>
      <c r="E944" s="236"/>
      <c r="F944" s="236"/>
      <c r="G944" s="237"/>
      <c r="H944" s="236"/>
      <c r="I944" s="236"/>
      <c r="J944" s="236"/>
      <c r="K944" s="236"/>
      <c r="L944" s="236"/>
      <c r="M944" s="236"/>
      <c r="N944" s="236"/>
      <c r="O944" s="236"/>
      <c r="P944" s="236"/>
      <c r="Q944" s="236"/>
      <c r="R944" s="236"/>
      <c r="S944" s="236"/>
      <c r="T944" s="236"/>
      <c r="U944" s="236"/>
      <c r="V944" s="236"/>
      <c r="W944" s="236"/>
      <c r="X944" s="236"/>
      <c r="Y944" s="236"/>
      <c r="Z944" s="236"/>
      <c r="AA944" s="236"/>
      <c r="AB944" s="236"/>
      <c r="AC944" s="236"/>
      <c r="AD944" s="236"/>
      <c r="AE944" s="236"/>
    </row>
    <row r="945" spans="1:31" ht="15.75" customHeight="1" x14ac:dyDescent="0.25">
      <c r="A945" s="236"/>
      <c r="B945" s="236"/>
      <c r="C945" s="236"/>
      <c r="D945" s="236"/>
      <c r="E945" s="236"/>
      <c r="F945" s="236"/>
      <c r="G945" s="237"/>
      <c r="H945" s="236"/>
      <c r="I945" s="236"/>
      <c r="J945" s="236"/>
      <c r="K945" s="236"/>
      <c r="L945" s="236"/>
      <c r="M945" s="236"/>
      <c r="N945" s="236"/>
      <c r="O945" s="236"/>
      <c r="P945" s="236"/>
      <c r="Q945" s="236"/>
      <c r="R945" s="236"/>
      <c r="S945" s="236"/>
      <c r="T945" s="236"/>
      <c r="U945" s="236"/>
      <c r="V945" s="236"/>
      <c r="W945" s="236"/>
      <c r="X945" s="236"/>
      <c r="Y945" s="236"/>
      <c r="Z945" s="236"/>
      <c r="AA945" s="236"/>
      <c r="AB945" s="236"/>
      <c r="AC945" s="236"/>
      <c r="AD945" s="236"/>
      <c r="AE945" s="236"/>
    </row>
    <row r="946" spans="1:31" ht="15.75" customHeight="1" x14ac:dyDescent="0.25">
      <c r="A946" s="236"/>
      <c r="B946" s="236"/>
      <c r="C946" s="236"/>
      <c r="D946" s="236"/>
      <c r="E946" s="236"/>
      <c r="F946" s="236"/>
      <c r="G946" s="237"/>
      <c r="H946" s="236"/>
      <c r="I946" s="236"/>
      <c r="J946" s="236"/>
      <c r="K946" s="236"/>
      <c r="L946" s="236"/>
      <c r="M946" s="236"/>
      <c r="N946" s="236"/>
      <c r="O946" s="236"/>
      <c r="P946" s="236"/>
      <c r="Q946" s="236"/>
      <c r="R946" s="236"/>
      <c r="S946" s="236"/>
      <c r="T946" s="236"/>
      <c r="U946" s="236"/>
      <c r="V946" s="236"/>
      <c r="W946" s="236"/>
      <c r="X946" s="236"/>
      <c r="Y946" s="236"/>
      <c r="Z946" s="236"/>
      <c r="AA946" s="236"/>
      <c r="AB946" s="236"/>
      <c r="AC946" s="236"/>
      <c r="AD946" s="236"/>
      <c r="AE946" s="236"/>
    </row>
    <row r="947" spans="1:31" ht="15.75" customHeight="1" x14ac:dyDescent="0.25">
      <c r="A947" s="236"/>
      <c r="B947" s="236"/>
      <c r="C947" s="236"/>
      <c r="D947" s="236"/>
      <c r="E947" s="236"/>
      <c r="F947" s="236"/>
      <c r="G947" s="237"/>
      <c r="H947" s="236"/>
      <c r="I947" s="236"/>
      <c r="J947" s="236"/>
      <c r="K947" s="236"/>
      <c r="L947" s="236"/>
      <c r="M947" s="236"/>
      <c r="N947" s="236"/>
      <c r="O947" s="236"/>
      <c r="P947" s="236"/>
      <c r="Q947" s="236"/>
      <c r="R947" s="236"/>
      <c r="S947" s="236"/>
      <c r="T947" s="236"/>
      <c r="U947" s="236"/>
      <c r="V947" s="236"/>
      <c r="W947" s="236"/>
      <c r="X947" s="236"/>
      <c r="Y947" s="236"/>
      <c r="Z947" s="236"/>
      <c r="AA947" s="236"/>
      <c r="AB947" s="236"/>
      <c r="AC947" s="236"/>
      <c r="AD947" s="236"/>
      <c r="AE947" s="236"/>
    </row>
    <row r="948" spans="1:31" ht="15.75" customHeight="1" x14ac:dyDescent="0.25">
      <c r="A948" s="236"/>
      <c r="B948" s="236"/>
      <c r="C948" s="236"/>
      <c r="D948" s="236"/>
      <c r="E948" s="236"/>
      <c r="F948" s="236"/>
      <c r="G948" s="237"/>
      <c r="H948" s="236"/>
      <c r="I948" s="236"/>
      <c r="J948" s="236"/>
      <c r="K948" s="236"/>
      <c r="L948" s="236"/>
      <c r="M948" s="236"/>
      <c r="N948" s="236"/>
      <c r="O948" s="236"/>
      <c r="P948" s="236"/>
      <c r="Q948" s="236"/>
      <c r="R948" s="236"/>
      <c r="S948" s="236"/>
      <c r="T948" s="236"/>
      <c r="U948" s="236"/>
      <c r="V948" s="236"/>
      <c r="W948" s="236"/>
      <c r="X948" s="236"/>
      <c r="Y948" s="236"/>
      <c r="Z948" s="236"/>
      <c r="AA948" s="236"/>
      <c r="AB948" s="236"/>
      <c r="AC948" s="236"/>
      <c r="AD948" s="236"/>
      <c r="AE948" s="236"/>
    </row>
    <row r="949" spans="1:31" ht="15.75" customHeight="1" x14ac:dyDescent="0.25">
      <c r="A949" s="236"/>
      <c r="B949" s="236"/>
      <c r="C949" s="236"/>
      <c r="D949" s="236"/>
      <c r="E949" s="236"/>
      <c r="F949" s="236"/>
      <c r="G949" s="237"/>
      <c r="H949" s="236"/>
      <c r="I949" s="236"/>
      <c r="J949" s="236"/>
      <c r="K949" s="236"/>
      <c r="L949" s="236"/>
      <c r="M949" s="236"/>
      <c r="N949" s="236"/>
      <c r="O949" s="236"/>
      <c r="P949" s="236"/>
      <c r="Q949" s="236"/>
      <c r="R949" s="236"/>
      <c r="S949" s="236"/>
      <c r="T949" s="236"/>
      <c r="U949" s="236"/>
      <c r="V949" s="236"/>
      <c r="W949" s="236"/>
      <c r="X949" s="236"/>
      <c r="Y949" s="236"/>
      <c r="Z949" s="236"/>
      <c r="AA949" s="236"/>
      <c r="AB949" s="236"/>
      <c r="AC949" s="236"/>
      <c r="AD949" s="236"/>
      <c r="AE949" s="236"/>
    </row>
    <row r="950" spans="1:31" ht="15.75" customHeight="1" x14ac:dyDescent="0.25">
      <c r="A950" s="236"/>
      <c r="B950" s="236"/>
      <c r="C950" s="236"/>
      <c r="D950" s="236"/>
      <c r="E950" s="236"/>
      <c r="F950" s="236"/>
      <c r="G950" s="237"/>
      <c r="H950" s="236"/>
      <c r="I950" s="236"/>
      <c r="J950" s="236"/>
      <c r="K950" s="236"/>
      <c r="L950" s="236"/>
      <c r="M950" s="236"/>
      <c r="N950" s="236"/>
      <c r="O950" s="236"/>
      <c r="P950" s="236"/>
      <c r="Q950" s="236"/>
      <c r="R950" s="236"/>
      <c r="S950" s="236"/>
      <c r="T950" s="236"/>
      <c r="U950" s="236"/>
      <c r="V950" s="236"/>
      <c r="W950" s="236"/>
      <c r="X950" s="236"/>
      <c r="Y950" s="236"/>
      <c r="Z950" s="236"/>
      <c r="AA950" s="236"/>
      <c r="AB950" s="236"/>
      <c r="AC950" s="236"/>
      <c r="AD950" s="236"/>
      <c r="AE950" s="236"/>
    </row>
    <row r="951" spans="1:31" ht="15.75" customHeight="1" x14ac:dyDescent="0.25">
      <c r="A951" s="236"/>
      <c r="B951" s="236"/>
      <c r="C951" s="236"/>
      <c r="D951" s="236"/>
      <c r="E951" s="236"/>
      <c r="F951" s="236"/>
      <c r="G951" s="237"/>
      <c r="H951" s="236"/>
      <c r="I951" s="236"/>
      <c r="J951" s="236"/>
      <c r="K951" s="236"/>
      <c r="L951" s="236"/>
      <c r="M951" s="236"/>
      <c r="N951" s="236"/>
      <c r="O951" s="236"/>
      <c r="P951" s="236"/>
      <c r="Q951" s="236"/>
      <c r="R951" s="236"/>
      <c r="S951" s="236"/>
      <c r="T951" s="236"/>
      <c r="U951" s="236"/>
      <c r="V951" s="236"/>
      <c r="W951" s="236"/>
      <c r="X951" s="236"/>
      <c r="Y951" s="236"/>
      <c r="Z951" s="236"/>
      <c r="AA951" s="236"/>
      <c r="AB951" s="236"/>
      <c r="AC951" s="236"/>
      <c r="AD951" s="236"/>
      <c r="AE951" s="236"/>
    </row>
    <row r="952" spans="1:31" ht="15.75" customHeight="1" x14ac:dyDescent="0.25">
      <c r="A952" s="236"/>
      <c r="B952" s="236"/>
      <c r="C952" s="236"/>
      <c r="D952" s="236"/>
      <c r="E952" s="236"/>
      <c r="F952" s="236"/>
      <c r="G952" s="237"/>
      <c r="H952" s="236"/>
      <c r="I952" s="236"/>
      <c r="J952" s="236"/>
      <c r="K952" s="236"/>
      <c r="L952" s="236"/>
      <c r="M952" s="236"/>
      <c r="N952" s="236"/>
      <c r="O952" s="236"/>
      <c r="P952" s="236"/>
      <c r="Q952" s="236"/>
      <c r="R952" s="236"/>
      <c r="S952" s="236"/>
      <c r="T952" s="236"/>
      <c r="U952" s="236"/>
      <c r="V952" s="236"/>
      <c r="W952" s="236"/>
      <c r="X952" s="236"/>
      <c r="Y952" s="236"/>
      <c r="Z952" s="236"/>
      <c r="AA952" s="236"/>
      <c r="AB952" s="236"/>
      <c r="AC952" s="236"/>
      <c r="AD952" s="236"/>
      <c r="AE952" s="236"/>
    </row>
    <row r="953" spans="1:31" ht="15.75" customHeight="1" x14ac:dyDescent="0.25">
      <c r="A953" s="236"/>
      <c r="B953" s="236"/>
      <c r="C953" s="236"/>
      <c r="D953" s="236"/>
      <c r="E953" s="236"/>
      <c r="F953" s="236"/>
      <c r="G953" s="237"/>
      <c r="H953" s="236"/>
      <c r="I953" s="236"/>
      <c r="J953" s="236"/>
      <c r="K953" s="236"/>
      <c r="L953" s="236"/>
      <c r="M953" s="236"/>
      <c r="N953" s="236"/>
      <c r="O953" s="236"/>
      <c r="P953" s="236"/>
      <c r="Q953" s="236"/>
      <c r="R953" s="236"/>
      <c r="S953" s="236"/>
      <c r="T953" s="236"/>
      <c r="U953" s="236"/>
      <c r="V953" s="236"/>
      <c r="W953" s="236"/>
      <c r="X953" s="236"/>
      <c r="Y953" s="236"/>
      <c r="Z953" s="236"/>
      <c r="AA953" s="236"/>
      <c r="AB953" s="236"/>
      <c r="AC953" s="236"/>
      <c r="AD953" s="236"/>
      <c r="AE953" s="236"/>
    </row>
    <row r="954" spans="1:31" ht="15.75" customHeight="1" x14ac:dyDescent="0.25">
      <c r="A954" s="236"/>
      <c r="B954" s="236"/>
      <c r="C954" s="236"/>
      <c r="D954" s="236"/>
      <c r="E954" s="236"/>
      <c r="F954" s="236"/>
      <c r="G954" s="237"/>
      <c r="H954" s="236"/>
      <c r="I954" s="236"/>
      <c r="J954" s="236"/>
      <c r="K954" s="236"/>
      <c r="L954" s="236"/>
      <c r="M954" s="236"/>
      <c r="N954" s="236"/>
      <c r="O954" s="236"/>
      <c r="P954" s="236"/>
      <c r="Q954" s="236"/>
      <c r="R954" s="236"/>
      <c r="S954" s="236"/>
      <c r="T954" s="236"/>
      <c r="U954" s="236"/>
      <c r="V954" s="236"/>
      <c r="W954" s="236"/>
      <c r="X954" s="236"/>
      <c r="Y954" s="236"/>
      <c r="Z954" s="236"/>
      <c r="AA954" s="236"/>
      <c r="AB954" s="236"/>
      <c r="AC954" s="236"/>
      <c r="AD954" s="236"/>
      <c r="AE954" s="236"/>
    </row>
    <row r="955" spans="1:31" ht="15.75" customHeight="1" x14ac:dyDescent="0.25">
      <c r="A955" s="236"/>
      <c r="B955" s="236"/>
      <c r="C955" s="236"/>
      <c r="D955" s="236"/>
      <c r="E955" s="236"/>
      <c r="F955" s="236"/>
      <c r="G955" s="237"/>
      <c r="H955" s="236"/>
      <c r="I955" s="236"/>
      <c r="J955" s="236"/>
      <c r="K955" s="236"/>
      <c r="L955" s="236"/>
      <c r="M955" s="236"/>
      <c r="N955" s="236"/>
      <c r="O955" s="236"/>
      <c r="P955" s="236"/>
      <c r="Q955" s="236"/>
      <c r="R955" s="236"/>
      <c r="S955" s="236"/>
      <c r="T955" s="236"/>
      <c r="U955" s="236"/>
      <c r="V955" s="236"/>
      <c r="W955" s="236"/>
      <c r="X955" s="236"/>
      <c r="Y955" s="236"/>
      <c r="Z955" s="236"/>
      <c r="AA955" s="236"/>
      <c r="AB955" s="236"/>
      <c r="AC955" s="236"/>
      <c r="AD955" s="236"/>
      <c r="AE955" s="236"/>
    </row>
    <row r="956" spans="1:31" ht="15.75" customHeight="1" x14ac:dyDescent="0.25">
      <c r="A956" s="236"/>
      <c r="B956" s="236"/>
      <c r="C956" s="236"/>
      <c r="D956" s="236"/>
      <c r="E956" s="236"/>
      <c r="F956" s="236"/>
      <c r="G956" s="237"/>
      <c r="H956" s="236"/>
      <c r="I956" s="236"/>
      <c r="J956" s="236"/>
      <c r="K956" s="236"/>
      <c r="L956" s="236"/>
      <c r="M956" s="236"/>
      <c r="N956" s="236"/>
      <c r="O956" s="236"/>
      <c r="P956" s="236"/>
      <c r="Q956" s="236"/>
      <c r="R956" s="236"/>
      <c r="S956" s="236"/>
      <c r="T956" s="236"/>
      <c r="U956" s="236"/>
      <c r="V956" s="236"/>
      <c r="W956" s="236"/>
      <c r="X956" s="236"/>
      <c r="Y956" s="236"/>
      <c r="Z956" s="236"/>
      <c r="AA956" s="236"/>
      <c r="AB956" s="236"/>
      <c r="AC956" s="236"/>
      <c r="AD956" s="236"/>
      <c r="AE956" s="236"/>
    </row>
    <row r="957" spans="1:31" ht="15.75" customHeight="1" x14ac:dyDescent="0.25">
      <c r="A957" s="236"/>
      <c r="B957" s="236"/>
      <c r="C957" s="236"/>
      <c r="D957" s="236"/>
      <c r="E957" s="236"/>
      <c r="F957" s="236"/>
      <c r="G957" s="237"/>
      <c r="H957" s="236"/>
      <c r="I957" s="236"/>
      <c r="J957" s="236"/>
      <c r="K957" s="236"/>
      <c r="L957" s="236"/>
      <c r="M957" s="236"/>
      <c r="N957" s="236"/>
      <c r="O957" s="236"/>
      <c r="P957" s="236"/>
      <c r="Q957" s="236"/>
      <c r="R957" s="236"/>
      <c r="S957" s="236"/>
      <c r="T957" s="236"/>
      <c r="U957" s="236"/>
      <c r="V957" s="236"/>
      <c r="W957" s="236"/>
      <c r="X957" s="236"/>
      <c r="Y957" s="236"/>
      <c r="Z957" s="236"/>
      <c r="AA957" s="236"/>
      <c r="AB957" s="236"/>
      <c r="AC957" s="236"/>
      <c r="AD957" s="236"/>
      <c r="AE957" s="236"/>
    </row>
    <row r="958" spans="1:31" ht="15.75" customHeight="1" x14ac:dyDescent="0.25">
      <c r="A958" s="236"/>
      <c r="B958" s="236"/>
      <c r="C958" s="236"/>
      <c r="D958" s="236"/>
      <c r="E958" s="236"/>
      <c r="F958" s="236"/>
      <c r="G958" s="237"/>
      <c r="H958" s="236"/>
      <c r="I958" s="236"/>
      <c r="J958" s="236"/>
      <c r="K958" s="236"/>
      <c r="L958" s="236"/>
      <c r="M958" s="236"/>
      <c r="N958" s="236"/>
      <c r="O958" s="236"/>
      <c r="P958" s="236"/>
      <c r="Q958" s="236"/>
      <c r="R958" s="236"/>
      <c r="S958" s="236"/>
      <c r="T958" s="236"/>
      <c r="U958" s="236"/>
      <c r="V958" s="236"/>
      <c r="W958" s="236"/>
      <c r="X958" s="236"/>
      <c r="Y958" s="236"/>
      <c r="Z958" s="236"/>
      <c r="AA958" s="236"/>
      <c r="AB958" s="236"/>
      <c r="AC958" s="236"/>
      <c r="AD958" s="236"/>
      <c r="AE958" s="236"/>
    </row>
    <row r="959" spans="1:31" ht="15.75" customHeight="1" x14ac:dyDescent="0.25">
      <c r="A959" s="236"/>
      <c r="B959" s="236"/>
      <c r="C959" s="236"/>
      <c r="D959" s="236"/>
      <c r="E959" s="236"/>
      <c r="F959" s="236"/>
      <c r="G959" s="237"/>
      <c r="H959" s="236"/>
      <c r="I959" s="236"/>
      <c r="J959" s="236"/>
      <c r="K959" s="236"/>
      <c r="L959" s="236"/>
      <c r="M959" s="236"/>
      <c r="N959" s="236"/>
      <c r="O959" s="236"/>
      <c r="P959" s="236"/>
      <c r="Q959" s="236"/>
      <c r="R959" s="236"/>
      <c r="S959" s="236"/>
      <c r="T959" s="236"/>
      <c r="U959" s="236"/>
      <c r="V959" s="236"/>
      <c r="W959" s="236"/>
      <c r="X959" s="236"/>
      <c r="Y959" s="236"/>
      <c r="Z959" s="236"/>
      <c r="AA959" s="236"/>
      <c r="AB959" s="236"/>
      <c r="AC959" s="236"/>
      <c r="AD959" s="236"/>
      <c r="AE959" s="236"/>
    </row>
    <row r="960" spans="1:31" ht="15.75" customHeight="1" x14ac:dyDescent="0.25">
      <c r="A960" s="236"/>
      <c r="B960" s="236"/>
      <c r="C960" s="236"/>
      <c r="D960" s="236"/>
      <c r="E960" s="236"/>
      <c r="F960" s="236"/>
      <c r="G960" s="237"/>
      <c r="H960" s="236"/>
      <c r="I960" s="236"/>
      <c r="J960" s="236"/>
      <c r="K960" s="236"/>
      <c r="L960" s="236"/>
      <c r="M960" s="236"/>
      <c r="N960" s="236"/>
      <c r="O960" s="236"/>
      <c r="P960" s="236"/>
      <c r="Q960" s="236"/>
      <c r="R960" s="236"/>
      <c r="S960" s="236"/>
      <c r="T960" s="236"/>
      <c r="U960" s="236"/>
      <c r="V960" s="236"/>
      <c r="W960" s="236"/>
      <c r="X960" s="236"/>
      <c r="Y960" s="236"/>
      <c r="Z960" s="236"/>
      <c r="AA960" s="236"/>
      <c r="AB960" s="236"/>
      <c r="AC960" s="236"/>
      <c r="AD960" s="236"/>
      <c r="AE960" s="236"/>
    </row>
    <row r="961" spans="1:31" ht="15.75" customHeight="1" x14ac:dyDescent="0.25">
      <c r="A961" s="236"/>
      <c r="B961" s="236"/>
      <c r="C961" s="236"/>
      <c r="D961" s="236"/>
      <c r="E961" s="236"/>
      <c r="F961" s="236"/>
      <c r="G961" s="237"/>
      <c r="H961" s="236"/>
      <c r="I961" s="236"/>
      <c r="J961" s="236"/>
      <c r="K961" s="236"/>
      <c r="L961" s="236"/>
      <c r="M961" s="236"/>
      <c r="N961" s="236"/>
      <c r="O961" s="236"/>
      <c r="P961" s="236"/>
      <c r="Q961" s="236"/>
      <c r="R961" s="236"/>
      <c r="S961" s="236"/>
      <c r="T961" s="236"/>
      <c r="U961" s="236"/>
      <c r="V961" s="236"/>
      <c r="W961" s="236"/>
      <c r="X961" s="236"/>
      <c r="Y961" s="236"/>
      <c r="Z961" s="236"/>
      <c r="AA961" s="236"/>
      <c r="AB961" s="236"/>
      <c r="AC961" s="236"/>
      <c r="AD961" s="236"/>
      <c r="AE961" s="236"/>
    </row>
    <row r="962" spans="1:31" ht="15.75" customHeight="1" x14ac:dyDescent="0.25">
      <c r="A962" s="236"/>
      <c r="B962" s="236"/>
      <c r="C962" s="236"/>
      <c r="D962" s="236"/>
      <c r="E962" s="236"/>
      <c r="F962" s="236"/>
      <c r="G962" s="237"/>
      <c r="H962" s="236"/>
      <c r="I962" s="236"/>
      <c r="J962" s="236"/>
      <c r="K962" s="236"/>
      <c r="L962" s="236"/>
      <c r="M962" s="236"/>
      <c r="N962" s="236"/>
      <c r="O962" s="236"/>
      <c r="P962" s="236"/>
      <c r="Q962" s="236"/>
      <c r="R962" s="236"/>
      <c r="S962" s="236"/>
      <c r="T962" s="236"/>
      <c r="U962" s="236"/>
      <c r="V962" s="236"/>
      <c r="W962" s="236"/>
      <c r="X962" s="236"/>
      <c r="Y962" s="236"/>
      <c r="Z962" s="236"/>
      <c r="AA962" s="236"/>
      <c r="AB962" s="236"/>
      <c r="AC962" s="236"/>
      <c r="AD962" s="236"/>
      <c r="AE962" s="236"/>
    </row>
    <row r="963" spans="1:31" ht="15.75" customHeight="1" x14ac:dyDescent="0.25">
      <c r="A963" s="236"/>
      <c r="B963" s="236"/>
      <c r="C963" s="236"/>
      <c r="D963" s="236"/>
      <c r="E963" s="236"/>
      <c r="F963" s="236"/>
      <c r="G963" s="237"/>
      <c r="H963" s="236"/>
      <c r="I963" s="236"/>
      <c r="J963" s="236"/>
      <c r="K963" s="236"/>
      <c r="L963" s="236"/>
      <c r="M963" s="236"/>
      <c r="N963" s="236"/>
      <c r="O963" s="236"/>
      <c r="P963" s="236"/>
      <c r="Q963" s="236"/>
      <c r="R963" s="236"/>
      <c r="S963" s="236"/>
      <c r="T963" s="236"/>
      <c r="U963" s="236"/>
      <c r="V963" s="236"/>
      <c r="W963" s="236"/>
      <c r="X963" s="236"/>
      <c r="Y963" s="236"/>
      <c r="Z963" s="236"/>
      <c r="AA963" s="236"/>
      <c r="AB963" s="236"/>
      <c r="AC963" s="236"/>
      <c r="AD963" s="236"/>
      <c r="AE963" s="236"/>
    </row>
    <row r="964" spans="1:31" ht="15.75" customHeight="1" x14ac:dyDescent="0.25">
      <c r="A964" s="236"/>
      <c r="B964" s="236"/>
      <c r="C964" s="236"/>
      <c r="D964" s="236"/>
      <c r="E964" s="236"/>
      <c r="F964" s="236"/>
      <c r="G964" s="237"/>
      <c r="H964" s="236"/>
      <c r="I964" s="236"/>
      <c r="J964" s="236"/>
      <c r="K964" s="236"/>
      <c r="L964" s="236"/>
      <c r="M964" s="236"/>
      <c r="N964" s="236"/>
      <c r="O964" s="236"/>
      <c r="P964" s="236"/>
      <c r="Q964" s="236"/>
      <c r="R964" s="236"/>
      <c r="S964" s="236"/>
      <c r="T964" s="236"/>
      <c r="U964" s="236"/>
      <c r="V964" s="236"/>
      <c r="W964" s="236"/>
      <c r="X964" s="236"/>
      <c r="Y964" s="236"/>
      <c r="Z964" s="236"/>
      <c r="AA964" s="236"/>
      <c r="AB964" s="236"/>
      <c r="AC964" s="236"/>
      <c r="AD964" s="236"/>
      <c r="AE964" s="236"/>
    </row>
    <row r="965" spans="1:31" ht="15.75" customHeight="1" x14ac:dyDescent="0.25">
      <c r="A965" s="236"/>
      <c r="B965" s="236"/>
      <c r="C965" s="236"/>
      <c r="D965" s="236"/>
      <c r="E965" s="236"/>
      <c r="F965" s="236"/>
      <c r="G965" s="237"/>
      <c r="H965" s="236"/>
      <c r="I965" s="236"/>
      <c r="J965" s="236"/>
      <c r="K965" s="236"/>
      <c r="L965" s="236"/>
      <c r="M965" s="236"/>
      <c r="N965" s="236"/>
      <c r="O965" s="236"/>
      <c r="P965" s="236"/>
      <c r="Q965" s="236"/>
      <c r="R965" s="236"/>
      <c r="S965" s="236"/>
      <c r="T965" s="236"/>
      <c r="U965" s="236"/>
      <c r="V965" s="236"/>
      <c r="W965" s="236"/>
      <c r="X965" s="236"/>
      <c r="Y965" s="236"/>
      <c r="Z965" s="236"/>
      <c r="AA965" s="236"/>
      <c r="AB965" s="236"/>
      <c r="AC965" s="236"/>
      <c r="AD965" s="236"/>
      <c r="AE965" s="236"/>
    </row>
    <row r="966" spans="1:31" ht="15.75" customHeight="1" x14ac:dyDescent="0.25">
      <c r="A966" s="236"/>
      <c r="B966" s="236"/>
      <c r="C966" s="236"/>
      <c r="D966" s="236"/>
      <c r="E966" s="236"/>
      <c r="F966" s="236"/>
      <c r="G966" s="237"/>
      <c r="H966" s="236"/>
      <c r="I966" s="236"/>
      <c r="J966" s="236"/>
      <c r="K966" s="236"/>
      <c r="L966" s="236"/>
      <c r="M966" s="236"/>
      <c r="N966" s="236"/>
      <c r="O966" s="236"/>
      <c r="P966" s="236"/>
      <c r="Q966" s="236"/>
      <c r="R966" s="236"/>
      <c r="S966" s="236"/>
      <c r="T966" s="236"/>
      <c r="U966" s="236"/>
      <c r="V966" s="236"/>
      <c r="W966" s="236"/>
      <c r="X966" s="236"/>
      <c r="Y966" s="236"/>
      <c r="Z966" s="236"/>
      <c r="AA966" s="236"/>
      <c r="AB966" s="236"/>
      <c r="AC966" s="236"/>
      <c r="AD966" s="236"/>
      <c r="AE966" s="236"/>
    </row>
    <row r="967" spans="1:31" ht="15.75" customHeight="1" x14ac:dyDescent="0.25">
      <c r="A967" s="236"/>
      <c r="B967" s="236"/>
      <c r="C967" s="236"/>
      <c r="D967" s="236"/>
      <c r="E967" s="236"/>
      <c r="F967" s="236"/>
      <c r="G967" s="237"/>
      <c r="H967" s="236"/>
      <c r="I967" s="236"/>
      <c r="J967" s="236"/>
      <c r="K967" s="236"/>
      <c r="L967" s="236"/>
      <c r="M967" s="236"/>
      <c r="N967" s="236"/>
      <c r="O967" s="236"/>
      <c r="P967" s="236"/>
      <c r="Q967" s="236"/>
      <c r="R967" s="236"/>
      <c r="S967" s="236"/>
      <c r="T967" s="236"/>
      <c r="U967" s="236"/>
      <c r="V967" s="236"/>
      <c r="W967" s="236"/>
      <c r="X967" s="236"/>
      <c r="Y967" s="236"/>
      <c r="Z967" s="236"/>
      <c r="AA967" s="236"/>
      <c r="AB967" s="236"/>
      <c r="AC967" s="236"/>
      <c r="AD967" s="236"/>
      <c r="AE967" s="236"/>
    </row>
    <row r="968" spans="1:31" ht="15.75" customHeight="1" x14ac:dyDescent="0.25">
      <c r="A968" s="236"/>
      <c r="B968" s="236"/>
      <c r="C968" s="236"/>
      <c r="D968" s="236"/>
      <c r="E968" s="236"/>
      <c r="F968" s="236"/>
      <c r="G968" s="237"/>
      <c r="H968" s="236"/>
      <c r="I968" s="236"/>
      <c r="J968" s="236"/>
      <c r="K968" s="236"/>
      <c r="L968" s="236"/>
      <c r="M968" s="236"/>
      <c r="N968" s="236"/>
      <c r="O968" s="236"/>
      <c r="P968" s="236"/>
      <c r="Q968" s="236"/>
      <c r="R968" s="236"/>
      <c r="S968" s="236"/>
      <c r="T968" s="236"/>
      <c r="U968" s="236"/>
      <c r="V968" s="236"/>
      <c r="W968" s="236"/>
      <c r="X968" s="236"/>
      <c r="Y968" s="236"/>
      <c r="Z968" s="236"/>
      <c r="AA968" s="236"/>
      <c r="AB968" s="236"/>
      <c r="AC968" s="236"/>
      <c r="AD968" s="236"/>
      <c r="AE968" s="236"/>
    </row>
    <row r="969" spans="1:31" ht="15.75" customHeight="1" x14ac:dyDescent="0.25">
      <c r="A969" s="236"/>
      <c r="B969" s="236"/>
      <c r="C969" s="236"/>
      <c r="D969" s="236"/>
      <c r="E969" s="236"/>
      <c r="F969" s="236"/>
      <c r="G969" s="237"/>
      <c r="H969" s="236"/>
      <c r="I969" s="236"/>
      <c r="J969" s="236"/>
      <c r="K969" s="236"/>
      <c r="L969" s="236"/>
      <c r="M969" s="236"/>
      <c r="N969" s="236"/>
      <c r="O969" s="236"/>
      <c r="P969" s="236"/>
      <c r="Q969" s="236"/>
      <c r="R969" s="236"/>
      <c r="S969" s="236"/>
      <c r="T969" s="236"/>
      <c r="U969" s="236"/>
      <c r="V969" s="236"/>
      <c r="W969" s="236"/>
      <c r="X969" s="236"/>
      <c r="Y969" s="236"/>
      <c r="Z969" s="236"/>
      <c r="AA969" s="236"/>
      <c r="AB969" s="236"/>
      <c r="AC969" s="236"/>
      <c r="AD969" s="236"/>
      <c r="AE969" s="236"/>
    </row>
    <row r="970" spans="1:31" ht="15.75" customHeight="1" x14ac:dyDescent="0.25">
      <c r="A970" s="236"/>
      <c r="B970" s="236"/>
      <c r="C970" s="236"/>
      <c r="D970" s="236"/>
      <c r="E970" s="236"/>
      <c r="F970" s="236"/>
      <c r="G970" s="237"/>
      <c r="H970" s="236"/>
      <c r="I970" s="236"/>
      <c r="J970" s="236"/>
      <c r="K970" s="236"/>
      <c r="L970" s="236"/>
      <c r="M970" s="236"/>
      <c r="N970" s="236"/>
      <c r="O970" s="236"/>
      <c r="P970" s="236"/>
      <c r="Q970" s="236"/>
      <c r="R970" s="236"/>
      <c r="S970" s="236"/>
      <c r="T970" s="236"/>
      <c r="U970" s="236"/>
      <c r="V970" s="236"/>
      <c r="W970" s="236"/>
      <c r="X970" s="236"/>
      <c r="Y970" s="236"/>
      <c r="Z970" s="236"/>
      <c r="AA970" s="236"/>
      <c r="AB970" s="236"/>
      <c r="AC970" s="236"/>
      <c r="AD970" s="236"/>
      <c r="AE970" s="236"/>
    </row>
    <row r="971" spans="1:31" ht="15.75" customHeight="1" x14ac:dyDescent="0.25">
      <c r="A971" s="236"/>
      <c r="B971" s="236"/>
      <c r="C971" s="236"/>
      <c r="D971" s="236"/>
      <c r="E971" s="236"/>
      <c r="F971" s="236"/>
      <c r="G971" s="237"/>
      <c r="H971" s="236"/>
      <c r="I971" s="236"/>
      <c r="J971" s="236"/>
      <c r="K971" s="236"/>
      <c r="L971" s="236"/>
      <c r="M971" s="236"/>
      <c r="N971" s="236"/>
      <c r="O971" s="236"/>
      <c r="P971" s="236"/>
      <c r="Q971" s="236"/>
      <c r="R971" s="236"/>
      <c r="S971" s="236"/>
      <c r="T971" s="236"/>
      <c r="U971" s="236"/>
      <c r="V971" s="236"/>
      <c r="W971" s="236"/>
      <c r="X971" s="236"/>
      <c r="Y971" s="236"/>
      <c r="Z971" s="236"/>
      <c r="AA971" s="236"/>
      <c r="AB971" s="236"/>
      <c r="AC971" s="236"/>
      <c r="AD971" s="236"/>
      <c r="AE971" s="236"/>
    </row>
    <row r="972" spans="1:31" ht="15.75" customHeight="1" x14ac:dyDescent="0.25">
      <c r="A972" s="236"/>
      <c r="B972" s="236"/>
      <c r="C972" s="236"/>
      <c r="D972" s="236"/>
      <c r="E972" s="236"/>
      <c r="F972" s="236"/>
      <c r="G972" s="237"/>
      <c r="H972" s="236"/>
      <c r="I972" s="236"/>
      <c r="J972" s="236"/>
      <c r="K972" s="236"/>
      <c r="L972" s="236"/>
      <c r="M972" s="236"/>
      <c r="N972" s="236"/>
      <c r="O972" s="236"/>
      <c r="P972" s="236"/>
      <c r="Q972" s="236"/>
      <c r="R972" s="236"/>
      <c r="S972" s="236"/>
      <c r="T972" s="236"/>
      <c r="U972" s="236"/>
      <c r="V972" s="236"/>
      <c r="W972" s="236"/>
      <c r="X972" s="236"/>
      <c r="Y972" s="236"/>
      <c r="Z972" s="236"/>
      <c r="AA972" s="236"/>
      <c r="AB972" s="236"/>
      <c r="AC972" s="236"/>
      <c r="AD972" s="236"/>
      <c r="AE972" s="236"/>
    </row>
    <row r="973" spans="1:31" ht="15.75" customHeight="1" x14ac:dyDescent="0.25">
      <c r="A973" s="236"/>
      <c r="B973" s="236"/>
      <c r="C973" s="236"/>
      <c r="D973" s="236"/>
      <c r="E973" s="236"/>
      <c r="F973" s="236"/>
      <c r="G973" s="237"/>
      <c r="H973" s="236"/>
      <c r="I973" s="236"/>
      <c r="J973" s="236"/>
      <c r="K973" s="236"/>
      <c r="L973" s="236"/>
      <c r="M973" s="236"/>
      <c r="N973" s="236"/>
      <c r="O973" s="236"/>
      <c r="P973" s="236"/>
      <c r="Q973" s="236"/>
      <c r="R973" s="236"/>
      <c r="S973" s="236"/>
      <c r="T973" s="236"/>
      <c r="U973" s="236"/>
      <c r="V973" s="236"/>
      <c r="W973" s="236"/>
      <c r="X973" s="236"/>
      <c r="Y973" s="236"/>
      <c r="Z973" s="236"/>
      <c r="AA973" s="236"/>
      <c r="AB973" s="236"/>
      <c r="AC973" s="236"/>
      <c r="AD973" s="236"/>
      <c r="AE973" s="236"/>
    </row>
    <row r="974" spans="1:31" ht="15.75" customHeight="1" x14ac:dyDescent="0.25">
      <c r="A974" s="236"/>
      <c r="B974" s="236"/>
      <c r="C974" s="236"/>
      <c r="D974" s="236"/>
      <c r="E974" s="236"/>
      <c r="F974" s="236"/>
      <c r="G974" s="237"/>
      <c r="H974" s="236"/>
      <c r="I974" s="236"/>
      <c r="J974" s="236"/>
      <c r="K974" s="236"/>
      <c r="L974" s="236"/>
      <c r="M974" s="236"/>
      <c r="N974" s="236"/>
      <c r="O974" s="236"/>
      <c r="P974" s="236"/>
      <c r="Q974" s="236"/>
      <c r="R974" s="236"/>
      <c r="S974" s="236"/>
      <c r="T974" s="236"/>
      <c r="U974" s="236"/>
      <c r="V974" s="236"/>
      <c r="W974" s="236"/>
      <c r="X974" s="236"/>
      <c r="Y974" s="236"/>
      <c r="Z974" s="236"/>
      <c r="AA974" s="236"/>
      <c r="AB974" s="236"/>
      <c r="AC974" s="236"/>
      <c r="AD974" s="236"/>
      <c r="AE974" s="236"/>
    </row>
    <row r="975" spans="1:31" ht="15.75" customHeight="1" x14ac:dyDescent="0.25">
      <c r="A975" s="236"/>
      <c r="B975" s="236"/>
      <c r="C975" s="236"/>
      <c r="D975" s="236"/>
      <c r="E975" s="236"/>
      <c r="F975" s="236"/>
      <c r="G975" s="237"/>
      <c r="H975" s="236"/>
      <c r="I975" s="236"/>
      <c r="J975" s="236"/>
      <c r="K975" s="236"/>
      <c r="L975" s="236"/>
      <c r="M975" s="236"/>
      <c r="N975" s="236"/>
      <c r="O975" s="236"/>
      <c r="P975" s="236"/>
      <c r="Q975" s="236"/>
      <c r="R975" s="236"/>
      <c r="S975" s="236"/>
      <c r="T975" s="236"/>
      <c r="U975" s="236"/>
      <c r="V975" s="236"/>
      <c r="W975" s="236"/>
      <c r="X975" s="236"/>
      <c r="Y975" s="236"/>
      <c r="Z975" s="236"/>
      <c r="AA975" s="236"/>
      <c r="AB975" s="236"/>
      <c r="AC975" s="236"/>
      <c r="AD975" s="236"/>
      <c r="AE975" s="236"/>
    </row>
    <row r="976" spans="1:31" ht="15.75" customHeight="1" x14ac:dyDescent="0.25">
      <c r="A976" s="236"/>
      <c r="B976" s="236"/>
      <c r="C976" s="236"/>
      <c r="D976" s="236"/>
      <c r="E976" s="236"/>
      <c r="F976" s="236"/>
      <c r="G976" s="237"/>
      <c r="H976" s="236"/>
      <c r="I976" s="236"/>
      <c r="J976" s="236"/>
      <c r="K976" s="236"/>
      <c r="L976" s="236"/>
      <c r="M976" s="236"/>
      <c r="N976" s="236"/>
      <c r="O976" s="236"/>
      <c r="P976" s="236"/>
      <c r="Q976" s="236"/>
      <c r="R976" s="236"/>
      <c r="S976" s="236"/>
      <c r="T976" s="236"/>
      <c r="U976" s="236"/>
      <c r="V976" s="236"/>
      <c r="W976" s="236"/>
      <c r="X976" s="236"/>
      <c r="Y976" s="236"/>
      <c r="Z976" s="236"/>
      <c r="AA976" s="236"/>
      <c r="AB976" s="236"/>
      <c r="AC976" s="236"/>
      <c r="AD976" s="236"/>
      <c r="AE976" s="236"/>
    </row>
    <row r="977" spans="1:31" ht="15.75" customHeight="1" x14ac:dyDescent="0.25">
      <c r="A977" s="236"/>
      <c r="B977" s="236"/>
      <c r="C977" s="236"/>
      <c r="D977" s="236"/>
      <c r="E977" s="236"/>
      <c r="F977" s="236"/>
      <c r="G977" s="237"/>
      <c r="H977" s="236"/>
      <c r="I977" s="236"/>
      <c r="J977" s="236"/>
      <c r="K977" s="236"/>
      <c r="L977" s="236"/>
      <c r="M977" s="236"/>
      <c r="N977" s="236"/>
      <c r="O977" s="236"/>
      <c r="P977" s="236"/>
      <c r="Q977" s="236"/>
      <c r="R977" s="236"/>
      <c r="S977" s="236"/>
      <c r="T977" s="236"/>
      <c r="U977" s="236"/>
      <c r="V977" s="236"/>
      <c r="W977" s="236"/>
      <c r="X977" s="236"/>
      <c r="Y977" s="236"/>
      <c r="Z977" s="236"/>
      <c r="AA977" s="236"/>
      <c r="AB977" s="236"/>
      <c r="AC977" s="236"/>
      <c r="AD977" s="236"/>
      <c r="AE977" s="236"/>
    </row>
    <row r="978" spans="1:31" ht="15.75" customHeight="1" x14ac:dyDescent="0.25">
      <c r="A978" s="236"/>
      <c r="B978" s="236"/>
      <c r="C978" s="236"/>
      <c r="D978" s="236"/>
      <c r="E978" s="236"/>
      <c r="F978" s="236"/>
      <c r="G978" s="237"/>
      <c r="H978" s="236"/>
      <c r="I978" s="236"/>
      <c r="J978" s="236"/>
      <c r="K978" s="236"/>
      <c r="L978" s="236"/>
      <c r="M978" s="236"/>
      <c r="N978" s="236"/>
      <c r="O978" s="236"/>
      <c r="P978" s="236"/>
      <c r="Q978" s="236"/>
      <c r="R978" s="236"/>
      <c r="S978" s="236"/>
      <c r="T978" s="236"/>
      <c r="U978" s="236"/>
      <c r="V978" s="236"/>
      <c r="W978" s="236"/>
      <c r="X978" s="236"/>
      <c r="Y978" s="236"/>
      <c r="Z978" s="236"/>
      <c r="AA978" s="236"/>
      <c r="AB978" s="236"/>
      <c r="AC978" s="236"/>
      <c r="AD978" s="236"/>
      <c r="AE978" s="236"/>
    </row>
    <row r="979" spans="1:31" ht="15.75" customHeight="1" x14ac:dyDescent="0.25">
      <c r="A979" s="236"/>
      <c r="B979" s="236"/>
      <c r="C979" s="236"/>
      <c r="D979" s="236"/>
      <c r="E979" s="236"/>
      <c r="F979" s="236"/>
      <c r="G979" s="237"/>
      <c r="H979" s="236"/>
      <c r="I979" s="236"/>
      <c r="J979" s="236"/>
      <c r="K979" s="236"/>
      <c r="L979" s="236"/>
      <c r="M979" s="236"/>
      <c r="N979" s="236"/>
      <c r="O979" s="236"/>
      <c r="P979" s="236"/>
      <c r="Q979" s="236"/>
      <c r="R979" s="236"/>
      <c r="S979" s="236"/>
      <c r="T979" s="236"/>
      <c r="U979" s="236"/>
      <c r="V979" s="236"/>
      <c r="W979" s="236"/>
      <c r="X979" s="236"/>
      <c r="Y979" s="236"/>
      <c r="Z979" s="236"/>
      <c r="AA979" s="236"/>
      <c r="AB979" s="236"/>
      <c r="AC979" s="236"/>
      <c r="AD979" s="236"/>
      <c r="AE979" s="236"/>
    </row>
    <row r="980" spans="1:31" ht="15.75" customHeight="1" x14ac:dyDescent="0.25">
      <c r="A980" s="236"/>
      <c r="B980" s="236"/>
      <c r="C980" s="236"/>
      <c r="D980" s="236"/>
      <c r="E980" s="236"/>
      <c r="F980" s="236"/>
      <c r="G980" s="237"/>
      <c r="H980" s="236"/>
      <c r="I980" s="236"/>
      <c r="J980" s="236"/>
      <c r="K980" s="236"/>
      <c r="L980" s="236"/>
      <c r="M980" s="236"/>
      <c r="N980" s="236"/>
      <c r="O980" s="236"/>
      <c r="P980" s="236"/>
      <c r="Q980" s="236"/>
      <c r="R980" s="236"/>
      <c r="S980" s="236"/>
      <c r="T980" s="236"/>
      <c r="U980" s="236"/>
      <c r="V980" s="236"/>
      <c r="W980" s="236"/>
      <c r="X980" s="236"/>
      <c r="Y980" s="236"/>
      <c r="Z980" s="236"/>
      <c r="AA980" s="236"/>
      <c r="AB980" s="236"/>
      <c r="AC980" s="236"/>
      <c r="AD980" s="236"/>
      <c r="AE980" s="236"/>
    </row>
    <row r="981" spans="1:31" ht="15.75" customHeight="1" x14ac:dyDescent="0.25">
      <c r="A981" s="236"/>
      <c r="B981" s="236"/>
      <c r="C981" s="236"/>
      <c r="D981" s="236"/>
      <c r="E981" s="236"/>
      <c r="F981" s="236"/>
      <c r="G981" s="237"/>
      <c r="H981" s="236"/>
      <c r="I981" s="236"/>
      <c r="J981" s="236"/>
      <c r="K981" s="236"/>
      <c r="L981" s="236"/>
      <c r="M981" s="236"/>
      <c r="N981" s="236"/>
      <c r="O981" s="236"/>
      <c r="P981" s="236"/>
      <c r="Q981" s="236"/>
      <c r="R981" s="236"/>
      <c r="S981" s="236"/>
      <c r="T981" s="236"/>
      <c r="U981" s="236"/>
      <c r="V981" s="236"/>
      <c r="W981" s="236"/>
      <c r="X981" s="236"/>
      <c r="Y981" s="236"/>
      <c r="Z981" s="236"/>
      <c r="AA981" s="236"/>
      <c r="AB981" s="236"/>
      <c r="AC981" s="236"/>
      <c r="AD981" s="236"/>
      <c r="AE981" s="236"/>
    </row>
    <row r="982" spans="1:31" ht="15.75" customHeight="1" x14ac:dyDescent="0.25">
      <c r="A982" s="236"/>
      <c r="B982" s="236"/>
      <c r="C982" s="236"/>
      <c r="D982" s="236"/>
      <c r="E982" s="236"/>
      <c r="F982" s="236"/>
      <c r="G982" s="237"/>
      <c r="H982" s="236"/>
      <c r="I982" s="236"/>
      <c r="J982" s="236"/>
      <c r="K982" s="236"/>
      <c r="L982" s="236"/>
      <c r="M982" s="236"/>
      <c r="N982" s="236"/>
      <c r="O982" s="236"/>
      <c r="P982" s="236"/>
      <c r="Q982" s="236"/>
      <c r="R982" s="236"/>
      <c r="S982" s="236"/>
      <c r="T982" s="236"/>
      <c r="U982" s="236"/>
      <c r="V982" s="236"/>
      <c r="W982" s="236"/>
      <c r="X982" s="236"/>
      <c r="Y982" s="236"/>
      <c r="Z982" s="236"/>
      <c r="AA982" s="236"/>
      <c r="AB982" s="236"/>
      <c r="AC982" s="236"/>
      <c r="AD982" s="236"/>
      <c r="AE982" s="236"/>
    </row>
    <row r="983" spans="1:31" ht="15.75" customHeight="1" x14ac:dyDescent="0.25">
      <c r="A983" s="236"/>
      <c r="B983" s="236"/>
      <c r="C983" s="236"/>
      <c r="D983" s="236"/>
      <c r="E983" s="236"/>
      <c r="F983" s="236"/>
      <c r="G983" s="237"/>
      <c r="H983" s="236"/>
      <c r="I983" s="236"/>
      <c r="J983" s="236"/>
      <c r="K983" s="236"/>
      <c r="L983" s="236"/>
      <c r="M983" s="236"/>
      <c r="N983" s="236"/>
      <c r="O983" s="236"/>
      <c r="P983" s="236"/>
      <c r="Q983" s="236"/>
      <c r="R983" s="236"/>
      <c r="S983" s="236"/>
      <c r="T983" s="236"/>
      <c r="U983" s="236"/>
      <c r="V983" s="236"/>
      <c r="W983" s="236"/>
      <c r="X983" s="236"/>
      <c r="Y983" s="236"/>
      <c r="Z983" s="236"/>
      <c r="AA983" s="236"/>
      <c r="AB983" s="236"/>
      <c r="AC983" s="236"/>
      <c r="AD983" s="236"/>
      <c r="AE983" s="236"/>
    </row>
    <row r="984" spans="1:31" ht="15.75" customHeight="1" x14ac:dyDescent="0.25">
      <c r="A984" s="236"/>
      <c r="B984" s="236"/>
      <c r="C984" s="236"/>
      <c r="D984" s="236"/>
      <c r="E984" s="236"/>
      <c r="F984" s="236"/>
      <c r="G984" s="237"/>
      <c r="H984" s="236"/>
      <c r="I984" s="236"/>
      <c r="J984" s="236"/>
      <c r="K984" s="236"/>
      <c r="L984" s="236"/>
      <c r="M984" s="236"/>
      <c r="N984" s="236"/>
      <c r="O984" s="236"/>
      <c r="P984" s="236"/>
      <c r="Q984" s="236"/>
      <c r="R984" s="236"/>
      <c r="S984" s="236"/>
      <c r="T984" s="236"/>
      <c r="U984" s="236"/>
      <c r="V984" s="236"/>
      <c r="W984" s="236"/>
      <c r="X984" s="236"/>
      <c r="Y984" s="236"/>
      <c r="Z984" s="236"/>
      <c r="AA984" s="236"/>
      <c r="AB984" s="236"/>
      <c r="AC984" s="236"/>
      <c r="AD984" s="236"/>
      <c r="AE984" s="236"/>
    </row>
    <row r="985" spans="1:31" ht="15.75" customHeight="1" x14ac:dyDescent="0.25">
      <c r="A985" s="236"/>
      <c r="B985" s="236"/>
      <c r="C985" s="236"/>
      <c r="D985" s="236"/>
      <c r="E985" s="236"/>
      <c r="F985" s="236"/>
      <c r="G985" s="237"/>
      <c r="H985" s="236"/>
      <c r="I985" s="236"/>
      <c r="J985" s="236"/>
      <c r="K985" s="236"/>
      <c r="L985" s="236"/>
      <c r="M985" s="236"/>
      <c r="N985" s="236"/>
      <c r="O985" s="236"/>
      <c r="P985" s="236"/>
      <c r="Q985" s="236"/>
      <c r="R985" s="236"/>
      <c r="S985" s="236"/>
      <c r="T985" s="236"/>
      <c r="U985" s="236"/>
      <c r="V985" s="236"/>
      <c r="W985" s="236"/>
      <c r="X985" s="236"/>
      <c r="Y985" s="236"/>
      <c r="Z985" s="236"/>
      <c r="AA985" s="236"/>
      <c r="AB985" s="236"/>
      <c r="AC985" s="236"/>
      <c r="AD985" s="236"/>
      <c r="AE985" s="236"/>
    </row>
    <row r="986" spans="1:31" ht="15.75" customHeight="1" x14ac:dyDescent="0.25">
      <c r="A986" s="236"/>
      <c r="B986" s="236"/>
      <c r="C986" s="236"/>
      <c r="D986" s="236"/>
      <c r="E986" s="236"/>
      <c r="F986" s="236"/>
      <c r="G986" s="237"/>
      <c r="H986" s="236"/>
      <c r="I986" s="236"/>
      <c r="J986" s="236"/>
      <c r="K986" s="236"/>
      <c r="L986" s="236"/>
      <c r="M986" s="236"/>
      <c r="N986" s="236"/>
      <c r="O986" s="236"/>
      <c r="P986" s="236"/>
      <c r="Q986" s="236"/>
      <c r="R986" s="236"/>
      <c r="S986" s="236"/>
      <c r="T986" s="236"/>
      <c r="U986" s="236"/>
      <c r="V986" s="236"/>
      <c r="W986" s="236"/>
      <c r="X986" s="236"/>
      <c r="Y986" s="236"/>
      <c r="Z986" s="236"/>
      <c r="AA986" s="236"/>
      <c r="AB986" s="236"/>
      <c r="AC986" s="236"/>
      <c r="AD986" s="236"/>
      <c r="AE986" s="236"/>
    </row>
    <row r="987" spans="1:31" ht="15.75" customHeight="1" x14ac:dyDescent="0.25">
      <c r="A987" s="236"/>
      <c r="B987" s="236"/>
      <c r="C987" s="236"/>
      <c r="D987" s="236"/>
      <c r="E987" s="236"/>
      <c r="F987" s="236"/>
      <c r="G987" s="237"/>
      <c r="H987" s="236"/>
      <c r="I987" s="236"/>
      <c r="J987" s="236"/>
      <c r="K987" s="236"/>
      <c r="L987" s="236"/>
      <c r="M987" s="236"/>
      <c r="N987" s="236"/>
      <c r="O987" s="236"/>
      <c r="P987" s="236"/>
      <c r="Q987" s="236"/>
      <c r="R987" s="236"/>
      <c r="S987" s="236"/>
      <c r="T987" s="236"/>
      <c r="U987" s="236"/>
      <c r="V987" s="236"/>
      <c r="W987" s="236"/>
      <c r="X987" s="236"/>
      <c r="Y987" s="236"/>
      <c r="Z987" s="236"/>
      <c r="AA987" s="236"/>
      <c r="AB987" s="236"/>
      <c r="AC987" s="236"/>
      <c r="AD987" s="236"/>
      <c r="AE987" s="236"/>
    </row>
    <row r="988" spans="1:31" ht="15.75" customHeight="1" x14ac:dyDescent="0.25">
      <c r="A988" s="236"/>
      <c r="B988" s="236"/>
      <c r="C988" s="236"/>
      <c r="D988" s="236"/>
      <c r="E988" s="236"/>
      <c r="F988" s="236"/>
      <c r="G988" s="237"/>
      <c r="H988" s="236"/>
      <c r="I988" s="236"/>
      <c r="J988" s="236"/>
      <c r="K988" s="236"/>
      <c r="L988" s="236"/>
      <c r="M988" s="236"/>
      <c r="N988" s="236"/>
      <c r="O988" s="236"/>
      <c r="P988" s="236"/>
      <c r="Q988" s="236"/>
      <c r="R988" s="236"/>
      <c r="S988" s="236"/>
      <c r="T988" s="236"/>
      <c r="U988" s="236"/>
      <c r="V988" s="236"/>
      <c r="W988" s="236"/>
      <c r="X988" s="236"/>
      <c r="Y988" s="236"/>
      <c r="Z988" s="236"/>
      <c r="AA988" s="236"/>
      <c r="AB988" s="236"/>
      <c r="AC988" s="236"/>
      <c r="AD988" s="236"/>
      <c r="AE988" s="236"/>
    </row>
    <row r="989" spans="1:31" ht="15.75" customHeight="1" x14ac:dyDescent="0.25">
      <c r="A989" s="236"/>
      <c r="B989" s="236"/>
      <c r="C989" s="236"/>
      <c r="D989" s="236"/>
      <c r="E989" s="236"/>
      <c r="F989" s="236"/>
      <c r="G989" s="237"/>
      <c r="H989" s="236"/>
      <c r="I989" s="236"/>
      <c r="J989" s="236"/>
      <c r="K989" s="236"/>
      <c r="L989" s="236"/>
      <c r="M989" s="236"/>
      <c r="N989" s="236"/>
      <c r="O989" s="236"/>
      <c r="P989" s="236"/>
      <c r="Q989" s="236"/>
      <c r="R989" s="236"/>
      <c r="S989" s="236"/>
      <c r="T989" s="236"/>
      <c r="U989" s="236"/>
      <c r="V989" s="236"/>
      <c r="W989" s="236"/>
      <c r="X989" s="236"/>
      <c r="Y989" s="236"/>
      <c r="Z989" s="236"/>
      <c r="AA989" s="236"/>
      <c r="AB989" s="236"/>
      <c r="AC989" s="236"/>
      <c r="AD989" s="236"/>
      <c r="AE989" s="236"/>
    </row>
    <row r="990" spans="1:31" ht="15.75" customHeight="1" x14ac:dyDescent="0.25">
      <c r="A990" s="236"/>
      <c r="B990" s="236"/>
      <c r="C990" s="236"/>
      <c r="D990" s="236"/>
      <c r="E990" s="236"/>
      <c r="F990" s="236"/>
      <c r="G990" s="237"/>
      <c r="H990" s="236"/>
      <c r="I990" s="236"/>
      <c r="J990" s="236"/>
      <c r="K990" s="236"/>
      <c r="L990" s="236"/>
      <c r="M990" s="236"/>
      <c r="N990" s="236"/>
      <c r="O990" s="236"/>
      <c r="P990" s="236"/>
      <c r="Q990" s="236"/>
      <c r="R990" s="236"/>
      <c r="S990" s="236"/>
      <c r="T990" s="236"/>
      <c r="U990" s="236"/>
      <c r="V990" s="236"/>
      <c r="W990" s="236"/>
      <c r="X990" s="236"/>
      <c r="Y990" s="236"/>
      <c r="Z990" s="236"/>
      <c r="AA990" s="236"/>
      <c r="AB990" s="236"/>
      <c r="AC990" s="236"/>
      <c r="AD990" s="236"/>
      <c r="AE990" s="236"/>
    </row>
    <row r="991" spans="1:31" ht="15.75" customHeight="1" x14ac:dyDescent="0.25">
      <c r="A991" s="236"/>
      <c r="B991" s="236"/>
      <c r="C991" s="236"/>
      <c r="D991" s="236"/>
      <c r="E991" s="236"/>
      <c r="F991" s="236"/>
      <c r="G991" s="237"/>
      <c r="H991" s="236"/>
      <c r="I991" s="236"/>
      <c r="J991" s="236"/>
      <c r="K991" s="236"/>
      <c r="L991" s="236"/>
      <c r="M991" s="236"/>
      <c r="N991" s="236"/>
      <c r="O991" s="236"/>
      <c r="P991" s="236"/>
      <c r="Q991" s="236"/>
      <c r="R991" s="236"/>
      <c r="S991" s="236"/>
      <c r="T991" s="236"/>
      <c r="U991" s="236"/>
      <c r="V991" s="236"/>
      <c r="W991" s="236"/>
      <c r="X991" s="236"/>
      <c r="Y991" s="236"/>
      <c r="Z991" s="236"/>
      <c r="AA991" s="236"/>
      <c r="AB991" s="236"/>
      <c r="AC991" s="236"/>
      <c r="AD991" s="236"/>
      <c r="AE991" s="236"/>
    </row>
    <row r="992" spans="1:31" ht="15.75" customHeight="1" x14ac:dyDescent="0.25">
      <c r="A992" s="236"/>
      <c r="B992" s="236"/>
      <c r="C992" s="236"/>
      <c r="D992" s="236"/>
      <c r="E992" s="236"/>
      <c r="F992" s="236"/>
      <c r="G992" s="237"/>
      <c r="H992" s="236"/>
      <c r="I992" s="236"/>
      <c r="J992" s="236"/>
      <c r="K992" s="236"/>
      <c r="L992" s="236"/>
      <c r="M992" s="236"/>
      <c r="N992" s="236"/>
      <c r="O992" s="236"/>
      <c r="P992" s="236"/>
      <c r="Q992" s="236"/>
      <c r="R992" s="236"/>
      <c r="S992" s="236"/>
      <c r="T992" s="236"/>
      <c r="U992" s="236"/>
      <c r="V992" s="236"/>
      <c r="W992" s="236"/>
      <c r="X992" s="236"/>
      <c r="Y992" s="236"/>
      <c r="Z992" s="236"/>
      <c r="AA992" s="236"/>
      <c r="AB992" s="236"/>
      <c r="AC992" s="236"/>
      <c r="AD992" s="236"/>
      <c r="AE992" s="236"/>
    </row>
    <row r="993" spans="1:31" ht="15.75" customHeight="1" x14ac:dyDescent="0.25">
      <c r="A993" s="236"/>
      <c r="B993" s="236"/>
      <c r="C993" s="236"/>
      <c r="D993" s="236"/>
      <c r="E993" s="236"/>
      <c r="F993" s="236"/>
      <c r="G993" s="237"/>
      <c r="H993" s="236"/>
      <c r="I993" s="236"/>
      <c r="J993" s="236"/>
      <c r="K993" s="236"/>
      <c r="L993" s="236"/>
      <c r="M993" s="236"/>
      <c r="N993" s="236"/>
      <c r="O993" s="236"/>
      <c r="P993" s="236"/>
      <c r="Q993" s="236"/>
      <c r="R993" s="236"/>
      <c r="S993" s="236"/>
      <c r="T993" s="236"/>
      <c r="U993" s="236"/>
      <c r="V993" s="236"/>
      <c r="W993" s="236"/>
      <c r="X993" s="236"/>
      <c r="Y993" s="236"/>
      <c r="Z993" s="236"/>
      <c r="AA993" s="236"/>
      <c r="AB993" s="236"/>
      <c r="AC993" s="236"/>
      <c r="AD993" s="236"/>
      <c r="AE993" s="236"/>
    </row>
    <row r="994" spans="1:31" ht="15.75" customHeight="1" x14ac:dyDescent="0.25">
      <c r="A994" s="236"/>
      <c r="B994" s="236"/>
      <c r="C994" s="236"/>
      <c r="D994" s="236"/>
      <c r="E994" s="236"/>
      <c r="F994" s="236"/>
      <c r="G994" s="237"/>
      <c r="H994" s="236"/>
      <c r="I994" s="236"/>
      <c r="J994" s="236"/>
      <c r="K994" s="236"/>
      <c r="L994" s="236"/>
      <c r="M994" s="236"/>
      <c r="N994" s="236"/>
      <c r="O994" s="236"/>
      <c r="P994" s="236"/>
      <c r="Q994" s="236"/>
      <c r="R994" s="236"/>
      <c r="S994" s="236"/>
      <c r="T994" s="236"/>
      <c r="U994" s="236"/>
      <c r="V994" s="236"/>
      <c r="W994" s="236"/>
      <c r="X994" s="236"/>
      <c r="Y994" s="236"/>
      <c r="Z994" s="236"/>
      <c r="AA994" s="236"/>
      <c r="AB994" s="236"/>
      <c r="AC994" s="236"/>
      <c r="AD994" s="236"/>
      <c r="AE994" s="236"/>
    </row>
    <row r="995" spans="1:31" ht="15.75" customHeight="1" x14ac:dyDescent="0.25">
      <c r="A995" s="236"/>
      <c r="B995" s="236"/>
      <c r="C995" s="236"/>
      <c r="D995" s="236"/>
      <c r="E995" s="236"/>
      <c r="F995" s="236"/>
      <c r="G995" s="237"/>
      <c r="H995" s="236"/>
      <c r="I995" s="236"/>
      <c r="J995" s="236"/>
      <c r="K995" s="236"/>
      <c r="L995" s="236"/>
      <c r="M995" s="236"/>
      <c r="N995" s="236"/>
      <c r="O995" s="236"/>
      <c r="P995" s="236"/>
      <c r="Q995" s="236"/>
      <c r="R995" s="236"/>
      <c r="S995" s="236"/>
      <c r="T995" s="236"/>
      <c r="U995" s="236"/>
      <c r="V995" s="236"/>
      <c r="W995" s="236"/>
      <c r="X995" s="236"/>
      <c r="Y995" s="236"/>
      <c r="Z995" s="236"/>
      <c r="AA995" s="236"/>
      <c r="AB995" s="236"/>
      <c r="AC995" s="236"/>
      <c r="AD995" s="236"/>
      <c r="AE995" s="236"/>
    </row>
    <row r="996" spans="1:31" ht="15.75" customHeight="1" x14ac:dyDescent="0.25">
      <c r="A996" s="236"/>
      <c r="B996" s="236"/>
      <c r="C996" s="236"/>
      <c r="D996" s="236"/>
      <c r="E996" s="236"/>
      <c r="F996" s="236"/>
      <c r="G996" s="237"/>
      <c r="H996" s="236"/>
      <c r="I996" s="236"/>
      <c r="J996" s="236"/>
      <c r="K996" s="236"/>
      <c r="L996" s="236"/>
      <c r="M996" s="236"/>
      <c r="N996" s="236"/>
      <c r="O996" s="236"/>
      <c r="P996" s="236"/>
      <c r="Q996" s="236"/>
      <c r="R996" s="236"/>
      <c r="S996" s="236"/>
      <c r="T996" s="236"/>
      <c r="U996" s="236"/>
      <c r="V996" s="236"/>
      <c r="W996" s="236"/>
      <c r="X996" s="236"/>
      <c r="Y996" s="236"/>
      <c r="Z996" s="236"/>
      <c r="AA996" s="236"/>
      <c r="AB996" s="236"/>
      <c r="AC996" s="236"/>
      <c r="AD996" s="236"/>
      <c r="AE996" s="236"/>
    </row>
    <row r="997" spans="1:31" ht="15.75" customHeight="1" x14ac:dyDescent="0.25">
      <c r="A997" s="236"/>
      <c r="B997" s="236"/>
      <c r="C997" s="236"/>
      <c r="D997" s="236"/>
      <c r="E997" s="236"/>
      <c r="F997" s="236"/>
      <c r="G997" s="237"/>
      <c r="H997" s="236"/>
      <c r="I997" s="236"/>
      <c r="J997" s="236"/>
      <c r="K997" s="236"/>
      <c r="L997" s="236"/>
      <c r="M997" s="236"/>
      <c r="N997" s="236"/>
      <c r="O997" s="236"/>
      <c r="P997" s="236"/>
      <c r="Q997" s="236"/>
      <c r="R997" s="236"/>
      <c r="S997" s="236"/>
      <c r="T997" s="236"/>
      <c r="U997" s="236"/>
      <c r="V997" s="236"/>
      <c r="W997" s="236"/>
      <c r="X997" s="236"/>
      <c r="Y997" s="236"/>
      <c r="Z997" s="236"/>
      <c r="AA997" s="236"/>
      <c r="AB997" s="236"/>
      <c r="AC997" s="236"/>
      <c r="AD997" s="236"/>
      <c r="AE997" s="236"/>
    </row>
    <row r="998" spans="1:31" ht="15.75" customHeight="1" x14ac:dyDescent="0.25">
      <c r="A998" s="236"/>
      <c r="B998" s="236"/>
      <c r="C998" s="236"/>
      <c r="D998" s="236"/>
      <c r="E998" s="236"/>
      <c r="F998" s="236"/>
      <c r="G998" s="237"/>
      <c r="H998" s="236"/>
      <c r="I998" s="236"/>
      <c r="J998" s="236"/>
      <c r="K998" s="236"/>
      <c r="L998" s="236"/>
      <c r="M998" s="236"/>
      <c r="N998" s="236"/>
      <c r="O998" s="236"/>
      <c r="P998" s="236"/>
      <c r="Q998" s="236"/>
      <c r="R998" s="236"/>
      <c r="S998" s="236"/>
      <c r="T998" s="236"/>
      <c r="U998" s="236"/>
      <c r="V998" s="236"/>
      <c r="W998" s="236"/>
      <c r="X998" s="236"/>
      <c r="Y998" s="236"/>
      <c r="Z998" s="236"/>
      <c r="AA998" s="236"/>
      <c r="AB998" s="236"/>
      <c r="AC998" s="236"/>
      <c r="AD998" s="236"/>
      <c r="AE998" s="236"/>
    </row>
    <row r="999" spans="1:31" ht="15.75" customHeight="1" x14ac:dyDescent="0.25">
      <c r="A999" s="236"/>
      <c r="B999" s="236"/>
      <c r="C999" s="236"/>
      <c r="D999" s="236"/>
      <c r="E999" s="236"/>
      <c r="F999" s="236"/>
      <c r="G999" s="237"/>
      <c r="H999" s="236"/>
      <c r="I999" s="236"/>
      <c r="J999" s="236"/>
      <c r="K999" s="236"/>
      <c r="L999" s="236"/>
      <c r="M999" s="236"/>
      <c r="N999" s="236"/>
      <c r="O999" s="236"/>
      <c r="P999" s="236"/>
      <c r="Q999" s="236"/>
      <c r="R999" s="236"/>
      <c r="S999" s="236"/>
      <c r="T999" s="236"/>
      <c r="U999" s="236"/>
      <c r="V999" s="236"/>
      <c r="W999" s="236"/>
      <c r="X999" s="236"/>
      <c r="Y999" s="236"/>
      <c r="Z999" s="236"/>
      <c r="AA999" s="236"/>
      <c r="AB999" s="236"/>
      <c r="AC999" s="236"/>
      <c r="AD999" s="236"/>
      <c r="AE999" s="236"/>
    </row>
  </sheetData>
  <mergeCells count="17">
    <mergeCell ref="A4:B4"/>
    <mergeCell ref="C4:F4"/>
    <mergeCell ref="A5:B5"/>
    <mergeCell ref="C5:F5"/>
    <mergeCell ref="A6:B6"/>
    <mergeCell ref="C6:F6"/>
    <mergeCell ref="C7:F7"/>
    <mergeCell ref="C8:F8"/>
    <mergeCell ref="A57:F57"/>
    <mergeCell ref="H57:J57"/>
    <mergeCell ref="A7:B7"/>
    <mergeCell ref="A8:B8"/>
    <mergeCell ref="C18:E18"/>
    <mergeCell ref="A23:J23"/>
    <mergeCell ref="A24:F24"/>
    <mergeCell ref="H24:J24"/>
    <mergeCell ref="A56:J56"/>
  </mergeCells>
  <pageMargins left="0.7" right="0.7" top="0.75" bottom="0.75" header="0" footer="0"/>
  <pageSetup orientation="landscape"/>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outlinePr summaryRight="0"/>
  </sheetPr>
  <dimension ref="A1:AD1001"/>
  <sheetViews>
    <sheetView topLeftCell="A35" workbookViewId="0">
      <selection activeCell="H44" sqref="H44"/>
    </sheetView>
  </sheetViews>
  <sheetFormatPr defaultColWidth="12.6640625" defaultRowHeight="15" customHeight="1" x14ac:dyDescent="0.25"/>
  <cols>
    <col min="1" max="1" width="5.33203125" customWidth="1"/>
    <col min="2" max="2" width="27.33203125" customWidth="1"/>
    <col min="3" max="3" width="19.33203125" customWidth="1"/>
    <col min="4" max="4" width="14.33203125" customWidth="1"/>
    <col min="5" max="5" width="19.33203125" customWidth="1"/>
    <col min="6" max="6" width="19.21875" customWidth="1"/>
    <col min="7" max="7" width="13.6640625" hidden="1" customWidth="1"/>
    <col min="8" max="8" width="15.33203125" customWidth="1"/>
    <col min="9" max="9" width="10.6640625" customWidth="1"/>
    <col min="10" max="10" width="11.88671875" customWidth="1"/>
    <col min="11" max="11" width="8.33203125" customWidth="1"/>
    <col min="12" max="30" width="8.77734375" customWidth="1"/>
  </cols>
  <sheetData>
    <row r="1" spans="1:30" ht="15.75" customHeight="1" x14ac:dyDescent="0.25">
      <c r="A1" s="799"/>
      <c r="B1" s="800"/>
      <c r="C1" s="800"/>
      <c r="D1" s="800"/>
      <c r="E1" s="800"/>
      <c r="F1" s="800"/>
      <c r="G1" s="801"/>
      <c r="H1" s="800"/>
      <c r="I1" s="800"/>
      <c r="J1" s="800"/>
      <c r="K1" s="800"/>
      <c r="L1" s="800"/>
      <c r="M1" s="800"/>
      <c r="N1" s="800"/>
      <c r="O1" s="800"/>
      <c r="P1" s="800"/>
      <c r="Q1" s="800"/>
      <c r="R1" s="800"/>
      <c r="S1" s="800"/>
      <c r="T1" s="800"/>
      <c r="U1" s="800"/>
      <c r="V1" s="800"/>
      <c r="W1" s="800"/>
      <c r="X1" s="800"/>
      <c r="Y1" s="800"/>
      <c r="Z1" s="800"/>
      <c r="AA1" s="800"/>
      <c r="AB1" s="800"/>
      <c r="AC1" s="800"/>
      <c r="AD1" s="800"/>
    </row>
    <row r="2" spans="1:30" ht="15.75" customHeight="1" x14ac:dyDescent="0.25">
      <c r="A2" s="800"/>
      <c r="B2" s="799" t="s">
        <v>65</v>
      </c>
      <c r="C2" s="799" t="s">
        <v>881</v>
      </c>
      <c r="D2" s="800"/>
      <c r="E2" s="800"/>
      <c r="F2" s="800"/>
      <c r="G2" s="801"/>
      <c r="H2" s="800"/>
      <c r="I2" s="800"/>
      <c r="J2" s="800"/>
      <c r="K2" s="800"/>
      <c r="L2" s="800"/>
      <c r="M2" s="800"/>
      <c r="N2" s="800"/>
      <c r="O2" s="800"/>
      <c r="P2" s="800"/>
      <c r="Q2" s="800"/>
      <c r="R2" s="800"/>
      <c r="S2" s="800"/>
      <c r="T2" s="800"/>
      <c r="U2" s="800"/>
      <c r="V2" s="800"/>
      <c r="W2" s="800"/>
      <c r="X2" s="800"/>
      <c r="Y2" s="800"/>
      <c r="Z2" s="800"/>
      <c r="AA2" s="800"/>
      <c r="AB2" s="800"/>
      <c r="AC2" s="800"/>
      <c r="AD2" s="800"/>
    </row>
    <row r="3" spans="1:30" ht="15.75" customHeight="1" x14ac:dyDescent="0.25">
      <c r="A3" s="800"/>
      <c r="B3" s="802"/>
      <c r="C3" s="800"/>
      <c r="D3" s="800"/>
      <c r="E3" s="800"/>
      <c r="F3" s="800"/>
      <c r="G3" s="801"/>
      <c r="H3" s="800"/>
      <c r="I3" s="800"/>
      <c r="J3" s="800"/>
      <c r="K3" s="800"/>
      <c r="L3" s="800"/>
      <c r="M3" s="800"/>
      <c r="N3" s="800"/>
      <c r="O3" s="800"/>
      <c r="P3" s="800"/>
      <c r="Q3" s="800"/>
      <c r="R3" s="800"/>
      <c r="S3" s="800"/>
      <c r="T3" s="800"/>
      <c r="U3" s="800"/>
      <c r="V3" s="800"/>
      <c r="W3" s="800"/>
      <c r="X3" s="800"/>
      <c r="Y3" s="800"/>
      <c r="Z3" s="800"/>
      <c r="AA3" s="800"/>
      <c r="AB3" s="800"/>
      <c r="AC3" s="800"/>
      <c r="AD3" s="800"/>
    </row>
    <row r="4" spans="1:30" ht="15.75" customHeight="1" x14ac:dyDescent="0.25">
      <c r="A4" s="1095" t="s">
        <v>67</v>
      </c>
      <c r="B4" s="985"/>
      <c r="C4" s="1096" t="s">
        <v>882</v>
      </c>
      <c r="D4" s="987"/>
      <c r="E4" s="987"/>
      <c r="F4" s="985"/>
      <c r="G4" s="803"/>
      <c r="H4" s="800"/>
      <c r="I4" s="800"/>
      <c r="J4" s="800"/>
      <c r="K4" s="800"/>
      <c r="L4" s="800"/>
      <c r="M4" s="800"/>
      <c r="N4" s="800"/>
      <c r="O4" s="800"/>
      <c r="P4" s="800"/>
      <c r="Q4" s="800"/>
      <c r="R4" s="800"/>
      <c r="S4" s="800"/>
      <c r="T4" s="800"/>
      <c r="U4" s="800"/>
      <c r="V4" s="800"/>
      <c r="W4" s="800"/>
      <c r="X4" s="800"/>
      <c r="Y4" s="800"/>
      <c r="Z4" s="800"/>
      <c r="AA4" s="800"/>
      <c r="AB4" s="800"/>
      <c r="AC4" s="800"/>
      <c r="AD4" s="800"/>
    </row>
    <row r="5" spans="1:30" ht="256.95" customHeight="1" x14ac:dyDescent="0.25">
      <c r="A5" s="1091" t="s">
        <v>69</v>
      </c>
      <c r="B5" s="1003"/>
      <c r="C5" s="1097" t="s">
        <v>883</v>
      </c>
      <c r="D5" s="993"/>
      <c r="E5" s="993"/>
      <c r="F5" s="994"/>
      <c r="G5" s="803"/>
      <c r="H5" s="800"/>
      <c r="I5" s="800"/>
      <c r="J5" s="800"/>
      <c r="K5" s="800"/>
      <c r="L5" s="800"/>
      <c r="M5" s="800"/>
      <c r="N5" s="800"/>
      <c r="O5" s="800"/>
      <c r="P5" s="800"/>
      <c r="Q5" s="800"/>
      <c r="R5" s="800"/>
      <c r="S5" s="800"/>
      <c r="T5" s="800"/>
      <c r="U5" s="800"/>
      <c r="V5" s="800"/>
      <c r="W5" s="800"/>
      <c r="X5" s="800"/>
      <c r="Y5" s="800"/>
      <c r="Z5" s="800"/>
      <c r="AA5" s="800"/>
      <c r="AB5" s="800"/>
      <c r="AC5" s="800"/>
      <c r="AD5" s="800"/>
    </row>
    <row r="6" spans="1:30" ht="15.75" customHeight="1" x14ac:dyDescent="0.25">
      <c r="A6" s="1091" t="s">
        <v>71</v>
      </c>
      <c r="B6" s="1003"/>
      <c r="C6" s="1098" t="s">
        <v>72</v>
      </c>
      <c r="D6" s="1008"/>
      <c r="E6" s="1008"/>
      <c r="F6" s="1003"/>
      <c r="G6" s="803"/>
      <c r="H6" s="800"/>
      <c r="I6" s="800"/>
      <c r="J6" s="800"/>
      <c r="K6" s="800"/>
      <c r="L6" s="800"/>
      <c r="M6" s="800"/>
      <c r="N6" s="800"/>
      <c r="O6" s="800"/>
      <c r="P6" s="800"/>
      <c r="Q6" s="800"/>
      <c r="R6" s="800"/>
      <c r="S6" s="800"/>
      <c r="T6" s="800"/>
      <c r="U6" s="800"/>
      <c r="V6" s="800"/>
      <c r="W6" s="800"/>
      <c r="X6" s="800"/>
      <c r="Y6" s="800"/>
      <c r="Z6" s="800"/>
      <c r="AA6" s="800"/>
      <c r="AB6" s="800"/>
      <c r="AC6" s="800"/>
      <c r="AD6" s="800"/>
    </row>
    <row r="7" spans="1:30" ht="97.5" customHeight="1" x14ac:dyDescent="0.25">
      <c r="A7" s="1091" t="s">
        <v>73</v>
      </c>
      <c r="B7" s="1003"/>
      <c r="C7" s="1088" t="s">
        <v>884</v>
      </c>
      <c r="D7" s="1008"/>
      <c r="E7" s="1008"/>
      <c r="F7" s="1003"/>
      <c r="G7" s="803"/>
      <c r="H7" s="800"/>
      <c r="I7" s="800"/>
      <c r="J7" s="800"/>
      <c r="K7" s="800"/>
      <c r="L7" s="800"/>
      <c r="M7" s="804"/>
      <c r="N7" s="800"/>
      <c r="O7" s="800"/>
      <c r="P7" s="800"/>
      <c r="Q7" s="800"/>
      <c r="R7" s="800"/>
      <c r="S7" s="800"/>
      <c r="T7" s="800"/>
      <c r="U7" s="800"/>
      <c r="V7" s="800"/>
      <c r="W7" s="800"/>
      <c r="X7" s="800"/>
      <c r="Y7" s="800"/>
      <c r="Z7" s="800"/>
      <c r="AA7" s="800"/>
      <c r="AB7" s="800"/>
      <c r="AC7" s="800"/>
      <c r="AD7" s="800"/>
    </row>
    <row r="8" spans="1:30" ht="28.5" customHeight="1" x14ac:dyDescent="0.25">
      <c r="A8" s="1092" t="s">
        <v>75</v>
      </c>
      <c r="B8" s="1003"/>
      <c r="C8" s="1088" t="s">
        <v>343</v>
      </c>
      <c r="D8" s="1008"/>
      <c r="E8" s="1008"/>
      <c r="F8" s="1003"/>
      <c r="G8" s="803"/>
      <c r="H8" s="800"/>
      <c r="I8" s="800"/>
      <c r="J8" s="800"/>
      <c r="K8" s="800"/>
      <c r="L8" s="800"/>
      <c r="M8" s="804"/>
      <c r="N8" s="800"/>
      <c r="O8" s="800"/>
      <c r="P8" s="800"/>
      <c r="Q8" s="800"/>
      <c r="R8" s="800"/>
      <c r="S8" s="800"/>
      <c r="T8" s="800"/>
      <c r="U8" s="800"/>
      <c r="V8" s="800"/>
      <c r="W8" s="800"/>
      <c r="X8" s="800"/>
      <c r="Y8" s="800"/>
      <c r="Z8" s="800"/>
      <c r="AA8" s="800"/>
      <c r="AB8" s="800"/>
      <c r="AC8" s="800"/>
      <c r="AD8" s="800"/>
    </row>
    <row r="9" spans="1:30" ht="15.75" customHeight="1" x14ac:dyDescent="0.25">
      <c r="A9" s="805"/>
      <c r="B9" s="805"/>
      <c r="C9" s="805"/>
      <c r="D9" s="805"/>
      <c r="E9" s="805"/>
      <c r="F9" s="805"/>
      <c r="G9" s="806"/>
      <c r="H9" s="807"/>
      <c r="I9" s="807"/>
      <c r="J9" s="807"/>
      <c r="K9" s="807"/>
      <c r="L9" s="800"/>
      <c r="M9" s="804"/>
      <c r="N9" s="800"/>
      <c r="O9" s="800"/>
      <c r="P9" s="800"/>
      <c r="Q9" s="800"/>
      <c r="R9" s="800"/>
      <c r="S9" s="800"/>
      <c r="T9" s="800"/>
      <c r="U9" s="800"/>
      <c r="V9" s="800"/>
      <c r="W9" s="800"/>
      <c r="X9" s="800"/>
      <c r="Y9" s="800"/>
      <c r="Z9" s="800"/>
      <c r="AA9" s="800"/>
      <c r="AB9" s="800"/>
      <c r="AC9" s="800"/>
      <c r="AD9" s="800"/>
    </row>
    <row r="10" spans="1:30" ht="15.75" customHeight="1" x14ac:dyDescent="0.25">
      <c r="A10" s="805"/>
      <c r="B10" s="805"/>
      <c r="C10" s="805"/>
      <c r="D10" s="805"/>
      <c r="E10" s="805"/>
      <c r="F10" s="805"/>
      <c r="G10" s="806"/>
      <c r="H10" s="807"/>
      <c r="I10" s="807"/>
      <c r="J10" s="807"/>
      <c r="K10" s="807"/>
      <c r="L10" s="800"/>
      <c r="M10" s="804"/>
      <c r="N10" s="800"/>
      <c r="O10" s="800"/>
      <c r="P10" s="800"/>
      <c r="Q10" s="800"/>
      <c r="R10" s="800"/>
      <c r="S10" s="800"/>
      <c r="T10" s="800"/>
      <c r="U10" s="800"/>
      <c r="V10" s="800"/>
      <c r="W10" s="800"/>
      <c r="X10" s="800"/>
      <c r="Y10" s="800"/>
      <c r="Z10" s="800"/>
      <c r="AA10" s="800"/>
      <c r="AB10" s="800"/>
      <c r="AC10" s="800"/>
      <c r="AD10" s="800"/>
    </row>
    <row r="11" spans="1:30" ht="15.75" customHeight="1" x14ac:dyDescent="0.25">
      <c r="A11" s="808"/>
      <c r="B11" s="809"/>
      <c r="C11" s="810" t="s">
        <v>77</v>
      </c>
      <c r="D11" s="810" t="s">
        <v>78</v>
      </c>
      <c r="E11" s="810" t="s">
        <v>79</v>
      </c>
      <c r="F11" s="810" t="s">
        <v>80</v>
      </c>
      <c r="G11" s="811"/>
      <c r="H11" s="807"/>
      <c r="I11" s="807"/>
      <c r="J11" s="807"/>
      <c r="K11" s="807"/>
      <c r="L11" s="800"/>
      <c r="M11" s="804"/>
      <c r="N11" s="800"/>
      <c r="O11" s="800"/>
      <c r="P11" s="800"/>
      <c r="Q11" s="800"/>
      <c r="R11" s="800"/>
      <c r="S11" s="800"/>
      <c r="T11" s="800"/>
      <c r="U11" s="800"/>
      <c r="V11" s="800"/>
      <c r="W11" s="800"/>
      <c r="X11" s="800"/>
      <c r="Y11" s="800"/>
      <c r="Z11" s="800"/>
      <c r="AA11" s="800"/>
      <c r="AB11" s="800"/>
      <c r="AC11" s="800"/>
      <c r="AD11" s="800"/>
    </row>
    <row r="12" spans="1:30" ht="15.75" customHeight="1" x14ac:dyDescent="0.25">
      <c r="A12" s="812"/>
      <c r="B12" s="813" t="s">
        <v>81</v>
      </c>
      <c r="C12" s="814">
        <f t="shared" ref="C12:E12" si="0">C13+C14+C15</f>
        <v>29431</v>
      </c>
      <c r="D12" s="815">
        <f t="shared" si="0"/>
        <v>54340</v>
      </c>
      <c r="E12" s="815">
        <f t="shared" si="0"/>
        <v>54340</v>
      </c>
      <c r="F12" s="816">
        <f t="shared" ref="F12:F15" si="1">C12+D12+E12</f>
        <v>138111</v>
      </c>
      <c r="G12" s="817"/>
      <c r="H12" s="807"/>
      <c r="I12" s="807"/>
      <c r="J12" s="807"/>
      <c r="K12" s="807"/>
      <c r="L12" s="800"/>
      <c r="M12" s="804"/>
      <c r="N12" s="800"/>
      <c r="O12" s="800"/>
      <c r="P12" s="800"/>
      <c r="Q12" s="800"/>
      <c r="R12" s="800"/>
      <c r="S12" s="800"/>
      <c r="T12" s="800"/>
      <c r="U12" s="800"/>
      <c r="V12" s="800"/>
      <c r="W12" s="800"/>
      <c r="X12" s="800"/>
      <c r="Y12" s="800"/>
      <c r="Z12" s="800"/>
      <c r="AA12" s="800"/>
      <c r="AB12" s="800"/>
      <c r="AC12" s="800"/>
      <c r="AD12" s="800"/>
    </row>
    <row r="13" spans="1:30" ht="15.75" customHeight="1" x14ac:dyDescent="0.25">
      <c r="A13" s="818">
        <v>1</v>
      </c>
      <c r="B13" s="819" t="s">
        <v>20</v>
      </c>
      <c r="C13" s="820">
        <v>4617</v>
      </c>
      <c r="D13" s="820">
        <v>8723</v>
      </c>
      <c r="E13" s="820">
        <v>8723</v>
      </c>
      <c r="F13" s="821">
        <f t="shared" si="1"/>
        <v>22063</v>
      </c>
      <c r="G13" s="822"/>
      <c r="H13" s="807"/>
      <c r="I13" s="807"/>
      <c r="J13" s="807"/>
      <c r="K13" s="807"/>
      <c r="L13" s="800"/>
      <c r="M13" s="804"/>
      <c r="N13" s="800"/>
      <c r="O13" s="800"/>
      <c r="P13" s="800"/>
      <c r="Q13" s="800"/>
      <c r="R13" s="800"/>
      <c r="S13" s="800"/>
      <c r="T13" s="800"/>
      <c r="U13" s="800"/>
      <c r="V13" s="800"/>
      <c r="W13" s="800"/>
      <c r="X13" s="800"/>
      <c r="Y13" s="800"/>
      <c r="Z13" s="800"/>
      <c r="AA13" s="800"/>
      <c r="AB13" s="800"/>
      <c r="AC13" s="800"/>
      <c r="AD13" s="800"/>
    </row>
    <row r="14" spans="1:30" ht="15.75" customHeight="1" x14ac:dyDescent="0.25">
      <c r="A14" s="812">
        <v>2</v>
      </c>
      <c r="B14" s="823" t="s">
        <v>84</v>
      </c>
      <c r="C14" s="824">
        <v>24045</v>
      </c>
      <c r="D14" s="825">
        <v>44078</v>
      </c>
      <c r="E14" s="825">
        <v>44078</v>
      </c>
      <c r="F14" s="821">
        <f t="shared" si="1"/>
        <v>112201</v>
      </c>
      <c r="G14" s="822"/>
      <c r="H14" s="807"/>
      <c r="I14" s="807"/>
      <c r="J14" s="807"/>
      <c r="K14" s="807"/>
      <c r="L14" s="800"/>
      <c r="M14" s="804"/>
      <c r="N14" s="800"/>
      <c r="O14" s="800"/>
      <c r="P14" s="800"/>
      <c r="Q14" s="800"/>
      <c r="R14" s="800"/>
      <c r="S14" s="800"/>
      <c r="T14" s="800"/>
      <c r="U14" s="800"/>
      <c r="V14" s="800"/>
      <c r="W14" s="800"/>
      <c r="X14" s="800"/>
      <c r="Y14" s="800"/>
      <c r="Z14" s="800"/>
      <c r="AA14" s="800"/>
      <c r="AB14" s="800"/>
      <c r="AC14" s="800"/>
      <c r="AD14" s="800"/>
    </row>
    <row r="15" spans="1:30" ht="15.75" customHeight="1" x14ac:dyDescent="0.25">
      <c r="A15" s="812">
        <v>3</v>
      </c>
      <c r="B15" s="820" t="s">
        <v>9</v>
      </c>
      <c r="C15" s="820">
        <v>769</v>
      </c>
      <c r="D15" s="820">
        <v>1539</v>
      </c>
      <c r="E15" s="820">
        <v>1539</v>
      </c>
      <c r="F15" s="821">
        <f t="shared" si="1"/>
        <v>3847</v>
      </c>
      <c r="G15" s="822"/>
      <c r="H15" s="807"/>
      <c r="I15" s="807"/>
      <c r="J15" s="807"/>
      <c r="K15" s="807"/>
      <c r="L15" s="800"/>
      <c r="M15" s="804"/>
      <c r="N15" s="800"/>
      <c r="O15" s="800"/>
      <c r="P15" s="800"/>
      <c r="Q15" s="800"/>
      <c r="R15" s="800"/>
      <c r="S15" s="800"/>
      <c r="T15" s="800"/>
      <c r="U15" s="800"/>
      <c r="V15" s="800"/>
      <c r="W15" s="800"/>
      <c r="X15" s="800"/>
      <c r="Y15" s="800"/>
      <c r="Z15" s="800"/>
      <c r="AA15" s="800"/>
      <c r="AB15" s="800"/>
      <c r="AC15" s="800"/>
      <c r="AD15" s="800"/>
    </row>
    <row r="16" spans="1:30" ht="15.75" customHeight="1" x14ac:dyDescent="0.25">
      <c r="A16" s="805"/>
      <c r="B16" s="805"/>
      <c r="C16" s="805"/>
      <c r="D16" s="805"/>
      <c r="E16" s="805"/>
      <c r="F16" s="805"/>
      <c r="G16" s="806"/>
      <c r="H16" s="807"/>
      <c r="I16" s="807"/>
      <c r="J16" s="807"/>
      <c r="K16" s="807"/>
      <c r="L16" s="800"/>
      <c r="M16" s="804"/>
      <c r="N16" s="800"/>
      <c r="O16" s="800"/>
      <c r="P16" s="800"/>
      <c r="Q16" s="800"/>
      <c r="R16" s="800"/>
      <c r="S16" s="800"/>
      <c r="T16" s="800"/>
      <c r="U16" s="800"/>
      <c r="V16" s="800"/>
      <c r="W16" s="800"/>
      <c r="X16" s="800"/>
      <c r="Y16" s="800"/>
      <c r="Z16" s="800"/>
      <c r="AA16" s="800"/>
      <c r="AB16" s="800"/>
      <c r="AC16" s="800"/>
      <c r="AD16" s="800"/>
    </row>
    <row r="17" spans="1:30" ht="15.75" customHeight="1" x14ac:dyDescent="0.25">
      <c r="A17" s="800"/>
      <c r="B17" s="800"/>
      <c r="C17" s="800"/>
      <c r="D17" s="800"/>
      <c r="E17" s="800"/>
      <c r="F17" s="800"/>
      <c r="G17" s="801"/>
      <c r="H17" s="807"/>
      <c r="I17" s="807"/>
      <c r="J17" s="807"/>
      <c r="K17" s="807"/>
      <c r="L17" s="800"/>
      <c r="M17" s="804"/>
      <c r="N17" s="800"/>
      <c r="O17" s="800"/>
      <c r="P17" s="800"/>
      <c r="Q17" s="800"/>
      <c r="R17" s="800"/>
      <c r="S17" s="800"/>
      <c r="T17" s="800"/>
      <c r="U17" s="800"/>
      <c r="V17" s="800"/>
      <c r="W17" s="800"/>
      <c r="X17" s="800"/>
      <c r="Y17" s="800"/>
      <c r="Z17" s="800"/>
      <c r="AA17" s="800"/>
      <c r="AB17" s="800"/>
      <c r="AC17" s="800"/>
      <c r="AD17" s="800"/>
    </row>
    <row r="18" spans="1:30" ht="15.75" customHeight="1" x14ac:dyDescent="0.25">
      <c r="A18" s="826"/>
      <c r="B18" s="827" t="s">
        <v>86</v>
      </c>
      <c r="C18" s="1093" t="s">
        <v>882</v>
      </c>
      <c r="D18" s="999"/>
      <c r="E18" s="1000"/>
      <c r="F18" s="828" t="s">
        <v>87</v>
      </c>
      <c r="G18" s="811"/>
      <c r="H18" s="807"/>
      <c r="I18" s="807"/>
      <c r="J18" s="807"/>
      <c r="K18" s="807"/>
      <c r="L18" s="800"/>
      <c r="M18" s="804"/>
      <c r="N18" s="800"/>
      <c r="O18" s="800"/>
      <c r="P18" s="800"/>
      <c r="Q18" s="800"/>
      <c r="R18" s="800"/>
      <c r="S18" s="800"/>
      <c r="T18" s="800"/>
      <c r="U18" s="800"/>
      <c r="V18" s="800"/>
      <c r="W18" s="800"/>
      <c r="X18" s="800"/>
      <c r="Y18" s="800"/>
      <c r="Z18" s="800"/>
      <c r="AA18" s="800"/>
      <c r="AB18" s="800"/>
      <c r="AC18" s="800"/>
      <c r="AD18" s="800"/>
    </row>
    <row r="19" spans="1:30" ht="15.75" customHeight="1" x14ac:dyDescent="0.25">
      <c r="A19" s="829"/>
      <c r="B19" s="607" t="s">
        <v>88</v>
      </c>
      <c r="C19" s="499">
        <v>374432</v>
      </c>
      <c r="D19" s="800"/>
      <c r="E19" s="800"/>
      <c r="F19" s="800"/>
      <c r="G19" s="801"/>
      <c r="H19" s="807"/>
      <c r="I19" s="807"/>
      <c r="J19" s="807"/>
      <c r="K19" s="807"/>
      <c r="L19" s="800"/>
      <c r="M19" s="804"/>
      <c r="N19" s="800"/>
      <c r="O19" s="800"/>
      <c r="P19" s="800"/>
      <c r="Q19" s="800"/>
      <c r="R19" s="800"/>
      <c r="S19" s="800"/>
      <c r="T19" s="800"/>
      <c r="U19" s="800"/>
      <c r="V19" s="800"/>
      <c r="W19" s="800"/>
      <c r="X19" s="800"/>
      <c r="Y19" s="800"/>
      <c r="Z19" s="800"/>
      <c r="AA19" s="800"/>
      <c r="AB19" s="800"/>
      <c r="AC19" s="800"/>
      <c r="AD19" s="800"/>
    </row>
    <row r="20" spans="1:30" ht="15.75" customHeight="1" x14ac:dyDescent="0.25">
      <c r="A20" s="800"/>
      <c r="B20" s="608" t="s">
        <v>89</v>
      </c>
      <c r="C20" s="501">
        <v>138111</v>
      </c>
      <c r="D20" s="807"/>
      <c r="E20" s="800"/>
      <c r="F20" s="800"/>
      <c r="G20" s="801"/>
      <c r="H20" s="807"/>
      <c r="I20" s="807"/>
      <c r="J20" s="807"/>
      <c r="K20" s="807"/>
      <c r="L20" s="800"/>
      <c r="M20" s="804"/>
      <c r="N20" s="800"/>
      <c r="O20" s="800"/>
      <c r="P20" s="800"/>
      <c r="Q20" s="800"/>
      <c r="R20" s="800"/>
      <c r="S20" s="800"/>
      <c r="T20" s="800"/>
      <c r="U20" s="800"/>
      <c r="V20" s="800"/>
      <c r="W20" s="800"/>
      <c r="X20" s="800"/>
      <c r="Y20" s="800"/>
      <c r="Z20" s="800"/>
      <c r="AA20" s="800"/>
      <c r="AB20" s="800"/>
      <c r="AC20" s="800"/>
      <c r="AD20" s="800"/>
    </row>
    <row r="21" spans="1:30" ht="15.75" customHeight="1" x14ac:dyDescent="0.25">
      <c r="A21" s="800"/>
      <c r="C21" s="830" t="s">
        <v>90</v>
      </c>
      <c r="D21" s="800"/>
      <c r="E21" s="800"/>
      <c r="F21" s="800"/>
      <c r="G21" s="801"/>
      <c r="H21" s="807"/>
      <c r="I21" s="807"/>
      <c r="J21" s="807"/>
      <c r="K21" s="807"/>
      <c r="L21" s="800"/>
      <c r="M21" s="804"/>
      <c r="N21" s="800"/>
      <c r="O21" s="800"/>
      <c r="P21" s="800"/>
      <c r="Q21" s="800"/>
      <c r="R21" s="800"/>
      <c r="S21" s="800"/>
      <c r="T21" s="800"/>
      <c r="U21" s="800"/>
      <c r="V21" s="800"/>
      <c r="W21" s="800"/>
      <c r="X21" s="800"/>
      <c r="Y21" s="800"/>
      <c r="Z21" s="800"/>
      <c r="AA21" s="800"/>
      <c r="AB21" s="800"/>
      <c r="AC21" s="800"/>
      <c r="AD21" s="800"/>
    </row>
    <row r="22" spans="1:30" ht="15.75" customHeight="1" x14ac:dyDescent="0.25">
      <c r="A22" s="800"/>
      <c r="B22" s="800"/>
      <c r="C22" s="800"/>
      <c r="D22" s="800"/>
      <c r="E22" s="800"/>
      <c r="F22" s="800"/>
      <c r="G22" s="801"/>
      <c r="H22" s="807"/>
      <c r="I22" s="807"/>
      <c r="J22" s="807"/>
      <c r="K22" s="807"/>
      <c r="L22" s="800"/>
      <c r="M22" s="800"/>
      <c r="N22" s="800"/>
      <c r="O22" s="800"/>
      <c r="P22" s="800"/>
      <c r="Q22" s="800"/>
      <c r="R22" s="800"/>
      <c r="S22" s="800"/>
      <c r="T22" s="800"/>
      <c r="U22" s="800"/>
      <c r="V22" s="800"/>
      <c r="W22" s="800"/>
      <c r="X22" s="800"/>
      <c r="Y22" s="800"/>
      <c r="Z22" s="800"/>
      <c r="AA22" s="800"/>
      <c r="AB22" s="800"/>
      <c r="AC22" s="800"/>
      <c r="AD22" s="800"/>
    </row>
    <row r="23" spans="1:30" ht="15.75" customHeight="1" x14ac:dyDescent="0.25">
      <c r="A23" s="1094" t="s">
        <v>885</v>
      </c>
      <c r="B23" s="987"/>
      <c r="C23" s="987"/>
      <c r="D23" s="987"/>
      <c r="E23" s="987"/>
      <c r="F23" s="987"/>
      <c r="G23" s="987"/>
      <c r="H23" s="987"/>
      <c r="I23" s="987"/>
      <c r="J23" s="985"/>
      <c r="K23" s="800"/>
      <c r="L23" s="800"/>
      <c r="M23" s="800"/>
      <c r="N23" s="800"/>
      <c r="O23" s="800"/>
      <c r="P23" s="800"/>
      <c r="Q23" s="800"/>
      <c r="R23" s="800"/>
      <c r="S23" s="800"/>
      <c r="T23" s="800"/>
      <c r="U23" s="800"/>
      <c r="V23" s="800"/>
      <c r="W23" s="800"/>
      <c r="X23" s="800"/>
      <c r="Y23" s="800"/>
      <c r="Z23" s="800"/>
      <c r="AA23" s="800"/>
      <c r="AB23" s="800"/>
      <c r="AC23" s="800"/>
      <c r="AD23" s="800"/>
    </row>
    <row r="24" spans="1:30" ht="15.75" customHeight="1" x14ac:dyDescent="0.25">
      <c r="A24" s="1089" t="s">
        <v>92</v>
      </c>
      <c r="B24" s="987"/>
      <c r="C24" s="987"/>
      <c r="D24" s="987"/>
      <c r="E24" s="987"/>
      <c r="F24" s="985"/>
      <c r="G24" s="831"/>
      <c r="H24" s="1090" t="s">
        <v>93</v>
      </c>
      <c r="I24" s="987"/>
      <c r="J24" s="985"/>
      <c r="K24" s="800"/>
      <c r="L24" s="800"/>
      <c r="M24" s="800"/>
      <c r="N24" s="800"/>
      <c r="O24" s="800"/>
      <c r="P24" s="800"/>
      <c r="Q24" s="800"/>
      <c r="R24" s="800"/>
      <c r="S24" s="800"/>
      <c r="T24" s="800"/>
      <c r="U24" s="800"/>
      <c r="V24" s="800"/>
      <c r="W24" s="800"/>
      <c r="X24" s="800"/>
      <c r="Y24" s="800"/>
      <c r="Z24" s="800"/>
      <c r="AA24" s="800"/>
      <c r="AB24" s="800"/>
      <c r="AC24" s="800"/>
      <c r="AD24" s="800"/>
    </row>
    <row r="25" spans="1:30" ht="15.75" customHeight="1" x14ac:dyDescent="0.3">
      <c r="A25" s="832" t="s">
        <v>94</v>
      </c>
      <c r="B25" s="832" t="s">
        <v>95</v>
      </c>
      <c r="C25" s="832" t="s">
        <v>96</v>
      </c>
      <c r="D25" s="832" t="s">
        <v>97</v>
      </c>
      <c r="E25" s="832" t="s">
        <v>98</v>
      </c>
      <c r="F25" s="833" t="s">
        <v>99</v>
      </c>
      <c r="G25" s="834" t="s">
        <v>100</v>
      </c>
      <c r="H25" s="833">
        <v>2025</v>
      </c>
      <c r="I25" s="833">
        <v>2026</v>
      </c>
      <c r="J25" s="833">
        <v>2027</v>
      </c>
      <c r="K25" s="835"/>
      <c r="L25" s="800"/>
      <c r="M25" s="800"/>
      <c r="N25" s="800"/>
      <c r="O25" s="800"/>
      <c r="P25" s="800"/>
      <c r="Q25" s="800"/>
      <c r="R25" s="800"/>
      <c r="S25" s="800"/>
      <c r="T25" s="800"/>
      <c r="U25" s="800"/>
      <c r="V25" s="800"/>
      <c r="W25" s="800"/>
      <c r="X25" s="800"/>
      <c r="Y25" s="800"/>
      <c r="Z25" s="800"/>
      <c r="AA25" s="800"/>
      <c r="AB25" s="800"/>
      <c r="AC25" s="800"/>
      <c r="AD25" s="800"/>
    </row>
    <row r="26" spans="1:30" ht="15.75" customHeight="1" x14ac:dyDescent="0.25">
      <c r="A26" s="836"/>
      <c r="B26" s="837" t="s">
        <v>104</v>
      </c>
      <c r="C26" s="836"/>
      <c r="D26" s="836"/>
      <c r="E26" s="838"/>
      <c r="F26" s="512">
        <f>F38+F40+F46+F48</f>
        <v>74437</v>
      </c>
      <c r="G26" s="513">
        <f>G27+G32+G35+G40+G46+G48</f>
        <v>74437</v>
      </c>
      <c r="H26" s="512">
        <v>16696</v>
      </c>
      <c r="I26" s="512">
        <v>29238</v>
      </c>
      <c r="J26" s="512">
        <v>28503</v>
      </c>
      <c r="K26" s="800"/>
      <c r="L26" s="800"/>
      <c r="M26" s="800"/>
      <c r="N26" s="800"/>
      <c r="O26" s="800"/>
      <c r="P26" s="800"/>
      <c r="Q26" s="800"/>
      <c r="R26" s="800"/>
      <c r="S26" s="800"/>
      <c r="T26" s="800"/>
      <c r="U26" s="800"/>
      <c r="V26" s="800"/>
      <c r="W26" s="800"/>
      <c r="X26" s="800"/>
      <c r="Y26" s="800"/>
      <c r="Z26" s="800"/>
      <c r="AA26" s="800"/>
      <c r="AB26" s="800"/>
      <c r="AC26" s="800"/>
      <c r="AD26" s="800"/>
    </row>
    <row r="27" spans="1:30" ht="13.8" x14ac:dyDescent="0.25">
      <c r="A27" s="839">
        <v>1</v>
      </c>
      <c r="B27" s="839" t="s">
        <v>105</v>
      </c>
      <c r="C27" s="839"/>
      <c r="D27" s="839"/>
      <c r="E27" s="839"/>
      <c r="F27" s="840">
        <f t="shared" ref="F27:G27" si="2">SUM(F28:F31)</f>
        <v>34501</v>
      </c>
      <c r="G27" s="841">
        <f t="shared" si="2"/>
        <v>34501</v>
      </c>
      <c r="H27" s="804"/>
      <c r="I27" s="804"/>
      <c r="J27" s="804"/>
      <c r="K27" s="800"/>
      <c r="L27" s="800"/>
      <c r="M27" s="800"/>
      <c r="N27" s="800"/>
      <c r="O27" s="800"/>
      <c r="P27" s="800"/>
      <c r="Q27" s="800"/>
      <c r="R27" s="800"/>
      <c r="S27" s="800"/>
      <c r="T27" s="800"/>
      <c r="U27" s="800"/>
      <c r="V27" s="800"/>
      <c r="W27" s="800"/>
      <c r="X27" s="800"/>
      <c r="Y27" s="800"/>
      <c r="Z27" s="800"/>
      <c r="AA27" s="800"/>
      <c r="AB27" s="800"/>
      <c r="AC27" s="800"/>
      <c r="AD27" s="800"/>
    </row>
    <row r="28" spans="1:30" ht="27.6" x14ac:dyDescent="0.25">
      <c r="A28" s="829"/>
      <c r="B28" s="842" t="s">
        <v>886</v>
      </c>
      <c r="C28" s="843">
        <v>10</v>
      </c>
      <c r="D28" s="842" t="s">
        <v>107</v>
      </c>
      <c r="E28" s="829">
        <v>900</v>
      </c>
      <c r="F28" s="829">
        <f t="shared" ref="F28:F31" si="3">C28*E28</f>
        <v>9000</v>
      </c>
      <c r="G28" s="801">
        <f t="shared" ref="G28:G31" si="4">C28*E28</f>
        <v>9000</v>
      </c>
      <c r="H28" s="804"/>
      <c r="I28" s="804"/>
      <c r="J28" s="804"/>
      <c r="K28" s="800"/>
      <c r="L28" s="800"/>
      <c r="M28" s="800"/>
      <c r="N28" s="800"/>
      <c r="O28" s="800"/>
      <c r="P28" s="800"/>
      <c r="Q28" s="800"/>
      <c r="R28" s="800"/>
      <c r="S28" s="800"/>
      <c r="T28" s="800"/>
      <c r="U28" s="800"/>
      <c r="V28" s="800"/>
      <c r="W28" s="800"/>
      <c r="X28" s="800"/>
      <c r="Y28" s="800"/>
      <c r="Z28" s="800"/>
      <c r="AA28" s="800"/>
      <c r="AB28" s="800"/>
      <c r="AC28" s="800"/>
      <c r="AD28" s="800"/>
    </row>
    <row r="29" spans="1:30" ht="27.6" x14ac:dyDescent="0.25">
      <c r="A29" s="829"/>
      <c r="B29" s="842" t="s">
        <v>887</v>
      </c>
      <c r="C29" s="843">
        <v>10</v>
      </c>
      <c r="D29" s="842" t="s">
        <v>107</v>
      </c>
      <c r="E29" s="829">
        <v>1500</v>
      </c>
      <c r="F29" s="829">
        <f t="shared" si="3"/>
        <v>15000</v>
      </c>
      <c r="G29" s="801">
        <f t="shared" si="4"/>
        <v>15000</v>
      </c>
      <c r="H29" s="804"/>
      <c r="I29" s="804"/>
      <c r="J29" s="804"/>
      <c r="K29" s="800"/>
      <c r="L29" s="800"/>
      <c r="M29" s="800"/>
      <c r="N29" s="800"/>
      <c r="O29" s="800"/>
      <c r="P29" s="800"/>
      <c r="Q29" s="800"/>
      <c r="R29" s="800"/>
      <c r="S29" s="800"/>
      <c r="T29" s="800"/>
      <c r="U29" s="800"/>
      <c r="V29" s="800"/>
      <c r="W29" s="800"/>
      <c r="X29" s="800"/>
      <c r="Y29" s="800"/>
      <c r="Z29" s="800"/>
      <c r="AA29" s="800"/>
      <c r="AB29" s="800"/>
      <c r="AC29" s="800"/>
      <c r="AD29" s="800"/>
    </row>
    <row r="30" spans="1:30" ht="55.2" x14ac:dyDescent="0.25">
      <c r="A30" s="829"/>
      <c r="B30" s="842" t="s">
        <v>888</v>
      </c>
      <c r="C30" s="843">
        <v>1</v>
      </c>
      <c r="D30" s="842" t="s">
        <v>107</v>
      </c>
      <c r="E30" s="829">
        <v>2501</v>
      </c>
      <c r="F30" s="829">
        <f t="shared" si="3"/>
        <v>2501</v>
      </c>
      <c r="G30" s="801">
        <f t="shared" si="4"/>
        <v>2501</v>
      </c>
      <c r="H30" s="804"/>
      <c r="I30" s="804"/>
      <c r="J30" s="807"/>
      <c r="K30" s="807"/>
      <c r="L30" s="807"/>
      <c r="M30" s="800"/>
      <c r="N30" s="800"/>
      <c r="O30" s="800"/>
      <c r="P30" s="800"/>
      <c r="Q30" s="800"/>
      <c r="R30" s="800"/>
      <c r="S30" s="800"/>
      <c r="T30" s="800"/>
      <c r="U30" s="800"/>
      <c r="V30" s="800"/>
      <c r="W30" s="800"/>
      <c r="X30" s="800"/>
      <c r="Y30" s="800"/>
      <c r="Z30" s="800"/>
      <c r="AA30" s="800"/>
      <c r="AB30" s="800"/>
      <c r="AC30" s="800"/>
      <c r="AD30" s="800"/>
    </row>
    <row r="31" spans="1:30" ht="27.6" x14ac:dyDescent="0.25">
      <c r="A31" s="829"/>
      <c r="B31" s="842" t="s">
        <v>889</v>
      </c>
      <c r="C31" s="843">
        <v>8</v>
      </c>
      <c r="D31" s="842" t="s">
        <v>107</v>
      </c>
      <c r="E31" s="829">
        <v>1000</v>
      </c>
      <c r="F31" s="829">
        <f t="shared" si="3"/>
        <v>8000</v>
      </c>
      <c r="G31" s="801">
        <f t="shared" si="4"/>
        <v>8000</v>
      </c>
      <c r="H31" s="804"/>
      <c r="I31" s="804"/>
      <c r="J31" s="807"/>
      <c r="K31" s="807"/>
      <c r="L31" s="807"/>
      <c r="M31" s="800"/>
      <c r="N31" s="800"/>
      <c r="O31" s="800"/>
      <c r="P31" s="800"/>
      <c r="Q31" s="800"/>
      <c r="R31" s="800"/>
      <c r="S31" s="800"/>
      <c r="T31" s="800"/>
      <c r="U31" s="800"/>
      <c r="V31" s="800"/>
      <c r="W31" s="800"/>
      <c r="X31" s="800"/>
      <c r="Y31" s="800"/>
      <c r="Z31" s="800"/>
      <c r="AA31" s="800"/>
      <c r="AB31" s="800"/>
      <c r="AC31" s="800"/>
      <c r="AD31" s="800"/>
    </row>
    <row r="32" spans="1:30" ht="13.8" x14ac:dyDescent="0.25">
      <c r="A32" s="839">
        <v>2</v>
      </c>
      <c r="B32" s="839" t="s">
        <v>120</v>
      </c>
      <c r="C32" s="839"/>
      <c r="D32" s="839"/>
      <c r="E32" s="839"/>
      <c r="F32" s="839">
        <f t="shared" ref="F32:G32" si="5">SUM(F33:F34)</f>
        <v>23400</v>
      </c>
      <c r="G32" s="841">
        <f t="shared" si="5"/>
        <v>23400</v>
      </c>
      <c r="H32" s="804"/>
      <c r="I32" s="804"/>
      <c r="J32" s="807"/>
      <c r="K32" s="807"/>
      <c r="L32" s="807"/>
      <c r="M32" s="800"/>
      <c r="N32" s="800"/>
      <c r="O32" s="800"/>
      <c r="P32" s="800"/>
      <c r="Q32" s="800"/>
      <c r="R32" s="800"/>
      <c r="S32" s="800"/>
      <c r="T32" s="800"/>
      <c r="U32" s="800"/>
      <c r="V32" s="800"/>
      <c r="W32" s="800"/>
      <c r="X32" s="800"/>
      <c r="Y32" s="800"/>
      <c r="Z32" s="800"/>
      <c r="AA32" s="800"/>
      <c r="AB32" s="800"/>
      <c r="AC32" s="800"/>
      <c r="AD32" s="800"/>
    </row>
    <row r="33" spans="1:30" ht="55.2" x14ac:dyDescent="0.25">
      <c r="A33" s="829"/>
      <c r="B33" s="842" t="s">
        <v>890</v>
      </c>
      <c r="C33" s="843">
        <v>10</v>
      </c>
      <c r="D33" s="842" t="s">
        <v>113</v>
      </c>
      <c r="E33" s="829">
        <v>2000</v>
      </c>
      <c r="F33" s="829">
        <f t="shared" ref="F33:F34" si="6">C33*E33</f>
        <v>20000</v>
      </c>
      <c r="G33" s="801">
        <f t="shared" ref="G33:G34" si="7">C33*E33</f>
        <v>20000</v>
      </c>
      <c r="H33" s="804"/>
      <c r="I33" s="804"/>
      <c r="J33" s="807"/>
      <c r="K33" s="807"/>
      <c r="L33" s="807"/>
      <c r="M33" s="800"/>
      <c r="N33" s="800"/>
      <c r="O33" s="800"/>
      <c r="P33" s="800"/>
      <c r="Q33" s="800"/>
      <c r="R33" s="800"/>
      <c r="S33" s="800"/>
      <c r="T33" s="800"/>
      <c r="U33" s="800"/>
      <c r="V33" s="800"/>
      <c r="W33" s="800"/>
      <c r="X33" s="800"/>
      <c r="Y33" s="800"/>
      <c r="Z33" s="800"/>
      <c r="AA33" s="800"/>
      <c r="AB33" s="800"/>
      <c r="AC33" s="800"/>
      <c r="AD33" s="800"/>
    </row>
    <row r="34" spans="1:30" ht="13.8" x14ac:dyDescent="0.25">
      <c r="A34" s="829"/>
      <c r="B34" s="842" t="s">
        <v>605</v>
      </c>
      <c r="C34" s="843">
        <v>1</v>
      </c>
      <c r="D34" s="842" t="s">
        <v>113</v>
      </c>
      <c r="E34" s="829">
        <v>3400</v>
      </c>
      <c r="F34" s="829">
        <f t="shared" si="6"/>
        <v>3400</v>
      </c>
      <c r="G34" s="801">
        <f t="shared" si="7"/>
        <v>3400</v>
      </c>
      <c r="H34" s="804"/>
      <c r="I34" s="804"/>
      <c r="J34" s="804"/>
      <c r="K34" s="800"/>
      <c r="L34" s="800"/>
      <c r="M34" s="800"/>
      <c r="N34" s="800"/>
      <c r="O34" s="800"/>
      <c r="P34" s="800"/>
      <c r="Q34" s="800"/>
      <c r="R34" s="800"/>
      <c r="S34" s="800"/>
      <c r="T34" s="800"/>
      <c r="U34" s="800"/>
      <c r="V34" s="800"/>
      <c r="W34" s="800"/>
      <c r="X34" s="800"/>
      <c r="Y34" s="800"/>
      <c r="Z34" s="800"/>
      <c r="AA34" s="800"/>
      <c r="AB34" s="800"/>
      <c r="AC34" s="800"/>
      <c r="AD34" s="800"/>
    </row>
    <row r="35" spans="1:30" ht="13.8" x14ac:dyDescent="0.25">
      <c r="A35" s="839">
        <v>3</v>
      </c>
      <c r="B35" s="839" t="s">
        <v>126</v>
      </c>
      <c r="C35" s="844"/>
      <c r="D35" s="839"/>
      <c r="E35" s="839"/>
      <c r="F35" s="839">
        <f t="shared" ref="F35:G35" si="8">SUM(F36:F37)</f>
        <v>2700</v>
      </c>
      <c r="G35" s="841">
        <f t="shared" si="8"/>
        <v>2700</v>
      </c>
      <c r="H35" s="804"/>
      <c r="I35" s="804"/>
      <c r="J35" s="804"/>
      <c r="K35" s="800"/>
      <c r="L35" s="800"/>
      <c r="M35" s="800"/>
      <c r="N35" s="800"/>
      <c r="O35" s="800"/>
      <c r="P35" s="800"/>
      <c r="Q35" s="800"/>
      <c r="R35" s="800"/>
      <c r="S35" s="800"/>
      <c r="T35" s="800"/>
      <c r="U35" s="800"/>
      <c r="V35" s="800"/>
      <c r="W35" s="800"/>
      <c r="X35" s="800"/>
      <c r="Y35" s="800"/>
      <c r="Z35" s="800"/>
      <c r="AA35" s="800"/>
      <c r="AB35" s="800"/>
      <c r="AC35" s="800"/>
      <c r="AD35" s="800"/>
    </row>
    <row r="36" spans="1:30" ht="13.8" x14ac:dyDescent="0.25">
      <c r="A36" s="829"/>
      <c r="B36" s="842" t="s">
        <v>191</v>
      </c>
      <c r="C36" s="843">
        <v>10</v>
      </c>
      <c r="D36" s="842" t="s">
        <v>113</v>
      </c>
      <c r="E36" s="829">
        <v>150</v>
      </c>
      <c r="F36" s="829">
        <f t="shared" ref="F36:F37" si="9">C36*E36</f>
        <v>1500</v>
      </c>
      <c r="G36" s="801">
        <f t="shared" ref="G36:G37" si="10">C36*E36</f>
        <v>1500</v>
      </c>
      <c r="H36" s="804"/>
      <c r="I36" s="804"/>
      <c r="J36" s="804"/>
      <c r="K36" s="800"/>
      <c r="L36" s="800"/>
      <c r="M36" s="800"/>
      <c r="N36" s="800"/>
      <c r="O36" s="800"/>
      <c r="P36" s="800"/>
      <c r="Q36" s="800"/>
      <c r="R36" s="800"/>
      <c r="S36" s="800"/>
      <c r="T36" s="800"/>
      <c r="U36" s="800"/>
      <c r="V36" s="800"/>
      <c r="W36" s="800"/>
      <c r="X36" s="800"/>
      <c r="Y36" s="800"/>
      <c r="Z36" s="800"/>
      <c r="AA36" s="800"/>
      <c r="AB36" s="800"/>
      <c r="AC36" s="800"/>
      <c r="AD36" s="800"/>
    </row>
    <row r="37" spans="1:30" ht="13.8" x14ac:dyDescent="0.25">
      <c r="A37" s="829"/>
      <c r="B37" s="842" t="s">
        <v>891</v>
      </c>
      <c r="C37" s="843">
        <v>10</v>
      </c>
      <c r="D37" s="842" t="s">
        <v>113</v>
      </c>
      <c r="E37" s="829">
        <f>60*2</f>
        <v>120</v>
      </c>
      <c r="F37" s="829">
        <f t="shared" si="9"/>
        <v>1200</v>
      </c>
      <c r="G37" s="801">
        <f t="shared" si="10"/>
        <v>1200</v>
      </c>
      <c r="H37" s="804"/>
      <c r="I37" s="804"/>
      <c r="J37" s="804"/>
      <c r="K37" s="800"/>
      <c r="L37" s="800"/>
      <c r="M37" s="800"/>
      <c r="N37" s="800"/>
      <c r="O37" s="800"/>
      <c r="P37" s="800"/>
      <c r="Q37" s="800"/>
      <c r="R37" s="800"/>
      <c r="S37" s="800"/>
      <c r="T37" s="800"/>
      <c r="U37" s="800"/>
      <c r="V37" s="800"/>
      <c r="W37" s="800"/>
      <c r="X37" s="800"/>
      <c r="Y37" s="800"/>
      <c r="Z37" s="800"/>
      <c r="AA37" s="800"/>
      <c r="AB37" s="800"/>
      <c r="AC37" s="800"/>
      <c r="AD37" s="800"/>
    </row>
    <row r="38" spans="1:30" ht="13.8" x14ac:dyDescent="0.25">
      <c r="A38" s="845"/>
      <c r="B38" s="846" t="s">
        <v>128</v>
      </c>
      <c r="C38" s="845"/>
      <c r="D38" s="845"/>
      <c r="E38" s="845"/>
      <c r="F38" s="845">
        <f t="shared" ref="F38:G38" si="11">F27+F32+F35</f>
        <v>60601</v>
      </c>
      <c r="G38" s="841">
        <f t="shared" si="11"/>
        <v>60601</v>
      </c>
      <c r="H38" s="804"/>
      <c r="I38" s="804"/>
      <c r="J38" s="804"/>
      <c r="K38" s="800"/>
      <c r="L38" s="800"/>
      <c r="M38" s="800"/>
      <c r="N38" s="800"/>
      <c r="O38" s="800"/>
      <c r="P38" s="800"/>
      <c r="Q38" s="800"/>
      <c r="R38" s="800"/>
      <c r="S38" s="800"/>
      <c r="T38" s="800"/>
      <c r="U38" s="800"/>
      <c r="V38" s="800"/>
      <c r="W38" s="800"/>
      <c r="X38" s="800"/>
      <c r="Y38" s="800"/>
      <c r="Z38" s="800"/>
      <c r="AA38" s="800"/>
      <c r="AB38" s="800"/>
      <c r="AC38" s="800"/>
      <c r="AD38" s="800"/>
    </row>
    <row r="39" spans="1:30" ht="13.8" x14ac:dyDescent="0.25">
      <c r="A39" s="847"/>
      <c r="B39" s="848"/>
      <c r="C39" s="847"/>
      <c r="D39" s="847"/>
      <c r="E39" s="847"/>
      <c r="F39" s="847"/>
      <c r="G39" s="849"/>
      <c r="H39" s="804"/>
      <c r="I39" s="804"/>
      <c r="J39" s="804"/>
      <c r="K39" s="800"/>
      <c r="L39" s="800"/>
      <c r="M39" s="800"/>
      <c r="N39" s="800"/>
      <c r="O39" s="800"/>
      <c r="P39" s="800"/>
      <c r="Q39" s="800"/>
      <c r="R39" s="800"/>
      <c r="S39" s="800"/>
      <c r="T39" s="800"/>
      <c r="U39" s="800"/>
      <c r="V39" s="800"/>
      <c r="W39" s="800"/>
      <c r="X39" s="800"/>
      <c r="Y39" s="800"/>
      <c r="Z39" s="800"/>
      <c r="AA39" s="800"/>
      <c r="AB39" s="800"/>
      <c r="AC39" s="800"/>
      <c r="AD39" s="800"/>
    </row>
    <row r="40" spans="1:30" ht="13.8" x14ac:dyDescent="0.25">
      <c r="A40" s="839">
        <v>4</v>
      </c>
      <c r="B40" s="839" t="s">
        <v>130</v>
      </c>
      <c r="C40" s="839"/>
      <c r="D40" s="839"/>
      <c r="E40" s="839"/>
      <c r="F40" s="839">
        <f t="shared" ref="F40:G40" si="12">SUM(F41:F45)</f>
        <v>9000</v>
      </c>
      <c r="G40" s="841">
        <f t="shared" si="12"/>
        <v>9000</v>
      </c>
      <c r="H40" s="804"/>
      <c r="I40" s="804"/>
      <c r="J40" s="804"/>
      <c r="K40" s="800"/>
      <c r="L40" s="800"/>
      <c r="M40" s="800"/>
      <c r="N40" s="800"/>
      <c r="O40" s="800"/>
      <c r="P40" s="800"/>
      <c r="Q40" s="800"/>
      <c r="R40" s="800"/>
      <c r="S40" s="800"/>
      <c r="T40" s="800"/>
      <c r="U40" s="800"/>
      <c r="V40" s="800"/>
      <c r="W40" s="800"/>
      <c r="X40" s="800"/>
      <c r="Y40" s="800"/>
      <c r="Z40" s="800"/>
      <c r="AA40" s="800"/>
      <c r="AB40" s="800"/>
      <c r="AC40" s="800"/>
      <c r="AD40" s="800"/>
    </row>
    <row r="41" spans="1:30" ht="13.8" x14ac:dyDescent="0.25">
      <c r="A41" s="850"/>
      <c r="B41" s="851" t="s">
        <v>131</v>
      </c>
      <c r="C41" s="852">
        <v>1</v>
      </c>
      <c r="D41" s="850" t="s">
        <v>113</v>
      </c>
      <c r="E41" s="850">
        <v>3000</v>
      </c>
      <c r="F41" s="829">
        <f t="shared" ref="F41:F45" si="13">C41*E41</f>
        <v>3000</v>
      </c>
      <c r="G41" s="849">
        <f t="shared" ref="G41:G45" si="14">C41*E41</f>
        <v>3000</v>
      </c>
      <c r="H41" s="804"/>
      <c r="I41" s="804"/>
      <c r="J41" s="804"/>
      <c r="K41" s="800"/>
      <c r="L41" s="800"/>
      <c r="M41" s="800"/>
      <c r="N41" s="800"/>
      <c r="O41" s="800"/>
      <c r="P41" s="800"/>
      <c r="Q41" s="800"/>
      <c r="R41" s="800"/>
      <c r="S41" s="800"/>
      <c r="T41" s="800"/>
      <c r="U41" s="800"/>
      <c r="V41" s="800"/>
      <c r="W41" s="800"/>
      <c r="X41" s="800"/>
      <c r="Y41" s="800"/>
      <c r="Z41" s="800"/>
      <c r="AA41" s="800"/>
      <c r="AB41" s="800"/>
      <c r="AC41" s="800"/>
      <c r="AD41" s="800"/>
    </row>
    <row r="42" spans="1:30" ht="13.8" x14ac:dyDescent="0.25">
      <c r="A42" s="850"/>
      <c r="B42" s="851" t="s">
        <v>375</v>
      </c>
      <c r="C42" s="852">
        <v>1</v>
      </c>
      <c r="D42" s="850" t="s">
        <v>113</v>
      </c>
      <c r="E42" s="850">
        <v>2500</v>
      </c>
      <c r="F42" s="829">
        <f t="shared" si="13"/>
        <v>2500</v>
      </c>
      <c r="G42" s="849">
        <f t="shared" si="14"/>
        <v>2500</v>
      </c>
      <c r="H42" s="804"/>
      <c r="I42" s="804"/>
      <c r="J42" s="804"/>
      <c r="K42" s="800"/>
      <c r="L42" s="800"/>
      <c r="M42" s="800"/>
      <c r="N42" s="800"/>
      <c r="O42" s="800"/>
      <c r="P42" s="800"/>
      <c r="Q42" s="800"/>
      <c r="R42" s="800"/>
      <c r="S42" s="800"/>
      <c r="T42" s="800"/>
      <c r="U42" s="800"/>
      <c r="V42" s="800"/>
      <c r="W42" s="800"/>
      <c r="X42" s="800"/>
      <c r="Y42" s="800"/>
      <c r="Z42" s="800"/>
      <c r="AA42" s="800"/>
      <c r="AB42" s="800"/>
      <c r="AC42" s="800"/>
      <c r="AD42" s="800"/>
    </row>
    <row r="43" spans="1:30" ht="13.8" x14ac:dyDescent="0.25">
      <c r="A43" s="850"/>
      <c r="B43" s="851" t="s">
        <v>373</v>
      </c>
      <c r="C43" s="852">
        <v>3</v>
      </c>
      <c r="D43" s="850" t="s">
        <v>113</v>
      </c>
      <c r="E43" s="850">
        <v>250</v>
      </c>
      <c r="F43" s="829">
        <f t="shared" si="13"/>
        <v>750</v>
      </c>
      <c r="G43" s="849">
        <f t="shared" si="14"/>
        <v>750</v>
      </c>
      <c r="H43" s="804"/>
      <c r="I43" s="804"/>
      <c r="J43" s="804"/>
      <c r="K43" s="800"/>
      <c r="L43" s="800"/>
      <c r="M43" s="800"/>
      <c r="N43" s="800"/>
      <c r="O43" s="800"/>
      <c r="P43" s="800"/>
      <c r="Q43" s="800"/>
      <c r="R43" s="800"/>
      <c r="S43" s="800"/>
      <c r="T43" s="800"/>
      <c r="U43" s="800"/>
      <c r="V43" s="800"/>
      <c r="W43" s="800"/>
      <c r="X43" s="800"/>
      <c r="Y43" s="800"/>
      <c r="Z43" s="800"/>
      <c r="AA43" s="800"/>
      <c r="AB43" s="800"/>
      <c r="AC43" s="800"/>
      <c r="AD43" s="800"/>
    </row>
    <row r="44" spans="1:30" ht="13.8" x14ac:dyDescent="0.25">
      <c r="A44" s="850"/>
      <c r="B44" s="851" t="s">
        <v>387</v>
      </c>
      <c r="C44" s="852">
        <v>1</v>
      </c>
      <c r="D44" s="850" t="s">
        <v>113</v>
      </c>
      <c r="E44" s="850">
        <v>750</v>
      </c>
      <c r="F44" s="829">
        <f t="shared" si="13"/>
        <v>750</v>
      </c>
      <c r="G44" s="849">
        <f t="shared" si="14"/>
        <v>750</v>
      </c>
      <c r="H44" s="804"/>
      <c r="I44" s="804"/>
      <c r="J44" s="804"/>
      <c r="K44" s="800"/>
      <c r="L44" s="800"/>
      <c r="M44" s="800"/>
      <c r="N44" s="800"/>
      <c r="O44" s="800"/>
      <c r="P44" s="800"/>
      <c r="Q44" s="800"/>
      <c r="R44" s="800"/>
      <c r="S44" s="800"/>
      <c r="T44" s="800"/>
      <c r="U44" s="800"/>
      <c r="V44" s="800"/>
      <c r="W44" s="800"/>
      <c r="X44" s="800"/>
      <c r="Y44" s="800"/>
      <c r="Z44" s="800"/>
      <c r="AA44" s="800"/>
      <c r="AB44" s="800"/>
      <c r="AC44" s="800"/>
      <c r="AD44" s="800"/>
    </row>
    <row r="45" spans="1:30" ht="13.8" x14ac:dyDescent="0.25">
      <c r="A45" s="850"/>
      <c r="B45" s="851" t="s">
        <v>338</v>
      </c>
      <c r="C45" s="852">
        <v>1</v>
      </c>
      <c r="D45" s="850" t="s">
        <v>113</v>
      </c>
      <c r="E45" s="850">
        <v>2000</v>
      </c>
      <c r="F45" s="829">
        <f t="shared" si="13"/>
        <v>2000</v>
      </c>
      <c r="G45" s="849">
        <f t="shared" si="14"/>
        <v>2000</v>
      </c>
      <c r="H45" s="804"/>
      <c r="I45" s="804"/>
      <c r="J45" s="804"/>
      <c r="K45" s="800"/>
      <c r="L45" s="800"/>
      <c r="M45" s="800"/>
      <c r="N45" s="800"/>
      <c r="O45" s="800"/>
      <c r="P45" s="800"/>
      <c r="Q45" s="800"/>
      <c r="R45" s="800"/>
      <c r="S45" s="800"/>
      <c r="T45" s="800"/>
      <c r="U45" s="800"/>
      <c r="V45" s="800"/>
      <c r="W45" s="800"/>
      <c r="X45" s="800"/>
      <c r="Y45" s="800"/>
      <c r="Z45" s="800"/>
      <c r="AA45" s="800"/>
      <c r="AB45" s="800"/>
      <c r="AC45" s="800"/>
      <c r="AD45" s="800"/>
    </row>
    <row r="46" spans="1:30" ht="13.8" x14ac:dyDescent="0.25">
      <c r="A46" s="839">
        <v>5</v>
      </c>
      <c r="B46" s="839" t="s">
        <v>138</v>
      </c>
      <c r="C46" s="839"/>
      <c r="D46" s="839"/>
      <c r="E46" s="839"/>
      <c r="F46" s="839">
        <f t="shared" ref="F46:G46" si="15">F47</f>
        <v>4836</v>
      </c>
      <c r="G46" s="841">
        <f t="shared" si="15"/>
        <v>4836</v>
      </c>
      <c r="H46" s="804"/>
      <c r="I46" s="804"/>
      <c r="J46" s="804"/>
      <c r="K46" s="800"/>
      <c r="L46" s="800"/>
      <c r="M46" s="800"/>
      <c r="N46" s="800"/>
      <c r="O46" s="800"/>
      <c r="P46" s="800"/>
      <c r="Q46" s="800"/>
      <c r="R46" s="800"/>
      <c r="S46" s="800"/>
      <c r="T46" s="800"/>
      <c r="U46" s="800"/>
      <c r="V46" s="800"/>
      <c r="W46" s="800"/>
      <c r="X46" s="800"/>
      <c r="Y46" s="800"/>
      <c r="Z46" s="800"/>
      <c r="AA46" s="800"/>
      <c r="AB46" s="800"/>
      <c r="AC46" s="800"/>
      <c r="AD46" s="800"/>
    </row>
    <row r="47" spans="1:30" ht="13.8" x14ac:dyDescent="0.25">
      <c r="A47" s="853"/>
      <c r="B47" s="854" t="s">
        <v>178</v>
      </c>
      <c r="C47" s="855">
        <v>12</v>
      </c>
      <c r="D47" s="853" t="s">
        <v>141</v>
      </c>
      <c r="E47" s="853">
        <v>403</v>
      </c>
      <c r="F47" s="856">
        <f>C47*E47</f>
        <v>4836</v>
      </c>
      <c r="G47" s="849">
        <f>C47*E47</f>
        <v>4836</v>
      </c>
      <c r="H47" s="804"/>
      <c r="I47" s="804"/>
      <c r="J47" s="804"/>
      <c r="K47" s="800"/>
      <c r="L47" s="800"/>
      <c r="M47" s="800"/>
      <c r="N47" s="800"/>
      <c r="O47" s="800"/>
      <c r="P47" s="800"/>
      <c r="Q47" s="800"/>
      <c r="R47" s="800"/>
      <c r="S47" s="800"/>
      <c r="T47" s="800"/>
      <c r="U47" s="800"/>
      <c r="V47" s="800"/>
      <c r="W47" s="800"/>
      <c r="X47" s="800"/>
      <c r="Y47" s="800"/>
      <c r="Z47" s="800"/>
      <c r="AA47" s="800"/>
      <c r="AB47" s="800"/>
      <c r="AC47" s="800"/>
      <c r="AD47" s="800"/>
    </row>
    <row r="48" spans="1:30" ht="14.4" x14ac:dyDescent="0.3">
      <c r="A48" s="857"/>
      <c r="B48" s="857"/>
      <c r="C48" s="857"/>
      <c r="D48" s="857"/>
      <c r="E48" s="857"/>
      <c r="F48" s="858"/>
      <c r="G48" s="859">
        <f>F48</f>
        <v>0</v>
      </c>
      <c r="H48" s="860"/>
      <c r="I48" s="804"/>
      <c r="J48" s="804"/>
      <c r="K48" s="835"/>
      <c r="L48" s="800"/>
      <c r="M48" s="800"/>
      <c r="N48" s="800"/>
      <c r="O48" s="800"/>
      <c r="P48" s="800"/>
      <c r="Q48" s="800"/>
      <c r="R48" s="800"/>
      <c r="S48" s="800"/>
      <c r="T48" s="800"/>
      <c r="U48" s="800"/>
      <c r="V48" s="800"/>
      <c r="W48" s="800"/>
      <c r="X48" s="800"/>
      <c r="Y48" s="800"/>
      <c r="Z48" s="800"/>
      <c r="AA48" s="800"/>
      <c r="AB48" s="800"/>
      <c r="AC48" s="800"/>
      <c r="AD48" s="800"/>
    </row>
    <row r="49" spans="1:30" ht="13.8" x14ac:dyDescent="0.25">
      <c r="A49" s="800"/>
      <c r="B49" s="800"/>
      <c r="C49" s="800"/>
      <c r="D49" s="800"/>
      <c r="E49" s="861"/>
      <c r="F49" s="861"/>
      <c r="G49" s="862"/>
      <c r="H49" s="861"/>
      <c r="I49" s="800"/>
      <c r="J49" s="800"/>
      <c r="K49" s="800"/>
      <c r="L49" s="800"/>
      <c r="M49" s="800"/>
      <c r="N49" s="800"/>
      <c r="O49" s="800"/>
      <c r="P49" s="800"/>
      <c r="Q49" s="800"/>
      <c r="R49" s="800"/>
      <c r="S49" s="800"/>
      <c r="T49" s="800"/>
      <c r="U49" s="800"/>
      <c r="V49" s="800"/>
      <c r="W49" s="800"/>
      <c r="X49" s="800"/>
      <c r="Y49" s="800"/>
      <c r="Z49" s="800"/>
      <c r="AA49" s="800"/>
      <c r="AB49" s="800"/>
      <c r="AC49" s="800"/>
      <c r="AD49" s="800"/>
    </row>
    <row r="50" spans="1:30" ht="13.8" x14ac:dyDescent="0.25">
      <c r="A50" s="800"/>
      <c r="B50" s="800"/>
      <c r="C50" s="800"/>
      <c r="D50" s="800"/>
      <c r="E50" s="861"/>
      <c r="F50" s="861"/>
      <c r="G50" s="862"/>
      <c r="H50" s="861"/>
      <c r="I50" s="800"/>
      <c r="J50" s="800"/>
      <c r="K50" s="800"/>
      <c r="L50" s="800"/>
      <c r="M50" s="800"/>
      <c r="N50" s="800"/>
      <c r="O50" s="800"/>
      <c r="P50" s="800"/>
      <c r="Q50" s="800"/>
      <c r="R50" s="800"/>
      <c r="S50" s="800"/>
      <c r="T50" s="800"/>
      <c r="U50" s="800"/>
      <c r="V50" s="800"/>
      <c r="W50" s="800"/>
      <c r="X50" s="800"/>
      <c r="Y50" s="800"/>
      <c r="Z50" s="800"/>
      <c r="AA50" s="800"/>
      <c r="AB50" s="800"/>
      <c r="AC50" s="800"/>
      <c r="AD50" s="800"/>
    </row>
    <row r="51" spans="1:30" ht="13.8" x14ac:dyDescent="0.25">
      <c r="A51" s="863"/>
      <c r="B51" s="1094" t="s">
        <v>892</v>
      </c>
      <c r="C51" s="987"/>
      <c r="D51" s="987"/>
      <c r="E51" s="987"/>
      <c r="F51" s="987"/>
      <c r="G51" s="987"/>
      <c r="H51" s="987"/>
      <c r="I51" s="987"/>
      <c r="J51" s="985"/>
      <c r="K51" s="800"/>
      <c r="L51" s="800"/>
      <c r="M51" s="800"/>
      <c r="N51" s="800"/>
      <c r="O51" s="800"/>
      <c r="P51" s="800"/>
      <c r="Q51" s="800"/>
      <c r="R51" s="800"/>
      <c r="S51" s="800"/>
      <c r="T51" s="800"/>
      <c r="U51" s="800"/>
      <c r="V51" s="800"/>
      <c r="W51" s="800"/>
      <c r="X51" s="800"/>
      <c r="Y51" s="800"/>
      <c r="Z51" s="800"/>
      <c r="AA51" s="800"/>
      <c r="AB51" s="800"/>
      <c r="AC51" s="800"/>
      <c r="AD51" s="800"/>
    </row>
    <row r="52" spans="1:30" ht="13.8" x14ac:dyDescent="0.25">
      <c r="A52" s="1089" t="s">
        <v>92</v>
      </c>
      <c r="B52" s="987"/>
      <c r="C52" s="987"/>
      <c r="D52" s="987"/>
      <c r="E52" s="987"/>
      <c r="F52" s="985"/>
      <c r="G52" s="831"/>
      <c r="H52" s="1090" t="s">
        <v>93</v>
      </c>
      <c r="I52" s="987"/>
      <c r="J52" s="985"/>
      <c r="K52" s="864"/>
      <c r="L52" s="800"/>
      <c r="M52" s="800"/>
      <c r="N52" s="800"/>
      <c r="O52" s="800"/>
      <c r="P52" s="800"/>
      <c r="Q52" s="800"/>
      <c r="R52" s="800"/>
      <c r="S52" s="800"/>
      <c r="T52" s="800"/>
      <c r="U52" s="800"/>
      <c r="V52" s="800"/>
      <c r="W52" s="800"/>
      <c r="X52" s="800"/>
      <c r="Y52" s="800"/>
      <c r="Z52" s="800"/>
      <c r="AA52" s="800"/>
      <c r="AB52" s="800"/>
      <c r="AC52" s="800"/>
      <c r="AD52" s="800"/>
    </row>
    <row r="53" spans="1:30" ht="14.4" x14ac:dyDescent="0.3">
      <c r="A53" s="832" t="s">
        <v>94</v>
      </c>
      <c r="B53" s="832" t="s">
        <v>95</v>
      </c>
      <c r="C53" s="832" t="s">
        <v>96</v>
      </c>
      <c r="D53" s="832" t="s">
        <v>97</v>
      </c>
      <c r="E53" s="832" t="s">
        <v>98</v>
      </c>
      <c r="F53" s="833" t="s">
        <v>99</v>
      </c>
      <c r="G53" s="865"/>
      <c r="H53" s="833">
        <v>2025</v>
      </c>
      <c r="I53" s="833">
        <v>2026</v>
      </c>
      <c r="J53" s="833">
        <v>2027</v>
      </c>
      <c r="K53" s="835"/>
      <c r="L53" s="800"/>
      <c r="M53" s="800"/>
      <c r="N53" s="800"/>
      <c r="O53" s="800"/>
      <c r="P53" s="800"/>
      <c r="Q53" s="800"/>
      <c r="R53" s="800"/>
      <c r="S53" s="800"/>
      <c r="T53" s="800"/>
      <c r="U53" s="800"/>
      <c r="V53" s="800"/>
      <c r="W53" s="800"/>
      <c r="X53" s="800"/>
      <c r="Y53" s="800"/>
      <c r="Z53" s="800"/>
      <c r="AA53" s="800"/>
      <c r="AB53" s="800"/>
      <c r="AC53" s="800"/>
      <c r="AD53" s="800"/>
    </row>
    <row r="54" spans="1:30" ht="13.8" x14ac:dyDescent="0.25">
      <c r="A54" s="836"/>
      <c r="B54" s="837" t="s">
        <v>104</v>
      </c>
      <c r="C54" s="836"/>
      <c r="D54" s="836"/>
      <c r="E54" s="838"/>
      <c r="F54" s="512">
        <f>F67+F69+F72+F74</f>
        <v>63674</v>
      </c>
      <c r="G54" s="513">
        <f>G55+G59+G64+G69+G72+G74</f>
        <v>63674</v>
      </c>
      <c r="H54" s="512">
        <v>12735</v>
      </c>
      <c r="I54" s="512">
        <v>25102</v>
      </c>
      <c r="J54" s="512">
        <v>25837</v>
      </c>
      <c r="K54" s="800"/>
      <c r="L54" s="800"/>
      <c r="M54" s="800"/>
      <c r="N54" s="800"/>
      <c r="O54" s="800"/>
      <c r="P54" s="800"/>
      <c r="Q54" s="800"/>
      <c r="R54" s="800"/>
      <c r="S54" s="800"/>
      <c r="T54" s="800"/>
      <c r="U54" s="800"/>
      <c r="V54" s="800"/>
      <c r="W54" s="800"/>
      <c r="X54" s="800"/>
      <c r="Y54" s="800"/>
      <c r="Z54" s="800"/>
      <c r="AA54" s="800"/>
      <c r="AB54" s="800"/>
      <c r="AC54" s="800"/>
      <c r="AD54" s="800"/>
    </row>
    <row r="55" spans="1:30" ht="13.8" x14ac:dyDescent="0.25">
      <c r="A55" s="839">
        <v>1</v>
      </c>
      <c r="B55" s="839" t="s">
        <v>105</v>
      </c>
      <c r="C55" s="839"/>
      <c r="D55" s="839"/>
      <c r="E55" s="839"/>
      <c r="F55" s="840">
        <f t="shared" ref="F55:G55" si="16">SUM(F56:F58)</f>
        <v>32610</v>
      </c>
      <c r="G55" s="841">
        <f t="shared" si="16"/>
        <v>32610</v>
      </c>
      <c r="H55" s="804"/>
      <c r="I55" s="804"/>
      <c r="J55" s="804"/>
      <c r="K55" s="861"/>
      <c r="L55" s="800"/>
      <c r="M55" s="800"/>
      <c r="N55" s="800"/>
      <c r="O55" s="800"/>
      <c r="P55" s="800"/>
      <c r="Q55" s="800"/>
      <c r="R55" s="800"/>
      <c r="S55" s="800"/>
      <c r="T55" s="800"/>
      <c r="U55" s="800"/>
      <c r="V55" s="800"/>
      <c r="W55" s="800"/>
      <c r="X55" s="800"/>
      <c r="Y55" s="800"/>
      <c r="Z55" s="800"/>
      <c r="AA55" s="800"/>
      <c r="AB55" s="800"/>
      <c r="AC55" s="800"/>
      <c r="AD55" s="800"/>
    </row>
    <row r="56" spans="1:30" ht="13.5" customHeight="1" x14ac:dyDescent="0.25">
      <c r="A56" s="829"/>
      <c r="B56" s="829" t="s">
        <v>893</v>
      </c>
      <c r="C56" s="843">
        <v>750</v>
      </c>
      <c r="D56" s="829" t="s">
        <v>894</v>
      </c>
      <c r="E56" s="829">
        <v>16</v>
      </c>
      <c r="F56" s="829">
        <f t="shared" ref="F56:F58" si="17">C56*E56</f>
        <v>12000</v>
      </c>
      <c r="G56" s="849">
        <f t="shared" ref="G56:G58" si="18">C56*E56</f>
        <v>12000</v>
      </c>
      <c r="H56" s="804"/>
      <c r="I56" s="804"/>
      <c r="J56" s="804"/>
      <c r="K56" s="861"/>
      <c r="L56" s="800"/>
      <c r="M56" s="800"/>
      <c r="N56" s="800"/>
      <c r="O56" s="800"/>
      <c r="P56" s="800"/>
      <c r="Q56" s="800"/>
      <c r="R56" s="800"/>
      <c r="S56" s="800"/>
      <c r="T56" s="800"/>
      <c r="U56" s="800"/>
      <c r="V56" s="800"/>
      <c r="W56" s="800"/>
      <c r="X56" s="800"/>
      <c r="Y56" s="800"/>
      <c r="Z56" s="800"/>
      <c r="AA56" s="800"/>
      <c r="AB56" s="800"/>
      <c r="AC56" s="800"/>
      <c r="AD56" s="800"/>
    </row>
    <row r="57" spans="1:30" ht="13.5" customHeight="1" x14ac:dyDescent="0.25">
      <c r="A57" s="829"/>
      <c r="B57" s="829" t="s">
        <v>895</v>
      </c>
      <c r="C57" s="843">
        <v>734</v>
      </c>
      <c r="D57" s="829" t="s">
        <v>894</v>
      </c>
      <c r="E57" s="829">
        <v>15</v>
      </c>
      <c r="F57" s="829">
        <f t="shared" si="17"/>
        <v>11010</v>
      </c>
      <c r="G57" s="849">
        <f t="shared" si="18"/>
        <v>11010</v>
      </c>
      <c r="H57" s="804"/>
      <c r="I57" s="804"/>
      <c r="J57" s="804"/>
      <c r="K57" s="800"/>
      <c r="L57" s="800"/>
      <c r="M57" s="800"/>
      <c r="N57" s="800"/>
      <c r="O57" s="800"/>
      <c r="P57" s="800"/>
      <c r="Q57" s="800"/>
      <c r="R57" s="800"/>
      <c r="S57" s="800"/>
      <c r="T57" s="800"/>
      <c r="U57" s="800"/>
      <c r="V57" s="800"/>
      <c r="W57" s="800"/>
      <c r="X57" s="800"/>
      <c r="Y57" s="800"/>
      <c r="Z57" s="800"/>
      <c r="AA57" s="800"/>
      <c r="AB57" s="800"/>
      <c r="AC57" s="800"/>
      <c r="AD57" s="800"/>
    </row>
    <row r="58" spans="1:30" ht="13.5" customHeight="1" x14ac:dyDescent="0.25">
      <c r="A58" s="829"/>
      <c r="B58" s="829" t="s">
        <v>896</v>
      </c>
      <c r="C58" s="843">
        <v>3</v>
      </c>
      <c r="D58" s="829" t="s">
        <v>107</v>
      </c>
      <c r="E58" s="829">
        <v>3200</v>
      </c>
      <c r="F58" s="829">
        <f t="shared" si="17"/>
        <v>9600</v>
      </c>
      <c r="G58" s="849">
        <f t="shared" si="18"/>
        <v>9600</v>
      </c>
      <c r="H58" s="804"/>
      <c r="I58" s="804"/>
      <c r="J58" s="804"/>
      <c r="K58" s="800"/>
      <c r="L58" s="800"/>
      <c r="M58" s="800"/>
      <c r="N58" s="800"/>
      <c r="O58" s="800"/>
      <c r="P58" s="800"/>
      <c r="Q58" s="800"/>
      <c r="R58" s="800"/>
      <c r="S58" s="800"/>
      <c r="T58" s="800"/>
      <c r="U58" s="800"/>
      <c r="V58" s="800"/>
      <c r="W58" s="800"/>
      <c r="X58" s="800"/>
      <c r="Y58" s="800"/>
      <c r="Z58" s="800"/>
      <c r="AA58" s="800"/>
      <c r="AB58" s="800"/>
      <c r="AC58" s="800"/>
      <c r="AD58" s="800"/>
    </row>
    <row r="59" spans="1:30" ht="13.5" customHeight="1" x14ac:dyDescent="0.25">
      <c r="A59" s="839">
        <v>2</v>
      </c>
      <c r="B59" s="839" t="s">
        <v>120</v>
      </c>
      <c r="C59" s="844"/>
      <c r="D59" s="839"/>
      <c r="E59" s="839"/>
      <c r="F59" s="839">
        <f t="shared" ref="F59:G59" si="19">SUM(F60:F63)</f>
        <v>16017</v>
      </c>
      <c r="G59" s="841">
        <f t="shared" si="19"/>
        <v>16017</v>
      </c>
      <c r="H59" s="804"/>
      <c r="I59" s="804"/>
      <c r="J59" s="804"/>
      <c r="K59" s="800"/>
      <c r="L59" s="800"/>
      <c r="M59" s="800"/>
      <c r="N59" s="800"/>
      <c r="O59" s="800"/>
      <c r="P59" s="800"/>
      <c r="Q59" s="800"/>
      <c r="R59" s="800"/>
      <c r="S59" s="800"/>
      <c r="T59" s="800"/>
      <c r="U59" s="800"/>
      <c r="V59" s="800"/>
      <c r="W59" s="800"/>
      <c r="X59" s="800"/>
      <c r="Y59" s="800"/>
      <c r="Z59" s="800"/>
      <c r="AA59" s="800"/>
      <c r="AB59" s="800"/>
      <c r="AC59" s="800"/>
      <c r="AD59" s="800"/>
    </row>
    <row r="60" spans="1:30" ht="13.5" customHeight="1" x14ac:dyDescent="0.25">
      <c r="A60" s="829"/>
      <c r="B60" s="829" t="s">
        <v>897</v>
      </c>
      <c r="C60" s="843">
        <v>1</v>
      </c>
      <c r="D60" s="829" t="s">
        <v>113</v>
      </c>
      <c r="E60" s="829">
        <v>5500</v>
      </c>
      <c r="F60" s="829">
        <f t="shared" ref="F60:F63" si="20">C60*E60</f>
        <v>5500</v>
      </c>
      <c r="G60" s="849">
        <f t="shared" ref="G60:G63" si="21">C60*E60</f>
        <v>5500</v>
      </c>
      <c r="H60" s="804"/>
      <c r="I60" s="804"/>
      <c r="J60" s="804"/>
      <c r="K60" s="800"/>
      <c r="L60" s="800"/>
      <c r="M60" s="800"/>
      <c r="N60" s="800"/>
      <c r="O60" s="800"/>
      <c r="P60" s="800"/>
      <c r="Q60" s="800"/>
      <c r="R60" s="800"/>
      <c r="S60" s="800"/>
      <c r="T60" s="800"/>
      <c r="U60" s="800"/>
      <c r="V60" s="800"/>
      <c r="W60" s="800"/>
      <c r="X60" s="800"/>
      <c r="Y60" s="800"/>
      <c r="Z60" s="800"/>
      <c r="AA60" s="800"/>
      <c r="AB60" s="800"/>
      <c r="AC60" s="800"/>
      <c r="AD60" s="800"/>
    </row>
    <row r="61" spans="1:30" ht="13.5" customHeight="1" x14ac:dyDescent="0.25">
      <c r="A61" s="829"/>
      <c r="B61" s="829" t="s">
        <v>898</v>
      </c>
      <c r="C61" s="843">
        <v>1</v>
      </c>
      <c r="D61" s="829" t="s">
        <v>113</v>
      </c>
      <c r="E61" s="829">
        <v>3000</v>
      </c>
      <c r="F61" s="829">
        <f t="shared" si="20"/>
        <v>3000</v>
      </c>
      <c r="G61" s="849">
        <f t="shared" si="21"/>
        <v>3000</v>
      </c>
      <c r="H61" s="804"/>
      <c r="I61" s="804"/>
      <c r="J61" s="804"/>
      <c r="K61" s="800"/>
      <c r="L61" s="800"/>
      <c r="M61" s="800"/>
      <c r="N61" s="800"/>
      <c r="O61" s="800"/>
      <c r="P61" s="800"/>
      <c r="Q61" s="800"/>
      <c r="R61" s="800"/>
      <c r="S61" s="800"/>
      <c r="T61" s="800"/>
      <c r="U61" s="800"/>
      <c r="V61" s="800"/>
      <c r="W61" s="800"/>
      <c r="X61" s="800"/>
      <c r="Y61" s="800"/>
      <c r="Z61" s="800"/>
      <c r="AA61" s="800"/>
      <c r="AB61" s="800"/>
      <c r="AC61" s="800"/>
      <c r="AD61" s="800"/>
    </row>
    <row r="62" spans="1:30" ht="13.5" customHeight="1" x14ac:dyDescent="0.25">
      <c r="A62" s="829"/>
      <c r="B62" s="829" t="s">
        <v>899</v>
      </c>
      <c r="C62" s="843">
        <v>1</v>
      </c>
      <c r="D62" s="829" t="s">
        <v>113</v>
      </c>
      <c r="E62" s="829">
        <v>4517</v>
      </c>
      <c r="F62" s="829">
        <f t="shared" si="20"/>
        <v>4517</v>
      </c>
      <c r="G62" s="849">
        <f t="shared" si="21"/>
        <v>4517</v>
      </c>
      <c r="H62" s="804"/>
      <c r="I62" s="804"/>
      <c r="J62" s="804"/>
      <c r="K62" s="800"/>
      <c r="L62" s="800"/>
      <c r="M62" s="800"/>
      <c r="N62" s="800"/>
      <c r="O62" s="800"/>
      <c r="P62" s="800"/>
      <c r="Q62" s="800"/>
      <c r="R62" s="800"/>
      <c r="S62" s="800"/>
      <c r="T62" s="800"/>
      <c r="U62" s="800"/>
      <c r="V62" s="800"/>
      <c r="W62" s="800"/>
      <c r="X62" s="800"/>
      <c r="Y62" s="800"/>
      <c r="Z62" s="800"/>
      <c r="AA62" s="800"/>
      <c r="AB62" s="800"/>
      <c r="AC62" s="800"/>
      <c r="AD62" s="800"/>
    </row>
    <row r="63" spans="1:30" ht="13.5" customHeight="1" x14ac:dyDescent="0.3">
      <c r="A63" s="829"/>
      <c r="B63" s="829" t="s">
        <v>900</v>
      </c>
      <c r="C63" s="843">
        <v>1</v>
      </c>
      <c r="D63" s="829" t="s">
        <v>113</v>
      </c>
      <c r="E63" s="829">
        <v>3000</v>
      </c>
      <c r="F63" s="829">
        <f t="shared" si="20"/>
        <v>3000</v>
      </c>
      <c r="G63" s="849">
        <f t="shared" si="21"/>
        <v>3000</v>
      </c>
      <c r="H63" s="804"/>
      <c r="I63" s="804"/>
      <c r="J63" s="866"/>
      <c r="K63" s="800"/>
      <c r="L63" s="800"/>
      <c r="M63" s="800"/>
      <c r="N63" s="800"/>
      <c r="O63" s="800"/>
      <c r="P63" s="800"/>
      <c r="Q63" s="800"/>
      <c r="R63" s="800"/>
      <c r="S63" s="800"/>
      <c r="T63" s="800"/>
      <c r="U63" s="800"/>
      <c r="V63" s="800"/>
      <c r="W63" s="800"/>
      <c r="X63" s="800"/>
      <c r="Y63" s="800"/>
      <c r="Z63" s="800"/>
      <c r="AA63" s="800"/>
      <c r="AB63" s="800"/>
      <c r="AC63" s="800"/>
      <c r="AD63" s="800"/>
    </row>
    <row r="64" spans="1:30" ht="13.5" customHeight="1" x14ac:dyDescent="0.3">
      <c r="A64" s="839">
        <v>3</v>
      </c>
      <c r="B64" s="839" t="s">
        <v>126</v>
      </c>
      <c r="C64" s="844"/>
      <c r="D64" s="839"/>
      <c r="E64" s="839"/>
      <c r="F64" s="839">
        <f t="shared" ref="F64:G64" si="22">SUM(F65:F66)</f>
        <v>3450</v>
      </c>
      <c r="G64" s="841">
        <f t="shared" si="22"/>
        <v>3450</v>
      </c>
      <c r="H64" s="804"/>
      <c r="I64" s="804"/>
      <c r="J64" s="866"/>
      <c r="K64" s="800"/>
      <c r="L64" s="800"/>
      <c r="M64" s="800"/>
      <c r="N64" s="800"/>
      <c r="O64" s="800"/>
      <c r="P64" s="800"/>
      <c r="Q64" s="800"/>
      <c r="R64" s="800"/>
      <c r="S64" s="800"/>
      <c r="T64" s="800"/>
      <c r="U64" s="800"/>
      <c r="V64" s="800"/>
      <c r="W64" s="800"/>
      <c r="X64" s="800"/>
      <c r="Y64" s="800"/>
      <c r="Z64" s="800"/>
      <c r="AA64" s="800"/>
      <c r="AB64" s="800"/>
      <c r="AC64" s="800"/>
      <c r="AD64" s="800"/>
    </row>
    <row r="65" spans="1:30" ht="13.5" customHeight="1" x14ac:dyDescent="0.3">
      <c r="A65" s="829"/>
      <c r="B65" s="829" t="s">
        <v>901</v>
      </c>
      <c r="C65" s="843">
        <v>90</v>
      </c>
      <c r="D65" s="829" t="s">
        <v>113</v>
      </c>
      <c r="E65" s="829">
        <v>25</v>
      </c>
      <c r="F65" s="829">
        <f t="shared" ref="F65:F66" si="23">C65*E65</f>
        <v>2250</v>
      </c>
      <c r="G65" s="849">
        <f t="shared" ref="G65:G66" si="24">C65*E65</f>
        <v>2250</v>
      </c>
      <c r="H65" s="804"/>
      <c r="I65" s="804"/>
      <c r="J65" s="866"/>
      <c r="K65" s="800"/>
      <c r="L65" s="800"/>
      <c r="M65" s="800"/>
      <c r="N65" s="800"/>
      <c r="O65" s="800"/>
      <c r="P65" s="800"/>
      <c r="Q65" s="800"/>
      <c r="R65" s="800"/>
      <c r="S65" s="800"/>
      <c r="T65" s="800"/>
      <c r="U65" s="800"/>
      <c r="V65" s="800"/>
      <c r="W65" s="800"/>
      <c r="X65" s="800"/>
      <c r="Y65" s="800"/>
      <c r="Z65" s="800"/>
      <c r="AA65" s="800"/>
      <c r="AB65" s="800"/>
      <c r="AC65" s="800"/>
      <c r="AD65" s="800"/>
    </row>
    <row r="66" spans="1:30" ht="13.5" customHeight="1" x14ac:dyDescent="0.3">
      <c r="A66" s="829"/>
      <c r="B66" s="829" t="s">
        <v>902</v>
      </c>
      <c r="C66" s="843">
        <v>6</v>
      </c>
      <c r="D66" s="829" t="s">
        <v>113</v>
      </c>
      <c r="E66" s="829">
        <v>200</v>
      </c>
      <c r="F66" s="829">
        <f t="shared" si="23"/>
        <v>1200</v>
      </c>
      <c r="G66" s="849">
        <f t="shared" si="24"/>
        <v>1200</v>
      </c>
      <c r="H66" s="804"/>
      <c r="I66" s="804"/>
      <c r="J66" s="866"/>
      <c r="K66" s="800"/>
      <c r="L66" s="800"/>
      <c r="M66" s="800"/>
      <c r="N66" s="800"/>
      <c r="O66" s="800"/>
      <c r="P66" s="800"/>
      <c r="Q66" s="800"/>
      <c r="R66" s="800"/>
      <c r="S66" s="800"/>
      <c r="T66" s="800"/>
      <c r="U66" s="800"/>
      <c r="V66" s="800"/>
      <c r="W66" s="800"/>
      <c r="X66" s="800"/>
      <c r="Y66" s="800"/>
      <c r="Z66" s="800"/>
      <c r="AA66" s="800"/>
      <c r="AB66" s="800"/>
      <c r="AC66" s="800"/>
      <c r="AD66" s="800"/>
    </row>
    <row r="67" spans="1:30" ht="13.5" customHeight="1" x14ac:dyDescent="0.25">
      <c r="A67" s="845"/>
      <c r="B67" s="846" t="s">
        <v>128</v>
      </c>
      <c r="C67" s="845"/>
      <c r="D67" s="845"/>
      <c r="E67" s="845"/>
      <c r="F67" s="845">
        <f t="shared" ref="F67:G67" si="25">F55+F59+F64</f>
        <v>52077</v>
      </c>
      <c r="G67" s="841">
        <f t="shared" si="25"/>
        <v>52077</v>
      </c>
      <c r="H67" s="804"/>
      <c r="I67" s="804"/>
      <c r="J67" s="804"/>
      <c r="K67" s="800"/>
      <c r="L67" s="800"/>
      <c r="M67" s="800"/>
      <c r="N67" s="800"/>
      <c r="O67" s="800"/>
      <c r="P67" s="800"/>
      <c r="Q67" s="800"/>
      <c r="R67" s="800"/>
      <c r="S67" s="800"/>
      <c r="T67" s="800"/>
      <c r="U67" s="800"/>
      <c r="V67" s="800"/>
      <c r="W67" s="800"/>
      <c r="X67" s="800"/>
      <c r="Y67" s="800"/>
      <c r="Z67" s="800"/>
      <c r="AA67" s="800"/>
      <c r="AB67" s="800"/>
      <c r="AC67" s="800"/>
      <c r="AD67" s="800"/>
    </row>
    <row r="68" spans="1:30" ht="13.5" customHeight="1" x14ac:dyDescent="0.25">
      <c r="A68" s="847"/>
      <c r="B68" s="848"/>
      <c r="C68" s="847"/>
      <c r="D68" s="847"/>
      <c r="E68" s="847"/>
      <c r="F68" s="847"/>
      <c r="G68" s="849"/>
      <c r="H68" s="804"/>
      <c r="I68" s="804"/>
      <c r="J68" s="804"/>
      <c r="K68" s="800"/>
      <c r="L68" s="800"/>
      <c r="M68" s="800"/>
      <c r="N68" s="800"/>
      <c r="O68" s="800"/>
      <c r="P68" s="800"/>
      <c r="Q68" s="800"/>
      <c r="R68" s="800"/>
      <c r="S68" s="800"/>
      <c r="T68" s="800"/>
      <c r="U68" s="800"/>
      <c r="V68" s="800"/>
      <c r="W68" s="800"/>
      <c r="X68" s="800"/>
      <c r="Y68" s="800"/>
      <c r="Z68" s="800"/>
      <c r="AA68" s="800"/>
      <c r="AB68" s="800"/>
      <c r="AC68" s="800"/>
      <c r="AD68" s="800"/>
    </row>
    <row r="69" spans="1:30" ht="13.5" customHeight="1" x14ac:dyDescent="0.25">
      <c r="A69" s="839">
        <v>4</v>
      </c>
      <c r="B69" s="839" t="s">
        <v>130</v>
      </c>
      <c r="C69" s="839"/>
      <c r="D69" s="839"/>
      <c r="E69" s="839"/>
      <c r="F69" s="839">
        <f t="shared" ref="F69:G69" si="26">F70+F71</f>
        <v>7666</v>
      </c>
      <c r="G69" s="841">
        <f t="shared" si="26"/>
        <v>7666</v>
      </c>
      <c r="H69" s="807"/>
      <c r="I69" s="804"/>
      <c r="J69" s="804"/>
      <c r="K69" s="800"/>
      <c r="L69" s="800"/>
      <c r="M69" s="800"/>
      <c r="N69" s="800"/>
      <c r="O69" s="800"/>
      <c r="P69" s="800"/>
      <c r="Q69" s="800"/>
      <c r="R69" s="800"/>
      <c r="S69" s="800"/>
      <c r="T69" s="800"/>
      <c r="U69" s="800"/>
      <c r="V69" s="800"/>
      <c r="W69" s="800"/>
      <c r="X69" s="800"/>
      <c r="Y69" s="800"/>
      <c r="Z69" s="800"/>
      <c r="AA69" s="800"/>
      <c r="AB69" s="800"/>
      <c r="AC69" s="800"/>
      <c r="AD69" s="800"/>
    </row>
    <row r="70" spans="1:30" ht="13.5" customHeight="1" x14ac:dyDescent="0.25">
      <c r="A70" s="850"/>
      <c r="B70" s="851" t="s">
        <v>131</v>
      </c>
      <c r="C70" s="852">
        <v>1</v>
      </c>
      <c r="D70" s="850" t="s">
        <v>113</v>
      </c>
      <c r="E70" s="850">
        <v>4000</v>
      </c>
      <c r="F70" s="829">
        <f t="shared" ref="F70:F71" si="27">C70*E70</f>
        <v>4000</v>
      </c>
      <c r="G70" s="849">
        <f t="shared" ref="G70:G71" si="28">C70*E70</f>
        <v>4000</v>
      </c>
      <c r="H70" s="804"/>
      <c r="I70" s="804"/>
      <c r="J70" s="804"/>
      <c r="K70" s="800"/>
      <c r="L70" s="800"/>
      <c r="M70" s="800"/>
      <c r="N70" s="800"/>
      <c r="O70" s="800"/>
      <c r="P70" s="800"/>
      <c r="Q70" s="800"/>
      <c r="R70" s="800"/>
      <c r="S70" s="800"/>
      <c r="T70" s="800"/>
      <c r="U70" s="800"/>
      <c r="V70" s="800"/>
      <c r="W70" s="800"/>
      <c r="X70" s="800"/>
      <c r="Y70" s="800"/>
      <c r="Z70" s="800"/>
      <c r="AA70" s="800"/>
      <c r="AB70" s="800"/>
      <c r="AC70" s="800"/>
      <c r="AD70" s="800"/>
    </row>
    <row r="71" spans="1:30" ht="13.5" customHeight="1" x14ac:dyDescent="0.25">
      <c r="A71" s="850"/>
      <c r="B71" s="851" t="s">
        <v>375</v>
      </c>
      <c r="C71" s="852">
        <v>1</v>
      </c>
      <c r="D71" s="850" t="s">
        <v>113</v>
      </c>
      <c r="E71" s="850">
        <v>3666</v>
      </c>
      <c r="F71" s="829">
        <f t="shared" si="27"/>
        <v>3666</v>
      </c>
      <c r="G71" s="849">
        <f t="shared" si="28"/>
        <v>3666</v>
      </c>
      <c r="H71" s="804"/>
      <c r="I71" s="804"/>
      <c r="J71" s="804"/>
      <c r="K71" s="800"/>
      <c r="L71" s="800"/>
      <c r="M71" s="800"/>
      <c r="N71" s="800"/>
      <c r="O71" s="800"/>
      <c r="P71" s="800"/>
      <c r="Q71" s="800"/>
      <c r="R71" s="800"/>
      <c r="S71" s="800"/>
      <c r="T71" s="800"/>
      <c r="U71" s="800"/>
      <c r="V71" s="800"/>
      <c r="W71" s="800"/>
      <c r="X71" s="800"/>
      <c r="Y71" s="800"/>
      <c r="Z71" s="800"/>
      <c r="AA71" s="800"/>
      <c r="AB71" s="800"/>
      <c r="AC71" s="800"/>
      <c r="AD71" s="800"/>
    </row>
    <row r="72" spans="1:30" ht="13.5" customHeight="1" x14ac:dyDescent="0.25">
      <c r="A72" s="839">
        <v>5</v>
      </c>
      <c r="B72" s="839" t="s">
        <v>138</v>
      </c>
      <c r="C72" s="839"/>
      <c r="D72" s="839"/>
      <c r="E72" s="839"/>
      <c r="F72" s="839">
        <f t="shared" ref="F72:G72" si="29">F73</f>
        <v>3931</v>
      </c>
      <c r="G72" s="841">
        <f t="shared" si="29"/>
        <v>3931</v>
      </c>
      <c r="H72" s="804"/>
      <c r="I72" s="804"/>
      <c r="J72" s="804"/>
      <c r="K72" s="800"/>
      <c r="L72" s="800"/>
      <c r="M72" s="800"/>
      <c r="N72" s="800"/>
      <c r="O72" s="800"/>
      <c r="P72" s="800"/>
      <c r="Q72" s="800"/>
      <c r="R72" s="800"/>
      <c r="S72" s="800"/>
      <c r="T72" s="800"/>
      <c r="U72" s="800"/>
      <c r="V72" s="800"/>
      <c r="W72" s="800"/>
      <c r="X72" s="800"/>
      <c r="Y72" s="800"/>
      <c r="Z72" s="800"/>
      <c r="AA72" s="800"/>
      <c r="AB72" s="800"/>
      <c r="AC72" s="800"/>
      <c r="AD72" s="800"/>
    </row>
    <row r="73" spans="1:30" ht="13.5" customHeight="1" x14ac:dyDescent="0.25">
      <c r="A73" s="853"/>
      <c r="B73" s="867" t="s">
        <v>178</v>
      </c>
      <c r="C73" s="855">
        <v>1</v>
      </c>
      <c r="D73" s="853" t="s">
        <v>303</v>
      </c>
      <c r="E73" s="853">
        <v>3931</v>
      </c>
      <c r="F73" s="856">
        <f>C73*E73</f>
        <v>3931</v>
      </c>
      <c r="G73" s="849">
        <f>C73*E73</f>
        <v>3931</v>
      </c>
      <c r="H73" s="804"/>
      <c r="I73" s="804"/>
      <c r="J73" s="804"/>
      <c r="K73" s="800"/>
      <c r="L73" s="800"/>
      <c r="M73" s="800"/>
      <c r="N73" s="800"/>
      <c r="O73" s="800"/>
      <c r="P73" s="800"/>
      <c r="Q73" s="800"/>
      <c r="R73" s="800"/>
      <c r="S73" s="800"/>
      <c r="T73" s="800"/>
      <c r="U73" s="800"/>
      <c r="V73" s="800"/>
      <c r="W73" s="800"/>
      <c r="X73" s="800"/>
      <c r="Y73" s="800"/>
      <c r="Z73" s="800"/>
      <c r="AA73" s="800"/>
      <c r="AB73" s="800"/>
      <c r="AC73" s="800"/>
      <c r="AD73" s="800"/>
    </row>
    <row r="74" spans="1:30" ht="13.5" customHeight="1" x14ac:dyDescent="0.3">
      <c r="A74" s="857"/>
      <c r="B74" s="857"/>
      <c r="C74" s="857"/>
      <c r="D74" s="857"/>
      <c r="E74" s="857"/>
      <c r="F74" s="858"/>
      <c r="G74" s="859">
        <f>F74</f>
        <v>0</v>
      </c>
      <c r="H74" s="860"/>
      <c r="I74" s="804"/>
      <c r="J74" s="804"/>
      <c r="K74" s="835"/>
      <c r="L74" s="800"/>
      <c r="M74" s="800"/>
      <c r="N74" s="800"/>
      <c r="O74" s="800"/>
      <c r="P74" s="800"/>
      <c r="Q74" s="800"/>
      <c r="R74" s="800"/>
      <c r="S74" s="800"/>
      <c r="T74" s="800"/>
      <c r="U74" s="800"/>
      <c r="V74" s="800"/>
      <c r="W74" s="800"/>
      <c r="X74" s="800"/>
      <c r="Y74" s="800"/>
      <c r="Z74" s="800"/>
      <c r="AA74" s="800"/>
      <c r="AB74" s="800"/>
      <c r="AC74" s="800"/>
      <c r="AD74" s="800"/>
    </row>
    <row r="75" spans="1:30" ht="13.8" x14ac:dyDescent="0.25">
      <c r="A75" s="800"/>
      <c r="B75" s="800"/>
      <c r="C75" s="800"/>
      <c r="D75" s="800"/>
      <c r="E75" s="800"/>
      <c r="F75" s="800"/>
      <c r="G75" s="801"/>
      <c r="H75" s="800"/>
      <c r="I75" s="800"/>
      <c r="J75" s="800"/>
      <c r="K75" s="800"/>
      <c r="L75" s="800"/>
      <c r="M75" s="800"/>
      <c r="N75" s="800"/>
      <c r="O75" s="800"/>
      <c r="P75" s="800"/>
      <c r="Q75" s="800"/>
      <c r="R75" s="800"/>
      <c r="S75" s="800"/>
      <c r="T75" s="800"/>
      <c r="U75" s="800"/>
      <c r="V75" s="800"/>
      <c r="W75" s="800"/>
      <c r="X75" s="800"/>
      <c r="Y75" s="800"/>
      <c r="Z75" s="800"/>
      <c r="AA75" s="800"/>
      <c r="AB75" s="800"/>
      <c r="AC75" s="800"/>
      <c r="AD75" s="800"/>
    </row>
    <row r="76" spans="1:30" ht="13.8" x14ac:dyDescent="0.25">
      <c r="A76" s="800"/>
      <c r="B76" s="800"/>
      <c r="C76" s="800"/>
      <c r="D76" s="800"/>
      <c r="E76" s="800"/>
      <c r="F76" s="800"/>
      <c r="G76" s="801"/>
      <c r="H76" s="800"/>
      <c r="I76" s="800"/>
      <c r="J76" s="800"/>
      <c r="K76" s="800"/>
      <c r="L76" s="800"/>
      <c r="M76" s="800"/>
      <c r="N76" s="800"/>
      <c r="O76" s="800"/>
      <c r="P76" s="800"/>
      <c r="Q76" s="800"/>
      <c r="R76" s="800"/>
      <c r="S76" s="800"/>
      <c r="T76" s="800"/>
      <c r="U76" s="800"/>
      <c r="V76" s="800"/>
      <c r="W76" s="800"/>
      <c r="X76" s="800"/>
      <c r="Y76" s="800"/>
      <c r="Z76" s="800"/>
      <c r="AA76" s="800"/>
      <c r="AB76" s="800"/>
      <c r="AC76" s="800"/>
      <c r="AD76" s="800"/>
    </row>
    <row r="77" spans="1:30" ht="13.8" x14ac:dyDescent="0.25">
      <c r="A77" s="800"/>
      <c r="B77" s="800"/>
      <c r="C77" s="800"/>
      <c r="D77" s="800"/>
      <c r="E77" s="800"/>
      <c r="F77" s="800"/>
      <c r="G77" s="801"/>
      <c r="H77" s="800"/>
      <c r="I77" s="800"/>
      <c r="J77" s="800"/>
      <c r="K77" s="800"/>
      <c r="L77" s="800"/>
      <c r="M77" s="800"/>
      <c r="N77" s="800"/>
      <c r="O77" s="800"/>
      <c r="P77" s="800"/>
      <c r="Q77" s="800"/>
      <c r="R77" s="800"/>
      <c r="S77" s="800"/>
      <c r="T77" s="800"/>
      <c r="U77" s="800"/>
      <c r="V77" s="800"/>
      <c r="W77" s="800"/>
      <c r="X77" s="800"/>
      <c r="Y77" s="800"/>
      <c r="Z77" s="800"/>
      <c r="AA77" s="800"/>
      <c r="AB77" s="800"/>
      <c r="AC77" s="800"/>
      <c r="AD77" s="800"/>
    </row>
    <row r="78" spans="1:30" ht="13.8" x14ac:dyDescent="0.25">
      <c r="A78" s="800"/>
      <c r="B78" s="800"/>
      <c r="C78" s="800"/>
      <c r="D78" s="800"/>
      <c r="E78" s="800"/>
      <c r="F78" s="800"/>
      <c r="G78" s="801"/>
      <c r="H78" s="800"/>
      <c r="I78" s="800"/>
      <c r="J78" s="800"/>
      <c r="K78" s="800"/>
      <c r="L78" s="800"/>
      <c r="M78" s="800"/>
      <c r="N78" s="800"/>
      <c r="O78" s="800"/>
      <c r="P78" s="800"/>
      <c r="Q78" s="800"/>
      <c r="R78" s="800"/>
      <c r="S78" s="800"/>
      <c r="T78" s="800"/>
      <c r="U78" s="800"/>
      <c r="V78" s="800"/>
      <c r="W78" s="800"/>
      <c r="X78" s="800"/>
      <c r="Y78" s="800"/>
      <c r="Z78" s="800"/>
      <c r="AA78" s="800"/>
      <c r="AB78" s="800"/>
      <c r="AC78" s="800"/>
      <c r="AD78" s="800"/>
    </row>
    <row r="79" spans="1:30" ht="13.8" x14ac:dyDescent="0.25">
      <c r="A79" s="800"/>
      <c r="B79" s="800"/>
      <c r="C79" s="800"/>
      <c r="D79" s="800"/>
      <c r="E79" s="800"/>
      <c r="F79" s="800"/>
      <c r="G79" s="801"/>
      <c r="H79" s="800"/>
      <c r="I79" s="800"/>
      <c r="J79" s="800"/>
      <c r="K79" s="800"/>
      <c r="L79" s="800"/>
      <c r="M79" s="800"/>
      <c r="N79" s="800"/>
      <c r="O79" s="800"/>
      <c r="P79" s="800"/>
      <c r="Q79" s="800"/>
      <c r="R79" s="800"/>
      <c r="S79" s="800"/>
      <c r="T79" s="800"/>
      <c r="U79" s="800"/>
      <c r="V79" s="800"/>
      <c r="W79" s="800"/>
      <c r="X79" s="800"/>
      <c r="Y79" s="800"/>
      <c r="Z79" s="800"/>
      <c r="AA79" s="800"/>
      <c r="AB79" s="800"/>
      <c r="AC79" s="800"/>
      <c r="AD79" s="800"/>
    </row>
    <row r="80" spans="1:30" ht="13.8" x14ac:dyDescent="0.25">
      <c r="A80" s="800"/>
      <c r="B80" s="800"/>
      <c r="C80" s="800"/>
      <c r="D80" s="800"/>
      <c r="E80" s="800"/>
      <c r="F80" s="800"/>
      <c r="G80" s="801"/>
      <c r="H80" s="800"/>
      <c r="I80" s="800"/>
      <c r="J80" s="800"/>
      <c r="K80" s="800"/>
      <c r="L80" s="800"/>
      <c r="M80" s="800"/>
      <c r="N80" s="800"/>
      <c r="O80" s="800"/>
      <c r="P80" s="800"/>
      <c r="Q80" s="800"/>
      <c r="R80" s="800"/>
      <c r="S80" s="800"/>
      <c r="T80" s="800"/>
      <c r="U80" s="800"/>
      <c r="V80" s="800"/>
      <c r="W80" s="800"/>
      <c r="X80" s="800"/>
      <c r="Y80" s="800"/>
      <c r="Z80" s="800"/>
      <c r="AA80" s="800"/>
      <c r="AB80" s="800"/>
      <c r="AC80" s="800"/>
      <c r="AD80" s="800"/>
    </row>
    <row r="81" spans="1:30" ht="13.8" x14ac:dyDescent="0.25">
      <c r="A81" s="800"/>
      <c r="B81" s="800"/>
      <c r="C81" s="800"/>
      <c r="D81" s="800"/>
      <c r="E81" s="800"/>
      <c r="F81" s="800"/>
      <c r="G81" s="801"/>
      <c r="H81" s="800"/>
      <c r="I81" s="800"/>
      <c r="J81" s="800"/>
      <c r="K81" s="800"/>
      <c r="L81" s="800"/>
      <c r="M81" s="800"/>
      <c r="N81" s="800"/>
      <c r="O81" s="800"/>
      <c r="P81" s="800"/>
      <c r="Q81" s="800"/>
      <c r="R81" s="800"/>
      <c r="S81" s="800"/>
      <c r="T81" s="800"/>
      <c r="U81" s="800"/>
      <c r="V81" s="800"/>
      <c r="W81" s="800"/>
      <c r="X81" s="800"/>
      <c r="Y81" s="800"/>
      <c r="Z81" s="800"/>
      <c r="AA81" s="800"/>
      <c r="AB81" s="800"/>
      <c r="AC81" s="800"/>
      <c r="AD81" s="800"/>
    </row>
    <row r="82" spans="1:30" ht="13.8" x14ac:dyDescent="0.25">
      <c r="A82" s="800"/>
      <c r="B82" s="800"/>
      <c r="C82" s="800"/>
      <c r="D82" s="800"/>
      <c r="E82" s="800"/>
      <c r="F82" s="800"/>
      <c r="G82" s="801"/>
      <c r="H82" s="800"/>
      <c r="I82" s="800"/>
      <c r="J82" s="800"/>
      <c r="K82" s="800"/>
      <c r="L82" s="800"/>
      <c r="M82" s="800"/>
      <c r="N82" s="800"/>
      <c r="O82" s="800"/>
      <c r="P82" s="800"/>
      <c r="Q82" s="800"/>
      <c r="R82" s="800"/>
      <c r="S82" s="800"/>
      <c r="T82" s="800"/>
      <c r="U82" s="800"/>
      <c r="V82" s="800"/>
      <c r="W82" s="800"/>
      <c r="X82" s="800"/>
      <c r="Y82" s="800"/>
      <c r="Z82" s="800"/>
      <c r="AA82" s="800"/>
      <c r="AB82" s="800"/>
      <c r="AC82" s="800"/>
      <c r="AD82" s="800"/>
    </row>
    <row r="83" spans="1:30" ht="13.8" x14ac:dyDescent="0.25">
      <c r="A83" s="800"/>
      <c r="B83" s="800"/>
      <c r="C83" s="800"/>
      <c r="D83" s="800"/>
      <c r="E83" s="800"/>
      <c r="F83" s="800"/>
      <c r="G83" s="801"/>
      <c r="H83" s="800"/>
      <c r="I83" s="800"/>
      <c r="J83" s="800"/>
      <c r="K83" s="800"/>
      <c r="L83" s="800"/>
      <c r="M83" s="800"/>
      <c r="N83" s="800"/>
      <c r="O83" s="800"/>
      <c r="P83" s="800"/>
      <c r="Q83" s="800"/>
      <c r="R83" s="800"/>
      <c r="S83" s="800"/>
      <c r="T83" s="800"/>
      <c r="U83" s="800"/>
      <c r="V83" s="800"/>
      <c r="W83" s="800"/>
      <c r="X83" s="800"/>
      <c r="Y83" s="800"/>
      <c r="Z83" s="800"/>
      <c r="AA83" s="800"/>
      <c r="AB83" s="800"/>
      <c r="AC83" s="800"/>
      <c r="AD83" s="800"/>
    </row>
    <row r="84" spans="1:30" ht="13.8" x14ac:dyDescent="0.25">
      <c r="A84" s="800"/>
      <c r="B84" s="800"/>
      <c r="C84" s="800"/>
      <c r="D84" s="800"/>
      <c r="E84" s="800"/>
      <c r="F84" s="800"/>
      <c r="G84" s="801"/>
      <c r="H84" s="800"/>
      <c r="I84" s="800"/>
      <c r="J84" s="800"/>
      <c r="K84" s="800"/>
      <c r="L84" s="800"/>
      <c r="M84" s="800"/>
      <c r="N84" s="800"/>
      <c r="O84" s="800"/>
      <c r="P84" s="800"/>
      <c r="Q84" s="800"/>
      <c r="R84" s="800"/>
      <c r="S84" s="800"/>
      <c r="T84" s="800"/>
      <c r="U84" s="800"/>
      <c r="V84" s="800"/>
      <c r="W84" s="800"/>
      <c r="X84" s="800"/>
      <c r="Y84" s="800"/>
      <c r="Z84" s="800"/>
      <c r="AA84" s="800"/>
      <c r="AB84" s="800"/>
      <c r="AC84" s="800"/>
      <c r="AD84" s="800"/>
    </row>
    <row r="85" spans="1:30" ht="13.8" x14ac:dyDescent="0.25">
      <c r="A85" s="800"/>
      <c r="B85" s="800"/>
      <c r="C85" s="800"/>
      <c r="D85" s="800"/>
      <c r="E85" s="800"/>
      <c r="F85" s="800"/>
      <c r="G85" s="801"/>
      <c r="H85" s="800"/>
      <c r="I85" s="800"/>
      <c r="J85" s="800"/>
      <c r="K85" s="800"/>
      <c r="L85" s="800"/>
      <c r="M85" s="800"/>
      <c r="N85" s="800"/>
      <c r="O85" s="800"/>
      <c r="P85" s="800"/>
      <c r="Q85" s="800"/>
      <c r="R85" s="800"/>
      <c r="S85" s="800"/>
      <c r="T85" s="800"/>
      <c r="U85" s="800"/>
      <c r="V85" s="800"/>
      <c r="W85" s="800"/>
      <c r="X85" s="800"/>
      <c r="Y85" s="800"/>
      <c r="Z85" s="800"/>
      <c r="AA85" s="800"/>
      <c r="AB85" s="800"/>
      <c r="AC85" s="800"/>
      <c r="AD85" s="800"/>
    </row>
    <row r="86" spans="1:30" ht="13.8" x14ac:dyDescent="0.25">
      <c r="A86" s="800"/>
      <c r="B86" s="800"/>
      <c r="C86" s="800"/>
      <c r="D86" s="800"/>
      <c r="E86" s="800"/>
      <c r="F86" s="800"/>
      <c r="G86" s="801"/>
      <c r="H86" s="800"/>
      <c r="I86" s="800"/>
      <c r="J86" s="800"/>
      <c r="K86" s="800"/>
      <c r="L86" s="800"/>
      <c r="M86" s="800"/>
      <c r="N86" s="800"/>
      <c r="O86" s="800"/>
      <c r="P86" s="800"/>
      <c r="Q86" s="800"/>
      <c r="R86" s="800"/>
      <c r="S86" s="800"/>
      <c r="T86" s="800"/>
      <c r="U86" s="800"/>
      <c r="V86" s="800"/>
      <c r="W86" s="800"/>
      <c r="X86" s="800"/>
      <c r="Y86" s="800"/>
      <c r="Z86" s="800"/>
      <c r="AA86" s="800"/>
      <c r="AB86" s="800"/>
      <c r="AC86" s="800"/>
      <c r="AD86" s="800"/>
    </row>
    <row r="87" spans="1:30" ht="13.8" x14ac:dyDescent="0.25">
      <c r="A87" s="800"/>
      <c r="B87" s="800"/>
      <c r="C87" s="800"/>
      <c r="D87" s="800"/>
      <c r="E87" s="800"/>
      <c r="F87" s="800"/>
      <c r="G87" s="801"/>
      <c r="H87" s="800"/>
      <c r="I87" s="800"/>
      <c r="J87" s="800"/>
      <c r="K87" s="800"/>
      <c r="L87" s="800"/>
      <c r="M87" s="800"/>
      <c r="N87" s="800"/>
      <c r="O87" s="800"/>
      <c r="P87" s="800"/>
      <c r="Q87" s="800"/>
      <c r="R87" s="800"/>
      <c r="S87" s="800"/>
      <c r="T87" s="800"/>
      <c r="U87" s="800"/>
      <c r="V87" s="800"/>
      <c r="W87" s="800"/>
      <c r="X87" s="800"/>
      <c r="Y87" s="800"/>
      <c r="Z87" s="800"/>
      <c r="AA87" s="800"/>
      <c r="AB87" s="800"/>
      <c r="AC87" s="800"/>
      <c r="AD87" s="800"/>
    </row>
    <row r="88" spans="1:30" ht="13.8" x14ac:dyDescent="0.25">
      <c r="A88" s="800"/>
      <c r="B88" s="800"/>
      <c r="C88" s="800"/>
      <c r="D88" s="800"/>
      <c r="E88" s="800"/>
      <c r="F88" s="800"/>
      <c r="G88" s="801"/>
      <c r="H88" s="800"/>
      <c r="I88" s="800"/>
      <c r="J88" s="800"/>
      <c r="K88" s="800"/>
      <c r="L88" s="800"/>
      <c r="M88" s="800"/>
      <c r="N88" s="800"/>
      <c r="O88" s="800"/>
      <c r="P88" s="800"/>
      <c r="Q88" s="800"/>
      <c r="R88" s="800"/>
      <c r="S88" s="800"/>
      <c r="T88" s="800"/>
      <c r="U88" s="800"/>
      <c r="V88" s="800"/>
      <c r="W88" s="800"/>
      <c r="X88" s="800"/>
      <c r="Y88" s="800"/>
      <c r="Z88" s="800"/>
      <c r="AA88" s="800"/>
      <c r="AB88" s="800"/>
      <c r="AC88" s="800"/>
      <c r="AD88" s="800"/>
    </row>
    <row r="89" spans="1:30" ht="13.8" x14ac:dyDescent="0.25">
      <c r="A89" s="800"/>
      <c r="B89" s="800"/>
      <c r="C89" s="800"/>
      <c r="D89" s="800"/>
      <c r="E89" s="800"/>
      <c r="F89" s="800"/>
      <c r="G89" s="801"/>
      <c r="H89" s="800"/>
      <c r="I89" s="800"/>
      <c r="J89" s="800"/>
      <c r="K89" s="800"/>
      <c r="L89" s="800"/>
      <c r="M89" s="800"/>
      <c r="N89" s="800"/>
      <c r="O89" s="800"/>
      <c r="P89" s="800"/>
      <c r="Q89" s="800"/>
      <c r="R89" s="800"/>
      <c r="S89" s="800"/>
      <c r="T89" s="800"/>
      <c r="U89" s="800"/>
      <c r="V89" s="800"/>
      <c r="W89" s="800"/>
      <c r="X89" s="800"/>
      <c r="Y89" s="800"/>
      <c r="Z89" s="800"/>
      <c r="AA89" s="800"/>
      <c r="AB89" s="800"/>
      <c r="AC89" s="800"/>
      <c r="AD89" s="800"/>
    </row>
    <row r="90" spans="1:30" ht="13.8" x14ac:dyDescent="0.25">
      <c r="A90" s="800"/>
      <c r="B90" s="800"/>
      <c r="C90" s="800"/>
      <c r="D90" s="800"/>
      <c r="E90" s="800"/>
      <c r="F90" s="800"/>
      <c r="G90" s="801"/>
      <c r="H90" s="800"/>
      <c r="I90" s="800"/>
      <c r="J90" s="800"/>
      <c r="K90" s="800"/>
      <c r="L90" s="800"/>
      <c r="M90" s="800"/>
      <c r="N90" s="800"/>
      <c r="O90" s="800"/>
      <c r="P90" s="800"/>
      <c r="Q90" s="800"/>
      <c r="R90" s="800"/>
      <c r="S90" s="800"/>
      <c r="T90" s="800"/>
      <c r="U90" s="800"/>
      <c r="V90" s="800"/>
      <c r="W90" s="800"/>
      <c r="X90" s="800"/>
      <c r="Y90" s="800"/>
      <c r="Z90" s="800"/>
      <c r="AA90" s="800"/>
      <c r="AB90" s="800"/>
      <c r="AC90" s="800"/>
      <c r="AD90" s="800"/>
    </row>
    <row r="91" spans="1:30" ht="13.8" x14ac:dyDescent="0.25">
      <c r="A91" s="800"/>
      <c r="B91" s="800"/>
      <c r="C91" s="800"/>
      <c r="D91" s="800"/>
      <c r="E91" s="800"/>
      <c r="F91" s="800"/>
      <c r="G91" s="801"/>
      <c r="H91" s="800"/>
      <c r="I91" s="800"/>
      <c r="J91" s="800"/>
      <c r="K91" s="800"/>
      <c r="L91" s="800"/>
      <c r="M91" s="800"/>
      <c r="N91" s="800"/>
      <c r="O91" s="800"/>
      <c r="P91" s="800"/>
      <c r="Q91" s="800"/>
      <c r="R91" s="800"/>
      <c r="S91" s="800"/>
      <c r="T91" s="800"/>
      <c r="U91" s="800"/>
      <c r="V91" s="800"/>
      <c r="W91" s="800"/>
      <c r="X91" s="800"/>
      <c r="Y91" s="800"/>
      <c r="Z91" s="800"/>
      <c r="AA91" s="800"/>
      <c r="AB91" s="800"/>
      <c r="AC91" s="800"/>
      <c r="AD91" s="800"/>
    </row>
    <row r="92" spans="1:30" ht="13.8" x14ac:dyDescent="0.25">
      <c r="A92" s="800"/>
      <c r="B92" s="800"/>
      <c r="C92" s="800"/>
      <c r="D92" s="800"/>
      <c r="E92" s="800"/>
      <c r="F92" s="800"/>
      <c r="G92" s="801"/>
      <c r="H92" s="800"/>
      <c r="I92" s="800"/>
      <c r="J92" s="800"/>
      <c r="K92" s="800"/>
      <c r="L92" s="800"/>
      <c r="M92" s="800"/>
      <c r="N92" s="800"/>
      <c r="O92" s="800"/>
      <c r="P92" s="800"/>
      <c r="Q92" s="800"/>
      <c r="R92" s="800"/>
      <c r="S92" s="800"/>
      <c r="T92" s="800"/>
      <c r="U92" s="800"/>
      <c r="V92" s="800"/>
      <c r="W92" s="800"/>
      <c r="X92" s="800"/>
      <c r="Y92" s="800"/>
      <c r="Z92" s="800"/>
      <c r="AA92" s="800"/>
      <c r="AB92" s="800"/>
      <c r="AC92" s="800"/>
      <c r="AD92" s="800"/>
    </row>
    <row r="93" spans="1:30" ht="13.8" x14ac:dyDescent="0.25">
      <c r="A93" s="800"/>
      <c r="B93" s="800"/>
      <c r="C93" s="800"/>
      <c r="D93" s="800"/>
      <c r="E93" s="800"/>
      <c r="F93" s="800"/>
      <c r="G93" s="801"/>
      <c r="H93" s="800"/>
      <c r="I93" s="800"/>
      <c r="J93" s="800"/>
      <c r="K93" s="800"/>
      <c r="L93" s="800"/>
      <c r="M93" s="800"/>
      <c r="N93" s="800"/>
      <c r="O93" s="800"/>
      <c r="P93" s="800"/>
      <c r="Q93" s="800"/>
      <c r="R93" s="800"/>
      <c r="S93" s="800"/>
      <c r="T93" s="800"/>
      <c r="U93" s="800"/>
      <c r="V93" s="800"/>
      <c r="W93" s="800"/>
      <c r="X93" s="800"/>
      <c r="Y93" s="800"/>
      <c r="Z93" s="800"/>
      <c r="AA93" s="800"/>
      <c r="AB93" s="800"/>
      <c r="AC93" s="800"/>
      <c r="AD93" s="800"/>
    </row>
    <row r="94" spans="1:30" ht="13.8" x14ac:dyDescent="0.25">
      <c r="A94" s="800"/>
      <c r="B94" s="800"/>
      <c r="C94" s="800"/>
      <c r="D94" s="800"/>
      <c r="E94" s="800"/>
      <c r="F94" s="800"/>
      <c r="G94" s="801"/>
      <c r="H94" s="800"/>
      <c r="I94" s="800"/>
      <c r="J94" s="800"/>
      <c r="K94" s="800"/>
      <c r="L94" s="800"/>
      <c r="M94" s="800"/>
      <c r="N94" s="800"/>
      <c r="O94" s="800"/>
      <c r="P94" s="800"/>
      <c r="Q94" s="800"/>
      <c r="R94" s="800"/>
      <c r="S94" s="800"/>
      <c r="T94" s="800"/>
      <c r="U94" s="800"/>
      <c r="V94" s="800"/>
      <c r="W94" s="800"/>
      <c r="X94" s="800"/>
      <c r="Y94" s="800"/>
      <c r="Z94" s="800"/>
      <c r="AA94" s="800"/>
      <c r="AB94" s="800"/>
      <c r="AC94" s="800"/>
      <c r="AD94" s="800"/>
    </row>
    <row r="95" spans="1:30" ht="13.8" x14ac:dyDescent="0.25">
      <c r="A95" s="800"/>
      <c r="B95" s="800"/>
      <c r="C95" s="800"/>
      <c r="D95" s="800"/>
      <c r="E95" s="800"/>
      <c r="F95" s="800"/>
      <c r="G95" s="801"/>
      <c r="H95" s="800"/>
      <c r="I95" s="800"/>
      <c r="J95" s="800"/>
      <c r="K95" s="800"/>
      <c r="L95" s="800"/>
      <c r="M95" s="800"/>
      <c r="N95" s="800"/>
      <c r="O95" s="800"/>
      <c r="P95" s="800"/>
      <c r="Q95" s="800"/>
      <c r="R95" s="800"/>
      <c r="S95" s="800"/>
      <c r="T95" s="800"/>
      <c r="U95" s="800"/>
      <c r="V95" s="800"/>
      <c r="W95" s="800"/>
      <c r="X95" s="800"/>
      <c r="Y95" s="800"/>
      <c r="Z95" s="800"/>
      <c r="AA95" s="800"/>
      <c r="AB95" s="800"/>
      <c r="AC95" s="800"/>
      <c r="AD95" s="800"/>
    </row>
    <row r="96" spans="1:30" ht="13.8" x14ac:dyDescent="0.25">
      <c r="A96" s="800"/>
      <c r="B96" s="800"/>
      <c r="C96" s="800"/>
      <c r="D96" s="800"/>
      <c r="E96" s="800"/>
      <c r="F96" s="800"/>
      <c r="G96" s="801"/>
      <c r="H96" s="800"/>
      <c r="I96" s="800"/>
      <c r="J96" s="800"/>
      <c r="K96" s="800"/>
      <c r="L96" s="800"/>
      <c r="M96" s="800"/>
      <c r="N96" s="800"/>
      <c r="O96" s="800"/>
      <c r="P96" s="800"/>
      <c r="Q96" s="800"/>
      <c r="R96" s="800"/>
      <c r="S96" s="800"/>
      <c r="T96" s="800"/>
      <c r="U96" s="800"/>
      <c r="V96" s="800"/>
      <c r="W96" s="800"/>
      <c r="X96" s="800"/>
      <c r="Y96" s="800"/>
      <c r="Z96" s="800"/>
      <c r="AA96" s="800"/>
      <c r="AB96" s="800"/>
      <c r="AC96" s="800"/>
      <c r="AD96" s="800"/>
    </row>
    <row r="97" spans="1:30" ht="13.8" x14ac:dyDescent="0.25">
      <c r="A97" s="800"/>
      <c r="B97" s="800"/>
      <c r="C97" s="800"/>
      <c r="D97" s="800"/>
      <c r="E97" s="800"/>
      <c r="F97" s="800"/>
      <c r="G97" s="801"/>
      <c r="H97" s="800"/>
      <c r="I97" s="800"/>
      <c r="J97" s="800"/>
      <c r="K97" s="800"/>
      <c r="L97" s="800"/>
      <c r="M97" s="800"/>
      <c r="N97" s="800"/>
      <c r="O97" s="800"/>
      <c r="P97" s="800"/>
      <c r="Q97" s="800"/>
      <c r="R97" s="800"/>
      <c r="S97" s="800"/>
      <c r="T97" s="800"/>
      <c r="U97" s="800"/>
      <c r="V97" s="800"/>
      <c r="W97" s="800"/>
      <c r="X97" s="800"/>
      <c r="Y97" s="800"/>
      <c r="Z97" s="800"/>
      <c r="AA97" s="800"/>
      <c r="AB97" s="800"/>
      <c r="AC97" s="800"/>
      <c r="AD97" s="800"/>
    </row>
    <row r="98" spans="1:30" ht="13.8" x14ac:dyDescent="0.25">
      <c r="A98" s="800"/>
      <c r="B98" s="800"/>
      <c r="C98" s="800"/>
      <c r="D98" s="800"/>
      <c r="E98" s="800"/>
      <c r="F98" s="800"/>
      <c r="G98" s="801"/>
      <c r="H98" s="800"/>
      <c r="I98" s="800"/>
      <c r="J98" s="800"/>
      <c r="K98" s="800"/>
      <c r="L98" s="800"/>
      <c r="M98" s="800"/>
      <c r="N98" s="800"/>
      <c r="O98" s="800"/>
      <c r="P98" s="800"/>
      <c r="Q98" s="800"/>
      <c r="R98" s="800"/>
      <c r="S98" s="800"/>
      <c r="T98" s="800"/>
      <c r="U98" s="800"/>
      <c r="V98" s="800"/>
      <c r="W98" s="800"/>
      <c r="X98" s="800"/>
      <c r="Y98" s="800"/>
      <c r="Z98" s="800"/>
      <c r="AA98" s="800"/>
      <c r="AB98" s="800"/>
      <c r="AC98" s="800"/>
      <c r="AD98" s="800"/>
    </row>
    <row r="99" spans="1:30" ht="13.8" x14ac:dyDescent="0.25">
      <c r="A99" s="800"/>
      <c r="B99" s="800"/>
      <c r="C99" s="800"/>
      <c r="D99" s="800"/>
      <c r="E99" s="800"/>
      <c r="F99" s="800"/>
      <c r="G99" s="801"/>
      <c r="H99" s="800"/>
      <c r="I99" s="800"/>
      <c r="J99" s="800"/>
      <c r="K99" s="800"/>
      <c r="L99" s="800"/>
      <c r="M99" s="800"/>
      <c r="N99" s="800"/>
      <c r="O99" s="800"/>
      <c r="P99" s="800"/>
      <c r="Q99" s="800"/>
      <c r="R99" s="800"/>
      <c r="S99" s="800"/>
      <c r="T99" s="800"/>
      <c r="U99" s="800"/>
      <c r="V99" s="800"/>
      <c r="W99" s="800"/>
      <c r="X99" s="800"/>
      <c r="Y99" s="800"/>
      <c r="Z99" s="800"/>
      <c r="AA99" s="800"/>
      <c r="AB99" s="800"/>
      <c r="AC99" s="800"/>
      <c r="AD99" s="800"/>
    </row>
    <row r="100" spans="1:30" ht="13.8" x14ac:dyDescent="0.25">
      <c r="A100" s="800"/>
      <c r="B100" s="800"/>
      <c r="C100" s="800"/>
      <c r="D100" s="800"/>
      <c r="E100" s="800"/>
      <c r="F100" s="800"/>
      <c r="G100" s="801"/>
      <c r="H100" s="800"/>
      <c r="I100" s="800"/>
      <c r="J100" s="800"/>
      <c r="K100" s="800"/>
      <c r="L100" s="800"/>
      <c r="M100" s="800"/>
      <c r="N100" s="800"/>
      <c r="O100" s="800"/>
      <c r="P100" s="800"/>
      <c r="Q100" s="800"/>
      <c r="R100" s="800"/>
      <c r="S100" s="800"/>
      <c r="T100" s="800"/>
      <c r="U100" s="800"/>
      <c r="V100" s="800"/>
      <c r="W100" s="800"/>
      <c r="X100" s="800"/>
      <c r="Y100" s="800"/>
      <c r="Z100" s="800"/>
      <c r="AA100" s="800"/>
      <c r="AB100" s="800"/>
      <c r="AC100" s="800"/>
      <c r="AD100" s="800"/>
    </row>
    <row r="101" spans="1:30" ht="13.8" x14ac:dyDescent="0.25">
      <c r="A101" s="800"/>
      <c r="B101" s="800"/>
      <c r="C101" s="800"/>
      <c r="D101" s="800"/>
      <c r="E101" s="800"/>
      <c r="F101" s="800"/>
      <c r="G101" s="801"/>
      <c r="H101" s="800"/>
      <c r="I101" s="800"/>
      <c r="J101" s="800"/>
      <c r="K101" s="800"/>
      <c r="L101" s="800"/>
      <c r="M101" s="800"/>
      <c r="N101" s="800"/>
      <c r="O101" s="800"/>
      <c r="P101" s="800"/>
      <c r="Q101" s="800"/>
      <c r="R101" s="800"/>
      <c r="S101" s="800"/>
      <c r="T101" s="800"/>
      <c r="U101" s="800"/>
      <c r="V101" s="800"/>
      <c r="W101" s="800"/>
      <c r="X101" s="800"/>
      <c r="Y101" s="800"/>
      <c r="Z101" s="800"/>
      <c r="AA101" s="800"/>
      <c r="AB101" s="800"/>
      <c r="AC101" s="800"/>
      <c r="AD101" s="800"/>
    </row>
    <row r="102" spans="1:30" ht="13.8" x14ac:dyDescent="0.25">
      <c r="A102" s="800"/>
      <c r="B102" s="800"/>
      <c r="C102" s="800"/>
      <c r="D102" s="800"/>
      <c r="E102" s="800"/>
      <c r="F102" s="800"/>
      <c r="G102" s="801"/>
      <c r="H102" s="800"/>
      <c r="I102" s="800"/>
      <c r="J102" s="800"/>
      <c r="K102" s="800"/>
      <c r="L102" s="800"/>
      <c r="M102" s="800"/>
      <c r="N102" s="800"/>
      <c r="O102" s="800"/>
      <c r="P102" s="800"/>
      <c r="Q102" s="800"/>
      <c r="R102" s="800"/>
      <c r="S102" s="800"/>
      <c r="T102" s="800"/>
      <c r="U102" s="800"/>
      <c r="V102" s="800"/>
      <c r="W102" s="800"/>
      <c r="X102" s="800"/>
      <c r="Y102" s="800"/>
      <c r="Z102" s="800"/>
      <c r="AA102" s="800"/>
      <c r="AB102" s="800"/>
      <c r="AC102" s="800"/>
      <c r="AD102" s="800"/>
    </row>
    <row r="103" spans="1:30" ht="13.8" x14ac:dyDescent="0.25">
      <c r="A103" s="800"/>
      <c r="B103" s="800"/>
      <c r="C103" s="800"/>
      <c r="D103" s="800"/>
      <c r="E103" s="800"/>
      <c r="F103" s="800"/>
      <c r="G103" s="801"/>
      <c r="H103" s="800"/>
      <c r="I103" s="800"/>
      <c r="J103" s="800"/>
      <c r="K103" s="800"/>
      <c r="L103" s="800"/>
      <c r="M103" s="800"/>
      <c r="N103" s="800"/>
      <c r="O103" s="800"/>
      <c r="P103" s="800"/>
      <c r="Q103" s="800"/>
      <c r="R103" s="800"/>
      <c r="S103" s="800"/>
      <c r="T103" s="800"/>
      <c r="U103" s="800"/>
      <c r="V103" s="800"/>
      <c r="W103" s="800"/>
      <c r="X103" s="800"/>
      <c r="Y103" s="800"/>
      <c r="Z103" s="800"/>
      <c r="AA103" s="800"/>
      <c r="AB103" s="800"/>
      <c r="AC103" s="800"/>
      <c r="AD103" s="800"/>
    </row>
    <row r="104" spans="1:30" ht="13.8" x14ac:dyDescent="0.25">
      <c r="A104" s="800"/>
      <c r="B104" s="800"/>
      <c r="C104" s="800"/>
      <c r="D104" s="800"/>
      <c r="E104" s="800"/>
      <c r="F104" s="800"/>
      <c r="G104" s="801"/>
      <c r="H104" s="800"/>
      <c r="I104" s="800"/>
      <c r="J104" s="800"/>
      <c r="K104" s="800"/>
      <c r="L104" s="800"/>
      <c r="M104" s="800"/>
      <c r="N104" s="800"/>
      <c r="O104" s="800"/>
      <c r="P104" s="800"/>
      <c r="Q104" s="800"/>
      <c r="R104" s="800"/>
      <c r="S104" s="800"/>
      <c r="T104" s="800"/>
      <c r="U104" s="800"/>
      <c r="V104" s="800"/>
      <c r="W104" s="800"/>
      <c r="X104" s="800"/>
      <c r="Y104" s="800"/>
      <c r="Z104" s="800"/>
      <c r="AA104" s="800"/>
      <c r="AB104" s="800"/>
      <c r="AC104" s="800"/>
      <c r="AD104" s="800"/>
    </row>
    <row r="105" spans="1:30" ht="13.8" x14ac:dyDescent="0.25">
      <c r="A105" s="800"/>
      <c r="B105" s="800"/>
      <c r="C105" s="800"/>
      <c r="D105" s="800"/>
      <c r="E105" s="800"/>
      <c r="F105" s="800"/>
      <c r="G105" s="801"/>
      <c r="H105" s="800"/>
      <c r="I105" s="800"/>
      <c r="J105" s="800"/>
      <c r="K105" s="800"/>
      <c r="L105" s="800"/>
      <c r="M105" s="800"/>
      <c r="N105" s="800"/>
      <c r="O105" s="800"/>
      <c r="P105" s="800"/>
      <c r="Q105" s="800"/>
      <c r="R105" s="800"/>
      <c r="S105" s="800"/>
      <c r="T105" s="800"/>
      <c r="U105" s="800"/>
      <c r="V105" s="800"/>
      <c r="W105" s="800"/>
      <c r="X105" s="800"/>
      <c r="Y105" s="800"/>
      <c r="Z105" s="800"/>
      <c r="AA105" s="800"/>
      <c r="AB105" s="800"/>
      <c r="AC105" s="800"/>
      <c r="AD105" s="800"/>
    </row>
    <row r="106" spans="1:30" ht="13.8" x14ac:dyDescent="0.25">
      <c r="A106" s="800"/>
      <c r="B106" s="800"/>
      <c r="C106" s="800"/>
      <c r="D106" s="800"/>
      <c r="E106" s="800"/>
      <c r="F106" s="800"/>
      <c r="G106" s="801"/>
      <c r="H106" s="800"/>
      <c r="I106" s="800"/>
      <c r="J106" s="800"/>
      <c r="K106" s="800"/>
      <c r="L106" s="800"/>
      <c r="M106" s="800"/>
      <c r="N106" s="800"/>
      <c r="O106" s="800"/>
      <c r="P106" s="800"/>
      <c r="Q106" s="800"/>
      <c r="R106" s="800"/>
      <c r="S106" s="800"/>
      <c r="T106" s="800"/>
      <c r="U106" s="800"/>
      <c r="V106" s="800"/>
      <c r="W106" s="800"/>
      <c r="X106" s="800"/>
      <c r="Y106" s="800"/>
      <c r="Z106" s="800"/>
      <c r="AA106" s="800"/>
      <c r="AB106" s="800"/>
      <c r="AC106" s="800"/>
      <c r="AD106" s="800"/>
    </row>
    <row r="107" spans="1:30" ht="13.8" x14ac:dyDescent="0.25">
      <c r="A107" s="800"/>
      <c r="B107" s="800"/>
      <c r="C107" s="800"/>
      <c r="D107" s="800"/>
      <c r="E107" s="800"/>
      <c r="F107" s="800"/>
      <c r="G107" s="801"/>
      <c r="H107" s="800"/>
      <c r="I107" s="800"/>
      <c r="J107" s="800"/>
      <c r="K107" s="800"/>
      <c r="L107" s="800"/>
      <c r="M107" s="800"/>
      <c r="N107" s="800"/>
      <c r="O107" s="800"/>
      <c r="P107" s="800"/>
      <c r="Q107" s="800"/>
      <c r="R107" s="800"/>
      <c r="S107" s="800"/>
      <c r="T107" s="800"/>
      <c r="U107" s="800"/>
      <c r="V107" s="800"/>
      <c r="W107" s="800"/>
      <c r="X107" s="800"/>
      <c r="Y107" s="800"/>
      <c r="Z107" s="800"/>
      <c r="AA107" s="800"/>
      <c r="AB107" s="800"/>
      <c r="AC107" s="800"/>
      <c r="AD107" s="800"/>
    </row>
    <row r="108" spans="1:30" ht="13.8" x14ac:dyDescent="0.25">
      <c r="A108" s="800"/>
      <c r="B108" s="800"/>
      <c r="C108" s="800"/>
      <c r="D108" s="800"/>
      <c r="E108" s="800"/>
      <c r="F108" s="800"/>
      <c r="G108" s="801"/>
      <c r="H108" s="800"/>
      <c r="I108" s="800"/>
      <c r="J108" s="800"/>
      <c r="K108" s="800"/>
      <c r="L108" s="800"/>
      <c r="M108" s="800"/>
      <c r="N108" s="800"/>
      <c r="O108" s="800"/>
      <c r="P108" s="800"/>
      <c r="Q108" s="800"/>
      <c r="R108" s="800"/>
      <c r="S108" s="800"/>
      <c r="T108" s="800"/>
      <c r="U108" s="800"/>
      <c r="V108" s="800"/>
      <c r="W108" s="800"/>
      <c r="X108" s="800"/>
      <c r="Y108" s="800"/>
      <c r="Z108" s="800"/>
      <c r="AA108" s="800"/>
      <c r="AB108" s="800"/>
      <c r="AC108" s="800"/>
      <c r="AD108" s="800"/>
    </row>
    <row r="109" spans="1:30" ht="13.8" x14ac:dyDescent="0.25">
      <c r="A109" s="800"/>
      <c r="B109" s="800"/>
      <c r="C109" s="800"/>
      <c r="D109" s="800"/>
      <c r="E109" s="800"/>
      <c r="F109" s="800"/>
      <c r="G109" s="801"/>
      <c r="H109" s="800"/>
      <c r="I109" s="800"/>
      <c r="J109" s="800"/>
      <c r="K109" s="800"/>
      <c r="L109" s="800"/>
      <c r="M109" s="800"/>
      <c r="N109" s="800"/>
      <c r="O109" s="800"/>
      <c r="P109" s="800"/>
      <c r="Q109" s="800"/>
      <c r="R109" s="800"/>
      <c r="S109" s="800"/>
      <c r="T109" s="800"/>
      <c r="U109" s="800"/>
      <c r="V109" s="800"/>
      <c r="W109" s="800"/>
      <c r="X109" s="800"/>
      <c r="Y109" s="800"/>
      <c r="Z109" s="800"/>
      <c r="AA109" s="800"/>
      <c r="AB109" s="800"/>
      <c r="AC109" s="800"/>
      <c r="AD109" s="800"/>
    </row>
    <row r="110" spans="1:30" ht="13.8" x14ac:dyDescent="0.25">
      <c r="A110" s="800"/>
      <c r="B110" s="800"/>
      <c r="C110" s="800"/>
      <c r="D110" s="800"/>
      <c r="E110" s="800"/>
      <c r="F110" s="800"/>
      <c r="G110" s="801"/>
      <c r="H110" s="800"/>
      <c r="I110" s="800"/>
      <c r="J110" s="800"/>
      <c r="K110" s="800"/>
      <c r="L110" s="800"/>
      <c r="M110" s="800"/>
      <c r="N110" s="800"/>
      <c r="O110" s="800"/>
      <c r="P110" s="800"/>
      <c r="Q110" s="800"/>
      <c r="R110" s="800"/>
      <c r="S110" s="800"/>
      <c r="T110" s="800"/>
      <c r="U110" s="800"/>
      <c r="V110" s="800"/>
      <c r="W110" s="800"/>
      <c r="X110" s="800"/>
      <c r="Y110" s="800"/>
      <c r="Z110" s="800"/>
      <c r="AA110" s="800"/>
      <c r="AB110" s="800"/>
      <c r="AC110" s="800"/>
      <c r="AD110" s="800"/>
    </row>
    <row r="111" spans="1:30" ht="13.8" x14ac:dyDescent="0.25">
      <c r="A111" s="800"/>
      <c r="B111" s="800"/>
      <c r="C111" s="800"/>
      <c r="D111" s="800"/>
      <c r="E111" s="800"/>
      <c r="F111" s="800"/>
      <c r="G111" s="801"/>
      <c r="H111" s="800"/>
      <c r="I111" s="800"/>
      <c r="J111" s="800"/>
      <c r="K111" s="800"/>
      <c r="L111" s="800"/>
      <c r="M111" s="800"/>
      <c r="N111" s="800"/>
      <c r="O111" s="800"/>
      <c r="P111" s="800"/>
      <c r="Q111" s="800"/>
      <c r="R111" s="800"/>
      <c r="S111" s="800"/>
      <c r="T111" s="800"/>
      <c r="U111" s="800"/>
      <c r="V111" s="800"/>
      <c r="W111" s="800"/>
      <c r="X111" s="800"/>
      <c r="Y111" s="800"/>
      <c r="Z111" s="800"/>
      <c r="AA111" s="800"/>
      <c r="AB111" s="800"/>
      <c r="AC111" s="800"/>
      <c r="AD111" s="800"/>
    </row>
    <row r="112" spans="1:30" ht="13.8" x14ac:dyDescent="0.25">
      <c r="A112" s="800"/>
      <c r="B112" s="800"/>
      <c r="C112" s="800"/>
      <c r="D112" s="800"/>
      <c r="E112" s="800"/>
      <c r="F112" s="800"/>
      <c r="G112" s="801"/>
      <c r="H112" s="800"/>
      <c r="I112" s="800"/>
      <c r="J112" s="800"/>
      <c r="K112" s="800"/>
      <c r="L112" s="800"/>
      <c r="M112" s="800"/>
      <c r="N112" s="800"/>
      <c r="O112" s="800"/>
      <c r="P112" s="800"/>
      <c r="Q112" s="800"/>
      <c r="R112" s="800"/>
      <c r="S112" s="800"/>
      <c r="T112" s="800"/>
      <c r="U112" s="800"/>
      <c r="V112" s="800"/>
      <c r="W112" s="800"/>
      <c r="X112" s="800"/>
      <c r="Y112" s="800"/>
      <c r="Z112" s="800"/>
      <c r="AA112" s="800"/>
      <c r="AB112" s="800"/>
      <c r="AC112" s="800"/>
      <c r="AD112" s="800"/>
    </row>
    <row r="113" spans="1:30" ht="13.8" x14ac:dyDescent="0.25">
      <c r="A113" s="800"/>
      <c r="B113" s="800"/>
      <c r="C113" s="800"/>
      <c r="D113" s="800"/>
      <c r="E113" s="800"/>
      <c r="F113" s="800"/>
      <c r="G113" s="801"/>
      <c r="H113" s="800"/>
      <c r="I113" s="800"/>
      <c r="J113" s="800"/>
      <c r="K113" s="800"/>
      <c r="L113" s="800"/>
      <c r="M113" s="800"/>
      <c r="N113" s="800"/>
      <c r="O113" s="800"/>
      <c r="P113" s="800"/>
      <c r="Q113" s="800"/>
      <c r="R113" s="800"/>
      <c r="S113" s="800"/>
      <c r="T113" s="800"/>
      <c r="U113" s="800"/>
      <c r="V113" s="800"/>
      <c r="W113" s="800"/>
      <c r="X113" s="800"/>
      <c r="Y113" s="800"/>
      <c r="Z113" s="800"/>
      <c r="AA113" s="800"/>
      <c r="AB113" s="800"/>
      <c r="AC113" s="800"/>
      <c r="AD113" s="800"/>
    </row>
    <row r="114" spans="1:30" ht="13.8" x14ac:dyDescent="0.25">
      <c r="A114" s="800"/>
      <c r="B114" s="800"/>
      <c r="C114" s="800"/>
      <c r="D114" s="800"/>
      <c r="E114" s="800"/>
      <c r="F114" s="800"/>
      <c r="G114" s="801"/>
      <c r="H114" s="800"/>
      <c r="I114" s="800"/>
      <c r="J114" s="800"/>
      <c r="K114" s="800"/>
      <c r="L114" s="800"/>
      <c r="M114" s="800"/>
      <c r="N114" s="800"/>
      <c r="O114" s="800"/>
      <c r="P114" s="800"/>
      <c r="Q114" s="800"/>
      <c r="R114" s="800"/>
      <c r="S114" s="800"/>
      <c r="T114" s="800"/>
      <c r="U114" s="800"/>
      <c r="V114" s="800"/>
      <c r="W114" s="800"/>
      <c r="X114" s="800"/>
      <c r="Y114" s="800"/>
      <c r="Z114" s="800"/>
      <c r="AA114" s="800"/>
      <c r="AB114" s="800"/>
      <c r="AC114" s="800"/>
      <c r="AD114" s="800"/>
    </row>
    <row r="115" spans="1:30" ht="13.8" x14ac:dyDescent="0.25">
      <c r="A115" s="800"/>
      <c r="B115" s="800"/>
      <c r="C115" s="800"/>
      <c r="D115" s="800"/>
      <c r="E115" s="800"/>
      <c r="F115" s="800"/>
      <c r="G115" s="801"/>
      <c r="H115" s="800"/>
      <c r="I115" s="800"/>
      <c r="J115" s="800"/>
      <c r="K115" s="800"/>
      <c r="L115" s="800"/>
      <c r="M115" s="800"/>
      <c r="N115" s="800"/>
      <c r="O115" s="800"/>
      <c r="P115" s="800"/>
      <c r="Q115" s="800"/>
      <c r="R115" s="800"/>
      <c r="S115" s="800"/>
      <c r="T115" s="800"/>
      <c r="U115" s="800"/>
      <c r="V115" s="800"/>
      <c r="W115" s="800"/>
      <c r="X115" s="800"/>
      <c r="Y115" s="800"/>
      <c r="Z115" s="800"/>
      <c r="AA115" s="800"/>
      <c r="AB115" s="800"/>
      <c r="AC115" s="800"/>
      <c r="AD115" s="800"/>
    </row>
    <row r="116" spans="1:30" ht="13.8" x14ac:dyDescent="0.25">
      <c r="A116" s="800"/>
      <c r="B116" s="800"/>
      <c r="C116" s="800"/>
      <c r="D116" s="800"/>
      <c r="E116" s="800"/>
      <c r="F116" s="800"/>
      <c r="G116" s="801"/>
      <c r="H116" s="800"/>
      <c r="I116" s="800"/>
      <c r="J116" s="800"/>
      <c r="K116" s="800"/>
      <c r="L116" s="800"/>
      <c r="M116" s="800"/>
      <c r="N116" s="800"/>
      <c r="O116" s="800"/>
      <c r="P116" s="800"/>
      <c r="Q116" s="800"/>
      <c r="R116" s="800"/>
      <c r="S116" s="800"/>
      <c r="T116" s="800"/>
      <c r="U116" s="800"/>
      <c r="V116" s="800"/>
      <c r="W116" s="800"/>
      <c r="X116" s="800"/>
      <c r="Y116" s="800"/>
      <c r="Z116" s="800"/>
      <c r="AA116" s="800"/>
      <c r="AB116" s="800"/>
      <c r="AC116" s="800"/>
      <c r="AD116" s="800"/>
    </row>
    <row r="117" spans="1:30" ht="13.8" x14ac:dyDescent="0.25">
      <c r="A117" s="800"/>
      <c r="B117" s="800"/>
      <c r="C117" s="800"/>
      <c r="D117" s="800"/>
      <c r="E117" s="800"/>
      <c r="F117" s="800"/>
      <c r="G117" s="801"/>
      <c r="H117" s="800"/>
      <c r="I117" s="800"/>
      <c r="J117" s="800"/>
      <c r="K117" s="800"/>
      <c r="L117" s="800"/>
      <c r="M117" s="800"/>
      <c r="N117" s="800"/>
      <c r="O117" s="800"/>
      <c r="P117" s="800"/>
      <c r="Q117" s="800"/>
      <c r="R117" s="800"/>
      <c r="S117" s="800"/>
      <c r="T117" s="800"/>
      <c r="U117" s="800"/>
      <c r="V117" s="800"/>
      <c r="W117" s="800"/>
      <c r="X117" s="800"/>
      <c r="Y117" s="800"/>
      <c r="Z117" s="800"/>
      <c r="AA117" s="800"/>
      <c r="AB117" s="800"/>
      <c r="AC117" s="800"/>
      <c r="AD117" s="800"/>
    </row>
    <row r="118" spans="1:30" ht="13.8" x14ac:dyDescent="0.25">
      <c r="A118" s="800"/>
      <c r="B118" s="800"/>
      <c r="C118" s="800"/>
      <c r="D118" s="800"/>
      <c r="E118" s="800"/>
      <c r="F118" s="800"/>
      <c r="G118" s="801"/>
      <c r="H118" s="800"/>
      <c r="I118" s="800"/>
      <c r="J118" s="800"/>
      <c r="K118" s="800"/>
      <c r="L118" s="800"/>
      <c r="M118" s="800"/>
      <c r="N118" s="800"/>
      <c r="O118" s="800"/>
      <c r="P118" s="800"/>
      <c r="Q118" s="800"/>
      <c r="R118" s="800"/>
      <c r="S118" s="800"/>
      <c r="T118" s="800"/>
      <c r="U118" s="800"/>
      <c r="V118" s="800"/>
      <c r="W118" s="800"/>
      <c r="X118" s="800"/>
      <c r="Y118" s="800"/>
      <c r="Z118" s="800"/>
      <c r="AA118" s="800"/>
      <c r="AB118" s="800"/>
      <c r="AC118" s="800"/>
      <c r="AD118" s="800"/>
    </row>
    <row r="119" spans="1:30" ht="13.8" x14ac:dyDescent="0.25">
      <c r="A119" s="800"/>
      <c r="B119" s="800"/>
      <c r="C119" s="800"/>
      <c r="D119" s="800"/>
      <c r="E119" s="800"/>
      <c r="F119" s="800"/>
      <c r="G119" s="801"/>
      <c r="H119" s="800"/>
      <c r="I119" s="800"/>
      <c r="J119" s="800"/>
      <c r="K119" s="800"/>
      <c r="L119" s="800"/>
      <c r="M119" s="800"/>
      <c r="N119" s="800"/>
      <c r="O119" s="800"/>
      <c r="P119" s="800"/>
      <c r="Q119" s="800"/>
      <c r="R119" s="800"/>
      <c r="S119" s="800"/>
      <c r="T119" s="800"/>
      <c r="U119" s="800"/>
      <c r="V119" s="800"/>
      <c r="W119" s="800"/>
      <c r="X119" s="800"/>
      <c r="Y119" s="800"/>
      <c r="Z119" s="800"/>
      <c r="AA119" s="800"/>
      <c r="AB119" s="800"/>
      <c r="AC119" s="800"/>
      <c r="AD119" s="800"/>
    </row>
    <row r="120" spans="1:30" ht="13.8" x14ac:dyDescent="0.25">
      <c r="A120" s="800"/>
      <c r="B120" s="800"/>
      <c r="C120" s="800"/>
      <c r="D120" s="800"/>
      <c r="E120" s="800"/>
      <c r="F120" s="800"/>
      <c r="G120" s="801"/>
      <c r="H120" s="800"/>
      <c r="I120" s="800"/>
      <c r="J120" s="800"/>
      <c r="K120" s="800"/>
      <c r="L120" s="800"/>
      <c r="M120" s="800"/>
      <c r="N120" s="800"/>
      <c r="O120" s="800"/>
      <c r="P120" s="800"/>
      <c r="Q120" s="800"/>
      <c r="R120" s="800"/>
      <c r="S120" s="800"/>
      <c r="T120" s="800"/>
      <c r="U120" s="800"/>
      <c r="V120" s="800"/>
      <c r="W120" s="800"/>
      <c r="X120" s="800"/>
      <c r="Y120" s="800"/>
      <c r="Z120" s="800"/>
      <c r="AA120" s="800"/>
      <c r="AB120" s="800"/>
      <c r="AC120" s="800"/>
      <c r="AD120" s="800"/>
    </row>
    <row r="121" spans="1:30" ht="13.8" x14ac:dyDescent="0.25">
      <c r="A121" s="800"/>
      <c r="B121" s="800"/>
      <c r="C121" s="800"/>
      <c r="D121" s="800"/>
      <c r="E121" s="800"/>
      <c r="F121" s="800"/>
      <c r="G121" s="801"/>
      <c r="H121" s="800"/>
      <c r="I121" s="800"/>
      <c r="J121" s="800"/>
      <c r="K121" s="800"/>
      <c r="L121" s="800"/>
      <c r="M121" s="800"/>
      <c r="N121" s="800"/>
      <c r="O121" s="800"/>
      <c r="P121" s="800"/>
      <c r="Q121" s="800"/>
      <c r="R121" s="800"/>
      <c r="S121" s="800"/>
      <c r="T121" s="800"/>
      <c r="U121" s="800"/>
      <c r="V121" s="800"/>
      <c r="W121" s="800"/>
      <c r="X121" s="800"/>
      <c r="Y121" s="800"/>
      <c r="Z121" s="800"/>
      <c r="AA121" s="800"/>
      <c r="AB121" s="800"/>
      <c r="AC121" s="800"/>
      <c r="AD121" s="800"/>
    </row>
    <row r="122" spans="1:30" ht="13.8" x14ac:dyDescent="0.25">
      <c r="A122" s="800"/>
      <c r="B122" s="800"/>
      <c r="C122" s="800"/>
      <c r="D122" s="800"/>
      <c r="E122" s="800"/>
      <c r="F122" s="800"/>
      <c r="G122" s="801"/>
      <c r="H122" s="800"/>
      <c r="I122" s="800"/>
      <c r="J122" s="800"/>
      <c r="K122" s="800"/>
      <c r="L122" s="800"/>
      <c r="M122" s="800"/>
      <c r="N122" s="800"/>
      <c r="O122" s="800"/>
      <c r="P122" s="800"/>
      <c r="Q122" s="800"/>
      <c r="R122" s="800"/>
      <c r="S122" s="800"/>
      <c r="T122" s="800"/>
      <c r="U122" s="800"/>
      <c r="V122" s="800"/>
      <c r="W122" s="800"/>
      <c r="X122" s="800"/>
      <c r="Y122" s="800"/>
      <c r="Z122" s="800"/>
      <c r="AA122" s="800"/>
      <c r="AB122" s="800"/>
      <c r="AC122" s="800"/>
      <c r="AD122" s="800"/>
    </row>
    <row r="123" spans="1:30" ht="13.8" x14ac:dyDescent="0.25">
      <c r="A123" s="800"/>
      <c r="B123" s="800"/>
      <c r="C123" s="800"/>
      <c r="D123" s="800"/>
      <c r="E123" s="800"/>
      <c r="F123" s="800"/>
      <c r="G123" s="801"/>
      <c r="H123" s="800"/>
      <c r="I123" s="800"/>
      <c r="J123" s="800"/>
      <c r="K123" s="800"/>
      <c r="L123" s="800"/>
      <c r="M123" s="800"/>
      <c r="N123" s="800"/>
      <c r="O123" s="800"/>
      <c r="P123" s="800"/>
      <c r="Q123" s="800"/>
      <c r="R123" s="800"/>
      <c r="S123" s="800"/>
      <c r="T123" s="800"/>
      <c r="U123" s="800"/>
      <c r="V123" s="800"/>
      <c r="W123" s="800"/>
      <c r="X123" s="800"/>
      <c r="Y123" s="800"/>
      <c r="Z123" s="800"/>
      <c r="AA123" s="800"/>
      <c r="AB123" s="800"/>
      <c r="AC123" s="800"/>
      <c r="AD123" s="800"/>
    </row>
    <row r="124" spans="1:30" ht="13.8" x14ac:dyDescent="0.25">
      <c r="A124" s="800"/>
      <c r="B124" s="800"/>
      <c r="C124" s="800"/>
      <c r="D124" s="800"/>
      <c r="E124" s="800"/>
      <c r="F124" s="800"/>
      <c r="G124" s="801"/>
      <c r="H124" s="800"/>
      <c r="I124" s="800"/>
      <c r="J124" s="800"/>
      <c r="K124" s="800"/>
      <c r="L124" s="800"/>
      <c r="M124" s="800"/>
      <c r="N124" s="800"/>
      <c r="O124" s="800"/>
      <c r="P124" s="800"/>
      <c r="Q124" s="800"/>
      <c r="R124" s="800"/>
      <c r="S124" s="800"/>
      <c r="T124" s="800"/>
      <c r="U124" s="800"/>
      <c r="V124" s="800"/>
      <c r="W124" s="800"/>
      <c r="X124" s="800"/>
      <c r="Y124" s="800"/>
      <c r="Z124" s="800"/>
      <c r="AA124" s="800"/>
      <c r="AB124" s="800"/>
      <c r="AC124" s="800"/>
      <c r="AD124" s="800"/>
    </row>
    <row r="125" spans="1:30" ht="13.8" x14ac:dyDescent="0.25">
      <c r="A125" s="800"/>
      <c r="B125" s="800"/>
      <c r="C125" s="800"/>
      <c r="D125" s="800"/>
      <c r="E125" s="800"/>
      <c r="F125" s="800"/>
      <c r="G125" s="801"/>
      <c r="H125" s="800"/>
      <c r="I125" s="800"/>
      <c r="J125" s="800"/>
      <c r="K125" s="800"/>
      <c r="L125" s="800"/>
      <c r="M125" s="800"/>
      <c r="N125" s="800"/>
      <c r="O125" s="800"/>
      <c r="P125" s="800"/>
      <c r="Q125" s="800"/>
      <c r="R125" s="800"/>
      <c r="S125" s="800"/>
      <c r="T125" s="800"/>
      <c r="U125" s="800"/>
      <c r="V125" s="800"/>
      <c r="W125" s="800"/>
      <c r="X125" s="800"/>
      <c r="Y125" s="800"/>
      <c r="Z125" s="800"/>
      <c r="AA125" s="800"/>
      <c r="AB125" s="800"/>
      <c r="AC125" s="800"/>
      <c r="AD125" s="800"/>
    </row>
    <row r="126" spans="1:30" ht="13.8" x14ac:dyDescent="0.25">
      <c r="A126" s="800"/>
      <c r="B126" s="800"/>
      <c r="C126" s="800"/>
      <c r="D126" s="800"/>
      <c r="E126" s="800"/>
      <c r="F126" s="800"/>
      <c r="G126" s="801"/>
      <c r="H126" s="800"/>
      <c r="I126" s="800"/>
      <c r="J126" s="800"/>
      <c r="K126" s="800"/>
      <c r="L126" s="800"/>
      <c r="M126" s="800"/>
      <c r="N126" s="800"/>
      <c r="O126" s="800"/>
      <c r="P126" s="800"/>
      <c r="Q126" s="800"/>
      <c r="R126" s="800"/>
      <c r="S126" s="800"/>
      <c r="T126" s="800"/>
      <c r="U126" s="800"/>
      <c r="V126" s="800"/>
      <c r="W126" s="800"/>
      <c r="X126" s="800"/>
      <c r="Y126" s="800"/>
      <c r="Z126" s="800"/>
      <c r="AA126" s="800"/>
      <c r="AB126" s="800"/>
      <c r="AC126" s="800"/>
      <c r="AD126" s="800"/>
    </row>
    <row r="127" spans="1:30" ht="13.8" x14ac:dyDescent="0.25">
      <c r="A127" s="800"/>
      <c r="B127" s="800"/>
      <c r="C127" s="800"/>
      <c r="D127" s="800"/>
      <c r="E127" s="800"/>
      <c r="F127" s="800"/>
      <c r="G127" s="801"/>
      <c r="H127" s="800"/>
      <c r="I127" s="800"/>
      <c r="J127" s="800"/>
      <c r="K127" s="800"/>
      <c r="L127" s="800"/>
      <c r="M127" s="800"/>
      <c r="N127" s="800"/>
      <c r="O127" s="800"/>
      <c r="P127" s="800"/>
      <c r="Q127" s="800"/>
      <c r="R127" s="800"/>
      <c r="S127" s="800"/>
      <c r="T127" s="800"/>
      <c r="U127" s="800"/>
      <c r="V127" s="800"/>
      <c r="W127" s="800"/>
      <c r="X127" s="800"/>
      <c r="Y127" s="800"/>
      <c r="Z127" s="800"/>
      <c r="AA127" s="800"/>
      <c r="AB127" s="800"/>
      <c r="AC127" s="800"/>
      <c r="AD127" s="800"/>
    </row>
    <row r="128" spans="1:30" ht="13.8" x14ac:dyDescent="0.25">
      <c r="A128" s="800"/>
      <c r="B128" s="800"/>
      <c r="C128" s="800"/>
      <c r="D128" s="800"/>
      <c r="E128" s="800"/>
      <c r="F128" s="800"/>
      <c r="G128" s="801"/>
      <c r="H128" s="800"/>
      <c r="I128" s="800"/>
      <c r="J128" s="800"/>
      <c r="K128" s="800"/>
      <c r="L128" s="800"/>
      <c r="M128" s="800"/>
      <c r="N128" s="800"/>
      <c r="O128" s="800"/>
      <c r="P128" s="800"/>
      <c r="Q128" s="800"/>
      <c r="R128" s="800"/>
      <c r="S128" s="800"/>
      <c r="T128" s="800"/>
      <c r="U128" s="800"/>
      <c r="V128" s="800"/>
      <c r="W128" s="800"/>
      <c r="X128" s="800"/>
      <c r="Y128" s="800"/>
      <c r="Z128" s="800"/>
      <c r="AA128" s="800"/>
      <c r="AB128" s="800"/>
      <c r="AC128" s="800"/>
      <c r="AD128" s="800"/>
    </row>
    <row r="129" spans="1:30" ht="13.8" x14ac:dyDescent="0.25">
      <c r="A129" s="800"/>
      <c r="B129" s="800"/>
      <c r="C129" s="800"/>
      <c r="D129" s="800"/>
      <c r="E129" s="800"/>
      <c r="F129" s="800"/>
      <c r="G129" s="801"/>
      <c r="H129" s="800"/>
      <c r="I129" s="800"/>
      <c r="J129" s="800"/>
      <c r="K129" s="800"/>
      <c r="L129" s="800"/>
      <c r="M129" s="800"/>
      <c r="N129" s="800"/>
      <c r="O129" s="800"/>
      <c r="P129" s="800"/>
      <c r="Q129" s="800"/>
      <c r="R129" s="800"/>
      <c r="S129" s="800"/>
      <c r="T129" s="800"/>
      <c r="U129" s="800"/>
      <c r="V129" s="800"/>
      <c r="W129" s="800"/>
      <c r="X129" s="800"/>
      <c r="Y129" s="800"/>
      <c r="Z129" s="800"/>
      <c r="AA129" s="800"/>
      <c r="AB129" s="800"/>
      <c r="AC129" s="800"/>
      <c r="AD129" s="800"/>
    </row>
    <row r="130" spans="1:30" ht="13.8" x14ac:dyDescent="0.25">
      <c r="A130" s="800"/>
      <c r="B130" s="800"/>
      <c r="C130" s="800"/>
      <c r="D130" s="800"/>
      <c r="E130" s="800"/>
      <c r="F130" s="800"/>
      <c r="G130" s="801"/>
      <c r="H130" s="800"/>
      <c r="I130" s="800"/>
      <c r="J130" s="800"/>
      <c r="K130" s="800"/>
      <c r="L130" s="800"/>
      <c r="M130" s="800"/>
      <c r="N130" s="800"/>
      <c r="O130" s="800"/>
      <c r="P130" s="800"/>
      <c r="Q130" s="800"/>
      <c r="R130" s="800"/>
      <c r="S130" s="800"/>
      <c r="T130" s="800"/>
      <c r="U130" s="800"/>
      <c r="V130" s="800"/>
      <c r="W130" s="800"/>
      <c r="X130" s="800"/>
      <c r="Y130" s="800"/>
      <c r="Z130" s="800"/>
      <c r="AA130" s="800"/>
      <c r="AB130" s="800"/>
      <c r="AC130" s="800"/>
      <c r="AD130" s="800"/>
    </row>
    <row r="131" spans="1:30" ht="13.8" x14ac:dyDescent="0.25">
      <c r="A131" s="800"/>
      <c r="B131" s="800"/>
      <c r="C131" s="800"/>
      <c r="D131" s="800"/>
      <c r="E131" s="800"/>
      <c r="F131" s="800"/>
      <c r="G131" s="801"/>
      <c r="H131" s="800"/>
      <c r="I131" s="800"/>
      <c r="J131" s="800"/>
      <c r="K131" s="800"/>
      <c r="L131" s="800"/>
      <c r="M131" s="800"/>
      <c r="N131" s="800"/>
      <c r="O131" s="800"/>
      <c r="P131" s="800"/>
      <c r="Q131" s="800"/>
      <c r="R131" s="800"/>
      <c r="S131" s="800"/>
      <c r="T131" s="800"/>
      <c r="U131" s="800"/>
      <c r="V131" s="800"/>
      <c r="W131" s="800"/>
      <c r="X131" s="800"/>
      <c r="Y131" s="800"/>
      <c r="Z131" s="800"/>
      <c r="AA131" s="800"/>
      <c r="AB131" s="800"/>
      <c r="AC131" s="800"/>
      <c r="AD131" s="800"/>
    </row>
    <row r="132" spans="1:30" ht="13.8" x14ac:dyDescent="0.25">
      <c r="A132" s="800"/>
      <c r="B132" s="800"/>
      <c r="C132" s="800"/>
      <c r="D132" s="800"/>
      <c r="E132" s="800"/>
      <c r="F132" s="800"/>
      <c r="G132" s="801"/>
      <c r="H132" s="800"/>
      <c r="I132" s="800"/>
      <c r="J132" s="800"/>
      <c r="K132" s="800"/>
      <c r="L132" s="800"/>
      <c r="M132" s="800"/>
      <c r="N132" s="800"/>
      <c r="O132" s="800"/>
      <c r="P132" s="800"/>
      <c r="Q132" s="800"/>
      <c r="R132" s="800"/>
      <c r="S132" s="800"/>
      <c r="T132" s="800"/>
      <c r="U132" s="800"/>
      <c r="V132" s="800"/>
      <c r="W132" s="800"/>
      <c r="X132" s="800"/>
      <c r="Y132" s="800"/>
      <c r="Z132" s="800"/>
      <c r="AA132" s="800"/>
      <c r="AB132" s="800"/>
      <c r="AC132" s="800"/>
      <c r="AD132" s="800"/>
    </row>
    <row r="133" spans="1:30" ht="13.8" x14ac:dyDescent="0.25">
      <c r="A133" s="800"/>
      <c r="B133" s="800"/>
      <c r="C133" s="800"/>
      <c r="D133" s="800"/>
      <c r="E133" s="800"/>
      <c r="F133" s="800"/>
      <c r="G133" s="801"/>
      <c r="H133" s="800"/>
      <c r="I133" s="800"/>
      <c r="J133" s="800"/>
      <c r="K133" s="800"/>
      <c r="L133" s="800"/>
      <c r="M133" s="800"/>
      <c r="N133" s="800"/>
      <c r="O133" s="800"/>
      <c r="P133" s="800"/>
      <c r="Q133" s="800"/>
      <c r="R133" s="800"/>
      <c r="S133" s="800"/>
      <c r="T133" s="800"/>
      <c r="U133" s="800"/>
      <c r="V133" s="800"/>
      <c r="W133" s="800"/>
      <c r="X133" s="800"/>
      <c r="Y133" s="800"/>
      <c r="Z133" s="800"/>
      <c r="AA133" s="800"/>
      <c r="AB133" s="800"/>
      <c r="AC133" s="800"/>
      <c r="AD133" s="800"/>
    </row>
    <row r="134" spans="1:30" ht="13.8" x14ac:dyDescent="0.25">
      <c r="A134" s="800"/>
      <c r="B134" s="800"/>
      <c r="C134" s="800"/>
      <c r="D134" s="800"/>
      <c r="E134" s="800"/>
      <c r="F134" s="800"/>
      <c r="G134" s="801"/>
      <c r="H134" s="800"/>
      <c r="I134" s="800"/>
      <c r="J134" s="800"/>
      <c r="K134" s="800"/>
      <c r="L134" s="800"/>
      <c r="M134" s="800"/>
      <c r="N134" s="800"/>
      <c r="O134" s="800"/>
      <c r="P134" s="800"/>
      <c r="Q134" s="800"/>
      <c r="R134" s="800"/>
      <c r="S134" s="800"/>
      <c r="T134" s="800"/>
      <c r="U134" s="800"/>
      <c r="V134" s="800"/>
      <c r="W134" s="800"/>
      <c r="X134" s="800"/>
      <c r="Y134" s="800"/>
      <c r="Z134" s="800"/>
      <c r="AA134" s="800"/>
      <c r="AB134" s="800"/>
      <c r="AC134" s="800"/>
      <c r="AD134" s="800"/>
    </row>
    <row r="135" spans="1:30" ht="13.8" x14ac:dyDescent="0.25">
      <c r="A135" s="800"/>
      <c r="B135" s="800"/>
      <c r="C135" s="800"/>
      <c r="D135" s="800"/>
      <c r="E135" s="800"/>
      <c r="F135" s="800"/>
      <c r="G135" s="801"/>
      <c r="H135" s="800"/>
      <c r="I135" s="800"/>
      <c r="J135" s="800"/>
      <c r="K135" s="800"/>
      <c r="L135" s="800"/>
      <c r="M135" s="800"/>
      <c r="N135" s="800"/>
      <c r="O135" s="800"/>
      <c r="P135" s="800"/>
      <c r="Q135" s="800"/>
      <c r="R135" s="800"/>
      <c r="S135" s="800"/>
      <c r="T135" s="800"/>
      <c r="U135" s="800"/>
      <c r="V135" s="800"/>
      <c r="W135" s="800"/>
      <c r="X135" s="800"/>
      <c r="Y135" s="800"/>
      <c r="Z135" s="800"/>
      <c r="AA135" s="800"/>
      <c r="AB135" s="800"/>
      <c r="AC135" s="800"/>
      <c r="AD135" s="800"/>
    </row>
    <row r="136" spans="1:30" ht="13.8" x14ac:dyDescent="0.25">
      <c r="A136" s="800"/>
      <c r="B136" s="800"/>
      <c r="C136" s="800"/>
      <c r="D136" s="800"/>
      <c r="E136" s="800"/>
      <c r="F136" s="800"/>
      <c r="G136" s="801"/>
      <c r="H136" s="800"/>
      <c r="I136" s="800"/>
      <c r="J136" s="800"/>
      <c r="K136" s="800"/>
      <c r="L136" s="800"/>
      <c r="M136" s="800"/>
      <c r="N136" s="800"/>
      <c r="O136" s="800"/>
      <c r="P136" s="800"/>
      <c r="Q136" s="800"/>
      <c r="R136" s="800"/>
      <c r="S136" s="800"/>
      <c r="T136" s="800"/>
      <c r="U136" s="800"/>
      <c r="V136" s="800"/>
      <c r="W136" s="800"/>
      <c r="X136" s="800"/>
      <c r="Y136" s="800"/>
      <c r="Z136" s="800"/>
      <c r="AA136" s="800"/>
      <c r="AB136" s="800"/>
      <c r="AC136" s="800"/>
      <c r="AD136" s="800"/>
    </row>
    <row r="137" spans="1:30" ht="13.8" x14ac:dyDescent="0.25">
      <c r="A137" s="800"/>
      <c r="B137" s="800"/>
      <c r="C137" s="800"/>
      <c r="D137" s="800"/>
      <c r="E137" s="800"/>
      <c r="F137" s="800"/>
      <c r="G137" s="801"/>
      <c r="H137" s="800"/>
      <c r="I137" s="800"/>
      <c r="J137" s="800"/>
      <c r="K137" s="800"/>
      <c r="L137" s="800"/>
      <c r="M137" s="800"/>
      <c r="N137" s="800"/>
      <c r="O137" s="800"/>
      <c r="P137" s="800"/>
      <c r="Q137" s="800"/>
      <c r="R137" s="800"/>
      <c r="S137" s="800"/>
      <c r="T137" s="800"/>
      <c r="U137" s="800"/>
      <c r="V137" s="800"/>
      <c r="W137" s="800"/>
      <c r="X137" s="800"/>
      <c r="Y137" s="800"/>
      <c r="Z137" s="800"/>
      <c r="AA137" s="800"/>
      <c r="AB137" s="800"/>
      <c r="AC137" s="800"/>
      <c r="AD137" s="800"/>
    </row>
    <row r="138" spans="1:30" ht="13.8" x14ac:dyDescent="0.25">
      <c r="A138" s="800"/>
      <c r="B138" s="800"/>
      <c r="C138" s="800"/>
      <c r="D138" s="800"/>
      <c r="E138" s="800"/>
      <c r="F138" s="800"/>
      <c r="G138" s="801"/>
      <c r="H138" s="800"/>
      <c r="I138" s="800"/>
      <c r="J138" s="800"/>
      <c r="K138" s="800"/>
      <c r="L138" s="800"/>
      <c r="M138" s="800"/>
      <c r="N138" s="800"/>
      <c r="O138" s="800"/>
      <c r="P138" s="800"/>
      <c r="Q138" s="800"/>
      <c r="R138" s="800"/>
      <c r="S138" s="800"/>
      <c r="T138" s="800"/>
      <c r="U138" s="800"/>
      <c r="V138" s="800"/>
      <c r="W138" s="800"/>
      <c r="X138" s="800"/>
      <c r="Y138" s="800"/>
      <c r="Z138" s="800"/>
      <c r="AA138" s="800"/>
      <c r="AB138" s="800"/>
      <c r="AC138" s="800"/>
      <c r="AD138" s="800"/>
    </row>
    <row r="139" spans="1:30" ht="13.8" x14ac:dyDescent="0.25">
      <c r="A139" s="800"/>
      <c r="B139" s="800"/>
      <c r="C139" s="800"/>
      <c r="D139" s="800"/>
      <c r="E139" s="800"/>
      <c r="F139" s="800"/>
      <c r="G139" s="801"/>
      <c r="H139" s="800"/>
      <c r="I139" s="800"/>
      <c r="J139" s="800"/>
      <c r="K139" s="800"/>
      <c r="L139" s="800"/>
      <c r="M139" s="800"/>
      <c r="N139" s="800"/>
      <c r="O139" s="800"/>
      <c r="P139" s="800"/>
      <c r="Q139" s="800"/>
      <c r="R139" s="800"/>
      <c r="S139" s="800"/>
      <c r="T139" s="800"/>
      <c r="U139" s="800"/>
      <c r="V139" s="800"/>
      <c r="W139" s="800"/>
      <c r="X139" s="800"/>
      <c r="Y139" s="800"/>
      <c r="Z139" s="800"/>
      <c r="AA139" s="800"/>
      <c r="AB139" s="800"/>
      <c r="AC139" s="800"/>
      <c r="AD139" s="800"/>
    </row>
    <row r="140" spans="1:30" ht="13.8" x14ac:dyDescent="0.25">
      <c r="A140" s="800"/>
      <c r="B140" s="800"/>
      <c r="C140" s="800"/>
      <c r="D140" s="800"/>
      <c r="E140" s="800"/>
      <c r="F140" s="800"/>
      <c r="G140" s="801"/>
      <c r="H140" s="800"/>
      <c r="I140" s="800"/>
      <c r="J140" s="800"/>
      <c r="K140" s="800"/>
      <c r="L140" s="800"/>
      <c r="M140" s="800"/>
      <c r="N140" s="800"/>
      <c r="O140" s="800"/>
      <c r="P140" s="800"/>
      <c r="Q140" s="800"/>
      <c r="R140" s="800"/>
      <c r="S140" s="800"/>
      <c r="T140" s="800"/>
      <c r="U140" s="800"/>
      <c r="V140" s="800"/>
      <c r="W140" s="800"/>
      <c r="X140" s="800"/>
      <c r="Y140" s="800"/>
      <c r="Z140" s="800"/>
      <c r="AA140" s="800"/>
      <c r="AB140" s="800"/>
      <c r="AC140" s="800"/>
      <c r="AD140" s="800"/>
    </row>
    <row r="141" spans="1:30" ht="13.8" x14ac:dyDescent="0.25">
      <c r="A141" s="800"/>
      <c r="B141" s="800"/>
      <c r="C141" s="800"/>
      <c r="D141" s="800"/>
      <c r="E141" s="800"/>
      <c r="F141" s="800"/>
      <c r="G141" s="801"/>
      <c r="H141" s="800"/>
      <c r="I141" s="800"/>
      <c r="J141" s="800"/>
      <c r="K141" s="800"/>
      <c r="L141" s="800"/>
      <c r="M141" s="800"/>
      <c r="N141" s="800"/>
      <c r="O141" s="800"/>
      <c r="P141" s="800"/>
      <c r="Q141" s="800"/>
      <c r="R141" s="800"/>
      <c r="S141" s="800"/>
      <c r="T141" s="800"/>
      <c r="U141" s="800"/>
      <c r="V141" s="800"/>
      <c r="W141" s="800"/>
      <c r="X141" s="800"/>
      <c r="Y141" s="800"/>
      <c r="Z141" s="800"/>
      <c r="AA141" s="800"/>
      <c r="AB141" s="800"/>
      <c r="AC141" s="800"/>
      <c r="AD141" s="800"/>
    </row>
    <row r="142" spans="1:30" ht="13.8" x14ac:dyDescent="0.25">
      <c r="A142" s="800"/>
      <c r="B142" s="800"/>
      <c r="C142" s="800"/>
      <c r="D142" s="800"/>
      <c r="E142" s="800"/>
      <c r="F142" s="800"/>
      <c r="G142" s="801"/>
      <c r="H142" s="800"/>
      <c r="I142" s="800"/>
      <c r="J142" s="800"/>
      <c r="K142" s="800"/>
      <c r="L142" s="800"/>
      <c r="M142" s="800"/>
      <c r="N142" s="800"/>
      <c r="O142" s="800"/>
      <c r="P142" s="800"/>
      <c r="Q142" s="800"/>
      <c r="R142" s="800"/>
      <c r="S142" s="800"/>
      <c r="T142" s="800"/>
      <c r="U142" s="800"/>
      <c r="V142" s="800"/>
      <c r="W142" s="800"/>
      <c r="X142" s="800"/>
      <c r="Y142" s="800"/>
      <c r="Z142" s="800"/>
      <c r="AA142" s="800"/>
      <c r="AB142" s="800"/>
      <c r="AC142" s="800"/>
      <c r="AD142" s="800"/>
    </row>
    <row r="143" spans="1:30" ht="13.8" x14ac:dyDescent="0.25">
      <c r="A143" s="800"/>
      <c r="B143" s="800"/>
      <c r="C143" s="800"/>
      <c r="D143" s="800"/>
      <c r="E143" s="800"/>
      <c r="F143" s="800"/>
      <c r="G143" s="801"/>
      <c r="H143" s="800"/>
      <c r="I143" s="800"/>
      <c r="J143" s="800"/>
      <c r="K143" s="800"/>
      <c r="L143" s="800"/>
      <c r="M143" s="800"/>
      <c r="N143" s="800"/>
      <c r="O143" s="800"/>
      <c r="P143" s="800"/>
      <c r="Q143" s="800"/>
      <c r="R143" s="800"/>
      <c r="S143" s="800"/>
      <c r="T143" s="800"/>
      <c r="U143" s="800"/>
      <c r="V143" s="800"/>
      <c r="W143" s="800"/>
      <c r="X143" s="800"/>
      <c r="Y143" s="800"/>
      <c r="Z143" s="800"/>
      <c r="AA143" s="800"/>
      <c r="AB143" s="800"/>
      <c r="AC143" s="800"/>
      <c r="AD143" s="800"/>
    </row>
    <row r="144" spans="1:30" ht="13.8" x14ac:dyDescent="0.25">
      <c r="A144" s="800"/>
      <c r="B144" s="800"/>
      <c r="C144" s="800"/>
      <c r="D144" s="800"/>
      <c r="E144" s="800"/>
      <c r="F144" s="800"/>
      <c r="G144" s="801"/>
      <c r="H144" s="800"/>
      <c r="I144" s="800"/>
      <c r="J144" s="800"/>
      <c r="K144" s="800"/>
      <c r="L144" s="800"/>
      <c r="M144" s="800"/>
      <c r="N144" s="800"/>
      <c r="O144" s="800"/>
      <c r="P144" s="800"/>
      <c r="Q144" s="800"/>
      <c r="R144" s="800"/>
      <c r="S144" s="800"/>
      <c r="T144" s="800"/>
      <c r="U144" s="800"/>
      <c r="V144" s="800"/>
      <c r="W144" s="800"/>
      <c r="X144" s="800"/>
      <c r="Y144" s="800"/>
      <c r="Z144" s="800"/>
      <c r="AA144" s="800"/>
      <c r="AB144" s="800"/>
      <c r="AC144" s="800"/>
      <c r="AD144" s="800"/>
    </row>
    <row r="145" spans="1:30" ht="13.8" x14ac:dyDescent="0.25">
      <c r="A145" s="800"/>
      <c r="B145" s="800"/>
      <c r="C145" s="800"/>
      <c r="D145" s="800"/>
      <c r="E145" s="800"/>
      <c r="F145" s="800"/>
      <c r="G145" s="801"/>
      <c r="H145" s="800"/>
      <c r="I145" s="800"/>
      <c r="J145" s="800"/>
      <c r="K145" s="800"/>
      <c r="L145" s="800"/>
      <c r="M145" s="800"/>
      <c r="N145" s="800"/>
      <c r="O145" s="800"/>
      <c r="P145" s="800"/>
      <c r="Q145" s="800"/>
      <c r="R145" s="800"/>
      <c r="S145" s="800"/>
      <c r="T145" s="800"/>
      <c r="U145" s="800"/>
      <c r="V145" s="800"/>
      <c r="W145" s="800"/>
      <c r="X145" s="800"/>
      <c r="Y145" s="800"/>
      <c r="Z145" s="800"/>
      <c r="AA145" s="800"/>
      <c r="AB145" s="800"/>
      <c r="AC145" s="800"/>
      <c r="AD145" s="800"/>
    </row>
    <row r="146" spans="1:30" ht="13.8" x14ac:dyDescent="0.25">
      <c r="A146" s="800"/>
      <c r="B146" s="800"/>
      <c r="C146" s="800"/>
      <c r="D146" s="800"/>
      <c r="E146" s="800"/>
      <c r="F146" s="800"/>
      <c r="G146" s="801"/>
      <c r="H146" s="800"/>
      <c r="I146" s="800"/>
      <c r="J146" s="800"/>
      <c r="K146" s="800"/>
      <c r="L146" s="800"/>
      <c r="M146" s="800"/>
      <c r="N146" s="800"/>
      <c r="O146" s="800"/>
      <c r="P146" s="800"/>
      <c r="Q146" s="800"/>
      <c r="R146" s="800"/>
      <c r="S146" s="800"/>
      <c r="T146" s="800"/>
      <c r="U146" s="800"/>
      <c r="V146" s="800"/>
      <c r="W146" s="800"/>
      <c r="X146" s="800"/>
      <c r="Y146" s="800"/>
      <c r="Z146" s="800"/>
      <c r="AA146" s="800"/>
      <c r="AB146" s="800"/>
      <c r="AC146" s="800"/>
      <c r="AD146" s="800"/>
    </row>
    <row r="147" spans="1:30" ht="13.8" x14ac:dyDescent="0.25">
      <c r="A147" s="800"/>
      <c r="B147" s="800"/>
      <c r="C147" s="800"/>
      <c r="D147" s="800"/>
      <c r="E147" s="800"/>
      <c r="F147" s="800"/>
      <c r="G147" s="801"/>
      <c r="H147" s="800"/>
      <c r="I147" s="800"/>
      <c r="J147" s="800"/>
      <c r="K147" s="800"/>
      <c r="L147" s="800"/>
      <c r="M147" s="800"/>
      <c r="N147" s="800"/>
      <c r="O147" s="800"/>
      <c r="P147" s="800"/>
      <c r="Q147" s="800"/>
      <c r="R147" s="800"/>
      <c r="S147" s="800"/>
      <c r="T147" s="800"/>
      <c r="U147" s="800"/>
      <c r="V147" s="800"/>
      <c r="W147" s="800"/>
      <c r="X147" s="800"/>
      <c r="Y147" s="800"/>
      <c r="Z147" s="800"/>
      <c r="AA147" s="800"/>
      <c r="AB147" s="800"/>
      <c r="AC147" s="800"/>
      <c r="AD147" s="800"/>
    </row>
    <row r="148" spans="1:30" ht="13.8" x14ac:dyDescent="0.25">
      <c r="A148" s="800"/>
      <c r="B148" s="800"/>
      <c r="C148" s="800"/>
      <c r="D148" s="800"/>
      <c r="E148" s="800"/>
      <c r="F148" s="800"/>
      <c r="G148" s="801"/>
      <c r="H148" s="800"/>
      <c r="I148" s="800"/>
      <c r="J148" s="800"/>
      <c r="K148" s="800"/>
      <c r="L148" s="800"/>
      <c r="M148" s="800"/>
      <c r="N148" s="800"/>
      <c r="O148" s="800"/>
      <c r="P148" s="800"/>
      <c r="Q148" s="800"/>
      <c r="R148" s="800"/>
      <c r="S148" s="800"/>
      <c r="T148" s="800"/>
      <c r="U148" s="800"/>
      <c r="V148" s="800"/>
      <c r="W148" s="800"/>
      <c r="X148" s="800"/>
      <c r="Y148" s="800"/>
      <c r="Z148" s="800"/>
      <c r="AA148" s="800"/>
      <c r="AB148" s="800"/>
      <c r="AC148" s="800"/>
      <c r="AD148" s="800"/>
    </row>
    <row r="149" spans="1:30" ht="13.8" x14ac:dyDescent="0.25">
      <c r="A149" s="800"/>
      <c r="B149" s="800"/>
      <c r="C149" s="800"/>
      <c r="D149" s="800"/>
      <c r="E149" s="800"/>
      <c r="F149" s="800"/>
      <c r="G149" s="801"/>
      <c r="H149" s="800"/>
      <c r="I149" s="800"/>
      <c r="J149" s="800"/>
      <c r="K149" s="800"/>
      <c r="L149" s="800"/>
      <c r="M149" s="800"/>
      <c r="N149" s="800"/>
      <c r="O149" s="800"/>
      <c r="P149" s="800"/>
      <c r="Q149" s="800"/>
      <c r="R149" s="800"/>
      <c r="S149" s="800"/>
      <c r="T149" s="800"/>
      <c r="U149" s="800"/>
      <c r="V149" s="800"/>
      <c r="W149" s="800"/>
      <c r="X149" s="800"/>
      <c r="Y149" s="800"/>
      <c r="Z149" s="800"/>
      <c r="AA149" s="800"/>
      <c r="AB149" s="800"/>
      <c r="AC149" s="800"/>
      <c r="AD149" s="800"/>
    </row>
    <row r="150" spans="1:30" ht="13.8" x14ac:dyDescent="0.25">
      <c r="A150" s="800"/>
      <c r="B150" s="800"/>
      <c r="C150" s="800"/>
      <c r="D150" s="800"/>
      <c r="E150" s="800"/>
      <c r="F150" s="800"/>
      <c r="G150" s="801"/>
      <c r="H150" s="800"/>
      <c r="I150" s="800"/>
      <c r="J150" s="800"/>
      <c r="K150" s="800"/>
      <c r="L150" s="800"/>
      <c r="M150" s="800"/>
      <c r="N150" s="800"/>
      <c r="O150" s="800"/>
      <c r="P150" s="800"/>
      <c r="Q150" s="800"/>
      <c r="R150" s="800"/>
      <c r="S150" s="800"/>
      <c r="T150" s="800"/>
      <c r="U150" s="800"/>
      <c r="V150" s="800"/>
      <c r="W150" s="800"/>
      <c r="X150" s="800"/>
      <c r="Y150" s="800"/>
      <c r="Z150" s="800"/>
      <c r="AA150" s="800"/>
      <c r="AB150" s="800"/>
      <c r="AC150" s="800"/>
      <c r="AD150" s="800"/>
    </row>
    <row r="151" spans="1:30" ht="13.8" x14ac:dyDescent="0.25">
      <c r="A151" s="800"/>
      <c r="B151" s="800"/>
      <c r="C151" s="800"/>
      <c r="D151" s="800"/>
      <c r="E151" s="800"/>
      <c r="F151" s="800"/>
      <c r="G151" s="801"/>
      <c r="H151" s="800"/>
      <c r="I151" s="800"/>
      <c r="J151" s="800"/>
      <c r="K151" s="800"/>
      <c r="L151" s="800"/>
      <c r="M151" s="800"/>
      <c r="N151" s="800"/>
      <c r="O151" s="800"/>
      <c r="P151" s="800"/>
      <c r="Q151" s="800"/>
      <c r="R151" s="800"/>
      <c r="S151" s="800"/>
      <c r="T151" s="800"/>
      <c r="U151" s="800"/>
      <c r="V151" s="800"/>
      <c r="W151" s="800"/>
      <c r="X151" s="800"/>
      <c r="Y151" s="800"/>
      <c r="Z151" s="800"/>
      <c r="AA151" s="800"/>
      <c r="AB151" s="800"/>
      <c r="AC151" s="800"/>
      <c r="AD151" s="800"/>
    </row>
    <row r="152" spans="1:30" ht="13.8" x14ac:dyDescent="0.25">
      <c r="A152" s="800"/>
      <c r="B152" s="800"/>
      <c r="C152" s="800"/>
      <c r="D152" s="800"/>
      <c r="E152" s="800"/>
      <c r="F152" s="800"/>
      <c r="G152" s="801"/>
      <c r="H152" s="800"/>
      <c r="I152" s="800"/>
      <c r="J152" s="800"/>
      <c r="K152" s="800"/>
      <c r="L152" s="800"/>
      <c r="M152" s="800"/>
      <c r="N152" s="800"/>
      <c r="O152" s="800"/>
      <c r="P152" s="800"/>
      <c r="Q152" s="800"/>
      <c r="R152" s="800"/>
      <c r="S152" s="800"/>
      <c r="T152" s="800"/>
      <c r="U152" s="800"/>
      <c r="V152" s="800"/>
      <c r="W152" s="800"/>
      <c r="X152" s="800"/>
      <c r="Y152" s="800"/>
      <c r="Z152" s="800"/>
      <c r="AA152" s="800"/>
      <c r="AB152" s="800"/>
      <c r="AC152" s="800"/>
      <c r="AD152" s="800"/>
    </row>
    <row r="153" spans="1:30" ht="13.8" x14ac:dyDescent="0.25">
      <c r="A153" s="800"/>
      <c r="B153" s="800"/>
      <c r="C153" s="800"/>
      <c r="D153" s="800"/>
      <c r="E153" s="800"/>
      <c r="F153" s="800"/>
      <c r="G153" s="801"/>
      <c r="H153" s="800"/>
      <c r="I153" s="800"/>
      <c r="J153" s="800"/>
      <c r="K153" s="800"/>
      <c r="L153" s="800"/>
      <c r="M153" s="800"/>
      <c r="N153" s="800"/>
      <c r="O153" s="800"/>
      <c r="P153" s="800"/>
      <c r="Q153" s="800"/>
      <c r="R153" s="800"/>
      <c r="S153" s="800"/>
      <c r="T153" s="800"/>
      <c r="U153" s="800"/>
      <c r="V153" s="800"/>
      <c r="W153" s="800"/>
      <c r="X153" s="800"/>
      <c r="Y153" s="800"/>
      <c r="Z153" s="800"/>
      <c r="AA153" s="800"/>
      <c r="AB153" s="800"/>
      <c r="AC153" s="800"/>
      <c r="AD153" s="800"/>
    </row>
    <row r="154" spans="1:30" ht="13.8" x14ac:dyDescent="0.25">
      <c r="A154" s="800"/>
      <c r="B154" s="800"/>
      <c r="C154" s="800"/>
      <c r="D154" s="800"/>
      <c r="E154" s="800"/>
      <c r="F154" s="800"/>
      <c r="G154" s="801"/>
      <c r="H154" s="800"/>
      <c r="I154" s="800"/>
      <c r="J154" s="800"/>
      <c r="K154" s="800"/>
      <c r="L154" s="800"/>
      <c r="M154" s="800"/>
      <c r="N154" s="800"/>
      <c r="O154" s="800"/>
      <c r="P154" s="800"/>
      <c r="Q154" s="800"/>
      <c r="R154" s="800"/>
      <c r="S154" s="800"/>
      <c r="T154" s="800"/>
      <c r="U154" s="800"/>
      <c r="V154" s="800"/>
      <c r="W154" s="800"/>
      <c r="X154" s="800"/>
      <c r="Y154" s="800"/>
      <c r="Z154" s="800"/>
      <c r="AA154" s="800"/>
      <c r="AB154" s="800"/>
      <c r="AC154" s="800"/>
      <c r="AD154" s="800"/>
    </row>
    <row r="155" spans="1:30" ht="13.8" x14ac:dyDescent="0.25">
      <c r="A155" s="800"/>
      <c r="B155" s="800"/>
      <c r="C155" s="800"/>
      <c r="D155" s="800"/>
      <c r="E155" s="800"/>
      <c r="F155" s="800"/>
      <c r="G155" s="801"/>
      <c r="H155" s="800"/>
      <c r="I155" s="800"/>
      <c r="J155" s="800"/>
      <c r="K155" s="800"/>
      <c r="L155" s="800"/>
      <c r="M155" s="800"/>
      <c r="N155" s="800"/>
      <c r="O155" s="800"/>
      <c r="P155" s="800"/>
      <c r="Q155" s="800"/>
      <c r="R155" s="800"/>
      <c r="S155" s="800"/>
      <c r="T155" s="800"/>
      <c r="U155" s="800"/>
      <c r="V155" s="800"/>
      <c r="W155" s="800"/>
      <c r="X155" s="800"/>
      <c r="Y155" s="800"/>
      <c r="Z155" s="800"/>
      <c r="AA155" s="800"/>
      <c r="AB155" s="800"/>
      <c r="AC155" s="800"/>
      <c r="AD155" s="800"/>
    </row>
    <row r="156" spans="1:30" ht="13.8" x14ac:dyDescent="0.25">
      <c r="A156" s="800"/>
      <c r="B156" s="800"/>
      <c r="C156" s="800"/>
      <c r="D156" s="800"/>
      <c r="E156" s="800"/>
      <c r="F156" s="800"/>
      <c r="G156" s="801"/>
      <c r="H156" s="800"/>
      <c r="I156" s="800"/>
      <c r="J156" s="800"/>
      <c r="K156" s="800"/>
      <c r="L156" s="800"/>
      <c r="M156" s="800"/>
      <c r="N156" s="800"/>
      <c r="O156" s="800"/>
      <c r="P156" s="800"/>
      <c r="Q156" s="800"/>
      <c r="R156" s="800"/>
      <c r="S156" s="800"/>
      <c r="T156" s="800"/>
      <c r="U156" s="800"/>
      <c r="V156" s="800"/>
      <c r="W156" s="800"/>
      <c r="X156" s="800"/>
      <c r="Y156" s="800"/>
      <c r="Z156" s="800"/>
      <c r="AA156" s="800"/>
      <c r="AB156" s="800"/>
      <c r="AC156" s="800"/>
      <c r="AD156" s="800"/>
    </row>
    <row r="157" spans="1:30" ht="13.8" x14ac:dyDescent="0.25">
      <c r="A157" s="800"/>
      <c r="B157" s="800"/>
      <c r="C157" s="800"/>
      <c r="D157" s="800"/>
      <c r="E157" s="800"/>
      <c r="F157" s="800"/>
      <c r="G157" s="801"/>
      <c r="H157" s="800"/>
      <c r="I157" s="800"/>
      <c r="J157" s="800"/>
      <c r="K157" s="800"/>
      <c r="L157" s="800"/>
      <c r="M157" s="800"/>
      <c r="N157" s="800"/>
      <c r="O157" s="800"/>
      <c r="P157" s="800"/>
      <c r="Q157" s="800"/>
      <c r="R157" s="800"/>
      <c r="S157" s="800"/>
      <c r="T157" s="800"/>
      <c r="U157" s="800"/>
      <c r="V157" s="800"/>
      <c r="W157" s="800"/>
      <c r="X157" s="800"/>
      <c r="Y157" s="800"/>
      <c r="Z157" s="800"/>
      <c r="AA157" s="800"/>
      <c r="AB157" s="800"/>
      <c r="AC157" s="800"/>
      <c r="AD157" s="800"/>
    </row>
    <row r="158" spans="1:30" ht="13.8" x14ac:dyDescent="0.25">
      <c r="A158" s="800"/>
      <c r="B158" s="800"/>
      <c r="C158" s="800"/>
      <c r="D158" s="800"/>
      <c r="E158" s="800"/>
      <c r="F158" s="800"/>
      <c r="G158" s="801"/>
      <c r="H158" s="800"/>
      <c r="I158" s="800"/>
      <c r="J158" s="800"/>
      <c r="K158" s="800"/>
      <c r="L158" s="800"/>
      <c r="M158" s="800"/>
      <c r="N158" s="800"/>
      <c r="O158" s="800"/>
      <c r="P158" s="800"/>
      <c r="Q158" s="800"/>
      <c r="R158" s="800"/>
      <c r="S158" s="800"/>
      <c r="T158" s="800"/>
      <c r="U158" s="800"/>
      <c r="V158" s="800"/>
      <c r="W158" s="800"/>
      <c r="X158" s="800"/>
      <c r="Y158" s="800"/>
      <c r="Z158" s="800"/>
      <c r="AA158" s="800"/>
      <c r="AB158" s="800"/>
      <c r="AC158" s="800"/>
      <c r="AD158" s="800"/>
    </row>
    <row r="159" spans="1:30" ht="13.8" x14ac:dyDescent="0.25">
      <c r="A159" s="800"/>
      <c r="B159" s="800"/>
      <c r="C159" s="800"/>
      <c r="D159" s="800"/>
      <c r="E159" s="800"/>
      <c r="F159" s="800"/>
      <c r="G159" s="801"/>
      <c r="H159" s="800"/>
      <c r="I159" s="800"/>
      <c r="J159" s="800"/>
      <c r="K159" s="800"/>
      <c r="L159" s="800"/>
      <c r="M159" s="800"/>
      <c r="N159" s="800"/>
      <c r="O159" s="800"/>
      <c r="P159" s="800"/>
      <c r="Q159" s="800"/>
      <c r="R159" s="800"/>
      <c r="S159" s="800"/>
      <c r="T159" s="800"/>
      <c r="U159" s="800"/>
      <c r="V159" s="800"/>
      <c r="W159" s="800"/>
      <c r="X159" s="800"/>
      <c r="Y159" s="800"/>
      <c r="Z159" s="800"/>
      <c r="AA159" s="800"/>
      <c r="AB159" s="800"/>
      <c r="AC159" s="800"/>
      <c r="AD159" s="800"/>
    </row>
    <row r="160" spans="1:30" ht="13.8" x14ac:dyDescent="0.25">
      <c r="A160" s="800"/>
      <c r="B160" s="800"/>
      <c r="C160" s="800"/>
      <c r="D160" s="800"/>
      <c r="E160" s="800"/>
      <c r="F160" s="800"/>
      <c r="G160" s="801"/>
      <c r="H160" s="800"/>
      <c r="I160" s="800"/>
      <c r="J160" s="800"/>
      <c r="K160" s="800"/>
      <c r="L160" s="800"/>
      <c r="M160" s="800"/>
      <c r="N160" s="800"/>
      <c r="O160" s="800"/>
      <c r="P160" s="800"/>
      <c r="Q160" s="800"/>
      <c r="R160" s="800"/>
      <c r="S160" s="800"/>
      <c r="T160" s="800"/>
      <c r="U160" s="800"/>
      <c r="V160" s="800"/>
      <c r="W160" s="800"/>
      <c r="X160" s="800"/>
      <c r="Y160" s="800"/>
      <c r="Z160" s="800"/>
      <c r="AA160" s="800"/>
      <c r="AB160" s="800"/>
      <c r="AC160" s="800"/>
      <c r="AD160" s="800"/>
    </row>
    <row r="161" spans="1:30" ht="13.8" x14ac:dyDescent="0.25">
      <c r="A161" s="800"/>
      <c r="B161" s="800"/>
      <c r="C161" s="800"/>
      <c r="D161" s="800"/>
      <c r="E161" s="800"/>
      <c r="F161" s="800"/>
      <c r="G161" s="801"/>
      <c r="H161" s="800"/>
      <c r="I161" s="800"/>
      <c r="J161" s="800"/>
      <c r="K161" s="800"/>
      <c r="L161" s="800"/>
      <c r="M161" s="800"/>
      <c r="N161" s="800"/>
      <c r="O161" s="800"/>
      <c r="P161" s="800"/>
      <c r="Q161" s="800"/>
      <c r="R161" s="800"/>
      <c r="S161" s="800"/>
      <c r="T161" s="800"/>
      <c r="U161" s="800"/>
      <c r="V161" s="800"/>
      <c r="W161" s="800"/>
      <c r="X161" s="800"/>
      <c r="Y161" s="800"/>
      <c r="Z161" s="800"/>
      <c r="AA161" s="800"/>
      <c r="AB161" s="800"/>
      <c r="AC161" s="800"/>
      <c r="AD161" s="800"/>
    </row>
    <row r="162" spans="1:30" ht="13.8" x14ac:dyDescent="0.25">
      <c r="A162" s="800"/>
      <c r="B162" s="800"/>
      <c r="C162" s="800"/>
      <c r="D162" s="800"/>
      <c r="E162" s="800"/>
      <c r="F162" s="800"/>
      <c r="G162" s="801"/>
      <c r="H162" s="800"/>
      <c r="I162" s="800"/>
      <c r="J162" s="800"/>
      <c r="K162" s="800"/>
      <c r="L162" s="800"/>
      <c r="M162" s="800"/>
      <c r="N162" s="800"/>
      <c r="O162" s="800"/>
      <c r="P162" s="800"/>
      <c r="Q162" s="800"/>
      <c r="R162" s="800"/>
      <c r="S162" s="800"/>
      <c r="T162" s="800"/>
      <c r="U162" s="800"/>
      <c r="V162" s="800"/>
      <c r="W162" s="800"/>
      <c r="X162" s="800"/>
      <c r="Y162" s="800"/>
      <c r="Z162" s="800"/>
      <c r="AA162" s="800"/>
      <c r="AB162" s="800"/>
      <c r="AC162" s="800"/>
      <c r="AD162" s="800"/>
    </row>
    <row r="163" spans="1:30" ht="13.8" x14ac:dyDescent="0.25">
      <c r="A163" s="800"/>
      <c r="B163" s="800"/>
      <c r="C163" s="800"/>
      <c r="D163" s="800"/>
      <c r="E163" s="800"/>
      <c r="F163" s="800"/>
      <c r="G163" s="801"/>
      <c r="H163" s="800"/>
      <c r="I163" s="800"/>
      <c r="J163" s="800"/>
      <c r="K163" s="800"/>
      <c r="L163" s="800"/>
      <c r="M163" s="800"/>
      <c r="N163" s="800"/>
      <c r="O163" s="800"/>
      <c r="P163" s="800"/>
      <c r="Q163" s="800"/>
      <c r="R163" s="800"/>
      <c r="S163" s="800"/>
      <c r="T163" s="800"/>
      <c r="U163" s="800"/>
      <c r="V163" s="800"/>
      <c r="W163" s="800"/>
      <c r="X163" s="800"/>
      <c r="Y163" s="800"/>
      <c r="Z163" s="800"/>
      <c r="AA163" s="800"/>
      <c r="AB163" s="800"/>
      <c r="AC163" s="800"/>
      <c r="AD163" s="800"/>
    </row>
    <row r="164" spans="1:30" ht="13.8" x14ac:dyDescent="0.25">
      <c r="A164" s="800"/>
      <c r="B164" s="800"/>
      <c r="C164" s="800"/>
      <c r="D164" s="800"/>
      <c r="E164" s="800"/>
      <c r="F164" s="800"/>
      <c r="G164" s="801"/>
      <c r="H164" s="800"/>
      <c r="I164" s="800"/>
      <c r="J164" s="800"/>
      <c r="K164" s="800"/>
      <c r="L164" s="800"/>
      <c r="M164" s="800"/>
      <c r="N164" s="800"/>
      <c r="O164" s="800"/>
      <c r="P164" s="800"/>
      <c r="Q164" s="800"/>
      <c r="R164" s="800"/>
      <c r="S164" s="800"/>
      <c r="T164" s="800"/>
      <c r="U164" s="800"/>
      <c r="V164" s="800"/>
      <c r="W164" s="800"/>
      <c r="X164" s="800"/>
      <c r="Y164" s="800"/>
      <c r="Z164" s="800"/>
      <c r="AA164" s="800"/>
      <c r="AB164" s="800"/>
      <c r="AC164" s="800"/>
      <c r="AD164" s="800"/>
    </row>
    <row r="165" spans="1:30" ht="13.8" x14ac:dyDescent="0.25">
      <c r="A165" s="800"/>
      <c r="B165" s="800"/>
      <c r="C165" s="800"/>
      <c r="D165" s="800"/>
      <c r="E165" s="800"/>
      <c r="F165" s="800"/>
      <c r="G165" s="801"/>
      <c r="H165" s="800"/>
      <c r="I165" s="800"/>
      <c r="J165" s="800"/>
      <c r="K165" s="800"/>
      <c r="L165" s="800"/>
      <c r="M165" s="800"/>
      <c r="N165" s="800"/>
      <c r="O165" s="800"/>
      <c r="P165" s="800"/>
      <c r="Q165" s="800"/>
      <c r="R165" s="800"/>
      <c r="S165" s="800"/>
      <c r="T165" s="800"/>
      <c r="U165" s="800"/>
      <c r="V165" s="800"/>
      <c r="W165" s="800"/>
      <c r="X165" s="800"/>
      <c r="Y165" s="800"/>
      <c r="Z165" s="800"/>
      <c r="AA165" s="800"/>
      <c r="AB165" s="800"/>
      <c r="AC165" s="800"/>
      <c r="AD165" s="800"/>
    </row>
    <row r="166" spans="1:30" ht="13.8" x14ac:dyDescent="0.25">
      <c r="A166" s="800"/>
      <c r="B166" s="800"/>
      <c r="C166" s="800"/>
      <c r="D166" s="800"/>
      <c r="E166" s="800"/>
      <c r="F166" s="800"/>
      <c r="G166" s="801"/>
      <c r="H166" s="800"/>
      <c r="I166" s="800"/>
      <c r="J166" s="800"/>
      <c r="K166" s="800"/>
      <c r="L166" s="800"/>
      <c r="M166" s="800"/>
      <c r="N166" s="800"/>
      <c r="O166" s="800"/>
      <c r="P166" s="800"/>
      <c r="Q166" s="800"/>
      <c r="R166" s="800"/>
      <c r="S166" s="800"/>
      <c r="T166" s="800"/>
      <c r="U166" s="800"/>
      <c r="V166" s="800"/>
      <c r="W166" s="800"/>
      <c r="X166" s="800"/>
      <c r="Y166" s="800"/>
      <c r="Z166" s="800"/>
      <c r="AA166" s="800"/>
      <c r="AB166" s="800"/>
      <c r="AC166" s="800"/>
      <c r="AD166" s="800"/>
    </row>
    <row r="167" spans="1:30" ht="13.8" x14ac:dyDescent="0.25">
      <c r="A167" s="800"/>
      <c r="B167" s="800"/>
      <c r="C167" s="800"/>
      <c r="D167" s="800"/>
      <c r="E167" s="800"/>
      <c r="F167" s="800"/>
      <c r="G167" s="801"/>
      <c r="H167" s="800"/>
      <c r="I167" s="800"/>
      <c r="J167" s="800"/>
      <c r="K167" s="800"/>
      <c r="L167" s="800"/>
      <c r="M167" s="800"/>
      <c r="N167" s="800"/>
      <c r="O167" s="800"/>
      <c r="P167" s="800"/>
      <c r="Q167" s="800"/>
      <c r="R167" s="800"/>
      <c r="S167" s="800"/>
      <c r="T167" s="800"/>
      <c r="U167" s="800"/>
      <c r="V167" s="800"/>
      <c r="W167" s="800"/>
      <c r="X167" s="800"/>
      <c r="Y167" s="800"/>
      <c r="Z167" s="800"/>
      <c r="AA167" s="800"/>
      <c r="AB167" s="800"/>
      <c r="AC167" s="800"/>
      <c r="AD167" s="800"/>
    </row>
    <row r="168" spans="1:30" ht="13.8" x14ac:dyDescent="0.25">
      <c r="A168" s="800"/>
      <c r="B168" s="800"/>
      <c r="C168" s="800"/>
      <c r="D168" s="800"/>
      <c r="E168" s="800"/>
      <c r="F168" s="800"/>
      <c r="G168" s="801"/>
      <c r="H168" s="800"/>
      <c r="I168" s="800"/>
      <c r="J168" s="800"/>
      <c r="K168" s="800"/>
      <c r="L168" s="800"/>
      <c r="M168" s="800"/>
      <c r="N168" s="800"/>
      <c r="O168" s="800"/>
      <c r="P168" s="800"/>
      <c r="Q168" s="800"/>
      <c r="R168" s="800"/>
      <c r="S168" s="800"/>
      <c r="T168" s="800"/>
      <c r="U168" s="800"/>
      <c r="V168" s="800"/>
      <c r="W168" s="800"/>
      <c r="X168" s="800"/>
      <c r="Y168" s="800"/>
      <c r="Z168" s="800"/>
      <c r="AA168" s="800"/>
      <c r="AB168" s="800"/>
      <c r="AC168" s="800"/>
      <c r="AD168" s="800"/>
    </row>
    <row r="169" spans="1:30" ht="13.8" x14ac:dyDescent="0.25">
      <c r="A169" s="800"/>
      <c r="B169" s="800"/>
      <c r="C169" s="800"/>
      <c r="D169" s="800"/>
      <c r="E169" s="800"/>
      <c r="F169" s="800"/>
      <c r="G169" s="801"/>
      <c r="H169" s="800"/>
      <c r="I169" s="800"/>
      <c r="J169" s="800"/>
      <c r="K169" s="800"/>
      <c r="L169" s="800"/>
      <c r="M169" s="800"/>
      <c r="N169" s="800"/>
      <c r="O169" s="800"/>
      <c r="P169" s="800"/>
      <c r="Q169" s="800"/>
      <c r="R169" s="800"/>
      <c r="S169" s="800"/>
      <c r="T169" s="800"/>
      <c r="U169" s="800"/>
      <c r="V169" s="800"/>
      <c r="W169" s="800"/>
      <c r="X169" s="800"/>
      <c r="Y169" s="800"/>
      <c r="Z169" s="800"/>
      <c r="AA169" s="800"/>
      <c r="AB169" s="800"/>
      <c r="AC169" s="800"/>
      <c r="AD169" s="800"/>
    </row>
    <row r="170" spans="1:30" ht="13.8" x14ac:dyDescent="0.25">
      <c r="A170" s="800"/>
      <c r="B170" s="800"/>
      <c r="C170" s="800"/>
      <c r="D170" s="800"/>
      <c r="E170" s="800"/>
      <c r="F170" s="800"/>
      <c r="G170" s="801"/>
      <c r="H170" s="800"/>
      <c r="I170" s="800"/>
      <c r="J170" s="800"/>
      <c r="K170" s="800"/>
      <c r="L170" s="800"/>
      <c r="M170" s="800"/>
      <c r="N170" s="800"/>
      <c r="O170" s="800"/>
      <c r="P170" s="800"/>
      <c r="Q170" s="800"/>
      <c r="R170" s="800"/>
      <c r="S170" s="800"/>
      <c r="T170" s="800"/>
      <c r="U170" s="800"/>
      <c r="V170" s="800"/>
      <c r="W170" s="800"/>
      <c r="X170" s="800"/>
      <c r="Y170" s="800"/>
      <c r="Z170" s="800"/>
      <c r="AA170" s="800"/>
      <c r="AB170" s="800"/>
      <c r="AC170" s="800"/>
      <c r="AD170" s="800"/>
    </row>
    <row r="171" spans="1:30" ht="13.8" x14ac:dyDescent="0.25">
      <c r="A171" s="800"/>
      <c r="B171" s="800"/>
      <c r="C171" s="800"/>
      <c r="D171" s="800"/>
      <c r="E171" s="800"/>
      <c r="F171" s="800"/>
      <c r="G171" s="801"/>
      <c r="H171" s="800"/>
      <c r="I171" s="800"/>
      <c r="J171" s="800"/>
      <c r="K171" s="800"/>
      <c r="L171" s="800"/>
      <c r="M171" s="800"/>
      <c r="N171" s="800"/>
      <c r="O171" s="800"/>
      <c r="P171" s="800"/>
      <c r="Q171" s="800"/>
      <c r="R171" s="800"/>
      <c r="S171" s="800"/>
      <c r="T171" s="800"/>
      <c r="U171" s="800"/>
      <c r="V171" s="800"/>
      <c r="W171" s="800"/>
      <c r="X171" s="800"/>
      <c r="Y171" s="800"/>
      <c r="Z171" s="800"/>
      <c r="AA171" s="800"/>
      <c r="AB171" s="800"/>
      <c r="AC171" s="800"/>
      <c r="AD171" s="800"/>
    </row>
    <row r="172" spans="1:30" ht="13.8" x14ac:dyDescent="0.25">
      <c r="A172" s="800"/>
      <c r="B172" s="800"/>
      <c r="C172" s="800"/>
      <c r="D172" s="800"/>
      <c r="E172" s="800"/>
      <c r="F172" s="800"/>
      <c r="G172" s="801"/>
      <c r="H172" s="800"/>
      <c r="I172" s="800"/>
      <c r="J172" s="800"/>
      <c r="K172" s="800"/>
      <c r="L172" s="800"/>
      <c r="M172" s="800"/>
      <c r="N172" s="800"/>
      <c r="O172" s="800"/>
      <c r="P172" s="800"/>
      <c r="Q172" s="800"/>
      <c r="R172" s="800"/>
      <c r="S172" s="800"/>
      <c r="T172" s="800"/>
      <c r="U172" s="800"/>
      <c r="V172" s="800"/>
      <c r="W172" s="800"/>
      <c r="X172" s="800"/>
      <c r="Y172" s="800"/>
      <c r="Z172" s="800"/>
      <c r="AA172" s="800"/>
      <c r="AB172" s="800"/>
      <c r="AC172" s="800"/>
      <c r="AD172" s="800"/>
    </row>
    <row r="173" spans="1:30" ht="13.8" x14ac:dyDescent="0.25">
      <c r="A173" s="800"/>
      <c r="B173" s="800"/>
      <c r="C173" s="800"/>
      <c r="D173" s="800"/>
      <c r="E173" s="800"/>
      <c r="F173" s="800"/>
      <c r="G173" s="801"/>
      <c r="H173" s="800"/>
      <c r="I173" s="800"/>
      <c r="J173" s="800"/>
      <c r="K173" s="800"/>
      <c r="L173" s="800"/>
      <c r="M173" s="800"/>
      <c r="N173" s="800"/>
      <c r="O173" s="800"/>
      <c r="P173" s="800"/>
      <c r="Q173" s="800"/>
      <c r="R173" s="800"/>
      <c r="S173" s="800"/>
      <c r="T173" s="800"/>
      <c r="U173" s="800"/>
      <c r="V173" s="800"/>
      <c r="W173" s="800"/>
      <c r="X173" s="800"/>
      <c r="Y173" s="800"/>
      <c r="Z173" s="800"/>
      <c r="AA173" s="800"/>
      <c r="AB173" s="800"/>
      <c r="AC173" s="800"/>
      <c r="AD173" s="800"/>
    </row>
    <row r="174" spans="1:30" ht="13.8" x14ac:dyDescent="0.25">
      <c r="A174" s="800"/>
      <c r="B174" s="800"/>
      <c r="C174" s="800"/>
      <c r="D174" s="800"/>
      <c r="E174" s="800"/>
      <c r="F174" s="800"/>
      <c r="G174" s="801"/>
      <c r="H174" s="800"/>
      <c r="I174" s="800"/>
      <c r="J174" s="800"/>
      <c r="K174" s="800"/>
      <c r="L174" s="800"/>
      <c r="M174" s="800"/>
      <c r="N174" s="800"/>
      <c r="O174" s="800"/>
      <c r="P174" s="800"/>
      <c r="Q174" s="800"/>
      <c r="R174" s="800"/>
      <c r="S174" s="800"/>
      <c r="T174" s="800"/>
      <c r="U174" s="800"/>
      <c r="V174" s="800"/>
      <c r="W174" s="800"/>
      <c r="X174" s="800"/>
      <c r="Y174" s="800"/>
      <c r="Z174" s="800"/>
      <c r="AA174" s="800"/>
      <c r="AB174" s="800"/>
      <c r="AC174" s="800"/>
      <c r="AD174" s="800"/>
    </row>
    <row r="175" spans="1:30" ht="13.8" x14ac:dyDescent="0.25">
      <c r="A175" s="800"/>
      <c r="B175" s="800"/>
      <c r="C175" s="800"/>
      <c r="D175" s="800"/>
      <c r="E175" s="800"/>
      <c r="F175" s="800"/>
      <c r="G175" s="801"/>
      <c r="H175" s="800"/>
      <c r="I175" s="800"/>
      <c r="J175" s="800"/>
      <c r="K175" s="800"/>
      <c r="L175" s="800"/>
      <c r="M175" s="800"/>
      <c r="N175" s="800"/>
      <c r="O175" s="800"/>
      <c r="P175" s="800"/>
      <c r="Q175" s="800"/>
      <c r="R175" s="800"/>
      <c r="S175" s="800"/>
      <c r="T175" s="800"/>
      <c r="U175" s="800"/>
      <c r="V175" s="800"/>
      <c r="W175" s="800"/>
      <c r="X175" s="800"/>
      <c r="Y175" s="800"/>
      <c r="Z175" s="800"/>
      <c r="AA175" s="800"/>
      <c r="AB175" s="800"/>
      <c r="AC175" s="800"/>
      <c r="AD175" s="800"/>
    </row>
    <row r="176" spans="1:30" ht="13.8" x14ac:dyDescent="0.25">
      <c r="A176" s="800"/>
      <c r="B176" s="800"/>
      <c r="C176" s="800"/>
      <c r="D176" s="800"/>
      <c r="E176" s="800"/>
      <c r="F176" s="800"/>
      <c r="G176" s="801"/>
      <c r="H176" s="800"/>
      <c r="I176" s="800"/>
      <c r="J176" s="800"/>
      <c r="K176" s="800"/>
      <c r="L176" s="800"/>
      <c r="M176" s="800"/>
      <c r="N176" s="800"/>
      <c r="O176" s="800"/>
      <c r="P176" s="800"/>
      <c r="Q176" s="800"/>
      <c r="R176" s="800"/>
      <c r="S176" s="800"/>
      <c r="T176" s="800"/>
      <c r="U176" s="800"/>
      <c r="V176" s="800"/>
      <c r="W176" s="800"/>
      <c r="X176" s="800"/>
      <c r="Y176" s="800"/>
      <c r="Z176" s="800"/>
      <c r="AA176" s="800"/>
      <c r="AB176" s="800"/>
      <c r="AC176" s="800"/>
      <c r="AD176" s="800"/>
    </row>
    <row r="177" spans="1:30" ht="13.8" x14ac:dyDescent="0.25">
      <c r="A177" s="800"/>
      <c r="B177" s="800"/>
      <c r="C177" s="800"/>
      <c r="D177" s="800"/>
      <c r="E177" s="800"/>
      <c r="F177" s="800"/>
      <c r="G177" s="801"/>
      <c r="H177" s="800"/>
      <c r="I177" s="800"/>
      <c r="J177" s="800"/>
      <c r="K177" s="800"/>
      <c r="L177" s="800"/>
      <c r="M177" s="800"/>
      <c r="N177" s="800"/>
      <c r="O177" s="800"/>
      <c r="P177" s="800"/>
      <c r="Q177" s="800"/>
      <c r="R177" s="800"/>
      <c r="S177" s="800"/>
      <c r="T177" s="800"/>
      <c r="U177" s="800"/>
      <c r="V177" s="800"/>
      <c r="W177" s="800"/>
      <c r="X177" s="800"/>
      <c r="Y177" s="800"/>
      <c r="Z177" s="800"/>
      <c r="AA177" s="800"/>
      <c r="AB177" s="800"/>
      <c r="AC177" s="800"/>
      <c r="AD177" s="800"/>
    </row>
    <row r="178" spans="1:30" ht="13.8" x14ac:dyDescent="0.25">
      <c r="A178" s="800"/>
      <c r="B178" s="800"/>
      <c r="C178" s="800"/>
      <c r="D178" s="800"/>
      <c r="E178" s="800"/>
      <c r="F178" s="800"/>
      <c r="G178" s="801"/>
      <c r="H178" s="800"/>
      <c r="I178" s="800"/>
      <c r="J178" s="800"/>
      <c r="K178" s="800"/>
      <c r="L178" s="800"/>
      <c r="M178" s="800"/>
      <c r="N178" s="800"/>
      <c r="O178" s="800"/>
      <c r="P178" s="800"/>
      <c r="Q178" s="800"/>
      <c r="R178" s="800"/>
      <c r="S178" s="800"/>
      <c r="T178" s="800"/>
      <c r="U178" s="800"/>
      <c r="V178" s="800"/>
      <c r="W178" s="800"/>
      <c r="X178" s="800"/>
      <c r="Y178" s="800"/>
      <c r="Z178" s="800"/>
      <c r="AA178" s="800"/>
      <c r="AB178" s="800"/>
      <c r="AC178" s="800"/>
      <c r="AD178" s="800"/>
    </row>
    <row r="179" spans="1:30" ht="13.8" x14ac:dyDescent="0.25">
      <c r="A179" s="800"/>
      <c r="B179" s="800"/>
      <c r="C179" s="800"/>
      <c r="D179" s="800"/>
      <c r="E179" s="800"/>
      <c r="F179" s="800"/>
      <c r="G179" s="801"/>
      <c r="H179" s="800"/>
      <c r="I179" s="800"/>
      <c r="J179" s="800"/>
      <c r="K179" s="800"/>
      <c r="L179" s="800"/>
      <c r="M179" s="800"/>
      <c r="N179" s="800"/>
      <c r="O179" s="800"/>
      <c r="P179" s="800"/>
      <c r="Q179" s="800"/>
      <c r="R179" s="800"/>
      <c r="S179" s="800"/>
      <c r="T179" s="800"/>
      <c r="U179" s="800"/>
      <c r="V179" s="800"/>
      <c r="W179" s="800"/>
      <c r="X179" s="800"/>
      <c r="Y179" s="800"/>
      <c r="Z179" s="800"/>
      <c r="AA179" s="800"/>
      <c r="AB179" s="800"/>
      <c r="AC179" s="800"/>
      <c r="AD179" s="800"/>
    </row>
    <row r="180" spans="1:30" ht="13.8" x14ac:dyDescent="0.25">
      <c r="A180" s="800"/>
      <c r="B180" s="800"/>
      <c r="C180" s="800"/>
      <c r="D180" s="800"/>
      <c r="E180" s="800"/>
      <c r="F180" s="800"/>
      <c r="G180" s="801"/>
      <c r="H180" s="800"/>
      <c r="I180" s="800"/>
      <c r="J180" s="800"/>
      <c r="K180" s="800"/>
      <c r="L180" s="800"/>
      <c r="M180" s="800"/>
      <c r="N180" s="800"/>
      <c r="O180" s="800"/>
      <c r="P180" s="800"/>
      <c r="Q180" s="800"/>
      <c r="R180" s="800"/>
      <c r="S180" s="800"/>
      <c r="T180" s="800"/>
      <c r="U180" s="800"/>
      <c r="V180" s="800"/>
      <c r="W180" s="800"/>
      <c r="X180" s="800"/>
      <c r="Y180" s="800"/>
      <c r="Z180" s="800"/>
      <c r="AA180" s="800"/>
      <c r="AB180" s="800"/>
      <c r="AC180" s="800"/>
      <c r="AD180" s="800"/>
    </row>
    <row r="181" spans="1:30" ht="13.8" x14ac:dyDescent="0.25">
      <c r="A181" s="800"/>
      <c r="B181" s="800"/>
      <c r="C181" s="800"/>
      <c r="D181" s="800"/>
      <c r="E181" s="800"/>
      <c r="F181" s="800"/>
      <c r="G181" s="801"/>
      <c r="H181" s="800"/>
      <c r="I181" s="800"/>
      <c r="J181" s="800"/>
      <c r="K181" s="800"/>
      <c r="L181" s="800"/>
      <c r="M181" s="800"/>
      <c r="N181" s="800"/>
      <c r="O181" s="800"/>
      <c r="P181" s="800"/>
      <c r="Q181" s="800"/>
      <c r="R181" s="800"/>
      <c r="S181" s="800"/>
      <c r="T181" s="800"/>
      <c r="U181" s="800"/>
      <c r="V181" s="800"/>
      <c r="W181" s="800"/>
      <c r="X181" s="800"/>
      <c r="Y181" s="800"/>
      <c r="Z181" s="800"/>
      <c r="AA181" s="800"/>
      <c r="AB181" s="800"/>
      <c r="AC181" s="800"/>
      <c r="AD181" s="800"/>
    </row>
    <row r="182" spans="1:30" ht="13.8" x14ac:dyDescent="0.25">
      <c r="A182" s="800"/>
      <c r="B182" s="800"/>
      <c r="C182" s="800"/>
      <c r="D182" s="800"/>
      <c r="E182" s="800"/>
      <c r="F182" s="800"/>
      <c r="G182" s="801"/>
      <c r="H182" s="800"/>
      <c r="I182" s="800"/>
      <c r="J182" s="800"/>
      <c r="K182" s="800"/>
      <c r="L182" s="800"/>
      <c r="M182" s="800"/>
      <c r="N182" s="800"/>
      <c r="O182" s="800"/>
      <c r="P182" s="800"/>
      <c r="Q182" s="800"/>
      <c r="R182" s="800"/>
      <c r="S182" s="800"/>
      <c r="T182" s="800"/>
      <c r="U182" s="800"/>
      <c r="V182" s="800"/>
      <c r="W182" s="800"/>
      <c r="X182" s="800"/>
      <c r="Y182" s="800"/>
      <c r="Z182" s="800"/>
      <c r="AA182" s="800"/>
      <c r="AB182" s="800"/>
      <c r="AC182" s="800"/>
      <c r="AD182" s="800"/>
    </row>
    <row r="183" spans="1:30" ht="13.8" x14ac:dyDescent="0.25">
      <c r="A183" s="800"/>
      <c r="B183" s="800"/>
      <c r="C183" s="800"/>
      <c r="D183" s="800"/>
      <c r="E183" s="800"/>
      <c r="F183" s="800"/>
      <c r="G183" s="801"/>
      <c r="H183" s="800"/>
      <c r="I183" s="800"/>
      <c r="J183" s="800"/>
      <c r="K183" s="800"/>
      <c r="L183" s="800"/>
      <c r="M183" s="800"/>
      <c r="N183" s="800"/>
      <c r="O183" s="800"/>
      <c r="P183" s="800"/>
      <c r="Q183" s="800"/>
      <c r="R183" s="800"/>
      <c r="S183" s="800"/>
      <c r="T183" s="800"/>
      <c r="U183" s="800"/>
      <c r="V183" s="800"/>
      <c r="W183" s="800"/>
      <c r="X183" s="800"/>
      <c r="Y183" s="800"/>
      <c r="Z183" s="800"/>
      <c r="AA183" s="800"/>
      <c r="AB183" s="800"/>
      <c r="AC183" s="800"/>
      <c r="AD183" s="800"/>
    </row>
    <row r="184" spans="1:30" ht="13.8" x14ac:dyDescent="0.25">
      <c r="A184" s="800"/>
      <c r="B184" s="800"/>
      <c r="C184" s="800"/>
      <c r="D184" s="800"/>
      <c r="E184" s="800"/>
      <c r="F184" s="800"/>
      <c r="G184" s="801"/>
      <c r="H184" s="800"/>
      <c r="I184" s="800"/>
      <c r="J184" s="800"/>
      <c r="K184" s="800"/>
      <c r="L184" s="800"/>
      <c r="M184" s="800"/>
      <c r="N184" s="800"/>
      <c r="O184" s="800"/>
      <c r="P184" s="800"/>
      <c r="Q184" s="800"/>
      <c r="R184" s="800"/>
      <c r="S184" s="800"/>
      <c r="T184" s="800"/>
      <c r="U184" s="800"/>
      <c r="V184" s="800"/>
      <c r="W184" s="800"/>
      <c r="X184" s="800"/>
      <c r="Y184" s="800"/>
      <c r="Z184" s="800"/>
      <c r="AA184" s="800"/>
      <c r="AB184" s="800"/>
      <c r="AC184" s="800"/>
      <c r="AD184" s="800"/>
    </row>
    <row r="185" spans="1:30" ht="13.8" x14ac:dyDescent="0.25">
      <c r="A185" s="800"/>
      <c r="B185" s="800"/>
      <c r="C185" s="800"/>
      <c r="D185" s="800"/>
      <c r="E185" s="800"/>
      <c r="F185" s="800"/>
      <c r="G185" s="801"/>
      <c r="H185" s="800"/>
      <c r="I185" s="800"/>
      <c r="J185" s="800"/>
      <c r="K185" s="800"/>
      <c r="L185" s="800"/>
      <c r="M185" s="800"/>
      <c r="N185" s="800"/>
      <c r="O185" s="800"/>
      <c r="P185" s="800"/>
      <c r="Q185" s="800"/>
      <c r="R185" s="800"/>
      <c r="S185" s="800"/>
      <c r="T185" s="800"/>
      <c r="U185" s="800"/>
      <c r="V185" s="800"/>
      <c r="W185" s="800"/>
      <c r="X185" s="800"/>
      <c r="Y185" s="800"/>
      <c r="Z185" s="800"/>
      <c r="AA185" s="800"/>
      <c r="AB185" s="800"/>
      <c r="AC185" s="800"/>
      <c r="AD185" s="800"/>
    </row>
    <row r="186" spans="1:30" ht="13.8" x14ac:dyDescent="0.25">
      <c r="A186" s="800"/>
      <c r="B186" s="800"/>
      <c r="C186" s="800"/>
      <c r="D186" s="800"/>
      <c r="E186" s="800"/>
      <c r="F186" s="800"/>
      <c r="G186" s="801"/>
      <c r="H186" s="800"/>
      <c r="I186" s="800"/>
      <c r="J186" s="800"/>
      <c r="K186" s="800"/>
      <c r="L186" s="800"/>
      <c r="M186" s="800"/>
      <c r="N186" s="800"/>
      <c r="O186" s="800"/>
      <c r="P186" s="800"/>
      <c r="Q186" s="800"/>
      <c r="R186" s="800"/>
      <c r="S186" s="800"/>
      <c r="T186" s="800"/>
      <c r="U186" s="800"/>
      <c r="V186" s="800"/>
      <c r="W186" s="800"/>
      <c r="X186" s="800"/>
      <c r="Y186" s="800"/>
      <c r="Z186" s="800"/>
      <c r="AA186" s="800"/>
      <c r="AB186" s="800"/>
      <c r="AC186" s="800"/>
      <c r="AD186" s="800"/>
    </row>
    <row r="187" spans="1:30" ht="13.8" x14ac:dyDescent="0.25">
      <c r="A187" s="800"/>
      <c r="B187" s="800"/>
      <c r="C187" s="800"/>
      <c r="D187" s="800"/>
      <c r="E187" s="800"/>
      <c r="F187" s="800"/>
      <c r="G187" s="801"/>
      <c r="H187" s="800"/>
      <c r="I187" s="800"/>
      <c r="J187" s="800"/>
      <c r="K187" s="800"/>
      <c r="L187" s="800"/>
      <c r="M187" s="800"/>
      <c r="N187" s="800"/>
      <c r="O187" s="800"/>
      <c r="P187" s="800"/>
      <c r="Q187" s="800"/>
      <c r="R187" s="800"/>
      <c r="S187" s="800"/>
      <c r="T187" s="800"/>
      <c r="U187" s="800"/>
      <c r="V187" s="800"/>
      <c r="W187" s="800"/>
      <c r="X187" s="800"/>
      <c r="Y187" s="800"/>
      <c r="Z187" s="800"/>
      <c r="AA187" s="800"/>
      <c r="AB187" s="800"/>
      <c r="AC187" s="800"/>
      <c r="AD187" s="800"/>
    </row>
    <row r="188" spans="1:30" ht="13.8" x14ac:dyDescent="0.25">
      <c r="A188" s="800"/>
      <c r="B188" s="800"/>
      <c r="C188" s="800"/>
      <c r="D188" s="800"/>
      <c r="E188" s="800"/>
      <c r="F188" s="800"/>
      <c r="G188" s="801"/>
      <c r="H188" s="800"/>
      <c r="I188" s="800"/>
      <c r="J188" s="800"/>
      <c r="K188" s="800"/>
      <c r="L188" s="800"/>
      <c r="M188" s="800"/>
      <c r="N188" s="800"/>
      <c r="O188" s="800"/>
      <c r="P188" s="800"/>
      <c r="Q188" s="800"/>
      <c r="R188" s="800"/>
      <c r="S188" s="800"/>
      <c r="T188" s="800"/>
      <c r="U188" s="800"/>
      <c r="V188" s="800"/>
      <c r="W188" s="800"/>
      <c r="X188" s="800"/>
      <c r="Y188" s="800"/>
      <c r="Z188" s="800"/>
      <c r="AA188" s="800"/>
      <c r="AB188" s="800"/>
      <c r="AC188" s="800"/>
      <c r="AD188" s="800"/>
    </row>
    <row r="189" spans="1:30" ht="13.8" x14ac:dyDescent="0.25">
      <c r="A189" s="800"/>
      <c r="B189" s="800"/>
      <c r="C189" s="800"/>
      <c r="D189" s="800"/>
      <c r="E189" s="800"/>
      <c r="F189" s="800"/>
      <c r="G189" s="801"/>
      <c r="H189" s="800"/>
      <c r="I189" s="800"/>
      <c r="J189" s="800"/>
      <c r="K189" s="800"/>
      <c r="L189" s="800"/>
      <c r="M189" s="800"/>
      <c r="N189" s="800"/>
      <c r="O189" s="800"/>
      <c r="P189" s="800"/>
      <c r="Q189" s="800"/>
      <c r="R189" s="800"/>
      <c r="S189" s="800"/>
      <c r="T189" s="800"/>
      <c r="U189" s="800"/>
      <c r="V189" s="800"/>
      <c r="W189" s="800"/>
      <c r="X189" s="800"/>
      <c r="Y189" s="800"/>
      <c r="Z189" s="800"/>
      <c r="AA189" s="800"/>
      <c r="AB189" s="800"/>
      <c r="AC189" s="800"/>
      <c r="AD189" s="800"/>
    </row>
    <row r="190" spans="1:30" ht="13.8" x14ac:dyDescent="0.25">
      <c r="A190" s="800"/>
      <c r="B190" s="800"/>
      <c r="C190" s="800"/>
      <c r="D190" s="800"/>
      <c r="E190" s="800"/>
      <c r="F190" s="800"/>
      <c r="G190" s="801"/>
      <c r="H190" s="800"/>
      <c r="I190" s="800"/>
      <c r="J190" s="800"/>
      <c r="K190" s="800"/>
      <c r="L190" s="800"/>
      <c r="M190" s="800"/>
      <c r="N190" s="800"/>
      <c r="O190" s="800"/>
      <c r="P190" s="800"/>
      <c r="Q190" s="800"/>
      <c r="R190" s="800"/>
      <c r="S190" s="800"/>
      <c r="T190" s="800"/>
      <c r="U190" s="800"/>
      <c r="V190" s="800"/>
      <c r="W190" s="800"/>
      <c r="X190" s="800"/>
      <c r="Y190" s="800"/>
      <c r="Z190" s="800"/>
      <c r="AA190" s="800"/>
      <c r="AB190" s="800"/>
      <c r="AC190" s="800"/>
      <c r="AD190" s="800"/>
    </row>
    <row r="191" spans="1:30" ht="13.8" x14ac:dyDescent="0.25">
      <c r="A191" s="800"/>
      <c r="B191" s="800"/>
      <c r="C191" s="800"/>
      <c r="D191" s="800"/>
      <c r="E191" s="800"/>
      <c r="F191" s="800"/>
      <c r="G191" s="801"/>
      <c r="H191" s="800"/>
      <c r="I191" s="800"/>
      <c r="J191" s="800"/>
      <c r="K191" s="800"/>
      <c r="L191" s="800"/>
      <c r="M191" s="800"/>
      <c r="N191" s="800"/>
      <c r="O191" s="800"/>
      <c r="P191" s="800"/>
      <c r="Q191" s="800"/>
      <c r="R191" s="800"/>
      <c r="S191" s="800"/>
      <c r="T191" s="800"/>
      <c r="U191" s="800"/>
      <c r="V191" s="800"/>
      <c r="W191" s="800"/>
      <c r="X191" s="800"/>
      <c r="Y191" s="800"/>
      <c r="Z191" s="800"/>
      <c r="AA191" s="800"/>
      <c r="AB191" s="800"/>
      <c r="AC191" s="800"/>
      <c r="AD191" s="800"/>
    </row>
    <row r="192" spans="1:30" ht="13.8" x14ac:dyDescent="0.25">
      <c r="A192" s="800"/>
      <c r="B192" s="800"/>
      <c r="C192" s="800"/>
      <c r="D192" s="800"/>
      <c r="E192" s="800"/>
      <c r="F192" s="800"/>
      <c r="G192" s="801"/>
      <c r="H192" s="800"/>
      <c r="I192" s="800"/>
      <c r="J192" s="800"/>
      <c r="K192" s="800"/>
      <c r="L192" s="800"/>
      <c r="M192" s="800"/>
      <c r="N192" s="800"/>
      <c r="O192" s="800"/>
      <c r="P192" s="800"/>
      <c r="Q192" s="800"/>
      <c r="R192" s="800"/>
      <c r="S192" s="800"/>
      <c r="T192" s="800"/>
      <c r="U192" s="800"/>
      <c r="V192" s="800"/>
      <c r="W192" s="800"/>
      <c r="X192" s="800"/>
      <c r="Y192" s="800"/>
      <c r="Z192" s="800"/>
      <c r="AA192" s="800"/>
      <c r="AB192" s="800"/>
      <c r="AC192" s="800"/>
      <c r="AD192" s="800"/>
    </row>
    <row r="193" spans="1:30" ht="13.8" x14ac:dyDescent="0.25">
      <c r="A193" s="800"/>
      <c r="B193" s="800"/>
      <c r="C193" s="800"/>
      <c r="D193" s="800"/>
      <c r="E193" s="800"/>
      <c r="F193" s="800"/>
      <c r="G193" s="801"/>
      <c r="H193" s="800"/>
      <c r="I193" s="800"/>
      <c r="J193" s="800"/>
      <c r="K193" s="800"/>
      <c r="L193" s="800"/>
      <c r="M193" s="800"/>
      <c r="N193" s="800"/>
      <c r="O193" s="800"/>
      <c r="P193" s="800"/>
      <c r="Q193" s="800"/>
      <c r="R193" s="800"/>
      <c r="S193" s="800"/>
      <c r="T193" s="800"/>
      <c r="U193" s="800"/>
      <c r="V193" s="800"/>
      <c r="W193" s="800"/>
      <c r="X193" s="800"/>
      <c r="Y193" s="800"/>
      <c r="Z193" s="800"/>
      <c r="AA193" s="800"/>
      <c r="AB193" s="800"/>
      <c r="AC193" s="800"/>
      <c r="AD193" s="800"/>
    </row>
    <row r="194" spans="1:30" ht="13.8" x14ac:dyDescent="0.25">
      <c r="A194" s="800"/>
      <c r="B194" s="800"/>
      <c r="C194" s="800"/>
      <c r="D194" s="800"/>
      <c r="E194" s="800"/>
      <c r="F194" s="800"/>
      <c r="G194" s="801"/>
      <c r="H194" s="800"/>
      <c r="I194" s="800"/>
      <c r="J194" s="800"/>
      <c r="K194" s="800"/>
      <c r="L194" s="800"/>
      <c r="M194" s="800"/>
      <c r="N194" s="800"/>
      <c r="O194" s="800"/>
      <c r="P194" s="800"/>
      <c r="Q194" s="800"/>
      <c r="R194" s="800"/>
      <c r="S194" s="800"/>
      <c r="T194" s="800"/>
      <c r="U194" s="800"/>
      <c r="V194" s="800"/>
      <c r="W194" s="800"/>
      <c r="X194" s="800"/>
      <c r="Y194" s="800"/>
      <c r="Z194" s="800"/>
      <c r="AA194" s="800"/>
      <c r="AB194" s="800"/>
      <c r="AC194" s="800"/>
      <c r="AD194" s="800"/>
    </row>
    <row r="195" spans="1:30" ht="13.8" x14ac:dyDescent="0.25">
      <c r="A195" s="800"/>
      <c r="B195" s="800"/>
      <c r="C195" s="800"/>
      <c r="D195" s="800"/>
      <c r="E195" s="800"/>
      <c r="F195" s="800"/>
      <c r="G195" s="801"/>
      <c r="H195" s="800"/>
      <c r="I195" s="800"/>
      <c r="J195" s="800"/>
      <c r="K195" s="800"/>
      <c r="L195" s="800"/>
      <c r="M195" s="800"/>
      <c r="N195" s="800"/>
      <c r="O195" s="800"/>
      <c r="P195" s="800"/>
      <c r="Q195" s="800"/>
      <c r="R195" s="800"/>
      <c r="S195" s="800"/>
      <c r="T195" s="800"/>
      <c r="U195" s="800"/>
      <c r="V195" s="800"/>
      <c r="W195" s="800"/>
      <c r="X195" s="800"/>
      <c r="Y195" s="800"/>
      <c r="Z195" s="800"/>
      <c r="AA195" s="800"/>
      <c r="AB195" s="800"/>
      <c r="AC195" s="800"/>
      <c r="AD195" s="800"/>
    </row>
    <row r="196" spans="1:30" ht="13.8" x14ac:dyDescent="0.25">
      <c r="A196" s="800"/>
      <c r="B196" s="800"/>
      <c r="C196" s="800"/>
      <c r="D196" s="800"/>
      <c r="E196" s="800"/>
      <c r="F196" s="800"/>
      <c r="G196" s="801"/>
      <c r="H196" s="800"/>
      <c r="I196" s="800"/>
      <c r="J196" s="800"/>
      <c r="K196" s="800"/>
      <c r="L196" s="800"/>
      <c r="M196" s="800"/>
      <c r="N196" s="800"/>
      <c r="O196" s="800"/>
      <c r="P196" s="800"/>
      <c r="Q196" s="800"/>
      <c r="R196" s="800"/>
      <c r="S196" s="800"/>
      <c r="T196" s="800"/>
      <c r="U196" s="800"/>
      <c r="V196" s="800"/>
      <c r="W196" s="800"/>
      <c r="X196" s="800"/>
      <c r="Y196" s="800"/>
      <c r="Z196" s="800"/>
      <c r="AA196" s="800"/>
      <c r="AB196" s="800"/>
      <c r="AC196" s="800"/>
      <c r="AD196" s="800"/>
    </row>
    <row r="197" spans="1:30" ht="13.8" x14ac:dyDescent="0.25">
      <c r="A197" s="800"/>
      <c r="B197" s="800"/>
      <c r="C197" s="800"/>
      <c r="D197" s="800"/>
      <c r="E197" s="800"/>
      <c r="F197" s="800"/>
      <c r="G197" s="801"/>
      <c r="H197" s="800"/>
      <c r="I197" s="800"/>
      <c r="J197" s="800"/>
      <c r="K197" s="800"/>
      <c r="L197" s="800"/>
      <c r="M197" s="800"/>
      <c r="N197" s="800"/>
      <c r="O197" s="800"/>
      <c r="P197" s="800"/>
      <c r="Q197" s="800"/>
      <c r="R197" s="800"/>
      <c r="S197" s="800"/>
      <c r="T197" s="800"/>
      <c r="U197" s="800"/>
      <c r="V197" s="800"/>
      <c r="W197" s="800"/>
      <c r="X197" s="800"/>
      <c r="Y197" s="800"/>
      <c r="Z197" s="800"/>
      <c r="AA197" s="800"/>
      <c r="AB197" s="800"/>
      <c r="AC197" s="800"/>
      <c r="AD197" s="800"/>
    </row>
    <row r="198" spans="1:30" ht="13.8" x14ac:dyDescent="0.25">
      <c r="A198" s="800"/>
      <c r="B198" s="800"/>
      <c r="C198" s="800"/>
      <c r="D198" s="800"/>
      <c r="E198" s="800"/>
      <c r="F198" s="800"/>
      <c r="G198" s="801"/>
      <c r="H198" s="800"/>
      <c r="I198" s="800"/>
      <c r="J198" s="800"/>
      <c r="K198" s="800"/>
      <c r="L198" s="800"/>
      <c r="M198" s="800"/>
      <c r="N198" s="800"/>
      <c r="O198" s="800"/>
      <c r="P198" s="800"/>
      <c r="Q198" s="800"/>
      <c r="R198" s="800"/>
      <c r="S198" s="800"/>
      <c r="T198" s="800"/>
      <c r="U198" s="800"/>
      <c r="V198" s="800"/>
      <c r="W198" s="800"/>
      <c r="X198" s="800"/>
      <c r="Y198" s="800"/>
      <c r="Z198" s="800"/>
      <c r="AA198" s="800"/>
      <c r="AB198" s="800"/>
      <c r="AC198" s="800"/>
      <c r="AD198" s="800"/>
    </row>
    <row r="199" spans="1:30" ht="13.8" x14ac:dyDescent="0.25">
      <c r="A199" s="800"/>
      <c r="B199" s="800"/>
      <c r="C199" s="800"/>
      <c r="D199" s="800"/>
      <c r="E199" s="800"/>
      <c r="F199" s="800"/>
      <c r="G199" s="801"/>
      <c r="H199" s="800"/>
      <c r="I199" s="800"/>
      <c r="J199" s="800"/>
      <c r="K199" s="800"/>
      <c r="L199" s="800"/>
      <c r="M199" s="800"/>
      <c r="N199" s="800"/>
      <c r="O199" s="800"/>
      <c r="P199" s="800"/>
      <c r="Q199" s="800"/>
      <c r="R199" s="800"/>
      <c r="S199" s="800"/>
      <c r="T199" s="800"/>
      <c r="U199" s="800"/>
      <c r="V199" s="800"/>
      <c r="W199" s="800"/>
      <c r="X199" s="800"/>
      <c r="Y199" s="800"/>
      <c r="Z199" s="800"/>
      <c r="AA199" s="800"/>
      <c r="AB199" s="800"/>
      <c r="AC199" s="800"/>
      <c r="AD199" s="800"/>
    </row>
    <row r="200" spans="1:30" ht="13.8" x14ac:dyDescent="0.25">
      <c r="A200" s="800"/>
      <c r="B200" s="800"/>
      <c r="C200" s="800"/>
      <c r="D200" s="800"/>
      <c r="E200" s="800"/>
      <c r="F200" s="800"/>
      <c r="G200" s="801"/>
      <c r="H200" s="800"/>
      <c r="I200" s="800"/>
      <c r="J200" s="800"/>
      <c r="K200" s="800"/>
      <c r="L200" s="800"/>
      <c r="M200" s="800"/>
      <c r="N200" s="800"/>
      <c r="O200" s="800"/>
      <c r="P200" s="800"/>
      <c r="Q200" s="800"/>
      <c r="R200" s="800"/>
      <c r="S200" s="800"/>
      <c r="T200" s="800"/>
      <c r="U200" s="800"/>
      <c r="V200" s="800"/>
      <c r="W200" s="800"/>
      <c r="X200" s="800"/>
      <c r="Y200" s="800"/>
      <c r="Z200" s="800"/>
      <c r="AA200" s="800"/>
      <c r="AB200" s="800"/>
      <c r="AC200" s="800"/>
      <c r="AD200" s="800"/>
    </row>
    <row r="201" spans="1:30" ht="13.8" x14ac:dyDescent="0.25">
      <c r="A201" s="800"/>
      <c r="B201" s="800"/>
      <c r="C201" s="800"/>
      <c r="D201" s="800"/>
      <c r="E201" s="800"/>
      <c r="F201" s="800"/>
      <c r="G201" s="801"/>
      <c r="H201" s="800"/>
      <c r="I201" s="800"/>
      <c r="J201" s="800"/>
      <c r="K201" s="800"/>
      <c r="L201" s="800"/>
      <c r="M201" s="800"/>
      <c r="N201" s="800"/>
      <c r="O201" s="800"/>
      <c r="P201" s="800"/>
      <c r="Q201" s="800"/>
      <c r="R201" s="800"/>
      <c r="S201" s="800"/>
      <c r="T201" s="800"/>
      <c r="U201" s="800"/>
      <c r="V201" s="800"/>
      <c r="W201" s="800"/>
      <c r="X201" s="800"/>
      <c r="Y201" s="800"/>
      <c r="Z201" s="800"/>
      <c r="AA201" s="800"/>
      <c r="AB201" s="800"/>
      <c r="AC201" s="800"/>
      <c r="AD201" s="800"/>
    </row>
    <row r="202" spans="1:30" ht="13.8" x14ac:dyDescent="0.25">
      <c r="A202" s="800"/>
      <c r="B202" s="800"/>
      <c r="C202" s="800"/>
      <c r="D202" s="800"/>
      <c r="E202" s="800"/>
      <c r="F202" s="800"/>
      <c r="G202" s="801"/>
      <c r="H202" s="800"/>
      <c r="I202" s="800"/>
      <c r="J202" s="800"/>
      <c r="K202" s="800"/>
      <c r="L202" s="800"/>
      <c r="M202" s="800"/>
      <c r="N202" s="800"/>
      <c r="O202" s="800"/>
      <c r="P202" s="800"/>
      <c r="Q202" s="800"/>
      <c r="R202" s="800"/>
      <c r="S202" s="800"/>
      <c r="T202" s="800"/>
      <c r="U202" s="800"/>
      <c r="V202" s="800"/>
      <c r="W202" s="800"/>
      <c r="X202" s="800"/>
      <c r="Y202" s="800"/>
      <c r="Z202" s="800"/>
      <c r="AA202" s="800"/>
      <c r="AB202" s="800"/>
      <c r="AC202" s="800"/>
      <c r="AD202" s="800"/>
    </row>
    <row r="203" spans="1:30" ht="13.8" x14ac:dyDescent="0.25">
      <c r="A203" s="800"/>
      <c r="B203" s="800"/>
      <c r="C203" s="800"/>
      <c r="D203" s="800"/>
      <c r="E203" s="800"/>
      <c r="F203" s="800"/>
      <c r="G203" s="801"/>
      <c r="H203" s="800"/>
      <c r="I203" s="800"/>
      <c r="J203" s="800"/>
      <c r="K203" s="800"/>
      <c r="L203" s="800"/>
      <c r="M203" s="800"/>
      <c r="N203" s="800"/>
      <c r="O203" s="800"/>
      <c r="P203" s="800"/>
      <c r="Q203" s="800"/>
      <c r="R203" s="800"/>
      <c r="S203" s="800"/>
      <c r="T203" s="800"/>
      <c r="U203" s="800"/>
      <c r="V203" s="800"/>
      <c r="W203" s="800"/>
      <c r="X203" s="800"/>
      <c r="Y203" s="800"/>
      <c r="Z203" s="800"/>
      <c r="AA203" s="800"/>
      <c r="AB203" s="800"/>
      <c r="AC203" s="800"/>
      <c r="AD203" s="800"/>
    </row>
    <row r="204" spans="1:30" ht="13.8" x14ac:dyDescent="0.25">
      <c r="A204" s="800"/>
      <c r="B204" s="800"/>
      <c r="C204" s="800"/>
      <c r="D204" s="800"/>
      <c r="E204" s="800"/>
      <c r="F204" s="800"/>
      <c r="G204" s="801"/>
      <c r="H204" s="800"/>
      <c r="I204" s="800"/>
      <c r="J204" s="800"/>
      <c r="K204" s="800"/>
      <c r="L204" s="800"/>
      <c r="M204" s="800"/>
      <c r="N204" s="800"/>
      <c r="O204" s="800"/>
      <c r="P204" s="800"/>
      <c r="Q204" s="800"/>
      <c r="R204" s="800"/>
      <c r="S204" s="800"/>
      <c r="T204" s="800"/>
      <c r="U204" s="800"/>
      <c r="V204" s="800"/>
      <c r="W204" s="800"/>
      <c r="X204" s="800"/>
      <c r="Y204" s="800"/>
      <c r="Z204" s="800"/>
      <c r="AA204" s="800"/>
      <c r="AB204" s="800"/>
      <c r="AC204" s="800"/>
      <c r="AD204" s="800"/>
    </row>
    <row r="205" spans="1:30" ht="13.8" x14ac:dyDescent="0.25">
      <c r="A205" s="800"/>
      <c r="B205" s="800"/>
      <c r="C205" s="800"/>
      <c r="D205" s="800"/>
      <c r="E205" s="800"/>
      <c r="F205" s="800"/>
      <c r="G205" s="801"/>
      <c r="H205" s="800"/>
      <c r="I205" s="800"/>
      <c r="J205" s="800"/>
      <c r="K205" s="800"/>
      <c r="L205" s="800"/>
      <c r="M205" s="800"/>
      <c r="N205" s="800"/>
      <c r="O205" s="800"/>
      <c r="P205" s="800"/>
      <c r="Q205" s="800"/>
      <c r="R205" s="800"/>
      <c r="S205" s="800"/>
      <c r="T205" s="800"/>
      <c r="U205" s="800"/>
      <c r="V205" s="800"/>
      <c r="W205" s="800"/>
      <c r="X205" s="800"/>
      <c r="Y205" s="800"/>
      <c r="Z205" s="800"/>
      <c r="AA205" s="800"/>
      <c r="AB205" s="800"/>
      <c r="AC205" s="800"/>
      <c r="AD205" s="800"/>
    </row>
    <row r="206" spans="1:30" ht="13.8" x14ac:dyDescent="0.25">
      <c r="A206" s="800"/>
      <c r="B206" s="800"/>
      <c r="C206" s="800"/>
      <c r="D206" s="800"/>
      <c r="E206" s="800"/>
      <c r="F206" s="800"/>
      <c r="G206" s="801"/>
      <c r="H206" s="800"/>
      <c r="I206" s="800"/>
      <c r="J206" s="800"/>
      <c r="K206" s="800"/>
      <c r="L206" s="800"/>
      <c r="M206" s="800"/>
      <c r="N206" s="800"/>
      <c r="O206" s="800"/>
      <c r="P206" s="800"/>
      <c r="Q206" s="800"/>
      <c r="R206" s="800"/>
      <c r="S206" s="800"/>
      <c r="T206" s="800"/>
      <c r="U206" s="800"/>
      <c r="V206" s="800"/>
      <c r="W206" s="800"/>
      <c r="X206" s="800"/>
      <c r="Y206" s="800"/>
      <c r="Z206" s="800"/>
      <c r="AA206" s="800"/>
      <c r="AB206" s="800"/>
      <c r="AC206" s="800"/>
      <c r="AD206" s="800"/>
    </row>
    <row r="207" spans="1:30" ht="13.8" x14ac:dyDescent="0.25">
      <c r="A207" s="800"/>
      <c r="B207" s="800"/>
      <c r="C207" s="800"/>
      <c r="D207" s="800"/>
      <c r="E207" s="800"/>
      <c r="F207" s="800"/>
      <c r="G207" s="801"/>
      <c r="H207" s="800"/>
      <c r="I207" s="800"/>
      <c r="J207" s="800"/>
      <c r="K207" s="800"/>
      <c r="L207" s="800"/>
      <c r="M207" s="800"/>
      <c r="N207" s="800"/>
      <c r="O207" s="800"/>
      <c r="P207" s="800"/>
      <c r="Q207" s="800"/>
      <c r="R207" s="800"/>
      <c r="S207" s="800"/>
      <c r="T207" s="800"/>
      <c r="U207" s="800"/>
      <c r="V207" s="800"/>
      <c r="W207" s="800"/>
      <c r="X207" s="800"/>
      <c r="Y207" s="800"/>
      <c r="Z207" s="800"/>
      <c r="AA207" s="800"/>
      <c r="AB207" s="800"/>
      <c r="AC207" s="800"/>
      <c r="AD207" s="800"/>
    </row>
    <row r="208" spans="1:30" ht="13.8" x14ac:dyDescent="0.25">
      <c r="A208" s="800"/>
      <c r="B208" s="800"/>
      <c r="C208" s="800"/>
      <c r="D208" s="800"/>
      <c r="E208" s="800"/>
      <c r="F208" s="800"/>
      <c r="G208" s="801"/>
      <c r="H208" s="800"/>
      <c r="I208" s="800"/>
      <c r="J208" s="800"/>
      <c r="K208" s="800"/>
      <c r="L208" s="800"/>
      <c r="M208" s="800"/>
      <c r="N208" s="800"/>
      <c r="O208" s="800"/>
      <c r="P208" s="800"/>
      <c r="Q208" s="800"/>
      <c r="R208" s="800"/>
      <c r="S208" s="800"/>
      <c r="T208" s="800"/>
      <c r="U208" s="800"/>
      <c r="V208" s="800"/>
      <c r="W208" s="800"/>
      <c r="X208" s="800"/>
      <c r="Y208" s="800"/>
      <c r="Z208" s="800"/>
      <c r="AA208" s="800"/>
      <c r="AB208" s="800"/>
      <c r="AC208" s="800"/>
      <c r="AD208" s="800"/>
    </row>
    <row r="209" spans="1:30" ht="13.8" x14ac:dyDescent="0.25">
      <c r="A209" s="800"/>
      <c r="B209" s="800"/>
      <c r="C209" s="800"/>
      <c r="D209" s="800"/>
      <c r="E209" s="800"/>
      <c r="F209" s="800"/>
      <c r="G209" s="801"/>
      <c r="H209" s="800"/>
      <c r="I209" s="800"/>
      <c r="J209" s="800"/>
      <c r="K209" s="800"/>
      <c r="L209" s="800"/>
      <c r="M209" s="800"/>
      <c r="N209" s="800"/>
      <c r="O209" s="800"/>
      <c r="P209" s="800"/>
      <c r="Q209" s="800"/>
      <c r="R209" s="800"/>
      <c r="S209" s="800"/>
      <c r="T209" s="800"/>
      <c r="U209" s="800"/>
      <c r="V209" s="800"/>
      <c r="W209" s="800"/>
      <c r="X209" s="800"/>
      <c r="Y209" s="800"/>
      <c r="Z209" s="800"/>
      <c r="AA209" s="800"/>
      <c r="AB209" s="800"/>
      <c r="AC209" s="800"/>
      <c r="AD209" s="800"/>
    </row>
    <row r="210" spans="1:30" ht="13.8" x14ac:dyDescent="0.25">
      <c r="A210" s="800"/>
      <c r="B210" s="800"/>
      <c r="C210" s="800"/>
      <c r="D210" s="800"/>
      <c r="E210" s="800"/>
      <c r="F210" s="800"/>
      <c r="G210" s="801"/>
      <c r="H210" s="800"/>
      <c r="I210" s="800"/>
      <c r="J210" s="800"/>
      <c r="K210" s="800"/>
      <c r="L210" s="800"/>
      <c r="M210" s="800"/>
      <c r="N210" s="800"/>
      <c r="O210" s="800"/>
      <c r="P210" s="800"/>
      <c r="Q210" s="800"/>
      <c r="R210" s="800"/>
      <c r="S210" s="800"/>
      <c r="T210" s="800"/>
      <c r="U210" s="800"/>
      <c r="V210" s="800"/>
      <c r="W210" s="800"/>
      <c r="X210" s="800"/>
      <c r="Y210" s="800"/>
      <c r="Z210" s="800"/>
      <c r="AA210" s="800"/>
      <c r="AB210" s="800"/>
      <c r="AC210" s="800"/>
      <c r="AD210" s="800"/>
    </row>
    <row r="211" spans="1:30" ht="13.8" x14ac:dyDescent="0.25">
      <c r="A211" s="800"/>
      <c r="B211" s="800"/>
      <c r="C211" s="800"/>
      <c r="D211" s="800"/>
      <c r="E211" s="800"/>
      <c r="F211" s="800"/>
      <c r="G211" s="801"/>
      <c r="H211" s="800"/>
      <c r="I211" s="800"/>
      <c r="J211" s="800"/>
      <c r="K211" s="800"/>
      <c r="L211" s="800"/>
      <c r="M211" s="800"/>
      <c r="N211" s="800"/>
      <c r="O211" s="800"/>
      <c r="P211" s="800"/>
      <c r="Q211" s="800"/>
      <c r="R211" s="800"/>
      <c r="S211" s="800"/>
      <c r="T211" s="800"/>
      <c r="U211" s="800"/>
      <c r="V211" s="800"/>
      <c r="W211" s="800"/>
      <c r="X211" s="800"/>
      <c r="Y211" s="800"/>
      <c r="Z211" s="800"/>
      <c r="AA211" s="800"/>
      <c r="AB211" s="800"/>
      <c r="AC211" s="800"/>
      <c r="AD211" s="800"/>
    </row>
    <row r="212" spans="1:30" ht="13.8" x14ac:dyDescent="0.25">
      <c r="A212" s="800"/>
      <c r="B212" s="800"/>
      <c r="C212" s="800"/>
      <c r="D212" s="800"/>
      <c r="E212" s="800"/>
      <c r="F212" s="800"/>
      <c r="G212" s="801"/>
      <c r="H212" s="800"/>
      <c r="I212" s="800"/>
      <c r="J212" s="800"/>
      <c r="K212" s="800"/>
      <c r="L212" s="800"/>
      <c r="M212" s="800"/>
      <c r="N212" s="800"/>
      <c r="O212" s="800"/>
      <c r="P212" s="800"/>
      <c r="Q212" s="800"/>
      <c r="R212" s="800"/>
      <c r="S212" s="800"/>
      <c r="T212" s="800"/>
      <c r="U212" s="800"/>
      <c r="V212" s="800"/>
      <c r="W212" s="800"/>
      <c r="X212" s="800"/>
      <c r="Y212" s="800"/>
      <c r="Z212" s="800"/>
      <c r="AA212" s="800"/>
      <c r="AB212" s="800"/>
      <c r="AC212" s="800"/>
      <c r="AD212" s="800"/>
    </row>
    <row r="213" spans="1:30" ht="13.8" x14ac:dyDescent="0.25">
      <c r="A213" s="800"/>
      <c r="B213" s="800"/>
      <c r="C213" s="800"/>
      <c r="D213" s="800"/>
      <c r="E213" s="800"/>
      <c r="F213" s="800"/>
      <c r="G213" s="801"/>
      <c r="H213" s="800"/>
      <c r="I213" s="800"/>
      <c r="J213" s="800"/>
      <c r="K213" s="800"/>
      <c r="L213" s="800"/>
      <c r="M213" s="800"/>
      <c r="N213" s="800"/>
      <c r="O213" s="800"/>
      <c r="P213" s="800"/>
      <c r="Q213" s="800"/>
      <c r="R213" s="800"/>
      <c r="S213" s="800"/>
      <c r="T213" s="800"/>
      <c r="U213" s="800"/>
      <c r="V213" s="800"/>
      <c r="W213" s="800"/>
      <c r="X213" s="800"/>
      <c r="Y213" s="800"/>
      <c r="Z213" s="800"/>
      <c r="AA213" s="800"/>
      <c r="AB213" s="800"/>
      <c r="AC213" s="800"/>
      <c r="AD213" s="800"/>
    </row>
    <row r="214" spans="1:30" ht="13.8" x14ac:dyDescent="0.25">
      <c r="A214" s="800"/>
      <c r="B214" s="800"/>
      <c r="C214" s="800"/>
      <c r="D214" s="800"/>
      <c r="E214" s="800"/>
      <c r="F214" s="800"/>
      <c r="G214" s="801"/>
      <c r="H214" s="800"/>
      <c r="I214" s="800"/>
      <c r="J214" s="800"/>
      <c r="K214" s="800"/>
      <c r="L214" s="800"/>
      <c r="M214" s="800"/>
      <c r="N214" s="800"/>
      <c r="O214" s="800"/>
      <c r="P214" s="800"/>
      <c r="Q214" s="800"/>
      <c r="R214" s="800"/>
      <c r="S214" s="800"/>
      <c r="T214" s="800"/>
      <c r="U214" s="800"/>
      <c r="V214" s="800"/>
      <c r="W214" s="800"/>
      <c r="X214" s="800"/>
      <c r="Y214" s="800"/>
      <c r="Z214" s="800"/>
      <c r="AA214" s="800"/>
      <c r="AB214" s="800"/>
      <c r="AC214" s="800"/>
      <c r="AD214" s="800"/>
    </row>
    <row r="215" spans="1:30" ht="13.8" x14ac:dyDescent="0.25">
      <c r="A215" s="800"/>
      <c r="B215" s="800"/>
      <c r="C215" s="800"/>
      <c r="D215" s="800"/>
      <c r="E215" s="800"/>
      <c r="F215" s="800"/>
      <c r="G215" s="801"/>
      <c r="H215" s="800"/>
      <c r="I215" s="800"/>
      <c r="J215" s="800"/>
      <c r="K215" s="800"/>
      <c r="L215" s="800"/>
      <c r="M215" s="800"/>
      <c r="N215" s="800"/>
      <c r="O215" s="800"/>
      <c r="P215" s="800"/>
      <c r="Q215" s="800"/>
      <c r="R215" s="800"/>
      <c r="S215" s="800"/>
      <c r="T215" s="800"/>
      <c r="U215" s="800"/>
      <c r="V215" s="800"/>
      <c r="W215" s="800"/>
      <c r="X215" s="800"/>
      <c r="Y215" s="800"/>
      <c r="Z215" s="800"/>
      <c r="AA215" s="800"/>
      <c r="AB215" s="800"/>
      <c r="AC215" s="800"/>
      <c r="AD215" s="800"/>
    </row>
    <row r="216" spans="1:30" ht="13.8" x14ac:dyDescent="0.25">
      <c r="A216" s="800"/>
      <c r="B216" s="800"/>
      <c r="C216" s="800"/>
      <c r="D216" s="800"/>
      <c r="E216" s="800"/>
      <c r="F216" s="800"/>
      <c r="G216" s="801"/>
      <c r="H216" s="800"/>
      <c r="I216" s="800"/>
      <c r="J216" s="800"/>
      <c r="K216" s="800"/>
      <c r="L216" s="800"/>
      <c r="M216" s="800"/>
      <c r="N216" s="800"/>
      <c r="O216" s="800"/>
      <c r="P216" s="800"/>
      <c r="Q216" s="800"/>
      <c r="R216" s="800"/>
      <c r="S216" s="800"/>
      <c r="T216" s="800"/>
      <c r="U216" s="800"/>
      <c r="V216" s="800"/>
      <c r="W216" s="800"/>
      <c r="X216" s="800"/>
      <c r="Y216" s="800"/>
      <c r="Z216" s="800"/>
      <c r="AA216" s="800"/>
      <c r="AB216" s="800"/>
      <c r="AC216" s="800"/>
      <c r="AD216" s="800"/>
    </row>
    <row r="217" spans="1:30" ht="13.8" x14ac:dyDescent="0.25">
      <c r="A217" s="800"/>
      <c r="B217" s="800"/>
      <c r="C217" s="800"/>
      <c r="D217" s="800"/>
      <c r="E217" s="800"/>
      <c r="F217" s="800"/>
      <c r="G217" s="801"/>
      <c r="H217" s="800"/>
      <c r="I217" s="800"/>
      <c r="J217" s="800"/>
      <c r="K217" s="800"/>
      <c r="L217" s="800"/>
      <c r="M217" s="800"/>
      <c r="N217" s="800"/>
      <c r="O217" s="800"/>
      <c r="P217" s="800"/>
      <c r="Q217" s="800"/>
      <c r="R217" s="800"/>
      <c r="S217" s="800"/>
      <c r="T217" s="800"/>
      <c r="U217" s="800"/>
      <c r="V217" s="800"/>
      <c r="W217" s="800"/>
      <c r="X217" s="800"/>
      <c r="Y217" s="800"/>
      <c r="Z217" s="800"/>
      <c r="AA217" s="800"/>
      <c r="AB217" s="800"/>
      <c r="AC217" s="800"/>
      <c r="AD217" s="800"/>
    </row>
    <row r="218" spans="1:30" ht="13.8" x14ac:dyDescent="0.25">
      <c r="A218" s="800"/>
      <c r="B218" s="800"/>
      <c r="C218" s="800"/>
      <c r="D218" s="800"/>
      <c r="E218" s="800"/>
      <c r="F218" s="800"/>
      <c r="G218" s="801"/>
      <c r="H218" s="800"/>
      <c r="I218" s="800"/>
      <c r="J218" s="800"/>
      <c r="K218" s="800"/>
      <c r="L218" s="800"/>
      <c r="M218" s="800"/>
      <c r="N218" s="800"/>
      <c r="O218" s="800"/>
      <c r="P218" s="800"/>
      <c r="Q218" s="800"/>
      <c r="R218" s="800"/>
      <c r="S218" s="800"/>
      <c r="T218" s="800"/>
      <c r="U218" s="800"/>
      <c r="V218" s="800"/>
      <c r="W218" s="800"/>
      <c r="X218" s="800"/>
      <c r="Y218" s="800"/>
      <c r="Z218" s="800"/>
      <c r="AA218" s="800"/>
      <c r="AB218" s="800"/>
      <c r="AC218" s="800"/>
      <c r="AD218" s="800"/>
    </row>
    <row r="219" spans="1:30" ht="13.8" x14ac:dyDescent="0.25">
      <c r="A219" s="800"/>
      <c r="B219" s="800"/>
      <c r="C219" s="800"/>
      <c r="D219" s="800"/>
      <c r="E219" s="800"/>
      <c r="F219" s="800"/>
      <c r="G219" s="801"/>
      <c r="H219" s="800"/>
      <c r="I219" s="800"/>
      <c r="J219" s="800"/>
      <c r="K219" s="800"/>
      <c r="L219" s="800"/>
      <c r="M219" s="800"/>
      <c r="N219" s="800"/>
      <c r="O219" s="800"/>
      <c r="P219" s="800"/>
      <c r="Q219" s="800"/>
      <c r="R219" s="800"/>
      <c r="S219" s="800"/>
      <c r="T219" s="800"/>
      <c r="U219" s="800"/>
      <c r="V219" s="800"/>
      <c r="W219" s="800"/>
      <c r="X219" s="800"/>
      <c r="Y219" s="800"/>
      <c r="Z219" s="800"/>
      <c r="AA219" s="800"/>
      <c r="AB219" s="800"/>
      <c r="AC219" s="800"/>
      <c r="AD219" s="800"/>
    </row>
    <row r="220" spans="1:30" ht="13.8" x14ac:dyDescent="0.25">
      <c r="A220" s="800"/>
      <c r="B220" s="800"/>
      <c r="C220" s="800"/>
      <c r="D220" s="800"/>
      <c r="E220" s="800"/>
      <c r="F220" s="800"/>
      <c r="G220" s="801"/>
      <c r="H220" s="800"/>
      <c r="I220" s="800"/>
      <c r="J220" s="800"/>
      <c r="K220" s="800"/>
      <c r="L220" s="800"/>
      <c r="M220" s="800"/>
      <c r="N220" s="800"/>
      <c r="O220" s="800"/>
      <c r="P220" s="800"/>
      <c r="Q220" s="800"/>
      <c r="R220" s="800"/>
      <c r="S220" s="800"/>
      <c r="T220" s="800"/>
      <c r="U220" s="800"/>
      <c r="V220" s="800"/>
      <c r="W220" s="800"/>
      <c r="X220" s="800"/>
      <c r="Y220" s="800"/>
      <c r="Z220" s="800"/>
      <c r="AA220" s="800"/>
      <c r="AB220" s="800"/>
      <c r="AC220" s="800"/>
      <c r="AD220" s="800"/>
    </row>
    <row r="221" spans="1:30" ht="13.8" x14ac:dyDescent="0.25">
      <c r="A221" s="800"/>
      <c r="B221" s="800"/>
      <c r="C221" s="800"/>
      <c r="D221" s="800"/>
      <c r="E221" s="800"/>
      <c r="F221" s="800"/>
      <c r="G221" s="801"/>
      <c r="H221" s="800"/>
      <c r="I221" s="800"/>
      <c r="J221" s="800"/>
      <c r="K221" s="800"/>
      <c r="L221" s="800"/>
      <c r="M221" s="800"/>
      <c r="N221" s="800"/>
      <c r="O221" s="800"/>
      <c r="P221" s="800"/>
      <c r="Q221" s="800"/>
      <c r="R221" s="800"/>
      <c r="S221" s="800"/>
      <c r="T221" s="800"/>
      <c r="U221" s="800"/>
      <c r="V221" s="800"/>
      <c r="W221" s="800"/>
      <c r="X221" s="800"/>
      <c r="Y221" s="800"/>
      <c r="Z221" s="800"/>
      <c r="AA221" s="800"/>
      <c r="AB221" s="800"/>
      <c r="AC221" s="800"/>
      <c r="AD221" s="800"/>
    </row>
    <row r="222" spans="1:30" ht="15.75" customHeight="1" x14ac:dyDescent="0.25">
      <c r="A222" s="800"/>
      <c r="B222" s="800"/>
      <c r="C222" s="800"/>
      <c r="D222" s="800"/>
      <c r="E222" s="800"/>
      <c r="F222" s="800"/>
      <c r="G222" s="801"/>
      <c r="H222" s="800"/>
      <c r="I222" s="800"/>
      <c r="J222" s="800"/>
      <c r="K222" s="800"/>
      <c r="L222" s="800"/>
      <c r="M222" s="800"/>
      <c r="N222" s="800"/>
      <c r="O222" s="800"/>
      <c r="P222" s="800"/>
      <c r="Q222" s="800"/>
      <c r="R222" s="800"/>
      <c r="S222" s="800"/>
      <c r="T222" s="800"/>
      <c r="U222" s="800"/>
      <c r="V222" s="800"/>
      <c r="W222" s="800"/>
      <c r="X222" s="800"/>
      <c r="Y222" s="800"/>
      <c r="Z222" s="800"/>
      <c r="AA222" s="800"/>
      <c r="AB222" s="800"/>
      <c r="AC222" s="800"/>
      <c r="AD222" s="800"/>
    </row>
    <row r="223" spans="1:30" ht="15.75" customHeight="1" x14ac:dyDescent="0.25">
      <c r="A223" s="800"/>
      <c r="B223" s="800"/>
      <c r="C223" s="800"/>
      <c r="D223" s="800"/>
      <c r="E223" s="800"/>
      <c r="F223" s="800"/>
      <c r="G223" s="801"/>
      <c r="H223" s="800"/>
      <c r="I223" s="800"/>
      <c r="J223" s="800"/>
      <c r="K223" s="800"/>
      <c r="L223" s="800"/>
      <c r="M223" s="800"/>
      <c r="N223" s="800"/>
      <c r="O223" s="800"/>
      <c r="P223" s="800"/>
      <c r="Q223" s="800"/>
      <c r="R223" s="800"/>
      <c r="S223" s="800"/>
      <c r="T223" s="800"/>
      <c r="U223" s="800"/>
      <c r="V223" s="800"/>
      <c r="W223" s="800"/>
      <c r="X223" s="800"/>
      <c r="Y223" s="800"/>
      <c r="Z223" s="800"/>
      <c r="AA223" s="800"/>
      <c r="AB223" s="800"/>
      <c r="AC223" s="800"/>
      <c r="AD223" s="800"/>
    </row>
    <row r="224" spans="1:30" ht="15.75" customHeight="1" x14ac:dyDescent="0.25">
      <c r="A224" s="800"/>
      <c r="B224" s="800"/>
      <c r="C224" s="800"/>
      <c r="D224" s="800"/>
      <c r="E224" s="800"/>
      <c r="F224" s="800"/>
      <c r="G224" s="801"/>
      <c r="H224" s="800"/>
      <c r="I224" s="800"/>
      <c r="J224" s="800"/>
      <c r="K224" s="800"/>
      <c r="L224" s="800"/>
      <c r="M224" s="800"/>
      <c r="N224" s="800"/>
      <c r="O224" s="800"/>
      <c r="P224" s="800"/>
      <c r="Q224" s="800"/>
      <c r="R224" s="800"/>
      <c r="S224" s="800"/>
      <c r="T224" s="800"/>
      <c r="U224" s="800"/>
      <c r="V224" s="800"/>
      <c r="W224" s="800"/>
      <c r="X224" s="800"/>
      <c r="Y224" s="800"/>
      <c r="Z224" s="800"/>
      <c r="AA224" s="800"/>
      <c r="AB224" s="800"/>
      <c r="AC224" s="800"/>
      <c r="AD224" s="800"/>
    </row>
    <row r="225" spans="1:30" ht="15.75" customHeight="1" x14ac:dyDescent="0.25">
      <c r="A225" s="800"/>
      <c r="B225" s="800"/>
      <c r="C225" s="800"/>
      <c r="D225" s="800"/>
      <c r="E225" s="800"/>
      <c r="F225" s="800"/>
      <c r="G225" s="801"/>
      <c r="H225" s="800"/>
      <c r="I225" s="800"/>
      <c r="J225" s="800"/>
      <c r="K225" s="800"/>
      <c r="L225" s="800"/>
      <c r="M225" s="800"/>
      <c r="N225" s="800"/>
      <c r="O225" s="800"/>
      <c r="P225" s="800"/>
      <c r="Q225" s="800"/>
      <c r="R225" s="800"/>
      <c r="S225" s="800"/>
      <c r="T225" s="800"/>
      <c r="U225" s="800"/>
      <c r="V225" s="800"/>
      <c r="W225" s="800"/>
      <c r="X225" s="800"/>
      <c r="Y225" s="800"/>
      <c r="Z225" s="800"/>
      <c r="AA225" s="800"/>
      <c r="AB225" s="800"/>
      <c r="AC225" s="800"/>
      <c r="AD225" s="800"/>
    </row>
    <row r="226" spans="1:30" ht="15.75" customHeight="1" x14ac:dyDescent="0.25">
      <c r="A226" s="800"/>
      <c r="B226" s="800"/>
      <c r="C226" s="800"/>
      <c r="D226" s="800"/>
      <c r="E226" s="800"/>
      <c r="F226" s="800"/>
      <c r="G226" s="801"/>
      <c r="H226" s="800"/>
      <c r="I226" s="800"/>
      <c r="J226" s="800"/>
      <c r="K226" s="800"/>
      <c r="L226" s="800"/>
      <c r="M226" s="800"/>
      <c r="N226" s="800"/>
      <c r="O226" s="800"/>
      <c r="P226" s="800"/>
      <c r="Q226" s="800"/>
      <c r="R226" s="800"/>
      <c r="S226" s="800"/>
      <c r="T226" s="800"/>
      <c r="U226" s="800"/>
      <c r="V226" s="800"/>
      <c r="W226" s="800"/>
      <c r="X226" s="800"/>
      <c r="Y226" s="800"/>
      <c r="Z226" s="800"/>
      <c r="AA226" s="800"/>
      <c r="AB226" s="800"/>
      <c r="AC226" s="800"/>
      <c r="AD226" s="800"/>
    </row>
    <row r="227" spans="1:30" ht="15.75" customHeight="1" x14ac:dyDescent="0.25">
      <c r="A227" s="800"/>
      <c r="B227" s="800"/>
      <c r="C227" s="800"/>
      <c r="D227" s="800"/>
      <c r="E227" s="800"/>
      <c r="F227" s="800"/>
      <c r="G227" s="801"/>
      <c r="H227" s="800"/>
      <c r="I227" s="800"/>
      <c r="J227" s="800"/>
      <c r="K227" s="800"/>
      <c r="L227" s="800"/>
      <c r="M227" s="800"/>
      <c r="N227" s="800"/>
      <c r="O227" s="800"/>
      <c r="P227" s="800"/>
      <c r="Q227" s="800"/>
      <c r="R227" s="800"/>
      <c r="S227" s="800"/>
      <c r="T227" s="800"/>
      <c r="U227" s="800"/>
      <c r="V227" s="800"/>
      <c r="W227" s="800"/>
      <c r="X227" s="800"/>
      <c r="Y227" s="800"/>
      <c r="Z227" s="800"/>
      <c r="AA227" s="800"/>
      <c r="AB227" s="800"/>
      <c r="AC227" s="800"/>
      <c r="AD227" s="800"/>
    </row>
    <row r="228" spans="1:30" ht="15.75" customHeight="1" x14ac:dyDescent="0.25">
      <c r="A228" s="800"/>
      <c r="B228" s="800"/>
      <c r="C228" s="800"/>
      <c r="D228" s="800"/>
      <c r="E228" s="800"/>
      <c r="F228" s="800"/>
      <c r="G228" s="801"/>
      <c r="H228" s="800"/>
      <c r="I228" s="800"/>
      <c r="J228" s="800"/>
      <c r="K228" s="800"/>
      <c r="L228" s="800"/>
      <c r="M228" s="800"/>
      <c r="N228" s="800"/>
      <c r="O228" s="800"/>
      <c r="P228" s="800"/>
      <c r="Q228" s="800"/>
      <c r="R228" s="800"/>
      <c r="S228" s="800"/>
      <c r="T228" s="800"/>
      <c r="U228" s="800"/>
      <c r="V228" s="800"/>
      <c r="W228" s="800"/>
      <c r="X228" s="800"/>
      <c r="Y228" s="800"/>
      <c r="Z228" s="800"/>
      <c r="AA228" s="800"/>
      <c r="AB228" s="800"/>
      <c r="AC228" s="800"/>
      <c r="AD228" s="800"/>
    </row>
    <row r="229" spans="1:30" ht="15.75" customHeight="1" x14ac:dyDescent="0.25">
      <c r="A229" s="800"/>
      <c r="B229" s="800"/>
      <c r="C229" s="800"/>
      <c r="D229" s="800"/>
      <c r="E229" s="800"/>
      <c r="F229" s="800"/>
      <c r="G229" s="801"/>
      <c r="H229" s="800"/>
      <c r="I229" s="800"/>
      <c r="J229" s="800"/>
      <c r="K229" s="800"/>
      <c r="L229" s="800"/>
      <c r="M229" s="800"/>
      <c r="N229" s="800"/>
      <c r="O229" s="800"/>
      <c r="P229" s="800"/>
      <c r="Q229" s="800"/>
      <c r="R229" s="800"/>
      <c r="S229" s="800"/>
      <c r="T229" s="800"/>
      <c r="U229" s="800"/>
      <c r="V229" s="800"/>
      <c r="W229" s="800"/>
      <c r="X229" s="800"/>
      <c r="Y229" s="800"/>
      <c r="Z229" s="800"/>
      <c r="AA229" s="800"/>
      <c r="AB229" s="800"/>
      <c r="AC229" s="800"/>
      <c r="AD229" s="800"/>
    </row>
    <row r="230" spans="1:30" ht="15.75" customHeight="1" x14ac:dyDescent="0.25">
      <c r="A230" s="800"/>
      <c r="B230" s="800"/>
      <c r="C230" s="800"/>
      <c r="D230" s="800"/>
      <c r="E230" s="800"/>
      <c r="F230" s="800"/>
      <c r="G230" s="801"/>
      <c r="H230" s="800"/>
      <c r="I230" s="800"/>
      <c r="J230" s="800"/>
      <c r="K230" s="800"/>
      <c r="L230" s="800"/>
      <c r="M230" s="800"/>
      <c r="N230" s="800"/>
      <c r="O230" s="800"/>
      <c r="P230" s="800"/>
      <c r="Q230" s="800"/>
      <c r="R230" s="800"/>
      <c r="S230" s="800"/>
      <c r="T230" s="800"/>
      <c r="U230" s="800"/>
      <c r="V230" s="800"/>
      <c r="W230" s="800"/>
      <c r="X230" s="800"/>
      <c r="Y230" s="800"/>
      <c r="Z230" s="800"/>
      <c r="AA230" s="800"/>
      <c r="AB230" s="800"/>
      <c r="AC230" s="800"/>
      <c r="AD230" s="800"/>
    </row>
    <row r="231" spans="1:30" ht="15.75" customHeight="1" x14ac:dyDescent="0.25">
      <c r="A231" s="800"/>
      <c r="B231" s="800"/>
      <c r="C231" s="800"/>
      <c r="D231" s="800"/>
      <c r="E231" s="800"/>
      <c r="F231" s="800"/>
      <c r="G231" s="801"/>
      <c r="H231" s="800"/>
      <c r="I231" s="800"/>
      <c r="J231" s="800"/>
      <c r="K231" s="800"/>
      <c r="L231" s="800"/>
      <c r="M231" s="800"/>
      <c r="N231" s="800"/>
      <c r="O231" s="800"/>
      <c r="P231" s="800"/>
      <c r="Q231" s="800"/>
      <c r="R231" s="800"/>
      <c r="S231" s="800"/>
      <c r="T231" s="800"/>
      <c r="U231" s="800"/>
      <c r="V231" s="800"/>
      <c r="W231" s="800"/>
      <c r="X231" s="800"/>
      <c r="Y231" s="800"/>
      <c r="Z231" s="800"/>
      <c r="AA231" s="800"/>
      <c r="AB231" s="800"/>
      <c r="AC231" s="800"/>
      <c r="AD231" s="800"/>
    </row>
    <row r="232" spans="1:30" ht="15.75" customHeight="1" x14ac:dyDescent="0.25">
      <c r="A232" s="800"/>
      <c r="B232" s="800"/>
      <c r="C232" s="800"/>
      <c r="D232" s="800"/>
      <c r="E232" s="800"/>
      <c r="F232" s="800"/>
      <c r="G232" s="801"/>
      <c r="H232" s="800"/>
      <c r="I232" s="800"/>
      <c r="J232" s="800"/>
      <c r="K232" s="800"/>
      <c r="L232" s="800"/>
      <c r="M232" s="800"/>
      <c r="N232" s="800"/>
      <c r="O232" s="800"/>
      <c r="P232" s="800"/>
      <c r="Q232" s="800"/>
      <c r="R232" s="800"/>
      <c r="S232" s="800"/>
      <c r="T232" s="800"/>
      <c r="U232" s="800"/>
      <c r="V232" s="800"/>
      <c r="W232" s="800"/>
      <c r="X232" s="800"/>
      <c r="Y232" s="800"/>
      <c r="Z232" s="800"/>
      <c r="AA232" s="800"/>
      <c r="AB232" s="800"/>
      <c r="AC232" s="800"/>
      <c r="AD232" s="800"/>
    </row>
    <row r="233" spans="1:30" ht="15.75" customHeight="1" x14ac:dyDescent="0.25">
      <c r="A233" s="800"/>
      <c r="B233" s="800"/>
      <c r="C233" s="800"/>
      <c r="D233" s="800"/>
      <c r="E233" s="800"/>
      <c r="F233" s="800"/>
      <c r="G233" s="801"/>
      <c r="H233" s="800"/>
      <c r="I233" s="800"/>
      <c r="J233" s="800"/>
      <c r="K233" s="800"/>
      <c r="L233" s="800"/>
      <c r="M233" s="800"/>
      <c r="N233" s="800"/>
      <c r="O233" s="800"/>
      <c r="P233" s="800"/>
      <c r="Q233" s="800"/>
      <c r="R233" s="800"/>
      <c r="S233" s="800"/>
      <c r="T233" s="800"/>
      <c r="U233" s="800"/>
      <c r="V233" s="800"/>
      <c r="W233" s="800"/>
      <c r="X233" s="800"/>
      <c r="Y233" s="800"/>
      <c r="Z233" s="800"/>
      <c r="AA233" s="800"/>
      <c r="AB233" s="800"/>
      <c r="AC233" s="800"/>
      <c r="AD233" s="800"/>
    </row>
    <row r="234" spans="1:30" ht="15.75" customHeight="1" x14ac:dyDescent="0.25">
      <c r="A234" s="800"/>
      <c r="B234" s="800"/>
      <c r="C234" s="800"/>
      <c r="D234" s="800"/>
      <c r="E234" s="800"/>
      <c r="F234" s="800"/>
      <c r="G234" s="801"/>
      <c r="H234" s="800"/>
      <c r="I234" s="800"/>
      <c r="J234" s="800"/>
      <c r="K234" s="800"/>
      <c r="L234" s="800"/>
      <c r="M234" s="800"/>
      <c r="N234" s="800"/>
      <c r="O234" s="800"/>
      <c r="P234" s="800"/>
      <c r="Q234" s="800"/>
      <c r="R234" s="800"/>
      <c r="S234" s="800"/>
      <c r="T234" s="800"/>
      <c r="U234" s="800"/>
      <c r="V234" s="800"/>
      <c r="W234" s="800"/>
      <c r="X234" s="800"/>
      <c r="Y234" s="800"/>
      <c r="Z234" s="800"/>
      <c r="AA234" s="800"/>
      <c r="AB234" s="800"/>
      <c r="AC234" s="800"/>
      <c r="AD234" s="800"/>
    </row>
    <row r="235" spans="1:30" ht="15.75" customHeight="1" x14ac:dyDescent="0.25">
      <c r="A235" s="800"/>
      <c r="B235" s="800"/>
      <c r="C235" s="800"/>
      <c r="D235" s="800"/>
      <c r="E235" s="800"/>
      <c r="F235" s="800"/>
      <c r="G235" s="801"/>
      <c r="H235" s="800"/>
      <c r="I235" s="800"/>
      <c r="J235" s="800"/>
      <c r="K235" s="800"/>
      <c r="L235" s="800"/>
      <c r="M235" s="800"/>
      <c r="N235" s="800"/>
      <c r="O235" s="800"/>
      <c r="P235" s="800"/>
      <c r="Q235" s="800"/>
      <c r="R235" s="800"/>
      <c r="S235" s="800"/>
      <c r="T235" s="800"/>
      <c r="U235" s="800"/>
      <c r="V235" s="800"/>
      <c r="W235" s="800"/>
      <c r="X235" s="800"/>
      <c r="Y235" s="800"/>
      <c r="Z235" s="800"/>
      <c r="AA235" s="800"/>
      <c r="AB235" s="800"/>
      <c r="AC235" s="800"/>
      <c r="AD235" s="800"/>
    </row>
    <row r="236" spans="1:30" ht="15.75" customHeight="1" x14ac:dyDescent="0.25">
      <c r="A236" s="800"/>
      <c r="B236" s="800"/>
      <c r="C236" s="800"/>
      <c r="D236" s="800"/>
      <c r="E236" s="800"/>
      <c r="F236" s="800"/>
      <c r="G236" s="801"/>
      <c r="H236" s="800"/>
      <c r="I236" s="800"/>
      <c r="J236" s="800"/>
      <c r="K236" s="800"/>
      <c r="L236" s="800"/>
      <c r="M236" s="800"/>
      <c r="N236" s="800"/>
      <c r="O236" s="800"/>
      <c r="P236" s="800"/>
      <c r="Q236" s="800"/>
      <c r="R236" s="800"/>
      <c r="S236" s="800"/>
      <c r="T236" s="800"/>
      <c r="U236" s="800"/>
      <c r="V236" s="800"/>
      <c r="W236" s="800"/>
      <c r="X236" s="800"/>
      <c r="Y236" s="800"/>
      <c r="Z236" s="800"/>
      <c r="AA236" s="800"/>
      <c r="AB236" s="800"/>
      <c r="AC236" s="800"/>
      <c r="AD236" s="800"/>
    </row>
    <row r="237" spans="1:30" ht="15.75" customHeight="1" x14ac:dyDescent="0.25">
      <c r="A237" s="800"/>
      <c r="B237" s="800"/>
      <c r="C237" s="800"/>
      <c r="D237" s="800"/>
      <c r="E237" s="800"/>
      <c r="F237" s="800"/>
      <c r="G237" s="801"/>
      <c r="H237" s="800"/>
      <c r="I237" s="800"/>
      <c r="J237" s="800"/>
      <c r="K237" s="800"/>
      <c r="L237" s="800"/>
      <c r="M237" s="800"/>
      <c r="N237" s="800"/>
      <c r="O237" s="800"/>
      <c r="P237" s="800"/>
      <c r="Q237" s="800"/>
      <c r="R237" s="800"/>
      <c r="S237" s="800"/>
      <c r="T237" s="800"/>
      <c r="U237" s="800"/>
      <c r="V237" s="800"/>
      <c r="W237" s="800"/>
      <c r="X237" s="800"/>
      <c r="Y237" s="800"/>
      <c r="Z237" s="800"/>
      <c r="AA237" s="800"/>
      <c r="AB237" s="800"/>
      <c r="AC237" s="800"/>
      <c r="AD237" s="800"/>
    </row>
    <row r="238" spans="1:30" ht="15.75" customHeight="1" x14ac:dyDescent="0.25">
      <c r="A238" s="800"/>
      <c r="B238" s="800"/>
      <c r="C238" s="800"/>
      <c r="D238" s="800"/>
      <c r="E238" s="800"/>
      <c r="F238" s="800"/>
      <c r="G238" s="801"/>
      <c r="H238" s="800"/>
      <c r="I238" s="800"/>
      <c r="J238" s="800"/>
      <c r="K238" s="800"/>
      <c r="L238" s="800"/>
      <c r="M238" s="800"/>
      <c r="N238" s="800"/>
      <c r="O238" s="800"/>
      <c r="P238" s="800"/>
      <c r="Q238" s="800"/>
      <c r="R238" s="800"/>
      <c r="S238" s="800"/>
      <c r="T238" s="800"/>
      <c r="U238" s="800"/>
      <c r="V238" s="800"/>
      <c r="W238" s="800"/>
      <c r="X238" s="800"/>
      <c r="Y238" s="800"/>
      <c r="Z238" s="800"/>
      <c r="AA238" s="800"/>
      <c r="AB238" s="800"/>
      <c r="AC238" s="800"/>
      <c r="AD238" s="800"/>
    </row>
    <row r="239" spans="1:30" ht="15.75" customHeight="1" x14ac:dyDescent="0.25">
      <c r="A239" s="800"/>
      <c r="B239" s="800"/>
      <c r="C239" s="800"/>
      <c r="D239" s="800"/>
      <c r="E239" s="800"/>
      <c r="F239" s="800"/>
      <c r="G239" s="801"/>
      <c r="H239" s="800"/>
      <c r="I239" s="800"/>
      <c r="J239" s="800"/>
      <c r="K239" s="800"/>
      <c r="L239" s="800"/>
      <c r="M239" s="800"/>
      <c r="N239" s="800"/>
      <c r="O239" s="800"/>
      <c r="P239" s="800"/>
      <c r="Q239" s="800"/>
      <c r="R239" s="800"/>
      <c r="S239" s="800"/>
      <c r="T239" s="800"/>
      <c r="U239" s="800"/>
      <c r="V239" s="800"/>
      <c r="W239" s="800"/>
      <c r="X239" s="800"/>
      <c r="Y239" s="800"/>
      <c r="Z239" s="800"/>
      <c r="AA239" s="800"/>
      <c r="AB239" s="800"/>
      <c r="AC239" s="800"/>
      <c r="AD239" s="800"/>
    </row>
    <row r="240" spans="1:30" ht="15.75" customHeight="1" x14ac:dyDescent="0.25">
      <c r="A240" s="800"/>
      <c r="B240" s="800"/>
      <c r="C240" s="800"/>
      <c r="D240" s="800"/>
      <c r="E240" s="800"/>
      <c r="F240" s="800"/>
      <c r="G240" s="801"/>
      <c r="H240" s="800"/>
      <c r="I240" s="800"/>
      <c r="J240" s="800"/>
      <c r="K240" s="800"/>
      <c r="L240" s="800"/>
      <c r="M240" s="800"/>
      <c r="N240" s="800"/>
      <c r="O240" s="800"/>
      <c r="P240" s="800"/>
      <c r="Q240" s="800"/>
      <c r="R240" s="800"/>
      <c r="S240" s="800"/>
      <c r="T240" s="800"/>
      <c r="U240" s="800"/>
      <c r="V240" s="800"/>
      <c r="W240" s="800"/>
      <c r="X240" s="800"/>
      <c r="Y240" s="800"/>
      <c r="Z240" s="800"/>
      <c r="AA240" s="800"/>
      <c r="AB240" s="800"/>
      <c r="AC240" s="800"/>
      <c r="AD240" s="800"/>
    </row>
    <row r="241" spans="1:30" ht="15.75" customHeight="1" x14ac:dyDescent="0.25">
      <c r="A241" s="800"/>
      <c r="B241" s="800"/>
      <c r="C241" s="800"/>
      <c r="D241" s="800"/>
      <c r="E241" s="800"/>
      <c r="F241" s="800"/>
      <c r="G241" s="801"/>
      <c r="H241" s="800"/>
      <c r="I241" s="800"/>
      <c r="J241" s="800"/>
      <c r="K241" s="800"/>
      <c r="L241" s="800"/>
      <c r="M241" s="800"/>
      <c r="N241" s="800"/>
      <c r="O241" s="800"/>
      <c r="P241" s="800"/>
      <c r="Q241" s="800"/>
      <c r="R241" s="800"/>
      <c r="S241" s="800"/>
      <c r="T241" s="800"/>
      <c r="U241" s="800"/>
      <c r="V241" s="800"/>
      <c r="W241" s="800"/>
      <c r="X241" s="800"/>
      <c r="Y241" s="800"/>
      <c r="Z241" s="800"/>
      <c r="AA241" s="800"/>
      <c r="AB241" s="800"/>
      <c r="AC241" s="800"/>
      <c r="AD241" s="800"/>
    </row>
    <row r="242" spans="1:30" ht="15.75" customHeight="1" x14ac:dyDescent="0.25">
      <c r="A242" s="800"/>
      <c r="B242" s="800"/>
      <c r="C242" s="800"/>
      <c r="D242" s="800"/>
      <c r="E242" s="800"/>
      <c r="F242" s="800"/>
      <c r="G242" s="801"/>
      <c r="H242" s="800"/>
      <c r="I242" s="800"/>
      <c r="J242" s="800"/>
      <c r="K242" s="800"/>
      <c r="L242" s="800"/>
      <c r="M242" s="800"/>
      <c r="N242" s="800"/>
      <c r="O242" s="800"/>
      <c r="P242" s="800"/>
      <c r="Q242" s="800"/>
      <c r="R242" s="800"/>
      <c r="S242" s="800"/>
      <c r="T242" s="800"/>
      <c r="U242" s="800"/>
      <c r="V242" s="800"/>
      <c r="W242" s="800"/>
      <c r="X242" s="800"/>
      <c r="Y242" s="800"/>
      <c r="Z242" s="800"/>
      <c r="AA242" s="800"/>
      <c r="AB242" s="800"/>
      <c r="AC242" s="800"/>
      <c r="AD242" s="800"/>
    </row>
    <row r="243" spans="1:30" ht="15.75" customHeight="1" x14ac:dyDescent="0.25">
      <c r="A243" s="800"/>
      <c r="B243" s="800"/>
      <c r="C243" s="800"/>
      <c r="D243" s="800"/>
      <c r="E243" s="800"/>
      <c r="F243" s="800"/>
      <c r="G243" s="801"/>
      <c r="H243" s="800"/>
      <c r="I243" s="800"/>
      <c r="J243" s="800"/>
      <c r="K243" s="800"/>
      <c r="L243" s="800"/>
      <c r="M243" s="800"/>
      <c r="N243" s="800"/>
      <c r="O243" s="800"/>
      <c r="P243" s="800"/>
      <c r="Q243" s="800"/>
      <c r="R243" s="800"/>
      <c r="S243" s="800"/>
      <c r="T243" s="800"/>
      <c r="U243" s="800"/>
      <c r="V243" s="800"/>
      <c r="W243" s="800"/>
      <c r="X243" s="800"/>
      <c r="Y243" s="800"/>
      <c r="Z243" s="800"/>
      <c r="AA243" s="800"/>
      <c r="AB243" s="800"/>
      <c r="AC243" s="800"/>
      <c r="AD243" s="800"/>
    </row>
    <row r="244" spans="1:30" ht="15.75" customHeight="1" x14ac:dyDescent="0.25">
      <c r="A244" s="800"/>
      <c r="B244" s="800"/>
      <c r="C244" s="800"/>
      <c r="D244" s="800"/>
      <c r="E244" s="800"/>
      <c r="F244" s="800"/>
      <c r="G244" s="801"/>
      <c r="H244" s="800"/>
      <c r="I244" s="800"/>
      <c r="J244" s="800"/>
      <c r="K244" s="800"/>
      <c r="L244" s="800"/>
      <c r="M244" s="800"/>
      <c r="N244" s="800"/>
      <c r="O244" s="800"/>
      <c r="P244" s="800"/>
      <c r="Q244" s="800"/>
      <c r="R244" s="800"/>
      <c r="S244" s="800"/>
      <c r="T244" s="800"/>
      <c r="U244" s="800"/>
      <c r="V244" s="800"/>
      <c r="W244" s="800"/>
      <c r="X244" s="800"/>
      <c r="Y244" s="800"/>
      <c r="Z244" s="800"/>
      <c r="AA244" s="800"/>
      <c r="AB244" s="800"/>
      <c r="AC244" s="800"/>
      <c r="AD244" s="800"/>
    </row>
    <row r="245" spans="1:30" ht="15.75" customHeight="1" x14ac:dyDescent="0.25">
      <c r="A245" s="800"/>
      <c r="B245" s="800"/>
      <c r="C245" s="800"/>
      <c r="D245" s="800"/>
      <c r="E245" s="800"/>
      <c r="F245" s="800"/>
      <c r="G245" s="801"/>
      <c r="H245" s="800"/>
      <c r="I245" s="800"/>
      <c r="J245" s="800"/>
      <c r="K245" s="800"/>
      <c r="L245" s="800"/>
      <c r="M245" s="800"/>
      <c r="N245" s="800"/>
      <c r="O245" s="800"/>
      <c r="P245" s="800"/>
      <c r="Q245" s="800"/>
      <c r="R245" s="800"/>
      <c r="S245" s="800"/>
      <c r="T245" s="800"/>
      <c r="U245" s="800"/>
      <c r="V245" s="800"/>
      <c r="W245" s="800"/>
      <c r="X245" s="800"/>
      <c r="Y245" s="800"/>
      <c r="Z245" s="800"/>
      <c r="AA245" s="800"/>
      <c r="AB245" s="800"/>
      <c r="AC245" s="800"/>
      <c r="AD245" s="800"/>
    </row>
    <row r="246" spans="1:30" ht="15.75" customHeight="1" x14ac:dyDescent="0.25">
      <c r="A246" s="800"/>
      <c r="B246" s="800"/>
      <c r="C246" s="800"/>
      <c r="D246" s="800"/>
      <c r="E246" s="800"/>
      <c r="F246" s="800"/>
      <c r="G246" s="801"/>
      <c r="H246" s="800"/>
      <c r="I246" s="800"/>
      <c r="J246" s="800"/>
      <c r="K246" s="800"/>
      <c r="L246" s="800"/>
      <c r="M246" s="800"/>
      <c r="N246" s="800"/>
      <c r="O246" s="800"/>
      <c r="P246" s="800"/>
      <c r="Q246" s="800"/>
      <c r="R246" s="800"/>
      <c r="S246" s="800"/>
      <c r="T246" s="800"/>
      <c r="U246" s="800"/>
      <c r="V246" s="800"/>
      <c r="W246" s="800"/>
      <c r="X246" s="800"/>
      <c r="Y246" s="800"/>
      <c r="Z246" s="800"/>
      <c r="AA246" s="800"/>
      <c r="AB246" s="800"/>
      <c r="AC246" s="800"/>
      <c r="AD246" s="800"/>
    </row>
    <row r="247" spans="1:30" ht="15.75" customHeight="1" x14ac:dyDescent="0.25">
      <c r="A247" s="800"/>
      <c r="B247" s="800"/>
      <c r="C247" s="800"/>
      <c r="D247" s="800"/>
      <c r="E247" s="800"/>
      <c r="F247" s="800"/>
      <c r="G247" s="801"/>
      <c r="H247" s="800"/>
      <c r="I247" s="800"/>
      <c r="J247" s="800"/>
      <c r="K247" s="800"/>
      <c r="L247" s="800"/>
      <c r="M247" s="800"/>
      <c r="N247" s="800"/>
      <c r="O247" s="800"/>
      <c r="P247" s="800"/>
      <c r="Q247" s="800"/>
      <c r="R247" s="800"/>
      <c r="S247" s="800"/>
      <c r="T247" s="800"/>
      <c r="U247" s="800"/>
      <c r="V247" s="800"/>
      <c r="W247" s="800"/>
      <c r="X247" s="800"/>
      <c r="Y247" s="800"/>
      <c r="Z247" s="800"/>
      <c r="AA247" s="800"/>
      <c r="AB247" s="800"/>
      <c r="AC247" s="800"/>
      <c r="AD247" s="800"/>
    </row>
    <row r="248" spans="1:30" ht="15.75" customHeight="1" x14ac:dyDescent="0.25">
      <c r="A248" s="800"/>
      <c r="B248" s="800"/>
      <c r="C248" s="800"/>
      <c r="D248" s="800"/>
      <c r="E248" s="800"/>
      <c r="F248" s="800"/>
      <c r="G248" s="801"/>
      <c r="H248" s="800"/>
      <c r="I248" s="800"/>
      <c r="J248" s="800"/>
      <c r="K248" s="800"/>
      <c r="L248" s="800"/>
      <c r="M248" s="800"/>
      <c r="N248" s="800"/>
      <c r="O248" s="800"/>
      <c r="P248" s="800"/>
      <c r="Q248" s="800"/>
      <c r="R248" s="800"/>
      <c r="S248" s="800"/>
      <c r="T248" s="800"/>
      <c r="U248" s="800"/>
      <c r="V248" s="800"/>
      <c r="W248" s="800"/>
      <c r="X248" s="800"/>
      <c r="Y248" s="800"/>
      <c r="Z248" s="800"/>
      <c r="AA248" s="800"/>
      <c r="AB248" s="800"/>
      <c r="AC248" s="800"/>
      <c r="AD248" s="800"/>
    </row>
    <row r="249" spans="1:30" ht="15.75" customHeight="1" x14ac:dyDescent="0.25">
      <c r="A249" s="800"/>
      <c r="B249" s="800"/>
      <c r="C249" s="800"/>
      <c r="D249" s="800"/>
      <c r="E249" s="800"/>
      <c r="F249" s="800"/>
      <c r="G249" s="801"/>
      <c r="H249" s="800"/>
      <c r="I249" s="800"/>
      <c r="J249" s="800"/>
      <c r="K249" s="800"/>
      <c r="L249" s="800"/>
      <c r="M249" s="800"/>
      <c r="N249" s="800"/>
      <c r="O249" s="800"/>
      <c r="P249" s="800"/>
      <c r="Q249" s="800"/>
      <c r="R249" s="800"/>
      <c r="S249" s="800"/>
      <c r="T249" s="800"/>
      <c r="U249" s="800"/>
      <c r="V249" s="800"/>
      <c r="W249" s="800"/>
      <c r="X249" s="800"/>
      <c r="Y249" s="800"/>
      <c r="Z249" s="800"/>
      <c r="AA249" s="800"/>
      <c r="AB249" s="800"/>
      <c r="AC249" s="800"/>
      <c r="AD249" s="800"/>
    </row>
    <row r="250" spans="1:30" ht="15.75" customHeight="1" x14ac:dyDescent="0.25">
      <c r="A250" s="800"/>
      <c r="B250" s="800"/>
      <c r="C250" s="800"/>
      <c r="D250" s="800"/>
      <c r="E250" s="800"/>
      <c r="F250" s="800"/>
      <c r="G250" s="801"/>
      <c r="H250" s="800"/>
      <c r="I250" s="800"/>
      <c r="J250" s="800"/>
      <c r="K250" s="800"/>
      <c r="L250" s="800"/>
      <c r="M250" s="800"/>
      <c r="N250" s="800"/>
      <c r="O250" s="800"/>
      <c r="P250" s="800"/>
      <c r="Q250" s="800"/>
      <c r="R250" s="800"/>
      <c r="S250" s="800"/>
      <c r="T250" s="800"/>
      <c r="U250" s="800"/>
      <c r="V250" s="800"/>
      <c r="W250" s="800"/>
      <c r="X250" s="800"/>
      <c r="Y250" s="800"/>
      <c r="Z250" s="800"/>
      <c r="AA250" s="800"/>
      <c r="AB250" s="800"/>
      <c r="AC250" s="800"/>
      <c r="AD250" s="800"/>
    </row>
    <row r="251" spans="1:30" ht="15.75" customHeight="1" x14ac:dyDescent="0.25">
      <c r="A251" s="800"/>
      <c r="B251" s="800"/>
      <c r="C251" s="800"/>
      <c r="D251" s="800"/>
      <c r="E251" s="800"/>
      <c r="F251" s="800"/>
      <c r="G251" s="801"/>
      <c r="H251" s="800"/>
      <c r="I251" s="800"/>
      <c r="J251" s="800"/>
      <c r="K251" s="800"/>
      <c r="L251" s="800"/>
      <c r="M251" s="800"/>
      <c r="N251" s="800"/>
      <c r="O251" s="800"/>
      <c r="P251" s="800"/>
      <c r="Q251" s="800"/>
      <c r="R251" s="800"/>
      <c r="S251" s="800"/>
      <c r="T251" s="800"/>
      <c r="U251" s="800"/>
      <c r="V251" s="800"/>
      <c r="W251" s="800"/>
      <c r="X251" s="800"/>
      <c r="Y251" s="800"/>
      <c r="Z251" s="800"/>
      <c r="AA251" s="800"/>
      <c r="AB251" s="800"/>
      <c r="AC251" s="800"/>
      <c r="AD251" s="800"/>
    </row>
    <row r="252" spans="1:30" ht="15.75" customHeight="1" x14ac:dyDescent="0.25">
      <c r="A252" s="800"/>
      <c r="B252" s="800"/>
      <c r="C252" s="800"/>
      <c r="D252" s="800"/>
      <c r="E252" s="800"/>
      <c r="F252" s="800"/>
      <c r="G252" s="801"/>
      <c r="H252" s="800"/>
      <c r="I252" s="800"/>
      <c r="J252" s="800"/>
      <c r="K252" s="800"/>
      <c r="L252" s="800"/>
      <c r="M252" s="800"/>
      <c r="N252" s="800"/>
      <c r="O252" s="800"/>
      <c r="P252" s="800"/>
      <c r="Q252" s="800"/>
      <c r="R252" s="800"/>
      <c r="S252" s="800"/>
      <c r="T252" s="800"/>
      <c r="U252" s="800"/>
      <c r="V252" s="800"/>
      <c r="W252" s="800"/>
      <c r="X252" s="800"/>
      <c r="Y252" s="800"/>
      <c r="Z252" s="800"/>
      <c r="AA252" s="800"/>
      <c r="AB252" s="800"/>
      <c r="AC252" s="800"/>
      <c r="AD252" s="800"/>
    </row>
    <row r="253" spans="1:30" ht="15.75" customHeight="1" x14ac:dyDescent="0.25">
      <c r="A253" s="800"/>
      <c r="B253" s="800"/>
      <c r="C253" s="800"/>
      <c r="D253" s="800"/>
      <c r="E253" s="800"/>
      <c r="F253" s="800"/>
      <c r="G253" s="801"/>
      <c r="H253" s="800"/>
      <c r="I253" s="800"/>
      <c r="J253" s="800"/>
      <c r="K253" s="800"/>
      <c r="L253" s="800"/>
      <c r="M253" s="800"/>
      <c r="N253" s="800"/>
      <c r="O253" s="800"/>
      <c r="P253" s="800"/>
      <c r="Q253" s="800"/>
      <c r="R253" s="800"/>
      <c r="S253" s="800"/>
      <c r="T253" s="800"/>
      <c r="U253" s="800"/>
      <c r="V253" s="800"/>
      <c r="W253" s="800"/>
      <c r="X253" s="800"/>
      <c r="Y253" s="800"/>
      <c r="Z253" s="800"/>
      <c r="AA253" s="800"/>
      <c r="AB253" s="800"/>
      <c r="AC253" s="800"/>
      <c r="AD253" s="800"/>
    </row>
    <row r="254" spans="1:30" ht="15.75" customHeight="1" x14ac:dyDescent="0.25">
      <c r="A254" s="800"/>
      <c r="B254" s="800"/>
      <c r="C254" s="800"/>
      <c r="D254" s="800"/>
      <c r="E254" s="800"/>
      <c r="F254" s="800"/>
      <c r="G254" s="801"/>
      <c r="H254" s="800"/>
      <c r="I254" s="800"/>
      <c r="J254" s="800"/>
      <c r="K254" s="800"/>
      <c r="L254" s="800"/>
      <c r="M254" s="800"/>
      <c r="N254" s="800"/>
      <c r="O254" s="800"/>
      <c r="P254" s="800"/>
      <c r="Q254" s="800"/>
      <c r="R254" s="800"/>
      <c r="S254" s="800"/>
      <c r="T254" s="800"/>
      <c r="U254" s="800"/>
      <c r="V254" s="800"/>
      <c r="W254" s="800"/>
      <c r="X254" s="800"/>
      <c r="Y254" s="800"/>
      <c r="Z254" s="800"/>
      <c r="AA254" s="800"/>
      <c r="AB254" s="800"/>
      <c r="AC254" s="800"/>
      <c r="AD254" s="800"/>
    </row>
    <row r="255" spans="1:30" ht="15.75" customHeight="1" x14ac:dyDescent="0.25">
      <c r="A255" s="800"/>
      <c r="B255" s="800"/>
      <c r="C255" s="800"/>
      <c r="D255" s="800"/>
      <c r="E255" s="800"/>
      <c r="F255" s="800"/>
      <c r="G255" s="801"/>
      <c r="H255" s="800"/>
      <c r="I255" s="800"/>
      <c r="J255" s="800"/>
      <c r="K255" s="800"/>
      <c r="L255" s="800"/>
      <c r="M255" s="800"/>
      <c r="N255" s="800"/>
      <c r="O255" s="800"/>
      <c r="P255" s="800"/>
      <c r="Q255" s="800"/>
      <c r="R255" s="800"/>
      <c r="S255" s="800"/>
      <c r="T255" s="800"/>
      <c r="U255" s="800"/>
      <c r="V255" s="800"/>
      <c r="W255" s="800"/>
      <c r="X255" s="800"/>
      <c r="Y255" s="800"/>
      <c r="Z255" s="800"/>
      <c r="AA255" s="800"/>
      <c r="AB255" s="800"/>
      <c r="AC255" s="800"/>
      <c r="AD255" s="800"/>
    </row>
    <row r="256" spans="1:30" ht="15.75" customHeight="1" x14ac:dyDescent="0.25">
      <c r="A256" s="800"/>
      <c r="B256" s="800"/>
      <c r="C256" s="800"/>
      <c r="D256" s="800"/>
      <c r="E256" s="800"/>
      <c r="F256" s="800"/>
      <c r="G256" s="801"/>
      <c r="H256" s="800"/>
      <c r="I256" s="800"/>
      <c r="J256" s="800"/>
      <c r="K256" s="800"/>
      <c r="L256" s="800"/>
      <c r="M256" s="800"/>
      <c r="N256" s="800"/>
      <c r="O256" s="800"/>
      <c r="P256" s="800"/>
      <c r="Q256" s="800"/>
      <c r="R256" s="800"/>
      <c r="S256" s="800"/>
      <c r="T256" s="800"/>
      <c r="U256" s="800"/>
      <c r="V256" s="800"/>
      <c r="W256" s="800"/>
      <c r="X256" s="800"/>
      <c r="Y256" s="800"/>
      <c r="Z256" s="800"/>
      <c r="AA256" s="800"/>
      <c r="AB256" s="800"/>
      <c r="AC256" s="800"/>
      <c r="AD256" s="800"/>
    </row>
    <row r="257" spans="1:30" ht="15.75" customHeight="1" x14ac:dyDescent="0.25">
      <c r="A257" s="800"/>
      <c r="B257" s="800"/>
      <c r="C257" s="800"/>
      <c r="D257" s="800"/>
      <c r="E257" s="800"/>
      <c r="F257" s="800"/>
      <c r="G257" s="801"/>
      <c r="H257" s="800"/>
      <c r="I257" s="800"/>
      <c r="J257" s="800"/>
      <c r="K257" s="800"/>
      <c r="L257" s="800"/>
      <c r="M257" s="800"/>
      <c r="N257" s="800"/>
      <c r="O257" s="800"/>
      <c r="P257" s="800"/>
      <c r="Q257" s="800"/>
      <c r="R257" s="800"/>
      <c r="S257" s="800"/>
      <c r="T257" s="800"/>
      <c r="U257" s="800"/>
      <c r="V257" s="800"/>
      <c r="W257" s="800"/>
      <c r="X257" s="800"/>
      <c r="Y257" s="800"/>
      <c r="Z257" s="800"/>
      <c r="AA257" s="800"/>
      <c r="AB257" s="800"/>
      <c r="AC257" s="800"/>
      <c r="AD257" s="800"/>
    </row>
    <row r="258" spans="1:30" ht="15.75" customHeight="1" x14ac:dyDescent="0.25">
      <c r="A258" s="800"/>
      <c r="B258" s="800"/>
      <c r="C258" s="800"/>
      <c r="D258" s="800"/>
      <c r="E258" s="800"/>
      <c r="F258" s="800"/>
      <c r="G258" s="801"/>
      <c r="H258" s="800"/>
      <c r="I258" s="800"/>
      <c r="J258" s="800"/>
      <c r="K258" s="800"/>
      <c r="L258" s="800"/>
      <c r="M258" s="800"/>
      <c r="N258" s="800"/>
      <c r="O258" s="800"/>
      <c r="P258" s="800"/>
      <c r="Q258" s="800"/>
      <c r="R258" s="800"/>
      <c r="S258" s="800"/>
      <c r="T258" s="800"/>
      <c r="U258" s="800"/>
      <c r="V258" s="800"/>
      <c r="W258" s="800"/>
      <c r="X258" s="800"/>
      <c r="Y258" s="800"/>
      <c r="Z258" s="800"/>
      <c r="AA258" s="800"/>
      <c r="AB258" s="800"/>
      <c r="AC258" s="800"/>
      <c r="AD258" s="800"/>
    </row>
    <row r="259" spans="1:30" ht="15.75" customHeight="1" x14ac:dyDescent="0.25">
      <c r="A259" s="800"/>
      <c r="B259" s="800"/>
      <c r="C259" s="800"/>
      <c r="D259" s="800"/>
      <c r="E259" s="800"/>
      <c r="F259" s="800"/>
      <c r="G259" s="801"/>
      <c r="H259" s="800"/>
      <c r="I259" s="800"/>
      <c r="J259" s="800"/>
      <c r="K259" s="800"/>
      <c r="L259" s="800"/>
      <c r="M259" s="800"/>
      <c r="N259" s="800"/>
      <c r="O259" s="800"/>
      <c r="P259" s="800"/>
      <c r="Q259" s="800"/>
      <c r="R259" s="800"/>
      <c r="S259" s="800"/>
      <c r="T259" s="800"/>
      <c r="U259" s="800"/>
      <c r="V259" s="800"/>
      <c r="W259" s="800"/>
      <c r="X259" s="800"/>
      <c r="Y259" s="800"/>
      <c r="Z259" s="800"/>
      <c r="AA259" s="800"/>
      <c r="AB259" s="800"/>
      <c r="AC259" s="800"/>
      <c r="AD259" s="800"/>
    </row>
    <row r="260" spans="1:30" ht="15.75" customHeight="1" x14ac:dyDescent="0.25">
      <c r="A260" s="800"/>
      <c r="B260" s="800"/>
      <c r="C260" s="800"/>
      <c r="D260" s="800"/>
      <c r="E260" s="800"/>
      <c r="F260" s="800"/>
      <c r="G260" s="801"/>
      <c r="H260" s="800"/>
      <c r="I260" s="800"/>
      <c r="J260" s="800"/>
      <c r="K260" s="800"/>
      <c r="L260" s="800"/>
      <c r="M260" s="800"/>
      <c r="N260" s="800"/>
      <c r="O260" s="800"/>
      <c r="P260" s="800"/>
      <c r="Q260" s="800"/>
      <c r="R260" s="800"/>
      <c r="S260" s="800"/>
      <c r="T260" s="800"/>
      <c r="U260" s="800"/>
      <c r="V260" s="800"/>
      <c r="W260" s="800"/>
      <c r="X260" s="800"/>
      <c r="Y260" s="800"/>
      <c r="Z260" s="800"/>
      <c r="AA260" s="800"/>
      <c r="AB260" s="800"/>
      <c r="AC260" s="800"/>
      <c r="AD260" s="800"/>
    </row>
    <row r="261" spans="1:30" ht="15.75" customHeight="1" x14ac:dyDescent="0.25">
      <c r="A261" s="800"/>
      <c r="B261" s="800"/>
      <c r="C261" s="800"/>
      <c r="D261" s="800"/>
      <c r="E261" s="800"/>
      <c r="F261" s="800"/>
      <c r="G261" s="801"/>
      <c r="H261" s="800"/>
      <c r="I261" s="800"/>
      <c r="J261" s="800"/>
      <c r="K261" s="800"/>
      <c r="L261" s="800"/>
      <c r="M261" s="800"/>
      <c r="N261" s="800"/>
      <c r="O261" s="800"/>
      <c r="P261" s="800"/>
      <c r="Q261" s="800"/>
      <c r="R261" s="800"/>
      <c r="S261" s="800"/>
      <c r="T261" s="800"/>
      <c r="U261" s="800"/>
      <c r="V261" s="800"/>
      <c r="W261" s="800"/>
      <c r="X261" s="800"/>
      <c r="Y261" s="800"/>
      <c r="Z261" s="800"/>
      <c r="AA261" s="800"/>
      <c r="AB261" s="800"/>
      <c r="AC261" s="800"/>
      <c r="AD261" s="800"/>
    </row>
    <row r="262" spans="1:30" ht="15.75" customHeight="1" x14ac:dyDescent="0.25">
      <c r="A262" s="800"/>
      <c r="B262" s="800"/>
      <c r="C262" s="800"/>
      <c r="D262" s="800"/>
      <c r="E262" s="800"/>
      <c r="F262" s="800"/>
      <c r="G262" s="801"/>
      <c r="H262" s="800"/>
      <c r="I262" s="800"/>
      <c r="J262" s="800"/>
      <c r="K262" s="800"/>
      <c r="L262" s="800"/>
      <c r="M262" s="800"/>
      <c r="N262" s="800"/>
      <c r="O262" s="800"/>
      <c r="P262" s="800"/>
      <c r="Q262" s="800"/>
      <c r="R262" s="800"/>
      <c r="S262" s="800"/>
      <c r="T262" s="800"/>
      <c r="U262" s="800"/>
      <c r="V262" s="800"/>
      <c r="W262" s="800"/>
      <c r="X262" s="800"/>
      <c r="Y262" s="800"/>
      <c r="Z262" s="800"/>
      <c r="AA262" s="800"/>
      <c r="AB262" s="800"/>
      <c r="AC262" s="800"/>
      <c r="AD262" s="800"/>
    </row>
    <row r="263" spans="1:30" ht="15.75" customHeight="1" x14ac:dyDescent="0.25">
      <c r="A263" s="800"/>
      <c r="B263" s="800"/>
      <c r="C263" s="800"/>
      <c r="D263" s="800"/>
      <c r="E263" s="800"/>
      <c r="F263" s="800"/>
      <c r="G263" s="801"/>
      <c r="H263" s="800"/>
      <c r="I263" s="800"/>
      <c r="J263" s="800"/>
      <c r="K263" s="800"/>
      <c r="L263" s="800"/>
      <c r="M263" s="800"/>
      <c r="N263" s="800"/>
      <c r="O263" s="800"/>
      <c r="P263" s="800"/>
      <c r="Q263" s="800"/>
      <c r="R263" s="800"/>
      <c r="S263" s="800"/>
      <c r="T263" s="800"/>
      <c r="U263" s="800"/>
      <c r="V263" s="800"/>
      <c r="W263" s="800"/>
      <c r="X263" s="800"/>
      <c r="Y263" s="800"/>
      <c r="Z263" s="800"/>
      <c r="AA263" s="800"/>
      <c r="AB263" s="800"/>
      <c r="AC263" s="800"/>
      <c r="AD263" s="800"/>
    </row>
    <row r="264" spans="1:30" ht="15.75" customHeight="1" x14ac:dyDescent="0.25">
      <c r="A264" s="800"/>
      <c r="B264" s="800"/>
      <c r="C264" s="800"/>
      <c r="D264" s="800"/>
      <c r="E264" s="800"/>
      <c r="F264" s="800"/>
      <c r="G264" s="801"/>
      <c r="H264" s="800"/>
      <c r="I264" s="800"/>
      <c r="J264" s="800"/>
      <c r="K264" s="800"/>
      <c r="L264" s="800"/>
      <c r="M264" s="800"/>
      <c r="N264" s="800"/>
      <c r="O264" s="800"/>
      <c r="P264" s="800"/>
      <c r="Q264" s="800"/>
      <c r="R264" s="800"/>
      <c r="S264" s="800"/>
      <c r="T264" s="800"/>
      <c r="U264" s="800"/>
      <c r="V264" s="800"/>
      <c r="W264" s="800"/>
      <c r="X264" s="800"/>
      <c r="Y264" s="800"/>
      <c r="Z264" s="800"/>
      <c r="AA264" s="800"/>
      <c r="AB264" s="800"/>
      <c r="AC264" s="800"/>
      <c r="AD264" s="800"/>
    </row>
    <row r="265" spans="1:30" ht="15.75" customHeight="1" x14ac:dyDescent="0.25">
      <c r="A265" s="800"/>
      <c r="B265" s="800"/>
      <c r="C265" s="800"/>
      <c r="D265" s="800"/>
      <c r="E265" s="800"/>
      <c r="F265" s="800"/>
      <c r="G265" s="801"/>
      <c r="H265" s="800"/>
      <c r="I265" s="800"/>
      <c r="J265" s="800"/>
      <c r="K265" s="800"/>
      <c r="L265" s="800"/>
      <c r="M265" s="800"/>
      <c r="N265" s="800"/>
      <c r="O265" s="800"/>
      <c r="P265" s="800"/>
      <c r="Q265" s="800"/>
      <c r="R265" s="800"/>
      <c r="S265" s="800"/>
      <c r="T265" s="800"/>
      <c r="U265" s="800"/>
      <c r="V265" s="800"/>
      <c r="W265" s="800"/>
      <c r="X265" s="800"/>
      <c r="Y265" s="800"/>
      <c r="Z265" s="800"/>
      <c r="AA265" s="800"/>
      <c r="AB265" s="800"/>
      <c r="AC265" s="800"/>
      <c r="AD265" s="800"/>
    </row>
    <row r="266" spans="1:30" ht="15.75" customHeight="1" x14ac:dyDescent="0.25">
      <c r="A266" s="800"/>
      <c r="B266" s="800"/>
      <c r="C266" s="800"/>
      <c r="D266" s="800"/>
      <c r="E266" s="800"/>
      <c r="F266" s="800"/>
      <c r="G266" s="801"/>
      <c r="H266" s="800"/>
      <c r="I266" s="800"/>
      <c r="J266" s="800"/>
      <c r="K266" s="800"/>
      <c r="L266" s="800"/>
      <c r="M266" s="800"/>
      <c r="N266" s="800"/>
      <c r="O266" s="800"/>
      <c r="P266" s="800"/>
      <c r="Q266" s="800"/>
      <c r="R266" s="800"/>
      <c r="S266" s="800"/>
      <c r="T266" s="800"/>
      <c r="U266" s="800"/>
      <c r="V266" s="800"/>
      <c r="W266" s="800"/>
      <c r="X266" s="800"/>
      <c r="Y266" s="800"/>
      <c r="Z266" s="800"/>
      <c r="AA266" s="800"/>
      <c r="AB266" s="800"/>
      <c r="AC266" s="800"/>
      <c r="AD266" s="800"/>
    </row>
    <row r="267" spans="1:30" ht="15.75" customHeight="1" x14ac:dyDescent="0.25">
      <c r="A267" s="800"/>
      <c r="B267" s="800"/>
      <c r="C267" s="800"/>
      <c r="D267" s="800"/>
      <c r="E267" s="800"/>
      <c r="F267" s="800"/>
      <c r="G267" s="801"/>
      <c r="H267" s="800"/>
      <c r="I267" s="800"/>
      <c r="J267" s="800"/>
      <c r="K267" s="800"/>
      <c r="L267" s="800"/>
      <c r="M267" s="800"/>
      <c r="N267" s="800"/>
      <c r="O267" s="800"/>
      <c r="P267" s="800"/>
      <c r="Q267" s="800"/>
      <c r="R267" s="800"/>
      <c r="S267" s="800"/>
      <c r="T267" s="800"/>
      <c r="U267" s="800"/>
      <c r="V267" s="800"/>
      <c r="W267" s="800"/>
      <c r="X267" s="800"/>
      <c r="Y267" s="800"/>
      <c r="Z267" s="800"/>
      <c r="AA267" s="800"/>
      <c r="AB267" s="800"/>
      <c r="AC267" s="800"/>
      <c r="AD267" s="800"/>
    </row>
    <row r="268" spans="1:30" ht="15.75" customHeight="1" x14ac:dyDescent="0.25">
      <c r="A268" s="800"/>
      <c r="B268" s="800"/>
      <c r="C268" s="800"/>
      <c r="D268" s="800"/>
      <c r="E268" s="800"/>
      <c r="F268" s="800"/>
      <c r="G268" s="801"/>
      <c r="H268" s="800"/>
      <c r="I268" s="800"/>
      <c r="J268" s="800"/>
      <c r="K268" s="800"/>
      <c r="L268" s="800"/>
      <c r="M268" s="800"/>
      <c r="N268" s="800"/>
      <c r="O268" s="800"/>
      <c r="P268" s="800"/>
      <c r="Q268" s="800"/>
      <c r="R268" s="800"/>
      <c r="S268" s="800"/>
      <c r="T268" s="800"/>
      <c r="U268" s="800"/>
      <c r="V268" s="800"/>
      <c r="W268" s="800"/>
      <c r="X268" s="800"/>
      <c r="Y268" s="800"/>
      <c r="Z268" s="800"/>
      <c r="AA268" s="800"/>
      <c r="AB268" s="800"/>
      <c r="AC268" s="800"/>
      <c r="AD268" s="800"/>
    </row>
    <row r="269" spans="1:30" ht="15.75" customHeight="1" x14ac:dyDescent="0.25">
      <c r="A269" s="800"/>
      <c r="B269" s="800"/>
      <c r="C269" s="800"/>
      <c r="D269" s="800"/>
      <c r="E269" s="800"/>
      <c r="F269" s="800"/>
      <c r="G269" s="801"/>
      <c r="H269" s="800"/>
      <c r="I269" s="800"/>
      <c r="J269" s="800"/>
      <c r="K269" s="800"/>
      <c r="L269" s="800"/>
      <c r="M269" s="800"/>
      <c r="N269" s="800"/>
      <c r="O269" s="800"/>
      <c r="P269" s="800"/>
      <c r="Q269" s="800"/>
      <c r="R269" s="800"/>
      <c r="S269" s="800"/>
      <c r="T269" s="800"/>
      <c r="U269" s="800"/>
      <c r="V269" s="800"/>
      <c r="W269" s="800"/>
      <c r="X269" s="800"/>
      <c r="Y269" s="800"/>
      <c r="Z269" s="800"/>
      <c r="AA269" s="800"/>
      <c r="AB269" s="800"/>
      <c r="AC269" s="800"/>
      <c r="AD269" s="800"/>
    </row>
    <row r="270" spans="1:30" ht="15.75" customHeight="1" x14ac:dyDescent="0.25">
      <c r="A270" s="800"/>
      <c r="B270" s="800"/>
      <c r="C270" s="800"/>
      <c r="D270" s="800"/>
      <c r="E270" s="800"/>
      <c r="F270" s="800"/>
      <c r="G270" s="801"/>
      <c r="H270" s="800"/>
      <c r="I270" s="800"/>
      <c r="J270" s="800"/>
      <c r="K270" s="800"/>
      <c r="L270" s="800"/>
      <c r="M270" s="800"/>
      <c r="N270" s="800"/>
      <c r="O270" s="800"/>
      <c r="P270" s="800"/>
      <c r="Q270" s="800"/>
      <c r="R270" s="800"/>
      <c r="S270" s="800"/>
      <c r="T270" s="800"/>
      <c r="U270" s="800"/>
      <c r="V270" s="800"/>
      <c r="W270" s="800"/>
      <c r="X270" s="800"/>
      <c r="Y270" s="800"/>
      <c r="Z270" s="800"/>
      <c r="AA270" s="800"/>
      <c r="AB270" s="800"/>
      <c r="AC270" s="800"/>
      <c r="AD270" s="800"/>
    </row>
    <row r="271" spans="1:30" ht="15.75" customHeight="1" x14ac:dyDescent="0.25">
      <c r="A271" s="800"/>
      <c r="B271" s="800"/>
      <c r="C271" s="800"/>
      <c r="D271" s="800"/>
      <c r="E271" s="800"/>
      <c r="F271" s="800"/>
      <c r="G271" s="801"/>
      <c r="H271" s="800"/>
      <c r="I271" s="800"/>
      <c r="J271" s="800"/>
      <c r="K271" s="800"/>
      <c r="L271" s="800"/>
      <c r="M271" s="800"/>
      <c r="N271" s="800"/>
      <c r="O271" s="800"/>
      <c r="P271" s="800"/>
      <c r="Q271" s="800"/>
      <c r="R271" s="800"/>
      <c r="S271" s="800"/>
      <c r="T271" s="800"/>
      <c r="U271" s="800"/>
      <c r="V271" s="800"/>
      <c r="W271" s="800"/>
      <c r="X271" s="800"/>
      <c r="Y271" s="800"/>
      <c r="Z271" s="800"/>
      <c r="AA271" s="800"/>
      <c r="AB271" s="800"/>
      <c r="AC271" s="800"/>
      <c r="AD271" s="800"/>
    </row>
    <row r="272" spans="1:30" ht="15.75" customHeight="1" x14ac:dyDescent="0.25">
      <c r="A272" s="800"/>
      <c r="B272" s="800"/>
      <c r="C272" s="800"/>
      <c r="D272" s="800"/>
      <c r="E272" s="800"/>
      <c r="F272" s="800"/>
      <c r="G272" s="801"/>
      <c r="H272" s="800"/>
      <c r="I272" s="800"/>
      <c r="J272" s="800"/>
      <c r="K272" s="800"/>
      <c r="L272" s="800"/>
      <c r="M272" s="800"/>
      <c r="N272" s="800"/>
      <c r="O272" s="800"/>
      <c r="P272" s="800"/>
      <c r="Q272" s="800"/>
      <c r="R272" s="800"/>
      <c r="S272" s="800"/>
      <c r="T272" s="800"/>
      <c r="U272" s="800"/>
      <c r="V272" s="800"/>
      <c r="W272" s="800"/>
      <c r="X272" s="800"/>
      <c r="Y272" s="800"/>
      <c r="Z272" s="800"/>
      <c r="AA272" s="800"/>
      <c r="AB272" s="800"/>
      <c r="AC272" s="800"/>
      <c r="AD272" s="800"/>
    </row>
    <row r="273" spans="1:30" ht="15.75" customHeight="1" x14ac:dyDescent="0.25">
      <c r="A273" s="800"/>
      <c r="B273" s="800"/>
      <c r="C273" s="800"/>
      <c r="D273" s="800"/>
      <c r="E273" s="800"/>
      <c r="F273" s="800"/>
      <c r="G273" s="801"/>
      <c r="H273" s="800"/>
      <c r="I273" s="800"/>
      <c r="J273" s="800"/>
      <c r="K273" s="800"/>
      <c r="L273" s="800"/>
      <c r="M273" s="800"/>
      <c r="N273" s="800"/>
      <c r="O273" s="800"/>
      <c r="P273" s="800"/>
      <c r="Q273" s="800"/>
      <c r="R273" s="800"/>
      <c r="S273" s="800"/>
      <c r="T273" s="800"/>
      <c r="U273" s="800"/>
      <c r="V273" s="800"/>
      <c r="W273" s="800"/>
      <c r="X273" s="800"/>
      <c r="Y273" s="800"/>
      <c r="Z273" s="800"/>
      <c r="AA273" s="800"/>
      <c r="AB273" s="800"/>
      <c r="AC273" s="800"/>
      <c r="AD273" s="800"/>
    </row>
    <row r="274" spans="1:30" ht="15.75" customHeight="1" x14ac:dyDescent="0.25">
      <c r="A274" s="800"/>
      <c r="B274" s="800"/>
      <c r="C274" s="800"/>
      <c r="D274" s="800"/>
      <c r="E274" s="800"/>
      <c r="F274" s="800"/>
      <c r="G274" s="801"/>
      <c r="H274" s="800"/>
      <c r="I274" s="800"/>
      <c r="J274" s="800"/>
      <c r="K274" s="800"/>
      <c r="L274" s="800"/>
      <c r="M274" s="800"/>
      <c r="N274" s="800"/>
      <c r="O274" s="800"/>
      <c r="P274" s="800"/>
      <c r="Q274" s="800"/>
      <c r="R274" s="800"/>
      <c r="S274" s="800"/>
      <c r="T274" s="800"/>
      <c r="U274" s="800"/>
      <c r="V274" s="800"/>
      <c r="W274" s="800"/>
      <c r="X274" s="800"/>
      <c r="Y274" s="800"/>
      <c r="Z274" s="800"/>
      <c r="AA274" s="800"/>
      <c r="AB274" s="800"/>
      <c r="AC274" s="800"/>
      <c r="AD274" s="800"/>
    </row>
    <row r="275" spans="1:30" ht="15.75" customHeight="1" x14ac:dyDescent="0.25">
      <c r="A275" s="860"/>
      <c r="B275" s="860"/>
      <c r="C275" s="860"/>
      <c r="D275" s="860"/>
      <c r="E275" s="860"/>
      <c r="F275" s="860"/>
      <c r="G275" s="868"/>
      <c r="H275" s="860"/>
      <c r="I275" s="860"/>
      <c r="J275" s="860"/>
      <c r="K275" s="860"/>
      <c r="L275" s="860"/>
      <c r="M275" s="860"/>
      <c r="N275" s="860"/>
      <c r="O275" s="860"/>
      <c r="P275" s="860"/>
      <c r="Q275" s="860"/>
      <c r="R275" s="860"/>
      <c r="S275" s="860"/>
      <c r="T275" s="860"/>
      <c r="U275" s="860"/>
      <c r="V275" s="860"/>
      <c r="W275" s="860"/>
      <c r="X275" s="860"/>
      <c r="Y275" s="860"/>
      <c r="Z275" s="860"/>
      <c r="AA275" s="860"/>
      <c r="AB275" s="860"/>
      <c r="AC275" s="860"/>
      <c r="AD275" s="860"/>
    </row>
    <row r="276" spans="1:30" ht="15.75" customHeight="1" x14ac:dyDescent="0.25">
      <c r="A276" s="860"/>
      <c r="B276" s="860"/>
      <c r="C276" s="860"/>
      <c r="D276" s="860"/>
      <c r="E276" s="860"/>
      <c r="F276" s="860"/>
      <c r="G276" s="868"/>
      <c r="H276" s="860"/>
      <c r="I276" s="860"/>
      <c r="J276" s="860"/>
      <c r="K276" s="860"/>
      <c r="L276" s="860"/>
      <c r="M276" s="860"/>
      <c r="N276" s="860"/>
      <c r="O276" s="860"/>
      <c r="P276" s="860"/>
      <c r="Q276" s="860"/>
      <c r="R276" s="860"/>
      <c r="S276" s="860"/>
      <c r="T276" s="860"/>
      <c r="U276" s="860"/>
      <c r="V276" s="860"/>
      <c r="W276" s="860"/>
      <c r="X276" s="860"/>
      <c r="Y276" s="860"/>
      <c r="Z276" s="860"/>
      <c r="AA276" s="860"/>
      <c r="AB276" s="860"/>
      <c r="AC276" s="860"/>
      <c r="AD276" s="860"/>
    </row>
    <row r="277" spans="1:30" ht="15.75" customHeight="1" x14ac:dyDescent="0.25">
      <c r="A277" s="860"/>
      <c r="B277" s="860"/>
      <c r="C277" s="860"/>
      <c r="D277" s="860"/>
      <c r="E277" s="860"/>
      <c r="F277" s="860"/>
      <c r="G277" s="868"/>
      <c r="H277" s="860"/>
      <c r="I277" s="860"/>
      <c r="J277" s="860"/>
      <c r="K277" s="860"/>
      <c r="L277" s="860"/>
      <c r="M277" s="860"/>
      <c r="N277" s="860"/>
      <c r="O277" s="860"/>
      <c r="P277" s="860"/>
      <c r="Q277" s="860"/>
      <c r="R277" s="860"/>
      <c r="S277" s="860"/>
      <c r="T277" s="860"/>
      <c r="U277" s="860"/>
      <c r="V277" s="860"/>
      <c r="W277" s="860"/>
      <c r="X277" s="860"/>
      <c r="Y277" s="860"/>
      <c r="Z277" s="860"/>
      <c r="AA277" s="860"/>
      <c r="AB277" s="860"/>
      <c r="AC277" s="860"/>
      <c r="AD277" s="860"/>
    </row>
    <row r="278" spans="1:30" ht="15.75" customHeight="1" x14ac:dyDescent="0.25">
      <c r="A278" s="860"/>
      <c r="B278" s="860"/>
      <c r="C278" s="860"/>
      <c r="D278" s="860"/>
      <c r="E278" s="860"/>
      <c r="F278" s="860"/>
      <c r="G278" s="868"/>
      <c r="H278" s="860"/>
      <c r="I278" s="860"/>
      <c r="J278" s="860"/>
      <c r="K278" s="860"/>
      <c r="L278" s="860"/>
      <c r="M278" s="860"/>
      <c r="N278" s="860"/>
      <c r="O278" s="860"/>
      <c r="P278" s="860"/>
      <c r="Q278" s="860"/>
      <c r="R278" s="860"/>
      <c r="S278" s="860"/>
      <c r="T278" s="860"/>
      <c r="U278" s="860"/>
      <c r="V278" s="860"/>
      <c r="W278" s="860"/>
      <c r="X278" s="860"/>
      <c r="Y278" s="860"/>
      <c r="Z278" s="860"/>
      <c r="AA278" s="860"/>
      <c r="AB278" s="860"/>
      <c r="AC278" s="860"/>
      <c r="AD278" s="860"/>
    </row>
    <row r="279" spans="1:30" ht="15.75" customHeight="1" x14ac:dyDescent="0.25">
      <c r="A279" s="860"/>
      <c r="B279" s="860"/>
      <c r="C279" s="860"/>
      <c r="D279" s="860"/>
      <c r="E279" s="860"/>
      <c r="F279" s="860"/>
      <c r="G279" s="868"/>
      <c r="H279" s="860"/>
      <c r="I279" s="860"/>
      <c r="J279" s="860"/>
      <c r="K279" s="860"/>
      <c r="L279" s="860"/>
      <c r="M279" s="860"/>
      <c r="N279" s="860"/>
      <c r="O279" s="860"/>
      <c r="P279" s="860"/>
      <c r="Q279" s="860"/>
      <c r="R279" s="860"/>
      <c r="S279" s="860"/>
      <c r="T279" s="860"/>
      <c r="U279" s="860"/>
      <c r="V279" s="860"/>
      <c r="W279" s="860"/>
      <c r="X279" s="860"/>
      <c r="Y279" s="860"/>
      <c r="Z279" s="860"/>
      <c r="AA279" s="860"/>
      <c r="AB279" s="860"/>
      <c r="AC279" s="860"/>
      <c r="AD279" s="860"/>
    </row>
    <row r="280" spans="1:30" ht="15.75" customHeight="1" x14ac:dyDescent="0.25">
      <c r="A280" s="860"/>
      <c r="B280" s="860"/>
      <c r="C280" s="860"/>
      <c r="D280" s="860"/>
      <c r="E280" s="860"/>
      <c r="F280" s="860"/>
      <c r="G280" s="868"/>
      <c r="H280" s="860"/>
      <c r="I280" s="860"/>
      <c r="J280" s="860"/>
      <c r="K280" s="860"/>
      <c r="L280" s="860"/>
      <c r="M280" s="860"/>
      <c r="N280" s="860"/>
      <c r="O280" s="860"/>
      <c r="P280" s="860"/>
      <c r="Q280" s="860"/>
      <c r="R280" s="860"/>
      <c r="S280" s="860"/>
      <c r="T280" s="860"/>
      <c r="U280" s="860"/>
      <c r="V280" s="860"/>
      <c r="W280" s="860"/>
      <c r="X280" s="860"/>
      <c r="Y280" s="860"/>
      <c r="Z280" s="860"/>
      <c r="AA280" s="860"/>
      <c r="AB280" s="860"/>
      <c r="AC280" s="860"/>
      <c r="AD280" s="860"/>
    </row>
    <row r="281" spans="1:30" ht="15.75" customHeight="1" x14ac:dyDescent="0.25">
      <c r="A281" s="860"/>
      <c r="B281" s="860"/>
      <c r="C281" s="860"/>
      <c r="D281" s="860"/>
      <c r="E281" s="860"/>
      <c r="F281" s="860"/>
      <c r="G281" s="868"/>
      <c r="H281" s="860"/>
      <c r="I281" s="860"/>
      <c r="J281" s="860"/>
      <c r="K281" s="860"/>
      <c r="L281" s="860"/>
      <c r="M281" s="860"/>
      <c r="N281" s="860"/>
      <c r="O281" s="860"/>
      <c r="P281" s="860"/>
      <c r="Q281" s="860"/>
      <c r="R281" s="860"/>
      <c r="S281" s="860"/>
      <c r="T281" s="860"/>
      <c r="U281" s="860"/>
      <c r="V281" s="860"/>
      <c r="W281" s="860"/>
      <c r="X281" s="860"/>
      <c r="Y281" s="860"/>
      <c r="Z281" s="860"/>
      <c r="AA281" s="860"/>
      <c r="AB281" s="860"/>
      <c r="AC281" s="860"/>
      <c r="AD281" s="860"/>
    </row>
    <row r="282" spans="1:30" ht="15.75" customHeight="1" x14ac:dyDescent="0.25">
      <c r="A282" s="860"/>
      <c r="B282" s="860"/>
      <c r="C282" s="860"/>
      <c r="D282" s="860"/>
      <c r="E282" s="860"/>
      <c r="F282" s="860"/>
      <c r="G282" s="868"/>
      <c r="H282" s="860"/>
      <c r="I282" s="860"/>
      <c r="J282" s="860"/>
      <c r="K282" s="860"/>
      <c r="L282" s="860"/>
      <c r="M282" s="860"/>
      <c r="N282" s="860"/>
      <c r="O282" s="860"/>
      <c r="P282" s="860"/>
      <c r="Q282" s="860"/>
      <c r="R282" s="860"/>
      <c r="S282" s="860"/>
      <c r="T282" s="860"/>
      <c r="U282" s="860"/>
      <c r="V282" s="860"/>
      <c r="W282" s="860"/>
      <c r="X282" s="860"/>
      <c r="Y282" s="860"/>
      <c r="Z282" s="860"/>
      <c r="AA282" s="860"/>
      <c r="AB282" s="860"/>
      <c r="AC282" s="860"/>
      <c r="AD282" s="860"/>
    </row>
    <row r="283" spans="1:30" ht="15.75" customHeight="1" x14ac:dyDescent="0.25">
      <c r="A283" s="860"/>
      <c r="B283" s="860"/>
      <c r="C283" s="860"/>
      <c r="D283" s="860"/>
      <c r="E283" s="860"/>
      <c r="F283" s="860"/>
      <c r="G283" s="868"/>
      <c r="H283" s="860"/>
      <c r="I283" s="860"/>
      <c r="J283" s="860"/>
      <c r="K283" s="860"/>
      <c r="L283" s="860"/>
      <c r="M283" s="860"/>
      <c r="N283" s="860"/>
      <c r="O283" s="860"/>
      <c r="P283" s="860"/>
      <c r="Q283" s="860"/>
      <c r="R283" s="860"/>
      <c r="S283" s="860"/>
      <c r="T283" s="860"/>
      <c r="U283" s="860"/>
      <c r="V283" s="860"/>
      <c r="W283" s="860"/>
      <c r="X283" s="860"/>
      <c r="Y283" s="860"/>
      <c r="Z283" s="860"/>
      <c r="AA283" s="860"/>
      <c r="AB283" s="860"/>
      <c r="AC283" s="860"/>
      <c r="AD283" s="860"/>
    </row>
    <row r="284" spans="1:30" ht="15.75" customHeight="1" x14ac:dyDescent="0.25">
      <c r="A284" s="860"/>
      <c r="B284" s="860"/>
      <c r="C284" s="860"/>
      <c r="D284" s="860"/>
      <c r="E284" s="860"/>
      <c r="F284" s="860"/>
      <c r="G284" s="868"/>
      <c r="H284" s="860"/>
      <c r="I284" s="860"/>
      <c r="J284" s="860"/>
      <c r="K284" s="860"/>
      <c r="L284" s="860"/>
      <c r="M284" s="860"/>
      <c r="N284" s="860"/>
      <c r="O284" s="860"/>
      <c r="P284" s="860"/>
      <c r="Q284" s="860"/>
      <c r="R284" s="860"/>
      <c r="S284" s="860"/>
      <c r="T284" s="860"/>
      <c r="U284" s="860"/>
      <c r="V284" s="860"/>
      <c r="W284" s="860"/>
      <c r="X284" s="860"/>
      <c r="Y284" s="860"/>
      <c r="Z284" s="860"/>
      <c r="AA284" s="860"/>
      <c r="AB284" s="860"/>
      <c r="AC284" s="860"/>
      <c r="AD284" s="860"/>
    </row>
    <row r="285" spans="1:30" ht="15.75" customHeight="1" x14ac:dyDescent="0.25">
      <c r="A285" s="860"/>
      <c r="B285" s="860"/>
      <c r="C285" s="860"/>
      <c r="D285" s="860"/>
      <c r="E285" s="860"/>
      <c r="F285" s="860"/>
      <c r="G285" s="868"/>
      <c r="H285" s="860"/>
      <c r="I285" s="860"/>
      <c r="J285" s="860"/>
      <c r="K285" s="860"/>
      <c r="L285" s="860"/>
      <c r="M285" s="860"/>
      <c r="N285" s="860"/>
      <c r="O285" s="860"/>
      <c r="P285" s="860"/>
      <c r="Q285" s="860"/>
      <c r="R285" s="860"/>
      <c r="S285" s="860"/>
      <c r="T285" s="860"/>
      <c r="U285" s="860"/>
      <c r="V285" s="860"/>
      <c r="W285" s="860"/>
      <c r="X285" s="860"/>
      <c r="Y285" s="860"/>
      <c r="Z285" s="860"/>
      <c r="AA285" s="860"/>
      <c r="AB285" s="860"/>
      <c r="AC285" s="860"/>
      <c r="AD285" s="860"/>
    </row>
    <row r="286" spans="1:30" ht="15.75" customHeight="1" x14ac:dyDescent="0.25">
      <c r="A286" s="860"/>
      <c r="B286" s="860"/>
      <c r="C286" s="860"/>
      <c r="D286" s="860"/>
      <c r="E286" s="860"/>
      <c r="F286" s="860"/>
      <c r="G286" s="868"/>
      <c r="H286" s="860"/>
      <c r="I286" s="860"/>
      <c r="J286" s="860"/>
      <c r="K286" s="860"/>
      <c r="L286" s="860"/>
      <c r="M286" s="860"/>
      <c r="N286" s="860"/>
      <c r="O286" s="860"/>
      <c r="P286" s="860"/>
      <c r="Q286" s="860"/>
      <c r="R286" s="860"/>
      <c r="S286" s="860"/>
      <c r="T286" s="860"/>
      <c r="U286" s="860"/>
      <c r="V286" s="860"/>
      <c r="W286" s="860"/>
      <c r="X286" s="860"/>
      <c r="Y286" s="860"/>
      <c r="Z286" s="860"/>
      <c r="AA286" s="860"/>
      <c r="AB286" s="860"/>
      <c r="AC286" s="860"/>
      <c r="AD286" s="860"/>
    </row>
    <row r="287" spans="1:30" ht="15.75" customHeight="1" x14ac:dyDescent="0.25">
      <c r="A287" s="860"/>
      <c r="B287" s="860"/>
      <c r="C287" s="860"/>
      <c r="D287" s="860"/>
      <c r="E287" s="860"/>
      <c r="F287" s="860"/>
      <c r="G287" s="868"/>
      <c r="H287" s="860"/>
      <c r="I287" s="860"/>
      <c r="J287" s="860"/>
      <c r="K287" s="860"/>
      <c r="L287" s="860"/>
      <c r="M287" s="860"/>
      <c r="N287" s="860"/>
      <c r="O287" s="860"/>
      <c r="P287" s="860"/>
      <c r="Q287" s="860"/>
      <c r="R287" s="860"/>
      <c r="S287" s="860"/>
      <c r="T287" s="860"/>
      <c r="U287" s="860"/>
      <c r="V287" s="860"/>
      <c r="W287" s="860"/>
      <c r="X287" s="860"/>
      <c r="Y287" s="860"/>
      <c r="Z287" s="860"/>
      <c r="AA287" s="860"/>
      <c r="AB287" s="860"/>
      <c r="AC287" s="860"/>
      <c r="AD287" s="860"/>
    </row>
    <row r="288" spans="1:30" ht="15.75" customHeight="1" x14ac:dyDescent="0.25">
      <c r="A288" s="860"/>
      <c r="B288" s="860"/>
      <c r="C288" s="860"/>
      <c r="D288" s="860"/>
      <c r="E288" s="860"/>
      <c r="F288" s="860"/>
      <c r="G288" s="868"/>
      <c r="H288" s="860"/>
      <c r="I288" s="860"/>
      <c r="J288" s="860"/>
      <c r="K288" s="860"/>
      <c r="L288" s="860"/>
      <c r="M288" s="860"/>
      <c r="N288" s="860"/>
      <c r="O288" s="860"/>
      <c r="P288" s="860"/>
      <c r="Q288" s="860"/>
      <c r="R288" s="860"/>
      <c r="S288" s="860"/>
      <c r="T288" s="860"/>
      <c r="U288" s="860"/>
      <c r="V288" s="860"/>
      <c r="W288" s="860"/>
      <c r="X288" s="860"/>
      <c r="Y288" s="860"/>
      <c r="Z288" s="860"/>
      <c r="AA288" s="860"/>
      <c r="AB288" s="860"/>
      <c r="AC288" s="860"/>
      <c r="AD288" s="860"/>
    </row>
    <row r="289" spans="1:30" ht="15.75" customHeight="1" x14ac:dyDescent="0.25">
      <c r="A289" s="860"/>
      <c r="B289" s="860"/>
      <c r="C289" s="860"/>
      <c r="D289" s="860"/>
      <c r="E289" s="860"/>
      <c r="F289" s="860"/>
      <c r="G289" s="868"/>
      <c r="H289" s="860"/>
      <c r="I289" s="860"/>
      <c r="J289" s="860"/>
      <c r="K289" s="860"/>
      <c r="L289" s="860"/>
      <c r="M289" s="860"/>
      <c r="N289" s="860"/>
      <c r="O289" s="860"/>
      <c r="P289" s="860"/>
      <c r="Q289" s="860"/>
      <c r="R289" s="860"/>
      <c r="S289" s="860"/>
      <c r="T289" s="860"/>
      <c r="U289" s="860"/>
      <c r="V289" s="860"/>
      <c r="W289" s="860"/>
      <c r="X289" s="860"/>
      <c r="Y289" s="860"/>
      <c r="Z289" s="860"/>
      <c r="AA289" s="860"/>
      <c r="AB289" s="860"/>
      <c r="AC289" s="860"/>
      <c r="AD289" s="860"/>
    </row>
    <row r="290" spans="1:30" ht="15.75" customHeight="1" x14ac:dyDescent="0.25">
      <c r="A290" s="860"/>
      <c r="B290" s="860"/>
      <c r="C290" s="860"/>
      <c r="D290" s="860"/>
      <c r="E290" s="860"/>
      <c r="F290" s="860"/>
      <c r="G290" s="868"/>
      <c r="H290" s="860"/>
      <c r="I290" s="860"/>
      <c r="J290" s="860"/>
      <c r="K290" s="860"/>
      <c r="L290" s="860"/>
      <c r="M290" s="860"/>
      <c r="N290" s="860"/>
      <c r="O290" s="860"/>
      <c r="P290" s="860"/>
      <c r="Q290" s="860"/>
      <c r="R290" s="860"/>
      <c r="S290" s="860"/>
      <c r="T290" s="860"/>
      <c r="U290" s="860"/>
      <c r="V290" s="860"/>
      <c r="W290" s="860"/>
      <c r="X290" s="860"/>
      <c r="Y290" s="860"/>
      <c r="Z290" s="860"/>
      <c r="AA290" s="860"/>
      <c r="AB290" s="860"/>
      <c r="AC290" s="860"/>
      <c r="AD290" s="860"/>
    </row>
    <row r="291" spans="1:30" ht="15.75" customHeight="1" x14ac:dyDescent="0.25">
      <c r="A291" s="860"/>
      <c r="B291" s="860"/>
      <c r="C291" s="860"/>
      <c r="D291" s="860"/>
      <c r="E291" s="860"/>
      <c r="F291" s="860"/>
      <c r="G291" s="868"/>
      <c r="H291" s="860"/>
      <c r="I291" s="860"/>
      <c r="J291" s="860"/>
      <c r="K291" s="860"/>
      <c r="L291" s="860"/>
      <c r="M291" s="860"/>
      <c r="N291" s="860"/>
      <c r="O291" s="860"/>
      <c r="P291" s="860"/>
      <c r="Q291" s="860"/>
      <c r="R291" s="860"/>
      <c r="S291" s="860"/>
      <c r="T291" s="860"/>
      <c r="U291" s="860"/>
      <c r="V291" s="860"/>
      <c r="W291" s="860"/>
      <c r="X291" s="860"/>
      <c r="Y291" s="860"/>
      <c r="Z291" s="860"/>
      <c r="AA291" s="860"/>
      <c r="AB291" s="860"/>
      <c r="AC291" s="860"/>
      <c r="AD291" s="860"/>
    </row>
    <row r="292" spans="1:30" ht="15.75" customHeight="1" x14ac:dyDescent="0.25">
      <c r="A292" s="860"/>
      <c r="B292" s="860"/>
      <c r="C292" s="860"/>
      <c r="D292" s="860"/>
      <c r="E292" s="860"/>
      <c r="F292" s="860"/>
      <c r="G292" s="868"/>
      <c r="H292" s="860"/>
      <c r="I292" s="860"/>
      <c r="J292" s="860"/>
      <c r="K292" s="860"/>
      <c r="L292" s="860"/>
      <c r="M292" s="860"/>
      <c r="N292" s="860"/>
      <c r="O292" s="860"/>
      <c r="P292" s="860"/>
      <c r="Q292" s="860"/>
      <c r="R292" s="860"/>
      <c r="S292" s="860"/>
      <c r="T292" s="860"/>
      <c r="U292" s="860"/>
      <c r="V292" s="860"/>
      <c r="W292" s="860"/>
      <c r="X292" s="860"/>
      <c r="Y292" s="860"/>
      <c r="Z292" s="860"/>
      <c r="AA292" s="860"/>
      <c r="AB292" s="860"/>
      <c r="AC292" s="860"/>
      <c r="AD292" s="860"/>
    </row>
    <row r="293" spans="1:30" ht="15.75" customHeight="1" x14ac:dyDescent="0.25">
      <c r="A293" s="860"/>
      <c r="B293" s="860"/>
      <c r="C293" s="860"/>
      <c r="D293" s="860"/>
      <c r="E293" s="860"/>
      <c r="F293" s="860"/>
      <c r="G293" s="868"/>
      <c r="H293" s="860"/>
      <c r="I293" s="860"/>
      <c r="J293" s="860"/>
      <c r="K293" s="860"/>
      <c r="L293" s="860"/>
      <c r="M293" s="860"/>
      <c r="N293" s="860"/>
      <c r="O293" s="860"/>
      <c r="P293" s="860"/>
      <c r="Q293" s="860"/>
      <c r="R293" s="860"/>
      <c r="S293" s="860"/>
      <c r="T293" s="860"/>
      <c r="U293" s="860"/>
      <c r="V293" s="860"/>
      <c r="W293" s="860"/>
      <c r="X293" s="860"/>
      <c r="Y293" s="860"/>
      <c r="Z293" s="860"/>
      <c r="AA293" s="860"/>
      <c r="AB293" s="860"/>
      <c r="AC293" s="860"/>
      <c r="AD293" s="860"/>
    </row>
    <row r="294" spans="1:30" ht="15.75" customHeight="1" x14ac:dyDescent="0.25">
      <c r="A294" s="860"/>
      <c r="B294" s="860"/>
      <c r="C294" s="860"/>
      <c r="D294" s="860"/>
      <c r="E294" s="860"/>
      <c r="F294" s="860"/>
      <c r="G294" s="868"/>
      <c r="H294" s="860"/>
      <c r="I294" s="860"/>
      <c r="J294" s="860"/>
      <c r="K294" s="860"/>
      <c r="L294" s="860"/>
      <c r="M294" s="860"/>
      <c r="N294" s="860"/>
      <c r="O294" s="860"/>
      <c r="P294" s="860"/>
      <c r="Q294" s="860"/>
      <c r="R294" s="860"/>
      <c r="S294" s="860"/>
      <c r="T294" s="860"/>
      <c r="U294" s="860"/>
      <c r="V294" s="860"/>
      <c r="W294" s="860"/>
      <c r="X294" s="860"/>
      <c r="Y294" s="860"/>
      <c r="Z294" s="860"/>
      <c r="AA294" s="860"/>
      <c r="AB294" s="860"/>
      <c r="AC294" s="860"/>
      <c r="AD294" s="860"/>
    </row>
    <row r="295" spans="1:30" ht="15.75" customHeight="1" x14ac:dyDescent="0.25">
      <c r="A295" s="860"/>
      <c r="B295" s="860"/>
      <c r="C295" s="860"/>
      <c r="D295" s="860"/>
      <c r="E295" s="860"/>
      <c r="F295" s="860"/>
      <c r="G295" s="868"/>
      <c r="H295" s="860"/>
      <c r="I295" s="860"/>
      <c r="J295" s="860"/>
      <c r="K295" s="860"/>
      <c r="L295" s="860"/>
      <c r="M295" s="860"/>
      <c r="N295" s="860"/>
      <c r="O295" s="860"/>
      <c r="P295" s="860"/>
      <c r="Q295" s="860"/>
      <c r="R295" s="860"/>
      <c r="S295" s="860"/>
      <c r="T295" s="860"/>
      <c r="U295" s="860"/>
      <c r="V295" s="860"/>
      <c r="W295" s="860"/>
      <c r="X295" s="860"/>
      <c r="Y295" s="860"/>
      <c r="Z295" s="860"/>
      <c r="AA295" s="860"/>
      <c r="AB295" s="860"/>
      <c r="AC295" s="860"/>
      <c r="AD295" s="860"/>
    </row>
    <row r="296" spans="1:30" ht="15.75" customHeight="1" x14ac:dyDescent="0.25">
      <c r="A296" s="860"/>
      <c r="B296" s="860"/>
      <c r="C296" s="860"/>
      <c r="D296" s="860"/>
      <c r="E296" s="860"/>
      <c r="F296" s="860"/>
      <c r="G296" s="868"/>
      <c r="H296" s="860"/>
      <c r="I296" s="860"/>
      <c r="J296" s="860"/>
      <c r="K296" s="860"/>
      <c r="L296" s="860"/>
      <c r="M296" s="860"/>
      <c r="N296" s="860"/>
      <c r="O296" s="860"/>
      <c r="P296" s="860"/>
      <c r="Q296" s="860"/>
      <c r="R296" s="860"/>
      <c r="S296" s="860"/>
      <c r="T296" s="860"/>
      <c r="U296" s="860"/>
      <c r="V296" s="860"/>
      <c r="W296" s="860"/>
      <c r="X296" s="860"/>
      <c r="Y296" s="860"/>
      <c r="Z296" s="860"/>
      <c r="AA296" s="860"/>
      <c r="AB296" s="860"/>
      <c r="AC296" s="860"/>
      <c r="AD296" s="860"/>
    </row>
    <row r="297" spans="1:30" ht="15.75" customHeight="1" x14ac:dyDescent="0.25">
      <c r="A297" s="860"/>
      <c r="B297" s="860"/>
      <c r="C297" s="860"/>
      <c r="D297" s="860"/>
      <c r="E297" s="860"/>
      <c r="F297" s="860"/>
      <c r="G297" s="868"/>
      <c r="H297" s="860"/>
      <c r="I297" s="860"/>
      <c r="J297" s="860"/>
      <c r="K297" s="860"/>
      <c r="L297" s="860"/>
      <c r="M297" s="860"/>
      <c r="N297" s="860"/>
      <c r="O297" s="860"/>
      <c r="P297" s="860"/>
      <c r="Q297" s="860"/>
      <c r="R297" s="860"/>
      <c r="S297" s="860"/>
      <c r="T297" s="860"/>
      <c r="U297" s="860"/>
      <c r="V297" s="860"/>
      <c r="W297" s="860"/>
      <c r="X297" s="860"/>
      <c r="Y297" s="860"/>
      <c r="Z297" s="860"/>
      <c r="AA297" s="860"/>
      <c r="AB297" s="860"/>
      <c r="AC297" s="860"/>
      <c r="AD297" s="860"/>
    </row>
    <row r="298" spans="1:30" ht="15.75" customHeight="1" x14ac:dyDescent="0.25">
      <c r="A298" s="860"/>
      <c r="B298" s="860"/>
      <c r="C298" s="860"/>
      <c r="D298" s="860"/>
      <c r="E298" s="860"/>
      <c r="F298" s="860"/>
      <c r="G298" s="868"/>
      <c r="H298" s="860"/>
      <c r="I298" s="860"/>
      <c r="J298" s="860"/>
      <c r="K298" s="860"/>
      <c r="L298" s="860"/>
      <c r="M298" s="860"/>
      <c r="N298" s="860"/>
      <c r="O298" s="860"/>
      <c r="P298" s="860"/>
      <c r="Q298" s="860"/>
      <c r="R298" s="860"/>
      <c r="S298" s="860"/>
      <c r="T298" s="860"/>
      <c r="U298" s="860"/>
      <c r="V298" s="860"/>
      <c r="W298" s="860"/>
      <c r="X298" s="860"/>
      <c r="Y298" s="860"/>
      <c r="Z298" s="860"/>
      <c r="AA298" s="860"/>
      <c r="AB298" s="860"/>
      <c r="AC298" s="860"/>
      <c r="AD298" s="860"/>
    </row>
    <row r="299" spans="1:30" ht="15.75" customHeight="1" x14ac:dyDescent="0.25">
      <c r="A299" s="860"/>
      <c r="B299" s="860"/>
      <c r="C299" s="860"/>
      <c r="D299" s="860"/>
      <c r="E299" s="860"/>
      <c r="F299" s="860"/>
      <c r="G299" s="868"/>
      <c r="H299" s="860"/>
      <c r="I299" s="860"/>
      <c r="J299" s="860"/>
      <c r="K299" s="860"/>
      <c r="L299" s="860"/>
      <c r="M299" s="860"/>
      <c r="N299" s="860"/>
      <c r="O299" s="860"/>
      <c r="P299" s="860"/>
      <c r="Q299" s="860"/>
      <c r="R299" s="860"/>
      <c r="S299" s="860"/>
      <c r="T299" s="860"/>
      <c r="U299" s="860"/>
      <c r="V299" s="860"/>
      <c r="W299" s="860"/>
      <c r="X299" s="860"/>
      <c r="Y299" s="860"/>
      <c r="Z299" s="860"/>
      <c r="AA299" s="860"/>
      <c r="AB299" s="860"/>
      <c r="AC299" s="860"/>
      <c r="AD299" s="860"/>
    </row>
    <row r="300" spans="1:30" ht="15.75" customHeight="1" x14ac:dyDescent="0.25">
      <c r="A300" s="860"/>
      <c r="B300" s="860"/>
      <c r="C300" s="860"/>
      <c r="D300" s="860"/>
      <c r="E300" s="860"/>
      <c r="F300" s="860"/>
      <c r="G300" s="868"/>
      <c r="H300" s="860"/>
      <c r="I300" s="860"/>
      <c r="J300" s="860"/>
      <c r="K300" s="860"/>
      <c r="L300" s="860"/>
      <c r="M300" s="860"/>
      <c r="N300" s="860"/>
      <c r="O300" s="860"/>
      <c r="P300" s="860"/>
      <c r="Q300" s="860"/>
      <c r="R300" s="860"/>
      <c r="S300" s="860"/>
      <c r="T300" s="860"/>
      <c r="U300" s="860"/>
      <c r="V300" s="860"/>
      <c r="W300" s="860"/>
      <c r="X300" s="860"/>
      <c r="Y300" s="860"/>
      <c r="Z300" s="860"/>
      <c r="AA300" s="860"/>
      <c r="AB300" s="860"/>
      <c r="AC300" s="860"/>
      <c r="AD300" s="860"/>
    </row>
    <row r="301" spans="1:30" ht="15.75" customHeight="1" x14ac:dyDescent="0.25">
      <c r="A301" s="860"/>
      <c r="B301" s="860"/>
      <c r="C301" s="860"/>
      <c r="D301" s="860"/>
      <c r="E301" s="860"/>
      <c r="F301" s="860"/>
      <c r="G301" s="868"/>
      <c r="H301" s="860"/>
      <c r="I301" s="860"/>
      <c r="J301" s="860"/>
      <c r="K301" s="860"/>
      <c r="L301" s="860"/>
      <c r="M301" s="860"/>
      <c r="N301" s="860"/>
      <c r="O301" s="860"/>
      <c r="P301" s="860"/>
      <c r="Q301" s="860"/>
      <c r="R301" s="860"/>
      <c r="S301" s="860"/>
      <c r="T301" s="860"/>
      <c r="U301" s="860"/>
      <c r="V301" s="860"/>
      <c r="W301" s="860"/>
      <c r="X301" s="860"/>
      <c r="Y301" s="860"/>
      <c r="Z301" s="860"/>
      <c r="AA301" s="860"/>
      <c r="AB301" s="860"/>
      <c r="AC301" s="860"/>
      <c r="AD301" s="860"/>
    </row>
    <row r="302" spans="1:30" ht="15.75" customHeight="1" x14ac:dyDescent="0.25">
      <c r="A302" s="860"/>
      <c r="B302" s="860"/>
      <c r="C302" s="860"/>
      <c r="D302" s="860"/>
      <c r="E302" s="860"/>
      <c r="F302" s="860"/>
      <c r="G302" s="868"/>
      <c r="H302" s="860"/>
      <c r="I302" s="860"/>
      <c r="J302" s="860"/>
      <c r="K302" s="860"/>
      <c r="L302" s="860"/>
      <c r="M302" s="860"/>
      <c r="N302" s="860"/>
      <c r="O302" s="860"/>
      <c r="P302" s="860"/>
      <c r="Q302" s="860"/>
      <c r="R302" s="860"/>
      <c r="S302" s="860"/>
      <c r="T302" s="860"/>
      <c r="U302" s="860"/>
      <c r="V302" s="860"/>
      <c r="W302" s="860"/>
      <c r="X302" s="860"/>
      <c r="Y302" s="860"/>
      <c r="Z302" s="860"/>
      <c r="AA302" s="860"/>
      <c r="AB302" s="860"/>
      <c r="AC302" s="860"/>
      <c r="AD302" s="860"/>
    </row>
    <row r="303" spans="1:30" ht="15.75" customHeight="1" x14ac:dyDescent="0.25">
      <c r="A303" s="860"/>
      <c r="B303" s="860"/>
      <c r="C303" s="860"/>
      <c r="D303" s="860"/>
      <c r="E303" s="860"/>
      <c r="F303" s="860"/>
      <c r="G303" s="868"/>
      <c r="H303" s="860"/>
      <c r="I303" s="860"/>
      <c r="J303" s="860"/>
      <c r="K303" s="860"/>
      <c r="L303" s="860"/>
      <c r="M303" s="860"/>
      <c r="N303" s="860"/>
      <c r="O303" s="860"/>
      <c r="P303" s="860"/>
      <c r="Q303" s="860"/>
      <c r="R303" s="860"/>
      <c r="S303" s="860"/>
      <c r="T303" s="860"/>
      <c r="U303" s="860"/>
      <c r="V303" s="860"/>
      <c r="W303" s="860"/>
      <c r="X303" s="860"/>
      <c r="Y303" s="860"/>
      <c r="Z303" s="860"/>
      <c r="AA303" s="860"/>
      <c r="AB303" s="860"/>
      <c r="AC303" s="860"/>
      <c r="AD303" s="860"/>
    </row>
    <row r="304" spans="1:30" ht="15.75" customHeight="1" x14ac:dyDescent="0.25">
      <c r="A304" s="860"/>
      <c r="B304" s="860"/>
      <c r="C304" s="860"/>
      <c r="D304" s="860"/>
      <c r="E304" s="860"/>
      <c r="F304" s="860"/>
      <c r="G304" s="868"/>
      <c r="H304" s="860"/>
      <c r="I304" s="860"/>
      <c r="J304" s="860"/>
      <c r="K304" s="860"/>
      <c r="L304" s="860"/>
      <c r="M304" s="860"/>
      <c r="N304" s="860"/>
      <c r="O304" s="860"/>
      <c r="P304" s="860"/>
      <c r="Q304" s="860"/>
      <c r="R304" s="860"/>
      <c r="S304" s="860"/>
      <c r="T304" s="860"/>
      <c r="U304" s="860"/>
      <c r="V304" s="860"/>
      <c r="W304" s="860"/>
      <c r="X304" s="860"/>
      <c r="Y304" s="860"/>
      <c r="Z304" s="860"/>
      <c r="AA304" s="860"/>
      <c r="AB304" s="860"/>
      <c r="AC304" s="860"/>
      <c r="AD304" s="860"/>
    </row>
    <row r="305" spans="1:30" ht="15.75" customHeight="1" x14ac:dyDescent="0.25">
      <c r="A305" s="860"/>
      <c r="B305" s="860"/>
      <c r="C305" s="860"/>
      <c r="D305" s="860"/>
      <c r="E305" s="860"/>
      <c r="F305" s="860"/>
      <c r="G305" s="868"/>
      <c r="H305" s="860"/>
      <c r="I305" s="860"/>
      <c r="J305" s="860"/>
      <c r="K305" s="860"/>
      <c r="L305" s="860"/>
      <c r="M305" s="860"/>
      <c r="N305" s="860"/>
      <c r="O305" s="860"/>
      <c r="P305" s="860"/>
      <c r="Q305" s="860"/>
      <c r="R305" s="860"/>
      <c r="S305" s="860"/>
      <c r="T305" s="860"/>
      <c r="U305" s="860"/>
      <c r="V305" s="860"/>
      <c r="W305" s="860"/>
      <c r="X305" s="860"/>
      <c r="Y305" s="860"/>
      <c r="Z305" s="860"/>
      <c r="AA305" s="860"/>
      <c r="AB305" s="860"/>
      <c r="AC305" s="860"/>
      <c r="AD305" s="860"/>
    </row>
    <row r="306" spans="1:30" ht="15.75" customHeight="1" x14ac:dyDescent="0.25">
      <c r="A306" s="860"/>
      <c r="B306" s="860"/>
      <c r="C306" s="860"/>
      <c r="D306" s="860"/>
      <c r="E306" s="860"/>
      <c r="F306" s="860"/>
      <c r="G306" s="868"/>
      <c r="H306" s="860"/>
      <c r="I306" s="860"/>
      <c r="J306" s="860"/>
      <c r="K306" s="860"/>
      <c r="L306" s="860"/>
      <c r="M306" s="860"/>
      <c r="N306" s="860"/>
      <c r="O306" s="860"/>
      <c r="P306" s="860"/>
      <c r="Q306" s="860"/>
      <c r="R306" s="860"/>
      <c r="S306" s="860"/>
      <c r="T306" s="860"/>
      <c r="U306" s="860"/>
      <c r="V306" s="860"/>
      <c r="W306" s="860"/>
      <c r="X306" s="860"/>
      <c r="Y306" s="860"/>
      <c r="Z306" s="860"/>
      <c r="AA306" s="860"/>
      <c r="AB306" s="860"/>
      <c r="AC306" s="860"/>
      <c r="AD306" s="860"/>
    </row>
    <row r="307" spans="1:30" ht="15.75" customHeight="1" x14ac:dyDescent="0.25">
      <c r="A307" s="860"/>
      <c r="B307" s="860"/>
      <c r="C307" s="860"/>
      <c r="D307" s="860"/>
      <c r="E307" s="860"/>
      <c r="F307" s="860"/>
      <c r="G307" s="868"/>
      <c r="H307" s="860"/>
      <c r="I307" s="860"/>
      <c r="J307" s="860"/>
      <c r="K307" s="860"/>
      <c r="L307" s="860"/>
      <c r="M307" s="860"/>
      <c r="N307" s="860"/>
      <c r="O307" s="860"/>
      <c r="P307" s="860"/>
      <c r="Q307" s="860"/>
      <c r="R307" s="860"/>
      <c r="S307" s="860"/>
      <c r="T307" s="860"/>
      <c r="U307" s="860"/>
      <c r="V307" s="860"/>
      <c r="W307" s="860"/>
      <c r="X307" s="860"/>
      <c r="Y307" s="860"/>
      <c r="Z307" s="860"/>
      <c r="AA307" s="860"/>
      <c r="AB307" s="860"/>
      <c r="AC307" s="860"/>
      <c r="AD307" s="860"/>
    </row>
    <row r="308" spans="1:30" ht="15.75" customHeight="1" x14ac:dyDescent="0.25">
      <c r="A308" s="860"/>
      <c r="B308" s="860"/>
      <c r="C308" s="860"/>
      <c r="D308" s="860"/>
      <c r="E308" s="860"/>
      <c r="F308" s="860"/>
      <c r="G308" s="868"/>
      <c r="H308" s="860"/>
      <c r="I308" s="860"/>
      <c r="J308" s="860"/>
      <c r="K308" s="860"/>
      <c r="L308" s="860"/>
      <c r="M308" s="860"/>
      <c r="N308" s="860"/>
      <c r="O308" s="860"/>
      <c r="P308" s="860"/>
      <c r="Q308" s="860"/>
      <c r="R308" s="860"/>
      <c r="S308" s="860"/>
      <c r="T308" s="860"/>
      <c r="U308" s="860"/>
      <c r="V308" s="860"/>
      <c r="W308" s="860"/>
      <c r="X308" s="860"/>
      <c r="Y308" s="860"/>
      <c r="Z308" s="860"/>
      <c r="AA308" s="860"/>
      <c r="AB308" s="860"/>
      <c r="AC308" s="860"/>
      <c r="AD308" s="860"/>
    </row>
    <row r="309" spans="1:30" ht="15.75" customHeight="1" x14ac:dyDescent="0.25">
      <c r="A309" s="860"/>
      <c r="B309" s="860"/>
      <c r="C309" s="860"/>
      <c r="D309" s="860"/>
      <c r="E309" s="860"/>
      <c r="F309" s="860"/>
      <c r="G309" s="868"/>
      <c r="H309" s="860"/>
      <c r="I309" s="860"/>
      <c r="J309" s="860"/>
      <c r="K309" s="860"/>
      <c r="L309" s="860"/>
      <c r="M309" s="860"/>
      <c r="N309" s="860"/>
      <c r="O309" s="860"/>
      <c r="P309" s="860"/>
      <c r="Q309" s="860"/>
      <c r="R309" s="860"/>
      <c r="S309" s="860"/>
      <c r="T309" s="860"/>
      <c r="U309" s="860"/>
      <c r="V309" s="860"/>
      <c r="W309" s="860"/>
      <c r="X309" s="860"/>
      <c r="Y309" s="860"/>
      <c r="Z309" s="860"/>
      <c r="AA309" s="860"/>
      <c r="AB309" s="860"/>
      <c r="AC309" s="860"/>
      <c r="AD309" s="860"/>
    </row>
    <row r="310" spans="1:30" ht="15.75" customHeight="1" x14ac:dyDescent="0.25">
      <c r="A310" s="860"/>
      <c r="B310" s="860"/>
      <c r="C310" s="860"/>
      <c r="D310" s="860"/>
      <c r="E310" s="860"/>
      <c r="F310" s="860"/>
      <c r="G310" s="868"/>
      <c r="H310" s="860"/>
      <c r="I310" s="860"/>
      <c r="J310" s="860"/>
      <c r="K310" s="860"/>
      <c r="L310" s="860"/>
      <c r="M310" s="860"/>
      <c r="N310" s="860"/>
      <c r="O310" s="860"/>
      <c r="P310" s="860"/>
      <c r="Q310" s="860"/>
      <c r="R310" s="860"/>
      <c r="S310" s="860"/>
      <c r="T310" s="860"/>
      <c r="U310" s="860"/>
      <c r="V310" s="860"/>
      <c r="W310" s="860"/>
      <c r="X310" s="860"/>
      <c r="Y310" s="860"/>
      <c r="Z310" s="860"/>
      <c r="AA310" s="860"/>
      <c r="AB310" s="860"/>
      <c r="AC310" s="860"/>
      <c r="AD310" s="860"/>
    </row>
    <row r="311" spans="1:30" ht="15.75" customHeight="1" x14ac:dyDescent="0.25">
      <c r="A311" s="860"/>
      <c r="B311" s="860"/>
      <c r="C311" s="860"/>
      <c r="D311" s="860"/>
      <c r="E311" s="860"/>
      <c r="F311" s="860"/>
      <c r="G311" s="868"/>
      <c r="H311" s="860"/>
      <c r="I311" s="860"/>
      <c r="J311" s="860"/>
      <c r="K311" s="860"/>
      <c r="L311" s="860"/>
      <c r="M311" s="860"/>
      <c r="N311" s="860"/>
      <c r="O311" s="860"/>
      <c r="P311" s="860"/>
      <c r="Q311" s="860"/>
      <c r="R311" s="860"/>
      <c r="S311" s="860"/>
      <c r="T311" s="860"/>
      <c r="U311" s="860"/>
      <c r="V311" s="860"/>
      <c r="W311" s="860"/>
      <c r="X311" s="860"/>
      <c r="Y311" s="860"/>
      <c r="Z311" s="860"/>
      <c r="AA311" s="860"/>
      <c r="AB311" s="860"/>
      <c r="AC311" s="860"/>
      <c r="AD311" s="860"/>
    </row>
    <row r="312" spans="1:30" ht="15.75" customHeight="1" x14ac:dyDescent="0.25">
      <c r="A312" s="860"/>
      <c r="B312" s="860"/>
      <c r="C312" s="860"/>
      <c r="D312" s="860"/>
      <c r="E312" s="860"/>
      <c r="F312" s="860"/>
      <c r="G312" s="868"/>
      <c r="H312" s="860"/>
      <c r="I312" s="860"/>
      <c r="J312" s="860"/>
      <c r="K312" s="860"/>
      <c r="L312" s="860"/>
      <c r="M312" s="860"/>
      <c r="N312" s="860"/>
      <c r="O312" s="860"/>
      <c r="P312" s="860"/>
      <c r="Q312" s="860"/>
      <c r="R312" s="860"/>
      <c r="S312" s="860"/>
      <c r="T312" s="860"/>
      <c r="U312" s="860"/>
      <c r="V312" s="860"/>
      <c r="W312" s="860"/>
      <c r="X312" s="860"/>
      <c r="Y312" s="860"/>
      <c r="Z312" s="860"/>
      <c r="AA312" s="860"/>
      <c r="AB312" s="860"/>
      <c r="AC312" s="860"/>
      <c r="AD312" s="860"/>
    </row>
    <row r="313" spans="1:30" ht="15.75" customHeight="1" x14ac:dyDescent="0.25">
      <c r="A313" s="860"/>
      <c r="B313" s="860"/>
      <c r="C313" s="860"/>
      <c r="D313" s="860"/>
      <c r="E313" s="860"/>
      <c r="F313" s="860"/>
      <c r="G313" s="868"/>
      <c r="H313" s="860"/>
      <c r="I313" s="860"/>
      <c r="J313" s="860"/>
      <c r="K313" s="860"/>
      <c r="L313" s="860"/>
      <c r="M313" s="860"/>
      <c r="N313" s="860"/>
      <c r="O313" s="860"/>
      <c r="P313" s="860"/>
      <c r="Q313" s="860"/>
      <c r="R313" s="860"/>
      <c r="S313" s="860"/>
      <c r="T313" s="860"/>
      <c r="U313" s="860"/>
      <c r="V313" s="860"/>
      <c r="W313" s="860"/>
      <c r="X313" s="860"/>
      <c r="Y313" s="860"/>
      <c r="Z313" s="860"/>
      <c r="AA313" s="860"/>
      <c r="AB313" s="860"/>
      <c r="AC313" s="860"/>
      <c r="AD313" s="860"/>
    </row>
    <row r="314" spans="1:30" ht="15.75" customHeight="1" x14ac:dyDescent="0.25">
      <c r="A314" s="860"/>
      <c r="B314" s="860"/>
      <c r="C314" s="860"/>
      <c r="D314" s="860"/>
      <c r="E314" s="860"/>
      <c r="F314" s="860"/>
      <c r="G314" s="868"/>
      <c r="H314" s="860"/>
      <c r="I314" s="860"/>
      <c r="J314" s="860"/>
      <c r="K314" s="860"/>
      <c r="L314" s="860"/>
      <c r="M314" s="860"/>
      <c r="N314" s="860"/>
      <c r="O314" s="860"/>
      <c r="P314" s="860"/>
      <c r="Q314" s="860"/>
      <c r="R314" s="860"/>
      <c r="S314" s="860"/>
      <c r="T314" s="860"/>
      <c r="U314" s="860"/>
      <c r="V314" s="860"/>
      <c r="W314" s="860"/>
      <c r="X314" s="860"/>
      <c r="Y314" s="860"/>
      <c r="Z314" s="860"/>
      <c r="AA314" s="860"/>
      <c r="AB314" s="860"/>
      <c r="AC314" s="860"/>
      <c r="AD314" s="860"/>
    </row>
    <row r="315" spans="1:30" ht="15.75" customHeight="1" x14ac:dyDescent="0.25">
      <c r="A315" s="860"/>
      <c r="B315" s="860"/>
      <c r="C315" s="860"/>
      <c r="D315" s="860"/>
      <c r="E315" s="860"/>
      <c r="F315" s="860"/>
      <c r="G315" s="868"/>
      <c r="H315" s="860"/>
      <c r="I315" s="860"/>
      <c r="J315" s="860"/>
      <c r="K315" s="860"/>
      <c r="L315" s="860"/>
      <c r="M315" s="860"/>
      <c r="N315" s="860"/>
      <c r="O315" s="860"/>
      <c r="P315" s="860"/>
      <c r="Q315" s="860"/>
      <c r="R315" s="860"/>
      <c r="S315" s="860"/>
      <c r="T315" s="860"/>
      <c r="U315" s="860"/>
      <c r="V315" s="860"/>
      <c r="W315" s="860"/>
      <c r="X315" s="860"/>
      <c r="Y315" s="860"/>
      <c r="Z315" s="860"/>
      <c r="AA315" s="860"/>
      <c r="AB315" s="860"/>
      <c r="AC315" s="860"/>
      <c r="AD315" s="860"/>
    </row>
    <row r="316" spans="1:30" ht="15.75" customHeight="1" x14ac:dyDescent="0.25">
      <c r="A316" s="860"/>
      <c r="B316" s="860"/>
      <c r="C316" s="860"/>
      <c r="D316" s="860"/>
      <c r="E316" s="860"/>
      <c r="F316" s="860"/>
      <c r="G316" s="868"/>
      <c r="H316" s="860"/>
      <c r="I316" s="860"/>
      <c r="J316" s="860"/>
      <c r="K316" s="860"/>
      <c r="L316" s="860"/>
      <c r="M316" s="860"/>
      <c r="N316" s="860"/>
      <c r="O316" s="860"/>
      <c r="P316" s="860"/>
      <c r="Q316" s="860"/>
      <c r="R316" s="860"/>
      <c r="S316" s="860"/>
      <c r="T316" s="860"/>
      <c r="U316" s="860"/>
      <c r="V316" s="860"/>
      <c r="W316" s="860"/>
      <c r="X316" s="860"/>
      <c r="Y316" s="860"/>
      <c r="Z316" s="860"/>
      <c r="AA316" s="860"/>
      <c r="AB316" s="860"/>
      <c r="AC316" s="860"/>
      <c r="AD316" s="860"/>
    </row>
    <row r="317" spans="1:30" ht="15.75" customHeight="1" x14ac:dyDescent="0.25">
      <c r="A317" s="860"/>
      <c r="B317" s="860"/>
      <c r="C317" s="860"/>
      <c r="D317" s="860"/>
      <c r="E317" s="860"/>
      <c r="F317" s="860"/>
      <c r="G317" s="868"/>
      <c r="H317" s="860"/>
      <c r="I317" s="860"/>
      <c r="J317" s="860"/>
      <c r="K317" s="860"/>
      <c r="L317" s="860"/>
      <c r="M317" s="860"/>
      <c r="N317" s="860"/>
      <c r="O317" s="860"/>
      <c r="P317" s="860"/>
      <c r="Q317" s="860"/>
      <c r="R317" s="860"/>
      <c r="S317" s="860"/>
      <c r="T317" s="860"/>
      <c r="U317" s="860"/>
      <c r="V317" s="860"/>
      <c r="W317" s="860"/>
      <c r="X317" s="860"/>
      <c r="Y317" s="860"/>
      <c r="Z317" s="860"/>
      <c r="AA317" s="860"/>
      <c r="AB317" s="860"/>
      <c r="AC317" s="860"/>
      <c r="AD317" s="860"/>
    </row>
    <row r="318" spans="1:30" ht="15.75" customHeight="1" x14ac:dyDescent="0.25">
      <c r="A318" s="860"/>
      <c r="B318" s="860"/>
      <c r="C318" s="860"/>
      <c r="D318" s="860"/>
      <c r="E318" s="860"/>
      <c r="F318" s="860"/>
      <c r="G318" s="868"/>
      <c r="H318" s="860"/>
      <c r="I318" s="860"/>
      <c r="J318" s="860"/>
      <c r="K318" s="860"/>
      <c r="L318" s="860"/>
      <c r="M318" s="860"/>
      <c r="N318" s="860"/>
      <c r="O318" s="860"/>
      <c r="P318" s="860"/>
      <c r="Q318" s="860"/>
      <c r="R318" s="860"/>
      <c r="S318" s="860"/>
      <c r="T318" s="860"/>
      <c r="U318" s="860"/>
      <c r="V318" s="860"/>
      <c r="W318" s="860"/>
      <c r="X318" s="860"/>
      <c r="Y318" s="860"/>
      <c r="Z318" s="860"/>
      <c r="AA318" s="860"/>
      <c r="AB318" s="860"/>
      <c r="AC318" s="860"/>
      <c r="AD318" s="860"/>
    </row>
    <row r="319" spans="1:30" ht="15.75" customHeight="1" x14ac:dyDescent="0.25">
      <c r="A319" s="860"/>
      <c r="B319" s="860"/>
      <c r="C319" s="860"/>
      <c r="D319" s="860"/>
      <c r="E319" s="860"/>
      <c r="F319" s="860"/>
      <c r="G319" s="868"/>
      <c r="H319" s="860"/>
      <c r="I319" s="860"/>
      <c r="J319" s="860"/>
      <c r="K319" s="860"/>
      <c r="L319" s="860"/>
      <c r="M319" s="860"/>
      <c r="N319" s="860"/>
      <c r="O319" s="860"/>
      <c r="P319" s="860"/>
      <c r="Q319" s="860"/>
      <c r="R319" s="860"/>
      <c r="S319" s="860"/>
      <c r="T319" s="860"/>
      <c r="U319" s="860"/>
      <c r="V319" s="860"/>
      <c r="W319" s="860"/>
      <c r="X319" s="860"/>
      <c r="Y319" s="860"/>
      <c r="Z319" s="860"/>
      <c r="AA319" s="860"/>
      <c r="AB319" s="860"/>
      <c r="AC319" s="860"/>
      <c r="AD319" s="860"/>
    </row>
    <row r="320" spans="1:30" ht="15.75" customHeight="1" x14ac:dyDescent="0.25">
      <c r="A320" s="860"/>
      <c r="B320" s="860"/>
      <c r="C320" s="860"/>
      <c r="D320" s="860"/>
      <c r="E320" s="860"/>
      <c r="F320" s="860"/>
      <c r="G320" s="868"/>
      <c r="H320" s="860"/>
      <c r="I320" s="860"/>
      <c r="J320" s="860"/>
      <c r="K320" s="860"/>
      <c r="L320" s="860"/>
      <c r="M320" s="860"/>
      <c r="N320" s="860"/>
      <c r="O320" s="860"/>
      <c r="P320" s="860"/>
      <c r="Q320" s="860"/>
      <c r="R320" s="860"/>
      <c r="S320" s="860"/>
      <c r="T320" s="860"/>
      <c r="U320" s="860"/>
      <c r="V320" s="860"/>
      <c r="W320" s="860"/>
      <c r="X320" s="860"/>
      <c r="Y320" s="860"/>
      <c r="Z320" s="860"/>
      <c r="AA320" s="860"/>
      <c r="AB320" s="860"/>
      <c r="AC320" s="860"/>
      <c r="AD320" s="860"/>
    </row>
    <row r="321" spans="1:30" ht="15.75" customHeight="1" x14ac:dyDescent="0.25">
      <c r="A321" s="860"/>
      <c r="B321" s="860"/>
      <c r="C321" s="860"/>
      <c r="D321" s="860"/>
      <c r="E321" s="860"/>
      <c r="F321" s="860"/>
      <c r="G321" s="868"/>
      <c r="H321" s="860"/>
      <c r="I321" s="860"/>
      <c r="J321" s="860"/>
      <c r="K321" s="860"/>
      <c r="L321" s="860"/>
      <c r="M321" s="860"/>
      <c r="N321" s="860"/>
      <c r="O321" s="860"/>
      <c r="P321" s="860"/>
      <c r="Q321" s="860"/>
      <c r="R321" s="860"/>
      <c r="S321" s="860"/>
      <c r="T321" s="860"/>
      <c r="U321" s="860"/>
      <c r="V321" s="860"/>
      <c r="W321" s="860"/>
      <c r="X321" s="860"/>
      <c r="Y321" s="860"/>
      <c r="Z321" s="860"/>
      <c r="AA321" s="860"/>
      <c r="AB321" s="860"/>
      <c r="AC321" s="860"/>
      <c r="AD321" s="860"/>
    </row>
    <row r="322" spans="1:30" ht="15.75" customHeight="1" x14ac:dyDescent="0.25">
      <c r="A322" s="860"/>
      <c r="B322" s="860"/>
      <c r="C322" s="860"/>
      <c r="D322" s="860"/>
      <c r="E322" s="860"/>
      <c r="F322" s="860"/>
      <c r="G322" s="868"/>
      <c r="H322" s="860"/>
      <c r="I322" s="860"/>
      <c r="J322" s="860"/>
      <c r="K322" s="860"/>
      <c r="L322" s="860"/>
      <c r="M322" s="860"/>
      <c r="N322" s="860"/>
      <c r="O322" s="860"/>
      <c r="P322" s="860"/>
      <c r="Q322" s="860"/>
      <c r="R322" s="860"/>
      <c r="S322" s="860"/>
      <c r="T322" s="860"/>
      <c r="U322" s="860"/>
      <c r="V322" s="860"/>
      <c r="W322" s="860"/>
      <c r="X322" s="860"/>
      <c r="Y322" s="860"/>
      <c r="Z322" s="860"/>
      <c r="AA322" s="860"/>
      <c r="AB322" s="860"/>
      <c r="AC322" s="860"/>
      <c r="AD322" s="860"/>
    </row>
    <row r="323" spans="1:30" ht="15.75" customHeight="1" x14ac:dyDescent="0.25">
      <c r="A323" s="860"/>
      <c r="B323" s="860"/>
      <c r="C323" s="860"/>
      <c r="D323" s="860"/>
      <c r="E323" s="860"/>
      <c r="F323" s="860"/>
      <c r="G323" s="868"/>
      <c r="H323" s="860"/>
      <c r="I323" s="860"/>
      <c r="J323" s="860"/>
      <c r="K323" s="860"/>
      <c r="L323" s="860"/>
      <c r="M323" s="860"/>
      <c r="N323" s="860"/>
      <c r="O323" s="860"/>
      <c r="P323" s="860"/>
      <c r="Q323" s="860"/>
      <c r="R323" s="860"/>
      <c r="S323" s="860"/>
      <c r="T323" s="860"/>
      <c r="U323" s="860"/>
      <c r="V323" s="860"/>
      <c r="W323" s="860"/>
      <c r="X323" s="860"/>
      <c r="Y323" s="860"/>
      <c r="Z323" s="860"/>
      <c r="AA323" s="860"/>
      <c r="AB323" s="860"/>
      <c r="AC323" s="860"/>
      <c r="AD323" s="860"/>
    </row>
    <row r="324" spans="1:30" ht="15.75" customHeight="1" x14ac:dyDescent="0.25">
      <c r="A324" s="860"/>
      <c r="B324" s="860"/>
      <c r="C324" s="860"/>
      <c r="D324" s="860"/>
      <c r="E324" s="860"/>
      <c r="F324" s="860"/>
      <c r="G324" s="868"/>
      <c r="H324" s="860"/>
      <c r="I324" s="860"/>
      <c r="J324" s="860"/>
      <c r="K324" s="860"/>
      <c r="L324" s="860"/>
      <c r="M324" s="860"/>
      <c r="N324" s="860"/>
      <c r="O324" s="860"/>
      <c r="P324" s="860"/>
      <c r="Q324" s="860"/>
      <c r="R324" s="860"/>
      <c r="S324" s="860"/>
      <c r="T324" s="860"/>
      <c r="U324" s="860"/>
      <c r="V324" s="860"/>
      <c r="W324" s="860"/>
      <c r="X324" s="860"/>
      <c r="Y324" s="860"/>
      <c r="Z324" s="860"/>
      <c r="AA324" s="860"/>
      <c r="AB324" s="860"/>
      <c r="AC324" s="860"/>
      <c r="AD324" s="860"/>
    </row>
    <row r="325" spans="1:30" ht="15.75" customHeight="1" x14ac:dyDescent="0.25">
      <c r="A325" s="860"/>
      <c r="B325" s="860"/>
      <c r="C325" s="860"/>
      <c r="D325" s="860"/>
      <c r="E325" s="860"/>
      <c r="F325" s="860"/>
      <c r="G325" s="868"/>
      <c r="H325" s="860"/>
      <c r="I325" s="860"/>
      <c r="J325" s="860"/>
      <c r="K325" s="860"/>
      <c r="L325" s="860"/>
      <c r="M325" s="860"/>
      <c r="N325" s="860"/>
      <c r="O325" s="860"/>
      <c r="P325" s="860"/>
      <c r="Q325" s="860"/>
      <c r="R325" s="860"/>
      <c r="S325" s="860"/>
      <c r="T325" s="860"/>
      <c r="U325" s="860"/>
      <c r="V325" s="860"/>
      <c r="W325" s="860"/>
      <c r="X325" s="860"/>
      <c r="Y325" s="860"/>
      <c r="Z325" s="860"/>
      <c r="AA325" s="860"/>
      <c r="AB325" s="860"/>
      <c r="AC325" s="860"/>
      <c r="AD325" s="860"/>
    </row>
    <row r="326" spans="1:30" ht="15.75" customHeight="1" x14ac:dyDescent="0.25">
      <c r="A326" s="860"/>
      <c r="B326" s="860"/>
      <c r="C326" s="860"/>
      <c r="D326" s="860"/>
      <c r="E326" s="860"/>
      <c r="F326" s="860"/>
      <c r="G326" s="868"/>
      <c r="H326" s="860"/>
      <c r="I326" s="860"/>
      <c r="J326" s="860"/>
      <c r="K326" s="860"/>
      <c r="L326" s="860"/>
      <c r="M326" s="860"/>
      <c r="N326" s="860"/>
      <c r="O326" s="860"/>
      <c r="P326" s="860"/>
      <c r="Q326" s="860"/>
      <c r="R326" s="860"/>
      <c r="S326" s="860"/>
      <c r="T326" s="860"/>
      <c r="U326" s="860"/>
      <c r="V326" s="860"/>
      <c r="W326" s="860"/>
      <c r="X326" s="860"/>
      <c r="Y326" s="860"/>
      <c r="Z326" s="860"/>
      <c r="AA326" s="860"/>
      <c r="AB326" s="860"/>
      <c r="AC326" s="860"/>
      <c r="AD326" s="860"/>
    </row>
    <row r="327" spans="1:30" ht="15.75" customHeight="1" x14ac:dyDescent="0.25">
      <c r="A327" s="860"/>
      <c r="B327" s="860"/>
      <c r="C327" s="860"/>
      <c r="D327" s="860"/>
      <c r="E327" s="860"/>
      <c r="F327" s="860"/>
      <c r="G327" s="868"/>
      <c r="H327" s="860"/>
      <c r="I327" s="860"/>
      <c r="J327" s="860"/>
      <c r="K327" s="860"/>
      <c r="L327" s="860"/>
      <c r="M327" s="860"/>
      <c r="N327" s="860"/>
      <c r="O327" s="860"/>
      <c r="P327" s="860"/>
      <c r="Q327" s="860"/>
      <c r="R327" s="860"/>
      <c r="S327" s="860"/>
      <c r="T327" s="860"/>
      <c r="U327" s="860"/>
      <c r="V327" s="860"/>
      <c r="W327" s="860"/>
      <c r="X327" s="860"/>
      <c r="Y327" s="860"/>
      <c r="Z327" s="860"/>
      <c r="AA327" s="860"/>
      <c r="AB327" s="860"/>
      <c r="AC327" s="860"/>
      <c r="AD327" s="860"/>
    </row>
    <row r="328" spans="1:30" ht="15.75" customHeight="1" x14ac:dyDescent="0.25">
      <c r="A328" s="860"/>
      <c r="B328" s="860"/>
      <c r="C328" s="860"/>
      <c r="D328" s="860"/>
      <c r="E328" s="860"/>
      <c r="F328" s="860"/>
      <c r="G328" s="868"/>
      <c r="H328" s="860"/>
      <c r="I328" s="860"/>
      <c r="J328" s="860"/>
      <c r="K328" s="860"/>
      <c r="L328" s="860"/>
      <c r="M328" s="860"/>
      <c r="N328" s="860"/>
      <c r="O328" s="860"/>
      <c r="P328" s="860"/>
      <c r="Q328" s="860"/>
      <c r="R328" s="860"/>
      <c r="S328" s="860"/>
      <c r="T328" s="860"/>
      <c r="U328" s="860"/>
      <c r="V328" s="860"/>
      <c r="W328" s="860"/>
      <c r="X328" s="860"/>
      <c r="Y328" s="860"/>
      <c r="Z328" s="860"/>
      <c r="AA328" s="860"/>
      <c r="AB328" s="860"/>
      <c r="AC328" s="860"/>
      <c r="AD328" s="860"/>
    </row>
    <row r="329" spans="1:30" ht="15.75" customHeight="1" x14ac:dyDescent="0.25">
      <c r="A329" s="860"/>
      <c r="B329" s="860"/>
      <c r="C329" s="860"/>
      <c r="D329" s="860"/>
      <c r="E329" s="860"/>
      <c r="F329" s="860"/>
      <c r="G329" s="868"/>
      <c r="H329" s="860"/>
      <c r="I329" s="860"/>
      <c r="J329" s="860"/>
      <c r="K329" s="860"/>
      <c r="L329" s="860"/>
      <c r="M329" s="860"/>
      <c r="N329" s="860"/>
      <c r="O329" s="860"/>
      <c r="P329" s="860"/>
      <c r="Q329" s="860"/>
      <c r="R329" s="860"/>
      <c r="S329" s="860"/>
      <c r="T329" s="860"/>
      <c r="U329" s="860"/>
      <c r="V329" s="860"/>
      <c r="W329" s="860"/>
      <c r="X329" s="860"/>
      <c r="Y329" s="860"/>
      <c r="Z329" s="860"/>
      <c r="AA329" s="860"/>
      <c r="AB329" s="860"/>
      <c r="AC329" s="860"/>
      <c r="AD329" s="860"/>
    </row>
    <row r="330" spans="1:30" ht="15.75" customHeight="1" x14ac:dyDescent="0.25">
      <c r="A330" s="860"/>
      <c r="B330" s="860"/>
      <c r="C330" s="860"/>
      <c r="D330" s="860"/>
      <c r="E330" s="860"/>
      <c r="F330" s="860"/>
      <c r="G330" s="868"/>
      <c r="H330" s="860"/>
      <c r="I330" s="860"/>
      <c r="J330" s="860"/>
      <c r="K330" s="860"/>
      <c r="L330" s="860"/>
      <c r="M330" s="860"/>
      <c r="N330" s="860"/>
      <c r="O330" s="860"/>
      <c r="P330" s="860"/>
      <c r="Q330" s="860"/>
      <c r="R330" s="860"/>
      <c r="S330" s="860"/>
      <c r="T330" s="860"/>
      <c r="U330" s="860"/>
      <c r="V330" s="860"/>
      <c r="W330" s="860"/>
      <c r="X330" s="860"/>
      <c r="Y330" s="860"/>
      <c r="Z330" s="860"/>
      <c r="AA330" s="860"/>
      <c r="AB330" s="860"/>
      <c r="AC330" s="860"/>
      <c r="AD330" s="860"/>
    </row>
    <row r="331" spans="1:30" ht="15.75" customHeight="1" x14ac:dyDescent="0.25">
      <c r="A331" s="860"/>
      <c r="B331" s="860"/>
      <c r="C331" s="860"/>
      <c r="D331" s="860"/>
      <c r="E331" s="860"/>
      <c r="F331" s="860"/>
      <c r="G331" s="868"/>
      <c r="H331" s="860"/>
      <c r="I331" s="860"/>
      <c r="J331" s="860"/>
      <c r="K331" s="860"/>
      <c r="L331" s="860"/>
      <c r="M331" s="860"/>
      <c r="N331" s="860"/>
      <c r="O331" s="860"/>
      <c r="P331" s="860"/>
      <c r="Q331" s="860"/>
      <c r="R331" s="860"/>
      <c r="S331" s="860"/>
      <c r="T331" s="860"/>
      <c r="U331" s="860"/>
      <c r="V331" s="860"/>
      <c r="W331" s="860"/>
      <c r="X331" s="860"/>
      <c r="Y331" s="860"/>
      <c r="Z331" s="860"/>
      <c r="AA331" s="860"/>
      <c r="AB331" s="860"/>
      <c r="AC331" s="860"/>
      <c r="AD331" s="860"/>
    </row>
    <row r="332" spans="1:30" ht="15.75" customHeight="1" x14ac:dyDescent="0.25">
      <c r="A332" s="860"/>
      <c r="B332" s="860"/>
      <c r="C332" s="860"/>
      <c r="D332" s="860"/>
      <c r="E332" s="860"/>
      <c r="F332" s="860"/>
      <c r="G332" s="868"/>
      <c r="H332" s="860"/>
      <c r="I332" s="860"/>
      <c r="J332" s="860"/>
      <c r="K332" s="860"/>
      <c r="L332" s="860"/>
      <c r="M332" s="860"/>
      <c r="N332" s="860"/>
      <c r="O332" s="860"/>
      <c r="P332" s="860"/>
      <c r="Q332" s="860"/>
      <c r="R332" s="860"/>
      <c r="S332" s="860"/>
      <c r="T332" s="860"/>
      <c r="U332" s="860"/>
      <c r="V332" s="860"/>
      <c r="W332" s="860"/>
      <c r="X332" s="860"/>
      <c r="Y332" s="860"/>
      <c r="Z332" s="860"/>
      <c r="AA332" s="860"/>
      <c r="AB332" s="860"/>
      <c r="AC332" s="860"/>
      <c r="AD332" s="860"/>
    </row>
    <row r="333" spans="1:30" ht="15.75" customHeight="1" x14ac:dyDescent="0.25">
      <c r="A333" s="860"/>
      <c r="B333" s="860"/>
      <c r="C333" s="860"/>
      <c r="D333" s="860"/>
      <c r="E333" s="860"/>
      <c r="F333" s="860"/>
      <c r="G333" s="868"/>
      <c r="H333" s="860"/>
      <c r="I333" s="860"/>
      <c r="J333" s="860"/>
      <c r="K333" s="860"/>
      <c r="L333" s="860"/>
      <c r="M333" s="860"/>
      <c r="N333" s="860"/>
      <c r="O333" s="860"/>
      <c r="P333" s="860"/>
      <c r="Q333" s="860"/>
      <c r="R333" s="860"/>
      <c r="S333" s="860"/>
      <c r="T333" s="860"/>
      <c r="U333" s="860"/>
      <c r="V333" s="860"/>
      <c r="W333" s="860"/>
      <c r="X333" s="860"/>
      <c r="Y333" s="860"/>
      <c r="Z333" s="860"/>
      <c r="AA333" s="860"/>
      <c r="AB333" s="860"/>
      <c r="AC333" s="860"/>
      <c r="AD333" s="860"/>
    </row>
    <row r="334" spans="1:30" ht="15.75" customHeight="1" x14ac:dyDescent="0.25">
      <c r="A334" s="860"/>
      <c r="B334" s="860"/>
      <c r="C334" s="860"/>
      <c r="D334" s="860"/>
      <c r="E334" s="860"/>
      <c r="F334" s="860"/>
      <c r="G334" s="868"/>
      <c r="H334" s="860"/>
      <c r="I334" s="860"/>
      <c r="J334" s="860"/>
      <c r="K334" s="860"/>
      <c r="L334" s="860"/>
      <c r="M334" s="860"/>
      <c r="N334" s="860"/>
      <c r="O334" s="860"/>
      <c r="P334" s="860"/>
      <c r="Q334" s="860"/>
      <c r="R334" s="860"/>
      <c r="S334" s="860"/>
      <c r="T334" s="860"/>
      <c r="U334" s="860"/>
      <c r="V334" s="860"/>
      <c r="W334" s="860"/>
      <c r="X334" s="860"/>
      <c r="Y334" s="860"/>
      <c r="Z334" s="860"/>
      <c r="AA334" s="860"/>
      <c r="AB334" s="860"/>
      <c r="AC334" s="860"/>
      <c r="AD334" s="860"/>
    </row>
    <row r="335" spans="1:30" ht="15.75" customHeight="1" x14ac:dyDescent="0.25">
      <c r="A335" s="860"/>
      <c r="B335" s="860"/>
      <c r="C335" s="860"/>
      <c r="D335" s="860"/>
      <c r="E335" s="860"/>
      <c r="F335" s="860"/>
      <c r="G335" s="868"/>
      <c r="H335" s="860"/>
      <c r="I335" s="860"/>
      <c r="J335" s="860"/>
      <c r="K335" s="860"/>
      <c r="L335" s="860"/>
      <c r="M335" s="860"/>
      <c r="N335" s="860"/>
      <c r="O335" s="860"/>
      <c r="P335" s="860"/>
      <c r="Q335" s="860"/>
      <c r="R335" s="860"/>
      <c r="S335" s="860"/>
      <c r="T335" s="860"/>
      <c r="U335" s="860"/>
      <c r="V335" s="860"/>
      <c r="W335" s="860"/>
      <c r="X335" s="860"/>
      <c r="Y335" s="860"/>
      <c r="Z335" s="860"/>
      <c r="AA335" s="860"/>
      <c r="AB335" s="860"/>
      <c r="AC335" s="860"/>
      <c r="AD335" s="860"/>
    </row>
    <row r="336" spans="1:30" ht="15.75" customHeight="1" x14ac:dyDescent="0.25">
      <c r="A336" s="860"/>
      <c r="B336" s="860"/>
      <c r="C336" s="860"/>
      <c r="D336" s="860"/>
      <c r="E336" s="860"/>
      <c r="F336" s="860"/>
      <c r="G336" s="868"/>
      <c r="H336" s="860"/>
      <c r="I336" s="860"/>
      <c r="J336" s="860"/>
      <c r="K336" s="860"/>
      <c r="L336" s="860"/>
      <c r="M336" s="860"/>
      <c r="N336" s="860"/>
      <c r="O336" s="860"/>
      <c r="P336" s="860"/>
      <c r="Q336" s="860"/>
      <c r="R336" s="860"/>
      <c r="S336" s="860"/>
      <c r="T336" s="860"/>
      <c r="U336" s="860"/>
      <c r="V336" s="860"/>
      <c r="W336" s="860"/>
      <c r="X336" s="860"/>
      <c r="Y336" s="860"/>
      <c r="Z336" s="860"/>
      <c r="AA336" s="860"/>
      <c r="AB336" s="860"/>
      <c r="AC336" s="860"/>
      <c r="AD336" s="860"/>
    </row>
    <row r="337" spans="1:30" ht="15.75" customHeight="1" x14ac:dyDescent="0.25">
      <c r="A337" s="860"/>
      <c r="B337" s="860"/>
      <c r="C337" s="860"/>
      <c r="D337" s="860"/>
      <c r="E337" s="860"/>
      <c r="F337" s="860"/>
      <c r="G337" s="868"/>
      <c r="H337" s="860"/>
      <c r="I337" s="860"/>
      <c r="J337" s="860"/>
      <c r="K337" s="860"/>
      <c r="L337" s="860"/>
      <c r="M337" s="860"/>
      <c r="N337" s="860"/>
      <c r="O337" s="860"/>
      <c r="P337" s="860"/>
      <c r="Q337" s="860"/>
      <c r="R337" s="860"/>
      <c r="S337" s="860"/>
      <c r="T337" s="860"/>
      <c r="U337" s="860"/>
      <c r="V337" s="860"/>
      <c r="W337" s="860"/>
      <c r="X337" s="860"/>
      <c r="Y337" s="860"/>
      <c r="Z337" s="860"/>
      <c r="AA337" s="860"/>
      <c r="AB337" s="860"/>
      <c r="AC337" s="860"/>
      <c r="AD337" s="860"/>
    </row>
    <row r="338" spans="1:30" ht="15.75" customHeight="1" x14ac:dyDescent="0.25">
      <c r="A338" s="860"/>
      <c r="B338" s="860"/>
      <c r="C338" s="860"/>
      <c r="D338" s="860"/>
      <c r="E338" s="860"/>
      <c r="F338" s="860"/>
      <c r="G338" s="868"/>
      <c r="H338" s="860"/>
      <c r="I338" s="860"/>
      <c r="J338" s="860"/>
      <c r="K338" s="860"/>
      <c r="L338" s="860"/>
      <c r="M338" s="860"/>
      <c r="N338" s="860"/>
      <c r="O338" s="860"/>
      <c r="P338" s="860"/>
      <c r="Q338" s="860"/>
      <c r="R338" s="860"/>
      <c r="S338" s="860"/>
      <c r="T338" s="860"/>
      <c r="U338" s="860"/>
      <c r="V338" s="860"/>
      <c r="W338" s="860"/>
      <c r="X338" s="860"/>
      <c r="Y338" s="860"/>
      <c r="Z338" s="860"/>
      <c r="AA338" s="860"/>
      <c r="AB338" s="860"/>
      <c r="AC338" s="860"/>
      <c r="AD338" s="860"/>
    </row>
    <row r="339" spans="1:30" ht="15.75" customHeight="1" x14ac:dyDescent="0.25">
      <c r="A339" s="860"/>
      <c r="B339" s="860"/>
      <c r="C339" s="860"/>
      <c r="D339" s="860"/>
      <c r="E339" s="860"/>
      <c r="F339" s="860"/>
      <c r="G339" s="868"/>
      <c r="H339" s="860"/>
      <c r="I339" s="860"/>
      <c r="J339" s="860"/>
      <c r="K339" s="860"/>
      <c r="L339" s="860"/>
      <c r="M339" s="860"/>
      <c r="N339" s="860"/>
      <c r="O339" s="860"/>
      <c r="P339" s="860"/>
      <c r="Q339" s="860"/>
      <c r="R339" s="860"/>
      <c r="S339" s="860"/>
      <c r="T339" s="860"/>
      <c r="U339" s="860"/>
      <c r="V339" s="860"/>
      <c r="W339" s="860"/>
      <c r="X339" s="860"/>
      <c r="Y339" s="860"/>
      <c r="Z339" s="860"/>
      <c r="AA339" s="860"/>
      <c r="AB339" s="860"/>
      <c r="AC339" s="860"/>
      <c r="AD339" s="860"/>
    </row>
    <row r="340" spans="1:30" ht="15.75" customHeight="1" x14ac:dyDescent="0.25">
      <c r="A340" s="860"/>
      <c r="B340" s="860"/>
      <c r="C340" s="860"/>
      <c r="D340" s="860"/>
      <c r="E340" s="860"/>
      <c r="F340" s="860"/>
      <c r="G340" s="868"/>
      <c r="H340" s="860"/>
      <c r="I340" s="860"/>
      <c r="J340" s="860"/>
      <c r="K340" s="860"/>
      <c r="L340" s="860"/>
      <c r="M340" s="860"/>
      <c r="N340" s="860"/>
      <c r="O340" s="860"/>
      <c r="P340" s="860"/>
      <c r="Q340" s="860"/>
      <c r="R340" s="860"/>
      <c r="S340" s="860"/>
      <c r="T340" s="860"/>
      <c r="U340" s="860"/>
      <c r="V340" s="860"/>
      <c r="W340" s="860"/>
      <c r="X340" s="860"/>
      <c r="Y340" s="860"/>
      <c r="Z340" s="860"/>
      <c r="AA340" s="860"/>
      <c r="AB340" s="860"/>
      <c r="AC340" s="860"/>
      <c r="AD340" s="860"/>
    </row>
    <row r="341" spans="1:30" ht="15.75" customHeight="1" x14ac:dyDescent="0.25">
      <c r="A341" s="860"/>
      <c r="B341" s="860"/>
      <c r="C341" s="860"/>
      <c r="D341" s="860"/>
      <c r="E341" s="860"/>
      <c r="F341" s="860"/>
      <c r="G341" s="868"/>
      <c r="H341" s="860"/>
      <c r="I341" s="860"/>
      <c r="J341" s="860"/>
      <c r="K341" s="860"/>
      <c r="L341" s="860"/>
      <c r="M341" s="860"/>
      <c r="N341" s="860"/>
      <c r="O341" s="860"/>
      <c r="P341" s="860"/>
      <c r="Q341" s="860"/>
      <c r="R341" s="860"/>
      <c r="S341" s="860"/>
      <c r="T341" s="860"/>
      <c r="U341" s="860"/>
      <c r="V341" s="860"/>
      <c r="W341" s="860"/>
      <c r="X341" s="860"/>
      <c r="Y341" s="860"/>
      <c r="Z341" s="860"/>
      <c r="AA341" s="860"/>
      <c r="AB341" s="860"/>
      <c r="AC341" s="860"/>
      <c r="AD341" s="860"/>
    </row>
    <row r="342" spans="1:30" ht="15.75" customHeight="1" x14ac:dyDescent="0.25">
      <c r="A342" s="860"/>
      <c r="B342" s="860"/>
      <c r="C342" s="860"/>
      <c r="D342" s="860"/>
      <c r="E342" s="860"/>
      <c r="F342" s="860"/>
      <c r="G342" s="868"/>
      <c r="H342" s="860"/>
      <c r="I342" s="860"/>
      <c r="J342" s="860"/>
      <c r="K342" s="860"/>
      <c r="L342" s="860"/>
      <c r="M342" s="860"/>
      <c r="N342" s="860"/>
      <c r="O342" s="860"/>
      <c r="P342" s="860"/>
      <c r="Q342" s="860"/>
      <c r="R342" s="860"/>
      <c r="S342" s="860"/>
      <c r="T342" s="860"/>
      <c r="U342" s="860"/>
      <c r="V342" s="860"/>
      <c r="W342" s="860"/>
      <c r="X342" s="860"/>
      <c r="Y342" s="860"/>
      <c r="Z342" s="860"/>
      <c r="AA342" s="860"/>
      <c r="AB342" s="860"/>
      <c r="AC342" s="860"/>
      <c r="AD342" s="860"/>
    </row>
    <row r="343" spans="1:30" ht="15.75" customHeight="1" x14ac:dyDescent="0.25">
      <c r="A343" s="860"/>
      <c r="B343" s="860"/>
      <c r="C343" s="860"/>
      <c r="D343" s="860"/>
      <c r="E343" s="860"/>
      <c r="F343" s="860"/>
      <c r="G343" s="868"/>
      <c r="H343" s="860"/>
      <c r="I343" s="860"/>
      <c r="J343" s="860"/>
      <c r="K343" s="860"/>
      <c r="L343" s="860"/>
      <c r="M343" s="860"/>
      <c r="N343" s="860"/>
      <c r="O343" s="860"/>
      <c r="P343" s="860"/>
      <c r="Q343" s="860"/>
      <c r="R343" s="860"/>
      <c r="S343" s="860"/>
      <c r="T343" s="860"/>
      <c r="U343" s="860"/>
      <c r="V343" s="860"/>
      <c r="W343" s="860"/>
      <c r="X343" s="860"/>
      <c r="Y343" s="860"/>
      <c r="Z343" s="860"/>
      <c r="AA343" s="860"/>
      <c r="AB343" s="860"/>
      <c r="AC343" s="860"/>
      <c r="AD343" s="860"/>
    </row>
    <row r="344" spans="1:30" ht="15.75" customHeight="1" x14ac:dyDescent="0.25">
      <c r="A344" s="860"/>
      <c r="B344" s="860"/>
      <c r="C344" s="860"/>
      <c r="D344" s="860"/>
      <c r="E344" s="860"/>
      <c r="F344" s="860"/>
      <c r="G344" s="868"/>
      <c r="H344" s="860"/>
      <c r="I344" s="860"/>
      <c r="J344" s="860"/>
      <c r="K344" s="860"/>
      <c r="L344" s="860"/>
      <c r="M344" s="860"/>
      <c r="N344" s="860"/>
      <c r="O344" s="860"/>
      <c r="P344" s="860"/>
      <c r="Q344" s="860"/>
      <c r="R344" s="860"/>
      <c r="S344" s="860"/>
      <c r="T344" s="860"/>
      <c r="U344" s="860"/>
      <c r="V344" s="860"/>
      <c r="W344" s="860"/>
      <c r="X344" s="860"/>
      <c r="Y344" s="860"/>
      <c r="Z344" s="860"/>
      <c r="AA344" s="860"/>
      <c r="AB344" s="860"/>
      <c r="AC344" s="860"/>
      <c r="AD344" s="860"/>
    </row>
    <row r="345" spans="1:30" ht="15.75" customHeight="1" x14ac:dyDescent="0.25">
      <c r="A345" s="860"/>
      <c r="B345" s="860"/>
      <c r="C345" s="860"/>
      <c r="D345" s="860"/>
      <c r="E345" s="860"/>
      <c r="F345" s="860"/>
      <c r="G345" s="868"/>
      <c r="H345" s="860"/>
      <c r="I345" s="860"/>
      <c r="J345" s="860"/>
      <c r="K345" s="860"/>
      <c r="L345" s="860"/>
      <c r="M345" s="860"/>
      <c r="N345" s="860"/>
      <c r="O345" s="860"/>
      <c r="P345" s="860"/>
      <c r="Q345" s="860"/>
      <c r="R345" s="860"/>
      <c r="S345" s="860"/>
      <c r="T345" s="860"/>
      <c r="U345" s="860"/>
      <c r="V345" s="860"/>
      <c r="W345" s="860"/>
      <c r="X345" s="860"/>
      <c r="Y345" s="860"/>
      <c r="Z345" s="860"/>
      <c r="AA345" s="860"/>
      <c r="AB345" s="860"/>
      <c r="AC345" s="860"/>
      <c r="AD345" s="860"/>
    </row>
    <row r="346" spans="1:30" ht="15.75" customHeight="1" x14ac:dyDescent="0.25">
      <c r="A346" s="860"/>
      <c r="B346" s="860"/>
      <c r="C346" s="860"/>
      <c r="D346" s="860"/>
      <c r="E346" s="860"/>
      <c r="F346" s="860"/>
      <c r="G346" s="868"/>
      <c r="H346" s="860"/>
      <c r="I346" s="860"/>
      <c r="J346" s="860"/>
      <c r="K346" s="860"/>
      <c r="L346" s="860"/>
      <c r="M346" s="860"/>
      <c r="N346" s="860"/>
      <c r="O346" s="860"/>
      <c r="P346" s="860"/>
      <c r="Q346" s="860"/>
      <c r="R346" s="860"/>
      <c r="S346" s="860"/>
      <c r="T346" s="860"/>
      <c r="U346" s="860"/>
      <c r="V346" s="860"/>
      <c r="W346" s="860"/>
      <c r="X346" s="860"/>
      <c r="Y346" s="860"/>
      <c r="Z346" s="860"/>
      <c r="AA346" s="860"/>
      <c r="AB346" s="860"/>
      <c r="AC346" s="860"/>
      <c r="AD346" s="860"/>
    </row>
    <row r="347" spans="1:30" ht="15.75" customHeight="1" x14ac:dyDescent="0.25">
      <c r="A347" s="860"/>
      <c r="B347" s="860"/>
      <c r="C347" s="860"/>
      <c r="D347" s="860"/>
      <c r="E347" s="860"/>
      <c r="F347" s="860"/>
      <c r="G347" s="868"/>
      <c r="H347" s="860"/>
      <c r="I347" s="860"/>
      <c r="J347" s="860"/>
      <c r="K347" s="860"/>
      <c r="L347" s="860"/>
      <c r="M347" s="860"/>
      <c r="N347" s="860"/>
      <c r="O347" s="860"/>
      <c r="P347" s="860"/>
      <c r="Q347" s="860"/>
      <c r="R347" s="860"/>
      <c r="S347" s="860"/>
      <c r="T347" s="860"/>
      <c r="U347" s="860"/>
      <c r="V347" s="860"/>
      <c r="W347" s="860"/>
      <c r="X347" s="860"/>
      <c r="Y347" s="860"/>
      <c r="Z347" s="860"/>
      <c r="AA347" s="860"/>
      <c r="AB347" s="860"/>
      <c r="AC347" s="860"/>
      <c r="AD347" s="860"/>
    </row>
    <row r="348" spans="1:30" ht="15.75" customHeight="1" x14ac:dyDescent="0.25">
      <c r="A348" s="860"/>
      <c r="B348" s="860"/>
      <c r="C348" s="860"/>
      <c r="D348" s="860"/>
      <c r="E348" s="860"/>
      <c r="F348" s="860"/>
      <c r="G348" s="868"/>
      <c r="H348" s="860"/>
      <c r="I348" s="860"/>
      <c r="J348" s="860"/>
      <c r="K348" s="860"/>
      <c r="L348" s="860"/>
      <c r="M348" s="860"/>
      <c r="N348" s="860"/>
      <c r="O348" s="860"/>
      <c r="P348" s="860"/>
      <c r="Q348" s="860"/>
      <c r="R348" s="860"/>
      <c r="S348" s="860"/>
      <c r="T348" s="860"/>
      <c r="U348" s="860"/>
      <c r="V348" s="860"/>
      <c r="W348" s="860"/>
      <c r="X348" s="860"/>
      <c r="Y348" s="860"/>
      <c r="Z348" s="860"/>
      <c r="AA348" s="860"/>
      <c r="AB348" s="860"/>
      <c r="AC348" s="860"/>
      <c r="AD348" s="860"/>
    </row>
    <row r="349" spans="1:30" ht="15.75" customHeight="1" x14ac:dyDescent="0.25">
      <c r="A349" s="860"/>
      <c r="B349" s="860"/>
      <c r="C349" s="860"/>
      <c r="D349" s="860"/>
      <c r="E349" s="860"/>
      <c r="F349" s="860"/>
      <c r="G349" s="868"/>
      <c r="H349" s="860"/>
      <c r="I349" s="860"/>
      <c r="J349" s="860"/>
      <c r="K349" s="860"/>
      <c r="L349" s="860"/>
      <c r="M349" s="860"/>
      <c r="N349" s="860"/>
      <c r="O349" s="860"/>
      <c r="P349" s="860"/>
      <c r="Q349" s="860"/>
      <c r="R349" s="860"/>
      <c r="S349" s="860"/>
      <c r="T349" s="860"/>
      <c r="U349" s="860"/>
      <c r="V349" s="860"/>
      <c r="W349" s="860"/>
      <c r="X349" s="860"/>
      <c r="Y349" s="860"/>
      <c r="Z349" s="860"/>
      <c r="AA349" s="860"/>
      <c r="AB349" s="860"/>
      <c r="AC349" s="860"/>
      <c r="AD349" s="860"/>
    </row>
    <row r="350" spans="1:30" ht="15.75" customHeight="1" x14ac:dyDescent="0.25">
      <c r="A350" s="860"/>
      <c r="B350" s="860"/>
      <c r="C350" s="860"/>
      <c r="D350" s="860"/>
      <c r="E350" s="860"/>
      <c r="F350" s="860"/>
      <c r="G350" s="868"/>
      <c r="H350" s="860"/>
      <c r="I350" s="860"/>
      <c r="J350" s="860"/>
      <c r="K350" s="860"/>
      <c r="L350" s="860"/>
      <c r="M350" s="860"/>
      <c r="N350" s="860"/>
      <c r="O350" s="860"/>
      <c r="P350" s="860"/>
      <c r="Q350" s="860"/>
      <c r="R350" s="860"/>
      <c r="S350" s="860"/>
      <c r="T350" s="860"/>
      <c r="U350" s="860"/>
      <c r="V350" s="860"/>
      <c r="W350" s="860"/>
      <c r="X350" s="860"/>
      <c r="Y350" s="860"/>
      <c r="Z350" s="860"/>
      <c r="AA350" s="860"/>
      <c r="AB350" s="860"/>
      <c r="AC350" s="860"/>
      <c r="AD350" s="860"/>
    </row>
    <row r="351" spans="1:30" ht="15.75" customHeight="1" x14ac:dyDescent="0.25">
      <c r="A351" s="860"/>
      <c r="B351" s="860"/>
      <c r="C351" s="860"/>
      <c r="D351" s="860"/>
      <c r="E351" s="860"/>
      <c r="F351" s="860"/>
      <c r="G351" s="868"/>
      <c r="H351" s="860"/>
      <c r="I351" s="860"/>
      <c r="J351" s="860"/>
      <c r="K351" s="860"/>
      <c r="L351" s="860"/>
      <c r="M351" s="860"/>
      <c r="N351" s="860"/>
      <c r="O351" s="860"/>
      <c r="P351" s="860"/>
      <c r="Q351" s="860"/>
      <c r="R351" s="860"/>
      <c r="S351" s="860"/>
      <c r="T351" s="860"/>
      <c r="U351" s="860"/>
      <c r="V351" s="860"/>
      <c r="W351" s="860"/>
      <c r="X351" s="860"/>
      <c r="Y351" s="860"/>
      <c r="Z351" s="860"/>
      <c r="AA351" s="860"/>
      <c r="AB351" s="860"/>
      <c r="AC351" s="860"/>
      <c r="AD351" s="860"/>
    </row>
    <row r="352" spans="1:30" ht="15.75" customHeight="1" x14ac:dyDescent="0.25">
      <c r="A352" s="860"/>
      <c r="B352" s="860"/>
      <c r="C352" s="860"/>
      <c r="D352" s="860"/>
      <c r="E352" s="860"/>
      <c r="F352" s="860"/>
      <c r="G352" s="868"/>
      <c r="H352" s="860"/>
      <c r="I352" s="860"/>
      <c r="J352" s="860"/>
      <c r="K352" s="860"/>
      <c r="L352" s="860"/>
      <c r="M352" s="860"/>
      <c r="N352" s="860"/>
      <c r="O352" s="860"/>
      <c r="P352" s="860"/>
      <c r="Q352" s="860"/>
      <c r="R352" s="860"/>
      <c r="S352" s="860"/>
      <c r="T352" s="860"/>
      <c r="U352" s="860"/>
      <c r="V352" s="860"/>
      <c r="W352" s="860"/>
      <c r="X352" s="860"/>
      <c r="Y352" s="860"/>
      <c r="Z352" s="860"/>
      <c r="AA352" s="860"/>
      <c r="AB352" s="860"/>
      <c r="AC352" s="860"/>
      <c r="AD352" s="860"/>
    </row>
    <row r="353" spans="1:30" ht="15.75" customHeight="1" x14ac:dyDescent="0.25">
      <c r="A353" s="860"/>
      <c r="B353" s="860"/>
      <c r="C353" s="860"/>
      <c r="D353" s="860"/>
      <c r="E353" s="860"/>
      <c r="F353" s="860"/>
      <c r="G353" s="868"/>
      <c r="H353" s="860"/>
      <c r="I353" s="860"/>
      <c r="J353" s="860"/>
      <c r="K353" s="860"/>
      <c r="L353" s="860"/>
      <c r="M353" s="860"/>
      <c r="N353" s="860"/>
      <c r="O353" s="860"/>
      <c r="P353" s="860"/>
      <c r="Q353" s="860"/>
      <c r="R353" s="860"/>
      <c r="S353" s="860"/>
      <c r="T353" s="860"/>
      <c r="U353" s="860"/>
      <c r="V353" s="860"/>
      <c r="W353" s="860"/>
      <c r="X353" s="860"/>
      <c r="Y353" s="860"/>
      <c r="Z353" s="860"/>
      <c r="AA353" s="860"/>
      <c r="AB353" s="860"/>
      <c r="AC353" s="860"/>
      <c r="AD353" s="860"/>
    </row>
    <row r="354" spans="1:30" ht="15.75" customHeight="1" x14ac:dyDescent="0.25">
      <c r="A354" s="860"/>
      <c r="B354" s="860"/>
      <c r="C354" s="860"/>
      <c r="D354" s="860"/>
      <c r="E354" s="860"/>
      <c r="F354" s="860"/>
      <c r="G354" s="868"/>
      <c r="H354" s="860"/>
      <c r="I354" s="860"/>
      <c r="J354" s="860"/>
      <c r="K354" s="860"/>
      <c r="L354" s="860"/>
      <c r="M354" s="860"/>
      <c r="N354" s="860"/>
      <c r="O354" s="860"/>
      <c r="P354" s="860"/>
      <c r="Q354" s="860"/>
      <c r="R354" s="860"/>
      <c r="S354" s="860"/>
      <c r="T354" s="860"/>
      <c r="U354" s="860"/>
      <c r="V354" s="860"/>
      <c r="W354" s="860"/>
      <c r="X354" s="860"/>
      <c r="Y354" s="860"/>
      <c r="Z354" s="860"/>
      <c r="AA354" s="860"/>
      <c r="AB354" s="860"/>
      <c r="AC354" s="860"/>
      <c r="AD354" s="860"/>
    </row>
    <row r="355" spans="1:30" ht="15.75" customHeight="1" x14ac:dyDescent="0.25">
      <c r="A355" s="860"/>
      <c r="B355" s="860"/>
      <c r="C355" s="860"/>
      <c r="D355" s="860"/>
      <c r="E355" s="860"/>
      <c r="F355" s="860"/>
      <c r="G355" s="868"/>
      <c r="H355" s="860"/>
      <c r="I355" s="860"/>
      <c r="J355" s="860"/>
      <c r="K355" s="860"/>
      <c r="L355" s="860"/>
      <c r="M355" s="860"/>
      <c r="N355" s="860"/>
      <c r="O355" s="860"/>
      <c r="P355" s="860"/>
      <c r="Q355" s="860"/>
      <c r="R355" s="860"/>
      <c r="S355" s="860"/>
      <c r="T355" s="860"/>
      <c r="U355" s="860"/>
      <c r="V355" s="860"/>
      <c r="W355" s="860"/>
      <c r="X355" s="860"/>
      <c r="Y355" s="860"/>
      <c r="Z355" s="860"/>
      <c r="AA355" s="860"/>
      <c r="AB355" s="860"/>
      <c r="AC355" s="860"/>
      <c r="AD355" s="860"/>
    </row>
    <row r="356" spans="1:30" ht="15.75" customHeight="1" x14ac:dyDescent="0.25">
      <c r="A356" s="860"/>
      <c r="B356" s="860"/>
      <c r="C356" s="860"/>
      <c r="D356" s="860"/>
      <c r="E356" s="860"/>
      <c r="F356" s="860"/>
      <c r="G356" s="868"/>
      <c r="H356" s="860"/>
      <c r="I356" s="860"/>
      <c r="J356" s="860"/>
      <c r="K356" s="860"/>
      <c r="L356" s="860"/>
      <c r="M356" s="860"/>
      <c r="N356" s="860"/>
      <c r="O356" s="860"/>
      <c r="P356" s="860"/>
      <c r="Q356" s="860"/>
      <c r="R356" s="860"/>
      <c r="S356" s="860"/>
      <c r="T356" s="860"/>
      <c r="U356" s="860"/>
      <c r="V356" s="860"/>
      <c r="W356" s="860"/>
      <c r="X356" s="860"/>
      <c r="Y356" s="860"/>
      <c r="Z356" s="860"/>
      <c r="AA356" s="860"/>
      <c r="AB356" s="860"/>
      <c r="AC356" s="860"/>
      <c r="AD356" s="860"/>
    </row>
    <row r="357" spans="1:30" ht="15.75" customHeight="1" x14ac:dyDescent="0.25">
      <c r="A357" s="860"/>
      <c r="B357" s="860"/>
      <c r="C357" s="860"/>
      <c r="D357" s="860"/>
      <c r="E357" s="860"/>
      <c r="F357" s="860"/>
      <c r="G357" s="868"/>
      <c r="H357" s="860"/>
      <c r="I357" s="860"/>
      <c r="J357" s="860"/>
      <c r="K357" s="860"/>
      <c r="L357" s="860"/>
      <c r="M357" s="860"/>
      <c r="N357" s="860"/>
      <c r="O357" s="860"/>
      <c r="P357" s="860"/>
      <c r="Q357" s="860"/>
      <c r="R357" s="860"/>
      <c r="S357" s="860"/>
      <c r="T357" s="860"/>
      <c r="U357" s="860"/>
      <c r="V357" s="860"/>
      <c r="W357" s="860"/>
      <c r="X357" s="860"/>
      <c r="Y357" s="860"/>
      <c r="Z357" s="860"/>
      <c r="AA357" s="860"/>
      <c r="AB357" s="860"/>
      <c r="AC357" s="860"/>
      <c r="AD357" s="860"/>
    </row>
    <row r="358" spans="1:30" ht="15.75" customHeight="1" x14ac:dyDescent="0.25">
      <c r="A358" s="860"/>
      <c r="B358" s="860"/>
      <c r="C358" s="860"/>
      <c r="D358" s="860"/>
      <c r="E358" s="860"/>
      <c r="F358" s="860"/>
      <c r="G358" s="868"/>
      <c r="H358" s="860"/>
      <c r="I358" s="860"/>
      <c r="J358" s="860"/>
      <c r="K358" s="860"/>
      <c r="L358" s="860"/>
      <c r="M358" s="860"/>
      <c r="N358" s="860"/>
      <c r="O358" s="860"/>
      <c r="P358" s="860"/>
      <c r="Q358" s="860"/>
      <c r="R358" s="860"/>
      <c r="S358" s="860"/>
      <c r="T358" s="860"/>
      <c r="U358" s="860"/>
      <c r="V358" s="860"/>
      <c r="W358" s="860"/>
      <c r="X358" s="860"/>
      <c r="Y358" s="860"/>
      <c r="Z358" s="860"/>
      <c r="AA358" s="860"/>
      <c r="AB358" s="860"/>
      <c r="AC358" s="860"/>
      <c r="AD358" s="860"/>
    </row>
    <row r="359" spans="1:30" ht="15.75" customHeight="1" x14ac:dyDescent="0.25">
      <c r="A359" s="860"/>
      <c r="B359" s="860"/>
      <c r="C359" s="860"/>
      <c r="D359" s="860"/>
      <c r="E359" s="860"/>
      <c r="F359" s="860"/>
      <c r="G359" s="868"/>
      <c r="H359" s="860"/>
      <c r="I359" s="860"/>
      <c r="J359" s="860"/>
      <c r="K359" s="860"/>
      <c r="L359" s="860"/>
      <c r="M359" s="860"/>
      <c r="N359" s="860"/>
      <c r="O359" s="860"/>
      <c r="P359" s="860"/>
      <c r="Q359" s="860"/>
      <c r="R359" s="860"/>
      <c r="S359" s="860"/>
      <c r="T359" s="860"/>
      <c r="U359" s="860"/>
      <c r="V359" s="860"/>
      <c r="W359" s="860"/>
      <c r="X359" s="860"/>
      <c r="Y359" s="860"/>
      <c r="Z359" s="860"/>
      <c r="AA359" s="860"/>
      <c r="AB359" s="860"/>
      <c r="AC359" s="860"/>
      <c r="AD359" s="860"/>
    </row>
    <row r="360" spans="1:30" ht="15.75" customHeight="1" x14ac:dyDescent="0.25">
      <c r="A360" s="860"/>
      <c r="B360" s="860"/>
      <c r="C360" s="860"/>
      <c r="D360" s="860"/>
      <c r="E360" s="860"/>
      <c r="F360" s="860"/>
      <c r="G360" s="868"/>
      <c r="H360" s="860"/>
      <c r="I360" s="860"/>
      <c r="J360" s="860"/>
      <c r="K360" s="860"/>
      <c r="L360" s="860"/>
      <c r="M360" s="860"/>
      <c r="N360" s="860"/>
      <c r="O360" s="860"/>
      <c r="P360" s="860"/>
      <c r="Q360" s="860"/>
      <c r="R360" s="860"/>
      <c r="S360" s="860"/>
      <c r="T360" s="860"/>
      <c r="U360" s="860"/>
      <c r="V360" s="860"/>
      <c r="W360" s="860"/>
      <c r="X360" s="860"/>
      <c r="Y360" s="860"/>
      <c r="Z360" s="860"/>
      <c r="AA360" s="860"/>
      <c r="AB360" s="860"/>
      <c r="AC360" s="860"/>
      <c r="AD360" s="860"/>
    </row>
    <row r="361" spans="1:30" ht="15.75" customHeight="1" x14ac:dyDescent="0.25">
      <c r="A361" s="860"/>
      <c r="B361" s="860"/>
      <c r="C361" s="860"/>
      <c r="D361" s="860"/>
      <c r="E361" s="860"/>
      <c r="F361" s="860"/>
      <c r="G361" s="868"/>
      <c r="H361" s="860"/>
      <c r="I361" s="860"/>
      <c r="J361" s="860"/>
      <c r="K361" s="860"/>
      <c r="L361" s="860"/>
      <c r="M361" s="860"/>
      <c r="N361" s="860"/>
      <c r="O361" s="860"/>
      <c r="P361" s="860"/>
      <c r="Q361" s="860"/>
      <c r="R361" s="860"/>
      <c r="S361" s="860"/>
      <c r="T361" s="860"/>
      <c r="U361" s="860"/>
      <c r="V361" s="860"/>
      <c r="W361" s="860"/>
      <c r="X361" s="860"/>
      <c r="Y361" s="860"/>
      <c r="Z361" s="860"/>
      <c r="AA361" s="860"/>
      <c r="AB361" s="860"/>
      <c r="AC361" s="860"/>
      <c r="AD361" s="860"/>
    </row>
    <row r="362" spans="1:30" ht="15.75" customHeight="1" x14ac:dyDescent="0.25">
      <c r="A362" s="860"/>
      <c r="B362" s="860"/>
      <c r="C362" s="860"/>
      <c r="D362" s="860"/>
      <c r="E362" s="860"/>
      <c r="F362" s="860"/>
      <c r="G362" s="868"/>
      <c r="H362" s="860"/>
      <c r="I362" s="860"/>
      <c r="J362" s="860"/>
      <c r="K362" s="860"/>
      <c r="L362" s="860"/>
      <c r="M362" s="860"/>
      <c r="N362" s="860"/>
      <c r="O362" s="860"/>
      <c r="P362" s="860"/>
      <c r="Q362" s="860"/>
      <c r="R362" s="860"/>
      <c r="S362" s="860"/>
      <c r="T362" s="860"/>
      <c r="U362" s="860"/>
      <c r="V362" s="860"/>
      <c r="W362" s="860"/>
      <c r="X362" s="860"/>
      <c r="Y362" s="860"/>
      <c r="Z362" s="860"/>
      <c r="AA362" s="860"/>
      <c r="AB362" s="860"/>
      <c r="AC362" s="860"/>
      <c r="AD362" s="860"/>
    </row>
    <row r="363" spans="1:30" ht="15.75" customHeight="1" x14ac:dyDescent="0.25">
      <c r="A363" s="860"/>
      <c r="B363" s="860"/>
      <c r="C363" s="860"/>
      <c r="D363" s="860"/>
      <c r="E363" s="860"/>
      <c r="F363" s="860"/>
      <c r="G363" s="868"/>
      <c r="H363" s="860"/>
      <c r="I363" s="860"/>
      <c r="J363" s="860"/>
      <c r="K363" s="860"/>
      <c r="L363" s="860"/>
      <c r="M363" s="860"/>
      <c r="N363" s="860"/>
      <c r="O363" s="860"/>
      <c r="P363" s="860"/>
      <c r="Q363" s="860"/>
      <c r="R363" s="860"/>
      <c r="S363" s="860"/>
      <c r="T363" s="860"/>
      <c r="U363" s="860"/>
      <c r="V363" s="860"/>
      <c r="W363" s="860"/>
      <c r="X363" s="860"/>
      <c r="Y363" s="860"/>
      <c r="Z363" s="860"/>
      <c r="AA363" s="860"/>
      <c r="AB363" s="860"/>
      <c r="AC363" s="860"/>
      <c r="AD363" s="860"/>
    </row>
    <row r="364" spans="1:30" ht="15.75" customHeight="1" x14ac:dyDescent="0.25">
      <c r="A364" s="860"/>
      <c r="B364" s="860"/>
      <c r="C364" s="860"/>
      <c r="D364" s="860"/>
      <c r="E364" s="860"/>
      <c r="F364" s="860"/>
      <c r="G364" s="868"/>
      <c r="H364" s="860"/>
      <c r="I364" s="860"/>
      <c r="J364" s="860"/>
      <c r="K364" s="860"/>
      <c r="L364" s="860"/>
      <c r="M364" s="860"/>
      <c r="N364" s="860"/>
      <c r="O364" s="860"/>
      <c r="P364" s="860"/>
      <c r="Q364" s="860"/>
      <c r="R364" s="860"/>
      <c r="S364" s="860"/>
      <c r="T364" s="860"/>
      <c r="U364" s="860"/>
      <c r="V364" s="860"/>
      <c r="W364" s="860"/>
      <c r="X364" s="860"/>
      <c r="Y364" s="860"/>
      <c r="Z364" s="860"/>
      <c r="AA364" s="860"/>
      <c r="AB364" s="860"/>
      <c r="AC364" s="860"/>
      <c r="AD364" s="860"/>
    </row>
    <row r="365" spans="1:30" ht="15.75" customHeight="1" x14ac:dyDescent="0.25">
      <c r="A365" s="860"/>
      <c r="B365" s="860"/>
      <c r="C365" s="860"/>
      <c r="D365" s="860"/>
      <c r="E365" s="860"/>
      <c r="F365" s="860"/>
      <c r="G365" s="868"/>
      <c r="H365" s="860"/>
      <c r="I365" s="860"/>
      <c r="J365" s="860"/>
      <c r="K365" s="860"/>
      <c r="L365" s="860"/>
      <c r="M365" s="860"/>
      <c r="N365" s="860"/>
      <c r="O365" s="860"/>
      <c r="P365" s="860"/>
      <c r="Q365" s="860"/>
      <c r="R365" s="860"/>
      <c r="S365" s="860"/>
      <c r="T365" s="860"/>
      <c r="U365" s="860"/>
      <c r="V365" s="860"/>
      <c r="W365" s="860"/>
      <c r="X365" s="860"/>
      <c r="Y365" s="860"/>
      <c r="Z365" s="860"/>
      <c r="AA365" s="860"/>
      <c r="AB365" s="860"/>
      <c r="AC365" s="860"/>
      <c r="AD365" s="860"/>
    </row>
    <row r="366" spans="1:30" ht="15.75" customHeight="1" x14ac:dyDescent="0.25">
      <c r="A366" s="860"/>
      <c r="B366" s="860"/>
      <c r="C366" s="860"/>
      <c r="D366" s="860"/>
      <c r="E366" s="860"/>
      <c r="F366" s="860"/>
      <c r="G366" s="868"/>
      <c r="H366" s="860"/>
      <c r="I366" s="860"/>
      <c r="J366" s="860"/>
      <c r="K366" s="860"/>
      <c r="L366" s="860"/>
      <c r="M366" s="860"/>
      <c r="N366" s="860"/>
      <c r="O366" s="860"/>
      <c r="P366" s="860"/>
      <c r="Q366" s="860"/>
      <c r="R366" s="860"/>
      <c r="S366" s="860"/>
      <c r="T366" s="860"/>
      <c r="U366" s="860"/>
      <c r="V366" s="860"/>
      <c r="W366" s="860"/>
      <c r="X366" s="860"/>
      <c r="Y366" s="860"/>
      <c r="Z366" s="860"/>
      <c r="AA366" s="860"/>
      <c r="AB366" s="860"/>
      <c r="AC366" s="860"/>
      <c r="AD366" s="860"/>
    </row>
    <row r="367" spans="1:30" ht="15.75" customHeight="1" x14ac:dyDescent="0.25">
      <c r="A367" s="860"/>
      <c r="B367" s="860"/>
      <c r="C367" s="860"/>
      <c r="D367" s="860"/>
      <c r="E367" s="860"/>
      <c r="F367" s="860"/>
      <c r="G367" s="868"/>
      <c r="H367" s="860"/>
      <c r="I367" s="860"/>
      <c r="J367" s="860"/>
      <c r="K367" s="860"/>
      <c r="L367" s="860"/>
      <c r="M367" s="860"/>
      <c r="N367" s="860"/>
      <c r="O367" s="860"/>
      <c r="P367" s="860"/>
      <c r="Q367" s="860"/>
      <c r="R367" s="860"/>
      <c r="S367" s="860"/>
      <c r="T367" s="860"/>
      <c r="U367" s="860"/>
      <c r="V367" s="860"/>
      <c r="W367" s="860"/>
      <c r="X367" s="860"/>
      <c r="Y367" s="860"/>
      <c r="Z367" s="860"/>
      <c r="AA367" s="860"/>
      <c r="AB367" s="860"/>
      <c r="AC367" s="860"/>
      <c r="AD367" s="860"/>
    </row>
    <row r="368" spans="1:30" ht="15.75" customHeight="1" x14ac:dyDescent="0.25">
      <c r="A368" s="860"/>
      <c r="B368" s="860"/>
      <c r="C368" s="860"/>
      <c r="D368" s="860"/>
      <c r="E368" s="860"/>
      <c r="F368" s="860"/>
      <c r="G368" s="868"/>
      <c r="H368" s="860"/>
      <c r="I368" s="860"/>
      <c r="J368" s="860"/>
      <c r="K368" s="860"/>
      <c r="L368" s="860"/>
      <c r="M368" s="860"/>
      <c r="N368" s="860"/>
      <c r="O368" s="860"/>
      <c r="P368" s="860"/>
      <c r="Q368" s="860"/>
      <c r="R368" s="860"/>
      <c r="S368" s="860"/>
      <c r="T368" s="860"/>
      <c r="U368" s="860"/>
      <c r="V368" s="860"/>
      <c r="W368" s="860"/>
      <c r="X368" s="860"/>
      <c r="Y368" s="860"/>
      <c r="Z368" s="860"/>
      <c r="AA368" s="860"/>
      <c r="AB368" s="860"/>
      <c r="AC368" s="860"/>
      <c r="AD368" s="860"/>
    </row>
    <row r="369" spans="1:30" ht="15.75" customHeight="1" x14ac:dyDescent="0.25">
      <c r="A369" s="860"/>
      <c r="B369" s="860"/>
      <c r="C369" s="860"/>
      <c r="D369" s="860"/>
      <c r="E369" s="860"/>
      <c r="F369" s="860"/>
      <c r="G369" s="868"/>
      <c r="H369" s="860"/>
      <c r="I369" s="860"/>
      <c r="J369" s="860"/>
      <c r="K369" s="860"/>
      <c r="L369" s="860"/>
      <c r="M369" s="860"/>
      <c r="N369" s="860"/>
      <c r="O369" s="860"/>
      <c r="P369" s="860"/>
      <c r="Q369" s="860"/>
      <c r="R369" s="860"/>
      <c r="S369" s="860"/>
      <c r="T369" s="860"/>
      <c r="U369" s="860"/>
      <c r="V369" s="860"/>
      <c r="W369" s="860"/>
      <c r="X369" s="860"/>
      <c r="Y369" s="860"/>
      <c r="Z369" s="860"/>
      <c r="AA369" s="860"/>
      <c r="AB369" s="860"/>
      <c r="AC369" s="860"/>
      <c r="AD369" s="860"/>
    </row>
    <row r="370" spans="1:30" ht="15.75" customHeight="1" x14ac:dyDescent="0.25">
      <c r="A370" s="860"/>
      <c r="B370" s="860"/>
      <c r="C370" s="860"/>
      <c r="D370" s="860"/>
      <c r="E370" s="860"/>
      <c r="F370" s="860"/>
      <c r="G370" s="868"/>
      <c r="H370" s="860"/>
      <c r="I370" s="860"/>
      <c r="J370" s="860"/>
      <c r="K370" s="860"/>
      <c r="L370" s="860"/>
      <c r="M370" s="860"/>
      <c r="N370" s="860"/>
      <c r="O370" s="860"/>
      <c r="P370" s="860"/>
      <c r="Q370" s="860"/>
      <c r="R370" s="860"/>
      <c r="S370" s="860"/>
      <c r="T370" s="860"/>
      <c r="U370" s="860"/>
      <c r="V370" s="860"/>
      <c r="W370" s="860"/>
      <c r="X370" s="860"/>
      <c r="Y370" s="860"/>
      <c r="Z370" s="860"/>
      <c r="AA370" s="860"/>
      <c r="AB370" s="860"/>
      <c r="AC370" s="860"/>
      <c r="AD370" s="860"/>
    </row>
    <row r="371" spans="1:30" ht="15.75" customHeight="1" x14ac:dyDescent="0.25">
      <c r="A371" s="860"/>
      <c r="B371" s="860"/>
      <c r="C371" s="860"/>
      <c r="D371" s="860"/>
      <c r="E371" s="860"/>
      <c r="F371" s="860"/>
      <c r="G371" s="868"/>
      <c r="H371" s="860"/>
      <c r="I371" s="860"/>
      <c r="J371" s="860"/>
      <c r="K371" s="860"/>
      <c r="L371" s="860"/>
      <c r="M371" s="860"/>
      <c r="N371" s="860"/>
      <c r="O371" s="860"/>
      <c r="P371" s="860"/>
      <c r="Q371" s="860"/>
      <c r="R371" s="860"/>
      <c r="S371" s="860"/>
      <c r="T371" s="860"/>
      <c r="U371" s="860"/>
      <c r="V371" s="860"/>
      <c r="W371" s="860"/>
      <c r="X371" s="860"/>
      <c r="Y371" s="860"/>
      <c r="Z371" s="860"/>
      <c r="AA371" s="860"/>
      <c r="AB371" s="860"/>
      <c r="AC371" s="860"/>
      <c r="AD371" s="860"/>
    </row>
    <row r="372" spans="1:30" ht="15.75" customHeight="1" x14ac:dyDescent="0.25">
      <c r="A372" s="860"/>
      <c r="B372" s="860"/>
      <c r="C372" s="860"/>
      <c r="D372" s="860"/>
      <c r="E372" s="860"/>
      <c r="F372" s="860"/>
      <c r="G372" s="868"/>
      <c r="H372" s="860"/>
      <c r="I372" s="860"/>
      <c r="J372" s="860"/>
      <c r="K372" s="860"/>
      <c r="L372" s="860"/>
      <c r="M372" s="860"/>
      <c r="N372" s="860"/>
      <c r="O372" s="860"/>
      <c r="P372" s="860"/>
      <c r="Q372" s="860"/>
      <c r="R372" s="860"/>
      <c r="S372" s="860"/>
      <c r="T372" s="860"/>
      <c r="U372" s="860"/>
      <c r="V372" s="860"/>
      <c r="W372" s="860"/>
      <c r="X372" s="860"/>
      <c r="Y372" s="860"/>
      <c r="Z372" s="860"/>
      <c r="AA372" s="860"/>
      <c r="AB372" s="860"/>
      <c r="AC372" s="860"/>
      <c r="AD372" s="860"/>
    </row>
    <row r="373" spans="1:30" ht="15.75" customHeight="1" x14ac:dyDescent="0.25">
      <c r="A373" s="860"/>
      <c r="B373" s="860"/>
      <c r="C373" s="860"/>
      <c r="D373" s="860"/>
      <c r="E373" s="860"/>
      <c r="F373" s="860"/>
      <c r="G373" s="868"/>
      <c r="H373" s="860"/>
      <c r="I373" s="860"/>
      <c r="J373" s="860"/>
      <c r="K373" s="860"/>
      <c r="L373" s="860"/>
      <c r="M373" s="860"/>
      <c r="N373" s="860"/>
      <c r="O373" s="860"/>
      <c r="P373" s="860"/>
      <c r="Q373" s="860"/>
      <c r="R373" s="860"/>
      <c r="S373" s="860"/>
      <c r="T373" s="860"/>
      <c r="U373" s="860"/>
      <c r="V373" s="860"/>
      <c r="W373" s="860"/>
      <c r="X373" s="860"/>
      <c r="Y373" s="860"/>
      <c r="Z373" s="860"/>
      <c r="AA373" s="860"/>
      <c r="AB373" s="860"/>
      <c r="AC373" s="860"/>
      <c r="AD373" s="860"/>
    </row>
    <row r="374" spans="1:30" ht="15.75" customHeight="1" x14ac:dyDescent="0.25">
      <c r="A374" s="860"/>
      <c r="B374" s="860"/>
      <c r="C374" s="860"/>
      <c r="D374" s="860"/>
      <c r="E374" s="860"/>
      <c r="F374" s="860"/>
      <c r="G374" s="868"/>
      <c r="H374" s="860"/>
      <c r="I374" s="860"/>
      <c r="J374" s="860"/>
      <c r="K374" s="860"/>
      <c r="L374" s="860"/>
      <c r="M374" s="860"/>
      <c r="N374" s="860"/>
      <c r="O374" s="860"/>
      <c r="P374" s="860"/>
      <c r="Q374" s="860"/>
      <c r="R374" s="860"/>
      <c r="S374" s="860"/>
      <c r="T374" s="860"/>
      <c r="U374" s="860"/>
      <c r="V374" s="860"/>
      <c r="W374" s="860"/>
      <c r="X374" s="860"/>
      <c r="Y374" s="860"/>
      <c r="Z374" s="860"/>
      <c r="AA374" s="860"/>
      <c r="AB374" s="860"/>
      <c r="AC374" s="860"/>
      <c r="AD374" s="860"/>
    </row>
    <row r="375" spans="1:30" ht="15.75" customHeight="1" x14ac:dyDescent="0.25">
      <c r="A375" s="860"/>
      <c r="B375" s="860"/>
      <c r="C375" s="860"/>
      <c r="D375" s="860"/>
      <c r="E375" s="860"/>
      <c r="F375" s="860"/>
      <c r="G375" s="868"/>
      <c r="H375" s="860"/>
      <c r="I375" s="860"/>
      <c r="J375" s="860"/>
      <c r="K375" s="860"/>
      <c r="L375" s="860"/>
      <c r="M375" s="860"/>
      <c r="N375" s="860"/>
      <c r="O375" s="860"/>
      <c r="P375" s="860"/>
      <c r="Q375" s="860"/>
      <c r="R375" s="860"/>
      <c r="S375" s="860"/>
      <c r="T375" s="860"/>
      <c r="U375" s="860"/>
      <c r="V375" s="860"/>
      <c r="W375" s="860"/>
      <c r="X375" s="860"/>
      <c r="Y375" s="860"/>
      <c r="Z375" s="860"/>
      <c r="AA375" s="860"/>
      <c r="AB375" s="860"/>
      <c r="AC375" s="860"/>
      <c r="AD375" s="860"/>
    </row>
    <row r="376" spans="1:30" ht="15.75" customHeight="1" x14ac:dyDescent="0.25">
      <c r="A376" s="860"/>
      <c r="B376" s="860"/>
      <c r="C376" s="860"/>
      <c r="D376" s="860"/>
      <c r="E376" s="860"/>
      <c r="F376" s="860"/>
      <c r="G376" s="868"/>
      <c r="H376" s="860"/>
      <c r="I376" s="860"/>
      <c r="J376" s="860"/>
      <c r="K376" s="860"/>
      <c r="L376" s="860"/>
      <c r="M376" s="860"/>
      <c r="N376" s="860"/>
      <c r="O376" s="860"/>
      <c r="P376" s="860"/>
      <c r="Q376" s="860"/>
      <c r="R376" s="860"/>
      <c r="S376" s="860"/>
      <c r="T376" s="860"/>
      <c r="U376" s="860"/>
      <c r="V376" s="860"/>
      <c r="W376" s="860"/>
      <c r="X376" s="860"/>
      <c r="Y376" s="860"/>
      <c r="Z376" s="860"/>
      <c r="AA376" s="860"/>
      <c r="AB376" s="860"/>
      <c r="AC376" s="860"/>
      <c r="AD376" s="860"/>
    </row>
    <row r="377" spans="1:30" ht="15.75" customHeight="1" x14ac:dyDescent="0.25">
      <c r="A377" s="860"/>
      <c r="B377" s="860"/>
      <c r="C377" s="860"/>
      <c r="D377" s="860"/>
      <c r="E377" s="860"/>
      <c r="F377" s="860"/>
      <c r="G377" s="868"/>
      <c r="H377" s="860"/>
      <c r="I377" s="860"/>
      <c r="J377" s="860"/>
      <c r="K377" s="860"/>
      <c r="L377" s="860"/>
      <c r="M377" s="860"/>
      <c r="N377" s="860"/>
      <c r="O377" s="860"/>
      <c r="P377" s="860"/>
      <c r="Q377" s="860"/>
      <c r="R377" s="860"/>
      <c r="S377" s="860"/>
      <c r="T377" s="860"/>
      <c r="U377" s="860"/>
      <c r="V377" s="860"/>
      <c r="W377" s="860"/>
      <c r="X377" s="860"/>
      <c r="Y377" s="860"/>
      <c r="Z377" s="860"/>
      <c r="AA377" s="860"/>
      <c r="AB377" s="860"/>
      <c r="AC377" s="860"/>
      <c r="AD377" s="860"/>
    </row>
    <row r="378" spans="1:30" ht="15.75" customHeight="1" x14ac:dyDescent="0.25">
      <c r="A378" s="860"/>
      <c r="B378" s="860"/>
      <c r="C378" s="860"/>
      <c r="D378" s="860"/>
      <c r="E378" s="860"/>
      <c r="F378" s="860"/>
      <c r="G378" s="868"/>
      <c r="H378" s="860"/>
      <c r="I378" s="860"/>
      <c r="J378" s="860"/>
      <c r="K378" s="860"/>
      <c r="L378" s="860"/>
      <c r="M378" s="860"/>
      <c r="N378" s="860"/>
      <c r="O378" s="860"/>
      <c r="P378" s="860"/>
      <c r="Q378" s="860"/>
      <c r="R378" s="860"/>
      <c r="S378" s="860"/>
      <c r="T378" s="860"/>
      <c r="U378" s="860"/>
      <c r="V378" s="860"/>
      <c r="W378" s="860"/>
      <c r="X378" s="860"/>
      <c r="Y378" s="860"/>
      <c r="Z378" s="860"/>
      <c r="AA378" s="860"/>
      <c r="AB378" s="860"/>
      <c r="AC378" s="860"/>
      <c r="AD378" s="860"/>
    </row>
    <row r="379" spans="1:30" ht="15.75" customHeight="1" x14ac:dyDescent="0.25">
      <c r="A379" s="860"/>
      <c r="B379" s="860"/>
      <c r="C379" s="860"/>
      <c r="D379" s="860"/>
      <c r="E379" s="860"/>
      <c r="F379" s="860"/>
      <c r="G379" s="868"/>
      <c r="H379" s="860"/>
      <c r="I379" s="860"/>
      <c r="J379" s="860"/>
      <c r="K379" s="860"/>
      <c r="L379" s="860"/>
      <c r="M379" s="860"/>
      <c r="N379" s="860"/>
      <c r="O379" s="860"/>
      <c r="P379" s="860"/>
      <c r="Q379" s="860"/>
      <c r="R379" s="860"/>
      <c r="S379" s="860"/>
      <c r="T379" s="860"/>
      <c r="U379" s="860"/>
      <c r="V379" s="860"/>
      <c r="W379" s="860"/>
      <c r="X379" s="860"/>
      <c r="Y379" s="860"/>
      <c r="Z379" s="860"/>
      <c r="AA379" s="860"/>
      <c r="AB379" s="860"/>
      <c r="AC379" s="860"/>
      <c r="AD379" s="860"/>
    </row>
    <row r="380" spans="1:30" ht="15.75" customHeight="1" x14ac:dyDescent="0.25">
      <c r="A380" s="860"/>
      <c r="B380" s="860"/>
      <c r="C380" s="860"/>
      <c r="D380" s="860"/>
      <c r="E380" s="860"/>
      <c r="F380" s="860"/>
      <c r="G380" s="868"/>
      <c r="H380" s="860"/>
      <c r="I380" s="860"/>
      <c r="J380" s="860"/>
      <c r="K380" s="860"/>
      <c r="L380" s="860"/>
      <c r="M380" s="860"/>
      <c r="N380" s="860"/>
      <c r="O380" s="860"/>
      <c r="P380" s="860"/>
      <c r="Q380" s="860"/>
      <c r="R380" s="860"/>
      <c r="S380" s="860"/>
      <c r="T380" s="860"/>
      <c r="U380" s="860"/>
      <c r="V380" s="860"/>
      <c r="W380" s="860"/>
      <c r="X380" s="860"/>
      <c r="Y380" s="860"/>
      <c r="Z380" s="860"/>
      <c r="AA380" s="860"/>
      <c r="AB380" s="860"/>
      <c r="AC380" s="860"/>
      <c r="AD380" s="860"/>
    </row>
    <row r="381" spans="1:30" ht="15.75" customHeight="1" x14ac:dyDescent="0.25">
      <c r="A381" s="860"/>
      <c r="B381" s="860"/>
      <c r="C381" s="860"/>
      <c r="D381" s="860"/>
      <c r="E381" s="860"/>
      <c r="F381" s="860"/>
      <c r="G381" s="868"/>
      <c r="H381" s="860"/>
      <c r="I381" s="860"/>
      <c r="J381" s="860"/>
      <c r="K381" s="860"/>
      <c r="L381" s="860"/>
      <c r="M381" s="860"/>
      <c r="N381" s="860"/>
      <c r="O381" s="860"/>
      <c r="P381" s="860"/>
      <c r="Q381" s="860"/>
      <c r="R381" s="860"/>
      <c r="S381" s="860"/>
      <c r="T381" s="860"/>
      <c r="U381" s="860"/>
      <c r="V381" s="860"/>
      <c r="W381" s="860"/>
      <c r="X381" s="860"/>
      <c r="Y381" s="860"/>
      <c r="Z381" s="860"/>
      <c r="AA381" s="860"/>
      <c r="AB381" s="860"/>
      <c r="AC381" s="860"/>
      <c r="AD381" s="860"/>
    </row>
    <row r="382" spans="1:30" ht="15.75" customHeight="1" x14ac:dyDescent="0.25">
      <c r="A382" s="860"/>
      <c r="B382" s="860"/>
      <c r="C382" s="860"/>
      <c r="D382" s="860"/>
      <c r="E382" s="860"/>
      <c r="F382" s="860"/>
      <c r="G382" s="868"/>
      <c r="H382" s="860"/>
      <c r="I382" s="860"/>
      <c r="J382" s="860"/>
      <c r="K382" s="860"/>
      <c r="L382" s="860"/>
      <c r="M382" s="860"/>
      <c r="N382" s="860"/>
      <c r="O382" s="860"/>
      <c r="P382" s="860"/>
      <c r="Q382" s="860"/>
      <c r="R382" s="860"/>
      <c r="S382" s="860"/>
      <c r="T382" s="860"/>
      <c r="U382" s="860"/>
      <c r="V382" s="860"/>
      <c r="W382" s="860"/>
      <c r="X382" s="860"/>
      <c r="Y382" s="860"/>
      <c r="Z382" s="860"/>
      <c r="AA382" s="860"/>
      <c r="AB382" s="860"/>
      <c r="AC382" s="860"/>
      <c r="AD382" s="860"/>
    </row>
    <row r="383" spans="1:30" ht="15.75" customHeight="1" x14ac:dyDescent="0.25">
      <c r="A383" s="860"/>
      <c r="B383" s="860"/>
      <c r="C383" s="860"/>
      <c r="D383" s="860"/>
      <c r="E383" s="860"/>
      <c r="F383" s="860"/>
      <c r="G383" s="868"/>
      <c r="H383" s="860"/>
      <c r="I383" s="860"/>
      <c r="J383" s="860"/>
      <c r="K383" s="860"/>
      <c r="L383" s="860"/>
      <c r="M383" s="860"/>
      <c r="N383" s="860"/>
      <c r="O383" s="860"/>
      <c r="P383" s="860"/>
      <c r="Q383" s="860"/>
      <c r="R383" s="860"/>
      <c r="S383" s="860"/>
      <c r="T383" s="860"/>
      <c r="U383" s="860"/>
      <c r="V383" s="860"/>
      <c r="W383" s="860"/>
      <c r="X383" s="860"/>
      <c r="Y383" s="860"/>
      <c r="Z383" s="860"/>
      <c r="AA383" s="860"/>
      <c r="AB383" s="860"/>
      <c r="AC383" s="860"/>
      <c r="AD383" s="860"/>
    </row>
    <row r="384" spans="1:30" ht="15.75" customHeight="1" x14ac:dyDescent="0.25">
      <c r="A384" s="860"/>
      <c r="B384" s="860"/>
      <c r="C384" s="860"/>
      <c r="D384" s="860"/>
      <c r="E384" s="860"/>
      <c r="F384" s="860"/>
      <c r="G384" s="868"/>
      <c r="H384" s="860"/>
      <c r="I384" s="860"/>
      <c r="J384" s="860"/>
      <c r="K384" s="860"/>
      <c r="L384" s="860"/>
      <c r="M384" s="860"/>
      <c r="N384" s="860"/>
      <c r="O384" s="860"/>
      <c r="P384" s="860"/>
      <c r="Q384" s="860"/>
      <c r="R384" s="860"/>
      <c r="S384" s="860"/>
      <c r="T384" s="860"/>
      <c r="U384" s="860"/>
      <c r="V384" s="860"/>
      <c r="W384" s="860"/>
      <c r="X384" s="860"/>
      <c r="Y384" s="860"/>
      <c r="Z384" s="860"/>
      <c r="AA384" s="860"/>
      <c r="AB384" s="860"/>
      <c r="AC384" s="860"/>
      <c r="AD384" s="860"/>
    </row>
    <row r="385" spans="1:30" ht="15.75" customHeight="1" x14ac:dyDescent="0.25">
      <c r="A385" s="860"/>
      <c r="B385" s="860"/>
      <c r="C385" s="860"/>
      <c r="D385" s="860"/>
      <c r="E385" s="860"/>
      <c r="F385" s="860"/>
      <c r="G385" s="868"/>
      <c r="H385" s="860"/>
      <c r="I385" s="860"/>
      <c r="J385" s="860"/>
      <c r="K385" s="860"/>
      <c r="L385" s="860"/>
      <c r="M385" s="860"/>
      <c r="N385" s="860"/>
      <c r="O385" s="860"/>
      <c r="P385" s="860"/>
      <c r="Q385" s="860"/>
      <c r="R385" s="860"/>
      <c r="S385" s="860"/>
      <c r="T385" s="860"/>
      <c r="U385" s="860"/>
      <c r="V385" s="860"/>
      <c r="W385" s="860"/>
      <c r="X385" s="860"/>
      <c r="Y385" s="860"/>
      <c r="Z385" s="860"/>
      <c r="AA385" s="860"/>
      <c r="AB385" s="860"/>
      <c r="AC385" s="860"/>
      <c r="AD385" s="860"/>
    </row>
    <row r="386" spans="1:30" ht="15.75" customHeight="1" x14ac:dyDescent="0.25">
      <c r="A386" s="860"/>
      <c r="B386" s="860"/>
      <c r="C386" s="860"/>
      <c r="D386" s="860"/>
      <c r="E386" s="860"/>
      <c r="F386" s="860"/>
      <c r="G386" s="868"/>
      <c r="H386" s="860"/>
      <c r="I386" s="860"/>
      <c r="J386" s="860"/>
      <c r="K386" s="860"/>
      <c r="L386" s="860"/>
      <c r="M386" s="860"/>
      <c r="N386" s="860"/>
      <c r="O386" s="860"/>
      <c r="P386" s="860"/>
      <c r="Q386" s="860"/>
      <c r="R386" s="860"/>
      <c r="S386" s="860"/>
      <c r="T386" s="860"/>
      <c r="U386" s="860"/>
      <c r="V386" s="860"/>
      <c r="W386" s="860"/>
      <c r="X386" s="860"/>
      <c r="Y386" s="860"/>
      <c r="Z386" s="860"/>
      <c r="AA386" s="860"/>
      <c r="AB386" s="860"/>
      <c r="AC386" s="860"/>
      <c r="AD386" s="860"/>
    </row>
    <row r="387" spans="1:30" ht="15.75" customHeight="1" x14ac:dyDescent="0.25">
      <c r="A387" s="860"/>
      <c r="B387" s="860"/>
      <c r="C387" s="860"/>
      <c r="D387" s="860"/>
      <c r="E387" s="860"/>
      <c r="F387" s="860"/>
      <c r="G387" s="868"/>
      <c r="H387" s="860"/>
      <c r="I387" s="860"/>
      <c r="J387" s="860"/>
      <c r="K387" s="860"/>
      <c r="L387" s="860"/>
      <c r="M387" s="860"/>
      <c r="N387" s="860"/>
      <c r="O387" s="860"/>
      <c r="P387" s="860"/>
      <c r="Q387" s="860"/>
      <c r="R387" s="860"/>
      <c r="S387" s="860"/>
      <c r="T387" s="860"/>
      <c r="U387" s="860"/>
      <c r="V387" s="860"/>
      <c r="W387" s="860"/>
      <c r="X387" s="860"/>
      <c r="Y387" s="860"/>
      <c r="Z387" s="860"/>
      <c r="AA387" s="860"/>
      <c r="AB387" s="860"/>
      <c r="AC387" s="860"/>
      <c r="AD387" s="860"/>
    </row>
    <row r="388" spans="1:30" ht="15.75" customHeight="1" x14ac:dyDescent="0.25">
      <c r="A388" s="860"/>
      <c r="B388" s="860"/>
      <c r="C388" s="860"/>
      <c r="D388" s="860"/>
      <c r="E388" s="860"/>
      <c r="F388" s="860"/>
      <c r="G388" s="868"/>
      <c r="H388" s="860"/>
      <c r="I388" s="860"/>
      <c r="J388" s="860"/>
      <c r="K388" s="860"/>
      <c r="L388" s="860"/>
      <c r="M388" s="860"/>
      <c r="N388" s="860"/>
      <c r="O388" s="860"/>
      <c r="P388" s="860"/>
      <c r="Q388" s="860"/>
      <c r="R388" s="860"/>
      <c r="S388" s="860"/>
      <c r="T388" s="860"/>
      <c r="U388" s="860"/>
      <c r="V388" s="860"/>
      <c r="W388" s="860"/>
      <c r="X388" s="860"/>
      <c r="Y388" s="860"/>
      <c r="Z388" s="860"/>
      <c r="AA388" s="860"/>
      <c r="AB388" s="860"/>
      <c r="AC388" s="860"/>
      <c r="AD388" s="860"/>
    </row>
    <row r="389" spans="1:30" ht="15.75" customHeight="1" x14ac:dyDescent="0.25">
      <c r="A389" s="860"/>
      <c r="B389" s="860"/>
      <c r="C389" s="860"/>
      <c r="D389" s="860"/>
      <c r="E389" s="860"/>
      <c r="F389" s="860"/>
      <c r="G389" s="868"/>
      <c r="H389" s="860"/>
      <c r="I389" s="860"/>
      <c r="J389" s="860"/>
      <c r="K389" s="860"/>
      <c r="L389" s="860"/>
      <c r="M389" s="860"/>
      <c r="N389" s="860"/>
      <c r="O389" s="860"/>
      <c r="P389" s="860"/>
      <c r="Q389" s="860"/>
      <c r="R389" s="860"/>
      <c r="S389" s="860"/>
      <c r="T389" s="860"/>
      <c r="U389" s="860"/>
      <c r="V389" s="860"/>
      <c r="W389" s="860"/>
      <c r="X389" s="860"/>
      <c r="Y389" s="860"/>
      <c r="Z389" s="860"/>
      <c r="AA389" s="860"/>
      <c r="AB389" s="860"/>
      <c r="AC389" s="860"/>
      <c r="AD389" s="860"/>
    </row>
    <row r="390" spans="1:30" ht="15.75" customHeight="1" x14ac:dyDescent="0.25">
      <c r="A390" s="860"/>
      <c r="B390" s="860"/>
      <c r="C390" s="860"/>
      <c r="D390" s="860"/>
      <c r="E390" s="860"/>
      <c r="F390" s="860"/>
      <c r="G390" s="868"/>
      <c r="H390" s="860"/>
      <c r="I390" s="860"/>
      <c r="J390" s="860"/>
      <c r="K390" s="860"/>
      <c r="L390" s="860"/>
      <c r="M390" s="860"/>
      <c r="N390" s="860"/>
      <c r="O390" s="860"/>
      <c r="P390" s="860"/>
      <c r="Q390" s="860"/>
      <c r="R390" s="860"/>
      <c r="S390" s="860"/>
      <c r="T390" s="860"/>
      <c r="U390" s="860"/>
      <c r="V390" s="860"/>
      <c r="W390" s="860"/>
      <c r="X390" s="860"/>
      <c r="Y390" s="860"/>
      <c r="Z390" s="860"/>
      <c r="AA390" s="860"/>
      <c r="AB390" s="860"/>
      <c r="AC390" s="860"/>
      <c r="AD390" s="860"/>
    </row>
    <row r="391" spans="1:30" ht="15.75" customHeight="1" x14ac:dyDescent="0.25">
      <c r="A391" s="860"/>
      <c r="B391" s="860"/>
      <c r="C391" s="860"/>
      <c r="D391" s="860"/>
      <c r="E391" s="860"/>
      <c r="F391" s="860"/>
      <c r="G391" s="868"/>
      <c r="H391" s="860"/>
      <c r="I391" s="860"/>
      <c r="J391" s="860"/>
      <c r="K391" s="860"/>
      <c r="L391" s="860"/>
      <c r="M391" s="860"/>
      <c r="N391" s="860"/>
      <c r="O391" s="860"/>
      <c r="P391" s="860"/>
      <c r="Q391" s="860"/>
      <c r="R391" s="860"/>
      <c r="S391" s="860"/>
      <c r="T391" s="860"/>
      <c r="U391" s="860"/>
      <c r="V391" s="860"/>
      <c r="W391" s="860"/>
      <c r="X391" s="860"/>
      <c r="Y391" s="860"/>
      <c r="Z391" s="860"/>
      <c r="AA391" s="860"/>
      <c r="AB391" s="860"/>
      <c r="AC391" s="860"/>
      <c r="AD391" s="860"/>
    </row>
    <row r="392" spans="1:30" ht="15.75" customHeight="1" x14ac:dyDescent="0.25">
      <c r="A392" s="860"/>
      <c r="B392" s="860"/>
      <c r="C392" s="860"/>
      <c r="D392" s="860"/>
      <c r="E392" s="860"/>
      <c r="F392" s="860"/>
      <c r="G392" s="868"/>
      <c r="H392" s="860"/>
      <c r="I392" s="860"/>
      <c r="J392" s="860"/>
      <c r="K392" s="860"/>
      <c r="L392" s="860"/>
      <c r="M392" s="860"/>
      <c r="N392" s="860"/>
      <c r="O392" s="860"/>
      <c r="P392" s="860"/>
      <c r="Q392" s="860"/>
      <c r="R392" s="860"/>
      <c r="S392" s="860"/>
      <c r="T392" s="860"/>
      <c r="U392" s="860"/>
      <c r="V392" s="860"/>
      <c r="W392" s="860"/>
      <c r="X392" s="860"/>
      <c r="Y392" s="860"/>
      <c r="Z392" s="860"/>
      <c r="AA392" s="860"/>
      <c r="AB392" s="860"/>
      <c r="AC392" s="860"/>
      <c r="AD392" s="860"/>
    </row>
    <row r="393" spans="1:30" ht="15.75" customHeight="1" x14ac:dyDescent="0.25">
      <c r="A393" s="860"/>
      <c r="B393" s="860"/>
      <c r="C393" s="860"/>
      <c r="D393" s="860"/>
      <c r="E393" s="860"/>
      <c r="F393" s="860"/>
      <c r="G393" s="868"/>
      <c r="H393" s="860"/>
      <c r="I393" s="860"/>
      <c r="J393" s="860"/>
      <c r="K393" s="860"/>
      <c r="L393" s="860"/>
      <c r="M393" s="860"/>
      <c r="N393" s="860"/>
      <c r="O393" s="860"/>
      <c r="P393" s="860"/>
      <c r="Q393" s="860"/>
      <c r="R393" s="860"/>
      <c r="S393" s="860"/>
      <c r="T393" s="860"/>
      <c r="U393" s="860"/>
      <c r="V393" s="860"/>
      <c r="W393" s="860"/>
      <c r="X393" s="860"/>
      <c r="Y393" s="860"/>
      <c r="Z393" s="860"/>
      <c r="AA393" s="860"/>
      <c r="AB393" s="860"/>
      <c r="AC393" s="860"/>
      <c r="AD393" s="860"/>
    </row>
    <row r="394" spans="1:30" ht="15.75" customHeight="1" x14ac:dyDescent="0.25">
      <c r="A394" s="860"/>
      <c r="B394" s="860"/>
      <c r="C394" s="860"/>
      <c r="D394" s="860"/>
      <c r="E394" s="860"/>
      <c r="F394" s="860"/>
      <c r="G394" s="868"/>
      <c r="H394" s="860"/>
      <c r="I394" s="860"/>
      <c r="J394" s="860"/>
      <c r="K394" s="860"/>
      <c r="L394" s="860"/>
      <c r="M394" s="860"/>
      <c r="N394" s="860"/>
      <c r="O394" s="860"/>
      <c r="P394" s="860"/>
      <c r="Q394" s="860"/>
      <c r="R394" s="860"/>
      <c r="S394" s="860"/>
      <c r="T394" s="860"/>
      <c r="U394" s="860"/>
      <c r="V394" s="860"/>
      <c r="W394" s="860"/>
      <c r="X394" s="860"/>
      <c r="Y394" s="860"/>
      <c r="Z394" s="860"/>
      <c r="AA394" s="860"/>
      <c r="AB394" s="860"/>
      <c r="AC394" s="860"/>
      <c r="AD394" s="860"/>
    </row>
    <row r="395" spans="1:30" ht="15.75" customHeight="1" x14ac:dyDescent="0.25">
      <c r="A395" s="860"/>
      <c r="B395" s="860"/>
      <c r="C395" s="860"/>
      <c r="D395" s="860"/>
      <c r="E395" s="860"/>
      <c r="F395" s="860"/>
      <c r="G395" s="868"/>
      <c r="H395" s="860"/>
      <c r="I395" s="860"/>
      <c r="J395" s="860"/>
      <c r="K395" s="860"/>
      <c r="L395" s="860"/>
      <c r="M395" s="860"/>
      <c r="N395" s="860"/>
      <c r="O395" s="860"/>
      <c r="P395" s="860"/>
      <c r="Q395" s="860"/>
      <c r="R395" s="860"/>
      <c r="S395" s="860"/>
      <c r="T395" s="860"/>
      <c r="U395" s="860"/>
      <c r="V395" s="860"/>
      <c r="W395" s="860"/>
      <c r="X395" s="860"/>
      <c r="Y395" s="860"/>
      <c r="Z395" s="860"/>
      <c r="AA395" s="860"/>
      <c r="AB395" s="860"/>
      <c r="AC395" s="860"/>
      <c r="AD395" s="860"/>
    </row>
    <row r="396" spans="1:30" ht="15.75" customHeight="1" x14ac:dyDescent="0.25">
      <c r="A396" s="860"/>
      <c r="B396" s="860"/>
      <c r="C396" s="860"/>
      <c r="D396" s="860"/>
      <c r="E396" s="860"/>
      <c r="F396" s="860"/>
      <c r="G396" s="868"/>
      <c r="H396" s="860"/>
      <c r="I396" s="860"/>
      <c r="J396" s="860"/>
      <c r="K396" s="860"/>
      <c r="L396" s="860"/>
      <c r="M396" s="860"/>
      <c r="N396" s="860"/>
      <c r="O396" s="860"/>
      <c r="P396" s="860"/>
      <c r="Q396" s="860"/>
      <c r="R396" s="860"/>
      <c r="S396" s="860"/>
      <c r="T396" s="860"/>
      <c r="U396" s="860"/>
      <c r="V396" s="860"/>
      <c r="W396" s="860"/>
      <c r="X396" s="860"/>
      <c r="Y396" s="860"/>
      <c r="Z396" s="860"/>
      <c r="AA396" s="860"/>
      <c r="AB396" s="860"/>
      <c r="AC396" s="860"/>
      <c r="AD396" s="860"/>
    </row>
    <row r="397" spans="1:30" ht="15.75" customHeight="1" x14ac:dyDescent="0.25">
      <c r="A397" s="860"/>
      <c r="B397" s="860"/>
      <c r="C397" s="860"/>
      <c r="D397" s="860"/>
      <c r="E397" s="860"/>
      <c r="F397" s="860"/>
      <c r="G397" s="868"/>
      <c r="H397" s="860"/>
      <c r="I397" s="860"/>
      <c r="J397" s="860"/>
      <c r="K397" s="860"/>
      <c r="L397" s="860"/>
      <c r="M397" s="860"/>
      <c r="N397" s="860"/>
      <c r="O397" s="860"/>
      <c r="P397" s="860"/>
      <c r="Q397" s="860"/>
      <c r="R397" s="860"/>
      <c r="S397" s="860"/>
      <c r="T397" s="860"/>
      <c r="U397" s="860"/>
      <c r="V397" s="860"/>
      <c r="W397" s="860"/>
      <c r="X397" s="860"/>
      <c r="Y397" s="860"/>
      <c r="Z397" s="860"/>
      <c r="AA397" s="860"/>
      <c r="AB397" s="860"/>
      <c r="AC397" s="860"/>
      <c r="AD397" s="860"/>
    </row>
    <row r="398" spans="1:30" ht="15.75" customHeight="1" x14ac:dyDescent="0.25">
      <c r="A398" s="860"/>
      <c r="B398" s="860"/>
      <c r="C398" s="860"/>
      <c r="D398" s="860"/>
      <c r="E398" s="860"/>
      <c r="F398" s="860"/>
      <c r="G398" s="868"/>
      <c r="H398" s="860"/>
      <c r="I398" s="860"/>
      <c r="J398" s="860"/>
      <c r="K398" s="860"/>
      <c r="L398" s="860"/>
      <c r="M398" s="860"/>
      <c r="N398" s="860"/>
      <c r="O398" s="860"/>
      <c r="P398" s="860"/>
      <c r="Q398" s="860"/>
      <c r="R398" s="860"/>
      <c r="S398" s="860"/>
      <c r="T398" s="860"/>
      <c r="U398" s="860"/>
      <c r="V398" s="860"/>
      <c r="W398" s="860"/>
      <c r="X398" s="860"/>
      <c r="Y398" s="860"/>
      <c r="Z398" s="860"/>
      <c r="AA398" s="860"/>
      <c r="AB398" s="860"/>
      <c r="AC398" s="860"/>
      <c r="AD398" s="860"/>
    </row>
    <row r="399" spans="1:30" ht="15.75" customHeight="1" x14ac:dyDescent="0.25">
      <c r="A399" s="860"/>
      <c r="B399" s="860"/>
      <c r="C399" s="860"/>
      <c r="D399" s="860"/>
      <c r="E399" s="860"/>
      <c r="F399" s="860"/>
      <c r="G399" s="868"/>
      <c r="H399" s="860"/>
      <c r="I399" s="860"/>
      <c r="J399" s="860"/>
      <c r="K399" s="860"/>
      <c r="L399" s="860"/>
      <c r="M399" s="860"/>
      <c r="N399" s="860"/>
      <c r="O399" s="860"/>
      <c r="P399" s="860"/>
      <c r="Q399" s="860"/>
      <c r="R399" s="860"/>
      <c r="S399" s="860"/>
      <c r="T399" s="860"/>
      <c r="U399" s="860"/>
      <c r="V399" s="860"/>
      <c r="W399" s="860"/>
      <c r="X399" s="860"/>
      <c r="Y399" s="860"/>
      <c r="Z399" s="860"/>
      <c r="AA399" s="860"/>
      <c r="AB399" s="860"/>
      <c r="AC399" s="860"/>
      <c r="AD399" s="860"/>
    </row>
    <row r="400" spans="1:30" ht="15.75" customHeight="1" x14ac:dyDescent="0.25">
      <c r="A400" s="860"/>
      <c r="B400" s="860"/>
      <c r="C400" s="860"/>
      <c r="D400" s="860"/>
      <c r="E400" s="860"/>
      <c r="F400" s="860"/>
      <c r="G400" s="868"/>
      <c r="H400" s="860"/>
      <c r="I400" s="860"/>
      <c r="J400" s="860"/>
      <c r="K400" s="860"/>
      <c r="L400" s="860"/>
      <c r="M400" s="860"/>
      <c r="N400" s="860"/>
      <c r="O400" s="860"/>
      <c r="P400" s="860"/>
      <c r="Q400" s="860"/>
      <c r="R400" s="860"/>
      <c r="S400" s="860"/>
      <c r="T400" s="860"/>
      <c r="U400" s="860"/>
      <c r="V400" s="860"/>
      <c r="W400" s="860"/>
      <c r="X400" s="860"/>
      <c r="Y400" s="860"/>
      <c r="Z400" s="860"/>
      <c r="AA400" s="860"/>
      <c r="AB400" s="860"/>
      <c r="AC400" s="860"/>
      <c r="AD400" s="860"/>
    </row>
    <row r="401" spans="1:30" ht="15.75" customHeight="1" x14ac:dyDescent="0.25">
      <c r="A401" s="860"/>
      <c r="B401" s="860"/>
      <c r="C401" s="860"/>
      <c r="D401" s="860"/>
      <c r="E401" s="860"/>
      <c r="F401" s="860"/>
      <c r="G401" s="868"/>
      <c r="H401" s="860"/>
      <c r="I401" s="860"/>
      <c r="J401" s="860"/>
      <c r="K401" s="860"/>
      <c r="L401" s="860"/>
      <c r="M401" s="860"/>
      <c r="N401" s="860"/>
      <c r="O401" s="860"/>
      <c r="P401" s="860"/>
      <c r="Q401" s="860"/>
      <c r="R401" s="860"/>
      <c r="S401" s="860"/>
      <c r="T401" s="860"/>
      <c r="U401" s="860"/>
      <c r="V401" s="860"/>
      <c r="W401" s="860"/>
      <c r="X401" s="860"/>
      <c r="Y401" s="860"/>
      <c r="Z401" s="860"/>
      <c r="AA401" s="860"/>
      <c r="AB401" s="860"/>
      <c r="AC401" s="860"/>
      <c r="AD401" s="860"/>
    </row>
    <row r="402" spans="1:30" ht="15.75" customHeight="1" x14ac:dyDescent="0.25">
      <c r="A402" s="860"/>
      <c r="B402" s="860"/>
      <c r="C402" s="860"/>
      <c r="D402" s="860"/>
      <c r="E402" s="860"/>
      <c r="F402" s="860"/>
      <c r="G402" s="868"/>
      <c r="H402" s="860"/>
      <c r="I402" s="860"/>
      <c r="J402" s="860"/>
      <c r="K402" s="860"/>
      <c r="L402" s="860"/>
      <c r="M402" s="860"/>
      <c r="N402" s="860"/>
      <c r="O402" s="860"/>
      <c r="P402" s="860"/>
      <c r="Q402" s="860"/>
      <c r="R402" s="860"/>
      <c r="S402" s="860"/>
      <c r="T402" s="860"/>
      <c r="U402" s="860"/>
      <c r="V402" s="860"/>
      <c r="W402" s="860"/>
      <c r="X402" s="860"/>
      <c r="Y402" s="860"/>
      <c r="Z402" s="860"/>
      <c r="AA402" s="860"/>
      <c r="AB402" s="860"/>
      <c r="AC402" s="860"/>
      <c r="AD402" s="860"/>
    </row>
    <row r="403" spans="1:30" ht="15.75" customHeight="1" x14ac:dyDescent="0.25">
      <c r="A403" s="860"/>
      <c r="B403" s="860"/>
      <c r="C403" s="860"/>
      <c r="D403" s="860"/>
      <c r="E403" s="860"/>
      <c r="F403" s="860"/>
      <c r="G403" s="868"/>
      <c r="H403" s="860"/>
      <c r="I403" s="860"/>
      <c r="J403" s="860"/>
      <c r="K403" s="860"/>
      <c r="L403" s="860"/>
      <c r="M403" s="860"/>
      <c r="N403" s="860"/>
      <c r="O403" s="860"/>
      <c r="P403" s="860"/>
      <c r="Q403" s="860"/>
      <c r="R403" s="860"/>
      <c r="S403" s="860"/>
      <c r="T403" s="860"/>
      <c r="U403" s="860"/>
      <c r="V403" s="860"/>
      <c r="W403" s="860"/>
      <c r="X403" s="860"/>
      <c r="Y403" s="860"/>
      <c r="Z403" s="860"/>
      <c r="AA403" s="860"/>
      <c r="AB403" s="860"/>
      <c r="AC403" s="860"/>
      <c r="AD403" s="860"/>
    </row>
    <row r="404" spans="1:30" ht="15.75" customHeight="1" x14ac:dyDescent="0.25">
      <c r="A404" s="860"/>
      <c r="B404" s="860"/>
      <c r="C404" s="860"/>
      <c r="D404" s="860"/>
      <c r="E404" s="860"/>
      <c r="F404" s="860"/>
      <c r="G404" s="868"/>
      <c r="H404" s="860"/>
      <c r="I404" s="860"/>
      <c r="J404" s="860"/>
      <c r="K404" s="860"/>
      <c r="L404" s="860"/>
      <c r="M404" s="860"/>
      <c r="N404" s="860"/>
      <c r="O404" s="860"/>
      <c r="P404" s="860"/>
      <c r="Q404" s="860"/>
      <c r="R404" s="860"/>
      <c r="S404" s="860"/>
      <c r="T404" s="860"/>
      <c r="U404" s="860"/>
      <c r="V404" s="860"/>
      <c r="W404" s="860"/>
      <c r="X404" s="860"/>
      <c r="Y404" s="860"/>
      <c r="Z404" s="860"/>
      <c r="AA404" s="860"/>
      <c r="AB404" s="860"/>
      <c r="AC404" s="860"/>
      <c r="AD404" s="860"/>
    </row>
    <row r="405" spans="1:30" ht="15.75" customHeight="1" x14ac:dyDescent="0.25">
      <c r="A405" s="860"/>
      <c r="B405" s="860"/>
      <c r="C405" s="860"/>
      <c r="D405" s="860"/>
      <c r="E405" s="860"/>
      <c r="F405" s="860"/>
      <c r="G405" s="868"/>
      <c r="H405" s="860"/>
      <c r="I405" s="860"/>
      <c r="J405" s="860"/>
      <c r="K405" s="860"/>
      <c r="L405" s="860"/>
      <c r="M405" s="860"/>
      <c r="N405" s="860"/>
      <c r="O405" s="860"/>
      <c r="P405" s="860"/>
      <c r="Q405" s="860"/>
      <c r="R405" s="860"/>
      <c r="S405" s="860"/>
      <c r="T405" s="860"/>
      <c r="U405" s="860"/>
      <c r="V405" s="860"/>
      <c r="W405" s="860"/>
      <c r="X405" s="860"/>
      <c r="Y405" s="860"/>
      <c r="Z405" s="860"/>
      <c r="AA405" s="860"/>
      <c r="AB405" s="860"/>
      <c r="AC405" s="860"/>
      <c r="AD405" s="860"/>
    </row>
    <row r="406" spans="1:30" ht="15.75" customHeight="1" x14ac:dyDescent="0.25">
      <c r="A406" s="860"/>
      <c r="B406" s="860"/>
      <c r="C406" s="860"/>
      <c r="D406" s="860"/>
      <c r="E406" s="860"/>
      <c r="F406" s="860"/>
      <c r="G406" s="868"/>
      <c r="H406" s="860"/>
      <c r="I406" s="860"/>
      <c r="J406" s="860"/>
      <c r="K406" s="860"/>
      <c r="L406" s="860"/>
      <c r="M406" s="860"/>
      <c r="N406" s="860"/>
      <c r="O406" s="860"/>
      <c r="P406" s="860"/>
      <c r="Q406" s="860"/>
      <c r="R406" s="860"/>
      <c r="S406" s="860"/>
      <c r="T406" s="860"/>
      <c r="U406" s="860"/>
      <c r="V406" s="860"/>
      <c r="W406" s="860"/>
      <c r="X406" s="860"/>
      <c r="Y406" s="860"/>
      <c r="Z406" s="860"/>
      <c r="AA406" s="860"/>
      <c r="AB406" s="860"/>
      <c r="AC406" s="860"/>
      <c r="AD406" s="860"/>
    </row>
    <row r="407" spans="1:30" ht="15.75" customHeight="1" x14ac:dyDescent="0.25">
      <c r="A407" s="860"/>
      <c r="B407" s="860"/>
      <c r="C407" s="860"/>
      <c r="D407" s="860"/>
      <c r="E407" s="860"/>
      <c r="F407" s="860"/>
      <c r="G407" s="868"/>
      <c r="H407" s="860"/>
      <c r="I407" s="860"/>
      <c r="J407" s="860"/>
      <c r="K407" s="860"/>
      <c r="L407" s="860"/>
      <c r="M407" s="860"/>
      <c r="N407" s="860"/>
      <c r="O407" s="860"/>
      <c r="P407" s="860"/>
      <c r="Q407" s="860"/>
      <c r="R407" s="860"/>
      <c r="S407" s="860"/>
      <c r="T407" s="860"/>
      <c r="U407" s="860"/>
      <c r="V407" s="860"/>
      <c r="W407" s="860"/>
      <c r="X407" s="860"/>
      <c r="Y407" s="860"/>
      <c r="Z407" s="860"/>
      <c r="AA407" s="860"/>
      <c r="AB407" s="860"/>
      <c r="AC407" s="860"/>
      <c r="AD407" s="860"/>
    </row>
    <row r="408" spans="1:30" ht="15.75" customHeight="1" x14ac:dyDescent="0.25">
      <c r="A408" s="860"/>
      <c r="B408" s="860"/>
      <c r="C408" s="860"/>
      <c r="D408" s="860"/>
      <c r="E408" s="860"/>
      <c r="F408" s="860"/>
      <c r="G408" s="868"/>
      <c r="H408" s="860"/>
      <c r="I408" s="860"/>
      <c r="J408" s="860"/>
      <c r="K408" s="860"/>
      <c r="L408" s="860"/>
      <c r="M408" s="860"/>
      <c r="N408" s="860"/>
      <c r="O408" s="860"/>
      <c r="P408" s="860"/>
      <c r="Q408" s="860"/>
      <c r="R408" s="860"/>
      <c r="S408" s="860"/>
      <c r="T408" s="860"/>
      <c r="U408" s="860"/>
      <c r="V408" s="860"/>
      <c r="W408" s="860"/>
      <c r="X408" s="860"/>
      <c r="Y408" s="860"/>
      <c r="Z408" s="860"/>
      <c r="AA408" s="860"/>
      <c r="AB408" s="860"/>
      <c r="AC408" s="860"/>
      <c r="AD408" s="860"/>
    </row>
    <row r="409" spans="1:30" ht="15.75" customHeight="1" x14ac:dyDescent="0.25">
      <c r="A409" s="860"/>
      <c r="B409" s="860"/>
      <c r="C409" s="860"/>
      <c r="D409" s="860"/>
      <c r="E409" s="860"/>
      <c r="F409" s="860"/>
      <c r="G409" s="868"/>
      <c r="H409" s="860"/>
      <c r="I409" s="860"/>
      <c r="J409" s="860"/>
      <c r="K409" s="860"/>
      <c r="L409" s="860"/>
      <c r="M409" s="860"/>
      <c r="N409" s="860"/>
      <c r="O409" s="860"/>
      <c r="P409" s="860"/>
      <c r="Q409" s="860"/>
      <c r="R409" s="860"/>
      <c r="S409" s="860"/>
      <c r="T409" s="860"/>
      <c r="U409" s="860"/>
      <c r="V409" s="860"/>
      <c r="W409" s="860"/>
      <c r="X409" s="860"/>
      <c r="Y409" s="860"/>
      <c r="Z409" s="860"/>
      <c r="AA409" s="860"/>
      <c r="AB409" s="860"/>
      <c r="AC409" s="860"/>
      <c r="AD409" s="860"/>
    </row>
    <row r="410" spans="1:30" ht="15.75" customHeight="1" x14ac:dyDescent="0.25">
      <c r="A410" s="860"/>
      <c r="B410" s="860"/>
      <c r="C410" s="860"/>
      <c r="D410" s="860"/>
      <c r="E410" s="860"/>
      <c r="F410" s="860"/>
      <c r="G410" s="868"/>
      <c r="H410" s="860"/>
      <c r="I410" s="860"/>
      <c r="J410" s="860"/>
      <c r="K410" s="860"/>
      <c r="L410" s="860"/>
      <c r="M410" s="860"/>
      <c r="N410" s="860"/>
      <c r="O410" s="860"/>
      <c r="P410" s="860"/>
      <c r="Q410" s="860"/>
      <c r="R410" s="860"/>
      <c r="S410" s="860"/>
      <c r="T410" s="860"/>
      <c r="U410" s="860"/>
      <c r="V410" s="860"/>
      <c r="W410" s="860"/>
      <c r="X410" s="860"/>
      <c r="Y410" s="860"/>
      <c r="Z410" s="860"/>
      <c r="AA410" s="860"/>
      <c r="AB410" s="860"/>
      <c r="AC410" s="860"/>
      <c r="AD410" s="860"/>
    </row>
    <row r="411" spans="1:30" ht="15.75" customHeight="1" x14ac:dyDescent="0.25">
      <c r="A411" s="860"/>
      <c r="B411" s="860"/>
      <c r="C411" s="860"/>
      <c r="D411" s="860"/>
      <c r="E411" s="860"/>
      <c r="F411" s="860"/>
      <c r="G411" s="868"/>
      <c r="H411" s="860"/>
      <c r="I411" s="860"/>
      <c r="J411" s="860"/>
      <c r="K411" s="860"/>
      <c r="L411" s="860"/>
      <c r="M411" s="860"/>
      <c r="N411" s="860"/>
      <c r="O411" s="860"/>
      <c r="P411" s="860"/>
      <c r="Q411" s="860"/>
      <c r="R411" s="860"/>
      <c r="S411" s="860"/>
      <c r="T411" s="860"/>
      <c r="U411" s="860"/>
      <c r="V411" s="860"/>
      <c r="W411" s="860"/>
      <c r="X411" s="860"/>
      <c r="Y411" s="860"/>
      <c r="Z411" s="860"/>
      <c r="AA411" s="860"/>
      <c r="AB411" s="860"/>
      <c r="AC411" s="860"/>
      <c r="AD411" s="860"/>
    </row>
    <row r="412" spans="1:30" ht="15.75" customHeight="1" x14ac:dyDescent="0.25">
      <c r="A412" s="860"/>
      <c r="B412" s="860"/>
      <c r="C412" s="860"/>
      <c r="D412" s="860"/>
      <c r="E412" s="860"/>
      <c r="F412" s="860"/>
      <c r="G412" s="868"/>
      <c r="H412" s="860"/>
      <c r="I412" s="860"/>
      <c r="J412" s="860"/>
      <c r="K412" s="860"/>
      <c r="L412" s="860"/>
      <c r="M412" s="860"/>
      <c r="N412" s="860"/>
      <c r="O412" s="860"/>
      <c r="P412" s="860"/>
      <c r="Q412" s="860"/>
      <c r="R412" s="860"/>
      <c r="S412" s="860"/>
      <c r="T412" s="860"/>
      <c r="U412" s="860"/>
      <c r="V412" s="860"/>
      <c r="W412" s="860"/>
      <c r="X412" s="860"/>
      <c r="Y412" s="860"/>
      <c r="Z412" s="860"/>
      <c r="AA412" s="860"/>
      <c r="AB412" s="860"/>
      <c r="AC412" s="860"/>
      <c r="AD412" s="860"/>
    </row>
    <row r="413" spans="1:30" ht="15.75" customHeight="1" x14ac:dyDescent="0.25">
      <c r="A413" s="860"/>
      <c r="B413" s="860"/>
      <c r="C413" s="860"/>
      <c r="D413" s="860"/>
      <c r="E413" s="860"/>
      <c r="F413" s="860"/>
      <c r="G413" s="868"/>
      <c r="H413" s="860"/>
      <c r="I413" s="860"/>
      <c r="J413" s="860"/>
      <c r="K413" s="860"/>
      <c r="L413" s="860"/>
      <c r="M413" s="860"/>
      <c r="N413" s="860"/>
      <c r="O413" s="860"/>
      <c r="P413" s="860"/>
      <c r="Q413" s="860"/>
      <c r="R413" s="860"/>
      <c r="S413" s="860"/>
      <c r="T413" s="860"/>
      <c r="U413" s="860"/>
      <c r="V413" s="860"/>
      <c r="W413" s="860"/>
      <c r="X413" s="860"/>
      <c r="Y413" s="860"/>
      <c r="Z413" s="860"/>
      <c r="AA413" s="860"/>
      <c r="AB413" s="860"/>
      <c r="AC413" s="860"/>
      <c r="AD413" s="860"/>
    </row>
    <row r="414" spans="1:30" ht="15.75" customHeight="1" x14ac:dyDescent="0.25">
      <c r="A414" s="860"/>
      <c r="B414" s="860"/>
      <c r="C414" s="860"/>
      <c r="D414" s="860"/>
      <c r="E414" s="860"/>
      <c r="F414" s="860"/>
      <c r="G414" s="868"/>
      <c r="H414" s="860"/>
      <c r="I414" s="860"/>
      <c r="J414" s="860"/>
      <c r="K414" s="860"/>
      <c r="L414" s="860"/>
      <c r="M414" s="860"/>
      <c r="N414" s="860"/>
      <c r="O414" s="860"/>
      <c r="P414" s="860"/>
      <c r="Q414" s="860"/>
      <c r="R414" s="860"/>
      <c r="S414" s="860"/>
      <c r="T414" s="860"/>
      <c r="U414" s="860"/>
      <c r="V414" s="860"/>
      <c r="W414" s="860"/>
      <c r="X414" s="860"/>
      <c r="Y414" s="860"/>
      <c r="Z414" s="860"/>
      <c r="AA414" s="860"/>
      <c r="AB414" s="860"/>
      <c r="AC414" s="860"/>
      <c r="AD414" s="860"/>
    </row>
    <row r="415" spans="1:30" ht="15.75" customHeight="1" x14ac:dyDescent="0.25">
      <c r="A415" s="860"/>
      <c r="B415" s="860"/>
      <c r="C415" s="860"/>
      <c r="D415" s="860"/>
      <c r="E415" s="860"/>
      <c r="F415" s="860"/>
      <c r="G415" s="868"/>
      <c r="H415" s="860"/>
      <c r="I415" s="860"/>
      <c r="J415" s="860"/>
      <c r="K415" s="860"/>
      <c r="L415" s="860"/>
      <c r="M415" s="860"/>
      <c r="N415" s="860"/>
      <c r="O415" s="860"/>
      <c r="P415" s="860"/>
      <c r="Q415" s="860"/>
      <c r="R415" s="860"/>
      <c r="S415" s="860"/>
      <c r="T415" s="860"/>
      <c r="U415" s="860"/>
      <c r="V415" s="860"/>
      <c r="W415" s="860"/>
      <c r="X415" s="860"/>
      <c r="Y415" s="860"/>
      <c r="Z415" s="860"/>
      <c r="AA415" s="860"/>
      <c r="AB415" s="860"/>
      <c r="AC415" s="860"/>
      <c r="AD415" s="860"/>
    </row>
    <row r="416" spans="1:30" ht="15.75" customHeight="1" x14ac:dyDescent="0.25">
      <c r="A416" s="860"/>
      <c r="B416" s="860"/>
      <c r="C416" s="860"/>
      <c r="D416" s="860"/>
      <c r="E416" s="860"/>
      <c r="F416" s="860"/>
      <c r="G416" s="868"/>
      <c r="H416" s="860"/>
      <c r="I416" s="860"/>
      <c r="J416" s="860"/>
      <c r="K416" s="860"/>
      <c r="L416" s="860"/>
      <c r="M416" s="860"/>
      <c r="N416" s="860"/>
      <c r="O416" s="860"/>
      <c r="P416" s="860"/>
      <c r="Q416" s="860"/>
      <c r="R416" s="860"/>
      <c r="S416" s="860"/>
      <c r="T416" s="860"/>
      <c r="U416" s="860"/>
      <c r="V416" s="860"/>
      <c r="W416" s="860"/>
      <c r="X416" s="860"/>
      <c r="Y416" s="860"/>
      <c r="Z416" s="860"/>
      <c r="AA416" s="860"/>
      <c r="AB416" s="860"/>
      <c r="AC416" s="860"/>
      <c r="AD416" s="860"/>
    </row>
    <row r="417" spans="1:30" ht="15.75" customHeight="1" x14ac:dyDescent="0.25">
      <c r="A417" s="860"/>
      <c r="B417" s="860"/>
      <c r="C417" s="860"/>
      <c r="D417" s="860"/>
      <c r="E417" s="860"/>
      <c r="F417" s="860"/>
      <c r="G417" s="868"/>
      <c r="H417" s="860"/>
      <c r="I417" s="860"/>
      <c r="J417" s="860"/>
      <c r="K417" s="860"/>
      <c r="L417" s="860"/>
      <c r="M417" s="860"/>
      <c r="N417" s="860"/>
      <c r="O417" s="860"/>
      <c r="P417" s="860"/>
      <c r="Q417" s="860"/>
      <c r="R417" s="860"/>
      <c r="S417" s="860"/>
      <c r="T417" s="860"/>
      <c r="U417" s="860"/>
      <c r="V417" s="860"/>
      <c r="W417" s="860"/>
      <c r="X417" s="860"/>
      <c r="Y417" s="860"/>
      <c r="Z417" s="860"/>
      <c r="AA417" s="860"/>
      <c r="AB417" s="860"/>
      <c r="AC417" s="860"/>
      <c r="AD417" s="860"/>
    </row>
    <row r="418" spans="1:30" ht="15.75" customHeight="1" x14ac:dyDescent="0.25">
      <c r="A418" s="860"/>
      <c r="B418" s="860"/>
      <c r="C418" s="860"/>
      <c r="D418" s="860"/>
      <c r="E418" s="860"/>
      <c r="F418" s="860"/>
      <c r="G418" s="868"/>
      <c r="H418" s="860"/>
      <c r="I418" s="860"/>
      <c r="J418" s="860"/>
      <c r="K418" s="860"/>
      <c r="L418" s="860"/>
      <c r="M418" s="860"/>
      <c r="N418" s="860"/>
      <c r="O418" s="860"/>
      <c r="P418" s="860"/>
      <c r="Q418" s="860"/>
      <c r="R418" s="860"/>
      <c r="S418" s="860"/>
      <c r="T418" s="860"/>
      <c r="U418" s="860"/>
      <c r="V418" s="860"/>
      <c r="W418" s="860"/>
      <c r="X418" s="860"/>
      <c r="Y418" s="860"/>
      <c r="Z418" s="860"/>
      <c r="AA418" s="860"/>
      <c r="AB418" s="860"/>
      <c r="AC418" s="860"/>
      <c r="AD418" s="860"/>
    </row>
    <row r="419" spans="1:30" ht="15.75" customHeight="1" x14ac:dyDescent="0.25">
      <c r="A419" s="860"/>
      <c r="B419" s="860"/>
      <c r="C419" s="860"/>
      <c r="D419" s="860"/>
      <c r="E419" s="860"/>
      <c r="F419" s="860"/>
      <c r="G419" s="868"/>
      <c r="H419" s="860"/>
      <c r="I419" s="860"/>
      <c r="J419" s="860"/>
      <c r="K419" s="860"/>
      <c r="L419" s="860"/>
      <c r="M419" s="860"/>
      <c r="N419" s="860"/>
      <c r="O419" s="860"/>
      <c r="P419" s="860"/>
      <c r="Q419" s="860"/>
      <c r="R419" s="860"/>
      <c r="S419" s="860"/>
      <c r="T419" s="860"/>
      <c r="U419" s="860"/>
      <c r="V419" s="860"/>
      <c r="W419" s="860"/>
      <c r="X419" s="860"/>
      <c r="Y419" s="860"/>
      <c r="Z419" s="860"/>
      <c r="AA419" s="860"/>
      <c r="AB419" s="860"/>
      <c r="AC419" s="860"/>
      <c r="AD419" s="860"/>
    </row>
    <row r="420" spans="1:30" ht="15.75" customHeight="1" x14ac:dyDescent="0.25">
      <c r="A420" s="860"/>
      <c r="B420" s="860"/>
      <c r="C420" s="860"/>
      <c r="D420" s="860"/>
      <c r="E420" s="860"/>
      <c r="F420" s="860"/>
      <c r="G420" s="868"/>
      <c r="H420" s="860"/>
      <c r="I420" s="860"/>
      <c r="J420" s="860"/>
      <c r="K420" s="860"/>
      <c r="L420" s="860"/>
      <c r="M420" s="860"/>
      <c r="N420" s="860"/>
      <c r="O420" s="860"/>
      <c r="P420" s="860"/>
      <c r="Q420" s="860"/>
      <c r="R420" s="860"/>
      <c r="S420" s="860"/>
      <c r="T420" s="860"/>
      <c r="U420" s="860"/>
      <c r="V420" s="860"/>
      <c r="W420" s="860"/>
      <c r="X420" s="860"/>
      <c r="Y420" s="860"/>
      <c r="Z420" s="860"/>
      <c r="AA420" s="860"/>
      <c r="AB420" s="860"/>
      <c r="AC420" s="860"/>
      <c r="AD420" s="860"/>
    </row>
    <row r="421" spans="1:30" ht="15.75" customHeight="1" x14ac:dyDescent="0.25">
      <c r="A421" s="860"/>
      <c r="B421" s="860"/>
      <c r="C421" s="860"/>
      <c r="D421" s="860"/>
      <c r="E421" s="860"/>
      <c r="F421" s="860"/>
      <c r="G421" s="868"/>
      <c r="H421" s="860"/>
      <c r="I421" s="860"/>
      <c r="J421" s="860"/>
      <c r="K421" s="860"/>
      <c r="L421" s="860"/>
      <c r="M421" s="860"/>
      <c r="N421" s="860"/>
      <c r="O421" s="860"/>
      <c r="P421" s="860"/>
      <c r="Q421" s="860"/>
      <c r="R421" s="860"/>
      <c r="S421" s="860"/>
      <c r="T421" s="860"/>
      <c r="U421" s="860"/>
      <c r="V421" s="860"/>
      <c r="W421" s="860"/>
      <c r="X421" s="860"/>
      <c r="Y421" s="860"/>
      <c r="Z421" s="860"/>
      <c r="AA421" s="860"/>
      <c r="AB421" s="860"/>
      <c r="AC421" s="860"/>
      <c r="AD421" s="860"/>
    </row>
    <row r="422" spans="1:30" ht="15.75" customHeight="1" x14ac:dyDescent="0.25">
      <c r="A422" s="860"/>
      <c r="B422" s="860"/>
      <c r="C422" s="860"/>
      <c r="D422" s="860"/>
      <c r="E422" s="860"/>
      <c r="F422" s="860"/>
      <c r="G422" s="868"/>
      <c r="H422" s="860"/>
      <c r="I422" s="860"/>
      <c r="J422" s="860"/>
      <c r="K422" s="860"/>
      <c r="L422" s="860"/>
      <c r="M422" s="860"/>
      <c r="N422" s="860"/>
      <c r="O422" s="860"/>
      <c r="P422" s="860"/>
      <c r="Q422" s="860"/>
      <c r="R422" s="860"/>
      <c r="S422" s="860"/>
      <c r="T422" s="860"/>
      <c r="U422" s="860"/>
      <c r="V422" s="860"/>
      <c r="W422" s="860"/>
      <c r="X422" s="860"/>
      <c r="Y422" s="860"/>
      <c r="Z422" s="860"/>
      <c r="AA422" s="860"/>
      <c r="AB422" s="860"/>
      <c r="AC422" s="860"/>
      <c r="AD422" s="860"/>
    </row>
    <row r="423" spans="1:30" ht="15.75" customHeight="1" x14ac:dyDescent="0.25">
      <c r="A423" s="860"/>
      <c r="B423" s="860"/>
      <c r="C423" s="860"/>
      <c r="D423" s="860"/>
      <c r="E423" s="860"/>
      <c r="F423" s="860"/>
      <c r="G423" s="868"/>
      <c r="H423" s="860"/>
      <c r="I423" s="860"/>
      <c r="J423" s="860"/>
      <c r="K423" s="860"/>
      <c r="L423" s="860"/>
      <c r="M423" s="860"/>
      <c r="N423" s="860"/>
      <c r="O423" s="860"/>
      <c r="P423" s="860"/>
      <c r="Q423" s="860"/>
      <c r="R423" s="860"/>
      <c r="S423" s="860"/>
      <c r="T423" s="860"/>
      <c r="U423" s="860"/>
      <c r="V423" s="860"/>
      <c r="W423" s="860"/>
      <c r="X423" s="860"/>
      <c r="Y423" s="860"/>
      <c r="Z423" s="860"/>
      <c r="AA423" s="860"/>
      <c r="AB423" s="860"/>
      <c r="AC423" s="860"/>
      <c r="AD423" s="860"/>
    </row>
    <row r="424" spans="1:30" ht="15.75" customHeight="1" x14ac:dyDescent="0.25">
      <c r="A424" s="860"/>
      <c r="B424" s="860"/>
      <c r="C424" s="860"/>
      <c r="D424" s="860"/>
      <c r="E424" s="860"/>
      <c r="F424" s="860"/>
      <c r="G424" s="868"/>
      <c r="H424" s="860"/>
      <c r="I424" s="860"/>
      <c r="J424" s="860"/>
      <c r="K424" s="860"/>
      <c r="L424" s="860"/>
      <c r="M424" s="860"/>
      <c r="N424" s="860"/>
      <c r="O424" s="860"/>
      <c r="P424" s="860"/>
      <c r="Q424" s="860"/>
      <c r="R424" s="860"/>
      <c r="S424" s="860"/>
      <c r="T424" s="860"/>
      <c r="U424" s="860"/>
      <c r="V424" s="860"/>
      <c r="W424" s="860"/>
      <c r="X424" s="860"/>
      <c r="Y424" s="860"/>
      <c r="Z424" s="860"/>
      <c r="AA424" s="860"/>
      <c r="AB424" s="860"/>
      <c r="AC424" s="860"/>
      <c r="AD424" s="860"/>
    </row>
    <row r="425" spans="1:30" ht="15.75" customHeight="1" x14ac:dyDescent="0.25">
      <c r="A425" s="860"/>
      <c r="B425" s="860"/>
      <c r="C425" s="860"/>
      <c r="D425" s="860"/>
      <c r="E425" s="860"/>
      <c r="F425" s="860"/>
      <c r="G425" s="868"/>
      <c r="H425" s="860"/>
      <c r="I425" s="860"/>
      <c r="J425" s="860"/>
      <c r="K425" s="860"/>
      <c r="L425" s="860"/>
      <c r="M425" s="860"/>
      <c r="N425" s="860"/>
      <c r="O425" s="860"/>
      <c r="P425" s="860"/>
      <c r="Q425" s="860"/>
      <c r="R425" s="860"/>
      <c r="S425" s="860"/>
      <c r="T425" s="860"/>
      <c r="U425" s="860"/>
      <c r="V425" s="860"/>
      <c r="W425" s="860"/>
      <c r="X425" s="860"/>
      <c r="Y425" s="860"/>
      <c r="Z425" s="860"/>
      <c r="AA425" s="860"/>
      <c r="AB425" s="860"/>
      <c r="AC425" s="860"/>
      <c r="AD425" s="860"/>
    </row>
    <row r="426" spans="1:30" ht="15.75" customHeight="1" x14ac:dyDescent="0.25">
      <c r="A426" s="860"/>
      <c r="B426" s="860"/>
      <c r="C426" s="860"/>
      <c r="D426" s="860"/>
      <c r="E426" s="860"/>
      <c r="F426" s="860"/>
      <c r="G426" s="868"/>
      <c r="H426" s="860"/>
      <c r="I426" s="860"/>
      <c r="J426" s="860"/>
      <c r="K426" s="860"/>
      <c r="L426" s="860"/>
      <c r="M426" s="860"/>
      <c r="N426" s="860"/>
      <c r="O426" s="860"/>
      <c r="P426" s="860"/>
      <c r="Q426" s="860"/>
      <c r="R426" s="860"/>
      <c r="S426" s="860"/>
      <c r="T426" s="860"/>
      <c r="U426" s="860"/>
      <c r="V426" s="860"/>
      <c r="W426" s="860"/>
      <c r="X426" s="860"/>
      <c r="Y426" s="860"/>
      <c r="Z426" s="860"/>
      <c r="AA426" s="860"/>
      <c r="AB426" s="860"/>
      <c r="AC426" s="860"/>
      <c r="AD426" s="860"/>
    </row>
    <row r="427" spans="1:30" ht="15.75" customHeight="1" x14ac:dyDescent="0.25">
      <c r="A427" s="860"/>
      <c r="B427" s="860"/>
      <c r="C427" s="860"/>
      <c r="D427" s="860"/>
      <c r="E427" s="860"/>
      <c r="F427" s="860"/>
      <c r="G427" s="868"/>
      <c r="H427" s="860"/>
      <c r="I427" s="860"/>
      <c r="J427" s="860"/>
      <c r="K427" s="860"/>
      <c r="L427" s="860"/>
      <c r="M427" s="860"/>
      <c r="N427" s="860"/>
      <c r="O427" s="860"/>
      <c r="P427" s="860"/>
      <c r="Q427" s="860"/>
      <c r="R427" s="860"/>
      <c r="S427" s="860"/>
      <c r="T427" s="860"/>
      <c r="U427" s="860"/>
      <c r="V427" s="860"/>
      <c r="W427" s="860"/>
      <c r="X427" s="860"/>
      <c r="Y427" s="860"/>
      <c r="Z427" s="860"/>
      <c r="AA427" s="860"/>
      <c r="AB427" s="860"/>
      <c r="AC427" s="860"/>
      <c r="AD427" s="860"/>
    </row>
    <row r="428" spans="1:30" ht="15.75" customHeight="1" x14ac:dyDescent="0.25">
      <c r="A428" s="860"/>
      <c r="B428" s="860"/>
      <c r="C428" s="860"/>
      <c r="D428" s="860"/>
      <c r="E428" s="860"/>
      <c r="F428" s="860"/>
      <c r="G428" s="868"/>
      <c r="H428" s="860"/>
      <c r="I428" s="860"/>
      <c r="J428" s="860"/>
      <c r="K428" s="860"/>
      <c r="L428" s="860"/>
      <c r="M428" s="860"/>
      <c r="N428" s="860"/>
      <c r="O428" s="860"/>
      <c r="P428" s="860"/>
      <c r="Q428" s="860"/>
      <c r="R428" s="860"/>
      <c r="S428" s="860"/>
      <c r="T428" s="860"/>
      <c r="U428" s="860"/>
      <c r="V428" s="860"/>
      <c r="W428" s="860"/>
      <c r="X428" s="860"/>
      <c r="Y428" s="860"/>
      <c r="Z428" s="860"/>
      <c r="AA428" s="860"/>
      <c r="AB428" s="860"/>
      <c r="AC428" s="860"/>
      <c r="AD428" s="860"/>
    </row>
    <row r="429" spans="1:30" ht="15.75" customHeight="1" x14ac:dyDescent="0.25">
      <c r="A429" s="860"/>
      <c r="B429" s="860"/>
      <c r="C429" s="860"/>
      <c r="D429" s="860"/>
      <c r="E429" s="860"/>
      <c r="F429" s="860"/>
      <c r="G429" s="868"/>
      <c r="H429" s="860"/>
      <c r="I429" s="860"/>
      <c r="J429" s="860"/>
      <c r="K429" s="860"/>
      <c r="L429" s="860"/>
      <c r="M429" s="860"/>
      <c r="N429" s="860"/>
      <c r="O429" s="860"/>
      <c r="P429" s="860"/>
      <c r="Q429" s="860"/>
      <c r="R429" s="860"/>
      <c r="S429" s="860"/>
      <c r="T429" s="860"/>
      <c r="U429" s="860"/>
      <c r="V429" s="860"/>
      <c r="W429" s="860"/>
      <c r="X429" s="860"/>
      <c r="Y429" s="860"/>
      <c r="Z429" s="860"/>
      <c r="AA429" s="860"/>
      <c r="AB429" s="860"/>
      <c r="AC429" s="860"/>
      <c r="AD429" s="860"/>
    </row>
    <row r="430" spans="1:30" ht="15.75" customHeight="1" x14ac:dyDescent="0.25">
      <c r="A430" s="860"/>
      <c r="B430" s="860"/>
      <c r="C430" s="860"/>
      <c r="D430" s="860"/>
      <c r="E430" s="860"/>
      <c r="F430" s="860"/>
      <c r="G430" s="868"/>
      <c r="H430" s="860"/>
      <c r="I430" s="860"/>
      <c r="J430" s="860"/>
      <c r="K430" s="860"/>
      <c r="L430" s="860"/>
      <c r="M430" s="860"/>
      <c r="N430" s="860"/>
      <c r="O430" s="860"/>
      <c r="P430" s="860"/>
      <c r="Q430" s="860"/>
      <c r="R430" s="860"/>
      <c r="S430" s="860"/>
      <c r="T430" s="860"/>
      <c r="U430" s="860"/>
      <c r="V430" s="860"/>
      <c r="W430" s="860"/>
      <c r="X430" s="860"/>
      <c r="Y430" s="860"/>
      <c r="Z430" s="860"/>
      <c r="AA430" s="860"/>
      <c r="AB430" s="860"/>
      <c r="AC430" s="860"/>
      <c r="AD430" s="860"/>
    </row>
    <row r="431" spans="1:30" ht="15.75" customHeight="1" x14ac:dyDescent="0.25">
      <c r="A431" s="860"/>
      <c r="B431" s="860"/>
      <c r="C431" s="860"/>
      <c r="D431" s="860"/>
      <c r="E431" s="860"/>
      <c r="F431" s="860"/>
      <c r="G431" s="868"/>
      <c r="H431" s="860"/>
      <c r="I431" s="860"/>
      <c r="J431" s="860"/>
      <c r="K431" s="860"/>
      <c r="L431" s="860"/>
      <c r="M431" s="860"/>
      <c r="N431" s="860"/>
      <c r="O431" s="860"/>
      <c r="P431" s="860"/>
      <c r="Q431" s="860"/>
      <c r="R431" s="860"/>
      <c r="S431" s="860"/>
      <c r="T431" s="860"/>
      <c r="U431" s="860"/>
      <c r="V431" s="860"/>
      <c r="W431" s="860"/>
      <c r="X431" s="860"/>
      <c r="Y431" s="860"/>
      <c r="Z431" s="860"/>
      <c r="AA431" s="860"/>
      <c r="AB431" s="860"/>
      <c r="AC431" s="860"/>
      <c r="AD431" s="860"/>
    </row>
    <row r="432" spans="1:30" ht="15.75" customHeight="1" x14ac:dyDescent="0.25">
      <c r="A432" s="860"/>
      <c r="B432" s="860"/>
      <c r="C432" s="860"/>
      <c r="D432" s="860"/>
      <c r="E432" s="860"/>
      <c r="F432" s="860"/>
      <c r="G432" s="868"/>
      <c r="H432" s="860"/>
      <c r="I432" s="860"/>
      <c r="J432" s="860"/>
      <c r="K432" s="860"/>
      <c r="L432" s="860"/>
      <c r="M432" s="860"/>
      <c r="N432" s="860"/>
      <c r="O432" s="860"/>
      <c r="P432" s="860"/>
      <c r="Q432" s="860"/>
      <c r="R432" s="860"/>
      <c r="S432" s="860"/>
      <c r="T432" s="860"/>
      <c r="U432" s="860"/>
      <c r="V432" s="860"/>
      <c r="W432" s="860"/>
      <c r="X432" s="860"/>
      <c r="Y432" s="860"/>
      <c r="Z432" s="860"/>
      <c r="AA432" s="860"/>
      <c r="AB432" s="860"/>
      <c r="AC432" s="860"/>
      <c r="AD432" s="860"/>
    </row>
    <row r="433" spans="1:30" ht="15.75" customHeight="1" x14ac:dyDescent="0.25">
      <c r="A433" s="860"/>
      <c r="B433" s="860"/>
      <c r="C433" s="860"/>
      <c r="D433" s="860"/>
      <c r="E433" s="860"/>
      <c r="F433" s="860"/>
      <c r="G433" s="868"/>
      <c r="H433" s="860"/>
      <c r="I433" s="860"/>
      <c r="J433" s="860"/>
      <c r="K433" s="860"/>
      <c r="L433" s="860"/>
      <c r="M433" s="860"/>
      <c r="N433" s="860"/>
      <c r="O433" s="860"/>
      <c r="P433" s="860"/>
      <c r="Q433" s="860"/>
      <c r="R433" s="860"/>
      <c r="S433" s="860"/>
      <c r="T433" s="860"/>
      <c r="U433" s="860"/>
      <c r="V433" s="860"/>
      <c r="W433" s="860"/>
      <c r="X433" s="860"/>
      <c r="Y433" s="860"/>
      <c r="Z433" s="860"/>
      <c r="AA433" s="860"/>
      <c r="AB433" s="860"/>
      <c r="AC433" s="860"/>
      <c r="AD433" s="860"/>
    </row>
    <row r="434" spans="1:30" ht="15.75" customHeight="1" x14ac:dyDescent="0.25">
      <c r="A434" s="860"/>
      <c r="B434" s="860"/>
      <c r="C434" s="860"/>
      <c r="D434" s="860"/>
      <c r="E434" s="860"/>
      <c r="F434" s="860"/>
      <c r="G434" s="868"/>
      <c r="H434" s="860"/>
      <c r="I434" s="860"/>
      <c r="J434" s="860"/>
      <c r="K434" s="860"/>
      <c r="L434" s="860"/>
      <c r="M434" s="860"/>
      <c r="N434" s="860"/>
      <c r="O434" s="860"/>
      <c r="P434" s="860"/>
      <c r="Q434" s="860"/>
      <c r="R434" s="860"/>
      <c r="S434" s="860"/>
      <c r="T434" s="860"/>
      <c r="U434" s="860"/>
      <c r="V434" s="860"/>
      <c r="W434" s="860"/>
      <c r="X434" s="860"/>
      <c r="Y434" s="860"/>
      <c r="Z434" s="860"/>
      <c r="AA434" s="860"/>
      <c r="AB434" s="860"/>
      <c r="AC434" s="860"/>
      <c r="AD434" s="860"/>
    </row>
    <row r="435" spans="1:30" ht="15.75" customHeight="1" x14ac:dyDescent="0.25">
      <c r="A435" s="860"/>
      <c r="B435" s="860"/>
      <c r="C435" s="860"/>
      <c r="D435" s="860"/>
      <c r="E435" s="860"/>
      <c r="F435" s="860"/>
      <c r="G435" s="868"/>
      <c r="H435" s="860"/>
      <c r="I435" s="860"/>
      <c r="J435" s="860"/>
      <c r="K435" s="860"/>
      <c r="L435" s="860"/>
      <c r="M435" s="860"/>
      <c r="N435" s="860"/>
      <c r="O435" s="860"/>
      <c r="P435" s="860"/>
      <c r="Q435" s="860"/>
      <c r="R435" s="860"/>
      <c r="S435" s="860"/>
      <c r="T435" s="860"/>
      <c r="U435" s="860"/>
      <c r="V435" s="860"/>
      <c r="W435" s="860"/>
      <c r="X435" s="860"/>
      <c r="Y435" s="860"/>
      <c r="Z435" s="860"/>
      <c r="AA435" s="860"/>
      <c r="AB435" s="860"/>
      <c r="AC435" s="860"/>
      <c r="AD435" s="860"/>
    </row>
    <row r="436" spans="1:30" ht="15.75" customHeight="1" x14ac:dyDescent="0.25">
      <c r="A436" s="860"/>
      <c r="B436" s="860"/>
      <c r="C436" s="860"/>
      <c r="D436" s="860"/>
      <c r="E436" s="860"/>
      <c r="F436" s="860"/>
      <c r="G436" s="868"/>
      <c r="H436" s="860"/>
      <c r="I436" s="860"/>
      <c r="J436" s="860"/>
      <c r="K436" s="860"/>
      <c r="L436" s="860"/>
      <c r="M436" s="860"/>
      <c r="N436" s="860"/>
      <c r="O436" s="860"/>
      <c r="P436" s="860"/>
      <c r="Q436" s="860"/>
      <c r="R436" s="860"/>
      <c r="S436" s="860"/>
      <c r="T436" s="860"/>
      <c r="U436" s="860"/>
      <c r="V436" s="860"/>
      <c r="W436" s="860"/>
      <c r="X436" s="860"/>
      <c r="Y436" s="860"/>
      <c r="Z436" s="860"/>
      <c r="AA436" s="860"/>
      <c r="AB436" s="860"/>
      <c r="AC436" s="860"/>
      <c r="AD436" s="860"/>
    </row>
    <row r="437" spans="1:30" ht="15.75" customHeight="1" x14ac:dyDescent="0.25">
      <c r="A437" s="860"/>
      <c r="B437" s="860"/>
      <c r="C437" s="860"/>
      <c r="D437" s="860"/>
      <c r="E437" s="860"/>
      <c r="F437" s="860"/>
      <c r="G437" s="868"/>
      <c r="H437" s="860"/>
      <c r="I437" s="860"/>
      <c r="J437" s="860"/>
      <c r="K437" s="860"/>
      <c r="L437" s="860"/>
      <c r="M437" s="860"/>
      <c r="N437" s="860"/>
      <c r="O437" s="860"/>
      <c r="P437" s="860"/>
      <c r="Q437" s="860"/>
      <c r="R437" s="860"/>
      <c r="S437" s="860"/>
      <c r="T437" s="860"/>
      <c r="U437" s="860"/>
      <c r="V437" s="860"/>
      <c r="W437" s="860"/>
      <c r="X437" s="860"/>
      <c r="Y437" s="860"/>
      <c r="Z437" s="860"/>
      <c r="AA437" s="860"/>
      <c r="AB437" s="860"/>
      <c r="AC437" s="860"/>
      <c r="AD437" s="860"/>
    </row>
    <row r="438" spans="1:30" ht="15.75" customHeight="1" x14ac:dyDescent="0.25">
      <c r="A438" s="860"/>
      <c r="B438" s="860"/>
      <c r="C438" s="860"/>
      <c r="D438" s="860"/>
      <c r="E438" s="860"/>
      <c r="F438" s="860"/>
      <c r="G438" s="868"/>
      <c r="H438" s="860"/>
      <c r="I438" s="860"/>
      <c r="J438" s="860"/>
      <c r="K438" s="860"/>
      <c r="L438" s="860"/>
      <c r="M438" s="860"/>
      <c r="N438" s="860"/>
      <c r="O438" s="860"/>
      <c r="P438" s="860"/>
      <c r="Q438" s="860"/>
      <c r="R438" s="860"/>
      <c r="S438" s="860"/>
      <c r="T438" s="860"/>
      <c r="U438" s="860"/>
      <c r="V438" s="860"/>
      <c r="W438" s="860"/>
      <c r="X438" s="860"/>
      <c r="Y438" s="860"/>
      <c r="Z438" s="860"/>
      <c r="AA438" s="860"/>
      <c r="AB438" s="860"/>
      <c r="AC438" s="860"/>
      <c r="AD438" s="860"/>
    </row>
    <row r="439" spans="1:30" ht="15.75" customHeight="1" x14ac:dyDescent="0.25">
      <c r="A439" s="860"/>
      <c r="B439" s="860"/>
      <c r="C439" s="860"/>
      <c r="D439" s="860"/>
      <c r="E439" s="860"/>
      <c r="F439" s="860"/>
      <c r="G439" s="868"/>
      <c r="H439" s="860"/>
      <c r="I439" s="860"/>
      <c r="J439" s="860"/>
      <c r="K439" s="860"/>
      <c r="L439" s="860"/>
      <c r="M439" s="860"/>
      <c r="N439" s="860"/>
      <c r="O439" s="860"/>
      <c r="P439" s="860"/>
      <c r="Q439" s="860"/>
      <c r="R439" s="860"/>
      <c r="S439" s="860"/>
      <c r="T439" s="860"/>
      <c r="U439" s="860"/>
      <c r="V439" s="860"/>
      <c r="W439" s="860"/>
      <c r="X439" s="860"/>
      <c r="Y439" s="860"/>
      <c r="Z439" s="860"/>
      <c r="AA439" s="860"/>
      <c r="AB439" s="860"/>
      <c r="AC439" s="860"/>
      <c r="AD439" s="860"/>
    </row>
    <row r="440" spans="1:30" ht="15.75" customHeight="1" x14ac:dyDescent="0.25">
      <c r="A440" s="860"/>
      <c r="B440" s="860"/>
      <c r="C440" s="860"/>
      <c r="D440" s="860"/>
      <c r="E440" s="860"/>
      <c r="F440" s="860"/>
      <c r="G440" s="868"/>
      <c r="H440" s="860"/>
      <c r="I440" s="860"/>
      <c r="J440" s="860"/>
      <c r="K440" s="860"/>
      <c r="L440" s="860"/>
      <c r="M440" s="860"/>
      <c r="N440" s="860"/>
      <c r="O440" s="860"/>
      <c r="P440" s="860"/>
      <c r="Q440" s="860"/>
      <c r="R440" s="860"/>
      <c r="S440" s="860"/>
      <c r="T440" s="860"/>
      <c r="U440" s="860"/>
      <c r="V440" s="860"/>
      <c r="W440" s="860"/>
      <c r="X440" s="860"/>
      <c r="Y440" s="860"/>
      <c r="Z440" s="860"/>
      <c r="AA440" s="860"/>
      <c r="AB440" s="860"/>
      <c r="AC440" s="860"/>
      <c r="AD440" s="860"/>
    </row>
    <row r="441" spans="1:30" ht="15.75" customHeight="1" x14ac:dyDescent="0.25">
      <c r="A441" s="860"/>
      <c r="B441" s="860"/>
      <c r="C441" s="860"/>
      <c r="D441" s="860"/>
      <c r="E441" s="860"/>
      <c r="F441" s="860"/>
      <c r="G441" s="868"/>
      <c r="H441" s="860"/>
      <c r="I441" s="860"/>
      <c r="J441" s="860"/>
      <c r="K441" s="860"/>
      <c r="L441" s="860"/>
      <c r="M441" s="860"/>
      <c r="N441" s="860"/>
      <c r="O441" s="860"/>
      <c r="P441" s="860"/>
      <c r="Q441" s="860"/>
      <c r="R441" s="860"/>
      <c r="S441" s="860"/>
      <c r="T441" s="860"/>
      <c r="U441" s="860"/>
      <c r="V441" s="860"/>
      <c r="W441" s="860"/>
      <c r="X441" s="860"/>
      <c r="Y441" s="860"/>
      <c r="Z441" s="860"/>
      <c r="AA441" s="860"/>
      <c r="AB441" s="860"/>
      <c r="AC441" s="860"/>
      <c r="AD441" s="860"/>
    </row>
    <row r="442" spans="1:30" ht="15.75" customHeight="1" x14ac:dyDescent="0.25">
      <c r="A442" s="860"/>
      <c r="B442" s="860"/>
      <c r="C442" s="860"/>
      <c r="D442" s="860"/>
      <c r="E442" s="860"/>
      <c r="F442" s="860"/>
      <c r="G442" s="868"/>
      <c r="H442" s="860"/>
      <c r="I442" s="860"/>
      <c r="J442" s="860"/>
      <c r="K442" s="860"/>
      <c r="L442" s="860"/>
      <c r="M442" s="860"/>
      <c r="N442" s="860"/>
      <c r="O442" s="860"/>
      <c r="P442" s="860"/>
      <c r="Q442" s="860"/>
      <c r="R442" s="860"/>
      <c r="S442" s="860"/>
      <c r="T442" s="860"/>
      <c r="U442" s="860"/>
      <c r="V442" s="860"/>
      <c r="W442" s="860"/>
      <c r="X442" s="860"/>
      <c r="Y442" s="860"/>
      <c r="Z442" s="860"/>
      <c r="AA442" s="860"/>
      <c r="AB442" s="860"/>
      <c r="AC442" s="860"/>
      <c r="AD442" s="860"/>
    </row>
    <row r="443" spans="1:30" ht="15.75" customHeight="1" x14ac:dyDescent="0.25">
      <c r="A443" s="860"/>
      <c r="B443" s="860"/>
      <c r="C443" s="860"/>
      <c r="D443" s="860"/>
      <c r="E443" s="860"/>
      <c r="F443" s="860"/>
      <c r="G443" s="868"/>
      <c r="H443" s="860"/>
      <c r="I443" s="860"/>
      <c r="J443" s="860"/>
      <c r="K443" s="860"/>
      <c r="L443" s="860"/>
      <c r="M443" s="860"/>
      <c r="N443" s="860"/>
      <c r="O443" s="860"/>
      <c r="P443" s="860"/>
      <c r="Q443" s="860"/>
      <c r="R443" s="860"/>
      <c r="S443" s="860"/>
      <c r="T443" s="860"/>
      <c r="U443" s="860"/>
      <c r="V443" s="860"/>
      <c r="W443" s="860"/>
      <c r="X443" s="860"/>
      <c r="Y443" s="860"/>
      <c r="Z443" s="860"/>
      <c r="AA443" s="860"/>
      <c r="AB443" s="860"/>
      <c r="AC443" s="860"/>
      <c r="AD443" s="860"/>
    </row>
    <row r="444" spans="1:30" ht="15.75" customHeight="1" x14ac:dyDescent="0.25">
      <c r="A444" s="860"/>
      <c r="B444" s="860"/>
      <c r="C444" s="860"/>
      <c r="D444" s="860"/>
      <c r="E444" s="860"/>
      <c r="F444" s="860"/>
      <c r="G444" s="868"/>
      <c r="H444" s="860"/>
      <c r="I444" s="860"/>
      <c r="J444" s="860"/>
      <c r="K444" s="860"/>
      <c r="L444" s="860"/>
      <c r="M444" s="860"/>
      <c r="N444" s="860"/>
      <c r="O444" s="860"/>
      <c r="P444" s="860"/>
      <c r="Q444" s="860"/>
      <c r="R444" s="860"/>
      <c r="S444" s="860"/>
      <c r="T444" s="860"/>
      <c r="U444" s="860"/>
      <c r="V444" s="860"/>
      <c r="W444" s="860"/>
      <c r="X444" s="860"/>
      <c r="Y444" s="860"/>
      <c r="Z444" s="860"/>
      <c r="AA444" s="860"/>
      <c r="AB444" s="860"/>
      <c r="AC444" s="860"/>
      <c r="AD444" s="860"/>
    </row>
    <row r="445" spans="1:30" ht="15.75" customHeight="1" x14ac:dyDescent="0.25">
      <c r="A445" s="860"/>
      <c r="B445" s="860"/>
      <c r="C445" s="860"/>
      <c r="D445" s="860"/>
      <c r="E445" s="860"/>
      <c r="F445" s="860"/>
      <c r="G445" s="868"/>
      <c r="H445" s="860"/>
      <c r="I445" s="860"/>
      <c r="J445" s="860"/>
      <c r="K445" s="860"/>
      <c r="L445" s="860"/>
      <c r="M445" s="860"/>
      <c r="N445" s="860"/>
      <c r="O445" s="860"/>
      <c r="P445" s="860"/>
      <c r="Q445" s="860"/>
      <c r="R445" s="860"/>
      <c r="S445" s="860"/>
      <c r="T445" s="860"/>
      <c r="U445" s="860"/>
      <c r="V445" s="860"/>
      <c r="W445" s="860"/>
      <c r="X445" s="860"/>
      <c r="Y445" s="860"/>
      <c r="Z445" s="860"/>
      <c r="AA445" s="860"/>
      <c r="AB445" s="860"/>
      <c r="AC445" s="860"/>
      <c r="AD445" s="860"/>
    </row>
    <row r="446" spans="1:30" ht="15.75" customHeight="1" x14ac:dyDescent="0.25">
      <c r="A446" s="860"/>
      <c r="B446" s="860"/>
      <c r="C446" s="860"/>
      <c r="D446" s="860"/>
      <c r="E446" s="860"/>
      <c r="F446" s="860"/>
      <c r="G446" s="868"/>
      <c r="H446" s="860"/>
      <c r="I446" s="860"/>
      <c r="J446" s="860"/>
      <c r="K446" s="860"/>
      <c r="L446" s="860"/>
      <c r="M446" s="860"/>
      <c r="N446" s="860"/>
      <c r="O446" s="860"/>
      <c r="P446" s="860"/>
      <c r="Q446" s="860"/>
      <c r="R446" s="860"/>
      <c r="S446" s="860"/>
      <c r="T446" s="860"/>
      <c r="U446" s="860"/>
      <c r="V446" s="860"/>
      <c r="W446" s="860"/>
      <c r="X446" s="860"/>
      <c r="Y446" s="860"/>
      <c r="Z446" s="860"/>
      <c r="AA446" s="860"/>
      <c r="AB446" s="860"/>
      <c r="AC446" s="860"/>
      <c r="AD446" s="860"/>
    </row>
    <row r="447" spans="1:30" ht="15.75" customHeight="1" x14ac:dyDescent="0.25">
      <c r="A447" s="860"/>
      <c r="B447" s="860"/>
      <c r="C447" s="860"/>
      <c r="D447" s="860"/>
      <c r="E447" s="860"/>
      <c r="F447" s="860"/>
      <c r="G447" s="868"/>
      <c r="H447" s="860"/>
      <c r="I447" s="860"/>
      <c r="J447" s="860"/>
      <c r="K447" s="860"/>
      <c r="L447" s="860"/>
      <c r="M447" s="860"/>
      <c r="N447" s="860"/>
      <c r="O447" s="860"/>
      <c r="P447" s="860"/>
      <c r="Q447" s="860"/>
      <c r="R447" s="860"/>
      <c r="S447" s="860"/>
      <c r="T447" s="860"/>
      <c r="U447" s="860"/>
      <c r="V447" s="860"/>
      <c r="W447" s="860"/>
      <c r="X447" s="860"/>
      <c r="Y447" s="860"/>
      <c r="Z447" s="860"/>
      <c r="AA447" s="860"/>
      <c r="AB447" s="860"/>
      <c r="AC447" s="860"/>
      <c r="AD447" s="860"/>
    </row>
    <row r="448" spans="1:30" ht="15.75" customHeight="1" x14ac:dyDescent="0.25">
      <c r="A448" s="860"/>
      <c r="B448" s="860"/>
      <c r="C448" s="860"/>
      <c r="D448" s="860"/>
      <c r="E448" s="860"/>
      <c r="F448" s="860"/>
      <c r="G448" s="868"/>
      <c r="H448" s="860"/>
      <c r="I448" s="860"/>
      <c r="J448" s="860"/>
      <c r="K448" s="860"/>
      <c r="L448" s="860"/>
      <c r="M448" s="860"/>
      <c r="N448" s="860"/>
      <c r="O448" s="860"/>
      <c r="P448" s="860"/>
      <c r="Q448" s="860"/>
      <c r="R448" s="860"/>
      <c r="S448" s="860"/>
      <c r="T448" s="860"/>
      <c r="U448" s="860"/>
      <c r="V448" s="860"/>
      <c r="W448" s="860"/>
      <c r="X448" s="860"/>
      <c r="Y448" s="860"/>
      <c r="Z448" s="860"/>
      <c r="AA448" s="860"/>
      <c r="AB448" s="860"/>
      <c r="AC448" s="860"/>
      <c r="AD448" s="860"/>
    </row>
    <row r="449" spans="1:30" ht="15.75" customHeight="1" x14ac:dyDescent="0.25">
      <c r="A449" s="860"/>
      <c r="B449" s="860"/>
      <c r="C449" s="860"/>
      <c r="D449" s="860"/>
      <c r="E449" s="860"/>
      <c r="F449" s="860"/>
      <c r="G449" s="868"/>
      <c r="H449" s="860"/>
      <c r="I449" s="860"/>
      <c r="J449" s="860"/>
      <c r="K449" s="860"/>
      <c r="L449" s="860"/>
      <c r="M449" s="860"/>
      <c r="N449" s="860"/>
      <c r="O449" s="860"/>
      <c r="P449" s="860"/>
      <c r="Q449" s="860"/>
      <c r="R449" s="860"/>
      <c r="S449" s="860"/>
      <c r="T449" s="860"/>
      <c r="U449" s="860"/>
      <c r="V449" s="860"/>
      <c r="W449" s="860"/>
      <c r="X449" s="860"/>
      <c r="Y449" s="860"/>
      <c r="Z449" s="860"/>
      <c r="AA449" s="860"/>
      <c r="AB449" s="860"/>
      <c r="AC449" s="860"/>
      <c r="AD449" s="860"/>
    </row>
    <row r="450" spans="1:30" ht="15.75" customHeight="1" x14ac:dyDescent="0.25">
      <c r="A450" s="860"/>
      <c r="B450" s="860"/>
      <c r="C450" s="860"/>
      <c r="D450" s="860"/>
      <c r="E450" s="860"/>
      <c r="F450" s="860"/>
      <c r="G450" s="868"/>
      <c r="H450" s="860"/>
      <c r="I450" s="860"/>
      <c r="J450" s="860"/>
      <c r="K450" s="860"/>
      <c r="L450" s="860"/>
      <c r="M450" s="860"/>
      <c r="N450" s="860"/>
      <c r="O450" s="860"/>
      <c r="P450" s="860"/>
      <c r="Q450" s="860"/>
      <c r="R450" s="860"/>
      <c r="S450" s="860"/>
      <c r="T450" s="860"/>
      <c r="U450" s="860"/>
      <c r="V450" s="860"/>
      <c r="W450" s="860"/>
      <c r="X450" s="860"/>
      <c r="Y450" s="860"/>
      <c r="Z450" s="860"/>
      <c r="AA450" s="860"/>
      <c r="AB450" s="860"/>
      <c r="AC450" s="860"/>
      <c r="AD450" s="860"/>
    </row>
    <row r="451" spans="1:30" ht="15.75" customHeight="1" x14ac:dyDescent="0.25">
      <c r="A451" s="860"/>
      <c r="B451" s="860"/>
      <c r="C451" s="860"/>
      <c r="D451" s="860"/>
      <c r="E451" s="860"/>
      <c r="F451" s="860"/>
      <c r="G451" s="868"/>
      <c r="H451" s="860"/>
      <c r="I451" s="860"/>
      <c r="J451" s="860"/>
      <c r="K451" s="860"/>
      <c r="L451" s="860"/>
      <c r="M451" s="860"/>
      <c r="N451" s="860"/>
      <c r="O451" s="860"/>
      <c r="P451" s="860"/>
      <c r="Q451" s="860"/>
      <c r="R451" s="860"/>
      <c r="S451" s="860"/>
      <c r="T451" s="860"/>
      <c r="U451" s="860"/>
      <c r="V451" s="860"/>
      <c r="W451" s="860"/>
      <c r="X451" s="860"/>
      <c r="Y451" s="860"/>
      <c r="Z451" s="860"/>
      <c r="AA451" s="860"/>
      <c r="AB451" s="860"/>
      <c r="AC451" s="860"/>
      <c r="AD451" s="860"/>
    </row>
    <row r="452" spans="1:30" ht="15.75" customHeight="1" x14ac:dyDescent="0.25">
      <c r="A452" s="860"/>
      <c r="B452" s="860"/>
      <c r="C452" s="860"/>
      <c r="D452" s="860"/>
      <c r="E452" s="860"/>
      <c r="F452" s="860"/>
      <c r="G452" s="868"/>
      <c r="H452" s="860"/>
      <c r="I452" s="860"/>
      <c r="J452" s="860"/>
      <c r="K452" s="860"/>
      <c r="L452" s="860"/>
      <c r="M452" s="860"/>
      <c r="N452" s="860"/>
      <c r="O452" s="860"/>
      <c r="P452" s="860"/>
      <c r="Q452" s="860"/>
      <c r="R452" s="860"/>
      <c r="S452" s="860"/>
      <c r="T452" s="860"/>
      <c r="U452" s="860"/>
      <c r="V452" s="860"/>
      <c r="W452" s="860"/>
      <c r="X452" s="860"/>
      <c r="Y452" s="860"/>
      <c r="Z452" s="860"/>
      <c r="AA452" s="860"/>
      <c r="AB452" s="860"/>
      <c r="AC452" s="860"/>
      <c r="AD452" s="860"/>
    </row>
    <row r="453" spans="1:30" ht="15.75" customHeight="1" x14ac:dyDescent="0.25">
      <c r="A453" s="860"/>
      <c r="B453" s="860"/>
      <c r="C453" s="860"/>
      <c r="D453" s="860"/>
      <c r="E453" s="860"/>
      <c r="F453" s="860"/>
      <c r="G453" s="868"/>
      <c r="H453" s="860"/>
      <c r="I453" s="860"/>
      <c r="J453" s="860"/>
      <c r="K453" s="860"/>
      <c r="L453" s="860"/>
      <c r="M453" s="860"/>
      <c r="N453" s="860"/>
      <c r="O453" s="860"/>
      <c r="P453" s="860"/>
      <c r="Q453" s="860"/>
      <c r="R453" s="860"/>
      <c r="S453" s="860"/>
      <c r="T453" s="860"/>
      <c r="U453" s="860"/>
      <c r="V453" s="860"/>
      <c r="W453" s="860"/>
      <c r="X453" s="860"/>
      <c r="Y453" s="860"/>
      <c r="Z453" s="860"/>
      <c r="AA453" s="860"/>
      <c r="AB453" s="860"/>
      <c r="AC453" s="860"/>
      <c r="AD453" s="860"/>
    </row>
    <row r="454" spans="1:30" ht="15.75" customHeight="1" x14ac:dyDescent="0.25">
      <c r="A454" s="860"/>
      <c r="B454" s="860"/>
      <c r="C454" s="860"/>
      <c r="D454" s="860"/>
      <c r="E454" s="860"/>
      <c r="F454" s="860"/>
      <c r="G454" s="868"/>
      <c r="H454" s="860"/>
      <c r="I454" s="860"/>
      <c r="J454" s="860"/>
      <c r="K454" s="860"/>
      <c r="L454" s="860"/>
      <c r="M454" s="860"/>
      <c r="N454" s="860"/>
      <c r="O454" s="860"/>
      <c r="P454" s="860"/>
      <c r="Q454" s="860"/>
      <c r="R454" s="860"/>
      <c r="S454" s="860"/>
      <c r="T454" s="860"/>
      <c r="U454" s="860"/>
      <c r="V454" s="860"/>
      <c r="W454" s="860"/>
      <c r="X454" s="860"/>
      <c r="Y454" s="860"/>
      <c r="Z454" s="860"/>
      <c r="AA454" s="860"/>
      <c r="AB454" s="860"/>
      <c r="AC454" s="860"/>
      <c r="AD454" s="860"/>
    </row>
    <row r="455" spans="1:30" ht="15.75" customHeight="1" x14ac:dyDescent="0.25">
      <c r="A455" s="860"/>
      <c r="B455" s="860"/>
      <c r="C455" s="860"/>
      <c r="D455" s="860"/>
      <c r="E455" s="860"/>
      <c r="F455" s="860"/>
      <c r="G455" s="868"/>
      <c r="H455" s="860"/>
      <c r="I455" s="860"/>
      <c r="J455" s="860"/>
      <c r="K455" s="860"/>
      <c r="L455" s="860"/>
      <c r="M455" s="860"/>
      <c r="N455" s="860"/>
      <c r="O455" s="860"/>
      <c r="P455" s="860"/>
      <c r="Q455" s="860"/>
      <c r="R455" s="860"/>
      <c r="S455" s="860"/>
      <c r="T455" s="860"/>
      <c r="U455" s="860"/>
      <c r="V455" s="860"/>
      <c r="W455" s="860"/>
      <c r="X455" s="860"/>
      <c r="Y455" s="860"/>
      <c r="Z455" s="860"/>
      <c r="AA455" s="860"/>
      <c r="AB455" s="860"/>
      <c r="AC455" s="860"/>
      <c r="AD455" s="860"/>
    </row>
    <row r="456" spans="1:30" ht="15.75" customHeight="1" x14ac:dyDescent="0.25">
      <c r="A456" s="860"/>
      <c r="B456" s="860"/>
      <c r="C456" s="860"/>
      <c r="D456" s="860"/>
      <c r="E456" s="860"/>
      <c r="F456" s="860"/>
      <c r="G456" s="868"/>
      <c r="H456" s="860"/>
      <c r="I456" s="860"/>
      <c r="J456" s="860"/>
      <c r="K456" s="860"/>
      <c r="L456" s="860"/>
      <c r="M456" s="860"/>
      <c r="N456" s="860"/>
      <c r="O456" s="860"/>
      <c r="P456" s="860"/>
      <c r="Q456" s="860"/>
      <c r="R456" s="860"/>
      <c r="S456" s="860"/>
      <c r="T456" s="860"/>
      <c r="U456" s="860"/>
      <c r="V456" s="860"/>
      <c r="W456" s="860"/>
      <c r="X456" s="860"/>
      <c r="Y456" s="860"/>
      <c r="Z456" s="860"/>
      <c r="AA456" s="860"/>
      <c r="AB456" s="860"/>
      <c r="AC456" s="860"/>
      <c r="AD456" s="860"/>
    </row>
    <row r="457" spans="1:30" ht="15.75" customHeight="1" x14ac:dyDescent="0.25">
      <c r="A457" s="860"/>
      <c r="B457" s="860"/>
      <c r="C457" s="860"/>
      <c r="D457" s="860"/>
      <c r="E457" s="860"/>
      <c r="F457" s="860"/>
      <c r="G457" s="868"/>
      <c r="H457" s="860"/>
      <c r="I457" s="860"/>
      <c r="J457" s="860"/>
      <c r="K457" s="860"/>
      <c r="L457" s="860"/>
      <c r="M457" s="860"/>
      <c r="N457" s="860"/>
      <c r="O457" s="860"/>
      <c r="P457" s="860"/>
      <c r="Q457" s="860"/>
      <c r="R457" s="860"/>
      <c r="S457" s="860"/>
      <c r="T457" s="860"/>
      <c r="U457" s="860"/>
      <c r="V457" s="860"/>
      <c r="W457" s="860"/>
      <c r="X457" s="860"/>
      <c r="Y457" s="860"/>
      <c r="Z457" s="860"/>
      <c r="AA457" s="860"/>
      <c r="AB457" s="860"/>
      <c r="AC457" s="860"/>
      <c r="AD457" s="860"/>
    </row>
    <row r="458" spans="1:30" ht="15.75" customHeight="1" x14ac:dyDescent="0.25">
      <c r="A458" s="860"/>
      <c r="B458" s="860"/>
      <c r="C458" s="860"/>
      <c r="D458" s="860"/>
      <c r="E458" s="860"/>
      <c r="F458" s="860"/>
      <c r="G458" s="868"/>
      <c r="H458" s="860"/>
      <c r="I458" s="860"/>
      <c r="J458" s="860"/>
      <c r="K458" s="860"/>
      <c r="L458" s="860"/>
      <c r="M458" s="860"/>
      <c r="N458" s="860"/>
      <c r="O458" s="860"/>
      <c r="P458" s="860"/>
      <c r="Q458" s="860"/>
      <c r="R458" s="860"/>
      <c r="S458" s="860"/>
      <c r="T458" s="860"/>
      <c r="U458" s="860"/>
      <c r="V458" s="860"/>
      <c r="W458" s="860"/>
      <c r="X458" s="860"/>
      <c r="Y458" s="860"/>
      <c r="Z458" s="860"/>
      <c r="AA458" s="860"/>
      <c r="AB458" s="860"/>
      <c r="AC458" s="860"/>
      <c r="AD458" s="860"/>
    </row>
    <row r="459" spans="1:30" ht="15.75" customHeight="1" x14ac:dyDescent="0.25">
      <c r="A459" s="860"/>
      <c r="B459" s="860"/>
      <c r="C459" s="860"/>
      <c r="D459" s="860"/>
      <c r="E459" s="860"/>
      <c r="F459" s="860"/>
      <c r="G459" s="868"/>
      <c r="H459" s="860"/>
      <c r="I459" s="860"/>
      <c r="J459" s="860"/>
      <c r="K459" s="860"/>
      <c r="L459" s="860"/>
      <c r="M459" s="860"/>
      <c r="N459" s="860"/>
      <c r="O459" s="860"/>
      <c r="P459" s="860"/>
      <c r="Q459" s="860"/>
      <c r="R459" s="860"/>
      <c r="S459" s="860"/>
      <c r="T459" s="860"/>
      <c r="U459" s="860"/>
      <c r="V459" s="860"/>
      <c r="W459" s="860"/>
      <c r="X459" s="860"/>
      <c r="Y459" s="860"/>
      <c r="Z459" s="860"/>
      <c r="AA459" s="860"/>
      <c r="AB459" s="860"/>
      <c r="AC459" s="860"/>
      <c r="AD459" s="860"/>
    </row>
    <row r="460" spans="1:30" ht="15.75" customHeight="1" x14ac:dyDescent="0.25">
      <c r="A460" s="860"/>
      <c r="B460" s="860"/>
      <c r="C460" s="860"/>
      <c r="D460" s="860"/>
      <c r="E460" s="860"/>
      <c r="F460" s="860"/>
      <c r="G460" s="868"/>
      <c r="H460" s="860"/>
      <c r="I460" s="860"/>
      <c r="J460" s="860"/>
      <c r="K460" s="860"/>
      <c r="L460" s="860"/>
      <c r="M460" s="860"/>
      <c r="N460" s="860"/>
      <c r="O460" s="860"/>
      <c r="P460" s="860"/>
      <c r="Q460" s="860"/>
      <c r="R460" s="860"/>
      <c r="S460" s="860"/>
      <c r="T460" s="860"/>
      <c r="U460" s="860"/>
      <c r="V460" s="860"/>
      <c r="W460" s="860"/>
      <c r="X460" s="860"/>
      <c r="Y460" s="860"/>
      <c r="Z460" s="860"/>
      <c r="AA460" s="860"/>
      <c r="AB460" s="860"/>
      <c r="AC460" s="860"/>
      <c r="AD460" s="860"/>
    </row>
    <row r="461" spans="1:30" ht="15.75" customHeight="1" x14ac:dyDescent="0.25">
      <c r="A461" s="860"/>
      <c r="B461" s="860"/>
      <c r="C461" s="860"/>
      <c r="D461" s="860"/>
      <c r="E461" s="860"/>
      <c r="F461" s="860"/>
      <c r="G461" s="868"/>
      <c r="H461" s="860"/>
      <c r="I461" s="860"/>
      <c r="J461" s="860"/>
      <c r="K461" s="860"/>
      <c r="L461" s="860"/>
      <c r="M461" s="860"/>
      <c r="N461" s="860"/>
      <c r="O461" s="860"/>
      <c r="P461" s="860"/>
      <c r="Q461" s="860"/>
      <c r="R461" s="860"/>
      <c r="S461" s="860"/>
      <c r="T461" s="860"/>
      <c r="U461" s="860"/>
      <c r="V461" s="860"/>
      <c r="W461" s="860"/>
      <c r="X461" s="860"/>
      <c r="Y461" s="860"/>
      <c r="Z461" s="860"/>
      <c r="AA461" s="860"/>
      <c r="AB461" s="860"/>
      <c r="AC461" s="860"/>
      <c r="AD461" s="860"/>
    </row>
    <row r="462" spans="1:30" ht="15.75" customHeight="1" x14ac:dyDescent="0.25">
      <c r="A462" s="860"/>
      <c r="B462" s="860"/>
      <c r="C462" s="860"/>
      <c r="D462" s="860"/>
      <c r="E462" s="860"/>
      <c r="F462" s="860"/>
      <c r="G462" s="868"/>
      <c r="H462" s="860"/>
      <c r="I462" s="860"/>
      <c r="J462" s="860"/>
      <c r="K462" s="860"/>
      <c r="L462" s="860"/>
      <c r="M462" s="860"/>
      <c r="N462" s="860"/>
      <c r="O462" s="860"/>
      <c r="P462" s="860"/>
      <c r="Q462" s="860"/>
      <c r="R462" s="860"/>
      <c r="S462" s="860"/>
      <c r="T462" s="860"/>
      <c r="U462" s="860"/>
      <c r="V462" s="860"/>
      <c r="W462" s="860"/>
      <c r="X462" s="860"/>
      <c r="Y462" s="860"/>
      <c r="Z462" s="860"/>
      <c r="AA462" s="860"/>
      <c r="AB462" s="860"/>
      <c r="AC462" s="860"/>
      <c r="AD462" s="860"/>
    </row>
    <row r="463" spans="1:30" ht="15.75" customHeight="1" x14ac:dyDescent="0.25">
      <c r="A463" s="860"/>
      <c r="B463" s="860"/>
      <c r="C463" s="860"/>
      <c r="D463" s="860"/>
      <c r="E463" s="860"/>
      <c r="F463" s="860"/>
      <c r="G463" s="868"/>
      <c r="H463" s="860"/>
      <c r="I463" s="860"/>
      <c r="J463" s="860"/>
      <c r="K463" s="860"/>
      <c r="L463" s="860"/>
      <c r="M463" s="860"/>
      <c r="N463" s="860"/>
      <c r="O463" s="860"/>
      <c r="P463" s="860"/>
      <c r="Q463" s="860"/>
      <c r="R463" s="860"/>
      <c r="S463" s="860"/>
      <c r="T463" s="860"/>
      <c r="U463" s="860"/>
      <c r="V463" s="860"/>
      <c r="W463" s="860"/>
      <c r="X463" s="860"/>
      <c r="Y463" s="860"/>
      <c r="Z463" s="860"/>
      <c r="AA463" s="860"/>
      <c r="AB463" s="860"/>
      <c r="AC463" s="860"/>
      <c r="AD463" s="860"/>
    </row>
    <row r="464" spans="1:30" ht="15.75" customHeight="1" x14ac:dyDescent="0.25">
      <c r="A464" s="860"/>
      <c r="B464" s="860"/>
      <c r="C464" s="860"/>
      <c r="D464" s="860"/>
      <c r="E464" s="860"/>
      <c r="F464" s="860"/>
      <c r="G464" s="868"/>
      <c r="H464" s="860"/>
      <c r="I464" s="860"/>
      <c r="J464" s="860"/>
      <c r="K464" s="860"/>
      <c r="L464" s="860"/>
      <c r="M464" s="860"/>
      <c r="N464" s="860"/>
      <c r="O464" s="860"/>
      <c r="P464" s="860"/>
      <c r="Q464" s="860"/>
      <c r="R464" s="860"/>
      <c r="S464" s="860"/>
      <c r="T464" s="860"/>
      <c r="U464" s="860"/>
      <c r="V464" s="860"/>
      <c r="W464" s="860"/>
      <c r="X464" s="860"/>
      <c r="Y464" s="860"/>
      <c r="Z464" s="860"/>
      <c r="AA464" s="860"/>
      <c r="AB464" s="860"/>
      <c r="AC464" s="860"/>
      <c r="AD464" s="860"/>
    </row>
    <row r="465" spans="1:30" ht="15.75" customHeight="1" x14ac:dyDescent="0.25">
      <c r="A465" s="860"/>
      <c r="B465" s="860"/>
      <c r="C465" s="860"/>
      <c r="D465" s="860"/>
      <c r="E465" s="860"/>
      <c r="F465" s="860"/>
      <c r="G465" s="868"/>
      <c r="H465" s="860"/>
      <c r="I465" s="860"/>
      <c r="J465" s="860"/>
      <c r="K465" s="860"/>
      <c r="L465" s="860"/>
      <c r="M465" s="860"/>
      <c r="N465" s="860"/>
      <c r="O465" s="860"/>
      <c r="P465" s="860"/>
      <c r="Q465" s="860"/>
      <c r="R465" s="860"/>
      <c r="S465" s="860"/>
      <c r="T465" s="860"/>
      <c r="U465" s="860"/>
      <c r="V465" s="860"/>
      <c r="W465" s="860"/>
      <c r="X465" s="860"/>
      <c r="Y465" s="860"/>
      <c r="Z465" s="860"/>
      <c r="AA465" s="860"/>
      <c r="AB465" s="860"/>
      <c r="AC465" s="860"/>
      <c r="AD465" s="860"/>
    </row>
    <row r="466" spans="1:30" ht="15.75" customHeight="1" x14ac:dyDescent="0.25">
      <c r="A466" s="860"/>
      <c r="B466" s="860"/>
      <c r="C466" s="860"/>
      <c r="D466" s="860"/>
      <c r="E466" s="860"/>
      <c r="F466" s="860"/>
      <c r="G466" s="868"/>
      <c r="H466" s="860"/>
      <c r="I466" s="860"/>
      <c r="J466" s="860"/>
      <c r="K466" s="860"/>
      <c r="L466" s="860"/>
      <c r="M466" s="860"/>
      <c r="N466" s="860"/>
      <c r="O466" s="860"/>
      <c r="P466" s="860"/>
      <c r="Q466" s="860"/>
      <c r="R466" s="860"/>
      <c r="S466" s="860"/>
      <c r="T466" s="860"/>
      <c r="U466" s="860"/>
      <c r="V466" s="860"/>
      <c r="W466" s="860"/>
      <c r="X466" s="860"/>
      <c r="Y466" s="860"/>
      <c r="Z466" s="860"/>
      <c r="AA466" s="860"/>
      <c r="AB466" s="860"/>
      <c r="AC466" s="860"/>
      <c r="AD466" s="860"/>
    </row>
    <row r="467" spans="1:30" ht="15.75" customHeight="1" x14ac:dyDescent="0.25">
      <c r="A467" s="860"/>
      <c r="B467" s="860"/>
      <c r="C467" s="860"/>
      <c r="D467" s="860"/>
      <c r="E467" s="860"/>
      <c r="F467" s="860"/>
      <c r="G467" s="868"/>
      <c r="H467" s="860"/>
      <c r="I467" s="860"/>
      <c r="J467" s="860"/>
      <c r="K467" s="860"/>
      <c r="L467" s="860"/>
      <c r="M467" s="860"/>
      <c r="N467" s="860"/>
      <c r="O467" s="860"/>
      <c r="P467" s="860"/>
      <c r="Q467" s="860"/>
      <c r="R467" s="860"/>
      <c r="S467" s="860"/>
      <c r="T467" s="860"/>
      <c r="U467" s="860"/>
      <c r="V467" s="860"/>
      <c r="W467" s="860"/>
      <c r="X467" s="860"/>
      <c r="Y467" s="860"/>
      <c r="Z467" s="860"/>
      <c r="AA467" s="860"/>
      <c r="AB467" s="860"/>
      <c r="AC467" s="860"/>
      <c r="AD467" s="860"/>
    </row>
    <row r="468" spans="1:30" ht="15.75" customHeight="1" x14ac:dyDescent="0.25">
      <c r="A468" s="860"/>
      <c r="B468" s="860"/>
      <c r="C468" s="860"/>
      <c r="D468" s="860"/>
      <c r="E468" s="860"/>
      <c r="F468" s="860"/>
      <c r="G468" s="868"/>
      <c r="H468" s="860"/>
      <c r="I468" s="860"/>
      <c r="J468" s="860"/>
      <c r="K468" s="860"/>
      <c r="L468" s="860"/>
      <c r="M468" s="860"/>
      <c r="N468" s="860"/>
      <c r="O468" s="860"/>
      <c r="P468" s="860"/>
      <c r="Q468" s="860"/>
      <c r="R468" s="860"/>
      <c r="S468" s="860"/>
      <c r="T468" s="860"/>
      <c r="U468" s="860"/>
      <c r="V468" s="860"/>
      <c r="W468" s="860"/>
      <c r="X468" s="860"/>
      <c r="Y468" s="860"/>
      <c r="Z468" s="860"/>
      <c r="AA468" s="860"/>
      <c r="AB468" s="860"/>
      <c r="AC468" s="860"/>
      <c r="AD468" s="860"/>
    </row>
    <row r="469" spans="1:30" ht="15.75" customHeight="1" x14ac:dyDescent="0.25">
      <c r="A469" s="860"/>
      <c r="B469" s="860"/>
      <c r="C469" s="860"/>
      <c r="D469" s="860"/>
      <c r="E469" s="860"/>
      <c r="F469" s="860"/>
      <c r="G469" s="868"/>
      <c r="H469" s="860"/>
      <c r="I469" s="860"/>
      <c r="J469" s="860"/>
      <c r="K469" s="860"/>
      <c r="L469" s="860"/>
      <c r="M469" s="860"/>
      <c r="N469" s="860"/>
      <c r="O469" s="860"/>
      <c r="P469" s="860"/>
      <c r="Q469" s="860"/>
      <c r="R469" s="860"/>
      <c r="S469" s="860"/>
      <c r="T469" s="860"/>
      <c r="U469" s="860"/>
      <c r="V469" s="860"/>
      <c r="W469" s="860"/>
      <c r="X469" s="860"/>
      <c r="Y469" s="860"/>
      <c r="Z469" s="860"/>
      <c r="AA469" s="860"/>
      <c r="AB469" s="860"/>
      <c r="AC469" s="860"/>
      <c r="AD469" s="860"/>
    </row>
    <row r="470" spans="1:30" ht="15.75" customHeight="1" x14ac:dyDescent="0.25">
      <c r="A470" s="860"/>
      <c r="B470" s="860"/>
      <c r="C470" s="860"/>
      <c r="D470" s="860"/>
      <c r="E470" s="860"/>
      <c r="F470" s="860"/>
      <c r="G470" s="868"/>
      <c r="H470" s="860"/>
      <c r="I470" s="860"/>
      <c r="J470" s="860"/>
      <c r="K470" s="860"/>
      <c r="L470" s="860"/>
      <c r="M470" s="860"/>
      <c r="N470" s="860"/>
      <c r="O470" s="860"/>
      <c r="P470" s="860"/>
      <c r="Q470" s="860"/>
      <c r="R470" s="860"/>
      <c r="S470" s="860"/>
      <c r="T470" s="860"/>
      <c r="U470" s="860"/>
      <c r="V470" s="860"/>
      <c r="W470" s="860"/>
      <c r="X470" s="860"/>
      <c r="Y470" s="860"/>
      <c r="Z470" s="860"/>
      <c r="AA470" s="860"/>
      <c r="AB470" s="860"/>
      <c r="AC470" s="860"/>
      <c r="AD470" s="860"/>
    </row>
    <row r="471" spans="1:30" ht="15.75" customHeight="1" x14ac:dyDescent="0.25">
      <c r="A471" s="860"/>
      <c r="B471" s="860"/>
      <c r="C471" s="860"/>
      <c r="D471" s="860"/>
      <c r="E471" s="860"/>
      <c r="F471" s="860"/>
      <c r="G471" s="868"/>
      <c r="H471" s="860"/>
      <c r="I471" s="860"/>
      <c r="J471" s="860"/>
      <c r="K471" s="860"/>
      <c r="L471" s="860"/>
      <c r="M471" s="860"/>
      <c r="N471" s="860"/>
      <c r="O471" s="860"/>
      <c r="P471" s="860"/>
      <c r="Q471" s="860"/>
      <c r="R471" s="860"/>
      <c r="S471" s="860"/>
      <c r="T471" s="860"/>
      <c r="U471" s="860"/>
      <c r="V471" s="860"/>
      <c r="W471" s="860"/>
      <c r="X471" s="860"/>
      <c r="Y471" s="860"/>
      <c r="Z471" s="860"/>
      <c r="AA471" s="860"/>
      <c r="AB471" s="860"/>
      <c r="AC471" s="860"/>
      <c r="AD471" s="860"/>
    </row>
    <row r="472" spans="1:30" ht="15.75" customHeight="1" x14ac:dyDescent="0.25">
      <c r="A472" s="860"/>
      <c r="B472" s="860"/>
      <c r="C472" s="860"/>
      <c r="D472" s="860"/>
      <c r="E472" s="860"/>
      <c r="F472" s="860"/>
      <c r="G472" s="868"/>
      <c r="H472" s="860"/>
      <c r="I472" s="860"/>
      <c r="J472" s="860"/>
      <c r="K472" s="860"/>
      <c r="L472" s="860"/>
      <c r="M472" s="860"/>
      <c r="N472" s="860"/>
      <c r="O472" s="860"/>
      <c r="P472" s="860"/>
      <c r="Q472" s="860"/>
      <c r="R472" s="860"/>
      <c r="S472" s="860"/>
      <c r="T472" s="860"/>
      <c r="U472" s="860"/>
      <c r="V472" s="860"/>
      <c r="W472" s="860"/>
      <c r="X472" s="860"/>
      <c r="Y472" s="860"/>
      <c r="Z472" s="860"/>
      <c r="AA472" s="860"/>
      <c r="AB472" s="860"/>
      <c r="AC472" s="860"/>
      <c r="AD472" s="860"/>
    </row>
    <row r="473" spans="1:30" ht="15.75" customHeight="1" x14ac:dyDescent="0.25">
      <c r="A473" s="860"/>
      <c r="B473" s="860"/>
      <c r="C473" s="860"/>
      <c r="D473" s="860"/>
      <c r="E473" s="860"/>
      <c r="F473" s="860"/>
      <c r="G473" s="868"/>
      <c r="H473" s="860"/>
      <c r="I473" s="860"/>
      <c r="J473" s="860"/>
      <c r="K473" s="860"/>
      <c r="L473" s="860"/>
      <c r="M473" s="860"/>
      <c r="N473" s="860"/>
      <c r="O473" s="860"/>
      <c r="P473" s="860"/>
      <c r="Q473" s="860"/>
      <c r="R473" s="860"/>
      <c r="S473" s="860"/>
      <c r="T473" s="860"/>
      <c r="U473" s="860"/>
      <c r="V473" s="860"/>
      <c r="W473" s="860"/>
      <c r="X473" s="860"/>
      <c r="Y473" s="860"/>
      <c r="Z473" s="860"/>
      <c r="AA473" s="860"/>
      <c r="AB473" s="860"/>
      <c r="AC473" s="860"/>
      <c r="AD473" s="860"/>
    </row>
    <row r="474" spans="1:30" ht="15.75" customHeight="1" x14ac:dyDescent="0.25">
      <c r="A474" s="860"/>
      <c r="B474" s="860"/>
      <c r="C474" s="860"/>
      <c r="D474" s="860"/>
      <c r="E474" s="860"/>
      <c r="F474" s="860"/>
      <c r="G474" s="868"/>
      <c r="H474" s="860"/>
      <c r="I474" s="860"/>
      <c r="J474" s="860"/>
      <c r="K474" s="860"/>
      <c r="L474" s="860"/>
      <c r="M474" s="860"/>
      <c r="N474" s="860"/>
      <c r="O474" s="860"/>
      <c r="P474" s="860"/>
      <c r="Q474" s="860"/>
      <c r="R474" s="860"/>
      <c r="S474" s="860"/>
      <c r="T474" s="860"/>
      <c r="U474" s="860"/>
      <c r="V474" s="860"/>
      <c r="W474" s="860"/>
      <c r="X474" s="860"/>
      <c r="Y474" s="860"/>
      <c r="Z474" s="860"/>
      <c r="AA474" s="860"/>
      <c r="AB474" s="860"/>
      <c r="AC474" s="860"/>
      <c r="AD474" s="860"/>
    </row>
    <row r="475" spans="1:30" ht="15.75" customHeight="1" x14ac:dyDescent="0.25">
      <c r="A475" s="860"/>
      <c r="B475" s="860"/>
      <c r="C475" s="860"/>
      <c r="D475" s="860"/>
      <c r="E475" s="860"/>
      <c r="F475" s="860"/>
      <c r="G475" s="868"/>
      <c r="H475" s="860"/>
      <c r="I475" s="860"/>
      <c r="J475" s="860"/>
      <c r="K475" s="860"/>
      <c r="L475" s="860"/>
      <c r="M475" s="860"/>
      <c r="N475" s="860"/>
      <c r="O475" s="860"/>
      <c r="P475" s="860"/>
      <c r="Q475" s="860"/>
      <c r="R475" s="860"/>
      <c r="S475" s="860"/>
      <c r="T475" s="860"/>
      <c r="U475" s="860"/>
      <c r="V475" s="860"/>
      <c r="W475" s="860"/>
      <c r="X475" s="860"/>
      <c r="Y475" s="860"/>
      <c r="Z475" s="860"/>
      <c r="AA475" s="860"/>
      <c r="AB475" s="860"/>
      <c r="AC475" s="860"/>
      <c r="AD475" s="860"/>
    </row>
    <row r="476" spans="1:30" ht="15.75" customHeight="1" x14ac:dyDescent="0.25">
      <c r="A476" s="860"/>
      <c r="B476" s="860"/>
      <c r="C476" s="860"/>
      <c r="D476" s="860"/>
      <c r="E476" s="860"/>
      <c r="F476" s="860"/>
      <c r="G476" s="868"/>
      <c r="H476" s="860"/>
      <c r="I476" s="860"/>
      <c r="J476" s="860"/>
      <c r="K476" s="860"/>
      <c r="L476" s="860"/>
      <c r="M476" s="860"/>
      <c r="N476" s="860"/>
      <c r="O476" s="860"/>
      <c r="P476" s="860"/>
      <c r="Q476" s="860"/>
      <c r="R476" s="860"/>
      <c r="S476" s="860"/>
      <c r="T476" s="860"/>
      <c r="U476" s="860"/>
      <c r="V476" s="860"/>
      <c r="W476" s="860"/>
      <c r="X476" s="860"/>
      <c r="Y476" s="860"/>
      <c r="Z476" s="860"/>
      <c r="AA476" s="860"/>
      <c r="AB476" s="860"/>
      <c r="AC476" s="860"/>
      <c r="AD476" s="860"/>
    </row>
    <row r="477" spans="1:30" ht="15.75" customHeight="1" x14ac:dyDescent="0.25">
      <c r="A477" s="860"/>
      <c r="B477" s="860"/>
      <c r="C477" s="860"/>
      <c r="D477" s="860"/>
      <c r="E477" s="860"/>
      <c r="F477" s="860"/>
      <c r="G477" s="868"/>
      <c r="H477" s="860"/>
      <c r="I477" s="860"/>
      <c r="J477" s="860"/>
      <c r="K477" s="860"/>
      <c r="L477" s="860"/>
      <c r="M477" s="860"/>
      <c r="N477" s="860"/>
      <c r="O477" s="860"/>
      <c r="P477" s="860"/>
      <c r="Q477" s="860"/>
      <c r="R477" s="860"/>
      <c r="S477" s="860"/>
      <c r="T477" s="860"/>
      <c r="U477" s="860"/>
      <c r="V477" s="860"/>
      <c r="W477" s="860"/>
      <c r="X477" s="860"/>
      <c r="Y477" s="860"/>
      <c r="Z477" s="860"/>
      <c r="AA477" s="860"/>
      <c r="AB477" s="860"/>
      <c r="AC477" s="860"/>
      <c r="AD477" s="860"/>
    </row>
    <row r="478" spans="1:30" ht="15.75" customHeight="1" x14ac:dyDescent="0.25">
      <c r="A478" s="860"/>
      <c r="B478" s="860"/>
      <c r="C478" s="860"/>
      <c r="D478" s="860"/>
      <c r="E478" s="860"/>
      <c r="F478" s="860"/>
      <c r="G478" s="868"/>
      <c r="H478" s="860"/>
      <c r="I478" s="860"/>
      <c r="J478" s="860"/>
      <c r="K478" s="860"/>
      <c r="L478" s="860"/>
      <c r="M478" s="860"/>
      <c r="N478" s="860"/>
      <c r="O478" s="860"/>
      <c r="P478" s="860"/>
      <c r="Q478" s="860"/>
      <c r="R478" s="860"/>
      <c r="S478" s="860"/>
      <c r="T478" s="860"/>
      <c r="U478" s="860"/>
      <c r="V478" s="860"/>
      <c r="W478" s="860"/>
      <c r="X478" s="860"/>
      <c r="Y478" s="860"/>
      <c r="Z478" s="860"/>
      <c r="AA478" s="860"/>
      <c r="AB478" s="860"/>
      <c r="AC478" s="860"/>
      <c r="AD478" s="860"/>
    </row>
    <row r="479" spans="1:30" ht="15.75" customHeight="1" x14ac:dyDescent="0.25">
      <c r="A479" s="860"/>
      <c r="B479" s="860"/>
      <c r="C479" s="860"/>
      <c r="D479" s="860"/>
      <c r="E479" s="860"/>
      <c r="F479" s="860"/>
      <c r="G479" s="868"/>
      <c r="H479" s="860"/>
      <c r="I479" s="860"/>
      <c r="J479" s="860"/>
      <c r="K479" s="860"/>
      <c r="L479" s="860"/>
      <c r="M479" s="860"/>
      <c r="N479" s="860"/>
      <c r="O479" s="860"/>
      <c r="P479" s="860"/>
      <c r="Q479" s="860"/>
      <c r="R479" s="860"/>
      <c r="S479" s="860"/>
      <c r="T479" s="860"/>
      <c r="U479" s="860"/>
      <c r="V479" s="860"/>
      <c r="W479" s="860"/>
      <c r="X479" s="860"/>
      <c r="Y479" s="860"/>
      <c r="Z479" s="860"/>
      <c r="AA479" s="860"/>
      <c r="AB479" s="860"/>
      <c r="AC479" s="860"/>
      <c r="AD479" s="860"/>
    </row>
    <row r="480" spans="1:30" ht="15.75" customHeight="1" x14ac:dyDescent="0.25">
      <c r="A480" s="860"/>
      <c r="B480" s="860"/>
      <c r="C480" s="860"/>
      <c r="D480" s="860"/>
      <c r="E480" s="860"/>
      <c r="F480" s="860"/>
      <c r="G480" s="868"/>
      <c r="H480" s="860"/>
      <c r="I480" s="860"/>
      <c r="J480" s="860"/>
      <c r="K480" s="860"/>
      <c r="L480" s="860"/>
      <c r="M480" s="860"/>
      <c r="N480" s="860"/>
      <c r="O480" s="860"/>
      <c r="P480" s="860"/>
      <c r="Q480" s="860"/>
      <c r="R480" s="860"/>
      <c r="S480" s="860"/>
      <c r="T480" s="860"/>
      <c r="U480" s="860"/>
      <c r="V480" s="860"/>
      <c r="W480" s="860"/>
      <c r="X480" s="860"/>
      <c r="Y480" s="860"/>
      <c r="Z480" s="860"/>
      <c r="AA480" s="860"/>
      <c r="AB480" s="860"/>
      <c r="AC480" s="860"/>
      <c r="AD480" s="860"/>
    </row>
    <row r="481" spans="1:30" ht="15.75" customHeight="1" x14ac:dyDescent="0.25">
      <c r="A481" s="860"/>
      <c r="B481" s="860"/>
      <c r="C481" s="860"/>
      <c r="D481" s="860"/>
      <c r="E481" s="860"/>
      <c r="F481" s="860"/>
      <c r="G481" s="868"/>
      <c r="H481" s="860"/>
      <c r="I481" s="860"/>
      <c r="J481" s="860"/>
      <c r="K481" s="860"/>
      <c r="L481" s="860"/>
      <c r="M481" s="860"/>
      <c r="N481" s="860"/>
      <c r="O481" s="860"/>
      <c r="P481" s="860"/>
      <c r="Q481" s="860"/>
      <c r="R481" s="860"/>
      <c r="S481" s="860"/>
      <c r="T481" s="860"/>
      <c r="U481" s="860"/>
      <c r="V481" s="860"/>
      <c r="W481" s="860"/>
      <c r="X481" s="860"/>
      <c r="Y481" s="860"/>
      <c r="Z481" s="860"/>
      <c r="AA481" s="860"/>
      <c r="AB481" s="860"/>
      <c r="AC481" s="860"/>
      <c r="AD481" s="860"/>
    </row>
    <row r="482" spans="1:30" ht="15.75" customHeight="1" x14ac:dyDescent="0.25">
      <c r="A482" s="860"/>
      <c r="B482" s="860"/>
      <c r="C482" s="860"/>
      <c r="D482" s="860"/>
      <c r="E482" s="860"/>
      <c r="F482" s="860"/>
      <c r="G482" s="868"/>
      <c r="H482" s="860"/>
      <c r="I482" s="860"/>
      <c r="J482" s="860"/>
      <c r="K482" s="860"/>
      <c r="L482" s="860"/>
      <c r="M482" s="860"/>
      <c r="N482" s="860"/>
      <c r="O482" s="860"/>
      <c r="P482" s="860"/>
      <c r="Q482" s="860"/>
      <c r="R482" s="860"/>
      <c r="S482" s="860"/>
      <c r="T482" s="860"/>
      <c r="U482" s="860"/>
      <c r="V482" s="860"/>
      <c r="W482" s="860"/>
      <c r="X482" s="860"/>
      <c r="Y482" s="860"/>
      <c r="Z482" s="860"/>
      <c r="AA482" s="860"/>
      <c r="AB482" s="860"/>
      <c r="AC482" s="860"/>
      <c r="AD482" s="860"/>
    </row>
    <row r="483" spans="1:30" ht="15.75" customHeight="1" x14ac:dyDescent="0.25">
      <c r="A483" s="860"/>
      <c r="B483" s="860"/>
      <c r="C483" s="860"/>
      <c r="D483" s="860"/>
      <c r="E483" s="860"/>
      <c r="F483" s="860"/>
      <c r="G483" s="868"/>
      <c r="H483" s="860"/>
      <c r="I483" s="860"/>
      <c r="J483" s="860"/>
      <c r="K483" s="860"/>
      <c r="L483" s="860"/>
      <c r="M483" s="860"/>
      <c r="N483" s="860"/>
      <c r="O483" s="860"/>
      <c r="P483" s="860"/>
      <c r="Q483" s="860"/>
      <c r="R483" s="860"/>
      <c r="S483" s="860"/>
      <c r="T483" s="860"/>
      <c r="U483" s="860"/>
      <c r="V483" s="860"/>
      <c r="W483" s="860"/>
      <c r="X483" s="860"/>
      <c r="Y483" s="860"/>
      <c r="Z483" s="860"/>
      <c r="AA483" s="860"/>
      <c r="AB483" s="860"/>
      <c r="AC483" s="860"/>
      <c r="AD483" s="860"/>
    </row>
    <row r="484" spans="1:30" ht="15.75" customHeight="1" x14ac:dyDescent="0.25">
      <c r="A484" s="860"/>
      <c r="B484" s="860"/>
      <c r="C484" s="860"/>
      <c r="D484" s="860"/>
      <c r="E484" s="860"/>
      <c r="F484" s="860"/>
      <c r="G484" s="868"/>
      <c r="H484" s="860"/>
      <c r="I484" s="860"/>
      <c r="J484" s="860"/>
      <c r="K484" s="860"/>
      <c r="L484" s="860"/>
      <c r="M484" s="860"/>
      <c r="N484" s="860"/>
      <c r="O484" s="860"/>
      <c r="P484" s="860"/>
      <c r="Q484" s="860"/>
      <c r="R484" s="860"/>
      <c r="S484" s="860"/>
      <c r="T484" s="860"/>
      <c r="U484" s="860"/>
      <c r="V484" s="860"/>
      <c r="W484" s="860"/>
      <c r="X484" s="860"/>
      <c r="Y484" s="860"/>
      <c r="Z484" s="860"/>
      <c r="AA484" s="860"/>
      <c r="AB484" s="860"/>
      <c r="AC484" s="860"/>
      <c r="AD484" s="860"/>
    </row>
    <row r="485" spans="1:30" ht="15.75" customHeight="1" x14ac:dyDescent="0.25">
      <c r="A485" s="860"/>
      <c r="B485" s="860"/>
      <c r="C485" s="860"/>
      <c r="D485" s="860"/>
      <c r="E485" s="860"/>
      <c r="F485" s="860"/>
      <c r="G485" s="868"/>
      <c r="H485" s="860"/>
      <c r="I485" s="860"/>
      <c r="J485" s="860"/>
      <c r="K485" s="860"/>
      <c r="L485" s="860"/>
      <c r="M485" s="860"/>
      <c r="N485" s="860"/>
      <c r="O485" s="860"/>
      <c r="P485" s="860"/>
      <c r="Q485" s="860"/>
      <c r="R485" s="860"/>
      <c r="S485" s="860"/>
      <c r="T485" s="860"/>
      <c r="U485" s="860"/>
      <c r="V485" s="860"/>
      <c r="W485" s="860"/>
      <c r="X485" s="860"/>
      <c r="Y485" s="860"/>
      <c r="Z485" s="860"/>
      <c r="AA485" s="860"/>
      <c r="AB485" s="860"/>
      <c r="AC485" s="860"/>
      <c r="AD485" s="860"/>
    </row>
    <row r="486" spans="1:30" ht="15.75" customHeight="1" x14ac:dyDescent="0.25">
      <c r="A486" s="860"/>
      <c r="B486" s="860"/>
      <c r="C486" s="860"/>
      <c r="D486" s="860"/>
      <c r="E486" s="860"/>
      <c r="F486" s="860"/>
      <c r="G486" s="868"/>
      <c r="H486" s="860"/>
      <c r="I486" s="860"/>
      <c r="J486" s="860"/>
      <c r="K486" s="860"/>
      <c r="L486" s="860"/>
      <c r="M486" s="860"/>
      <c r="N486" s="860"/>
      <c r="O486" s="860"/>
      <c r="P486" s="860"/>
      <c r="Q486" s="860"/>
      <c r="R486" s="860"/>
      <c r="S486" s="860"/>
      <c r="T486" s="860"/>
      <c r="U486" s="860"/>
      <c r="V486" s="860"/>
      <c r="W486" s="860"/>
      <c r="X486" s="860"/>
      <c r="Y486" s="860"/>
      <c r="Z486" s="860"/>
      <c r="AA486" s="860"/>
      <c r="AB486" s="860"/>
      <c r="AC486" s="860"/>
      <c r="AD486" s="860"/>
    </row>
    <row r="487" spans="1:30" ht="15.75" customHeight="1" x14ac:dyDescent="0.25">
      <c r="A487" s="860"/>
      <c r="B487" s="860"/>
      <c r="C487" s="860"/>
      <c r="D487" s="860"/>
      <c r="E487" s="860"/>
      <c r="F487" s="860"/>
      <c r="G487" s="868"/>
      <c r="H487" s="860"/>
      <c r="I487" s="860"/>
      <c r="J487" s="860"/>
      <c r="K487" s="860"/>
      <c r="L487" s="860"/>
      <c r="M487" s="860"/>
      <c r="N487" s="860"/>
      <c r="O487" s="860"/>
      <c r="P487" s="860"/>
      <c r="Q487" s="860"/>
      <c r="R487" s="860"/>
      <c r="S487" s="860"/>
      <c r="T487" s="860"/>
      <c r="U487" s="860"/>
      <c r="V487" s="860"/>
      <c r="W487" s="860"/>
      <c r="X487" s="860"/>
      <c r="Y487" s="860"/>
      <c r="Z487" s="860"/>
      <c r="AA487" s="860"/>
      <c r="AB487" s="860"/>
      <c r="AC487" s="860"/>
      <c r="AD487" s="860"/>
    </row>
    <row r="488" spans="1:30" ht="15.75" customHeight="1" x14ac:dyDescent="0.25">
      <c r="A488" s="860"/>
      <c r="B488" s="860"/>
      <c r="C488" s="860"/>
      <c r="D488" s="860"/>
      <c r="E488" s="860"/>
      <c r="F488" s="860"/>
      <c r="G488" s="868"/>
      <c r="H488" s="860"/>
      <c r="I488" s="860"/>
      <c r="J488" s="860"/>
      <c r="K488" s="860"/>
      <c r="L488" s="860"/>
      <c r="M488" s="860"/>
      <c r="N488" s="860"/>
      <c r="O488" s="860"/>
      <c r="P488" s="860"/>
      <c r="Q488" s="860"/>
      <c r="R488" s="860"/>
      <c r="S488" s="860"/>
      <c r="T488" s="860"/>
      <c r="U488" s="860"/>
      <c r="V488" s="860"/>
      <c r="W488" s="860"/>
      <c r="X488" s="860"/>
      <c r="Y488" s="860"/>
      <c r="Z488" s="860"/>
      <c r="AA488" s="860"/>
      <c r="AB488" s="860"/>
      <c r="AC488" s="860"/>
      <c r="AD488" s="860"/>
    </row>
    <row r="489" spans="1:30" ht="15.75" customHeight="1" x14ac:dyDescent="0.25">
      <c r="A489" s="860"/>
      <c r="B489" s="860"/>
      <c r="C489" s="860"/>
      <c r="D489" s="860"/>
      <c r="E489" s="860"/>
      <c r="F489" s="860"/>
      <c r="G489" s="868"/>
      <c r="H489" s="860"/>
      <c r="I489" s="860"/>
      <c r="J489" s="860"/>
      <c r="K489" s="860"/>
      <c r="L489" s="860"/>
      <c r="M489" s="860"/>
      <c r="N489" s="860"/>
      <c r="O489" s="860"/>
      <c r="P489" s="860"/>
      <c r="Q489" s="860"/>
      <c r="R489" s="860"/>
      <c r="S489" s="860"/>
      <c r="T489" s="860"/>
      <c r="U489" s="860"/>
      <c r="V489" s="860"/>
      <c r="W489" s="860"/>
      <c r="X489" s="860"/>
      <c r="Y489" s="860"/>
      <c r="Z489" s="860"/>
      <c r="AA489" s="860"/>
      <c r="AB489" s="860"/>
      <c r="AC489" s="860"/>
      <c r="AD489" s="860"/>
    </row>
    <row r="490" spans="1:30" ht="15.75" customHeight="1" x14ac:dyDescent="0.25">
      <c r="A490" s="860"/>
      <c r="B490" s="860"/>
      <c r="C490" s="860"/>
      <c r="D490" s="860"/>
      <c r="E490" s="860"/>
      <c r="F490" s="860"/>
      <c r="G490" s="868"/>
      <c r="H490" s="860"/>
      <c r="I490" s="860"/>
      <c r="J490" s="860"/>
      <c r="K490" s="860"/>
      <c r="L490" s="860"/>
      <c r="M490" s="860"/>
      <c r="N490" s="860"/>
      <c r="O490" s="860"/>
      <c r="P490" s="860"/>
      <c r="Q490" s="860"/>
      <c r="R490" s="860"/>
      <c r="S490" s="860"/>
      <c r="T490" s="860"/>
      <c r="U490" s="860"/>
      <c r="V490" s="860"/>
      <c r="W490" s="860"/>
      <c r="X490" s="860"/>
      <c r="Y490" s="860"/>
      <c r="Z490" s="860"/>
      <c r="AA490" s="860"/>
      <c r="AB490" s="860"/>
      <c r="AC490" s="860"/>
      <c r="AD490" s="860"/>
    </row>
    <row r="491" spans="1:30" ht="15.75" customHeight="1" x14ac:dyDescent="0.25">
      <c r="A491" s="860"/>
      <c r="B491" s="860"/>
      <c r="C491" s="860"/>
      <c r="D491" s="860"/>
      <c r="E491" s="860"/>
      <c r="F491" s="860"/>
      <c r="G491" s="868"/>
      <c r="H491" s="860"/>
      <c r="I491" s="860"/>
      <c r="J491" s="860"/>
      <c r="K491" s="860"/>
      <c r="L491" s="860"/>
      <c r="M491" s="860"/>
      <c r="N491" s="860"/>
      <c r="O491" s="860"/>
      <c r="P491" s="860"/>
      <c r="Q491" s="860"/>
      <c r="R491" s="860"/>
      <c r="S491" s="860"/>
      <c r="T491" s="860"/>
      <c r="U491" s="860"/>
      <c r="V491" s="860"/>
      <c r="W491" s="860"/>
      <c r="X491" s="860"/>
      <c r="Y491" s="860"/>
      <c r="Z491" s="860"/>
      <c r="AA491" s="860"/>
      <c r="AB491" s="860"/>
      <c r="AC491" s="860"/>
      <c r="AD491" s="860"/>
    </row>
    <row r="492" spans="1:30" ht="15.75" customHeight="1" x14ac:dyDescent="0.25">
      <c r="A492" s="860"/>
      <c r="B492" s="860"/>
      <c r="C492" s="860"/>
      <c r="D492" s="860"/>
      <c r="E492" s="860"/>
      <c r="F492" s="860"/>
      <c r="G492" s="868"/>
      <c r="H492" s="860"/>
      <c r="I492" s="860"/>
      <c r="J492" s="860"/>
      <c r="K492" s="860"/>
      <c r="L492" s="860"/>
      <c r="M492" s="860"/>
      <c r="N492" s="860"/>
      <c r="O492" s="860"/>
      <c r="P492" s="860"/>
      <c r="Q492" s="860"/>
      <c r="R492" s="860"/>
      <c r="S492" s="860"/>
      <c r="T492" s="860"/>
      <c r="U492" s="860"/>
      <c r="V492" s="860"/>
      <c r="W492" s="860"/>
      <c r="X492" s="860"/>
      <c r="Y492" s="860"/>
      <c r="Z492" s="860"/>
      <c r="AA492" s="860"/>
      <c r="AB492" s="860"/>
      <c r="AC492" s="860"/>
      <c r="AD492" s="860"/>
    </row>
    <row r="493" spans="1:30" ht="15.75" customHeight="1" x14ac:dyDescent="0.25">
      <c r="A493" s="860"/>
      <c r="B493" s="860"/>
      <c r="C493" s="860"/>
      <c r="D493" s="860"/>
      <c r="E493" s="860"/>
      <c r="F493" s="860"/>
      <c r="G493" s="868"/>
      <c r="H493" s="860"/>
      <c r="I493" s="860"/>
      <c r="J493" s="860"/>
      <c r="K493" s="860"/>
      <c r="L493" s="860"/>
      <c r="M493" s="860"/>
      <c r="N493" s="860"/>
      <c r="O493" s="860"/>
      <c r="P493" s="860"/>
      <c r="Q493" s="860"/>
      <c r="R493" s="860"/>
      <c r="S493" s="860"/>
      <c r="T493" s="860"/>
      <c r="U493" s="860"/>
      <c r="V493" s="860"/>
      <c r="W493" s="860"/>
      <c r="X493" s="860"/>
      <c r="Y493" s="860"/>
      <c r="Z493" s="860"/>
      <c r="AA493" s="860"/>
      <c r="AB493" s="860"/>
      <c r="AC493" s="860"/>
      <c r="AD493" s="860"/>
    </row>
    <row r="494" spans="1:30" ht="15.75" customHeight="1" x14ac:dyDescent="0.25">
      <c r="A494" s="860"/>
      <c r="B494" s="860"/>
      <c r="C494" s="860"/>
      <c r="D494" s="860"/>
      <c r="E494" s="860"/>
      <c r="F494" s="860"/>
      <c r="G494" s="868"/>
      <c r="H494" s="860"/>
      <c r="I494" s="860"/>
      <c r="J494" s="860"/>
      <c r="K494" s="860"/>
      <c r="L494" s="860"/>
      <c r="M494" s="860"/>
      <c r="N494" s="860"/>
      <c r="O494" s="860"/>
      <c r="P494" s="860"/>
      <c r="Q494" s="860"/>
      <c r="R494" s="860"/>
      <c r="S494" s="860"/>
      <c r="T494" s="860"/>
      <c r="U494" s="860"/>
      <c r="V494" s="860"/>
      <c r="W494" s="860"/>
      <c r="X494" s="860"/>
      <c r="Y494" s="860"/>
      <c r="Z494" s="860"/>
      <c r="AA494" s="860"/>
      <c r="AB494" s="860"/>
      <c r="AC494" s="860"/>
      <c r="AD494" s="860"/>
    </row>
    <row r="495" spans="1:30" ht="15.75" customHeight="1" x14ac:dyDescent="0.25">
      <c r="A495" s="860"/>
      <c r="B495" s="860"/>
      <c r="C495" s="860"/>
      <c r="D495" s="860"/>
      <c r="E495" s="860"/>
      <c r="F495" s="860"/>
      <c r="G495" s="868"/>
      <c r="H495" s="860"/>
      <c r="I495" s="860"/>
      <c r="J495" s="860"/>
      <c r="K495" s="860"/>
      <c r="L495" s="860"/>
      <c r="M495" s="860"/>
      <c r="N495" s="860"/>
      <c r="O495" s="860"/>
      <c r="P495" s="860"/>
      <c r="Q495" s="860"/>
      <c r="R495" s="860"/>
      <c r="S495" s="860"/>
      <c r="T495" s="860"/>
      <c r="U495" s="860"/>
      <c r="V495" s="860"/>
      <c r="W495" s="860"/>
      <c r="X495" s="860"/>
      <c r="Y495" s="860"/>
      <c r="Z495" s="860"/>
      <c r="AA495" s="860"/>
      <c r="AB495" s="860"/>
      <c r="AC495" s="860"/>
      <c r="AD495" s="860"/>
    </row>
    <row r="496" spans="1:30" ht="15.75" customHeight="1" x14ac:dyDescent="0.25">
      <c r="A496" s="860"/>
      <c r="B496" s="860"/>
      <c r="C496" s="860"/>
      <c r="D496" s="860"/>
      <c r="E496" s="860"/>
      <c r="F496" s="860"/>
      <c r="G496" s="868"/>
      <c r="H496" s="860"/>
      <c r="I496" s="860"/>
      <c r="J496" s="860"/>
      <c r="K496" s="860"/>
      <c r="L496" s="860"/>
      <c r="M496" s="860"/>
      <c r="N496" s="860"/>
      <c r="O496" s="860"/>
      <c r="P496" s="860"/>
      <c r="Q496" s="860"/>
      <c r="R496" s="860"/>
      <c r="S496" s="860"/>
      <c r="T496" s="860"/>
      <c r="U496" s="860"/>
      <c r="V496" s="860"/>
      <c r="W496" s="860"/>
      <c r="X496" s="860"/>
      <c r="Y496" s="860"/>
      <c r="Z496" s="860"/>
      <c r="AA496" s="860"/>
      <c r="AB496" s="860"/>
      <c r="AC496" s="860"/>
      <c r="AD496" s="860"/>
    </row>
    <row r="497" spans="1:30" ht="15.75" customHeight="1" x14ac:dyDescent="0.25">
      <c r="A497" s="860"/>
      <c r="B497" s="860"/>
      <c r="C497" s="860"/>
      <c r="D497" s="860"/>
      <c r="E497" s="860"/>
      <c r="F497" s="860"/>
      <c r="G497" s="868"/>
      <c r="H497" s="860"/>
      <c r="I497" s="860"/>
      <c r="J497" s="860"/>
      <c r="K497" s="860"/>
      <c r="L497" s="860"/>
      <c r="M497" s="860"/>
      <c r="N497" s="860"/>
      <c r="O497" s="860"/>
      <c r="P497" s="860"/>
      <c r="Q497" s="860"/>
      <c r="R497" s="860"/>
      <c r="S497" s="860"/>
      <c r="T497" s="860"/>
      <c r="U497" s="860"/>
      <c r="V497" s="860"/>
      <c r="W497" s="860"/>
      <c r="X497" s="860"/>
      <c r="Y497" s="860"/>
      <c r="Z497" s="860"/>
      <c r="AA497" s="860"/>
      <c r="AB497" s="860"/>
      <c r="AC497" s="860"/>
      <c r="AD497" s="860"/>
    </row>
    <row r="498" spans="1:30" ht="15.75" customHeight="1" x14ac:dyDescent="0.25">
      <c r="A498" s="860"/>
      <c r="B498" s="860"/>
      <c r="C498" s="860"/>
      <c r="D498" s="860"/>
      <c r="E498" s="860"/>
      <c r="F498" s="860"/>
      <c r="G498" s="868"/>
      <c r="H498" s="860"/>
      <c r="I498" s="860"/>
      <c r="J498" s="860"/>
      <c r="K498" s="860"/>
      <c r="L498" s="860"/>
      <c r="M498" s="860"/>
      <c r="N498" s="860"/>
      <c r="O498" s="860"/>
      <c r="P498" s="860"/>
      <c r="Q498" s="860"/>
      <c r="R498" s="860"/>
      <c r="S498" s="860"/>
      <c r="T498" s="860"/>
      <c r="U498" s="860"/>
      <c r="V498" s="860"/>
      <c r="W498" s="860"/>
      <c r="X498" s="860"/>
      <c r="Y498" s="860"/>
      <c r="Z498" s="860"/>
      <c r="AA498" s="860"/>
      <c r="AB498" s="860"/>
      <c r="AC498" s="860"/>
      <c r="AD498" s="860"/>
    </row>
    <row r="499" spans="1:30" ht="15.75" customHeight="1" x14ac:dyDescent="0.25">
      <c r="A499" s="860"/>
      <c r="B499" s="860"/>
      <c r="C499" s="860"/>
      <c r="D499" s="860"/>
      <c r="E499" s="860"/>
      <c r="F499" s="860"/>
      <c r="G499" s="868"/>
      <c r="H499" s="860"/>
      <c r="I499" s="860"/>
      <c r="J499" s="860"/>
      <c r="K499" s="860"/>
      <c r="L499" s="860"/>
      <c r="M499" s="860"/>
      <c r="N499" s="860"/>
      <c r="O499" s="860"/>
      <c r="P499" s="860"/>
      <c r="Q499" s="860"/>
      <c r="R499" s="860"/>
      <c r="S499" s="860"/>
      <c r="T499" s="860"/>
      <c r="U499" s="860"/>
      <c r="V499" s="860"/>
      <c r="W499" s="860"/>
      <c r="X499" s="860"/>
      <c r="Y499" s="860"/>
      <c r="Z499" s="860"/>
      <c r="AA499" s="860"/>
      <c r="AB499" s="860"/>
      <c r="AC499" s="860"/>
      <c r="AD499" s="860"/>
    </row>
    <row r="500" spans="1:30" ht="15.75" customHeight="1" x14ac:dyDescent="0.25">
      <c r="A500" s="860"/>
      <c r="B500" s="860"/>
      <c r="C500" s="860"/>
      <c r="D500" s="860"/>
      <c r="E500" s="860"/>
      <c r="F500" s="860"/>
      <c r="G500" s="868"/>
      <c r="H500" s="860"/>
      <c r="I500" s="860"/>
      <c r="J500" s="860"/>
      <c r="K500" s="860"/>
      <c r="L500" s="860"/>
      <c r="M500" s="860"/>
      <c r="N500" s="860"/>
      <c r="O500" s="860"/>
      <c r="P500" s="860"/>
      <c r="Q500" s="860"/>
      <c r="R500" s="860"/>
      <c r="S500" s="860"/>
      <c r="T500" s="860"/>
      <c r="U500" s="860"/>
      <c r="V500" s="860"/>
      <c r="W500" s="860"/>
      <c r="X500" s="860"/>
      <c r="Y500" s="860"/>
      <c r="Z500" s="860"/>
      <c r="AA500" s="860"/>
      <c r="AB500" s="860"/>
      <c r="AC500" s="860"/>
      <c r="AD500" s="860"/>
    </row>
    <row r="501" spans="1:30" ht="15.75" customHeight="1" x14ac:dyDescent="0.25">
      <c r="A501" s="860"/>
      <c r="B501" s="860"/>
      <c r="C501" s="860"/>
      <c r="D501" s="860"/>
      <c r="E501" s="860"/>
      <c r="F501" s="860"/>
      <c r="G501" s="868"/>
      <c r="H501" s="860"/>
      <c r="I501" s="860"/>
      <c r="J501" s="860"/>
      <c r="K501" s="860"/>
      <c r="L501" s="860"/>
      <c r="M501" s="860"/>
      <c r="N501" s="860"/>
      <c r="O501" s="860"/>
      <c r="P501" s="860"/>
      <c r="Q501" s="860"/>
      <c r="R501" s="860"/>
      <c r="S501" s="860"/>
      <c r="T501" s="860"/>
      <c r="U501" s="860"/>
      <c r="V501" s="860"/>
      <c r="W501" s="860"/>
      <c r="X501" s="860"/>
      <c r="Y501" s="860"/>
      <c r="Z501" s="860"/>
      <c r="AA501" s="860"/>
      <c r="AB501" s="860"/>
      <c r="AC501" s="860"/>
      <c r="AD501" s="860"/>
    </row>
    <row r="502" spans="1:30" ht="15.75" customHeight="1" x14ac:dyDescent="0.25">
      <c r="A502" s="860"/>
      <c r="B502" s="860"/>
      <c r="C502" s="860"/>
      <c r="D502" s="860"/>
      <c r="E502" s="860"/>
      <c r="F502" s="860"/>
      <c r="G502" s="868"/>
      <c r="H502" s="860"/>
      <c r="I502" s="860"/>
      <c r="J502" s="860"/>
      <c r="K502" s="860"/>
      <c r="L502" s="860"/>
      <c r="M502" s="860"/>
      <c r="N502" s="860"/>
      <c r="O502" s="860"/>
      <c r="P502" s="860"/>
      <c r="Q502" s="860"/>
      <c r="R502" s="860"/>
      <c r="S502" s="860"/>
      <c r="T502" s="860"/>
      <c r="U502" s="860"/>
      <c r="V502" s="860"/>
      <c r="W502" s="860"/>
      <c r="X502" s="860"/>
      <c r="Y502" s="860"/>
      <c r="Z502" s="860"/>
      <c r="AA502" s="860"/>
      <c r="AB502" s="860"/>
      <c r="AC502" s="860"/>
      <c r="AD502" s="860"/>
    </row>
    <row r="503" spans="1:30" ht="15.75" customHeight="1" x14ac:dyDescent="0.25">
      <c r="A503" s="860"/>
      <c r="B503" s="860"/>
      <c r="C503" s="860"/>
      <c r="D503" s="860"/>
      <c r="E503" s="860"/>
      <c r="F503" s="860"/>
      <c r="G503" s="868"/>
      <c r="H503" s="860"/>
      <c r="I503" s="860"/>
      <c r="J503" s="860"/>
      <c r="K503" s="860"/>
      <c r="L503" s="860"/>
      <c r="M503" s="860"/>
      <c r="N503" s="860"/>
      <c r="O503" s="860"/>
      <c r="P503" s="860"/>
      <c r="Q503" s="860"/>
      <c r="R503" s="860"/>
      <c r="S503" s="860"/>
      <c r="T503" s="860"/>
      <c r="U503" s="860"/>
      <c r="V503" s="860"/>
      <c r="W503" s="860"/>
      <c r="X503" s="860"/>
      <c r="Y503" s="860"/>
      <c r="Z503" s="860"/>
      <c r="AA503" s="860"/>
      <c r="AB503" s="860"/>
      <c r="AC503" s="860"/>
      <c r="AD503" s="860"/>
    </row>
    <row r="504" spans="1:30" ht="15.75" customHeight="1" x14ac:dyDescent="0.25">
      <c r="A504" s="860"/>
      <c r="B504" s="860"/>
      <c r="C504" s="860"/>
      <c r="D504" s="860"/>
      <c r="E504" s="860"/>
      <c r="F504" s="860"/>
      <c r="G504" s="868"/>
      <c r="H504" s="860"/>
      <c r="I504" s="860"/>
      <c r="J504" s="860"/>
      <c r="K504" s="860"/>
      <c r="L504" s="860"/>
      <c r="M504" s="860"/>
      <c r="N504" s="860"/>
      <c r="O504" s="860"/>
      <c r="P504" s="860"/>
      <c r="Q504" s="860"/>
      <c r="R504" s="860"/>
      <c r="S504" s="860"/>
      <c r="T504" s="860"/>
      <c r="U504" s="860"/>
      <c r="V504" s="860"/>
      <c r="W504" s="860"/>
      <c r="X504" s="860"/>
      <c r="Y504" s="860"/>
      <c r="Z504" s="860"/>
      <c r="AA504" s="860"/>
      <c r="AB504" s="860"/>
      <c r="AC504" s="860"/>
      <c r="AD504" s="860"/>
    </row>
    <row r="505" spans="1:30" ht="15.75" customHeight="1" x14ac:dyDescent="0.25">
      <c r="A505" s="860"/>
      <c r="B505" s="860"/>
      <c r="C505" s="860"/>
      <c r="D505" s="860"/>
      <c r="E505" s="860"/>
      <c r="F505" s="860"/>
      <c r="G505" s="868"/>
      <c r="H505" s="860"/>
      <c r="I505" s="860"/>
      <c r="J505" s="860"/>
      <c r="K505" s="860"/>
      <c r="L505" s="860"/>
      <c r="M505" s="860"/>
      <c r="N505" s="860"/>
      <c r="O505" s="860"/>
      <c r="P505" s="860"/>
      <c r="Q505" s="860"/>
      <c r="R505" s="860"/>
      <c r="S505" s="860"/>
      <c r="T505" s="860"/>
      <c r="U505" s="860"/>
      <c r="V505" s="860"/>
      <c r="W505" s="860"/>
      <c r="X505" s="860"/>
      <c r="Y505" s="860"/>
      <c r="Z505" s="860"/>
      <c r="AA505" s="860"/>
      <c r="AB505" s="860"/>
      <c r="AC505" s="860"/>
      <c r="AD505" s="860"/>
    </row>
    <row r="506" spans="1:30" ht="15.75" customHeight="1" x14ac:dyDescent="0.25">
      <c r="A506" s="860"/>
      <c r="B506" s="860"/>
      <c r="C506" s="860"/>
      <c r="D506" s="860"/>
      <c r="E506" s="860"/>
      <c r="F506" s="860"/>
      <c r="G506" s="868"/>
      <c r="H506" s="860"/>
      <c r="I506" s="860"/>
      <c r="J506" s="860"/>
      <c r="K506" s="860"/>
      <c r="L506" s="860"/>
      <c r="M506" s="860"/>
      <c r="N506" s="860"/>
      <c r="O506" s="860"/>
      <c r="P506" s="860"/>
      <c r="Q506" s="860"/>
      <c r="R506" s="860"/>
      <c r="S506" s="860"/>
      <c r="T506" s="860"/>
      <c r="U506" s="860"/>
      <c r="V506" s="860"/>
      <c r="W506" s="860"/>
      <c r="X506" s="860"/>
      <c r="Y506" s="860"/>
      <c r="Z506" s="860"/>
      <c r="AA506" s="860"/>
      <c r="AB506" s="860"/>
      <c r="AC506" s="860"/>
      <c r="AD506" s="860"/>
    </row>
    <row r="507" spans="1:30" ht="15.75" customHeight="1" x14ac:dyDescent="0.25">
      <c r="A507" s="860"/>
      <c r="B507" s="860"/>
      <c r="C507" s="860"/>
      <c r="D507" s="860"/>
      <c r="E507" s="860"/>
      <c r="F507" s="860"/>
      <c r="G507" s="868"/>
      <c r="H507" s="860"/>
      <c r="I507" s="860"/>
      <c r="J507" s="860"/>
      <c r="K507" s="860"/>
      <c r="L507" s="860"/>
      <c r="M507" s="860"/>
      <c r="N507" s="860"/>
      <c r="O507" s="860"/>
      <c r="P507" s="860"/>
      <c r="Q507" s="860"/>
      <c r="R507" s="860"/>
      <c r="S507" s="860"/>
      <c r="T507" s="860"/>
      <c r="U507" s="860"/>
      <c r="V507" s="860"/>
      <c r="W507" s="860"/>
      <c r="X507" s="860"/>
      <c r="Y507" s="860"/>
      <c r="Z507" s="860"/>
      <c r="AA507" s="860"/>
      <c r="AB507" s="860"/>
      <c r="AC507" s="860"/>
      <c r="AD507" s="860"/>
    </row>
    <row r="508" spans="1:30" ht="15.75" customHeight="1" x14ac:dyDescent="0.25">
      <c r="A508" s="860"/>
      <c r="B508" s="860"/>
      <c r="C508" s="860"/>
      <c r="D508" s="860"/>
      <c r="E508" s="860"/>
      <c r="F508" s="860"/>
      <c r="G508" s="868"/>
      <c r="H508" s="860"/>
      <c r="I508" s="860"/>
      <c r="J508" s="860"/>
      <c r="K508" s="860"/>
      <c r="L508" s="860"/>
      <c r="M508" s="860"/>
      <c r="N508" s="860"/>
      <c r="O508" s="860"/>
      <c r="P508" s="860"/>
      <c r="Q508" s="860"/>
      <c r="R508" s="860"/>
      <c r="S508" s="860"/>
      <c r="T508" s="860"/>
      <c r="U508" s="860"/>
      <c r="V508" s="860"/>
      <c r="W508" s="860"/>
      <c r="X508" s="860"/>
      <c r="Y508" s="860"/>
      <c r="Z508" s="860"/>
      <c r="AA508" s="860"/>
      <c r="AB508" s="860"/>
      <c r="AC508" s="860"/>
      <c r="AD508" s="860"/>
    </row>
    <row r="509" spans="1:30" ht="15.75" customHeight="1" x14ac:dyDescent="0.25">
      <c r="A509" s="860"/>
      <c r="B509" s="860"/>
      <c r="C509" s="860"/>
      <c r="D509" s="860"/>
      <c r="E509" s="860"/>
      <c r="F509" s="860"/>
      <c r="G509" s="868"/>
      <c r="H509" s="860"/>
      <c r="I509" s="860"/>
      <c r="J509" s="860"/>
      <c r="K509" s="860"/>
      <c r="L509" s="860"/>
      <c r="M509" s="860"/>
      <c r="N509" s="860"/>
      <c r="O509" s="860"/>
      <c r="P509" s="860"/>
      <c r="Q509" s="860"/>
      <c r="R509" s="860"/>
      <c r="S509" s="860"/>
      <c r="T509" s="860"/>
      <c r="U509" s="860"/>
      <c r="V509" s="860"/>
      <c r="W509" s="860"/>
      <c r="X509" s="860"/>
      <c r="Y509" s="860"/>
      <c r="Z509" s="860"/>
      <c r="AA509" s="860"/>
      <c r="AB509" s="860"/>
      <c r="AC509" s="860"/>
      <c r="AD509" s="860"/>
    </row>
    <row r="510" spans="1:30" ht="15.75" customHeight="1" x14ac:dyDescent="0.25">
      <c r="A510" s="860"/>
      <c r="B510" s="860"/>
      <c r="C510" s="860"/>
      <c r="D510" s="860"/>
      <c r="E510" s="860"/>
      <c r="F510" s="860"/>
      <c r="G510" s="868"/>
      <c r="H510" s="860"/>
      <c r="I510" s="860"/>
      <c r="J510" s="860"/>
      <c r="K510" s="860"/>
      <c r="L510" s="860"/>
      <c r="M510" s="860"/>
      <c r="N510" s="860"/>
      <c r="O510" s="860"/>
      <c r="P510" s="860"/>
      <c r="Q510" s="860"/>
      <c r="R510" s="860"/>
      <c r="S510" s="860"/>
      <c r="T510" s="860"/>
      <c r="U510" s="860"/>
      <c r="V510" s="860"/>
      <c r="W510" s="860"/>
      <c r="X510" s="860"/>
      <c r="Y510" s="860"/>
      <c r="Z510" s="860"/>
      <c r="AA510" s="860"/>
      <c r="AB510" s="860"/>
      <c r="AC510" s="860"/>
      <c r="AD510" s="860"/>
    </row>
    <row r="511" spans="1:30" ht="15.75" customHeight="1" x14ac:dyDescent="0.25">
      <c r="A511" s="860"/>
      <c r="B511" s="860"/>
      <c r="C511" s="860"/>
      <c r="D511" s="860"/>
      <c r="E511" s="860"/>
      <c r="F511" s="860"/>
      <c r="G511" s="868"/>
      <c r="H511" s="860"/>
      <c r="I511" s="860"/>
      <c r="J511" s="860"/>
      <c r="K511" s="860"/>
      <c r="L511" s="860"/>
      <c r="M511" s="860"/>
      <c r="N511" s="860"/>
      <c r="O511" s="860"/>
      <c r="P511" s="860"/>
      <c r="Q511" s="860"/>
      <c r="R511" s="860"/>
      <c r="S511" s="860"/>
      <c r="T511" s="860"/>
      <c r="U511" s="860"/>
      <c r="V511" s="860"/>
      <c r="W511" s="860"/>
      <c r="X511" s="860"/>
      <c r="Y511" s="860"/>
      <c r="Z511" s="860"/>
      <c r="AA511" s="860"/>
      <c r="AB511" s="860"/>
      <c r="AC511" s="860"/>
      <c r="AD511" s="860"/>
    </row>
    <row r="512" spans="1:30" ht="15.75" customHeight="1" x14ac:dyDescent="0.25">
      <c r="A512" s="860"/>
      <c r="B512" s="860"/>
      <c r="C512" s="860"/>
      <c r="D512" s="860"/>
      <c r="E512" s="860"/>
      <c r="F512" s="860"/>
      <c r="G512" s="868"/>
      <c r="H512" s="860"/>
      <c r="I512" s="860"/>
      <c r="J512" s="860"/>
      <c r="K512" s="860"/>
      <c r="L512" s="860"/>
      <c r="M512" s="860"/>
      <c r="N512" s="860"/>
      <c r="O512" s="860"/>
      <c r="P512" s="860"/>
      <c r="Q512" s="860"/>
      <c r="R512" s="860"/>
      <c r="S512" s="860"/>
      <c r="T512" s="860"/>
      <c r="U512" s="860"/>
      <c r="V512" s="860"/>
      <c r="W512" s="860"/>
      <c r="X512" s="860"/>
      <c r="Y512" s="860"/>
      <c r="Z512" s="860"/>
      <c r="AA512" s="860"/>
      <c r="AB512" s="860"/>
      <c r="AC512" s="860"/>
      <c r="AD512" s="860"/>
    </row>
    <row r="513" spans="1:30" ht="15.75" customHeight="1" x14ac:dyDescent="0.25">
      <c r="A513" s="860"/>
      <c r="B513" s="860"/>
      <c r="C513" s="860"/>
      <c r="D513" s="860"/>
      <c r="E513" s="860"/>
      <c r="F513" s="860"/>
      <c r="G513" s="868"/>
      <c r="H513" s="860"/>
      <c r="I513" s="860"/>
      <c r="J513" s="860"/>
      <c r="K513" s="860"/>
      <c r="L513" s="860"/>
      <c r="M513" s="860"/>
      <c r="N513" s="860"/>
      <c r="O513" s="860"/>
      <c r="P513" s="860"/>
      <c r="Q513" s="860"/>
      <c r="R513" s="860"/>
      <c r="S513" s="860"/>
      <c r="T513" s="860"/>
      <c r="U513" s="860"/>
      <c r="V513" s="860"/>
      <c r="W513" s="860"/>
      <c r="X513" s="860"/>
      <c r="Y513" s="860"/>
      <c r="Z513" s="860"/>
      <c r="AA513" s="860"/>
      <c r="AB513" s="860"/>
      <c r="AC513" s="860"/>
      <c r="AD513" s="860"/>
    </row>
    <row r="514" spans="1:30" ht="15.75" customHeight="1" x14ac:dyDescent="0.25">
      <c r="A514" s="860"/>
      <c r="B514" s="860"/>
      <c r="C514" s="860"/>
      <c r="D514" s="860"/>
      <c r="E514" s="860"/>
      <c r="F514" s="860"/>
      <c r="G514" s="868"/>
      <c r="H514" s="860"/>
      <c r="I514" s="860"/>
      <c r="J514" s="860"/>
      <c r="K514" s="860"/>
      <c r="L514" s="860"/>
      <c r="M514" s="860"/>
      <c r="N514" s="860"/>
      <c r="O514" s="860"/>
      <c r="P514" s="860"/>
      <c r="Q514" s="860"/>
      <c r="R514" s="860"/>
      <c r="S514" s="860"/>
      <c r="T514" s="860"/>
      <c r="U514" s="860"/>
      <c r="V514" s="860"/>
      <c r="W514" s="860"/>
      <c r="X514" s="860"/>
      <c r="Y514" s="860"/>
      <c r="Z514" s="860"/>
      <c r="AA514" s="860"/>
      <c r="AB514" s="860"/>
      <c r="AC514" s="860"/>
      <c r="AD514" s="860"/>
    </row>
    <row r="515" spans="1:30" ht="15.75" customHeight="1" x14ac:dyDescent="0.25">
      <c r="A515" s="860"/>
      <c r="B515" s="860"/>
      <c r="C515" s="860"/>
      <c r="D515" s="860"/>
      <c r="E515" s="860"/>
      <c r="F515" s="860"/>
      <c r="G515" s="868"/>
      <c r="H515" s="860"/>
      <c r="I515" s="860"/>
      <c r="J515" s="860"/>
      <c r="K515" s="860"/>
      <c r="L515" s="860"/>
      <c r="M515" s="860"/>
      <c r="N515" s="860"/>
      <c r="O515" s="860"/>
      <c r="P515" s="860"/>
      <c r="Q515" s="860"/>
      <c r="R515" s="860"/>
      <c r="S515" s="860"/>
      <c r="T515" s="860"/>
      <c r="U515" s="860"/>
      <c r="V515" s="860"/>
      <c r="W515" s="860"/>
      <c r="X515" s="860"/>
      <c r="Y515" s="860"/>
      <c r="Z515" s="860"/>
      <c r="AA515" s="860"/>
      <c r="AB515" s="860"/>
      <c r="AC515" s="860"/>
      <c r="AD515" s="860"/>
    </row>
    <row r="516" spans="1:30" ht="15.75" customHeight="1" x14ac:dyDescent="0.25">
      <c r="A516" s="860"/>
      <c r="B516" s="860"/>
      <c r="C516" s="860"/>
      <c r="D516" s="860"/>
      <c r="E516" s="860"/>
      <c r="F516" s="860"/>
      <c r="G516" s="868"/>
      <c r="H516" s="860"/>
      <c r="I516" s="860"/>
      <c r="J516" s="860"/>
      <c r="K516" s="860"/>
      <c r="L516" s="860"/>
      <c r="M516" s="860"/>
      <c r="N516" s="860"/>
      <c r="O516" s="860"/>
      <c r="P516" s="860"/>
      <c r="Q516" s="860"/>
      <c r="R516" s="860"/>
      <c r="S516" s="860"/>
      <c r="T516" s="860"/>
      <c r="U516" s="860"/>
      <c r="V516" s="860"/>
      <c r="W516" s="860"/>
      <c r="X516" s="860"/>
      <c r="Y516" s="860"/>
      <c r="Z516" s="860"/>
      <c r="AA516" s="860"/>
      <c r="AB516" s="860"/>
      <c r="AC516" s="860"/>
      <c r="AD516" s="860"/>
    </row>
    <row r="517" spans="1:30" ht="15.75" customHeight="1" x14ac:dyDescent="0.25">
      <c r="A517" s="860"/>
      <c r="B517" s="860"/>
      <c r="C517" s="860"/>
      <c r="D517" s="860"/>
      <c r="E517" s="860"/>
      <c r="F517" s="860"/>
      <c r="G517" s="868"/>
      <c r="H517" s="860"/>
      <c r="I517" s="860"/>
      <c r="J517" s="860"/>
      <c r="K517" s="860"/>
      <c r="L517" s="860"/>
      <c r="M517" s="860"/>
      <c r="N517" s="860"/>
      <c r="O517" s="860"/>
      <c r="P517" s="860"/>
      <c r="Q517" s="860"/>
      <c r="R517" s="860"/>
      <c r="S517" s="860"/>
      <c r="T517" s="860"/>
      <c r="U517" s="860"/>
      <c r="V517" s="860"/>
      <c r="W517" s="860"/>
      <c r="X517" s="860"/>
      <c r="Y517" s="860"/>
      <c r="Z517" s="860"/>
      <c r="AA517" s="860"/>
      <c r="AB517" s="860"/>
      <c r="AC517" s="860"/>
      <c r="AD517" s="860"/>
    </row>
    <row r="518" spans="1:30" ht="15.75" customHeight="1" x14ac:dyDescent="0.25">
      <c r="A518" s="860"/>
      <c r="B518" s="860"/>
      <c r="C518" s="860"/>
      <c r="D518" s="860"/>
      <c r="E518" s="860"/>
      <c r="F518" s="860"/>
      <c r="G518" s="868"/>
      <c r="H518" s="860"/>
      <c r="I518" s="860"/>
      <c r="J518" s="860"/>
      <c r="K518" s="860"/>
      <c r="L518" s="860"/>
      <c r="M518" s="860"/>
      <c r="N518" s="860"/>
      <c r="O518" s="860"/>
      <c r="P518" s="860"/>
      <c r="Q518" s="860"/>
      <c r="R518" s="860"/>
      <c r="S518" s="860"/>
      <c r="T518" s="860"/>
      <c r="U518" s="860"/>
      <c r="V518" s="860"/>
      <c r="W518" s="860"/>
      <c r="X518" s="860"/>
      <c r="Y518" s="860"/>
      <c r="Z518" s="860"/>
      <c r="AA518" s="860"/>
      <c r="AB518" s="860"/>
      <c r="AC518" s="860"/>
      <c r="AD518" s="860"/>
    </row>
    <row r="519" spans="1:30" ht="15.75" customHeight="1" x14ac:dyDescent="0.25">
      <c r="A519" s="860"/>
      <c r="B519" s="860"/>
      <c r="C519" s="860"/>
      <c r="D519" s="860"/>
      <c r="E519" s="860"/>
      <c r="F519" s="860"/>
      <c r="G519" s="868"/>
      <c r="H519" s="860"/>
      <c r="I519" s="860"/>
      <c r="J519" s="860"/>
      <c r="K519" s="860"/>
      <c r="L519" s="860"/>
      <c r="M519" s="860"/>
      <c r="N519" s="860"/>
      <c r="O519" s="860"/>
      <c r="P519" s="860"/>
      <c r="Q519" s="860"/>
      <c r="R519" s="860"/>
      <c r="S519" s="860"/>
      <c r="T519" s="860"/>
      <c r="U519" s="860"/>
      <c r="V519" s="860"/>
      <c r="W519" s="860"/>
      <c r="X519" s="860"/>
      <c r="Y519" s="860"/>
      <c r="Z519" s="860"/>
      <c r="AA519" s="860"/>
      <c r="AB519" s="860"/>
      <c r="AC519" s="860"/>
      <c r="AD519" s="860"/>
    </row>
    <row r="520" spans="1:30" ht="15.75" customHeight="1" x14ac:dyDescent="0.25">
      <c r="A520" s="860"/>
      <c r="B520" s="860"/>
      <c r="C520" s="860"/>
      <c r="D520" s="860"/>
      <c r="E520" s="860"/>
      <c r="F520" s="860"/>
      <c r="G520" s="868"/>
      <c r="H520" s="860"/>
      <c r="I520" s="860"/>
      <c r="J520" s="860"/>
      <c r="K520" s="860"/>
      <c r="L520" s="860"/>
      <c r="M520" s="860"/>
      <c r="N520" s="860"/>
      <c r="O520" s="860"/>
      <c r="P520" s="860"/>
      <c r="Q520" s="860"/>
      <c r="R520" s="860"/>
      <c r="S520" s="860"/>
      <c r="T520" s="860"/>
      <c r="U520" s="860"/>
      <c r="V520" s="860"/>
      <c r="W520" s="860"/>
      <c r="X520" s="860"/>
      <c r="Y520" s="860"/>
      <c r="Z520" s="860"/>
      <c r="AA520" s="860"/>
      <c r="AB520" s="860"/>
      <c r="AC520" s="860"/>
      <c r="AD520" s="860"/>
    </row>
    <row r="521" spans="1:30" ht="15.75" customHeight="1" x14ac:dyDescent="0.25">
      <c r="A521" s="860"/>
      <c r="B521" s="860"/>
      <c r="C521" s="860"/>
      <c r="D521" s="860"/>
      <c r="E521" s="860"/>
      <c r="F521" s="860"/>
      <c r="G521" s="868"/>
      <c r="H521" s="860"/>
      <c r="I521" s="860"/>
      <c r="J521" s="860"/>
      <c r="K521" s="860"/>
      <c r="L521" s="860"/>
      <c r="M521" s="860"/>
      <c r="N521" s="860"/>
      <c r="O521" s="860"/>
      <c r="P521" s="860"/>
      <c r="Q521" s="860"/>
      <c r="R521" s="860"/>
      <c r="S521" s="860"/>
      <c r="T521" s="860"/>
      <c r="U521" s="860"/>
      <c r="V521" s="860"/>
      <c r="W521" s="860"/>
      <c r="X521" s="860"/>
      <c r="Y521" s="860"/>
      <c r="Z521" s="860"/>
      <c r="AA521" s="860"/>
      <c r="AB521" s="860"/>
      <c r="AC521" s="860"/>
      <c r="AD521" s="860"/>
    </row>
    <row r="522" spans="1:30" ht="15.75" customHeight="1" x14ac:dyDescent="0.25">
      <c r="A522" s="860"/>
      <c r="B522" s="860"/>
      <c r="C522" s="860"/>
      <c r="D522" s="860"/>
      <c r="E522" s="860"/>
      <c r="F522" s="860"/>
      <c r="G522" s="868"/>
      <c r="H522" s="860"/>
      <c r="I522" s="860"/>
      <c r="J522" s="860"/>
      <c r="K522" s="860"/>
      <c r="L522" s="860"/>
      <c r="M522" s="860"/>
      <c r="N522" s="860"/>
      <c r="O522" s="860"/>
      <c r="P522" s="860"/>
      <c r="Q522" s="860"/>
      <c r="R522" s="860"/>
      <c r="S522" s="860"/>
      <c r="T522" s="860"/>
      <c r="U522" s="860"/>
      <c r="V522" s="860"/>
      <c r="W522" s="860"/>
      <c r="X522" s="860"/>
      <c r="Y522" s="860"/>
      <c r="Z522" s="860"/>
      <c r="AA522" s="860"/>
      <c r="AB522" s="860"/>
      <c r="AC522" s="860"/>
      <c r="AD522" s="860"/>
    </row>
    <row r="523" spans="1:30" ht="15.75" customHeight="1" x14ac:dyDescent="0.25">
      <c r="A523" s="860"/>
      <c r="B523" s="860"/>
      <c r="C523" s="860"/>
      <c r="D523" s="860"/>
      <c r="E523" s="860"/>
      <c r="F523" s="860"/>
      <c r="G523" s="868"/>
      <c r="H523" s="860"/>
      <c r="I523" s="860"/>
      <c r="J523" s="860"/>
      <c r="K523" s="860"/>
      <c r="L523" s="860"/>
      <c r="M523" s="860"/>
      <c r="N523" s="860"/>
      <c r="O523" s="860"/>
      <c r="P523" s="860"/>
      <c r="Q523" s="860"/>
      <c r="R523" s="860"/>
      <c r="S523" s="860"/>
      <c r="T523" s="860"/>
      <c r="U523" s="860"/>
      <c r="V523" s="860"/>
      <c r="W523" s="860"/>
      <c r="X523" s="860"/>
      <c r="Y523" s="860"/>
      <c r="Z523" s="860"/>
      <c r="AA523" s="860"/>
      <c r="AB523" s="860"/>
      <c r="AC523" s="860"/>
      <c r="AD523" s="860"/>
    </row>
    <row r="524" spans="1:30" ht="15.75" customHeight="1" x14ac:dyDescent="0.25">
      <c r="A524" s="860"/>
      <c r="B524" s="860"/>
      <c r="C524" s="860"/>
      <c r="D524" s="860"/>
      <c r="E524" s="860"/>
      <c r="F524" s="860"/>
      <c r="G524" s="868"/>
      <c r="H524" s="860"/>
      <c r="I524" s="860"/>
      <c r="J524" s="860"/>
      <c r="K524" s="860"/>
      <c r="L524" s="860"/>
      <c r="M524" s="860"/>
      <c r="N524" s="860"/>
      <c r="O524" s="860"/>
      <c r="P524" s="860"/>
      <c r="Q524" s="860"/>
      <c r="R524" s="860"/>
      <c r="S524" s="860"/>
      <c r="T524" s="860"/>
      <c r="U524" s="860"/>
      <c r="V524" s="860"/>
      <c r="W524" s="860"/>
      <c r="X524" s="860"/>
      <c r="Y524" s="860"/>
      <c r="Z524" s="860"/>
      <c r="AA524" s="860"/>
      <c r="AB524" s="860"/>
      <c r="AC524" s="860"/>
      <c r="AD524" s="860"/>
    </row>
    <row r="525" spans="1:30" ht="15.75" customHeight="1" x14ac:dyDescent="0.25">
      <c r="A525" s="860"/>
      <c r="B525" s="860"/>
      <c r="C525" s="860"/>
      <c r="D525" s="860"/>
      <c r="E525" s="860"/>
      <c r="F525" s="860"/>
      <c r="G525" s="868"/>
      <c r="H525" s="860"/>
      <c r="I525" s="860"/>
      <c r="J525" s="860"/>
      <c r="K525" s="860"/>
      <c r="L525" s="860"/>
      <c r="M525" s="860"/>
      <c r="N525" s="860"/>
      <c r="O525" s="860"/>
      <c r="P525" s="860"/>
      <c r="Q525" s="860"/>
      <c r="R525" s="860"/>
      <c r="S525" s="860"/>
      <c r="T525" s="860"/>
      <c r="U525" s="860"/>
      <c r="V525" s="860"/>
      <c r="W525" s="860"/>
      <c r="X525" s="860"/>
      <c r="Y525" s="860"/>
      <c r="Z525" s="860"/>
      <c r="AA525" s="860"/>
      <c r="AB525" s="860"/>
      <c r="AC525" s="860"/>
      <c r="AD525" s="860"/>
    </row>
    <row r="526" spans="1:30" ht="15.75" customHeight="1" x14ac:dyDescent="0.25">
      <c r="A526" s="860"/>
      <c r="B526" s="860"/>
      <c r="C526" s="860"/>
      <c r="D526" s="860"/>
      <c r="E526" s="860"/>
      <c r="F526" s="860"/>
      <c r="G526" s="868"/>
      <c r="H526" s="860"/>
      <c r="I526" s="860"/>
      <c r="J526" s="860"/>
      <c r="K526" s="860"/>
      <c r="L526" s="860"/>
      <c r="M526" s="860"/>
      <c r="N526" s="860"/>
      <c r="O526" s="860"/>
      <c r="P526" s="860"/>
      <c r="Q526" s="860"/>
      <c r="R526" s="860"/>
      <c r="S526" s="860"/>
      <c r="T526" s="860"/>
      <c r="U526" s="860"/>
      <c r="V526" s="860"/>
      <c r="W526" s="860"/>
      <c r="X526" s="860"/>
      <c r="Y526" s="860"/>
      <c r="Z526" s="860"/>
      <c r="AA526" s="860"/>
      <c r="AB526" s="860"/>
      <c r="AC526" s="860"/>
      <c r="AD526" s="860"/>
    </row>
    <row r="527" spans="1:30" ht="15.75" customHeight="1" x14ac:dyDescent="0.25">
      <c r="A527" s="860"/>
      <c r="B527" s="860"/>
      <c r="C527" s="860"/>
      <c r="D527" s="860"/>
      <c r="E527" s="860"/>
      <c r="F527" s="860"/>
      <c r="G527" s="868"/>
      <c r="H527" s="860"/>
      <c r="I527" s="860"/>
      <c r="J527" s="860"/>
      <c r="K527" s="860"/>
      <c r="L527" s="860"/>
      <c r="M527" s="860"/>
      <c r="N527" s="860"/>
      <c r="O527" s="860"/>
      <c r="P527" s="860"/>
      <c r="Q527" s="860"/>
      <c r="R527" s="860"/>
      <c r="S527" s="860"/>
      <c r="T527" s="860"/>
      <c r="U527" s="860"/>
      <c r="V527" s="860"/>
      <c r="W527" s="860"/>
      <c r="X527" s="860"/>
      <c r="Y527" s="860"/>
      <c r="Z527" s="860"/>
      <c r="AA527" s="860"/>
      <c r="AB527" s="860"/>
      <c r="AC527" s="860"/>
      <c r="AD527" s="860"/>
    </row>
    <row r="528" spans="1:30" ht="15.75" customHeight="1" x14ac:dyDescent="0.25">
      <c r="A528" s="860"/>
      <c r="B528" s="860"/>
      <c r="C528" s="860"/>
      <c r="D528" s="860"/>
      <c r="E528" s="860"/>
      <c r="F528" s="860"/>
      <c r="G528" s="868"/>
      <c r="H528" s="860"/>
      <c r="I528" s="860"/>
      <c r="J528" s="860"/>
      <c r="K528" s="860"/>
      <c r="L528" s="860"/>
      <c r="M528" s="860"/>
      <c r="N528" s="860"/>
      <c r="O528" s="860"/>
      <c r="P528" s="860"/>
      <c r="Q528" s="860"/>
      <c r="R528" s="860"/>
      <c r="S528" s="860"/>
      <c r="T528" s="860"/>
      <c r="U528" s="860"/>
      <c r="V528" s="860"/>
      <c r="W528" s="860"/>
      <c r="X528" s="860"/>
      <c r="Y528" s="860"/>
      <c r="Z528" s="860"/>
      <c r="AA528" s="860"/>
      <c r="AB528" s="860"/>
      <c r="AC528" s="860"/>
      <c r="AD528" s="860"/>
    </row>
    <row r="529" spans="1:30" ht="15.75" customHeight="1" x14ac:dyDescent="0.25">
      <c r="A529" s="860"/>
      <c r="B529" s="860"/>
      <c r="C529" s="860"/>
      <c r="D529" s="860"/>
      <c r="E529" s="860"/>
      <c r="F529" s="860"/>
      <c r="G529" s="868"/>
      <c r="H529" s="860"/>
      <c r="I529" s="860"/>
      <c r="J529" s="860"/>
      <c r="K529" s="860"/>
      <c r="L529" s="860"/>
      <c r="M529" s="860"/>
      <c r="N529" s="860"/>
      <c r="O529" s="860"/>
      <c r="P529" s="860"/>
      <c r="Q529" s="860"/>
      <c r="R529" s="860"/>
      <c r="S529" s="860"/>
      <c r="T529" s="860"/>
      <c r="U529" s="860"/>
      <c r="V529" s="860"/>
      <c r="W529" s="860"/>
      <c r="X529" s="860"/>
      <c r="Y529" s="860"/>
      <c r="Z529" s="860"/>
      <c r="AA529" s="860"/>
      <c r="AB529" s="860"/>
      <c r="AC529" s="860"/>
      <c r="AD529" s="860"/>
    </row>
    <row r="530" spans="1:30" ht="15.75" customHeight="1" x14ac:dyDescent="0.25">
      <c r="A530" s="860"/>
      <c r="B530" s="860"/>
      <c r="C530" s="860"/>
      <c r="D530" s="860"/>
      <c r="E530" s="860"/>
      <c r="F530" s="860"/>
      <c r="G530" s="868"/>
      <c r="H530" s="860"/>
      <c r="I530" s="860"/>
      <c r="J530" s="860"/>
      <c r="K530" s="860"/>
      <c r="L530" s="860"/>
      <c r="M530" s="860"/>
      <c r="N530" s="860"/>
      <c r="O530" s="860"/>
      <c r="P530" s="860"/>
      <c r="Q530" s="860"/>
      <c r="R530" s="860"/>
      <c r="S530" s="860"/>
      <c r="T530" s="860"/>
      <c r="U530" s="860"/>
      <c r="V530" s="860"/>
      <c r="W530" s="860"/>
      <c r="X530" s="860"/>
      <c r="Y530" s="860"/>
      <c r="Z530" s="860"/>
      <c r="AA530" s="860"/>
      <c r="AB530" s="860"/>
      <c r="AC530" s="860"/>
      <c r="AD530" s="860"/>
    </row>
    <row r="531" spans="1:30" ht="15.75" customHeight="1" x14ac:dyDescent="0.25">
      <c r="A531" s="860"/>
      <c r="B531" s="860"/>
      <c r="C531" s="860"/>
      <c r="D531" s="860"/>
      <c r="E531" s="860"/>
      <c r="F531" s="860"/>
      <c r="G531" s="868"/>
      <c r="H531" s="860"/>
      <c r="I531" s="860"/>
      <c r="J531" s="860"/>
      <c r="K531" s="860"/>
      <c r="L531" s="860"/>
      <c r="M531" s="860"/>
      <c r="N531" s="860"/>
      <c r="O531" s="860"/>
      <c r="P531" s="860"/>
      <c r="Q531" s="860"/>
      <c r="R531" s="860"/>
      <c r="S531" s="860"/>
      <c r="T531" s="860"/>
      <c r="U531" s="860"/>
      <c r="V531" s="860"/>
      <c r="W531" s="860"/>
      <c r="X531" s="860"/>
      <c r="Y531" s="860"/>
      <c r="Z531" s="860"/>
      <c r="AA531" s="860"/>
      <c r="AB531" s="860"/>
      <c r="AC531" s="860"/>
      <c r="AD531" s="860"/>
    </row>
    <row r="532" spans="1:30" ht="15.75" customHeight="1" x14ac:dyDescent="0.25">
      <c r="A532" s="860"/>
      <c r="B532" s="860"/>
      <c r="C532" s="860"/>
      <c r="D532" s="860"/>
      <c r="E532" s="860"/>
      <c r="F532" s="860"/>
      <c r="G532" s="868"/>
      <c r="H532" s="860"/>
      <c r="I532" s="860"/>
      <c r="J532" s="860"/>
      <c r="K532" s="860"/>
      <c r="L532" s="860"/>
      <c r="M532" s="860"/>
      <c r="N532" s="860"/>
      <c r="O532" s="860"/>
      <c r="P532" s="860"/>
      <c r="Q532" s="860"/>
      <c r="R532" s="860"/>
      <c r="S532" s="860"/>
      <c r="T532" s="860"/>
      <c r="U532" s="860"/>
      <c r="V532" s="860"/>
      <c r="W532" s="860"/>
      <c r="X532" s="860"/>
      <c r="Y532" s="860"/>
      <c r="Z532" s="860"/>
      <c r="AA532" s="860"/>
      <c r="AB532" s="860"/>
      <c r="AC532" s="860"/>
      <c r="AD532" s="860"/>
    </row>
    <row r="533" spans="1:30" ht="15.75" customHeight="1" x14ac:dyDescent="0.25">
      <c r="A533" s="860"/>
      <c r="B533" s="860"/>
      <c r="C533" s="860"/>
      <c r="D533" s="860"/>
      <c r="E533" s="860"/>
      <c r="F533" s="860"/>
      <c r="G533" s="868"/>
      <c r="H533" s="860"/>
      <c r="I533" s="860"/>
      <c r="J533" s="860"/>
      <c r="K533" s="860"/>
      <c r="L533" s="860"/>
      <c r="M533" s="860"/>
      <c r="N533" s="860"/>
      <c r="O533" s="860"/>
      <c r="P533" s="860"/>
      <c r="Q533" s="860"/>
      <c r="R533" s="860"/>
      <c r="S533" s="860"/>
      <c r="T533" s="860"/>
      <c r="U533" s="860"/>
      <c r="V533" s="860"/>
      <c r="W533" s="860"/>
      <c r="X533" s="860"/>
      <c r="Y533" s="860"/>
      <c r="Z533" s="860"/>
      <c r="AA533" s="860"/>
      <c r="AB533" s="860"/>
      <c r="AC533" s="860"/>
      <c r="AD533" s="860"/>
    </row>
    <row r="534" spans="1:30" ht="15.75" customHeight="1" x14ac:dyDescent="0.25">
      <c r="A534" s="860"/>
      <c r="B534" s="860"/>
      <c r="C534" s="860"/>
      <c r="D534" s="860"/>
      <c r="E534" s="860"/>
      <c r="F534" s="860"/>
      <c r="G534" s="868"/>
      <c r="H534" s="860"/>
      <c r="I534" s="860"/>
      <c r="J534" s="860"/>
      <c r="K534" s="860"/>
      <c r="L534" s="860"/>
      <c r="M534" s="860"/>
      <c r="N534" s="860"/>
      <c r="O534" s="860"/>
      <c r="P534" s="860"/>
      <c r="Q534" s="860"/>
      <c r="R534" s="860"/>
      <c r="S534" s="860"/>
      <c r="T534" s="860"/>
      <c r="U534" s="860"/>
      <c r="V534" s="860"/>
      <c r="W534" s="860"/>
      <c r="X534" s="860"/>
      <c r="Y534" s="860"/>
      <c r="Z534" s="860"/>
      <c r="AA534" s="860"/>
      <c r="AB534" s="860"/>
      <c r="AC534" s="860"/>
      <c r="AD534" s="860"/>
    </row>
    <row r="535" spans="1:30" ht="15.75" customHeight="1" x14ac:dyDescent="0.25">
      <c r="A535" s="860"/>
      <c r="B535" s="860"/>
      <c r="C535" s="860"/>
      <c r="D535" s="860"/>
      <c r="E535" s="860"/>
      <c r="F535" s="860"/>
      <c r="G535" s="868"/>
      <c r="H535" s="860"/>
      <c r="I535" s="860"/>
      <c r="J535" s="860"/>
      <c r="K535" s="860"/>
      <c r="L535" s="860"/>
      <c r="M535" s="860"/>
      <c r="N535" s="860"/>
      <c r="O535" s="860"/>
      <c r="P535" s="860"/>
      <c r="Q535" s="860"/>
      <c r="R535" s="860"/>
      <c r="S535" s="860"/>
      <c r="T535" s="860"/>
      <c r="U535" s="860"/>
      <c r="V535" s="860"/>
      <c r="W535" s="860"/>
      <c r="X535" s="860"/>
      <c r="Y535" s="860"/>
      <c r="Z535" s="860"/>
      <c r="AA535" s="860"/>
      <c r="AB535" s="860"/>
      <c r="AC535" s="860"/>
      <c r="AD535" s="860"/>
    </row>
    <row r="536" spans="1:30" ht="15.75" customHeight="1" x14ac:dyDescent="0.25">
      <c r="A536" s="860"/>
      <c r="B536" s="860"/>
      <c r="C536" s="860"/>
      <c r="D536" s="860"/>
      <c r="E536" s="860"/>
      <c r="F536" s="860"/>
      <c r="G536" s="868"/>
      <c r="H536" s="860"/>
      <c r="I536" s="860"/>
      <c r="J536" s="860"/>
      <c r="K536" s="860"/>
      <c r="L536" s="860"/>
      <c r="M536" s="860"/>
      <c r="N536" s="860"/>
      <c r="O536" s="860"/>
      <c r="P536" s="860"/>
      <c r="Q536" s="860"/>
      <c r="R536" s="860"/>
      <c r="S536" s="860"/>
      <c r="T536" s="860"/>
      <c r="U536" s="860"/>
      <c r="V536" s="860"/>
      <c r="W536" s="860"/>
      <c r="X536" s="860"/>
      <c r="Y536" s="860"/>
      <c r="Z536" s="860"/>
      <c r="AA536" s="860"/>
      <c r="AB536" s="860"/>
      <c r="AC536" s="860"/>
      <c r="AD536" s="860"/>
    </row>
    <row r="537" spans="1:30" ht="15.75" customHeight="1" x14ac:dyDescent="0.25">
      <c r="A537" s="860"/>
      <c r="B537" s="860"/>
      <c r="C537" s="860"/>
      <c r="D537" s="860"/>
      <c r="E537" s="860"/>
      <c r="F537" s="860"/>
      <c r="G537" s="868"/>
      <c r="H537" s="860"/>
      <c r="I537" s="860"/>
      <c r="J537" s="860"/>
      <c r="K537" s="860"/>
      <c r="L537" s="860"/>
      <c r="M537" s="860"/>
      <c r="N537" s="860"/>
      <c r="O537" s="860"/>
      <c r="P537" s="860"/>
      <c r="Q537" s="860"/>
      <c r="R537" s="860"/>
      <c r="S537" s="860"/>
      <c r="T537" s="860"/>
      <c r="U537" s="860"/>
      <c r="V537" s="860"/>
      <c r="W537" s="860"/>
      <c r="X537" s="860"/>
      <c r="Y537" s="860"/>
      <c r="Z537" s="860"/>
      <c r="AA537" s="860"/>
      <c r="AB537" s="860"/>
      <c r="AC537" s="860"/>
      <c r="AD537" s="860"/>
    </row>
    <row r="538" spans="1:30" ht="15.75" customHeight="1" x14ac:dyDescent="0.25">
      <c r="A538" s="860"/>
      <c r="B538" s="860"/>
      <c r="C538" s="860"/>
      <c r="D538" s="860"/>
      <c r="E538" s="860"/>
      <c r="F538" s="860"/>
      <c r="G538" s="868"/>
      <c r="H538" s="860"/>
      <c r="I538" s="860"/>
      <c r="J538" s="860"/>
      <c r="K538" s="860"/>
      <c r="L538" s="860"/>
      <c r="M538" s="860"/>
      <c r="N538" s="860"/>
      <c r="O538" s="860"/>
      <c r="P538" s="860"/>
      <c r="Q538" s="860"/>
      <c r="R538" s="860"/>
      <c r="S538" s="860"/>
      <c r="T538" s="860"/>
      <c r="U538" s="860"/>
      <c r="V538" s="860"/>
      <c r="W538" s="860"/>
      <c r="X538" s="860"/>
      <c r="Y538" s="860"/>
      <c r="Z538" s="860"/>
      <c r="AA538" s="860"/>
      <c r="AB538" s="860"/>
      <c r="AC538" s="860"/>
      <c r="AD538" s="860"/>
    </row>
    <row r="539" spans="1:30" ht="15.75" customHeight="1" x14ac:dyDescent="0.25">
      <c r="A539" s="860"/>
      <c r="B539" s="860"/>
      <c r="C539" s="860"/>
      <c r="D539" s="860"/>
      <c r="E539" s="860"/>
      <c r="F539" s="860"/>
      <c r="G539" s="868"/>
      <c r="H539" s="860"/>
      <c r="I539" s="860"/>
      <c r="J539" s="860"/>
      <c r="K539" s="860"/>
      <c r="L539" s="860"/>
      <c r="M539" s="860"/>
      <c r="N539" s="860"/>
      <c r="O539" s="860"/>
      <c r="P539" s="860"/>
      <c r="Q539" s="860"/>
      <c r="R539" s="860"/>
      <c r="S539" s="860"/>
      <c r="T539" s="860"/>
      <c r="U539" s="860"/>
      <c r="V539" s="860"/>
      <c r="W539" s="860"/>
      <c r="X539" s="860"/>
      <c r="Y539" s="860"/>
      <c r="Z539" s="860"/>
      <c r="AA539" s="860"/>
      <c r="AB539" s="860"/>
      <c r="AC539" s="860"/>
      <c r="AD539" s="860"/>
    </row>
    <row r="540" spans="1:30" ht="15.75" customHeight="1" x14ac:dyDescent="0.25">
      <c r="A540" s="860"/>
      <c r="B540" s="860"/>
      <c r="C540" s="860"/>
      <c r="D540" s="860"/>
      <c r="E540" s="860"/>
      <c r="F540" s="860"/>
      <c r="G540" s="868"/>
      <c r="H540" s="860"/>
      <c r="I540" s="860"/>
      <c r="J540" s="860"/>
      <c r="K540" s="860"/>
      <c r="L540" s="860"/>
      <c r="M540" s="860"/>
      <c r="N540" s="860"/>
      <c r="O540" s="860"/>
      <c r="P540" s="860"/>
      <c r="Q540" s="860"/>
      <c r="R540" s="860"/>
      <c r="S540" s="860"/>
      <c r="T540" s="860"/>
      <c r="U540" s="860"/>
      <c r="V540" s="860"/>
      <c r="W540" s="860"/>
      <c r="X540" s="860"/>
      <c r="Y540" s="860"/>
      <c r="Z540" s="860"/>
      <c r="AA540" s="860"/>
      <c r="AB540" s="860"/>
      <c r="AC540" s="860"/>
      <c r="AD540" s="860"/>
    </row>
    <row r="541" spans="1:30" ht="15.75" customHeight="1" x14ac:dyDescent="0.25">
      <c r="A541" s="860"/>
      <c r="B541" s="860"/>
      <c r="C541" s="860"/>
      <c r="D541" s="860"/>
      <c r="E541" s="860"/>
      <c r="F541" s="860"/>
      <c r="G541" s="868"/>
      <c r="H541" s="860"/>
      <c r="I541" s="860"/>
      <c r="J541" s="860"/>
      <c r="K541" s="860"/>
      <c r="L541" s="860"/>
      <c r="M541" s="860"/>
      <c r="N541" s="860"/>
      <c r="O541" s="860"/>
      <c r="P541" s="860"/>
      <c r="Q541" s="860"/>
      <c r="R541" s="860"/>
      <c r="S541" s="860"/>
      <c r="T541" s="860"/>
      <c r="U541" s="860"/>
      <c r="V541" s="860"/>
      <c r="W541" s="860"/>
      <c r="X541" s="860"/>
      <c r="Y541" s="860"/>
      <c r="Z541" s="860"/>
      <c r="AA541" s="860"/>
      <c r="AB541" s="860"/>
      <c r="AC541" s="860"/>
      <c r="AD541" s="860"/>
    </row>
    <row r="542" spans="1:30" ht="15.75" customHeight="1" x14ac:dyDescent="0.25">
      <c r="A542" s="860"/>
      <c r="B542" s="860"/>
      <c r="C542" s="860"/>
      <c r="D542" s="860"/>
      <c r="E542" s="860"/>
      <c r="F542" s="860"/>
      <c r="G542" s="868"/>
      <c r="H542" s="860"/>
      <c r="I542" s="860"/>
      <c r="J542" s="860"/>
      <c r="K542" s="860"/>
      <c r="L542" s="860"/>
      <c r="M542" s="860"/>
      <c r="N542" s="860"/>
      <c r="O542" s="860"/>
      <c r="P542" s="860"/>
      <c r="Q542" s="860"/>
      <c r="R542" s="860"/>
      <c r="S542" s="860"/>
      <c r="T542" s="860"/>
      <c r="U542" s="860"/>
      <c r="V542" s="860"/>
      <c r="W542" s="860"/>
      <c r="X542" s="860"/>
      <c r="Y542" s="860"/>
      <c r="Z542" s="860"/>
      <c r="AA542" s="860"/>
      <c r="AB542" s="860"/>
      <c r="AC542" s="860"/>
      <c r="AD542" s="860"/>
    </row>
    <row r="543" spans="1:30" ht="15.75" customHeight="1" x14ac:dyDescent="0.25">
      <c r="A543" s="860"/>
      <c r="B543" s="860"/>
      <c r="C543" s="860"/>
      <c r="D543" s="860"/>
      <c r="E543" s="860"/>
      <c r="F543" s="860"/>
      <c r="G543" s="868"/>
      <c r="H543" s="860"/>
      <c r="I543" s="860"/>
      <c r="J543" s="860"/>
      <c r="K543" s="860"/>
      <c r="L543" s="860"/>
      <c r="M543" s="860"/>
      <c r="N543" s="860"/>
      <c r="O543" s="860"/>
      <c r="P543" s="860"/>
      <c r="Q543" s="860"/>
      <c r="R543" s="860"/>
      <c r="S543" s="860"/>
      <c r="T543" s="860"/>
      <c r="U543" s="860"/>
      <c r="V543" s="860"/>
      <c r="W543" s="860"/>
      <c r="X543" s="860"/>
      <c r="Y543" s="860"/>
      <c r="Z543" s="860"/>
      <c r="AA543" s="860"/>
      <c r="AB543" s="860"/>
      <c r="AC543" s="860"/>
      <c r="AD543" s="860"/>
    </row>
    <row r="544" spans="1:30" ht="15.75" customHeight="1" x14ac:dyDescent="0.25">
      <c r="A544" s="860"/>
      <c r="B544" s="860"/>
      <c r="C544" s="860"/>
      <c r="D544" s="860"/>
      <c r="E544" s="860"/>
      <c r="F544" s="860"/>
      <c r="G544" s="868"/>
      <c r="H544" s="860"/>
      <c r="I544" s="860"/>
      <c r="J544" s="860"/>
      <c r="K544" s="860"/>
      <c r="L544" s="860"/>
      <c r="M544" s="860"/>
      <c r="N544" s="860"/>
      <c r="O544" s="860"/>
      <c r="P544" s="860"/>
      <c r="Q544" s="860"/>
      <c r="R544" s="860"/>
      <c r="S544" s="860"/>
      <c r="T544" s="860"/>
      <c r="U544" s="860"/>
      <c r="V544" s="860"/>
      <c r="W544" s="860"/>
      <c r="X544" s="860"/>
      <c r="Y544" s="860"/>
      <c r="Z544" s="860"/>
      <c r="AA544" s="860"/>
      <c r="AB544" s="860"/>
      <c r="AC544" s="860"/>
      <c r="AD544" s="860"/>
    </row>
    <row r="545" spans="1:30" ht="15.75" customHeight="1" x14ac:dyDescent="0.25">
      <c r="A545" s="860"/>
      <c r="B545" s="860"/>
      <c r="C545" s="860"/>
      <c r="D545" s="860"/>
      <c r="E545" s="860"/>
      <c r="F545" s="860"/>
      <c r="G545" s="868"/>
      <c r="H545" s="860"/>
      <c r="I545" s="860"/>
      <c r="J545" s="860"/>
      <c r="K545" s="860"/>
      <c r="L545" s="860"/>
      <c r="M545" s="860"/>
      <c r="N545" s="860"/>
      <c r="O545" s="860"/>
      <c r="P545" s="860"/>
      <c r="Q545" s="860"/>
      <c r="R545" s="860"/>
      <c r="S545" s="860"/>
      <c r="T545" s="860"/>
      <c r="U545" s="860"/>
      <c r="V545" s="860"/>
      <c r="W545" s="860"/>
      <c r="X545" s="860"/>
      <c r="Y545" s="860"/>
      <c r="Z545" s="860"/>
      <c r="AA545" s="860"/>
      <c r="AB545" s="860"/>
      <c r="AC545" s="860"/>
      <c r="AD545" s="860"/>
    </row>
    <row r="546" spans="1:30" ht="15.75" customHeight="1" x14ac:dyDescent="0.25">
      <c r="A546" s="860"/>
      <c r="B546" s="860"/>
      <c r="C546" s="860"/>
      <c r="D546" s="860"/>
      <c r="E546" s="860"/>
      <c r="F546" s="860"/>
      <c r="G546" s="868"/>
      <c r="H546" s="860"/>
      <c r="I546" s="860"/>
      <c r="J546" s="860"/>
      <c r="K546" s="860"/>
      <c r="L546" s="860"/>
      <c r="M546" s="860"/>
      <c r="N546" s="860"/>
      <c r="O546" s="860"/>
      <c r="P546" s="860"/>
      <c r="Q546" s="860"/>
      <c r="R546" s="860"/>
      <c r="S546" s="860"/>
      <c r="T546" s="860"/>
      <c r="U546" s="860"/>
      <c r="V546" s="860"/>
      <c r="W546" s="860"/>
      <c r="X546" s="860"/>
      <c r="Y546" s="860"/>
      <c r="Z546" s="860"/>
      <c r="AA546" s="860"/>
      <c r="AB546" s="860"/>
      <c r="AC546" s="860"/>
      <c r="AD546" s="860"/>
    </row>
    <row r="547" spans="1:30" ht="15.75" customHeight="1" x14ac:dyDescent="0.25">
      <c r="A547" s="860"/>
      <c r="B547" s="860"/>
      <c r="C547" s="860"/>
      <c r="D547" s="860"/>
      <c r="E547" s="860"/>
      <c r="F547" s="860"/>
      <c r="G547" s="868"/>
      <c r="H547" s="860"/>
      <c r="I547" s="860"/>
      <c r="J547" s="860"/>
      <c r="K547" s="860"/>
      <c r="L547" s="860"/>
      <c r="M547" s="860"/>
      <c r="N547" s="860"/>
      <c r="O547" s="860"/>
      <c r="P547" s="860"/>
      <c r="Q547" s="860"/>
      <c r="R547" s="860"/>
      <c r="S547" s="860"/>
      <c r="T547" s="860"/>
      <c r="U547" s="860"/>
      <c r="V547" s="860"/>
      <c r="W547" s="860"/>
      <c r="X547" s="860"/>
      <c r="Y547" s="860"/>
      <c r="Z547" s="860"/>
      <c r="AA547" s="860"/>
      <c r="AB547" s="860"/>
      <c r="AC547" s="860"/>
      <c r="AD547" s="860"/>
    </row>
    <row r="548" spans="1:30" ht="15.75" customHeight="1" x14ac:dyDescent="0.25">
      <c r="A548" s="860"/>
      <c r="B548" s="860"/>
      <c r="C548" s="860"/>
      <c r="D548" s="860"/>
      <c r="E548" s="860"/>
      <c r="F548" s="860"/>
      <c r="G548" s="868"/>
      <c r="H548" s="860"/>
      <c r="I548" s="860"/>
      <c r="J548" s="860"/>
      <c r="K548" s="860"/>
      <c r="L548" s="860"/>
      <c r="M548" s="860"/>
      <c r="N548" s="860"/>
      <c r="O548" s="860"/>
      <c r="P548" s="860"/>
      <c r="Q548" s="860"/>
      <c r="R548" s="860"/>
      <c r="S548" s="860"/>
      <c r="T548" s="860"/>
      <c r="U548" s="860"/>
      <c r="V548" s="860"/>
      <c r="W548" s="860"/>
      <c r="X548" s="860"/>
      <c r="Y548" s="860"/>
      <c r="Z548" s="860"/>
      <c r="AA548" s="860"/>
      <c r="AB548" s="860"/>
      <c r="AC548" s="860"/>
      <c r="AD548" s="860"/>
    </row>
    <row r="549" spans="1:30" ht="15.75" customHeight="1" x14ac:dyDescent="0.25">
      <c r="A549" s="860"/>
      <c r="B549" s="860"/>
      <c r="C549" s="860"/>
      <c r="D549" s="860"/>
      <c r="E549" s="860"/>
      <c r="F549" s="860"/>
      <c r="G549" s="868"/>
      <c r="H549" s="860"/>
      <c r="I549" s="860"/>
      <c r="J549" s="860"/>
      <c r="K549" s="860"/>
      <c r="L549" s="860"/>
      <c r="M549" s="860"/>
      <c r="N549" s="860"/>
      <c r="O549" s="860"/>
      <c r="P549" s="860"/>
      <c r="Q549" s="860"/>
      <c r="R549" s="860"/>
      <c r="S549" s="860"/>
      <c r="T549" s="860"/>
      <c r="U549" s="860"/>
      <c r="V549" s="860"/>
      <c r="W549" s="860"/>
      <c r="X549" s="860"/>
      <c r="Y549" s="860"/>
      <c r="Z549" s="860"/>
      <c r="AA549" s="860"/>
      <c r="AB549" s="860"/>
      <c r="AC549" s="860"/>
      <c r="AD549" s="860"/>
    </row>
    <row r="550" spans="1:30" ht="15.75" customHeight="1" x14ac:dyDescent="0.25">
      <c r="A550" s="860"/>
      <c r="B550" s="860"/>
      <c r="C550" s="860"/>
      <c r="D550" s="860"/>
      <c r="E550" s="860"/>
      <c r="F550" s="860"/>
      <c r="G550" s="868"/>
      <c r="H550" s="860"/>
      <c r="I550" s="860"/>
      <c r="J550" s="860"/>
      <c r="K550" s="860"/>
      <c r="L550" s="860"/>
      <c r="M550" s="860"/>
      <c r="N550" s="860"/>
      <c r="O550" s="860"/>
      <c r="P550" s="860"/>
      <c r="Q550" s="860"/>
      <c r="R550" s="860"/>
      <c r="S550" s="860"/>
      <c r="T550" s="860"/>
      <c r="U550" s="860"/>
      <c r="V550" s="860"/>
      <c r="W550" s="860"/>
      <c r="X550" s="860"/>
      <c r="Y550" s="860"/>
      <c r="Z550" s="860"/>
      <c r="AA550" s="860"/>
      <c r="AB550" s="860"/>
      <c r="AC550" s="860"/>
      <c r="AD550" s="860"/>
    </row>
    <row r="551" spans="1:30" ht="15.75" customHeight="1" x14ac:dyDescent="0.25">
      <c r="A551" s="860"/>
      <c r="B551" s="860"/>
      <c r="C551" s="860"/>
      <c r="D551" s="860"/>
      <c r="E551" s="860"/>
      <c r="F551" s="860"/>
      <c r="G551" s="868"/>
      <c r="H551" s="860"/>
      <c r="I551" s="860"/>
      <c r="J551" s="860"/>
      <c r="K551" s="860"/>
      <c r="L551" s="860"/>
      <c r="M551" s="860"/>
      <c r="N551" s="860"/>
      <c r="O551" s="860"/>
      <c r="P551" s="860"/>
      <c r="Q551" s="860"/>
      <c r="R551" s="860"/>
      <c r="S551" s="860"/>
      <c r="T551" s="860"/>
      <c r="U551" s="860"/>
      <c r="V551" s="860"/>
      <c r="W551" s="860"/>
      <c r="X551" s="860"/>
      <c r="Y551" s="860"/>
      <c r="Z551" s="860"/>
      <c r="AA551" s="860"/>
      <c r="AB551" s="860"/>
      <c r="AC551" s="860"/>
      <c r="AD551" s="860"/>
    </row>
    <row r="552" spans="1:30" ht="15.75" customHeight="1" x14ac:dyDescent="0.25">
      <c r="A552" s="860"/>
      <c r="B552" s="860"/>
      <c r="C552" s="860"/>
      <c r="D552" s="860"/>
      <c r="E552" s="860"/>
      <c r="F552" s="860"/>
      <c r="G552" s="868"/>
      <c r="H552" s="860"/>
      <c r="I552" s="860"/>
      <c r="J552" s="860"/>
      <c r="K552" s="860"/>
      <c r="L552" s="860"/>
      <c r="M552" s="860"/>
      <c r="N552" s="860"/>
      <c r="O552" s="860"/>
      <c r="P552" s="860"/>
      <c r="Q552" s="860"/>
      <c r="R552" s="860"/>
      <c r="S552" s="860"/>
      <c r="T552" s="860"/>
      <c r="U552" s="860"/>
      <c r="V552" s="860"/>
      <c r="W552" s="860"/>
      <c r="X552" s="860"/>
      <c r="Y552" s="860"/>
      <c r="Z552" s="860"/>
      <c r="AA552" s="860"/>
      <c r="AB552" s="860"/>
      <c r="AC552" s="860"/>
      <c r="AD552" s="860"/>
    </row>
    <row r="553" spans="1:30" ht="15.75" customHeight="1" x14ac:dyDescent="0.25">
      <c r="A553" s="860"/>
      <c r="B553" s="860"/>
      <c r="C553" s="860"/>
      <c r="D553" s="860"/>
      <c r="E553" s="860"/>
      <c r="F553" s="860"/>
      <c r="G553" s="868"/>
      <c r="H553" s="860"/>
      <c r="I553" s="860"/>
      <c r="J553" s="860"/>
      <c r="K553" s="860"/>
      <c r="L553" s="860"/>
      <c r="M553" s="860"/>
      <c r="N553" s="860"/>
      <c r="O553" s="860"/>
      <c r="P553" s="860"/>
      <c r="Q553" s="860"/>
      <c r="R553" s="860"/>
      <c r="S553" s="860"/>
      <c r="T553" s="860"/>
      <c r="U553" s="860"/>
      <c r="V553" s="860"/>
      <c r="W553" s="860"/>
      <c r="X553" s="860"/>
      <c r="Y553" s="860"/>
      <c r="Z553" s="860"/>
      <c r="AA553" s="860"/>
      <c r="AB553" s="860"/>
      <c r="AC553" s="860"/>
      <c r="AD553" s="860"/>
    </row>
    <row r="554" spans="1:30" ht="15.75" customHeight="1" x14ac:dyDescent="0.25">
      <c r="A554" s="860"/>
      <c r="B554" s="860"/>
      <c r="C554" s="860"/>
      <c r="D554" s="860"/>
      <c r="E554" s="860"/>
      <c r="F554" s="860"/>
      <c r="G554" s="868"/>
      <c r="H554" s="860"/>
      <c r="I554" s="860"/>
      <c r="J554" s="860"/>
      <c r="K554" s="860"/>
      <c r="L554" s="860"/>
      <c r="M554" s="860"/>
      <c r="N554" s="860"/>
      <c r="O554" s="860"/>
      <c r="P554" s="860"/>
      <c r="Q554" s="860"/>
      <c r="R554" s="860"/>
      <c r="S554" s="860"/>
      <c r="T554" s="860"/>
      <c r="U554" s="860"/>
      <c r="V554" s="860"/>
      <c r="W554" s="860"/>
      <c r="X554" s="860"/>
      <c r="Y554" s="860"/>
      <c r="Z554" s="860"/>
      <c r="AA554" s="860"/>
      <c r="AB554" s="860"/>
      <c r="AC554" s="860"/>
      <c r="AD554" s="860"/>
    </row>
    <row r="555" spans="1:30" ht="15.75" customHeight="1" x14ac:dyDescent="0.25">
      <c r="A555" s="860"/>
      <c r="B555" s="860"/>
      <c r="C555" s="860"/>
      <c r="D555" s="860"/>
      <c r="E555" s="860"/>
      <c r="F555" s="860"/>
      <c r="G555" s="868"/>
      <c r="H555" s="860"/>
      <c r="I555" s="860"/>
      <c r="J555" s="860"/>
      <c r="K555" s="860"/>
      <c r="L555" s="860"/>
      <c r="M555" s="860"/>
      <c r="N555" s="860"/>
      <c r="O555" s="860"/>
      <c r="P555" s="860"/>
      <c r="Q555" s="860"/>
      <c r="R555" s="860"/>
      <c r="S555" s="860"/>
      <c r="T555" s="860"/>
      <c r="U555" s="860"/>
      <c r="V555" s="860"/>
      <c r="W555" s="860"/>
      <c r="X555" s="860"/>
      <c r="Y555" s="860"/>
      <c r="Z555" s="860"/>
      <c r="AA555" s="860"/>
      <c r="AB555" s="860"/>
      <c r="AC555" s="860"/>
      <c r="AD555" s="860"/>
    </row>
    <row r="556" spans="1:30" ht="15.75" customHeight="1" x14ac:dyDescent="0.25">
      <c r="A556" s="860"/>
      <c r="B556" s="860"/>
      <c r="C556" s="860"/>
      <c r="D556" s="860"/>
      <c r="E556" s="860"/>
      <c r="F556" s="860"/>
      <c r="G556" s="868"/>
      <c r="H556" s="860"/>
      <c r="I556" s="860"/>
      <c r="J556" s="860"/>
      <c r="K556" s="860"/>
      <c r="L556" s="860"/>
      <c r="M556" s="860"/>
      <c r="N556" s="860"/>
      <c r="O556" s="860"/>
      <c r="P556" s="860"/>
      <c r="Q556" s="860"/>
      <c r="R556" s="860"/>
      <c r="S556" s="860"/>
      <c r="T556" s="860"/>
      <c r="U556" s="860"/>
      <c r="V556" s="860"/>
      <c r="W556" s="860"/>
      <c r="X556" s="860"/>
      <c r="Y556" s="860"/>
      <c r="Z556" s="860"/>
      <c r="AA556" s="860"/>
      <c r="AB556" s="860"/>
      <c r="AC556" s="860"/>
      <c r="AD556" s="860"/>
    </row>
    <row r="557" spans="1:30" ht="15.75" customHeight="1" x14ac:dyDescent="0.25">
      <c r="A557" s="860"/>
      <c r="B557" s="860"/>
      <c r="C557" s="860"/>
      <c r="D557" s="860"/>
      <c r="E557" s="860"/>
      <c r="F557" s="860"/>
      <c r="G557" s="868"/>
      <c r="H557" s="860"/>
      <c r="I557" s="860"/>
      <c r="J557" s="860"/>
      <c r="K557" s="860"/>
      <c r="L557" s="860"/>
      <c r="M557" s="860"/>
      <c r="N557" s="860"/>
      <c r="O557" s="860"/>
      <c r="P557" s="860"/>
      <c r="Q557" s="860"/>
      <c r="R557" s="860"/>
      <c r="S557" s="860"/>
      <c r="T557" s="860"/>
      <c r="U557" s="860"/>
      <c r="V557" s="860"/>
      <c r="W557" s="860"/>
      <c r="X557" s="860"/>
      <c r="Y557" s="860"/>
      <c r="Z557" s="860"/>
      <c r="AA557" s="860"/>
      <c r="AB557" s="860"/>
      <c r="AC557" s="860"/>
      <c r="AD557" s="860"/>
    </row>
    <row r="558" spans="1:30" ht="15.75" customHeight="1" x14ac:dyDescent="0.25">
      <c r="A558" s="860"/>
      <c r="B558" s="860"/>
      <c r="C558" s="860"/>
      <c r="D558" s="860"/>
      <c r="E558" s="860"/>
      <c r="F558" s="860"/>
      <c r="G558" s="868"/>
      <c r="H558" s="860"/>
      <c r="I558" s="860"/>
      <c r="J558" s="860"/>
      <c r="K558" s="860"/>
      <c r="L558" s="860"/>
      <c r="M558" s="860"/>
      <c r="N558" s="860"/>
      <c r="O558" s="860"/>
      <c r="P558" s="860"/>
      <c r="Q558" s="860"/>
      <c r="R558" s="860"/>
      <c r="S558" s="860"/>
      <c r="T558" s="860"/>
      <c r="U558" s="860"/>
      <c r="V558" s="860"/>
      <c r="W558" s="860"/>
      <c r="X558" s="860"/>
      <c r="Y558" s="860"/>
      <c r="Z558" s="860"/>
      <c r="AA558" s="860"/>
      <c r="AB558" s="860"/>
      <c r="AC558" s="860"/>
      <c r="AD558" s="860"/>
    </row>
    <row r="559" spans="1:30" ht="15.75" customHeight="1" x14ac:dyDescent="0.25">
      <c r="A559" s="860"/>
      <c r="B559" s="860"/>
      <c r="C559" s="860"/>
      <c r="D559" s="860"/>
      <c r="E559" s="860"/>
      <c r="F559" s="860"/>
      <c r="G559" s="868"/>
      <c r="H559" s="860"/>
      <c r="I559" s="860"/>
      <c r="J559" s="860"/>
      <c r="K559" s="860"/>
      <c r="L559" s="860"/>
      <c r="M559" s="860"/>
      <c r="N559" s="860"/>
      <c r="O559" s="860"/>
      <c r="P559" s="860"/>
      <c r="Q559" s="860"/>
      <c r="R559" s="860"/>
      <c r="S559" s="860"/>
      <c r="T559" s="860"/>
      <c r="U559" s="860"/>
      <c r="V559" s="860"/>
      <c r="W559" s="860"/>
      <c r="X559" s="860"/>
      <c r="Y559" s="860"/>
      <c r="Z559" s="860"/>
      <c r="AA559" s="860"/>
      <c r="AB559" s="860"/>
      <c r="AC559" s="860"/>
      <c r="AD559" s="860"/>
    </row>
    <row r="560" spans="1:30" ht="15.75" customHeight="1" x14ac:dyDescent="0.25">
      <c r="A560" s="860"/>
      <c r="B560" s="860"/>
      <c r="C560" s="860"/>
      <c r="D560" s="860"/>
      <c r="E560" s="860"/>
      <c r="F560" s="860"/>
      <c r="G560" s="868"/>
      <c r="H560" s="860"/>
      <c r="I560" s="860"/>
      <c r="J560" s="860"/>
      <c r="K560" s="860"/>
      <c r="L560" s="860"/>
      <c r="M560" s="860"/>
      <c r="N560" s="860"/>
      <c r="O560" s="860"/>
      <c r="P560" s="860"/>
      <c r="Q560" s="860"/>
      <c r="R560" s="860"/>
      <c r="S560" s="860"/>
      <c r="T560" s="860"/>
      <c r="U560" s="860"/>
      <c r="V560" s="860"/>
      <c r="W560" s="860"/>
      <c r="X560" s="860"/>
      <c r="Y560" s="860"/>
      <c r="Z560" s="860"/>
      <c r="AA560" s="860"/>
      <c r="AB560" s="860"/>
      <c r="AC560" s="860"/>
      <c r="AD560" s="860"/>
    </row>
    <row r="561" spans="1:30" ht="15.75" customHeight="1" x14ac:dyDescent="0.25">
      <c r="A561" s="860"/>
      <c r="B561" s="860"/>
      <c r="C561" s="860"/>
      <c r="D561" s="860"/>
      <c r="E561" s="860"/>
      <c r="F561" s="860"/>
      <c r="G561" s="868"/>
      <c r="H561" s="860"/>
      <c r="I561" s="860"/>
      <c r="J561" s="860"/>
      <c r="K561" s="860"/>
      <c r="L561" s="860"/>
      <c r="M561" s="860"/>
      <c r="N561" s="860"/>
      <c r="O561" s="860"/>
      <c r="P561" s="860"/>
      <c r="Q561" s="860"/>
      <c r="R561" s="860"/>
      <c r="S561" s="860"/>
      <c r="T561" s="860"/>
      <c r="U561" s="860"/>
      <c r="V561" s="860"/>
      <c r="W561" s="860"/>
      <c r="X561" s="860"/>
      <c r="Y561" s="860"/>
      <c r="Z561" s="860"/>
      <c r="AA561" s="860"/>
      <c r="AB561" s="860"/>
      <c r="AC561" s="860"/>
      <c r="AD561" s="860"/>
    </row>
    <row r="562" spans="1:30" ht="15.75" customHeight="1" x14ac:dyDescent="0.25">
      <c r="A562" s="860"/>
      <c r="B562" s="860"/>
      <c r="C562" s="860"/>
      <c r="D562" s="860"/>
      <c r="E562" s="860"/>
      <c r="F562" s="860"/>
      <c r="G562" s="868"/>
      <c r="H562" s="860"/>
      <c r="I562" s="860"/>
      <c r="J562" s="860"/>
      <c r="K562" s="860"/>
      <c r="L562" s="860"/>
      <c r="M562" s="860"/>
      <c r="N562" s="860"/>
      <c r="O562" s="860"/>
      <c r="P562" s="860"/>
      <c r="Q562" s="860"/>
      <c r="R562" s="860"/>
      <c r="S562" s="860"/>
      <c r="T562" s="860"/>
      <c r="U562" s="860"/>
      <c r="V562" s="860"/>
      <c r="W562" s="860"/>
      <c r="X562" s="860"/>
      <c r="Y562" s="860"/>
      <c r="Z562" s="860"/>
      <c r="AA562" s="860"/>
      <c r="AB562" s="860"/>
      <c r="AC562" s="860"/>
      <c r="AD562" s="860"/>
    </row>
    <row r="563" spans="1:30" ht="15.75" customHeight="1" x14ac:dyDescent="0.25">
      <c r="A563" s="860"/>
      <c r="B563" s="860"/>
      <c r="C563" s="860"/>
      <c r="D563" s="860"/>
      <c r="E563" s="860"/>
      <c r="F563" s="860"/>
      <c r="G563" s="868"/>
      <c r="H563" s="860"/>
      <c r="I563" s="860"/>
      <c r="J563" s="860"/>
      <c r="K563" s="860"/>
      <c r="L563" s="860"/>
      <c r="M563" s="860"/>
      <c r="N563" s="860"/>
      <c r="O563" s="860"/>
      <c r="P563" s="860"/>
      <c r="Q563" s="860"/>
      <c r="R563" s="860"/>
      <c r="S563" s="860"/>
      <c r="T563" s="860"/>
      <c r="U563" s="860"/>
      <c r="V563" s="860"/>
      <c r="W563" s="860"/>
      <c r="X563" s="860"/>
      <c r="Y563" s="860"/>
      <c r="Z563" s="860"/>
      <c r="AA563" s="860"/>
      <c r="AB563" s="860"/>
      <c r="AC563" s="860"/>
      <c r="AD563" s="860"/>
    </row>
    <row r="564" spans="1:30" ht="15.75" customHeight="1" x14ac:dyDescent="0.25">
      <c r="A564" s="860"/>
      <c r="B564" s="860"/>
      <c r="C564" s="860"/>
      <c r="D564" s="860"/>
      <c r="E564" s="860"/>
      <c r="F564" s="860"/>
      <c r="G564" s="868"/>
      <c r="H564" s="860"/>
      <c r="I564" s="860"/>
      <c r="J564" s="860"/>
      <c r="K564" s="860"/>
      <c r="L564" s="860"/>
      <c r="M564" s="860"/>
      <c r="N564" s="860"/>
      <c r="O564" s="860"/>
      <c r="P564" s="860"/>
      <c r="Q564" s="860"/>
      <c r="R564" s="860"/>
      <c r="S564" s="860"/>
      <c r="T564" s="860"/>
      <c r="U564" s="860"/>
      <c r="V564" s="860"/>
      <c r="W564" s="860"/>
      <c r="X564" s="860"/>
      <c r="Y564" s="860"/>
      <c r="Z564" s="860"/>
      <c r="AA564" s="860"/>
      <c r="AB564" s="860"/>
      <c r="AC564" s="860"/>
      <c r="AD564" s="860"/>
    </row>
    <row r="565" spans="1:30" ht="15.75" customHeight="1" x14ac:dyDescent="0.25">
      <c r="A565" s="860"/>
      <c r="B565" s="860"/>
      <c r="C565" s="860"/>
      <c r="D565" s="860"/>
      <c r="E565" s="860"/>
      <c r="F565" s="860"/>
      <c r="G565" s="868"/>
      <c r="H565" s="860"/>
      <c r="I565" s="860"/>
      <c r="J565" s="860"/>
      <c r="K565" s="860"/>
      <c r="L565" s="860"/>
      <c r="M565" s="860"/>
      <c r="N565" s="860"/>
      <c r="O565" s="860"/>
      <c r="P565" s="860"/>
      <c r="Q565" s="860"/>
      <c r="R565" s="860"/>
      <c r="S565" s="860"/>
      <c r="T565" s="860"/>
      <c r="U565" s="860"/>
      <c r="V565" s="860"/>
      <c r="W565" s="860"/>
      <c r="X565" s="860"/>
      <c r="Y565" s="860"/>
      <c r="Z565" s="860"/>
      <c r="AA565" s="860"/>
      <c r="AB565" s="860"/>
      <c r="AC565" s="860"/>
      <c r="AD565" s="860"/>
    </row>
    <row r="566" spans="1:30" ht="15.75" customHeight="1" x14ac:dyDescent="0.25">
      <c r="A566" s="860"/>
      <c r="B566" s="860"/>
      <c r="C566" s="860"/>
      <c r="D566" s="860"/>
      <c r="E566" s="860"/>
      <c r="F566" s="860"/>
      <c r="G566" s="868"/>
      <c r="H566" s="860"/>
      <c r="I566" s="860"/>
      <c r="J566" s="860"/>
      <c r="K566" s="860"/>
      <c r="L566" s="860"/>
      <c r="M566" s="860"/>
      <c r="N566" s="860"/>
      <c r="O566" s="860"/>
      <c r="P566" s="860"/>
      <c r="Q566" s="860"/>
      <c r="R566" s="860"/>
      <c r="S566" s="860"/>
      <c r="T566" s="860"/>
      <c r="U566" s="860"/>
      <c r="V566" s="860"/>
      <c r="W566" s="860"/>
      <c r="X566" s="860"/>
      <c r="Y566" s="860"/>
      <c r="Z566" s="860"/>
      <c r="AA566" s="860"/>
      <c r="AB566" s="860"/>
      <c r="AC566" s="860"/>
      <c r="AD566" s="860"/>
    </row>
    <row r="567" spans="1:30" ht="15.75" customHeight="1" x14ac:dyDescent="0.25">
      <c r="A567" s="860"/>
      <c r="B567" s="860"/>
      <c r="C567" s="860"/>
      <c r="D567" s="860"/>
      <c r="E567" s="860"/>
      <c r="F567" s="860"/>
      <c r="G567" s="868"/>
      <c r="H567" s="860"/>
      <c r="I567" s="860"/>
      <c r="J567" s="860"/>
      <c r="K567" s="860"/>
      <c r="L567" s="860"/>
      <c r="M567" s="860"/>
      <c r="N567" s="860"/>
      <c r="O567" s="860"/>
      <c r="P567" s="860"/>
      <c r="Q567" s="860"/>
      <c r="R567" s="860"/>
      <c r="S567" s="860"/>
      <c r="T567" s="860"/>
      <c r="U567" s="860"/>
      <c r="V567" s="860"/>
      <c r="W567" s="860"/>
      <c r="X567" s="860"/>
      <c r="Y567" s="860"/>
      <c r="Z567" s="860"/>
      <c r="AA567" s="860"/>
      <c r="AB567" s="860"/>
      <c r="AC567" s="860"/>
      <c r="AD567" s="860"/>
    </row>
    <row r="568" spans="1:30" ht="15.75" customHeight="1" x14ac:dyDescent="0.25">
      <c r="A568" s="860"/>
      <c r="B568" s="860"/>
      <c r="C568" s="860"/>
      <c r="D568" s="860"/>
      <c r="E568" s="860"/>
      <c r="F568" s="860"/>
      <c r="G568" s="868"/>
      <c r="H568" s="860"/>
      <c r="I568" s="860"/>
      <c r="J568" s="860"/>
      <c r="K568" s="860"/>
      <c r="L568" s="860"/>
      <c r="M568" s="860"/>
      <c r="N568" s="860"/>
      <c r="O568" s="860"/>
      <c r="P568" s="860"/>
      <c r="Q568" s="860"/>
      <c r="R568" s="860"/>
      <c r="S568" s="860"/>
      <c r="T568" s="860"/>
      <c r="U568" s="860"/>
      <c r="V568" s="860"/>
      <c r="W568" s="860"/>
      <c r="X568" s="860"/>
      <c r="Y568" s="860"/>
      <c r="Z568" s="860"/>
      <c r="AA568" s="860"/>
      <c r="AB568" s="860"/>
      <c r="AC568" s="860"/>
      <c r="AD568" s="860"/>
    </row>
    <row r="569" spans="1:30" ht="15.75" customHeight="1" x14ac:dyDescent="0.25">
      <c r="A569" s="860"/>
      <c r="B569" s="860"/>
      <c r="C569" s="860"/>
      <c r="D569" s="860"/>
      <c r="E569" s="860"/>
      <c r="F569" s="860"/>
      <c r="G569" s="868"/>
      <c r="H569" s="860"/>
      <c r="I569" s="860"/>
      <c r="J569" s="860"/>
      <c r="K569" s="860"/>
      <c r="L569" s="860"/>
      <c r="M569" s="860"/>
      <c r="N569" s="860"/>
      <c r="O569" s="860"/>
      <c r="P569" s="860"/>
      <c r="Q569" s="860"/>
      <c r="R569" s="860"/>
      <c r="S569" s="860"/>
      <c r="T569" s="860"/>
      <c r="U569" s="860"/>
      <c r="V569" s="860"/>
      <c r="W569" s="860"/>
      <c r="X569" s="860"/>
      <c r="Y569" s="860"/>
      <c r="Z569" s="860"/>
      <c r="AA569" s="860"/>
      <c r="AB569" s="860"/>
      <c r="AC569" s="860"/>
      <c r="AD569" s="860"/>
    </row>
    <row r="570" spans="1:30" ht="15.75" customHeight="1" x14ac:dyDescent="0.25">
      <c r="A570" s="860"/>
      <c r="B570" s="860"/>
      <c r="C570" s="860"/>
      <c r="D570" s="860"/>
      <c r="E570" s="860"/>
      <c r="F570" s="860"/>
      <c r="G570" s="868"/>
      <c r="H570" s="860"/>
      <c r="I570" s="860"/>
      <c r="J570" s="860"/>
      <c r="K570" s="860"/>
      <c r="L570" s="860"/>
      <c r="M570" s="860"/>
      <c r="N570" s="860"/>
      <c r="O570" s="860"/>
      <c r="P570" s="860"/>
      <c r="Q570" s="860"/>
      <c r="R570" s="860"/>
      <c r="S570" s="860"/>
      <c r="T570" s="860"/>
      <c r="U570" s="860"/>
      <c r="V570" s="860"/>
      <c r="W570" s="860"/>
      <c r="X570" s="860"/>
      <c r="Y570" s="860"/>
      <c r="Z570" s="860"/>
      <c r="AA570" s="860"/>
      <c r="AB570" s="860"/>
      <c r="AC570" s="860"/>
      <c r="AD570" s="860"/>
    </row>
    <row r="571" spans="1:30" ht="15.75" customHeight="1" x14ac:dyDescent="0.25">
      <c r="A571" s="860"/>
      <c r="B571" s="860"/>
      <c r="C571" s="860"/>
      <c r="D571" s="860"/>
      <c r="E571" s="860"/>
      <c r="F571" s="860"/>
      <c r="G571" s="868"/>
      <c r="H571" s="860"/>
      <c r="I571" s="860"/>
      <c r="J571" s="860"/>
      <c r="K571" s="860"/>
      <c r="L571" s="860"/>
      <c r="M571" s="860"/>
      <c r="N571" s="860"/>
      <c r="O571" s="860"/>
      <c r="P571" s="860"/>
      <c r="Q571" s="860"/>
      <c r="R571" s="860"/>
      <c r="S571" s="860"/>
      <c r="T571" s="860"/>
      <c r="U571" s="860"/>
      <c r="V571" s="860"/>
      <c r="W571" s="860"/>
      <c r="X571" s="860"/>
      <c r="Y571" s="860"/>
      <c r="Z571" s="860"/>
      <c r="AA571" s="860"/>
      <c r="AB571" s="860"/>
      <c r="AC571" s="860"/>
      <c r="AD571" s="860"/>
    </row>
    <row r="572" spans="1:30" ht="15.75" customHeight="1" x14ac:dyDescent="0.25">
      <c r="A572" s="860"/>
      <c r="B572" s="860"/>
      <c r="C572" s="860"/>
      <c r="D572" s="860"/>
      <c r="E572" s="860"/>
      <c r="F572" s="860"/>
      <c r="G572" s="868"/>
      <c r="H572" s="860"/>
      <c r="I572" s="860"/>
      <c r="J572" s="860"/>
      <c r="K572" s="860"/>
      <c r="L572" s="860"/>
      <c r="M572" s="860"/>
      <c r="N572" s="860"/>
      <c r="O572" s="860"/>
      <c r="P572" s="860"/>
      <c r="Q572" s="860"/>
      <c r="R572" s="860"/>
      <c r="S572" s="860"/>
      <c r="T572" s="860"/>
      <c r="U572" s="860"/>
      <c r="V572" s="860"/>
      <c r="W572" s="860"/>
      <c r="X572" s="860"/>
      <c r="Y572" s="860"/>
      <c r="Z572" s="860"/>
      <c r="AA572" s="860"/>
      <c r="AB572" s="860"/>
      <c r="AC572" s="860"/>
      <c r="AD572" s="860"/>
    </row>
    <row r="573" spans="1:30" ht="15.75" customHeight="1" x14ac:dyDescent="0.25">
      <c r="A573" s="860"/>
      <c r="B573" s="860"/>
      <c r="C573" s="860"/>
      <c r="D573" s="860"/>
      <c r="E573" s="860"/>
      <c r="F573" s="860"/>
      <c r="G573" s="868"/>
      <c r="H573" s="860"/>
      <c r="I573" s="860"/>
      <c r="J573" s="860"/>
      <c r="K573" s="860"/>
      <c r="L573" s="860"/>
      <c r="M573" s="860"/>
      <c r="N573" s="860"/>
      <c r="O573" s="860"/>
      <c r="P573" s="860"/>
      <c r="Q573" s="860"/>
      <c r="R573" s="860"/>
      <c r="S573" s="860"/>
      <c r="T573" s="860"/>
      <c r="U573" s="860"/>
      <c r="V573" s="860"/>
      <c r="W573" s="860"/>
      <c r="X573" s="860"/>
      <c r="Y573" s="860"/>
      <c r="Z573" s="860"/>
      <c r="AA573" s="860"/>
      <c r="AB573" s="860"/>
      <c r="AC573" s="860"/>
      <c r="AD573" s="860"/>
    </row>
    <row r="574" spans="1:30" ht="15.75" customHeight="1" x14ac:dyDescent="0.25">
      <c r="A574" s="860"/>
      <c r="B574" s="860"/>
      <c r="C574" s="860"/>
      <c r="D574" s="860"/>
      <c r="E574" s="860"/>
      <c r="F574" s="860"/>
      <c r="G574" s="868"/>
      <c r="H574" s="860"/>
      <c r="I574" s="860"/>
      <c r="J574" s="860"/>
      <c r="K574" s="860"/>
      <c r="L574" s="860"/>
      <c r="M574" s="860"/>
      <c r="N574" s="860"/>
      <c r="O574" s="860"/>
      <c r="P574" s="860"/>
      <c r="Q574" s="860"/>
      <c r="R574" s="860"/>
      <c r="S574" s="860"/>
      <c r="T574" s="860"/>
      <c r="U574" s="860"/>
      <c r="V574" s="860"/>
      <c r="W574" s="860"/>
      <c r="X574" s="860"/>
      <c r="Y574" s="860"/>
      <c r="Z574" s="860"/>
      <c r="AA574" s="860"/>
      <c r="AB574" s="860"/>
      <c r="AC574" s="860"/>
      <c r="AD574" s="860"/>
    </row>
    <row r="575" spans="1:30" ht="15.75" customHeight="1" x14ac:dyDescent="0.25">
      <c r="A575" s="860"/>
      <c r="B575" s="860"/>
      <c r="C575" s="860"/>
      <c r="D575" s="860"/>
      <c r="E575" s="860"/>
      <c r="F575" s="860"/>
      <c r="G575" s="868"/>
      <c r="H575" s="860"/>
      <c r="I575" s="860"/>
      <c r="J575" s="860"/>
      <c r="K575" s="860"/>
      <c r="L575" s="860"/>
      <c r="M575" s="860"/>
      <c r="N575" s="860"/>
      <c r="O575" s="860"/>
      <c r="P575" s="860"/>
      <c r="Q575" s="860"/>
      <c r="R575" s="860"/>
      <c r="S575" s="860"/>
      <c r="T575" s="860"/>
      <c r="U575" s="860"/>
      <c r="V575" s="860"/>
      <c r="W575" s="860"/>
      <c r="X575" s="860"/>
      <c r="Y575" s="860"/>
      <c r="Z575" s="860"/>
      <c r="AA575" s="860"/>
      <c r="AB575" s="860"/>
      <c r="AC575" s="860"/>
      <c r="AD575" s="860"/>
    </row>
    <row r="576" spans="1:30" ht="15.75" customHeight="1" x14ac:dyDescent="0.25">
      <c r="A576" s="860"/>
      <c r="B576" s="860"/>
      <c r="C576" s="860"/>
      <c r="D576" s="860"/>
      <c r="E576" s="860"/>
      <c r="F576" s="860"/>
      <c r="G576" s="868"/>
      <c r="H576" s="860"/>
      <c r="I576" s="860"/>
      <c r="J576" s="860"/>
      <c r="K576" s="860"/>
      <c r="L576" s="860"/>
      <c r="M576" s="860"/>
      <c r="N576" s="860"/>
      <c r="O576" s="860"/>
      <c r="P576" s="860"/>
      <c r="Q576" s="860"/>
      <c r="R576" s="860"/>
      <c r="S576" s="860"/>
      <c r="T576" s="860"/>
      <c r="U576" s="860"/>
      <c r="V576" s="860"/>
      <c r="W576" s="860"/>
      <c r="X576" s="860"/>
      <c r="Y576" s="860"/>
      <c r="Z576" s="860"/>
      <c r="AA576" s="860"/>
      <c r="AB576" s="860"/>
      <c r="AC576" s="860"/>
      <c r="AD576" s="860"/>
    </row>
    <row r="577" spans="1:30" ht="15.75" customHeight="1" x14ac:dyDescent="0.25">
      <c r="A577" s="860"/>
      <c r="B577" s="860"/>
      <c r="C577" s="860"/>
      <c r="D577" s="860"/>
      <c r="E577" s="860"/>
      <c r="F577" s="860"/>
      <c r="G577" s="868"/>
      <c r="H577" s="860"/>
      <c r="I577" s="860"/>
      <c r="J577" s="860"/>
      <c r="K577" s="860"/>
      <c r="L577" s="860"/>
      <c r="M577" s="860"/>
      <c r="N577" s="860"/>
      <c r="O577" s="860"/>
      <c r="P577" s="860"/>
      <c r="Q577" s="860"/>
      <c r="R577" s="860"/>
      <c r="S577" s="860"/>
      <c r="T577" s="860"/>
      <c r="U577" s="860"/>
      <c r="V577" s="860"/>
      <c r="W577" s="860"/>
      <c r="X577" s="860"/>
      <c r="Y577" s="860"/>
      <c r="Z577" s="860"/>
      <c r="AA577" s="860"/>
      <c r="AB577" s="860"/>
      <c r="AC577" s="860"/>
      <c r="AD577" s="860"/>
    </row>
    <row r="578" spans="1:30" ht="15.75" customHeight="1" x14ac:dyDescent="0.25">
      <c r="A578" s="860"/>
      <c r="B578" s="860"/>
      <c r="C578" s="860"/>
      <c r="D578" s="860"/>
      <c r="E578" s="860"/>
      <c r="F578" s="860"/>
      <c r="G578" s="868"/>
      <c r="H578" s="860"/>
      <c r="I578" s="860"/>
      <c r="J578" s="860"/>
      <c r="K578" s="860"/>
      <c r="L578" s="860"/>
      <c r="M578" s="860"/>
      <c r="N578" s="860"/>
      <c r="O578" s="860"/>
      <c r="P578" s="860"/>
      <c r="Q578" s="860"/>
      <c r="R578" s="860"/>
      <c r="S578" s="860"/>
      <c r="T578" s="860"/>
      <c r="U578" s="860"/>
      <c r="V578" s="860"/>
      <c r="W578" s="860"/>
      <c r="X578" s="860"/>
      <c r="Y578" s="860"/>
      <c r="Z578" s="860"/>
      <c r="AA578" s="860"/>
      <c r="AB578" s="860"/>
      <c r="AC578" s="860"/>
      <c r="AD578" s="860"/>
    </row>
    <row r="579" spans="1:30" ht="15.75" customHeight="1" x14ac:dyDescent="0.25">
      <c r="A579" s="860"/>
      <c r="B579" s="860"/>
      <c r="C579" s="860"/>
      <c r="D579" s="860"/>
      <c r="E579" s="860"/>
      <c r="F579" s="860"/>
      <c r="G579" s="868"/>
      <c r="H579" s="860"/>
      <c r="I579" s="860"/>
      <c r="J579" s="860"/>
      <c r="K579" s="860"/>
      <c r="L579" s="860"/>
      <c r="M579" s="860"/>
      <c r="N579" s="860"/>
      <c r="O579" s="860"/>
      <c r="P579" s="860"/>
      <c r="Q579" s="860"/>
      <c r="R579" s="860"/>
      <c r="S579" s="860"/>
      <c r="T579" s="860"/>
      <c r="U579" s="860"/>
      <c r="V579" s="860"/>
      <c r="W579" s="860"/>
      <c r="X579" s="860"/>
      <c r="Y579" s="860"/>
      <c r="Z579" s="860"/>
      <c r="AA579" s="860"/>
      <c r="AB579" s="860"/>
      <c r="AC579" s="860"/>
      <c r="AD579" s="860"/>
    </row>
    <row r="580" spans="1:30" ht="15.75" customHeight="1" x14ac:dyDescent="0.25">
      <c r="A580" s="860"/>
      <c r="B580" s="860"/>
      <c r="C580" s="860"/>
      <c r="D580" s="860"/>
      <c r="E580" s="860"/>
      <c r="F580" s="860"/>
      <c r="G580" s="868"/>
      <c r="H580" s="860"/>
      <c r="I580" s="860"/>
      <c r="J580" s="860"/>
      <c r="K580" s="860"/>
      <c r="L580" s="860"/>
      <c r="M580" s="860"/>
      <c r="N580" s="860"/>
      <c r="O580" s="860"/>
      <c r="P580" s="860"/>
      <c r="Q580" s="860"/>
      <c r="R580" s="860"/>
      <c r="S580" s="860"/>
      <c r="T580" s="860"/>
      <c r="U580" s="860"/>
      <c r="V580" s="860"/>
      <c r="W580" s="860"/>
      <c r="X580" s="860"/>
      <c r="Y580" s="860"/>
      <c r="Z580" s="860"/>
      <c r="AA580" s="860"/>
      <c r="AB580" s="860"/>
      <c r="AC580" s="860"/>
      <c r="AD580" s="860"/>
    </row>
    <row r="581" spans="1:30" ht="15.75" customHeight="1" x14ac:dyDescent="0.25">
      <c r="A581" s="860"/>
      <c r="B581" s="860"/>
      <c r="C581" s="860"/>
      <c r="D581" s="860"/>
      <c r="E581" s="860"/>
      <c r="F581" s="860"/>
      <c r="G581" s="868"/>
      <c r="H581" s="860"/>
      <c r="I581" s="860"/>
      <c r="J581" s="860"/>
      <c r="K581" s="860"/>
      <c r="L581" s="860"/>
      <c r="M581" s="860"/>
      <c r="N581" s="860"/>
      <c r="O581" s="860"/>
      <c r="P581" s="860"/>
      <c r="Q581" s="860"/>
      <c r="R581" s="860"/>
      <c r="S581" s="860"/>
      <c r="T581" s="860"/>
      <c r="U581" s="860"/>
      <c r="V581" s="860"/>
      <c r="W581" s="860"/>
      <c r="X581" s="860"/>
      <c r="Y581" s="860"/>
      <c r="Z581" s="860"/>
      <c r="AA581" s="860"/>
      <c r="AB581" s="860"/>
      <c r="AC581" s="860"/>
      <c r="AD581" s="860"/>
    </row>
    <row r="582" spans="1:30" ht="15.75" customHeight="1" x14ac:dyDescent="0.25">
      <c r="A582" s="860"/>
      <c r="B582" s="860"/>
      <c r="C582" s="860"/>
      <c r="D582" s="860"/>
      <c r="E582" s="860"/>
      <c r="F582" s="860"/>
      <c r="G582" s="868"/>
      <c r="H582" s="860"/>
      <c r="I582" s="860"/>
      <c r="J582" s="860"/>
      <c r="K582" s="860"/>
      <c r="L582" s="860"/>
      <c r="M582" s="860"/>
      <c r="N582" s="860"/>
      <c r="O582" s="860"/>
      <c r="P582" s="860"/>
      <c r="Q582" s="860"/>
      <c r="R582" s="860"/>
      <c r="S582" s="860"/>
      <c r="T582" s="860"/>
      <c r="U582" s="860"/>
      <c r="V582" s="860"/>
      <c r="W582" s="860"/>
      <c r="X582" s="860"/>
      <c r="Y582" s="860"/>
      <c r="Z582" s="860"/>
      <c r="AA582" s="860"/>
      <c r="AB582" s="860"/>
      <c r="AC582" s="860"/>
      <c r="AD582" s="860"/>
    </row>
    <row r="583" spans="1:30" ht="15.75" customHeight="1" x14ac:dyDescent="0.25">
      <c r="A583" s="860"/>
      <c r="B583" s="860"/>
      <c r="C583" s="860"/>
      <c r="D583" s="860"/>
      <c r="E583" s="860"/>
      <c r="F583" s="860"/>
      <c r="G583" s="868"/>
      <c r="H583" s="860"/>
      <c r="I583" s="860"/>
      <c r="J583" s="860"/>
      <c r="K583" s="860"/>
      <c r="L583" s="860"/>
      <c r="M583" s="860"/>
      <c r="N583" s="860"/>
      <c r="O583" s="860"/>
      <c r="P583" s="860"/>
      <c r="Q583" s="860"/>
      <c r="R583" s="860"/>
      <c r="S583" s="860"/>
      <c r="T583" s="860"/>
      <c r="U583" s="860"/>
      <c r="V583" s="860"/>
      <c r="W583" s="860"/>
      <c r="X583" s="860"/>
      <c r="Y583" s="860"/>
      <c r="Z583" s="860"/>
      <c r="AA583" s="860"/>
      <c r="AB583" s="860"/>
      <c r="AC583" s="860"/>
      <c r="AD583" s="860"/>
    </row>
    <row r="584" spans="1:30" ht="15.75" customHeight="1" x14ac:dyDescent="0.25">
      <c r="A584" s="860"/>
      <c r="B584" s="860"/>
      <c r="C584" s="860"/>
      <c r="D584" s="860"/>
      <c r="E584" s="860"/>
      <c r="F584" s="860"/>
      <c r="G584" s="868"/>
      <c r="H584" s="860"/>
      <c r="I584" s="860"/>
      <c r="J584" s="860"/>
      <c r="K584" s="860"/>
      <c r="L584" s="860"/>
      <c r="M584" s="860"/>
      <c r="N584" s="860"/>
      <c r="O584" s="860"/>
      <c r="P584" s="860"/>
      <c r="Q584" s="860"/>
      <c r="R584" s="860"/>
      <c r="S584" s="860"/>
      <c r="T584" s="860"/>
      <c r="U584" s="860"/>
      <c r="V584" s="860"/>
      <c r="W584" s="860"/>
      <c r="X584" s="860"/>
      <c r="Y584" s="860"/>
      <c r="Z584" s="860"/>
      <c r="AA584" s="860"/>
      <c r="AB584" s="860"/>
      <c r="AC584" s="860"/>
      <c r="AD584" s="860"/>
    </row>
    <row r="585" spans="1:30" ht="15.75" customHeight="1" x14ac:dyDescent="0.25">
      <c r="A585" s="860"/>
      <c r="B585" s="860"/>
      <c r="C585" s="860"/>
      <c r="D585" s="860"/>
      <c r="E585" s="860"/>
      <c r="F585" s="860"/>
      <c r="G585" s="868"/>
      <c r="H585" s="860"/>
      <c r="I585" s="860"/>
      <c r="J585" s="860"/>
      <c r="K585" s="860"/>
      <c r="L585" s="860"/>
      <c r="M585" s="860"/>
      <c r="N585" s="860"/>
      <c r="O585" s="860"/>
      <c r="P585" s="860"/>
      <c r="Q585" s="860"/>
      <c r="R585" s="860"/>
      <c r="S585" s="860"/>
      <c r="T585" s="860"/>
      <c r="U585" s="860"/>
      <c r="V585" s="860"/>
      <c r="W585" s="860"/>
      <c r="X585" s="860"/>
      <c r="Y585" s="860"/>
      <c r="Z585" s="860"/>
      <c r="AA585" s="860"/>
      <c r="AB585" s="860"/>
      <c r="AC585" s="860"/>
      <c r="AD585" s="860"/>
    </row>
    <row r="586" spans="1:30" ht="15.75" customHeight="1" x14ac:dyDescent="0.25">
      <c r="A586" s="860"/>
      <c r="B586" s="860"/>
      <c r="C586" s="860"/>
      <c r="D586" s="860"/>
      <c r="E586" s="860"/>
      <c r="F586" s="860"/>
      <c r="G586" s="868"/>
      <c r="H586" s="860"/>
      <c r="I586" s="860"/>
      <c r="J586" s="860"/>
      <c r="K586" s="860"/>
      <c r="L586" s="860"/>
      <c r="M586" s="860"/>
      <c r="N586" s="860"/>
      <c r="O586" s="860"/>
      <c r="P586" s="860"/>
      <c r="Q586" s="860"/>
      <c r="R586" s="860"/>
      <c r="S586" s="860"/>
      <c r="T586" s="860"/>
      <c r="U586" s="860"/>
      <c r="V586" s="860"/>
      <c r="W586" s="860"/>
      <c r="X586" s="860"/>
      <c r="Y586" s="860"/>
      <c r="Z586" s="860"/>
      <c r="AA586" s="860"/>
      <c r="AB586" s="860"/>
      <c r="AC586" s="860"/>
      <c r="AD586" s="860"/>
    </row>
    <row r="587" spans="1:30" ht="15.75" customHeight="1" x14ac:dyDescent="0.25">
      <c r="A587" s="860"/>
      <c r="B587" s="860"/>
      <c r="C587" s="860"/>
      <c r="D587" s="860"/>
      <c r="E587" s="860"/>
      <c r="F587" s="860"/>
      <c r="G587" s="868"/>
      <c r="H587" s="860"/>
      <c r="I587" s="860"/>
      <c r="J587" s="860"/>
      <c r="K587" s="860"/>
      <c r="L587" s="860"/>
      <c r="M587" s="860"/>
      <c r="N587" s="860"/>
      <c r="O587" s="860"/>
      <c r="P587" s="860"/>
      <c r="Q587" s="860"/>
      <c r="R587" s="860"/>
      <c r="S587" s="860"/>
      <c r="T587" s="860"/>
      <c r="U587" s="860"/>
      <c r="V587" s="860"/>
      <c r="W587" s="860"/>
      <c r="X587" s="860"/>
      <c r="Y587" s="860"/>
      <c r="Z587" s="860"/>
      <c r="AA587" s="860"/>
      <c r="AB587" s="860"/>
      <c r="AC587" s="860"/>
      <c r="AD587" s="860"/>
    </row>
    <row r="588" spans="1:30" ht="15.75" customHeight="1" x14ac:dyDescent="0.25">
      <c r="A588" s="860"/>
      <c r="B588" s="860"/>
      <c r="C588" s="860"/>
      <c r="D588" s="860"/>
      <c r="E588" s="860"/>
      <c r="F588" s="860"/>
      <c r="G588" s="868"/>
      <c r="H588" s="860"/>
      <c r="I588" s="860"/>
      <c r="J588" s="860"/>
      <c r="K588" s="860"/>
      <c r="L588" s="860"/>
      <c r="M588" s="860"/>
      <c r="N588" s="860"/>
      <c r="O588" s="860"/>
      <c r="P588" s="860"/>
      <c r="Q588" s="860"/>
      <c r="R588" s="860"/>
      <c r="S588" s="860"/>
      <c r="T588" s="860"/>
      <c r="U588" s="860"/>
      <c r="V588" s="860"/>
      <c r="W588" s="860"/>
      <c r="X588" s="860"/>
      <c r="Y588" s="860"/>
      <c r="Z588" s="860"/>
      <c r="AA588" s="860"/>
      <c r="AB588" s="860"/>
      <c r="AC588" s="860"/>
      <c r="AD588" s="860"/>
    </row>
    <row r="589" spans="1:30" ht="15.75" customHeight="1" x14ac:dyDescent="0.25">
      <c r="A589" s="860"/>
      <c r="B589" s="860"/>
      <c r="C589" s="860"/>
      <c r="D589" s="860"/>
      <c r="E589" s="860"/>
      <c r="F589" s="860"/>
      <c r="G589" s="868"/>
      <c r="H589" s="860"/>
      <c r="I589" s="860"/>
      <c r="J589" s="860"/>
      <c r="K589" s="860"/>
      <c r="L589" s="860"/>
      <c r="M589" s="860"/>
      <c r="N589" s="860"/>
      <c r="O589" s="860"/>
      <c r="P589" s="860"/>
      <c r="Q589" s="860"/>
      <c r="R589" s="860"/>
      <c r="S589" s="860"/>
      <c r="T589" s="860"/>
      <c r="U589" s="860"/>
      <c r="V589" s="860"/>
      <c r="W589" s="860"/>
      <c r="X589" s="860"/>
      <c r="Y589" s="860"/>
      <c r="Z589" s="860"/>
      <c r="AA589" s="860"/>
      <c r="AB589" s="860"/>
      <c r="AC589" s="860"/>
      <c r="AD589" s="860"/>
    </row>
    <row r="590" spans="1:30" ht="15.75" customHeight="1" x14ac:dyDescent="0.25">
      <c r="A590" s="860"/>
      <c r="B590" s="860"/>
      <c r="C590" s="860"/>
      <c r="D590" s="860"/>
      <c r="E590" s="860"/>
      <c r="F590" s="860"/>
      <c r="G590" s="868"/>
      <c r="H590" s="860"/>
      <c r="I590" s="860"/>
      <c r="J590" s="860"/>
      <c r="K590" s="860"/>
      <c r="L590" s="860"/>
      <c r="M590" s="860"/>
      <c r="N590" s="860"/>
      <c r="O590" s="860"/>
      <c r="P590" s="860"/>
      <c r="Q590" s="860"/>
      <c r="R590" s="860"/>
      <c r="S590" s="860"/>
      <c r="T590" s="860"/>
      <c r="U590" s="860"/>
      <c r="V590" s="860"/>
      <c r="W590" s="860"/>
      <c r="X590" s="860"/>
      <c r="Y590" s="860"/>
      <c r="Z590" s="860"/>
      <c r="AA590" s="860"/>
      <c r="AB590" s="860"/>
      <c r="AC590" s="860"/>
      <c r="AD590" s="860"/>
    </row>
    <row r="591" spans="1:30" ht="15.75" customHeight="1" x14ac:dyDescent="0.25">
      <c r="A591" s="860"/>
      <c r="B591" s="860"/>
      <c r="C591" s="860"/>
      <c r="D591" s="860"/>
      <c r="E591" s="860"/>
      <c r="F591" s="860"/>
      <c r="G591" s="868"/>
      <c r="H591" s="860"/>
      <c r="I591" s="860"/>
      <c r="J591" s="860"/>
      <c r="K591" s="860"/>
      <c r="L591" s="860"/>
      <c r="M591" s="860"/>
      <c r="N591" s="860"/>
      <c r="O591" s="860"/>
      <c r="P591" s="860"/>
      <c r="Q591" s="860"/>
      <c r="R591" s="860"/>
      <c r="S591" s="860"/>
      <c r="T591" s="860"/>
      <c r="U591" s="860"/>
      <c r="V591" s="860"/>
      <c r="W591" s="860"/>
      <c r="X591" s="860"/>
      <c r="Y591" s="860"/>
      <c r="Z591" s="860"/>
      <c r="AA591" s="860"/>
      <c r="AB591" s="860"/>
      <c r="AC591" s="860"/>
      <c r="AD591" s="860"/>
    </row>
    <row r="592" spans="1:30" ht="15.75" customHeight="1" x14ac:dyDescent="0.25">
      <c r="A592" s="860"/>
      <c r="B592" s="860"/>
      <c r="C592" s="860"/>
      <c r="D592" s="860"/>
      <c r="E592" s="860"/>
      <c r="F592" s="860"/>
      <c r="G592" s="868"/>
      <c r="H592" s="860"/>
      <c r="I592" s="860"/>
      <c r="J592" s="860"/>
      <c r="K592" s="860"/>
      <c r="L592" s="860"/>
      <c r="M592" s="860"/>
      <c r="N592" s="860"/>
      <c r="O592" s="860"/>
      <c r="P592" s="860"/>
      <c r="Q592" s="860"/>
      <c r="R592" s="860"/>
      <c r="S592" s="860"/>
      <c r="T592" s="860"/>
      <c r="U592" s="860"/>
      <c r="V592" s="860"/>
      <c r="W592" s="860"/>
      <c r="X592" s="860"/>
      <c r="Y592" s="860"/>
      <c r="Z592" s="860"/>
      <c r="AA592" s="860"/>
      <c r="AB592" s="860"/>
      <c r="AC592" s="860"/>
      <c r="AD592" s="860"/>
    </row>
    <row r="593" spans="1:30" ht="15.75" customHeight="1" x14ac:dyDescent="0.25">
      <c r="A593" s="860"/>
      <c r="B593" s="860"/>
      <c r="C593" s="860"/>
      <c r="D593" s="860"/>
      <c r="E593" s="860"/>
      <c r="F593" s="860"/>
      <c r="G593" s="868"/>
      <c r="H593" s="860"/>
      <c r="I593" s="860"/>
      <c r="J593" s="860"/>
      <c r="K593" s="860"/>
      <c r="L593" s="860"/>
      <c r="M593" s="860"/>
      <c r="N593" s="860"/>
      <c r="O593" s="860"/>
      <c r="P593" s="860"/>
      <c r="Q593" s="860"/>
      <c r="R593" s="860"/>
      <c r="S593" s="860"/>
      <c r="T593" s="860"/>
      <c r="U593" s="860"/>
      <c r="V593" s="860"/>
      <c r="W593" s="860"/>
      <c r="X593" s="860"/>
      <c r="Y593" s="860"/>
      <c r="Z593" s="860"/>
      <c r="AA593" s="860"/>
      <c r="AB593" s="860"/>
      <c r="AC593" s="860"/>
      <c r="AD593" s="860"/>
    </row>
    <row r="594" spans="1:30" ht="15.75" customHeight="1" x14ac:dyDescent="0.25">
      <c r="A594" s="860"/>
      <c r="B594" s="860"/>
      <c r="C594" s="860"/>
      <c r="D594" s="860"/>
      <c r="E594" s="860"/>
      <c r="F594" s="860"/>
      <c r="G594" s="868"/>
      <c r="H594" s="860"/>
      <c r="I594" s="860"/>
      <c r="J594" s="860"/>
      <c r="K594" s="860"/>
      <c r="L594" s="860"/>
      <c r="M594" s="860"/>
      <c r="N594" s="860"/>
      <c r="O594" s="860"/>
      <c r="P594" s="860"/>
      <c r="Q594" s="860"/>
      <c r="R594" s="860"/>
      <c r="S594" s="860"/>
      <c r="T594" s="860"/>
      <c r="U594" s="860"/>
      <c r="V594" s="860"/>
      <c r="W594" s="860"/>
      <c r="X594" s="860"/>
      <c r="Y594" s="860"/>
      <c r="Z594" s="860"/>
      <c r="AA594" s="860"/>
      <c r="AB594" s="860"/>
      <c r="AC594" s="860"/>
      <c r="AD594" s="860"/>
    </row>
    <row r="595" spans="1:30" ht="15.75" customHeight="1" x14ac:dyDescent="0.25">
      <c r="A595" s="860"/>
      <c r="B595" s="860"/>
      <c r="C595" s="860"/>
      <c r="D595" s="860"/>
      <c r="E595" s="860"/>
      <c r="F595" s="860"/>
      <c r="G595" s="868"/>
      <c r="H595" s="860"/>
      <c r="I595" s="860"/>
      <c r="J595" s="860"/>
      <c r="K595" s="860"/>
      <c r="L595" s="860"/>
      <c r="M595" s="860"/>
      <c r="N595" s="860"/>
      <c r="O595" s="860"/>
      <c r="P595" s="860"/>
      <c r="Q595" s="860"/>
      <c r="R595" s="860"/>
      <c r="S595" s="860"/>
      <c r="T595" s="860"/>
      <c r="U595" s="860"/>
      <c r="V595" s="860"/>
      <c r="W595" s="860"/>
      <c r="X595" s="860"/>
      <c r="Y595" s="860"/>
      <c r="Z595" s="860"/>
      <c r="AA595" s="860"/>
      <c r="AB595" s="860"/>
      <c r="AC595" s="860"/>
      <c r="AD595" s="860"/>
    </row>
    <row r="596" spans="1:30" ht="15.75" customHeight="1" x14ac:dyDescent="0.25">
      <c r="A596" s="860"/>
      <c r="B596" s="860"/>
      <c r="C596" s="860"/>
      <c r="D596" s="860"/>
      <c r="E596" s="860"/>
      <c r="F596" s="860"/>
      <c r="G596" s="868"/>
      <c r="H596" s="860"/>
      <c r="I596" s="860"/>
      <c r="J596" s="860"/>
      <c r="K596" s="860"/>
      <c r="L596" s="860"/>
      <c r="M596" s="860"/>
      <c r="N596" s="860"/>
      <c r="O596" s="860"/>
      <c r="P596" s="860"/>
      <c r="Q596" s="860"/>
      <c r="R596" s="860"/>
      <c r="S596" s="860"/>
      <c r="T596" s="860"/>
      <c r="U596" s="860"/>
      <c r="V596" s="860"/>
      <c r="W596" s="860"/>
      <c r="X596" s="860"/>
      <c r="Y596" s="860"/>
      <c r="Z596" s="860"/>
      <c r="AA596" s="860"/>
      <c r="AB596" s="860"/>
      <c r="AC596" s="860"/>
      <c r="AD596" s="860"/>
    </row>
    <row r="597" spans="1:30" ht="15.75" customHeight="1" x14ac:dyDescent="0.25">
      <c r="A597" s="860"/>
      <c r="B597" s="860"/>
      <c r="C597" s="860"/>
      <c r="D597" s="860"/>
      <c r="E597" s="860"/>
      <c r="F597" s="860"/>
      <c r="G597" s="868"/>
      <c r="H597" s="860"/>
      <c r="I597" s="860"/>
      <c r="J597" s="860"/>
      <c r="K597" s="860"/>
      <c r="L597" s="860"/>
      <c r="M597" s="860"/>
      <c r="N597" s="860"/>
      <c r="O597" s="860"/>
      <c r="P597" s="860"/>
      <c r="Q597" s="860"/>
      <c r="R597" s="860"/>
      <c r="S597" s="860"/>
      <c r="T597" s="860"/>
      <c r="U597" s="860"/>
      <c r="V597" s="860"/>
      <c r="W597" s="860"/>
      <c r="X597" s="860"/>
      <c r="Y597" s="860"/>
      <c r="Z597" s="860"/>
      <c r="AA597" s="860"/>
      <c r="AB597" s="860"/>
      <c r="AC597" s="860"/>
      <c r="AD597" s="860"/>
    </row>
    <row r="598" spans="1:30" ht="15.75" customHeight="1" x14ac:dyDescent="0.25">
      <c r="A598" s="860"/>
      <c r="B598" s="860"/>
      <c r="C598" s="860"/>
      <c r="D598" s="860"/>
      <c r="E598" s="860"/>
      <c r="F598" s="860"/>
      <c r="G598" s="868"/>
      <c r="H598" s="860"/>
      <c r="I598" s="860"/>
      <c r="J598" s="860"/>
      <c r="K598" s="860"/>
      <c r="L598" s="860"/>
      <c r="M598" s="860"/>
      <c r="N598" s="860"/>
      <c r="O598" s="860"/>
      <c r="P598" s="860"/>
      <c r="Q598" s="860"/>
      <c r="R598" s="860"/>
      <c r="S598" s="860"/>
      <c r="T598" s="860"/>
      <c r="U598" s="860"/>
      <c r="V598" s="860"/>
      <c r="W598" s="860"/>
      <c r="X598" s="860"/>
      <c r="Y598" s="860"/>
      <c r="Z598" s="860"/>
      <c r="AA598" s="860"/>
      <c r="AB598" s="860"/>
      <c r="AC598" s="860"/>
      <c r="AD598" s="860"/>
    </row>
    <row r="599" spans="1:30" ht="15.75" customHeight="1" x14ac:dyDescent="0.25">
      <c r="A599" s="860"/>
      <c r="B599" s="860"/>
      <c r="C599" s="860"/>
      <c r="D599" s="860"/>
      <c r="E599" s="860"/>
      <c r="F599" s="860"/>
      <c r="G599" s="868"/>
      <c r="H599" s="860"/>
      <c r="I599" s="860"/>
      <c r="J599" s="860"/>
      <c r="K599" s="860"/>
      <c r="L599" s="860"/>
      <c r="M599" s="860"/>
      <c r="N599" s="860"/>
      <c r="O599" s="860"/>
      <c r="P599" s="860"/>
      <c r="Q599" s="860"/>
      <c r="R599" s="860"/>
      <c r="S599" s="860"/>
      <c r="T599" s="860"/>
      <c r="U599" s="860"/>
      <c r="V599" s="860"/>
      <c r="W599" s="860"/>
      <c r="X599" s="860"/>
      <c r="Y599" s="860"/>
      <c r="Z599" s="860"/>
      <c r="AA599" s="860"/>
      <c r="AB599" s="860"/>
      <c r="AC599" s="860"/>
      <c r="AD599" s="860"/>
    </row>
    <row r="600" spans="1:30" ht="15.75" customHeight="1" x14ac:dyDescent="0.25">
      <c r="A600" s="860"/>
      <c r="B600" s="860"/>
      <c r="C600" s="860"/>
      <c r="D600" s="860"/>
      <c r="E600" s="860"/>
      <c r="F600" s="860"/>
      <c r="G600" s="868"/>
      <c r="H600" s="860"/>
      <c r="I600" s="860"/>
      <c r="J600" s="860"/>
      <c r="K600" s="860"/>
      <c r="L600" s="860"/>
      <c r="M600" s="860"/>
      <c r="N600" s="860"/>
      <c r="O600" s="860"/>
      <c r="P600" s="860"/>
      <c r="Q600" s="860"/>
      <c r="R600" s="860"/>
      <c r="S600" s="860"/>
      <c r="T600" s="860"/>
      <c r="U600" s="860"/>
      <c r="V600" s="860"/>
      <c r="W600" s="860"/>
      <c r="X600" s="860"/>
      <c r="Y600" s="860"/>
      <c r="Z600" s="860"/>
      <c r="AA600" s="860"/>
      <c r="AB600" s="860"/>
      <c r="AC600" s="860"/>
      <c r="AD600" s="860"/>
    </row>
    <row r="601" spans="1:30" ht="15.75" customHeight="1" x14ac:dyDescent="0.25">
      <c r="A601" s="860"/>
      <c r="B601" s="860"/>
      <c r="C601" s="860"/>
      <c r="D601" s="860"/>
      <c r="E601" s="860"/>
      <c r="F601" s="860"/>
      <c r="G601" s="868"/>
      <c r="H601" s="860"/>
      <c r="I601" s="860"/>
      <c r="J601" s="860"/>
      <c r="K601" s="860"/>
      <c r="L601" s="860"/>
      <c r="M601" s="860"/>
      <c r="N601" s="860"/>
      <c r="O601" s="860"/>
      <c r="P601" s="860"/>
      <c r="Q601" s="860"/>
      <c r="R601" s="860"/>
      <c r="S601" s="860"/>
      <c r="T601" s="860"/>
      <c r="U601" s="860"/>
      <c r="V601" s="860"/>
      <c r="W601" s="860"/>
      <c r="X601" s="860"/>
      <c r="Y601" s="860"/>
      <c r="Z601" s="860"/>
      <c r="AA601" s="860"/>
      <c r="AB601" s="860"/>
      <c r="AC601" s="860"/>
      <c r="AD601" s="860"/>
    </row>
    <row r="602" spans="1:30" ht="15.75" customHeight="1" x14ac:dyDescent="0.25">
      <c r="A602" s="860"/>
      <c r="B602" s="860"/>
      <c r="C602" s="860"/>
      <c r="D602" s="860"/>
      <c r="E602" s="860"/>
      <c r="F602" s="860"/>
      <c r="G602" s="868"/>
      <c r="H602" s="860"/>
      <c r="I602" s="860"/>
      <c r="J602" s="860"/>
      <c r="K602" s="860"/>
      <c r="L602" s="860"/>
      <c r="M602" s="860"/>
      <c r="N602" s="860"/>
      <c r="O602" s="860"/>
      <c r="P602" s="860"/>
      <c r="Q602" s="860"/>
      <c r="R602" s="860"/>
      <c r="S602" s="860"/>
      <c r="T602" s="860"/>
      <c r="U602" s="860"/>
      <c r="V602" s="860"/>
      <c r="W602" s="860"/>
      <c r="X602" s="860"/>
      <c r="Y602" s="860"/>
      <c r="Z602" s="860"/>
      <c r="AA602" s="860"/>
      <c r="AB602" s="860"/>
      <c r="AC602" s="860"/>
      <c r="AD602" s="860"/>
    </row>
    <row r="603" spans="1:30" ht="15.75" customHeight="1" x14ac:dyDescent="0.25">
      <c r="A603" s="860"/>
      <c r="B603" s="860"/>
      <c r="C603" s="860"/>
      <c r="D603" s="860"/>
      <c r="E603" s="860"/>
      <c r="F603" s="860"/>
      <c r="G603" s="868"/>
      <c r="H603" s="860"/>
      <c r="I603" s="860"/>
      <c r="J603" s="860"/>
      <c r="K603" s="860"/>
      <c r="L603" s="860"/>
      <c r="M603" s="860"/>
      <c r="N603" s="860"/>
      <c r="O603" s="860"/>
      <c r="P603" s="860"/>
      <c r="Q603" s="860"/>
      <c r="R603" s="860"/>
      <c r="S603" s="860"/>
      <c r="T603" s="860"/>
      <c r="U603" s="860"/>
      <c r="V603" s="860"/>
      <c r="W603" s="860"/>
      <c r="X603" s="860"/>
      <c r="Y603" s="860"/>
      <c r="Z603" s="860"/>
      <c r="AA603" s="860"/>
      <c r="AB603" s="860"/>
      <c r="AC603" s="860"/>
      <c r="AD603" s="860"/>
    </row>
    <row r="604" spans="1:30" ht="15.75" customHeight="1" x14ac:dyDescent="0.25">
      <c r="A604" s="860"/>
      <c r="B604" s="860"/>
      <c r="C604" s="860"/>
      <c r="D604" s="860"/>
      <c r="E604" s="860"/>
      <c r="F604" s="860"/>
      <c r="G604" s="868"/>
      <c r="H604" s="860"/>
      <c r="I604" s="860"/>
      <c r="J604" s="860"/>
      <c r="K604" s="860"/>
      <c r="L604" s="860"/>
      <c r="M604" s="860"/>
      <c r="N604" s="860"/>
      <c r="O604" s="860"/>
      <c r="P604" s="860"/>
      <c r="Q604" s="860"/>
      <c r="R604" s="860"/>
      <c r="S604" s="860"/>
      <c r="T604" s="860"/>
      <c r="U604" s="860"/>
      <c r="V604" s="860"/>
      <c r="W604" s="860"/>
      <c r="X604" s="860"/>
      <c r="Y604" s="860"/>
      <c r="Z604" s="860"/>
      <c r="AA604" s="860"/>
      <c r="AB604" s="860"/>
      <c r="AC604" s="860"/>
      <c r="AD604" s="860"/>
    </row>
    <row r="605" spans="1:30" ht="15.75" customHeight="1" x14ac:dyDescent="0.25">
      <c r="A605" s="860"/>
      <c r="B605" s="860"/>
      <c r="C605" s="860"/>
      <c r="D605" s="860"/>
      <c r="E605" s="860"/>
      <c r="F605" s="860"/>
      <c r="G605" s="868"/>
      <c r="H605" s="860"/>
      <c r="I605" s="860"/>
      <c r="J605" s="860"/>
      <c r="K605" s="860"/>
      <c r="L605" s="860"/>
      <c r="M605" s="860"/>
      <c r="N605" s="860"/>
      <c r="O605" s="860"/>
      <c r="P605" s="860"/>
      <c r="Q605" s="860"/>
      <c r="R605" s="860"/>
      <c r="S605" s="860"/>
      <c r="T605" s="860"/>
      <c r="U605" s="860"/>
      <c r="V605" s="860"/>
      <c r="W605" s="860"/>
      <c r="X605" s="860"/>
      <c r="Y605" s="860"/>
      <c r="Z605" s="860"/>
      <c r="AA605" s="860"/>
      <c r="AB605" s="860"/>
      <c r="AC605" s="860"/>
      <c r="AD605" s="860"/>
    </row>
    <row r="606" spans="1:30" ht="15.75" customHeight="1" x14ac:dyDescent="0.25">
      <c r="A606" s="860"/>
      <c r="B606" s="860"/>
      <c r="C606" s="860"/>
      <c r="D606" s="860"/>
      <c r="E606" s="860"/>
      <c r="F606" s="860"/>
      <c r="G606" s="868"/>
      <c r="H606" s="860"/>
      <c r="I606" s="860"/>
      <c r="J606" s="860"/>
      <c r="K606" s="860"/>
      <c r="L606" s="860"/>
      <c r="M606" s="860"/>
      <c r="N606" s="860"/>
      <c r="O606" s="860"/>
      <c r="P606" s="860"/>
      <c r="Q606" s="860"/>
      <c r="R606" s="860"/>
      <c r="S606" s="860"/>
      <c r="T606" s="860"/>
      <c r="U606" s="860"/>
      <c r="V606" s="860"/>
      <c r="W606" s="860"/>
      <c r="X606" s="860"/>
      <c r="Y606" s="860"/>
      <c r="Z606" s="860"/>
      <c r="AA606" s="860"/>
      <c r="AB606" s="860"/>
      <c r="AC606" s="860"/>
      <c r="AD606" s="860"/>
    </row>
    <row r="607" spans="1:30" ht="15.75" customHeight="1" x14ac:dyDescent="0.25">
      <c r="A607" s="860"/>
      <c r="B607" s="860"/>
      <c r="C607" s="860"/>
      <c r="D607" s="860"/>
      <c r="E607" s="860"/>
      <c r="F607" s="860"/>
      <c r="G607" s="868"/>
      <c r="H607" s="860"/>
      <c r="I607" s="860"/>
      <c r="J607" s="860"/>
      <c r="K607" s="860"/>
      <c r="L607" s="860"/>
      <c r="M607" s="860"/>
      <c r="N607" s="860"/>
      <c r="O607" s="860"/>
      <c r="P607" s="860"/>
      <c r="Q607" s="860"/>
      <c r="R607" s="860"/>
      <c r="S607" s="860"/>
      <c r="T607" s="860"/>
      <c r="U607" s="860"/>
      <c r="V607" s="860"/>
      <c r="W607" s="860"/>
      <c r="X607" s="860"/>
      <c r="Y607" s="860"/>
      <c r="Z607" s="860"/>
      <c r="AA607" s="860"/>
      <c r="AB607" s="860"/>
      <c r="AC607" s="860"/>
      <c r="AD607" s="860"/>
    </row>
    <row r="608" spans="1:30" ht="15.75" customHeight="1" x14ac:dyDescent="0.25">
      <c r="A608" s="860"/>
      <c r="B608" s="860"/>
      <c r="C608" s="860"/>
      <c r="D608" s="860"/>
      <c r="E608" s="860"/>
      <c r="F608" s="860"/>
      <c r="G608" s="868"/>
      <c r="H608" s="860"/>
      <c r="I608" s="860"/>
      <c r="J608" s="860"/>
      <c r="K608" s="860"/>
      <c r="L608" s="860"/>
      <c r="M608" s="860"/>
      <c r="N608" s="860"/>
      <c r="O608" s="860"/>
      <c r="P608" s="860"/>
      <c r="Q608" s="860"/>
      <c r="R608" s="860"/>
      <c r="S608" s="860"/>
      <c r="T608" s="860"/>
      <c r="U608" s="860"/>
      <c r="V608" s="860"/>
      <c r="W608" s="860"/>
      <c r="X608" s="860"/>
      <c r="Y608" s="860"/>
      <c r="Z608" s="860"/>
      <c r="AA608" s="860"/>
      <c r="AB608" s="860"/>
      <c r="AC608" s="860"/>
      <c r="AD608" s="860"/>
    </row>
    <row r="609" spans="1:30" ht="15.75" customHeight="1" x14ac:dyDescent="0.25">
      <c r="A609" s="860"/>
      <c r="B609" s="860"/>
      <c r="C609" s="860"/>
      <c r="D609" s="860"/>
      <c r="E609" s="860"/>
      <c r="F609" s="860"/>
      <c r="G609" s="868"/>
      <c r="H609" s="860"/>
      <c r="I609" s="860"/>
      <c r="J609" s="860"/>
      <c r="K609" s="860"/>
      <c r="L609" s="860"/>
      <c r="M609" s="860"/>
      <c r="N609" s="860"/>
      <c r="O609" s="860"/>
      <c r="P609" s="860"/>
      <c r="Q609" s="860"/>
      <c r="R609" s="860"/>
      <c r="S609" s="860"/>
      <c r="T609" s="860"/>
      <c r="U609" s="860"/>
      <c r="V609" s="860"/>
      <c r="W609" s="860"/>
      <c r="X609" s="860"/>
      <c r="Y609" s="860"/>
      <c r="Z609" s="860"/>
      <c r="AA609" s="860"/>
      <c r="AB609" s="860"/>
      <c r="AC609" s="860"/>
      <c r="AD609" s="860"/>
    </row>
    <row r="610" spans="1:30" ht="15.75" customHeight="1" x14ac:dyDescent="0.25">
      <c r="A610" s="860"/>
      <c r="B610" s="860"/>
      <c r="C610" s="860"/>
      <c r="D610" s="860"/>
      <c r="E610" s="860"/>
      <c r="F610" s="860"/>
      <c r="G610" s="868"/>
      <c r="H610" s="860"/>
      <c r="I610" s="860"/>
      <c r="J610" s="860"/>
      <c r="K610" s="860"/>
      <c r="L610" s="860"/>
      <c r="M610" s="860"/>
      <c r="N610" s="860"/>
      <c r="O610" s="860"/>
      <c r="P610" s="860"/>
      <c r="Q610" s="860"/>
      <c r="R610" s="860"/>
      <c r="S610" s="860"/>
      <c r="T610" s="860"/>
      <c r="U610" s="860"/>
      <c r="V610" s="860"/>
      <c r="W610" s="860"/>
      <c r="X610" s="860"/>
      <c r="Y610" s="860"/>
      <c r="Z610" s="860"/>
      <c r="AA610" s="860"/>
      <c r="AB610" s="860"/>
      <c r="AC610" s="860"/>
      <c r="AD610" s="860"/>
    </row>
    <row r="611" spans="1:30" ht="15.75" customHeight="1" x14ac:dyDescent="0.25">
      <c r="A611" s="860"/>
      <c r="B611" s="860"/>
      <c r="C611" s="860"/>
      <c r="D611" s="860"/>
      <c r="E611" s="860"/>
      <c r="F611" s="860"/>
      <c r="G611" s="868"/>
      <c r="H611" s="860"/>
      <c r="I611" s="860"/>
      <c r="J611" s="860"/>
      <c r="K611" s="860"/>
      <c r="L611" s="860"/>
      <c r="M611" s="860"/>
      <c r="N611" s="860"/>
      <c r="O611" s="860"/>
      <c r="P611" s="860"/>
      <c r="Q611" s="860"/>
      <c r="R611" s="860"/>
      <c r="S611" s="860"/>
      <c r="T611" s="860"/>
      <c r="U611" s="860"/>
      <c r="V611" s="860"/>
      <c r="W611" s="860"/>
      <c r="X611" s="860"/>
      <c r="Y611" s="860"/>
      <c r="Z611" s="860"/>
      <c r="AA611" s="860"/>
      <c r="AB611" s="860"/>
      <c r="AC611" s="860"/>
      <c r="AD611" s="860"/>
    </row>
    <row r="612" spans="1:30" ht="15.75" customHeight="1" x14ac:dyDescent="0.25">
      <c r="A612" s="860"/>
      <c r="B612" s="860"/>
      <c r="C612" s="860"/>
      <c r="D612" s="860"/>
      <c r="E612" s="860"/>
      <c r="F612" s="860"/>
      <c r="G612" s="868"/>
      <c r="H612" s="860"/>
      <c r="I612" s="860"/>
      <c r="J612" s="860"/>
      <c r="K612" s="860"/>
      <c r="L612" s="860"/>
      <c r="M612" s="860"/>
      <c r="N612" s="860"/>
      <c r="O612" s="860"/>
      <c r="P612" s="860"/>
      <c r="Q612" s="860"/>
      <c r="R612" s="860"/>
      <c r="S612" s="860"/>
      <c r="T612" s="860"/>
      <c r="U612" s="860"/>
      <c r="V612" s="860"/>
      <c r="W612" s="860"/>
      <c r="X612" s="860"/>
      <c r="Y612" s="860"/>
      <c r="Z612" s="860"/>
      <c r="AA612" s="860"/>
      <c r="AB612" s="860"/>
      <c r="AC612" s="860"/>
      <c r="AD612" s="860"/>
    </row>
    <row r="613" spans="1:30" ht="15.75" customHeight="1" x14ac:dyDescent="0.25">
      <c r="A613" s="860"/>
      <c r="B613" s="860"/>
      <c r="C613" s="860"/>
      <c r="D613" s="860"/>
      <c r="E613" s="860"/>
      <c r="F613" s="860"/>
      <c r="G613" s="868"/>
      <c r="H613" s="860"/>
      <c r="I613" s="860"/>
      <c r="J613" s="860"/>
      <c r="K613" s="860"/>
      <c r="L613" s="860"/>
      <c r="M613" s="860"/>
      <c r="N613" s="860"/>
      <c r="O613" s="860"/>
      <c r="P613" s="860"/>
      <c r="Q613" s="860"/>
      <c r="R613" s="860"/>
      <c r="S613" s="860"/>
      <c r="T613" s="860"/>
      <c r="U613" s="860"/>
      <c r="V613" s="860"/>
      <c r="W613" s="860"/>
      <c r="X613" s="860"/>
      <c r="Y613" s="860"/>
      <c r="Z613" s="860"/>
      <c r="AA613" s="860"/>
      <c r="AB613" s="860"/>
      <c r="AC613" s="860"/>
      <c r="AD613" s="860"/>
    </row>
    <row r="614" spans="1:30" ht="15.75" customHeight="1" x14ac:dyDescent="0.25">
      <c r="A614" s="860"/>
      <c r="B614" s="860"/>
      <c r="C614" s="860"/>
      <c r="D614" s="860"/>
      <c r="E614" s="860"/>
      <c r="F614" s="860"/>
      <c r="G614" s="868"/>
      <c r="H614" s="860"/>
      <c r="I614" s="860"/>
      <c r="J614" s="860"/>
      <c r="K614" s="860"/>
      <c r="L614" s="860"/>
      <c r="M614" s="860"/>
      <c r="N614" s="860"/>
      <c r="O614" s="860"/>
      <c r="P614" s="860"/>
      <c r="Q614" s="860"/>
      <c r="R614" s="860"/>
      <c r="S614" s="860"/>
      <c r="T614" s="860"/>
      <c r="U614" s="860"/>
      <c r="V614" s="860"/>
      <c r="W614" s="860"/>
      <c r="X614" s="860"/>
      <c r="Y614" s="860"/>
      <c r="Z614" s="860"/>
      <c r="AA614" s="860"/>
      <c r="AB614" s="860"/>
      <c r="AC614" s="860"/>
      <c r="AD614" s="860"/>
    </row>
    <row r="615" spans="1:30" ht="15.75" customHeight="1" x14ac:dyDescent="0.25">
      <c r="A615" s="860"/>
      <c r="B615" s="860"/>
      <c r="C615" s="860"/>
      <c r="D615" s="860"/>
      <c r="E615" s="860"/>
      <c r="F615" s="860"/>
      <c r="G615" s="868"/>
      <c r="H615" s="860"/>
      <c r="I615" s="860"/>
      <c r="J615" s="860"/>
      <c r="K615" s="860"/>
      <c r="L615" s="860"/>
      <c r="M615" s="860"/>
      <c r="N615" s="860"/>
      <c r="O615" s="860"/>
      <c r="P615" s="860"/>
      <c r="Q615" s="860"/>
      <c r="R615" s="860"/>
      <c r="S615" s="860"/>
      <c r="T615" s="860"/>
      <c r="U615" s="860"/>
      <c r="V615" s="860"/>
      <c r="W615" s="860"/>
      <c r="X615" s="860"/>
      <c r="Y615" s="860"/>
      <c r="Z615" s="860"/>
      <c r="AA615" s="860"/>
      <c r="AB615" s="860"/>
      <c r="AC615" s="860"/>
      <c r="AD615" s="860"/>
    </row>
    <row r="616" spans="1:30" ht="15.75" customHeight="1" x14ac:dyDescent="0.25">
      <c r="A616" s="860"/>
      <c r="B616" s="860"/>
      <c r="C616" s="860"/>
      <c r="D616" s="860"/>
      <c r="E616" s="860"/>
      <c r="F616" s="860"/>
      <c r="G616" s="868"/>
      <c r="H616" s="860"/>
      <c r="I616" s="860"/>
      <c r="J616" s="860"/>
      <c r="K616" s="860"/>
      <c r="L616" s="860"/>
      <c r="M616" s="860"/>
      <c r="N616" s="860"/>
      <c r="O616" s="860"/>
      <c r="P616" s="860"/>
      <c r="Q616" s="860"/>
      <c r="R616" s="860"/>
      <c r="S616" s="860"/>
      <c r="T616" s="860"/>
      <c r="U616" s="860"/>
      <c r="V616" s="860"/>
      <c r="W616" s="860"/>
      <c r="X616" s="860"/>
      <c r="Y616" s="860"/>
      <c r="Z616" s="860"/>
      <c r="AA616" s="860"/>
      <c r="AB616" s="860"/>
      <c r="AC616" s="860"/>
      <c r="AD616" s="860"/>
    </row>
    <row r="617" spans="1:30" ht="15.75" customHeight="1" x14ac:dyDescent="0.25">
      <c r="A617" s="860"/>
      <c r="B617" s="860"/>
      <c r="C617" s="860"/>
      <c r="D617" s="860"/>
      <c r="E617" s="860"/>
      <c r="F617" s="860"/>
      <c r="G617" s="868"/>
      <c r="H617" s="860"/>
      <c r="I617" s="860"/>
      <c r="J617" s="860"/>
      <c r="K617" s="860"/>
      <c r="L617" s="860"/>
      <c r="M617" s="860"/>
      <c r="N617" s="860"/>
      <c r="O617" s="860"/>
      <c r="P617" s="860"/>
      <c r="Q617" s="860"/>
      <c r="R617" s="860"/>
      <c r="S617" s="860"/>
      <c r="T617" s="860"/>
      <c r="U617" s="860"/>
      <c r="V617" s="860"/>
      <c r="W617" s="860"/>
      <c r="X617" s="860"/>
      <c r="Y617" s="860"/>
      <c r="Z617" s="860"/>
      <c r="AA617" s="860"/>
      <c r="AB617" s="860"/>
      <c r="AC617" s="860"/>
      <c r="AD617" s="860"/>
    </row>
    <row r="618" spans="1:30" ht="15.75" customHeight="1" x14ac:dyDescent="0.25">
      <c r="A618" s="860"/>
      <c r="B618" s="860"/>
      <c r="C618" s="860"/>
      <c r="D618" s="860"/>
      <c r="E618" s="860"/>
      <c r="F618" s="860"/>
      <c r="G618" s="868"/>
      <c r="H618" s="860"/>
      <c r="I618" s="860"/>
      <c r="J618" s="860"/>
      <c r="K618" s="860"/>
      <c r="L618" s="860"/>
      <c r="M618" s="860"/>
      <c r="N618" s="860"/>
      <c r="O618" s="860"/>
      <c r="P618" s="860"/>
      <c r="Q618" s="860"/>
      <c r="R618" s="860"/>
      <c r="S618" s="860"/>
      <c r="T618" s="860"/>
      <c r="U618" s="860"/>
      <c r="V618" s="860"/>
      <c r="W618" s="860"/>
      <c r="X618" s="860"/>
      <c r="Y618" s="860"/>
      <c r="Z618" s="860"/>
      <c r="AA618" s="860"/>
      <c r="AB618" s="860"/>
      <c r="AC618" s="860"/>
      <c r="AD618" s="860"/>
    </row>
    <row r="619" spans="1:30" ht="15.75" customHeight="1" x14ac:dyDescent="0.25">
      <c r="A619" s="860"/>
      <c r="B619" s="860"/>
      <c r="C619" s="860"/>
      <c r="D619" s="860"/>
      <c r="E619" s="860"/>
      <c r="F619" s="860"/>
      <c r="G619" s="868"/>
      <c r="H619" s="860"/>
      <c r="I619" s="860"/>
      <c r="J619" s="860"/>
      <c r="K619" s="860"/>
      <c r="L619" s="860"/>
      <c r="M619" s="860"/>
      <c r="N619" s="860"/>
      <c r="O619" s="860"/>
      <c r="P619" s="860"/>
      <c r="Q619" s="860"/>
      <c r="R619" s="860"/>
      <c r="S619" s="860"/>
      <c r="T619" s="860"/>
      <c r="U619" s="860"/>
      <c r="V619" s="860"/>
      <c r="W619" s="860"/>
      <c r="X619" s="860"/>
      <c r="Y619" s="860"/>
      <c r="Z619" s="860"/>
      <c r="AA619" s="860"/>
      <c r="AB619" s="860"/>
      <c r="AC619" s="860"/>
      <c r="AD619" s="860"/>
    </row>
    <row r="620" spans="1:30" ht="15.75" customHeight="1" x14ac:dyDescent="0.25">
      <c r="A620" s="860"/>
      <c r="B620" s="860"/>
      <c r="C620" s="860"/>
      <c r="D620" s="860"/>
      <c r="E620" s="860"/>
      <c r="F620" s="860"/>
      <c r="G620" s="868"/>
      <c r="H620" s="860"/>
      <c r="I620" s="860"/>
      <c r="J620" s="860"/>
      <c r="K620" s="860"/>
      <c r="L620" s="860"/>
      <c r="M620" s="860"/>
      <c r="N620" s="860"/>
      <c r="O620" s="860"/>
      <c r="P620" s="860"/>
      <c r="Q620" s="860"/>
      <c r="R620" s="860"/>
      <c r="S620" s="860"/>
      <c r="T620" s="860"/>
      <c r="U620" s="860"/>
      <c r="V620" s="860"/>
      <c r="W620" s="860"/>
      <c r="X620" s="860"/>
      <c r="Y620" s="860"/>
      <c r="Z620" s="860"/>
      <c r="AA620" s="860"/>
      <c r="AB620" s="860"/>
      <c r="AC620" s="860"/>
      <c r="AD620" s="860"/>
    </row>
    <row r="621" spans="1:30" ht="15.75" customHeight="1" x14ac:dyDescent="0.25">
      <c r="A621" s="860"/>
      <c r="B621" s="860"/>
      <c r="C621" s="860"/>
      <c r="D621" s="860"/>
      <c r="E621" s="860"/>
      <c r="F621" s="860"/>
      <c r="G621" s="868"/>
      <c r="H621" s="860"/>
      <c r="I621" s="860"/>
      <c r="J621" s="860"/>
      <c r="K621" s="860"/>
      <c r="L621" s="860"/>
      <c r="M621" s="860"/>
      <c r="N621" s="860"/>
      <c r="O621" s="860"/>
      <c r="P621" s="860"/>
      <c r="Q621" s="860"/>
      <c r="R621" s="860"/>
      <c r="S621" s="860"/>
      <c r="T621" s="860"/>
      <c r="U621" s="860"/>
      <c r="V621" s="860"/>
      <c r="W621" s="860"/>
      <c r="X621" s="860"/>
      <c r="Y621" s="860"/>
      <c r="Z621" s="860"/>
      <c r="AA621" s="860"/>
      <c r="AB621" s="860"/>
      <c r="AC621" s="860"/>
      <c r="AD621" s="860"/>
    </row>
    <row r="622" spans="1:30" ht="15.75" customHeight="1" x14ac:dyDescent="0.25">
      <c r="A622" s="860"/>
      <c r="B622" s="860"/>
      <c r="C622" s="860"/>
      <c r="D622" s="860"/>
      <c r="E622" s="860"/>
      <c r="F622" s="860"/>
      <c r="G622" s="868"/>
      <c r="H622" s="860"/>
      <c r="I622" s="860"/>
      <c r="J622" s="860"/>
      <c r="K622" s="860"/>
      <c r="L622" s="860"/>
      <c r="M622" s="860"/>
      <c r="N622" s="860"/>
      <c r="O622" s="860"/>
      <c r="P622" s="860"/>
      <c r="Q622" s="860"/>
      <c r="R622" s="860"/>
      <c r="S622" s="860"/>
      <c r="T622" s="860"/>
      <c r="U622" s="860"/>
      <c r="V622" s="860"/>
      <c r="W622" s="860"/>
      <c r="X622" s="860"/>
      <c r="Y622" s="860"/>
      <c r="Z622" s="860"/>
      <c r="AA622" s="860"/>
      <c r="AB622" s="860"/>
      <c r="AC622" s="860"/>
      <c r="AD622" s="860"/>
    </row>
    <row r="623" spans="1:30" ht="15.75" customHeight="1" x14ac:dyDescent="0.25">
      <c r="A623" s="860"/>
      <c r="B623" s="860"/>
      <c r="C623" s="860"/>
      <c r="D623" s="860"/>
      <c r="E623" s="860"/>
      <c r="F623" s="860"/>
      <c r="G623" s="868"/>
      <c r="H623" s="860"/>
      <c r="I623" s="860"/>
      <c r="J623" s="860"/>
      <c r="K623" s="860"/>
      <c r="L623" s="860"/>
      <c r="M623" s="860"/>
      <c r="N623" s="860"/>
      <c r="O623" s="860"/>
      <c r="P623" s="860"/>
      <c r="Q623" s="860"/>
      <c r="R623" s="860"/>
      <c r="S623" s="860"/>
      <c r="T623" s="860"/>
      <c r="U623" s="860"/>
      <c r="V623" s="860"/>
      <c r="W623" s="860"/>
      <c r="X623" s="860"/>
      <c r="Y623" s="860"/>
      <c r="Z623" s="860"/>
      <c r="AA623" s="860"/>
      <c r="AB623" s="860"/>
      <c r="AC623" s="860"/>
      <c r="AD623" s="860"/>
    </row>
    <row r="624" spans="1:30" ht="15.75" customHeight="1" x14ac:dyDescent="0.25">
      <c r="A624" s="860"/>
      <c r="B624" s="860"/>
      <c r="C624" s="860"/>
      <c r="D624" s="860"/>
      <c r="E624" s="860"/>
      <c r="F624" s="860"/>
      <c r="G624" s="868"/>
      <c r="H624" s="860"/>
      <c r="I624" s="860"/>
      <c r="J624" s="860"/>
      <c r="K624" s="860"/>
      <c r="L624" s="860"/>
      <c r="M624" s="860"/>
      <c r="N624" s="860"/>
      <c r="O624" s="860"/>
      <c r="P624" s="860"/>
      <c r="Q624" s="860"/>
      <c r="R624" s="860"/>
      <c r="S624" s="860"/>
      <c r="T624" s="860"/>
      <c r="U624" s="860"/>
      <c r="V624" s="860"/>
      <c r="W624" s="860"/>
      <c r="X624" s="860"/>
      <c r="Y624" s="860"/>
      <c r="Z624" s="860"/>
      <c r="AA624" s="860"/>
      <c r="AB624" s="860"/>
      <c r="AC624" s="860"/>
      <c r="AD624" s="860"/>
    </row>
    <row r="625" spans="1:30" ht="15.75" customHeight="1" x14ac:dyDescent="0.25">
      <c r="A625" s="860"/>
      <c r="B625" s="860"/>
      <c r="C625" s="860"/>
      <c r="D625" s="860"/>
      <c r="E625" s="860"/>
      <c r="F625" s="860"/>
      <c r="G625" s="868"/>
      <c r="H625" s="860"/>
      <c r="I625" s="860"/>
      <c r="J625" s="860"/>
      <c r="K625" s="860"/>
      <c r="L625" s="860"/>
      <c r="M625" s="860"/>
      <c r="N625" s="860"/>
      <c r="O625" s="860"/>
      <c r="P625" s="860"/>
      <c r="Q625" s="860"/>
      <c r="R625" s="860"/>
      <c r="S625" s="860"/>
      <c r="T625" s="860"/>
      <c r="U625" s="860"/>
      <c r="V625" s="860"/>
      <c r="W625" s="860"/>
      <c r="X625" s="860"/>
      <c r="Y625" s="860"/>
      <c r="Z625" s="860"/>
      <c r="AA625" s="860"/>
      <c r="AB625" s="860"/>
      <c r="AC625" s="860"/>
      <c r="AD625" s="860"/>
    </row>
    <row r="626" spans="1:30" ht="15.75" customHeight="1" x14ac:dyDescent="0.25">
      <c r="A626" s="860"/>
      <c r="B626" s="860"/>
      <c r="C626" s="860"/>
      <c r="D626" s="860"/>
      <c r="E626" s="860"/>
      <c r="F626" s="860"/>
      <c r="G626" s="868"/>
      <c r="H626" s="860"/>
      <c r="I626" s="860"/>
      <c r="J626" s="860"/>
      <c r="K626" s="860"/>
      <c r="L626" s="860"/>
      <c r="M626" s="860"/>
      <c r="N626" s="860"/>
      <c r="O626" s="860"/>
      <c r="P626" s="860"/>
      <c r="Q626" s="860"/>
      <c r="R626" s="860"/>
      <c r="S626" s="860"/>
      <c r="T626" s="860"/>
      <c r="U626" s="860"/>
      <c r="V626" s="860"/>
      <c r="W626" s="860"/>
      <c r="X626" s="860"/>
      <c r="Y626" s="860"/>
      <c r="Z626" s="860"/>
      <c r="AA626" s="860"/>
      <c r="AB626" s="860"/>
      <c r="AC626" s="860"/>
      <c r="AD626" s="860"/>
    </row>
    <row r="627" spans="1:30" ht="15.75" customHeight="1" x14ac:dyDescent="0.25">
      <c r="A627" s="860"/>
      <c r="B627" s="860"/>
      <c r="C627" s="860"/>
      <c r="D627" s="860"/>
      <c r="E627" s="860"/>
      <c r="F627" s="860"/>
      <c r="G627" s="868"/>
      <c r="H627" s="860"/>
      <c r="I627" s="860"/>
      <c r="J627" s="860"/>
      <c r="K627" s="860"/>
      <c r="L627" s="860"/>
      <c r="M627" s="860"/>
      <c r="N627" s="860"/>
      <c r="O627" s="860"/>
      <c r="P627" s="860"/>
      <c r="Q627" s="860"/>
      <c r="R627" s="860"/>
      <c r="S627" s="860"/>
      <c r="T627" s="860"/>
      <c r="U627" s="860"/>
      <c r="V627" s="860"/>
      <c r="W627" s="860"/>
      <c r="X627" s="860"/>
      <c r="Y627" s="860"/>
      <c r="Z627" s="860"/>
      <c r="AA627" s="860"/>
      <c r="AB627" s="860"/>
      <c r="AC627" s="860"/>
      <c r="AD627" s="860"/>
    </row>
    <row r="628" spans="1:30" ht="15.75" customHeight="1" x14ac:dyDescent="0.25">
      <c r="A628" s="860"/>
      <c r="B628" s="860"/>
      <c r="C628" s="860"/>
      <c r="D628" s="860"/>
      <c r="E628" s="860"/>
      <c r="F628" s="860"/>
      <c r="G628" s="868"/>
      <c r="H628" s="860"/>
      <c r="I628" s="860"/>
      <c r="J628" s="860"/>
      <c r="K628" s="860"/>
      <c r="L628" s="860"/>
      <c r="M628" s="860"/>
      <c r="N628" s="860"/>
      <c r="O628" s="860"/>
      <c r="P628" s="860"/>
      <c r="Q628" s="860"/>
      <c r="R628" s="860"/>
      <c r="S628" s="860"/>
      <c r="T628" s="860"/>
      <c r="U628" s="860"/>
      <c r="V628" s="860"/>
      <c r="W628" s="860"/>
      <c r="X628" s="860"/>
      <c r="Y628" s="860"/>
      <c r="Z628" s="860"/>
      <c r="AA628" s="860"/>
      <c r="AB628" s="860"/>
      <c r="AC628" s="860"/>
      <c r="AD628" s="860"/>
    </row>
    <row r="629" spans="1:30" ht="15.75" customHeight="1" x14ac:dyDescent="0.25">
      <c r="A629" s="860"/>
      <c r="B629" s="860"/>
      <c r="C629" s="860"/>
      <c r="D629" s="860"/>
      <c r="E629" s="860"/>
      <c r="F629" s="860"/>
      <c r="G629" s="868"/>
      <c r="H629" s="860"/>
      <c r="I629" s="860"/>
      <c r="J629" s="860"/>
      <c r="K629" s="860"/>
      <c r="L629" s="860"/>
      <c r="M629" s="860"/>
      <c r="N629" s="860"/>
      <c r="O629" s="860"/>
      <c r="P629" s="860"/>
      <c r="Q629" s="860"/>
      <c r="R629" s="860"/>
      <c r="S629" s="860"/>
      <c r="T629" s="860"/>
      <c r="U629" s="860"/>
      <c r="V629" s="860"/>
      <c r="W629" s="860"/>
      <c r="X629" s="860"/>
      <c r="Y629" s="860"/>
      <c r="Z629" s="860"/>
      <c r="AA629" s="860"/>
      <c r="AB629" s="860"/>
      <c r="AC629" s="860"/>
      <c r="AD629" s="860"/>
    </row>
    <row r="630" spans="1:30" ht="15.75" customHeight="1" x14ac:dyDescent="0.25">
      <c r="A630" s="860"/>
      <c r="B630" s="860"/>
      <c r="C630" s="860"/>
      <c r="D630" s="860"/>
      <c r="E630" s="860"/>
      <c r="F630" s="860"/>
      <c r="G630" s="868"/>
      <c r="H630" s="860"/>
      <c r="I630" s="860"/>
      <c r="J630" s="860"/>
      <c r="K630" s="860"/>
      <c r="L630" s="860"/>
      <c r="M630" s="860"/>
      <c r="N630" s="860"/>
      <c r="O630" s="860"/>
      <c r="P630" s="860"/>
      <c r="Q630" s="860"/>
      <c r="R630" s="860"/>
      <c r="S630" s="860"/>
      <c r="T630" s="860"/>
      <c r="U630" s="860"/>
      <c r="V630" s="860"/>
      <c r="W630" s="860"/>
      <c r="X630" s="860"/>
      <c r="Y630" s="860"/>
      <c r="Z630" s="860"/>
      <c r="AA630" s="860"/>
      <c r="AB630" s="860"/>
      <c r="AC630" s="860"/>
      <c r="AD630" s="860"/>
    </row>
    <row r="631" spans="1:30" ht="15.75" customHeight="1" x14ac:dyDescent="0.25">
      <c r="A631" s="860"/>
      <c r="B631" s="860"/>
      <c r="C631" s="860"/>
      <c r="D631" s="860"/>
      <c r="E631" s="860"/>
      <c r="F631" s="860"/>
      <c r="G631" s="868"/>
      <c r="H631" s="860"/>
      <c r="I631" s="860"/>
      <c r="J631" s="860"/>
      <c r="K631" s="860"/>
      <c r="L631" s="860"/>
      <c r="M631" s="860"/>
      <c r="N631" s="860"/>
      <c r="O631" s="860"/>
      <c r="P631" s="860"/>
      <c r="Q631" s="860"/>
      <c r="R631" s="860"/>
      <c r="S631" s="860"/>
      <c r="T631" s="860"/>
      <c r="U631" s="860"/>
      <c r="V631" s="860"/>
      <c r="W631" s="860"/>
      <c r="X631" s="860"/>
      <c r="Y631" s="860"/>
      <c r="Z631" s="860"/>
      <c r="AA631" s="860"/>
      <c r="AB631" s="860"/>
      <c r="AC631" s="860"/>
      <c r="AD631" s="860"/>
    </row>
    <row r="632" spans="1:30" ht="15.75" customHeight="1" x14ac:dyDescent="0.25">
      <c r="A632" s="860"/>
      <c r="B632" s="860"/>
      <c r="C632" s="860"/>
      <c r="D632" s="860"/>
      <c r="E632" s="860"/>
      <c r="F632" s="860"/>
      <c r="G632" s="868"/>
      <c r="H632" s="860"/>
      <c r="I632" s="860"/>
      <c r="J632" s="860"/>
      <c r="K632" s="860"/>
      <c r="L632" s="860"/>
      <c r="M632" s="860"/>
      <c r="N632" s="860"/>
      <c r="O632" s="860"/>
      <c r="P632" s="860"/>
      <c r="Q632" s="860"/>
      <c r="R632" s="860"/>
      <c r="S632" s="860"/>
      <c r="T632" s="860"/>
      <c r="U632" s="860"/>
      <c r="V632" s="860"/>
      <c r="W632" s="860"/>
      <c r="X632" s="860"/>
      <c r="Y632" s="860"/>
      <c r="Z632" s="860"/>
      <c r="AA632" s="860"/>
      <c r="AB632" s="860"/>
      <c r="AC632" s="860"/>
      <c r="AD632" s="860"/>
    </row>
    <row r="633" spans="1:30" ht="15.75" customHeight="1" x14ac:dyDescent="0.25">
      <c r="A633" s="860"/>
      <c r="B633" s="860"/>
      <c r="C633" s="860"/>
      <c r="D633" s="860"/>
      <c r="E633" s="860"/>
      <c r="F633" s="860"/>
      <c r="G633" s="868"/>
      <c r="H633" s="860"/>
      <c r="I633" s="860"/>
      <c r="J633" s="860"/>
      <c r="K633" s="860"/>
      <c r="L633" s="860"/>
      <c r="M633" s="860"/>
      <c r="N633" s="860"/>
      <c r="O633" s="860"/>
      <c r="P633" s="860"/>
      <c r="Q633" s="860"/>
      <c r="R633" s="860"/>
      <c r="S633" s="860"/>
      <c r="T633" s="860"/>
      <c r="U633" s="860"/>
      <c r="V633" s="860"/>
      <c r="W633" s="860"/>
      <c r="X633" s="860"/>
      <c r="Y633" s="860"/>
      <c r="Z633" s="860"/>
      <c r="AA633" s="860"/>
      <c r="AB633" s="860"/>
      <c r="AC633" s="860"/>
      <c r="AD633" s="860"/>
    </row>
    <row r="634" spans="1:30" ht="15.75" customHeight="1" x14ac:dyDescent="0.25">
      <c r="A634" s="860"/>
      <c r="B634" s="860"/>
      <c r="C634" s="860"/>
      <c r="D634" s="860"/>
      <c r="E634" s="860"/>
      <c r="F634" s="860"/>
      <c r="G634" s="868"/>
      <c r="H634" s="860"/>
      <c r="I634" s="860"/>
      <c r="J634" s="860"/>
      <c r="K634" s="860"/>
      <c r="L634" s="860"/>
      <c r="M634" s="860"/>
      <c r="N634" s="860"/>
      <c r="O634" s="860"/>
      <c r="P634" s="860"/>
      <c r="Q634" s="860"/>
      <c r="R634" s="860"/>
      <c r="S634" s="860"/>
      <c r="T634" s="860"/>
      <c r="U634" s="860"/>
      <c r="V634" s="860"/>
      <c r="W634" s="860"/>
      <c r="X634" s="860"/>
      <c r="Y634" s="860"/>
      <c r="Z634" s="860"/>
      <c r="AA634" s="860"/>
      <c r="AB634" s="860"/>
      <c r="AC634" s="860"/>
      <c r="AD634" s="860"/>
    </row>
    <row r="635" spans="1:30" ht="15.75" customHeight="1" x14ac:dyDescent="0.25">
      <c r="A635" s="860"/>
      <c r="B635" s="860"/>
      <c r="C635" s="860"/>
      <c r="D635" s="860"/>
      <c r="E635" s="860"/>
      <c r="F635" s="860"/>
      <c r="G635" s="868"/>
      <c r="H635" s="860"/>
      <c r="I635" s="860"/>
      <c r="J635" s="860"/>
      <c r="K635" s="860"/>
      <c r="L635" s="860"/>
      <c r="M635" s="860"/>
      <c r="N635" s="860"/>
      <c r="O635" s="860"/>
      <c r="P635" s="860"/>
      <c r="Q635" s="860"/>
      <c r="R635" s="860"/>
      <c r="S635" s="860"/>
      <c r="T635" s="860"/>
      <c r="U635" s="860"/>
      <c r="V635" s="860"/>
      <c r="W635" s="860"/>
      <c r="X635" s="860"/>
      <c r="Y635" s="860"/>
      <c r="Z635" s="860"/>
      <c r="AA635" s="860"/>
      <c r="AB635" s="860"/>
      <c r="AC635" s="860"/>
      <c r="AD635" s="860"/>
    </row>
    <row r="636" spans="1:30" ht="15.75" customHeight="1" x14ac:dyDescent="0.25">
      <c r="A636" s="860"/>
      <c r="B636" s="860"/>
      <c r="C636" s="860"/>
      <c r="D636" s="860"/>
      <c r="E636" s="860"/>
      <c r="F636" s="860"/>
      <c r="G636" s="868"/>
      <c r="H636" s="860"/>
      <c r="I636" s="860"/>
      <c r="J636" s="860"/>
      <c r="K636" s="860"/>
      <c r="L636" s="860"/>
      <c r="M636" s="860"/>
      <c r="N636" s="860"/>
      <c r="O636" s="860"/>
      <c r="P636" s="860"/>
      <c r="Q636" s="860"/>
      <c r="R636" s="860"/>
      <c r="S636" s="860"/>
      <c r="T636" s="860"/>
      <c r="U636" s="860"/>
      <c r="V636" s="860"/>
      <c r="W636" s="860"/>
      <c r="X636" s="860"/>
      <c r="Y636" s="860"/>
      <c r="Z636" s="860"/>
      <c r="AA636" s="860"/>
      <c r="AB636" s="860"/>
      <c r="AC636" s="860"/>
      <c r="AD636" s="860"/>
    </row>
    <row r="637" spans="1:30" ht="15.75" customHeight="1" x14ac:dyDescent="0.25">
      <c r="A637" s="860"/>
      <c r="B637" s="860"/>
      <c r="C637" s="860"/>
      <c r="D637" s="860"/>
      <c r="E637" s="860"/>
      <c r="F637" s="860"/>
      <c r="G637" s="868"/>
      <c r="H637" s="860"/>
      <c r="I637" s="860"/>
      <c r="J637" s="860"/>
      <c r="K637" s="860"/>
      <c r="L637" s="860"/>
      <c r="M637" s="860"/>
      <c r="N637" s="860"/>
      <c r="O637" s="860"/>
      <c r="P637" s="860"/>
      <c r="Q637" s="860"/>
      <c r="R637" s="860"/>
      <c r="S637" s="860"/>
      <c r="T637" s="860"/>
      <c r="U637" s="860"/>
      <c r="V637" s="860"/>
      <c r="W637" s="860"/>
      <c r="X637" s="860"/>
      <c r="Y637" s="860"/>
      <c r="Z637" s="860"/>
      <c r="AA637" s="860"/>
      <c r="AB637" s="860"/>
      <c r="AC637" s="860"/>
      <c r="AD637" s="860"/>
    </row>
    <row r="638" spans="1:30" ht="15.75" customHeight="1" x14ac:dyDescent="0.25">
      <c r="A638" s="860"/>
      <c r="B638" s="860"/>
      <c r="C638" s="860"/>
      <c r="D638" s="860"/>
      <c r="E638" s="860"/>
      <c r="F638" s="860"/>
      <c r="G638" s="868"/>
      <c r="H638" s="860"/>
      <c r="I638" s="860"/>
      <c r="J638" s="860"/>
      <c r="K638" s="860"/>
      <c r="L638" s="860"/>
      <c r="M638" s="860"/>
      <c r="N638" s="860"/>
      <c r="O638" s="860"/>
      <c r="P638" s="860"/>
      <c r="Q638" s="860"/>
      <c r="R638" s="860"/>
      <c r="S638" s="860"/>
      <c r="T638" s="860"/>
      <c r="U638" s="860"/>
      <c r="V638" s="860"/>
      <c r="W638" s="860"/>
      <c r="X638" s="860"/>
      <c r="Y638" s="860"/>
      <c r="Z638" s="860"/>
      <c r="AA638" s="860"/>
      <c r="AB638" s="860"/>
      <c r="AC638" s="860"/>
      <c r="AD638" s="860"/>
    </row>
    <row r="639" spans="1:30" ht="15.75" customHeight="1" x14ac:dyDescent="0.25">
      <c r="A639" s="860"/>
      <c r="B639" s="860"/>
      <c r="C639" s="860"/>
      <c r="D639" s="860"/>
      <c r="E639" s="860"/>
      <c r="F639" s="860"/>
      <c r="G639" s="868"/>
      <c r="H639" s="860"/>
      <c r="I639" s="860"/>
      <c r="J639" s="860"/>
      <c r="K639" s="860"/>
      <c r="L639" s="860"/>
      <c r="M639" s="860"/>
      <c r="N639" s="860"/>
      <c r="O639" s="860"/>
      <c r="P639" s="860"/>
      <c r="Q639" s="860"/>
      <c r="R639" s="860"/>
      <c r="S639" s="860"/>
      <c r="T639" s="860"/>
      <c r="U639" s="860"/>
      <c r="V639" s="860"/>
      <c r="W639" s="860"/>
      <c r="X639" s="860"/>
      <c r="Y639" s="860"/>
      <c r="Z639" s="860"/>
      <c r="AA639" s="860"/>
      <c r="AB639" s="860"/>
      <c r="AC639" s="860"/>
      <c r="AD639" s="860"/>
    </row>
    <row r="640" spans="1:30" ht="15.75" customHeight="1" x14ac:dyDescent="0.25">
      <c r="A640" s="860"/>
      <c r="B640" s="860"/>
      <c r="C640" s="860"/>
      <c r="D640" s="860"/>
      <c r="E640" s="860"/>
      <c r="F640" s="860"/>
      <c r="G640" s="868"/>
      <c r="H640" s="860"/>
      <c r="I640" s="860"/>
      <c r="J640" s="860"/>
      <c r="K640" s="860"/>
      <c r="L640" s="860"/>
      <c r="M640" s="860"/>
      <c r="N640" s="860"/>
      <c r="O640" s="860"/>
      <c r="P640" s="860"/>
      <c r="Q640" s="860"/>
      <c r="R640" s="860"/>
      <c r="S640" s="860"/>
      <c r="T640" s="860"/>
      <c r="U640" s="860"/>
      <c r="V640" s="860"/>
      <c r="W640" s="860"/>
      <c r="X640" s="860"/>
      <c r="Y640" s="860"/>
      <c r="Z640" s="860"/>
      <c r="AA640" s="860"/>
      <c r="AB640" s="860"/>
      <c r="AC640" s="860"/>
      <c r="AD640" s="860"/>
    </row>
    <row r="641" spans="1:30" ht="15.75" customHeight="1" x14ac:dyDescent="0.25">
      <c r="A641" s="860"/>
      <c r="B641" s="860"/>
      <c r="C641" s="860"/>
      <c r="D641" s="860"/>
      <c r="E641" s="860"/>
      <c r="F641" s="860"/>
      <c r="G641" s="868"/>
      <c r="H641" s="860"/>
      <c r="I641" s="860"/>
      <c r="J641" s="860"/>
      <c r="K641" s="860"/>
      <c r="L641" s="860"/>
      <c r="M641" s="860"/>
      <c r="N641" s="860"/>
      <c r="O641" s="860"/>
      <c r="P641" s="860"/>
      <c r="Q641" s="860"/>
      <c r="R641" s="860"/>
      <c r="S641" s="860"/>
      <c r="T641" s="860"/>
      <c r="U641" s="860"/>
      <c r="V641" s="860"/>
      <c r="W641" s="860"/>
      <c r="X641" s="860"/>
      <c r="Y641" s="860"/>
      <c r="Z641" s="860"/>
      <c r="AA641" s="860"/>
      <c r="AB641" s="860"/>
      <c r="AC641" s="860"/>
      <c r="AD641" s="860"/>
    </row>
    <row r="642" spans="1:30" ht="15.75" customHeight="1" x14ac:dyDescent="0.25">
      <c r="A642" s="860"/>
      <c r="B642" s="860"/>
      <c r="C642" s="860"/>
      <c r="D642" s="860"/>
      <c r="E642" s="860"/>
      <c r="F642" s="860"/>
      <c r="G642" s="868"/>
      <c r="H642" s="860"/>
      <c r="I642" s="860"/>
      <c r="J642" s="860"/>
      <c r="K642" s="860"/>
      <c r="L642" s="860"/>
      <c r="M642" s="860"/>
      <c r="N642" s="860"/>
      <c r="O642" s="860"/>
      <c r="P642" s="860"/>
      <c r="Q642" s="860"/>
      <c r="R642" s="860"/>
      <c r="S642" s="860"/>
      <c r="T642" s="860"/>
      <c r="U642" s="860"/>
      <c r="V642" s="860"/>
      <c r="W642" s="860"/>
      <c r="X642" s="860"/>
      <c r="Y642" s="860"/>
      <c r="Z642" s="860"/>
      <c r="AA642" s="860"/>
      <c r="AB642" s="860"/>
      <c r="AC642" s="860"/>
      <c r="AD642" s="860"/>
    </row>
    <row r="643" spans="1:30" ht="15.75" customHeight="1" x14ac:dyDescent="0.25">
      <c r="A643" s="860"/>
      <c r="B643" s="860"/>
      <c r="C643" s="860"/>
      <c r="D643" s="860"/>
      <c r="E643" s="860"/>
      <c r="F643" s="860"/>
      <c r="G643" s="868"/>
      <c r="H643" s="860"/>
      <c r="I643" s="860"/>
      <c r="J643" s="860"/>
      <c r="K643" s="860"/>
      <c r="L643" s="860"/>
      <c r="M643" s="860"/>
      <c r="N643" s="860"/>
      <c r="O643" s="860"/>
      <c r="P643" s="860"/>
      <c r="Q643" s="860"/>
      <c r="R643" s="860"/>
      <c r="S643" s="860"/>
      <c r="T643" s="860"/>
      <c r="U643" s="860"/>
      <c r="V643" s="860"/>
      <c r="W643" s="860"/>
      <c r="X643" s="860"/>
      <c r="Y643" s="860"/>
      <c r="Z643" s="860"/>
      <c r="AA643" s="860"/>
      <c r="AB643" s="860"/>
      <c r="AC643" s="860"/>
      <c r="AD643" s="860"/>
    </row>
    <row r="644" spans="1:30" ht="15.75" customHeight="1" x14ac:dyDescent="0.25">
      <c r="A644" s="860"/>
      <c r="B644" s="860"/>
      <c r="C644" s="860"/>
      <c r="D644" s="860"/>
      <c r="E644" s="860"/>
      <c r="F644" s="860"/>
      <c r="G644" s="868"/>
      <c r="H644" s="860"/>
      <c r="I644" s="860"/>
      <c r="J644" s="860"/>
      <c r="K644" s="860"/>
      <c r="L644" s="860"/>
      <c r="M644" s="860"/>
      <c r="N644" s="860"/>
      <c r="O644" s="860"/>
      <c r="P644" s="860"/>
      <c r="Q644" s="860"/>
      <c r="R644" s="860"/>
      <c r="S644" s="860"/>
      <c r="T644" s="860"/>
      <c r="U644" s="860"/>
      <c r="V644" s="860"/>
      <c r="W644" s="860"/>
      <c r="X644" s="860"/>
      <c r="Y644" s="860"/>
      <c r="Z644" s="860"/>
      <c r="AA644" s="860"/>
      <c r="AB644" s="860"/>
      <c r="AC644" s="860"/>
      <c r="AD644" s="860"/>
    </row>
    <row r="645" spans="1:30" ht="15.75" customHeight="1" x14ac:dyDescent="0.25">
      <c r="A645" s="860"/>
      <c r="B645" s="860"/>
      <c r="C645" s="860"/>
      <c r="D645" s="860"/>
      <c r="E645" s="860"/>
      <c r="F645" s="860"/>
      <c r="G645" s="868"/>
      <c r="H645" s="860"/>
      <c r="I645" s="860"/>
      <c r="J645" s="860"/>
      <c r="K645" s="860"/>
      <c r="L645" s="860"/>
      <c r="M645" s="860"/>
      <c r="N645" s="860"/>
      <c r="O645" s="860"/>
      <c r="P645" s="860"/>
      <c r="Q645" s="860"/>
      <c r="R645" s="860"/>
      <c r="S645" s="860"/>
      <c r="T645" s="860"/>
      <c r="U645" s="860"/>
      <c r="V645" s="860"/>
      <c r="W645" s="860"/>
      <c r="X645" s="860"/>
      <c r="Y645" s="860"/>
      <c r="Z645" s="860"/>
      <c r="AA645" s="860"/>
      <c r="AB645" s="860"/>
      <c r="AC645" s="860"/>
      <c r="AD645" s="860"/>
    </row>
    <row r="646" spans="1:30" ht="15.75" customHeight="1" x14ac:dyDescent="0.25">
      <c r="A646" s="860"/>
      <c r="B646" s="860"/>
      <c r="C646" s="860"/>
      <c r="D646" s="860"/>
      <c r="E646" s="860"/>
      <c r="F646" s="860"/>
      <c r="G646" s="868"/>
      <c r="H646" s="860"/>
      <c r="I646" s="860"/>
      <c r="J646" s="860"/>
      <c r="K646" s="860"/>
      <c r="L646" s="860"/>
      <c r="M646" s="860"/>
      <c r="N646" s="860"/>
      <c r="O646" s="860"/>
      <c r="P646" s="860"/>
      <c r="Q646" s="860"/>
      <c r="R646" s="860"/>
      <c r="S646" s="860"/>
      <c r="T646" s="860"/>
      <c r="U646" s="860"/>
      <c r="V646" s="860"/>
      <c r="W646" s="860"/>
      <c r="X646" s="860"/>
      <c r="Y646" s="860"/>
      <c r="Z646" s="860"/>
      <c r="AA646" s="860"/>
      <c r="AB646" s="860"/>
      <c r="AC646" s="860"/>
      <c r="AD646" s="860"/>
    </row>
    <row r="647" spans="1:30" ht="15.75" customHeight="1" x14ac:dyDescent="0.25">
      <c r="A647" s="860"/>
      <c r="B647" s="860"/>
      <c r="C647" s="860"/>
      <c r="D647" s="860"/>
      <c r="E647" s="860"/>
      <c r="F647" s="860"/>
      <c r="G647" s="868"/>
      <c r="H647" s="860"/>
      <c r="I647" s="860"/>
      <c r="J647" s="860"/>
      <c r="K647" s="860"/>
      <c r="L647" s="860"/>
      <c r="M647" s="860"/>
      <c r="N647" s="860"/>
      <c r="O647" s="860"/>
      <c r="P647" s="860"/>
      <c r="Q647" s="860"/>
      <c r="R647" s="860"/>
      <c r="S647" s="860"/>
      <c r="T647" s="860"/>
      <c r="U647" s="860"/>
      <c r="V647" s="860"/>
      <c r="W647" s="860"/>
      <c r="X647" s="860"/>
      <c r="Y647" s="860"/>
      <c r="Z647" s="860"/>
      <c r="AA647" s="860"/>
      <c r="AB647" s="860"/>
      <c r="AC647" s="860"/>
      <c r="AD647" s="860"/>
    </row>
    <row r="648" spans="1:30" ht="15.75" customHeight="1" x14ac:dyDescent="0.25">
      <c r="A648" s="860"/>
      <c r="B648" s="860"/>
      <c r="C648" s="860"/>
      <c r="D648" s="860"/>
      <c r="E648" s="860"/>
      <c r="F648" s="860"/>
      <c r="G648" s="868"/>
      <c r="H648" s="860"/>
      <c r="I648" s="860"/>
      <c r="J648" s="860"/>
      <c r="K648" s="860"/>
      <c r="L648" s="860"/>
      <c r="M648" s="860"/>
      <c r="N648" s="860"/>
      <c r="O648" s="860"/>
      <c r="P648" s="860"/>
      <c r="Q648" s="860"/>
      <c r="R648" s="860"/>
      <c r="S648" s="860"/>
      <c r="T648" s="860"/>
      <c r="U648" s="860"/>
      <c r="V648" s="860"/>
      <c r="W648" s="860"/>
      <c r="X648" s="860"/>
      <c r="Y648" s="860"/>
      <c r="Z648" s="860"/>
      <c r="AA648" s="860"/>
      <c r="AB648" s="860"/>
      <c r="AC648" s="860"/>
      <c r="AD648" s="860"/>
    </row>
    <row r="649" spans="1:30" ht="15.75" customHeight="1" x14ac:dyDescent="0.25">
      <c r="A649" s="860"/>
      <c r="B649" s="860"/>
      <c r="C649" s="860"/>
      <c r="D649" s="860"/>
      <c r="E649" s="860"/>
      <c r="F649" s="860"/>
      <c r="G649" s="868"/>
      <c r="H649" s="860"/>
      <c r="I649" s="860"/>
      <c r="J649" s="860"/>
      <c r="K649" s="860"/>
      <c r="L649" s="860"/>
      <c r="M649" s="860"/>
      <c r="N649" s="860"/>
      <c r="O649" s="860"/>
      <c r="P649" s="860"/>
      <c r="Q649" s="860"/>
      <c r="R649" s="860"/>
      <c r="S649" s="860"/>
      <c r="T649" s="860"/>
      <c r="U649" s="860"/>
      <c r="V649" s="860"/>
      <c r="W649" s="860"/>
      <c r="X649" s="860"/>
      <c r="Y649" s="860"/>
      <c r="Z649" s="860"/>
      <c r="AA649" s="860"/>
      <c r="AB649" s="860"/>
      <c r="AC649" s="860"/>
      <c r="AD649" s="860"/>
    </row>
    <row r="650" spans="1:30" ht="15.75" customHeight="1" x14ac:dyDescent="0.25">
      <c r="A650" s="860"/>
      <c r="B650" s="860"/>
      <c r="C650" s="860"/>
      <c r="D650" s="860"/>
      <c r="E650" s="860"/>
      <c r="F650" s="860"/>
      <c r="G650" s="868"/>
      <c r="H650" s="860"/>
      <c r="I650" s="860"/>
      <c r="J650" s="860"/>
      <c r="K650" s="860"/>
      <c r="L650" s="860"/>
      <c r="M650" s="860"/>
      <c r="N650" s="860"/>
      <c r="O650" s="860"/>
      <c r="P650" s="860"/>
      <c r="Q650" s="860"/>
      <c r="R650" s="860"/>
      <c r="S650" s="860"/>
      <c r="T650" s="860"/>
      <c r="U650" s="860"/>
      <c r="V650" s="860"/>
      <c r="W650" s="860"/>
      <c r="X650" s="860"/>
      <c r="Y650" s="860"/>
      <c r="Z650" s="860"/>
      <c r="AA650" s="860"/>
      <c r="AB650" s="860"/>
      <c r="AC650" s="860"/>
      <c r="AD650" s="860"/>
    </row>
    <row r="651" spans="1:30" ht="15.75" customHeight="1" x14ac:dyDescent="0.25">
      <c r="A651" s="860"/>
      <c r="B651" s="860"/>
      <c r="C651" s="860"/>
      <c r="D651" s="860"/>
      <c r="E651" s="860"/>
      <c r="F651" s="860"/>
      <c r="G651" s="868"/>
      <c r="H651" s="860"/>
      <c r="I651" s="860"/>
      <c r="J651" s="860"/>
      <c r="K651" s="860"/>
      <c r="L651" s="860"/>
      <c r="M651" s="860"/>
      <c r="N651" s="860"/>
      <c r="O651" s="860"/>
      <c r="P651" s="860"/>
      <c r="Q651" s="860"/>
      <c r="R651" s="860"/>
      <c r="S651" s="860"/>
      <c r="T651" s="860"/>
      <c r="U651" s="860"/>
      <c r="V651" s="860"/>
      <c r="W651" s="860"/>
      <c r="X651" s="860"/>
      <c r="Y651" s="860"/>
      <c r="Z651" s="860"/>
      <c r="AA651" s="860"/>
      <c r="AB651" s="860"/>
      <c r="AC651" s="860"/>
      <c r="AD651" s="860"/>
    </row>
    <row r="652" spans="1:30" ht="15.75" customHeight="1" x14ac:dyDescent="0.25">
      <c r="A652" s="860"/>
      <c r="B652" s="860"/>
      <c r="C652" s="860"/>
      <c r="D652" s="860"/>
      <c r="E652" s="860"/>
      <c r="F652" s="860"/>
      <c r="G652" s="868"/>
      <c r="H652" s="860"/>
      <c r="I652" s="860"/>
      <c r="J652" s="860"/>
      <c r="K652" s="860"/>
      <c r="L652" s="860"/>
      <c r="M652" s="860"/>
      <c r="N652" s="860"/>
      <c r="O652" s="860"/>
      <c r="P652" s="860"/>
      <c r="Q652" s="860"/>
      <c r="R652" s="860"/>
      <c r="S652" s="860"/>
      <c r="T652" s="860"/>
      <c r="U652" s="860"/>
      <c r="V652" s="860"/>
      <c r="W652" s="860"/>
      <c r="X652" s="860"/>
      <c r="Y652" s="860"/>
      <c r="Z652" s="860"/>
      <c r="AA652" s="860"/>
      <c r="AB652" s="860"/>
      <c r="AC652" s="860"/>
      <c r="AD652" s="860"/>
    </row>
    <row r="653" spans="1:30" ht="15.75" customHeight="1" x14ac:dyDescent="0.25">
      <c r="A653" s="860"/>
      <c r="B653" s="860"/>
      <c r="C653" s="860"/>
      <c r="D653" s="860"/>
      <c r="E653" s="860"/>
      <c r="F653" s="860"/>
      <c r="G653" s="868"/>
      <c r="H653" s="860"/>
      <c r="I653" s="860"/>
      <c r="J653" s="860"/>
      <c r="K653" s="860"/>
      <c r="L653" s="860"/>
      <c r="M653" s="860"/>
      <c r="N653" s="860"/>
      <c r="O653" s="860"/>
      <c r="P653" s="860"/>
      <c r="Q653" s="860"/>
      <c r="R653" s="860"/>
      <c r="S653" s="860"/>
      <c r="T653" s="860"/>
      <c r="U653" s="860"/>
      <c r="V653" s="860"/>
      <c r="W653" s="860"/>
      <c r="X653" s="860"/>
      <c r="Y653" s="860"/>
      <c r="Z653" s="860"/>
      <c r="AA653" s="860"/>
      <c r="AB653" s="860"/>
      <c r="AC653" s="860"/>
      <c r="AD653" s="860"/>
    </row>
    <row r="654" spans="1:30" ht="15.75" customHeight="1" x14ac:dyDescent="0.25">
      <c r="A654" s="860"/>
      <c r="B654" s="860"/>
      <c r="C654" s="860"/>
      <c r="D654" s="860"/>
      <c r="E654" s="860"/>
      <c r="F654" s="860"/>
      <c r="G654" s="868"/>
      <c r="H654" s="860"/>
      <c r="I654" s="860"/>
      <c r="J654" s="860"/>
      <c r="K654" s="860"/>
      <c r="L654" s="860"/>
      <c r="M654" s="860"/>
      <c r="N654" s="860"/>
      <c r="O654" s="860"/>
      <c r="P654" s="860"/>
      <c r="Q654" s="860"/>
      <c r="R654" s="860"/>
      <c r="S654" s="860"/>
      <c r="T654" s="860"/>
      <c r="U654" s="860"/>
      <c r="V654" s="860"/>
      <c r="W654" s="860"/>
      <c r="X654" s="860"/>
      <c r="Y654" s="860"/>
      <c r="Z654" s="860"/>
      <c r="AA654" s="860"/>
      <c r="AB654" s="860"/>
      <c r="AC654" s="860"/>
      <c r="AD654" s="860"/>
    </row>
    <row r="655" spans="1:30" ht="15.75" customHeight="1" x14ac:dyDescent="0.25">
      <c r="A655" s="860"/>
      <c r="B655" s="860"/>
      <c r="C655" s="860"/>
      <c r="D655" s="860"/>
      <c r="E655" s="860"/>
      <c r="F655" s="860"/>
      <c r="G655" s="868"/>
      <c r="H655" s="860"/>
      <c r="I655" s="860"/>
      <c r="J655" s="860"/>
      <c r="K655" s="860"/>
      <c r="L655" s="860"/>
      <c r="M655" s="860"/>
      <c r="N655" s="860"/>
      <c r="O655" s="860"/>
      <c r="P655" s="860"/>
      <c r="Q655" s="860"/>
      <c r="R655" s="860"/>
      <c r="S655" s="860"/>
      <c r="T655" s="860"/>
      <c r="U655" s="860"/>
      <c r="V655" s="860"/>
      <c r="W655" s="860"/>
      <c r="X655" s="860"/>
      <c r="Y655" s="860"/>
      <c r="Z655" s="860"/>
      <c r="AA655" s="860"/>
      <c r="AB655" s="860"/>
      <c r="AC655" s="860"/>
      <c r="AD655" s="860"/>
    </row>
    <row r="656" spans="1:30" ht="15.75" customHeight="1" x14ac:dyDescent="0.25">
      <c r="A656" s="860"/>
      <c r="B656" s="860"/>
      <c r="C656" s="860"/>
      <c r="D656" s="860"/>
      <c r="E656" s="860"/>
      <c r="F656" s="860"/>
      <c r="G656" s="868"/>
      <c r="H656" s="860"/>
      <c r="I656" s="860"/>
      <c r="J656" s="860"/>
      <c r="K656" s="860"/>
      <c r="L656" s="860"/>
      <c r="M656" s="860"/>
      <c r="N656" s="860"/>
      <c r="O656" s="860"/>
      <c r="P656" s="860"/>
      <c r="Q656" s="860"/>
      <c r="R656" s="860"/>
      <c r="S656" s="860"/>
      <c r="T656" s="860"/>
      <c r="U656" s="860"/>
      <c r="V656" s="860"/>
      <c r="W656" s="860"/>
      <c r="X656" s="860"/>
      <c r="Y656" s="860"/>
      <c r="Z656" s="860"/>
      <c r="AA656" s="860"/>
      <c r="AB656" s="860"/>
      <c r="AC656" s="860"/>
      <c r="AD656" s="860"/>
    </row>
    <row r="657" spans="1:30" ht="15.75" customHeight="1" x14ac:dyDescent="0.25">
      <c r="A657" s="860"/>
      <c r="B657" s="860"/>
      <c r="C657" s="860"/>
      <c r="D657" s="860"/>
      <c r="E657" s="860"/>
      <c r="F657" s="860"/>
      <c r="G657" s="868"/>
      <c r="H657" s="860"/>
      <c r="I657" s="860"/>
      <c r="J657" s="860"/>
      <c r="K657" s="860"/>
      <c r="L657" s="860"/>
      <c r="M657" s="860"/>
      <c r="N657" s="860"/>
      <c r="O657" s="860"/>
      <c r="P657" s="860"/>
      <c r="Q657" s="860"/>
      <c r="R657" s="860"/>
      <c r="S657" s="860"/>
      <c r="T657" s="860"/>
      <c r="U657" s="860"/>
      <c r="V657" s="860"/>
      <c r="W657" s="860"/>
      <c r="X657" s="860"/>
      <c r="Y657" s="860"/>
      <c r="Z657" s="860"/>
      <c r="AA657" s="860"/>
      <c r="AB657" s="860"/>
      <c r="AC657" s="860"/>
      <c r="AD657" s="860"/>
    </row>
    <row r="658" spans="1:30" ht="15.75" customHeight="1" x14ac:dyDescent="0.25">
      <c r="A658" s="860"/>
      <c r="B658" s="860"/>
      <c r="C658" s="860"/>
      <c r="D658" s="860"/>
      <c r="E658" s="860"/>
      <c r="F658" s="860"/>
      <c r="G658" s="868"/>
      <c r="H658" s="860"/>
      <c r="I658" s="860"/>
      <c r="J658" s="860"/>
      <c r="K658" s="860"/>
      <c r="L658" s="860"/>
      <c r="M658" s="860"/>
      <c r="N658" s="860"/>
      <c r="O658" s="860"/>
      <c r="P658" s="860"/>
      <c r="Q658" s="860"/>
      <c r="R658" s="860"/>
      <c r="S658" s="860"/>
      <c r="T658" s="860"/>
      <c r="U658" s="860"/>
      <c r="V658" s="860"/>
      <c r="W658" s="860"/>
      <c r="X658" s="860"/>
      <c r="Y658" s="860"/>
      <c r="Z658" s="860"/>
      <c r="AA658" s="860"/>
      <c r="AB658" s="860"/>
      <c r="AC658" s="860"/>
      <c r="AD658" s="860"/>
    </row>
    <row r="659" spans="1:30" ht="15.75" customHeight="1" x14ac:dyDescent="0.25">
      <c r="A659" s="860"/>
      <c r="B659" s="860"/>
      <c r="C659" s="860"/>
      <c r="D659" s="860"/>
      <c r="E659" s="860"/>
      <c r="F659" s="860"/>
      <c r="G659" s="868"/>
      <c r="H659" s="860"/>
      <c r="I659" s="860"/>
      <c r="J659" s="860"/>
      <c r="K659" s="860"/>
      <c r="L659" s="860"/>
      <c r="M659" s="860"/>
      <c r="N659" s="860"/>
      <c r="O659" s="860"/>
      <c r="P659" s="860"/>
      <c r="Q659" s="860"/>
      <c r="R659" s="860"/>
      <c r="S659" s="860"/>
      <c r="T659" s="860"/>
      <c r="U659" s="860"/>
      <c r="V659" s="860"/>
      <c r="W659" s="860"/>
      <c r="X659" s="860"/>
      <c r="Y659" s="860"/>
      <c r="Z659" s="860"/>
      <c r="AA659" s="860"/>
      <c r="AB659" s="860"/>
      <c r="AC659" s="860"/>
      <c r="AD659" s="860"/>
    </row>
    <row r="660" spans="1:30" ht="15.75" customHeight="1" x14ac:dyDescent="0.25">
      <c r="A660" s="860"/>
      <c r="B660" s="860"/>
      <c r="C660" s="860"/>
      <c r="D660" s="860"/>
      <c r="E660" s="860"/>
      <c r="F660" s="860"/>
      <c r="G660" s="868"/>
      <c r="H660" s="860"/>
      <c r="I660" s="860"/>
      <c r="J660" s="860"/>
      <c r="K660" s="860"/>
      <c r="L660" s="860"/>
      <c r="M660" s="860"/>
      <c r="N660" s="860"/>
      <c r="O660" s="860"/>
      <c r="P660" s="860"/>
      <c r="Q660" s="860"/>
      <c r="R660" s="860"/>
      <c r="S660" s="860"/>
      <c r="T660" s="860"/>
      <c r="U660" s="860"/>
      <c r="V660" s="860"/>
      <c r="W660" s="860"/>
      <c r="X660" s="860"/>
      <c r="Y660" s="860"/>
      <c r="Z660" s="860"/>
      <c r="AA660" s="860"/>
      <c r="AB660" s="860"/>
      <c r="AC660" s="860"/>
      <c r="AD660" s="860"/>
    </row>
    <row r="661" spans="1:30" ht="15.75" customHeight="1" x14ac:dyDescent="0.25">
      <c r="A661" s="860"/>
      <c r="B661" s="860"/>
      <c r="C661" s="860"/>
      <c r="D661" s="860"/>
      <c r="E661" s="860"/>
      <c r="F661" s="860"/>
      <c r="G661" s="868"/>
      <c r="H661" s="860"/>
      <c r="I661" s="860"/>
      <c r="J661" s="860"/>
      <c r="K661" s="860"/>
      <c r="L661" s="860"/>
      <c r="M661" s="860"/>
      <c r="N661" s="860"/>
      <c r="O661" s="860"/>
      <c r="P661" s="860"/>
      <c r="Q661" s="860"/>
      <c r="R661" s="860"/>
      <c r="S661" s="860"/>
      <c r="T661" s="860"/>
      <c r="U661" s="860"/>
      <c r="V661" s="860"/>
      <c r="W661" s="860"/>
      <c r="X661" s="860"/>
      <c r="Y661" s="860"/>
      <c r="Z661" s="860"/>
      <c r="AA661" s="860"/>
      <c r="AB661" s="860"/>
      <c r="AC661" s="860"/>
      <c r="AD661" s="860"/>
    </row>
    <row r="662" spans="1:30" ht="15.75" customHeight="1" x14ac:dyDescent="0.25">
      <c r="A662" s="860"/>
      <c r="B662" s="860"/>
      <c r="C662" s="860"/>
      <c r="D662" s="860"/>
      <c r="E662" s="860"/>
      <c r="F662" s="860"/>
      <c r="G662" s="868"/>
      <c r="H662" s="860"/>
      <c r="I662" s="860"/>
      <c r="J662" s="860"/>
      <c r="K662" s="860"/>
      <c r="L662" s="860"/>
      <c r="M662" s="860"/>
      <c r="N662" s="860"/>
      <c r="O662" s="860"/>
      <c r="P662" s="860"/>
      <c r="Q662" s="860"/>
      <c r="R662" s="860"/>
      <c r="S662" s="860"/>
      <c r="T662" s="860"/>
      <c r="U662" s="860"/>
      <c r="V662" s="860"/>
      <c r="W662" s="860"/>
      <c r="X662" s="860"/>
      <c r="Y662" s="860"/>
      <c r="Z662" s="860"/>
      <c r="AA662" s="860"/>
      <c r="AB662" s="860"/>
      <c r="AC662" s="860"/>
      <c r="AD662" s="860"/>
    </row>
    <row r="663" spans="1:30" ht="15.75" customHeight="1" x14ac:dyDescent="0.25">
      <c r="A663" s="860"/>
      <c r="B663" s="860"/>
      <c r="C663" s="860"/>
      <c r="D663" s="860"/>
      <c r="E663" s="860"/>
      <c r="F663" s="860"/>
      <c r="G663" s="868"/>
      <c r="H663" s="860"/>
      <c r="I663" s="860"/>
      <c r="J663" s="860"/>
      <c r="K663" s="860"/>
      <c r="L663" s="860"/>
      <c r="M663" s="860"/>
      <c r="N663" s="860"/>
      <c r="O663" s="860"/>
      <c r="P663" s="860"/>
      <c r="Q663" s="860"/>
      <c r="R663" s="860"/>
      <c r="S663" s="860"/>
      <c r="T663" s="860"/>
      <c r="U663" s="860"/>
      <c r="V663" s="860"/>
      <c r="W663" s="860"/>
      <c r="X663" s="860"/>
      <c r="Y663" s="860"/>
      <c r="Z663" s="860"/>
      <c r="AA663" s="860"/>
      <c r="AB663" s="860"/>
      <c r="AC663" s="860"/>
      <c r="AD663" s="860"/>
    </row>
    <row r="664" spans="1:30" ht="15.75" customHeight="1" x14ac:dyDescent="0.25">
      <c r="A664" s="860"/>
      <c r="B664" s="860"/>
      <c r="C664" s="860"/>
      <c r="D664" s="860"/>
      <c r="E664" s="860"/>
      <c r="F664" s="860"/>
      <c r="G664" s="868"/>
      <c r="H664" s="860"/>
      <c r="I664" s="860"/>
      <c r="J664" s="860"/>
      <c r="K664" s="860"/>
      <c r="L664" s="860"/>
      <c r="M664" s="860"/>
      <c r="N664" s="860"/>
      <c r="O664" s="860"/>
      <c r="P664" s="860"/>
      <c r="Q664" s="860"/>
      <c r="R664" s="860"/>
      <c r="S664" s="860"/>
      <c r="T664" s="860"/>
      <c r="U664" s="860"/>
      <c r="V664" s="860"/>
      <c r="W664" s="860"/>
      <c r="X664" s="860"/>
      <c r="Y664" s="860"/>
      <c r="Z664" s="860"/>
      <c r="AA664" s="860"/>
      <c r="AB664" s="860"/>
      <c r="AC664" s="860"/>
      <c r="AD664" s="860"/>
    </row>
    <row r="665" spans="1:30" ht="15.75" customHeight="1" x14ac:dyDescent="0.25">
      <c r="A665" s="860"/>
      <c r="B665" s="860"/>
      <c r="C665" s="860"/>
      <c r="D665" s="860"/>
      <c r="E665" s="860"/>
      <c r="F665" s="860"/>
      <c r="G665" s="868"/>
      <c r="H665" s="860"/>
      <c r="I665" s="860"/>
      <c r="J665" s="860"/>
      <c r="K665" s="860"/>
      <c r="L665" s="860"/>
      <c r="M665" s="860"/>
      <c r="N665" s="860"/>
      <c r="O665" s="860"/>
      <c r="P665" s="860"/>
      <c r="Q665" s="860"/>
      <c r="R665" s="860"/>
      <c r="S665" s="860"/>
      <c r="T665" s="860"/>
      <c r="U665" s="860"/>
      <c r="V665" s="860"/>
      <c r="W665" s="860"/>
      <c r="X665" s="860"/>
      <c r="Y665" s="860"/>
      <c r="Z665" s="860"/>
      <c r="AA665" s="860"/>
      <c r="AB665" s="860"/>
      <c r="AC665" s="860"/>
      <c r="AD665" s="860"/>
    </row>
    <row r="666" spans="1:30" ht="15.75" customHeight="1" x14ac:dyDescent="0.25">
      <c r="A666" s="860"/>
      <c r="B666" s="860"/>
      <c r="C666" s="860"/>
      <c r="D666" s="860"/>
      <c r="E666" s="860"/>
      <c r="F666" s="860"/>
      <c r="G666" s="868"/>
      <c r="H666" s="860"/>
      <c r="I666" s="860"/>
      <c r="J666" s="860"/>
      <c r="K666" s="860"/>
      <c r="L666" s="860"/>
      <c r="M666" s="860"/>
      <c r="N666" s="860"/>
      <c r="O666" s="860"/>
      <c r="P666" s="860"/>
      <c r="Q666" s="860"/>
      <c r="R666" s="860"/>
      <c r="S666" s="860"/>
      <c r="T666" s="860"/>
      <c r="U666" s="860"/>
      <c r="V666" s="860"/>
      <c r="W666" s="860"/>
      <c r="X666" s="860"/>
      <c r="Y666" s="860"/>
      <c r="Z666" s="860"/>
      <c r="AA666" s="860"/>
      <c r="AB666" s="860"/>
      <c r="AC666" s="860"/>
      <c r="AD666" s="860"/>
    </row>
    <row r="667" spans="1:30" ht="15.75" customHeight="1" x14ac:dyDescent="0.25">
      <c r="A667" s="860"/>
      <c r="B667" s="860"/>
      <c r="C667" s="860"/>
      <c r="D667" s="860"/>
      <c r="E667" s="860"/>
      <c r="F667" s="860"/>
      <c r="G667" s="868"/>
      <c r="H667" s="860"/>
      <c r="I667" s="860"/>
      <c r="J667" s="860"/>
      <c r="K667" s="860"/>
      <c r="L667" s="860"/>
      <c r="M667" s="860"/>
      <c r="N667" s="860"/>
      <c r="O667" s="860"/>
      <c r="P667" s="860"/>
      <c r="Q667" s="860"/>
      <c r="R667" s="860"/>
      <c r="S667" s="860"/>
      <c r="T667" s="860"/>
      <c r="U667" s="860"/>
      <c r="V667" s="860"/>
      <c r="W667" s="860"/>
      <c r="X667" s="860"/>
      <c r="Y667" s="860"/>
      <c r="Z667" s="860"/>
      <c r="AA667" s="860"/>
      <c r="AB667" s="860"/>
      <c r="AC667" s="860"/>
      <c r="AD667" s="860"/>
    </row>
    <row r="668" spans="1:30" ht="15.75" customHeight="1" x14ac:dyDescent="0.25">
      <c r="A668" s="860"/>
      <c r="B668" s="860"/>
      <c r="C668" s="860"/>
      <c r="D668" s="860"/>
      <c r="E668" s="860"/>
      <c r="F668" s="860"/>
      <c r="G668" s="868"/>
      <c r="H668" s="860"/>
      <c r="I668" s="860"/>
      <c r="J668" s="860"/>
      <c r="K668" s="860"/>
      <c r="L668" s="860"/>
      <c r="M668" s="860"/>
      <c r="N668" s="860"/>
      <c r="O668" s="860"/>
      <c r="P668" s="860"/>
      <c r="Q668" s="860"/>
      <c r="R668" s="860"/>
      <c r="S668" s="860"/>
      <c r="T668" s="860"/>
      <c r="U668" s="860"/>
      <c r="V668" s="860"/>
      <c r="W668" s="860"/>
      <c r="X668" s="860"/>
      <c r="Y668" s="860"/>
      <c r="Z668" s="860"/>
      <c r="AA668" s="860"/>
      <c r="AB668" s="860"/>
      <c r="AC668" s="860"/>
      <c r="AD668" s="860"/>
    </row>
    <row r="669" spans="1:30" ht="15.75" customHeight="1" x14ac:dyDescent="0.25">
      <c r="A669" s="860"/>
      <c r="B669" s="860"/>
      <c r="C669" s="860"/>
      <c r="D669" s="860"/>
      <c r="E669" s="860"/>
      <c r="F669" s="860"/>
      <c r="G669" s="868"/>
      <c r="H669" s="860"/>
      <c r="I669" s="860"/>
      <c r="J669" s="860"/>
      <c r="K669" s="860"/>
      <c r="L669" s="860"/>
      <c r="M669" s="860"/>
      <c r="N669" s="860"/>
      <c r="O669" s="860"/>
      <c r="P669" s="860"/>
      <c r="Q669" s="860"/>
      <c r="R669" s="860"/>
      <c r="S669" s="860"/>
      <c r="T669" s="860"/>
      <c r="U669" s="860"/>
      <c r="V669" s="860"/>
      <c r="W669" s="860"/>
      <c r="X669" s="860"/>
      <c r="Y669" s="860"/>
      <c r="Z669" s="860"/>
      <c r="AA669" s="860"/>
      <c r="AB669" s="860"/>
      <c r="AC669" s="860"/>
      <c r="AD669" s="860"/>
    </row>
    <row r="670" spans="1:30" ht="15.75" customHeight="1" x14ac:dyDescent="0.25">
      <c r="A670" s="860"/>
      <c r="B670" s="860"/>
      <c r="C670" s="860"/>
      <c r="D670" s="860"/>
      <c r="E670" s="860"/>
      <c r="F670" s="860"/>
      <c r="G670" s="868"/>
      <c r="H670" s="860"/>
      <c r="I670" s="860"/>
      <c r="J670" s="860"/>
      <c r="K670" s="860"/>
      <c r="L670" s="860"/>
      <c r="M670" s="860"/>
      <c r="N670" s="860"/>
      <c r="O670" s="860"/>
      <c r="P670" s="860"/>
      <c r="Q670" s="860"/>
      <c r="R670" s="860"/>
      <c r="S670" s="860"/>
      <c r="T670" s="860"/>
      <c r="U670" s="860"/>
      <c r="V670" s="860"/>
      <c r="W670" s="860"/>
      <c r="X670" s="860"/>
      <c r="Y670" s="860"/>
      <c r="Z670" s="860"/>
      <c r="AA670" s="860"/>
      <c r="AB670" s="860"/>
      <c r="AC670" s="860"/>
      <c r="AD670" s="860"/>
    </row>
    <row r="671" spans="1:30" ht="15.75" customHeight="1" x14ac:dyDescent="0.25">
      <c r="A671" s="860"/>
      <c r="B671" s="860"/>
      <c r="C671" s="860"/>
      <c r="D671" s="860"/>
      <c r="E671" s="860"/>
      <c r="F671" s="860"/>
      <c r="G671" s="868"/>
      <c r="H671" s="860"/>
      <c r="I671" s="860"/>
      <c r="J671" s="860"/>
      <c r="K671" s="860"/>
      <c r="L671" s="860"/>
      <c r="M671" s="860"/>
      <c r="N671" s="860"/>
      <c r="O671" s="860"/>
      <c r="P671" s="860"/>
      <c r="Q671" s="860"/>
      <c r="R671" s="860"/>
      <c r="S671" s="860"/>
      <c r="T671" s="860"/>
      <c r="U671" s="860"/>
      <c r="V671" s="860"/>
      <c r="W671" s="860"/>
      <c r="X671" s="860"/>
      <c r="Y671" s="860"/>
      <c r="Z671" s="860"/>
      <c r="AA671" s="860"/>
      <c r="AB671" s="860"/>
      <c r="AC671" s="860"/>
      <c r="AD671" s="860"/>
    </row>
    <row r="672" spans="1:30" ht="15.75" customHeight="1" x14ac:dyDescent="0.25">
      <c r="A672" s="860"/>
      <c r="B672" s="860"/>
      <c r="C672" s="860"/>
      <c r="D672" s="860"/>
      <c r="E672" s="860"/>
      <c r="F672" s="860"/>
      <c r="G672" s="868"/>
      <c r="H672" s="860"/>
      <c r="I672" s="860"/>
      <c r="J672" s="860"/>
      <c r="K672" s="860"/>
      <c r="L672" s="860"/>
      <c r="M672" s="860"/>
      <c r="N672" s="860"/>
      <c r="O672" s="860"/>
      <c r="P672" s="860"/>
      <c r="Q672" s="860"/>
      <c r="R672" s="860"/>
      <c r="S672" s="860"/>
      <c r="T672" s="860"/>
      <c r="U672" s="860"/>
      <c r="V672" s="860"/>
      <c r="W672" s="860"/>
      <c r="X672" s="860"/>
      <c r="Y672" s="860"/>
      <c r="Z672" s="860"/>
      <c r="AA672" s="860"/>
      <c r="AB672" s="860"/>
      <c r="AC672" s="860"/>
      <c r="AD672" s="860"/>
    </row>
    <row r="673" spans="1:30" ht="15.75" customHeight="1" x14ac:dyDescent="0.25">
      <c r="A673" s="860"/>
      <c r="B673" s="860"/>
      <c r="C673" s="860"/>
      <c r="D673" s="860"/>
      <c r="E673" s="860"/>
      <c r="F673" s="860"/>
      <c r="G673" s="868"/>
      <c r="H673" s="860"/>
      <c r="I673" s="860"/>
      <c r="J673" s="860"/>
      <c r="K673" s="860"/>
      <c r="L673" s="860"/>
      <c r="M673" s="860"/>
      <c r="N673" s="860"/>
      <c r="O673" s="860"/>
      <c r="P673" s="860"/>
      <c r="Q673" s="860"/>
      <c r="R673" s="860"/>
      <c r="S673" s="860"/>
      <c r="T673" s="860"/>
      <c r="U673" s="860"/>
      <c r="V673" s="860"/>
      <c r="W673" s="860"/>
      <c r="X673" s="860"/>
      <c r="Y673" s="860"/>
      <c r="Z673" s="860"/>
      <c r="AA673" s="860"/>
      <c r="AB673" s="860"/>
      <c r="AC673" s="860"/>
      <c r="AD673" s="860"/>
    </row>
    <row r="674" spans="1:30" ht="15.75" customHeight="1" x14ac:dyDescent="0.25">
      <c r="A674" s="860"/>
      <c r="B674" s="860"/>
      <c r="C674" s="860"/>
      <c r="D674" s="860"/>
      <c r="E674" s="860"/>
      <c r="F674" s="860"/>
      <c r="G674" s="868"/>
      <c r="H674" s="860"/>
      <c r="I674" s="860"/>
      <c r="J674" s="860"/>
      <c r="K674" s="860"/>
      <c r="L674" s="860"/>
      <c r="M674" s="860"/>
      <c r="N674" s="860"/>
      <c r="O674" s="860"/>
      <c r="P674" s="860"/>
      <c r="Q674" s="860"/>
      <c r="R674" s="860"/>
      <c r="S674" s="860"/>
      <c r="T674" s="860"/>
      <c r="U674" s="860"/>
      <c r="V674" s="860"/>
      <c r="W674" s="860"/>
      <c r="X674" s="860"/>
      <c r="Y674" s="860"/>
      <c r="Z674" s="860"/>
      <c r="AA674" s="860"/>
      <c r="AB674" s="860"/>
      <c r="AC674" s="860"/>
      <c r="AD674" s="860"/>
    </row>
    <row r="675" spans="1:30" ht="15.75" customHeight="1" x14ac:dyDescent="0.25">
      <c r="A675" s="860"/>
      <c r="B675" s="860"/>
      <c r="C675" s="860"/>
      <c r="D675" s="860"/>
      <c r="E675" s="860"/>
      <c r="F675" s="860"/>
      <c r="G675" s="868"/>
      <c r="H675" s="860"/>
      <c r="I675" s="860"/>
      <c r="J675" s="860"/>
      <c r="K675" s="860"/>
      <c r="L675" s="860"/>
      <c r="M675" s="860"/>
      <c r="N675" s="860"/>
      <c r="O675" s="860"/>
      <c r="P675" s="860"/>
      <c r="Q675" s="860"/>
      <c r="R675" s="860"/>
      <c r="S675" s="860"/>
      <c r="T675" s="860"/>
      <c r="U675" s="860"/>
      <c r="V675" s="860"/>
      <c r="W675" s="860"/>
      <c r="X675" s="860"/>
      <c r="Y675" s="860"/>
      <c r="Z675" s="860"/>
      <c r="AA675" s="860"/>
      <c r="AB675" s="860"/>
      <c r="AC675" s="860"/>
      <c r="AD675" s="860"/>
    </row>
    <row r="676" spans="1:30" ht="15.75" customHeight="1" x14ac:dyDescent="0.25">
      <c r="A676" s="860"/>
      <c r="B676" s="860"/>
      <c r="C676" s="860"/>
      <c r="D676" s="860"/>
      <c r="E676" s="860"/>
      <c r="F676" s="860"/>
      <c r="G676" s="868"/>
      <c r="H676" s="860"/>
      <c r="I676" s="860"/>
      <c r="J676" s="860"/>
      <c r="K676" s="860"/>
      <c r="L676" s="860"/>
      <c r="M676" s="860"/>
      <c r="N676" s="860"/>
      <c r="O676" s="860"/>
      <c r="P676" s="860"/>
      <c r="Q676" s="860"/>
      <c r="R676" s="860"/>
      <c r="S676" s="860"/>
      <c r="T676" s="860"/>
      <c r="U676" s="860"/>
      <c r="V676" s="860"/>
      <c r="W676" s="860"/>
      <c r="X676" s="860"/>
      <c r="Y676" s="860"/>
      <c r="Z676" s="860"/>
      <c r="AA676" s="860"/>
      <c r="AB676" s="860"/>
      <c r="AC676" s="860"/>
      <c r="AD676" s="860"/>
    </row>
    <row r="677" spans="1:30" ht="15.75" customHeight="1" x14ac:dyDescent="0.25">
      <c r="A677" s="860"/>
      <c r="B677" s="860"/>
      <c r="C677" s="860"/>
      <c r="D677" s="860"/>
      <c r="E677" s="860"/>
      <c r="F677" s="860"/>
      <c r="G677" s="868"/>
      <c r="H677" s="860"/>
      <c r="I677" s="860"/>
      <c r="J677" s="860"/>
      <c r="K677" s="860"/>
      <c r="L677" s="860"/>
      <c r="M677" s="860"/>
      <c r="N677" s="860"/>
      <c r="O677" s="860"/>
      <c r="P677" s="860"/>
      <c r="Q677" s="860"/>
      <c r="R677" s="860"/>
      <c r="S677" s="860"/>
      <c r="T677" s="860"/>
      <c r="U677" s="860"/>
      <c r="V677" s="860"/>
      <c r="W677" s="860"/>
      <c r="X677" s="860"/>
      <c r="Y677" s="860"/>
      <c r="Z677" s="860"/>
      <c r="AA677" s="860"/>
      <c r="AB677" s="860"/>
      <c r="AC677" s="860"/>
      <c r="AD677" s="860"/>
    </row>
    <row r="678" spans="1:30" ht="15.75" customHeight="1" x14ac:dyDescent="0.25">
      <c r="A678" s="860"/>
      <c r="B678" s="860"/>
      <c r="C678" s="860"/>
      <c r="D678" s="860"/>
      <c r="E678" s="860"/>
      <c r="F678" s="860"/>
      <c r="G678" s="868"/>
      <c r="H678" s="860"/>
      <c r="I678" s="860"/>
      <c r="J678" s="860"/>
      <c r="K678" s="860"/>
      <c r="L678" s="860"/>
      <c r="M678" s="860"/>
      <c r="N678" s="860"/>
      <c r="O678" s="860"/>
      <c r="P678" s="860"/>
      <c r="Q678" s="860"/>
      <c r="R678" s="860"/>
      <c r="S678" s="860"/>
      <c r="T678" s="860"/>
      <c r="U678" s="860"/>
      <c r="V678" s="860"/>
      <c r="W678" s="860"/>
      <c r="X678" s="860"/>
      <c r="Y678" s="860"/>
      <c r="Z678" s="860"/>
      <c r="AA678" s="860"/>
      <c r="AB678" s="860"/>
      <c r="AC678" s="860"/>
      <c r="AD678" s="860"/>
    </row>
    <row r="679" spans="1:30" ht="15.75" customHeight="1" x14ac:dyDescent="0.25">
      <c r="A679" s="860"/>
      <c r="B679" s="860"/>
      <c r="C679" s="860"/>
      <c r="D679" s="860"/>
      <c r="E679" s="860"/>
      <c r="F679" s="860"/>
      <c r="G679" s="868"/>
      <c r="H679" s="860"/>
      <c r="I679" s="860"/>
      <c r="J679" s="860"/>
      <c r="K679" s="860"/>
      <c r="L679" s="860"/>
      <c r="M679" s="860"/>
      <c r="N679" s="860"/>
      <c r="O679" s="860"/>
      <c r="P679" s="860"/>
      <c r="Q679" s="860"/>
      <c r="R679" s="860"/>
      <c r="S679" s="860"/>
      <c r="T679" s="860"/>
      <c r="U679" s="860"/>
      <c r="V679" s="860"/>
      <c r="W679" s="860"/>
      <c r="X679" s="860"/>
      <c r="Y679" s="860"/>
      <c r="Z679" s="860"/>
      <c r="AA679" s="860"/>
      <c r="AB679" s="860"/>
      <c r="AC679" s="860"/>
      <c r="AD679" s="860"/>
    </row>
    <row r="680" spans="1:30" ht="15.75" customHeight="1" x14ac:dyDescent="0.25">
      <c r="A680" s="860"/>
      <c r="B680" s="860"/>
      <c r="C680" s="860"/>
      <c r="D680" s="860"/>
      <c r="E680" s="860"/>
      <c r="F680" s="860"/>
      <c r="G680" s="868"/>
      <c r="H680" s="860"/>
      <c r="I680" s="860"/>
      <c r="J680" s="860"/>
      <c r="K680" s="860"/>
      <c r="L680" s="860"/>
      <c r="M680" s="860"/>
      <c r="N680" s="860"/>
      <c r="O680" s="860"/>
      <c r="P680" s="860"/>
      <c r="Q680" s="860"/>
      <c r="R680" s="860"/>
      <c r="S680" s="860"/>
      <c r="T680" s="860"/>
      <c r="U680" s="860"/>
      <c r="V680" s="860"/>
      <c r="W680" s="860"/>
      <c r="X680" s="860"/>
      <c r="Y680" s="860"/>
      <c r="Z680" s="860"/>
      <c r="AA680" s="860"/>
      <c r="AB680" s="860"/>
      <c r="AC680" s="860"/>
      <c r="AD680" s="860"/>
    </row>
    <row r="681" spans="1:30" ht="15.75" customHeight="1" x14ac:dyDescent="0.25">
      <c r="A681" s="860"/>
      <c r="B681" s="860"/>
      <c r="C681" s="860"/>
      <c r="D681" s="860"/>
      <c r="E681" s="860"/>
      <c r="F681" s="860"/>
      <c r="G681" s="868"/>
      <c r="H681" s="860"/>
      <c r="I681" s="860"/>
      <c r="J681" s="860"/>
      <c r="K681" s="860"/>
      <c r="L681" s="860"/>
      <c r="M681" s="860"/>
      <c r="N681" s="860"/>
      <c r="O681" s="860"/>
      <c r="P681" s="860"/>
      <c r="Q681" s="860"/>
      <c r="R681" s="860"/>
      <c r="S681" s="860"/>
      <c r="T681" s="860"/>
      <c r="U681" s="860"/>
      <c r="V681" s="860"/>
      <c r="W681" s="860"/>
      <c r="X681" s="860"/>
      <c r="Y681" s="860"/>
      <c r="Z681" s="860"/>
      <c r="AA681" s="860"/>
      <c r="AB681" s="860"/>
      <c r="AC681" s="860"/>
      <c r="AD681" s="860"/>
    </row>
    <row r="682" spans="1:30" ht="15.75" customHeight="1" x14ac:dyDescent="0.25">
      <c r="A682" s="860"/>
      <c r="B682" s="860"/>
      <c r="C682" s="860"/>
      <c r="D682" s="860"/>
      <c r="E682" s="860"/>
      <c r="F682" s="860"/>
      <c r="G682" s="868"/>
      <c r="H682" s="860"/>
      <c r="I682" s="860"/>
      <c r="J682" s="860"/>
      <c r="K682" s="860"/>
      <c r="L682" s="860"/>
      <c r="M682" s="860"/>
      <c r="N682" s="860"/>
      <c r="O682" s="860"/>
      <c r="P682" s="860"/>
      <c r="Q682" s="860"/>
      <c r="R682" s="860"/>
      <c r="S682" s="860"/>
      <c r="T682" s="860"/>
      <c r="U682" s="860"/>
      <c r="V682" s="860"/>
      <c r="W682" s="860"/>
      <c r="X682" s="860"/>
      <c r="Y682" s="860"/>
      <c r="Z682" s="860"/>
      <c r="AA682" s="860"/>
      <c r="AB682" s="860"/>
      <c r="AC682" s="860"/>
      <c r="AD682" s="860"/>
    </row>
    <row r="683" spans="1:30" ht="15.75" customHeight="1" x14ac:dyDescent="0.25">
      <c r="A683" s="860"/>
      <c r="B683" s="860"/>
      <c r="C683" s="860"/>
      <c r="D683" s="860"/>
      <c r="E683" s="860"/>
      <c r="F683" s="860"/>
      <c r="G683" s="868"/>
      <c r="H683" s="860"/>
      <c r="I683" s="860"/>
      <c r="J683" s="860"/>
      <c r="K683" s="860"/>
      <c r="L683" s="860"/>
      <c r="M683" s="860"/>
      <c r="N683" s="860"/>
      <c r="O683" s="860"/>
      <c r="P683" s="860"/>
      <c r="Q683" s="860"/>
      <c r="R683" s="860"/>
      <c r="S683" s="860"/>
      <c r="T683" s="860"/>
      <c r="U683" s="860"/>
      <c r="V683" s="860"/>
      <c r="W683" s="860"/>
      <c r="X683" s="860"/>
      <c r="Y683" s="860"/>
      <c r="Z683" s="860"/>
      <c r="AA683" s="860"/>
      <c r="AB683" s="860"/>
      <c r="AC683" s="860"/>
      <c r="AD683" s="860"/>
    </row>
    <row r="684" spans="1:30" ht="15.75" customHeight="1" x14ac:dyDescent="0.25">
      <c r="A684" s="860"/>
      <c r="B684" s="860"/>
      <c r="C684" s="860"/>
      <c r="D684" s="860"/>
      <c r="E684" s="860"/>
      <c r="F684" s="860"/>
      <c r="G684" s="868"/>
      <c r="H684" s="860"/>
      <c r="I684" s="860"/>
      <c r="J684" s="860"/>
      <c r="K684" s="860"/>
      <c r="L684" s="860"/>
      <c r="M684" s="860"/>
      <c r="N684" s="860"/>
      <c r="O684" s="860"/>
      <c r="P684" s="860"/>
      <c r="Q684" s="860"/>
      <c r="R684" s="860"/>
      <c r="S684" s="860"/>
      <c r="T684" s="860"/>
      <c r="U684" s="860"/>
      <c r="V684" s="860"/>
      <c r="W684" s="860"/>
      <c r="X684" s="860"/>
      <c r="Y684" s="860"/>
      <c r="Z684" s="860"/>
      <c r="AA684" s="860"/>
      <c r="AB684" s="860"/>
      <c r="AC684" s="860"/>
      <c r="AD684" s="860"/>
    </row>
    <row r="685" spans="1:30" ht="15.75" customHeight="1" x14ac:dyDescent="0.25">
      <c r="A685" s="860"/>
      <c r="B685" s="860"/>
      <c r="C685" s="860"/>
      <c r="D685" s="860"/>
      <c r="E685" s="860"/>
      <c r="F685" s="860"/>
      <c r="G685" s="868"/>
      <c r="H685" s="860"/>
      <c r="I685" s="860"/>
      <c r="J685" s="860"/>
      <c r="K685" s="860"/>
      <c r="L685" s="860"/>
      <c r="M685" s="860"/>
      <c r="N685" s="860"/>
      <c r="O685" s="860"/>
      <c r="P685" s="860"/>
      <c r="Q685" s="860"/>
      <c r="R685" s="860"/>
      <c r="S685" s="860"/>
      <c r="T685" s="860"/>
      <c r="U685" s="860"/>
      <c r="V685" s="860"/>
      <c r="W685" s="860"/>
      <c r="X685" s="860"/>
      <c r="Y685" s="860"/>
      <c r="Z685" s="860"/>
      <c r="AA685" s="860"/>
      <c r="AB685" s="860"/>
      <c r="AC685" s="860"/>
      <c r="AD685" s="860"/>
    </row>
    <row r="686" spans="1:30" ht="15.75" customHeight="1" x14ac:dyDescent="0.25">
      <c r="A686" s="860"/>
      <c r="B686" s="860"/>
      <c r="C686" s="860"/>
      <c r="D686" s="860"/>
      <c r="E686" s="860"/>
      <c r="F686" s="860"/>
      <c r="G686" s="868"/>
      <c r="H686" s="860"/>
      <c r="I686" s="860"/>
      <c r="J686" s="860"/>
      <c r="K686" s="860"/>
      <c r="L686" s="860"/>
      <c r="M686" s="860"/>
      <c r="N686" s="860"/>
      <c r="O686" s="860"/>
      <c r="P686" s="860"/>
      <c r="Q686" s="860"/>
      <c r="R686" s="860"/>
      <c r="S686" s="860"/>
      <c r="T686" s="860"/>
      <c r="U686" s="860"/>
      <c r="V686" s="860"/>
      <c r="W686" s="860"/>
      <c r="X686" s="860"/>
      <c r="Y686" s="860"/>
      <c r="Z686" s="860"/>
      <c r="AA686" s="860"/>
      <c r="AB686" s="860"/>
      <c r="AC686" s="860"/>
      <c r="AD686" s="860"/>
    </row>
    <row r="687" spans="1:30" ht="15.75" customHeight="1" x14ac:dyDescent="0.25">
      <c r="A687" s="860"/>
      <c r="B687" s="860"/>
      <c r="C687" s="860"/>
      <c r="D687" s="860"/>
      <c r="E687" s="860"/>
      <c r="F687" s="860"/>
      <c r="G687" s="868"/>
      <c r="H687" s="860"/>
      <c r="I687" s="860"/>
      <c r="J687" s="860"/>
      <c r="K687" s="860"/>
      <c r="L687" s="860"/>
      <c r="M687" s="860"/>
      <c r="N687" s="860"/>
      <c r="O687" s="860"/>
      <c r="P687" s="860"/>
      <c r="Q687" s="860"/>
      <c r="R687" s="860"/>
      <c r="S687" s="860"/>
      <c r="T687" s="860"/>
      <c r="U687" s="860"/>
      <c r="V687" s="860"/>
      <c r="W687" s="860"/>
      <c r="X687" s="860"/>
      <c r="Y687" s="860"/>
      <c r="Z687" s="860"/>
      <c r="AA687" s="860"/>
      <c r="AB687" s="860"/>
      <c r="AC687" s="860"/>
      <c r="AD687" s="860"/>
    </row>
    <row r="688" spans="1:30" ht="15.75" customHeight="1" x14ac:dyDescent="0.25">
      <c r="A688" s="860"/>
      <c r="B688" s="860"/>
      <c r="C688" s="860"/>
      <c r="D688" s="860"/>
      <c r="E688" s="860"/>
      <c r="F688" s="860"/>
      <c r="G688" s="868"/>
      <c r="H688" s="860"/>
      <c r="I688" s="860"/>
      <c r="J688" s="860"/>
      <c r="K688" s="860"/>
      <c r="L688" s="860"/>
      <c r="M688" s="860"/>
      <c r="N688" s="860"/>
      <c r="O688" s="860"/>
      <c r="P688" s="860"/>
      <c r="Q688" s="860"/>
      <c r="R688" s="860"/>
      <c r="S688" s="860"/>
      <c r="T688" s="860"/>
      <c r="U688" s="860"/>
      <c r="V688" s="860"/>
      <c r="W688" s="860"/>
      <c r="X688" s="860"/>
      <c r="Y688" s="860"/>
      <c r="Z688" s="860"/>
      <c r="AA688" s="860"/>
      <c r="AB688" s="860"/>
      <c r="AC688" s="860"/>
      <c r="AD688" s="860"/>
    </row>
    <row r="689" spans="1:30" ht="15.75" customHeight="1" x14ac:dyDescent="0.25">
      <c r="A689" s="860"/>
      <c r="B689" s="860"/>
      <c r="C689" s="860"/>
      <c r="D689" s="860"/>
      <c r="E689" s="860"/>
      <c r="F689" s="860"/>
      <c r="G689" s="868"/>
      <c r="H689" s="860"/>
      <c r="I689" s="860"/>
      <c r="J689" s="860"/>
      <c r="K689" s="860"/>
      <c r="L689" s="860"/>
      <c r="M689" s="860"/>
      <c r="N689" s="860"/>
      <c r="O689" s="860"/>
      <c r="P689" s="860"/>
      <c r="Q689" s="860"/>
      <c r="R689" s="860"/>
      <c r="S689" s="860"/>
      <c r="T689" s="860"/>
      <c r="U689" s="860"/>
      <c r="V689" s="860"/>
      <c r="W689" s="860"/>
      <c r="X689" s="860"/>
      <c r="Y689" s="860"/>
      <c r="Z689" s="860"/>
      <c r="AA689" s="860"/>
      <c r="AB689" s="860"/>
      <c r="AC689" s="860"/>
      <c r="AD689" s="860"/>
    </row>
    <row r="690" spans="1:30" ht="15.75" customHeight="1" x14ac:dyDescent="0.25">
      <c r="A690" s="860"/>
      <c r="B690" s="860"/>
      <c r="C690" s="860"/>
      <c r="D690" s="860"/>
      <c r="E690" s="860"/>
      <c r="F690" s="860"/>
      <c r="G690" s="868"/>
      <c r="H690" s="860"/>
      <c r="I690" s="860"/>
      <c r="J690" s="860"/>
      <c r="K690" s="860"/>
      <c r="L690" s="860"/>
      <c r="M690" s="860"/>
      <c r="N690" s="860"/>
      <c r="O690" s="860"/>
      <c r="P690" s="860"/>
      <c r="Q690" s="860"/>
      <c r="R690" s="860"/>
      <c r="S690" s="860"/>
      <c r="T690" s="860"/>
      <c r="U690" s="860"/>
      <c r="V690" s="860"/>
      <c r="W690" s="860"/>
      <c r="X690" s="860"/>
      <c r="Y690" s="860"/>
      <c r="Z690" s="860"/>
      <c r="AA690" s="860"/>
      <c r="AB690" s="860"/>
      <c r="AC690" s="860"/>
      <c r="AD690" s="860"/>
    </row>
    <row r="691" spans="1:30" ht="15.75" customHeight="1" x14ac:dyDescent="0.25">
      <c r="A691" s="860"/>
      <c r="B691" s="860"/>
      <c r="C691" s="860"/>
      <c r="D691" s="860"/>
      <c r="E691" s="860"/>
      <c r="F691" s="860"/>
      <c r="G691" s="868"/>
      <c r="H691" s="860"/>
      <c r="I691" s="860"/>
      <c r="J691" s="860"/>
      <c r="K691" s="860"/>
      <c r="L691" s="860"/>
      <c r="M691" s="860"/>
      <c r="N691" s="860"/>
      <c r="O691" s="860"/>
      <c r="P691" s="860"/>
      <c r="Q691" s="860"/>
      <c r="R691" s="860"/>
      <c r="S691" s="860"/>
      <c r="T691" s="860"/>
      <c r="U691" s="860"/>
      <c r="V691" s="860"/>
      <c r="W691" s="860"/>
      <c r="X691" s="860"/>
      <c r="Y691" s="860"/>
      <c r="Z691" s="860"/>
      <c r="AA691" s="860"/>
      <c r="AB691" s="860"/>
      <c r="AC691" s="860"/>
      <c r="AD691" s="860"/>
    </row>
    <row r="692" spans="1:30" ht="15.75" customHeight="1" x14ac:dyDescent="0.25">
      <c r="A692" s="860"/>
      <c r="B692" s="860"/>
      <c r="C692" s="860"/>
      <c r="D692" s="860"/>
      <c r="E692" s="860"/>
      <c r="F692" s="860"/>
      <c r="G692" s="868"/>
      <c r="H692" s="860"/>
      <c r="I692" s="860"/>
      <c r="J692" s="860"/>
      <c r="K692" s="860"/>
      <c r="L692" s="860"/>
      <c r="M692" s="860"/>
      <c r="N692" s="860"/>
      <c r="O692" s="860"/>
      <c r="P692" s="860"/>
      <c r="Q692" s="860"/>
      <c r="R692" s="860"/>
      <c r="S692" s="860"/>
      <c r="T692" s="860"/>
      <c r="U692" s="860"/>
      <c r="V692" s="860"/>
      <c r="W692" s="860"/>
      <c r="X692" s="860"/>
      <c r="Y692" s="860"/>
      <c r="Z692" s="860"/>
      <c r="AA692" s="860"/>
      <c r="AB692" s="860"/>
      <c r="AC692" s="860"/>
      <c r="AD692" s="860"/>
    </row>
    <row r="693" spans="1:30" ht="15.75" customHeight="1" x14ac:dyDescent="0.25">
      <c r="A693" s="860"/>
      <c r="B693" s="860"/>
      <c r="C693" s="860"/>
      <c r="D693" s="860"/>
      <c r="E693" s="860"/>
      <c r="F693" s="860"/>
      <c r="G693" s="868"/>
      <c r="H693" s="860"/>
      <c r="I693" s="860"/>
      <c r="J693" s="860"/>
      <c r="K693" s="860"/>
      <c r="L693" s="860"/>
      <c r="M693" s="860"/>
      <c r="N693" s="860"/>
      <c r="O693" s="860"/>
      <c r="P693" s="860"/>
      <c r="Q693" s="860"/>
      <c r="R693" s="860"/>
      <c r="S693" s="860"/>
      <c r="T693" s="860"/>
      <c r="U693" s="860"/>
      <c r="V693" s="860"/>
      <c r="W693" s="860"/>
      <c r="X693" s="860"/>
      <c r="Y693" s="860"/>
      <c r="Z693" s="860"/>
      <c r="AA693" s="860"/>
      <c r="AB693" s="860"/>
      <c r="AC693" s="860"/>
      <c r="AD693" s="860"/>
    </row>
    <row r="694" spans="1:30" ht="15.75" customHeight="1" x14ac:dyDescent="0.25">
      <c r="A694" s="860"/>
      <c r="B694" s="860"/>
      <c r="C694" s="860"/>
      <c r="D694" s="860"/>
      <c r="E694" s="860"/>
      <c r="F694" s="860"/>
      <c r="G694" s="868"/>
      <c r="H694" s="860"/>
      <c r="I694" s="860"/>
      <c r="J694" s="860"/>
      <c r="K694" s="860"/>
      <c r="L694" s="860"/>
      <c r="M694" s="860"/>
      <c r="N694" s="860"/>
      <c r="O694" s="860"/>
      <c r="P694" s="860"/>
      <c r="Q694" s="860"/>
      <c r="R694" s="860"/>
      <c r="S694" s="860"/>
      <c r="T694" s="860"/>
      <c r="U694" s="860"/>
      <c r="V694" s="860"/>
      <c r="W694" s="860"/>
      <c r="X694" s="860"/>
      <c r="Y694" s="860"/>
      <c r="Z694" s="860"/>
      <c r="AA694" s="860"/>
      <c r="AB694" s="860"/>
      <c r="AC694" s="860"/>
      <c r="AD694" s="860"/>
    </row>
    <row r="695" spans="1:30" ht="15.75" customHeight="1" x14ac:dyDescent="0.25">
      <c r="A695" s="860"/>
      <c r="B695" s="860"/>
      <c r="C695" s="860"/>
      <c r="D695" s="860"/>
      <c r="E695" s="860"/>
      <c r="F695" s="860"/>
      <c r="G695" s="868"/>
      <c r="H695" s="860"/>
      <c r="I695" s="860"/>
      <c r="J695" s="860"/>
      <c r="K695" s="860"/>
      <c r="L695" s="860"/>
      <c r="M695" s="860"/>
      <c r="N695" s="860"/>
      <c r="O695" s="860"/>
      <c r="P695" s="860"/>
      <c r="Q695" s="860"/>
      <c r="R695" s="860"/>
      <c r="S695" s="860"/>
      <c r="T695" s="860"/>
      <c r="U695" s="860"/>
      <c r="V695" s="860"/>
      <c r="W695" s="860"/>
      <c r="X695" s="860"/>
      <c r="Y695" s="860"/>
      <c r="Z695" s="860"/>
      <c r="AA695" s="860"/>
      <c r="AB695" s="860"/>
      <c r="AC695" s="860"/>
      <c r="AD695" s="860"/>
    </row>
    <row r="696" spans="1:30" ht="15.75" customHeight="1" x14ac:dyDescent="0.25">
      <c r="A696" s="860"/>
      <c r="B696" s="860"/>
      <c r="C696" s="860"/>
      <c r="D696" s="860"/>
      <c r="E696" s="860"/>
      <c r="F696" s="860"/>
      <c r="G696" s="868"/>
      <c r="H696" s="860"/>
      <c r="I696" s="860"/>
      <c r="J696" s="860"/>
      <c r="K696" s="860"/>
      <c r="L696" s="860"/>
      <c r="M696" s="860"/>
      <c r="N696" s="860"/>
      <c r="O696" s="860"/>
      <c r="P696" s="860"/>
      <c r="Q696" s="860"/>
      <c r="R696" s="860"/>
      <c r="S696" s="860"/>
      <c r="T696" s="860"/>
      <c r="U696" s="860"/>
      <c r="V696" s="860"/>
      <c r="W696" s="860"/>
      <c r="X696" s="860"/>
      <c r="Y696" s="860"/>
      <c r="Z696" s="860"/>
      <c r="AA696" s="860"/>
      <c r="AB696" s="860"/>
      <c r="AC696" s="860"/>
      <c r="AD696" s="860"/>
    </row>
    <row r="697" spans="1:30" ht="15.75" customHeight="1" x14ac:dyDescent="0.25">
      <c r="A697" s="860"/>
      <c r="B697" s="860"/>
      <c r="C697" s="860"/>
      <c r="D697" s="860"/>
      <c r="E697" s="860"/>
      <c r="F697" s="860"/>
      <c r="G697" s="868"/>
      <c r="H697" s="860"/>
      <c r="I697" s="860"/>
      <c r="J697" s="860"/>
      <c r="K697" s="860"/>
      <c r="L697" s="860"/>
      <c r="M697" s="860"/>
      <c r="N697" s="860"/>
      <c r="O697" s="860"/>
      <c r="P697" s="860"/>
      <c r="Q697" s="860"/>
      <c r="R697" s="860"/>
      <c r="S697" s="860"/>
      <c r="T697" s="860"/>
      <c r="U697" s="860"/>
      <c r="V697" s="860"/>
      <c r="W697" s="860"/>
      <c r="X697" s="860"/>
      <c r="Y697" s="860"/>
      <c r="Z697" s="860"/>
      <c r="AA697" s="860"/>
      <c r="AB697" s="860"/>
      <c r="AC697" s="860"/>
      <c r="AD697" s="860"/>
    </row>
    <row r="698" spans="1:30" ht="15.75" customHeight="1" x14ac:dyDescent="0.25">
      <c r="A698" s="860"/>
      <c r="B698" s="860"/>
      <c r="C698" s="860"/>
      <c r="D698" s="860"/>
      <c r="E698" s="860"/>
      <c r="F698" s="860"/>
      <c r="G698" s="868"/>
      <c r="H698" s="860"/>
      <c r="I698" s="860"/>
      <c r="J698" s="860"/>
      <c r="K698" s="860"/>
      <c r="L698" s="860"/>
      <c r="M698" s="860"/>
      <c r="N698" s="860"/>
      <c r="O698" s="860"/>
      <c r="P698" s="860"/>
      <c r="Q698" s="860"/>
      <c r="R698" s="860"/>
      <c r="S698" s="860"/>
      <c r="T698" s="860"/>
      <c r="U698" s="860"/>
      <c r="V698" s="860"/>
      <c r="W698" s="860"/>
      <c r="X698" s="860"/>
      <c r="Y698" s="860"/>
      <c r="Z698" s="860"/>
      <c r="AA698" s="860"/>
      <c r="AB698" s="860"/>
      <c r="AC698" s="860"/>
      <c r="AD698" s="860"/>
    </row>
    <row r="699" spans="1:30" ht="15.75" customHeight="1" x14ac:dyDescent="0.25">
      <c r="A699" s="860"/>
      <c r="B699" s="860"/>
      <c r="C699" s="860"/>
      <c r="D699" s="860"/>
      <c r="E699" s="860"/>
      <c r="F699" s="860"/>
      <c r="G699" s="868"/>
      <c r="H699" s="860"/>
      <c r="I699" s="860"/>
      <c r="J699" s="860"/>
      <c r="K699" s="860"/>
      <c r="L699" s="860"/>
      <c r="M699" s="860"/>
      <c r="N699" s="860"/>
      <c r="O699" s="860"/>
      <c r="P699" s="860"/>
      <c r="Q699" s="860"/>
      <c r="R699" s="860"/>
      <c r="S699" s="860"/>
      <c r="T699" s="860"/>
      <c r="U699" s="860"/>
      <c r="V699" s="860"/>
      <c r="W699" s="860"/>
      <c r="X699" s="860"/>
      <c r="Y699" s="860"/>
      <c r="Z699" s="860"/>
      <c r="AA699" s="860"/>
      <c r="AB699" s="860"/>
      <c r="AC699" s="860"/>
      <c r="AD699" s="860"/>
    </row>
    <row r="700" spans="1:30" ht="15.75" customHeight="1" x14ac:dyDescent="0.25">
      <c r="A700" s="860"/>
      <c r="B700" s="860"/>
      <c r="C700" s="860"/>
      <c r="D700" s="860"/>
      <c r="E700" s="860"/>
      <c r="F700" s="860"/>
      <c r="G700" s="868"/>
      <c r="H700" s="860"/>
      <c r="I700" s="860"/>
      <c r="J700" s="860"/>
      <c r="K700" s="860"/>
      <c r="L700" s="860"/>
      <c r="M700" s="860"/>
      <c r="N700" s="860"/>
      <c r="O700" s="860"/>
      <c r="P700" s="860"/>
      <c r="Q700" s="860"/>
      <c r="R700" s="860"/>
      <c r="S700" s="860"/>
      <c r="T700" s="860"/>
      <c r="U700" s="860"/>
      <c r="V700" s="860"/>
      <c r="W700" s="860"/>
      <c r="X700" s="860"/>
      <c r="Y700" s="860"/>
      <c r="Z700" s="860"/>
      <c r="AA700" s="860"/>
      <c r="AB700" s="860"/>
      <c r="AC700" s="860"/>
      <c r="AD700" s="860"/>
    </row>
    <row r="701" spans="1:30" ht="15.75" customHeight="1" x14ac:dyDescent="0.25">
      <c r="A701" s="860"/>
      <c r="B701" s="860"/>
      <c r="C701" s="860"/>
      <c r="D701" s="860"/>
      <c r="E701" s="860"/>
      <c r="F701" s="860"/>
      <c r="G701" s="868"/>
      <c r="H701" s="860"/>
      <c r="I701" s="860"/>
      <c r="J701" s="860"/>
      <c r="K701" s="860"/>
      <c r="L701" s="860"/>
      <c r="M701" s="860"/>
      <c r="N701" s="860"/>
      <c r="O701" s="860"/>
      <c r="P701" s="860"/>
      <c r="Q701" s="860"/>
      <c r="R701" s="860"/>
      <c r="S701" s="860"/>
      <c r="T701" s="860"/>
      <c r="U701" s="860"/>
      <c r="V701" s="860"/>
      <c r="W701" s="860"/>
      <c r="X701" s="860"/>
      <c r="Y701" s="860"/>
      <c r="Z701" s="860"/>
      <c r="AA701" s="860"/>
      <c r="AB701" s="860"/>
      <c r="AC701" s="860"/>
      <c r="AD701" s="860"/>
    </row>
    <row r="702" spans="1:30" ht="15.75" customHeight="1" x14ac:dyDescent="0.25">
      <c r="A702" s="860"/>
      <c r="B702" s="860"/>
      <c r="C702" s="860"/>
      <c r="D702" s="860"/>
      <c r="E702" s="860"/>
      <c r="F702" s="860"/>
      <c r="G702" s="868"/>
      <c r="H702" s="860"/>
      <c r="I702" s="860"/>
      <c r="J702" s="860"/>
      <c r="K702" s="860"/>
      <c r="L702" s="860"/>
      <c r="M702" s="860"/>
      <c r="N702" s="860"/>
      <c r="O702" s="860"/>
      <c r="P702" s="860"/>
      <c r="Q702" s="860"/>
      <c r="R702" s="860"/>
      <c r="S702" s="860"/>
      <c r="T702" s="860"/>
      <c r="U702" s="860"/>
      <c r="V702" s="860"/>
      <c r="W702" s="860"/>
      <c r="X702" s="860"/>
      <c r="Y702" s="860"/>
      <c r="Z702" s="860"/>
      <c r="AA702" s="860"/>
      <c r="AB702" s="860"/>
      <c r="AC702" s="860"/>
      <c r="AD702" s="860"/>
    </row>
    <row r="703" spans="1:30" ht="15.75" customHeight="1" x14ac:dyDescent="0.25">
      <c r="A703" s="860"/>
      <c r="B703" s="860"/>
      <c r="C703" s="860"/>
      <c r="D703" s="860"/>
      <c r="E703" s="860"/>
      <c r="F703" s="860"/>
      <c r="G703" s="868"/>
      <c r="H703" s="860"/>
      <c r="I703" s="860"/>
      <c r="J703" s="860"/>
      <c r="K703" s="860"/>
      <c r="L703" s="860"/>
      <c r="M703" s="860"/>
      <c r="N703" s="860"/>
      <c r="O703" s="860"/>
      <c r="P703" s="860"/>
      <c r="Q703" s="860"/>
      <c r="R703" s="860"/>
      <c r="S703" s="860"/>
      <c r="T703" s="860"/>
      <c r="U703" s="860"/>
      <c r="V703" s="860"/>
      <c r="W703" s="860"/>
      <c r="X703" s="860"/>
      <c r="Y703" s="860"/>
      <c r="Z703" s="860"/>
      <c r="AA703" s="860"/>
      <c r="AB703" s="860"/>
      <c r="AC703" s="860"/>
      <c r="AD703" s="860"/>
    </row>
    <row r="704" spans="1:30" ht="15.75" customHeight="1" x14ac:dyDescent="0.25">
      <c r="A704" s="860"/>
      <c r="B704" s="860"/>
      <c r="C704" s="860"/>
      <c r="D704" s="860"/>
      <c r="E704" s="860"/>
      <c r="F704" s="860"/>
      <c r="G704" s="868"/>
      <c r="H704" s="860"/>
      <c r="I704" s="860"/>
      <c r="J704" s="860"/>
      <c r="K704" s="860"/>
      <c r="L704" s="860"/>
      <c r="M704" s="860"/>
      <c r="N704" s="860"/>
      <c r="O704" s="860"/>
      <c r="P704" s="860"/>
      <c r="Q704" s="860"/>
      <c r="R704" s="860"/>
      <c r="S704" s="860"/>
      <c r="T704" s="860"/>
      <c r="U704" s="860"/>
      <c r="V704" s="860"/>
      <c r="W704" s="860"/>
      <c r="X704" s="860"/>
      <c r="Y704" s="860"/>
      <c r="Z704" s="860"/>
      <c r="AA704" s="860"/>
      <c r="AB704" s="860"/>
      <c r="AC704" s="860"/>
      <c r="AD704" s="860"/>
    </row>
    <row r="705" spans="1:30" ht="15.75" customHeight="1" x14ac:dyDescent="0.25">
      <c r="A705" s="860"/>
      <c r="B705" s="860"/>
      <c r="C705" s="860"/>
      <c r="D705" s="860"/>
      <c r="E705" s="860"/>
      <c r="F705" s="860"/>
      <c r="G705" s="868"/>
      <c r="H705" s="860"/>
      <c r="I705" s="860"/>
      <c r="J705" s="860"/>
      <c r="K705" s="860"/>
      <c r="L705" s="860"/>
      <c r="M705" s="860"/>
      <c r="N705" s="860"/>
      <c r="O705" s="860"/>
      <c r="P705" s="860"/>
      <c r="Q705" s="860"/>
      <c r="R705" s="860"/>
      <c r="S705" s="860"/>
      <c r="T705" s="860"/>
      <c r="U705" s="860"/>
      <c r="V705" s="860"/>
      <c r="W705" s="860"/>
      <c r="X705" s="860"/>
      <c r="Y705" s="860"/>
      <c r="Z705" s="860"/>
      <c r="AA705" s="860"/>
      <c r="AB705" s="860"/>
      <c r="AC705" s="860"/>
      <c r="AD705" s="860"/>
    </row>
    <row r="706" spans="1:30" ht="15.75" customHeight="1" x14ac:dyDescent="0.25">
      <c r="A706" s="860"/>
      <c r="B706" s="860"/>
      <c r="C706" s="860"/>
      <c r="D706" s="860"/>
      <c r="E706" s="860"/>
      <c r="F706" s="860"/>
      <c r="G706" s="868"/>
      <c r="H706" s="860"/>
      <c r="I706" s="860"/>
      <c r="J706" s="860"/>
      <c r="K706" s="860"/>
      <c r="L706" s="860"/>
      <c r="M706" s="860"/>
      <c r="N706" s="860"/>
      <c r="O706" s="860"/>
      <c r="P706" s="860"/>
      <c r="Q706" s="860"/>
      <c r="R706" s="860"/>
      <c r="S706" s="860"/>
      <c r="T706" s="860"/>
      <c r="U706" s="860"/>
      <c r="V706" s="860"/>
      <c r="W706" s="860"/>
      <c r="X706" s="860"/>
      <c r="Y706" s="860"/>
      <c r="Z706" s="860"/>
      <c r="AA706" s="860"/>
      <c r="AB706" s="860"/>
      <c r="AC706" s="860"/>
      <c r="AD706" s="860"/>
    </row>
    <row r="707" spans="1:30" ht="15.75" customHeight="1" x14ac:dyDescent="0.25">
      <c r="A707" s="860"/>
      <c r="B707" s="860"/>
      <c r="C707" s="860"/>
      <c r="D707" s="860"/>
      <c r="E707" s="860"/>
      <c r="F707" s="860"/>
      <c r="G707" s="868"/>
      <c r="H707" s="860"/>
      <c r="I707" s="860"/>
      <c r="J707" s="860"/>
      <c r="K707" s="860"/>
      <c r="L707" s="860"/>
      <c r="M707" s="860"/>
      <c r="N707" s="860"/>
      <c r="O707" s="860"/>
      <c r="P707" s="860"/>
      <c r="Q707" s="860"/>
      <c r="R707" s="860"/>
      <c r="S707" s="860"/>
      <c r="T707" s="860"/>
      <c r="U707" s="860"/>
      <c r="V707" s="860"/>
      <c r="W707" s="860"/>
      <c r="X707" s="860"/>
      <c r="Y707" s="860"/>
      <c r="Z707" s="860"/>
      <c r="AA707" s="860"/>
      <c r="AB707" s="860"/>
      <c r="AC707" s="860"/>
      <c r="AD707" s="860"/>
    </row>
    <row r="708" spans="1:30" ht="15.75" customHeight="1" x14ac:dyDescent="0.25">
      <c r="A708" s="860"/>
      <c r="B708" s="860"/>
      <c r="C708" s="860"/>
      <c r="D708" s="860"/>
      <c r="E708" s="860"/>
      <c r="F708" s="860"/>
      <c r="G708" s="868"/>
      <c r="H708" s="860"/>
      <c r="I708" s="860"/>
      <c r="J708" s="860"/>
      <c r="K708" s="860"/>
      <c r="L708" s="860"/>
      <c r="M708" s="860"/>
      <c r="N708" s="860"/>
      <c r="O708" s="860"/>
      <c r="P708" s="860"/>
      <c r="Q708" s="860"/>
      <c r="R708" s="860"/>
      <c r="S708" s="860"/>
      <c r="T708" s="860"/>
      <c r="U708" s="860"/>
      <c r="V708" s="860"/>
      <c r="W708" s="860"/>
      <c r="X708" s="860"/>
      <c r="Y708" s="860"/>
      <c r="Z708" s="860"/>
      <c r="AA708" s="860"/>
      <c r="AB708" s="860"/>
      <c r="AC708" s="860"/>
      <c r="AD708" s="860"/>
    </row>
    <row r="709" spans="1:30" ht="15.75" customHeight="1" x14ac:dyDescent="0.25">
      <c r="A709" s="860"/>
      <c r="B709" s="860"/>
      <c r="C709" s="860"/>
      <c r="D709" s="860"/>
      <c r="E709" s="860"/>
      <c r="F709" s="860"/>
      <c r="G709" s="868"/>
      <c r="H709" s="860"/>
      <c r="I709" s="860"/>
      <c r="J709" s="860"/>
      <c r="K709" s="860"/>
      <c r="L709" s="860"/>
      <c r="M709" s="860"/>
      <c r="N709" s="860"/>
      <c r="O709" s="860"/>
      <c r="P709" s="860"/>
      <c r="Q709" s="860"/>
      <c r="R709" s="860"/>
      <c r="S709" s="860"/>
      <c r="T709" s="860"/>
      <c r="U709" s="860"/>
      <c r="V709" s="860"/>
      <c r="W709" s="860"/>
      <c r="X709" s="860"/>
      <c r="Y709" s="860"/>
      <c r="Z709" s="860"/>
      <c r="AA709" s="860"/>
      <c r="AB709" s="860"/>
      <c r="AC709" s="860"/>
      <c r="AD709" s="860"/>
    </row>
    <row r="710" spans="1:30" ht="15.75" customHeight="1" x14ac:dyDescent="0.25">
      <c r="A710" s="860"/>
      <c r="B710" s="860"/>
      <c r="C710" s="860"/>
      <c r="D710" s="860"/>
      <c r="E710" s="860"/>
      <c r="F710" s="860"/>
      <c r="G710" s="868"/>
      <c r="H710" s="860"/>
      <c r="I710" s="860"/>
      <c r="J710" s="860"/>
      <c r="K710" s="860"/>
      <c r="L710" s="860"/>
      <c r="M710" s="860"/>
      <c r="N710" s="860"/>
      <c r="O710" s="860"/>
      <c r="P710" s="860"/>
      <c r="Q710" s="860"/>
      <c r="R710" s="860"/>
      <c r="S710" s="860"/>
      <c r="T710" s="860"/>
      <c r="U710" s="860"/>
      <c r="V710" s="860"/>
      <c r="W710" s="860"/>
      <c r="X710" s="860"/>
      <c r="Y710" s="860"/>
      <c r="Z710" s="860"/>
      <c r="AA710" s="860"/>
      <c r="AB710" s="860"/>
      <c r="AC710" s="860"/>
      <c r="AD710" s="860"/>
    </row>
    <row r="711" spans="1:30" ht="15.75" customHeight="1" x14ac:dyDescent="0.25">
      <c r="A711" s="860"/>
      <c r="B711" s="860"/>
      <c r="C711" s="860"/>
      <c r="D711" s="860"/>
      <c r="E711" s="860"/>
      <c r="F711" s="860"/>
      <c r="G711" s="868"/>
      <c r="H711" s="860"/>
      <c r="I711" s="860"/>
      <c r="J711" s="860"/>
      <c r="K711" s="860"/>
      <c r="L711" s="860"/>
      <c r="M711" s="860"/>
      <c r="N711" s="860"/>
      <c r="O711" s="860"/>
      <c r="P711" s="860"/>
      <c r="Q711" s="860"/>
      <c r="R711" s="860"/>
      <c r="S711" s="860"/>
      <c r="T711" s="860"/>
      <c r="U711" s="860"/>
      <c r="V711" s="860"/>
      <c r="W711" s="860"/>
      <c r="X711" s="860"/>
      <c r="Y711" s="860"/>
      <c r="Z711" s="860"/>
      <c r="AA711" s="860"/>
      <c r="AB711" s="860"/>
      <c r="AC711" s="860"/>
      <c r="AD711" s="860"/>
    </row>
    <row r="712" spans="1:30" ht="15.75" customHeight="1" x14ac:dyDescent="0.25">
      <c r="A712" s="860"/>
      <c r="B712" s="860"/>
      <c r="C712" s="860"/>
      <c r="D712" s="860"/>
      <c r="E712" s="860"/>
      <c r="F712" s="860"/>
      <c r="G712" s="868"/>
      <c r="H712" s="860"/>
      <c r="I712" s="860"/>
      <c r="J712" s="860"/>
      <c r="K712" s="860"/>
      <c r="L712" s="860"/>
      <c r="M712" s="860"/>
      <c r="N712" s="860"/>
      <c r="O712" s="860"/>
      <c r="P712" s="860"/>
      <c r="Q712" s="860"/>
      <c r="R712" s="860"/>
      <c r="S712" s="860"/>
      <c r="T712" s="860"/>
      <c r="U712" s="860"/>
      <c r="V712" s="860"/>
      <c r="W712" s="860"/>
      <c r="X712" s="860"/>
      <c r="Y712" s="860"/>
      <c r="Z712" s="860"/>
      <c r="AA712" s="860"/>
      <c r="AB712" s="860"/>
      <c r="AC712" s="860"/>
      <c r="AD712" s="860"/>
    </row>
    <row r="713" spans="1:30" ht="15.75" customHeight="1" x14ac:dyDescent="0.25">
      <c r="A713" s="860"/>
      <c r="B713" s="860"/>
      <c r="C713" s="860"/>
      <c r="D713" s="860"/>
      <c r="E713" s="860"/>
      <c r="F713" s="860"/>
      <c r="G713" s="868"/>
      <c r="H713" s="860"/>
      <c r="I713" s="860"/>
      <c r="J713" s="860"/>
      <c r="K713" s="860"/>
      <c r="L713" s="860"/>
      <c r="M713" s="860"/>
      <c r="N713" s="860"/>
      <c r="O713" s="860"/>
      <c r="P713" s="860"/>
      <c r="Q713" s="860"/>
      <c r="R713" s="860"/>
      <c r="S713" s="860"/>
      <c r="T713" s="860"/>
      <c r="U713" s="860"/>
      <c r="V713" s="860"/>
      <c r="W713" s="860"/>
      <c r="X713" s="860"/>
      <c r="Y713" s="860"/>
      <c r="Z713" s="860"/>
      <c r="AA713" s="860"/>
      <c r="AB713" s="860"/>
      <c r="AC713" s="860"/>
      <c r="AD713" s="860"/>
    </row>
    <row r="714" spans="1:30" ht="15.75" customHeight="1" x14ac:dyDescent="0.25">
      <c r="A714" s="860"/>
      <c r="B714" s="860"/>
      <c r="C714" s="860"/>
      <c r="D714" s="860"/>
      <c r="E714" s="860"/>
      <c r="F714" s="860"/>
      <c r="G714" s="868"/>
      <c r="H714" s="860"/>
      <c r="I714" s="860"/>
      <c r="J714" s="860"/>
      <c r="K714" s="860"/>
      <c r="L714" s="860"/>
      <c r="M714" s="860"/>
      <c r="N714" s="860"/>
      <c r="O714" s="860"/>
      <c r="P714" s="860"/>
      <c r="Q714" s="860"/>
      <c r="R714" s="860"/>
      <c r="S714" s="860"/>
      <c r="T714" s="860"/>
      <c r="U714" s="860"/>
      <c r="V714" s="860"/>
      <c r="W714" s="860"/>
      <c r="X714" s="860"/>
      <c r="Y714" s="860"/>
      <c r="Z714" s="860"/>
      <c r="AA714" s="860"/>
      <c r="AB714" s="860"/>
      <c r="AC714" s="860"/>
      <c r="AD714" s="860"/>
    </row>
    <row r="715" spans="1:30" ht="15.75" customHeight="1" x14ac:dyDescent="0.25">
      <c r="A715" s="860"/>
      <c r="B715" s="860"/>
      <c r="C715" s="860"/>
      <c r="D715" s="860"/>
      <c r="E715" s="860"/>
      <c r="F715" s="860"/>
      <c r="G715" s="868"/>
      <c r="H715" s="860"/>
      <c r="I715" s="860"/>
      <c r="J715" s="860"/>
      <c r="K715" s="860"/>
      <c r="L715" s="860"/>
      <c r="M715" s="860"/>
      <c r="N715" s="860"/>
      <c r="O715" s="860"/>
      <c r="P715" s="860"/>
      <c r="Q715" s="860"/>
      <c r="R715" s="860"/>
      <c r="S715" s="860"/>
      <c r="T715" s="860"/>
      <c r="U715" s="860"/>
      <c r="V715" s="860"/>
      <c r="W715" s="860"/>
      <c r="X715" s="860"/>
      <c r="Y715" s="860"/>
      <c r="Z715" s="860"/>
      <c r="AA715" s="860"/>
      <c r="AB715" s="860"/>
      <c r="AC715" s="860"/>
      <c r="AD715" s="860"/>
    </row>
    <row r="716" spans="1:30" ht="15.75" customHeight="1" x14ac:dyDescent="0.25">
      <c r="A716" s="860"/>
      <c r="B716" s="860"/>
      <c r="C716" s="860"/>
      <c r="D716" s="860"/>
      <c r="E716" s="860"/>
      <c r="F716" s="860"/>
      <c r="G716" s="868"/>
      <c r="H716" s="860"/>
      <c r="I716" s="860"/>
      <c r="J716" s="860"/>
      <c r="K716" s="860"/>
      <c r="L716" s="860"/>
      <c r="M716" s="860"/>
      <c r="N716" s="860"/>
      <c r="O716" s="860"/>
      <c r="P716" s="860"/>
      <c r="Q716" s="860"/>
      <c r="R716" s="860"/>
      <c r="S716" s="860"/>
      <c r="T716" s="860"/>
      <c r="U716" s="860"/>
      <c r="V716" s="860"/>
      <c r="W716" s="860"/>
      <c r="X716" s="860"/>
      <c r="Y716" s="860"/>
      <c r="Z716" s="860"/>
      <c r="AA716" s="860"/>
      <c r="AB716" s="860"/>
      <c r="AC716" s="860"/>
      <c r="AD716" s="860"/>
    </row>
    <row r="717" spans="1:30" ht="15.75" customHeight="1" x14ac:dyDescent="0.25">
      <c r="A717" s="860"/>
      <c r="B717" s="860"/>
      <c r="C717" s="860"/>
      <c r="D717" s="860"/>
      <c r="E717" s="860"/>
      <c r="F717" s="860"/>
      <c r="G717" s="868"/>
      <c r="H717" s="860"/>
      <c r="I717" s="860"/>
      <c r="J717" s="860"/>
      <c r="K717" s="860"/>
      <c r="L717" s="860"/>
      <c r="M717" s="860"/>
      <c r="N717" s="860"/>
      <c r="O717" s="860"/>
      <c r="P717" s="860"/>
      <c r="Q717" s="860"/>
      <c r="R717" s="860"/>
      <c r="S717" s="860"/>
      <c r="T717" s="860"/>
      <c r="U717" s="860"/>
      <c r="V717" s="860"/>
      <c r="W717" s="860"/>
      <c r="X717" s="860"/>
      <c r="Y717" s="860"/>
      <c r="Z717" s="860"/>
      <c r="AA717" s="860"/>
      <c r="AB717" s="860"/>
      <c r="AC717" s="860"/>
      <c r="AD717" s="860"/>
    </row>
    <row r="718" spans="1:30" ht="15.75" customHeight="1" x14ac:dyDescent="0.25">
      <c r="A718" s="860"/>
      <c r="B718" s="860"/>
      <c r="C718" s="860"/>
      <c r="D718" s="860"/>
      <c r="E718" s="860"/>
      <c r="F718" s="860"/>
      <c r="G718" s="868"/>
      <c r="H718" s="860"/>
      <c r="I718" s="860"/>
      <c r="J718" s="860"/>
      <c r="K718" s="860"/>
      <c r="L718" s="860"/>
      <c r="M718" s="860"/>
      <c r="N718" s="860"/>
      <c r="O718" s="860"/>
      <c r="P718" s="860"/>
      <c r="Q718" s="860"/>
      <c r="R718" s="860"/>
      <c r="S718" s="860"/>
      <c r="T718" s="860"/>
      <c r="U718" s="860"/>
      <c r="V718" s="860"/>
      <c r="W718" s="860"/>
      <c r="X718" s="860"/>
      <c r="Y718" s="860"/>
      <c r="Z718" s="860"/>
      <c r="AA718" s="860"/>
      <c r="AB718" s="860"/>
      <c r="AC718" s="860"/>
      <c r="AD718" s="860"/>
    </row>
    <row r="719" spans="1:30" ht="15.75" customHeight="1" x14ac:dyDescent="0.25">
      <c r="A719" s="860"/>
      <c r="B719" s="860"/>
      <c r="C719" s="860"/>
      <c r="D719" s="860"/>
      <c r="E719" s="860"/>
      <c r="F719" s="860"/>
      <c r="G719" s="868"/>
      <c r="H719" s="860"/>
      <c r="I719" s="860"/>
      <c r="J719" s="860"/>
      <c r="K719" s="860"/>
      <c r="L719" s="860"/>
      <c r="M719" s="860"/>
      <c r="N719" s="860"/>
      <c r="O719" s="860"/>
      <c r="P719" s="860"/>
      <c r="Q719" s="860"/>
      <c r="R719" s="860"/>
      <c r="S719" s="860"/>
      <c r="T719" s="860"/>
      <c r="U719" s="860"/>
      <c r="V719" s="860"/>
      <c r="W719" s="860"/>
      <c r="X719" s="860"/>
      <c r="Y719" s="860"/>
      <c r="Z719" s="860"/>
      <c r="AA719" s="860"/>
      <c r="AB719" s="860"/>
      <c r="AC719" s="860"/>
      <c r="AD719" s="860"/>
    </row>
    <row r="720" spans="1:30" ht="15.75" customHeight="1" x14ac:dyDescent="0.25">
      <c r="A720" s="860"/>
      <c r="B720" s="860"/>
      <c r="C720" s="860"/>
      <c r="D720" s="860"/>
      <c r="E720" s="860"/>
      <c r="F720" s="860"/>
      <c r="G720" s="868"/>
      <c r="H720" s="860"/>
      <c r="I720" s="860"/>
      <c r="J720" s="860"/>
      <c r="K720" s="860"/>
      <c r="L720" s="860"/>
      <c r="M720" s="860"/>
      <c r="N720" s="860"/>
      <c r="O720" s="860"/>
      <c r="P720" s="860"/>
      <c r="Q720" s="860"/>
      <c r="R720" s="860"/>
      <c r="S720" s="860"/>
      <c r="T720" s="860"/>
      <c r="U720" s="860"/>
      <c r="V720" s="860"/>
      <c r="W720" s="860"/>
      <c r="X720" s="860"/>
      <c r="Y720" s="860"/>
      <c r="Z720" s="860"/>
      <c r="AA720" s="860"/>
      <c r="AB720" s="860"/>
      <c r="AC720" s="860"/>
      <c r="AD720" s="860"/>
    </row>
    <row r="721" spans="1:30" ht="15.75" customHeight="1" x14ac:dyDescent="0.25">
      <c r="A721" s="860"/>
      <c r="B721" s="860"/>
      <c r="C721" s="860"/>
      <c r="D721" s="860"/>
      <c r="E721" s="860"/>
      <c r="F721" s="860"/>
      <c r="G721" s="868"/>
      <c r="H721" s="860"/>
      <c r="I721" s="860"/>
      <c r="J721" s="860"/>
      <c r="K721" s="860"/>
      <c r="L721" s="860"/>
      <c r="M721" s="860"/>
      <c r="N721" s="860"/>
      <c r="O721" s="860"/>
      <c r="P721" s="860"/>
      <c r="Q721" s="860"/>
      <c r="R721" s="860"/>
      <c r="S721" s="860"/>
      <c r="T721" s="860"/>
      <c r="U721" s="860"/>
      <c r="V721" s="860"/>
      <c r="W721" s="860"/>
      <c r="X721" s="860"/>
      <c r="Y721" s="860"/>
      <c r="Z721" s="860"/>
      <c r="AA721" s="860"/>
      <c r="AB721" s="860"/>
      <c r="AC721" s="860"/>
      <c r="AD721" s="860"/>
    </row>
    <row r="722" spans="1:30" ht="15.75" customHeight="1" x14ac:dyDescent="0.25">
      <c r="A722" s="860"/>
      <c r="B722" s="860"/>
      <c r="C722" s="860"/>
      <c r="D722" s="860"/>
      <c r="E722" s="860"/>
      <c r="F722" s="860"/>
      <c r="G722" s="868"/>
      <c r="H722" s="860"/>
      <c r="I722" s="860"/>
      <c r="J722" s="860"/>
      <c r="K722" s="860"/>
      <c r="L722" s="860"/>
      <c r="M722" s="860"/>
      <c r="N722" s="860"/>
      <c r="O722" s="860"/>
      <c r="P722" s="860"/>
      <c r="Q722" s="860"/>
      <c r="R722" s="860"/>
      <c r="S722" s="860"/>
      <c r="T722" s="860"/>
      <c r="U722" s="860"/>
      <c r="V722" s="860"/>
      <c r="W722" s="860"/>
      <c r="X722" s="860"/>
      <c r="Y722" s="860"/>
      <c r="Z722" s="860"/>
      <c r="AA722" s="860"/>
      <c r="AB722" s="860"/>
      <c r="AC722" s="860"/>
      <c r="AD722" s="860"/>
    </row>
    <row r="723" spans="1:30" ht="15.75" customHeight="1" x14ac:dyDescent="0.25">
      <c r="A723" s="860"/>
      <c r="B723" s="860"/>
      <c r="C723" s="860"/>
      <c r="D723" s="860"/>
      <c r="E723" s="860"/>
      <c r="F723" s="860"/>
      <c r="G723" s="868"/>
      <c r="H723" s="860"/>
      <c r="I723" s="860"/>
      <c r="J723" s="860"/>
      <c r="K723" s="860"/>
      <c r="L723" s="860"/>
      <c r="M723" s="860"/>
      <c r="N723" s="860"/>
      <c r="O723" s="860"/>
      <c r="P723" s="860"/>
      <c r="Q723" s="860"/>
      <c r="R723" s="860"/>
      <c r="S723" s="860"/>
      <c r="T723" s="860"/>
      <c r="U723" s="860"/>
      <c r="V723" s="860"/>
      <c r="W723" s="860"/>
      <c r="X723" s="860"/>
      <c r="Y723" s="860"/>
      <c r="Z723" s="860"/>
      <c r="AA723" s="860"/>
      <c r="AB723" s="860"/>
      <c r="AC723" s="860"/>
      <c r="AD723" s="860"/>
    </row>
    <row r="724" spans="1:30" ht="15.75" customHeight="1" x14ac:dyDescent="0.25">
      <c r="A724" s="860"/>
      <c r="B724" s="860"/>
      <c r="C724" s="860"/>
      <c r="D724" s="860"/>
      <c r="E724" s="860"/>
      <c r="F724" s="860"/>
      <c r="G724" s="868"/>
      <c r="H724" s="860"/>
      <c r="I724" s="860"/>
      <c r="J724" s="860"/>
      <c r="K724" s="860"/>
      <c r="L724" s="860"/>
      <c r="M724" s="860"/>
      <c r="N724" s="860"/>
      <c r="O724" s="860"/>
      <c r="P724" s="860"/>
      <c r="Q724" s="860"/>
      <c r="R724" s="860"/>
      <c r="S724" s="860"/>
      <c r="T724" s="860"/>
      <c r="U724" s="860"/>
      <c r="V724" s="860"/>
      <c r="W724" s="860"/>
      <c r="X724" s="860"/>
      <c r="Y724" s="860"/>
      <c r="Z724" s="860"/>
      <c r="AA724" s="860"/>
      <c r="AB724" s="860"/>
      <c r="AC724" s="860"/>
      <c r="AD724" s="860"/>
    </row>
    <row r="725" spans="1:30" ht="15.75" customHeight="1" x14ac:dyDescent="0.25">
      <c r="A725" s="860"/>
      <c r="B725" s="860"/>
      <c r="C725" s="860"/>
      <c r="D725" s="860"/>
      <c r="E725" s="860"/>
      <c r="F725" s="860"/>
      <c r="G725" s="868"/>
      <c r="H725" s="860"/>
      <c r="I725" s="860"/>
      <c r="J725" s="860"/>
      <c r="K725" s="860"/>
      <c r="L725" s="860"/>
      <c r="M725" s="860"/>
      <c r="N725" s="860"/>
      <c r="O725" s="860"/>
      <c r="P725" s="860"/>
      <c r="Q725" s="860"/>
      <c r="R725" s="860"/>
      <c r="S725" s="860"/>
      <c r="T725" s="860"/>
      <c r="U725" s="860"/>
      <c r="V725" s="860"/>
      <c r="W725" s="860"/>
      <c r="X725" s="860"/>
      <c r="Y725" s="860"/>
      <c r="Z725" s="860"/>
      <c r="AA725" s="860"/>
      <c r="AB725" s="860"/>
      <c r="AC725" s="860"/>
      <c r="AD725" s="860"/>
    </row>
    <row r="726" spans="1:30" ht="15.75" customHeight="1" x14ac:dyDescent="0.25">
      <c r="A726" s="860"/>
      <c r="B726" s="860"/>
      <c r="C726" s="860"/>
      <c r="D726" s="860"/>
      <c r="E726" s="860"/>
      <c r="F726" s="860"/>
      <c r="G726" s="868"/>
      <c r="H726" s="860"/>
      <c r="I726" s="860"/>
      <c r="J726" s="860"/>
      <c r="K726" s="860"/>
      <c r="L726" s="860"/>
      <c r="M726" s="860"/>
      <c r="N726" s="860"/>
      <c r="O726" s="860"/>
      <c r="P726" s="860"/>
      <c r="Q726" s="860"/>
      <c r="R726" s="860"/>
      <c r="S726" s="860"/>
      <c r="T726" s="860"/>
      <c r="U726" s="860"/>
      <c r="V726" s="860"/>
      <c r="W726" s="860"/>
      <c r="X726" s="860"/>
      <c r="Y726" s="860"/>
      <c r="Z726" s="860"/>
      <c r="AA726" s="860"/>
      <c r="AB726" s="860"/>
      <c r="AC726" s="860"/>
      <c r="AD726" s="860"/>
    </row>
    <row r="727" spans="1:30" ht="15.75" customHeight="1" x14ac:dyDescent="0.25">
      <c r="A727" s="860"/>
      <c r="B727" s="860"/>
      <c r="C727" s="860"/>
      <c r="D727" s="860"/>
      <c r="E727" s="860"/>
      <c r="F727" s="860"/>
      <c r="G727" s="868"/>
      <c r="H727" s="860"/>
      <c r="I727" s="860"/>
      <c r="J727" s="860"/>
      <c r="K727" s="860"/>
      <c r="L727" s="860"/>
      <c r="M727" s="860"/>
      <c r="N727" s="860"/>
      <c r="O727" s="860"/>
      <c r="P727" s="860"/>
      <c r="Q727" s="860"/>
      <c r="R727" s="860"/>
      <c r="S727" s="860"/>
      <c r="T727" s="860"/>
      <c r="U727" s="860"/>
      <c r="V727" s="860"/>
      <c r="W727" s="860"/>
      <c r="X727" s="860"/>
      <c r="Y727" s="860"/>
      <c r="Z727" s="860"/>
      <c r="AA727" s="860"/>
      <c r="AB727" s="860"/>
      <c r="AC727" s="860"/>
      <c r="AD727" s="860"/>
    </row>
    <row r="728" spans="1:30" ht="15.75" customHeight="1" x14ac:dyDescent="0.25">
      <c r="A728" s="860"/>
      <c r="B728" s="860"/>
      <c r="C728" s="860"/>
      <c r="D728" s="860"/>
      <c r="E728" s="860"/>
      <c r="F728" s="860"/>
      <c r="G728" s="868"/>
      <c r="H728" s="860"/>
      <c r="I728" s="860"/>
      <c r="J728" s="860"/>
      <c r="K728" s="860"/>
      <c r="L728" s="860"/>
      <c r="M728" s="860"/>
      <c r="N728" s="860"/>
      <c r="O728" s="860"/>
      <c r="P728" s="860"/>
      <c r="Q728" s="860"/>
      <c r="R728" s="860"/>
      <c r="S728" s="860"/>
      <c r="T728" s="860"/>
      <c r="U728" s="860"/>
      <c r="V728" s="860"/>
      <c r="W728" s="860"/>
      <c r="X728" s="860"/>
      <c r="Y728" s="860"/>
      <c r="Z728" s="860"/>
      <c r="AA728" s="860"/>
      <c r="AB728" s="860"/>
      <c r="AC728" s="860"/>
      <c r="AD728" s="860"/>
    </row>
    <row r="729" spans="1:30" ht="15.75" customHeight="1" x14ac:dyDescent="0.25">
      <c r="A729" s="860"/>
      <c r="B729" s="860"/>
      <c r="C729" s="860"/>
      <c r="D729" s="860"/>
      <c r="E729" s="860"/>
      <c r="F729" s="860"/>
      <c r="G729" s="868"/>
      <c r="H729" s="860"/>
      <c r="I729" s="860"/>
      <c r="J729" s="860"/>
      <c r="K729" s="860"/>
      <c r="L729" s="860"/>
      <c r="M729" s="860"/>
      <c r="N729" s="860"/>
      <c r="O729" s="860"/>
      <c r="P729" s="860"/>
      <c r="Q729" s="860"/>
      <c r="R729" s="860"/>
      <c r="S729" s="860"/>
      <c r="T729" s="860"/>
      <c r="U729" s="860"/>
      <c r="V729" s="860"/>
      <c r="W729" s="860"/>
      <c r="X729" s="860"/>
      <c r="Y729" s="860"/>
      <c r="Z729" s="860"/>
      <c r="AA729" s="860"/>
      <c r="AB729" s="860"/>
      <c r="AC729" s="860"/>
      <c r="AD729" s="860"/>
    </row>
    <row r="730" spans="1:30" ht="15.75" customHeight="1" x14ac:dyDescent="0.25">
      <c r="A730" s="860"/>
      <c r="B730" s="860"/>
      <c r="C730" s="860"/>
      <c r="D730" s="860"/>
      <c r="E730" s="860"/>
      <c r="F730" s="860"/>
      <c r="G730" s="868"/>
      <c r="H730" s="860"/>
      <c r="I730" s="860"/>
      <c r="J730" s="860"/>
      <c r="K730" s="860"/>
      <c r="L730" s="860"/>
      <c r="M730" s="860"/>
      <c r="N730" s="860"/>
      <c r="O730" s="860"/>
      <c r="P730" s="860"/>
      <c r="Q730" s="860"/>
      <c r="R730" s="860"/>
      <c r="S730" s="860"/>
      <c r="T730" s="860"/>
      <c r="U730" s="860"/>
      <c r="V730" s="860"/>
      <c r="W730" s="860"/>
      <c r="X730" s="860"/>
      <c r="Y730" s="860"/>
      <c r="Z730" s="860"/>
      <c r="AA730" s="860"/>
      <c r="AB730" s="860"/>
      <c r="AC730" s="860"/>
      <c r="AD730" s="860"/>
    </row>
    <row r="731" spans="1:30" ht="15.75" customHeight="1" x14ac:dyDescent="0.25">
      <c r="A731" s="860"/>
      <c r="B731" s="860"/>
      <c r="C731" s="860"/>
      <c r="D731" s="860"/>
      <c r="E731" s="860"/>
      <c r="F731" s="860"/>
      <c r="G731" s="868"/>
      <c r="H731" s="860"/>
      <c r="I731" s="860"/>
      <c r="J731" s="860"/>
      <c r="K731" s="860"/>
      <c r="L731" s="860"/>
      <c r="M731" s="860"/>
      <c r="N731" s="860"/>
      <c r="O731" s="860"/>
      <c r="P731" s="860"/>
      <c r="Q731" s="860"/>
      <c r="R731" s="860"/>
      <c r="S731" s="860"/>
      <c r="T731" s="860"/>
      <c r="U731" s="860"/>
      <c r="V731" s="860"/>
      <c r="W731" s="860"/>
      <c r="X731" s="860"/>
      <c r="Y731" s="860"/>
      <c r="Z731" s="860"/>
      <c r="AA731" s="860"/>
      <c r="AB731" s="860"/>
      <c r="AC731" s="860"/>
      <c r="AD731" s="860"/>
    </row>
    <row r="732" spans="1:30" ht="15.75" customHeight="1" x14ac:dyDescent="0.25">
      <c r="A732" s="860"/>
      <c r="B732" s="860"/>
      <c r="C732" s="860"/>
      <c r="D732" s="860"/>
      <c r="E732" s="860"/>
      <c r="F732" s="860"/>
      <c r="G732" s="868"/>
      <c r="H732" s="860"/>
      <c r="I732" s="860"/>
      <c r="J732" s="860"/>
      <c r="K732" s="860"/>
      <c r="L732" s="860"/>
      <c r="M732" s="860"/>
      <c r="N732" s="860"/>
      <c r="O732" s="860"/>
      <c r="P732" s="860"/>
      <c r="Q732" s="860"/>
      <c r="R732" s="860"/>
      <c r="S732" s="860"/>
      <c r="T732" s="860"/>
      <c r="U732" s="860"/>
      <c r="V732" s="860"/>
      <c r="W732" s="860"/>
      <c r="X732" s="860"/>
      <c r="Y732" s="860"/>
      <c r="Z732" s="860"/>
      <c r="AA732" s="860"/>
      <c r="AB732" s="860"/>
      <c r="AC732" s="860"/>
      <c r="AD732" s="860"/>
    </row>
    <row r="733" spans="1:30" ht="15.75" customHeight="1" x14ac:dyDescent="0.25">
      <c r="A733" s="860"/>
      <c r="B733" s="860"/>
      <c r="C733" s="860"/>
      <c r="D733" s="860"/>
      <c r="E733" s="860"/>
      <c r="F733" s="860"/>
      <c r="G733" s="868"/>
      <c r="H733" s="860"/>
      <c r="I733" s="860"/>
      <c r="J733" s="860"/>
      <c r="K733" s="860"/>
      <c r="L733" s="860"/>
      <c r="M733" s="860"/>
      <c r="N733" s="860"/>
      <c r="O733" s="860"/>
      <c r="P733" s="860"/>
      <c r="Q733" s="860"/>
      <c r="R733" s="860"/>
      <c r="S733" s="860"/>
      <c r="T733" s="860"/>
      <c r="U733" s="860"/>
      <c r="V733" s="860"/>
      <c r="W733" s="860"/>
      <c r="X733" s="860"/>
      <c r="Y733" s="860"/>
      <c r="Z733" s="860"/>
      <c r="AA733" s="860"/>
      <c r="AB733" s="860"/>
      <c r="AC733" s="860"/>
      <c r="AD733" s="860"/>
    </row>
    <row r="734" spans="1:30" ht="15.75" customHeight="1" x14ac:dyDescent="0.25">
      <c r="A734" s="860"/>
      <c r="B734" s="860"/>
      <c r="C734" s="860"/>
      <c r="D734" s="860"/>
      <c r="E734" s="860"/>
      <c r="F734" s="860"/>
      <c r="G734" s="868"/>
      <c r="H734" s="860"/>
      <c r="I734" s="860"/>
      <c r="J734" s="860"/>
      <c r="K734" s="860"/>
      <c r="L734" s="860"/>
      <c r="M734" s="860"/>
      <c r="N734" s="860"/>
      <c r="O734" s="860"/>
      <c r="P734" s="860"/>
      <c r="Q734" s="860"/>
      <c r="R734" s="860"/>
      <c r="S734" s="860"/>
      <c r="T734" s="860"/>
      <c r="U734" s="860"/>
      <c r="V734" s="860"/>
      <c r="W734" s="860"/>
      <c r="X734" s="860"/>
      <c r="Y734" s="860"/>
      <c r="Z734" s="860"/>
      <c r="AA734" s="860"/>
      <c r="AB734" s="860"/>
      <c r="AC734" s="860"/>
      <c r="AD734" s="860"/>
    </row>
    <row r="735" spans="1:30" ht="15.75" customHeight="1" x14ac:dyDescent="0.25">
      <c r="A735" s="860"/>
      <c r="B735" s="860"/>
      <c r="C735" s="860"/>
      <c r="D735" s="860"/>
      <c r="E735" s="860"/>
      <c r="F735" s="860"/>
      <c r="G735" s="868"/>
      <c r="H735" s="860"/>
      <c r="I735" s="860"/>
      <c r="J735" s="860"/>
      <c r="K735" s="860"/>
      <c r="L735" s="860"/>
      <c r="M735" s="860"/>
      <c r="N735" s="860"/>
      <c r="O735" s="860"/>
      <c r="P735" s="860"/>
      <c r="Q735" s="860"/>
      <c r="R735" s="860"/>
      <c r="S735" s="860"/>
      <c r="T735" s="860"/>
      <c r="U735" s="860"/>
      <c r="V735" s="860"/>
      <c r="W735" s="860"/>
      <c r="X735" s="860"/>
      <c r="Y735" s="860"/>
      <c r="Z735" s="860"/>
      <c r="AA735" s="860"/>
      <c r="AB735" s="860"/>
      <c r="AC735" s="860"/>
      <c r="AD735" s="860"/>
    </row>
    <row r="736" spans="1:30" ht="15.75" customHeight="1" x14ac:dyDescent="0.25">
      <c r="A736" s="860"/>
      <c r="B736" s="860"/>
      <c r="C736" s="860"/>
      <c r="D736" s="860"/>
      <c r="E736" s="860"/>
      <c r="F736" s="860"/>
      <c r="G736" s="868"/>
      <c r="H736" s="860"/>
      <c r="I736" s="860"/>
      <c r="J736" s="860"/>
      <c r="K736" s="860"/>
      <c r="L736" s="860"/>
      <c r="M736" s="860"/>
      <c r="N736" s="860"/>
      <c r="O736" s="860"/>
      <c r="P736" s="860"/>
      <c r="Q736" s="860"/>
      <c r="R736" s="860"/>
      <c r="S736" s="860"/>
      <c r="T736" s="860"/>
      <c r="U736" s="860"/>
      <c r="V736" s="860"/>
      <c r="W736" s="860"/>
      <c r="X736" s="860"/>
      <c r="Y736" s="860"/>
      <c r="Z736" s="860"/>
      <c r="AA736" s="860"/>
      <c r="AB736" s="860"/>
      <c r="AC736" s="860"/>
      <c r="AD736" s="860"/>
    </row>
    <row r="737" spans="1:30" ht="15.75" customHeight="1" x14ac:dyDescent="0.25">
      <c r="A737" s="860"/>
      <c r="B737" s="860"/>
      <c r="C737" s="860"/>
      <c r="D737" s="860"/>
      <c r="E737" s="860"/>
      <c r="F737" s="860"/>
      <c r="G737" s="868"/>
      <c r="H737" s="860"/>
      <c r="I737" s="860"/>
      <c r="J737" s="860"/>
      <c r="K737" s="860"/>
      <c r="L737" s="860"/>
      <c r="M737" s="860"/>
      <c r="N737" s="860"/>
      <c r="O737" s="860"/>
      <c r="P737" s="860"/>
      <c r="Q737" s="860"/>
      <c r="R737" s="860"/>
      <c r="S737" s="860"/>
      <c r="T737" s="860"/>
      <c r="U737" s="860"/>
      <c r="V737" s="860"/>
      <c r="W737" s="860"/>
      <c r="X737" s="860"/>
      <c r="Y737" s="860"/>
      <c r="Z737" s="860"/>
      <c r="AA737" s="860"/>
      <c r="AB737" s="860"/>
      <c r="AC737" s="860"/>
      <c r="AD737" s="860"/>
    </row>
    <row r="738" spans="1:30" ht="15.75" customHeight="1" x14ac:dyDescent="0.25">
      <c r="A738" s="860"/>
      <c r="B738" s="860"/>
      <c r="C738" s="860"/>
      <c r="D738" s="860"/>
      <c r="E738" s="860"/>
      <c r="F738" s="860"/>
      <c r="G738" s="868"/>
      <c r="H738" s="860"/>
      <c r="I738" s="860"/>
      <c r="J738" s="860"/>
      <c r="K738" s="860"/>
      <c r="L738" s="860"/>
      <c r="M738" s="860"/>
      <c r="N738" s="860"/>
      <c r="O738" s="860"/>
      <c r="P738" s="860"/>
      <c r="Q738" s="860"/>
      <c r="R738" s="860"/>
      <c r="S738" s="860"/>
      <c r="T738" s="860"/>
      <c r="U738" s="860"/>
      <c r="V738" s="860"/>
      <c r="W738" s="860"/>
      <c r="X738" s="860"/>
      <c r="Y738" s="860"/>
      <c r="Z738" s="860"/>
      <c r="AA738" s="860"/>
      <c r="AB738" s="860"/>
      <c r="AC738" s="860"/>
      <c r="AD738" s="860"/>
    </row>
    <row r="739" spans="1:30" ht="15.75" customHeight="1" x14ac:dyDescent="0.25">
      <c r="A739" s="860"/>
      <c r="B739" s="860"/>
      <c r="C739" s="860"/>
      <c r="D739" s="860"/>
      <c r="E739" s="860"/>
      <c r="F739" s="860"/>
      <c r="G739" s="868"/>
      <c r="H739" s="860"/>
      <c r="I739" s="860"/>
      <c r="J739" s="860"/>
      <c r="K739" s="860"/>
      <c r="L739" s="860"/>
      <c r="M739" s="860"/>
      <c r="N739" s="860"/>
      <c r="O739" s="860"/>
      <c r="P739" s="860"/>
      <c r="Q739" s="860"/>
      <c r="R739" s="860"/>
      <c r="S739" s="860"/>
      <c r="T739" s="860"/>
      <c r="U739" s="860"/>
      <c r="V739" s="860"/>
      <c r="W739" s="860"/>
      <c r="X739" s="860"/>
      <c r="Y739" s="860"/>
      <c r="Z739" s="860"/>
      <c r="AA739" s="860"/>
      <c r="AB739" s="860"/>
      <c r="AC739" s="860"/>
      <c r="AD739" s="860"/>
    </row>
    <row r="740" spans="1:30" ht="15.75" customHeight="1" x14ac:dyDescent="0.25">
      <c r="A740" s="860"/>
      <c r="B740" s="860"/>
      <c r="C740" s="860"/>
      <c r="D740" s="860"/>
      <c r="E740" s="860"/>
      <c r="F740" s="860"/>
      <c r="G740" s="868"/>
      <c r="H740" s="860"/>
      <c r="I740" s="860"/>
      <c r="J740" s="860"/>
      <c r="K740" s="860"/>
      <c r="L740" s="860"/>
      <c r="M740" s="860"/>
      <c r="N740" s="860"/>
      <c r="O740" s="860"/>
      <c r="P740" s="860"/>
      <c r="Q740" s="860"/>
      <c r="R740" s="860"/>
      <c r="S740" s="860"/>
      <c r="T740" s="860"/>
      <c r="U740" s="860"/>
      <c r="V740" s="860"/>
      <c r="W740" s="860"/>
      <c r="X740" s="860"/>
      <c r="Y740" s="860"/>
      <c r="Z740" s="860"/>
      <c r="AA740" s="860"/>
      <c r="AB740" s="860"/>
      <c r="AC740" s="860"/>
      <c r="AD740" s="860"/>
    </row>
    <row r="741" spans="1:30" ht="15.75" customHeight="1" x14ac:dyDescent="0.25">
      <c r="A741" s="860"/>
      <c r="B741" s="860"/>
      <c r="C741" s="860"/>
      <c r="D741" s="860"/>
      <c r="E741" s="860"/>
      <c r="F741" s="860"/>
      <c r="G741" s="868"/>
      <c r="H741" s="860"/>
      <c r="I741" s="860"/>
      <c r="J741" s="860"/>
      <c r="K741" s="860"/>
      <c r="L741" s="860"/>
      <c r="M741" s="860"/>
      <c r="N741" s="860"/>
      <c r="O741" s="860"/>
      <c r="P741" s="860"/>
      <c r="Q741" s="860"/>
      <c r="R741" s="860"/>
      <c r="S741" s="860"/>
      <c r="T741" s="860"/>
      <c r="U741" s="860"/>
      <c r="V741" s="860"/>
      <c r="W741" s="860"/>
      <c r="X741" s="860"/>
      <c r="Y741" s="860"/>
      <c r="Z741" s="860"/>
      <c r="AA741" s="860"/>
      <c r="AB741" s="860"/>
      <c r="AC741" s="860"/>
      <c r="AD741" s="860"/>
    </row>
    <row r="742" spans="1:30" ht="15.75" customHeight="1" x14ac:dyDescent="0.25">
      <c r="A742" s="860"/>
      <c r="B742" s="860"/>
      <c r="C742" s="860"/>
      <c r="D742" s="860"/>
      <c r="E742" s="860"/>
      <c r="F742" s="860"/>
      <c r="G742" s="868"/>
      <c r="H742" s="860"/>
      <c r="I742" s="860"/>
      <c r="J742" s="860"/>
      <c r="K742" s="860"/>
      <c r="L742" s="860"/>
      <c r="M742" s="860"/>
      <c r="N742" s="860"/>
      <c r="O742" s="860"/>
      <c r="P742" s="860"/>
      <c r="Q742" s="860"/>
      <c r="R742" s="860"/>
      <c r="S742" s="860"/>
      <c r="T742" s="860"/>
      <c r="U742" s="860"/>
      <c r="V742" s="860"/>
      <c r="W742" s="860"/>
      <c r="X742" s="860"/>
      <c r="Y742" s="860"/>
      <c r="Z742" s="860"/>
      <c r="AA742" s="860"/>
      <c r="AB742" s="860"/>
      <c r="AC742" s="860"/>
      <c r="AD742" s="860"/>
    </row>
    <row r="743" spans="1:30" ht="15.75" customHeight="1" x14ac:dyDescent="0.25">
      <c r="A743" s="860"/>
      <c r="B743" s="860"/>
      <c r="C743" s="860"/>
      <c r="D743" s="860"/>
      <c r="E743" s="860"/>
      <c r="F743" s="860"/>
      <c r="G743" s="868"/>
      <c r="H743" s="860"/>
      <c r="I743" s="860"/>
      <c r="J743" s="860"/>
      <c r="K743" s="860"/>
      <c r="L743" s="860"/>
      <c r="M743" s="860"/>
      <c r="N743" s="860"/>
      <c r="O743" s="860"/>
      <c r="P743" s="860"/>
      <c r="Q743" s="860"/>
      <c r="R743" s="860"/>
      <c r="S743" s="860"/>
      <c r="T743" s="860"/>
      <c r="U743" s="860"/>
      <c r="V743" s="860"/>
      <c r="W743" s="860"/>
      <c r="X743" s="860"/>
      <c r="Y743" s="860"/>
      <c r="Z743" s="860"/>
      <c r="AA743" s="860"/>
      <c r="AB743" s="860"/>
      <c r="AC743" s="860"/>
      <c r="AD743" s="860"/>
    </row>
    <row r="744" spans="1:30" ht="15.75" customHeight="1" x14ac:dyDescent="0.25">
      <c r="A744" s="860"/>
      <c r="B744" s="860"/>
      <c r="C744" s="860"/>
      <c r="D744" s="860"/>
      <c r="E744" s="860"/>
      <c r="F744" s="860"/>
      <c r="G744" s="868"/>
      <c r="H744" s="860"/>
      <c r="I744" s="860"/>
      <c r="J744" s="860"/>
      <c r="K744" s="860"/>
      <c r="L744" s="860"/>
      <c r="M744" s="860"/>
      <c r="N744" s="860"/>
      <c r="O744" s="860"/>
      <c r="P744" s="860"/>
      <c r="Q744" s="860"/>
      <c r="R744" s="860"/>
      <c r="S744" s="860"/>
      <c r="T744" s="860"/>
      <c r="U744" s="860"/>
      <c r="V744" s="860"/>
      <c r="W744" s="860"/>
      <c r="X744" s="860"/>
      <c r="Y744" s="860"/>
      <c r="Z744" s="860"/>
      <c r="AA744" s="860"/>
      <c r="AB744" s="860"/>
      <c r="AC744" s="860"/>
      <c r="AD744" s="860"/>
    </row>
    <row r="745" spans="1:30" ht="15.75" customHeight="1" x14ac:dyDescent="0.25">
      <c r="A745" s="860"/>
      <c r="B745" s="860"/>
      <c r="C745" s="860"/>
      <c r="D745" s="860"/>
      <c r="E745" s="860"/>
      <c r="F745" s="860"/>
      <c r="G745" s="868"/>
      <c r="H745" s="860"/>
      <c r="I745" s="860"/>
      <c r="J745" s="860"/>
      <c r="K745" s="860"/>
      <c r="L745" s="860"/>
      <c r="M745" s="860"/>
      <c r="N745" s="860"/>
      <c r="O745" s="860"/>
      <c r="P745" s="860"/>
      <c r="Q745" s="860"/>
      <c r="R745" s="860"/>
      <c r="S745" s="860"/>
      <c r="T745" s="860"/>
      <c r="U745" s="860"/>
      <c r="V745" s="860"/>
      <c r="W745" s="860"/>
      <c r="X745" s="860"/>
      <c r="Y745" s="860"/>
      <c r="Z745" s="860"/>
      <c r="AA745" s="860"/>
      <c r="AB745" s="860"/>
      <c r="AC745" s="860"/>
      <c r="AD745" s="860"/>
    </row>
    <row r="746" spans="1:30" ht="15.75" customHeight="1" x14ac:dyDescent="0.25">
      <c r="A746" s="860"/>
      <c r="B746" s="860"/>
      <c r="C746" s="860"/>
      <c r="D746" s="860"/>
      <c r="E746" s="860"/>
      <c r="F746" s="860"/>
      <c r="G746" s="868"/>
      <c r="H746" s="860"/>
      <c r="I746" s="860"/>
      <c r="J746" s="860"/>
      <c r="K746" s="860"/>
      <c r="L746" s="860"/>
      <c r="M746" s="860"/>
      <c r="N746" s="860"/>
      <c r="O746" s="860"/>
      <c r="P746" s="860"/>
      <c r="Q746" s="860"/>
      <c r="R746" s="860"/>
      <c r="S746" s="860"/>
      <c r="T746" s="860"/>
      <c r="U746" s="860"/>
      <c r="V746" s="860"/>
      <c r="W746" s="860"/>
      <c r="X746" s="860"/>
      <c r="Y746" s="860"/>
      <c r="Z746" s="860"/>
      <c r="AA746" s="860"/>
      <c r="AB746" s="860"/>
      <c r="AC746" s="860"/>
      <c r="AD746" s="860"/>
    </row>
    <row r="747" spans="1:30" ht="15.75" customHeight="1" x14ac:dyDescent="0.25">
      <c r="A747" s="860"/>
      <c r="B747" s="860"/>
      <c r="C747" s="860"/>
      <c r="D747" s="860"/>
      <c r="E747" s="860"/>
      <c r="F747" s="860"/>
      <c r="G747" s="868"/>
      <c r="H747" s="860"/>
      <c r="I747" s="860"/>
      <c r="J747" s="860"/>
      <c r="K747" s="860"/>
      <c r="L747" s="860"/>
      <c r="M747" s="860"/>
      <c r="N747" s="860"/>
      <c r="O747" s="860"/>
      <c r="P747" s="860"/>
      <c r="Q747" s="860"/>
      <c r="R747" s="860"/>
      <c r="S747" s="860"/>
      <c r="T747" s="860"/>
      <c r="U747" s="860"/>
      <c r="V747" s="860"/>
      <c r="W747" s="860"/>
      <c r="X747" s="860"/>
      <c r="Y747" s="860"/>
      <c r="Z747" s="860"/>
      <c r="AA747" s="860"/>
      <c r="AB747" s="860"/>
      <c r="AC747" s="860"/>
      <c r="AD747" s="860"/>
    </row>
    <row r="748" spans="1:30" ht="15.75" customHeight="1" x14ac:dyDescent="0.25">
      <c r="A748" s="860"/>
      <c r="B748" s="860"/>
      <c r="C748" s="860"/>
      <c r="D748" s="860"/>
      <c r="E748" s="860"/>
      <c r="F748" s="860"/>
      <c r="G748" s="868"/>
      <c r="H748" s="860"/>
      <c r="I748" s="860"/>
      <c r="J748" s="860"/>
      <c r="K748" s="860"/>
      <c r="L748" s="860"/>
      <c r="M748" s="860"/>
      <c r="N748" s="860"/>
      <c r="O748" s="860"/>
      <c r="P748" s="860"/>
      <c r="Q748" s="860"/>
      <c r="R748" s="860"/>
      <c r="S748" s="860"/>
      <c r="T748" s="860"/>
      <c r="U748" s="860"/>
      <c r="V748" s="860"/>
      <c r="W748" s="860"/>
      <c r="X748" s="860"/>
      <c r="Y748" s="860"/>
      <c r="Z748" s="860"/>
      <c r="AA748" s="860"/>
      <c r="AB748" s="860"/>
      <c r="AC748" s="860"/>
      <c r="AD748" s="860"/>
    </row>
    <row r="749" spans="1:30" ht="15.75" customHeight="1" x14ac:dyDescent="0.25">
      <c r="A749" s="860"/>
      <c r="B749" s="860"/>
      <c r="C749" s="860"/>
      <c r="D749" s="860"/>
      <c r="E749" s="860"/>
      <c r="F749" s="860"/>
      <c r="G749" s="868"/>
      <c r="H749" s="860"/>
      <c r="I749" s="860"/>
      <c r="J749" s="860"/>
      <c r="K749" s="860"/>
      <c r="L749" s="860"/>
      <c r="M749" s="860"/>
      <c r="N749" s="860"/>
      <c r="O749" s="860"/>
      <c r="P749" s="860"/>
      <c r="Q749" s="860"/>
      <c r="R749" s="860"/>
      <c r="S749" s="860"/>
      <c r="T749" s="860"/>
      <c r="U749" s="860"/>
      <c r="V749" s="860"/>
      <c r="W749" s="860"/>
      <c r="X749" s="860"/>
      <c r="Y749" s="860"/>
      <c r="Z749" s="860"/>
      <c r="AA749" s="860"/>
      <c r="AB749" s="860"/>
      <c r="AC749" s="860"/>
      <c r="AD749" s="860"/>
    </row>
    <row r="750" spans="1:30" ht="15.75" customHeight="1" x14ac:dyDescent="0.25">
      <c r="A750" s="860"/>
      <c r="B750" s="860"/>
      <c r="C750" s="860"/>
      <c r="D750" s="860"/>
      <c r="E750" s="860"/>
      <c r="F750" s="860"/>
      <c r="G750" s="868"/>
      <c r="H750" s="860"/>
      <c r="I750" s="860"/>
      <c r="J750" s="860"/>
      <c r="K750" s="860"/>
      <c r="L750" s="860"/>
      <c r="M750" s="860"/>
      <c r="N750" s="860"/>
      <c r="O750" s="860"/>
      <c r="P750" s="860"/>
      <c r="Q750" s="860"/>
      <c r="R750" s="860"/>
      <c r="S750" s="860"/>
      <c r="T750" s="860"/>
      <c r="U750" s="860"/>
      <c r="V750" s="860"/>
      <c r="W750" s="860"/>
      <c r="X750" s="860"/>
      <c r="Y750" s="860"/>
      <c r="Z750" s="860"/>
      <c r="AA750" s="860"/>
      <c r="AB750" s="860"/>
      <c r="AC750" s="860"/>
      <c r="AD750" s="860"/>
    </row>
    <row r="751" spans="1:30" ht="15.75" customHeight="1" x14ac:dyDescent="0.25">
      <c r="A751" s="860"/>
      <c r="B751" s="860"/>
      <c r="C751" s="860"/>
      <c r="D751" s="860"/>
      <c r="E751" s="860"/>
      <c r="F751" s="860"/>
      <c r="G751" s="868"/>
      <c r="H751" s="860"/>
      <c r="I751" s="860"/>
      <c r="J751" s="860"/>
      <c r="K751" s="860"/>
      <c r="L751" s="860"/>
      <c r="M751" s="860"/>
      <c r="N751" s="860"/>
      <c r="O751" s="860"/>
      <c r="P751" s="860"/>
      <c r="Q751" s="860"/>
      <c r="R751" s="860"/>
      <c r="S751" s="860"/>
      <c r="T751" s="860"/>
      <c r="U751" s="860"/>
      <c r="V751" s="860"/>
      <c r="W751" s="860"/>
      <c r="X751" s="860"/>
      <c r="Y751" s="860"/>
      <c r="Z751" s="860"/>
      <c r="AA751" s="860"/>
      <c r="AB751" s="860"/>
      <c r="AC751" s="860"/>
      <c r="AD751" s="860"/>
    </row>
    <row r="752" spans="1:30" ht="15.75" customHeight="1" x14ac:dyDescent="0.25">
      <c r="A752" s="860"/>
      <c r="B752" s="860"/>
      <c r="C752" s="860"/>
      <c r="D752" s="860"/>
      <c r="E752" s="860"/>
      <c r="F752" s="860"/>
      <c r="G752" s="868"/>
      <c r="H752" s="860"/>
      <c r="I752" s="860"/>
      <c r="J752" s="860"/>
      <c r="K752" s="860"/>
      <c r="L752" s="860"/>
      <c r="M752" s="860"/>
      <c r="N752" s="860"/>
      <c r="O752" s="860"/>
      <c r="P752" s="860"/>
      <c r="Q752" s="860"/>
      <c r="R752" s="860"/>
      <c r="S752" s="860"/>
      <c r="T752" s="860"/>
      <c r="U752" s="860"/>
      <c r="V752" s="860"/>
      <c r="W752" s="860"/>
      <c r="X752" s="860"/>
      <c r="Y752" s="860"/>
      <c r="Z752" s="860"/>
      <c r="AA752" s="860"/>
      <c r="AB752" s="860"/>
      <c r="AC752" s="860"/>
      <c r="AD752" s="860"/>
    </row>
    <row r="753" spans="1:30" ht="15.75" customHeight="1" x14ac:dyDescent="0.25">
      <c r="A753" s="860"/>
      <c r="B753" s="860"/>
      <c r="C753" s="860"/>
      <c r="D753" s="860"/>
      <c r="E753" s="860"/>
      <c r="F753" s="860"/>
      <c r="G753" s="868"/>
      <c r="H753" s="860"/>
      <c r="I753" s="860"/>
      <c r="J753" s="860"/>
      <c r="K753" s="860"/>
      <c r="L753" s="860"/>
      <c r="M753" s="860"/>
      <c r="N753" s="860"/>
      <c r="O753" s="860"/>
      <c r="P753" s="860"/>
      <c r="Q753" s="860"/>
      <c r="R753" s="860"/>
      <c r="S753" s="860"/>
      <c r="T753" s="860"/>
      <c r="U753" s="860"/>
      <c r="V753" s="860"/>
      <c r="W753" s="860"/>
      <c r="X753" s="860"/>
      <c r="Y753" s="860"/>
      <c r="Z753" s="860"/>
      <c r="AA753" s="860"/>
      <c r="AB753" s="860"/>
      <c r="AC753" s="860"/>
      <c r="AD753" s="860"/>
    </row>
    <row r="754" spans="1:30" ht="15.75" customHeight="1" x14ac:dyDescent="0.25">
      <c r="A754" s="860"/>
      <c r="B754" s="860"/>
      <c r="C754" s="860"/>
      <c r="D754" s="860"/>
      <c r="E754" s="860"/>
      <c r="F754" s="860"/>
      <c r="G754" s="868"/>
      <c r="H754" s="860"/>
      <c r="I754" s="860"/>
      <c r="J754" s="860"/>
      <c r="K754" s="860"/>
      <c r="L754" s="860"/>
      <c r="M754" s="860"/>
      <c r="N754" s="860"/>
      <c r="O754" s="860"/>
      <c r="P754" s="860"/>
      <c r="Q754" s="860"/>
      <c r="R754" s="860"/>
      <c r="S754" s="860"/>
      <c r="T754" s="860"/>
      <c r="U754" s="860"/>
      <c r="V754" s="860"/>
      <c r="W754" s="860"/>
      <c r="X754" s="860"/>
      <c r="Y754" s="860"/>
      <c r="Z754" s="860"/>
      <c r="AA754" s="860"/>
      <c r="AB754" s="860"/>
      <c r="AC754" s="860"/>
      <c r="AD754" s="860"/>
    </row>
    <row r="755" spans="1:30" ht="15.75" customHeight="1" x14ac:dyDescent="0.25">
      <c r="A755" s="860"/>
      <c r="B755" s="860"/>
      <c r="C755" s="860"/>
      <c r="D755" s="860"/>
      <c r="E755" s="860"/>
      <c r="F755" s="860"/>
      <c r="G755" s="868"/>
      <c r="H755" s="860"/>
      <c r="I755" s="860"/>
      <c r="J755" s="860"/>
      <c r="K755" s="860"/>
      <c r="L755" s="860"/>
      <c r="M755" s="860"/>
      <c r="N755" s="860"/>
      <c r="O755" s="860"/>
      <c r="P755" s="860"/>
      <c r="Q755" s="860"/>
      <c r="R755" s="860"/>
      <c r="S755" s="860"/>
      <c r="T755" s="860"/>
      <c r="U755" s="860"/>
      <c r="V755" s="860"/>
      <c r="W755" s="860"/>
      <c r="X755" s="860"/>
      <c r="Y755" s="860"/>
      <c r="Z755" s="860"/>
      <c r="AA755" s="860"/>
      <c r="AB755" s="860"/>
      <c r="AC755" s="860"/>
      <c r="AD755" s="860"/>
    </row>
    <row r="756" spans="1:30" ht="15.75" customHeight="1" x14ac:dyDescent="0.25">
      <c r="A756" s="860"/>
      <c r="B756" s="860"/>
      <c r="C756" s="860"/>
      <c r="D756" s="860"/>
      <c r="E756" s="860"/>
      <c r="F756" s="860"/>
      <c r="G756" s="868"/>
      <c r="H756" s="860"/>
      <c r="I756" s="860"/>
      <c r="J756" s="860"/>
      <c r="K756" s="860"/>
      <c r="L756" s="860"/>
      <c r="M756" s="860"/>
      <c r="N756" s="860"/>
      <c r="O756" s="860"/>
      <c r="P756" s="860"/>
      <c r="Q756" s="860"/>
      <c r="R756" s="860"/>
      <c r="S756" s="860"/>
      <c r="T756" s="860"/>
      <c r="U756" s="860"/>
      <c r="V756" s="860"/>
      <c r="W756" s="860"/>
      <c r="X756" s="860"/>
      <c r="Y756" s="860"/>
      <c r="Z756" s="860"/>
      <c r="AA756" s="860"/>
      <c r="AB756" s="860"/>
      <c r="AC756" s="860"/>
      <c r="AD756" s="860"/>
    </row>
    <row r="757" spans="1:30" ht="15.75" customHeight="1" x14ac:dyDescent="0.25">
      <c r="A757" s="860"/>
      <c r="B757" s="860"/>
      <c r="C757" s="860"/>
      <c r="D757" s="860"/>
      <c r="E757" s="860"/>
      <c r="F757" s="860"/>
      <c r="G757" s="868"/>
      <c r="H757" s="860"/>
      <c r="I757" s="860"/>
      <c r="J757" s="860"/>
      <c r="K757" s="860"/>
      <c r="L757" s="860"/>
      <c r="M757" s="860"/>
      <c r="N757" s="860"/>
      <c r="O757" s="860"/>
      <c r="P757" s="860"/>
      <c r="Q757" s="860"/>
      <c r="R757" s="860"/>
      <c r="S757" s="860"/>
      <c r="T757" s="860"/>
      <c r="U757" s="860"/>
      <c r="V757" s="860"/>
      <c r="W757" s="860"/>
      <c r="X757" s="860"/>
      <c r="Y757" s="860"/>
      <c r="Z757" s="860"/>
      <c r="AA757" s="860"/>
      <c r="AB757" s="860"/>
      <c r="AC757" s="860"/>
      <c r="AD757" s="860"/>
    </row>
    <row r="758" spans="1:30" ht="15.75" customHeight="1" x14ac:dyDescent="0.25">
      <c r="A758" s="860"/>
      <c r="B758" s="860"/>
      <c r="C758" s="860"/>
      <c r="D758" s="860"/>
      <c r="E758" s="860"/>
      <c r="F758" s="860"/>
      <c r="G758" s="868"/>
      <c r="H758" s="860"/>
      <c r="I758" s="860"/>
      <c r="J758" s="860"/>
      <c r="K758" s="860"/>
      <c r="L758" s="860"/>
      <c r="M758" s="860"/>
      <c r="N758" s="860"/>
      <c r="O758" s="860"/>
      <c r="P758" s="860"/>
      <c r="Q758" s="860"/>
      <c r="R758" s="860"/>
      <c r="S758" s="860"/>
      <c r="T758" s="860"/>
      <c r="U758" s="860"/>
      <c r="V758" s="860"/>
      <c r="W758" s="860"/>
      <c r="X758" s="860"/>
      <c r="Y758" s="860"/>
      <c r="Z758" s="860"/>
      <c r="AA758" s="860"/>
      <c r="AB758" s="860"/>
      <c r="AC758" s="860"/>
      <c r="AD758" s="860"/>
    </row>
    <row r="759" spans="1:30" ht="15.75" customHeight="1" x14ac:dyDescent="0.25">
      <c r="A759" s="860"/>
      <c r="B759" s="860"/>
      <c r="C759" s="860"/>
      <c r="D759" s="860"/>
      <c r="E759" s="860"/>
      <c r="F759" s="860"/>
      <c r="G759" s="868"/>
      <c r="H759" s="860"/>
      <c r="I759" s="860"/>
      <c r="J759" s="860"/>
      <c r="K759" s="860"/>
      <c r="L759" s="860"/>
      <c r="M759" s="860"/>
      <c r="N759" s="860"/>
      <c r="O759" s="860"/>
      <c r="P759" s="860"/>
      <c r="Q759" s="860"/>
      <c r="R759" s="860"/>
      <c r="S759" s="860"/>
      <c r="T759" s="860"/>
      <c r="U759" s="860"/>
      <c r="V759" s="860"/>
      <c r="W759" s="860"/>
      <c r="X759" s="860"/>
      <c r="Y759" s="860"/>
      <c r="Z759" s="860"/>
      <c r="AA759" s="860"/>
      <c r="AB759" s="860"/>
      <c r="AC759" s="860"/>
      <c r="AD759" s="860"/>
    </row>
    <row r="760" spans="1:30" ht="15.75" customHeight="1" x14ac:dyDescent="0.25">
      <c r="A760" s="860"/>
      <c r="B760" s="860"/>
      <c r="C760" s="860"/>
      <c r="D760" s="860"/>
      <c r="E760" s="860"/>
      <c r="F760" s="860"/>
      <c r="G760" s="868"/>
      <c r="H760" s="860"/>
      <c r="I760" s="860"/>
      <c r="J760" s="860"/>
      <c r="K760" s="860"/>
      <c r="L760" s="860"/>
      <c r="M760" s="860"/>
      <c r="N760" s="860"/>
      <c r="O760" s="860"/>
      <c r="P760" s="860"/>
      <c r="Q760" s="860"/>
      <c r="R760" s="860"/>
      <c r="S760" s="860"/>
      <c r="T760" s="860"/>
      <c r="U760" s="860"/>
      <c r="V760" s="860"/>
      <c r="W760" s="860"/>
      <c r="X760" s="860"/>
      <c r="Y760" s="860"/>
      <c r="Z760" s="860"/>
      <c r="AA760" s="860"/>
      <c r="AB760" s="860"/>
      <c r="AC760" s="860"/>
      <c r="AD760" s="860"/>
    </row>
    <row r="761" spans="1:30" ht="15.75" customHeight="1" x14ac:dyDescent="0.25">
      <c r="A761" s="860"/>
      <c r="B761" s="860"/>
      <c r="C761" s="860"/>
      <c r="D761" s="860"/>
      <c r="E761" s="860"/>
      <c r="F761" s="860"/>
      <c r="G761" s="868"/>
      <c r="H761" s="860"/>
      <c r="I761" s="860"/>
      <c r="J761" s="860"/>
      <c r="K761" s="860"/>
      <c r="L761" s="860"/>
      <c r="M761" s="860"/>
      <c r="N761" s="860"/>
      <c r="O761" s="860"/>
      <c r="P761" s="860"/>
      <c r="Q761" s="860"/>
      <c r="R761" s="860"/>
      <c r="S761" s="860"/>
      <c r="T761" s="860"/>
      <c r="U761" s="860"/>
      <c r="V761" s="860"/>
      <c r="W761" s="860"/>
      <c r="X761" s="860"/>
      <c r="Y761" s="860"/>
      <c r="Z761" s="860"/>
      <c r="AA761" s="860"/>
      <c r="AB761" s="860"/>
      <c r="AC761" s="860"/>
      <c r="AD761" s="860"/>
    </row>
    <row r="762" spans="1:30" ht="15.75" customHeight="1" x14ac:dyDescent="0.25">
      <c r="A762" s="860"/>
      <c r="B762" s="860"/>
      <c r="C762" s="860"/>
      <c r="D762" s="860"/>
      <c r="E762" s="860"/>
      <c r="F762" s="860"/>
      <c r="G762" s="868"/>
      <c r="H762" s="860"/>
      <c r="I762" s="860"/>
      <c r="J762" s="860"/>
      <c r="K762" s="860"/>
      <c r="L762" s="860"/>
      <c r="M762" s="860"/>
      <c r="N762" s="860"/>
      <c r="O762" s="860"/>
      <c r="P762" s="860"/>
      <c r="Q762" s="860"/>
      <c r="R762" s="860"/>
      <c r="S762" s="860"/>
      <c r="T762" s="860"/>
      <c r="U762" s="860"/>
      <c r="V762" s="860"/>
      <c r="W762" s="860"/>
      <c r="X762" s="860"/>
      <c r="Y762" s="860"/>
      <c r="Z762" s="860"/>
      <c r="AA762" s="860"/>
      <c r="AB762" s="860"/>
      <c r="AC762" s="860"/>
      <c r="AD762" s="860"/>
    </row>
    <row r="763" spans="1:30" ht="15.75" customHeight="1" x14ac:dyDescent="0.25">
      <c r="A763" s="860"/>
      <c r="B763" s="860"/>
      <c r="C763" s="860"/>
      <c r="D763" s="860"/>
      <c r="E763" s="860"/>
      <c r="F763" s="860"/>
      <c r="G763" s="868"/>
      <c r="H763" s="860"/>
      <c r="I763" s="860"/>
      <c r="J763" s="860"/>
      <c r="K763" s="860"/>
      <c r="L763" s="860"/>
      <c r="M763" s="860"/>
      <c r="N763" s="860"/>
      <c r="O763" s="860"/>
      <c r="P763" s="860"/>
      <c r="Q763" s="860"/>
      <c r="R763" s="860"/>
      <c r="S763" s="860"/>
      <c r="T763" s="860"/>
      <c r="U763" s="860"/>
      <c r="V763" s="860"/>
      <c r="W763" s="860"/>
      <c r="X763" s="860"/>
      <c r="Y763" s="860"/>
      <c r="Z763" s="860"/>
      <c r="AA763" s="860"/>
      <c r="AB763" s="860"/>
      <c r="AC763" s="860"/>
      <c r="AD763" s="860"/>
    </row>
    <row r="764" spans="1:30" ht="15.75" customHeight="1" x14ac:dyDescent="0.25">
      <c r="A764" s="860"/>
      <c r="B764" s="860"/>
      <c r="C764" s="860"/>
      <c r="D764" s="860"/>
      <c r="E764" s="860"/>
      <c r="F764" s="860"/>
      <c r="G764" s="868"/>
      <c r="H764" s="860"/>
      <c r="I764" s="860"/>
      <c r="J764" s="860"/>
      <c r="K764" s="860"/>
      <c r="L764" s="860"/>
      <c r="M764" s="860"/>
      <c r="N764" s="860"/>
      <c r="O764" s="860"/>
      <c r="P764" s="860"/>
      <c r="Q764" s="860"/>
      <c r="R764" s="860"/>
      <c r="S764" s="860"/>
      <c r="T764" s="860"/>
      <c r="U764" s="860"/>
      <c r="V764" s="860"/>
      <c r="W764" s="860"/>
      <c r="X764" s="860"/>
      <c r="Y764" s="860"/>
      <c r="Z764" s="860"/>
      <c r="AA764" s="860"/>
      <c r="AB764" s="860"/>
      <c r="AC764" s="860"/>
      <c r="AD764" s="860"/>
    </row>
    <row r="765" spans="1:30" ht="15.75" customHeight="1" x14ac:dyDescent="0.25">
      <c r="A765" s="860"/>
      <c r="B765" s="860"/>
      <c r="C765" s="860"/>
      <c r="D765" s="860"/>
      <c r="E765" s="860"/>
      <c r="F765" s="860"/>
      <c r="G765" s="868"/>
      <c r="H765" s="860"/>
      <c r="I765" s="860"/>
      <c r="J765" s="860"/>
      <c r="K765" s="860"/>
      <c r="L765" s="860"/>
      <c r="M765" s="860"/>
      <c r="N765" s="860"/>
      <c r="O765" s="860"/>
      <c r="P765" s="860"/>
      <c r="Q765" s="860"/>
      <c r="R765" s="860"/>
      <c r="S765" s="860"/>
      <c r="T765" s="860"/>
      <c r="U765" s="860"/>
      <c r="V765" s="860"/>
      <c r="W765" s="860"/>
      <c r="X765" s="860"/>
      <c r="Y765" s="860"/>
      <c r="Z765" s="860"/>
      <c r="AA765" s="860"/>
      <c r="AB765" s="860"/>
      <c r="AC765" s="860"/>
      <c r="AD765" s="860"/>
    </row>
    <row r="766" spans="1:30" ht="15.75" customHeight="1" x14ac:dyDescent="0.25">
      <c r="A766" s="860"/>
      <c r="B766" s="860"/>
      <c r="C766" s="860"/>
      <c r="D766" s="860"/>
      <c r="E766" s="860"/>
      <c r="F766" s="860"/>
      <c r="G766" s="868"/>
      <c r="H766" s="860"/>
      <c r="I766" s="860"/>
      <c r="J766" s="860"/>
      <c r="K766" s="860"/>
      <c r="L766" s="860"/>
      <c r="M766" s="860"/>
      <c r="N766" s="860"/>
      <c r="O766" s="860"/>
      <c r="P766" s="860"/>
      <c r="Q766" s="860"/>
      <c r="R766" s="860"/>
      <c r="S766" s="860"/>
      <c r="T766" s="860"/>
      <c r="U766" s="860"/>
      <c r="V766" s="860"/>
      <c r="W766" s="860"/>
      <c r="X766" s="860"/>
      <c r="Y766" s="860"/>
      <c r="Z766" s="860"/>
      <c r="AA766" s="860"/>
      <c r="AB766" s="860"/>
      <c r="AC766" s="860"/>
      <c r="AD766" s="860"/>
    </row>
    <row r="767" spans="1:30" ht="15.75" customHeight="1" x14ac:dyDescent="0.25">
      <c r="A767" s="860"/>
      <c r="B767" s="860"/>
      <c r="C767" s="860"/>
      <c r="D767" s="860"/>
      <c r="E767" s="860"/>
      <c r="F767" s="860"/>
      <c r="G767" s="868"/>
      <c r="H767" s="860"/>
      <c r="I767" s="860"/>
      <c r="J767" s="860"/>
      <c r="K767" s="860"/>
      <c r="L767" s="860"/>
      <c r="M767" s="860"/>
      <c r="N767" s="860"/>
      <c r="O767" s="860"/>
      <c r="P767" s="860"/>
      <c r="Q767" s="860"/>
      <c r="R767" s="860"/>
      <c r="S767" s="860"/>
      <c r="T767" s="860"/>
      <c r="U767" s="860"/>
      <c r="V767" s="860"/>
      <c r="W767" s="860"/>
      <c r="X767" s="860"/>
      <c r="Y767" s="860"/>
      <c r="Z767" s="860"/>
      <c r="AA767" s="860"/>
      <c r="AB767" s="860"/>
      <c r="AC767" s="860"/>
      <c r="AD767" s="860"/>
    </row>
    <row r="768" spans="1:30" ht="15.75" customHeight="1" x14ac:dyDescent="0.25">
      <c r="A768" s="860"/>
      <c r="B768" s="860"/>
      <c r="C768" s="860"/>
      <c r="D768" s="860"/>
      <c r="E768" s="860"/>
      <c r="F768" s="860"/>
      <c r="G768" s="868"/>
      <c r="H768" s="860"/>
      <c r="I768" s="860"/>
      <c r="J768" s="860"/>
      <c r="K768" s="860"/>
      <c r="L768" s="860"/>
      <c r="M768" s="860"/>
      <c r="N768" s="860"/>
      <c r="O768" s="860"/>
      <c r="P768" s="860"/>
      <c r="Q768" s="860"/>
      <c r="R768" s="860"/>
      <c r="S768" s="860"/>
      <c r="T768" s="860"/>
      <c r="U768" s="860"/>
      <c r="V768" s="860"/>
      <c r="W768" s="860"/>
      <c r="X768" s="860"/>
      <c r="Y768" s="860"/>
      <c r="Z768" s="860"/>
      <c r="AA768" s="860"/>
      <c r="AB768" s="860"/>
      <c r="AC768" s="860"/>
      <c r="AD768" s="860"/>
    </row>
    <row r="769" spans="1:30" ht="15.75" customHeight="1" x14ac:dyDescent="0.25">
      <c r="A769" s="860"/>
      <c r="B769" s="860"/>
      <c r="C769" s="860"/>
      <c r="D769" s="860"/>
      <c r="E769" s="860"/>
      <c r="F769" s="860"/>
      <c r="G769" s="868"/>
      <c r="H769" s="860"/>
      <c r="I769" s="860"/>
      <c r="J769" s="860"/>
      <c r="K769" s="860"/>
      <c r="L769" s="860"/>
      <c r="M769" s="860"/>
      <c r="N769" s="860"/>
      <c r="O769" s="860"/>
      <c r="P769" s="860"/>
      <c r="Q769" s="860"/>
      <c r="R769" s="860"/>
      <c r="S769" s="860"/>
      <c r="T769" s="860"/>
      <c r="U769" s="860"/>
      <c r="V769" s="860"/>
      <c r="W769" s="860"/>
      <c r="X769" s="860"/>
      <c r="Y769" s="860"/>
      <c r="Z769" s="860"/>
      <c r="AA769" s="860"/>
      <c r="AB769" s="860"/>
      <c r="AC769" s="860"/>
      <c r="AD769" s="860"/>
    </row>
    <row r="770" spans="1:30" ht="15.75" customHeight="1" x14ac:dyDescent="0.25">
      <c r="A770" s="860"/>
      <c r="B770" s="860"/>
      <c r="C770" s="860"/>
      <c r="D770" s="860"/>
      <c r="E770" s="860"/>
      <c r="F770" s="860"/>
      <c r="G770" s="868"/>
      <c r="H770" s="860"/>
      <c r="I770" s="860"/>
      <c r="J770" s="860"/>
      <c r="K770" s="860"/>
      <c r="L770" s="860"/>
      <c r="M770" s="860"/>
      <c r="N770" s="860"/>
      <c r="O770" s="860"/>
      <c r="P770" s="860"/>
      <c r="Q770" s="860"/>
      <c r="R770" s="860"/>
      <c r="S770" s="860"/>
      <c r="T770" s="860"/>
      <c r="U770" s="860"/>
      <c r="V770" s="860"/>
      <c r="W770" s="860"/>
      <c r="X770" s="860"/>
      <c r="Y770" s="860"/>
      <c r="Z770" s="860"/>
      <c r="AA770" s="860"/>
      <c r="AB770" s="860"/>
      <c r="AC770" s="860"/>
      <c r="AD770" s="860"/>
    </row>
    <row r="771" spans="1:30" ht="15.75" customHeight="1" x14ac:dyDescent="0.25">
      <c r="A771" s="860"/>
      <c r="B771" s="860"/>
      <c r="C771" s="860"/>
      <c r="D771" s="860"/>
      <c r="E771" s="860"/>
      <c r="F771" s="860"/>
      <c r="G771" s="868"/>
      <c r="H771" s="860"/>
      <c r="I771" s="860"/>
      <c r="J771" s="860"/>
      <c r="K771" s="860"/>
      <c r="L771" s="860"/>
      <c r="M771" s="860"/>
      <c r="N771" s="860"/>
      <c r="O771" s="860"/>
      <c r="P771" s="860"/>
      <c r="Q771" s="860"/>
      <c r="R771" s="860"/>
      <c r="S771" s="860"/>
      <c r="T771" s="860"/>
      <c r="U771" s="860"/>
      <c r="V771" s="860"/>
      <c r="W771" s="860"/>
      <c r="X771" s="860"/>
      <c r="Y771" s="860"/>
      <c r="Z771" s="860"/>
      <c r="AA771" s="860"/>
      <c r="AB771" s="860"/>
      <c r="AC771" s="860"/>
      <c r="AD771" s="860"/>
    </row>
    <row r="772" spans="1:30" ht="15.75" customHeight="1" x14ac:dyDescent="0.25">
      <c r="A772" s="860"/>
      <c r="B772" s="860"/>
      <c r="C772" s="860"/>
      <c r="D772" s="860"/>
      <c r="E772" s="860"/>
      <c r="F772" s="860"/>
      <c r="G772" s="868"/>
      <c r="H772" s="860"/>
      <c r="I772" s="860"/>
      <c r="J772" s="860"/>
      <c r="K772" s="860"/>
      <c r="L772" s="860"/>
      <c r="M772" s="860"/>
      <c r="N772" s="860"/>
      <c r="O772" s="860"/>
      <c r="P772" s="860"/>
      <c r="Q772" s="860"/>
      <c r="R772" s="860"/>
      <c r="S772" s="860"/>
      <c r="T772" s="860"/>
      <c r="U772" s="860"/>
      <c r="V772" s="860"/>
      <c r="W772" s="860"/>
      <c r="X772" s="860"/>
      <c r="Y772" s="860"/>
      <c r="Z772" s="860"/>
      <c r="AA772" s="860"/>
      <c r="AB772" s="860"/>
      <c r="AC772" s="860"/>
      <c r="AD772" s="860"/>
    </row>
    <row r="773" spans="1:30" ht="15.75" customHeight="1" x14ac:dyDescent="0.25">
      <c r="A773" s="860"/>
      <c r="B773" s="860"/>
      <c r="C773" s="860"/>
      <c r="D773" s="860"/>
      <c r="E773" s="860"/>
      <c r="F773" s="860"/>
      <c r="G773" s="868"/>
      <c r="H773" s="860"/>
      <c r="I773" s="860"/>
      <c r="J773" s="860"/>
      <c r="K773" s="860"/>
      <c r="L773" s="860"/>
      <c r="M773" s="860"/>
      <c r="N773" s="860"/>
      <c r="O773" s="860"/>
      <c r="P773" s="860"/>
      <c r="Q773" s="860"/>
      <c r="R773" s="860"/>
      <c r="S773" s="860"/>
      <c r="T773" s="860"/>
      <c r="U773" s="860"/>
      <c r="V773" s="860"/>
      <c r="W773" s="860"/>
      <c r="X773" s="860"/>
      <c r="Y773" s="860"/>
      <c r="Z773" s="860"/>
      <c r="AA773" s="860"/>
      <c r="AB773" s="860"/>
      <c r="AC773" s="860"/>
      <c r="AD773" s="860"/>
    </row>
    <row r="774" spans="1:30" ht="15.75" customHeight="1" x14ac:dyDescent="0.25">
      <c r="A774" s="860"/>
      <c r="B774" s="860"/>
      <c r="C774" s="860"/>
      <c r="D774" s="860"/>
      <c r="E774" s="860"/>
      <c r="F774" s="860"/>
      <c r="G774" s="868"/>
      <c r="H774" s="860"/>
      <c r="I774" s="860"/>
      <c r="J774" s="860"/>
      <c r="K774" s="860"/>
      <c r="L774" s="860"/>
      <c r="M774" s="860"/>
      <c r="N774" s="860"/>
      <c r="O774" s="860"/>
      <c r="P774" s="860"/>
      <c r="Q774" s="860"/>
      <c r="R774" s="860"/>
      <c r="S774" s="860"/>
      <c r="T774" s="860"/>
      <c r="U774" s="860"/>
      <c r="V774" s="860"/>
      <c r="W774" s="860"/>
      <c r="X774" s="860"/>
      <c r="Y774" s="860"/>
      <c r="Z774" s="860"/>
      <c r="AA774" s="860"/>
      <c r="AB774" s="860"/>
      <c r="AC774" s="860"/>
      <c r="AD774" s="860"/>
    </row>
    <row r="775" spans="1:30" ht="15.75" customHeight="1" x14ac:dyDescent="0.25">
      <c r="A775" s="860"/>
      <c r="B775" s="860"/>
      <c r="C775" s="860"/>
      <c r="D775" s="860"/>
      <c r="E775" s="860"/>
      <c r="F775" s="860"/>
      <c r="G775" s="868"/>
      <c r="H775" s="860"/>
      <c r="I775" s="860"/>
      <c r="J775" s="860"/>
      <c r="K775" s="860"/>
      <c r="L775" s="860"/>
      <c r="M775" s="860"/>
      <c r="N775" s="860"/>
      <c r="O775" s="860"/>
      <c r="P775" s="860"/>
      <c r="Q775" s="860"/>
      <c r="R775" s="860"/>
      <c r="S775" s="860"/>
      <c r="T775" s="860"/>
      <c r="U775" s="860"/>
      <c r="V775" s="860"/>
      <c r="W775" s="860"/>
      <c r="X775" s="860"/>
      <c r="Y775" s="860"/>
      <c r="Z775" s="860"/>
      <c r="AA775" s="860"/>
      <c r="AB775" s="860"/>
      <c r="AC775" s="860"/>
      <c r="AD775" s="860"/>
    </row>
    <row r="776" spans="1:30" ht="15.75" customHeight="1" x14ac:dyDescent="0.25">
      <c r="A776" s="860"/>
      <c r="B776" s="860"/>
      <c r="C776" s="860"/>
      <c r="D776" s="860"/>
      <c r="E776" s="860"/>
      <c r="F776" s="860"/>
      <c r="G776" s="868"/>
      <c r="H776" s="860"/>
      <c r="I776" s="860"/>
      <c r="J776" s="860"/>
      <c r="K776" s="860"/>
      <c r="L776" s="860"/>
      <c r="M776" s="860"/>
      <c r="N776" s="860"/>
      <c r="O776" s="860"/>
      <c r="P776" s="860"/>
      <c r="Q776" s="860"/>
      <c r="R776" s="860"/>
      <c r="S776" s="860"/>
      <c r="T776" s="860"/>
      <c r="U776" s="860"/>
      <c r="V776" s="860"/>
      <c r="W776" s="860"/>
      <c r="X776" s="860"/>
      <c r="Y776" s="860"/>
      <c r="Z776" s="860"/>
      <c r="AA776" s="860"/>
      <c r="AB776" s="860"/>
      <c r="AC776" s="860"/>
      <c r="AD776" s="860"/>
    </row>
    <row r="777" spans="1:30" ht="15.75" customHeight="1" x14ac:dyDescent="0.25">
      <c r="A777" s="860"/>
      <c r="B777" s="860"/>
      <c r="C777" s="860"/>
      <c r="D777" s="860"/>
      <c r="E777" s="860"/>
      <c r="F777" s="860"/>
      <c r="G777" s="868"/>
      <c r="H777" s="860"/>
      <c r="I777" s="860"/>
      <c r="J777" s="860"/>
      <c r="K777" s="860"/>
      <c r="L777" s="860"/>
      <c r="M777" s="860"/>
      <c r="N777" s="860"/>
      <c r="O777" s="860"/>
      <c r="P777" s="860"/>
      <c r="Q777" s="860"/>
      <c r="R777" s="860"/>
      <c r="S777" s="860"/>
      <c r="T777" s="860"/>
      <c r="U777" s="860"/>
      <c r="V777" s="860"/>
      <c r="W777" s="860"/>
      <c r="X777" s="860"/>
      <c r="Y777" s="860"/>
      <c r="Z777" s="860"/>
      <c r="AA777" s="860"/>
      <c r="AB777" s="860"/>
      <c r="AC777" s="860"/>
      <c r="AD777" s="860"/>
    </row>
    <row r="778" spans="1:30" ht="15.75" customHeight="1" x14ac:dyDescent="0.25">
      <c r="A778" s="860"/>
      <c r="B778" s="860"/>
      <c r="C778" s="860"/>
      <c r="D778" s="860"/>
      <c r="E778" s="860"/>
      <c r="F778" s="860"/>
      <c r="G778" s="868"/>
      <c r="H778" s="860"/>
      <c r="I778" s="860"/>
      <c r="J778" s="860"/>
      <c r="K778" s="860"/>
      <c r="L778" s="860"/>
      <c r="M778" s="860"/>
      <c r="N778" s="860"/>
      <c r="O778" s="860"/>
      <c r="P778" s="860"/>
      <c r="Q778" s="860"/>
      <c r="R778" s="860"/>
      <c r="S778" s="860"/>
      <c r="T778" s="860"/>
      <c r="U778" s="860"/>
      <c r="V778" s="860"/>
      <c r="W778" s="860"/>
      <c r="X778" s="860"/>
      <c r="Y778" s="860"/>
      <c r="Z778" s="860"/>
      <c r="AA778" s="860"/>
      <c r="AB778" s="860"/>
      <c r="AC778" s="860"/>
      <c r="AD778" s="860"/>
    </row>
    <row r="779" spans="1:30" ht="15.75" customHeight="1" x14ac:dyDescent="0.25">
      <c r="A779" s="860"/>
      <c r="B779" s="860"/>
      <c r="C779" s="860"/>
      <c r="D779" s="860"/>
      <c r="E779" s="860"/>
      <c r="F779" s="860"/>
      <c r="G779" s="868"/>
      <c r="H779" s="860"/>
      <c r="I779" s="860"/>
      <c r="J779" s="860"/>
      <c r="K779" s="860"/>
      <c r="L779" s="860"/>
      <c r="M779" s="860"/>
      <c r="N779" s="860"/>
      <c r="O779" s="860"/>
      <c r="P779" s="860"/>
      <c r="Q779" s="860"/>
      <c r="R779" s="860"/>
      <c r="S779" s="860"/>
      <c r="T779" s="860"/>
      <c r="U779" s="860"/>
      <c r="V779" s="860"/>
      <c r="W779" s="860"/>
      <c r="X779" s="860"/>
      <c r="Y779" s="860"/>
      <c r="Z779" s="860"/>
      <c r="AA779" s="860"/>
      <c r="AB779" s="860"/>
      <c r="AC779" s="860"/>
      <c r="AD779" s="860"/>
    </row>
    <row r="780" spans="1:30" ht="15.75" customHeight="1" x14ac:dyDescent="0.25">
      <c r="A780" s="860"/>
      <c r="B780" s="860"/>
      <c r="C780" s="860"/>
      <c r="D780" s="860"/>
      <c r="E780" s="860"/>
      <c r="F780" s="860"/>
      <c r="G780" s="868"/>
      <c r="H780" s="860"/>
      <c r="I780" s="860"/>
      <c r="J780" s="860"/>
      <c r="K780" s="860"/>
      <c r="L780" s="860"/>
      <c r="M780" s="860"/>
      <c r="N780" s="860"/>
      <c r="O780" s="860"/>
      <c r="P780" s="860"/>
      <c r="Q780" s="860"/>
      <c r="R780" s="860"/>
      <c r="S780" s="860"/>
      <c r="T780" s="860"/>
      <c r="U780" s="860"/>
      <c r="V780" s="860"/>
      <c r="W780" s="860"/>
      <c r="X780" s="860"/>
      <c r="Y780" s="860"/>
      <c r="Z780" s="860"/>
      <c r="AA780" s="860"/>
      <c r="AB780" s="860"/>
      <c r="AC780" s="860"/>
      <c r="AD780" s="860"/>
    </row>
    <row r="781" spans="1:30" ht="15.75" customHeight="1" x14ac:dyDescent="0.25">
      <c r="A781" s="860"/>
      <c r="B781" s="860"/>
      <c r="C781" s="860"/>
      <c r="D781" s="860"/>
      <c r="E781" s="860"/>
      <c r="F781" s="860"/>
      <c r="G781" s="868"/>
      <c r="H781" s="860"/>
      <c r="I781" s="860"/>
      <c r="J781" s="860"/>
      <c r="K781" s="860"/>
      <c r="L781" s="860"/>
      <c r="M781" s="860"/>
      <c r="N781" s="860"/>
      <c r="O781" s="860"/>
      <c r="P781" s="860"/>
      <c r="Q781" s="860"/>
      <c r="R781" s="860"/>
      <c r="S781" s="860"/>
      <c r="T781" s="860"/>
      <c r="U781" s="860"/>
      <c r="V781" s="860"/>
      <c r="W781" s="860"/>
      <c r="X781" s="860"/>
      <c r="Y781" s="860"/>
      <c r="Z781" s="860"/>
      <c r="AA781" s="860"/>
      <c r="AB781" s="860"/>
      <c r="AC781" s="860"/>
      <c r="AD781" s="860"/>
    </row>
    <row r="782" spans="1:30" ht="15.75" customHeight="1" x14ac:dyDescent="0.25">
      <c r="A782" s="860"/>
      <c r="B782" s="860"/>
      <c r="C782" s="860"/>
      <c r="D782" s="860"/>
      <c r="E782" s="860"/>
      <c r="F782" s="860"/>
      <c r="G782" s="868"/>
      <c r="H782" s="860"/>
      <c r="I782" s="860"/>
      <c r="J782" s="860"/>
      <c r="K782" s="860"/>
      <c r="L782" s="860"/>
      <c r="M782" s="860"/>
      <c r="N782" s="860"/>
      <c r="O782" s="860"/>
      <c r="P782" s="860"/>
      <c r="Q782" s="860"/>
      <c r="R782" s="860"/>
      <c r="S782" s="860"/>
      <c r="T782" s="860"/>
      <c r="U782" s="860"/>
      <c r="V782" s="860"/>
      <c r="W782" s="860"/>
      <c r="X782" s="860"/>
      <c r="Y782" s="860"/>
      <c r="Z782" s="860"/>
      <c r="AA782" s="860"/>
      <c r="AB782" s="860"/>
      <c r="AC782" s="860"/>
      <c r="AD782" s="860"/>
    </row>
    <row r="783" spans="1:30" ht="15.75" customHeight="1" x14ac:dyDescent="0.25">
      <c r="A783" s="860"/>
      <c r="B783" s="860"/>
      <c r="C783" s="860"/>
      <c r="D783" s="860"/>
      <c r="E783" s="860"/>
      <c r="F783" s="860"/>
      <c r="G783" s="868"/>
      <c r="H783" s="860"/>
      <c r="I783" s="860"/>
      <c r="J783" s="860"/>
      <c r="K783" s="860"/>
      <c r="L783" s="860"/>
      <c r="M783" s="860"/>
      <c r="N783" s="860"/>
      <c r="O783" s="860"/>
      <c r="P783" s="860"/>
      <c r="Q783" s="860"/>
      <c r="R783" s="860"/>
      <c r="S783" s="860"/>
      <c r="T783" s="860"/>
      <c r="U783" s="860"/>
      <c r="V783" s="860"/>
      <c r="W783" s="860"/>
      <c r="X783" s="860"/>
      <c r="Y783" s="860"/>
      <c r="Z783" s="860"/>
      <c r="AA783" s="860"/>
      <c r="AB783" s="860"/>
      <c r="AC783" s="860"/>
      <c r="AD783" s="860"/>
    </row>
    <row r="784" spans="1:30" ht="15.75" customHeight="1" x14ac:dyDescent="0.25">
      <c r="A784" s="860"/>
      <c r="B784" s="860"/>
      <c r="C784" s="860"/>
      <c r="D784" s="860"/>
      <c r="E784" s="860"/>
      <c r="F784" s="860"/>
      <c r="G784" s="868"/>
      <c r="H784" s="860"/>
      <c r="I784" s="860"/>
      <c r="J784" s="860"/>
      <c r="K784" s="860"/>
      <c r="L784" s="860"/>
      <c r="M784" s="860"/>
      <c r="N784" s="860"/>
      <c r="O784" s="860"/>
      <c r="P784" s="860"/>
      <c r="Q784" s="860"/>
      <c r="R784" s="860"/>
      <c r="S784" s="860"/>
      <c r="T784" s="860"/>
      <c r="U784" s="860"/>
      <c r="V784" s="860"/>
      <c r="W784" s="860"/>
      <c r="X784" s="860"/>
      <c r="Y784" s="860"/>
      <c r="Z784" s="860"/>
      <c r="AA784" s="860"/>
      <c r="AB784" s="860"/>
      <c r="AC784" s="860"/>
      <c r="AD784" s="860"/>
    </row>
    <row r="785" spans="1:30" ht="15.75" customHeight="1" x14ac:dyDescent="0.25">
      <c r="A785" s="860"/>
      <c r="B785" s="860"/>
      <c r="C785" s="860"/>
      <c r="D785" s="860"/>
      <c r="E785" s="860"/>
      <c r="F785" s="860"/>
      <c r="G785" s="868"/>
      <c r="H785" s="860"/>
      <c r="I785" s="860"/>
      <c r="J785" s="860"/>
      <c r="K785" s="860"/>
      <c r="L785" s="860"/>
      <c r="M785" s="860"/>
      <c r="N785" s="860"/>
      <c r="O785" s="860"/>
      <c r="P785" s="860"/>
      <c r="Q785" s="860"/>
      <c r="R785" s="860"/>
      <c r="S785" s="860"/>
      <c r="T785" s="860"/>
      <c r="U785" s="860"/>
      <c r="V785" s="860"/>
      <c r="W785" s="860"/>
      <c r="X785" s="860"/>
      <c r="Y785" s="860"/>
      <c r="Z785" s="860"/>
      <c r="AA785" s="860"/>
      <c r="AB785" s="860"/>
      <c r="AC785" s="860"/>
      <c r="AD785" s="860"/>
    </row>
    <row r="786" spans="1:30" ht="15.75" customHeight="1" x14ac:dyDescent="0.25">
      <c r="A786" s="860"/>
      <c r="B786" s="860"/>
      <c r="C786" s="860"/>
      <c r="D786" s="860"/>
      <c r="E786" s="860"/>
      <c r="F786" s="860"/>
      <c r="G786" s="868"/>
      <c r="H786" s="860"/>
      <c r="I786" s="860"/>
      <c r="J786" s="860"/>
      <c r="K786" s="860"/>
      <c r="L786" s="860"/>
      <c r="M786" s="860"/>
      <c r="N786" s="860"/>
      <c r="O786" s="860"/>
      <c r="P786" s="860"/>
      <c r="Q786" s="860"/>
      <c r="R786" s="860"/>
      <c r="S786" s="860"/>
      <c r="T786" s="860"/>
      <c r="U786" s="860"/>
      <c r="V786" s="860"/>
      <c r="W786" s="860"/>
      <c r="X786" s="860"/>
      <c r="Y786" s="860"/>
      <c r="Z786" s="860"/>
      <c r="AA786" s="860"/>
      <c r="AB786" s="860"/>
      <c r="AC786" s="860"/>
      <c r="AD786" s="860"/>
    </row>
    <row r="787" spans="1:30" ht="15.75" customHeight="1" x14ac:dyDescent="0.25">
      <c r="A787" s="860"/>
      <c r="B787" s="860"/>
      <c r="C787" s="860"/>
      <c r="D787" s="860"/>
      <c r="E787" s="860"/>
      <c r="F787" s="860"/>
      <c r="G787" s="868"/>
      <c r="H787" s="860"/>
      <c r="I787" s="860"/>
      <c r="J787" s="860"/>
      <c r="K787" s="860"/>
      <c r="L787" s="860"/>
      <c r="M787" s="860"/>
      <c r="N787" s="860"/>
      <c r="O787" s="860"/>
      <c r="P787" s="860"/>
      <c r="Q787" s="860"/>
      <c r="R787" s="860"/>
      <c r="S787" s="860"/>
      <c r="T787" s="860"/>
      <c r="U787" s="860"/>
      <c r="V787" s="860"/>
      <c r="W787" s="860"/>
      <c r="X787" s="860"/>
      <c r="Y787" s="860"/>
      <c r="Z787" s="860"/>
      <c r="AA787" s="860"/>
      <c r="AB787" s="860"/>
      <c r="AC787" s="860"/>
      <c r="AD787" s="860"/>
    </row>
    <row r="788" spans="1:30" ht="15.75" customHeight="1" x14ac:dyDescent="0.25">
      <c r="A788" s="860"/>
      <c r="B788" s="860"/>
      <c r="C788" s="860"/>
      <c r="D788" s="860"/>
      <c r="E788" s="860"/>
      <c r="F788" s="860"/>
      <c r="G788" s="868"/>
      <c r="H788" s="860"/>
      <c r="I788" s="860"/>
      <c r="J788" s="860"/>
      <c r="K788" s="860"/>
      <c r="L788" s="860"/>
      <c r="M788" s="860"/>
      <c r="N788" s="860"/>
      <c r="O788" s="860"/>
      <c r="P788" s="860"/>
      <c r="Q788" s="860"/>
      <c r="R788" s="860"/>
      <c r="S788" s="860"/>
      <c r="T788" s="860"/>
      <c r="U788" s="860"/>
      <c r="V788" s="860"/>
      <c r="W788" s="860"/>
      <c r="X788" s="860"/>
      <c r="Y788" s="860"/>
      <c r="Z788" s="860"/>
      <c r="AA788" s="860"/>
      <c r="AB788" s="860"/>
      <c r="AC788" s="860"/>
      <c r="AD788" s="860"/>
    </row>
    <row r="789" spans="1:30" ht="15.75" customHeight="1" x14ac:dyDescent="0.25">
      <c r="A789" s="860"/>
      <c r="B789" s="860"/>
      <c r="C789" s="860"/>
      <c r="D789" s="860"/>
      <c r="E789" s="860"/>
      <c r="F789" s="860"/>
      <c r="G789" s="868"/>
      <c r="H789" s="860"/>
      <c r="I789" s="860"/>
      <c r="J789" s="860"/>
      <c r="K789" s="860"/>
      <c r="L789" s="860"/>
      <c r="M789" s="860"/>
      <c r="N789" s="860"/>
      <c r="O789" s="860"/>
      <c r="P789" s="860"/>
      <c r="Q789" s="860"/>
      <c r="R789" s="860"/>
      <c r="S789" s="860"/>
      <c r="T789" s="860"/>
      <c r="U789" s="860"/>
      <c r="V789" s="860"/>
      <c r="W789" s="860"/>
      <c r="X789" s="860"/>
      <c r="Y789" s="860"/>
      <c r="Z789" s="860"/>
      <c r="AA789" s="860"/>
      <c r="AB789" s="860"/>
      <c r="AC789" s="860"/>
      <c r="AD789" s="860"/>
    </row>
    <row r="790" spans="1:30" ht="15.75" customHeight="1" x14ac:dyDescent="0.25">
      <c r="A790" s="860"/>
      <c r="B790" s="860"/>
      <c r="C790" s="860"/>
      <c r="D790" s="860"/>
      <c r="E790" s="860"/>
      <c r="F790" s="860"/>
      <c r="G790" s="868"/>
      <c r="H790" s="860"/>
      <c r="I790" s="860"/>
      <c r="J790" s="860"/>
      <c r="K790" s="860"/>
      <c r="L790" s="860"/>
      <c r="M790" s="860"/>
      <c r="N790" s="860"/>
      <c r="O790" s="860"/>
      <c r="P790" s="860"/>
      <c r="Q790" s="860"/>
      <c r="R790" s="860"/>
      <c r="S790" s="860"/>
      <c r="T790" s="860"/>
      <c r="U790" s="860"/>
      <c r="V790" s="860"/>
      <c r="W790" s="860"/>
      <c r="X790" s="860"/>
      <c r="Y790" s="860"/>
      <c r="Z790" s="860"/>
      <c r="AA790" s="860"/>
      <c r="AB790" s="860"/>
      <c r="AC790" s="860"/>
      <c r="AD790" s="860"/>
    </row>
    <row r="791" spans="1:30" ht="15.75" customHeight="1" x14ac:dyDescent="0.25">
      <c r="A791" s="860"/>
      <c r="B791" s="860"/>
      <c r="C791" s="860"/>
      <c r="D791" s="860"/>
      <c r="E791" s="860"/>
      <c r="F791" s="860"/>
      <c r="G791" s="868"/>
      <c r="H791" s="860"/>
      <c r="I791" s="860"/>
      <c r="J791" s="860"/>
      <c r="K791" s="860"/>
      <c r="L791" s="860"/>
      <c r="M791" s="860"/>
      <c r="N791" s="860"/>
      <c r="O791" s="860"/>
      <c r="P791" s="860"/>
      <c r="Q791" s="860"/>
      <c r="R791" s="860"/>
      <c r="S791" s="860"/>
      <c r="T791" s="860"/>
      <c r="U791" s="860"/>
      <c r="V791" s="860"/>
      <c r="W791" s="860"/>
      <c r="X791" s="860"/>
      <c r="Y791" s="860"/>
      <c r="Z791" s="860"/>
      <c r="AA791" s="860"/>
      <c r="AB791" s="860"/>
      <c r="AC791" s="860"/>
      <c r="AD791" s="860"/>
    </row>
    <row r="792" spans="1:30" ht="15.75" customHeight="1" x14ac:dyDescent="0.25">
      <c r="A792" s="860"/>
      <c r="B792" s="860"/>
      <c r="C792" s="860"/>
      <c r="D792" s="860"/>
      <c r="E792" s="860"/>
      <c r="F792" s="860"/>
      <c r="G792" s="868"/>
      <c r="H792" s="860"/>
      <c r="I792" s="860"/>
      <c r="J792" s="860"/>
      <c r="K792" s="860"/>
      <c r="L792" s="860"/>
      <c r="M792" s="860"/>
      <c r="N792" s="860"/>
      <c r="O792" s="860"/>
      <c r="P792" s="860"/>
      <c r="Q792" s="860"/>
      <c r="R792" s="860"/>
      <c r="S792" s="860"/>
      <c r="T792" s="860"/>
      <c r="U792" s="860"/>
      <c r="V792" s="860"/>
      <c r="W792" s="860"/>
      <c r="X792" s="860"/>
      <c r="Y792" s="860"/>
      <c r="Z792" s="860"/>
      <c r="AA792" s="860"/>
      <c r="AB792" s="860"/>
      <c r="AC792" s="860"/>
      <c r="AD792" s="860"/>
    </row>
    <row r="793" spans="1:30" ht="15.75" customHeight="1" x14ac:dyDescent="0.25">
      <c r="A793" s="860"/>
      <c r="B793" s="860"/>
      <c r="C793" s="860"/>
      <c r="D793" s="860"/>
      <c r="E793" s="860"/>
      <c r="F793" s="860"/>
      <c r="G793" s="868"/>
      <c r="H793" s="860"/>
      <c r="I793" s="860"/>
      <c r="J793" s="860"/>
      <c r="K793" s="860"/>
      <c r="L793" s="860"/>
      <c r="M793" s="860"/>
      <c r="N793" s="860"/>
      <c r="O793" s="860"/>
      <c r="P793" s="860"/>
      <c r="Q793" s="860"/>
      <c r="R793" s="860"/>
      <c r="S793" s="860"/>
      <c r="T793" s="860"/>
      <c r="U793" s="860"/>
      <c r="V793" s="860"/>
      <c r="W793" s="860"/>
      <c r="X793" s="860"/>
      <c r="Y793" s="860"/>
      <c r="Z793" s="860"/>
      <c r="AA793" s="860"/>
      <c r="AB793" s="860"/>
      <c r="AC793" s="860"/>
      <c r="AD793" s="860"/>
    </row>
    <row r="794" spans="1:30" ht="15.75" customHeight="1" x14ac:dyDescent="0.25">
      <c r="A794" s="860"/>
      <c r="B794" s="860"/>
      <c r="C794" s="860"/>
      <c r="D794" s="860"/>
      <c r="E794" s="860"/>
      <c r="F794" s="860"/>
      <c r="G794" s="868"/>
      <c r="H794" s="860"/>
      <c r="I794" s="860"/>
      <c r="J794" s="860"/>
      <c r="K794" s="860"/>
      <c r="L794" s="860"/>
      <c r="M794" s="860"/>
      <c r="N794" s="860"/>
      <c r="O794" s="860"/>
      <c r="P794" s="860"/>
      <c r="Q794" s="860"/>
      <c r="R794" s="860"/>
      <c r="S794" s="860"/>
      <c r="T794" s="860"/>
      <c r="U794" s="860"/>
      <c r="V794" s="860"/>
      <c r="W794" s="860"/>
      <c r="X794" s="860"/>
      <c r="Y794" s="860"/>
      <c r="Z794" s="860"/>
      <c r="AA794" s="860"/>
      <c r="AB794" s="860"/>
      <c r="AC794" s="860"/>
      <c r="AD794" s="860"/>
    </row>
    <row r="795" spans="1:30" ht="15.75" customHeight="1" x14ac:dyDescent="0.25">
      <c r="A795" s="860"/>
      <c r="B795" s="860"/>
      <c r="C795" s="860"/>
      <c r="D795" s="860"/>
      <c r="E795" s="860"/>
      <c r="F795" s="860"/>
      <c r="G795" s="868"/>
      <c r="H795" s="860"/>
      <c r="I795" s="860"/>
      <c r="J795" s="860"/>
      <c r="K795" s="860"/>
      <c r="L795" s="860"/>
      <c r="M795" s="860"/>
      <c r="N795" s="860"/>
      <c r="O795" s="860"/>
      <c r="P795" s="860"/>
      <c r="Q795" s="860"/>
      <c r="R795" s="860"/>
      <c r="S795" s="860"/>
      <c r="T795" s="860"/>
      <c r="U795" s="860"/>
      <c r="V795" s="860"/>
      <c r="W795" s="860"/>
      <c r="X795" s="860"/>
      <c r="Y795" s="860"/>
      <c r="Z795" s="860"/>
      <c r="AA795" s="860"/>
      <c r="AB795" s="860"/>
      <c r="AC795" s="860"/>
      <c r="AD795" s="860"/>
    </row>
    <row r="796" spans="1:30" ht="15.75" customHeight="1" x14ac:dyDescent="0.25">
      <c r="A796" s="860"/>
      <c r="B796" s="860"/>
      <c r="C796" s="860"/>
      <c r="D796" s="860"/>
      <c r="E796" s="860"/>
      <c r="F796" s="860"/>
      <c r="G796" s="868"/>
      <c r="H796" s="860"/>
      <c r="I796" s="860"/>
      <c r="J796" s="860"/>
      <c r="K796" s="860"/>
      <c r="L796" s="860"/>
      <c r="M796" s="860"/>
      <c r="N796" s="860"/>
      <c r="O796" s="860"/>
      <c r="P796" s="860"/>
      <c r="Q796" s="860"/>
      <c r="R796" s="860"/>
      <c r="S796" s="860"/>
      <c r="T796" s="860"/>
      <c r="U796" s="860"/>
      <c r="V796" s="860"/>
      <c r="W796" s="860"/>
      <c r="X796" s="860"/>
      <c r="Y796" s="860"/>
      <c r="Z796" s="860"/>
      <c r="AA796" s="860"/>
      <c r="AB796" s="860"/>
      <c r="AC796" s="860"/>
      <c r="AD796" s="860"/>
    </row>
    <row r="797" spans="1:30" ht="15.75" customHeight="1" x14ac:dyDescent="0.25">
      <c r="A797" s="860"/>
      <c r="B797" s="860"/>
      <c r="C797" s="860"/>
      <c r="D797" s="860"/>
      <c r="E797" s="860"/>
      <c r="F797" s="860"/>
      <c r="G797" s="868"/>
      <c r="H797" s="860"/>
      <c r="I797" s="860"/>
      <c r="J797" s="860"/>
      <c r="K797" s="860"/>
      <c r="L797" s="860"/>
      <c r="M797" s="860"/>
      <c r="N797" s="860"/>
      <c r="O797" s="860"/>
      <c r="P797" s="860"/>
      <c r="Q797" s="860"/>
      <c r="R797" s="860"/>
      <c r="S797" s="860"/>
      <c r="T797" s="860"/>
      <c r="U797" s="860"/>
      <c r="V797" s="860"/>
      <c r="W797" s="860"/>
      <c r="X797" s="860"/>
      <c r="Y797" s="860"/>
      <c r="Z797" s="860"/>
      <c r="AA797" s="860"/>
      <c r="AB797" s="860"/>
      <c r="AC797" s="860"/>
      <c r="AD797" s="860"/>
    </row>
    <row r="798" spans="1:30" ht="15.75" customHeight="1" x14ac:dyDescent="0.25">
      <c r="A798" s="860"/>
      <c r="B798" s="860"/>
      <c r="C798" s="860"/>
      <c r="D798" s="860"/>
      <c r="E798" s="860"/>
      <c r="F798" s="860"/>
      <c r="G798" s="868"/>
      <c r="H798" s="860"/>
      <c r="I798" s="860"/>
      <c r="J798" s="860"/>
      <c r="K798" s="860"/>
      <c r="L798" s="860"/>
      <c r="M798" s="860"/>
      <c r="N798" s="860"/>
      <c r="O798" s="860"/>
      <c r="P798" s="860"/>
      <c r="Q798" s="860"/>
      <c r="R798" s="860"/>
      <c r="S798" s="860"/>
      <c r="T798" s="860"/>
      <c r="U798" s="860"/>
      <c r="V798" s="860"/>
      <c r="W798" s="860"/>
      <c r="X798" s="860"/>
      <c r="Y798" s="860"/>
      <c r="Z798" s="860"/>
      <c r="AA798" s="860"/>
      <c r="AB798" s="860"/>
      <c r="AC798" s="860"/>
      <c r="AD798" s="860"/>
    </row>
    <row r="799" spans="1:30" ht="15.75" customHeight="1" x14ac:dyDescent="0.25">
      <c r="A799" s="860"/>
      <c r="B799" s="860"/>
      <c r="C799" s="860"/>
      <c r="D799" s="860"/>
      <c r="E799" s="860"/>
      <c r="F799" s="860"/>
      <c r="G799" s="868"/>
      <c r="H799" s="860"/>
      <c r="I799" s="860"/>
      <c r="J799" s="860"/>
      <c r="K799" s="860"/>
      <c r="L799" s="860"/>
      <c r="M799" s="860"/>
      <c r="N799" s="860"/>
      <c r="O799" s="860"/>
      <c r="P799" s="860"/>
      <c r="Q799" s="860"/>
      <c r="R799" s="860"/>
      <c r="S799" s="860"/>
      <c r="T799" s="860"/>
      <c r="U799" s="860"/>
      <c r="V799" s="860"/>
      <c r="W799" s="860"/>
      <c r="X799" s="860"/>
      <c r="Y799" s="860"/>
      <c r="Z799" s="860"/>
      <c r="AA799" s="860"/>
      <c r="AB799" s="860"/>
      <c r="AC799" s="860"/>
      <c r="AD799" s="860"/>
    </row>
    <row r="800" spans="1:30" ht="15.75" customHeight="1" x14ac:dyDescent="0.25">
      <c r="A800" s="860"/>
      <c r="B800" s="860"/>
      <c r="C800" s="860"/>
      <c r="D800" s="860"/>
      <c r="E800" s="860"/>
      <c r="F800" s="860"/>
      <c r="G800" s="868"/>
      <c r="H800" s="860"/>
      <c r="I800" s="860"/>
      <c r="J800" s="860"/>
      <c r="K800" s="860"/>
      <c r="L800" s="860"/>
      <c r="M800" s="860"/>
      <c r="N800" s="860"/>
      <c r="O800" s="860"/>
      <c r="P800" s="860"/>
      <c r="Q800" s="860"/>
      <c r="R800" s="860"/>
      <c r="S800" s="860"/>
      <c r="T800" s="860"/>
      <c r="U800" s="860"/>
      <c r="V800" s="860"/>
      <c r="W800" s="860"/>
      <c r="X800" s="860"/>
      <c r="Y800" s="860"/>
      <c r="Z800" s="860"/>
      <c r="AA800" s="860"/>
      <c r="AB800" s="860"/>
      <c r="AC800" s="860"/>
      <c r="AD800" s="860"/>
    </row>
    <row r="801" spans="1:30" ht="15.75" customHeight="1" x14ac:dyDescent="0.25">
      <c r="A801" s="860"/>
      <c r="B801" s="860"/>
      <c r="C801" s="860"/>
      <c r="D801" s="860"/>
      <c r="E801" s="860"/>
      <c r="F801" s="860"/>
      <c r="G801" s="868"/>
      <c r="H801" s="860"/>
      <c r="I801" s="860"/>
      <c r="J801" s="860"/>
      <c r="K801" s="860"/>
      <c r="L801" s="860"/>
      <c r="M801" s="860"/>
      <c r="N801" s="860"/>
      <c r="O801" s="860"/>
      <c r="P801" s="860"/>
      <c r="Q801" s="860"/>
      <c r="R801" s="860"/>
      <c r="S801" s="860"/>
      <c r="T801" s="860"/>
      <c r="U801" s="860"/>
      <c r="V801" s="860"/>
      <c r="W801" s="860"/>
      <c r="X801" s="860"/>
      <c r="Y801" s="860"/>
      <c r="Z801" s="860"/>
      <c r="AA801" s="860"/>
      <c r="AB801" s="860"/>
      <c r="AC801" s="860"/>
      <c r="AD801" s="860"/>
    </row>
    <row r="802" spans="1:30" ht="15.75" customHeight="1" x14ac:dyDescent="0.25">
      <c r="A802" s="860"/>
      <c r="B802" s="860"/>
      <c r="C802" s="860"/>
      <c r="D802" s="860"/>
      <c r="E802" s="860"/>
      <c r="F802" s="860"/>
      <c r="G802" s="868"/>
      <c r="H802" s="860"/>
      <c r="I802" s="860"/>
      <c r="J802" s="860"/>
      <c r="K802" s="860"/>
      <c r="L802" s="860"/>
      <c r="M802" s="860"/>
      <c r="N802" s="860"/>
      <c r="O802" s="860"/>
      <c r="P802" s="860"/>
      <c r="Q802" s="860"/>
      <c r="R802" s="860"/>
      <c r="S802" s="860"/>
      <c r="T802" s="860"/>
      <c r="U802" s="860"/>
      <c r="V802" s="860"/>
      <c r="W802" s="860"/>
      <c r="X802" s="860"/>
      <c r="Y802" s="860"/>
      <c r="Z802" s="860"/>
      <c r="AA802" s="860"/>
      <c r="AB802" s="860"/>
      <c r="AC802" s="860"/>
      <c r="AD802" s="860"/>
    </row>
    <row r="803" spans="1:30" ht="15.75" customHeight="1" x14ac:dyDescent="0.25">
      <c r="A803" s="860"/>
      <c r="B803" s="860"/>
      <c r="C803" s="860"/>
      <c r="D803" s="860"/>
      <c r="E803" s="860"/>
      <c r="F803" s="860"/>
      <c r="G803" s="868"/>
      <c r="H803" s="860"/>
      <c r="I803" s="860"/>
      <c r="J803" s="860"/>
      <c r="K803" s="860"/>
      <c r="L803" s="860"/>
      <c r="M803" s="860"/>
      <c r="N803" s="860"/>
      <c r="O803" s="860"/>
      <c r="P803" s="860"/>
      <c r="Q803" s="860"/>
      <c r="R803" s="860"/>
      <c r="S803" s="860"/>
      <c r="T803" s="860"/>
      <c r="U803" s="860"/>
      <c r="V803" s="860"/>
      <c r="W803" s="860"/>
      <c r="X803" s="860"/>
      <c r="Y803" s="860"/>
      <c r="Z803" s="860"/>
      <c r="AA803" s="860"/>
      <c r="AB803" s="860"/>
      <c r="AC803" s="860"/>
      <c r="AD803" s="860"/>
    </row>
    <row r="804" spans="1:30" ht="15.75" customHeight="1" x14ac:dyDescent="0.25">
      <c r="A804" s="860"/>
      <c r="B804" s="860"/>
      <c r="C804" s="860"/>
      <c r="D804" s="860"/>
      <c r="E804" s="860"/>
      <c r="F804" s="860"/>
      <c r="G804" s="868"/>
      <c r="H804" s="860"/>
      <c r="I804" s="860"/>
      <c r="J804" s="860"/>
      <c r="K804" s="860"/>
      <c r="L804" s="860"/>
      <c r="M804" s="860"/>
      <c r="N804" s="860"/>
      <c r="O804" s="860"/>
      <c r="P804" s="860"/>
      <c r="Q804" s="860"/>
      <c r="R804" s="860"/>
      <c r="S804" s="860"/>
      <c r="T804" s="860"/>
      <c r="U804" s="860"/>
      <c r="V804" s="860"/>
      <c r="W804" s="860"/>
      <c r="X804" s="860"/>
      <c r="Y804" s="860"/>
      <c r="Z804" s="860"/>
      <c r="AA804" s="860"/>
      <c r="AB804" s="860"/>
      <c r="AC804" s="860"/>
      <c r="AD804" s="860"/>
    </row>
    <row r="805" spans="1:30" ht="15.75" customHeight="1" x14ac:dyDescent="0.25">
      <c r="A805" s="860"/>
      <c r="B805" s="860"/>
      <c r="C805" s="860"/>
      <c r="D805" s="860"/>
      <c r="E805" s="860"/>
      <c r="F805" s="860"/>
      <c r="G805" s="868"/>
      <c r="H805" s="860"/>
      <c r="I805" s="860"/>
      <c r="J805" s="860"/>
      <c r="K805" s="860"/>
      <c r="L805" s="860"/>
      <c r="M805" s="860"/>
      <c r="N805" s="860"/>
      <c r="O805" s="860"/>
      <c r="P805" s="860"/>
      <c r="Q805" s="860"/>
      <c r="R805" s="860"/>
      <c r="S805" s="860"/>
      <c r="T805" s="860"/>
      <c r="U805" s="860"/>
      <c r="V805" s="860"/>
      <c r="W805" s="860"/>
      <c r="X805" s="860"/>
      <c r="Y805" s="860"/>
      <c r="Z805" s="860"/>
      <c r="AA805" s="860"/>
      <c r="AB805" s="860"/>
      <c r="AC805" s="860"/>
      <c r="AD805" s="860"/>
    </row>
    <row r="806" spans="1:30" ht="15.75" customHeight="1" x14ac:dyDescent="0.25">
      <c r="A806" s="860"/>
      <c r="B806" s="860"/>
      <c r="C806" s="860"/>
      <c r="D806" s="860"/>
      <c r="E806" s="860"/>
      <c r="F806" s="860"/>
      <c r="G806" s="868"/>
      <c r="H806" s="860"/>
      <c r="I806" s="860"/>
      <c r="J806" s="860"/>
      <c r="K806" s="860"/>
      <c r="L806" s="860"/>
      <c r="M806" s="860"/>
      <c r="N806" s="860"/>
      <c r="O806" s="860"/>
      <c r="P806" s="860"/>
      <c r="Q806" s="860"/>
      <c r="R806" s="860"/>
      <c r="S806" s="860"/>
      <c r="T806" s="860"/>
      <c r="U806" s="860"/>
      <c r="V806" s="860"/>
      <c r="W806" s="860"/>
      <c r="X806" s="860"/>
      <c r="Y806" s="860"/>
      <c r="Z806" s="860"/>
      <c r="AA806" s="860"/>
      <c r="AB806" s="860"/>
      <c r="AC806" s="860"/>
      <c r="AD806" s="860"/>
    </row>
    <row r="807" spans="1:30" ht="15.75" customHeight="1" x14ac:dyDescent="0.25">
      <c r="A807" s="860"/>
      <c r="B807" s="860"/>
      <c r="C807" s="860"/>
      <c r="D807" s="860"/>
      <c r="E807" s="860"/>
      <c r="F807" s="860"/>
      <c r="G807" s="868"/>
      <c r="H807" s="860"/>
      <c r="I807" s="860"/>
      <c r="J807" s="860"/>
      <c r="K807" s="860"/>
      <c r="L807" s="860"/>
      <c r="M807" s="860"/>
      <c r="N807" s="860"/>
      <c r="O807" s="860"/>
      <c r="P807" s="860"/>
      <c r="Q807" s="860"/>
      <c r="R807" s="860"/>
      <c r="S807" s="860"/>
      <c r="T807" s="860"/>
      <c r="U807" s="860"/>
      <c r="V807" s="860"/>
      <c r="W807" s="860"/>
      <c r="X807" s="860"/>
      <c r="Y807" s="860"/>
      <c r="Z807" s="860"/>
      <c r="AA807" s="860"/>
      <c r="AB807" s="860"/>
      <c r="AC807" s="860"/>
      <c r="AD807" s="860"/>
    </row>
    <row r="808" spans="1:30" ht="15.75" customHeight="1" x14ac:dyDescent="0.25">
      <c r="A808" s="860"/>
      <c r="B808" s="860"/>
      <c r="C808" s="860"/>
      <c r="D808" s="860"/>
      <c r="E808" s="860"/>
      <c r="F808" s="860"/>
      <c r="G808" s="868"/>
      <c r="H808" s="860"/>
      <c r="I808" s="860"/>
      <c r="J808" s="860"/>
      <c r="K808" s="860"/>
      <c r="L808" s="860"/>
      <c r="M808" s="860"/>
      <c r="N808" s="860"/>
      <c r="O808" s="860"/>
      <c r="P808" s="860"/>
      <c r="Q808" s="860"/>
      <c r="R808" s="860"/>
      <c r="S808" s="860"/>
      <c r="T808" s="860"/>
      <c r="U808" s="860"/>
      <c r="V808" s="860"/>
      <c r="W808" s="860"/>
      <c r="X808" s="860"/>
      <c r="Y808" s="860"/>
      <c r="Z808" s="860"/>
      <c r="AA808" s="860"/>
      <c r="AB808" s="860"/>
      <c r="AC808" s="860"/>
      <c r="AD808" s="860"/>
    </row>
    <row r="809" spans="1:30" ht="15.75" customHeight="1" x14ac:dyDescent="0.25">
      <c r="A809" s="860"/>
      <c r="B809" s="860"/>
      <c r="C809" s="860"/>
      <c r="D809" s="860"/>
      <c r="E809" s="860"/>
      <c r="F809" s="860"/>
      <c r="G809" s="868"/>
      <c r="H809" s="860"/>
      <c r="I809" s="860"/>
      <c r="J809" s="860"/>
      <c r="K809" s="860"/>
      <c r="L809" s="860"/>
      <c r="M809" s="860"/>
      <c r="N809" s="860"/>
      <c r="O809" s="860"/>
      <c r="P809" s="860"/>
      <c r="Q809" s="860"/>
      <c r="R809" s="860"/>
      <c r="S809" s="860"/>
      <c r="T809" s="860"/>
      <c r="U809" s="860"/>
      <c r="V809" s="860"/>
      <c r="W809" s="860"/>
      <c r="X809" s="860"/>
      <c r="Y809" s="860"/>
      <c r="Z809" s="860"/>
      <c r="AA809" s="860"/>
      <c r="AB809" s="860"/>
      <c r="AC809" s="860"/>
      <c r="AD809" s="860"/>
    </row>
    <row r="810" spans="1:30" ht="15.75" customHeight="1" x14ac:dyDescent="0.25">
      <c r="A810" s="860"/>
      <c r="B810" s="860"/>
      <c r="C810" s="860"/>
      <c r="D810" s="860"/>
      <c r="E810" s="860"/>
      <c r="F810" s="860"/>
      <c r="G810" s="868"/>
      <c r="H810" s="860"/>
      <c r="I810" s="860"/>
      <c r="J810" s="860"/>
      <c r="K810" s="860"/>
      <c r="L810" s="860"/>
      <c r="M810" s="860"/>
      <c r="N810" s="860"/>
      <c r="O810" s="860"/>
      <c r="P810" s="860"/>
      <c r="Q810" s="860"/>
      <c r="R810" s="860"/>
      <c r="S810" s="860"/>
      <c r="T810" s="860"/>
      <c r="U810" s="860"/>
      <c r="V810" s="860"/>
      <c r="W810" s="860"/>
      <c r="X810" s="860"/>
      <c r="Y810" s="860"/>
      <c r="Z810" s="860"/>
      <c r="AA810" s="860"/>
      <c r="AB810" s="860"/>
      <c r="AC810" s="860"/>
      <c r="AD810" s="860"/>
    </row>
    <row r="811" spans="1:30" ht="15.75" customHeight="1" x14ac:dyDescent="0.25">
      <c r="A811" s="860"/>
      <c r="B811" s="860"/>
      <c r="C811" s="860"/>
      <c r="D811" s="860"/>
      <c r="E811" s="860"/>
      <c r="F811" s="860"/>
      <c r="G811" s="868"/>
      <c r="H811" s="860"/>
      <c r="I811" s="860"/>
      <c r="J811" s="860"/>
      <c r="K811" s="860"/>
      <c r="L811" s="860"/>
      <c r="M811" s="860"/>
      <c r="N811" s="860"/>
      <c r="O811" s="860"/>
      <c r="P811" s="860"/>
      <c r="Q811" s="860"/>
      <c r="R811" s="860"/>
      <c r="S811" s="860"/>
      <c r="T811" s="860"/>
      <c r="U811" s="860"/>
      <c r="V811" s="860"/>
      <c r="W811" s="860"/>
      <c r="X811" s="860"/>
      <c r="Y811" s="860"/>
      <c r="Z811" s="860"/>
      <c r="AA811" s="860"/>
      <c r="AB811" s="860"/>
      <c r="AC811" s="860"/>
      <c r="AD811" s="860"/>
    </row>
    <row r="812" spans="1:30" ht="15.75" customHeight="1" x14ac:dyDescent="0.25">
      <c r="A812" s="860"/>
      <c r="B812" s="860"/>
      <c r="C812" s="860"/>
      <c r="D812" s="860"/>
      <c r="E812" s="860"/>
      <c r="F812" s="860"/>
      <c r="G812" s="868"/>
      <c r="H812" s="860"/>
      <c r="I812" s="860"/>
      <c r="J812" s="860"/>
      <c r="K812" s="860"/>
      <c r="L812" s="860"/>
      <c r="M812" s="860"/>
      <c r="N812" s="860"/>
      <c r="O812" s="860"/>
      <c r="P812" s="860"/>
      <c r="Q812" s="860"/>
      <c r="R812" s="860"/>
      <c r="S812" s="860"/>
      <c r="T812" s="860"/>
      <c r="U812" s="860"/>
      <c r="V812" s="860"/>
      <c r="W812" s="860"/>
      <c r="X812" s="860"/>
      <c r="Y812" s="860"/>
      <c r="Z812" s="860"/>
      <c r="AA812" s="860"/>
      <c r="AB812" s="860"/>
      <c r="AC812" s="860"/>
      <c r="AD812" s="860"/>
    </row>
    <row r="813" spans="1:30" ht="15.75" customHeight="1" x14ac:dyDescent="0.25">
      <c r="A813" s="860"/>
      <c r="B813" s="860"/>
      <c r="C813" s="860"/>
      <c r="D813" s="860"/>
      <c r="E813" s="860"/>
      <c r="F813" s="860"/>
      <c r="G813" s="868"/>
      <c r="H813" s="860"/>
      <c r="I813" s="860"/>
      <c r="J813" s="860"/>
      <c r="K813" s="860"/>
      <c r="L813" s="860"/>
      <c r="M813" s="860"/>
      <c r="N813" s="860"/>
      <c r="O813" s="860"/>
      <c r="P813" s="860"/>
      <c r="Q813" s="860"/>
      <c r="R813" s="860"/>
      <c r="S813" s="860"/>
      <c r="T813" s="860"/>
      <c r="U813" s="860"/>
      <c r="V813" s="860"/>
      <c r="W813" s="860"/>
      <c r="X813" s="860"/>
      <c r="Y813" s="860"/>
      <c r="Z813" s="860"/>
      <c r="AA813" s="860"/>
      <c r="AB813" s="860"/>
      <c r="AC813" s="860"/>
      <c r="AD813" s="860"/>
    </row>
    <row r="814" spans="1:30" ht="15.75" customHeight="1" x14ac:dyDescent="0.25">
      <c r="A814" s="860"/>
      <c r="B814" s="860"/>
      <c r="C814" s="860"/>
      <c r="D814" s="860"/>
      <c r="E814" s="860"/>
      <c r="F814" s="860"/>
      <c r="G814" s="868"/>
      <c r="H814" s="860"/>
      <c r="I814" s="860"/>
      <c r="J814" s="860"/>
      <c r="K814" s="860"/>
      <c r="L814" s="860"/>
      <c r="M814" s="860"/>
      <c r="N814" s="860"/>
      <c r="O814" s="860"/>
      <c r="P814" s="860"/>
      <c r="Q814" s="860"/>
      <c r="R814" s="860"/>
      <c r="S814" s="860"/>
      <c r="T814" s="860"/>
      <c r="U814" s="860"/>
      <c r="V814" s="860"/>
      <c r="W814" s="860"/>
      <c r="X814" s="860"/>
      <c r="Y814" s="860"/>
      <c r="Z814" s="860"/>
      <c r="AA814" s="860"/>
      <c r="AB814" s="860"/>
      <c r="AC814" s="860"/>
      <c r="AD814" s="860"/>
    </row>
    <row r="815" spans="1:30" ht="15.75" customHeight="1" x14ac:dyDescent="0.25">
      <c r="A815" s="860"/>
      <c r="B815" s="860"/>
      <c r="C815" s="860"/>
      <c r="D815" s="860"/>
      <c r="E815" s="860"/>
      <c r="F815" s="860"/>
      <c r="G815" s="868"/>
      <c r="H815" s="860"/>
      <c r="I815" s="860"/>
      <c r="J815" s="860"/>
      <c r="K815" s="860"/>
      <c r="L815" s="860"/>
      <c r="M815" s="860"/>
      <c r="N815" s="860"/>
      <c r="O815" s="860"/>
      <c r="P815" s="860"/>
      <c r="Q815" s="860"/>
      <c r="R815" s="860"/>
      <c r="S815" s="860"/>
      <c r="T815" s="860"/>
      <c r="U815" s="860"/>
      <c r="V815" s="860"/>
      <c r="W815" s="860"/>
      <c r="X815" s="860"/>
      <c r="Y815" s="860"/>
      <c r="Z815" s="860"/>
      <c r="AA815" s="860"/>
      <c r="AB815" s="860"/>
      <c r="AC815" s="860"/>
      <c r="AD815" s="860"/>
    </row>
    <row r="816" spans="1:30" ht="15.75" customHeight="1" x14ac:dyDescent="0.25">
      <c r="A816" s="860"/>
      <c r="B816" s="860"/>
      <c r="C816" s="860"/>
      <c r="D816" s="860"/>
      <c r="E816" s="860"/>
      <c r="F816" s="860"/>
      <c r="G816" s="868"/>
      <c r="H816" s="860"/>
      <c r="I816" s="860"/>
      <c r="J816" s="860"/>
      <c r="K816" s="860"/>
      <c r="L816" s="860"/>
      <c r="M816" s="860"/>
      <c r="N816" s="860"/>
      <c r="O816" s="860"/>
      <c r="P816" s="860"/>
      <c r="Q816" s="860"/>
      <c r="R816" s="860"/>
      <c r="S816" s="860"/>
      <c r="T816" s="860"/>
      <c r="U816" s="860"/>
      <c r="V816" s="860"/>
      <c r="W816" s="860"/>
      <c r="X816" s="860"/>
      <c r="Y816" s="860"/>
      <c r="Z816" s="860"/>
      <c r="AA816" s="860"/>
      <c r="AB816" s="860"/>
      <c r="AC816" s="860"/>
      <c r="AD816" s="860"/>
    </row>
    <row r="817" spans="1:30" ht="15.75" customHeight="1" x14ac:dyDescent="0.25">
      <c r="A817" s="860"/>
      <c r="B817" s="860"/>
      <c r="C817" s="860"/>
      <c r="D817" s="860"/>
      <c r="E817" s="860"/>
      <c r="F817" s="860"/>
      <c r="G817" s="868"/>
      <c r="H817" s="860"/>
      <c r="I817" s="860"/>
      <c r="J817" s="860"/>
      <c r="K817" s="860"/>
      <c r="L817" s="860"/>
      <c r="M817" s="860"/>
      <c r="N817" s="860"/>
      <c r="O817" s="860"/>
      <c r="P817" s="860"/>
      <c r="Q817" s="860"/>
      <c r="R817" s="860"/>
      <c r="S817" s="860"/>
      <c r="T817" s="860"/>
      <c r="U817" s="860"/>
      <c r="V817" s="860"/>
      <c r="W817" s="860"/>
      <c r="X817" s="860"/>
      <c r="Y817" s="860"/>
      <c r="Z817" s="860"/>
      <c r="AA817" s="860"/>
      <c r="AB817" s="860"/>
      <c r="AC817" s="860"/>
      <c r="AD817" s="860"/>
    </row>
    <row r="818" spans="1:30" ht="15.75" customHeight="1" x14ac:dyDescent="0.25">
      <c r="A818" s="860"/>
      <c r="B818" s="860"/>
      <c r="C818" s="860"/>
      <c r="D818" s="860"/>
      <c r="E818" s="860"/>
      <c r="F818" s="860"/>
      <c r="G818" s="868"/>
      <c r="H818" s="860"/>
      <c r="I818" s="860"/>
      <c r="J818" s="860"/>
      <c r="K818" s="860"/>
      <c r="L818" s="860"/>
      <c r="M818" s="860"/>
      <c r="N818" s="860"/>
      <c r="O818" s="860"/>
      <c r="P818" s="860"/>
      <c r="Q818" s="860"/>
      <c r="R818" s="860"/>
      <c r="S818" s="860"/>
      <c r="T818" s="860"/>
      <c r="U818" s="860"/>
      <c r="V818" s="860"/>
      <c r="W818" s="860"/>
      <c r="X818" s="860"/>
      <c r="Y818" s="860"/>
      <c r="Z818" s="860"/>
      <c r="AA818" s="860"/>
      <c r="AB818" s="860"/>
      <c r="AC818" s="860"/>
      <c r="AD818" s="860"/>
    </row>
    <row r="819" spans="1:30" ht="15.75" customHeight="1" x14ac:dyDescent="0.25">
      <c r="A819" s="860"/>
      <c r="B819" s="860"/>
      <c r="C819" s="860"/>
      <c r="D819" s="860"/>
      <c r="E819" s="860"/>
      <c r="F819" s="860"/>
      <c r="G819" s="868"/>
      <c r="H819" s="860"/>
      <c r="I819" s="860"/>
      <c r="J819" s="860"/>
      <c r="K819" s="860"/>
      <c r="L819" s="860"/>
      <c r="M819" s="860"/>
      <c r="N819" s="860"/>
      <c r="O819" s="860"/>
      <c r="P819" s="860"/>
      <c r="Q819" s="860"/>
      <c r="R819" s="860"/>
      <c r="S819" s="860"/>
      <c r="T819" s="860"/>
      <c r="U819" s="860"/>
      <c r="V819" s="860"/>
      <c r="W819" s="860"/>
      <c r="X819" s="860"/>
      <c r="Y819" s="860"/>
      <c r="Z819" s="860"/>
      <c r="AA819" s="860"/>
      <c r="AB819" s="860"/>
      <c r="AC819" s="860"/>
      <c r="AD819" s="860"/>
    </row>
    <row r="820" spans="1:30" ht="15.75" customHeight="1" x14ac:dyDescent="0.25">
      <c r="A820" s="860"/>
      <c r="B820" s="860"/>
      <c r="C820" s="860"/>
      <c r="D820" s="860"/>
      <c r="E820" s="860"/>
      <c r="F820" s="860"/>
      <c r="G820" s="868"/>
      <c r="H820" s="860"/>
      <c r="I820" s="860"/>
      <c r="J820" s="860"/>
      <c r="K820" s="860"/>
      <c r="L820" s="860"/>
      <c r="M820" s="860"/>
      <c r="N820" s="860"/>
      <c r="O820" s="860"/>
      <c r="P820" s="860"/>
      <c r="Q820" s="860"/>
      <c r="R820" s="860"/>
      <c r="S820" s="860"/>
      <c r="T820" s="860"/>
      <c r="U820" s="860"/>
      <c r="V820" s="860"/>
      <c r="W820" s="860"/>
      <c r="X820" s="860"/>
      <c r="Y820" s="860"/>
      <c r="Z820" s="860"/>
      <c r="AA820" s="860"/>
      <c r="AB820" s="860"/>
      <c r="AC820" s="860"/>
      <c r="AD820" s="860"/>
    </row>
    <row r="821" spans="1:30" ht="15.75" customHeight="1" x14ac:dyDescent="0.25">
      <c r="A821" s="860"/>
      <c r="B821" s="860"/>
      <c r="C821" s="860"/>
      <c r="D821" s="860"/>
      <c r="E821" s="860"/>
      <c r="F821" s="860"/>
      <c r="G821" s="868"/>
      <c r="H821" s="860"/>
      <c r="I821" s="860"/>
      <c r="J821" s="860"/>
      <c r="K821" s="860"/>
      <c r="L821" s="860"/>
      <c r="M821" s="860"/>
      <c r="N821" s="860"/>
      <c r="O821" s="860"/>
      <c r="P821" s="860"/>
      <c r="Q821" s="860"/>
      <c r="R821" s="860"/>
      <c r="S821" s="860"/>
      <c r="T821" s="860"/>
      <c r="U821" s="860"/>
      <c r="V821" s="860"/>
      <c r="W821" s="860"/>
      <c r="X821" s="860"/>
      <c r="Y821" s="860"/>
      <c r="Z821" s="860"/>
      <c r="AA821" s="860"/>
      <c r="AB821" s="860"/>
      <c r="AC821" s="860"/>
      <c r="AD821" s="860"/>
    </row>
    <row r="822" spans="1:30" ht="15.75" customHeight="1" x14ac:dyDescent="0.25">
      <c r="A822" s="860"/>
      <c r="B822" s="860"/>
      <c r="C822" s="860"/>
      <c r="D822" s="860"/>
      <c r="E822" s="860"/>
      <c r="F822" s="860"/>
      <c r="G822" s="868"/>
      <c r="H822" s="860"/>
      <c r="I822" s="860"/>
      <c r="J822" s="860"/>
      <c r="K822" s="860"/>
      <c r="L822" s="860"/>
      <c r="M822" s="860"/>
      <c r="N822" s="860"/>
      <c r="O822" s="860"/>
      <c r="P822" s="860"/>
      <c r="Q822" s="860"/>
      <c r="R822" s="860"/>
      <c r="S822" s="860"/>
      <c r="T822" s="860"/>
      <c r="U822" s="860"/>
      <c r="V822" s="860"/>
      <c r="W822" s="860"/>
      <c r="X822" s="860"/>
      <c r="Y822" s="860"/>
      <c r="Z822" s="860"/>
      <c r="AA822" s="860"/>
      <c r="AB822" s="860"/>
      <c r="AC822" s="860"/>
      <c r="AD822" s="860"/>
    </row>
    <row r="823" spans="1:30" ht="15.75" customHeight="1" x14ac:dyDescent="0.25">
      <c r="A823" s="860"/>
      <c r="B823" s="860"/>
      <c r="C823" s="860"/>
      <c r="D823" s="860"/>
      <c r="E823" s="860"/>
      <c r="F823" s="860"/>
      <c r="G823" s="868"/>
      <c r="H823" s="860"/>
      <c r="I823" s="860"/>
      <c r="J823" s="860"/>
      <c r="K823" s="860"/>
      <c r="L823" s="860"/>
      <c r="M823" s="860"/>
      <c r="N823" s="860"/>
      <c r="O823" s="860"/>
      <c r="P823" s="860"/>
      <c r="Q823" s="860"/>
      <c r="R823" s="860"/>
      <c r="S823" s="860"/>
      <c r="T823" s="860"/>
      <c r="U823" s="860"/>
      <c r="V823" s="860"/>
      <c r="W823" s="860"/>
      <c r="X823" s="860"/>
      <c r="Y823" s="860"/>
      <c r="Z823" s="860"/>
      <c r="AA823" s="860"/>
      <c r="AB823" s="860"/>
      <c r="AC823" s="860"/>
      <c r="AD823" s="860"/>
    </row>
    <row r="824" spans="1:30" ht="15.75" customHeight="1" x14ac:dyDescent="0.25">
      <c r="A824" s="860"/>
      <c r="B824" s="860"/>
      <c r="C824" s="860"/>
      <c r="D824" s="860"/>
      <c r="E824" s="860"/>
      <c r="F824" s="860"/>
      <c r="G824" s="868"/>
      <c r="H824" s="860"/>
      <c r="I824" s="860"/>
      <c r="J824" s="860"/>
      <c r="K824" s="860"/>
      <c r="L824" s="860"/>
      <c r="M824" s="860"/>
      <c r="N824" s="860"/>
      <c r="O824" s="860"/>
      <c r="P824" s="860"/>
      <c r="Q824" s="860"/>
      <c r="R824" s="860"/>
      <c r="S824" s="860"/>
      <c r="T824" s="860"/>
      <c r="U824" s="860"/>
      <c r="V824" s="860"/>
      <c r="W824" s="860"/>
      <c r="X824" s="860"/>
      <c r="Y824" s="860"/>
      <c r="Z824" s="860"/>
      <c r="AA824" s="860"/>
      <c r="AB824" s="860"/>
      <c r="AC824" s="860"/>
      <c r="AD824" s="860"/>
    </row>
    <row r="825" spans="1:30" ht="15.75" customHeight="1" x14ac:dyDescent="0.25">
      <c r="A825" s="860"/>
      <c r="B825" s="860"/>
      <c r="C825" s="860"/>
      <c r="D825" s="860"/>
      <c r="E825" s="860"/>
      <c r="F825" s="860"/>
      <c r="G825" s="868"/>
      <c r="H825" s="860"/>
      <c r="I825" s="860"/>
      <c r="J825" s="860"/>
      <c r="K825" s="860"/>
      <c r="L825" s="860"/>
      <c r="M825" s="860"/>
      <c r="N825" s="860"/>
      <c r="O825" s="860"/>
      <c r="P825" s="860"/>
      <c r="Q825" s="860"/>
      <c r="R825" s="860"/>
      <c r="S825" s="860"/>
      <c r="T825" s="860"/>
      <c r="U825" s="860"/>
      <c r="V825" s="860"/>
      <c r="W825" s="860"/>
      <c r="X825" s="860"/>
      <c r="Y825" s="860"/>
      <c r="Z825" s="860"/>
      <c r="AA825" s="860"/>
      <c r="AB825" s="860"/>
      <c r="AC825" s="860"/>
      <c r="AD825" s="860"/>
    </row>
    <row r="826" spans="1:30" ht="15.75" customHeight="1" x14ac:dyDescent="0.25">
      <c r="A826" s="860"/>
      <c r="B826" s="860"/>
      <c r="C826" s="860"/>
      <c r="D826" s="860"/>
      <c r="E826" s="860"/>
      <c r="F826" s="860"/>
      <c r="G826" s="868"/>
      <c r="H826" s="860"/>
      <c r="I826" s="860"/>
      <c r="J826" s="860"/>
      <c r="K826" s="860"/>
      <c r="L826" s="860"/>
      <c r="M826" s="860"/>
      <c r="N826" s="860"/>
      <c r="O826" s="860"/>
      <c r="P826" s="860"/>
      <c r="Q826" s="860"/>
      <c r="R826" s="860"/>
      <c r="S826" s="860"/>
      <c r="T826" s="860"/>
      <c r="U826" s="860"/>
      <c r="V826" s="860"/>
      <c r="W826" s="860"/>
      <c r="X826" s="860"/>
      <c r="Y826" s="860"/>
      <c r="Z826" s="860"/>
      <c r="AA826" s="860"/>
      <c r="AB826" s="860"/>
      <c r="AC826" s="860"/>
      <c r="AD826" s="860"/>
    </row>
    <row r="827" spans="1:30" ht="15.75" customHeight="1" x14ac:dyDescent="0.25">
      <c r="A827" s="860"/>
      <c r="B827" s="860"/>
      <c r="C827" s="860"/>
      <c r="D827" s="860"/>
      <c r="E827" s="860"/>
      <c r="F827" s="860"/>
      <c r="G827" s="868"/>
      <c r="H827" s="860"/>
      <c r="I827" s="860"/>
      <c r="J827" s="860"/>
      <c r="K827" s="860"/>
      <c r="L827" s="860"/>
      <c r="M827" s="860"/>
      <c r="N827" s="860"/>
      <c r="O827" s="860"/>
      <c r="P827" s="860"/>
      <c r="Q827" s="860"/>
      <c r="R827" s="860"/>
      <c r="S827" s="860"/>
      <c r="T827" s="860"/>
      <c r="U827" s="860"/>
      <c r="V827" s="860"/>
      <c r="W827" s="860"/>
      <c r="X827" s="860"/>
      <c r="Y827" s="860"/>
      <c r="Z827" s="860"/>
      <c r="AA827" s="860"/>
      <c r="AB827" s="860"/>
      <c r="AC827" s="860"/>
      <c r="AD827" s="860"/>
    </row>
    <row r="828" spans="1:30" ht="15.75" customHeight="1" x14ac:dyDescent="0.25">
      <c r="A828" s="860"/>
      <c r="B828" s="860"/>
      <c r="C828" s="860"/>
      <c r="D828" s="860"/>
      <c r="E828" s="860"/>
      <c r="F828" s="860"/>
      <c r="G828" s="868"/>
      <c r="H828" s="860"/>
      <c r="I828" s="860"/>
      <c r="J828" s="860"/>
      <c r="K828" s="860"/>
      <c r="L828" s="860"/>
      <c r="M828" s="860"/>
      <c r="N828" s="860"/>
      <c r="O828" s="860"/>
      <c r="P828" s="860"/>
      <c r="Q828" s="860"/>
      <c r="R828" s="860"/>
      <c r="S828" s="860"/>
      <c r="T828" s="860"/>
      <c r="U828" s="860"/>
      <c r="V828" s="860"/>
      <c r="W828" s="860"/>
      <c r="X828" s="860"/>
      <c r="Y828" s="860"/>
      <c r="Z828" s="860"/>
      <c r="AA828" s="860"/>
      <c r="AB828" s="860"/>
      <c r="AC828" s="860"/>
      <c r="AD828" s="860"/>
    </row>
    <row r="829" spans="1:30" ht="15.75" customHeight="1" x14ac:dyDescent="0.25">
      <c r="A829" s="860"/>
      <c r="B829" s="860"/>
      <c r="C829" s="860"/>
      <c r="D829" s="860"/>
      <c r="E829" s="860"/>
      <c r="F829" s="860"/>
      <c r="G829" s="868"/>
      <c r="H829" s="860"/>
      <c r="I829" s="860"/>
      <c r="J829" s="860"/>
      <c r="K829" s="860"/>
      <c r="L829" s="860"/>
      <c r="M829" s="860"/>
      <c r="N829" s="860"/>
      <c r="O829" s="860"/>
      <c r="P829" s="860"/>
      <c r="Q829" s="860"/>
      <c r="R829" s="860"/>
      <c r="S829" s="860"/>
      <c r="T829" s="860"/>
      <c r="U829" s="860"/>
      <c r="V829" s="860"/>
      <c r="W829" s="860"/>
      <c r="X829" s="860"/>
      <c r="Y829" s="860"/>
      <c r="Z829" s="860"/>
      <c r="AA829" s="860"/>
      <c r="AB829" s="860"/>
      <c r="AC829" s="860"/>
      <c r="AD829" s="860"/>
    </row>
    <row r="830" spans="1:30" ht="15.75" customHeight="1" x14ac:dyDescent="0.25">
      <c r="A830" s="860"/>
      <c r="B830" s="860"/>
      <c r="C830" s="860"/>
      <c r="D830" s="860"/>
      <c r="E830" s="860"/>
      <c r="F830" s="860"/>
      <c r="G830" s="868"/>
      <c r="H830" s="860"/>
      <c r="I830" s="860"/>
      <c r="J830" s="860"/>
      <c r="K830" s="860"/>
      <c r="L830" s="860"/>
      <c r="M830" s="860"/>
      <c r="N830" s="860"/>
      <c r="O830" s="860"/>
      <c r="P830" s="860"/>
      <c r="Q830" s="860"/>
      <c r="R830" s="860"/>
      <c r="S830" s="860"/>
      <c r="T830" s="860"/>
      <c r="U830" s="860"/>
      <c r="V830" s="860"/>
      <c r="W830" s="860"/>
      <c r="X830" s="860"/>
      <c r="Y830" s="860"/>
      <c r="Z830" s="860"/>
      <c r="AA830" s="860"/>
      <c r="AB830" s="860"/>
      <c r="AC830" s="860"/>
      <c r="AD830" s="860"/>
    </row>
    <row r="831" spans="1:30" ht="15.75" customHeight="1" x14ac:dyDescent="0.25">
      <c r="A831" s="860"/>
      <c r="B831" s="860"/>
      <c r="C831" s="860"/>
      <c r="D831" s="860"/>
      <c r="E831" s="860"/>
      <c r="F831" s="860"/>
      <c r="G831" s="868"/>
      <c r="H831" s="860"/>
      <c r="I831" s="860"/>
      <c r="J831" s="860"/>
      <c r="K831" s="860"/>
      <c r="L831" s="860"/>
      <c r="M831" s="860"/>
      <c r="N831" s="860"/>
      <c r="O831" s="860"/>
      <c r="P831" s="860"/>
      <c r="Q831" s="860"/>
      <c r="R831" s="860"/>
      <c r="S831" s="860"/>
      <c r="T831" s="860"/>
      <c r="U831" s="860"/>
      <c r="V831" s="860"/>
      <c r="W831" s="860"/>
      <c r="X831" s="860"/>
      <c r="Y831" s="860"/>
      <c r="Z831" s="860"/>
      <c r="AA831" s="860"/>
      <c r="AB831" s="860"/>
      <c r="AC831" s="860"/>
      <c r="AD831" s="860"/>
    </row>
    <row r="832" spans="1:30" ht="15.75" customHeight="1" x14ac:dyDescent="0.25">
      <c r="A832" s="860"/>
      <c r="B832" s="860"/>
      <c r="C832" s="860"/>
      <c r="D832" s="860"/>
      <c r="E832" s="860"/>
      <c r="F832" s="860"/>
      <c r="G832" s="868"/>
      <c r="H832" s="860"/>
      <c r="I832" s="860"/>
      <c r="J832" s="860"/>
      <c r="K832" s="860"/>
      <c r="L832" s="860"/>
      <c r="M832" s="860"/>
      <c r="N832" s="860"/>
      <c r="O832" s="860"/>
      <c r="P832" s="860"/>
      <c r="Q832" s="860"/>
      <c r="R832" s="860"/>
      <c r="S832" s="860"/>
      <c r="T832" s="860"/>
      <c r="U832" s="860"/>
      <c r="V832" s="860"/>
      <c r="W832" s="860"/>
      <c r="X832" s="860"/>
      <c r="Y832" s="860"/>
      <c r="Z832" s="860"/>
      <c r="AA832" s="860"/>
      <c r="AB832" s="860"/>
      <c r="AC832" s="860"/>
      <c r="AD832" s="860"/>
    </row>
    <row r="833" spans="1:30" ht="15.75" customHeight="1" x14ac:dyDescent="0.25">
      <c r="A833" s="860"/>
      <c r="B833" s="860"/>
      <c r="C833" s="860"/>
      <c r="D833" s="860"/>
      <c r="E833" s="860"/>
      <c r="F833" s="860"/>
      <c r="G833" s="868"/>
      <c r="H833" s="860"/>
      <c r="I833" s="860"/>
      <c r="J833" s="860"/>
      <c r="K833" s="860"/>
      <c r="L833" s="860"/>
      <c r="M833" s="860"/>
      <c r="N833" s="860"/>
      <c r="O833" s="860"/>
      <c r="P833" s="860"/>
      <c r="Q833" s="860"/>
      <c r="R833" s="860"/>
      <c r="S833" s="860"/>
      <c r="T833" s="860"/>
      <c r="U833" s="860"/>
      <c r="V833" s="860"/>
      <c r="W833" s="860"/>
      <c r="X833" s="860"/>
      <c r="Y833" s="860"/>
      <c r="Z833" s="860"/>
      <c r="AA833" s="860"/>
      <c r="AB833" s="860"/>
      <c r="AC833" s="860"/>
      <c r="AD833" s="860"/>
    </row>
    <row r="834" spans="1:30" ht="15.75" customHeight="1" x14ac:dyDescent="0.25">
      <c r="A834" s="860"/>
      <c r="B834" s="860"/>
      <c r="C834" s="860"/>
      <c r="D834" s="860"/>
      <c r="E834" s="860"/>
      <c r="F834" s="860"/>
      <c r="G834" s="868"/>
      <c r="H834" s="860"/>
      <c r="I834" s="860"/>
      <c r="J834" s="860"/>
      <c r="K834" s="860"/>
      <c r="L834" s="860"/>
      <c r="M834" s="860"/>
      <c r="N834" s="860"/>
      <c r="O834" s="860"/>
      <c r="P834" s="860"/>
      <c r="Q834" s="860"/>
      <c r="R834" s="860"/>
      <c r="S834" s="860"/>
      <c r="T834" s="860"/>
      <c r="U834" s="860"/>
      <c r="V834" s="860"/>
      <c r="W834" s="860"/>
      <c r="X834" s="860"/>
      <c r="Y834" s="860"/>
      <c r="Z834" s="860"/>
      <c r="AA834" s="860"/>
      <c r="AB834" s="860"/>
      <c r="AC834" s="860"/>
      <c r="AD834" s="860"/>
    </row>
    <row r="835" spans="1:30" ht="15.75" customHeight="1" x14ac:dyDescent="0.25">
      <c r="A835" s="860"/>
      <c r="B835" s="860"/>
      <c r="C835" s="860"/>
      <c r="D835" s="860"/>
      <c r="E835" s="860"/>
      <c r="F835" s="860"/>
      <c r="G835" s="868"/>
      <c r="H835" s="860"/>
      <c r="I835" s="860"/>
      <c r="J835" s="860"/>
      <c r="K835" s="860"/>
      <c r="L835" s="860"/>
      <c r="M835" s="860"/>
      <c r="N835" s="860"/>
      <c r="O835" s="860"/>
      <c r="P835" s="860"/>
      <c r="Q835" s="860"/>
      <c r="R835" s="860"/>
      <c r="S835" s="860"/>
      <c r="T835" s="860"/>
      <c r="U835" s="860"/>
      <c r="V835" s="860"/>
      <c r="W835" s="860"/>
      <c r="X835" s="860"/>
      <c r="Y835" s="860"/>
      <c r="Z835" s="860"/>
      <c r="AA835" s="860"/>
      <c r="AB835" s="860"/>
      <c r="AC835" s="860"/>
      <c r="AD835" s="860"/>
    </row>
    <row r="836" spans="1:30" ht="15.75" customHeight="1" x14ac:dyDescent="0.25">
      <c r="A836" s="860"/>
      <c r="B836" s="860"/>
      <c r="C836" s="860"/>
      <c r="D836" s="860"/>
      <c r="E836" s="860"/>
      <c r="F836" s="860"/>
      <c r="G836" s="868"/>
      <c r="H836" s="860"/>
      <c r="I836" s="860"/>
      <c r="J836" s="860"/>
      <c r="K836" s="860"/>
      <c r="L836" s="860"/>
      <c r="M836" s="860"/>
      <c r="N836" s="860"/>
      <c r="O836" s="860"/>
      <c r="P836" s="860"/>
      <c r="Q836" s="860"/>
      <c r="R836" s="860"/>
      <c r="S836" s="860"/>
      <c r="T836" s="860"/>
      <c r="U836" s="860"/>
      <c r="V836" s="860"/>
      <c r="W836" s="860"/>
      <c r="X836" s="860"/>
      <c r="Y836" s="860"/>
      <c r="Z836" s="860"/>
      <c r="AA836" s="860"/>
      <c r="AB836" s="860"/>
      <c r="AC836" s="860"/>
      <c r="AD836" s="860"/>
    </row>
    <row r="837" spans="1:30" ht="15.75" customHeight="1" x14ac:dyDescent="0.25">
      <c r="A837" s="860"/>
      <c r="B837" s="860"/>
      <c r="C837" s="860"/>
      <c r="D837" s="860"/>
      <c r="E837" s="860"/>
      <c r="F837" s="860"/>
      <c r="G837" s="868"/>
      <c r="H837" s="860"/>
      <c r="I837" s="860"/>
      <c r="J837" s="860"/>
      <c r="K837" s="860"/>
      <c r="L837" s="860"/>
      <c r="M837" s="860"/>
      <c r="N837" s="860"/>
      <c r="O837" s="860"/>
      <c r="P837" s="860"/>
      <c r="Q837" s="860"/>
      <c r="R837" s="860"/>
      <c r="S837" s="860"/>
      <c r="T837" s="860"/>
      <c r="U837" s="860"/>
      <c r="V837" s="860"/>
      <c r="W837" s="860"/>
      <c r="X837" s="860"/>
      <c r="Y837" s="860"/>
      <c r="Z837" s="860"/>
      <c r="AA837" s="860"/>
      <c r="AB837" s="860"/>
      <c r="AC837" s="860"/>
      <c r="AD837" s="860"/>
    </row>
    <row r="838" spans="1:30" ht="15.75" customHeight="1" x14ac:dyDescent="0.25">
      <c r="A838" s="860"/>
      <c r="B838" s="860"/>
      <c r="C838" s="860"/>
      <c r="D838" s="860"/>
      <c r="E838" s="860"/>
      <c r="F838" s="860"/>
      <c r="G838" s="868"/>
      <c r="H838" s="860"/>
      <c r="I838" s="860"/>
      <c r="J838" s="860"/>
      <c r="K838" s="860"/>
      <c r="L838" s="860"/>
      <c r="M838" s="860"/>
      <c r="N838" s="860"/>
      <c r="O838" s="860"/>
      <c r="P838" s="860"/>
      <c r="Q838" s="860"/>
      <c r="R838" s="860"/>
      <c r="S838" s="860"/>
      <c r="T838" s="860"/>
      <c r="U838" s="860"/>
      <c r="V838" s="860"/>
      <c r="W838" s="860"/>
      <c r="X838" s="860"/>
      <c r="Y838" s="860"/>
      <c r="Z838" s="860"/>
      <c r="AA838" s="860"/>
      <c r="AB838" s="860"/>
      <c r="AC838" s="860"/>
      <c r="AD838" s="860"/>
    </row>
    <row r="839" spans="1:30" ht="15.75" customHeight="1" x14ac:dyDescent="0.25">
      <c r="A839" s="860"/>
      <c r="B839" s="860"/>
      <c r="C839" s="860"/>
      <c r="D839" s="860"/>
      <c r="E839" s="860"/>
      <c r="F839" s="860"/>
      <c r="G839" s="868"/>
      <c r="H839" s="860"/>
      <c r="I839" s="860"/>
      <c r="J839" s="860"/>
      <c r="K839" s="860"/>
      <c r="L839" s="860"/>
      <c r="M839" s="860"/>
      <c r="N839" s="860"/>
      <c r="O839" s="860"/>
      <c r="P839" s="860"/>
      <c r="Q839" s="860"/>
      <c r="R839" s="860"/>
      <c r="S839" s="860"/>
      <c r="T839" s="860"/>
      <c r="U839" s="860"/>
      <c r="V839" s="860"/>
      <c r="W839" s="860"/>
      <c r="X839" s="860"/>
      <c r="Y839" s="860"/>
      <c r="Z839" s="860"/>
      <c r="AA839" s="860"/>
      <c r="AB839" s="860"/>
      <c r="AC839" s="860"/>
      <c r="AD839" s="860"/>
    </row>
    <row r="840" spans="1:30" ht="15.75" customHeight="1" x14ac:dyDescent="0.25">
      <c r="A840" s="860"/>
      <c r="B840" s="860"/>
      <c r="C840" s="860"/>
      <c r="D840" s="860"/>
      <c r="E840" s="860"/>
      <c r="F840" s="860"/>
      <c r="G840" s="868"/>
      <c r="H840" s="860"/>
      <c r="I840" s="860"/>
      <c r="J840" s="860"/>
      <c r="K840" s="860"/>
      <c r="L840" s="860"/>
      <c r="M840" s="860"/>
      <c r="N840" s="860"/>
      <c r="O840" s="860"/>
      <c r="P840" s="860"/>
      <c r="Q840" s="860"/>
      <c r="R840" s="860"/>
      <c r="S840" s="860"/>
      <c r="T840" s="860"/>
      <c r="U840" s="860"/>
      <c r="V840" s="860"/>
      <c r="W840" s="860"/>
      <c r="X840" s="860"/>
      <c r="Y840" s="860"/>
      <c r="Z840" s="860"/>
      <c r="AA840" s="860"/>
      <c r="AB840" s="860"/>
      <c r="AC840" s="860"/>
      <c r="AD840" s="860"/>
    </row>
    <row r="841" spans="1:30" ht="15.75" customHeight="1" x14ac:dyDescent="0.25">
      <c r="A841" s="860"/>
      <c r="B841" s="860"/>
      <c r="C841" s="860"/>
      <c r="D841" s="860"/>
      <c r="E841" s="860"/>
      <c r="F841" s="860"/>
      <c r="G841" s="868"/>
      <c r="H841" s="860"/>
      <c r="I841" s="860"/>
      <c r="J841" s="860"/>
      <c r="K841" s="860"/>
      <c r="L841" s="860"/>
      <c r="M841" s="860"/>
      <c r="N841" s="860"/>
      <c r="O841" s="860"/>
      <c r="P841" s="860"/>
      <c r="Q841" s="860"/>
      <c r="R841" s="860"/>
      <c r="S841" s="860"/>
      <c r="T841" s="860"/>
      <c r="U841" s="860"/>
      <c r="V841" s="860"/>
      <c r="W841" s="860"/>
      <c r="X841" s="860"/>
      <c r="Y841" s="860"/>
      <c r="Z841" s="860"/>
      <c r="AA841" s="860"/>
      <c r="AB841" s="860"/>
      <c r="AC841" s="860"/>
      <c r="AD841" s="860"/>
    </row>
    <row r="842" spans="1:30" ht="15.75" customHeight="1" x14ac:dyDescent="0.25">
      <c r="A842" s="860"/>
      <c r="B842" s="860"/>
      <c r="C842" s="860"/>
      <c r="D842" s="860"/>
      <c r="E842" s="860"/>
      <c r="F842" s="860"/>
      <c r="G842" s="868"/>
      <c r="H842" s="860"/>
      <c r="I842" s="860"/>
      <c r="J842" s="860"/>
      <c r="K842" s="860"/>
      <c r="L842" s="860"/>
      <c r="M842" s="860"/>
      <c r="N842" s="860"/>
      <c r="O842" s="860"/>
      <c r="P842" s="860"/>
      <c r="Q842" s="860"/>
      <c r="R842" s="860"/>
      <c r="S842" s="860"/>
      <c r="T842" s="860"/>
      <c r="U842" s="860"/>
      <c r="V842" s="860"/>
      <c r="W842" s="860"/>
      <c r="X842" s="860"/>
      <c r="Y842" s="860"/>
      <c r="Z842" s="860"/>
      <c r="AA842" s="860"/>
      <c r="AB842" s="860"/>
      <c r="AC842" s="860"/>
      <c r="AD842" s="860"/>
    </row>
    <row r="843" spans="1:30" ht="15.75" customHeight="1" x14ac:dyDescent="0.25">
      <c r="A843" s="860"/>
      <c r="B843" s="860"/>
      <c r="C843" s="860"/>
      <c r="D843" s="860"/>
      <c r="E843" s="860"/>
      <c r="F843" s="860"/>
      <c r="G843" s="868"/>
      <c r="H843" s="860"/>
      <c r="I843" s="860"/>
      <c r="J843" s="860"/>
      <c r="K843" s="860"/>
      <c r="L843" s="860"/>
      <c r="M843" s="860"/>
      <c r="N843" s="860"/>
      <c r="O843" s="860"/>
      <c r="P843" s="860"/>
      <c r="Q843" s="860"/>
      <c r="R843" s="860"/>
      <c r="S843" s="860"/>
      <c r="T843" s="860"/>
      <c r="U843" s="860"/>
      <c r="V843" s="860"/>
      <c r="W843" s="860"/>
      <c r="X843" s="860"/>
      <c r="Y843" s="860"/>
      <c r="Z843" s="860"/>
      <c r="AA843" s="860"/>
      <c r="AB843" s="860"/>
      <c r="AC843" s="860"/>
      <c r="AD843" s="860"/>
    </row>
    <row r="844" spans="1:30" ht="15.75" customHeight="1" x14ac:dyDescent="0.25">
      <c r="A844" s="860"/>
      <c r="B844" s="860"/>
      <c r="C844" s="860"/>
      <c r="D844" s="860"/>
      <c r="E844" s="860"/>
      <c r="F844" s="860"/>
      <c r="G844" s="868"/>
      <c r="H844" s="860"/>
      <c r="I844" s="860"/>
      <c r="J844" s="860"/>
      <c r="K844" s="860"/>
      <c r="L844" s="860"/>
      <c r="M844" s="860"/>
      <c r="N844" s="860"/>
      <c r="O844" s="860"/>
      <c r="P844" s="860"/>
      <c r="Q844" s="860"/>
      <c r="R844" s="860"/>
      <c r="S844" s="860"/>
      <c r="T844" s="860"/>
      <c r="U844" s="860"/>
      <c r="V844" s="860"/>
      <c r="W844" s="860"/>
      <c r="X844" s="860"/>
      <c r="Y844" s="860"/>
      <c r="Z844" s="860"/>
      <c r="AA844" s="860"/>
      <c r="AB844" s="860"/>
      <c r="AC844" s="860"/>
      <c r="AD844" s="860"/>
    </row>
    <row r="845" spans="1:30" ht="15.75" customHeight="1" x14ac:dyDescent="0.25">
      <c r="A845" s="860"/>
      <c r="B845" s="860"/>
      <c r="C845" s="860"/>
      <c r="D845" s="860"/>
      <c r="E845" s="860"/>
      <c r="F845" s="860"/>
      <c r="G845" s="868"/>
      <c r="H845" s="860"/>
      <c r="I845" s="860"/>
      <c r="J845" s="860"/>
      <c r="K845" s="860"/>
      <c r="L845" s="860"/>
      <c r="M845" s="860"/>
      <c r="N845" s="860"/>
      <c r="O845" s="860"/>
      <c r="P845" s="860"/>
      <c r="Q845" s="860"/>
      <c r="R845" s="860"/>
      <c r="S845" s="860"/>
      <c r="T845" s="860"/>
      <c r="U845" s="860"/>
      <c r="V845" s="860"/>
      <c r="W845" s="860"/>
      <c r="X845" s="860"/>
      <c r="Y845" s="860"/>
      <c r="Z845" s="860"/>
      <c r="AA845" s="860"/>
      <c r="AB845" s="860"/>
      <c r="AC845" s="860"/>
      <c r="AD845" s="860"/>
    </row>
    <row r="846" spans="1:30" ht="15.75" customHeight="1" x14ac:dyDescent="0.25">
      <c r="A846" s="860"/>
      <c r="B846" s="860"/>
      <c r="C846" s="860"/>
      <c r="D846" s="860"/>
      <c r="E846" s="860"/>
      <c r="F846" s="860"/>
      <c r="G846" s="868"/>
      <c r="H846" s="860"/>
      <c r="I846" s="860"/>
      <c r="J846" s="860"/>
      <c r="K846" s="860"/>
      <c r="L846" s="860"/>
      <c r="M846" s="860"/>
      <c r="N846" s="860"/>
      <c r="O846" s="860"/>
      <c r="P846" s="860"/>
      <c r="Q846" s="860"/>
      <c r="R846" s="860"/>
      <c r="S846" s="860"/>
      <c r="T846" s="860"/>
      <c r="U846" s="860"/>
      <c r="V846" s="860"/>
      <c r="W846" s="860"/>
      <c r="X846" s="860"/>
      <c r="Y846" s="860"/>
      <c r="Z846" s="860"/>
      <c r="AA846" s="860"/>
      <c r="AB846" s="860"/>
      <c r="AC846" s="860"/>
      <c r="AD846" s="860"/>
    </row>
    <row r="847" spans="1:30" ht="15.75" customHeight="1" x14ac:dyDescent="0.25">
      <c r="A847" s="860"/>
      <c r="B847" s="860"/>
      <c r="C847" s="860"/>
      <c r="D847" s="860"/>
      <c r="E847" s="860"/>
      <c r="F847" s="860"/>
      <c r="G847" s="868"/>
      <c r="H847" s="860"/>
      <c r="I847" s="860"/>
      <c r="J847" s="860"/>
      <c r="K847" s="860"/>
      <c r="L847" s="860"/>
      <c r="M847" s="860"/>
      <c r="N847" s="860"/>
      <c r="O847" s="860"/>
      <c r="P847" s="860"/>
      <c r="Q847" s="860"/>
      <c r="R847" s="860"/>
      <c r="S847" s="860"/>
      <c r="T847" s="860"/>
      <c r="U847" s="860"/>
      <c r="V847" s="860"/>
      <c r="W847" s="860"/>
      <c r="X847" s="860"/>
      <c r="Y847" s="860"/>
      <c r="Z847" s="860"/>
      <c r="AA847" s="860"/>
      <c r="AB847" s="860"/>
      <c r="AC847" s="860"/>
      <c r="AD847" s="860"/>
    </row>
    <row r="848" spans="1:30" ht="15.75" customHeight="1" x14ac:dyDescent="0.25">
      <c r="A848" s="860"/>
      <c r="B848" s="860"/>
      <c r="C848" s="860"/>
      <c r="D848" s="860"/>
      <c r="E848" s="860"/>
      <c r="F848" s="860"/>
      <c r="G848" s="868"/>
      <c r="H848" s="860"/>
      <c r="I848" s="860"/>
      <c r="J848" s="860"/>
      <c r="K848" s="860"/>
      <c r="L848" s="860"/>
      <c r="M848" s="860"/>
      <c r="N848" s="860"/>
      <c r="O848" s="860"/>
      <c r="P848" s="860"/>
      <c r="Q848" s="860"/>
      <c r="R848" s="860"/>
      <c r="S848" s="860"/>
      <c r="T848" s="860"/>
      <c r="U848" s="860"/>
      <c r="V848" s="860"/>
      <c r="W848" s="860"/>
      <c r="X848" s="860"/>
      <c r="Y848" s="860"/>
      <c r="Z848" s="860"/>
      <c r="AA848" s="860"/>
      <c r="AB848" s="860"/>
      <c r="AC848" s="860"/>
      <c r="AD848" s="860"/>
    </row>
    <row r="849" spans="1:30" ht="15.75" customHeight="1" x14ac:dyDescent="0.25">
      <c r="A849" s="860"/>
      <c r="B849" s="860"/>
      <c r="C849" s="860"/>
      <c r="D849" s="860"/>
      <c r="E849" s="860"/>
      <c r="F849" s="860"/>
      <c r="G849" s="868"/>
      <c r="H849" s="860"/>
      <c r="I849" s="860"/>
      <c r="J849" s="860"/>
      <c r="K849" s="860"/>
      <c r="L849" s="860"/>
      <c r="M849" s="860"/>
      <c r="N849" s="860"/>
      <c r="O849" s="860"/>
      <c r="P849" s="860"/>
      <c r="Q849" s="860"/>
      <c r="R849" s="860"/>
      <c r="S849" s="860"/>
      <c r="T849" s="860"/>
      <c r="U849" s="860"/>
      <c r="V849" s="860"/>
      <c r="W849" s="860"/>
      <c r="X849" s="860"/>
      <c r="Y849" s="860"/>
      <c r="Z849" s="860"/>
      <c r="AA849" s="860"/>
      <c r="AB849" s="860"/>
      <c r="AC849" s="860"/>
      <c r="AD849" s="860"/>
    </row>
    <row r="850" spans="1:30" ht="15.75" customHeight="1" x14ac:dyDescent="0.25">
      <c r="A850" s="860"/>
      <c r="B850" s="860"/>
      <c r="C850" s="860"/>
      <c r="D850" s="860"/>
      <c r="E850" s="860"/>
      <c r="F850" s="860"/>
      <c r="G850" s="868"/>
      <c r="H850" s="860"/>
      <c r="I850" s="860"/>
      <c r="J850" s="860"/>
      <c r="K850" s="860"/>
      <c r="L850" s="860"/>
      <c r="M850" s="860"/>
      <c r="N850" s="860"/>
      <c r="O850" s="860"/>
      <c r="P850" s="860"/>
      <c r="Q850" s="860"/>
      <c r="R850" s="860"/>
      <c r="S850" s="860"/>
      <c r="T850" s="860"/>
      <c r="U850" s="860"/>
      <c r="V850" s="860"/>
      <c r="W850" s="860"/>
      <c r="X850" s="860"/>
      <c r="Y850" s="860"/>
      <c r="Z850" s="860"/>
      <c r="AA850" s="860"/>
      <c r="AB850" s="860"/>
      <c r="AC850" s="860"/>
      <c r="AD850" s="860"/>
    </row>
    <row r="851" spans="1:30" ht="15.75" customHeight="1" x14ac:dyDescent="0.25">
      <c r="A851" s="860"/>
      <c r="B851" s="860"/>
      <c r="C851" s="860"/>
      <c r="D851" s="860"/>
      <c r="E851" s="860"/>
      <c r="F851" s="860"/>
      <c r="G851" s="868"/>
      <c r="H851" s="860"/>
      <c r="I851" s="860"/>
      <c r="J851" s="860"/>
      <c r="K851" s="860"/>
      <c r="L851" s="860"/>
      <c r="M851" s="860"/>
      <c r="N851" s="860"/>
      <c r="O851" s="860"/>
      <c r="P851" s="860"/>
      <c r="Q851" s="860"/>
      <c r="R851" s="860"/>
      <c r="S851" s="860"/>
      <c r="T851" s="860"/>
      <c r="U851" s="860"/>
      <c r="V851" s="860"/>
      <c r="W851" s="860"/>
      <c r="X851" s="860"/>
      <c r="Y851" s="860"/>
      <c r="Z851" s="860"/>
      <c r="AA851" s="860"/>
      <c r="AB851" s="860"/>
      <c r="AC851" s="860"/>
      <c r="AD851" s="860"/>
    </row>
    <row r="852" spans="1:30" ht="15.75" customHeight="1" x14ac:dyDescent="0.25">
      <c r="A852" s="860"/>
      <c r="B852" s="860"/>
      <c r="C852" s="860"/>
      <c r="D852" s="860"/>
      <c r="E852" s="860"/>
      <c r="F852" s="860"/>
      <c r="G852" s="868"/>
      <c r="H852" s="860"/>
      <c r="I852" s="860"/>
      <c r="J852" s="860"/>
      <c r="K852" s="860"/>
      <c r="L852" s="860"/>
      <c r="M852" s="860"/>
      <c r="N852" s="860"/>
      <c r="O852" s="860"/>
      <c r="P852" s="860"/>
      <c r="Q852" s="860"/>
      <c r="R852" s="860"/>
      <c r="S852" s="860"/>
      <c r="T852" s="860"/>
      <c r="U852" s="860"/>
      <c r="V852" s="860"/>
      <c r="W852" s="860"/>
      <c r="X852" s="860"/>
      <c r="Y852" s="860"/>
      <c r="Z852" s="860"/>
      <c r="AA852" s="860"/>
      <c r="AB852" s="860"/>
      <c r="AC852" s="860"/>
      <c r="AD852" s="860"/>
    </row>
    <row r="853" spans="1:30" ht="15.75" customHeight="1" x14ac:dyDescent="0.25">
      <c r="A853" s="860"/>
      <c r="B853" s="860"/>
      <c r="C853" s="860"/>
      <c r="D853" s="860"/>
      <c r="E853" s="860"/>
      <c r="F853" s="860"/>
      <c r="G853" s="868"/>
      <c r="H853" s="860"/>
      <c r="I853" s="860"/>
      <c r="J853" s="860"/>
      <c r="K853" s="860"/>
      <c r="L853" s="860"/>
      <c r="M853" s="860"/>
      <c r="N853" s="860"/>
      <c r="O853" s="860"/>
      <c r="P853" s="860"/>
      <c r="Q853" s="860"/>
      <c r="R853" s="860"/>
      <c r="S853" s="860"/>
      <c r="T853" s="860"/>
      <c r="U853" s="860"/>
      <c r="V853" s="860"/>
      <c r="W853" s="860"/>
      <c r="X853" s="860"/>
      <c r="Y853" s="860"/>
      <c r="Z853" s="860"/>
      <c r="AA853" s="860"/>
      <c r="AB853" s="860"/>
      <c r="AC853" s="860"/>
      <c r="AD853" s="860"/>
    </row>
    <row r="854" spans="1:30" ht="15.75" customHeight="1" x14ac:dyDescent="0.25">
      <c r="A854" s="860"/>
      <c r="B854" s="860"/>
      <c r="C854" s="860"/>
      <c r="D854" s="860"/>
      <c r="E854" s="860"/>
      <c r="F854" s="860"/>
      <c r="G854" s="868"/>
      <c r="H854" s="860"/>
      <c r="I854" s="860"/>
      <c r="J854" s="860"/>
      <c r="K854" s="860"/>
      <c r="L854" s="860"/>
      <c r="M854" s="860"/>
      <c r="N854" s="860"/>
      <c r="O854" s="860"/>
      <c r="P854" s="860"/>
      <c r="Q854" s="860"/>
      <c r="R854" s="860"/>
      <c r="S854" s="860"/>
      <c r="T854" s="860"/>
      <c r="U854" s="860"/>
      <c r="V854" s="860"/>
      <c r="W854" s="860"/>
      <c r="X854" s="860"/>
      <c r="Y854" s="860"/>
      <c r="Z854" s="860"/>
      <c r="AA854" s="860"/>
      <c r="AB854" s="860"/>
      <c r="AC854" s="860"/>
      <c r="AD854" s="860"/>
    </row>
    <row r="855" spans="1:30" ht="15.75" customHeight="1" x14ac:dyDescent="0.25">
      <c r="A855" s="860"/>
      <c r="B855" s="860"/>
      <c r="C855" s="860"/>
      <c r="D855" s="860"/>
      <c r="E855" s="860"/>
      <c r="F855" s="860"/>
      <c r="G855" s="868"/>
      <c r="H855" s="860"/>
      <c r="I855" s="860"/>
      <c r="J855" s="860"/>
      <c r="K855" s="860"/>
      <c r="L855" s="860"/>
      <c r="M855" s="860"/>
      <c r="N855" s="860"/>
      <c r="O855" s="860"/>
      <c r="P855" s="860"/>
      <c r="Q855" s="860"/>
      <c r="R855" s="860"/>
      <c r="S855" s="860"/>
      <c r="T855" s="860"/>
      <c r="U855" s="860"/>
      <c r="V855" s="860"/>
      <c r="W855" s="860"/>
      <c r="X855" s="860"/>
      <c r="Y855" s="860"/>
      <c r="Z855" s="860"/>
      <c r="AA855" s="860"/>
      <c r="AB855" s="860"/>
      <c r="AC855" s="860"/>
      <c r="AD855" s="860"/>
    </row>
    <row r="856" spans="1:30" ht="15.75" customHeight="1" x14ac:dyDescent="0.25">
      <c r="A856" s="860"/>
      <c r="B856" s="860"/>
      <c r="C856" s="860"/>
      <c r="D856" s="860"/>
      <c r="E856" s="860"/>
      <c r="F856" s="860"/>
      <c r="G856" s="868"/>
      <c r="H856" s="860"/>
      <c r="I856" s="860"/>
      <c r="J856" s="860"/>
      <c r="K856" s="860"/>
      <c r="L856" s="860"/>
      <c r="M856" s="860"/>
      <c r="N856" s="860"/>
      <c r="O856" s="860"/>
      <c r="P856" s="860"/>
      <c r="Q856" s="860"/>
      <c r="R856" s="860"/>
      <c r="S856" s="860"/>
      <c r="T856" s="860"/>
      <c r="U856" s="860"/>
      <c r="V856" s="860"/>
      <c r="W856" s="860"/>
      <c r="X856" s="860"/>
      <c r="Y856" s="860"/>
      <c r="Z856" s="860"/>
      <c r="AA856" s="860"/>
      <c r="AB856" s="860"/>
      <c r="AC856" s="860"/>
      <c r="AD856" s="860"/>
    </row>
    <row r="857" spans="1:30" ht="15.75" customHeight="1" x14ac:dyDescent="0.25">
      <c r="A857" s="860"/>
      <c r="B857" s="860"/>
      <c r="C857" s="860"/>
      <c r="D857" s="860"/>
      <c r="E857" s="860"/>
      <c r="F857" s="860"/>
      <c r="G857" s="868"/>
      <c r="H857" s="860"/>
      <c r="I857" s="860"/>
      <c r="J857" s="860"/>
      <c r="K857" s="860"/>
      <c r="L857" s="860"/>
      <c r="M857" s="860"/>
      <c r="N857" s="860"/>
      <c r="O857" s="860"/>
      <c r="P857" s="860"/>
      <c r="Q857" s="860"/>
      <c r="R857" s="860"/>
      <c r="S857" s="860"/>
      <c r="T857" s="860"/>
      <c r="U857" s="860"/>
      <c r="V857" s="860"/>
      <c r="W857" s="860"/>
      <c r="X857" s="860"/>
      <c r="Y857" s="860"/>
      <c r="Z857" s="860"/>
      <c r="AA857" s="860"/>
      <c r="AB857" s="860"/>
      <c r="AC857" s="860"/>
      <c r="AD857" s="860"/>
    </row>
    <row r="858" spans="1:30" ht="15.75" customHeight="1" x14ac:dyDescent="0.25">
      <c r="A858" s="860"/>
      <c r="B858" s="860"/>
      <c r="C858" s="860"/>
      <c r="D858" s="860"/>
      <c r="E858" s="860"/>
      <c r="F858" s="860"/>
      <c r="G858" s="868"/>
      <c r="H858" s="860"/>
      <c r="I858" s="860"/>
      <c r="J858" s="860"/>
      <c r="K858" s="860"/>
      <c r="L858" s="860"/>
      <c r="M858" s="860"/>
      <c r="N858" s="860"/>
      <c r="O858" s="860"/>
      <c r="P858" s="860"/>
      <c r="Q858" s="860"/>
      <c r="R858" s="860"/>
      <c r="S858" s="860"/>
      <c r="T858" s="860"/>
      <c r="U858" s="860"/>
      <c r="V858" s="860"/>
      <c r="W858" s="860"/>
      <c r="X858" s="860"/>
      <c r="Y858" s="860"/>
      <c r="Z858" s="860"/>
      <c r="AA858" s="860"/>
      <c r="AB858" s="860"/>
      <c r="AC858" s="860"/>
      <c r="AD858" s="860"/>
    </row>
    <row r="859" spans="1:30" ht="15.75" customHeight="1" x14ac:dyDescent="0.25">
      <c r="A859" s="860"/>
      <c r="B859" s="860"/>
      <c r="C859" s="860"/>
      <c r="D859" s="860"/>
      <c r="E859" s="860"/>
      <c r="F859" s="860"/>
      <c r="G859" s="868"/>
      <c r="H859" s="860"/>
      <c r="I859" s="860"/>
      <c r="J859" s="860"/>
      <c r="K859" s="860"/>
      <c r="L859" s="860"/>
      <c r="M859" s="860"/>
      <c r="N859" s="860"/>
      <c r="O859" s="860"/>
      <c r="P859" s="860"/>
      <c r="Q859" s="860"/>
      <c r="R859" s="860"/>
      <c r="S859" s="860"/>
      <c r="T859" s="860"/>
      <c r="U859" s="860"/>
      <c r="V859" s="860"/>
      <c r="W859" s="860"/>
      <c r="X859" s="860"/>
      <c r="Y859" s="860"/>
      <c r="Z859" s="860"/>
      <c r="AA859" s="860"/>
      <c r="AB859" s="860"/>
      <c r="AC859" s="860"/>
      <c r="AD859" s="860"/>
    </row>
    <row r="860" spans="1:30" ht="15.75" customHeight="1" x14ac:dyDescent="0.25">
      <c r="A860" s="860"/>
      <c r="B860" s="860"/>
      <c r="C860" s="860"/>
      <c r="D860" s="860"/>
      <c r="E860" s="860"/>
      <c r="F860" s="860"/>
      <c r="G860" s="868"/>
      <c r="H860" s="860"/>
      <c r="I860" s="860"/>
      <c r="J860" s="860"/>
      <c r="K860" s="860"/>
      <c r="L860" s="860"/>
      <c r="M860" s="860"/>
      <c r="N860" s="860"/>
      <c r="O860" s="860"/>
      <c r="P860" s="860"/>
      <c r="Q860" s="860"/>
      <c r="R860" s="860"/>
      <c r="S860" s="860"/>
      <c r="T860" s="860"/>
      <c r="U860" s="860"/>
      <c r="V860" s="860"/>
      <c r="W860" s="860"/>
      <c r="X860" s="860"/>
      <c r="Y860" s="860"/>
      <c r="Z860" s="860"/>
      <c r="AA860" s="860"/>
      <c r="AB860" s="860"/>
      <c r="AC860" s="860"/>
      <c r="AD860" s="860"/>
    </row>
    <row r="861" spans="1:30" ht="15.75" customHeight="1" x14ac:dyDescent="0.25">
      <c r="A861" s="860"/>
      <c r="B861" s="860"/>
      <c r="C861" s="860"/>
      <c r="D861" s="860"/>
      <c r="E861" s="860"/>
      <c r="F861" s="860"/>
      <c r="G861" s="868"/>
      <c r="H861" s="860"/>
      <c r="I861" s="860"/>
      <c r="J861" s="860"/>
      <c r="K861" s="860"/>
      <c r="L861" s="860"/>
      <c r="M861" s="860"/>
      <c r="N861" s="860"/>
      <c r="O861" s="860"/>
      <c r="P861" s="860"/>
      <c r="Q861" s="860"/>
      <c r="R861" s="860"/>
      <c r="S861" s="860"/>
      <c r="T861" s="860"/>
      <c r="U861" s="860"/>
      <c r="V861" s="860"/>
      <c r="W861" s="860"/>
      <c r="X861" s="860"/>
      <c r="Y861" s="860"/>
      <c r="Z861" s="860"/>
      <c r="AA861" s="860"/>
      <c r="AB861" s="860"/>
      <c r="AC861" s="860"/>
      <c r="AD861" s="860"/>
    </row>
    <row r="862" spans="1:30" ht="15.75" customHeight="1" x14ac:dyDescent="0.25">
      <c r="A862" s="860"/>
      <c r="B862" s="860"/>
      <c r="C862" s="860"/>
      <c r="D862" s="860"/>
      <c r="E862" s="860"/>
      <c r="F862" s="860"/>
      <c r="G862" s="868"/>
      <c r="H862" s="860"/>
      <c r="I862" s="860"/>
      <c r="J862" s="860"/>
      <c r="K862" s="860"/>
      <c r="L862" s="860"/>
      <c r="M862" s="860"/>
      <c r="N862" s="860"/>
      <c r="O862" s="860"/>
      <c r="P862" s="860"/>
      <c r="Q862" s="860"/>
      <c r="R862" s="860"/>
      <c r="S862" s="860"/>
      <c r="T862" s="860"/>
      <c r="U862" s="860"/>
      <c r="V862" s="860"/>
      <c r="W862" s="860"/>
      <c r="X862" s="860"/>
      <c r="Y862" s="860"/>
      <c r="Z862" s="860"/>
      <c r="AA862" s="860"/>
      <c r="AB862" s="860"/>
      <c r="AC862" s="860"/>
      <c r="AD862" s="860"/>
    </row>
    <row r="863" spans="1:30" ht="15.75" customHeight="1" x14ac:dyDescent="0.25">
      <c r="A863" s="860"/>
      <c r="B863" s="860"/>
      <c r="C863" s="860"/>
      <c r="D863" s="860"/>
      <c r="E863" s="860"/>
      <c r="F863" s="860"/>
      <c r="G863" s="868"/>
      <c r="H863" s="860"/>
      <c r="I863" s="860"/>
      <c r="J863" s="860"/>
      <c r="K863" s="860"/>
      <c r="L863" s="860"/>
      <c r="M863" s="860"/>
      <c r="N863" s="860"/>
      <c r="O863" s="860"/>
      <c r="P863" s="860"/>
      <c r="Q863" s="860"/>
      <c r="R863" s="860"/>
      <c r="S863" s="860"/>
      <c r="T863" s="860"/>
      <c r="U863" s="860"/>
      <c r="V863" s="860"/>
      <c r="W863" s="860"/>
      <c r="X863" s="860"/>
      <c r="Y863" s="860"/>
      <c r="Z863" s="860"/>
      <c r="AA863" s="860"/>
      <c r="AB863" s="860"/>
      <c r="AC863" s="860"/>
      <c r="AD863" s="860"/>
    </row>
    <row r="864" spans="1:30" ht="15.75" customHeight="1" x14ac:dyDescent="0.25">
      <c r="A864" s="860"/>
      <c r="B864" s="860"/>
      <c r="C864" s="860"/>
      <c r="D864" s="860"/>
      <c r="E864" s="860"/>
      <c r="F864" s="860"/>
      <c r="G864" s="868"/>
      <c r="H864" s="860"/>
      <c r="I864" s="860"/>
      <c r="J864" s="860"/>
      <c r="K864" s="860"/>
      <c r="L864" s="860"/>
      <c r="M864" s="860"/>
      <c r="N864" s="860"/>
      <c r="O864" s="860"/>
      <c r="P864" s="860"/>
      <c r="Q864" s="860"/>
      <c r="R864" s="860"/>
      <c r="S864" s="860"/>
      <c r="T864" s="860"/>
      <c r="U864" s="860"/>
      <c r="V864" s="860"/>
      <c r="W864" s="860"/>
      <c r="X864" s="860"/>
      <c r="Y864" s="860"/>
      <c r="Z864" s="860"/>
      <c r="AA864" s="860"/>
      <c r="AB864" s="860"/>
      <c r="AC864" s="860"/>
      <c r="AD864" s="860"/>
    </row>
    <row r="865" spans="1:30" ht="15.75" customHeight="1" x14ac:dyDescent="0.25">
      <c r="A865" s="860"/>
      <c r="B865" s="860"/>
      <c r="C865" s="860"/>
      <c r="D865" s="860"/>
      <c r="E865" s="860"/>
      <c r="F865" s="860"/>
      <c r="G865" s="868"/>
      <c r="H865" s="860"/>
      <c r="I865" s="860"/>
      <c r="J865" s="860"/>
      <c r="K865" s="860"/>
      <c r="L865" s="860"/>
      <c r="M865" s="860"/>
      <c r="N865" s="860"/>
      <c r="O865" s="860"/>
      <c r="P865" s="860"/>
      <c r="Q865" s="860"/>
      <c r="R865" s="860"/>
      <c r="S865" s="860"/>
      <c r="T865" s="860"/>
      <c r="U865" s="860"/>
      <c r="V865" s="860"/>
      <c r="W865" s="860"/>
      <c r="X865" s="860"/>
      <c r="Y865" s="860"/>
      <c r="Z865" s="860"/>
      <c r="AA865" s="860"/>
      <c r="AB865" s="860"/>
      <c r="AC865" s="860"/>
      <c r="AD865" s="860"/>
    </row>
    <row r="866" spans="1:30" ht="15.75" customHeight="1" x14ac:dyDescent="0.25">
      <c r="A866" s="860"/>
      <c r="B866" s="860"/>
      <c r="C866" s="860"/>
      <c r="D866" s="860"/>
      <c r="E866" s="860"/>
      <c r="F866" s="860"/>
      <c r="G866" s="868"/>
      <c r="H866" s="860"/>
      <c r="I866" s="860"/>
      <c r="J866" s="860"/>
      <c r="K866" s="860"/>
      <c r="L866" s="860"/>
      <c r="M866" s="860"/>
      <c r="N866" s="860"/>
      <c r="O866" s="860"/>
      <c r="P866" s="860"/>
      <c r="Q866" s="860"/>
      <c r="R866" s="860"/>
      <c r="S866" s="860"/>
      <c r="T866" s="860"/>
      <c r="U866" s="860"/>
      <c r="V866" s="860"/>
      <c r="W866" s="860"/>
      <c r="X866" s="860"/>
      <c r="Y866" s="860"/>
      <c r="Z866" s="860"/>
      <c r="AA866" s="860"/>
      <c r="AB866" s="860"/>
      <c r="AC866" s="860"/>
      <c r="AD866" s="860"/>
    </row>
    <row r="867" spans="1:30" ht="15.75" customHeight="1" x14ac:dyDescent="0.25">
      <c r="A867" s="860"/>
      <c r="B867" s="860"/>
      <c r="C867" s="860"/>
      <c r="D867" s="860"/>
      <c r="E867" s="860"/>
      <c r="F867" s="860"/>
      <c r="G867" s="868"/>
      <c r="H867" s="860"/>
      <c r="I867" s="860"/>
      <c r="J867" s="860"/>
      <c r="K867" s="860"/>
      <c r="L867" s="860"/>
      <c r="M867" s="860"/>
      <c r="N867" s="860"/>
      <c r="O867" s="860"/>
      <c r="P867" s="860"/>
      <c r="Q867" s="860"/>
      <c r="R867" s="860"/>
      <c r="S867" s="860"/>
      <c r="T867" s="860"/>
      <c r="U867" s="860"/>
      <c r="V867" s="860"/>
      <c r="W867" s="860"/>
      <c r="X867" s="860"/>
      <c r="Y867" s="860"/>
      <c r="Z867" s="860"/>
      <c r="AA867" s="860"/>
      <c r="AB867" s="860"/>
      <c r="AC867" s="860"/>
      <c r="AD867" s="860"/>
    </row>
    <row r="868" spans="1:30" ht="15.75" customHeight="1" x14ac:dyDescent="0.25">
      <c r="A868" s="860"/>
      <c r="B868" s="860"/>
      <c r="C868" s="860"/>
      <c r="D868" s="860"/>
      <c r="E868" s="860"/>
      <c r="F868" s="860"/>
      <c r="G868" s="868"/>
      <c r="H868" s="860"/>
      <c r="I868" s="860"/>
      <c r="J868" s="860"/>
      <c r="K868" s="860"/>
      <c r="L868" s="860"/>
      <c r="M868" s="860"/>
      <c r="N868" s="860"/>
      <c r="O868" s="860"/>
      <c r="P868" s="860"/>
      <c r="Q868" s="860"/>
      <c r="R868" s="860"/>
      <c r="S868" s="860"/>
      <c r="T868" s="860"/>
      <c r="U868" s="860"/>
      <c r="V868" s="860"/>
      <c r="W868" s="860"/>
      <c r="X868" s="860"/>
      <c r="Y868" s="860"/>
      <c r="Z868" s="860"/>
      <c r="AA868" s="860"/>
      <c r="AB868" s="860"/>
      <c r="AC868" s="860"/>
      <c r="AD868" s="860"/>
    </row>
    <row r="869" spans="1:30" ht="15.75" customHeight="1" x14ac:dyDescent="0.25">
      <c r="A869" s="860"/>
      <c r="B869" s="860"/>
      <c r="C869" s="860"/>
      <c r="D869" s="860"/>
      <c r="E869" s="860"/>
      <c r="F869" s="860"/>
      <c r="G869" s="868"/>
      <c r="H869" s="860"/>
      <c r="I869" s="860"/>
      <c r="J869" s="860"/>
      <c r="K869" s="860"/>
      <c r="L869" s="860"/>
      <c r="M869" s="860"/>
      <c r="N869" s="860"/>
      <c r="O869" s="860"/>
      <c r="P869" s="860"/>
      <c r="Q869" s="860"/>
      <c r="R869" s="860"/>
      <c r="S869" s="860"/>
      <c r="T869" s="860"/>
      <c r="U869" s="860"/>
      <c r="V869" s="860"/>
      <c r="W869" s="860"/>
      <c r="X869" s="860"/>
      <c r="Y869" s="860"/>
      <c r="Z869" s="860"/>
      <c r="AA869" s="860"/>
      <c r="AB869" s="860"/>
      <c r="AC869" s="860"/>
      <c r="AD869" s="860"/>
    </row>
    <row r="870" spans="1:30" ht="15.75" customHeight="1" x14ac:dyDescent="0.25">
      <c r="A870" s="860"/>
      <c r="B870" s="860"/>
      <c r="C870" s="860"/>
      <c r="D870" s="860"/>
      <c r="E870" s="860"/>
      <c r="F870" s="860"/>
      <c r="G870" s="868"/>
      <c r="H870" s="860"/>
      <c r="I870" s="860"/>
      <c r="J870" s="860"/>
      <c r="K870" s="860"/>
      <c r="L870" s="860"/>
      <c r="M870" s="860"/>
      <c r="N870" s="860"/>
      <c r="O870" s="860"/>
      <c r="P870" s="860"/>
      <c r="Q870" s="860"/>
      <c r="R870" s="860"/>
      <c r="S870" s="860"/>
      <c r="T870" s="860"/>
      <c r="U870" s="860"/>
      <c r="V870" s="860"/>
      <c r="W870" s="860"/>
      <c r="X870" s="860"/>
      <c r="Y870" s="860"/>
      <c r="Z870" s="860"/>
      <c r="AA870" s="860"/>
      <c r="AB870" s="860"/>
      <c r="AC870" s="860"/>
      <c r="AD870" s="860"/>
    </row>
    <row r="871" spans="1:30" ht="15.75" customHeight="1" x14ac:dyDescent="0.25">
      <c r="A871" s="860"/>
      <c r="B871" s="860"/>
      <c r="C871" s="860"/>
      <c r="D871" s="860"/>
      <c r="E871" s="860"/>
      <c r="F871" s="860"/>
      <c r="G871" s="868"/>
      <c r="H871" s="860"/>
      <c r="I871" s="860"/>
      <c r="J871" s="860"/>
      <c r="K871" s="860"/>
      <c r="L871" s="860"/>
      <c r="M871" s="860"/>
      <c r="N871" s="860"/>
      <c r="O871" s="860"/>
      <c r="P871" s="860"/>
      <c r="Q871" s="860"/>
      <c r="R871" s="860"/>
      <c r="S871" s="860"/>
      <c r="T871" s="860"/>
      <c r="U871" s="860"/>
      <c r="V871" s="860"/>
      <c r="W871" s="860"/>
      <c r="X871" s="860"/>
      <c r="Y871" s="860"/>
      <c r="Z871" s="860"/>
      <c r="AA871" s="860"/>
      <c r="AB871" s="860"/>
      <c r="AC871" s="860"/>
      <c r="AD871" s="860"/>
    </row>
    <row r="872" spans="1:30" ht="15.75" customHeight="1" x14ac:dyDescent="0.25">
      <c r="A872" s="860"/>
      <c r="B872" s="860"/>
      <c r="C872" s="860"/>
      <c r="D872" s="860"/>
      <c r="E872" s="860"/>
      <c r="F872" s="860"/>
      <c r="G872" s="868"/>
      <c r="H872" s="860"/>
      <c r="I872" s="860"/>
      <c r="J872" s="860"/>
      <c r="K872" s="860"/>
      <c r="L872" s="860"/>
      <c r="M872" s="860"/>
      <c r="N872" s="860"/>
      <c r="O872" s="860"/>
      <c r="P872" s="860"/>
      <c r="Q872" s="860"/>
      <c r="R872" s="860"/>
      <c r="S872" s="860"/>
      <c r="T872" s="860"/>
      <c r="U872" s="860"/>
      <c r="V872" s="860"/>
      <c r="W872" s="860"/>
      <c r="X872" s="860"/>
      <c r="Y872" s="860"/>
      <c r="Z872" s="860"/>
      <c r="AA872" s="860"/>
      <c r="AB872" s="860"/>
      <c r="AC872" s="860"/>
      <c r="AD872" s="860"/>
    </row>
    <row r="873" spans="1:30" ht="15.75" customHeight="1" x14ac:dyDescent="0.25">
      <c r="A873" s="860"/>
      <c r="B873" s="860"/>
      <c r="C873" s="860"/>
      <c r="D873" s="860"/>
      <c r="E873" s="860"/>
      <c r="F873" s="860"/>
      <c r="G873" s="868"/>
      <c r="H873" s="860"/>
      <c r="I873" s="860"/>
      <c r="J873" s="860"/>
      <c r="K873" s="860"/>
      <c r="L873" s="860"/>
      <c r="M873" s="860"/>
      <c r="N873" s="860"/>
      <c r="O873" s="860"/>
      <c r="P873" s="860"/>
      <c r="Q873" s="860"/>
      <c r="R873" s="860"/>
      <c r="S873" s="860"/>
      <c r="T873" s="860"/>
      <c r="U873" s="860"/>
      <c r="V873" s="860"/>
      <c r="W873" s="860"/>
      <c r="X873" s="860"/>
      <c r="Y873" s="860"/>
      <c r="Z873" s="860"/>
      <c r="AA873" s="860"/>
      <c r="AB873" s="860"/>
      <c r="AC873" s="860"/>
      <c r="AD873" s="860"/>
    </row>
    <row r="874" spans="1:30" ht="15.75" customHeight="1" x14ac:dyDescent="0.25">
      <c r="A874" s="860"/>
      <c r="B874" s="860"/>
      <c r="C874" s="860"/>
      <c r="D874" s="860"/>
      <c r="E874" s="860"/>
      <c r="F874" s="860"/>
      <c r="G874" s="868"/>
      <c r="H874" s="860"/>
      <c r="I874" s="860"/>
      <c r="J874" s="860"/>
      <c r="K874" s="860"/>
      <c r="L874" s="860"/>
      <c r="M874" s="860"/>
      <c r="N874" s="860"/>
      <c r="O874" s="860"/>
      <c r="P874" s="860"/>
      <c r="Q874" s="860"/>
      <c r="R874" s="860"/>
      <c r="S874" s="860"/>
      <c r="T874" s="860"/>
      <c r="U874" s="860"/>
      <c r="V874" s="860"/>
      <c r="W874" s="860"/>
      <c r="X874" s="860"/>
      <c r="Y874" s="860"/>
      <c r="Z874" s="860"/>
      <c r="AA874" s="860"/>
      <c r="AB874" s="860"/>
      <c r="AC874" s="860"/>
      <c r="AD874" s="860"/>
    </row>
    <row r="875" spans="1:30" ht="15.75" customHeight="1" x14ac:dyDescent="0.25">
      <c r="A875" s="860"/>
      <c r="B875" s="860"/>
      <c r="C875" s="860"/>
      <c r="D875" s="860"/>
      <c r="E875" s="860"/>
      <c r="F875" s="860"/>
      <c r="G875" s="868"/>
      <c r="H875" s="860"/>
      <c r="I875" s="860"/>
      <c r="J875" s="860"/>
      <c r="K875" s="860"/>
      <c r="L875" s="860"/>
      <c r="M875" s="860"/>
      <c r="N875" s="860"/>
      <c r="O875" s="860"/>
      <c r="P875" s="860"/>
      <c r="Q875" s="860"/>
      <c r="R875" s="860"/>
      <c r="S875" s="860"/>
      <c r="T875" s="860"/>
      <c r="U875" s="860"/>
      <c r="V875" s="860"/>
      <c r="W875" s="860"/>
      <c r="X875" s="860"/>
      <c r="Y875" s="860"/>
      <c r="Z875" s="860"/>
      <c r="AA875" s="860"/>
      <c r="AB875" s="860"/>
      <c r="AC875" s="860"/>
      <c r="AD875" s="860"/>
    </row>
    <row r="876" spans="1:30" ht="15.75" customHeight="1" x14ac:dyDescent="0.25">
      <c r="A876" s="860"/>
      <c r="B876" s="860"/>
      <c r="C876" s="860"/>
      <c r="D876" s="860"/>
      <c r="E876" s="860"/>
      <c r="F876" s="860"/>
      <c r="G876" s="868"/>
      <c r="H876" s="860"/>
      <c r="I876" s="860"/>
      <c r="J876" s="860"/>
      <c r="K876" s="860"/>
      <c r="L876" s="860"/>
      <c r="M876" s="860"/>
      <c r="N876" s="860"/>
      <c r="O876" s="860"/>
      <c r="P876" s="860"/>
      <c r="Q876" s="860"/>
      <c r="R876" s="860"/>
      <c r="S876" s="860"/>
      <c r="T876" s="860"/>
      <c r="U876" s="860"/>
      <c r="V876" s="860"/>
      <c r="W876" s="860"/>
      <c r="X876" s="860"/>
      <c r="Y876" s="860"/>
      <c r="Z876" s="860"/>
      <c r="AA876" s="860"/>
      <c r="AB876" s="860"/>
      <c r="AC876" s="860"/>
      <c r="AD876" s="860"/>
    </row>
    <row r="877" spans="1:30" ht="15.75" customHeight="1" x14ac:dyDescent="0.25">
      <c r="A877" s="860"/>
      <c r="B877" s="860"/>
      <c r="C877" s="860"/>
      <c r="D877" s="860"/>
      <c r="E877" s="860"/>
      <c r="F877" s="860"/>
      <c r="G877" s="868"/>
      <c r="H877" s="860"/>
      <c r="I877" s="860"/>
      <c r="J877" s="860"/>
      <c r="K877" s="860"/>
      <c r="L877" s="860"/>
      <c r="M877" s="860"/>
      <c r="N877" s="860"/>
      <c r="O877" s="860"/>
      <c r="P877" s="860"/>
      <c r="Q877" s="860"/>
      <c r="R877" s="860"/>
      <c r="S877" s="860"/>
      <c r="T877" s="860"/>
      <c r="U877" s="860"/>
      <c r="V877" s="860"/>
      <c r="W877" s="860"/>
      <c r="X877" s="860"/>
      <c r="Y877" s="860"/>
      <c r="Z877" s="860"/>
      <c r="AA877" s="860"/>
      <c r="AB877" s="860"/>
      <c r="AC877" s="860"/>
      <c r="AD877" s="860"/>
    </row>
    <row r="878" spans="1:30" ht="15.75" customHeight="1" x14ac:dyDescent="0.25">
      <c r="A878" s="860"/>
      <c r="B878" s="860"/>
      <c r="C878" s="860"/>
      <c r="D878" s="860"/>
      <c r="E878" s="860"/>
      <c r="F878" s="860"/>
      <c r="G878" s="868"/>
      <c r="H878" s="860"/>
      <c r="I878" s="860"/>
      <c r="J878" s="860"/>
      <c r="K878" s="860"/>
      <c r="L878" s="860"/>
      <c r="M878" s="860"/>
      <c r="N878" s="860"/>
      <c r="O878" s="860"/>
      <c r="P878" s="860"/>
      <c r="Q878" s="860"/>
      <c r="R878" s="860"/>
      <c r="S878" s="860"/>
      <c r="T878" s="860"/>
      <c r="U878" s="860"/>
      <c r="V878" s="860"/>
      <c r="W878" s="860"/>
      <c r="X878" s="860"/>
      <c r="Y878" s="860"/>
      <c r="Z878" s="860"/>
      <c r="AA878" s="860"/>
      <c r="AB878" s="860"/>
      <c r="AC878" s="860"/>
      <c r="AD878" s="860"/>
    </row>
    <row r="879" spans="1:30" ht="15.75" customHeight="1" x14ac:dyDescent="0.25">
      <c r="A879" s="860"/>
      <c r="B879" s="860"/>
      <c r="C879" s="860"/>
      <c r="D879" s="860"/>
      <c r="E879" s="860"/>
      <c r="F879" s="860"/>
      <c r="G879" s="868"/>
      <c r="H879" s="860"/>
      <c r="I879" s="860"/>
      <c r="J879" s="860"/>
      <c r="K879" s="860"/>
      <c r="L879" s="860"/>
      <c r="M879" s="860"/>
      <c r="N879" s="860"/>
      <c r="O879" s="860"/>
      <c r="P879" s="860"/>
      <c r="Q879" s="860"/>
      <c r="R879" s="860"/>
      <c r="S879" s="860"/>
      <c r="T879" s="860"/>
      <c r="U879" s="860"/>
      <c r="V879" s="860"/>
      <c r="W879" s="860"/>
      <c r="X879" s="860"/>
      <c r="Y879" s="860"/>
      <c r="Z879" s="860"/>
      <c r="AA879" s="860"/>
      <c r="AB879" s="860"/>
      <c r="AC879" s="860"/>
      <c r="AD879" s="860"/>
    </row>
    <row r="880" spans="1:30" ht="15.75" customHeight="1" x14ac:dyDescent="0.25">
      <c r="A880" s="860"/>
      <c r="B880" s="860"/>
      <c r="C880" s="860"/>
      <c r="D880" s="860"/>
      <c r="E880" s="860"/>
      <c r="F880" s="860"/>
      <c r="G880" s="868"/>
      <c r="H880" s="860"/>
      <c r="I880" s="860"/>
      <c r="J880" s="860"/>
      <c r="K880" s="860"/>
      <c r="L880" s="860"/>
      <c r="M880" s="860"/>
      <c r="N880" s="860"/>
      <c r="O880" s="860"/>
      <c r="P880" s="860"/>
      <c r="Q880" s="860"/>
      <c r="R880" s="860"/>
      <c r="S880" s="860"/>
      <c r="T880" s="860"/>
      <c r="U880" s="860"/>
      <c r="V880" s="860"/>
      <c r="W880" s="860"/>
      <c r="X880" s="860"/>
      <c r="Y880" s="860"/>
      <c r="Z880" s="860"/>
      <c r="AA880" s="860"/>
      <c r="AB880" s="860"/>
      <c r="AC880" s="860"/>
      <c r="AD880" s="860"/>
    </row>
    <row r="881" spans="1:30" ht="15.75" customHeight="1" x14ac:dyDescent="0.25">
      <c r="A881" s="860"/>
      <c r="B881" s="860"/>
      <c r="C881" s="860"/>
      <c r="D881" s="860"/>
      <c r="E881" s="860"/>
      <c r="F881" s="860"/>
      <c r="G881" s="868"/>
      <c r="H881" s="860"/>
      <c r="I881" s="860"/>
      <c r="J881" s="860"/>
      <c r="K881" s="860"/>
      <c r="L881" s="860"/>
      <c r="M881" s="860"/>
      <c r="N881" s="860"/>
      <c r="O881" s="860"/>
      <c r="P881" s="860"/>
      <c r="Q881" s="860"/>
      <c r="R881" s="860"/>
      <c r="S881" s="860"/>
      <c r="T881" s="860"/>
      <c r="U881" s="860"/>
      <c r="V881" s="860"/>
      <c r="W881" s="860"/>
      <c r="X881" s="860"/>
      <c r="Y881" s="860"/>
      <c r="Z881" s="860"/>
      <c r="AA881" s="860"/>
      <c r="AB881" s="860"/>
      <c r="AC881" s="860"/>
      <c r="AD881" s="860"/>
    </row>
    <row r="882" spans="1:30" ht="15.75" customHeight="1" x14ac:dyDescent="0.25">
      <c r="A882" s="860"/>
      <c r="B882" s="860"/>
      <c r="C882" s="860"/>
      <c r="D882" s="860"/>
      <c r="E882" s="860"/>
      <c r="F882" s="860"/>
      <c r="G882" s="868"/>
      <c r="H882" s="860"/>
      <c r="I882" s="860"/>
      <c r="J882" s="860"/>
      <c r="K882" s="860"/>
      <c r="L882" s="860"/>
      <c r="M882" s="860"/>
      <c r="N882" s="860"/>
      <c r="O882" s="860"/>
      <c r="P882" s="860"/>
      <c r="Q882" s="860"/>
      <c r="R882" s="860"/>
      <c r="S882" s="860"/>
      <c r="T882" s="860"/>
      <c r="U882" s="860"/>
      <c r="V882" s="860"/>
      <c r="W882" s="860"/>
      <c r="X882" s="860"/>
      <c r="Y882" s="860"/>
      <c r="Z882" s="860"/>
      <c r="AA882" s="860"/>
      <c r="AB882" s="860"/>
      <c r="AC882" s="860"/>
      <c r="AD882" s="860"/>
    </row>
    <row r="883" spans="1:30" ht="15.75" customHeight="1" x14ac:dyDescent="0.25">
      <c r="A883" s="860"/>
      <c r="B883" s="860"/>
      <c r="C883" s="860"/>
      <c r="D883" s="860"/>
      <c r="E883" s="860"/>
      <c r="F883" s="860"/>
      <c r="G883" s="868"/>
      <c r="H883" s="860"/>
      <c r="I883" s="860"/>
      <c r="J883" s="860"/>
      <c r="K883" s="860"/>
      <c r="L883" s="860"/>
      <c r="M883" s="860"/>
      <c r="N883" s="860"/>
      <c r="O883" s="860"/>
      <c r="P883" s="860"/>
      <c r="Q883" s="860"/>
      <c r="R883" s="860"/>
      <c r="S883" s="860"/>
      <c r="T883" s="860"/>
      <c r="U883" s="860"/>
      <c r="V883" s="860"/>
      <c r="W883" s="860"/>
      <c r="X883" s="860"/>
      <c r="Y883" s="860"/>
      <c r="Z883" s="860"/>
      <c r="AA883" s="860"/>
      <c r="AB883" s="860"/>
      <c r="AC883" s="860"/>
      <c r="AD883" s="860"/>
    </row>
    <row r="884" spans="1:30" ht="15.75" customHeight="1" x14ac:dyDescent="0.25">
      <c r="A884" s="860"/>
      <c r="B884" s="860"/>
      <c r="C884" s="860"/>
      <c r="D884" s="860"/>
      <c r="E884" s="860"/>
      <c r="F884" s="860"/>
      <c r="G884" s="868"/>
      <c r="H884" s="860"/>
      <c r="I884" s="860"/>
      <c r="J884" s="860"/>
      <c r="K884" s="860"/>
      <c r="L884" s="860"/>
      <c r="M884" s="860"/>
      <c r="N884" s="860"/>
      <c r="O884" s="860"/>
      <c r="P884" s="860"/>
      <c r="Q884" s="860"/>
      <c r="R884" s="860"/>
      <c r="S884" s="860"/>
      <c r="T884" s="860"/>
      <c r="U884" s="860"/>
      <c r="V884" s="860"/>
      <c r="W884" s="860"/>
      <c r="X884" s="860"/>
      <c r="Y884" s="860"/>
      <c r="Z884" s="860"/>
      <c r="AA884" s="860"/>
      <c r="AB884" s="860"/>
      <c r="AC884" s="860"/>
      <c r="AD884" s="860"/>
    </row>
    <row r="885" spans="1:30" ht="15.75" customHeight="1" x14ac:dyDescent="0.25">
      <c r="A885" s="860"/>
      <c r="B885" s="860"/>
      <c r="C885" s="860"/>
      <c r="D885" s="860"/>
      <c r="E885" s="860"/>
      <c r="F885" s="860"/>
      <c r="G885" s="868"/>
      <c r="H885" s="860"/>
      <c r="I885" s="860"/>
      <c r="J885" s="860"/>
      <c r="K885" s="860"/>
      <c r="L885" s="860"/>
      <c r="M885" s="860"/>
      <c r="N885" s="860"/>
      <c r="O885" s="860"/>
      <c r="P885" s="860"/>
      <c r="Q885" s="860"/>
      <c r="R885" s="860"/>
      <c r="S885" s="860"/>
      <c r="T885" s="860"/>
      <c r="U885" s="860"/>
      <c r="V885" s="860"/>
      <c r="W885" s="860"/>
      <c r="X885" s="860"/>
      <c r="Y885" s="860"/>
      <c r="Z885" s="860"/>
      <c r="AA885" s="860"/>
      <c r="AB885" s="860"/>
      <c r="AC885" s="860"/>
      <c r="AD885" s="860"/>
    </row>
    <row r="886" spans="1:30" ht="15.75" customHeight="1" x14ac:dyDescent="0.25">
      <c r="A886" s="860"/>
      <c r="B886" s="860"/>
      <c r="C886" s="860"/>
      <c r="D886" s="860"/>
      <c r="E886" s="860"/>
      <c r="F886" s="860"/>
      <c r="G886" s="868"/>
      <c r="H886" s="860"/>
      <c r="I886" s="860"/>
      <c r="J886" s="860"/>
      <c r="K886" s="860"/>
      <c r="L886" s="860"/>
      <c r="M886" s="860"/>
      <c r="N886" s="860"/>
      <c r="O886" s="860"/>
      <c r="P886" s="860"/>
      <c r="Q886" s="860"/>
      <c r="R886" s="860"/>
      <c r="S886" s="860"/>
      <c r="T886" s="860"/>
      <c r="U886" s="860"/>
      <c r="V886" s="860"/>
      <c r="W886" s="860"/>
      <c r="X886" s="860"/>
      <c r="Y886" s="860"/>
      <c r="Z886" s="860"/>
      <c r="AA886" s="860"/>
      <c r="AB886" s="860"/>
      <c r="AC886" s="860"/>
      <c r="AD886" s="860"/>
    </row>
    <row r="887" spans="1:30" ht="15.75" customHeight="1" x14ac:dyDescent="0.25">
      <c r="A887" s="860"/>
      <c r="B887" s="860"/>
      <c r="C887" s="860"/>
      <c r="D887" s="860"/>
      <c r="E887" s="860"/>
      <c r="F887" s="860"/>
      <c r="G887" s="868"/>
      <c r="H887" s="860"/>
      <c r="I887" s="860"/>
      <c r="J887" s="860"/>
      <c r="K887" s="860"/>
      <c r="L887" s="860"/>
      <c r="M887" s="860"/>
      <c r="N887" s="860"/>
      <c r="O887" s="860"/>
      <c r="P887" s="860"/>
      <c r="Q887" s="860"/>
      <c r="R887" s="860"/>
      <c r="S887" s="860"/>
      <c r="T887" s="860"/>
      <c r="U887" s="860"/>
      <c r="V887" s="860"/>
      <c r="W887" s="860"/>
      <c r="X887" s="860"/>
      <c r="Y887" s="860"/>
      <c r="Z887" s="860"/>
      <c r="AA887" s="860"/>
      <c r="AB887" s="860"/>
      <c r="AC887" s="860"/>
      <c r="AD887" s="860"/>
    </row>
    <row r="888" spans="1:30" ht="15.75" customHeight="1" x14ac:dyDescent="0.25">
      <c r="A888" s="860"/>
      <c r="B888" s="860"/>
      <c r="C888" s="860"/>
      <c r="D888" s="860"/>
      <c r="E888" s="860"/>
      <c r="F888" s="860"/>
      <c r="G888" s="868"/>
      <c r="H888" s="860"/>
      <c r="I888" s="860"/>
      <c r="J888" s="860"/>
      <c r="K888" s="860"/>
      <c r="L888" s="860"/>
      <c r="M888" s="860"/>
      <c r="N888" s="860"/>
      <c r="O888" s="860"/>
      <c r="P888" s="860"/>
      <c r="Q888" s="860"/>
      <c r="R888" s="860"/>
      <c r="S888" s="860"/>
      <c r="T888" s="860"/>
      <c r="U888" s="860"/>
      <c r="V888" s="860"/>
      <c r="W888" s="860"/>
      <c r="X888" s="860"/>
      <c r="Y888" s="860"/>
      <c r="Z888" s="860"/>
      <c r="AA888" s="860"/>
      <c r="AB888" s="860"/>
      <c r="AC888" s="860"/>
      <c r="AD888" s="860"/>
    </row>
    <row r="889" spans="1:30" ht="15.75" customHeight="1" x14ac:dyDescent="0.25">
      <c r="A889" s="860"/>
      <c r="B889" s="860"/>
      <c r="C889" s="860"/>
      <c r="D889" s="860"/>
      <c r="E889" s="860"/>
      <c r="F889" s="860"/>
      <c r="G889" s="868"/>
      <c r="H889" s="860"/>
      <c r="I889" s="860"/>
      <c r="J889" s="860"/>
      <c r="K889" s="860"/>
      <c r="L889" s="860"/>
      <c r="M889" s="860"/>
      <c r="N889" s="860"/>
      <c r="O889" s="860"/>
      <c r="P889" s="860"/>
      <c r="Q889" s="860"/>
      <c r="R889" s="860"/>
      <c r="S889" s="860"/>
      <c r="T889" s="860"/>
      <c r="U889" s="860"/>
      <c r="V889" s="860"/>
      <c r="W889" s="860"/>
      <c r="X889" s="860"/>
      <c r="Y889" s="860"/>
      <c r="Z889" s="860"/>
      <c r="AA889" s="860"/>
      <c r="AB889" s="860"/>
      <c r="AC889" s="860"/>
      <c r="AD889" s="860"/>
    </row>
    <row r="890" spans="1:30" ht="15.75" customHeight="1" x14ac:dyDescent="0.25">
      <c r="A890" s="860"/>
      <c r="B890" s="860"/>
      <c r="C890" s="860"/>
      <c r="D890" s="860"/>
      <c r="E890" s="860"/>
      <c r="F890" s="860"/>
      <c r="G890" s="868"/>
      <c r="H890" s="860"/>
      <c r="I890" s="860"/>
      <c r="J890" s="860"/>
      <c r="K890" s="860"/>
      <c r="L890" s="860"/>
      <c r="M890" s="860"/>
      <c r="N890" s="860"/>
      <c r="O890" s="860"/>
      <c r="P890" s="860"/>
      <c r="Q890" s="860"/>
      <c r="R890" s="860"/>
      <c r="S890" s="860"/>
      <c r="T890" s="860"/>
      <c r="U890" s="860"/>
      <c r="V890" s="860"/>
      <c r="W890" s="860"/>
      <c r="X890" s="860"/>
      <c r="Y890" s="860"/>
      <c r="Z890" s="860"/>
      <c r="AA890" s="860"/>
      <c r="AB890" s="860"/>
      <c r="AC890" s="860"/>
      <c r="AD890" s="860"/>
    </row>
    <row r="891" spans="1:30" ht="15.75" customHeight="1" x14ac:dyDescent="0.25">
      <c r="A891" s="860"/>
      <c r="B891" s="860"/>
      <c r="C891" s="860"/>
      <c r="D891" s="860"/>
      <c r="E891" s="860"/>
      <c r="F891" s="860"/>
      <c r="G891" s="868"/>
      <c r="H891" s="860"/>
      <c r="I891" s="860"/>
      <c r="J891" s="860"/>
      <c r="K891" s="860"/>
      <c r="L891" s="860"/>
      <c r="M891" s="860"/>
      <c r="N891" s="860"/>
      <c r="O891" s="860"/>
      <c r="P891" s="860"/>
      <c r="Q891" s="860"/>
      <c r="R891" s="860"/>
      <c r="S891" s="860"/>
      <c r="T891" s="860"/>
      <c r="U891" s="860"/>
      <c r="V891" s="860"/>
      <c r="W891" s="860"/>
      <c r="X891" s="860"/>
      <c r="Y891" s="860"/>
      <c r="Z891" s="860"/>
      <c r="AA891" s="860"/>
      <c r="AB891" s="860"/>
      <c r="AC891" s="860"/>
      <c r="AD891" s="860"/>
    </row>
    <row r="892" spans="1:30" ht="15.75" customHeight="1" x14ac:dyDescent="0.25">
      <c r="A892" s="860"/>
      <c r="B892" s="860"/>
      <c r="C892" s="860"/>
      <c r="D892" s="860"/>
      <c r="E892" s="860"/>
      <c r="F892" s="860"/>
      <c r="G892" s="868"/>
      <c r="H892" s="860"/>
      <c r="I892" s="860"/>
      <c r="J892" s="860"/>
      <c r="K892" s="860"/>
      <c r="L892" s="860"/>
      <c r="M892" s="860"/>
      <c r="N892" s="860"/>
      <c r="O892" s="860"/>
      <c r="P892" s="860"/>
      <c r="Q892" s="860"/>
      <c r="R892" s="860"/>
      <c r="S892" s="860"/>
      <c r="T892" s="860"/>
      <c r="U892" s="860"/>
      <c r="V892" s="860"/>
      <c r="W892" s="860"/>
      <c r="X892" s="860"/>
      <c r="Y892" s="860"/>
      <c r="Z892" s="860"/>
      <c r="AA892" s="860"/>
      <c r="AB892" s="860"/>
      <c r="AC892" s="860"/>
      <c r="AD892" s="860"/>
    </row>
    <row r="893" spans="1:30" ht="15.75" customHeight="1" x14ac:dyDescent="0.25">
      <c r="A893" s="860"/>
      <c r="B893" s="860"/>
      <c r="C893" s="860"/>
      <c r="D893" s="860"/>
      <c r="E893" s="860"/>
      <c r="F893" s="860"/>
      <c r="G893" s="868"/>
      <c r="H893" s="860"/>
      <c r="I893" s="860"/>
      <c r="J893" s="860"/>
      <c r="K893" s="860"/>
      <c r="L893" s="860"/>
      <c r="M893" s="860"/>
      <c r="N893" s="860"/>
      <c r="O893" s="860"/>
      <c r="P893" s="860"/>
      <c r="Q893" s="860"/>
      <c r="R893" s="860"/>
      <c r="S893" s="860"/>
      <c r="T893" s="860"/>
      <c r="U893" s="860"/>
      <c r="V893" s="860"/>
      <c r="W893" s="860"/>
      <c r="X893" s="860"/>
      <c r="Y893" s="860"/>
      <c r="Z893" s="860"/>
      <c r="AA893" s="860"/>
      <c r="AB893" s="860"/>
      <c r="AC893" s="860"/>
      <c r="AD893" s="860"/>
    </row>
    <row r="894" spans="1:30" ht="15.75" customHeight="1" x14ac:dyDescent="0.25">
      <c r="A894" s="860"/>
      <c r="B894" s="860"/>
      <c r="C894" s="860"/>
      <c r="D894" s="860"/>
      <c r="E894" s="860"/>
      <c r="F894" s="860"/>
      <c r="G894" s="868"/>
      <c r="H894" s="860"/>
      <c r="I894" s="860"/>
      <c r="J894" s="860"/>
      <c r="K894" s="860"/>
      <c r="L894" s="860"/>
      <c r="M894" s="860"/>
      <c r="N894" s="860"/>
      <c r="O894" s="860"/>
      <c r="P894" s="860"/>
      <c r="Q894" s="860"/>
      <c r="R894" s="860"/>
      <c r="S894" s="860"/>
      <c r="T894" s="860"/>
      <c r="U894" s="860"/>
      <c r="V894" s="860"/>
      <c r="W894" s="860"/>
      <c r="X894" s="860"/>
      <c r="Y894" s="860"/>
      <c r="Z894" s="860"/>
      <c r="AA894" s="860"/>
      <c r="AB894" s="860"/>
      <c r="AC894" s="860"/>
      <c r="AD894" s="860"/>
    </row>
    <row r="895" spans="1:30" ht="15.75" customHeight="1" x14ac:dyDescent="0.25">
      <c r="A895" s="860"/>
      <c r="B895" s="860"/>
      <c r="C895" s="860"/>
      <c r="D895" s="860"/>
      <c r="E895" s="860"/>
      <c r="F895" s="860"/>
      <c r="G895" s="868"/>
      <c r="H895" s="860"/>
      <c r="I895" s="860"/>
      <c r="J895" s="860"/>
      <c r="K895" s="860"/>
      <c r="L895" s="860"/>
      <c r="M895" s="860"/>
      <c r="N895" s="860"/>
      <c r="O895" s="860"/>
      <c r="P895" s="860"/>
      <c r="Q895" s="860"/>
      <c r="R895" s="860"/>
      <c r="S895" s="860"/>
      <c r="T895" s="860"/>
      <c r="U895" s="860"/>
      <c r="V895" s="860"/>
      <c r="W895" s="860"/>
      <c r="X895" s="860"/>
      <c r="Y895" s="860"/>
      <c r="Z895" s="860"/>
      <c r="AA895" s="860"/>
      <c r="AB895" s="860"/>
      <c r="AC895" s="860"/>
      <c r="AD895" s="860"/>
    </row>
    <row r="896" spans="1:30" ht="15.75" customHeight="1" x14ac:dyDescent="0.25">
      <c r="A896" s="860"/>
      <c r="B896" s="860"/>
      <c r="C896" s="860"/>
      <c r="D896" s="860"/>
      <c r="E896" s="860"/>
      <c r="F896" s="860"/>
      <c r="G896" s="868"/>
      <c r="H896" s="860"/>
      <c r="I896" s="860"/>
      <c r="J896" s="860"/>
      <c r="K896" s="860"/>
      <c r="L896" s="860"/>
      <c r="M896" s="860"/>
      <c r="N896" s="860"/>
      <c r="O896" s="860"/>
      <c r="P896" s="860"/>
      <c r="Q896" s="860"/>
      <c r="R896" s="860"/>
      <c r="S896" s="860"/>
      <c r="T896" s="860"/>
      <c r="U896" s="860"/>
      <c r="V896" s="860"/>
      <c r="W896" s="860"/>
      <c r="X896" s="860"/>
      <c r="Y896" s="860"/>
      <c r="Z896" s="860"/>
      <c r="AA896" s="860"/>
      <c r="AB896" s="860"/>
      <c r="AC896" s="860"/>
      <c r="AD896" s="860"/>
    </row>
    <row r="897" spans="1:30" ht="15.75" customHeight="1" x14ac:dyDescent="0.25">
      <c r="A897" s="860"/>
      <c r="B897" s="860"/>
      <c r="C897" s="860"/>
      <c r="D897" s="860"/>
      <c r="E897" s="860"/>
      <c r="F897" s="860"/>
      <c r="G897" s="868"/>
      <c r="H897" s="860"/>
      <c r="I897" s="860"/>
      <c r="J897" s="860"/>
      <c r="K897" s="860"/>
      <c r="L897" s="860"/>
      <c r="M897" s="860"/>
      <c r="N897" s="860"/>
      <c r="O897" s="860"/>
      <c r="P897" s="860"/>
      <c r="Q897" s="860"/>
      <c r="R897" s="860"/>
      <c r="S897" s="860"/>
      <c r="T897" s="860"/>
      <c r="U897" s="860"/>
      <c r="V897" s="860"/>
      <c r="W897" s="860"/>
      <c r="X897" s="860"/>
      <c r="Y897" s="860"/>
      <c r="Z897" s="860"/>
      <c r="AA897" s="860"/>
      <c r="AB897" s="860"/>
      <c r="AC897" s="860"/>
      <c r="AD897" s="860"/>
    </row>
    <row r="898" spans="1:30" ht="15.75" customHeight="1" x14ac:dyDescent="0.25">
      <c r="A898" s="860"/>
      <c r="B898" s="860"/>
      <c r="C898" s="860"/>
      <c r="D898" s="860"/>
      <c r="E898" s="860"/>
      <c r="F898" s="860"/>
      <c r="G898" s="868"/>
      <c r="H898" s="860"/>
      <c r="I898" s="860"/>
      <c r="J898" s="860"/>
      <c r="K898" s="860"/>
      <c r="L898" s="860"/>
      <c r="M898" s="860"/>
      <c r="N898" s="860"/>
      <c r="O898" s="860"/>
      <c r="P898" s="860"/>
      <c r="Q898" s="860"/>
      <c r="R898" s="860"/>
      <c r="S898" s="860"/>
      <c r="T898" s="860"/>
      <c r="U898" s="860"/>
      <c r="V898" s="860"/>
      <c r="W898" s="860"/>
      <c r="X898" s="860"/>
      <c r="Y898" s="860"/>
      <c r="Z898" s="860"/>
      <c r="AA898" s="860"/>
      <c r="AB898" s="860"/>
      <c r="AC898" s="860"/>
      <c r="AD898" s="860"/>
    </row>
    <row r="899" spans="1:30" ht="15.75" customHeight="1" x14ac:dyDescent="0.25">
      <c r="A899" s="860"/>
      <c r="B899" s="860"/>
      <c r="C899" s="860"/>
      <c r="D899" s="860"/>
      <c r="E899" s="860"/>
      <c r="F899" s="860"/>
      <c r="G899" s="868"/>
      <c r="H899" s="860"/>
      <c r="I899" s="860"/>
      <c r="J899" s="860"/>
      <c r="K899" s="860"/>
      <c r="L899" s="860"/>
      <c r="M899" s="860"/>
      <c r="N899" s="860"/>
      <c r="O899" s="860"/>
      <c r="P899" s="860"/>
      <c r="Q899" s="860"/>
      <c r="R899" s="860"/>
      <c r="S899" s="860"/>
      <c r="T899" s="860"/>
      <c r="U899" s="860"/>
      <c r="V899" s="860"/>
      <c r="W899" s="860"/>
      <c r="X899" s="860"/>
      <c r="Y899" s="860"/>
      <c r="Z899" s="860"/>
      <c r="AA899" s="860"/>
      <c r="AB899" s="860"/>
      <c r="AC899" s="860"/>
      <c r="AD899" s="860"/>
    </row>
    <row r="900" spans="1:30" ht="15.75" customHeight="1" x14ac:dyDescent="0.25">
      <c r="A900" s="860"/>
      <c r="B900" s="860"/>
      <c r="C900" s="860"/>
      <c r="D900" s="860"/>
      <c r="E900" s="860"/>
      <c r="F900" s="860"/>
      <c r="G900" s="868"/>
      <c r="H900" s="860"/>
      <c r="I900" s="860"/>
      <c r="J900" s="860"/>
      <c r="K900" s="860"/>
      <c r="L900" s="860"/>
      <c r="M900" s="860"/>
      <c r="N900" s="860"/>
      <c r="O900" s="860"/>
      <c r="P900" s="860"/>
      <c r="Q900" s="860"/>
      <c r="R900" s="860"/>
      <c r="S900" s="860"/>
      <c r="T900" s="860"/>
      <c r="U900" s="860"/>
      <c r="V900" s="860"/>
      <c r="W900" s="860"/>
      <c r="X900" s="860"/>
      <c r="Y900" s="860"/>
      <c r="Z900" s="860"/>
      <c r="AA900" s="860"/>
      <c r="AB900" s="860"/>
      <c r="AC900" s="860"/>
      <c r="AD900" s="860"/>
    </row>
    <row r="901" spans="1:30" ht="15.75" customHeight="1" x14ac:dyDescent="0.25">
      <c r="A901" s="860"/>
      <c r="B901" s="860"/>
      <c r="C901" s="860"/>
      <c r="D901" s="860"/>
      <c r="E901" s="860"/>
      <c r="F901" s="860"/>
      <c r="G901" s="868"/>
      <c r="H901" s="860"/>
      <c r="I901" s="860"/>
      <c r="J901" s="860"/>
      <c r="K901" s="860"/>
      <c r="L901" s="860"/>
      <c r="M901" s="860"/>
      <c r="N901" s="860"/>
      <c r="O901" s="860"/>
      <c r="P901" s="860"/>
      <c r="Q901" s="860"/>
      <c r="R901" s="860"/>
      <c r="S901" s="860"/>
      <c r="T901" s="860"/>
      <c r="U901" s="860"/>
      <c r="V901" s="860"/>
      <c r="W901" s="860"/>
      <c r="X901" s="860"/>
      <c r="Y901" s="860"/>
      <c r="Z901" s="860"/>
      <c r="AA901" s="860"/>
      <c r="AB901" s="860"/>
      <c r="AC901" s="860"/>
      <c r="AD901" s="860"/>
    </row>
    <row r="902" spans="1:30" ht="15.75" customHeight="1" x14ac:dyDescent="0.25">
      <c r="A902" s="860"/>
      <c r="B902" s="860"/>
      <c r="C902" s="860"/>
      <c r="D902" s="860"/>
      <c r="E902" s="860"/>
      <c r="F902" s="860"/>
      <c r="G902" s="868"/>
      <c r="H902" s="860"/>
      <c r="I902" s="860"/>
      <c r="J902" s="860"/>
      <c r="K902" s="860"/>
      <c r="L902" s="860"/>
      <c r="M902" s="860"/>
      <c r="N902" s="860"/>
      <c r="O902" s="860"/>
      <c r="P902" s="860"/>
      <c r="Q902" s="860"/>
      <c r="R902" s="860"/>
      <c r="S902" s="860"/>
      <c r="T902" s="860"/>
      <c r="U902" s="860"/>
      <c r="V902" s="860"/>
      <c r="W902" s="860"/>
      <c r="X902" s="860"/>
      <c r="Y902" s="860"/>
      <c r="Z902" s="860"/>
      <c r="AA902" s="860"/>
      <c r="AB902" s="860"/>
      <c r="AC902" s="860"/>
      <c r="AD902" s="860"/>
    </row>
    <row r="903" spans="1:30" ht="15.75" customHeight="1" x14ac:dyDescent="0.25">
      <c r="A903" s="860"/>
      <c r="B903" s="860"/>
      <c r="C903" s="860"/>
      <c r="D903" s="860"/>
      <c r="E903" s="860"/>
      <c r="F903" s="860"/>
      <c r="G903" s="868"/>
      <c r="H903" s="860"/>
      <c r="I903" s="860"/>
      <c r="J903" s="860"/>
      <c r="K903" s="860"/>
      <c r="L903" s="860"/>
      <c r="M903" s="860"/>
      <c r="N903" s="860"/>
      <c r="O903" s="860"/>
      <c r="P903" s="860"/>
      <c r="Q903" s="860"/>
      <c r="R903" s="860"/>
      <c r="S903" s="860"/>
      <c r="T903" s="860"/>
      <c r="U903" s="860"/>
      <c r="V903" s="860"/>
      <c r="W903" s="860"/>
      <c r="X903" s="860"/>
      <c r="Y903" s="860"/>
      <c r="Z903" s="860"/>
      <c r="AA903" s="860"/>
      <c r="AB903" s="860"/>
      <c r="AC903" s="860"/>
      <c r="AD903" s="860"/>
    </row>
    <row r="904" spans="1:30" ht="15.75" customHeight="1" x14ac:dyDescent="0.25">
      <c r="A904" s="860"/>
      <c r="B904" s="860"/>
      <c r="C904" s="860"/>
      <c r="D904" s="860"/>
      <c r="E904" s="860"/>
      <c r="F904" s="860"/>
      <c r="G904" s="868"/>
      <c r="H904" s="860"/>
      <c r="I904" s="860"/>
      <c r="J904" s="860"/>
      <c r="K904" s="860"/>
      <c r="L904" s="860"/>
      <c r="M904" s="860"/>
      <c r="N904" s="860"/>
      <c r="O904" s="860"/>
      <c r="P904" s="860"/>
      <c r="Q904" s="860"/>
      <c r="R904" s="860"/>
      <c r="S904" s="860"/>
      <c r="T904" s="860"/>
      <c r="U904" s="860"/>
      <c r="V904" s="860"/>
      <c r="W904" s="860"/>
      <c r="X904" s="860"/>
      <c r="Y904" s="860"/>
      <c r="Z904" s="860"/>
      <c r="AA904" s="860"/>
      <c r="AB904" s="860"/>
      <c r="AC904" s="860"/>
      <c r="AD904" s="860"/>
    </row>
    <row r="905" spans="1:30" ht="15.75" customHeight="1" x14ac:dyDescent="0.25">
      <c r="A905" s="860"/>
      <c r="B905" s="860"/>
      <c r="C905" s="860"/>
      <c r="D905" s="860"/>
      <c r="E905" s="860"/>
      <c r="F905" s="860"/>
      <c r="G905" s="868"/>
      <c r="H905" s="860"/>
      <c r="I905" s="860"/>
      <c r="J905" s="860"/>
      <c r="K905" s="860"/>
      <c r="L905" s="860"/>
      <c r="M905" s="860"/>
      <c r="N905" s="860"/>
      <c r="O905" s="860"/>
      <c r="P905" s="860"/>
      <c r="Q905" s="860"/>
      <c r="R905" s="860"/>
      <c r="S905" s="860"/>
      <c r="T905" s="860"/>
      <c r="U905" s="860"/>
      <c r="V905" s="860"/>
      <c r="W905" s="860"/>
      <c r="X905" s="860"/>
      <c r="Y905" s="860"/>
      <c r="Z905" s="860"/>
      <c r="AA905" s="860"/>
      <c r="AB905" s="860"/>
      <c r="AC905" s="860"/>
      <c r="AD905" s="860"/>
    </row>
    <row r="906" spans="1:30" ht="15.75" customHeight="1" x14ac:dyDescent="0.25">
      <c r="A906" s="860"/>
      <c r="B906" s="860"/>
      <c r="C906" s="860"/>
      <c r="D906" s="860"/>
      <c r="E906" s="860"/>
      <c r="F906" s="860"/>
      <c r="G906" s="868"/>
      <c r="H906" s="860"/>
      <c r="I906" s="860"/>
      <c r="J906" s="860"/>
      <c r="K906" s="860"/>
      <c r="L906" s="860"/>
      <c r="M906" s="860"/>
      <c r="N906" s="860"/>
      <c r="O906" s="860"/>
      <c r="P906" s="860"/>
      <c r="Q906" s="860"/>
      <c r="R906" s="860"/>
      <c r="S906" s="860"/>
      <c r="T906" s="860"/>
      <c r="U906" s="860"/>
      <c r="V906" s="860"/>
      <c r="W906" s="860"/>
      <c r="X906" s="860"/>
      <c r="Y906" s="860"/>
      <c r="Z906" s="860"/>
      <c r="AA906" s="860"/>
      <c r="AB906" s="860"/>
      <c r="AC906" s="860"/>
      <c r="AD906" s="860"/>
    </row>
    <row r="907" spans="1:30" ht="15.75" customHeight="1" x14ac:dyDescent="0.25">
      <c r="A907" s="860"/>
      <c r="B907" s="860"/>
      <c r="C907" s="860"/>
      <c r="D907" s="860"/>
      <c r="E907" s="860"/>
      <c r="F907" s="860"/>
      <c r="G907" s="868"/>
      <c r="H907" s="860"/>
      <c r="I907" s="860"/>
      <c r="J907" s="860"/>
      <c r="K907" s="860"/>
      <c r="L907" s="860"/>
      <c r="M907" s="860"/>
      <c r="N907" s="860"/>
      <c r="O907" s="860"/>
      <c r="P907" s="860"/>
      <c r="Q907" s="860"/>
      <c r="R907" s="860"/>
      <c r="S907" s="860"/>
      <c r="T907" s="860"/>
      <c r="U907" s="860"/>
      <c r="V907" s="860"/>
      <c r="W907" s="860"/>
      <c r="X907" s="860"/>
      <c r="Y907" s="860"/>
      <c r="Z907" s="860"/>
      <c r="AA907" s="860"/>
      <c r="AB907" s="860"/>
      <c r="AC907" s="860"/>
      <c r="AD907" s="860"/>
    </row>
    <row r="908" spans="1:30" ht="15.75" customHeight="1" x14ac:dyDescent="0.25">
      <c r="A908" s="860"/>
      <c r="B908" s="860"/>
      <c r="C908" s="860"/>
      <c r="D908" s="860"/>
      <c r="E908" s="860"/>
      <c r="F908" s="860"/>
      <c r="G908" s="868"/>
      <c r="H908" s="860"/>
      <c r="I908" s="860"/>
      <c r="J908" s="860"/>
      <c r="K908" s="860"/>
      <c r="L908" s="860"/>
      <c r="M908" s="860"/>
      <c r="N908" s="860"/>
      <c r="O908" s="860"/>
      <c r="P908" s="860"/>
      <c r="Q908" s="860"/>
      <c r="R908" s="860"/>
      <c r="S908" s="860"/>
      <c r="T908" s="860"/>
      <c r="U908" s="860"/>
      <c r="V908" s="860"/>
      <c r="W908" s="860"/>
      <c r="X908" s="860"/>
      <c r="Y908" s="860"/>
      <c r="Z908" s="860"/>
      <c r="AA908" s="860"/>
      <c r="AB908" s="860"/>
      <c r="AC908" s="860"/>
      <c r="AD908" s="860"/>
    </row>
    <row r="909" spans="1:30" ht="15.75" customHeight="1" x14ac:dyDescent="0.25">
      <c r="A909" s="860"/>
      <c r="B909" s="860"/>
      <c r="C909" s="860"/>
      <c r="D909" s="860"/>
      <c r="E909" s="860"/>
      <c r="F909" s="860"/>
      <c r="G909" s="868"/>
      <c r="H909" s="860"/>
      <c r="I909" s="860"/>
      <c r="J909" s="860"/>
      <c r="K909" s="860"/>
      <c r="L909" s="860"/>
      <c r="M909" s="860"/>
      <c r="N909" s="860"/>
      <c r="O909" s="860"/>
      <c r="P909" s="860"/>
      <c r="Q909" s="860"/>
      <c r="R909" s="860"/>
      <c r="S909" s="860"/>
      <c r="T909" s="860"/>
      <c r="U909" s="860"/>
      <c r="V909" s="860"/>
      <c r="W909" s="860"/>
      <c r="X909" s="860"/>
      <c r="Y909" s="860"/>
      <c r="Z909" s="860"/>
      <c r="AA909" s="860"/>
      <c r="AB909" s="860"/>
      <c r="AC909" s="860"/>
      <c r="AD909" s="860"/>
    </row>
    <row r="910" spans="1:30" ht="15.75" customHeight="1" x14ac:dyDescent="0.25">
      <c r="A910" s="860"/>
      <c r="B910" s="860"/>
      <c r="C910" s="860"/>
      <c r="D910" s="860"/>
      <c r="E910" s="860"/>
      <c r="F910" s="860"/>
      <c r="G910" s="868"/>
      <c r="H910" s="860"/>
      <c r="I910" s="860"/>
      <c r="J910" s="860"/>
      <c r="K910" s="860"/>
      <c r="L910" s="860"/>
      <c r="M910" s="860"/>
      <c r="N910" s="860"/>
      <c r="O910" s="860"/>
      <c r="P910" s="860"/>
      <c r="Q910" s="860"/>
      <c r="R910" s="860"/>
      <c r="S910" s="860"/>
      <c r="T910" s="860"/>
      <c r="U910" s="860"/>
      <c r="V910" s="860"/>
      <c r="W910" s="860"/>
      <c r="X910" s="860"/>
      <c r="Y910" s="860"/>
      <c r="Z910" s="860"/>
      <c r="AA910" s="860"/>
      <c r="AB910" s="860"/>
      <c r="AC910" s="860"/>
      <c r="AD910" s="860"/>
    </row>
    <row r="911" spans="1:30" ht="15.75" customHeight="1" x14ac:dyDescent="0.25">
      <c r="A911" s="860"/>
      <c r="B911" s="860"/>
      <c r="C911" s="860"/>
      <c r="D911" s="860"/>
      <c r="E911" s="860"/>
      <c r="F911" s="860"/>
      <c r="G911" s="868"/>
      <c r="H911" s="860"/>
      <c r="I911" s="860"/>
      <c r="J911" s="860"/>
      <c r="K911" s="860"/>
      <c r="L911" s="860"/>
      <c r="M911" s="860"/>
      <c r="N911" s="860"/>
      <c r="O911" s="860"/>
      <c r="P911" s="860"/>
      <c r="Q911" s="860"/>
      <c r="R911" s="860"/>
      <c r="S911" s="860"/>
      <c r="T911" s="860"/>
      <c r="U911" s="860"/>
      <c r="V911" s="860"/>
      <c r="W911" s="860"/>
      <c r="X911" s="860"/>
      <c r="Y911" s="860"/>
      <c r="Z911" s="860"/>
      <c r="AA911" s="860"/>
      <c r="AB911" s="860"/>
      <c r="AC911" s="860"/>
      <c r="AD911" s="860"/>
    </row>
    <row r="912" spans="1:30" ht="15.75" customHeight="1" x14ac:dyDescent="0.25">
      <c r="A912" s="860"/>
      <c r="B912" s="860"/>
      <c r="C912" s="860"/>
      <c r="D912" s="860"/>
      <c r="E912" s="860"/>
      <c r="F912" s="860"/>
      <c r="G912" s="868"/>
      <c r="H912" s="860"/>
      <c r="I912" s="860"/>
      <c r="J912" s="860"/>
      <c r="K912" s="860"/>
      <c r="L912" s="860"/>
      <c r="M912" s="860"/>
      <c r="N912" s="860"/>
      <c r="O912" s="860"/>
      <c r="P912" s="860"/>
      <c r="Q912" s="860"/>
      <c r="R912" s="860"/>
      <c r="S912" s="860"/>
      <c r="T912" s="860"/>
      <c r="U912" s="860"/>
      <c r="V912" s="860"/>
      <c r="W912" s="860"/>
      <c r="X912" s="860"/>
      <c r="Y912" s="860"/>
      <c r="Z912" s="860"/>
      <c r="AA912" s="860"/>
      <c r="AB912" s="860"/>
      <c r="AC912" s="860"/>
      <c r="AD912" s="860"/>
    </row>
    <row r="913" spans="1:30" ht="15.75" customHeight="1" x14ac:dyDescent="0.25">
      <c r="A913" s="860"/>
      <c r="B913" s="860"/>
      <c r="C913" s="860"/>
      <c r="D913" s="860"/>
      <c r="E913" s="860"/>
      <c r="F913" s="860"/>
      <c r="G913" s="868"/>
      <c r="H913" s="860"/>
      <c r="I913" s="860"/>
      <c r="J913" s="860"/>
      <c r="K913" s="860"/>
      <c r="L913" s="860"/>
      <c r="M913" s="860"/>
      <c r="N913" s="860"/>
      <c r="O913" s="860"/>
      <c r="P913" s="860"/>
      <c r="Q913" s="860"/>
      <c r="R913" s="860"/>
      <c r="S913" s="860"/>
      <c r="T913" s="860"/>
      <c r="U913" s="860"/>
      <c r="V913" s="860"/>
      <c r="W913" s="860"/>
      <c r="X913" s="860"/>
      <c r="Y913" s="860"/>
      <c r="Z913" s="860"/>
      <c r="AA913" s="860"/>
      <c r="AB913" s="860"/>
      <c r="AC913" s="860"/>
      <c r="AD913" s="860"/>
    </row>
    <row r="914" spans="1:30" ht="15.75" customHeight="1" x14ac:dyDescent="0.25">
      <c r="A914" s="860"/>
      <c r="B914" s="860"/>
      <c r="C914" s="860"/>
      <c r="D914" s="860"/>
      <c r="E914" s="860"/>
      <c r="F914" s="860"/>
      <c r="G914" s="868"/>
      <c r="H914" s="860"/>
      <c r="I914" s="860"/>
      <c r="J914" s="860"/>
      <c r="K914" s="860"/>
      <c r="L914" s="860"/>
      <c r="M914" s="860"/>
      <c r="N914" s="860"/>
      <c r="O914" s="860"/>
      <c r="P914" s="860"/>
      <c r="Q914" s="860"/>
      <c r="R914" s="860"/>
      <c r="S914" s="860"/>
      <c r="T914" s="860"/>
      <c r="U914" s="860"/>
      <c r="V914" s="860"/>
      <c r="W914" s="860"/>
      <c r="X914" s="860"/>
      <c r="Y914" s="860"/>
      <c r="Z914" s="860"/>
      <c r="AA914" s="860"/>
      <c r="AB914" s="860"/>
      <c r="AC914" s="860"/>
      <c r="AD914" s="860"/>
    </row>
    <row r="915" spans="1:30" ht="15.75" customHeight="1" x14ac:dyDescent="0.25">
      <c r="A915" s="860"/>
      <c r="B915" s="860"/>
      <c r="C915" s="860"/>
      <c r="D915" s="860"/>
      <c r="E915" s="860"/>
      <c r="F915" s="860"/>
      <c r="G915" s="868"/>
      <c r="H915" s="860"/>
      <c r="I915" s="860"/>
      <c r="J915" s="860"/>
      <c r="K915" s="860"/>
      <c r="L915" s="860"/>
      <c r="M915" s="860"/>
      <c r="N915" s="860"/>
      <c r="O915" s="860"/>
      <c r="P915" s="860"/>
      <c r="Q915" s="860"/>
      <c r="R915" s="860"/>
      <c r="S915" s="860"/>
      <c r="T915" s="860"/>
      <c r="U915" s="860"/>
      <c r="V915" s="860"/>
      <c r="W915" s="860"/>
      <c r="X915" s="860"/>
      <c r="Y915" s="860"/>
      <c r="Z915" s="860"/>
      <c r="AA915" s="860"/>
      <c r="AB915" s="860"/>
      <c r="AC915" s="860"/>
      <c r="AD915" s="860"/>
    </row>
    <row r="916" spans="1:30" ht="15.75" customHeight="1" x14ac:dyDescent="0.25">
      <c r="A916" s="860"/>
      <c r="B916" s="860"/>
      <c r="C916" s="860"/>
      <c r="D916" s="860"/>
      <c r="E916" s="860"/>
      <c r="F916" s="860"/>
      <c r="G916" s="868"/>
      <c r="H916" s="860"/>
      <c r="I916" s="860"/>
      <c r="J916" s="860"/>
      <c r="K916" s="860"/>
      <c r="L916" s="860"/>
      <c r="M916" s="860"/>
      <c r="N916" s="860"/>
      <c r="O916" s="860"/>
      <c r="P916" s="860"/>
      <c r="Q916" s="860"/>
      <c r="R916" s="860"/>
      <c r="S916" s="860"/>
      <c r="T916" s="860"/>
      <c r="U916" s="860"/>
      <c r="V916" s="860"/>
      <c r="W916" s="860"/>
      <c r="X916" s="860"/>
      <c r="Y916" s="860"/>
      <c r="Z916" s="860"/>
      <c r="AA916" s="860"/>
      <c r="AB916" s="860"/>
      <c r="AC916" s="860"/>
      <c r="AD916" s="860"/>
    </row>
    <row r="917" spans="1:30" ht="15.75" customHeight="1" x14ac:dyDescent="0.25">
      <c r="A917" s="860"/>
      <c r="B917" s="860"/>
      <c r="C917" s="860"/>
      <c r="D917" s="860"/>
      <c r="E917" s="860"/>
      <c r="F917" s="860"/>
      <c r="G917" s="868"/>
      <c r="H917" s="860"/>
      <c r="I917" s="860"/>
      <c r="J917" s="860"/>
      <c r="K917" s="860"/>
      <c r="L917" s="860"/>
      <c r="M917" s="860"/>
      <c r="N917" s="860"/>
      <c r="O917" s="860"/>
      <c r="P917" s="860"/>
      <c r="Q917" s="860"/>
      <c r="R917" s="860"/>
      <c r="S917" s="860"/>
      <c r="T917" s="860"/>
      <c r="U917" s="860"/>
      <c r="V917" s="860"/>
      <c r="W917" s="860"/>
      <c r="X917" s="860"/>
      <c r="Y917" s="860"/>
      <c r="Z917" s="860"/>
      <c r="AA917" s="860"/>
      <c r="AB917" s="860"/>
      <c r="AC917" s="860"/>
      <c r="AD917" s="860"/>
    </row>
    <row r="918" spans="1:30" ht="15.75" customHeight="1" x14ac:dyDescent="0.25">
      <c r="A918" s="860"/>
      <c r="B918" s="860"/>
      <c r="C918" s="860"/>
      <c r="D918" s="860"/>
      <c r="E918" s="860"/>
      <c r="F918" s="860"/>
      <c r="G918" s="868"/>
      <c r="H918" s="860"/>
      <c r="I918" s="860"/>
      <c r="J918" s="860"/>
      <c r="K918" s="860"/>
      <c r="L918" s="860"/>
      <c r="M918" s="860"/>
      <c r="N918" s="860"/>
      <c r="O918" s="860"/>
      <c r="P918" s="860"/>
      <c r="Q918" s="860"/>
      <c r="R918" s="860"/>
      <c r="S918" s="860"/>
      <c r="T918" s="860"/>
      <c r="U918" s="860"/>
      <c r="V918" s="860"/>
      <c r="W918" s="860"/>
      <c r="X918" s="860"/>
      <c r="Y918" s="860"/>
      <c r="Z918" s="860"/>
      <c r="AA918" s="860"/>
      <c r="AB918" s="860"/>
      <c r="AC918" s="860"/>
      <c r="AD918" s="860"/>
    </row>
    <row r="919" spans="1:30" ht="15.75" customHeight="1" x14ac:dyDescent="0.25">
      <c r="A919" s="860"/>
      <c r="B919" s="860"/>
      <c r="C919" s="860"/>
      <c r="D919" s="860"/>
      <c r="E919" s="860"/>
      <c r="F919" s="860"/>
      <c r="G919" s="868"/>
      <c r="H919" s="860"/>
      <c r="I919" s="860"/>
      <c r="J919" s="860"/>
      <c r="K919" s="860"/>
      <c r="L919" s="860"/>
      <c r="M919" s="860"/>
      <c r="N919" s="860"/>
      <c r="O919" s="860"/>
      <c r="P919" s="860"/>
      <c r="Q919" s="860"/>
      <c r="R919" s="860"/>
      <c r="S919" s="860"/>
      <c r="T919" s="860"/>
      <c r="U919" s="860"/>
      <c r="V919" s="860"/>
      <c r="W919" s="860"/>
      <c r="X919" s="860"/>
      <c r="Y919" s="860"/>
      <c r="Z919" s="860"/>
      <c r="AA919" s="860"/>
      <c r="AB919" s="860"/>
      <c r="AC919" s="860"/>
      <c r="AD919" s="860"/>
    </row>
    <row r="920" spans="1:30" ht="15.75" customHeight="1" x14ac:dyDescent="0.25">
      <c r="A920" s="860"/>
      <c r="B920" s="860"/>
      <c r="C920" s="860"/>
      <c r="D920" s="860"/>
      <c r="E920" s="860"/>
      <c r="F920" s="860"/>
      <c r="G920" s="868"/>
      <c r="H920" s="860"/>
      <c r="I920" s="860"/>
      <c r="J920" s="860"/>
      <c r="K920" s="860"/>
      <c r="L920" s="860"/>
      <c r="M920" s="860"/>
      <c r="N920" s="860"/>
      <c r="O920" s="860"/>
      <c r="P920" s="860"/>
      <c r="Q920" s="860"/>
      <c r="R920" s="860"/>
      <c r="S920" s="860"/>
      <c r="T920" s="860"/>
      <c r="U920" s="860"/>
      <c r="V920" s="860"/>
      <c r="W920" s="860"/>
      <c r="X920" s="860"/>
      <c r="Y920" s="860"/>
      <c r="Z920" s="860"/>
      <c r="AA920" s="860"/>
      <c r="AB920" s="860"/>
      <c r="AC920" s="860"/>
      <c r="AD920" s="860"/>
    </row>
    <row r="921" spans="1:30" ht="15.75" customHeight="1" x14ac:dyDescent="0.25">
      <c r="A921" s="860"/>
      <c r="B921" s="860"/>
      <c r="C921" s="860"/>
      <c r="D921" s="860"/>
      <c r="E921" s="860"/>
      <c r="F921" s="860"/>
      <c r="G921" s="868"/>
      <c r="H921" s="860"/>
      <c r="I921" s="860"/>
      <c r="J921" s="860"/>
      <c r="K921" s="860"/>
      <c r="L921" s="860"/>
      <c r="M921" s="860"/>
      <c r="N921" s="860"/>
      <c r="O921" s="860"/>
      <c r="P921" s="860"/>
      <c r="Q921" s="860"/>
      <c r="R921" s="860"/>
      <c r="S921" s="860"/>
      <c r="T921" s="860"/>
      <c r="U921" s="860"/>
      <c r="V921" s="860"/>
      <c r="W921" s="860"/>
      <c r="X921" s="860"/>
      <c r="Y921" s="860"/>
      <c r="Z921" s="860"/>
      <c r="AA921" s="860"/>
      <c r="AB921" s="860"/>
      <c r="AC921" s="860"/>
      <c r="AD921" s="860"/>
    </row>
    <row r="922" spans="1:30" ht="15.75" customHeight="1" x14ac:dyDescent="0.25">
      <c r="A922" s="860"/>
      <c r="B922" s="860"/>
      <c r="C922" s="860"/>
      <c r="D922" s="860"/>
      <c r="E922" s="860"/>
      <c r="F922" s="860"/>
      <c r="G922" s="868"/>
      <c r="H922" s="860"/>
      <c r="I922" s="860"/>
      <c r="J922" s="860"/>
      <c r="K922" s="860"/>
      <c r="L922" s="860"/>
      <c r="M922" s="860"/>
      <c r="N922" s="860"/>
      <c r="O922" s="860"/>
      <c r="P922" s="860"/>
      <c r="Q922" s="860"/>
      <c r="R922" s="860"/>
      <c r="S922" s="860"/>
      <c r="T922" s="860"/>
      <c r="U922" s="860"/>
      <c r="V922" s="860"/>
      <c r="W922" s="860"/>
      <c r="X922" s="860"/>
      <c r="Y922" s="860"/>
      <c r="Z922" s="860"/>
      <c r="AA922" s="860"/>
      <c r="AB922" s="860"/>
      <c r="AC922" s="860"/>
      <c r="AD922" s="860"/>
    </row>
    <row r="923" spans="1:30" ht="15.75" customHeight="1" x14ac:dyDescent="0.25">
      <c r="A923" s="860"/>
      <c r="B923" s="860"/>
      <c r="C923" s="860"/>
      <c r="D923" s="860"/>
      <c r="E923" s="860"/>
      <c r="F923" s="860"/>
      <c r="G923" s="868"/>
      <c r="H923" s="860"/>
      <c r="I923" s="860"/>
      <c r="J923" s="860"/>
      <c r="K923" s="860"/>
      <c r="L923" s="860"/>
      <c r="M923" s="860"/>
      <c r="N923" s="860"/>
      <c r="O923" s="860"/>
      <c r="P923" s="860"/>
      <c r="Q923" s="860"/>
      <c r="R923" s="860"/>
      <c r="S923" s="860"/>
      <c r="T923" s="860"/>
      <c r="U923" s="860"/>
      <c r="V923" s="860"/>
      <c r="W923" s="860"/>
      <c r="X923" s="860"/>
      <c r="Y923" s="860"/>
      <c r="Z923" s="860"/>
      <c r="AA923" s="860"/>
      <c r="AB923" s="860"/>
      <c r="AC923" s="860"/>
      <c r="AD923" s="860"/>
    </row>
    <row r="924" spans="1:30" ht="15.75" customHeight="1" x14ac:dyDescent="0.25">
      <c r="A924" s="860"/>
      <c r="B924" s="860"/>
      <c r="C924" s="860"/>
      <c r="D924" s="860"/>
      <c r="E924" s="860"/>
      <c r="F924" s="860"/>
      <c r="G924" s="868"/>
      <c r="H924" s="860"/>
      <c r="I924" s="860"/>
      <c r="J924" s="860"/>
      <c r="K924" s="860"/>
      <c r="L924" s="860"/>
      <c r="M924" s="860"/>
      <c r="N924" s="860"/>
      <c r="O924" s="860"/>
      <c r="P924" s="860"/>
      <c r="Q924" s="860"/>
      <c r="R924" s="860"/>
      <c r="S924" s="860"/>
      <c r="T924" s="860"/>
      <c r="U924" s="860"/>
      <c r="V924" s="860"/>
      <c r="W924" s="860"/>
      <c r="X924" s="860"/>
      <c r="Y924" s="860"/>
      <c r="Z924" s="860"/>
      <c r="AA924" s="860"/>
      <c r="AB924" s="860"/>
      <c r="AC924" s="860"/>
      <c r="AD924" s="860"/>
    </row>
    <row r="925" spans="1:30" ht="15.75" customHeight="1" x14ac:dyDescent="0.25">
      <c r="A925" s="860"/>
      <c r="B925" s="860"/>
      <c r="C925" s="860"/>
      <c r="D925" s="860"/>
      <c r="E925" s="860"/>
      <c r="F925" s="860"/>
      <c r="G925" s="868"/>
      <c r="H925" s="860"/>
      <c r="I925" s="860"/>
      <c r="J925" s="860"/>
      <c r="K925" s="860"/>
      <c r="L925" s="860"/>
      <c r="M925" s="860"/>
      <c r="N925" s="860"/>
      <c r="O925" s="860"/>
      <c r="P925" s="860"/>
      <c r="Q925" s="860"/>
      <c r="R925" s="860"/>
      <c r="S925" s="860"/>
      <c r="T925" s="860"/>
      <c r="U925" s="860"/>
      <c r="V925" s="860"/>
      <c r="W925" s="860"/>
      <c r="X925" s="860"/>
      <c r="Y925" s="860"/>
      <c r="Z925" s="860"/>
      <c r="AA925" s="860"/>
      <c r="AB925" s="860"/>
      <c r="AC925" s="860"/>
      <c r="AD925" s="860"/>
    </row>
    <row r="926" spans="1:30" ht="15.75" customHeight="1" x14ac:dyDescent="0.25">
      <c r="A926" s="860"/>
      <c r="B926" s="860"/>
      <c r="C926" s="860"/>
      <c r="D926" s="860"/>
      <c r="E926" s="860"/>
      <c r="F926" s="860"/>
      <c r="G926" s="868"/>
      <c r="H926" s="860"/>
      <c r="I926" s="860"/>
      <c r="J926" s="860"/>
      <c r="K926" s="860"/>
      <c r="L926" s="860"/>
      <c r="M926" s="860"/>
      <c r="N926" s="860"/>
      <c r="O926" s="860"/>
      <c r="P926" s="860"/>
      <c r="Q926" s="860"/>
      <c r="R926" s="860"/>
      <c r="S926" s="860"/>
      <c r="T926" s="860"/>
      <c r="U926" s="860"/>
      <c r="V926" s="860"/>
      <c r="W926" s="860"/>
      <c r="X926" s="860"/>
      <c r="Y926" s="860"/>
      <c r="Z926" s="860"/>
      <c r="AA926" s="860"/>
      <c r="AB926" s="860"/>
      <c r="AC926" s="860"/>
      <c r="AD926" s="860"/>
    </row>
    <row r="927" spans="1:30" ht="15.75" customHeight="1" x14ac:dyDescent="0.25">
      <c r="A927" s="860"/>
      <c r="B927" s="860"/>
      <c r="C927" s="860"/>
      <c r="D927" s="860"/>
      <c r="E927" s="860"/>
      <c r="F927" s="860"/>
      <c r="G927" s="868"/>
      <c r="H927" s="860"/>
      <c r="I927" s="860"/>
      <c r="J927" s="860"/>
      <c r="K927" s="860"/>
      <c r="L927" s="860"/>
      <c r="M927" s="860"/>
      <c r="N927" s="860"/>
      <c r="O927" s="860"/>
      <c r="P927" s="860"/>
      <c r="Q927" s="860"/>
      <c r="R927" s="860"/>
      <c r="S927" s="860"/>
      <c r="T927" s="860"/>
      <c r="U927" s="860"/>
      <c r="V927" s="860"/>
      <c r="W927" s="860"/>
      <c r="X927" s="860"/>
      <c r="Y927" s="860"/>
      <c r="Z927" s="860"/>
      <c r="AA927" s="860"/>
      <c r="AB927" s="860"/>
      <c r="AC927" s="860"/>
      <c r="AD927" s="860"/>
    </row>
    <row r="928" spans="1:30" ht="15.75" customHeight="1" x14ac:dyDescent="0.25">
      <c r="A928" s="860"/>
      <c r="B928" s="860"/>
      <c r="C928" s="860"/>
      <c r="D928" s="860"/>
      <c r="E928" s="860"/>
      <c r="F928" s="860"/>
      <c r="G928" s="868"/>
      <c r="H928" s="860"/>
      <c r="I928" s="860"/>
      <c r="J928" s="860"/>
      <c r="K928" s="860"/>
      <c r="L928" s="860"/>
      <c r="M928" s="860"/>
      <c r="N928" s="860"/>
      <c r="O928" s="860"/>
      <c r="P928" s="860"/>
      <c r="Q928" s="860"/>
      <c r="R928" s="860"/>
      <c r="S928" s="860"/>
      <c r="T928" s="860"/>
      <c r="U928" s="860"/>
      <c r="V928" s="860"/>
      <c r="W928" s="860"/>
      <c r="X928" s="860"/>
      <c r="Y928" s="860"/>
      <c r="Z928" s="860"/>
      <c r="AA928" s="860"/>
      <c r="AB928" s="860"/>
      <c r="AC928" s="860"/>
      <c r="AD928" s="860"/>
    </row>
    <row r="929" spans="1:30" ht="15.75" customHeight="1" x14ac:dyDescent="0.25">
      <c r="A929" s="860"/>
      <c r="B929" s="860"/>
      <c r="C929" s="860"/>
      <c r="D929" s="860"/>
      <c r="E929" s="860"/>
      <c r="F929" s="860"/>
      <c r="G929" s="868"/>
      <c r="H929" s="860"/>
      <c r="I929" s="860"/>
      <c r="J929" s="860"/>
      <c r="K929" s="860"/>
      <c r="L929" s="860"/>
      <c r="M929" s="860"/>
      <c r="N929" s="860"/>
      <c r="O929" s="860"/>
      <c r="P929" s="860"/>
      <c r="Q929" s="860"/>
      <c r="R929" s="860"/>
      <c r="S929" s="860"/>
      <c r="T929" s="860"/>
      <c r="U929" s="860"/>
      <c r="V929" s="860"/>
      <c r="W929" s="860"/>
      <c r="X929" s="860"/>
      <c r="Y929" s="860"/>
      <c r="Z929" s="860"/>
      <c r="AA929" s="860"/>
      <c r="AB929" s="860"/>
      <c r="AC929" s="860"/>
      <c r="AD929" s="860"/>
    </row>
    <row r="930" spans="1:30" ht="15.75" customHeight="1" x14ac:dyDescent="0.25">
      <c r="A930" s="860"/>
      <c r="B930" s="860"/>
      <c r="C930" s="860"/>
      <c r="D930" s="860"/>
      <c r="E930" s="860"/>
      <c r="F930" s="860"/>
      <c r="G930" s="868"/>
      <c r="H930" s="860"/>
      <c r="I930" s="860"/>
      <c r="J930" s="860"/>
      <c r="K930" s="860"/>
      <c r="L930" s="860"/>
      <c r="M930" s="860"/>
      <c r="N930" s="860"/>
      <c r="O930" s="860"/>
      <c r="P930" s="860"/>
      <c r="Q930" s="860"/>
      <c r="R930" s="860"/>
      <c r="S930" s="860"/>
      <c r="T930" s="860"/>
      <c r="U930" s="860"/>
      <c r="V930" s="860"/>
      <c r="W930" s="860"/>
      <c r="X930" s="860"/>
      <c r="Y930" s="860"/>
      <c r="Z930" s="860"/>
      <c r="AA930" s="860"/>
      <c r="AB930" s="860"/>
      <c r="AC930" s="860"/>
      <c r="AD930" s="860"/>
    </row>
    <row r="931" spans="1:30" ht="15.75" customHeight="1" x14ac:dyDescent="0.25">
      <c r="A931" s="860"/>
      <c r="B931" s="860"/>
      <c r="C931" s="860"/>
      <c r="D931" s="860"/>
      <c r="E931" s="860"/>
      <c r="F931" s="860"/>
      <c r="G931" s="868"/>
      <c r="H931" s="860"/>
      <c r="I931" s="860"/>
      <c r="J931" s="860"/>
      <c r="K931" s="860"/>
      <c r="L931" s="860"/>
      <c r="M931" s="860"/>
      <c r="N931" s="860"/>
      <c r="O931" s="860"/>
      <c r="P931" s="860"/>
      <c r="Q931" s="860"/>
      <c r="R931" s="860"/>
      <c r="S931" s="860"/>
      <c r="T931" s="860"/>
      <c r="U931" s="860"/>
      <c r="V931" s="860"/>
      <c r="W931" s="860"/>
      <c r="X931" s="860"/>
      <c r="Y931" s="860"/>
      <c r="Z931" s="860"/>
      <c r="AA931" s="860"/>
      <c r="AB931" s="860"/>
      <c r="AC931" s="860"/>
      <c r="AD931" s="860"/>
    </row>
    <row r="932" spans="1:30" ht="15.75" customHeight="1" x14ac:dyDescent="0.25">
      <c r="A932" s="860"/>
      <c r="B932" s="860"/>
      <c r="C932" s="860"/>
      <c r="D932" s="860"/>
      <c r="E932" s="860"/>
      <c r="F932" s="860"/>
      <c r="G932" s="868"/>
      <c r="H932" s="860"/>
      <c r="I932" s="860"/>
      <c r="J932" s="860"/>
      <c r="K932" s="860"/>
      <c r="L932" s="860"/>
      <c r="M932" s="860"/>
      <c r="N932" s="860"/>
      <c r="O932" s="860"/>
      <c r="P932" s="860"/>
      <c r="Q932" s="860"/>
      <c r="R932" s="860"/>
      <c r="S932" s="860"/>
      <c r="T932" s="860"/>
      <c r="U932" s="860"/>
      <c r="V932" s="860"/>
      <c r="W932" s="860"/>
      <c r="X932" s="860"/>
      <c r="Y932" s="860"/>
      <c r="Z932" s="860"/>
      <c r="AA932" s="860"/>
      <c r="AB932" s="860"/>
      <c r="AC932" s="860"/>
      <c r="AD932" s="860"/>
    </row>
    <row r="933" spans="1:30" ht="15.75" customHeight="1" x14ac:dyDescent="0.25">
      <c r="A933" s="860"/>
      <c r="B933" s="860"/>
      <c r="C933" s="860"/>
      <c r="D933" s="860"/>
      <c r="E933" s="860"/>
      <c r="F933" s="860"/>
      <c r="G933" s="868"/>
      <c r="H933" s="860"/>
      <c r="I933" s="860"/>
      <c r="J933" s="860"/>
      <c r="K933" s="860"/>
      <c r="L933" s="860"/>
      <c r="M933" s="860"/>
      <c r="N933" s="860"/>
      <c r="O933" s="860"/>
      <c r="P933" s="860"/>
      <c r="Q933" s="860"/>
      <c r="R933" s="860"/>
      <c r="S933" s="860"/>
      <c r="T933" s="860"/>
      <c r="U933" s="860"/>
      <c r="V933" s="860"/>
      <c r="W933" s="860"/>
      <c r="X933" s="860"/>
      <c r="Y933" s="860"/>
      <c r="Z933" s="860"/>
      <c r="AA933" s="860"/>
      <c r="AB933" s="860"/>
      <c r="AC933" s="860"/>
      <c r="AD933" s="860"/>
    </row>
    <row r="934" spans="1:30" ht="15.75" customHeight="1" x14ac:dyDescent="0.25">
      <c r="A934" s="860"/>
      <c r="B934" s="860"/>
      <c r="C934" s="860"/>
      <c r="D934" s="860"/>
      <c r="E934" s="860"/>
      <c r="F934" s="860"/>
      <c r="G934" s="868"/>
      <c r="H934" s="860"/>
      <c r="I934" s="860"/>
      <c r="J934" s="860"/>
      <c r="K934" s="860"/>
      <c r="L934" s="860"/>
      <c r="M934" s="860"/>
      <c r="N934" s="860"/>
      <c r="O934" s="860"/>
      <c r="P934" s="860"/>
      <c r="Q934" s="860"/>
      <c r="R934" s="860"/>
      <c r="S934" s="860"/>
      <c r="T934" s="860"/>
      <c r="U934" s="860"/>
      <c r="V934" s="860"/>
      <c r="W934" s="860"/>
      <c r="X934" s="860"/>
      <c r="Y934" s="860"/>
      <c r="Z934" s="860"/>
      <c r="AA934" s="860"/>
      <c r="AB934" s="860"/>
      <c r="AC934" s="860"/>
      <c r="AD934" s="860"/>
    </row>
    <row r="935" spans="1:30" ht="15.75" customHeight="1" x14ac:dyDescent="0.25">
      <c r="A935" s="860"/>
      <c r="B935" s="860"/>
      <c r="C935" s="860"/>
      <c r="D935" s="860"/>
      <c r="E935" s="860"/>
      <c r="F935" s="860"/>
      <c r="G935" s="868"/>
      <c r="H935" s="860"/>
      <c r="I935" s="860"/>
      <c r="J935" s="860"/>
      <c r="K935" s="860"/>
      <c r="L935" s="860"/>
      <c r="M935" s="860"/>
      <c r="N935" s="860"/>
      <c r="O935" s="860"/>
      <c r="P935" s="860"/>
      <c r="Q935" s="860"/>
      <c r="R935" s="860"/>
      <c r="S935" s="860"/>
      <c r="T935" s="860"/>
      <c r="U935" s="860"/>
      <c r="V935" s="860"/>
      <c r="W935" s="860"/>
      <c r="X935" s="860"/>
      <c r="Y935" s="860"/>
      <c r="Z935" s="860"/>
      <c r="AA935" s="860"/>
      <c r="AB935" s="860"/>
      <c r="AC935" s="860"/>
      <c r="AD935" s="860"/>
    </row>
    <row r="936" spans="1:30" ht="15.75" customHeight="1" x14ac:dyDescent="0.25">
      <c r="A936" s="860"/>
      <c r="B936" s="860"/>
      <c r="C936" s="860"/>
      <c r="D936" s="860"/>
      <c r="E936" s="860"/>
      <c r="F936" s="860"/>
      <c r="G936" s="868"/>
      <c r="H936" s="860"/>
      <c r="I936" s="860"/>
      <c r="J936" s="860"/>
      <c r="K936" s="860"/>
      <c r="L936" s="860"/>
      <c r="M936" s="860"/>
      <c r="N936" s="860"/>
      <c r="O936" s="860"/>
      <c r="P936" s="860"/>
      <c r="Q936" s="860"/>
      <c r="R936" s="860"/>
      <c r="S936" s="860"/>
      <c r="T936" s="860"/>
      <c r="U936" s="860"/>
      <c r="V936" s="860"/>
      <c r="W936" s="860"/>
      <c r="X936" s="860"/>
      <c r="Y936" s="860"/>
      <c r="Z936" s="860"/>
      <c r="AA936" s="860"/>
      <c r="AB936" s="860"/>
      <c r="AC936" s="860"/>
      <c r="AD936" s="860"/>
    </row>
    <row r="937" spans="1:30" ht="15.75" customHeight="1" x14ac:dyDescent="0.25">
      <c r="A937" s="860"/>
      <c r="B937" s="860"/>
      <c r="C937" s="860"/>
      <c r="D937" s="860"/>
      <c r="E937" s="860"/>
      <c r="F937" s="860"/>
      <c r="G937" s="868"/>
      <c r="H937" s="860"/>
      <c r="I937" s="860"/>
      <c r="J937" s="860"/>
      <c r="K937" s="860"/>
      <c r="L937" s="860"/>
      <c r="M937" s="860"/>
      <c r="N937" s="860"/>
      <c r="O937" s="860"/>
      <c r="P937" s="860"/>
      <c r="Q937" s="860"/>
      <c r="R937" s="860"/>
      <c r="S937" s="860"/>
      <c r="T937" s="860"/>
      <c r="U937" s="860"/>
      <c r="V937" s="860"/>
      <c r="W937" s="860"/>
      <c r="X937" s="860"/>
      <c r="Y937" s="860"/>
      <c r="Z937" s="860"/>
      <c r="AA937" s="860"/>
      <c r="AB937" s="860"/>
      <c r="AC937" s="860"/>
      <c r="AD937" s="860"/>
    </row>
    <row r="938" spans="1:30" ht="15.75" customHeight="1" x14ac:dyDescent="0.25">
      <c r="A938" s="860"/>
      <c r="B938" s="860"/>
      <c r="C938" s="860"/>
      <c r="D938" s="860"/>
      <c r="E938" s="860"/>
      <c r="F938" s="860"/>
      <c r="G938" s="868"/>
      <c r="H938" s="860"/>
      <c r="I938" s="860"/>
      <c r="J938" s="860"/>
      <c r="K938" s="860"/>
      <c r="L938" s="860"/>
      <c r="M938" s="860"/>
      <c r="N938" s="860"/>
      <c r="O938" s="860"/>
      <c r="P938" s="860"/>
      <c r="Q938" s="860"/>
      <c r="R938" s="860"/>
      <c r="S938" s="860"/>
      <c r="T938" s="860"/>
      <c r="U938" s="860"/>
      <c r="V938" s="860"/>
      <c r="W938" s="860"/>
      <c r="X938" s="860"/>
      <c r="Y938" s="860"/>
      <c r="Z938" s="860"/>
      <c r="AA938" s="860"/>
      <c r="AB938" s="860"/>
      <c r="AC938" s="860"/>
      <c r="AD938" s="860"/>
    </row>
    <row r="939" spans="1:30" ht="15.75" customHeight="1" x14ac:dyDescent="0.25">
      <c r="A939" s="860"/>
      <c r="B939" s="860"/>
      <c r="C939" s="860"/>
      <c r="D939" s="860"/>
      <c r="E939" s="860"/>
      <c r="F939" s="860"/>
      <c r="G939" s="868"/>
      <c r="H939" s="860"/>
      <c r="I939" s="860"/>
      <c r="J939" s="860"/>
      <c r="K939" s="860"/>
      <c r="L939" s="860"/>
      <c r="M939" s="860"/>
      <c r="N939" s="860"/>
      <c r="O939" s="860"/>
      <c r="P939" s="860"/>
      <c r="Q939" s="860"/>
      <c r="R939" s="860"/>
      <c r="S939" s="860"/>
      <c r="T939" s="860"/>
      <c r="U939" s="860"/>
      <c r="V939" s="860"/>
      <c r="W939" s="860"/>
      <c r="X939" s="860"/>
      <c r="Y939" s="860"/>
      <c r="Z939" s="860"/>
      <c r="AA939" s="860"/>
      <c r="AB939" s="860"/>
      <c r="AC939" s="860"/>
      <c r="AD939" s="860"/>
    </row>
    <row r="940" spans="1:30" ht="15.75" customHeight="1" x14ac:dyDescent="0.25">
      <c r="A940" s="860"/>
      <c r="B940" s="860"/>
      <c r="C940" s="860"/>
      <c r="D940" s="860"/>
      <c r="E940" s="860"/>
      <c r="F940" s="860"/>
      <c r="G940" s="868"/>
      <c r="H940" s="860"/>
      <c r="I940" s="860"/>
      <c r="J940" s="860"/>
      <c r="K940" s="860"/>
      <c r="L940" s="860"/>
      <c r="M940" s="860"/>
      <c r="N940" s="860"/>
      <c r="O940" s="860"/>
      <c r="P940" s="860"/>
      <c r="Q940" s="860"/>
      <c r="R940" s="860"/>
      <c r="S940" s="860"/>
      <c r="T940" s="860"/>
      <c r="U940" s="860"/>
      <c r="V940" s="860"/>
      <c r="W940" s="860"/>
      <c r="X940" s="860"/>
      <c r="Y940" s="860"/>
      <c r="Z940" s="860"/>
      <c r="AA940" s="860"/>
      <c r="AB940" s="860"/>
      <c r="AC940" s="860"/>
      <c r="AD940" s="860"/>
    </row>
    <row r="941" spans="1:30" ht="15.75" customHeight="1" x14ac:dyDescent="0.25">
      <c r="A941" s="860"/>
      <c r="B941" s="860"/>
      <c r="C941" s="860"/>
      <c r="D941" s="860"/>
      <c r="E941" s="860"/>
      <c r="F941" s="860"/>
      <c r="G941" s="868"/>
      <c r="H941" s="860"/>
      <c r="I941" s="860"/>
      <c r="J941" s="860"/>
      <c r="K941" s="860"/>
      <c r="L941" s="860"/>
      <c r="M941" s="860"/>
      <c r="N941" s="860"/>
      <c r="O941" s="860"/>
      <c r="P941" s="860"/>
      <c r="Q941" s="860"/>
      <c r="R941" s="860"/>
      <c r="S941" s="860"/>
      <c r="T941" s="860"/>
      <c r="U941" s="860"/>
      <c r="V941" s="860"/>
      <c r="W941" s="860"/>
      <c r="X941" s="860"/>
      <c r="Y941" s="860"/>
      <c r="Z941" s="860"/>
      <c r="AA941" s="860"/>
      <c r="AB941" s="860"/>
      <c r="AC941" s="860"/>
      <c r="AD941" s="860"/>
    </row>
    <row r="942" spans="1:30" ht="15.75" customHeight="1" x14ac:dyDescent="0.25">
      <c r="A942" s="860"/>
      <c r="B942" s="860"/>
      <c r="C942" s="860"/>
      <c r="D942" s="860"/>
      <c r="E942" s="860"/>
      <c r="F942" s="860"/>
      <c r="G942" s="868"/>
      <c r="H942" s="860"/>
      <c r="I942" s="860"/>
      <c r="J942" s="860"/>
      <c r="K942" s="860"/>
      <c r="L942" s="860"/>
      <c r="M942" s="860"/>
      <c r="N942" s="860"/>
      <c r="O942" s="860"/>
      <c r="P942" s="860"/>
      <c r="Q942" s="860"/>
      <c r="R942" s="860"/>
      <c r="S942" s="860"/>
      <c r="T942" s="860"/>
      <c r="U942" s="860"/>
      <c r="V942" s="860"/>
      <c r="W942" s="860"/>
      <c r="X942" s="860"/>
      <c r="Y942" s="860"/>
      <c r="Z942" s="860"/>
      <c r="AA942" s="860"/>
      <c r="AB942" s="860"/>
      <c r="AC942" s="860"/>
      <c r="AD942" s="860"/>
    </row>
    <row r="943" spans="1:30" ht="15.75" customHeight="1" x14ac:dyDescent="0.25">
      <c r="A943" s="860"/>
      <c r="B943" s="860"/>
      <c r="C943" s="860"/>
      <c r="D943" s="860"/>
      <c r="E943" s="860"/>
      <c r="F943" s="860"/>
      <c r="G943" s="868"/>
      <c r="H943" s="860"/>
      <c r="I943" s="860"/>
      <c r="J943" s="860"/>
      <c r="K943" s="860"/>
      <c r="L943" s="860"/>
      <c r="M943" s="860"/>
      <c r="N943" s="860"/>
      <c r="O943" s="860"/>
      <c r="P943" s="860"/>
      <c r="Q943" s="860"/>
      <c r="R943" s="860"/>
      <c r="S943" s="860"/>
      <c r="T943" s="860"/>
      <c r="U943" s="860"/>
      <c r="V943" s="860"/>
      <c r="W943" s="860"/>
      <c r="X943" s="860"/>
      <c r="Y943" s="860"/>
      <c r="Z943" s="860"/>
      <c r="AA943" s="860"/>
      <c r="AB943" s="860"/>
      <c r="AC943" s="860"/>
      <c r="AD943" s="860"/>
    </row>
    <row r="944" spans="1:30" ht="15.75" customHeight="1" x14ac:dyDescent="0.25">
      <c r="A944" s="860"/>
      <c r="B944" s="860"/>
      <c r="C944" s="860"/>
      <c r="D944" s="860"/>
      <c r="E944" s="860"/>
      <c r="F944" s="860"/>
      <c r="G944" s="868"/>
      <c r="H944" s="860"/>
      <c r="I944" s="860"/>
      <c r="J944" s="860"/>
      <c r="K944" s="860"/>
      <c r="L944" s="860"/>
      <c r="M944" s="860"/>
      <c r="N944" s="860"/>
      <c r="O944" s="860"/>
      <c r="P944" s="860"/>
      <c r="Q944" s="860"/>
      <c r="R944" s="860"/>
      <c r="S944" s="860"/>
      <c r="T944" s="860"/>
      <c r="U944" s="860"/>
      <c r="V944" s="860"/>
      <c r="W944" s="860"/>
      <c r="X944" s="860"/>
      <c r="Y944" s="860"/>
      <c r="Z944" s="860"/>
      <c r="AA944" s="860"/>
      <c r="AB944" s="860"/>
      <c r="AC944" s="860"/>
      <c r="AD944" s="860"/>
    </row>
    <row r="945" spans="1:30" ht="15.75" customHeight="1" x14ac:dyDescent="0.25">
      <c r="A945" s="860"/>
      <c r="B945" s="860"/>
      <c r="C945" s="860"/>
      <c r="D945" s="860"/>
      <c r="E945" s="860"/>
      <c r="F945" s="860"/>
      <c r="G945" s="868"/>
      <c r="H945" s="860"/>
      <c r="I945" s="860"/>
      <c r="J945" s="860"/>
      <c r="K945" s="860"/>
      <c r="L945" s="860"/>
      <c r="M945" s="860"/>
      <c r="N945" s="860"/>
      <c r="O945" s="860"/>
      <c r="P945" s="860"/>
      <c r="Q945" s="860"/>
      <c r="R945" s="860"/>
      <c r="S945" s="860"/>
      <c r="T945" s="860"/>
      <c r="U945" s="860"/>
      <c r="V945" s="860"/>
      <c r="W945" s="860"/>
      <c r="X945" s="860"/>
      <c r="Y945" s="860"/>
      <c r="Z945" s="860"/>
      <c r="AA945" s="860"/>
      <c r="AB945" s="860"/>
      <c r="AC945" s="860"/>
      <c r="AD945" s="860"/>
    </row>
    <row r="946" spans="1:30" ht="15.75" customHeight="1" x14ac:dyDescent="0.25">
      <c r="A946" s="860"/>
      <c r="B946" s="860"/>
      <c r="C946" s="860"/>
      <c r="D946" s="860"/>
      <c r="E946" s="860"/>
      <c r="F946" s="860"/>
      <c r="G946" s="868"/>
      <c r="H946" s="860"/>
      <c r="I946" s="860"/>
      <c r="J946" s="860"/>
      <c r="K946" s="860"/>
      <c r="L946" s="860"/>
      <c r="M946" s="860"/>
      <c r="N946" s="860"/>
      <c r="O946" s="860"/>
      <c r="P946" s="860"/>
      <c r="Q946" s="860"/>
      <c r="R946" s="860"/>
      <c r="S946" s="860"/>
      <c r="T946" s="860"/>
      <c r="U946" s="860"/>
      <c r="V946" s="860"/>
      <c r="W946" s="860"/>
      <c r="X946" s="860"/>
      <c r="Y946" s="860"/>
      <c r="Z946" s="860"/>
      <c r="AA946" s="860"/>
      <c r="AB946" s="860"/>
      <c r="AC946" s="860"/>
      <c r="AD946" s="860"/>
    </row>
    <row r="947" spans="1:30" ht="15.75" customHeight="1" x14ac:dyDescent="0.25">
      <c r="A947" s="860"/>
      <c r="B947" s="860"/>
      <c r="C947" s="860"/>
      <c r="D947" s="860"/>
      <c r="E947" s="860"/>
      <c r="F947" s="860"/>
      <c r="G947" s="868"/>
      <c r="H947" s="860"/>
      <c r="I947" s="860"/>
      <c r="J947" s="860"/>
      <c r="K947" s="860"/>
      <c r="L947" s="860"/>
      <c r="M947" s="860"/>
      <c r="N947" s="860"/>
      <c r="O947" s="860"/>
      <c r="P947" s="860"/>
      <c r="Q947" s="860"/>
      <c r="R947" s="860"/>
      <c r="S947" s="860"/>
      <c r="T947" s="860"/>
      <c r="U947" s="860"/>
      <c r="V947" s="860"/>
      <c r="W947" s="860"/>
      <c r="X947" s="860"/>
      <c r="Y947" s="860"/>
      <c r="Z947" s="860"/>
      <c r="AA947" s="860"/>
      <c r="AB947" s="860"/>
      <c r="AC947" s="860"/>
      <c r="AD947" s="860"/>
    </row>
    <row r="948" spans="1:30" ht="15.75" customHeight="1" x14ac:dyDescent="0.25">
      <c r="A948" s="860"/>
      <c r="B948" s="860"/>
      <c r="C948" s="860"/>
      <c r="D948" s="860"/>
      <c r="E948" s="860"/>
      <c r="F948" s="860"/>
      <c r="G948" s="868"/>
      <c r="H948" s="860"/>
      <c r="I948" s="860"/>
      <c r="J948" s="860"/>
      <c r="K948" s="860"/>
      <c r="L948" s="860"/>
      <c r="M948" s="860"/>
      <c r="N948" s="860"/>
      <c r="O948" s="860"/>
      <c r="P948" s="860"/>
      <c r="Q948" s="860"/>
      <c r="R948" s="860"/>
      <c r="S948" s="860"/>
      <c r="T948" s="860"/>
      <c r="U948" s="860"/>
      <c r="V948" s="860"/>
      <c r="W948" s="860"/>
      <c r="X948" s="860"/>
      <c r="Y948" s="860"/>
      <c r="Z948" s="860"/>
      <c r="AA948" s="860"/>
      <c r="AB948" s="860"/>
      <c r="AC948" s="860"/>
      <c r="AD948" s="860"/>
    </row>
    <row r="949" spans="1:30" ht="15.75" customHeight="1" x14ac:dyDescent="0.25">
      <c r="A949" s="860"/>
      <c r="B949" s="860"/>
      <c r="C949" s="860"/>
      <c r="D949" s="860"/>
      <c r="E949" s="860"/>
      <c r="F949" s="860"/>
      <c r="G949" s="868"/>
      <c r="H949" s="860"/>
      <c r="I949" s="860"/>
      <c r="J949" s="860"/>
      <c r="K949" s="860"/>
      <c r="L949" s="860"/>
      <c r="M949" s="860"/>
      <c r="N949" s="860"/>
      <c r="O949" s="860"/>
      <c r="P949" s="860"/>
      <c r="Q949" s="860"/>
      <c r="R949" s="860"/>
      <c r="S949" s="860"/>
      <c r="T949" s="860"/>
      <c r="U949" s="860"/>
      <c r="V949" s="860"/>
      <c r="W949" s="860"/>
      <c r="X949" s="860"/>
      <c r="Y949" s="860"/>
      <c r="Z949" s="860"/>
      <c r="AA949" s="860"/>
      <c r="AB949" s="860"/>
      <c r="AC949" s="860"/>
      <c r="AD949" s="860"/>
    </row>
    <row r="950" spans="1:30" ht="15.75" customHeight="1" x14ac:dyDescent="0.25">
      <c r="A950" s="860"/>
      <c r="B950" s="860"/>
      <c r="C950" s="860"/>
      <c r="D950" s="860"/>
      <c r="E950" s="860"/>
      <c r="F950" s="860"/>
      <c r="G950" s="868"/>
      <c r="H950" s="860"/>
      <c r="I950" s="860"/>
      <c r="J950" s="860"/>
      <c r="K950" s="860"/>
      <c r="L950" s="860"/>
      <c r="M950" s="860"/>
      <c r="N950" s="860"/>
      <c r="O950" s="860"/>
      <c r="P950" s="860"/>
      <c r="Q950" s="860"/>
      <c r="R950" s="860"/>
      <c r="S950" s="860"/>
      <c r="T950" s="860"/>
      <c r="U950" s="860"/>
      <c r="V950" s="860"/>
      <c r="W950" s="860"/>
      <c r="X950" s="860"/>
      <c r="Y950" s="860"/>
      <c r="Z950" s="860"/>
      <c r="AA950" s="860"/>
      <c r="AB950" s="860"/>
      <c r="AC950" s="860"/>
      <c r="AD950" s="860"/>
    </row>
    <row r="951" spans="1:30" ht="15.75" customHeight="1" x14ac:dyDescent="0.25">
      <c r="A951" s="860"/>
      <c r="B951" s="860"/>
      <c r="C951" s="860"/>
      <c r="D951" s="860"/>
      <c r="E951" s="860"/>
      <c r="F951" s="860"/>
      <c r="G951" s="868"/>
      <c r="H951" s="860"/>
      <c r="I951" s="860"/>
      <c r="J951" s="860"/>
      <c r="K951" s="860"/>
      <c r="L951" s="860"/>
      <c r="M951" s="860"/>
      <c r="N951" s="860"/>
      <c r="O951" s="860"/>
      <c r="P951" s="860"/>
      <c r="Q951" s="860"/>
      <c r="R951" s="860"/>
      <c r="S951" s="860"/>
      <c r="T951" s="860"/>
      <c r="U951" s="860"/>
      <c r="V951" s="860"/>
      <c r="W951" s="860"/>
      <c r="X951" s="860"/>
      <c r="Y951" s="860"/>
      <c r="Z951" s="860"/>
      <c r="AA951" s="860"/>
      <c r="AB951" s="860"/>
      <c r="AC951" s="860"/>
      <c r="AD951" s="860"/>
    </row>
    <row r="952" spans="1:30" ht="15.75" customHeight="1" x14ac:dyDescent="0.25">
      <c r="A952" s="860"/>
      <c r="B952" s="860"/>
      <c r="C952" s="860"/>
      <c r="D952" s="860"/>
      <c r="E952" s="860"/>
      <c r="F952" s="860"/>
      <c r="G952" s="868"/>
      <c r="H952" s="860"/>
      <c r="I952" s="860"/>
      <c r="J952" s="860"/>
      <c r="K952" s="860"/>
      <c r="L952" s="860"/>
      <c r="M952" s="860"/>
      <c r="N952" s="860"/>
      <c r="O952" s="860"/>
      <c r="P952" s="860"/>
      <c r="Q952" s="860"/>
      <c r="R952" s="860"/>
      <c r="S952" s="860"/>
      <c r="T952" s="860"/>
      <c r="U952" s="860"/>
      <c r="V952" s="860"/>
      <c r="W952" s="860"/>
      <c r="X952" s="860"/>
      <c r="Y952" s="860"/>
      <c r="Z952" s="860"/>
      <c r="AA952" s="860"/>
      <c r="AB952" s="860"/>
      <c r="AC952" s="860"/>
      <c r="AD952" s="860"/>
    </row>
    <row r="953" spans="1:30" ht="15.75" customHeight="1" x14ac:dyDescent="0.25">
      <c r="A953" s="860"/>
      <c r="B953" s="860"/>
      <c r="C953" s="860"/>
      <c r="D953" s="860"/>
      <c r="E953" s="860"/>
      <c r="F953" s="860"/>
      <c r="G953" s="868"/>
      <c r="H953" s="860"/>
      <c r="I953" s="860"/>
      <c r="J953" s="860"/>
      <c r="K953" s="860"/>
      <c r="L953" s="860"/>
      <c r="M953" s="860"/>
      <c r="N953" s="860"/>
      <c r="O953" s="860"/>
      <c r="P953" s="860"/>
      <c r="Q953" s="860"/>
      <c r="R953" s="860"/>
      <c r="S953" s="860"/>
      <c r="T953" s="860"/>
      <c r="U953" s="860"/>
      <c r="V953" s="860"/>
      <c r="W953" s="860"/>
      <c r="X953" s="860"/>
      <c r="Y953" s="860"/>
      <c r="Z953" s="860"/>
      <c r="AA953" s="860"/>
      <c r="AB953" s="860"/>
      <c r="AC953" s="860"/>
      <c r="AD953" s="860"/>
    </row>
    <row r="954" spans="1:30" ht="15.75" customHeight="1" x14ac:dyDescent="0.25">
      <c r="A954" s="860"/>
      <c r="B954" s="860"/>
      <c r="C954" s="860"/>
      <c r="D954" s="860"/>
      <c r="E954" s="860"/>
      <c r="F954" s="860"/>
      <c r="G954" s="868"/>
      <c r="H954" s="860"/>
      <c r="I954" s="860"/>
      <c r="J954" s="860"/>
      <c r="K954" s="860"/>
      <c r="L954" s="860"/>
      <c r="M954" s="860"/>
      <c r="N954" s="860"/>
      <c r="O954" s="860"/>
      <c r="P954" s="860"/>
      <c r="Q954" s="860"/>
      <c r="R954" s="860"/>
      <c r="S954" s="860"/>
      <c r="T954" s="860"/>
      <c r="U954" s="860"/>
      <c r="V954" s="860"/>
      <c r="W954" s="860"/>
      <c r="X954" s="860"/>
      <c r="Y954" s="860"/>
      <c r="Z954" s="860"/>
      <c r="AA954" s="860"/>
      <c r="AB954" s="860"/>
      <c r="AC954" s="860"/>
      <c r="AD954" s="860"/>
    </row>
    <row r="955" spans="1:30" ht="15.75" customHeight="1" x14ac:dyDescent="0.25">
      <c r="A955" s="860"/>
      <c r="B955" s="860"/>
      <c r="C955" s="860"/>
      <c r="D955" s="860"/>
      <c r="E955" s="860"/>
      <c r="F955" s="860"/>
      <c r="G955" s="868"/>
      <c r="H955" s="860"/>
      <c r="I955" s="860"/>
      <c r="J955" s="860"/>
      <c r="K955" s="860"/>
      <c r="L955" s="860"/>
      <c r="M955" s="860"/>
      <c r="N955" s="860"/>
      <c r="O955" s="860"/>
      <c r="P955" s="860"/>
      <c r="Q955" s="860"/>
      <c r="R955" s="860"/>
      <c r="S955" s="860"/>
      <c r="T955" s="860"/>
      <c r="U955" s="860"/>
      <c r="V955" s="860"/>
      <c r="W955" s="860"/>
      <c r="X955" s="860"/>
      <c r="Y955" s="860"/>
      <c r="Z955" s="860"/>
      <c r="AA955" s="860"/>
      <c r="AB955" s="860"/>
      <c r="AC955" s="860"/>
      <c r="AD955" s="860"/>
    </row>
    <row r="956" spans="1:30" ht="15.75" customHeight="1" x14ac:dyDescent="0.25">
      <c r="A956" s="860"/>
      <c r="B956" s="860"/>
      <c r="C956" s="860"/>
      <c r="D956" s="860"/>
      <c r="E956" s="860"/>
      <c r="F956" s="860"/>
      <c r="G956" s="868"/>
      <c r="H956" s="860"/>
      <c r="I956" s="860"/>
      <c r="J956" s="860"/>
      <c r="K956" s="860"/>
      <c r="L956" s="860"/>
      <c r="M956" s="860"/>
      <c r="N956" s="860"/>
      <c r="O956" s="860"/>
      <c r="P956" s="860"/>
      <c r="Q956" s="860"/>
      <c r="R956" s="860"/>
      <c r="S956" s="860"/>
      <c r="T956" s="860"/>
      <c r="U956" s="860"/>
      <c r="V956" s="860"/>
      <c r="W956" s="860"/>
      <c r="X956" s="860"/>
      <c r="Y956" s="860"/>
      <c r="Z956" s="860"/>
      <c r="AA956" s="860"/>
      <c r="AB956" s="860"/>
      <c r="AC956" s="860"/>
      <c r="AD956" s="860"/>
    </row>
    <row r="957" spans="1:30" ht="15.75" customHeight="1" x14ac:dyDescent="0.25">
      <c r="A957" s="860"/>
      <c r="B957" s="860"/>
      <c r="C957" s="860"/>
      <c r="D957" s="860"/>
      <c r="E957" s="860"/>
      <c r="F957" s="860"/>
      <c r="G957" s="868"/>
      <c r="H957" s="860"/>
      <c r="I957" s="860"/>
      <c r="J957" s="860"/>
      <c r="K957" s="860"/>
      <c r="L957" s="860"/>
      <c r="M957" s="860"/>
      <c r="N957" s="860"/>
      <c r="O957" s="860"/>
      <c r="P957" s="860"/>
      <c r="Q957" s="860"/>
      <c r="R957" s="860"/>
      <c r="S957" s="860"/>
      <c r="T957" s="860"/>
      <c r="U957" s="860"/>
      <c r="V957" s="860"/>
      <c r="W957" s="860"/>
      <c r="X957" s="860"/>
      <c r="Y957" s="860"/>
      <c r="Z957" s="860"/>
      <c r="AA957" s="860"/>
      <c r="AB957" s="860"/>
      <c r="AC957" s="860"/>
      <c r="AD957" s="860"/>
    </row>
    <row r="958" spans="1:30" ht="15.75" customHeight="1" x14ac:dyDescent="0.25">
      <c r="A958" s="860"/>
      <c r="B958" s="860"/>
      <c r="C958" s="860"/>
      <c r="D958" s="860"/>
      <c r="E958" s="860"/>
      <c r="F958" s="860"/>
      <c r="G958" s="868"/>
      <c r="H958" s="860"/>
      <c r="I958" s="860"/>
      <c r="J958" s="860"/>
      <c r="K958" s="860"/>
      <c r="L958" s="860"/>
      <c r="M958" s="860"/>
      <c r="N958" s="860"/>
      <c r="O958" s="860"/>
      <c r="P958" s="860"/>
      <c r="Q958" s="860"/>
      <c r="R958" s="860"/>
      <c r="S958" s="860"/>
      <c r="T958" s="860"/>
      <c r="U958" s="860"/>
      <c r="V958" s="860"/>
      <c r="W958" s="860"/>
      <c r="X958" s="860"/>
      <c r="Y958" s="860"/>
      <c r="Z958" s="860"/>
      <c r="AA958" s="860"/>
      <c r="AB958" s="860"/>
      <c r="AC958" s="860"/>
      <c r="AD958" s="860"/>
    </row>
    <row r="959" spans="1:30" ht="15.75" customHeight="1" x14ac:dyDescent="0.25">
      <c r="A959" s="860"/>
      <c r="B959" s="860"/>
      <c r="C959" s="860"/>
      <c r="D959" s="860"/>
      <c r="E959" s="860"/>
      <c r="F959" s="860"/>
      <c r="G959" s="868"/>
      <c r="H959" s="860"/>
      <c r="I959" s="860"/>
      <c r="J959" s="860"/>
      <c r="K959" s="860"/>
      <c r="L959" s="860"/>
      <c r="M959" s="860"/>
      <c r="N959" s="860"/>
      <c r="O959" s="860"/>
      <c r="P959" s="860"/>
      <c r="Q959" s="860"/>
      <c r="R959" s="860"/>
      <c r="S959" s="860"/>
      <c r="T959" s="860"/>
      <c r="U959" s="860"/>
      <c r="V959" s="860"/>
      <c r="W959" s="860"/>
      <c r="X959" s="860"/>
      <c r="Y959" s="860"/>
      <c r="Z959" s="860"/>
      <c r="AA959" s="860"/>
      <c r="AB959" s="860"/>
      <c r="AC959" s="860"/>
      <c r="AD959" s="860"/>
    </row>
    <row r="960" spans="1:30" ht="15.75" customHeight="1" x14ac:dyDescent="0.25">
      <c r="A960" s="860"/>
      <c r="B960" s="860"/>
      <c r="C960" s="860"/>
      <c r="D960" s="860"/>
      <c r="E960" s="860"/>
      <c r="F960" s="860"/>
      <c r="G960" s="868"/>
      <c r="H960" s="860"/>
      <c r="I960" s="860"/>
      <c r="J960" s="860"/>
      <c r="K960" s="860"/>
      <c r="L960" s="860"/>
      <c r="M960" s="860"/>
      <c r="N960" s="860"/>
      <c r="O960" s="860"/>
      <c r="P960" s="860"/>
      <c r="Q960" s="860"/>
      <c r="R960" s="860"/>
      <c r="S960" s="860"/>
      <c r="T960" s="860"/>
      <c r="U960" s="860"/>
      <c r="V960" s="860"/>
      <c r="W960" s="860"/>
      <c r="X960" s="860"/>
      <c r="Y960" s="860"/>
      <c r="Z960" s="860"/>
      <c r="AA960" s="860"/>
      <c r="AB960" s="860"/>
      <c r="AC960" s="860"/>
      <c r="AD960" s="860"/>
    </row>
    <row r="961" spans="1:30" ht="15.75" customHeight="1" x14ac:dyDescent="0.25">
      <c r="A961" s="860"/>
      <c r="B961" s="860"/>
      <c r="C961" s="860"/>
      <c r="D961" s="860"/>
      <c r="E961" s="860"/>
      <c r="F961" s="860"/>
      <c r="G961" s="868"/>
      <c r="H961" s="860"/>
      <c r="I961" s="860"/>
      <c r="J961" s="860"/>
      <c r="K961" s="860"/>
      <c r="L961" s="860"/>
      <c r="M961" s="860"/>
      <c r="N961" s="860"/>
      <c r="O961" s="860"/>
      <c r="P961" s="860"/>
      <c r="Q961" s="860"/>
      <c r="R961" s="860"/>
      <c r="S961" s="860"/>
      <c r="T961" s="860"/>
      <c r="U961" s="860"/>
      <c r="V961" s="860"/>
      <c r="W961" s="860"/>
      <c r="X961" s="860"/>
      <c r="Y961" s="860"/>
      <c r="Z961" s="860"/>
      <c r="AA961" s="860"/>
      <c r="AB961" s="860"/>
      <c r="AC961" s="860"/>
      <c r="AD961" s="860"/>
    </row>
    <row r="962" spans="1:30" ht="15.75" customHeight="1" x14ac:dyDescent="0.25">
      <c r="A962" s="860"/>
      <c r="B962" s="860"/>
      <c r="C962" s="860"/>
      <c r="D962" s="860"/>
      <c r="E962" s="860"/>
      <c r="F962" s="860"/>
      <c r="G962" s="868"/>
      <c r="H962" s="860"/>
      <c r="I962" s="860"/>
      <c r="J962" s="860"/>
      <c r="K962" s="860"/>
      <c r="L962" s="860"/>
      <c r="M962" s="860"/>
      <c r="N962" s="860"/>
      <c r="O962" s="860"/>
      <c r="P962" s="860"/>
      <c r="Q962" s="860"/>
      <c r="R962" s="860"/>
      <c r="S962" s="860"/>
      <c r="T962" s="860"/>
      <c r="U962" s="860"/>
      <c r="V962" s="860"/>
      <c r="W962" s="860"/>
      <c r="X962" s="860"/>
      <c r="Y962" s="860"/>
      <c r="Z962" s="860"/>
      <c r="AA962" s="860"/>
      <c r="AB962" s="860"/>
      <c r="AC962" s="860"/>
      <c r="AD962" s="860"/>
    </row>
    <row r="963" spans="1:30" ht="15.75" customHeight="1" x14ac:dyDescent="0.25">
      <c r="A963" s="860"/>
      <c r="B963" s="860"/>
      <c r="C963" s="860"/>
      <c r="D963" s="860"/>
      <c r="E963" s="860"/>
      <c r="F963" s="860"/>
      <c r="G963" s="868"/>
      <c r="H963" s="860"/>
      <c r="I963" s="860"/>
      <c r="J963" s="860"/>
      <c r="K963" s="860"/>
      <c r="L963" s="860"/>
      <c r="M963" s="860"/>
      <c r="N963" s="860"/>
      <c r="O963" s="860"/>
      <c r="P963" s="860"/>
      <c r="Q963" s="860"/>
      <c r="R963" s="860"/>
      <c r="S963" s="860"/>
      <c r="T963" s="860"/>
      <c r="U963" s="860"/>
      <c r="V963" s="860"/>
      <c r="W963" s="860"/>
      <c r="X963" s="860"/>
      <c r="Y963" s="860"/>
      <c r="Z963" s="860"/>
      <c r="AA963" s="860"/>
      <c r="AB963" s="860"/>
      <c r="AC963" s="860"/>
      <c r="AD963" s="860"/>
    </row>
    <row r="964" spans="1:30" ht="15.75" customHeight="1" x14ac:dyDescent="0.25">
      <c r="A964" s="860"/>
      <c r="B964" s="860"/>
      <c r="C964" s="860"/>
      <c r="D964" s="860"/>
      <c r="E964" s="860"/>
      <c r="F964" s="860"/>
      <c r="G964" s="868"/>
      <c r="H964" s="860"/>
      <c r="I964" s="860"/>
      <c r="J964" s="860"/>
      <c r="K964" s="860"/>
      <c r="L964" s="860"/>
      <c r="M964" s="860"/>
      <c r="N964" s="860"/>
      <c r="O964" s="860"/>
      <c r="P964" s="860"/>
      <c r="Q964" s="860"/>
      <c r="R964" s="860"/>
      <c r="S964" s="860"/>
      <c r="T964" s="860"/>
      <c r="U964" s="860"/>
      <c r="V964" s="860"/>
      <c r="W964" s="860"/>
      <c r="X964" s="860"/>
      <c r="Y964" s="860"/>
      <c r="Z964" s="860"/>
      <c r="AA964" s="860"/>
      <c r="AB964" s="860"/>
      <c r="AC964" s="860"/>
      <c r="AD964" s="860"/>
    </row>
    <row r="965" spans="1:30" ht="15.75" customHeight="1" x14ac:dyDescent="0.25">
      <c r="A965" s="860"/>
      <c r="B965" s="860"/>
      <c r="C965" s="860"/>
      <c r="D965" s="860"/>
      <c r="E965" s="860"/>
      <c r="F965" s="860"/>
      <c r="G965" s="868"/>
      <c r="H965" s="860"/>
      <c r="I965" s="860"/>
      <c r="J965" s="860"/>
      <c r="K965" s="860"/>
      <c r="L965" s="860"/>
      <c r="M965" s="860"/>
      <c r="N965" s="860"/>
      <c r="O965" s="860"/>
      <c r="P965" s="860"/>
      <c r="Q965" s="860"/>
      <c r="R965" s="860"/>
      <c r="S965" s="860"/>
      <c r="T965" s="860"/>
      <c r="U965" s="860"/>
      <c r="V965" s="860"/>
      <c r="W965" s="860"/>
      <c r="X965" s="860"/>
      <c r="Y965" s="860"/>
      <c r="Z965" s="860"/>
      <c r="AA965" s="860"/>
      <c r="AB965" s="860"/>
      <c r="AC965" s="860"/>
      <c r="AD965" s="860"/>
    </row>
    <row r="966" spans="1:30" ht="15.75" customHeight="1" x14ac:dyDescent="0.25">
      <c r="A966" s="860"/>
      <c r="B966" s="860"/>
      <c r="C966" s="860"/>
      <c r="D966" s="860"/>
      <c r="E966" s="860"/>
      <c r="F966" s="860"/>
      <c r="G966" s="868"/>
      <c r="H966" s="860"/>
      <c r="I966" s="860"/>
      <c r="J966" s="860"/>
      <c r="K966" s="860"/>
      <c r="L966" s="860"/>
      <c r="M966" s="860"/>
      <c r="N966" s="860"/>
      <c r="O966" s="860"/>
      <c r="P966" s="860"/>
      <c r="Q966" s="860"/>
      <c r="R966" s="860"/>
      <c r="S966" s="860"/>
      <c r="T966" s="860"/>
      <c r="U966" s="860"/>
      <c r="V966" s="860"/>
      <c r="W966" s="860"/>
      <c r="X966" s="860"/>
      <c r="Y966" s="860"/>
      <c r="Z966" s="860"/>
      <c r="AA966" s="860"/>
      <c r="AB966" s="860"/>
      <c r="AC966" s="860"/>
      <c r="AD966" s="860"/>
    </row>
    <row r="967" spans="1:30" ht="15.75" customHeight="1" x14ac:dyDescent="0.25">
      <c r="A967" s="860"/>
      <c r="B967" s="860"/>
      <c r="C967" s="860"/>
      <c r="D967" s="860"/>
      <c r="E967" s="860"/>
      <c r="F967" s="860"/>
      <c r="G967" s="868"/>
      <c r="H967" s="860"/>
      <c r="I967" s="860"/>
      <c r="J967" s="860"/>
      <c r="K967" s="860"/>
      <c r="L967" s="860"/>
      <c r="M967" s="860"/>
      <c r="N967" s="860"/>
      <c r="O967" s="860"/>
      <c r="P967" s="860"/>
      <c r="Q967" s="860"/>
      <c r="R967" s="860"/>
      <c r="S967" s="860"/>
      <c r="T967" s="860"/>
      <c r="U967" s="860"/>
      <c r="V967" s="860"/>
      <c r="W967" s="860"/>
      <c r="X967" s="860"/>
      <c r="Y967" s="860"/>
      <c r="Z967" s="860"/>
      <c r="AA967" s="860"/>
      <c r="AB967" s="860"/>
      <c r="AC967" s="860"/>
      <c r="AD967" s="860"/>
    </row>
    <row r="968" spans="1:30" ht="15.75" customHeight="1" x14ac:dyDescent="0.25">
      <c r="A968" s="860"/>
      <c r="B968" s="860"/>
      <c r="C968" s="860"/>
      <c r="D968" s="860"/>
      <c r="E968" s="860"/>
      <c r="F968" s="860"/>
      <c r="G968" s="868"/>
      <c r="H968" s="860"/>
      <c r="I968" s="860"/>
      <c r="J968" s="860"/>
      <c r="K968" s="860"/>
      <c r="L968" s="860"/>
      <c r="M968" s="860"/>
      <c r="N968" s="860"/>
      <c r="O968" s="860"/>
      <c r="P968" s="860"/>
      <c r="Q968" s="860"/>
      <c r="R968" s="860"/>
      <c r="S968" s="860"/>
      <c r="T968" s="860"/>
      <c r="U968" s="860"/>
      <c r="V968" s="860"/>
      <c r="W968" s="860"/>
      <c r="X968" s="860"/>
      <c r="Y968" s="860"/>
      <c r="Z968" s="860"/>
      <c r="AA968" s="860"/>
      <c r="AB968" s="860"/>
      <c r="AC968" s="860"/>
      <c r="AD968" s="860"/>
    </row>
    <row r="969" spans="1:30" ht="15.75" customHeight="1" x14ac:dyDescent="0.25">
      <c r="A969" s="860"/>
      <c r="B969" s="860"/>
      <c r="C969" s="860"/>
      <c r="D969" s="860"/>
      <c r="E969" s="860"/>
      <c r="F969" s="860"/>
      <c r="G969" s="868"/>
      <c r="H969" s="860"/>
      <c r="I969" s="860"/>
      <c r="J969" s="860"/>
      <c r="K969" s="860"/>
      <c r="L969" s="860"/>
      <c r="M969" s="860"/>
      <c r="N969" s="860"/>
      <c r="O969" s="860"/>
      <c r="P969" s="860"/>
      <c r="Q969" s="860"/>
      <c r="R969" s="860"/>
      <c r="S969" s="860"/>
      <c r="T969" s="860"/>
      <c r="U969" s="860"/>
      <c r="V969" s="860"/>
      <c r="W969" s="860"/>
      <c r="X969" s="860"/>
      <c r="Y969" s="860"/>
      <c r="Z969" s="860"/>
      <c r="AA969" s="860"/>
      <c r="AB969" s="860"/>
      <c r="AC969" s="860"/>
      <c r="AD969" s="860"/>
    </row>
    <row r="970" spans="1:30" ht="15.75" customHeight="1" x14ac:dyDescent="0.25">
      <c r="A970" s="860"/>
      <c r="B970" s="860"/>
      <c r="C970" s="860"/>
      <c r="D970" s="860"/>
      <c r="E970" s="860"/>
      <c r="F970" s="860"/>
      <c r="G970" s="868"/>
      <c r="H970" s="860"/>
      <c r="I970" s="860"/>
      <c r="J970" s="860"/>
      <c r="K970" s="860"/>
      <c r="L970" s="860"/>
      <c r="M970" s="860"/>
      <c r="N970" s="860"/>
      <c r="O970" s="860"/>
      <c r="P970" s="860"/>
      <c r="Q970" s="860"/>
      <c r="R970" s="860"/>
      <c r="S970" s="860"/>
      <c r="T970" s="860"/>
      <c r="U970" s="860"/>
      <c r="V970" s="860"/>
      <c r="W970" s="860"/>
      <c r="X970" s="860"/>
      <c r="Y970" s="860"/>
      <c r="Z970" s="860"/>
      <c r="AA970" s="860"/>
      <c r="AB970" s="860"/>
      <c r="AC970" s="860"/>
      <c r="AD970" s="860"/>
    </row>
    <row r="971" spans="1:30" ht="15.75" customHeight="1" x14ac:dyDescent="0.25">
      <c r="A971" s="860"/>
      <c r="B971" s="860"/>
      <c r="C971" s="860"/>
      <c r="D971" s="860"/>
      <c r="E971" s="860"/>
      <c r="F971" s="860"/>
      <c r="G971" s="868"/>
      <c r="H971" s="860"/>
      <c r="I971" s="860"/>
      <c r="J971" s="860"/>
      <c r="K971" s="860"/>
      <c r="L971" s="860"/>
      <c r="M971" s="860"/>
      <c r="N971" s="860"/>
      <c r="O971" s="860"/>
      <c r="P971" s="860"/>
      <c r="Q971" s="860"/>
      <c r="R971" s="860"/>
      <c r="S971" s="860"/>
      <c r="T971" s="860"/>
      <c r="U971" s="860"/>
      <c r="V971" s="860"/>
      <c r="W971" s="860"/>
      <c r="X971" s="860"/>
      <c r="Y971" s="860"/>
      <c r="Z971" s="860"/>
      <c r="AA971" s="860"/>
      <c r="AB971" s="860"/>
      <c r="AC971" s="860"/>
      <c r="AD971" s="860"/>
    </row>
    <row r="972" spans="1:30" ht="15.75" customHeight="1" x14ac:dyDescent="0.25">
      <c r="A972" s="860"/>
      <c r="B972" s="860"/>
      <c r="C972" s="860"/>
      <c r="D972" s="860"/>
      <c r="E972" s="860"/>
      <c r="F972" s="860"/>
      <c r="G972" s="868"/>
      <c r="H972" s="860"/>
      <c r="I972" s="860"/>
      <c r="J972" s="860"/>
      <c r="K972" s="860"/>
      <c r="L972" s="860"/>
      <c r="M972" s="860"/>
      <c r="N972" s="860"/>
      <c r="O972" s="860"/>
      <c r="P972" s="860"/>
      <c r="Q972" s="860"/>
      <c r="R972" s="860"/>
      <c r="S972" s="860"/>
      <c r="T972" s="860"/>
      <c r="U972" s="860"/>
      <c r="V972" s="860"/>
      <c r="W972" s="860"/>
      <c r="X972" s="860"/>
      <c r="Y972" s="860"/>
      <c r="Z972" s="860"/>
      <c r="AA972" s="860"/>
      <c r="AB972" s="860"/>
      <c r="AC972" s="860"/>
      <c r="AD972" s="860"/>
    </row>
    <row r="973" spans="1:30" ht="15.75" customHeight="1" x14ac:dyDescent="0.25">
      <c r="A973" s="860"/>
      <c r="B973" s="860"/>
      <c r="C973" s="860"/>
      <c r="D973" s="860"/>
      <c r="E973" s="860"/>
      <c r="F973" s="860"/>
      <c r="G973" s="868"/>
      <c r="H973" s="860"/>
      <c r="I973" s="860"/>
      <c r="J973" s="860"/>
      <c r="K973" s="860"/>
      <c r="L973" s="860"/>
      <c r="M973" s="860"/>
      <c r="N973" s="860"/>
      <c r="O973" s="860"/>
      <c r="P973" s="860"/>
      <c r="Q973" s="860"/>
      <c r="R973" s="860"/>
      <c r="S973" s="860"/>
      <c r="T973" s="860"/>
      <c r="U973" s="860"/>
      <c r="V973" s="860"/>
      <c r="W973" s="860"/>
      <c r="X973" s="860"/>
      <c r="Y973" s="860"/>
      <c r="Z973" s="860"/>
      <c r="AA973" s="860"/>
      <c r="AB973" s="860"/>
      <c r="AC973" s="860"/>
      <c r="AD973" s="860"/>
    </row>
    <row r="974" spans="1:30" ht="15.75" customHeight="1" x14ac:dyDescent="0.25">
      <c r="A974" s="860"/>
      <c r="B974" s="860"/>
      <c r="C974" s="860"/>
      <c r="D974" s="860"/>
      <c r="E974" s="860"/>
      <c r="F974" s="860"/>
      <c r="G974" s="868"/>
      <c r="H974" s="860"/>
      <c r="I974" s="860"/>
      <c r="J974" s="860"/>
      <c r="K974" s="860"/>
      <c r="L974" s="860"/>
      <c r="M974" s="860"/>
      <c r="N974" s="860"/>
      <c r="O974" s="860"/>
      <c r="P974" s="860"/>
      <c r="Q974" s="860"/>
      <c r="R974" s="860"/>
      <c r="S974" s="860"/>
      <c r="T974" s="860"/>
      <c r="U974" s="860"/>
      <c r="V974" s="860"/>
      <c r="W974" s="860"/>
      <c r="X974" s="860"/>
      <c r="Y974" s="860"/>
      <c r="Z974" s="860"/>
      <c r="AA974" s="860"/>
      <c r="AB974" s="860"/>
      <c r="AC974" s="860"/>
      <c r="AD974" s="860"/>
    </row>
    <row r="975" spans="1:30" ht="15.75" customHeight="1" x14ac:dyDescent="0.25">
      <c r="A975" s="860"/>
      <c r="B975" s="860"/>
      <c r="C975" s="860"/>
      <c r="D975" s="860"/>
      <c r="E975" s="860"/>
      <c r="F975" s="860"/>
      <c r="G975" s="868"/>
      <c r="H975" s="860"/>
      <c r="I975" s="860"/>
      <c r="J975" s="860"/>
      <c r="K975" s="860"/>
      <c r="L975" s="860"/>
      <c r="M975" s="860"/>
      <c r="N975" s="860"/>
      <c r="O975" s="860"/>
      <c r="P975" s="860"/>
      <c r="Q975" s="860"/>
      <c r="R975" s="860"/>
      <c r="S975" s="860"/>
      <c r="T975" s="860"/>
      <c r="U975" s="860"/>
      <c r="V975" s="860"/>
      <c r="W975" s="860"/>
      <c r="X975" s="860"/>
      <c r="Y975" s="860"/>
      <c r="Z975" s="860"/>
      <c r="AA975" s="860"/>
      <c r="AB975" s="860"/>
      <c r="AC975" s="860"/>
      <c r="AD975" s="860"/>
    </row>
    <row r="976" spans="1:30" ht="15.75" customHeight="1" x14ac:dyDescent="0.25">
      <c r="A976" s="860"/>
      <c r="B976" s="860"/>
      <c r="C976" s="860"/>
      <c r="D976" s="860"/>
      <c r="E976" s="860"/>
      <c r="F976" s="860"/>
      <c r="G976" s="868"/>
      <c r="H976" s="860"/>
      <c r="I976" s="860"/>
      <c r="J976" s="860"/>
      <c r="K976" s="860"/>
      <c r="L976" s="860"/>
      <c r="M976" s="860"/>
      <c r="N976" s="860"/>
      <c r="O976" s="860"/>
      <c r="P976" s="860"/>
      <c r="Q976" s="860"/>
      <c r="R976" s="860"/>
      <c r="S976" s="860"/>
      <c r="T976" s="860"/>
      <c r="U976" s="860"/>
      <c r="V976" s="860"/>
      <c r="W976" s="860"/>
      <c r="X976" s="860"/>
      <c r="Y976" s="860"/>
      <c r="Z976" s="860"/>
      <c r="AA976" s="860"/>
      <c r="AB976" s="860"/>
      <c r="AC976" s="860"/>
      <c r="AD976" s="860"/>
    </row>
    <row r="977" spans="1:30" ht="15.75" customHeight="1" x14ac:dyDescent="0.25">
      <c r="A977" s="860"/>
      <c r="B977" s="860"/>
      <c r="C977" s="860"/>
      <c r="D977" s="860"/>
      <c r="E977" s="860"/>
      <c r="F977" s="860"/>
      <c r="G977" s="868"/>
      <c r="H977" s="860"/>
      <c r="I977" s="860"/>
      <c r="J977" s="860"/>
      <c r="K977" s="860"/>
      <c r="L977" s="860"/>
      <c r="M977" s="860"/>
      <c r="N977" s="860"/>
      <c r="O977" s="860"/>
      <c r="P977" s="860"/>
      <c r="Q977" s="860"/>
      <c r="R977" s="860"/>
      <c r="S977" s="860"/>
      <c r="T977" s="860"/>
      <c r="U977" s="860"/>
      <c r="V977" s="860"/>
      <c r="W977" s="860"/>
      <c r="X977" s="860"/>
      <c r="Y977" s="860"/>
      <c r="Z977" s="860"/>
      <c r="AA977" s="860"/>
      <c r="AB977" s="860"/>
      <c r="AC977" s="860"/>
      <c r="AD977" s="860"/>
    </row>
    <row r="978" spans="1:30" ht="15.75" customHeight="1" x14ac:dyDescent="0.25">
      <c r="A978" s="860"/>
      <c r="B978" s="860"/>
      <c r="C978" s="860"/>
      <c r="D978" s="860"/>
      <c r="E978" s="860"/>
      <c r="F978" s="860"/>
      <c r="G978" s="868"/>
      <c r="H978" s="860"/>
      <c r="I978" s="860"/>
      <c r="J978" s="860"/>
      <c r="K978" s="860"/>
      <c r="L978" s="860"/>
      <c r="M978" s="860"/>
      <c r="N978" s="860"/>
      <c r="O978" s="860"/>
      <c r="P978" s="860"/>
      <c r="Q978" s="860"/>
      <c r="R978" s="860"/>
      <c r="S978" s="860"/>
      <c r="T978" s="860"/>
      <c r="U978" s="860"/>
      <c r="V978" s="860"/>
      <c r="W978" s="860"/>
      <c r="X978" s="860"/>
      <c r="Y978" s="860"/>
      <c r="Z978" s="860"/>
      <c r="AA978" s="860"/>
      <c r="AB978" s="860"/>
      <c r="AC978" s="860"/>
      <c r="AD978" s="860"/>
    </row>
    <row r="979" spans="1:30" ht="15.75" customHeight="1" x14ac:dyDescent="0.25">
      <c r="A979" s="860"/>
      <c r="B979" s="860"/>
      <c r="C979" s="860"/>
      <c r="D979" s="860"/>
      <c r="E979" s="860"/>
      <c r="F979" s="860"/>
      <c r="G979" s="868"/>
      <c r="H979" s="860"/>
      <c r="I979" s="860"/>
      <c r="J979" s="860"/>
      <c r="K979" s="860"/>
      <c r="L979" s="860"/>
      <c r="M979" s="860"/>
      <c r="N979" s="860"/>
      <c r="O979" s="860"/>
      <c r="P979" s="860"/>
      <c r="Q979" s="860"/>
      <c r="R979" s="860"/>
      <c r="S979" s="860"/>
      <c r="T979" s="860"/>
      <c r="U979" s="860"/>
      <c r="V979" s="860"/>
      <c r="W979" s="860"/>
      <c r="X979" s="860"/>
      <c r="Y979" s="860"/>
      <c r="Z979" s="860"/>
      <c r="AA979" s="860"/>
      <c r="AB979" s="860"/>
      <c r="AC979" s="860"/>
      <c r="AD979" s="860"/>
    </row>
    <row r="980" spans="1:30" ht="15.75" customHeight="1" x14ac:dyDescent="0.25">
      <c r="A980" s="860"/>
      <c r="B980" s="860"/>
      <c r="C980" s="860"/>
      <c r="D980" s="860"/>
      <c r="E980" s="860"/>
      <c r="F980" s="860"/>
      <c r="G980" s="868"/>
      <c r="H980" s="860"/>
      <c r="I980" s="860"/>
      <c r="J980" s="860"/>
      <c r="K980" s="860"/>
      <c r="L980" s="860"/>
      <c r="M980" s="860"/>
      <c r="N980" s="860"/>
      <c r="O980" s="860"/>
      <c r="P980" s="860"/>
      <c r="Q980" s="860"/>
      <c r="R980" s="860"/>
      <c r="S980" s="860"/>
      <c r="T980" s="860"/>
      <c r="U980" s="860"/>
      <c r="V980" s="860"/>
      <c r="W980" s="860"/>
      <c r="X980" s="860"/>
      <c r="Y980" s="860"/>
      <c r="Z980" s="860"/>
      <c r="AA980" s="860"/>
      <c r="AB980" s="860"/>
      <c r="AC980" s="860"/>
      <c r="AD980" s="860"/>
    </row>
    <row r="981" spans="1:30" ht="15.75" customHeight="1" x14ac:dyDescent="0.25">
      <c r="A981" s="860"/>
      <c r="B981" s="860"/>
      <c r="C981" s="860"/>
      <c r="D981" s="860"/>
      <c r="E981" s="860"/>
      <c r="F981" s="860"/>
      <c r="G981" s="868"/>
      <c r="H981" s="860"/>
      <c r="I981" s="860"/>
      <c r="J981" s="860"/>
      <c r="K981" s="860"/>
      <c r="L981" s="860"/>
      <c r="M981" s="860"/>
      <c r="N981" s="860"/>
      <c r="O981" s="860"/>
      <c r="P981" s="860"/>
      <c r="Q981" s="860"/>
      <c r="R981" s="860"/>
      <c r="S981" s="860"/>
      <c r="T981" s="860"/>
      <c r="U981" s="860"/>
      <c r="V981" s="860"/>
      <c r="W981" s="860"/>
      <c r="X981" s="860"/>
      <c r="Y981" s="860"/>
      <c r="Z981" s="860"/>
      <c r="AA981" s="860"/>
      <c r="AB981" s="860"/>
      <c r="AC981" s="860"/>
      <c r="AD981" s="860"/>
    </row>
    <row r="982" spans="1:30" ht="15.75" customHeight="1" x14ac:dyDescent="0.25">
      <c r="A982" s="860"/>
      <c r="B982" s="860"/>
      <c r="C982" s="860"/>
      <c r="D982" s="860"/>
      <c r="E982" s="860"/>
      <c r="F982" s="860"/>
      <c r="G982" s="868"/>
      <c r="H982" s="860"/>
      <c r="I982" s="860"/>
      <c r="J982" s="860"/>
      <c r="K982" s="860"/>
      <c r="L982" s="860"/>
      <c r="M982" s="860"/>
      <c r="N982" s="860"/>
      <c r="O982" s="860"/>
      <c r="P982" s="860"/>
      <c r="Q982" s="860"/>
      <c r="R982" s="860"/>
      <c r="S982" s="860"/>
      <c r="T982" s="860"/>
      <c r="U982" s="860"/>
      <c r="V982" s="860"/>
      <c r="W982" s="860"/>
      <c r="X982" s="860"/>
      <c r="Y982" s="860"/>
      <c r="Z982" s="860"/>
      <c r="AA982" s="860"/>
      <c r="AB982" s="860"/>
      <c r="AC982" s="860"/>
      <c r="AD982" s="860"/>
    </row>
    <row r="983" spans="1:30" ht="15.75" customHeight="1" x14ac:dyDescent="0.25">
      <c r="A983" s="860"/>
      <c r="B983" s="860"/>
      <c r="C983" s="860"/>
      <c r="D983" s="860"/>
      <c r="E983" s="860"/>
      <c r="F983" s="860"/>
      <c r="G983" s="868"/>
      <c r="H983" s="860"/>
      <c r="I983" s="860"/>
      <c r="J983" s="860"/>
      <c r="K983" s="860"/>
      <c r="L983" s="860"/>
      <c r="M983" s="860"/>
      <c r="N983" s="860"/>
      <c r="O983" s="860"/>
      <c r="P983" s="860"/>
      <c r="Q983" s="860"/>
      <c r="R983" s="860"/>
      <c r="S983" s="860"/>
      <c r="T983" s="860"/>
      <c r="U983" s="860"/>
      <c r="V983" s="860"/>
      <c r="W983" s="860"/>
      <c r="X983" s="860"/>
      <c r="Y983" s="860"/>
      <c r="Z983" s="860"/>
      <c r="AA983" s="860"/>
      <c r="AB983" s="860"/>
      <c r="AC983" s="860"/>
      <c r="AD983" s="860"/>
    </row>
    <row r="984" spans="1:30" ht="15.75" customHeight="1" x14ac:dyDescent="0.25">
      <c r="A984" s="860"/>
      <c r="B984" s="860"/>
      <c r="C984" s="860"/>
      <c r="D984" s="860"/>
      <c r="E984" s="860"/>
      <c r="F984" s="860"/>
      <c r="G984" s="868"/>
      <c r="H984" s="860"/>
      <c r="I984" s="860"/>
      <c r="J984" s="860"/>
      <c r="K984" s="860"/>
      <c r="L984" s="860"/>
      <c r="M984" s="860"/>
      <c r="N984" s="860"/>
      <c r="O984" s="860"/>
      <c r="P984" s="860"/>
      <c r="Q984" s="860"/>
      <c r="R984" s="860"/>
      <c r="S984" s="860"/>
      <c r="T984" s="860"/>
      <c r="U984" s="860"/>
      <c r="V984" s="860"/>
      <c r="W984" s="860"/>
      <c r="X984" s="860"/>
      <c r="Y984" s="860"/>
      <c r="Z984" s="860"/>
      <c r="AA984" s="860"/>
      <c r="AB984" s="860"/>
      <c r="AC984" s="860"/>
      <c r="AD984" s="860"/>
    </row>
    <row r="985" spans="1:30" ht="15.75" customHeight="1" x14ac:dyDescent="0.25">
      <c r="A985" s="860"/>
      <c r="B985" s="860"/>
      <c r="C985" s="860"/>
      <c r="D985" s="860"/>
      <c r="E985" s="860"/>
      <c r="F985" s="860"/>
      <c r="G985" s="868"/>
      <c r="H985" s="860"/>
      <c r="I985" s="860"/>
      <c r="J985" s="860"/>
      <c r="K985" s="860"/>
      <c r="L985" s="860"/>
      <c r="M985" s="860"/>
      <c r="N985" s="860"/>
      <c r="O985" s="860"/>
      <c r="P985" s="860"/>
      <c r="Q985" s="860"/>
      <c r="R985" s="860"/>
      <c r="S985" s="860"/>
      <c r="T985" s="860"/>
      <c r="U985" s="860"/>
      <c r="V985" s="860"/>
      <c r="W985" s="860"/>
      <c r="X985" s="860"/>
      <c r="Y985" s="860"/>
      <c r="Z985" s="860"/>
      <c r="AA985" s="860"/>
      <c r="AB985" s="860"/>
      <c r="AC985" s="860"/>
      <c r="AD985" s="860"/>
    </row>
    <row r="986" spans="1:30" ht="15.75" customHeight="1" x14ac:dyDescent="0.25">
      <c r="A986" s="860"/>
      <c r="B986" s="860"/>
      <c r="C986" s="860"/>
      <c r="D986" s="860"/>
      <c r="E986" s="860"/>
      <c r="F986" s="860"/>
      <c r="G986" s="868"/>
      <c r="H986" s="860"/>
      <c r="I986" s="860"/>
      <c r="J986" s="860"/>
      <c r="K986" s="860"/>
      <c r="L986" s="860"/>
      <c r="M986" s="860"/>
      <c r="N986" s="860"/>
      <c r="O986" s="860"/>
      <c r="P986" s="860"/>
      <c r="Q986" s="860"/>
      <c r="R986" s="860"/>
      <c r="S986" s="860"/>
      <c r="T986" s="860"/>
      <c r="U986" s="860"/>
      <c r="V986" s="860"/>
      <c r="W986" s="860"/>
      <c r="X986" s="860"/>
      <c r="Y986" s="860"/>
      <c r="Z986" s="860"/>
      <c r="AA986" s="860"/>
      <c r="AB986" s="860"/>
      <c r="AC986" s="860"/>
      <c r="AD986" s="860"/>
    </row>
    <row r="987" spans="1:30" ht="15.75" customHeight="1" x14ac:dyDescent="0.25">
      <c r="A987" s="860"/>
      <c r="B987" s="860"/>
      <c r="C987" s="860"/>
      <c r="D987" s="860"/>
      <c r="E987" s="860"/>
      <c r="F987" s="860"/>
      <c r="G987" s="868"/>
      <c r="H987" s="860"/>
      <c r="I987" s="860"/>
      <c r="J987" s="860"/>
      <c r="K987" s="860"/>
      <c r="L987" s="860"/>
      <c r="M987" s="860"/>
      <c r="N987" s="860"/>
      <c r="O987" s="860"/>
      <c r="P987" s="860"/>
      <c r="Q987" s="860"/>
      <c r="R987" s="860"/>
      <c r="S987" s="860"/>
      <c r="T987" s="860"/>
      <c r="U987" s="860"/>
      <c r="V987" s="860"/>
      <c r="W987" s="860"/>
      <c r="X987" s="860"/>
      <c r="Y987" s="860"/>
      <c r="Z987" s="860"/>
      <c r="AA987" s="860"/>
      <c r="AB987" s="860"/>
      <c r="AC987" s="860"/>
      <c r="AD987" s="860"/>
    </row>
    <row r="988" spans="1:30" ht="15.75" customHeight="1" x14ac:dyDescent="0.25">
      <c r="A988" s="860"/>
      <c r="B988" s="860"/>
      <c r="C988" s="860"/>
      <c r="D988" s="860"/>
      <c r="E988" s="860"/>
      <c r="F988" s="860"/>
      <c r="G988" s="868"/>
      <c r="H988" s="860"/>
      <c r="I988" s="860"/>
      <c r="J988" s="860"/>
      <c r="K988" s="860"/>
      <c r="L988" s="860"/>
      <c r="M988" s="860"/>
      <c r="N988" s="860"/>
      <c r="O988" s="860"/>
      <c r="P988" s="860"/>
      <c r="Q988" s="860"/>
      <c r="R988" s="860"/>
      <c r="S988" s="860"/>
      <c r="T988" s="860"/>
      <c r="U988" s="860"/>
      <c r="V988" s="860"/>
      <c r="W988" s="860"/>
      <c r="X988" s="860"/>
      <c r="Y988" s="860"/>
      <c r="Z988" s="860"/>
      <c r="AA988" s="860"/>
      <c r="AB988" s="860"/>
      <c r="AC988" s="860"/>
      <c r="AD988" s="860"/>
    </row>
    <row r="989" spans="1:30" ht="15.75" customHeight="1" x14ac:dyDescent="0.25">
      <c r="A989" s="860"/>
      <c r="B989" s="860"/>
      <c r="C989" s="860"/>
      <c r="D989" s="860"/>
      <c r="E989" s="860"/>
      <c r="F989" s="860"/>
      <c r="G989" s="868"/>
      <c r="H989" s="860"/>
      <c r="I989" s="860"/>
      <c r="J989" s="860"/>
      <c r="K989" s="860"/>
      <c r="L989" s="860"/>
      <c r="M989" s="860"/>
      <c r="N989" s="860"/>
      <c r="O989" s="860"/>
      <c r="P989" s="860"/>
      <c r="Q989" s="860"/>
      <c r="R989" s="860"/>
      <c r="S989" s="860"/>
      <c r="T989" s="860"/>
      <c r="U989" s="860"/>
      <c r="V989" s="860"/>
      <c r="W989" s="860"/>
      <c r="X989" s="860"/>
      <c r="Y989" s="860"/>
      <c r="Z989" s="860"/>
      <c r="AA989" s="860"/>
      <c r="AB989" s="860"/>
      <c r="AC989" s="860"/>
      <c r="AD989" s="860"/>
    </row>
    <row r="990" spans="1:30" ht="15.75" customHeight="1" x14ac:dyDescent="0.25">
      <c r="A990" s="860"/>
      <c r="B990" s="860"/>
      <c r="C990" s="860"/>
      <c r="D990" s="860"/>
      <c r="E990" s="860"/>
      <c r="F990" s="860"/>
      <c r="G990" s="868"/>
      <c r="H990" s="860"/>
      <c r="I990" s="860"/>
      <c r="J990" s="860"/>
      <c r="K990" s="860"/>
      <c r="L990" s="860"/>
      <c r="M990" s="860"/>
      <c r="N990" s="860"/>
      <c r="O990" s="860"/>
      <c r="P990" s="860"/>
      <c r="Q990" s="860"/>
      <c r="R990" s="860"/>
      <c r="S990" s="860"/>
      <c r="T990" s="860"/>
      <c r="U990" s="860"/>
      <c r="V990" s="860"/>
      <c r="W990" s="860"/>
      <c r="X990" s="860"/>
      <c r="Y990" s="860"/>
      <c r="Z990" s="860"/>
      <c r="AA990" s="860"/>
      <c r="AB990" s="860"/>
      <c r="AC990" s="860"/>
      <c r="AD990" s="860"/>
    </row>
    <row r="991" spans="1:30" ht="15.75" customHeight="1" x14ac:dyDescent="0.25">
      <c r="A991" s="860"/>
      <c r="B991" s="860"/>
      <c r="C991" s="860"/>
      <c r="D991" s="860"/>
      <c r="E991" s="860"/>
      <c r="F991" s="860"/>
      <c r="G991" s="868"/>
      <c r="H991" s="860"/>
      <c r="I991" s="860"/>
      <c r="J991" s="860"/>
      <c r="K991" s="860"/>
      <c r="L991" s="860"/>
      <c r="M991" s="860"/>
      <c r="N991" s="860"/>
      <c r="O991" s="860"/>
      <c r="P991" s="860"/>
      <c r="Q991" s="860"/>
      <c r="R991" s="860"/>
      <c r="S991" s="860"/>
      <c r="T991" s="860"/>
      <c r="U991" s="860"/>
      <c r="V991" s="860"/>
      <c r="W991" s="860"/>
      <c r="X991" s="860"/>
      <c r="Y991" s="860"/>
      <c r="Z991" s="860"/>
      <c r="AA991" s="860"/>
      <c r="AB991" s="860"/>
      <c r="AC991" s="860"/>
      <c r="AD991" s="860"/>
    </row>
    <row r="992" spans="1:30" ht="15.75" customHeight="1" x14ac:dyDescent="0.25">
      <c r="A992" s="860"/>
      <c r="B992" s="860"/>
      <c r="C992" s="860"/>
      <c r="D992" s="860"/>
      <c r="E992" s="860"/>
      <c r="F992" s="860"/>
      <c r="G992" s="868"/>
      <c r="H992" s="860"/>
      <c r="I992" s="860"/>
      <c r="J992" s="860"/>
      <c r="K992" s="860"/>
      <c r="L992" s="860"/>
      <c r="M992" s="860"/>
      <c r="N992" s="860"/>
      <c r="O992" s="860"/>
      <c r="P992" s="860"/>
      <c r="Q992" s="860"/>
      <c r="R992" s="860"/>
      <c r="S992" s="860"/>
      <c r="T992" s="860"/>
      <c r="U992" s="860"/>
      <c r="V992" s="860"/>
      <c r="W992" s="860"/>
      <c r="X992" s="860"/>
      <c r="Y992" s="860"/>
      <c r="Z992" s="860"/>
      <c r="AA992" s="860"/>
      <c r="AB992" s="860"/>
      <c r="AC992" s="860"/>
      <c r="AD992" s="860"/>
    </row>
    <row r="993" spans="1:30" ht="15.75" customHeight="1" x14ac:dyDescent="0.25">
      <c r="A993" s="860"/>
      <c r="B993" s="860"/>
      <c r="C993" s="860"/>
      <c r="D993" s="860"/>
      <c r="E993" s="860"/>
      <c r="F993" s="860"/>
      <c r="G993" s="868"/>
      <c r="H993" s="860"/>
      <c r="I993" s="860"/>
      <c r="J993" s="860"/>
      <c r="K993" s="860"/>
      <c r="L993" s="860"/>
      <c r="M993" s="860"/>
      <c r="N993" s="860"/>
      <c r="O993" s="860"/>
      <c r="P993" s="860"/>
      <c r="Q993" s="860"/>
      <c r="R993" s="860"/>
      <c r="S993" s="860"/>
      <c r="T993" s="860"/>
      <c r="U993" s="860"/>
      <c r="V993" s="860"/>
      <c r="W993" s="860"/>
      <c r="X993" s="860"/>
      <c r="Y993" s="860"/>
      <c r="Z993" s="860"/>
      <c r="AA993" s="860"/>
      <c r="AB993" s="860"/>
      <c r="AC993" s="860"/>
      <c r="AD993" s="860"/>
    </row>
    <row r="994" spans="1:30" ht="15.75" customHeight="1" x14ac:dyDescent="0.25">
      <c r="A994" s="860"/>
      <c r="B994" s="860"/>
      <c r="C994" s="860"/>
      <c r="D994" s="860"/>
      <c r="E994" s="860"/>
      <c r="F994" s="860"/>
      <c r="G994" s="868"/>
      <c r="H994" s="860"/>
      <c r="I994" s="860"/>
      <c r="J994" s="860"/>
      <c r="K994" s="860"/>
      <c r="L994" s="860"/>
      <c r="M994" s="860"/>
      <c r="N994" s="860"/>
      <c r="O994" s="860"/>
      <c r="P994" s="860"/>
      <c r="Q994" s="860"/>
      <c r="R994" s="860"/>
      <c r="S994" s="860"/>
      <c r="T994" s="860"/>
      <c r="U994" s="860"/>
      <c r="V994" s="860"/>
      <c r="W994" s="860"/>
      <c r="X994" s="860"/>
      <c r="Y994" s="860"/>
      <c r="Z994" s="860"/>
      <c r="AA994" s="860"/>
      <c r="AB994" s="860"/>
      <c r="AC994" s="860"/>
      <c r="AD994" s="860"/>
    </row>
    <row r="995" spans="1:30" ht="15.75" customHeight="1" x14ac:dyDescent="0.25">
      <c r="A995" s="860"/>
      <c r="B995" s="860"/>
      <c r="C995" s="860"/>
      <c r="D995" s="860"/>
      <c r="E995" s="860"/>
      <c r="F995" s="860"/>
      <c r="G995" s="868"/>
      <c r="H995" s="860"/>
      <c r="I995" s="860"/>
      <c r="J995" s="860"/>
      <c r="K995" s="860"/>
      <c r="L995" s="860"/>
      <c r="M995" s="860"/>
      <c r="N995" s="860"/>
      <c r="O995" s="860"/>
      <c r="P995" s="860"/>
      <c r="Q995" s="860"/>
      <c r="R995" s="860"/>
      <c r="S995" s="860"/>
      <c r="T995" s="860"/>
      <c r="U995" s="860"/>
      <c r="V995" s="860"/>
      <c r="W995" s="860"/>
      <c r="X995" s="860"/>
      <c r="Y995" s="860"/>
      <c r="Z995" s="860"/>
      <c r="AA995" s="860"/>
      <c r="AB995" s="860"/>
      <c r="AC995" s="860"/>
      <c r="AD995" s="860"/>
    </row>
    <row r="996" spans="1:30" ht="15.75" customHeight="1" x14ac:dyDescent="0.25">
      <c r="A996" s="860"/>
      <c r="B996" s="860"/>
      <c r="C996" s="860"/>
      <c r="D996" s="860"/>
      <c r="E996" s="860"/>
      <c r="F996" s="860"/>
      <c r="G996" s="868"/>
      <c r="H996" s="860"/>
      <c r="I996" s="860"/>
      <c r="J996" s="860"/>
      <c r="K996" s="860"/>
      <c r="L996" s="860"/>
      <c r="M996" s="860"/>
      <c r="N996" s="860"/>
      <c r="O996" s="860"/>
      <c r="P996" s="860"/>
      <c r="Q996" s="860"/>
      <c r="R996" s="860"/>
      <c r="S996" s="860"/>
      <c r="T996" s="860"/>
      <c r="U996" s="860"/>
      <c r="V996" s="860"/>
      <c r="W996" s="860"/>
      <c r="X996" s="860"/>
      <c r="Y996" s="860"/>
      <c r="Z996" s="860"/>
      <c r="AA996" s="860"/>
      <c r="AB996" s="860"/>
      <c r="AC996" s="860"/>
      <c r="AD996" s="860"/>
    </row>
    <row r="997" spans="1:30" ht="15.75" customHeight="1" x14ac:dyDescent="0.25">
      <c r="A997" s="860"/>
      <c r="B997" s="860"/>
      <c r="C997" s="860"/>
      <c r="D997" s="860"/>
      <c r="E997" s="860"/>
      <c r="F997" s="860"/>
      <c r="G997" s="868"/>
      <c r="H997" s="860"/>
      <c r="I997" s="860"/>
      <c r="J997" s="860"/>
      <c r="K997" s="860"/>
      <c r="L997" s="860"/>
      <c r="M997" s="860"/>
      <c r="N997" s="860"/>
      <c r="O997" s="860"/>
      <c r="P997" s="860"/>
      <c r="Q997" s="860"/>
      <c r="R997" s="860"/>
      <c r="S997" s="860"/>
      <c r="T997" s="860"/>
      <c r="U997" s="860"/>
      <c r="V997" s="860"/>
      <c r="W997" s="860"/>
      <c r="X997" s="860"/>
      <c r="Y997" s="860"/>
      <c r="Z997" s="860"/>
      <c r="AA997" s="860"/>
      <c r="AB997" s="860"/>
      <c r="AC997" s="860"/>
      <c r="AD997" s="860"/>
    </row>
    <row r="998" spans="1:30" ht="15.75" customHeight="1" x14ac:dyDescent="0.25">
      <c r="A998" s="860"/>
      <c r="B998" s="860"/>
      <c r="C998" s="860"/>
      <c r="D998" s="860"/>
      <c r="E998" s="860"/>
      <c r="F998" s="860"/>
      <c r="G998" s="868"/>
      <c r="H998" s="860"/>
      <c r="I998" s="860"/>
      <c r="J998" s="860"/>
      <c r="K998" s="860"/>
      <c r="L998" s="860"/>
      <c r="M998" s="860"/>
      <c r="N998" s="860"/>
      <c r="O998" s="860"/>
      <c r="P998" s="860"/>
      <c r="Q998" s="860"/>
      <c r="R998" s="860"/>
      <c r="S998" s="860"/>
      <c r="T998" s="860"/>
      <c r="U998" s="860"/>
      <c r="V998" s="860"/>
      <c r="W998" s="860"/>
      <c r="X998" s="860"/>
      <c r="Y998" s="860"/>
      <c r="Z998" s="860"/>
      <c r="AA998" s="860"/>
      <c r="AB998" s="860"/>
      <c r="AC998" s="860"/>
      <c r="AD998" s="860"/>
    </row>
    <row r="999" spans="1:30" ht="15.75" customHeight="1" x14ac:dyDescent="0.25">
      <c r="A999" s="860"/>
      <c r="B999" s="860"/>
      <c r="C999" s="860"/>
      <c r="D999" s="860"/>
      <c r="E999" s="860"/>
      <c r="F999" s="860"/>
      <c r="G999" s="868"/>
      <c r="H999" s="860"/>
      <c r="I999" s="860"/>
      <c r="J999" s="860"/>
      <c r="K999" s="860"/>
      <c r="L999" s="860"/>
      <c r="M999" s="860"/>
      <c r="N999" s="860"/>
      <c r="O999" s="860"/>
      <c r="P999" s="860"/>
      <c r="Q999" s="860"/>
      <c r="R999" s="860"/>
      <c r="S999" s="860"/>
      <c r="T999" s="860"/>
      <c r="U999" s="860"/>
      <c r="V999" s="860"/>
      <c r="W999" s="860"/>
      <c r="X999" s="860"/>
      <c r="Y999" s="860"/>
      <c r="Z999" s="860"/>
      <c r="AA999" s="860"/>
      <c r="AB999" s="860"/>
      <c r="AC999" s="860"/>
      <c r="AD999" s="860"/>
    </row>
    <row r="1000" spans="1:30" ht="15.75" customHeight="1" x14ac:dyDescent="0.25">
      <c r="A1000" s="860"/>
      <c r="B1000" s="860"/>
      <c r="C1000" s="860"/>
      <c r="D1000" s="860"/>
      <c r="E1000" s="860"/>
      <c r="F1000" s="860"/>
      <c r="G1000" s="868"/>
      <c r="H1000" s="860"/>
      <c r="I1000" s="860"/>
      <c r="J1000" s="860"/>
      <c r="K1000" s="860"/>
      <c r="L1000" s="860"/>
      <c r="M1000" s="860"/>
      <c r="N1000" s="860"/>
      <c r="O1000" s="860"/>
      <c r="P1000" s="860"/>
      <c r="Q1000" s="860"/>
      <c r="R1000" s="860"/>
      <c r="S1000" s="860"/>
      <c r="T1000" s="860"/>
      <c r="U1000" s="860"/>
      <c r="V1000" s="860"/>
      <c r="W1000" s="860"/>
      <c r="X1000" s="860"/>
      <c r="Y1000" s="860"/>
      <c r="Z1000" s="860"/>
      <c r="AA1000" s="860"/>
      <c r="AB1000" s="860"/>
      <c r="AC1000" s="860"/>
      <c r="AD1000" s="860"/>
    </row>
    <row r="1001" spans="1:30" ht="15.75" customHeight="1" x14ac:dyDescent="0.25">
      <c r="A1001" s="860"/>
      <c r="B1001" s="860"/>
      <c r="C1001" s="860"/>
      <c r="D1001" s="860"/>
      <c r="E1001" s="860"/>
      <c r="F1001" s="860"/>
      <c r="G1001" s="868"/>
      <c r="H1001" s="860"/>
      <c r="I1001" s="860"/>
      <c r="J1001" s="860"/>
      <c r="K1001" s="860"/>
      <c r="L1001" s="860"/>
      <c r="M1001" s="860"/>
      <c r="N1001" s="860"/>
      <c r="O1001" s="860"/>
      <c r="P1001" s="860"/>
      <c r="Q1001" s="860"/>
      <c r="R1001" s="860"/>
      <c r="S1001" s="860"/>
      <c r="T1001" s="860"/>
      <c r="U1001" s="860"/>
      <c r="V1001" s="860"/>
      <c r="W1001" s="860"/>
      <c r="X1001" s="860"/>
      <c r="Y1001" s="860"/>
      <c r="Z1001" s="860"/>
      <c r="AA1001" s="860"/>
      <c r="AB1001" s="860"/>
      <c r="AC1001" s="860"/>
      <c r="AD1001" s="860"/>
    </row>
  </sheetData>
  <mergeCells count="17">
    <mergeCell ref="A4:B4"/>
    <mergeCell ref="C4:F4"/>
    <mergeCell ref="A5:B5"/>
    <mergeCell ref="C5:F5"/>
    <mergeCell ref="A6:B6"/>
    <mergeCell ref="C6:F6"/>
    <mergeCell ref="C7:F7"/>
    <mergeCell ref="C8:F8"/>
    <mergeCell ref="A52:F52"/>
    <mergeCell ref="H52:J52"/>
    <mergeCell ref="A7:B7"/>
    <mergeCell ref="A8:B8"/>
    <mergeCell ref="C18:E18"/>
    <mergeCell ref="A23:J23"/>
    <mergeCell ref="A24:F24"/>
    <mergeCell ref="H24:J24"/>
    <mergeCell ref="B51:J51"/>
  </mergeCells>
  <pageMargins left="0.7" right="0.7" top="0.75" bottom="0.75" header="0" footer="0"/>
  <pageSetup orientation="landscape"/>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outlinePr summaryRight="0"/>
  </sheetPr>
  <dimension ref="A1:AC1004"/>
  <sheetViews>
    <sheetView topLeftCell="A8" workbookViewId="0">
      <selection activeCell="H82" sqref="H82:J82"/>
    </sheetView>
  </sheetViews>
  <sheetFormatPr defaultColWidth="12.6640625" defaultRowHeight="15" customHeight="1" x14ac:dyDescent="0.25"/>
  <cols>
    <col min="1" max="1" width="5.33203125" customWidth="1"/>
    <col min="2" max="2" width="24.21875" customWidth="1"/>
    <col min="3" max="3" width="19.33203125" customWidth="1"/>
    <col min="4" max="4" width="14.33203125" customWidth="1"/>
    <col min="5" max="5" width="19.33203125" customWidth="1"/>
    <col min="6" max="6" width="19.21875" customWidth="1"/>
    <col min="7" max="7" width="15.109375" hidden="1" customWidth="1"/>
    <col min="8" max="10" width="14.21875" customWidth="1"/>
    <col min="11" max="29" width="8.77734375" customWidth="1"/>
  </cols>
  <sheetData>
    <row r="1" spans="1:29" ht="15.75" customHeight="1" x14ac:dyDescent="0.25">
      <c r="A1" s="799"/>
      <c r="B1" s="869"/>
      <c r="C1" s="800"/>
      <c r="D1" s="800"/>
      <c r="E1" s="800"/>
      <c r="F1" s="800"/>
      <c r="G1" s="801"/>
      <c r="H1" s="800"/>
      <c r="I1" s="800"/>
      <c r="J1" s="800"/>
      <c r="K1" s="800"/>
      <c r="L1" s="800"/>
      <c r="M1" s="800"/>
      <c r="N1" s="800"/>
      <c r="O1" s="800"/>
      <c r="P1" s="800"/>
      <c r="Q1" s="800"/>
      <c r="R1" s="800"/>
      <c r="S1" s="800"/>
      <c r="T1" s="800"/>
      <c r="U1" s="800"/>
      <c r="V1" s="800"/>
      <c r="W1" s="800"/>
      <c r="X1" s="800"/>
      <c r="Y1" s="800"/>
      <c r="Z1" s="800"/>
      <c r="AA1" s="800"/>
      <c r="AB1" s="800"/>
      <c r="AC1" s="800"/>
    </row>
    <row r="2" spans="1:29" ht="15.75" customHeight="1" x14ac:dyDescent="0.25">
      <c r="A2" s="800"/>
      <c r="B2" s="870" t="s">
        <v>65</v>
      </c>
      <c r="C2" s="799" t="s">
        <v>903</v>
      </c>
      <c r="D2" s="800"/>
      <c r="E2" s="800"/>
      <c r="F2" s="800"/>
      <c r="G2" s="801"/>
      <c r="H2" s="800"/>
      <c r="I2" s="800"/>
      <c r="J2" s="800"/>
      <c r="K2" s="800"/>
      <c r="L2" s="800"/>
      <c r="M2" s="800"/>
      <c r="N2" s="800"/>
      <c r="O2" s="800"/>
      <c r="P2" s="800"/>
      <c r="Q2" s="800"/>
      <c r="R2" s="800"/>
      <c r="S2" s="800"/>
      <c r="T2" s="800"/>
      <c r="U2" s="800"/>
      <c r="V2" s="800"/>
      <c r="W2" s="800"/>
      <c r="X2" s="800"/>
      <c r="Y2" s="800"/>
      <c r="Z2" s="800"/>
      <c r="AA2" s="800"/>
      <c r="AB2" s="800"/>
      <c r="AC2" s="800"/>
    </row>
    <row r="3" spans="1:29" ht="15.75" customHeight="1" x14ac:dyDescent="0.25">
      <c r="A3" s="800"/>
      <c r="B3" s="871"/>
      <c r="C3" s="800"/>
      <c r="D3" s="800"/>
      <c r="E3" s="800"/>
      <c r="F3" s="800"/>
      <c r="G3" s="801"/>
      <c r="H3" s="800"/>
      <c r="I3" s="800"/>
      <c r="J3" s="800"/>
      <c r="K3" s="800"/>
      <c r="L3" s="800"/>
      <c r="M3" s="800"/>
      <c r="N3" s="800"/>
      <c r="O3" s="800"/>
      <c r="P3" s="800"/>
      <c r="Q3" s="800"/>
      <c r="R3" s="800"/>
      <c r="S3" s="800"/>
      <c r="T3" s="800"/>
      <c r="U3" s="800"/>
      <c r="V3" s="800"/>
      <c r="W3" s="800"/>
      <c r="X3" s="800"/>
      <c r="Y3" s="800"/>
      <c r="Z3" s="800"/>
      <c r="AA3" s="800"/>
      <c r="AB3" s="800"/>
      <c r="AC3" s="800"/>
    </row>
    <row r="4" spans="1:29" ht="15.75" customHeight="1" x14ac:dyDescent="0.25">
      <c r="A4" s="1095" t="s">
        <v>67</v>
      </c>
      <c r="B4" s="985"/>
      <c r="C4" s="1096" t="s">
        <v>904</v>
      </c>
      <c r="D4" s="987"/>
      <c r="E4" s="987"/>
      <c r="F4" s="985"/>
      <c r="G4" s="803"/>
      <c r="H4" s="805"/>
      <c r="I4" s="805"/>
      <c r="J4" s="805"/>
      <c r="K4" s="805"/>
      <c r="L4" s="805"/>
      <c r="M4" s="805"/>
      <c r="N4" s="805"/>
      <c r="O4" s="805"/>
      <c r="P4" s="805"/>
      <c r="Q4" s="805"/>
      <c r="R4" s="805"/>
      <c r="S4" s="805"/>
      <c r="T4" s="805"/>
      <c r="U4" s="805"/>
      <c r="V4" s="805"/>
      <c r="W4" s="805"/>
      <c r="X4" s="805"/>
      <c r="Y4" s="805"/>
      <c r="Z4" s="805"/>
      <c r="AA4" s="805"/>
      <c r="AB4" s="805"/>
      <c r="AC4" s="805"/>
    </row>
    <row r="5" spans="1:29" ht="112.5" customHeight="1" x14ac:dyDescent="0.25">
      <c r="A5" s="1091" t="s">
        <v>69</v>
      </c>
      <c r="B5" s="1003"/>
      <c r="C5" s="1097" t="s">
        <v>905</v>
      </c>
      <c r="D5" s="993"/>
      <c r="E5" s="993"/>
      <c r="F5" s="994"/>
      <c r="G5" s="803"/>
      <c r="H5" s="872"/>
      <c r="I5" s="872"/>
      <c r="J5" s="872"/>
      <c r="K5" s="805"/>
      <c r="L5" s="805"/>
      <c r="M5" s="805"/>
      <c r="N5" s="805"/>
      <c r="O5" s="805"/>
      <c r="P5" s="805"/>
      <c r="Q5" s="805"/>
      <c r="R5" s="805"/>
      <c r="S5" s="805"/>
      <c r="T5" s="805"/>
      <c r="U5" s="805"/>
      <c r="V5" s="805"/>
      <c r="W5" s="805"/>
      <c r="X5" s="805"/>
      <c r="Y5" s="805"/>
      <c r="Z5" s="805"/>
      <c r="AA5" s="805"/>
      <c r="AB5" s="805"/>
      <c r="AC5" s="805"/>
    </row>
    <row r="6" spans="1:29" ht="15.75" customHeight="1" x14ac:dyDescent="0.25">
      <c r="A6" s="1091" t="s">
        <v>71</v>
      </c>
      <c r="B6" s="1003"/>
      <c r="C6" s="1098" t="s">
        <v>72</v>
      </c>
      <c r="D6" s="1008"/>
      <c r="E6" s="1008"/>
      <c r="F6" s="1003"/>
      <c r="G6" s="803"/>
      <c r="H6" s="872"/>
      <c r="I6" s="872"/>
      <c r="J6" s="872"/>
      <c r="K6" s="805"/>
      <c r="L6" s="805"/>
      <c r="M6" s="805"/>
      <c r="N6" s="805"/>
      <c r="O6" s="805"/>
      <c r="P6" s="805"/>
      <c r="Q6" s="805"/>
      <c r="R6" s="805"/>
      <c r="S6" s="805"/>
      <c r="T6" s="805"/>
      <c r="U6" s="805"/>
      <c r="V6" s="805"/>
      <c r="W6" s="805"/>
      <c r="X6" s="805"/>
      <c r="Y6" s="805"/>
      <c r="Z6" s="805"/>
      <c r="AA6" s="805"/>
      <c r="AB6" s="805"/>
      <c r="AC6" s="805"/>
    </row>
    <row r="7" spans="1:29" ht="100.5" customHeight="1" x14ac:dyDescent="0.25">
      <c r="A7" s="1091" t="s">
        <v>73</v>
      </c>
      <c r="B7" s="1003"/>
      <c r="C7" s="1088" t="s">
        <v>391</v>
      </c>
      <c r="D7" s="1008"/>
      <c r="E7" s="1008"/>
      <c r="F7" s="1003"/>
      <c r="G7" s="803"/>
      <c r="H7" s="872"/>
      <c r="I7" s="872"/>
      <c r="J7" s="872"/>
      <c r="K7" s="805"/>
      <c r="L7" s="805"/>
      <c r="M7" s="805"/>
      <c r="N7" s="805"/>
      <c r="O7" s="805"/>
      <c r="P7" s="805"/>
      <c r="Q7" s="805"/>
      <c r="R7" s="805"/>
      <c r="S7" s="805"/>
      <c r="T7" s="805"/>
      <c r="U7" s="805"/>
      <c r="V7" s="805"/>
      <c r="W7" s="805"/>
      <c r="X7" s="805"/>
      <c r="Y7" s="805"/>
      <c r="Z7" s="805"/>
      <c r="AA7" s="805"/>
      <c r="AB7" s="805"/>
      <c r="AC7" s="805"/>
    </row>
    <row r="8" spans="1:29" ht="34.950000000000003" customHeight="1" x14ac:dyDescent="0.25">
      <c r="A8" s="1092" t="s">
        <v>75</v>
      </c>
      <c r="B8" s="1003"/>
      <c r="C8" s="1088" t="s">
        <v>343</v>
      </c>
      <c r="D8" s="1008"/>
      <c r="E8" s="1008"/>
      <c r="F8" s="1003"/>
      <c r="G8" s="803"/>
      <c r="H8" s="872"/>
      <c r="I8" s="872"/>
      <c r="J8" s="872"/>
      <c r="K8" s="805"/>
      <c r="L8" s="805"/>
      <c r="M8" s="805"/>
      <c r="N8" s="805"/>
      <c r="O8" s="805"/>
      <c r="P8" s="805"/>
      <c r="Q8" s="805"/>
      <c r="R8" s="805"/>
      <c r="S8" s="805"/>
      <c r="T8" s="805"/>
      <c r="U8" s="805"/>
      <c r="V8" s="805"/>
      <c r="W8" s="805"/>
      <c r="X8" s="805"/>
      <c r="Y8" s="805"/>
      <c r="Z8" s="805"/>
      <c r="AA8" s="805"/>
      <c r="AB8" s="805"/>
      <c r="AC8" s="805"/>
    </row>
    <row r="9" spans="1:29" ht="15.75" customHeight="1" x14ac:dyDescent="0.3">
      <c r="A9" s="800"/>
      <c r="B9" s="869"/>
      <c r="C9" s="800"/>
      <c r="D9" s="800"/>
      <c r="E9" s="800"/>
      <c r="F9" s="800"/>
      <c r="G9" s="801"/>
      <c r="H9" s="866"/>
      <c r="I9" s="866"/>
      <c r="J9" s="866"/>
      <c r="K9" s="800"/>
      <c r="L9" s="800"/>
      <c r="M9" s="800"/>
      <c r="N9" s="800"/>
      <c r="O9" s="800"/>
      <c r="P9" s="800"/>
      <c r="Q9" s="800"/>
      <c r="R9" s="800"/>
      <c r="S9" s="800"/>
      <c r="T9" s="800"/>
      <c r="U9" s="800"/>
      <c r="V9" s="800"/>
      <c r="W9" s="800"/>
      <c r="X9" s="800"/>
      <c r="Y9" s="800"/>
      <c r="Z9" s="800"/>
      <c r="AA9" s="800"/>
      <c r="AB9" s="800"/>
      <c r="AC9" s="800"/>
    </row>
    <row r="10" spans="1:29" ht="15.75" customHeight="1" x14ac:dyDescent="0.3">
      <c r="A10" s="800"/>
      <c r="B10" s="869"/>
      <c r="C10" s="800"/>
      <c r="D10" s="800"/>
      <c r="E10" s="800"/>
      <c r="F10" s="800"/>
      <c r="G10" s="801"/>
      <c r="H10" s="866"/>
      <c r="I10" s="866"/>
      <c r="J10" s="866"/>
      <c r="K10" s="800"/>
      <c r="L10" s="800"/>
      <c r="M10" s="800"/>
      <c r="N10" s="800"/>
      <c r="O10" s="800"/>
      <c r="P10" s="800"/>
      <c r="Q10" s="800"/>
      <c r="R10" s="800"/>
      <c r="S10" s="800"/>
      <c r="T10" s="800"/>
      <c r="U10" s="800"/>
      <c r="V10" s="800"/>
      <c r="W10" s="800"/>
      <c r="X10" s="800"/>
      <c r="Y10" s="800"/>
      <c r="Z10" s="800"/>
      <c r="AA10" s="800"/>
      <c r="AB10" s="800"/>
      <c r="AC10" s="800"/>
    </row>
    <row r="11" spans="1:29" ht="15.75" customHeight="1" x14ac:dyDescent="0.3">
      <c r="A11" s="808"/>
      <c r="B11" s="873"/>
      <c r="C11" s="810" t="s">
        <v>77</v>
      </c>
      <c r="D11" s="810" t="s">
        <v>78</v>
      </c>
      <c r="E11" s="810" t="s">
        <v>79</v>
      </c>
      <c r="F11" s="810" t="s">
        <v>80</v>
      </c>
      <c r="G11" s="811"/>
      <c r="H11" s="866"/>
      <c r="I11" s="866"/>
      <c r="J11" s="866"/>
      <c r="K11" s="800"/>
      <c r="L11" s="800"/>
      <c r="M11" s="800"/>
      <c r="N11" s="800"/>
      <c r="O11" s="800"/>
      <c r="P11" s="800"/>
      <c r="Q11" s="800"/>
      <c r="R11" s="800"/>
      <c r="S11" s="800"/>
      <c r="T11" s="800"/>
      <c r="U11" s="800"/>
      <c r="V11" s="800"/>
      <c r="W11" s="800"/>
      <c r="X11" s="800"/>
      <c r="Y11" s="800"/>
      <c r="Z11" s="800"/>
      <c r="AA11" s="800"/>
      <c r="AB11" s="800"/>
      <c r="AC11" s="800"/>
    </row>
    <row r="12" spans="1:29" ht="15.75" customHeight="1" x14ac:dyDescent="0.3">
      <c r="A12" s="812"/>
      <c r="B12" s="874" t="s">
        <v>81</v>
      </c>
      <c r="C12" s="814">
        <f t="shared" ref="C12:E12" si="0">C13+C14+C15</f>
        <v>44351</v>
      </c>
      <c r="D12" s="815">
        <f t="shared" si="0"/>
        <v>84178</v>
      </c>
      <c r="E12" s="815">
        <f t="shared" si="0"/>
        <v>84178</v>
      </c>
      <c r="F12" s="816">
        <f t="shared" ref="F12:F15" si="1">C12+D12+E12</f>
        <v>212707</v>
      </c>
      <c r="G12" s="817"/>
      <c r="H12" s="866"/>
      <c r="I12" s="866"/>
      <c r="J12" s="866"/>
      <c r="K12" s="800"/>
      <c r="L12" s="800"/>
      <c r="M12" s="800"/>
      <c r="N12" s="800"/>
      <c r="O12" s="800"/>
      <c r="P12" s="800"/>
      <c r="Q12" s="800"/>
      <c r="R12" s="800"/>
      <c r="S12" s="800"/>
      <c r="T12" s="800"/>
      <c r="U12" s="800"/>
      <c r="V12" s="800"/>
      <c r="W12" s="800"/>
      <c r="X12" s="800"/>
      <c r="Y12" s="800"/>
      <c r="Z12" s="800"/>
      <c r="AA12" s="800"/>
      <c r="AB12" s="800"/>
      <c r="AC12" s="800"/>
    </row>
    <row r="13" spans="1:29" ht="15.75" customHeight="1" x14ac:dyDescent="0.3">
      <c r="A13" s="818">
        <v>1</v>
      </c>
      <c r="B13" s="819" t="s">
        <v>20</v>
      </c>
      <c r="C13" s="820">
        <v>7086</v>
      </c>
      <c r="D13" s="820">
        <v>13660</v>
      </c>
      <c r="E13" s="820">
        <v>13660</v>
      </c>
      <c r="F13" s="821">
        <f t="shared" si="1"/>
        <v>34406</v>
      </c>
      <c r="G13" s="822"/>
      <c r="H13" s="866"/>
      <c r="I13" s="866"/>
      <c r="J13" s="866"/>
      <c r="K13" s="800"/>
      <c r="L13" s="800"/>
      <c r="M13" s="800"/>
      <c r="N13" s="800"/>
      <c r="O13" s="800"/>
      <c r="P13" s="800"/>
      <c r="Q13" s="800"/>
      <c r="R13" s="800"/>
      <c r="S13" s="800"/>
      <c r="T13" s="800"/>
      <c r="U13" s="800"/>
      <c r="V13" s="800"/>
      <c r="W13" s="800"/>
      <c r="X13" s="800"/>
      <c r="Y13" s="800"/>
      <c r="Z13" s="800"/>
      <c r="AA13" s="800"/>
      <c r="AB13" s="800"/>
      <c r="AC13" s="800"/>
    </row>
    <row r="14" spans="1:29" ht="15.75" customHeight="1" x14ac:dyDescent="0.3">
      <c r="A14" s="812">
        <v>2</v>
      </c>
      <c r="B14" s="823" t="s">
        <v>84</v>
      </c>
      <c r="C14" s="824">
        <v>36091</v>
      </c>
      <c r="D14" s="825">
        <v>68170</v>
      </c>
      <c r="E14" s="825">
        <v>68170</v>
      </c>
      <c r="F14" s="821">
        <f t="shared" si="1"/>
        <v>172431</v>
      </c>
      <c r="G14" s="822"/>
      <c r="H14" s="866"/>
      <c r="I14" s="866"/>
      <c r="J14" s="866"/>
      <c r="K14" s="800"/>
      <c r="L14" s="800"/>
      <c r="M14" s="800"/>
      <c r="N14" s="800"/>
      <c r="O14" s="800"/>
      <c r="P14" s="800"/>
      <c r="Q14" s="800"/>
      <c r="R14" s="800"/>
      <c r="S14" s="800"/>
      <c r="T14" s="800"/>
      <c r="U14" s="800"/>
      <c r="V14" s="800"/>
      <c r="W14" s="800"/>
      <c r="X14" s="800"/>
      <c r="Y14" s="800"/>
      <c r="Z14" s="800"/>
      <c r="AA14" s="800"/>
      <c r="AB14" s="800"/>
      <c r="AC14" s="800"/>
    </row>
    <row r="15" spans="1:29" ht="15.75" customHeight="1" x14ac:dyDescent="0.3">
      <c r="A15" s="812">
        <v>3</v>
      </c>
      <c r="B15" s="823" t="s">
        <v>9</v>
      </c>
      <c r="C15" s="820">
        <v>1174</v>
      </c>
      <c r="D15" s="820">
        <v>2348</v>
      </c>
      <c r="E15" s="820">
        <v>2348</v>
      </c>
      <c r="F15" s="821">
        <f t="shared" si="1"/>
        <v>5870</v>
      </c>
      <c r="G15" s="822"/>
      <c r="H15" s="866"/>
      <c r="I15" s="866"/>
      <c r="J15" s="866"/>
      <c r="K15" s="800"/>
      <c r="L15" s="800"/>
      <c r="M15" s="800"/>
      <c r="N15" s="800"/>
      <c r="O15" s="800"/>
      <c r="P15" s="800"/>
      <c r="Q15" s="800"/>
      <c r="R15" s="800"/>
      <c r="S15" s="800"/>
      <c r="T15" s="800"/>
      <c r="U15" s="800"/>
      <c r="V15" s="800"/>
      <c r="W15" s="800"/>
      <c r="X15" s="800"/>
      <c r="Y15" s="800"/>
      <c r="Z15" s="800"/>
      <c r="AA15" s="800"/>
      <c r="AB15" s="800"/>
      <c r="AC15" s="800"/>
    </row>
    <row r="16" spans="1:29" ht="15.75" customHeight="1" x14ac:dyDescent="0.3">
      <c r="A16" s="800"/>
      <c r="B16" s="869"/>
      <c r="C16" s="800"/>
      <c r="D16" s="800"/>
      <c r="E16" s="800"/>
      <c r="F16" s="800"/>
      <c r="G16" s="801"/>
      <c r="H16" s="866"/>
      <c r="I16" s="866"/>
      <c r="J16" s="866"/>
      <c r="K16" s="800"/>
      <c r="L16" s="800"/>
      <c r="M16" s="800"/>
      <c r="N16" s="800"/>
      <c r="O16" s="800"/>
      <c r="P16" s="800"/>
      <c r="Q16" s="800"/>
      <c r="R16" s="800"/>
      <c r="S16" s="800"/>
      <c r="T16" s="800"/>
      <c r="U16" s="800"/>
      <c r="V16" s="800"/>
      <c r="W16" s="800"/>
      <c r="X16" s="800"/>
      <c r="Y16" s="800"/>
      <c r="Z16" s="800"/>
      <c r="AA16" s="800"/>
      <c r="AB16" s="800"/>
      <c r="AC16" s="800"/>
    </row>
    <row r="17" spans="1:29" ht="15.75" customHeight="1" x14ac:dyDescent="0.3">
      <c r="A17" s="800"/>
      <c r="B17" s="869"/>
      <c r="C17" s="800"/>
      <c r="D17" s="800"/>
      <c r="E17" s="800"/>
      <c r="F17" s="800"/>
      <c r="G17" s="801"/>
      <c r="H17" s="866"/>
      <c r="I17" s="866"/>
      <c r="J17" s="866"/>
      <c r="K17" s="800"/>
      <c r="L17" s="800"/>
      <c r="M17" s="800"/>
      <c r="N17" s="800"/>
      <c r="O17" s="800"/>
      <c r="P17" s="800"/>
      <c r="Q17" s="800"/>
      <c r="R17" s="800"/>
      <c r="S17" s="800"/>
      <c r="T17" s="800"/>
      <c r="U17" s="800"/>
      <c r="V17" s="800"/>
      <c r="W17" s="800"/>
      <c r="X17" s="800"/>
      <c r="Y17" s="800"/>
      <c r="Z17" s="800"/>
      <c r="AA17" s="800"/>
      <c r="AB17" s="800"/>
      <c r="AC17" s="800"/>
    </row>
    <row r="18" spans="1:29" ht="15.75" customHeight="1" x14ac:dyDescent="0.3">
      <c r="A18" s="826"/>
      <c r="B18" s="875" t="s">
        <v>86</v>
      </c>
      <c r="C18" s="1093" t="s">
        <v>904</v>
      </c>
      <c r="D18" s="999"/>
      <c r="E18" s="1000"/>
      <c r="F18" s="828" t="s">
        <v>290</v>
      </c>
      <c r="G18" s="811"/>
      <c r="H18" s="866"/>
      <c r="I18" s="866"/>
      <c r="J18" s="866"/>
      <c r="K18" s="800"/>
      <c r="L18" s="800"/>
      <c r="M18" s="800"/>
      <c r="N18" s="800"/>
      <c r="O18" s="800"/>
      <c r="P18" s="800"/>
      <c r="Q18" s="800"/>
      <c r="R18" s="800"/>
      <c r="S18" s="800"/>
      <c r="T18" s="800"/>
      <c r="U18" s="800"/>
      <c r="V18" s="800"/>
      <c r="W18" s="800"/>
      <c r="X18" s="800"/>
      <c r="Y18" s="800"/>
      <c r="Z18" s="800"/>
      <c r="AA18" s="800"/>
      <c r="AB18" s="800"/>
      <c r="AC18" s="800"/>
    </row>
    <row r="19" spans="1:29" ht="15.75" customHeight="1" x14ac:dyDescent="0.3">
      <c r="A19" s="829"/>
      <c r="B19" s="624" t="s">
        <v>88</v>
      </c>
      <c r="C19" s="499">
        <v>470359</v>
      </c>
      <c r="D19" s="800"/>
      <c r="E19" s="800"/>
      <c r="F19" s="800"/>
      <c r="G19" s="801"/>
      <c r="H19" s="866"/>
      <c r="I19" s="866"/>
      <c r="J19" s="866"/>
      <c r="K19" s="800"/>
      <c r="L19" s="800"/>
      <c r="M19" s="800"/>
      <c r="N19" s="800"/>
      <c r="O19" s="800"/>
      <c r="P19" s="800"/>
      <c r="Q19" s="800"/>
      <c r="R19" s="800"/>
      <c r="S19" s="800"/>
      <c r="T19" s="800"/>
      <c r="U19" s="800"/>
      <c r="V19" s="800"/>
      <c r="W19" s="800"/>
      <c r="X19" s="800"/>
      <c r="Y19" s="800"/>
      <c r="Z19" s="800"/>
      <c r="AA19" s="800"/>
      <c r="AB19" s="800"/>
      <c r="AC19" s="800"/>
    </row>
    <row r="20" spans="1:29" ht="15.75" customHeight="1" x14ac:dyDescent="0.3">
      <c r="A20" s="800"/>
      <c r="B20" s="625" t="s">
        <v>89</v>
      </c>
      <c r="C20" s="501" t="s">
        <v>906</v>
      </c>
      <c r="D20" s="876"/>
      <c r="E20" s="876"/>
      <c r="F20" s="800"/>
      <c r="G20" s="801"/>
      <c r="H20" s="866"/>
      <c r="I20" s="866"/>
      <c r="J20" s="866"/>
      <c r="K20" s="800"/>
      <c r="L20" s="800"/>
      <c r="M20" s="800"/>
      <c r="N20" s="800"/>
      <c r="O20" s="800"/>
      <c r="P20" s="800"/>
      <c r="Q20" s="800"/>
      <c r="R20" s="800"/>
      <c r="S20" s="800"/>
      <c r="T20" s="800"/>
      <c r="U20" s="800"/>
      <c r="V20" s="800"/>
      <c r="W20" s="800"/>
      <c r="X20" s="800"/>
      <c r="Y20" s="800"/>
      <c r="Z20" s="800"/>
      <c r="AA20" s="800"/>
      <c r="AB20" s="800"/>
      <c r="AC20" s="800"/>
    </row>
    <row r="21" spans="1:29" ht="15.75" customHeight="1" x14ac:dyDescent="0.3">
      <c r="A21" s="800"/>
      <c r="C21" s="835" t="s">
        <v>90</v>
      </c>
      <c r="D21" s="800"/>
      <c r="E21" s="800"/>
      <c r="F21" s="800"/>
      <c r="G21" s="801"/>
      <c r="H21" s="800"/>
      <c r="I21" s="800"/>
      <c r="J21" s="800"/>
      <c r="K21" s="800"/>
      <c r="L21" s="800"/>
      <c r="M21" s="800"/>
      <c r="N21" s="800"/>
      <c r="O21" s="800"/>
      <c r="P21" s="800"/>
      <c r="Q21" s="800"/>
      <c r="R21" s="800"/>
      <c r="S21" s="800"/>
      <c r="T21" s="800"/>
      <c r="U21" s="800"/>
      <c r="V21" s="800"/>
      <c r="W21" s="800"/>
      <c r="X21" s="800"/>
      <c r="Y21" s="800"/>
      <c r="Z21" s="800"/>
      <c r="AA21" s="800"/>
      <c r="AB21" s="800"/>
      <c r="AC21" s="800"/>
    </row>
    <row r="22" spans="1:29" ht="15.75" customHeight="1" x14ac:dyDescent="0.25">
      <c r="A22" s="800"/>
      <c r="B22" s="869"/>
      <c r="C22" s="800"/>
      <c r="D22" s="800"/>
      <c r="E22" s="800"/>
      <c r="F22" s="800"/>
      <c r="G22" s="801"/>
      <c r="H22" s="800"/>
      <c r="I22" s="800"/>
      <c r="J22" s="800"/>
      <c r="K22" s="800"/>
      <c r="L22" s="800"/>
      <c r="M22" s="800"/>
      <c r="N22" s="800"/>
      <c r="O22" s="800"/>
      <c r="P22" s="800"/>
      <c r="Q22" s="800"/>
      <c r="R22" s="800"/>
      <c r="S22" s="800"/>
      <c r="T22" s="800"/>
      <c r="U22" s="800"/>
      <c r="V22" s="800"/>
      <c r="W22" s="800"/>
      <c r="X22" s="800"/>
      <c r="Y22" s="800"/>
      <c r="Z22" s="800"/>
      <c r="AA22" s="800"/>
      <c r="AB22" s="800"/>
      <c r="AC22" s="800"/>
    </row>
    <row r="23" spans="1:29" ht="15.75" customHeight="1" x14ac:dyDescent="0.25">
      <c r="A23" s="1094" t="s">
        <v>907</v>
      </c>
      <c r="B23" s="987"/>
      <c r="C23" s="987"/>
      <c r="D23" s="987"/>
      <c r="E23" s="987"/>
      <c r="F23" s="987"/>
      <c r="G23" s="987"/>
      <c r="H23" s="987"/>
      <c r="I23" s="987"/>
      <c r="J23" s="985"/>
      <c r="K23" s="800"/>
      <c r="L23" s="800"/>
      <c r="M23" s="800"/>
      <c r="N23" s="800"/>
      <c r="O23" s="800"/>
      <c r="P23" s="800"/>
      <c r="Q23" s="800"/>
      <c r="R23" s="800"/>
      <c r="S23" s="800"/>
      <c r="T23" s="800"/>
      <c r="U23" s="800"/>
      <c r="V23" s="800"/>
      <c r="W23" s="800"/>
      <c r="X23" s="800"/>
      <c r="Y23" s="800"/>
      <c r="Z23" s="800"/>
      <c r="AA23" s="800"/>
      <c r="AB23" s="800"/>
      <c r="AC23" s="800"/>
    </row>
    <row r="24" spans="1:29" ht="15.75" customHeight="1" x14ac:dyDescent="0.25">
      <c r="A24" s="1089" t="s">
        <v>92</v>
      </c>
      <c r="B24" s="987"/>
      <c r="C24" s="987"/>
      <c r="D24" s="987"/>
      <c r="E24" s="987"/>
      <c r="F24" s="985"/>
      <c r="G24" s="877"/>
      <c r="H24" s="1099" t="s">
        <v>93</v>
      </c>
      <c r="I24" s="990"/>
      <c r="J24" s="991"/>
      <c r="K24" s="800"/>
      <c r="L24" s="800"/>
      <c r="M24" s="800"/>
      <c r="N24" s="800"/>
      <c r="O24" s="800"/>
      <c r="P24" s="800"/>
      <c r="Q24" s="800"/>
      <c r="R24" s="800"/>
      <c r="S24" s="800"/>
      <c r="T24" s="800"/>
      <c r="U24" s="800"/>
      <c r="V24" s="800"/>
      <c r="W24" s="800"/>
      <c r="X24" s="800"/>
      <c r="Y24" s="800"/>
      <c r="Z24" s="800"/>
      <c r="AA24" s="800"/>
      <c r="AB24" s="800"/>
      <c r="AC24" s="800"/>
    </row>
    <row r="25" spans="1:29" ht="15.75" customHeight="1" x14ac:dyDescent="0.25">
      <c r="A25" s="832" t="s">
        <v>94</v>
      </c>
      <c r="B25" s="878" t="s">
        <v>95</v>
      </c>
      <c r="C25" s="832" t="s">
        <v>96</v>
      </c>
      <c r="D25" s="878" t="s">
        <v>97</v>
      </c>
      <c r="E25" s="878" t="s">
        <v>98</v>
      </c>
      <c r="F25" s="879" t="s">
        <v>99</v>
      </c>
      <c r="G25" s="880" t="s">
        <v>100</v>
      </c>
      <c r="H25" s="881">
        <v>2025</v>
      </c>
      <c r="I25" s="881">
        <v>2026</v>
      </c>
      <c r="J25" s="881">
        <v>2027</v>
      </c>
      <c r="K25" s="800"/>
      <c r="L25" s="800"/>
      <c r="M25" s="800"/>
      <c r="N25" s="800"/>
      <c r="O25" s="800"/>
      <c r="P25" s="800"/>
      <c r="Q25" s="800"/>
      <c r="R25" s="800"/>
      <c r="S25" s="800"/>
      <c r="T25" s="800"/>
      <c r="U25" s="800"/>
      <c r="V25" s="800"/>
      <c r="W25" s="800"/>
      <c r="X25" s="800"/>
      <c r="Y25" s="800"/>
      <c r="Z25" s="800"/>
      <c r="AA25" s="800"/>
      <c r="AB25" s="800"/>
      <c r="AC25" s="800"/>
    </row>
    <row r="26" spans="1:29" ht="15.75" customHeight="1" x14ac:dyDescent="0.25">
      <c r="A26" s="836"/>
      <c r="B26" s="882" t="s">
        <v>104</v>
      </c>
      <c r="C26" s="836"/>
      <c r="D26" s="836"/>
      <c r="E26" s="838"/>
      <c r="F26" s="512">
        <f>F42+F44+F51+F54</f>
        <v>185810</v>
      </c>
      <c r="G26" s="513">
        <f>G27+G44+G51+G54+G38+G32</f>
        <v>185810</v>
      </c>
      <c r="H26" s="512">
        <v>39092</v>
      </c>
      <c r="I26" s="512">
        <v>73963</v>
      </c>
      <c r="J26" s="512">
        <v>72755</v>
      </c>
      <c r="K26" s="800"/>
      <c r="L26" s="800"/>
      <c r="M26" s="800"/>
      <c r="N26" s="800"/>
      <c r="O26" s="800"/>
      <c r="P26" s="800"/>
      <c r="Q26" s="800"/>
      <c r="R26" s="800"/>
      <c r="S26" s="800"/>
      <c r="T26" s="800"/>
      <c r="U26" s="800"/>
      <c r="V26" s="800"/>
      <c r="W26" s="800"/>
      <c r="X26" s="800"/>
      <c r="Y26" s="800"/>
      <c r="Z26" s="800"/>
      <c r="AA26" s="800"/>
      <c r="AB26" s="800"/>
      <c r="AC26" s="800"/>
    </row>
    <row r="27" spans="1:29" ht="15.75" customHeight="1" x14ac:dyDescent="0.3">
      <c r="A27" s="839">
        <v>1</v>
      </c>
      <c r="B27" s="883" t="s">
        <v>105</v>
      </c>
      <c r="C27" s="839"/>
      <c r="D27" s="883"/>
      <c r="E27" s="839"/>
      <c r="F27" s="840">
        <f t="shared" ref="F27:G27" si="2">SUM(F28:F31)</f>
        <v>35442</v>
      </c>
      <c r="G27" s="841">
        <f t="shared" si="2"/>
        <v>35442</v>
      </c>
      <c r="H27" s="804"/>
      <c r="I27" s="804"/>
      <c r="J27" s="804"/>
      <c r="K27" s="866"/>
      <c r="L27" s="866"/>
      <c r="M27" s="866"/>
      <c r="N27" s="800"/>
      <c r="O27" s="800"/>
      <c r="P27" s="800"/>
      <c r="Q27" s="800"/>
      <c r="R27" s="800"/>
      <c r="S27" s="800"/>
      <c r="T27" s="800"/>
      <c r="U27" s="800"/>
      <c r="V27" s="800"/>
      <c r="W27" s="800"/>
      <c r="X27" s="800"/>
      <c r="Y27" s="800"/>
      <c r="Z27" s="800"/>
      <c r="AA27" s="800"/>
      <c r="AB27" s="800"/>
      <c r="AC27" s="800"/>
    </row>
    <row r="28" spans="1:29" ht="42" x14ac:dyDescent="0.3">
      <c r="A28" s="829"/>
      <c r="B28" s="842" t="s">
        <v>908</v>
      </c>
      <c r="C28" s="843">
        <v>7</v>
      </c>
      <c r="D28" s="842" t="s">
        <v>107</v>
      </c>
      <c r="E28" s="829">
        <v>2000</v>
      </c>
      <c r="F28" s="829">
        <f t="shared" ref="F28:F31" si="3">C28*E28</f>
        <v>14000</v>
      </c>
      <c r="G28" s="801">
        <f t="shared" ref="G28:G31" si="4">C28*E28</f>
        <v>14000</v>
      </c>
      <c r="H28" s="804"/>
      <c r="I28" s="804"/>
      <c r="J28" s="804"/>
      <c r="K28" s="866"/>
      <c r="L28" s="866"/>
      <c r="M28" s="866"/>
      <c r="N28" s="800"/>
      <c r="O28" s="800"/>
      <c r="P28" s="800"/>
      <c r="Q28" s="800"/>
      <c r="R28" s="800"/>
      <c r="S28" s="800"/>
      <c r="T28" s="800"/>
      <c r="U28" s="800"/>
      <c r="V28" s="800"/>
      <c r="W28" s="800"/>
      <c r="X28" s="800"/>
      <c r="Y28" s="800"/>
      <c r="Z28" s="800"/>
      <c r="AA28" s="800"/>
      <c r="AB28" s="800"/>
      <c r="AC28" s="800"/>
    </row>
    <row r="29" spans="1:29" ht="42" x14ac:dyDescent="0.3">
      <c r="A29" s="829"/>
      <c r="B29" s="842" t="s">
        <v>909</v>
      </c>
      <c r="C29" s="843">
        <v>2</v>
      </c>
      <c r="D29" s="842" t="s">
        <v>107</v>
      </c>
      <c r="E29" s="829">
        <v>1921</v>
      </c>
      <c r="F29" s="829">
        <f t="shared" si="3"/>
        <v>3842</v>
      </c>
      <c r="G29" s="801">
        <f t="shared" si="4"/>
        <v>3842</v>
      </c>
      <c r="H29" s="804"/>
      <c r="I29" s="804"/>
      <c r="J29" s="804"/>
      <c r="K29" s="866"/>
      <c r="L29" s="866"/>
      <c r="M29" s="866"/>
      <c r="N29" s="800"/>
      <c r="O29" s="800"/>
      <c r="P29" s="800"/>
      <c r="Q29" s="800"/>
      <c r="R29" s="800"/>
      <c r="S29" s="800"/>
      <c r="T29" s="800"/>
      <c r="U29" s="800"/>
      <c r="V29" s="800"/>
      <c r="W29" s="800"/>
      <c r="X29" s="800"/>
      <c r="Y29" s="800"/>
      <c r="Z29" s="800"/>
      <c r="AA29" s="800"/>
      <c r="AB29" s="800"/>
      <c r="AC29" s="800"/>
    </row>
    <row r="30" spans="1:29" ht="69.599999999999994" x14ac:dyDescent="0.3">
      <c r="A30" s="829"/>
      <c r="B30" s="842" t="s">
        <v>910</v>
      </c>
      <c r="C30" s="843">
        <v>10</v>
      </c>
      <c r="D30" s="842" t="s">
        <v>107</v>
      </c>
      <c r="E30" s="829">
        <v>500</v>
      </c>
      <c r="F30" s="829">
        <f t="shared" si="3"/>
        <v>5000</v>
      </c>
      <c r="G30" s="849">
        <f t="shared" si="4"/>
        <v>5000</v>
      </c>
      <c r="H30" s="804"/>
      <c r="I30" s="804"/>
      <c r="J30" s="804"/>
      <c r="K30" s="866"/>
      <c r="L30" s="866"/>
      <c r="M30" s="866"/>
      <c r="N30" s="800"/>
      <c r="O30" s="800"/>
      <c r="P30" s="800"/>
      <c r="Q30" s="800"/>
      <c r="R30" s="800"/>
      <c r="S30" s="800"/>
      <c r="T30" s="800"/>
      <c r="U30" s="800"/>
      <c r="V30" s="800"/>
      <c r="W30" s="800"/>
      <c r="X30" s="800"/>
      <c r="Y30" s="800"/>
      <c r="Z30" s="800"/>
      <c r="AA30" s="800"/>
      <c r="AB30" s="800"/>
      <c r="AC30" s="800"/>
    </row>
    <row r="31" spans="1:29" ht="69.599999999999994" x14ac:dyDescent="0.3">
      <c r="A31" s="829"/>
      <c r="B31" s="842" t="s">
        <v>911</v>
      </c>
      <c r="C31" s="843">
        <v>7</v>
      </c>
      <c r="D31" s="842" t="s">
        <v>107</v>
      </c>
      <c r="E31" s="829">
        <v>1800</v>
      </c>
      <c r="F31" s="829">
        <f t="shared" si="3"/>
        <v>12600</v>
      </c>
      <c r="G31" s="801">
        <f t="shared" si="4"/>
        <v>12600</v>
      </c>
      <c r="H31" s="804"/>
      <c r="I31" s="804"/>
      <c r="J31" s="804"/>
      <c r="K31" s="866"/>
      <c r="L31" s="866"/>
      <c r="M31" s="866"/>
      <c r="N31" s="800"/>
      <c r="O31" s="800"/>
      <c r="P31" s="800"/>
      <c r="Q31" s="800"/>
      <c r="R31" s="800"/>
      <c r="S31" s="800"/>
      <c r="T31" s="800"/>
      <c r="U31" s="800"/>
      <c r="V31" s="800"/>
      <c r="W31" s="800"/>
      <c r="X31" s="800"/>
      <c r="Y31" s="800"/>
      <c r="Z31" s="800"/>
      <c r="AA31" s="800"/>
      <c r="AB31" s="800"/>
      <c r="AC31" s="800"/>
    </row>
    <row r="32" spans="1:29" ht="27.6" x14ac:dyDescent="0.25">
      <c r="A32" s="839">
        <v>2</v>
      </c>
      <c r="B32" s="883" t="s">
        <v>912</v>
      </c>
      <c r="C32" s="839"/>
      <c r="D32" s="883"/>
      <c r="E32" s="839"/>
      <c r="F32" s="840">
        <f t="shared" ref="F32:G32" si="5">SUM(F33:F37)</f>
        <v>118000</v>
      </c>
      <c r="G32" s="801">
        <f t="shared" si="5"/>
        <v>118000</v>
      </c>
      <c r="H32" s="804"/>
      <c r="I32" s="804"/>
      <c r="J32" s="804"/>
      <c r="K32" s="800"/>
      <c r="L32" s="800"/>
      <c r="M32" s="800"/>
      <c r="N32" s="800"/>
      <c r="O32" s="800"/>
      <c r="P32" s="800"/>
      <c r="Q32" s="800"/>
      <c r="R32" s="800"/>
      <c r="S32" s="800"/>
      <c r="T32" s="800"/>
      <c r="U32" s="800"/>
      <c r="V32" s="800"/>
      <c r="W32" s="800"/>
      <c r="X32" s="800"/>
      <c r="Y32" s="800"/>
      <c r="Z32" s="800"/>
      <c r="AA32" s="800"/>
      <c r="AB32" s="800"/>
      <c r="AC32" s="800"/>
    </row>
    <row r="33" spans="1:29" ht="27.6" x14ac:dyDescent="0.25">
      <c r="A33" s="829"/>
      <c r="B33" s="842" t="s">
        <v>913</v>
      </c>
      <c r="C33" s="843">
        <v>7</v>
      </c>
      <c r="D33" s="842" t="s">
        <v>113</v>
      </c>
      <c r="E33" s="829">
        <v>8000</v>
      </c>
      <c r="F33" s="829">
        <f t="shared" ref="F33:F37" si="6">C33*E33</f>
        <v>56000</v>
      </c>
      <c r="G33" s="801">
        <f t="shared" ref="G33:G37" si="7">C33*E33</f>
        <v>56000</v>
      </c>
      <c r="H33" s="804"/>
      <c r="I33" s="804"/>
      <c r="J33" s="804"/>
      <c r="K33" s="800"/>
      <c r="L33" s="800"/>
      <c r="M33" s="800"/>
      <c r="N33" s="800"/>
      <c r="O33" s="800"/>
      <c r="P33" s="800"/>
      <c r="Q33" s="800"/>
      <c r="R33" s="800"/>
      <c r="S33" s="800"/>
      <c r="T33" s="800"/>
      <c r="U33" s="800"/>
      <c r="V33" s="800"/>
      <c r="W33" s="800"/>
      <c r="X33" s="800"/>
      <c r="Y33" s="800"/>
      <c r="Z33" s="800"/>
      <c r="AA33" s="800"/>
      <c r="AB33" s="800"/>
      <c r="AC33" s="800"/>
    </row>
    <row r="34" spans="1:29" ht="27.6" x14ac:dyDescent="0.25">
      <c r="A34" s="829"/>
      <c r="B34" s="842" t="s">
        <v>914</v>
      </c>
      <c r="C34" s="843">
        <v>2</v>
      </c>
      <c r="D34" s="842" t="s">
        <v>113</v>
      </c>
      <c r="E34" s="829">
        <v>7000</v>
      </c>
      <c r="F34" s="829">
        <f t="shared" si="6"/>
        <v>14000</v>
      </c>
      <c r="G34" s="801">
        <f t="shared" si="7"/>
        <v>14000</v>
      </c>
      <c r="H34" s="804"/>
      <c r="I34" s="804"/>
      <c r="J34" s="804"/>
      <c r="K34" s="800"/>
      <c r="L34" s="800"/>
      <c r="M34" s="800"/>
      <c r="N34" s="800"/>
      <c r="O34" s="800"/>
      <c r="P34" s="800"/>
      <c r="Q34" s="800"/>
      <c r="R34" s="800"/>
      <c r="S34" s="800"/>
      <c r="T34" s="800"/>
      <c r="U34" s="800"/>
      <c r="V34" s="800"/>
      <c r="W34" s="800"/>
      <c r="X34" s="800"/>
      <c r="Y34" s="800"/>
      <c r="Z34" s="800"/>
      <c r="AA34" s="800"/>
      <c r="AB34" s="800"/>
      <c r="AC34" s="800"/>
    </row>
    <row r="35" spans="1:29" ht="69" x14ac:dyDescent="0.25">
      <c r="A35" s="829"/>
      <c r="B35" s="842" t="s">
        <v>915</v>
      </c>
      <c r="C35" s="843">
        <v>7</v>
      </c>
      <c r="D35" s="842" t="s">
        <v>113</v>
      </c>
      <c r="E35" s="829">
        <v>4500</v>
      </c>
      <c r="F35" s="829">
        <f t="shared" si="6"/>
        <v>31500</v>
      </c>
      <c r="G35" s="801">
        <f t="shared" si="7"/>
        <v>31500</v>
      </c>
      <c r="H35" s="804"/>
      <c r="I35" s="804"/>
      <c r="J35" s="804"/>
      <c r="K35" s="800"/>
      <c r="L35" s="800"/>
      <c r="M35" s="800"/>
      <c r="N35" s="800"/>
      <c r="O35" s="800"/>
      <c r="P35" s="800"/>
      <c r="Q35" s="800"/>
      <c r="R35" s="800"/>
      <c r="S35" s="800"/>
      <c r="T35" s="800"/>
      <c r="U35" s="800"/>
      <c r="V35" s="800"/>
      <c r="W35" s="800"/>
      <c r="X35" s="800"/>
      <c r="Y35" s="800"/>
      <c r="Z35" s="800"/>
      <c r="AA35" s="800"/>
      <c r="AB35" s="800"/>
      <c r="AC35" s="800"/>
    </row>
    <row r="36" spans="1:29" ht="27.6" x14ac:dyDescent="0.25">
      <c r="A36" s="829"/>
      <c r="B36" s="842" t="s">
        <v>916</v>
      </c>
      <c r="C36" s="843">
        <v>3</v>
      </c>
      <c r="D36" s="842" t="s">
        <v>113</v>
      </c>
      <c r="E36" s="829">
        <v>4000</v>
      </c>
      <c r="F36" s="829">
        <f t="shared" si="6"/>
        <v>12000</v>
      </c>
      <c r="G36" s="801">
        <f t="shared" si="7"/>
        <v>12000</v>
      </c>
      <c r="H36" s="804"/>
      <c r="I36" s="804"/>
      <c r="J36" s="804"/>
      <c r="K36" s="800"/>
      <c r="L36" s="800"/>
      <c r="M36" s="800"/>
      <c r="N36" s="800"/>
      <c r="O36" s="800"/>
      <c r="P36" s="800"/>
      <c r="Q36" s="800"/>
      <c r="R36" s="800"/>
      <c r="S36" s="800"/>
      <c r="T36" s="800"/>
      <c r="U36" s="800"/>
      <c r="V36" s="800"/>
      <c r="W36" s="800"/>
      <c r="X36" s="800"/>
      <c r="Y36" s="800"/>
      <c r="Z36" s="800"/>
      <c r="AA36" s="800"/>
      <c r="AB36" s="800"/>
      <c r="AC36" s="800"/>
    </row>
    <row r="37" spans="1:29" ht="41.4" x14ac:dyDescent="0.25">
      <c r="A37" s="829"/>
      <c r="B37" s="842" t="s">
        <v>917</v>
      </c>
      <c r="C37" s="843">
        <v>3</v>
      </c>
      <c r="D37" s="842" t="s">
        <v>113</v>
      </c>
      <c r="E37" s="829">
        <v>1500</v>
      </c>
      <c r="F37" s="829">
        <f t="shared" si="6"/>
        <v>4500</v>
      </c>
      <c r="G37" s="801">
        <f t="shared" si="7"/>
        <v>4500</v>
      </c>
      <c r="H37" s="804"/>
      <c r="I37" s="804"/>
      <c r="J37" s="804"/>
      <c r="K37" s="800"/>
      <c r="L37" s="800"/>
      <c r="M37" s="800"/>
      <c r="N37" s="800"/>
      <c r="O37" s="800"/>
      <c r="P37" s="800"/>
      <c r="Q37" s="800"/>
      <c r="R37" s="800"/>
      <c r="S37" s="800"/>
      <c r="T37" s="800"/>
      <c r="U37" s="800"/>
      <c r="V37" s="800"/>
      <c r="W37" s="800"/>
      <c r="X37" s="800"/>
      <c r="Y37" s="800"/>
      <c r="Z37" s="800"/>
      <c r="AA37" s="800"/>
      <c r="AB37" s="800"/>
      <c r="AC37" s="800"/>
    </row>
    <row r="38" spans="1:29" ht="13.8" x14ac:dyDescent="0.25">
      <c r="A38" s="839">
        <v>3</v>
      </c>
      <c r="B38" s="883" t="s">
        <v>918</v>
      </c>
      <c r="C38" s="839"/>
      <c r="D38" s="883"/>
      <c r="E38" s="839"/>
      <c r="F38" s="840">
        <f t="shared" ref="F38:G38" si="8">SUM(F39:F41)</f>
        <v>5600</v>
      </c>
      <c r="G38" s="801">
        <f t="shared" si="8"/>
        <v>5600</v>
      </c>
      <c r="H38" s="804"/>
      <c r="I38" s="804"/>
      <c r="J38" s="804"/>
      <c r="K38" s="800"/>
      <c r="L38" s="800"/>
      <c r="M38" s="800"/>
      <c r="N38" s="800"/>
      <c r="O38" s="800"/>
      <c r="P38" s="800"/>
      <c r="Q38" s="800"/>
      <c r="R38" s="800"/>
      <c r="S38" s="800"/>
      <c r="T38" s="800"/>
      <c r="U38" s="800"/>
      <c r="V38" s="800"/>
      <c r="W38" s="800"/>
      <c r="X38" s="800"/>
      <c r="Y38" s="800"/>
      <c r="Z38" s="800"/>
      <c r="AA38" s="800"/>
      <c r="AB38" s="800"/>
      <c r="AC38" s="800"/>
    </row>
    <row r="39" spans="1:29" ht="27.6" x14ac:dyDescent="0.25">
      <c r="A39" s="829"/>
      <c r="B39" s="842" t="s">
        <v>919</v>
      </c>
      <c r="C39" s="843">
        <v>7</v>
      </c>
      <c r="D39" s="842" t="s">
        <v>113</v>
      </c>
      <c r="E39" s="829">
        <v>350</v>
      </c>
      <c r="F39" s="829">
        <f t="shared" ref="F39:F41" si="9">C39*E39</f>
        <v>2450</v>
      </c>
      <c r="G39" s="801">
        <f t="shared" ref="G39:G41" si="10">C39*E39</f>
        <v>2450</v>
      </c>
      <c r="H39" s="804"/>
      <c r="I39" s="804"/>
      <c r="J39" s="804"/>
      <c r="K39" s="800"/>
      <c r="L39" s="800"/>
      <c r="M39" s="800"/>
      <c r="N39" s="800"/>
      <c r="O39" s="800"/>
      <c r="P39" s="800"/>
      <c r="Q39" s="800"/>
      <c r="R39" s="800"/>
      <c r="S39" s="800"/>
      <c r="T39" s="800"/>
      <c r="U39" s="800"/>
      <c r="V39" s="800"/>
      <c r="W39" s="800"/>
      <c r="X39" s="800"/>
      <c r="Y39" s="800"/>
      <c r="Z39" s="800"/>
      <c r="AA39" s="800"/>
      <c r="AB39" s="800"/>
      <c r="AC39" s="800"/>
    </row>
    <row r="40" spans="1:29" ht="27.6" x14ac:dyDescent="0.25">
      <c r="A40" s="829"/>
      <c r="B40" s="842" t="s">
        <v>920</v>
      </c>
      <c r="C40" s="843">
        <v>7</v>
      </c>
      <c r="D40" s="842" t="s">
        <v>113</v>
      </c>
      <c r="E40" s="829">
        <f>60*5</f>
        <v>300</v>
      </c>
      <c r="F40" s="829">
        <f t="shared" si="9"/>
        <v>2100</v>
      </c>
      <c r="G40" s="801">
        <f t="shared" si="10"/>
        <v>2100</v>
      </c>
      <c r="H40" s="804"/>
      <c r="I40" s="804"/>
      <c r="J40" s="804"/>
      <c r="K40" s="800"/>
      <c r="L40" s="800"/>
      <c r="M40" s="800"/>
      <c r="N40" s="800"/>
      <c r="O40" s="800"/>
      <c r="P40" s="800"/>
      <c r="Q40" s="800"/>
      <c r="R40" s="800"/>
      <c r="S40" s="800"/>
      <c r="T40" s="800"/>
      <c r="U40" s="800"/>
      <c r="V40" s="800"/>
      <c r="W40" s="800"/>
      <c r="X40" s="800"/>
      <c r="Y40" s="800"/>
      <c r="Z40" s="800"/>
      <c r="AA40" s="800"/>
      <c r="AB40" s="800"/>
      <c r="AC40" s="800"/>
    </row>
    <row r="41" spans="1:29" ht="13.8" x14ac:dyDescent="0.25">
      <c r="A41" s="829"/>
      <c r="B41" s="842" t="s">
        <v>817</v>
      </c>
      <c r="C41" s="843">
        <v>7</v>
      </c>
      <c r="D41" s="842" t="s">
        <v>113</v>
      </c>
      <c r="E41" s="829">
        <v>150</v>
      </c>
      <c r="F41" s="829">
        <f t="shared" si="9"/>
        <v>1050</v>
      </c>
      <c r="G41" s="801">
        <f t="shared" si="10"/>
        <v>1050</v>
      </c>
      <c r="H41" s="804"/>
      <c r="I41" s="804"/>
      <c r="J41" s="804"/>
      <c r="K41" s="800"/>
      <c r="L41" s="800"/>
      <c r="M41" s="800"/>
      <c r="N41" s="800"/>
      <c r="O41" s="800"/>
      <c r="P41" s="800"/>
      <c r="Q41" s="800"/>
      <c r="R41" s="800"/>
      <c r="S41" s="800"/>
      <c r="T41" s="800"/>
      <c r="U41" s="800"/>
      <c r="V41" s="800"/>
      <c r="W41" s="800"/>
      <c r="X41" s="800"/>
      <c r="Y41" s="800"/>
      <c r="Z41" s="800"/>
      <c r="AA41" s="800"/>
      <c r="AB41" s="800"/>
      <c r="AC41" s="800"/>
    </row>
    <row r="42" spans="1:29" ht="13.8" x14ac:dyDescent="0.25">
      <c r="A42" s="845"/>
      <c r="B42" s="884" t="s">
        <v>128</v>
      </c>
      <c r="C42" s="845"/>
      <c r="D42" s="845"/>
      <c r="E42" s="845"/>
      <c r="F42" s="845">
        <f t="shared" ref="F42:G42" si="11">F27+F32+F38</f>
        <v>159042</v>
      </c>
      <c r="G42" s="841">
        <f t="shared" si="11"/>
        <v>159042</v>
      </c>
      <c r="H42" s="804"/>
      <c r="I42" s="804"/>
      <c r="J42" s="804"/>
      <c r="K42" s="800"/>
      <c r="L42" s="800"/>
      <c r="M42" s="800"/>
      <c r="N42" s="800"/>
      <c r="O42" s="800"/>
      <c r="P42" s="800"/>
      <c r="Q42" s="800"/>
      <c r="R42" s="800"/>
      <c r="S42" s="800"/>
      <c r="T42" s="800"/>
      <c r="U42" s="800"/>
      <c r="V42" s="800"/>
      <c r="W42" s="800"/>
      <c r="X42" s="800"/>
      <c r="Y42" s="800"/>
      <c r="Z42" s="800"/>
      <c r="AA42" s="800"/>
      <c r="AB42" s="800"/>
      <c r="AC42" s="800"/>
    </row>
    <row r="43" spans="1:29" ht="13.8" x14ac:dyDescent="0.25">
      <c r="A43" s="847"/>
      <c r="B43" s="885"/>
      <c r="C43" s="847"/>
      <c r="D43" s="847"/>
      <c r="E43" s="847"/>
      <c r="F43" s="847"/>
      <c r="G43" s="849"/>
      <c r="H43" s="804"/>
      <c r="I43" s="804"/>
      <c r="J43" s="804"/>
      <c r="K43" s="800"/>
      <c r="L43" s="800"/>
      <c r="M43" s="800"/>
      <c r="N43" s="800"/>
      <c r="O43" s="800"/>
      <c r="P43" s="800"/>
      <c r="Q43" s="800"/>
      <c r="R43" s="800"/>
      <c r="S43" s="800"/>
      <c r="T43" s="800"/>
      <c r="U43" s="800"/>
      <c r="V43" s="800"/>
      <c r="W43" s="800"/>
      <c r="X43" s="800"/>
      <c r="Y43" s="800"/>
      <c r="Z43" s="800"/>
      <c r="AA43" s="800"/>
      <c r="AB43" s="800"/>
      <c r="AC43" s="800"/>
    </row>
    <row r="44" spans="1:29" ht="27.6" x14ac:dyDescent="0.25">
      <c r="A44" s="839">
        <v>2</v>
      </c>
      <c r="B44" s="883" t="s">
        <v>130</v>
      </c>
      <c r="C44" s="839"/>
      <c r="D44" s="839"/>
      <c r="E44" s="839"/>
      <c r="F44" s="839">
        <f t="shared" ref="F44:G44" si="12">SUM(F45:F50)</f>
        <v>23619</v>
      </c>
      <c r="G44" s="841">
        <f t="shared" si="12"/>
        <v>23619</v>
      </c>
      <c r="H44" s="807"/>
      <c r="I44" s="804"/>
      <c r="J44" s="804"/>
      <c r="K44" s="800"/>
      <c r="L44" s="800"/>
      <c r="M44" s="800"/>
      <c r="N44" s="800"/>
      <c r="O44" s="800"/>
      <c r="P44" s="800"/>
      <c r="Q44" s="800"/>
      <c r="R44" s="800"/>
      <c r="S44" s="800"/>
      <c r="T44" s="800"/>
      <c r="U44" s="800"/>
      <c r="V44" s="800"/>
      <c r="W44" s="800"/>
      <c r="X44" s="800"/>
      <c r="Y44" s="800"/>
      <c r="Z44" s="800"/>
      <c r="AA44" s="800"/>
      <c r="AB44" s="800"/>
      <c r="AC44" s="800"/>
    </row>
    <row r="45" spans="1:29" ht="27.6" x14ac:dyDescent="0.25">
      <c r="A45" s="850"/>
      <c r="B45" s="886" t="s">
        <v>131</v>
      </c>
      <c r="C45" s="852">
        <v>1</v>
      </c>
      <c r="D45" s="850" t="s">
        <v>113</v>
      </c>
      <c r="E45" s="850">
        <v>8000</v>
      </c>
      <c r="F45" s="829">
        <f t="shared" ref="F45:F50" si="13">C45*E45</f>
        <v>8000</v>
      </c>
      <c r="G45" s="849">
        <f t="shared" ref="G45:G50" si="14">C45*E45</f>
        <v>8000</v>
      </c>
      <c r="H45" s="804"/>
      <c r="I45" s="804"/>
      <c r="J45" s="804"/>
      <c r="K45" s="800"/>
      <c r="L45" s="800"/>
      <c r="M45" s="800"/>
      <c r="N45" s="800"/>
      <c r="O45" s="800"/>
      <c r="P45" s="800"/>
      <c r="Q45" s="800"/>
      <c r="R45" s="800"/>
      <c r="S45" s="800"/>
      <c r="T45" s="800"/>
      <c r="U45" s="800"/>
      <c r="V45" s="800"/>
      <c r="W45" s="800"/>
      <c r="X45" s="800"/>
      <c r="Y45" s="800"/>
      <c r="Z45" s="800"/>
      <c r="AA45" s="800"/>
      <c r="AB45" s="800"/>
      <c r="AC45" s="800"/>
    </row>
    <row r="46" spans="1:29" ht="27.6" x14ac:dyDescent="0.25">
      <c r="A46" s="850"/>
      <c r="B46" s="886" t="s">
        <v>132</v>
      </c>
      <c r="C46" s="852">
        <v>1</v>
      </c>
      <c r="D46" s="850" t="s">
        <v>113</v>
      </c>
      <c r="E46" s="850">
        <v>7000</v>
      </c>
      <c r="F46" s="829">
        <f t="shared" si="13"/>
        <v>7000</v>
      </c>
      <c r="G46" s="849">
        <f t="shared" si="14"/>
        <v>7000</v>
      </c>
      <c r="H46" s="804"/>
      <c r="I46" s="804"/>
      <c r="J46" s="804"/>
      <c r="K46" s="800"/>
      <c r="L46" s="800"/>
      <c r="M46" s="800"/>
      <c r="N46" s="800"/>
      <c r="O46" s="800"/>
      <c r="P46" s="800"/>
      <c r="Q46" s="800"/>
      <c r="R46" s="800"/>
      <c r="S46" s="800"/>
      <c r="T46" s="800"/>
      <c r="U46" s="800"/>
      <c r="V46" s="800"/>
      <c r="W46" s="800"/>
      <c r="X46" s="800"/>
      <c r="Y46" s="800"/>
      <c r="Z46" s="800"/>
      <c r="AA46" s="800"/>
      <c r="AB46" s="800"/>
      <c r="AC46" s="800"/>
    </row>
    <row r="47" spans="1:29" ht="13.8" x14ac:dyDescent="0.25">
      <c r="A47" s="850"/>
      <c r="B47" s="886" t="s">
        <v>373</v>
      </c>
      <c r="C47" s="852">
        <v>3</v>
      </c>
      <c r="D47" s="850" t="s">
        <v>113</v>
      </c>
      <c r="E47" s="850">
        <v>350</v>
      </c>
      <c r="F47" s="829">
        <f t="shared" si="13"/>
        <v>1050</v>
      </c>
      <c r="G47" s="849">
        <f t="shared" si="14"/>
        <v>1050</v>
      </c>
      <c r="H47" s="804"/>
      <c r="I47" s="804"/>
      <c r="J47" s="804"/>
      <c r="K47" s="800"/>
      <c r="L47" s="800"/>
      <c r="M47" s="800"/>
      <c r="N47" s="800"/>
      <c r="O47" s="800"/>
      <c r="P47" s="800"/>
      <c r="Q47" s="800"/>
      <c r="R47" s="800"/>
      <c r="S47" s="800"/>
      <c r="T47" s="800"/>
      <c r="U47" s="800"/>
      <c r="V47" s="800"/>
      <c r="W47" s="800"/>
      <c r="X47" s="800"/>
      <c r="Y47" s="800"/>
      <c r="Z47" s="800"/>
      <c r="AA47" s="800"/>
      <c r="AB47" s="800"/>
      <c r="AC47" s="800"/>
    </row>
    <row r="48" spans="1:29" ht="13.8" x14ac:dyDescent="0.25">
      <c r="A48" s="850"/>
      <c r="B48" s="886" t="s">
        <v>387</v>
      </c>
      <c r="C48" s="852">
        <v>1</v>
      </c>
      <c r="D48" s="850" t="s">
        <v>113</v>
      </c>
      <c r="E48" s="850">
        <v>800</v>
      </c>
      <c r="F48" s="829">
        <f t="shared" si="13"/>
        <v>800</v>
      </c>
      <c r="G48" s="849">
        <f t="shared" si="14"/>
        <v>800</v>
      </c>
      <c r="H48" s="804"/>
      <c r="I48" s="804"/>
      <c r="J48" s="804"/>
      <c r="K48" s="800"/>
      <c r="L48" s="800"/>
      <c r="M48" s="800"/>
      <c r="N48" s="800"/>
      <c r="O48" s="800"/>
      <c r="P48" s="800"/>
      <c r="Q48" s="800"/>
      <c r="R48" s="800"/>
      <c r="S48" s="800"/>
      <c r="T48" s="800"/>
      <c r="U48" s="800"/>
      <c r="V48" s="800"/>
      <c r="W48" s="800"/>
      <c r="X48" s="800"/>
      <c r="Y48" s="800"/>
      <c r="Z48" s="800"/>
      <c r="AA48" s="800"/>
      <c r="AB48" s="800"/>
      <c r="AC48" s="800"/>
    </row>
    <row r="49" spans="1:29" ht="27.6" x14ac:dyDescent="0.25">
      <c r="A49" s="850"/>
      <c r="B49" s="886" t="s">
        <v>338</v>
      </c>
      <c r="C49" s="852">
        <v>1</v>
      </c>
      <c r="D49" s="850" t="s">
        <v>113</v>
      </c>
      <c r="E49" s="850">
        <v>2000</v>
      </c>
      <c r="F49" s="829">
        <f t="shared" si="13"/>
        <v>2000</v>
      </c>
      <c r="G49" s="849">
        <f t="shared" si="14"/>
        <v>2000</v>
      </c>
      <c r="H49" s="804"/>
      <c r="I49" s="804"/>
      <c r="J49" s="804"/>
      <c r="K49" s="800"/>
      <c r="L49" s="800"/>
      <c r="M49" s="800"/>
      <c r="N49" s="800"/>
      <c r="O49" s="800"/>
      <c r="P49" s="800"/>
      <c r="Q49" s="800"/>
      <c r="R49" s="800"/>
      <c r="S49" s="800"/>
      <c r="T49" s="800"/>
      <c r="U49" s="800"/>
      <c r="V49" s="800"/>
      <c r="W49" s="800"/>
      <c r="X49" s="800"/>
      <c r="Y49" s="800"/>
      <c r="Z49" s="800"/>
      <c r="AA49" s="800"/>
      <c r="AB49" s="800"/>
      <c r="AC49" s="800"/>
    </row>
    <row r="50" spans="1:29" ht="27.6" x14ac:dyDescent="0.25">
      <c r="A50" s="850"/>
      <c r="B50" s="886" t="s">
        <v>223</v>
      </c>
      <c r="C50" s="852">
        <v>1</v>
      </c>
      <c r="D50" s="850" t="s">
        <v>113</v>
      </c>
      <c r="E50" s="850">
        <v>4769</v>
      </c>
      <c r="F50" s="829">
        <f t="shared" si="13"/>
        <v>4769</v>
      </c>
      <c r="G50" s="849">
        <f t="shared" si="14"/>
        <v>4769</v>
      </c>
      <c r="H50" s="804"/>
      <c r="I50" s="804"/>
      <c r="J50" s="804"/>
      <c r="K50" s="800"/>
      <c r="L50" s="800"/>
      <c r="M50" s="800"/>
      <c r="N50" s="800"/>
      <c r="O50" s="800"/>
      <c r="P50" s="800"/>
      <c r="Q50" s="800"/>
      <c r="R50" s="800"/>
      <c r="S50" s="800"/>
      <c r="T50" s="800"/>
      <c r="U50" s="800"/>
      <c r="V50" s="800"/>
      <c r="W50" s="800"/>
      <c r="X50" s="800"/>
      <c r="Y50" s="800"/>
      <c r="Z50" s="800"/>
      <c r="AA50" s="800"/>
      <c r="AB50" s="800"/>
      <c r="AC50" s="800"/>
    </row>
    <row r="51" spans="1:29" ht="27.6" x14ac:dyDescent="0.25">
      <c r="A51" s="839">
        <v>3</v>
      </c>
      <c r="B51" s="883" t="s">
        <v>138</v>
      </c>
      <c r="C51" s="839"/>
      <c r="D51" s="839"/>
      <c r="E51" s="839"/>
      <c r="F51" s="839">
        <f t="shared" ref="F51:G51" si="15">SUM(F52:F53)</f>
        <v>3149</v>
      </c>
      <c r="G51" s="841">
        <f t="shared" si="15"/>
        <v>3149</v>
      </c>
      <c r="H51" s="804"/>
      <c r="I51" s="804"/>
      <c r="J51" s="804"/>
      <c r="K51" s="800"/>
      <c r="L51" s="800"/>
      <c r="M51" s="800"/>
      <c r="N51" s="800"/>
      <c r="O51" s="800"/>
      <c r="P51" s="800"/>
      <c r="Q51" s="800"/>
      <c r="R51" s="800"/>
      <c r="S51" s="800"/>
      <c r="T51" s="800"/>
      <c r="U51" s="800"/>
      <c r="V51" s="800"/>
      <c r="W51" s="800"/>
      <c r="X51" s="800"/>
      <c r="Y51" s="800"/>
      <c r="Z51" s="800"/>
      <c r="AA51" s="800"/>
      <c r="AB51" s="800"/>
      <c r="AC51" s="800"/>
    </row>
    <row r="52" spans="1:29" ht="13.8" x14ac:dyDescent="0.25">
      <c r="A52" s="850"/>
      <c r="B52" s="886" t="s">
        <v>178</v>
      </c>
      <c r="C52" s="852">
        <v>1</v>
      </c>
      <c r="D52" s="829" t="s">
        <v>107</v>
      </c>
      <c r="E52" s="829">
        <v>1549</v>
      </c>
      <c r="F52" s="829">
        <f t="shared" ref="F52:F53" si="16">C52*E52</f>
        <v>1549</v>
      </c>
      <c r="G52" s="849">
        <f t="shared" ref="G52:G53" si="17">C52*E52</f>
        <v>1549</v>
      </c>
      <c r="H52" s="804"/>
      <c r="I52" s="804"/>
      <c r="J52" s="804"/>
      <c r="K52" s="800"/>
      <c r="L52" s="800"/>
      <c r="M52" s="800"/>
      <c r="N52" s="800"/>
      <c r="O52" s="800"/>
      <c r="P52" s="800"/>
      <c r="Q52" s="800"/>
      <c r="R52" s="800"/>
      <c r="S52" s="800"/>
      <c r="T52" s="800"/>
      <c r="U52" s="800"/>
      <c r="V52" s="800"/>
      <c r="W52" s="800"/>
      <c r="X52" s="800"/>
      <c r="Y52" s="800"/>
      <c r="Z52" s="800"/>
      <c r="AA52" s="800"/>
      <c r="AB52" s="800"/>
      <c r="AC52" s="800"/>
    </row>
    <row r="53" spans="1:29" ht="27.6" x14ac:dyDescent="0.25">
      <c r="A53" s="853"/>
      <c r="B53" s="887" t="s">
        <v>921</v>
      </c>
      <c r="C53" s="855">
        <v>4</v>
      </c>
      <c r="D53" s="853" t="s">
        <v>107</v>
      </c>
      <c r="E53" s="853">
        <v>400</v>
      </c>
      <c r="F53" s="856">
        <f t="shared" si="16"/>
        <v>1600</v>
      </c>
      <c r="G53" s="849">
        <f t="shared" si="17"/>
        <v>1600</v>
      </c>
      <c r="H53" s="804"/>
      <c r="I53" s="804"/>
      <c r="J53" s="804"/>
      <c r="K53" s="800"/>
      <c r="L53" s="800"/>
      <c r="M53" s="800"/>
      <c r="N53" s="800"/>
      <c r="O53" s="800"/>
      <c r="P53" s="800"/>
      <c r="Q53" s="800"/>
      <c r="R53" s="800"/>
      <c r="S53" s="800"/>
      <c r="T53" s="800"/>
      <c r="U53" s="800"/>
      <c r="V53" s="800"/>
      <c r="W53" s="800"/>
      <c r="X53" s="800"/>
      <c r="Y53" s="800"/>
      <c r="Z53" s="800"/>
      <c r="AA53" s="800"/>
      <c r="AB53" s="800"/>
      <c r="AC53" s="800"/>
    </row>
    <row r="54" spans="1:29" ht="13.8" x14ac:dyDescent="0.25">
      <c r="A54" s="857"/>
      <c r="B54" s="888"/>
      <c r="C54" s="889"/>
      <c r="D54" s="857"/>
      <c r="E54" s="857"/>
      <c r="F54" s="858"/>
      <c r="G54" s="859">
        <f>F54</f>
        <v>0</v>
      </c>
      <c r="H54" s="860"/>
      <c r="I54" s="804"/>
      <c r="J54" s="804"/>
      <c r="K54" s="800"/>
      <c r="L54" s="800"/>
      <c r="M54" s="800"/>
      <c r="N54" s="800"/>
      <c r="O54" s="800"/>
      <c r="P54" s="800"/>
      <c r="Q54" s="800"/>
      <c r="R54" s="800"/>
      <c r="S54" s="800"/>
      <c r="T54" s="800"/>
      <c r="U54" s="800"/>
      <c r="V54" s="800"/>
      <c r="W54" s="800"/>
      <c r="X54" s="800"/>
      <c r="Y54" s="800"/>
      <c r="Z54" s="800"/>
      <c r="AA54" s="800"/>
      <c r="AB54" s="800"/>
      <c r="AC54" s="800"/>
    </row>
    <row r="55" spans="1:29" ht="13.8" x14ac:dyDescent="0.25">
      <c r="A55" s="800"/>
      <c r="B55" s="869"/>
      <c r="C55" s="800"/>
      <c r="D55" s="800"/>
      <c r="E55" s="890"/>
      <c r="F55" s="890"/>
      <c r="G55" s="891"/>
      <c r="H55" s="890"/>
      <c r="I55" s="800"/>
      <c r="J55" s="800"/>
      <c r="K55" s="800"/>
      <c r="L55" s="800"/>
      <c r="M55" s="800"/>
      <c r="N55" s="800"/>
      <c r="O55" s="800"/>
      <c r="P55" s="800"/>
      <c r="Q55" s="800"/>
      <c r="R55" s="800"/>
      <c r="S55" s="800"/>
      <c r="T55" s="800"/>
      <c r="U55" s="800"/>
      <c r="V55" s="800"/>
      <c r="W55" s="800"/>
      <c r="X55" s="800"/>
      <c r="Y55" s="800"/>
      <c r="Z55" s="800"/>
      <c r="AA55" s="800"/>
      <c r="AB55" s="800"/>
      <c r="AC55" s="800"/>
    </row>
    <row r="56" spans="1:29" ht="13.8" x14ac:dyDescent="0.25">
      <c r="A56" s="800"/>
      <c r="B56" s="869"/>
      <c r="C56" s="800"/>
      <c r="D56" s="800"/>
      <c r="E56" s="890"/>
      <c r="F56" s="890"/>
      <c r="G56" s="891"/>
      <c r="H56" s="890"/>
      <c r="I56" s="800"/>
      <c r="J56" s="800"/>
      <c r="K56" s="800"/>
      <c r="L56" s="800"/>
      <c r="M56" s="800"/>
      <c r="N56" s="800"/>
      <c r="O56" s="800"/>
      <c r="P56" s="800"/>
      <c r="Q56" s="800"/>
      <c r="R56" s="800"/>
      <c r="S56" s="800"/>
      <c r="T56" s="800"/>
      <c r="U56" s="800"/>
      <c r="V56" s="800"/>
      <c r="W56" s="800"/>
      <c r="X56" s="800"/>
      <c r="Y56" s="800"/>
      <c r="Z56" s="800"/>
      <c r="AA56" s="800"/>
      <c r="AB56" s="800"/>
      <c r="AC56" s="800"/>
    </row>
    <row r="57" spans="1:29" ht="13.8" x14ac:dyDescent="0.25">
      <c r="A57" s="1094" t="s">
        <v>922</v>
      </c>
      <c r="B57" s="987"/>
      <c r="C57" s="987"/>
      <c r="D57" s="987"/>
      <c r="E57" s="987"/>
      <c r="F57" s="987"/>
      <c r="G57" s="987"/>
      <c r="H57" s="987"/>
      <c r="I57" s="987"/>
      <c r="J57" s="985"/>
      <c r="K57" s="800"/>
      <c r="L57" s="800"/>
      <c r="M57" s="800"/>
      <c r="N57" s="800"/>
      <c r="O57" s="800"/>
      <c r="P57" s="800"/>
      <c r="Q57" s="800"/>
      <c r="R57" s="800"/>
      <c r="S57" s="800"/>
      <c r="T57" s="800"/>
      <c r="U57" s="800"/>
      <c r="V57" s="800"/>
      <c r="W57" s="800"/>
      <c r="X57" s="800"/>
      <c r="Y57" s="800"/>
      <c r="Z57" s="800"/>
      <c r="AA57" s="800"/>
      <c r="AB57" s="800"/>
      <c r="AC57" s="800"/>
    </row>
    <row r="58" spans="1:29" ht="13.8" x14ac:dyDescent="0.25">
      <c r="A58" s="1089" t="s">
        <v>92</v>
      </c>
      <c r="B58" s="987"/>
      <c r="C58" s="987"/>
      <c r="D58" s="987"/>
      <c r="E58" s="987"/>
      <c r="F58" s="985"/>
      <c r="G58" s="877"/>
      <c r="H58" s="1099" t="s">
        <v>93</v>
      </c>
      <c r="I58" s="990"/>
      <c r="J58" s="991"/>
      <c r="K58" s="800"/>
      <c r="L58" s="800"/>
      <c r="M58" s="800"/>
      <c r="N58" s="800"/>
      <c r="O58" s="800"/>
      <c r="P58" s="800"/>
      <c r="Q58" s="800"/>
      <c r="R58" s="800"/>
      <c r="S58" s="800"/>
      <c r="T58" s="800"/>
      <c r="U58" s="800"/>
      <c r="V58" s="800"/>
      <c r="W58" s="800"/>
      <c r="X58" s="800"/>
      <c r="Y58" s="800"/>
      <c r="Z58" s="800"/>
      <c r="AA58" s="800"/>
      <c r="AB58" s="800"/>
      <c r="AC58" s="800"/>
    </row>
    <row r="59" spans="1:29" ht="13.8" x14ac:dyDescent="0.25">
      <c r="A59" s="832" t="s">
        <v>94</v>
      </c>
      <c r="B59" s="878" t="s">
        <v>95</v>
      </c>
      <c r="C59" s="832" t="s">
        <v>96</v>
      </c>
      <c r="D59" s="832" t="s">
        <v>97</v>
      </c>
      <c r="E59" s="832" t="s">
        <v>98</v>
      </c>
      <c r="F59" s="892" t="s">
        <v>99</v>
      </c>
      <c r="G59" s="880"/>
      <c r="H59" s="881">
        <v>2025</v>
      </c>
      <c r="I59" s="881">
        <v>2026</v>
      </c>
      <c r="J59" s="881">
        <v>2027</v>
      </c>
      <c r="K59" s="800"/>
      <c r="L59" s="800"/>
      <c r="M59" s="800"/>
      <c r="N59" s="800"/>
      <c r="O59" s="800"/>
      <c r="P59" s="800"/>
      <c r="Q59" s="800"/>
      <c r="R59" s="800"/>
      <c r="S59" s="800"/>
      <c r="T59" s="800"/>
      <c r="U59" s="800"/>
      <c r="V59" s="800"/>
      <c r="W59" s="800"/>
      <c r="X59" s="800"/>
      <c r="Y59" s="800"/>
      <c r="Z59" s="800"/>
      <c r="AA59" s="800"/>
      <c r="AB59" s="800"/>
      <c r="AC59" s="800"/>
    </row>
    <row r="60" spans="1:29" ht="13.8" x14ac:dyDescent="0.25">
      <c r="A60" s="836"/>
      <c r="B60" s="882" t="s">
        <v>104</v>
      </c>
      <c r="C60" s="836"/>
      <c r="D60" s="836"/>
      <c r="E60" s="838"/>
      <c r="F60" s="512">
        <f>F70+F72+F74+F76</f>
        <v>9547</v>
      </c>
      <c r="G60" s="513">
        <f>G61+G65+G67+G72+G74+G76</f>
        <v>9547</v>
      </c>
      <c r="H60" s="512">
        <v>1909</v>
      </c>
      <c r="I60" s="512">
        <v>3365</v>
      </c>
      <c r="J60" s="512">
        <v>4273</v>
      </c>
      <c r="K60" s="800"/>
      <c r="L60" s="800"/>
      <c r="M60" s="800"/>
      <c r="N60" s="800"/>
      <c r="O60" s="800"/>
      <c r="P60" s="800"/>
      <c r="Q60" s="800"/>
      <c r="R60" s="800"/>
      <c r="S60" s="800"/>
      <c r="T60" s="800"/>
      <c r="U60" s="800"/>
      <c r="V60" s="800"/>
      <c r="W60" s="800"/>
      <c r="X60" s="800"/>
      <c r="Y60" s="800"/>
      <c r="Z60" s="800"/>
      <c r="AA60" s="800"/>
      <c r="AB60" s="800"/>
      <c r="AC60" s="800"/>
    </row>
    <row r="61" spans="1:29" ht="13.8" x14ac:dyDescent="0.25">
      <c r="A61" s="839">
        <v>1</v>
      </c>
      <c r="B61" s="883" t="s">
        <v>105</v>
      </c>
      <c r="C61" s="839"/>
      <c r="D61" s="839"/>
      <c r="E61" s="839"/>
      <c r="F61" s="840">
        <f t="shared" ref="F61:G61" si="18">SUM(F62:F64)</f>
        <v>4500</v>
      </c>
      <c r="G61" s="841">
        <f t="shared" si="18"/>
        <v>4500</v>
      </c>
      <c r="H61" s="804"/>
      <c r="I61" s="804"/>
      <c r="J61" s="804"/>
      <c r="K61" s="800"/>
      <c r="L61" s="800"/>
      <c r="M61" s="800"/>
      <c r="N61" s="800"/>
      <c r="O61" s="800"/>
      <c r="P61" s="800"/>
      <c r="Q61" s="800"/>
      <c r="R61" s="800"/>
      <c r="S61" s="800"/>
      <c r="T61" s="800"/>
      <c r="U61" s="800"/>
      <c r="V61" s="800"/>
      <c r="W61" s="800"/>
      <c r="X61" s="800"/>
      <c r="Y61" s="800"/>
      <c r="Z61" s="800"/>
      <c r="AA61" s="800"/>
      <c r="AB61" s="800"/>
      <c r="AC61" s="800"/>
    </row>
    <row r="62" spans="1:29" ht="69" x14ac:dyDescent="0.25">
      <c r="A62" s="829"/>
      <c r="B62" s="842" t="s">
        <v>923</v>
      </c>
      <c r="C62" s="843">
        <v>1</v>
      </c>
      <c r="D62" s="829" t="s">
        <v>107</v>
      </c>
      <c r="E62" s="829">
        <v>1500</v>
      </c>
      <c r="F62" s="829">
        <f t="shared" ref="F62:F64" si="19">C62*E62</f>
        <v>1500</v>
      </c>
      <c r="G62" s="849">
        <f t="shared" ref="G62:G64" si="20">C62*E62</f>
        <v>1500</v>
      </c>
      <c r="H62" s="804"/>
      <c r="I62" s="807"/>
      <c r="J62" s="804"/>
      <c r="K62" s="800"/>
      <c r="L62" s="800"/>
      <c r="M62" s="800"/>
      <c r="N62" s="800"/>
      <c r="O62" s="800"/>
      <c r="P62" s="800"/>
      <c r="Q62" s="800"/>
      <c r="R62" s="800"/>
      <c r="S62" s="800"/>
      <c r="T62" s="800"/>
      <c r="U62" s="800"/>
      <c r="V62" s="800"/>
      <c r="W62" s="800"/>
      <c r="X62" s="800"/>
      <c r="Y62" s="800"/>
      <c r="Z62" s="800"/>
      <c r="AA62" s="800"/>
      <c r="AB62" s="800"/>
      <c r="AC62" s="800"/>
    </row>
    <row r="63" spans="1:29" ht="13.8" x14ac:dyDescent="0.25">
      <c r="A63" s="829"/>
      <c r="B63" s="842" t="s">
        <v>924</v>
      </c>
      <c r="C63" s="843">
        <v>1</v>
      </c>
      <c r="D63" s="829" t="s">
        <v>107</v>
      </c>
      <c r="E63" s="829">
        <v>2000</v>
      </c>
      <c r="F63" s="829">
        <f t="shared" si="19"/>
        <v>2000</v>
      </c>
      <c r="G63" s="849">
        <f t="shared" si="20"/>
        <v>2000</v>
      </c>
      <c r="H63" s="804"/>
      <c r="I63" s="807"/>
      <c r="J63" s="804"/>
      <c r="K63" s="800"/>
      <c r="L63" s="800"/>
      <c r="M63" s="800"/>
      <c r="N63" s="800"/>
      <c r="O63" s="800"/>
      <c r="P63" s="800"/>
      <c r="Q63" s="800"/>
      <c r="R63" s="800"/>
      <c r="S63" s="800"/>
      <c r="T63" s="800"/>
      <c r="U63" s="800"/>
      <c r="V63" s="800"/>
      <c r="W63" s="800"/>
      <c r="X63" s="800"/>
      <c r="Y63" s="800"/>
      <c r="Z63" s="800"/>
      <c r="AA63" s="800"/>
      <c r="AB63" s="800"/>
      <c r="AC63" s="800"/>
    </row>
    <row r="64" spans="1:29" ht="13.8" x14ac:dyDescent="0.25">
      <c r="A64" s="829"/>
      <c r="B64" s="842" t="s">
        <v>925</v>
      </c>
      <c r="C64" s="843">
        <v>1</v>
      </c>
      <c r="D64" s="829" t="s">
        <v>107</v>
      </c>
      <c r="E64" s="829">
        <v>1000</v>
      </c>
      <c r="F64" s="829">
        <f t="shared" si="19"/>
        <v>1000</v>
      </c>
      <c r="G64" s="849">
        <f t="shared" si="20"/>
        <v>1000</v>
      </c>
      <c r="H64" s="804"/>
      <c r="I64" s="807"/>
      <c r="J64" s="804"/>
      <c r="K64" s="800"/>
      <c r="L64" s="800"/>
      <c r="M64" s="800"/>
      <c r="N64" s="800"/>
      <c r="O64" s="800"/>
      <c r="P64" s="800"/>
      <c r="Q64" s="800"/>
      <c r="R64" s="800"/>
      <c r="S64" s="800"/>
      <c r="T64" s="800"/>
      <c r="U64" s="800"/>
      <c r="V64" s="800"/>
      <c r="W64" s="800"/>
      <c r="X64" s="800"/>
      <c r="Y64" s="800"/>
      <c r="Z64" s="800"/>
      <c r="AA64" s="800"/>
      <c r="AB64" s="800"/>
      <c r="AC64" s="800"/>
    </row>
    <row r="65" spans="1:29" ht="13.8" x14ac:dyDescent="0.25">
      <c r="A65" s="839">
        <v>2</v>
      </c>
      <c r="B65" s="883" t="s">
        <v>120</v>
      </c>
      <c r="C65" s="844"/>
      <c r="D65" s="839"/>
      <c r="E65" s="839"/>
      <c r="F65" s="839">
        <f>SUM(F66)</f>
        <v>2000</v>
      </c>
      <c r="G65" s="841">
        <f>G66</f>
        <v>2000</v>
      </c>
      <c r="H65" s="804"/>
      <c r="I65" s="807"/>
      <c r="J65" s="804"/>
      <c r="K65" s="800"/>
      <c r="L65" s="800"/>
      <c r="M65" s="800"/>
      <c r="N65" s="800"/>
      <c r="O65" s="800"/>
      <c r="P65" s="800"/>
      <c r="Q65" s="800"/>
      <c r="R65" s="800"/>
      <c r="S65" s="800"/>
      <c r="T65" s="800"/>
      <c r="U65" s="800"/>
      <c r="V65" s="800"/>
      <c r="W65" s="800"/>
      <c r="X65" s="800"/>
      <c r="Y65" s="800"/>
      <c r="Z65" s="800"/>
      <c r="AA65" s="800"/>
      <c r="AB65" s="800"/>
      <c r="AC65" s="800"/>
    </row>
    <row r="66" spans="1:29" ht="27.6" x14ac:dyDescent="0.25">
      <c r="A66" s="829"/>
      <c r="B66" s="842" t="s">
        <v>926</v>
      </c>
      <c r="C66" s="843">
        <v>2</v>
      </c>
      <c r="D66" s="829" t="s">
        <v>113</v>
      </c>
      <c r="E66" s="829">
        <v>1000</v>
      </c>
      <c r="F66" s="829">
        <f>C66*E66</f>
        <v>2000</v>
      </c>
      <c r="G66" s="849">
        <f>C66*E66</f>
        <v>2000</v>
      </c>
      <c r="H66" s="804"/>
      <c r="I66" s="807"/>
      <c r="J66" s="804"/>
      <c r="K66" s="800"/>
      <c r="L66" s="800"/>
      <c r="M66" s="800"/>
      <c r="N66" s="800"/>
      <c r="O66" s="800"/>
      <c r="P66" s="800"/>
      <c r="Q66" s="800"/>
      <c r="R66" s="800"/>
      <c r="S66" s="800"/>
      <c r="T66" s="800"/>
      <c r="U66" s="800"/>
      <c r="V66" s="800"/>
      <c r="W66" s="800"/>
      <c r="X66" s="800"/>
      <c r="Y66" s="800"/>
      <c r="Z66" s="800"/>
      <c r="AA66" s="800"/>
      <c r="AB66" s="800"/>
      <c r="AC66" s="800"/>
    </row>
    <row r="67" spans="1:29" ht="13.8" x14ac:dyDescent="0.25">
      <c r="A67" s="839">
        <v>3</v>
      </c>
      <c r="B67" s="883" t="s">
        <v>126</v>
      </c>
      <c r="C67" s="844"/>
      <c r="D67" s="839"/>
      <c r="E67" s="839"/>
      <c r="F67" s="839">
        <f t="shared" ref="F67:G67" si="21">SUM(F68:F69)</f>
        <v>960</v>
      </c>
      <c r="G67" s="841">
        <f t="shared" si="21"/>
        <v>960</v>
      </c>
      <c r="H67" s="804"/>
      <c r="I67" s="804"/>
      <c r="J67" s="804"/>
      <c r="K67" s="800"/>
      <c r="L67" s="800"/>
      <c r="M67" s="800"/>
      <c r="N67" s="800"/>
      <c r="O67" s="800"/>
      <c r="P67" s="800"/>
      <c r="Q67" s="800"/>
      <c r="R67" s="800"/>
      <c r="S67" s="800"/>
      <c r="T67" s="800"/>
      <c r="U67" s="800"/>
      <c r="V67" s="800"/>
      <c r="W67" s="800"/>
      <c r="X67" s="800"/>
      <c r="Y67" s="800"/>
      <c r="Z67" s="800"/>
      <c r="AA67" s="800"/>
      <c r="AB67" s="800"/>
      <c r="AC67" s="800"/>
    </row>
    <row r="68" spans="1:29" ht="27.6" x14ac:dyDescent="0.25">
      <c r="A68" s="829"/>
      <c r="B68" s="842" t="s">
        <v>927</v>
      </c>
      <c r="C68" s="843">
        <v>1</v>
      </c>
      <c r="D68" s="829" t="s">
        <v>113</v>
      </c>
      <c r="E68" s="829">
        <v>500</v>
      </c>
      <c r="F68" s="829">
        <f t="shared" ref="F68:F69" si="22">C68*E68</f>
        <v>500</v>
      </c>
      <c r="G68" s="849">
        <f t="shared" ref="G68:G69" si="23">C68*E68</f>
        <v>500</v>
      </c>
      <c r="H68" s="804"/>
      <c r="I68" s="804"/>
      <c r="J68" s="804"/>
      <c r="K68" s="800"/>
      <c r="L68" s="800"/>
      <c r="M68" s="800"/>
      <c r="N68" s="800"/>
      <c r="O68" s="800"/>
      <c r="P68" s="800"/>
      <c r="Q68" s="800"/>
      <c r="R68" s="800"/>
      <c r="S68" s="800"/>
      <c r="T68" s="800"/>
      <c r="U68" s="800"/>
      <c r="V68" s="800"/>
      <c r="W68" s="800"/>
      <c r="X68" s="800"/>
      <c r="Y68" s="800"/>
      <c r="Z68" s="800"/>
      <c r="AA68" s="800"/>
      <c r="AB68" s="800"/>
      <c r="AC68" s="800"/>
    </row>
    <row r="69" spans="1:29" ht="41.4" x14ac:dyDescent="0.25">
      <c r="A69" s="829"/>
      <c r="B69" s="842" t="s">
        <v>928</v>
      </c>
      <c r="C69" s="843">
        <v>1</v>
      </c>
      <c r="D69" s="829" t="s">
        <v>113</v>
      </c>
      <c r="E69" s="829">
        <v>460</v>
      </c>
      <c r="F69" s="829">
        <f t="shared" si="22"/>
        <v>460</v>
      </c>
      <c r="G69" s="849">
        <f t="shared" si="23"/>
        <v>460</v>
      </c>
      <c r="H69" s="804"/>
      <c r="I69" s="804"/>
      <c r="J69" s="804"/>
      <c r="K69" s="800"/>
      <c r="L69" s="800"/>
      <c r="M69" s="800"/>
      <c r="N69" s="800"/>
      <c r="O69" s="800"/>
      <c r="P69" s="800"/>
      <c r="Q69" s="800"/>
      <c r="R69" s="800"/>
      <c r="S69" s="800"/>
      <c r="T69" s="800"/>
      <c r="U69" s="800"/>
      <c r="V69" s="800"/>
      <c r="W69" s="800"/>
      <c r="X69" s="800"/>
      <c r="Y69" s="800"/>
      <c r="Z69" s="800"/>
      <c r="AA69" s="800"/>
      <c r="AB69" s="800"/>
      <c r="AC69" s="800"/>
    </row>
    <row r="70" spans="1:29" ht="13.8" x14ac:dyDescent="0.25">
      <c r="A70" s="845"/>
      <c r="B70" s="884" t="s">
        <v>128</v>
      </c>
      <c r="C70" s="893"/>
      <c r="D70" s="845"/>
      <c r="E70" s="845"/>
      <c r="F70" s="845">
        <f t="shared" ref="F70:G70" si="24">F61+F65+F67</f>
        <v>7460</v>
      </c>
      <c r="G70" s="841">
        <f t="shared" si="24"/>
        <v>7460</v>
      </c>
      <c r="H70" s="804"/>
      <c r="I70" s="804"/>
      <c r="J70" s="804"/>
      <c r="K70" s="800"/>
      <c r="L70" s="800"/>
      <c r="M70" s="800"/>
      <c r="N70" s="800"/>
      <c r="O70" s="800"/>
      <c r="P70" s="800"/>
      <c r="Q70" s="800"/>
      <c r="R70" s="800"/>
      <c r="S70" s="800"/>
      <c r="T70" s="800"/>
      <c r="U70" s="800"/>
      <c r="V70" s="800"/>
      <c r="W70" s="800"/>
      <c r="X70" s="800"/>
      <c r="Y70" s="800"/>
      <c r="Z70" s="800"/>
      <c r="AA70" s="800"/>
      <c r="AB70" s="800"/>
      <c r="AC70" s="800"/>
    </row>
    <row r="71" spans="1:29" ht="13.8" x14ac:dyDescent="0.25">
      <c r="A71" s="847"/>
      <c r="B71" s="885"/>
      <c r="C71" s="894"/>
      <c r="D71" s="847"/>
      <c r="E71" s="847"/>
      <c r="F71" s="847"/>
      <c r="G71" s="849"/>
      <c r="H71" s="804"/>
      <c r="I71" s="804"/>
      <c r="J71" s="804"/>
      <c r="K71" s="800"/>
      <c r="L71" s="800"/>
      <c r="M71" s="800"/>
      <c r="N71" s="800"/>
      <c r="O71" s="800"/>
      <c r="P71" s="800"/>
      <c r="Q71" s="800"/>
      <c r="R71" s="800"/>
      <c r="S71" s="800"/>
      <c r="T71" s="800"/>
      <c r="U71" s="800"/>
      <c r="V71" s="800"/>
      <c r="W71" s="800"/>
      <c r="X71" s="800"/>
      <c r="Y71" s="800"/>
      <c r="Z71" s="800"/>
      <c r="AA71" s="800"/>
      <c r="AB71" s="800"/>
      <c r="AC71" s="800"/>
    </row>
    <row r="72" spans="1:29" ht="27.6" x14ac:dyDescent="0.25">
      <c r="A72" s="839">
        <v>4</v>
      </c>
      <c r="B72" s="883" t="s">
        <v>130</v>
      </c>
      <c r="C72" s="844"/>
      <c r="D72" s="839"/>
      <c r="E72" s="839"/>
      <c r="F72" s="839">
        <f t="shared" ref="F72:G72" si="25">F73</f>
        <v>1341</v>
      </c>
      <c r="G72" s="841">
        <f t="shared" si="25"/>
        <v>1341</v>
      </c>
      <c r="H72" s="807"/>
      <c r="I72" s="804"/>
      <c r="J72" s="804"/>
      <c r="K72" s="800"/>
      <c r="L72" s="800"/>
      <c r="M72" s="800"/>
      <c r="N72" s="800"/>
      <c r="O72" s="800"/>
      <c r="P72" s="800"/>
      <c r="Q72" s="800"/>
      <c r="R72" s="800"/>
      <c r="S72" s="800"/>
      <c r="T72" s="800"/>
      <c r="U72" s="800"/>
      <c r="V72" s="800"/>
      <c r="W72" s="800"/>
      <c r="X72" s="800"/>
      <c r="Y72" s="800"/>
      <c r="Z72" s="800"/>
      <c r="AA72" s="800"/>
      <c r="AB72" s="800"/>
      <c r="AC72" s="800"/>
    </row>
    <row r="73" spans="1:29" ht="27.6" x14ac:dyDescent="0.25">
      <c r="A73" s="850"/>
      <c r="B73" s="886" t="s">
        <v>131</v>
      </c>
      <c r="C73" s="852">
        <v>1</v>
      </c>
      <c r="D73" s="850" t="s">
        <v>113</v>
      </c>
      <c r="E73" s="850">
        <v>1341</v>
      </c>
      <c r="F73" s="829">
        <f>C73*E73</f>
        <v>1341</v>
      </c>
      <c r="G73" s="849">
        <f>C73*E73</f>
        <v>1341</v>
      </c>
      <c r="H73" s="804"/>
      <c r="I73" s="804"/>
      <c r="J73" s="804"/>
      <c r="K73" s="800"/>
      <c r="L73" s="800"/>
      <c r="M73" s="800"/>
      <c r="N73" s="800"/>
      <c r="O73" s="800"/>
      <c r="P73" s="800"/>
      <c r="Q73" s="800"/>
      <c r="R73" s="800"/>
      <c r="S73" s="800"/>
      <c r="T73" s="800"/>
      <c r="U73" s="800"/>
      <c r="V73" s="800"/>
      <c r="W73" s="800"/>
      <c r="X73" s="800"/>
      <c r="Y73" s="800"/>
      <c r="Z73" s="800"/>
      <c r="AA73" s="800"/>
      <c r="AB73" s="800"/>
      <c r="AC73" s="800"/>
    </row>
    <row r="74" spans="1:29" ht="27.6" x14ac:dyDescent="0.25">
      <c r="A74" s="839">
        <v>5</v>
      </c>
      <c r="B74" s="883" t="s">
        <v>138</v>
      </c>
      <c r="C74" s="839"/>
      <c r="D74" s="839"/>
      <c r="E74" s="839"/>
      <c r="F74" s="839">
        <f t="shared" ref="F74:G74" si="26">F75</f>
        <v>746</v>
      </c>
      <c r="G74" s="841">
        <f t="shared" si="26"/>
        <v>746</v>
      </c>
      <c r="H74" s="804"/>
      <c r="I74" s="804"/>
      <c r="J74" s="804"/>
      <c r="K74" s="800"/>
      <c r="L74" s="800"/>
      <c r="M74" s="800"/>
      <c r="N74" s="800"/>
      <c r="O74" s="800"/>
      <c r="P74" s="800"/>
      <c r="Q74" s="800"/>
      <c r="R74" s="800"/>
      <c r="S74" s="800"/>
      <c r="T74" s="800"/>
      <c r="U74" s="800"/>
      <c r="V74" s="800"/>
      <c r="W74" s="800"/>
      <c r="X74" s="800"/>
      <c r="Y74" s="800"/>
      <c r="Z74" s="800"/>
      <c r="AA74" s="800"/>
      <c r="AB74" s="800"/>
      <c r="AC74" s="800"/>
    </row>
    <row r="75" spans="1:29" ht="13.8" x14ac:dyDescent="0.25">
      <c r="A75" s="853"/>
      <c r="B75" s="887" t="s">
        <v>178</v>
      </c>
      <c r="C75" s="855">
        <v>1</v>
      </c>
      <c r="D75" s="853" t="s">
        <v>303</v>
      </c>
      <c r="E75" s="853">
        <v>746</v>
      </c>
      <c r="F75" s="856">
        <f>C75*E75</f>
        <v>746</v>
      </c>
      <c r="G75" s="849">
        <f>C75*E75</f>
        <v>746</v>
      </c>
      <c r="H75" s="804"/>
      <c r="I75" s="804"/>
      <c r="J75" s="804"/>
      <c r="K75" s="800"/>
      <c r="L75" s="800"/>
      <c r="M75" s="800"/>
      <c r="N75" s="800"/>
      <c r="O75" s="800"/>
      <c r="P75" s="800"/>
      <c r="Q75" s="800"/>
      <c r="R75" s="800"/>
      <c r="S75" s="800"/>
      <c r="T75" s="800"/>
      <c r="U75" s="800"/>
      <c r="V75" s="800"/>
      <c r="W75" s="800"/>
      <c r="X75" s="800"/>
      <c r="Y75" s="800"/>
      <c r="Z75" s="800"/>
      <c r="AA75" s="800"/>
      <c r="AB75" s="800"/>
      <c r="AC75" s="800"/>
    </row>
    <row r="76" spans="1:29" ht="13.8" x14ac:dyDescent="0.25">
      <c r="A76" s="857"/>
      <c r="B76" s="888"/>
      <c r="C76" s="857"/>
      <c r="D76" s="857"/>
      <c r="E76" s="857"/>
      <c r="F76" s="858"/>
      <c r="G76" s="859">
        <f>F76</f>
        <v>0</v>
      </c>
      <c r="H76" s="860"/>
      <c r="I76" s="804"/>
      <c r="J76" s="804"/>
      <c r="K76" s="800"/>
      <c r="L76" s="800"/>
      <c r="M76" s="800"/>
      <c r="N76" s="800"/>
      <c r="O76" s="800"/>
      <c r="P76" s="800"/>
      <c r="Q76" s="800"/>
      <c r="R76" s="800"/>
      <c r="S76" s="800"/>
      <c r="T76" s="800"/>
      <c r="U76" s="800"/>
      <c r="V76" s="800"/>
      <c r="W76" s="800"/>
      <c r="X76" s="800"/>
      <c r="Y76" s="800"/>
      <c r="Z76" s="800"/>
      <c r="AA76" s="800"/>
      <c r="AB76" s="800"/>
      <c r="AC76" s="800"/>
    </row>
    <row r="77" spans="1:29" ht="13.8" x14ac:dyDescent="0.25">
      <c r="A77" s="800"/>
      <c r="B77" s="869"/>
      <c r="C77" s="800"/>
      <c r="D77" s="800"/>
      <c r="E77" s="800"/>
      <c r="F77" s="800"/>
      <c r="G77" s="801"/>
      <c r="H77" s="800"/>
      <c r="I77" s="800"/>
      <c r="J77" s="800"/>
      <c r="K77" s="800"/>
      <c r="L77" s="800"/>
      <c r="M77" s="800"/>
      <c r="N77" s="800"/>
      <c r="O77" s="800"/>
      <c r="P77" s="800"/>
      <c r="Q77" s="800"/>
      <c r="R77" s="800"/>
      <c r="S77" s="800"/>
      <c r="T77" s="800"/>
      <c r="U77" s="800"/>
      <c r="V77" s="800"/>
      <c r="W77" s="800"/>
      <c r="X77" s="800"/>
      <c r="Y77" s="800"/>
      <c r="Z77" s="800"/>
      <c r="AA77" s="800"/>
      <c r="AB77" s="800"/>
      <c r="AC77" s="800"/>
    </row>
    <row r="78" spans="1:29" ht="13.8" x14ac:dyDescent="0.25">
      <c r="A78" s="800"/>
      <c r="B78" s="869"/>
      <c r="C78" s="800"/>
      <c r="D78" s="800"/>
      <c r="E78" s="800"/>
      <c r="F78" s="800"/>
      <c r="G78" s="801"/>
      <c r="H78" s="800"/>
      <c r="I78" s="800"/>
      <c r="J78" s="800"/>
      <c r="K78" s="800"/>
      <c r="L78" s="800"/>
      <c r="M78" s="800"/>
      <c r="N78" s="800"/>
      <c r="O78" s="800"/>
      <c r="P78" s="800"/>
      <c r="Q78" s="800"/>
      <c r="R78" s="800"/>
      <c r="S78" s="800"/>
      <c r="T78" s="800"/>
      <c r="U78" s="800"/>
      <c r="V78" s="800"/>
      <c r="W78" s="800"/>
      <c r="X78" s="800"/>
      <c r="Y78" s="800"/>
      <c r="Z78" s="800"/>
      <c r="AA78" s="800"/>
      <c r="AB78" s="800"/>
      <c r="AC78" s="800"/>
    </row>
    <row r="79" spans="1:29" ht="13.8" x14ac:dyDescent="0.25">
      <c r="A79" s="1094" t="s">
        <v>929</v>
      </c>
      <c r="B79" s="987"/>
      <c r="C79" s="987"/>
      <c r="D79" s="987"/>
      <c r="E79" s="987"/>
      <c r="F79" s="987"/>
      <c r="G79" s="987"/>
      <c r="H79" s="987"/>
      <c r="I79" s="987"/>
      <c r="J79" s="985"/>
      <c r="K79" s="800"/>
      <c r="L79" s="800"/>
      <c r="M79" s="800"/>
      <c r="N79" s="800"/>
      <c r="O79" s="800"/>
      <c r="P79" s="800"/>
      <c r="Q79" s="800"/>
      <c r="R79" s="800"/>
      <c r="S79" s="800"/>
      <c r="T79" s="800"/>
      <c r="U79" s="800"/>
      <c r="V79" s="800"/>
      <c r="W79" s="800"/>
      <c r="X79" s="800"/>
      <c r="Y79" s="800"/>
      <c r="Z79" s="800"/>
      <c r="AA79" s="800"/>
      <c r="AB79" s="800"/>
      <c r="AC79" s="800"/>
    </row>
    <row r="80" spans="1:29" ht="13.8" x14ac:dyDescent="0.25">
      <c r="A80" s="1089" t="s">
        <v>92</v>
      </c>
      <c r="B80" s="987"/>
      <c r="C80" s="987"/>
      <c r="D80" s="987"/>
      <c r="E80" s="987"/>
      <c r="F80" s="985"/>
      <c r="G80" s="877"/>
      <c r="H80" s="1099" t="s">
        <v>93</v>
      </c>
      <c r="I80" s="990"/>
      <c r="J80" s="991"/>
      <c r="K80" s="800"/>
      <c r="L80" s="800"/>
      <c r="M80" s="800"/>
      <c r="N80" s="800"/>
      <c r="O80" s="800"/>
      <c r="P80" s="800"/>
      <c r="Q80" s="800"/>
      <c r="R80" s="800"/>
      <c r="S80" s="800"/>
      <c r="T80" s="800"/>
      <c r="U80" s="800"/>
      <c r="V80" s="800"/>
      <c r="W80" s="800"/>
      <c r="X80" s="800"/>
      <c r="Y80" s="800"/>
      <c r="Z80" s="800"/>
      <c r="AA80" s="800"/>
      <c r="AB80" s="800"/>
      <c r="AC80" s="800"/>
    </row>
    <row r="81" spans="1:29" ht="13.8" x14ac:dyDescent="0.25">
      <c r="A81" s="832" t="s">
        <v>94</v>
      </c>
      <c r="B81" s="878" t="s">
        <v>95</v>
      </c>
      <c r="C81" s="832" t="s">
        <v>96</v>
      </c>
      <c r="D81" s="832" t="s">
        <v>97</v>
      </c>
      <c r="E81" s="832" t="s">
        <v>98</v>
      </c>
      <c r="F81" s="892" t="s">
        <v>99</v>
      </c>
      <c r="G81" s="880"/>
      <c r="H81" s="881">
        <v>2025</v>
      </c>
      <c r="I81" s="881">
        <v>2026</v>
      </c>
      <c r="J81" s="881">
        <v>2027</v>
      </c>
      <c r="K81" s="800"/>
      <c r="L81" s="800"/>
      <c r="M81" s="800"/>
      <c r="N81" s="800"/>
      <c r="O81" s="800"/>
      <c r="P81" s="800"/>
      <c r="Q81" s="800"/>
      <c r="R81" s="800"/>
      <c r="S81" s="800"/>
      <c r="T81" s="800"/>
      <c r="U81" s="800"/>
      <c r="V81" s="800"/>
      <c r="W81" s="800"/>
      <c r="X81" s="800"/>
      <c r="Y81" s="800"/>
      <c r="Z81" s="800"/>
      <c r="AA81" s="800"/>
      <c r="AB81" s="800"/>
      <c r="AC81" s="800"/>
    </row>
    <row r="82" spans="1:29" ht="13.8" x14ac:dyDescent="0.25">
      <c r="A82" s="836"/>
      <c r="B82" s="882" t="s">
        <v>104</v>
      </c>
      <c r="C82" s="895"/>
      <c r="D82" s="836"/>
      <c r="E82" s="838"/>
      <c r="F82" s="512">
        <f>F92+F94+F96+F98</f>
        <v>17350</v>
      </c>
      <c r="G82" s="513">
        <f>G83+G87+G90+G94+G96+G98</f>
        <v>17350</v>
      </c>
      <c r="H82" s="512">
        <v>3350</v>
      </c>
      <c r="I82" s="512">
        <v>6850</v>
      </c>
      <c r="J82" s="512">
        <v>7150</v>
      </c>
      <c r="K82" s="800"/>
      <c r="L82" s="800"/>
      <c r="M82" s="800"/>
      <c r="N82" s="800"/>
      <c r="O82" s="800"/>
      <c r="P82" s="800"/>
      <c r="Q82" s="800"/>
      <c r="R82" s="800"/>
      <c r="S82" s="800"/>
      <c r="T82" s="800"/>
      <c r="U82" s="800"/>
      <c r="V82" s="800"/>
      <c r="W82" s="800"/>
      <c r="X82" s="800"/>
      <c r="Y82" s="800"/>
      <c r="Z82" s="800"/>
      <c r="AA82" s="800"/>
      <c r="AB82" s="800"/>
      <c r="AC82" s="800"/>
    </row>
    <row r="83" spans="1:29" ht="13.8" x14ac:dyDescent="0.25">
      <c r="A83" s="839">
        <v>1</v>
      </c>
      <c r="B83" s="883" t="s">
        <v>105</v>
      </c>
      <c r="C83" s="844"/>
      <c r="D83" s="839"/>
      <c r="E83" s="839"/>
      <c r="F83" s="840">
        <f t="shared" ref="F83:G83" si="27">SUM(F84:F86)</f>
        <v>7900</v>
      </c>
      <c r="G83" s="841">
        <f t="shared" si="27"/>
        <v>7900</v>
      </c>
      <c r="H83" s="804"/>
      <c r="I83" s="804"/>
      <c r="J83" s="804"/>
      <c r="K83" s="800"/>
      <c r="L83" s="800"/>
      <c r="M83" s="800"/>
      <c r="N83" s="800"/>
      <c r="O83" s="800"/>
      <c r="P83" s="800"/>
      <c r="Q83" s="800"/>
      <c r="R83" s="800"/>
      <c r="S83" s="800"/>
      <c r="T83" s="800"/>
      <c r="U83" s="800"/>
      <c r="V83" s="800"/>
      <c r="W83" s="800"/>
      <c r="X83" s="800"/>
      <c r="Y83" s="800"/>
      <c r="Z83" s="800"/>
      <c r="AA83" s="800"/>
      <c r="AB83" s="800"/>
      <c r="AC83" s="800"/>
    </row>
    <row r="84" spans="1:29" ht="27.6" x14ac:dyDescent="0.25">
      <c r="A84" s="829"/>
      <c r="B84" s="842" t="s">
        <v>930</v>
      </c>
      <c r="C84" s="843">
        <v>1</v>
      </c>
      <c r="D84" s="829" t="s">
        <v>107</v>
      </c>
      <c r="E84" s="829">
        <v>2000</v>
      </c>
      <c r="F84" s="829">
        <f t="shared" ref="F84:F86" si="28">C84*E84</f>
        <v>2000</v>
      </c>
      <c r="G84" s="849">
        <f t="shared" ref="G84:G86" si="29">C84*E84</f>
        <v>2000</v>
      </c>
      <c r="H84" s="804"/>
      <c r="I84" s="804"/>
      <c r="J84" s="804"/>
      <c r="K84" s="800"/>
      <c r="L84" s="800"/>
      <c r="M84" s="800"/>
      <c r="N84" s="800"/>
      <c r="O84" s="800"/>
      <c r="P84" s="800"/>
      <c r="Q84" s="800"/>
      <c r="R84" s="800"/>
      <c r="S84" s="800"/>
      <c r="T84" s="800"/>
      <c r="U84" s="800"/>
      <c r="V84" s="800"/>
      <c r="W84" s="800"/>
      <c r="X84" s="800"/>
      <c r="Y84" s="800"/>
      <c r="Z84" s="800"/>
      <c r="AA84" s="800"/>
      <c r="AB84" s="800"/>
      <c r="AC84" s="800"/>
    </row>
    <row r="85" spans="1:29" ht="28.2" x14ac:dyDescent="0.3">
      <c r="A85" s="829"/>
      <c r="B85" s="842" t="s">
        <v>931</v>
      </c>
      <c r="C85" s="843">
        <v>4</v>
      </c>
      <c r="D85" s="829" t="s">
        <v>107</v>
      </c>
      <c r="E85" s="829">
        <v>1100</v>
      </c>
      <c r="F85" s="829">
        <f t="shared" si="28"/>
        <v>4400</v>
      </c>
      <c r="G85" s="849">
        <f t="shared" si="29"/>
        <v>4400</v>
      </c>
      <c r="H85" s="804"/>
      <c r="I85" s="866"/>
      <c r="J85" s="866"/>
      <c r="K85" s="800"/>
      <c r="L85" s="800"/>
      <c r="M85" s="800"/>
      <c r="N85" s="800"/>
      <c r="O85" s="800"/>
      <c r="P85" s="800"/>
      <c r="Q85" s="800"/>
      <c r="R85" s="800"/>
      <c r="S85" s="800"/>
      <c r="T85" s="800"/>
      <c r="U85" s="800"/>
      <c r="V85" s="800"/>
      <c r="W85" s="800"/>
      <c r="X85" s="800"/>
      <c r="Y85" s="800"/>
      <c r="Z85" s="800"/>
      <c r="AA85" s="800"/>
      <c r="AB85" s="800"/>
      <c r="AC85" s="800"/>
    </row>
    <row r="86" spans="1:29" ht="14.4" x14ac:dyDescent="0.3">
      <c r="A86" s="829"/>
      <c r="B86" s="842" t="s">
        <v>117</v>
      </c>
      <c r="C86" s="843">
        <v>1</v>
      </c>
      <c r="D86" s="829" t="s">
        <v>107</v>
      </c>
      <c r="E86" s="829">
        <v>1500</v>
      </c>
      <c r="F86" s="829">
        <f t="shared" si="28"/>
        <v>1500</v>
      </c>
      <c r="G86" s="849">
        <f t="shared" si="29"/>
        <v>1500</v>
      </c>
      <c r="H86" s="804"/>
      <c r="I86" s="866"/>
      <c r="J86" s="866"/>
      <c r="K86" s="800"/>
      <c r="L86" s="800"/>
      <c r="M86" s="800"/>
      <c r="N86" s="800"/>
      <c r="O86" s="800"/>
      <c r="P86" s="800"/>
      <c r="Q86" s="800"/>
      <c r="R86" s="800"/>
      <c r="S86" s="800"/>
      <c r="T86" s="800"/>
      <c r="U86" s="800"/>
      <c r="V86" s="800"/>
      <c r="W86" s="800"/>
      <c r="X86" s="800"/>
      <c r="Y86" s="800"/>
      <c r="Z86" s="800"/>
      <c r="AA86" s="800"/>
      <c r="AB86" s="800"/>
      <c r="AC86" s="800"/>
    </row>
    <row r="87" spans="1:29" ht="14.4" x14ac:dyDescent="0.3">
      <c r="A87" s="839">
        <v>2</v>
      </c>
      <c r="B87" s="883" t="s">
        <v>120</v>
      </c>
      <c r="C87" s="844"/>
      <c r="D87" s="839"/>
      <c r="E87" s="839"/>
      <c r="F87" s="839">
        <f t="shared" ref="F87:G87" si="30">SUM(F88:F89)</f>
        <v>5000</v>
      </c>
      <c r="G87" s="841">
        <f t="shared" si="30"/>
        <v>5000</v>
      </c>
      <c r="H87" s="804"/>
      <c r="I87" s="866"/>
      <c r="J87" s="866"/>
      <c r="K87" s="800"/>
      <c r="L87" s="800"/>
      <c r="M87" s="800"/>
      <c r="N87" s="800"/>
      <c r="O87" s="800"/>
      <c r="P87" s="800"/>
      <c r="Q87" s="800"/>
      <c r="R87" s="800"/>
      <c r="S87" s="800"/>
      <c r="T87" s="800"/>
      <c r="U87" s="800"/>
      <c r="V87" s="800"/>
      <c r="W87" s="800"/>
      <c r="X87" s="800"/>
      <c r="Y87" s="800"/>
      <c r="Z87" s="800"/>
      <c r="AA87" s="800"/>
      <c r="AB87" s="800"/>
      <c r="AC87" s="800"/>
    </row>
    <row r="88" spans="1:29" ht="42" x14ac:dyDescent="0.3">
      <c r="A88" s="829"/>
      <c r="B88" s="842" t="s">
        <v>932</v>
      </c>
      <c r="C88" s="843">
        <v>1</v>
      </c>
      <c r="D88" s="829" t="s">
        <v>113</v>
      </c>
      <c r="E88" s="829">
        <v>2500</v>
      </c>
      <c r="F88" s="829">
        <f t="shared" ref="F88:F89" si="31">C88*E88</f>
        <v>2500</v>
      </c>
      <c r="G88" s="849">
        <f t="shared" ref="G88:G89" si="32">C88*E88</f>
        <v>2500</v>
      </c>
      <c r="H88" s="804"/>
      <c r="I88" s="866"/>
      <c r="J88" s="866"/>
      <c r="K88" s="800"/>
      <c r="L88" s="800"/>
      <c r="M88" s="800"/>
      <c r="N88" s="800"/>
      <c r="O88" s="800"/>
      <c r="P88" s="800"/>
      <c r="Q88" s="800"/>
      <c r="R88" s="800"/>
      <c r="S88" s="800"/>
      <c r="T88" s="800"/>
      <c r="U88" s="800"/>
      <c r="V88" s="800"/>
      <c r="W88" s="800"/>
      <c r="X88" s="800"/>
      <c r="Y88" s="800"/>
      <c r="Z88" s="800"/>
      <c r="AA88" s="800"/>
      <c r="AB88" s="800"/>
      <c r="AC88" s="800"/>
    </row>
    <row r="89" spans="1:29" ht="41.4" x14ac:dyDescent="0.25">
      <c r="A89" s="829"/>
      <c r="B89" s="842" t="s">
        <v>933</v>
      </c>
      <c r="C89" s="843">
        <v>1</v>
      </c>
      <c r="D89" s="829" t="s">
        <v>113</v>
      </c>
      <c r="E89" s="829">
        <v>2500</v>
      </c>
      <c r="F89" s="829">
        <f t="shared" si="31"/>
        <v>2500</v>
      </c>
      <c r="G89" s="849">
        <f t="shared" si="32"/>
        <v>2500</v>
      </c>
      <c r="H89" s="804"/>
      <c r="I89" s="804"/>
      <c r="J89" s="804"/>
      <c r="K89" s="800"/>
      <c r="L89" s="800"/>
      <c r="M89" s="800"/>
      <c r="N89" s="800"/>
      <c r="O89" s="800"/>
      <c r="P89" s="800"/>
      <c r="Q89" s="800"/>
      <c r="R89" s="800"/>
      <c r="S89" s="800"/>
      <c r="T89" s="800"/>
      <c r="U89" s="800"/>
      <c r="V89" s="800"/>
      <c r="W89" s="800"/>
      <c r="X89" s="800"/>
      <c r="Y89" s="800"/>
      <c r="Z89" s="800"/>
      <c r="AA89" s="800"/>
      <c r="AB89" s="800"/>
      <c r="AC89" s="800"/>
    </row>
    <row r="90" spans="1:29" ht="13.8" x14ac:dyDescent="0.25">
      <c r="A90" s="839">
        <v>3</v>
      </c>
      <c r="B90" s="883" t="s">
        <v>126</v>
      </c>
      <c r="C90" s="844"/>
      <c r="D90" s="839"/>
      <c r="E90" s="839"/>
      <c r="F90" s="839">
        <f>SUM(F91)</f>
        <v>1000</v>
      </c>
      <c r="G90" s="841">
        <f>G91</f>
        <v>1000</v>
      </c>
      <c r="H90" s="804"/>
      <c r="I90" s="804"/>
      <c r="J90" s="804"/>
      <c r="K90" s="800"/>
      <c r="L90" s="800"/>
      <c r="M90" s="800"/>
      <c r="N90" s="800"/>
      <c r="O90" s="800"/>
      <c r="P90" s="800"/>
      <c r="Q90" s="800"/>
      <c r="R90" s="800"/>
      <c r="S90" s="800"/>
      <c r="T90" s="800"/>
      <c r="U90" s="800"/>
      <c r="V90" s="800"/>
      <c r="W90" s="800"/>
      <c r="X90" s="800"/>
      <c r="Y90" s="800"/>
      <c r="Z90" s="800"/>
      <c r="AA90" s="800"/>
      <c r="AB90" s="800"/>
      <c r="AC90" s="800"/>
    </row>
    <row r="91" spans="1:29" ht="27.6" x14ac:dyDescent="0.25">
      <c r="A91" s="829"/>
      <c r="B91" s="842" t="s">
        <v>934</v>
      </c>
      <c r="C91" s="843">
        <v>5</v>
      </c>
      <c r="D91" s="829" t="s">
        <v>113</v>
      </c>
      <c r="E91" s="829">
        <v>200</v>
      </c>
      <c r="F91" s="829">
        <f>C91*E91</f>
        <v>1000</v>
      </c>
      <c r="G91" s="849">
        <f>C91*E91</f>
        <v>1000</v>
      </c>
      <c r="H91" s="804"/>
      <c r="I91" s="804"/>
      <c r="J91" s="804"/>
      <c r="K91" s="800"/>
      <c r="L91" s="800"/>
      <c r="M91" s="800"/>
      <c r="N91" s="800"/>
      <c r="O91" s="800"/>
      <c r="P91" s="800"/>
      <c r="Q91" s="800"/>
      <c r="R91" s="800"/>
      <c r="S91" s="800"/>
      <c r="T91" s="800"/>
      <c r="U91" s="800"/>
      <c r="V91" s="800"/>
      <c r="W91" s="800"/>
      <c r="X91" s="800"/>
      <c r="Y91" s="800"/>
      <c r="Z91" s="800"/>
      <c r="AA91" s="800"/>
      <c r="AB91" s="800"/>
      <c r="AC91" s="800"/>
    </row>
    <row r="92" spans="1:29" ht="13.8" x14ac:dyDescent="0.25">
      <c r="A92" s="845"/>
      <c r="B92" s="884" t="s">
        <v>128</v>
      </c>
      <c r="C92" s="893"/>
      <c r="D92" s="845"/>
      <c r="E92" s="845"/>
      <c r="F92" s="845">
        <f t="shared" ref="F92:G92" si="33">F83+F87+F90</f>
        <v>13900</v>
      </c>
      <c r="G92" s="841">
        <f t="shared" si="33"/>
        <v>13900</v>
      </c>
      <c r="H92" s="804"/>
      <c r="I92" s="804"/>
      <c r="J92" s="804"/>
      <c r="K92" s="800"/>
      <c r="L92" s="800"/>
      <c r="M92" s="800"/>
      <c r="N92" s="800"/>
      <c r="O92" s="800"/>
      <c r="P92" s="800"/>
      <c r="Q92" s="800"/>
      <c r="R92" s="800"/>
      <c r="S92" s="800"/>
      <c r="T92" s="800"/>
      <c r="U92" s="800"/>
      <c r="V92" s="800"/>
      <c r="W92" s="800"/>
      <c r="X92" s="800"/>
      <c r="Y92" s="800"/>
      <c r="Z92" s="800"/>
      <c r="AA92" s="800"/>
      <c r="AB92" s="800"/>
      <c r="AC92" s="800"/>
    </row>
    <row r="93" spans="1:29" ht="13.8" x14ac:dyDescent="0.25">
      <c r="A93" s="847"/>
      <c r="B93" s="885"/>
      <c r="C93" s="894"/>
      <c r="D93" s="847"/>
      <c r="E93" s="847"/>
      <c r="F93" s="847"/>
      <c r="G93" s="849"/>
      <c r="H93" s="804"/>
      <c r="I93" s="804"/>
      <c r="J93" s="804"/>
      <c r="K93" s="800"/>
      <c r="L93" s="800"/>
      <c r="M93" s="800"/>
      <c r="N93" s="800"/>
      <c r="O93" s="800"/>
      <c r="P93" s="800"/>
      <c r="Q93" s="800"/>
      <c r="R93" s="800"/>
      <c r="S93" s="800"/>
      <c r="T93" s="800"/>
      <c r="U93" s="800"/>
      <c r="V93" s="800"/>
      <c r="W93" s="800"/>
      <c r="X93" s="800"/>
      <c r="Y93" s="800"/>
      <c r="Z93" s="800"/>
      <c r="AA93" s="800"/>
      <c r="AB93" s="800"/>
      <c r="AC93" s="800"/>
    </row>
    <row r="94" spans="1:29" ht="27.6" x14ac:dyDescent="0.25">
      <c r="A94" s="839">
        <v>4</v>
      </c>
      <c r="B94" s="883" t="s">
        <v>130</v>
      </c>
      <c r="C94" s="844"/>
      <c r="D94" s="839"/>
      <c r="E94" s="839"/>
      <c r="F94" s="839">
        <f t="shared" ref="F94:G94" si="34">F95</f>
        <v>2030</v>
      </c>
      <c r="G94" s="841">
        <f t="shared" si="34"/>
        <v>2030</v>
      </c>
      <c r="H94" s="807"/>
      <c r="I94" s="804"/>
      <c r="J94" s="804"/>
      <c r="K94" s="800"/>
      <c r="L94" s="800"/>
      <c r="M94" s="800"/>
      <c r="N94" s="800"/>
      <c r="O94" s="800"/>
      <c r="P94" s="800"/>
      <c r="Q94" s="800"/>
      <c r="R94" s="800"/>
      <c r="S94" s="800"/>
      <c r="T94" s="800"/>
      <c r="U94" s="800"/>
      <c r="V94" s="800"/>
      <c r="W94" s="800"/>
      <c r="X94" s="800"/>
      <c r="Y94" s="800"/>
      <c r="Z94" s="800"/>
      <c r="AA94" s="800"/>
      <c r="AB94" s="800"/>
      <c r="AC94" s="800"/>
    </row>
    <row r="95" spans="1:29" ht="27.6" x14ac:dyDescent="0.25">
      <c r="A95" s="850"/>
      <c r="B95" s="886" t="s">
        <v>131</v>
      </c>
      <c r="C95" s="852">
        <v>1</v>
      </c>
      <c r="D95" s="850" t="s">
        <v>113</v>
      </c>
      <c r="E95" s="850">
        <v>2030</v>
      </c>
      <c r="F95" s="829">
        <f>C95*E95</f>
        <v>2030</v>
      </c>
      <c r="G95" s="849">
        <f>C95*E95</f>
        <v>2030</v>
      </c>
      <c r="H95" s="804"/>
      <c r="I95" s="804"/>
      <c r="J95" s="804"/>
      <c r="K95" s="800"/>
      <c r="L95" s="800"/>
      <c r="M95" s="800"/>
      <c r="N95" s="800"/>
      <c r="O95" s="800"/>
      <c r="P95" s="800"/>
      <c r="Q95" s="800"/>
      <c r="R95" s="800"/>
      <c r="S95" s="800"/>
      <c r="T95" s="800"/>
      <c r="U95" s="800"/>
      <c r="V95" s="800"/>
      <c r="W95" s="800"/>
      <c r="X95" s="800"/>
      <c r="Y95" s="800"/>
      <c r="Z95" s="800"/>
      <c r="AA95" s="800"/>
      <c r="AB95" s="800"/>
      <c r="AC95" s="800"/>
    </row>
    <row r="96" spans="1:29" ht="27.6" x14ac:dyDescent="0.25">
      <c r="A96" s="839">
        <v>5</v>
      </c>
      <c r="B96" s="883" t="s">
        <v>138</v>
      </c>
      <c r="C96" s="844"/>
      <c r="D96" s="839"/>
      <c r="E96" s="839"/>
      <c r="F96" s="839">
        <f t="shared" ref="F96:G96" si="35">F97</f>
        <v>1420</v>
      </c>
      <c r="G96" s="841">
        <f t="shared" si="35"/>
        <v>1420</v>
      </c>
      <c r="H96" s="804"/>
      <c r="I96" s="804"/>
      <c r="J96" s="804"/>
      <c r="K96" s="800"/>
      <c r="L96" s="800"/>
      <c r="M96" s="800"/>
      <c r="N96" s="800"/>
      <c r="O96" s="800"/>
      <c r="P96" s="800"/>
      <c r="Q96" s="800"/>
      <c r="R96" s="800"/>
      <c r="S96" s="800"/>
      <c r="T96" s="800"/>
      <c r="U96" s="800"/>
      <c r="V96" s="800"/>
      <c r="W96" s="800"/>
      <c r="X96" s="800"/>
      <c r="Y96" s="800"/>
      <c r="Z96" s="800"/>
      <c r="AA96" s="800"/>
      <c r="AB96" s="800"/>
      <c r="AC96" s="800"/>
    </row>
    <row r="97" spans="1:29" ht="13.8" x14ac:dyDescent="0.25">
      <c r="A97" s="853"/>
      <c r="B97" s="887" t="s">
        <v>156</v>
      </c>
      <c r="C97" s="855">
        <v>1</v>
      </c>
      <c r="D97" s="853" t="s">
        <v>303</v>
      </c>
      <c r="E97" s="853">
        <v>1420</v>
      </c>
      <c r="F97" s="856">
        <f>C97*E97</f>
        <v>1420</v>
      </c>
      <c r="G97" s="849">
        <f>C97*E97</f>
        <v>1420</v>
      </c>
      <c r="H97" s="804"/>
      <c r="I97" s="804"/>
      <c r="J97" s="804"/>
      <c r="K97" s="800"/>
      <c r="L97" s="800"/>
      <c r="M97" s="800"/>
      <c r="N97" s="800"/>
      <c r="O97" s="800"/>
      <c r="P97" s="800"/>
      <c r="Q97" s="800"/>
      <c r="R97" s="800"/>
      <c r="S97" s="800"/>
      <c r="T97" s="800"/>
      <c r="U97" s="800"/>
      <c r="V97" s="800"/>
      <c r="W97" s="800"/>
      <c r="X97" s="800"/>
      <c r="Y97" s="800"/>
      <c r="Z97" s="800"/>
      <c r="AA97" s="800"/>
      <c r="AB97" s="800"/>
      <c r="AC97" s="800"/>
    </row>
    <row r="98" spans="1:29" ht="13.8" x14ac:dyDescent="0.25">
      <c r="A98" s="857"/>
      <c r="B98" s="888"/>
      <c r="C98" s="889"/>
      <c r="D98" s="857"/>
      <c r="E98" s="857"/>
      <c r="F98" s="858"/>
      <c r="G98" s="859">
        <f>F98</f>
        <v>0</v>
      </c>
      <c r="H98" s="860"/>
      <c r="I98" s="804"/>
      <c r="J98" s="804"/>
      <c r="K98" s="800"/>
      <c r="L98" s="800"/>
      <c r="M98" s="800"/>
      <c r="N98" s="800"/>
      <c r="O98" s="800"/>
      <c r="P98" s="800"/>
      <c r="Q98" s="800"/>
      <c r="R98" s="800"/>
      <c r="S98" s="800"/>
      <c r="T98" s="800"/>
      <c r="U98" s="800"/>
      <c r="V98" s="800"/>
      <c r="W98" s="800"/>
      <c r="X98" s="800"/>
      <c r="Y98" s="800"/>
      <c r="Z98" s="800"/>
      <c r="AA98" s="800"/>
      <c r="AB98" s="800"/>
      <c r="AC98" s="800"/>
    </row>
    <row r="99" spans="1:29" ht="13.8" x14ac:dyDescent="0.25">
      <c r="A99" s="800"/>
      <c r="B99" s="869"/>
      <c r="C99" s="800"/>
      <c r="D99" s="800"/>
      <c r="E99" s="800"/>
      <c r="F99" s="800"/>
      <c r="G99" s="801"/>
      <c r="H99" s="800"/>
      <c r="I99" s="800"/>
      <c r="J99" s="800"/>
      <c r="K99" s="800"/>
      <c r="L99" s="800"/>
      <c r="M99" s="800"/>
      <c r="N99" s="800"/>
      <c r="O99" s="800"/>
      <c r="P99" s="800"/>
      <c r="Q99" s="800"/>
      <c r="R99" s="800"/>
      <c r="S99" s="800"/>
      <c r="T99" s="800"/>
      <c r="U99" s="800"/>
      <c r="V99" s="800"/>
      <c r="W99" s="800"/>
      <c r="X99" s="800"/>
      <c r="Y99" s="800"/>
      <c r="Z99" s="800"/>
      <c r="AA99" s="800"/>
      <c r="AB99" s="800"/>
      <c r="AC99" s="800"/>
    </row>
    <row r="100" spans="1:29" ht="13.8" x14ac:dyDescent="0.25">
      <c r="A100" s="800"/>
      <c r="B100" s="869"/>
      <c r="C100" s="800"/>
      <c r="D100" s="800"/>
      <c r="E100" s="800"/>
      <c r="F100" s="800"/>
      <c r="G100" s="801"/>
      <c r="H100" s="800"/>
      <c r="I100" s="800"/>
      <c r="J100" s="800"/>
      <c r="K100" s="800"/>
      <c r="L100" s="800"/>
      <c r="M100" s="800"/>
      <c r="N100" s="800"/>
      <c r="O100" s="800"/>
      <c r="P100" s="800"/>
      <c r="Q100" s="800"/>
      <c r="R100" s="800"/>
      <c r="S100" s="800"/>
      <c r="T100" s="800"/>
      <c r="U100" s="800"/>
      <c r="V100" s="800"/>
      <c r="W100" s="800"/>
      <c r="X100" s="800"/>
      <c r="Y100" s="800"/>
      <c r="Z100" s="800"/>
      <c r="AA100" s="800"/>
      <c r="AB100" s="800"/>
      <c r="AC100" s="800"/>
    </row>
    <row r="101" spans="1:29" ht="13.8" x14ac:dyDescent="0.25">
      <c r="A101" s="800"/>
      <c r="B101" s="869"/>
      <c r="C101" s="800"/>
      <c r="D101" s="800"/>
      <c r="E101" s="800"/>
      <c r="F101" s="800"/>
      <c r="G101" s="801"/>
      <c r="H101" s="800"/>
      <c r="I101" s="800"/>
      <c r="J101" s="800"/>
      <c r="K101" s="800"/>
      <c r="L101" s="800"/>
      <c r="M101" s="800"/>
      <c r="N101" s="800"/>
      <c r="O101" s="800"/>
      <c r="P101" s="800"/>
      <c r="Q101" s="800"/>
      <c r="R101" s="800"/>
      <c r="S101" s="800"/>
      <c r="T101" s="800"/>
      <c r="U101" s="800"/>
      <c r="V101" s="800"/>
      <c r="W101" s="800"/>
      <c r="X101" s="800"/>
      <c r="Y101" s="800"/>
      <c r="Z101" s="800"/>
      <c r="AA101" s="800"/>
      <c r="AB101" s="800"/>
      <c r="AC101" s="800"/>
    </row>
    <row r="102" spans="1:29" ht="13.8" x14ac:dyDescent="0.25">
      <c r="A102" s="800"/>
      <c r="B102" s="869"/>
      <c r="C102" s="800"/>
      <c r="D102" s="800"/>
      <c r="E102" s="800"/>
      <c r="F102" s="800"/>
      <c r="G102" s="801"/>
      <c r="H102" s="800"/>
      <c r="I102" s="800"/>
      <c r="J102" s="800"/>
      <c r="K102" s="800"/>
      <c r="L102" s="800"/>
      <c r="M102" s="800"/>
      <c r="N102" s="800"/>
      <c r="O102" s="800"/>
      <c r="P102" s="800"/>
      <c r="Q102" s="800"/>
      <c r="R102" s="800"/>
      <c r="S102" s="800"/>
      <c r="T102" s="800"/>
      <c r="U102" s="800"/>
      <c r="V102" s="800"/>
      <c r="W102" s="800"/>
      <c r="X102" s="800"/>
      <c r="Y102" s="800"/>
      <c r="Z102" s="800"/>
      <c r="AA102" s="800"/>
      <c r="AB102" s="800"/>
      <c r="AC102" s="800"/>
    </row>
    <row r="103" spans="1:29" ht="13.8" x14ac:dyDescent="0.25">
      <c r="A103" s="800"/>
      <c r="B103" s="869"/>
      <c r="C103" s="800"/>
      <c r="D103" s="800"/>
      <c r="E103" s="800"/>
      <c r="F103" s="800"/>
      <c r="G103" s="801"/>
      <c r="H103" s="800"/>
      <c r="I103" s="800"/>
      <c r="J103" s="800"/>
      <c r="K103" s="800"/>
      <c r="L103" s="800"/>
      <c r="M103" s="800"/>
      <c r="N103" s="800"/>
      <c r="O103" s="800"/>
      <c r="P103" s="800"/>
      <c r="Q103" s="800"/>
      <c r="R103" s="800"/>
      <c r="S103" s="800"/>
      <c r="T103" s="800"/>
      <c r="U103" s="800"/>
      <c r="V103" s="800"/>
      <c r="W103" s="800"/>
      <c r="X103" s="800"/>
      <c r="Y103" s="800"/>
      <c r="Z103" s="800"/>
      <c r="AA103" s="800"/>
      <c r="AB103" s="800"/>
      <c r="AC103" s="800"/>
    </row>
    <row r="104" spans="1:29" ht="13.8" x14ac:dyDescent="0.25">
      <c r="A104" s="800"/>
      <c r="B104" s="869"/>
      <c r="C104" s="800"/>
      <c r="D104" s="800"/>
      <c r="E104" s="800"/>
      <c r="F104" s="800"/>
      <c r="G104" s="801"/>
      <c r="H104" s="800"/>
      <c r="I104" s="800"/>
      <c r="J104" s="800"/>
      <c r="K104" s="800"/>
      <c r="L104" s="800"/>
      <c r="M104" s="800"/>
      <c r="N104" s="800"/>
      <c r="O104" s="800"/>
      <c r="P104" s="800"/>
      <c r="Q104" s="800"/>
      <c r="R104" s="800"/>
      <c r="S104" s="800"/>
      <c r="T104" s="800"/>
      <c r="U104" s="800"/>
      <c r="V104" s="800"/>
      <c r="W104" s="800"/>
      <c r="X104" s="800"/>
      <c r="Y104" s="800"/>
      <c r="Z104" s="800"/>
      <c r="AA104" s="800"/>
      <c r="AB104" s="800"/>
      <c r="AC104" s="800"/>
    </row>
    <row r="105" spans="1:29" ht="13.8" x14ac:dyDescent="0.25">
      <c r="A105" s="800"/>
      <c r="B105" s="869"/>
      <c r="C105" s="800"/>
      <c r="D105" s="800"/>
      <c r="E105" s="800"/>
      <c r="F105" s="800"/>
      <c r="G105" s="801"/>
      <c r="H105" s="800"/>
      <c r="I105" s="800"/>
      <c r="J105" s="800"/>
      <c r="K105" s="800"/>
      <c r="L105" s="800"/>
      <c r="M105" s="800"/>
      <c r="N105" s="800"/>
      <c r="O105" s="800"/>
      <c r="P105" s="800"/>
      <c r="Q105" s="800"/>
      <c r="R105" s="800"/>
      <c r="S105" s="800"/>
      <c r="T105" s="800"/>
      <c r="U105" s="800"/>
      <c r="V105" s="800"/>
      <c r="W105" s="800"/>
      <c r="X105" s="800"/>
      <c r="Y105" s="800"/>
      <c r="Z105" s="800"/>
      <c r="AA105" s="800"/>
      <c r="AB105" s="800"/>
      <c r="AC105" s="800"/>
    </row>
    <row r="106" spans="1:29" ht="13.8" x14ac:dyDescent="0.25">
      <c r="A106" s="800"/>
      <c r="B106" s="869"/>
      <c r="C106" s="800"/>
      <c r="D106" s="800"/>
      <c r="E106" s="800"/>
      <c r="F106" s="800"/>
      <c r="G106" s="801"/>
      <c r="H106" s="800"/>
      <c r="I106" s="800"/>
      <c r="J106" s="800"/>
      <c r="K106" s="800"/>
      <c r="L106" s="800"/>
      <c r="M106" s="800"/>
      <c r="N106" s="800"/>
      <c r="O106" s="800"/>
      <c r="P106" s="800"/>
      <c r="Q106" s="800"/>
      <c r="R106" s="800"/>
      <c r="S106" s="800"/>
      <c r="T106" s="800"/>
      <c r="U106" s="800"/>
      <c r="V106" s="800"/>
      <c r="W106" s="800"/>
      <c r="X106" s="800"/>
      <c r="Y106" s="800"/>
      <c r="Z106" s="800"/>
      <c r="AA106" s="800"/>
      <c r="AB106" s="800"/>
      <c r="AC106" s="800"/>
    </row>
    <row r="107" spans="1:29" ht="13.8" x14ac:dyDescent="0.25">
      <c r="A107" s="800"/>
      <c r="B107" s="869"/>
      <c r="C107" s="800"/>
      <c r="D107" s="800"/>
      <c r="E107" s="800"/>
      <c r="F107" s="800"/>
      <c r="G107" s="801"/>
      <c r="H107" s="800"/>
      <c r="I107" s="800"/>
      <c r="J107" s="800"/>
      <c r="K107" s="800"/>
      <c r="L107" s="800"/>
      <c r="M107" s="800"/>
      <c r="N107" s="800"/>
      <c r="O107" s="800"/>
      <c r="P107" s="800"/>
      <c r="Q107" s="800"/>
      <c r="R107" s="800"/>
      <c r="S107" s="800"/>
      <c r="T107" s="800"/>
      <c r="U107" s="800"/>
      <c r="V107" s="800"/>
      <c r="W107" s="800"/>
      <c r="X107" s="800"/>
      <c r="Y107" s="800"/>
      <c r="Z107" s="800"/>
      <c r="AA107" s="800"/>
      <c r="AB107" s="800"/>
      <c r="AC107" s="800"/>
    </row>
    <row r="108" spans="1:29" ht="13.8" x14ac:dyDescent="0.25">
      <c r="A108" s="800"/>
      <c r="B108" s="869"/>
      <c r="C108" s="800"/>
      <c r="D108" s="800"/>
      <c r="E108" s="800"/>
      <c r="F108" s="800"/>
      <c r="G108" s="801"/>
      <c r="H108" s="800"/>
      <c r="I108" s="800"/>
      <c r="J108" s="800"/>
      <c r="K108" s="800"/>
      <c r="L108" s="800"/>
      <c r="M108" s="800"/>
      <c r="N108" s="800"/>
      <c r="O108" s="800"/>
      <c r="P108" s="800"/>
      <c r="Q108" s="800"/>
      <c r="R108" s="800"/>
      <c r="S108" s="800"/>
      <c r="T108" s="800"/>
      <c r="U108" s="800"/>
      <c r="V108" s="800"/>
      <c r="W108" s="800"/>
      <c r="X108" s="800"/>
      <c r="Y108" s="800"/>
      <c r="Z108" s="800"/>
      <c r="AA108" s="800"/>
      <c r="AB108" s="800"/>
      <c r="AC108" s="800"/>
    </row>
    <row r="109" spans="1:29" ht="13.8" x14ac:dyDescent="0.25">
      <c r="A109" s="800"/>
      <c r="B109" s="869"/>
      <c r="C109" s="800"/>
      <c r="D109" s="800"/>
      <c r="E109" s="800"/>
      <c r="F109" s="800"/>
      <c r="G109" s="801"/>
      <c r="H109" s="800"/>
      <c r="I109" s="800"/>
      <c r="J109" s="800"/>
      <c r="K109" s="800"/>
      <c r="L109" s="800"/>
      <c r="M109" s="800"/>
      <c r="N109" s="800"/>
      <c r="O109" s="800"/>
      <c r="P109" s="800"/>
      <c r="Q109" s="800"/>
      <c r="R109" s="800"/>
      <c r="S109" s="800"/>
      <c r="T109" s="800"/>
      <c r="U109" s="800"/>
      <c r="V109" s="800"/>
      <c r="W109" s="800"/>
      <c r="X109" s="800"/>
      <c r="Y109" s="800"/>
      <c r="Z109" s="800"/>
      <c r="AA109" s="800"/>
      <c r="AB109" s="800"/>
      <c r="AC109" s="800"/>
    </row>
    <row r="110" spans="1:29" ht="13.8" x14ac:dyDescent="0.25">
      <c r="A110" s="800"/>
      <c r="B110" s="869"/>
      <c r="C110" s="800"/>
      <c r="D110" s="800"/>
      <c r="E110" s="800"/>
      <c r="F110" s="800"/>
      <c r="G110" s="801"/>
      <c r="H110" s="800"/>
      <c r="I110" s="800"/>
      <c r="J110" s="800"/>
      <c r="K110" s="800"/>
      <c r="L110" s="800"/>
      <c r="M110" s="800"/>
      <c r="N110" s="800"/>
      <c r="O110" s="800"/>
      <c r="P110" s="800"/>
      <c r="Q110" s="800"/>
      <c r="R110" s="800"/>
      <c r="S110" s="800"/>
      <c r="T110" s="800"/>
      <c r="U110" s="800"/>
      <c r="V110" s="800"/>
      <c r="W110" s="800"/>
      <c r="X110" s="800"/>
      <c r="Y110" s="800"/>
      <c r="Z110" s="800"/>
      <c r="AA110" s="800"/>
      <c r="AB110" s="800"/>
      <c r="AC110" s="800"/>
    </row>
    <row r="111" spans="1:29" ht="13.8" x14ac:dyDescent="0.25">
      <c r="A111" s="800"/>
      <c r="B111" s="869"/>
      <c r="C111" s="800"/>
      <c r="D111" s="800"/>
      <c r="E111" s="800"/>
      <c r="F111" s="800"/>
      <c r="G111" s="801"/>
      <c r="H111" s="800"/>
      <c r="I111" s="800"/>
      <c r="J111" s="800"/>
      <c r="K111" s="800"/>
      <c r="L111" s="800"/>
      <c r="M111" s="800"/>
      <c r="N111" s="800"/>
      <c r="O111" s="800"/>
      <c r="P111" s="800"/>
      <c r="Q111" s="800"/>
      <c r="R111" s="800"/>
      <c r="S111" s="800"/>
      <c r="T111" s="800"/>
      <c r="U111" s="800"/>
      <c r="V111" s="800"/>
      <c r="W111" s="800"/>
      <c r="X111" s="800"/>
      <c r="Y111" s="800"/>
      <c r="Z111" s="800"/>
      <c r="AA111" s="800"/>
      <c r="AB111" s="800"/>
      <c r="AC111" s="800"/>
    </row>
    <row r="112" spans="1:29" ht="13.8" x14ac:dyDescent="0.25">
      <c r="A112" s="800"/>
      <c r="B112" s="869"/>
      <c r="C112" s="800"/>
      <c r="D112" s="800"/>
      <c r="E112" s="800"/>
      <c r="F112" s="800"/>
      <c r="G112" s="801"/>
      <c r="H112" s="800"/>
      <c r="I112" s="800"/>
      <c r="J112" s="800"/>
      <c r="K112" s="800"/>
      <c r="L112" s="800"/>
      <c r="M112" s="800"/>
      <c r="N112" s="800"/>
      <c r="O112" s="800"/>
      <c r="P112" s="800"/>
      <c r="Q112" s="800"/>
      <c r="R112" s="800"/>
      <c r="S112" s="800"/>
      <c r="T112" s="800"/>
      <c r="U112" s="800"/>
      <c r="V112" s="800"/>
      <c r="W112" s="800"/>
      <c r="X112" s="800"/>
      <c r="Y112" s="800"/>
      <c r="Z112" s="800"/>
      <c r="AA112" s="800"/>
      <c r="AB112" s="800"/>
      <c r="AC112" s="800"/>
    </row>
    <row r="113" spans="1:29" ht="13.8" x14ac:dyDescent="0.25">
      <c r="A113" s="800"/>
      <c r="B113" s="869"/>
      <c r="C113" s="800"/>
      <c r="D113" s="800"/>
      <c r="E113" s="800"/>
      <c r="F113" s="800"/>
      <c r="G113" s="801"/>
      <c r="H113" s="800"/>
      <c r="I113" s="800"/>
      <c r="J113" s="800"/>
      <c r="K113" s="800"/>
      <c r="L113" s="800"/>
      <c r="M113" s="800"/>
      <c r="N113" s="800"/>
      <c r="O113" s="800"/>
      <c r="P113" s="800"/>
      <c r="Q113" s="800"/>
      <c r="R113" s="800"/>
      <c r="S113" s="800"/>
      <c r="T113" s="800"/>
      <c r="U113" s="800"/>
      <c r="V113" s="800"/>
      <c r="W113" s="800"/>
      <c r="X113" s="800"/>
      <c r="Y113" s="800"/>
      <c r="Z113" s="800"/>
      <c r="AA113" s="800"/>
      <c r="AB113" s="800"/>
      <c r="AC113" s="800"/>
    </row>
    <row r="114" spans="1:29" ht="13.8" x14ac:dyDescent="0.25">
      <c r="A114" s="800"/>
      <c r="B114" s="869"/>
      <c r="C114" s="800"/>
      <c r="D114" s="800"/>
      <c r="E114" s="800"/>
      <c r="F114" s="800"/>
      <c r="G114" s="801"/>
      <c r="H114" s="800"/>
      <c r="I114" s="800"/>
      <c r="J114" s="800"/>
      <c r="K114" s="800"/>
      <c r="L114" s="800"/>
      <c r="M114" s="800"/>
      <c r="N114" s="800"/>
      <c r="O114" s="800"/>
      <c r="P114" s="800"/>
      <c r="Q114" s="800"/>
      <c r="R114" s="800"/>
      <c r="S114" s="800"/>
      <c r="T114" s="800"/>
      <c r="U114" s="800"/>
      <c r="V114" s="800"/>
      <c r="W114" s="800"/>
      <c r="X114" s="800"/>
      <c r="Y114" s="800"/>
      <c r="Z114" s="800"/>
      <c r="AA114" s="800"/>
      <c r="AB114" s="800"/>
      <c r="AC114" s="800"/>
    </row>
    <row r="115" spans="1:29" ht="13.8" x14ac:dyDescent="0.25">
      <c r="A115" s="800"/>
      <c r="B115" s="869"/>
      <c r="C115" s="800"/>
      <c r="D115" s="800"/>
      <c r="E115" s="800"/>
      <c r="F115" s="800"/>
      <c r="G115" s="801"/>
      <c r="H115" s="800"/>
      <c r="I115" s="800"/>
      <c r="J115" s="800"/>
      <c r="K115" s="800"/>
      <c r="L115" s="800"/>
      <c r="M115" s="800"/>
      <c r="N115" s="800"/>
      <c r="O115" s="800"/>
      <c r="P115" s="800"/>
      <c r="Q115" s="800"/>
      <c r="R115" s="800"/>
      <c r="S115" s="800"/>
      <c r="T115" s="800"/>
      <c r="U115" s="800"/>
      <c r="V115" s="800"/>
      <c r="W115" s="800"/>
      <c r="X115" s="800"/>
      <c r="Y115" s="800"/>
      <c r="Z115" s="800"/>
      <c r="AA115" s="800"/>
      <c r="AB115" s="800"/>
      <c r="AC115" s="800"/>
    </row>
    <row r="116" spans="1:29" ht="13.8" x14ac:dyDescent="0.25">
      <c r="A116" s="800"/>
      <c r="B116" s="869"/>
      <c r="C116" s="800"/>
      <c r="D116" s="800"/>
      <c r="E116" s="800"/>
      <c r="F116" s="800"/>
      <c r="G116" s="801"/>
      <c r="H116" s="800"/>
      <c r="I116" s="800"/>
      <c r="J116" s="800"/>
      <c r="K116" s="800"/>
      <c r="L116" s="800"/>
      <c r="M116" s="800"/>
      <c r="N116" s="800"/>
      <c r="O116" s="800"/>
      <c r="P116" s="800"/>
      <c r="Q116" s="800"/>
      <c r="R116" s="800"/>
      <c r="S116" s="800"/>
      <c r="T116" s="800"/>
      <c r="U116" s="800"/>
      <c r="V116" s="800"/>
      <c r="W116" s="800"/>
      <c r="X116" s="800"/>
      <c r="Y116" s="800"/>
      <c r="Z116" s="800"/>
      <c r="AA116" s="800"/>
      <c r="AB116" s="800"/>
      <c r="AC116" s="800"/>
    </row>
    <row r="117" spans="1:29" ht="13.8" x14ac:dyDescent="0.25">
      <c r="A117" s="800"/>
      <c r="B117" s="869"/>
      <c r="C117" s="800"/>
      <c r="D117" s="800"/>
      <c r="E117" s="800"/>
      <c r="F117" s="800"/>
      <c r="G117" s="801"/>
      <c r="H117" s="800"/>
      <c r="I117" s="800"/>
      <c r="J117" s="800"/>
      <c r="K117" s="800"/>
      <c r="L117" s="800"/>
      <c r="M117" s="800"/>
      <c r="N117" s="800"/>
      <c r="O117" s="800"/>
      <c r="P117" s="800"/>
      <c r="Q117" s="800"/>
      <c r="R117" s="800"/>
      <c r="S117" s="800"/>
      <c r="T117" s="800"/>
      <c r="U117" s="800"/>
      <c r="V117" s="800"/>
      <c r="W117" s="800"/>
      <c r="X117" s="800"/>
      <c r="Y117" s="800"/>
      <c r="Z117" s="800"/>
      <c r="AA117" s="800"/>
      <c r="AB117" s="800"/>
      <c r="AC117" s="800"/>
    </row>
    <row r="118" spans="1:29" ht="13.8" x14ac:dyDescent="0.25">
      <c r="A118" s="800"/>
      <c r="B118" s="869"/>
      <c r="C118" s="800"/>
      <c r="D118" s="800"/>
      <c r="E118" s="800"/>
      <c r="F118" s="800"/>
      <c r="G118" s="801"/>
      <c r="H118" s="800"/>
      <c r="I118" s="800"/>
      <c r="J118" s="800"/>
      <c r="K118" s="800"/>
      <c r="L118" s="800"/>
      <c r="M118" s="800"/>
      <c r="N118" s="800"/>
      <c r="O118" s="800"/>
      <c r="P118" s="800"/>
      <c r="Q118" s="800"/>
      <c r="R118" s="800"/>
      <c r="S118" s="800"/>
      <c r="T118" s="800"/>
      <c r="U118" s="800"/>
      <c r="V118" s="800"/>
      <c r="W118" s="800"/>
      <c r="X118" s="800"/>
      <c r="Y118" s="800"/>
      <c r="Z118" s="800"/>
      <c r="AA118" s="800"/>
      <c r="AB118" s="800"/>
      <c r="AC118" s="800"/>
    </row>
    <row r="119" spans="1:29" ht="13.8" x14ac:dyDescent="0.25">
      <c r="A119" s="800"/>
      <c r="B119" s="869"/>
      <c r="C119" s="800"/>
      <c r="D119" s="800"/>
      <c r="E119" s="800"/>
      <c r="F119" s="800"/>
      <c r="G119" s="801"/>
      <c r="H119" s="800"/>
      <c r="I119" s="800"/>
      <c r="J119" s="800"/>
      <c r="K119" s="800"/>
      <c r="L119" s="800"/>
      <c r="M119" s="800"/>
      <c r="N119" s="800"/>
      <c r="O119" s="800"/>
      <c r="P119" s="800"/>
      <c r="Q119" s="800"/>
      <c r="R119" s="800"/>
      <c r="S119" s="800"/>
      <c r="T119" s="800"/>
      <c r="U119" s="800"/>
      <c r="V119" s="800"/>
      <c r="W119" s="800"/>
      <c r="X119" s="800"/>
      <c r="Y119" s="800"/>
      <c r="Z119" s="800"/>
      <c r="AA119" s="800"/>
      <c r="AB119" s="800"/>
      <c r="AC119" s="800"/>
    </row>
    <row r="120" spans="1:29" ht="13.8" x14ac:dyDescent="0.25">
      <c r="A120" s="800"/>
      <c r="B120" s="869"/>
      <c r="C120" s="800"/>
      <c r="D120" s="800"/>
      <c r="E120" s="800"/>
      <c r="F120" s="800"/>
      <c r="G120" s="801"/>
      <c r="H120" s="800"/>
      <c r="I120" s="800"/>
      <c r="J120" s="800"/>
      <c r="K120" s="800"/>
      <c r="L120" s="800"/>
      <c r="M120" s="800"/>
      <c r="N120" s="800"/>
      <c r="O120" s="800"/>
      <c r="P120" s="800"/>
      <c r="Q120" s="800"/>
      <c r="R120" s="800"/>
      <c r="S120" s="800"/>
      <c r="T120" s="800"/>
      <c r="U120" s="800"/>
      <c r="V120" s="800"/>
      <c r="W120" s="800"/>
      <c r="X120" s="800"/>
      <c r="Y120" s="800"/>
      <c r="Z120" s="800"/>
      <c r="AA120" s="800"/>
      <c r="AB120" s="800"/>
      <c r="AC120" s="800"/>
    </row>
    <row r="121" spans="1:29" ht="13.8" x14ac:dyDescent="0.25">
      <c r="A121" s="800"/>
      <c r="B121" s="869"/>
      <c r="C121" s="800"/>
      <c r="D121" s="800"/>
      <c r="E121" s="800"/>
      <c r="F121" s="800"/>
      <c r="G121" s="801"/>
      <c r="H121" s="800"/>
      <c r="I121" s="800"/>
      <c r="J121" s="800"/>
      <c r="K121" s="800"/>
      <c r="L121" s="800"/>
      <c r="M121" s="800"/>
      <c r="N121" s="800"/>
      <c r="O121" s="800"/>
      <c r="P121" s="800"/>
      <c r="Q121" s="800"/>
      <c r="R121" s="800"/>
      <c r="S121" s="800"/>
      <c r="T121" s="800"/>
      <c r="U121" s="800"/>
      <c r="V121" s="800"/>
      <c r="W121" s="800"/>
      <c r="X121" s="800"/>
      <c r="Y121" s="800"/>
      <c r="Z121" s="800"/>
      <c r="AA121" s="800"/>
      <c r="AB121" s="800"/>
      <c r="AC121" s="800"/>
    </row>
    <row r="122" spans="1:29" ht="13.8" x14ac:dyDescent="0.25">
      <c r="A122" s="800"/>
      <c r="B122" s="869"/>
      <c r="C122" s="800"/>
      <c r="D122" s="800"/>
      <c r="E122" s="800"/>
      <c r="F122" s="800"/>
      <c r="G122" s="801"/>
      <c r="H122" s="800"/>
      <c r="I122" s="800"/>
      <c r="J122" s="800"/>
      <c r="K122" s="800"/>
      <c r="L122" s="800"/>
      <c r="M122" s="800"/>
      <c r="N122" s="800"/>
      <c r="O122" s="800"/>
      <c r="P122" s="800"/>
      <c r="Q122" s="800"/>
      <c r="R122" s="800"/>
      <c r="S122" s="800"/>
      <c r="T122" s="800"/>
      <c r="U122" s="800"/>
      <c r="V122" s="800"/>
      <c r="W122" s="800"/>
      <c r="X122" s="800"/>
      <c r="Y122" s="800"/>
      <c r="Z122" s="800"/>
      <c r="AA122" s="800"/>
      <c r="AB122" s="800"/>
      <c r="AC122" s="800"/>
    </row>
    <row r="123" spans="1:29" ht="13.8" x14ac:dyDescent="0.25">
      <c r="A123" s="800"/>
      <c r="B123" s="869"/>
      <c r="C123" s="800"/>
      <c r="D123" s="800"/>
      <c r="E123" s="800"/>
      <c r="F123" s="800"/>
      <c r="G123" s="801"/>
      <c r="H123" s="800"/>
      <c r="I123" s="800"/>
      <c r="J123" s="800"/>
      <c r="K123" s="800"/>
      <c r="L123" s="800"/>
      <c r="M123" s="800"/>
      <c r="N123" s="800"/>
      <c r="O123" s="800"/>
      <c r="P123" s="800"/>
      <c r="Q123" s="800"/>
      <c r="R123" s="800"/>
      <c r="S123" s="800"/>
      <c r="T123" s="800"/>
      <c r="U123" s="800"/>
      <c r="V123" s="800"/>
      <c r="W123" s="800"/>
      <c r="X123" s="800"/>
      <c r="Y123" s="800"/>
      <c r="Z123" s="800"/>
      <c r="AA123" s="800"/>
      <c r="AB123" s="800"/>
      <c r="AC123" s="800"/>
    </row>
    <row r="124" spans="1:29" ht="13.8" x14ac:dyDescent="0.25">
      <c r="A124" s="800"/>
      <c r="B124" s="869"/>
      <c r="C124" s="800"/>
      <c r="D124" s="800"/>
      <c r="E124" s="800"/>
      <c r="F124" s="800"/>
      <c r="G124" s="801"/>
      <c r="H124" s="800"/>
      <c r="I124" s="800"/>
      <c r="J124" s="800"/>
      <c r="K124" s="800"/>
      <c r="L124" s="800"/>
      <c r="M124" s="800"/>
      <c r="N124" s="800"/>
      <c r="O124" s="800"/>
      <c r="P124" s="800"/>
      <c r="Q124" s="800"/>
      <c r="R124" s="800"/>
      <c r="S124" s="800"/>
      <c r="T124" s="800"/>
      <c r="U124" s="800"/>
      <c r="V124" s="800"/>
      <c r="W124" s="800"/>
      <c r="X124" s="800"/>
      <c r="Y124" s="800"/>
      <c r="Z124" s="800"/>
      <c r="AA124" s="800"/>
      <c r="AB124" s="800"/>
      <c r="AC124" s="800"/>
    </row>
    <row r="125" spans="1:29" ht="13.8" x14ac:dyDescent="0.25">
      <c r="A125" s="800"/>
      <c r="B125" s="869"/>
      <c r="C125" s="800"/>
      <c r="D125" s="800"/>
      <c r="E125" s="800"/>
      <c r="F125" s="800"/>
      <c r="G125" s="801"/>
      <c r="H125" s="800"/>
      <c r="I125" s="800"/>
      <c r="J125" s="800"/>
      <c r="K125" s="800"/>
      <c r="L125" s="800"/>
      <c r="M125" s="800"/>
      <c r="N125" s="800"/>
      <c r="O125" s="800"/>
      <c r="P125" s="800"/>
      <c r="Q125" s="800"/>
      <c r="R125" s="800"/>
      <c r="S125" s="800"/>
      <c r="T125" s="800"/>
      <c r="U125" s="800"/>
      <c r="V125" s="800"/>
      <c r="W125" s="800"/>
      <c r="X125" s="800"/>
      <c r="Y125" s="800"/>
      <c r="Z125" s="800"/>
      <c r="AA125" s="800"/>
      <c r="AB125" s="800"/>
      <c r="AC125" s="800"/>
    </row>
    <row r="126" spans="1:29" ht="13.8" x14ac:dyDescent="0.25">
      <c r="A126" s="800"/>
      <c r="B126" s="869"/>
      <c r="C126" s="800"/>
      <c r="D126" s="800"/>
      <c r="E126" s="800"/>
      <c r="F126" s="800"/>
      <c r="G126" s="801"/>
      <c r="H126" s="800"/>
      <c r="I126" s="800"/>
      <c r="J126" s="800"/>
      <c r="K126" s="800"/>
      <c r="L126" s="800"/>
      <c r="M126" s="800"/>
      <c r="N126" s="800"/>
      <c r="O126" s="800"/>
      <c r="P126" s="800"/>
      <c r="Q126" s="800"/>
      <c r="R126" s="800"/>
      <c r="S126" s="800"/>
      <c r="T126" s="800"/>
      <c r="U126" s="800"/>
      <c r="V126" s="800"/>
      <c r="W126" s="800"/>
      <c r="X126" s="800"/>
      <c r="Y126" s="800"/>
      <c r="Z126" s="800"/>
      <c r="AA126" s="800"/>
      <c r="AB126" s="800"/>
      <c r="AC126" s="800"/>
    </row>
    <row r="127" spans="1:29" ht="13.8" x14ac:dyDescent="0.25">
      <c r="A127" s="800"/>
      <c r="B127" s="869"/>
      <c r="C127" s="800"/>
      <c r="D127" s="800"/>
      <c r="E127" s="800"/>
      <c r="F127" s="800"/>
      <c r="G127" s="801"/>
      <c r="H127" s="800"/>
      <c r="I127" s="800"/>
      <c r="J127" s="800"/>
      <c r="K127" s="800"/>
      <c r="L127" s="800"/>
      <c r="M127" s="800"/>
      <c r="N127" s="800"/>
      <c r="O127" s="800"/>
      <c r="P127" s="800"/>
      <c r="Q127" s="800"/>
      <c r="R127" s="800"/>
      <c r="S127" s="800"/>
      <c r="T127" s="800"/>
      <c r="U127" s="800"/>
      <c r="V127" s="800"/>
      <c r="W127" s="800"/>
      <c r="X127" s="800"/>
      <c r="Y127" s="800"/>
      <c r="Z127" s="800"/>
      <c r="AA127" s="800"/>
      <c r="AB127" s="800"/>
      <c r="AC127" s="800"/>
    </row>
    <row r="128" spans="1:29" ht="13.8" x14ac:dyDescent="0.25">
      <c r="A128" s="800"/>
      <c r="B128" s="869"/>
      <c r="C128" s="800"/>
      <c r="D128" s="800"/>
      <c r="E128" s="800"/>
      <c r="F128" s="800"/>
      <c r="G128" s="801"/>
      <c r="H128" s="800"/>
      <c r="I128" s="800"/>
      <c r="J128" s="800"/>
      <c r="K128" s="800"/>
      <c r="L128" s="800"/>
      <c r="M128" s="800"/>
      <c r="N128" s="800"/>
      <c r="O128" s="800"/>
      <c r="P128" s="800"/>
      <c r="Q128" s="800"/>
      <c r="R128" s="800"/>
      <c r="S128" s="800"/>
      <c r="T128" s="800"/>
      <c r="U128" s="800"/>
      <c r="V128" s="800"/>
      <c r="W128" s="800"/>
      <c r="X128" s="800"/>
      <c r="Y128" s="800"/>
      <c r="Z128" s="800"/>
      <c r="AA128" s="800"/>
      <c r="AB128" s="800"/>
      <c r="AC128" s="800"/>
    </row>
    <row r="129" spans="1:29" ht="13.8" x14ac:dyDescent="0.25">
      <c r="A129" s="800"/>
      <c r="B129" s="869"/>
      <c r="C129" s="800"/>
      <c r="D129" s="800"/>
      <c r="E129" s="800"/>
      <c r="F129" s="800"/>
      <c r="G129" s="801"/>
      <c r="H129" s="800"/>
      <c r="I129" s="800"/>
      <c r="J129" s="800"/>
      <c r="K129" s="800"/>
      <c r="L129" s="800"/>
      <c r="M129" s="800"/>
      <c r="N129" s="800"/>
      <c r="O129" s="800"/>
      <c r="P129" s="800"/>
      <c r="Q129" s="800"/>
      <c r="R129" s="800"/>
      <c r="S129" s="800"/>
      <c r="T129" s="800"/>
      <c r="U129" s="800"/>
      <c r="V129" s="800"/>
      <c r="W129" s="800"/>
      <c r="X129" s="800"/>
      <c r="Y129" s="800"/>
      <c r="Z129" s="800"/>
      <c r="AA129" s="800"/>
      <c r="AB129" s="800"/>
      <c r="AC129" s="800"/>
    </row>
    <row r="130" spans="1:29" ht="13.8" x14ac:dyDescent="0.25">
      <c r="A130" s="800"/>
      <c r="B130" s="869"/>
      <c r="C130" s="800"/>
      <c r="D130" s="800"/>
      <c r="E130" s="800"/>
      <c r="F130" s="800"/>
      <c r="G130" s="801"/>
      <c r="H130" s="800"/>
      <c r="I130" s="800"/>
      <c r="J130" s="800"/>
      <c r="K130" s="800"/>
      <c r="L130" s="800"/>
      <c r="M130" s="800"/>
      <c r="N130" s="800"/>
      <c r="O130" s="800"/>
      <c r="P130" s="800"/>
      <c r="Q130" s="800"/>
      <c r="R130" s="800"/>
      <c r="S130" s="800"/>
      <c r="T130" s="800"/>
      <c r="U130" s="800"/>
      <c r="V130" s="800"/>
      <c r="W130" s="800"/>
      <c r="X130" s="800"/>
      <c r="Y130" s="800"/>
      <c r="Z130" s="800"/>
      <c r="AA130" s="800"/>
      <c r="AB130" s="800"/>
      <c r="AC130" s="800"/>
    </row>
    <row r="131" spans="1:29" ht="13.8" x14ac:dyDescent="0.25">
      <c r="A131" s="800"/>
      <c r="B131" s="869"/>
      <c r="C131" s="800"/>
      <c r="D131" s="800"/>
      <c r="E131" s="800"/>
      <c r="F131" s="800"/>
      <c r="G131" s="801"/>
      <c r="H131" s="800"/>
      <c r="I131" s="800"/>
      <c r="J131" s="800"/>
      <c r="K131" s="800"/>
      <c r="L131" s="800"/>
      <c r="M131" s="800"/>
      <c r="N131" s="800"/>
      <c r="O131" s="800"/>
      <c r="P131" s="800"/>
      <c r="Q131" s="800"/>
      <c r="R131" s="800"/>
      <c r="S131" s="800"/>
      <c r="T131" s="800"/>
      <c r="U131" s="800"/>
      <c r="V131" s="800"/>
      <c r="W131" s="800"/>
      <c r="X131" s="800"/>
      <c r="Y131" s="800"/>
      <c r="Z131" s="800"/>
      <c r="AA131" s="800"/>
      <c r="AB131" s="800"/>
      <c r="AC131" s="800"/>
    </row>
    <row r="132" spans="1:29" ht="13.8" x14ac:dyDescent="0.25">
      <c r="A132" s="800"/>
      <c r="B132" s="869"/>
      <c r="C132" s="800"/>
      <c r="D132" s="800"/>
      <c r="E132" s="800"/>
      <c r="F132" s="800"/>
      <c r="G132" s="801"/>
      <c r="H132" s="800"/>
      <c r="I132" s="800"/>
      <c r="J132" s="800"/>
      <c r="K132" s="800"/>
      <c r="L132" s="800"/>
      <c r="M132" s="800"/>
      <c r="N132" s="800"/>
      <c r="O132" s="800"/>
      <c r="P132" s="800"/>
      <c r="Q132" s="800"/>
      <c r="R132" s="800"/>
      <c r="S132" s="800"/>
      <c r="T132" s="800"/>
      <c r="U132" s="800"/>
      <c r="V132" s="800"/>
      <c r="W132" s="800"/>
      <c r="X132" s="800"/>
      <c r="Y132" s="800"/>
      <c r="Z132" s="800"/>
      <c r="AA132" s="800"/>
      <c r="AB132" s="800"/>
      <c r="AC132" s="800"/>
    </row>
    <row r="133" spans="1:29" ht="13.8" x14ac:dyDescent="0.25">
      <c r="A133" s="800"/>
      <c r="B133" s="869"/>
      <c r="C133" s="800"/>
      <c r="D133" s="800"/>
      <c r="E133" s="800"/>
      <c r="F133" s="800"/>
      <c r="G133" s="801"/>
      <c r="H133" s="800"/>
      <c r="I133" s="800"/>
      <c r="J133" s="800"/>
      <c r="K133" s="800"/>
      <c r="L133" s="800"/>
      <c r="M133" s="800"/>
      <c r="N133" s="800"/>
      <c r="O133" s="800"/>
      <c r="P133" s="800"/>
      <c r="Q133" s="800"/>
      <c r="R133" s="800"/>
      <c r="S133" s="800"/>
      <c r="T133" s="800"/>
      <c r="U133" s="800"/>
      <c r="V133" s="800"/>
      <c r="W133" s="800"/>
      <c r="X133" s="800"/>
      <c r="Y133" s="800"/>
      <c r="Z133" s="800"/>
      <c r="AA133" s="800"/>
      <c r="AB133" s="800"/>
      <c r="AC133" s="800"/>
    </row>
    <row r="134" spans="1:29" ht="13.8" x14ac:dyDescent="0.25">
      <c r="A134" s="800"/>
      <c r="B134" s="869"/>
      <c r="C134" s="800"/>
      <c r="D134" s="800"/>
      <c r="E134" s="800"/>
      <c r="F134" s="800"/>
      <c r="G134" s="801"/>
      <c r="H134" s="800"/>
      <c r="I134" s="800"/>
      <c r="J134" s="800"/>
      <c r="K134" s="800"/>
      <c r="L134" s="800"/>
      <c r="M134" s="800"/>
      <c r="N134" s="800"/>
      <c r="O134" s="800"/>
      <c r="P134" s="800"/>
      <c r="Q134" s="800"/>
      <c r="R134" s="800"/>
      <c r="S134" s="800"/>
      <c r="T134" s="800"/>
      <c r="U134" s="800"/>
      <c r="V134" s="800"/>
      <c r="W134" s="800"/>
      <c r="X134" s="800"/>
      <c r="Y134" s="800"/>
      <c r="Z134" s="800"/>
      <c r="AA134" s="800"/>
      <c r="AB134" s="800"/>
      <c r="AC134" s="800"/>
    </row>
    <row r="135" spans="1:29" ht="13.8" x14ac:dyDescent="0.25">
      <c r="A135" s="800"/>
      <c r="B135" s="869"/>
      <c r="C135" s="800"/>
      <c r="D135" s="800"/>
      <c r="E135" s="800"/>
      <c r="F135" s="800"/>
      <c r="G135" s="801"/>
      <c r="H135" s="800"/>
      <c r="I135" s="800"/>
      <c r="J135" s="800"/>
      <c r="K135" s="800"/>
      <c r="L135" s="800"/>
      <c r="M135" s="800"/>
      <c r="N135" s="800"/>
      <c r="O135" s="800"/>
      <c r="P135" s="800"/>
      <c r="Q135" s="800"/>
      <c r="R135" s="800"/>
      <c r="S135" s="800"/>
      <c r="T135" s="800"/>
      <c r="U135" s="800"/>
      <c r="V135" s="800"/>
      <c r="W135" s="800"/>
      <c r="X135" s="800"/>
      <c r="Y135" s="800"/>
      <c r="Z135" s="800"/>
      <c r="AA135" s="800"/>
      <c r="AB135" s="800"/>
      <c r="AC135" s="800"/>
    </row>
    <row r="136" spans="1:29" ht="13.8" x14ac:dyDescent="0.25">
      <c r="A136" s="800"/>
      <c r="B136" s="869"/>
      <c r="C136" s="800"/>
      <c r="D136" s="800"/>
      <c r="E136" s="800"/>
      <c r="F136" s="800"/>
      <c r="G136" s="801"/>
      <c r="H136" s="800"/>
      <c r="I136" s="800"/>
      <c r="J136" s="800"/>
      <c r="K136" s="800"/>
      <c r="L136" s="800"/>
      <c r="M136" s="800"/>
      <c r="N136" s="800"/>
      <c r="O136" s="800"/>
      <c r="P136" s="800"/>
      <c r="Q136" s="800"/>
      <c r="R136" s="800"/>
      <c r="S136" s="800"/>
      <c r="T136" s="800"/>
      <c r="U136" s="800"/>
      <c r="V136" s="800"/>
      <c r="W136" s="800"/>
      <c r="X136" s="800"/>
      <c r="Y136" s="800"/>
      <c r="Z136" s="800"/>
      <c r="AA136" s="800"/>
      <c r="AB136" s="800"/>
      <c r="AC136" s="800"/>
    </row>
    <row r="137" spans="1:29" ht="13.8" x14ac:dyDescent="0.25">
      <c r="A137" s="800"/>
      <c r="B137" s="869"/>
      <c r="C137" s="800"/>
      <c r="D137" s="800"/>
      <c r="E137" s="800"/>
      <c r="F137" s="800"/>
      <c r="G137" s="801"/>
      <c r="H137" s="800"/>
      <c r="I137" s="800"/>
      <c r="J137" s="800"/>
      <c r="K137" s="800"/>
      <c r="L137" s="800"/>
      <c r="M137" s="800"/>
      <c r="N137" s="800"/>
      <c r="O137" s="800"/>
      <c r="P137" s="800"/>
      <c r="Q137" s="800"/>
      <c r="R137" s="800"/>
      <c r="S137" s="800"/>
      <c r="T137" s="800"/>
      <c r="U137" s="800"/>
      <c r="V137" s="800"/>
      <c r="W137" s="800"/>
      <c r="X137" s="800"/>
      <c r="Y137" s="800"/>
      <c r="Z137" s="800"/>
      <c r="AA137" s="800"/>
      <c r="AB137" s="800"/>
      <c r="AC137" s="800"/>
    </row>
    <row r="138" spans="1:29" ht="13.8" x14ac:dyDescent="0.25">
      <c r="A138" s="800"/>
      <c r="B138" s="869"/>
      <c r="C138" s="800"/>
      <c r="D138" s="800"/>
      <c r="E138" s="800"/>
      <c r="F138" s="800"/>
      <c r="G138" s="801"/>
      <c r="H138" s="800"/>
      <c r="I138" s="800"/>
      <c r="J138" s="800"/>
      <c r="K138" s="800"/>
      <c r="L138" s="800"/>
      <c r="M138" s="800"/>
      <c r="N138" s="800"/>
      <c r="O138" s="800"/>
      <c r="P138" s="800"/>
      <c r="Q138" s="800"/>
      <c r="R138" s="800"/>
      <c r="S138" s="800"/>
      <c r="T138" s="800"/>
      <c r="U138" s="800"/>
      <c r="V138" s="800"/>
      <c r="W138" s="800"/>
      <c r="X138" s="800"/>
      <c r="Y138" s="800"/>
      <c r="Z138" s="800"/>
      <c r="AA138" s="800"/>
      <c r="AB138" s="800"/>
      <c r="AC138" s="800"/>
    </row>
    <row r="139" spans="1:29" ht="13.8" x14ac:dyDescent="0.25">
      <c r="A139" s="800"/>
      <c r="B139" s="869"/>
      <c r="C139" s="800"/>
      <c r="D139" s="800"/>
      <c r="E139" s="800"/>
      <c r="F139" s="800"/>
      <c r="G139" s="801"/>
      <c r="H139" s="800"/>
      <c r="I139" s="800"/>
      <c r="J139" s="800"/>
      <c r="K139" s="800"/>
      <c r="L139" s="800"/>
      <c r="M139" s="800"/>
      <c r="N139" s="800"/>
      <c r="O139" s="800"/>
      <c r="P139" s="800"/>
      <c r="Q139" s="800"/>
      <c r="R139" s="800"/>
      <c r="S139" s="800"/>
      <c r="T139" s="800"/>
      <c r="U139" s="800"/>
      <c r="V139" s="800"/>
      <c r="W139" s="800"/>
      <c r="X139" s="800"/>
      <c r="Y139" s="800"/>
      <c r="Z139" s="800"/>
      <c r="AA139" s="800"/>
      <c r="AB139" s="800"/>
      <c r="AC139" s="800"/>
    </row>
    <row r="140" spans="1:29" ht="13.8" x14ac:dyDescent="0.25">
      <c r="A140" s="800"/>
      <c r="B140" s="869"/>
      <c r="C140" s="800"/>
      <c r="D140" s="800"/>
      <c r="E140" s="800"/>
      <c r="F140" s="800"/>
      <c r="G140" s="801"/>
      <c r="H140" s="800"/>
      <c r="I140" s="800"/>
      <c r="J140" s="800"/>
      <c r="K140" s="800"/>
      <c r="L140" s="800"/>
      <c r="M140" s="800"/>
      <c r="N140" s="800"/>
      <c r="O140" s="800"/>
      <c r="P140" s="800"/>
      <c r="Q140" s="800"/>
      <c r="R140" s="800"/>
      <c r="S140" s="800"/>
      <c r="T140" s="800"/>
      <c r="U140" s="800"/>
      <c r="V140" s="800"/>
      <c r="W140" s="800"/>
      <c r="X140" s="800"/>
      <c r="Y140" s="800"/>
      <c r="Z140" s="800"/>
      <c r="AA140" s="800"/>
      <c r="AB140" s="800"/>
      <c r="AC140" s="800"/>
    </row>
    <row r="141" spans="1:29" ht="13.8" x14ac:dyDescent="0.25">
      <c r="A141" s="800"/>
      <c r="B141" s="869"/>
      <c r="C141" s="800"/>
      <c r="D141" s="800"/>
      <c r="E141" s="800"/>
      <c r="F141" s="800"/>
      <c r="G141" s="801"/>
      <c r="H141" s="800"/>
      <c r="I141" s="800"/>
      <c r="J141" s="800"/>
      <c r="K141" s="800"/>
      <c r="L141" s="800"/>
      <c r="M141" s="800"/>
      <c r="N141" s="800"/>
      <c r="O141" s="800"/>
      <c r="P141" s="800"/>
      <c r="Q141" s="800"/>
      <c r="R141" s="800"/>
      <c r="S141" s="800"/>
      <c r="T141" s="800"/>
      <c r="U141" s="800"/>
      <c r="V141" s="800"/>
      <c r="W141" s="800"/>
      <c r="X141" s="800"/>
      <c r="Y141" s="800"/>
      <c r="Z141" s="800"/>
      <c r="AA141" s="800"/>
      <c r="AB141" s="800"/>
      <c r="AC141" s="800"/>
    </row>
    <row r="142" spans="1:29" ht="13.8" x14ac:dyDescent="0.25">
      <c r="A142" s="800"/>
      <c r="B142" s="869"/>
      <c r="C142" s="800"/>
      <c r="D142" s="800"/>
      <c r="E142" s="800"/>
      <c r="F142" s="800"/>
      <c r="G142" s="801"/>
      <c r="H142" s="800"/>
      <c r="I142" s="800"/>
      <c r="J142" s="800"/>
      <c r="K142" s="800"/>
      <c r="L142" s="800"/>
      <c r="M142" s="800"/>
      <c r="N142" s="800"/>
      <c r="O142" s="800"/>
      <c r="P142" s="800"/>
      <c r="Q142" s="800"/>
      <c r="R142" s="800"/>
      <c r="S142" s="800"/>
      <c r="T142" s="800"/>
      <c r="U142" s="800"/>
      <c r="V142" s="800"/>
      <c r="W142" s="800"/>
      <c r="X142" s="800"/>
      <c r="Y142" s="800"/>
      <c r="Z142" s="800"/>
      <c r="AA142" s="800"/>
      <c r="AB142" s="800"/>
      <c r="AC142" s="800"/>
    </row>
    <row r="143" spans="1:29" ht="13.8" x14ac:dyDescent="0.25">
      <c r="A143" s="800"/>
      <c r="B143" s="869"/>
      <c r="C143" s="800"/>
      <c r="D143" s="800"/>
      <c r="E143" s="800"/>
      <c r="F143" s="800"/>
      <c r="G143" s="801"/>
      <c r="H143" s="800"/>
      <c r="I143" s="800"/>
      <c r="J143" s="800"/>
      <c r="K143" s="800"/>
      <c r="L143" s="800"/>
      <c r="M143" s="800"/>
      <c r="N143" s="800"/>
      <c r="O143" s="800"/>
      <c r="P143" s="800"/>
      <c r="Q143" s="800"/>
      <c r="R143" s="800"/>
      <c r="S143" s="800"/>
      <c r="T143" s="800"/>
      <c r="U143" s="800"/>
      <c r="V143" s="800"/>
      <c r="W143" s="800"/>
      <c r="X143" s="800"/>
      <c r="Y143" s="800"/>
      <c r="Z143" s="800"/>
      <c r="AA143" s="800"/>
      <c r="AB143" s="800"/>
      <c r="AC143" s="800"/>
    </row>
    <row r="144" spans="1:29" ht="13.8" x14ac:dyDescent="0.25">
      <c r="A144" s="800"/>
      <c r="B144" s="869"/>
      <c r="C144" s="800"/>
      <c r="D144" s="800"/>
      <c r="E144" s="800"/>
      <c r="F144" s="800"/>
      <c r="G144" s="801"/>
      <c r="H144" s="800"/>
      <c r="I144" s="800"/>
      <c r="J144" s="800"/>
      <c r="K144" s="800"/>
      <c r="L144" s="800"/>
      <c r="M144" s="800"/>
      <c r="N144" s="800"/>
      <c r="O144" s="800"/>
      <c r="P144" s="800"/>
      <c r="Q144" s="800"/>
      <c r="R144" s="800"/>
      <c r="S144" s="800"/>
      <c r="T144" s="800"/>
      <c r="U144" s="800"/>
      <c r="V144" s="800"/>
      <c r="W144" s="800"/>
      <c r="X144" s="800"/>
      <c r="Y144" s="800"/>
      <c r="Z144" s="800"/>
      <c r="AA144" s="800"/>
      <c r="AB144" s="800"/>
      <c r="AC144" s="800"/>
    </row>
    <row r="145" spans="1:29" ht="13.8" x14ac:dyDescent="0.25">
      <c r="A145" s="800"/>
      <c r="B145" s="869"/>
      <c r="C145" s="800"/>
      <c r="D145" s="800"/>
      <c r="E145" s="800"/>
      <c r="F145" s="800"/>
      <c r="G145" s="801"/>
      <c r="H145" s="800"/>
      <c r="I145" s="800"/>
      <c r="J145" s="800"/>
      <c r="K145" s="800"/>
      <c r="L145" s="800"/>
      <c r="M145" s="800"/>
      <c r="N145" s="800"/>
      <c r="O145" s="800"/>
      <c r="P145" s="800"/>
      <c r="Q145" s="800"/>
      <c r="R145" s="800"/>
      <c r="S145" s="800"/>
      <c r="T145" s="800"/>
      <c r="U145" s="800"/>
      <c r="V145" s="800"/>
      <c r="W145" s="800"/>
      <c r="X145" s="800"/>
      <c r="Y145" s="800"/>
      <c r="Z145" s="800"/>
      <c r="AA145" s="800"/>
      <c r="AB145" s="800"/>
      <c r="AC145" s="800"/>
    </row>
    <row r="146" spans="1:29" ht="13.8" x14ac:dyDescent="0.25">
      <c r="A146" s="800"/>
      <c r="B146" s="869"/>
      <c r="C146" s="800"/>
      <c r="D146" s="800"/>
      <c r="E146" s="800"/>
      <c r="F146" s="800"/>
      <c r="G146" s="801"/>
      <c r="H146" s="800"/>
      <c r="I146" s="800"/>
      <c r="J146" s="800"/>
      <c r="K146" s="800"/>
      <c r="L146" s="800"/>
      <c r="M146" s="800"/>
      <c r="N146" s="800"/>
      <c r="O146" s="800"/>
      <c r="P146" s="800"/>
      <c r="Q146" s="800"/>
      <c r="R146" s="800"/>
      <c r="S146" s="800"/>
      <c r="T146" s="800"/>
      <c r="U146" s="800"/>
      <c r="V146" s="800"/>
      <c r="W146" s="800"/>
      <c r="X146" s="800"/>
      <c r="Y146" s="800"/>
      <c r="Z146" s="800"/>
      <c r="AA146" s="800"/>
      <c r="AB146" s="800"/>
      <c r="AC146" s="800"/>
    </row>
    <row r="147" spans="1:29" ht="13.8" x14ac:dyDescent="0.25">
      <c r="A147" s="800"/>
      <c r="B147" s="869"/>
      <c r="C147" s="800"/>
      <c r="D147" s="800"/>
      <c r="E147" s="800"/>
      <c r="F147" s="800"/>
      <c r="G147" s="801"/>
      <c r="H147" s="800"/>
      <c r="I147" s="800"/>
      <c r="J147" s="800"/>
      <c r="K147" s="800"/>
      <c r="L147" s="800"/>
      <c r="M147" s="800"/>
      <c r="N147" s="800"/>
      <c r="O147" s="800"/>
      <c r="P147" s="800"/>
      <c r="Q147" s="800"/>
      <c r="R147" s="800"/>
      <c r="S147" s="800"/>
      <c r="T147" s="800"/>
      <c r="U147" s="800"/>
      <c r="V147" s="800"/>
      <c r="W147" s="800"/>
      <c r="X147" s="800"/>
      <c r="Y147" s="800"/>
      <c r="Z147" s="800"/>
      <c r="AA147" s="800"/>
      <c r="AB147" s="800"/>
      <c r="AC147" s="800"/>
    </row>
    <row r="148" spans="1:29" ht="13.8" x14ac:dyDescent="0.25">
      <c r="A148" s="800"/>
      <c r="B148" s="869"/>
      <c r="C148" s="800"/>
      <c r="D148" s="800"/>
      <c r="E148" s="800"/>
      <c r="F148" s="800"/>
      <c r="G148" s="801"/>
      <c r="H148" s="800"/>
      <c r="I148" s="800"/>
      <c r="J148" s="800"/>
      <c r="K148" s="800"/>
      <c r="L148" s="800"/>
      <c r="M148" s="800"/>
      <c r="N148" s="800"/>
      <c r="O148" s="800"/>
      <c r="P148" s="800"/>
      <c r="Q148" s="800"/>
      <c r="R148" s="800"/>
      <c r="S148" s="800"/>
      <c r="T148" s="800"/>
      <c r="U148" s="800"/>
      <c r="V148" s="800"/>
      <c r="W148" s="800"/>
      <c r="X148" s="800"/>
      <c r="Y148" s="800"/>
      <c r="Z148" s="800"/>
      <c r="AA148" s="800"/>
      <c r="AB148" s="800"/>
      <c r="AC148" s="800"/>
    </row>
    <row r="149" spans="1:29" ht="13.8" x14ac:dyDescent="0.25">
      <c r="A149" s="800"/>
      <c r="B149" s="869"/>
      <c r="C149" s="800"/>
      <c r="D149" s="800"/>
      <c r="E149" s="800"/>
      <c r="F149" s="800"/>
      <c r="G149" s="801"/>
      <c r="H149" s="800"/>
      <c r="I149" s="800"/>
      <c r="J149" s="800"/>
      <c r="K149" s="800"/>
      <c r="L149" s="800"/>
      <c r="M149" s="800"/>
      <c r="N149" s="800"/>
      <c r="O149" s="800"/>
      <c r="P149" s="800"/>
      <c r="Q149" s="800"/>
      <c r="R149" s="800"/>
      <c r="S149" s="800"/>
      <c r="T149" s="800"/>
      <c r="U149" s="800"/>
      <c r="V149" s="800"/>
      <c r="W149" s="800"/>
      <c r="X149" s="800"/>
      <c r="Y149" s="800"/>
      <c r="Z149" s="800"/>
      <c r="AA149" s="800"/>
      <c r="AB149" s="800"/>
      <c r="AC149" s="800"/>
    </row>
    <row r="150" spans="1:29" ht="13.8" x14ac:dyDescent="0.25">
      <c r="A150" s="800"/>
      <c r="B150" s="869"/>
      <c r="C150" s="800"/>
      <c r="D150" s="800"/>
      <c r="E150" s="800"/>
      <c r="F150" s="800"/>
      <c r="G150" s="801"/>
      <c r="H150" s="800"/>
      <c r="I150" s="800"/>
      <c r="J150" s="800"/>
      <c r="K150" s="800"/>
      <c r="L150" s="800"/>
      <c r="M150" s="800"/>
      <c r="N150" s="800"/>
      <c r="O150" s="800"/>
      <c r="P150" s="800"/>
      <c r="Q150" s="800"/>
      <c r="R150" s="800"/>
      <c r="S150" s="800"/>
      <c r="T150" s="800"/>
      <c r="U150" s="800"/>
      <c r="V150" s="800"/>
      <c r="W150" s="800"/>
      <c r="X150" s="800"/>
      <c r="Y150" s="800"/>
      <c r="Z150" s="800"/>
      <c r="AA150" s="800"/>
      <c r="AB150" s="800"/>
      <c r="AC150" s="800"/>
    </row>
    <row r="151" spans="1:29" ht="13.8" x14ac:dyDescent="0.25">
      <c r="A151" s="800"/>
      <c r="B151" s="869"/>
      <c r="C151" s="800"/>
      <c r="D151" s="800"/>
      <c r="E151" s="800"/>
      <c r="F151" s="800"/>
      <c r="G151" s="801"/>
      <c r="H151" s="800"/>
      <c r="I151" s="800"/>
      <c r="J151" s="800"/>
      <c r="K151" s="800"/>
      <c r="L151" s="800"/>
      <c r="M151" s="800"/>
      <c r="N151" s="800"/>
      <c r="O151" s="800"/>
      <c r="P151" s="800"/>
      <c r="Q151" s="800"/>
      <c r="R151" s="800"/>
      <c r="S151" s="800"/>
      <c r="T151" s="800"/>
      <c r="U151" s="800"/>
      <c r="V151" s="800"/>
      <c r="W151" s="800"/>
      <c r="X151" s="800"/>
      <c r="Y151" s="800"/>
      <c r="Z151" s="800"/>
      <c r="AA151" s="800"/>
      <c r="AB151" s="800"/>
      <c r="AC151" s="800"/>
    </row>
    <row r="152" spans="1:29" ht="13.8" x14ac:dyDescent="0.25">
      <c r="A152" s="800"/>
      <c r="B152" s="869"/>
      <c r="C152" s="800"/>
      <c r="D152" s="800"/>
      <c r="E152" s="800"/>
      <c r="F152" s="800"/>
      <c r="G152" s="801"/>
      <c r="H152" s="800"/>
      <c r="I152" s="800"/>
      <c r="J152" s="800"/>
      <c r="K152" s="800"/>
      <c r="L152" s="800"/>
      <c r="M152" s="800"/>
      <c r="N152" s="800"/>
      <c r="O152" s="800"/>
      <c r="P152" s="800"/>
      <c r="Q152" s="800"/>
      <c r="R152" s="800"/>
      <c r="S152" s="800"/>
      <c r="T152" s="800"/>
      <c r="U152" s="800"/>
      <c r="V152" s="800"/>
      <c r="W152" s="800"/>
      <c r="X152" s="800"/>
      <c r="Y152" s="800"/>
      <c r="Z152" s="800"/>
      <c r="AA152" s="800"/>
      <c r="AB152" s="800"/>
      <c r="AC152" s="800"/>
    </row>
    <row r="153" spans="1:29" ht="15.75" customHeight="1" x14ac:dyDescent="0.25">
      <c r="A153" s="800"/>
      <c r="B153" s="869"/>
      <c r="C153" s="800"/>
      <c r="D153" s="800"/>
      <c r="E153" s="800"/>
      <c r="F153" s="800"/>
      <c r="G153" s="801"/>
      <c r="H153" s="800"/>
      <c r="I153" s="800"/>
      <c r="J153" s="800"/>
      <c r="K153" s="800"/>
      <c r="L153" s="800"/>
      <c r="M153" s="800"/>
      <c r="N153" s="800"/>
      <c r="O153" s="800"/>
      <c r="P153" s="800"/>
      <c r="Q153" s="800"/>
      <c r="R153" s="800"/>
      <c r="S153" s="800"/>
      <c r="T153" s="800"/>
      <c r="U153" s="800"/>
      <c r="V153" s="800"/>
      <c r="W153" s="800"/>
      <c r="X153" s="800"/>
      <c r="Y153" s="800"/>
      <c r="Z153" s="800"/>
      <c r="AA153" s="800"/>
      <c r="AB153" s="800"/>
      <c r="AC153" s="800"/>
    </row>
    <row r="154" spans="1:29" ht="15.75" customHeight="1" x14ac:dyDescent="0.25">
      <c r="A154" s="800"/>
      <c r="B154" s="869"/>
      <c r="C154" s="800"/>
      <c r="D154" s="800"/>
      <c r="E154" s="800"/>
      <c r="F154" s="800"/>
      <c r="G154" s="801"/>
      <c r="H154" s="800"/>
      <c r="I154" s="800"/>
      <c r="J154" s="800"/>
      <c r="K154" s="800"/>
      <c r="L154" s="800"/>
      <c r="M154" s="800"/>
      <c r="N154" s="800"/>
      <c r="O154" s="800"/>
      <c r="P154" s="800"/>
      <c r="Q154" s="800"/>
      <c r="R154" s="800"/>
      <c r="S154" s="800"/>
      <c r="T154" s="800"/>
      <c r="U154" s="800"/>
      <c r="V154" s="800"/>
      <c r="W154" s="800"/>
      <c r="X154" s="800"/>
      <c r="Y154" s="800"/>
      <c r="Z154" s="800"/>
      <c r="AA154" s="800"/>
      <c r="AB154" s="800"/>
      <c r="AC154" s="800"/>
    </row>
    <row r="155" spans="1:29" ht="15.75" customHeight="1" x14ac:dyDescent="0.25">
      <c r="A155" s="800"/>
      <c r="B155" s="869"/>
      <c r="C155" s="800"/>
      <c r="D155" s="800"/>
      <c r="E155" s="800"/>
      <c r="F155" s="800"/>
      <c r="G155" s="801"/>
      <c r="H155" s="800"/>
      <c r="I155" s="800"/>
      <c r="J155" s="800"/>
      <c r="K155" s="800"/>
      <c r="L155" s="800"/>
      <c r="M155" s="800"/>
      <c r="N155" s="800"/>
      <c r="O155" s="800"/>
      <c r="P155" s="800"/>
      <c r="Q155" s="800"/>
      <c r="R155" s="800"/>
      <c r="S155" s="800"/>
      <c r="T155" s="800"/>
      <c r="U155" s="800"/>
      <c r="V155" s="800"/>
      <c r="W155" s="800"/>
      <c r="X155" s="800"/>
      <c r="Y155" s="800"/>
      <c r="Z155" s="800"/>
      <c r="AA155" s="800"/>
      <c r="AB155" s="800"/>
      <c r="AC155" s="800"/>
    </row>
    <row r="156" spans="1:29" ht="15.75" customHeight="1" x14ac:dyDescent="0.25">
      <c r="A156" s="800"/>
      <c r="B156" s="869"/>
      <c r="C156" s="800"/>
      <c r="D156" s="800"/>
      <c r="E156" s="800"/>
      <c r="F156" s="800"/>
      <c r="G156" s="801"/>
      <c r="H156" s="800"/>
      <c r="I156" s="800"/>
      <c r="J156" s="800"/>
      <c r="K156" s="800"/>
      <c r="L156" s="800"/>
      <c r="M156" s="800"/>
      <c r="N156" s="800"/>
      <c r="O156" s="800"/>
      <c r="P156" s="800"/>
      <c r="Q156" s="800"/>
      <c r="R156" s="800"/>
      <c r="S156" s="800"/>
      <c r="T156" s="800"/>
      <c r="U156" s="800"/>
      <c r="V156" s="800"/>
      <c r="W156" s="800"/>
      <c r="X156" s="800"/>
      <c r="Y156" s="800"/>
      <c r="Z156" s="800"/>
      <c r="AA156" s="800"/>
      <c r="AB156" s="800"/>
      <c r="AC156" s="800"/>
    </row>
    <row r="157" spans="1:29" ht="15.75" customHeight="1" x14ac:dyDescent="0.25">
      <c r="A157" s="800"/>
      <c r="B157" s="869"/>
      <c r="C157" s="800"/>
      <c r="D157" s="800"/>
      <c r="E157" s="800"/>
      <c r="F157" s="800"/>
      <c r="G157" s="801"/>
      <c r="H157" s="800"/>
      <c r="I157" s="800"/>
      <c r="J157" s="800"/>
      <c r="K157" s="800"/>
      <c r="L157" s="800"/>
      <c r="M157" s="800"/>
      <c r="N157" s="800"/>
      <c r="O157" s="800"/>
      <c r="P157" s="800"/>
      <c r="Q157" s="800"/>
      <c r="R157" s="800"/>
      <c r="S157" s="800"/>
      <c r="T157" s="800"/>
      <c r="U157" s="800"/>
      <c r="V157" s="800"/>
      <c r="W157" s="800"/>
      <c r="X157" s="800"/>
      <c r="Y157" s="800"/>
      <c r="Z157" s="800"/>
      <c r="AA157" s="800"/>
      <c r="AB157" s="800"/>
      <c r="AC157" s="800"/>
    </row>
    <row r="158" spans="1:29" ht="15.75" customHeight="1" x14ac:dyDescent="0.25">
      <c r="A158" s="800"/>
      <c r="B158" s="869"/>
      <c r="C158" s="800"/>
      <c r="D158" s="800"/>
      <c r="E158" s="800"/>
      <c r="F158" s="800"/>
      <c r="G158" s="801"/>
      <c r="H158" s="800"/>
      <c r="I158" s="800"/>
      <c r="J158" s="800"/>
      <c r="K158" s="800"/>
      <c r="L158" s="800"/>
      <c r="M158" s="800"/>
      <c r="N158" s="800"/>
      <c r="O158" s="800"/>
      <c r="P158" s="800"/>
      <c r="Q158" s="800"/>
      <c r="R158" s="800"/>
      <c r="S158" s="800"/>
      <c r="T158" s="800"/>
      <c r="U158" s="800"/>
      <c r="V158" s="800"/>
      <c r="W158" s="800"/>
      <c r="X158" s="800"/>
      <c r="Y158" s="800"/>
      <c r="Z158" s="800"/>
      <c r="AA158" s="800"/>
      <c r="AB158" s="800"/>
      <c r="AC158" s="800"/>
    </row>
    <row r="159" spans="1:29" ht="15.75" customHeight="1" x14ac:dyDescent="0.25">
      <c r="A159" s="800"/>
      <c r="B159" s="869"/>
      <c r="C159" s="800"/>
      <c r="D159" s="800"/>
      <c r="E159" s="800"/>
      <c r="F159" s="800"/>
      <c r="G159" s="801"/>
      <c r="H159" s="800"/>
      <c r="I159" s="800"/>
      <c r="J159" s="800"/>
      <c r="K159" s="800"/>
      <c r="L159" s="800"/>
      <c r="M159" s="800"/>
      <c r="N159" s="800"/>
      <c r="O159" s="800"/>
      <c r="P159" s="800"/>
      <c r="Q159" s="800"/>
      <c r="R159" s="800"/>
      <c r="S159" s="800"/>
      <c r="T159" s="800"/>
      <c r="U159" s="800"/>
      <c r="V159" s="800"/>
      <c r="W159" s="800"/>
      <c r="X159" s="800"/>
      <c r="Y159" s="800"/>
      <c r="Z159" s="800"/>
      <c r="AA159" s="800"/>
      <c r="AB159" s="800"/>
      <c r="AC159" s="800"/>
    </row>
    <row r="160" spans="1:29" ht="15.75" customHeight="1" x14ac:dyDescent="0.25">
      <c r="A160" s="800"/>
      <c r="B160" s="869"/>
      <c r="C160" s="800"/>
      <c r="D160" s="800"/>
      <c r="E160" s="800"/>
      <c r="F160" s="800"/>
      <c r="G160" s="801"/>
      <c r="H160" s="800"/>
      <c r="I160" s="800"/>
      <c r="J160" s="800"/>
      <c r="K160" s="800"/>
      <c r="L160" s="800"/>
      <c r="M160" s="800"/>
      <c r="N160" s="800"/>
      <c r="O160" s="800"/>
      <c r="P160" s="800"/>
      <c r="Q160" s="800"/>
      <c r="R160" s="800"/>
      <c r="S160" s="800"/>
      <c r="T160" s="800"/>
      <c r="U160" s="800"/>
      <c r="V160" s="800"/>
      <c r="W160" s="800"/>
      <c r="X160" s="800"/>
      <c r="Y160" s="800"/>
      <c r="Z160" s="800"/>
      <c r="AA160" s="800"/>
      <c r="AB160" s="800"/>
      <c r="AC160" s="800"/>
    </row>
    <row r="161" spans="1:29" ht="15.75" customHeight="1" x14ac:dyDescent="0.25">
      <c r="A161" s="800"/>
      <c r="B161" s="869"/>
      <c r="C161" s="800"/>
      <c r="D161" s="800"/>
      <c r="E161" s="800"/>
      <c r="F161" s="800"/>
      <c r="G161" s="801"/>
      <c r="H161" s="800"/>
      <c r="I161" s="800"/>
      <c r="J161" s="800"/>
      <c r="K161" s="800"/>
      <c r="L161" s="800"/>
      <c r="M161" s="800"/>
      <c r="N161" s="800"/>
      <c r="O161" s="800"/>
      <c r="P161" s="800"/>
      <c r="Q161" s="800"/>
      <c r="R161" s="800"/>
      <c r="S161" s="800"/>
      <c r="T161" s="800"/>
      <c r="U161" s="800"/>
      <c r="V161" s="800"/>
      <c r="W161" s="800"/>
      <c r="X161" s="800"/>
      <c r="Y161" s="800"/>
      <c r="Z161" s="800"/>
      <c r="AA161" s="800"/>
      <c r="AB161" s="800"/>
      <c r="AC161" s="800"/>
    </row>
    <row r="162" spans="1:29" ht="15.75" customHeight="1" x14ac:dyDescent="0.25">
      <c r="A162" s="800"/>
      <c r="B162" s="869"/>
      <c r="C162" s="800"/>
      <c r="D162" s="800"/>
      <c r="E162" s="800"/>
      <c r="F162" s="800"/>
      <c r="G162" s="801"/>
      <c r="H162" s="800"/>
      <c r="I162" s="800"/>
      <c r="J162" s="800"/>
      <c r="K162" s="800"/>
      <c r="L162" s="800"/>
      <c r="M162" s="800"/>
      <c r="N162" s="800"/>
      <c r="O162" s="800"/>
      <c r="P162" s="800"/>
      <c r="Q162" s="800"/>
      <c r="R162" s="800"/>
      <c r="S162" s="800"/>
      <c r="T162" s="800"/>
      <c r="U162" s="800"/>
      <c r="V162" s="800"/>
      <c r="W162" s="800"/>
      <c r="X162" s="800"/>
      <c r="Y162" s="800"/>
      <c r="Z162" s="800"/>
      <c r="AA162" s="800"/>
      <c r="AB162" s="800"/>
      <c r="AC162" s="800"/>
    </row>
    <row r="163" spans="1:29" ht="15.75" customHeight="1" x14ac:dyDescent="0.25">
      <c r="A163" s="800"/>
      <c r="B163" s="869"/>
      <c r="C163" s="800"/>
      <c r="D163" s="800"/>
      <c r="E163" s="800"/>
      <c r="F163" s="800"/>
      <c r="G163" s="801"/>
      <c r="H163" s="800"/>
      <c r="I163" s="800"/>
      <c r="J163" s="800"/>
      <c r="K163" s="800"/>
      <c r="L163" s="800"/>
      <c r="M163" s="800"/>
      <c r="N163" s="800"/>
      <c r="O163" s="800"/>
      <c r="P163" s="800"/>
      <c r="Q163" s="800"/>
      <c r="R163" s="800"/>
      <c r="S163" s="800"/>
      <c r="T163" s="800"/>
      <c r="U163" s="800"/>
      <c r="V163" s="800"/>
      <c r="W163" s="800"/>
      <c r="X163" s="800"/>
      <c r="Y163" s="800"/>
      <c r="Z163" s="800"/>
      <c r="AA163" s="800"/>
      <c r="AB163" s="800"/>
      <c r="AC163" s="800"/>
    </row>
    <row r="164" spans="1:29" ht="15.75" customHeight="1" x14ac:dyDescent="0.25">
      <c r="A164" s="800"/>
      <c r="B164" s="869"/>
      <c r="C164" s="800"/>
      <c r="D164" s="800"/>
      <c r="E164" s="800"/>
      <c r="F164" s="800"/>
      <c r="G164" s="801"/>
      <c r="H164" s="800"/>
      <c r="I164" s="800"/>
      <c r="J164" s="800"/>
      <c r="K164" s="800"/>
      <c r="L164" s="800"/>
      <c r="M164" s="800"/>
      <c r="N164" s="800"/>
      <c r="O164" s="800"/>
      <c r="P164" s="800"/>
      <c r="Q164" s="800"/>
      <c r="R164" s="800"/>
      <c r="S164" s="800"/>
      <c r="T164" s="800"/>
      <c r="U164" s="800"/>
      <c r="V164" s="800"/>
      <c r="W164" s="800"/>
      <c r="X164" s="800"/>
      <c r="Y164" s="800"/>
      <c r="Z164" s="800"/>
      <c r="AA164" s="800"/>
      <c r="AB164" s="800"/>
      <c r="AC164" s="800"/>
    </row>
    <row r="165" spans="1:29" ht="15.75" customHeight="1" x14ac:dyDescent="0.25">
      <c r="A165" s="800"/>
      <c r="B165" s="869"/>
      <c r="C165" s="800"/>
      <c r="D165" s="800"/>
      <c r="E165" s="800"/>
      <c r="F165" s="800"/>
      <c r="G165" s="801"/>
      <c r="H165" s="800"/>
      <c r="I165" s="800"/>
      <c r="J165" s="800"/>
      <c r="K165" s="800"/>
      <c r="L165" s="800"/>
      <c r="M165" s="800"/>
      <c r="N165" s="800"/>
      <c r="O165" s="800"/>
      <c r="P165" s="800"/>
      <c r="Q165" s="800"/>
      <c r="R165" s="800"/>
      <c r="S165" s="800"/>
      <c r="T165" s="800"/>
      <c r="U165" s="800"/>
      <c r="V165" s="800"/>
      <c r="W165" s="800"/>
      <c r="X165" s="800"/>
      <c r="Y165" s="800"/>
      <c r="Z165" s="800"/>
      <c r="AA165" s="800"/>
      <c r="AB165" s="800"/>
      <c r="AC165" s="800"/>
    </row>
    <row r="166" spans="1:29" ht="15.75" customHeight="1" x14ac:dyDescent="0.25">
      <c r="A166" s="800"/>
      <c r="B166" s="869"/>
      <c r="C166" s="800"/>
      <c r="D166" s="800"/>
      <c r="E166" s="800"/>
      <c r="F166" s="800"/>
      <c r="G166" s="801"/>
      <c r="H166" s="800"/>
      <c r="I166" s="800"/>
      <c r="J166" s="800"/>
      <c r="K166" s="800"/>
      <c r="L166" s="800"/>
      <c r="M166" s="800"/>
      <c r="N166" s="800"/>
      <c r="O166" s="800"/>
      <c r="P166" s="800"/>
      <c r="Q166" s="800"/>
      <c r="R166" s="800"/>
      <c r="S166" s="800"/>
      <c r="T166" s="800"/>
      <c r="U166" s="800"/>
      <c r="V166" s="800"/>
      <c r="W166" s="800"/>
      <c r="X166" s="800"/>
      <c r="Y166" s="800"/>
      <c r="Z166" s="800"/>
      <c r="AA166" s="800"/>
      <c r="AB166" s="800"/>
      <c r="AC166" s="800"/>
    </row>
    <row r="167" spans="1:29" ht="15.75" customHeight="1" x14ac:dyDescent="0.25">
      <c r="A167" s="800"/>
      <c r="B167" s="869"/>
      <c r="C167" s="800"/>
      <c r="D167" s="800"/>
      <c r="E167" s="800"/>
      <c r="F167" s="800"/>
      <c r="G167" s="801"/>
      <c r="H167" s="800"/>
      <c r="I167" s="800"/>
      <c r="J167" s="800"/>
      <c r="K167" s="800"/>
      <c r="L167" s="800"/>
      <c r="M167" s="800"/>
      <c r="N167" s="800"/>
      <c r="O167" s="800"/>
      <c r="P167" s="800"/>
      <c r="Q167" s="800"/>
      <c r="R167" s="800"/>
      <c r="S167" s="800"/>
      <c r="T167" s="800"/>
      <c r="U167" s="800"/>
      <c r="V167" s="800"/>
      <c r="W167" s="800"/>
      <c r="X167" s="800"/>
      <c r="Y167" s="800"/>
      <c r="Z167" s="800"/>
      <c r="AA167" s="800"/>
      <c r="AB167" s="800"/>
      <c r="AC167" s="800"/>
    </row>
    <row r="168" spans="1:29" ht="15.75" customHeight="1" x14ac:dyDescent="0.25">
      <c r="A168" s="800"/>
      <c r="B168" s="869"/>
      <c r="C168" s="800"/>
      <c r="D168" s="800"/>
      <c r="E168" s="800"/>
      <c r="F168" s="800"/>
      <c r="G168" s="801"/>
      <c r="H168" s="800"/>
      <c r="I168" s="800"/>
      <c r="J168" s="800"/>
      <c r="K168" s="800"/>
      <c r="L168" s="800"/>
      <c r="M168" s="800"/>
      <c r="N168" s="800"/>
      <c r="O168" s="800"/>
      <c r="P168" s="800"/>
      <c r="Q168" s="800"/>
      <c r="R168" s="800"/>
      <c r="S168" s="800"/>
      <c r="T168" s="800"/>
      <c r="U168" s="800"/>
      <c r="V168" s="800"/>
      <c r="W168" s="800"/>
      <c r="X168" s="800"/>
      <c r="Y168" s="800"/>
      <c r="Z168" s="800"/>
      <c r="AA168" s="800"/>
      <c r="AB168" s="800"/>
      <c r="AC168" s="800"/>
    </row>
    <row r="169" spans="1:29" ht="15.75" customHeight="1" x14ac:dyDescent="0.25">
      <c r="A169" s="800"/>
      <c r="B169" s="869"/>
      <c r="C169" s="800"/>
      <c r="D169" s="800"/>
      <c r="E169" s="800"/>
      <c r="F169" s="800"/>
      <c r="G169" s="801"/>
      <c r="H169" s="800"/>
      <c r="I169" s="800"/>
      <c r="J169" s="800"/>
      <c r="K169" s="800"/>
      <c r="L169" s="800"/>
      <c r="M169" s="800"/>
      <c r="N169" s="800"/>
      <c r="O169" s="800"/>
      <c r="P169" s="800"/>
      <c r="Q169" s="800"/>
      <c r="R169" s="800"/>
      <c r="S169" s="800"/>
      <c r="T169" s="800"/>
      <c r="U169" s="800"/>
      <c r="V169" s="800"/>
      <c r="W169" s="800"/>
      <c r="X169" s="800"/>
      <c r="Y169" s="800"/>
      <c r="Z169" s="800"/>
      <c r="AA169" s="800"/>
      <c r="AB169" s="800"/>
      <c r="AC169" s="800"/>
    </row>
    <row r="170" spans="1:29" ht="15.75" customHeight="1" x14ac:dyDescent="0.25">
      <c r="A170" s="800"/>
      <c r="B170" s="869"/>
      <c r="C170" s="800"/>
      <c r="D170" s="800"/>
      <c r="E170" s="800"/>
      <c r="F170" s="800"/>
      <c r="G170" s="801"/>
      <c r="H170" s="800"/>
      <c r="I170" s="800"/>
      <c r="J170" s="800"/>
      <c r="K170" s="800"/>
      <c r="L170" s="800"/>
      <c r="M170" s="800"/>
      <c r="N170" s="800"/>
      <c r="O170" s="800"/>
      <c r="P170" s="800"/>
      <c r="Q170" s="800"/>
      <c r="R170" s="800"/>
      <c r="S170" s="800"/>
      <c r="T170" s="800"/>
      <c r="U170" s="800"/>
      <c r="V170" s="800"/>
      <c r="W170" s="800"/>
      <c r="X170" s="800"/>
      <c r="Y170" s="800"/>
      <c r="Z170" s="800"/>
      <c r="AA170" s="800"/>
      <c r="AB170" s="800"/>
      <c r="AC170" s="800"/>
    </row>
    <row r="171" spans="1:29" ht="15.75" customHeight="1" x14ac:dyDescent="0.25">
      <c r="A171" s="800"/>
      <c r="B171" s="869"/>
      <c r="C171" s="800"/>
      <c r="D171" s="800"/>
      <c r="E171" s="800"/>
      <c r="F171" s="800"/>
      <c r="G171" s="801"/>
      <c r="H171" s="800"/>
      <c r="I171" s="800"/>
      <c r="J171" s="800"/>
      <c r="K171" s="800"/>
      <c r="L171" s="800"/>
      <c r="M171" s="800"/>
      <c r="N171" s="800"/>
      <c r="O171" s="800"/>
      <c r="P171" s="800"/>
      <c r="Q171" s="800"/>
      <c r="R171" s="800"/>
      <c r="S171" s="800"/>
      <c r="T171" s="800"/>
      <c r="U171" s="800"/>
      <c r="V171" s="800"/>
      <c r="W171" s="800"/>
      <c r="X171" s="800"/>
      <c r="Y171" s="800"/>
      <c r="Z171" s="800"/>
      <c r="AA171" s="800"/>
      <c r="AB171" s="800"/>
      <c r="AC171" s="800"/>
    </row>
    <row r="172" spans="1:29" ht="15.75" customHeight="1" x14ac:dyDescent="0.25">
      <c r="A172" s="800"/>
      <c r="B172" s="869"/>
      <c r="C172" s="800"/>
      <c r="D172" s="800"/>
      <c r="E172" s="800"/>
      <c r="F172" s="800"/>
      <c r="G172" s="801"/>
      <c r="H172" s="800"/>
      <c r="I172" s="800"/>
      <c r="J172" s="800"/>
      <c r="K172" s="800"/>
      <c r="L172" s="800"/>
      <c r="M172" s="800"/>
      <c r="N172" s="800"/>
      <c r="O172" s="800"/>
      <c r="P172" s="800"/>
      <c r="Q172" s="800"/>
      <c r="R172" s="800"/>
      <c r="S172" s="800"/>
      <c r="T172" s="800"/>
      <c r="U172" s="800"/>
      <c r="V172" s="800"/>
      <c r="W172" s="800"/>
      <c r="X172" s="800"/>
      <c r="Y172" s="800"/>
      <c r="Z172" s="800"/>
      <c r="AA172" s="800"/>
      <c r="AB172" s="800"/>
      <c r="AC172" s="800"/>
    </row>
    <row r="173" spans="1:29" ht="15.75" customHeight="1" x14ac:dyDescent="0.25">
      <c r="A173" s="800"/>
      <c r="B173" s="869"/>
      <c r="C173" s="800"/>
      <c r="D173" s="800"/>
      <c r="E173" s="800"/>
      <c r="F173" s="800"/>
      <c r="G173" s="801"/>
      <c r="H173" s="800"/>
      <c r="I173" s="800"/>
      <c r="J173" s="800"/>
      <c r="K173" s="800"/>
      <c r="L173" s="800"/>
      <c r="M173" s="800"/>
      <c r="N173" s="800"/>
      <c r="O173" s="800"/>
      <c r="P173" s="800"/>
      <c r="Q173" s="800"/>
      <c r="R173" s="800"/>
      <c r="S173" s="800"/>
      <c r="T173" s="800"/>
      <c r="U173" s="800"/>
      <c r="V173" s="800"/>
      <c r="W173" s="800"/>
      <c r="X173" s="800"/>
      <c r="Y173" s="800"/>
      <c r="Z173" s="800"/>
      <c r="AA173" s="800"/>
      <c r="AB173" s="800"/>
      <c r="AC173" s="800"/>
    </row>
    <row r="174" spans="1:29" ht="15.75" customHeight="1" x14ac:dyDescent="0.25">
      <c r="A174" s="800"/>
      <c r="B174" s="869"/>
      <c r="C174" s="800"/>
      <c r="D174" s="800"/>
      <c r="E174" s="800"/>
      <c r="F174" s="800"/>
      <c r="G174" s="801"/>
      <c r="H174" s="800"/>
      <c r="I174" s="800"/>
      <c r="J174" s="800"/>
      <c r="K174" s="800"/>
      <c r="L174" s="800"/>
      <c r="M174" s="800"/>
      <c r="N174" s="800"/>
      <c r="O174" s="800"/>
      <c r="P174" s="800"/>
      <c r="Q174" s="800"/>
      <c r="R174" s="800"/>
      <c r="S174" s="800"/>
      <c r="T174" s="800"/>
      <c r="U174" s="800"/>
      <c r="V174" s="800"/>
      <c r="W174" s="800"/>
      <c r="X174" s="800"/>
      <c r="Y174" s="800"/>
      <c r="Z174" s="800"/>
      <c r="AA174" s="800"/>
      <c r="AB174" s="800"/>
      <c r="AC174" s="800"/>
    </row>
    <row r="175" spans="1:29" ht="15.75" customHeight="1" x14ac:dyDescent="0.25">
      <c r="A175" s="800"/>
      <c r="B175" s="869"/>
      <c r="C175" s="800"/>
      <c r="D175" s="800"/>
      <c r="E175" s="800"/>
      <c r="F175" s="800"/>
      <c r="G175" s="801"/>
      <c r="H175" s="800"/>
      <c r="I175" s="800"/>
      <c r="J175" s="800"/>
      <c r="K175" s="800"/>
      <c r="L175" s="800"/>
      <c r="M175" s="800"/>
      <c r="N175" s="800"/>
      <c r="O175" s="800"/>
      <c r="P175" s="800"/>
      <c r="Q175" s="800"/>
      <c r="R175" s="800"/>
      <c r="S175" s="800"/>
      <c r="T175" s="800"/>
      <c r="U175" s="800"/>
      <c r="V175" s="800"/>
      <c r="W175" s="800"/>
      <c r="X175" s="800"/>
      <c r="Y175" s="800"/>
      <c r="Z175" s="800"/>
      <c r="AA175" s="800"/>
      <c r="AB175" s="800"/>
      <c r="AC175" s="800"/>
    </row>
    <row r="176" spans="1:29" ht="15.75" customHeight="1" x14ac:dyDescent="0.25">
      <c r="A176" s="800"/>
      <c r="B176" s="869"/>
      <c r="C176" s="800"/>
      <c r="D176" s="800"/>
      <c r="E176" s="800"/>
      <c r="F176" s="800"/>
      <c r="G176" s="801"/>
      <c r="H176" s="800"/>
      <c r="I176" s="800"/>
      <c r="J176" s="800"/>
      <c r="K176" s="800"/>
      <c r="L176" s="800"/>
      <c r="M176" s="800"/>
      <c r="N176" s="800"/>
      <c r="O176" s="800"/>
      <c r="P176" s="800"/>
      <c r="Q176" s="800"/>
      <c r="R176" s="800"/>
      <c r="S176" s="800"/>
      <c r="T176" s="800"/>
      <c r="U176" s="800"/>
      <c r="V176" s="800"/>
      <c r="W176" s="800"/>
      <c r="X176" s="800"/>
      <c r="Y176" s="800"/>
      <c r="Z176" s="800"/>
      <c r="AA176" s="800"/>
      <c r="AB176" s="800"/>
      <c r="AC176" s="800"/>
    </row>
    <row r="177" spans="1:29" ht="15.75" customHeight="1" x14ac:dyDescent="0.25">
      <c r="A177" s="800"/>
      <c r="B177" s="869"/>
      <c r="C177" s="800"/>
      <c r="D177" s="800"/>
      <c r="E177" s="800"/>
      <c r="F177" s="800"/>
      <c r="G177" s="801"/>
      <c r="H177" s="800"/>
      <c r="I177" s="800"/>
      <c r="J177" s="800"/>
      <c r="K177" s="800"/>
      <c r="L177" s="800"/>
      <c r="M177" s="800"/>
      <c r="N177" s="800"/>
      <c r="O177" s="800"/>
      <c r="P177" s="800"/>
      <c r="Q177" s="800"/>
      <c r="R177" s="800"/>
      <c r="S177" s="800"/>
      <c r="T177" s="800"/>
      <c r="U177" s="800"/>
      <c r="V177" s="800"/>
      <c r="W177" s="800"/>
      <c r="X177" s="800"/>
      <c r="Y177" s="800"/>
      <c r="Z177" s="800"/>
      <c r="AA177" s="800"/>
      <c r="AB177" s="800"/>
      <c r="AC177" s="800"/>
    </row>
    <row r="178" spans="1:29" ht="15.75" customHeight="1" x14ac:dyDescent="0.25">
      <c r="A178" s="800"/>
      <c r="B178" s="869"/>
      <c r="C178" s="800"/>
      <c r="D178" s="800"/>
      <c r="E178" s="800"/>
      <c r="F178" s="800"/>
      <c r="G178" s="801"/>
      <c r="H178" s="800"/>
      <c r="I178" s="800"/>
      <c r="J178" s="800"/>
      <c r="K178" s="800"/>
      <c r="L178" s="800"/>
      <c r="M178" s="800"/>
      <c r="N178" s="800"/>
      <c r="O178" s="800"/>
      <c r="P178" s="800"/>
      <c r="Q178" s="800"/>
      <c r="R178" s="800"/>
      <c r="S178" s="800"/>
      <c r="T178" s="800"/>
      <c r="U178" s="800"/>
      <c r="V178" s="800"/>
      <c r="W178" s="800"/>
      <c r="X178" s="800"/>
      <c r="Y178" s="800"/>
      <c r="Z178" s="800"/>
      <c r="AA178" s="800"/>
      <c r="AB178" s="800"/>
      <c r="AC178" s="800"/>
    </row>
    <row r="179" spans="1:29" ht="15.75" customHeight="1" x14ac:dyDescent="0.25">
      <c r="A179" s="800"/>
      <c r="B179" s="869"/>
      <c r="C179" s="800"/>
      <c r="D179" s="800"/>
      <c r="E179" s="800"/>
      <c r="F179" s="800"/>
      <c r="G179" s="801"/>
      <c r="H179" s="800"/>
      <c r="I179" s="800"/>
      <c r="J179" s="800"/>
      <c r="K179" s="800"/>
      <c r="L179" s="800"/>
      <c r="M179" s="800"/>
      <c r="N179" s="800"/>
      <c r="O179" s="800"/>
      <c r="P179" s="800"/>
      <c r="Q179" s="800"/>
      <c r="R179" s="800"/>
      <c r="S179" s="800"/>
      <c r="T179" s="800"/>
      <c r="U179" s="800"/>
      <c r="V179" s="800"/>
      <c r="W179" s="800"/>
      <c r="X179" s="800"/>
      <c r="Y179" s="800"/>
      <c r="Z179" s="800"/>
      <c r="AA179" s="800"/>
      <c r="AB179" s="800"/>
      <c r="AC179" s="800"/>
    </row>
    <row r="180" spans="1:29" ht="15.75" customHeight="1" x14ac:dyDescent="0.25">
      <c r="A180" s="800"/>
      <c r="B180" s="869"/>
      <c r="C180" s="800"/>
      <c r="D180" s="800"/>
      <c r="E180" s="800"/>
      <c r="F180" s="800"/>
      <c r="G180" s="801"/>
      <c r="H180" s="800"/>
      <c r="I180" s="800"/>
      <c r="J180" s="800"/>
      <c r="K180" s="800"/>
      <c r="L180" s="800"/>
      <c r="M180" s="800"/>
      <c r="N180" s="800"/>
      <c r="O180" s="800"/>
      <c r="P180" s="800"/>
      <c r="Q180" s="800"/>
      <c r="R180" s="800"/>
      <c r="S180" s="800"/>
      <c r="T180" s="800"/>
      <c r="U180" s="800"/>
      <c r="V180" s="800"/>
      <c r="W180" s="800"/>
      <c r="X180" s="800"/>
      <c r="Y180" s="800"/>
      <c r="Z180" s="800"/>
      <c r="AA180" s="800"/>
      <c r="AB180" s="800"/>
      <c r="AC180" s="800"/>
    </row>
    <row r="181" spans="1:29" ht="15.75" customHeight="1" x14ac:dyDescent="0.25">
      <c r="A181" s="800"/>
      <c r="B181" s="869"/>
      <c r="C181" s="800"/>
      <c r="D181" s="800"/>
      <c r="E181" s="800"/>
      <c r="F181" s="800"/>
      <c r="G181" s="801"/>
      <c r="H181" s="800"/>
      <c r="I181" s="800"/>
      <c r="J181" s="800"/>
      <c r="K181" s="800"/>
      <c r="L181" s="800"/>
      <c r="M181" s="800"/>
      <c r="N181" s="800"/>
      <c r="O181" s="800"/>
      <c r="P181" s="800"/>
      <c r="Q181" s="800"/>
      <c r="R181" s="800"/>
      <c r="S181" s="800"/>
      <c r="T181" s="800"/>
      <c r="U181" s="800"/>
      <c r="V181" s="800"/>
      <c r="W181" s="800"/>
      <c r="X181" s="800"/>
      <c r="Y181" s="800"/>
      <c r="Z181" s="800"/>
      <c r="AA181" s="800"/>
      <c r="AB181" s="800"/>
      <c r="AC181" s="800"/>
    </row>
    <row r="182" spans="1:29" ht="15.75" customHeight="1" x14ac:dyDescent="0.25">
      <c r="A182" s="800"/>
      <c r="B182" s="869"/>
      <c r="C182" s="800"/>
      <c r="D182" s="800"/>
      <c r="E182" s="800"/>
      <c r="F182" s="800"/>
      <c r="G182" s="801"/>
      <c r="H182" s="800"/>
      <c r="I182" s="800"/>
      <c r="J182" s="800"/>
      <c r="K182" s="800"/>
      <c r="L182" s="800"/>
      <c r="M182" s="800"/>
      <c r="N182" s="800"/>
      <c r="O182" s="800"/>
      <c r="P182" s="800"/>
      <c r="Q182" s="800"/>
      <c r="R182" s="800"/>
      <c r="S182" s="800"/>
      <c r="T182" s="800"/>
      <c r="U182" s="800"/>
      <c r="V182" s="800"/>
      <c r="W182" s="800"/>
      <c r="X182" s="800"/>
      <c r="Y182" s="800"/>
      <c r="Z182" s="800"/>
      <c r="AA182" s="800"/>
      <c r="AB182" s="800"/>
      <c r="AC182" s="800"/>
    </row>
    <row r="183" spans="1:29" ht="15.75" customHeight="1" x14ac:dyDescent="0.25">
      <c r="A183" s="800"/>
      <c r="B183" s="869"/>
      <c r="C183" s="800"/>
      <c r="D183" s="800"/>
      <c r="E183" s="800"/>
      <c r="F183" s="800"/>
      <c r="G183" s="801"/>
      <c r="H183" s="800"/>
      <c r="I183" s="800"/>
      <c r="J183" s="800"/>
      <c r="K183" s="800"/>
      <c r="L183" s="800"/>
      <c r="M183" s="800"/>
      <c r="N183" s="800"/>
      <c r="O183" s="800"/>
      <c r="P183" s="800"/>
      <c r="Q183" s="800"/>
      <c r="R183" s="800"/>
      <c r="S183" s="800"/>
      <c r="T183" s="800"/>
      <c r="U183" s="800"/>
      <c r="V183" s="800"/>
      <c r="W183" s="800"/>
      <c r="X183" s="800"/>
      <c r="Y183" s="800"/>
      <c r="Z183" s="800"/>
      <c r="AA183" s="800"/>
      <c r="AB183" s="800"/>
      <c r="AC183" s="800"/>
    </row>
    <row r="184" spans="1:29" ht="15.75" customHeight="1" x14ac:dyDescent="0.25">
      <c r="A184" s="800"/>
      <c r="B184" s="869"/>
      <c r="C184" s="800"/>
      <c r="D184" s="800"/>
      <c r="E184" s="800"/>
      <c r="F184" s="800"/>
      <c r="G184" s="801"/>
      <c r="H184" s="800"/>
      <c r="I184" s="800"/>
      <c r="J184" s="800"/>
      <c r="K184" s="800"/>
      <c r="L184" s="800"/>
      <c r="M184" s="800"/>
      <c r="N184" s="800"/>
      <c r="O184" s="800"/>
      <c r="P184" s="800"/>
      <c r="Q184" s="800"/>
      <c r="R184" s="800"/>
      <c r="S184" s="800"/>
      <c r="T184" s="800"/>
      <c r="U184" s="800"/>
      <c r="V184" s="800"/>
      <c r="W184" s="800"/>
      <c r="X184" s="800"/>
      <c r="Y184" s="800"/>
      <c r="Z184" s="800"/>
      <c r="AA184" s="800"/>
      <c r="AB184" s="800"/>
      <c r="AC184" s="800"/>
    </row>
    <row r="185" spans="1:29" ht="15.75" customHeight="1" x14ac:dyDescent="0.25">
      <c r="A185" s="800"/>
      <c r="B185" s="869"/>
      <c r="C185" s="800"/>
      <c r="D185" s="800"/>
      <c r="E185" s="800"/>
      <c r="F185" s="800"/>
      <c r="G185" s="801"/>
      <c r="H185" s="800"/>
      <c r="I185" s="800"/>
      <c r="J185" s="800"/>
      <c r="K185" s="800"/>
      <c r="L185" s="800"/>
      <c r="M185" s="800"/>
      <c r="N185" s="800"/>
      <c r="O185" s="800"/>
      <c r="P185" s="800"/>
      <c r="Q185" s="800"/>
      <c r="R185" s="800"/>
      <c r="S185" s="800"/>
      <c r="T185" s="800"/>
      <c r="U185" s="800"/>
      <c r="V185" s="800"/>
      <c r="W185" s="800"/>
      <c r="X185" s="800"/>
      <c r="Y185" s="800"/>
      <c r="Z185" s="800"/>
      <c r="AA185" s="800"/>
      <c r="AB185" s="800"/>
      <c r="AC185" s="800"/>
    </row>
    <row r="186" spans="1:29" ht="15.75" customHeight="1" x14ac:dyDescent="0.25">
      <c r="A186" s="800"/>
      <c r="B186" s="869"/>
      <c r="C186" s="800"/>
      <c r="D186" s="800"/>
      <c r="E186" s="800"/>
      <c r="F186" s="800"/>
      <c r="G186" s="801"/>
      <c r="H186" s="800"/>
      <c r="I186" s="800"/>
      <c r="J186" s="800"/>
      <c r="K186" s="800"/>
      <c r="L186" s="800"/>
      <c r="M186" s="800"/>
      <c r="N186" s="800"/>
      <c r="O186" s="800"/>
      <c r="P186" s="800"/>
      <c r="Q186" s="800"/>
      <c r="R186" s="800"/>
      <c r="S186" s="800"/>
      <c r="T186" s="800"/>
      <c r="U186" s="800"/>
      <c r="V186" s="800"/>
      <c r="W186" s="800"/>
      <c r="X186" s="800"/>
      <c r="Y186" s="800"/>
      <c r="Z186" s="800"/>
      <c r="AA186" s="800"/>
      <c r="AB186" s="800"/>
      <c r="AC186" s="800"/>
    </row>
    <row r="187" spans="1:29" ht="15.75" customHeight="1" x14ac:dyDescent="0.25">
      <c r="A187" s="800"/>
      <c r="B187" s="869"/>
      <c r="C187" s="800"/>
      <c r="D187" s="800"/>
      <c r="E187" s="800"/>
      <c r="F187" s="800"/>
      <c r="G187" s="801"/>
      <c r="H187" s="800"/>
      <c r="I187" s="800"/>
      <c r="J187" s="800"/>
      <c r="K187" s="800"/>
      <c r="L187" s="800"/>
      <c r="M187" s="800"/>
      <c r="N187" s="800"/>
      <c r="O187" s="800"/>
      <c r="P187" s="800"/>
      <c r="Q187" s="800"/>
      <c r="R187" s="800"/>
      <c r="S187" s="800"/>
      <c r="T187" s="800"/>
      <c r="U187" s="800"/>
      <c r="V187" s="800"/>
      <c r="W187" s="800"/>
      <c r="X187" s="800"/>
      <c r="Y187" s="800"/>
      <c r="Z187" s="800"/>
      <c r="AA187" s="800"/>
      <c r="AB187" s="800"/>
      <c r="AC187" s="800"/>
    </row>
    <row r="188" spans="1:29" ht="15.75" customHeight="1" x14ac:dyDescent="0.25">
      <c r="A188" s="800"/>
      <c r="B188" s="869"/>
      <c r="C188" s="800"/>
      <c r="D188" s="800"/>
      <c r="E188" s="800"/>
      <c r="F188" s="800"/>
      <c r="G188" s="801"/>
      <c r="H188" s="800"/>
      <c r="I188" s="800"/>
      <c r="J188" s="800"/>
      <c r="K188" s="800"/>
      <c r="L188" s="800"/>
      <c r="M188" s="800"/>
      <c r="N188" s="800"/>
      <c r="O188" s="800"/>
      <c r="P188" s="800"/>
      <c r="Q188" s="800"/>
      <c r="R188" s="800"/>
      <c r="S188" s="800"/>
      <c r="T188" s="800"/>
      <c r="U188" s="800"/>
      <c r="V188" s="800"/>
      <c r="W188" s="800"/>
      <c r="X188" s="800"/>
      <c r="Y188" s="800"/>
      <c r="Z188" s="800"/>
      <c r="AA188" s="800"/>
      <c r="AB188" s="800"/>
      <c r="AC188" s="800"/>
    </row>
    <row r="189" spans="1:29" ht="15.75" customHeight="1" x14ac:dyDescent="0.25">
      <c r="A189" s="800"/>
      <c r="B189" s="869"/>
      <c r="C189" s="800"/>
      <c r="D189" s="800"/>
      <c r="E189" s="800"/>
      <c r="F189" s="800"/>
      <c r="G189" s="801"/>
      <c r="H189" s="800"/>
      <c r="I189" s="800"/>
      <c r="J189" s="800"/>
      <c r="K189" s="800"/>
      <c r="L189" s="800"/>
      <c r="M189" s="800"/>
      <c r="N189" s="800"/>
      <c r="O189" s="800"/>
      <c r="P189" s="800"/>
      <c r="Q189" s="800"/>
      <c r="R189" s="800"/>
      <c r="S189" s="800"/>
      <c r="T189" s="800"/>
      <c r="U189" s="800"/>
      <c r="V189" s="800"/>
      <c r="W189" s="800"/>
      <c r="X189" s="800"/>
      <c r="Y189" s="800"/>
      <c r="Z189" s="800"/>
      <c r="AA189" s="800"/>
      <c r="AB189" s="800"/>
      <c r="AC189" s="800"/>
    </row>
    <row r="190" spans="1:29" ht="15.75" customHeight="1" x14ac:dyDescent="0.25">
      <c r="A190" s="800"/>
      <c r="B190" s="869"/>
      <c r="C190" s="800"/>
      <c r="D190" s="800"/>
      <c r="E190" s="800"/>
      <c r="F190" s="800"/>
      <c r="G190" s="801"/>
      <c r="H190" s="800"/>
      <c r="I190" s="800"/>
      <c r="J190" s="800"/>
      <c r="K190" s="800"/>
      <c r="L190" s="800"/>
      <c r="M190" s="800"/>
      <c r="N190" s="800"/>
      <c r="O190" s="800"/>
      <c r="P190" s="800"/>
      <c r="Q190" s="800"/>
      <c r="R190" s="800"/>
      <c r="S190" s="800"/>
      <c r="T190" s="800"/>
      <c r="U190" s="800"/>
      <c r="V190" s="800"/>
      <c r="W190" s="800"/>
      <c r="X190" s="800"/>
      <c r="Y190" s="800"/>
      <c r="Z190" s="800"/>
      <c r="AA190" s="800"/>
      <c r="AB190" s="800"/>
      <c r="AC190" s="800"/>
    </row>
    <row r="191" spans="1:29" ht="15.75" customHeight="1" x14ac:dyDescent="0.25">
      <c r="A191" s="800"/>
      <c r="B191" s="869"/>
      <c r="C191" s="800"/>
      <c r="D191" s="800"/>
      <c r="E191" s="800"/>
      <c r="F191" s="800"/>
      <c r="G191" s="801"/>
      <c r="H191" s="800"/>
      <c r="I191" s="800"/>
      <c r="J191" s="800"/>
      <c r="K191" s="800"/>
      <c r="L191" s="800"/>
      <c r="M191" s="800"/>
      <c r="N191" s="800"/>
      <c r="O191" s="800"/>
      <c r="P191" s="800"/>
      <c r="Q191" s="800"/>
      <c r="R191" s="800"/>
      <c r="S191" s="800"/>
      <c r="T191" s="800"/>
      <c r="U191" s="800"/>
      <c r="V191" s="800"/>
      <c r="W191" s="800"/>
      <c r="X191" s="800"/>
      <c r="Y191" s="800"/>
      <c r="Z191" s="800"/>
      <c r="AA191" s="800"/>
      <c r="AB191" s="800"/>
      <c r="AC191" s="800"/>
    </row>
    <row r="192" spans="1:29" ht="15.75" customHeight="1" x14ac:dyDescent="0.25">
      <c r="A192" s="800"/>
      <c r="B192" s="869"/>
      <c r="C192" s="800"/>
      <c r="D192" s="800"/>
      <c r="E192" s="800"/>
      <c r="F192" s="800"/>
      <c r="G192" s="801"/>
      <c r="H192" s="800"/>
      <c r="I192" s="800"/>
      <c r="J192" s="800"/>
      <c r="K192" s="800"/>
      <c r="L192" s="800"/>
      <c r="M192" s="800"/>
      <c r="N192" s="800"/>
      <c r="O192" s="800"/>
      <c r="P192" s="800"/>
      <c r="Q192" s="800"/>
      <c r="R192" s="800"/>
      <c r="S192" s="800"/>
      <c r="T192" s="800"/>
      <c r="U192" s="800"/>
      <c r="V192" s="800"/>
      <c r="W192" s="800"/>
      <c r="X192" s="800"/>
      <c r="Y192" s="800"/>
      <c r="Z192" s="800"/>
      <c r="AA192" s="800"/>
      <c r="AB192" s="800"/>
      <c r="AC192" s="800"/>
    </row>
    <row r="193" spans="1:29" ht="15.75" customHeight="1" x14ac:dyDescent="0.25">
      <c r="A193" s="800"/>
      <c r="B193" s="869"/>
      <c r="C193" s="800"/>
      <c r="D193" s="800"/>
      <c r="E193" s="800"/>
      <c r="F193" s="800"/>
      <c r="G193" s="801"/>
      <c r="H193" s="800"/>
      <c r="I193" s="800"/>
      <c r="J193" s="800"/>
      <c r="K193" s="800"/>
      <c r="L193" s="800"/>
      <c r="M193" s="800"/>
      <c r="N193" s="800"/>
      <c r="O193" s="800"/>
      <c r="P193" s="800"/>
      <c r="Q193" s="800"/>
      <c r="R193" s="800"/>
      <c r="S193" s="800"/>
      <c r="T193" s="800"/>
      <c r="U193" s="800"/>
      <c r="V193" s="800"/>
      <c r="W193" s="800"/>
      <c r="X193" s="800"/>
      <c r="Y193" s="800"/>
      <c r="Z193" s="800"/>
      <c r="AA193" s="800"/>
      <c r="AB193" s="800"/>
      <c r="AC193" s="800"/>
    </row>
    <row r="194" spans="1:29" ht="15.75" customHeight="1" x14ac:dyDescent="0.25">
      <c r="A194" s="800"/>
      <c r="B194" s="869"/>
      <c r="C194" s="800"/>
      <c r="D194" s="800"/>
      <c r="E194" s="800"/>
      <c r="F194" s="800"/>
      <c r="G194" s="801"/>
      <c r="H194" s="800"/>
      <c r="I194" s="800"/>
      <c r="J194" s="800"/>
      <c r="K194" s="800"/>
      <c r="L194" s="800"/>
      <c r="M194" s="800"/>
      <c r="N194" s="800"/>
      <c r="O194" s="800"/>
      <c r="P194" s="800"/>
      <c r="Q194" s="800"/>
      <c r="R194" s="800"/>
      <c r="S194" s="800"/>
      <c r="T194" s="800"/>
      <c r="U194" s="800"/>
      <c r="V194" s="800"/>
      <c r="W194" s="800"/>
      <c r="X194" s="800"/>
      <c r="Y194" s="800"/>
      <c r="Z194" s="800"/>
      <c r="AA194" s="800"/>
      <c r="AB194" s="800"/>
      <c r="AC194" s="800"/>
    </row>
    <row r="195" spans="1:29" ht="15.75" customHeight="1" x14ac:dyDescent="0.25">
      <c r="A195" s="800"/>
      <c r="B195" s="869"/>
      <c r="C195" s="800"/>
      <c r="D195" s="800"/>
      <c r="E195" s="800"/>
      <c r="F195" s="800"/>
      <c r="G195" s="801"/>
      <c r="H195" s="800"/>
      <c r="I195" s="800"/>
      <c r="J195" s="800"/>
      <c r="K195" s="800"/>
      <c r="L195" s="800"/>
      <c r="M195" s="800"/>
      <c r="N195" s="800"/>
      <c r="O195" s="800"/>
      <c r="P195" s="800"/>
      <c r="Q195" s="800"/>
      <c r="R195" s="800"/>
      <c r="S195" s="800"/>
      <c r="T195" s="800"/>
      <c r="U195" s="800"/>
      <c r="V195" s="800"/>
      <c r="W195" s="800"/>
      <c r="X195" s="800"/>
      <c r="Y195" s="800"/>
      <c r="Z195" s="800"/>
      <c r="AA195" s="800"/>
      <c r="AB195" s="800"/>
      <c r="AC195" s="800"/>
    </row>
    <row r="196" spans="1:29" ht="15.75" customHeight="1" x14ac:dyDescent="0.25">
      <c r="A196" s="800"/>
      <c r="B196" s="869"/>
      <c r="C196" s="800"/>
      <c r="D196" s="800"/>
      <c r="E196" s="800"/>
      <c r="F196" s="800"/>
      <c r="G196" s="801"/>
      <c r="H196" s="800"/>
      <c r="I196" s="800"/>
      <c r="J196" s="800"/>
      <c r="K196" s="800"/>
      <c r="L196" s="800"/>
      <c r="M196" s="800"/>
      <c r="N196" s="800"/>
      <c r="O196" s="800"/>
      <c r="P196" s="800"/>
      <c r="Q196" s="800"/>
      <c r="R196" s="800"/>
      <c r="S196" s="800"/>
      <c r="T196" s="800"/>
      <c r="U196" s="800"/>
      <c r="V196" s="800"/>
      <c r="W196" s="800"/>
      <c r="X196" s="800"/>
      <c r="Y196" s="800"/>
      <c r="Z196" s="800"/>
      <c r="AA196" s="800"/>
      <c r="AB196" s="800"/>
      <c r="AC196" s="800"/>
    </row>
    <row r="197" spans="1:29" ht="15.75" customHeight="1" x14ac:dyDescent="0.25">
      <c r="A197" s="800"/>
      <c r="B197" s="869"/>
      <c r="C197" s="800"/>
      <c r="D197" s="800"/>
      <c r="E197" s="800"/>
      <c r="F197" s="800"/>
      <c r="G197" s="801"/>
      <c r="H197" s="800"/>
      <c r="I197" s="800"/>
      <c r="J197" s="800"/>
      <c r="K197" s="800"/>
      <c r="L197" s="800"/>
      <c r="M197" s="800"/>
      <c r="N197" s="800"/>
      <c r="O197" s="800"/>
      <c r="P197" s="800"/>
      <c r="Q197" s="800"/>
      <c r="R197" s="800"/>
      <c r="S197" s="800"/>
      <c r="T197" s="800"/>
      <c r="U197" s="800"/>
      <c r="V197" s="800"/>
      <c r="W197" s="800"/>
      <c r="X197" s="800"/>
      <c r="Y197" s="800"/>
      <c r="Z197" s="800"/>
      <c r="AA197" s="800"/>
      <c r="AB197" s="800"/>
      <c r="AC197" s="800"/>
    </row>
    <row r="198" spans="1:29" ht="15.75" customHeight="1" x14ac:dyDescent="0.25">
      <c r="A198" s="800"/>
      <c r="B198" s="869"/>
      <c r="C198" s="800"/>
      <c r="D198" s="800"/>
      <c r="E198" s="800"/>
      <c r="F198" s="800"/>
      <c r="G198" s="801"/>
      <c r="H198" s="800"/>
      <c r="I198" s="800"/>
      <c r="J198" s="800"/>
      <c r="K198" s="800"/>
      <c r="L198" s="800"/>
      <c r="M198" s="800"/>
      <c r="N198" s="800"/>
      <c r="O198" s="800"/>
      <c r="P198" s="800"/>
      <c r="Q198" s="800"/>
      <c r="R198" s="800"/>
      <c r="S198" s="800"/>
      <c r="T198" s="800"/>
      <c r="U198" s="800"/>
      <c r="V198" s="800"/>
      <c r="W198" s="800"/>
      <c r="X198" s="800"/>
      <c r="Y198" s="800"/>
      <c r="Z198" s="800"/>
      <c r="AA198" s="800"/>
      <c r="AB198" s="800"/>
      <c r="AC198" s="800"/>
    </row>
    <row r="199" spans="1:29" ht="15.75" customHeight="1" x14ac:dyDescent="0.25">
      <c r="A199" s="800"/>
      <c r="B199" s="869"/>
      <c r="C199" s="800"/>
      <c r="D199" s="800"/>
      <c r="E199" s="800"/>
      <c r="F199" s="800"/>
      <c r="G199" s="801"/>
      <c r="H199" s="800"/>
      <c r="I199" s="800"/>
      <c r="J199" s="800"/>
      <c r="K199" s="800"/>
      <c r="L199" s="800"/>
      <c r="M199" s="800"/>
      <c r="N199" s="800"/>
      <c r="O199" s="800"/>
      <c r="P199" s="800"/>
      <c r="Q199" s="800"/>
      <c r="R199" s="800"/>
      <c r="S199" s="800"/>
      <c r="T199" s="800"/>
      <c r="U199" s="800"/>
      <c r="V199" s="800"/>
      <c r="W199" s="800"/>
      <c r="X199" s="800"/>
      <c r="Y199" s="800"/>
      <c r="Z199" s="800"/>
      <c r="AA199" s="800"/>
      <c r="AB199" s="800"/>
      <c r="AC199" s="800"/>
    </row>
    <row r="200" spans="1:29" ht="15.75" customHeight="1" x14ac:dyDescent="0.25">
      <c r="A200" s="800"/>
      <c r="B200" s="869"/>
      <c r="C200" s="800"/>
      <c r="D200" s="800"/>
      <c r="E200" s="800"/>
      <c r="F200" s="800"/>
      <c r="G200" s="801"/>
      <c r="H200" s="800"/>
      <c r="I200" s="800"/>
      <c r="J200" s="800"/>
      <c r="K200" s="800"/>
      <c r="L200" s="800"/>
      <c r="M200" s="800"/>
      <c r="N200" s="800"/>
      <c r="O200" s="800"/>
      <c r="P200" s="800"/>
      <c r="Q200" s="800"/>
      <c r="R200" s="800"/>
      <c r="S200" s="800"/>
      <c r="T200" s="800"/>
      <c r="U200" s="800"/>
      <c r="V200" s="800"/>
      <c r="W200" s="800"/>
      <c r="X200" s="800"/>
      <c r="Y200" s="800"/>
      <c r="Z200" s="800"/>
      <c r="AA200" s="800"/>
      <c r="AB200" s="800"/>
      <c r="AC200" s="800"/>
    </row>
    <row r="201" spans="1:29" ht="15.75" customHeight="1" x14ac:dyDescent="0.25">
      <c r="A201" s="800"/>
      <c r="B201" s="869"/>
      <c r="C201" s="800"/>
      <c r="D201" s="800"/>
      <c r="E201" s="800"/>
      <c r="F201" s="800"/>
      <c r="G201" s="801"/>
      <c r="H201" s="800"/>
      <c r="I201" s="800"/>
      <c r="J201" s="800"/>
      <c r="K201" s="800"/>
      <c r="L201" s="800"/>
      <c r="M201" s="800"/>
      <c r="N201" s="800"/>
      <c r="O201" s="800"/>
      <c r="P201" s="800"/>
      <c r="Q201" s="800"/>
      <c r="R201" s="800"/>
      <c r="S201" s="800"/>
      <c r="T201" s="800"/>
      <c r="U201" s="800"/>
      <c r="V201" s="800"/>
      <c r="W201" s="800"/>
      <c r="X201" s="800"/>
      <c r="Y201" s="800"/>
      <c r="Z201" s="800"/>
      <c r="AA201" s="800"/>
      <c r="AB201" s="800"/>
      <c r="AC201" s="800"/>
    </row>
    <row r="202" spans="1:29" ht="15.75" customHeight="1" x14ac:dyDescent="0.25">
      <c r="A202" s="800"/>
      <c r="B202" s="869"/>
      <c r="C202" s="800"/>
      <c r="D202" s="800"/>
      <c r="E202" s="800"/>
      <c r="F202" s="800"/>
      <c r="G202" s="801"/>
      <c r="H202" s="800"/>
      <c r="I202" s="800"/>
      <c r="J202" s="800"/>
      <c r="K202" s="800"/>
      <c r="L202" s="800"/>
      <c r="M202" s="800"/>
      <c r="N202" s="800"/>
      <c r="O202" s="800"/>
      <c r="P202" s="800"/>
      <c r="Q202" s="800"/>
      <c r="R202" s="800"/>
      <c r="S202" s="800"/>
      <c r="T202" s="800"/>
      <c r="U202" s="800"/>
      <c r="V202" s="800"/>
      <c r="W202" s="800"/>
      <c r="X202" s="800"/>
      <c r="Y202" s="800"/>
      <c r="Z202" s="800"/>
      <c r="AA202" s="800"/>
      <c r="AB202" s="800"/>
      <c r="AC202" s="800"/>
    </row>
    <row r="203" spans="1:29" ht="15.75" customHeight="1" x14ac:dyDescent="0.25">
      <c r="A203" s="800"/>
      <c r="B203" s="869"/>
      <c r="C203" s="800"/>
      <c r="D203" s="800"/>
      <c r="E203" s="800"/>
      <c r="F203" s="800"/>
      <c r="G203" s="801"/>
      <c r="H203" s="800"/>
      <c r="I203" s="800"/>
      <c r="J203" s="800"/>
      <c r="K203" s="800"/>
      <c r="L203" s="800"/>
      <c r="M203" s="800"/>
      <c r="N203" s="800"/>
      <c r="O203" s="800"/>
      <c r="P203" s="800"/>
      <c r="Q203" s="800"/>
      <c r="R203" s="800"/>
      <c r="S203" s="800"/>
      <c r="T203" s="800"/>
      <c r="U203" s="800"/>
      <c r="V203" s="800"/>
      <c r="W203" s="800"/>
      <c r="X203" s="800"/>
      <c r="Y203" s="800"/>
      <c r="Z203" s="800"/>
      <c r="AA203" s="800"/>
      <c r="AB203" s="800"/>
      <c r="AC203" s="800"/>
    </row>
    <row r="204" spans="1:29" ht="15.75" customHeight="1" x14ac:dyDescent="0.25">
      <c r="A204" s="800"/>
      <c r="B204" s="869"/>
      <c r="C204" s="800"/>
      <c r="D204" s="800"/>
      <c r="E204" s="800"/>
      <c r="F204" s="800"/>
      <c r="G204" s="801"/>
      <c r="H204" s="800"/>
      <c r="I204" s="800"/>
      <c r="J204" s="800"/>
      <c r="K204" s="800"/>
      <c r="L204" s="800"/>
      <c r="M204" s="800"/>
      <c r="N204" s="800"/>
      <c r="O204" s="800"/>
      <c r="P204" s="800"/>
      <c r="Q204" s="800"/>
      <c r="R204" s="800"/>
      <c r="S204" s="800"/>
      <c r="T204" s="800"/>
      <c r="U204" s="800"/>
      <c r="V204" s="800"/>
      <c r="W204" s="800"/>
      <c r="X204" s="800"/>
      <c r="Y204" s="800"/>
      <c r="Z204" s="800"/>
      <c r="AA204" s="800"/>
      <c r="AB204" s="800"/>
      <c r="AC204" s="800"/>
    </row>
    <row r="205" spans="1:29" ht="15.75" customHeight="1" x14ac:dyDescent="0.25">
      <c r="A205" s="800"/>
      <c r="B205" s="869"/>
      <c r="C205" s="800"/>
      <c r="D205" s="800"/>
      <c r="E205" s="800"/>
      <c r="F205" s="800"/>
      <c r="G205" s="801"/>
      <c r="H205" s="800"/>
      <c r="I205" s="800"/>
      <c r="J205" s="800"/>
      <c r="K205" s="800"/>
      <c r="L205" s="800"/>
      <c r="M205" s="800"/>
      <c r="N205" s="800"/>
      <c r="O205" s="800"/>
      <c r="P205" s="800"/>
      <c r="Q205" s="800"/>
      <c r="R205" s="800"/>
      <c r="S205" s="800"/>
      <c r="T205" s="800"/>
      <c r="U205" s="800"/>
      <c r="V205" s="800"/>
      <c r="W205" s="800"/>
      <c r="X205" s="800"/>
      <c r="Y205" s="800"/>
      <c r="Z205" s="800"/>
      <c r="AA205" s="800"/>
      <c r="AB205" s="800"/>
      <c r="AC205" s="800"/>
    </row>
    <row r="206" spans="1:29" ht="15.75" customHeight="1" x14ac:dyDescent="0.25">
      <c r="A206" s="800"/>
      <c r="B206" s="869"/>
      <c r="C206" s="800"/>
      <c r="D206" s="800"/>
      <c r="E206" s="800"/>
      <c r="F206" s="800"/>
      <c r="G206" s="801"/>
      <c r="H206" s="800"/>
      <c r="I206" s="800"/>
      <c r="J206" s="800"/>
      <c r="K206" s="800"/>
      <c r="L206" s="800"/>
      <c r="M206" s="800"/>
      <c r="N206" s="800"/>
      <c r="O206" s="800"/>
      <c r="P206" s="800"/>
      <c r="Q206" s="800"/>
      <c r="R206" s="800"/>
      <c r="S206" s="800"/>
      <c r="T206" s="800"/>
      <c r="U206" s="800"/>
      <c r="V206" s="800"/>
      <c r="W206" s="800"/>
      <c r="X206" s="800"/>
      <c r="Y206" s="800"/>
      <c r="Z206" s="800"/>
      <c r="AA206" s="800"/>
      <c r="AB206" s="800"/>
      <c r="AC206" s="800"/>
    </row>
    <row r="207" spans="1:29" ht="15.75" customHeight="1" x14ac:dyDescent="0.25">
      <c r="A207" s="800"/>
      <c r="B207" s="869"/>
      <c r="C207" s="800"/>
      <c r="D207" s="800"/>
      <c r="E207" s="800"/>
      <c r="F207" s="800"/>
      <c r="G207" s="801"/>
      <c r="H207" s="800"/>
      <c r="I207" s="800"/>
      <c r="J207" s="800"/>
      <c r="K207" s="800"/>
      <c r="L207" s="800"/>
      <c r="M207" s="800"/>
      <c r="N207" s="800"/>
      <c r="O207" s="800"/>
      <c r="P207" s="800"/>
      <c r="Q207" s="800"/>
      <c r="R207" s="800"/>
      <c r="S207" s="800"/>
      <c r="T207" s="800"/>
      <c r="U207" s="800"/>
      <c r="V207" s="800"/>
      <c r="W207" s="800"/>
      <c r="X207" s="800"/>
      <c r="Y207" s="800"/>
      <c r="Z207" s="800"/>
      <c r="AA207" s="800"/>
      <c r="AB207" s="800"/>
      <c r="AC207" s="800"/>
    </row>
    <row r="208" spans="1:29" ht="15.75" customHeight="1" x14ac:dyDescent="0.25">
      <c r="A208" s="800"/>
      <c r="B208" s="869"/>
      <c r="C208" s="800"/>
      <c r="D208" s="800"/>
      <c r="E208" s="800"/>
      <c r="F208" s="800"/>
      <c r="G208" s="801"/>
      <c r="H208" s="800"/>
      <c r="I208" s="800"/>
      <c r="J208" s="800"/>
      <c r="K208" s="800"/>
      <c r="L208" s="800"/>
      <c r="M208" s="800"/>
      <c r="N208" s="800"/>
      <c r="O208" s="800"/>
      <c r="P208" s="800"/>
      <c r="Q208" s="800"/>
      <c r="R208" s="800"/>
      <c r="S208" s="800"/>
      <c r="T208" s="800"/>
      <c r="U208" s="800"/>
      <c r="V208" s="800"/>
      <c r="W208" s="800"/>
      <c r="X208" s="800"/>
      <c r="Y208" s="800"/>
      <c r="Z208" s="800"/>
      <c r="AA208" s="800"/>
      <c r="AB208" s="800"/>
      <c r="AC208" s="800"/>
    </row>
    <row r="209" spans="1:29" ht="15.75" customHeight="1" x14ac:dyDescent="0.25">
      <c r="A209" s="800"/>
      <c r="B209" s="869"/>
      <c r="C209" s="800"/>
      <c r="D209" s="800"/>
      <c r="E209" s="800"/>
      <c r="F209" s="800"/>
      <c r="G209" s="801"/>
      <c r="H209" s="800"/>
      <c r="I209" s="800"/>
      <c r="J209" s="800"/>
      <c r="K209" s="800"/>
      <c r="L209" s="800"/>
      <c r="M209" s="800"/>
      <c r="N209" s="800"/>
      <c r="O209" s="800"/>
      <c r="P209" s="800"/>
      <c r="Q209" s="800"/>
      <c r="R209" s="800"/>
      <c r="S209" s="800"/>
      <c r="T209" s="800"/>
      <c r="U209" s="800"/>
      <c r="V209" s="800"/>
      <c r="W209" s="800"/>
      <c r="X209" s="800"/>
      <c r="Y209" s="800"/>
      <c r="Z209" s="800"/>
      <c r="AA209" s="800"/>
      <c r="AB209" s="800"/>
      <c r="AC209" s="800"/>
    </row>
    <row r="210" spans="1:29" ht="15.75" customHeight="1" x14ac:dyDescent="0.25">
      <c r="A210" s="800"/>
      <c r="B210" s="869"/>
      <c r="C210" s="800"/>
      <c r="D210" s="800"/>
      <c r="E210" s="800"/>
      <c r="F210" s="800"/>
      <c r="G210" s="801"/>
      <c r="H210" s="800"/>
      <c r="I210" s="800"/>
      <c r="J210" s="800"/>
      <c r="K210" s="800"/>
      <c r="L210" s="800"/>
      <c r="M210" s="800"/>
      <c r="N210" s="800"/>
      <c r="O210" s="800"/>
      <c r="P210" s="800"/>
      <c r="Q210" s="800"/>
      <c r="R210" s="800"/>
      <c r="S210" s="800"/>
      <c r="T210" s="800"/>
      <c r="U210" s="800"/>
      <c r="V210" s="800"/>
      <c r="W210" s="800"/>
      <c r="X210" s="800"/>
      <c r="Y210" s="800"/>
      <c r="Z210" s="800"/>
      <c r="AA210" s="800"/>
      <c r="AB210" s="800"/>
      <c r="AC210" s="800"/>
    </row>
    <row r="211" spans="1:29" ht="15.75" customHeight="1" x14ac:dyDescent="0.25">
      <c r="A211" s="800"/>
      <c r="B211" s="869"/>
      <c r="C211" s="800"/>
      <c r="D211" s="800"/>
      <c r="E211" s="800"/>
      <c r="F211" s="800"/>
      <c r="G211" s="801"/>
      <c r="H211" s="800"/>
      <c r="I211" s="800"/>
      <c r="J211" s="800"/>
      <c r="K211" s="800"/>
      <c r="L211" s="800"/>
      <c r="M211" s="800"/>
      <c r="N211" s="800"/>
      <c r="O211" s="800"/>
      <c r="P211" s="800"/>
      <c r="Q211" s="800"/>
      <c r="R211" s="800"/>
      <c r="S211" s="800"/>
      <c r="T211" s="800"/>
      <c r="U211" s="800"/>
      <c r="V211" s="800"/>
      <c r="W211" s="800"/>
      <c r="X211" s="800"/>
      <c r="Y211" s="800"/>
      <c r="Z211" s="800"/>
      <c r="AA211" s="800"/>
      <c r="AB211" s="800"/>
      <c r="AC211" s="800"/>
    </row>
    <row r="212" spans="1:29" ht="15.75" customHeight="1" x14ac:dyDescent="0.25">
      <c r="A212" s="800"/>
      <c r="B212" s="869"/>
      <c r="C212" s="800"/>
      <c r="D212" s="800"/>
      <c r="E212" s="800"/>
      <c r="F212" s="800"/>
      <c r="G212" s="801"/>
      <c r="H212" s="800"/>
      <c r="I212" s="800"/>
      <c r="J212" s="800"/>
      <c r="K212" s="800"/>
      <c r="L212" s="800"/>
      <c r="M212" s="800"/>
      <c r="N212" s="800"/>
      <c r="O212" s="800"/>
      <c r="P212" s="800"/>
      <c r="Q212" s="800"/>
      <c r="R212" s="800"/>
      <c r="S212" s="800"/>
      <c r="T212" s="800"/>
      <c r="U212" s="800"/>
      <c r="V212" s="800"/>
      <c r="W212" s="800"/>
      <c r="X212" s="800"/>
      <c r="Y212" s="800"/>
      <c r="Z212" s="800"/>
      <c r="AA212" s="800"/>
      <c r="AB212" s="800"/>
      <c r="AC212" s="800"/>
    </row>
    <row r="213" spans="1:29" ht="15.75" customHeight="1" x14ac:dyDescent="0.25">
      <c r="A213" s="800"/>
      <c r="B213" s="869"/>
      <c r="C213" s="800"/>
      <c r="D213" s="800"/>
      <c r="E213" s="800"/>
      <c r="F213" s="800"/>
      <c r="G213" s="801"/>
      <c r="H213" s="800"/>
      <c r="I213" s="800"/>
      <c r="J213" s="800"/>
      <c r="K213" s="800"/>
      <c r="L213" s="800"/>
      <c r="M213" s="800"/>
      <c r="N213" s="800"/>
      <c r="O213" s="800"/>
      <c r="P213" s="800"/>
      <c r="Q213" s="800"/>
      <c r="R213" s="800"/>
      <c r="S213" s="800"/>
      <c r="T213" s="800"/>
      <c r="U213" s="800"/>
      <c r="V213" s="800"/>
      <c r="W213" s="800"/>
      <c r="X213" s="800"/>
      <c r="Y213" s="800"/>
      <c r="Z213" s="800"/>
      <c r="AA213" s="800"/>
      <c r="AB213" s="800"/>
      <c r="AC213" s="800"/>
    </row>
    <row r="214" spans="1:29" ht="15.75" customHeight="1" x14ac:dyDescent="0.25">
      <c r="A214" s="800"/>
      <c r="B214" s="869"/>
      <c r="C214" s="800"/>
      <c r="D214" s="800"/>
      <c r="E214" s="800"/>
      <c r="F214" s="800"/>
      <c r="G214" s="801"/>
      <c r="H214" s="800"/>
      <c r="I214" s="800"/>
      <c r="J214" s="800"/>
      <c r="K214" s="800"/>
      <c r="L214" s="800"/>
      <c r="M214" s="800"/>
      <c r="N214" s="800"/>
      <c r="O214" s="800"/>
      <c r="P214" s="800"/>
      <c r="Q214" s="800"/>
      <c r="R214" s="800"/>
      <c r="S214" s="800"/>
      <c r="T214" s="800"/>
      <c r="U214" s="800"/>
      <c r="V214" s="800"/>
      <c r="W214" s="800"/>
      <c r="X214" s="800"/>
      <c r="Y214" s="800"/>
      <c r="Z214" s="800"/>
      <c r="AA214" s="800"/>
      <c r="AB214" s="800"/>
      <c r="AC214" s="800"/>
    </row>
    <row r="215" spans="1:29" ht="15.75" customHeight="1" x14ac:dyDescent="0.25">
      <c r="A215" s="800"/>
      <c r="B215" s="869"/>
      <c r="C215" s="800"/>
      <c r="D215" s="800"/>
      <c r="E215" s="800"/>
      <c r="F215" s="800"/>
      <c r="G215" s="801"/>
      <c r="H215" s="800"/>
      <c r="I215" s="800"/>
      <c r="J215" s="800"/>
      <c r="K215" s="800"/>
      <c r="L215" s="800"/>
      <c r="M215" s="800"/>
      <c r="N215" s="800"/>
      <c r="O215" s="800"/>
      <c r="P215" s="800"/>
      <c r="Q215" s="800"/>
      <c r="R215" s="800"/>
      <c r="S215" s="800"/>
      <c r="T215" s="800"/>
      <c r="U215" s="800"/>
      <c r="V215" s="800"/>
      <c r="W215" s="800"/>
      <c r="X215" s="800"/>
      <c r="Y215" s="800"/>
      <c r="Z215" s="800"/>
      <c r="AA215" s="800"/>
      <c r="AB215" s="800"/>
      <c r="AC215" s="800"/>
    </row>
    <row r="216" spans="1:29" ht="15.75" customHeight="1" x14ac:dyDescent="0.25">
      <c r="A216" s="800"/>
      <c r="B216" s="869"/>
      <c r="C216" s="800"/>
      <c r="D216" s="800"/>
      <c r="E216" s="800"/>
      <c r="F216" s="800"/>
      <c r="G216" s="801"/>
      <c r="H216" s="800"/>
      <c r="I216" s="800"/>
      <c r="J216" s="800"/>
      <c r="K216" s="800"/>
      <c r="L216" s="800"/>
      <c r="M216" s="800"/>
      <c r="N216" s="800"/>
      <c r="O216" s="800"/>
      <c r="P216" s="800"/>
      <c r="Q216" s="800"/>
      <c r="R216" s="800"/>
      <c r="S216" s="800"/>
      <c r="T216" s="800"/>
      <c r="U216" s="800"/>
      <c r="V216" s="800"/>
      <c r="W216" s="800"/>
      <c r="X216" s="800"/>
      <c r="Y216" s="800"/>
      <c r="Z216" s="800"/>
      <c r="AA216" s="800"/>
      <c r="AB216" s="800"/>
      <c r="AC216" s="800"/>
    </row>
    <row r="217" spans="1:29" ht="15.75" customHeight="1" x14ac:dyDescent="0.25">
      <c r="A217" s="800"/>
      <c r="B217" s="869"/>
      <c r="C217" s="800"/>
      <c r="D217" s="800"/>
      <c r="E217" s="800"/>
      <c r="F217" s="800"/>
      <c r="G217" s="801"/>
      <c r="H217" s="800"/>
      <c r="I217" s="800"/>
      <c r="J217" s="800"/>
      <c r="K217" s="800"/>
      <c r="L217" s="800"/>
      <c r="M217" s="800"/>
      <c r="N217" s="800"/>
      <c r="O217" s="800"/>
      <c r="P217" s="800"/>
      <c r="Q217" s="800"/>
      <c r="R217" s="800"/>
      <c r="S217" s="800"/>
      <c r="T217" s="800"/>
      <c r="U217" s="800"/>
      <c r="V217" s="800"/>
      <c r="W217" s="800"/>
      <c r="X217" s="800"/>
      <c r="Y217" s="800"/>
      <c r="Z217" s="800"/>
      <c r="AA217" s="800"/>
      <c r="AB217" s="800"/>
      <c r="AC217" s="800"/>
    </row>
    <row r="218" spans="1:29" ht="15.75" customHeight="1" x14ac:dyDescent="0.25">
      <c r="A218" s="800"/>
      <c r="B218" s="869"/>
      <c r="C218" s="800"/>
      <c r="D218" s="800"/>
      <c r="E218" s="800"/>
      <c r="F218" s="800"/>
      <c r="G218" s="801"/>
      <c r="H218" s="800"/>
      <c r="I218" s="800"/>
      <c r="J218" s="800"/>
      <c r="K218" s="800"/>
      <c r="L218" s="800"/>
      <c r="M218" s="800"/>
      <c r="N218" s="800"/>
      <c r="O218" s="800"/>
      <c r="P218" s="800"/>
      <c r="Q218" s="800"/>
      <c r="R218" s="800"/>
      <c r="S218" s="800"/>
      <c r="T218" s="800"/>
      <c r="U218" s="800"/>
      <c r="V218" s="800"/>
      <c r="W218" s="800"/>
      <c r="X218" s="800"/>
      <c r="Y218" s="800"/>
      <c r="Z218" s="800"/>
      <c r="AA218" s="800"/>
      <c r="AB218" s="800"/>
      <c r="AC218" s="800"/>
    </row>
    <row r="219" spans="1:29" ht="15.75" customHeight="1" x14ac:dyDescent="0.25">
      <c r="A219" s="800"/>
      <c r="B219" s="869"/>
      <c r="C219" s="800"/>
      <c r="D219" s="800"/>
      <c r="E219" s="800"/>
      <c r="F219" s="800"/>
      <c r="G219" s="801"/>
      <c r="H219" s="800"/>
      <c r="I219" s="800"/>
      <c r="J219" s="800"/>
      <c r="K219" s="800"/>
      <c r="L219" s="800"/>
      <c r="M219" s="800"/>
      <c r="N219" s="800"/>
      <c r="O219" s="800"/>
      <c r="P219" s="800"/>
      <c r="Q219" s="800"/>
      <c r="R219" s="800"/>
      <c r="S219" s="800"/>
      <c r="T219" s="800"/>
      <c r="U219" s="800"/>
      <c r="V219" s="800"/>
      <c r="W219" s="800"/>
      <c r="X219" s="800"/>
      <c r="Y219" s="800"/>
      <c r="Z219" s="800"/>
      <c r="AA219" s="800"/>
      <c r="AB219" s="800"/>
      <c r="AC219" s="800"/>
    </row>
    <row r="220" spans="1:29" ht="15.75" customHeight="1" x14ac:dyDescent="0.25">
      <c r="A220" s="800"/>
      <c r="B220" s="869"/>
      <c r="C220" s="800"/>
      <c r="D220" s="800"/>
      <c r="E220" s="800"/>
      <c r="F220" s="800"/>
      <c r="G220" s="801"/>
      <c r="H220" s="800"/>
      <c r="I220" s="800"/>
      <c r="J220" s="800"/>
      <c r="K220" s="800"/>
      <c r="L220" s="800"/>
      <c r="M220" s="800"/>
      <c r="N220" s="800"/>
      <c r="O220" s="800"/>
      <c r="P220" s="800"/>
      <c r="Q220" s="800"/>
      <c r="R220" s="800"/>
      <c r="S220" s="800"/>
      <c r="T220" s="800"/>
      <c r="U220" s="800"/>
      <c r="V220" s="800"/>
      <c r="W220" s="800"/>
      <c r="X220" s="800"/>
      <c r="Y220" s="800"/>
      <c r="Z220" s="800"/>
      <c r="AA220" s="800"/>
      <c r="AB220" s="800"/>
      <c r="AC220" s="800"/>
    </row>
    <row r="221" spans="1:29" ht="15.75" customHeight="1" x14ac:dyDescent="0.25">
      <c r="A221" s="800"/>
      <c r="B221" s="869"/>
      <c r="C221" s="800"/>
      <c r="D221" s="800"/>
      <c r="E221" s="800"/>
      <c r="F221" s="800"/>
      <c r="G221" s="801"/>
      <c r="H221" s="800"/>
      <c r="I221" s="800"/>
      <c r="J221" s="800"/>
      <c r="K221" s="800"/>
      <c r="L221" s="800"/>
      <c r="M221" s="800"/>
      <c r="N221" s="800"/>
      <c r="O221" s="800"/>
      <c r="P221" s="800"/>
      <c r="Q221" s="800"/>
      <c r="R221" s="800"/>
      <c r="S221" s="800"/>
      <c r="T221" s="800"/>
      <c r="U221" s="800"/>
      <c r="V221" s="800"/>
      <c r="W221" s="800"/>
      <c r="X221" s="800"/>
      <c r="Y221" s="800"/>
      <c r="Z221" s="800"/>
      <c r="AA221" s="800"/>
      <c r="AB221" s="800"/>
      <c r="AC221" s="800"/>
    </row>
    <row r="222" spans="1:29" ht="15.75" customHeight="1" x14ac:dyDescent="0.25">
      <c r="A222" s="800"/>
      <c r="B222" s="869"/>
      <c r="C222" s="800"/>
      <c r="D222" s="800"/>
      <c r="E222" s="800"/>
      <c r="F222" s="800"/>
      <c r="G222" s="801"/>
      <c r="H222" s="800"/>
      <c r="I222" s="800"/>
      <c r="J222" s="800"/>
      <c r="K222" s="800"/>
      <c r="L222" s="800"/>
      <c r="M222" s="800"/>
      <c r="N222" s="800"/>
      <c r="O222" s="800"/>
      <c r="P222" s="800"/>
      <c r="Q222" s="800"/>
      <c r="R222" s="800"/>
      <c r="S222" s="800"/>
      <c r="T222" s="800"/>
      <c r="U222" s="800"/>
      <c r="V222" s="800"/>
      <c r="W222" s="800"/>
      <c r="X222" s="800"/>
      <c r="Y222" s="800"/>
      <c r="Z222" s="800"/>
      <c r="AA222" s="800"/>
      <c r="AB222" s="800"/>
      <c r="AC222" s="800"/>
    </row>
    <row r="223" spans="1:29" ht="15.75" customHeight="1" x14ac:dyDescent="0.25">
      <c r="A223" s="800"/>
      <c r="B223" s="869"/>
      <c r="C223" s="800"/>
      <c r="D223" s="800"/>
      <c r="E223" s="800"/>
      <c r="F223" s="800"/>
      <c r="G223" s="801"/>
      <c r="H223" s="800"/>
      <c r="I223" s="800"/>
      <c r="J223" s="800"/>
      <c r="K223" s="800"/>
      <c r="L223" s="800"/>
      <c r="M223" s="800"/>
      <c r="N223" s="800"/>
      <c r="O223" s="800"/>
      <c r="P223" s="800"/>
      <c r="Q223" s="800"/>
      <c r="R223" s="800"/>
      <c r="S223" s="800"/>
      <c r="T223" s="800"/>
      <c r="U223" s="800"/>
      <c r="V223" s="800"/>
      <c r="W223" s="800"/>
      <c r="X223" s="800"/>
      <c r="Y223" s="800"/>
      <c r="Z223" s="800"/>
      <c r="AA223" s="800"/>
      <c r="AB223" s="800"/>
      <c r="AC223" s="800"/>
    </row>
    <row r="224" spans="1:29" ht="15.75" customHeight="1" x14ac:dyDescent="0.25">
      <c r="A224" s="800"/>
      <c r="B224" s="869"/>
      <c r="C224" s="800"/>
      <c r="D224" s="800"/>
      <c r="E224" s="800"/>
      <c r="F224" s="800"/>
      <c r="G224" s="801"/>
      <c r="H224" s="800"/>
      <c r="I224" s="800"/>
      <c r="J224" s="800"/>
      <c r="K224" s="800"/>
      <c r="L224" s="800"/>
      <c r="M224" s="800"/>
      <c r="N224" s="800"/>
      <c r="O224" s="800"/>
      <c r="P224" s="800"/>
      <c r="Q224" s="800"/>
      <c r="R224" s="800"/>
      <c r="S224" s="800"/>
      <c r="T224" s="800"/>
      <c r="U224" s="800"/>
      <c r="V224" s="800"/>
      <c r="W224" s="800"/>
      <c r="X224" s="800"/>
      <c r="Y224" s="800"/>
      <c r="Z224" s="800"/>
      <c r="AA224" s="800"/>
      <c r="AB224" s="800"/>
      <c r="AC224" s="800"/>
    </row>
    <row r="225" spans="1:29" ht="15.75" customHeight="1" x14ac:dyDescent="0.25">
      <c r="A225" s="800"/>
      <c r="B225" s="869"/>
      <c r="C225" s="800"/>
      <c r="D225" s="800"/>
      <c r="E225" s="800"/>
      <c r="F225" s="800"/>
      <c r="G225" s="801"/>
      <c r="H225" s="800"/>
      <c r="I225" s="800"/>
      <c r="J225" s="800"/>
      <c r="K225" s="800"/>
      <c r="L225" s="800"/>
      <c r="M225" s="800"/>
      <c r="N225" s="800"/>
      <c r="O225" s="800"/>
      <c r="P225" s="800"/>
      <c r="Q225" s="800"/>
      <c r="R225" s="800"/>
      <c r="S225" s="800"/>
      <c r="T225" s="800"/>
      <c r="U225" s="800"/>
      <c r="V225" s="800"/>
      <c r="W225" s="800"/>
      <c r="X225" s="800"/>
      <c r="Y225" s="800"/>
      <c r="Z225" s="800"/>
      <c r="AA225" s="800"/>
      <c r="AB225" s="800"/>
      <c r="AC225" s="800"/>
    </row>
    <row r="226" spans="1:29" ht="15.75" customHeight="1" x14ac:dyDescent="0.25">
      <c r="A226" s="800"/>
      <c r="B226" s="869"/>
      <c r="C226" s="800"/>
      <c r="D226" s="800"/>
      <c r="E226" s="800"/>
      <c r="F226" s="800"/>
      <c r="G226" s="801"/>
      <c r="H226" s="800"/>
      <c r="I226" s="800"/>
      <c r="J226" s="800"/>
      <c r="K226" s="800"/>
      <c r="L226" s="800"/>
      <c r="M226" s="800"/>
      <c r="N226" s="800"/>
      <c r="O226" s="800"/>
      <c r="P226" s="800"/>
      <c r="Q226" s="800"/>
      <c r="R226" s="800"/>
      <c r="S226" s="800"/>
      <c r="T226" s="800"/>
      <c r="U226" s="800"/>
      <c r="V226" s="800"/>
      <c r="W226" s="800"/>
      <c r="X226" s="800"/>
      <c r="Y226" s="800"/>
      <c r="Z226" s="800"/>
      <c r="AA226" s="800"/>
      <c r="AB226" s="800"/>
      <c r="AC226" s="800"/>
    </row>
    <row r="227" spans="1:29" ht="15.75" customHeight="1" x14ac:dyDescent="0.25">
      <c r="A227" s="800"/>
      <c r="B227" s="869"/>
      <c r="C227" s="800"/>
      <c r="D227" s="800"/>
      <c r="E227" s="800"/>
      <c r="F227" s="800"/>
      <c r="G227" s="801"/>
      <c r="H227" s="800"/>
      <c r="I227" s="800"/>
      <c r="J227" s="800"/>
      <c r="K227" s="800"/>
      <c r="L227" s="800"/>
      <c r="M227" s="800"/>
      <c r="N227" s="800"/>
      <c r="O227" s="800"/>
      <c r="P227" s="800"/>
      <c r="Q227" s="800"/>
      <c r="R227" s="800"/>
      <c r="S227" s="800"/>
      <c r="T227" s="800"/>
      <c r="U227" s="800"/>
      <c r="V227" s="800"/>
      <c r="W227" s="800"/>
      <c r="X227" s="800"/>
      <c r="Y227" s="800"/>
      <c r="Z227" s="800"/>
      <c r="AA227" s="800"/>
      <c r="AB227" s="800"/>
      <c r="AC227" s="800"/>
    </row>
    <row r="228" spans="1:29" ht="15.75" customHeight="1" x14ac:dyDescent="0.25">
      <c r="A228" s="800"/>
      <c r="B228" s="869"/>
      <c r="C228" s="800"/>
      <c r="D228" s="800"/>
      <c r="E228" s="800"/>
      <c r="F228" s="800"/>
      <c r="G228" s="801"/>
      <c r="H228" s="800"/>
      <c r="I228" s="800"/>
      <c r="J228" s="800"/>
      <c r="K228" s="800"/>
      <c r="L228" s="800"/>
      <c r="M228" s="800"/>
      <c r="N228" s="800"/>
      <c r="O228" s="800"/>
      <c r="P228" s="800"/>
      <c r="Q228" s="800"/>
      <c r="R228" s="800"/>
      <c r="S228" s="800"/>
      <c r="T228" s="800"/>
      <c r="U228" s="800"/>
      <c r="V228" s="800"/>
      <c r="W228" s="800"/>
      <c r="X228" s="800"/>
      <c r="Y228" s="800"/>
      <c r="Z228" s="800"/>
      <c r="AA228" s="800"/>
      <c r="AB228" s="800"/>
      <c r="AC228" s="800"/>
    </row>
    <row r="229" spans="1:29" ht="15.75" customHeight="1" x14ac:dyDescent="0.25">
      <c r="A229" s="800"/>
      <c r="B229" s="869"/>
      <c r="C229" s="800"/>
      <c r="D229" s="800"/>
      <c r="E229" s="800"/>
      <c r="F229" s="800"/>
      <c r="G229" s="801"/>
      <c r="H229" s="800"/>
      <c r="I229" s="800"/>
      <c r="J229" s="800"/>
      <c r="K229" s="800"/>
      <c r="L229" s="800"/>
      <c r="M229" s="800"/>
      <c r="N229" s="800"/>
      <c r="O229" s="800"/>
      <c r="P229" s="800"/>
      <c r="Q229" s="800"/>
      <c r="R229" s="800"/>
      <c r="S229" s="800"/>
      <c r="T229" s="800"/>
      <c r="U229" s="800"/>
      <c r="V229" s="800"/>
      <c r="W229" s="800"/>
      <c r="X229" s="800"/>
      <c r="Y229" s="800"/>
      <c r="Z229" s="800"/>
      <c r="AA229" s="800"/>
      <c r="AB229" s="800"/>
      <c r="AC229" s="800"/>
    </row>
    <row r="230" spans="1:29" ht="15.75" customHeight="1" x14ac:dyDescent="0.25">
      <c r="A230" s="800"/>
      <c r="B230" s="869"/>
      <c r="C230" s="800"/>
      <c r="D230" s="800"/>
      <c r="E230" s="800"/>
      <c r="F230" s="800"/>
      <c r="G230" s="801"/>
      <c r="H230" s="800"/>
      <c r="I230" s="800"/>
      <c r="J230" s="800"/>
      <c r="K230" s="800"/>
      <c r="L230" s="800"/>
      <c r="M230" s="800"/>
      <c r="N230" s="800"/>
      <c r="O230" s="800"/>
      <c r="P230" s="800"/>
      <c r="Q230" s="800"/>
      <c r="R230" s="800"/>
      <c r="S230" s="800"/>
      <c r="T230" s="800"/>
      <c r="U230" s="800"/>
      <c r="V230" s="800"/>
      <c r="W230" s="800"/>
      <c r="X230" s="800"/>
      <c r="Y230" s="800"/>
      <c r="Z230" s="800"/>
      <c r="AA230" s="800"/>
      <c r="AB230" s="800"/>
      <c r="AC230" s="800"/>
    </row>
    <row r="231" spans="1:29" ht="15.75" customHeight="1" x14ac:dyDescent="0.25">
      <c r="A231" s="800"/>
      <c r="B231" s="869"/>
      <c r="C231" s="800"/>
      <c r="D231" s="800"/>
      <c r="E231" s="800"/>
      <c r="F231" s="800"/>
      <c r="G231" s="801"/>
      <c r="H231" s="800"/>
      <c r="I231" s="800"/>
      <c r="J231" s="800"/>
      <c r="K231" s="800"/>
      <c r="L231" s="800"/>
      <c r="M231" s="800"/>
      <c r="N231" s="800"/>
      <c r="O231" s="800"/>
      <c r="P231" s="800"/>
      <c r="Q231" s="800"/>
      <c r="R231" s="800"/>
      <c r="S231" s="800"/>
      <c r="T231" s="800"/>
      <c r="U231" s="800"/>
      <c r="V231" s="800"/>
      <c r="W231" s="800"/>
      <c r="X231" s="800"/>
      <c r="Y231" s="800"/>
      <c r="Z231" s="800"/>
      <c r="AA231" s="800"/>
      <c r="AB231" s="800"/>
      <c r="AC231" s="800"/>
    </row>
    <row r="232" spans="1:29" ht="15.75" customHeight="1" x14ac:dyDescent="0.25">
      <c r="A232" s="800"/>
      <c r="B232" s="869"/>
      <c r="C232" s="800"/>
      <c r="D232" s="800"/>
      <c r="E232" s="800"/>
      <c r="F232" s="800"/>
      <c r="G232" s="801"/>
      <c r="H232" s="800"/>
      <c r="I232" s="800"/>
      <c r="J232" s="800"/>
      <c r="K232" s="800"/>
      <c r="L232" s="800"/>
      <c r="M232" s="800"/>
      <c r="N232" s="800"/>
      <c r="O232" s="800"/>
      <c r="P232" s="800"/>
      <c r="Q232" s="800"/>
      <c r="R232" s="800"/>
      <c r="S232" s="800"/>
      <c r="T232" s="800"/>
      <c r="U232" s="800"/>
      <c r="V232" s="800"/>
      <c r="W232" s="800"/>
      <c r="X232" s="800"/>
      <c r="Y232" s="800"/>
      <c r="Z232" s="800"/>
      <c r="AA232" s="800"/>
      <c r="AB232" s="800"/>
      <c r="AC232" s="800"/>
    </row>
    <row r="233" spans="1:29" ht="15.75" customHeight="1" x14ac:dyDescent="0.25">
      <c r="A233" s="800"/>
      <c r="B233" s="869"/>
      <c r="C233" s="800"/>
      <c r="D233" s="800"/>
      <c r="E233" s="800"/>
      <c r="F233" s="800"/>
      <c r="G233" s="801"/>
      <c r="H233" s="800"/>
      <c r="I233" s="800"/>
      <c r="J233" s="800"/>
      <c r="K233" s="800"/>
      <c r="L233" s="800"/>
      <c r="M233" s="800"/>
      <c r="N233" s="800"/>
      <c r="O233" s="800"/>
      <c r="P233" s="800"/>
      <c r="Q233" s="800"/>
      <c r="R233" s="800"/>
      <c r="S233" s="800"/>
      <c r="T233" s="800"/>
      <c r="U233" s="800"/>
      <c r="V233" s="800"/>
      <c r="W233" s="800"/>
      <c r="X233" s="800"/>
      <c r="Y233" s="800"/>
      <c r="Z233" s="800"/>
      <c r="AA233" s="800"/>
      <c r="AB233" s="800"/>
      <c r="AC233" s="800"/>
    </row>
    <row r="234" spans="1:29" ht="15.75" customHeight="1" x14ac:dyDescent="0.25">
      <c r="A234" s="800"/>
      <c r="B234" s="869"/>
      <c r="C234" s="800"/>
      <c r="D234" s="800"/>
      <c r="E234" s="800"/>
      <c r="F234" s="800"/>
      <c r="G234" s="801"/>
      <c r="H234" s="800"/>
      <c r="I234" s="800"/>
      <c r="J234" s="800"/>
      <c r="K234" s="800"/>
      <c r="L234" s="800"/>
      <c r="M234" s="800"/>
      <c r="N234" s="800"/>
      <c r="O234" s="800"/>
      <c r="P234" s="800"/>
      <c r="Q234" s="800"/>
      <c r="R234" s="800"/>
      <c r="S234" s="800"/>
      <c r="T234" s="800"/>
      <c r="U234" s="800"/>
      <c r="V234" s="800"/>
      <c r="W234" s="800"/>
      <c r="X234" s="800"/>
      <c r="Y234" s="800"/>
      <c r="Z234" s="800"/>
      <c r="AA234" s="800"/>
      <c r="AB234" s="800"/>
      <c r="AC234" s="800"/>
    </row>
    <row r="235" spans="1:29" ht="15.75" customHeight="1" x14ac:dyDescent="0.25">
      <c r="A235" s="800"/>
      <c r="B235" s="869"/>
      <c r="C235" s="800"/>
      <c r="D235" s="800"/>
      <c r="E235" s="800"/>
      <c r="F235" s="800"/>
      <c r="G235" s="801"/>
      <c r="H235" s="800"/>
      <c r="I235" s="800"/>
      <c r="J235" s="800"/>
      <c r="K235" s="800"/>
      <c r="L235" s="800"/>
      <c r="M235" s="800"/>
      <c r="N235" s="800"/>
      <c r="O235" s="800"/>
      <c r="P235" s="800"/>
      <c r="Q235" s="800"/>
      <c r="R235" s="800"/>
      <c r="S235" s="800"/>
      <c r="T235" s="800"/>
      <c r="U235" s="800"/>
      <c r="V235" s="800"/>
      <c r="W235" s="800"/>
      <c r="X235" s="800"/>
      <c r="Y235" s="800"/>
      <c r="Z235" s="800"/>
      <c r="AA235" s="800"/>
      <c r="AB235" s="800"/>
      <c r="AC235" s="800"/>
    </row>
    <row r="236" spans="1:29" ht="15.75" customHeight="1" x14ac:dyDescent="0.25">
      <c r="A236" s="800"/>
      <c r="B236" s="869"/>
      <c r="C236" s="800"/>
      <c r="D236" s="800"/>
      <c r="E236" s="800"/>
      <c r="F236" s="800"/>
      <c r="G236" s="801"/>
      <c r="H236" s="800"/>
      <c r="I236" s="800"/>
      <c r="J236" s="800"/>
      <c r="K236" s="800"/>
      <c r="L236" s="800"/>
      <c r="M236" s="800"/>
      <c r="N236" s="800"/>
      <c r="O236" s="800"/>
      <c r="P236" s="800"/>
      <c r="Q236" s="800"/>
      <c r="R236" s="800"/>
      <c r="S236" s="800"/>
      <c r="T236" s="800"/>
      <c r="U236" s="800"/>
      <c r="V236" s="800"/>
      <c r="W236" s="800"/>
      <c r="X236" s="800"/>
      <c r="Y236" s="800"/>
      <c r="Z236" s="800"/>
      <c r="AA236" s="800"/>
      <c r="AB236" s="800"/>
      <c r="AC236" s="800"/>
    </row>
    <row r="237" spans="1:29" ht="15.75" customHeight="1" x14ac:dyDescent="0.25">
      <c r="A237" s="800"/>
      <c r="B237" s="869"/>
      <c r="C237" s="800"/>
      <c r="D237" s="800"/>
      <c r="E237" s="800"/>
      <c r="F237" s="800"/>
      <c r="G237" s="801"/>
      <c r="H237" s="800"/>
      <c r="I237" s="800"/>
      <c r="J237" s="800"/>
      <c r="K237" s="800"/>
      <c r="L237" s="800"/>
      <c r="M237" s="800"/>
      <c r="N237" s="800"/>
      <c r="O237" s="800"/>
      <c r="P237" s="800"/>
      <c r="Q237" s="800"/>
      <c r="R237" s="800"/>
      <c r="S237" s="800"/>
      <c r="T237" s="800"/>
      <c r="U237" s="800"/>
      <c r="V237" s="800"/>
      <c r="W237" s="800"/>
      <c r="X237" s="800"/>
      <c r="Y237" s="800"/>
      <c r="Z237" s="800"/>
      <c r="AA237" s="800"/>
      <c r="AB237" s="800"/>
      <c r="AC237" s="800"/>
    </row>
    <row r="238" spans="1:29" ht="15.75" customHeight="1" x14ac:dyDescent="0.25">
      <c r="A238" s="800"/>
      <c r="B238" s="869"/>
      <c r="C238" s="800"/>
      <c r="D238" s="800"/>
      <c r="E238" s="800"/>
      <c r="F238" s="800"/>
      <c r="G238" s="801"/>
      <c r="H238" s="800"/>
      <c r="I238" s="800"/>
      <c r="J238" s="800"/>
      <c r="K238" s="800"/>
      <c r="L238" s="800"/>
      <c r="M238" s="800"/>
      <c r="N238" s="800"/>
      <c r="O238" s="800"/>
      <c r="P238" s="800"/>
      <c r="Q238" s="800"/>
      <c r="R238" s="800"/>
      <c r="S238" s="800"/>
      <c r="T238" s="800"/>
      <c r="U238" s="800"/>
      <c r="V238" s="800"/>
      <c r="W238" s="800"/>
      <c r="X238" s="800"/>
      <c r="Y238" s="800"/>
      <c r="Z238" s="800"/>
      <c r="AA238" s="800"/>
      <c r="AB238" s="800"/>
      <c r="AC238" s="800"/>
    </row>
    <row r="239" spans="1:29" ht="15.75" customHeight="1" x14ac:dyDescent="0.25">
      <c r="A239" s="800"/>
      <c r="B239" s="869"/>
      <c r="C239" s="800"/>
      <c r="D239" s="800"/>
      <c r="E239" s="800"/>
      <c r="F239" s="800"/>
      <c r="G239" s="801"/>
      <c r="H239" s="800"/>
      <c r="I239" s="800"/>
      <c r="J239" s="800"/>
      <c r="K239" s="800"/>
      <c r="L239" s="800"/>
      <c r="M239" s="800"/>
      <c r="N239" s="800"/>
      <c r="O239" s="800"/>
      <c r="P239" s="800"/>
      <c r="Q239" s="800"/>
      <c r="R239" s="800"/>
      <c r="S239" s="800"/>
      <c r="T239" s="800"/>
      <c r="U239" s="800"/>
      <c r="V239" s="800"/>
      <c r="W239" s="800"/>
      <c r="X239" s="800"/>
      <c r="Y239" s="800"/>
      <c r="Z239" s="800"/>
      <c r="AA239" s="800"/>
      <c r="AB239" s="800"/>
      <c r="AC239" s="800"/>
    </row>
    <row r="240" spans="1:29" ht="15.75" customHeight="1" x14ac:dyDescent="0.25">
      <c r="A240" s="800"/>
      <c r="B240" s="869"/>
      <c r="C240" s="800"/>
      <c r="D240" s="800"/>
      <c r="E240" s="800"/>
      <c r="F240" s="800"/>
      <c r="G240" s="801"/>
      <c r="H240" s="800"/>
      <c r="I240" s="800"/>
      <c r="J240" s="800"/>
      <c r="K240" s="800"/>
      <c r="L240" s="800"/>
      <c r="M240" s="800"/>
      <c r="N240" s="800"/>
      <c r="O240" s="800"/>
      <c r="P240" s="800"/>
      <c r="Q240" s="800"/>
      <c r="R240" s="800"/>
      <c r="S240" s="800"/>
      <c r="T240" s="800"/>
      <c r="U240" s="800"/>
      <c r="V240" s="800"/>
      <c r="W240" s="800"/>
      <c r="X240" s="800"/>
      <c r="Y240" s="800"/>
      <c r="Z240" s="800"/>
      <c r="AA240" s="800"/>
      <c r="AB240" s="800"/>
      <c r="AC240" s="800"/>
    </row>
    <row r="241" spans="1:29" ht="15.75" customHeight="1" x14ac:dyDescent="0.25">
      <c r="A241" s="800"/>
      <c r="B241" s="869"/>
      <c r="C241" s="800"/>
      <c r="D241" s="800"/>
      <c r="E241" s="800"/>
      <c r="F241" s="800"/>
      <c r="G241" s="801"/>
      <c r="H241" s="800"/>
      <c r="I241" s="800"/>
      <c r="J241" s="800"/>
      <c r="K241" s="800"/>
      <c r="L241" s="800"/>
      <c r="M241" s="800"/>
      <c r="N241" s="800"/>
      <c r="O241" s="800"/>
      <c r="P241" s="800"/>
      <c r="Q241" s="800"/>
      <c r="R241" s="800"/>
      <c r="S241" s="800"/>
      <c r="T241" s="800"/>
      <c r="U241" s="800"/>
      <c r="V241" s="800"/>
      <c r="W241" s="800"/>
      <c r="X241" s="800"/>
      <c r="Y241" s="800"/>
      <c r="Z241" s="800"/>
      <c r="AA241" s="800"/>
      <c r="AB241" s="800"/>
      <c r="AC241" s="800"/>
    </row>
    <row r="242" spans="1:29" ht="15.75" customHeight="1" x14ac:dyDescent="0.25">
      <c r="A242" s="800"/>
      <c r="B242" s="869"/>
      <c r="C242" s="800"/>
      <c r="D242" s="800"/>
      <c r="E242" s="800"/>
      <c r="F242" s="800"/>
      <c r="G242" s="801"/>
      <c r="H242" s="800"/>
      <c r="I242" s="800"/>
      <c r="J242" s="800"/>
      <c r="K242" s="800"/>
      <c r="L242" s="800"/>
      <c r="M242" s="800"/>
      <c r="N242" s="800"/>
      <c r="O242" s="800"/>
      <c r="P242" s="800"/>
      <c r="Q242" s="800"/>
      <c r="R242" s="800"/>
      <c r="S242" s="800"/>
      <c r="T242" s="800"/>
      <c r="U242" s="800"/>
      <c r="V242" s="800"/>
      <c r="W242" s="800"/>
      <c r="X242" s="800"/>
      <c r="Y242" s="800"/>
      <c r="Z242" s="800"/>
      <c r="AA242" s="800"/>
      <c r="AB242" s="800"/>
      <c r="AC242" s="800"/>
    </row>
    <row r="243" spans="1:29" ht="15.75" customHeight="1" x14ac:dyDescent="0.25">
      <c r="A243" s="800"/>
      <c r="B243" s="869"/>
      <c r="C243" s="800"/>
      <c r="D243" s="800"/>
      <c r="E243" s="800"/>
      <c r="F243" s="800"/>
      <c r="G243" s="801"/>
      <c r="H243" s="800"/>
      <c r="I243" s="800"/>
      <c r="J243" s="800"/>
      <c r="K243" s="800"/>
      <c r="L243" s="800"/>
      <c r="M243" s="800"/>
      <c r="N243" s="800"/>
      <c r="O243" s="800"/>
      <c r="P243" s="800"/>
      <c r="Q243" s="800"/>
      <c r="R243" s="800"/>
      <c r="S243" s="800"/>
      <c r="T243" s="800"/>
      <c r="U243" s="800"/>
      <c r="V243" s="800"/>
      <c r="W243" s="800"/>
      <c r="X243" s="800"/>
      <c r="Y243" s="800"/>
      <c r="Z243" s="800"/>
      <c r="AA243" s="800"/>
      <c r="AB243" s="800"/>
      <c r="AC243" s="800"/>
    </row>
    <row r="244" spans="1:29" ht="15.75" customHeight="1" x14ac:dyDescent="0.25">
      <c r="A244" s="800"/>
      <c r="B244" s="869"/>
      <c r="C244" s="800"/>
      <c r="D244" s="800"/>
      <c r="E244" s="800"/>
      <c r="F244" s="800"/>
      <c r="G244" s="801"/>
      <c r="H244" s="800"/>
      <c r="I244" s="800"/>
      <c r="J244" s="800"/>
      <c r="K244" s="800"/>
      <c r="L244" s="800"/>
      <c r="M244" s="800"/>
      <c r="N244" s="800"/>
      <c r="O244" s="800"/>
      <c r="P244" s="800"/>
      <c r="Q244" s="800"/>
      <c r="R244" s="800"/>
      <c r="S244" s="800"/>
      <c r="T244" s="800"/>
      <c r="U244" s="800"/>
      <c r="V244" s="800"/>
      <c r="W244" s="800"/>
      <c r="X244" s="800"/>
      <c r="Y244" s="800"/>
      <c r="Z244" s="800"/>
      <c r="AA244" s="800"/>
      <c r="AB244" s="800"/>
      <c r="AC244" s="800"/>
    </row>
    <row r="245" spans="1:29" ht="15.75" customHeight="1" x14ac:dyDescent="0.25">
      <c r="A245" s="800"/>
      <c r="B245" s="869"/>
      <c r="C245" s="800"/>
      <c r="D245" s="800"/>
      <c r="E245" s="800"/>
      <c r="F245" s="800"/>
      <c r="G245" s="801"/>
      <c r="H245" s="800"/>
      <c r="I245" s="800"/>
      <c r="J245" s="800"/>
      <c r="K245" s="800"/>
      <c r="L245" s="800"/>
      <c r="M245" s="800"/>
      <c r="N245" s="800"/>
      <c r="O245" s="800"/>
      <c r="P245" s="800"/>
      <c r="Q245" s="800"/>
      <c r="R245" s="800"/>
      <c r="S245" s="800"/>
      <c r="T245" s="800"/>
      <c r="U245" s="800"/>
      <c r="V245" s="800"/>
      <c r="W245" s="800"/>
      <c r="X245" s="800"/>
      <c r="Y245" s="800"/>
      <c r="Z245" s="800"/>
      <c r="AA245" s="800"/>
      <c r="AB245" s="800"/>
      <c r="AC245" s="800"/>
    </row>
    <row r="246" spans="1:29" ht="15.75" customHeight="1" x14ac:dyDescent="0.25">
      <c r="A246" s="800"/>
      <c r="B246" s="869"/>
      <c r="C246" s="800"/>
      <c r="D246" s="800"/>
      <c r="E246" s="800"/>
      <c r="F246" s="800"/>
      <c r="G246" s="801"/>
      <c r="H246" s="800"/>
      <c r="I246" s="800"/>
      <c r="J246" s="800"/>
      <c r="K246" s="800"/>
      <c r="L246" s="800"/>
      <c r="M246" s="800"/>
      <c r="N246" s="800"/>
      <c r="O246" s="800"/>
      <c r="P246" s="800"/>
      <c r="Q246" s="800"/>
      <c r="R246" s="800"/>
      <c r="S246" s="800"/>
      <c r="T246" s="800"/>
      <c r="U246" s="800"/>
      <c r="V246" s="800"/>
      <c r="W246" s="800"/>
      <c r="X246" s="800"/>
      <c r="Y246" s="800"/>
      <c r="Z246" s="800"/>
      <c r="AA246" s="800"/>
      <c r="AB246" s="800"/>
      <c r="AC246" s="800"/>
    </row>
    <row r="247" spans="1:29" ht="15.75" customHeight="1" x14ac:dyDescent="0.25">
      <c r="A247" s="800"/>
      <c r="B247" s="869"/>
      <c r="C247" s="800"/>
      <c r="D247" s="800"/>
      <c r="E247" s="800"/>
      <c r="F247" s="800"/>
      <c r="G247" s="801"/>
      <c r="H247" s="800"/>
      <c r="I247" s="800"/>
      <c r="J247" s="800"/>
      <c r="K247" s="800"/>
      <c r="L247" s="800"/>
      <c r="M247" s="800"/>
      <c r="N247" s="800"/>
      <c r="O247" s="800"/>
      <c r="P247" s="800"/>
      <c r="Q247" s="800"/>
      <c r="R247" s="800"/>
      <c r="S247" s="800"/>
      <c r="T247" s="800"/>
      <c r="U247" s="800"/>
      <c r="V247" s="800"/>
      <c r="W247" s="800"/>
      <c r="X247" s="800"/>
      <c r="Y247" s="800"/>
      <c r="Z247" s="800"/>
      <c r="AA247" s="800"/>
      <c r="AB247" s="800"/>
      <c r="AC247" s="800"/>
    </row>
    <row r="248" spans="1:29" ht="15.75" customHeight="1" x14ac:dyDescent="0.25">
      <c r="A248" s="800"/>
      <c r="B248" s="869"/>
      <c r="C248" s="800"/>
      <c r="D248" s="800"/>
      <c r="E248" s="800"/>
      <c r="F248" s="800"/>
      <c r="G248" s="801"/>
      <c r="H248" s="800"/>
      <c r="I248" s="800"/>
      <c r="J248" s="800"/>
      <c r="K248" s="800"/>
      <c r="L248" s="800"/>
      <c r="M248" s="800"/>
      <c r="N248" s="800"/>
      <c r="O248" s="800"/>
      <c r="P248" s="800"/>
      <c r="Q248" s="800"/>
      <c r="R248" s="800"/>
      <c r="S248" s="800"/>
      <c r="T248" s="800"/>
      <c r="U248" s="800"/>
      <c r="V248" s="800"/>
      <c r="W248" s="800"/>
      <c r="X248" s="800"/>
      <c r="Y248" s="800"/>
      <c r="Z248" s="800"/>
      <c r="AA248" s="800"/>
      <c r="AB248" s="800"/>
      <c r="AC248" s="800"/>
    </row>
    <row r="249" spans="1:29" ht="15.75" customHeight="1" x14ac:dyDescent="0.25">
      <c r="A249" s="800"/>
      <c r="B249" s="869"/>
      <c r="C249" s="800"/>
      <c r="D249" s="800"/>
      <c r="E249" s="800"/>
      <c r="F249" s="800"/>
      <c r="G249" s="801"/>
      <c r="H249" s="800"/>
      <c r="I249" s="800"/>
      <c r="J249" s="800"/>
      <c r="K249" s="800"/>
      <c r="L249" s="800"/>
      <c r="M249" s="800"/>
      <c r="N249" s="800"/>
      <c r="O249" s="800"/>
      <c r="P249" s="800"/>
      <c r="Q249" s="800"/>
      <c r="R249" s="800"/>
      <c r="S249" s="800"/>
      <c r="T249" s="800"/>
      <c r="U249" s="800"/>
      <c r="V249" s="800"/>
      <c r="W249" s="800"/>
      <c r="X249" s="800"/>
      <c r="Y249" s="800"/>
      <c r="Z249" s="800"/>
      <c r="AA249" s="800"/>
      <c r="AB249" s="800"/>
      <c r="AC249" s="800"/>
    </row>
    <row r="250" spans="1:29" ht="15.75" customHeight="1" x14ac:dyDescent="0.25">
      <c r="A250" s="800"/>
      <c r="B250" s="869"/>
      <c r="C250" s="800"/>
      <c r="D250" s="800"/>
      <c r="E250" s="800"/>
      <c r="F250" s="800"/>
      <c r="G250" s="801"/>
      <c r="H250" s="800"/>
      <c r="I250" s="800"/>
      <c r="J250" s="800"/>
      <c r="K250" s="800"/>
      <c r="L250" s="800"/>
      <c r="M250" s="800"/>
      <c r="N250" s="800"/>
      <c r="O250" s="800"/>
      <c r="P250" s="800"/>
      <c r="Q250" s="800"/>
      <c r="R250" s="800"/>
      <c r="S250" s="800"/>
      <c r="T250" s="800"/>
      <c r="U250" s="800"/>
      <c r="V250" s="800"/>
      <c r="W250" s="800"/>
      <c r="X250" s="800"/>
      <c r="Y250" s="800"/>
      <c r="Z250" s="800"/>
      <c r="AA250" s="800"/>
      <c r="AB250" s="800"/>
      <c r="AC250" s="800"/>
    </row>
    <row r="251" spans="1:29" ht="15.75" customHeight="1" x14ac:dyDescent="0.25">
      <c r="A251" s="800"/>
      <c r="B251" s="869"/>
      <c r="C251" s="800"/>
      <c r="D251" s="800"/>
      <c r="E251" s="800"/>
      <c r="F251" s="800"/>
      <c r="G251" s="801"/>
      <c r="H251" s="800"/>
      <c r="I251" s="800"/>
      <c r="J251" s="800"/>
      <c r="K251" s="800"/>
      <c r="L251" s="800"/>
      <c r="M251" s="800"/>
      <c r="N251" s="800"/>
      <c r="O251" s="800"/>
      <c r="P251" s="800"/>
      <c r="Q251" s="800"/>
      <c r="R251" s="800"/>
      <c r="S251" s="800"/>
      <c r="T251" s="800"/>
      <c r="U251" s="800"/>
      <c r="V251" s="800"/>
      <c r="W251" s="800"/>
      <c r="X251" s="800"/>
      <c r="Y251" s="800"/>
      <c r="Z251" s="800"/>
      <c r="AA251" s="800"/>
      <c r="AB251" s="800"/>
      <c r="AC251" s="800"/>
    </row>
    <row r="252" spans="1:29" ht="15.75" customHeight="1" x14ac:dyDescent="0.25">
      <c r="A252" s="800"/>
      <c r="B252" s="869"/>
      <c r="C252" s="800"/>
      <c r="D252" s="800"/>
      <c r="E252" s="800"/>
      <c r="F252" s="800"/>
      <c r="G252" s="801"/>
      <c r="H252" s="800"/>
      <c r="I252" s="800"/>
      <c r="J252" s="800"/>
      <c r="K252" s="800"/>
      <c r="L252" s="800"/>
      <c r="M252" s="800"/>
      <c r="N252" s="800"/>
      <c r="O252" s="800"/>
      <c r="P252" s="800"/>
      <c r="Q252" s="800"/>
      <c r="R252" s="800"/>
      <c r="S252" s="800"/>
      <c r="T252" s="800"/>
      <c r="U252" s="800"/>
      <c r="V252" s="800"/>
      <c r="W252" s="800"/>
      <c r="X252" s="800"/>
      <c r="Y252" s="800"/>
      <c r="Z252" s="800"/>
      <c r="AA252" s="800"/>
      <c r="AB252" s="800"/>
      <c r="AC252" s="800"/>
    </row>
    <row r="253" spans="1:29" ht="15.75" customHeight="1" x14ac:dyDescent="0.25">
      <c r="A253" s="800"/>
      <c r="B253" s="869"/>
      <c r="C253" s="800"/>
      <c r="D253" s="800"/>
      <c r="E253" s="800"/>
      <c r="F253" s="800"/>
      <c r="G253" s="801"/>
      <c r="H253" s="800"/>
      <c r="I253" s="800"/>
      <c r="J253" s="800"/>
      <c r="K253" s="800"/>
      <c r="L253" s="800"/>
      <c r="M253" s="800"/>
      <c r="N253" s="800"/>
      <c r="O253" s="800"/>
      <c r="P253" s="800"/>
      <c r="Q253" s="800"/>
      <c r="R253" s="800"/>
      <c r="S253" s="800"/>
      <c r="T253" s="800"/>
      <c r="U253" s="800"/>
      <c r="V253" s="800"/>
      <c r="W253" s="800"/>
      <c r="X253" s="800"/>
      <c r="Y253" s="800"/>
      <c r="Z253" s="800"/>
      <c r="AA253" s="800"/>
      <c r="AB253" s="800"/>
      <c r="AC253" s="800"/>
    </row>
    <row r="254" spans="1:29" ht="15.75" customHeight="1" x14ac:dyDescent="0.25">
      <c r="A254" s="800"/>
      <c r="B254" s="869"/>
      <c r="C254" s="800"/>
      <c r="D254" s="800"/>
      <c r="E254" s="800"/>
      <c r="F254" s="800"/>
      <c r="G254" s="801"/>
      <c r="H254" s="800"/>
      <c r="I254" s="800"/>
      <c r="J254" s="800"/>
      <c r="K254" s="800"/>
      <c r="L254" s="800"/>
      <c r="M254" s="800"/>
      <c r="N254" s="800"/>
      <c r="O254" s="800"/>
      <c r="P254" s="800"/>
      <c r="Q254" s="800"/>
      <c r="R254" s="800"/>
      <c r="S254" s="800"/>
      <c r="T254" s="800"/>
      <c r="U254" s="800"/>
      <c r="V254" s="800"/>
      <c r="W254" s="800"/>
      <c r="X254" s="800"/>
      <c r="Y254" s="800"/>
      <c r="Z254" s="800"/>
      <c r="AA254" s="800"/>
      <c r="AB254" s="800"/>
      <c r="AC254" s="800"/>
    </row>
    <row r="255" spans="1:29" ht="15.75" customHeight="1" x14ac:dyDescent="0.25">
      <c r="A255" s="800"/>
      <c r="B255" s="869"/>
      <c r="C255" s="800"/>
      <c r="D255" s="800"/>
      <c r="E255" s="800"/>
      <c r="F255" s="800"/>
      <c r="G255" s="801"/>
      <c r="H255" s="800"/>
      <c r="I255" s="800"/>
      <c r="J255" s="800"/>
      <c r="K255" s="800"/>
      <c r="L255" s="800"/>
      <c r="M255" s="800"/>
      <c r="N255" s="800"/>
      <c r="O255" s="800"/>
      <c r="P255" s="800"/>
      <c r="Q255" s="800"/>
      <c r="R255" s="800"/>
      <c r="S255" s="800"/>
      <c r="T255" s="800"/>
      <c r="U255" s="800"/>
      <c r="V255" s="800"/>
      <c r="W255" s="800"/>
      <c r="X255" s="800"/>
      <c r="Y255" s="800"/>
      <c r="Z255" s="800"/>
      <c r="AA255" s="800"/>
      <c r="AB255" s="800"/>
      <c r="AC255" s="800"/>
    </row>
    <row r="256" spans="1:29" ht="15.75" customHeight="1" x14ac:dyDescent="0.25">
      <c r="A256" s="800"/>
      <c r="B256" s="869"/>
      <c r="C256" s="800"/>
      <c r="D256" s="800"/>
      <c r="E256" s="800"/>
      <c r="F256" s="800"/>
      <c r="G256" s="801"/>
      <c r="H256" s="800"/>
      <c r="I256" s="800"/>
      <c r="J256" s="800"/>
      <c r="K256" s="800"/>
      <c r="L256" s="800"/>
      <c r="M256" s="800"/>
      <c r="N256" s="800"/>
      <c r="O256" s="800"/>
      <c r="P256" s="800"/>
      <c r="Q256" s="800"/>
      <c r="R256" s="800"/>
      <c r="S256" s="800"/>
      <c r="T256" s="800"/>
      <c r="U256" s="800"/>
      <c r="V256" s="800"/>
      <c r="W256" s="800"/>
      <c r="X256" s="800"/>
      <c r="Y256" s="800"/>
      <c r="Z256" s="800"/>
      <c r="AA256" s="800"/>
      <c r="AB256" s="800"/>
      <c r="AC256" s="800"/>
    </row>
    <row r="257" spans="1:29" ht="15.75" customHeight="1" x14ac:dyDescent="0.25">
      <c r="A257" s="800"/>
      <c r="B257" s="869"/>
      <c r="C257" s="800"/>
      <c r="D257" s="800"/>
      <c r="E257" s="800"/>
      <c r="F257" s="800"/>
      <c r="G257" s="801"/>
      <c r="H257" s="800"/>
      <c r="I257" s="800"/>
      <c r="J257" s="800"/>
      <c r="K257" s="800"/>
      <c r="L257" s="800"/>
      <c r="M257" s="800"/>
      <c r="N257" s="800"/>
      <c r="O257" s="800"/>
      <c r="P257" s="800"/>
      <c r="Q257" s="800"/>
      <c r="R257" s="800"/>
      <c r="S257" s="800"/>
      <c r="T257" s="800"/>
      <c r="U257" s="800"/>
      <c r="V257" s="800"/>
      <c r="W257" s="800"/>
      <c r="X257" s="800"/>
      <c r="Y257" s="800"/>
      <c r="Z257" s="800"/>
      <c r="AA257" s="800"/>
      <c r="AB257" s="800"/>
      <c r="AC257" s="800"/>
    </row>
    <row r="258" spans="1:29" ht="15.75" customHeight="1" x14ac:dyDescent="0.25">
      <c r="A258" s="800"/>
      <c r="B258" s="869"/>
      <c r="C258" s="800"/>
      <c r="D258" s="800"/>
      <c r="E258" s="800"/>
      <c r="F258" s="800"/>
      <c r="G258" s="801"/>
      <c r="H258" s="800"/>
      <c r="I258" s="800"/>
      <c r="J258" s="800"/>
      <c r="K258" s="800"/>
      <c r="L258" s="800"/>
      <c r="M258" s="800"/>
      <c r="N258" s="800"/>
      <c r="O258" s="800"/>
      <c r="P258" s="800"/>
      <c r="Q258" s="800"/>
      <c r="R258" s="800"/>
      <c r="S258" s="800"/>
      <c r="T258" s="800"/>
      <c r="U258" s="800"/>
      <c r="V258" s="800"/>
      <c r="W258" s="800"/>
      <c r="X258" s="800"/>
      <c r="Y258" s="800"/>
      <c r="Z258" s="800"/>
      <c r="AA258" s="800"/>
      <c r="AB258" s="800"/>
      <c r="AC258" s="800"/>
    </row>
    <row r="259" spans="1:29" ht="15.75" customHeight="1" x14ac:dyDescent="0.25">
      <c r="A259" s="800"/>
      <c r="B259" s="869"/>
      <c r="C259" s="800"/>
      <c r="D259" s="800"/>
      <c r="E259" s="800"/>
      <c r="F259" s="800"/>
      <c r="G259" s="801"/>
      <c r="H259" s="800"/>
      <c r="I259" s="800"/>
      <c r="J259" s="800"/>
      <c r="K259" s="800"/>
      <c r="L259" s="800"/>
      <c r="M259" s="800"/>
      <c r="N259" s="800"/>
      <c r="O259" s="800"/>
      <c r="P259" s="800"/>
      <c r="Q259" s="800"/>
      <c r="R259" s="800"/>
      <c r="S259" s="800"/>
      <c r="T259" s="800"/>
      <c r="U259" s="800"/>
      <c r="V259" s="800"/>
      <c r="W259" s="800"/>
      <c r="X259" s="800"/>
      <c r="Y259" s="800"/>
      <c r="Z259" s="800"/>
      <c r="AA259" s="800"/>
      <c r="AB259" s="800"/>
      <c r="AC259" s="800"/>
    </row>
    <row r="260" spans="1:29" ht="15.75" customHeight="1" x14ac:dyDescent="0.25">
      <c r="A260" s="800"/>
      <c r="B260" s="869"/>
      <c r="C260" s="800"/>
      <c r="D260" s="800"/>
      <c r="E260" s="800"/>
      <c r="F260" s="800"/>
      <c r="G260" s="801"/>
      <c r="H260" s="800"/>
      <c r="I260" s="800"/>
      <c r="J260" s="800"/>
      <c r="K260" s="800"/>
      <c r="L260" s="800"/>
      <c r="M260" s="800"/>
      <c r="N260" s="800"/>
      <c r="O260" s="800"/>
      <c r="P260" s="800"/>
      <c r="Q260" s="800"/>
      <c r="R260" s="800"/>
      <c r="S260" s="800"/>
      <c r="T260" s="800"/>
      <c r="U260" s="800"/>
      <c r="V260" s="800"/>
      <c r="W260" s="800"/>
      <c r="X260" s="800"/>
      <c r="Y260" s="800"/>
      <c r="Z260" s="800"/>
      <c r="AA260" s="800"/>
      <c r="AB260" s="800"/>
      <c r="AC260" s="800"/>
    </row>
    <row r="261" spans="1:29" ht="15.75" customHeight="1" x14ac:dyDescent="0.25">
      <c r="A261" s="800"/>
      <c r="B261" s="869"/>
      <c r="C261" s="800"/>
      <c r="D261" s="800"/>
      <c r="E261" s="800"/>
      <c r="F261" s="800"/>
      <c r="G261" s="801"/>
      <c r="H261" s="800"/>
      <c r="I261" s="800"/>
      <c r="J261" s="800"/>
      <c r="K261" s="800"/>
      <c r="L261" s="800"/>
      <c r="M261" s="800"/>
      <c r="N261" s="800"/>
      <c r="O261" s="800"/>
      <c r="P261" s="800"/>
      <c r="Q261" s="800"/>
      <c r="R261" s="800"/>
      <c r="S261" s="800"/>
      <c r="T261" s="800"/>
      <c r="U261" s="800"/>
      <c r="V261" s="800"/>
      <c r="W261" s="800"/>
      <c r="X261" s="800"/>
      <c r="Y261" s="800"/>
      <c r="Z261" s="800"/>
      <c r="AA261" s="800"/>
      <c r="AB261" s="800"/>
      <c r="AC261" s="800"/>
    </row>
    <row r="262" spans="1:29" ht="15.75" customHeight="1" x14ac:dyDescent="0.25">
      <c r="A262" s="800"/>
      <c r="B262" s="869"/>
      <c r="C262" s="800"/>
      <c r="D262" s="800"/>
      <c r="E262" s="800"/>
      <c r="F262" s="800"/>
      <c r="G262" s="801"/>
      <c r="H262" s="800"/>
      <c r="I262" s="800"/>
      <c r="J262" s="800"/>
      <c r="K262" s="800"/>
      <c r="L262" s="800"/>
      <c r="M262" s="800"/>
      <c r="N262" s="800"/>
      <c r="O262" s="800"/>
      <c r="P262" s="800"/>
      <c r="Q262" s="800"/>
      <c r="R262" s="800"/>
      <c r="S262" s="800"/>
      <c r="T262" s="800"/>
      <c r="U262" s="800"/>
      <c r="V262" s="800"/>
      <c r="W262" s="800"/>
      <c r="X262" s="800"/>
      <c r="Y262" s="800"/>
      <c r="Z262" s="800"/>
      <c r="AA262" s="800"/>
      <c r="AB262" s="800"/>
      <c r="AC262" s="800"/>
    </row>
    <row r="263" spans="1:29" ht="15.75" customHeight="1" x14ac:dyDescent="0.25">
      <c r="A263" s="800"/>
      <c r="B263" s="869"/>
      <c r="C263" s="800"/>
      <c r="D263" s="800"/>
      <c r="E263" s="800"/>
      <c r="F263" s="800"/>
      <c r="G263" s="801"/>
      <c r="H263" s="800"/>
      <c r="I263" s="800"/>
      <c r="J263" s="800"/>
      <c r="K263" s="800"/>
      <c r="L263" s="800"/>
      <c r="M263" s="800"/>
      <c r="N263" s="800"/>
      <c r="O263" s="800"/>
      <c r="P263" s="800"/>
      <c r="Q263" s="800"/>
      <c r="R263" s="800"/>
      <c r="S263" s="800"/>
      <c r="T263" s="800"/>
      <c r="U263" s="800"/>
      <c r="V263" s="800"/>
      <c r="W263" s="800"/>
      <c r="X263" s="800"/>
      <c r="Y263" s="800"/>
      <c r="Z263" s="800"/>
      <c r="AA263" s="800"/>
      <c r="AB263" s="800"/>
      <c r="AC263" s="800"/>
    </row>
    <row r="264" spans="1:29" ht="15.75" customHeight="1" x14ac:dyDescent="0.25">
      <c r="A264" s="800"/>
      <c r="B264" s="869"/>
      <c r="C264" s="800"/>
      <c r="D264" s="800"/>
      <c r="E264" s="800"/>
      <c r="F264" s="800"/>
      <c r="G264" s="801"/>
      <c r="H264" s="800"/>
      <c r="I264" s="800"/>
      <c r="J264" s="800"/>
      <c r="K264" s="800"/>
      <c r="L264" s="800"/>
      <c r="M264" s="800"/>
      <c r="N264" s="800"/>
      <c r="O264" s="800"/>
      <c r="P264" s="800"/>
      <c r="Q264" s="800"/>
      <c r="R264" s="800"/>
      <c r="S264" s="800"/>
      <c r="T264" s="800"/>
      <c r="U264" s="800"/>
      <c r="V264" s="800"/>
      <c r="W264" s="800"/>
      <c r="X264" s="800"/>
      <c r="Y264" s="800"/>
      <c r="Z264" s="800"/>
      <c r="AA264" s="800"/>
      <c r="AB264" s="800"/>
      <c r="AC264" s="800"/>
    </row>
    <row r="265" spans="1:29" ht="15.75" customHeight="1" x14ac:dyDescent="0.25">
      <c r="A265" s="800"/>
      <c r="B265" s="869"/>
      <c r="C265" s="800"/>
      <c r="D265" s="800"/>
      <c r="E265" s="800"/>
      <c r="F265" s="800"/>
      <c r="G265" s="801"/>
      <c r="H265" s="800"/>
      <c r="I265" s="800"/>
      <c r="J265" s="800"/>
      <c r="K265" s="800"/>
      <c r="L265" s="800"/>
      <c r="M265" s="800"/>
      <c r="N265" s="800"/>
      <c r="O265" s="800"/>
      <c r="P265" s="800"/>
      <c r="Q265" s="800"/>
      <c r="R265" s="800"/>
      <c r="S265" s="800"/>
      <c r="T265" s="800"/>
      <c r="U265" s="800"/>
      <c r="V265" s="800"/>
      <c r="W265" s="800"/>
      <c r="X265" s="800"/>
      <c r="Y265" s="800"/>
      <c r="Z265" s="800"/>
      <c r="AA265" s="800"/>
      <c r="AB265" s="800"/>
      <c r="AC265" s="800"/>
    </row>
    <row r="266" spans="1:29" ht="15.75" customHeight="1" x14ac:dyDescent="0.25">
      <c r="A266" s="800"/>
      <c r="B266" s="869"/>
      <c r="C266" s="800"/>
      <c r="D266" s="800"/>
      <c r="E266" s="800"/>
      <c r="F266" s="800"/>
      <c r="G266" s="801"/>
      <c r="H266" s="800"/>
      <c r="I266" s="800"/>
      <c r="J266" s="800"/>
      <c r="K266" s="800"/>
      <c r="L266" s="800"/>
      <c r="M266" s="800"/>
      <c r="N266" s="800"/>
      <c r="O266" s="800"/>
      <c r="P266" s="800"/>
      <c r="Q266" s="800"/>
      <c r="R266" s="800"/>
      <c r="S266" s="800"/>
      <c r="T266" s="800"/>
      <c r="U266" s="800"/>
      <c r="V266" s="800"/>
      <c r="W266" s="800"/>
      <c r="X266" s="800"/>
      <c r="Y266" s="800"/>
      <c r="Z266" s="800"/>
      <c r="AA266" s="800"/>
      <c r="AB266" s="800"/>
      <c r="AC266" s="800"/>
    </row>
    <row r="267" spans="1:29" ht="15.75" customHeight="1" x14ac:dyDescent="0.25">
      <c r="A267" s="800"/>
      <c r="B267" s="869"/>
      <c r="C267" s="800"/>
      <c r="D267" s="800"/>
      <c r="E267" s="800"/>
      <c r="F267" s="800"/>
      <c r="G267" s="801"/>
      <c r="H267" s="800"/>
      <c r="I267" s="800"/>
      <c r="J267" s="800"/>
      <c r="K267" s="800"/>
      <c r="L267" s="800"/>
      <c r="M267" s="800"/>
      <c r="N267" s="800"/>
      <c r="O267" s="800"/>
      <c r="P267" s="800"/>
      <c r="Q267" s="800"/>
      <c r="R267" s="800"/>
      <c r="S267" s="800"/>
      <c r="T267" s="800"/>
      <c r="U267" s="800"/>
      <c r="V267" s="800"/>
      <c r="W267" s="800"/>
      <c r="X267" s="800"/>
      <c r="Y267" s="800"/>
      <c r="Z267" s="800"/>
      <c r="AA267" s="800"/>
      <c r="AB267" s="800"/>
      <c r="AC267" s="800"/>
    </row>
    <row r="268" spans="1:29" ht="15.75" customHeight="1" x14ac:dyDescent="0.25">
      <c r="A268" s="800"/>
      <c r="B268" s="869"/>
      <c r="C268" s="800"/>
      <c r="D268" s="800"/>
      <c r="E268" s="800"/>
      <c r="F268" s="800"/>
      <c r="G268" s="801"/>
      <c r="H268" s="800"/>
      <c r="I268" s="800"/>
      <c r="J268" s="800"/>
      <c r="K268" s="800"/>
      <c r="L268" s="800"/>
      <c r="M268" s="800"/>
      <c r="N268" s="800"/>
      <c r="O268" s="800"/>
      <c r="P268" s="800"/>
      <c r="Q268" s="800"/>
      <c r="R268" s="800"/>
      <c r="S268" s="800"/>
      <c r="T268" s="800"/>
      <c r="U268" s="800"/>
      <c r="V268" s="800"/>
      <c r="W268" s="800"/>
      <c r="X268" s="800"/>
      <c r="Y268" s="800"/>
      <c r="Z268" s="800"/>
      <c r="AA268" s="800"/>
      <c r="AB268" s="800"/>
      <c r="AC268" s="800"/>
    </row>
    <row r="269" spans="1:29" ht="15.75" customHeight="1" x14ac:dyDescent="0.25">
      <c r="A269" s="800"/>
      <c r="B269" s="869"/>
      <c r="C269" s="800"/>
      <c r="D269" s="800"/>
      <c r="E269" s="800"/>
      <c r="F269" s="800"/>
      <c r="G269" s="801"/>
      <c r="H269" s="800"/>
      <c r="I269" s="800"/>
      <c r="J269" s="800"/>
      <c r="K269" s="800"/>
      <c r="L269" s="800"/>
      <c r="M269" s="800"/>
      <c r="N269" s="800"/>
      <c r="O269" s="800"/>
      <c r="P269" s="800"/>
      <c r="Q269" s="800"/>
      <c r="R269" s="800"/>
      <c r="S269" s="800"/>
      <c r="T269" s="800"/>
      <c r="U269" s="800"/>
      <c r="V269" s="800"/>
      <c r="W269" s="800"/>
      <c r="X269" s="800"/>
      <c r="Y269" s="800"/>
      <c r="Z269" s="800"/>
      <c r="AA269" s="800"/>
      <c r="AB269" s="800"/>
      <c r="AC269" s="800"/>
    </row>
    <row r="270" spans="1:29" ht="15.75" customHeight="1" x14ac:dyDescent="0.25">
      <c r="A270" s="800"/>
      <c r="B270" s="869"/>
      <c r="C270" s="800"/>
      <c r="D270" s="800"/>
      <c r="E270" s="800"/>
      <c r="F270" s="800"/>
      <c r="G270" s="801"/>
      <c r="H270" s="800"/>
      <c r="I270" s="800"/>
      <c r="J270" s="800"/>
      <c r="K270" s="800"/>
      <c r="L270" s="800"/>
      <c r="M270" s="800"/>
      <c r="N270" s="800"/>
      <c r="O270" s="800"/>
      <c r="P270" s="800"/>
      <c r="Q270" s="800"/>
      <c r="R270" s="800"/>
      <c r="S270" s="800"/>
      <c r="T270" s="800"/>
      <c r="U270" s="800"/>
      <c r="V270" s="800"/>
      <c r="W270" s="800"/>
      <c r="X270" s="800"/>
      <c r="Y270" s="800"/>
      <c r="Z270" s="800"/>
      <c r="AA270" s="800"/>
      <c r="AB270" s="800"/>
      <c r="AC270" s="800"/>
    </row>
    <row r="271" spans="1:29" ht="15.75" customHeight="1" x14ac:dyDescent="0.25">
      <c r="A271" s="800"/>
      <c r="B271" s="869"/>
      <c r="C271" s="800"/>
      <c r="D271" s="800"/>
      <c r="E271" s="800"/>
      <c r="F271" s="800"/>
      <c r="G271" s="801"/>
      <c r="H271" s="800"/>
      <c r="I271" s="800"/>
      <c r="J271" s="800"/>
      <c r="K271" s="800"/>
      <c r="L271" s="800"/>
      <c r="M271" s="800"/>
      <c r="N271" s="800"/>
      <c r="O271" s="800"/>
      <c r="P271" s="800"/>
      <c r="Q271" s="800"/>
      <c r="R271" s="800"/>
      <c r="S271" s="800"/>
      <c r="T271" s="800"/>
      <c r="U271" s="800"/>
      <c r="V271" s="800"/>
      <c r="W271" s="800"/>
      <c r="X271" s="800"/>
      <c r="Y271" s="800"/>
      <c r="Z271" s="800"/>
      <c r="AA271" s="800"/>
      <c r="AB271" s="800"/>
      <c r="AC271" s="800"/>
    </row>
    <row r="272" spans="1:29" ht="15.75" customHeight="1" x14ac:dyDescent="0.25">
      <c r="A272" s="800"/>
      <c r="B272" s="869"/>
      <c r="C272" s="800"/>
      <c r="D272" s="800"/>
      <c r="E272" s="800"/>
      <c r="F272" s="800"/>
      <c r="G272" s="801"/>
      <c r="H272" s="800"/>
      <c r="I272" s="800"/>
      <c r="J272" s="800"/>
      <c r="K272" s="800"/>
      <c r="L272" s="800"/>
      <c r="M272" s="800"/>
      <c r="N272" s="800"/>
      <c r="O272" s="800"/>
      <c r="P272" s="800"/>
      <c r="Q272" s="800"/>
      <c r="R272" s="800"/>
      <c r="S272" s="800"/>
      <c r="T272" s="800"/>
      <c r="U272" s="800"/>
      <c r="V272" s="800"/>
      <c r="W272" s="800"/>
      <c r="X272" s="800"/>
      <c r="Y272" s="800"/>
      <c r="Z272" s="800"/>
      <c r="AA272" s="800"/>
      <c r="AB272" s="800"/>
      <c r="AC272" s="800"/>
    </row>
    <row r="273" spans="1:29" ht="15.75" customHeight="1" x14ac:dyDescent="0.25">
      <c r="A273" s="800"/>
      <c r="B273" s="869"/>
      <c r="C273" s="800"/>
      <c r="D273" s="800"/>
      <c r="E273" s="800"/>
      <c r="F273" s="800"/>
      <c r="G273" s="801"/>
      <c r="H273" s="800"/>
      <c r="I273" s="800"/>
      <c r="J273" s="800"/>
      <c r="K273" s="800"/>
      <c r="L273" s="800"/>
      <c r="M273" s="800"/>
      <c r="N273" s="800"/>
      <c r="O273" s="800"/>
      <c r="P273" s="800"/>
      <c r="Q273" s="800"/>
      <c r="R273" s="800"/>
      <c r="S273" s="800"/>
      <c r="T273" s="800"/>
      <c r="U273" s="800"/>
      <c r="V273" s="800"/>
      <c r="W273" s="800"/>
      <c r="X273" s="800"/>
      <c r="Y273" s="800"/>
      <c r="Z273" s="800"/>
      <c r="AA273" s="800"/>
      <c r="AB273" s="800"/>
      <c r="AC273" s="800"/>
    </row>
    <row r="274" spans="1:29" ht="15.75" customHeight="1" x14ac:dyDescent="0.25">
      <c r="A274" s="800"/>
      <c r="B274" s="869"/>
      <c r="C274" s="800"/>
      <c r="D274" s="800"/>
      <c r="E274" s="800"/>
      <c r="F274" s="800"/>
      <c r="G274" s="801"/>
      <c r="H274" s="800"/>
      <c r="I274" s="800"/>
      <c r="J274" s="800"/>
      <c r="K274" s="800"/>
      <c r="L274" s="800"/>
      <c r="M274" s="800"/>
      <c r="N274" s="800"/>
      <c r="O274" s="800"/>
      <c r="P274" s="800"/>
      <c r="Q274" s="800"/>
      <c r="R274" s="800"/>
      <c r="S274" s="800"/>
      <c r="T274" s="800"/>
      <c r="U274" s="800"/>
      <c r="V274" s="800"/>
      <c r="W274" s="800"/>
      <c r="X274" s="800"/>
      <c r="Y274" s="800"/>
      <c r="Z274" s="800"/>
      <c r="AA274" s="800"/>
      <c r="AB274" s="800"/>
      <c r="AC274" s="800"/>
    </row>
    <row r="275" spans="1:29" ht="15.75" customHeight="1" x14ac:dyDescent="0.25">
      <c r="A275" s="800"/>
      <c r="B275" s="869"/>
      <c r="C275" s="800"/>
      <c r="D275" s="800"/>
      <c r="E275" s="800"/>
      <c r="F275" s="800"/>
      <c r="G275" s="801"/>
      <c r="H275" s="800"/>
      <c r="I275" s="800"/>
      <c r="J275" s="800"/>
      <c r="K275" s="800"/>
      <c r="L275" s="800"/>
      <c r="M275" s="800"/>
      <c r="N275" s="800"/>
      <c r="O275" s="800"/>
      <c r="P275" s="800"/>
      <c r="Q275" s="800"/>
      <c r="R275" s="800"/>
      <c r="S275" s="800"/>
      <c r="T275" s="800"/>
      <c r="U275" s="800"/>
      <c r="V275" s="800"/>
      <c r="W275" s="800"/>
      <c r="X275" s="800"/>
      <c r="Y275" s="800"/>
      <c r="Z275" s="800"/>
      <c r="AA275" s="800"/>
      <c r="AB275" s="800"/>
      <c r="AC275" s="800"/>
    </row>
    <row r="276" spans="1:29" ht="15.75" customHeight="1" x14ac:dyDescent="0.25">
      <c r="A276" s="800"/>
      <c r="B276" s="869"/>
      <c r="C276" s="800"/>
      <c r="D276" s="800"/>
      <c r="E276" s="800"/>
      <c r="F276" s="800"/>
      <c r="G276" s="801"/>
      <c r="H276" s="800"/>
      <c r="I276" s="800"/>
      <c r="J276" s="800"/>
      <c r="K276" s="800"/>
      <c r="L276" s="800"/>
      <c r="M276" s="800"/>
      <c r="N276" s="800"/>
      <c r="O276" s="800"/>
      <c r="P276" s="800"/>
      <c r="Q276" s="800"/>
      <c r="R276" s="800"/>
      <c r="S276" s="800"/>
      <c r="T276" s="800"/>
      <c r="U276" s="800"/>
      <c r="V276" s="800"/>
      <c r="W276" s="800"/>
      <c r="X276" s="800"/>
      <c r="Y276" s="800"/>
      <c r="Z276" s="800"/>
      <c r="AA276" s="800"/>
      <c r="AB276" s="800"/>
      <c r="AC276" s="800"/>
    </row>
    <row r="277" spans="1:29" ht="15.75" customHeight="1" x14ac:dyDescent="0.25">
      <c r="A277" s="800"/>
      <c r="B277" s="869"/>
      <c r="C277" s="800"/>
      <c r="D277" s="800"/>
      <c r="E277" s="800"/>
      <c r="F277" s="800"/>
      <c r="G277" s="801"/>
      <c r="H277" s="800"/>
      <c r="I277" s="800"/>
      <c r="J277" s="800"/>
      <c r="K277" s="800"/>
      <c r="L277" s="800"/>
      <c r="M277" s="800"/>
      <c r="N277" s="800"/>
      <c r="O277" s="800"/>
      <c r="P277" s="800"/>
      <c r="Q277" s="800"/>
      <c r="R277" s="800"/>
      <c r="S277" s="800"/>
      <c r="T277" s="800"/>
      <c r="U277" s="800"/>
      <c r="V277" s="800"/>
      <c r="W277" s="800"/>
      <c r="X277" s="800"/>
      <c r="Y277" s="800"/>
      <c r="Z277" s="800"/>
      <c r="AA277" s="800"/>
      <c r="AB277" s="800"/>
      <c r="AC277" s="800"/>
    </row>
    <row r="278" spans="1:29" ht="15.75" customHeight="1" x14ac:dyDescent="0.25">
      <c r="A278" s="800"/>
      <c r="B278" s="869"/>
      <c r="C278" s="800"/>
      <c r="D278" s="800"/>
      <c r="E278" s="800"/>
      <c r="F278" s="800"/>
      <c r="G278" s="801"/>
      <c r="H278" s="800"/>
      <c r="I278" s="800"/>
      <c r="J278" s="800"/>
      <c r="K278" s="800"/>
      <c r="L278" s="800"/>
      <c r="M278" s="800"/>
      <c r="N278" s="800"/>
      <c r="O278" s="800"/>
      <c r="P278" s="800"/>
      <c r="Q278" s="800"/>
      <c r="R278" s="800"/>
      <c r="S278" s="800"/>
      <c r="T278" s="800"/>
      <c r="U278" s="800"/>
      <c r="V278" s="800"/>
      <c r="W278" s="800"/>
      <c r="X278" s="800"/>
      <c r="Y278" s="800"/>
      <c r="Z278" s="800"/>
      <c r="AA278" s="800"/>
      <c r="AB278" s="800"/>
      <c r="AC278" s="800"/>
    </row>
    <row r="279" spans="1:29" ht="15.75" customHeight="1" x14ac:dyDescent="0.25">
      <c r="A279" s="800"/>
      <c r="B279" s="869"/>
      <c r="C279" s="800"/>
      <c r="D279" s="800"/>
      <c r="E279" s="800"/>
      <c r="F279" s="800"/>
      <c r="G279" s="801"/>
      <c r="H279" s="800"/>
      <c r="I279" s="800"/>
      <c r="J279" s="800"/>
      <c r="K279" s="800"/>
      <c r="L279" s="800"/>
      <c r="M279" s="800"/>
      <c r="N279" s="800"/>
      <c r="O279" s="800"/>
      <c r="P279" s="800"/>
      <c r="Q279" s="800"/>
      <c r="R279" s="800"/>
      <c r="S279" s="800"/>
      <c r="T279" s="800"/>
      <c r="U279" s="800"/>
      <c r="V279" s="800"/>
      <c r="W279" s="800"/>
      <c r="X279" s="800"/>
      <c r="Y279" s="800"/>
      <c r="Z279" s="800"/>
      <c r="AA279" s="800"/>
      <c r="AB279" s="800"/>
      <c r="AC279" s="800"/>
    </row>
    <row r="280" spans="1:29" ht="15.75" customHeight="1" x14ac:dyDescent="0.25">
      <c r="A280" s="800"/>
      <c r="B280" s="869"/>
      <c r="C280" s="800"/>
      <c r="D280" s="800"/>
      <c r="E280" s="800"/>
      <c r="F280" s="800"/>
      <c r="G280" s="801"/>
      <c r="H280" s="800"/>
      <c r="I280" s="800"/>
      <c r="J280" s="800"/>
      <c r="K280" s="800"/>
      <c r="L280" s="800"/>
      <c r="M280" s="800"/>
      <c r="N280" s="800"/>
      <c r="O280" s="800"/>
      <c r="P280" s="800"/>
      <c r="Q280" s="800"/>
      <c r="R280" s="800"/>
      <c r="S280" s="800"/>
      <c r="T280" s="800"/>
      <c r="U280" s="800"/>
      <c r="V280" s="800"/>
      <c r="W280" s="800"/>
      <c r="X280" s="800"/>
      <c r="Y280" s="800"/>
      <c r="Z280" s="800"/>
      <c r="AA280" s="800"/>
      <c r="AB280" s="800"/>
      <c r="AC280" s="800"/>
    </row>
    <row r="281" spans="1:29" ht="15.75" customHeight="1" x14ac:dyDescent="0.25">
      <c r="A281" s="800"/>
      <c r="B281" s="869"/>
      <c r="C281" s="800"/>
      <c r="D281" s="800"/>
      <c r="E281" s="800"/>
      <c r="F281" s="800"/>
      <c r="G281" s="801"/>
      <c r="H281" s="800"/>
      <c r="I281" s="800"/>
      <c r="J281" s="800"/>
      <c r="K281" s="800"/>
      <c r="L281" s="800"/>
      <c r="M281" s="800"/>
      <c r="N281" s="800"/>
      <c r="O281" s="800"/>
      <c r="P281" s="800"/>
      <c r="Q281" s="800"/>
      <c r="R281" s="800"/>
      <c r="S281" s="800"/>
      <c r="T281" s="800"/>
      <c r="U281" s="800"/>
      <c r="V281" s="800"/>
      <c r="W281" s="800"/>
      <c r="X281" s="800"/>
      <c r="Y281" s="800"/>
      <c r="Z281" s="800"/>
      <c r="AA281" s="800"/>
      <c r="AB281" s="800"/>
      <c r="AC281" s="800"/>
    </row>
    <row r="282" spans="1:29" ht="15.75" customHeight="1" x14ac:dyDescent="0.25">
      <c r="A282" s="800"/>
      <c r="B282" s="869"/>
      <c r="C282" s="800"/>
      <c r="D282" s="800"/>
      <c r="E282" s="800"/>
      <c r="F282" s="800"/>
      <c r="G282" s="801"/>
      <c r="H282" s="800"/>
      <c r="I282" s="800"/>
      <c r="J282" s="800"/>
      <c r="K282" s="800"/>
      <c r="L282" s="800"/>
      <c r="M282" s="800"/>
      <c r="N282" s="800"/>
      <c r="O282" s="800"/>
      <c r="P282" s="800"/>
      <c r="Q282" s="800"/>
      <c r="R282" s="800"/>
      <c r="S282" s="800"/>
      <c r="T282" s="800"/>
      <c r="U282" s="800"/>
      <c r="V282" s="800"/>
      <c r="W282" s="800"/>
      <c r="X282" s="800"/>
      <c r="Y282" s="800"/>
      <c r="Z282" s="800"/>
      <c r="AA282" s="800"/>
      <c r="AB282" s="800"/>
      <c r="AC282" s="800"/>
    </row>
    <row r="283" spans="1:29" ht="15.75" customHeight="1" x14ac:dyDescent="0.25">
      <c r="A283" s="800"/>
      <c r="B283" s="869"/>
      <c r="C283" s="800"/>
      <c r="D283" s="800"/>
      <c r="E283" s="800"/>
      <c r="F283" s="800"/>
      <c r="G283" s="801"/>
      <c r="H283" s="800"/>
      <c r="I283" s="800"/>
      <c r="J283" s="800"/>
      <c r="K283" s="800"/>
      <c r="L283" s="800"/>
      <c r="M283" s="800"/>
      <c r="N283" s="800"/>
      <c r="O283" s="800"/>
      <c r="P283" s="800"/>
      <c r="Q283" s="800"/>
      <c r="R283" s="800"/>
      <c r="S283" s="800"/>
      <c r="T283" s="800"/>
      <c r="U283" s="800"/>
      <c r="V283" s="800"/>
      <c r="W283" s="800"/>
      <c r="X283" s="800"/>
      <c r="Y283" s="800"/>
      <c r="Z283" s="800"/>
      <c r="AA283" s="800"/>
      <c r="AB283" s="800"/>
      <c r="AC283" s="800"/>
    </row>
    <row r="284" spans="1:29" ht="15.75" customHeight="1" x14ac:dyDescent="0.25">
      <c r="A284" s="800"/>
      <c r="B284" s="869"/>
      <c r="C284" s="800"/>
      <c r="D284" s="800"/>
      <c r="E284" s="800"/>
      <c r="F284" s="800"/>
      <c r="G284" s="801"/>
      <c r="H284" s="800"/>
      <c r="I284" s="800"/>
      <c r="J284" s="800"/>
      <c r="K284" s="800"/>
      <c r="L284" s="800"/>
      <c r="M284" s="800"/>
      <c r="N284" s="800"/>
      <c r="O284" s="800"/>
      <c r="P284" s="800"/>
      <c r="Q284" s="800"/>
      <c r="R284" s="800"/>
      <c r="S284" s="800"/>
      <c r="T284" s="800"/>
      <c r="U284" s="800"/>
      <c r="V284" s="800"/>
      <c r="W284" s="800"/>
      <c r="X284" s="800"/>
      <c r="Y284" s="800"/>
      <c r="Z284" s="800"/>
      <c r="AA284" s="800"/>
      <c r="AB284" s="800"/>
      <c r="AC284" s="800"/>
    </row>
    <row r="285" spans="1:29" ht="15.75" customHeight="1" x14ac:dyDescent="0.25">
      <c r="A285" s="800"/>
      <c r="B285" s="869"/>
      <c r="C285" s="800"/>
      <c r="D285" s="800"/>
      <c r="E285" s="800"/>
      <c r="F285" s="800"/>
      <c r="G285" s="801"/>
      <c r="H285" s="800"/>
      <c r="I285" s="800"/>
      <c r="J285" s="800"/>
      <c r="K285" s="800"/>
      <c r="L285" s="800"/>
      <c r="M285" s="800"/>
      <c r="N285" s="800"/>
      <c r="O285" s="800"/>
      <c r="P285" s="800"/>
      <c r="Q285" s="800"/>
      <c r="R285" s="800"/>
      <c r="S285" s="800"/>
      <c r="T285" s="800"/>
      <c r="U285" s="800"/>
      <c r="V285" s="800"/>
      <c r="W285" s="800"/>
      <c r="X285" s="800"/>
      <c r="Y285" s="800"/>
      <c r="Z285" s="800"/>
      <c r="AA285" s="800"/>
      <c r="AB285" s="800"/>
      <c r="AC285" s="800"/>
    </row>
    <row r="286" spans="1:29" ht="15.75" customHeight="1" x14ac:dyDescent="0.25">
      <c r="A286" s="800"/>
      <c r="B286" s="869"/>
      <c r="C286" s="800"/>
      <c r="D286" s="800"/>
      <c r="E286" s="800"/>
      <c r="F286" s="800"/>
      <c r="G286" s="801"/>
      <c r="H286" s="800"/>
      <c r="I286" s="800"/>
      <c r="J286" s="800"/>
      <c r="K286" s="800"/>
      <c r="L286" s="800"/>
      <c r="M286" s="800"/>
      <c r="N286" s="800"/>
      <c r="O286" s="800"/>
      <c r="P286" s="800"/>
      <c r="Q286" s="800"/>
      <c r="R286" s="800"/>
      <c r="S286" s="800"/>
      <c r="T286" s="800"/>
      <c r="U286" s="800"/>
      <c r="V286" s="800"/>
      <c r="W286" s="800"/>
      <c r="X286" s="800"/>
      <c r="Y286" s="800"/>
      <c r="Z286" s="800"/>
      <c r="AA286" s="800"/>
      <c r="AB286" s="800"/>
      <c r="AC286" s="800"/>
    </row>
    <row r="287" spans="1:29" ht="15.75" customHeight="1" x14ac:dyDescent="0.25">
      <c r="A287" s="800"/>
      <c r="B287" s="869"/>
      <c r="C287" s="800"/>
      <c r="D287" s="800"/>
      <c r="E287" s="800"/>
      <c r="F287" s="800"/>
      <c r="G287" s="801"/>
      <c r="H287" s="800"/>
      <c r="I287" s="800"/>
      <c r="J287" s="800"/>
      <c r="K287" s="800"/>
      <c r="L287" s="800"/>
      <c r="M287" s="800"/>
      <c r="N287" s="800"/>
      <c r="O287" s="800"/>
      <c r="P287" s="800"/>
      <c r="Q287" s="800"/>
      <c r="R287" s="800"/>
      <c r="S287" s="800"/>
      <c r="T287" s="800"/>
      <c r="U287" s="800"/>
      <c r="V287" s="800"/>
      <c r="W287" s="800"/>
      <c r="X287" s="800"/>
      <c r="Y287" s="800"/>
      <c r="Z287" s="800"/>
      <c r="AA287" s="800"/>
      <c r="AB287" s="800"/>
      <c r="AC287" s="800"/>
    </row>
    <row r="288" spans="1:29" ht="15.75" customHeight="1" x14ac:dyDescent="0.25">
      <c r="A288" s="800"/>
      <c r="B288" s="869"/>
      <c r="C288" s="800"/>
      <c r="D288" s="800"/>
      <c r="E288" s="800"/>
      <c r="F288" s="800"/>
      <c r="G288" s="801"/>
      <c r="H288" s="800"/>
      <c r="I288" s="800"/>
      <c r="J288" s="800"/>
      <c r="K288" s="800"/>
      <c r="L288" s="800"/>
      <c r="M288" s="800"/>
      <c r="N288" s="800"/>
      <c r="O288" s="800"/>
      <c r="P288" s="800"/>
      <c r="Q288" s="800"/>
      <c r="R288" s="800"/>
      <c r="S288" s="800"/>
      <c r="T288" s="800"/>
      <c r="U288" s="800"/>
      <c r="V288" s="800"/>
      <c r="W288" s="800"/>
      <c r="X288" s="800"/>
      <c r="Y288" s="800"/>
      <c r="Z288" s="800"/>
      <c r="AA288" s="800"/>
      <c r="AB288" s="800"/>
      <c r="AC288" s="800"/>
    </row>
    <row r="289" spans="1:29" ht="15.75" customHeight="1" x14ac:dyDescent="0.25">
      <c r="A289" s="800"/>
      <c r="B289" s="869"/>
      <c r="C289" s="800"/>
      <c r="D289" s="800"/>
      <c r="E289" s="800"/>
      <c r="F289" s="800"/>
      <c r="G289" s="801"/>
      <c r="H289" s="800"/>
      <c r="I289" s="800"/>
      <c r="J289" s="800"/>
      <c r="K289" s="800"/>
      <c r="L289" s="800"/>
      <c r="M289" s="800"/>
      <c r="N289" s="800"/>
      <c r="O289" s="800"/>
      <c r="P289" s="800"/>
      <c r="Q289" s="800"/>
      <c r="R289" s="800"/>
      <c r="S289" s="800"/>
      <c r="T289" s="800"/>
      <c r="U289" s="800"/>
      <c r="V289" s="800"/>
      <c r="W289" s="800"/>
      <c r="X289" s="800"/>
      <c r="Y289" s="800"/>
      <c r="Z289" s="800"/>
      <c r="AA289" s="800"/>
      <c r="AB289" s="800"/>
      <c r="AC289" s="800"/>
    </row>
    <row r="290" spans="1:29" ht="15.75" customHeight="1" x14ac:dyDescent="0.25">
      <c r="A290" s="800"/>
      <c r="B290" s="869"/>
      <c r="C290" s="800"/>
      <c r="D290" s="800"/>
      <c r="E290" s="800"/>
      <c r="F290" s="800"/>
      <c r="G290" s="801"/>
      <c r="H290" s="800"/>
      <c r="I290" s="800"/>
      <c r="J290" s="800"/>
      <c r="K290" s="800"/>
      <c r="L290" s="800"/>
      <c r="M290" s="800"/>
      <c r="N290" s="800"/>
      <c r="O290" s="800"/>
      <c r="P290" s="800"/>
      <c r="Q290" s="800"/>
      <c r="R290" s="800"/>
      <c r="S290" s="800"/>
      <c r="T290" s="800"/>
      <c r="U290" s="800"/>
      <c r="V290" s="800"/>
      <c r="W290" s="800"/>
      <c r="X290" s="800"/>
      <c r="Y290" s="800"/>
      <c r="Z290" s="800"/>
      <c r="AA290" s="800"/>
      <c r="AB290" s="800"/>
      <c r="AC290" s="800"/>
    </row>
    <row r="291" spans="1:29" ht="15.75" customHeight="1" x14ac:dyDescent="0.25">
      <c r="A291" s="800"/>
      <c r="B291" s="869"/>
      <c r="C291" s="800"/>
      <c r="D291" s="800"/>
      <c r="E291" s="800"/>
      <c r="F291" s="800"/>
      <c r="G291" s="801"/>
      <c r="H291" s="800"/>
      <c r="I291" s="800"/>
      <c r="J291" s="800"/>
      <c r="K291" s="800"/>
      <c r="L291" s="800"/>
      <c r="M291" s="800"/>
      <c r="N291" s="800"/>
      <c r="O291" s="800"/>
      <c r="P291" s="800"/>
      <c r="Q291" s="800"/>
      <c r="R291" s="800"/>
      <c r="S291" s="800"/>
      <c r="T291" s="800"/>
      <c r="U291" s="800"/>
      <c r="V291" s="800"/>
      <c r="W291" s="800"/>
      <c r="X291" s="800"/>
      <c r="Y291" s="800"/>
      <c r="Z291" s="800"/>
      <c r="AA291" s="800"/>
      <c r="AB291" s="800"/>
      <c r="AC291" s="800"/>
    </row>
    <row r="292" spans="1:29" ht="15.75" customHeight="1" x14ac:dyDescent="0.25">
      <c r="A292" s="800"/>
      <c r="B292" s="869"/>
      <c r="C292" s="800"/>
      <c r="D292" s="800"/>
      <c r="E292" s="800"/>
      <c r="F292" s="800"/>
      <c r="G292" s="801"/>
      <c r="H292" s="800"/>
      <c r="I292" s="800"/>
      <c r="J292" s="800"/>
      <c r="K292" s="800"/>
      <c r="L292" s="800"/>
      <c r="M292" s="800"/>
      <c r="N292" s="800"/>
      <c r="O292" s="800"/>
      <c r="P292" s="800"/>
      <c r="Q292" s="800"/>
      <c r="R292" s="800"/>
      <c r="S292" s="800"/>
      <c r="T292" s="800"/>
      <c r="U292" s="800"/>
      <c r="V292" s="800"/>
      <c r="W292" s="800"/>
      <c r="X292" s="800"/>
      <c r="Y292" s="800"/>
      <c r="Z292" s="800"/>
      <c r="AA292" s="800"/>
      <c r="AB292" s="800"/>
      <c r="AC292" s="800"/>
    </row>
    <row r="293" spans="1:29" ht="15.75" customHeight="1" x14ac:dyDescent="0.25">
      <c r="A293" s="800"/>
      <c r="B293" s="869"/>
      <c r="C293" s="800"/>
      <c r="D293" s="800"/>
      <c r="E293" s="800"/>
      <c r="F293" s="800"/>
      <c r="G293" s="801"/>
      <c r="H293" s="800"/>
      <c r="I293" s="800"/>
      <c r="J293" s="800"/>
      <c r="K293" s="800"/>
      <c r="L293" s="800"/>
      <c r="M293" s="800"/>
      <c r="N293" s="800"/>
      <c r="O293" s="800"/>
      <c r="P293" s="800"/>
      <c r="Q293" s="800"/>
      <c r="R293" s="800"/>
      <c r="S293" s="800"/>
      <c r="T293" s="800"/>
      <c r="U293" s="800"/>
      <c r="V293" s="800"/>
      <c r="W293" s="800"/>
      <c r="X293" s="800"/>
      <c r="Y293" s="800"/>
      <c r="Z293" s="800"/>
      <c r="AA293" s="800"/>
      <c r="AB293" s="800"/>
      <c r="AC293" s="800"/>
    </row>
    <row r="294" spans="1:29" ht="15.75" customHeight="1" x14ac:dyDescent="0.25">
      <c r="A294" s="800"/>
      <c r="B294" s="869"/>
      <c r="C294" s="800"/>
      <c r="D294" s="800"/>
      <c r="E294" s="800"/>
      <c r="F294" s="800"/>
      <c r="G294" s="801"/>
      <c r="H294" s="800"/>
      <c r="I294" s="800"/>
      <c r="J294" s="800"/>
      <c r="K294" s="800"/>
      <c r="L294" s="800"/>
      <c r="M294" s="800"/>
      <c r="N294" s="800"/>
      <c r="O294" s="800"/>
      <c r="P294" s="800"/>
      <c r="Q294" s="800"/>
      <c r="R294" s="800"/>
      <c r="S294" s="800"/>
      <c r="T294" s="800"/>
      <c r="U294" s="800"/>
      <c r="V294" s="800"/>
      <c r="W294" s="800"/>
      <c r="X294" s="800"/>
      <c r="Y294" s="800"/>
      <c r="Z294" s="800"/>
      <c r="AA294" s="800"/>
      <c r="AB294" s="800"/>
      <c r="AC294" s="800"/>
    </row>
    <row r="295" spans="1:29" ht="15.75" customHeight="1" x14ac:dyDescent="0.25">
      <c r="A295" s="800"/>
      <c r="B295" s="869"/>
      <c r="C295" s="800"/>
      <c r="D295" s="800"/>
      <c r="E295" s="800"/>
      <c r="F295" s="800"/>
      <c r="G295" s="801"/>
      <c r="H295" s="800"/>
      <c r="I295" s="800"/>
      <c r="J295" s="800"/>
      <c r="K295" s="800"/>
      <c r="L295" s="800"/>
      <c r="M295" s="800"/>
      <c r="N295" s="800"/>
      <c r="O295" s="800"/>
      <c r="P295" s="800"/>
      <c r="Q295" s="800"/>
      <c r="R295" s="800"/>
      <c r="S295" s="800"/>
      <c r="T295" s="800"/>
      <c r="U295" s="800"/>
      <c r="V295" s="800"/>
      <c r="W295" s="800"/>
      <c r="X295" s="800"/>
      <c r="Y295" s="800"/>
      <c r="Z295" s="800"/>
      <c r="AA295" s="800"/>
      <c r="AB295" s="800"/>
      <c r="AC295" s="800"/>
    </row>
    <row r="296" spans="1:29" ht="15.75" customHeight="1" x14ac:dyDescent="0.25">
      <c r="A296" s="800"/>
      <c r="B296" s="869"/>
      <c r="C296" s="800"/>
      <c r="D296" s="800"/>
      <c r="E296" s="800"/>
      <c r="F296" s="800"/>
      <c r="G296" s="801"/>
      <c r="H296" s="800"/>
      <c r="I296" s="800"/>
      <c r="J296" s="800"/>
      <c r="K296" s="800"/>
      <c r="L296" s="800"/>
      <c r="M296" s="800"/>
      <c r="N296" s="800"/>
      <c r="O296" s="800"/>
      <c r="P296" s="800"/>
      <c r="Q296" s="800"/>
      <c r="R296" s="800"/>
      <c r="S296" s="800"/>
      <c r="T296" s="800"/>
      <c r="U296" s="800"/>
      <c r="V296" s="800"/>
      <c r="W296" s="800"/>
      <c r="X296" s="800"/>
      <c r="Y296" s="800"/>
      <c r="Z296" s="800"/>
      <c r="AA296" s="800"/>
      <c r="AB296" s="800"/>
      <c r="AC296" s="800"/>
    </row>
    <row r="297" spans="1:29" ht="15.75" customHeight="1" x14ac:dyDescent="0.25">
      <c r="A297" s="800"/>
      <c r="B297" s="869"/>
      <c r="C297" s="800"/>
      <c r="D297" s="800"/>
      <c r="E297" s="800"/>
      <c r="F297" s="800"/>
      <c r="G297" s="801"/>
      <c r="H297" s="800"/>
      <c r="I297" s="800"/>
      <c r="J297" s="800"/>
      <c r="K297" s="800"/>
      <c r="L297" s="800"/>
      <c r="M297" s="800"/>
      <c r="N297" s="800"/>
      <c r="O297" s="800"/>
      <c r="P297" s="800"/>
      <c r="Q297" s="800"/>
      <c r="R297" s="800"/>
      <c r="S297" s="800"/>
      <c r="T297" s="800"/>
      <c r="U297" s="800"/>
      <c r="V297" s="800"/>
      <c r="W297" s="800"/>
      <c r="X297" s="800"/>
      <c r="Y297" s="800"/>
      <c r="Z297" s="800"/>
      <c r="AA297" s="800"/>
      <c r="AB297" s="800"/>
      <c r="AC297" s="800"/>
    </row>
    <row r="298" spans="1:29" ht="15.75" customHeight="1" x14ac:dyDescent="0.25">
      <c r="A298" s="800"/>
      <c r="B298" s="869"/>
      <c r="C298" s="800"/>
      <c r="D298" s="800"/>
      <c r="E298" s="800"/>
      <c r="F298" s="800"/>
      <c r="G298" s="801"/>
      <c r="H298" s="800"/>
      <c r="I298" s="800"/>
      <c r="J298" s="800"/>
      <c r="K298" s="800"/>
      <c r="L298" s="800"/>
      <c r="M298" s="800"/>
      <c r="N298" s="800"/>
      <c r="O298" s="800"/>
      <c r="P298" s="800"/>
      <c r="Q298" s="800"/>
      <c r="R298" s="800"/>
      <c r="S298" s="800"/>
      <c r="T298" s="800"/>
      <c r="U298" s="800"/>
      <c r="V298" s="800"/>
      <c r="W298" s="800"/>
      <c r="X298" s="800"/>
      <c r="Y298" s="800"/>
      <c r="Z298" s="800"/>
      <c r="AA298" s="800"/>
      <c r="AB298" s="800"/>
      <c r="AC298" s="800"/>
    </row>
    <row r="299" spans="1:29" ht="15.75" customHeight="1" x14ac:dyDescent="0.25">
      <c r="A299" s="860"/>
      <c r="B299" s="860"/>
      <c r="C299" s="860"/>
      <c r="D299" s="860"/>
      <c r="E299" s="860"/>
      <c r="F299" s="860"/>
      <c r="G299" s="868"/>
      <c r="H299" s="860"/>
      <c r="I299" s="860"/>
      <c r="J299" s="860"/>
      <c r="K299" s="860"/>
      <c r="L299" s="860"/>
      <c r="M299" s="860"/>
      <c r="N299" s="860"/>
      <c r="O299" s="860"/>
      <c r="P299" s="860"/>
      <c r="Q299" s="860"/>
      <c r="R299" s="860"/>
      <c r="S299" s="860"/>
      <c r="T299" s="860"/>
      <c r="U299" s="860"/>
      <c r="V299" s="860"/>
      <c r="W299" s="860"/>
      <c r="X299" s="860"/>
      <c r="Y299" s="860"/>
      <c r="Z299" s="860"/>
      <c r="AA299" s="860"/>
      <c r="AB299" s="860"/>
      <c r="AC299" s="860"/>
    </row>
    <row r="300" spans="1:29" ht="15.75" customHeight="1" x14ac:dyDescent="0.25">
      <c r="A300" s="860"/>
      <c r="B300" s="860"/>
      <c r="C300" s="860"/>
      <c r="D300" s="860"/>
      <c r="E300" s="860"/>
      <c r="F300" s="860"/>
      <c r="G300" s="868"/>
      <c r="H300" s="860"/>
      <c r="I300" s="860"/>
      <c r="J300" s="860"/>
      <c r="K300" s="860"/>
      <c r="L300" s="860"/>
      <c r="M300" s="860"/>
      <c r="N300" s="860"/>
      <c r="O300" s="860"/>
      <c r="P300" s="860"/>
      <c r="Q300" s="860"/>
      <c r="R300" s="860"/>
      <c r="S300" s="860"/>
      <c r="T300" s="860"/>
      <c r="U300" s="860"/>
      <c r="V300" s="860"/>
      <c r="W300" s="860"/>
      <c r="X300" s="860"/>
      <c r="Y300" s="860"/>
      <c r="Z300" s="860"/>
      <c r="AA300" s="860"/>
      <c r="AB300" s="860"/>
      <c r="AC300" s="860"/>
    </row>
    <row r="301" spans="1:29" ht="15.75" customHeight="1" x14ac:dyDescent="0.25">
      <c r="A301" s="860"/>
      <c r="B301" s="860"/>
      <c r="C301" s="860"/>
      <c r="D301" s="860"/>
      <c r="E301" s="860"/>
      <c r="F301" s="860"/>
      <c r="G301" s="868"/>
      <c r="H301" s="860"/>
      <c r="I301" s="860"/>
      <c r="J301" s="860"/>
      <c r="K301" s="860"/>
      <c r="L301" s="860"/>
      <c r="M301" s="860"/>
      <c r="N301" s="860"/>
      <c r="O301" s="860"/>
      <c r="P301" s="860"/>
      <c r="Q301" s="860"/>
      <c r="R301" s="860"/>
      <c r="S301" s="860"/>
      <c r="T301" s="860"/>
      <c r="U301" s="860"/>
      <c r="V301" s="860"/>
      <c r="W301" s="860"/>
      <c r="X301" s="860"/>
      <c r="Y301" s="860"/>
      <c r="Z301" s="860"/>
      <c r="AA301" s="860"/>
      <c r="AB301" s="860"/>
      <c r="AC301" s="860"/>
    </row>
    <row r="302" spans="1:29" ht="15.75" customHeight="1" x14ac:dyDescent="0.25">
      <c r="A302" s="860"/>
      <c r="B302" s="860"/>
      <c r="C302" s="860"/>
      <c r="D302" s="860"/>
      <c r="E302" s="860"/>
      <c r="F302" s="860"/>
      <c r="G302" s="868"/>
      <c r="H302" s="860"/>
      <c r="I302" s="860"/>
      <c r="J302" s="860"/>
      <c r="K302" s="860"/>
      <c r="L302" s="860"/>
      <c r="M302" s="860"/>
      <c r="N302" s="860"/>
      <c r="O302" s="860"/>
      <c r="P302" s="860"/>
      <c r="Q302" s="860"/>
      <c r="R302" s="860"/>
      <c r="S302" s="860"/>
      <c r="T302" s="860"/>
      <c r="U302" s="860"/>
      <c r="V302" s="860"/>
      <c r="W302" s="860"/>
      <c r="X302" s="860"/>
      <c r="Y302" s="860"/>
      <c r="Z302" s="860"/>
      <c r="AA302" s="860"/>
      <c r="AB302" s="860"/>
      <c r="AC302" s="860"/>
    </row>
    <row r="303" spans="1:29" ht="15.75" customHeight="1" x14ac:dyDescent="0.25">
      <c r="A303" s="860"/>
      <c r="B303" s="860"/>
      <c r="C303" s="860"/>
      <c r="D303" s="860"/>
      <c r="E303" s="860"/>
      <c r="F303" s="860"/>
      <c r="G303" s="868"/>
      <c r="H303" s="860"/>
      <c r="I303" s="860"/>
      <c r="J303" s="860"/>
      <c r="K303" s="860"/>
      <c r="L303" s="860"/>
      <c r="M303" s="860"/>
      <c r="N303" s="860"/>
      <c r="O303" s="860"/>
      <c r="P303" s="860"/>
      <c r="Q303" s="860"/>
      <c r="R303" s="860"/>
      <c r="S303" s="860"/>
      <c r="T303" s="860"/>
      <c r="U303" s="860"/>
      <c r="V303" s="860"/>
      <c r="W303" s="860"/>
      <c r="X303" s="860"/>
      <c r="Y303" s="860"/>
      <c r="Z303" s="860"/>
      <c r="AA303" s="860"/>
      <c r="AB303" s="860"/>
      <c r="AC303" s="860"/>
    </row>
    <row r="304" spans="1:29" ht="15.75" customHeight="1" x14ac:dyDescent="0.25">
      <c r="A304" s="860"/>
      <c r="B304" s="860"/>
      <c r="C304" s="860"/>
      <c r="D304" s="860"/>
      <c r="E304" s="860"/>
      <c r="F304" s="860"/>
      <c r="G304" s="868"/>
      <c r="H304" s="860"/>
      <c r="I304" s="860"/>
      <c r="J304" s="860"/>
      <c r="K304" s="860"/>
      <c r="L304" s="860"/>
      <c r="M304" s="860"/>
      <c r="N304" s="860"/>
      <c r="O304" s="860"/>
      <c r="P304" s="860"/>
      <c r="Q304" s="860"/>
      <c r="R304" s="860"/>
      <c r="S304" s="860"/>
      <c r="T304" s="860"/>
      <c r="U304" s="860"/>
      <c r="V304" s="860"/>
      <c r="W304" s="860"/>
      <c r="X304" s="860"/>
      <c r="Y304" s="860"/>
      <c r="Z304" s="860"/>
      <c r="AA304" s="860"/>
      <c r="AB304" s="860"/>
      <c r="AC304" s="860"/>
    </row>
    <row r="305" spans="1:29" ht="15.75" customHeight="1" x14ac:dyDescent="0.25">
      <c r="A305" s="860"/>
      <c r="B305" s="860"/>
      <c r="C305" s="860"/>
      <c r="D305" s="860"/>
      <c r="E305" s="860"/>
      <c r="F305" s="860"/>
      <c r="G305" s="868"/>
      <c r="H305" s="860"/>
      <c r="I305" s="860"/>
      <c r="J305" s="860"/>
      <c r="K305" s="860"/>
      <c r="L305" s="860"/>
      <c r="M305" s="860"/>
      <c r="N305" s="860"/>
      <c r="O305" s="860"/>
      <c r="P305" s="860"/>
      <c r="Q305" s="860"/>
      <c r="R305" s="860"/>
      <c r="S305" s="860"/>
      <c r="T305" s="860"/>
      <c r="U305" s="860"/>
      <c r="V305" s="860"/>
      <c r="W305" s="860"/>
      <c r="X305" s="860"/>
      <c r="Y305" s="860"/>
      <c r="Z305" s="860"/>
      <c r="AA305" s="860"/>
      <c r="AB305" s="860"/>
      <c r="AC305" s="860"/>
    </row>
    <row r="306" spans="1:29" ht="15.75" customHeight="1" x14ac:dyDescent="0.25">
      <c r="A306" s="860"/>
      <c r="B306" s="860"/>
      <c r="C306" s="860"/>
      <c r="D306" s="860"/>
      <c r="E306" s="860"/>
      <c r="F306" s="860"/>
      <c r="G306" s="868"/>
      <c r="H306" s="860"/>
      <c r="I306" s="860"/>
      <c r="J306" s="860"/>
      <c r="K306" s="860"/>
      <c r="L306" s="860"/>
      <c r="M306" s="860"/>
      <c r="N306" s="860"/>
      <c r="O306" s="860"/>
      <c r="P306" s="860"/>
      <c r="Q306" s="860"/>
      <c r="R306" s="860"/>
      <c r="S306" s="860"/>
      <c r="T306" s="860"/>
      <c r="U306" s="860"/>
      <c r="V306" s="860"/>
      <c r="W306" s="860"/>
      <c r="X306" s="860"/>
      <c r="Y306" s="860"/>
      <c r="Z306" s="860"/>
      <c r="AA306" s="860"/>
      <c r="AB306" s="860"/>
      <c r="AC306" s="860"/>
    </row>
    <row r="307" spans="1:29" ht="15.75" customHeight="1" x14ac:dyDescent="0.25">
      <c r="A307" s="860"/>
      <c r="B307" s="860"/>
      <c r="C307" s="860"/>
      <c r="D307" s="860"/>
      <c r="E307" s="860"/>
      <c r="F307" s="860"/>
      <c r="G307" s="868"/>
      <c r="H307" s="860"/>
      <c r="I307" s="860"/>
      <c r="J307" s="860"/>
      <c r="K307" s="860"/>
      <c r="L307" s="860"/>
      <c r="M307" s="860"/>
      <c r="N307" s="860"/>
      <c r="O307" s="860"/>
      <c r="P307" s="860"/>
      <c r="Q307" s="860"/>
      <c r="R307" s="860"/>
      <c r="S307" s="860"/>
      <c r="T307" s="860"/>
      <c r="U307" s="860"/>
      <c r="V307" s="860"/>
      <c r="W307" s="860"/>
      <c r="X307" s="860"/>
      <c r="Y307" s="860"/>
      <c r="Z307" s="860"/>
      <c r="AA307" s="860"/>
      <c r="AB307" s="860"/>
      <c r="AC307" s="860"/>
    </row>
    <row r="308" spans="1:29" ht="15.75" customHeight="1" x14ac:dyDescent="0.25">
      <c r="A308" s="860"/>
      <c r="B308" s="860"/>
      <c r="C308" s="860"/>
      <c r="D308" s="860"/>
      <c r="E308" s="860"/>
      <c r="F308" s="860"/>
      <c r="G308" s="868"/>
      <c r="H308" s="860"/>
      <c r="I308" s="860"/>
      <c r="J308" s="860"/>
      <c r="K308" s="860"/>
      <c r="L308" s="860"/>
      <c r="M308" s="860"/>
      <c r="N308" s="860"/>
      <c r="O308" s="860"/>
      <c r="P308" s="860"/>
      <c r="Q308" s="860"/>
      <c r="R308" s="860"/>
      <c r="S308" s="860"/>
      <c r="T308" s="860"/>
      <c r="U308" s="860"/>
      <c r="V308" s="860"/>
      <c r="W308" s="860"/>
      <c r="X308" s="860"/>
      <c r="Y308" s="860"/>
      <c r="Z308" s="860"/>
      <c r="AA308" s="860"/>
      <c r="AB308" s="860"/>
      <c r="AC308" s="860"/>
    </row>
    <row r="309" spans="1:29" ht="15.75" customHeight="1" x14ac:dyDescent="0.25">
      <c r="A309" s="860"/>
      <c r="B309" s="860"/>
      <c r="C309" s="860"/>
      <c r="D309" s="860"/>
      <c r="E309" s="860"/>
      <c r="F309" s="860"/>
      <c r="G309" s="868"/>
      <c r="H309" s="860"/>
      <c r="I309" s="860"/>
      <c r="J309" s="860"/>
      <c r="K309" s="860"/>
      <c r="L309" s="860"/>
      <c r="M309" s="860"/>
      <c r="N309" s="860"/>
      <c r="O309" s="860"/>
      <c r="P309" s="860"/>
      <c r="Q309" s="860"/>
      <c r="R309" s="860"/>
      <c r="S309" s="860"/>
      <c r="T309" s="860"/>
      <c r="U309" s="860"/>
      <c r="V309" s="860"/>
      <c r="W309" s="860"/>
      <c r="X309" s="860"/>
      <c r="Y309" s="860"/>
      <c r="Z309" s="860"/>
      <c r="AA309" s="860"/>
      <c r="AB309" s="860"/>
      <c r="AC309" s="860"/>
    </row>
    <row r="310" spans="1:29" ht="15.75" customHeight="1" x14ac:dyDescent="0.25">
      <c r="A310" s="860"/>
      <c r="B310" s="860"/>
      <c r="C310" s="860"/>
      <c r="D310" s="860"/>
      <c r="E310" s="860"/>
      <c r="F310" s="860"/>
      <c r="G310" s="868"/>
      <c r="H310" s="860"/>
      <c r="I310" s="860"/>
      <c r="J310" s="860"/>
      <c r="K310" s="860"/>
      <c r="L310" s="860"/>
      <c r="M310" s="860"/>
      <c r="N310" s="860"/>
      <c r="O310" s="860"/>
      <c r="P310" s="860"/>
      <c r="Q310" s="860"/>
      <c r="R310" s="860"/>
      <c r="S310" s="860"/>
      <c r="T310" s="860"/>
      <c r="U310" s="860"/>
      <c r="V310" s="860"/>
      <c r="W310" s="860"/>
      <c r="X310" s="860"/>
      <c r="Y310" s="860"/>
      <c r="Z310" s="860"/>
      <c r="AA310" s="860"/>
      <c r="AB310" s="860"/>
      <c r="AC310" s="860"/>
    </row>
    <row r="311" spans="1:29" ht="15.75" customHeight="1" x14ac:dyDescent="0.25">
      <c r="A311" s="860"/>
      <c r="B311" s="860"/>
      <c r="C311" s="860"/>
      <c r="D311" s="860"/>
      <c r="E311" s="860"/>
      <c r="F311" s="860"/>
      <c r="G311" s="868"/>
      <c r="H311" s="860"/>
      <c r="I311" s="860"/>
      <c r="J311" s="860"/>
      <c r="K311" s="860"/>
      <c r="L311" s="860"/>
      <c r="M311" s="860"/>
      <c r="N311" s="860"/>
      <c r="O311" s="860"/>
      <c r="P311" s="860"/>
      <c r="Q311" s="860"/>
      <c r="R311" s="860"/>
      <c r="S311" s="860"/>
      <c r="T311" s="860"/>
      <c r="U311" s="860"/>
      <c r="V311" s="860"/>
      <c r="W311" s="860"/>
      <c r="X311" s="860"/>
      <c r="Y311" s="860"/>
      <c r="Z311" s="860"/>
      <c r="AA311" s="860"/>
      <c r="AB311" s="860"/>
      <c r="AC311" s="860"/>
    </row>
    <row r="312" spans="1:29" ht="15.75" customHeight="1" x14ac:dyDescent="0.25">
      <c r="A312" s="860"/>
      <c r="B312" s="860"/>
      <c r="C312" s="860"/>
      <c r="D312" s="860"/>
      <c r="E312" s="860"/>
      <c r="F312" s="860"/>
      <c r="G312" s="868"/>
      <c r="H312" s="860"/>
      <c r="I312" s="860"/>
      <c r="J312" s="860"/>
      <c r="K312" s="860"/>
      <c r="L312" s="860"/>
      <c r="M312" s="860"/>
      <c r="N312" s="860"/>
      <c r="O312" s="860"/>
      <c r="P312" s="860"/>
      <c r="Q312" s="860"/>
      <c r="R312" s="860"/>
      <c r="S312" s="860"/>
      <c r="T312" s="860"/>
      <c r="U312" s="860"/>
      <c r="V312" s="860"/>
      <c r="W312" s="860"/>
      <c r="X312" s="860"/>
      <c r="Y312" s="860"/>
      <c r="Z312" s="860"/>
      <c r="AA312" s="860"/>
      <c r="AB312" s="860"/>
      <c r="AC312" s="860"/>
    </row>
    <row r="313" spans="1:29" ht="15.75" customHeight="1" x14ac:dyDescent="0.25">
      <c r="A313" s="860"/>
      <c r="B313" s="860"/>
      <c r="C313" s="860"/>
      <c r="D313" s="860"/>
      <c r="E313" s="860"/>
      <c r="F313" s="860"/>
      <c r="G313" s="868"/>
      <c r="H313" s="860"/>
      <c r="I313" s="860"/>
      <c r="J313" s="860"/>
      <c r="K313" s="860"/>
      <c r="L313" s="860"/>
      <c r="M313" s="860"/>
      <c r="N313" s="860"/>
      <c r="O313" s="860"/>
      <c r="P313" s="860"/>
      <c r="Q313" s="860"/>
      <c r="R313" s="860"/>
      <c r="S313" s="860"/>
      <c r="T313" s="860"/>
      <c r="U313" s="860"/>
      <c r="V313" s="860"/>
      <c r="W313" s="860"/>
      <c r="X313" s="860"/>
      <c r="Y313" s="860"/>
      <c r="Z313" s="860"/>
      <c r="AA313" s="860"/>
      <c r="AB313" s="860"/>
      <c r="AC313" s="860"/>
    </row>
    <row r="314" spans="1:29" ht="15.75" customHeight="1" x14ac:dyDescent="0.25">
      <c r="A314" s="860"/>
      <c r="B314" s="860"/>
      <c r="C314" s="860"/>
      <c r="D314" s="860"/>
      <c r="E314" s="860"/>
      <c r="F314" s="860"/>
      <c r="G314" s="868"/>
      <c r="H314" s="860"/>
      <c r="I314" s="860"/>
      <c r="J314" s="860"/>
      <c r="K314" s="860"/>
      <c r="L314" s="860"/>
      <c r="M314" s="860"/>
      <c r="N314" s="860"/>
      <c r="O314" s="860"/>
      <c r="P314" s="860"/>
      <c r="Q314" s="860"/>
      <c r="R314" s="860"/>
      <c r="S314" s="860"/>
      <c r="T314" s="860"/>
      <c r="U314" s="860"/>
      <c r="V314" s="860"/>
      <c r="W314" s="860"/>
      <c r="X314" s="860"/>
      <c r="Y314" s="860"/>
      <c r="Z314" s="860"/>
      <c r="AA314" s="860"/>
      <c r="AB314" s="860"/>
      <c r="AC314" s="860"/>
    </row>
    <row r="315" spans="1:29" ht="15.75" customHeight="1" x14ac:dyDescent="0.25">
      <c r="A315" s="860"/>
      <c r="B315" s="860"/>
      <c r="C315" s="860"/>
      <c r="D315" s="860"/>
      <c r="E315" s="860"/>
      <c r="F315" s="860"/>
      <c r="G315" s="868"/>
      <c r="H315" s="860"/>
      <c r="I315" s="860"/>
      <c r="J315" s="860"/>
      <c r="K315" s="860"/>
      <c r="L315" s="860"/>
      <c r="M315" s="860"/>
      <c r="N315" s="860"/>
      <c r="O315" s="860"/>
      <c r="P315" s="860"/>
      <c r="Q315" s="860"/>
      <c r="R315" s="860"/>
      <c r="S315" s="860"/>
      <c r="T315" s="860"/>
      <c r="U315" s="860"/>
      <c r="V315" s="860"/>
      <c r="W315" s="860"/>
      <c r="X315" s="860"/>
      <c r="Y315" s="860"/>
      <c r="Z315" s="860"/>
      <c r="AA315" s="860"/>
      <c r="AB315" s="860"/>
      <c r="AC315" s="860"/>
    </row>
    <row r="316" spans="1:29" ht="15.75" customHeight="1" x14ac:dyDescent="0.25">
      <c r="A316" s="860"/>
      <c r="B316" s="860"/>
      <c r="C316" s="860"/>
      <c r="D316" s="860"/>
      <c r="E316" s="860"/>
      <c r="F316" s="860"/>
      <c r="G316" s="868"/>
      <c r="H316" s="860"/>
      <c r="I316" s="860"/>
      <c r="J316" s="860"/>
      <c r="K316" s="860"/>
      <c r="L316" s="860"/>
      <c r="M316" s="860"/>
      <c r="N316" s="860"/>
      <c r="O316" s="860"/>
      <c r="P316" s="860"/>
      <c r="Q316" s="860"/>
      <c r="R316" s="860"/>
      <c r="S316" s="860"/>
      <c r="T316" s="860"/>
      <c r="U316" s="860"/>
      <c r="V316" s="860"/>
      <c r="W316" s="860"/>
      <c r="X316" s="860"/>
      <c r="Y316" s="860"/>
      <c r="Z316" s="860"/>
      <c r="AA316" s="860"/>
      <c r="AB316" s="860"/>
      <c r="AC316" s="860"/>
    </row>
    <row r="317" spans="1:29" ht="15.75" customHeight="1" x14ac:dyDescent="0.25">
      <c r="A317" s="860"/>
      <c r="B317" s="860"/>
      <c r="C317" s="860"/>
      <c r="D317" s="860"/>
      <c r="E317" s="860"/>
      <c r="F317" s="860"/>
      <c r="G317" s="868"/>
      <c r="H317" s="860"/>
      <c r="I317" s="860"/>
      <c r="J317" s="860"/>
      <c r="K317" s="860"/>
      <c r="L317" s="860"/>
      <c r="M317" s="860"/>
      <c r="N317" s="860"/>
      <c r="O317" s="860"/>
      <c r="P317" s="860"/>
      <c r="Q317" s="860"/>
      <c r="R317" s="860"/>
      <c r="S317" s="860"/>
      <c r="T317" s="860"/>
      <c r="U317" s="860"/>
      <c r="V317" s="860"/>
      <c r="W317" s="860"/>
      <c r="X317" s="860"/>
      <c r="Y317" s="860"/>
      <c r="Z317" s="860"/>
      <c r="AA317" s="860"/>
      <c r="AB317" s="860"/>
      <c r="AC317" s="860"/>
    </row>
    <row r="318" spans="1:29" ht="15.75" customHeight="1" x14ac:dyDescent="0.25">
      <c r="A318" s="860"/>
      <c r="B318" s="860"/>
      <c r="C318" s="860"/>
      <c r="D318" s="860"/>
      <c r="E318" s="860"/>
      <c r="F318" s="860"/>
      <c r="G318" s="868"/>
      <c r="H318" s="860"/>
      <c r="I318" s="860"/>
      <c r="J318" s="860"/>
      <c r="K318" s="860"/>
      <c r="L318" s="860"/>
      <c r="M318" s="860"/>
      <c r="N318" s="860"/>
      <c r="O318" s="860"/>
      <c r="P318" s="860"/>
      <c r="Q318" s="860"/>
      <c r="R318" s="860"/>
      <c r="S318" s="860"/>
      <c r="T318" s="860"/>
      <c r="U318" s="860"/>
      <c r="V318" s="860"/>
      <c r="W318" s="860"/>
      <c r="X318" s="860"/>
      <c r="Y318" s="860"/>
      <c r="Z318" s="860"/>
      <c r="AA318" s="860"/>
      <c r="AB318" s="860"/>
      <c r="AC318" s="860"/>
    </row>
    <row r="319" spans="1:29" ht="15.75" customHeight="1" x14ac:dyDescent="0.25">
      <c r="A319" s="860"/>
      <c r="B319" s="860"/>
      <c r="C319" s="860"/>
      <c r="D319" s="860"/>
      <c r="E319" s="860"/>
      <c r="F319" s="860"/>
      <c r="G319" s="868"/>
      <c r="H319" s="860"/>
      <c r="I319" s="860"/>
      <c r="J319" s="860"/>
      <c r="K319" s="860"/>
      <c r="L319" s="860"/>
      <c r="M319" s="860"/>
      <c r="N319" s="860"/>
      <c r="O319" s="860"/>
      <c r="P319" s="860"/>
      <c r="Q319" s="860"/>
      <c r="R319" s="860"/>
      <c r="S319" s="860"/>
      <c r="T319" s="860"/>
      <c r="U319" s="860"/>
      <c r="V319" s="860"/>
      <c r="W319" s="860"/>
      <c r="X319" s="860"/>
      <c r="Y319" s="860"/>
      <c r="Z319" s="860"/>
      <c r="AA319" s="860"/>
      <c r="AB319" s="860"/>
      <c r="AC319" s="860"/>
    </row>
    <row r="320" spans="1:29" ht="15.75" customHeight="1" x14ac:dyDescent="0.25">
      <c r="A320" s="860"/>
      <c r="B320" s="860"/>
      <c r="C320" s="860"/>
      <c r="D320" s="860"/>
      <c r="E320" s="860"/>
      <c r="F320" s="860"/>
      <c r="G320" s="868"/>
      <c r="H320" s="860"/>
      <c r="I320" s="860"/>
      <c r="J320" s="860"/>
      <c r="K320" s="860"/>
      <c r="L320" s="860"/>
      <c r="M320" s="860"/>
      <c r="N320" s="860"/>
      <c r="O320" s="860"/>
      <c r="P320" s="860"/>
      <c r="Q320" s="860"/>
      <c r="R320" s="860"/>
      <c r="S320" s="860"/>
      <c r="T320" s="860"/>
      <c r="U320" s="860"/>
      <c r="V320" s="860"/>
      <c r="W320" s="860"/>
      <c r="X320" s="860"/>
      <c r="Y320" s="860"/>
      <c r="Z320" s="860"/>
      <c r="AA320" s="860"/>
      <c r="AB320" s="860"/>
      <c r="AC320" s="860"/>
    </row>
    <row r="321" spans="1:29" ht="15.75" customHeight="1" x14ac:dyDescent="0.25">
      <c r="A321" s="860"/>
      <c r="B321" s="860"/>
      <c r="C321" s="860"/>
      <c r="D321" s="860"/>
      <c r="E321" s="860"/>
      <c r="F321" s="860"/>
      <c r="G321" s="868"/>
      <c r="H321" s="860"/>
      <c r="I321" s="860"/>
      <c r="J321" s="860"/>
      <c r="K321" s="860"/>
      <c r="L321" s="860"/>
      <c r="M321" s="860"/>
      <c r="N321" s="860"/>
      <c r="O321" s="860"/>
      <c r="P321" s="860"/>
      <c r="Q321" s="860"/>
      <c r="R321" s="860"/>
      <c r="S321" s="860"/>
      <c r="T321" s="860"/>
      <c r="U321" s="860"/>
      <c r="V321" s="860"/>
      <c r="W321" s="860"/>
      <c r="X321" s="860"/>
      <c r="Y321" s="860"/>
      <c r="Z321" s="860"/>
      <c r="AA321" s="860"/>
      <c r="AB321" s="860"/>
      <c r="AC321" s="860"/>
    </row>
    <row r="322" spans="1:29" ht="15.75" customHeight="1" x14ac:dyDescent="0.25">
      <c r="A322" s="860"/>
      <c r="B322" s="860"/>
      <c r="C322" s="860"/>
      <c r="D322" s="860"/>
      <c r="E322" s="860"/>
      <c r="F322" s="860"/>
      <c r="G322" s="868"/>
      <c r="H322" s="860"/>
      <c r="I322" s="860"/>
      <c r="J322" s="860"/>
      <c r="K322" s="860"/>
      <c r="L322" s="860"/>
      <c r="M322" s="860"/>
      <c r="N322" s="860"/>
      <c r="O322" s="860"/>
      <c r="P322" s="860"/>
      <c r="Q322" s="860"/>
      <c r="R322" s="860"/>
      <c r="S322" s="860"/>
      <c r="T322" s="860"/>
      <c r="U322" s="860"/>
      <c r="V322" s="860"/>
      <c r="W322" s="860"/>
      <c r="X322" s="860"/>
      <c r="Y322" s="860"/>
      <c r="Z322" s="860"/>
      <c r="AA322" s="860"/>
      <c r="AB322" s="860"/>
      <c r="AC322" s="860"/>
    </row>
    <row r="323" spans="1:29" ht="15.75" customHeight="1" x14ac:dyDescent="0.25">
      <c r="A323" s="860"/>
      <c r="B323" s="860"/>
      <c r="C323" s="860"/>
      <c r="D323" s="860"/>
      <c r="E323" s="860"/>
      <c r="F323" s="860"/>
      <c r="G323" s="868"/>
      <c r="H323" s="860"/>
      <c r="I323" s="860"/>
      <c r="J323" s="860"/>
      <c r="K323" s="860"/>
      <c r="L323" s="860"/>
      <c r="M323" s="860"/>
      <c r="N323" s="860"/>
      <c r="O323" s="860"/>
      <c r="P323" s="860"/>
      <c r="Q323" s="860"/>
      <c r="R323" s="860"/>
      <c r="S323" s="860"/>
      <c r="T323" s="860"/>
      <c r="U323" s="860"/>
      <c r="V323" s="860"/>
      <c r="W323" s="860"/>
      <c r="X323" s="860"/>
      <c r="Y323" s="860"/>
      <c r="Z323" s="860"/>
      <c r="AA323" s="860"/>
      <c r="AB323" s="860"/>
      <c r="AC323" s="860"/>
    </row>
    <row r="324" spans="1:29" ht="15.75" customHeight="1" x14ac:dyDescent="0.25">
      <c r="A324" s="860"/>
      <c r="B324" s="860"/>
      <c r="C324" s="860"/>
      <c r="D324" s="860"/>
      <c r="E324" s="860"/>
      <c r="F324" s="860"/>
      <c r="G324" s="868"/>
      <c r="H324" s="860"/>
      <c r="I324" s="860"/>
      <c r="J324" s="860"/>
      <c r="K324" s="860"/>
      <c r="L324" s="860"/>
      <c r="M324" s="860"/>
      <c r="N324" s="860"/>
      <c r="O324" s="860"/>
      <c r="P324" s="860"/>
      <c r="Q324" s="860"/>
      <c r="R324" s="860"/>
      <c r="S324" s="860"/>
      <c r="T324" s="860"/>
      <c r="U324" s="860"/>
      <c r="V324" s="860"/>
      <c r="W324" s="860"/>
      <c r="X324" s="860"/>
      <c r="Y324" s="860"/>
      <c r="Z324" s="860"/>
      <c r="AA324" s="860"/>
      <c r="AB324" s="860"/>
      <c r="AC324" s="860"/>
    </row>
    <row r="325" spans="1:29" ht="15.75" customHeight="1" x14ac:dyDescent="0.25">
      <c r="A325" s="860"/>
      <c r="B325" s="860"/>
      <c r="C325" s="860"/>
      <c r="D325" s="860"/>
      <c r="E325" s="860"/>
      <c r="F325" s="860"/>
      <c r="G325" s="868"/>
      <c r="H325" s="860"/>
      <c r="I325" s="860"/>
      <c r="J325" s="860"/>
      <c r="K325" s="860"/>
      <c r="L325" s="860"/>
      <c r="M325" s="860"/>
      <c r="N325" s="860"/>
      <c r="O325" s="860"/>
      <c r="P325" s="860"/>
      <c r="Q325" s="860"/>
      <c r="R325" s="860"/>
      <c r="S325" s="860"/>
      <c r="T325" s="860"/>
      <c r="U325" s="860"/>
      <c r="V325" s="860"/>
      <c r="W325" s="860"/>
      <c r="X325" s="860"/>
      <c r="Y325" s="860"/>
      <c r="Z325" s="860"/>
      <c r="AA325" s="860"/>
      <c r="AB325" s="860"/>
      <c r="AC325" s="860"/>
    </row>
    <row r="326" spans="1:29" ht="15.75" customHeight="1" x14ac:dyDescent="0.25">
      <c r="A326" s="860"/>
      <c r="B326" s="860"/>
      <c r="C326" s="860"/>
      <c r="D326" s="860"/>
      <c r="E326" s="860"/>
      <c r="F326" s="860"/>
      <c r="G326" s="868"/>
      <c r="H326" s="860"/>
      <c r="I326" s="860"/>
      <c r="J326" s="860"/>
      <c r="K326" s="860"/>
      <c r="L326" s="860"/>
      <c r="M326" s="860"/>
      <c r="N326" s="860"/>
      <c r="O326" s="860"/>
      <c r="P326" s="860"/>
      <c r="Q326" s="860"/>
      <c r="R326" s="860"/>
      <c r="S326" s="860"/>
      <c r="T326" s="860"/>
      <c r="U326" s="860"/>
      <c r="V326" s="860"/>
      <c r="W326" s="860"/>
      <c r="X326" s="860"/>
      <c r="Y326" s="860"/>
      <c r="Z326" s="860"/>
      <c r="AA326" s="860"/>
      <c r="AB326" s="860"/>
      <c r="AC326" s="860"/>
    </row>
    <row r="327" spans="1:29" ht="15.75" customHeight="1" x14ac:dyDescent="0.25">
      <c r="A327" s="860"/>
      <c r="B327" s="860"/>
      <c r="C327" s="860"/>
      <c r="D327" s="860"/>
      <c r="E327" s="860"/>
      <c r="F327" s="860"/>
      <c r="G327" s="868"/>
      <c r="H327" s="860"/>
      <c r="I327" s="860"/>
      <c r="J327" s="860"/>
      <c r="K327" s="860"/>
      <c r="L327" s="860"/>
      <c r="M327" s="860"/>
      <c r="N327" s="860"/>
      <c r="O327" s="860"/>
      <c r="P327" s="860"/>
      <c r="Q327" s="860"/>
      <c r="R327" s="860"/>
      <c r="S327" s="860"/>
      <c r="T327" s="860"/>
      <c r="U327" s="860"/>
      <c r="V327" s="860"/>
      <c r="W327" s="860"/>
      <c r="X327" s="860"/>
      <c r="Y327" s="860"/>
      <c r="Z327" s="860"/>
      <c r="AA327" s="860"/>
      <c r="AB327" s="860"/>
      <c r="AC327" s="860"/>
    </row>
    <row r="328" spans="1:29" ht="15.75" customHeight="1" x14ac:dyDescent="0.25">
      <c r="A328" s="860"/>
      <c r="B328" s="860"/>
      <c r="C328" s="860"/>
      <c r="D328" s="860"/>
      <c r="E328" s="860"/>
      <c r="F328" s="860"/>
      <c r="G328" s="868"/>
      <c r="H328" s="860"/>
      <c r="I328" s="860"/>
      <c r="J328" s="860"/>
      <c r="K328" s="860"/>
      <c r="L328" s="860"/>
      <c r="M328" s="860"/>
      <c r="N328" s="860"/>
      <c r="O328" s="860"/>
      <c r="P328" s="860"/>
      <c r="Q328" s="860"/>
      <c r="R328" s="860"/>
      <c r="S328" s="860"/>
      <c r="T328" s="860"/>
      <c r="U328" s="860"/>
      <c r="V328" s="860"/>
      <c r="W328" s="860"/>
      <c r="X328" s="860"/>
      <c r="Y328" s="860"/>
      <c r="Z328" s="860"/>
      <c r="AA328" s="860"/>
      <c r="AB328" s="860"/>
      <c r="AC328" s="860"/>
    </row>
    <row r="329" spans="1:29" ht="15.75" customHeight="1" x14ac:dyDescent="0.25">
      <c r="A329" s="860"/>
      <c r="B329" s="860"/>
      <c r="C329" s="860"/>
      <c r="D329" s="860"/>
      <c r="E329" s="860"/>
      <c r="F329" s="860"/>
      <c r="G329" s="868"/>
      <c r="H329" s="860"/>
      <c r="I329" s="860"/>
      <c r="J329" s="860"/>
      <c r="K329" s="860"/>
      <c r="L329" s="860"/>
      <c r="M329" s="860"/>
      <c r="N329" s="860"/>
      <c r="O329" s="860"/>
      <c r="P329" s="860"/>
      <c r="Q329" s="860"/>
      <c r="R329" s="860"/>
      <c r="S329" s="860"/>
      <c r="T329" s="860"/>
      <c r="U329" s="860"/>
      <c r="V329" s="860"/>
      <c r="W329" s="860"/>
      <c r="X329" s="860"/>
      <c r="Y329" s="860"/>
      <c r="Z329" s="860"/>
      <c r="AA329" s="860"/>
      <c r="AB329" s="860"/>
      <c r="AC329" s="860"/>
    </row>
    <row r="330" spans="1:29" ht="15.75" customHeight="1" x14ac:dyDescent="0.25">
      <c r="A330" s="860"/>
      <c r="B330" s="860"/>
      <c r="C330" s="860"/>
      <c r="D330" s="860"/>
      <c r="E330" s="860"/>
      <c r="F330" s="860"/>
      <c r="G330" s="868"/>
      <c r="H330" s="860"/>
      <c r="I330" s="860"/>
      <c r="J330" s="860"/>
      <c r="K330" s="860"/>
      <c r="L330" s="860"/>
      <c r="M330" s="860"/>
      <c r="N330" s="860"/>
      <c r="O330" s="860"/>
      <c r="P330" s="860"/>
      <c r="Q330" s="860"/>
      <c r="R330" s="860"/>
      <c r="S330" s="860"/>
      <c r="T330" s="860"/>
      <c r="U330" s="860"/>
      <c r="V330" s="860"/>
      <c r="W330" s="860"/>
      <c r="X330" s="860"/>
      <c r="Y330" s="860"/>
      <c r="Z330" s="860"/>
      <c r="AA330" s="860"/>
      <c r="AB330" s="860"/>
      <c r="AC330" s="860"/>
    </row>
    <row r="331" spans="1:29" ht="15.75" customHeight="1" x14ac:dyDescent="0.25">
      <c r="A331" s="860"/>
      <c r="B331" s="860"/>
      <c r="C331" s="860"/>
      <c r="D331" s="860"/>
      <c r="E331" s="860"/>
      <c r="F331" s="860"/>
      <c r="G331" s="868"/>
      <c r="H331" s="860"/>
      <c r="I331" s="860"/>
      <c r="J331" s="860"/>
      <c r="K331" s="860"/>
      <c r="L331" s="860"/>
      <c r="M331" s="860"/>
      <c r="N331" s="860"/>
      <c r="O331" s="860"/>
      <c r="P331" s="860"/>
      <c r="Q331" s="860"/>
      <c r="R331" s="860"/>
      <c r="S331" s="860"/>
      <c r="T331" s="860"/>
      <c r="U331" s="860"/>
      <c r="V331" s="860"/>
      <c r="W331" s="860"/>
      <c r="X331" s="860"/>
      <c r="Y331" s="860"/>
      <c r="Z331" s="860"/>
      <c r="AA331" s="860"/>
      <c r="AB331" s="860"/>
      <c r="AC331" s="860"/>
    </row>
    <row r="332" spans="1:29" ht="15.75" customHeight="1" x14ac:dyDescent="0.25">
      <c r="A332" s="860"/>
      <c r="B332" s="860"/>
      <c r="C332" s="860"/>
      <c r="D332" s="860"/>
      <c r="E332" s="860"/>
      <c r="F332" s="860"/>
      <c r="G332" s="868"/>
      <c r="H332" s="860"/>
      <c r="I332" s="860"/>
      <c r="J332" s="860"/>
      <c r="K332" s="860"/>
      <c r="L332" s="860"/>
      <c r="M332" s="860"/>
      <c r="N332" s="860"/>
      <c r="O332" s="860"/>
      <c r="P332" s="860"/>
      <c r="Q332" s="860"/>
      <c r="R332" s="860"/>
      <c r="S332" s="860"/>
      <c r="T332" s="860"/>
      <c r="U332" s="860"/>
      <c r="V332" s="860"/>
      <c r="W332" s="860"/>
      <c r="X332" s="860"/>
      <c r="Y332" s="860"/>
      <c r="Z332" s="860"/>
      <c r="AA332" s="860"/>
      <c r="AB332" s="860"/>
      <c r="AC332" s="860"/>
    </row>
    <row r="333" spans="1:29" ht="15.75" customHeight="1" x14ac:dyDescent="0.25">
      <c r="A333" s="860"/>
      <c r="B333" s="860"/>
      <c r="C333" s="860"/>
      <c r="D333" s="860"/>
      <c r="E333" s="860"/>
      <c r="F333" s="860"/>
      <c r="G333" s="868"/>
      <c r="H333" s="860"/>
      <c r="I333" s="860"/>
      <c r="J333" s="860"/>
      <c r="K333" s="860"/>
      <c r="L333" s="860"/>
      <c r="M333" s="860"/>
      <c r="N333" s="860"/>
      <c r="O333" s="860"/>
      <c r="P333" s="860"/>
      <c r="Q333" s="860"/>
      <c r="R333" s="860"/>
      <c r="S333" s="860"/>
      <c r="T333" s="860"/>
      <c r="U333" s="860"/>
      <c r="V333" s="860"/>
      <c r="W333" s="860"/>
      <c r="X333" s="860"/>
      <c r="Y333" s="860"/>
      <c r="Z333" s="860"/>
      <c r="AA333" s="860"/>
      <c r="AB333" s="860"/>
      <c r="AC333" s="860"/>
    </row>
    <row r="334" spans="1:29" ht="15.75" customHeight="1" x14ac:dyDescent="0.25">
      <c r="A334" s="860"/>
      <c r="B334" s="860"/>
      <c r="C334" s="860"/>
      <c r="D334" s="860"/>
      <c r="E334" s="860"/>
      <c r="F334" s="860"/>
      <c r="G334" s="868"/>
      <c r="H334" s="860"/>
      <c r="I334" s="860"/>
      <c r="J334" s="860"/>
      <c r="K334" s="860"/>
      <c r="L334" s="860"/>
      <c r="M334" s="860"/>
      <c r="N334" s="860"/>
      <c r="O334" s="860"/>
      <c r="P334" s="860"/>
      <c r="Q334" s="860"/>
      <c r="R334" s="860"/>
      <c r="S334" s="860"/>
      <c r="T334" s="860"/>
      <c r="U334" s="860"/>
      <c r="V334" s="860"/>
      <c r="W334" s="860"/>
      <c r="X334" s="860"/>
      <c r="Y334" s="860"/>
      <c r="Z334" s="860"/>
      <c r="AA334" s="860"/>
      <c r="AB334" s="860"/>
      <c r="AC334" s="860"/>
    </row>
    <row r="335" spans="1:29" ht="15.75" customHeight="1" x14ac:dyDescent="0.25">
      <c r="A335" s="860"/>
      <c r="B335" s="860"/>
      <c r="C335" s="860"/>
      <c r="D335" s="860"/>
      <c r="E335" s="860"/>
      <c r="F335" s="860"/>
      <c r="G335" s="868"/>
      <c r="H335" s="860"/>
      <c r="I335" s="860"/>
      <c r="J335" s="860"/>
      <c r="K335" s="860"/>
      <c r="L335" s="860"/>
      <c r="M335" s="860"/>
      <c r="N335" s="860"/>
      <c r="O335" s="860"/>
      <c r="P335" s="860"/>
      <c r="Q335" s="860"/>
      <c r="R335" s="860"/>
      <c r="S335" s="860"/>
      <c r="T335" s="860"/>
      <c r="U335" s="860"/>
      <c r="V335" s="860"/>
      <c r="W335" s="860"/>
      <c r="X335" s="860"/>
      <c r="Y335" s="860"/>
      <c r="Z335" s="860"/>
      <c r="AA335" s="860"/>
      <c r="AB335" s="860"/>
      <c r="AC335" s="860"/>
    </row>
    <row r="336" spans="1:29" ht="15.75" customHeight="1" x14ac:dyDescent="0.25">
      <c r="A336" s="860"/>
      <c r="B336" s="860"/>
      <c r="C336" s="860"/>
      <c r="D336" s="860"/>
      <c r="E336" s="860"/>
      <c r="F336" s="860"/>
      <c r="G336" s="868"/>
      <c r="H336" s="860"/>
      <c r="I336" s="860"/>
      <c r="J336" s="860"/>
      <c r="K336" s="860"/>
      <c r="L336" s="860"/>
      <c r="M336" s="860"/>
      <c r="N336" s="860"/>
      <c r="O336" s="860"/>
      <c r="P336" s="860"/>
      <c r="Q336" s="860"/>
      <c r="R336" s="860"/>
      <c r="S336" s="860"/>
      <c r="T336" s="860"/>
      <c r="U336" s="860"/>
      <c r="V336" s="860"/>
      <c r="W336" s="860"/>
      <c r="X336" s="860"/>
      <c r="Y336" s="860"/>
      <c r="Z336" s="860"/>
      <c r="AA336" s="860"/>
      <c r="AB336" s="860"/>
      <c r="AC336" s="860"/>
    </row>
    <row r="337" spans="1:29" ht="15.75" customHeight="1" x14ac:dyDescent="0.25">
      <c r="A337" s="860"/>
      <c r="B337" s="860"/>
      <c r="C337" s="860"/>
      <c r="D337" s="860"/>
      <c r="E337" s="860"/>
      <c r="F337" s="860"/>
      <c r="G337" s="868"/>
      <c r="H337" s="860"/>
      <c r="I337" s="860"/>
      <c r="J337" s="860"/>
      <c r="K337" s="860"/>
      <c r="L337" s="860"/>
      <c r="M337" s="860"/>
      <c r="N337" s="860"/>
      <c r="O337" s="860"/>
      <c r="P337" s="860"/>
      <c r="Q337" s="860"/>
      <c r="R337" s="860"/>
      <c r="S337" s="860"/>
      <c r="T337" s="860"/>
      <c r="U337" s="860"/>
      <c r="V337" s="860"/>
      <c r="W337" s="860"/>
      <c r="X337" s="860"/>
      <c r="Y337" s="860"/>
      <c r="Z337" s="860"/>
      <c r="AA337" s="860"/>
      <c r="AB337" s="860"/>
      <c r="AC337" s="860"/>
    </row>
    <row r="338" spans="1:29" ht="15.75" customHeight="1" x14ac:dyDescent="0.25">
      <c r="A338" s="860"/>
      <c r="B338" s="860"/>
      <c r="C338" s="860"/>
      <c r="D338" s="860"/>
      <c r="E338" s="860"/>
      <c r="F338" s="860"/>
      <c r="G338" s="868"/>
      <c r="H338" s="860"/>
      <c r="I338" s="860"/>
      <c r="J338" s="860"/>
      <c r="K338" s="860"/>
      <c r="L338" s="860"/>
      <c r="M338" s="860"/>
      <c r="N338" s="860"/>
      <c r="O338" s="860"/>
      <c r="P338" s="860"/>
      <c r="Q338" s="860"/>
      <c r="R338" s="860"/>
      <c r="S338" s="860"/>
      <c r="T338" s="860"/>
      <c r="U338" s="860"/>
      <c r="V338" s="860"/>
      <c r="W338" s="860"/>
      <c r="X338" s="860"/>
      <c r="Y338" s="860"/>
      <c r="Z338" s="860"/>
      <c r="AA338" s="860"/>
      <c r="AB338" s="860"/>
      <c r="AC338" s="860"/>
    </row>
    <row r="339" spans="1:29" ht="15.75" customHeight="1" x14ac:dyDescent="0.25">
      <c r="A339" s="860"/>
      <c r="B339" s="860"/>
      <c r="C339" s="860"/>
      <c r="D339" s="860"/>
      <c r="E339" s="860"/>
      <c r="F339" s="860"/>
      <c r="G339" s="868"/>
      <c r="H339" s="860"/>
      <c r="I339" s="860"/>
      <c r="J339" s="860"/>
      <c r="K339" s="860"/>
      <c r="L339" s="860"/>
      <c r="M339" s="860"/>
      <c r="N339" s="860"/>
      <c r="O339" s="860"/>
      <c r="P339" s="860"/>
      <c r="Q339" s="860"/>
      <c r="R339" s="860"/>
      <c r="S339" s="860"/>
      <c r="T339" s="860"/>
      <c r="U339" s="860"/>
      <c r="V339" s="860"/>
      <c r="W339" s="860"/>
      <c r="X339" s="860"/>
      <c r="Y339" s="860"/>
      <c r="Z339" s="860"/>
      <c r="AA339" s="860"/>
      <c r="AB339" s="860"/>
      <c r="AC339" s="860"/>
    </row>
    <row r="340" spans="1:29" ht="15.75" customHeight="1" x14ac:dyDescent="0.25">
      <c r="A340" s="860"/>
      <c r="B340" s="860"/>
      <c r="C340" s="860"/>
      <c r="D340" s="860"/>
      <c r="E340" s="860"/>
      <c r="F340" s="860"/>
      <c r="G340" s="868"/>
      <c r="H340" s="860"/>
      <c r="I340" s="860"/>
      <c r="J340" s="860"/>
      <c r="K340" s="860"/>
      <c r="L340" s="860"/>
      <c r="M340" s="860"/>
      <c r="N340" s="860"/>
      <c r="O340" s="860"/>
      <c r="P340" s="860"/>
      <c r="Q340" s="860"/>
      <c r="R340" s="860"/>
      <c r="S340" s="860"/>
      <c r="T340" s="860"/>
      <c r="U340" s="860"/>
      <c r="V340" s="860"/>
      <c r="W340" s="860"/>
      <c r="X340" s="860"/>
      <c r="Y340" s="860"/>
      <c r="Z340" s="860"/>
      <c r="AA340" s="860"/>
      <c r="AB340" s="860"/>
      <c r="AC340" s="860"/>
    </row>
    <row r="341" spans="1:29" ht="15.75" customHeight="1" x14ac:dyDescent="0.25">
      <c r="A341" s="860"/>
      <c r="B341" s="860"/>
      <c r="C341" s="860"/>
      <c r="D341" s="860"/>
      <c r="E341" s="860"/>
      <c r="F341" s="860"/>
      <c r="G341" s="868"/>
      <c r="H341" s="860"/>
      <c r="I341" s="860"/>
      <c r="J341" s="860"/>
      <c r="K341" s="860"/>
      <c r="L341" s="860"/>
      <c r="M341" s="860"/>
      <c r="N341" s="860"/>
      <c r="O341" s="860"/>
      <c r="P341" s="860"/>
      <c r="Q341" s="860"/>
      <c r="R341" s="860"/>
      <c r="S341" s="860"/>
      <c r="T341" s="860"/>
      <c r="U341" s="860"/>
      <c r="V341" s="860"/>
      <c r="W341" s="860"/>
      <c r="X341" s="860"/>
      <c r="Y341" s="860"/>
      <c r="Z341" s="860"/>
      <c r="AA341" s="860"/>
      <c r="AB341" s="860"/>
      <c r="AC341" s="860"/>
    </row>
    <row r="342" spans="1:29" ht="15.75" customHeight="1" x14ac:dyDescent="0.25">
      <c r="A342" s="860"/>
      <c r="B342" s="860"/>
      <c r="C342" s="860"/>
      <c r="D342" s="860"/>
      <c r="E342" s="860"/>
      <c r="F342" s="860"/>
      <c r="G342" s="868"/>
      <c r="H342" s="860"/>
      <c r="I342" s="860"/>
      <c r="J342" s="860"/>
      <c r="K342" s="860"/>
      <c r="L342" s="860"/>
      <c r="M342" s="860"/>
      <c r="N342" s="860"/>
      <c r="O342" s="860"/>
      <c r="P342" s="860"/>
      <c r="Q342" s="860"/>
      <c r="R342" s="860"/>
      <c r="S342" s="860"/>
      <c r="T342" s="860"/>
      <c r="U342" s="860"/>
      <c r="V342" s="860"/>
      <c r="W342" s="860"/>
      <c r="X342" s="860"/>
      <c r="Y342" s="860"/>
      <c r="Z342" s="860"/>
      <c r="AA342" s="860"/>
      <c r="AB342" s="860"/>
      <c r="AC342" s="860"/>
    </row>
    <row r="343" spans="1:29" ht="15.75" customHeight="1" x14ac:dyDescent="0.25">
      <c r="A343" s="860"/>
      <c r="B343" s="860"/>
      <c r="C343" s="860"/>
      <c r="D343" s="860"/>
      <c r="E343" s="860"/>
      <c r="F343" s="860"/>
      <c r="G343" s="868"/>
      <c r="H343" s="860"/>
      <c r="I343" s="860"/>
      <c r="J343" s="860"/>
      <c r="K343" s="860"/>
      <c r="L343" s="860"/>
      <c r="M343" s="860"/>
      <c r="N343" s="860"/>
      <c r="O343" s="860"/>
      <c r="P343" s="860"/>
      <c r="Q343" s="860"/>
      <c r="R343" s="860"/>
      <c r="S343" s="860"/>
      <c r="T343" s="860"/>
      <c r="U343" s="860"/>
      <c r="V343" s="860"/>
      <c r="W343" s="860"/>
      <c r="X343" s="860"/>
      <c r="Y343" s="860"/>
      <c r="Z343" s="860"/>
      <c r="AA343" s="860"/>
      <c r="AB343" s="860"/>
      <c r="AC343" s="860"/>
    </row>
    <row r="344" spans="1:29" ht="15.75" customHeight="1" x14ac:dyDescent="0.25">
      <c r="A344" s="860"/>
      <c r="B344" s="860"/>
      <c r="C344" s="860"/>
      <c r="D344" s="860"/>
      <c r="E344" s="860"/>
      <c r="F344" s="860"/>
      <c r="G344" s="868"/>
      <c r="H344" s="860"/>
      <c r="I344" s="860"/>
      <c r="J344" s="860"/>
      <c r="K344" s="860"/>
      <c r="L344" s="860"/>
      <c r="M344" s="860"/>
      <c r="N344" s="860"/>
      <c r="O344" s="860"/>
      <c r="P344" s="860"/>
      <c r="Q344" s="860"/>
      <c r="R344" s="860"/>
      <c r="S344" s="860"/>
      <c r="T344" s="860"/>
      <c r="U344" s="860"/>
      <c r="V344" s="860"/>
      <c r="W344" s="860"/>
      <c r="X344" s="860"/>
      <c r="Y344" s="860"/>
      <c r="Z344" s="860"/>
      <c r="AA344" s="860"/>
      <c r="AB344" s="860"/>
      <c r="AC344" s="860"/>
    </row>
    <row r="345" spans="1:29" ht="15.75" customHeight="1" x14ac:dyDescent="0.25">
      <c r="A345" s="860"/>
      <c r="B345" s="860"/>
      <c r="C345" s="860"/>
      <c r="D345" s="860"/>
      <c r="E345" s="860"/>
      <c r="F345" s="860"/>
      <c r="G345" s="868"/>
      <c r="H345" s="860"/>
      <c r="I345" s="860"/>
      <c r="J345" s="860"/>
      <c r="K345" s="860"/>
      <c r="L345" s="860"/>
      <c r="M345" s="860"/>
      <c r="N345" s="860"/>
      <c r="O345" s="860"/>
      <c r="P345" s="860"/>
      <c r="Q345" s="860"/>
      <c r="R345" s="860"/>
      <c r="S345" s="860"/>
      <c r="T345" s="860"/>
      <c r="U345" s="860"/>
      <c r="V345" s="860"/>
      <c r="W345" s="860"/>
      <c r="X345" s="860"/>
      <c r="Y345" s="860"/>
      <c r="Z345" s="860"/>
      <c r="AA345" s="860"/>
      <c r="AB345" s="860"/>
      <c r="AC345" s="860"/>
    </row>
    <row r="346" spans="1:29" ht="15.75" customHeight="1" x14ac:dyDescent="0.25">
      <c r="A346" s="860"/>
      <c r="B346" s="860"/>
      <c r="C346" s="860"/>
      <c r="D346" s="860"/>
      <c r="E346" s="860"/>
      <c r="F346" s="860"/>
      <c r="G346" s="868"/>
      <c r="H346" s="860"/>
      <c r="I346" s="860"/>
      <c r="J346" s="860"/>
      <c r="K346" s="860"/>
      <c r="L346" s="860"/>
      <c r="M346" s="860"/>
      <c r="N346" s="860"/>
      <c r="O346" s="860"/>
      <c r="P346" s="860"/>
      <c r="Q346" s="860"/>
      <c r="R346" s="860"/>
      <c r="S346" s="860"/>
      <c r="T346" s="860"/>
      <c r="U346" s="860"/>
      <c r="V346" s="860"/>
      <c r="W346" s="860"/>
      <c r="X346" s="860"/>
      <c r="Y346" s="860"/>
      <c r="Z346" s="860"/>
      <c r="AA346" s="860"/>
      <c r="AB346" s="860"/>
      <c r="AC346" s="860"/>
    </row>
    <row r="347" spans="1:29" ht="15.75" customHeight="1" x14ac:dyDescent="0.25">
      <c r="A347" s="860"/>
      <c r="B347" s="860"/>
      <c r="C347" s="860"/>
      <c r="D347" s="860"/>
      <c r="E347" s="860"/>
      <c r="F347" s="860"/>
      <c r="G347" s="868"/>
      <c r="H347" s="860"/>
      <c r="I347" s="860"/>
      <c r="J347" s="860"/>
      <c r="K347" s="860"/>
      <c r="L347" s="860"/>
      <c r="M347" s="860"/>
      <c r="N347" s="860"/>
      <c r="O347" s="860"/>
      <c r="P347" s="860"/>
      <c r="Q347" s="860"/>
      <c r="R347" s="860"/>
      <c r="S347" s="860"/>
      <c r="T347" s="860"/>
      <c r="U347" s="860"/>
      <c r="V347" s="860"/>
      <c r="W347" s="860"/>
      <c r="X347" s="860"/>
      <c r="Y347" s="860"/>
      <c r="Z347" s="860"/>
      <c r="AA347" s="860"/>
      <c r="AB347" s="860"/>
      <c r="AC347" s="860"/>
    </row>
    <row r="348" spans="1:29" ht="15.75" customHeight="1" x14ac:dyDescent="0.25">
      <c r="A348" s="860"/>
      <c r="B348" s="860"/>
      <c r="C348" s="860"/>
      <c r="D348" s="860"/>
      <c r="E348" s="860"/>
      <c r="F348" s="860"/>
      <c r="G348" s="868"/>
      <c r="H348" s="860"/>
      <c r="I348" s="860"/>
      <c r="J348" s="860"/>
      <c r="K348" s="860"/>
      <c r="L348" s="860"/>
      <c r="M348" s="860"/>
      <c r="N348" s="860"/>
      <c r="O348" s="860"/>
      <c r="P348" s="860"/>
      <c r="Q348" s="860"/>
      <c r="R348" s="860"/>
      <c r="S348" s="860"/>
      <c r="T348" s="860"/>
      <c r="U348" s="860"/>
      <c r="V348" s="860"/>
      <c r="W348" s="860"/>
      <c r="X348" s="860"/>
      <c r="Y348" s="860"/>
      <c r="Z348" s="860"/>
      <c r="AA348" s="860"/>
      <c r="AB348" s="860"/>
      <c r="AC348" s="860"/>
    </row>
    <row r="349" spans="1:29" ht="15.75" customHeight="1" x14ac:dyDescent="0.25">
      <c r="A349" s="860"/>
      <c r="B349" s="860"/>
      <c r="C349" s="860"/>
      <c r="D349" s="860"/>
      <c r="E349" s="860"/>
      <c r="F349" s="860"/>
      <c r="G349" s="868"/>
      <c r="H349" s="860"/>
      <c r="I349" s="860"/>
      <c r="J349" s="860"/>
      <c r="K349" s="860"/>
      <c r="L349" s="860"/>
      <c r="M349" s="860"/>
      <c r="N349" s="860"/>
      <c r="O349" s="860"/>
      <c r="P349" s="860"/>
      <c r="Q349" s="860"/>
      <c r="R349" s="860"/>
      <c r="S349" s="860"/>
      <c r="T349" s="860"/>
      <c r="U349" s="860"/>
      <c r="V349" s="860"/>
      <c r="W349" s="860"/>
      <c r="X349" s="860"/>
      <c r="Y349" s="860"/>
      <c r="Z349" s="860"/>
      <c r="AA349" s="860"/>
      <c r="AB349" s="860"/>
      <c r="AC349" s="860"/>
    </row>
    <row r="350" spans="1:29" ht="15.75" customHeight="1" x14ac:dyDescent="0.25">
      <c r="A350" s="860"/>
      <c r="B350" s="860"/>
      <c r="C350" s="860"/>
      <c r="D350" s="860"/>
      <c r="E350" s="860"/>
      <c r="F350" s="860"/>
      <c r="G350" s="868"/>
      <c r="H350" s="860"/>
      <c r="I350" s="860"/>
      <c r="J350" s="860"/>
      <c r="K350" s="860"/>
      <c r="L350" s="860"/>
      <c r="M350" s="860"/>
      <c r="N350" s="860"/>
      <c r="O350" s="860"/>
      <c r="P350" s="860"/>
      <c r="Q350" s="860"/>
      <c r="R350" s="860"/>
      <c r="S350" s="860"/>
      <c r="T350" s="860"/>
      <c r="U350" s="860"/>
      <c r="V350" s="860"/>
      <c r="W350" s="860"/>
      <c r="X350" s="860"/>
      <c r="Y350" s="860"/>
      <c r="Z350" s="860"/>
      <c r="AA350" s="860"/>
      <c r="AB350" s="860"/>
      <c r="AC350" s="860"/>
    </row>
    <row r="351" spans="1:29" ht="15.75" customHeight="1" x14ac:dyDescent="0.25">
      <c r="A351" s="860"/>
      <c r="B351" s="860"/>
      <c r="C351" s="860"/>
      <c r="D351" s="860"/>
      <c r="E351" s="860"/>
      <c r="F351" s="860"/>
      <c r="G351" s="868"/>
      <c r="H351" s="860"/>
      <c r="I351" s="860"/>
      <c r="J351" s="860"/>
      <c r="K351" s="860"/>
      <c r="L351" s="860"/>
      <c r="M351" s="860"/>
      <c r="N351" s="860"/>
      <c r="O351" s="860"/>
      <c r="P351" s="860"/>
      <c r="Q351" s="860"/>
      <c r="R351" s="860"/>
      <c r="S351" s="860"/>
      <c r="T351" s="860"/>
      <c r="U351" s="860"/>
      <c r="V351" s="860"/>
      <c r="W351" s="860"/>
      <c r="X351" s="860"/>
      <c r="Y351" s="860"/>
      <c r="Z351" s="860"/>
      <c r="AA351" s="860"/>
      <c r="AB351" s="860"/>
      <c r="AC351" s="860"/>
    </row>
    <row r="352" spans="1:29" ht="15.75" customHeight="1" x14ac:dyDescent="0.25">
      <c r="A352" s="860"/>
      <c r="B352" s="860"/>
      <c r="C352" s="860"/>
      <c r="D352" s="860"/>
      <c r="E352" s="860"/>
      <c r="F352" s="860"/>
      <c r="G352" s="868"/>
      <c r="H352" s="860"/>
      <c r="I352" s="860"/>
      <c r="J352" s="860"/>
      <c r="K352" s="860"/>
      <c r="L352" s="860"/>
      <c r="M352" s="860"/>
      <c r="N352" s="860"/>
      <c r="O352" s="860"/>
      <c r="P352" s="860"/>
      <c r="Q352" s="860"/>
      <c r="R352" s="860"/>
      <c r="S352" s="860"/>
      <c r="T352" s="860"/>
      <c r="U352" s="860"/>
      <c r="V352" s="860"/>
      <c r="W352" s="860"/>
      <c r="X352" s="860"/>
      <c r="Y352" s="860"/>
      <c r="Z352" s="860"/>
      <c r="AA352" s="860"/>
      <c r="AB352" s="860"/>
      <c r="AC352" s="860"/>
    </row>
    <row r="353" spans="1:29" ht="15.75" customHeight="1" x14ac:dyDescent="0.25">
      <c r="A353" s="860"/>
      <c r="B353" s="860"/>
      <c r="C353" s="860"/>
      <c r="D353" s="860"/>
      <c r="E353" s="860"/>
      <c r="F353" s="860"/>
      <c r="G353" s="868"/>
      <c r="H353" s="860"/>
      <c r="I353" s="860"/>
      <c r="J353" s="860"/>
      <c r="K353" s="860"/>
      <c r="L353" s="860"/>
      <c r="M353" s="860"/>
      <c r="N353" s="860"/>
      <c r="O353" s="860"/>
      <c r="P353" s="860"/>
      <c r="Q353" s="860"/>
      <c r="R353" s="860"/>
      <c r="S353" s="860"/>
      <c r="T353" s="860"/>
      <c r="U353" s="860"/>
      <c r="V353" s="860"/>
      <c r="W353" s="860"/>
      <c r="X353" s="860"/>
      <c r="Y353" s="860"/>
      <c r="Z353" s="860"/>
      <c r="AA353" s="860"/>
      <c r="AB353" s="860"/>
      <c r="AC353" s="860"/>
    </row>
    <row r="354" spans="1:29" ht="15.75" customHeight="1" x14ac:dyDescent="0.25">
      <c r="A354" s="860"/>
      <c r="B354" s="860"/>
      <c r="C354" s="860"/>
      <c r="D354" s="860"/>
      <c r="E354" s="860"/>
      <c r="F354" s="860"/>
      <c r="G354" s="868"/>
      <c r="H354" s="860"/>
      <c r="I354" s="860"/>
      <c r="J354" s="860"/>
      <c r="K354" s="860"/>
      <c r="L354" s="860"/>
      <c r="M354" s="860"/>
      <c r="N354" s="860"/>
      <c r="O354" s="860"/>
      <c r="P354" s="860"/>
      <c r="Q354" s="860"/>
      <c r="R354" s="860"/>
      <c r="S354" s="860"/>
      <c r="T354" s="860"/>
      <c r="U354" s="860"/>
      <c r="V354" s="860"/>
      <c r="W354" s="860"/>
      <c r="X354" s="860"/>
      <c r="Y354" s="860"/>
      <c r="Z354" s="860"/>
      <c r="AA354" s="860"/>
      <c r="AB354" s="860"/>
      <c r="AC354" s="860"/>
    </row>
    <row r="355" spans="1:29" ht="15.75" customHeight="1" x14ac:dyDescent="0.25">
      <c r="A355" s="860"/>
      <c r="B355" s="860"/>
      <c r="C355" s="860"/>
      <c r="D355" s="860"/>
      <c r="E355" s="860"/>
      <c r="F355" s="860"/>
      <c r="G355" s="868"/>
      <c r="H355" s="860"/>
      <c r="I355" s="860"/>
      <c r="J355" s="860"/>
      <c r="K355" s="860"/>
      <c r="L355" s="860"/>
      <c r="M355" s="860"/>
      <c r="N355" s="860"/>
      <c r="O355" s="860"/>
      <c r="P355" s="860"/>
      <c r="Q355" s="860"/>
      <c r="R355" s="860"/>
      <c r="S355" s="860"/>
      <c r="T355" s="860"/>
      <c r="U355" s="860"/>
      <c r="V355" s="860"/>
      <c r="W355" s="860"/>
      <c r="X355" s="860"/>
      <c r="Y355" s="860"/>
      <c r="Z355" s="860"/>
      <c r="AA355" s="860"/>
      <c r="AB355" s="860"/>
      <c r="AC355" s="860"/>
    </row>
    <row r="356" spans="1:29" ht="15.75" customHeight="1" x14ac:dyDescent="0.25">
      <c r="A356" s="860"/>
      <c r="B356" s="860"/>
      <c r="C356" s="860"/>
      <c r="D356" s="860"/>
      <c r="E356" s="860"/>
      <c r="F356" s="860"/>
      <c r="G356" s="868"/>
      <c r="H356" s="860"/>
      <c r="I356" s="860"/>
      <c r="J356" s="860"/>
      <c r="K356" s="860"/>
      <c r="L356" s="860"/>
      <c r="M356" s="860"/>
      <c r="N356" s="860"/>
      <c r="O356" s="860"/>
      <c r="P356" s="860"/>
      <c r="Q356" s="860"/>
      <c r="R356" s="860"/>
      <c r="S356" s="860"/>
      <c r="T356" s="860"/>
      <c r="U356" s="860"/>
      <c r="V356" s="860"/>
      <c r="W356" s="860"/>
      <c r="X356" s="860"/>
      <c r="Y356" s="860"/>
      <c r="Z356" s="860"/>
      <c r="AA356" s="860"/>
      <c r="AB356" s="860"/>
      <c r="AC356" s="860"/>
    </row>
    <row r="357" spans="1:29" ht="15.75" customHeight="1" x14ac:dyDescent="0.25">
      <c r="A357" s="860"/>
      <c r="B357" s="860"/>
      <c r="C357" s="860"/>
      <c r="D357" s="860"/>
      <c r="E357" s="860"/>
      <c r="F357" s="860"/>
      <c r="G357" s="868"/>
      <c r="H357" s="860"/>
      <c r="I357" s="860"/>
      <c r="J357" s="860"/>
      <c r="K357" s="860"/>
      <c r="L357" s="860"/>
      <c r="M357" s="860"/>
      <c r="N357" s="860"/>
      <c r="O357" s="860"/>
      <c r="P357" s="860"/>
      <c r="Q357" s="860"/>
      <c r="R357" s="860"/>
      <c r="S357" s="860"/>
      <c r="T357" s="860"/>
      <c r="U357" s="860"/>
      <c r="V357" s="860"/>
      <c r="W357" s="860"/>
      <c r="X357" s="860"/>
      <c r="Y357" s="860"/>
      <c r="Z357" s="860"/>
      <c r="AA357" s="860"/>
      <c r="AB357" s="860"/>
      <c r="AC357" s="860"/>
    </row>
    <row r="358" spans="1:29" ht="15.75" customHeight="1" x14ac:dyDescent="0.25">
      <c r="A358" s="860"/>
      <c r="B358" s="860"/>
      <c r="C358" s="860"/>
      <c r="D358" s="860"/>
      <c r="E358" s="860"/>
      <c r="F358" s="860"/>
      <c r="G358" s="868"/>
      <c r="H358" s="860"/>
      <c r="I358" s="860"/>
      <c r="J358" s="860"/>
      <c r="K358" s="860"/>
      <c r="L358" s="860"/>
      <c r="M358" s="860"/>
      <c r="N358" s="860"/>
      <c r="O358" s="860"/>
      <c r="P358" s="860"/>
      <c r="Q358" s="860"/>
      <c r="R358" s="860"/>
      <c r="S358" s="860"/>
      <c r="T358" s="860"/>
      <c r="U358" s="860"/>
      <c r="V358" s="860"/>
      <c r="W358" s="860"/>
      <c r="X358" s="860"/>
      <c r="Y358" s="860"/>
      <c r="Z358" s="860"/>
      <c r="AA358" s="860"/>
      <c r="AB358" s="860"/>
      <c r="AC358" s="860"/>
    </row>
    <row r="359" spans="1:29" ht="15.75" customHeight="1" x14ac:dyDescent="0.25">
      <c r="A359" s="860"/>
      <c r="B359" s="860"/>
      <c r="C359" s="860"/>
      <c r="D359" s="860"/>
      <c r="E359" s="860"/>
      <c r="F359" s="860"/>
      <c r="G359" s="868"/>
      <c r="H359" s="860"/>
      <c r="I359" s="860"/>
      <c r="J359" s="860"/>
      <c r="K359" s="860"/>
      <c r="L359" s="860"/>
      <c r="M359" s="860"/>
      <c r="N359" s="860"/>
      <c r="O359" s="860"/>
      <c r="P359" s="860"/>
      <c r="Q359" s="860"/>
      <c r="R359" s="860"/>
      <c r="S359" s="860"/>
      <c r="T359" s="860"/>
      <c r="U359" s="860"/>
      <c r="V359" s="860"/>
      <c r="W359" s="860"/>
      <c r="X359" s="860"/>
      <c r="Y359" s="860"/>
      <c r="Z359" s="860"/>
      <c r="AA359" s="860"/>
      <c r="AB359" s="860"/>
      <c r="AC359" s="860"/>
    </row>
    <row r="360" spans="1:29" ht="15.75" customHeight="1" x14ac:dyDescent="0.25">
      <c r="A360" s="860"/>
      <c r="B360" s="860"/>
      <c r="C360" s="860"/>
      <c r="D360" s="860"/>
      <c r="E360" s="860"/>
      <c r="F360" s="860"/>
      <c r="G360" s="868"/>
      <c r="H360" s="860"/>
      <c r="I360" s="860"/>
      <c r="J360" s="860"/>
      <c r="K360" s="860"/>
      <c r="L360" s="860"/>
      <c r="M360" s="860"/>
      <c r="N360" s="860"/>
      <c r="O360" s="860"/>
      <c r="P360" s="860"/>
      <c r="Q360" s="860"/>
      <c r="R360" s="860"/>
      <c r="S360" s="860"/>
      <c r="T360" s="860"/>
      <c r="U360" s="860"/>
      <c r="V360" s="860"/>
      <c r="W360" s="860"/>
      <c r="X360" s="860"/>
      <c r="Y360" s="860"/>
      <c r="Z360" s="860"/>
      <c r="AA360" s="860"/>
      <c r="AB360" s="860"/>
      <c r="AC360" s="860"/>
    </row>
    <row r="361" spans="1:29" ht="15.75" customHeight="1" x14ac:dyDescent="0.25">
      <c r="A361" s="860"/>
      <c r="B361" s="860"/>
      <c r="C361" s="860"/>
      <c r="D361" s="860"/>
      <c r="E361" s="860"/>
      <c r="F361" s="860"/>
      <c r="G361" s="868"/>
      <c r="H361" s="860"/>
      <c r="I361" s="860"/>
      <c r="J361" s="860"/>
      <c r="K361" s="860"/>
      <c r="L361" s="860"/>
      <c r="M361" s="860"/>
      <c r="N361" s="860"/>
      <c r="O361" s="860"/>
      <c r="P361" s="860"/>
      <c r="Q361" s="860"/>
      <c r="R361" s="860"/>
      <c r="S361" s="860"/>
      <c r="T361" s="860"/>
      <c r="U361" s="860"/>
      <c r="V361" s="860"/>
      <c r="W361" s="860"/>
      <c r="X361" s="860"/>
      <c r="Y361" s="860"/>
      <c r="Z361" s="860"/>
      <c r="AA361" s="860"/>
      <c r="AB361" s="860"/>
      <c r="AC361" s="860"/>
    </row>
    <row r="362" spans="1:29" ht="15.75" customHeight="1" x14ac:dyDescent="0.25">
      <c r="A362" s="860"/>
      <c r="B362" s="860"/>
      <c r="C362" s="860"/>
      <c r="D362" s="860"/>
      <c r="E362" s="860"/>
      <c r="F362" s="860"/>
      <c r="G362" s="868"/>
      <c r="H362" s="860"/>
      <c r="I362" s="860"/>
      <c r="J362" s="860"/>
      <c r="K362" s="860"/>
      <c r="L362" s="860"/>
      <c r="M362" s="860"/>
      <c r="N362" s="860"/>
      <c r="O362" s="860"/>
      <c r="P362" s="860"/>
      <c r="Q362" s="860"/>
      <c r="R362" s="860"/>
      <c r="S362" s="860"/>
      <c r="T362" s="860"/>
      <c r="U362" s="860"/>
      <c r="V362" s="860"/>
      <c r="W362" s="860"/>
      <c r="X362" s="860"/>
      <c r="Y362" s="860"/>
      <c r="Z362" s="860"/>
      <c r="AA362" s="860"/>
      <c r="AB362" s="860"/>
      <c r="AC362" s="860"/>
    </row>
    <row r="363" spans="1:29" ht="15.75" customHeight="1" x14ac:dyDescent="0.25">
      <c r="A363" s="860"/>
      <c r="B363" s="860"/>
      <c r="C363" s="860"/>
      <c r="D363" s="860"/>
      <c r="E363" s="860"/>
      <c r="F363" s="860"/>
      <c r="G363" s="868"/>
      <c r="H363" s="860"/>
      <c r="I363" s="860"/>
      <c r="J363" s="860"/>
      <c r="K363" s="860"/>
      <c r="L363" s="860"/>
      <c r="M363" s="860"/>
      <c r="N363" s="860"/>
      <c r="O363" s="860"/>
      <c r="P363" s="860"/>
      <c r="Q363" s="860"/>
      <c r="R363" s="860"/>
      <c r="S363" s="860"/>
      <c r="T363" s="860"/>
      <c r="U363" s="860"/>
      <c r="V363" s="860"/>
      <c r="W363" s="860"/>
      <c r="X363" s="860"/>
      <c r="Y363" s="860"/>
      <c r="Z363" s="860"/>
      <c r="AA363" s="860"/>
      <c r="AB363" s="860"/>
      <c r="AC363" s="860"/>
    </row>
    <row r="364" spans="1:29" ht="15.75" customHeight="1" x14ac:dyDescent="0.25">
      <c r="A364" s="860"/>
      <c r="B364" s="860"/>
      <c r="C364" s="860"/>
      <c r="D364" s="860"/>
      <c r="E364" s="860"/>
      <c r="F364" s="860"/>
      <c r="G364" s="868"/>
      <c r="H364" s="860"/>
      <c r="I364" s="860"/>
      <c r="J364" s="860"/>
      <c r="K364" s="860"/>
      <c r="L364" s="860"/>
      <c r="M364" s="860"/>
      <c r="N364" s="860"/>
      <c r="O364" s="860"/>
      <c r="P364" s="860"/>
      <c r="Q364" s="860"/>
      <c r="R364" s="860"/>
      <c r="S364" s="860"/>
      <c r="T364" s="860"/>
      <c r="U364" s="860"/>
      <c r="V364" s="860"/>
      <c r="W364" s="860"/>
      <c r="X364" s="860"/>
      <c r="Y364" s="860"/>
      <c r="Z364" s="860"/>
      <c r="AA364" s="860"/>
      <c r="AB364" s="860"/>
      <c r="AC364" s="860"/>
    </row>
    <row r="365" spans="1:29" ht="15.75" customHeight="1" x14ac:dyDescent="0.25">
      <c r="A365" s="860"/>
      <c r="B365" s="860"/>
      <c r="C365" s="860"/>
      <c r="D365" s="860"/>
      <c r="E365" s="860"/>
      <c r="F365" s="860"/>
      <c r="G365" s="868"/>
      <c r="H365" s="860"/>
      <c r="I365" s="860"/>
      <c r="J365" s="860"/>
      <c r="K365" s="860"/>
      <c r="L365" s="860"/>
      <c r="M365" s="860"/>
      <c r="N365" s="860"/>
      <c r="O365" s="860"/>
      <c r="P365" s="860"/>
      <c r="Q365" s="860"/>
      <c r="R365" s="860"/>
      <c r="S365" s="860"/>
      <c r="T365" s="860"/>
      <c r="U365" s="860"/>
      <c r="V365" s="860"/>
      <c r="W365" s="860"/>
      <c r="X365" s="860"/>
      <c r="Y365" s="860"/>
      <c r="Z365" s="860"/>
      <c r="AA365" s="860"/>
      <c r="AB365" s="860"/>
      <c r="AC365" s="860"/>
    </row>
    <row r="366" spans="1:29" ht="15.75" customHeight="1" x14ac:dyDescent="0.25">
      <c r="A366" s="860"/>
      <c r="B366" s="860"/>
      <c r="C366" s="860"/>
      <c r="D366" s="860"/>
      <c r="E366" s="860"/>
      <c r="F366" s="860"/>
      <c r="G366" s="868"/>
      <c r="H366" s="860"/>
      <c r="I366" s="860"/>
      <c r="J366" s="860"/>
      <c r="K366" s="860"/>
      <c r="L366" s="860"/>
      <c r="M366" s="860"/>
      <c r="N366" s="860"/>
      <c r="O366" s="860"/>
      <c r="P366" s="860"/>
      <c r="Q366" s="860"/>
      <c r="R366" s="860"/>
      <c r="S366" s="860"/>
      <c r="T366" s="860"/>
      <c r="U366" s="860"/>
      <c r="V366" s="860"/>
      <c r="W366" s="860"/>
      <c r="X366" s="860"/>
      <c r="Y366" s="860"/>
      <c r="Z366" s="860"/>
      <c r="AA366" s="860"/>
      <c r="AB366" s="860"/>
      <c r="AC366" s="860"/>
    </row>
    <row r="367" spans="1:29" ht="15.75" customHeight="1" x14ac:dyDescent="0.25">
      <c r="A367" s="860"/>
      <c r="B367" s="860"/>
      <c r="C367" s="860"/>
      <c r="D367" s="860"/>
      <c r="E367" s="860"/>
      <c r="F367" s="860"/>
      <c r="G367" s="868"/>
      <c r="H367" s="860"/>
      <c r="I367" s="860"/>
      <c r="J367" s="860"/>
      <c r="K367" s="860"/>
      <c r="L367" s="860"/>
      <c r="M367" s="860"/>
      <c r="N367" s="860"/>
      <c r="O367" s="860"/>
      <c r="P367" s="860"/>
      <c r="Q367" s="860"/>
      <c r="R367" s="860"/>
      <c r="S367" s="860"/>
      <c r="T367" s="860"/>
      <c r="U367" s="860"/>
      <c r="V367" s="860"/>
      <c r="W367" s="860"/>
      <c r="X367" s="860"/>
      <c r="Y367" s="860"/>
      <c r="Z367" s="860"/>
      <c r="AA367" s="860"/>
      <c r="AB367" s="860"/>
      <c r="AC367" s="860"/>
    </row>
    <row r="368" spans="1:29" ht="15.75" customHeight="1" x14ac:dyDescent="0.25">
      <c r="A368" s="860"/>
      <c r="B368" s="860"/>
      <c r="C368" s="860"/>
      <c r="D368" s="860"/>
      <c r="E368" s="860"/>
      <c r="F368" s="860"/>
      <c r="G368" s="868"/>
      <c r="H368" s="860"/>
      <c r="I368" s="860"/>
      <c r="J368" s="860"/>
      <c r="K368" s="860"/>
      <c r="L368" s="860"/>
      <c r="M368" s="860"/>
      <c r="N368" s="860"/>
      <c r="O368" s="860"/>
      <c r="P368" s="860"/>
      <c r="Q368" s="860"/>
      <c r="R368" s="860"/>
      <c r="S368" s="860"/>
      <c r="T368" s="860"/>
      <c r="U368" s="860"/>
      <c r="V368" s="860"/>
      <c r="W368" s="860"/>
      <c r="X368" s="860"/>
      <c r="Y368" s="860"/>
      <c r="Z368" s="860"/>
      <c r="AA368" s="860"/>
      <c r="AB368" s="860"/>
      <c r="AC368" s="860"/>
    </row>
    <row r="369" spans="1:29" ht="15.75" customHeight="1" x14ac:dyDescent="0.25">
      <c r="A369" s="860"/>
      <c r="B369" s="860"/>
      <c r="C369" s="860"/>
      <c r="D369" s="860"/>
      <c r="E369" s="860"/>
      <c r="F369" s="860"/>
      <c r="G369" s="868"/>
      <c r="H369" s="860"/>
      <c r="I369" s="860"/>
      <c r="J369" s="860"/>
      <c r="K369" s="860"/>
      <c r="L369" s="860"/>
      <c r="M369" s="860"/>
      <c r="N369" s="860"/>
      <c r="O369" s="860"/>
      <c r="P369" s="860"/>
      <c r="Q369" s="860"/>
      <c r="R369" s="860"/>
      <c r="S369" s="860"/>
      <c r="T369" s="860"/>
      <c r="U369" s="860"/>
      <c r="V369" s="860"/>
      <c r="W369" s="860"/>
      <c r="X369" s="860"/>
      <c r="Y369" s="860"/>
      <c r="Z369" s="860"/>
      <c r="AA369" s="860"/>
      <c r="AB369" s="860"/>
      <c r="AC369" s="860"/>
    </row>
    <row r="370" spans="1:29" ht="15.75" customHeight="1" x14ac:dyDescent="0.25">
      <c r="A370" s="860"/>
      <c r="B370" s="860"/>
      <c r="C370" s="860"/>
      <c r="D370" s="860"/>
      <c r="E370" s="860"/>
      <c r="F370" s="860"/>
      <c r="G370" s="868"/>
      <c r="H370" s="860"/>
      <c r="I370" s="860"/>
      <c r="J370" s="860"/>
      <c r="K370" s="860"/>
      <c r="L370" s="860"/>
      <c r="M370" s="860"/>
      <c r="N370" s="860"/>
      <c r="O370" s="860"/>
      <c r="P370" s="860"/>
      <c r="Q370" s="860"/>
      <c r="R370" s="860"/>
      <c r="S370" s="860"/>
      <c r="T370" s="860"/>
      <c r="U370" s="860"/>
      <c r="V370" s="860"/>
      <c r="W370" s="860"/>
      <c r="X370" s="860"/>
      <c r="Y370" s="860"/>
      <c r="Z370" s="860"/>
      <c r="AA370" s="860"/>
      <c r="AB370" s="860"/>
      <c r="AC370" s="860"/>
    </row>
    <row r="371" spans="1:29" ht="15.75" customHeight="1" x14ac:dyDescent="0.25">
      <c r="A371" s="860"/>
      <c r="B371" s="860"/>
      <c r="C371" s="860"/>
      <c r="D371" s="860"/>
      <c r="E371" s="860"/>
      <c r="F371" s="860"/>
      <c r="G371" s="868"/>
      <c r="H371" s="860"/>
      <c r="I371" s="860"/>
      <c r="J371" s="860"/>
      <c r="K371" s="860"/>
      <c r="L371" s="860"/>
      <c r="M371" s="860"/>
      <c r="N371" s="860"/>
      <c r="O371" s="860"/>
      <c r="P371" s="860"/>
      <c r="Q371" s="860"/>
      <c r="R371" s="860"/>
      <c r="S371" s="860"/>
      <c r="T371" s="860"/>
      <c r="U371" s="860"/>
      <c r="V371" s="860"/>
      <c r="W371" s="860"/>
      <c r="X371" s="860"/>
      <c r="Y371" s="860"/>
      <c r="Z371" s="860"/>
      <c r="AA371" s="860"/>
      <c r="AB371" s="860"/>
      <c r="AC371" s="860"/>
    </row>
    <row r="372" spans="1:29" ht="15.75" customHeight="1" x14ac:dyDescent="0.25">
      <c r="A372" s="860"/>
      <c r="B372" s="860"/>
      <c r="C372" s="860"/>
      <c r="D372" s="860"/>
      <c r="E372" s="860"/>
      <c r="F372" s="860"/>
      <c r="G372" s="868"/>
      <c r="H372" s="860"/>
      <c r="I372" s="860"/>
      <c r="J372" s="860"/>
      <c r="K372" s="860"/>
      <c r="L372" s="860"/>
      <c r="M372" s="860"/>
      <c r="N372" s="860"/>
      <c r="O372" s="860"/>
      <c r="P372" s="860"/>
      <c r="Q372" s="860"/>
      <c r="R372" s="860"/>
      <c r="S372" s="860"/>
      <c r="T372" s="860"/>
      <c r="U372" s="860"/>
      <c r="V372" s="860"/>
      <c r="W372" s="860"/>
      <c r="X372" s="860"/>
      <c r="Y372" s="860"/>
      <c r="Z372" s="860"/>
      <c r="AA372" s="860"/>
      <c r="AB372" s="860"/>
      <c r="AC372" s="860"/>
    </row>
    <row r="373" spans="1:29" ht="15.75" customHeight="1" x14ac:dyDescent="0.25">
      <c r="A373" s="860"/>
      <c r="B373" s="860"/>
      <c r="C373" s="860"/>
      <c r="D373" s="860"/>
      <c r="E373" s="860"/>
      <c r="F373" s="860"/>
      <c r="G373" s="868"/>
      <c r="H373" s="860"/>
      <c r="I373" s="860"/>
      <c r="J373" s="860"/>
      <c r="K373" s="860"/>
      <c r="L373" s="860"/>
      <c r="M373" s="860"/>
      <c r="N373" s="860"/>
      <c r="O373" s="860"/>
      <c r="P373" s="860"/>
      <c r="Q373" s="860"/>
      <c r="R373" s="860"/>
      <c r="S373" s="860"/>
      <c r="T373" s="860"/>
      <c r="U373" s="860"/>
      <c r="V373" s="860"/>
      <c r="W373" s="860"/>
      <c r="X373" s="860"/>
      <c r="Y373" s="860"/>
      <c r="Z373" s="860"/>
      <c r="AA373" s="860"/>
      <c r="AB373" s="860"/>
      <c r="AC373" s="860"/>
    </row>
    <row r="374" spans="1:29" ht="15.75" customHeight="1" x14ac:dyDescent="0.25">
      <c r="A374" s="860"/>
      <c r="B374" s="860"/>
      <c r="C374" s="860"/>
      <c r="D374" s="860"/>
      <c r="E374" s="860"/>
      <c r="F374" s="860"/>
      <c r="G374" s="868"/>
      <c r="H374" s="860"/>
      <c r="I374" s="860"/>
      <c r="J374" s="860"/>
      <c r="K374" s="860"/>
      <c r="L374" s="860"/>
      <c r="M374" s="860"/>
      <c r="N374" s="860"/>
      <c r="O374" s="860"/>
      <c r="P374" s="860"/>
      <c r="Q374" s="860"/>
      <c r="R374" s="860"/>
      <c r="S374" s="860"/>
      <c r="T374" s="860"/>
      <c r="U374" s="860"/>
      <c r="V374" s="860"/>
      <c r="W374" s="860"/>
      <c r="X374" s="860"/>
      <c r="Y374" s="860"/>
      <c r="Z374" s="860"/>
      <c r="AA374" s="860"/>
      <c r="AB374" s="860"/>
      <c r="AC374" s="860"/>
    </row>
    <row r="375" spans="1:29" ht="15.75" customHeight="1" x14ac:dyDescent="0.25">
      <c r="A375" s="860"/>
      <c r="B375" s="860"/>
      <c r="C375" s="860"/>
      <c r="D375" s="860"/>
      <c r="E375" s="860"/>
      <c r="F375" s="860"/>
      <c r="G375" s="868"/>
      <c r="H375" s="860"/>
      <c r="I375" s="860"/>
      <c r="J375" s="860"/>
      <c r="K375" s="860"/>
      <c r="L375" s="860"/>
      <c r="M375" s="860"/>
      <c r="N375" s="860"/>
      <c r="O375" s="860"/>
      <c r="P375" s="860"/>
      <c r="Q375" s="860"/>
      <c r="R375" s="860"/>
      <c r="S375" s="860"/>
      <c r="T375" s="860"/>
      <c r="U375" s="860"/>
      <c r="V375" s="860"/>
      <c r="W375" s="860"/>
      <c r="X375" s="860"/>
      <c r="Y375" s="860"/>
      <c r="Z375" s="860"/>
      <c r="AA375" s="860"/>
      <c r="AB375" s="860"/>
      <c r="AC375" s="860"/>
    </row>
    <row r="376" spans="1:29" ht="15.75" customHeight="1" x14ac:dyDescent="0.25">
      <c r="A376" s="860"/>
      <c r="B376" s="860"/>
      <c r="C376" s="860"/>
      <c r="D376" s="860"/>
      <c r="E376" s="860"/>
      <c r="F376" s="860"/>
      <c r="G376" s="868"/>
      <c r="H376" s="860"/>
      <c r="I376" s="860"/>
      <c r="J376" s="860"/>
      <c r="K376" s="860"/>
      <c r="L376" s="860"/>
      <c r="M376" s="860"/>
      <c r="N376" s="860"/>
      <c r="O376" s="860"/>
      <c r="P376" s="860"/>
      <c r="Q376" s="860"/>
      <c r="R376" s="860"/>
      <c r="S376" s="860"/>
      <c r="T376" s="860"/>
      <c r="U376" s="860"/>
      <c r="V376" s="860"/>
      <c r="W376" s="860"/>
      <c r="X376" s="860"/>
      <c r="Y376" s="860"/>
      <c r="Z376" s="860"/>
      <c r="AA376" s="860"/>
      <c r="AB376" s="860"/>
      <c r="AC376" s="860"/>
    </row>
    <row r="377" spans="1:29" ht="15.75" customHeight="1" x14ac:dyDescent="0.25">
      <c r="A377" s="860"/>
      <c r="B377" s="860"/>
      <c r="C377" s="860"/>
      <c r="D377" s="860"/>
      <c r="E377" s="860"/>
      <c r="F377" s="860"/>
      <c r="G377" s="868"/>
      <c r="H377" s="860"/>
      <c r="I377" s="860"/>
      <c r="J377" s="860"/>
      <c r="K377" s="860"/>
      <c r="L377" s="860"/>
      <c r="M377" s="860"/>
      <c r="N377" s="860"/>
      <c r="O377" s="860"/>
      <c r="P377" s="860"/>
      <c r="Q377" s="860"/>
      <c r="R377" s="860"/>
      <c r="S377" s="860"/>
      <c r="T377" s="860"/>
      <c r="U377" s="860"/>
      <c r="V377" s="860"/>
      <c r="W377" s="860"/>
      <c r="X377" s="860"/>
      <c r="Y377" s="860"/>
      <c r="Z377" s="860"/>
      <c r="AA377" s="860"/>
      <c r="AB377" s="860"/>
      <c r="AC377" s="860"/>
    </row>
    <row r="378" spans="1:29" ht="15.75" customHeight="1" x14ac:dyDescent="0.25">
      <c r="A378" s="860"/>
      <c r="B378" s="860"/>
      <c r="C378" s="860"/>
      <c r="D378" s="860"/>
      <c r="E378" s="860"/>
      <c r="F378" s="860"/>
      <c r="G378" s="868"/>
      <c r="H378" s="860"/>
      <c r="I378" s="860"/>
      <c r="J378" s="860"/>
      <c r="K378" s="860"/>
      <c r="L378" s="860"/>
      <c r="M378" s="860"/>
      <c r="N378" s="860"/>
      <c r="O378" s="860"/>
      <c r="P378" s="860"/>
      <c r="Q378" s="860"/>
      <c r="R378" s="860"/>
      <c r="S378" s="860"/>
      <c r="T378" s="860"/>
      <c r="U378" s="860"/>
      <c r="V378" s="860"/>
      <c r="W378" s="860"/>
      <c r="X378" s="860"/>
      <c r="Y378" s="860"/>
      <c r="Z378" s="860"/>
      <c r="AA378" s="860"/>
      <c r="AB378" s="860"/>
      <c r="AC378" s="860"/>
    </row>
    <row r="379" spans="1:29" ht="15.75" customHeight="1" x14ac:dyDescent="0.25">
      <c r="A379" s="860"/>
      <c r="B379" s="860"/>
      <c r="C379" s="860"/>
      <c r="D379" s="860"/>
      <c r="E379" s="860"/>
      <c r="F379" s="860"/>
      <c r="G379" s="868"/>
      <c r="H379" s="860"/>
      <c r="I379" s="860"/>
      <c r="J379" s="860"/>
      <c r="K379" s="860"/>
      <c r="L379" s="860"/>
      <c r="M379" s="860"/>
      <c r="N379" s="860"/>
      <c r="O379" s="860"/>
      <c r="P379" s="860"/>
      <c r="Q379" s="860"/>
      <c r="R379" s="860"/>
      <c r="S379" s="860"/>
      <c r="T379" s="860"/>
      <c r="U379" s="860"/>
      <c r="V379" s="860"/>
      <c r="W379" s="860"/>
      <c r="X379" s="860"/>
      <c r="Y379" s="860"/>
      <c r="Z379" s="860"/>
      <c r="AA379" s="860"/>
      <c r="AB379" s="860"/>
      <c r="AC379" s="860"/>
    </row>
    <row r="380" spans="1:29" ht="15.75" customHeight="1" x14ac:dyDescent="0.25">
      <c r="A380" s="860"/>
      <c r="B380" s="860"/>
      <c r="C380" s="860"/>
      <c r="D380" s="860"/>
      <c r="E380" s="860"/>
      <c r="F380" s="860"/>
      <c r="G380" s="868"/>
      <c r="H380" s="860"/>
      <c r="I380" s="860"/>
      <c r="J380" s="860"/>
      <c r="K380" s="860"/>
      <c r="L380" s="860"/>
      <c r="M380" s="860"/>
      <c r="N380" s="860"/>
      <c r="O380" s="860"/>
      <c r="P380" s="860"/>
      <c r="Q380" s="860"/>
      <c r="R380" s="860"/>
      <c r="S380" s="860"/>
      <c r="T380" s="860"/>
      <c r="U380" s="860"/>
      <c r="V380" s="860"/>
      <c r="W380" s="860"/>
      <c r="X380" s="860"/>
      <c r="Y380" s="860"/>
      <c r="Z380" s="860"/>
      <c r="AA380" s="860"/>
      <c r="AB380" s="860"/>
      <c r="AC380" s="860"/>
    </row>
    <row r="381" spans="1:29" ht="15.75" customHeight="1" x14ac:dyDescent="0.25">
      <c r="A381" s="860"/>
      <c r="B381" s="860"/>
      <c r="C381" s="860"/>
      <c r="D381" s="860"/>
      <c r="E381" s="860"/>
      <c r="F381" s="860"/>
      <c r="G381" s="868"/>
      <c r="H381" s="860"/>
      <c r="I381" s="860"/>
      <c r="J381" s="860"/>
      <c r="K381" s="860"/>
      <c r="L381" s="860"/>
      <c r="M381" s="860"/>
      <c r="N381" s="860"/>
      <c r="O381" s="860"/>
      <c r="P381" s="860"/>
      <c r="Q381" s="860"/>
      <c r="R381" s="860"/>
      <c r="S381" s="860"/>
      <c r="T381" s="860"/>
      <c r="U381" s="860"/>
      <c r="V381" s="860"/>
      <c r="W381" s="860"/>
      <c r="X381" s="860"/>
      <c r="Y381" s="860"/>
      <c r="Z381" s="860"/>
      <c r="AA381" s="860"/>
      <c r="AB381" s="860"/>
      <c r="AC381" s="860"/>
    </row>
    <row r="382" spans="1:29" ht="15.75" customHeight="1" x14ac:dyDescent="0.25">
      <c r="A382" s="860"/>
      <c r="B382" s="860"/>
      <c r="C382" s="860"/>
      <c r="D382" s="860"/>
      <c r="E382" s="860"/>
      <c r="F382" s="860"/>
      <c r="G382" s="868"/>
      <c r="H382" s="860"/>
      <c r="I382" s="860"/>
      <c r="J382" s="860"/>
      <c r="K382" s="860"/>
      <c r="L382" s="860"/>
      <c r="M382" s="860"/>
      <c r="N382" s="860"/>
      <c r="O382" s="860"/>
      <c r="P382" s="860"/>
      <c r="Q382" s="860"/>
      <c r="R382" s="860"/>
      <c r="S382" s="860"/>
      <c r="T382" s="860"/>
      <c r="U382" s="860"/>
      <c r="V382" s="860"/>
      <c r="W382" s="860"/>
      <c r="X382" s="860"/>
      <c r="Y382" s="860"/>
      <c r="Z382" s="860"/>
      <c r="AA382" s="860"/>
      <c r="AB382" s="860"/>
      <c r="AC382" s="860"/>
    </row>
    <row r="383" spans="1:29" ht="15.75" customHeight="1" x14ac:dyDescent="0.25">
      <c r="A383" s="860"/>
      <c r="B383" s="860"/>
      <c r="C383" s="860"/>
      <c r="D383" s="860"/>
      <c r="E383" s="860"/>
      <c r="F383" s="860"/>
      <c r="G383" s="868"/>
      <c r="H383" s="860"/>
      <c r="I383" s="860"/>
      <c r="J383" s="860"/>
      <c r="K383" s="860"/>
      <c r="L383" s="860"/>
      <c r="M383" s="860"/>
      <c r="N383" s="860"/>
      <c r="O383" s="860"/>
      <c r="P383" s="860"/>
      <c r="Q383" s="860"/>
      <c r="R383" s="860"/>
      <c r="S383" s="860"/>
      <c r="T383" s="860"/>
      <c r="U383" s="860"/>
      <c r="V383" s="860"/>
      <c r="W383" s="860"/>
      <c r="X383" s="860"/>
      <c r="Y383" s="860"/>
      <c r="Z383" s="860"/>
      <c r="AA383" s="860"/>
      <c r="AB383" s="860"/>
      <c r="AC383" s="860"/>
    </row>
    <row r="384" spans="1:29" ht="15.75" customHeight="1" x14ac:dyDescent="0.25">
      <c r="A384" s="860"/>
      <c r="B384" s="860"/>
      <c r="C384" s="860"/>
      <c r="D384" s="860"/>
      <c r="E384" s="860"/>
      <c r="F384" s="860"/>
      <c r="G384" s="868"/>
      <c r="H384" s="860"/>
      <c r="I384" s="860"/>
      <c r="J384" s="860"/>
      <c r="K384" s="860"/>
      <c r="L384" s="860"/>
      <c r="M384" s="860"/>
      <c r="N384" s="860"/>
      <c r="O384" s="860"/>
      <c r="P384" s="860"/>
      <c r="Q384" s="860"/>
      <c r="R384" s="860"/>
      <c r="S384" s="860"/>
      <c r="T384" s="860"/>
      <c r="U384" s="860"/>
      <c r="V384" s="860"/>
      <c r="W384" s="860"/>
      <c r="X384" s="860"/>
      <c r="Y384" s="860"/>
      <c r="Z384" s="860"/>
      <c r="AA384" s="860"/>
      <c r="AB384" s="860"/>
      <c r="AC384" s="860"/>
    </row>
    <row r="385" spans="1:29" ht="15.75" customHeight="1" x14ac:dyDescent="0.25">
      <c r="A385" s="860"/>
      <c r="B385" s="860"/>
      <c r="C385" s="860"/>
      <c r="D385" s="860"/>
      <c r="E385" s="860"/>
      <c r="F385" s="860"/>
      <c r="G385" s="868"/>
      <c r="H385" s="860"/>
      <c r="I385" s="860"/>
      <c r="J385" s="860"/>
      <c r="K385" s="860"/>
      <c r="L385" s="860"/>
      <c r="M385" s="860"/>
      <c r="N385" s="860"/>
      <c r="O385" s="860"/>
      <c r="P385" s="860"/>
      <c r="Q385" s="860"/>
      <c r="R385" s="860"/>
      <c r="S385" s="860"/>
      <c r="T385" s="860"/>
      <c r="U385" s="860"/>
      <c r="V385" s="860"/>
      <c r="W385" s="860"/>
      <c r="X385" s="860"/>
      <c r="Y385" s="860"/>
      <c r="Z385" s="860"/>
      <c r="AA385" s="860"/>
      <c r="AB385" s="860"/>
      <c r="AC385" s="860"/>
    </row>
    <row r="386" spans="1:29" ht="15.75" customHeight="1" x14ac:dyDescent="0.25">
      <c r="A386" s="860"/>
      <c r="B386" s="860"/>
      <c r="C386" s="860"/>
      <c r="D386" s="860"/>
      <c r="E386" s="860"/>
      <c r="F386" s="860"/>
      <c r="G386" s="868"/>
      <c r="H386" s="860"/>
      <c r="I386" s="860"/>
      <c r="J386" s="860"/>
      <c r="K386" s="860"/>
      <c r="L386" s="860"/>
      <c r="M386" s="860"/>
      <c r="N386" s="860"/>
      <c r="O386" s="860"/>
      <c r="P386" s="860"/>
      <c r="Q386" s="860"/>
      <c r="R386" s="860"/>
      <c r="S386" s="860"/>
      <c r="T386" s="860"/>
      <c r="U386" s="860"/>
      <c r="V386" s="860"/>
      <c r="W386" s="860"/>
      <c r="X386" s="860"/>
      <c r="Y386" s="860"/>
      <c r="Z386" s="860"/>
      <c r="AA386" s="860"/>
      <c r="AB386" s="860"/>
      <c r="AC386" s="860"/>
    </row>
    <row r="387" spans="1:29" ht="15.75" customHeight="1" x14ac:dyDescent="0.25">
      <c r="A387" s="860"/>
      <c r="B387" s="860"/>
      <c r="C387" s="860"/>
      <c r="D387" s="860"/>
      <c r="E387" s="860"/>
      <c r="F387" s="860"/>
      <c r="G387" s="868"/>
      <c r="H387" s="860"/>
      <c r="I387" s="860"/>
      <c r="J387" s="860"/>
      <c r="K387" s="860"/>
      <c r="L387" s="860"/>
      <c r="M387" s="860"/>
      <c r="N387" s="860"/>
      <c r="O387" s="860"/>
      <c r="P387" s="860"/>
      <c r="Q387" s="860"/>
      <c r="R387" s="860"/>
      <c r="S387" s="860"/>
      <c r="T387" s="860"/>
      <c r="U387" s="860"/>
      <c r="V387" s="860"/>
      <c r="W387" s="860"/>
      <c r="X387" s="860"/>
      <c r="Y387" s="860"/>
      <c r="Z387" s="860"/>
      <c r="AA387" s="860"/>
      <c r="AB387" s="860"/>
      <c r="AC387" s="860"/>
    </row>
    <row r="388" spans="1:29" ht="15.75" customHeight="1" x14ac:dyDescent="0.25">
      <c r="A388" s="860"/>
      <c r="B388" s="860"/>
      <c r="C388" s="860"/>
      <c r="D388" s="860"/>
      <c r="E388" s="860"/>
      <c r="F388" s="860"/>
      <c r="G388" s="868"/>
      <c r="H388" s="860"/>
      <c r="I388" s="860"/>
      <c r="J388" s="860"/>
      <c r="K388" s="860"/>
      <c r="L388" s="860"/>
      <c r="M388" s="860"/>
      <c r="N388" s="860"/>
      <c r="O388" s="860"/>
      <c r="P388" s="860"/>
      <c r="Q388" s="860"/>
      <c r="R388" s="860"/>
      <c r="S388" s="860"/>
      <c r="T388" s="860"/>
      <c r="U388" s="860"/>
      <c r="V388" s="860"/>
      <c r="W388" s="860"/>
      <c r="X388" s="860"/>
      <c r="Y388" s="860"/>
      <c r="Z388" s="860"/>
      <c r="AA388" s="860"/>
      <c r="AB388" s="860"/>
      <c r="AC388" s="860"/>
    </row>
    <row r="389" spans="1:29" ht="15.75" customHeight="1" x14ac:dyDescent="0.25">
      <c r="A389" s="860"/>
      <c r="B389" s="860"/>
      <c r="C389" s="860"/>
      <c r="D389" s="860"/>
      <c r="E389" s="860"/>
      <c r="F389" s="860"/>
      <c r="G389" s="868"/>
      <c r="H389" s="860"/>
      <c r="I389" s="860"/>
      <c r="J389" s="860"/>
      <c r="K389" s="860"/>
      <c r="L389" s="860"/>
      <c r="M389" s="860"/>
      <c r="N389" s="860"/>
      <c r="O389" s="860"/>
      <c r="P389" s="860"/>
      <c r="Q389" s="860"/>
      <c r="R389" s="860"/>
      <c r="S389" s="860"/>
      <c r="T389" s="860"/>
      <c r="U389" s="860"/>
      <c r="V389" s="860"/>
      <c r="W389" s="860"/>
      <c r="X389" s="860"/>
      <c r="Y389" s="860"/>
      <c r="Z389" s="860"/>
      <c r="AA389" s="860"/>
      <c r="AB389" s="860"/>
      <c r="AC389" s="860"/>
    </row>
    <row r="390" spans="1:29" ht="15.75" customHeight="1" x14ac:dyDescent="0.25">
      <c r="A390" s="860"/>
      <c r="B390" s="860"/>
      <c r="C390" s="860"/>
      <c r="D390" s="860"/>
      <c r="E390" s="860"/>
      <c r="F390" s="860"/>
      <c r="G390" s="868"/>
      <c r="H390" s="860"/>
      <c r="I390" s="860"/>
      <c r="J390" s="860"/>
      <c r="K390" s="860"/>
      <c r="L390" s="860"/>
      <c r="M390" s="860"/>
      <c r="N390" s="860"/>
      <c r="O390" s="860"/>
      <c r="P390" s="860"/>
      <c r="Q390" s="860"/>
      <c r="R390" s="860"/>
      <c r="S390" s="860"/>
      <c r="T390" s="860"/>
      <c r="U390" s="860"/>
      <c r="V390" s="860"/>
      <c r="W390" s="860"/>
      <c r="X390" s="860"/>
      <c r="Y390" s="860"/>
      <c r="Z390" s="860"/>
      <c r="AA390" s="860"/>
      <c r="AB390" s="860"/>
      <c r="AC390" s="860"/>
    </row>
    <row r="391" spans="1:29" ht="15.75" customHeight="1" x14ac:dyDescent="0.25">
      <c r="A391" s="860"/>
      <c r="B391" s="860"/>
      <c r="C391" s="860"/>
      <c r="D391" s="860"/>
      <c r="E391" s="860"/>
      <c r="F391" s="860"/>
      <c r="G391" s="868"/>
      <c r="H391" s="860"/>
      <c r="I391" s="860"/>
      <c r="J391" s="860"/>
      <c r="K391" s="860"/>
      <c r="L391" s="860"/>
      <c r="M391" s="860"/>
      <c r="N391" s="860"/>
      <c r="O391" s="860"/>
      <c r="P391" s="860"/>
      <c r="Q391" s="860"/>
      <c r="R391" s="860"/>
      <c r="S391" s="860"/>
      <c r="T391" s="860"/>
      <c r="U391" s="860"/>
      <c r="V391" s="860"/>
      <c r="W391" s="860"/>
      <c r="X391" s="860"/>
      <c r="Y391" s="860"/>
      <c r="Z391" s="860"/>
      <c r="AA391" s="860"/>
      <c r="AB391" s="860"/>
      <c r="AC391" s="860"/>
    </row>
    <row r="392" spans="1:29" ht="15.75" customHeight="1" x14ac:dyDescent="0.25">
      <c r="A392" s="860"/>
      <c r="B392" s="860"/>
      <c r="C392" s="860"/>
      <c r="D392" s="860"/>
      <c r="E392" s="860"/>
      <c r="F392" s="860"/>
      <c r="G392" s="868"/>
      <c r="H392" s="860"/>
      <c r="I392" s="860"/>
      <c r="J392" s="860"/>
      <c r="K392" s="860"/>
      <c r="L392" s="860"/>
      <c r="M392" s="860"/>
      <c r="N392" s="860"/>
      <c r="O392" s="860"/>
      <c r="P392" s="860"/>
      <c r="Q392" s="860"/>
      <c r="R392" s="860"/>
      <c r="S392" s="860"/>
      <c r="T392" s="860"/>
      <c r="U392" s="860"/>
      <c r="V392" s="860"/>
      <c r="W392" s="860"/>
      <c r="X392" s="860"/>
      <c r="Y392" s="860"/>
      <c r="Z392" s="860"/>
      <c r="AA392" s="860"/>
      <c r="AB392" s="860"/>
      <c r="AC392" s="860"/>
    </row>
    <row r="393" spans="1:29" ht="15.75" customHeight="1" x14ac:dyDescent="0.25">
      <c r="A393" s="860"/>
      <c r="B393" s="860"/>
      <c r="C393" s="860"/>
      <c r="D393" s="860"/>
      <c r="E393" s="860"/>
      <c r="F393" s="860"/>
      <c r="G393" s="868"/>
      <c r="H393" s="860"/>
      <c r="I393" s="860"/>
      <c r="J393" s="860"/>
      <c r="K393" s="860"/>
      <c r="L393" s="860"/>
      <c r="M393" s="860"/>
      <c r="N393" s="860"/>
      <c r="O393" s="860"/>
      <c r="P393" s="860"/>
      <c r="Q393" s="860"/>
      <c r="R393" s="860"/>
      <c r="S393" s="860"/>
      <c r="T393" s="860"/>
      <c r="U393" s="860"/>
      <c r="V393" s="860"/>
      <c r="W393" s="860"/>
      <c r="X393" s="860"/>
      <c r="Y393" s="860"/>
      <c r="Z393" s="860"/>
      <c r="AA393" s="860"/>
      <c r="AB393" s="860"/>
      <c r="AC393" s="860"/>
    </row>
    <row r="394" spans="1:29" ht="15.75" customHeight="1" x14ac:dyDescent="0.25">
      <c r="A394" s="860"/>
      <c r="B394" s="860"/>
      <c r="C394" s="860"/>
      <c r="D394" s="860"/>
      <c r="E394" s="860"/>
      <c r="F394" s="860"/>
      <c r="G394" s="868"/>
      <c r="H394" s="860"/>
      <c r="I394" s="860"/>
      <c r="J394" s="860"/>
      <c r="K394" s="860"/>
      <c r="L394" s="860"/>
      <c r="M394" s="860"/>
      <c r="N394" s="860"/>
      <c r="O394" s="860"/>
      <c r="P394" s="860"/>
      <c r="Q394" s="860"/>
      <c r="R394" s="860"/>
      <c r="S394" s="860"/>
      <c r="T394" s="860"/>
      <c r="U394" s="860"/>
      <c r="V394" s="860"/>
      <c r="W394" s="860"/>
      <c r="X394" s="860"/>
      <c r="Y394" s="860"/>
      <c r="Z394" s="860"/>
      <c r="AA394" s="860"/>
      <c r="AB394" s="860"/>
      <c r="AC394" s="860"/>
    </row>
    <row r="395" spans="1:29" ht="15.75" customHeight="1" x14ac:dyDescent="0.25">
      <c r="A395" s="860"/>
      <c r="B395" s="860"/>
      <c r="C395" s="860"/>
      <c r="D395" s="860"/>
      <c r="E395" s="860"/>
      <c r="F395" s="860"/>
      <c r="G395" s="868"/>
      <c r="H395" s="860"/>
      <c r="I395" s="860"/>
      <c r="J395" s="860"/>
      <c r="K395" s="860"/>
      <c r="L395" s="860"/>
      <c r="M395" s="860"/>
      <c r="N395" s="860"/>
      <c r="O395" s="860"/>
      <c r="P395" s="860"/>
      <c r="Q395" s="860"/>
      <c r="R395" s="860"/>
      <c r="S395" s="860"/>
      <c r="T395" s="860"/>
      <c r="U395" s="860"/>
      <c r="V395" s="860"/>
      <c r="W395" s="860"/>
      <c r="X395" s="860"/>
      <c r="Y395" s="860"/>
      <c r="Z395" s="860"/>
      <c r="AA395" s="860"/>
      <c r="AB395" s="860"/>
      <c r="AC395" s="860"/>
    </row>
    <row r="396" spans="1:29" ht="15.75" customHeight="1" x14ac:dyDescent="0.25">
      <c r="A396" s="860"/>
      <c r="B396" s="860"/>
      <c r="C396" s="860"/>
      <c r="D396" s="860"/>
      <c r="E396" s="860"/>
      <c r="F396" s="860"/>
      <c r="G396" s="868"/>
      <c r="H396" s="860"/>
      <c r="I396" s="860"/>
      <c r="J396" s="860"/>
      <c r="K396" s="860"/>
      <c r="L396" s="860"/>
      <c r="M396" s="860"/>
      <c r="N396" s="860"/>
      <c r="O396" s="860"/>
      <c r="P396" s="860"/>
      <c r="Q396" s="860"/>
      <c r="R396" s="860"/>
      <c r="S396" s="860"/>
      <c r="T396" s="860"/>
      <c r="U396" s="860"/>
      <c r="V396" s="860"/>
      <c r="W396" s="860"/>
      <c r="X396" s="860"/>
      <c r="Y396" s="860"/>
      <c r="Z396" s="860"/>
      <c r="AA396" s="860"/>
      <c r="AB396" s="860"/>
      <c r="AC396" s="860"/>
    </row>
    <row r="397" spans="1:29" ht="15.75" customHeight="1" x14ac:dyDescent="0.25">
      <c r="A397" s="860"/>
      <c r="B397" s="860"/>
      <c r="C397" s="860"/>
      <c r="D397" s="860"/>
      <c r="E397" s="860"/>
      <c r="F397" s="860"/>
      <c r="G397" s="868"/>
      <c r="H397" s="860"/>
      <c r="I397" s="860"/>
      <c r="J397" s="860"/>
      <c r="K397" s="860"/>
      <c r="L397" s="860"/>
      <c r="M397" s="860"/>
      <c r="N397" s="860"/>
      <c r="O397" s="860"/>
      <c r="P397" s="860"/>
      <c r="Q397" s="860"/>
      <c r="R397" s="860"/>
      <c r="S397" s="860"/>
      <c r="T397" s="860"/>
      <c r="U397" s="860"/>
      <c r="V397" s="860"/>
      <c r="W397" s="860"/>
      <c r="X397" s="860"/>
      <c r="Y397" s="860"/>
      <c r="Z397" s="860"/>
      <c r="AA397" s="860"/>
      <c r="AB397" s="860"/>
      <c r="AC397" s="860"/>
    </row>
    <row r="398" spans="1:29" ht="15.75" customHeight="1" x14ac:dyDescent="0.25">
      <c r="A398" s="860"/>
      <c r="B398" s="860"/>
      <c r="C398" s="860"/>
      <c r="D398" s="860"/>
      <c r="E398" s="860"/>
      <c r="F398" s="860"/>
      <c r="G398" s="868"/>
      <c r="H398" s="860"/>
      <c r="I398" s="860"/>
      <c r="J398" s="860"/>
      <c r="K398" s="860"/>
      <c r="L398" s="860"/>
      <c r="M398" s="860"/>
      <c r="N398" s="860"/>
      <c r="O398" s="860"/>
      <c r="P398" s="860"/>
      <c r="Q398" s="860"/>
      <c r="R398" s="860"/>
      <c r="S398" s="860"/>
      <c r="T398" s="860"/>
      <c r="U398" s="860"/>
      <c r="V398" s="860"/>
      <c r="W398" s="860"/>
      <c r="X398" s="860"/>
      <c r="Y398" s="860"/>
      <c r="Z398" s="860"/>
      <c r="AA398" s="860"/>
      <c r="AB398" s="860"/>
      <c r="AC398" s="860"/>
    </row>
    <row r="399" spans="1:29" ht="15.75" customHeight="1" x14ac:dyDescent="0.25">
      <c r="A399" s="860"/>
      <c r="B399" s="860"/>
      <c r="C399" s="860"/>
      <c r="D399" s="860"/>
      <c r="E399" s="860"/>
      <c r="F399" s="860"/>
      <c r="G399" s="868"/>
      <c r="H399" s="860"/>
      <c r="I399" s="860"/>
      <c r="J399" s="860"/>
      <c r="K399" s="860"/>
      <c r="L399" s="860"/>
      <c r="M399" s="860"/>
      <c r="N399" s="860"/>
      <c r="O399" s="860"/>
      <c r="P399" s="860"/>
      <c r="Q399" s="860"/>
      <c r="R399" s="860"/>
      <c r="S399" s="860"/>
      <c r="T399" s="860"/>
      <c r="U399" s="860"/>
      <c r="V399" s="860"/>
      <c r="W399" s="860"/>
      <c r="X399" s="860"/>
      <c r="Y399" s="860"/>
      <c r="Z399" s="860"/>
      <c r="AA399" s="860"/>
      <c r="AB399" s="860"/>
      <c r="AC399" s="860"/>
    </row>
    <row r="400" spans="1:29" ht="15.75" customHeight="1" x14ac:dyDescent="0.25">
      <c r="A400" s="860"/>
      <c r="B400" s="860"/>
      <c r="C400" s="860"/>
      <c r="D400" s="860"/>
      <c r="E400" s="860"/>
      <c r="F400" s="860"/>
      <c r="G400" s="868"/>
      <c r="H400" s="860"/>
      <c r="I400" s="860"/>
      <c r="J400" s="860"/>
      <c r="K400" s="860"/>
      <c r="L400" s="860"/>
      <c r="M400" s="860"/>
      <c r="N400" s="860"/>
      <c r="O400" s="860"/>
      <c r="P400" s="860"/>
      <c r="Q400" s="860"/>
      <c r="R400" s="860"/>
      <c r="S400" s="860"/>
      <c r="T400" s="860"/>
      <c r="U400" s="860"/>
      <c r="V400" s="860"/>
      <c r="W400" s="860"/>
      <c r="X400" s="860"/>
      <c r="Y400" s="860"/>
      <c r="Z400" s="860"/>
      <c r="AA400" s="860"/>
      <c r="AB400" s="860"/>
      <c r="AC400" s="860"/>
    </row>
    <row r="401" spans="1:29" ht="15.75" customHeight="1" x14ac:dyDescent="0.25">
      <c r="A401" s="860"/>
      <c r="B401" s="860"/>
      <c r="C401" s="860"/>
      <c r="D401" s="860"/>
      <c r="E401" s="860"/>
      <c r="F401" s="860"/>
      <c r="G401" s="868"/>
      <c r="H401" s="860"/>
      <c r="I401" s="860"/>
      <c r="J401" s="860"/>
      <c r="K401" s="860"/>
      <c r="L401" s="860"/>
      <c r="M401" s="860"/>
      <c r="N401" s="860"/>
      <c r="O401" s="860"/>
      <c r="P401" s="860"/>
      <c r="Q401" s="860"/>
      <c r="R401" s="860"/>
      <c r="S401" s="860"/>
      <c r="T401" s="860"/>
      <c r="U401" s="860"/>
      <c r="V401" s="860"/>
      <c r="W401" s="860"/>
      <c r="X401" s="860"/>
      <c r="Y401" s="860"/>
      <c r="Z401" s="860"/>
      <c r="AA401" s="860"/>
      <c r="AB401" s="860"/>
      <c r="AC401" s="860"/>
    </row>
    <row r="402" spans="1:29" ht="15.75" customHeight="1" x14ac:dyDescent="0.25">
      <c r="A402" s="860"/>
      <c r="B402" s="860"/>
      <c r="C402" s="860"/>
      <c r="D402" s="860"/>
      <c r="E402" s="860"/>
      <c r="F402" s="860"/>
      <c r="G402" s="868"/>
      <c r="H402" s="860"/>
      <c r="I402" s="860"/>
      <c r="J402" s="860"/>
      <c r="K402" s="860"/>
      <c r="L402" s="860"/>
      <c r="M402" s="860"/>
      <c r="N402" s="860"/>
      <c r="O402" s="860"/>
      <c r="P402" s="860"/>
      <c r="Q402" s="860"/>
      <c r="R402" s="860"/>
      <c r="S402" s="860"/>
      <c r="T402" s="860"/>
      <c r="U402" s="860"/>
      <c r="V402" s="860"/>
      <c r="W402" s="860"/>
      <c r="X402" s="860"/>
      <c r="Y402" s="860"/>
      <c r="Z402" s="860"/>
      <c r="AA402" s="860"/>
      <c r="AB402" s="860"/>
      <c r="AC402" s="860"/>
    </row>
    <row r="403" spans="1:29" ht="15.75" customHeight="1" x14ac:dyDescent="0.25">
      <c r="A403" s="860"/>
      <c r="B403" s="860"/>
      <c r="C403" s="860"/>
      <c r="D403" s="860"/>
      <c r="E403" s="860"/>
      <c r="F403" s="860"/>
      <c r="G403" s="868"/>
      <c r="H403" s="860"/>
      <c r="I403" s="860"/>
      <c r="J403" s="860"/>
      <c r="K403" s="860"/>
      <c r="L403" s="860"/>
      <c r="M403" s="860"/>
      <c r="N403" s="860"/>
      <c r="O403" s="860"/>
      <c r="P403" s="860"/>
      <c r="Q403" s="860"/>
      <c r="R403" s="860"/>
      <c r="S403" s="860"/>
      <c r="T403" s="860"/>
      <c r="U403" s="860"/>
      <c r="V403" s="860"/>
      <c r="W403" s="860"/>
      <c r="X403" s="860"/>
      <c r="Y403" s="860"/>
      <c r="Z403" s="860"/>
      <c r="AA403" s="860"/>
      <c r="AB403" s="860"/>
      <c r="AC403" s="860"/>
    </row>
    <row r="404" spans="1:29" ht="15.75" customHeight="1" x14ac:dyDescent="0.25">
      <c r="A404" s="860"/>
      <c r="B404" s="860"/>
      <c r="C404" s="860"/>
      <c r="D404" s="860"/>
      <c r="E404" s="860"/>
      <c r="F404" s="860"/>
      <c r="G404" s="868"/>
      <c r="H404" s="860"/>
      <c r="I404" s="860"/>
      <c r="J404" s="860"/>
      <c r="K404" s="860"/>
      <c r="L404" s="860"/>
      <c r="M404" s="860"/>
      <c r="N404" s="860"/>
      <c r="O404" s="860"/>
      <c r="P404" s="860"/>
      <c r="Q404" s="860"/>
      <c r="R404" s="860"/>
      <c r="S404" s="860"/>
      <c r="T404" s="860"/>
      <c r="U404" s="860"/>
      <c r="V404" s="860"/>
      <c r="W404" s="860"/>
      <c r="X404" s="860"/>
      <c r="Y404" s="860"/>
      <c r="Z404" s="860"/>
      <c r="AA404" s="860"/>
      <c r="AB404" s="860"/>
      <c r="AC404" s="860"/>
    </row>
    <row r="405" spans="1:29" ht="15.75" customHeight="1" x14ac:dyDescent="0.25">
      <c r="A405" s="860"/>
      <c r="B405" s="860"/>
      <c r="C405" s="860"/>
      <c r="D405" s="860"/>
      <c r="E405" s="860"/>
      <c r="F405" s="860"/>
      <c r="G405" s="868"/>
      <c r="H405" s="860"/>
      <c r="I405" s="860"/>
      <c r="J405" s="860"/>
      <c r="K405" s="860"/>
      <c r="L405" s="860"/>
      <c r="M405" s="860"/>
      <c r="N405" s="860"/>
      <c r="O405" s="860"/>
      <c r="P405" s="860"/>
      <c r="Q405" s="860"/>
      <c r="R405" s="860"/>
      <c r="S405" s="860"/>
      <c r="T405" s="860"/>
      <c r="U405" s="860"/>
      <c r="V405" s="860"/>
      <c r="W405" s="860"/>
      <c r="X405" s="860"/>
      <c r="Y405" s="860"/>
      <c r="Z405" s="860"/>
      <c r="AA405" s="860"/>
      <c r="AB405" s="860"/>
      <c r="AC405" s="860"/>
    </row>
    <row r="406" spans="1:29" ht="15.75" customHeight="1" x14ac:dyDescent="0.25">
      <c r="A406" s="860"/>
      <c r="B406" s="860"/>
      <c r="C406" s="860"/>
      <c r="D406" s="860"/>
      <c r="E406" s="860"/>
      <c r="F406" s="860"/>
      <c r="G406" s="868"/>
      <c r="H406" s="860"/>
      <c r="I406" s="860"/>
      <c r="J406" s="860"/>
      <c r="K406" s="860"/>
      <c r="L406" s="860"/>
      <c r="M406" s="860"/>
      <c r="N406" s="860"/>
      <c r="O406" s="860"/>
      <c r="P406" s="860"/>
      <c r="Q406" s="860"/>
      <c r="R406" s="860"/>
      <c r="S406" s="860"/>
      <c r="T406" s="860"/>
      <c r="U406" s="860"/>
      <c r="V406" s="860"/>
      <c r="W406" s="860"/>
      <c r="X406" s="860"/>
      <c r="Y406" s="860"/>
      <c r="Z406" s="860"/>
      <c r="AA406" s="860"/>
      <c r="AB406" s="860"/>
      <c r="AC406" s="860"/>
    </row>
    <row r="407" spans="1:29" ht="15.75" customHeight="1" x14ac:dyDescent="0.25">
      <c r="A407" s="860"/>
      <c r="B407" s="860"/>
      <c r="C407" s="860"/>
      <c r="D407" s="860"/>
      <c r="E407" s="860"/>
      <c r="F407" s="860"/>
      <c r="G407" s="868"/>
      <c r="H407" s="860"/>
      <c r="I407" s="860"/>
      <c r="J407" s="860"/>
      <c r="K407" s="860"/>
      <c r="L407" s="860"/>
      <c r="M407" s="860"/>
      <c r="N407" s="860"/>
      <c r="O407" s="860"/>
      <c r="P407" s="860"/>
      <c r="Q407" s="860"/>
      <c r="R407" s="860"/>
      <c r="S407" s="860"/>
      <c r="T407" s="860"/>
      <c r="U407" s="860"/>
      <c r="V407" s="860"/>
      <c r="W407" s="860"/>
      <c r="X407" s="860"/>
      <c r="Y407" s="860"/>
      <c r="Z407" s="860"/>
      <c r="AA407" s="860"/>
      <c r="AB407" s="860"/>
      <c r="AC407" s="860"/>
    </row>
    <row r="408" spans="1:29" ht="15.75" customHeight="1" x14ac:dyDescent="0.25">
      <c r="A408" s="860"/>
      <c r="B408" s="860"/>
      <c r="C408" s="860"/>
      <c r="D408" s="860"/>
      <c r="E408" s="860"/>
      <c r="F408" s="860"/>
      <c r="G408" s="868"/>
      <c r="H408" s="860"/>
      <c r="I408" s="860"/>
      <c r="J408" s="860"/>
      <c r="K408" s="860"/>
      <c r="L408" s="860"/>
      <c r="M408" s="860"/>
      <c r="N408" s="860"/>
      <c r="O408" s="860"/>
      <c r="P408" s="860"/>
      <c r="Q408" s="860"/>
      <c r="R408" s="860"/>
      <c r="S408" s="860"/>
      <c r="T408" s="860"/>
      <c r="U408" s="860"/>
      <c r="V408" s="860"/>
      <c r="W408" s="860"/>
      <c r="X408" s="860"/>
      <c r="Y408" s="860"/>
      <c r="Z408" s="860"/>
      <c r="AA408" s="860"/>
      <c r="AB408" s="860"/>
      <c r="AC408" s="860"/>
    </row>
    <row r="409" spans="1:29" ht="15.75" customHeight="1" x14ac:dyDescent="0.25">
      <c r="A409" s="860"/>
      <c r="B409" s="860"/>
      <c r="C409" s="860"/>
      <c r="D409" s="860"/>
      <c r="E409" s="860"/>
      <c r="F409" s="860"/>
      <c r="G409" s="868"/>
      <c r="H409" s="860"/>
      <c r="I409" s="860"/>
      <c r="J409" s="860"/>
      <c r="K409" s="860"/>
      <c r="L409" s="860"/>
      <c r="M409" s="860"/>
      <c r="N409" s="860"/>
      <c r="O409" s="860"/>
      <c r="P409" s="860"/>
      <c r="Q409" s="860"/>
      <c r="R409" s="860"/>
      <c r="S409" s="860"/>
      <c r="T409" s="860"/>
      <c r="U409" s="860"/>
      <c r="V409" s="860"/>
      <c r="W409" s="860"/>
      <c r="X409" s="860"/>
      <c r="Y409" s="860"/>
      <c r="Z409" s="860"/>
      <c r="AA409" s="860"/>
      <c r="AB409" s="860"/>
      <c r="AC409" s="860"/>
    </row>
    <row r="410" spans="1:29" ht="15.75" customHeight="1" x14ac:dyDescent="0.25">
      <c r="A410" s="860"/>
      <c r="B410" s="860"/>
      <c r="C410" s="860"/>
      <c r="D410" s="860"/>
      <c r="E410" s="860"/>
      <c r="F410" s="860"/>
      <c r="G410" s="868"/>
      <c r="H410" s="860"/>
      <c r="I410" s="860"/>
      <c r="J410" s="860"/>
      <c r="K410" s="860"/>
      <c r="L410" s="860"/>
      <c r="M410" s="860"/>
      <c r="N410" s="860"/>
      <c r="O410" s="860"/>
      <c r="P410" s="860"/>
      <c r="Q410" s="860"/>
      <c r="R410" s="860"/>
      <c r="S410" s="860"/>
      <c r="T410" s="860"/>
      <c r="U410" s="860"/>
      <c r="V410" s="860"/>
      <c r="W410" s="860"/>
      <c r="X410" s="860"/>
      <c r="Y410" s="860"/>
      <c r="Z410" s="860"/>
      <c r="AA410" s="860"/>
      <c r="AB410" s="860"/>
      <c r="AC410" s="860"/>
    </row>
    <row r="411" spans="1:29" ht="15.75" customHeight="1" x14ac:dyDescent="0.25">
      <c r="A411" s="860"/>
      <c r="B411" s="860"/>
      <c r="C411" s="860"/>
      <c r="D411" s="860"/>
      <c r="E411" s="860"/>
      <c r="F411" s="860"/>
      <c r="G411" s="868"/>
      <c r="H411" s="860"/>
      <c r="I411" s="860"/>
      <c r="J411" s="860"/>
      <c r="K411" s="860"/>
      <c r="L411" s="860"/>
      <c r="M411" s="860"/>
      <c r="N411" s="860"/>
      <c r="O411" s="860"/>
      <c r="P411" s="860"/>
      <c r="Q411" s="860"/>
      <c r="R411" s="860"/>
      <c r="S411" s="860"/>
      <c r="T411" s="860"/>
      <c r="U411" s="860"/>
      <c r="V411" s="860"/>
      <c r="W411" s="860"/>
      <c r="X411" s="860"/>
      <c r="Y411" s="860"/>
      <c r="Z411" s="860"/>
      <c r="AA411" s="860"/>
      <c r="AB411" s="860"/>
      <c r="AC411" s="860"/>
    </row>
    <row r="412" spans="1:29" ht="15.75" customHeight="1" x14ac:dyDescent="0.25">
      <c r="A412" s="860"/>
      <c r="B412" s="860"/>
      <c r="C412" s="860"/>
      <c r="D412" s="860"/>
      <c r="E412" s="860"/>
      <c r="F412" s="860"/>
      <c r="G412" s="868"/>
      <c r="H412" s="860"/>
      <c r="I412" s="860"/>
      <c r="J412" s="860"/>
      <c r="K412" s="860"/>
      <c r="L412" s="860"/>
      <c r="M412" s="860"/>
      <c r="N412" s="860"/>
      <c r="O412" s="860"/>
      <c r="P412" s="860"/>
      <c r="Q412" s="860"/>
      <c r="R412" s="860"/>
      <c r="S412" s="860"/>
      <c r="T412" s="860"/>
      <c r="U412" s="860"/>
      <c r="V412" s="860"/>
      <c r="W412" s="860"/>
      <c r="X412" s="860"/>
      <c r="Y412" s="860"/>
      <c r="Z412" s="860"/>
      <c r="AA412" s="860"/>
      <c r="AB412" s="860"/>
      <c r="AC412" s="860"/>
    </row>
    <row r="413" spans="1:29" ht="15.75" customHeight="1" x14ac:dyDescent="0.25">
      <c r="A413" s="860"/>
      <c r="B413" s="860"/>
      <c r="C413" s="860"/>
      <c r="D413" s="860"/>
      <c r="E413" s="860"/>
      <c r="F413" s="860"/>
      <c r="G413" s="868"/>
      <c r="H413" s="860"/>
      <c r="I413" s="860"/>
      <c r="J413" s="860"/>
      <c r="K413" s="860"/>
      <c r="L413" s="860"/>
      <c r="M413" s="860"/>
      <c r="N413" s="860"/>
      <c r="O413" s="860"/>
      <c r="P413" s="860"/>
      <c r="Q413" s="860"/>
      <c r="R413" s="860"/>
      <c r="S413" s="860"/>
      <c r="T413" s="860"/>
      <c r="U413" s="860"/>
      <c r="V413" s="860"/>
      <c r="W413" s="860"/>
      <c r="X413" s="860"/>
      <c r="Y413" s="860"/>
      <c r="Z413" s="860"/>
      <c r="AA413" s="860"/>
      <c r="AB413" s="860"/>
      <c r="AC413" s="860"/>
    </row>
    <row r="414" spans="1:29" ht="15.75" customHeight="1" x14ac:dyDescent="0.25">
      <c r="A414" s="860"/>
      <c r="B414" s="860"/>
      <c r="C414" s="860"/>
      <c r="D414" s="860"/>
      <c r="E414" s="860"/>
      <c r="F414" s="860"/>
      <c r="G414" s="868"/>
      <c r="H414" s="860"/>
      <c r="I414" s="860"/>
      <c r="J414" s="860"/>
      <c r="K414" s="860"/>
      <c r="L414" s="860"/>
      <c r="M414" s="860"/>
      <c r="N414" s="860"/>
      <c r="O414" s="860"/>
      <c r="P414" s="860"/>
      <c r="Q414" s="860"/>
      <c r="R414" s="860"/>
      <c r="S414" s="860"/>
      <c r="T414" s="860"/>
      <c r="U414" s="860"/>
      <c r="V414" s="860"/>
      <c r="W414" s="860"/>
      <c r="X414" s="860"/>
      <c r="Y414" s="860"/>
      <c r="Z414" s="860"/>
      <c r="AA414" s="860"/>
      <c r="AB414" s="860"/>
      <c r="AC414" s="860"/>
    </row>
    <row r="415" spans="1:29" ht="15.75" customHeight="1" x14ac:dyDescent="0.25">
      <c r="A415" s="860"/>
      <c r="B415" s="860"/>
      <c r="C415" s="860"/>
      <c r="D415" s="860"/>
      <c r="E415" s="860"/>
      <c r="F415" s="860"/>
      <c r="G415" s="868"/>
      <c r="H415" s="860"/>
      <c r="I415" s="860"/>
      <c r="J415" s="860"/>
      <c r="K415" s="860"/>
      <c r="L415" s="860"/>
      <c r="M415" s="860"/>
      <c r="N415" s="860"/>
      <c r="O415" s="860"/>
      <c r="P415" s="860"/>
      <c r="Q415" s="860"/>
      <c r="R415" s="860"/>
      <c r="S415" s="860"/>
      <c r="T415" s="860"/>
      <c r="U415" s="860"/>
      <c r="V415" s="860"/>
      <c r="W415" s="860"/>
      <c r="X415" s="860"/>
      <c r="Y415" s="860"/>
      <c r="Z415" s="860"/>
      <c r="AA415" s="860"/>
      <c r="AB415" s="860"/>
      <c r="AC415" s="860"/>
    </row>
    <row r="416" spans="1:29" ht="15.75" customHeight="1" x14ac:dyDescent="0.25">
      <c r="A416" s="860"/>
      <c r="B416" s="860"/>
      <c r="C416" s="860"/>
      <c r="D416" s="860"/>
      <c r="E416" s="860"/>
      <c r="F416" s="860"/>
      <c r="G416" s="868"/>
      <c r="H416" s="860"/>
      <c r="I416" s="860"/>
      <c r="J416" s="860"/>
      <c r="K416" s="860"/>
      <c r="L416" s="860"/>
      <c r="M416" s="860"/>
      <c r="N416" s="860"/>
      <c r="O416" s="860"/>
      <c r="P416" s="860"/>
      <c r="Q416" s="860"/>
      <c r="R416" s="860"/>
      <c r="S416" s="860"/>
      <c r="T416" s="860"/>
      <c r="U416" s="860"/>
      <c r="V416" s="860"/>
      <c r="W416" s="860"/>
      <c r="X416" s="860"/>
      <c r="Y416" s="860"/>
      <c r="Z416" s="860"/>
      <c r="AA416" s="860"/>
      <c r="AB416" s="860"/>
      <c r="AC416" s="860"/>
    </row>
    <row r="417" spans="1:29" ht="15.75" customHeight="1" x14ac:dyDescent="0.25">
      <c r="A417" s="860"/>
      <c r="B417" s="860"/>
      <c r="C417" s="860"/>
      <c r="D417" s="860"/>
      <c r="E417" s="860"/>
      <c r="F417" s="860"/>
      <c r="G417" s="868"/>
      <c r="H417" s="860"/>
      <c r="I417" s="860"/>
      <c r="J417" s="860"/>
      <c r="K417" s="860"/>
      <c r="L417" s="860"/>
      <c r="M417" s="860"/>
      <c r="N417" s="860"/>
      <c r="O417" s="860"/>
      <c r="P417" s="860"/>
      <c r="Q417" s="860"/>
      <c r="R417" s="860"/>
      <c r="S417" s="860"/>
      <c r="T417" s="860"/>
      <c r="U417" s="860"/>
      <c r="V417" s="860"/>
      <c r="W417" s="860"/>
      <c r="X417" s="860"/>
      <c r="Y417" s="860"/>
      <c r="Z417" s="860"/>
      <c r="AA417" s="860"/>
      <c r="AB417" s="860"/>
      <c r="AC417" s="860"/>
    </row>
    <row r="418" spans="1:29" ht="15.75" customHeight="1" x14ac:dyDescent="0.25">
      <c r="A418" s="860"/>
      <c r="B418" s="860"/>
      <c r="C418" s="860"/>
      <c r="D418" s="860"/>
      <c r="E418" s="860"/>
      <c r="F418" s="860"/>
      <c r="G418" s="868"/>
      <c r="H418" s="860"/>
      <c r="I418" s="860"/>
      <c r="J418" s="860"/>
      <c r="K418" s="860"/>
      <c r="L418" s="860"/>
      <c r="M418" s="860"/>
      <c r="N418" s="860"/>
      <c r="O418" s="860"/>
      <c r="P418" s="860"/>
      <c r="Q418" s="860"/>
      <c r="R418" s="860"/>
      <c r="S418" s="860"/>
      <c r="T418" s="860"/>
      <c r="U418" s="860"/>
      <c r="V418" s="860"/>
      <c r="W418" s="860"/>
      <c r="X418" s="860"/>
      <c r="Y418" s="860"/>
      <c r="Z418" s="860"/>
      <c r="AA418" s="860"/>
      <c r="AB418" s="860"/>
      <c r="AC418" s="860"/>
    </row>
    <row r="419" spans="1:29" ht="15.75" customHeight="1" x14ac:dyDescent="0.25">
      <c r="A419" s="860"/>
      <c r="B419" s="860"/>
      <c r="C419" s="860"/>
      <c r="D419" s="860"/>
      <c r="E419" s="860"/>
      <c r="F419" s="860"/>
      <c r="G419" s="868"/>
      <c r="H419" s="860"/>
      <c r="I419" s="860"/>
      <c r="J419" s="860"/>
      <c r="K419" s="860"/>
      <c r="L419" s="860"/>
      <c r="M419" s="860"/>
      <c r="N419" s="860"/>
      <c r="O419" s="860"/>
      <c r="P419" s="860"/>
      <c r="Q419" s="860"/>
      <c r="R419" s="860"/>
      <c r="S419" s="860"/>
      <c r="T419" s="860"/>
      <c r="U419" s="860"/>
      <c r="V419" s="860"/>
      <c r="W419" s="860"/>
      <c r="X419" s="860"/>
      <c r="Y419" s="860"/>
      <c r="Z419" s="860"/>
      <c r="AA419" s="860"/>
      <c r="AB419" s="860"/>
      <c r="AC419" s="860"/>
    </row>
    <row r="420" spans="1:29" ht="15.75" customHeight="1" x14ac:dyDescent="0.25">
      <c r="A420" s="860"/>
      <c r="B420" s="860"/>
      <c r="C420" s="860"/>
      <c r="D420" s="860"/>
      <c r="E420" s="860"/>
      <c r="F420" s="860"/>
      <c r="G420" s="868"/>
      <c r="H420" s="860"/>
      <c r="I420" s="860"/>
      <c r="J420" s="860"/>
      <c r="K420" s="860"/>
      <c r="L420" s="860"/>
      <c r="M420" s="860"/>
      <c r="N420" s="860"/>
      <c r="O420" s="860"/>
      <c r="P420" s="860"/>
      <c r="Q420" s="860"/>
      <c r="R420" s="860"/>
      <c r="S420" s="860"/>
      <c r="T420" s="860"/>
      <c r="U420" s="860"/>
      <c r="V420" s="860"/>
      <c r="W420" s="860"/>
      <c r="X420" s="860"/>
      <c r="Y420" s="860"/>
      <c r="Z420" s="860"/>
      <c r="AA420" s="860"/>
      <c r="AB420" s="860"/>
      <c r="AC420" s="860"/>
    </row>
    <row r="421" spans="1:29" ht="15.75" customHeight="1" x14ac:dyDescent="0.25">
      <c r="A421" s="860"/>
      <c r="B421" s="860"/>
      <c r="C421" s="860"/>
      <c r="D421" s="860"/>
      <c r="E421" s="860"/>
      <c r="F421" s="860"/>
      <c r="G421" s="868"/>
      <c r="H421" s="860"/>
      <c r="I421" s="860"/>
      <c r="J421" s="860"/>
      <c r="K421" s="860"/>
      <c r="L421" s="860"/>
      <c r="M421" s="860"/>
      <c r="N421" s="860"/>
      <c r="O421" s="860"/>
      <c r="P421" s="860"/>
      <c r="Q421" s="860"/>
      <c r="R421" s="860"/>
      <c r="S421" s="860"/>
      <c r="T421" s="860"/>
      <c r="U421" s="860"/>
      <c r="V421" s="860"/>
      <c r="W421" s="860"/>
      <c r="X421" s="860"/>
      <c r="Y421" s="860"/>
      <c r="Z421" s="860"/>
      <c r="AA421" s="860"/>
      <c r="AB421" s="860"/>
      <c r="AC421" s="860"/>
    </row>
    <row r="422" spans="1:29" ht="15.75" customHeight="1" x14ac:dyDescent="0.25">
      <c r="A422" s="860"/>
      <c r="B422" s="860"/>
      <c r="C422" s="860"/>
      <c r="D422" s="860"/>
      <c r="E422" s="860"/>
      <c r="F422" s="860"/>
      <c r="G422" s="868"/>
      <c r="H422" s="860"/>
      <c r="I422" s="860"/>
      <c r="J422" s="860"/>
      <c r="K422" s="860"/>
      <c r="L422" s="860"/>
      <c r="M422" s="860"/>
      <c r="N422" s="860"/>
      <c r="O422" s="860"/>
      <c r="P422" s="860"/>
      <c r="Q422" s="860"/>
      <c r="R422" s="860"/>
      <c r="S422" s="860"/>
      <c r="T422" s="860"/>
      <c r="U422" s="860"/>
      <c r="V422" s="860"/>
      <c r="W422" s="860"/>
      <c r="X422" s="860"/>
      <c r="Y422" s="860"/>
      <c r="Z422" s="860"/>
      <c r="AA422" s="860"/>
      <c r="AB422" s="860"/>
      <c r="AC422" s="860"/>
    </row>
    <row r="423" spans="1:29" ht="15.75" customHeight="1" x14ac:dyDescent="0.25">
      <c r="A423" s="860"/>
      <c r="B423" s="860"/>
      <c r="C423" s="860"/>
      <c r="D423" s="860"/>
      <c r="E423" s="860"/>
      <c r="F423" s="860"/>
      <c r="G423" s="868"/>
      <c r="H423" s="860"/>
      <c r="I423" s="860"/>
      <c r="J423" s="860"/>
      <c r="K423" s="860"/>
      <c r="L423" s="860"/>
      <c r="M423" s="860"/>
      <c r="N423" s="860"/>
      <c r="O423" s="860"/>
      <c r="P423" s="860"/>
      <c r="Q423" s="860"/>
      <c r="R423" s="860"/>
      <c r="S423" s="860"/>
      <c r="T423" s="860"/>
      <c r="U423" s="860"/>
      <c r="V423" s="860"/>
      <c r="W423" s="860"/>
      <c r="X423" s="860"/>
      <c r="Y423" s="860"/>
      <c r="Z423" s="860"/>
      <c r="AA423" s="860"/>
      <c r="AB423" s="860"/>
      <c r="AC423" s="860"/>
    </row>
    <row r="424" spans="1:29" ht="15.75" customHeight="1" x14ac:dyDescent="0.25">
      <c r="A424" s="860"/>
      <c r="B424" s="860"/>
      <c r="C424" s="860"/>
      <c r="D424" s="860"/>
      <c r="E424" s="860"/>
      <c r="F424" s="860"/>
      <c r="G424" s="868"/>
      <c r="H424" s="860"/>
      <c r="I424" s="860"/>
      <c r="J424" s="860"/>
      <c r="K424" s="860"/>
      <c r="L424" s="860"/>
      <c r="M424" s="860"/>
      <c r="N424" s="860"/>
      <c r="O424" s="860"/>
      <c r="P424" s="860"/>
      <c r="Q424" s="860"/>
      <c r="R424" s="860"/>
      <c r="S424" s="860"/>
      <c r="T424" s="860"/>
      <c r="U424" s="860"/>
      <c r="V424" s="860"/>
      <c r="W424" s="860"/>
      <c r="X424" s="860"/>
      <c r="Y424" s="860"/>
      <c r="Z424" s="860"/>
      <c r="AA424" s="860"/>
      <c r="AB424" s="860"/>
      <c r="AC424" s="860"/>
    </row>
    <row r="425" spans="1:29" ht="15.75" customHeight="1" x14ac:dyDescent="0.25">
      <c r="A425" s="860"/>
      <c r="B425" s="860"/>
      <c r="C425" s="860"/>
      <c r="D425" s="860"/>
      <c r="E425" s="860"/>
      <c r="F425" s="860"/>
      <c r="G425" s="868"/>
      <c r="H425" s="860"/>
      <c r="I425" s="860"/>
      <c r="J425" s="860"/>
      <c r="K425" s="860"/>
      <c r="L425" s="860"/>
      <c r="M425" s="860"/>
      <c r="N425" s="860"/>
      <c r="O425" s="860"/>
      <c r="P425" s="860"/>
      <c r="Q425" s="860"/>
      <c r="R425" s="860"/>
      <c r="S425" s="860"/>
      <c r="T425" s="860"/>
      <c r="U425" s="860"/>
      <c r="V425" s="860"/>
      <c r="W425" s="860"/>
      <c r="X425" s="860"/>
      <c r="Y425" s="860"/>
      <c r="Z425" s="860"/>
      <c r="AA425" s="860"/>
      <c r="AB425" s="860"/>
      <c r="AC425" s="860"/>
    </row>
    <row r="426" spans="1:29" ht="15.75" customHeight="1" x14ac:dyDescent="0.25">
      <c r="A426" s="860"/>
      <c r="B426" s="860"/>
      <c r="C426" s="860"/>
      <c r="D426" s="860"/>
      <c r="E426" s="860"/>
      <c r="F426" s="860"/>
      <c r="G426" s="868"/>
      <c r="H426" s="860"/>
      <c r="I426" s="860"/>
      <c r="J426" s="860"/>
      <c r="K426" s="860"/>
      <c r="L426" s="860"/>
      <c r="M426" s="860"/>
      <c r="N426" s="860"/>
      <c r="O426" s="860"/>
      <c r="P426" s="860"/>
      <c r="Q426" s="860"/>
      <c r="R426" s="860"/>
      <c r="S426" s="860"/>
      <c r="T426" s="860"/>
      <c r="U426" s="860"/>
      <c r="V426" s="860"/>
      <c r="W426" s="860"/>
      <c r="X426" s="860"/>
      <c r="Y426" s="860"/>
      <c r="Z426" s="860"/>
      <c r="AA426" s="860"/>
      <c r="AB426" s="860"/>
      <c r="AC426" s="860"/>
    </row>
    <row r="427" spans="1:29" ht="15.75" customHeight="1" x14ac:dyDescent="0.25">
      <c r="A427" s="860"/>
      <c r="B427" s="860"/>
      <c r="C427" s="860"/>
      <c r="D427" s="860"/>
      <c r="E427" s="860"/>
      <c r="F427" s="860"/>
      <c r="G427" s="868"/>
      <c r="H427" s="860"/>
      <c r="I427" s="860"/>
      <c r="J427" s="860"/>
      <c r="K427" s="860"/>
      <c r="L427" s="860"/>
      <c r="M427" s="860"/>
      <c r="N427" s="860"/>
      <c r="O427" s="860"/>
      <c r="P427" s="860"/>
      <c r="Q427" s="860"/>
      <c r="R427" s="860"/>
      <c r="S427" s="860"/>
      <c r="T427" s="860"/>
      <c r="U427" s="860"/>
      <c r="V427" s="860"/>
      <c r="W427" s="860"/>
      <c r="X427" s="860"/>
      <c r="Y427" s="860"/>
      <c r="Z427" s="860"/>
      <c r="AA427" s="860"/>
      <c r="AB427" s="860"/>
      <c r="AC427" s="860"/>
    </row>
    <row r="428" spans="1:29" ht="15.75" customHeight="1" x14ac:dyDescent="0.25">
      <c r="A428" s="860"/>
      <c r="B428" s="860"/>
      <c r="C428" s="860"/>
      <c r="D428" s="860"/>
      <c r="E428" s="860"/>
      <c r="F428" s="860"/>
      <c r="G428" s="868"/>
      <c r="H428" s="860"/>
      <c r="I428" s="860"/>
      <c r="J428" s="860"/>
      <c r="K428" s="860"/>
      <c r="L428" s="860"/>
      <c r="M428" s="860"/>
      <c r="N428" s="860"/>
      <c r="O428" s="860"/>
      <c r="P428" s="860"/>
      <c r="Q428" s="860"/>
      <c r="R428" s="860"/>
      <c r="S428" s="860"/>
      <c r="T428" s="860"/>
      <c r="U428" s="860"/>
      <c r="V428" s="860"/>
      <c r="W428" s="860"/>
      <c r="X428" s="860"/>
      <c r="Y428" s="860"/>
      <c r="Z428" s="860"/>
      <c r="AA428" s="860"/>
      <c r="AB428" s="860"/>
      <c r="AC428" s="860"/>
    </row>
    <row r="429" spans="1:29" ht="15.75" customHeight="1" x14ac:dyDescent="0.25">
      <c r="A429" s="860"/>
      <c r="B429" s="860"/>
      <c r="C429" s="860"/>
      <c r="D429" s="860"/>
      <c r="E429" s="860"/>
      <c r="F429" s="860"/>
      <c r="G429" s="868"/>
      <c r="H429" s="860"/>
      <c r="I429" s="860"/>
      <c r="J429" s="860"/>
      <c r="K429" s="860"/>
      <c r="L429" s="860"/>
      <c r="M429" s="860"/>
      <c r="N429" s="860"/>
      <c r="O429" s="860"/>
      <c r="P429" s="860"/>
      <c r="Q429" s="860"/>
      <c r="R429" s="860"/>
      <c r="S429" s="860"/>
      <c r="T429" s="860"/>
      <c r="U429" s="860"/>
      <c r="V429" s="860"/>
      <c r="W429" s="860"/>
      <c r="X429" s="860"/>
      <c r="Y429" s="860"/>
      <c r="Z429" s="860"/>
      <c r="AA429" s="860"/>
      <c r="AB429" s="860"/>
      <c r="AC429" s="860"/>
    </row>
    <row r="430" spans="1:29" ht="15.75" customHeight="1" x14ac:dyDescent="0.25">
      <c r="A430" s="860"/>
      <c r="B430" s="860"/>
      <c r="C430" s="860"/>
      <c r="D430" s="860"/>
      <c r="E430" s="860"/>
      <c r="F430" s="860"/>
      <c r="G430" s="868"/>
      <c r="H430" s="860"/>
      <c r="I430" s="860"/>
      <c r="J430" s="860"/>
      <c r="K430" s="860"/>
      <c r="L430" s="860"/>
      <c r="M430" s="860"/>
      <c r="N430" s="860"/>
      <c r="O430" s="860"/>
      <c r="P430" s="860"/>
      <c r="Q430" s="860"/>
      <c r="R430" s="860"/>
      <c r="S430" s="860"/>
      <c r="T430" s="860"/>
      <c r="U430" s="860"/>
      <c r="V430" s="860"/>
      <c r="W430" s="860"/>
      <c r="X430" s="860"/>
      <c r="Y430" s="860"/>
      <c r="Z430" s="860"/>
      <c r="AA430" s="860"/>
      <c r="AB430" s="860"/>
      <c r="AC430" s="860"/>
    </row>
    <row r="431" spans="1:29" ht="15.75" customHeight="1" x14ac:dyDescent="0.25">
      <c r="A431" s="860"/>
      <c r="B431" s="860"/>
      <c r="C431" s="860"/>
      <c r="D431" s="860"/>
      <c r="E431" s="860"/>
      <c r="F431" s="860"/>
      <c r="G431" s="868"/>
      <c r="H431" s="860"/>
      <c r="I431" s="860"/>
      <c r="J431" s="860"/>
      <c r="K431" s="860"/>
      <c r="L431" s="860"/>
      <c r="M431" s="860"/>
      <c r="N431" s="860"/>
      <c r="O431" s="860"/>
      <c r="P431" s="860"/>
      <c r="Q431" s="860"/>
      <c r="R431" s="860"/>
      <c r="S431" s="860"/>
      <c r="T431" s="860"/>
      <c r="U431" s="860"/>
      <c r="V431" s="860"/>
      <c r="W431" s="860"/>
      <c r="X431" s="860"/>
      <c r="Y431" s="860"/>
      <c r="Z431" s="860"/>
      <c r="AA431" s="860"/>
      <c r="AB431" s="860"/>
      <c r="AC431" s="860"/>
    </row>
    <row r="432" spans="1:29" ht="15.75" customHeight="1" x14ac:dyDescent="0.25">
      <c r="A432" s="860"/>
      <c r="B432" s="860"/>
      <c r="C432" s="860"/>
      <c r="D432" s="860"/>
      <c r="E432" s="860"/>
      <c r="F432" s="860"/>
      <c r="G432" s="868"/>
      <c r="H432" s="860"/>
      <c r="I432" s="860"/>
      <c r="J432" s="860"/>
      <c r="K432" s="860"/>
      <c r="L432" s="860"/>
      <c r="M432" s="860"/>
      <c r="N432" s="860"/>
      <c r="O432" s="860"/>
      <c r="P432" s="860"/>
      <c r="Q432" s="860"/>
      <c r="R432" s="860"/>
      <c r="S432" s="860"/>
      <c r="T432" s="860"/>
      <c r="U432" s="860"/>
      <c r="V432" s="860"/>
      <c r="W432" s="860"/>
      <c r="X432" s="860"/>
      <c r="Y432" s="860"/>
      <c r="Z432" s="860"/>
      <c r="AA432" s="860"/>
      <c r="AB432" s="860"/>
      <c r="AC432" s="860"/>
    </row>
    <row r="433" spans="1:29" ht="15.75" customHeight="1" x14ac:dyDescent="0.25">
      <c r="A433" s="860"/>
      <c r="B433" s="860"/>
      <c r="C433" s="860"/>
      <c r="D433" s="860"/>
      <c r="E433" s="860"/>
      <c r="F433" s="860"/>
      <c r="G433" s="868"/>
      <c r="H433" s="860"/>
      <c r="I433" s="860"/>
      <c r="J433" s="860"/>
      <c r="K433" s="860"/>
      <c r="L433" s="860"/>
      <c r="M433" s="860"/>
      <c r="N433" s="860"/>
      <c r="O433" s="860"/>
      <c r="P433" s="860"/>
      <c r="Q433" s="860"/>
      <c r="R433" s="860"/>
      <c r="S433" s="860"/>
      <c r="T433" s="860"/>
      <c r="U433" s="860"/>
      <c r="V433" s="860"/>
      <c r="W433" s="860"/>
      <c r="X433" s="860"/>
      <c r="Y433" s="860"/>
      <c r="Z433" s="860"/>
      <c r="AA433" s="860"/>
      <c r="AB433" s="860"/>
      <c r="AC433" s="860"/>
    </row>
    <row r="434" spans="1:29" ht="15.75" customHeight="1" x14ac:dyDescent="0.25">
      <c r="A434" s="860"/>
      <c r="B434" s="860"/>
      <c r="C434" s="860"/>
      <c r="D434" s="860"/>
      <c r="E434" s="860"/>
      <c r="F434" s="860"/>
      <c r="G434" s="868"/>
      <c r="H434" s="860"/>
      <c r="I434" s="860"/>
      <c r="J434" s="860"/>
      <c r="K434" s="860"/>
      <c r="L434" s="860"/>
      <c r="M434" s="860"/>
      <c r="N434" s="860"/>
      <c r="O434" s="860"/>
      <c r="P434" s="860"/>
      <c r="Q434" s="860"/>
      <c r="R434" s="860"/>
      <c r="S434" s="860"/>
      <c r="T434" s="860"/>
      <c r="U434" s="860"/>
      <c r="V434" s="860"/>
      <c r="W434" s="860"/>
      <c r="X434" s="860"/>
      <c r="Y434" s="860"/>
      <c r="Z434" s="860"/>
      <c r="AA434" s="860"/>
      <c r="AB434" s="860"/>
      <c r="AC434" s="860"/>
    </row>
    <row r="435" spans="1:29" ht="15.75" customHeight="1" x14ac:dyDescent="0.25">
      <c r="A435" s="860"/>
      <c r="B435" s="860"/>
      <c r="C435" s="860"/>
      <c r="D435" s="860"/>
      <c r="E435" s="860"/>
      <c r="F435" s="860"/>
      <c r="G435" s="868"/>
      <c r="H435" s="860"/>
      <c r="I435" s="860"/>
      <c r="J435" s="860"/>
      <c r="K435" s="860"/>
      <c r="L435" s="860"/>
      <c r="M435" s="860"/>
      <c r="N435" s="860"/>
      <c r="O435" s="860"/>
      <c r="P435" s="860"/>
      <c r="Q435" s="860"/>
      <c r="R435" s="860"/>
      <c r="S435" s="860"/>
      <c r="T435" s="860"/>
      <c r="U435" s="860"/>
      <c r="V435" s="860"/>
      <c r="W435" s="860"/>
      <c r="X435" s="860"/>
      <c r="Y435" s="860"/>
      <c r="Z435" s="860"/>
      <c r="AA435" s="860"/>
      <c r="AB435" s="860"/>
      <c r="AC435" s="860"/>
    </row>
    <row r="436" spans="1:29" ht="15.75" customHeight="1" x14ac:dyDescent="0.25">
      <c r="A436" s="860"/>
      <c r="B436" s="860"/>
      <c r="C436" s="860"/>
      <c r="D436" s="860"/>
      <c r="E436" s="860"/>
      <c r="F436" s="860"/>
      <c r="G436" s="868"/>
      <c r="H436" s="860"/>
      <c r="I436" s="860"/>
      <c r="J436" s="860"/>
      <c r="K436" s="860"/>
      <c r="L436" s="860"/>
      <c r="M436" s="860"/>
      <c r="N436" s="860"/>
      <c r="O436" s="860"/>
      <c r="P436" s="860"/>
      <c r="Q436" s="860"/>
      <c r="R436" s="860"/>
      <c r="S436" s="860"/>
      <c r="T436" s="860"/>
      <c r="U436" s="860"/>
      <c r="V436" s="860"/>
      <c r="W436" s="860"/>
      <c r="X436" s="860"/>
      <c r="Y436" s="860"/>
      <c r="Z436" s="860"/>
      <c r="AA436" s="860"/>
      <c r="AB436" s="860"/>
      <c r="AC436" s="860"/>
    </row>
    <row r="437" spans="1:29" ht="15.75" customHeight="1" x14ac:dyDescent="0.25">
      <c r="A437" s="860"/>
      <c r="B437" s="860"/>
      <c r="C437" s="860"/>
      <c r="D437" s="860"/>
      <c r="E437" s="860"/>
      <c r="F437" s="860"/>
      <c r="G437" s="868"/>
      <c r="H437" s="860"/>
      <c r="I437" s="860"/>
      <c r="J437" s="860"/>
      <c r="K437" s="860"/>
      <c r="L437" s="860"/>
      <c r="M437" s="860"/>
      <c r="N437" s="860"/>
      <c r="O437" s="860"/>
      <c r="P437" s="860"/>
      <c r="Q437" s="860"/>
      <c r="R437" s="860"/>
      <c r="S437" s="860"/>
      <c r="T437" s="860"/>
      <c r="U437" s="860"/>
      <c r="V437" s="860"/>
      <c r="W437" s="860"/>
      <c r="X437" s="860"/>
      <c r="Y437" s="860"/>
      <c r="Z437" s="860"/>
      <c r="AA437" s="860"/>
      <c r="AB437" s="860"/>
      <c r="AC437" s="860"/>
    </row>
    <row r="438" spans="1:29" ht="15.75" customHeight="1" x14ac:dyDescent="0.25">
      <c r="A438" s="860"/>
      <c r="B438" s="860"/>
      <c r="C438" s="860"/>
      <c r="D438" s="860"/>
      <c r="E438" s="860"/>
      <c r="F438" s="860"/>
      <c r="G438" s="868"/>
      <c r="H438" s="860"/>
      <c r="I438" s="860"/>
      <c r="J438" s="860"/>
      <c r="K438" s="860"/>
      <c r="L438" s="860"/>
      <c r="M438" s="860"/>
      <c r="N438" s="860"/>
      <c r="O438" s="860"/>
      <c r="P438" s="860"/>
      <c r="Q438" s="860"/>
      <c r="R438" s="860"/>
      <c r="S438" s="860"/>
      <c r="T438" s="860"/>
      <c r="U438" s="860"/>
      <c r="V438" s="860"/>
      <c r="W438" s="860"/>
      <c r="X438" s="860"/>
      <c r="Y438" s="860"/>
      <c r="Z438" s="860"/>
      <c r="AA438" s="860"/>
      <c r="AB438" s="860"/>
      <c r="AC438" s="860"/>
    </row>
    <row r="439" spans="1:29" ht="15.75" customHeight="1" x14ac:dyDescent="0.25">
      <c r="A439" s="860"/>
      <c r="B439" s="860"/>
      <c r="C439" s="860"/>
      <c r="D439" s="860"/>
      <c r="E439" s="860"/>
      <c r="F439" s="860"/>
      <c r="G439" s="868"/>
      <c r="H439" s="860"/>
      <c r="I439" s="860"/>
      <c r="J439" s="860"/>
      <c r="K439" s="860"/>
      <c r="L439" s="860"/>
      <c r="M439" s="860"/>
      <c r="N439" s="860"/>
      <c r="O439" s="860"/>
      <c r="P439" s="860"/>
      <c r="Q439" s="860"/>
      <c r="R439" s="860"/>
      <c r="S439" s="860"/>
      <c r="T439" s="860"/>
      <c r="U439" s="860"/>
      <c r="V439" s="860"/>
      <c r="W439" s="860"/>
      <c r="X439" s="860"/>
      <c r="Y439" s="860"/>
      <c r="Z439" s="860"/>
      <c r="AA439" s="860"/>
      <c r="AB439" s="860"/>
      <c r="AC439" s="860"/>
    </row>
    <row r="440" spans="1:29" ht="15.75" customHeight="1" x14ac:dyDescent="0.25">
      <c r="A440" s="860"/>
      <c r="B440" s="860"/>
      <c r="C440" s="860"/>
      <c r="D440" s="860"/>
      <c r="E440" s="860"/>
      <c r="F440" s="860"/>
      <c r="G440" s="868"/>
      <c r="H440" s="860"/>
      <c r="I440" s="860"/>
      <c r="J440" s="860"/>
      <c r="K440" s="860"/>
      <c r="L440" s="860"/>
      <c r="M440" s="860"/>
      <c r="N440" s="860"/>
      <c r="O440" s="860"/>
      <c r="P440" s="860"/>
      <c r="Q440" s="860"/>
      <c r="R440" s="860"/>
      <c r="S440" s="860"/>
      <c r="T440" s="860"/>
      <c r="U440" s="860"/>
      <c r="V440" s="860"/>
      <c r="W440" s="860"/>
      <c r="X440" s="860"/>
      <c r="Y440" s="860"/>
      <c r="Z440" s="860"/>
      <c r="AA440" s="860"/>
      <c r="AB440" s="860"/>
      <c r="AC440" s="860"/>
    </row>
    <row r="441" spans="1:29" ht="15.75" customHeight="1" x14ac:dyDescent="0.25">
      <c r="A441" s="860"/>
      <c r="B441" s="860"/>
      <c r="C441" s="860"/>
      <c r="D441" s="860"/>
      <c r="E441" s="860"/>
      <c r="F441" s="860"/>
      <c r="G441" s="868"/>
      <c r="H441" s="860"/>
      <c r="I441" s="860"/>
      <c r="J441" s="860"/>
      <c r="K441" s="860"/>
      <c r="L441" s="860"/>
      <c r="M441" s="860"/>
      <c r="N441" s="860"/>
      <c r="O441" s="860"/>
      <c r="P441" s="860"/>
      <c r="Q441" s="860"/>
      <c r="R441" s="860"/>
      <c r="S441" s="860"/>
      <c r="T441" s="860"/>
      <c r="U441" s="860"/>
      <c r="V441" s="860"/>
      <c r="W441" s="860"/>
      <c r="X441" s="860"/>
      <c r="Y441" s="860"/>
      <c r="Z441" s="860"/>
      <c r="AA441" s="860"/>
      <c r="AB441" s="860"/>
      <c r="AC441" s="860"/>
    </row>
    <row r="442" spans="1:29" ht="15.75" customHeight="1" x14ac:dyDescent="0.25">
      <c r="A442" s="860"/>
      <c r="B442" s="860"/>
      <c r="C442" s="860"/>
      <c r="D442" s="860"/>
      <c r="E442" s="860"/>
      <c r="F442" s="860"/>
      <c r="G442" s="868"/>
      <c r="H442" s="860"/>
      <c r="I442" s="860"/>
      <c r="J442" s="860"/>
      <c r="K442" s="860"/>
      <c r="L442" s="860"/>
      <c r="M442" s="860"/>
      <c r="N442" s="860"/>
      <c r="O442" s="860"/>
      <c r="P442" s="860"/>
      <c r="Q442" s="860"/>
      <c r="R442" s="860"/>
      <c r="S442" s="860"/>
      <c r="T442" s="860"/>
      <c r="U442" s="860"/>
      <c r="V442" s="860"/>
      <c r="W442" s="860"/>
      <c r="X442" s="860"/>
      <c r="Y442" s="860"/>
      <c r="Z442" s="860"/>
      <c r="AA442" s="860"/>
      <c r="AB442" s="860"/>
      <c r="AC442" s="860"/>
    </row>
    <row r="443" spans="1:29" ht="15.75" customHeight="1" x14ac:dyDescent="0.25">
      <c r="A443" s="860"/>
      <c r="B443" s="860"/>
      <c r="C443" s="860"/>
      <c r="D443" s="860"/>
      <c r="E443" s="860"/>
      <c r="F443" s="860"/>
      <c r="G443" s="868"/>
      <c r="H443" s="860"/>
      <c r="I443" s="860"/>
      <c r="J443" s="860"/>
      <c r="K443" s="860"/>
      <c r="L443" s="860"/>
      <c r="M443" s="860"/>
      <c r="N443" s="860"/>
      <c r="O443" s="860"/>
      <c r="P443" s="860"/>
      <c r="Q443" s="860"/>
      <c r="R443" s="860"/>
      <c r="S443" s="860"/>
      <c r="T443" s="860"/>
      <c r="U443" s="860"/>
      <c r="V443" s="860"/>
      <c r="W443" s="860"/>
      <c r="X443" s="860"/>
      <c r="Y443" s="860"/>
      <c r="Z443" s="860"/>
      <c r="AA443" s="860"/>
      <c r="AB443" s="860"/>
      <c r="AC443" s="860"/>
    </row>
    <row r="444" spans="1:29" ht="15.75" customHeight="1" x14ac:dyDescent="0.25">
      <c r="A444" s="860"/>
      <c r="B444" s="860"/>
      <c r="C444" s="860"/>
      <c r="D444" s="860"/>
      <c r="E444" s="860"/>
      <c r="F444" s="860"/>
      <c r="G444" s="868"/>
      <c r="H444" s="860"/>
      <c r="I444" s="860"/>
      <c r="J444" s="860"/>
      <c r="K444" s="860"/>
      <c r="L444" s="860"/>
      <c r="M444" s="860"/>
      <c r="N444" s="860"/>
      <c r="O444" s="860"/>
      <c r="P444" s="860"/>
      <c r="Q444" s="860"/>
      <c r="R444" s="860"/>
      <c r="S444" s="860"/>
      <c r="T444" s="860"/>
      <c r="U444" s="860"/>
      <c r="V444" s="860"/>
      <c r="W444" s="860"/>
      <c r="X444" s="860"/>
      <c r="Y444" s="860"/>
      <c r="Z444" s="860"/>
      <c r="AA444" s="860"/>
      <c r="AB444" s="860"/>
      <c r="AC444" s="860"/>
    </row>
    <row r="445" spans="1:29" ht="15.75" customHeight="1" x14ac:dyDescent="0.25">
      <c r="A445" s="860"/>
      <c r="B445" s="860"/>
      <c r="C445" s="860"/>
      <c r="D445" s="860"/>
      <c r="E445" s="860"/>
      <c r="F445" s="860"/>
      <c r="G445" s="868"/>
      <c r="H445" s="860"/>
      <c r="I445" s="860"/>
      <c r="J445" s="860"/>
      <c r="K445" s="860"/>
      <c r="L445" s="860"/>
      <c r="M445" s="860"/>
      <c r="N445" s="860"/>
      <c r="O445" s="860"/>
      <c r="P445" s="860"/>
      <c r="Q445" s="860"/>
      <c r="R445" s="860"/>
      <c r="S445" s="860"/>
      <c r="T445" s="860"/>
      <c r="U445" s="860"/>
      <c r="V445" s="860"/>
      <c r="W445" s="860"/>
      <c r="X445" s="860"/>
      <c r="Y445" s="860"/>
      <c r="Z445" s="860"/>
      <c r="AA445" s="860"/>
      <c r="AB445" s="860"/>
      <c r="AC445" s="860"/>
    </row>
    <row r="446" spans="1:29" ht="15.75" customHeight="1" x14ac:dyDescent="0.25">
      <c r="A446" s="860"/>
      <c r="B446" s="860"/>
      <c r="C446" s="860"/>
      <c r="D446" s="860"/>
      <c r="E446" s="860"/>
      <c r="F446" s="860"/>
      <c r="G446" s="868"/>
      <c r="H446" s="860"/>
      <c r="I446" s="860"/>
      <c r="J446" s="860"/>
      <c r="K446" s="860"/>
      <c r="L446" s="860"/>
      <c r="M446" s="860"/>
      <c r="N446" s="860"/>
      <c r="O446" s="860"/>
      <c r="P446" s="860"/>
      <c r="Q446" s="860"/>
      <c r="R446" s="860"/>
      <c r="S446" s="860"/>
      <c r="T446" s="860"/>
      <c r="U446" s="860"/>
      <c r="V446" s="860"/>
      <c r="W446" s="860"/>
      <c r="X446" s="860"/>
      <c r="Y446" s="860"/>
      <c r="Z446" s="860"/>
      <c r="AA446" s="860"/>
      <c r="AB446" s="860"/>
      <c r="AC446" s="860"/>
    </row>
    <row r="447" spans="1:29" ht="15.75" customHeight="1" x14ac:dyDescent="0.25">
      <c r="A447" s="860"/>
      <c r="B447" s="860"/>
      <c r="C447" s="860"/>
      <c r="D447" s="860"/>
      <c r="E447" s="860"/>
      <c r="F447" s="860"/>
      <c r="G447" s="868"/>
      <c r="H447" s="860"/>
      <c r="I447" s="860"/>
      <c r="J447" s="860"/>
      <c r="K447" s="860"/>
      <c r="L447" s="860"/>
      <c r="M447" s="860"/>
      <c r="N447" s="860"/>
      <c r="O447" s="860"/>
      <c r="P447" s="860"/>
      <c r="Q447" s="860"/>
      <c r="R447" s="860"/>
      <c r="S447" s="860"/>
      <c r="T447" s="860"/>
      <c r="U447" s="860"/>
      <c r="V447" s="860"/>
      <c r="W447" s="860"/>
      <c r="X447" s="860"/>
      <c r="Y447" s="860"/>
      <c r="Z447" s="860"/>
      <c r="AA447" s="860"/>
      <c r="AB447" s="860"/>
      <c r="AC447" s="860"/>
    </row>
    <row r="448" spans="1:29" ht="15.75" customHeight="1" x14ac:dyDescent="0.25">
      <c r="A448" s="860"/>
      <c r="B448" s="860"/>
      <c r="C448" s="860"/>
      <c r="D448" s="860"/>
      <c r="E448" s="860"/>
      <c r="F448" s="860"/>
      <c r="G448" s="868"/>
      <c r="H448" s="860"/>
      <c r="I448" s="860"/>
      <c r="J448" s="860"/>
      <c r="K448" s="860"/>
      <c r="L448" s="860"/>
      <c r="M448" s="860"/>
      <c r="N448" s="860"/>
      <c r="O448" s="860"/>
      <c r="P448" s="860"/>
      <c r="Q448" s="860"/>
      <c r="R448" s="860"/>
      <c r="S448" s="860"/>
      <c r="T448" s="860"/>
      <c r="U448" s="860"/>
      <c r="V448" s="860"/>
      <c r="W448" s="860"/>
      <c r="X448" s="860"/>
      <c r="Y448" s="860"/>
      <c r="Z448" s="860"/>
      <c r="AA448" s="860"/>
      <c r="AB448" s="860"/>
      <c r="AC448" s="860"/>
    </row>
    <row r="449" spans="1:29" ht="15.75" customHeight="1" x14ac:dyDescent="0.25">
      <c r="A449" s="860"/>
      <c r="B449" s="860"/>
      <c r="C449" s="860"/>
      <c r="D449" s="860"/>
      <c r="E449" s="860"/>
      <c r="F449" s="860"/>
      <c r="G449" s="868"/>
      <c r="H449" s="860"/>
      <c r="I449" s="860"/>
      <c r="J449" s="860"/>
      <c r="K449" s="860"/>
      <c r="L449" s="860"/>
      <c r="M449" s="860"/>
      <c r="N449" s="860"/>
      <c r="O449" s="860"/>
      <c r="P449" s="860"/>
      <c r="Q449" s="860"/>
      <c r="R449" s="860"/>
      <c r="S449" s="860"/>
      <c r="T449" s="860"/>
      <c r="U449" s="860"/>
      <c r="V449" s="860"/>
      <c r="W449" s="860"/>
      <c r="X449" s="860"/>
      <c r="Y449" s="860"/>
      <c r="Z449" s="860"/>
      <c r="AA449" s="860"/>
      <c r="AB449" s="860"/>
      <c r="AC449" s="860"/>
    </row>
    <row r="450" spans="1:29" ht="15.75" customHeight="1" x14ac:dyDescent="0.25">
      <c r="A450" s="860"/>
      <c r="B450" s="860"/>
      <c r="C450" s="860"/>
      <c r="D450" s="860"/>
      <c r="E450" s="860"/>
      <c r="F450" s="860"/>
      <c r="G450" s="868"/>
      <c r="H450" s="860"/>
      <c r="I450" s="860"/>
      <c r="J450" s="860"/>
      <c r="K450" s="860"/>
      <c r="L450" s="860"/>
      <c r="M450" s="860"/>
      <c r="N450" s="860"/>
      <c r="O450" s="860"/>
      <c r="P450" s="860"/>
      <c r="Q450" s="860"/>
      <c r="R450" s="860"/>
      <c r="S450" s="860"/>
      <c r="T450" s="860"/>
      <c r="U450" s="860"/>
      <c r="V450" s="860"/>
      <c r="W450" s="860"/>
      <c r="X450" s="860"/>
      <c r="Y450" s="860"/>
      <c r="Z450" s="860"/>
      <c r="AA450" s="860"/>
      <c r="AB450" s="860"/>
      <c r="AC450" s="860"/>
    </row>
    <row r="451" spans="1:29" ht="15.75" customHeight="1" x14ac:dyDescent="0.25">
      <c r="A451" s="860"/>
      <c r="B451" s="860"/>
      <c r="C451" s="860"/>
      <c r="D451" s="860"/>
      <c r="E451" s="860"/>
      <c r="F451" s="860"/>
      <c r="G451" s="868"/>
      <c r="H451" s="860"/>
      <c r="I451" s="860"/>
      <c r="J451" s="860"/>
      <c r="K451" s="860"/>
      <c r="L451" s="860"/>
      <c r="M451" s="860"/>
      <c r="N451" s="860"/>
      <c r="O451" s="860"/>
      <c r="P451" s="860"/>
      <c r="Q451" s="860"/>
      <c r="R451" s="860"/>
      <c r="S451" s="860"/>
      <c r="T451" s="860"/>
      <c r="U451" s="860"/>
      <c r="V451" s="860"/>
      <c r="W451" s="860"/>
      <c r="X451" s="860"/>
      <c r="Y451" s="860"/>
      <c r="Z451" s="860"/>
      <c r="AA451" s="860"/>
      <c r="AB451" s="860"/>
      <c r="AC451" s="860"/>
    </row>
    <row r="452" spans="1:29" ht="15.75" customHeight="1" x14ac:dyDescent="0.25">
      <c r="A452" s="860"/>
      <c r="B452" s="860"/>
      <c r="C452" s="860"/>
      <c r="D452" s="860"/>
      <c r="E452" s="860"/>
      <c r="F452" s="860"/>
      <c r="G452" s="868"/>
      <c r="H452" s="860"/>
      <c r="I452" s="860"/>
      <c r="J452" s="860"/>
      <c r="K452" s="860"/>
      <c r="L452" s="860"/>
      <c r="M452" s="860"/>
      <c r="N452" s="860"/>
      <c r="O452" s="860"/>
      <c r="P452" s="860"/>
      <c r="Q452" s="860"/>
      <c r="R452" s="860"/>
      <c r="S452" s="860"/>
      <c r="T452" s="860"/>
      <c r="U452" s="860"/>
      <c r="V452" s="860"/>
      <c r="W452" s="860"/>
      <c r="X452" s="860"/>
      <c r="Y452" s="860"/>
      <c r="Z452" s="860"/>
      <c r="AA452" s="860"/>
      <c r="AB452" s="860"/>
      <c r="AC452" s="860"/>
    </row>
    <row r="453" spans="1:29" ht="15.75" customHeight="1" x14ac:dyDescent="0.25">
      <c r="A453" s="860"/>
      <c r="B453" s="860"/>
      <c r="C453" s="860"/>
      <c r="D453" s="860"/>
      <c r="E453" s="860"/>
      <c r="F453" s="860"/>
      <c r="G453" s="868"/>
      <c r="H453" s="860"/>
      <c r="I453" s="860"/>
      <c r="J453" s="860"/>
      <c r="K453" s="860"/>
      <c r="L453" s="860"/>
      <c r="M453" s="860"/>
      <c r="N453" s="860"/>
      <c r="O453" s="860"/>
      <c r="P453" s="860"/>
      <c r="Q453" s="860"/>
      <c r="R453" s="860"/>
      <c r="S453" s="860"/>
      <c r="T453" s="860"/>
      <c r="U453" s="860"/>
      <c r="V453" s="860"/>
      <c r="W453" s="860"/>
      <c r="X453" s="860"/>
      <c r="Y453" s="860"/>
      <c r="Z453" s="860"/>
      <c r="AA453" s="860"/>
      <c r="AB453" s="860"/>
      <c r="AC453" s="860"/>
    </row>
    <row r="454" spans="1:29" ht="15.75" customHeight="1" x14ac:dyDescent="0.25">
      <c r="A454" s="860"/>
      <c r="B454" s="860"/>
      <c r="C454" s="860"/>
      <c r="D454" s="860"/>
      <c r="E454" s="860"/>
      <c r="F454" s="860"/>
      <c r="G454" s="868"/>
      <c r="H454" s="860"/>
      <c r="I454" s="860"/>
      <c r="J454" s="860"/>
      <c r="K454" s="860"/>
      <c r="L454" s="860"/>
      <c r="M454" s="860"/>
      <c r="N454" s="860"/>
      <c r="O454" s="860"/>
      <c r="P454" s="860"/>
      <c r="Q454" s="860"/>
      <c r="R454" s="860"/>
      <c r="S454" s="860"/>
      <c r="T454" s="860"/>
      <c r="U454" s="860"/>
      <c r="V454" s="860"/>
      <c r="W454" s="860"/>
      <c r="X454" s="860"/>
      <c r="Y454" s="860"/>
      <c r="Z454" s="860"/>
      <c r="AA454" s="860"/>
      <c r="AB454" s="860"/>
      <c r="AC454" s="860"/>
    </row>
    <row r="455" spans="1:29" ht="15.75" customHeight="1" x14ac:dyDescent="0.25">
      <c r="A455" s="860"/>
      <c r="B455" s="860"/>
      <c r="C455" s="860"/>
      <c r="D455" s="860"/>
      <c r="E455" s="860"/>
      <c r="F455" s="860"/>
      <c r="G455" s="868"/>
      <c r="H455" s="860"/>
      <c r="I455" s="860"/>
      <c r="J455" s="860"/>
      <c r="K455" s="860"/>
      <c r="L455" s="860"/>
      <c r="M455" s="860"/>
      <c r="N455" s="860"/>
      <c r="O455" s="860"/>
      <c r="P455" s="860"/>
      <c r="Q455" s="860"/>
      <c r="R455" s="860"/>
      <c r="S455" s="860"/>
      <c r="T455" s="860"/>
      <c r="U455" s="860"/>
      <c r="V455" s="860"/>
      <c r="W455" s="860"/>
      <c r="X455" s="860"/>
      <c r="Y455" s="860"/>
      <c r="Z455" s="860"/>
      <c r="AA455" s="860"/>
      <c r="AB455" s="860"/>
      <c r="AC455" s="860"/>
    </row>
    <row r="456" spans="1:29" ht="15.75" customHeight="1" x14ac:dyDescent="0.25">
      <c r="A456" s="860"/>
      <c r="B456" s="860"/>
      <c r="C456" s="860"/>
      <c r="D456" s="860"/>
      <c r="E456" s="860"/>
      <c r="F456" s="860"/>
      <c r="G456" s="868"/>
      <c r="H456" s="860"/>
      <c r="I456" s="860"/>
      <c r="J456" s="860"/>
      <c r="K456" s="860"/>
      <c r="L456" s="860"/>
      <c r="M456" s="860"/>
      <c r="N456" s="860"/>
      <c r="O456" s="860"/>
      <c r="P456" s="860"/>
      <c r="Q456" s="860"/>
      <c r="R456" s="860"/>
      <c r="S456" s="860"/>
      <c r="T456" s="860"/>
      <c r="U456" s="860"/>
      <c r="V456" s="860"/>
      <c r="W456" s="860"/>
      <c r="X456" s="860"/>
      <c r="Y456" s="860"/>
      <c r="Z456" s="860"/>
      <c r="AA456" s="860"/>
      <c r="AB456" s="860"/>
      <c r="AC456" s="860"/>
    </row>
    <row r="457" spans="1:29" ht="15.75" customHeight="1" x14ac:dyDescent="0.25">
      <c r="A457" s="860"/>
      <c r="B457" s="860"/>
      <c r="C457" s="860"/>
      <c r="D457" s="860"/>
      <c r="E457" s="860"/>
      <c r="F457" s="860"/>
      <c r="G457" s="868"/>
      <c r="H457" s="860"/>
      <c r="I457" s="860"/>
      <c r="J457" s="860"/>
      <c r="K457" s="860"/>
      <c r="L457" s="860"/>
      <c r="M457" s="860"/>
      <c r="N457" s="860"/>
      <c r="O457" s="860"/>
      <c r="P457" s="860"/>
      <c r="Q457" s="860"/>
      <c r="R457" s="860"/>
      <c r="S457" s="860"/>
      <c r="T457" s="860"/>
      <c r="U457" s="860"/>
      <c r="V457" s="860"/>
      <c r="W457" s="860"/>
      <c r="X457" s="860"/>
      <c r="Y457" s="860"/>
      <c r="Z457" s="860"/>
      <c r="AA457" s="860"/>
      <c r="AB457" s="860"/>
      <c r="AC457" s="860"/>
    </row>
    <row r="458" spans="1:29" ht="15.75" customHeight="1" x14ac:dyDescent="0.25">
      <c r="A458" s="860"/>
      <c r="B458" s="860"/>
      <c r="C458" s="860"/>
      <c r="D458" s="860"/>
      <c r="E458" s="860"/>
      <c r="F458" s="860"/>
      <c r="G458" s="868"/>
      <c r="H458" s="860"/>
      <c r="I458" s="860"/>
      <c r="J458" s="860"/>
      <c r="K458" s="860"/>
      <c r="L458" s="860"/>
      <c r="M458" s="860"/>
      <c r="N458" s="860"/>
      <c r="O458" s="860"/>
      <c r="P458" s="860"/>
      <c r="Q458" s="860"/>
      <c r="R458" s="860"/>
      <c r="S458" s="860"/>
      <c r="T458" s="860"/>
      <c r="U458" s="860"/>
      <c r="V458" s="860"/>
      <c r="W458" s="860"/>
      <c r="X458" s="860"/>
      <c r="Y458" s="860"/>
      <c r="Z458" s="860"/>
      <c r="AA458" s="860"/>
      <c r="AB458" s="860"/>
      <c r="AC458" s="860"/>
    </row>
    <row r="459" spans="1:29" ht="15.75" customHeight="1" x14ac:dyDescent="0.25">
      <c r="A459" s="860"/>
      <c r="B459" s="860"/>
      <c r="C459" s="860"/>
      <c r="D459" s="860"/>
      <c r="E459" s="860"/>
      <c r="F459" s="860"/>
      <c r="G459" s="868"/>
      <c r="H459" s="860"/>
      <c r="I459" s="860"/>
      <c r="J459" s="860"/>
      <c r="K459" s="860"/>
      <c r="L459" s="860"/>
      <c r="M459" s="860"/>
      <c r="N459" s="860"/>
      <c r="O459" s="860"/>
      <c r="P459" s="860"/>
      <c r="Q459" s="860"/>
      <c r="R459" s="860"/>
      <c r="S459" s="860"/>
      <c r="T459" s="860"/>
      <c r="U459" s="860"/>
      <c r="V459" s="860"/>
      <c r="W459" s="860"/>
      <c r="X459" s="860"/>
      <c r="Y459" s="860"/>
      <c r="Z459" s="860"/>
      <c r="AA459" s="860"/>
      <c r="AB459" s="860"/>
      <c r="AC459" s="860"/>
    </row>
    <row r="460" spans="1:29" ht="15.75" customHeight="1" x14ac:dyDescent="0.25">
      <c r="A460" s="860"/>
      <c r="B460" s="860"/>
      <c r="C460" s="860"/>
      <c r="D460" s="860"/>
      <c r="E460" s="860"/>
      <c r="F460" s="860"/>
      <c r="G460" s="868"/>
      <c r="H460" s="860"/>
      <c r="I460" s="860"/>
      <c r="J460" s="860"/>
      <c r="K460" s="860"/>
      <c r="L460" s="860"/>
      <c r="M460" s="860"/>
      <c r="N460" s="860"/>
      <c r="O460" s="860"/>
      <c r="P460" s="860"/>
      <c r="Q460" s="860"/>
      <c r="R460" s="860"/>
      <c r="S460" s="860"/>
      <c r="T460" s="860"/>
      <c r="U460" s="860"/>
      <c r="V460" s="860"/>
      <c r="W460" s="860"/>
      <c r="X460" s="860"/>
      <c r="Y460" s="860"/>
      <c r="Z460" s="860"/>
      <c r="AA460" s="860"/>
      <c r="AB460" s="860"/>
      <c r="AC460" s="860"/>
    </row>
    <row r="461" spans="1:29" ht="15.75" customHeight="1" x14ac:dyDescent="0.25">
      <c r="A461" s="860"/>
      <c r="B461" s="860"/>
      <c r="C461" s="860"/>
      <c r="D461" s="860"/>
      <c r="E461" s="860"/>
      <c r="F461" s="860"/>
      <c r="G461" s="868"/>
      <c r="H461" s="860"/>
      <c r="I461" s="860"/>
      <c r="J461" s="860"/>
      <c r="K461" s="860"/>
      <c r="L461" s="860"/>
      <c r="M461" s="860"/>
      <c r="N461" s="860"/>
      <c r="O461" s="860"/>
      <c r="P461" s="860"/>
      <c r="Q461" s="860"/>
      <c r="R461" s="860"/>
      <c r="S461" s="860"/>
      <c r="T461" s="860"/>
      <c r="U461" s="860"/>
      <c r="V461" s="860"/>
      <c r="W461" s="860"/>
      <c r="X461" s="860"/>
      <c r="Y461" s="860"/>
      <c r="Z461" s="860"/>
      <c r="AA461" s="860"/>
      <c r="AB461" s="860"/>
      <c r="AC461" s="860"/>
    </row>
    <row r="462" spans="1:29" ht="15.75" customHeight="1" x14ac:dyDescent="0.25">
      <c r="A462" s="860"/>
      <c r="B462" s="860"/>
      <c r="C462" s="860"/>
      <c r="D462" s="860"/>
      <c r="E462" s="860"/>
      <c r="F462" s="860"/>
      <c r="G462" s="868"/>
      <c r="H462" s="860"/>
      <c r="I462" s="860"/>
      <c r="J462" s="860"/>
      <c r="K462" s="860"/>
      <c r="L462" s="860"/>
      <c r="M462" s="860"/>
      <c r="N462" s="860"/>
      <c r="O462" s="860"/>
      <c r="P462" s="860"/>
      <c r="Q462" s="860"/>
      <c r="R462" s="860"/>
      <c r="S462" s="860"/>
      <c r="T462" s="860"/>
      <c r="U462" s="860"/>
      <c r="V462" s="860"/>
      <c r="W462" s="860"/>
      <c r="X462" s="860"/>
      <c r="Y462" s="860"/>
      <c r="Z462" s="860"/>
      <c r="AA462" s="860"/>
      <c r="AB462" s="860"/>
      <c r="AC462" s="860"/>
    </row>
    <row r="463" spans="1:29" ht="15.75" customHeight="1" x14ac:dyDescent="0.25">
      <c r="A463" s="860"/>
      <c r="B463" s="860"/>
      <c r="C463" s="860"/>
      <c r="D463" s="860"/>
      <c r="E463" s="860"/>
      <c r="F463" s="860"/>
      <c r="G463" s="868"/>
      <c r="H463" s="860"/>
      <c r="I463" s="860"/>
      <c r="J463" s="860"/>
      <c r="K463" s="860"/>
      <c r="L463" s="860"/>
      <c r="M463" s="860"/>
      <c r="N463" s="860"/>
      <c r="O463" s="860"/>
      <c r="P463" s="860"/>
      <c r="Q463" s="860"/>
      <c r="R463" s="860"/>
      <c r="S463" s="860"/>
      <c r="T463" s="860"/>
      <c r="U463" s="860"/>
      <c r="V463" s="860"/>
      <c r="W463" s="860"/>
      <c r="X463" s="860"/>
      <c r="Y463" s="860"/>
      <c r="Z463" s="860"/>
      <c r="AA463" s="860"/>
      <c r="AB463" s="860"/>
      <c r="AC463" s="860"/>
    </row>
    <row r="464" spans="1:29" ht="15.75" customHeight="1" x14ac:dyDescent="0.25">
      <c r="A464" s="860"/>
      <c r="B464" s="860"/>
      <c r="C464" s="860"/>
      <c r="D464" s="860"/>
      <c r="E464" s="860"/>
      <c r="F464" s="860"/>
      <c r="G464" s="868"/>
      <c r="H464" s="860"/>
      <c r="I464" s="860"/>
      <c r="J464" s="860"/>
      <c r="K464" s="860"/>
      <c r="L464" s="860"/>
      <c r="M464" s="860"/>
      <c r="N464" s="860"/>
      <c r="O464" s="860"/>
      <c r="P464" s="860"/>
      <c r="Q464" s="860"/>
      <c r="R464" s="860"/>
      <c r="S464" s="860"/>
      <c r="T464" s="860"/>
      <c r="U464" s="860"/>
      <c r="V464" s="860"/>
      <c r="W464" s="860"/>
      <c r="X464" s="860"/>
      <c r="Y464" s="860"/>
      <c r="Z464" s="860"/>
      <c r="AA464" s="860"/>
      <c r="AB464" s="860"/>
      <c r="AC464" s="860"/>
    </row>
    <row r="465" spans="1:29" ht="15.75" customHeight="1" x14ac:dyDescent="0.25">
      <c r="A465" s="860"/>
      <c r="B465" s="860"/>
      <c r="C465" s="860"/>
      <c r="D465" s="860"/>
      <c r="E465" s="860"/>
      <c r="F465" s="860"/>
      <c r="G465" s="868"/>
      <c r="H465" s="860"/>
      <c r="I465" s="860"/>
      <c r="J465" s="860"/>
      <c r="K465" s="860"/>
      <c r="L465" s="860"/>
      <c r="M465" s="860"/>
      <c r="N465" s="860"/>
      <c r="O465" s="860"/>
      <c r="P465" s="860"/>
      <c r="Q465" s="860"/>
      <c r="R465" s="860"/>
      <c r="S465" s="860"/>
      <c r="T465" s="860"/>
      <c r="U465" s="860"/>
      <c r="V465" s="860"/>
      <c r="W465" s="860"/>
      <c r="X465" s="860"/>
      <c r="Y465" s="860"/>
      <c r="Z465" s="860"/>
      <c r="AA465" s="860"/>
      <c r="AB465" s="860"/>
      <c r="AC465" s="860"/>
    </row>
    <row r="466" spans="1:29" ht="15.75" customHeight="1" x14ac:dyDescent="0.25">
      <c r="A466" s="860"/>
      <c r="B466" s="860"/>
      <c r="C466" s="860"/>
      <c r="D466" s="860"/>
      <c r="E466" s="860"/>
      <c r="F466" s="860"/>
      <c r="G466" s="868"/>
      <c r="H466" s="860"/>
      <c r="I466" s="860"/>
      <c r="J466" s="860"/>
      <c r="K466" s="860"/>
      <c r="L466" s="860"/>
      <c r="M466" s="860"/>
      <c r="N466" s="860"/>
      <c r="O466" s="860"/>
      <c r="P466" s="860"/>
      <c r="Q466" s="860"/>
      <c r="R466" s="860"/>
      <c r="S466" s="860"/>
      <c r="T466" s="860"/>
      <c r="U466" s="860"/>
      <c r="V466" s="860"/>
      <c r="W466" s="860"/>
      <c r="X466" s="860"/>
      <c r="Y466" s="860"/>
      <c r="Z466" s="860"/>
      <c r="AA466" s="860"/>
      <c r="AB466" s="860"/>
      <c r="AC466" s="860"/>
    </row>
    <row r="467" spans="1:29" ht="15.75" customHeight="1" x14ac:dyDescent="0.25">
      <c r="A467" s="860"/>
      <c r="B467" s="860"/>
      <c r="C467" s="860"/>
      <c r="D467" s="860"/>
      <c r="E467" s="860"/>
      <c r="F467" s="860"/>
      <c r="G467" s="868"/>
      <c r="H467" s="860"/>
      <c r="I467" s="860"/>
      <c r="J467" s="860"/>
      <c r="K467" s="860"/>
      <c r="L467" s="860"/>
      <c r="M467" s="860"/>
      <c r="N467" s="860"/>
      <c r="O467" s="860"/>
      <c r="P467" s="860"/>
      <c r="Q467" s="860"/>
      <c r="R467" s="860"/>
      <c r="S467" s="860"/>
      <c r="T467" s="860"/>
      <c r="U467" s="860"/>
      <c r="V467" s="860"/>
      <c r="W467" s="860"/>
      <c r="X467" s="860"/>
      <c r="Y467" s="860"/>
      <c r="Z467" s="860"/>
      <c r="AA467" s="860"/>
      <c r="AB467" s="860"/>
      <c r="AC467" s="860"/>
    </row>
    <row r="468" spans="1:29" ht="15.75" customHeight="1" x14ac:dyDescent="0.25">
      <c r="A468" s="860"/>
      <c r="B468" s="860"/>
      <c r="C468" s="860"/>
      <c r="D468" s="860"/>
      <c r="E468" s="860"/>
      <c r="F468" s="860"/>
      <c r="G468" s="868"/>
      <c r="H468" s="860"/>
      <c r="I468" s="860"/>
      <c r="J468" s="860"/>
      <c r="K468" s="860"/>
      <c r="L468" s="860"/>
      <c r="M468" s="860"/>
      <c r="N468" s="860"/>
      <c r="O468" s="860"/>
      <c r="P468" s="860"/>
      <c r="Q468" s="860"/>
      <c r="R468" s="860"/>
      <c r="S468" s="860"/>
      <c r="T468" s="860"/>
      <c r="U468" s="860"/>
      <c r="V468" s="860"/>
      <c r="W468" s="860"/>
      <c r="X468" s="860"/>
      <c r="Y468" s="860"/>
      <c r="Z468" s="860"/>
      <c r="AA468" s="860"/>
      <c r="AB468" s="860"/>
      <c r="AC468" s="860"/>
    </row>
    <row r="469" spans="1:29" ht="15.75" customHeight="1" x14ac:dyDescent="0.25">
      <c r="A469" s="860"/>
      <c r="B469" s="860"/>
      <c r="C469" s="860"/>
      <c r="D469" s="860"/>
      <c r="E469" s="860"/>
      <c r="F469" s="860"/>
      <c r="G469" s="868"/>
      <c r="H469" s="860"/>
      <c r="I469" s="860"/>
      <c r="J469" s="860"/>
      <c r="K469" s="860"/>
      <c r="L469" s="860"/>
      <c r="M469" s="860"/>
      <c r="N469" s="860"/>
      <c r="O469" s="860"/>
      <c r="P469" s="860"/>
      <c r="Q469" s="860"/>
      <c r="R469" s="860"/>
      <c r="S469" s="860"/>
      <c r="T469" s="860"/>
      <c r="U469" s="860"/>
      <c r="V469" s="860"/>
      <c r="W469" s="860"/>
      <c r="X469" s="860"/>
      <c r="Y469" s="860"/>
      <c r="Z469" s="860"/>
      <c r="AA469" s="860"/>
      <c r="AB469" s="860"/>
      <c r="AC469" s="860"/>
    </row>
    <row r="470" spans="1:29" ht="15.75" customHeight="1" x14ac:dyDescent="0.25">
      <c r="A470" s="860"/>
      <c r="B470" s="860"/>
      <c r="C470" s="860"/>
      <c r="D470" s="860"/>
      <c r="E470" s="860"/>
      <c r="F470" s="860"/>
      <c r="G470" s="868"/>
      <c r="H470" s="860"/>
      <c r="I470" s="860"/>
      <c r="J470" s="860"/>
      <c r="K470" s="860"/>
      <c r="L470" s="860"/>
      <c r="M470" s="860"/>
      <c r="N470" s="860"/>
      <c r="O470" s="860"/>
      <c r="P470" s="860"/>
      <c r="Q470" s="860"/>
      <c r="R470" s="860"/>
      <c r="S470" s="860"/>
      <c r="T470" s="860"/>
      <c r="U470" s="860"/>
      <c r="V470" s="860"/>
      <c r="W470" s="860"/>
      <c r="X470" s="860"/>
      <c r="Y470" s="860"/>
      <c r="Z470" s="860"/>
      <c r="AA470" s="860"/>
      <c r="AB470" s="860"/>
      <c r="AC470" s="860"/>
    </row>
    <row r="471" spans="1:29" ht="15.75" customHeight="1" x14ac:dyDescent="0.25">
      <c r="A471" s="860"/>
      <c r="B471" s="860"/>
      <c r="C471" s="860"/>
      <c r="D471" s="860"/>
      <c r="E471" s="860"/>
      <c r="F471" s="860"/>
      <c r="G471" s="868"/>
      <c r="H471" s="860"/>
      <c r="I471" s="860"/>
      <c r="J471" s="860"/>
      <c r="K471" s="860"/>
      <c r="L471" s="860"/>
      <c r="M471" s="860"/>
      <c r="N471" s="860"/>
      <c r="O471" s="860"/>
      <c r="P471" s="860"/>
      <c r="Q471" s="860"/>
      <c r="R471" s="860"/>
      <c r="S471" s="860"/>
      <c r="T471" s="860"/>
      <c r="U471" s="860"/>
      <c r="V471" s="860"/>
      <c r="W471" s="860"/>
      <c r="X471" s="860"/>
      <c r="Y471" s="860"/>
      <c r="Z471" s="860"/>
      <c r="AA471" s="860"/>
      <c r="AB471" s="860"/>
      <c r="AC471" s="860"/>
    </row>
    <row r="472" spans="1:29" ht="15.75" customHeight="1" x14ac:dyDescent="0.25">
      <c r="A472" s="860"/>
      <c r="B472" s="860"/>
      <c r="C472" s="860"/>
      <c r="D472" s="860"/>
      <c r="E472" s="860"/>
      <c r="F472" s="860"/>
      <c r="G472" s="868"/>
      <c r="H472" s="860"/>
      <c r="I472" s="860"/>
      <c r="J472" s="860"/>
      <c r="K472" s="860"/>
      <c r="L472" s="860"/>
      <c r="M472" s="860"/>
      <c r="N472" s="860"/>
      <c r="O472" s="860"/>
      <c r="P472" s="860"/>
      <c r="Q472" s="860"/>
      <c r="R472" s="860"/>
      <c r="S472" s="860"/>
      <c r="T472" s="860"/>
      <c r="U472" s="860"/>
      <c r="V472" s="860"/>
      <c r="W472" s="860"/>
      <c r="X472" s="860"/>
      <c r="Y472" s="860"/>
      <c r="Z472" s="860"/>
      <c r="AA472" s="860"/>
      <c r="AB472" s="860"/>
      <c r="AC472" s="860"/>
    </row>
    <row r="473" spans="1:29" ht="15.75" customHeight="1" x14ac:dyDescent="0.25">
      <c r="A473" s="860"/>
      <c r="B473" s="860"/>
      <c r="C473" s="860"/>
      <c r="D473" s="860"/>
      <c r="E473" s="860"/>
      <c r="F473" s="860"/>
      <c r="G473" s="868"/>
      <c r="H473" s="860"/>
      <c r="I473" s="860"/>
      <c r="J473" s="860"/>
      <c r="K473" s="860"/>
      <c r="L473" s="860"/>
      <c r="M473" s="860"/>
      <c r="N473" s="860"/>
      <c r="O473" s="860"/>
      <c r="P473" s="860"/>
      <c r="Q473" s="860"/>
      <c r="R473" s="860"/>
      <c r="S473" s="860"/>
      <c r="T473" s="860"/>
      <c r="U473" s="860"/>
      <c r="V473" s="860"/>
      <c r="W473" s="860"/>
      <c r="X473" s="860"/>
      <c r="Y473" s="860"/>
      <c r="Z473" s="860"/>
      <c r="AA473" s="860"/>
      <c r="AB473" s="860"/>
      <c r="AC473" s="860"/>
    </row>
    <row r="474" spans="1:29" ht="15.75" customHeight="1" x14ac:dyDescent="0.25">
      <c r="A474" s="860"/>
      <c r="B474" s="860"/>
      <c r="C474" s="860"/>
      <c r="D474" s="860"/>
      <c r="E474" s="860"/>
      <c r="F474" s="860"/>
      <c r="G474" s="868"/>
      <c r="H474" s="860"/>
      <c r="I474" s="860"/>
      <c r="J474" s="860"/>
      <c r="K474" s="860"/>
      <c r="L474" s="860"/>
      <c r="M474" s="860"/>
      <c r="N474" s="860"/>
      <c r="O474" s="860"/>
      <c r="P474" s="860"/>
      <c r="Q474" s="860"/>
      <c r="R474" s="860"/>
      <c r="S474" s="860"/>
      <c r="T474" s="860"/>
      <c r="U474" s="860"/>
      <c r="V474" s="860"/>
      <c r="W474" s="860"/>
      <c r="X474" s="860"/>
      <c r="Y474" s="860"/>
      <c r="Z474" s="860"/>
      <c r="AA474" s="860"/>
      <c r="AB474" s="860"/>
      <c r="AC474" s="860"/>
    </row>
    <row r="475" spans="1:29" ht="15.75" customHeight="1" x14ac:dyDescent="0.25">
      <c r="A475" s="860"/>
      <c r="B475" s="860"/>
      <c r="C475" s="860"/>
      <c r="D475" s="860"/>
      <c r="E475" s="860"/>
      <c r="F475" s="860"/>
      <c r="G475" s="868"/>
      <c r="H475" s="860"/>
      <c r="I475" s="860"/>
      <c r="J475" s="860"/>
      <c r="K475" s="860"/>
      <c r="L475" s="860"/>
      <c r="M475" s="860"/>
      <c r="N475" s="860"/>
      <c r="O475" s="860"/>
      <c r="P475" s="860"/>
      <c r="Q475" s="860"/>
      <c r="R475" s="860"/>
      <c r="S475" s="860"/>
      <c r="T475" s="860"/>
      <c r="U475" s="860"/>
      <c r="V475" s="860"/>
      <c r="W475" s="860"/>
      <c r="X475" s="860"/>
      <c r="Y475" s="860"/>
      <c r="Z475" s="860"/>
      <c r="AA475" s="860"/>
      <c r="AB475" s="860"/>
      <c r="AC475" s="860"/>
    </row>
    <row r="476" spans="1:29" ht="15.75" customHeight="1" x14ac:dyDescent="0.25">
      <c r="A476" s="860"/>
      <c r="B476" s="860"/>
      <c r="C476" s="860"/>
      <c r="D476" s="860"/>
      <c r="E476" s="860"/>
      <c r="F476" s="860"/>
      <c r="G476" s="868"/>
      <c r="H476" s="860"/>
      <c r="I476" s="860"/>
      <c r="J476" s="860"/>
      <c r="K476" s="860"/>
      <c r="L476" s="860"/>
      <c r="M476" s="860"/>
      <c r="N476" s="860"/>
      <c r="O476" s="860"/>
      <c r="P476" s="860"/>
      <c r="Q476" s="860"/>
      <c r="R476" s="860"/>
      <c r="S476" s="860"/>
      <c r="T476" s="860"/>
      <c r="U476" s="860"/>
      <c r="V476" s="860"/>
      <c r="W476" s="860"/>
      <c r="X476" s="860"/>
      <c r="Y476" s="860"/>
      <c r="Z476" s="860"/>
      <c r="AA476" s="860"/>
      <c r="AB476" s="860"/>
      <c r="AC476" s="860"/>
    </row>
    <row r="477" spans="1:29" ht="15.75" customHeight="1" x14ac:dyDescent="0.25">
      <c r="A477" s="860"/>
      <c r="B477" s="860"/>
      <c r="C477" s="860"/>
      <c r="D477" s="860"/>
      <c r="E477" s="860"/>
      <c r="F477" s="860"/>
      <c r="G477" s="868"/>
      <c r="H477" s="860"/>
      <c r="I477" s="860"/>
      <c r="J477" s="860"/>
      <c r="K477" s="860"/>
      <c r="L477" s="860"/>
      <c r="M477" s="860"/>
      <c r="N477" s="860"/>
      <c r="O477" s="860"/>
      <c r="P477" s="860"/>
      <c r="Q477" s="860"/>
      <c r="R477" s="860"/>
      <c r="S477" s="860"/>
      <c r="T477" s="860"/>
      <c r="U477" s="860"/>
      <c r="V477" s="860"/>
      <c r="W477" s="860"/>
      <c r="X477" s="860"/>
      <c r="Y477" s="860"/>
      <c r="Z477" s="860"/>
      <c r="AA477" s="860"/>
      <c r="AB477" s="860"/>
      <c r="AC477" s="860"/>
    </row>
    <row r="478" spans="1:29" ht="15.75" customHeight="1" x14ac:dyDescent="0.25">
      <c r="A478" s="860"/>
      <c r="B478" s="860"/>
      <c r="C478" s="860"/>
      <c r="D478" s="860"/>
      <c r="E478" s="860"/>
      <c r="F478" s="860"/>
      <c r="G478" s="868"/>
      <c r="H478" s="860"/>
      <c r="I478" s="860"/>
      <c r="J478" s="860"/>
      <c r="K478" s="860"/>
      <c r="L478" s="860"/>
      <c r="M478" s="860"/>
      <c r="N478" s="860"/>
      <c r="O478" s="860"/>
      <c r="P478" s="860"/>
      <c r="Q478" s="860"/>
      <c r="R478" s="860"/>
      <c r="S478" s="860"/>
      <c r="T478" s="860"/>
      <c r="U478" s="860"/>
      <c r="V478" s="860"/>
      <c r="W478" s="860"/>
      <c r="X478" s="860"/>
      <c r="Y478" s="860"/>
      <c r="Z478" s="860"/>
      <c r="AA478" s="860"/>
      <c r="AB478" s="860"/>
      <c r="AC478" s="860"/>
    </row>
    <row r="479" spans="1:29" ht="15.75" customHeight="1" x14ac:dyDescent="0.25">
      <c r="A479" s="860"/>
      <c r="B479" s="860"/>
      <c r="C479" s="860"/>
      <c r="D479" s="860"/>
      <c r="E479" s="860"/>
      <c r="F479" s="860"/>
      <c r="G479" s="868"/>
      <c r="H479" s="860"/>
      <c r="I479" s="860"/>
      <c r="J479" s="860"/>
      <c r="K479" s="860"/>
      <c r="L479" s="860"/>
      <c r="M479" s="860"/>
      <c r="N479" s="860"/>
      <c r="O479" s="860"/>
      <c r="P479" s="860"/>
      <c r="Q479" s="860"/>
      <c r="R479" s="860"/>
      <c r="S479" s="860"/>
      <c r="T479" s="860"/>
      <c r="U479" s="860"/>
      <c r="V479" s="860"/>
      <c r="W479" s="860"/>
      <c r="X479" s="860"/>
      <c r="Y479" s="860"/>
      <c r="Z479" s="860"/>
      <c r="AA479" s="860"/>
      <c r="AB479" s="860"/>
      <c r="AC479" s="860"/>
    </row>
    <row r="480" spans="1:29" ht="15.75" customHeight="1" x14ac:dyDescent="0.25">
      <c r="A480" s="860"/>
      <c r="B480" s="860"/>
      <c r="C480" s="860"/>
      <c r="D480" s="860"/>
      <c r="E480" s="860"/>
      <c r="F480" s="860"/>
      <c r="G480" s="868"/>
      <c r="H480" s="860"/>
      <c r="I480" s="860"/>
      <c r="J480" s="860"/>
      <c r="K480" s="860"/>
      <c r="L480" s="860"/>
      <c r="M480" s="860"/>
      <c r="N480" s="860"/>
      <c r="O480" s="860"/>
      <c r="P480" s="860"/>
      <c r="Q480" s="860"/>
      <c r="R480" s="860"/>
      <c r="S480" s="860"/>
      <c r="T480" s="860"/>
      <c r="U480" s="860"/>
      <c r="V480" s="860"/>
      <c r="W480" s="860"/>
      <c r="X480" s="860"/>
      <c r="Y480" s="860"/>
      <c r="Z480" s="860"/>
      <c r="AA480" s="860"/>
      <c r="AB480" s="860"/>
      <c r="AC480" s="860"/>
    </row>
    <row r="481" spans="1:29" ht="15.75" customHeight="1" x14ac:dyDescent="0.25">
      <c r="A481" s="860"/>
      <c r="B481" s="860"/>
      <c r="C481" s="860"/>
      <c r="D481" s="860"/>
      <c r="E481" s="860"/>
      <c r="F481" s="860"/>
      <c r="G481" s="868"/>
      <c r="H481" s="860"/>
      <c r="I481" s="860"/>
      <c r="J481" s="860"/>
      <c r="K481" s="860"/>
      <c r="L481" s="860"/>
      <c r="M481" s="860"/>
      <c r="N481" s="860"/>
      <c r="O481" s="860"/>
      <c r="P481" s="860"/>
      <c r="Q481" s="860"/>
      <c r="R481" s="860"/>
      <c r="S481" s="860"/>
      <c r="T481" s="860"/>
      <c r="U481" s="860"/>
      <c r="V481" s="860"/>
      <c r="W481" s="860"/>
      <c r="X481" s="860"/>
      <c r="Y481" s="860"/>
      <c r="Z481" s="860"/>
      <c r="AA481" s="860"/>
      <c r="AB481" s="860"/>
      <c r="AC481" s="860"/>
    </row>
    <row r="482" spans="1:29" ht="15.75" customHeight="1" x14ac:dyDescent="0.25">
      <c r="A482" s="860"/>
      <c r="B482" s="860"/>
      <c r="C482" s="860"/>
      <c r="D482" s="860"/>
      <c r="E482" s="860"/>
      <c r="F482" s="860"/>
      <c r="G482" s="868"/>
      <c r="H482" s="860"/>
      <c r="I482" s="860"/>
      <c r="J482" s="860"/>
      <c r="K482" s="860"/>
      <c r="L482" s="860"/>
      <c r="M482" s="860"/>
      <c r="N482" s="860"/>
      <c r="O482" s="860"/>
      <c r="P482" s="860"/>
      <c r="Q482" s="860"/>
      <c r="R482" s="860"/>
      <c r="S482" s="860"/>
      <c r="T482" s="860"/>
      <c r="U482" s="860"/>
      <c r="V482" s="860"/>
      <c r="W482" s="860"/>
      <c r="X482" s="860"/>
      <c r="Y482" s="860"/>
      <c r="Z482" s="860"/>
      <c r="AA482" s="860"/>
      <c r="AB482" s="860"/>
      <c r="AC482" s="860"/>
    </row>
    <row r="483" spans="1:29" ht="15.75" customHeight="1" x14ac:dyDescent="0.25">
      <c r="A483" s="860"/>
      <c r="B483" s="860"/>
      <c r="C483" s="860"/>
      <c r="D483" s="860"/>
      <c r="E483" s="860"/>
      <c r="F483" s="860"/>
      <c r="G483" s="868"/>
      <c r="H483" s="860"/>
      <c r="I483" s="860"/>
      <c r="J483" s="860"/>
      <c r="K483" s="860"/>
      <c r="L483" s="860"/>
      <c r="M483" s="860"/>
      <c r="N483" s="860"/>
      <c r="O483" s="860"/>
      <c r="P483" s="860"/>
      <c r="Q483" s="860"/>
      <c r="R483" s="860"/>
      <c r="S483" s="860"/>
      <c r="T483" s="860"/>
      <c r="U483" s="860"/>
      <c r="V483" s="860"/>
      <c r="W483" s="860"/>
      <c r="X483" s="860"/>
      <c r="Y483" s="860"/>
      <c r="Z483" s="860"/>
      <c r="AA483" s="860"/>
      <c r="AB483" s="860"/>
      <c r="AC483" s="860"/>
    </row>
    <row r="484" spans="1:29" ht="15.75" customHeight="1" x14ac:dyDescent="0.25">
      <c r="A484" s="860"/>
      <c r="B484" s="860"/>
      <c r="C484" s="860"/>
      <c r="D484" s="860"/>
      <c r="E484" s="860"/>
      <c r="F484" s="860"/>
      <c r="G484" s="868"/>
      <c r="H484" s="860"/>
      <c r="I484" s="860"/>
      <c r="J484" s="860"/>
      <c r="K484" s="860"/>
      <c r="L484" s="860"/>
      <c r="M484" s="860"/>
      <c r="N484" s="860"/>
      <c r="O484" s="860"/>
      <c r="P484" s="860"/>
      <c r="Q484" s="860"/>
      <c r="R484" s="860"/>
      <c r="S484" s="860"/>
      <c r="T484" s="860"/>
      <c r="U484" s="860"/>
      <c r="V484" s="860"/>
      <c r="W484" s="860"/>
      <c r="X484" s="860"/>
      <c r="Y484" s="860"/>
      <c r="Z484" s="860"/>
      <c r="AA484" s="860"/>
      <c r="AB484" s="860"/>
      <c r="AC484" s="860"/>
    </row>
    <row r="485" spans="1:29" ht="15.75" customHeight="1" x14ac:dyDescent="0.25">
      <c r="A485" s="860"/>
      <c r="B485" s="860"/>
      <c r="C485" s="860"/>
      <c r="D485" s="860"/>
      <c r="E485" s="860"/>
      <c r="F485" s="860"/>
      <c r="G485" s="868"/>
      <c r="H485" s="860"/>
      <c r="I485" s="860"/>
      <c r="J485" s="860"/>
      <c r="K485" s="860"/>
      <c r="L485" s="860"/>
      <c r="M485" s="860"/>
      <c r="N485" s="860"/>
      <c r="O485" s="860"/>
      <c r="P485" s="860"/>
      <c r="Q485" s="860"/>
      <c r="R485" s="860"/>
      <c r="S485" s="860"/>
      <c r="T485" s="860"/>
      <c r="U485" s="860"/>
      <c r="V485" s="860"/>
      <c r="W485" s="860"/>
      <c r="X485" s="860"/>
      <c r="Y485" s="860"/>
      <c r="Z485" s="860"/>
      <c r="AA485" s="860"/>
      <c r="AB485" s="860"/>
      <c r="AC485" s="860"/>
    </row>
    <row r="486" spans="1:29" ht="15.75" customHeight="1" x14ac:dyDescent="0.25">
      <c r="A486" s="860"/>
      <c r="B486" s="860"/>
      <c r="C486" s="860"/>
      <c r="D486" s="860"/>
      <c r="E486" s="860"/>
      <c r="F486" s="860"/>
      <c r="G486" s="868"/>
      <c r="H486" s="860"/>
      <c r="I486" s="860"/>
      <c r="J486" s="860"/>
      <c r="K486" s="860"/>
      <c r="L486" s="860"/>
      <c r="M486" s="860"/>
      <c r="N486" s="860"/>
      <c r="O486" s="860"/>
      <c r="P486" s="860"/>
      <c r="Q486" s="860"/>
      <c r="R486" s="860"/>
      <c r="S486" s="860"/>
      <c r="T486" s="860"/>
      <c r="U486" s="860"/>
      <c r="V486" s="860"/>
      <c r="W486" s="860"/>
      <c r="X486" s="860"/>
      <c r="Y486" s="860"/>
      <c r="Z486" s="860"/>
      <c r="AA486" s="860"/>
      <c r="AB486" s="860"/>
      <c r="AC486" s="860"/>
    </row>
    <row r="487" spans="1:29" ht="15.75" customHeight="1" x14ac:dyDescent="0.25">
      <c r="A487" s="860"/>
      <c r="B487" s="860"/>
      <c r="C487" s="860"/>
      <c r="D487" s="860"/>
      <c r="E487" s="860"/>
      <c r="F487" s="860"/>
      <c r="G487" s="868"/>
      <c r="H487" s="860"/>
      <c r="I487" s="860"/>
      <c r="J487" s="860"/>
      <c r="K487" s="860"/>
      <c r="L487" s="860"/>
      <c r="M487" s="860"/>
      <c r="N487" s="860"/>
      <c r="O487" s="860"/>
      <c r="P487" s="860"/>
      <c r="Q487" s="860"/>
      <c r="R487" s="860"/>
      <c r="S487" s="860"/>
      <c r="T487" s="860"/>
      <c r="U487" s="860"/>
      <c r="V487" s="860"/>
      <c r="W487" s="860"/>
      <c r="X487" s="860"/>
      <c r="Y487" s="860"/>
      <c r="Z487" s="860"/>
      <c r="AA487" s="860"/>
      <c r="AB487" s="860"/>
      <c r="AC487" s="860"/>
    </row>
    <row r="488" spans="1:29" ht="15.75" customHeight="1" x14ac:dyDescent="0.25">
      <c r="A488" s="860"/>
      <c r="B488" s="860"/>
      <c r="C488" s="860"/>
      <c r="D488" s="860"/>
      <c r="E488" s="860"/>
      <c r="F488" s="860"/>
      <c r="G488" s="868"/>
      <c r="H488" s="860"/>
      <c r="I488" s="860"/>
      <c r="J488" s="860"/>
      <c r="K488" s="860"/>
      <c r="L488" s="860"/>
      <c r="M488" s="860"/>
      <c r="N488" s="860"/>
      <c r="O488" s="860"/>
      <c r="P488" s="860"/>
      <c r="Q488" s="860"/>
      <c r="R488" s="860"/>
      <c r="S488" s="860"/>
      <c r="T488" s="860"/>
      <c r="U488" s="860"/>
      <c r="V488" s="860"/>
      <c r="W488" s="860"/>
      <c r="X488" s="860"/>
      <c r="Y488" s="860"/>
      <c r="Z488" s="860"/>
      <c r="AA488" s="860"/>
      <c r="AB488" s="860"/>
      <c r="AC488" s="860"/>
    </row>
    <row r="489" spans="1:29" ht="15.75" customHeight="1" x14ac:dyDescent="0.25">
      <c r="A489" s="860"/>
      <c r="B489" s="860"/>
      <c r="C489" s="860"/>
      <c r="D489" s="860"/>
      <c r="E489" s="860"/>
      <c r="F489" s="860"/>
      <c r="G489" s="868"/>
      <c r="H489" s="860"/>
      <c r="I489" s="860"/>
      <c r="J489" s="860"/>
      <c r="K489" s="860"/>
      <c r="L489" s="860"/>
      <c r="M489" s="860"/>
      <c r="N489" s="860"/>
      <c r="O489" s="860"/>
      <c r="P489" s="860"/>
      <c r="Q489" s="860"/>
      <c r="R489" s="860"/>
      <c r="S489" s="860"/>
      <c r="T489" s="860"/>
      <c r="U489" s="860"/>
      <c r="V489" s="860"/>
      <c r="W489" s="860"/>
      <c r="X489" s="860"/>
      <c r="Y489" s="860"/>
      <c r="Z489" s="860"/>
      <c r="AA489" s="860"/>
      <c r="AB489" s="860"/>
      <c r="AC489" s="860"/>
    </row>
    <row r="490" spans="1:29" ht="15.75" customHeight="1" x14ac:dyDescent="0.25">
      <c r="A490" s="860"/>
      <c r="B490" s="860"/>
      <c r="C490" s="860"/>
      <c r="D490" s="860"/>
      <c r="E490" s="860"/>
      <c r="F490" s="860"/>
      <c r="G490" s="868"/>
      <c r="H490" s="860"/>
      <c r="I490" s="860"/>
      <c r="J490" s="860"/>
      <c r="K490" s="860"/>
      <c r="L490" s="860"/>
      <c r="M490" s="860"/>
      <c r="N490" s="860"/>
      <c r="O490" s="860"/>
      <c r="P490" s="860"/>
      <c r="Q490" s="860"/>
      <c r="R490" s="860"/>
      <c r="S490" s="860"/>
      <c r="T490" s="860"/>
      <c r="U490" s="860"/>
      <c r="V490" s="860"/>
      <c r="W490" s="860"/>
      <c r="X490" s="860"/>
      <c r="Y490" s="860"/>
      <c r="Z490" s="860"/>
      <c r="AA490" s="860"/>
      <c r="AB490" s="860"/>
      <c r="AC490" s="860"/>
    </row>
    <row r="491" spans="1:29" ht="15.75" customHeight="1" x14ac:dyDescent="0.25">
      <c r="A491" s="860"/>
      <c r="B491" s="860"/>
      <c r="C491" s="860"/>
      <c r="D491" s="860"/>
      <c r="E491" s="860"/>
      <c r="F491" s="860"/>
      <c r="G491" s="868"/>
      <c r="H491" s="860"/>
      <c r="I491" s="860"/>
      <c r="J491" s="860"/>
      <c r="K491" s="860"/>
      <c r="L491" s="860"/>
      <c r="M491" s="860"/>
      <c r="N491" s="860"/>
      <c r="O491" s="860"/>
      <c r="P491" s="860"/>
      <c r="Q491" s="860"/>
      <c r="R491" s="860"/>
      <c r="S491" s="860"/>
      <c r="T491" s="860"/>
      <c r="U491" s="860"/>
      <c r="V491" s="860"/>
      <c r="W491" s="860"/>
      <c r="X491" s="860"/>
      <c r="Y491" s="860"/>
      <c r="Z491" s="860"/>
      <c r="AA491" s="860"/>
      <c r="AB491" s="860"/>
      <c r="AC491" s="860"/>
    </row>
    <row r="492" spans="1:29" ht="15.75" customHeight="1" x14ac:dyDescent="0.25">
      <c r="A492" s="860"/>
      <c r="B492" s="860"/>
      <c r="C492" s="860"/>
      <c r="D492" s="860"/>
      <c r="E492" s="860"/>
      <c r="F492" s="860"/>
      <c r="G492" s="868"/>
      <c r="H492" s="860"/>
      <c r="I492" s="860"/>
      <c r="J492" s="860"/>
      <c r="K492" s="860"/>
      <c r="L492" s="860"/>
      <c r="M492" s="860"/>
      <c r="N492" s="860"/>
      <c r="O492" s="860"/>
      <c r="P492" s="860"/>
      <c r="Q492" s="860"/>
      <c r="R492" s="860"/>
      <c r="S492" s="860"/>
      <c r="T492" s="860"/>
      <c r="U492" s="860"/>
      <c r="V492" s="860"/>
      <c r="W492" s="860"/>
      <c r="X492" s="860"/>
      <c r="Y492" s="860"/>
      <c r="Z492" s="860"/>
      <c r="AA492" s="860"/>
      <c r="AB492" s="860"/>
      <c r="AC492" s="860"/>
    </row>
    <row r="493" spans="1:29" ht="15.75" customHeight="1" x14ac:dyDescent="0.25">
      <c r="A493" s="860"/>
      <c r="B493" s="860"/>
      <c r="C493" s="860"/>
      <c r="D493" s="860"/>
      <c r="E493" s="860"/>
      <c r="F493" s="860"/>
      <c r="G493" s="868"/>
      <c r="H493" s="860"/>
      <c r="I493" s="860"/>
      <c r="J493" s="860"/>
      <c r="K493" s="860"/>
      <c r="L493" s="860"/>
      <c r="M493" s="860"/>
      <c r="N493" s="860"/>
      <c r="O493" s="860"/>
      <c r="P493" s="860"/>
      <c r="Q493" s="860"/>
      <c r="R493" s="860"/>
      <c r="S493" s="860"/>
      <c r="T493" s="860"/>
      <c r="U493" s="860"/>
      <c r="V493" s="860"/>
      <c r="W493" s="860"/>
      <c r="X493" s="860"/>
      <c r="Y493" s="860"/>
      <c r="Z493" s="860"/>
      <c r="AA493" s="860"/>
      <c r="AB493" s="860"/>
      <c r="AC493" s="860"/>
    </row>
    <row r="494" spans="1:29" ht="15.75" customHeight="1" x14ac:dyDescent="0.25">
      <c r="A494" s="860"/>
      <c r="B494" s="860"/>
      <c r="C494" s="860"/>
      <c r="D494" s="860"/>
      <c r="E494" s="860"/>
      <c r="F494" s="860"/>
      <c r="G494" s="868"/>
      <c r="H494" s="860"/>
      <c r="I494" s="860"/>
      <c r="J494" s="860"/>
      <c r="K494" s="860"/>
      <c r="L494" s="860"/>
      <c r="M494" s="860"/>
      <c r="N494" s="860"/>
      <c r="O494" s="860"/>
      <c r="P494" s="860"/>
      <c r="Q494" s="860"/>
      <c r="R494" s="860"/>
      <c r="S494" s="860"/>
      <c r="T494" s="860"/>
      <c r="U494" s="860"/>
      <c r="V494" s="860"/>
      <c r="W494" s="860"/>
      <c r="X494" s="860"/>
      <c r="Y494" s="860"/>
      <c r="Z494" s="860"/>
      <c r="AA494" s="860"/>
      <c r="AB494" s="860"/>
      <c r="AC494" s="860"/>
    </row>
    <row r="495" spans="1:29" ht="15.75" customHeight="1" x14ac:dyDescent="0.25">
      <c r="A495" s="860"/>
      <c r="B495" s="860"/>
      <c r="C495" s="860"/>
      <c r="D495" s="860"/>
      <c r="E495" s="860"/>
      <c r="F495" s="860"/>
      <c r="G495" s="868"/>
      <c r="H495" s="860"/>
      <c r="I495" s="860"/>
      <c r="J495" s="860"/>
      <c r="K495" s="860"/>
      <c r="L495" s="860"/>
      <c r="M495" s="860"/>
      <c r="N495" s="860"/>
      <c r="O495" s="860"/>
      <c r="P495" s="860"/>
      <c r="Q495" s="860"/>
      <c r="R495" s="860"/>
      <c r="S495" s="860"/>
      <c r="T495" s="860"/>
      <c r="U495" s="860"/>
      <c r="V495" s="860"/>
      <c r="W495" s="860"/>
      <c r="X495" s="860"/>
      <c r="Y495" s="860"/>
      <c r="Z495" s="860"/>
      <c r="AA495" s="860"/>
      <c r="AB495" s="860"/>
      <c r="AC495" s="860"/>
    </row>
    <row r="496" spans="1:29" ht="15.75" customHeight="1" x14ac:dyDescent="0.25">
      <c r="A496" s="860"/>
      <c r="B496" s="860"/>
      <c r="C496" s="860"/>
      <c r="D496" s="860"/>
      <c r="E496" s="860"/>
      <c r="F496" s="860"/>
      <c r="G496" s="868"/>
      <c r="H496" s="860"/>
      <c r="I496" s="860"/>
      <c r="J496" s="860"/>
      <c r="K496" s="860"/>
      <c r="L496" s="860"/>
      <c r="M496" s="860"/>
      <c r="N496" s="860"/>
      <c r="O496" s="860"/>
      <c r="P496" s="860"/>
      <c r="Q496" s="860"/>
      <c r="R496" s="860"/>
      <c r="S496" s="860"/>
      <c r="T496" s="860"/>
      <c r="U496" s="860"/>
      <c r="V496" s="860"/>
      <c r="W496" s="860"/>
      <c r="X496" s="860"/>
      <c r="Y496" s="860"/>
      <c r="Z496" s="860"/>
      <c r="AA496" s="860"/>
      <c r="AB496" s="860"/>
      <c r="AC496" s="860"/>
    </row>
    <row r="497" spans="1:29" ht="15.75" customHeight="1" x14ac:dyDescent="0.25">
      <c r="A497" s="860"/>
      <c r="B497" s="860"/>
      <c r="C497" s="860"/>
      <c r="D497" s="860"/>
      <c r="E497" s="860"/>
      <c r="F497" s="860"/>
      <c r="G497" s="868"/>
      <c r="H497" s="860"/>
      <c r="I497" s="860"/>
      <c r="J497" s="860"/>
      <c r="K497" s="860"/>
      <c r="L497" s="860"/>
      <c r="M497" s="860"/>
      <c r="N497" s="860"/>
      <c r="O497" s="860"/>
      <c r="P497" s="860"/>
      <c r="Q497" s="860"/>
      <c r="R497" s="860"/>
      <c r="S497" s="860"/>
      <c r="T497" s="860"/>
      <c r="U497" s="860"/>
      <c r="V497" s="860"/>
      <c r="W497" s="860"/>
      <c r="X497" s="860"/>
      <c r="Y497" s="860"/>
      <c r="Z497" s="860"/>
      <c r="AA497" s="860"/>
      <c r="AB497" s="860"/>
      <c r="AC497" s="860"/>
    </row>
    <row r="498" spans="1:29" ht="15.75" customHeight="1" x14ac:dyDescent="0.25">
      <c r="A498" s="860"/>
      <c r="B498" s="860"/>
      <c r="C498" s="860"/>
      <c r="D498" s="860"/>
      <c r="E498" s="860"/>
      <c r="F498" s="860"/>
      <c r="G498" s="868"/>
      <c r="H498" s="860"/>
      <c r="I498" s="860"/>
      <c r="J498" s="860"/>
      <c r="K498" s="860"/>
      <c r="L498" s="860"/>
      <c r="M498" s="860"/>
      <c r="N498" s="860"/>
      <c r="O498" s="860"/>
      <c r="P498" s="860"/>
      <c r="Q498" s="860"/>
      <c r="R498" s="860"/>
      <c r="S498" s="860"/>
      <c r="T498" s="860"/>
      <c r="U498" s="860"/>
      <c r="V498" s="860"/>
      <c r="W498" s="860"/>
      <c r="X498" s="860"/>
      <c r="Y498" s="860"/>
      <c r="Z498" s="860"/>
      <c r="AA498" s="860"/>
      <c r="AB498" s="860"/>
      <c r="AC498" s="860"/>
    </row>
    <row r="499" spans="1:29" ht="15.75" customHeight="1" x14ac:dyDescent="0.25">
      <c r="A499" s="860"/>
      <c r="B499" s="860"/>
      <c r="C499" s="860"/>
      <c r="D499" s="860"/>
      <c r="E499" s="860"/>
      <c r="F499" s="860"/>
      <c r="G499" s="868"/>
      <c r="H499" s="860"/>
      <c r="I499" s="860"/>
      <c r="J499" s="860"/>
      <c r="K499" s="860"/>
      <c r="L499" s="860"/>
      <c r="M499" s="860"/>
      <c r="N499" s="860"/>
      <c r="O499" s="860"/>
      <c r="P499" s="860"/>
      <c r="Q499" s="860"/>
      <c r="R499" s="860"/>
      <c r="S499" s="860"/>
      <c r="T499" s="860"/>
      <c r="U499" s="860"/>
      <c r="V499" s="860"/>
      <c r="W499" s="860"/>
      <c r="X499" s="860"/>
      <c r="Y499" s="860"/>
      <c r="Z499" s="860"/>
      <c r="AA499" s="860"/>
      <c r="AB499" s="860"/>
      <c r="AC499" s="860"/>
    </row>
    <row r="500" spans="1:29" ht="15.75" customHeight="1" x14ac:dyDescent="0.25">
      <c r="A500" s="860"/>
      <c r="B500" s="860"/>
      <c r="C500" s="860"/>
      <c r="D500" s="860"/>
      <c r="E500" s="860"/>
      <c r="F500" s="860"/>
      <c r="G500" s="868"/>
      <c r="H500" s="860"/>
      <c r="I500" s="860"/>
      <c r="J500" s="860"/>
      <c r="K500" s="860"/>
      <c r="L500" s="860"/>
      <c r="M500" s="860"/>
      <c r="N500" s="860"/>
      <c r="O500" s="860"/>
      <c r="P500" s="860"/>
      <c r="Q500" s="860"/>
      <c r="R500" s="860"/>
      <c r="S500" s="860"/>
      <c r="T500" s="860"/>
      <c r="U500" s="860"/>
      <c r="V500" s="860"/>
      <c r="W500" s="860"/>
      <c r="X500" s="860"/>
      <c r="Y500" s="860"/>
      <c r="Z500" s="860"/>
      <c r="AA500" s="860"/>
      <c r="AB500" s="860"/>
      <c r="AC500" s="860"/>
    </row>
    <row r="501" spans="1:29" ht="15.75" customHeight="1" x14ac:dyDescent="0.25">
      <c r="A501" s="860"/>
      <c r="B501" s="860"/>
      <c r="C501" s="860"/>
      <c r="D501" s="860"/>
      <c r="E501" s="860"/>
      <c r="F501" s="860"/>
      <c r="G501" s="868"/>
      <c r="H501" s="860"/>
      <c r="I501" s="860"/>
      <c r="J501" s="860"/>
      <c r="K501" s="860"/>
      <c r="L501" s="860"/>
      <c r="M501" s="860"/>
      <c r="N501" s="860"/>
      <c r="O501" s="860"/>
      <c r="P501" s="860"/>
      <c r="Q501" s="860"/>
      <c r="R501" s="860"/>
      <c r="S501" s="860"/>
      <c r="T501" s="860"/>
      <c r="U501" s="860"/>
      <c r="V501" s="860"/>
      <c r="W501" s="860"/>
      <c r="X501" s="860"/>
      <c r="Y501" s="860"/>
      <c r="Z501" s="860"/>
      <c r="AA501" s="860"/>
      <c r="AB501" s="860"/>
      <c r="AC501" s="860"/>
    </row>
    <row r="502" spans="1:29" ht="15.75" customHeight="1" x14ac:dyDescent="0.25">
      <c r="A502" s="860"/>
      <c r="B502" s="860"/>
      <c r="C502" s="860"/>
      <c r="D502" s="860"/>
      <c r="E502" s="860"/>
      <c r="F502" s="860"/>
      <c r="G502" s="868"/>
      <c r="H502" s="860"/>
      <c r="I502" s="860"/>
      <c r="J502" s="860"/>
      <c r="K502" s="860"/>
      <c r="L502" s="860"/>
      <c r="M502" s="860"/>
      <c r="N502" s="860"/>
      <c r="O502" s="860"/>
      <c r="P502" s="860"/>
      <c r="Q502" s="860"/>
      <c r="R502" s="860"/>
      <c r="S502" s="860"/>
      <c r="T502" s="860"/>
      <c r="U502" s="860"/>
      <c r="V502" s="860"/>
      <c r="W502" s="860"/>
      <c r="X502" s="860"/>
      <c r="Y502" s="860"/>
      <c r="Z502" s="860"/>
      <c r="AA502" s="860"/>
      <c r="AB502" s="860"/>
      <c r="AC502" s="860"/>
    </row>
    <row r="503" spans="1:29" ht="15.75" customHeight="1" x14ac:dyDescent="0.25">
      <c r="A503" s="860"/>
      <c r="B503" s="860"/>
      <c r="C503" s="860"/>
      <c r="D503" s="860"/>
      <c r="E503" s="860"/>
      <c r="F503" s="860"/>
      <c r="G503" s="868"/>
      <c r="H503" s="860"/>
      <c r="I503" s="860"/>
      <c r="J503" s="860"/>
      <c r="K503" s="860"/>
      <c r="L503" s="860"/>
      <c r="M503" s="860"/>
      <c r="N503" s="860"/>
      <c r="O503" s="860"/>
      <c r="P503" s="860"/>
      <c r="Q503" s="860"/>
      <c r="R503" s="860"/>
      <c r="S503" s="860"/>
      <c r="T503" s="860"/>
      <c r="U503" s="860"/>
      <c r="V503" s="860"/>
      <c r="W503" s="860"/>
      <c r="X503" s="860"/>
      <c r="Y503" s="860"/>
      <c r="Z503" s="860"/>
      <c r="AA503" s="860"/>
      <c r="AB503" s="860"/>
      <c r="AC503" s="860"/>
    </row>
    <row r="504" spans="1:29" ht="15.75" customHeight="1" x14ac:dyDescent="0.25">
      <c r="A504" s="860"/>
      <c r="B504" s="860"/>
      <c r="C504" s="860"/>
      <c r="D504" s="860"/>
      <c r="E504" s="860"/>
      <c r="F504" s="860"/>
      <c r="G504" s="868"/>
      <c r="H504" s="860"/>
      <c r="I504" s="860"/>
      <c r="J504" s="860"/>
      <c r="K504" s="860"/>
      <c r="L504" s="860"/>
      <c r="M504" s="860"/>
      <c r="N504" s="860"/>
      <c r="O504" s="860"/>
      <c r="P504" s="860"/>
      <c r="Q504" s="860"/>
      <c r="R504" s="860"/>
      <c r="S504" s="860"/>
      <c r="T504" s="860"/>
      <c r="U504" s="860"/>
      <c r="V504" s="860"/>
      <c r="W504" s="860"/>
      <c r="X504" s="860"/>
      <c r="Y504" s="860"/>
      <c r="Z504" s="860"/>
      <c r="AA504" s="860"/>
      <c r="AB504" s="860"/>
      <c r="AC504" s="860"/>
    </row>
    <row r="505" spans="1:29" ht="15.75" customHeight="1" x14ac:dyDescent="0.25">
      <c r="A505" s="860"/>
      <c r="B505" s="860"/>
      <c r="C505" s="860"/>
      <c r="D505" s="860"/>
      <c r="E505" s="860"/>
      <c r="F505" s="860"/>
      <c r="G505" s="868"/>
      <c r="H505" s="860"/>
      <c r="I505" s="860"/>
      <c r="J505" s="860"/>
      <c r="K505" s="860"/>
      <c r="L505" s="860"/>
      <c r="M505" s="860"/>
      <c r="N505" s="860"/>
      <c r="O505" s="860"/>
      <c r="P505" s="860"/>
      <c r="Q505" s="860"/>
      <c r="R505" s="860"/>
      <c r="S505" s="860"/>
      <c r="T505" s="860"/>
      <c r="U505" s="860"/>
      <c r="V505" s="860"/>
      <c r="W505" s="860"/>
      <c r="X505" s="860"/>
      <c r="Y505" s="860"/>
      <c r="Z505" s="860"/>
      <c r="AA505" s="860"/>
      <c r="AB505" s="860"/>
      <c r="AC505" s="860"/>
    </row>
    <row r="506" spans="1:29" ht="15.75" customHeight="1" x14ac:dyDescent="0.25">
      <c r="A506" s="860"/>
      <c r="B506" s="860"/>
      <c r="C506" s="860"/>
      <c r="D506" s="860"/>
      <c r="E506" s="860"/>
      <c r="F506" s="860"/>
      <c r="G506" s="868"/>
      <c r="H506" s="860"/>
      <c r="I506" s="860"/>
      <c r="J506" s="860"/>
      <c r="K506" s="860"/>
      <c r="L506" s="860"/>
      <c r="M506" s="860"/>
      <c r="N506" s="860"/>
      <c r="O506" s="860"/>
      <c r="P506" s="860"/>
      <c r="Q506" s="860"/>
      <c r="R506" s="860"/>
      <c r="S506" s="860"/>
      <c r="T506" s="860"/>
      <c r="U506" s="860"/>
      <c r="V506" s="860"/>
      <c r="W506" s="860"/>
      <c r="X506" s="860"/>
      <c r="Y506" s="860"/>
      <c r="Z506" s="860"/>
      <c r="AA506" s="860"/>
      <c r="AB506" s="860"/>
      <c r="AC506" s="860"/>
    </row>
    <row r="507" spans="1:29" ht="15.75" customHeight="1" x14ac:dyDescent="0.25">
      <c r="A507" s="860"/>
      <c r="B507" s="860"/>
      <c r="C507" s="860"/>
      <c r="D507" s="860"/>
      <c r="E507" s="860"/>
      <c r="F507" s="860"/>
      <c r="G507" s="868"/>
      <c r="H507" s="860"/>
      <c r="I507" s="860"/>
      <c r="J507" s="860"/>
      <c r="K507" s="860"/>
      <c r="L507" s="860"/>
      <c r="M507" s="860"/>
      <c r="N507" s="860"/>
      <c r="O507" s="860"/>
      <c r="P507" s="860"/>
      <c r="Q507" s="860"/>
      <c r="R507" s="860"/>
      <c r="S507" s="860"/>
      <c r="T507" s="860"/>
      <c r="U507" s="860"/>
      <c r="V507" s="860"/>
      <c r="W507" s="860"/>
      <c r="X507" s="860"/>
      <c r="Y507" s="860"/>
      <c r="Z507" s="860"/>
      <c r="AA507" s="860"/>
      <c r="AB507" s="860"/>
      <c r="AC507" s="860"/>
    </row>
    <row r="508" spans="1:29" ht="15.75" customHeight="1" x14ac:dyDescent="0.25">
      <c r="A508" s="860"/>
      <c r="B508" s="860"/>
      <c r="C508" s="860"/>
      <c r="D508" s="860"/>
      <c r="E508" s="860"/>
      <c r="F508" s="860"/>
      <c r="G508" s="868"/>
      <c r="H508" s="860"/>
      <c r="I508" s="860"/>
      <c r="J508" s="860"/>
      <c r="K508" s="860"/>
      <c r="L508" s="860"/>
      <c r="M508" s="860"/>
      <c r="N508" s="860"/>
      <c r="O508" s="860"/>
      <c r="P508" s="860"/>
      <c r="Q508" s="860"/>
      <c r="R508" s="860"/>
      <c r="S508" s="860"/>
      <c r="T508" s="860"/>
      <c r="U508" s="860"/>
      <c r="V508" s="860"/>
      <c r="W508" s="860"/>
      <c r="X508" s="860"/>
      <c r="Y508" s="860"/>
      <c r="Z508" s="860"/>
      <c r="AA508" s="860"/>
      <c r="AB508" s="860"/>
      <c r="AC508" s="860"/>
    </row>
    <row r="509" spans="1:29" ht="15.75" customHeight="1" x14ac:dyDescent="0.25">
      <c r="A509" s="860"/>
      <c r="B509" s="860"/>
      <c r="C509" s="860"/>
      <c r="D509" s="860"/>
      <c r="E509" s="860"/>
      <c r="F509" s="860"/>
      <c r="G509" s="868"/>
      <c r="H509" s="860"/>
      <c r="I509" s="860"/>
      <c r="J509" s="860"/>
      <c r="K509" s="860"/>
      <c r="L509" s="860"/>
      <c r="M509" s="860"/>
      <c r="N509" s="860"/>
      <c r="O509" s="860"/>
      <c r="P509" s="860"/>
      <c r="Q509" s="860"/>
      <c r="R509" s="860"/>
      <c r="S509" s="860"/>
      <c r="T509" s="860"/>
      <c r="U509" s="860"/>
      <c r="V509" s="860"/>
      <c r="W509" s="860"/>
      <c r="X509" s="860"/>
      <c r="Y509" s="860"/>
      <c r="Z509" s="860"/>
      <c r="AA509" s="860"/>
      <c r="AB509" s="860"/>
      <c r="AC509" s="860"/>
    </row>
    <row r="510" spans="1:29" ht="15.75" customHeight="1" x14ac:dyDescent="0.25">
      <c r="A510" s="860"/>
      <c r="B510" s="860"/>
      <c r="C510" s="860"/>
      <c r="D510" s="860"/>
      <c r="E510" s="860"/>
      <c r="F510" s="860"/>
      <c r="G510" s="868"/>
      <c r="H510" s="860"/>
      <c r="I510" s="860"/>
      <c r="J510" s="860"/>
      <c r="K510" s="860"/>
      <c r="L510" s="860"/>
      <c r="M510" s="860"/>
      <c r="N510" s="860"/>
      <c r="O510" s="860"/>
      <c r="P510" s="860"/>
      <c r="Q510" s="860"/>
      <c r="R510" s="860"/>
      <c r="S510" s="860"/>
      <c r="T510" s="860"/>
      <c r="U510" s="860"/>
      <c r="V510" s="860"/>
      <c r="W510" s="860"/>
      <c r="X510" s="860"/>
      <c r="Y510" s="860"/>
      <c r="Z510" s="860"/>
      <c r="AA510" s="860"/>
      <c r="AB510" s="860"/>
      <c r="AC510" s="860"/>
    </row>
    <row r="511" spans="1:29" ht="15.75" customHeight="1" x14ac:dyDescent="0.25">
      <c r="A511" s="860"/>
      <c r="B511" s="860"/>
      <c r="C511" s="860"/>
      <c r="D511" s="860"/>
      <c r="E511" s="860"/>
      <c r="F511" s="860"/>
      <c r="G511" s="868"/>
      <c r="H511" s="860"/>
      <c r="I511" s="860"/>
      <c r="J511" s="860"/>
      <c r="K511" s="860"/>
      <c r="L511" s="860"/>
      <c r="M511" s="860"/>
      <c r="N511" s="860"/>
      <c r="O511" s="860"/>
      <c r="P511" s="860"/>
      <c r="Q511" s="860"/>
      <c r="R511" s="860"/>
      <c r="S511" s="860"/>
      <c r="T511" s="860"/>
      <c r="U511" s="860"/>
      <c r="V511" s="860"/>
      <c r="W511" s="860"/>
      <c r="X511" s="860"/>
      <c r="Y511" s="860"/>
      <c r="Z511" s="860"/>
      <c r="AA511" s="860"/>
      <c r="AB511" s="860"/>
      <c r="AC511" s="860"/>
    </row>
    <row r="512" spans="1:29" ht="15.75" customHeight="1" x14ac:dyDescent="0.25">
      <c r="A512" s="860"/>
      <c r="B512" s="860"/>
      <c r="C512" s="860"/>
      <c r="D512" s="860"/>
      <c r="E512" s="860"/>
      <c r="F512" s="860"/>
      <c r="G512" s="868"/>
      <c r="H512" s="860"/>
      <c r="I512" s="860"/>
      <c r="J512" s="860"/>
      <c r="K512" s="860"/>
      <c r="L512" s="860"/>
      <c r="M512" s="860"/>
      <c r="N512" s="860"/>
      <c r="O512" s="860"/>
      <c r="P512" s="860"/>
      <c r="Q512" s="860"/>
      <c r="R512" s="860"/>
      <c r="S512" s="860"/>
      <c r="T512" s="860"/>
      <c r="U512" s="860"/>
      <c r="V512" s="860"/>
      <c r="W512" s="860"/>
      <c r="X512" s="860"/>
      <c r="Y512" s="860"/>
      <c r="Z512" s="860"/>
      <c r="AA512" s="860"/>
      <c r="AB512" s="860"/>
      <c r="AC512" s="860"/>
    </row>
    <row r="513" spans="1:29" ht="15.75" customHeight="1" x14ac:dyDescent="0.25">
      <c r="A513" s="860"/>
      <c r="B513" s="860"/>
      <c r="C513" s="860"/>
      <c r="D513" s="860"/>
      <c r="E513" s="860"/>
      <c r="F513" s="860"/>
      <c r="G513" s="868"/>
      <c r="H513" s="860"/>
      <c r="I513" s="860"/>
      <c r="J513" s="860"/>
      <c r="K513" s="860"/>
      <c r="L513" s="860"/>
      <c r="M513" s="860"/>
      <c r="N513" s="860"/>
      <c r="O513" s="860"/>
      <c r="P513" s="860"/>
      <c r="Q513" s="860"/>
      <c r="R513" s="860"/>
      <c r="S513" s="860"/>
      <c r="T513" s="860"/>
      <c r="U513" s="860"/>
      <c r="V513" s="860"/>
      <c r="W513" s="860"/>
      <c r="X513" s="860"/>
      <c r="Y513" s="860"/>
      <c r="Z513" s="860"/>
      <c r="AA513" s="860"/>
      <c r="AB513" s="860"/>
      <c r="AC513" s="860"/>
    </row>
    <row r="514" spans="1:29" ht="15.75" customHeight="1" x14ac:dyDescent="0.25">
      <c r="A514" s="860"/>
      <c r="B514" s="860"/>
      <c r="C514" s="860"/>
      <c r="D514" s="860"/>
      <c r="E514" s="860"/>
      <c r="F514" s="860"/>
      <c r="G514" s="868"/>
      <c r="H514" s="860"/>
      <c r="I514" s="860"/>
      <c r="J514" s="860"/>
      <c r="K514" s="860"/>
      <c r="L514" s="860"/>
      <c r="M514" s="860"/>
      <c r="N514" s="860"/>
      <c r="O514" s="860"/>
      <c r="P514" s="860"/>
      <c r="Q514" s="860"/>
      <c r="R514" s="860"/>
      <c r="S514" s="860"/>
      <c r="T514" s="860"/>
      <c r="U514" s="860"/>
      <c r="V514" s="860"/>
      <c r="W514" s="860"/>
      <c r="X514" s="860"/>
      <c r="Y514" s="860"/>
      <c r="Z514" s="860"/>
      <c r="AA514" s="860"/>
      <c r="AB514" s="860"/>
      <c r="AC514" s="860"/>
    </row>
    <row r="515" spans="1:29" ht="15.75" customHeight="1" x14ac:dyDescent="0.25">
      <c r="A515" s="860"/>
      <c r="B515" s="860"/>
      <c r="C515" s="860"/>
      <c r="D515" s="860"/>
      <c r="E515" s="860"/>
      <c r="F515" s="860"/>
      <c r="G515" s="868"/>
      <c r="H515" s="860"/>
      <c r="I515" s="860"/>
      <c r="J515" s="860"/>
      <c r="K515" s="860"/>
      <c r="L515" s="860"/>
      <c r="M515" s="860"/>
      <c r="N515" s="860"/>
      <c r="O515" s="860"/>
      <c r="P515" s="860"/>
      <c r="Q515" s="860"/>
      <c r="R515" s="860"/>
      <c r="S515" s="860"/>
      <c r="T515" s="860"/>
      <c r="U515" s="860"/>
      <c r="V515" s="860"/>
      <c r="W515" s="860"/>
      <c r="X515" s="860"/>
      <c r="Y515" s="860"/>
      <c r="Z515" s="860"/>
      <c r="AA515" s="860"/>
      <c r="AB515" s="860"/>
      <c r="AC515" s="860"/>
    </row>
    <row r="516" spans="1:29" ht="15.75" customHeight="1" x14ac:dyDescent="0.25">
      <c r="A516" s="860"/>
      <c r="B516" s="860"/>
      <c r="C516" s="860"/>
      <c r="D516" s="860"/>
      <c r="E516" s="860"/>
      <c r="F516" s="860"/>
      <c r="G516" s="868"/>
      <c r="H516" s="860"/>
      <c r="I516" s="860"/>
      <c r="J516" s="860"/>
      <c r="K516" s="860"/>
      <c r="L516" s="860"/>
      <c r="M516" s="860"/>
      <c r="N516" s="860"/>
      <c r="O516" s="860"/>
      <c r="P516" s="860"/>
      <c r="Q516" s="860"/>
      <c r="R516" s="860"/>
      <c r="S516" s="860"/>
      <c r="T516" s="860"/>
      <c r="U516" s="860"/>
      <c r="V516" s="860"/>
      <c r="W516" s="860"/>
      <c r="X516" s="860"/>
      <c r="Y516" s="860"/>
      <c r="Z516" s="860"/>
      <c r="AA516" s="860"/>
      <c r="AB516" s="860"/>
      <c r="AC516" s="860"/>
    </row>
    <row r="517" spans="1:29" ht="15.75" customHeight="1" x14ac:dyDescent="0.25">
      <c r="A517" s="860"/>
      <c r="B517" s="860"/>
      <c r="C517" s="860"/>
      <c r="D517" s="860"/>
      <c r="E517" s="860"/>
      <c r="F517" s="860"/>
      <c r="G517" s="868"/>
      <c r="H517" s="860"/>
      <c r="I517" s="860"/>
      <c r="J517" s="860"/>
      <c r="K517" s="860"/>
      <c r="L517" s="860"/>
      <c r="M517" s="860"/>
      <c r="N517" s="860"/>
      <c r="O517" s="860"/>
      <c r="P517" s="860"/>
      <c r="Q517" s="860"/>
      <c r="R517" s="860"/>
      <c r="S517" s="860"/>
      <c r="T517" s="860"/>
      <c r="U517" s="860"/>
      <c r="V517" s="860"/>
      <c r="W517" s="860"/>
      <c r="X517" s="860"/>
      <c r="Y517" s="860"/>
      <c r="Z517" s="860"/>
      <c r="AA517" s="860"/>
      <c r="AB517" s="860"/>
      <c r="AC517" s="860"/>
    </row>
    <row r="518" spans="1:29" ht="15.75" customHeight="1" x14ac:dyDescent="0.25">
      <c r="A518" s="860"/>
      <c r="B518" s="860"/>
      <c r="C518" s="860"/>
      <c r="D518" s="860"/>
      <c r="E518" s="860"/>
      <c r="F518" s="860"/>
      <c r="G518" s="868"/>
      <c r="H518" s="860"/>
      <c r="I518" s="860"/>
      <c r="J518" s="860"/>
      <c r="K518" s="860"/>
      <c r="L518" s="860"/>
      <c r="M518" s="860"/>
      <c r="N518" s="860"/>
      <c r="O518" s="860"/>
      <c r="P518" s="860"/>
      <c r="Q518" s="860"/>
      <c r="R518" s="860"/>
      <c r="S518" s="860"/>
      <c r="T518" s="860"/>
      <c r="U518" s="860"/>
      <c r="V518" s="860"/>
      <c r="W518" s="860"/>
      <c r="X518" s="860"/>
      <c r="Y518" s="860"/>
      <c r="Z518" s="860"/>
      <c r="AA518" s="860"/>
      <c r="AB518" s="860"/>
      <c r="AC518" s="860"/>
    </row>
    <row r="519" spans="1:29" ht="15.75" customHeight="1" x14ac:dyDescent="0.25">
      <c r="A519" s="860"/>
      <c r="B519" s="860"/>
      <c r="C519" s="860"/>
      <c r="D519" s="860"/>
      <c r="E519" s="860"/>
      <c r="F519" s="860"/>
      <c r="G519" s="868"/>
      <c r="H519" s="860"/>
      <c r="I519" s="860"/>
      <c r="J519" s="860"/>
      <c r="K519" s="860"/>
      <c r="L519" s="860"/>
      <c r="M519" s="860"/>
      <c r="N519" s="860"/>
      <c r="O519" s="860"/>
      <c r="P519" s="860"/>
      <c r="Q519" s="860"/>
      <c r="R519" s="860"/>
      <c r="S519" s="860"/>
      <c r="T519" s="860"/>
      <c r="U519" s="860"/>
      <c r="V519" s="860"/>
      <c r="W519" s="860"/>
      <c r="X519" s="860"/>
      <c r="Y519" s="860"/>
      <c r="Z519" s="860"/>
      <c r="AA519" s="860"/>
      <c r="AB519" s="860"/>
      <c r="AC519" s="860"/>
    </row>
    <row r="520" spans="1:29" ht="15.75" customHeight="1" x14ac:dyDescent="0.25">
      <c r="A520" s="860"/>
      <c r="B520" s="860"/>
      <c r="C520" s="860"/>
      <c r="D520" s="860"/>
      <c r="E520" s="860"/>
      <c r="F520" s="860"/>
      <c r="G520" s="868"/>
      <c r="H520" s="860"/>
      <c r="I520" s="860"/>
      <c r="J520" s="860"/>
      <c r="K520" s="860"/>
      <c r="L520" s="860"/>
      <c r="M520" s="860"/>
      <c r="N520" s="860"/>
      <c r="O520" s="860"/>
      <c r="P520" s="860"/>
      <c r="Q520" s="860"/>
      <c r="R520" s="860"/>
      <c r="S520" s="860"/>
      <c r="T520" s="860"/>
      <c r="U520" s="860"/>
      <c r="V520" s="860"/>
      <c r="W520" s="860"/>
      <c r="X520" s="860"/>
      <c r="Y520" s="860"/>
      <c r="Z520" s="860"/>
      <c r="AA520" s="860"/>
      <c r="AB520" s="860"/>
      <c r="AC520" s="860"/>
    </row>
    <row r="521" spans="1:29" ht="15.75" customHeight="1" x14ac:dyDescent="0.25">
      <c r="A521" s="860"/>
      <c r="B521" s="860"/>
      <c r="C521" s="860"/>
      <c r="D521" s="860"/>
      <c r="E521" s="860"/>
      <c r="F521" s="860"/>
      <c r="G521" s="868"/>
      <c r="H521" s="860"/>
      <c r="I521" s="860"/>
      <c r="J521" s="860"/>
      <c r="K521" s="860"/>
      <c r="L521" s="860"/>
      <c r="M521" s="860"/>
      <c r="N521" s="860"/>
      <c r="O521" s="860"/>
      <c r="P521" s="860"/>
      <c r="Q521" s="860"/>
      <c r="R521" s="860"/>
      <c r="S521" s="860"/>
      <c r="T521" s="860"/>
      <c r="U521" s="860"/>
      <c r="V521" s="860"/>
      <c r="W521" s="860"/>
      <c r="X521" s="860"/>
      <c r="Y521" s="860"/>
      <c r="Z521" s="860"/>
      <c r="AA521" s="860"/>
      <c r="AB521" s="860"/>
      <c r="AC521" s="860"/>
    </row>
    <row r="522" spans="1:29" ht="15.75" customHeight="1" x14ac:dyDescent="0.25">
      <c r="A522" s="860"/>
      <c r="B522" s="860"/>
      <c r="C522" s="860"/>
      <c r="D522" s="860"/>
      <c r="E522" s="860"/>
      <c r="F522" s="860"/>
      <c r="G522" s="868"/>
      <c r="H522" s="860"/>
      <c r="I522" s="860"/>
      <c r="J522" s="860"/>
      <c r="K522" s="860"/>
      <c r="L522" s="860"/>
      <c r="M522" s="860"/>
      <c r="N522" s="860"/>
      <c r="O522" s="860"/>
      <c r="P522" s="860"/>
      <c r="Q522" s="860"/>
      <c r="R522" s="860"/>
      <c r="S522" s="860"/>
      <c r="T522" s="860"/>
      <c r="U522" s="860"/>
      <c r="V522" s="860"/>
      <c r="W522" s="860"/>
      <c r="X522" s="860"/>
      <c r="Y522" s="860"/>
      <c r="Z522" s="860"/>
      <c r="AA522" s="860"/>
      <c r="AB522" s="860"/>
      <c r="AC522" s="860"/>
    </row>
    <row r="523" spans="1:29" ht="15.75" customHeight="1" x14ac:dyDescent="0.25">
      <c r="A523" s="860"/>
      <c r="B523" s="860"/>
      <c r="C523" s="860"/>
      <c r="D523" s="860"/>
      <c r="E523" s="860"/>
      <c r="F523" s="860"/>
      <c r="G523" s="868"/>
      <c r="H523" s="860"/>
      <c r="I523" s="860"/>
      <c r="J523" s="860"/>
      <c r="K523" s="860"/>
      <c r="L523" s="860"/>
      <c r="M523" s="860"/>
      <c r="N523" s="860"/>
      <c r="O523" s="860"/>
      <c r="P523" s="860"/>
      <c r="Q523" s="860"/>
      <c r="R523" s="860"/>
      <c r="S523" s="860"/>
      <c r="T523" s="860"/>
      <c r="U523" s="860"/>
      <c r="V523" s="860"/>
      <c r="W523" s="860"/>
      <c r="X523" s="860"/>
      <c r="Y523" s="860"/>
      <c r="Z523" s="860"/>
      <c r="AA523" s="860"/>
      <c r="AB523" s="860"/>
      <c r="AC523" s="860"/>
    </row>
    <row r="524" spans="1:29" ht="15.75" customHeight="1" x14ac:dyDescent="0.25">
      <c r="A524" s="860"/>
      <c r="B524" s="860"/>
      <c r="C524" s="860"/>
      <c r="D524" s="860"/>
      <c r="E524" s="860"/>
      <c r="F524" s="860"/>
      <c r="G524" s="868"/>
      <c r="H524" s="860"/>
      <c r="I524" s="860"/>
      <c r="J524" s="860"/>
      <c r="K524" s="860"/>
      <c r="L524" s="860"/>
      <c r="M524" s="860"/>
      <c r="N524" s="860"/>
      <c r="O524" s="860"/>
      <c r="P524" s="860"/>
      <c r="Q524" s="860"/>
      <c r="R524" s="860"/>
      <c r="S524" s="860"/>
      <c r="T524" s="860"/>
      <c r="U524" s="860"/>
      <c r="V524" s="860"/>
      <c r="W524" s="860"/>
      <c r="X524" s="860"/>
      <c r="Y524" s="860"/>
      <c r="Z524" s="860"/>
      <c r="AA524" s="860"/>
      <c r="AB524" s="860"/>
      <c r="AC524" s="860"/>
    </row>
    <row r="525" spans="1:29" ht="15.75" customHeight="1" x14ac:dyDescent="0.25">
      <c r="A525" s="860"/>
      <c r="B525" s="860"/>
      <c r="C525" s="860"/>
      <c r="D525" s="860"/>
      <c r="E525" s="860"/>
      <c r="F525" s="860"/>
      <c r="G525" s="868"/>
      <c r="H525" s="860"/>
      <c r="I525" s="860"/>
      <c r="J525" s="860"/>
      <c r="K525" s="860"/>
      <c r="L525" s="860"/>
      <c r="M525" s="860"/>
      <c r="N525" s="860"/>
      <c r="O525" s="860"/>
      <c r="P525" s="860"/>
      <c r="Q525" s="860"/>
      <c r="R525" s="860"/>
      <c r="S525" s="860"/>
      <c r="T525" s="860"/>
      <c r="U525" s="860"/>
      <c r="V525" s="860"/>
      <c r="W525" s="860"/>
      <c r="X525" s="860"/>
      <c r="Y525" s="860"/>
      <c r="Z525" s="860"/>
      <c r="AA525" s="860"/>
      <c r="AB525" s="860"/>
      <c r="AC525" s="860"/>
    </row>
    <row r="526" spans="1:29" ht="15.75" customHeight="1" x14ac:dyDescent="0.25">
      <c r="A526" s="860"/>
      <c r="B526" s="860"/>
      <c r="C526" s="860"/>
      <c r="D526" s="860"/>
      <c r="E526" s="860"/>
      <c r="F526" s="860"/>
      <c r="G526" s="868"/>
      <c r="H526" s="860"/>
      <c r="I526" s="860"/>
      <c r="J526" s="860"/>
      <c r="K526" s="860"/>
      <c r="L526" s="860"/>
      <c r="M526" s="860"/>
      <c r="N526" s="860"/>
      <c r="O526" s="860"/>
      <c r="P526" s="860"/>
      <c r="Q526" s="860"/>
      <c r="R526" s="860"/>
      <c r="S526" s="860"/>
      <c r="T526" s="860"/>
      <c r="U526" s="860"/>
      <c r="V526" s="860"/>
      <c r="W526" s="860"/>
      <c r="X526" s="860"/>
      <c r="Y526" s="860"/>
      <c r="Z526" s="860"/>
      <c r="AA526" s="860"/>
      <c r="AB526" s="860"/>
      <c r="AC526" s="860"/>
    </row>
    <row r="527" spans="1:29" ht="15.75" customHeight="1" x14ac:dyDescent="0.25">
      <c r="A527" s="860"/>
      <c r="B527" s="860"/>
      <c r="C527" s="860"/>
      <c r="D527" s="860"/>
      <c r="E527" s="860"/>
      <c r="F527" s="860"/>
      <c r="G527" s="868"/>
      <c r="H527" s="860"/>
      <c r="I527" s="860"/>
      <c r="J527" s="860"/>
      <c r="K527" s="860"/>
      <c r="L527" s="860"/>
      <c r="M527" s="860"/>
      <c r="N527" s="860"/>
      <c r="O527" s="860"/>
      <c r="P527" s="860"/>
      <c r="Q527" s="860"/>
      <c r="R527" s="860"/>
      <c r="S527" s="860"/>
      <c r="T527" s="860"/>
      <c r="U527" s="860"/>
      <c r="V527" s="860"/>
      <c r="W527" s="860"/>
      <c r="X527" s="860"/>
      <c r="Y527" s="860"/>
      <c r="Z527" s="860"/>
      <c r="AA527" s="860"/>
      <c r="AB527" s="860"/>
      <c r="AC527" s="860"/>
    </row>
    <row r="528" spans="1:29" ht="15.75" customHeight="1" x14ac:dyDescent="0.25">
      <c r="A528" s="860"/>
      <c r="B528" s="860"/>
      <c r="C528" s="860"/>
      <c r="D528" s="860"/>
      <c r="E528" s="860"/>
      <c r="F528" s="860"/>
      <c r="G528" s="868"/>
      <c r="H528" s="860"/>
      <c r="I528" s="860"/>
      <c r="J528" s="860"/>
      <c r="K528" s="860"/>
      <c r="L528" s="860"/>
      <c r="M528" s="860"/>
      <c r="N528" s="860"/>
      <c r="O528" s="860"/>
      <c r="P528" s="860"/>
      <c r="Q528" s="860"/>
      <c r="R528" s="860"/>
      <c r="S528" s="860"/>
      <c r="T528" s="860"/>
      <c r="U528" s="860"/>
      <c r="V528" s="860"/>
      <c r="W528" s="860"/>
      <c r="X528" s="860"/>
      <c r="Y528" s="860"/>
      <c r="Z528" s="860"/>
      <c r="AA528" s="860"/>
      <c r="AB528" s="860"/>
      <c r="AC528" s="860"/>
    </row>
    <row r="529" spans="1:29" ht="15.75" customHeight="1" x14ac:dyDescent="0.25">
      <c r="A529" s="860"/>
      <c r="B529" s="860"/>
      <c r="C529" s="860"/>
      <c r="D529" s="860"/>
      <c r="E529" s="860"/>
      <c r="F529" s="860"/>
      <c r="G529" s="868"/>
      <c r="H529" s="860"/>
      <c r="I529" s="860"/>
      <c r="J529" s="860"/>
      <c r="K529" s="860"/>
      <c r="L529" s="860"/>
      <c r="M529" s="860"/>
      <c r="N529" s="860"/>
      <c r="O529" s="860"/>
      <c r="P529" s="860"/>
      <c r="Q529" s="860"/>
      <c r="R529" s="860"/>
      <c r="S529" s="860"/>
      <c r="T529" s="860"/>
      <c r="U529" s="860"/>
      <c r="V529" s="860"/>
      <c r="W529" s="860"/>
      <c r="X529" s="860"/>
      <c r="Y529" s="860"/>
      <c r="Z529" s="860"/>
      <c r="AA529" s="860"/>
      <c r="AB529" s="860"/>
      <c r="AC529" s="860"/>
    </row>
    <row r="530" spans="1:29" ht="15.75" customHeight="1" x14ac:dyDescent="0.25">
      <c r="A530" s="860"/>
      <c r="B530" s="860"/>
      <c r="C530" s="860"/>
      <c r="D530" s="860"/>
      <c r="E530" s="860"/>
      <c r="F530" s="860"/>
      <c r="G530" s="868"/>
      <c r="H530" s="860"/>
      <c r="I530" s="860"/>
      <c r="J530" s="860"/>
      <c r="K530" s="860"/>
      <c r="L530" s="860"/>
      <c r="M530" s="860"/>
      <c r="N530" s="860"/>
      <c r="O530" s="860"/>
      <c r="P530" s="860"/>
      <c r="Q530" s="860"/>
      <c r="R530" s="860"/>
      <c r="S530" s="860"/>
      <c r="T530" s="860"/>
      <c r="U530" s="860"/>
      <c r="V530" s="860"/>
      <c r="W530" s="860"/>
      <c r="X530" s="860"/>
      <c r="Y530" s="860"/>
      <c r="Z530" s="860"/>
      <c r="AA530" s="860"/>
      <c r="AB530" s="860"/>
      <c r="AC530" s="860"/>
    </row>
    <row r="531" spans="1:29" ht="15.75" customHeight="1" x14ac:dyDescent="0.25">
      <c r="A531" s="860"/>
      <c r="B531" s="860"/>
      <c r="C531" s="860"/>
      <c r="D531" s="860"/>
      <c r="E531" s="860"/>
      <c r="F531" s="860"/>
      <c r="G531" s="868"/>
      <c r="H531" s="860"/>
      <c r="I531" s="860"/>
      <c r="J531" s="860"/>
      <c r="K531" s="860"/>
      <c r="L531" s="860"/>
      <c r="M531" s="860"/>
      <c r="N531" s="860"/>
      <c r="O531" s="860"/>
      <c r="P531" s="860"/>
      <c r="Q531" s="860"/>
      <c r="R531" s="860"/>
      <c r="S531" s="860"/>
      <c r="T531" s="860"/>
      <c r="U531" s="860"/>
      <c r="V531" s="860"/>
      <c r="W531" s="860"/>
      <c r="X531" s="860"/>
      <c r="Y531" s="860"/>
      <c r="Z531" s="860"/>
      <c r="AA531" s="860"/>
      <c r="AB531" s="860"/>
      <c r="AC531" s="860"/>
    </row>
    <row r="532" spans="1:29" ht="15.75" customHeight="1" x14ac:dyDescent="0.25">
      <c r="A532" s="860"/>
      <c r="B532" s="860"/>
      <c r="C532" s="860"/>
      <c r="D532" s="860"/>
      <c r="E532" s="860"/>
      <c r="F532" s="860"/>
      <c r="G532" s="868"/>
      <c r="H532" s="860"/>
      <c r="I532" s="860"/>
      <c r="J532" s="860"/>
      <c r="K532" s="860"/>
      <c r="L532" s="860"/>
      <c r="M532" s="860"/>
      <c r="N532" s="860"/>
      <c r="O532" s="860"/>
      <c r="P532" s="860"/>
      <c r="Q532" s="860"/>
      <c r="R532" s="860"/>
      <c r="S532" s="860"/>
      <c r="T532" s="860"/>
      <c r="U532" s="860"/>
      <c r="V532" s="860"/>
      <c r="W532" s="860"/>
      <c r="X532" s="860"/>
      <c r="Y532" s="860"/>
      <c r="Z532" s="860"/>
      <c r="AA532" s="860"/>
      <c r="AB532" s="860"/>
      <c r="AC532" s="860"/>
    </row>
    <row r="533" spans="1:29" ht="15.75" customHeight="1" x14ac:dyDescent="0.25">
      <c r="A533" s="860"/>
      <c r="B533" s="860"/>
      <c r="C533" s="860"/>
      <c r="D533" s="860"/>
      <c r="E533" s="860"/>
      <c r="F533" s="860"/>
      <c r="G533" s="868"/>
      <c r="H533" s="860"/>
      <c r="I533" s="860"/>
      <c r="J533" s="860"/>
      <c r="K533" s="860"/>
      <c r="L533" s="860"/>
      <c r="M533" s="860"/>
      <c r="N533" s="860"/>
      <c r="O533" s="860"/>
      <c r="P533" s="860"/>
      <c r="Q533" s="860"/>
      <c r="R533" s="860"/>
      <c r="S533" s="860"/>
      <c r="T533" s="860"/>
      <c r="U533" s="860"/>
      <c r="V533" s="860"/>
      <c r="W533" s="860"/>
      <c r="X533" s="860"/>
      <c r="Y533" s="860"/>
      <c r="Z533" s="860"/>
      <c r="AA533" s="860"/>
      <c r="AB533" s="860"/>
      <c r="AC533" s="860"/>
    </row>
    <row r="534" spans="1:29" ht="15.75" customHeight="1" x14ac:dyDescent="0.25">
      <c r="A534" s="860"/>
      <c r="B534" s="860"/>
      <c r="C534" s="860"/>
      <c r="D534" s="860"/>
      <c r="E534" s="860"/>
      <c r="F534" s="860"/>
      <c r="G534" s="868"/>
      <c r="H534" s="860"/>
      <c r="I534" s="860"/>
      <c r="J534" s="860"/>
      <c r="K534" s="860"/>
      <c r="L534" s="860"/>
      <c r="M534" s="860"/>
      <c r="N534" s="860"/>
      <c r="O534" s="860"/>
      <c r="P534" s="860"/>
      <c r="Q534" s="860"/>
      <c r="R534" s="860"/>
      <c r="S534" s="860"/>
      <c r="T534" s="860"/>
      <c r="U534" s="860"/>
      <c r="V534" s="860"/>
      <c r="W534" s="860"/>
      <c r="X534" s="860"/>
      <c r="Y534" s="860"/>
      <c r="Z534" s="860"/>
      <c r="AA534" s="860"/>
      <c r="AB534" s="860"/>
      <c r="AC534" s="860"/>
    </row>
    <row r="535" spans="1:29" ht="15.75" customHeight="1" x14ac:dyDescent="0.25">
      <c r="A535" s="860"/>
      <c r="B535" s="860"/>
      <c r="C535" s="860"/>
      <c r="D535" s="860"/>
      <c r="E535" s="860"/>
      <c r="F535" s="860"/>
      <c r="G535" s="868"/>
      <c r="H535" s="860"/>
      <c r="I535" s="860"/>
      <c r="J535" s="860"/>
      <c r="K535" s="860"/>
      <c r="L535" s="860"/>
      <c r="M535" s="860"/>
      <c r="N535" s="860"/>
      <c r="O535" s="860"/>
      <c r="P535" s="860"/>
      <c r="Q535" s="860"/>
      <c r="R535" s="860"/>
      <c r="S535" s="860"/>
      <c r="T535" s="860"/>
      <c r="U535" s="860"/>
      <c r="V535" s="860"/>
      <c r="W535" s="860"/>
      <c r="X535" s="860"/>
      <c r="Y535" s="860"/>
      <c r="Z535" s="860"/>
      <c r="AA535" s="860"/>
      <c r="AB535" s="860"/>
      <c r="AC535" s="860"/>
    </row>
    <row r="536" spans="1:29" ht="15.75" customHeight="1" x14ac:dyDescent="0.25">
      <c r="A536" s="860"/>
      <c r="B536" s="860"/>
      <c r="C536" s="860"/>
      <c r="D536" s="860"/>
      <c r="E536" s="860"/>
      <c r="F536" s="860"/>
      <c r="G536" s="868"/>
      <c r="H536" s="860"/>
      <c r="I536" s="860"/>
      <c r="J536" s="860"/>
      <c r="K536" s="860"/>
      <c r="L536" s="860"/>
      <c r="M536" s="860"/>
      <c r="N536" s="860"/>
      <c r="O536" s="860"/>
      <c r="P536" s="860"/>
      <c r="Q536" s="860"/>
      <c r="R536" s="860"/>
      <c r="S536" s="860"/>
      <c r="T536" s="860"/>
      <c r="U536" s="860"/>
      <c r="V536" s="860"/>
      <c r="W536" s="860"/>
      <c r="X536" s="860"/>
      <c r="Y536" s="860"/>
      <c r="Z536" s="860"/>
      <c r="AA536" s="860"/>
      <c r="AB536" s="860"/>
      <c r="AC536" s="860"/>
    </row>
    <row r="537" spans="1:29" ht="15.75" customHeight="1" x14ac:dyDescent="0.25">
      <c r="A537" s="860"/>
      <c r="B537" s="860"/>
      <c r="C537" s="860"/>
      <c r="D537" s="860"/>
      <c r="E537" s="860"/>
      <c r="F537" s="860"/>
      <c r="G537" s="868"/>
      <c r="H537" s="860"/>
      <c r="I537" s="860"/>
      <c r="J537" s="860"/>
      <c r="K537" s="860"/>
      <c r="L537" s="860"/>
      <c r="M537" s="860"/>
      <c r="N537" s="860"/>
      <c r="O537" s="860"/>
      <c r="P537" s="860"/>
      <c r="Q537" s="860"/>
      <c r="R537" s="860"/>
      <c r="S537" s="860"/>
      <c r="T537" s="860"/>
      <c r="U537" s="860"/>
      <c r="V537" s="860"/>
      <c r="W537" s="860"/>
      <c r="X537" s="860"/>
      <c r="Y537" s="860"/>
      <c r="Z537" s="860"/>
      <c r="AA537" s="860"/>
      <c r="AB537" s="860"/>
      <c r="AC537" s="860"/>
    </row>
    <row r="538" spans="1:29" ht="15.75" customHeight="1" x14ac:dyDescent="0.25">
      <c r="A538" s="860"/>
      <c r="B538" s="860"/>
      <c r="C538" s="860"/>
      <c r="D538" s="860"/>
      <c r="E538" s="860"/>
      <c r="F538" s="860"/>
      <c r="G538" s="868"/>
      <c r="H538" s="860"/>
      <c r="I538" s="860"/>
      <c r="J538" s="860"/>
      <c r="K538" s="860"/>
      <c r="L538" s="860"/>
      <c r="M538" s="860"/>
      <c r="N538" s="860"/>
      <c r="O538" s="860"/>
      <c r="P538" s="860"/>
      <c r="Q538" s="860"/>
      <c r="R538" s="860"/>
      <c r="S538" s="860"/>
      <c r="T538" s="860"/>
      <c r="U538" s="860"/>
      <c r="V538" s="860"/>
      <c r="W538" s="860"/>
      <c r="X538" s="860"/>
      <c r="Y538" s="860"/>
      <c r="Z538" s="860"/>
      <c r="AA538" s="860"/>
      <c r="AB538" s="860"/>
      <c r="AC538" s="860"/>
    </row>
    <row r="539" spans="1:29" ht="15.75" customHeight="1" x14ac:dyDescent="0.25">
      <c r="A539" s="860"/>
      <c r="B539" s="860"/>
      <c r="C539" s="860"/>
      <c r="D539" s="860"/>
      <c r="E539" s="860"/>
      <c r="F539" s="860"/>
      <c r="G539" s="868"/>
      <c r="H539" s="860"/>
      <c r="I539" s="860"/>
      <c r="J539" s="860"/>
      <c r="K539" s="860"/>
      <c r="L539" s="860"/>
      <c r="M539" s="860"/>
      <c r="N539" s="860"/>
      <c r="O539" s="860"/>
      <c r="P539" s="860"/>
      <c r="Q539" s="860"/>
      <c r="R539" s="860"/>
      <c r="S539" s="860"/>
      <c r="T539" s="860"/>
      <c r="U539" s="860"/>
      <c r="V539" s="860"/>
      <c r="W539" s="860"/>
      <c r="X539" s="860"/>
      <c r="Y539" s="860"/>
      <c r="Z539" s="860"/>
      <c r="AA539" s="860"/>
      <c r="AB539" s="860"/>
      <c r="AC539" s="860"/>
    </row>
    <row r="540" spans="1:29" ht="15.75" customHeight="1" x14ac:dyDescent="0.25">
      <c r="A540" s="860"/>
      <c r="B540" s="860"/>
      <c r="C540" s="860"/>
      <c r="D540" s="860"/>
      <c r="E540" s="860"/>
      <c r="F540" s="860"/>
      <c r="G540" s="868"/>
      <c r="H540" s="860"/>
      <c r="I540" s="860"/>
      <c r="J540" s="860"/>
      <c r="K540" s="860"/>
      <c r="L540" s="860"/>
      <c r="M540" s="860"/>
      <c r="N540" s="860"/>
      <c r="O540" s="860"/>
      <c r="P540" s="860"/>
      <c r="Q540" s="860"/>
      <c r="R540" s="860"/>
      <c r="S540" s="860"/>
      <c r="T540" s="860"/>
      <c r="U540" s="860"/>
      <c r="V540" s="860"/>
      <c r="W540" s="860"/>
      <c r="X540" s="860"/>
      <c r="Y540" s="860"/>
      <c r="Z540" s="860"/>
      <c r="AA540" s="860"/>
      <c r="AB540" s="860"/>
      <c r="AC540" s="860"/>
    </row>
    <row r="541" spans="1:29" ht="15.75" customHeight="1" x14ac:dyDescent="0.25">
      <c r="A541" s="860"/>
      <c r="B541" s="860"/>
      <c r="C541" s="860"/>
      <c r="D541" s="860"/>
      <c r="E541" s="860"/>
      <c r="F541" s="860"/>
      <c r="G541" s="868"/>
      <c r="H541" s="860"/>
      <c r="I541" s="860"/>
      <c r="J541" s="860"/>
      <c r="K541" s="860"/>
      <c r="L541" s="860"/>
      <c r="M541" s="860"/>
      <c r="N541" s="860"/>
      <c r="O541" s="860"/>
      <c r="P541" s="860"/>
      <c r="Q541" s="860"/>
      <c r="R541" s="860"/>
      <c r="S541" s="860"/>
      <c r="T541" s="860"/>
      <c r="U541" s="860"/>
      <c r="V541" s="860"/>
      <c r="W541" s="860"/>
      <c r="X541" s="860"/>
      <c r="Y541" s="860"/>
      <c r="Z541" s="860"/>
      <c r="AA541" s="860"/>
      <c r="AB541" s="860"/>
      <c r="AC541" s="860"/>
    </row>
    <row r="542" spans="1:29" ht="15.75" customHeight="1" x14ac:dyDescent="0.25">
      <c r="A542" s="860"/>
      <c r="B542" s="860"/>
      <c r="C542" s="860"/>
      <c r="D542" s="860"/>
      <c r="E542" s="860"/>
      <c r="F542" s="860"/>
      <c r="G542" s="868"/>
      <c r="H542" s="860"/>
      <c r="I542" s="860"/>
      <c r="J542" s="860"/>
      <c r="K542" s="860"/>
      <c r="L542" s="860"/>
      <c r="M542" s="860"/>
      <c r="N542" s="860"/>
      <c r="O542" s="860"/>
      <c r="P542" s="860"/>
      <c r="Q542" s="860"/>
      <c r="R542" s="860"/>
      <c r="S542" s="860"/>
      <c r="T542" s="860"/>
      <c r="U542" s="860"/>
      <c r="V542" s="860"/>
      <c r="W542" s="860"/>
      <c r="X542" s="860"/>
      <c r="Y542" s="860"/>
      <c r="Z542" s="860"/>
      <c r="AA542" s="860"/>
      <c r="AB542" s="860"/>
      <c r="AC542" s="860"/>
    </row>
    <row r="543" spans="1:29" ht="15.75" customHeight="1" x14ac:dyDescent="0.25">
      <c r="A543" s="860"/>
      <c r="B543" s="860"/>
      <c r="C543" s="860"/>
      <c r="D543" s="860"/>
      <c r="E543" s="860"/>
      <c r="F543" s="860"/>
      <c r="G543" s="868"/>
      <c r="H543" s="860"/>
      <c r="I543" s="860"/>
      <c r="J543" s="860"/>
      <c r="K543" s="860"/>
      <c r="L543" s="860"/>
      <c r="M543" s="860"/>
      <c r="N543" s="860"/>
      <c r="O543" s="860"/>
      <c r="P543" s="860"/>
      <c r="Q543" s="860"/>
      <c r="R543" s="860"/>
      <c r="S543" s="860"/>
      <c r="T543" s="860"/>
      <c r="U543" s="860"/>
      <c r="V543" s="860"/>
      <c r="W543" s="860"/>
      <c r="X543" s="860"/>
      <c r="Y543" s="860"/>
      <c r="Z543" s="860"/>
      <c r="AA543" s="860"/>
      <c r="AB543" s="860"/>
      <c r="AC543" s="860"/>
    </row>
    <row r="544" spans="1:29" ht="15.75" customHeight="1" x14ac:dyDescent="0.25">
      <c r="A544" s="860"/>
      <c r="B544" s="860"/>
      <c r="C544" s="860"/>
      <c r="D544" s="860"/>
      <c r="E544" s="860"/>
      <c r="F544" s="860"/>
      <c r="G544" s="868"/>
      <c r="H544" s="860"/>
      <c r="I544" s="860"/>
      <c r="J544" s="860"/>
      <c r="K544" s="860"/>
      <c r="L544" s="860"/>
      <c r="M544" s="860"/>
      <c r="N544" s="860"/>
      <c r="O544" s="860"/>
      <c r="P544" s="860"/>
      <c r="Q544" s="860"/>
      <c r="R544" s="860"/>
      <c r="S544" s="860"/>
      <c r="T544" s="860"/>
      <c r="U544" s="860"/>
      <c r="V544" s="860"/>
      <c r="W544" s="860"/>
      <c r="X544" s="860"/>
      <c r="Y544" s="860"/>
      <c r="Z544" s="860"/>
      <c r="AA544" s="860"/>
      <c r="AB544" s="860"/>
      <c r="AC544" s="860"/>
    </row>
    <row r="545" spans="1:29" ht="15.75" customHeight="1" x14ac:dyDescent="0.25">
      <c r="A545" s="860"/>
      <c r="B545" s="860"/>
      <c r="C545" s="860"/>
      <c r="D545" s="860"/>
      <c r="E545" s="860"/>
      <c r="F545" s="860"/>
      <c r="G545" s="868"/>
      <c r="H545" s="860"/>
      <c r="I545" s="860"/>
      <c r="J545" s="860"/>
      <c r="K545" s="860"/>
      <c r="L545" s="860"/>
      <c r="M545" s="860"/>
      <c r="N545" s="860"/>
      <c r="O545" s="860"/>
      <c r="P545" s="860"/>
      <c r="Q545" s="860"/>
      <c r="R545" s="860"/>
      <c r="S545" s="860"/>
      <c r="T545" s="860"/>
      <c r="U545" s="860"/>
      <c r="V545" s="860"/>
      <c r="W545" s="860"/>
      <c r="X545" s="860"/>
      <c r="Y545" s="860"/>
      <c r="Z545" s="860"/>
      <c r="AA545" s="860"/>
      <c r="AB545" s="860"/>
      <c r="AC545" s="860"/>
    </row>
    <row r="546" spans="1:29" ht="15.75" customHeight="1" x14ac:dyDescent="0.25">
      <c r="A546" s="860"/>
      <c r="B546" s="860"/>
      <c r="C546" s="860"/>
      <c r="D546" s="860"/>
      <c r="E546" s="860"/>
      <c r="F546" s="860"/>
      <c r="G546" s="868"/>
      <c r="H546" s="860"/>
      <c r="I546" s="860"/>
      <c r="J546" s="860"/>
      <c r="K546" s="860"/>
      <c r="L546" s="860"/>
      <c r="M546" s="860"/>
      <c r="N546" s="860"/>
      <c r="O546" s="860"/>
      <c r="P546" s="860"/>
      <c r="Q546" s="860"/>
      <c r="R546" s="860"/>
      <c r="S546" s="860"/>
      <c r="T546" s="860"/>
      <c r="U546" s="860"/>
      <c r="V546" s="860"/>
      <c r="W546" s="860"/>
      <c r="X546" s="860"/>
      <c r="Y546" s="860"/>
      <c r="Z546" s="860"/>
      <c r="AA546" s="860"/>
      <c r="AB546" s="860"/>
      <c r="AC546" s="860"/>
    </row>
    <row r="547" spans="1:29" ht="15.75" customHeight="1" x14ac:dyDescent="0.25">
      <c r="A547" s="860"/>
      <c r="B547" s="860"/>
      <c r="C547" s="860"/>
      <c r="D547" s="860"/>
      <c r="E547" s="860"/>
      <c r="F547" s="860"/>
      <c r="G547" s="868"/>
      <c r="H547" s="860"/>
      <c r="I547" s="860"/>
      <c r="J547" s="860"/>
      <c r="K547" s="860"/>
      <c r="L547" s="860"/>
      <c r="M547" s="860"/>
      <c r="N547" s="860"/>
      <c r="O547" s="860"/>
      <c r="P547" s="860"/>
      <c r="Q547" s="860"/>
      <c r="R547" s="860"/>
      <c r="S547" s="860"/>
      <c r="T547" s="860"/>
      <c r="U547" s="860"/>
      <c r="V547" s="860"/>
      <c r="W547" s="860"/>
      <c r="X547" s="860"/>
      <c r="Y547" s="860"/>
      <c r="Z547" s="860"/>
      <c r="AA547" s="860"/>
      <c r="AB547" s="860"/>
      <c r="AC547" s="860"/>
    </row>
    <row r="548" spans="1:29" ht="15.75" customHeight="1" x14ac:dyDescent="0.25">
      <c r="A548" s="860"/>
      <c r="B548" s="860"/>
      <c r="C548" s="860"/>
      <c r="D548" s="860"/>
      <c r="E548" s="860"/>
      <c r="F548" s="860"/>
      <c r="G548" s="868"/>
      <c r="H548" s="860"/>
      <c r="I548" s="860"/>
      <c r="J548" s="860"/>
      <c r="K548" s="860"/>
      <c r="L548" s="860"/>
      <c r="M548" s="860"/>
      <c r="N548" s="860"/>
      <c r="O548" s="860"/>
      <c r="P548" s="860"/>
      <c r="Q548" s="860"/>
      <c r="R548" s="860"/>
      <c r="S548" s="860"/>
      <c r="T548" s="860"/>
      <c r="U548" s="860"/>
      <c r="V548" s="860"/>
      <c r="W548" s="860"/>
      <c r="X548" s="860"/>
      <c r="Y548" s="860"/>
      <c r="Z548" s="860"/>
      <c r="AA548" s="860"/>
      <c r="AB548" s="860"/>
      <c r="AC548" s="860"/>
    </row>
    <row r="549" spans="1:29" ht="15.75" customHeight="1" x14ac:dyDescent="0.25">
      <c r="A549" s="860"/>
      <c r="B549" s="860"/>
      <c r="C549" s="860"/>
      <c r="D549" s="860"/>
      <c r="E549" s="860"/>
      <c r="F549" s="860"/>
      <c r="G549" s="868"/>
      <c r="H549" s="860"/>
      <c r="I549" s="860"/>
      <c r="J549" s="860"/>
      <c r="K549" s="860"/>
      <c r="L549" s="860"/>
      <c r="M549" s="860"/>
      <c r="N549" s="860"/>
      <c r="O549" s="860"/>
      <c r="P549" s="860"/>
      <c r="Q549" s="860"/>
      <c r="R549" s="860"/>
      <c r="S549" s="860"/>
      <c r="T549" s="860"/>
      <c r="U549" s="860"/>
      <c r="V549" s="860"/>
      <c r="W549" s="860"/>
      <c r="X549" s="860"/>
      <c r="Y549" s="860"/>
      <c r="Z549" s="860"/>
      <c r="AA549" s="860"/>
      <c r="AB549" s="860"/>
      <c r="AC549" s="860"/>
    </row>
    <row r="550" spans="1:29" ht="15.75" customHeight="1" x14ac:dyDescent="0.25">
      <c r="A550" s="860"/>
      <c r="B550" s="860"/>
      <c r="C550" s="860"/>
      <c r="D550" s="860"/>
      <c r="E550" s="860"/>
      <c r="F550" s="860"/>
      <c r="G550" s="868"/>
      <c r="H550" s="860"/>
      <c r="I550" s="860"/>
      <c r="J550" s="860"/>
      <c r="K550" s="860"/>
      <c r="L550" s="860"/>
      <c r="M550" s="860"/>
      <c r="N550" s="860"/>
      <c r="O550" s="860"/>
      <c r="P550" s="860"/>
      <c r="Q550" s="860"/>
      <c r="R550" s="860"/>
      <c r="S550" s="860"/>
      <c r="T550" s="860"/>
      <c r="U550" s="860"/>
      <c r="V550" s="860"/>
      <c r="W550" s="860"/>
      <c r="X550" s="860"/>
      <c r="Y550" s="860"/>
      <c r="Z550" s="860"/>
      <c r="AA550" s="860"/>
      <c r="AB550" s="860"/>
      <c r="AC550" s="860"/>
    </row>
    <row r="551" spans="1:29" ht="15.75" customHeight="1" x14ac:dyDescent="0.25">
      <c r="A551" s="860"/>
      <c r="B551" s="860"/>
      <c r="C551" s="860"/>
      <c r="D551" s="860"/>
      <c r="E551" s="860"/>
      <c r="F551" s="860"/>
      <c r="G551" s="868"/>
      <c r="H551" s="860"/>
      <c r="I551" s="860"/>
      <c r="J551" s="860"/>
      <c r="K551" s="860"/>
      <c r="L551" s="860"/>
      <c r="M551" s="860"/>
      <c r="N551" s="860"/>
      <c r="O551" s="860"/>
      <c r="P551" s="860"/>
      <c r="Q551" s="860"/>
      <c r="R551" s="860"/>
      <c r="S551" s="860"/>
      <c r="T551" s="860"/>
      <c r="U551" s="860"/>
      <c r="V551" s="860"/>
      <c r="W551" s="860"/>
      <c r="X551" s="860"/>
      <c r="Y551" s="860"/>
      <c r="Z551" s="860"/>
      <c r="AA551" s="860"/>
      <c r="AB551" s="860"/>
      <c r="AC551" s="860"/>
    </row>
    <row r="552" spans="1:29" ht="15.75" customHeight="1" x14ac:dyDescent="0.25">
      <c r="A552" s="860"/>
      <c r="B552" s="860"/>
      <c r="C552" s="860"/>
      <c r="D552" s="860"/>
      <c r="E552" s="860"/>
      <c r="F552" s="860"/>
      <c r="G552" s="868"/>
      <c r="H552" s="860"/>
      <c r="I552" s="860"/>
      <c r="J552" s="860"/>
      <c r="K552" s="860"/>
      <c r="L552" s="860"/>
      <c r="M552" s="860"/>
      <c r="N552" s="860"/>
      <c r="O552" s="860"/>
      <c r="P552" s="860"/>
      <c r="Q552" s="860"/>
      <c r="R552" s="860"/>
      <c r="S552" s="860"/>
      <c r="T552" s="860"/>
      <c r="U552" s="860"/>
      <c r="V552" s="860"/>
      <c r="W552" s="860"/>
      <c r="X552" s="860"/>
      <c r="Y552" s="860"/>
      <c r="Z552" s="860"/>
      <c r="AA552" s="860"/>
      <c r="AB552" s="860"/>
      <c r="AC552" s="860"/>
    </row>
    <row r="553" spans="1:29" ht="15.75" customHeight="1" x14ac:dyDescent="0.25">
      <c r="A553" s="860"/>
      <c r="B553" s="860"/>
      <c r="C553" s="860"/>
      <c r="D553" s="860"/>
      <c r="E553" s="860"/>
      <c r="F553" s="860"/>
      <c r="G553" s="868"/>
      <c r="H553" s="860"/>
      <c r="I553" s="860"/>
      <c r="J553" s="860"/>
      <c r="K553" s="860"/>
      <c r="L553" s="860"/>
      <c r="M553" s="860"/>
      <c r="N553" s="860"/>
      <c r="O553" s="860"/>
      <c r="P553" s="860"/>
      <c r="Q553" s="860"/>
      <c r="R553" s="860"/>
      <c r="S553" s="860"/>
      <c r="T553" s="860"/>
      <c r="U553" s="860"/>
      <c r="V553" s="860"/>
      <c r="W553" s="860"/>
      <c r="X553" s="860"/>
      <c r="Y553" s="860"/>
      <c r="Z553" s="860"/>
      <c r="AA553" s="860"/>
      <c r="AB553" s="860"/>
      <c r="AC553" s="860"/>
    </row>
    <row r="554" spans="1:29" ht="15.75" customHeight="1" x14ac:dyDescent="0.25">
      <c r="A554" s="860"/>
      <c r="B554" s="860"/>
      <c r="C554" s="860"/>
      <c r="D554" s="860"/>
      <c r="E554" s="860"/>
      <c r="F554" s="860"/>
      <c r="G554" s="868"/>
      <c r="H554" s="860"/>
      <c r="I554" s="860"/>
      <c r="J554" s="860"/>
      <c r="K554" s="860"/>
      <c r="L554" s="860"/>
      <c r="M554" s="860"/>
      <c r="N554" s="860"/>
      <c r="O554" s="860"/>
      <c r="P554" s="860"/>
      <c r="Q554" s="860"/>
      <c r="R554" s="860"/>
      <c r="S554" s="860"/>
      <c r="T554" s="860"/>
      <c r="U554" s="860"/>
      <c r="V554" s="860"/>
      <c r="W554" s="860"/>
      <c r="X554" s="860"/>
      <c r="Y554" s="860"/>
      <c r="Z554" s="860"/>
      <c r="AA554" s="860"/>
      <c r="AB554" s="860"/>
      <c r="AC554" s="860"/>
    </row>
    <row r="555" spans="1:29" ht="15.75" customHeight="1" x14ac:dyDescent="0.25">
      <c r="A555" s="860"/>
      <c r="B555" s="860"/>
      <c r="C555" s="860"/>
      <c r="D555" s="860"/>
      <c r="E555" s="860"/>
      <c r="F555" s="860"/>
      <c r="G555" s="868"/>
      <c r="H555" s="860"/>
      <c r="I555" s="860"/>
      <c r="J555" s="860"/>
      <c r="K555" s="860"/>
      <c r="L555" s="860"/>
      <c r="M555" s="860"/>
      <c r="N555" s="860"/>
      <c r="O555" s="860"/>
      <c r="P555" s="860"/>
      <c r="Q555" s="860"/>
      <c r="R555" s="860"/>
      <c r="S555" s="860"/>
      <c r="T555" s="860"/>
      <c r="U555" s="860"/>
      <c r="V555" s="860"/>
      <c r="W555" s="860"/>
      <c r="X555" s="860"/>
      <c r="Y555" s="860"/>
      <c r="Z555" s="860"/>
      <c r="AA555" s="860"/>
      <c r="AB555" s="860"/>
      <c r="AC555" s="860"/>
    </row>
    <row r="556" spans="1:29" ht="15.75" customHeight="1" x14ac:dyDescent="0.25">
      <c r="A556" s="860"/>
      <c r="B556" s="860"/>
      <c r="C556" s="860"/>
      <c r="D556" s="860"/>
      <c r="E556" s="860"/>
      <c r="F556" s="860"/>
      <c r="G556" s="868"/>
      <c r="H556" s="860"/>
      <c r="I556" s="860"/>
      <c r="J556" s="860"/>
      <c r="K556" s="860"/>
      <c r="L556" s="860"/>
      <c r="M556" s="860"/>
      <c r="N556" s="860"/>
      <c r="O556" s="860"/>
      <c r="P556" s="860"/>
      <c r="Q556" s="860"/>
      <c r="R556" s="860"/>
      <c r="S556" s="860"/>
      <c r="T556" s="860"/>
      <c r="U556" s="860"/>
      <c r="V556" s="860"/>
      <c r="W556" s="860"/>
      <c r="X556" s="860"/>
      <c r="Y556" s="860"/>
      <c r="Z556" s="860"/>
      <c r="AA556" s="860"/>
      <c r="AB556" s="860"/>
      <c r="AC556" s="860"/>
    </row>
    <row r="557" spans="1:29" ht="15.75" customHeight="1" x14ac:dyDescent="0.25">
      <c r="A557" s="860"/>
      <c r="B557" s="860"/>
      <c r="C557" s="860"/>
      <c r="D557" s="860"/>
      <c r="E557" s="860"/>
      <c r="F557" s="860"/>
      <c r="G557" s="868"/>
      <c r="H557" s="860"/>
      <c r="I557" s="860"/>
      <c r="J557" s="860"/>
      <c r="K557" s="860"/>
      <c r="L557" s="860"/>
      <c r="M557" s="860"/>
      <c r="N557" s="860"/>
      <c r="O557" s="860"/>
      <c r="P557" s="860"/>
      <c r="Q557" s="860"/>
      <c r="R557" s="860"/>
      <c r="S557" s="860"/>
      <c r="T557" s="860"/>
      <c r="U557" s="860"/>
      <c r="V557" s="860"/>
      <c r="W557" s="860"/>
      <c r="X557" s="860"/>
      <c r="Y557" s="860"/>
      <c r="Z557" s="860"/>
      <c r="AA557" s="860"/>
      <c r="AB557" s="860"/>
      <c r="AC557" s="860"/>
    </row>
    <row r="558" spans="1:29" ht="15.75" customHeight="1" x14ac:dyDescent="0.25">
      <c r="A558" s="860"/>
      <c r="B558" s="860"/>
      <c r="C558" s="860"/>
      <c r="D558" s="860"/>
      <c r="E558" s="860"/>
      <c r="F558" s="860"/>
      <c r="G558" s="868"/>
      <c r="H558" s="860"/>
      <c r="I558" s="860"/>
      <c r="J558" s="860"/>
      <c r="K558" s="860"/>
      <c r="L558" s="860"/>
      <c r="M558" s="860"/>
      <c r="N558" s="860"/>
      <c r="O558" s="860"/>
      <c r="P558" s="860"/>
      <c r="Q558" s="860"/>
      <c r="R558" s="860"/>
      <c r="S558" s="860"/>
      <c r="T558" s="860"/>
      <c r="U558" s="860"/>
      <c r="V558" s="860"/>
      <c r="W558" s="860"/>
      <c r="X558" s="860"/>
      <c r="Y558" s="860"/>
      <c r="Z558" s="860"/>
      <c r="AA558" s="860"/>
      <c r="AB558" s="860"/>
      <c r="AC558" s="860"/>
    </row>
    <row r="559" spans="1:29" ht="15.75" customHeight="1" x14ac:dyDescent="0.25">
      <c r="A559" s="860"/>
      <c r="B559" s="860"/>
      <c r="C559" s="860"/>
      <c r="D559" s="860"/>
      <c r="E559" s="860"/>
      <c r="F559" s="860"/>
      <c r="G559" s="868"/>
      <c r="H559" s="860"/>
      <c r="I559" s="860"/>
      <c r="J559" s="860"/>
      <c r="K559" s="860"/>
      <c r="L559" s="860"/>
      <c r="M559" s="860"/>
      <c r="N559" s="860"/>
      <c r="O559" s="860"/>
      <c r="P559" s="860"/>
      <c r="Q559" s="860"/>
      <c r="R559" s="860"/>
      <c r="S559" s="860"/>
      <c r="T559" s="860"/>
      <c r="U559" s="860"/>
      <c r="V559" s="860"/>
      <c r="W559" s="860"/>
      <c r="X559" s="860"/>
      <c r="Y559" s="860"/>
      <c r="Z559" s="860"/>
      <c r="AA559" s="860"/>
      <c r="AB559" s="860"/>
      <c r="AC559" s="860"/>
    </row>
    <row r="560" spans="1:29" ht="15.75" customHeight="1" x14ac:dyDescent="0.25">
      <c r="A560" s="860"/>
      <c r="B560" s="860"/>
      <c r="C560" s="860"/>
      <c r="D560" s="860"/>
      <c r="E560" s="860"/>
      <c r="F560" s="860"/>
      <c r="G560" s="868"/>
      <c r="H560" s="860"/>
      <c r="I560" s="860"/>
      <c r="J560" s="860"/>
      <c r="K560" s="860"/>
      <c r="L560" s="860"/>
      <c r="M560" s="860"/>
      <c r="N560" s="860"/>
      <c r="O560" s="860"/>
      <c r="P560" s="860"/>
      <c r="Q560" s="860"/>
      <c r="R560" s="860"/>
      <c r="S560" s="860"/>
      <c r="T560" s="860"/>
      <c r="U560" s="860"/>
      <c r="V560" s="860"/>
      <c r="W560" s="860"/>
      <c r="X560" s="860"/>
      <c r="Y560" s="860"/>
      <c r="Z560" s="860"/>
      <c r="AA560" s="860"/>
      <c r="AB560" s="860"/>
      <c r="AC560" s="860"/>
    </row>
    <row r="561" spans="1:29" ht="15.75" customHeight="1" x14ac:dyDescent="0.25">
      <c r="A561" s="860"/>
      <c r="B561" s="860"/>
      <c r="C561" s="860"/>
      <c r="D561" s="860"/>
      <c r="E561" s="860"/>
      <c r="F561" s="860"/>
      <c r="G561" s="868"/>
      <c r="H561" s="860"/>
      <c r="I561" s="860"/>
      <c r="J561" s="860"/>
      <c r="K561" s="860"/>
      <c r="L561" s="860"/>
      <c r="M561" s="860"/>
      <c r="N561" s="860"/>
      <c r="O561" s="860"/>
      <c r="P561" s="860"/>
      <c r="Q561" s="860"/>
      <c r="R561" s="860"/>
      <c r="S561" s="860"/>
      <c r="T561" s="860"/>
      <c r="U561" s="860"/>
      <c r="V561" s="860"/>
      <c r="W561" s="860"/>
      <c r="X561" s="860"/>
      <c r="Y561" s="860"/>
      <c r="Z561" s="860"/>
      <c r="AA561" s="860"/>
      <c r="AB561" s="860"/>
      <c r="AC561" s="860"/>
    </row>
    <row r="562" spans="1:29" ht="15.75" customHeight="1" x14ac:dyDescent="0.25">
      <c r="A562" s="860"/>
      <c r="B562" s="860"/>
      <c r="C562" s="860"/>
      <c r="D562" s="860"/>
      <c r="E562" s="860"/>
      <c r="F562" s="860"/>
      <c r="G562" s="868"/>
      <c r="H562" s="860"/>
      <c r="I562" s="860"/>
      <c r="J562" s="860"/>
      <c r="K562" s="860"/>
      <c r="L562" s="860"/>
      <c r="M562" s="860"/>
      <c r="N562" s="860"/>
      <c r="O562" s="860"/>
      <c r="P562" s="860"/>
      <c r="Q562" s="860"/>
      <c r="R562" s="860"/>
      <c r="S562" s="860"/>
      <c r="T562" s="860"/>
      <c r="U562" s="860"/>
      <c r="V562" s="860"/>
      <c r="W562" s="860"/>
      <c r="X562" s="860"/>
      <c r="Y562" s="860"/>
      <c r="Z562" s="860"/>
      <c r="AA562" s="860"/>
      <c r="AB562" s="860"/>
      <c r="AC562" s="860"/>
    </row>
    <row r="563" spans="1:29" ht="15.75" customHeight="1" x14ac:dyDescent="0.25">
      <c r="A563" s="860"/>
      <c r="B563" s="860"/>
      <c r="C563" s="860"/>
      <c r="D563" s="860"/>
      <c r="E563" s="860"/>
      <c r="F563" s="860"/>
      <c r="G563" s="868"/>
      <c r="H563" s="860"/>
      <c r="I563" s="860"/>
      <c r="J563" s="860"/>
      <c r="K563" s="860"/>
      <c r="L563" s="860"/>
      <c r="M563" s="860"/>
      <c r="N563" s="860"/>
      <c r="O563" s="860"/>
      <c r="P563" s="860"/>
      <c r="Q563" s="860"/>
      <c r="R563" s="860"/>
      <c r="S563" s="860"/>
      <c r="T563" s="860"/>
      <c r="U563" s="860"/>
      <c r="V563" s="860"/>
      <c r="W563" s="860"/>
      <c r="X563" s="860"/>
      <c r="Y563" s="860"/>
      <c r="Z563" s="860"/>
      <c r="AA563" s="860"/>
      <c r="AB563" s="860"/>
      <c r="AC563" s="860"/>
    </row>
    <row r="564" spans="1:29" ht="15.75" customHeight="1" x14ac:dyDescent="0.25">
      <c r="A564" s="860"/>
      <c r="B564" s="860"/>
      <c r="C564" s="860"/>
      <c r="D564" s="860"/>
      <c r="E564" s="860"/>
      <c r="F564" s="860"/>
      <c r="G564" s="868"/>
      <c r="H564" s="860"/>
      <c r="I564" s="860"/>
      <c r="J564" s="860"/>
      <c r="K564" s="860"/>
      <c r="L564" s="860"/>
      <c r="M564" s="860"/>
      <c r="N564" s="860"/>
      <c r="O564" s="860"/>
      <c r="P564" s="860"/>
      <c r="Q564" s="860"/>
      <c r="R564" s="860"/>
      <c r="S564" s="860"/>
      <c r="T564" s="860"/>
      <c r="U564" s="860"/>
      <c r="V564" s="860"/>
      <c r="W564" s="860"/>
      <c r="X564" s="860"/>
      <c r="Y564" s="860"/>
      <c r="Z564" s="860"/>
      <c r="AA564" s="860"/>
      <c r="AB564" s="860"/>
      <c r="AC564" s="860"/>
    </row>
    <row r="565" spans="1:29" ht="15.75" customHeight="1" x14ac:dyDescent="0.25">
      <c r="A565" s="860"/>
      <c r="B565" s="860"/>
      <c r="C565" s="860"/>
      <c r="D565" s="860"/>
      <c r="E565" s="860"/>
      <c r="F565" s="860"/>
      <c r="G565" s="868"/>
      <c r="H565" s="860"/>
      <c r="I565" s="860"/>
      <c r="J565" s="860"/>
      <c r="K565" s="860"/>
      <c r="L565" s="860"/>
      <c r="M565" s="860"/>
      <c r="N565" s="860"/>
      <c r="O565" s="860"/>
      <c r="P565" s="860"/>
      <c r="Q565" s="860"/>
      <c r="R565" s="860"/>
      <c r="S565" s="860"/>
      <c r="T565" s="860"/>
      <c r="U565" s="860"/>
      <c r="V565" s="860"/>
      <c r="W565" s="860"/>
      <c r="X565" s="860"/>
      <c r="Y565" s="860"/>
      <c r="Z565" s="860"/>
      <c r="AA565" s="860"/>
      <c r="AB565" s="860"/>
      <c r="AC565" s="860"/>
    </row>
    <row r="566" spans="1:29" ht="15.75" customHeight="1" x14ac:dyDescent="0.25">
      <c r="A566" s="860"/>
      <c r="B566" s="860"/>
      <c r="C566" s="860"/>
      <c r="D566" s="860"/>
      <c r="E566" s="860"/>
      <c r="F566" s="860"/>
      <c r="G566" s="868"/>
      <c r="H566" s="860"/>
      <c r="I566" s="860"/>
      <c r="J566" s="860"/>
      <c r="K566" s="860"/>
      <c r="L566" s="860"/>
      <c r="M566" s="860"/>
      <c r="N566" s="860"/>
      <c r="O566" s="860"/>
      <c r="P566" s="860"/>
      <c r="Q566" s="860"/>
      <c r="R566" s="860"/>
      <c r="S566" s="860"/>
      <c r="T566" s="860"/>
      <c r="U566" s="860"/>
      <c r="V566" s="860"/>
      <c r="W566" s="860"/>
      <c r="X566" s="860"/>
      <c r="Y566" s="860"/>
      <c r="Z566" s="860"/>
      <c r="AA566" s="860"/>
      <c r="AB566" s="860"/>
      <c r="AC566" s="860"/>
    </row>
    <row r="567" spans="1:29" ht="15.75" customHeight="1" x14ac:dyDescent="0.25">
      <c r="A567" s="860"/>
      <c r="B567" s="860"/>
      <c r="C567" s="860"/>
      <c r="D567" s="860"/>
      <c r="E567" s="860"/>
      <c r="F567" s="860"/>
      <c r="G567" s="868"/>
      <c r="H567" s="860"/>
      <c r="I567" s="860"/>
      <c r="J567" s="860"/>
      <c r="K567" s="860"/>
      <c r="L567" s="860"/>
      <c r="M567" s="860"/>
      <c r="N567" s="860"/>
      <c r="O567" s="860"/>
      <c r="P567" s="860"/>
      <c r="Q567" s="860"/>
      <c r="R567" s="860"/>
      <c r="S567" s="860"/>
      <c r="T567" s="860"/>
      <c r="U567" s="860"/>
      <c r="V567" s="860"/>
      <c r="W567" s="860"/>
      <c r="X567" s="860"/>
      <c r="Y567" s="860"/>
      <c r="Z567" s="860"/>
      <c r="AA567" s="860"/>
      <c r="AB567" s="860"/>
      <c r="AC567" s="860"/>
    </row>
    <row r="568" spans="1:29" ht="15.75" customHeight="1" x14ac:dyDescent="0.25">
      <c r="A568" s="860"/>
      <c r="B568" s="860"/>
      <c r="C568" s="860"/>
      <c r="D568" s="860"/>
      <c r="E568" s="860"/>
      <c r="F568" s="860"/>
      <c r="G568" s="868"/>
      <c r="H568" s="860"/>
      <c r="I568" s="860"/>
      <c r="J568" s="860"/>
      <c r="K568" s="860"/>
      <c r="L568" s="860"/>
      <c r="M568" s="860"/>
      <c r="N568" s="860"/>
      <c r="O568" s="860"/>
      <c r="P568" s="860"/>
      <c r="Q568" s="860"/>
      <c r="R568" s="860"/>
      <c r="S568" s="860"/>
      <c r="T568" s="860"/>
      <c r="U568" s="860"/>
      <c r="V568" s="860"/>
      <c r="W568" s="860"/>
      <c r="X568" s="860"/>
      <c r="Y568" s="860"/>
      <c r="Z568" s="860"/>
      <c r="AA568" s="860"/>
      <c r="AB568" s="860"/>
      <c r="AC568" s="860"/>
    </row>
    <row r="569" spans="1:29" ht="15.75" customHeight="1" x14ac:dyDescent="0.25">
      <c r="A569" s="860"/>
      <c r="B569" s="860"/>
      <c r="C569" s="860"/>
      <c r="D569" s="860"/>
      <c r="E569" s="860"/>
      <c r="F569" s="860"/>
      <c r="G569" s="868"/>
      <c r="H569" s="860"/>
      <c r="I569" s="860"/>
      <c r="J569" s="860"/>
      <c r="K569" s="860"/>
      <c r="L569" s="860"/>
      <c r="M569" s="860"/>
      <c r="N569" s="860"/>
      <c r="O569" s="860"/>
      <c r="P569" s="860"/>
      <c r="Q569" s="860"/>
      <c r="R569" s="860"/>
      <c r="S569" s="860"/>
      <c r="T569" s="860"/>
      <c r="U569" s="860"/>
      <c r="V569" s="860"/>
      <c r="W569" s="860"/>
      <c r="X569" s="860"/>
      <c r="Y569" s="860"/>
      <c r="Z569" s="860"/>
      <c r="AA569" s="860"/>
      <c r="AB569" s="860"/>
      <c r="AC569" s="860"/>
    </row>
    <row r="570" spans="1:29" ht="15.75" customHeight="1" x14ac:dyDescent="0.25">
      <c r="A570" s="860"/>
      <c r="B570" s="860"/>
      <c r="C570" s="860"/>
      <c r="D570" s="860"/>
      <c r="E570" s="860"/>
      <c r="F570" s="860"/>
      <c r="G570" s="868"/>
      <c r="H570" s="860"/>
      <c r="I570" s="860"/>
      <c r="J570" s="860"/>
      <c r="K570" s="860"/>
      <c r="L570" s="860"/>
      <c r="M570" s="860"/>
      <c r="N570" s="860"/>
      <c r="O570" s="860"/>
      <c r="P570" s="860"/>
      <c r="Q570" s="860"/>
      <c r="R570" s="860"/>
      <c r="S570" s="860"/>
      <c r="T570" s="860"/>
      <c r="U570" s="860"/>
      <c r="V570" s="860"/>
      <c r="W570" s="860"/>
      <c r="X570" s="860"/>
      <c r="Y570" s="860"/>
      <c r="Z570" s="860"/>
      <c r="AA570" s="860"/>
      <c r="AB570" s="860"/>
      <c r="AC570" s="860"/>
    </row>
    <row r="571" spans="1:29" ht="15.75" customHeight="1" x14ac:dyDescent="0.25">
      <c r="A571" s="860"/>
      <c r="B571" s="860"/>
      <c r="C571" s="860"/>
      <c r="D571" s="860"/>
      <c r="E571" s="860"/>
      <c r="F571" s="860"/>
      <c r="G571" s="868"/>
      <c r="H571" s="860"/>
      <c r="I571" s="860"/>
      <c r="J571" s="860"/>
      <c r="K571" s="860"/>
      <c r="L571" s="860"/>
      <c r="M571" s="860"/>
      <c r="N571" s="860"/>
      <c r="O571" s="860"/>
      <c r="P571" s="860"/>
      <c r="Q571" s="860"/>
      <c r="R571" s="860"/>
      <c r="S571" s="860"/>
      <c r="T571" s="860"/>
      <c r="U571" s="860"/>
      <c r="V571" s="860"/>
      <c r="W571" s="860"/>
      <c r="X571" s="860"/>
      <c r="Y571" s="860"/>
      <c r="Z571" s="860"/>
      <c r="AA571" s="860"/>
      <c r="AB571" s="860"/>
      <c r="AC571" s="860"/>
    </row>
    <row r="572" spans="1:29" ht="15.75" customHeight="1" x14ac:dyDescent="0.25">
      <c r="A572" s="860"/>
      <c r="B572" s="860"/>
      <c r="C572" s="860"/>
      <c r="D572" s="860"/>
      <c r="E572" s="860"/>
      <c r="F572" s="860"/>
      <c r="G572" s="868"/>
      <c r="H572" s="860"/>
      <c r="I572" s="860"/>
      <c r="J572" s="860"/>
      <c r="K572" s="860"/>
      <c r="L572" s="860"/>
      <c r="M572" s="860"/>
      <c r="N572" s="860"/>
      <c r="O572" s="860"/>
      <c r="P572" s="860"/>
      <c r="Q572" s="860"/>
      <c r="R572" s="860"/>
      <c r="S572" s="860"/>
      <c r="T572" s="860"/>
      <c r="U572" s="860"/>
      <c r="V572" s="860"/>
      <c r="W572" s="860"/>
      <c r="X572" s="860"/>
      <c r="Y572" s="860"/>
      <c r="Z572" s="860"/>
      <c r="AA572" s="860"/>
      <c r="AB572" s="860"/>
      <c r="AC572" s="860"/>
    </row>
    <row r="573" spans="1:29" ht="15.75" customHeight="1" x14ac:dyDescent="0.25">
      <c r="A573" s="860"/>
      <c r="B573" s="860"/>
      <c r="C573" s="860"/>
      <c r="D573" s="860"/>
      <c r="E573" s="860"/>
      <c r="F573" s="860"/>
      <c r="G573" s="868"/>
      <c r="H573" s="860"/>
      <c r="I573" s="860"/>
      <c r="J573" s="860"/>
      <c r="K573" s="860"/>
      <c r="L573" s="860"/>
      <c r="M573" s="860"/>
      <c r="N573" s="860"/>
      <c r="O573" s="860"/>
      <c r="P573" s="860"/>
      <c r="Q573" s="860"/>
      <c r="R573" s="860"/>
      <c r="S573" s="860"/>
      <c r="T573" s="860"/>
      <c r="U573" s="860"/>
      <c r="V573" s="860"/>
      <c r="W573" s="860"/>
      <c r="X573" s="860"/>
      <c r="Y573" s="860"/>
      <c r="Z573" s="860"/>
      <c r="AA573" s="860"/>
      <c r="AB573" s="860"/>
      <c r="AC573" s="860"/>
    </row>
    <row r="574" spans="1:29" ht="15.75" customHeight="1" x14ac:dyDescent="0.25">
      <c r="A574" s="860"/>
      <c r="B574" s="860"/>
      <c r="C574" s="860"/>
      <c r="D574" s="860"/>
      <c r="E574" s="860"/>
      <c r="F574" s="860"/>
      <c r="G574" s="868"/>
      <c r="H574" s="860"/>
      <c r="I574" s="860"/>
      <c r="J574" s="860"/>
      <c r="K574" s="860"/>
      <c r="L574" s="860"/>
      <c r="M574" s="860"/>
      <c r="N574" s="860"/>
      <c r="O574" s="860"/>
      <c r="P574" s="860"/>
      <c r="Q574" s="860"/>
      <c r="R574" s="860"/>
      <c r="S574" s="860"/>
      <c r="T574" s="860"/>
      <c r="U574" s="860"/>
      <c r="V574" s="860"/>
      <c r="W574" s="860"/>
      <c r="X574" s="860"/>
      <c r="Y574" s="860"/>
      <c r="Z574" s="860"/>
      <c r="AA574" s="860"/>
      <c r="AB574" s="860"/>
      <c r="AC574" s="860"/>
    </row>
    <row r="575" spans="1:29" ht="15.75" customHeight="1" x14ac:dyDescent="0.25">
      <c r="A575" s="860"/>
      <c r="B575" s="860"/>
      <c r="C575" s="860"/>
      <c r="D575" s="860"/>
      <c r="E575" s="860"/>
      <c r="F575" s="860"/>
      <c r="G575" s="868"/>
      <c r="H575" s="860"/>
      <c r="I575" s="860"/>
      <c r="J575" s="860"/>
      <c r="K575" s="860"/>
      <c r="L575" s="860"/>
      <c r="M575" s="860"/>
      <c r="N575" s="860"/>
      <c r="O575" s="860"/>
      <c r="P575" s="860"/>
      <c r="Q575" s="860"/>
      <c r="R575" s="860"/>
      <c r="S575" s="860"/>
      <c r="T575" s="860"/>
      <c r="U575" s="860"/>
      <c r="V575" s="860"/>
      <c r="W575" s="860"/>
      <c r="X575" s="860"/>
      <c r="Y575" s="860"/>
      <c r="Z575" s="860"/>
      <c r="AA575" s="860"/>
      <c r="AB575" s="860"/>
      <c r="AC575" s="860"/>
    </row>
    <row r="576" spans="1:29" ht="15.75" customHeight="1" x14ac:dyDescent="0.25">
      <c r="A576" s="860"/>
      <c r="B576" s="860"/>
      <c r="C576" s="860"/>
      <c r="D576" s="860"/>
      <c r="E576" s="860"/>
      <c r="F576" s="860"/>
      <c r="G576" s="868"/>
      <c r="H576" s="860"/>
      <c r="I576" s="860"/>
      <c r="J576" s="860"/>
      <c r="K576" s="860"/>
      <c r="L576" s="860"/>
      <c r="M576" s="860"/>
      <c r="N576" s="860"/>
      <c r="O576" s="860"/>
      <c r="P576" s="860"/>
      <c r="Q576" s="860"/>
      <c r="R576" s="860"/>
      <c r="S576" s="860"/>
      <c r="T576" s="860"/>
      <c r="U576" s="860"/>
      <c r="V576" s="860"/>
      <c r="W576" s="860"/>
      <c r="X576" s="860"/>
      <c r="Y576" s="860"/>
      <c r="Z576" s="860"/>
      <c r="AA576" s="860"/>
      <c r="AB576" s="860"/>
      <c r="AC576" s="860"/>
    </row>
    <row r="577" spans="1:29" ht="15.75" customHeight="1" x14ac:dyDescent="0.25">
      <c r="A577" s="860"/>
      <c r="B577" s="860"/>
      <c r="C577" s="860"/>
      <c r="D577" s="860"/>
      <c r="E577" s="860"/>
      <c r="F577" s="860"/>
      <c r="G577" s="868"/>
      <c r="H577" s="860"/>
      <c r="I577" s="860"/>
      <c r="J577" s="860"/>
      <c r="K577" s="860"/>
      <c r="L577" s="860"/>
      <c r="M577" s="860"/>
      <c r="N577" s="860"/>
      <c r="O577" s="860"/>
      <c r="P577" s="860"/>
      <c r="Q577" s="860"/>
      <c r="R577" s="860"/>
      <c r="S577" s="860"/>
      <c r="T577" s="860"/>
      <c r="U577" s="860"/>
      <c r="V577" s="860"/>
      <c r="W577" s="860"/>
      <c r="X577" s="860"/>
      <c r="Y577" s="860"/>
      <c r="Z577" s="860"/>
      <c r="AA577" s="860"/>
      <c r="AB577" s="860"/>
      <c r="AC577" s="860"/>
    </row>
    <row r="578" spans="1:29" ht="15.75" customHeight="1" x14ac:dyDescent="0.25">
      <c r="A578" s="860"/>
      <c r="B578" s="860"/>
      <c r="C578" s="860"/>
      <c r="D578" s="860"/>
      <c r="E578" s="860"/>
      <c r="F578" s="860"/>
      <c r="G578" s="868"/>
      <c r="H578" s="860"/>
      <c r="I578" s="860"/>
      <c r="J578" s="860"/>
      <c r="K578" s="860"/>
      <c r="L578" s="860"/>
      <c r="M578" s="860"/>
      <c r="N578" s="860"/>
      <c r="O578" s="860"/>
      <c r="P578" s="860"/>
      <c r="Q578" s="860"/>
      <c r="R578" s="860"/>
      <c r="S578" s="860"/>
      <c r="T578" s="860"/>
      <c r="U578" s="860"/>
      <c r="V578" s="860"/>
      <c r="W578" s="860"/>
      <c r="X578" s="860"/>
      <c r="Y578" s="860"/>
      <c r="Z578" s="860"/>
      <c r="AA578" s="860"/>
      <c r="AB578" s="860"/>
      <c r="AC578" s="860"/>
    </row>
    <row r="579" spans="1:29" ht="15.75" customHeight="1" x14ac:dyDescent="0.25">
      <c r="A579" s="860"/>
      <c r="B579" s="860"/>
      <c r="C579" s="860"/>
      <c r="D579" s="860"/>
      <c r="E579" s="860"/>
      <c r="F579" s="860"/>
      <c r="G579" s="868"/>
      <c r="H579" s="860"/>
      <c r="I579" s="860"/>
      <c r="J579" s="860"/>
      <c r="K579" s="860"/>
      <c r="L579" s="860"/>
      <c r="M579" s="860"/>
      <c r="N579" s="860"/>
      <c r="O579" s="860"/>
      <c r="P579" s="860"/>
      <c r="Q579" s="860"/>
      <c r="R579" s="860"/>
      <c r="S579" s="860"/>
      <c r="T579" s="860"/>
      <c r="U579" s="860"/>
      <c r="V579" s="860"/>
      <c r="W579" s="860"/>
      <c r="X579" s="860"/>
      <c r="Y579" s="860"/>
      <c r="Z579" s="860"/>
      <c r="AA579" s="860"/>
      <c r="AB579" s="860"/>
      <c r="AC579" s="860"/>
    </row>
    <row r="580" spans="1:29" ht="15.75" customHeight="1" x14ac:dyDescent="0.25">
      <c r="A580" s="860"/>
      <c r="B580" s="860"/>
      <c r="C580" s="860"/>
      <c r="D580" s="860"/>
      <c r="E580" s="860"/>
      <c r="F580" s="860"/>
      <c r="G580" s="868"/>
      <c r="H580" s="860"/>
      <c r="I580" s="860"/>
      <c r="J580" s="860"/>
      <c r="K580" s="860"/>
      <c r="L580" s="860"/>
      <c r="M580" s="860"/>
      <c r="N580" s="860"/>
      <c r="O580" s="860"/>
      <c r="P580" s="860"/>
      <c r="Q580" s="860"/>
      <c r="R580" s="860"/>
      <c r="S580" s="860"/>
      <c r="T580" s="860"/>
      <c r="U580" s="860"/>
      <c r="V580" s="860"/>
      <c r="W580" s="860"/>
      <c r="X580" s="860"/>
      <c r="Y580" s="860"/>
      <c r="Z580" s="860"/>
      <c r="AA580" s="860"/>
      <c r="AB580" s="860"/>
      <c r="AC580" s="860"/>
    </row>
    <row r="581" spans="1:29" ht="15.75" customHeight="1" x14ac:dyDescent="0.25">
      <c r="A581" s="860"/>
      <c r="B581" s="860"/>
      <c r="C581" s="860"/>
      <c r="D581" s="860"/>
      <c r="E581" s="860"/>
      <c r="F581" s="860"/>
      <c r="G581" s="868"/>
      <c r="H581" s="860"/>
      <c r="I581" s="860"/>
      <c r="J581" s="860"/>
      <c r="K581" s="860"/>
      <c r="L581" s="860"/>
      <c r="M581" s="860"/>
      <c r="N581" s="860"/>
      <c r="O581" s="860"/>
      <c r="P581" s="860"/>
      <c r="Q581" s="860"/>
      <c r="R581" s="860"/>
      <c r="S581" s="860"/>
      <c r="T581" s="860"/>
      <c r="U581" s="860"/>
      <c r="V581" s="860"/>
      <c r="W581" s="860"/>
      <c r="X581" s="860"/>
      <c r="Y581" s="860"/>
      <c r="Z581" s="860"/>
      <c r="AA581" s="860"/>
      <c r="AB581" s="860"/>
      <c r="AC581" s="860"/>
    </row>
    <row r="582" spans="1:29" ht="15.75" customHeight="1" x14ac:dyDescent="0.25">
      <c r="A582" s="860"/>
      <c r="B582" s="860"/>
      <c r="C582" s="860"/>
      <c r="D582" s="860"/>
      <c r="E582" s="860"/>
      <c r="F582" s="860"/>
      <c r="G582" s="868"/>
      <c r="H582" s="860"/>
      <c r="I582" s="860"/>
      <c r="J582" s="860"/>
      <c r="K582" s="860"/>
      <c r="L582" s="860"/>
      <c r="M582" s="860"/>
      <c r="N582" s="860"/>
      <c r="O582" s="860"/>
      <c r="P582" s="860"/>
      <c r="Q582" s="860"/>
      <c r="R582" s="860"/>
      <c r="S582" s="860"/>
      <c r="T582" s="860"/>
      <c r="U582" s="860"/>
      <c r="V582" s="860"/>
      <c r="W582" s="860"/>
      <c r="X582" s="860"/>
      <c r="Y582" s="860"/>
      <c r="Z582" s="860"/>
      <c r="AA582" s="860"/>
      <c r="AB582" s="860"/>
      <c r="AC582" s="860"/>
    </row>
    <row r="583" spans="1:29" ht="15.75" customHeight="1" x14ac:dyDescent="0.25">
      <c r="A583" s="860"/>
      <c r="B583" s="860"/>
      <c r="C583" s="860"/>
      <c r="D583" s="860"/>
      <c r="E583" s="860"/>
      <c r="F583" s="860"/>
      <c r="G583" s="868"/>
      <c r="H583" s="860"/>
      <c r="I583" s="860"/>
      <c r="J583" s="860"/>
      <c r="K583" s="860"/>
      <c r="L583" s="860"/>
      <c r="M583" s="860"/>
      <c r="N583" s="860"/>
      <c r="O583" s="860"/>
      <c r="P583" s="860"/>
      <c r="Q583" s="860"/>
      <c r="R583" s="860"/>
      <c r="S583" s="860"/>
      <c r="T583" s="860"/>
      <c r="U583" s="860"/>
      <c r="V583" s="860"/>
      <c r="W583" s="860"/>
      <c r="X583" s="860"/>
      <c r="Y583" s="860"/>
      <c r="Z583" s="860"/>
      <c r="AA583" s="860"/>
      <c r="AB583" s="860"/>
      <c r="AC583" s="860"/>
    </row>
    <row r="584" spans="1:29" ht="15.75" customHeight="1" x14ac:dyDescent="0.25">
      <c r="A584" s="860"/>
      <c r="B584" s="860"/>
      <c r="C584" s="860"/>
      <c r="D584" s="860"/>
      <c r="E584" s="860"/>
      <c r="F584" s="860"/>
      <c r="G584" s="868"/>
      <c r="H584" s="860"/>
      <c r="I584" s="860"/>
      <c r="J584" s="860"/>
      <c r="K584" s="860"/>
      <c r="L584" s="860"/>
      <c r="M584" s="860"/>
      <c r="N584" s="860"/>
      <c r="O584" s="860"/>
      <c r="P584" s="860"/>
      <c r="Q584" s="860"/>
      <c r="R584" s="860"/>
      <c r="S584" s="860"/>
      <c r="T584" s="860"/>
      <c r="U584" s="860"/>
      <c r="V584" s="860"/>
      <c r="W584" s="860"/>
      <c r="X584" s="860"/>
      <c r="Y584" s="860"/>
      <c r="Z584" s="860"/>
      <c r="AA584" s="860"/>
      <c r="AB584" s="860"/>
      <c r="AC584" s="860"/>
    </row>
    <row r="585" spans="1:29" ht="15.75" customHeight="1" x14ac:dyDescent="0.25">
      <c r="A585" s="860"/>
      <c r="B585" s="860"/>
      <c r="C585" s="860"/>
      <c r="D585" s="860"/>
      <c r="E585" s="860"/>
      <c r="F585" s="860"/>
      <c r="G585" s="868"/>
      <c r="H585" s="860"/>
      <c r="I585" s="860"/>
      <c r="J585" s="860"/>
      <c r="K585" s="860"/>
      <c r="L585" s="860"/>
      <c r="M585" s="860"/>
      <c r="N585" s="860"/>
      <c r="O585" s="860"/>
      <c r="P585" s="860"/>
      <c r="Q585" s="860"/>
      <c r="R585" s="860"/>
      <c r="S585" s="860"/>
      <c r="T585" s="860"/>
      <c r="U585" s="860"/>
      <c r="V585" s="860"/>
      <c r="W585" s="860"/>
      <c r="X585" s="860"/>
      <c r="Y585" s="860"/>
      <c r="Z585" s="860"/>
      <c r="AA585" s="860"/>
      <c r="AB585" s="860"/>
      <c r="AC585" s="860"/>
    </row>
    <row r="586" spans="1:29" ht="15.75" customHeight="1" x14ac:dyDescent="0.25">
      <c r="A586" s="860"/>
      <c r="B586" s="860"/>
      <c r="C586" s="860"/>
      <c r="D586" s="860"/>
      <c r="E586" s="860"/>
      <c r="F586" s="860"/>
      <c r="G586" s="868"/>
      <c r="H586" s="860"/>
      <c r="I586" s="860"/>
      <c r="J586" s="860"/>
      <c r="K586" s="860"/>
      <c r="L586" s="860"/>
      <c r="M586" s="860"/>
      <c r="N586" s="860"/>
      <c r="O586" s="860"/>
      <c r="P586" s="860"/>
      <c r="Q586" s="860"/>
      <c r="R586" s="860"/>
      <c r="S586" s="860"/>
      <c r="T586" s="860"/>
      <c r="U586" s="860"/>
      <c r="V586" s="860"/>
      <c r="W586" s="860"/>
      <c r="X586" s="860"/>
      <c r="Y586" s="860"/>
      <c r="Z586" s="860"/>
      <c r="AA586" s="860"/>
      <c r="AB586" s="860"/>
      <c r="AC586" s="860"/>
    </row>
    <row r="587" spans="1:29" ht="15.75" customHeight="1" x14ac:dyDescent="0.25">
      <c r="A587" s="860"/>
      <c r="B587" s="860"/>
      <c r="C587" s="860"/>
      <c r="D587" s="860"/>
      <c r="E587" s="860"/>
      <c r="F587" s="860"/>
      <c r="G587" s="868"/>
      <c r="H587" s="860"/>
      <c r="I587" s="860"/>
      <c r="J587" s="860"/>
      <c r="K587" s="860"/>
      <c r="L587" s="860"/>
      <c r="M587" s="860"/>
      <c r="N587" s="860"/>
      <c r="O587" s="860"/>
      <c r="P587" s="860"/>
      <c r="Q587" s="860"/>
      <c r="R587" s="860"/>
      <c r="S587" s="860"/>
      <c r="T587" s="860"/>
      <c r="U587" s="860"/>
      <c r="V587" s="860"/>
      <c r="W587" s="860"/>
      <c r="X587" s="860"/>
      <c r="Y587" s="860"/>
      <c r="Z587" s="860"/>
      <c r="AA587" s="860"/>
      <c r="AB587" s="860"/>
      <c r="AC587" s="860"/>
    </row>
    <row r="588" spans="1:29" ht="15.75" customHeight="1" x14ac:dyDescent="0.25">
      <c r="A588" s="860"/>
      <c r="B588" s="860"/>
      <c r="C588" s="860"/>
      <c r="D588" s="860"/>
      <c r="E588" s="860"/>
      <c r="F588" s="860"/>
      <c r="G588" s="868"/>
      <c r="H588" s="860"/>
      <c r="I588" s="860"/>
      <c r="J588" s="860"/>
      <c r="K588" s="860"/>
      <c r="L588" s="860"/>
      <c r="M588" s="860"/>
      <c r="N588" s="860"/>
      <c r="O588" s="860"/>
      <c r="P588" s="860"/>
      <c r="Q588" s="860"/>
      <c r="R588" s="860"/>
      <c r="S588" s="860"/>
      <c r="T588" s="860"/>
      <c r="U588" s="860"/>
      <c r="V588" s="860"/>
      <c r="W588" s="860"/>
      <c r="X588" s="860"/>
      <c r="Y588" s="860"/>
      <c r="Z588" s="860"/>
      <c r="AA588" s="860"/>
      <c r="AB588" s="860"/>
      <c r="AC588" s="860"/>
    </row>
    <row r="589" spans="1:29" ht="15.75" customHeight="1" x14ac:dyDescent="0.25">
      <c r="A589" s="860"/>
      <c r="B589" s="860"/>
      <c r="C589" s="860"/>
      <c r="D589" s="860"/>
      <c r="E589" s="860"/>
      <c r="F589" s="860"/>
      <c r="G589" s="868"/>
      <c r="H589" s="860"/>
      <c r="I589" s="860"/>
      <c r="J589" s="860"/>
      <c r="K589" s="860"/>
      <c r="L589" s="860"/>
      <c r="M589" s="860"/>
      <c r="N589" s="860"/>
      <c r="O589" s="860"/>
      <c r="P589" s="860"/>
      <c r="Q589" s="860"/>
      <c r="R589" s="860"/>
      <c r="S589" s="860"/>
      <c r="T589" s="860"/>
      <c r="U589" s="860"/>
      <c r="V589" s="860"/>
      <c r="W589" s="860"/>
      <c r="X589" s="860"/>
      <c r="Y589" s="860"/>
      <c r="Z589" s="860"/>
      <c r="AA589" s="860"/>
      <c r="AB589" s="860"/>
      <c r="AC589" s="860"/>
    </row>
    <row r="590" spans="1:29" ht="15.75" customHeight="1" x14ac:dyDescent="0.25">
      <c r="A590" s="860"/>
      <c r="B590" s="860"/>
      <c r="C590" s="860"/>
      <c r="D590" s="860"/>
      <c r="E590" s="860"/>
      <c r="F590" s="860"/>
      <c r="G590" s="868"/>
      <c r="H590" s="860"/>
      <c r="I590" s="860"/>
      <c r="J590" s="860"/>
      <c r="K590" s="860"/>
      <c r="L590" s="860"/>
      <c r="M590" s="860"/>
      <c r="N590" s="860"/>
      <c r="O590" s="860"/>
      <c r="P590" s="860"/>
      <c r="Q590" s="860"/>
      <c r="R590" s="860"/>
      <c r="S590" s="860"/>
      <c r="T590" s="860"/>
      <c r="U590" s="860"/>
      <c r="V590" s="860"/>
      <c r="W590" s="860"/>
      <c r="X590" s="860"/>
      <c r="Y590" s="860"/>
      <c r="Z590" s="860"/>
      <c r="AA590" s="860"/>
      <c r="AB590" s="860"/>
      <c r="AC590" s="860"/>
    </row>
    <row r="591" spans="1:29" ht="15.75" customHeight="1" x14ac:dyDescent="0.25">
      <c r="A591" s="860"/>
      <c r="B591" s="860"/>
      <c r="C591" s="860"/>
      <c r="D591" s="860"/>
      <c r="E591" s="860"/>
      <c r="F591" s="860"/>
      <c r="G591" s="868"/>
      <c r="H591" s="860"/>
      <c r="I591" s="860"/>
      <c r="J591" s="860"/>
      <c r="K591" s="860"/>
      <c r="L591" s="860"/>
      <c r="M591" s="860"/>
      <c r="N591" s="860"/>
      <c r="O591" s="860"/>
      <c r="P591" s="860"/>
      <c r="Q591" s="860"/>
      <c r="R591" s="860"/>
      <c r="S591" s="860"/>
      <c r="T591" s="860"/>
      <c r="U591" s="860"/>
      <c r="V591" s="860"/>
      <c r="W591" s="860"/>
      <c r="X591" s="860"/>
      <c r="Y591" s="860"/>
      <c r="Z591" s="860"/>
      <c r="AA591" s="860"/>
      <c r="AB591" s="860"/>
      <c r="AC591" s="860"/>
    </row>
    <row r="592" spans="1:29" ht="15.75" customHeight="1" x14ac:dyDescent="0.25">
      <c r="A592" s="860"/>
      <c r="B592" s="860"/>
      <c r="C592" s="860"/>
      <c r="D592" s="860"/>
      <c r="E592" s="860"/>
      <c r="F592" s="860"/>
      <c r="G592" s="868"/>
      <c r="H592" s="860"/>
      <c r="I592" s="860"/>
      <c r="J592" s="860"/>
      <c r="K592" s="860"/>
      <c r="L592" s="860"/>
      <c r="M592" s="860"/>
      <c r="N592" s="860"/>
      <c r="O592" s="860"/>
      <c r="P592" s="860"/>
      <c r="Q592" s="860"/>
      <c r="R592" s="860"/>
      <c r="S592" s="860"/>
      <c r="T592" s="860"/>
      <c r="U592" s="860"/>
      <c r="V592" s="860"/>
      <c r="W592" s="860"/>
      <c r="X592" s="860"/>
      <c r="Y592" s="860"/>
      <c r="Z592" s="860"/>
      <c r="AA592" s="860"/>
      <c r="AB592" s="860"/>
      <c r="AC592" s="860"/>
    </row>
    <row r="593" spans="1:29" ht="15.75" customHeight="1" x14ac:dyDescent="0.25">
      <c r="A593" s="860"/>
      <c r="B593" s="860"/>
      <c r="C593" s="860"/>
      <c r="D593" s="860"/>
      <c r="E593" s="860"/>
      <c r="F593" s="860"/>
      <c r="G593" s="868"/>
      <c r="H593" s="860"/>
      <c r="I593" s="860"/>
      <c r="J593" s="860"/>
      <c r="K593" s="860"/>
      <c r="L593" s="860"/>
      <c r="M593" s="860"/>
      <c r="N593" s="860"/>
      <c r="O593" s="860"/>
      <c r="P593" s="860"/>
      <c r="Q593" s="860"/>
      <c r="R593" s="860"/>
      <c r="S593" s="860"/>
      <c r="T593" s="860"/>
      <c r="U593" s="860"/>
      <c r="V593" s="860"/>
      <c r="W593" s="860"/>
      <c r="X593" s="860"/>
      <c r="Y593" s="860"/>
      <c r="Z593" s="860"/>
      <c r="AA593" s="860"/>
      <c r="AB593" s="860"/>
      <c r="AC593" s="860"/>
    </row>
    <row r="594" spans="1:29" ht="15.75" customHeight="1" x14ac:dyDescent="0.25">
      <c r="A594" s="860"/>
      <c r="B594" s="860"/>
      <c r="C594" s="860"/>
      <c r="D594" s="860"/>
      <c r="E594" s="860"/>
      <c r="F594" s="860"/>
      <c r="G594" s="868"/>
      <c r="H594" s="860"/>
      <c r="I594" s="860"/>
      <c r="J594" s="860"/>
      <c r="K594" s="860"/>
      <c r="L594" s="860"/>
      <c r="M594" s="860"/>
      <c r="N594" s="860"/>
      <c r="O594" s="860"/>
      <c r="P594" s="860"/>
      <c r="Q594" s="860"/>
      <c r="R594" s="860"/>
      <c r="S594" s="860"/>
      <c r="T594" s="860"/>
      <c r="U594" s="860"/>
      <c r="V594" s="860"/>
      <c r="W594" s="860"/>
      <c r="X594" s="860"/>
      <c r="Y594" s="860"/>
      <c r="Z594" s="860"/>
      <c r="AA594" s="860"/>
      <c r="AB594" s="860"/>
      <c r="AC594" s="860"/>
    </row>
    <row r="595" spans="1:29" ht="15.75" customHeight="1" x14ac:dyDescent="0.25">
      <c r="A595" s="860"/>
      <c r="B595" s="860"/>
      <c r="C595" s="860"/>
      <c r="D595" s="860"/>
      <c r="E595" s="860"/>
      <c r="F595" s="860"/>
      <c r="G595" s="868"/>
      <c r="H595" s="860"/>
      <c r="I595" s="860"/>
      <c r="J595" s="860"/>
      <c r="K595" s="860"/>
      <c r="L595" s="860"/>
      <c r="M595" s="860"/>
      <c r="N595" s="860"/>
      <c r="O595" s="860"/>
      <c r="P595" s="860"/>
      <c r="Q595" s="860"/>
      <c r="R595" s="860"/>
      <c r="S595" s="860"/>
      <c r="T595" s="860"/>
      <c r="U595" s="860"/>
      <c r="V595" s="860"/>
      <c r="W595" s="860"/>
      <c r="X595" s="860"/>
      <c r="Y595" s="860"/>
      <c r="Z595" s="860"/>
      <c r="AA595" s="860"/>
      <c r="AB595" s="860"/>
      <c r="AC595" s="860"/>
    </row>
    <row r="596" spans="1:29" ht="15.75" customHeight="1" x14ac:dyDescent="0.25">
      <c r="A596" s="860"/>
      <c r="B596" s="860"/>
      <c r="C596" s="860"/>
      <c r="D596" s="860"/>
      <c r="E596" s="860"/>
      <c r="F596" s="860"/>
      <c r="G596" s="868"/>
      <c r="H596" s="860"/>
      <c r="I596" s="860"/>
      <c r="J596" s="860"/>
      <c r="K596" s="860"/>
      <c r="L596" s="860"/>
      <c r="M596" s="860"/>
      <c r="N596" s="860"/>
      <c r="O596" s="860"/>
      <c r="P596" s="860"/>
      <c r="Q596" s="860"/>
      <c r="R596" s="860"/>
      <c r="S596" s="860"/>
      <c r="T596" s="860"/>
      <c r="U596" s="860"/>
      <c r="V596" s="860"/>
      <c r="W596" s="860"/>
      <c r="X596" s="860"/>
      <c r="Y596" s="860"/>
      <c r="Z596" s="860"/>
      <c r="AA596" s="860"/>
      <c r="AB596" s="860"/>
      <c r="AC596" s="860"/>
    </row>
    <row r="597" spans="1:29" ht="15.75" customHeight="1" x14ac:dyDescent="0.25">
      <c r="A597" s="860"/>
      <c r="B597" s="860"/>
      <c r="C597" s="860"/>
      <c r="D597" s="860"/>
      <c r="E597" s="860"/>
      <c r="F597" s="860"/>
      <c r="G597" s="868"/>
      <c r="H597" s="860"/>
      <c r="I597" s="860"/>
      <c r="J597" s="860"/>
      <c r="K597" s="860"/>
      <c r="L597" s="860"/>
      <c r="M597" s="860"/>
      <c r="N597" s="860"/>
      <c r="O597" s="860"/>
      <c r="P597" s="860"/>
      <c r="Q597" s="860"/>
      <c r="R597" s="860"/>
      <c r="S597" s="860"/>
      <c r="T597" s="860"/>
      <c r="U597" s="860"/>
      <c r="V597" s="860"/>
      <c r="W597" s="860"/>
      <c r="X597" s="860"/>
      <c r="Y597" s="860"/>
      <c r="Z597" s="860"/>
      <c r="AA597" s="860"/>
      <c r="AB597" s="860"/>
      <c r="AC597" s="860"/>
    </row>
    <row r="598" spans="1:29" ht="15.75" customHeight="1" x14ac:dyDescent="0.25">
      <c r="A598" s="860"/>
      <c r="B598" s="860"/>
      <c r="C598" s="860"/>
      <c r="D598" s="860"/>
      <c r="E598" s="860"/>
      <c r="F598" s="860"/>
      <c r="G598" s="868"/>
      <c r="H598" s="860"/>
      <c r="I598" s="860"/>
      <c r="J598" s="860"/>
      <c r="K598" s="860"/>
      <c r="L598" s="860"/>
      <c r="M598" s="860"/>
      <c r="N598" s="860"/>
      <c r="O598" s="860"/>
      <c r="P598" s="860"/>
      <c r="Q598" s="860"/>
      <c r="R598" s="860"/>
      <c r="S598" s="860"/>
      <c r="T598" s="860"/>
      <c r="U598" s="860"/>
      <c r="V598" s="860"/>
      <c r="W598" s="860"/>
      <c r="X598" s="860"/>
      <c r="Y598" s="860"/>
      <c r="Z598" s="860"/>
      <c r="AA598" s="860"/>
      <c r="AB598" s="860"/>
      <c r="AC598" s="860"/>
    </row>
    <row r="599" spans="1:29" ht="15.75" customHeight="1" x14ac:dyDescent="0.25">
      <c r="A599" s="860"/>
      <c r="B599" s="860"/>
      <c r="C599" s="860"/>
      <c r="D599" s="860"/>
      <c r="E599" s="860"/>
      <c r="F599" s="860"/>
      <c r="G599" s="868"/>
      <c r="H599" s="860"/>
      <c r="I599" s="860"/>
      <c r="J599" s="860"/>
      <c r="K599" s="860"/>
      <c r="L599" s="860"/>
      <c r="M599" s="860"/>
      <c r="N599" s="860"/>
      <c r="O599" s="860"/>
      <c r="P599" s="860"/>
      <c r="Q599" s="860"/>
      <c r="R599" s="860"/>
      <c r="S599" s="860"/>
      <c r="T599" s="860"/>
      <c r="U599" s="860"/>
      <c r="V599" s="860"/>
      <c r="W599" s="860"/>
      <c r="X599" s="860"/>
      <c r="Y599" s="860"/>
      <c r="Z599" s="860"/>
      <c r="AA599" s="860"/>
      <c r="AB599" s="860"/>
      <c r="AC599" s="860"/>
    </row>
    <row r="600" spans="1:29" ht="15.75" customHeight="1" x14ac:dyDescent="0.25">
      <c r="A600" s="860"/>
      <c r="B600" s="860"/>
      <c r="C600" s="860"/>
      <c r="D600" s="860"/>
      <c r="E600" s="860"/>
      <c r="F600" s="860"/>
      <c r="G600" s="868"/>
      <c r="H600" s="860"/>
      <c r="I600" s="860"/>
      <c r="J600" s="860"/>
      <c r="K600" s="860"/>
      <c r="L600" s="860"/>
      <c r="M600" s="860"/>
      <c r="N600" s="860"/>
      <c r="O600" s="860"/>
      <c r="P600" s="860"/>
      <c r="Q600" s="860"/>
      <c r="R600" s="860"/>
      <c r="S600" s="860"/>
      <c r="T600" s="860"/>
      <c r="U600" s="860"/>
      <c r="V600" s="860"/>
      <c r="W600" s="860"/>
      <c r="X600" s="860"/>
      <c r="Y600" s="860"/>
      <c r="Z600" s="860"/>
      <c r="AA600" s="860"/>
      <c r="AB600" s="860"/>
      <c r="AC600" s="860"/>
    </row>
    <row r="601" spans="1:29" ht="15.75" customHeight="1" x14ac:dyDescent="0.25">
      <c r="A601" s="860"/>
      <c r="B601" s="860"/>
      <c r="C601" s="860"/>
      <c r="D601" s="860"/>
      <c r="E601" s="860"/>
      <c r="F601" s="860"/>
      <c r="G601" s="868"/>
      <c r="H601" s="860"/>
      <c r="I601" s="860"/>
      <c r="J601" s="860"/>
      <c r="K601" s="860"/>
      <c r="L601" s="860"/>
      <c r="M601" s="860"/>
      <c r="N601" s="860"/>
      <c r="O601" s="860"/>
      <c r="P601" s="860"/>
      <c r="Q601" s="860"/>
      <c r="R601" s="860"/>
      <c r="S601" s="860"/>
      <c r="T601" s="860"/>
      <c r="U601" s="860"/>
      <c r="V601" s="860"/>
      <c r="W601" s="860"/>
      <c r="X601" s="860"/>
      <c r="Y601" s="860"/>
      <c r="Z601" s="860"/>
      <c r="AA601" s="860"/>
      <c r="AB601" s="860"/>
      <c r="AC601" s="860"/>
    </row>
    <row r="602" spans="1:29" ht="15.75" customHeight="1" x14ac:dyDescent="0.25">
      <c r="A602" s="860"/>
      <c r="B602" s="860"/>
      <c r="C602" s="860"/>
      <c r="D602" s="860"/>
      <c r="E602" s="860"/>
      <c r="F602" s="860"/>
      <c r="G602" s="868"/>
      <c r="H602" s="860"/>
      <c r="I602" s="860"/>
      <c r="J602" s="860"/>
      <c r="K602" s="860"/>
      <c r="L602" s="860"/>
      <c r="M602" s="860"/>
      <c r="N602" s="860"/>
      <c r="O602" s="860"/>
      <c r="P602" s="860"/>
      <c r="Q602" s="860"/>
      <c r="R602" s="860"/>
      <c r="S602" s="860"/>
      <c r="T602" s="860"/>
      <c r="U602" s="860"/>
      <c r="V602" s="860"/>
      <c r="W602" s="860"/>
      <c r="X602" s="860"/>
      <c r="Y602" s="860"/>
      <c r="Z602" s="860"/>
      <c r="AA602" s="860"/>
      <c r="AB602" s="860"/>
      <c r="AC602" s="860"/>
    </row>
    <row r="603" spans="1:29" ht="15.75" customHeight="1" x14ac:dyDescent="0.25">
      <c r="A603" s="860"/>
      <c r="B603" s="860"/>
      <c r="C603" s="860"/>
      <c r="D603" s="860"/>
      <c r="E603" s="860"/>
      <c r="F603" s="860"/>
      <c r="G603" s="868"/>
      <c r="H603" s="860"/>
      <c r="I603" s="860"/>
      <c r="J603" s="860"/>
      <c r="K603" s="860"/>
      <c r="L603" s="860"/>
      <c r="M603" s="860"/>
      <c r="N603" s="860"/>
      <c r="O603" s="860"/>
      <c r="P603" s="860"/>
      <c r="Q603" s="860"/>
      <c r="R603" s="860"/>
      <c r="S603" s="860"/>
      <c r="T603" s="860"/>
      <c r="U603" s="860"/>
      <c r="V603" s="860"/>
      <c r="W603" s="860"/>
      <c r="X603" s="860"/>
      <c r="Y603" s="860"/>
      <c r="Z603" s="860"/>
      <c r="AA603" s="860"/>
      <c r="AB603" s="860"/>
      <c r="AC603" s="860"/>
    </row>
    <row r="604" spans="1:29" ht="15.75" customHeight="1" x14ac:dyDescent="0.25">
      <c r="A604" s="860"/>
      <c r="B604" s="860"/>
      <c r="C604" s="860"/>
      <c r="D604" s="860"/>
      <c r="E604" s="860"/>
      <c r="F604" s="860"/>
      <c r="G604" s="868"/>
      <c r="H604" s="860"/>
      <c r="I604" s="860"/>
      <c r="J604" s="860"/>
      <c r="K604" s="860"/>
      <c r="L604" s="860"/>
      <c r="M604" s="860"/>
      <c r="N604" s="860"/>
      <c r="O604" s="860"/>
      <c r="P604" s="860"/>
      <c r="Q604" s="860"/>
      <c r="R604" s="860"/>
      <c r="S604" s="860"/>
      <c r="T604" s="860"/>
      <c r="U604" s="860"/>
      <c r="V604" s="860"/>
      <c r="W604" s="860"/>
      <c r="X604" s="860"/>
      <c r="Y604" s="860"/>
      <c r="Z604" s="860"/>
      <c r="AA604" s="860"/>
      <c r="AB604" s="860"/>
      <c r="AC604" s="860"/>
    </row>
    <row r="605" spans="1:29" ht="15.75" customHeight="1" x14ac:dyDescent="0.25">
      <c r="A605" s="860"/>
      <c r="B605" s="860"/>
      <c r="C605" s="860"/>
      <c r="D605" s="860"/>
      <c r="E605" s="860"/>
      <c r="F605" s="860"/>
      <c r="G605" s="868"/>
      <c r="H605" s="860"/>
      <c r="I605" s="860"/>
      <c r="J605" s="860"/>
      <c r="K605" s="860"/>
      <c r="L605" s="860"/>
      <c r="M605" s="860"/>
      <c r="N605" s="860"/>
      <c r="O605" s="860"/>
      <c r="P605" s="860"/>
      <c r="Q605" s="860"/>
      <c r="R605" s="860"/>
      <c r="S605" s="860"/>
      <c r="T605" s="860"/>
      <c r="U605" s="860"/>
      <c r="V605" s="860"/>
      <c r="W605" s="860"/>
      <c r="X605" s="860"/>
      <c r="Y605" s="860"/>
      <c r="Z605" s="860"/>
      <c r="AA605" s="860"/>
      <c r="AB605" s="860"/>
      <c r="AC605" s="860"/>
    </row>
    <row r="606" spans="1:29" ht="15.75" customHeight="1" x14ac:dyDescent="0.25">
      <c r="A606" s="860"/>
      <c r="B606" s="860"/>
      <c r="C606" s="860"/>
      <c r="D606" s="860"/>
      <c r="E606" s="860"/>
      <c r="F606" s="860"/>
      <c r="G606" s="868"/>
      <c r="H606" s="860"/>
      <c r="I606" s="860"/>
      <c r="J606" s="860"/>
      <c r="K606" s="860"/>
      <c r="L606" s="860"/>
      <c r="M606" s="860"/>
      <c r="N606" s="860"/>
      <c r="O606" s="860"/>
      <c r="P606" s="860"/>
      <c r="Q606" s="860"/>
      <c r="R606" s="860"/>
      <c r="S606" s="860"/>
      <c r="T606" s="860"/>
      <c r="U606" s="860"/>
      <c r="V606" s="860"/>
      <c r="W606" s="860"/>
      <c r="X606" s="860"/>
      <c r="Y606" s="860"/>
      <c r="Z606" s="860"/>
      <c r="AA606" s="860"/>
      <c r="AB606" s="860"/>
      <c r="AC606" s="860"/>
    </row>
    <row r="607" spans="1:29" ht="15.75" customHeight="1" x14ac:dyDescent="0.25">
      <c r="A607" s="860"/>
      <c r="B607" s="860"/>
      <c r="C607" s="860"/>
      <c r="D607" s="860"/>
      <c r="E607" s="860"/>
      <c r="F607" s="860"/>
      <c r="G607" s="868"/>
      <c r="H607" s="860"/>
      <c r="I607" s="860"/>
      <c r="J607" s="860"/>
      <c r="K607" s="860"/>
      <c r="L607" s="860"/>
      <c r="M607" s="860"/>
      <c r="N607" s="860"/>
      <c r="O607" s="860"/>
      <c r="P607" s="860"/>
      <c r="Q607" s="860"/>
      <c r="R607" s="860"/>
      <c r="S607" s="860"/>
      <c r="T607" s="860"/>
      <c r="U607" s="860"/>
      <c r="V607" s="860"/>
      <c r="W607" s="860"/>
      <c r="X607" s="860"/>
      <c r="Y607" s="860"/>
      <c r="Z607" s="860"/>
      <c r="AA607" s="860"/>
      <c r="AB607" s="860"/>
      <c r="AC607" s="860"/>
    </row>
    <row r="608" spans="1:29" ht="15.75" customHeight="1" x14ac:dyDescent="0.25">
      <c r="A608" s="860"/>
      <c r="B608" s="860"/>
      <c r="C608" s="860"/>
      <c r="D608" s="860"/>
      <c r="E608" s="860"/>
      <c r="F608" s="860"/>
      <c r="G608" s="868"/>
      <c r="H608" s="860"/>
      <c r="I608" s="860"/>
      <c r="J608" s="860"/>
      <c r="K608" s="860"/>
      <c r="L608" s="860"/>
      <c r="M608" s="860"/>
      <c r="N608" s="860"/>
      <c r="O608" s="860"/>
      <c r="P608" s="860"/>
      <c r="Q608" s="860"/>
      <c r="R608" s="860"/>
      <c r="S608" s="860"/>
      <c r="T608" s="860"/>
      <c r="U608" s="860"/>
      <c r="V608" s="860"/>
      <c r="W608" s="860"/>
      <c r="X608" s="860"/>
      <c r="Y608" s="860"/>
      <c r="Z608" s="860"/>
      <c r="AA608" s="860"/>
      <c r="AB608" s="860"/>
      <c r="AC608" s="860"/>
    </row>
    <row r="609" spans="1:29" ht="15.75" customHeight="1" x14ac:dyDescent="0.25">
      <c r="A609" s="860"/>
      <c r="B609" s="860"/>
      <c r="C609" s="860"/>
      <c r="D609" s="860"/>
      <c r="E609" s="860"/>
      <c r="F609" s="860"/>
      <c r="G609" s="868"/>
      <c r="H609" s="860"/>
      <c r="I609" s="860"/>
      <c r="J609" s="860"/>
      <c r="K609" s="860"/>
      <c r="L609" s="860"/>
      <c r="M609" s="860"/>
      <c r="N609" s="860"/>
      <c r="O609" s="860"/>
      <c r="P609" s="860"/>
      <c r="Q609" s="860"/>
      <c r="R609" s="860"/>
      <c r="S609" s="860"/>
      <c r="T609" s="860"/>
      <c r="U609" s="860"/>
      <c r="V609" s="860"/>
      <c r="W609" s="860"/>
      <c r="X609" s="860"/>
      <c r="Y609" s="860"/>
      <c r="Z609" s="860"/>
      <c r="AA609" s="860"/>
      <c r="AB609" s="860"/>
      <c r="AC609" s="860"/>
    </row>
    <row r="610" spans="1:29" ht="15.75" customHeight="1" x14ac:dyDescent="0.25">
      <c r="A610" s="860"/>
      <c r="B610" s="860"/>
      <c r="C610" s="860"/>
      <c r="D610" s="860"/>
      <c r="E610" s="860"/>
      <c r="F610" s="860"/>
      <c r="G610" s="868"/>
      <c r="H610" s="860"/>
      <c r="I610" s="860"/>
      <c r="J610" s="860"/>
      <c r="K610" s="860"/>
      <c r="L610" s="860"/>
      <c r="M610" s="860"/>
      <c r="N610" s="860"/>
      <c r="O610" s="860"/>
      <c r="P610" s="860"/>
      <c r="Q610" s="860"/>
      <c r="R610" s="860"/>
      <c r="S610" s="860"/>
      <c r="T610" s="860"/>
      <c r="U610" s="860"/>
      <c r="V610" s="860"/>
      <c r="W610" s="860"/>
      <c r="X610" s="860"/>
      <c r="Y610" s="860"/>
      <c r="Z610" s="860"/>
      <c r="AA610" s="860"/>
      <c r="AB610" s="860"/>
      <c r="AC610" s="860"/>
    </row>
    <row r="611" spans="1:29" ht="15.75" customHeight="1" x14ac:dyDescent="0.25">
      <c r="A611" s="860"/>
      <c r="B611" s="860"/>
      <c r="C611" s="860"/>
      <c r="D611" s="860"/>
      <c r="E611" s="860"/>
      <c r="F611" s="860"/>
      <c r="G611" s="868"/>
      <c r="H611" s="860"/>
      <c r="I611" s="860"/>
      <c r="J611" s="860"/>
      <c r="K611" s="860"/>
      <c r="L611" s="860"/>
      <c r="M611" s="860"/>
      <c r="N611" s="860"/>
      <c r="O611" s="860"/>
      <c r="P611" s="860"/>
      <c r="Q611" s="860"/>
      <c r="R611" s="860"/>
      <c r="S611" s="860"/>
      <c r="T611" s="860"/>
      <c r="U611" s="860"/>
      <c r="V611" s="860"/>
      <c r="W611" s="860"/>
      <c r="X611" s="860"/>
      <c r="Y611" s="860"/>
      <c r="Z611" s="860"/>
      <c r="AA611" s="860"/>
      <c r="AB611" s="860"/>
      <c r="AC611" s="860"/>
    </row>
    <row r="612" spans="1:29" ht="15.75" customHeight="1" x14ac:dyDescent="0.25">
      <c r="A612" s="860"/>
      <c r="B612" s="860"/>
      <c r="C612" s="860"/>
      <c r="D612" s="860"/>
      <c r="E612" s="860"/>
      <c r="F612" s="860"/>
      <c r="G612" s="868"/>
      <c r="H612" s="860"/>
      <c r="I612" s="860"/>
      <c r="J612" s="860"/>
      <c r="K612" s="860"/>
      <c r="L612" s="860"/>
      <c r="M612" s="860"/>
      <c r="N612" s="860"/>
      <c r="O612" s="860"/>
      <c r="P612" s="860"/>
      <c r="Q612" s="860"/>
      <c r="R612" s="860"/>
      <c r="S612" s="860"/>
      <c r="T612" s="860"/>
      <c r="U612" s="860"/>
      <c r="V612" s="860"/>
      <c r="W612" s="860"/>
      <c r="X612" s="860"/>
      <c r="Y612" s="860"/>
      <c r="Z612" s="860"/>
      <c r="AA612" s="860"/>
      <c r="AB612" s="860"/>
      <c r="AC612" s="860"/>
    </row>
    <row r="613" spans="1:29" ht="15.75" customHeight="1" x14ac:dyDescent="0.25">
      <c r="A613" s="860"/>
      <c r="B613" s="860"/>
      <c r="C613" s="860"/>
      <c r="D613" s="860"/>
      <c r="E613" s="860"/>
      <c r="F613" s="860"/>
      <c r="G613" s="868"/>
      <c r="H613" s="860"/>
      <c r="I613" s="860"/>
      <c r="J613" s="860"/>
      <c r="K613" s="860"/>
      <c r="L613" s="860"/>
      <c r="M613" s="860"/>
      <c r="N613" s="860"/>
      <c r="O613" s="860"/>
      <c r="P613" s="860"/>
      <c r="Q613" s="860"/>
      <c r="R613" s="860"/>
      <c r="S613" s="860"/>
      <c r="T613" s="860"/>
      <c r="U613" s="860"/>
      <c r="V613" s="860"/>
      <c r="W613" s="860"/>
      <c r="X613" s="860"/>
      <c r="Y613" s="860"/>
      <c r="Z613" s="860"/>
      <c r="AA613" s="860"/>
      <c r="AB613" s="860"/>
      <c r="AC613" s="860"/>
    </row>
    <row r="614" spans="1:29" ht="15.75" customHeight="1" x14ac:dyDescent="0.25">
      <c r="A614" s="860"/>
      <c r="B614" s="860"/>
      <c r="C614" s="860"/>
      <c r="D614" s="860"/>
      <c r="E614" s="860"/>
      <c r="F614" s="860"/>
      <c r="G614" s="868"/>
      <c r="H614" s="860"/>
      <c r="I614" s="860"/>
      <c r="J614" s="860"/>
      <c r="K614" s="860"/>
      <c r="L614" s="860"/>
      <c r="M614" s="860"/>
      <c r="N614" s="860"/>
      <c r="O614" s="860"/>
      <c r="P614" s="860"/>
      <c r="Q614" s="860"/>
      <c r="R614" s="860"/>
      <c r="S614" s="860"/>
      <c r="T614" s="860"/>
      <c r="U614" s="860"/>
      <c r="V614" s="860"/>
      <c r="W614" s="860"/>
      <c r="X614" s="860"/>
      <c r="Y614" s="860"/>
      <c r="Z614" s="860"/>
      <c r="AA614" s="860"/>
      <c r="AB614" s="860"/>
      <c r="AC614" s="860"/>
    </row>
    <row r="615" spans="1:29" ht="15.75" customHeight="1" x14ac:dyDescent="0.25">
      <c r="A615" s="860"/>
      <c r="B615" s="860"/>
      <c r="C615" s="860"/>
      <c r="D615" s="860"/>
      <c r="E615" s="860"/>
      <c r="F615" s="860"/>
      <c r="G615" s="868"/>
      <c r="H615" s="860"/>
      <c r="I615" s="860"/>
      <c r="J615" s="860"/>
      <c r="K615" s="860"/>
      <c r="L615" s="860"/>
      <c r="M615" s="860"/>
      <c r="N615" s="860"/>
      <c r="O615" s="860"/>
      <c r="P615" s="860"/>
      <c r="Q615" s="860"/>
      <c r="R615" s="860"/>
      <c r="S615" s="860"/>
      <c r="T615" s="860"/>
      <c r="U615" s="860"/>
      <c r="V615" s="860"/>
      <c r="W615" s="860"/>
      <c r="X615" s="860"/>
      <c r="Y615" s="860"/>
      <c r="Z615" s="860"/>
      <c r="AA615" s="860"/>
      <c r="AB615" s="860"/>
      <c r="AC615" s="860"/>
    </row>
    <row r="616" spans="1:29" ht="15.75" customHeight="1" x14ac:dyDescent="0.25">
      <c r="A616" s="860"/>
      <c r="B616" s="860"/>
      <c r="C616" s="860"/>
      <c r="D616" s="860"/>
      <c r="E616" s="860"/>
      <c r="F616" s="860"/>
      <c r="G616" s="868"/>
      <c r="H616" s="860"/>
      <c r="I616" s="860"/>
      <c r="J616" s="860"/>
      <c r="K616" s="860"/>
      <c r="L616" s="860"/>
      <c r="M616" s="860"/>
      <c r="N616" s="860"/>
      <c r="O616" s="860"/>
      <c r="P616" s="860"/>
      <c r="Q616" s="860"/>
      <c r="R616" s="860"/>
      <c r="S616" s="860"/>
      <c r="T616" s="860"/>
      <c r="U616" s="860"/>
      <c r="V616" s="860"/>
      <c r="W616" s="860"/>
      <c r="X616" s="860"/>
      <c r="Y616" s="860"/>
      <c r="Z616" s="860"/>
      <c r="AA616" s="860"/>
      <c r="AB616" s="860"/>
      <c r="AC616" s="860"/>
    </row>
    <row r="617" spans="1:29" ht="15.75" customHeight="1" x14ac:dyDescent="0.25">
      <c r="A617" s="860"/>
      <c r="B617" s="860"/>
      <c r="C617" s="860"/>
      <c r="D617" s="860"/>
      <c r="E617" s="860"/>
      <c r="F617" s="860"/>
      <c r="G617" s="868"/>
      <c r="H617" s="860"/>
      <c r="I617" s="860"/>
      <c r="J617" s="860"/>
      <c r="K617" s="860"/>
      <c r="L617" s="860"/>
      <c r="M617" s="860"/>
      <c r="N617" s="860"/>
      <c r="O617" s="860"/>
      <c r="P617" s="860"/>
      <c r="Q617" s="860"/>
      <c r="R617" s="860"/>
      <c r="S617" s="860"/>
      <c r="T617" s="860"/>
      <c r="U617" s="860"/>
      <c r="V617" s="860"/>
      <c r="W617" s="860"/>
      <c r="X617" s="860"/>
      <c r="Y617" s="860"/>
      <c r="Z617" s="860"/>
      <c r="AA617" s="860"/>
      <c r="AB617" s="860"/>
      <c r="AC617" s="860"/>
    </row>
    <row r="618" spans="1:29" ht="15.75" customHeight="1" x14ac:dyDescent="0.25">
      <c r="A618" s="860"/>
      <c r="B618" s="860"/>
      <c r="C618" s="860"/>
      <c r="D618" s="860"/>
      <c r="E618" s="860"/>
      <c r="F618" s="860"/>
      <c r="G618" s="868"/>
      <c r="H618" s="860"/>
      <c r="I618" s="860"/>
      <c r="J618" s="860"/>
      <c r="K618" s="860"/>
      <c r="L618" s="860"/>
      <c r="M618" s="860"/>
      <c r="N618" s="860"/>
      <c r="O618" s="860"/>
      <c r="P618" s="860"/>
      <c r="Q618" s="860"/>
      <c r="R618" s="860"/>
      <c r="S618" s="860"/>
      <c r="T618" s="860"/>
      <c r="U618" s="860"/>
      <c r="V618" s="860"/>
      <c r="W618" s="860"/>
      <c r="X618" s="860"/>
      <c r="Y618" s="860"/>
      <c r="Z618" s="860"/>
      <c r="AA618" s="860"/>
      <c r="AB618" s="860"/>
      <c r="AC618" s="860"/>
    </row>
    <row r="619" spans="1:29" ht="15.75" customHeight="1" x14ac:dyDescent="0.25">
      <c r="A619" s="860"/>
      <c r="B619" s="860"/>
      <c r="C619" s="860"/>
      <c r="D619" s="860"/>
      <c r="E619" s="860"/>
      <c r="F619" s="860"/>
      <c r="G619" s="868"/>
      <c r="H619" s="860"/>
      <c r="I619" s="860"/>
      <c r="J619" s="860"/>
      <c r="K619" s="860"/>
      <c r="L619" s="860"/>
      <c r="M619" s="860"/>
      <c r="N619" s="860"/>
      <c r="O619" s="860"/>
      <c r="P619" s="860"/>
      <c r="Q619" s="860"/>
      <c r="R619" s="860"/>
      <c r="S619" s="860"/>
      <c r="T619" s="860"/>
      <c r="U619" s="860"/>
      <c r="V619" s="860"/>
      <c r="W619" s="860"/>
      <c r="X619" s="860"/>
      <c r="Y619" s="860"/>
      <c r="Z619" s="860"/>
      <c r="AA619" s="860"/>
      <c r="AB619" s="860"/>
      <c r="AC619" s="860"/>
    </row>
    <row r="620" spans="1:29" ht="15.75" customHeight="1" x14ac:dyDescent="0.25">
      <c r="A620" s="860"/>
      <c r="B620" s="860"/>
      <c r="C620" s="860"/>
      <c r="D620" s="860"/>
      <c r="E620" s="860"/>
      <c r="F620" s="860"/>
      <c r="G620" s="868"/>
      <c r="H620" s="860"/>
      <c r="I620" s="860"/>
      <c r="J620" s="860"/>
      <c r="K620" s="860"/>
      <c r="L620" s="860"/>
      <c r="M620" s="860"/>
      <c r="N620" s="860"/>
      <c r="O620" s="860"/>
      <c r="P620" s="860"/>
      <c r="Q620" s="860"/>
      <c r="R620" s="860"/>
      <c r="S620" s="860"/>
      <c r="T620" s="860"/>
      <c r="U620" s="860"/>
      <c r="V620" s="860"/>
      <c r="W620" s="860"/>
      <c r="X620" s="860"/>
      <c r="Y620" s="860"/>
      <c r="Z620" s="860"/>
      <c r="AA620" s="860"/>
      <c r="AB620" s="860"/>
      <c r="AC620" s="860"/>
    </row>
    <row r="621" spans="1:29" ht="15.75" customHeight="1" x14ac:dyDescent="0.25">
      <c r="A621" s="860"/>
      <c r="B621" s="860"/>
      <c r="C621" s="860"/>
      <c r="D621" s="860"/>
      <c r="E621" s="860"/>
      <c r="F621" s="860"/>
      <c r="G621" s="868"/>
      <c r="H621" s="860"/>
      <c r="I621" s="860"/>
      <c r="J621" s="860"/>
      <c r="K621" s="860"/>
      <c r="L621" s="860"/>
      <c r="M621" s="860"/>
      <c r="N621" s="860"/>
      <c r="O621" s="860"/>
      <c r="P621" s="860"/>
      <c r="Q621" s="860"/>
      <c r="R621" s="860"/>
      <c r="S621" s="860"/>
      <c r="T621" s="860"/>
      <c r="U621" s="860"/>
      <c r="V621" s="860"/>
      <c r="W621" s="860"/>
      <c r="X621" s="860"/>
      <c r="Y621" s="860"/>
      <c r="Z621" s="860"/>
      <c r="AA621" s="860"/>
      <c r="AB621" s="860"/>
      <c r="AC621" s="860"/>
    </row>
    <row r="622" spans="1:29" ht="15.75" customHeight="1" x14ac:dyDescent="0.25">
      <c r="A622" s="860"/>
      <c r="B622" s="860"/>
      <c r="C622" s="860"/>
      <c r="D622" s="860"/>
      <c r="E622" s="860"/>
      <c r="F622" s="860"/>
      <c r="G622" s="868"/>
      <c r="H622" s="860"/>
      <c r="I622" s="860"/>
      <c r="J622" s="860"/>
      <c r="K622" s="860"/>
      <c r="L622" s="860"/>
      <c r="M622" s="860"/>
      <c r="N622" s="860"/>
      <c r="O622" s="860"/>
      <c r="P622" s="860"/>
      <c r="Q622" s="860"/>
      <c r="R622" s="860"/>
      <c r="S622" s="860"/>
      <c r="T622" s="860"/>
      <c r="U622" s="860"/>
      <c r="V622" s="860"/>
      <c r="W622" s="860"/>
      <c r="X622" s="860"/>
      <c r="Y622" s="860"/>
      <c r="Z622" s="860"/>
      <c r="AA622" s="860"/>
      <c r="AB622" s="860"/>
      <c r="AC622" s="860"/>
    </row>
    <row r="623" spans="1:29" ht="15.75" customHeight="1" x14ac:dyDescent="0.25">
      <c r="A623" s="860"/>
      <c r="B623" s="860"/>
      <c r="C623" s="860"/>
      <c r="D623" s="860"/>
      <c r="E623" s="860"/>
      <c r="F623" s="860"/>
      <c r="G623" s="868"/>
      <c r="H623" s="860"/>
      <c r="I623" s="860"/>
      <c r="J623" s="860"/>
      <c r="K623" s="860"/>
      <c r="L623" s="860"/>
      <c r="M623" s="860"/>
      <c r="N623" s="860"/>
      <c r="O623" s="860"/>
      <c r="P623" s="860"/>
      <c r="Q623" s="860"/>
      <c r="R623" s="860"/>
      <c r="S623" s="860"/>
      <c r="T623" s="860"/>
      <c r="U623" s="860"/>
      <c r="V623" s="860"/>
      <c r="W623" s="860"/>
      <c r="X623" s="860"/>
      <c r="Y623" s="860"/>
      <c r="Z623" s="860"/>
      <c r="AA623" s="860"/>
      <c r="AB623" s="860"/>
      <c r="AC623" s="860"/>
    </row>
    <row r="624" spans="1:29" ht="15.75" customHeight="1" x14ac:dyDescent="0.25">
      <c r="A624" s="860"/>
      <c r="B624" s="860"/>
      <c r="C624" s="860"/>
      <c r="D624" s="860"/>
      <c r="E624" s="860"/>
      <c r="F624" s="860"/>
      <c r="G624" s="868"/>
      <c r="H624" s="860"/>
      <c r="I624" s="860"/>
      <c r="J624" s="860"/>
      <c r="K624" s="860"/>
      <c r="L624" s="860"/>
      <c r="M624" s="860"/>
      <c r="N624" s="860"/>
      <c r="O624" s="860"/>
      <c r="P624" s="860"/>
      <c r="Q624" s="860"/>
      <c r="R624" s="860"/>
      <c r="S624" s="860"/>
      <c r="T624" s="860"/>
      <c r="U624" s="860"/>
      <c r="V624" s="860"/>
      <c r="W624" s="860"/>
      <c r="X624" s="860"/>
      <c r="Y624" s="860"/>
      <c r="Z624" s="860"/>
      <c r="AA624" s="860"/>
      <c r="AB624" s="860"/>
      <c r="AC624" s="860"/>
    </row>
    <row r="625" spans="1:29" ht="15.75" customHeight="1" x14ac:dyDescent="0.25">
      <c r="A625" s="860"/>
      <c r="B625" s="860"/>
      <c r="C625" s="860"/>
      <c r="D625" s="860"/>
      <c r="E625" s="860"/>
      <c r="F625" s="860"/>
      <c r="G625" s="868"/>
      <c r="H625" s="860"/>
      <c r="I625" s="860"/>
      <c r="J625" s="860"/>
      <c r="K625" s="860"/>
      <c r="L625" s="860"/>
      <c r="M625" s="860"/>
      <c r="N625" s="860"/>
      <c r="O625" s="860"/>
      <c r="P625" s="860"/>
      <c r="Q625" s="860"/>
      <c r="R625" s="860"/>
      <c r="S625" s="860"/>
      <c r="T625" s="860"/>
      <c r="U625" s="860"/>
      <c r="V625" s="860"/>
      <c r="W625" s="860"/>
      <c r="X625" s="860"/>
      <c r="Y625" s="860"/>
      <c r="Z625" s="860"/>
      <c r="AA625" s="860"/>
      <c r="AB625" s="860"/>
      <c r="AC625" s="860"/>
    </row>
    <row r="626" spans="1:29" ht="15.75" customHeight="1" x14ac:dyDescent="0.25">
      <c r="A626" s="860"/>
      <c r="B626" s="860"/>
      <c r="C626" s="860"/>
      <c r="D626" s="860"/>
      <c r="E626" s="860"/>
      <c r="F626" s="860"/>
      <c r="G626" s="868"/>
      <c r="H626" s="860"/>
      <c r="I626" s="860"/>
      <c r="J626" s="860"/>
      <c r="K626" s="860"/>
      <c r="L626" s="860"/>
      <c r="M626" s="860"/>
      <c r="N626" s="860"/>
      <c r="O626" s="860"/>
      <c r="P626" s="860"/>
      <c r="Q626" s="860"/>
      <c r="R626" s="860"/>
      <c r="S626" s="860"/>
      <c r="T626" s="860"/>
      <c r="U626" s="860"/>
      <c r="V626" s="860"/>
      <c r="W626" s="860"/>
      <c r="X626" s="860"/>
      <c r="Y626" s="860"/>
      <c r="Z626" s="860"/>
      <c r="AA626" s="860"/>
      <c r="AB626" s="860"/>
      <c r="AC626" s="860"/>
    </row>
    <row r="627" spans="1:29" ht="15.75" customHeight="1" x14ac:dyDescent="0.25">
      <c r="A627" s="860"/>
      <c r="B627" s="860"/>
      <c r="C627" s="860"/>
      <c r="D627" s="860"/>
      <c r="E627" s="860"/>
      <c r="F627" s="860"/>
      <c r="G627" s="868"/>
      <c r="H627" s="860"/>
      <c r="I627" s="860"/>
      <c r="J627" s="860"/>
      <c r="K627" s="860"/>
      <c r="L627" s="860"/>
      <c r="M627" s="860"/>
      <c r="N627" s="860"/>
      <c r="O627" s="860"/>
      <c r="P627" s="860"/>
      <c r="Q627" s="860"/>
      <c r="R627" s="860"/>
      <c r="S627" s="860"/>
      <c r="T627" s="860"/>
      <c r="U627" s="860"/>
      <c r="V627" s="860"/>
      <c r="W627" s="860"/>
      <c r="X627" s="860"/>
      <c r="Y627" s="860"/>
      <c r="Z627" s="860"/>
      <c r="AA627" s="860"/>
      <c r="AB627" s="860"/>
      <c r="AC627" s="860"/>
    </row>
    <row r="628" spans="1:29" ht="15.75" customHeight="1" x14ac:dyDescent="0.25">
      <c r="A628" s="860"/>
      <c r="B628" s="860"/>
      <c r="C628" s="860"/>
      <c r="D628" s="860"/>
      <c r="E628" s="860"/>
      <c r="F628" s="860"/>
      <c r="G628" s="868"/>
      <c r="H628" s="860"/>
      <c r="I628" s="860"/>
      <c r="J628" s="860"/>
      <c r="K628" s="860"/>
      <c r="L628" s="860"/>
      <c r="M628" s="860"/>
      <c r="N628" s="860"/>
      <c r="O628" s="860"/>
      <c r="P628" s="860"/>
      <c r="Q628" s="860"/>
      <c r="R628" s="860"/>
      <c r="S628" s="860"/>
      <c r="T628" s="860"/>
      <c r="U628" s="860"/>
      <c r="V628" s="860"/>
      <c r="W628" s="860"/>
      <c r="X628" s="860"/>
      <c r="Y628" s="860"/>
      <c r="Z628" s="860"/>
      <c r="AA628" s="860"/>
      <c r="AB628" s="860"/>
      <c r="AC628" s="860"/>
    </row>
    <row r="629" spans="1:29" ht="15.75" customHeight="1" x14ac:dyDescent="0.25">
      <c r="A629" s="860"/>
      <c r="B629" s="860"/>
      <c r="C629" s="860"/>
      <c r="D629" s="860"/>
      <c r="E629" s="860"/>
      <c r="F629" s="860"/>
      <c r="G629" s="868"/>
      <c r="H629" s="860"/>
      <c r="I629" s="860"/>
      <c r="J629" s="860"/>
      <c r="K629" s="860"/>
      <c r="L629" s="860"/>
      <c r="M629" s="860"/>
      <c r="N629" s="860"/>
      <c r="O629" s="860"/>
      <c r="P629" s="860"/>
      <c r="Q629" s="860"/>
      <c r="R629" s="860"/>
      <c r="S629" s="860"/>
      <c r="T629" s="860"/>
      <c r="U629" s="860"/>
      <c r="V629" s="860"/>
      <c r="W629" s="860"/>
      <c r="X629" s="860"/>
      <c r="Y629" s="860"/>
      <c r="Z629" s="860"/>
      <c r="AA629" s="860"/>
      <c r="AB629" s="860"/>
      <c r="AC629" s="860"/>
    </row>
    <row r="630" spans="1:29" ht="15.75" customHeight="1" x14ac:dyDescent="0.25">
      <c r="A630" s="860"/>
      <c r="B630" s="860"/>
      <c r="C630" s="860"/>
      <c r="D630" s="860"/>
      <c r="E630" s="860"/>
      <c r="F630" s="860"/>
      <c r="G630" s="868"/>
      <c r="H630" s="860"/>
      <c r="I630" s="860"/>
      <c r="J630" s="860"/>
      <c r="K630" s="860"/>
      <c r="L630" s="860"/>
      <c r="M630" s="860"/>
      <c r="N630" s="860"/>
      <c r="O630" s="860"/>
      <c r="P630" s="860"/>
      <c r="Q630" s="860"/>
      <c r="R630" s="860"/>
      <c r="S630" s="860"/>
      <c r="T630" s="860"/>
      <c r="U630" s="860"/>
      <c r="V630" s="860"/>
      <c r="W630" s="860"/>
      <c r="X630" s="860"/>
      <c r="Y630" s="860"/>
      <c r="Z630" s="860"/>
      <c r="AA630" s="860"/>
      <c r="AB630" s="860"/>
      <c r="AC630" s="860"/>
    </row>
    <row r="631" spans="1:29" ht="15.75" customHeight="1" x14ac:dyDescent="0.25">
      <c r="A631" s="860"/>
      <c r="B631" s="860"/>
      <c r="C631" s="860"/>
      <c r="D631" s="860"/>
      <c r="E631" s="860"/>
      <c r="F631" s="860"/>
      <c r="G631" s="868"/>
      <c r="H631" s="860"/>
      <c r="I631" s="860"/>
      <c r="J631" s="860"/>
      <c r="K631" s="860"/>
      <c r="L631" s="860"/>
      <c r="M631" s="860"/>
      <c r="N631" s="860"/>
      <c r="O631" s="860"/>
      <c r="P631" s="860"/>
      <c r="Q631" s="860"/>
      <c r="R631" s="860"/>
      <c r="S631" s="860"/>
      <c r="T631" s="860"/>
      <c r="U631" s="860"/>
      <c r="V631" s="860"/>
      <c r="W631" s="860"/>
      <c r="X631" s="860"/>
      <c r="Y631" s="860"/>
      <c r="Z631" s="860"/>
      <c r="AA631" s="860"/>
      <c r="AB631" s="860"/>
      <c r="AC631" s="860"/>
    </row>
    <row r="632" spans="1:29" ht="15.75" customHeight="1" x14ac:dyDescent="0.25">
      <c r="A632" s="860"/>
      <c r="B632" s="860"/>
      <c r="C632" s="860"/>
      <c r="D632" s="860"/>
      <c r="E632" s="860"/>
      <c r="F632" s="860"/>
      <c r="G632" s="868"/>
      <c r="H632" s="860"/>
      <c r="I632" s="860"/>
      <c r="J632" s="860"/>
      <c r="K632" s="860"/>
      <c r="L632" s="860"/>
      <c r="M632" s="860"/>
      <c r="N632" s="860"/>
      <c r="O632" s="860"/>
      <c r="P632" s="860"/>
      <c r="Q632" s="860"/>
      <c r="R632" s="860"/>
      <c r="S632" s="860"/>
      <c r="T632" s="860"/>
      <c r="U632" s="860"/>
      <c r="V632" s="860"/>
      <c r="W632" s="860"/>
      <c r="X632" s="860"/>
      <c r="Y632" s="860"/>
      <c r="Z632" s="860"/>
      <c r="AA632" s="860"/>
      <c r="AB632" s="860"/>
      <c r="AC632" s="860"/>
    </row>
    <row r="633" spans="1:29" ht="15.75" customHeight="1" x14ac:dyDescent="0.25">
      <c r="A633" s="860"/>
      <c r="B633" s="860"/>
      <c r="C633" s="860"/>
      <c r="D633" s="860"/>
      <c r="E633" s="860"/>
      <c r="F633" s="860"/>
      <c r="G633" s="868"/>
      <c r="H633" s="860"/>
      <c r="I633" s="860"/>
      <c r="J633" s="860"/>
      <c r="K633" s="860"/>
      <c r="L633" s="860"/>
      <c r="M633" s="860"/>
      <c r="N633" s="860"/>
      <c r="O633" s="860"/>
      <c r="P633" s="860"/>
      <c r="Q633" s="860"/>
      <c r="R633" s="860"/>
      <c r="S633" s="860"/>
      <c r="T633" s="860"/>
      <c r="U633" s="860"/>
      <c r="V633" s="860"/>
      <c r="W633" s="860"/>
      <c r="X633" s="860"/>
      <c r="Y633" s="860"/>
      <c r="Z633" s="860"/>
      <c r="AA633" s="860"/>
      <c r="AB633" s="860"/>
      <c r="AC633" s="860"/>
    </row>
    <row r="634" spans="1:29" ht="15.75" customHeight="1" x14ac:dyDescent="0.25">
      <c r="A634" s="860"/>
      <c r="B634" s="860"/>
      <c r="C634" s="860"/>
      <c r="D634" s="860"/>
      <c r="E634" s="860"/>
      <c r="F634" s="860"/>
      <c r="G634" s="868"/>
      <c r="H634" s="860"/>
      <c r="I634" s="860"/>
      <c r="J634" s="860"/>
      <c r="K634" s="860"/>
      <c r="L634" s="860"/>
      <c r="M634" s="860"/>
      <c r="N634" s="860"/>
      <c r="O634" s="860"/>
      <c r="P634" s="860"/>
      <c r="Q634" s="860"/>
      <c r="R634" s="860"/>
      <c r="S634" s="860"/>
      <c r="T634" s="860"/>
      <c r="U634" s="860"/>
      <c r="V634" s="860"/>
      <c r="W634" s="860"/>
      <c r="X634" s="860"/>
      <c r="Y634" s="860"/>
      <c r="Z634" s="860"/>
      <c r="AA634" s="860"/>
      <c r="AB634" s="860"/>
      <c r="AC634" s="860"/>
    </row>
    <row r="635" spans="1:29" ht="15.75" customHeight="1" x14ac:dyDescent="0.25">
      <c r="A635" s="860"/>
      <c r="B635" s="860"/>
      <c r="C635" s="860"/>
      <c r="D635" s="860"/>
      <c r="E635" s="860"/>
      <c r="F635" s="860"/>
      <c r="G635" s="868"/>
      <c r="H635" s="860"/>
      <c r="I635" s="860"/>
      <c r="J635" s="860"/>
      <c r="K635" s="860"/>
      <c r="L635" s="860"/>
      <c r="M635" s="860"/>
      <c r="N635" s="860"/>
      <c r="O635" s="860"/>
      <c r="P635" s="860"/>
      <c r="Q635" s="860"/>
      <c r="R635" s="860"/>
      <c r="S635" s="860"/>
      <c r="T635" s="860"/>
      <c r="U635" s="860"/>
      <c r="V635" s="860"/>
      <c r="W635" s="860"/>
      <c r="X635" s="860"/>
      <c r="Y635" s="860"/>
      <c r="Z635" s="860"/>
      <c r="AA635" s="860"/>
      <c r="AB635" s="860"/>
      <c r="AC635" s="860"/>
    </row>
    <row r="636" spans="1:29" ht="15.75" customHeight="1" x14ac:dyDescent="0.25">
      <c r="A636" s="860"/>
      <c r="B636" s="860"/>
      <c r="C636" s="860"/>
      <c r="D636" s="860"/>
      <c r="E636" s="860"/>
      <c r="F636" s="860"/>
      <c r="G636" s="868"/>
      <c r="H636" s="860"/>
      <c r="I636" s="860"/>
      <c r="J636" s="860"/>
      <c r="K636" s="860"/>
      <c r="L636" s="860"/>
      <c r="M636" s="860"/>
      <c r="N636" s="860"/>
      <c r="O636" s="860"/>
      <c r="P636" s="860"/>
      <c r="Q636" s="860"/>
      <c r="R636" s="860"/>
      <c r="S636" s="860"/>
      <c r="T636" s="860"/>
      <c r="U636" s="860"/>
      <c r="V636" s="860"/>
      <c r="W636" s="860"/>
      <c r="X636" s="860"/>
      <c r="Y636" s="860"/>
      <c r="Z636" s="860"/>
      <c r="AA636" s="860"/>
      <c r="AB636" s="860"/>
      <c r="AC636" s="860"/>
    </row>
    <row r="637" spans="1:29" ht="15.75" customHeight="1" x14ac:dyDescent="0.25">
      <c r="A637" s="860"/>
      <c r="B637" s="860"/>
      <c r="C637" s="860"/>
      <c r="D637" s="860"/>
      <c r="E637" s="860"/>
      <c r="F637" s="860"/>
      <c r="G637" s="868"/>
      <c r="H637" s="860"/>
      <c r="I637" s="860"/>
      <c r="J637" s="860"/>
      <c r="K637" s="860"/>
      <c r="L637" s="860"/>
      <c r="M637" s="860"/>
      <c r="N637" s="860"/>
      <c r="O637" s="860"/>
      <c r="P637" s="860"/>
      <c r="Q637" s="860"/>
      <c r="R637" s="860"/>
      <c r="S637" s="860"/>
      <c r="T637" s="860"/>
      <c r="U637" s="860"/>
      <c r="V637" s="860"/>
      <c r="W637" s="860"/>
      <c r="X637" s="860"/>
      <c r="Y637" s="860"/>
      <c r="Z637" s="860"/>
      <c r="AA637" s="860"/>
      <c r="AB637" s="860"/>
      <c r="AC637" s="860"/>
    </row>
    <row r="638" spans="1:29" ht="15.75" customHeight="1" x14ac:dyDescent="0.25">
      <c r="A638" s="860"/>
      <c r="B638" s="860"/>
      <c r="C638" s="860"/>
      <c r="D638" s="860"/>
      <c r="E638" s="860"/>
      <c r="F638" s="860"/>
      <c r="G638" s="868"/>
      <c r="H638" s="860"/>
      <c r="I638" s="860"/>
      <c r="J638" s="860"/>
      <c r="K638" s="860"/>
      <c r="L638" s="860"/>
      <c r="M638" s="860"/>
      <c r="N638" s="860"/>
      <c r="O638" s="860"/>
      <c r="P638" s="860"/>
      <c r="Q638" s="860"/>
      <c r="R638" s="860"/>
      <c r="S638" s="860"/>
      <c r="T638" s="860"/>
      <c r="U638" s="860"/>
      <c r="V638" s="860"/>
      <c r="W638" s="860"/>
      <c r="X638" s="860"/>
      <c r="Y638" s="860"/>
      <c r="Z638" s="860"/>
      <c r="AA638" s="860"/>
      <c r="AB638" s="860"/>
      <c r="AC638" s="860"/>
    </row>
    <row r="639" spans="1:29" ht="15.75" customHeight="1" x14ac:dyDescent="0.25">
      <c r="A639" s="860"/>
      <c r="B639" s="860"/>
      <c r="C639" s="860"/>
      <c r="D639" s="860"/>
      <c r="E639" s="860"/>
      <c r="F639" s="860"/>
      <c r="G639" s="868"/>
      <c r="H639" s="860"/>
      <c r="I639" s="860"/>
      <c r="J639" s="860"/>
      <c r="K639" s="860"/>
      <c r="L639" s="860"/>
      <c r="M639" s="860"/>
      <c r="N639" s="860"/>
      <c r="O639" s="860"/>
      <c r="P639" s="860"/>
      <c r="Q639" s="860"/>
      <c r="R639" s="860"/>
      <c r="S639" s="860"/>
      <c r="T639" s="860"/>
      <c r="U639" s="860"/>
      <c r="V639" s="860"/>
      <c r="W639" s="860"/>
      <c r="X639" s="860"/>
      <c r="Y639" s="860"/>
      <c r="Z639" s="860"/>
      <c r="AA639" s="860"/>
      <c r="AB639" s="860"/>
      <c r="AC639" s="860"/>
    </row>
    <row r="640" spans="1:29" ht="15.75" customHeight="1" x14ac:dyDescent="0.25">
      <c r="A640" s="860"/>
      <c r="B640" s="860"/>
      <c r="C640" s="860"/>
      <c r="D640" s="860"/>
      <c r="E640" s="860"/>
      <c r="F640" s="860"/>
      <c r="G640" s="868"/>
      <c r="H640" s="860"/>
      <c r="I640" s="860"/>
      <c r="J640" s="860"/>
      <c r="K640" s="860"/>
      <c r="L640" s="860"/>
      <c r="M640" s="860"/>
      <c r="N640" s="860"/>
      <c r="O640" s="860"/>
      <c r="P640" s="860"/>
      <c r="Q640" s="860"/>
      <c r="R640" s="860"/>
      <c r="S640" s="860"/>
      <c r="T640" s="860"/>
      <c r="U640" s="860"/>
      <c r="V640" s="860"/>
      <c r="W640" s="860"/>
      <c r="X640" s="860"/>
      <c r="Y640" s="860"/>
      <c r="Z640" s="860"/>
      <c r="AA640" s="860"/>
      <c r="AB640" s="860"/>
      <c r="AC640" s="860"/>
    </row>
    <row r="641" spans="1:29" ht="15.75" customHeight="1" x14ac:dyDescent="0.25">
      <c r="A641" s="860"/>
      <c r="B641" s="860"/>
      <c r="C641" s="860"/>
      <c r="D641" s="860"/>
      <c r="E641" s="860"/>
      <c r="F641" s="860"/>
      <c r="G641" s="868"/>
      <c r="H641" s="860"/>
      <c r="I641" s="860"/>
      <c r="J641" s="860"/>
      <c r="K641" s="860"/>
      <c r="L641" s="860"/>
      <c r="M641" s="860"/>
      <c r="N641" s="860"/>
      <c r="O641" s="860"/>
      <c r="P641" s="860"/>
      <c r="Q641" s="860"/>
      <c r="R641" s="860"/>
      <c r="S641" s="860"/>
      <c r="T641" s="860"/>
      <c r="U641" s="860"/>
      <c r="V641" s="860"/>
      <c r="W641" s="860"/>
      <c r="X641" s="860"/>
      <c r="Y641" s="860"/>
      <c r="Z641" s="860"/>
      <c r="AA641" s="860"/>
      <c r="AB641" s="860"/>
      <c r="AC641" s="860"/>
    </row>
    <row r="642" spans="1:29" ht="15.75" customHeight="1" x14ac:dyDescent="0.25">
      <c r="A642" s="860"/>
      <c r="B642" s="860"/>
      <c r="C642" s="860"/>
      <c r="D642" s="860"/>
      <c r="E642" s="860"/>
      <c r="F642" s="860"/>
      <c r="G642" s="868"/>
      <c r="H642" s="860"/>
      <c r="I642" s="860"/>
      <c r="J642" s="860"/>
      <c r="K642" s="860"/>
      <c r="L642" s="860"/>
      <c r="M642" s="860"/>
      <c r="N642" s="860"/>
      <c r="O642" s="860"/>
      <c r="P642" s="860"/>
      <c r="Q642" s="860"/>
      <c r="R642" s="860"/>
      <c r="S642" s="860"/>
      <c r="T642" s="860"/>
      <c r="U642" s="860"/>
      <c r="V642" s="860"/>
      <c r="W642" s="860"/>
      <c r="X642" s="860"/>
      <c r="Y642" s="860"/>
      <c r="Z642" s="860"/>
      <c r="AA642" s="860"/>
      <c r="AB642" s="860"/>
      <c r="AC642" s="860"/>
    </row>
    <row r="643" spans="1:29" ht="15.75" customHeight="1" x14ac:dyDescent="0.25">
      <c r="A643" s="860"/>
      <c r="B643" s="860"/>
      <c r="C643" s="860"/>
      <c r="D643" s="860"/>
      <c r="E643" s="860"/>
      <c r="F643" s="860"/>
      <c r="G643" s="868"/>
      <c r="H643" s="860"/>
      <c r="I643" s="860"/>
      <c r="J643" s="860"/>
      <c r="K643" s="860"/>
      <c r="L643" s="860"/>
      <c r="M643" s="860"/>
      <c r="N643" s="860"/>
      <c r="O643" s="860"/>
      <c r="P643" s="860"/>
      <c r="Q643" s="860"/>
      <c r="R643" s="860"/>
      <c r="S643" s="860"/>
      <c r="T643" s="860"/>
      <c r="U643" s="860"/>
      <c r="V643" s="860"/>
      <c r="W643" s="860"/>
      <c r="X643" s="860"/>
      <c r="Y643" s="860"/>
      <c r="Z643" s="860"/>
      <c r="AA643" s="860"/>
      <c r="AB643" s="860"/>
      <c r="AC643" s="860"/>
    </row>
    <row r="644" spans="1:29" ht="15.75" customHeight="1" x14ac:dyDescent="0.25">
      <c r="A644" s="860"/>
      <c r="B644" s="860"/>
      <c r="C644" s="860"/>
      <c r="D644" s="860"/>
      <c r="E644" s="860"/>
      <c r="F644" s="860"/>
      <c r="G644" s="868"/>
      <c r="H644" s="860"/>
      <c r="I644" s="860"/>
      <c r="J644" s="860"/>
      <c r="K644" s="860"/>
      <c r="L644" s="860"/>
      <c r="M644" s="860"/>
      <c r="N644" s="860"/>
      <c r="O644" s="860"/>
      <c r="P644" s="860"/>
      <c r="Q644" s="860"/>
      <c r="R644" s="860"/>
      <c r="S644" s="860"/>
      <c r="T644" s="860"/>
      <c r="U644" s="860"/>
      <c r="V644" s="860"/>
      <c r="W644" s="860"/>
      <c r="X644" s="860"/>
      <c r="Y644" s="860"/>
      <c r="Z644" s="860"/>
      <c r="AA644" s="860"/>
      <c r="AB644" s="860"/>
      <c r="AC644" s="860"/>
    </row>
    <row r="645" spans="1:29" ht="15.75" customHeight="1" x14ac:dyDescent="0.25">
      <c r="A645" s="860"/>
      <c r="B645" s="860"/>
      <c r="C645" s="860"/>
      <c r="D645" s="860"/>
      <c r="E645" s="860"/>
      <c r="F645" s="860"/>
      <c r="G645" s="868"/>
      <c r="H645" s="860"/>
      <c r="I645" s="860"/>
      <c r="J645" s="860"/>
      <c r="K645" s="860"/>
      <c r="L645" s="860"/>
      <c r="M645" s="860"/>
      <c r="N645" s="860"/>
      <c r="O645" s="860"/>
      <c r="P645" s="860"/>
      <c r="Q645" s="860"/>
      <c r="R645" s="860"/>
      <c r="S645" s="860"/>
      <c r="T645" s="860"/>
      <c r="U645" s="860"/>
      <c r="V645" s="860"/>
      <c r="W645" s="860"/>
      <c r="X645" s="860"/>
      <c r="Y645" s="860"/>
      <c r="Z645" s="860"/>
      <c r="AA645" s="860"/>
      <c r="AB645" s="860"/>
      <c r="AC645" s="860"/>
    </row>
    <row r="646" spans="1:29" ht="15.75" customHeight="1" x14ac:dyDescent="0.25">
      <c r="A646" s="860"/>
      <c r="B646" s="860"/>
      <c r="C646" s="860"/>
      <c r="D646" s="860"/>
      <c r="E646" s="860"/>
      <c r="F646" s="860"/>
      <c r="G646" s="868"/>
      <c r="H646" s="860"/>
      <c r="I646" s="860"/>
      <c r="J646" s="860"/>
      <c r="K646" s="860"/>
      <c r="L646" s="860"/>
      <c r="M646" s="860"/>
      <c r="N646" s="860"/>
      <c r="O646" s="860"/>
      <c r="P646" s="860"/>
      <c r="Q646" s="860"/>
      <c r="R646" s="860"/>
      <c r="S646" s="860"/>
      <c r="T646" s="860"/>
      <c r="U646" s="860"/>
      <c r="V646" s="860"/>
      <c r="W646" s="860"/>
      <c r="X646" s="860"/>
      <c r="Y646" s="860"/>
      <c r="Z646" s="860"/>
      <c r="AA646" s="860"/>
      <c r="AB646" s="860"/>
      <c r="AC646" s="860"/>
    </row>
    <row r="647" spans="1:29" ht="15.75" customHeight="1" x14ac:dyDescent="0.25">
      <c r="A647" s="860"/>
      <c r="B647" s="860"/>
      <c r="C647" s="860"/>
      <c r="D647" s="860"/>
      <c r="E647" s="860"/>
      <c r="F647" s="860"/>
      <c r="G647" s="868"/>
      <c r="H647" s="860"/>
      <c r="I647" s="860"/>
      <c r="J647" s="860"/>
      <c r="K647" s="860"/>
      <c r="L647" s="860"/>
      <c r="M647" s="860"/>
      <c r="N647" s="860"/>
      <c r="O647" s="860"/>
      <c r="P647" s="860"/>
      <c r="Q647" s="860"/>
      <c r="R647" s="860"/>
      <c r="S647" s="860"/>
      <c r="T647" s="860"/>
      <c r="U647" s="860"/>
      <c r="V647" s="860"/>
      <c r="W647" s="860"/>
      <c r="X647" s="860"/>
      <c r="Y647" s="860"/>
      <c r="Z647" s="860"/>
      <c r="AA647" s="860"/>
      <c r="AB647" s="860"/>
      <c r="AC647" s="860"/>
    </row>
    <row r="648" spans="1:29" ht="15.75" customHeight="1" x14ac:dyDescent="0.25">
      <c r="A648" s="860"/>
      <c r="B648" s="860"/>
      <c r="C648" s="860"/>
      <c r="D648" s="860"/>
      <c r="E648" s="860"/>
      <c r="F648" s="860"/>
      <c r="G648" s="868"/>
      <c r="H648" s="860"/>
      <c r="I648" s="860"/>
      <c r="J648" s="860"/>
      <c r="K648" s="860"/>
      <c r="L648" s="860"/>
      <c r="M648" s="860"/>
      <c r="N648" s="860"/>
      <c r="O648" s="860"/>
      <c r="P648" s="860"/>
      <c r="Q648" s="860"/>
      <c r="R648" s="860"/>
      <c r="S648" s="860"/>
      <c r="T648" s="860"/>
      <c r="U648" s="860"/>
      <c r="V648" s="860"/>
      <c r="W648" s="860"/>
      <c r="X648" s="860"/>
      <c r="Y648" s="860"/>
      <c r="Z648" s="860"/>
      <c r="AA648" s="860"/>
      <c r="AB648" s="860"/>
      <c r="AC648" s="860"/>
    </row>
    <row r="649" spans="1:29" ht="15.75" customHeight="1" x14ac:dyDescent="0.25">
      <c r="A649" s="860"/>
      <c r="B649" s="860"/>
      <c r="C649" s="860"/>
      <c r="D649" s="860"/>
      <c r="E649" s="860"/>
      <c r="F649" s="860"/>
      <c r="G649" s="868"/>
      <c r="H649" s="860"/>
      <c r="I649" s="860"/>
      <c r="J649" s="860"/>
      <c r="K649" s="860"/>
      <c r="L649" s="860"/>
      <c r="M649" s="860"/>
      <c r="N649" s="860"/>
      <c r="O649" s="860"/>
      <c r="P649" s="860"/>
      <c r="Q649" s="860"/>
      <c r="R649" s="860"/>
      <c r="S649" s="860"/>
      <c r="T649" s="860"/>
      <c r="U649" s="860"/>
      <c r="V649" s="860"/>
      <c r="W649" s="860"/>
      <c r="X649" s="860"/>
      <c r="Y649" s="860"/>
      <c r="Z649" s="860"/>
      <c r="AA649" s="860"/>
      <c r="AB649" s="860"/>
      <c r="AC649" s="860"/>
    </row>
    <row r="650" spans="1:29" ht="15.75" customHeight="1" x14ac:dyDescent="0.25">
      <c r="A650" s="860"/>
      <c r="B650" s="860"/>
      <c r="C650" s="860"/>
      <c r="D650" s="860"/>
      <c r="E650" s="860"/>
      <c r="F650" s="860"/>
      <c r="G650" s="868"/>
      <c r="H650" s="860"/>
      <c r="I650" s="860"/>
      <c r="J650" s="860"/>
      <c r="K650" s="860"/>
      <c r="L650" s="860"/>
      <c r="M650" s="860"/>
      <c r="N650" s="860"/>
      <c r="O650" s="860"/>
      <c r="P650" s="860"/>
      <c r="Q650" s="860"/>
      <c r="R650" s="860"/>
      <c r="S650" s="860"/>
      <c r="T650" s="860"/>
      <c r="U650" s="860"/>
      <c r="V650" s="860"/>
      <c r="W650" s="860"/>
      <c r="X650" s="860"/>
      <c r="Y650" s="860"/>
      <c r="Z650" s="860"/>
      <c r="AA650" s="860"/>
      <c r="AB650" s="860"/>
      <c r="AC650" s="860"/>
    </row>
    <row r="651" spans="1:29" ht="15.75" customHeight="1" x14ac:dyDescent="0.25">
      <c r="A651" s="860"/>
      <c r="B651" s="860"/>
      <c r="C651" s="860"/>
      <c r="D651" s="860"/>
      <c r="E651" s="860"/>
      <c r="F651" s="860"/>
      <c r="G651" s="868"/>
      <c r="H651" s="860"/>
      <c r="I651" s="860"/>
      <c r="J651" s="860"/>
      <c r="K651" s="860"/>
      <c r="L651" s="860"/>
      <c r="M651" s="860"/>
      <c r="N651" s="860"/>
      <c r="O651" s="860"/>
      <c r="P651" s="860"/>
      <c r="Q651" s="860"/>
      <c r="R651" s="860"/>
      <c r="S651" s="860"/>
      <c r="T651" s="860"/>
      <c r="U651" s="860"/>
      <c r="V651" s="860"/>
      <c r="W651" s="860"/>
      <c r="X651" s="860"/>
      <c r="Y651" s="860"/>
      <c r="Z651" s="860"/>
      <c r="AA651" s="860"/>
      <c r="AB651" s="860"/>
      <c r="AC651" s="860"/>
    </row>
    <row r="652" spans="1:29" ht="15.75" customHeight="1" x14ac:dyDescent="0.25">
      <c r="A652" s="860"/>
      <c r="B652" s="860"/>
      <c r="C652" s="860"/>
      <c r="D652" s="860"/>
      <c r="E652" s="860"/>
      <c r="F652" s="860"/>
      <c r="G652" s="868"/>
      <c r="H652" s="860"/>
      <c r="I652" s="860"/>
      <c r="J652" s="860"/>
      <c r="K652" s="860"/>
      <c r="L652" s="860"/>
      <c r="M652" s="860"/>
      <c r="N652" s="860"/>
      <c r="O652" s="860"/>
      <c r="P652" s="860"/>
      <c r="Q652" s="860"/>
      <c r="R652" s="860"/>
      <c r="S652" s="860"/>
      <c r="T652" s="860"/>
      <c r="U652" s="860"/>
      <c r="V652" s="860"/>
      <c r="W652" s="860"/>
      <c r="X652" s="860"/>
      <c r="Y652" s="860"/>
      <c r="Z652" s="860"/>
      <c r="AA652" s="860"/>
      <c r="AB652" s="860"/>
      <c r="AC652" s="860"/>
    </row>
    <row r="653" spans="1:29" ht="15.75" customHeight="1" x14ac:dyDescent="0.25">
      <c r="A653" s="860"/>
      <c r="B653" s="860"/>
      <c r="C653" s="860"/>
      <c r="D653" s="860"/>
      <c r="E653" s="860"/>
      <c r="F653" s="860"/>
      <c r="G653" s="868"/>
      <c r="H653" s="860"/>
      <c r="I653" s="860"/>
      <c r="J653" s="860"/>
      <c r="K653" s="860"/>
      <c r="L653" s="860"/>
      <c r="M653" s="860"/>
      <c r="N653" s="860"/>
      <c r="O653" s="860"/>
      <c r="P653" s="860"/>
      <c r="Q653" s="860"/>
      <c r="R653" s="860"/>
      <c r="S653" s="860"/>
      <c r="T653" s="860"/>
      <c r="U653" s="860"/>
      <c r="V653" s="860"/>
      <c r="W653" s="860"/>
      <c r="X653" s="860"/>
      <c r="Y653" s="860"/>
      <c r="Z653" s="860"/>
      <c r="AA653" s="860"/>
      <c r="AB653" s="860"/>
      <c r="AC653" s="860"/>
    </row>
    <row r="654" spans="1:29" ht="15.75" customHeight="1" x14ac:dyDescent="0.25">
      <c r="A654" s="860"/>
      <c r="B654" s="860"/>
      <c r="C654" s="860"/>
      <c r="D654" s="860"/>
      <c r="E654" s="860"/>
      <c r="F654" s="860"/>
      <c r="G654" s="868"/>
      <c r="H654" s="860"/>
      <c r="I654" s="860"/>
      <c r="J654" s="860"/>
      <c r="K654" s="860"/>
      <c r="L654" s="860"/>
      <c r="M654" s="860"/>
      <c r="N654" s="860"/>
      <c r="O654" s="860"/>
      <c r="P654" s="860"/>
      <c r="Q654" s="860"/>
      <c r="R654" s="860"/>
      <c r="S654" s="860"/>
      <c r="T654" s="860"/>
      <c r="U654" s="860"/>
      <c r="V654" s="860"/>
      <c r="W654" s="860"/>
      <c r="X654" s="860"/>
      <c r="Y654" s="860"/>
      <c r="Z654" s="860"/>
      <c r="AA654" s="860"/>
      <c r="AB654" s="860"/>
      <c r="AC654" s="860"/>
    </row>
    <row r="655" spans="1:29" ht="15.75" customHeight="1" x14ac:dyDescent="0.25">
      <c r="A655" s="860"/>
      <c r="B655" s="860"/>
      <c r="C655" s="860"/>
      <c r="D655" s="860"/>
      <c r="E655" s="860"/>
      <c r="F655" s="860"/>
      <c r="G655" s="868"/>
      <c r="H655" s="860"/>
      <c r="I655" s="860"/>
      <c r="J655" s="860"/>
      <c r="K655" s="860"/>
      <c r="L655" s="860"/>
      <c r="M655" s="860"/>
      <c r="N655" s="860"/>
      <c r="O655" s="860"/>
      <c r="P655" s="860"/>
      <c r="Q655" s="860"/>
      <c r="R655" s="860"/>
      <c r="S655" s="860"/>
      <c r="T655" s="860"/>
      <c r="U655" s="860"/>
      <c r="V655" s="860"/>
      <c r="W655" s="860"/>
      <c r="X655" s="860"/>
      <c r="Y655" s="860"/>
      <c r="Z655" s="860"/>
      <c r="AA655" s="860"/>
      <c r="AB655" s="860"/>
      <c r="AC655" s="860"/>
    </row>
    <row r="656" spans="1:29" ht="15.75" customHeight="1" x14ac:dyDescent="0.25">
      <c r="A656" s="860"/>
      <c r="B656" s="860"/>
      <c r="C656" s="860"/>
      <c r="D656" s="860"/>
      <c r="E656" s="860"/>
      <c r="F656" s="860"/>
      <c r="G656" s="868"/>
      <c r="H656" s="860"/>
      <c r="I656" s="860"/>
      <c r="J656" s="860"/>
      <c r="K656" s="860"/>
      <c r="L656" s="860"/>
      <c r="M656" s="860"/>
      <c r="N656" s="860"/>
      <c r="O656" s="860"/>
      <c r="P656" s="860"/>
      <c r="Q656" s="860"/>
      <c r="R656" s="860"/>
      <c r="S656" s="860"/>
      <c r="T656" s="860"/>
      <c r="U656" s="860"/>
      <c r="V656" s="860"/>
      <c r="W656" s="860"/>
      <c r="X656" s="860"/>
      <c r="Y656" s="860"/>
      <c r="Z656" s="860"/>
      <c r="AA656" s="860"/>
      <c r="AB656" s="860"/>
      <c r="AC656" s="860"/>
    </row>
    <row r="657" spans="1:29" ht="15.75" customHeight="1" x14ac:dyDescent="0.25">
      <c r="A657" s="860"/>
      <c r="B657" s="860"/>
      <c r="C657" s="860"/>
      <c r="D657" s="860"/>
      <c r="E657" s="860"/>
      <c r="F657" s="860"/>
      <c r="G657" s="868"/>
      <c r="H657" s="860"/>
      <c r="I657" s="860"/>
      <c r="J657" s="860"/>
      <c r="K657" s="860"/>
      <c r="L657" s="860"/>
      <c r="M657" s="860"/>
      <c r="N657" s="860"/>
      <c r="O657" s="860"/>
      <c r="P657" s="860"/>
      <c r="Q657" s="860"/>
      <c r="R657" s="860"/>
      <c r="S657" s="860"/>
      <c r="T657" s="860"/>
      <c r="U657" s="860"/>
      <c r="V657" s="860"/>
      <c r="W657" s="860"/>
      <c r="X657" s="860"/>
      <c r="Y657" s="860"/>
      <c r="Z657" s="860"/>
      <c r="AA657" s="860"/>
      <c r="AB657" s="860"/>
      <c r="AC657" s="860"/>
    </row>
    <row r="658" spans="1:29" ht="15.75" customHeight="1" x14ac:dyDescent="0.25">
      <c r="A658" s="860"/>
      <c r="B658" s="860"/>
      <c r="C658" s="860"/>
      <c r="D658" s="860"/>
      <c r="E658" s="860"/>
      <c r="F658" s="860"/>
      <c r="G658" s="868"/>
      <c r="H658" s="860"/>
      <c r="I658" s="860"/>
      <c r="J658" s="860"/>
      <c r="K658" s="860"/>
      <c r="L658" s="860"/>
      <c r="M658" s="860"/>
      <c r="N658" s="860"/>
      <c r="O658" s="860"/>
      <c r="P658" s="860"/>
      <c r="Q658" s="860"/>
      <c r="R658" s="860"/>
      <c r="S658" s="860"/>
      <c r="T658" s="860"/>
      <c r="U658" s="860"/>
      <c r="V658" s="860"/>
      <c r="W658" s="860"/>
      <c r="X658" s="860"/>
      <c r="Y658" s="860"/>
      <c r="Z658" s="860"/>
      <c r="AA658" s="860"/>
      <c r="AB658" s="860"/>
      <c r="AC658" s="860"/>
    </row>
    <row r="659" spans="1:29" ht="15.75" customHeight="1" x14ac:dyDescent="0.25">
      <c r="A659" s="860"/>
      <c r="B659" s="860"/>
      <c r="C659" s="860"/>
      <c r="D659" s="860"/>
      <c r="E659" s="860"/>
      <c r="F659" s="860"/>
      <c r="G659" s="868"/>
      <c r="H659" s="860"/>
      <c r="I659" s="860"/>
      <c r="J659" s="860"/>
      <c r="K659" s="860"/>
      <c r="L659" s="860"/>
      <c r="M659" s="860"/>
      <c r="N659" s="860"/>
      <c r="O659" s="860"/>
      <c r="P659" s="860"/>
      <c r="Q659" s="860"/>
      <c r="R659" s="860"/>
      <c r="S659" s="860"/>
      <c r="T659" s="860"/>
      <c r="U659" s="860"/>
      <c r="V659" s="860"/>
      <c r="W659" s="860"/>
      <c r="X659" s="860"/>
      <c r="Y659" s="860"/>
      <c r="Z659" s="860"/>
      <c r="AA659" s="860"/>
      <c r="AB659" s="860"/>
      <c r="AC659" s="860"/>
    </row>
    <row r="660" spans="1:29" ht="15.75" customHeight="1" x14ac:dyDescent="0.25">
      <c r="A660" s="860"/>
      <c r="B660" s="860"/>
      <c r="C660" s="860"/>
      <c r="D660" s="860"/>
      <c r="E660" s="860"/>
      <c r="F660" s="860"/>
      <c r="G660" s="868"/>
      <c r="H660" s="860"/>
      <c r="I660" s="860"/>
      <c r="J660" s="860"/>
      <c r="K660" s="860"/>
      <c r="L660" s="860"/>
      <c r="M660" s="860"/>
      <c r="N660" s="860"/>
      <c r="O660" s="860"/>
      <c r="P660" s="860"/>
      <c r="Q660" s="860"/>
      <c r="R660" s="860"/>
      <c r="S660" s="860"/>
      <c r="T660" s="860"/>
      <c r="U660" s="860"/>
      <c r="V660" s="860"/>
      <c r="W660" s="860"/>
      <c r="X660" s="860"/>
      <c r="Y660" s="860"/>
      <c r="Z660" s="860"/>
      <c r="AA660" s="860"/>
      <c r="AB660" s="860"/>
      <c r="AC660" s="860"/>
    </row>
    <row r="661" spans="1:29" ht="15.75" customHeight="1" x14ac:dyDescent="0.25">
      <c r="A661" s="860"/>
      <c r="B661" s="860"/>
      <c r="C661" s="860"/>
      <c r="D661" s="860"/>
      <c r="E661" s="860"/>
      <c r="F661" s="860"/>
      <c r="G661" s="868"/>
      <c r="H661" s="860"/>
      <c r="I661" s="860"/>
      <c r="J661" s="860"/>
      <c r="K661" s="860"/>
      <c r="L661" s="860"/>
      <c r="M661" s="860"/>
      <c r="N661" s="860"/>
      <c r="O661" s="860"/>
      <c r="P661" s="860"/>
      <c r="Q661" s="860"/>
      <c r="R661" s="860"/>
      <c r="S661" s="860"/>
      <c r="T661" s="860"/>
      <c r="U661" s="860"/>
      <c r="V661" s="860"/>
      <c r="W661" s="860"/>
      <c r="X661" s="860"/>
      <c r="Y661" s="860"/>
      <c r="Z661" s="860"/>
      <c r="AA661" s="860"/>
      <c r="AB661" s="860"/>
      <c r="AC661" s="860"/>
    </row>
    <row r="662" spans="1:29" ht="15.75" customHeight="1" x14ac:dyDescent="0.25">
      <c r="A662" s="860"/>
      <c r="B662" s="860"/>
      <c r="C662" s="860"/>
      <c r="D662" s="860"/>
      <c r="E662" s="860"/>
      <c r="F662" s="860"/>
      <c r="G662" s="868"/>
      <c r="H662" s="860"/>
      <c r="I662" s="860"/>
      <c r="J662" s="860"/>
      <c r="K662" s="860"/>
      <c r="L662" s="860"/>
      <c r="M662" s="860"/>
      <c r="N662" s="860"/>
      <c r="O662" s="860"/>
      <c r="P662" s="860"/>
      <c r="Q662" s="860"/>
      <c r="R662" s="860"/>
      <c r="S662" s="860"/>
      <c r="T662" s="860"/>
      <c r="U662" s="860"/>
      <c r="V662" s="860"/>
      <c r="W662" s="860"/>
      <c r="X662" s="860"/>
      <c r="Y662" s="860"/>
      <c r="Z662" s="860"/>
      <c r="AA662" s="860"/>
      <c r="AB662" s="860"/>
      <c r="AC662" s="860"/>
    </row>
    <row r="663" spans="1:29" ht="15.75" customHeight="1" x14ac:dyDescent="0.25">
      <c r="A663" s="860"/>
      <c r="B663" s="860"/>
      <c r="C663" s="860"/>
      <c r="D663" s="860"/>
      <c r="E663" s="860"/>
      <c r="F663" s="860"/>
      <c r="G663" s="868"/>
      <c r="H663" s="860"/>
      <c r="I663" s="860"/>
      <c r="J663" s="860"/>
      <c r="K663" s="860"/>
      <c r="L663" s="860"/>
      <c r="M663" s="860"/>
      <c r="N663" s="860"/>
      <c r="O663" s="860"/>
      <c r="P663" s="860"/>
      <c r="Q663" s="860"/>
      <c r="R663" s="860"/>
      <c r="S663" s="860"/>
      <c r="T663" s="860"/>
      <c r="U663" s="860"/>
      <c r="V663" s="860"/>
      <c r="W663" s="860"/>
      <c r="X663" s="860"/>
      <c r="Y663" s="860"/>
      <c r="Z663" s="860"/>
      <c r="AA663" s="860"/>
      <c r="AB663" s="860"/>
      <c r="AC663" s="860"/>
    </row>
    <row r="664" spans="1:29" ht="15.75" customHeight="1" x14ac:dyDescent="0.25">
      <c r="A664" s="860"/>
      <c r="B664" s="860"/>
      <c r="C664" s="860"/>
      <c r="D664" s="860"/>
      <c r="E664" s="860"/>
      <c r="F664" s="860"/>
      <c r="G664" s="868"/>
      <c r="H664" s="860"/>
      <c r="I664" s="860"/>
      <c r="J664" s="860"/>
      <c r="K664" s="860"/>
      <c r="L664" s="860"/>
      <c r="M664" s="860"/>
      <c r="N664" s="860"/>
      <c r="O664" s="860"/>
      <c r="P664" s="860"/>
      <c r="Q664" s="860"/>
      <c r="R664" s="860"/>
      <c r="S664" s="860"/>
      <c r="T664" s="860"/>
      <c r="U664" s="860"/>
      <c r="V664" s="860"/>
      <c r="W664" s="860"/>
      <c r="X664" s="860"/>
      <c r="Y664" s="860"/>
      <c r="Z664" s="860"/>
      <c r="AA664" s="860"/>
      <c r="AB664" s="860"/>
      <c r="AC664" s="860"/>
    </row>
    <row r="665" spans="1:29" ht="15.75" customHeight="1" x14ac:dyDescent="0.25">
      <c r="A665" s="860"/>
      <c r="B665" s="860"/>
      <c r="C665" s="860"/>
      <c r="D665" s="860"/>
      <c r="E665" s="860"/>
      <c r="F665" s="860"/>
      <c r="G665" s="868"/>
      <c r="H665" s="860"/>
      <c r="I665" s="860"/>
      <c r="J665" s="860"/>
      <c r="K665" s="860"/>
      <c r="L665" s="860"/>
      <c r="M665" s="860"/>
      <c r="N665" s="860"/>
      <c r="O665" s="860"/>
      <c r="P665" s="860"/>
      <c r="Q665" s="860"/>
      <c r="R665" s="860"/>
      <c r="S665" s="860"/>
      <c r="T665" s="860"/>
      <c r="U665" s="860"/>
      <c r="V665" s="860"/>
      <c r="W665" s="860"/>
      <c r="X665" s="860"/>
      <c r="Y665" s="860"/>
      <c r="Z665" s="860"/>
      <c r="AA665" s="860"/>
      <c r="AB665" s="860"/>
      <c r="AC665" s="860"/>
    </row>
    <row r="666" spans="1:29" ht="15.75" customHeight="1" x14ac:dyDescent="0.25">
      <c r="A666" s="860"/>
      <c r="B666" s="860"/>
      <c r="C666" s="860"/>
      <c r="D666" s="860"/>
      <c r="E666" s="860"/>
      <c r="F666" s="860"/>
      <c r="G666" s="868"/>
      <c r="H666" s="860"/>
      <c r="I666" s="860"/>
      <c r="J666" s="860"/>
      <c r="K666" s="860"/>
      <c r="L666" s="860"/>
      <c r="M666" s="860"/>
      <c r="N666" s="860"/>
      <c r="O666" s="860"/>
      <c r="P666" s="860"/>
      <c r="Q666" s="860"/>
      <c r="R666" s="860"/>
      <c r="S666" s="860"/>
      <c r="T666" s="860"/>
      <c r="U666" s="860"/>
      <c r="V666" s="860"/>
      <c r="W666" s="860"/>
      <c r="X666" s="860"/>
      <c r="Y666" s="860"/>
      <c r="Z666" s="860"/>
      <c r="AA666" s="860"/>
      <c r="AB666" s="860"/>
      <c r="AC666" s="860"/>
    </row>
    <row r="667" spans="1:29" ht="15.75" customHeight="1" x14ac:dyDescent="0.25">
      <c r="A667" s="860"/>
      <c r="B667" s="860"/>
      <c r="C667" s="860"/>
      <c r="D667" s="860"/>
      <c r="E667" s="860"/>
      <c r="F667" s="860"/>
      <c r="G667" s="868"/>
      <c r="H667" s="860"/>
      <c r="I667" s="860"/>
      <c r="J667" s="860"/>
      <c r="K667" s="860"/>
      <c r="L667" s="860"/>
      <c r="M667" s="860"/>
      <c r="N667" s="860"/>
      <c r="O667" s="860"/>
      <c r="P667" s="860"/>
      <c r="Q667" s="860"/>
      <c r="R667" s="860"/>
      <c r="S667" s="860"/>
      <c r="T667" s="860"/>
      <c r="U667" s="860"/>
      <c r="V667" s="860"/>
      <c r="W667" s="860"/>
      <c r="X667" s="860"/>
      <c r="Y667" s="860"/>
      <c r="Z667" s="860"/>
      <c r="AA667" s="860"/>
      <c r="AB667" s="860"/>
      <c r="AC667" s="860"/>
    </row>
    <row r="668" spans="1:29" ht="15.75" customHeight="1" x14ac:dyDescent="0.25">
      <c r="A668" s="860"/>
      <c r="B668" s="860"/>
      <c r="C668" s="860"/>
      <c r="D668" s="860"/>
      <c r="E668" s="860"/>
      <c r="F668" s="860"/>
      <c r="G668" s="868"/>
      <c r="H668" s="860"/>
      <c r="I668" s="860"/>
      <c r="J668" s="860"/>
      <c r="K668" s="860"/>
      <c r="L668" s="860"/>
      <c r="M668" s="860"/>
      <c r="N668" s="860"/>
      <c r="O668" s="860"/>
      <c r="P668" s="860"/>
      <c r="Q668" s="860"/>
      <c r="R668" s="860"/>
      <c r="S668" s="860"/>
      <c r="T668" s="860"/>
      <c r="U668" s="860"/>
      <c r="V668" s="860"/>
      <c r="W668" s="860"/>
      <c r="X668" s="860"/>
      <c r="Y668" s="860"/>
      <c r="Z668" s="860"/>
      <c r="AA668" s="860"/>
      <c r="AB668" s="860"/>
      <c r="AC668" s="860"/>
    </row>
    <row r="669" spans="1:29" ht="15.75" customHeight="1" x14ac:dyDescent="0.25">
      <c r="A669" s="860"/>
      <c r="B669" s="860"/>
      <c r="C669" s="860"/>
      <c r="D669" s="860"/>
      <c r="E669" s="860"/>
      <c r="F669" s="860"/>
      <c r="G669" s="868"/>
      <c r="H669" s="860"/>
      <c r="I669" s="860"/>
      <c r="J669" s="860"/>
      <c r="K669" s="860"/>
      <c r="L669" s="860"/>
      <c r="M669" s="860"/>
      <c r="N669" s="860"/>
      <c r="O669" s="860"/>
      <c r="P669" s="860"/>
      <c r="Q669" s="860"/>
      <c r="R669" s="860"/>
      <c r="S669" s="860"/>
      <c r="T669" s="860"/>
      <c r="U669" s="860"/>
      <c r="V669" s="860"/>
      <c r="W669" s="860"/>
      <c r="X669" s="860"/>
      <c r="Y669" s="860"/>
      <c r="Z669" s="860"/>
      <c r="AA669" s="860"/>
      <c r="AB669" s="860"/>
      <c r="AC669" s="860"/>
    </row>
    <row r="670" spans="1:29" ht="15.75" customHeight="1" x14ac:dyDescent="0.25">
      <c r="A670" s="860"/>
      <c r="B670" s="860"/>
      <c r="C670" s="860"/>
      <c r="D670" s="860"/>
      <c r="E670" s="860"/>
      <c r="F670" s="860"/>
      <c r="G670" s="868"/>
      <c r="H670" s="860"/>
      <c r="I670" s="860"/>
      <c r="J670" s="860"/>
      <c r="K670" s="860"/>
      <c r="L670" s="860"/>
      <c r="M670" s="860"/>
      <c r="N670" s="860"/>
      <c r="O670" s="860"/>
      <c r="P670" s="860"/>
      <c r="Q670" s="860"/>
      <c r="R670" s="860"/>
      <c r="S670" s="860"/>
      <c r="T670" s="860"/>
      <c r="U670" s="860"/>
      <c r="V670" s="860"/>
      <c r="W670" s="860"/>
      <c r="X670" s="860"/>
      <c r="Y670" s="860"/>
      <c r="Z670" s="860"/>
      <c r="AA670" s="860"/>
      <c r="AB670" s="860"/>
      <c r="AC670" s="860"/>
    </row>
    <row r="671" spans="1:29" ht="15.75" customHeight="1" x14ac:dyDescent="0.25">
      <c r="A671" s="860"/>
      <c r="B671" s="860"/>
      <c r="C671" s="860"/>
      <c r="D671" s="860"/>
      <c r="E671" s="860"/>
      <c r="F671" s="860"/>
      <c r="G671" s="868"/>
      <c r="H671" s="860"/>
      <c r="I671" s="860"/>
      <c r="J671" s="860"/>
      <c r="K671" s="860"/>
      <c r="L671" s="860"/>
      <c r="M671" s="860"/>
      <c r="N671" s="860"/>
      <c r="O671" s="860"/>
      <c r="P671" s="860"/>
      <c r="Q671" s="860"/>
      <c r="R671" s="860"/>
      <c r="S671" s="860"/>
      <c r="T671" s="860"/>
      <c r="U671" s="860"/>
      <c r="V671" s="860"/>
      <c r="W671" s="860"/>
      <c r="X671" s="860"/>
      <c r="Y671" s="860"/>
      <c r="Z671" s="860"/>
      <c r="AA671" s="860"/>
      <c r="AB671" s="860"/>
      <c r="AC671" s="860"/>
    </row>
    <row r="672" spans="1:29" ht="15.75" customHeight="1" x14ac:dyDescent="0.25">
      <c r="A672" s="860"/>
      <c r="B672" s="860"/>
      <c r="C672" s="860"/>
      <c r="D672" s="860"/>
      <c r="E672" s="860"/>
      <c r="F672" s="860"/>
      <c r="G672" s="868"/>
      <c r="H672" s="860"/>
      <c r="I672" s="860"/>
      <c r="J672" s="860"/>
      <c r="K672" s="860"/>
      <c r="L672" s="860"/>
      <c r="M672" s="860"/>
      <c r="N672" s="860"/>
      <c r="O672" s="860"/>
      <c r="P672" s="860"/>
      <c r="Q672" s="860"/>
      <c r="R672" s="860"/>
      <c r="S672" s="860"/>
      <c r="T672" s="860"/>
      <c r="U672" s="860"/>
      <c r="V672" s="860"/>
      <c r="W672" s="860"/>
      <c r="X672" s="860"/>
      <c r="Y672" s="860"/>
      <c r="Z672" s="860"/>
      <c r="AA672" s="860"/>
      <c r="AB672" s="860"/>
      <c r="AC672" s="860"/>
    </row>
    <row r="673" spans="1:29" ht="15.75" customHeight="1" x14ac:dyDescent="0.25">
      <c r="A673" s="860"/>
      <c r="B673" s="860"/>
      <c r="C673" s="860"/>
      <c r="D673" s="860"/>
      <c r="E673" s="860"/>
      <c r="F673" s="860"/>
      <c r="G673" s="868"/>
      <c r="H673" s="860"/>
      <c r="I673" s="860"/>
      <c r="J673" s="860"/>
      <c r="K673" s="860"/>
      <c r="L673" s="860"/>
      <c r="M673" s="860"/>
      <c r="N673" s="860"/>
      <c r="O673" s="860"/>
      <c r="P673" s="860"/>
      <c r="Q673" s="860"/>
      <c r="R673" s="860"/>
      <c r="S673" s="860"/>
      <c r="T673" s="860"/>
      <c r="U673" s="860"/>
      <c r="V673" s="860"/>
      <c r="W673" s="860"/>
      <c r="X673" s="860"/>
      <c r="Y673" s="860"/>
      <c r="Z673" s="860"/>
      <c r="AA673" s="860"/>
      <c r="AB673" s="860"/>
      <c r="AC673" s="860"/>
    </row>
    <row r="674" spans="1:29" ht="15.75" customHeight="1" x14ac:dyDescent="0.25">
      <c r="A674" s="860"/>
      <c r="B674" s="860"/>
      <c r="C674" s="860"/>
      <c r="D674" s="860"/>
      <c r="E674" s="860"/>
      <c r="F674" s="860"/>
      <c r="G674" s="868"/>
      <c r="H674" s="860"/>
      <c r="I674" s="860"/>
      <c r="J674" s="860"/>
      <c r="K674" s="860"/>
      <c r="L674" s="860"/>
      <c r="M674" s="860"/>
      <c r="N674" s="860"/>
      <c r="O674" s="860"/>
      <c r="P674" s="860"/>
      <c r="Q674" s="860"/>
      <c r="R674" s="860"/>
      <c r="S674" s="860"/>
      <c r="T674" s="860"/>
      <c r="U674" s="860"/>
      <c r="V674" s="860"/>
      <c r="W674" s="860"/>
      <c r="X674" s="860"/>
      <c r="Y674" s="860"/>
      <c r="Z674" s="860"/>
      <c r="AA674" s="860"/>
      <c r="AB674" s="860"/>
      <c r="AC674" s="860"/>
    </row>
    <row r="675" spans="1:29" ht="15.75" customHeight="1" x14ac:dyDescent="0.25">
      <c r="A675" s="860"/>
      <c r="B675" s="860"/>
      <c r="C675" s="860"/>
      <c r="D675" s="860"/>
      <c r="E675" s="860"/>
      <c r="F675" s="860"/>
      <c r="G675" s="868"/>
      <c r="H675" s="860"/>
      <c r="I675" s="860"/>
      <c r="J675" s="860"/>
      <c r="K675" s="860"/>
      <c r="L675" s="860"/>
      <c r="M675" s="860"/>
      <c r="N675" s="860"/>
      <c r="O675" s="860"/>
      <c r="P675" s="860"/>
      <c r="Q675" s="860"/>
      <c r="R675" s="860"/>
      <c r="S675" s="860"/>
      <c r="T675" s="860"/>
      <c r="U675" s="860"/>
      <c r="V675" s="860"/>
      <c r="W675" s="860"/>
      <c r="X675" s="860"/>
      <c r="Y675" s="860"/>
      <c r="Z675" s="860"/>
      <c r="AA675" s="860"/>
      <c r="AB675" s="860"/>
      <c r="AC675" s="860"/>
    </row>
    <row r="676" spans="1:29" ht="15.75" customHeight="1" x14ac:dyDescent="0.25">
      <c r="A676" s="860"/>
      <c r="B676" s="860"/>
      <c r="C676" s="860"/>
      <c r="D676" s="860"/>
      <c r="E676" s="860"/>
      <c r="F676" s="860"/>
      <c r="G676" s="868"/>
      <c r="H676" s="860"/>
      <c r="I676" s="860"/>
      <c r="J676" s="860"/>
      <c r="K676" s="860"/>
      <c r="L676" s="860"/>
      <c r="M676" s="860"/>
      <c r="N676" s="860"/>
      <c r="O676" s="860"/>
      <c r="P676" s="860"/>
      <c r="Q676" s="860"/>
      <c r="R676" s="860"/>
      <c r="S676" s="860"/>
      <c r="T676" s="860"/>
      <c r="U676" s="860"/>
      <c r="V676" s="860"/>
      <c r="W676" s="860"/>
      <c r="X676" s="860"/>
      <c r="Y676" s="860"/>
      <c r="Z676" s="860"/>
      <c r="AA676" s="860"/>
      <c r="AB676" s="860"/>
      <c r="AC676" s="860"/>
    </row>
    <row r="677" spans="1:29" ht="15.75" customHeight="1" x14ac:dyDescent="0.25">
      <c r="A677" s="860"/>
      <c r="B677" s="860"/>
      <c r="C677" s="860"/>
      <c r="D677" s="860"/>
      <c r="E677" s="860"/>
      <c r="F677" s="860"/>
      <c r="G677" s="868"/>
      <c r="H677" s="860"/>
      <c r="I677" s="860"/>
      <c r="J677" s="860"/>
      <c r="K677" s="860"/>
      <c r="L677" s="860"/>
      <c r="M677" s="860"/>
      <c r="N677" s="860"/>
      <c r="O677" s="860"/>
      <c r="P677" s="860"/>
      <c r="Q677" s="860"/>
      <c r="R677" s="860"/>
      <c r="S677" s="860"/>
      <c r="T677" s="860"/>
      <c r="U677" s="860"/>
      <c r="V677" s="860"/>
      <c r="W677" s="860"/>
      <c r="X677" s="860"/>
      <c r="Y677" s="860"/>
      <c r="Z677" s="860"/>
      <c r="AA677" s="860"/>
      <c r="AB677" s="860"/>
      <c r="AC677" s="860"/>
    </row>
    <row r="678" spans="1:29" ht="15.75" customHeight="1" x14ac:dyDescent="0.25">
      <c r="A678" s="860"/>
      <c r="B678" s="860"/>
      <c r="C678" s="860"/>
      <c r="D678" s="860"/>
      <c r="E678" s="860"/>
      <c r="F678" s="860"/>
      <c r="G678" s="868"/>
      <c r="H678" s="860"/>
      <c r="I678" s="860"/>
      <c r="J678" s="860"/>
      <c r="K678" s="860"/>
      <c r="L678" s="860"/>
      <c r="M678" s="860"/>
      <c r="N678" s="860"/>
      <c r="O678" s="860"/>
      <c r="P678" s="860"/>
      <c r="Q678" s="860"/>
      <c r="R678" s="860"/>
      <c r="S678" s="860"/>
      <c r="T678" s="860"/>
      <c r="U678" s="860"/>
      <c r="V678" s="860"/>
      <c r="W678" s="860"/>
      <c r="X678" s="860"/>
      <c r="Y678" s="860"/>
      <c r="Z678" s="860"/>
      <c r="AA678" s="860"/>
      <c r="AB678" s="860"/>
      <c r="AC678" s="860"/>
    </row>
    <row r="679" spans="1:29" ht="15.75" customHeight="1" x14ac:dyDescent="0.25">
      <c r="A679" s="860"/>
      <c r="B679" s="860"/>
      <c r="C679" s="860"/>
      <c r="D679" s="860"/>
      <c r="E679" s="860"/>
      <c r="F679" s="860"/>
      <c r="G679" s="868"/>
      <c r="H679" s="860"/>
      <c r="I679" s="860"/>
      <c r="J679" s="860"/>
      <c r="K679" s="860"/>
      <c r="L679" s="860"/>
      <c r="M679" s="860"/>
      <c r="N679" s="860"/>
      <c r="O679" s="860"/>
      <c r="P679" s="860"/>
      <c r="Q679" s="860"/>
      <c r="R679" s="860"/>
      <c r="S679" s="860"/>
      <c r="T679" s="860"/>
      <c r="U679" s="860"/>
      <c r="V679" s="860"/>
      <c r="W679" s="860"/>
      <c r="X679" s="860"/>
      <c r="Y679" s="860"/>
      <c r="Z679" s="860"/>
      <c r="AA679" s="860"/>
      <c r="AB679" s="860"/>
      <c r="AC679" s="860"/>
    </row>
    <row r="680" spans="1:29" ht="15.75" customHeight="1" x14ac:dyDescent="0.25">
      <c r="A680" s="860"/>
      <c r="B680" s="860"/>
      <c r="C680" s="860"/>
      <c r="D680" s="860"/>
      <c r="E680" s="860"/>
      <c r="F680" s="860"/>
      <c r="G680" s="868"/>
      <c r="H680" s="860"/>
      <c r="I680" s="860"/>
      <c r="J680" s="860"/>
      <c r="K680" s="860"/>
      <c r="L680" s="860"/>
      <c r="M680" s="860"/>
      <c r="N680" s="860"/>
      <c r="O680" s="860"/>
      <c r="P680" s="860"/>
      <c r="Q680" s="860"/>
      <c r="R680" s="860"/>
      <c r="S680" s="860"/>
      <c r="T680" s="860"/>
      <c r="U680" s="860"/>
      <c r="V680" s="860"/>
      <c r="W680" s="860"/>
      <c r="X680" s="860"/>
      <c r="Y680" s="860"/>
      <c r="Z680" s="860"/>
      <c r="AA680" s="860"/>
      <c r="AB680" s="860"/>
      <c r="AC680" s="860"/>
    </row>
    <row r="681" spans="1:29" ht="15.75" customHeight="1" x14ac:dyDescent="0.25">
      <c r="A681" s="860"/>
      <c r="B681" s="860"/>
      <c r="C681" s="860"/>
      <c r="D681" s="860"/>
      <c r="E681" s="860"/>
      <c r="F681" s="860"/>
      <c r="G681" s="868"/>
      <c r="H681" s="860"/>
      <c r="I681" s="860"/>
      <c r="J681" s="860"/>
      <c r="K681" s="860"/>
      <c r="L681" s="860"/>
      <c r="M681" s="860"/>
      <c r="N681" s="860"/>
      <c r="O681" s="860"/>
      <c r="P681" s="860"/>
      <c r="Q681" s="860"/>
      <c r="R681" s="860"/>
      <c r="S681" s="860"/>
      <c r="T681" s="860"/>
      <c r="U681" s="860"/>
      <c r="V681" s="860"/>
      <c r="W681" s="860"/>
      <c r="X681" s="860"/>
      <c r="Y681" s="860"/>
      <c r="Z681" s="860"/>
      <c r="AA681" s="860"/>
      <c r="AB681" s="860"/>
      <c r="AC681" s="860"/>
    </row>
    <row r="682" spans="1:29" ht="15.75" customHeight="1" x14ac:dyDescent="0.25">
      <c r="A682" s="860"/>
      <c r="B682" s="860"/>
      <c r="C682" s="860"/>
      <c r="D682" s="860"/>
      <c r="E682" s="860"/>
      <c r="F682" s="860"/>
      <c r="G682" s="868"/>
      <c r="H682" s="860"/>
      <c r="I682" s="860"/>
      <c r="J682" s="860"/>
      <c r="K682" s="860"/>
      <c r="L682" s="860"/>
      <c r="M682" s="860"/>
      <c r="N682" s="860"/>
      <c r="O682" s="860"/>
      <c r="P682" s="860"/>
      <c r="Q682" s="860"/>
      <c r="R682" s="860"/>
      <c r="S682" s="860"/>
      <c r="T682" s="860"/>
      <c r="U682" s="860"/>
      <c r="V682" s="860"/>
      <c r="W682" s="860"/>
      <c r="X682" s="860"/>
      <c r="Y682" s="860"/>
      <c r="Z682" s="860"/>
      <c r="AA682" s="860"/>
      <c r="AB682" s="860"/>
      <c r="AC682" s="860"/>
    </row>
    <row r="683" spans="1:29" ht="15.75" customHeight="1" x14ac:dyDescent="0.25">
      <c r="A683" s="860"/>
      <c r="B683" s="860"/>
      <c r="C683" s="860"/>
      <c r="D683" s="860"/>
      <c r="E683" s="860"/>
      <c r="F683" s="860"/>
      <c r="G683" s="868"/>
      <c r="H683" s="860"/>
      <c r="I683" s="860"/>
      <c r="J683" s="860"/>
      <c r="K683" s="860"/>
      <c r="L683" s="860"/>
      <c r="M683" s="860"/>
      <c r="N683" s="860"/>
      <c r="O683" s="860"/>
      <c r="P683" s="860"/>
      <c r="Q683" s="860"/>
      <c r="R683" s="860"/>
      <c r="S683" s="860"/>
      <c r="T683" s="860"/>
      <c r="U683" s="860"/>
      <c r="V683" s="860"/>
      <c r="W683" s="860"/>
      <c r="X683" s="860"/>
      <c r="Y683" s="860"/>
      <c r="Z683" s="860"/>
      <c r="AA683" s="860"/>
      <c r="AB683" s="860"/>
      <c r="AC683" s="860"/>
    </row>
    <row r="684" spans="1:29" ht="15.75" customHeight="1" x14ac:dyDescent="0.25">
      <c r="A684" s="860"/>
      <c r="B684" s="860"/>
      <c r="C684" s="860"/>
      <c r="D684" s="860"/>
      <c r="E684" s="860"/>
      <c r="F684" s="860"/>
      <c r="G684" s="868"/>
      <c r="H684" s="860"/>
      <c r="I684" s="860"/>
      <c r="J684" s="860"/>
      <c r="K684" s="860"/>
      <c r="L684" s="860"/>
      <c r="M684" s="860"/>
      <c r="N684" s="860"/>
      <c r="O684" s="860"/>
      <c r="P684" s="860"/>
      <c r="Q684" s="860"/>
      <c r="R684" s="860"/>
      <c r="S684" s="860"/>
      <c r="T684" s="860"/>
      <c r="U684" s="860"/>
      <c r="V684" s="860"/>
      <c r="W684" s="860"/>
      <c r="X684" s="860"/>
      <c r="Y684" s="860"/>
      <c r="Z684" s="860"/>
      <c r="AA684" s="860"/>
      <c r="AB684" s="860"/>
      <c r="AC684" s="860"/>
    </row>
    <row r="685" spans="1:29" ht="15.75" customHeight="1" x14ac:dyDescent="0.25">
      <c r="A685" s="860"/>
      <c r="B685" s="860"/>
      <c r="C685" s="860"/>
      <c r="D685" s="860"/>
      <c r="E685" s="860"/>
      <c r="F685" s="860"/>
      <c r="G685" s="868"/>
      <c r="H685" s="860"/>
      <c r="I685" s="860"/>
      <c r="J685" s="860"/>
      <c r="K685" s="860"/>
      <c r="L685" s="860"/>
      <c r="M685" s="860"/>
      <c r="N685" s="860"/>
      <c r="O685" s="860"/>
      <c r="P685" s="860"/>
      <c r="Q685" s="860"/>
      <c r="R685" s="860"/>
      <c r="S685" s="860"/>
      <c r="T685" s="860"/>
      <c r="U685" s="860"/>
      <c r="V685" s="860"/>
      <c r="W685" s="860"/>
      <c r="X685" s="860"/>
      <c r="Y685" s="860"/>
      <c r="Z685" s="860"/>
      <c r="AA685" s="860"/>
      <c r="AB685" s="860"/>
      <c r="AC685" s="860"/>
    </row>
    <row r="686" spans="1:29" ht="15.75" customHeight="1" x14ac:dyDescent="0.25">
      <c r="A686" s="860"/>
      <c r="B686" s="860"/>
      <c r="C686" s="860"/>
      <c r="D686" s="860"/>
      <c r="E686" s="860"/>
      <c r="F686" s="860"/>
      <c r="G686" s="868"/>
      <c r="H686" s="860"/>
      <c r="I686" s="860"/>
      <c r="J686" s="860"/>
      <c r="K686" s="860"/>
      <c r="L686" s="860"/>
      <c r="M686" s="860"/>
      <c r="N686" s="860"/>
      <c r="O686" s="860"/>
      <c r="P686" s="860"/>
      <c r="Q686" s="860"/>
      <c r="R686" s="860"/>
      <c r="S686" s="860"/>
      <c r="T686" s="860"/>
      <c r="U686" s="860"/>
      <c r="V686" s="860"/>
      <c r="W686" s="860"/>
      <c r="X686" s="860"/>
      <c r="Y686" s="860"/>
      <c r="Z686" s="860"/>
      <c r="AA686" s="860"/>
      <c r="AB686" s="860"/>
      <c r="AC686" s="860"/>
    </row>
    <row r="687" spans="1:29" ht="15.75" customHeight="1" x14ac:dyDescent="0.25">
      <c r="A687" s="860"/>
      <c r="B687" s="860"/>
      <c r="C687" s="860"/>
      <c r="D687" s="860"/>
      <c r="E687" s="860"/>
      <c r="F687" s="860"/>
      <c r="G687" s="868"/>
      <c r="H687" s="860"/>
      <c r="I687" s="860"/>
      <c r="J687" s="860"/>
      <c r="K687" s="860"/>
      <c r="L687" s="860"/>
      <c r="M687" s="860"/>
      <c r="N687" s="860"/>
      <c r="O687" s="860"/>
      <c r="P687" s="860"/>
      <c r="Q687" s="860"/>
      <c r="R687" s="860"/>
      <c r="S687" s="860"/>
      <c r="T687" s="860"/>
      <c r="U687" s="860"/>
      <c r="V687" s="860"/>
      <c r="W687" s="860"/>
      <c r="X687" s="860"/>
      <c r="Y687" s="860"/>
      <c r="Z687" s="860"/>
      <c r="AA687" s="860"/>
      <c r="AB687" s="860"/>
      <c r="AC687" s="860"/>
    </row>
    <row r="688" spans="1:29" ht="15.75" customHeight="1" x14ac:dyDescent="0.25">
      <c r="A688" s="860"/>
      <c r="B688" s="860"/>
      <c r="C688" s="860"/>
      <c r="D688" s="860"/>
      <c r="E688" s="860"/>
      <c r="F688" s="860"/>
      <c r="G688" s="868"/>
      <c r="H688" s="860"/>
      <c r="I688" s="860"/>
      <c r="J688" s="860"/>
      <c r="K688" s="860"/>
      <c r="L688" s="860"/>
      <c r="M688" s="860"/>
      <c r="N688" s="860"/>
      <c r="O688" s="860"/>
      <c r="P688" s="860"/>
      <c r="Q688" s="860"/>
      <c r="R688" s="860"/>
      <c r="S688" s="860"/>
      <c r="T688" s="860"/>
      <c r="U688" s="860"/>
      <c r="V688" s="860"/>
      <c r="W688" s="860"/>
      <c r="X688" s="860"/>
      <c r="Y688" s="860"/>
      <c r="Z688" s="860"/>
      <c r="AA688" s="860"/>
      <c r="AB688" s="860"/>
      <c r="AC688" s="860"/>
    </row>
    <row r="689" spans="1:29" ht="15.75" customHeight="1" x14ac:dyDescent="0.25">
      <c r="A689" s="860"/>
      <c r="B689" s="860"/>
      <c r="C689" s="860"/>
      <c r="D689" s="860"/>
      <c r="E689" s="860"/>
      <c r="F689" s="860"/>
      <c r="G689" s="868"/>
      <c r="H689" s="860"/>
      <c r="I689" s="860"/>
      <c r="J689" s="860"/>
      <c r="K689" s="860"/>
      <c r="L689" s="860"/>
      <c r="M689" s="860"/>
      <c r="N689" s="860"/>
      <c r="O689" s="860"/>
      <c r="P689" s="860"/>
      <c r="Q689" s="860"/>
      <c r="R689" s="860"/>
      <c r="S689" s="860"/>
      <c r="T689" s="860"/>
      <c r="U689" s="860"/>
      <c r="V689" s="860"/>
      <c r="W689" s="860"/>
      <c r="X689" s="860"/>
      <c r="Y689" s="860"/>
      <c r="Z689" s="860"/>
      <c r="AA689" s="860"/>
      <c r="AB689" s="860"/>
      <c r="AC689" s="860"/>
    </row>
    <row r="690" spans="1:29" ht="15.75" customHeight="1" x14ac:dyDescent="0.25">
      <c r="A690" s="860"/>
      <c r="B690" s="860"/>
      <c r="C690" s="860"/>
      <c r="D690" s="860"/>
      <c r="E690" s="860"/>
      <c r="F690" s="860"/>
      <c r="G690" s="868"/>
      <c r="H690" s="860"/>
      <c r="I690" s="860"/>
      <c r="J690" s="860"/>
      <c r="K690" s="860"/>
      <c r="L690" s="860"/>
      <c r="M690" s="860"/>
      <c r="N690" s="860"/>
      <c r="O690" s="860"/>
      <c r="P690" s="860"/>
      <c r="Q690" s="860"/>
      <c r="R690" s="860"/>
      <c r="S690" s="860"/>
      <c r="T690" s="860"/>
      <c r="U690" s="860"/>
      <c r="V690" s="860"/>
      <c r="W690" s="860"/>
      <c r="X690" s="860"/>
      <c r="Y690" s="860"/>
      <c r="Z690" s="860"/>
      <c r="AA690" s="860"/>
      <c r="AB690" s="860"/>
      <c r="AC690" s="860"/>
    </row>
    <row r="691" spans="1:29" ht="15.75" customHeight="1" x14ac:dyDescent="0.25">
      <c r="A691" s="860"/>
      <c r="B691" s="860"/>
      <c r="C691" s="860"/>
      <c r="D691" s="860"/>
      <c r="E691" s="860"/>
      <c r="F691" s="860"/>
      <c r="G691" s="868"/>
      <c r="H691" s="860"/>
      <c r="I691" s="860"/>
      <c r="J691" s="860"/>
      <c r="K691" s="860"/>
      <c r="L691" s="860"/>
      <c r="M691" s="860"/>
      <c r="N691" s="860"/>
      <c r="O691" s="860"/>
      <c r="P691" s="860"/>
      <c r="Q691" s="860"/>
      <c r="R691" s="860"/>
      <c r="S691" s="860"/>
      <c r="T691" s="860"/>
      <c r="U691" s="860"/>
      <c r="V691" s="860"/>
      <c r="W691" s="860"/>
      <c r="X691" s="860"/>
      <c r="Y691" s="860"/>
      <c r="Z691" s="860"/>
      <c r="AA691" s="860"/>
      <c r="AB691" s="860"/>
      <c r="AC691" s="860"/>
    </row>
    <row r="692" spans="1:29" ht="15.75" customHeight="1" x14ac:dyDescent="0.25">
      <c r="A692" s="860"/>
      <c r="B692" s="860"/>
      <c r="C692" s="860"/>
      <c r="D692" s="860"/>
      <c r="E692" s="860"/>
      <c r="F692" s="860"/>
      <c r="G692" s="868"/>
      <c r="H692" s="860"/>
      <c r="I692" s="860"/>
      <c r="J692" s="860"/>
      <c r="K692" s="860"/>
      <c r="L692" s="860"/>
      <c r="M692" s="860"/>
      <c r="N692" s="860"/>
      <c r="O692" s="860"/>
      <c r="P692" s="860"/>
      <c r="Q692" s="860"/>
      <c r="R692" s="860"/>
      <c r="S692" s="860"/>
      <c r="T692" s="860"/>
      <c r="U692" s="860"/>
      <c r="V692" s="860"/>
      <c r="W692" s="860"/>
      <c r="X692" s="860"/>
      <c r="Y692" s="860"/>
      <c r="Z692" s="860"/>
      <c r="AA692" s="860"/>
      <c r="AB692" s="860"/>
      <c r="AC692" s="860"/>
    </row>
    <row r="693" spans="1:29" ht="15.75" customHeight="1" x14ac:dyDescent="0.25">
      <c r="A693" s="860"/>
      <c r="B693" s="860"/>
      <c r="C693" s="860"/>
      <c r="D693" s="860"/>
      <c r="E693" s="860"/>
      <c r="F693" s="860"/>
      <c r="G693" s="868"/>
      <c r="H693" s="860"/>
      <c r="I693" s="860"/>
      <c r="J693" s="860"/>
      <c r="K693" s="860"/>
      <c r="L693" s="860"/>
      <c r="M693" s="860"/>
      <c r="N693" s="860"/>
      <c r="O693" s="860"/>
      <c r="P693" s="860"/>
      <c r="Q693" s="860"/>
      <c r="R693" s="860"/>
      <c r="S693" s="860"/>
      <c r="T693" s="860"/>
      <c r="U693" s="860"/>
      <c r="V693" s="860"/>
      <c r="W693" s="860"/>
      <c r="X693" s="860"/>
      <c r="Y693" s="860"/>
      <c r="Z693" s="860"/>
      <c r="AA693" s="860"/>
      <c r="AB693" s="860"/>
      <c r="AC693" s="860"/>
    </row>
    <row r="694" spans="1:29" ht="15.75" customHeight="1" x14ac:dyDescent="0.25">
      <c r="A694" s="860"/>
      <c r="B694" s="860"/>
      <c r="C694" s="860"/>
      <c r="D694" s="860"/>
      <c r="E694" s="860"/>
      <c r="F694" s="860"/>
      <c r="G694" s="868"/>
      <c r="H694" s="860"/>
      <c r="I694" s="860"/>
      <c r="J694" s="860"/>
      <c r="K694" s="860"/>
      <c r="L694" s="860"/>
      <c r="M694" s="860"/>
      <c r="N694" s="860"/>
      <c r="O694" s="860"/>
      <c r="P694" s="860"/>
      <c r="Q694" s="860"/>
      <c r="R694" s="860"/>
      <c r="S694" s="860"/>
      <c r="T694" s="860"/>
      <c r="U694" s="860"/>
      <c r="V694" s="860"/>
      <c r="W694" s="860"/>
      <c r="X694" s="860"/>
      <c r="Y694" s="860"/>
      <c r="Z694" s="860"/>
      <c r="AA694" s="860"/>
      <c r="AB694" s="860"/>
      <c r="AC694" s="860"/>
    </row>
    <row r="695" spans="1:29" ht="15.75" customHeight="1" x14ac:dyDescent="0.25">
      <c r="A695" s="860"/>
      <c r="B695" s="860"/>
      <c r="C695" s="860"/>
      <c r="D695" s="860"/>
      <c r="E695" s="860"/>
      <c r="F695" s="860"/>
      <c r="G695" s="868"/>
      <c r="H695" s="860"/>
      <c r="I695" s="860"/>
      <c r="J695" s="860"/>
      <c r="K695" s="860"/>
      <c r="L695" s="860"/>
      <c r="M695" s="860"/>
      <c r="N695" s="860"/>
      <c r="O695" s="860"/>
      <c r="P695" s="860"/>
      <c r="Q695" s="860"/>
      <c r="R695" s="860"/>
      <c r="S695" s="860"/>
      <c r="T695" s="860"/>
      <c r="U695" s="860"/>
      <c r="V695" s="860"/>
      <c r="W695" s="860"/>
      <c r="X695" s="860"/>
      <c r="Y695" s="860"/>
      <c r="Z695" s="860"/>
      <c r="AA695" s="860"/>
      <c r="AB695" s="860"/>
      <c r="AC695" s="860"/>
    </row>
    <row r="696" spans="1:29" ht="15.75" customHeight="1" x14ac:dyDescent="0.25">
      <c r="A696" s="860"/>
      <c r="B696" s="860"/>
      <c r="C696" s="860"/>
      <c r="D696" s="860"/>
      <c r="E696" s="860"/>
      <c r="F696" s="860"/>
      <c r="G696" s="868"/>
      <c r="H696" s="860"/>
      <c r="I696" s="860"/>
      <c r="J696" s="860"/>
      <c r="K696" s="860"/>
      <c r="L696" s="860"/>
      <c r="M696" s="860"/>
      <c r="N696" s="860"/>
      <c r="O696" s="860"/>
      <c r="P696" s="860"/>
      <c r="Q696" s="860"/>
      <c r="R696" s="860"/>
      <c r="S696" s="860"/>
      <c r="T696" s="860"/>
      <c r="U696" s="860"/>
      <c r="V696" s="860"/>
      <c r="W696" s="860"/>
      <c r="X696" s="860"/>
      <c r="Y696" s="860"/>
      <c r="Z696" s="860"/>
      <c r="AA696" s="860"/>
      <c r="AB696" s="860"/>
      <c r="AC696" s="860"/>
    </row>
    <row r="697" spans="1:29" ht="15.75" customHeight="1" x14ac:dyDescent="0.25">
      <c r="A697" s="860"/>
      <c r="B697" s="860"/>
      <c r="C697" s="860"/>
      <c r="D697" s="860"/>
      <c r="E697" s="860"/>
      <c r="F697" s="860"/>
      <c r="G697" s="868"/>
      <c r="H697" s="860"/>
      <c r="I697" s="860"/>
      <c r="J697" s="860"/>
      <c r="K697" s="860"/>
      <c r="L697" s="860"/>
      <c r="M697" s="860"/>
      <c r="N697" s="860"/>
      <c r="O697" s="860"/>
      <c r="P697" s="860"/>
      <c r="Q697" s="860"/>
      <c r="R697" s="860"/>
      <c r="S697" s="860"/>
      <c r="T697" s="860"/>
      <c r="U697" s="860"/>
      <c r="V697" s="860"/>
      <c r="W697" s="860"/>
      <c r="X697" s="860"/>
      <c r="Y697" s="860"/>
      <c r="Z697" s="860"/>
      <c r="AA697" s="860"/>
      <c r="AB697" s="860"/>
      <c r="AC697" s="860"/>
    </row>
    <row r="698" spans="1:29" ht="15.75" customHeight="1" x14ac:dyDescent="0.25">
      <c r="A698" s="860"/>
      <c r="B698" s="860"/>
      <c r="C698" s="860"/>
      <c r="D698" s="860"/>
      <c r="E698" s="860"/>
      <c r="F698" s="860"/>
      <c r="G698" s="868"/>
      <c r="H698" s="860"/>
      <c r="I698" s="860"/>
      <c r="J698" s="860"/>
      <c r="K698" s="860"/>
      <c r="L698" s="860"/>
      <c r="M698" s="860"/>
      <c r="N698" s="860"/>
      <c r="O698" s="860"/>
      <c r="P698" s="860"/>
      <c r="Q698" s="860"/>
      <c r="R698" s="860"/>
      <c r="S698" s="860"/>
      <c r="T698" s="860"/>
      <c r="U698" s="860"/>
      <c r="V698" s="860"/>
      <c r="W698" s="860"/>
      <c r="X698" s="860"/>
      <c r="Y698" s="860"/>
      <c r="Z698" s="860"/>
      <c r="AA698" s="860"/>
      <c r="AB698" s="860"/>
      <c r="AC698" s="860"/>
    </row>
    <row r="699" spans="1:29" ht="15.75" customHeight="1" x14ac:dyDescent="0.25">
      <c r="A699" s="860"/>
      <c r="B699" s="860"/>
      <c r="C699" s="860"/>
      <c r="D699" s="860"/>
      <c r="E699" s="860"/>
      <c r="F699" s="860"/>
      <c r="G699" s="868"/>
      <c r="H699" s="860"/>
      <c r="I699" s="860"/>
      <c r="J699" s="860"/>
      <c r="K699" s="860"/>
      <c r="L699" s="860"/>
      <c r="M699" s="860"/>
      <c r="N699" s="860"/>
      <c r="O699" s="860"/>
      <c r="P699" s="860"/>
      <c r="Q699" s="860"/>
      <c r="R699" s="860"/>
      <c r="S699" s="860"/>
      <c r="T699" s="860"/>
      <c r="U699" s="860"/>
      <c r="V699" s="860"/>
      <c r="W699" s="860"/>
      <c r="X699" s="860"/>
      <c r="Y699" s="860"/>
      <c r="Z699" s="860"/>
      <c r="AA699" s="860"/>
      <c r="AB699" s="860"/>
      <c r="AC699" s="860"/>
    </row>
    <row r="700" spans="1:29" ht="15.75" customHeight="1" x14ac:dyDescent="0.25">
      <c r="A700" s="860"/>
      <c r="B700" s="860"/>
      <c r="C700" s="860"/>
      <c r="D700" s="860"/>
      <c r="E700" s="860"/>
      <c r="F700" s="860"/>
      <c r="G700" s="868"/>
      <c r="H700" s="860"/>
      <c r="I700" s="860"/>
      <c r="J700" s="860"/>
      <c r="K700" s="860"/>
      <c r="L700" s="860"/>
      <c r="M700" s="860"/>
      <c r="N700" s="860"/>
      <c r="O700" s="860"/>
      <c r="P700" s="860"/>
      <c r="Q700" s="860"/>
      <c r="R700" s="860"/>
      <c r="S700" s="860"/>
      <c r="T700" s="860"/>
      <c r="U700" s="860"/>
      <c r="V700" s="860"/>
      <c r="W700" s="860"/>
      <c r="X700" s="860"/>
      <c r="Y700" s="860"/>
      <c r="Z700" s="860"/>
      <c r="AA700" s="860"/>
      <c r="AB700" s="860"/>
      <c r="AC700" s="860"/>
    </row>
    <row r="701" spans="1:29" ht="15.75" customHeight="1" x14ac:dyDescent="0.25">
      <c r="A701" s="860"/>
      <c r="B701" s="860"/>
      <c r="C701" s="860"/>
      <c r="D701" s="860"/>
      <c r="E701" s="860"/>
      <c r="F701" s="860"/>
      <c r="G701" s="868"/>
      <c r="H701" s="860"/>
      <c r="I701" s="860"/>
      <c r="J701" s="860"/>
      <c r="K701" s="860"/>
      <c r="L701" s="860"/>
      <c r="M701" s="860"/>
      <c r="N701" s="860"/>
      <c r="O701" s="860"/>
      <c r="P701" s="860"/>
      <c r="Q701" s="860"/>
      <c r="R701" s="860"/>
      <c r="S701" s="860"/>
      <c r="T701" s="860"/>
      <c r="U701" s="860"/>
      <c r="V701" s="860"/>
      <c r="W701" s="860"/>
      <c r="X701" s="860"/>
      <c r="Y701" s="860"/>
      <c r="Z701" s="860"/>
      <c r="AA701" s="860"/>
      <c r="AB701" s="860"/>
      <c r="AC701" s="860"/>
    </row>
    <row r="702" spans="1:29" ht="15.75" customHeight="1" x14ac:dyDescent="0.25">
      <c r="A702" s="860"/>
      <c r="B702" s="860"/>
      <c r="C702" s="860"/>
      <c r="D702" s="860"/>
      <c r="E702" s="860"/>
      <c r="F702" s="860"/>
      <c r="G702" s="868"/>
      <c r="H702" s="860"/>
      <c r="I702" s="860"/>
      <c r="J702" s="860"/>
      <c r="K702" s="860"/>
      <c r="L702" s="860"/>
      <c r="M702" s="860"/>
      <c r="N702" s="860"/>
      <c r="O702" s="860"/>
      <c r="P702" s="860"/>
      <c r="Q702" s="860"/>
      <c r="R702" s="860"/>
      <c r="S702" s="860"/>
      <c r="T702" s="860"/>
      <c r="U702" s="860"/>
      <c r="V702" s="860"/>
      <c r="W702" s="860"/>
      <c r="X702" s="860"/>
      <c r="Y702" s="860"/>
      <c r="Z702" s="860"/>
      <c r="AA702" s="860"/>
      <c r="AB702" s="860"/>
      <c r="AC702" s="860"/>
    </row>
    <row r="703" spans="1:29" ht="15.75" customHeight="1" x14ac:dyDescent="0.25">
      <c r="A703" s="860"/>
      <c r="B703" s="860"/>
      <c r="C703" s="860"/>
      <c r="D703" s="860"/>
      <c r="E703" s="860"/>
      <c r="F703" s="860"/>
      <c r="G703" s="868"/>
      <c r="H703" s="860"/>
      <c r="I703" s="860"/>
      <c r="J703" s="860"/>
      <c r="K703" s="860"/>
      <c r="L703" s="860"/>
      <c r="M703" s="860"/>
      <c r="N703" s="860"/>
      <c r="O703" s="860"/>
      <c r="P703" s="860"/>
      <c r="Q703" s="860"/>
      <c r="R703" s="860"/>
      <c r="S703" s="860"/>
      <c r="T703" s="860"/>
      <c r="U703" s="860"/>
      <c r="V703" s="860"/>
      <c r="W703" s="860"/>
      <c r="X703" s="860"/>
      <c r="Y703" s="860"/>
      <c r="Z703" s="860"/>
      <c r="AA703" s="860"/>
      <c r="AB703" s="860"/>
      <c r="AC703" s="860"/>
    </row>
    <row r="704" spans="1:29" ht="15.75" customHeight="1" x14ac:dyDescent="0.25">
      <c r="A704" s="860"/>
      <c r="B704" s="860"/>
      <c r="C704" s="860"/>
      <c r="D704" s="860"/>
      <c r="E704" s="860"/>
      <c r="F704" s="860"/>
      <c r="G704" s="868"/>
      <c r="H704" s="860"/>
      <c r="I704" s="860"/>
      <c r="J704" s="860"/>
      <c r="K704" s="860"/>
      <c r="L704" s="860"/>
      <c r="M704" s="860"/>
      <c r="N704" s="860"/>
      <c r="O704" s="860"/>
      <c r="P704" s="860"/>
      <c r="Q704" s="860"/>
      <c r="R704" s="860"/>
      <c r="S704" s="860"/>
      <c r="T704" s="860"/>
      <c r="U704" s="860"/>
      <c r="V704" s="860"/>
      <c r="W704" s="860"/>
      <c r="X704" s="860"/>
      <c r="Y704" s="860"/>
      <c r="Z704" s="860"/>
      <c r="AA704" s="860"/>
      <c r="AB704" s="860"/>
      <c r="AC704" s="860"/>
    </row>
    <row r="705" spans="1:29" ht="15.75" customHeight="1" x14ac:dyDescent="0.25">
      <c r="A705" s="860"/>
      <c r="B705" s="860"/>
      <c r="C705" s="860"/>
      <c r="D705" s="860"/>
      <c r="E705" s="860"/>
      <c r="F705" s="860"/>
      <c r="G705" s="868"/>
      <c r="H705" s="860"/>
      <c r="I705" s="860"/>
      <c r="J705" s="860"/>
      <c r="K705" s="860"/>
      <c r="L705" s="860"/>
      <c r="M705" s="860"/>
      <c r="N705" s="860"/>
      <c r="O705" s="860"/>
      <c r="P705" s="860"/>
      <c r="Q705" s="860"/>
      <c r="R705" s="860"/>
      <c r="S705" s="860"/>
      <c r="T705" s="860"/>
      <c r="U705" s="860"/>
      <c r="V705" s="860"/>
      <c r="W705" s="860"/>
      <c r="X705" s="860"/>
      <c r="Y705" s="860"/>
      <c r="Z705" s="860"/>
      <c r="AA705" s="860"/>
      <c r="AB705" s="860"/>
      <c r="AC705" s="860"/>
    </row>
    <row r="706" spans="1:29" ht="15.75" customHeight="1" x14ac:dyDescent="0.25">
      <c r="A706" s="860"/>
      <c r="B706" s="860"/>
      <c r="C706" s="860"/>
      <c r="D706" s="860"/>
      <c r="E706" s="860"/>
      <c r="F706" s="860"/>
      <c r="G706" s="868"/>
      <c r="H706" s="860"/>
      <c r="I706" s="860"/>
      <c r="J706" s="860"/>
      <c r="K706" s="860"/>
      <c r="L706" s="860"/>
      <c r="M706" s="860"/>
      <c r="N706" s="860"/>
      <c r="O706" s="860"/>
      <c r="P706" s="860"/>
      <c r="Q706" s="860"/>
      <c r="R706" s="860"/>
      <c r="S706" s="860"/>
      <c r="T706" s="860"/>
      <c r="U706" s="860"/>
      <c r="V706" s="860"/>
      <c r="W706" s="860"/>
      <c r="X706" s="860"/>
      <c r="Y706" s="860"/>
      <c r="Z706" s="860"/>
      <c r="AA706" s="860"/>
      <c r="AB706" s="860"/>
      <c r="AC706" s="860"/>
    </row>
    <row r="707" spans="1:29" ht="15.75" customHeight="1" x14ac:dyDescent="0.25">
      <c r="A707" s="860"/>
      <c r="B707" s="860"/>
      <c r="C707" s="860"/>
      <c r="D707" s="860"/>
      <c r="E707" s="860"/>
      <c r="F707" s="860"/>
      <c r="G707" s="868"/>
      <c r="H707" s="860"/>
      <c r="I707" s="860"/>
      <c r="J707" s="860"/>
      <c r="K707" s="860"/>
      <c r="L707" s="860"/>
      <c r="M707" s="860"/>
      <c r="N707" s="860"/>
      <c r="O707" s="860"/>
      <c r="P707" s="860"/>
      <c r="Q707" s="860"/>
      <c r="R707" s="860"/>
      <c r="S707" s="860"/>
      <c r="T707" s="860"/>
      <c r="U707" s="860"/>
      <c r="V707" s="860"/>
      <c r="W707" s="860"/>
      <c r="X707" s="860"/>
      <c r="Y707" s="860"/>
      <c r="Z707" s="860"/>
      <c r="AA707" s="860"/>
      <c r="AB707" s="860"/>
      <c r="AC707" s="860"/>
    </row>
    <row r="708" spans="1:29" ht="15.75" customHeight="1" x14ac:dyDescent="0.25">
      <c r="A708" s="860"/>
      <c r="B708" s="860"/>
      <c r="C708" s="860"/>
      <c r="D708" s="860"/>
      <c r="E708" s="860"/>
      <c r="F708" s="860"/>
      <c r="G708" s="868"/>
      <c r="H708" s="860"/>
      <c r="I708" s="860"/>
      <c r="J708" s="860"/>
      <c r="K708" s="860"/>
      <c r="L708" s="860"/>
      <c r="M708" s="860"/>
      <c r="N708" s="860"/>
      <c r="O708" s="860"/>
      <c r="P708" s="860"/>
      <c r="Q708" s="860"/>
      <c r="R708" s="860"/>
      <c r="S708" s="860"/>
      <c r="T708" s="860"/>
      <c r="U708" s="860"/>
      <c r="V708" s="860"/>
      <c r="W708" s="860"/>
      <c r="X708" s="860"/>
      <c r="Y708" s="860"/>
      <c r="Z708" s="860"/>
      <c r="AA708" s="860"/>
      <c r="AB708" s="860"/>
      <c r="AC708" s="860"/>
    </row>
    <row r="709" spans="1:29" ht="15.75" customHeight="1" x14ac:dyDescent="0.25">
      <c r="A709" s="860"/>
      <c r="B709" s="860"/>
      <c r="C709" s="860"/>
      <c r="D709" s="860"/>
      <c r="E709" s="860"/>
      <c r="F709" s="860"/>
      <c r="G709" s="868"/>
      <c r="H709" s="860"/>
      <c r="I709" s="860"/>
      <c r="J709" s="860"/>
      <c r="K709" s="860"/>
      <c r="L709" s="860"/>
      <c r="M709" s="860"/>
      <c r="N709" s="860"/>
      <c r="O709" s="860"/>
      <c r="P709" s="860"/>
      <c r="Q709" s="860"/>
      <c r="R709" s="860"/>
      <c r="S709" s="860"/>
      <c r="T709" s="860"/>
      <c r="U709" s="860"/>
      <c r="V709" s="860"/>
      <c r="W709" s="860"/>
      <c r="X709" s="860"/>
      <c r="Y709" s="860"/>
      <c r="Z709" s="860"/>
      <c r="AA709" s="860"/>
      <c r="AB709" s="860"/>
      <c r="AC709" s="860"/>
    </row>
    <row r="710" spans="1:29" ht="15.75" customHeight="1" x14ac:dyDescent="0.25">
      <c r="A710" s="860"/>
      <c r="B710" s="860"/>
      <c r="C710" s="860"/>
      <c r="D710" s="860"/>
      <c r="E710" s="860"/>
      <c r="F710" s="860"/>
      <c r="G710" s="868"/>
      <c r="H710" s="860"/>
      <c r="I710" s="860"/>
      <c r="J710" s="860"/>
      <c r="K710" s="860"/>
      <c r="L710" s="860"/>
      <c r="M710" s="860"/>
      <c r="N710" s="860"/>
      <c r="O710" s="860"/>
      <c r="P710" s="860"/>
      <c r="Q710" s="860"/>
      <c r="R710" s="860"/>
      <c r="S710" s="860"/>
      <c r="T710" s="860"/>
      <c r="U710" s="860"/>
      <c r="V710" s="860"/>
      <c r="W710" s="860"/>
      <c r="X710" s="860"/>
      <c r="Y710" s="860"/>
      <c r="Z710" s="860"/>
      <c r="AA710" s="860"/>
      <c r="AB710" s="860"/>
      <c r="AC710" s="860"/>
    </row>
    <row r="711" spans="1:29" ht="15.75" customHeight="1" x14ac:dyDescent="0.25">
      <c r="A711" s="860"/>
      <c r="B711" s="860"/>
      <c r="C711" s="860"/>
      <c r="D711" s="860"/>
      <c r="E711" s="860"/>
      <c r="F711" s="860"/>
      <c r="G711" s="868"/>
      <c r="H711" s="860"/>
      <c r="I711" s="860"/>
      <c r="J711" s="860"/>
      <c r="K711" s="860"/>
      <c r="L711" s="860"/>
      <c r="M711" s="860"/>
      <c r="N711" s="860"/>
      <c r="O711" s="860"/>
      <c r="P711" s="860"/>
      <c r="Q711" s="860"/>
      <c r="R711" s="860"/>
      <c r="S711" s="860"/>
      <c r="T711" s="860"/>
      <c r="U711" s="860"/>
      <c r="V711" s="860"/>
      <c r="W711" s="860"/>
      <c r="X711" s="860"/>
      <c r="Y711" s="860"/>
      <c r="Z711" s="860"/>
      <c r="AA711" s="860"/>
      <c r="AB711" s="860"/>
      <c r="AC711" s="860"/>
    </row>
    <row r="712" spans="1:29" ht="15.75" customHeight="1" x14ac:dyDescent="0.25">
      <c r="A712" s="860"/>
      <c r="B712" s="860"/>
      <c r="C712" s="860"/>
      <c r="D712" s="860"/>
      <c r="E712" s="860"/>
      <c r="F712" s="860"/>
      <c r="G712" s="868"/>
      <c r="H712" s="860"/>
      <c r="I712" s="860"/>
      <c r="J712" s="860"/>
      <c r="K712" s="860"/>
      <c r="L712" s="860"/>
      <c r="M712" s="860"/>
      <c r="N712" s="860"/>
      <c r="O712" s="860"/>
      <c r="P712" s="860"/>
      <c r="Q712" s="860"/>
      <c r="R712" s="860"/>
      <c r="S712" s="860"/>
      <c r="T712" s="860"/>
      <c r="U712" s="860"/>
      <c r="V712" s="860"/>
      <c r="W712" s="860"/>
      <c r="X712" s="860"/>
      <c r="Y712" s="860"/>
      <c r="Z712" s="860"/>
      <c r="AA712" s="860"/>
      <c r="AB712" s="860"/>
      <c r="AC712" s="860"/>
    </row>
    <row r="713" spans="1:29" ht="15.75" customHeight="1" x14ac:dyDescent="0.25">
      <c r="A713" s="860"/>
      <c r="B713" s="860"/>
      <c r="C713" s="860"/>
      <c r="D713" s="860"/>
      <c r="E713" s="860"/>
      <c r="F713" s="860"/>
      <c r="G713" s="868"/>
      <c r="H713" s="860"/>
      <c r="I713" s="860"/>
      <c r="J713" s="860"/>
      <c r="K713" s="860"/>
      <c r="L713" s="860"/>
      <c r="M713" s="860"/>
      <c r="N713" s="860"/>
      <c r="O713" s="860"/>
      <c r="P713" s="860"/>
      <c r="Q713" s="860"/>
      <c r="R713" s="860"/>
      <c r="S713" s="860"/>
      <c r="T713" s="860"/>
      <c r="U713" s="860"/>
      <c r="V713" s="860"/>
      <c r="W713" s="860"/>
      <c r="X713" s="860"/>
      <c r="Y713" s="860"/>
      <c r="Z713" s="860"/>
      <c r="AA713" s="860"/>
      <c r="AB713" s="860"/>
      <c r="AC713" s="860"/>
    </row>
    <row r="714" spans="1:29" ht="15.75" customHeight="1" x14ac:dyDescent="0.25">
      <c r="A714" s="860"/>
      <c r="B714" s="860"/>
      <c r="C714" s="860"/>
      <c r="D714" s="860"/>
      <c r="E714" s="860"/>
      <c r="F714" s="860"/>
      <c r="G714" s="868"/>
      <c r="H714" s="860"/>
      <c r="I714" s="860"/>
      <c r="J714" s="860"/>
      <c r="K714" s="860"/>
      <c r="L714" s="860"/>
      <c r="M714" s="860"/>
      <c r="N714" s="860"/>
      <c r="O714" s="860"/>
      <c r="P714" s="860"/>
      <c r="Q714" s="860"/>
      <c r="R714" s="860"/>
      <c r="S714" s="860"/>
      <c r="T714" s="860"/>
      <c r="U714" s="860"/>
      <c r="V714" s="860"/>
      <c r="W714" s="860"/>
      <c r="X714" s="860"/>
      <c r="Y714" s="860"/>
      <c r="Z714" s="860"/>
      <c r="AA714" s="860"/>
      <c r="AB714" s="860"/>
      <c r="AC714" s="860"/>
    </row>
    <row r="715" spans="1:29" ht="15.75" customHeight="1" x14ac:dyDescent="0.25">
      <c r="A715" s="860"/>
      <c r="B715" s="860"/>
      <c r="C715" s="860"/>
      <c r="D715" s="860"/>
      <c r="E715" s="860"/>
      <c r="F715" s="860"/>
      <c r="G715" s="868"/>
      <c r="H715" s="860"/>
      <c r="I715" s="860"/>
      <c r="J715" s="860"/>
      <c r="K715" s="860"/>
      <c r="L715" s="860"/>
      <c r="M715" s="860"/>
      <c r="N715" s="860"/>
      <c r="O715" s="860"/>
      <c r="P715" s="860"/>
      <c r="Q715" s="860"/>
      <c r="R715" s="860"/>
      <c r="S715" s="860"/>
      <c r="T715" s="860"/>
      <c r="U715" s="860"/>
      <c r="V715" s="860"/>
      <c r="W715" s="860"/>
      <c r="X715" s="860"/>
      <c r="Y715" s="860"/>
      <c r="Z715" s="860"/>
      <c r="AA715" s="860"/>
      <c r="AB715" s="860"/>
      <c r="AC715" s="860"/>
    </row>
    <row r="716" spans="1:29" ht="15.75" customHeight="1" x14ac:dyDescent="0.25">
      <c r="A716" s="860"/>
      <c r="B716" s="860"/>
      <c r="C716" s="860"/>
      <c r="D716" s="860"/>
      <c r="E716" s="860"/>
      <c r="F716" s="860"/>
      <c r="G716" s="868"/>
      <c r="H716" s="860"/>
      <c r="I716" s="860"/>
      <c r="J716" s="860"/>
      <c r="K716" s="860"/>
      <c r="L716" s="860"/>
      <c r="M716" s="860"/>
      <c r="N716" s="860"/>
      <c r="O716" s="860"/>
      <c r="P716" s="860"/>
      <c r="Q716" s="860"/>
      <c r="R716" s="860"/>
      <c r="S716" s="860"/>
      <c r="T716" s="860"/>
      <c r="U716" s="860"/>
      <c r="V716" s="860"/>
      <c r="W716" s="860"/>
      <c r="X716" s="860"/>
      <c r="Y716" s="860"/>
      <c r="Z716" s="860"/>
      <c r="AA716" s="860"/>
      <c r="AB716" s="860"/>
      <c r="AC716" s="860"/>
    </row>
    <row r="717" spans="1:29" ht="15.75" customHeight="1" x14ac:dyDescent="0.25">
      <c r="A717" s="860"/>
      <c r="B717" s="860"/>
      <c r="C717" s="860"/>
      <c r="D717" s="860"/>
      <c r="E717" s="860"/>
      <c r="F717" s="860"/>
      <c r="G717" s="868"/>
      <c r="H717" s="860"/>
      <c r="I717" s="860"/>
      <c r="J717" s="860"/>
      <c r="K717" s="860"/>
      <c r="L717" s="860"/>
      <c r="M717" s="860"/>
      <c r="N717" s="860"/>
      <c r="O717" s="860"/>
      <c r="P717" s="860"/>
      <c r="Q717" s="860"/>
      <c r="R717" s="860"/>
      <c r="S717" s="860"/>
      <c r="T717" s="860"/>
      <c r="U717" s="860"/>
      <c r="V717" s="860"/>
      <c r="W717" s="860"/>
      <c r="X717" s="860"/>
      <c r="Y717" s="860"/>
      <c r="Z717" s="860"/>
      <c r="AA717" s="860"/>
      <c r="AB717" s="860"/>
      <c r="AC717" s="860"/>
    </row>
    <row r="718" spans="1:29" ht="15.75" customHeight="1" x14ac:dyDescent="0.25">
      <c r="A718" s="860"/>
      <c r="B718" s="860"/>
      <c r="C718" s="860"/>
      <c r="D718" s="860"/>
      <c r="E718" s="860"/>
      <c r="F718" s="860"/>
      <c r="G718" s="868"/>
      <c r="H718" s="860"/>
      <c r="I718" s="860"/>
      <c r="J718" s="860"/>
      <c r="K718" s="860"/>
      <c r="L718" s="860"/>
      <c r="M718" s="860"/>
      <c r="N718" s="860"/>
      <c r="O718" s="860"/>
      <c r="P718" s="860"/>
      <c r="Q718" s="860"/>
      <c r="R718" s="860"/>
      <c r="S718" s="860"/>
      <c r="T718" s="860"/>
      <c r="U718" s="860"/>
      <c r="V718" s="860"/>
      <c r="W718" s="860"/>
      <c r="X718" s="860"/>
      <c r="Y718" s="860"/>
      <c r="Z718" s="860"/>
      <c r="AA718" s="860"/>
      <c r="AB718" s="860"/>
      <c r="AC718" s="860"/>
    </row>
    <row r="719" spans="1:29" ht="15.75" customHeight="1" x14ac:dyDescent="0.25">
      <c r="A719" s="860"/>
      <c r="B719" s="860"/>
      <c r="C719" s="860"/>
      <c r="D719" s="860"/>
      <c r="E719" s="860"/>
      <c r="F719" s="860"/>
      <c r="G719" s="868"/>
      <c r="H719" s="860"/>
      <c r="I719" s="860"/>
      <c r="J719" s="860"/>
      <c r="K719" s="860"/>
      <c r="L719" s="860"/>
      <c r="M719" s="860"/>
      <c r="N719" s="860"/>
      <c r="O719" s="860"/>
      <c r="P719" s="860"/>
      <c r="Q719" s="860"/>
      <c r="R719" s="860"/>
      <c r="S719" s="860"/>
      <c r="T719" s="860"/>
      <c r="U719" s="860"/>
      <c r="V719" s="860"/>
      <c r="W719" s="860"/>
      <c r="X719" s="860"/>
      <c r="Y719" s="860"/>
      <c r="Z719" s="860"/>
      <c r="AA719" s="860"/>
      <c r="AB719" s="860"/>
      <c r="AC719" s="860"/>
    </row>
    <row r="720" spans="1:29" ht="15.75" customHeight="1" x14ac:dyDescent="0.25">
      <c r="A720" s="860"/>
      <c r="B720" s="860"/>
      <c r="C720" s="860"/>
      <c r="D720" s="860"/>
      <c r="E720" s="860"/>
      <c r="F720" s="860"/>
      <c r="G720" s="868"/>
      <c r="H720" s="860"/>
      <c r="I720" s="860"/>
      <c r="J720" s="860"/>
      <c r="K720" s="860"/>
      <c r="L720" s="860"/>
      <c r="M720" s="860"/>
      <c r="N720" s="860"/>
      <c r="O720" s="860"/>
      <c r="P720" s="860"/>
      <c r="Q720" s="860"/>
      <c r="R720" s="860"/>
      <c r="S720" s="860"/>
      <c r="T720" s="860"/>
      <c r="U720" s="860"/>
      <c r="V720" s="860"/>
      <c r="W720" s="860"/>
      <c r="X720" s="860"/>
      <c r="Y720" s="860"/>
      <c r="Z720" s="860"/>
      <c r="AA720" s="860"/>
      <c r="AB720" s="860"/>
      <c r="AC720" s="860"/>
    </row>
    <row r="721" spans="1:29" ht="15.75" customHeight="1" x14ac:dyDescent="0.25">
      <c r="A721" s="860"/>
      <c r="B721" s="860"/>
      <c r="C721" s="860"/>
      <c r="D721" s="860"/>
      <c r="E721" s="860"/>
      <c r="F721" s="860"/>
      <c r="G721" s="868"/>
      <c r="H721" s="860"/>
      <c r="I721" s="860"/>
      <c r="J721" s="860"/>
      <c r="K721" s="860"/>
      <c r="L721" s="860"/>
      <c r="M721" s="860"/>
      <c r="N721" s="860"/>
      <c r="O721" s="860"/>
      <c r="P721" s="860"/>
      <c r="Q721" s="860"/>
      <c r="R721" s="860"/>
      <c r="S721" s="860"/>
      <c r="T721" s="860"/>
      <c r="U721" s="860"/>
      <c r="V721" s="860"/>
      <c r="W721" s="860"/>
      <c r="X721" s="860"/>
      <c r="Y721" s="860"/>
      <c r="Z721" s="860"/>
      <c r="AA721" s="860"/>
      <c r="AB721" s="860"/>
      <c r="AC721" s="860"/>
    </row>
    <row r="722" spans="1:29" ht="15.75" customHeight="1" x14ac:dyDescent="0.25">
      <c r="A722" s="860"/>
      <c r="B722" s="860"/>
      <c r="C722" s="860"/>
      <c r="D722" s="860"/>
      <c r="E722" s="860"/>
      <c r="F722" s="860"/>
      <c r="G722" s="868"/>
      <c r="H722" s="860"/>
      <c r="I722" s="860"/>
      <c r="J722" s="860"/>
      <c r="K722" s="860"/>
      <c r="L722" s="860"/>
      <c r="M722" s="860"/>
      <c r="N722" s="860"/>
      <c r="O722" s="860"/>
      <c r="P722" s="860"/>
      <c r="Q722" s="860"/>
      <c r="R722" s="860"/>
      <c r="S722" s="860"/>
      <c r="T722" s="860"/>
      <c r="U722" s="860"/>
      <c r="V722" s="860"/>
      <c r="W722" s="860"/>
      <c r="X722" s="860"/>
      <c r="Y722" s="860"/>
      <c r="Z722" s="860"/>
      <c r="AA722" s="860"/>
      <c r="AB722" s="860"/>
      <c r="AC722" s="860"/>
    </row>
    <row r="723" spans="1:29" ht="15.75" customHeight="1" x14ac:dyDescent="0.25">
      <c r="A723" s="860"/>
      <c r="B723" s="860"/>
      <c r="C723" s="860"/>
      <c r="D723" s="860"/>
      <c r="E723" s="860"/>
      <c r="F723" s="860"/>
      <c r="G723" s="868"/>
      <c r="H723" s="860"/>
      <c r="I723" s="860"/>
      <c r="J723" s="860"/>
      <c r="K723" s="860"/>
      <c r="L723" s="860"/>
      <c r="M723" s="860"/>
      <c r="N723" s="860"/>
      <c r="O723" s="860"/>
      <c r="P723" s="860"/>
      <c r="Q723" s="860"/>
      <c r="R723" s="860"/>
      <c r="S723" s="860"/>
      <c r="T723" s="860"/>
      <c r="U723" s="860"/>
      <c r="V723" s="860"/>
      <c r="W723" s="860"/>
      <c r="X723" s="860"/>
      <c r="Y723" s="860"/>
      <c r="Z723" s="860"/>
      <c r="AA723" s="860"/>
      <c r="AB723" s="860"/>
      <c r="AC723" s="860"/>
    </row>
    <row r="724" spans="1:29" ht="15.75" customHeight="1" x14ac:dyDescent="0.25">
      <c r="A724" s="860"/>
      <c r="B724" s="860"/>
      <c r="C724" s="860"/>
      <c r="D724" s="860"/>
      <c r="E724" s="860"/>
      <c r="F724" s="860"/>
      <c r="G724" s="868"/>
      <c r="H724" s="860"/>
      <c r="I724" s="860"/>
      <c r="J724" s="860"/>
      <c r="K724" s="860"/>
      <c r="L724" s="860"/>
      <c r="M724" s="860"/>
      <c r="N724" s="860"/>
      <c r="O724" s="860"/>
      <c r="P724" s="860"/>
      <c r="Q724" s="860"/>
      <c r="R724" s="860"/>
      <c r="S724" s="860"/>
      <c r="T724" s="860"/>
      <c r="U724" s="860"/>
      <c r="V724" s="860"/>
      <c r="W724" s="860"/>
      <c r="X724" s="860"/>
      <c r="Y724" s="860"/>
      <c r="Z724" s="860"/>
      <c r="AA724" s="860"/>
      <c r="AB724" s="860"/>
      <c r="AC724" s="860"/>
    </row>
    <row r="725" spans="1:29" ht="15.75" customHeight="1" x14ac:dyDescent="0.25">
      <c r="A725" s="860"/>
      <c r="B725" s="860"/>
      <c r="C725" s="860"/>
      <c r="D725" s="860"/>
      <c r="E725" s="860"/>
      <c r="F725" s="860"/>
      <c r="G725" s="868"/>
      <c r="H725" s="860"/>
      <c r="I725" s="860"/>
      <c r="J725" s="860"/>
      <c r="K725" s="860"/>
      <c r="L725" s="860"/>
      <c r="M725" s="860"/>
      <c r="N725" s="860"/>
      <c r="O725" s="860"/>
      <c r="P725" s="860"/>
      <c r="Q725" s="860"/>
      <c r="R725" s="860"/>
      <c r="S725" s="860"/>
      <c r="T725" s="860"/>
      <c r="U725" s="860"/>
      <c r="V725" s="860"/>
      <c r="W725" s="860"/>
      <c r="X725" s="860"/>
      <c r="Y725" s="860"/>
      <c r="Z725" s="860"/>
      <c r="AA725" s="860"/>
      <c r="AB725" s="860"/>
      <c r="AC725" s="860"/>
    </row>
    <row r="726" spans="1:29" ht="15.75" customHeight="1" x14ac:dyDescent="0.25">
      <c r="A726" s="860"/>
      <c r="B726" s="860"/>
      <c r="C726" s="860"/>
      <c r="D726" s="860"/>
      <c r="E726" s="860"/>
      <c r="F726" s="860"/>
      <c r="G726" s="868"/>
      <c r="H726" s="860"/>
      <c r="I726" s="860"/>
      <c r="J726" s="860"/>
      <c r="K726" s="860"/>
      <c r="L726" s="860"/>
      <c r="M726" s="860"/>
      <c r="N726" s="860"/>
      <c r="O726" s="860"/>
      <c r="P726" s="860"/>
      <c r="Q726" s="860"/>
      <c r="R726" s="860"/>
      <c r="S726" s="860"/>
      <c r="T726" s="860"/>
      <c r="U726" s="860"/>
      <c r="V726" s="860"/>
      <c r="W726" s="860"/>
      <c r="X726" s="860"/>
      <c r="Y726" s="860"/>
      <c r="Z726" s="860"/>
      <c r="AA726" s="860"/>
      <c r="AB726" s="860"/>
      <c r="AC726" s="860"/>
    </row>
    <row r="727" spans="1:29" ht="15.75" customHeight="1" x14ac:dyDescent="0.25">
      <c r="A727" s="860"/>
      <c r="B727" s="860"/>
      <c r="C727" s="860"/>
      <c r="D727" s="860"/>
      <c r="E727" s="860"/>
      <c r="F727" s="860"/>
      <c r="G727" s="868"/>
      <c r="H727" s="860"/>
      <c r="I727" s="860"/>
      <c r="J727" s="860"/>
      <c r="K727" s="860"/>
      <c r="L727" s="860"/>
      <c r="M727" s="860"/>
      <c r="N727" s="860"/>
      <c r="O727" s="860"/>
      <c r="P727" s="860"/>
      <c r="Q727" s="860"/>
      <c r="R727" s="860"/>
      <c r="S727" s="860"/>
      <c r="T727" s="860"/>
      <c r="U727" s="860"/>
      <c r="V727" s="860"/>
      <c r="W727" s="860"/>
      <c r="X727" s="860"/>
      <c r="Y727" s="860"/>
      <c r="Z727" s="860"/>
      <c r="AA727" s="860"/>
      <c r="AB727" s="860"/>
      <c r="AC727" s="860"/>
    </row>
    <row r="728" spans="1:29" ht="15.75" customHeight="1" x14ac:dyDescent="0.25">
      <c r="A728" s="860"/>
      <c r="B728" s="860"/>
      <c r="C728" s="860"/>
      <c r="D728" s="860"/>
      <c r="E728" s="860"/>
      <c r="F728" s="860"/>
      <c r="G728" s="868"/>
      <c r="H728" s="860"/>
      <c r="I728" s="860"/>
      <c r="J728" s="860"/>
      <c r="K728" s="860"/>
      <c r="L728" s="860"/>
      <c r="M728" s="860"/>
      <c r="N728" s="860"/>
      <c r="O728" s="860"/>
      <c r="P728" s="860"/>
      <c r="Q728" s="860"/>
      <c r="R728" s="860"/>
      <c r="S728" s="860"/>
      <c r="T728" s="860"/>
      <c r="U728" s="860"/>
      <c r="V728" s="860"/>
      <c r="W728" s="860"/>
      <c r="X728" s="860"/>
      <c r="Y728" s="860"/>
      <c r="Z728" s="860"/>
      <c r="AA728" s="860"/>
      <c r="AB728" s="860"/>
      <c r="AC728" s="860"/>
    </row>
    <row r="729" spans="1:29" ht="15.75" customHeight="1" x14ac:dyDescent="0.25">
      <c r="A729" s="860"/>
      <c r="B729" s="860"/>
      <c r="C729" s="860"/>
      <c r="D729" s="860"/>
      <c r="E729" s="860"/>
      <c r="F729" s="860"/>
      <c r="G729" s="868"/>
      <c r="H729" s="860"/>
      <c r="I729" s="860"/>
      <c r="J729" s="860"/>
      <c r="K729" s="860"/>
      <c r="L729" s="860"/>
      <c r="M729" s="860"/>
      <c r="N729" s="860"/>
      <c r="O729" s="860"/>
      <c r="P729" s="860"/>
      <c r="Q729" s="860"/>
      <c r="R729" s="860"/>
      <c r="S729" s="860"/>
      <c r="T729" s="860"/>
      <c r="U729" s="860"/>
      <c r="V729" s="860"/>
      <c r="W729" s="860"/>
      <c r="X729" s="860"/>
      <c r="Y729" s="860"/>
      <c r="Z729" s="860"/>
      <c r="AA729" s="860"/>
      <c r="AB729" s="860"/>
      <c r="AC729" s="860"/>
    </row>
    <row r="730" spans="1:29" ht="15.75" customHeight="1" x14ac:dyDescent="0.25">
      <c r="A730" s="860"/>
      <c r="B730" s="860"/>
      <c r="C730" s="860"/>
      <c r="D730" s="860"/>
      <c r="E730" s="860"/>
      <c r="F730" s="860"/>
      <c r="G730" s="868"/>
      <c r="H730" s="860"/>
      <c r="I730" s="860"/>
      <c r="J730" s="860"/>
      <c r="K730" s="860"/>
      <c r="L730" s="860"/>
      <c r="M730" s="860"/>
      <c r="N730" s="860"/>
      <c r="O730" s="860"/>
      <c r="P730" s="860"/>
      <c r="Q730" s="860"/>
      <c r="R730" s="860"/>
      <c r="S730" s="860"/>
      <c r="T730" s="860"/>
      <c r="U730" s="860"/>
      <c r="V730" s="860"/>
      <c r="W730" s="860"/>
      <c r="X730" s="860"/>
      <c r="Y730" s="860"/>
      <c r="Z730" s="860"/>
      <c r="AA730" s="860"/>
      <c r="AB730" s="860"/>
      <c r="AC730" s="860"/>
    </row>
    <row r="731" spans="1:29" ht="15.75" customHeight="1" x14ac:dyDescent="0.25">
      <c r="A731" s="860"/>
      <c r="B731" s="860"/>
      <c r="C731" s="860"/>
      <c r="D731" s="860"/>
      <c r="E731" s="860"/>
      <c r="F731" s="860"/>
      <c r="G731" s="868"/>
      <c r="H731" s="860"/>
      <c r="I731" s="860"/>
      <c r="J731" s="860"/>
      <c r="K731" s="860"/>
      <c r="L731" s="860"/>
      <c r="M731" s="860"/>
      <c r="N731" s="860"/>
      <c r="O731" s="860"/>
      <c r="P731" s="860"/>
      <c r="Q731" s="860"/>
      <c r="R731" s="860"/>
      <c r="S731" s="860"/>
      <c r="T731" s="860"/>
      <c r="U731" s="860"/>
      <c r="V731" s="860"/>
      <c r="W731" s="860"/>
      <c r="X731" s="860"/>
      <c r="Y731" s="860"/>
      <c r="Z731" s="860"/>
      <c r="AA731" s="860"/>
      <c r="AB731" s="860"/>
      <c r="AC731" s="860"/>
    </row>
    <row r="732" spans="1:29" ht="15.75" customHeight="1" x14ac:dyDescent="0.25">
      <c r="A732" s="860"/>
      <c r="B732" s="860"/>
      <c r="C732" s="860"/>
      <c r="D732" s="860"/>
      <c r="E732" s="860"/>
      <c r="F732" s="860"/>
      <c r="G732" s="868"/>
      <c r="H732" s="860"/>
      <c r="I732" s="860"/>
      <c r="J732" s="860"/>
      <c r="K732" s="860"/>
      <c r="L732" s="860"/>
      <c r="M732" s="860"/>
      <c r="N732" s="860"/>
      <c r="O732" s="860"/>
      <c r="P732" s="860"/>
      <c r="Q732" s="860"/>
      <c r="R732" s="860"/>
      <c r="S732" s="860"/>
      <c r="T732" s="860"/>
      <c r="U732" s="860"/>
      <c r="V732" s="860"/>
      <c r="W732" s="860"/>
      <c r="X732" s="860"/>
      <c r="Y732" s="860"/>
      <c r="Z732" s="860"/>
      <c r="AA732" s="860"/>
      <c r="AB732" s="860"/>
      <c r="AC732" s="860"/>
    </row>
    <row r="733" spans="1:29" ht="15.75" customHeight="1" x14ac:dyDescent="0.25">
      <c r="A733" s="860"/>
      <c r="B733" s="860"/>
      <c r="C733" s="860"/>
      <c r="D733" s="860"/>
      <c r="E733" s="860"/>
      <c r="F733" s="860"/>
      <c r="G733" s="868"/>
      <c r="H733" s="860"/>
      <c r="I733" s="860"/>
      <c r="J733" s="860"/>
      <c r="K733" s="860"/>
      <c r="L733" s="860"/>
      <c r="M733" s="860"/>
      <c r="N733" s="860"/>
      <c r="O733" s="860"/>
      <c r="P733" s="860"/>
      <c r="Q733" s="860"/>
      <c r="R733" s="860"/>
      <c r="S733" s="860"/>
      <c r="T733" s="860"/>
      <c r="U733" s="860"/>
      <c r="V733" s="860"/>
      <c r="W733" s="860"/>
      <c r="X733" s="860"/>
      <c r="Y733" s="860"/>
      <c r="Z733" s="860"/>
      <c r="AA733" s="860"/>
      <c r="AB733" s="860"/>
      <c r="AC733" s="860"/>
    </row>
    <row r="734" spans="1:29" ht="15.75" customHeight="1" x14ac:dyDescent="0.25">
      <c r="A734" s="860"/>
      <c r="B734" s="860"/>
      <c r="C734" s="860"/>
      <c r="D734" s="860"/>
      <c r="E734" s="860"/>
      <c r="F734" s="860"/>
      <c r="G734" s="868"/>
      <c r="H734" s="860"/>
      <c r="I734" s="860"/>
      <c r="J734" s="860"/>
      <c r="K734" s="860"/>
      <c r="L734" s="860"/>
      <c r="M734" s="860"/>
      <c r="N734" s="860"/>
      <c r="O734" s="860"/>
      <c r="P734" s="860"/>
      <c r="Q734" s="860"/>
      <c r="R734" s="860"/>
      <c r="S734" s="860"/>
      <c r="T734" s="860"/>
      <c r="U734" s="860"/>
      <c r="V734" s="860"/>
      <c r="W734" s="860"/>
      <c r="X734" s="860"/>
      <c r="Y734" s="860"/>
      <c r="Z734" s="860"/>
      <c r="AA734" s="860"/>
      <c r="AB734" s="860"/>
      <c r="AC734" s="860"/>
    </row>
    <row r="735" spans="1:29" ht="15.75" customHeight="1" x14ac:dyDescent="0.25">
      <c r="A735" s="860"/>
      <c r="B735" s="860"/>
      <c r="C735" s="860"/>
      <c r="D735" s="860"/>
      <c r="E735" s="860"/>
      <c r="F735" s="860"/>
      <c r="G735" s="868"/>
      <c r="H735" s="860"/>
      <c r="I735" s="860"/>
      <c r="J735" s="860"/>
      <c r="K735" s="860"/>
      <c r="L735" s="860"/>
      <c r="M735" s="860"/>
      <c r="N735" s="860"/>
      <c r="O735" s="860"/>
      <c r="P735" s="860"/>
      <c r="Q735" s="860"/>
      <c r="R735" s="860"/>
      <c r="S735" s="860"/>
      <c r="T735" s="860"/>
      <c r="U735" s="860"/>
      <c r="V735" s="860"/>
      <c r="W735" s="860"/>
      <c r="X735" s="860"/>
      <c r="Y735" s="860"/>
      <c r="Z735" s="860"/>
      <c r="AA735" s="860"/>
      <c r="AB735" s="860"/>
      <c r="AC735" s="860"/>
    </row>
    <row r="736" spans="1:29" ht="15.75" customHeight="1" x14ac:dyDescent="0.25">
      <c r="A736" s="860"/>
      <c r="B736" s="860"/>
      <c r="C736" s="860"/>
      <c r="D736" s="860"/>
      <c r="E736" s="860"/>
      <c r="F736" s="860"/>
      <c r="G736" s="868"/>
      <c r="H736" s="860"/>
      <c r="I736" s="860"/>
      <c r="J736" s="860"/>
      <c r="K736" s="860"/>
      <c r="L736" s="860"/>
      <c r="M736" s="860"/>
      <c r="N736" s="860"/>
      <c r="O736" s="860"/>
      <c r="P736" s="860"/>
      <c r="Q736" s="860"/>
      <c r="R736" s="860"/>
      <c r="S736" s="860"/>
      <c r="T736" s="860"/>
      <c r="U736" s="860"/>
      <c r="V736" s="860"/>
      <c r="W736" s="860"/>
      <c r="X736" s="860"/>
      <c r="Y736" s="860"/>
      <c r="Z736" s="860"/>
      <c r="AA736" s="860"/>
      <c r="AB736" s="860"/>
      <c r="AC736" s="860"/>
    </row>
    <row r="737" spans="1:29" ht="15.75" customHeight="1" x14ac:dyDescent="0.25">
      <c r="A737" s="860"/>
      <c r="B737" s="860"/>
      <c r="C737" s="860"/>
      <c r="D737" s="860"/>
      <c r="E737" s="860"/>
      <c r="F737" s="860"/>
      <c r="G737" s="868"/>
      <c r="H737" s="860"/>
      <c r="I737" s="860"/>
      <c r="J737" s="860"/>
      <c r="K737" s="860"/>
      <c r="L737" s="860"/>
      <c r="M737" s="860"/>
      <c r="N737" s="860"/>
      <c r="O737" s="860"/>
      <c r="P737" s="860"/>
      <c r="Q737" s="860"/>
      <c r="R737" s="860"/>
      <c r="S737" s="860"/>
      <c r="T737" s="860"/>
      <c r="U737" s="860"/>
      <c r="V737" s="860"/>
      <c r="W737" s="860"/>
      <c r="X737" s="860"/>
      <c r="Y737" s="860"/>
      <c r="Z737" s="860"/>
      <c r="AA737" s="860"/>
      <c r="AB737" s="860"/>
      <c r="AC737" s="860"/>
    </row>
    <row r="738" spans="1:29" ht="15.75" customHeight="1" x14ac:dyDescent="0.25">
      <c r="A738" s="860"/>
      <c r="B738" s="860"/>
      <c r="C738" s="860"/>
      <c r="D738" s="860"/>
      <c r="E738" s="860"/>
      <c r="F738" s="860"/>
      <c r="G738" s="868"/>
      <c r="H738" s="860"/>
      <c r="I738" s="860"/>
      <c r="J738" s="860"/>
      <c r="K738" s="860"/>
      <c r="L738" s="860"/>
      <c r="M738" s="860"/>
      <c r="N738" s="860"/>
      <c r="O738" s="860"/>
      <c r="P738" s="860"/>
      <c r="Q738" s="860"/>
      <c r="R738" s="860"/>
      <c r="S738" s="860"/>
      <c r="T738" s="860"/>
      <c r="U738" s="860"/>
      <c r="V738" s="860"/>
      <c r="W738" s="860"/>
      <c r="X738" s="860"/>
      <c r="Y738" s="860"/>
      <c r="Z738" s="860"/>
      <c r="AA738" s="860"/>
      <c r="AB738" s="860"/>
      <c r="AC738" s="860"/>
    </row>
    <row r="739" spans="1:29" ht="15.75" customHeight="1" x14ac:dyDescent="0.25">
      <c r="A739" s="860"/>
      <c r="B739" s="860"/>
      <c r="C739" s="860"/>
      <c r="D739" s="860"/>
      <c r="E739" s="860"/>
      <c r="F739" s="860"/>
      <c r="G739" s="868"/>
      <c r="H739" s="860"/>
      <c r="I739" s="860"/>
      <c r="J739" s="860"/>
      <c r="K739" s="860"/>
      <c r="L739" s="860"/>
      <c r="M739" s="860"/>
      <c r="N739" s="860"/>
      <c r="O739" s="860"/>
      <c r="P739" s="860"/>
      <c r="Q739" s="860"/>
      <c r="R739" s="860"/>
      <c r="S739" s="860"/>
      <c r="T739" s="860"/>
      <c r="U739" s="860"/>
      <c r="V739" s="860"/>
      <c r="W739" s="860"/>
      <c r="X739" s="860"/>
      <c r="Y739" s="860"/>
      <c r="Z739" s="860"/>
      <c r="AA739" s="860"/>
      <c r="AB739" s="860"/>
      <c r="AC739" s="860"/>
    </row>
    <row r="740" spans="1:29" ht="15.75" customHeight="1" x14ac:dyDescent="0.25">
      <c r="A740" s="860"/>
      <c r="B740" s="860"/>
      <c r="C740" s="860"/>
      <c r="D740" s="860"/>
      <c r="E740" s="860"/>
      <c r="F740" s="860"/>
      <c r="G740" s="868"/>
      <c r="H740" s="860"/>
      <c r="I740" s="860"/>
      <c r="J740" s="860"/>
      <c r="K740" s="860"/>
      <c r="L740" s="860"/>
      <c r="M740" s="860"/>
      <c r="N740" s="860"/>
      <c r="O740" s="860"/>
      <c r="P740" s="860"/>
      <c r="Q740" s="860"/>
      <c r="R740" s="860"/>
      <c r="S740" s="860"/>
      <c r="T740" s="860"/>
      <c r="U740" s="860"/>
      <c r="V740" s="860"/>
      <c r="W740" s="860"/>
      <c r="X740" s="860"/>
      <c r="Y740" s="860"/>
      <c r="Z740" s="860"/>
      <c r="AA740" s="860"/>
      <c r="AB740" s="860"/>
      <c r="AC740" s="860"/>
    </row>
    <row r="741" spans="1:29" ht="15.75" customHeight="1" x14ac:dyDescent="0.25">
      <c r="A741" s="860"/>
      <c r="B741" s="860"/>
      <c r="C741" s="860"/>
      <c r="D741" s="860"/>
      <c r="E741" s="860"/>
      <c r="F741" s="860"/>
      <c r="G741" s="868"/>
      <c r="H741" s="860"/>
      <c r="I741" s="860"/>
      <c r="J741" s="860"/>
      <c r="K741" s="860"/>
      <c r="L741" s="860"/>
      <c r="M741" s="860"/>
      <c r="N741" s="860"/>
      <c r="O741" s="860"/>
      <c r="P741" s="860"/>
      <c r="Q741" s="860"/>
      <c r="R741" s="860"/>
      <c r="S741" s="860"/>
      <c r="T741" s="860"/>
      <c r="U741" s="860"/>
      <c r="V741" s="860"/>
      <c r="W741" s="860"/>
      <c r="X741" s="860"/>
      <c r="Y741" s="860"/>
      <c r="Z741" s="860"/>
      <c r="AA741" s="860"/>
      <c r="AB741" s="860"/>
      <c r="AC741" s="860"/>
    </row>
    <row r="742" spans="1:29" ht="15.75" customHeight="1" x14ac:dyDescent="0.25">
      <c r="A742" s="860"/>
      <c r="B742" s="860"/>
      <c r="C742" s="860"/>
      <c r="D742" s="860"/>
      <c r="E742" s="860"/>
      <c r="F742" s="860"/>
      <c r="G742" s="868"/>
      <c r="H742" s="860"/>
      <c r="I742" s="860"/>
      <c r="J742" s="860"/>
      <c r="K742" s="860"/>
      <c r="L742" s="860"/>
      <c r="M742" s="860"/>
      <c r="N742" s="860"/>
      <c r="O742" s="860"/>
      <c r="P742" s="860"/>
      <c r="Q742" s="860"/>
      <c r="R742" s="860"/>
      <c r="S742" s="860"/>
      <c r="T742" s="860"/>
      <c r="U742" s="860"/>
      <c r="V742" s="860"/>
      <c r="W742" s="860"/>
      <c r="X742" s="860"/>
      <c r="Y742" s="860"/>
      <c r="Z742" s="860"/>
      <c r="AA742" s="860"/>
      <c r="AB742" s="860"/>
      <c r="AC742" s="860"/>
    </row>
    <row r="743" spans="1:29" ht="15.75" customHeight="1" x14ac:dyDescent="0.25">
      <c r="A743" s="860"/>
      <c r="B743" s="860"/>
      <c r="C743" s="860"/>
      <c r="D743" s="860"/>
      <c r="E743" s="860"/>
      <c r="F743" s="860"/>
      <c r="G743" s="868"/>
      <c r="H743" s="860"/>
      <c r="I743" s="860"/>
      <c r="J743" s="860"/>
      <c r="K743" s="860"/>
      <c r="L743" s="860"/>
      <c r="M743" s="860"/>
      <c r="N743" s="860"/>
      <c r="O743" s="860"/>
      <c r="P743" s="860"/>
      <c r="Q743" s="860"/>
      <c r="R743" s="860"/>
      <c r="S743" s="860"/>
      <c r="T743" s="860"/>
      <c r="U743" s="860"/>
      <c r="V743" s="860"/>
      <c r="W743" s="860"/>
      <c r="X743" s="860"/>
      <c r="Y743" s="860"/>
      <c r="Z743" s="860"/>
      <c r="AA743" s="860"/>
      <c r="AB743" s="860"/>
      <c r="AC743" s="860"/>
    </row>
    <row r="744" spans="1:29" ht="15.75" customHeight="1" x14ac:dyDescent="0.25">
      <c r="A744" s="860"/>
      <c r="B744" s="860"/>
      <c r="C744" s="860"/>
      <c r="D744" s="860"/>
      <c r="E744" s="860"/>
      <c r="F744" s="860"/>
      <c r="G744" s="868"/>
      <c r="H744" s="860"/>
      <c r="I744" s="860"/>
      <c r="J744" s="860"/>
      <c r="K744" s="860"/>
      <c r="L744" s="860"/>
      <c r="M744" s="860"/>
      <c r="N744" s="860"/>
      <c r="O744" s="860"/>
      <c r="P744" s="860"/>
      <c r="Q744" s="860"/>
      <c r="R744" s="860"/>
      <c r="S744" s="860"/>
      <c r="T744" s="860"/>
      <c r="U744" s="860"/>
      <c r="V744" s="860"/>
      <c r="W744" s="860"/>
      <c r="X744" s="860"/>
      <c r="Y744" s="860"/>
      <c r="Z744" s="860"/>
      <c r="AA744" s="860"/>
      <c r="AB744" s="860"/>
      <c r="AC744" s="860"/>
    </row>
    <row r="745" spans="1:29" ht="15.75" customHeight="1" x14ac:dyDescent="0.25">
      <c r="A745" s="860"/>
      <c r="B745" s="860"/>
      <c r="C745" s="860"/>
      <c r="D745" s="860"/>
      <c r="E745" s="860"/>
      <c r="F745" s="860"/>
      <c r="G745" s="868"/>
      <c r="H745" s="860"/>
      <c r="I745" s="860"/>
      <c r="J745" s="860"/>
      <c r="K745" s="860"/>
      <c r="L745" s="860"/>
      <c r="M745" s="860"/>
      <c r="N745" s="860"/>
      <c r="O745" s="860"/>
      <c r="P745" s="860"/>
      <c r="Q745" s="860"/>
      <c r="R745" s="860"/>
      <c r="S745" s="860"/>
      <c r="T745" s="860"/>
      <c r="U745" s="860"/>
      <c r="V745" s="860"/>
      <c r="W745" s="860"/>
      <c r="X745" s="860"/>
      <c r="Y745" s="860"/>
      <c r="Z745" s="860"/>
      <c r="AA745" s="860"/>
      <c r="AB745" s="860"/>
      <c r="AC745" s="860"/>
    </row>
    <row r="746" spans="1:29" ht="15.75" customHeight="1" x14ac:dyDescent="0.25">
      <c r="A746" s="860"/>
      <c r="B746" s="860"/>
      <c r="C746" s="860"/>
      <c r="D746" s="860"/>
      <c r="E746" s="860"/>
      <c r="F746" s="860"/>
      <c r="G746" s="868"/>
      <c r="H746" s="860"/>
      <c r="I746" s="860"/>
      <c r="J746" s="860"/>
      <c r="K746" s="860"/>
      <c r="L746" s="860"/>
      <c r="M746" s="860"/>
      <c r="N746" s="860"/>
      <c r="O746" s="860"/>
      <c r="P746" s="860"/>
      <c r="Q746" s="860"/>
      <c r="R746" s="860"/>
      <c r="S746" s="860"/>
      <c r="T746" s="860"/>
      <c r="U746" s="860"/>
      <c r="V746" s="860"/>
      <c r="W746" s="860"/>
      <c r="X746" s="860"/>
      <c r="Y746" s="860"/>
      <c r="Z746" s="860"/>
      <c r="AA746" s="860"/>
      <c r="AB746" s="860"/>
      <c r="AC746" s="860"/>
    </row>
    <row r="747" spans="1:29" ht="15.75" customHeight="1" x14ac:dyDescent="0.25">
      <c r="A747" s="860"/>
      <c r="B747" s="860"/>
      <c r="C747" s="860"/>
      <c r="D747" s="860"/>
      <c r="E747" s="860"/>
      <c r="F747" s="860"/>
      <c r="G747" s="868"/>
      <c r="H747" s="860"/>
      <c r="I747" s="860"/>
      <c r="J747" s="860"/>
      <c r="K747" s="860"/>
      <c r="L747" s="860"/>
      <c r="M747" s="860"/>
      <c r="N747" s="860"/>
      <c r="O747" s="860"/>
      <c r="P747" s="860"/>
      <c r="Q747" s="860"/>
      <c r="R747" s="860"/>
      <c r="S747" s="860"/>
      <c r="T747" s="860"/>
      <c r="U747" s="860"/>
      <c r="V747" s="860"/>
      <c r="W747" s="860"/>
      <c r="X747" s="860"/>
      <c r="Y747" s="860"/>
      <c r="Z747" s="860"/>
      <c r="AA747" s="860"/>
      <c r="AB747" s="860"/>
      <c r="AC747" s="860"/>
    </row>
    <row r="748" spans="1:29" ht="15.75" customHeight="1" x14ac:dyDescent="0.25">
      <c r="A748" s="860"/>
      <c r="B748" s="860"/>
      <c r="C748" s="860"/>
      <c r="D748" s="860"/>
      <c r="E748" s="860"/>
      <c r="F748" s="860"/>
      <c r="G748" s="868"/>
      <c r="H748" s="860"/>
      <c r="I748" s="860"/>
      <c r="J748" s="860"/>
      <c r="K748" s="860"/>
      <c r="L748" s="860"/>
      <c r="M748" s="860"/>
      <c r="N748" s="860"/>
      <c r="O748" s="860"/>
      <c r="P748" s="860"/>
      <c r="Q748" s="860"/>
      <c r="R748" s="860"/>
      <c r="S748" s="860"/>
      <c r="T748" s="860"/>
      <c r="U748" s="860"/>
      <c r="V748" s="860"/>
      <c r="W748" s="860"/>
      <c r="X748" s="860"/>
      <c r="Y748" s="860"/>
      <c r="Z748" s="860"/>
      <c r="AA748" s="860"/>
      <c r="AB748" s="860"/>
      <c r="AC748" s="860"/>
    </row>
    <row r="749" spans="1:29" ht="15.75" customHeight="1" x14ac:dyDescent="0.25">
      <c r="A749" s="860"/>
      <c r="B749" s="860"/>
      <c r="C749" s="860"/>
      <c r="D749" s="860"/>
      <c r="E749" s="860"/>
      <c r="F749" s="860"/>
      <c r="G749" s="868"/>
      <c r="H749" s="860"/>
      <c r="I749" s="860"/>
      <c r="J749" s="860"/>
      <c r="K749" s="860"/>
      <c r="L749" s="860"/>
      <c r="M749" s="860"/>
      <c r="N749" s="860"/>
      <c r="O749" s="860"/>
      <c r="P749" s="860"/>
      <c r="Q749" s="860"/>
      <c r="R749" s="860"/>
      <c r="S749" s="860"/>
      <c r="T749" s="860"/>
      <c r="U749" s="860"/>
      <c r="V749" s="860"/>
      <c r="W749" s="860"/>
      <c r="X749" s="860"/>
      <c r="Y749" s="860"/>
      <c r="Z749" s="860"/>
      <c r="AA749" s="860"/>
      <c r="AB749" s="860"/>
      <c r="AC749" s="860"/>
    </row>
    <row r="750" spans="1:29" ht="15.75" customHeight="1" x14ac:dyDescent="0.25">
      <c r="A750" s="860"/>
      <c r="B750" s="860"/>
      <c r="C750" s="860"/>
      <c r="D750" s="860"/>
      <c r="E750" s="860"/>
      <c r="F750" s="860"/>
      <c r="G750" s="868"/>
      <c r="H750" s="860"/>
      <c r="I750" s="860"/>
      <c r="J750" s="860"/>
      <c r="K750" s="860"/>
      <c r="L750" s="860"/>
      <c r="M750" s="860"/>
      <c r="N750" s="860"/>
      <c r="O750" s="860"/>
      <c r="P750" s="860"/>
      <c r="Q750" s="860"/>
      <c r="R750" s="860"/>
      <c r="S750" s="860"/>
      <c r="T750" s="860"/>
      <c r="U750" s="860"/>
      <c r="V750" s="860"/>
      <c r="W750" s="860"/>
      <c r="X750" s="860"/>
      <c r="Y750" s="860"/>
      <c r="Z750" s="860"/>
      <c r="AA750" s="860"/>
      <c r="AB750" s="860"/>
      <c r="AC750" s="860"/>
    </row>
    <row r="751" spans="1:29" ht="15.75" customHeight="1" x14ac:dyDescent="0.25">
      <c r="A751" s="860"/>
      <c r="B751" s="860"/>
      <c r="C751" s="860"/>
      <c r="D751" s="860"/>
      <c r="E751" s="860"/>
      <c r="F751" s="860"/>
      <c r="G751" s="868"/>
      <c r="H751" s="860"/>
      <c r="I751" s="860"/>
      <c r="J751" s="860"/>
      <c r="K751" s="860"/>
      <c r="L751" s="860"/>
      <c r="M751" s="860"/>
      <c r="N751" s="860"/>
      <c r="O751" s="860"/>
      <c r="P751" s="860"/>
      <c r="Q751" s="860"/>
      <c r="R751" s="860"/>
      <c r="S751" s="860"/>
      <c r="T751" s="860"/>
      <c r="U751" s="860"/>
      <c r="V751" s="860"/>
      <c r="W751" s="860"/>
      <c r="X751" s="860"/>
      <c r="Y751" s="860"/>
      <c r="Z751" s="860"/>
      <c r="AA751" s="860"/>
      <c r="AB751" s="860"/>
      <c r="AC751" s="860"/>
    </row>
    <row r="752" spans="1:29" ht="15.75" customHeight="1" x14ac:dyDescent="0.25">
      <c r="A752" s="860"/>
      <c r="B752" s="860"/>
      <c r="C752" s="860"/>
      <c r="D752" s="860"/>
      <c r="E752" s="860"/>
      <c r="F752" s="860"/>
      <c r="G752" s="868"/>
      <c r="H752" s="860"/>
      <c r="I752" s="860"/>
      <c r="J752" s="860"/>
      <c r="K752" s="860"/>
      <c r="L752" s="860"/>
      <c r="M752" s="860"/>
      <c r="N752" s="860"/>
      <c r="O752" s="860"/>
      <c r="P752" s="860"/>
      <c r="Q752" s="860"/>
      <c r="R752" s="860"/>
      <c r="S752" s="860"/>
      <c r="T752" s="860"/>
      <c r="U752" s="860"/>
      <c r="V752" s="860"/>
      <c r="W752" s="860"/>
      <c r="X752" s="860"/>
      <c r="Y752" s="860"/>
      <c r="Z752" s="860"/>
      <c r="AA752" s="860"/>
      <c r="AB752" s="860"/>
      <c r="AC752" s="860"/>
    </row>
    <row r="753" spans="1:29" ht="15.75" customHeight="1" x14ac:dyDescent="0.25">
      <c r="A753" s="860"/>
      <c r="B753" s="860"/>
      <c r="C753" s="860"/>
      <c r="D753" s="860"/>
      <c r="E753" s="860"/>
      <c r="F753" s="860"/>
      <c r="G753" s="868"/>
      <c r="H753" s="860"/>
      <c r="I753" s="860"/>
      <c r="J753" s="860"/>
      <c r="K753" s="860"/>
      <c r="L753" s="860"/>
      <c r="M753" s="860"/>
      <c r="N753" s="860"/>
      <c r="O753" s="860"/>
      <c r="P753" s="860"/>
      <c r="Q753" s="860"/>
      <c r="R753" s="860"/>
      <c r="S753" s="860"/>
      <c r="T753" s="860"/>
      <c r="U753" s="860"/>
      <c r="V753" s="860"/>
      <c r="W753" s="860"/>
      <c r="X753" s="860"/>
      <c r="Y753" s="860"/>
      <c r="Z753" s="860"/>
      <c r="AA753" s="860"/>
      <c r="AB753" s="860"/>
      <c r="AC753" s="860"/>
    </row>
    <row r="754" spans="1:29" ht="15.75" customHeight="1" x14ac:dyDescent="0.25">
      <c r="A754" s="860"/>
      <c r="B754" s="860"/>
      <c r="C754" s="860"/>
      <c r="D754" s="860"/>
      <c r="E754" s="860"/>
      <c r="F754" s="860"/>
      <c r="G754" s="868"/>
      <c r="H754" s="860"/>
      <c r="I754" s="860"/>
      <c r="J754" s="860"/>
      <c r="K754" s="860"/>
      <c r="L754" s="860"/>
      <c r="M754" s="860"/>
      <c r="N754" s="860"/>
      <c r="O754" s="860"/>
      <c r="P754" s="860"/>
      <c r="Q754" s="860"/>
      <c r="R754" s="860"/>
      <c r="S754" s="860"/>
      <c r="T754" s="860"/>
      <c r="U754" s="860"/>
      <c r="V754" s="860"/>
      <c r="W754" s="860"/>
      <c r="X754" s="860"/>
      <c r="Y754" s="860"/>
      <c r="Z754" s="860"/>
      <c r="AA754" s="860"/>
      <c r="AB754" s="860"/>
      <c r="AC754" s="860"/>
    </row>
    <row r="755" spans="1:29" ht="15.75" customHeight="1" x14ac:dyDescent="0.25">
      <c r="A755" s="860"/>
      <c r="B755" s="860"/>
      <c r="C755" s="860"/>
      <c r="D755" s="860"/>
      <c r="E755" s="860"/>
      <c r="F755" s="860"/>
      <c r="G755" s="868"/>
      <c r="H755" s="860"/>
      <c r="I755" s="860"/>
      <c r="J755" s="860"/>
      <c r="K755" s="860"/>
      <c r="L755" s="860"/>
      <c r="M755" s="860"/>
      <c r="N755" s="860"/>
      <c r="O755" s="860"/>
      <c r="P755" s="860"/>
      <c r="Q755" s="860"/>
      <c r="R755" s="860"/>
      <c r="S755" s="860"/>
      <c r="T755" s="860"/>
      <c r="U755" s="860"/>
      <c r="V755" s="860"/>
      <c r="W755" s="860"/>
      <c r="X755" s="860"/>
      <c r="Y755" s="860"/>
      <c r="Z755" s="860"/>
      <c r="AA755" s="860"/>
      <c r="AB755" s="860"/>
      <c r="AC755" s="860"/>
    </row>
    <row r="756" spans="1:29" ht="15.75" customHeight="1" x14ac:dyDescent="0.25">
      <c r="A756" s="860"/>
      <c r="B756" s="860"/>
      <c r="C756" s="860"/>
      <c r="D756" s="860"/>
      <c r="E756" s="860"/>
      <c r="F756" s="860"/>
      <c r="G756" s="868"/>
      <c r="H756" s="860"/>
      <c r="I756" s="860"/>
      <c r="J756" s="860"/>
      <c r="K756" s="860"/>
      <c r="L756" s="860"/>
      <c r="M756" s="860"/>
      <c r="N756" s="860"/>
      <c r="O756" s="860"/>
      <c r="P756" s="860"/>
      <c r="Q756" s="860"/>
      <c r="R756" s="860"/>
      <c r="S756" s="860"/>
      <c r="T756" s="860"/>
      <c r="U756" s="860"/>
      <c r="V756" s="860"/>
      <c r="W756" s="860"/>
      <c r="X756" s="860"/>
      <c r="Y756" s="860"/>
      <c r="Z756" s="860"/>
      <c r="AA756" s="860"/>
      <c r="AB756" s="860"/>
      <c r="AC756" s="860"/>
    </row>
    <row r="757" spans="1:29" ht="15.75" customHeight="1" x14ac:dyDescent="0.25">
      <c r="A757" s="860"/>
      <c r="B757" s="860"/>
      <c r="C757" s="860"/>
      <c r="D757" s="860"/>
      <c r="E757" s="860"/>
      <c r="F757" s="860"/>
      <c r="G757" s="868"/>
      <c r="H757" s="860"/>
      <c r="I757" s="860"/>
      <c r="J757" s="860"/>
      <c r="K757" s="860"/>
      <c r="L757" s="860"/>
      <c r="M757" s="860"/>
      <c r="N757" s="860"/>
      <c r="O757" s="860"/>
      <c r="P757" s="860"/>
      <c r="Q757" s="860"/>
      <c r="R757" s="860"/>
      <c r="S757" s="860"/>
      <c r="T757" s="860"/>
      <c r="U757" s="860"/>
      <c r="V757" s="860"/>
      <c r="W757" s="860"/>
      <c r="X757" s="860"/>
      <c r="Y757" s="860"/>
      <c r="Z757" s="860"/>
      <c r="AA757" s="860"/>
      <c r="AB757" s="860"/>
      <c r="AC757" s="860"/>
    </row>
    <row r="758" spans="1:29" ht="15.75" customHeight="1" x14ac:dyDescent="0.25">
      <c r="A758" s="860"/>
      <c r="B758" s="860"/>
      <c r="C758" s="860"/>
      <c r="D758" s="860"/>
      <c r="E758" s="860"/>
      <c r="F758" s="860"/>
      <c r="G758" s="868"/>
      <c r="H758" s="860"/>
      <c r="I758" s="860"/>
      <c r="J758" s="860"/>
      <c r="K758" s="860"/>
      <c r="L758" s="860"/>
      <c r="M758" s="860"/>
      <c r="N758" s="860"/>
      <c r="O758" s="860"/>
      <c r="P758" s="860"/>
      <c r="Q758" s="860"/>
      <c r="R758" s="860"/>
      <c r="S758" s="860"/>
      <c r="T758" s="860"/>
      <c r="U758" s="860"/>
      <c r="V758" s="860"/>
      <c r="W758" s="860"/>
      <c r="X758" s="860"/>
      <c r="Y758" s="860"/>
      <c r="Z758" s="860"/>
      <c r="AA758" s="860"/>
      <c r="AB758" s="860"/>
      <c r="AC758" s="860"/>
    </row>
    <row r="759" spans="1:29" ht="15.75" customHeight="1" x14ac:dyDescent="0.25">
      <c r="A759" s="860"/>
      <c r="B759" s="860"/>
      <c r="C759" s="860"/>
      <c r="D759" s="860"/>
      <c r="E759" s="860"/>
      <c r="F759" s="860"/>
      <c r="G759" s="868"/>
      <c r="H759" s="860"/>
      <c r="I759" s="860"/>
      <c r="J759" s="860"/>
      <c r="K759" s="860"/>
      <c r="L759" s="860"/>
      <c r="M759" s="860"/>
      <c r="N759" s="860"/>
      <c r="O759" s="860"/>
      <c r="P759" s="860"/>
      <c r="Q759" s="860"/>
      <c r="R759" s="860"/>
      <c r="S759" s="860"/>
      <c r="T759" s="860"/>
      <c r="U759" s="860"/>
      <c r="V759" s="860"/>
      <c r="W759" s="860"/>
      <c r="X759" s="860"/>
      <c r="Y759" s="860"/>
      <c r="Z759" s="860"/>
      <c r="AA759" s="860"/>
      <c r="AB759" s="860"/>
      <c r="AC759" s="860"/>
    </row>
    <row r="760" spans="1:29" ht="15.75" customHeight="1" x14ac:dyDescent="0.25">
      <c r="A760" s="860"/>
      <c r="B760" s="860"/>
      <c r="C760" s="860"/>
      <c r="D760" s="860"/>
      <c r="E760" s="860"/>
      <c r="F760" s="860"/>
      <c r="G760" s="868"/>
      <c r="H760" s="860"/>
      <c r="I760" s="860"/>
      <c r="J760" s="860"/>
      <c r="K760" s="860"/>
      <c r="L760" s="860"/>
      <c r="M760" s="860"/>
      <c r="N760" s="860"/>
      <c r="O760" s="860"/>
      <c r="P760" s="860"/>
      <c r="Q760" s="860"/>
      <c r="R760" s="860"/>
      <c r="S760" s="860"/>
      <c r="T760" s="860"/>
      <c r="U760" s="860"/>
      <c r="V760" s="860"/>
      <c r="W760" s="860"/>
      <c r="X760" s="860"/>
      <c r="Y760" s="860"/>
      <c r="Z760" s="860"/>
      <c r="AA760" s="860"/>
      <c r="AB760" s="860"/>
      <c r="AC760" s="860"/>
    </row>
    <row r="761" spans="1:29" ht="15.75" customHeight="1" x14ac:dyDescent="0.25">
      <c r="A761" s="860"/>
      <c r="B761" s="860"/>
      <c r="C761" s="860"/>
      <c r="D761" s="860"/>
      <c r="E761" s="860"/>
      <c r="F761" s="860"/>
      <c r="G761" s="868"/>
      <c r="H761" s="860"/>
      <c r="I761" s="860"/>
      <c r="J761" s="860"/>
      <c r="K761" s="860"/>
      <c r="L761" s="860"/>
      <c r="M761" s="860"/>
      <c r="N761" s="860"/>
      <c r="O761" s="860"/>
      <c r="P761" s="860"/>
      <c r="Q761" s="860"/>
      <c r="R761" s="860"/>
      <c r="S761" s="860"/>
      <c r="T761" s="860"/>
      <c r="U761" s="860"/>
      <c r="V761" s="860"/>
      <c r="W761" s="860"/>
      <c r="X761" s="860"/>
      <c r="Y761" s="860"/>
      <c r="Z761" s="860"/>
      <c r="AA761" s="860"/>
      <c r="AB761" s="860"/>
      <c r="AC761" s="860"/>
    </row>
    <row r="762" spans="1:29" ht="15.75" customHeight="1" x14ac:dyDescent="0.25">
      <c r="A762" s="860"/>
      <c r="B762" s="860"/>
      <c r="C762" s="860"/>
      <c r="D762" s="860"/>
      <c r="E762" s="860"/>
      <c r="F762" s="860"/>
      <c r="G762" s="868"/>
      <c r="H762" s="860"/>
      <c r="I762" s="860"/>
      <c r="J762" s="860"/>
      <c r="K762" s="860"/>
      <c r="L762" s="860"/>
      <c r="M762" s="860"/>
      <c r="N762" s="860"/>
      <c r="O762" s="860"/>
      <c r="P762" s="860"/>
      <c r="Q762" s="860"/>
      <c r="R762" s="860"/>
      <c r="S762" s="860"/>
      <c r="T762" s="860"/>
      <c r="U762" s="860"/>
      <c r="V762" s="860"/>
      <c r="W762" s="860"/>
      <c r="X762" s="860"/>
      <c r="Y762" s="860"/>
      <c r="Z762" s="860"/>
      <c r="AA762" s="860"/>
      <c r="AB762" s="860"/>
      <c r="AC762" s="860"/>
    </row>
    <row r="763" spans="1:29" ht="15.75" customHeight="1" x14ac:dyDescent="0.25">
      <c r="A763" s="860"/>
      <c r="B763" s="860"/>
      <c r="C763" s="860"/>
      <c r="D763" s="860"/>
      <c r="E763" s="860"/>
      <c r="F763" s="860"/>
      <c r="G763" s="868"/>
      <c r="H763" s="860"/>
      <c r="I763" s="860"/>
      <c r="J763" s="860"/>
      <c r="K763" s="860"/>
      <c r="L763" s="860"/>
      <c r="M763" s="860"/>
      <c r="N763" s="860"/>
      <c r="O763" s="860"/>
      <c r="P763" s="860"/>
      <c r="Q763" s="860"/>
      <c r="R763" s="860"/>
      <c r="S763" s="860"/>
      <c r="T763" s="860"/>
      <c r="U763" s="860"/>
      <c r="V763" s="860"/>
      <c r="W763" s="860"/>
      <c r="X763" s="860"/>
      <c r="Y763" s="860"/>
      <c r="Z763" s="860"/>
      <c r="AA763" s="860"/>
      <c r="AB763" s="860"/>
      <c r="AC763" s="860"/>
    </row>
    <row r="764" spans="1:29" ht="15.75" customHeight="1" x14ac:dyDescent="0.25">
      <c r="A764" s="860"/>
      <c r="B764" s="860"/>
      <c r="C764" s="860"/>
      <c r="D764" s="860"/>
      <c r="E764" s="860"/>
      <c r="F764" s="860"/>
      <c r="G764" s="868"/>
      <c r="H764" s="860"/>
      <c r="I764" s="860"/>
      <c r="J764" s="860"/>
      <c r="K764" s="860"/>
      <c r="L764" s="860"/>
      <c r="M764" s="860"/>
      <c r="N764" s="860"/>
      <c r="O764" s="860"/>
      <c r="P764" s="860"/>
      <c r="Q764" s="860"/>
      <c r="R764" s="860"/>
      <c r="S764" s="860"/>
      <c r="T764" s="860"/>
      <c r="U764" s="860"/>
      <c r="V764" s="860"/>
      <c r="W764" s="860"/>
      <c r="X764" s="860"/>
      <c r="Y764" s="860"/>
      <c r="Z764" s="860"/>
      <c r="AA764" s="860"/>
      <c r="AB764" s="860"/>
      <c r="AC764" s="860"/>
    </row>
    <row r="765" spans="1:29" ht="15.75" customHeight="1" x14ac:dyDescent="0.25">
      <c r="A765" s="860"/>
      <c r="B765" s="860"/>
      <c r="C765" s="860"/>
      <c r="D765" s="860"/>
      <c r="E765" s="860"/>
      <c r="F765" s="860"/>
      <c r="G765" s="868"/>
      <c r="H765" s="860"/>
      <c r="I765" s="860"/>
      <c r="J765" s="860"/>
      <c r="K765" s="860"/>
      <c r="L765" s="860"/>
      <c r="M765" s="860"/>
      <c r="N765" s="860"/>
      <c r="O765" s="860"/>
      <c r="P765" s="860"/>
      <c r="Q765" s="860"/>
      <c r="R765" s="860"/>
      <c r="S765" s="860"/>
      <c r="T765" s="860"/>
      <c r="U765" s="860"/>
      <c r="V765" s="860"/>
      <c r="W765" s="860"/>
      <c r="X765" s="860"/>
      <c r="Y765" s="860"/>
      <c r="Z765" s="860"/>
      <c r="AA765" s="860"/>
      <c r="AB765" s="860"/>
      <c r="AC765" s="860"/>
    </row>
    <row r="766" spans="1:29" ht="15.75" customHeight="1" x14ac:dyDescent="0.25">
      <c r="A766" s="860"/>
      <c r="B766" s="860"/>
      <c r="C766" s="860"/>
      <c r="D766" s="860"/>
      <c r="E766" s="860"/>
      <c r="F766" s="860"/>
      <c r="G766" s="868"/>
      <c r="H766" s="860"/>
      <c r="I766" s="860"/>
      <c r="J766" s="860"/>
      <c r="K766" s="860"/>
      <c r="L766" s="860"/>
      <c r="M766" s="860"/>
      <c r="N766" s="860"/>
      <c r="O766" s="860"/>
      <c r="P766" s="860"/>
      <c r="Q766" s="860"/>
      <c r="R766" s="860"/>
      <c r="S766" s="860"/>
      <c r="T766" s="860"/>
      <c r="U766" s="860"/>
      <c r="V766" s="860"/>
      <c r="W766" s="860"/>
      <c r="X766" s="860"/>
      <c r="Y766" s="860"/>
      <c r="Z766" s="860"/>
      <c r="AA766" s="860"/>
      <c r="AB766" s="860"/>
      <c r="AC766" s="860"/>
    </row>
    <row r="767" spans="1:29" ht="15.75" customHeight="1" x14ac:dyDescent="0.25">
      <c r="A767" s="860"/>
      <c r="B767" s="860"/>
      <c r="C767" s="860"/>
      <c r="D767" s="860"/>
      <c r="E767" s="860"/>
      <c r="F767" s="860"/>
      <c r="G767" s="868"/>
      <c r="H767" s="860"/>
      <c r="I767" s="860"/>
      <c r="J767" s="860"/>
      <c r="K767" s="860"/>
      <c r="L767" s="860"/>
      <c r="M767" s="860"/>
      <c r="N767" s="860"/>
      <c r="O767" s="860"/>
      <c r="P767" s="860"/>
      <c r="Q767" s="860"/>
      <c r="R767" s="860"/>
      <c r="S767" s="860"/>
      <c r="T767" s="860"/>
      <c r="U767" s="860"/>
      <c r="V767" s="860"/>
      <c r="W767" s="860"/>
      <c r="X767" s="860"/>
      <c r="Y767" s="860"/>
      <c r="Z767" s="860"/>
      <c r="AA767" s="860"/>
      <c r="AB767" s="860"/>
      <c r="AC767" s="860"/>
    </row>
    <row r="768" spans="1:29" ht="15.75" customHeight="1" x14ac:dyDescent="0.25">
      <c r="A768" s="860"/>
      <c r="B768" s="860"/>
      <c r="C768" s="860"/>
      <c r="D768" s="860"/>
      <c r="E768" s="860"/>
      <c r="F768" s="860"/>
      <c r="G768" s="868"/>
      <c r="H768" s="860"/>
      <c r="I768" s="860"/>
      <c r="J768" s="860"/>
      <c r="K768" s="860"/>
      <c r="L768" s="860"/>
      <c r="M768" s="860"/>
      <c r="N768" s="860"/>
      <c r="O768" s="860"/>
      <c r="P768" s="860"/>
      <c r="Q768" s="860"/>
      <c r="R768" s="860"/>
      <c r="S768" s="860"/>
      <c r="T768" s="860"/>
      <c r="U768" s="860"/>
      <c r="V768" s="860"/>
      <c r="W768" s="860"/>
      <c r="X768" s="860"/>
      <c r="Y768" s="860"/>
      <c r="Z768" s="860"/>
      <c r="AA768" s="860"/>
      <c r="AB768" s="860"/>
      <c r="AC768" s="860"/>
    </row>
    <row r="769" spans="1:29" ht="15.75" customHeight="1" x14ac:dyDescent="0.25">
      <c r="A769" s="860"/>
      <c r="B769" s="860"/>
      <c r="C769" s="860"/>
      <c r="D769" s="860"/>
      <c r="E769" s="860"/>
      <c r="F769" s="860"/>
      <c r="G769" s="868"/>
      <c r="H769" s="860"/>
      <c r="I769" s="860"/>
      <c r="J769" s="860"/>
      <c r="K769" s="860"/>
      <c r="L769" s="860"/>
      <c r="M769" s="860"/>
      <c r="N769" s="860"/>
      <c r="O769" s="860"/>
      <c r="P769" s="860"/>
      <c r="Q769" s="860"/>
      <c r="R769" s="860"/>
      <c r="S769" s="860"/>
      <c r="T769" s="860"/>
      <c r="U769" s="860"/>
      <c r="V769" s="860"/>
      <c r="W769" s="860"/>
      <c r="X769" s="860"/>
      <c r="Y769" s="860"/>
      <c r="Z769" s="860"/>
      <c r="AA769" s="860"/>
      <c r="AB769" s="860"/>
      <c r="AC769" s="860"/>
    </row>
    <row r="770" spans="1:29" ht="15.75" customHeight="1" x14ac:dyDescent="0.25">
      <c r="A770" s="860"/>
      <c r="B770" s="860"/>
      <c r="C770" s="860"/>
      <c r="D770" s="860"/>
      <c r="E770" s="860"/>
      <c r="F770" s="860"/>
      <c r="G770" s="868"/>
      <c r="H770" s="860"/>
      <c r="I770" s="860"/>
      <c r="J770" s="860"/>
      <c r="K770" s="860"/>
      <c r="L770" s="860"/>
      <c r="M770" s="860"/>
      <c r="N770" s="860"/>
      <c r="O770" s="860"/>
      <c r="P770" s="860"/>
      <c r="Q770" s="860"/>
      <c r="R770" s="860"/>
      <c r="S770" s="860"/>
      <c r="T770" s="860"/>
      <c r="U770" s="860"/>
      <c r="V770" s="860"/>
      <c r="W770" s="860"/>
      <c r="X770" s="860"/>
      <c r="Y770" s="860"/>
      <c r="Z770" s="860"/>
      <c r="AA770" s="860"/>
      <c r="AB770" s="860"/>
      <c r="AC770" s="860"/>
    </row>
    <row r="771" spans="1:29" ht="15.75" customHeight="1" x14ac:dyDescent="0.25">
      <c r="A771" s="860"/>
      <c r="B771" s="860"/>
      <c r="C771" s="860"/>
      <c r="D771" s="860"/>
      <c r="E771" s="860"/>
      <c r="F771" s="860"/>
      <c r="G771" s="868"/>
      <c r="H771" s="860"/>
      <c r="I771" s="860"/>
      <c r="J771" s="860"/>
      <c r="K771" s="860"/>
      <c r="L771" s="860"/>
      <c r="M771" s="860"/>
      <c r="N771" s="860"/>
      <c r="O771" s="860"/>
      <c r="P771" s="860"/>
      <c r="Q771" s="860"/>
      <c r="R771" s="860"/>
      <c r="S771" s="860"/>
      <c r="T771" s="860"/>
      <c r="U771" s="860"/>
      <c r="V771" s="860"/>
      <c r="W771" s="860"/>
      <c r="X771" s="860"/>
      <c r="Y771" s="860"/>
      <c r="Z771" s="860"/>
      <c r="AA771" s="860"/>
      <c r="AB771" s="860"/>
      <c r="AC771" s="860"/>
    </row>
    <row r="772" spans="1:29" ht="15.75" customHeight="1" x14ac:dyDescent="0.25">
      <c r="A772" s="860"/>
      <c r="B772" s="860"/>
      <c r="C772" s="860"/>
      <c r="D772" s="860"/>
      <c r="E772" s="860"/>
      <c r="F772" s="860"/>
      <c r="G772" s="868"/>
      <c r="H772" s="860"/>
      <c r="I772" s="860"/>
      <c r="J772" s="860"/>
      <c r="K772" s="860"/>
      <c r="L772" s="860"/>
      <c r="M772" s="860"/>
      <c r="N772" s="860"/>
      <c r="O772" s="860"/>
      <c r="P772" s="860"/>
      <c r="Q772" s="860"/>
      <c r="R772" s="860"/>
      <c r="S772" s="860"/>
      <c r="T772" s="860"/>
      <c r="U772" s="860"/>
      <c r="V772" s="860"/>
      <c r="W772" s="860"/>
      <c r="X772" s="860"/>
      <c r="Y772" s="860"/>
      <c r="Z772" s="860"/>
      <c r="AA772" s="860"/>
      <c r="AB772" s="860"/>
      <c r="AC772" s="860"/>
    </row>
    <row r="773" spans="1:29" ht="15.75" customHeight="1" x14ac:dyDescent="0.25">
      <c r="A773" s="860"/>
      <c r="B773" s="860"/>
      <c r="C773" s="860"/>
      <c r="D773" s="860"/>
      <c r="E773" s="860"/>
      <c r="F773" s="860"/>
      <c r="G773" s="868"/>
      <c r="H773" s="860"/>
      <c r="I773" s="860"/>
      <c r="J773" s="860"/>
      <c r="K773" s="860"/>
      <c r="L773" s="860"/>
      <c r="M773" s="860"/>
      <c r="N773" s="860"/>
      <c r="O773" s="860"/>
      <c r="P773" s="860"/>
      <c r="Q773" s="860"/>
      <c r="R773" s="860"/>
      <c r="S773" s="860"/>
      <c r="T773" s="860"/>
      <c r="U773" s="860"/>
      <c r="V773" s="860"/>
      <c r="W773" s="860"/>
      <c r="X773" s="860"/>
      <c r="Y773" s="860"/>
      <c r="Z773" s="860"/>
      <c r="AA773" s="860"/>
      <c r="AB773" s="860"/>
      <c r="AC773" s="860"/>
    </row>
    <row r="774" spans="1:29" ht="15.75" customHeight="1" x14ac:dyDescent="0.25">
      <c r="A774" s="860"/>
      <c r="B774" s="860"/>
      <c r="C774" s="860"/>
      <c r="D774" s="860"/>
      <c r="E774" s="860"/>
      <c r="F774" s="860"/>
      <c r="G774" s="868"/>
      <c r="H774" s="860"/>
      <c r="I774" s="860"/>
      <c r="J774" s="860"/>
      <c r="K774" s="860"/>
      <c r="L774" s="860"/>
      <c r="M774" s="860"/>
      <c r="N774" s="860"/>
      <c r="O774" s="860"/>
      <c r="P774" s="860"/>
      <c r="Q774" s="860"/>
      <c r="R774" s="860"/>
      <c r="S774" s="860"/>
      <c r="T774" s="860"/>
      <c r="U774" s="860"/>
      <c r="V774" s="860"/>
      <c r="W774" s="860"/>
      <c r="X774" s="860"/>
      <c r="Y774" s="860"/>
      <c r="Z774" s="860"/>
      <c r="AA774" s="860"/>
      <c r="AB774" s="860"/>
      <c r="AC774" s="860"/>
    </row>
    <row r="775" spans="1:29" ht="15.75" customHeight="1" x14ac:dyDescent="0.25">
      <c r="A775" s="860"/>
      <c r="B775" s="860"/>
      <c r="C775" s="860"/>
      <c r="D775" s="860"/>
      <c r="E775" s="860"/>
      <c r="F775" s="860"/>
      <c r="G775" s="868"/>
      <c r="H775" s="860"/>
      <c r="I775" s="860"/>
      <c r="J775" s="860"/>
      <c r="K775" s="860"/>
      <c r="L775" s="860"/>
      <c r="M775" s="860"/>
      <c r="N775" s="860"/>
      <c r="O775" s="860"/>
      <c r="P775" s="860"/>
      <c r="Q775" s="860"/>
      <c r="R775" s="860"/>
      <c r="S775" s="860"/>
      <c r="T775" s="860"/>
      <c r="U775" s="860"/>
      <c r="V775" s="860"/>
      <c r="W775" s="860"/>
      <c r="X775" s="860"/>
      <c r="Y775" s="860"/>
      <c r="Z775" s="860"/>
      <c r="AA775" s="860"/>
      <c r="AB775" s="860"/>
      <c r="AC775" s="860"/>
    </row>
    <row r="776" spans="1:29" ht="15.75" customHeight="1" x14ac:dyDescent="0.25">
      <c r="A776" s="860"/>
      <c r="B776" s="860"/>
      <c r="C776" s="860"/>
      <c r="D776" s="860"/>
      <c r="E776" s="860"/>
      <c r="F776" s="860"/>
      <c r="G776" s="868"/>
      <c r="H776" s="860"/>
      <c r="I776" s="860"/>
      <c r="J776" s="860"/>
      <c r="K776" s="860"/>
      <c r="L776" s="860"/>
      <c r="M776" s="860"/>
      <c r="N776" s="860"/>
      <c r="O776" s="860"/>
      <c r="P776" s="860"/>
      <c r="Q776" s="860"/>
      <c r="R776" s="860"/>
      <c r="S776" s="860"/>
      <c r="T776" s="860"/>
      <c r="U776" s="860"/>
      <c r="V776" s="860"/>
      <c r="W776" s="860"/>
      <c r="X776" s="860"/>
      <c r="Y776" s="860"/>
      <c r="Z776" s="860"/>
      <c r="AA776" s="860"/>
      <c r="AB776" s="860"/>
      <c r="AC776" s="860"/>
    </row>
    <row r="777" spans="1:29" ht="15.75" customHeight="1" x14ac:dyDescent="0.25">
      <c r="A777" s="860"/>
      <c r="B777" s="860"/>
      <c r="C777" s="860"/>
      <c r="D777" s="860"/>
      <c r="E777" s="860"/>
      <c r="F777" s="860"/>
      <c r="G777" s="868"/>
      <c r="H777" s="860"/>
      <c r="I777" s="860"/>
      <c r="J777" s="860"/>
      <c r="K777" s="860"/>
      <c r="L777" s="860"/>
      <c r="M777" s="860"/>
      <c r="N777" s="860"/>
      <c r="O777" s="860"/>
      <c r="P777" s="860"/>
      <c r="Q777" s="860"/>
      <c r="R777" s="860"/>
      <c r="S777" s="860"/>
      <c r="T777" s="860"/>
      <c r="U777" s="860"/>
      <c r="V777" s="860"/>
      <c r="W777" s="860"/>
      <c r="X777" s="860"/>
      <c r="Y777" s="860"/>
      <c r="Z777" s="860"/>
      <c r="AA777" s="860"/>
      <c r="AB777" s="860"/>
      <c r="AC777" s="860"/>
    </row>
    <row r="778" spans="1:29" ht="15.75" customHeight="1" x14ac:dyDescent="0.25">
      <c r="A778" s="860"/>
      <c r="B778" s="860"/>
      <c r="C778" s="860"/>
      <c r="D778" s="860"/>
      <c r="E778" s="860"/>
      <c r="F778" s="860"/>
      <c r="G778" s="868"/>
      <c r="H778" s="860"/>
      <c r="I778" s="860"/>
      <c r="J778" s="860"/>
      <c r="K778" s="860"/>
      <c r="L778" s="860"/>
      <c r="M778" s="860"/>
      <c r="N778" s="860"/>
      <c r="O778" s="860"/>
      <c r="P778" s="860"/>
      <c r="Q778" s="860"/>
      <c r="R778" s="860"/>
      <c r="S778" s="860"/>
      <c r="T778" s="860"/>
      <c r="U778" s="860"/>
      <c r="V778" s="860"/>
      <c r="W778" s="860"/>
      <c r="X778" s="860"/>
      <c r="Y778" s="860"/>
      <c r="Z778" s="860"/>
      <c r="AA778" s="860"/>
      <c r="AB778" s="860"/>
      <c r="AC778" s="860"/>
    </row>
    <row r="779" spans="1:29" ht="15.75" customHeight="1" x14ac:dyDescent="0.25">
      <c r="A779" s="860"/>
      <c r="B779" s="860"/>
      <c r="C779" s="860"/>
      <c r="D779" s="860"/>
      <c r="E779" s="860"/>
      <c r="F779" s="860"/>
      <c r="G779" s="868"/>
      <c r="H779" s="860"/>
      <c r="I779" s="860"/>
      <c r="J779" s="860"/>
      <c r="K779" s="860"/>
      <c r="L779" s="860"/>
      <c r="M779" s="860"/>
      <c r="N779" s="860"/>
      <c r="O779" s="860"/>
      <c r="P779" s="860"/>
      <c r="Q779" s="860"/>
      <c r="R779" s="860"/>
      <c r="S779" s="860"/>
      <c r="T779" s="860"/>
      <c r="U779" s="860"/>
      <c r="V779" s="860"/>
      <c r="W779" s="860"/>
      <c r="X779" s="860"/>
      <c r="Y779" s="860"/>
      <c r="Z779" s="860"/>
      <c r="AA779" s="860"/>
      <c r="AB779" s="860"/>
      <c r="AC779" s="860"/>
    </row>
    <row r="780" spans="1:29" ht="15.75" customHeight="1" x14ac:dyDescent="0.25">
      <c r="A780" s="860"/>
      <c r="B780" s="860"/>
      <c r="C780" s="860"/>
      <c r="D780" s="860"/>
      <c r="E780" s="860"/>
      <c r="F780" s="860"/>
      <c r="G780" s="868"/>
      <c r="H780" s="860"/>
      <c r="I780" s="860"/>
      <c r="J780" s="860"/>
      <c r="K780" s="860"/>
      <c r="L780" s="860"/>
      <c r="M780" s="860"/>
      <c r="N780" s="860"/>
      <c r="O780" s="860"/>
      <c r="P780" s="860"/>
      <c r="Q780" s="860"/>
      <c r="R780" s="860"/>
      <c r="S780" s="860"/>
      <c r="T780" s="860"/>
      <c r="U780" s="860"/>
      <c r="V780" s="860"/>
      <c r="W780" s="860"/>
      <c r="X780" s="860"/>
      <c r="Y780" s="860"/>
      <c r="Z780" s="860"/>
      <c r="AA780" s="860"/>
      <c r="AB780" s="860"/>
      <c r="AC780" s="860"/>
    </row>
    <row r="781" spans="1:29" ht="15.75" customHeight="1" x14ac:dyDescent="0.25">
      <c r="A781" s="860"/>
      <c r="B781" s="860"/>
      <c r="C781" s="860"/>
      <c r="D781" s="860"/>
      <c r="E781" s="860"/>
      <c r="F781" s="860"/>
      <c r="G781" s="868"/>
      <c r="H781" s="860"/>
      <c r="I781" s="860"/>
      <c r="J781" s="860"/>
      <c r="K781" s="860"/>
      <c r="L781" s="860"/>
      <c r="M781" s="860"/>
      <c r="N781" s="860"/>
      <c r="O781" s="860"/>
      <c r="P781" s="860"/>
      <c r="Q781" s="860"/>
      <c r="R781" s="860"/>
      <c r="S781" s="860"/>
      <c r="T781" s="860"/>
      <c r="U781" s="860"/>
      <c r="V781" s="860"/>
      <c r="W781" s="860"/>
      <c r="X781" s="860"/>
      <c r="Y781" s="860"/>
      <c r="Z781" s="860"/>
      <c r="AA781" s="860"/>
      <c r="AB781" s="860"/>
      <c r="AC781" s="860"/>
    </row>
    <row r="782" spans="1:29" ht="15.75" customHeight="1" x14ac:dyDescent="0.25">
      <c r="A782" s="860"/>
      <c r="B782" s="860"/>
      <c r="C782" s="860"/>
      <c r="D782" s="860"/>
      <c r="E782" s="860"/>
      <c r="F782" s="860"/>
      <c r="G782" s="868"/>
      <c r="H782" s="860"/>
      <c r="I782" s="860"/>
      <c r="J782" s="860"/>
      <c r="K782" s="860"/>
      <c r="L782" s="860"/>
      <c r="M782" s="860"/>
      <c r="N782" s="860"/>
      <c r="O782" s="860"/>
      <c r="P782" s="860"/>
      <c r="Q782" s="860"/>
      <c r="R782" s="860"/>
      <c r="S782" s="860"/>
      <c r="T782" s="860"/>
      <c r="U782" s="860"/>
      <c r="V782" s="860"/>
      <c r="W782" s="860"/>
      <c r="X782" s="860"/>
      <c r="Y782" s="860"/>
      <c r="Z782" s="860"/>
      <c r="AA782" s="860"/>
      <c r="AB782" s="860"/>
      <c r="AC782" s="860"/>
    </row>
    <row r="783" spans="1:29" ht="15.75" customHeight="1" x14ac:dyDescent="0.25">
      <c r="A783" s="860"/>
      <c r="B783" s="860"/>
      <c r="C783" s="860"/>
      <c r="D783" s="860"/>
      <c r="E783" s="860"/>
      <c r="F783" s="860"/>
      <c r="G783" s="868"/>
      <c r="H783" s="860"/>
      <c r="I783" s="860"/>
      <c r="J783" s="860"/>
      <c r="K783" s="860"/>
      <c r="L783" s="860"/>
      <c r="M783" s="860"/>
      <c r="N783" s="860"/>
      <c r="O783" s="860"/>
      <c r="P783" s="860"/>
      <c r="Q783" s="860"/>
      <c r="R783" s="860"/>
      <c r="S783" s="860"/>
      <c r="T783" s="860"/>
      <c r="U783" s="860"/>
      <c r="V783" s="860"/>
      <c r="W783" s="860"/>
      <c r="X783" s="860"/>
      <c r="Y783" s="860"/>
      <c r="Z783" s="860"/>
      <c r="AA783" s="860"/>
      <c r="AB783" s="860"/>
      <c r="AC783" s="860"/>
    </row>
    <row r="784" spans="1:29" ht="15.75" customHeight="1" x14ac:dyDescent="0.25">
      <c r="A784" s="860"/>
      <c r="B784" s="860"/>
      <c r="C784" s="860"/>
      <c r="D784" s="860"/>
      <c r="E784" s="860"/>
      <c r="F784" s="860"/>
      <c r="G784" s="868"/>
      <c r="H784" s="860"/>
      <c r="I784" s="860"/>
      <c r="J784" s="860"/>
      <c r="K784" s="860"/>
      <c r="L784" s="860"/>
      <c r="M784" s="860"/>
      <c r="N784" s="860"/>
      <c r="O784" s="860"/>
      <c r="P784" s="860"/>
      <c r="Q784" s="860"/>
      <c r="R784" s="860"/>
      <c r="S784" s="860"/>
      <c r="T784" s="860"/>
      <c r="U784" s="860"/>
      <c r="V784" s="860"/>
      <c r="W784" s="860"/>
      <c r="X784" s="860"/>
      <c r="Y784" s="860"/>
      <c r="Z784" s="860"/>
      <c r="AA784" s="860"/>
      <c r="AB784" s="860"/>
      <c r="AC784" s="860"/>
    </row>
    <row r="785" spans="1:29" ht="15.75" customHeight="1" x14ac:dyDescent="0.25">
      <c r="A785" s="860"/>
      <c r="B785" s="860"/>
      <c r="C785" s="860"/>
      <c r="D785" s="860"/>
      <c r="E785" s="860"/>
      <c r="F785" s="860"/>
      <c r="G785" s="868"/>
      <c r="H785" s="860"/>
      <c r="I785" s="860"/>
      <c r="J785" s="860"/>
      <c r="K785" s="860"/>
      <c r="L785" s="860"/>
      <c r="M785" s="860"/>
      <c r="N785" s="860"/>
      <c r="O785" s="860"/>
      <c r="P785" s="860"/>
      <c r="Q785" s="860"/>
      <c r="R785" s="860"/>
      <c r="S785" s="860"/>
      <c r="T785" s="860"/>
      <c r="U785" s="860"/>
      <c r="V785" s="860"/>
      <c r="W785" s="860"/>
      <c r="X785" s="860"/>
      <c r="Y785" s="860"/>
      <c r="Z785" s="860"/>
      <c r="AA785" s="860"/>
      <c r="AB785" s="860"/>
      <c r="AC785" s="860"/>
    </row>
    <row r="786" spans="1:29" ht="15.75" customHeight="1" x14ac:dyDescent="0.25">
      <c r="A786" s="860"/>
      <c r="B786" s="860"/>
      <c r="C786" s="860"/>
      <c r="D786" s="860"/>
      <c r="E786" s="860"/>
      <c r="F786" s="860"/>
      <c r="G786" s="868"/>
      <c r="H786" s="860"/>
      <c r="I786" s="860"/>
      <c r="J786" s="860"/>
      <c r="K786" s="860"/>
      <c r="L786" s="860"/>
      <c r="M786" s="860"/>
      <c r="N786" s="860"/>
      <c r="O786" s="860"/>
      <c r="P786" s="860"/>
      <c r="Q786" s="860"/>
      <c r="R786" s="860"/>
      <c r="S786" s="860"/>
      <c r="T786" s="860"/>
      <c r="U786" s="860"/>
      <c r="V786" s="860"/>
      <c r="W786" s="860"/>
      <c r="X786" s="860"/>
      <c r="Y786" s="860"/>
      <c r="Z786" s="860"/>
      <c r="AA786" s="860"/>
      <c r="AB786" s="860"/>
      <c r="AC786" s="860"/>
    </row>
    <row r="787" spans="1:29" ht="15.75" customHeight="1" x14ac:dyDescent="0.25">
      <c r="A787" s="860"/>
      <c r="B787" s="860"/>
      <c r="C787" s="860"/>
      <c r="D787" s="860"/>
      <c r="E787" s="860"/>
      <c r="F787" s="860"/>
      <c r="G787" s="868"/>
      <c r="H787" s="860"/>
      <c r="I787" s="860"/>
      <c r="J787" s="860"/>
      <c r="K787" s="860"/>
      <c r="L787" s="860"/>
      <c r="M787" s="860"/>
      <c r="N787" s="860"/>
      <c r="O787" s="860"/>
      <c r="P787" s="860"/>
      <c r="Q787" s="860"/>
      <c r="R787" s="860"/>
      <c r="S787" s="860"/>
      <c r="T787" s="860"/>
      <c r="U787" s="860"/>
      <c r="V787" s="860"/>
      <c r="W787" s="860"/>
      <c r="X787" s="860"/>
      <c r="Y787" s="860"/>
      <c r="Z787" s="860"/>
      <c r="AA787" s="860"/>
      <c r="AB787" s="860"/>
      <c r="AC787" s="860"/>
    </row>
    <row r="788" spans="1:29" ht="15.75" customHeight="1" x14ac:dyDescent="0.25">
      <c r="A788" s="860"/>
      <c r="B788" s="860"/>
      <c r="C788" s="860"/>
      <c r="D788" s="860"/>
      <c r="E788" s="860"/>
      <c r="F788" s="860"/>
      <c r="G788" s="868"/>
      <c r="H788" s="860"/>
      <c r="I788" s="860"/>
      <c r="J788" s="860"/>
      <c r="K788" s="860"/>
      <c r="L788" s="860"/>
      <c r="M788" s="860"/>
      <c r="N788" s="860"/>
      <c r="O788" s="860"/>
      <c r="P788" s="860"/>
      <c r="Q788" s="860"/>
      <c r="R788" s="860"/>
      <c r="S788" s="860"/>
      <c r="T788" s="860"/>
      <c r="U788" s="860"/>
      <c r="V788" s="860"/>
      <c r="W788" s="860"/>
      <c r="X788" s="860"/>
      <c r="Y788" s="860"/>
      <c r="Z788" s="860"/>
      <c r="AA788" s="860"/>
      <c r="AB788" s="860"/>
      <c r="AC788" s="860"/>
    </row>
    <row r="789" spans="1:29" ht="15.75" customHeight="1" x14ac:dyDescent="0.25">
      <c r="A789" s="860"/>
      <c r="B789" s="860"/>
      <c r="C789" s="860"/>
      <c r="D789" s="860"/>
      <c r="E789" s="860"/>
      <c r="F789" s="860"/>
      <c r="G789" s="868"/>
      <c r="H789" s="860"/>
      <c r="I789" s="860"/>
      <c r="J789" s="860"/>
      <c r="K789" s="860"/>
      <c r="L789" s="860"/>
      <c r="M789" s="860"/>
      <c r="N789" s="860"/>
      <c r="O789" s="860"/>
      <c r="P789" s="860"/>
      <c r="Q789" s="860"/>
      <c r="R789" s="860"/>
      <c r="S789" s="860"/>
      <c r="T789" s="860"/>
      <c r="U789" s="860"/>
      <c r="V789" s="860"/>
      <c r="W789" s="860"/>
      <c r="X789" s="860"/>
      <c r="Y789" s="860"/>
      <c r="Z789" s="860"/>
      <c r="AA789" s="860"/>
      <c r="AB789" s="860"/>
      <c r="AC789" s="860"/>
    </row>
    <row r="790" spans="1:29" ht="15.75" customHeight="1" x14ac:dyDescent="0.25">
      <c r="A790" s="860"/>
      <c r="B790" s="860"/>
      <c r="C790" s="860"/>
      <c r="D790" s="860"/>
      <c r="E790" s="860"/>
      <c r="F790" s="860"/>
      <c r="G790" s="868"/>
      <c r="H790" s="860"/>
      <c r="I790" s="860"/>
      <c r="J790" s="860"/>
      <c r="K790" s="860"/>
      <c r="L790" s="860"/>
      <c r="M790" s="860"/>
      <c r="N790" s="860"/>
      <c r="O790" s="860"/>
      <c r="P790" s="860"/>
      <c r="Q790" s="860"/>
      <c r="R790" s="860"/>
      <c r="S790" s="860"/>
      <c r="T790" s="860"/>
      <c r="U790" s="860"/>
      <c r="V790" s="860"/>
      <c r="W790" s="860"/>
      <c r="X790" s="860"/>
      <c r="Y790" s="860"/>
      <c r="Z790" s="860"/>
      <c r="AA790" s="860"/>
      <c r="AB790" s="860"/>
      <c r="AC790" s="860"/>
    </row>
    <row r="791" spans="1:29" ht="15.75" customHeight="1" x14ac:dyDescent="0.25">
      <c r="A791" s="860"/>
      <c r="B791" s="860"/>
      <c r="C791" s="860"/>
      <c r="D791" s="860"/>
      <c r="E791" s="860"/>
      <c r="F791" s="860"/>
      <c r="G791" s="868"/>
      <c r="H791" s="860"/>
      <c r="I791" s="860"/>
      <c r="J791" s="860"/>
      <c r="K791" s="860"/>
      <c r="L791" s="860"/>
      <c r="M791" s="860"/>
      <c r="N791" s="860"/>
      <c r="O791" s="860"/>
      <c r="P791" s="860"/>
      <c r="Q791" s="860"/>
      <c r="R791" s="860"/>
      <c r="S791" s="860"/>
      <c r="T791" s="860"/>
      <c r="U791" s="860"/>
      <c r="V791" s="860"/>
      <c r="W791" s="860"/>
      <c r="X791" s="860"/>
      <c r="Y791" s="860"/>
      <c r="Z791" s="860"/>
      <c r="AA791" s="860"/>
      <c r="AB791" s="860"/>
      <c r="AC791" s="860"/>
    </row>
    <row r="792" spans="1:29" ht="15.75" customHeight="1" x14ac:dyDescent="0.25">
      <c r="A792" s="860"/>
      <c r="B792" s="860"/>
      <c r="C792" s="860"/>
      <c r="D792" s="860"/>
      <c r="E792" s="860"/>
      <c r="F792" s="860"/>
      <c r="G792" s="868"/>
      <c r="H792" s="860"/>
      <c r="I792" s="860"/>
      <c r="J792" s="860"/>
      <c r="K792" s="860"/>
      <c r="L792" s="860"/>
      <c r="M792" s="860"/>
      <c r="N792" s="860"/>
      <c r="O792" s="860"/>
      <c r="P792" s="860"/>
      <c r="Q792" s="860"/>
      <c r="R792" s="860"/>
      <c r="S792" s="860"/>
      <c r="T792" s="860"/>
      <c r="U792" s="860"/>
      <c r="V792" s="860"/>
      <c r="W792" s="860"/>
      <c r="X792" s="860"/>
      <c r="Y792" s="860"/>
      <c r="Z792" s="860"/>
      <c r="AA792" s="860"/>
      <c r="AB792" s="860"/>
      <c r="AC792" s="860"/>
    </row>
    <row r="793" spans="1:29" ht="15.75" customHeight="1" x14ac:dyDescent="0.25">
      <c r="A793" s="860"/>
      <c r="B793" s="860"/>
      <c r="C793" s="860"/>
      <c r="D793" s="860"/>
      <c r="E793" s="860"/>
      <c r="F793" s="860"/>
      <c r="G793" s="868"/>
      <c r="H793" s="860"/>
      <c r="I793" s="860"/>
      <c r="J793" s="860"/>
      <c r="K793" s="860"/>
      <c r="L793" s="860"/>
      <c r="M793" s="860"/>
      <c r="N793" s="860"/>
      <c r="O793" s="860"/>
      <c r="P793" s="860"/>
      <c r="Q793" s="860"/>
      <c r="R793" s="860"/>
      <c r="S793" s="860"/>
      <c r="T793" s="860"/>
      <c r="U793" s="860"/>
      <c r="V793" s="860"/>
      <c r="W793" s="860"/>
      <c r="X793" s="860"/>
      <c r="Y793" s="860"/>
      <c r="Z793" s="860"/>
      <c r="AA793" s="860"/>
      <c r="AB793" s="860"/>
      <c r="AC793" s="860"/>
    </row>
    <row r="794" spans="1:29" ht="15.75" customHeight="1" x14ac:dyDescent="0.25">
      <c r="A794" s="860"/>
      <c r="B794" s="860"/>
      <c r="C794" s="860"/>
      <c r="D794" s="860"/>
      <c r="E794" s="860"/>
      <c r="F794" s="860"/>
      <c r="G794" s="868"/>
      <c r="H794" s="860"/>
      <c r="I794" s="860"/>
      <c r="J794" s="860"/>
      <c r="K794" s="860"/>
      <c r="L794" s="860"/>
      <c r="M794" s="860"/>
      <c r="N794" s="860"/>
      <c r="O794" s="860"/>
      <c r="P794" s="860"/>
      <c r="Q794" s="860"/>
      <c r="R794" s="860"/>
      <c r="S794" s="860"/>
      <c r="T794" s="860"/>
      <c r="U794" s="860"/>
      <c r="V794" s="860"/>
      <c r="W794" s="860"/>
      <c r="X794" s="860"/>
      <c r="Y794" s="860"/>
      <c r="Z794" s="860"/>
      <c r="AA794" s="860"/>
      <c r="AB794" s="860"/>
      <c r="AC794" s="860"/>
    </row>
    <row r="795" spans="1:29" ht="15.75" customHeight="1" x14ac:dyDescent="0.25">
      <c r="A795" s="860"/>
      <c r="B795" s="860"/>
      <c r="C795" s="860"/>
      <c r="D795" s="860"/>
      <c r="E795" s="860"/>
      <c r="F795" s="860"/>
      <c r="G795" s="868"/>
      <c r="H795" s="860"/>
      <c r="I795" s="860"/>
      <c r="J795" s="860"/>
      <c r="K795" s="860"/>
      <c r="L795" s="860"/>
      <c r="M795" s="860"/>
      <c r="N795" s="860"/>
      <c r="O795" s="860"/>
      <c r="P795" s="860"/>
      <c r="Q795" s="860"/>
      <c r="R795" s="860"/>
      <c r="S795" s="860"/>
      <c r="T795" s="860"/>
      <c r="U795" s="860"/>
      <c r="V795" s="860"/>
      <c r="W795" s="860"/>
      <c r="X795" s="860"/>
      <c r="Y795" s="860"/>
      <c r="Z795" s="860"/>
      <c r="AA795" s="860"/>
      <c r="AB795" s="860"/>
      <c r="AC795" s="860"/>
    </row>
    <row r="796" spans="1:29" ht="15.75" customHeight="1" x14ac:dyDescent="0.25">
      <c r="A796" s="860"/>
      <c r="B796" s="860"/>
      <c r="C796" s="860"/>
      <c r="D796" s="860"/>
      <c r="E796" s="860"/>
      <c r="F796" s="860"/>
      <c r="G796" s="868"/>
      <c r="H796" s="860"/>
      <c r="I796" s="860"/>
      <c r="J796" s="860"/>
      <c r="K796" s="860"/>
      <c r="L796" s="860"/>
      <c r="M796" s="860"/>
      <c r="N796" s="860"/>
      <c r="O796" s="860"/>
      <c r="P796" s="860"/>
      <c r="Q796" s="860"/>
      <c r="R796" s="860"/>
      <c r="S796" s="860"/>
      <c r="T796" s="860"/>
      <c r="U796" s="860"/>
      <c r="V796" s="860"/>
      <c r="W796" s="860"/>
      <c r="X796" s="860"/>
      <c r="Y796" s="860"/>
      <c r="Z796" s="860"/>
      <c r="AA796" s="860"/>
      <c r="AB796" s="860"/>
      <c r="AC796" s="860"/>
    </row>
    <row r="797" spans="1:29" ht="15.75" customHeight="1" x14ac:dyDescent="0.25">
      <c r="A797" s="860"/>
      <c r="B797" s="860"/>
      <c r="C797" s="860"/>
      <c r="D797" s="860"/>
      <c r="E797" s="860"/>
      <c r="F797" s="860"/>
      <c r="G797" s="868"/>
      <c r="H797" s="860"/>
      <c r="I797" s="860"/>
      <c r="J797" s="860"/>
      <c r="K797" s="860"/>
      <c r="L797" s="860"/>
      <c r="M797" s="860"/>
      <c r="N797" s="860"/>
      <c r="O797" s="860"/>
      <c r="P797" s="860"/>
      <c r="Q797" s="860"/>
      <c r="R797" s="860"/>
      <c r="S797" s="860"/>
      <c r="T797" s="860"/>
      <c r="U797" s="860"/>
      <c r="V797" s="860"/>
      <c r="W797" s="860"/>
      <c r="X797" s="860"/>
      <c r="Y797" s="860"/>
      <c r="Z797" s="860"/>
      <c r="AA797" s="860"/>
      <c r="AB797" s="860"/>
      <c r="AC797" s="860"/>
    </row>
    <row r="798" spans="1:29" ht="15.75" customHeight="1" x14ac:dyDescent="0.25">
      <c r="A798" s="860"/>
      <c r="B798" s="860"/>
      <c r="C798" s="860"/>
      <c r="D798" s="860"/>
      <c r="E798" s="860"/>
      <c r="F798" s="860"/>
      <c r="G798" s="868"/>
      <c r="H798" s="860"/>
      <c r="I798" s="860"/>
      <c r="J798" s="860"/>
      <c r="K798" s="860"/>
      <c r="L798" s="860"/>
      <c r="M798" s="860"/>
      <c r="N798" s="860"/>
      <c r="O798" s="860"/>
      <c r="P798" s="860"/>
      <c r="Q798" s="860"/>
      <c r="R798" s="860"/>
      <c r="S798" s="860"/>
      <c r="T798" s="860"/>
      <c r="U798" s="860"/>
      <c r="V798" s="860"/>
      <c r="W798" s="860"/>
      <c r="X798" s="860"/>
      <c r="Y798" s="860"/>
      <c r="Z798" s="860"/>
      <c r="AA798" s="860"/>
      <c r="AB798" s="860"/>
      <c r="AC798" s="860"/>
    </row>
    <row r="799" spans="1:29" ht="15.75" customHeight="1" x14ac:dyDescent="0.25">
      <c r="A799" s="860"/>
      <c r="B799" s="860"/>
      <c r="C799" s="860"/>
      <c r="D799" s="860"/>
      <c r="E799" s="860"/>
      <c r="F799" s="860"/>
      <c r="G799" s="868"/>
      <c r="H799" s="860"/>
      <c r="I799" s="860"/>
      <c r="J799" s="860"/>
      <c r="K799" s="860"/>
      <c r="L799" s="860"/>
      <c r="M799" s="860"/>
      <c r="N799" s="860"/>
      <c r="O799" s="860"/>
      <c r="P799" s="860"/>
      <c r="Q799" s="860"/>
      <c r="R799" s="860"/>
      <c r="S799" s="860"/>
      <c r="T799" s="860"/>
      <c r="U799" s="860"/>
      <c r="V799" s="860"/>
      <c r="W799" s="860"/>
      <c r="X799" s="860"/>
      <c r="Y799" s="860"/>
      <c r="Z799" s="860"/>
      <c r="AA799" s="860"/>
      <c r="AB799" s="860"/>
      <c r="AC799" s="860"/>
    </row>
    <row r="800" spans="1:29" ht="15.75" customHeight="1" x14ac:dyDescent="0.25">
      <c r="A800" s="860"/>
      <c r="B800" s="860"/>
      <c r="C800" s="860"/>
      <c r="D800" s="860"/>
      <c r="E800" s="860"/>
      <c r="F800" s="860"/>
      <c r="G800" s="868"/>
      <c r="H800" s="860"/>
      <c r="I800" s="860"/>
      <c r="J800" s="860"/>
      <c r="K800" s="860"/>
      <c r="L800" s="860"/>
      <c r="M800" s="860"/>
      <c r="N800" s="860"/>
      <c r="O800" s="860"/>
      <c r="P800" s="860"/>
      <c r="Q800" s="860"/>
      <c r="R800" s="860"/>
      <c r="S800" s="860"/>
      <c r="T800" s="860"/>
      <c r="U800" s="860"/>
      <c r="V800" s="860"/>
      <c r="W800" s="860"/>
      <c r="X800" s="860"/>
      <c r="Y800" s="860"/>
      <c r="Z800" s="860"/>
      <c r="AA800" s="860"/>
      <c r="AB800" s="860"/>
      <c r="AC800" s="860"/>
    </row>
    <row r="801" spans="1:29" ht="15.75" customHeight="1" x14ac:dyDescent="0.25">
      <c r="A801" s="860"/>
      <c r="B801" s="860"/>
      <c r="C801" s="860"/>
      <c r="D801" s="860"/>
      <c r="E801" s="860"/>
      <c r="F801" s="860"/>
      <c r="G801" s="868"/>
      <c r="H801" s="860"/>
      <c r="I801" s="860"/>
      <c r="J801" s="860"/>
      <c r="K801" s="860"/>
      <c r="L801" s="860"/>
      <c r="M801" s="860"/>
      <c r="N801" s="860"/>
      <c r="O801" s="860"/>
      <c r="P801" s="860"/>
      <c r="Q801" s="860"/>
      <c r="R801" s="860"/>
      <c r="S801" s="860"/>
      <c r="T801" s="860"/>
      <c r="U801" s="860"/>
      <c r="V801" s="860"/>
      <c r="W801" s="860"/>
      <c r="X801" s="860"/>
      <c r="Y801" s="860"/>
      <c r="Z801" s="860"/>
      <c r="AA801" s="860"/>
      <c r="AB801" s="860"/>
      <c r="AC801" s="860"/>
    </row>
    <row r="802" spans="1:29" ht="15.75" customHeight="1" x14ac:dyDescent="0.25">
      <c r="A802" s="860"/>
      <c r="B802" s="860"/>
      <c r="C802" s="860"/>
      <c r="D802" s="860"/>
      <c r="E802" s="860"/>
      <c r="F802" s="860"/>
      <c r="G802" s="868"/>
      <c r="H802" s="860"/>
      <c r="I802" s="860"/>
      <c r="J802" s="860"/>
      <c r="K802" s="860"/>
      <c r="L802" s="860"/>
      <c r="M802" s="860"/>
      <c r="N802" s="860"/>
      <c r="O802" s="860"/>
      <c r="P802" s="860"/>
      <c r="Q802" s="860"/>
      <c r="R802" s="860"/>
      <c r="S802" s="860"/>
      <c r="T802" s="860"/>
      <c r="U802" s="860"/>
      <c r="V802" s="860"/>
      <c r="W802" s="860"/>
      <c r="X802" s="860"/>
      <c r="Y802" s="860"/>
      <c r="Z802" s="860"/>
      <c r="AA802" s="860"/>
      <c r="AB802" s="860"/>
      <c r="AC802" s="860"/>
    </row>
    <row r="803" spans="1:29" ht="15.75" customHeight="1" x14ac:dyDescent="0.25">
      <c r="A803" s="860"/>
      <c r="B803" s="860"/>
      <c r="C803" s="860"/>
      <c r="D803" s="860"/>
      <c r="E803" s="860"/>
      <c r="F803" s="860"/>
      <c r="G803" s="868"/>
      <c r="H803" s="860"/>
      <c r="I803" s="860"/>
      <c r="J803" s="860"/>
      <c r="K803" s="860"/>
      <c r="L803" s="860"/>
      <c r="M803" s="860"/>
      <c r="N803" s="860"/>
      <c r="O803" s="860"/>
      <c r="P803" s="860"/>
      <c r="Q803" s="860"/>
      <c r="R803" s="860"/>
      <c r="S803" s="860"/>
      <c r="T803" s="860"/>
      <c r="U803" s="860"/>
      <c r="V803" s="860"/>
      <c r="W803" s="860"/>
      <c r="X803" s="860"/>
      <c r="Y803" s="860"/>
      <c r="Z803" s="860"/>
      <c r="AA803" s="860"/>
      <c r="AB803" s="860"/>
      <c r="AC803" s="860"/>
    </row>
    <row r="804" spans="1:29" ht="15.75" customHeight="1" x14ac:dyDescent="0.25">
      <c r="A804" s="860"/>
      <c r="B804" s="860"/>
      <c r="C804" s="860"/>
      <c r="D804" s="860"/>
      <c r="E804" s="860"/>
      <c r="F804" s="860"/>
      <c r="G804" s="868"/>
      <c r="H804" s="860"/>
      <c r="I804" s="860"/>
      <c r="J804" s="860"/>
      <c r="K804" s="860"/>
      <c r="L804" s="860"/>
      <c r="M804" s="860"/>
      <c r="N804" s="860"/>
      <c r="O804" s="860"/>
      <c r="P804" s="860"/>
      <c r="Q804" s="860"/>
      <c r="R804" s="860"/>
      <c r="S804" s="860"/>
      <c r="T804" s="860"/>
      <c r="U804" s="860"/>
      <c r="V804" s="860"/>
      <c r="W804" s="860"/>
      <c r="X804" s="860"/>
      <c r="Y804" s="860"/>
      <c r="Z804" s="860"/>
      <c r="AA804" s="860"/>
      <c r="AB804" s="860"/>
      <c r="AC804" s="860"/>
    </row>
    <row r="805" spans="1:29" ht="15.75" customHeight="1" x14ac:dyDescent="0.25">
      <c r="A805" s="860"/>
      <c r="B805" s="860"/>
      <c r="C805" s="860"/>
      <c r="D805" s="860"/>
      <c r="E805" s="860"/>
      <c r="F805" s="860"/>
      <c r="G805" s="868"/>
      <c r="H805" s="860"/>
      <c r="I805" s="860"/>
      <c r="J805" s="860"/>
      <c r="K805" s="860"/>
      <c r="L805" s="860"/>
      <c r="M805" s="860"/>
      <c r="N805" s="860"/>
      <c r="O805" s="860"/>
      <c r="P805" s="860"/>
      <c r="Q805" s="860"/>
      <c r="R805" s="860"/>
      <c r="S805" s="860"/>
      <c r="T805" s="860"/>
      <c r="U805" s="860"/>
      <c r="V805" s="860"/>
      <c r="W805" s="860"/>
      <c r="X805" s="860"/>
      <c r="Y805" s="860"/>
      <c r="Z805" s="860"/>
      <c r="AA805" s="860"/>
      <c r="AB805" s="860"/>
      <c r="AC805" s="860"/>
    </row>
    <row r="806" spans="1:29" ht="15.75" customHeight="1" x14ac:dyDescent="0.25">
      <c r="A806" s="860"/>
      <c r="B806" s="860"/>
      <c r="C806" s="860"/>
      <c r="D806" s="860"/>
      <c r="E806" s="860"/>
      <c r="F806" s="860"/>
      <c r="G806" s="868"/>
      <c r="H806" s="860"/>
      <c r="I806" s="860"/>
      <c r="J806" s="860"/>
      <c r="K806" s="860"/>
      <c r="L806" s="860"/>
      <c r="M806" s="860"/>
      <c r="N806" s="860"/>
      <c r="O806" s="860"/>
      <c r="P806" s="860"/>
      <c r="Q806" s="860"/>
      <c r="R806" s="860"/>
      <c r="S806" s="860"/>
      <c r="T806" s="860"/>
      <c r="U806" s="860"/>
      <c r="V806" s="860"/>
      <c r="W806" s="860"/>
      <c r="X806" s="860"/>
      <c r="Y806" s="860"/>
      <c r="Z806" s="860"/>
      <c r="AA806" s="860"/>
      <c r="AB806" s="860"/>
      <c r="AC806" s="860"/>
    </row>
    <row r="807" spans="1:29" ht="15.75" customHeight="1" x14ac:dyDescent="0.25">
      <c r="A807" s="860"/>
      <c r="B807" s="860"/>
      <c r="C807" s="860"/>
      <c r="D807" s="860"/>
      <c r="E807" s="860"/>
      <c r="F807" s="860"/>
      <c r="G807" s="868"/>
      <c r="H807" s="860"/>
      <c r="I807" s="860"/>
      <c r="J807" s="860"/>
      <c r="K807" s="860"/>
      <c r="L807" s="860"/>
      <c r="M807" s="860"/>
      <c r="N807" s="860"/>
      <c r="O807" s="860"/>
      <c r="P807" s="860"/>
      <c r="Q807" s="860"/>
      <c r="R807" s="860"/>
      <c r="S807" s="860"/>
      <c r="T807" s="860"/>
      <c r="U807" s="860"/>
      <c r="V807" s="860"/>
      <c r="W807" s="860"/>
      <c r="X807" s="860"/>
      <c r="Y807" s="860"/>
      <c r="Z807" s="860"/>
      <c r="AA807" s="860"/>
      <c r="AB807" s="860"/>
      <c r="AC807" s="860"/>
    </row>
    <row r="808" spans="1:29" ht="15.75" customHeight="1" x14ac:dyDescent="0.25">
      <c r="A808" s="860"/>
      <c r="B808" s="860"/>
      <c r="C808" s="860"/>
      <c r="D808" s="860"/>
      <c r="E808" s="860"/>
      <c r="F808" s="860"/>
      <c r="G808" s="868"/>
      <c r="H808" s="860"/>
      <c r="I808" s="860"/>
      <c r="J808" s="860"/>
      <c r="K808" s="860"/>
      <c r="L808" s="860"/>
      <c r="M808" s="860"/>
      <c r="N808" s="860"/>
      <c r="O808" s="860"/>
      <c r="P808" s="860"/>
      <c r="Q808" s="860"/>
      <c r="R808" s="860"/>
      <c r="S808" s="860"/>
      <c r="T808" s="860"/>
      <c r="U808" s="860"/>
      <c r="V808" s="860"/>
      <c r="W808" s="860"/>
      <c r="X808" s="860"/>
      <c r="Y808" s="860"/>
      <c r="Z808" s="860"/>
      <c r="AA808" s="860"/>
      <c r="AB808" s="860"/>
      <c r="AC808" s="860"/>
    </row>
    <row r="809" spans="1:29" ht="15.75" customHeight="1" x14ac:dyDescent="0.25">
      <c r="A809" s="860"/>
      <c r="B809" s="860"/>
      <c r="C809" s="860"/>
      <c r="D809" s="860"/>
      <c r="E809" s="860"/>
      <c r="F809" s="860"/>
      <c r="G809" s="868"/>
      <c r="H809" s="860"/>
      <c r="I809" s="860"/>
      <c r="J809" s="860"/>
      <c r="K809" s="860"/>
      <c r="L809" s="860"/>
      <c r="M809" s="860"/>
      <c r="N809" s="860"/>
      <c r="O809" s="860"/>
      <c r="P809" s="860"/>
      <c r="Q809" s="860"/>
      <c r="R809" s="860"/>
      <c r="S809" s="860"/>
      <c r="T809" s="860"/>
      <c r="U809" s="860"/>
      <c r="V809" s="860"/>
      <c r="W809" s="860"/>
      <c r="X809" s="860"/>
      <c r="Y809" s="860"/>
      <c r="Z809" s="860"/>
      <c r="AA809" s="860"/>
      <c r="AB809" s="860"/>
      <c r="AC809" s="860"/>
    </row>
    <row r="810" spans="1:29" ht="15.75" customHeight="1" x14ac:dyDescent="0.25">
      <c r="A810" s="860"/>
      <c r="B810" s="860"/>
      <c r="C810" s="860"/>
      <c r="D810" s="860"/>
      <c r="E810" s="860"/>
      <c r="F810" s="860"/>
      <c r="G810" s="868"/>
      <c r="H810" s="860"/>
      <c r="I810" s="860"/>
      <c r="J810" s="860"/>
      <c r="K810" s="860"/>
      <c r="L810" s="860"/>
      <c r="M810" s="860"/>
      <c r="N810" s="860"/>
      <c r="O810" s="860"/>
      <c r="P810" s="860"/>
      <c r="Q810" s="860"/>
      <c r="R810" s="860"/>
      <c r="S810" s="860"/>
      <c r="T810" s="860"/>
      <c r="U810" s="860"/>
      <c r="V810" s="860"/>
      <c r="W810" s="860"/>
      <c r="X810" s="860"/>
      <c r="Y810" s="860"/>
      <c r="Z810" s="860"/>
      <c r="AA810" s="860"/>
      <c r="AB810" s="860"/>
      <c r="AC810" s="860"/>
    </row>
    <row r="811" spans="1:29" ht="15.75" customHeight="1" x14ac:dyDescent="0.25">
      <c r="A811" s="860"/>
      <c r="B811" s="860"/>
      <c r="C811" s="860"/>
      <c r="D811" s="860"/>
      <c r="E811" s="860"/>
      <c r="F811" s="860"/>
      <c r="G811" s="868"/>
      <c r="H811" s="860"/>
      <c r="I811" s="860"/>
      <c r="J811" s="860"/>
      <c r="K811" s="860"/>
      <c r="L811" s="860"/>
      <c r="M811" s="860"/>
      <c r="N811" s="860"/>
      <c r="O811" s="860"/>
      <c r="P811" s="860"/>
      <c r="Q811" s="860"/>
      <c r="R811" s="860"/>
      <c r="S811" s="860"/>
      <c r="T811" s="860"/>
      <c r="U811" s="860"/>
      <c r="V811" s="860"/>
      <c r="W811" s="860"/>
      <c r="X811" s="860"/>
      <c r="Y811" s="860"/>
      <c r="Z811" s="860"/>
      <c r="AA811" s="860"/>
      <c r="AB811" s="860"/>
      <c r="AC811" s="860"/>
    </row>
    <row r="812" spans="1:29" ht="15.75" customHeight="1" x14ac:dyDescent="0.25">
      <c r="A812" s="860"/>
      <c r="B812" s="860"/>
      <c r="C812" s="860"/>
      <c r="D812" s="860"/>
      <c r="E812" s="860"/>
      <c r="F812" s="860"/>
      <c r="G812" s="868"/>
      <c r="H812" s="860"/>
      <c r="I812" s="860"/>
      <c r="J812" s="860"/>
      <c r="K812" s="860"/>
      <c r="L812" s="860"/>
      <c r="M812" s="860"/>
      <c r="N812" s="860"/>
      <c r="O812" s="860"/>
      <c r="P812" s="860"/>
      <c r="Q812" s="860"/>
      <c r="R812" s="860"/>
      <c r="S812" s="860"/>
      <c r="T812" s="860"/>
      <c r="U812" s="860"/>
      <c r="V812" s="860"/>
      <c r="W812" s="860"/>
      <c r="X812" s="860"/>
      <c r="Y812" s="860"/>
      <c r="Z812" s="860"/>
      <c r="AA812" s="860"/>
      <c r="AB812" s="860"/>
      <c r="AC812" s="860"/>
    </row>
    <row r="813" spans="1:29" ht="15.75" customHeight="1" x14ac:dyDescent="0.25">
      <c r="A813" s="860"/>
      <c r="B813" s="860"/>
      <c r="C813" s="860"/>
      <c r="D813" s="860"/>
      <c r="E813" s="860"/>
      <c r="F813" s="860"/>
      <c r="G813" s="868"/>
      <c r="H813" s="860"/>
      <c r="I813" s="860"/>
      <c r="J813" s="860"/>
      <c r="K813" s="860"/>
      <c r="L813" s="860"/>
      <c r="M813" s="860"/>
      <c r="N813" s="860"/>
      <c r="O813" s="860"/>
      <c r="P813" s="860"/>
      <c r="Q813" s="860"/>
      <c r="R813" s="860"/>
      <c r="S813" s="860"/>
      <c r="T813" s="860"/>
      <c r="U813" s="860"/>
      <c r="V813" s="860"/>
      <c r="W813" s="860"/>
      <c r="X813" s="860"/>
      <c r="Y813" s="860"/>
      <c r="Z813" s="860"/>
      <c r="AA813" s="860"/>
      <c r="AB813" s="860"/>
      <c r="AC813" s="860"/>
    </row>
    <row r="814" spans="1:29" ht="15.75" customHeight="1" x14ac:dyDescent="0.25">
      <c r="A814" s="860"/>
      <c r="B814" s="860"/>
      <c r="C814" s="860"/>
      <c r="D814" s="860"/>
      <c r="E814" s="860"/>
      <c r="F814" s="860"/>
      <c r="G814" s="868"/>
      <c r="H814" s="860"/>
      <c r="I814" s="860"/>
      <c r="J814" s="860"/>
      <c r="K814" s="860"/>
      <c r="L814" s="860"/>
      <c r="M814" s="860"/>
      <c r="N814" s="860"/>
      <c r="O814" s="860"/>
      <c r="P814" s="860"/>
      <c r="Q814" s="860"/>
      <c r="R814" s="860"/>
      <c r="S814" s="860"/>
      <c r="T814" s="860"/>
      <c r="U814" s="860"/>
      <c r="V814" s="860"/>
      <c r="W814" s="860"/>
      <c r="X814" s="860"/>
      <c r="Y814" s="860"/>
      <c r="Z814" s="860"/>
      <c r="AA814" s="860"/>
      <c r="AB814" s="860"/>
      <c r="AC814" s="860"/>
    </row>
    <row r="815" spans="1:29" ht="15.75" customHeight="1" x14ac:dyDescent="0.25">
      <c r="A815" s="860"/>
      <c r="B815" s="860"/>
      <c r="C815" s="860"/>
      <c r="D815" s="860"/>
      <c r="E815" s="860"/>
      <c r="F815" s="860"/>
      <c r="G815" s="868"/>
      <c r="H815" s="860"/>
      <c r="I815" s="860"/>
      <c r="J815" s="860"/>
      <c r="K815" s="860"/>
      <c r="L815" s="860"/>
      <c r="M815" s="860"/>
      <c r="N815" s="860"/>
      <c r="O815" s="860"/>
      <c r="P815" s="860"/>
      <c r="Q815" s="860"/>
      <c r="R815" s="860"/>
      <c r="S815" s="860"/>
      <c r="T815" s="860"/>
      <c r="U815" s="860"/>
      <c r="V815" s="860"/>
      <c r="W815" s="860"/>
      <c r="X815" s="860"/>
      <c r="Y815" s="860"/>
      <c r="Z815" s="860"/>
      <c r="AA815" s="860"/>
      <c r="AB815" s="860"/>
      <c r="AC815" s="860"/>
    </row>
    <row r="816" spans="1:29" ht="15.75" customHeight="1" x14ac:dyDescent="0.25">
      <c r="A816" s="860"/>
      <c r="B816" s="860"/>
      <c r="C816" s="860"/>
      <c r="D816" s="860"/>
      <c r="E816" s="860"/>
      <c r="F816" s="860"/>
      <c r="G816" s="868"/>
      <c r="H816" s="860"/>
      <c r="I816" s="860"/>
      <c r="J816" s="860"/>
      <c r="K816" s="860"/>
      <c r="L816" s="860"/>
      <c r="M816" s="860"/>
      <c r="N816" s="860"/>
      <c r="O816" s="860"/>
      <c r="P816" s="860"/>
      <c r="Q816" s="860"/>
      <c r="R816" s="860"/>
      <c r="S816" s="860"/>
      <c r="T816" s="860"/>
      <c r="U816" s="860"/>
      <c r="V816" s="860"/>
      <c r="W816" s="860"/>
      <c r="X816" s="860"/>
      <c r="Y816" s="860"/>
      <c r="Z816" s="860"/>
      <c r="AA816" s="860"/>
      <c r="AB816" s="860"/>
      <c r="AC816" s="860"/>
    </row>
    <row r="817" spans="1:29" ht="15.75" customHeight="1" x14ac:dyDescent="0.25">
      <c r="A817" s="860"/>
      <c r="B817" s="860"/>
      <c r="C817" s="860"/>
      <c r="D817" s="860"/>
      <c r="E817" s="860"/>
      <c r="F817" s="860"/>
      <c r="G817" s="868"/>
      <c r="H817" s="860"/>
      <c r="I817" s="860"/>
      <c r="J817" s="860"/>
      <c r="K817" s="860"/>
      <c r="L817" s="860"/>
      <c r="M817" s="860"/>
      <c r="N817" s="860"/>
      <c r="O817" s="860"/>
      <c r="P817" s="860"/>
      <c r="Q817" s="860"/>
      <c r="R817" s="860"/>
      <c r="S817" s="860"/>
      <c r="T817" s="860"/>
      <c r="U817" s="860"/>
      <c r="V817" s="860"/>
      <c r="W817" s="860"/>
      <c r="X817" s="860"/>
      <c r="Y817" s="860"/>
      <c r="Z817" s="860"/>
      <c r="AA817" s="860"/>
      <c r="AB817" s="860"/>
      <c r="AC817" s="860"/>
    </row>
    <row r="818" spans="1:29" ht="15.75" customHeight="1" x14ac:dyDescent="0.25">
      <c r="A818" s="860"/>
      <c r="B818" s="860"/>
      <c r="C818" s="860"/>
      <c r="D818" s="860"/>
      <c r="E818" s="860"/>
      <c r="F818" s="860"/>
      <c r="G818" s="868"/>
      <c r="H818" s="860"/>
      <c r="I818" s="860"/>
      <c r="J818" s="860"/>
      <c r="K818" s="860"/>
      <c r="L818" s="860"/>
      <c r="M818" s="860"/>
      <c r="N818" s="860"/>
      <c r="O818" s="860"/>
      <c r="P818" s="860"/>
      <c r="Q818" s="860"/>
      <c r="R818" s="860"/>
      <c r="S818" s="860"/>
      <c r="T818" s="860"/>
      <c r="U818" s="860"/>
      <c r="V818" s="860"/>
      <c r="W818" s="860"/>
      <c r="X818" s="860"/>
      <c r="Y818" s="860"/>
      <c r="Z818" s="860"/>
      <c r="AA818" s="860"/>
      <c r="AB818" s="860"/>
      <c r="AC818" s="860"/>
    </row>
    <row r="819" spans="1:29" ht="15.75" customHeight="1" x14ac:dyDescent="0.25">
      <c r="A819" s="860"/>
      <c r="B819" s="860"/>
      <c r="C819" s="860"/>
      <c r="D819" s="860"/>
      <c r="E819" s="860"/>
      <c r="F819" s="860"/>
      <c r="G819" s="868"/>
      <c r="H819" s="860"/>
      <c r="I819" s="860"/>
      <c r="J819" s="860"/>
      <c r="K819" s="860"/>
      <c r="L819" s="860"/>
      <c r="M819" s="860"/>
      <c r="N819" s="860"/>
      <c r="O819" s="860"/>
      <c r="P819" s="860"/>
      <c r="Q819" s="860"/>
      <c r="R819" s="860"/>
      <c r="S819" s="860"/>
      <c r="T819" s="860"/>
      <c r="U819" s="860"/>
      <c r="V819" s="860"/>
      <c r="W819" s="860"/>
      <c r="X819" s="860"/>
      <c r="Y819" s="860"/>
      <c r="Z819" s="860"/>
      <c r="AA819" s="860"/>
      <c r="AB819" s="860"/>
      <c r="AC819" s="860"/>
    </row>
    <row r="820" spans="1:29" ht="15.75" customHeight="1" x14ac:dyDescent="0.25">
      <c r="A820" s="860"/>
      <c r="B820" s="860"/>
      <c r="C820" s="860"/>
      <c r="D820" s="860"/>
      <c r="E820" s="860"/>
      <c r="F820" s="860"/>
      <c r="G820" s="868"/>
      <c r="H820" s="860"/>
      <c r="I820" s="860"/>
      <c r="J820" s="860"/>
      <c r="K820" s="860"/>
      <c r="L820" s="860"/>
      <c r="M820" s="860"/>
      <c r="N820" s="860"/>
      <c r="O820" s="860"/>
      <c r="P820" s="860"/>
      <c r="Q820" s="860"/>
      <c r="R820" s="860"/>
      <c r="S820" s="860"/>
      <c r="T820" s="860"/>
      <c r="U820" s="860"/>
      <c r="V820" s="860"/>
      <c r="W820" s="860"/>
      <c r="X820" s="860"/>
      <c r="Y820" s="860"/>
      <c r="Z820" s="860"/>
      <c r="AA820" s="860"/>
      <c r="AB820" s="860"/>
      <c r="AC820" s="860"/>
    </row>
    <row r="821" spans="1:29" ht="15.75" customHeight="1" x14ac:dyDescent="0.25">
      <c r="A821" s="860"/>
      <c r="B821" s="860"/>
      <c r="C821" s="860"/>
      <c r="D821" s="860"/>
      <c r="E821" s="860"/>
      <c r="F821" s="860"/>
      <c r="G821" s="868"/>
      <c r="H821" s="860"/>
      <c r="I821" s="860"/>
      <c r="J821" s="860"/>
      <c r="K821" s="860"/>
      <c r="L821" s="860"/>
      <c r="M821" s="860"/>
      <c r="N821" s="860"/>
      <c r="O821" s="860"/>
      <c r="P821" s="860"/>
      <c r="Q821" s="860"/>
      <c r="R821" s="860"/>
      <c r="S821" s="860"/>
      <c r="T821" s="860"/>
      <c r="U821" s="860"/>
      <c r="V821" s="860"/>
      <c r="W821" s="860"/>
      <c r="X821" s="860"/>
      <c r="Y821" s="860"/>
      <c r="Z821" s="860"/>
      <c r="AA821" s="860"/>
      <c r="AB821" s="860"/>
      <c r="AC821" s="860"/>
    </row>
    <row r="822" spans="1:29" ht="15.75" customHeight="1" x14ac:dyDescent="0.25">
      <c r="A822" s="860"/>
      <c r="B822" s="860"/>
      <c r="C822" s="860"/>
      <c r="D822" s="860"/>
      <c r="E822" s="860"/>
      <c r="F822" s="860"/>
      <c r="G822" s="868"/>
      <c r="H822" s="860"/>
      <c r="I822" s="860"/>
      <c r="J822" s="860"/>
      <c r="K822" s="860"/>
      <c r="L822" s="860"/>
      <c r="M822" s="860"/>
      <c r="N822" s="860"/>
      <c r="O822" s="860"/>
      <c r="P822" s="860"/>
      <c r="Q822" s="860"/>
      <c r="R822" s="860"/>
      <c r="S822" s="860"/>
      <c r="T822" s="860"/>
      <c r="U822" s="860"/>
      <c r="V822" s="860"/>
      <c r="W822" s="860"/>
      <c r="X822" s="860"/>
      <c r="Y822" s="860"/>
      <c r="Z822" s="860"/>
      <c r="AA822" s="860"/>
      <c r="AB822" s="860"/>
      <c r="AC822" s="860"/>
    </row>
    <row r="823" spans="1:29" ht="15.75" customHeight="1" x14ac:dyDescent="0.25">
      <c r="A823" s="860"/>
      <c r="B823" s="860"/>
      <c r="C823" s="860"/>
      <c r="D823" s="860"/>
      <c r="E823" s="860"/>
      <c r="F823" s="860"/>
      <c r="G823" s="868"/>
      <c r="H823" s="860"/>
      <c r="I823" s="860"/>
      <c r="J823" s="860"/>
      <c r="K823" s="860"/>
      <c r="L823" s="860"/>
      <c r="M823" s="860"/>
      <c r="N823" s="860"/>
      <c r="O823" s="860"/>
      <c r="P823" s="860"/>
      <c r="Q823" s="860"/>
      <c r="R823" s="860"/>
      <c r="S823" s="860"/>
      <c r="T823" s="860"/>
      <c r="U823" s="860"/>
      <c r="V823" s="860"/>
      <c r="W823" s="860"/>
      <c r="X823" s="860"/>
      <c r="Y823" s="860"/>
      <c r="Z823" s="860"/>
      <c r="AA823" s="860"/>
      <c r="AB823" s="860"/>
      <c r="AC823" s="860"/>
    </row>
    <row r="824" spans="1:29" ht="15.75" customHeight="1" x14ac:dyDescent="0.25">
      <c r="A824" s="860"/>
      <c r="B824" s="860"/>
      <c r="C824" s="860"/>
      <c r="D824" s="860"/>
      <c r="E824" s="860"/>
      <c r="F824" s="860"/>
      <c r="G824" s="868"/>
      <c r="H824" s="860"/>
      <c r="I824" s="860"/>
      <c r="J824" s="860"/>
      <c r="K824" s="860"/>
      <c r="L824" s="860"/>
      <c r="M824" s="860"/>
      <c r="N824" s="860"/>
      <c r="O824" s="860"/>
      <c r="P824" s="860"/>
      <c r="Q824" s="860"/>
      <c r="R824" s="860"/>
      <c r="S824" s="860"/>
      <c r="T824" s="860"/>
      <c r="U824" s="860"/>
      <c r="V824" s="860"/>
      <c r="W824" s="860"/>
      <c r="X824" s="860"/>
      <c r="Y824" s="860"/>
      <c r="Z824" s="860"/>
      <c r="AA824" s="860"/>
      <c r="AB824" s="860"/>
      <c r="AC824" s="860"/>
    </row>
    <row r="825" spans="1:29" ht="15.75" customHeight="1" x14ac:dyDescent="0.25">
      <c r="A825" s="860"/>
      <c r="B825" s="860"/>
      <c r="C825" s="860"/>
      <c r="D825" s="860"/>
      <c r="E825" s="860"/>
      <c r="F825" s="860"/>
      <c r="G825" s="868"/>
      <c r="H825" s="860"/>
      <c r="I825" s="860"/>
      <c r="J825" s="860"/>
      <c r="K825" s="860"/>
      <c r="L825" s="860"/>
      <c r="M825" s="860"/>
      <c r="N825" s="860"/>
      <c r="O825" s="860"/>
      <c r="P825" s="860"/>
      <c r="Q825" s="860"/>
      <c r="R825" s="860"/>
      <c r="S825" s="860"/>
      <c r="T825" s="860"/>
      <c r="U825" s="860"/>
      <c r="V825" s="860"/>
      <c r="W825" s="860"/>
      <c r="X825" s="860"/>
      <c r="Y825" s="860"/>
      <c r="Z825" s="860"/>
      <c r="AA825" s="860"/>
      <c r="AB825" s="860"/>
      <c r="AC825" s="860"/>
    </row>
    <row r="826" spans="1:29" ht="15.75" customHeight="1" x14ac:dyDescent="0.25">
      <c r="A826" s="860"/>
      <c r="B826" s="860"/>
      <c r="C826" s="860"/>
      <c r="D826" s="860"/>
      <c r="E826" s="860"/>
      <c r="F826" s="860"/>
      <c r="G826" s="868"/>
      <c r="H826" s="860"/>
      <c r="I826" s="860"/>
      <c r="J826" s="860"/>
      <c r="K826" s="860"/>
      <c r="L826" s="860"/>
      <c r="M826" s="860"/>
      <c r="N826" s="860"/>
      <c r="O826" s="860"/>
      <c r="P826" s="860"/>
      <c r="Q826" s="860"/>
      <c r="R826" s="860"/>
      <c r="S826" s="860"/>
      <c r="T826" s="860"/>
      <c r="U826" s="860"/>
      <c r="V826" s="860"/>
      <c r="W826" s="860"/>
      <c r="X826" s="860"/>
      <c r="Y826" s="860"/>
      <c r="Z826" s="860"/>
      <c r="AA826" s="860"/>
      <c r="AB826" s="860"/>
      <c r="AC826" s="860"/>
    </row>
    <row r="827" spans="1:29" ht="15.75" customHeight="1" x14ac:dyDescent="0.25">
      <c r="A827" s="860"/>
      <c r="B827" s="860"/>
      <c r="C827" s="860"/>
      <c r="D827" s="860"/>
      <c r="E827" s="860"/>
      <c r="F827" s="860"/>
      <c r="G827" s="868"/>
      <c r="H827" s="860"/>
      <c r="I827" s="860"/>
      <c r="J827" s="860"/>
      <c r="K827" s="860"/>
      <c r="L827" s="860"/>
      <c r="M827" s="860"/>
      <c r="N827" s="860"/>
      <c r="O827" s="860"/>
      <c r="P827" s="860"/>
      <c r="Q827" s="860"/>
      <c r="R827" s="860"/>
      <c r="S827" s="860"/>
      <c r="T827" s="860"/>
      <c r="U827" s="860"/>
      <c r="V827" s="860"/>
      <c r="W827" s="860"/>
      <c r="X827" s="860"/>
      <c r="Y827" s="860"/>
      <c r="Z827" s="860"/>
      <c r="AA827" s="860"/>
      <c r="AB827" s="860"/>
      <c r="AC827" s="860"/>
    </row>
    <row r="828" spans="1:29" ht="15.75" customHeight="1" x14ac:dyDescent="0.25">
      <c r="A828" s="860"/>
      <c r="B828" s="860"/>
      <c r="C828" s="860"/>
      <c r="D828" s="860"/>
      <c r="E828" s="860"/>
      <c r="F828" s="860"/>
      <c r="G828" s="868"/>
      <c r="H828" s="860"/>
      <c r="I828" s="860"/>
      <c r="J828" s="860"/>
      <c r="K828" s="860"/>
      <c r="L828" s="860"/>
      <c r="M828" s="860"/>
      <c r="N828" s="860"/>
      <c r="O828" s="860"/>
      <c r="P828" s="860"/>
      <c r="Q828" s="860"/>
      <c r="R828" s="860"/>
      <c r="S828" s="860"/>
      <c r="T828" s="860"/>
      <c r="U828" s="860"/>
      <c r="V828" s="860"/>
      <c r="W828" s="860"/>
      <c r="X828" s="860"/>
      <c r="Y828" s="860"/>
      <c r="Z828" s="860"/>
      <c r="AA828" s="860"/>
      <c r="AB828" s="860"/>
      <c r="AC828" s="860"/>
    </row>
    <row r="829" spans="1:29" ht="15.75" customHeight="1" x14ac:dyDescent="0.25">
      <c r="A829" s="860"/>
      <c r="B829" s="860"/>
      <c r="C829" s="860"/>
      <c r="D829" s="860"/>
      <c r="E829" s="860"/>
      <c r="F829" s="860"/>
      <c r="G829" s="868"/>
      <c r="H829" s="860"/>
      <c r="I829" s="860"/>
      <c r="J829" s="860"/>
      <c r="K829" s="860"/>
      <c r="L829" s="860"/>
      <c r="M829" s="860"/>
      <c r="N829" s="860"/>
      <c r="O829" s="860"/>
      <c r="P829" s="860"/>
      <c r="Q829" s="860"/>
      <c r="R829" s="860"/>
      <c r="S829" s="860"/>
      <c r="T829" s="860"/>
      <c r="U829" s="860"/>
      <c r="V829" s="860"/>
      <c r="W829" s="860"/>
      <c r="X829" s="860"/>
      <c r="Y829" s="860"/>
      <c r="Z829" s="860"/>
      <c r="AA829" s="860"/>
      <c r="AB829" s="860"/>
      <c r="AC829" s="860"/>
    </row>
    <row r="830" spans="1:29" ht="15.75" customHeight="1" x14ac:dyDescent="0.25">
      <c r="A830" s="860"/>
      <c r="B830" s="860"/>
      <c r="C830" s="860"/>
      <c r="D830" s="860"/>
      <c r="E830" s="860"/>
      <c r="F830" s="860"/>
      <c r="G830" s="868"/>
      <c r="H830" s="860"/>
      <c r="I830" s="860"/>
      <c r="J830" s="860"/>
      <c r="K830" s="860"/>
      <c r="L830" s="860"/>
      <c r="M830" s="860"/>
      <c r="N830" s="860"/>
      <c r="O830" s="860"/>
      <c r="P830" s="860"/>
      <c r="Q830" s="860"/>
      <c r="R830" s="860"/>
      <c r="S830" s="860"/>
      <c r="T830" s="860"/>
      <c r="U830" s="860"/>
      <c r="V830" s="860"/>
      <c r="W830" s="860"/>
      <c r="X830" s="860"/>
      <c r="Y830" s="860"/>
      <c r="Z830" s="860"/>
      <c r="AA830" s="860"/>
      <c r="AB830" s="860"/>
      <c r="AC830" s="860"/>
    </row>
    <row r="831" spans="1:29" ht="15.75" customHeight="1" x14ac:dyDescent="0.25">
      <c r="A831" s="860"/>
      <c r="B831" s="860"/>
      <c r="C831" s="860"/>
      <c r="D831" s="860"/>
      <c r="E831" s="860"/>
      <c r="F831" s="860"/>
      <c r="G831" s="868"/>
      <c r="H831" s="860"/>
      <c r="I831" s="860"/>
      <c r="J831" s="860"/>
      <c r="K831" s="860"/>
      <c r="L831" s="860"/>
      <c r="M831" s="860"/>
      <c r="N831" s="860"/>
      <c r="O831" s="860"/>
      <c r="P831" s="860"/>
      <c r="Q831" s="860"/>
      <c r="R831" s="860"/>
      <c r="S831" s="860"/>
      <c r="T831" s="860"/>
      <c r="U831" s="860"/>
      <c r="V831" s="860"/>
      <c r="W831" s="860"/>
      <c r="X831" s="860"/>
      <c r="Y831" s="860"/>
      <c r="Z831" s="860"/>
      <c r="AA831" s="860"/>
      <c r="AB831" s="860"/>
      <c r="AC831" s="860"/>
    </row>
    <row r="832" spans="1:29" ht="15.75" customHeight="1" x14ac:dyDescent="0.25">
      <c r="A832" s="860"/>
      <c r="B832" s="860"/>
      <c r="C832" s="860"/>
      <c r="D832" s="860"/>
      <c r="E832" s="860"/>
      <c r="F832" s="860"/>
      <c r="G832" s="868"/>
      <c r="H832" s="860"/>
      <c r="I832" s="860"/>
      <c r="J832" s="860"/>
      <c r="K832" s="860"/>
      <c r="L832" s="860"/>
      <c r="M832" s="860"/>
      <c r="N832" s="860"/>
      <c r="O832" s="860"/>
      <c r="P832" s="860"/>
      <c r="Q832" s="860"/>
      <c r="R832" s="860"/>
      <c r="S832" s="860"/>
      <c r="T832" s="860"/>
      <c r="U832" s="860"/>
      <c r="V832" s="860"/>
      <c r="W832" s="860"/>
      <c r="X832" s="860"/>
      <c r="Y832" s="860"/>
      <c r="Z832" s="860"/>
      <c r="AA832" s="860"/>
      <c r="AB832" s="860"/>
      <c r="AC832" s="860"/>
    </row>
    <row r="833" spans="1:29" ht="15.75" customHeight="1" x14ac:dyDescent="0.25">
      <c r="A833" s="860"/>
      <c r="B833" s="860"/>
      <c r="C833" s="860"/>
      <c r="D833" s="860"/>
      <c r="E833" s="860"/>
      <c r="F833" s="860"/>
      <c r="G833" s="868"/>
      <c r="H833" s="860"/>
      <c r="I833" s="860"/>
      <c r="J833" s="860"/>
      <c r="K833" s="860"/>
      <c r="L833" s="860"/>
      <c r="M833" s="860"/>
      <c r="N833" s="860"/>
      <c r="O833" s="860"/>
      <c r="P833" s="860"/>
      <c r="Q833" s="860"/>
      <c r="R833" s="860"/>
      <c r="S833" s="860"/>
      <c r="T833" s="860"/>
      <c r="U833" s="860"/>
      <c r="V833" s="860"/>
      <c r="W833" s="860"/>
      <c r="X833" s="860"/>
      <c r="Y833" s="860"/>
      <c r="Z833" s="860"/>
      <c r="AA833" s="860"/>
      <c r="AB833" s="860"/>
      <c r="AC833" s="860"/>
    </row>
    <row r="834" spans="1:29" ht="15.75" customHeight="1" x14ac:dyDescent="0.25">
      <c r="A834" s="860"/>
      <c r="B834" s="860"/>
      <c r="C834" s="860"/>
      <c r="D834" s="860"/>
      <c r="E834" s="860"/>
      <c r="F834" s="860"/>
      <c r="G834" s="868"/>
      <c r="H834" s="860"/>
      <c r="I834" s="860"/>
      <c r="J834" s="860"/>
      <c r="K834" s="860"/>
      <c r="L834" s="860"/>
      <c r="M834" s="860"/>
      <c r="N834" s="860"/>
      <c r="O834" s="860"/>
      <c r="P834" s="860"/>
      <c r="Q834" s="860"/>
      <c r="R834" s="860"/>
      <c r="S834" s="860"/>
      <c r="T834" s="860"/>
      <c r="U834" s="860"/>
      <c r="V834" s="860"/>
      <c r="W834" s="860"/>
      <c r="X834" s="860"/>
      <c r="Y834" s="860"/>
      <c r="Z834" s="860"/>
      <c r="AA834" s="860"/>
      <c r="AB834" s="860"/>
      <c r="AC834" s="860"/>
    </row>
    <row r="835" spans="1:29" ht="15.75" customHeight="1" x14ac:dyDescent="0.25">
      <c r="A835" s="860"/>
      <c r="B835" s="860"/>
      <c r="C835" s="860"/>
      <c r="D835" s="860"/>
      <c r="E835" s="860"/>
      <c r="F835" s="860"/>
      <c r="G835" s="868"/>
      <c r="H835" s="860"/>
      <c r="I835" s="860"/>
      <c r="J835" s="860"/>
      <c r="K835" s="860"/>
      <c r="L835" s="860"/>
      <c r="M835" s="860"/>
      <c r="N835" s="860"/>
      <c r="O835" s="860"/>
      <c r="P835" s="860"/>
      <c r="Q835" s="860"/>
      <c r="R835" s="860"/>
      <c r="S835" s="860"/>
      <c r="T835" s="860"/>
      <c r="U835" s="860"/>
      <c r="V835" s="860"/>
      <c r="W835" s="860"/>
      <c r="X835" s="860"/>
      <c r="Y835" s="860"/>
      <c r="Z835" s="860"/>
      <c r="AA835" s="860"/>
      <c r="AB835" s="860"/>
      <c r="AC835" s="860"/>
    </row>
    <row r="836" spans="1:29" ht="15.75" customHeight="1" x14ac:dyDescent="0.25">
      <c r="A836" s="860"/>
      <c r="B836" s="860"/>
      <c r="C836" s="860"/>
      <c r="D836" s="860"/>
      <c r="E836" s="860"/>
      <c r="F836" s="860"/>
      <c r="G836" s="868"/>
      <c r="H836" s="860"/>
      <c r="I836" s="860"/>
      <c r="J836" s="860"/>
      <c r="K836" s="860"/>
      <c r="L836" s="860"/>
      <c r="M836" s="860"/>
      <c r="N836" s="860"/>
      <c r="O836" s="860"/>
      <c r="P836" s="860"/>
      <c r="Q836" s="860"/>
      <c r="R836" s="860"/>
      <c r="S836" s="860"/>
      <c r="T836" s="860"/>
      <c r="U836" s="860"/>
      <c r="V836" s="860"/>
      <c r="W836" s="860"/>
      <c r="X836" s="860"/>
      <c r="Y836" s="860"/>
      <c r="Z836" s="860"/>
      <c r="AA836" s="860"/>
      <c r="AB836" s="860"/>
      <c r="AC836" s="860"/>
    </row>
    <row r="837" spans="1:29" ht="15.75" customHeight="1" x14ac:dyDescent="0.25">
      <c r="A837" s="860"/>
      <c r="B837" s="860"/>
      <c r="C837" s="860"/>
      <c r="D837" s="860"/>
      <c r="E837" s="860"/>
      <c r="F837" s="860"/>
      <c r="G837" s="868"/>
      <c r="H837" s="860"/>
      <c r="I837" s="860"/>
      <c r="J837" s="860"/>
      <c r="K837" s="860"/>
      <c r="L837" s="860"/>
      <c r="M837" s="860"/>
      <c r="N837" s="860"/>
      <c r="O837" s="860"/>
      <c r="P837" s="860"/>
      <c r="Q837" s="860"/>
      <c r="R837" s="860"/>
      <c r="S837" s="860"/>
      <c r="T837" s="860"/>
      <c r="U837" s="860"/>
      <c r="V837" s="860"/>
      <c r="W837" s="860"/>
      <c r="X837" s="860"/>
      <c r="Y837" s="860"/>
      <c r="Z837" s="860"/>
      <c r="AA837" s="860"/>
      <c r="AB837" s="860"/>
      <c r="AC837" s="860"/>
    </row>
    <row r="838" spans="1:29" ht="15.75" customHeight="1" x14ac:dyDescent="0.25">
      <c r="A838" s="860"/>
      <c r="B838" s="860"/>
      <c r="C838" s="860"/>
      <c r="D838" s="860"/>
      <c r="E838" s="860"/>
      <c r="F838" s="860"/>
      <c r="G838" s="868"/>
      <c r="H838" s="860"/>
      <c r="I838" s="860"/>
      <c r="J838" s="860"/>
      <c r="K838" s="860"/>
      <c r="L838" s="860"/>
      <c r="M838" s="860"/>
      <c r="N838" s="860"/>
      <c r="O838" s="860"/>
      <c r="P838" s="860"/>
      <c r="Q838" s="860"/>
      <c r="R838" s="860"/>
      <c r="S838" s="860"/>
      <c r="T838" s="860"/>
      <c r="U838" s="860"/>
      <c r="V838" s="860"/>
      <c r="W838" s="860"/>
      <c r="X838" s="860"/>
      <c r="Y838" s="860"/>
      <c r="Z838" s="860"/>
      <c r="AA838" s="860"/>
      <c r="AB838" s="860"/>
      <c r="AC838" s="860"/>
    </row>
    <row r="839" spans="1:29" ht="15.75" customHeight="1" x14ac:dyDescent="0.25">
      <c r="A839" s="860"/>
      <c r="B839" s="860"/>
      <c r="C839" s="860"/>
      <c r="D839" s="860"/>
      <c r="E839" s="860"/>
      <c r="F839" s="860"/>
      <c r="G839" s="868"/>
      <c r="H839" s="860"/>
      <c r="I839" s="860"/>
      <c r="J839" s="860"/>
      <c r="K839" s="860"/>
      <c r="L839" s="860"/>
      <c r="M839" s="860"/>
      <c r="N839" s="860"/>
      <c r="O839" s="860"/>
      <c r="P839" s="860"/>
      <c r="Q839" s="860"/>
      <c r="R839" s="860"/>
      <c r="S839" s="860"/>
      <c r="T839" s="860"/>
      <c r="U839" s="860"/>
      <c r="V839" s="860"/>
      <c r="W839" s="860"/>
      <c r="X839" s="860"/>
      <c r="Y839" s="860"/>
      <c r="Z839" s="860"/>
      <c r="AA839" s="860"/>
      <c r="AB839" s="860"/>
      <c r="AC839" s="860"/>
    </row>
    <row r="840" spans="1:29" ht="15.75" customHeight="1" x14ac:dyDescent="0.25">
      <c r="A840" s="860"/>
      <c r="B840" s="860"/>
      <c r="C840" s="860"/>
      <c r="D840" s="860"/>
      <c r="E840" s="860"/>
      <c r="F840" s="860"/>
      <c r="G840" s="868"/>
      <c r="H840" s="860"/>
      <c r="I840" s="860"/>
      <c r="J840" s="860"/>
      <c r="K840" s="860"/>
      <c r="L840" s="860"/>
      <c r="M840" s="860"/>
      <c r="N840" s="860"/>
      <c r="O840" s="860"/>
      <c r="P840" s="860"/>
      <c r="Q840" s="860"/>
      <c r="R840" s="860"/>
      <c r="S840" s="860"/>
      <c r="T840" s="860"/>
      <c r="U840" s="860"/>
      <c r="V840" s="860"/>
      <c r="W840" s="860"/>
      <c r="X840" s="860"/>
      <c r="Y840" s="860"/>
      <c r="Z840" s="860"/>
      <c r="AA840" s="860"/>
      <c r="AB840" s="860"/>
      <c r="AC840" s="860"/>
    </row>
    <row r="841" spans="1:29" ht="15.75" customHeight="1" x14ac:dyDescent="0.25">
      <c r="A841" s="860"/>
      <c r="B841" s="860"/>
      <c r="C841" s="860"/>
      <c r="D841" s="860"/>
      <c r="E841" s="860"/>
      <c r="F841" s="860"/>
      <c r="G841" s="868"/>
      <c r="H841" s="860"/>
      <c r="I841" s="860"/>
      <c r="J841" s="860"/>
      <c r="K841" s="860"/>
      <c r="L841" s="860"/>
      <c r="M841" s="860"/>
      <c r="N841" s="860"/>
      <c r="O841" s="860"/>
      <c r="P841" s="860"/>
      <c r="Q841" s="860"/>
      <c r="R841" s="860"/>
      <c r="S841" s="860"/>
      <c r="T841" s="860"/>
      <c r="U841" s="860"/>
      <c r="V841" s="860"/>
      <c r="W841" s="860"/>
      <c r="X841" s="860"/>
      <c r="Y841" s="860"/>
      <c r="Z841" s="860"/>
      <c r="AA841" s="860"/>
      <c r="AB841" s="860"/>
      <c r="AC841" s="860"/>
    </row>
    <row r="842" spans="1:29" ht="15.75" customHeight="1" x14ac:dyDescent="0.25">
      <c r="A842" s="860"/>
      <c r="B842" s="860"/>
      <c r="C842" s="860"/>
      <c r="D842" s="860"/>
      <c r="E842" s="860"/>
      <c r="F842" s="860"/>
      <c r="G842" s="868"/>
      <c r="H842" s="860"/>
      <c r="I842" s="860"/>
      <c r="J842" s="860"/>
      <c r="K842" s="860"/>
      <c r="L842" s="860"/>
      <c r="M842" s="860"/>
      <c r="N842" s="860"/>
      <c r="O842" s="860"/>
      <c r="P842" s="860"/>
      <c r="Q842" s="860"/>
      <c r="R842" s="860"/>
      <c r="S842" s="860"/>
      <c r="T842" s="860"/>
      <c r="U842" s="860"/>
      <c r="V842" s="860"/>
      <c r="W842" s="860"/>
      <c r="X842" s="860"/>
      <c r="Y842" s="860"/>
      <c r="Z842" s="860"/>
      <c r="AA842" s="860"/>
      <c r="AB842" s="860"/>
      <c r="AC842" s="860"/>
    </row>
    <row r="843" spans="1:29" ht="15.75" customHeight="1" x14ac:dyDescent="0.25">
      <c r="A843" s="860"/>
      <c r="B843" s="860"/>
      <c r="C843" s="860"/>
      <c r="D843" s="860"/>
      <c r="E843" s="860"/>
      <c r="F843" s="860"/>
      <c r="G843" s="868"/>
      <c r="H843" s="860"/>
      <c r="I843" s="860"/>
      <c r="J843" s="860"/>
      <c r="K843" s="860"/>
      <c r="L843" s="860"/>
      <c r="M843" s="860"/>
      <c r="N843" s="860"/>
      <c r="O843" s="860"/>
      <c r="P843" s="860"/>
      <c r="Q843" s="860"/>
      <c r="R843" s="860"/>
      <c r="S843" s="860"/>
      <c r="T843" s="860"/>
      <c r="U843" s="860"/>
      <c r="V843" s="860"/>
      <c r="W843" s="860"/>
      <c r="X843" s="860"/>
      <c r="Y843" s="860"/>
      <c r="Z843" s="860"/>
      <c r="AA843" s="860"/>
      <c r="AB843" s="860"/>
      <c r="AC843" s="860"/>
    </row>
    <row r="844" spans="1:29" ht="15.75" customHeight="1" x14ac:dyDescent="0.25">
      <c r="A844" s="860"/>
      <c r="B844" s="860"/>
      <c r="C844" s="860"/>
      <c r="D844" s="860"/>
      <c r="E844" s="860"/>
      <c r="F844" s="860"/>
      <c r="G844" s="868"/>
      <c r="H844" s="860"/>
      <c r="I844" s="860"/>
      <c r="J844" s="860"/>
      <c r="K844" s="860"/>
      <c r="L844" s="860"/>
      <c r="M844" s="860"/>
      <c r="N844" s="860"/>
      <c r="O844" s="860"/>
      <c r="P844" s="860"/>
      <c r="Q844" s="860"/>
      <c r="R844" s="860"/>
      <c r="S844" s="860"/>
      <c r="T844" s="860"/>
      <c r="U844" s="860"/>
      <c r="V844" s="860"/>
      <c r="W844" s="860"/>
      <c r="X844" s="860"/>
      <c r="Y844" s="860"/>
      <c r="Z844" s="860"/>
      <c r="AA844" s="860"/>
      <c r="AB844" s="860"/>
      <c r="AC844" s="860"/>
    </row>
    <row r="845" spans="1:29" ht="15.75" customHeight="1" x14ac:dyDescent="0.25">
      <c r="A845" s="860"/>
      <c r="B845" s="860"/>
      <c r="C845" s="860"/>
      <c r="D845" s="860"/>
      <c r="E845" s="860"/>
      <c r="F845" s="860"/>
      <c r="G845" s="868"/>
      <c r="H845" s="860"/>
      <c r="I845" s="860"/>
      <c r="J845" s="860"/>
      <c r="K845" s="860"/>
      <c r="L845" s="860"/>
      <c r="M845" s="860"/>
      <c r="N845" s="860"/>
      <c r="O845" s="860"/>
      <c r="P845" s="860"/>
      <c r="Q845" s="860"/>
      <c r="R845" s="860"/>
      <c r="S845" s="860"/>
      <c r="T845" s="860"/>
      <c r="U845" s="860"/>
      <c r="V845" s="860"/>
      <c r="W845" s="860"/>
      <c r="X845" s="860"/>
      <c r="Y845" s="860"/>
      <c r="Z845" s="860"/>
      <c r="AA845" s="860"/>
      <c r="AB845" s="860"/>
      <c r="AC845" s="860"/>
    </row>
    <row r="846" spans="1:29" ht="15.75" customHeight="1" x14ac:dyDescent="0.25">
      <c r="A846" s="860"/>
      <c r="B846" s="860"/>
      <c r="C846" s="860"/>
      <c r="D846" s="860"/>
      <c r="E846" s="860"/>
      <c r="F846" s="860"/>
      <c r="G846" s="868"/>
      <c r="H846" s="860"/>
      <c r="I846" s="860"/>
      <c r="J846" s="860"/>
      <c r="K846" s="860"/>
      <c r="L846" s="860"/>
      <c r="M846" s="860"/>
      <c r="N846" s="860"/>
      <c r="O846" s="860"/>
      <c r="P846" s="860"/>
      <c r="Q846" s="860"/>
      <c r="R846" s="860"/>
      <c r="S846" s="860"/>
      <c r="T846" s="860"/>
      <c r="U846" s="860"/>
      <c r="V846" s="860"/>
      <c r="W846" s="860"/>
      <c r="X846" s="860"/>
      <c r="Y846" s="860"/>
      <c r="Z846" s="860"/>
      <c r="AA846" s="860"/>
      <c r="AB846" s="860"/>
      <c r="AC846" s="860"/>
    </row>
    <row r="847" spans="1:29" ht="15.75" customHeight="1" x14ac:dyDescent="0.25">
      <c r="A847" s="860"/>
      <c r="B847" s="860"/>
      <c r="C847" s="860"/>
      <c r="D847" s="860"/>
      <c r="E847" s="860"/>
      <c r="F847" s="860"/>
      <c r="G847" s="868"/>
      <c r="H847" s="860"/>
      <c r="I847" s="860"/>
      <c r="J847" s="860"/>
      <c r="K847" s="860"/>
      <c r="L847" s="860"/>
      <c r="M847" s="860"/>
      <c r="N847" s="860"/>
      <c r="O847" s="860"/>
      <c r="P847" s="860"/>
      <c r="Q847" s="860"/>
      <c r="R847" s="860"/>
      <c r="S847" s="860"/>
      <c r="T847" s="860"/>
      <c r="U847" s="860"/>
      <c r="V847" s="860"/>
      <c r="W847" s="860"/>
      <c r="X847" s="860"/>
      <c r="Y847" s="860"/>
      <c r="Z847" s="860"/>
      <c r="AA847" s="860"/>
      <c r="AB847" s="860"/>
      <c r="AC847" s="860"/>
    </row>
    <row r="848" spans="1:29" ht="15.75" customHeight="1" x14ac:dyDescent="0.25">
      <c r="A848" s="860"/>
      <c r="B848" s="860"/>
      <c r="C848" s="860"/>
      <c r="D848" s="860"/>
      <c r="E848" s="860"/>
      <c r="F848" s="860"/>
      <c r="G848" s="868"/>
      <c r="H848" s="860"/>
      <c r="I848" s="860"/>
      <c r="J848" s="860"/>
      <c r="K848" s="860"/>
      <c r="L848" s="860"/>
      <c r="M848" s="860"/>
      <c r="N848" s="860"/>
      <c r="O848" s="860"/>
      <c r="P848" s="860"/>
      <c r="Q848" s="860"/>
      <c r="R848" s="860"/>
      <c r="S848" s="860"/>
      <c r="T848" s="860"/>
      <c r="U848" s="860"/>
      <c r="V848" s="860"/>
      <c r="W848" s="860"/>
      <c r="X848" s="860"/>
      <c r="Y848" s="860"/>
      <c r="Z848" s="860"/>
      <c r="AA848" s="860"/>
      <c r="AB848" s="860"/>
      <c r="AC848" s="860"/>
    </row>
    <row r="849" spans="1:29" ht="15.75" customHeight="1" x14ac:dyDescent="0.25">
      <c r="A849" s="860"/>
      <c r="B849" s="860"/>
      <c r="C849" s="860"/>
      <c r="D849" s="860"/>
      <c r="E849" s="860"/>
      <c r="F849" s="860"/>
      <c r="G849" s="868"/>
      <c r="H849" s="860"/>
      <c r="I849" s="860"/>
      <c r="J849" s="860"/>
      <c r="K849" s="860"/>
      <c r="L849" s="860"/>
      <c r="M849" s="860"/>
      <c r="N849" s="860"/>
      <c r="O849" s="860"/>
      <c r="P849" s="860"/>
      <c r="Q849" s="860"/>
      <c r="R849" s="860"/>
      <c r="S849" s="860"/>
      <c r="T849" s="860"/>
      <c r="U849" s="860"/>
      <c r="V849" s="860"/>
      <c r="W849" s="860"/>
      <c r="X849" s="860"/>
      <c r="Y849" s="860"/>
      <c r="Z849" s="860"/>
      <c r="AA849" s="860"/>
      <c r="AB849" s="860"/>
      <c r="AC849" s="860"/>
    </row>
    <row r="850" spans="1:29" ht="15.75" customHeight="1" x14ac:dyDescent="0.25">
      <c r="A850" s="860"/>
      <c r="B850" s="860"/>
      <c r="C850" s="860"/>
      <c r="D850" s="860"/>
      <c r="E850" s="860"/>
      <c r="F850" s="860"/>
      <c r="G850" s="868"/>
      <c r="H850" s="860"/>
      <c r="I850" s="860"/>
      <c r="J850" s="860"/>
      <c r="K850" s="860"/>
      <c r="L850" s="860"/>
      <c r="M850" s="860"/>
      <c r="N850" s="860"/>
      <c r="O850" s="860"/>
      <c r="P850" s="860"/>
      <c r="Q850" s="860"/>
      <c r="R850" s="860"/>
      <c r="S850" s="860"/>
      <c r="T850" s="860"/>
      <c r="U850" s="860"/>
      <c r="V850" s="860"/>
      <c r="W850" s="860"/>
      <c r="X850" s="860"/>
      <c r="Y850" s="860"/>
      <c r="Z850" s="860"/>
      <c r="AA850" s="860"/>
      <c r="AB850" s="860"/>
      <c r="AC850" s="860"/>
    </row>
    <row r="851" spans="1:29" ht="15.75" customHeight="1" x14ac:dyDescent="0.25">
      <c r="A851" s="860"/>
      <c r="B851" s="860"/>
      <c r="C851" s="860"/>
      <c r="D851" s="860"/>
      <c r="E851" s="860"/>
      <c r="F851" s="860"/>
      <c r="G851" s="868"/>
      <c r="H851" s="860"/>
      <c r="I851" s="860"/>
      <c r="J851" s="860"/>
      <c r="K851" s="860"/>
      <c r="L851" s="860"/>
      <c r="M851" s="860"/>
      <c r="N851" s="860"/>
      <c r="O851" s="860"/>
      <c r="P851" s="860"/>
      <c r="Q851" s="860"/>
      <c r="R851" s="860"/>
      <c r="S851" s="860"/>
      <c r="T851" s="860"/>
      <c r="U851" s="860"/>
      <c r="V851" s="860"/>
      <c r="W851" s="860"/>
      <c r="X851" s="860"/>
      <c r="Y851" s="860"/>
      <c r="Z851" s="860"/>
      <c r="AA851" s="860"/>
      <c r="AB851" s="860"/>
      <c r="AC851" s="860"/>
    </row>
    <row r="852" spans="1:29" ht="15.75" customHeight="1" x14ac:dyDescent="0.25">
      <c r="A852" s="860"/>
      <c r="B852" s="860"/>
      <c r="C852" s="860"/>
      <c r="D852" s="860"/>
      <c r="E852" s="860"/>
      <c r="F852" s="860"/>
      <c r="G852" s="868"/>
      <c r="H852" s="860"/>
      <c r="I852" s="860"/>
      <c r="J852" s="860"/>
      <c r="K852" s="860"/>
      <c r="L852" s="860"/>
      <c r="M852" s="860"/>
      <c r="N852" s="860"/>
      <c r="O852" s="860"/>
      <c r="P852" s="860"/>
      <c r="Q852" s="860"/>
      <c r="R852" s="860"/>
      <c r="S852" s="860"/>
      <c r="T852" s="860"/>
      <c r="U852" s="860"/>
      <c r="V852" s="860"/>
      <c r="W852" s="860"/>
      <c r="X852" s="860"/>
      <c r="Y852" s="860"/>
      <c r="Z852" s="860"/>
      <c r="AA852" s="860"/>
      <c r="AB852" s="860"/>
      <c r="AC852" s="860"/>
    </row>
    <row r="853" spans="1:29" ht="15.75" customHeight="1" x14ac:dyDescent="0.25">
      <c r="A853" s="860"/>
      <c r="B853" s="860"/>
      <c r="C853" s="860"/>
      <c r="D853" s="860"/>
      <c r="E853" s="860"/>
      <c r="F853" s="860"/>
      <c r="G853" s="868"/>
      <c r="H853" s="860"/>
      <c r="I853" s="860"/>
      <c r="J853" s="860"/>
      <c r="K853" s="860"/>
      <c r="L853" s="860"/>
      <c r="M853" s="860"/>
      <c r="N853" s="860"/>
      <c r="O853" s="860"/>
      <c r="P853" s="860"/>
      <c r="Q853" s="860"/>
      <c r="R853" s="860"/>
      <c r="S853" s="860"/>
      <c r="T853" s="860"/>
      <c r="U853" s="860"/>
      <c r="V853" s="860"/>
      <c r="W853" s="860"/>
      <c r="X853" s="860"/>
      <c r="Y853" s="860"/>
      <c r="Z853" s="860"/>
      <c r="AA853" s="860"/>
      <c r="AB853" s="860"/>
      <c r="AC853" s="860"/>
    </row>
    <row r="854" spans="1:29" ht="15.75" customHeight="1" x14ac:dyDescent="0.25">
      <c r="A854" s="860"/>
      <c r="B854" s="860"/>
      <c r="C854" s="860"/>
      <c r="D854" s="860"/>
      <c r="E854" s="860"/>
      <c r="F854" s="860"/>
      <c r="G854" s="868"/>
      <c r="H854" s="860"/>
      <c r="I854" s="860"/>
      <c r="J854" s="860"/>
      <c r="K854" s="860"/>
      <c r="L854" s="860"/>
      <c r="M854" s="860"/>
      <c r="N854" s="860"/>
      <c r="O854" s="860"/>
      <c r="P854" s="860"/>
      <c r="Q854" s="860"/>
      <c r="R854" s="860"/>
      <c r="S854" s="860"/>
      <c r="T854" s="860"/>
      <c r="U854" s="860"/>
      <c r="V854" s="860"/>
      <c r="W854" s="860"/>
      <c r="X854" s="860"/>
      <c r="Y854" s="860"/>
      <c r="Z854" s="860"/>
      <c r="AA854" s="860"/>
      <c r="AB854" s="860"/>
      <c r="AC854" s="860"/>
    </row>
    <row r="855" spans="1:29" ht="15.75" customHeight="1" x14ac:dyDescent="0.25">
      <c r="A855" s="860"/>
      <c r="B855" s="860"/>
      <c r="C855" s="860"/>
      <c r="D855" s="860"/>
      <c r="E855" s="860"/>
      <c r="F855" s="860"/>
      <c r="G855" s="868"/>
      <c r="H855" s="860"/>
      <c r="I855" s="860"/>
      <c r="J855" s="860"/>
      <c r="K855" s="860"/>
      <c r="L855" s="860"/>
      <c r="M855" s="860"/>
      <c r="N855" s="860"/>
      <c r="O855" s="860"/>
      <c r="P855" s="860"/>
      <c r="Q855" s="860"/>
      <c r="R855" s="860"/>
      <c r="S855" s="860"/>
      <c r="T855" s="860"/>
      <c r="U855" s="860"/>
      <c r="V855" s="860"/>
      <c r="W855" s="860"/>
      <c r="X855" s="860"/>
      <c r="Y855" s="860"/>
      <c r="Z855" s="860"/>
      <c r="AA855" s="860"/>
      <c r="AB855" s="860"/>
      <c r="AC855" s="860"/>
    </row>
    <row r="856" spans="1:29" ht="15.75" customHeight="1" x14ac:dyDescent="0.25">
      <c r="A856" s="860"/>
      <c r="B856" s="860"/>
      <c r="C856" s="860"/>
      <c r="D856" s="860"/>
      <c r="E856" s="860"/>
      <c r="F856" s="860"/>
      <c r="G856" s="868"/>
      <c r="H856" s="860"/>
      <c r="I856" s="860"/>
      <c r="J856" s="860"/>
      <c r="K856" s="860"/>
      <c r="L856" s="860"/>
      <c r="M856" s="860"/>
      <c r="N856" s="860"/>
      <c r="O856" s="860"/>
      <c r="P856" s="860"/>
      <c r="Q856" s="860"/>
      <c r="R856" s="860"/>
      <c r="S856" s="860"/>
      <c r="T856" s="860"/>
      <c r="U856" s="860"/>
      <c r="V856" s="860"/>
      <c r="W856" s="860"/>
      <c r="X856" s="860"/>
      <c r="Y856" s="860"/>
      <c r="Z856" s="860"/>
      <c r="AA856" s="860"/>
      <c r="AB856" s="860"/>
      <c r="AC856" s="860"/>
    </row>
    <row r="857" spans="1:29" ht="15.75" customHeight="1" x14ac:dyDescent="0.25">
      <c r="A857" s="860"/>
      <c r="B857" s="860"/>
      <c r="C857" s="860"/>
      <c r="D857" s="860"/>
      <c r="E857" s="860"/>
      <c r="F857" s="860"/>
      <c r="G857" s="868"/>
      <c r="H857" s="860"/>
      <c r="I857" s="860"/>
      <c r="J857" s="860"/>
      <c r="K857" s="860"/>
      <c r="L857" s="860"/>
      <c r="M857" s="860"/>
      <c r="N857" s="860"/>
      <c r="O857" s="860"/>
      <c r="P857" s="860"/>
      <c r="Q857" s="860"/>
      <c r="R857" s="860"/>
      <c r="S857" s="860"/>
      <c r="T857" s="860"/>
      <c r="U857" s="860"/>
      <c r="V857" s="860"/>
      <c r="W857" s="860"/>
      <c r="X857" s="860"/>
      <c r="Y857" s="860"/>
      <c r="Z857" s="860"/>
      <c r="AA857" s="860"/>
      <c r="AB857" s="860"/>
      <c r="AC857" s="860"/>
    </row>
    <row r="858" spans="1:29" ht="15.75" customHeight="1" x14ac:dyDescent="0.25">
      <c r="A858" s="860"/>
      <c r="B858" s="860"/>
      <c r="C858" s="860"/>
      <c r="D858" s="860"/>
      <c r="E858" s="860"/>
      <c r="F858" s="860"/>
      <c r="G858" s="868"/>
      <c r="H858" s="860"/>
      <c r="I858" s="860"/>
      <c r="J858" s="860"/>
      <c r="K858" s="860"/>
      <c r="L858" s="860"/>
      <c r="M858" s="860"/>
      <c r="N858" s="860"/>
      <c r="O858" s="860"/>
      <c r="P858" s="860"/>
      <c r="Q858" s="860"/>
      <c r="R858" s="860"/>
      <c r="S858" s="860"/>
      <c r="T858" s="860"/>
      <c r="U858" s="860"/>
      <c r="V858" s="860"/>
      <c r="W858" s="860"/>
      <c r="X858" s="860"/>
      <c r="Y858" s="860"/>
      <c r="Z858" s="860"/>
      <c r="AA858" s="860"/>
      <c r="AB858" s="860"/>
      <c r="AC858" s="860"/>
    </row>
    <row r="859" spans="1:29" ht="15.75" customHeight="1" x14ac:dyDescent="0.25">
      <c r="A859" s="860"/>
      <c r="B859" s="860"/>
      <c r="C859" s="860"/>
      <c r="D859" s="860"/>
      <c r="E859" s="860"/>
      <c r="F859" s="860"/>
      <c r="G859" s="868"/>
      <c r="H859" s="860"/>
      <c r="I859" s="860"/>
      <c r="J859" s="860"/>
      <c r="K859" s="860"/>
      <c r="L859" s="860"/>
      <c r="M859" s="860"/>
      <c r="N859" s="860"/>
      <c r="O859" s="860"/>
      <c r="P859" s="860"/>
      <c r="Q859" s="860"/>
      <c r="R859" s="860"/>
      <c r="S859" s="860"/>
      <c r="T859" s="860"/>
      <c r="U859" s="860"/>
      <c r="V859" s="860"/>
      <c r="W859" s="860"/>
      <c r="X859" s="860"/>
      <c r="Y859" s="860"/>
      <c r="Z859" s="860"/>
      <c r="AA859" s="860"/>
      <c r="AB859" s="860"/>
      <c r="AC859" s="860"/>
    </row>
    <row r="860" spans="1:29" ht="15.75" customHeight="1" x14ac:dyDescent="0.25">
      <c r="A860" s="860"/>
      <c r="B860" s="860"/>
      <c r="C860" s="860"/>
      <c r="D860" s="860"/>
      <c r="E860" s="860"/>
      <c r="F860" s="860"/>
      <c r="G860" s="868"/>
      <c r="H860" s="860"/>
      <c r="I860" s="860"/>
      <c r="J860" s="860"/>
      <c r="K860" s="860"/>
      <c r="L860" s="860"/>
      <c r="M860" s="860"/>
      <c r="N860" s="860"/>
      <c r="O860" s="860"/>
      <c r="P860" s="860"/>
      <c r="Q860" s="860"/>
      <c r="R860" s="860"/>
      <c r="S860" s="860"/>
      <c r="T860" s="860"/>
      <c r="U860" s="860"/>
      <c r="V860" s="860"/>
      <c r="W860" s="860"/>
      <c r="X860" s="860"/>
      <c r="Y860" s="860"/>
      <c r="Z860" s="860"/>
      <c r="AA860" s="860"/>
      <c r="AB860" s="860"/>
      <c r="AC860" s="860"/>
    </row>
    <row r="861" spans="1:29" ht="15.75" customHeight="1" x14ac:dyDescent="0.25">
      <c r="A861" s="860"/>
      <c r="B861" s="860"/>
      <c r="C861" s="860"/>
      <c r="D861" s="860"/>
      <c r="E861" s="860"/>
      <c r="F861" s="860"/>
      <c r="G861" s="868"/>
      <c r="H861" s="860"/>
      <c r="I861" s="860"/>
      <c r="J861" s="860"/>
      <c r="K861" s="860"/>
      <c r="L861" s="860"/>
      <c r="M861" s="860"/>
      <c r="N861" s="860"/>
      <c r="O861" s="860"/>
      <c r="P861" s="860"/>
      <c r="Q861" s="860"/>
      <c r="R861" s="860"/>
      <c r="S861" s="860"/>
      <c r="T861" s="860"/>
      <c r="U861" s="860"/>
      <c r="V861" s="860"/>
      <c r="W861" s="860"/>
      <c r="X861" s="860"/>
      <c r="Y861" s="860"/>
      <c r="Z861" s="860"/>
      <c r="AA861" s="860"/>
      <c r="AB861" s="860"/>
      <c r="AC861" s="860"/>
    </row>
    <row r="862" spans="1:29" ht="15.75" customHeight="1" x14ac:dyDescent="0.25">
      <c r="A862" s="860"/>
      <c r="B862" s="860"/>
      <c r="C862" s="860"/>
      <c r="D862" s="860"/>
      <c r="E862" s="860"/>
      <c r="F862" s="860"/>
      <c r="G862" s="868"/>
      <c r="H862" s="860"/>
      <c r="I862" s="860"/>
      <c r="J862" s="860"/>
      <c r="K862" s="860"/>
      <c r="L862" s="860"/>
      <c r="M862" s="860"/>
      <c r="N862" s="860"/>
      <c r="O862" s="860"/>
      <c r="P862" s="860"/>
      <c r="Q862" s="860"/>
      <c r="R862" s="860"/>
      <c r="S862" s="860"/>
      <c r="T862" s="860"/>
      <c r="U862" s="860"/>
      <c r="V862" s="860"/>
      <c r="W862" s="860"/>
      <c r="X862" s="860"/>
      <c r="Y862" s="860"/>
      <c r="Z862" s="860"/>
      <c r="AA862" s="860"/>
      <c r="AB862" s="860"/>
      <c r="AC862" s="860"/>
    </row>
    <row r="863" spans="1:29" ht="15.75" customHeight="1" x14ac:dyDescent="0.25">
      <c r="A863" s="860"/>
      <c r="B863" s="860"/>
      <c r="C863" s="860"/>
      <c r="D863" s="860"/>
      <c r="E863" s="860"/>
      <c r="F863" s="860"/>
      <c r="G863" s="868"/>
      <c r="H863" s="860"/>
      <c r="I863" s="860"/>
      <c r="J863" s="860"/>
      <c r="K863" s="860"/>
      <c r="L863" s="860"/>
      <c r="M863" s="860"/>
      <c r="N863" s="860"/>
      <c r="O863" s="860"/>
      <c r="P863" s="860"/>
      <c r="Q863" s="860"/>
      <c r="R863" s="860"/>
      <c r="S863" s="860"/>
      <c r="T863" s="860"/>
      <c r="U863" s="860"/>
      <c r="V863" s="860"/>
      <c r="W863" s="860"/>
      <c r="X863" s="860"/>
      <c r="Y863" s="860"/>
      <c r="Z863" s="860"/>
      <c r="AA863" s="860"/>
      <c r="AB863" s="860"/>
      <c r="AC863" s="860"/>
    </row>
    <row r="864" spans="1:29" ht="15.75" customHeight="1" x14ac:dyDescent="0.25">
      <c r="A864" s="860"/>
      <c r="B864" s="860"/>
      <c r="C864" s="860"/>
      <c r="D864" s="860"/>
      <c r="E864" s="860"/>
      <c r="F864" s="860"/>
      <c r="G864" s="868"/>
      <c r="H864" s="860"/>
      <c r="I864" s="860"/>
      <c r="J864" s="860"/>
      <c r="K864" s="860"/>
      <c r="L864" s="860"/>
      <c r="M864" s="860"/>
      <c r="N864" s="860"/>
      <c r="O864" s="860"/>
      <c r="P864" s="860"/>
      <c r="Q864" s="860"/>
      <c r="R864" s="860"/>
      <c r="S864" s="860"/>
      <c r="T864" s="860"/>
      <c r="U864" s="860"/>
      <c r="V864" s="860"/>
      <c r="W864" s="860"/>
      <c r="X864" s="860"/>
      <c r="Y864" s="860"/>
      <c r="Z864" s="860"/>
      <c r="AA864" s="860"/>
      <c r="AB864" s="860"/>
      <c r="AC864" s="860"/>
    </row>
    <row r="865" spans="1:29" ht="15.75" customHeight="1" x14ac:dyDescent="0.25">
      <c r="A865" s="860"/>
      <c r="B865" s="860"/>
      <c r="C865" s="860"/>
      <c r="D865" s="860"/>
      <c r="E865" s="860"/>
      <c r="F865" s="860"/>
      <c r="G865" s="868"/>
      <c r="H865" s="860"/>
      <c r="I865" s="860"/>
      <c r="J865" s="860"/>
      <c r="K865" s="860"/>
      <c r="L865" s="860"/>
      <c r="M865" s="860"/>
      <c r="N865" s="860"/>
      <c r="O865" s="860"/>
      <c r="P865" s="860"/>
      <c r="Q865" s="860"/>
      <c r="R865" s="860"/>
      <c r="S865" s="860"/>
      <c r="T865" s="860"/>
      <c r="U865" s="860"/>
      <c r="V865" s="860"/>
      <c r="W865" s="860"/>
      <c r="X865" s="860"/>
      <c r="Y865" s="860"/>
      <c r="Z865" s="860"/>
      <c r="AA865" s="860"/>
      <c r="AB865" s="860"/>
      <c r="AC865" s="860"/>
    </row>
    <row r="866" spans="1:29" ht="15.75" customHeight="1" x14ac:dyDescent="0.25">
      <c r="A866" s="860"/>
      <c r="B866" s="860"/>
      <c r="C866" s="860"/>
      <c r="D866" s="860"/>
      <c r="E866" s="860"/>
      <c r="F866" s="860"/>
      <c r="G866" s="868"/>
      <c r="H866" s="860"/>
      <c r="I866" s="860"/>
      <c r="J866" s="860"/>
      <c r="K866" s="860"/>
      <c r="L866" s="860"/>
      <c r="M866" s="860"/>
      <c r="N866" s="860"/>
      <c r="O866" s="860"/>
      <c r="P866" s="860"/>
      <c r="Q866" s="860"/>
      <c r="R866" s="860"/>
      <c r="S866" s="860"/>
      <c r="T866" s="860"/>
      <c r="U866" s="860"/>
      <c r="V866" s="860"/>
      <c r="W866" s="860"/>
      <c r="X866" s="860"/>
      <c r="Y866" s="860"/>
      <c r="Z866" s="860"/>
      <c r="AA866" s="860"/>
      <c r="AB866" s="860"/>
      <c r="AC866" s="860"/>
    </row>
    <row r="867" spans="1:29" ht="15.75" customHeight="1" x14ac:dyDescent="0.25">
      <c r="A867" s="860"/>
      <c r="B867" s="860"/>
      <c r="C867" s="860"/>
      <c r="D867" s="860"/>
      <c r="E867" s="860"/>
      <c r="F867" s="860"/>
      <c r="G867" s="868"/>
      <c r="H867" s="860"/>
      <c r="I867" s="860"/>
      <c r="J867" s="860"/>
      <c r="K867" s="860"/>
      <c r="L867" s="860"/>
      <c r="M867" s="860"/>
      <c r="N867" s="860"/>
      <c r="O867" s="860"/>
      <c r="P867" s="860"/>
      <c r="Q867" s="860"/>
      <c r="R867" s="860"/>
      <c r="S867" s="860"/>
      <c r="T867" s="860"/>
      <c r="U867" s="860"/>
      <c r="V867" s="860"/>
      <c r="W867" s="860"/>
      <c r="X867" s="860"/>
      <c r="Y867" s="860"/>
      <c r="Z867" s="860"/>
      <c r="AA867" s="860"/>
      <c r="AB867" s="860"/>
      <c r="AC867" s="860"/>
    </row>
    <row r="868" spans="1:29" ht="15.75" customHeight="1" x14ac:dyDescent="0.25">
      <c r="A868" s="860"/>
      <c r="B868" s="860"/>
      <c r="C868" s="860"/>
      <c r="D868" s="860"/>
      <c r="E868" s="860"/>
      <c r="F868" s="860"/>
      <c r="G868" s="868"/>
      <c r="H868" s="860"/>
      <c r="I868" s="860"/>
      <c r="J868" s="860"/>
      <c r="K868" s="860"/>
      <c r="L868" s="860"/>
      <c r="M868" s="860"/>
      <c r="N868" s="860"/>
      <c r="O868" s="860"/>
      <c r="P868" s="860"/>
      <c r="Q868" s="860"/>
      <c r="R868" s="860"/>
      <c r="S868" s="860"/>
      <c r="T868" s="860"/>
      <c r="U868" s="860"/>
      <c r="V868" s="860"/>
      <c r="W868" s="860"/>
      <c r="X868" s="860"/>
      <c r="Y868" s="860"/>
      <c r="Z868" s="860"/>
      <c r="AA868" s="860"/>
      <c r="AB868" s="860"/>
      <c r="AC868" s="860"/>
    </row>
    <row r="869" spans="1:29" ht="15.75" customHeight="1" x14ac:dyDescent="0.25">
      <c r="A869" s="860"/>
      <c r="B869" s="860"/>
      <c r="C869" s="860"/>
      <c r="D869" s="860"/>
      <c r="E869" s="860"/>
      <c r="F869" s="860"/>
      <c r="G869" s="868"/>
      <c r="H869" s="860"/>
      <c r="I869" s="860"/>
      <c r="J869" s="860"/>
      <c r="K869" s="860"/>
      <c r="L869" s="860"/>
      <c r="M869" s="860"/>
      <c r="N869" s="860"/>
      <c r="O869" s="860"/>
      <c r="P869" s="860"/>
      <c r="Q869" s="860"/>
      <c r="R869" s="860"/>
      <c r="S869" s="860"/>
      <c r="T869" s="860"/>
      <c r="U869" s="860"/>
      <c r="V869" s="860"/>
      <c r="W869" s="860"/>
      <c r="X869" s="860"/>
      <c r="Y869" s="860"/>
      <c r="Z869" s="860"/>
      <c r="AA869" s="860"/>
      <c r="AB869" s="860"/>
      <c r="AC869" s="860"/>
    </row>
    <row r="870" spans="1:29" ht="15.75" customHeight="1" x14ac:dyDescent="0.25">
      <c r="A870" s="860"/>
      <c r="B870" s="860"/>
      <c r="C870" s="860"/>
      <c r="D870" s="860"/>
      <c r="E870" s="860"/>
      <c r="F870" s="860"/>
      <c r="G870" s="868"/>
      <c r="H870" s="860"/>
      <c r="I870" s="860"/>
      <c r="J870" s="860"/>
      <c r="K870" s="860"/>
      <c r="L870" s="860"/>
      <c r="M870" s="860"/>
      <c r="N870" s="860"/>
      <c r="O870" s="860"/>
      <c r="P870" s="860"/>
      <c r="Q870" s="860"/>
      <c r="R870" s="860"/>
      <c r="S870" s="860"/>
      <c r="T870" s="860"/>
      <c r="U870" s="860"/>
      <c r="V870" s="860"/>
      <c r="W870" s="860"/>
      <c r="X870" s="860"/>
      <c r="Y870" s="860"/>
      <c r="Z870" s="860"/>
      <c r="AA870" s="860"/>
      <c r="AB870" s="860"/>
      <c r="AC870" s="860"/>
    </row>
    <row r="871" spans="1:29" ht="15.75" customHeight="1" x14ac:dyDescent="0.25">
      <c r="A871" s="860"/>
      <c r="B871" s="860"/>
      <c r="C871" s="860"/>
      <c r="D871" s="860"/>
      <c r="E871" s="860"/>
      <c r="F871" s="860"/>
      <c r="G871" s="868"/>
      <c r="H871" s="860"/>
      <c r="I871" s="860"/>
      <c r="J871" s="860"/>
      <c r="K871" s="860"/>
      <c r="L871" s="860"/>
      <c r="M871" s="860"/>
      <c r="N871" s="860"/>
      <c r="O871" s="860"/>
      <c r="P871" s="860"/>
      <c r="Q871" s="860"/>
      <c r="R871" s="860"/>
      <c r="S871" s="860"/>
      <c r="T871" s="860"/>
      <c r="U871" s="860"/>
      <c r="V871" s="860"/>
      <c r="W871" s="860"/>
      <c r="X871" s="860"/>
      <c r="Y871" s="860"/>
      <c r="Z871" s="860"/>
      <c r="AA871" s="860"/>
      <c r="AB871" s="860"/>
      <c r="AC871" s="860"/>
    </row>
    <row r="872" spans="1:29" ht="15.75" customHeight="1" x14ac:dyDescent="0.25">
      <c r="A872" s="860"/>
      <c r="B872" s="860"/>
      <c r="C872" s="860"/>
      <c r="D872" s="860"/>
      <c r="E872" s="860"/>
      <c r="F872" s="860"/>
      <c r="G872" s="868"/>
      <c r="H872" s="860"/>
      <c r="I872" s="860"/>
      <c r="J872" s="860"/>
      <c r="K872" s="860"/>
      <c r="L872" s="860"/>
      <c r="M872" s="860"/>
      <c r="N872" s="860"/>
      <c r="O872" s="860"/>
      <c r="P872" s="860"/>
      <c r="Q872" s="860"/>
      <c r="R872" s="860"/>
      <c r="S872" s="860"/>
      <c r="T872" s="860"/>
      <c r="U872" s="860"/>
      <c r="V872" s="860"/>
      <c r="W872" s="860"/>
      <c r="X872" s="860"/>
      <c r="Y872" s="860"/>
      <c r="Z872" s="860"/>
      <c r="AA872" s="860"/>
      <c r="AB872" s="860"/>
      <c r="AC872" s="860"/>
    </row>
    <row r="873" spans="1:29" ht="15.75" customHeight="1" x14ac:dyDescent="0.25">
      <c r="A873" s="860"/>
      <c r="B873" s="860"/>
      <c r="C873" s="860"/>
      <c r="D873" s="860"/>
      <c r="E873" s="860"/>
      <c r="F873" s="860"/>
      <c r="G873" s="868"/>
      <c r="H873" s="860"/>
      <c r="I873" s="860"/>
      <c r="J873" s="860"/>
      <c r="K873" s="860"/>
      <c r="L873" s="860"/>
      <c r="M873" s="860"/>
      <c r="N873" s="860"/>
      <c r="O873" s="860"/>
      <c r="P873" s="860"/>
      <c r="Q873" s="860"/>
      <c r="R873" s="860"/>
      <c r="S873" s="860"/>
      <c r="T873" s="860"/>
      <c r="U873" s="860"/>
      <c r="V873" s="860"/>
      <c r="W873" s="860"/>
      <c r="X873" s="860"/>
      <c r="Y873" s="860"/>
      <c r="Z873" s="860"/>
      <c r="AA873" s="860"/>
      <c r="AB873" s="860"/>
      <c r="AC873" s="860"/>
    </row>
    <row r="874" spans="1:29" ht="15.75" customHeight="1" x14ac:dyDescent="0.25">
      <c r="A874" s="860"/>
      <c r="B874" s="860"/>
      <c r="C874" s="860"/>
      <c r="D874" s="860"/>
      <c r="E874" s="860"/>
      <c r="F874" s="860"/>
      <c r="G874" s="868"/>
      <c r="H874" s="860"/>
      <c r="I874" s="860"/>
      <c r="J874" s="860"/>
      <c r="K874" s="860"/>
      <c r="L874" s="860"/>
      <c r="M874" s="860"/>
      <c r="N874" s="860"/>
      <c r="O874" s="860"/>
      <c r="P874" s="860"/>
      <c r="Q874" s="860"/>
      <c r="R874" s="860"/>
      <c r="S874" s="860"/>
      <c r="T874" s="860"/>
      <c r="U874" s="860"/>
      <c r="V874" s="860"/>
      <c r="W874" s="860"/>
      <c r="X874" s="860"/>
      <c r="Y874" s="860"/>
      <c r="Z874" s="860"/>
      <c r="AA874" s="860"/>
      <c r="AB874" s="860"/>
      <c r="AC874" s="860"/>
    </row>
    <row r="875" spans="1:29" ht="15.75" customHeight="1" x14ac:dyDescent="0.25">
      <c r="A875" s="860"/>
      <c r="B875" s="860"/>
      <c r="C875" s="860"/>
      <c r="D875" s="860"/>
      <c r="E875" s="860"/>
      <c r="F875" s="860"/>
      <c r="G875" s="868"/>
      <c r="H875" s="860"/>
      <c r="I875" s="860"/>
      <c r="J875" s="860"/>
      <c r="K875" s="860"/>
      <c r="L875" s="860"/>
      <c r="M875" s="860"/>
      <c r="N875" s="860"/>
      <c r="O875" s="860"/>
      <c r="P875" s="860"/>
      <c r="Q875" s="860"/>
      <c r="R875" s="860"/>
      <c r="S875" s="860"/>
      <c r="T875" s="860"/>
      <c r="U875" s="860"/>
      <c r="V875" s="860"/>
      <c r="W875" s="860"/>
      <c r="X875" s="860"/>
      <c r="Y875" s="860"/>
      <c r="Z875" s="860"/>
      <c r="AA875" s="860"/>
      <c r="AB875" s="860"/>
      <c r="AC875" s="860"/>
    </row>
    <row r="876" spans="1:29" ht="15.75" customHeight="1" x14ac:dyDescent="0.25">
      <c r="A876" s="860"/>
      <c r="B876" s="860"/>
      <c r="C876" s="860"/>
      <c r="D876" s="860"/>
      <c r="E876" s="860"/>
      <c r="F876" s="860"/>
      <c r="G876" s="868"/>
      <c r="H876" s="860"/>
      <c r="I876" s="860"/>
      <c r="J876" s="860"/>
      <c r="K876" s="860"/>
      <c r="L876" s="860"/>
      <c r="M876" s="860"/>
      <c r="N876" s="860"/>
      <c r="O876" s="860"/>
      <c r="P876" s="860"/>
      <c r="Q876" s="860"/>
      <c r="R876" s="860"/>
      <c r="S876" s="860"/>
      <c r="T876" s="860"/>
      <c r="U876" s="860"/>
      <c r="V876" s="860"/>
      <c r="W876" s="860"/>
      <c r="X876" s="860"/>
      <c r="Y876" s="860"/>
      <c r="Z876" s="860"/>
      <c r="AA876" s="860"/>
      <c r="AB876" s="860"/>
      <c r="AC876" s="860"/>
    </row>
    <row r="877" spans="1:29" ht="15.75" customHeight="1" x14ac:dyDescent="0.25">
      <c r="A877" s="860"/>
      <c r="B877" s="860"/>
      <c r="C877" s="860"/>
      <c r="D877" s="860"/>
      <c r="E877" s="860"/>
      <c r="F877" s="860"/>
      <c r="G877" s="868"/>
      <c r="H877" s="860"/>
      <c r="I877" s="860"/>
      <c r="J877" s="860"/>
      <c r="K877" s="860"/>
      <c r="L877" s="860"/>
      <c r="M877" s="860"/>
      <c r="N877" s="860"/>
      <c r="O877" s="860"/>
      <c r="P877" s="860"/>
      <c r="Q877" s="860"/>
      <c r="R877" s="860"/>
      <c r="S877" s="860"/>
      <c r="T877" s="860"/>
      <c r="U877" s="860"/>
      <c r="V877" s="860"/>
      <c r="W877" s="860"/>
      <c r="X877" s="860"/>
      <c r="Y877" s="860"/>
      <c r="Z877" s="860"/>
      <c r="AA877" s="860"/>
      <c r="AB877" s="860"/>
      <c r="AC877" s="860"/>
    </row>
    <row r="878" spans="1:29" ht="15.75" customHeight="1" x14ac:dyDescent="0.25">
      <c r="A878" s="860"/>
      <c r="B878" s="860"/>
      <c r="C878" s="860"/>
      <c r="D878" s="860"/>
      <c r="E878" s="860"/>
      <c r="F878" s="860"/>
      <c r="G878" s="868"/>
      <c r="H878" s="860"/>
      <c r="I878" s="860"/>
      <c r="J878" s="860"/>
      <c r="K878" s="860"/>
      <c r="L878" s="860"/>
      <c r="M878" s="860"/>
      <c r="N878" s="860"/>
      <c r="O878" s="860"/>
      <c r="P878" s="860"/>
      <c r="Q878" s="860"/>
      <c r="R878" s="860"/>
      <c r="S878" s="860"/>
      <c r="T878" s="860"/>
      <c r="U878" s="860"/>
      <c r="V878" s="860"/>
      <c r="W878" s="860"/>
      <c r="X878" s="860"/>
      <c r="Y878" s="860"/>
      <c r="Z878" s="860"/>
      <c r="AA878" s="860"/>
      <c r="AB878" s="860"/>
      <c r="AC878" s="860"/>
    </row>
    <row r="879" spans="1:29" ht="15.75" customHeight="1" x14ac:dyDescent="0.25">
      <c r="A879" s="860"/>
      <c r="B879" s="860"/>
      <c r="C879" s="860"/>
      <c r="D879" s="860"/>
      <c r="E879" s="860"/>
      <c r="F879" s="860"/>
      <c r="G879" s="868"/>
      <c r="H879" s="860"/>
      <c r="I879" s="860"/>
      <c r="J879" s="860"/>
      <c r="K879" s="860"/>
      <c r="L879" s="860"/>
      <c r="M879" s="860"/>
      <c r="N879" s="860"/>
      <c r="O879" s="860"/>
      <c r="P879" s="860"/>
      <c r="Q879" s="860"/>
      <c r="R879" s="860"/>
      <c r="S879" s="860"/>
      <c r="T879" s="860"/>
      <c r="U879" s="860"/>
      <c r="V879" s="860"/>
      <c r="W879" s="860"/>
      <c r="X879" s="860"/>
      <c r="Y879" s="860"/>
      <c r="Z879" s="860"/>
      <c r="AA879" s="860"/>
      <c r="AB879" s="860"/>
      <c r="AC879" s="860"/>
    </row>
    <row r="880" spans="1:29" ht="15.75" customHeight="1" x14ac:dyDescent="0.25">
      <c r="A880" s="860"/>
      <c r="B880" s="860"/>
      <c r="C880" s="860"/>
      <c r="D880" s="860"/>
      <c r="E880" s="860"/>
      <c r="F880" s="860"/>
      <c r="G880" s="868"/>
      <c r="H880" s="860"/>
      <c r="I880" s="860"/>
      <c r="J880" s="860"/>
      <c r="K880" s="860"/>
      <c r="L880" s="860"/>
      <c r="M880" s="860"/>
      <c r="N880" s="860"/>
      <c r="O880" s="860"/>
      <c r="P880" s="860"/>
      <c r="Q880" s="860"/>
      <c r="R880" s="860"/>
      <c r="S880" s="860"/>
      <c r="T880" s="860"/>
      <c r="U880" s="860"/>
      <c r="V880" s="860"/>
      <c r="W880" s="860"/>
      <c r="X880" s="860"/>
      <c r="Y880" s="860"/>
      <c r="Z880" s="860"/>
      <c r="AA880" s="860"/>
      <c r="AB880" s="860"/>
      <c r="AC880" s="860"/>
    </row>
    <row r="881" spans="1:29" ht="15.75" customHeight="1" x14ac:dyDescent="0.25">
      <c r="A881" s="860"/>
      <c r="B881" s="860"/>
      <c r="C881" s="860"/>
      <c r="D881" s="860"/>
      <c r="E881" s="860"/>
      <c r="F881" s="860"/>
      <c r="G881" s="868"/>
      <c r="H881" s="860"/>
      <c r="I881" s="860"/>
      <c r="J881" s="860"/>
      <c r="K881" s="860"/>
      <c r="L881" s="860"/>
      <c r="M881" s="860"/>
      <c r="N881" s="860"/>
      <c r="O881" s="860"/>
      <c r="P881" s="860"/>
      <c r="Q881" s="860"/>
      <c r="R881" s="860"/>
      <c r="S881" s="860"/>
      <c r="T881" s="860"/>
      <c r="U881" s="860"/>
      <c r="V881" s="860"/>
      <c r="W881" s="860"/>
      <c r="X881" s="860"/>
      <c r="Y881" s="860"/>
      <c r="Z881" s="860"/>
      <c r="AA881" s="860"/>
      <c r="AB881" s="860"/>
      <c r="AC881" s="860"/>
    </row>
    <row r="882" spans="1:29" ht="15.75" customHeight="1" x14ac:dyDescent="0.25">
      <c r="A882" s="860"/>
      <c r="B882" s="860"/>
      <c r="C882" s="860"/>
      <c r="D882" s="860"/>
      <c r="E882" s="860"/>
      <c r="F882" s="860"/>
      <c r="G882" s="868"/>
      <c r="H882" s="860"/>
      <c r="I882" s="860"/>
      <c r="J882" s="860"/>
      <c r="K882" s="860"/>
      <c r="L882" s="860"/>
      <c r="M882" s="860"/>
      <c r="N882" s="860"/>
      <c r="O882" s="860"/>
      <c r="P882" s="860"/>
      <c r="Q882" s="860"/>
      <c r="R882" s="860"/>
      <c r="S882" s="860"/>
      <c r="T882" s="860"/>
      <c r="U882" s="860"/>
      <c r="V882" s="860"/>
      <c r="W882" s="860"/>
      <c r="X882" s="860"/>
      <c r="Y882" s="860"/>
      <c r="Z882" s="860"/>
      <c r="AA882" s="860"/>
      <c r="AB882" s="860"/>
      <c r="AC882" s="860"/>
    </row>
    <row r="883" spans="1:29" ht="15.75" customHeight="1" x14ac:dyDescent="0.25">
      <c r="A883" s="860"/>
      <c r="B883" s="860"/>
      <c r="C883" s="860"/>
      <c r="D883" s="860"/>
      <c r="E883" s="860"/>
      <c r="F883" s="860"/>
      <c r="G883" s="868"/>
      <c r="H883" s="860"/>
      <c r="I883" s="860"/>
      <c r="J883" s="860"/>
      <c r="K883" s="860"/>
      <c r="L883" s="860"/>
      <c r="M883" s="860"/>
      <c r="N883" s="860"/>
      <c r="O883" s="860"/>
      <c r="P883" s="860"/>
      <c r="Q883" s="860"/>
      <c r="R883" s="860"/>
      <c r="S883" s="860"/>
      <c r="T883" s="860"/>
      <c r="U883" s="860"/>
      <c r="V883" s="860"/>
      <c r="W883" s="860"/>
      <c r="X883" s="860"/>
      <c r="Y883" s="860"/>
      <c r="Z883" s="860"/>
      <c r="AA883" s="860"/>
      <c r="AB883" s="860"/>
      <c r="AC883" s="860"/>
    </row>
    <row r="884" spans="1:29" ht="15.75" customHeight="1" x14ac:dyDescent="0.25">
      <c r="A884" s="860"/>
      <c r="B884" s="860"/>
      <c r="C884" s="860"/>
      <c r="D884" s="860"/>
      <c r="E884" s="860"/>
      <c r="F884" s="860"/>
      <c r="G884" s="868"/>
      <c r="H884" s="860"/>
      <c r="I884" s="860"/>
      <c r="J884" s="860"/>
      <c r="K884" s="860"/>
      <c r="L884" s="860"/>
      <c r="M884" s="860"/>
      <c r="N884" s="860"/>
      <c r="O884" s="860"/>
      <c r="P884" s="860"/>
      <c r="Q884" s="860"/>
      <c r="R884" s="860"/>
      <c r="S884" s="860"/>
      <c r="T884" s="860"/>
      <c r="U884" s="860"/>
      <c r="V884" s="860"/>
      <c r="W884" s="860"/>
      <c r="X884" s="860"/>
      <c r="Y884" s="860"/>
      <c r="Z884" s="860"/>
      <c r="AA884" s="860"/>
      <c r="AB884" s="860"/>
      <c r="AC884" s="860"/>
    </row>
    <row r="885" spans="1:29" ht="15.75" customHeight="1" x14ac:dyDescent="0.25">
      <c r="A885" s="860"/>
      <c r="B885" s="860"/>
      <c r="C885" s="860"/>
      <c r="D885" s="860"/>
      <c r="E885" s="860"/>
      <c r="F885" s="860"/>
      <c r="G885" s="868"/>
      <c r="H885" s="860"/>
      <c r="I885" s="860"/>
      <c r="J885" s="860"/>
      <c r="K885" s="860"/>
      <c r="L885" s="860"/>
      <c r="M885" s="860"/>
      <c r="N885" s="860"/>
      <c r="O885" s="860"/>
      <c r="P885" s="860"/>
      <c r="Q885" s="860"/>
      <c r="R885" s="860"/>
      <c r="S885" s="860"/>
      <c r="T885" s="860"/>
      <c r="U885" s="860"/>
      <c r="V885" s="860"/>
      <c r="W885" s="860"/>
      <c r="X885" s="860"/>
      <c r="Y885" s="860"/>
      <c r="Z885" s="860"/>
      <c r="AA885" s="860"/>
      <c r="AB885" s="860"/>
      <c r="AC885" s="860"/>
    </row>
    <row r="886" spans="1:29" ht="15.75" customHeight="1" x14ac:dyDescent="0.25">
      <c r="A886" s="860"/>
      <c r="B886" s="860"/>
      <c r="C886" s="860"/>
      <c r="D886" s="860"/>
      <c r="E886" s="860"/>
      <c r="F886" s="860"/>
      <c r="G886" s="868"/>
      <c r="H886" s="860"/>
      <c r="I886" s="860"/>
      <c r="J886" s="860"/>
      <c r="K886" s="860"/>
      <c r="L886" s="860"/>
      <c r="M886" s="860"/>
      <c r="N886" s="860"/>
      <c r="O886" s="860"/>
      <c r="P886" s="860"/>
      <c r="Q886" s="860"/>
      <c r="R886" s="860"/>
      <c r="S886" s="860"/>
      <c r="T886" s="860"/>
      <c r="U886" s="860"/>
      <c r="V886" s="860"/>
      <c r="W886" s="860"/>
      <c r="X886" s="860"/>
      <c r="Y886" s="860"/>
      <c r="Z886" s="860"/>
      <c r="AA886" s="860"/>
      <c r="AB886" s="860"/>
      <c r="AC886" s="860"/>
    </row>
    <row r="887" spans="1:29" ht="15.75" customHeight="1" x14ac:dyDescent="0.25">
      <c r="A887" s="860"/>
      <c r="B887" s="860"/>
      <c r="C887" s="860"/>
      <c r="D887" s="860"/>
      <c r="E887" s="860"/>
      <c r="F887" s="860"/>
      <c r="G887" s="868"/>
      <c r="H887" s="860"/>
      <c r="I887" s="860"/>
      <c r="J887" s="860"/>
      <c r="K887" s="860"/>
      <c r="L887" s="860"/>
      <c r="M887" s="860"/>
      <c r="N887" s="860"/>
      <c r="O887" s="860"/>
      <c r="P887" s="860"/>
      <c r="Q887" s="860"/>
      <c r="R887" s="860"/>
      <c r="S887" s="860"/>
      <c r="T887" s="860"/>
      <c r="U887" s="860"/>
      <c r="V887" s="860"/>
      <c r="W887" s="860"/>
      <c r="X887" s="860"/>
      <c r="Y887" s="860"/>
      <c r="Z887" s="860"/>
      <c r="AA887" s="860"/>
      <c r="AB887" s="860"/>
      <c r="AC887" s="860"/>
    </row>
    <row r="888" spans="1:29" ht="15.75" customHeight="1" x14ac:dyDescent="0.25">
      <c r="A888" s="860"/>
      <c r="B888" s="860"/>
      <c r="C888" s="860"/>
      <c r="D888" s="860"/>
      <c r="E888" s="860"/>
      <c r="F888" s="860"/>
      <c r="G888" s="868"/>
      <c r="H888" s="860"/>
      <c r="I888" s="860"/>
      <c r="J888" s="860"/>
      <c r="K888" s="860"/>
      <c r="L888" s="860"/>
      <c r="M888" s="860"/>
      <c r="N888" s="860"/>
      <c r="O888" s="860"/>
      <c r="P888" s="860"/>
      <c r="Q888" s="860"/>
      <c r="R888" s="860"/>
      <c r="S888" s="860"/>
      <c r="T888" s="860"/>
      <c r="U888" s="860"/>
      <c r="V888" s="860"/>
      <c r="W888" s="860"/>
      <c r="X888" s="860"/>
      <c r="Y888" s="860"/>
      <c r="Z888" s="860"/>
      <c r="AA888" s="860"/>
      <c r="AB888" s="860"/>
      <c r="AC888" s="860"/>
    </row>
    <row r="889" spans="1:29" ht="15.75" customHeight="1" x14ac:dyDescent="0.25">
      <c r="A889" s="860"/>
      <c r="B889" s="860"/>
      <c r="C889" s="860"/>
      <c r="D889" s="860"/>
      <c r="E889" s="860"/>
      <c r="F889" s="860"/>
      <c r="G889" s="868"/>
      <c r="H889" s="860"/>
      <c r="I889" s="860"/>
      <c r="J889" s="860"/>
      <c r="K889" s="860"/>
      <c r="L889" s="860"/>
      <c r="M889" s="860"/>
      <c r="N889" s="860"/>
      <c r="O889" s="860"/>
      <c r="P889" s="860"/>
      <c r="Q889" s="860"/>
      <c r="R889" s="860"/>
      <c r="S889" s="860"/>
      <c r="T889" s="860"/>
      <c r="U889" s="860"/>
      <c r="V889" s="860"/>
      <c r="W889" s="860"/>
      <c r="X889" s="860"/>
      <c r="Y889" s="860"/>
      <c r="Z889" s="860"/>
      <c r="AA889" s="860"/>
      <c r="AB889" s="860"/>
      <c r="AC889" s="860"/>
    </row>
    <row r="890" spans="1:29" ht="15.75" customHeight="1" x14ac:dyDescent="0.25">
      <c r="A890" s="860"/>
      <c r="B890" s="860"/>
      <c r="C890" s="860"/>
      <c r="D890" s="860"/>
      <c r="E890" s="860"/>
      <c r="F890" s="860"/>
      <c r="G890" s="868"/>
      <c r="H890" s="860"/>
      <c r="I890" s="860"/>
      <c r="J890" s="860"/>
      <c r="K890" s="860"/>
      <c r="L890" s="860"/>
      <c r="M890" s="860"/>
      <c r="N890" s="860"/>
      <c r="O890" s="860"/>
      <c r="P890" s="860"/>
      <c r="Q890" s="860"/>
      <c r="R890" s="860"/>
      <c r="S890" s="860"/>
      <c r="T890" s="860"/>
      <c r="U890" s="860"/>
      <c r="V890" s="860"/>
      <c r="W890" s="860"/>
      <c r="X890" s="860"/>
      <c r="Y890" s="860"/>
      <c r="Z890" s="860"/>
      <c r="AA890" s="860"/>
      <c r="AB890" s="860"/>
      <c r="AC890" s="860"/>
    </row>
    <row r="891" spans="1:29" ht="15.75" customHeight="1" x14ac:dyDescent="0.25">
      <c r="A891" s="860"/>
      <c r="B891" s="860"/>
      <c r="C891" s="860"/>
      <c r="D891" s="860"/>
      <c r="E891" s="860"/>
      <c r="F891" s="860"/>
      <c r="G891" s="868"/>
      <c r="H891" s="860"/>
      <c r="I891" s="860"/>
      <c r="J891" s="860"/>
      <c r="K891" s="860"/>
      <c r="L891" s="860"/>
      <c r="M891" s="860"/>
      <c r="N891" s="860"/>
      <c r="O891" s="860"/>
      <c r="P891" s="860"/>
      <c r="Q891" s="860"/>
      <c r="R891" s="860"/>
      <c r="S891" s="860"/>
      <c r="T891" s="860"/>
      <c r="U891" s="860"/>
      <c r="V891" s="860"/>
      <c r="W891" s="860"/>
      <c r="X891" s="860"/>
      <c r="Y891" s="860"/>
      <c r="Z891" s="860"/>
      <c r="AA891" s="860"/>
      <c r="AB891" s="860"/>
      <c r="AC891" s="860"/>
    </row>
    <row r="892" spans="1:29" ht="15.75" customHeight="1" x14ac:dyDescent="0.25">
      <c r="A892" s="860"/>
      <c r="B892" s="860"/>
      <c r="C892" s="860"/>
      <c r="D892" s="860"/>
      <c r="E892" s="860"/>
      <c r="F892" s="860"/>
      <c r="G892" s="868"/>
      <c r="H892" s="860"/>
      <c r="I892" s="860"/>
      <c r="J892" s="860"/>
      <c r="K892" s="860"/>
      <c r="L892" s="860"/>
      <c r="M892" s="860"/>
      <c r="N892" s="860"/>
      <c r="O892" s="860"/>
      <c r="P892" s="860"/>
      <c r="Q892" s="860"/>
      <c r="R892" s="860"/>
      <c r="S892" s="860"/>
      <c r="T892" s="860"/>
      <c r="U892" s="860"/>
      <c r="V892" s="860"/>
      <c r="W892" s="860"/>
      <c r="X892" s="860"/>
      <c r="Y892" s="860"/>
      <c r="Z892" s="860"/>
      <c r="AA892" s="860"/>
      <c r="AB892" s="860"/>
      <c r="AC892" s="860"/>
    </row>
    <row r="893" spans="1:29" ht="15.75" customHeight="1" x14ac:dyDescent="0.25">
      <c r="A893" s="860"/>
      <c r="B893" s="860"/>
      <c r="C893" s="860"/>
      <c r="D893" s="860"/>
      <c r="E893" s="860"/>
      <c r="F893" s="860"/>
      <c r="G893" s="868"/>
      <c r="H893" s="860"/>
      <c r="I893" s="860"/>
      <c r="J893" s="860"/>
      <c r="K893" s="860"/>
      <c r="L893" s="860"/>
      <c r="M893" s="860"/>
      <c r="N893" s="860"/>
      <c r="O893" s="860"/>
      <c r="P893" s="860"/>
      <c r="Q893" s="860"/>
      <c r="R893" s="860"/>
      <c r="S893" s="860"/>
      <c r="T893" s="860"/>
      <c r="U893" s="860"/>
      <c r="V893" s="860"/>
      <c r="W893" s="860"/>
      <c r="X893" s="860"/>
      <c r="Y893" s="860"/>
      <c r="Z893" s="860"/>
      <c r="AA893" s="860"/>
      <c r="AB893" s="860"/>
      <c r="AC893" s="860"/>
    </row>
    <row r="894" spans="1:29" ht="15.75" customHeight="1" x14ac:dyDescent="0.25">
      <c r="A894" s="860"/>
      <c r="B894" s="860"/>
      <c r="C894" s="860"/>
      <c r="D894" s="860"/>
      <c r="E894" s="860"/>
      <c r="F894" s="860"/>
      <c r="G894" s="868"/>
      <c r="H894" s="860"/>
      <c r="I894" s="860"/>
      <c r="J894" s="860"/>
      <c r="K894" s="860"/>
      <c r="L894" s="860"/>
      <c r="M894" s="860"/>
      <c r="N894" s="860"/>
      <c r="O894" s="860"/>
      <c r="P894" s="860"/>
      <c r="Q894" s="860"/>
      <c r="R894" s="860"/>
      <c r="S894" s="860"/>
      <c r="T894" s="860"/>
      <c r="U894" s="860"/>
      <c r="V894" s="860"/>
      <c r="W894" s="860"/>
      <c r="X894" s="860"/>
      <c r="Y894" s="860"/>
      <c r="Z894" s="860"/>
      <c r="AA894" s="860"/>
      <c r="AB894" s="860"/>
      <c r="AC894" s="860"/>
    </row>
    <row r="895" spans="1:29" ht="15.75" customHeight="1" x14ac:dyDescent="0.25">
      <c r="A895" s="860"/>
      <c r="B895" s="860"/>
      <c r="C895" s="860"/>
      <c r="D895" s="860"/>
      <c r="E895" s="860"/>
      <c r="F895" s="860"/>
      <c r="G895" s="868"/>
      <c r="H895" s="860"/>
      <c r="I895" s="860"/>
      <c r="J895" s="860"/>
      <c r="K895" s="860"/>
      <c r="L895" s="860"/>
      <c r="M895" s="860"/>
      <c r="N895" s="860"/>
      <c r="O895" s="860"/>
      <c r="P895" s="860"/>
      <c r="Q895" s="860"/>
      <c r="R895" s="860"/>
      <c r="S895" s="860"/>
      <c r="T895" s="860"/>
      <c r="U895" s="860"/>
      <c r="V895" s="860"/>
      <c r="W895" s="860"/>
      <c r="X895" s="860"/>
      <c r="Y895" s="860"/>
      <c r="Z895" s="860"/>
      <c r="AA895" s="860"/>
      <c r="AB895" s="860"/>
      <c r="AC895" s="860"/>
    </row>
    <row r="896" spans="1:29" ht="15.75" customHeight="1" x14ac:dyDescent="0.25">
      <c r="A896" s="860"/>
      <c r="B896" s="860"/>
      <c r="C896" s="860"/>
      <c r="D896" s="860"/>
      <c r="E896" s="860"/>
      <c r="F896" s="860"/>
      <c r="G896" s="868"/>
      <c r="H896" s="860"/>
      <c r="I896" s="860"/>
      <c r="J896" s="860"/>
      <c r="K896" s="860"/>
      <c r="L896" s="860"/>
      <c r="M896" s="860"/>
      <c r="N896" s="860"/>
      <c r="O896" s="860"/>
      <c r="P896" s="860"/>
      <c r="Q896" s="860"/>
      <c r="R896" s="860"/>
      <c r="S896" s="860"/>
      <c r="T896" s="860"/>
      <c r="U896" s="860"/>
      <c r="V896" s="860"/>
      <c r="W896" s="860"/>
      <c r="X896" s="860"/>
      <c r="Y896" s="860"/>
      <c r="Z896" s="860"/>
      <c r="AA896" s="860"/>
      <c r="AB896" s="860"/>
      <c r="AC896" s="860"/>
    </row>
    <row r="897" spans="1:29" ht="15.75" customHeight="1" x14ac:dyDescent="0.25">
      <c r="A897" s="860"/>
      <c r="B897" s="860"/>
      <c r="C897" s="860"/>
      <c r="D897" s="860"/>
      <c r="E897" s="860"/>
      <c r="F897" s="860"/>
      <c r="G897" s="868"/>
      <c r="H897" s="860"/>
      <c r="I897" s="860"/>
      <c r="J897" s="860"/>
      <c r="K897" s="860"/>
      <c r="L897" s="860"/>
      <c r="M897" s="860"/>
      <c r="N897" s="860"/>
      <c r="O897" s="860"/>
      <c r="P897" s="860"/>
      <c r="Q897" s="860"/>
      <c r="R897" s="860"/>
      <c r="S897" s="860"/>
      <c r="T897" s="860"/>
      <c r="U897" s="860"/>
      <c r="V897" s="860"/>
      <c r="W897" s="860"/>
      <c r="X897" s="860"/>
      <c r="Y897" s="860"/>
      <c r="Z897" s="860"/>
      <c r="AA897" s="860"/>
      <c r="AB897" s="860"/>
      <c r="AC897" s="860"/>
    </row>
    <row r="898" spans="1:29" ht="15.75" customHeight="1" x14ac:dyDescent="0.25">
      <c r="A898" s="860"/>
      <c r="B898" s="860"/>
      <c r="C898" s="860"/>
      <c r="D898" s="860"/>
      <c r="E898" s="860"/>
      <c r="F898" s="860"/>
      <c r="G898" s="868"/>
      <c r="H898" s="860"/>
      <c r="I898" s="860"/>
      <c r="J898" s="860"/>
      <c r="K898" s="860"/>
      <c r="L898" s="860"/>
      <c r="M898" s="860"/>
      <c r="N898" s="860"/>
      <c r="O898" s="860"/>
      <c r="P898" s="860"/>
      <c r="Q898" s="860"/>
      <c r="R898" s="860"/>
      <c r="S898" s="860"/>
      <c r="T898" s="860"/>
      <c r="U898" s="860"/>
      <c r="V898" s="860"/>
      <c r="W898" s="860"/>
      <c r="X898" s="860"/>
      <c r="Y898" s="860"/>
      <c r="Z898" s="860"/>
      <c r="AA898" s="860"/>
      <c r="AB898" s="860"/>
      <c r="AC898" s="860"/>
    </row>
    <row r="899" spans="1:29" ht="15.75" customHeight="1" x14ac:dyDescent="0.25">
      <c r="A899" s="860"/>
      <c r="B899" s="860"/>
      <c r="C899" s="860"/>
      <c r="D899" s="860"/>
      <c r="E899" s="860"/>
      <c r="F899" s="860"/>
      <c r="G899" s="868"/>
      <c r="H899" s="860"/>
      <c r="I899" s="860"/>
      <c r="J899" s="860"/>
      <c r="K899" s="860"/>
      <c r="L899" s="860"/>
      <c r="M899" s="860"/>
      <c r="N899" s="860"/>
      <c r="O899" s="860"/>
      <c r="P899" s="860"/>
      <c r="Q899" s="860"/>
      <c r="R899" s="860"/>
      <c r="S899" s="860"/>
      <c r="T899" s="860"/>
      <c r="U899" s="860"/>
      <c r="V899" s="860"/>
      <c r="W899" s="860"/>
      <c r="X899" s="860"/>
      <c r="Y899" s="860"/>
      <c r="Z899" s="860"/>
      <c r="AA899" s="860"/>
      <c r="AB899" s="860"/>
      <c r="AC899" s="860"/>
    </row>
    <row r="900" spans="1:29" ht="15.75" customHeight="1" x14ac:dyDescent="0.25">
      <c r="A900" s="860"/>
      <c r="B900" s="860"/>
      <c r="C900" s="860"/>
      <c r="D900" s="860"/>
      <c r="E900" s="860"/>
      <c r="F900" s="860"/>
      <c r="G900" s="868"/>
      <c r="H900" s="860"/>
      <c r="I900" s="860"/>
      <c r="J900" s="860"/>
      <c r="K900" s="860"/>
      <c r="L900" s="860"/>
      <c r="M900" s="860"/>
      <c r="N900" s="860"/>
      <c r="O900" s="860"/>
      <c r="P900" s="860"/>
      <c r="Q900" s="860"/>
      <c r="R900" s="860"/>
      <c r="S900" s="860"/>
      <c r="T900" s="860"/>
      <c r="U900" s="860"/>
      <c r="V900" s="860"/>
      <c r="W900" s="860"/>
      <c r="X900" s="860"/>
      <c r="Y900" s="860"/>
      <c r="Z900" s="860"/>
      <c r="AA900" s="860"/>
      <c r="AB900" s="860"/>
      <c r="AC900" s="860"/>
    </row>
    <row r="901" spans="1:29" ht="15.75" customHeight="1" x14ac:dyDescent="0.25">
      <c r="A901" s="860"/>
      <c r="B901" s="860"/>
      <c r="C901" s="860"/>
      <c r="D901" s="860"/>
      <c r="E901" s="860"/>
      <c r="F901" s="860"/>
      <c r="G901" s="868"/>
      <c r="H901" s="860"/>
      <c r="I901" s="860"/>
      <c r="J901" s="860"/>
      <c r="K901" s="860"/>
      <c r="L901" s="860"/>
      <c r="M901" s="860"/>
      <c r="N901" s="860"/>
      <c r="O901" s="860"/>
      <c r="P901" s="860"/>
      <c r="Q901" s="860"/>
      <c r="R901" s="860"/>
      <c r="S901" s="860"/>
      <c r="T901" s="860"/>
      <c r="U901" s="860"/>
      <c r="V901" s="860"/>
      <c r="W901" s="860"/>
      <c r="X901" s="860"/>
      <c r="Y901" s="860"/>
      <c r="Z901" s="860"/>
      <c r="AA901" s="860"/>
      <c r="AB901" s="860"/>
      <c r="AC901" s="860"/>
    </row>
    <row r="902" spans="1:29" ht="15.75" customHeight="1" x14ac:dyDescent="0.25">
      <c r="A902" s="860"/>
      <c r="B902" s="860"/>
      <c r="C902" s="860"/>
      <c r="D902" s="860"/>
      <c r="E902" s="860"/>
      <c r="F902" s="860"/>
      <c r="G902" s="868"/>
      <c r="H902" s="860"/>
      <c r="I902" s="860"/>
      <c r="J902" s="860"/>
      <c r="K902" s="860"/>
      <c r="L902" s="860"/>
      <c r="M902" s="860"/>
      <c r="N902" s="860"/>
      <c r="O902" s="860"/>
      <c r="P902" s="860"/>
      <c r="Q902" s="860"/>
      <c r="R902" s="860"/>
      <c r="S902" s="860"/>
      <c r="T902" s="860"/>
      <c r="U902" s="860"/>
      <c r="V902" s="860"/>
      <c r="W902" s="860"/>
      <c r="X902" s="860"/>
      <c r="Y902" s="860"/>
      <c r="Z902" s="860"/>
      <c r="AA902" s="860"/>
      <c r="AB902" s="860"/>
      <c r="AC902" s="860"/>
    </row>
    <row r="903" spans="1:29" ht="15.75" customHeight="1" x14ac:dyDescent="0.25">
      <c r="A903" s="860"/>
      <c r="B903" s="860"/>
      <c r="C903" s="860"/>
      <c r="D903" s="860"/>
      <c r="E903" s="860"/>
      <c r="F903" s="860"/>
      <c r="G903" s="868"/>
      <c r="H903" s="860"/>
      <c r="I903" s="860"/>
      <c r="J903" s="860"/>
      <c r="K903" s="860"/>
      <c r="L903" s="860"/>
      <c r="M903" s="860"/>
      <c r="N903" s="860"/>
      <c r="O903" s="860"/>
      <c r="P903" s="860"/>
      <c r="Q903" s="860"/>
      <c r="R903" s="860"/>
      <c r="S903" s="860"/>
      <c r="T903" s="860"/>
      <c r="U903" s="860"/>
      <c r="V903" s="860"/>
      <c r="W903" s="860"/>
      <c r="X903" s="860"/>
      <c r="Y903" s="860"/>
      <c r="Z903" s="860"/>
      <c r="AA903" s="860"/>
      <c r="AB903" s="860"/>
      <c r="AC903" s="860"/>
    </row>
    <row r="904" spans="1:29" ht="15.75" customHeight="1" x14ac:dyDescent="0.25">
      <c r="A904" s="860"/>
      <c r="B904" s="860"/>
      <c r="C904" s="860"/>
      <c r="D904" s="860"/>
      <c r="E904" s="860"/>
      <c r="F904" s="860"/>
      <c r="G904" s="868"/>
      <c r="H904" s="860"/>
      <c r="I904" s="860"/>
      <c r="J904" s="860"/>
      <c r="K904" s="860"/>
      <c r="L904" s="860"/>
      <c r="M904" s="860"/>
      <c r="N904" s="860"/>
      <c r="O904" s="860"/>
      <c r="P904" s="860"/>
      <c r="Q904" s="860"/>
      <c r="R904" s="860"/>
      <c r="S904" s="860"/>
      <c r="T904" s="860"/>
      <c r="U904" s="860"/>
      <c r="V904" s="860"/>
      <c r="W904" s="860"/>
      <c r="X904" s="860"/>
      <c r="Y904" s="860"/>
      <c r="Z904" s="860"/>
      <c r="AA904" s="860"/>
      <c r="AB904" s="860"/>
      <c r="AC904" s="860"/>
    </row>
    <row r="905" spans="1:29" ht="15.75" customHeight="1" x14ac:dyDescent="0.25">
      <c r="A905" s="860"/>
      <c r="B905" s="860"/>
      <c r="C905" s="860"/>
      <c r="D905" s="860"/>
      <c r="E905" s="860"/>
      <c r="F905" s="860"/>
      <c r="G905" s="868"/>
      <c r="H905" s="860"/>
      <c r="I905" s="860"/>
      <c r="J905" s="860"/>
      <c r="K905" s="860"/>
      <c r="L905" s="860"/>
      <c r="M905" s="860"/>
      <c r="N905" s="860"/>
      <c r="O905" s="860"/>
      <c r="P905" s="860"/>
      <c r="Q905" s="860"/>
      <c r="R905" s="860"/>
      <c r="S905" s="860"/>
      <c r="T905" s="860"/>
      <c r="U905" s="860"/>
      <c r="V905" s="860"/>
      <c r="W905" s="860"/>
      <c r="X905" s="860"/>
      <c r="Y905" s="860"/>
      <c r="Z905" s="860"/>
      <c r="AA905" s="860"/>
      <c r="AB905" s="860"/>
      <c r="AC905" s="860"/>
    </row>
    <row r="906" spans="1:29" ht="15.75" customHeight="1" x14ac:dyDescent="0.25">
      <c r="A906" s="860"/>
      <c r="B906" s="860"/>
      <c r="C906" s="860"/>
      <c r="D906" s="860"/>
      <c r="E906" s="860"/>
      <c r="F906" s="860"/>
      <c r="G906" s="868"/>
      <c r="H906" s="860"/>
      <c r="I906" s="860"/>
      <c r="J906" s="860"/>
      <c r="K906" s="860"/>
      <c r="L906" s="860"/>
      <c r="M906" s="860"/>
      <c r="N906" s="860"/>
      <c r="O906" s="860"/>
      <c r="P906" s="860"/>
      <c r="Q906" s="860"/>
      <c r="R906" s="860"/>
      <c r="S906" s="860"/>
      <c r="T906" s="860"/>
      <c r="U906" s="860"/>
      <c r="V906" s="860"/>
      <c r="W906" s="860"/>
      <c r="X906" s="860"/>
      <c r="Y906" s="860"/>
      <c r="Z906" s="860"/>
      <c r="AA906" s="860"/>
      <c r="AB906" s="860"/>
      <c r="AC906" s="860"/>
    </row>
    <row r="907" spans="1:29" ht="15.75" customHeight="1" x14ac:dyDescent="0.25">
      <c r="A907" s="860"/>
      <c r="B907" s="860"/>
      <c r="C907" s="860"/>
      <c r="D907" s="860"/>
      <c r="E907" s="860"/>
      <c r="F907" s="860"/>
      <c r="G907" s="868"/>
      <c r="H907" s="860"/>
      <c r="I907" s="860"/>
      <c r="J907" s="860"/>
      <c r="K907" s="860"/>
      <c r="L907" s="860"/>
      <c r="M907" s="860"/>
      <c r="N907" s="860"/>
      <c r="O907" s="860"/>
      <c r="P907" s="860"/>
      <c r="Q907" s="860"/>
      <c r="R907" s="860"/>
      <c r="S907" s="860"/>
      <c r="T907" s="860"/>
      <c r="U907" s="860"/>
      <c r="V907" s="860"/>
      <c r="W907" s="860"/>
      <c r="X907" s="860"/>
      <c r="Y907" s="860"/>
      <c r="Z907" s="860"/>
      <c r="AA907" s="860"/>
      <c r="AB907" s="860"/>
      <c r="AC907" s="860"/>
    </row>
    <row r="908" spans="1:29" ht="15.75" customHeight="1" x14ac:dyDescent="0.25">
      <c r="A908" s="860"/>
      <c r="B908" s="860"/>
      <c r="C908" s="860"/>
      <c r="D908" s="860"/>
      <c r="E908" s="860"/>
      <c r="F908" s="860"/>
      <c r="G908" s="868"/>
      <c r="H908" s="860"/>
      <c r="I908" s="860"/>
      <c r="J908" s="860"/>
      <c r="K908" s="860"/>
      <c r="L908" s="860"/>
      <c r="M908" s="860"/>
      <c r="N908" s="860"/>
      <c r="O908" s="860"/>
      <c r="P908" s="860"/>
      <c r="Q908" s="860"/>
      <c r="R908" s="860"/>
      <c r="S908" s="860"/>
      <c r="T908" s="860"/>
      <c r="U908" s="860"/>
      <c r="V908" s="860"/>
      <c r="W908" s="860"/>
      <c r="X908" s="860"/>
      <c r="Y908" s="860"/>
      <c r="Z908" s="860"/>
      <c r="AA908" s="860"/>
      <c r="AB908" s="860"/>
      <c r="AC908" s="860"/>
    </row>
    <row r="909" spans="1:29" ht="15.75" customHeight="1" x14ac:dyDescent="0.25">
      <c r="A909" s="860"/>
      <c r="B909" s="860"/>
      <c r="C909" s="860"/>
      <c r="D909" s="860"/>
      <c r="E909" s="860"/>
      <c r="F909" s="860"/>
      <c r="G909" s="868"/>
      <c r="H909" s="860"/>
      <c r="I909" s="860"/>
      <c r="J909" s="860"/>
      <c r="K909" s="860"/>
      <c r="L909" s="860"/>
      <c r="M909" s="860"/>
      <c r="N909" s="860"/>
      <c r="O909" s="860"/>
      <c r="P909" s="860"/>
      <c r="Q909" s="860"/>
      <c r="R909" s="860"/>
      <c r="S909" s="860"/>
      <c r="T909" s="860"/>
      <c r="U909" s="860"/>
      <c r="V909" s="860"/>
      <c r="W909" s="860"/>
      <c r="X909" s="860"/>
      <c r="Y909" s="860"/>
      <c r="Z909" s="860"/>
      <c r="AA909" s="860"/>
      <c r="AB909" s="860"/>
      <c r="AC909" s="860"/>
    </row>
    <row r="910" spans="1:29" ht="15.75" customHeight="1" x14ac:dyDescent="0.25">
      <c r="A910" s="860"/>
      <c r="B910" s="860"/>
      <c r="C910" s="860"/>
      <c r="D910" s="860"/>
      <c r="E910" s="860"/>
      <c r="F910" s="860"/>
      <c r="G910" s="868"/>
      <c r="H910" s="860"/>
      <c r="I910" s="860"/>
      <c r="J910" s="860"/>
      <c r="K910" s="860"/>
      <c r="L910" s="860"/>
      <c r="M910" s="860"/>
      <c r="N910" s="860"/>
      <c r="O910" s="860"/>
      <c r="P910" s="860"/>
      <c r="Q910" s="860"/>
      <c r="R910" s="860"/>
      <c r="S910" s="860"/>
      <c r="T910" s="860"/>
      <c r="U910" s="860"/>
      <c r="V910" s="860"/>
      <c r="W910" s="860"/>
      <c r="X910" s="860"/>
      <c r="Y910" s="860"/>
      <c r="Z910" s="860"/>
      <c r="AA910" s="860"/>
      <c r="AB910" s="860"/>
      <c r="AC910" s="860"/>
    </row>
    <row r="911" spans="1:29" ht="15.75" customHeight="1" x14ac:dyDescent="0.25">
      <c r="A911" s="860"/>
      <c r="B911" s="860"/>
      <c r="C911" s="860"/>
      <c r="D911" s="860"/>
      <c r="E911" s="860"/>
      <c r="F911" s="860"/>
      <c r="G911" s="868"/>
      <c r="H911" s="860"/>
      <c r="I911" s="860"/>
      <c r="J911" s="860"/>
      <c r="K911" s="860"/>
      <c r="L911" s="860"/>
      <c r="M911" s="860"/>
      <c r="N911" s="860"/>
      <c r="O911" s="860"/>
      <c r="P911" s="860"/>
      <c r="Q911" s="860"/>
      <c r="R911" s="860"/>
      <c r="S911" s="860"/>
      <c r="T911" s="860"/>
      <c r="U911" s="860"/>
      <c r="V911" s="860"/>
      <c r="W911" s="860"/>
      <c r="X911" s="860"/>
      <c r="Y911" s="860"/>
      <c r="Z911" s="860"/>
      <c r="AA911" s="860"/>
      <c r="AB911" s="860"/>
      <c r="AC911" s="860"/>
    </row>
    <row r="912" spans="1:29" ht="15.75" customHeight="1" x14ac:dyDescent="0.25">
      <c r="A912" s="860"/>
      <c r="B912" s="860"/>
      <c r="C912" s="860"/>
      <c r="D912" s="860"/>
      <c r="E912" s="860"/>
      <c r="F912" s="860"/>
      <c r="G912" s="868"/>
      <c r="H912" s="860"/>
      <c r="I912" s="860"/>
      <c r="J912" s="860"/>
      <c r="K912" s="860"/>
      <c r="L912" s="860"/>
      <c r="M912" s="860"/>
      <c r="N912" s="860"/>
      <c r="O912" s="860"/>
      <c r="P912" s="860"/>
      <c r="Q912" s="860"/>
      <c r="R912" s="860"/>
      <c r="S912" s="860"/>
      <c r="T912" s="860"/>
      <c r="U912" s="860"/>
      <c r="V912" s="860"/>
      <c r="W912" s="860"/>
      <c r="X912" s="860"/>
      <c r="Y912" s="860"/>
      <c r="Z912" s="860"/>
      <c r="AA912" s="860"/>
      <c r="AB912" s="860"/>
      <c r="AC912" s="860"/>
    </row>
    <row r="913" spans="1:29" ht="15.75" customHeight="1" x14ac:dyDescent="0.25">
      <c r="A913" s="860"/>
      <c r="B913" s="860"/>
      <c r="C913" s="860"/>
      <c r="D913" s="860"/>
      <c r="E913" s="860"/>
      <c r="F913" s="860"/>
      <c r="G913" s="868"/>
      <c r="H913" s="860"/>
      <c r="I913" s="860"/>
      <c r="J913" s="860"/>
      <c r="K913" s="860"/>
      <c r="L913" s="860"/>
      <c r="M913" s="860"/>
      <c r="N913" s="860"/>
      <c r="O913" s="860"/>
      <c r="P913" s="860"/>
      <c r="Q913" s="860"/>
      <c r="R913" s="860"/>
      <c r="S913" s="860"/>
      <c r="T913" s="860"/>
      <c r="U913" s="860"/>
      <c r="V913" s="860"/>
      <c r="W913" s="860"/>
      <c r="X913" s="860"/>
      <c r="Y913" s="860"/>
      <c r="Z913" s="860"/>
      <c r="AA913" s="860"/>
      <c r="AB913" s="860"/>
      <c r="AC913" s="860"/>
    </row>
    <row r="914" spans="1:29" ht="15.75" customHeight="1" x14ac:dyDescent="0.25">
      <c r="A914" s="860"/>
      <c r="B914" s="860"/>
      <c r="C914" s="860"/>
      <c r="D914" s="860"/>
      <c r="E914" s="860"/>
      <c r="F914" s="860"/>
      <c r="G914" s="868"/>
      <c r="H914" s="860"/>
      <c r="I914" s="860"/>
      <c r="J914" s="860"/>
      <c r="K914" s="860"/>
      <c r="L914" s="860"/>
      <c r="M914" s="860"/>
      <c r="N914" s="860"/>
      <c r="O914" s="860"/>
      <c r="P914" s="860"/>
      <c r="Q914" s="860"/>
      <c r="R914" s="860"/>
      <c r="S914" s="860"/>
      <c r="T914" s="860"/>
      <c r="U914" s="860"/>
      <c r="V914" s="860"/>
      <c r="W914" s="860"/>
      <c r="X914" s="860"/>
      <c r="Y914" s="860"/>
      <c r="Z914" s="860"/>
      <c r="AA914" s="860"/>
      <c r="AB914" s="860"/>
      <c r="AC914" s="860"/>
    </row>
    <row r="915" spans="1:29" ht="15.75" customHeight="1" x14ac:dyDescent="0.25">
      <c r="A915" s="860"/>
      <c r="B915" s="860"/>
      <c r="C915" s="860"/>
      <c r="D915" s="860"/>
      <c r="E915" s="860"/>
      <c r="F915" s="860"/>
      <c r="G915" s="868"/>
      <c r="H915" s="860"/>
      <c r="I915" s="860"/>
      <c r="J915" s="860"/>
      <c r="K915" s="860"/>
      <c r="L915" s="860"/>
      <c r="M915" s="860"/>
      <c r="N915" s="860"/>
      <c r="O915" s="860"/>
      <c r="P915" s="860"/>
      <c r="Q915" s="860"/>
      <c r="R915" s="860"/>
      <c r="S915" s="860"/>
      <c r="T915" s="860"/>
      <c r="U915" s="860"/>
      <c r="V915" s="860"/>
      <c r="W915" s="860"/>
      <c r="X915" s="860"/>
      <c r="Y915" s="860"/>
      <c r="Z915" s="860"/>
      <c r="AA915" s="860"/>
      <c r="AB915" s="860"/>
      <c r="AC915" s="860"/>
    </row>
    <row r="916" spans="1:29" ht="15.75" customHeight="1" x14ac:dyDescent="0.25">
      <c r="A916" s="860"/>
      <c r="B916" s="860"/>
      <c r="C916" s="860"/>
      <c r="D916" s="860"/>
      <c r="E916" s="860"/>
      <c r="F916" s="860"/>
      <c r="G916" s="868"/>
      <c r="H916" s="860"/>
      <c r="I916" s="860"/>
      <c r="J916" s="860"/>
      <c r="K916" s="860"/>
      <c r="L916" s="860"/>
      <c r="M916" s="860"/>
      <c r="N916" s="860"/>
      <c r="O916" s="860"/>
      <c r="P916" s="860"/>
      <c r="Q916" s="860"/>
      <c r="R916" s="860"/>
      <c r="S916" s="860"/>
      <c r="T916" s="860"/>
      <c r="U916" s="860"/>
      <c r="V916" s="860"/>
      <c r="W916" s="860"/>
      <c r="X916" s="860"/>
      <c r="Y916" s="860"/>
      <c r="Z916" s="860"/>
      <c r="AA916" s="860"/>
      <c r="AB916" s="860"/>
      <c r="AC916" s="860"/>
    </row>
    <row r="917" spans="1:29" ht="15.75" customHeight="1" x14ac:dyDescent="0.25">
      <c r="A917" s="860"/>
      <c r="B917" s="860"/>
      <c r="C917" s="860"/>
      <c r="D917" s="860"/>
      <c r="E917" s="860"/>
      <c r="F917" s="860"/>
      <c r="G917" s="868"/>
      <c r="H917" s="860"/>
      <c r="I917" s="860"/>
      <c r="J917" s="860"/>
      <c r="K917" s="860"/>
      <c r="L917" s="860"/>
      <c r="M917" s="860"/>
      <c r="N917" s="860"/>
      <c r="O917" s="860"/>
      <c r="P917" s="860"/>
      <c r="Q917" s="860"/>
      <c r="R917" s="860"/>
      <c r="S917" s="860"/>
      <c r="T917" s="860"/>
      <c r="U917" s="860"/>
      <c r="V917" s="860"/>
      <c r="W917" s="860"/>
      <c r="X917" s="860"/>
      <c r="Y917" s="860"/>
      <c r="Z917" s="860"/>
      <c r="AA917" s="860"/>
      <c r="AB917" s="860"/>
      <c r="AC917" s="860"/>
    </row>
    <row r="918" spans="1:29" ht="15.75" customHeight="1" x14ac:dyDescent="0.25">
      <c r="A918" s="860"/>
      <c r="B918" s="860"/>
      <c r="C918" s="860"/>
      <c r="D918" s="860"/>
      <c r="E918" s="860"/>
      <c r="F918" s="860"/>
      <c r="G918" s="868"/>
      <c r="H918" s="860"/>
      <c r="I918" s="860"/>
      <c r="J918" s="860"/>
      <c r="K918" s="860"/>
      <c r="L918" s="860"/>
      <c r="M918" s="860"/>
      <c r="N918" s="860"/>
      <c r="O918" s="860"/>
      <c r="P918" s="860"/>
      <c r="Q918" s="860"/>
      <c r="R918" s="860"/>
      <c r="S918" s="860"/>
      <c r="T918" s="860"/>
      <c r="U918" s="860"/>
      <c r="V918" s="860"/>
      <c r="W918" s="860"/>
      <c r="X918" s="860"/>
      <c r="Y918" s="860"/>
      <c r="Z918" s="860"/>
      <c r="AA918" s="860"/>
      <c r="AB918" s="860"/>
      <c r="AC918" s="860"/>
    </row>
    <row r="919" spans="1:29" ht="15.75" customHeight="1" x14ac:dyDescent="0.25">
      <c r="A919" s="860"/>
      <c r="B919" s="860"/>
      <c r="C919" s="860"/>
      <c r="D919" s="860"/>
      <c r="E919" s="860"/>
      <c r="F919" s="860"/>
      <c r="G919" s="868"/>
      <c r="H919" s="860"/>
      <c r="I919" s="860"/>
      <c r="J919" s="860"/>
      <c r="K919" s="860"/>
      <c r="L919" s="860"/>
      <c r="M919" s="860"/>
      <c r="N919" s="860"/>
      <c r="O919" s="860"/>
      <c r="P919" s="860"/>
      <c r="Q919" s="860"/>
      <c r="R919" s="860"/>
      <c r="S919" s="860"/>
      <c r="T919" s="860"/>
      <c r="U919" s="860"/>
      <c r="V919" s="860"/>
      <c r="W919" s="860"/>
      <c r="X919" s="860"/>
      <c r="Y919" s="860"/>
      <c r="Z919" s="860"/>
      <c r="AA919" s="860"/>
      <c r="AB919" s="860"/>
      <c r="AC919" s="860"/>
    </row>
    <row r="920" spans="1:29" ht="15.75" customHeight="1" x14ac:dyDescent="0.25">
      <c r="A920" s="860"/>
      <c r="B920" s="860"/>
      <c r="C920" s="860"/>
      <c r="D920" s="860"/>
      <c r="E920" s="860"/>
      <c r="F920" s="860"/>
      <c r="G920" s="868"/>
      <c r="H920" s="860"/>
      <c r="I920" s="860"/>
      <c r="J920" s="860"/>
      <c r="K920" s="860"/>
      <c r="L920" s="860"/>
      <c r="M920" s="860"/>
      <c r="N920" s="860"/>
      <c r="O920" s="860"/>
      <c r="P920" s="860"/>
      <c r="Q920" s="860"/>
      <c r="R920" s="860"/>
      <c r="S920" s="860"/>
      <c r="T920" s="860"/>
      <c r="U920" s="860"/>
      <c r="V920" s="860"/>
      <c r="W920" s="860"/>
      <c r="X920" s="860"/>
      <c r="Y920" s="860"/>
      <c r="Z920" s="860"/>
      <c r="AA920" s="860"/>
      <c r="AB920" s="860"/>
      <c r="AC920" s="860"/>
    </row>
    <row r="921" spans="1:29" ht="15.75" customHeight="1" x14ac:dyDescent="0.25">
      <c r="A921" s="860"/>
      <c r="B921" s="860"/>
      <c r="C921" s="860"/>
      <c r="D921" s="860"/>
      <c r="E921" s="860"/>
      <c r="F921" s="860"/>
      <c r="G921" s="868"/>
      <c r="H921" s="860"/>
      <c r="I921" s="860"/>
      <c r="J921" s="860"/>
      <c r="K921" s="860"/>
      <c r="L921" s="860"/>
      <c r="M921" s="860"/>
      <c r="N921" s="860"/>
      <c r="O921" s="860"/>
      <c r="P921" s="860"/>
      <c r="Q921" s="860"/>
      <c r="R921" s="860"/>
      <c r="S921" s="860"/>
      <c r="T921" s="860"/>
      <c r="U921" s="860"/>
      <c r="V921" s="860"/>
      <c r="W921" s="860"/>
      <c r="X921" s="860"/>
      <c r="Y921" s="860"/>
      <c r="Z921" s="860"/>
      <c r="AA921" s="860"/>
      <c r="AB921" s="860"/>
      <c r="AC921" s="860"/>
    </row>
    <row r="922" spans="1:29" ht="15.75" customHeight="1" x14ac:dyDescent="0.25">
      <c r="A922" s="860"/>
      <c r="B922" s="860"/>
      <c r="C922" s="860"/>
      <c r="D922" s="860"/>
      <c r="E922" s="860"/>
      <c r="F922" s="860"/>
      <c r="G922" s="868"/>
      <c r="H922" s="860"/>
      <c r="I922" s="860"/>
      <c r="J922" s="860"/>
      <c r="K922" s="860"/>
      <c r="L922" s="860"/>
      <c r="M922" s="860"/>
      <c r="N922" s="860"/>
      <c r="O922" s="860"/>
      <c r="P922" s="860"/>
      <c r="Q922" s="860"/>
      <c r="R922" s="860"/>
      <c r="S922" s="860"/>
      <c r="T922" s="860"/>
      <c r="U922" s="860"/>
      <c r="V922" s="860"/>
      <c r="W922" s="860"/>
      <c r="X922" s="860"/>
      <c r="Y922" s="860"/>
      <c r="Z922" s="860"/>
      <c r="AA922" s="860"/>
      <c r="AB922" s="860"/>
      <c r="AC922" s="860"/>
    </row>
    <row r="923" spans="1:29" ht="15.75" customHeight="1" x14ac:dyDescent="0.25">
      <c r="A923" s="860"/>
      <c r="B923" s="860"/>
      <c r="C923" s="860"/>
      <c r="D923" s="860"/>
      <c r="E923" s="860"/>
      <c r="F923" s="860"/>
      <c r="G923" s="868"/>
      <c r="H923" s="860"/>
      <c r="I923" s="860"/>
      <c r="J923" s="860"/>
      <c r="K923" s="860"/>
      <c r="L923" s="860"/>
      <c r="M923" s="860"/>
      <c r="N923" s="860"/>
      <c r="O923" s="860"/>
      <c r="P923" s="860"/>
      <c r="Q923" s="860"/>
      <c r="R923" s="860"/>
      <c r="S923" s="860"/>
      <c r="T923" s="860"/>
      <c r="U923" s="860"/>
      <c r="V923" s="860"/>
      <c r="W923" s="860"/>
      <c r="X923" s="860"/>
      <c r="Y923" s="860"/>
      <c r="Z923" s="860"/>
      <c r="AA923" s="860"/>
      <c r="AB923" s="860"/>
      <c r="AC923" s="860"/>
    </row>
    <row r="924" spans="1:29" ht="15.75" customHeight="1" x14ac:dyDescent="0.25">
      <c r="A924" s="860"/>
      <c r="B924" s="860"/>
      <c r="C924" s="860"/>
      <c r="D924" s="860"/>
      <c r="E924" s="860"/>
      <c r="F924" s="860"/>
      <c r="G924" s="868"/>
      <c r="H924" s="860"/>
      <c r="I924" s="860"/>
      <c r="J924" s="860"/>
      <c r="K924" s="860"/>
      <c r="L924" s="860"/>
      <c r="M924" s="860"/>
      <c r="N924" s="860"/>
      <c r="O924" s="860"/>
      <c r="P924" s="860"/>
      <c r="Q924" s="860"/>
      <c r="R924" s="860"/>
      <c r="S924" s="860"/>
      <c r="T924" s="860"/>
      <c r="U924" s="860"/>
      <c r="V924" s="860"/>
      <c r="W924" s="860"/>
      <c r="X924" s="860"/>
      <c r="Y924" s="860"/>
      <c r="Z924" s="860"/>
      <c r="AA924" s="860"/>
      <c r="AB924" s="860"/>
      <c r="AC924" s="860"/>
    </row>
    <row r="925" spans="1:29" ht="15.75" customHeight="1" x14ac:dyDescent="0.25">
      <c r="A925" s="860"/>
      <c r="B925" s="860"/>
      <c r="C925" s="860"/>
      <c r="D925" s="860"/>
      <c r="E925" s="860"/>
      <c r="F925" s="860"/>
      <c r="G925" s="868"/>
      <c r="H925" s="860"/>
      <c r="I925" s="860"/>
      <c r="J925" s="860"/>
      <c r="K925" s="860"/>
      <c r="L925" s="860"/>
      <c r="M925" s="860"/>
      <c r="N925" s="860"/>
      <c r="O925" s="860"/>
      <c r="P925" s="860"/>
      <c r="Q925" s="860"/>
      <c r="R925" s="860"/>
      <c r="S925" s="860"/>
      <c r="T925" s="860"/>
      <c r="U925" s="860"/>
      <c r="V925" s="860"/>
      <c r="W925" s="860"/>
      <c r="X925" s="860"/>
      <c r="Y925" s="860"/>
      <c r="Z925" s="860"/>
      <c r="AA925" s="860"/>
      <c r="AB925" s="860"/>
      <c r="AC925" s="860"/>
    </row>
    <row r="926" spans="1:29" ht="15.75" customHeight="1" x14ac:dyDescent="0.25">
      <c r="A926" s="860"/>
      <c r="B926" s="860"/>
      <c r="C926" s="860"/>
      <c r="D926" s="860"/>
      <c r="E926" s="860"/>
      <c r="F926" s="860"/>
      <c r="G926" s="868"/>
      <c r="H926" s="860"/>
      <c r="I926" s="860"/>
      <c r="J926" s="860"/>
      <c r="K926" s="860"/>
      <c r="L926" s="860"/>
      <c r="M926" s="860"/>
      <c r="N926" s="860"/>
      <c r="O926" s="860"/>
      <c r="P926" s="860"/>
      <c r="Q926" s="860"/>
      <c r="R926" s="860"/>
      <c r="S926" s="860"/>
      <c r="T926" s="860"/>
      <c r="U926" s="860"/>
      <c r="V926" s="860"/>
      <c r="W926" s="860"/>
      <c r="X926" s="860"/>
      <c r="Y926" s="860"/>
      <c r="Z926" s="860"/>
      <c r="AA926" s="860"/>
      <c r="AB926" s="860"/>
      <c r="AC926" s="860"/>
    </row>
    <row r="927" spans="1:29" ht="15.75" customHeight="1" x14ac:dyDescent="0.25">
      <c r="A927" s="860"/>
      <c r="B927" s="860"/>
      <c r="C927" s="860"/>
      <c r="D927" s="860"/>
      <c r="E927" s="860"/>
      <c r="F927" s="860"/>
      <c r="G927" s="868"/>
      <c r="H927" s="860"/>
      <c r="I927" s="860"/>
      <c r="J927" s="860"/>
      <c r="K927" s="860"/>
      <c r="L927" s="860"/>
      <c r="M927" s="860"/>
      <c r="N927" s="860"/>
      <c r="O927" s="860"/>
      <c r="P927" s="860"/>
      <c r="Q927" s="860"/>
      <c r="R927" s="860"/>
      <c r="S927" s="860"/>
      <c r="T927" s="860"/>
      <c r="U927" s="860"/>
      <c r="V927" s="860"/>
      <c r="W927" s="860"/>
      <c r="X927" s="860"/>
      <c r="Y927" s="860"/>
      <c r="Z927" s="860"/>
      <c r="AA927" s="860"/>
      <c r="AB927" s="860"/>
      <c r="AC927" s="860"/>
    </row>
    <row r="928" spans="1:29" ht="15.75" customHeight="1" x14ac:dyDescent="0.25">
      <c r="A928" s="860"/>
      <c r="B928" s="860"/>
      <c r="C928" s="860"/>
      <c r="D928" s="860"/>
      <c r="E928" s="860"/>
      <c r="F928" s="860"/>
      <c r="G928" s="868"/>
      <c r="H928" s="860"/>
      <c r="I928" s="860"/>
      <c r="J928" s="860"/>
      <c r="K928" s="860"/>
      <c r="L928" s="860"/>
      <c r="M928" s="860"/>
      <c r="N928" s="860"/>
      <c r="O928" s="860"/>
      <c r="P928" s="860"/>
      <c r="Q928" s="860"/>
      <c r="R928" s="860"/>
      <c r="S928" s="860"/>
      <c r="T928" s="860"/>
      <c r="U928" s="860"/>
      <c r="V928" s="860"/>
      <c r="W928" s="860"/>
      <c r="X928" s="860"/>
      <c r="Y928" s="860"/>
      <c r="Z928" s="860"/>
      <c r="AA928" s="860"/>
      <c r="AB928" s="860"/>
      <c r="AC928" s="860"/>
    </row>
    <row r="929" spans="1:29" ht="15.75" customHeight="1" x14ac:dyDescent="0.25">
      <c r="A929" s="860"/>
      <c r="B929" s="860"/>
      <c r="C929" s="860"/>
      <c r="D929" s="860"/>
      <c r="E929" s="860"/>
      <c r="F929" s="860"/>
      <c r="G929" s="868"/>
      <c r="H929" s="860"/>
      <c r="I929" s="860"/>
      <c r="J929" s="860"/>
      <c r="K929" s="860"/>
      <c r="L929" s="860"/>
      <c r="M929" s="860"/>
      <c r="N929" s="860"/>
      <c r="O929" s="860"/>
      <c r="P929" s="860"/>
      <c r="Q929" s="860"/>
      <c r="R929" s="860"/>
      <c r="S929" s="860"/>
      <c r="T929" s="860"/>
      <c r="U929" s="860"/>
      <c r="V929" s="860"/>
      <c r="W929" s="860"/>
      <c r="X929" s="860"/>
      <c r="Y929" s="860"/>
      <c r="Z929" s="860"/>
      <c r="AA929" s="860"/>
      <c r="AB929" s="860"/>
      <c r="AC929" s="860"/>
    </row>
    <row r="930" spans="1:29" ht="15.75" customHeight="1" x14ac:dyDescent="0.25">
      <c r="A930" s="860"/>
      <c r="B930" s="860"/>
      <c r="C930" s="860"/>
      <c r="D930" s="860"/>
      <c r="E930" s="860"/>
      <c r="F930" s="860"/>
      <c r="G930" s="868"/>
      <c r="H930" s="860"/>
      <c r="I930" s="860"/>
      <c r="J930" s="860"/>
      <c r="K930" s="860"/>
      <c r="L930" s="860"/>
      <c r="M930" s="860"/>
      <c r="N930" s="860"/>
      <c r="O930" s="860"/>
      <c r="P930" s="860"/>
      <c r="Q930" s="860"/>
      <c r="R930" s="860"/>
      <c r="S930" s="860"/>
      <c r="T930" s="860"/>
      <c r="U930" s="860"/>
      <c r="V930" s="860"/>
      <c r="W930" s="860"/>
      <c r="X930" s="860"/>
      <c r="Y930" s="860"/>
      <c r="Z930" s="860"/>
      <c r="AA930" s="860"/>
      <c r="AB930" s="860"/>
      <c r="AC930" s="860"/>
    </row>
    <row r="931" spans="1:29" ht="15.75" customHeight="1" x14ac:dyDescent="0.25">
      <c r="A931" s="860"/>
      <c r="B931" s="860"/>
      <c r="C931" s="860"/>
      <c r="D931" s="860"/>
      <c r="E931" s="860"/>
      <c r="F931" s="860"/>
      <c r="G931" s="868"/>
      <c r="H931" s="860"/>
      <c r="I931" s="860"/>
      <c r="J931" s="860"/>
      <c r="K931" s="860"/>
      <c r="L931" s="860"/>
      <c r="M931" s="860"/>
      <c r="N931" s="860"/>
      <c r="O931" s="860"/>
      <c r="P931" s="860"/>
      <c r="Q931" s="860"/>
      <c r="R931" s="860"/>
      <c r="S931" s="860"/>
      <c r="T931" s="860"/>
      <c r="U931" s="860"/>
      <c r="V931" s="860"/>
      <c r="W931" s="860"/>
      <c r="X931" s="860"/>
      <c r="Y931" s="860"/>
      <c r="Z931" s="860"/>
      <c r="AA931" s="860"/>
      <c r="AB931" s="860"/>
      <c r="AC931" s="860"/>
    </row>
    <row r="932" spans="1:29" ht="15.75" customHeight="1" x14ac:dyDescent="0.25">
      <c r="A932" s="860"/>
      <c r="B932" s="860"/>
      <c r="C932" s="860"/>
      <c r="D932" s="860"/>
      <c r="E932" s="860"/>
      <c r="F932" s="860"/>
      <c r="G932" s="868"/>
      <c r="H932" s="860"/>
      <c r="I932" s="860"/>
      <c r="J932" s="860"/>
      <c r="K932" s="860"/>
      <c r="L932" s="860"/>
      <c r="M932" s="860"/>
      <c r="N932" s="860"/>
      <c r="O932" s="860"/>
      <c r="P932" s="860"/>
      <c r="Q932" s="860"/>
      <c r="R932" s="860"/>
      <c r="S932" s="860"/>
      <c r="T932" s="860"/>
      <c r="U932" s="860"/>
      <c r="V932" s="860"/>
      <c r="W932" s="860"/>
      <c r="X932" s="860"/>
      <c r="Y932" s="860"/>
      <c r="Z932" s="860"/>
      <c r="AA932" s="860"/>
      <c r="AB932" s="860"/>
      <c r="AC932" s="860"/>
    </row>
    <row r="933" spans="1:29" ht="15.75" customHeight="1" x14ac:dyDescent="0.25">
      <c r="A933" s="860"/>
      <c r="B933" s="860"/>
      <c r="C933" s="860"/>
      <c r="D933" s="860"/>
      <c r="E933" s="860"/>
      <c r="F933" s="860"/>
      <c r="G933" s="868"/>
      <c r="H933" s="860"/>
      <c r="I933" s="860"/>
      <c r="J933" s="860"/>
      <c r="K933" s="860"/>
      <c r="L933" s="860"/>
      <c r="M933" s="860"/>
      <c r="N933" s="860"/>
      <c r="O933" s="860"/>
      <c r="P933" s="860"/>
      <c r="Q933" s="860"/>
      <c r="R933" s="860"/>
      <c r="S933" s="860"/>
      <c r="T933" s="860"/>
      <c r="U933" s="860"/>
      <c r="V933" s="860"/>
      <c r="W933" s="860"/>
      <c r="X933" s="860"/>
      <c r="Y933" s="860"/>
      <c r="Z933" s="860"/>
      <c r="AA933" s="860"/>
      <c r="AB933" s="860"/>
      <c r="AC933" s="860"/>
    </row>
    <row r="934" spans="1:29" ht="15.75" customHeight="1" x14ac:dyDescent="0.25">
      <c r="A934" s="860"/>
      <c r="B934" s="860"/>
      <c r="C934" s="860"/>
      <c r="D934" s="860"/>
      <c r="E934" s="860"/>
      <c r="F934" s="860"/>
      <c r="G934" s="868"/>
      <c r="H934" s="860"/>
      <c r="I934" s="860"/>
      <c r="J934" s="860"/>
      <c r="K934" s="860"/>
      <c r="L934" s="860"/>
      <c r="M934" s="860"/>
      <c r="N934" s="860"/>
      <c r="O934" s="860"/>
      <c r="P934" s="860"/>
      <c r="Q934" s="860"/>
      <c r="R934" s="860"/>
      <c r="S934" s="860"/>
      <c r="T934" s="860"/>
      <c r="U934" s="860"/>
      <c r="V934" s="860"/>
      <c r="W934" s="860"/>
      <c r="X934" s="860"/>
      <c r="Y934" s="860"/>
      <c r="Z934" s="860"/>
      <c r="AA934" s="860"/>
      <c r="AB934" s="860"/>
      <c r="AC934" s="860"/>
    </row>
    <row r="935" spans="1:29" ht="15.75" customHeight="1" x14ac:dyDescent="0.25">
      <c r="A935" s="860"/>
      <c r="B935" s="860"/>
      <c r="C935" s="860"/>
      <c r="D935" s="860"/>
      <c r="E935" s="860"/>
      <c r="F935" s="860"/>
      <c r="G935" s="868"/>
      <c r="H935" s="860"/>
      <c r="I935" s="860"/>
      <c r="J935" s="860"/>
      <c r="K935" s="860"/>
      <c r="L935" s="860"/>
      <c r="M935" s="860"/>
      <c r="N935" s="860"/>
      <c r="O935" s="860"/>
      <c r="P935" s="860"/>
      <c r="Q935" s="860"/>
      <c r="R935" s="860"/>
      <c r="S935" s="860"/>
      <c r="T935" s="860"/>
      <c r="U935" s="860"/>
      <c r="V935" s="860"/>
      <c r="W935" s="860"/>
      <c r="X935" s="860"/>
      <c r="Y935" s="860"/>
      <c r="Z935" s="860"/>
      <c r="AA935" s="860"/>
      <c r="AB935" s="860"/>
      <c r="AC935" s="860"/>
    </row>
    <row r="936" spans="1:29" ht="15.75" customHeight="1" x14ac:dyDescent="0.25">
      <c r="A936" s="860"/>
      <c r="B936" s="860"/>
      <c r="C936" s="860"/>
      <c r="D936" s="860"/>
      <c r="E936" s="860"/>
      <c r="F936" s="860"/>
      <c r="G936" s="868"/>
      <c r="H936" s="860"/>
      <c r="I936" s="860"/>
      <c r="J936" s="860"/>
      <c r="K936" s="860"/>
      <c r="L936" s="860"/>
      <c r="M936" s="860"/>
      <c r="N936" s="860"/>
      <c r="O936" s="860"/>
      <c r="P936" s="860"/>
      <c r="Q936" s="860"/>
      <c r="R936" s="860"/>
      <c r="S936" s="860"/>
      <c r="T936" s="860"/>
      <c r="U936" s="860"/>
      <c r="V936" s="860"/>
      <c r="W936" s="860"/>
      <c r="X936" s="860"/>
      <c r="Y936" s="860"/>
      <c r="Z936" s="860"/>
      <c r="AA936" s="860"/>
      <c r="AB936" s="860"/>
      <c r="AC936" s="860"/>
    </row>
    <row r="937" spans="1:29" ht="15.75" customHeight="1" x14ac:dyDescent="0.25">
      <c r="A937" s="860"/>
      <c r="B937" s="860"/>
      <c r="C937" s="860"/>
      <c r="D937" s="860"/>
      <c r="E937" s="860"/>
      <c r="F937" s="860"/>
      <c r="G937" s="868"/>
      <c r="H937" s="860"/>
      <c r="I937" s="860"/>
      <c r="J937" s="860"/>
      <c r="K937" s="860"/>
      <c r="L937" s="860"/>
      <c r="M937" s="860"/>
      <c r="N937" s="860"/>
      <c r="O937" s="860"/>
      <c r="P937" s="860"/>
      <c r="Q937" s="860"/>
      <c r="R937" s="860"/>
      <c r="S937" s="860"/>
      <c r="T937" s="860"/>
      <c r="U937" s="860"/>
      <c r="V937" s="860"/>
      <c r="W937" s="860"/>
      <c r="X937" s="860"/>
      <c r="Y937" s="860"/>
      <c r="Z937" s="860"/>
      <c r="AA937" s="860"/>
      <c r="AB937" s="860"/>
      <c r="AC937" s="860"/>
    </row>
    <row r="938" spans="1:29" ht="15.75" customHeight="1" x14ac:dyDescent="0.25">
      <c r="A938" s="860"/>
      <c r="B938" s="860"/>
      <c r="C938" s="860"/>
      <c r="D938" s="860"/>
      <c r="E938" s="860"/>
      <c r="F938" s="860"/>
      <c r="G938" s="868"/>
      <c r="H938" s="860"/>
      <c r="I938" s="860"/>
      <c r="J938" s="860"/>
      <c r="K938" s="860"/>
      <c r="L938" s="860"/>
      <c r="M938" s="860"/>
      <c r="N938" s="860"/>
      <c r="O938" s="860"/>
      <c r="P938" s="860"/>
      <c r="Q938" s="860"/>
      <c r="R938" s="860"/>
      <c r="S938" s="860"/>
      <c r="T938" s="860"/>
      <c r="U938" s="860"/>
      <c r="V938" s="860"/>
      <c r="W938" s="860"/>
      <c r="X938" s="860"/>
      <c r="Y938" s="860"/>
      <c r="Z938" s="860"/>
      <c r="AA938" s="860"/>
      <c r="AB938" s="860"/>
      <c r="AC938" s="860"/>
    </row>
    <row r="939" spans="1:29" ht="15.75" customHeight="1" x14ac:dyDescent="0.25">
      <c r="A939" s="860"/>
      <c r="B939" s="860"/>
      <c r="C939" s="860"/>
      <c r="D939" s="860"/>
      <c r="E939" s="860"/>
      <c r="F939" s="860"/>
      <c r="G939" s="868"/>
      <c r="H939" s="860"/>
      <c r="I939" s="860"/>
      <c r="J939" s="860"/>
      <c r="K939" s="860"/>
      <c r="L939" s="860"/>
      <c r="M939" s="860"/>
      <c r="N939" s="860"/>
      <c r="O939" s="860"/>
      <c r="P939" s="860"/>
      <c r="Q939" s="860"/>
      <c r="R939" s="860"/>
      <c r="S939" s="860"/>
      <c r="T939" s="860"/>
      <c r="U939" s="860"/>
      <c r="V939" s="860"/>
      <c r="W939" s="860"/>
      <c r="X939" s="860"/>
      <c r="Y939" s="860"/>
      <c r="Z939" s="860"/>
      <c r="AA939" s="860"/>
      <c r="AB939" s="860"/>
      <c r="AC939" s="860"/>
    </row>
    <row r="940" spans="1:29" ht="15.75" customHeight="1" x14ac:dyDescent="0.25">
      <c r="A940" s="860"/>
      <c r="B940" s="860"/>
      <c r="C940" s="860"/>
      <c r="D940" s="860"/>
      <c r="E940" s="860"/>
      <c r="F940" s="860"/>
      <c r="G940" s="868"/>
      <c r="H940" s="860"/>
      <c r="I940" s="860"/>
      <c r="J940" s="860"/>
      <c r="K940" s="860"/>
      <c r="L940" s="860"/>
      <c r="M940" s="860"/>
      <c r="N940" s="860"/>
      <c r="O940" s="860"/>
      <c r="P940" s="860"/>
      <c r="Q940" s="860"/>
      <c r="R940" s="860"/>
      <c r="S940" s="860"/>
      <c r="T940" s="860"/>
      <c r="U940" s="860"/>
      <c r="V940" s="860"/>
      <c r="W940" s="860"/>
      <c r="X940" s="860"/>
      <c r="Y940" s="860"/>
      <c r="Z940" s="860"/>
      <c r="AA940" s="860"/>
      <c r="AB940" s="860"/>
      <c r="AC940" s="860"/>
    </row>
    <row r="941" spans="1:29" ht="15.75" customHeight="1" x14ac:dyDescent="0.25">
      <c r="A941" s="860"/>
      <c r="B941" s="860"/>
      <c r="C941" s="860"/>
      <c r="D941" s="860"/>
      <c r="E941" s="860"/>
      <c r="F941" s="860"/>
      <c r="G941" s="868"/>
      <c r="H941" s="860"/>
      <c r="I941" s="860"/>
      <c r="J941" s="860"/>
      <c r="K941" s="860"/>
      <c r="L941" s="860"/>
      <c r="M941" s="860"/>
      <c r="N941" s="860"/>
      <c r="O941" s="860"/>
      <c r="P941" s="860"/>
      <c r="Q941" s="860"/>
      <c r="R941" s="860"/>
      <c r="S941" s="860"/>
      <c r="T941" s="860"/>
      <c r="U941" s="860"/>
      <c r="V941" s="860"/>
      <c r="W941" s="860"/>
      <c r="X941" s="860"/>
      <c r="Y941" s="860"/>
      <c r="Z941" s="860"/>
      <c r="AA941" s="860"/>
      <c r="AB941" s="860"/>
      <c r="AC941" s="860"/>
    </row>
    <row r="942" spans="1:29" ht="15.75" customHeight="1" x14ac:dyDescent="0.25">
      <c r="A942" s="860"/>
      <c r="B942" s="860"/>
      <c r="C942" s="860"/>
      <c r="D942" s="860"/>
      <c r="E942" s="860"/>
      <c r="F942" s="860"/>
      <c r="G942" s="868"/>
      <c r="H942" s="860"/>
      <c r="I942" s="860"/>
      <c r="J942" s="860"/>
      <c r="K942" s="860"/>
      <c r="L942" s="860"/>
      <c r="M942" s="860"/>
      <c r="N942" s="860"/>
      <c r="O942" s="860"/>
      <c r="P942" s="860"/>
      <c r="Q942" s="860"/>
      <c r="R942" s="860"/>
      <c r="S942" s="860"/>
      <c r="T942" s="860"/>
      <c r="U942" s="860"/>
      <c r="V942" s="860"/>
      <c r="W942" s="860"/>
      <c r="X942" s="860"/>
      <c r="Y942" s="860"/>
      <c r="Z942" s="860"/>
      <c r="AA942" s="860"/>
      <c r="AB942" s="860"/>
      <c r="AC942" s="860"/>
    </row>
    <row r="943" spans="1:29" ht="15.75" customHeight="1" x14ac:dyDescent="0.25">
      <c r="A943" s="860"/>
      <c r="B943" s="860"/>
      <c r="C943" s="860"/>
      <c r="D943" s="860"/>
      <c r="E943" s="860"/>
      <c r="F943" s="860"/>
      <c r="G943" s="868"/>
      <c r="H943" s="860"/>
      <c r="I943" s="860"/>
      <c r="J943" s="860"/>
      <c r="K943" s="860"/>
      <c r="L943" s="860"/>
      <c r="M943" s="860"/>
      <c r="N943" s="860"/>
      <c r="O943" s="860"/>
      <c r="P943" s="860"/>
      <c r="Q943" s="860"/>
      <c r="R943" s="860"/>
      <c r="S943" s="860"/>
      <c r="T943" s="860"/>
      <c r="U943" s="860"/>
      <c r="V943" s="860"/>
      <c r="W943" s="860"/>
      <c r="X943" s="860"/>
      <c r="Y943" s="860"/>
      <c r="Z943" s="860"/>
      <c r="AA943" s="860"/>
      <c r="AB943" s="860"/>
      <c r="AC943" s="860"/>
    </row>
    <row r="944" spans="1:29" ht="15.75" customHeight="1" x14ac:dyDescent="0.25">
      <c r="A944" s="860"/>
      <c r="B944" s="860"/>
      <c r="C944" s="860"/>
      <c r="D944" s="860"/>
      <c r="E944" s="860"/>
      <c r="F944" s="860"/>
      <c r="G944" s="868"/>
      <c r="H944" s="860"/>
      <c r="I944" s="860"/>
      <c r="J944" s="860"/>
      <c r="K944" s="860"/>
      <c r="L944" s="860"/>
      <c r="M944" s="860"/>
      <c r="N944" s="860"/>
      <c r="O944" s="860"/>
      <c r="P944" s="860"/>
      <c r="Q944" s="860"/>
      <c r="R944" s="860"/>
      <c r="S944" s="860"/>
      <c r="T944" s="860"/>
      <c r="U944" s="860"/>
      <c r="V944" s="860"/>
      <c r="W944" s="860"/>
      <c r="X944" s="860"/>
      <c r="Y944" s="860"/>
      <c r="Z944" s="860"/>
      <c r="AA944" s="860"/>
      <c r="AB944" s="860"/>
      <c r="AC944" s="860"/>
    </row>
    <row r="945" spans="1:29" ht="15.75" customHeight="1" x14ac:dyDescent="0.25">
      <c r="A945" s="860"/>
      <c r="B945" s="860"/>
      <c r="C945" s="860"/>
      <c r="D945" s="860"/>
      <c r="E945" s="860"/>
      <c r="F945" s="860"/>
      <c r="G945" s="868"/>
      <c r="H945" s="860"/>
      <c r="I945" s="860"/>
      <c r="J945" s="860"/>
      <c r="K945" s="860"/>
      <c r="L945" s="860"/>
      <c r="M945" s="860"/>
      <c r="N945" s="860"/>
      <c r="O945" s="860"/>
      <c r="P945" s="860"/>
      <c r="Q945" s="860"/>
      <c r="R945" s="860"/>
      <c r="S945" s="860"/>
      <c r="T945" s="860"/>
      <c r="U945" s="860"/>
      <c r="V945" s="860"/>
      <c r="W945" s="860"/>
      <c r="X945" s="860"/>
      <c r="Y945" s="860"/>
      <c r="Z945" s="860"/>
      <c r="AA945" s="860"/>
      <c r="AB945" s="860"/>
      <c r="AC945" s="860"/>
    </row>
    <row r="946" spans="1:29" ht="15.75" customHeight="1" x14ac:dyDescent="0.25">
      <c r="A946" s="860"/>
      <c r="B946" s="860"/>
      <c r="C946" s="860"/>
      <c r="D946" s="860"/>
      <c r="E946" s="860"/>
      <c r="F946" s="860"/>
      <c r="G946" s="868"/>
      <c r="H946" s="860"/>
      <c r="I946" s="860"/>
      <c r="J946" s="860"/>
      <c r="K946" s="860"/>
      <c r="L946" s="860"/>
      <c r="M946" s="860"/>
      <c r="N946" s="860"/>
      <c r="O946" s="860"/>
      <c r="P946" s="860"/>
      <c r="Q946" s="860"/>
      <c r="R946" s="860"/>
      <c r="S946" s="860"/>
      <c r="T946" s="860"/>
      <c r="U946" s="860"/>
      <c r="V946" s="860"/>
      <c r="W946" s="860"/>
      <c r="X946" s="860"/>
      <c r="Y946" s="860"/>
      <c r="Z946" s="860"/>
      <c r="AA946" s="860"/>
      <c r="AB946" s="860"/>
      <c r="AC946" s="860"/>
    </row>
    <row r="947" spans="1:29" ht="15.75" customHeight="1" x14ac:dyDescent="0.25">
      <c r="A947" s="860"/>
      <c r="B947" s="860"/>
      <c r="C947" s="860"/>
      <c r="D947" s="860"/>
      <c r="E947" s="860"/>
      <c r="F947" s="860"/>
      <c r="G947" s="868"/>
      <c r="H947" s="860"/>
      <c r="I947" s="860"/>
      <c r="J947" s="860"/>
      <c r="K947" s="860"/>
      <c r="L947" s="860"/>
      <c r="M947" s="860"/>
      <c r="N947" s="860"/>
      <c r="O947" s="860"/>
      <c r="P947" s="860"/>
      <c r="Q947" s="860"/>
      <c r="R947" s="860"/>
      <c r="S947" s="860"/>
      <c r="T947" s="860"/>
      <c r="U947" s="860"/>
      <c r="V947" s="860"/>
      <c r="W947" s="860"/>
      <c r="X947" s="860"/>
      <c r="Y947" s="860"/>
      <c r="Z947" s="860"/>
      <c r="AA947" s="860"/>
      <c r="AB947" s="860"/>
      <c r="AC947" s="860"/>
    </row>
    <row r="948" spans="1:29" ht="15.75" customHeight="1" x14ac:dyDescent="0.25">
      <c r="A948" s="860"/>
      <c r="B948" s="860"/>
      <c r="C948" s="860"/>
      <c r="D948" s="860"/>
      <c r="E948" s="860"/>
      <c r="F948" s="860"/>
      <c r="G948" s="868"/>
      <c r="H948" s="860"/>
      <c r="I948" s="860"/>
      <c r="J948" s="860"/>
      <c r="K948" s="860"/>
      <c r="L948" s="860"/>
      <c r="M948" s="860"/>
      <c r="N948" s="860"/>
      <c r="O948" s="860"/>
      <c r="P948" s="860"/>
      <c r="Q948" s="860"/>
      <c r="R948" s="860"/>
      <c r="S948" s="860"/>
      <c r="T948" s="860"/>
      <c r="U948" s="860"/>
      <c r="V948" s="860"/>
      <c r="W948" s="860"/>
      <c r="X948" s="860"/>
      <c r="Y948" s="860"/>
      <c r="Z948" s="860"/>
      <c r="AA948" s="860"/>
      <c r="AB948" s="860"/>
      <c r="AC948" s="860"/>
    </row>
    <row r="949" spans="1:29" ht="15.75" customHeight="1" x14ac:dyDescent="0.25">
      <c r="A949" s="860"/>
      <c r="B949" s="860"/>
      <c r="C949" s="860"/>
      <c r="D949" s="860"/>
      <c r="E949" s="860"/>
      <c r="F949" s="860"/>
      <c r="G949" s="868"/>
      <c r="H949" s="860"/>
      <c r="I949" s="860"/>
      <c r="J949" s="860"/>
      <c r="K949" s="860"/>
      <c r="L949" s="860"/>
      <c r="M949" s="860"/>
      <c r="N949" s="860"/>
      <c r="O949" s="860"/>
      <c r="P949" s="860"/>
      <c r="Q949" s="860"/>
      <c r="R949" s="860"/>
      <c r="S949" s="860"/>
      <c r="T949" s="860"/>
      <c r="U949" s="860"/>
      <c r="V949" s="860"/>
      <c r="W949" s="860"/>
      <c r="X949" s="860"/>
      <c r="Y949" s="860"/>
      <c r="Z949" s="860"/>
      <c r="AA949" s="860"/>
      <c r="AB949" s="860"/>
      <c r="AC949" s="860"/>
    </row>
    <row r="950" spans="1:29" ht="15.75" customHeight="1" x14ac:dyDescent="0.25">
      <c r="A950" s="860"/>
      <c r="B950" s="860"/>
      <c r="C950" s="860"/>
      <c r="D950" s="860"/>
      <c r="E950" s="860"/>
      <c r="F950" s="860"/>
      <c r="G950" s="868"/>
      <c r="H950" s="860"/>
      <c r="I950" s="860"/>
      <c r="J950" s="860"/>
      <c r="K950" s="860"/>
      <c r="L950" s="860"/>
      <c r="M950" s="860"/>
      <c r="N950" s="860"/>
      <c r="O950" s="860"/>
      <c r="P950" s="860"/>
      <c r="Q950" s="860"/>
      <c r="R950" s="860"/>
      <c r="S950" s="860"/>
      <c r="T950" s="860"/>
      <c r="U950" s="860"/>
      <c r="V950" s="860"/>
      <c r="W950" s="860"/>
      <c r="X950" s="860"/>
      <c r="Y950" s="860"/>
      <c r="Z950" s="860"/>
      <c r="AA950" s="860"/>
      <c r="AB950" s="860"/>
      <c r="AC950" s="860"/>
    </row>
    <row r="951" spans="1:29" ht="15.75" customHeight="1" x14ac:dyDescent="0.25">
      <c r="A951" s="860"/>
      <c r="B951" s="860"/>
      <c r="C951" s="860"/>
      <c r="D951" s="860"/>
      <c r="E951" s="860"/>
      <c r="F951" s="860"/>
      <c r="G951" s="868"/>
      <c r="H951" s="860"/>
      <c r="I951" s="860"/>
      <c r="J951" s="860"/>
      <c r="K951" s="860"/>
      <c r="L951" s="860"/>
      <c r="M951" s="860"/>
      <c r="N951" s="860"/>
      <c r="O951" s="860"/>
      <c r="P951" s="860"/>
      <c r="Q951" s="860"/>
      <c r="R951" s="860"/>
      <c r="S951" s="860"/>
      <c r="T951" s="860"/>
      <c r="U951" s="860"/>
      <c r="V951" s="860"/>
      <c r="W951" s="860"/>
      <c r="X951" s="860"/>
      <c r="Y951" s="860"/>
      <c r="Z951" s="860"/>
      <c r="AA951" s="860"/>
      <c r="AB951" s="860"/>
      <c r="AC951" s="860"/>
    </row>
    <row r="952" spans="1:29" ht="15.75" customHeight="1" x14ac:dyDescent="0.25">
      <c r="A952" s="860"/>
      <c r="B952" s="860"/>
      <c r="C952" s="860"/>
      <c r="D952" s="860"/>
      <c r="E952" s="860"/>
      <c r="F952" s="860"/>
      <c r="G952" s="868"/>
      <c r="H952" s="860"/>
      <c r="I952" s="860"/>
      <c r="J952" s="860"/>
      <c r="K952" s="860"/>
      <c r="L952" s="860"/>
      <c r="M952" s="860"/>
      <c r="N952" s="860"/>
      <c r="O952" s="860"/>
      <c r="P952" s="860"/>
      <c r="Q952" s="860"/>
      <c r="R952" s="860"/>
      <c r="S952" s="860"/>
      <c r="T952" s="860"/>
      <c r="U952" s="860"/>
      <c r="V952" s="860"/>
      <c r="W952" s="860"/>
      <c r="X952" s="860"/>
      <c r="Y952" s="860"/>
      <c r="Z952" s="860"/>
      <c r="AA952" s="860"/>
      <c r="AB952" s="860"/>
      <c r="AC952" s="860"/>
    </row>
    <row r="953" spans="1:29" ht="15.75" customHeight="1" x14ac:dyDescent="0.25">
      <c r="A953" s="860"/>
      <c r="B953" s="860"/>
      <c r="C953" s="860"/>
      <c r="D953" s="860"/>
      <c r="E953" s="860"/>
      <c r="F953" s="860"/>
      <c r="G953" s="868"/>
      <c r="H953" s="860"/>
      <c r="I953" s="860"/>
      <c r="J953" s="860"/>
      <c r="K953" s="860"/>
      <c r="L953" s="860"/>
      <c r="M953" s="860"/>
      <c r="N953" s="860"/>
      <c r="O953" s="860"/>
      <c r="P953" s="860"/>
      <c r="Q953" s="860"/>
      <c r="R953" s="860"/>
      <c r="S953" s="860"/>
      <c r="T953" s="860"/>
      <c r="U953" s="860"/>
      <c r="V953" s="860"/>
      <c r="W953" s="860"/>
      <c r="X953" s="860"/>
      <c r="Y953" s="860"/>
      <c r="Z953" s="860"/>
      <c r="AA953" s="860"/>
      <c r="AB953" s="860"/>
      <c r="AC953" s="860"/>
    </row>
    <row r="954" spans="1:29" ht="15.75" customHeight="1" x14ac:dyDescent="0.25">
      <c r="A954" s="860"/>
      <c r="B954" s="860"/>
      <c r="C954" s="860"/>
      <c r="D954" s="860"/>
      <c r="E954" s="860"/>
      <c r="F954" s="860"/>
      <c r="G954" s="868"/>
      <c r="H954" s="860"/>
      <c r="I954" s="860"/>
      <c r="J954" s="860"/>
      <c r="K954" s="860"/>
      <c r="L954" s="860"/>
      <c r="M954" s="860"/>
      <c r="N954" s="860"/>
      <c r="O954" s="860"/>
      <c r="P954" s="860"/>
      <c r="Q954" s="860"/>
      <c r="R954" s="860"/>
      <c r="S954" s="860"/>
      <c r="T954" s="860"/>
      <c r="U954" s="860"/>
      <c r="V954" s="860"/>
      <c r="W954" s="860"/>
      <c r="X954" s="860"/>
      <c r="Y954" s="860"/>
      <c r="Z954" s="860"/>
      <c r="AA954" s="860"/>
      <c r="AB954" s="860"/>
      <c r="AC954" s="860"/>
    </row>
    <row r="955" spans="1:29" ht="15.75" customHeight="1" x14ac:dyDescent="0.25">
      <c r="A955" s="860"/>
      <c r="B955" s="860"/>
      <c r="C955" s="860"/>
      <c r="D955" s="860"/>
      <c r="E955" s="860"/>
      <c r="F955" s="860"/>
      <c r="G955" s="868"/>
      <c r="H955" s="860"/>
      <c r="I955" s="860"/>
      <c r="J955" s="860"/>
      <c r="K955" s="860"/>
      <c r="L955" s="860"/>
      <c r="M955" s="860"/>
      <c r="N955" s="860"/>
      <c r="O955" s="860"/>
      <c r="P955" s="860"/>
      <c r="Q955" s="860"/>
      <c r="R955" s="860"/>
      <c r="S955" s="860"/>
      <c r="T955" s="860"/>
      <c r="U955" s="860"/>
      <c r="V955" s="860"/>
      <c r="W955" s="860"/>
      <c r="X955" s="860"/>
      <c r="Y955" s="860"/>
      <c r="Z955" s="860"/>
      <c r="AA955" s="860"/>
      <c r="AB955" s="860"/>
      <c r="AC955" s="860"/>
    </row>
    <row r="956" spans="1:29" ht="15.75" customHeight="1" x14ac:dyDescent="0.25">
      <c r="A956" s="860"/>
      <c r="B956" s="860"/>
      <c r="C956" s="860"/>
      <c r="D956" s="860"/>
      <c r="E956" s="860"/>
      <c r="F956" s="860"/>
      <c r="G956" s="868"/>
      <c r="H956" s="860"/>
      <c r="I956" s="860"/>
      <c r="J956" s="860"/>
      <c r="K956" s="860"/>
      <c r="L956" s="860"/>
      <c r="M956" s="860"/>
      <c r="N956" s="860"/>
      <c r="O956" s="860"/>
      <c r="P956" s="860"/>
      <c r="Q956" s="860"/>
      <c r="R956" s="860"/>
      <c r="S956" s="860"/>
      <c r="T956" s="860"/>
      <c r="U956" s="860"/>
      <c r="V956" s="860"/>
      <c r="W956" s="860"/>
      <c r="X956" s="860"/>
      <c r="Y956" s="860"/>
      <c r="Z956" s="860"/>
      <c r="AA956" s="860"/>
      <c r="AB956" s="860"/>
      <c r="AC956" s="860"/>
    </row>
    <row r="957" spans="1:29" ht="15.75" customHeight="1" x14ac:dyDescent="0.25">
      <c r="A957" s="860"/>
      <c r="B957" s="860"/>
      <c r="C957" s="860"/>
      <c r="D957" s="860"/>
      <c r="E957" s="860"/>
      <c r="F957" s="860"/>
      <c r="G957" s="868"/>
      <c r="H957" s="860"/>
      <c r="I957" s="860"/>
      <c r="J957" s="860"/>
      <c r="K957" s="860"/>
      <c r="L957" s="860"/>
      <c r="M957" s="860"/>
      <c r="N957" s="860"/>
      <c r="O957" s="860"/>
      <c r="P957" s="860"/>
      <c r="Q957" s="860"/>
      <c r="R957" s="860"/>
      <c r="S957" s="860"/>
      <c r="T957" s="860"/>
      <c r="U957" s="860"/>
      <c r="V957" s="860"/>
      <c r="W957" s="860"/>
      <c r="X957" s="860"/>
      <c r="Y957" s="860"/>
      <c r="Z957" s="860"/>
      <c r="AA957" s="860"/>
      <c r="AB957" s="860"/>
      <c r="AC957" s="860"/>
    </row>
    <row r="958" spans="1:29" ht="15.75" customHeight="1" x14ac:dyDescent="0.25">
      <c r="A958" s="860"/>
      <c r="B958" s="860"/>
      <c r="C958" s="860"/>
      <c r="D958" s="860"/>
      <c r="E958" s="860"/>
      <c r="F958" s="860"/>
      <c r="G958" s="868"/>
      <c r="H958" s="860"/>
      <c r="I958" s="860"/>
      <c r="J958" s="860"/>
      <c r="K958" s="860"/>
      <c r="L958" s="860"/>
      <c r="M958" s="860"/>
      <c r="N958" s="860"/>
      <c r="O958" s="860"/>
      <c r="P958" s="860"/>
      <c r="Q958" s="860"/>
      <c r="R958" s="860"/>
      <c r="S958" s="860"/>
      <c r="T958" s="860"/>
      <c r="U958" s="860"/>
      <c r="V958" s="860"/>
      <c r="W958" s="860"/>
      <c r="X958" s="860"/>
      <c r="Y958" s="860"/>
      <c r="Z958" s="860"/>
      <c r="AA958" s="860"/>
      <c r="AB958" s="860"/>
      <c r="AC958" s="860"/>
    </row>
    <row r="959" spans="1:29" ht="15.75" customHeight="1" x14ac:dyDescent="0.25">
      <c r="A959" s="860"/>
      <c r="B959" s="860"/>
      <c r="C959" s="860"/>
      <c r="D959" s="860"/>
      <c r="E959" s="860"/>
      <c r="F959" s="860"/>
      <c r="G959" s="868"/>
      <c r="H959" s="860"/>
      <c r="I959" s="860"/>
      <c r="J959" s="860"/>
      <c r="K959" s="860"/>
      <c r="L959" s="860"/>
      <c r="M959" s="860"/>
      <c r="N959" s="860"/>
      <c r="O959" s="860"/>
      <c r="P959" s="860"/>
      <c r="Q959" s="860"/>
      <c r="R959" s="860"/>
      <c r="S959" s="860"/>
      <c r="T959" s="860"/>
      <c r="U959" s="860"/>
      <c r="V959" s="860"/>
      <c r="W959" s="860"/>
      <c r="X959" s="860"/>
      <c r="Y959" s="860"/>
      <c r="Z959" s="860"/>
      <c r="AA959" s="860"/>
      <c r="AB959" s="860"/>
      <c r="AC959" s="860"/>
    </row>
    <row r="960" spans="1:29" ht="15.75" customHeight="1" x14ac:dyDescent="0.25">
      <c r="A960" s="860"/>
      <c r="B960" s="860"/>
      <c r="C960" s="860"/>
      <c r="D960" s="860"/>
      <c r="E960" s="860"/>
      <c r="F960" s="860"/>
      <c r="G960" s="868"/>
      <c r="H960" s="860"/>
      <c r="I960" s="860"/>
      <c r="J960" s="860"/>
      <c r="K960" s="860"/>
      <c r="L960" s="860"/>
      <c r="M960" s="860"/>
      <c r="N960" s="860"/>
      <c r="O960" s="860"/>
      <c r="P960" s="860"/>
      <c r="Q960" s="860"/>
      <c r="R960" s="860"/>
      <c r="S960" s="860"/>
      <c r="T960" s="860"/>
      <c r="U960" s="860"/>
      <c r="V960" s="860"/>
      <c r="W960" s="860"/>
      <c r="X960" s="860"/>
      <c r="Y960" s="860"/>
      <c r="Z960" s="860"/>
      <c r="AA960" s="860"/>
      <c r="AB960" s="860"/>
      <c r="AC960" s="860"/>
    </row>
    <row r="961" spans="1:29" ht="15.75" customHeight="1" x14ac:dyDescent="0.25">
      <c r="A961" s="860"/>
      <c r="B961" s="860"/>
      <c r="C961" s="860"/>
      <c r="D961" s="860"/>
      <c r="E961" s="860"/>
      <c r="F961" s="860"/>
      <c r="G961" s="868"/>
      <c r="H961" s="860"/>
      <c r="I961" s="860"/>
      <c r="J961" s="860"/>
      <c r="K961" s="860"/>
      <c r="L961" s="860"/>
      <c r="M961" s="860"/>
      <c r="N961" s="860"/>
      <c r="O961" s="860"/>
      <c r="P961" s="860"/>
      <c r="Q961" s="860"/>
      <c r="R961" s="860"/>
      <c r="S961" s="860"/>
      <c r="T961" s="860"/>
      <c r="U961" s="860"/>
      <c r="V961" s="860"/>
      <c r="W961" s="860"/>
      <c r="X961" s="860"/>
      <c r="Y961" s="860"/>
      <c r="Z961" s="860"/>
      <c r="AA961" s="860"/>
      <c r="AB961" s="860"/>
      <c r="AC961" s="860"/>
    </row>
    <row r="962" spans="1:29" ht="15.75" customHeight="1" x14ac:dyDescent="0.25">
      <c r="A962" s="860"/>
      <c r="B962" s="860"/>
      <c r="C962" s="860"/>
      <c r="D962" s="860"/>
      <c r="E962" s="860"/>
      <c r="F962" s="860"/>
      <c r="G962" s="868"/>
      <c r="H962" s="860"/>
      <c r="I962" s="860"/>
      <c r="J962" s="860"/>
      <c r="K962" s="860"/>
      <c r="L962" s="860"/>
      <c r="M962" s="860"/>
      <c r="N962" s="860"/>
      <c r="O962" s="860"/>
      <c r="P962" s="860"/>
      <c r="Q962" s="860"/>
      <c r="R962" s="860"/>
      <c r="S962" s="860"/>
      <c r="T962" s="860"/>
      <c r="U962" s="860"/>
      <c r="V962" s="860"/>
      <c r="W962" s="860"/>
      <c r="X962" s="860"/>
      <c r="Y962" s="860"/>
      <c r="Z962" s="860"/>
      <c r="AA962" s="860"/>
      <c r="AB962" s="860"/>
      <c r="AC962" s="860"/>
    </row>
    <row r="963" spans="1:29" ht="15.75" customHeight="1" x14ac:dyDescent="0.25">
      <c r="A963" s="860"/>
      <c r="B963" s="860"/>
      <c r="C963" s="860"/>
      <c r="D963" s="860"/>
      <c r="E963" s="860"/>
      <c r="F963" s="860"/>
      <c r="G963" s="868"/>
      <c r="H963" s="860"/>
      <c r="I963" s="860"/>
      <c r="J963" s="860"/>
      <c r="K963" s="860"/>
      <c r="L963" s="860"/>
      <c r="M963" s="860"/>
      <c r="N963" s="860"/>
      <c r="O963" s="860"/>
      <c r="P963" s="860"/>
      <c r="Q963" s="860"/>
      <c r="R963" s="860"/>
      <c r="S963" s="860"/>
      <c r="T963" s="860"/>
      <c r="U963" s="860"/>
      <c r="V963" s="860"/>
      <c r="W963" s="860"/>
      <c r="X963" s="860"/>
      <c r="Y963" s="860"/>
      <c r="Z963" s="860"/>
      <c r="AA963" s="860"/>
      <c r="AB963" s="860"/>
      <c r="AC963" s="860"/>
    </row>
    <row r="964" spans="1:29" ht="15.75" customHeight="1" x14ac:dyDescent="0.25">
      <c r="A964" s="860"/>
      <c r="B964" s="860"/>
      <c r="C964" s="860"/>
      <c r="D964" s="860"/>
      <c r="E964" s="860"/>
      <c r="F964" s="860"/>
      <c r="G964" s="868"/>
      <c r="H964" s="860"/>
      <c r="I964" s="860"/>
      <c r="J964" s="860"/>
      <c r="K964" s="860"/>
      <c r="L964" s="860"/>
      <c r="M964" s="860"/>
      <c r="N964" s="860"/>
      <c r="O964" s="860"/>
      <c r="P964" s="860"/>
      <c r="Q964" s="860"/>
      <c r="R964" s="860"/>
      <c r="S964" s="860"/>
      <c r="T964" s="860"/>
      <c r="U964" s="860"/>
      <c r="V964" s="860"/>
      <c r="W964" s="860"/>
      <c r="X964" s="860"/>
      <c r="Y964" s="860"/>
      <c r="Z964" s="860"/>
      <c r="AA964" s="860"/>
      <c r="AB964" s="860"/>
      <c r="AC964" s="860"/>
    </row>
    <row r="965" spans="1:29" ht="15.75" customHeight="1" x14ac:dyDescent="0.25">
      <c r="A965" s="860"/>
      <c r="B965" s="860"/>
      <c r="C965" s="860"/>
      <c r="D965" s="860"/>
      <c r="E965" s="860"/>
      <c r="F965" s="860"/>
      <c r="G965" s="868"/>
      <c r="H965" s="860"/>
      <c r="I965" s="860"/>
      <c r="J965" s="860"/>
      <c r="K965" s="860"/>
      <c r="L965" s="860"/>
      <c r="M965" s="860"/>
      <c r="N965" s="860"/>
      <c r="O965" s="860"/>
      <c r="P965" s="860"/>
      <c r="Q965" s="860"/>
      <c r="R965" s="860"/>
      <c r="S965" s="860"/>
      <c r="T965" s="860"/>
      <c r="U965" s="860"/>
      <c r="V965" s="860"/>
      <c r="W965" s="860"/>
      <c r="X965" s="860"/>
      <c r="Y965" s="860"/>
      <c r="Z965" s="860"/>
      <c r="AA965" s="860"/>
      <c r="AB965" s="860"/>
      <c r="AC965" s="860"/>
    </row>
    <row r="966" spans="1:29" ht="15.75" customHeight="1" x14ac:dyDescent="0.25">
      <c r="A966" s="860"/>
      <c r="B966" s="860"/>
      <c r="C966" s="860"/>
      <c r="D966" s="860"/>
      <c r="E966" s="860"/>
      <c r="F966" s="860"/>
      <c r="G966" s="868"/>
      <c r="H966" s="860"/>
      <c r="I966" s="860"/>
      <c r="J966" s="860"/>
      <c r="K966" s="860"/>
      <c r="L966" s="860"/>
      <c r="M966" s="860"/>
      <c r="N966" s="860"/>
      <c r="O966" s="860"/>
      <c r="P966" s="860"/>
      <c r="Q966" s="860"/>
      <c r="R966" s="860"/>
      <c r="S966" s="860"/>
      <c r="T966" s="860"/>
      <c r="U966" s="860"/>
      <c r="V966" s="860"/>
      <c r="W966" s="860"/>
      <c r="X966" s="860"/>
      <c r="Y966" s="860"/>
      <c r="Z966" s="860"/>
      <c r="AA966" s="860"/>
      <c r="AB966" s="860"/>
      <c r="AC966" s="860"/>
    </row>
    <row r="967" spans="1:29" ht="15.75" customHeight="1" x14ac:dyDescent="0.25">
      <c r="A967" s="860"/>
      <c r="B967" s="860"/>
      <c r="C967" s="860"/>
      <c r="D967" s="860"/>
      <c r="E967" s="860"/>
      <c r="F967" s="860"/>
      <c r="G967" s="868"/>
      <c r="H967" s="860"/>
      <c r="I967" s="860"/>
      <c r="J967" s="860"/>
      <c r="K967" s="860"/>
      <c r="L967" s="860"/>
      <c r="M967" s="860"/>
      <c r="N967" s="860"/>
      <c r="O967" s="860"/>
      <c r="P967" s="860"/>
      <c r="Q967" s="860"/>
      <c r="R967" s="860"/>
      <c r="S967" s="860"/>
      <c r="T967" s="860"/>
      <c r="U967" s="860"/>
      <c r="V967" s="860"/>
      <c r="W967" s="860"/>
      <c r="X967" s="860"/>
      <c r="Y967" s="860"/>
      <c r="Z967" s="860"/>
      <c r="AA967" s="860"/>
      <c r="AB967" s="860"/>
      <c r="AC967" s="860"/>
    </row>
    <row r="968" spans="1:29" ht="15.75" customHeight="1" x14ac:dyDescent="0.25">
      <c r="A968" s="860"/>
      <c r="B968" s="860"/>
      <c r="C968" s="860"/>
      <c r="D968" s="860"/>
      <c r="E968" s="860"/>
      <c r="F968" s="860"/>
      <c r="G968" s="868"/>
      <c r="H968" s="860"/>
      <c r="I968" s="860"/>
      <c r="J968" s="860"/>
      <c r="K968" s="860"/>
      <c r="L968" s="860"/>
      <c r="M968" s="860"/>
      <c r="N968" s="860"/>
      <c r="O968" s="860"/>
      <c r="P968" s="860"/>
      <c r="Q968" s="860"/>
      <c r="R968" s="860"/>
      <c r="S968" s="860"/>
      <c r="T968" s="860"/>
      <c r="U968" s="860"/>
      <c r="V968" s="860"/>
      <c r="W968" s="860"/>
      <c r="X968" s="860"/>
      <c r="Y968" s="860"/>
      <c r="Z968" s="860"/>
      <c r="AA968" s="860"/>
      <c r="AB968" s="860"/>
      <c r="AC968" s="860"/>
    </row>
    <row r="969" spans="1:29" ht="15.75" customHeight="1" x14ac:dyDescent="0.25">
      <c r="A969" s="860"/>
      <c r="B969" s="860"/>
      <c r="C969" s="860"/>
      <c r="D969" s="860"/>
      <c r="E969" s="860"/>
      <c r="F969" s="860"/>
      <c r="G969" s="868"/>
      <c r="H969" s="860"/>
      <c r="I969" s="860"/>
      <c r="J969" s="860"/>
      <c r="K969" s="860"/>
      <c r="L969" s="860"/>
      <c r="M969" s="860"/>
      <c r="N969" s="860"/>
      <c r="O969" s="860"/>
      <c r="P969" s="860"/>
      <c r="Q969" s="860"/>
      <c r="R969" s="860"/>
      <c r="S969" s="860"/>
      <c r="T969" s="860"/>
      <c r="U969" s="860"/>
      <c r="V969" s="860"/>
      <c r="W969" s="860"/>
      <c r="X969" s="860"/>
      <c r="Y969" s="860"/>
      <c r="Z969" s="860"/>
      <c r="AA969" s="860"/>
      <c r="AB969" s="860"/>
      <c r="AC969" s="860"/>
    </row>
    <row r="970" spans="1:29" ht="15.75" customHeight="1" x14ac:dyDescent="0.25">
      <c r="A970" s="860"/>
      <c r="B970" s="860"/>
      <c r="C970" s="860"/>
      <c r="D970" s="860"/>
      <c r="E970" s="860"/>
      <c r="F970" s="860"/>
      <c r="G970" s="868"/>
      <c r="H970" s="860"/>
      <c r="I970" s="860"/>
      <c r="J970" s="860"/>
      <c r="K970" s="860"/>
      <c r="L970" s="860"/>
      <c r="M970" s="860"/>
      <c r="N970" s="860"/>
      <c r="O970" s="860"/>
      <c r="P970" s="860"/>
      <c r="Q970" s="860"/>
      <c r="R970" s="860"/>
      <c r="S970" s="860"/>
      <c r="T970" s="860"/>
      <c r="U970" s="860"/>
      <c r="V970" s="860"/>
      <c r="W970" s="860"/>
      <c r="X970" s="860"/>
      <c r="Y970" s="860"/>
      <c r="Z970" s="860"/>
      <c r="AA970" s="860"/>
      <c r="AB970" s="860"/>
      <c r="AC970" s="860"/>
    </row>
    <row r="971" spans="1:29" ht="15.75" customHeight="1" x14ac:dyDescent="0.25">
      <c r="A971" s="860"/>
      <c r="B971" s="860"/>
      <c r="C971" s="860"/>
      <c r="D971" s="860"/>
      <c r="E971" s="860"/>
      <c r="F971" s="860"/>
      <c r="G971" s="868"/>
      <c r="H971" s="860"/>
      <c r="I971" s="860"/>
      <c r="J971" s="860"/>
      <c r="K971" s="860"/>
      <c r="L971" s="860"/>
      <c r="M971" s="860"/>
      <c r="N971" s="860"/>
      <c r="O971" s="860"/>
      <c r="P971" s="860"/>
      <c r="Q971" s="860"/>
      <c r="R971" s="860"/>
      <c r="S971" s="860"/>
      <c r="T971" s="860"/>
      <c r="U971" s="860"/>
      <c r="V971" s="860"/>
      <c r="W971" s="860"/>
      <c r="X971" s="860"/>
      <c r="Y971" s="860"/>
      <c r="Z971" s="860"/>
      <c r="AA971" s="860"/>
      <c r="AB971" s="860"/>
      <c r="AC971" s="860"/>
    </row>
    <row r="972" spans="1:29" ht="15.75" customHeight="1" x14ac:dyDescent="0.25">
      <c r="A972" s="860"/>
      <c r="B972" s="860"/>
      <c r="C972" s="860"/>
      <c r="D972" s="860"/>
      <c r="E972" s="860"/>
      <c r="F972" s="860"/>
      <c r="G972" s="868"/>
      <c r="H972" s="860"/>
      <c r="I972" s="860"/>
      <c r="J972" s="860"/>
      <c r="K972" s="860"/>
      <c r="L972" s="860"/>
      <c r="M972" s="860"/>
      <c r="N972" s="860"/>
      <c r="O972" s="860"/>
      <c r="P972" s="860"/>
      <c r="Q972" s="860"/>
      <c r="R972" s="860"/>
      <c r="S972" s="860"/>
      <c r="T972" s="860"/>
      <c r="U972" s="860"/>
      <c r="V972" s="860"/>
      <c r="W972" s="860"/>
      <c r="X972" s="860"/>
      <c r="Y972" s="860"/>
      <c r="Z972" s="860"/>
      <c r="AA972" s="860"/>
      <c r="AB972" s="860"/>
      <c r="AC972" s="860"/>
    </row>
    <row r="973" spans="1:29" ht="15.75" customHeight="1" x14ac:dyDescent="0.25">
      <c r="A973" s="860"/>
      <c r="B973" s="860"/>
      <c r="C973" s="860"/>
      <c r="D973" s="860"/>
      <c r="E973" s="860"/>
      <c r="F973" s="860"/>
      <c r="G973" s="868"/>
      <c r="H973" s="860"/>
      <c r="I973" s="860"/>
      <c r="J973" s="860"/>
      <c r="K973" s="860"/>
      <c r="L973" s="860"/>
      <c r="M973" s="860"/>
      <c r="N973" s="860"/>
      <c r="O973" s="860"/>
      <c r="P973" s="860"/>
      <c r="Q973" s="860"/>
      <c r="R973" s="860"/>
      <c r="S973" s="860"/>
      <c r="T973" s="860"/>
      <c r="U973" s="860"/>
      <c r="V973" s="860"/>
      <c r="W973" s="860"/>
      <c r="X973" s="860"/>
      <c r="Y973" s="860"/>
      <c r="Z973" s="860"/>
      <c r="AA973" s="860"/>
      <c r="AB973" s="860"/>
      <c r="AC973" s="860"/>
    </row>
    <row r="974" spans="1:29" ht="15.75" customHeight="1" x14ac:dyDescent="0.25">
      <c r="A974" s="860"/>
      <c r="B974" s="860"/>
      <c r="C974" s="860"/>
      <c r="D974" s="860"/>
      <c r="E974" s="860"/>
      <c r="F974" s="860"/>
      <c r="G974" s="868"/>
      <c r="H974" s="860"/>
      <c r="I974" s="860"/>
      <c r="J974" s="860"/>
      <c r="K974" s="860"/>
      <c r="L974" s="860"/>
      <c r="M974" s="860"/>
      <c r="N974" s="860"/>
      <c r="O974" s="860"/>
      <c r="P974" s="860"/>
      <c r="Q974" s="860"/>
      <c r="R974" s="860"/>
      <c r="S974" s="860"/>
      <c r="T974" s="860"/>
      <c r="U974" s="860"/>
      <c r="V974" s="860"/>
      <c r="W974" s="860"/>
      <c r="X974" s="860"/>
      <c r="Y974" s="860"/>
      <c r="Z974" s="860"/>
      <c r="AA974" s="860"/>
      <c r="AB974" s="860"/>
      <c r="AC974" s="860"/>
    </row>
    <row r="975" spans="1:29" ht="15.75" customHeight="1" x14ac:dyDescent="0.25">
      <c r="A975" s="860"/>
      <c r="B975" s="860"/>
      <c r="C975" s="860"/>
      <c r="D975" s="860"/>
      <c r="E975" s="860"/>
      <c r="F975" s="860"/>
      <c r="G975" s="868"/>
      <c r="H975" s="860"/>
      <c r="I975" s="860"/>
      <c r="J975" s="860"/>
      <c r="K975" s="860"/>
      <c r="L975" s="860"/>
      <c r="M975" s="860"/>
      <c r="N975" s="860"/>
      <c r="O975" s="860"/>
      <c r="P975" s="860"/>
      <c r="Q975" s="860"/>
      <c r="R975" s="860"/>
      <c r="S975" s="860"/>
      <c r="T975" s="860"/>
      <c r="U975" s="860"/>
      <c r="V975" s="860"/>
      <c r="W975" s="860"/>
      <c r="X975" s="860"/>
      <c r="Y975" s="860"/>
      <c r="Z975" s="860"/>
      <c r="AA975" s="860"/>
      <c r="AB975" s="860"/>
      <c r="AC975" s="860"/>
    </row>
    <row r="976" spans="1:29" ht="15.75" customHeight="1" x14ac:dyDescent="0.25">
      <c r="A976" s="860"/>
      <c r="B976" s="860"/>
      <c r="C976" s="860"/>
      <c r="D976" s="860"/>
      <c r="E976" s="860"/>
      <c r="F976" s="860"/>
      <c r="G976" s="868"/>
      <c r="H976" s="860"/>
      <c r="I976" s="860"/>
      <c r="J976" s="860"/>
      <c r="K976" s="860"/>
      <c r="L976" s="860"/>
      <c r="M976" s="860"/>
      <c r="N976" s="860"/>
      <c r="O976" s="860"/>
      <c r="P976" s="860"/>
      <c r="Q976" s="860"/>
      <c r="R976" s="860"/>
      <c r="S976" s="860"/>
      <c r="T976" s="860"/>
      <c r="U976" s="860"/>
      <c r="V976" s="860"/>
      <c r="W976" s="860"/>
      <c r="X976" s="860"/>
      <c r="Y976" s="860"/>
      <c r="Z976" s="860"/>
      <c r="AA976" s="860"/>
      <c r="AB976" s="860"/>
      <c r="AC976" s="860"/>
    </row>
    <row r="977" spans="1:29" ht="15.75" customHeight="1" x14ac:dyDescent="0.25">
      <c r="A977" s="860"/>
      <c r="B977" s="860"/>
      <c r="C977" s="860"/>
      <c r="D977" s="860"/>
      <c r="E977" s="860"/>
      <c r="F977" s="860"/>
      <c r="G977" s="868"/>
      <c r="H977" s="860"/>
      <c r="I977" s="860"/>
      <c r="J977" s="860"/>
      <c r="K977" s="860"/>
      <c r="L977" s="860"/>
      <c r="M977" s="860"/>
      <c r="N977" s="860"/>
      <c r="O977" s="860"/>
      <c r="P977" s="860"/>
      <c r="Q977" s="860"/>
      <c r="R977" s="860"/>
      <c r="S977" s="860"/>
      <c r="T977" s="860"/>
      <c r="U977" s="860"/>
      <c r="V977" s="860"/>
      <c r="W977" s="860"/>
      <c r="X977" s="860"/>
      <c r="Y977" s="860"/>
      <c r="Z977" s="860"/>
      <c r="AA977" s="860"/>
      <c r="AB977" s="860"/>
      <c r="AC977" s="860"/>
    </row>
    <row r="978" spans="1:29" ht="15.75" customHeight="1" x14ac:dyDescent="0.25">
      <c r="A978" s="860"/>
      <c r="B978" s="860"/>
      <c r="C978" s="860"/>
      <c r="D978" s="860"/>
      <c r="E978" s="860"/>
      <c r="F978" s="860"/>
      <c r="G978" s="868"/>
      <c r="H978" s="860"/>
      <c r="I978" s="860"/>
      <c r="J978" s="860"/>
      <c r="K978" s="860"/>
      <c r="L978" s="860"/>
      <c r="M978" s="860"/>
      <c r="N978" s="860"/>
      <c r="O978" s="860"/>
      <c r="P978" s="860"/>
      <c r="Q978" s="860"/>
      <c r="R978" s="860"/>
      <c r="S978" s="860"/>
      <c r="T978" s="860"/>
      <c r="U978" s="860"/>
      <c r="V978" s="860"/>
      <c r="W978" s="860"/>
      <c r="X978" s="860"/>
      <c r="Y978" s="860"/>
      <c r="Z978" s="860"/>
      <c r="AA978" s="860"/>
      <c r="AB978" s="860"/>
      <c r="AC978" s="860"/>
    </row>
    <row r="979" spans="1:29" ht="15.75" customHeight="1" x14ac:dyDescent="0.25">
      <c r="A979" s="860"/>
      <c r="B979" s="860"/>
      <c r="C979" s="860"/>
      <c r="D979" s="860"/>
      <c r="E979" s="860"/>
      <c r="F979" s="860"/>
      <c r="G979" s="868"/>
      <c r="H979" s="860"/>
      <c r="I979" s="860"/>
      <c r="J979" s="860"/>
      <c r="K979" s="860"/>
      <c r="L979" s="860"/>
      <c r="M979" s="860"/>
      <c r="N979" s="860"/>
      <c r="O979" s="860"/>
      <c r="P979" s="860"/>
      <c r="Q979" s="860"/>
      <c r="R979" s="860"/>
      <c r="S979" s="860"/>
      <c r="T979" s="860"/>
      <c r="U979" s="860"/>
      <c r="V979" s="860"/>
      <c r="W979" s="860"/>
      <c r="X979" s="860"/>
      <c r="Y979" s="860"/>
      <c r="Z979" s="860"/>
      <c r="AA979" s="860"/>
      <c r="AB979" s="860"/>
      <c r="AC979" s="860"/>
    </row>
    <row r="980" spans="1:29" ht="15.75" customHeight="1" x14ac:dyDescent="0.25">
      <c r="A980" s="860"/>
      <c r="B980" s="860"/>
      <c r="C980" s="860"/>
      <c r="D980" s="860"/>
      <c r="E980" s="860"/>
      <c r="F980" s="860"/>
      <c r="G980" s="868"/>
      <c r="H980" s="860"/>
      <c r="I980" s="860"/>
      <c r="J980" s="860"/>
      <c r="K980" s="860"/>
      <c r="L980" s="860"/>
      <c r="M980" s="860"/>
      <c r="N980" s="860"/>
      <c r="O980" s="860"/>
      <c r="P980" s="860"/>
      <c r="Q980" s="860"/>
      <c r="R980" s="860"/>
      <c r="S980" s="860"/>
      <c r="T980" s="860"/>
      <c r="U980" s="860"/>
      <c r="V980" s="860"/>
      <c r="W980" s="860"/>
      <c r="X980" s="860"/>
      <c r="Y980" s="860"/>
      <c r="Z980" s="860"/>
      <c r="AA980" s="860"/>
      <c r="AB980" s="860"/>
      <c r="AC980" s="860"/>
    </row>
    <row r="981" spans="1:29" ht="15.75" customHeight="1" x14ac:dyDescent="0.25">
      <c r="A981" s="860"/>
      <c r="B981" s="860"/>
      <c r="C981" s="860"/>
      <c r="D981" s="860"/>
      <c r="E981" s="860"/>
      <c r="F981" s="860"/>
      <c r="G981" s="868"/>
      <c r="H981" s="860"/>
      <c r="I981" s="860"/>
      <c r="J981" s="860"/>
      <c r="K981" s="860"/>
      <c r="L981" s="860"/>
      <c r="M981" s="860"/>
      <c r="N981" s="860"/>
      <c r="O981" s="860"/>
      <c r="P981" s="860"/>
      <c r="Q981" s="860"/>
      <c r="R981" s="860"/>
      <c r="S981" s="860"/>
      <c r="T981" s="860"/>
      <c r="U981" s="860"/>
      <c r="V981" s="860"/>
      <c r="W981" s="860"/>
      <c r="X981" s="860"/>
      <c r="Y981" s="860"/>
      <c r="Z981" s="860"/>
      <c r="AA981" s="860"/>
      <c r="AB981" s="860"/>
      <c r="AC981" s="860"/>
    </row>
    <row r="982" spans="1:29" ht="15.75" customHeight="1" x14ac:dyDescent="0.25">
      <c r="A982" s="860"/>
      <c r="B982" s="860"/>
      <c r="C982" s="860"/>
      <c r="D982" s="860"/>
      <c r="E982" s="860"/>
      <c r="F982" s="860"/>
      <c r="G982" s="868"/>
      <c r="H982" s="860"/>
      <c r="I982" s="860"/>
      <c r="J982" s="860"/>
      <c r="K982" s="860"/>
      <c r="L982" s="860"/>
      <c r="M982" s="860"/>
      <c r="N982" s="860"/>
      <c r="O982" s="860"/>
      <c r="P982" s="860"/>
      <c r="Q982" s="860"/>
      <c r="R982" s="860"/>
      <c r="S982" s="860"/>
      <c r="T982" s="860"/>
      <c r="U982" s="860"/>
      <c r="V982" s="860"/>
      <c r="W982" s="860"/>
      <c r="X982" s="860"/>
      <c r="Y982" s="860"/>
      <c r="Z982" s="860"/>
      <c r="AA982" s="860"/>
      <c r="AB982" s="860"/>
      <c r="AC982" s="860"/>
    </row>
    <row r="983" spans="1:29" ht="15.75" customHeight="1" x14ac:dyDescent="0.25">
      <c r="A983" s="860"/>
      <c r="B983" s="860"/>
      <c r="C983" s="860"/>
      <c r="D983" s="860"/>
      <c r="E983" s="860"/>
      <c r="F983" s="860"/>
      <c r="G983" s="868"/>
      <c r="H983" s="860"/>
      <c r="I983" s="860"/>
      <c r="J983" s="860"/>
      <c r="K983" s="860"/>
      <c r="L983" s="860"/>
      <c r="M983" s="860"/>
      <c r="N983" s="860"/>
      <c r="O983" s="860"/>
      <c r="P983" s="860"/>
      <c r="Q983" s="860"/>
      <c r="R983" s="860"/>
      <c r="S983" s="860"/>
      <c r="T983" s="860"/>
      <c r="U983" s="860"/>
      <c r="V983" s="860"/>
      <c r="W983" s="860"/>
      <c r="X983" s="860"/>
      <c r="Y983" s="860"/>
      <c r="Z983" s="860"/>
      <c r="AA983" s="860"/>
      <c r="AB983" s="860"/>
      <c r="AC983" s="860"/>
    </row>
    <row r="984" spans="1:29" ht="15.75" customHeight="1" x14ac:dyDescent="0.25">
      <c r="A984" s="860"/>
      <c r="B984" s="860"/>
      <c r="C984" s="860"/>
      <c r="D984" s="860"/>
      <c r="E984" s="860"/>
      <c r="F984" s="860"/>
      <c r="G984" s="868"/>
      <c r="H984" s="860"/>
      <c r="I984" s="860"/>
      <c r="J984" s="860"/>
      <c r="K984" s="860"/>
      <c r="L984" s="860"/>
      <c r="M984" s="860"/>
      <c r="N984" s="860"/>
      <c r="O984" s="860"/>
      <c r="P984" s="860"/>
      <c r="Q984" s="860"/>
      <c r="R984" s="860"/>
      <c r="S984" s="860"/>
      <c r="T984" s="860"/>
      <c r="U984" s="860"/>
      <c r="V984" s="860"/>
      <c r="W984" s="860"/>
      <c r="X984" s="860"/>
      <c r="Y984" s="860"/>
      <c r="Z984" s="860"/>
      <c r="AA984" s="860"/>
      <c r="AB984" s="860"/>
      <c r="AC984" s="860"/>
    </row>
    <row r="985" spans="1:29" ht="15.75" customHeight="1" x14ac:dyDescent="0.25">
      <c r="A985" s="860"/>
      <c r="B985" s="860"/>
      <c r="C985" s="860"/>
      <c r="D985" s="860"/>
      <c r="E985" s="860"/>
      <c r="F985" s="860"/>
      <c r="G985" s="868"/>
      <c r="H985" s="860"/>
      <c r="I985" s="860"/>
      <c r="J985" s="860"/>
      <c r="K985" s="860"/>
      <c r="L985" s="860"/>
      <c r="M985" s="860"/>
      <c r="N985" s="860"/>
      <c r="O985" s="860"/>
      <c r="P985" s="860"/>
      <c r="Q985" s="860"/>
      <c r="R985" s="860"/>
      <c r="S985" s="860"/>
      <c r="T985" s="860"/>
      <c r="U985" s="860"/>
      <c r="V985" s="860"/>
      <c r="W985" s="860"/>
      <c r="X985" s="860"/>
      <c r="Y985" s="860"/>
      <c r="Z985" s="860"/>
      <c r="AA985" s="860"/>
      <c r="AB985" s="860"/>
      <c r="AC985" s="860"/>
    </row>
    <row r="986" spans="1:29" ht="15.75" customHeight="1" x14ac:dyDescent="0.25">
      <c r="A986" s="860"/>
      <c r="B986" s="860"/>
      <c r="C986" s="860"/>
      <c r="D986" s="860"/>
      <c r="E986" s="860"/>
      <c r="F986" s="860"/>
      <c r="G986" s="868"/>
      <c r="H986" s="860"/>
      <c r="I986" s="860"/>
      <c r="J986" s="860"/>
      <c r="K986" s="860"/>
      <c r="L986" s="860"/>
      <c r="M986" s="860"/>
      <c r="N986" s="860"/>
      <c r="O986" s="860"/>
      <c r="P986" s="860"/>
      <c r="Q986" s="860"/>
      <c r="R986" s="860"/>
      <c r="S986" s="860"/>
      <c r="T986" s="860"/>
      <c r="U986" s="860"/>
      <c r="V986" s="860"/>
      <c r="W986" s="860"/>
      <c r="X986" s="860"/>
      <c r="Y986" s="860"/>
      <c r="Z986" s="860"/>
      <c r="AA986" s="860"/>
      <c r="AB986" s="860"/>
      <c r="AC986" s="860"/>
    </row>
    <row r="987" spans="1:29" ht="15.75" customHeight="1" x14ac:dyDescent="0.25">
      <c r="A987" s="860"/>
      <c r="B987" s="860"/>
      <c r="C987" s="860"/>
      <c r="D987" s="860"/>
      <c r="E987" s="860"/>
      <c r="F987" s="860"/>
      <c r="G987" s="868"/>
      <c r="H987" s="860"/>
      <c r="I987" s="860"/>
      <c r="J987" s="860"/>
      <c r="K987" s="860"/>
      <c r="L987" s="860"/>
      <c r="M987" s="860"/>
      <c r="N987" s="860"/>
      <c r="O987" s="860"/>
      <c r="P987" s="860"/>
      <c r="Q987" s="860"/>
      <c r="R987" s="860"/>
      <c r="S987" s="860"/>
      <c r="T987" s="860"/>
      <c r="U987" s="860"/>
      <c r="V987" s="860"/>
      <c r="W987" s="860"/>
      <c r="X987" s="860"/>
      <c r="Y987" s="860"/>
      <c r="Z987" s="860"/>
      <c r="AA987" s="860"/>
      <c r="AB987" s="860"/>
      <c r="AC987" s="860"/>
    </row>
    <row r="988" spans="1:29" ht="15.75" customHeight="1" x14ac:dyDescent="0.25">
      <c r="A988" s="860"/>
      <c r="B988" s="860"/>
      <c r="C988" s="860"/>
      <c r="D988" s="860"/>
      <c r="E988" s="860"/>
      <c r="F988" s="860"/>
      <c r="G988" s="868"/>
      <c r="H988" s="860"/>
      <c r="I988" s="860"/>
      <c r="J988" s="860"/>
      <c r="K988" s="860"/>
      <c r="L988" s="860"/>
      <c r="M988" s="860"/>
      <c r="N988" s="860"/>
      <c r="O988" s="860"/>
      <c r="P988" s="860"/>
      <c r="Q988" s="860"/>
      <c r="R988" s="860"/>
      <c r="S988" s="860"/>
      <c r="T988" s="860"/>
      <c r="U988" s="860"/>
      <c r="V988" s="860"/>
      <c r="W988" s="860"/>
      <c r="X988" s="860"/>
      <c r="Y988" s="860"/>
      <c r="Z988" s="860"/>
      <c r="AA988" s="860"/>
      <c r="AB988" s="860"/>
      <c r="AC988" s="860"/>
    </row>
    <row r="989" spans="1:29" ht="15.75" customHeight="1" x14ac:dyDescent="0.25">
      <c r="A989" s="860"/>
      <c r="B989" s="860"/>
      <c r="C989" s="860"/>
      <c r="D989" s="860"/>
      <c r="E989" s="860"/>
      <c r="F989" s="860"/>
      <c r="G989" s="868"/>
      <c r="H989" s="860"/>
      <c r="I989" s="860"/>
      <c r="J989" s="860"/>
      <c r="K989" s="860"/>
      <c r="L989" s="860"/>
      <c r="M989" s="860"/>
      <c r="N989" s="860"/>
      <c r="O989" s="860"/>
      <c r="P989" s="860"/>
      <c r="Q989" s="860"/>
      <c r="R989" s="860"/>
      <c r="S989" s="860"/>
      <c r="T989" s="860"/>
      <c r="U989" s="860"/>
      <c r="V989" s="860"/>
      <c r="W989" s="860"/>
      <c r="X989" s="860"/>
      <c r="Y989" s="860"/>
      <c r="Z989" s="860"/>
      <c r="AA989" s="860"/>
      <c r="AB989" s="860"/>
      <c r="AC989" s="860"/>
    </row>
    <row r="990" spans="1:29" ht="15.75" customHeight="1" x14ac:dyDescent="0.25">
      <c r="A990" s="860"/>
      <c r="B990" s="860"/>
      <c r="C990" s="860"/>
      <c r="D990" s="860"/>
      <c r="E990" s="860"/>
      <c r="F990" s="860"/>
      <c r="G990" s="868"/>
      <c r="H990" s="860"/>
      <c r="I990" s="860"/>
      <c r="J990" s="860"/>
      <c r="K990" s="860"/>
      <c r="L990" s="860"/>
      <c r="M990" s="860"/>
      <c r="N990" s="860"/>
      <c r="O990" s="860"/>
      <c r="P990" s="860"/>
      <c r="Q990" s="860"/>
      <c r="R990" s="860"/>
      <c r="S990" s="860"/>
      <c r="T990" s="860"/>
      <c r="U990" s="860"/>
      <c r="V990" s="860"/>
      <c r="W990" s="860"/>
      <c r="X990" s="860"/>
      <c r="Y990" s="860"/>
      <c r="Z990" s="860"/>
      <c r="AA990" s="860"/>
      <c r="AB990" s="860"/>
      <c r="AC990" s="860"/>
    </row>
    <row r="991" spans="1:29" ht="15.75" customHeight="1" x14ac:dyDescent="0.25">
      <c r="A991" s="860"/>
      <c r="B991" s="860"/>
      <c r="C991" s="860"/>
      <c r="D991" s="860"/>
      <c r="E991" s="860"/>
      <c r="F991" s="860"/>
      <c r="G991" s="868"/>
      <c r="H991" s="860"/>
      <c r="I991" s="860"/>
      <c r="J991" s="860"/>
      <c r="K991" s="860"/>
      <c r="L991" s="860"/>
      <c r="M991" s="860"/>
      <c r="N991" s="860"/>
      <c r="O991" s="860"/>
      <c r="P991" s="860"/>
      <c r="Q991" s="860"/>
      <c r="R991" s="860"/>
      <c r="S991" s="860"/>
      <c r="T991" s="860"/>
      <c r="U991" s="860"/>
      <c r="V991" s="860"/>
      <c r="W991" s="860"/>
      <c r="X991" s="860"/>
      <c r="Y991" s="860"/>
      <c r="Z991" s="860"/>
      <c r="AA991" s="860"/>
      <c r="AB991" s="860"/>
      <c r="AC991" s="860"/>
    </row>
    <row r="992" spans="1:29" ht="15.75" customHeight="1" x14ac:dyDescent="0.25">
      <c r="A992" s="860"/>
      <c r="B992" s="860"/>
      <c r="C992" s="860"/>
      <c r="D992" s="860"/>
      <c r="E992" s="860"/>
      <c r="F992" s="860"/>
      <c r="G992" s="868"/>
      <c r="H992" s="860"/>
      <c r="I992" s="860"/>
      <c r="J992" s="860"/>
      <c r="K992" s="860"/>
      <c r="L992" s="860"/>
      <c r="M992" s="860"/>
      <c r="N992" s="860"/>
      <c r="O992" s="860"/>
      <c r="P992" s="860"/>
      <c r="Q992" s="860"/>
      <c r="R992" s="860"/>
      <c r="S992" s="860"/>
      <c r="T992" s="860"/>
      <c r="U992" s="860"/>
      <c r="V992" s="860"/>
      <c r="W992" s="860"/>
      <c r="X992" s="860"/>
      <c r="Y992" s="860"/>
      <c r="Z992" s="860"/>
      <c r="AA992" s="860"/>
      <c r="AB992" s="860"/>
      <c r="AC992" s="860"/>
    </row>
    <row r="993" spans="1:29" ht="15.75" customHeight="1" x14ac:dyDescent="0.25">
      <c r="A993" s="860"/>
      <c r="B993" s="860"/>
      <c r="C993" s="860"/>
      <c r="D993" s="860"/>
      <c r="E993" s="860"/>
      <c r="F993" s="860"/>
      <c r="G993" s="868"/>
      <c r="H993" s="860"/>
      <c r="I993" s="860"/>
      <c r="J993" s="860"/>
      <c r="K993" s="860"/>
      <c r="L993" s="860"/>
      <c r="M993" s="860"/>
      <c r="N993" s="860"/>
      <c r="O993" s="860"/>
      <c r="P993" s="860"/>
      <c r="Q993" s="860"/>
      <c r="R993" s="860"/>
      <c r="S993" s="860"/>
      <c r="T993" s="860"/>
      <c r="U993" s="860"/>
      <c r="V993" s="860"/>
      <c r="W993" s="860"/>
      <c r="X993" s="860"/>
      <c r="Y993" s="860"/>
      <c r="Z993" s="860"/>
      <c r="AA993" s="860"/>
      <c r="AB993" s="860"/>
      <c r="AC993" s="860"/>
    </row>
    <row r="994" spans="1:29" ht="15.75" customHeight="1" x14ac:dyDescent="0.25">
      <c r="A994" s="860"/>
      <c r="B994" s="860"/>
      <c r="C994" s="860"/>
      <c r="D994" s="860"/>
      <c r="E994" s="860"/>
      <c r="F994" s="860"/>
      <c r="G994" s="868"/>
      <c r="H994" s="860"/>
      <c r="I994" s="860"/>
      <c r="J994" s="860"/>
      <c r="K994" s="860"/>
      <c r="L994" s="860"/>
      <c r="M994" s="860"/>
      <c r="N994" s="860"/>
      <c r="O994" s="860"/>
      <c r="P994" s="860"/>
      <c r="Q994" s="860"/>
      <c r="R994" s="860"/>
      <c r="S994" s="860"/>
      <c r="T994" s="860"/>
      <c r="U994" s="860"/>
      <c r="V994" s="860"/>
      <c r="W994" s="860"/>
      <c r="X994" s="860"/>
      <c r="Y994" s="860"/>
      <c r="Z994" s="860"/>
      <c r="AA994" s="860"/>
      <c r="AB994" s="860"/>
      <c r="AC994" s="860"/>
    </row>
    <row r="995" spans="1:29" ht="15.75" customHeight="1" x14ac:dyDescent="0.25">
      <c r="A995" s="860"/>
      <c r="B995" s="860"/>
      <c r="C995" s="860"/>
      <c r="D995" s="860"/>
      <c r="E995" s="860"/>
      <c r="F995" s="860"/>
      <c r="G995" s="868"/>
      <c r="H995" s="860"/>
      <c r="I995" s="860"/>
      <c r="J995" s="860"/>
      <c r="K995" s="860"/>
      <c r="L995" s="860"/>
      <c r="M995" s="860"/>
      <c r="N995" s="860"/>
      <c r="O995" s="860"/>
      <c r="P995" s="860"/>
      <c r="Q995" s="860"/>
      <c r="R995" s="860"/>
      <c r="S995" s="860"/>
      <c r="T995" s="860"/>
      <c r="U995" s="860"/>
      <c r="V995" s="860"/>
      <c r="W995" s="860"/>
      <c r="X995" s="860"/>
      <c r="Y995" s="860"/>
      <c r="Z995" s="860"/>
      <c r="AA995" s="860"/>
      <c r="AB995" s="860"/>
      <c r="AC995" s="860"/>
    </row>
    <row r="996" spans="1:29" ht="15.75" customHeight="1" x14ac:dyDescent="0.25">
      <c r="A996" s="860"/>
      <c r="B996" s="860"/>
      <c r="C996" s="860"/>
      <c r="D996" s="860"/>
      <c r="E996" s="860"/>
      <c r="F996" s="860"/>
      <c r="G996" s="868"/>
      <c r="H996" s="860"/>
      <c r="I996" s="860"/>
      <c r="J996" s="860"/>
      <c r="K996" s="860"/>
      <c r="L996" s="860"/>
      <c r="M996" s="860"/>
      <c r="N996" s="860"/>
      <c r="O996" s="860"/>
      <c r="P996" s="860"/>
      <c r="Q996" s="860"/>
      <c r="R996" s="860"/>
      <c r="S996" s="860"/>
      <c r="T996" s="860"/>
      <c r="U996" s="860"/>
      <c r="V996" s="860"/>
      <c r="W996" s="860"/>
      <c r="X996" s="860"/>
      <c r="Y996" s="860"/>
      <c r="Z996" s="860"/>
      <c r="AA996" s="860"/>
      <c r="AB996" s="860"/>
      <c r="AC996" s="860"/>
    </row>
    <row r="997" spans="1:29" ht="15.75" customHeight="1" x14ac:dyDescent="0.25">
      <c r="A997" s="860"/>
      <c r="B997" s="860"/>
      <c r="C997" s="860"/>
      <c r="D997" s="860"/>
      <c r="E997" s="860"/>
      <c r="F997" s="860"/>
      <c r="G997" s="868"/>
      <c r="H997" s="860"/>
      <c r="I997" s="860"/>
      <c r="J997" s="860"/>
      <c r="K997" s="860"/>
      <c r="L997" s="860"/>
      <c r="M997" s="860"/>
      <c r="N997" s="860"/>
      <c r="O997" s="860"/>
      <c r="P997" s="860"/>
      <c r="Q997" s="860"/>
      <c r="R997" s="860"/>
      <c r="S997" s="860"/>
      <c r="T997" s="860"/>
      <c r="U997" s="860"/>
      <c r="V997" s="860"/>
      <c r="W997" s="860"/>
      <c r="X997" s="860"/>
      <c r="Y997" s="860"/>
      <c r="Z997" s="860"/>
      <c r="AA997" s="860"/>
      <c r="AB997" s="860"/>
      <c r="AC997" s="860"/>
    </row>
    <row r="998" spans="1:29" ht="15.75" customHeight="1" x14ac:dyDescent="0.25">
      <c r="A998" s="860"/>
      <c r="B998" s="860"/>
      <c r="C998" s="860"/>
      <c r="D998" s="860"/>
      <c r="E998" s="860"/>
      <c r="F998" s="860"/>
      <c r="G998" s="868"/>
      <c r="H998" s="860"/>
      <c r="I998" s="860"/>
      <c r="J998" s="860"/>
      <c r="K998" s="860"/>
      <c r="L998" s="860"/>
      <c r="M998" s="860"/>
      <c r="N998" s="860"/>
      <c r="O998" s="860"/>
      <c r="P998" s="860"/>
      <c r="Q998" s="860"/>
      <c r="R998" s="860"/>
      <c r="S998" s="860"/>
      <c r="T998" s="860"/>
      <c r="U998" s="860"/>
      <c r="V998" s="860"/>
      <c r="W998" s="860"/>
      <c r="X998" s="860"/>
      <c r="Y998" s="860"/>
      <c r="Z998" s="860"/>
      <c r="AA998" s="860"/>
      <c r="AB998" s="860"/>
      <c r="AC998" s="860"/>
    </row>
    <row r="999" spans="1:29" ht="15.75" customHeight="1" x14ac:dyDescent="0.25">
      <c r="A999" s="860"/>
      <c r="B999" s="860"/>
      <c r="C999" s="860"/>
      <c r="D999" s="860"/>
      <c r="E999" s="860"/>
      <c r="F999" s="860"/>
      <c r="G999" s="868"/>
      <c r="H999" s="860"/>
      <c r="I999" s="860"/>
      <c r="J999" s="860"/>
      <c r="K999" s="860"/>
      <c r="L999" s="860"/>
      <c r="M999" s="860"/>
      <c r="N999" s="860"/>
      <c r="O999" s="860"/>
      <c r="P999" s="860"/>
      <c r="Q999" s="860"/>
      <c r="R999" s="860"/>
      <c r="S999" s="860"/>
      <c r="T999" s="860"/>
      <c r="U999" s="860"/>
      <c r="V999" s="860"/>
      <c r="W999" s="860"/>
      <c r="X999" s="860"/>
      <c r="Y999" s="860"/>
      <c r="Z999" s="860"/>
      <c r="AA999" s="860"/>
      <c r="AB999" s="860"/>
      <c r="AC999" s="860"/>
    </row>
    <row r="1000" spans="1:29" ht="15.75" customHeight="1" x14ac:dyDescent="0.25">
      <c r="A1000" s="860"/>
      <c r="B1000" s="860"/>
      <c r="C1000" s="860"/>
      <c r="D1000" s="860"/>
      <c r="E1000" s="860"/>
      <c r="F1000" s="860"/>
      <c r="G1000" s="868"/>
      <c r="H1000" s="860"/>
      <c r="I1000" s="860"/>
      <c r="J1000" s="860"/>
      <c r="K1000" s="860"/>
      <c r="L1000" s="860"/>
      <c r="M1000" s="860"/>
      <c r="N1000" s="860"/>
      <c r="O1000" s="860"/>
      <c r="P1000" s="860"/>
      <c r="Q1000" s="860"/>
      <c r="R1000" s="860"/>
      <c r="S1000" s="860"/>
      <c r="T1000" s="860"/>
      <c r="U1000" s="860"/>
      <c r="V1000" s="860"/>
      <c r="W1000" s="860"/>
      <c r="X1000" s="860"/>
      <c r="Y1000" s="860"/>
      <c r="Z1000" s="860"/>
      <c r="AA1000" s="860"/>
      <c r="AB1000" s="860"/>
      <c r="AC1000" s="860"/>
    </row>
    <row r="1001" spans="1:29" ht="15.75" customHeight="1" x14ac:dyDescent="0.25">
      <c r="A1001" s="860"/>
      <c r="B1001" s="860"/>
      <c r="C1001" s="860"/>
      <c r="D1001" s="860"/>
      <c r="E1001" s="860"/>
      <c r="F1001" s="860"/>
      <c r="G1001" s="868"/>
      <c r="H1001" s="860"/>
      <c r="I1001" s="860"/>
      <c r="J1001" s="860"/>
      <c r="K1001" s="860"/>
      <c r="L1001" s="860"/>
      <c r="M1001" s="860"/>
      <c r="N1001" s="860"/>
      <c r="O1001" s="860"/>
      <c r="P1001" s="860"/>
      <c r="Q1001" s="860"/>
      <c r="R1001" s="860"/>
      <c r="S1001" s="860"/>
      <c r="T1001" s="860"/>
      <c r="U1001" s="860"/>
      <c r="V1001" s="860"/>
      <c r="W1001" s="860"/>
      <c r="X1001" s="860"/>
      <c r="Y1001" s="860"/>
      <c r="Z1001" s="860"/>
      <c r="AA1001" s="860"/>
      <c r="AB1001" s="860"/>
      <c r="AC1001" s="860"/>
    </row>
    <row r="1002" spans="1:29" ht="15.75" customHeight="1" x14ac:dyDescent="0.25">
      <c r="A1002" s="860"/>
      <c r="B1002" s="860"/>
      <c r="C1002" s="860"/>
      <c r="D1002" s="860"/>
      <c r="E1002" s="860"/>
      <c r="F1002" s="860"/>
      <c r="G1002" s="868"/>
      <c r="H1002" s="860"/>
      <c r="I1002" s="860"/>
      <c r="J1002" s="860"/>
      <c r="K1002" s="860"/>
      <c r="L1002" s="860"/>
      <c r="M1002" s="860"/>
      <c r="N1002" s="860"/>
      <c r="O1002" s="860"/>
      <c r="P1002" s="860"/>
      <c r="Q1002" s="860"/>
      <c r="R1002" s="860"/>
      <c r="S1002" s="860"/>
      <c r="T1002" s="860"/>
      <c r="U1002" s="860"/>
      <c r="V1002" s="860"/>
      <c r="W1002" s="860"/>
      <c r="X1002" s="860"/>
      <c r="Y1002" s="860"/>
      <c r="Z1002" s="860"/>
      <c r="AA1002" s="860"/>
      <c r="AB1002" s="860"/>
      <c r="AC1002" s="860"/>
    </row>
    <row r="1003" spans="1:29" ht="15.75" customHeight="1" x14ac:dyDescent="0.25">
      <c r="A1003" s="860"/>
      <c r="B1003" s="860"/>
      <c r="C1003" s="860"/>
      <c r="D1003" s="860"/>
      <c r="E1003" s="860"/>
      <c r="F1003" s="860"/>
      <c r="G1003" s="868"/>
      <c r="H1003" s="860"/>
      <c r="I1003" s="860"/>
      <c r="J1003" s="860"/>
      <c r="K1003" s="860"/>
      <c r="L1003" s="860"/>
      <c r="M1003" s="860"/>
      <c r="N1003" s="860"/>
      <c r="O1003" s="860"/>
      <c r="P1003" s="860"/>
      <c r="Q1003" s="860"/>
      <c r="R1003" s="860"/>
      <c r="S1003" s="860"/>
      <c r="T1003" s="860"/>
      <c r="U1003" s="860"/>
      <c r="V1003" s="860"/>
      <c r="W1003" s="860"/>
      <c r="X1003" s="860"/>
      <c r="Y1003" s="860"/>
      <c r="Z1003" s="860"/>
      <c r="AA1003" s="860"/>
      <c r="AB1003" s="860"/>
      <c r="AC1003" s="860"/>
    </row>
    <row r="1004" spans="1:29" ht="15.75" customHeight="1" x14ac:dyDescent="0.25">
      <c r="A1004" s="860"/>
      <c r="B1004" s="860"/>
      <c r="C1004" s="860"/>
      <c r="D1004" s="860"/>
      <c r="E1004" s="860"/>
      <c r="F1004" s="860"/>
      <c r="G1004" s="868"/>
      <c r="H1004" s="860"/>
      <c r="I1004" s="860"/>
      <c r="J1004" s="860"/>
      <c r="K1004" s="860"/>
      <c r="L1004" s="860"/>
      <c r="M1004" s="860"/>
      <c r="N1004" s="860"/>
      <c r="O1004" s="860"/>
      <c r="P1004" s="860"/>
      <c r="Q1004" s="860"/>
      <c r="R1004" s="860"/>
      <c r="S1004" s="860"/>
      <c r="T1004" s="860"/>
      <c r="U1004" s="860"/>
      <c r="V1004" s="860"/>
      <c r="W1004" s="860"/>
      <c r="X1004" s="860"/>
      <c r="Y1004" s="860"/>
      <c r="Z1004" s="860"/>
      <c r="AA1004" s="860"/>
      <c r="AB1004" s="860"/>
      <c r="AC1004" s="860"/>
    </row>
  </sheetData>
  <mergeCells count="20">
    <mergeCell ref="A4:B4"/>
    <mergeCell ref="C4:F4"/>
    <mergeCell ref="A5:B5"/>
    <mergeCell ref="C5:F5"/>
    <mergeCell ref="A6:B6"/>
    <mergeCell ref="C6:F6"/>
    <mergeCell ref="A80:F80"/>
    <mergeCell ref="H80:J80"/>
    <mergeCell ref="A7:B7"/>
    <mergeCell ref="A8:B8"/>
    <mergeCell ref="C18:E18"/>
    <mergeCell ref="A23:J23"/>
    <mergeCell ref="A24:F24"/>
    <mergeCell ref="H24:J24"/>
    <mergeCell ref="A57:J57"/>
    <mergeCell ref="C7:F7"/>
    <mergeCell ref="C8:F8"/>
    <mergeCell ref="A58:F58"/>
    <mergeCell ref="H58:J58"/>
    <mergeCell ref="A79:J79"/>
  </mergeCells>
  <pageMargins left="0.7" right="0.7" top="0.75" bottom="0.75" header="0" footer="0"/>
  <pageSetup orientation="landscape"/>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outlinePr summaryRight="0"/>
  </sheetPr>
  <dimension ref="A1:AD1006"/>
  <sheetViews>
    <sheetView topLeftCell="A10" workbookViewId="0">
      <selection activeCell="I60" sqref="I60"/>
    </sheetView>
  </sheetViews>
  <sheetFormatPr defaultColWidth="12.6640625" defaultRowHeight="15" customHeight="1" x14ac:dyDescent="0.25"/>
  <cols>
    <col min="1" max="1" width="4" customWidth="1"/>
    <col min="2" max="2" width="24.21875" customWidth="1"/>
    <col min="3" max="3" width="19.33203125" customWidth="1"/>
    <col min="4" max="4" width="14.33203125" customWidth="1"/>
    <col min="5" max="5" width="19.33203125" customWidth="1"/>
    <col min="6" max="6" width="19.21875" customWidth="1"/>
    <col min="7" max="7" width="15.33203125" hidden="1" customWidth="1"/>
    <col min="8" max="10" width="14.21875" customWidth="1"/>
    <col min="11" max="30" width="8.77734375" customWidth="1"/>
  </cols>
  <sheetData>
    <row r="1" spans="1:30" ht="15.75" customHeight="1" x14ac:dyDescent="0.25">
      <c r="A1" s="799"/>
      <c r="B1" s="800"/>
      <c r="C1" s="800"/>
      <c r="D1" s="800"/>
      <c r="E1" s="800"/>
      <c r="F1" s="800"/>
      <c r="G1" s="801"/>
      <c r="H1" s="800"/>
      <c r="I1" s="800"/>
      <c r="J1" s="800"/>
      <c r="K1" s="800"/>
      <c r="L1" s="800"/>
      <c r="M1" s="800"/>
      <c r="N1" s="800"/>
      <c r="O1" s="800"/>
      <c r="P1" s="800"/>
      <c r="Q1" s="800"/>
      <c r="R1" s="800"/>
      <c r="S1" s="800"/>
      <c r="T1" s="800"/>
      <c r="U1" s="800"/>
      <c r="V1" s="800"/>
      <c r="W1" s="800"/>
      <c r="X1" s="800"/>
      <c r="Y1" s="800"/>
      <c r="Z1" s="800"/>
      <c r="AA1" s="800"/>
      <c r="AB1" s="800"/>
      <c r="AC1" s="800"/>
      <c r="AD1" s="800"/>
    </row>
    <row r="2" spans="1:30" ht="15.75" customHeight="1" x14ac:dyDescent="0.25">
      <c r="A2" s="800"/>
      <c r="B2" s="799" t="s">
        <v>65</v>
      </c>
      <c r="C2" s="799" t="s">
        <v>935</v>
      </c>
      <c r="D2" s="800"/>
      <c r="E2" s="800"/>
      <c r="F2" s="800"/>
      <c r="G2" s="801"/>
      <c r="H2" s="800"/>
      <c r="I2" s="800"/>
      <c r="J2" s="800"/>
      <c r="K2" s="800"/>
      <c r="L2" s="800"/>
      <c r="M2" s="800"/>
      <c r="N2" s="800"/>
      <c r="O2" s="800"/>
      <c r="P2" s="800"/>
      <c r="Q2" s="800"/>
      <c r="R2" s="800"/>
      <c r="S2" s="800"/>
      <c r="T2" s="800"/>
      <c r="U2" s="800"/>
      <c r="V2" s="800"/>
      <c r="W2" s="800"/>
      <c r="X2" s="800"/>
      <c r="Y2" s="800"/>
      <c r="Z2" s="800"/>
      <c r="AA2" s="800"/>
      <c r="AB2" s="800"/>
      <c r="AC2" s="800"/>
      <c r="AD2" s="800"/>
    </row>
    <row r="3" spans="1:30" ht="15.75" customHeight="1" x14ac:dyDescent="0.25">
      <c r="A3" s="800"/>
      <c r="B3" s="802"/>
      <c r="C3" s="800"/>
      <c r="D3" s="800"/>
      <c r="E3" s="800"/>
      <c r="F3" s="800"/>
      <c r="G3" s="801"/>
      <c r="H3" s="800"/>
      <c r="I3" s="800"/>
      <c r="J3" s="800"/>
      <c r="K3" s="800"/>
      <c r="L3" s="800"/>
      <c r="M3" s="800"/>
      <c r="N3" s="800"/>
      <c r="O3" s="800"/>
      <c r="P3" s="800"/>
      <c r="Q3" s="800"/>
      <c r="R3" s="800"/>
      <c r="S3" s="800"/>
      <c r="T3" s="800"/>
      <c r="U3" s="800"/>
      <c r="V3" s="800"/>
      <c r="W3" s="800"/>
      <c r="X3" s="800"/>
      <c r="Y3" s="800"/>
      <c r="Z3" s="800"/>
      <c r="AA3" s="800"/>
      <c r="AB3" s="800"/>
      <c r="AC3" s="800"/>
      <c r="AD3" s="800"/>
    </row>
    <row r="4" spans="1:30" ht="15.75" customHeight="1" x14ac:dyDescent="0.25">
      <c r="A4" s="1095" t="s">
        <v>67</v>
      </c>
      <c r="B4" s="985"/>
      <c r="C4" s="1096" t="s">
        <v>936</v>
      </c>
      <c r="D4" s="987"/>
      <c r="E4" s="987"/>
      <c r="F4" s="985"/>
      <c r="G4" s="803"/>
      <c r="H4" s="805"/>
      <c r="I4" s="805"/>
      <c r="J4" s="805"/>
      <c r="K4" s="805"/>
      <c r="L4" s="805"/>
      <c r="M4" s="805"/>
      <c r="N4" s="805"/>
      <c r="O4" s="805"/>
      <c r="P4" s="805"/>
      <c r="Q4" s="805"/>
      <c r="R4" s="805"/>
      <c r="S4" s="805"/>
      <c r="T4" s="805"/>
      <c r="U4" s="805"/>
      <c r="V4" s="805"/>
      <c r="W4" s="805"/>
      <c r="X4" s="805"/>
      <c r="Y4" s="805"/>
      <c r="Z4" s="805"/>
      <c r="AA4" s="805"/>
      <c r="AB4" s="805"/>
      <c r="AC4" s="805"/>
      <c r="AD4" s="805"/>
    </row>
    <row r="5" spans="1:30" ht="141" customHeight="1" x14ac:dyDescent="0.25">
      <c r="A5" s="1091" t="s">
        <v>69</v>
      </c>
      <c r="B5" s="1003"/>
      <c r="C5" s="1088" t="s">
        <v>937</v>
      </c>
      <c r="D5" s="1008"/>
      <c r="E5" s="1008"/>
      <c r="F5" s="1003"/>
      <c r="G5" s="803"/>
      <c r="H5" s="805"/>
      <c r="I5" s="805"/>
      <c r="J5" s="805"/>
      <c r="K5" s="805"/>
      <c r="L5" s="805"/>
      <c r="M5" s="805"/>
      <c r="N5" s="805"/>
      <c r="O5" s="805"/>
      <c r="P5" s="805"/>
      <c r="Q5" s="805"/>
      <c r="R5" s="805"/>
      <c r="S5" s="805"/>
      <c r="T5" s="805"/>
      <c r="U5" s="805"/>
      <c r="V5" s="805"/>
      <c r="W5" s="805"/>
      <c r="X5" s="805"/>
      <c r="Y5" s="805"/>
      <c r="Z5" s="805"/>
      <c r="AA5" s="805"/>
      <c r="AB5" s="805"/>
      <c r="AC5" s="805"/>
      <c r="AD5" s="805"/>
    </row>
    <row r="6" spans="1:30" ht="15.75" customHeight="1" x14ac:dyDescent="0.25">
      <c r="A6" s="1091" t="s">
        <v>71</v>
      </c>
      <c r="B6" s="1003"/>
      <c r="C6" s="1098" t="s">
        <v>72</v>
      </c>
      <c r="D6" s="1008"/>
      <c r="E6" s="1008"/>
      <c r="F6" s="1003"/>
      <c r="G6" s="803"/>
      <c r="H6" s="805"/>
      <c r="I6" s="805"/>
      <c r="J6" s="805"/>
      <c r="K6" s="805"/>
      <c r="L6" s="805"/>
      <c r="M6" s="805"/>
      <c r="N6" s="805"/>
      <c r="O6" s="805"/>
      <c r="P6" s="805"/>
      <c r="Q6" s="805"/>
      <c r="R6" s="805"/>
      <c r="S6" s="805"/>
      <c r="T6" s="805"/>
      <c r="U6" s="805"/>
      <c r="V6" s="805"/>
      <c r="W6" s="805"/>
      <c r="X6" s="805"/>
      <c r="Y6" s="805"/>
      <c r="Z6" s="805"/>
      <c r="AA6" s="805"/>
      <c r="AB6" s="805"/>
      <c r="AC6" s="805"/>
      <c r="AD6" s="805"/>
    </row>
    <row r="7" spans="1:30" ht="65.55" customHeight="1" x14ac:dyDescent="0.25">
      <c r="A7" s="1091" t="s">
        <v>73</v>
      </c>
      <c r="B7" s="1003"/>
      <c r="C7" s="1088" t="s">
        <v>938</v>
      </c>
      <c r="D7" s="1008"/>
      <c r="E7" s="1008"/>
      <c r="F7" s="1003"/>
      <c r="G7" s="803"/>
      <c r="H7" s="805"/>
      <c r="I7" s="805"/>
      <c r="J7" s="805"/>
      <c r="K7" s="805"/>
      <c r="L7" s="805"/>
      <c r="M7" s="805"/>
      <c r="N7" s="805"/>
      <c r="O7" s="805"/>
      <c r="P7" s="805"/>
      <c r="Q7" s="805"/>
      <c r="R7" s="805"/>
      <c r="S7" s="805"/>
      <c r="T7" s="805"/>
      <c r="U7" s="805"/>
      <c r="V7" s="805"/>
      <c r="W7" s="805"/>
      <c r="X7" s="805"/>
      <c r="Y7" s="805"/>
      <c r="Z7" s="805"/>
      <c r="AA7" s="805"/>
      <c r="AB7" s="805"/>
      <c r="AC7" s="805"/>
      <c r="AD7" s="805"/>
    </row>
    <row r="8" spans="1:30" ht="46.95" customHeight="1" x14ac:dyDescent="0.25">
      <c r="A8" s="1092" t="s">
        <v>75</v>
      </c>
      <c r="B8" s="1003"/>
      <c r="C8" s="1088" t="s">
        <v>343</v>
      </c>
      <c r="D8" s="1008"/>
      <c r="E8" s="1008"/>
      <c r="F8" s="1003"/>
      <c r="G8" s="803"/>
      <c r="H8" s="805"/>
      <c r="I8" s="805"/>
      <c r="J8" s="805"/>
      <c r="K8" s="805"/>
      <c r="L8" s="805"/>
      <c r="M8" s="805"/>
      <c r="N8" s="805"/>
      <c r="O8" s="805"/>
      <c r="P8" s="805"/>
      <c r="Q8" s="805"/>
      <c r="R8" s="805"/>
      <c r="S8" s="805"/>
      <c r="T8" s="805"/>
      <c r="U8" s="805"/>
      <c r="V8" s="805"/>
      <c r="W8" s="805"/>
      <c r="X8" s="805"/>
      <c r="Y8" s="805"/>
      <c r="Z8" s="805"/>
      <c r="AA8" s="805"/>
      <c r="AB8" s="805"/>
      <c r="AC8" s="805"/>
      <c r="AD8" s="805"/>
    </row>
    <row r="9" spans="1:30" ht="15.75" customHeight="1" x14ac:dyDescent="0.25">
      <c r="A9" s="800"/>
      <c r="B9" s="800"/>
      <c r="C9" s="800"/>
      <c r="D9" s="800"/>
      <c r="E9" s="800"/>
      <c r="F9" s="800"/>
      <c r="G9" s="801"/>
      <c r="H9" s="800"/>
      <c r="I9" s="800"/>
      <c r="J9" s="800"/>
      <c r="K9" s="800"/>
      <c r="L9" s="800"/>
      <c r="M9" s="800"/>
      <c r="N9" s="800"/>
      <c r="O9" s="800"/>
      <c r="P9" s="800"/>
      <c r="Q9" s="800"/>
      <c r="R9" s="800"/>
      <c r="S9" s="800"/>
      <c r="T9" s="800"/>
      <c r="U9" s="800"/>
      <c r="V9" s="800"/>
      <c r="W9" s="800"/>
      <c r="X9" s="800"/>
      <c r="Y9" s="800"/>
      <c r="Z9" s="800"/>
      <c r="AA9" s="800"/>
      <c r="AB9" s="800"/>
      <c r="AC9" s="800"/>
      <c r="AD9" s="800"/>
    </row>
    <row r="10" spans="1:30" ht="15.75" customHeight="1" x14ac:dyDescent="0.25">
      <c r="A10" s="800"/>
      <c r="B10" s="800"/>
      <c r="C10" s="800"/>
      <c r="D10" s="800"/>
      <c r="E10" s="800"/>
      <c r="F10" s="800"/>
      <c r="G10" s="801"/>
      <c r="H10" s="807"/>
      <c r="I10" s="807"/>
      <c r="J10" s="807"/>
      <c r="K10" s="800"/>
      <c r="L10" s="800"/>
      <c r="M10" s="800"/>
      <c r="N10" s="800"/>
      <c r="O10" s="800"/>
      <c r="P10" s="800"/>
      <c r="Q10" s="800"/>
      <c r="R10" s="800"/>
      <c r="S10" s="800"/>
      <c r="T10" s="800"/>
      <c r="U10" s="800"/>
      <c r="V10" s="800"/>
      <c r="W10" s="800"/>
      <c r="X10" s="800"/>
      <c r="Y10" s="800"/>
      <c r="Z10" s="800"/>
      <c r="AA10" s="800"/>
      <c r="AB10" s="800"/>
      <c r="AC10" s="800"/>
      <c r="AD10" s="800"/>
    </row>
    <row r="11" spans="1:30" ht="15.75" customHeight="1" x14ac:dyDescent="0.25">
      <c r="A11" s="808"/>
      <c r="B11" s="809"/>
      <c r="C11" s="810" t="s">
        <v>77</v>
      </c>
      <c r="D11" s="810" t="s">
        <v>78</v>
      </c>
      <c r="E11" s="810" t="s">
        <v>79</v>
      </c>
      <c r="F11" s="810" t="s">
        <v>80</v>
      </c>
      <c r="G11" s="811"/>
      <c r="H11" s="807"/>
      <c r="I11" s="807"/>
      <c r="J11" s="807"/>
      <c r="K11" s="800"/>
      <c r="L11" s="800"/>
      <c r="M11" s="800"/>
      <c r="N11" s="800"/>
      <c r="O11" s="800"/>
      <c r="P11" s="800"/>
      <c r="Q11" s="800"/>
      <c r="R11" s="800"/>
      <c r="S11" s="800"/>
      <c r="T11" s="800"/>
      <c r="U11" s="800"/>
      <c r="V11" s="800"/>
      <c r="W11" s="800"/>
      <c r="X11" s="800"/>
      <c r="Y11" s="800"/>
      <c r="Z11" s="800"/>
      <c r="AA11" s="800"/>
      <c r="AB11" s="800"/>
      <c r="AC11" s="800"/>
      <c r="AD11" s="800"/>
    </row>
    <row r="12" spans="1:30" ht="15.75" customHeight="1" x14ac:dyDescent="0.25">
      <c r="A12" s="812"/>
      <c r="B12" s="813" t="s">
        <v>81</v>
      </c>
      <c r="C12" s="814">
        <f t="shared" ref="C12:E12" si="0">C13+C14+C15</f>
        <v>27796</v>
      </c>
      <c r="D12" s="815">
        <f t="shared" si="0"/>
        <v>51071</v>
      </c>
      <c r="E12" s="815">
        <f t="shared" si="0"/>
        <v>51071</v>
      </c>
      <c r="F12" s="816">
        <f t="shared" ref="F12:F15" si="1">C12+D12+E12</f>
        <v>129938</v>
      </c>
      <c r="G12" s="817"/>
      <c r="H12" s="807"/>
      <c r="I12" s="896"/>
      <c r="J12" s="807"/>
      <c r="K12" s="800"/>
      <c r="L12" s="800"/>
      <c r="M12" s="800"/>
      <c r="N12" s="800"/>
      <c r="O12" s="800"/>
      <c r="P12" s="800"/>
      <c r="Q12" s="800"/>
      <c r="R12" s="800"/>
      <c r="S12" s="800"/>
      <c r="T12" s="800"/>
      <c r="U12" s="800"/>
      <c r="V12" s="800"/>
      <c r="W12" s="800"/>
      <c r="X12" s="800"/>
      <c r="Y12" s="800"/>
      <c r="Z12" s="800"/>
      <c r="AA12" s="800"/>
      <c r="AB12" s="800"/>
      <c r="AC12" s="800"/>
      <c r="AD12" s="800"/>
    </row>
    <row r="13" spans="1:30" ht="15.75" customHeight="1" x14ac:dyDescent="0.25">
      <c r="A13" s="818">
        <v>1</v>
      </c>
      <c r="B13" s="819" t="s">
        <v>20</v>
      </c>
      <c r="C13" s="820">
        <v>4353</v>
      </c>
      <c r="D13" s="820">
        <v>8196</v>
      </c>
      <c r="E13" s="820">
        <v>8196</v>
      </c>
      <c r="F13" s="821">
        <f t="shared" si="1"/>
        <v>20745</v>
      </c>
      <c r="G13" s="822"/>
      <c r="H13" s="807"/>
      <c r="I13" s="807"/>
      <c r="J13" s="807"/>
      <c r="K13" s="800"/>
      <c r="L13" s="800"/>
      <c r="M13" s="800"/>
      <c r="N13" s="800"/>
      <c r="O13" s="800"/>
      <c r="P13" s="800"/>
      <c r="Q13" s="800"/>
      <c r="R13" s="800"/>
      <c r="S13" s="800"/>
      <c r="T13" s="800"/>
      <c r="U13" s="800"/>
      <c r="V13" s="800"/>
      <c r="W13" s="800"/>
      <c r="X13" s="800"/>
      <c r="Y13" s="800"/>
      <c r="Z13" s="800"/>
      <c r="AA13" s="800"/>
      <c r="AB13" s="800"/>
      <c r="AC13" s="800"/>
      <c r="AD13" s="800"/>
    </row>
    <row r="14" spans="1:30" ht="15.75" customHeight="1" x14ac:dyDescent="0.25">
      <c r="A14" s="812">
        <v>2</v>
      </c>
      <c r="B14" s="823" t="s">
        <v>84</v>
      </c>
      <c r="C14" s="824">
        <v>22759</v>
      </c>
      <c r="D14" s="825">
        <v>41507</v>
      </c>
      <c r="E14" s="825">
        <v>41507</v>
      </c>
      <c r="F14" s="821">
        <f t="shared" si="1"/>
        <v>105773</v>
      </c>
      <c r="G14" s="822"/>
      <c r="H14" s="807"/>
      <c r="I14" s="807"/>
      <c r="J14" s="807"/>
      <c r="K14" s="800"/>
      <c r="L14" s="800"/>
      <c r="M14" s="800"/>
      <c r="N14" s="800"/>
      <c r="O14" s="800"/>
      <c r="P14" s="800"/>
      <c r="Q14" s="800"/>
      <c r="R14" s="800"/>
      <c r="S14" s="800"/>
      <c r="T14" s="800"/>
      <c r="U14" s="800"/>
      <c r="V14" s="800"/>
      <c r="W14" s="800"/>
      <c r="X14" s="800"/>
      <c r="Y14" s="800"/>
      <c r="Z14" s="800"/>
      <c r="AA14" s="800"/>
      <c r="AB14" s="800"/>
      <c r="AC14" s="800"/>
      <c r="AD14" s="800"/>
    </row>
    <row r="15" spans="1:30" ht="15.75" customHeight="1" x14ac:dyDescent="0.25">
      <c r="A15" s="812">
        <v>3</v>
      </c>
      <c r="B15" s="820" t="s">
        <v>9</v>
      </c>
      <c r="C15" s="820">
        <v>684</v>
      </c>
      <c r="D15" s="820">
        <v>1368</v>
      </c>
      <c r="E15" s="820">
        <v>1368</v>
      </c>
      <c r="F15" s="821">
        <f t="shared" si="1"/>
        <v>3420</v>
      </c>
      <c r="G15" s="822"/>
      <c r="H15" s="807"/>
      <c r="I15" s="807"/>
      <c r="J15" s="807"/>
      <c r="K15" s="800"/>
      <c r="L15" s="800"/>
      <c r="M15" s="800"/>
      <c r="N15" s="800"/>
      <c r="O15" s="800"/>
      <c r="P15" s="800"/>
      <c r="Q15" s="800"/>
      <c r="R15" s="800"/>
      <c r="S15" s="800"/>
      <c r="T15" s="800"/>
      <c r="U15" s="800"/>
      <c r="V15" s="800"/>
      <c r="W15" s="800"/>
      <c r="X15" s="800"/>
      <c r="Y15" s="800"/>
      <c r="Z15" s="800"/>
      <c r="AA15" s="800"/>
      <c r="AB15" s="800"/>
      <c r="AC15" s="800"/>
      <c r="AD15" s="800"/>
    </row>
    <row r="16" spans="1:30" ht="15.75" customHeight="1" x14ac:dyDescent="0.25">
      <c r="A16" s="800"/>
      <c r="B16" s="800"/>
      <c r="C16" s="800"/>
      <c r="D16" s="800"/>
      <c r="E16" s="800"/>
      <c r="F16" s="800"/>
      <c r="G16" s="801"/>
      <c r="H16" s="807"/>
      <c r="I16" s="807"/>
      <c r="J16" s="807"/>
      <c r="K16" s="800"/>
      <c r="L16" s="800"/>
      <c r="M16" s="800"/>
      <c r="N16" s="800"/>
      <c r="O16" s="800"/>
      <c r="P16" s="800"/>
      <c r="Q16" s="800"/>
      <c r="R16" s="800"/>
      <c r="S16" s="800"/>
      <c r="T16" s="800"/>
      <c r="U16" s="800"/>
      <c r="V16" s="800"/>
      <c r="W16" s="800"/>
      <c r="X16" s="800"/>
      <c r="Y16" s="800"/>
      <c r="Z16" s="800"/>
      <c r="AA16" s="800"/>
      <c r="AB16" s="800"/>
      <c r="AC16" s="800"/>
      <c r="AD16" s="800"/>
    </row>
    <row r="17" spans="1:30" ht="15.75" customHeight="1" x14ac:dyDescent="0.25">
      <c r="A17" s="800"/>
      <c r="B17" s="800"/>
      <c r="C17" s="800"/>
      <c r="D17" s="800"/>
      <c r="E17" s="800"/>
      <c r="F17" s="800"/>
      <c r="G17" s="801"/>
      <c r="H17" s="807"/>
      <c r="I17" s="807"/>
      <c r="J17" s="807"/>
      <c r="K17" s="800"/>
      <c r="L17" s="800"/>
      <c r="M17" s="800"/>
      <c r="N17" s="800"/>
      <c r="O17" s="800"/>
      <c r="P17" s="800"/>
      <c r="Q17" s="800"/>
      <c r="R17" s="800"/>
      <c r="S17" s="800"/>
      <c r="T17" s="800"/>
      <c r="U17" s="800"/>
      <c r="V17" s="800"/>
      <c r="W17" s="800"/>
      <c r="X17" s="800"/>
      <c r="Y17" s="800"/>
      <c r="Z17" s="800"/>
      <c r="AA17" s="800"/>
      <c r="AB17" s="800"/>
      <c r="AC17" s="800"/>
      <c r="AD17" s="800"/>
    </row>
    <row r="18" spans="1:30" ht="15.75" customHeight="1" x14ac:dyDescent="0.25">
      <c r="A18" s="826"/>
      <c r="B18" s="827" t="s">
        <v>86</v>
      </c>
      <c r="C18" s="1093" t="s">
        <v>936</v>
      </c>
      <c r="D18" s="999"/>
      <c r="E18" s="1000"/>
      <c r="F18" s="828" t="s">
        <v>87</v>
      </c>
      <c r="G18" s="811"/>
      <c r="H18" s="807"/>
      <c r="I18" s="807"/>
      <c r="J18" s="807"/>
      <c r="K18" s="800"/>
      <c r="L18" s="800"/>
      <c r="M18" s="800"/>
      <c r="N18" s="800"/>
      <c r="O18" s="800"/>
      <c r="P18" s="800"/>
      <c r="Q18" s="800"/>
      <c r="R18" s="800"/>
      <c r="S18" s="800"/>
      <c r="T18" s="800"/>
      <c r="U18" s="800"/>
      <c r="V18" s="800"/>
      <c r="W18" s="800"/>
      <c r="X18" s="800"/>
      <c r="Y18" s="800"/>
      <c r="Z18" s="800"/>
      <c r="AA18" s="800"/>
      <c r="AB18" s="800"/>
      <c r="AC18" s="800"/>
      <c r="AD18" s="800"/>
    </row>
    <row r="19" spans="1:30" ht="15.75" customHeight="1" x14ac:dyDescent="0.25">
      <c r="A19" s="829"/>
      <c r="B19" s="607" t="s">
        <v>88</v>
      </c>
      <c r="C19" s="499">
        <v>272863</v>
      </c>
      <c r="D19" s="800"/>
      <c r="E19" s="800"/>
      <c r="F19" s="800"/>
      <c r="G19" s="801"/>
      <c r="H19" s="807"/>
      <c r="I19" s="807"/>
      <c r="J19" s="807"/>
      <c r="K19" s="800"/>
      <c r="L19" s="800"/>
      <c r="M19" s="800"/>
      <c r="N19" s="800"/>
      <c r="O19" s="800"/>
      <c r="P19" s="800"/>
      <c r="Q19" s="800"/>
      <c r="R19" s="800"/>
      <c r="S19" s="800"/>
      <c r="T19" s="800"/>
      <c r="U19" s="800"/>
      <c r="V19" s="800"/>
      <c r="W19" s="800"/>
      <c r="X19" s="800"/>
      <c r="Y19" s="800"/>
      <c r="Z19" s="800"/>
      <c r="AA19" s="800"/>
      <c r="AB19" s="800"/>
      <c r="AC19" s="800"/>
      <c r="AD19" s="800"/>
    </row>
    <row r="20" spans="1:30" ht="15.75" customHeight="1" x14ac:dyDescent="0.25">
      <c r="A20" s="800"/>
      <c r="B20" s="608" t="s">
        <v>89</v>
      </c>
      <c r="C20" s="501" t="s">
        <v>939</v>
      </c>
      <c r="D20" s="876"/>
      <c r="E20" s="876"/>
      <c r="F20" s="800"/>
      <c r="G20" s="801"/>
      <c r="H20" s="807"/>
      <c r="I20" s="807"/>
      <c r="J20" s="807"/>
      <c r="K20" s="800"/>
      <c r="L20" s="800"/>
      <c r="M20" s="800"/>
      <c r="N20" s="800"/>
      <c r="O20" s="800"/>
      <c r="P20" s="800"/>
      <c r="Q20" s="800"/>
      <c r="R20" s="800"/>
      <c r="S20" s="800"/>
      <c r="T20" s="800"/>
      <c r="U20" s="800"/>
      <c r="V20" s="800"/>
      <c r="W20" s="800"/>
      <c r="X20" s="800"/>
      <c r="Y20" s="800"/>
      <c r="Z20" s="800"/>
      <c r="AA20" s="800"/>
      <c r="AB20" s="800"/>
      <c r="AC20" s="800"/>
      <c r="AD20" s="800"/>
    </row>
    <row r="21" spans="1:30" ht="15.75" customHeight="1" x14ac:dyDescent="0.25">
      <c r="A21" s="800"/>
      <c r="C21" s="830" t="s">
        <v>90</v>
      </c>
      <c r="D21" s="800"/>
      <c r="E21" s="800"/>
      <c r="F21" s="800"/>
      <c r="G21" s="801"/>
      <c r="H21" s="800"/>
      <c r="I21" s="800"/>
      <c r="J21" s="800"/>
      <c r="K21" s="800"/>
      <c r="L21" s="800"/>
      <c r="M21" s="800"/>
      <c r="N21" s="800"/>
      <c r="O21" s="800"/>
      <c r="P21" s="800"/>
      <c r="Q21" s="800"/>
      <c r="R21" s="800"/>
      <c r="S21" s="800"/>
      <c r="T21" s="800"/>
      <c r="U21" s="800"/>
      <c r="V21" s="800"/>
      <c r="W21" s="800"/>
      <c r="X21" s="800"/>
      <c r="Y21" s="800"/>
      <c r="Z21" s="800"/>
      <c r="AA21" s="800"/>
      <c r="AB21" s="800"/>
      <c r="AC21" s="800"/>
      <c r="AD21" s="800"/>
    </row>
    <row r="22" spans="1:30" ht="15.75" customHeight="1" x14ac:dyDescent="0.25">
      <c r="A22" s="800"/>
      <c r="B22" s="800"/>
      <c r="C22" s="800"/>
      <c r="D22" s="800"/>
      <c r="E22" s="800"/>
      <c r="F22" s="800"/>
      <c r="G22" s="801"/>
      <c r="H22" s="800"/>
      <c r="I22" s="800"/>
      <c r="J22" s="800"/>
      <c r="K22" s="800"/>
      <c r="L22" s="800"/>
      <c r="M22" s="800"/>
      <c r="N22" s="800"/>
      <c r="O22" s="800"/>
      <c r="P22" s="800"/>
      <c r="Q22" s="800"/>
      <c r="R22" s="800"/>
      <c r="S22" s="800"/>
      <c r="T22" s="800"/>
      <c r="U22" s="800"/>
      <c r="V22" s="800"/>
      <c r="W22" s="800"/>
      <c r="X22" s="800"/>
      <c r="Y22" s="800"/>
      <c r="Z22" s="800"/>
      <c r="AA22" s="800"/>
      <c r="AB22" s="800"/>
      <c r="AC22" s="800"/>
      <c r="AD22" s="800"/>
    </row>
    <row r="23" spans="1:30" ht="15.75" customHeight="1" x14ac:dyDescent="0.25">
      <c r="A23" s="1094" t="s">
        <v>940</v>
      </c>
      <c r="B23" s="987"/>
      <c r="C23" s="987"/>
      <c r="D23" s="987"/>
      <c r="E23" s="987"/>
      <c r="F23" s="987"/>
      <c r="G23" s="987"/>
      <c r="H23" s="987"/>
      <c r="I23" s="987"/>
      <c r="J23" s="985"/>
      <c r="K23" s="800"/>
      <c r="L23" s="800"/>
      <c r="M23" s="800"/>
      <c r="N23" s="800"/>
      <c r="O23" s="800"/>
      <c r="P23" s="800"/>
      <c r="Q23" s="800"/>
      <c r="R23" s="800"/>
      <c r="S23" s="800"/>
      <c r="T23" s="800"/>
      <c r="U23" s="800"/>
      <c r="V23" s="800"/>
      <c r="W23" s="800"/>
      <c r="X23" s="800"/>
      <c r="Y23" s="800"/>
      <c r="Z23" s="800"/>
      <c r="AA23" s="800"/>
      <c r="AB23" s="800"/>
      <c r="AC23" s="800"/>
      <c r="AD23" s="800"/>
    </row>
    <row r="24" spans="1:30" ht="15.75" customHeight="1" x14ac:dyDescent="0.25">
      <c r="A24" s="1089" t="s">
        <v>92</v>
      </c>
      <c r="B24" s="987"/>
      <c r="C24" s="987"/>
      <c r="D24" s="987"/>
      <c r="E24" s="987"/>
      <c r="F24" s="985"/>
      <c r="G24" s="877"/>
      <c r="H24" s="1099" t="s">
        <v>93</v>
      </c>
      <c r="I24" s="990"/>
      <c r="J24" s="991"/>
      <c r="K24" s="800"/>
      <c r="L24" s="800"/>
      <c r="M24" s="800"/>
      <c r="N24" s="800"/>
      <c r="O24" s="800"/>
      <c r="P24" s="800"/>
      <c r="Q24" s="800"/>
      <c r="R24" s="800"/>
      <c r="S24" s="800"/>
      <c r="T24" s="800"/>
      <c r="U24" s="800"/>
      <c r="V24" s="800"/>
      <c r="W24" s="800"/>
      <c r="X24" s="800"/>
      <c r="Y24" s="800"/>
      <c r="Z24" s="800"/>
      <c r="AA24" s="800"/>
      <c r="AB24" s="800"/>
      <c r="AC24" s="800"/>
      <c r="AD24" s="800"/>
    </row>
    <row r="25" spans="1:30" ht="15.75" customHeight="1" x14ac:dyDescent="0.25">
      <c r="A25" s="832" t="s">
        <v>94</v>
      </c>
      <c r="B25" s="832" t="s">
        <v>95</v>
      </c>
      <c r="C25" s="832" t="s">
        <v>96</v>
      </c>
      <c r="D25" s="832" t="s">
        <v>97</v>
      </c>
      <c r="E25" s="878" t="s">
        <v>98</v>
      </c>
      <c r="F25" s="879" t="s">
        <v>99</v>
      </c>
      <c r="G25" s="880" t="s">
        <v>100</v>
      </c>
      <c r="H25" s="881">
        <v>2025</v>
      </c>
      <c r="I25" s="881">
        <v>2026</v>
      </c>
      <c r="J25" s="881">
        <v>2027</v>
      </c>
      <c r="K25" s="800"/>
      <c r="L25" s="800"/>
      <c r="M25" s="800"/>
      <c r="N25" s="800"/>
      <c r="O25" s="800"/>
      <c r="P25" s="800"/>
      <c r="Q25" s="800"/>
      <c r="R25" s="800"/>
      <c r="S25" s="800"/>
      <c r="T25" s="800"/>
      <c r="U25" s="800"/>
      <c r="V25" s="800"/>
      <c r="W25" s="800"/>
      <c r="X25" s="800"/>
      <c r="Y25" s="800"/>
      <c r="Z25" s="800"/>
      <c r="AA25" s="800"/>
      <c r="AB25" s="800"/>
      <c r="AC25" s="800"/>
      <c r="AD25" s="800"/>
    </row>
    <row r="26" spans="1:30" ht="15.75" customHeight="1" x14ac:dyDescent="0.25">
      <c r="A26" s="836"/>
      <c r="B26" s="837" t="s">
        <v>104</v>
      </c>
      <c r="C26" s="836"/>
      <c r="D26" s="836"/>
      <c r="E26" s="838"/>
      <c r="F26" s="512">
        <f>F43+F45+F50+F52</f>
        <v>78538</v>
      </c>
      <c r="G26" s="513">
        <f>G27+G33+G45+G50+G52+G38</f>
        <v>78538</v>
      </c>
      <c r="H26" s="512">
        <v>20596</v>
      </c>
      <c r="I26" s="512">
        <v>28971</v>
      </c>
      <c r="J26" s="512">
        <v>28971</v>
      </c>
      <c r="K26" s="800"/>
      <c r="L26" s="800"/>
      <c r="M26" s="800"/>
      <c r="N26" s="800"/>
      <c r="O26" s="800"/>
      <c r="P26" s="800"/>
      <c r="Q26" s="800"/>
      <c r="R26" s="800"/>
      <c r="S26" s="800"/>
      <c r="T26" s="800"/>
      <c r="U26" s="800"/>
      <c r="V26" s="800"/>
      <c r="W26" s="800"/>
      <c r="X26" s="800"/>
      <c r="Y26" s="800"/>
      <c r="Z26" s="800"/>
      <c r="AA26" s="800"/>
      <c r="AB26" s="800"/>
      <c r="AC26" s="800"/>
      <c r="AD26" s="800"/>
    </row>
    <row r="27" spans="1:30" ht="13.8" x14ac:dyDescent="0.25">
      <c r="A27" s="839">
        <v>1</v>
      </c>
      <c r="B27" s="839" t="s">
        <v>105</v>
      </c>
      <c r="C27" s="839"/>
      <c r="D27" s="839"/>
      <c r="E27" s="839"/>
      <c r="F27" s="840">
        <f t="shared" ref="F27:G27" si="2">SUM(F28:F32)</f>
        <v>25040</v>
      </c>
      <c r="G27" s="841">
        <f t="shared" si="2"/>
        <v>25040</v>
      </c>
      <c r="H27" s="804"/>
      <c r="I27" s="804"/>
      <c r="J27" s="804"/>
      <c r="K27" s="800"/>
      <c r="L27" s="800"/>
      <c r="M27" s="800"/>
      <c r="N27" s="800"/>
      <c r="O27" s="800"/>
      <c r="P27" s="800"/>
      <c r="Q27" s="800"/>
      <c r="R27" s="800"/>
      <c r="S27" s="800"/>
      <c r="T27" s="800"/>
      <c r="U27" s="800"/>
      <c r="V27" s="800"/>
      <c r="W27" s="800"/>
      <c r="X27" s="800"/>
      <c r="Y27" s="800"/>
      <c r="Z27" s="800"/>
      <c r="AA27" s="800"/>
      <c r="AB27" s="800"/>
      <c r="AC27" s="800"/>
      <c r="AD27" s="800"/>
    </row>
    <row r="28" spans="1:30" ht="41.4" x14ac:dyDescent="0.25">
      <c r="A28" s="829"/>
      <c r="B28" s="842" t="s">
        <v>941</v>
      </c>
      <c r="C28" s="843">
        <v>1</v>
      </c>
      <c r="D28" s="842" t="s">
        <v>107</v>
      </c>
      <c r="E28" s="829">
        <v>4500</v>
      </c>
      <c r="F28" s="829">
        <f t="shared" ref="F28:F32" si="3">C28*E28</f>
        <v>4500</v>
      </c>
      <c r="G28" s="849">
        <f t="shared" ref="G28:G32" si="4">C28*E28</f>
        <v>4500</v>
      </c>
      <c r="H28" s="804"/>
      <c r="I28" s="804"/>
      <c r="J28" s="804"/>
      <c r="K28" s="800"/>
      <c r="L28" s="800"/>
      <c r="M28" s="800"/>
      <c r="N28" s="800"/>
      <c r="O28" s="800"/>
      <c r="P28" s="800"/>
      <c r="Q28" s="800"/>
      <c r="R28" s="800"/>
      <c r="S28" s="800"/>
      <c r="T28" s="800"/>
      <c r="U28" s="800"/>
      <c r="V28" s="800"/>
      <c r="W28" s="800"/>
      <c r="X28" s="800"/>
      <c r="Y28" s="800"/>
      <c r="Z28" s="800"/>
      <c r="AA28" s="800"/>
      <c r="AB28" s="800"/>
      <c r="AC28" s="800"/>
      <c r="AD28" s="800"/>
    </row>
    <row r="29" spans="1:30" ht="13.8" x14ac:dyDescent="0.25">
      <c r="A29" s="829"/>
      <c r="B29" s="842" t="s">
        <v>942</v>
      </c>
      <c r="C29" s="843">
        <v>1</v>
      </c>
      <c r="D29" s="842" t="s">
        <v>107</v>
      </c>
      <c r="E29" s="829">
        <v>1500</v>
      </c>
      <c r="F29" s="829">
        <f t="shared" si="3"/>
        <v>1500</v>
      </c>
      <c r="G29" s="849">
        <f t="shared" si="4"/>
        <v>1500</v>
      </c>
      <c r="H29" s="804"/>
      <c r="I29" s="804"/>
      <c r="J29" s="804"/>
      <c r="K29" s="800"/>
      <c r="L29" s="800"/>
      <c r="M29" s="800"/>
      <c r="N29" s="800"/>
      <c r="O29" s="800"/>
      <c r="P29" s="800"/>
      <c r="Q29" s="800"/>
      <c r="R29" s="800"/>
      <c r="S29" s="800"/>
      <c r="T29" s="800"/>
      <c r="U29" s="800"/>
      <c r="V29" s="800"/>
      <c r="W29" s="800"/>
      <c r="X29" s="800"/>
      <c r="Y29" s="800"/>
      <c r="Z29" s="800"/>
      <c r="AA29" s="800"/>
      <c r="AB29" s="800"/>
      <c r="AC29" s="800"/>
      <c r="AD29" s="800"/>
    </row>
    <row r="30" spans="1:30" ht="27.6" x14ac:dyDescent="0.25">
      <c r="A30" s="829"/>
      <c r="B30" s="842" t="s">
        <v>943</v>
      </c>
      <c r="C30" s="843">
        <v>5</v>
      </c>
      <c r="D30" s="842" t="s">
        <v>107</v>
      </c>
      <c r="E30" s="829">
        <v>1500</v>
      </c>
      <c r="F30" s="829">
        <f t="shared" si="3"/>
        <v>7500</v>
      </c>
      <c r="G30" s="849">
        <f t="shared" si="4"/>
        <v>7500</v>
      </c>
      <c r="H30" s="804"/>
      <c r="I30" s="804"/>
      <c r="J30" s="804"/>
      <c r="K30" s="800"/>
      <c r="L30" s="800"/>
      <c r="M30" s="800"/>
      <c r="N30" s="800"/>
      <c r="O30" s="800"/>
      <c r="P30" s="800"/>
      <c r="Q30" s="800"/>
      <c r="R30" s="800"/>
      <c r="S30" s="800"/>
      <c r="T30" s="800"/>
      <c r="U30" s="800"/>
      <c r="V30" s="800"/>
      <c r="W30" s="800"/>
      <c r="X30" s="800"/>
      <c r="Y30" s="800"/>
      <c r="Z30" s="800"/>
      <c r="AA30" s="800"/>
      <c r="AB30" s="800"/>
      <c r="AC30" s="800"/>
      <c r="AD30" s="800"/>
    </row>
    <row r="31" spans="1:30" ht="27.6" x14ac:dyDescent="0.25">
      <c r="A31" s="829"/>
      <c r="B31" s="842" t="s">
        <v>944</v>
      </c>
      <c r="C31" s="843">
        <v>1</v>
      </c>
      <c r="D31" s="842" t="s">
        <v>113</v>
      </c>
      <c r="E31" s="829">
        <v>6000</v>
      </c>
      <c r="F31" s="829">
        <f t="shared" si="3"/>
        <v>6000</v>
      </c>
      <c r="G31" s="849">
        <f t="shared" si="4"/>
        <v>6000</v>
      </c>
      <c r="H31" s="804"/>
      <c r="I31" s="804"/>
      <c r="J31" s="804"/>
      <c r="K31" s="800"/>
      <c r="L31" s="800"/>
      <c r="M31" s="800"/>
      <c r="N31" s="800"/>
      <c r="O31" s="800"/>
      <c r="P31" s="800"/>
      <c r="Q31" s="800"/>
      <c r="R31" s="800"/>
      <c r="S31" s="800"/>
      <c r="T31" s="800"/>
      <c r="U31" s="800"/>
      <c r="V31" s="800"/>
      <c r="W31" s="800"/>
      <c r="X31" s="800"/>
      <c r="Y31" s="800"/>
      <c r="Z31" s="800"/>
      <c r="AA31" s="800"/>
      <c r="AB31" s="800"/>
      <c r="AC31" s="800"/>
      <c r="AD31" s="800"/>
    </row>
    <row r="32" spans="1:30" ht="69" x14ac:dyDescent="0.25">
      <c r="A32" s="829"/>
      <c r="B32" s="842" t="s">
        <v>945</v>
      </c>
      <c r="C32" s="843">
        <v>1</v>
      </c>
      <c r="D32" s="842" t="s">
        <v>113</v>
      </c>
      <c r="E32" s="829">
        <v>5540</v>
      </c>
      <c r="F32" s="829">
        <f t="shared" si="3"/>
        <v>5540</v>
      </c>
      <c r="G32" s="849">
        <f t="shared" si="4"/>
        <v>5540</v>
      </c>
      <c r="H32" s="804"/>
      <c r="I32" s="804"/>
      <c r="J32" s="807"/>
      <c r="K32" s="800"/>
      <c r="L32" s="800"/>
      <c r="M32" s="800"/>
      <c r="N32" s="800"/>
      <c r="O32" s="800"/>
      <c r="P32" s="800"/>
      <c r="Q32" s="800"/>
      <c r="R32" s="800"/>
      <c r="S32" s="800"/>
      <c r="T32" s="800"/>
      <c r="U32" s="800"/>
      <c r="V32" s="800"/>
      <c r="W32" s="800"/>
      <c r="X32" s="800"/>
      <c r="Y32" s="800"/>
      <c r="Z32" s="800"/>
      <c r="AA32" s="800"/>
      <c r="AB32" s="800"/>
      <c r="AC32" s="800"/>
      <c r="AD32" s="800"/>
    </row>
    <row r="33" spans="1:30" ht="13.8" x14ac:dyDescent="0.25">
      <c r="A33" s="839">
        <v>2</v>
      </c>
      <c r="B33" s="839" t="s">
        <v>120</v>
      </c>
      <c r="C33" s="839"/>
      <c r="D33" s="839"/>
      <c r="E33" s="839"/>
      <c r="F33" s="839">
        <f t="shared" ref="F33:G33" si="5">SUM(F34:F37)</f>
        <v>36800</v>
      </c>
      <c r="G33" s="841">
        <f t="shared" si="5"/>
        <v>36800</v>
      </c>
      <c r="H33" s="804"/>
      <c r="I33" s="804"/>
      <c r="J33" s="807"/>
      <c r="K33" s="800"/>
      <c r="L33" s="800"/>
      <c r="M33" s="800"/>
      <c r="N33" s="800"/>
      <c r="O33" s="800"/>
      <c r="P33" s="800"/>
      <c r="Q33" s="800"/>
      <c r="R33" s="800"/>
      <c r="S33" s="800"/>
      <c r="T33" s="800"/>
      <c r="U33" s="800"/>
      <c r="V33" s="800"/>
      <c r="W33" s="800"/>
      <c r="X33" s="800"/>
      <c r="Y33" s="800"/>
      <c r="Z33" s="800"/>
      <c r="AA33" s="800"/>
      <c r="AB33" s="800"/>
      <c r="AC33" s="800"/>
      <c r="AD33" s="800"/>
    </row>
    <row r="34" spans="1:30" ht="55.2" x14ac:dyDescent="0.25">
      <c r="A34" s="829"/>
      <c r="B34" s="842" t="s">
        <v>946</v>
      </c>
      <c r="C34" s="843">
        <v>3</v>
      </c>
      <c r="D34" s="829" t="s">
        <v>324</v>
      </c>
      <c r="E34" s="829">
        <v>7250</v>
      </c>
      <c r="F34" s="829">
        <f t="shared" ref="F34:F37" si="6">C34*E34</f>
        <v>21750</v>
      </c>
      <c r="G34" s="849">
        <f t="shared" ref="G34:G37" si="7">C34*E34</f>
        <v>21750</v>
      </c>
      <c r="H34" s="804"/>
      <c r="I34" s="804"/>
      <c r="J34" s="804"/>
      <c r="K34" s="800"/>
      <c r="L34" s="800"/>
      <c r="M34" s="800"/>
      <c r="N34" s="800"/>
      <c r="O34" s="800"/>
      <c r="P34" s="800"/>
      <c r="Q34" s="800"/>
      <c r="R34" s="800"/>
      <c r="S34" s="800"/>
      <c r="T34" s="800"/>
      <c r="U34" s="800"/>
      <c r="V34" s="800"/>
      <c r="W34" s="800"/>
      <c r="X34" s="800"/>
      <c r="Y34" s="800"/>
      <c r="Z34" s="800"/>
      <c r="AA34" s="800"/>
      <c r="AB34" s="800"/>
      <c r="AC34" s="800"/>
      <c r="AD34" s="800"/>
    </row>
    <row r="35" spans="1:30" ht="27.6" x14ac:dyDescent="0.25">
      <c r="A35" s="829"/>
      <c r="B35" s="842" t="s">
        <v>947</v>
      </c>
      <c r="C35" s="843">
        <v>1</v>
      </c>
      <c r="D35" s="829" t="s">
        <v>324</v>
      </c>
      <c r="E35" s="829">
        <v>2800</v>
      </c>
      <c r="F35" s="829">
        <f t="shared" si="6"/>
        <v>2800</v>
      </c>
      <c r="G35" s="849">
        <f t="shared" si="7"/>
        <v>2800</v>
      </c>
      <c r="H35" s="804"/>
      <c r="I35" s="804"/>
      <c r="J35" s="804"/>
      <c r="K35" s="800"/>
      <c r="L35" s="800"/>
      <c r="M35" s="800"/>
      <c r="N35" s="800"/>
      <c r="O35" s="800"/>
      <c r="P35" s="800"/>
      <c r="Q35" s="800"/>
      <c r="R35" s="800"/>
      <c r="S35" s="800"/>
      <c r="T35" s="800"/>
      <c r="U35" s="800"/>
      <c r="V35" s="800"/>
      <c r="W35" s="800"/>
      <c r="X35" s="800"/>
      <c r="Y35" s="800"/>
      <c r="Z35" s="800"/>
      <c r="AA35" s="800"/>
      <c r="AB35" s="800"/>
      <c r="AC35" s="800"/>
      <c r="AD35" s="800"/>
    </row>
    <row r="36" spans="1:30" ht="69" x14ac:dyDescent="0.25">
      <c r="A36" s="829"/>
      <c r="B36" s="842" t="s">
        <v>948</v>
      </c>
      <c r="C36" s="843">
        <v>1</v>
      </c>
      <c r="D36" s="829" t="s">
        <v>324</v>
      </c>
      <c r="E36" s="829">
        <v>8750</v>
      </c>
      <c r="F36" s="829">
        <f t="shared" si="6"/>
        <v>8750</v>
      </c>
      <c r="G36" s="849">
        <f t="shared" si="7"/>
        <v>8750</v>
      </c>
      <c r="H36" s="804"/>
      <c r="I36" s="804"/>
      <c r="J36" s="804"/>
      <c r="K36" s="800"/>
      <c r="L36" s="800"/>
      <c r="M36" s="800"/>
      <c r="N36" s="800"/>
      <c r="O36" s="800"/>
      <c r="P36" s="800"/>
      <c r="Q36" s="800"/>
      <c r="R36" s="800"/>
      <c r="S36" s="800"/>
      <c r="T36" s="800"/>
      <c r="U36" s="800"/>
      <c r="V36" s="800"/>
      <c r="W36" s="800"/>
      <c r="X36" s="800"/>
      <c r="Y36" s="800"/>
      <c r="Z36" s="800"/>
      <c r="AA36" s="800"/>
      <c r="AB36" s="800"/>
      <c r="AC36" s="800"/>
      <c r="AD36" s="800"/>
    </row>
    <row r="37" spans="1:30" ht="27.6" x14ac:dyDescent="0.25">
      <c r="A37" s="829"/>
      <c r="B37" s="842" t="s">
        <v>949</v>
      </c>
      <c r="C37" s="843">
        <v>1</v>
      </c>
      <c r="D37" s="829" t="s">
        <v>324</v>
      </c>
      <c r="E37" s="829">
        <v>3500</v>
      </c>
      <c r="F37" s="829">
        <f t="shared" si="6"/>
        <v>3500</v>
      </c>
      <c r="G37" s="849">
        <f t="shared" si="7"/>
        <v>3500</v>
      </c>
      <c r="H37" s="804"/>
      <c r="I37" s="804"/>
      <c r="J37" s="804"/>
      <c r="K37" s="800"/>
      <c r="L37" s="800"/>
      <c r="M37" s="800"/>
      <c r="N37" s="800"/>
      <c r="O37" s="800"/>
      <c r="P37" s="800"/>
      <c r="Q37" s="800"/>
      <c r="R37" s="800"/>
      <c r="S37" s="800"/>
      <c r="T37" s="800"/>
      <c r="U37" s="800"/>
      <c r="V37" s="800"/>
      <c r="W37" s="800"/>
      <c r="X37" s="800"/>
      <c r="Y37" s="800"/>
      <c r="Z37" s="800"/>
      <c r="AA37" s="800"/>
      <c r="AB37" s="800"/>
      <c r="AC37" s="800"/>
      <c r="AD37" s="800"/>
    </row>
    <row r="38" spans="1:30" ht="13.8" x14ac:dyDescent="0.25">
      <c r="A38" s="839">
        <v>3</v>
      </c>
      <c r="B38" s="883" t="s">
        <v>126</v>
      </c>
      <c r="C38" s="844"/>
      <c r="D38" s="839"/>
      <c r="E38" s="839"/>
      <c r="F38" s="839">
        <f t="shared" ref="F38:G38" si="8">SUM(F39:F42)</f>
        <v>3926</v>
      </c>
      <c r="G38" s="841">
        <f t="shared" si="8"/>
        <v>3926</v>
      </c>
      <c r="H38" s="804"/>
      <c r="I38" s="804"/>
      <c r="J38" s="804"/>
      <c r="K38" s="800"/>
      <c r="L38" s="800"/>
      <c r="M38" s="800"/>
      <c r="N38" s="800"/>
      <c r="O38" s="800"/>
      <c r="P38" s="800"/>
      <c r="Q38" s="800"/>
      <c r="R38" s="800"/>
      <c r="S38" s="800"/>
      <c r="T38" s="800"/>
      <c r="U38" s="800"/>
      <c r="V38" s="800"/>
      <c r="W38" s="800"/>
      <c r="X38" s="800"/>
      <c r="Y38" s="800"/>
      <c r="Z38" s="800"/>
      <c r="AA38" s="800"/>
      <c r="AB38" s="800"/>
      <c r="AC38" s="800"/>
      <c r="AD38" s="800"/>
    </row>
    <row r="39" spans="1:30" ht="13.8" x14ac:dyDescent="0.25">
      <c r="A39" s="829"/>
      <c r="B39" s="842" t="s">
        <v>868</v>
      </c>
      <c r="C39" s="843">
        <v>4</v>
      </c>
      <c r="D39" s="829" t="s">
        <v>324</v>
      </c>
      <c r="E39" s="829">
        <v>400</v>
      </c>
      <c r="F39" s="829">
        <f t="shared" ref="F39:F42" si="9">C39*E39</f>
        <v>1600</v>
      </c>
      <c r="G39" s="849">
        <f t="shared" ref="G39:G42" si="10">C39*E39</f>
        <v>1600</v>
      </c>
      <c r="H39" s="804"/>
      <c r="I39" s="804"/>
      <c r="J39" s="804"/>
      <c r="K39" s="800"/>
      <c r="L39" s="800"/>
      <c r="M39" s="800"/>
      <c r="N39" s="800"/>
      <c r="O39" s="800"/>
      <c r="P39" s="800"/>
      <c r="Q39" s="800"/>
      <c r="R39" s="800"/>
      <c r="S39" s="800"/>
      <c r="T39" s="800"/>
      <c r="U39" s="800"/>
      <c r="V39" s="800"/>
      <c r="W39" s="800"/>
      <c r="X39" s="800"/>
      <c r="Y39" s="800"/>
      <c r="Z39" s="800"/>
      <c r="AA39" s="800"/>
      <c r="AB39" s="800"/>
      <c r="AC39" s="800"/>
      <c r="AD39" s="800"/>
    </row>
    <row r="40" spans="1:30" ht="27.6" x14ac:dyDescent="0.25">
      <c r="A40" s="829"/>
      <c r="B40" s="842" t="s">
        <v>950</v>
      </c>
      <c r="C40" s="843">
        <v>4</v>
      </c>
      <c r="D40" s="829" t="s">
        <v>324</v>
      </c>
      <c r="E40" s="829">
        <v>200</v>
      </c>
      <c r="F40" s="829">
        <f t="shared" si="9"/>
        <v>800</v>
      </c>
      <c r="G40" s="849">
        <f t="shared" si="10"/>
        <v>800</v>
      </c>
      <c r="H40" s="804"/>
      <c r="I40" s="804"/>
      <c r="J40" s="804"/>
      <c r="K40" s="800"/>
      <c r="L40" s="800"/>
      <c r="M40" s="800"/>
      <c r="N40" s="800"/>
      <c r="O40" s="800"/>
      <c r="P40" s="800"/>
      <c r="Q40" s="800"/>
      <c r="R40" s="800"/>
      <c r="S40" s="800"/>
      <c r="T40" s="800"/>
      <c r="U40" s="800"/>
      <c r="V40" s="800"/>
      <c r="W40" s="800"/>
      <c r="X40" s="800"/>
      <c r="Y40" s="800"/>
      <c r="Z40" s="800"/>
      <c r="AA40" s="800"/>
      <c r="AB40" s="800"/>
      <c r="AC40" s="800"/>
      <c r="AD40" s="800"/>
    </row>
    <row r="41" spans="1:30" ht="27.6" x14ac:dyDescent="0.25">
      <c r="A41" s="829"/>
      <c r="B41" s="842" t="s">
        <v>951</v>
      </c>
      <c r="C41" s="843">
        <v>4</v>
      </c>
      <c r="D41" s="829" t="s">
        <v>324</v>
      </c>
      <c r="E41" s="829">
        <f>(60*5)</f>
        <v>300</v>
      </c>
      <c r="F41" s="829">
        <f t="shared" si="9"/>
        <v>1200</v>
      </c>
      <c r="G41" s="849">
        <f t="shared" si="10"/>
        <v>1200</v>
      </c>
      <c r="H41" s="804"/>
      <c r="I41" s="804"/>
      <c r="J41" s="804"/>
      <c r="K41" s="800"/>
      <c r="L41" s="800"/>
      <c r="M41" s="800"/>
      <c r="N41" s="800"/>
      <c r="O41" s="800"/>
      <c r="P41" s="800"/>
      <c r="Q41" s="800"/>
      <c r="R41" s="800"/>
      <c r="S41" s="800"/>
      <c r="T41" s="800"/>
      <c r="U41" s="800"/>
      <c r="V41" s="800"/>
      <c r="W41" s="800"/>
      <c r="X41" s="800"/>
      <c r="Y41" s="800"/>
      <c r="Z41" s="800"/>
      <c r="AA41" s="800"/>
      <c r="AB41" s="800"/>
      <c r="AC41" s="800"/>
      <c r="AD41" s="800"/>
    </row>
    <row r="42" spans="1:30" ht="13.8" x14ac:dyDescent="0.25">
      <c r="A42" s="829"/>
      <c r="B42" s="842" t="s">
        <v>365</v>
      </c>
      <c r="C42" s="843">
        <v>1</v>
      </c>
      <c r="D42" s="829" t="s">
        <v>324</v>
      </c>
      <c r="E42" s="829">
        <v>326</v>
      </c>
      <c r="F42" s="829">
        <f t="shared" si="9"/>
        <v>326</v>
      </c>
      <c r="G42" s="849">
        <f t="shared" si="10"/>
        <v>326</v>
      </c>
      <c r="H42" s="804"/>
      <c r="I42" s="804"/>
      <c r="J42" s="804"/>
      <c r="K42" s="800"/>
      <c r="L42" s="800"/>
      <c r="M42" s="800"/>
      <c r="N42" s="800"/>
      <c r="O42" s="800"/>
      <c r="P42" s="800"/>
      <c r="Q42" s="800"/>
      <c r="R42" s="800"/>
      <c r="S42" s="800"/>
      <c r="T42" s="800"/>
      <c r="U42" s="800"/>
      <c r="V42" s="800"/>
      <c r="W42" s="800"/>
      <c r="X42" s="800"/>
      <c r="Y42" s="800"/>
      <c r="Z42" s="800"/>
      <c r="AA42" s="800"/>
      <c r="AB42" s="800"/>
      <c r="AC42" s="800"/>
      <c r="AD42" s="800"/>
    </row>
    <row r="43" spans="1:30" ht="13.8" x14ac:dyDescent="0.25">
      <c r="A43" s="845"/>
      <c r="B43" s="846" t="s">
        <v>128</v>
      </c>
      <c r="C43" s="845"/>
      <c r="D43" s="845"/>
      <c r="E43" s="845"/>
      <c r="F43" s="845">
        <f>F27+F33+F38</f>
        <v>65766</v>
      </c>
      <c r="G43" s="841">
        <f>F43</f>
        <v>65766</v>
      </c>
      <c r="H43" s="804"/>
      <c r="I43" s="804"/>
      <c r="J43" s="804"/>
      <c r="K43" s="800"/>
      <c r="L43" s="800"/>
      <c r="M43" s="800"/>
      <c r="N43" s="800"/>
      <c r="O43" s="800"/>
      <c r="P43" s="800"/>
      <c r="Q43" s="800"/>
      <c r="R43" s="800"/>
      <c r="S43" s="800"/>
      <c r="T43" s="800"/>
      <c r="U43" s="800"/>
      <c r="V43" s="800"/>
      <c r="W43" s="800"/>
      <c r="X43" s="800"/>
      <c r="Y43" s="800"/>
      <c r="Z43" s="800"/>
      <c r="AA43" s="800"/>
      <c r="AB43" s="800"/>
      <c r="AC43" s="800"/>
      <c r="AD43" s="800"/>
    </row>
    <row r="44" spans="1:30" ht="13.8" x14ac:dyDescent="0.25">
      <c r="A44" s="847"/>
      <c r="B44" s="848"/>
      <c r="C44" s="847"/>
      <c r="D44" s="847"/>
      <c r="E44" s="847"/>
      <c r="F44" s="847"/>
      <c r="G44" s="849"/>
      <c r="H44" s="804"/>
      <c r="I44" s="804"/>
      <c r="J44" s="804"/>
      <c r="K44" s="800"/>
      <c r="L44" s="800"/>
      <c r="M44" s="800"/>
      <c r="N44" s="800"/>
      <c r="O44" s="800"/>
      <c r="P44" s="800"/>
      <c r="Q44" s="800"/>
      <c r="R44" s="800"/>
      <c r="S44" s="800"/>
      <c r="T44" s="800"/>
      <c r="U44" s="800"/>
      <c r="V44" s="800"/>
      <c r="W44" s="800"/>
      <c r="X44" s="800"/>
      <c r="Y44" s="800"/>
      <c r="Z44" s="800"/>
      <c r="AA44" s="800"/>
      <c r="AB44" s="800"/>
      <c r="AC44" s="800"/>
      <c r="AD44" s="800"/>
    </row>
    <row r="45" spans="1:30" ht="13.8" x14ac:dyDescent="0.25">
      <c r="A45" s="839">
        <v>4</v>
      </c>
      <c r="B45" s="839" t="s">
        <v>130</v>
      </c>
      <c r="C45" s="839"/>
      <c r="D45" s="839"/>
      <c r="E45" s="839"/>
      <c r="F45" s="839">
        <f t="shared" ref="F45:G45" si="11">SUM(F46:F49)</f>
        <v>9580</v>
      </c>
      <c r="G45" s="841">
        <f t="shared" si="11"/>
        <v>9580</v>
      </c>
      <c r="H45" s="804"/>
      <c r="I45" s="804"/>
      <c r="J45" s="804"/>
      <c r="K45" s="800"/>
      <c r="L45" s="800"/>
      <c r="M45" s="800"/>
      <c r="N45" s="800"/>
      <c r="O45" s="800"/>
      <c r="P45" s="800"/>
      <c r="Q45" s="800"/>
      <c r="R45" s="800"/>
      <c r="S45" s="800"/>
      <c r="T45" s="800"/>
      <c r="U45" s="800"/>
      <c r="V45" s="800"/>
      <c r="W45" s="800"/>
      <c r="X45" s="800"/>
      <c r="Y45" s="800"/>
      <c r="Z45" s="800"/>
      <c r="AA45" s="800"/>
      <c r="AB45" s="800"/>
      <c r="AC45" s="800"/>
      <c r="AD45" s="800"/>
    </row>
    <row r="46" spans="1:30" ht="27.6" x14ac:dyDescent="0.25">
      <c r="A46" s="850"/>
      <c r="B46" s="886" t="s">
        <v>131</v>
      </c>
      <c r="C46" s="852">
        <v>1</v>
      </c>
      <c r="D46" s="850" t="s">
        <v>324</v>
      </c>
      <c r="E46" s="850">
        <v>5000</v>
      </c>
      <c r="F46" s="829">
        <f t="shared" ref="F46:F49" si="12">C46*E46</f>
        <v>5000</v>
      </c>
      <c r="G46" s="849">
        <f t="shared" ref="G46:G49" si="13">C46*E46</f>
        <v>5000</v>
      </c>
      <c r="H46" s="804"/>
      <c r="I46" s="804"/>
      <c r="J46" s="804"/>
      <c r="K46" s="800"/>
      <c r="L46" s="800"/>
      <c r="M46" s="800"/>
      <c r="N46" s="800"/>
      <c r="O46" s="800"/>
      <c r="P46" s="800"/>
      <c r="Q46" s="800"/>
      <c r="R46" s="800"/>
      <c r="S46" s="800"/>
      <c r="T46" s="800"/>
      <c r="U46" s="800"/>
      <c r="V46" s="800"/>
      <c r="W46" s="800"/>
      <c r="X46" s="800"/>
      <c r="Y46" s="800"/>
      <c r="Z46" s="800"/>
      <c r="AA46" s="800"/>
      <c r="AB46" s="800"/>
      <c r="AC46" s="800"/>
      <c r="AD46" s="800"/>
    </row>
    <row r="47" spans="1:30" ht="13.8" x14ac:dyDescent="0.25">
      <c r="A47" s="850"/>
      <c r="B47" s="851" t="s">
        <v>373</v>
      </c>
      <c r="C47" s="852">
        <v>3</v>
      </c>
      <c r="D47" s="850" t="s">
        <v>324</v>
      </c>
      <c r="E47" s="850">
        <v>250</v>
      </c>
      <c r="F47" s="829">
        <f t="shared" si="12"/>
        <v>750</v>
      </c>
      <c r="G47" s="849">
        <f t="shared" si="13"/>
        <v>750</v>
      </c>
      <c r="H47" s="804"/>
      <c r="I47" s="804"/>
      <c r="J47" s="804"/>
      <c r="K47" s="800"/>
      <c r="L47" s="800"/>
      <c r="M47" s="800"/>
      <c r="N47" s="800"/>
      <c r="O47" s="800"/>
      <c r="P47" s="800"/>
      <c r="Q47" s="800"/>
      <c r="R47" s="800"/>
      <c r="S47" s="800"/>
      <c r="T47" s="800"/>
      <c r="U47" s="800"/>
      <c r="V47" s="800"/>
      <c r="W47" s="800"/>
      <c r="X47" s="800"/>
      <c r="Y47" s="800"/>
      <c r="Z47" s="800"/>
      <c r="AA47" s="800"/>
      <c r="AB47" s="800"/>
      <c r="AC47" s="800"/>
      <c r="AD47" s="800"/>
    </row>
    <row r="48" spans="1:30" ht="13.8" x14ac:dyDescent="0.25">
      <c r="A48" s="850"/>
      <c r="B48" s="851" t="s">
        <v>387</v>
      </c>
      <c r="C48" s="852">
        <v>2</v>
      </c>
      <c r="D48" s="850" t="s">
        <v>324</v>
      </c>
      <c r="E48" s="850">
        <v>750</v>
      </c>
      <c r="F48" s="829">
        <f t="shared" si="12"/>
        <v>1500</v>
      </c>
      <c r="G48" s="849">
        <f t="shared" si="13"/>
        <v>1500</v>
      </c>
      <c r="H48" s="804"/>
      <c r="I48" s="804"/>
      <c r="J48" s="804"/>
      <c r="K48" s="800"/>
      <c r="L48" s="800"/>
      <c r="M48" s="800"/>
      <c r="N48" s="800"/>
      <c r="O48" s="800"/>
      <c r="P48" s="800"/>
      <c r="Q48" s="800"/>
      <c r="R48" s="800"/>
      <c r="S48" s="800"/>
      <c r="T48" s="800"/>
      <c r="U48" s="800"/>
      <c r="V48" s="800"/>
      <c r="W48" s="800"/>
      <c r="X48" s="800"/>
      <c r="Y48" s="800"/>
      <c r="Z48" s="800"/>
      <c r="AA48" s="800"/>
      <c r="AB48" s="800"/>
      <c r="AC48" s="800"/>
      <c r="AD48" s="800"/>
    </row>
    <row r="49" spans="1:30" ht="13.8" x14ac:dyDescent="0.25">
      <c r="A49" s="850"/>
      <c r="B49" s="851" t="s">
        <v>577</v>
      </c>
      <c r="C49" s="852">
        <v>1</v>
      </c>
      <c r="D49" s="850" t="s">
        <v>324</v>
      </c>
      <c r="E49" s="850">
        <v>2330</v>
      </c>
      <c r="F49" s="829">
        <f t="shared" si="12"/>
        <v>2330</v>
      </c>
      <c r="G49" s="849">
        <f t="shared" si="13"/>
        <v>2330</v>
      </c>
      <c r="H49" s="804"/>
      <c r="I49" s="804"/>
      <c r="J49" s="804"/>
      <c r="K49" s="800"/>
      <c r="L49" s="800"/>
      <c r="M49" s="800"/>
      <c r="N49" s="800"/>
      <c r="O49" s="800"/>
      <c r="P49" s="800"/>
      <c r="Q49" s="800"/>
      <c r="R49" s="800"/>
      <c r="S49" s="800"/>
      <c r="T49" s="800"/>
      <c r="U49" s="800"/>
      <c r="V49" s="800"/>
      <c r="W49" s="800"/>
      <c r="X49" s="800"/>
      <c r="Y49" s="800"/>
      <c r="Z49" s="800"/>
      <c r="AA49" s="800"/>
      <c r="AB49" s="800"/>
      <c r="AC49" s="800"/>
      <c r="AD49" s="800"/>
    </row>
    <row r="50" spans="1:30" ht="13.8" x14ac:dyDescent="0.25">
      <c r="A50" s="839">
        <v>5</v>
      </c>
      <c r="B50" s="839" t="s">
        <v>138</v>
      </c>
      <c r="C50" s="839"/>
      <c r="D50" s="839"/>
      <c r="E50" s="839"/>
      <c r="F50" s="839">
        <f t="shared" ref="F50:G50" si="14">F51</f>
        <v>3192</v>
      </c>
      <c r="G50" s="841">
        <f t="shared" si="14"/>
        <v>3192</v>
      </c>
      <c r="H50" s="804"/>
      <c r="I50" s="804"/>
      <c r="J50" s="804"/>
      <c r="K50" s="800"/>
      <c r="L50" s="800"/>
      <c r="M50" s="800"/>
      <c r="N50" s="800"/>
      <c r="O50" s="800"/>
      <c r="P50" s="800"/>
      <c r="Q50" s="800"/>
      <c r="R50" s="800"/>
      <c r="S50" s="800"/>
      <c r="T50" s="800"/>
      <c r="U50" s="800"/>
      <c r="V50" s="800"/>
      <c r="W50" s="800"/>
      <c r="X50" s="800"/>
      <c r="Y50" s="800"/>
      <c r="Z50" s="800"/>
      <c r="AA50" s="800"/>
      <c r="AB50" s="800"/>
      <c r="AC50" s="800"/>
      <c r="AD50" s="800"/>
    </row>
    <row r="51" spans="1:30" ht="13.8" x14ac:dyDescent="0.25">
      <c r="A51" s="853"/>
      <c r="B51" s="867" t="s">
        <v>178</v>
      </c>
      <c r="C51" s="855">
        <v>2</v>
      </c>
      <c r="D51" s="853" t="s">
        <v>952</v>
      </c>
      <c r="E51" s="853">
        <v>1596</v>
      </c>
      <c r="F51" s="856">
        <f>C51*E51</f>
        <v>3192</v>
      </c>
      <c r="G51" s="849">
        <f>C51*E51</f>
        <v>3192</v>
      </c>
      <c r="H51" s="804"/>
      <c r="I51" s="804"/>
      <c r="J51" s="804"/>
      <c r="K51" s="800"/>
      <c r="L51" s="800"/>
      <c r="M51" s="800"/>
      <c r="N51" s="800"/>
      <c r="O51" s="800"/>
      <c r="P51" s="800"/>
      <c r="Q51" s="800"/>
      <c r="R51" s="800"/>
      <c r="S51" s="800"/>
      <c r="T51" s="800"/>
      <c r="U51" s="800"/>
      <c r="V51" s="800"/>
      <c r="W51" s="800"/>
      <c r="X51" s="800"/>
      <c r="Y51" s="800"/>
      <c r="Z51" s="800"/>
      <c r="AA51" s="800"/>
      <c r="AB51" s="800"/>
      <c r="AC51" s="800"/>
      <c r="AD51" s="800"/>
    </row>
    <row r="52" spans="1:30" ht="13.8" x14ac:dyDescent="0.25">
      <c r="A52" s="857"/>
      <c r="B52" s="857"/>
      <c r="C52" s="857"/>
      <c r="D52" s="857"/>
      <c r="E52" s="857"/>
      <c r="F52" s="858"/>
      <c r="G52" s="859">
        <f>F52</f>
        <v>0</v>
      </c>
      <c r="H52" s="860"/>
      <c r="I52" s="804"/>
      <c r="J52" s="804"/>
      <c r="K52" s="800"/>
      <c r="L52" s="800"/>
      <c r="M52" s="800"/>
      <c r="N52" s="800"/>
      <c r="O52" s="800"/>
      <c r="P52" s="800"/>
      <c r="Q52" s="800"/>
      <c r="R52" s="800"/>
      <c r="S52" s="800"/>
      <c r="T52" s="800"/>
      <c r="U52" s="800"/>
      <c r="V52" s="800"/>
      <c r="W52" s="800"/>
      <c r="X52" s="800"/>
      <c r="Y52" s="800"/>
      <c r="Z52" s="800"/>
      <c r="AA52" s="800"/>
      <c r="AB52" s="800"/>
      <c r="AC52" s="800"/>
      <c r="AD52" s="800"/>
    </row>
    <row r="53" spans="1:30" ht="13.8" x14ac:dyDescent="0.25">
      <c r="A53" s="800"/>
      <c r="B53" s="800"/>
      <c r="C53" s="800"/>
      <c r="D53" s="800"/>
      <c r="E53" s="897"/>
      <c r="F53" s="897"/>
      <c r="G53" s="898"/>
      <c r="H53" s="897"/>
      <c r="I53" s="800"/>
      <c r="J53" s="800"/>
      <c r="K53" s="800"/>
      <c r="L53" s="800"/>
      <c r="M53" s="800"/>
      <c r="N53" s="800"/>
      <c r="O53" s="800"/>
      <c r="P53" s="800"/>
      <c r="Q53" s="800"/>
      <c r="R53" s="800"/>
      <c r="S53" s="800"/>
      <c r="T53" s="800"/>
      <c r="U53" s="800"/>
      <c r="V53" s="800"/>
      <c r="W53" s="800"/>
      <c r="X53" s="800"/>
      <c r="Y53" s="800"/>
      <c r="Z53" s="800"/>
      <c r="AA53" s="800"/>
      <c r="AB53" s="800"/>
      <c r="AC53" s="800"/>
      <c r="AD53" s="800"/>
    </row>
    <row r="54" spans="1:30" ht="13.8" x14ac:dyDescent="0.25">
      <c r="A54" s="800"/>
      <c r="B54" s="800"/>
      <c r="C54" s="800"/>
      <c r="D54" s="800"/>
      <c r="E54" s="897"/>
      <c r="F54" s="897"/>
      <c r="G54" s="898"/>
      <c r="H54" s="897"/>
      <c r="I54" s="800"/>
      <c r="J54" s="800"/>
      <c r="K54" s="800"/>
      <c r="L54" s="800"/>
      <c r="M54" s="800"/>
      <c r="N54" s="800"/>
      <c r="O54" s="800"/>
      <c r="P54" s="800"/>
      <c r="Q54" s="800"/>
      <c r="R54" s="800"/>
      <c r="S54" s="800"/>
      <c r="T54" s="800"/>
      <c r="U54" s="800"/>
      <c r="V54" s="800"/>
      <c r="W54" s="800"/>
      <c r="X54" s="800"/>
      <c r="Y54" s="800"/>
      <c r="Z54" s="800"/>
      <c r="AA54" s="800"/>
      <c r="AB54" s="800"/>
      <c r="AC54" s="800"/>
      <c r="AD54" s="800"/>
    </row>
    <row r="55" spans="1:30" ht="13.8" x14ac:dyDescent="0.25">
      <c r="A55" s="1094" t="s">
        <v>953</v>
      </c>
      <c r="B55" s="987"/>
      <c r="C55" s="987"/>
      <c r="D55" s="987"/>
      <c r="E55" s="987"/>
      <c r="F55" s="987"/>
      <c r="G55" s="987"/>
      <c r="H55" s="987"/>
      <c r="I55" s="987"/>
      <c r="J55" s="985"/>
      <c r="K55" s="800"/>
      <c r="L55" s="800"/>
      <c r="M55" s="800"/>
      <c r="N55" s="800"/>
      <c r="O55" s="800"/>
      <c r="P55" s="800"/>
      <c r="Q55" s="800"/>
      <c r="R55" s="800"/>
      <c r="S55" s="800"/>
      <c r="T55" s="800"/>
      <c r="U55" s="800"/>
      <c r="V55" s="800"/>
      <c r="W55" s="800"/>
      <c r="X55" s="800"/>
      <c r="Y55" s="800"/>
      <c r="Z55" s="800"/>
      <c r="AA55" s="800"/>
      <c r="AB55" s="800"/>
      <c r="AC55" s="800"/>
      <c r="AD55" s="800"/>
    </row>
    <row r="56" spans="1:30" ht="13.8" x14ac:dyDescent="0.25">
      <c r="A56" s="1089" t="s">
        <v>92</v>
      </c>
      <c r="B56" s="987"/>
      <c r="C56" s="987"/>
      <c r="D56" s="987"/>
      <c r="E56" s="987"/>
      <c r="F56" s="985"/>
      <c r="G56" s="877"/>
      <c r="H56" s="1099" t="s">
        <v>93</v>
      </c>
      <c r="I56" s="990"/>
      <c r="J56" s="991"/>
      <c r="K56" s="800"/>
      <c r="L56" s="800"/>
      <c r="M56" s="800"/>
      <c r="N56" s="800"/>
      <c r="O56" s="800"/>
      <c r="P56" s="800"/>
      <c r="Q56" s="800"/>
      <c r="R56" s="800"/>
      <c r="S56" s="800"/>
      <c r="T56" s="800"/>
      <c r="U56" s="800"/>
      <c r="V56" s="800"/>
      <c r="W56" s="800"/>
      <c r="X56" s="800"/>
      <c r="Y56" s="800"/>
      <c r="Z56" s="800"/>
      <c r="AA56" s="800"/>
      <c r="AB56" s="800"/>
      <c r="AC56" s="800"/>
      <c r="AD56" s="800"/>
    </row>
    <row r="57" spans="1:30" ht="13.8" x14ac:dyDescent="0.25">
      <c r="A57" s="832" t="s">
        <v>94</v>
      </c>
      <c r="B57" s="832" t="s">
        <v>95</v>
      </c>
      <c r="C57" s="832" t="s">
        <v>96</v>
      </c>
      <c r="D57" s="832" t="s">
        <v>97</v>
      </c>
      <c r="E57" s="832" t="s">
        <v>98</v>
      </c>
      <c r="F57" s="892" t="s">
        <v>99</v>
      </c>
      <c r="G57" s="880"/>
      <c r="H57" s="881">
        <v>2025</v>
      </c>
      <c r="I57" s="881">
        <v>2026</v>
      </c>
      <c r="J57" s="881">
        <v>2027</v>
      </c>
      <c r="K57" s="800"/>
      <c r="L57" s="800"/>
      <c r="M57" s="800"/>
      <c r="N57" s="800"/>
      <c r="O57" s="800"/>
      <c r="P57" s="800"/>
      <c r="Q57" s="800"/>
      <c r="R57" s="800"/>
      <c r="S57" s="800"/>
      <c r="T57" s="800"/>
      <c r="U57" s="800"/>
      <c r="V57" s="800"/>
      <c r="W57" s="800"/>
      <c r="X57" s="800"/>
      <c r="Y57" s="800"/>
      <c r="Z57" s="800"/>
      <c r="AA57" s="800"/>
      <c r="AB57" s="800"/>
      <c r="AC57" s="800"/>
      <c r="AD57" s="800"/>
    </row>
    <row r="58" spans="1:30" ht="13.8" x14ac:dyDescent="0.25">
      <c r="A58" s="836"/>
      <c r="B58" s="837" t="s">
        <v>104</v>
      </c>
      <c r="C58" s="836"/>
      <c r="D58" s="836"/>
      <c r="E58" s="838"/>
      <c r="F58" s="512">
        <f>F64+F66+F70+F72</f>
        <v>51400</v>
      </c>
      <c r="G58" s="513">
        <f>G59+G62+G66+G70+G72</f>
        <v>51400</v>
      </c>
      <c r="H58" s="512">
        <v>7200</v>
      </c>
      <c r="I58" s="512">
        <v>22100</v>
      </c>
      <c r="J58" s="512">
        <v>22100</v>
      </c>
      <c r="K58" s="800"/>
      <c r="L58" s="800"/>
      <c r="M58" s="800"/>
      <c r="N58" s="800"/>
      <c r="O58" s="800"/>
      <c r="P58" s="800"/>
      <c r="Q58" s="800"/>
      <c r="R58" s="800"/>
      <c r="S58" s="800"/>
      <c r="T58" s="800"/>
      <c r="U58" s="800"/>
      <c r="V58" s="800"/>
      <c r="W58" s="800"/>
      <c r="X58" s="800"/>
      <c r="Y58" s="800"/>
      <c r="Z58" s="800"/>
      <c r="AA58" s="800"/>
      <c r="AB58" s="800"/>
      <c r="AC58" s="800"/>
      <c r="AD58" s="800"/>
    </row>
    <row r="59" spans="1:30" ht="13.8" x14ac:dyDescent="0.25">
      <c r="A59" s="839">
        <v>1</v>
      </c>
      <c r="B59" s="839" t="s">
        <v>105</v>
      </c>
      <c r="C59" s="839"/>
      <c r="D59" s="839"/>
      <c r="E59" s="839"/>
      <c r="F59" s="840">
        <f t="shared" ref="F59:G59" si="15">SUM(F60:F61)</f>
        <v>36000</v>
      </c>
      <c r="G59" s="841">
        <f t="shared" si="15"/>
        <v>36000</v>
      </c>
      <c r="H59" s="804"/>
      <c r="I59" s="804"/>
      <c r="J59" s="804"/>
      <c r="K59" s="800"/>
      <c r="L59" s="800"/>
      <c r="M59" s="800"/>
      <c r="N59" s="800"/>
      <c r="O59" s="800"/>
      <c r="P59" s="800"/>
      <c r="Q59" s="800"/>
      <c r="R59" s="800"/>
      <c r="S59" s="800"/>
      <c r="T59" s="800"/>
      <c r="U59" s="800"/>
      <c r="V59" s="800"/>
      <c r="W59" s="800"/>
      <c r="X59" s="800"/>
      <c r="Y59" s="800"/>
      <c r="Z59" s="800"/>
      <c r="AA59" s="800"/>
      <c r="AB59" s="800"/>
      <c r="AC59" s="800"/>
      <c r="AD59" s="800"/>
    </row>
    <row r="60" spans="1:30" ht="82.8" x14ac:dyDescent="0.25">
      <c r="A60" s="829"/>
      <c r="B60" s="842" t="s">
        <v>954</v>
      </c>
      <c r="C60" s="843">
        <v>3</v>
      </c>
      <c r="D60" s="842" t="s">
        <v>107</v>
      </c>
      <c r="E60" s="829">
        <v>10000</v>
      </c>
      <c r="F60" s="829">
        <f t="shared" ref="F60:F61" si="16">C60*E60</f>
        <v>30000</v>
      </c>
      <c r="G60" s="801">
        <f t="shared" ref="G60:G61" si="17">C60*E60</f>
        <v>30000</v>
      </c>
      <c r="H60" s="804"/>
      <c r="I60" s="804"/>
      <c r="J60" s="804"/>
      <c r="K60" s="800"/>
      <c r="L60" s="800"/>
      <c r="M60" s="800"/>
      <c r="N60" s="800"/>
      <c r="O60" s="800"/>
      <c r="P60" s="800"/>
      <c r="Q60" s="800"/>
      <c r="R60" s="800"/>
      <c r="S60" s="800"/>
      <c r="T60" s="800"/>
      <c r="U60" s="800"/>
      <c r="V60" s="800"/>
      <c r="W60" s="800"/>
      <c r="X60" s="800"/>
      <c r="Y60" s="800"/>
      <c r="Z60" s="800"/>
      <c r="AA60" s="800"/>
      <c r="AB60" s="800"/>
      <c r="AC60" s="800"/>
      <c r="AD60" s="800"/>
    </row>
    <row r="61" spans="1:30" ht="55.2" x14ac:dyDescent="0.25">
      <c r="A61" s="829"/>
      <c r="B61" s="842" t="s">
        <v>955</v>
      </c>
      <c r="C61" s="843">
        <v>3</v>
      </c>
      <c r="D61" s="829" t="s">
        <v>107</v>
      </c>
      <c r="E61" s="829">
        <v>2000</v>
      </c>
      <c r="F61" s="829">
        <f t="shared" si="16"/>
        <v>6000</v>
      </c>
      <c r="G61" s="801">
        <f t="shared" si="17"/>
        <v>6000</v>
      </c>
      <c r="H61" s="804"/>
      <c r="I61" s="804"/>
      <c r="J61" s="804"/>
      <c r="K61" s="800"/>
      <c r="L61" s="800"/>
      <c r="M61" s="800"/>
      <c r="N61" s="800"/>
      <c r="O61" s="800"/>
      <c r="P61" s="800"/>
      <c r="Q61" s="800"/>
      <c r="R61" s="800"/>
      <c r="S61" s="800"/>
      <c r="T61" s="800"/>
      <c r="U61" s="800"/>
      <c r="V61" s="800"/>
      <c r="W61" s="800"/>
      <c r="X61" s="800"/>
      <c r="Y61" s="800"/>
      <c r="Z61" s="800"/>
      <c r="AA61" s="800"/>
      <c r="AB61" s="800"/>
      <c r="AC61" s="800"/>
      <c r="AD61" s="800"/>
    </row>
    <row r="62" spans="1:30" ht="13.8" x14ac:dyDescent="0.25">
      <c r="A62" s="839">
        <v>2</v>
      </c>
      <c r="B62" s="839" t="s">
        <v>120</v>
      </c>
      <c r="C62" s="844"/>
      <c r="D62" s="839"/>
      <c r="E62" s="839"/>
      <c r="F62" s="839">
        <f>SUM(F63)</f>
        <v>6900</v>
      </c>
      <c r="G62" s="899">
        <f>G63</f>
        <v>6900</v>
      </c>
      <c r="H62" s="804"/>
      <c r="I62" s="804"/>
      <c r="J62" s="804"/>
      <c r="K62" s="800"/>
      <c r="L62" s="800"/>
      <c r="M62" s="800"/>
      <c r="N62" s="800"/>
      <c r="O62" s="800"/>
      <c r="P62" s="800"/>
      <c r="Q62" s="800"/>
      <c r="R62" s="800"/>
      <c r="S62" s="800"/>
      <c r="T62" s="800"/>
      <c r="U62" s="800"/>
      <c r="V62" s="800"/>
      <c r="W62" s="800"/>
      <c r="X62" s="800"/>
      <c r="Y62" s="800"/>
      <c r="Z62" s="800"/>
      <c r="AA62" s="800"/>
      <c r="AB62" s="800"/>
      <c r="AC62" s="800"/>
      <c r="AD62" s="800"/>
    </row>
    <row r="63" spans="1:30" ht="55.8" x14ac:dyDescent="0.3">
      <c r="A63" s="829"/>
      <c r="B63" s="842" t="s">
        <v>956</v>
      </c>
      <c r="C63" s="843">
        <v>6</v>
      </c>
      <c r="D63" s="842" t="s">
        <v>113</v>
      </c>
      <c r="E63" s="829">
        <v>1150</v>
      </c>
      <c r="F63" s="829">
        <f>C63*E63</f>
        <v>6900</v>
      </c>
      <c r="G63" s="801">
        <f>C63*E63</f>
        <v>6900</v>
      </c>
      <c r="H63" s="804"/>
      <c r="I63" s="804"/>
      <c r="J63" s="866"/>
      <c r="K63" s="800"/>
      <c r="L63" s="800"/>
      <c r="M63" s="800"/>
      <c r="N63" s="800"/>
      <c r="O63" s="800"/>
      <c r="P63" s="800"/>
      <c r="Q63" s="800"/>
      <c r="R63" s="800"/>
      <c r="S63" s="800"/>
      <c r="T63" s="800"/>
      <c r="U63" s="800"/>
      <c r="V63" s="800"/>
      <c r="W63" s="800"/>
      <c r="X63" s="800"/>
      <c r="Y63" s="800"/>
      <c r="Z63" s="800"/>
      <c r="AA63" s="800"/>
      <c r="AB63" s="800"/>
      <c r="AC63" s="800"/>
      <c r="AD63" s="800"/>
    </row>
    <row r="64" spans="1:30" ht="14.4" x14ac:dyDescent="0.3">
      <c r="A64" s="845"/>
      <c r="B64" s="846" t="s">
        <v>128</v>
      </c>
      <c r="C64" s="893"/>
      <c r="D64" s="845"/>
      <c r="E64" s="845"/>
      <c r="F64" s="845">
        <f t="shared" ref="F64:G64" si="18">F59+F62</f>
        <v>42900</v>
      </c>
      <c r="G64" s="899">
        <f t="shared" si="18"/>
        <v>42900</v>
      </c>
      <c r="H64" s="804"/>
      <c r="I64" s="804"/>
      <c r="J64" s="866"/>
      <c r="K64" s="800"/>
      <c r="L64" s="800"/>
      <c r="M64" s="800"/>
      <c r="N64" s="800"/>
      <c r="O64" s="800"/>
      <c r="P64" s="800"/>
      <c r="Q64" s="800"/>
      <c r="R64" s="800"/>
      <c r="S64" s="800"/>
      <c r="T64" s="800"/>
      <c r="U64" s="800"/>
      <c r="V64" s="800"/>
      <c r="W64" s="800"/>
      <c r="X64" s="800"/>
      <c r="Y64" s="800"/>
      <c r="Z64" s="800"/>
      <c r="AA64" s="800"/>
      <c r="AB64" s="800"/>
      <c r="AC64" s="800"/>
      <c r="AD64" s="800"/>
    </row>
    <row r="65" spans="1:30" ht="14.4" x14ac:dyDescent="0.3">
      <c r="A65" s="847"/>
      <c r="B65" s="848"/>
      <c r="C65" s="894"/>
      <c r="D65" s="847"/>
      <c r="E65" s="847"/>
      <c r="F65" s="847"/>
      <c r="G65" s="801"/>
      <c r="H65" s="804"/>
      <c r="I65" s="804"/>
      <c r="J65" s="866"/>
      <c r="K65" s="800"/>
      <c r="L65" s="800"/>
      <c r="M65" s="800"/>
      <c r="N65" s="800"/>
      <c r="O65" s="800"/>
      <c r="P65" s="800"/>
      <c r="Q65" s="800"/>
      <c r="R65" s="800"/>
      <c r="S65" s="800"/>
      <c r="T65" s="800"/>
      <c r="U65" s="800"/>
      <c r="V65" s="800"/>
      <c r="W65" s="800"/>
      <c r="X65" s="800"/>
      <c r="Y65" s="800"/>
      <c r="Z65" s="800"/>
      <c r="AA65" s="800"/>
      <c r="AB65" s="800"/>
      <c r="AC65" s="800"/>
      <c r="AD65" s="800"/>
    </row>
    <row r="66" spans="1:30" ht="14.4" x14ac:dyDescent="0.3">
      <c r="A66" s="839">
        <v>3</v>
      </c>
      <c r="B66" s="839" t="s">
        <v>130</v>
      </c>
      <c r="C66" s="844"/>
      <c r="D66" s="839"/>
      <c r="E66" s="839"/>
      <c r="F66" s="839">
        <f t="shared" ref="F66:G66" si="19">SUM(F67:F69)</f>
        <v>6400</v>
      </c>
      <c r="G66" s="899">
        <f t="shared" si="19"/>
        <v>6400</v>
      </c>
      <c r="H66" s="804"/>
      <c r="I66" s="804"/>
      <c r="J66" s="866"/>
      <c r="K66" s="800"/>
      <c r="L66" s="800"/>
      <c r="M66" s="800"/>
      <c r="N66" s="800"/>
      <c r="O66" s="800"/>
      <c r="P66" s="800"/>
      <c r="Q66" s="800"/>
      <c r="R66" s="800"/>
      <c r="S66" s="800"/>
      <c r="T66" s="800"/>
      <c r="U66" s="800"/>
      <c r="V66" s="800"/>
      <c r="W66" s="800"/>
      <c r="X66" s="800"/>
      <c r="Y66" s="800"/>
      <c r="Z66" s="800"/>
      <c r="AA66" s="800"/>
      <c r="AB66" s="800"/>
      <c r="AC66" s="800"/>
      <c r="AD66" s="800"/>
    </row>
    <row r="67" spans="1:30" ht="27.6" x14ac:dyDescent="0.25">
      <c r="A67" s="850"/>
      <c r="B67" s="886" t="s">
        <v>131</v>
      </c>
      <c r="C67" s="852">
        <v>1</v>
      </c>
      <c r="D67" s="850" t="s">
        <v>113</v>
      </c>
      <c r="E67" s="850">
        <v>3300</v>
      </c>
      <c r="F67" s="829">
        <f t="shared" ref="F67:F69" si="20">C67*E67</f>
        <v>3300</v>
      </c>
      <c r="G67" s="801">
        <f t="shared" ref="G67:G69" si="21">C67*E67</f>
        <v>3300</v>
      </c>
      <c r="H67" s="804"/>
      <c r="I67" s="804"/>
      <c r="J67" s="804"/>
      <c r="K67" s="800"/>
      <c r="L67" s="800"/>
      <c r="M67" s="800"/>
      <c r="N67" s="800"/>
      <c r="O67" s="800"/>
      <c r="P67" s="800"/>
      <c r="Q67" s="800"/>
      <c r="R67" s="800"/>
      <c r="S67" s="800"/>
      <c r="T67" s="800"/>
      <c r="U67" s="800"/>
      <c r="V67" s="800"/>
      <c r="W67" s="800"/>
      <c r="X67" s="800"/>
      <c r="Y67" s="800"/>
      <c r="Z67" s="800"/>
      <c r="AA67" s="800"/>
      <c r="AB67" s="800"/>
      <c r="AC67" s="800"/>
      <c r="AD67" s="800"/>
    </row>
    <row r="68" spans="1:30" ht="13.8" x14ac:dyDescent="0.25">
      <c r="A68" s="850"/>
      <c r="B68" s="851" t="s">
        <v>373</v>
      </c>
      <c r="C68" s="852">
        <v>5</v>
      </c>
      <c r="D68" s="850" t="s">
        <v>113</v>
      </c>
      <c r="E68" s="850">
        <v>200</v>
      </c>
      <c r="F68" s="829">
        <f t="shared" si="20"/>
        <v>1000</v>
      </c>
      <c r="G68" s="801">
        <f t="shared" si="21"/>
        <v>1000</v>
      </c>
      <c r="H68" s="804"/>
      <c r="I68" s="804"/>
      <c r="J68" s="804"/>
      <c r="K68" s="800"/>
      <c r="L68" s="800"/>
      <c r="M68" s="800"/>
      <c r="N68" s="800"/>
      <c r="O68" s="800"/>
      <c r="P68" s="800"/>
      <c r="Q68" s="800"/>
      <c r="R68" s="800"/>
      <c r="S68" s="800"/>
      <c r="T68" s="800"/>
      <c r="U68" s="800"/>
      <c r="V68" s="800"/>
      <c r="W68" s="800"/>
      <c r="X68" s="800"/>
      <c r="Y68" s="800"/>
      <c r="Z68" s="800"/>
      <c r="AA68" s="800"/>
      <c r="AB68" s="800"/>
      <c r="AC68" s="800"/>
      <c r="AD68" s="800"/>
    </row>
    <row r="69" spans="1:30" ht="13.8" x14ac:dyDescent="0.25">
      <c r="A69" s="850"/>
      <c r="B69" s="851" t="s">
        <v>387</v>
      </c>
      <c r="C69" s="852">
        <v>3</v>
      </c>
      <c r="D69" s="850" t="s">
        <v>113</v>
      </c>
      <c r="E69" s="850">
        <v>700</v>
      </c>
      <c r="F69" s="829">
        <f t="shared" si="20"/>
        <v>2100</v>
      </c>
      <c r="G69" s="801">
        <f t="shared" si="21"/>
        <v>2100</v>
      </c>
      <c r="H69" s="804"/>
      <c r="I69" s="804"/>
      <c r="J69" s="804"/>
      <c r="K69" s="800"/>
      <c r="L69" s="800"/>
      <c r="M69" s="800"/>
      <c r="N69" s="800"/>
      <c r="O69" s="800"/>
      <c r="P69" s="800"/>
      <c r="Q69" s="800"/>
      <c r="R69" s="800"/>
      <c r="S69" s="800"/>
      <c r="T69" s="800"/>
      <c r="U69" s="800"/>
      <c r="V69" s="800"/>
      <c r="W69" s="800"/>
      <c r="X69" s="800"/>
      <c r="Y69" s="800"/>
      <c r="Z69" s="800"/>
      <c r="AA69" s="800"/>
      <c r="AB69" s="800"/>
      <c r="AC69" s="800"/>
      <c r="AD69" s="800"/>
    </row>
    <row r="70" spans="1:30" ht="13.8" x14ac:dyDescent="0.25">
      <c r="A70" s="839">
        <v>4</v>
      </c>
      <c r="B70" s="839" t="s">
        <v>138</v>
      </c>
      <c r="C70" s="844"/>
      <c r="D70" s="839"/>
      <c r="E70" s="839"/>
      <c r="F70" s="839">
        <f t="shared" ref="F70:G70" si="22">F71</f>
        <v>2100</v>
      </c>
      <c r="G70" s="899">
        <f t="shared" si="22"/>
        <v>2100</v>
      </c>
      <c r="H70" s="804"/>
      <c r="I70" s="804"/>
      <c r="J70" s="804"/>
      <c r="K70" s="800"/>
      <c r="L70" s="800"/>
      <c r="M70" s="800"/>
      <c r="N70" s="800"/>
      <c r="O70" s="800"/>
      <c r="P70" s="800"/>
      <c r="Q70" s="800"/>
      <c r="R70" s="800"/>
      <c r="S70" s="800"/>
      <c r="T70" s="800"/>
      <c r="U70" s="800"/>
      <c r="V70" s="800"/>
      <c r="W70" s="800"/>
      <c r="X70" s="800"/>
      <c r="Y70" s="800"/>
      <c r="Z70" s="800"/>
      <c r="AA70" s="800"/>
      <c r="AB70" s="800"/>
      <c r="AC70" s="800"/>
      <c r="AD70" s="800"/>
    </row>
    <row r="71" spans="1:30" ht="13.8" x14ac:dyDescent="0.25">
      <c r="A71" s="853"/>
      <c r="B71" s="856" t="s">
        <v>957</v>
      </c>
      <c r="C71" s="900">
        <v>3</v>
      </c>
      <c r="D71" s="856" t="s">
        <v>958</v>
      </c>
      <c r="E71" s="856">
        <v>700</v>
      </c>
      <c r="F71" s="856">
        <f>C71*E71</f>
        <v>2100</v>
      </c>
      <c r="G71" s="801">
        <f>C71*E71</f>
        <v>2100</v>
      </c>
      <c r="H71" s="804"/>
      <c r="I71" s="804"/>
      <c r="J71" s="804"/>
      <c r="K71" s="800"/>
      <c r="L71" s="800"/>
      <c r="M71" s="800"/>
      <c r="N71" s="800"/>
      <c r="O71" s="800"/>
      <c r="P71" s="800"/>
      <c r="Q71" s="800"/>
      <c r="R71" s="800"/>
      <c r="S71" s="800"/>
      <c r="T71" s="800"/>
      <c r="U71" s="800"/>
      <c r="V71" s="800"/>
      <c r="W71" s="800"/>
      <c r="X71" s="800"/>
      <c r="Y71" s="800"/>
      <c r="Z71" s="800"/>
      <c r="AA71" s="800"/>
      <c r="AB71" s="800"/>
      <c r="AC71" s="800"/>
      <c r="AD71" s="800"/>
    </row>
    <row r="72" spans="1:30" ht="13.8" x14ac:dyDescent="0.25">
      <c r="A72" s="857"/>
      <c r="B72" s="857"/>
      <c r="C72" s="857"/>
      <c r="D72" s="857"/>
      <c r="E72" s="857"/>
      <c r="F72" s="858"/>
      <c r="G72" s="859">
        <f>F72</f>
        <v>0</v>
      </c>
      <c r="H72" s="860"/>
      <c r="I72" s="804"/>
      <c r="J72" s="804"/>
      <c r="K72" s="800"/>
      <c r="L72" s="800"/>
      <c r="M72" s="800"/>
      <c r="N72" s="800"/>
      <c r="O72" s="800"/>
      <c r="P72" s="800"/>
      <c r="Q72" s="800"/>
      <c r="R72" s="800"/>
      <c r="S72" s="800"/>
      <c r="T72" s="800"/>
      <c r="U72" s="800"/>
      <c r="V72" s="800"/>
      <c r="W72" s="800"/>
      <c r="X72" s="800"/>
      <c r="Y72" s="800"/>
      <c r="Z72" s="800"/>
      <c r="AA72" s="800"/>
      <c r="AB72" s="800"/>
      <c r="AC72" s="800"/>
      <c r="AD72" s="800"/>
    </row>
    <row r="73" spans="1:30" ht="13.8" x14ac:dyDescent="0.25">
      <c r="A73" s="800"/>
      <c r="B73" s="800"/>
      <c r="C73" s="800"/>
      <c r="D73" s="800"/>
      <c r="E73" s="800"/>
      <c r="F73" s="800"/>
      <c r="G73" s="801"/>
      <c r="H73" s="800"/>
      <c r="I73" s="800"/>
      <c r="J73" s="800"/>
      <c r="K73" s="800"/>
      <c r="L73" s="800"/>
      <c r="M73" s="800"/>
      <c r="N73" s="800"/>
      <c r="O73" s="800"/>
      <c r="P73" s="800"/>
      <c r="Q73" s="800"/>
      <c r="R73" s="800"/>
      <c r="S73" s="800"/>
      <c r="T73" s="800"/>
      <c r="U73" s="800"/>
      <c r="V73" s="800"/>
      <c r="W73" s="800"/>
      <c r="X73" s="800"/>
      <c r="Y73" s="800"/>
      <c r="Z73" s="800"/>
      <c r="AA73" s="800"/>
      <c r="AB73" s="800"/>
      <c r="AC73" s="800"/>
      <c r="AD73" s="800"/>
    </row>
    <row r="74" spans="1:30" ht="13.8" x14ac:dyDescent="0.25">
      <c r="A74" s="800"/>
      <c r="B74" s="800"/>
      <c r="C74" s="800"/>
      <c r="D74" s="800"/>
      <c r="E74" s="800"/>
      <c r="F74" s="800"/>
      <c r="G74" s="801"/>
      <c r="H74" s="800"/>
      <c r="I74" s="800"/>
      <c r="J74" s="800"/>
      <c r="K74" s="800"/>
      <c r="L74" s="800"/>
      <c r="M74" s="800"/>
      <c r="N74" s="800"/>
      <c r="O74" s="800"/>
      <c r="P74" s="800"/>
      <c r="Q74" s="800"/>
      <c r="R74" s="800"/>
      <c r="S74" s="800"/>
      <c r="T74" s="800"/>
      <c r="U74" s="800"/>
      <c r="V74" s="800"/>
      <c r="W74" s="800"/>
      <c r="X74" s="800"/>
      <c r="Y74" s="800"/>
      <c r="Z74" s="800"/>
      <c r="AA74" s="800"/>
      <c r="AB74" s="800"/>
      <c r="AC74" s="800"/>
      <c r="AD74" s="800"/>
    </row>
    <row r="75" spans="1:30" ht="13.8" x14ac:dyDescent="0.25">
      <c r="A75" s="800"/>
      <c r="B75" s="800"/>
      <c r="C75" s="800"/>
      <c r="D75" s="800"/>
      <c r="E75" s="800"/>
      <c r="F75" s="800"/>
      <c r="G75" s="801"/>
      <c r="H75" s="800"/>
      <c r="I75" s="800"/>
      <c r="J75" s="800"/>
      <c r="K75" s="800"/>
      <c r="L75" s="800"/>
      <c r="M75" s="800"/>
      <c r="N75" s="800"/>
      <c r="O75" s="800"/>
      <c r="P75" s="800"/>
      <c r="Q75" s="800"/>
      <c r="R75" s="800"/>
      <c r="S75" s="800"/>
      <c r="T75" s="800"/>
      <c r="U75" s="800"/>
      <c r="V75" s="800"/>
      <c r="W75" s="800"/>
      <c r="X75" s="800"/>
      <c r="Y75" s="800"/>
      <c r="Z75" s="800"/>
      <c r="AA75" s="800"/>
      <c r="AB75" s="800"/>
      <c r="AC75" s="800"/>
      <c r="AD75" s="800"/>
    </row>
    <row r="76" spans="1:30" ht="13.8" x14ac:dyDescent="0.25">
      <c r="A76" s="800"/>
      <c r="B76" s="800"/>
      <c r="C76" s="800"/>
      <c r="D76" s="800"/>
      <c r="E76" s="800"/>
      <c r="F76" s="800"/>
      <c r="G76" s="801"/>
      <c r="H76" s="800"/>
      <c r="I76" s="800"/>
      <c r="J76" s="800"/>
      <c r="K76" s="800"/>
      <c r="L76" s="800"/>
      <c r="M76" s="800"/>
      <c r="N76" s="800"/>
      <c r="O76" s="800"/>
      <c r="P76" s="800"/>
      <c r="Q76" s="800"/>
      <c r="R76" s="800"/>
      <c r="S76" s="800"/>
      <c r="T76" s="800"/>
      <c r="U76" s="800"/>
      <c r="V76" s="800"/>
      <c r="W76" s="800"/>
      <c r="X76" s="800"/>
      <c r="Y76" s="800"/>
      <c r="Z76" s="800"/>
      <c r="AA76" s="800"/>
      <c r="AB76" s="800"/>
      <c r="AC76" s="800"/>
      <c r="AD76" s="800"/>
    </row>
    <row r="77" spans="1:30" ht="13.8" x14ac:dyDescent="0.25">
      <c r="A77" s="800"/>
      <c r="B77" s="800"/>
      <c r="C77" s="800"/>
      <c r="D77" s="800"/>
      <c r="E77" s="800"/>
      <c r="F77" s="800"/>
      <c r="G77" s="801"/>
      <c r="H77" s="800"/>
      <c r="I77" s="800"/>
      <c r="J77" s="800"/>
      <c r="K77" s="800"/>
      <c r="L77" s="800"/>
      <c r="M77" s="800"/>
      <c r="N77" s="800"/>
      <c r="O77" s="800"/>
      <c r="P77" s="800"/>
      <c r="Q77" s="800"/>
      <c r="R77" s="800"/>
      <c r="S77" s="800"/>
      <c r="T77" s="800"/>
      <c r="U77" s="800"/>
      <c r="V77" s="800"/>
      <c r="W77" s="800"/>
      <c r="X77" s="800"/>
      <c r="Y77" s="800"/>
      <c r="Z77" s="800"/>
      <c r="AA77" s="800"/>
      <c r="AB77" s="800"/>
      <c r="AC77" s="800"/>
      <c r="AD77" s="800"/>
    </row>
    <row r="78" spans="1:30" ht="13.8" x14ac:dyDescent="0.25">
      <c r="A78" s="800"/>
      <c r="B78" s="800"/>
      <c r="C78" s="800"/>
      <c r="D78" s="800"/>
      <c r="E78" s="800"/>
      <c r="F78" s="800"/>
      <c r="G78" s="801"/>
      <c r="H78" s="800"/>
      <c r="I78" s="800"/>
      <c r="J78" s="800"/>
      <c r="K78" s="800"/>
      <c r="L78" s="800"/>
      <c r="M78" s="800"/>
      <c r="N78" s="800"/>
      <c r="O78" s="800"/>
      <c r="P78" s="800"/>
      <c r="Q78" s="800"/>
      <c r="R78" s="800"/>
      <c r="S78" s="800"/>
      <c r="T78" s="800"/>
      <c r="U78" s="800"/>
      <c r="V78" s="800"/>
      <c r="W78" s="800"/>
      <c r="X78" s="800"/>
      <c r="Y78" s="800"/>
      <c r="Z78" s="800"/>
      <c r="AA78" s="800"/>
      <c r="AB78" s="800"/>
      <c r="AC78" s="800"/>
      <c r="AD78" s="800"/>
    </row>
    <row r="79" spans="1:30" ht="13.8" x14ac:dyDescent="0.25">
      <c r="A79" s="800"/>
      <c r="B79" s="800"/>
      <c r="C79" s="800"/>
      <c r="D79" s="800"/>
      <c r="E79" s="800"/>
      <c r="F79" s="800"/>
      <c r="G79" s="801"/>
      <c r="H79" s="800"/>
      <c r="I79" s="800"/>
      <c r="J79" s="800"/>
      <c r="K79" s="800"/>
      <c r="L79" s="800"/>
      <c r="M79" s="800"/>
      <c r="N79" s="800"/>
      <c r="O79" s="800"/>
      <c r="P79" s="800"/>
      <c r="Q79" s="800"/>
      <c r="R79" s="800"/>
      <c r="S79" s="800"/>
      <c r="T79" s="800"/>
      <c r="U79" s="800"/>
      <c r="V79" s="800"/>
      <c r="W79" s="800"/>
      <c r="X79" s="800"/>
      <c r="Y79" s="800"/>
      <c r="Z79" s="800"/>
      <c r="AA79" s="800"/>
      <c r="AB79" s="800"/>
      <c r="AC79" s="800"/>
      <c r="AD79" s="800"/>
    </row>
    <row r="80" spans="1:30" ht="13.8" x14ac:dyDescent="0.25">
      <c r="A80" s="800"/>
      <c r="B80" s="800"/>
      <c r="C80" s="800"/>
      <c r="D80" s="800"/>
      <c r="E80" s="800"/>
      <c r="F80" s="800"/>
      <c r="G80" s="801"/>
      <c r="H80" s="800"/>
      <c r="I80" s="800"/>
      <c r="J80" s="800"/>
      <c r="K80" s="800"/>
      <c r="L80" s="800"/>
      <c r="M80" s="800"/>
      <c r="N80" s="800"/>
      <c r="O80" s="800"/>
      <c r="P80" s="800"/>
      <c r="Q80" s="800"/>
      <c r="R80" s="800"/>
      <c r="S80" s="800"/>
      <c r="T80" s="800"/>
      <c r="U80" s="800"/>
      <c r="V80" s="800"/>
      <c r="W80" s="800"/>
      <c r="X80" s="800"/>
      <c r="Y80" s="800"/>
      <c r="Z80" s="800"/>
      <c r="AA80" s="800"/>
      <c r="AB80" s="800"/>
      <c r="AC80" s="800"/>
      <c r="AD80" s="800"/>
    </row>
    <row r="81" spans="1:30" ht="13.8" x14ac:dyDescent="0.25">
      <c r="A81" s="800"/>
      <c r="B81" s="800"/>
      <c r="C81" s="800"/>
      <c r="D81" s="800"/>
      <c r="E81" s="800"/>
      <c r="F81" s="800"/>
      <c r="G81" s="801"/>
      <c r="H81" s="800"/>
      <c r="I81" s="800"/>
      <c r="J81" s="800"/>
      <c r="K81" s="800"/>
      <c r="L81" s="800"/>
      <c r="M81" s="800"/>
      <c r="N81" s="800"/>
      <c r="O81" s="800"/>
      <c r="P81" s="800"/>
      <c r="Q81" s="800"/>
      <c r="R81" s="800"/>
      <c r="S81" s="800"/>
      <c r="T81" s="800"/>
      <c r="U81" s="800"/>
      <c r="V81" s="800"/>
      <c r="W81" s="800"/>
      <c r="X81" s="800"/>
      <c r="Y81" s="800"/>
      <c r="Z81" s="800"/>
      <c r="AA81" s="800"/>
      <c r="AB81" s="800"/>
      <c r="AC81" s="800"/>
      <c r="AD81" s="800"/>
    </row>
    <row r="82" spans="1:30" ht="13.8" x14ac:dyDescent="0.25">
      <c r="A82" s="800"/>
      <c r="B82" s="800"/>
      <c r="C82" s="800"/>
      <c r="D82" s="800"/>
      <c r="E82" s="800"/>
      <c r="F82" s="800"/>
      <c r="G82" s="801"/>
      <c r="H82" s="800"/>
      <c r="I82" s="800"/>
      <c r="J82" s="800"/>
      <c r="K82" s="800"/>
      <c r="L82" s="800"/>
      <c r="M82" s="800"/>
      <c r="N82" s="800"/>
      <c r="O82" s="800"/>
      <c r="P82" s="800"/>
      <c r="Q82" s="800"/>
      <c r="R82" s="800"/>
      <c r="S82" s="800"/>
      <c r="T82" s="800"/>
      <c r="U82" s="800"/>
      <c r="V82" s="800"/>
      <c r="W82" s="800"/>
      <c r="X82" s="800"/>
      <c r="Y82" s="800"/>
      <c r="Z82" s="800"/>
      <c r="AA82" s="800"/>
      <c r="AB82" s="800"/>
      <c r="AC82" s="800"/>
      <c r="AD82" s="800"/>
    </row>
    <row r="83" spans="1:30" ht="13.8" x14ac:dyDescent="0.25">
      <c r="A83" s="800"/>
      <c r="B83" s="800"/>
      <c r="C83" s="800"/>
      <c r="D83" s="800"/>
      <c r="E83" s="800"/>
      <c r="F83" s="800"/>
      <c r="G83" s="801"/>
      <c r="H83" s="800"/>
      <c r="I83" s="800"/>
      <c r="J83" s="800"/>
      <c r="K83" s="800"/>
      <c r="L83" s="800"/>
      <c r="M83" s="800"/>
      <c r="N83" s="800"/>
      <c r="O83" s="800"/>
      <c r="P83" s="800"/>
      <c r="Q83" s="800"/>
      <c r="R83" s="800"/>
      <c r="S83" s="800"/>
      <c r="T83" s="800"/>
      <c r="U83" s="800"/>
      <c r="V83" s="800"/>
      <c r="W83" s="800"/>
      <c r="X83" s="800"/>
      <c r="Y83" s="800"/>
      <c r="Z83" s="800"/>
      <c r="AA83" s="800"/>
      <c r="AB83" s="800"/>
      <c r="AC83" s="800"/>
      <c r="AD83" s="800"/>
    </row>
    <row r="84" spans="1:30" ht="13.8" x14ac:dyDescent="0.25">
      <c r="A84" s="800"/>
      <c r="B84" s="800"/>
      <c r="C84" s="800"/>
      <c r="D84" s="800"/>
      <c r="E84" s="800"/>
      <c r="F84" s="800"/>
      <c r="G84" s="801"/>
      <c r="H84" s="800"/>
      <c r="I84" s="800"/>
      <c r="J84" s="800"/>
      <c r="K84" s="800"/>
      <c r="L84" s="800"/>
      <c r="M84" s="800"/>
      <c r="N84" s="800"/>
      <c r="O84" s="800"/>
      <c r="P84" s="800"/>
      <c r="Q84" s="800"/>
      <c r="R84" s="800"/>
      <c r="S84" s="800"/>
      <c r="T84" s="800"/>
      <c r="U84" s="800"/>
      <c r="V84" s="800"/>
      <c r="W84" s="800"/>
      <c r="X84" s="800"/>
      <c r="Y84" s="800"/>
      <c r="Z84" s="800"/>
      <c r="AA84" s="800"/>
      <c r="AB84" s="800"/>
      <c r="AC84" s="800"/>
      <c r="AD84" s="800"/>
    </row>
    <row r="85" spans="1:30" ht="13.8" x14ac:dyDescent="0.25">
      <c r="A85" s="800"/>
      <c r="B85" s="800"/>
      <c r="C85" s="800"/>
      <c r="D85" s="800"/>
      <c r="E85" s="800"/>
      <c r="F85" s="800"/>
      <c r="G85" s="801"/>
      <c r="H85" s="800"/>
      <c r="I85" s="800"/>
      <c r="J85" s="800"/>
      <c r="K85" s="800"/>
      <c r="L85" s="800"/>
      <c r="M85" s="800"/>
      <c r="N85" s="800"/>
      <c r="O85" s="800"/>
      <c r="P85" s="800"/>
      <c r="Q85" s="800"/>
      <c r="R85" s="800"/>
      <c r="S85" s="800"/>
      <c r="T85" s="800"/>
      <c r="U85" s="800"/>
      <c r="V85" s="800"/>
      <c r="W85" s="800"/>
      <c r="X85" s="800"/>
      <c r="Y85" s="800"/>
      <c r="Z85" s="800"/>
      <c r="AA85" s="800"/>
      <c r="AB85" s="800"/>
      <c r="AC85" s="800"/>
      <c r="AD85" s="800"/>
    </row>
    <row r="86" spans="1:30" ht="13.8" x14ac:dyDescent="0.25">
      <c r="A86" s="800"/>
      <c r="B86" s="800"/>
      <c r="C86" s="800"/>
      <c r="D86" s="800"/>
      <c r="E86" s="800"/>
      <c r="F86" s="800"/>
      <c r="G86" s="801"/>
      <c r="H86" s="800"/>
      <c r="I86" s="800"/>
      <c r="J86" s="800"/>
      <c r="K86" s="800"/>
      <c r="L86" s="800"/>
      <c r="M86" s="800"/>
      <c r="N86" s="800"/>
      <c r="O86" s="800"/>
      <c r="P86" s="800"/>
      <c r="Q86" s="800"/>
      <c r="R86" s="800"/>
      <c r="S86" s="800"/>
      <c r="T86" s="800"/>
      <c r="U86" s="800"/>
      <c r="V86" s="800"/>
      <c r="W86" s="800"/>
      <c r="X86" s="800"/>
      <c r="Y86" s="800"/>
      <c r="Z86" s="800"/>
      <c r="AA86" s="800"/>
      <c r="AB86" s="800"/>
      <c r="AC86" s="800"/>
      <c r="AD86" s="800"/>
    </row>
    <row r="87" spans="1:30" ht="13.8" x14ac:dyDescent="0.25">
      <c r="A87" s="800"/>
      <c r="B87" s="800"/>
      <c r="C87" s="800"/>
      <c r="D87" s="800"/>
      <c r="E87" s="800"/>
      <c r="F87" s="800"/>
      <c r="G87" s="801"/>
      <c r="H87" s="800"/>
      <c r="I87" s="800"/>
      <c r="J87" s="800"/>
      <c r="K87" s="800"/>
      <c r="L87" s="800"/>
      <c r="M87" s="800"/>
      <c r="N87" s="800"/>
      <c r="O87" s="800"/>
      <c r="P87" s="800"/>
      <c r="Q87" s="800"/>
      <c r="R87" s="800"/>
      <c r="S87" s="800"/>
      <c r="T87" s="800"/>
      <c r="U87" s="800"/>
      <c r="V87" s="800"/>
      <c r="W87" s="800"/>
      <c r="X87" s="800"/>
      <c r="Y87" s="800"/>
      <c r="Z87" s="800"/>
      <c r="AA87" s="800"/>
      <c r="AB87" s="800"/>
      <c r="AC87" s="800"/>
      <c r="AD87" s="800"/>
    </row>
    <row r="88" spans="1:30" ht="13.8" x14ac:dyDescent="0.25">
      <c r="A88" s="800"/>
      <c r="B88" s="800"/>
      <c r="C88" s="800"/>
      <c r="D88" s="800"/>
      <c r="E88" s="800"/>
      <c r="F88" s="800"/>
      <c r="G88" s="801"/>
      <c r="H88" s="800"/>
      <c r="I88" s="800"/>
      <c r="J88" s="800"/>
      <c r="K88" s="800"/>
      <c r="L88" s="800"/>
      <c r="M88" s="800"/>
      <c r="N88" s="800"/>
      <c r="O88" s="800"/>
      <c r="P88" s="800"/>
      <c r="Q88" s="800"/>
      <c r="R88" s="800"/>
      <c r="S88" s="800"/>
      <c r="T88" s="800"/>
      <c r="U88" s="800"/>
      <c r="V88" s="800"/>
      <c r="W88" s="800"/>
      <c r="X88" s="800"/>
      <c r="Y88" s="800"/>
      <c r="Z88" s="800"/>
      <c r="AA88" s="800"/>
      <c r="AB88" s="800"/>
      <c r="AC88" s="800"/>
      <c r="AD88" s="800"/>
    </row>
    <row r="89" spans="1:30" ht="13.8" x14ac:dyDescent="0.25">
      <c r="A89" s="800"/>
      <c r="B89" s="800"/>
      <c r="C89" s="800"/>
      <c r="D89" s="800"/>
      <c r="E89" s="800"/>
      <c r="F89" s="800"/>
      <c r="G89" s="801"/>
      <c r="H89" s="800"/>
      <c r="I89" s="800"/>
      <c r="J89" s="800"/>
      <c r="K89" s="800"/>
      <c r="L89" s="800"/>
      <c r="M89" s="800"/>
      <c r="N89" s="800"/>
      <c r="O89" s="800"/>
      <c r="P89" s="800"/>
      <c r="Q89" s="800"/>
      <c r="R89" s="800"/>
      <c r="S89" s="800"/>
      <c r="T89" s="800"/>
      <c r="U89" s="800"/>
      <c r="V89" s="800"/>
      <c r="W89" s="800"/>
      <c r="X89" s="800"/>
      <c r="Y89" s="800"/>
      <c r="Z89" s="800"/>
      <c r="AA89" s="800"/>
      <c r="AB89" s="800"/>
      <c r="AC89" s="800"/>
      <c r="AD89" s="800"/>
    </row>
    <row r="90" spans="1:30" ht="13.8" x14ac:dyDescent="0.25">
      <c r="A90" s="800"/>
      <c r="B90" s="800"/>
      <c r="C90" s="800"/>
      <c r="D90" s="800"/>
      <c r="E90" s="800"/>
      <c r="F90" s="800"/>
      <c r="G90" s="801"/>
      <c r="H90" s="800"/>
      <c r="I90" s="800"/>
      <c r="J90" s="800"/>
      <c r="K90" s="800"/>
      <c r="L90" s="800"/>
      <c r="M90" s="800"/>
      <c r="N90" s="800"/>
      <c r="O90" s="800"/>
      <c r="P90" s="800"/>
      <c r="Q90" s="800"/>
      <c r="R90" s="800"/>
      <c r="S90" s="800"/>
      <c r="T90" s="800"/>
      <c r="U90" s="800"/>
      <c r="V90" s="800"/>
      <c r="W90" s="800"/>
      <c r="X90" s="800"/>
      <c r="Y90" s="800"/>
      <c r="Z90" s="800"/>
      <c r="AA90" s="800"/>
      <c r="AB90" s="800"/>
      <c r="AC90" s="800"/>
      <c r="AD90" s="800"/>
    </row>
    <row r="91" spans="1:30" ht="13.8" x14ac:dyDescent="0.25">
      <c r="A91" s="800"/>
      <c r="B91" s="800"/>
      <c r="C91" s="800"/>
      <c r="D91" s="800"/>
      <c r="E91" s="800"/>
      <c r="F91" s="800"/>
      <c r="G91" s="801"/>
      <c r="H91" s="800"/>
      <c r="I91" s="800"/>
      <c r="J91" s="800"/>
      <c r="K91" s="800"/>
      <c r="L91" s="800"/>
      <c r="M91" s="800"/>
      <c r="N91" s="800"/>
      <c r="O91" s="800"/>
      <c r="P91" s="800"/>
      <c r="Q91" s="800"/>
      <c r="R91" s="800"/>
      <c r="S91" s="800"/>
      <c r="T91" s="800"/>
      <c r="U91" s="800"/>
      <c r="V91" s="800"/>
      <c r="W91" s="800"/>
      <c r="X91" s="800"/>
      <c r="Y91" s="800"/>
      <c r="Z91" s="800"/>
      <c r="AA91" s="800"/>
      <c r="AB91" s="800"/>
      <c r="AC91" s="800"/>
      <c r="AD91" s="800"/>
    </row>
    <row r="92" spans="1:30" ht="13.8" x14ac:dyDescent="0.25">
      <c r="A92" s="800"/>
      <c r="B92" s="800"/>
      <c r="C92" s="800"/>
      <c r="D92" s="800"/>
      <c r="E92" s="800"/>
      <c r="F92" s="800"/>
      <c r="G92" s="801"/>
      <c r="H92" s="800"/>
      <c r="I92" s="800"/>
      <c r="J92" s="800"/>
      <c r="K92" s="800"/>
      <c r="L92" s="800"/>
      <c r="M92" s="800"/>
      <c r="N92" s="800"/>
      <c r="O92" s="800"/>
      <c r="P92" s="800"/>
      <c r="Q92" s="800"/>
      <c r="R92" s="800"/>
      <c r="S92" s="800"/>
      <c r="T92" s="800"/>
      <c r="U92" s="800"/>
      <c r="V92" s="800"/>
      <c r="W92" s="800"/>
      <c r="X92" s="800"/>
      <c r="Y92" s="800"/>
      <c r="Z92" s="800"/>
      <c r="AA92" s="800"/>
      <c r="AB92" s="800"/>
      <c r="AC92" s="800"/>
      <c r="AD92" s="800"/>
    </row>
    <row r="93" spans="1:30" ht="13.8" x14ac:dyDescent="0.25">
      <c r="A93" s="800"/>
      <c r="B93" s="800"/>
      <c r="C93" s="800"/>
      <c r="D93" s="800"/>
      <c r="E93" s="800"/>
      <c r="F93" s="800"/>
      <c r="G93" s="801"/>
      <c r="H93" s="800"/>
      <c r="I93" s="800"/>
      <c r="J93" s="800"/>
      <c r="K93" s="800"/>
      <c r="L93" s="800"/>
      <c r="M93" s="800"/>
      <c r="N93" s="800"/>
      <c r="O93" s="800"/>
      <c r="P93" s="800"/>
      <c r="Q93" s="800"/>
      <c r="R93" s="800"/>
      <c r="S93" s="800"/>
      <c r="T93" s="800"/>
      <c r="U93" s="800"/>
      <c r="V93" s="800"/>
      <c r="W93" s="800"/>
      <c r="X93" s="800"/>
      <c r="Y93" s="800"/>
      <c r="Z93" s="800"/>
      <c r="AA93" s="800"/>
      <c r="AB93" s="800"/>
      <c r="AC93" s="800"/>
      <c r="AD93" s="800"/>
    </row>
    <row r="94" spans="1:30" ht="13.8" x14ac:dyDescent="0.25">
      <c r="A94" s="800"/>
      <c r="B94" s="800"/>
      <c r="C94" s="800"/>
      <c r="D94" s="800"/>
      <c r="E94" s="800"/>
      <c r="F94" s="800"/>
      <c r="G94" s="801"/>
      <c r="H94" s="800"/>
      <c r="I94" s="800"/>
      <c r="J94" s="800"/>
      <c r="K94" s="800"/>
      <c r="L94" s="800"/>
      <c r="M94" s="800"/>
      <c r="N94" s="800"/>
      <c r="O94" s="800"/>
      <c r="P94" s="800"/>
      <c r="Q94" s="800"/>
      <c r="R94" s="800"/>
      <c r="S94" s="800"/>
      <c r="T94" s="800"/>
      <c r="U94" s="800"/>
      <c r="V94" s="800"/>
      <c r="W94" s="800"/>
      <c r="X94" s="800"/>
      <c r="Y94" s="800"/>
      <c r="Z94" s="800"/>
      <c r="AA94" s="800"/>
      <c r="AB94" s="800"/>
      <c r="AC94" s="800"/>
      <c r="AD94" s="800"/>
    </row>
    <row r="95" spans="1:30" ht="13.8" x14ac:dyDescent="0.25">
      <c r="A95" s="800"/>
      <c r="B95" s="800"/>
      <c r="C95" s="800"/>
      <c r="D95" s="800"/>
      <c r="E95" s="800"/>
      <c r="F95" s="800"/>
      <c r="G95" s="801"/>
      <c r="H95" s="800"/>
      <c r="I95" s="800"/>
      <c r="J95" s="800"/>
      <c r="K95" s="800"/>
      <c r="L95" s="800"/>
      <c r="M95" s="800"/>
      <c r="N95" s="800"/>
      <c r="O95" s="800"/>
      <c r="P95" s="800"/>
      <c r="Q95" s="800"/>
      <c r="R95" s="800"/>
      <c r="S95" s="800"/>
      <c r="T95" s="800"/>
      <c r="U95" s="800"/>
      <c r="V95" s="800"/>
      <c r="W95" s="800"/>
      <c r="X95" s="800"/>
      <c r="Y95" s="800"/>
      <c r="Z95" s="800"/>
      <c r="AA95" s="800"/>
      <c r="AB95" s="800"/>
      <c r="AC95" s="800"/>
      <c r="AD95" s="800"/>
    </row>
    <row r="96" spans="1:30" ht="13.8" x14ac:dyDescent="0.25">
      <c r="A96" s="800"/>
      <c r="B96" s="800"/>
      <c r="C96" s="800"/>
      <c r="D96" s="800"/>
      <c r="E96" s="800"/>
      <c r="F96" s="800"/>
      <c r="G96" s="801"/>
      <c r="H96" s="800"/>
      <c r="I96" s="800"/>
      <c r="J96" s="800"/>
      <c r="K96" s="800"/>
      <c r="L96" s="800"/>
      <c r="M96" s="800"/>
      <c r="N96" s="800"/>
      <c r="O96" s="800"/>
      <c r="P96" s="800"/>
      <c r="Q96" s="800"/>
      <c r="R96" s="800"/>
      <c r="S96" s="800"/>
      <c r="T96" s="800"/>
      <c r="U96" s="800"/>
      <c r="V96" s="800"/>
      <c r="W96" s="800"/>
      <c r="X96" s="800"/>
      <c r="Y96" s="800"/>
      <c r="Z96" s="800"/>
      <c r="AA96" s="800"/>
      <c r="AB96" s="800"/>
      <c r="AC96" s="800"/>
      <c r="AD96" s="800"/>
    </row>
    <row r="97" spans="1:30" ht="13.8" x14ac:dyDescent="0.25">
      <c r="A97" s="800"/>
      <c r="B97" s="800"/>
      <c r="C97" s="800"/>
      <c r="D97" s="800"/>
      <c r="E97" s="800"/>
      <c r="F97" s="800"/>
      <c r="G97" s="801"/>
      <c r="H97" s="800"/>
      <c r="I97" s="800"/>
      <c r="J97" s="800"/>
      <c r="K97" s="800"/>
      <c r="L97" s="800"/>
      <c r="M97" s="800"/>
      <c r="N97" s="800"/>
      <c r="O97" s="800"/>
      <c r="P97" s="800"/>
      <c r="Q97" s="800"/>
      <c r="R97" s="800"/>
      <c r="S97" s="800"/>
      <c r="T97" s="800"/>
      <c r="U97" s="800"/>
      <c r="V97" s="800"/>
      <c r="W97" s="800"/>
      <c r="X97" s="800"/>
      <c r="Y97" s="800"/>
      <c r="Z97" s="800"/>
      <c r="AA97" s="800"/>
      <c r="AB97" s="800"/>
      <c r="AC97" s="800"/>
      <c r="AD97" s="800"/>
    </row>
    <row r="98" spans="1:30" ht="13.8" x14ac:dyDescent="0.25">
      <c r="A98" s="800"/>
      <c r="B98" s="800"/>
      <c r="C98" s="800"/>
      <c r="D98" s="800"/>
      <c r="E98" s="800"/>
      <c r="F98" s="800"/>
      <c r="G98" s="801"/>
      <c r="H98" s="800"/>
      <c r="I98" s="800"/>
      <c r="J98" s="800"/>
      <c r="K98" s="800"/>
      <c r="L98" s="800"/>
      <c r="M98" s="800"/>
      <c r="N98" s="800"/>
      <c r="O98" s="800"/>
      <c r="P98" s="800"/>
      <c r="Q98" s="800"/>
      <c r="R98" s="800"/>
      <c r="S98" s="800"/>
      <c r="T98" s="800"/>
      <c r="U98" s="800"/>
      <c r="V98" s="800"/>
      <c r="W98" s="800"/>
      <c r="X98" s="800"/>
      <c r="Y98" s="800"/>
      <c r="Z98" s="800"/>
      <c r="AA98" s="800"/>
      <c r="AB98" s="800"/>
      <c r="AC98" s="800"/>
      <c r="AD98" s="800"/>
    </row>
    <row r="99" spans="1:30" ht="15.75" customHeight="1" x14ac:dyDescent="0.25">
      <c r="A99" s="800"/>
      <c r="B99" s="800"/>
      <c r="C99" s="800"/>
      <c r="D99" s="800"/>
      <c r="E99" s="800"/>
      <c r="F99" s="800"/>
      <c r="G99" s="801"/>
      <c r="H99" s="800"/>
      <c r="I99" s="800"/>
      <c r="J99" s="800"/>
      <c r="K99" s="800"/>
      <c r="L99" s="800"/>
      <c r="M99" s="800"/>
      <c r="N99" s="800"/>
      <c r="O99" s="800"/>
      <c r="P99" s="800"/>
      <c r="Q99" s="800"/>
      <c r="R99" s="800"/>
      <c r="S99" s="800"/>
      <c r="T99" s="800"/>
      <c r="U99" s="800"/>
      <c r="V99" s="800"/>
      <c r="W99" s="800"/>
      <c r="X99" s="800"/>
      <c r="Y99" s="800"/>
      <c r="Z99" s="800"/>
      <c r="AA99" s="800"/>
      <c r="AB99" s="800"/>
      <c r="AC99" s="800"/>
      <c r="AD99" s="800"/>
    </row>
    <row r="100" spans="1:30" ht="15.75" customHeight="1" x14ac:dyDescent="0.25">
      <c r="A100" s="800"/>
      <c r="B100" s="800"/>
      <c r="C100" s="800"/>
      <c r="D100" s="800"/>
      <c r="E100" s="800"/>
      <c r="F100" s="800"/>
      <c r="G100" s="801"/>
      <c r="H100" s="800"/>
      <c r="I100" s="800"/>
      <c r="J100" s="800"/>
      <c r="K100" s="800"/>
      <c r="L100" s="800"/>
      <c r="M100" s="800"/>
      <c r="N100" s="800"/>
      <c r="O100" s="800"/>
      <c r="P100" s="800"/>
      <c r="Q100" s="800"/>
      <c r="R100" s="800"/>
      <c r="S100" s="800"/>
      <c r="T100" s="800"/>
      <c r="U100" s="800"/>
      <c r="V100" s="800"/>
      <c r="W100" s="800"/>
      <c r="X100" s="800"/>
      <c r="Y100" s="800"/>
      <c r="Z100" s="800"/>
      <c r="AA100" s="800"/>
      <c r="AB100" s="800"/>
      <c r="AC100" s="800"/>
      <c r="AD100" s="800"/>
    </row>
    <row r="101" spans="1:30" ht="15.75" customHeight="1" x14ac:dyDescent="0.25">
      <c r="A101" s="800"/>
      <c r="B101" s="800"/>
      <c r="C101" s="800"/>
      <c r="D101" s="800"/>
      <c r="E101" s="800"/>
      <c r="F101" s="800"/>
      <c r="G101" s="801"/>
      <c r="H101" s="800"/>
      <c r="I101" s="800"/>
      <c r="J101" s="800"/>
      <c r="K101" s="800"/>
      <c r="L101" s="800"/>
      <c r="M101" s="800"/>
      <c r="N101" s="800"/>
      <c r="O101" s="800"/>
      <c r="P101" s="800"/>
      <c r="Q101" s="800"/>
      <c r="R101" s="800"/>
      <c r="S101" s="800"/>
      <c r="T101" s="800"/>
      <c r="U101" s="800"/>
      <c r="V101" s="800"/>
      <c r="W101" s="800"/>
      <c r="X101" s="800"/>
      <c r="Y101" s="800"/>
      <c r="Z101" s="800"/>
      <c r="AA101" s="800"/>
      <c r="AB101" s="800"/>
      <c r="AC101" s="800"/>
      <c r="AD101" s="800"/>
    </row>
    <row r="102" spans="1:30" ht="15.75" customHeight="1" x14ac:dyDescent="0.25">
      <c r="A102" s="800"/>
      <c r="B102" s="800"/>
      <c r="C102" s="800"/>
      <c r="D102" s="800"/>
      <c r="E102" s="800"/>
      <c r="F102" s="800"/>
      <c r="G102" s="801"/>
      <c r="H102" s="800"/>
      <c r="I102" s="800"/>
      <c r="J102" s="800"/>
      <c r="K102" s="800"/>
      <c r="L102" s="800"/>
      <c r="M102" s="800"/>
      <c r="N102" s="800"/>
      <c r="O102" s="800"/>
      <c r="P102" s="800"/>
      <c r="Q102" s="800"/>
      <c r="R102" s="800"/>
      <c r="S102" s="800"/>
      <c r="T102" s="800"/>
      <c r="U102" s="800"/>
      <c r="V102" s="800"/>
      <c r="W102" s="800"/>
      <c r="X102" s="800"/>
      <c r="Y102" s="800"/>
      <c r="Z102" s="800"/>
      <c r="AA102" s="800"/>
      <c r="AB102" s="800"/>
      <c r="AC102" s="800"/>
      <c r="AD102" s="800"/>
    </row>
    <row r="103" spans="1:30" ht="15.75" customHeight="1" x14ac:dyDescent="0.25">
      <c r="A103" s="800"/>
      <c r="B103" s="800"/>
      <c r="C103" s="800"/>
      <c r="D103" s="800"/>
      <c r="E103" s="800"/>
      <c r="F103" s="800"/>
      <c r="G103" s="801"/>
      <c r="H103" s="800"/>
      <c r="I103" s="800"/>
      <c r="J103" s="800"/>
      <c r="K103" s="800"/>
      <c r="L103" s="800"/>
      <c r="M103" s="800"/>
      <c r="N103" s="800"/>
      <c r="O103" s="800"/>
      <c r="P103" s="800"/>
      <c r="Q103" s="800"/>
      <c r="R103" s="800"/>
      <c r="S103" s="800"/>
      <c r="T103" s="800"/>
      <c r="U103" s="800"/>
      <c r="V103" s="800"/>
      <c r="W103" s="800"/>
      <c r="X103" s="800"/>
      <c r="Y103" s="800"/>
      <c r="Z103" s="800"/>
      <c r="AA103" s="800"/>
      <c r="AB103" s="800"/>
      <c r="AC103" s="800"/>
      <c r="AD103" s="800"/>
    </row>
    <row r="104" spans="1:30" ht="15.75" customHeight="1" x14ac:dyDescent="0.25">
      <c r="A104" s="800"/>
      <c r="B104" s="800"/>
      <c r="C104" s="800"/>
      <c r="D104" s="800"/>
      <c r="E104" s="800"/>
      <c r="F104" s="800"/>
      <c r="G104" s="801"/>
      <c r="H104" s="800"/>
      <c r="I104" s="800"/>
      <c r="J104" s="800"/>
      <c r="K104" s="800"/>
      <c r="L104" s="800"/>
      <c r="M104" s="800"/>
      <c r="N104" s="800"/>
      <c r="O104" s="800"/>
      <c r="P104" s="800"/>
      <c r="Q104" s="800"/>
      <c r="R104" s="800"/>
      <c r="S104" s="800"/>
      <c r="T104" s="800"/>
      <c r="U104" s="800"/>
      <c r="V104" s="800"/>
      <c r="W104" s="800"/>
      <c r="X104" s="800"/>
      <c r="Y104" s="800"/>
      <c r="Z104" s="800"/>
      <c r="AA104" s="800"/>
      <c r="AB104" s="800"/>
      <c r="AC104" s="800"/>
      <c r="AD104" s="800"/>
    </row>
    <row r="105" spans="1:30" ht="15.75" customHeight="1" x14ac:dyDescent="0.25">
      <c r="A105" s="800"/>
      <c r="B105" s="800"/>
      <c r="C105" s="800"/>
      <c r="D105" s="800"/>
      <c r="E105" s="800"/>
      <c r="F105" s="800"/>
      <c r="G105" s="801"/>
      <c r="H105" s="800"/>
      <c r="I105" s="800"/>
      <c r="J105" s="800"/>
      <c r="K105" s="800"/>
      <c r="L105" s="800"/>
      <c r="M105" s="800"/>
      <c r="N105" s="800"/>
      <c r="O105" s="800"/>
      <c r="P105" s="800"/>
      <c r="Q105" s="800"/>
      <c r="R105" s="800"/>
      <c r="S105" s="800"/>
      <c r="T105" s="800"/>
      <c r="U105" s="800"/>
      <c r="V105" s="800"/>
      <c r="W105" s="800"/>
      <c r="X105" s="800"/>
      <c r="Y105" s="800"/>
      <c r="Z105" s="800"/>
      <c r="AA105" s="800"/>
      <c r="AB105" s="800"/>
      <c r="AC105" s="800"/>
      <c r="AD105" s="800"/>
    </row>
    <row r="106" spans="1:30" ht="15.75" customHeight="1" x14ac:dyDescent="0.25">
      <c r="A106" s="800"/>
      <c r="B106" s="800"/>
      <c r="C106" s="800"/>
      <c r="D106" s="800"/>
      <c r="E106" s="800"/>
      <c r="F106" s="800"/>
      <c r="G106" s="801"/>
      <c r="H106" s="800"/>
      <c r="I106" s="800"/>
      <c r="J106" s="800"/>
      <c r="K106" s="800"/>
      <c r="L106" s="800"/>
      <c r="M106" s="800"/>
      <c r="N106" s="800"/>
      <c r="O106" s="800"/>
      <c r="P106" s="800"/>
      <c r="Q106" s="800"/>
      <c r="R106" s="800"/>
      <c r="S106" s="800"/>
      <c r="T106" s="800"/>
      <c r="U106" s="800"/>
      <c r="V106" s="800"/>
      <c r="W106" s="800"/>
      <c r="X106" s="800"/>
      <c r="Y106" s="800"/>
      <c r="Z106" s="800"/>
      <c r="AA106" s="800"/>
      <c r="AB106" s="800"/>
      <c r="AC106" s="800"/>
      <c r="AD106" s="800"/>
    </row>
    <row r="107" spans="1:30" ht="15.75" customHeight="1" x14ac:dyDescent="0.25">
      <c r="A107" s="800"/>
      <c r="B107" s="800"/>
      <c r="C107" s="800"/>
      <c r="D107" s="800"/>
      <c r="E107" s="800"/>
      <c r="F107" s="800"/>
      <c r="G107" s="801"/>
      <c r="H107" s="800"/>
      <c r="I107" s="800"/>
      <c r="J107" s="800"/>
      <c r="K107" s="800"/>
      <c r="L107" s="800"/>
      <c r="M107" s="800"/>
      <c r="N107" s="800"/>
      <c r="O107" s="800"/>
      <c r="P107" s="800"/>
      <c r="Q107" s="800"/>
      <c r="R107" s="800"/>
      <c r="S107" s="800"/>
      <c r="T107" s="800"/>
      <c r="U107" s="800"/>
      <c r="V107" s="800"/>
      <c r="W107" s="800"/>
      <c r="X107" s="800"/>
      <c r="Y107" s="800"/>
      <c r="Z107" s="800"/>
      <c r="AA107" s="800"/>
      <c r="AB107" s="800"/>
      <c r="AC107" s="800"/>
      <c r="AD107" s="800"/>
    </row>
    <row r="108" spans="1:30" ht="15.75" customHeight="1" x14ac:dyDescent="0.25">
      <c r="A108" s="800"/>
      <c r="B108" s="800"/>
      <c r="C108" s="800"/>
      <c r="D108" s="800"/>
      <c r="E108" s="800"/>
      <c r="F108" s="800"/>
      <c r="G108" s="801"/>
      <c r="H108" s="800"/>
      <c r="I108" s="800"/>
      <c r="J108" s="800"/>
      <c r="K108" s="800"/>
      <c r="L108" s="800"/>
      <c r="M108" s="800"/>
      <c r="N108" s="800"/>
      <c r="O108" s="800"/>
      <c r="P108" s="800"/>
      <c r="Q108" s="800"/>
      <c r="R108" s="800"/>
      <c r="S108" s="800"/>
      <c r="T108" s="800"/>
      <c r="U108" s="800"/>
      <c r="V108" s="800"/>
      <c r="W108" s="800"/>
      <c r="X108" s="800"/>
      <c r="Y108" s="800"/>
      <c r="Z108" s="800"/>
      <c r="AA108" s="800"/>
      <c r="AB108" s="800"/>
      <c r="AC108" s="800"/>
      <c r="AD108" s="800"/>
    </row>
    <row r="109" spans="1:30" ht="15.75" customHeight="1" x14ac:dyDescent="0.25">
      <c r="A109" s="800"/>
      <c r="B109" s="800"/>
      <c r="C109" s="800"/>
      <c r="D109" s="800"/>
      <c r="E109" s="800"/>
      <c r="F109" s="800"/>
      <c r="G109" s="801"/>
      <c r="H109" s="800"/>
      <c r="I109" s="800"/>
      <c r="J109" s="800"/>
      <c r="K109" s="800"/>
      <c r="L109" s="800"/>
      <c r="M109" s="800"/>
      <c r="N109" s="800"/>
      <c r="O109" s="800"/>
      <c r="P109" s="800"/>
      <c r="Q109" s="800"/>
      <c r="R109" s="800"/>
      <c r="S109" s="800"/>
      <c r="T109" s="800"/>
      <c r="U109" s="800"/>
      <c r="V109" s="800"/>
      <c r="W109" s="800"/>
      <c r="X109" s="800"/>
      <c r="Y109" s="800"/>
      <c r="Z109" s="800"/>
      <c r="AA109" s="800"/>
      <c r="AB109" s="800"/>
      <c r="AC109" s="800"/>
      <c r="AD109" s="800"/>
    </row>
    <row r="110" spans="1:30" ht="15.75" customHeight="1" x14ac:dyDescent="0.25">
      <c r="A110" s="800"/>
      <c r="B110" s="800"/>
      <c r="C110" s="800"/>
      <c r="D110" s="800"/>
      <c r="E110" s="800"/>
      <c r="F110" s="800"/>
      <c r="G110" s="801"/>
      <c r="H110" s="800"/>
      <c r="I110" s="800"/>
      <c r="J110" s="800"/>
      <c r="K110" s="800"/>
      <c r="L110" s="800"/>
      <c r="M110" s="800"/>
      <c r="N110" s="800"/>
      <c r="O110" s="800"/>
      <c r="P110" s="800"/>
      <c r="Q110" s="800"/>
      <c r="R110" s="800"/>
      <c r="S110" s="800"/>
      <c r="T110" s="800"/>
      <c r="U110" s="800"/>
      <c r="V110" s="800"/>
      <c r="W110" s="800"/>
      <c r="X110" s="800"/>
      <c r="Y110" s="800"/>
      <c r="Z110" s="800"/>
      <c r="AA110" s="800"/>
      <c r="AB110" s="800"/>
      <c r="AC110" s="800"/>
      <c r="AD110" s="800"/>
    </row>
    <row r="111" spans="1:30" ht="15.75" customHeight="1" x14ac:dyDescent="0.25">
      <c r="A111" s="800"/>
      <c r="B111" s="800"/>
      <c r="C111" s="800"/>
      <c r="D111" s="800"/>
      <c r="E111" s="800"/>
      <c r="F111" s="800"/>
      <c r="G111" s="801"/>
      <c r="H111" s="800"/>
      <c r="I111" s="800"/>
      <c r="J111" s="800"/>
      <c r="K111" s="800"/>
      <c r="L111" s="800"/>
      <c r="M111" s="800"/>
      <c r="N111" s="800"/>
      <c r="O111" s="800"/>
      <c r="P111" s="800"/>
      <c r="Q111" s="800"/>
      <c r="R111" s="800"/>
      <c r="S111" s="800"/>
      <c r="T111" s="800"/>
      <c r="U111" s="800"/>
      <c r="V111" s="800"/>
      <c r="W111" s="800"/>
      <c r="X111" s="800"/>
      <c r="Y111" s="800"/>
      <c r="Z111" s="800"/>
      <c r="AA111" s="800"/>
      <c r="AB111" s="800"/>
      <c r="AC111" s="800"/>
      <c r="AD111" s="800"/>
    </row>
    <row r="112" spans="1:30" ht="15.75" customHeight="1" x14ac:dyDescent="0.25">
      <c r="A112" s="800"/>
      <c r="B112" s="800"/>
      <c r="C112" s="800"/>
      <c r="D112" s="800"/>
      <c r="E112" s="800"/>
      <c r="F112" s="800"/>
      <c r="G112" s="801"/>
      <c r="H112" s="800"/>
      <c r="I112" s="800"/>
      <c r="J112" s="800"/>
      <c r="K112" s="800"/>
      <c r="L112" s="800"/>
      <c r="M112" s="800"/>
      <c r="N112" s="800"/>
      <c r="O112" s="800"/>
      <c r="P112" s="800"/>
      <c r="Q112" s="800"/>
      <c r="R112" s="800"/>
      <c r="S112" s="800"/>
      <c r="T112" s="800"/>
      <c r="U112" s="800"/>
      <c r="V112" s="800"/>
      <c r="W112" s="800"/>
      <c r="X112" s="800"/>
      <c r="Y112" s="800"/>
      <c r="Z112" s="800"/>
      <c r="AA112" s="800"/>
      <c r="AB112" s="800"/>
      <c r="AC112" s="800"/>
      <c r="AD112" s="800"/>
    </row>
    <row r="113" spans="1:30" ht="15.75" customHeight="1" x14ac:dyDescent="0.25">
      <c r="A113" s="800"/>
      <c r="B113" s="800"/>
      <c r="C113" s="800"/>
      <c r="D113" s="800"/>
      <c r="E113" s="800"/>
      <c r="F113" s="800"/>
      <c r="G113" s="801"/>
      <c r="H113" s="800"/>
      <c r="I113" s="800"/>
      <c r="J113" s="800"/>
      <c r="K113" s="800"/>
      <c r="L113" s="800"/>
      <c r="M113" s="800"/>
      <c r="N113" s="800"/>
      <c r="O113" s="800"/>
      <c r="P113" s="800"/>
      <c r="Q113" s="800"/>
      <c r="R113" s="800"/>
      <c r="S113" s="800"/>
      <c r="T113" s="800"/>
      <c r="U113" s="800"/>
      <c r="V113" s="800"/>
      <c r="W113" s="800"/>
      <c r="X113" s="800"/>
      <c r="Y113" s="800"/>
      <c r="Z113" s="800"/>
      <c r="AA113" s="800"/>
      <c r="AB113" s="800"/>
      <c r="AC113" s="800"/>
      <c r="AD113" s="800"/>
    </row>
    <row r="114" spans="1:30" ht="15.75" customHeight="1" x14ac:dyDescent="0.25">
      <c r="A114" s="800"/>
      <c r="B114" s="800"/>
      <c r="C114" s="800"/>
      <c r="D114" s="800"/>
      <c r="E114" s="800"/>
      <c r="F114" s="800"/>
      <c r="G114" s="801"/>
      <c r="H114" s="800"/>
      <c r="I114" s="800"/>
      <c r="J114" s="800"/>
      <c r="K114" s="800"/>
      <c r="L114" s="800"/>
      <c r="M114" s="800"/>
      <c r="N114" s="800"/>
      <c r="O114" s="800"/>
      <c r="P114" s="800"/>
      <c r="Q114" s="800"/>
      <c r="R114" s="800"/>
      <c r="S114" s="800"/>
      <c r="T114" s="800"/>
      <c r="U114" s="800"/>
      <c r="V114" s="800"/>
      <c r="W114" s="800"/>
      <c r="X114" s="800"/>
      <c r="Y114" s="800"/>
      <c r="Z114" s="800"/>
      <c r="AA114" s="800"/>
      <c r="AB114" s="800"/>
      <c r="AC114" s="800"/>
      <c r="AD114" s="800"/>
    </row>
    <row r="115" spans="1:30" ht="15.75" customHeight="1" x14ac:dyDescent="0.25">
      <c r="A115" s="800"/>
      <c r="B115" s="800"/>
      <c r="C115" s="800"/>
      <c r="D115" s="800"/>
      <c r="E115" s="800"/>
      <c r="F115" s="800"/>
      <c r="G115" s="801"/>
      <c r="H115" s="800"/>
      <c r="I115" s="800"/>
      <c r="J115" s="800"/>
      <c r="K115" s="800"/>
      <c r="L115" s="800"/>
      <c r="M115" s="800"/>
      <c r="N115" s="800"/>
      <c r="O115" s="800"/>
      <c r="P115" s="800"/>
      <c r="Q115" s="800"/>
      <c r="R115" s="800"/>
      <c r="S115" s="800"/>
      <c r="T115" s="800"/>
      <c r="U115" s="800"/>
      <c r="V115" s="800"/>
      <c r="W115" s="800"/>
      <c r="X115" s="800"/>
      <c r="Y115" s="800"/>
      <c r="Z115" s="800"/>
      <c r="AA115" s="800"/>
      <c r="AB115" s="800"/>
      <c r="AC115" s="800"/>
      <c r="AD115" s="800"/>
    </row>
    <row r="116" spans="1:30" ht="15.75" customHeight="1" x14ac:dyDescent="0.25">
      <c r="A116" s="800"/>
      <c r="B116" s="800"/>
      <c r="C116" s="800"/>
      <c r="D116" s="800"/>
      <c r="E116" s="800"/>
      <c r="F116" s="800"/>
      <c r="G116" s="801"/>
      <c r="H116" s="800"/>
      <c r="I116" s="800"/>
      <c r="J116" s="800"/>
      <c r="K116" s="800"/>
      <c r="L116" s="800"/>
      <c r="M116" s="800"/>
      <c r="N116" s="800"/>
      <c r="O116" s="800"/>
      <c r="P116" s="800"/>
      <c r="Q116" s="800"/>
      <c r="R116" s="800"/>
      <c r="S116" s="800"/>
      <c r="T116" s="800"/>
      <c r="U116" s="800"/>
      <c r="V116" s="800"/>
      <c r="W116" s="800"/>
      <c r="X116" s="800"/>
      <c r="Y116" s="800"/>
      <c r="Z116" s="800"/>
      <c r="AA116" s="800"/>
      <c r="AB116" s="800"/>
      <c r="AC116" s="800"/>
      <c r="AD116" s="800"/>
    </row>
    <row r="117" spans="1:30" ht="15.75" customHeight="1" x14ac:dyDescent="0.25">
      <c r="A117" s="800"/>
      <c r="B117" s="800"/>
      <c r="C117" s="800"/>
      <c r="D117" s="800"/>
      <c r="E117" s="800"/>
      <c r="F117" s="800"/>
      <c r="G117" s="801"/>
      <c r="H117" s="800"/>
      <c r="I117" s="800"/>
      <c r="J117" s="800"/>
      <c r="K117" s="800"/>
      <c r="L117" s="800"/>
      <c r="M117" s="800"/>
      <c r="N117" s="800"/>
      <c r="O117" s="800"/>
      <c r="P117" s="800"/>
      <c r="Q117" s="800"/>
      <c r="R117" s="800"/>
      <c r="S117" s="800"/>
      <c r="T117" s="800"/>
      <c r="U117" s="800"/>
      <c r="V117" s="800"/>
      <c r="W117" s="800"/>
      <c r="X117" s="800"/>
      <c r="Y117" s="800"/>
      <c r="Z117" s="800"/>
      <c r="AA117" s="800"/>
      <c r="AB117" s="800"/>
      <c r="AC117" s="800"/>
      <c r="AD117" s="800"/>
    </row>
    <row r="118" spans="1:30" ht="15.75" customHeight="1" x14ac:dyDescent="0.25">
      <c r="A118" s="800"/>
      <c r="B118" s="800"/>
      <c r="C118" s="800"/>
      <c r="D118" s="800"/>
      <c r="E118" s="800"/>
      <c r="F118" s="800"/>
      <c r="G118" s="801"/>
      <c r="H118" s="800"/>
      <c r="I118" s="800"/>
      <c r="J118" s="800"/>
      <c r="K118" s="800"/>
      <c r="L118" s="800"/>
      <c r="M118" s="800"/>
      <c r="N118" s="800"/>
      <c r="O118" s="800"/>
      <c r="P118" s="800"/>
      <c r="Q118" s="800"/>
      <c r="R118" s="800"/>
      <c r="S118" s="800"/>
      <c r="T118" s="800"/>
      <c r="U118" s="800"/>
      <c r="V118" s="800"/>
      <c r="W118" s="800"/>
      <c r="X118" s="800"/>
      <c r="Y118" s="800"/>
      <c r="Z118" s="800"/>
      <c r="AA118" s="800"/>
      <c r="AB118" s="800"/>
      <c r="AC118" s="800"/>
      <c r="AD118" s="800"/>
    </row>
    <row r="119" spans="1:30" ht="15.75" customHeight="1" x14ac:dyDescent="0.25">
      <c r="A119" s="800"/>
      <c r="B119" s="800"/>
      <c r="C119" s="800"/>
      <c r="D119" s="800"/>
      <c r="E119" s="800"/>
      <c r="F119" s="800"/>
      <c r="G119" s="801"/>
      <c r="H119" s="800"/>
      <c r="I119" s="800"/>
      <c r="J119" s="800"/>
      <c r="K119" s="800"/>
      <c r="L119" s="800"/>
      <c r="M119" s="800"/>
      <c r="N119" s="800"/>
      <c r="O119" s="800"/>
      <c r="P119" s="800"/>
      <c r="Q119" s="800"/>
      <c r="R119" s="800"/>
      <c r="S119" s="800"/>
      <c r="T119" s="800"/>
      <c r="U119" s="800"/>
      <c r="V119" s="800"/>
      <c r="W119" s="800"/>
      <c r="X119" s="800"/>
      <c r="Y119" s="800"/>
      <c r="Z119" s="800"/>
      <c r="AA119" s="800"/>
      <c r="AB119" s="800"/>
      <c r="AC119" s="800"/>
      <c r="AD119" s="800"/>
    </row>
    <row r="120" spans="1:30" ht="15.75" customHeight="1" x14ac:dyDescent="0.25">
      <c r="A120" s="800"/>
      <c r="B120" s="800"/>
      <c r="C120" s="800"/>
      <c r="D120" s="800"/>
      <c r="E120" s="800"/>
      <c r="F120" s="800"/>
      <c r="G120" s="801"/>
      <c r="H120" s="800"/>
      <c r="I120" s="800"/>
      <c r="J120" s="800"/>
      <c r="K120" s="800"/>
      <c r="L120" s="800"/>
      <c r="M120" s="800"/>
      <c r="N120" s="800"/>
      <c r="O120" s="800"/>
      <c r="P120" s="800"/>
      <c r="Q120" s="800"/>
      <c r="R120" s="800"/>
      <c r="S120" s="800"/>
      <c r="T120" s="800"/>
      <c r="U120" s="800"/>
      <c r="V120" s="800"/>
      <c r="W120" s="800"/>
      <c r="X120" s="800"/>
      <c r="Y120" s="800"/>
      <c r="Z120" s="800"/>
      <c r="AA120" s="800"/>
      <c r="AB120" s="800"/>
      <c r="AC120" s="800"/>
      <c r="AD120" s="800"/>
    </row>
    <row r="121" spans="1:30" ht="15.75" customHeight="1" x14ac:dyDescent="0.25">
      <c r="A121" s="800"/>
      <c r="B121" s="800"/>
      <c r="C121" s="800"/>
      <c r="D121" s="800"/>
      <c r="E121" s="800"/>
      <c r="F121" s="800"/>
      <c r="G121" s="801"/>
      <c r="H121" s="800"/>
      <c r="I121" s="800"/>
      <c r="J121" s="800"/>
      <c r="K121" s="800"/>
      <c r="L121" s="800"/>
      <c r="M121" s="800"/>
      <c r="N121" s="800"/>
      <c r="O121" s="800"/>
      <c r="P121" s="800"/>
      <c r="Q121" s="800"/>
      <c r="R121" s="800"/>
      <c r="S121" s="800"/>
      <c r="T121" s="800"/>
      <c r="U121" s="800"/>
      <c r="V121" s="800"/>
      <c r="W121" s="800"/>
      <c r="X121" s="800"/>
      <c r="Y121" s="800"/>
      <c r="Z121" s="800"/>
      <c r="AA121" s="800"/>
      <c r="AB121" s="800"/>
      <c r="AC121" s="800"/>
      <c r="AD121" s="800"/>
    </row>
    <row r="122" spans="1:30" ht="15.75" customHeight="1" x14ac:dyDescent="0.25">
      <c r="A122" s="800"/>
      <c r="B122" s="800"/>
      <c r="C122" s="800"/>
      <c r="D122" s="800"/>
      <c r="E122" s="800"/>
      <c r="F122" s="800"/>
      <c r="G122" s="801"/>
      <c r="H122" s="800"/>
      <c r="I122" s="800"/>
      <c r="J122" s="800"/>
      <c r="K122" s="800"/>
      <c r="L122" s="800"/>
      <c r="M122" s="800"/>
      <c r="N122" s="800"/>
      <c r="O122" s="800"/>
      <c r="P122" s="800"/>
      <c r="Q122" s="800"/>
      <c r="R122" s="800"/>
      <c r="S122" s="800"/>
      <c r="T122" s="800"/>
      <c r="U122" s="800"/>
      <c r="V122" s="800"/>
      <c r="W122" s="800"/>
      <c r="X122" s="800"/>
      <c r="Y122" s="800"/>
      <c r="Z122" s="800"/>
      <c r="AA122" s="800"/>
      <c r="AB122" s="800"/>
      <c r="AC122" s="800"/>
      <c r="AD122" s="800"/>
    </row>
    <row r="123" spans="1:30" ht="15.75" customHeight="1" x14ac:dyDescent="0.25">
      <c r="A123" s="800"/>
      <c r="B123" s="800"/>
      <c r="C123" s="800"/>
      <c r="D123" s="800"/>
      <c r="E123" s="800"/>
      <c r="F123" s="800"/>
      <c r="G123" s="801"/>
      <c r="H123" s="800"/>
      <c r="I123" s="800"/>
      <c r="J123" s="800"/>
      <c r="K123" s="800"/>
      <c r="L123" s="800"/>
      <c r="M123" s="800"/>
      <c r="N123" s="800"/>
      <c r="O123" s="800"/>
      <c r="P123" s="800"/>
      <c r="Q123" s="800"/>
      <c r="R123" s="800"/>
      <c r="S123" s="800"/>
      <c r="T123" s="800"/>
      <c r="U123" s="800"/>
      <c r="V123" s="800"/>
      <c r="W123" s="800"/>
      <c r="X123" s="800"/>
      <c r="Y123" s="800"/>
      <c r="Z123" s="800"/>
      <c r="AA123" s="800"/>
      <c r="AB123" s="800"/>
      <c r="AC123" s="800"/>
      <c r="AD123" s="800"/>
    </row>
    <row r="124" spans="1:30" ht="15.75" customHeight="1" x14ac:dyDescent="0.25">
      <c r="A124" s="800"/>
      <c r="B124" s="800"/>
      <c r="C124" s="800"/>
      <c r="D124" s="800"/>
      <c r="E124" s="800"/>
      <c r="F124" s="800"/>
      <c r="G124" s="801"/>
      <c r="H124" s="800"/>
      <c r="I124" s="800"/>
      <c r="J124" s="800"/>
      <c r="K124" s="800"/>
      <c r="L124" s="800"/>
      <c r="M124" s="800"/>
      <c r="N124" s="800"/>
      <c r="O124" s="800"/>
      <c r="P124" s="800"/>
      <c r="Q124" s="800"/>
      <c r="R124" s="800"/>
      <c r="S124" s="800"/>
      <c r="T124" s="800"/>
      <c r="U124" s="800"/>
      <c r="V124" s="800"/>
      <c r="W124" s="800"/>
      <c r="X124" s="800"/>
      <c r="Y124" s="800"/>
      <c r="Z124" s="800"/>
      <c r="AA124" s="800"/>
      <c r="AB124" s="800"/>
      <c r="AC124" s="800"/>
      <c r="AD124" s="800"/>
    </row>
    <row r="125" spans="1:30" ht="15.75" customHeight="1" x14ac:dyDescent="0.25">
      <c r="A125" s="800"/>
      <c r="B125" s="800"/>
      <c r="C125" s="800"/>
      <c r="D125" s="800"/>
      <c r="E125" s="800"/>
      <c r="F125" s="800"/>
      <c r="G125" s="801"/>
      <c r="H125" s="800"/>
      <c r="I125" s="800"/>
      <c r="J125" s="800"/>
      <c r="K125" s="800"/>
      <c r="L125" s="800"/>
      <c r="M125" s="800"/>
      <c r="N125" s="800"/>
      <c r="O125" s="800"/>
      <c r="P125" s="800"/>
      <c r="Q125" s="800"/>
      <c r="R125" s="800"/>
      <c r="S125" s="800"/>
      <c r="T125" s="800"/>
      <c r="U125" s="800"/>
      <c r="V125" s="800"/>
      <c r="W125" s="800"/>
      <c r="X125" s="800"/>
      <c r="Y125" s="800"/>
      <c r="Z125" s="800"/>
      <c r="AA125" s="800"/>
      <c r="AB125" s="800"/>
      <c r="AC125" s="800"/>
      <c r="AD125" s="800"/>
    </row>
    <row r="126" spans="1:30" ht="15.75" customHeight="1" x14ac:dyDescent="0.25">
      <c r="A126" s="800"/>
      <c r="B126" s="800"/>
      <c r="C126" s="800"/>
      <c r="D126" s="800"/>
      <c r="E126" s="800"/>
      <c r="F126" s="800"/>
      <c r="G126" s="801"/>
      <c r="H126" s="800"/>
      <c r="I126" s="800"/>
      <c r="J126" s="800"/>
      <c r="K126" s="800"/>
      <c r="L126" s="800"/>
      <c r="M126" s="800"/>
      <c r="N126" s="800"/>
      <c r="O126" s="800"/>
      <c r="P126" s="800"/>
      <c r="Q126" s="800"/>
      <c r="R126" s="800"/>
      <c r="S126" s="800"/>
      <c r="T126" s="800"/>
      <c r="U126" s="800"/>
      <c r="V126" s="800"/>
      <c r="W126" s="800"/>
      <c r="X126" s="800"/>
      <c r="Y126" s="800"/>
      <c r="Z126" s="800"/>
      <c r="AA126" s="800"/>
      <c r="AB126" s="800"/>
      <c r="AC126" s="800"/>
      <c r="AD126" s="800"/>
    </row>
    <row r="127" spans="1:30" ht="15.75" customHeight="1" x14ac:dyDescent="0.25">
      <c r="A127" s="800"/>
      <c r="B127" s="800"/>
      <c r="C127" s="800"/>
      <c r="D127" s="800"/>
      <c r="E127" s="800"/>
      <c r="F127" s="800"/>
      <c r="G127" s="801"/>
      <c r="H127" s="800"/>
      <c r="I127" s="800"/>
      <c r="J127" s="800"/>
      <c r="K127" s="800"/>
      <c r="L127" s="800"/>
      <c r="M127" s="800"/>
      <c r="N127" s="800"/>
      <c r="O127" s="800"/>
      <c r="P127" s="800"/>
      <c r="Q127" s="800"/>
      <c r="R127" s="800"/>
      <c r="S127" s="800"/>
      <c r="T127" s="800"/>
      <c r="U127" s="800"/>
      <c r="V127" s="800"/>
      <c r="W127" s="800"/>
      <c r="X127" s="800"/>
      <c r="Y127" s="800"/>
      <c r="Z127" s="800"/>
      <c r="AA127" s="800"/>
      <c r="AB127" s="800"/>
      <c r="AC127" s="800"/>
      <c r="AD127" s="800"/>
    </row>
    <row r="128" spans="1:30" ht="15.75" customHeight="1" x14ac:dyDescent="0.25">
      <c r="A128" s="800"/>
      <c r="B128" s="800"/>
      <c r="C128" s="800"/>
      <c r="D128" s="800"/>
      <c r="E128" s="800"/>
      <c r="F128" s="800"/>
      <c r="G128" s="801"/>
      <c r="H128" s="800"/>
      <c r="I128" s="800"/>
      <c r="J128" s="800"/>
      <c r="K128" s="800"/>
      <c r="L128" s="800"/>
      <c r="M128" s="800"/>
      <c r="N128" s="800"/>
      <c r="O128" s="800"/>
      <c r="P128" s="800"/>
      <c r="Q128" s="800"/>
      <c r="R128" s="800"/>
      <c r="S128" s="800"/>
      <c r="T128" s="800"/>
      <c r="U128" s="800"/>
      <c r="V128" s="800"/>
      <c r="W128" s="800"/>
      <c r="X128" s="800"/>
      <c r="Y128" s="800"/>
      <c r="Z128" s="800"/>
      <c r="AA128" s="800"/>
      <c r="AB128" s="800"/>
      <c r="AC128" s="800"/>
      <c r="AD128" s="800"/>
    </row>
    <row r="129" spans="1:30" ht="15.75" customHeight="1" x14ac:dyDescent="0.25">
      <c r="A129" s="800"/>
      <c r="B129" s="800"/>
      <c r="C129" s="800"/>
      <c r="D129" s="800"/>
      <c r="E129" s="800"/>
      <c r="F129" s="800"/>
      <c r="G129" s="801"/>
      <c r="H129" s="800"/>
      <c r="I129" s="800"/>
      <c r="J129" s="800"/>
      <c r="K129" s="800"/>
      <c r="L129" s="800"/>
      <c r="M129" s="800"/>
      <c r="N129" s="800"/>
      <c r="O129" s="800"/>
      <c r="P129" s="800"/>
      <c r="Q129" s="800"/>
      <c r="R129" s="800"/>
      <c r="S129" s="800"/>
      <c r="T129" s="800"/>
      <c r="U129" s="800"/>
      <c r="V129" s="800"/>
      <c r="W129" s="800"/>
      <c r="X129" s="800"/>
      <c r="Y129" s="800"/>
      <c r="Z129" s="800"/>
      <c r="AA129" s="800"/>
      <c r="AB129" s="800"/>
      <c r="AC129" s="800"/>
      <c r="AD129" s="800"/>
    </row>
    <row r="130" spans="1:30" ht="15.75" customHeight="1" x14ac:dyDescent="0.25">
      <c r="A130" s="800"/>
      <c r="B130" s="800"/>
      <c r="C130" s="800"/>
      <c r="D130" s="800"/>
      <c r="E130" s="800"/>
      <c r="F130" s="800"/>
      <c r="G130" s="801"/>
      <c r="H130" s="800"/>
      <c r="I130" s="800"/>
      <c r="J130" s="800"/>
      <c r="K130" s="800"/>
      <c r="L130" s="800"/>
      <c r="M130" s="800"/>
      <c r="N130" s="800"/>
      <c r="O130" s="800"/>
      <c r="P130" s="800"/>
      <c r="Q130" s="800"/>
      <c r="R130" s="800"/>
      <c r="S130" s="800"/>
      <c r="T130" s="800"/>
      <c r="U130" s="800"/>
      <c r="V130" s="800"/>
      <c r="W130" s="800"/>
      <c r="X130" s="800"/>
      <c r="Y130" s="800"/>
      <c r="Z130" s="800"/>
      <c r="AA130" s="800"/>
      <c r="AB130" s="800"/>
      <c r="AC130" s="800"/>
      <c r="AD130" s="800"/>
    </row>
    <row r="131" spans="1:30" ht="15.75" customHeight="1" x14ac:dyDescent="0.25">
      <c r="A131" s="800"/>
      <c r="B131" s="800"/>
      <c r="C131" s="800"/>
      <c r="D131" s="800"/>
      <c r="E131" s="800"/>
      <c r="F131" s="800"/>
      <c r="G131" s="801"/>
      <c r="H131" s="800"/>
      <c r="I131" s="800"/>
      <c r="J131" s="800"/>
      <c r="K131" s="800"/>
      <c r="L131" s="800"/>
      <c r="M131" s="800"/>
      <c r="N131" s="800"/>
      <c r="O131" s="800"/>
      <c r="P131" s="800"/>
      <c r="Q131" s="800"/>
      <c r="R131" s="800"/>
      <c r="S131" s="800"/>
      <c r="T131" s="800"/>
      <c r="U131" s="800"/>
      <c r="V131" s="800"/>
      <c r="W131" s="800"/>
      <c r="X131" s="800"/>
      <c r="Y131" s="800"/>
      <c r="Z131" s="800"/>
      <c r="AA131" s="800"/>
      <c r="AB131" s="800"/>
      <c r="AC131" s="800"/>
      <c r="AD131" s="800"/>
    </row>
    <row r="132" spans="1:30" ht="15.75" customHeight="1" x14ac:dyDescent="0.25">
      <c r="A132" s="800"/>
      <c r="B132" s="800"/>
      <c r="C132" s="800"/>
      <c r="D132" s="800"/>
      <c r="E132" s="800"/>
      <c r="F132" s="800"/>
      <c r="G132" s="801"/>
      <c r="H132" s="800"/>
      <c r="I132" s="800"/>
      <c r="J132" s="800"/>
      <c r="K132" s="800"/>
      <c r="L132" s="800"/>
      <c r="M132" s="800"/>
      <c r="N132" s="800"/>
      <c r="O132" s="800"/>
      <c r="P132" s="800"/>
      <c r="Q132" s="800"/>
      <c r="R132" s="800"/>
      <c r="S132" s="800"/>
      <c r="T132" s="800"/>
      <c r="U132" s="800"/>
      <c r="V132" s="800"/>
      <c r="W132" s="800"/>
      <c r="X132" s="800"/>
      <c r="Y132" s="800"/>
      <c r="Z132" s="800"/>
      <c r="AA132" s="800"/>
      <c r="AB132" s="800"/>
      <c r="AC132" s="800"/>
      <c r="AD132" s="800"/>
    </row>
    <row r="133" spans="1:30" ht="15.75" customHeight="1" x14ac:dyDescent="0.25">
      <c r="A133" s="800"/>
      <c r="B133" s="800"/>
      <c r="C133" s="800"/>
      <c r="D133" s="800"/>
      <c r="E133" s="800"/>
      <c r="F133" s="800"/>
      <c r="G133" s="801"/>
      <c r="H133" s="800"/>
      <c r="I133" s="800"/>
      <c r="J133" s="800"/>
      <c r="K133" s="800"/>
      <c r="L133" s="800"/>
      <c r="M133" s="800"/>
      <c r="N133" s="800"/>
      <c r="O133" s="800"/>
      <c r="P133" s="800"/>
      <c r="Q133" s="800"/>
      <c r="R133" s="800"/>
      <c r="S133" s="800"/>
      <c r="T133" s="800"/>
      <c r="U133" s="800"/>
      <c r="V133" s="800"/>
      <c r="W133" s="800"/>
      <c r="X133" s="800"/>
      <c r="Y133" s="800"/>
      <c r="Z133" s="800"/>
      <c r="AA133" s="800"/>
      <c r="AB133" s="800"/>
      <c r="AC133" s="800"/>
      <c r="AD133" s="800"/>
    </row>
    <row r="134" spans="1:30" ht="15.75" customHeight="1" x14ac:dyDescent="0.25">
      <c r="A134" s="800"/>
      <c r="B134" s="800"/>
      <c r="C134" s="800"/>
      <c r="D134" s="800"/>
      <c r="E134" s="800"/>
      <c r="F134" s="800"/>
      <c r="G134" s="801"/>
      <c r="H134" s="800"/>
      <c r="I134" s="800"/>
      <c r="J134" s="800"/>
      <c r="K134" s="800"/>
      <c r="L134" s="800"/>
      <c r="M134" s="800"/>
      <c r="N134" s="800"/>
      <c r="O134" s="800"/>
      <c r="P134" s="800"/>
      <c r="Q134" s="800"/>
      <c r="R134" s="800"/>
      <c r="S134" s="800"/>
      <c r="T134" s="800"/>
      <c r="U134" s="800"/>
      <c r="V134" s="800"/>
      <c r="W134" s="800"/>
      <c r="X134" s="800"/>
      <c r="Y134" s="800"/>
      <c r="Z134" s="800"/>
      <c r="AA134" s="800"/>
      <c r="AB134" s="800"/>
      <c r="AC134" s="800"/>
      <c r="AD134" s="800"/>
    </row>
    <row r="135" spans="1:30" ht="15.75" customHeight="1" x14ac:dyDescent="0.25">
      <c r="A135" s="800"/>
      <c r="B135" s="800"/>
      <c r="C135" s="800"/>
      <c r="D135" s="800"/>
      <c r="E135" s="800"/>
      <c r="F135" s="800"/>
      <c r="G135" s="801"/>
      <c r="H135" s="800"/>
      <c r="I135" s="800"/>
      <c r="J135" s="800"/>
      <c r="K135" s="800"/>
      <c r="L135" s="800"/>
      <c r="M135" s="800"/>
      <c r="N135" s="800"/>
      <c r="O135" s="800"/>
      <c r="P135" s="800"/>
      <c r="Q135" s="800"/>
      <c r="R135" s="800"/>
      <c r="S135" s="800"/>
      <c r="T135" s="800"/>
      <c r="U135" s="800"/>
      <c r="V135" s="800"/>
      <c r="W135" s="800"/>
      <c r="X135" s="800"/>
      <c r="Y135" s="800"/>
      <c r="Z135" s="800"/>
      <c r="AA135" s="800"/>
      <c r="AB135" s="800"/>
      <c r="AC135" s="800"/>
      <c r="AD135" s="800"/>
    </row>
    <row r="136" spans="1:30" ht="15.75" customHeight="1" x14ac:dyDescent="0.25">
      <c r="A136" s="800"/>
      <c r="B136" s="800"/>
      <c r="C136" s="800"/>
      <c r="D136" s="800"/>
      <c r="E136" s="800"/>
      <c r="F136" s="800"/>
      <c r="G136" s="801"/>
      <c r="H136" s="800"/>
      <c r="I136" s="800"/>
      <c r="J136" s="800"/>
      <c r="K136" s="800"/>
      <c r="L136" s="800"/>
      <c r="M136" s="800"/>
      <c r="N136" s="800"/>
      <c r="O136" s="800"/>
      <c r="P136" s="800"/>
      <c r="Q136" s="800"/>
      <c r="R136" s="800"/>
      <c r="S136" s="800"/>
      <c r="T136" s="800"/>
      <c r="U136" s="800"/>
      <c r="V136" s="800"/>
      <c r="W136" s="800"/>
      <c r="X136" s="800"/>
      <c r="Y136" s="800"/>
      <c r="Z136" s="800"/>
      <c r="AA136" s="800"/>
      <c r="AB136" s="800"/>
      <c r="AC136" s="800"/>
      <c r="AD136" s="800"/>
    </row>
    <row r="137" spans="1:30" ht="15.75" customHeight="1" x14ac:dyDescent="0.25">
      <c r="A137" s="800"/>
      <c r="B137" s="800"/>
      <c r="C137" s="800"/>
      <c r="D137" s="800"/>
      <c r="E137" s="800"/>
      <c r="F137" s="800"/>
      <c r="G137" s="801"/>
      <c r="H137" s="800"/>
      <c r="I137" s="800"/>
      <c r="J137" s="800"/>
      <c r="K137" s="800"/>
      <c r="L137" s="800"/>
      <c r="M137" s="800"/>
      <c r="N137" s="800"/>
      <c r="O137" s="800"/>
      <c r="P137" s="800"/>
      <c r="Q137" s="800"/>
      <c r="R137" s="800"/>
      <c r="S137" s="800"/>
      <c r="T137" s="800"/>
      <c r="U137" s="800"/>
      <c r="V137" s="800"/>
      <c r="W137" s="800"/>
      <c r="X137" s="800"/>
      <c r="Y137" s="800"/>
      <c r="Z137" s="800"/>
      <c r="AA137" s="800"/>
      <c r="AB137" s="800"/>
      <c r="AC137" s="800"/>
      <c r="AD137" s="800"/>
    </row>
    <row r="138" spans="1:30" ht="15.75" customHeight="1" x14ac:dyDescent="0.25">
      <c r="A138" s="800"/>
      <c r="B138" s="800"/>
      <c r="C138" s="800"/>
      <c r="D138" s="800"/>
      <c r="E138" s="800"/>
      <c r="F138" s="800"/>
      <c r="G138" s="801"/>
      <c r="H138" s="800"/>
      <c r="I138" s="800"/>
      <c r="J138" s="800"/>
      <c r="K138" s="800"/>
      <c r="L138" s="800"/>
      <c r="M138" s="800"/>
      <c r="N138" s="800"/>
      <c r="O138" s="800"/>
      <c r="P138" s="800"/>
      <c r="Q138" s="800"/>
      <c r="R138" s="800"/>
      <c r="S138" s="800"/>
      <c r="T138" s="800"/>
      <c r="U138" s="800"/>
      <c r="V138" s="800"/>
      <c r="W138" s="800"/>
      <c r="X138" s="800"/>
      <c r="Y138" s="800"/>
      <c r="Z138" s="800"/>
      <c r="AA138" s="800"/>
      <c r="AB138" s="800"/>
      <c r="AC138" s="800"/>
      <c r="AD138" s="800"/>
    </row>
    <row r="139" spans="1:30" ht="15.75" customHeight="1" x14ac:dyDescent="0.25">
      <c r="A139" s="800"/>
      <c r="B139" s="800"/>
      <c r="C139" s="800"/>
      <c r="D139" s="800"/>
      <c r="E139" s="800"/>
      <c r="F139" s="800"/>
      <c r="G139" s="801"/>
      <c r="H139" s="800"/>
      <c r="I139" s="800"/>
      <c r="J139" s="800"/>
      <c r="K139" s="800"/>
      <c r="L139" s="800"/>
      <c r="M139" s="800"/>
      <c r="N139" s="800"/>
      <c r="O139" s="800"/>
      <c r="P139" s="800"/>
      <c r="Q139" s="800"/>
      <c r="R139" s="800"/>
      <c r="S139" s="800"/>
      <c r="T139" s="800"/>
      <c r="U139" s="800"/>
      <c r="V139" s="800"/>
      <c r="W139" s="800"/>
      <c r="X139" s="800"/>
      <c r="Y139" s="800"/>
      <c r="Z139" s="800"/>
      <c r="AA139" s="800"/>
      <c r="AB139" s="800"/>
      <c r="AC139" s="800"/>
      <c r="AD139" s="800"/>
    </row>
    <row r="140" spans="1:30" ht="15.75" customHeight="1" x14ac:dyDescent="0.25">
      <c r="A140" s="800"/>
      <c r="B140" s="800"/>
      <c r="C140" s="800"/>
      <c r="D140" s="800"/>
      <c r="E140" s="800"/>
      <c r="F140" s="800"/>
      <c r="G140" s="801"/>
      <c r="H140" s="800"/>
      <c r="I140" s="800"/>
      <c r="J140" s="800"/>
      <c r="K140" s="800"/>
      <c r="L140" s="800"/>
      <c r="M140" s="800"/>
      <c r="N140" s="800"/>
      <c r="O140" s="800"/>
      <c r="P140" s="800"/>
      <c r="Q140" s="800"/>
      <c r="R140" s="800"/>
      <c r="S140" s="800"/>
      <c r="T140" s="800"/>
      <c r="U140" s="800"/>
      <c r="V140" s="800"/>
      <c r="W140" s="800"/>
      <c r="X140" s="800"/>
      <c r="Y140" s="800"/>
      <c r="Z140" s="800"/>
      <c r="AA140" s="800"/>
      <c r="AB140" s="800"/>
      <c r="AC140" s="800"/>
      <c r="AD140" s="800"/>
    </row>
    <row r="141" spans="1:30" ht="15.75" customHeight="1" x14ac:dyDescent="0.25">
      <c r="A141" s="800"/>
      <c r="B141" s="800"/>
      <c r="C141" s="800"/>
      <c r="D141" s="800"/>
      <c r="E141" s="800"/>
      <c r="F141" s="800"/>
      <c r="G141" s="801"/>
      <c r="H141" s="800"/>
      <c r="I141" s="800"/>
      <c r="J141" s="800"/>
      <c r="K141" s="800"/>
      <c r="L141" s="800"/>
      <c r="M141" s="800"/>
      <c r="N141" s="800"/>
      <c r="O141" s="800"/>
      <c r="P141" s="800"/>
      <c r="Q141" s="800"/>
      <c r="R141" s="800"/>
      <c r="S141" s="800"/>
      <c r="T141" s="800"/>
      <c r="U141" s="800"/>
      <c r="V141" s="800"/>
      <c r="W141" s="800"/>
      <c r="X141" s="800"/>
      <c r="Y141" s="800"/>
      <c r="Z141" s="800"/>
      <c r="AA141" s="800"/>
      <c r="AB141" s="800"/>
      <c r="AC141" s="800"/>
      <c r="AD141" s="800"/>
    </row>
    <row r="142" spans="1:30" ht="15.75" customHeight="1" x14ac:dyDescent="0.25">
      <c r="A142" s="800"/>
      <c r="B142" s="800"/>
      <c r="C142" s="800"/>
      <c r="D142" s="800"/>
      <c r="E142" s="800"/>
      <c r="F142" s="800"/>
      <c r="G142" s="801"/>
      <c r="H142" s="800"/>
      <c r="I142" s="800"/>
      <c r="J142" s="800"/>
      <c r="K142" s="800"/>
      <c r="L142" s="800"/>
      <c r="M142" s="800"/>
      <c r="N142" s="800"/>
      <c r="O142" s="800"/>
      <c r="P142" s="800"/>
      <c r="Q142" s="800"/>
      <c r="R142" s="800"/>
      <c r="S142" s="800"/>
      <c r="T142" s="800"/>
      <c r="U142" s="800"/>
      <c r="V142" s="800"/>
      <c r="W142" s="800"/>
      <c r="X142" s="800"/>
      <c r="Y142" s="800"/>
      <c r="Z142" s="800"/>
      <c r="AA142" s="800"/>
      <c r="AB142" s="800"/>
      <c r="AC142" s="800"/>
      <c r="AD142" s="800"/>
    </row>
    <row r="143" spans="1:30" ht="15.75" customHeight="1" x14ac:dyDescent="0.25">
      <c r="A143" s="800"/>
      <c r="B143" s="800"/>
      <c r="C143" s="800"/>
      <c r="D143" s="800"/>
      <c r="E143" s="800"/>
      <c r="F143" s="800"/>
      <c r="G143" s="801"/>
      <c r="H143" s="800"/>
      <c r="I143" s="800"/>
      <c r="J143" s="800"/>
      <c r="K143" s="800"/>
      <c r="L143" s="800"/>
      <c r="M143" s="800"/>
      <c r="N143" s="800"/>
      <c r="O143" s="800"/>
      <c r="P143" s="800"/>
      <c r="Q143" s="800"/>
      <c r="R143" s="800"/>
      <c r="S143" s="800"/>
      <c r="T143" s="800"/>
      <c r="U143" s="800"/>
      <c r="V143" s="800"/>
      <c r="W143" s="800"/>
      <c r="X143" s="800"/>
      <c r="Y143" s="800"/>
      <c r="Z143" s="800"/>
      <c r="AA143" s="800"/>
      <c r="AB143" s="800"/>
      <c r="AC143" s="800"/>
      <c r="AD143" s="800"/>
    </row>
    <row r="144" spans="1:30" ht="15.75" customHeight="1" x14ac:dyDescent="0.25">
      <c r="A144" s="800"/>
      <c r="B144" s="800"/>
      <c r="C144" s="800"/>
      <c r="D144" s="800"/>
      <c r="E144" s="800"/>
      <c r="F144" s="800"/>
      <c r="G144" s="801"/>
      <c r="H144" s="800"/>
      <c r="I144" s="800"/>
      <c r="J144" s="800"/>
      <c r="K144" s="800"/>
      <c r="L144" s="800"/>
      <c r="M144" s="800"/>
      <c r="N144" s="800"/>
      <c r="O144" s="800"/>
      <c r="P144" s="800"/>
      <c r="Q144" s="800"/>
      <c r="R144" s="800"/>
      <c r="S144" s="800"/>
      <c r="T144" s="800"/>
      <c r="U144" s="800"/>
      <c r="V144" s="800"/>
      <c r="W144" s="800"/>
      <c r="X144" s="800"/>
      <c r="Y144" s="800"/>
      <c r="Z144" s="800"/>
      <c r="AA144" s="800"/>
      <c r="AB144" s="800"/>
      <c r="AC144" s="800"/>
      <c r="AD144" s="800"/>
    </row>
    <row r="145" spans="1:30" ht="15.75" customHeight="1" x14ac:dyDescent="0.25">
      <c r="A145" s="800"/>
      <c r="B145" s="800"/>
      <c r="C145" s="800"/>
      <c r="D145" s="800"/>
      <c r="E145" s="800"/>
      <c r="F145" s="800"/>
      <c r="G145" s="801"/>
      <c r="H145" s="800"/>
      <c r="I145" s="800"/>
      <c r="J145" s="800"/>
      <c r="K145" s="800"/>
      <c r="L145" s="800"/>
      <c r="M145" s="800"/>
      <c r="N145" s="800"/>
      <c r="O145" s="800"/>
      <c r="P145" s="800"/>
      <c r="Q145" s="800"/>
      <c r="R145" s="800"/>
      <c r="S145" s="800"/>
      <c r="T145" s="800"/>
      <c r="U145" s="800"/>
      <c r="V145" s="800"/>
      <c r="W145" s="800"/>
      <c r="X145" s="800"/>
      <c r="Y145" s="800"/>
      <c r="Z145" s="800"/>
      <c r="AA145" s="800"/>
      <c r="AB145" s="800"/>
      <c r="AC145" s="800"/>
      <c r="AD145" s="800"/>
    </row>
    <row r="146" spans="1:30" ht="15.75" customHeight="1" x14ac:dyDescent="0.25">
      <c r="A146" s="800"/>
      <c r="B146" s="800"/>
      <c r="C146" s="800"/>
      <c r="D146" s="800"/>
      <c r="E146" s="800"/>
      <c r="F146" s="800"/>
      <c r="G146" s="801"/>
      <c r="H146" s="800"/>
      <c r="I146" s="800"/>
      <c r="J146" s="800"/>
      <c r="K146" s="800"/>
      <c r="L146" s="800"/>
      <c r="M146" s="800"/>
      <c r="N146" s="800"/>
      <c r="O146" s="800"/>
      <c r="P146" s="800"/>
      <c r="Q146" s="800"/>
      <c r="R146" s="800"/>
      <c r="S146" s="800"/>
      <c r="T146" s="800"/>
      <c r="U146" s="800"/>
      <c r="V146" s="800"/>
      <c r="W146" s="800"/>
      <c r="X146" s="800"/>
      <c r="Y146" s="800"/>
      <c r="Z146" s="800"/>
      <c r="AA146" s="800"/>
      <c r="AB146" s="800"/>
      <c r="AC146" s="800"/>
      <c r="AD146" s="800"/>
    </row>
    <row r="147" spans="1:30" ht="15.75" customHeight="1" x14ac:dyDescent="0.25">
      <c r="A147" s="800"/>
      <c r="B147" s="800"/>
      <c r="C147" s="800"/>
      <c r="D147" s="800"/>
      <c r="E147" s="800"/>
      <c r="F147" s="800"/>
      <c r="G147" s="801"/>
      <c r="H147" s="800"/>
      <c r="I147" s="800"/>
      <c r="J147" s="800"/>
      <c r="K147" s="800"/>
      <c r="L147" s="800"/>
      <c r="M147" s="800"/>
      <c r="N147" s="800"/>
      <c r="O147" s="800"/>
      <c r="P147" s="800"/>
      <c r="Q147" s="800"/>
      <c r="R147" s="800"/>
      <c r="S147" s="800"/>
      <c r="T147" s="800"/>
      <c r="U147" s="800"/>
      <c r="V147" s="800"/>
      <c r="W147" s="800"/>
      <c r="X147" s="800"/>
      <c r="Y147" s="800"/>
      <c r="Z147" s="800"/>
      <c r="AA147" s="800"/>
      <c r="AB147" s="800"/>
      <c r="AC147" s="800"/>
      <c r="AD147" s="800"/>
    </row>
    <row r="148" spans="1:30" ht="15.75" customHeight="1" x14ac:dyDescent="0.25">
      <c r="A148" s="800"/>
      <c r="B148" s="800"/>
      <c r="C148" s="800"/>
      <c r="D148" s="800"/>
      <c r="E148" s="800"/>
      <c r="F148" s="800"/>
      <c r="G148" s="801"/>
      <c r="H148" s="800"/>
      <c r="I148" s="800"/>
      <c r="J148" s="800"/>
      <c r="K148" s="800"/>
      <c r="L148" s="800"/>
      <c r="M148" s="800"/>
      <c r="N148" s="800"/>
      <c r="O148" s="800"/>
      <c r="P148" s="800"/>
      <c r="Q148" s="800"/>
      <c r="R148" s="800"/>
      <c r="S148" s="800"/>
      <c r="T148" s="800"/>
      <c r="U148" s="800"/>
      <c r="V148" s="800"/>
      <c r="W148" s="800"/>
      <c r="X148" s="800"/>
      <c r="Y148" s="800"/>
      <c r="Z148" s="800"/>
      <c r="AA148" s="800"/>
      <c r="AB148" s="800"/>
      <c r="AC148" s="800"/>
      <c r="AD148" s="800"/>
    </row>
    <row r="149" spans="1:30" ht="15.75" customHeight="1" x14ac:dyDescent="0.25">
      <c r="A149" s="800"/>
      <c r="B149" s="800"/>
      <c r="C149" s="800"/>
      <c r="D149" s="800"/>
      <c r="E149" s="800"/>
      <c r="F149" s="800"/>
      <c r="G149" s="801"/>
      <c r="H149" s="800"/>
      <c r="I149" s="800"/>
      <c r="J149" s="800"/>
      <c r="K149" s="800"/>
      <c r="L149" s="800"/>
      <c r="M149" s="800"/>
      <c r="N149" s="800"/>
      <c r="O149" s="800"/>
      <c r="P149" s="800"/>
      <c r="Q149" s="800"/>
      <c r="R149" s="800"/>
      <c r="S149" s="800"/>
      <c r="T149" s="800"/>
      <c r="U149" s="800"/>
      <c r="V149" s="800"/>
      <c r="W149" s="800"/>
      <c r="X149" s="800"/>
      <c r="Y149" s="800"/>
      <c r="Z149" s="800"/>
      <c r="AA149" s="800"/>
      <c r="AB149" s="800"/>
      <c r="AC149" s="800"/>
      <c r="AD149" s="800"/>
    </row>
    <row r="150" spans="1:30" ht="15.75" customHeight="1" x14ac:dyDescent="0.25">
      <c r="A150" s="800"/>
      <c r="B150" s="800"/>
      <c r="C150" s="800"/>
      <c r="D150" s="800"/>
      <c r="E150" s="800"/>
      <c r="F150" s="800"/>
      <c r="G150" s="801"/>
      <c r="H150" s="800"/>
      <c r="I150" s="800"/>
      <c r="J150" s="800"/>
      <c r="K150" s="800"/>
      <c r="L150" s="800"/>
      <c r="M150" s="800"/>
      <c r="N150" s="800"/>
      <c r="O150" s="800"/>
      <c r="P150" s="800"/>
      <c r="Q150" s="800"/>
      <c r="R150" s="800"/>
      <c r="S150" s="800"/>
      <c r="T150" s="800"/>
      <c r="U150" s="800"/>
      <c r="V150" s="800"/>
      <c r="W150" s="800"/>
      <c r="X150" s="800"/>
      <c r="Y150" s="800"/>
      <c r="Z150" s="800"/>
      <c r="AA150" s="800"/>
      <c r="AB150" s="800"/>
      <c r="AC150" s="800"/>
      <c r="AD150" s="800"/>
    </row>
    <row r="151" spans="1:30" ht="15.75" customHeight="1" x14ac:dyDescent="0.25">
      <c r="A151" s="800"/>
      <c r="B151" s="800"/>
      <c r="C151" s="800"/>
      <c r="D151" s="800"/>
      <c r="E151" s="800"/>
      <c r="F151" s="800"/>
      <c r="G151" s="801"/>
      <c r="H151" s="800"/>
      <c r="I151" s="800"/>
      <c r="J151" s="800"/>
      <c r="K151" s="800"/>
      <c r="L151" s="800"/>
      <c r="M151" s="800"/>
      <c r="N151" s="800"/>
      <c r="O151" s="800"/>
      <c r="P151" s="800"/>
      <c r="Q151" s="800"/>
      <c r="R151" s="800"/>
      <c r="S151" s="800"/>
      <c r="T151" s="800"/>
      <c r="U151" s="800"/>
      <c r="V151" s="800"/>
      <c r="W151" s="800"/>
      <c r="X151" s="800"/>
      <c r="Y151" s="800"/>
      <c r="Z151" s="800"/>
      <c r="AA151" s="800"/>
      <c r="AB151" s="800"/>
      <c r="AC151" s="800"/>
      <c r="AD151" s="800"/>
    </row>
    <row r="152" spans="1:30" ht="15.75" customHeight="1" x14ac:dyDescent="0.25">
      <c r="A152" s="800"/>
      <c r="B152" s="800"/>
      <c r="C152" s="800"/>
      <c r="D152" s="800"/>
      <c r="E152" s="800"/>
      <c r="F152" s="800"/>
      <c r="G152" s="801"/>
      <c r="H152" s="800"/>
      <c r="I152" s="800"/>
      <c r="J152" s="800"/>
      <c r="K152" s="800"/>
      <c r="L152" s="800"/>
      <c r="M152" s="800"/>
      <c r="N152" s="800"/>
      <c r="O152" s="800"/>
      <c r="P152" s="800"/>
      <c r="Q152" s="800"/>
      <c r="R152" s="800"/>
      <c r="S152" s="800"/>
      <c r="T152" s="800"/>
      <c r="U152" s="800"/>
      <c r="V152" s="800"/>
      <c r="W152" s="800"/>
      <c r="X152" s="800"/>
      <c r="Y152" s="800"/>
      <c r="Z152" s="800"/>
      <c r="AA152" s="800"/>
      <c r="AB152" s="800"/>
      <c r="AC152" s="800"/>
      <c r="AD152" s="800"/>
    </row>
    <row r="153" spans="1:30" ht="15.75" customHeight="1" x14ac:dyDescent="0.25">
      <c r="A153" s="800"/>
      <c r="B153" s="800"/>
      <c r="C153" s="800"/>
      <c r="D153" s="800"/>
      <c r="E153" s="800"/>
      <c r="F153" s="800"/>
      <c r="G153" s="801"/>
      <c r="H153" s="800"/>
      <c r="I153" s="800"/>
      <c r="J153" s="800"/>
      <c r="K153" s="800"/>
      <c r="L153" s="800"/>
      <c r="M153" s="800"/>
      <c r="N153" s="800"/>
      <c r="O153" s="800"/>
      <c r="P153" s="800"/>
      <c r="Q153" s="800"/>
      <c r="R153" s="800"/>
      <c r="S153" s="800"/>
      <c r="T153" s="800"/>
      <c r="U153" s="800"/>
      <c r="V153" s="800"/>
      <c r="W153" s="800"/>
      <c r="X153" s="800"/>
      <c r="Y153" s="800"/>
      <c r="Z153" s="800"/>
      <c r="AA153" s="800"/>
      <c r="AB153" s="800"/>
      <c r="AC153" s="800"/>
      <c r="AD153" s="800"/>
    </row>
    <row r="154" spans="1:30" ht="15.75" customHeight="1" x14ac:dyDescent="0.25">
      <c r="A154" s="800"/>
      <c r="B154" s="800"/>
      <c r="C154" s="800"/>
      <c r="D154" s="800"/>
      <c r="E154" s="800"/>
      <c r="F154" s="800"/>
      <c r="G154" s="801"/>
      <c r="H154" s="800"/>
      <c r="I154" s="800"/>
      <c r="J154" s="800"/>
      <c r="K154" s="800"/>
      <c r="L154" s="800"/>
      <c r="M154" s="800"/>
      <c r="N154" s="800"/>
      <c r="O154" s="800"/>
      <c r="P154" s="800"/>
      <c r="Q154" s="800"/>
      <c r="R154" s="800"/>
      <c r="S154" s="800"/>
      <c r="T154" s="800"/>
      <c r="U154" s="800"/>
      <c r="V154" s="800"/>
      <c r="W154" s="800"/>
      <c r="X154" s="800"/>
      <c r="Y154" s="800"/>
      <c r="Z154" s="800"/>
      <c r="AA154" s="800"/>
      <c r="AB154" s="800"/>
      <c r="AC154" s="800"/>
      <c r="AD154" s="800"/>
    </row>
    <row r="155" spans="1:30" ht="15.75" customHeight="1" x14ac:dyDescent="0.25">
      <c r="A155" s="800"/>
      <c r="B155" s="800"/>
      <c r="C155" s="800"/>
      <c r="D155" s="800"/>
      <c r="E155" s="800"/>
      <c r="F155" s="800"/>
      <c r="G155" s="801"/>
      <c r="H155" s="800"/>
      <c r="I155" s="800"/>
      <c r="J155" s="800"/>
      <c r="K155" s="800"/>
      <c r="L155" s="800"/>
      <c r="M155" s="800"/>
      <c r="N155" s="800"/>
      <c r="O155" s="800"/>
      <c r="P155" s="800"/>
      <c r="Q155" s="800"/>
      <c r="R155" s="800"/>
      <c r="S155" s="800"/>
      <c r="T155" s="800"/>
      <c r="U155" s="800"/>
      <c r="V155" s="800"/>
      <c r="W155" s="800"/>
      <c r="X155" s="800"/>
      <c r="Y155" s="800"/>
      <c r="Z155" s="800"/>
      <c r="AA155" s="800"/>
      <c r="AB155" s="800"/>
      <c r="AC155" s="800"/>
      <c r="AD155" s="800"/>
    </row>
    <row r="156" spans="1:30" ht="15.75" customHeight="1" x14ac:dyDescent="0.25">
      <c r="A156" s="800"/>
      <c r="B156" s="800"/>
      <c r="C156" s="800"/>
      <c r="D156" s="800"/>
      <c r="E156" s="800"/>
      <c r="F156" s="800"/>
      <c r="G156" s="801"/>
      <c r="H156" s="800"/>
      <c r="I156" s="800"/>
      <c r="J156" s="800"/>
      <c r="K156" s="800"/>
      <c r="L156" s="800"/>
      <c r="M156" s="800"/>
      <c r="N156" s="800"/>
      <c r="O156" s="800"/>
      <c r="P156" s="800"/>
      <c r="Q156" s="800"/>
      <c r="R156" s="800"/>
      <c r="S156" s="800"/>
      <c r="T156" s="800"/>
      <c r="U156" s="800"/>
      <c r="V156" s="800"/>
      <c r="W156" s="800"/>
      <c r="X156" s="800"/>
      <c r="Y156" s="800"/>
      <c r="Z156" s="800"/>
      <c r="AA156" s="800"/>
      <c r="AB156" s="800"/>
      <c r="AC156" s="800"/>
      <c r="AD156" s="800"/>
    </row>
    <row r="157" spans="1:30" ht="15.75" customHeight="1" x14ac:dyDescent="0.25">
      <c r="A157" s="800"/>
      <c r="B157" s="800"/>
      <c r="C157" s="800"/>
      <c r="D157" s="800"/>
      <c r="E157" s="800"/>
      <c r="F157" s="800"/>
      <c r="G157" s="801"/>
      <c r="H157" s="800"/>
      <c r="I157" s="800"/>
      <c r="J157" s="800"/>
      <c r="K157" s="800"/>
      <c r="L157" s="800"/>
      <c r="M157" s="800"/>
      <c r="N157" s="800"/>
      <c r="O157" s="800"/>
      <c r="P157" s="800"/>
      <c r="Q157" s="800"/>
      <c r="R157" s="800"/>
      <c r="S157" s="800"/>
      <c r="T157" s="800"/>
      <c r="U157" s="800"/>
      <c r="V157" s="800"/>
      <c r="W157" s="800"/>
      <c r="X157" s="800"/>
      <c r="Y157" s="800"/>
      <c r="Z157" s="800"/>
      <c r="AA157" s="800"/>
      <c r="AB157" s="800"/>
      <c r="AC157" s="800"/>
      <c r="AD157" s="800"/>
    </row>
    <row r="158" spans="1:30" ht="15.75" customHeight="1" x14ac:dyDescent="0.25">
      <c r="A158" s="800"/>
      <c r="B158" s="800"/>
      <c r="C158" s="800"/>
      <c r="D158" s="800"/>
      <c r="E158" s="800"/>
      <c r="F158" s="800"/>
      <c r="G158" s="801"/>
      <c r="H158" s="800"/>
      <c r="I158" s="800"/>
      <c r="J158" s="800"/>
      <c r="K158" s="800"/>
      <c r="L158" s="800"/>
      <c r="M158" s="800"/>
      <c r="N158" s="800"/>
      <c r="O158" s="800"/>
      <c r="P158" s="800"/>
      <c r="Q158" s="800"/>
      <c r="R158" s="800"/>
      <c r="S158" s="800"/>
      <c r="T158" s="800"/>
      <c r="U158" s="800"/>
      <c r="V158" s="800"/>
      <c r="W158" s="800"/>
      <c r="X158" s="800"/>
      <c r="Y158" s="800"/>
      <c r="Z158" s="800"/>
      <c r="AA158" s="800"/>
      <c r="AB158" s="800"/>
      <c r="AC158" s="800"/>
      <c r="AD158" s="800"/>
    </row>
    <row r="159" spans="1:30" ht="15.75" customHeight="1" x14ac:dyDescent="0.25">
      <c r="A159" s="800"/>
      <c r="B159" s="800"/>
      <c r="C159" s="800"/>
      <c r="D159" s="800"/>
      <c r="E159" s="800"/>
      <c r="F159" s="800"/>
      <c r="G159" s="801"/>
      <c r="H159" s="800"/>
      <c r="I159" s="800"/>
      <c r="J159" s="800"/>
      <c r="K159" s="800"/>
      <c r="L159" s="800"/>
      <c r="M159" s="800"/>
      <c r="N159" s="800"/>
      <c r="O159" s="800"/>
      <c r="P159" s="800"/>
      <c r="Q159" s="800"/>
      <c r="R159" s="800"/>
      <c r="S159" s="800"/>
      <c r="T159" s="800"/>
      <c r="U159" s="800"/>
      <c r="V159" s="800"/>
      <c r="W159" s="800"/>
      <c r="X159" s="800"/>
      <c r="Y159" s="800"/>
      <c r="Z159" s="800"/>
      <c r="AA159" s="800"/>
      <c r="AB159" s="800"/>
      <c r="AC159" s="800"/>
      <c r="AD159" s="800"/>
    </row>
    <row r="160" spans="1:30" ht="15.75" customHeight="1" x14ac:dyDescent="0.25">
      <c r="A160" s="800"/>
      <c r="B160" s="800"/>
      <c r="C160" s="800"/>
      <c r="D160" s="800"/>
      <c r="E160" s="800"/>
      <c r="F160" s="800"/>
      <c r="G160" s="801"/>
      <c r="H160" s="800"/>
      <c r="I160" s="800"/>
      <c r="J160" s="800"/>
      <c r="K160" s="800"/>
      <c r="L160" s="800"/>
      <c r="M160" s="800"/>
      <c r="N160" s="800"/>
      <c r="O160" s="800"/>
      <c r="P160" s="800"/>
      <c r="Q160" s="800"/>
      <c r="R160" s="800"/>
      <c r="S160" s="800"/>
      <c r="T160" s="800"/>
      <c r="U160" s="800"/>
      <c r="V160" s="800"/>
      <c r="W160" s="800"/>
      <c r="X160" s="800"/>
      <c r="Y160" s="800"/>
      <c r="Z160" s="800"/>
      <c r="AA160" s="800"/>
      <c r="AB160" s="800"/>
      <c r="AC160" s="800"/>
      <c r="AD160" s="800"/>
    </row>
    <row r="161" spans="1:30" ht="15.75" customHeight="1" x14ac:dyDescent="0.25">
      <c r="A161" s="800"/>
      <c r="B161" s="800"/>
      <c r="C161" s="800"/>
      <c r="D161" s="800"/>
      <c r="E161" s="800"/>
      <c r="F161" s="800"/>
      <c r="G161" s="801"/>
      <c r="H161" s="800"/>
      <c r="I161" s="800"/>
      <c r="J161" s="800"/>
      <c r="K161" s="800"/>
      <c r="L161" s="800"/>
      <c r="M161" s="800"/>
      <c r="N161" s="800"/>
      <c r="O161" s="800"/>
      <c r="P161" s="800"/>
      <c r="Q161" s="800"/>
      <c r="R161" s="800"/>
      <c r="S161" s="800"/>
      <c r="T161" s="800"/>
      <c r="U161" s="800"/>
      <c r="V161" s="800"/>
      <c r="W161" s="800"/>
      <c r="X161" s="800"/>
      <c r="Y161" s="800"/>
      <c r="Z161" s="800"/>
      <c r="AA161" s="800"/>
      <c r="AB161" s="800"/>
      <c r="AC161" s="800"/>
      <c r="AD161" s="800"/>
    </row>
    <row r="162" spans="1:30" ht="15.75" customHeight="1" x14ac:dyDescent="0.25">
      <c r="A162" s="800"/>
      <c r="B162" s="800"/>
      <c r="C162" s="800"/>
      <c r="D162" s="800"/>
      <c r="E162" s="800"/>
      <c r="F162" s="800"/>
      <c r="G162" s="801"/>
      <c r="H162" s="800"/>
      <c r="I162" s="800"/>
      <c r="J162" s="800"/>
      <c r="K162" s="800"/>
      <c r="L162" s="800"/>
      <c r="M162" s="800"/>
      <c r="N162" s="800"/>
      <c r="O162" s="800"/>
      <c r="P162" s="800"/>
      <c r="Q162" s="800"/>
      <c r="R162" s="800"/>
      <c r="S162" s="800"/>
      <c r="T162" s="800"/>
      <c r="U162" s="800"/>
      <c r="V162" s="800"/>
      <c r="W162" s="800"/>
      <c r="X162" s="800"/>
      <c r="Y162" s="800"/>
      <c r="Z162" s="800"/>
      <c r="AA162" s="800"/>
      <c r="AB162" s="800"/>
      <c r="AC162" s="800"/>
      <c r="AD162" s="800"/>
    </row>
    <row r="163" spans="1:30" ht="15.75" customHeight="1" x14ac:dyDescent="0.25">
      <c r="A163" s="800"/>
      <c r="B163" s="800"/>
      <c r="C163" s="800"/>
      <c r="D163" s="800"/>
      <c r="E163" s="800"/>
      <c r="F163" s="800"/>
      <c r="G163" s="801"/>
      <c r="H163" s="800"/>
      <c r="I163" s="800"/>
      <c r="J163" s="800"/>
      <c r="K163" s="800"/>
      <c r="L163" s="800"/>
      <c r="M163" s="800"/>
      <c r="N163" s="800"/>
      <c r="O163" s="800"/>
      <c r="P163" s="800"/>
      <c r="Q163" s="800"/>
      <c r="R163" s="800"/>
      <c r="S163" s="800"/>
      <c r="T163" s="800"/>
      <c r="U163" s="800"/>
      <c r="V163" s="800"/>
      <c r="W163" s="800"/>
      <c r="X163" s="800"/>
      <c r="Y163" s="800"/>
      <c r="Z163" s="800"/>
      <c r="AA163" s="800"/>
      <c r="AB163" s="800"/>
      <c r="AC163" s="800"/>
      <c r="AD163" s="800"/>
    </row>
    <row r="164" spans="1:30" ht="15.75" customHeight="1" x14ac:dyDescent="0.25">
      <c r="A164" s="800"/>
      <c r="B164" s="800"/>
      <c r="C164" s="800"/>
      <c r="D164" s="800"/>
      <c r="E164" s="800"/>
      <c r="F164" s="800"/>
      <c r="G164" s="801"/>
      <c r="H164" s="800"/>
      <c r="I164" s="800"/>
      <c r="J164" s="800"/>
      <c r="K164" s="800"/>
      <c r="L164" s="800"/>
      <c r="M164" s="800"/>
      <c r="N164" s="800"/>
      <c r="O164" s="800"/>
      <c r="P164" s="800"/>
      <c r="Q164" s="800"/>
      <c r="R164" s="800"/>
      <c r="S164" s="800"/>
      <c r="T164" s="800"/>
      <c r="U164" s="800"/>
      <c r="V164" s="800"/>
      <c r="W164" s="800"/>
      <c r="X164" s="800"/>
      <c r="Y164" s="800"/>
      <c r="Z164" s="800"/>
      <c r="AA164" s="800"/>
      <c r="AB164" s="800"/>
      <c r="AC164" s="800"/>
      <c r="AD164" s="800"/>
    </row>
    <row r="165" spans="1:30" ht="15.75" customHeight="1" x14ac:dyDescent="0.25">
      <c r="A165" s="800"/>
      <c r="B165" s="800"/>
      <c r="C165" s="800"/>
      <c r="D165" s="800"/>
      <c r="E165" s="800"/>
      <c r="F165" s="800"/>
      <c r="G165" s="801"/>
      <c r="H165" s="800"/>
      <c r="I165" s="800"/>
      <c r="J165" s="800"/>
      <c r="K165" s="800"/>
      <c r="L165" s="800"/>
      <c r="M165" s="800"/>
      <c r="N165" s="800"/>
      <c r="O165" s="800"/>
      <c r="P165" s="800"/>
      <c r="Q165" s="800"/>
      <c r="R165" s="800"/>
      <c r="S165" s="800"/>
      <c r="T165" s="800"/>
      <c r="U165" s="800"/>
      <c r="V165" s="800"/>
      <c r="W165" s="800"/>
      <c r="X165" s="800"/>
      <c r="Y165" s="800"/>
      <c r="Z165" s="800"/>
      <c r="AA165" s="800"/>
      <c r="AB165" s="800"/>
      <c r="AC165" s="800"/>
      <c r="AD165" s="800"/>
    </row>
    <row r="166" spans="1:30" ht="15.75" customHeight="1" x14ac:dyDescent="0.25">
      <c r="A166" s="800"/>
      <c r="B166" s="800"/>
      <c r="C166" s="800"/>
      <c r="D166" s="800"/>
      <c r="E166" s="800"/>
      <c r="F166" s="800"/>
      <c r="G166" s="801"/>
      <c r="H166" s="800"/>
      <c r="I166" s="800"/>
      <c r="J166" s="800"/>
      <c r="K166" s="800"/>
      <c r="L166" s="800"/>
      <c r="M166" s="800"/>
      <c r="N166" s="800"/>
      <c r="O166" s="800"/>
      <c r="P166" s="800"/>
      <c r="Q166" s="800"/>
      <c r="R166" s="800"/>
      <c r="S166" s="800"/>
      <c r="T166" s="800"/>
      <c r="U166" s="800"/>
      <c r="V166" s="800"/>
      <c r="W166" s="800"/>
      <c r="X166" s="800"/>
      <c r="Y166" s="800"/>
      <c r="Z166" s="800"/>
      <c r="AA166" s="800"/>
      <c r="AB166" s="800"/>
      <c r="AC166" s="800"/>
      <c r="AD166" s="800"/>
    </row>
    <row r="167" spans="1:30" ht="15.75" customHeight="1" x14ac:dyDescent="0.25">
      <c r="A167" s="800"/>
      <c r="B167" s="800"/>
      <c r="C167" s="800"/>
      <c r="D167" s="800"/>
      <c r="E167" s="800"/>
      <c r="F167" s="800"/>
      <c r="G167" s="801"/>
      <c r="H167" s="800"/>
      <c r="I167" s="800"/>
      <c r="J167" s="800"/>
      <c r="K167" s="800"/>
      <c r="L167" s="800"/>
      <c r="M167" s="800"/>
      <c r="N167" s="800"/>
      <c r="O167" s="800"/>
      <c r="P167" s="800"/>
      <c r="Q167" s="800"/>
      <c r="R167" s="800"/>
      <c r="S167" s="800"/>
      <c r="T167" s="800"/>
      <c r="U167" s="800"/>
      <c r="V167" s="800"/>
      <c r="W167" s="800"/>
      <c r="X167" s="800"/>
      <c r="Y167" s="800"/>
      <c r="Z167" s="800"/>
      <c r="AA167" s="800"/>
      <c r="AB167" s="800"/>
      <c r="AC167" s="800"/>
      <c r="AD167" s="800"/>
    </row>
    <row r="168" spans="1:30" ht="15.75" customHeight="1" x14ac:dyDescent="0.25">
      <c r="A168" s="800"/>
      <c r="B168" s="800"/>
      <c r="C168" s="800"/>
      <c r="D168" s="800"/>
      <c r="E168" s="800"/>
      <c r="F168" s="800"/>
      <c r="G168" s="801"/>
      <c r="H168" s="800"/>
      <c r="I168" s="800"/>
      <c r="J168" s="800"/>
      <c r="K168" s="800"/>
      <c r="L168" s="800"/>
      <c r="M168" s="800"/>
      <c r="N168" s="800"/>
      <c r="O168" s="800"/>
      <c r="P168" s="800"/>
      <c r="Q168" s="800"/>
      <c r="R168" s="800"/>
      <c r="S168" s="800"/>
      <c r="T168" s="800"/>
      <c r="U168" s="800"/>
      <c r="V168" s="800"/>
      <c r="W168" s="800"/>
      <c r="X168" s="800"/>
      <c r="Y168" s="800"/>
      <c r="Z168" s="800"/>
      <c r="AA168" s="800"/>
      <c r="AB168" s="800"/>
      <c r="AC168" s="800"/>
      <c r="AD168" s="800"/>
    </row>
    <row r="169" spans="1:30" ht="15.75" customHeight="1" x14ac:dyDescent="0.25">
      <c r="A169" s="800"/>
      <c r="B169" s="800"/>
      <c r="C169" s="800"/>
      <c r="D169" s="800"/>
      <c r="E169" s="800"/>
      <c r="F169" s="800"/>
      <c r="G169" s="801"/>
      <c r="H169" s="800"/>
      <c r="I169" s="800"/>
      <c r="J169" s="800"/>
      <c r="K169" s="800"/>
      <c r="L169" s="800"/>
      <c r="M169" s="800"/>
      <c r="N169" s="800"/>
      <c r="O169" s="800"/>
      <c r="P169" s="800"/>
      <c r="Q169" s="800"/>
      <c r="R169" s="800"/>
      <c r="S169" s="800"/>
      <c r="T169" s="800"/>
      <c r="U169" s="800"/>
      <c r="V169" s="800"/>
      <c r="W169" s="800"/>
      <c r="X169" s="800"/>
      <c r="Y169" s="800"/>
      <c r="Z169" s="800"/>
      <c r="AA169" s="800"/>
      <c r="AB169" s="800"/>
      <c r="AC169" s="800"/>
      <c r="AD169" s="800"/>
    </row>
    <row r="170" spans="1:30" ht="15.75" customHeight="1" x14ac:dyDescent="0.25">
      <c r="A170" s="800"/>
      <c r="B170" s="800"/>
      <c r="C170" s="800"/>
      <c r="D170" s="800"/>
      <c r="E170" s="800"/>
      <c r="F170" s="800"/>
      <c r="G170" s="801"/>
      <c r="H170" s="800"/>
      <c r="I170" s="800"/>
      <c r="J170" s="800"/>
      <c r="K170" s="800"/>
      <c r="L170" s="800"/>
      <c r="M170" s="800"/>
      <c r="N170" s="800"/>
      <c r="O170" s="800"/>
      <c r="P170" s="800"/>
      <c r="Q170" s="800"/>
      <c r="R170" s="800"/>
      <c r="S170" s="800"/>
      <c r="T170" s="800"/>
      <c r="U170" s="800"/>
      <c r="V170" s="800"/>
      <c r="W170" s="800"/>
      <c r="X170" s="800"/>
      <c r="Y170" s="800"/>
      <c r="Z170" s="800"/>
      <c r="AA170" s="800"/>
      <c r="AB170" s="800"/>
      <c r="AC170" s="800"/>
      <c r="AD170" s="800"/>
    </row>
    <row r="171" spans="1:30" ht="15.75" customHeight="1" x14ac:dyDescent="0.25">
      <c r="A171" s="800"/>
      <c r="B171" s="800"/>
      <c r="C171" s="800"/>
      <c r="D171" s="800"/>
      <c r="E171" s="800"/>
      <c r="F171" s="800"/>
      <c r="G171" s="801"/>
      <c r="H171" s="800"/>
      <c r="I171" s="800"/>
      <c r="J171" s="800"/>
      <c r="K171" s="800"/>
      <c r="L171" s="800"/>
      <c r="M171" s="800"/>
      <c r="N171" s="800"/>
      <c r="O171" s="800"/>
      <c r="P171" s="800"/>
      <c r="Q171" s="800"/>
      <c r="R171" s="800"/>
      <c r="S171" s="800"/>
      <c r="T171" s="800"/>
      <c r="U171" s="800"/>
      <c r="V171" s="800"/>
      <c r="W171" s="800"/>
      <c r="X171" s="800"/>
      <c r="Y171" s="800"/>
      <c r="Z171" s="800"/>
      <c r="AA171" s="800"/>
      <c r="AB171" s="800"/>
      <c r="AC171" s="800"/>
      <c r="AD171" s="800"/>
    </row>
    <row r="172" spans="1:30" ht="15.75" customHeight="1" x14ac:dyDescent="0.25">
      <c r="A172" s="800"/>
      <c r="B172" s="800"/>
      <c r="C172" s="800"/>
      <c r="D172" s="800"/>
      <c r="E172" s="800"/>
      <c r="F172" s="800"/>
      <c r="G172" s="801"/>
      <c r="H172" s="800"/>
      <c r="I172" s="800"/>
      <c r="J172" s="800"/>
      <c r="K172" s="800"/>
      <c r="L172" s="800"/>
      <c r="M172" s="800"/>
      <c r="N172" s="800"/>
      <c r="O172" s="800"/>
      <c r="P172" s="800"/>
      <c r="Q172" s="800"/>
      <c r="R172" s="800"/>
      <c r="S172" s="800"/>
      <c r="T172" s="800"/>
      <c r="U172" s="800"/>
      <c r="V172" s="800"/>
      <c r="W172" s="800"/>
      <c r="X172" s="800"/>
      <c r="Y172" s="800"/>
      <c r="Z172" s="800"/>
      <c r="AA172" s="800"/>
      <c r="AB172" s="800"/>
      <c r="AC172" s="800"/>
      <c r="AD172" s="800"/>
    </row>
    <row r="173" spans="1:30" ht="15.75" customHeight="1" x14ac:dyDescent="0.25">
      <c r="A173" s="800"/>
      <c r="B173" s="800"/>
      <c r="C173" s="800"/>
      <c r="D173" s="800"/>
      <c r="E173" s="800"/>
      <c r="F173" s="800"/>
      <c r="G173" s="801"/>
      <c r="H173" s="800"/>
      <c r="I173" s="800"/>
      <c r="J173" s="800"/>
      <c r="K173" s="800"/>
      <c r="L173" s="800"/>
      <c r="M173" s="800"/>
      <c r="N173" s="800"/>
      <c r="O173" s="800"/>
      <c r="P173" s="800"/>
      <c r="Q173" s="800"/>
      <c r="R173" s="800"/>
      <c r="S173" s="800"/>
      <c r="T173" s="800"/>
      <c r="U173" s="800"/>
      <c r="V173" s="800"/>
      <c r="W173" s="800"/>
      <c r="X173" s="800"/>
      <c r="Y173" s="800"/>
      <c r="Z173" s="800"/>
      <c r="AA173" s="800"/>
      <c r="AB173" s="800"/>
      <c r="AC173" s="800"/>
      <c r="AD173" s="800"/>
    </row>
    <row r="174" spans="1:30" ht="15.75" customHeight="1" x14ac:dyDescent="0.25">
      <c r="A174" s="800"/>
      <c r="B174" s="800"/>
      <c r="C174" s="800"/>
      <c r="D174" s="800"/>
      <c r="E174" s="800"/>
      <c r="F174" s="800"/>
      <c r="G174" s="801"/>
      <c r="H174" s="800"/>
      <c r="I174" s="800"/>
      <c r="J174" s="800"/>
      <c r="K174" s="800"/>
      <c r="L174" s="800"/>
      <c r="M174" s="800"/>
      <c r="N174" s="800"/>
      <c r="O174" s="800"/>
      <c r="P174" s="800"/>
      <c r="Q174" s="800"/>
      <c r="R174" s="800"/>
      <c r="S174" s="800"/>
      <c r="T174" s="800"/>
      <c r="U174" s="800"/>
      <c r="V174" s="800"/>
      <c r="W174" s="800"/>
      <c r="X174" s="800"/>
      <c r="Y174" s="800"/>
      <c r="Z174" s="800"/>
      <c r="AA174" s="800"/>
      <c r="AB174" s="800"/>
      <c r="AC174" s="800"/>
      <c r="AD174" s="800"/>
    </row>
    <row r="175" spans="1:30" ht="15.75" customHeight="1" x14ac:dyDescent="0.25">
      <c r="A175" s="800"/>
      <c r="B175" s="800"/>
      <c r="C175" s="800"/>
      <c r="D175" s="800"/>
      <c r="E175" s="800"/>
      <c r="F175" s="800"/>
      <c r="G175" s="801"/>
      <c r="H175" s="800"/>
      <c r="I175" s="800"/>
      <c r="J175" s="800"/>
      <c r="K175" s="800"/>
      <c r="L175" s="800"/>
      <c r="M175" s="800"/>
      <c r="N175" s="800"/>
      <c r="O175" s="800"/>
      <c r="P175" s="800"/>
      <c r="Q175" s="800"/>
      <c r="R175" s="800"/>
      <c r="S175" s="800"/>
      <c r="T175" s="800"/>
      <c r="U175" s="800"/>
      <c r="V175" s="800"/>
      <c r="W175" s="800"/>
      <c r="X175" s="800"/>
      <c r="Y175" s="800"/>
      <c r="Z175" s="800"/>
      <c r="AA175" s="800"/>
      <c r="AB175" s="800"/>
      <c r="AC175" s="800"/>
      <c r="AD175" s="800"/>
    </row>
    <row r="176" spans="1:30" ht="15.75" customHeight="1" x14ac:dyDescent="0.25">
      <c r="A176" s="800"/>
      <c r="B176" s="800"/>
      <c r="C176" s="800"/>
      <c r="D176" s="800"/>
      <c r="E176" s="800"/>
      <c r="F176" s="800"/>
      <c r="G176" s="801"/>
      <c r="H176" s="800"/>
      <c r="I176" s="800"/>
      <c r="J176" s="800"/>
      <c r="K176" s="800"/>
      <c r="L176" s="800"/>
      <c r="M176" s="800"/>
      <c r="N176" s="800"/>
      <c r="O176" s="800"/>
      <c r="P176" s="800"/>
      <c r="Q176" s="800"/>
      <c r="R176" s="800"/>
      <c r="S176" s="800"/>
      <c r="T176" s="800"/>
      <c r="U176" s="800"/>
      <c r="V176" s="800"/>
      <c r="W176" s="800"/>
      <c r="X176" s="800"/>
      <c r="Y176" s="800"/>
      <c r="Z176" s="800"/>
      <c r="AA176" s="800"/>
      <c r="AB176" s="800"/>
      <c r="AC176" s="800"/>
      <c r="AD176" s="800"/>
    </row>
    <row r="177" spans="1:30" ht="15.75" customHeight="1" x14ac:dyDescent="0.25">
      <c r="A177" s="800"/>
      <c r="B177" s="800"/>
      <c r="C177" s="800"/>
      <c r="D177" s="800"/>
      <c r="E177" s="800"/>
      <c r="F177" s="800"/>
      <c r="G177" s="801"/>
      <c r="H177" s="800"/>
      <c r="I177" s="800"/>
      <c r="J177" s="800"/>
      <c r="K177" s="800"/>
      <c r="L177" s="800"/>
      <c r="M177" s="800"/>
      <c r="N177" s="800"/>
      <c r="O177" s="800"/>
      <c r="P177" s="800"/>
      <c r="Q177" s="800"/>
      <c r="R177" s="800"/>
      <c r="S177" s="800"/>
      <c r="T177" s="800"/>
      <c r="U177" s="800"/>
      <c r="V177" s="800"/>
      <c r="W177" s="800"/>
      <c r="X177" s="800"/>
      <c r="Y177" s="800"/>
      <c r="Z177" s="800"/>
      <c r="AA177" s="800"/>
      <c r="AB177" s="800"/>
      <c r="AC177" s="800"/>
      <c r="AD177" s="800"/>
    </row>
    <row r="178" spans="1:30" ht="15.75" customHeight="1" x14ac:dyDescent="0.25">
      <c r="A178" s="800"/>
      <c r="B178" s="800"/>
      <c r="C178" s="800"/>
      <c r="D178" s="800"/>
      <c r="E178" s="800"/>
      <c r="F178" s="800"/>
      <c r="G178" s="801"/>
      <c r="H178" s="800"/>
      <c r="I178" s="800"/>
      <c r="J178" s="800"/>
      <c r="K178" s="800"/>
      <c r="L178" s="800"/>
      <c r="M178" s="800"/>
      <c r="N178" s="800"/>
      <c r="O178" s="800"/>
      <c r="P178" s="800"/>
      <c r="Q178" s="800"/>
      <c r="R178" s="800"/>
      <c r="S178" s="800"/>
      <c r="T178" s="800"/>
      <c r="U178" s="800"/>
      <c r="V178" s="800"/>
      <c r="W178" s="800"/>
      <c r="X178" s="800"/>
      <c r="Y178" s="800"/>
      <c r="Z178" s="800"/>
      <c r="AA178" s="800"/>
      <c r="AB178" s="800"/>
      <c r="AC178" s="800"/>
      <c r="AD178" s="800"/>
    </row>
    <row r="179" spans="1:30" ht="15.75" customHeight="1" x14ac:dyDescent="0.25">
      <c r="A179" s="800"/>
      <c r="B179" s="800"/>
      <c r="C179" s="800"/>
      <c r="D179" s="800"/>
      <c r="E179" s="800"/>
      <c r="F179" s="800"/>
      <c r="G179" s="801"/>
      <c r="H179" s="800"/>
      <c r="I179" s="800"/>
      <c r="J179" s="800"/>
      <c r="K179" s="800"/>
      <c r="L179" s="800"/>
      <c r="M179" s="800"/>
      <c r="N179" s="800"/>
      <c r="O179" s="800"/>
      <c r="P179" s="800"/>
      <c r="Q179" s="800"/>
      <c r="R179" s="800"/>
      <c r="S179" s="800"/>
      <c r="T179" s="800"/>
      <c r="U179" s="800"/>
      <c r="V179" s="800"/>
      <c r="W179" s="800"/>
      <c r="X179" s="800"/>
      <c r="Y179" s="800"/>
      <c r="Z179" s="800"/>
      <c r="AA179" s="800"/>
      <c r="AB179" s="800"/>
      <c r="AC179" s="800"/>
      <c r="AD179" s="800"/>
    </row>
    <row r="180" spans="1:30" ht="15.75" customHeight="1" x14ac:dyDescent="0.25">
      <c r="A180" s="800"/>
      <c r="B180" s="800"/>
      <c r="C180" s="800"/>
      <c r="D180" s="800"/>
      <c r="E180" s="800"/>
      <c r="F180" s="800"/>
      <c r="G180" s="801"/>
      <c r="H180" s="800"/>
      <c r="I180" s="800"/>
      <c r="J180" s="800"/>
      <c r="K180" s="800"/>
      <c r="L180" s="800"/>
      <c r="M180" s="800"/>
      <c r="N180" s="800"/>
      <c r="O180" s="800"/>
      <c r="P180" s="800"/>
      <c r="Q180" s="800"/>
      <c r="R180" s="800"/>
      <c r="S180" s="800"/>
      <c r="T180" s="800"/>
      <c r="U180" s="800"/>
      <c r="V180" s="800"/>
      <c r="W180" s="800"/>
      <c r="X180" s="800"/>
      <c r="Y180" s="800"/>
      <c r="Z180" s="800"/>
      <c r="AA180" s="800"/>
      <c r="AB180" s="800"/>
      <c r="AC180" s="800"/>
      <c r="AD180" s="800"/>
    </row>
    <row r="181" spans="1:30" ht="15.75" customHeight="1" x14ac:dyDescent="0.25">
      <c r="A181" s="800"/>
      <c r="B181" s="800"/>
      <c r="C181" s="800"/>
      <c r="D181" s="800"/>
      <c r="E181" s="800"/>
      <c r="F181" s="800"/>
      <c r="G181" s="801"/>
      <c r="H181" s="800"/>
      <c r="I181" s="800"/>
      <c r="J181" s="800"/>
      <c r="K181" s="800"/>
      <c r="L181" s="800"/>
      <c r="M181" s="800"/>
      <c r="N181" s="800"/>
      <c r="O181" s="800"/>
      <c r="P181" s="800"/>
      <c r="Q181" s="800"/>
      <c r="R181" s="800"/>
      <c r="S181" s="800"/>
      <c r="T181" s="800"/>
      <c r="U181" s="800"/>
      <c r="V181" s="800"/>
      <c r="W181" s="800"/>
      <c r="X181" s="800"/>
      <c r="Y181" s="800"/>
      <c r="Z181" s="800"/>
      <c r="AA181" s="800"/>
      <c r="AB181" s="800"/>
      <c r="AC181" s="800"/>
      <c r="AD181" s="800"/>
    </row>
    <row r="182" spans="1:30" ht="15.75" customHeight="1" x14ac:dyDescent="0.25">
      <c r="A182" s="800"/>
      <c r="B182" s="800"/>
      <c r="C182" s="800"/>
      <c r="D182" s="800"/>
      <c r="E182" s="800"/>
      <c r="F182" s="800"/>
      <c r="G182" s="801"/>
      <c r="H182" s="800"/>
      <c r="I182" s="800"/>
      <c r="J182" s="800"/>
      <c r="K182" s="800"/>
      <c r="L182" s="800"/>
      <c r="M182" s="800"/>
      <c r="N182" s="800"/>
      <c r="O182" s="800"/>
      <c r="P182" s="800"/>
      <c r="Q182" s="800"/>
      <c r="R182" s="800"/>
      <c r="S182" s="800"/>
      <c r="T182" s="800"/>
      <c r="U182" s="800"/>
      <c r="V182" s="800"/>
      <c r="W182" s="800"/>
      <c r="X182" s="800"/>
      <c r="Y182" s="800"/>
      <c r="Z182" s="800"/>
      <c r="AA182" s="800"/>
      <c r="AB182" s="800"/>
      <c r="AC182" s="800"/>
      <c r="AD182" s="800"/>
    </row>
    <row r="183" spans="1:30" ht="15.75" customHeight="1" x14ac:dyDescent="0.25">
      <c r="A183" s="800"/>
      <c r="B183" s="800"/>
      <c r="C183" s="800"/>
      <c r="D183" s="800"/>
      <c r="E183" s="800"/>
      <c r="F183" s="800"/>
      <c r="G183" s="801"/>
      <c r="H183" s="800"/>
      <c r="I183" s="800"/>
      <c r="J183" s="800"/>
      <c r="K183" s="800"/>
      <c r="L183" s="800"/>
      <c r="M183" s="800"/>
      <c r="N183" s="800"/>
      <c r="O183" s="800"/>
      <c r="P183" s="800"/>
      <c r="Q183" s="800"/>
      <c r="R183" s="800"/>
      <c r="S183" s="800"/>
      <c r="T183" s="800"/>
      <c r="U183" s="800"/>
      <c r="V183" s="800"/>
      <c r="W183" s="800"/>
      <c r="X183" s="800"/>
      <c r="Y183" s="800"/>
      <c r="Z183" s="800"/>
      <c r="AA183" s="800"/>
      <c r="AB183" s="800"/>
      <c r="AC183" s="800"/>
      <c r="AD183" s="800"/>
    </row>
    <row r="184" spans="1:30" ht="15.75" customHeight="1" x14ac:dyDescent="0.25">
      <c r="A184" s="800"/>
      <c r="B184" s="800"/>
      <c r="C184" s="800"/>
      <c r="D184" s="800"/>
      <c r="E184" s="800"/>
      <c r="F184" s="800"/>
      <c r="G184" s="801"/>
      <c r="H184" s="800"/>
      <c r="I184" s="800"/>
      <c r="J184" s="800"/>
      <c r="K184" s="800"/>
      <c r="L184" s="800"/>
      <c r="M184" s="800"/>
      <c r="N184" s="800"/>
      <c r="O184" s="800"/>
      <c r="P184" s="800"/>
      <c r="Q184" s="800"/>
      <c r="R184" s="800"/>
      <c r="S184" s="800"/>
      <c r="T184" s="800"/>
      <c r="U184" s="800"/>
      <c r="V184" s="800"/>
      <c r="W184" s="800"/>
      <c r="X184" s="800"/>
      <c r="Y184" s="800"/>
      <c r="Z184" s="800"/>
      <c r="AA184" s="800"/>
      <c r="AB184" s="800"/>
      <c r="AC184" s="800"/>
      <c r="AD184" s="800"/>
    </row>
    <row r="185" spans="1:30" ht="15.75" customHeight="1" x14ac:dyDescent="0.25">
      <c r="A185" s="800"/>
      <c r="B185" s="800"/>
      <c r="C185" s="800"/>
      <c r="D185" s="800"/>
      <c r="E185" s="800"/>
      <c r="F185" s="800"/>
      <c r="G185" s="801"/>
      <c r="H185" s="800"/>
      <c r="I185" s="800"/>
      <c r="J185" s="800"/>
      <c r="K185" s="800"/>
      <c r="L185" s="800"/>
      <c r="M185" s="800"/>
      <c r="N185" s="800"/>
      <c r="O185" s="800"/>
      <c r="P185" s="800"/>
      <c r="Q185" s="800"/>
      <c r="R185" s="800"/>
      <c r="S185" s="800"/>
      <c r="T185" s="800"/>
      <c r="U185" s="800"/>
      <c r="V185" s="800"/>
      <c r="W185" s="800"/>
      <c r="X185" s="800"/>
      <c r="Y185" s="800"/>
      <c r="Z185" s="800"/>
      <c r="AA185" s="800"/>
      <c r="AB185" s="800"/>
      <c r="AC185" s="800"/>
      <c r="AD185" s="800"/>
    </row>
    <row r="186" spans="1:30" ht="15.75" customHeight="1" x14ac:dyDescent="0.25">
      <c r="A186" s="800"/>
      <c r="B186" s="800"/>
      <c r="C186" s="800"/>
      <c r="D186" s="800"/>
      <c r="E186" s="800"/>
      <c r="F186" s="800"/>
      <c r="G186" s="801"/>
      <c r="H186" s="800"/>
      <c r="I186" s="800"/>
      <c r="J186" s="800"/>
      <c r="K186" s="800"/>
      <c r="L186" s="800"/>
      <c r="M186" s="800"/>
      <c r="N186" s="800"/>
      <c r="O186" s="800"/>
      <c r="P186" s="800"/>
      <c r="Q186" s="800"/>
      <c r="R186" s="800"/>
      <c r="S186" s="800"/>
      <c r="T186" s="800"/>
      <c r="U186" s="800"/>
      <c r="V186" s="800"/>
      <c r="W186" s="800"/>
      <c r="X186" s="800"/>
      <c r="Y186" s="800"/>
      <c r="Z186" s="800"/>
      <c r="AA186" s="800"/>
      <c r="AB186" s="800"/>
      <c r="AC186" s="800"/>
      <c r="AD186" s="800"/>
    </row>
    <row r="187" spans="1:30" ht="15.75" customHeight="1" x14ac:dyDescent="0.25">
      <c r="A187" s="800"/>
      <c r="B187" s="800"/>
      <c r="C187" s="800"/>
      <c r="D187" s="800"/>
      <c r="E187" s="800"/>
      <c r="F187" s="800"/>
      <c r="G187" s="801"/>
      <c r="H187" s="800"/>
      <c r="I187" s="800"/>
      <c r="J187" s="800"/>
      <c r="K187" s="800"/>
      <c r="L187" s="800"/>
      <c r="M187" s="800"/>
      <c r="N187" s="800"/>
      <c r="O187" s="800"/>
      <c r="P187" s="800"/>
      <c r="Q187" s="800"/>
      <c r="R187" s="800"/>
      <c r="S187" s="800"/>
      <c r="T187" s="800"/>
      <c r="U187" s="800"/>
      <c r="V187" s="800"/>
      <c r="W187" s="800"/>
      <c r="X187" s="800"/>
      <c r="Y187" s="800"/>
      <c r="Z187" s="800"/>
      <c r="AA187" s="800"/>
      <c r="AB187" s="800"/>
      <c r="AC187" s="800"/>
      <c r="AD187" s="800"/>
    </row>
    <row r="188" spans="1:30" ht="15.75" customHeight="1" x14ac:dyDescent="0.25">
      <c r="A188" s="800"/>
      <c r="B188" s="800"/>
      <c r="C188" s="800"/>
      <c r="D188" s="800"/>
      <c r="E188" s="800"/>
      <c r="F188" s="800"/>
      <c r="G188" s="801"/>
      <c r="H188" s="800"/>
      <c r="I188" s="800"/>
      <c r="J188" s="800"/>
      <c r="K188" s="800"/>
      <c r="L188" s="800"/>
      <c r="M188" s="800"/>
      <c r="N188" s="800"/>
      <c r="O188" s="800"/>
      <c r="P188" s="800"/>
      <c r="Q188" s="800"/>
      <c r="R188" s="800"/>
      <c r="S188" s="800"/>
      <c r="T188" s="800"/>
      <c r="U188" s="800"/>
      <c r="V188" s="800"/>
      <c r="W188" s="800"/>
      <c r="X188" s="800"/>
      <c r="Y188" s="800"/>
      <c r="Z188" s="800"/>
      <c r="AA188" s="800"/>
      <c r="AB188" s="800"/>
      <c r="AC188" s="800"/>
      <c r="AD188" s="800"/>
    </row>
    <row r="189" spans="1:30" ht="15.75" customHeight="1" x14ac:dyDescent="0.25">
      <c r="A189" s="800"/>
      <c r="B189" s="800"/>
      <c r="C189" s="800"/>
      <c r="D189" s="800"/>
      <c r="E189" s="800"/>
      <c r="F189" s="800"/>
      <c r="G189" s="801"/>
      <c r="H189" s="800"/>
      <c r="I189" s="800"/>
      <c r="J189" s="800"/>
      <c r="K189" s="800"/>
      <c r="L189" s="800"/>
      <c r="M189" s="800"/>
      <c r="N189" s="800"/>
      <c r="O189" s="800"/>
      <c r="P189" s="800"/>
      <c r="Q189" s="800"/>
      <c r="R189" s="800"/>
      <c r="S189" s="800"/>
      <c r="T189" s="800"/>
      <c r="U189" s="800"/>
      <c r="V189" s="800"/>
      <c r="W189" s="800"/>
      <c r="X189" s="800"/>
      <c r="Y189" s="800"/>
      <c r="Z189" s="800"/>
      <c r="AA189" s="800"/>
      <c r="AB189" s="800"/>
      <c r="AC189" s="800"/>
      <c r="AD189" s="800"/>
    </row>
    <row r="190" spans="1:30" ht="15.75" customHeight="1" x14ac:dyDescent="0.25">
      <c r="A190" s="800"/>
      <c r="B190" s="800"/>
      <c r="C190" s="800"/>
      <c r="D190" s="800"/>
      <c r="E190" s="800"/>
      <c r="F190" s="800"/>
      <c r="G190" s="801"/>
      <c r="H190" s="800"/>
      <c r="I190" s="800"/>
      <c r="J190" s="800"/>
      <c r="K190" s="800"/>
      <c r="L190" s="800"/>
      <c r="M190" s="800"/>
      <c r="N190" s="800"/>
      <c r="O190" s="800"/>
      <c r="P190" s="800"/>
      <c r="Q190" s="800"/>
      <c r="R190" s="800"/>
      <c r="S190" s="800"/>
      <c r="T190" s="800"/>
      <c r="U190" s="800"/>
      <c r="V190" s="800"/>
      <c r="W190" s="800"/>
      <c r="X190" s="800"/>
      <c r="Y190" s="800"/>
      <c r="Z190" s="800"/>
      <c r="AA190" s="800"/>
      <c r="AB190" s="800"/>
      <c r="AC190" s="800"/>
      <c r="AD190" s="800"/>
    </row>
    <row r="191" spans="1:30" ht="15.75" customHeight="1" x14ac:dyDescent="0.25">
      <c r="A191" s="800"/>
      <c r="B191" s="800"/>
      <c r="C191" s="800"/>
      <c r="D191" s="800"/>
      <c r="E191" s="800"/>
      <c r="F191" s="800"/>
      <c r="G191" s="801"/>
      <c r="H191" s="800"/>
      <c r="I191" s="800"/>
      <c r="J191" s="800"/>
      <c r="K191" s="800"/>
      <c r="L191" s="800"/>
      <c r="M191" s="800"/>
      <c r="N191" s="800"/>
      <c r="O191" s="800"/>
      <c r="P191" s="800"/>
      <c r="Q191" s="800"/>
      <c r="R191" s="800"/>
      <c r="S191" s="800"/>
      <c r="T191" s="800"/>
      <c r="U191" s="800"/>
      <c r="V191" s="800"/>
      <c r="W191" s="800"/>
      <c r="X191" s="800"/>
      <c r="Y191" s="800"/>
      <c r="Z191" s="800"/>
      <c r="AA191" s="800"/>
      <c r="AB191" s="800"/>
      <c r="AC191" s="800"/>
      <c r="AD191" s="800"/>
    </row>
    <row r="192" spans="1:30" ht="15.75" customHeight="1" x14ac:dyDescent="0.25">
      <c r="A192" s="800"/>
      <c r="B192" s="800"/>
      <c r="C192" s="800"/>
      <c r="D192" s="800"/>
      <c r="E192" s="800"/>
      <c r="F192" s="800"/>
      <c r="G192" s="801"/>
      <c r="H192" s="800"/>
      <c r="I192" s="800"/>
      <c r="J192" s="800"/>
      <c r="K192" s="800"/>
      <c r="L192" s="800"/>
      <c r="M192" s="800"/>
      <c r="N192" s="800"/>
      <c r="O192" s="800"/>
      <c r="P192" s="800"/>
      <c r="Q192" s="800"/>
      <c r="R192" s="800"/>
      <c r="S192" s="800"/>
      <c r="T192" s="800"/>
      <c r="U192" s="800"/>
      <c r="V192" s="800"/>
      <c r="W192" s="800"/>
      <c r="X192" s="800"/>
      <c r="Y192" s="800"/>
      <c r="Z192" s="800"/>
      <c r="AA192" s="800"/>
      <c r="AB192" s="800"/>
      <c r="AC192" s="800"/>
      <c r="AD192" s="800"/>
    </row>
    <row r="193" spans="1:30" ht="15.75" customHeight="1" x14ac:dyDescent="0.25">
      <c r="A193" s="800"/>
      <c r="B193" s="800"/>
      <c r="C193" s="800"/>
      <c r="D193" s="800"/>
      <c r="E193" s="800"/>
      <c r="F193" s="800"/>
      <c r="G193" s="801"/>
      <c r="H193" s="800"/>
      <c r="I193" s="800"/>
      <c r="J193" s="800"/>
      <c r="K193" s="800"/>
      <c r="L193" s="800"/>
      <c r="M193" s="800"/>
      <c r="N193" s="800"/>
      <c r="O193" s="800"/>
      <c r="P193" s="800"/>
      <c r="Q193" s="800"/>
      <c r="R193" s="800"/>
      <c r="S193" s="800"/>
      <c r="T193" s="800"/>
      <c r="U193" s="800"/>
      <c r="V193" s="800"/>
      <c r="W193" s="800"/>
      <c r="X193" s="800"/>
      <c r="Y193" s="800"/>
      <c r="Z193" s="800"/>
      <c r="AA193" s="800"/>
      <c r="AB193" s="800"/>
      <c r="AC193" s="800"/>
      <c r="AD193" s="800"/>
    </row>
    <row r="194" spans="1:30" ht="15.75" customHeight="1" x14ac:dyDescent="0.25">
      <c r="A194" s="800"/>
      <c r="B194" s="800"/>
      <c r="C194" s="800"/>
      <c r="D194" s="800"/>
      <c r="E194" s="800"/>
      <c r="F194" s="800"/>
      <c r="G194" s="801"/>
      <c r="H194" s="800"/>
      <c r="I194" s="800"/>
      <c r="J194" s="800"/>
      <c r="K194" s="800"/>
      <c r="L194" s="800"/>
      <c r="M194" s="800"/>
      <c r="N194" s="800"/>
      <c r="O194" s="800"/>
      <c r="P194" s="800"/>
      <c r="Q194" s="800"/>
      <c r="R194" s="800"/>
      <c r="S194" s="800"/>
      <c r="T194" s="800"/>
      <c r="U194" s="800"/>
      <c r="V194" s="800"/>
      <c r="W194" s="800"/>
      <c r="X194" s="800"/>
      <c r="Y194" s="800"/>
      <c r="Z194" s="800"/>
      <c r="AA194" s="800"/>
      <c r="AB194" s="800"/>
      <c r="AC194" s="800"/>
      <c r="AD194" s="800"/>
    </row>
    <row r="195" spans="1:30" ht="15.75" customHeight="1" x14ac:dyDescent="0.25">
      <c r="A195" s="800"/>
      <c r="B195" s="800"/>
      <c r="C195" s="800"/>
      <c r="D195" s="800"/>
      <c r="E195" s="800"/>
      <c r="F195" s="800"/>
      <c r="G195" s="801"/>
      <c r="H195" s="800"/>
      <c r="I195" s="800"/>
      <c r="J195" s="800"/>
      <c r="K195" s="800"/>
      <c r="L195" s="800"/>
      <c r="M195" s="800"/>
      <c r="N195" s="800"/>
      <c r="O195" s="800"/>
      <c r="P195" s="800"/>
      <c r="Q195" s="800"/>
      <c r="R195" s="800"/>
      <c r="S195" s="800"/>
      <c r="T195" s="800"/>
      <c r="U195" s="800"/>
      <c r="V195" s="800"/>
      <c r="W195" s="800"/>
      <c r="X195" s="800"/>
      <c r="Y195" s="800"/>
      <c r="Z195" s="800"/>
      <c r="AA195" s="800"/>
      <c r="AB195" s="800"/>
      <c r="AC195" s="800"/>
      <c r="AD195" s="800"/>
    </row>
    <row r="196" spans="1:30" ht="15.75" customHeight="1" x14ac:dyDescent="0.25">
      <c r="A196" s="800"/>
      <c r="B196" s="800"/>
      <c r="C196" s="800"/>
      <c r="D196" s="800"/>
      <c r="E196" s="800"/>
      <c r="F196" s="800"/>
      <c r="G196" s="801"/>
      <c r="H196" s="800"/>
      <c r="I196" s="800"/>
      <c r="J196" s="800"/>
      <c r="K196" s="800"/>
      <c r="L196" s="800"/>
      <c r="M196" s="800"/>
      <c r="N196" s="800"/>
      <c r="O196" s="800"/>
      <c r="P196" s="800"/>
      <c r="Q196" s="800"/>
      <c r="R196" s="800"/>
      <c r="S196" s="800"/>
      <c r="T196" s="800"/>
      <c r="U196" s="800"/>
      <c r="V196" s="800"/>
      <c r="W196" s="800"/>
      <c r="X196" s="800"/>
      <c r="Y196" s="800"/>
      <c r="Z196" s="800"/>
      <c r="AA196" s="800"/>
      <c r="AB196" s="800"/>
      <c r="AC196" s="800"/>
      <c r="AD196" s="800"/>
    </row>
    <row r="197" spans="1:30" ht="15.75" customHeight="1" x14ac:dyDescent="0.25">
      <c r="A197" s="800"/>
      <c r="B197" s="800"/>
      <c r="C197" s="800"/>
      <c r="D197" s="800"/>
      <c r="E197" s="800"/>
      <c r="F197" s="800"/>
      <c r="G197" s="801"/>
      <c r="H197" s="800"/>
      <c r="I197" s="800"/>
      <c r="J197" s="800"/>
      <c r="K197" s="800"/>
      <c r="L197" s="800"/>
      <c r="M197" s="800"/>
      <c r="N197" s="800"/>
      <c r="O197" s="800"/>
      <c r="P197" s="800"/>
      <c r="Q197" s="800"/>
      <c r="R197" s="800"/>
      <c r="S197" s="800"/>
      <c r="T197" s="800"/>
      <c r="U197" s="800"/>
      <c r="V197" s="800"/>
      <c r="W197" s="800"/>
      <c r="X197" s="800"/>
      <c r="Y197" s="800"/>
      <c r="Z197" s="800"/>
      <c r="AA197" s="800"/>
      <c r="AB197" s="800"/>
      <c r="AC197" s="800"/>
      <c r="AD197" s="800"/>
    </row>
    <row r="198" spans="1:30" ht="15.75" customHeight="1" x14ac:dyDescent="0.25">
      <c r="A198" s="800"/>
      <c r="B198" s="800"/>
      <c r="C198" s="800"/>
      <c r="D198" s="800"/>
      <c r="E198" s="800"/>
      <c r="F198" s="800"/>
      <c r="G198" s="801"/>
      <c r="H198" s="800"/>
      <c r="I198" s="800"/>
      <c r="J198" s="800"/>
      <c r="K198" s="800"/>
      <c r="L198" s="800"/>
      <c r="M198" s="800"/>
      <c r="N198" s="800"/>
      <c r="O198" s="800"/>
      <c r="P198" s="800"/>
      <c r="Q198" s="800"/>
      <c r="R198" s="800"/>
      <c r="S198" s="800"/>
      <c r="T198" s="800"/>
      <c r="U198" s="800"/>
      <c r="V198" s="800"/>
      <c r="W198" s="800"/>
      <c r="X198" s="800"/>
      <c r="Y198" s="800"/>
      <c r="Z198" s="800"/>
      <c r="AA198" s="800"/>
      <c r="AB198" s="800"/>
      <c r="AC198" s="800"/>
      <c r="AD198" s="800"/>
    </row>
    <row r="199" spans="1:30" ht="15.75" customHeight="1" x14ac:dyDescent="0.25">
      <c r="A199" s="800"/>
      <c r="B199" s="800"/>
      <c r="C199" s="800"/>
      <c r="D199" s="800"/>
      <c r="E199" s="800"/>
      <c r="F199" s="800"/>
      <c r="G199" s="801"/>
      <c r="H199" s="800"/>
      <c r="I199" s="800"/>
      <c r="J199" s="800"/>
      <c r="K199" s="800"/>
      <c r="L199" s="800"/>
      <c r="M199" s="800"/>
      <c r="N199" s="800"/>
      <c r="O199" s="800"/>
      <c r="P199" s="800"/>
      <c r="Q199" s="800"/>
      <c r="R199" s="800"/>
      <c r="S199" s="800"/>
      <c r="T199" s="800"/>
      <c r="U199" s="800"/>
      <c r="V199" s="800"/>
      <c r="W199" s="800"/>
      <c r="X199" s="800"/>
      <c r="Y199" s="800"/>
      <c r="Z199" s="800"/>
      <c r="AA199" s="800"/>
      <c r="AB199" s="800"/>
      <c r="AC199" s="800"/>
      <c r="AD199" s="800"/>
    </row>
    <row r="200" spans="1:30" ht="15.75" customHeight="1" x14ac:dyDescent="0.25">
      <c r="A200" s="800"/>
      <c r="B200" s="800"/>
      <c r="C200" s="800"/>
      <c r="D200" s="800"/>
      <c r="E200" s="800"/>
      <c r="F200" s="800"/>
      <c r="G200" s="801"/>
      <c r="H200" s="800"/>
      <c r="I200" s="800"/>
      <c r="J200" s="800"/>
      <c r="K200" s="800"/>
      <c r="L200" s="800"/>
      <c r="M200" s="800"/>
      <c r="N200" s="800"/>
      <c r="O200" s="800"/>
      <c r="P200" s="800"/>
      <c r="Q200" s="800"/>
      <c r="R200" s="800"/>
      <c r="S200" s="800"/>
      <c r="T200" s="800"/>
      <c r="U200" s="800"/>
      <c r="V200" s="800"/>
      <c r="W200" s="800"/>
      <c r="X200" s="800"/>
      <c r="Y200" s="800"/>
      <c r="Z200" s="800"/>
      <c r="AA200" s="800"/>
      <c r="AB200" s="800"/>
      <c r="AC200" s="800"/>
      <c r="AD200" s="800"/>
    </row>
    <row r="201" spans="1:30" ht="15.75" customHeight="1" x14ac:dyDescent="0.25">
      <c r="A201" s="800"/>
      <c r="B201" s="800"/>
      <c r="C201" s="800"/>
      <c r="D201" s="800"/>
      <c r="E201" s="800"/>
      <c r="F201" s="800"/>
      <c r="G201" s="801"/>
      <c r="H201" s="800"/>
      <c r="I201" s="800"/>
      <c r="J201" s="800"/>
      <c r="K201" s="800"/>
      <c r="L201" s="800"/>
      <c r="M201" s="800"/>
      <c r="N201" s="800"/>
      <c r="O201" s="800"/>
      <c r="P201" s="800"/>
      <c r="Q201" s="800"/>
      <c r="R201" s="800"/>
      <c r="S201" s="800"/>
      <c r="T201" s="800"/>
      <c r="U201" s="800"/>
      <c r="V201" s="800"/>
      <c r="W201" s="800"/>
      <c r="X201" s="800"/>
      <c r="Y201" s="800"/>
      <c r="Z201" s="800"/>
      <c r="AA201" s="800"/>
      <c r="AB201" s="800"/>
      <c r="AC201" s="800"/>
      <c r="AD201" s="800"/>
    </row>
    <row r="202" spans="1:30" ht="15.75" customHeight="1" x14ac:dyDescent="0.25">
      <c r="A202" s="800"/>
      <c r="B202" s="800"/>
      <c r="C202" s="800"/>
      <c r="D202" s="800"/>
      <c r="E202" s="800"/>
      <c r="F202" s="800"/>
      <c r="G202" s="801"/>
      <c r="H202" s="800"/>
      <c r="I202" s="800"/>
      <c r="J202" s="800"/>
      <c r="K202" s="800"/>
      <c r="L202" s="800"/>
      <c r="M202" s="800"/>
      <c r="N202" s="800"/>
      <c r="O202" s="800"/>
      <c r="P202" s="800"/>
      <c r="Q202" s="800"/>
      <c r="R202" s="800"/>
      <c r="S202" s="800"/>
      <c r="T202" s="800"/>
      <c r="U202" s="800"/>
      <c r="V202" s="800"/>
      <c r="W202" s="800"/>
      <c r="X202" s="800"/>
      <c r="Y202" s="800"/>
      <c r="Z202" s="800"/>
      <c r="AA202" s="800"/>
      <c r="AB202" s="800"/>
      <c r="AC202" s="800"/>
      <c r="AD202" s="800"/>
    </row>
    <row r="203" spans="1:30" ht="15.75" customHeight="1" x14ac:dyDescent="0.25">
      <c r="A203" s="800"/>
      <c r="B203" s="800"/>
      <c r="C203" s="800"/>
      <c r="D203" s="800"/>
      <c r="E203" s="800"/>
      <c r="F203" s="800"/>
      <c r="G203" s="801"/>
      <c r="H203" s="800"/>
      <c r="I203" s="800"/>
      <c r="J203" s="800"/>
      <c r="K203" s="800"/>
      <c r="L203" s="800"/>
      <c r="M203" s="800"/>
      <c r="N203" s="800"/>
      <c r="O203" s="800"/>
      <c r="P203" s="800"/>
      <c r="Q203" s="800"/>
      <c r="R203" s="800"/>
      <c r="S203" s="800"/>
      <c r="T203" s="800"/>
      <c r="U203" s="800"/>
      <c r="V203" s="800"/>
      <c r="W203" s="800"/>
      <c r="X203" s="800"/>
      <c r="Y203" s="800"/>
      <c r="Z203" s="800"/>
      <c r="AA203" s="800"/>
      <c r="AB203" s="800"/>
      <c r="AC203" s="800"/>
      <c r="AD203" s="800"/>
    </row>
    <row r="204" spans="1:30" ht="15.75" customHeight="1" x14ac:dyDescent="0.25">
      <c r="A204" s="800"/>
      <c r="B204" s="800"/>
      <c r="C204" s="800"/>
      <c r="D204" s="800"/>
      <c r="E204" s="800"/>
      <c r="F204" s="800"/>
      <c r="G204" s="801"/>
      <c r="H204" s="800"/>
      <c r="I204" s="800"/>
      <c r="J204" s="800"/>
      <c r="K204" s="800"/>
      <c r="L204" s="800"/>
      <c r="M204" s="800"/>
      <c r="N204" s="800"/>
      <c r="O204" s="800"/>
      <c r="P204" s="800"/>
      <c r="Q204" s="800"/>
      <c r="R204" s="800"/>
      <c r="S204" s="800"/>
      <c r="T204" s="800"/>
      <c r="U204" s="800"/>
      <c r="V204" s="800"/>
      <c r="W204" s="800"/>
      <c r="X204" s="800"/>
      <c r="Y204" s="800"/>
      <c r="Z204" s="800"/>
      <c r="AA204" s="800"/>
      <c r="AB204" s="800"/>
      <c r="AC204" s="800"/>
      <c r="AD204" s="800"/>
    </row>
    <row r="205" spans="1:30" ht="15.75" customHeight="1" x14ac:dyDescent="0.25">
      <c r="A205" s="800"/>
      <c r="B205" s="800"/>
      <c r="C205" s="800"/>
      <c r="D205" s="800"/>
      <c r="E205" s="800"/>
      <c r="F205" s="800"/>
      <c r="G205" s="801"/>
      <c r="H205" s="800"/>
      <c r="I205" s="800"/>
      <c r="J205" s="800"/>
      <c r="K205" s="800"/>
      <c r="L205" s="800"/>
      <c r="M205" s="800"/>
      <c r="N205" s="800"/>
      <c r="O205" s="800"/>
      <c r="P205" s="800"/>
      <c r="Q205" s="800"/>
      <c r="R205" s="800"/>
      <c r="S205" s="800"/>
      <c r="T205" s="800"/>
      <c r="U205" s="800"/>
      <c r="V205" s="800"/>
      <c r="W205" s="800"/>
      <c r="X205" s="800"/>
      <c r="Y205" s="800"/>
      <c r="Z205" s="800"/>
      <c r="AA205" s="800"/>
      <c r="AB205" s="800"/>
      <c r="AC205" s="800"/>
      <c r="AD205" s="800"/>
    </row>
    <row r="206" spans="1:30" ht="15.75" customHeight="1" x14ac:dyDescent="0.25">
      <c r="A206" s="800"/>
      <c r="B206" s="800"/>
      <c r="C206" s="800"/>
      <c r="D206" s="800"/>
      <c r="E206" s="800"/>
      <c r="F206" s="800"/>
      <c r="G206" s="801"/>
      <c r="H206" s="800"/>
      <c r="I206" s="800"/>
      <c r="J206" s="800"/>
      <c r="K206" s="800"/>
      <c r="L206" s="800"/>
      <c r="M206" s="800"/>
      <c r="N206" s="800"/>
      <c r="O206" s="800"/>
      <c r="P206" s="800"/>
      <c r="Q206" s="800"/>
      <c r="R206" s="800"/>
      <c r="S206" s="800"/>
      <c r="T206" s="800"/>
      <c r="U206" s="800"/>
      <c r="V206" s="800"/>
      <c r="W206" s="800"/>
      <c r="X206" s="800"/>
      <c r="Y206" s="800"/>
      <c r="Z206" s="800"/>
      <c r="AA206" s="800"/>
      <c r="AB206" s="800"/>
      <c r="AC206" s="800"/>
      <c r="AD206" s="800"/>
    </row>
    <row r="207" spans="1:30" ht="15.75" customHeight="1" x14ac:dyDescent="0.25">
      <c r="A207" s="800"/>
      <c r="B207" s="800"/>
      <c r="C207" s="800"/>
      <c r="D207" s="800"/>
      <c r="E207" s="800"/>
      <c r="F207" s="800"/>
      <c r="G207" s="801"/>
      <c r="H207" s="800"/>
      <c r="I207" s="800"/>
      <c r="J207" s="800"/>
      <c r="K207" s="800"/>
      <c r="L207" s="800"/>
      <c r="M207" s="800"/>
      <c r="N207" s="800"/>
      <c r="O207" s="800"/>
      <c r="P207" s="800"/>
      <c r="Q207" s="800"/>
      <c r="R207" s="800"/>
      <c r="S207" s="800"/>
      <c r="T207" s="800"/>
      <c r="U207" s="800"/>
      <c r="V207" s="800"/>
      <c r="W207" s="800"/>
      <c r="X207" s="800"/>
      <c r="Y207" s="800"/>
      <c r="Z207" s="800"/>
      <c r="AA207" s="800"/>
      <c r="AB207" s="800"/>
      <c r="AC207" s="800"/>
      <c r="AD207" s="800"/>
    </row>
    <row r="208" spans="1:30" ht="15.75" customHeight="1" x14ac:dyDescent="0.25">
      <c r="A208" s="800"/>
      <c r="B208" s="800"/>
      <c r="C208" s="800"/>
      <c r="D208" s="800"/>
      <c r="E208" s="800"/>
      <c r="F208" s="800"/>
      <c r="G208" s="801"/>
      <c r="H208" s="800"/>
      <c r="I208" s="800"/>
      <c r="J208" s="800"/>
      <c r="K208" s="800"/>
      <c r="L208" s="800"/>
      <c r="M208" s="800"/>
      <c r="N208" s="800"/>
      <c r="O208" s="800"/>
      <c r="P208" s="800"/>
      <c r="Q208" s="800"/>
      <c r="R208" s="800"/>
      <c r="S208" s="800"/>
      <c r="T208" s="800"/>
      <c r="U208" s="800"/>
      <c r="V208" s="800"/>
      <c r="W208" s="800"/>
      <c r="X208" s="800"/>
      <c r="Y208" s="800"/>
      <c r="Z208" s="800"/>
      <c r="AA208" s="800"/>
      <c r="AB208" s="800"/>
      <c r="AC208" s="800"/>
      <c r="AD208" s="800"/>
    </row>
    <row r="209" spans="1:30" ht="15.75" customHeight="1" x14ac:dyDescent="0.25">
      <c r="A209" s="800"/>
      <c r="B209" s="800"/>
      <c r="C209" s="800"/>
      <c r="D209" s="800"/>
      <c r="E209" s="800"/>
      <c r="F209" s="800"/>
      <c r="G209" s="801"/>
      <c r="H209" s="800"/>
      <c r="I209" s="800"/>
      <c r="J209" s="800"/>
      <c r="K209" s="800"/>
      <c r="L209" s="800"/>
      <c r="M209" s="800"/>
      <c r="N209" s="800"/>
      <c r="O209" s="800"/>
      <c r="P209" s="800"/>
      <c r="Q209" s="800"/>
      <c r="R209" s="800"/>
      <c r="S209" s="800"/>
      <c r="T209" s="800"/>
      <c r="U209" s="800"/>
      <c r="V209" s="800"/>
      <c r="W209" s="800"/>
      <c r="X209" s="800"/>
      <c r="Y209" s="800"/>
      <c r="Z209" s="800"/>
      <c r="AA209" s="800"/>
      <c r="AB209" s="800"/>
      <c r="AC209" s="800"/>
      <c r="AD209" s="800"/>
    </row>
    <row r="210" spans="1:30" ht="15.75" customHeight="1" x14ac:dyDescent="0.25">
      <c r="A210" s="800"/>
      <c r="B210" s="800"/>
      <c r="C210" s="800"/>
      <c r="D210" s="800"/>
      <c r="E210" s="800"/>
      <c r="F210" s="800"/>
      <c r="G210" s="801"/>
      <c r="H210" s="800"/>
      <c r="I210" s="800"/>
      <c r="J210" s="800"/>
      <c r="K210" s="800"/>
      <c r="L210" s="800"/>
      <c r="M210" s="800"/>
      <c r="N210" s="800"/>
      <c r="O210" s="800"/>
      <c r="P210" s="800"/>
      <c r="Q210" s="800"/>
      <c r="R210" s="800"/>
      <c r="S210" s="800"/>
      <c r="T210" s="800"/>
      <c r="U210" s="800"/>
      <c r="V210" s="800"/>
      <c r="W210" s="800"/>
      <c r="X210" s="800"/>
      <c r="Y210" s="800"/>
      <c r="Z210" s="800"/>
      <c r="AA210" s="800"/>
      <c r="AB210" s="800"/>
      <c r="AC210" s="800"/>
      <c r="AD210" s="800"/>
    </row>
    <row r="211" spans="1:30" ht="15.75" customHeight="1" x14ac:dyDescent="0.25">
      <c r="A211" s="800"/>
      <c r="B211" s="800"/>
      <c r="C211" s="800"/>
      <c r="D211" s="800"/>
      <c r="E211" s="800"/>
      <c r="F211" s="800"/>
      <c r="G211" s="801"/>
      <c r="H211" s="800"/>
      <c r="I211" s="800"/>
      <c r="J211" s="800"/>
      <c r="K211" s="800"/>
      <c r="L211" s="800"/>
      <c r="M211" s="800"/>
      <c r="N211" s="800"/>
      <c r="O211" s="800"/>
      <c r="P211" s="800"/>
      <c r="Q211" s="800"/>
      <c r="R211" s="800"/>
      <c r="S211" s="800"/>
      <c r="T211" s="800"/>
      <c r="U211" s="800"/>
      <c r="V211" s="800"/>
      <c r="W211" s="800"/>
      <c r="X211" s="800"/>
      <c r="Y211" s="800"/>
      <c r="Z211" s="800"/>
      <c r="AA211" s="800"/>
      <c r="AB211" s="800"/>
      <c r="AC211" s="800"/>
      <c r="AD211" s="800"/>
    </row>
    <row r="212" spans="1:30" ht="15.75" customHeight="1" x14ac:dyDescent="0.25">
      <c r="A212" s="800"/>
      <c r="B212" s="800"/>
      <c r="C212" s="800"/>
      <c r="D212" s="800"/>
      <c r="E212" s="800"/>
      <c r="F212" s="800"/>
      <c r="G212" s="801"/>
      <c r="H212" s="800"/>
      <c r="I212" s="800"/>
      <c r="J212" s="800"/>
      <c r="K212" s="800"/>
      <c r="L212" s="800"/>
      <c r="M212" s="800"/>
      <c r="N212" s="800"/>
      <c r="O212" s="800"/>
      <c r="P212" s="800"/>
      <c r="Q212" s="800"/>
      <c r="R212" s="800"/>
      <c r="S212" s="800"/>
      <c r="T212" s="800"/>
      <c r="U212" s="800"/>
      <c r="V212" s="800"/>
      <c r="W212" s="800"/>
      <c r="X212" s="800"/>
      <c r="Y212" s="800"/>
      <c r="Z212" s="800"/>
      <c r="AA212" s="800"/>
      <c r="AB212" s="800"/>
      <c r="AC212" s="800"/>
      <c r="AD212" s="800"/>
    </row>
    <row r="213" spans="1:30" ht="15.75" customHeight="1" x14ac:dyDescent="0.25">
      <c r="A213" s="800"/>
      <c r="B213" s="800"/>
      <c r="C213" s="800"/>
      <c r="D213" s="800"/>
      <c r="E213" s="800"/>
      <c r="F213" s="800"/>
      <c r="G213" s="801"/>
      <c r="H213" s="800"/>
      <c r="I213" s="800"/>
      <c r="J213" s="800"/>
      <c r="K213" s="800"/>
      <c r="L213" s="800"/>
      <c r="M213" s="800"/>
      <c r="N213" s="800"/>
      <c r="O213" s="800"/>
      <c r="P213" s="800"/>
      <c r="Q213" s="800"/>
      <c r="R213" s="800"/>
      <c r="S213" s="800"/>
      <c r="T213" s="800"/>
      <c r="U213" s="800"/>
      <c r="V213" s="800"/>
      <c r="W213" s="800"/>
      <c r="X213" s="800"/>
      <c r="Y213" s="800"/>
      <c r="Z213" s="800"/>
      <c r="AA213" s="800"/>
      <c r="AB213" s="800"/>
      <c r="AC213" s="800"/>
      <c r="AD213" s="800"/>
    </row>
    <row r="214" spans="1:30" ht="15.75" customHeight="1" x14ac:dyDescent="0.25">
      <c r="A214" s="800"/>
      <c r="B214" s="800"/>
      <c r="C214" s="800"/>
      <c r="D214" s="800"/>
      <c r="E214" s="800"/>
      <c r="F214" s="800"/>
      <c r="G214" s="801"/>
      <c r="H214" s="800"/>
      <c r="I214" s="800"/>
      <c r="J214" s="800"/>
      <c r="K214" s="800"/>
      <c r="L214" s="800"/>
      <c r="M214" s="800"/>
      <c r="N214" s="800"/>
      <c r="O214" s="800"/>
      <c r="P214" s="800"/>
      <c r="Q214" s="800"/>
      <c r="R214" s="800"/>
      <c r="S214" s="800"/>
      <c r="T214" s="800"/>
      <c r="U214" s="800"/>
      <c r="V214" s="800"/>
      <c r="W214" s="800"/>
      <c r="X214" s="800"/>
      <c r="Y214" s="800"/>
      <c r="Z214" s="800"/>
      <c r="AA214" s="800"/>
      <c r="AB214" s="800"/>
      <c r="AC214" s="800"/>
      <c r="AD214" s="800"/>
    </row>
    <row r="215" spans="1:30" ht="15.75" customHeight="1" x14ac:dyDescent="0.25">
      <c r="A215" s="800"/>
      <c r="B215" s="800"/>
      <c r="C215" s="800"/>
      <c r="D215" s="800"/>
      <c r="E215" s="800"/>
      <c r="F215" s="800"/>
      <c r="G215" s="801"/>
      <c r="H215" s="800"/>
      <c r="I215" s="800"/>
      <c r="J215" s="800"/>
      <c r="K215" s="800"/>
      <c r="L215" s="800"/>
      <c r="M215" s="800"/>
      <c r="N215" s="800"/>
      <c r="O215" s="800"/>
      <c r="P215" s="800"/>
      <c r="Q215" s="800"/>
      <c r="R215" s="800"/>
      <c r="S215" s="800"/>
      <c r="T215" s="800"/>
      <c r="U215" s="800"/>
      <c r="V215" s="800"/>
      <c r="W215" s="800"/>
      <c r="X215" s="800"/>
      <c r="Y215" s="800"/>
      <c r="Z215" s="800"/>
      <c r="AA215" s="800"/>
      <c r="AB215" s="800"/>
      <c r="AC215" s="800"/>
      <c r="AD215" s="800"/>
    </row>
    <row r="216" spans="1:30" ht="15.75" customHeight="1" x14ac:dyDescent="0.25">
      <c r="A216" s="800"/>
      <c r="B216" s="800"/>
      <c r="C216" s="800"/>
      <c r="D216" s="800"/>
      <c r="E216" s="800"/>
      <c r="F216" s="800"/>
      <c r="G216" s="801"/>
      <c r="H216" s="800"/>
      <c r="I216" s="800"/>
      <c r="J216" s="800"/>
      <c r="K216" s="800"/>
      <c r="L216" s="800"/>
      <c r="M216" s="800"/>
      <c r="N216" s="800"/>
      <c r="O216" s="800"/>
      <c r="P216" s="800"/>
      <c r="Q216" s="800"/>
      <c r="R216" s="800"/>
      <c r="S216" s="800"/>
      <c r="T216" s="800"/>
      <c r="U216" s="800"/>
      <c r="V216" s="800"/>
      <c r="W216" s="800"/>
      <c r="X216" s="800"/>
      <c r="Y216" s="800"/>
      <c r="Z216" s="800"/>
      <c r="AA216" s="800"/>
      <c r="AB216" s="800"/>
      <c r="AC216" s="800"/>
      <c r="AD216" s="800"/>
    </row>
    <row r="217" spans="1:30" ht="15.75" customHeight="1" x14ac:dyDescent="0.25">
      <c r="A217" s="800"/>
      <c r="B217" s="800"/>
      <c r="C217" s="800"/>
      <c r="D217" s="800"/>
      <c r="E217" s="800"/>
      <c r="F217" s="800"/>
      <c r="G217" s="801"/>
      <c r="H217" s="800"/>
      <c r="I217" s="800"/>
      <c r="J217" s="800"/>
      <c r="K217" s="800"/>
      <c r="L217" s="800"/>
      <c r="M217" s="800"/>
      <c r="N217" s="800"/>
      <c r="O217" s="800"/>
      <c r="P217" s="800"/>
      <c r="Q217" s="800"/>
      <c r="R217" s="800"/>
      <c r="S217" s="800"/>
      <c r="T217" s="800"/>
      <c r="U217" s="800"/>
      <c r="V217" s="800"/>
      <c r="W217" s="800"/>
      <c r="X217" s="800"/>
      <c r="Y217" s="800"/>
      <c r="Z217" s="800"/>
      <c r="AA217" s="800"/>
      <c r="AB217" s="800"/>
      <c r="AC217" s="800"/>
      <c r="AD217" s="800"/>
    </row>
    <row r="218" spans="1:30" ht="15.75" customHeight="1" x14ac:dyDescent="0.25">
      <c r="A218" s="800"/>
      <c r="B218" s="800"/>
      <c r="C218" s="800"/>
      <c r="D218" s="800"/>
      <c r="E218" s="800"/>
      <c r="F218" s="800"/>
      <c r="G218" s="801"/>
      <c r="H218" s="800"/>
      <c r="I218" s="800"/>
      <c r="J218" s="800"/>
      <c r="K218" s="800"/>
      <c r="L218" s="800"/>
      <c r="M218" s="800"/>
      <c r="N218" s="800"/>
      <c r="O218" s="800"/>
      <c r="P218" s="800"/>
      <c r="Q218" s="800"/>
      <c r="R218" s="800"/>
      <c r="S218" s="800"/>
      <c r="T218" s="800"/>
      <c r="U218" s="800"/>
      <c r="V218" s="800"/>
      <c r="W218" s="800"/>
      <c r="X218" s="800"/>
      <c r="Y218" s="800"/>
      <c r="Z218" s="800"/>
      <c r="AA218" s="800"/>
      <c r="AB218" s="800"/>
      <c r="AC218" s="800"/>
      <c r="AD218" s="800"/>
    </row>
    <row r="219" spans="1:30" ht="15.75" customHeight="1" x14ac:dyDescent="0.25">
      <c r="A219" s="800"/>
      <c r="B219" s="800"/>
      <c r="C219" s="800"/>
      <c r="D219" s="800"/>
      <c r="E219" s="800"/>
      <c r="F219" s="800"/>
      <c r="G219" s="801"/>
      <c r="H219" s="800"/>
      <c r="I219" s="800"/>
      <c r="J219" s="800"/>
      <c r="K219" s="800"/>
      <c r="L219" s="800"/>
      <c r="M219" s="800"/>
      <c r="N219" s="800"/>
      <c r="O219" s="800"/>
      <c r="P219" s="800"/>
      <c r="Q219" s="800"/>
      <c r="R219" s="800"/>
      <c r="S219" s="800"/>
      <c r="T219" s="800"/>
      <c r="U219" s="800"/>
      <c r="V219" s="800"/>
      <c r="W219" s="800"/>
      <c r="X219" s="800"/>
      <c r="Y219" s="800"/>
      <c r="Z219" s="800"/>
      <c r="AA219" s="800"/>
      <c r="AB219" s="800"/>
      <c r="AC219" s="800"/>
      <c r="AD219" s="800"/>
    </row>
    <row r="220" spans="1:30" ht="15.75" customHeight="1" x14ac:dyDescent="0.25">
      <c r="A220" s="800"/>
      <c r="B220" s="800"/>
      <c r="C220" s="800"/>
      <c r="D220" s="800"/>
      <c r="E220" s="800"/>
      <c r="F220" s="800"/>
      <c r="G220" s="801"/>
      <c r="H220" s="800"/>
      <c r="I220" s="800"/>
      <c r="J220" s="800"/>
      <c r="K220" s="800"/>
      <c r="L220" s="800"/>
      <c r="M220" s="800"/>
      <c r="N220" s="800"/>
      <c r="O220" s="800"/>
      <c r="P220" s="800"/>
      <c r="Q220" s="800"/>
      <c r="R220" s="800"/>
      <c r="S220" s="800"/>
      <c r="T220" s="800"/>
      <c r="U220" s="800"/>
      <c r="V220" s="800"/>
      <c r="W220" s="800"/>
      <c r="X220" s="800"/>
      <c r="Y220" s="800"/>
      <c r="Z220" s="800"/>
      <c r="AA220" s="800"/>
      <c r="AB220" s="800"/>
      <c r="AC220" s="800"/>
      <c r="AD220" s="800"/>
    </row>
    <row r="221" spans="1:30" ht="15.75" customHeight="1" x14ac:dyDescent="0.25">
      <c r="A221" s="800"/>
      <c r="B221" s="800"/>
      <c r="C221" s="800"/>
      <c r="D221" s="800"/>
      <c r="E221" s="800"/>
      <c r="F221" s="800"/>
      <c r="G221" s="801"/>
      <c r="H221" s="800"/>
      <c r="I221" s="800"/>
      <c r="J221" s="800"/>
      <c r="K221" s="800"/>
      <c r="L221" s="800"/>
      <c r="M221" s="800"/>
      <c r="N221" s="800"/>
      <c r="O221" s="800"/>
      <c r="P221" s="800"/>
      <c r="Q221" s="800"/>
      <c r="R221" s="800"/>
      <c r="S221" s="800"/>
      <c r="T221" s="800"/>
      <c r="U221" s="800"/>
      <c r="V221" s="800"/>
      <c r="W221" s="800"/>
      <c r="X221" s="800"/>
      <c r="Y221" s="800"/>
      <c r="Z221" s="800"/>
      <c r="AA221" s="800"/>
      <c r="AB221" s="800"/>
      <c r="AC221" s="800"/>
      <c r="AD221" s="800"/>
    </row>
    <row r="222" spans="1:30" ht="15.75" customHeight="1" x14ac:dyDescent="0.25">
      <c r="A222" s="800"/>
      <c r="B222" s="800"/>
      <c r="C222" s="800"/>
      <c r="D222" s="800"/>
      <c r="E222" s="800"/>
      <c r="F222" s="800"/>
      <c r="G222" s="801"/>
      <c r="H222" s="800"/>
      <c r="I222" s="800"/>
      <c r="J222" s="800"/>
      <c r="K222" s="800"/>
      <c r="L222" s="800"/>
      <c r="M222" s="800"/>
      <c r="N222" s="800"/>
      <c r="O222" s="800"/>
      <c r="P222" s="800"/>
      <c r="Q222" s="800"/>
      <c r="R222" s="800"/>
      <c r="S222" s="800"/>
      <c r="T222" s="800"/>
      <c r="U222" s="800"/>
      <c r="V222" s="800"/>
      <c r="W222" s="800"/>
      <c r="X222" s="800"/>
      <c r="Y222" s="800"/>
      <c r="Z222" s="800"/>
      <c r="AA222" s="800"/>
      <c r="AB222" s="800"/>
      <c r="AC222" s="800"/>
      <c r="AD222" s="800"/>
    </row>
    <row r="223" spans="1:30" ht="15.75" customHeight="1" x14ac:dyDescent="0.25">
      <c r="A223" s="800"/>
      <c r="B223" s="800"/>
      <c r="C223" s="800"/>
      <c r="D223" s="800"/>
      <c r="E223" s="800"/>
      <c r="F223" s="800"/>
      <c r="G223" s="801"/>
      <c r="H223" s="800"/>
      <c r="I223" s="800"/>
      <c r="J223" s="800"/>
      <c r="K223" s="800"/>
      <c r="L223" s="800"/>
      <c r="M223" s="800"/>
      <c r="N223" s="800"/>
      <c r="O223" s="800"/>
      <c r="P223" s="800"/>
      <c r="Q223" s="800"/>
      <c r="R223" s="800"/>
      <c r="S223" s="800"/>
      <c r="T223" s="800"/>
      <c r="U223" s="800"/>
      <c r="V223" s="800"/>
      <c r="W223" s="800"/>
      <c r="X223" s="800"/>
      <c r="Y223" s="800"/>
      <c r="Z223" s="800"/>
      <c r="AA223" s="800"/>
      <c r="AB223" s="800"/>
      <c r="AC223" s="800"/>
      <c r="AD223" s="800"/>
    </row>
    <row r="224" spans="1:30" ht="15.75" customHeight="1" x14ac:dyDescent="0.25">
      <c r="A224" s="800"/>
      <c r="B224" s="800"/>
      <c r="C224" s="800"/>
      <c r="D224" s="800"/>
      <c r="E224" s="800"/>
      <c r="F224" s="800"/>
      <c r="G224" s="801"/>
      <c r="H224" s="800"/>
      <c r="I224" s="800"/>
      <c r="J224" s="800"/>
      <c r="K224" s="800"/>
      <c r="L224" s="800"/>
      <c r="M224" s="800"/>
      <c r="N224" s="800"/>
      <c r="O224" s="800"/>
      <c r="P224" s="800"/>
      <c r="Q224" s="800"/>
      <c r="R224" s="800"/>
      <c r="S224" s="800"/>
      <c r="T224" s="800"/>
      <c r="U224" s="800"/>
      <c r="V224" s="800"/>
      <c r="W224" s="800"/>
      <c r="X224" s="800"/>
      <c r="Y224" s="800"/>
      <c r="Z224" s="800"/>
      <c r="AA224" s="800"/>
      <c r="AB224" s="800"/>
      <c r="AC224" s="800"/>
      <c r="AD224" s="800"/>
    </row>
    <row r="225" spans="1:30" ht="15.75" customHeight="1" x14ac:dyDescent="0.25">
      <c r="A225" s="800"/>
      <c r="B225" s="800"/>
      <c r="C225" s="800"/>
      <c r="D225" s="800"/>
      <c r="E225" s="800"/>
      <c r="F225" s="800"/>
      <c r="G225" s="801"/>
      <c r="H225" s="800"/>
      <c r="I225" s="800"/>
      <c r="J225" s="800"/>
      <c r="K225" s="800"/>
      <c r="L225" s="800"/>
      <c r="M225" s="800"/>
      <c r="N225" s="800"/>
      <c r="O225" s="800"/>
      <c r="P225" s="800"/>
      <c r="Q225" s="800"/>
      <c r="R225" s="800"/>
      <c r="S225" s="800"/>
      <c r="T225" s="800"/>
      <c r="U225" s="800"/>
      <c r="V225" s="800"/>
      <c r="W225" s="800"/>
      <c r="X225" s="800"/>
      <c r="Y225" s="800"/>
      <c r="Z225" s="800"/>
      <c r="AA225" s="800"/>
      <c r="AB225" s="800"/>
      <c r="AC225" s="800"/>
      <c r="AD225" s="800"/>
    </row>
    <row r="226" spans="1:30" ht="15.75" customHeight="1" x14ac:dyDescent="0.25">
      <c r="A226" s="800"/>
      <c r="B226" s="800"/>
      <c r="C226" s="800"/>
      <c r="D226" s="800"/>
      <c r="E226" s="800"/>
      <c r="F226" s="800"/>
      <c r="G226" s="801"/>
      <c r="H226" s="800"/>
      <c r="I226" s="800"/>
      <c r="J226" s="800"/>
      <c r="K226" s="800"/>
      <c r="L226" s="800"/>
      <c r="M226" s="800"/>
      <c r="N226" s="800"/>
      <c r="O226" s="800"/>
      <c r="P226" s="800"/>
      <c r="Q226" s="800"/>
      <c r="R226" s="800"/>
      <c r="S226" s="800"/>
      <c r="T226" s="800"/>
      <c r="U226" s="800"/>
      <c r="V226" s="800"/>
      <c r="W226" s="800"/>
      <c r="X226" s="800"/>
      <c r="Y226" s="800"/>
      <c r="Z226" s="800"/>
      <c r="AA226" s="800"/>
      <c r="AB226" s="800"/>
      <c r="AC226" s="800"/>
      <c r="AD226" s="800"/>
    </row>
    <row r="227" spans="1:30" ht="15.75" customHeight="1" x14ac:dyDescent="0.25">
      <c r="A227" s="800"/>
      <c r="B227" s="800"/>
      <c r="C227" s="800"/>
      <c r="D227" s="800"/>
      <c r="E227" s="800"/>
      <c r="F227" s="800"/>
      <c r="G227" s="801"/>
      <c r="H227" s="800"/>
      <c r="I227" s="800"/>
      <c r="J227" s="800"/>
      <c r="K227" s="800"/>
      <c r="L227" s="800"/>
      <c r="M227" s="800"/>
      <c r="N227" s="800"/>
      <c r="O227" s="800"/>
      <c r="P227" s="800"/>
      <c r="Q227" s="800"/>
      <c r="R227" s="800"/>
      <c r="S227" s="800"/>
      <c r="T227" s="800"/>
      <c r="U227" s="800"/>
      <c r="V227" s="800"/>
      <c r="W227" s="800"/>
      <c r="X227" s="800"/>
      <c r="Y227" s="800"/>
      <c r="Z227" s="800"/>
      <c r="AA227" s="800"/>
      <c r="AB227" s="800"/>
      <c r="AC227" s="800"/>
      <c r="AD227" s="800"/>
    </row>
    <row r="228" spans="1:30" ht="15.75" customHeight="1" x14ac:dyDescent="0.25">
      <c r="A228" s="800"/>
      <c r="B228" s="800"/>
      <c r="C228" s="800"/>
      <c r="D228" s="800"/>
      <c r="E228" s="800"/>
      <c r="F228" s="800"/>
      <c r="G228" s="801"/>
      <c r="H228" s="800"/>
      <c r="I228" s="800"/>
      <c r="J228" s="800"/>
      <c r="K228" s="800"/>
      <c r="L228" s="800"/>
      <c r="M228" s="800"/>
      <c r="N228" s="800"/>
      <c r="O228" s="800"/>
      <c r="P228" s="800"/>
      <c r="Q228" s="800"/>
      <c r="R228" s="800"/>
      <c r="S228" s="800"/>
      <c r="T228" s="800"/>
      <c r="U228" s="800"/>
      <c r="V228" s="800"/>
      <c r="W228" s="800"/>
      <c r="X228" s="800"/>
      <c r="Y228" s="800"/>
      <c r="Z228" s="800"/>
      <c r="AA228" s="800"/>
      <c r="AB228" s="800"/>
      <c r="AC228" s="800"/>
      <c r="AD228" s="800"/>
    </row>
    <row r="229" spans="1:30" ht="15.75" customHeight="1" x14ac:dyDescent="0.25">
      <c r="A229" s="800"/>
      <c r="B229" s="800"/>
      <c r="C229" s="800"/>
      <c r="D229" s="800"/>
      <c r="E229" s="800"/>
      <c r="F229" s="800"/>
      <c r="G229" s="801"/>
      <c r="H229" s="800"/>
      <c r="I229" s="800"/>
      <c r="J229" s="800"/>
      <c r="K229" s="800"/>
      <c r="L229" s="800"/>
      <c r="M229" s="800"/>
      <c r="N229" s="800"/>
      <c r="O229" s="800"/>
      <c r="P229" s="800"/>
      <c r="Q229" s="800"/>
      <c r="R229" s="800"/>
      <c r="S229" s="800"/>
      <c r="T229" s="800"/>
      <c r="U229" s="800"/>
      <c r="V229" s="800"/>
      <c r="W229" s="800"/>
      <c r="X229" s="800"/>
      <c r="Y229" s="800"/>
      <c r="Z229" s="800"/>
      <c r="AA229" s="800"/>
      <c r="AB229" s="800"/>
      <c r="AC229" s="800"/>
      <c r="AD229" s="800"/>
    </row>
    <row r="230" spans="1:30" ht="15.75" customHeight="1" x14ac:dyDescent="0.25">
      <c r="A230" s="800"/>
      <c r="B230" s="800"/>
      <c r="C230" s="800"/>
      <c r="D230" s="800"/>
      <c r="E230" s="800"/>
      <c r="F230" s="800"/>
      <c r="G230" s="801"/>
      <c r="H230" s="800"/>
      <c r="I230" s="800"/>
      <c r="J230" s="800"/>
      <c r="K230" s="800"/>
      <c r="L230" s="800"/>
      <c r="M230" s="800"/>
      <c r="N230" s="800"/>
      <c r="O230" s="800"/>
      <c r="P230" s="800"/>
      <c r="Q230" s="800"/>
      <c r="R230" s="800"/>
      <c r="S230" s="800"/>
      <c r="T230" s="800"/>
      <c r="U230" s="800"/>
      <c r="V230" s="800"/>
      <c r="W230" s="800"/>
      <c r="X230" s="800"/>
      <c r="Y230" s="800"/>
      <c r="Z230" s="800"/>
      <c r="AA230" s="800"/>
      <c r="AB230" s="800"/>
      <c r="AC230" s="800"/>
      <c r="AD230" s="800"/>
    </row>
    <row r="231" spans="1:30" ht="15.75" customHeight="1" x14ac:dyDescent="0.25">
      <c r="A231" s="800"/>
      <c r="B231" s="800"/>
      <c r="C231" s="800"/>
      <c r="D231" s="800"/>
      <c r="E231" s="800"/>
      <c r="F231" s="800"/>
      <c r="G231" s="801"/>
      <c r="H231" s="800"/>
      <c r="I231" s="800"/>
      <c r="J231" s="800"/>
      <c r="K231" s="800"/>
      <c r="L231" s="800"/>
      <c r="M231" s="800"/>
      <c r="N231" s="800"/>
      <c r="O231" s="800"/>
      <c r="P231" s="800"/>
      <c r="Q231" s="800"/>
      <c r="R231" s="800"/>
      <c r="S231" s="800"/>
      <c r="T231" s="800"/>
      <c r="U231" s="800"/>
      <c r="V231" s="800"/>
      <c r="W231" s="800"/>
      <c r="X231" s="800"/>
      <c r="Y231" s="800"/>
      <c r="Z231" s="800"/>
      <c r="AA231" s="800"/>
      <c r="AB231" s="800"/>
      <c r="AC231" s="800"/>
      <c r="AD231" s="800"/>
    </row>
    <row r="232" spans="1:30" ht="15.75" customHeight="1" x14ac:dyDescent="0.25">
      <c r="A232" s="800"/>
      <c r="B232" s="800"/>
      <c r="C232" s="800"/>
      <c r="D232" s="800"/>
      <c r="E232" s="800"/>
      <c r="F232" s="800"/>
      <c r="G232" s="801"/>
      <c r="H232" s="800"/>
      <c r="I232" s="800"/>
      <c r="J232" s="800"/>
      <c r="K232" s="800"/>
      <c r="L232" s="800"/>
      <c r="M232" s="800"/>
      <c r="N232" s="800"/>
      <c r="O232" s="800"/>
      <c r="P232" s="800"/>
      <c r="Q232" s="800"/>
      <c r="R232" s="800"/>
      <c r="S232" s="800"/>
      <c r="T232" s="800"/>
      <c r="U232" s="800"/>
      <c r="V232" s="800"/>
      <c r="W232" s="800"/>
      <c r="X232" s="800"/>
      <c r="Y232" s="800"/>
      <c r="Z232" s="800"/>
      <c r="AA232" s="800"/>
      <c r="AB232" s="800"/>
      <c r="AC232" s="800"/>
      <c r="AD232" s="800"/>
    </row>
    <row r="233" spans="1:30" ht="15.75" customHeight="1" x14ac:dyDescent="0.25">
      <c r="A233" s="800"/>
      <c r="B233" s="800"/>
      <c r="C233" s="800"/>
      <c r="D233" s="800"/>
      <c r="E233" s="800"/>
      <c r="F233" s="800"/>
      <c r="G233" s="801"/>
      <c r="H233" s="800"/>
      <c r="I233" s="800"/>
      <c r="J233" s="800"/>
      <c r="K233" s="800"/>
      <c r="L233" s="800"/>
      <c r="M233" s="800"/>
      <c r="N233" s="800"/>
      <c r="O233" s="800"/>
      <c r="P233" s="800"/>
      <c r="Q233" s="800"/>
      <c r="R233" s="800"/>
      <c r="S233" s="800"/>
      <c r="T233" s="800"/>
      <c r="U233" s="800"/>
      <c r="V233" s="800"/>
      <c r="W233" s="800"/>
      <c r="X233" s="800"/>
      <c r="Y233" s="800"/>
      <c r="Z233" s="800"/>
      <c r="AA233" s="800"/>
      <c r="AB233" s="800"/>
      <c r="AC233" s="800"/>
      <c r="AD233" s="800"/>
    </row>
    <row r="234" spans="1:30" ht="15.75" customHeight="1" x14ac:dyDescent="0.25">
      <c r="A234" s="800"/>
      <c r="B234" s="800"/>
      <c r="C234" s="800"/>
      <c r="D234" s="800"/>
      <c r="E234" s="800"/>
      <c r="F234" s="800"/>
      <c r="G234" s="801"/>
      <c r="H234" s="800"/>
      <c r="I234" s="800"/>
      <c r="J234" s="800"/>
      <c r="K234" s="800"/>
      <c r="L234" s="800"/>
      <c r="M234" s="800"/>
      <c r="N234" s="800"/>
      <c r="O234" s="800"/>
      <c r="P234" s="800"/>
      <c r="Q234" s="800"/>
      <c r="R234" s="800"/>
      <c r="S234" s="800"/>
      <c r="T234" s="800"/>
      <c r="U234" s="800"/>
      <c r="V234" s="800"/>
      <c r="W234" s="800"/>
      <c r="X234" s="800"/>
      <c r="Y234" s="800"/>
      <c r="Z234" s="800"/>
      <c r="AA234" s="800"/>
      <c r="AB234" s="800"/>
      <c r="AC234" s="800"/>
      <c r="AD234" s="800"/>
    </row>
    <row r="235" spans="1:30" ht="15.75" customHeight="1" x14ac:dyDescent="0.25">
      <c r="A235" s="800"/>
      <c r="B235" s="800"/>
      <c r="C235" s="800"/>
      <c r="D235" s="800"/>
      <c r="E235" s="800"/>
      <c r="F235" s="800"/>
      <c r="G235" s="801"/>
      <c r="H235" s="800"/>
      <c r="I235" s="800"/>
      <c r="J235" s="800"/>
      <c r="K235" s="800"/>
      <c r="L235" s="800"/>
      <c r="M235" s="800"/>
      <c r="N235" s="800"/>
      <c r="O235" s="800"/>
      <c r="P235" s="800"/>
      <c r="Q235" s="800"/>
      <c r="R235" s="800"/>
      <c r="S235" s="800"/>
      <c r="T235" s="800"/>
      <c r="U235" s="800"/>
      <c r="V235" s="800"/>
      <c r="W235" s="800"/>
      <c r="X235" s="800"/>
      <c r="Y235" s="800"/>
      <c r="Z235" s="800"/>
      <c r="AA235" s="800"/>
      <c r="AB235" s="800"/>
      <c r="AC235" s="800"/>
      <c r="AD235" s="800"/>
    </row>
    <row r="236" spans="1:30" ht="15.75" customHeight="1" x14ac:dyDescent="0.25">
      <c r="A236" s="800"/>
      <c r="B236" s="800"/>
      <c r="C236" s="800"/>
      <c r="D236" s="800"/>
      <c r="E236" s="800"/>
      <c r="F236" s="800"/>
      <c r="G236" s="801"/>
      <c r="H236" s="800"/>
      <c r="I236" s="800"/>
      <c r="J236" s="800"/>
      <c r="K236" s="800"/>
      <c r="L236" s="800"/>
      <c r="M236" s="800"/>
      <c r="N236" s="800"/>
      <c r="O236" s="800"/>
      <c r="P236" s="800"/>
      <c r="Q236" s="800"/>
      <c r="R236" s="800"/>
      <c r="S236" s="800"/>
      <c r="T236" s="800"/>
      <c r="U236" s="800"/>
      <c r="V236" s="800"/>
      <c r="W236" s="800"/>
      <c r="X236" s="800"/>
      <c r="Y236" s="800"/>
      <c r="Z236" s="800"/>
      <c r="AA236" s="800"/>
      <c r="AB236" s="800"/>
      <c r="AC236" s="800"/>
      <c r="AD236" s="800"/>
    </row>
    <row r="237" spans="1:30" ht="15.75" customHeight="1" x14ac:dyDescent="0.25">
      <c r="A237" s="800"/>
      <c r="B237" s="800"/>
      <c r="C237" s="800"/>
      <c r="D237" s="800"/>
      <c r="E237" s="800"/>
      <c r="F237" s="800"/>
      <c r="G237" s="801"/>
      <c r="H237" s="800"/>
      <c r="I237" s="800"/>
      <c r="J237" s="800"/>
      <c r="K237" s="800"/>
      <c r="L237" s="800"/>
      <c r="M237" s="800"/>
      <c r="N237" s="800"/>
      <c r="O237" s="800"/>
      <c r="P237" s="800"/>
      <c r="Q237" s="800"/>
      <c r="R237" s="800"/>
      <c r="S237" s="800"/>
      <c r="T237" s="800"/>
      <c r="U237" s="800"/>
      <c r="V237" s="800"/>
      <c r="W237" s="800"/>
      <c r="X237" s="800"/>
      <c r="Y237" s="800"/>
      <c r="Z237" s="800"/>
      <c r="AA237" s="800"/>
      <c r="AB237" s="800"/>
      <c r="AC237" s="800"/>
      <c r="AD237" s="800"/>
    </row>
    <row r="238" spans="1:30" ht="15.75" customHeight="1" x14ac:dyDescent="0.25">
      <c r="A238" s="800"/>
      <c r="B238" s="800"/>
      <c r="C238" s="800"/>
      <c r="D238" s="800"/>
      <c r="E238" s="800"/>
      <c r="F238" s="800"/>
      <c r="G238" s="801"/>
      <c r="H238" s="800"/>
      <c r="I238" s="800"/>
      <c r="J238" s="800"/>
      <c r="K238" s="800"/>
      <c r="L238" s="800"/>
      <c r="M238" s="800"/>
      <c r="N238" s="800"/>
      <c r="O238" s="800"/>
      <c r="P238" s="800"/>
      <c r="Q238" s="800"/>
      <c r="R238" s="800"/>
      <c r="S238" s="800"/>
      <c r="T238" s="800"/>
      <c r="U238" s="800"/>
      <c r="V238" s="800"/>
      <c r="W238" s="800"/>
      <c r="X238" s="800"/>
      <c r="Y238" s="800"/>
      <c r="Z238" s="800"/>
      <c r="AA238" s="800"/>
      <c r="AB238" s="800"/>
      <c r="AC238" s="800"/>
      <c r="AD238" s="800"/>
    </row>
    <row r="239" spans="1:30" ht="15.75" customHeight="1" x14ac:dyDescent="0.25">
      <c r="A239" s="800"/>
      <c r="B239" s="800"/>
      <c r="C239" s="800"/>
      <c r="D239" s="800"/>
      <c r="E239" s="800"/>
      <c r="F239" s="800"/>
      <c r="G239" s="801"/>
      <c r="H239" s="800"/>
      <c r="I239" s="800"/>
      <c r="J239" s="800"/>
      <c r="K239" s="800"/>
      <c r="L239" s="800"/>
      <c r="M239" s="800"/>
      <c r="N239" s="800"/>
      <c r="O239" s="800"/>
      <c r="P239" s="800"/>
      <c r="Q239" s="800"/>
      <c r="R239" s="800"/>
      <c r="S239" s="800"/>
      <c r="T239" s="800"/>
      <c r="U239" s="800"/>
      <c r="V239" s="800"/>
      <c r="W239" s="800"/>
      <c r="X239" s="800"/>
      <c r="Y239" s="800"/>
      <c r="Z239" s="800"/>
      <c r="AA239" s="800"/>
      <c r="AB239" s="800"/>
      <c r="AC239" s="800"/>
      <c r="AD239" s="800"/>
    </row>
    <row r="240" spans="1:30" ht="15.75" customHeight="1" x14ac:dyDescent="0.25">
      <c r="A240" s="800"/>
      <c r="B240" s="800"/>
      <c r="C240" s="800"/>
      <c r="D240" s="800"/>
      <c r="E240" s="800"/>
      <c r="F240" s="800"/>
      <c r="G240" s="801"/>
      <c r="H240" s="800"/>
      <c r="I240" s="800"/>
      <c r="J240" s="800"/>
      <c r="K240" s="800"/>
      <c r="L240" s="800"/>
      <c r="M240" s="800"/>
      <c r="N240" s="800"/>
      <c r="O240" s="800"/>
      <c r="P240" s="800"/>
      <c r="Q240" s="800"/>
      <c r="R240" s="800"/>
      <c r="S240" s="800"/>
      <c r="T240" s="800"/>
      <c r="U240" s="800"/>
      <c r="V240" s="800"/>
      <c r="W240" s="800"/>
      <c r="X240" s="800"/>
      <c r="Y240" s="800"/>
      <c r="Z240" s="800"/>
      <c r="AA240" s="800"/>
      <c r="AB240" s="800"/>
      <c r="AC240" s="800"/>
      <c r="AD240" s="800"/>
    </row>
    <row r="241" spans="1:30" ht="15.75" customHeight="1" x14ac:dyDescent="0.25">
      <c r="A241" s="800"/>
      <c r="B241" s="800"/>
      <c r="C241" s="800"/>
      <c r="D241" s="800"/>
      <c r="E241" s="800"/>
      <c r="F241" s="800"/>
      <c r="G241" s="801"/>
      <c r="H241" s="800"/>
      <c r="I241" s="800"/>
      <c r="J241" s="800"/>
      <c r="K241" s="800"/>
      <c r="L241" s="800"/>
      <c r="M241" s="800"/>
      <c r="N241" s="800"/>
      <c r="O241" s="800"/>
      <c r="P241" s="800"/>
      <c r="Q241" s="800"/>
      <c r="R241" s="800"/>
      <c r="S241" s="800"/>
      <c r="T241" s="800"/>
      <c r="U241" s="800"/>
      <c r="V241" s="800"/>
      <c r="W241" s="800"/>
      <c r="X241" s="800"/>
      <c r="Y241" s="800"/>
      <c r="Z241" s="800"/>
      <c r="AA241" s="800"/>
      <c r="AB241" s="800"/>
      <c r="AC241" s="800"/>
      <c r="AD241" s="800"/>
    </row>
    <row r="242" spans="1:30" ht="15.75" customHeight="1" x14ac:dyDescent="0.25">
      <c r="A242" s="800"/>
      <c r="B242" s="800"/>
      <c r="C242" s="800"/>
      <c r="D242" s="800"/>
      <c r="E242" s="800"/>
      <c r="F242" s="800"/>
      <c r="G242" s="801"/>
      <c r="H242" s="800"/>
      <c r="I242" s="800"/>
      <c r="J242" s="800"/>
      <c r="K242" s="800"/>
      <c r="L242" s="800"/>
      <c r="M242" s="800"/>
      <c r="N242" s="800"/>
      <c r="O242" s="800"/>
      <c r="P242" s="800"/>
      <c r="Q242" s="800"/>
      <c r="R242" s="800"/>
      <c r="S242" s="800"/>
      <c r="T242" s="800"/>
      <c r="U242" s="800"/>
      <c r="V242" s="800"/>
      <c r="W242" s="800"/>
      <c r="X242" s="800"/>
      <c r="Y242" s="800"/>
      <c r="Z242" s="800"/>
      <c r="AA242" s="800"/>
      <c r="AB242" s="800"/>
      <c r="AC242" s="800"/>
      <c r="AD242" s="800"/>
    </row>
    <row r="243" spans="1:30" ht="15.75" customHeight="1" x14ac:dyDescent="0.25">
      <c r="A243" s="800"/>
      <c r="B243" s="800"/>
      <c r="C243" s="800"/>
      <c r="D243" s="800"/>
      <c r="E243" s="800"/>
      <c r="F243" s="800"/>
      <c r="G243" s="801"/>
      <c r="H243" s="800"/>
      <c r="I243" s="800"/>
      <c r="J243" s="800"/>
      <c r="K243" s="800"/>
      <c r="L243" s="800"/>
      <c r="M243" s="800"/>
      <c r="N243" s="800"/>
      <c r="O243" s="800"/>
      <c r="P243" s="800"/>
      <c r="Q243" s="800"/>
      <c r="R243" s="800"/>
      <c r="S243" s="800"/>
      <c r="T243" s="800"/>
      <c r="U243" s="800"/>
      <c r="V243" s="800"/>
      <c r="W243" s="800"/>
      <c r="X243" s="800"/>
      <c r="Y243" s="800"/>
      <c r="Z243" s="800"/>
      <c r="AA243" s="800"/>
      <c r="AB243" s="800"/>
      <c r="AC243" s="800"/>
      <c r="AD243" s="800"/>
    </row>
    <row r="244" spans="1:30" ht="15.75" customHeight="1" x14ac:dyDescent="0.25">
      <c r="A244" s="800"/>
      <c r="B244" s="800"/>
      <c r="C244" s="800"/>
      <c r="D244" s="800"/>
      <c r="E244" s="800"/>
      <c r="F244" s="800"/>
      <c r="G244" s="801"/>
      <c r="H244" s="800"/>
      <c r="I244" s="800"/>
      <c r="J244" s="800"/>
      <c r="K244" s="800"/>
      <c r="L244" s="800"/>
      <c r="M244" s="800"/>
      <c r="N244" s="800"/>
      <c r="O244" s="800"/>
      <c r="P244" s="800"/>
      <c r="Q244" s="800"/>
      <c r="R244" s="800"/>
      <c r="S244" s="800"/>
      <c r="T244" s="800"/>
      <c r="U244" s="800"/>
      <c r="V244" s="800"/>
      <c r="W244" s="800"/>
      <c r="X244" s="800"/>
      <c r="Y244" s="800"/>
      <c r="Z244" s="800"/>
      <c r="AA244" s="800"/>
      <c r="AB244" s="800"/>
      <c r="AC244" s="800"/>
      <c r="AD244" s="800"/>
    </row>
    <row r="245" spans="1:30" ht="15.75" customHeight="1" x14ac:dyDescent="0.25">
      <c r="A245" s="800"/>
      <c r="B245" s="800"/>
      <c r="C245" s="800"/>
      <c r="D245" s="800"/>
      <c r="E245" s="800"/>
      <c r="F245" s="800"/>
      <c r="G245" s="801"/>
      <c r="H245" s="800"/>
      <c r="I245" s="800"/>
      <c r="J245" s="800"/>
      <c r="K245" s="800"/>
      <c r="L245" s="800"/>
      <c r="M245" s="800"/>
      <c r="N245" s="800"/>
      <c r="O245" s="800"/>
      <c r="P245" s="800"/>
      <c r="Q245" s="800"/>
      <c r="R245" s="800"/>
      <c r="S245" s="800"/>
      <c r="T245" s="800"/>
      <c r="U245" s="800"/>
      <c r="V245" s="800"/>
      <c r="W245" s="800"/>
      <c r="X245" s="800"/>
      <c r="Y245" s="800"/>
      <c r="Z245" s="800"/>
      <c r="AA245" s="800"/>
      <c r="AB245" s="800"/>
      <c r="AC245" s="800"/>
      <c r="AD245" s="800"/>
    </row>
    <row r="246" spans="1:30" ht="15.75" customHeight="1" x14ac:dyDescent="0.25">
      <c r="A246" s="800"/>
      <c r="B246" s="800"/>
      <c r="C246" s="800"/>
      <c r="D246" s="800"/>
      <c r="E246" s="800"/>
      <c r="F246" s="800"/>
      <c r="G246" s="801"/>
      <c r="H246" s="800"/>
      <c r="I246" s="800"/>
      <c r="J246" s="800"/>
      <c r="K246" s="800"/>
      <c r="L246" s="800"/>
      <c r="M246" s="800"/>
      <c r="N246" s="800"/>
      <c r="O246" s="800"/>
      <c r="P246" s="800"/>
      <c r="Q246" s="800"/>
      <c r="R246" s="800"/>
      <c r="S246" s="800"/>
      <c r="T246" s="800"/>
      <c r="U246" s="800"/>
      <c r="V246" s="800"/>
      <c r="W246" s="800"/>
      <c r="X246" s="800"/>
      <c r="Y246" s="800"/>
      <c r="Z246" s="800"/>
      <c r="AA246" s="800"/>
      <c r="AB246" s="800"/>
      <c r="AC246" s="800"/>
      <c r="AD246" s="800"/>
    </row>
    <row r="247" spans="1:30" ht="15.75" customHeight="1" x14ac:dyDescent="0.25">
      <c r="A247" s="800"/>
      <c r="B247" s="800"/>
      <c r="C247" s="800"/>
      <c r="D247" s="800"/>
      <c r="E247" s="800"/>
      <c r="F247" s="800"/>
      <c r="G247" s="801"/>
      <c r="H247" s="800"/>
      <c r="I247" s="800"/>
      <c r="J247" s="800"/>
      <c r="K247" s="800"/>
      <c r="L247" s="800"/>
      <c r="M247" s="800"/>
      <c r="N247" s="800"/>
      <c r="O247" s="800"/>
      <c r="P247" s="800"/>
      <c r="Q247" s="800"/>
      <c r="R247" s="800"/>
      <c r="S247" s="800"/>
      <c r="T247" s="800"/>
      <c r="U247" s="800"/>
      <c r="V247" s="800"/>
      <c r="W247" s="800"/>
      <c r="X247" s="800"/>
      <c r="Y247" s="800"/>
      <c r="Z247" s="800"/>
      <c r="AA247" s="800"/>
      <c r="AB247" s="800"/>
      <c r="AC247" s="800"/>
      <c r="AD247" s="800"/>
    </row>
    <row r="248" spans="1:30" ht="15.75" customHeight="1" x14ac:dyDescent="0.25">
      <c r="A248" s="800"/>
      <c r="B248" s="800"/>
      <c r="C248" s="800"/>
      <c r="D248" s="800"/>
      <c r="E248" s="800"/>
      <c r="F248" s="800"/>
      <c r="G248" s="801"/>
      <c r="H248" s="800"/>
      <c r="I248" s="800"/>
      <c r="J248" s="800"/>
      <c r="K248" s="800"/>
      <c r="L248" s="800"/>
      <c r="M248" s="800"/>
      <c r="N248" s="800"/>
      <c r="O248" s="800"/>
      <c r="P248" s="800"/>
      <c r="Q248" s="800"/>
      <c r="R248" s="800"/>
      <c r="S248" s="800"/>
      <c r="T248" s="800"/>
      <c r="U248" s="800"/>
      <c r="V248" s="800"/>
      <c r="W248" s="800"/>
      <c r="X248" s="800"/>
      <c r="Y248" s="800"/>
      <c r="Z248" s="800"/>
      <c r="AA248" s="800"/>
      <c r="AB248" s="800"/>
      <c r="AC248" s="800"/>
      <c r="AD248" s="800"/>
    </row>
    <row r="249" spans="1:30" ht="15.75" customHeight="1" x14ac:dyDescent="0.25">
      <c r="A249" s="800"/>
      <c r="B249" s="800"/>
      <c r="C249" s="800"/>
      <c r="D249" s="800"/>
      <c r="E249" s="800"/>
      <c r="F249" s="800"/>
      <c r="G249" s="801"/>
      <c r="H249" s="800"/>
      <c r="I249" s="800"/>
      <c r="J249" s="800"/>
      <c r="K249" s="800"/>
      <c r="L249" s="800"/>
      <c r="M249" s="800"/>
      <c r="N249" s="800"/>
      <c r="O249" s="800"/>
      <c r="P249" s="800"/>
      <c r="Q249" s="800"/>
      <c r="R249" s="800"/>
      <c r="S249" s="800"/>
      <c r="T249" s="800"/>
      <c r="U249" s="800"/>
      <c r="V249" s="800"/>
      <c r="W249" s="800"/>
      <c r="X249" s="800"/>
      <c r="Y249" s="800"/>
      <c r="Z249" s="800"/>
      <c r="AA249" s="800"/>
      <c r="AB249" s="800"/>
      <c r="AC249" s="800"/>
      <c r="AD249" s="800"/>
    </row>
    <row r="250" spans="1:30" ht="15.75" customHeight="1" x14ac:dyDescent="0.25">
      <c r="A250" s="800"/>
      <c r="B250" s="800"/>
      <c r="C250" s="800"/>
      <c r="D250" s="800"/>
      <c r="E250" s="800"/>
      <c r="F250" s="800"/>
      <c r="G250" s="801"/>
      <c r="H250" s="800"/>
      <c r="I250" s="800"/>
      <c r="J250" s="800"/>
      <c r="K250" s="800"/>
      <c r="L250" s="800"/>
      <c r="M250" s="800"/>
      <c r="N250" s="800"/>
      <c r="O250" s="800"/>
      <c r="P250" s="800"/>
      <c r="Q250" s="800"/>
      <c r="R250" s="800"/>
      <c r="S250" s="800"/>
      <c r="T250" s="800"/>
      <c r="U250" s="800"/>
      <c r="V250" s="800"/>
      <c r="W250" s="800"/>
      <c r="X250" s="800"/>
      <c r="Y250" s="800"/>
      <c r="Z250" s="800"/>
      <c r="AA250" s="800"/>
      <c r="AB250" s="800"/>
      <c r="AC250" s="800"/>
      <c r="AD250" s="800"/>
    </row>
    <row r="251" spans="1:30" ht="15.75" customHeight="1" x14ac:dyDescent="0.25">
      <c r="A251" s="800"/>
      <c r="B251" s="800"/>
      <c r="C251" s="800"/>
      <c r="D251" s="800"/>
      <c r="E251" s="800"/>
      <c r="F251" s="800"/>
      <c r="G251" s="801"/>
      <c r="H251" s="800"/>
      <c r="I251" s="800"/>
      <c r="J251" s="800"/>
      <c r="K251" s="800"/>
      <c r="L251" s="800"/>
      <c r="M251" s="800"/>
      <c r="N251" s="800"/>
      <c r="O251" s="800"/>
      <c r="P251" s="800"/>
      <c r="Q251" s="800"/>
      <c r="R251" s="800"/>
      <c r="S251" s="800"/>
      <c r="T251" s="800"/>
      <c r="U251" s="800"/>
      <c r="V251" s="800"/>
      <c r="W251" s="800"/>
      <c r="X251" s="800"/>
      <c r="Y251" s="800"/>
      <c r="Z251" s="800"/>
      <c r="AA251" s="800"/>
      <c r="AB251" s="800"/>
      <c r="AC251" s="800"/>
      <c r="AD251" s="800"/>
    </row>
    <row r="252" spans="1:30" ht="15.75" customHeight="1" x14ac:dyDescent="0.25">
      <c r="A252" s="800"/>
      <c r="B252" s="800"/>
      <c r="C252" s="800"/>
      <c r="D252" s="800"/>
      <c r="E252" s="800"/>
      <c r="F252" s="800"/>
      <c r="G252" s="801"/>
      <c r="H252" s="800"/>
      <c r="I252" s="800"/>
      <c r="J252" s="800"/>
      <c r="K252" s="800"/>
      <c r="L252" s="800"/>
      <c r="M252" s="800"/>
      <c r="N252" s="800"/>
      <c r="O252" s="800"/>
      <c r="P252" s="800"/>
      <c r="Q252" s="800"/>
      <c r="R252" s="800"/>
      <c r="S252" s="800"/>
      <c r="T252" s="800"/>
      <c r="U252" s="800"/>
      <c r="V252" s="800"/>
      <c r="W252" s="800"/>
      <c r="X252" s="800"/>
      <c r="Y252" s="800"/>
      <c r="Z252" s="800"/>
      <c r="AA252" s="800"/>
      <c r="AB252" s="800"/>
      <c r="AC252" s="800"/>
      <c r="AD252" s="800"/>
    </row>
    <row r="253" spans="1:30" ht="15.75" customHeight="1" x14ac:dyDescent="0.25">
      <c r="A253" s="800"/>
      <c r="B253" s="800"/>
      <c r="C253" s="800"/>
      <c r="D253" s="800"/>
      <c r="E253" s="800"/>
      <c r="F253" s="800"/>
      <c r="G253" s="801"/>
      <c r="H253" s="800"/>
      <c r="I253" s="800"/>
      <c r="J253" s="800"/>
      <c r="K253" s="800"/>
      <c r="L253" s="800"/>
      <c r="M253" s="800"/>
      <c r="N253" s="800"/>
      <c r="O253" s="800"/>
      <c r="P253" s="800"/>
      <c r="Q253" s="800"/>
      <c r="R253" s="800"/>
      <c r="S253" s="800"/>
      <c r="T253" s="800"/>
      <c r="U253" s="800"/>
      <c r="V253" s="800"/>
      <c r="W253" s="800"/>
      <c r="X253" s="800"/>
      <c r="Y253" s="800"/>
      <c r="Z253" s="800"/>
      <c r="AA253" s="800"/>
      <c r="AB253" s="800"/>
      <c r="AC253" s="800"/>
      <c r="AD253" s="800"/>
    </row>
    <row r="254" spans="1:30" ht="15.75" customHeight="1" x14ac:dyDescent="0.25">
      <c r="A254" s="800"/>
      <c r="B254" s="800"/>
      <c r="C254" s="800"/>
      <c r="D254" s="800"/>
      <c r="E254" s="800"/>
      <c r="F254" s="800"/>
      <c r="G254" s="801"/>
      <c r="H254" s="800"/>
      <c r="I254" s="800"/>
      <c r="J254" s="800"/>
      <c r="K254" s="800"/>
      <c r="L254" s="800"/>
      <c r="M254" s="800"/>
      <c r="N254" s="800"/>
      <c r="O254" s="800"/>
      <c r="P254" s="800"/>
      <c r="Q254" s="800"/>
      <c r="R254" s="800"/>
      <c r="S254" s="800"/>
      <c r="T254" s="800"/>
      <c r="U254" s="800"/>
      <c r="V254" s="800"/>
      <c r="W254" s="800"/>
      <c r="X254" s="800"/>
      <c r="Y254" s="800"/>
      <c r="Z254" s="800"/>
      <c r="AA254" s="800"/>
      <c r="AB254" s="800"/>
      <c r="AC254" s="800"/>
      <c r="AD254" s="800"/>
    </row>
    <row r="255" spans="1:30" ht="15.75" customHeight="1" x14ac:dyDescent="0.25">
      <c r="A255" s="800"/>
      <c r="B255" s="800"/>
      <c r="C255" s="800"/>
      <c r="D255" s="800"/>
      <c r="E255" s="800"/>
      <c r="F255" s="800"/>
      <c r="G255" s="801"/>
      <c r="H255" s="800"/>
      <c r="I255" s="800"/>
      <c r="J255" s="800"/>
      <c r="K255" s="800"/>
      <c r="L255" s="800"/>
      <c r="M255" s="800"/>
      <c r="N255" s="800"/>
      <c r="O255" s="800"/>
      <c r="P255" s="800"/>
      <c r="Q255" s="800"/>
      <c r="R255" s="800"/>
      <c r="S255" s="800"/>
      <c r="T255" s="800"/>
      <c r="U255" s="800"/>
      <c r="V255" s="800"/>
      <c r="W255" s="800"/>
      <c r="X255" s="800"/>
      <c r="Y255" s="800"/>
      <c r="Z255" s="800"/>
      <c r="AA255" s="800"/>
      <c r="AB255" s="800"/>
      <c r="AC255" s="800"/>
      <c r="AD255" s="800"/>
    </row>
    <row r="256" spans="1:30" ht="15.75" customHeight="1" x14ac:dyDescent="0.25">
      <c r="A256" s="800"/>
      <c r="B256" s="800"/>
      <c r="C256" s="800"/>
      <c r="D256" s="800"/>
      <c r="E256" s="800"/>
      <c r="F256" s="800"/>
      <c r="G256" s="801"/>
      <c r="H256" s="800"/>
      <c r="I256" s="800"/>
      <c r="J256" s="800"/>
      <c r="K256" s="800"/>
      <c r="L256" s="800"/>
      <c r="M256" s="800"/>
      <c r="N256" s="800"/>
      <c r="O256" s="800"/>
      <c r="P256" s="800"/>
      <c r="Q256" s="800"/>
      <c r="R256" s="800"/>
      <c r="S256" s="800"/>
      <c r="T256" s="800"/>
      <c r="U256" s="800"/>
      <c r="V256" s="800"/>
      <c r="W256" s="800"/>
      <c r="X256" s="800"/>
      <c r="Y256" s="800"/>
      <c r="Z256" s="800"/>
      <c r="AA256" s="800"/>
      <c r="AB256" s="800"/>
      <c r="AC256" s="800"/>
      <c r="AD256" s="800"/>
    </row>
    <row r="257" spans="1:30" ht="15.75" customHeight="1" x14ac:dyDescent="0.25">
      <c r="A257" s="800"/>
      <c r="B257" s="800"/>
      <c r="C257" s="800"/>
      <c r="D257" s="800"/>
      <c r="E257" s="800"/>
      <c r="F257" s="800"/>
      <c r="G257" s="801"/>
      <c r="H257" s="800"/>
      <c r="I257" s="800"/>
      <c r="J257" s="800"/>
      <c r="K257" s="800"/>
      <c r="L257" s="800"/>
      <c r="M257" s="800"/>
      <c r="N257" s="800"/>
      <c r="O257" s="800"/>
      <c r="P257" s="800"/>
      <c r="Q257" s="800"/>
      <c r="R257" s="800"/>
      <c r="S257" s="800"/>
      <c r="T257" s="800"/>
      <c r="U257" s="800"/>
      <c r="V257" s="800"/>
      <c r="W257" s="800"/>
      <c r="X257" s="800"/>
      <c r="Y257" s="800"/>
      <c r="Z257" s="800"/>
      <c r="AA257" s="800"/>
      <c r="AB257" s="800"/>
      <c r="AC257" s="800"/>
      <c r="AD257" s="800"/>
    </row>
    <row r="258" spans="1:30" ht="15.75" customHeight="1" x14ac:dyDescent="0.25">
      <c r="A258" s="800"/>
      <c r="B258" s="800"/>
      <c r="C258" s="800"/>
      <c r="D258" s="800"/>
      <c r="E258" s="800"/>
      <c r="F258" s="800"/>
      <c r="G258" s="801"/>
      <c r="H258" s="800"/>
      <c r="I258" s="800"/>
      <c r="J258" s="800"/>
      <c r="K258" s="800"/>
      <c r="L258" s="800"/>
      <c r="M258" s="800"/>
      <c r="N258" s="800"/>
      <c r="O258" s="800"/>
      <c r="P258" s="800"/>
      <c r="Q258" s="800"/>
      <c r="R258" s="800"/>
      <c r="S258" s="800"/>
      <c r="T258" s="800"/>
      <c r="U258" s="800"/>
      <c r="V258" s="800"/>
      <c r="W258" s="800"/>
      <c r="X258" s="800"/>
      <c r="Y258" s="800"/>
      <c r="Z258" s="800"/>
      <c r="AA258" s="800"/>
      <c r="AB258" s="800"/>
      <c r="AC258" s="800"/>
      <c r="AD258" s="800"/>
    </row>
    <row r="259" spans="1:30" ht="15.75" customHeight="1" x14ac:dyDescent="0.25">
      <c r="A259" s="800"/>
      <c r="B259" s="800"/>
      <c r="C259" s="800"/>
      <c r="D259" s="800"/>
      <c r="E259" s="800"/>
      <c r="F259" s="800"/>
      <c r="G259" s="801"/>
      <c r="H259" s="800"/>
      <c r="I259" s="800"/>
      <c r="J259" s="800"/>
      <c r="K259" s="800"/>
      <c r="L259" s="800"/>
      <c r="M259" s="800"/>
      <c r="N259" s="800"/>
      <c r="O259" s="800"/>
      <c r="P259" s="800"/>
      <c r="Q259" s="800"/>
      <c r="R259" s="800"/>
      <c r="S259" s="800"/>
      <c r="T259" s="800"/>
      <c r="U259" s="800"/>
      <c r="V259" s="800"/>
      <c r="W259" s="800"/>
      <c r="X259" s="800"/>
      <c r="Y259" s="800"/>
      <c r="Z259" s="800"/>
      <c r="AA259" s="800"/>
      <c r="AB259" s="800"/>
      <c r="AC259" s="800"/>
      <c r="AD259" s="800"/>
    </row>
    <row r="260" spans="1:30" ht="15.75" customHeight="1" x14ac:dyDescent="0.25">
      <c r="A260" s="800"/>
      <c r="B260" s="800"/>
      <c r="C260" s="800"/>
      <c r="D260" s="800"/>
      <c r="E260" s="800"/>
      <c r="F260" s="800"/>
      <c r="G260" s="801"/>
      <c r="H260" s="800"/>
      <c r="I260" s="800"/>
      <c r="J260" s="800"/>
      <c r="K260" s="800"/>
      <c r="L260" s="800"/>
      <c r="M260" s="800"/>
      <c r="N260" s="800"/>
      <c r="O260" s="800"/>
      <c r="P260" s="800"/>
      <c r="Q260" s="800"/>
      <c r="R260" s="800"/>
      <c r="S260" s="800"/>
      <c r="T260" s="800"/>
      <c r="U260" s="800"/>
      <c r="V260" s="800"/>
      <c r="W260" s="800"/>
      <c r="X260" s="800"/>
      <c r="Y260" s="800"/>
      <c r="Z260" s="800"/>
      <c r="AA260" s="800"/>
      <c r="AB260" s="800"/>
      <c r="AC260" s="800"/>
      <c r="AD260" s="800"/>
    </row>
    <row r="261" spans="1:30" ht="15.75" customHeight="1" x14ac:dyDescent="0.25">
      <c r="A261" s="800"/>
      <c r="B261" s="800"/>
      <c r="C261" s="800"/>
      <c r="D261" s="800"/>
      <c r="E261" s="800"/>
      <c r="F261" s="800"/>
      <c r="G261" s="801"/>
      <c r="H261" s="800"/>
      <c r="I261" s="800"/>
      <c r="J261" s="800"/>
      <c r="K261" s="800"/>
      <c r="L261" s="800"/>
      <c r="M261" s="800"/>
      <c r="N261" s="800"/>
      <c r="O261" s="800"/>
      <c r="P261" s="800"/>
      <c r="Q261" s="800"/>
      <c r="R261" s="800"/>
      <c r="S261" s="800"/>
      <c r="T261" s="800"/>
      <c r="U261" s="800"/>
      <c r="V261" s="800"/>
      <c r="W261" s="800"/>
      <c r="X261" s="800"/>
      <c r="Y261" s="800"/>
      <c r="Z261" s="800"/>
      <c r="AA261" s="800"/>
      <c r="AB261" s="800"/>
      <c r="AC261" s="800"/>
      <c r="AD261" s="800"/>
    </row>
    <row r="262" spans="1:30" ht="15.75" customHeight="1" x14ac:dyDescent="0.25">
      <c r="A262" s="800"/>
      <c r="B262" s="800"/>
      <c r="C262" s="800"/>
      <c r="D262" s="800"/>
      <c r="E262" s="800"/>
      <c r="F262" s="800"/>
      <c r="G262" s="801"/>
      <c r="H262" s="800"/>
      <c r="I262" s="800"/>
      <c r="J262" s="800"/>
      <c r="K262" s="800"/>
      <c r="L262" s="800"/>
      <c r="M262" s="800"/>
      <c r="N262" s="800"/>
      <c r="O262" s="800"/>
      <c r="P262" s="800"/>
      <c r="Q262" s="800"/>
      <c r="R262" s="800"/>
      <c r="S262" s="800"/>
      <c r="T262" s="800"/>
      <c r="U262" s="800"/>
      <c r="V262" s="800"/>
      <c r="W262" s="800"/>
      <c r="X262" s="800"/>
      <c r="Y262" s="800"/>
      <c r="Z262" s="800"/>
      <c r="AA262" s="800"/>
      <c r="AB262" s="800"/>
      <c r="AC262" s="800"/>
      <c r="AD262" s="800"/>
    </row>
    <row r="263" spans="1:30" ht="15.75" customHeight="1" x14ac:dyDescent="0.25">
      <c r="A263" s="800"/>
      <c r="B263" s="800"/>
      <c r="C263" s="800"/>
      <c r="D263" s="800"/>
      <c r="E263" s="800"/>
      <c r="F263" s="800"/>
      <c r="G263" s="801"/>
      <c r="H263" s="800"/>
      <c r="I263" s="800"/>
      <c r="J263" s="800"/>
      <c r="K263" s="800"/>
      <c r="L263" s="800"/>
      <c r="M263" s="800"/>
      <c r="N263" s="800"/>
      <c r="O263" s="800"/>
      <c r="P263" s="800"/>
      <c r="Q263" s="800"/>
      <c r="R263" s="800"/>
      <c r="S263" s="800"/>
      <c r="T263" s="800"/>
      <c r="U263" s="800"/>
      <c r="V263" s="800"/>
      <c r="W263" s="800"/>
      <c r="X263" s="800"/>
      <c r="Y263" s="800"/>
      <c r="Z263" s="800"/>
      <c r="AA263" s="800"/>
      <c r="AB263" s="800"/>
      <c r="AC263" s="800"/>
      <c r="AD263" s="800"/>
    </row>
    <row r="264" spans="1:30" ht="15.75" customHeight="1" x14ac:dyDescent="0.25">
      <c r="A264" s="800"/>
      <c r="B264" s="800"/>
      <c r="C264" s="800"/>
      <c r="D264" s="800"/>
      <c r="E264" s="800"/>
      <c r="F264" s="800"/>
      <c r="G264" s="801"/>
      <c r="H264" s="800"/>
      <c r="I264" s="800"/>
      <c r="J264" s="800"/>
      <c r="K264" s="800"/>
      <c r="L264" s="800"/>
      <c r="M264" s="800"/>
      <c r="N264" s="800"/>
      <c r="O264" s="800"/>
      <c r="P264" s="800"/>
      <c r="Q264" s="800"/>
      <c r="R264" s="800"/>
      <c r="S264" s="800"/>
      <c r="T264" s="800"/>
      <c r="U264" s="800"/>
      <c r="V264" s="800"/>
      <c r="W264" s="800"/>
      <c r="X264" s="800"/>
      <c r="Y264" s="800"/>
      <c r="Z264" s="800"/>
      <c r="AA264" s="800"/>
      <c r="AB264" s="800"/>
      <c r="AC264" s="800"/>
      <c r="AD264" s="800"/>
    </row>
    <row r="265" spans="1:30" ht="15.75" customHeight="1" x14ac:dyDescent="0.25">
      <c r="A265" s="800"/>
      <c r="B265" s="800"/>
      <c r="C265" s="800"/>
      <c r="D265" s="800"/>
      <c r="E265" s="800"/>
      <c r="F265" s="800"/>
      <c r="G265" s="801"/>
      <c r="H265" s="800"/>
      <c r="I265" s="800"/>
      <c r="J265" s="800"/>
      <c r="K265" s="800"/>
      <c r="L265" s="800"/>
      <c r="M265" s="800"/>
      <c r="N265" s="800"/>
      <c r="O265" s="800"/>
      <c r="P265" s="800"/>
      <c r="Q265" s="800"/>
      <c r="R265" s="800"/>
      <c r="S265" s="800"/>
      <c r="T265" s="800"/>
      <c r="U265" s="800"/>
      <c r="V265" s="800"/>
      <c r="W265" s="800"/>
      <c r="X265" s="800"/>
      <c r="Y265" s="800"/>
      <c r="Z265" s="800"/>
      <c r="AA265" s="800"/>
      <c r="AB265" s="800"/>
      <c r="AC265" s="800"/>
      <c r="AD265" s="800"/>
    </row>
    <row r="266" spans="1:30" ht="15.75" customHeight="1" x14ac:dyDescent="0.25">
      <c r="A266" s="800"/>
      <c r="B266" s="800"/>
      <c r="C266" s="800"/>
      <c r="D266" s="800"/>
      <c r="E266" s="800"/>
      <c r="F266" s="800"/>
      <c r="G266" s="801"/>
      <c r="H266" s="800"/>
      <c r="I266" s="800"/>
      <c r="J266" s="800"/>
      <c r="K266" s="800"/>
      <c r="L266" s="800"/>
      <c r="M266" s="800"/>
      <c r="N266" s="800"/>
      <c r="O266" s="800"/>
      <c r="P266" s="800"/>
      <c r="Q266" s="800"/>
      <c r="R266" s="800"/>
      <c r="S266" s="800"/>
      <c r="T266" s="800"/>
      <c r="U266" s="800"/>
      <c r="V266" s="800"/>
      <c r="W266" s="800"/>
      <c r="X266" s="800"/>
      <c r="Y266" s="800"/>
      <c r="Z266" s="800"/>
      <c r="AA266" s="800"/>
      <c r="AB266" s="800"/>
      <c r="AC266" s="800"/>
      <c r="AD266" s="800"/>
    </row>
    <row r="267" spans="1:30" ht="15.75" customHeight="1" x14ac:dyDescent="0.25">
      <c r="A267" s="800"/>
      <c r="B267" s="800"/>
      <c r="C267" s="800"/>
      <c r="D267" s="800"/>
      <c r="E267" s="800"/>
      <c r="F267" s="800"/>
      <c r="G267" s="801"/>
      <c r="H267" s="800"/>
      <c r="I267" s="800"/>
      <c r="J267" s="800"/>
      <c r="K267" s="800"/>
      <c r="L267" s="800"/>
      <c r="M267" s="800"/>
      <c r="N267" s="800"/>
      <c r="O267" s="800"/>
      <c r="P267" s="800"/>
      <c r="Q267" s="800"/>
      <c r="R267" s="800"/>
      <c r="S267" s="800"/>
      <c r="T267" s="800"/>
      <c r="U267" s="800"/>
      <c r="V267" s="800"/>
      <c r="W267" s="800"/>
      <c r="X267" s="800"/>
      <c r="Y267" s="800"/>
      <c r="Z267" s="800"/>
      <c r="AA267" s="800"/>
      <c r="AB267" s="800"/>
      <c r="AC267" s="800"/>
      <c r="AD267" s="800"/>
    </row>
    <row r="268" spans="1:30" ht="15.75" customHeight="1" x14ac:dyDescent="0.25">
      <c r="A268" s="800"/>
      <c r="B268" s="800"/>
      <c r="C268" s="800"/>
      <c r="D268" s="800"/>
      <c r="E268" s="800"/>
      <c r="F268" s="800"/>
      <c r="G268" s="801"/>
      <c r="H268" s="800"/>
      <c r="I268" s="800"/>
      <c r="J268" s="800"/>
      <c r="K268" s="800"/>
      <c r="L268" s="800"/>
      <c r="M268" s="800"/>
      <c r="N268" s="800"/>
      <c r="O268" s="800"/>
      <c r="P268" s="800"/>
      <c r="Q268" s="800"/>
      <c r="R268" s="800"/>
      <c r="S268" s="800"/>
      <c r="T268" s="800"/>
      <c r="U268" s="800"/>
      <c r="V268" s="800"/>
      <c r="W268" s="800"/>
      <c r="X268" s="800"/>
      <c r="Y268" s="800"/>
      <c r="Z268" s="800"/>
      <c r="AA268" s="800"/>
      <c r="AB268" s="800"/>
      <c r="AC268" s="800"/>
      <c r="AD268" s="800"/>
    </row>
    <row r="269" spans="1:30" ht="15.75" customHeight="1" x14ac:dyDescent="0.25">
      <c r="A269" s="800"/>
      <c r="B269" s="800"/>
      <c r="C269" s="800"/>
      <c r="D269" s="800"/>
      <c r="E269" s="800"/>
      <c r="F269" s="800"/>
      <c r="G269" s="801"/>
      <c r="H269" s="800"/>
      <c r="I269" s="800"/>
      <c r="J269" s="800"/>
      <c r="K269" s="800"/>
      <c r="L269" s="800"/>
      <c r="M269" s="800"/>
      <c r="N269" s="800"/>
      <c r="O269" s="800"/>
      <c r="P269" s="800"/>
      <c r="Q269" s="800"/>
      <c r="R269" s="800"/>
      <c r="S269" s="800"/>
      <c r="T269" s="800"/>
      <c r="U269" s="800"/>
      <c r="V269" s="800"/>
      <c r="W269" s="800"/>
      <c r="X269" s="800"/>
      <c r="Y269" s="800"/>
      <c r="Z269" s="800"/>
      <c r="AA269" s="800"/>
      <c r="AB269" s="800"/>
      <c r="AC269" s="800"/>
      <c r="AD269" s="800"/>
    </row>
    <row r="270" spans="1:30" ht="15.75" customHeight="1" x14ac:dyDescent="0.25">
      <c r="A270" s="800"/>
      <c r="B270" s="800"/>
      <c r="C270" s="800"/>
      <c r="D270" s="800"/>
      <c r="E270" s="800"/>
      <c r="F270" s="800"/>
      <c r="G270" s="801"/>
      <c r="H270" s="800"/>
      <c r="I270" s="800"/>
      <c r="J270" s="800"/>
      <c r="K270" s="800"/>
      <c r="L270" s="800"/>
      <c r="M270" s="800"/>
      <c r="N270" s="800"/>
      <c r="O270" s="800"/>
      <c r="P270" s="800"/>
      <c r="Q270" s="800"/>
      <c r="R270" s="800"/>
      <c r="S270" s="800"/>
      <c r="T270" s="800"/>
      <c r="U270" s="800"/>
      <c r="V270" s="800"/>
      <c r="W270" s="800"/>
      <c r="X270" s="800"/>
      <c r="Y270" s="800"/>
      <c r="Z270" s="800"/>
      <c r="AA270" s="800"/>
      <c r="AB270" s="800"/>
      <c r="AC270" s="800"/>
      <c r="AD270" s="800"/>
    </row>
    <row r="271" spans="1:30" ht="15.75" customHeight="1" x14ac:dyDescent="0.25">
      <c r="A271" s="800"/>
      <c r="B271" s="800"/>
      <c r="C271" s="800"/>
      <c r="D271" s="800"/>
      <c r="E271" s="800"/>
      <c r="F271" s="800"/>
      <c r="G271" s="801"/>
      <c r="H271" s="800"/>
      <c r="I271" s="800"/>
      <c r="J271" s="800"/>
      <c r="K271" s="800"/>
      <c r="L271" s="800"/>
      <c r="M271" s="800"/>
      <c r="N271" s="800"/>
      <c r="O271" s="800"/>
      <c r="P271" s="800"/>
      <c r="Q271" s="800"/>
      <c r="R271" s="800"/>
      <c r="S271" s="800"/>
      <c r="T271" s="800"/>
      <c r="U271" s="800"/>
      <c r="V271" s="800"/>
      <c r="W271" s="800"/>
      <c r="X271" s="800"/>
      <c r="Y271" s="800"/>
      <c r="Z271" s="800"/>
      <c r="AA271" s="800"/>
      <c r="AB271" s="800"/>
      <c r="AC271" s="800"/>
      <c r="AD271" s="800"/>
    </row>
    <row r="272" spans="1:30" ht="15.75" customHeight="1" x14ac:dyDescent="0.25">
      <c r="A272" s="800"/>
      <c r="B272" s="800"/>
      <c r="C272" s="800"/>
      <c r="D272" s="800"/>
      <c r="E272" s="800"/>
      <c r="F272" s="800"/>
      <c r="G272" s="801"/>
      <c r="H272" s="800"/>
      <c r="I272" s="800"/>
      <c r="J272" s="800"/>
      <c r="K272" s="800"/>
      <c r="L272" s="800"/>
      <c r="M272" s="800"/>
      <c r="N272" s="800"/>
      <c r="O272" s="800"/>
      <c r="P272" s="800"/>
      <c r="Q272" s="800"/>
      <c r="R272" s="800"/>
      <c r="S272" s="800"/>
      <c r="T272" s="800"/>
      <c r="U272" s="800"/>
      <c r="V272" s="800"/>
      <c r="W272" s="800"/>
      <c r="X272" s="800"/>
      <c r="Y272" s="800"/>
      <c r="Z272" s="800"/>
      <c r="AA272" s="800"/>
      <c r="AB272" s="800"/>
      <c r="AC272" s="800"/>
      <c r="AD272" s="800"/>
    </row>
    <row r="273" spans="1:30" ht="15.75" customHeight="1" x14ac:dyDescent="0.25">
      <c r="A273" s="860"/>
      <c r="B273" s="860"/>
      <c r="C273" s="860"/>
      <c r="D273" s="860"/>
      <c r="E273" s="860"/>
      <c r="F273" s="860"/>
      <c r="G273" s="868"/>
      <c r="H273" s="860"/>
      <c r="I273" s="860"/>
      <c r="J273" s="860"/>
      <c r="K273" s="860"/>
      <c r="L273" s="860"/>
      <c r="M273" s="860"/>
      <c r="N273" s="860"/>
      <c r="O273" s="860"/>
      <c r="P273" s="860"/>
      <c r="Q273" s="860"/>
      <c r="R273" s="860"/>
      <c r="S273" s="860"/>
      <c r="T273" s="860"/>
      <c r="U273" s="860"/>
      <c r="V273" s="860"/>
      <c r="W273" s="860"/>
      <c r="X273" s="860"/>
      <c r="Y273" s="860"/>
      <c r="Z273" s="860"/>
      <c r="AA273" s="860"/>
      <c r="AB273" s="860"/>
      <c r="AC273" s="860"/>
      <c r="AD273" s="860"/>
    </row>
    <row r="274" spans="1:30" ht="15.75" customHeight="1" x14ac:dyDescent="0.25">
      <c r="A274" s="860"/>
      <c r="B274" s="860"/>
      <c r="C274" s="860"/>
      <c r="D274" s="860"/>
      <c r="E274" s="860"/>
      <c r="F274" s="860"/>
      <c r="G274" s="868"/>
      <c r="H274" s="860"/>
      <c r="I274" s="860"/>
      <c r="J274" s="860"/>
      <c r="K274" s="860"/>
      <c r="L274" s="860"/>
      <c r="M274" s="860"/>
      <c r="N274" s="860"/>
      <c r="O274" s="860"/>
      <c r="P274" s="860"/>
      <c r="Q274" s="860"/>
      <c r="R274" s="860"/>
      <c r="S274" s="860"/>
      <c r="T274" s="860"/>
      <c r="U274" s="860"/>
      <c r="V274" s="860"/>
      <c r="W274" s="860"/>
      <c r="X274" s="860"/>
      <c r="Y274" s="860"/>
      <c r="Z274" s="860"/>
      <c r="AA274" s="860"/>
      <c r="AB274" s="860"/>
      <c r="AC274" s="860"/>
      <c r="AD274" s="860"/>
    </row>
    <row r="275" spans="1:30" ht="15.75" customHeight="1" x14ac:dyDescent="0.25">
      <c r="A275" s="860"/>
      <c r="B275" s="860"/>
      <c r="C275" s="860"/>
      <c r="D275" s="860"/>
      <c r="E275" s="860"/>
      <c r="F275" s="860"/>
      <c r="G275" s="868"/>
      <c r="H275" s="860"/>
      <c r="I275" s="860"/>
      <c r="J275" s="860"/>
      <c r="K275" s="860"/>
      <c r="L275" s="860"/>
      <c r="M275" s="860"/>
      <c r="N275" s="860"/>
      <c r="O275" s="860"/>
      <c r="P275" s="860"/>
      <c r="Q275" s="860"/>
      <c r="R275" s="860"/>
      <c r="S275" s="860"/>
      <c r="T275" s="860"/>
      <c r="U275" s="860"/>
      <c r="V275" s="860"/>
      <c r="W275" s="860"/>
      <c r="X275" s="860"/>
      <c r="Y275" s="860"/>
      <c r="Z275" s="860"/>
      <c r="AA275" s="860"/>
      <c r="AB275" s="860"/>
      <c r="AC275" s="860"/>
      <c r="AD275" s="860"/>
    </row>
    <row r="276" spans="1:30" ht="15.75" customHeight="1" x14ac:dyDescent="0.25">
      <c r="A276" s="860"/>
      <c r="B276" s="860"/>
      <c r="C276" s="860"/>
      <c r="D276" s="860"/>
      <c r="E276" s="860"/>
      <c r="F276" s="860"/>
      <c r="G276" s="868"/>
      <c r="H276" s="860"/>
      <c r="I276" s="860"/>
      <c r="J276" s="860"/>
      <c r="K276" s="860"/>
      <c r="L276" s="860"/>
      <c r="M276" s="860"/>
      <c r="N276" s="860"/>
      <c r="O276" s="860"/>
      <c r="P276" s="860"/>
      <c r="Q276" s="860"/>
      <c r="R276" s="860"/>
      <c r="S276" s="860"/>
      <c r="T276" s="860"/>
      <c r="U276" s="860"/>
      <c r="V276" s="860"/>
      <c r="W276" s="860"/>
      <c r="X276" s="860"/>
      <c r="Y276" s="860"/>
      <c r="Z276" s="860"/>
      <c r="AA276" s="860"/>
      <c r="AB276" s="860"/>
      <c r="AC276" s="860"/>
      <c r="AD276" s="860"/>
    </row>
    <row r="277" spans="1:30" ht="15.75" customHeight="1" x14ac:dyDescent="0.25">
      <c r="A277" s="860"/>
      <c r="B277" s="860"/>
      <c r="C277" s="860"/>
      <c r="D277" s="860"/>
      <c r="E277" s="860"/>
      <c r="F277" s="860"/>
      <c r="G277" s="868"/>
      <c r="H277" s="860"/>
      <c r="I277" s="860"/>
      <c r="J277" s="860"/>
      <c r="K277" s="860"/>
      <c r="L277" s="860"/>
      <c r="M277" s="860"/>
      <c r="N277" s="860"/>
      <c r="O277" s="860"/>
      <c r="P277" s="860"/>
      <c r="Q277" s="860"/>
      <c r="R277" s="860"/>
      <c r="S277" s="860"/>
      <c r="T277" s="860"/>
      <c r="U277" s="860"/>
      <c r="V277" s="860"/>
      <c r="W277" s="860"/>
      <c r="X277" s="860"/>
      <c r="Y277" s="860"/>
      <c r="Z277" s="860"/>
      <c r="AA277" s="860"/>
      <c r="AB277" s="860"/>
      <c r="AC277" s="860"/>
      <c r="AD277" s="860"/>
    </row>
    <row r="278" spans="1:30" ht="15.75" customHeight="1" x14ac:dyDescent="0.25">
      <c r="A278" s="860"/>
      <c r="B278" s="860"/>
      <c r="C278" s="860"/>
      <c r="D278" s="860"/>
      <c r="E278" s="860"/>
      <c r="F278" s="860"/>
      <c r="G278" s="868"/>
      <c r="H278" s="860"/>
      <c r="I278" s="860"/>
      <c r="J278" s="860"/>
      <c r="K278" s="860"/>
      <c r="L278" s="860"/>
      <c r="M278" s="860"/>
      <c r="N278" s="860"/>
      <c r="O278" s="860"/>
      <c r="P278" s="860"/>
      <c r="Q278" s="860"/>
      <c r="R278" s="860"/>
      <c r="S278" s="860"/>
      <c r="T278" s="860"/>
      <c r="U278" s="860"/>
      <c r="V278" s="860"/>
      <c r="W278" s="860"/>
      <c r="X278" s="860"/>
      <c r="Y278" s="860"/>
      <c r="Z278" s="860"/>
      <c r="AA278" s="860"/>
      <c r="AB278" s="860"/>
      <c r="AC278" s="860"/>
      <c r="AD278" s="860"/>
    </row>
    <row r="279" spans="1:30" ht="15.75" customHeight="1" x14ac:dyDescent="0.25">
      <c r="A279" s="860"/>
      <c r="B279" s="860"/>
      <c r="C279" s="860"/>
      <c r="D279" s="860"/>
      <c r="E279" s="860"/>
      <c r="F279" s="860"/>
      <c r="G279" s="868"/>
      <c r="H279" s="860"/>
      <c r="I279" s="860"/>
      <c r="J279" s="860"/>
      <c r="K279" s="860"/>
      <c r="L279" s="860"/>
      <c r="M279" s="860"/>
      <c r="N279" s="860"/>
      <c r="O279" s="860"/>
      <c r="P279" s="860"/>
      <c r="Q279" s="860"/>
      <c r="R279" s="860"/>
      <c r="S279" s="860"/>
      <c r="T279" s="860"/>
      <c r="U279" s="860"/>
      <c r="V279" s="860"/>
      <c r="W279" s="860"/>
      <c r="X279" s="860"/>
      <c r="Y279" s="860"/>
      <c r="Z279" s="860"/>
      <c r="AA279" s="860"/>
      <c r="AB279" s="860"/>
      <c r="AC279" s="860"/>
      <c r="AD279" s="860"/>
    </row>
    <row r="280" spans="1:30" ht="15.75" customHeight="1" x14ac:dyDescent="0.25">
      <c r="A280" s="860"/>
      <c r="B280" s="860"/>
      <c r="C280" s="860"/>
      <c r="D280" s="860"/>
      <c r="E280" s="860"/>
      <c r="F280" s="860"/>
      <c r="G280" s="868"/>
      <c r="H280" s="860"/>
      <c r="I280" s="860"/>
      <c r="J280" s="860"/>
      <c r="K280" s="860"/>
      <c r="L280" s="860"/>
      <c r="M280" s="860"/>
      <c r="N280" s="860"/>
      <c r="O280" s="860"/>
      <c r="P280" s="860"/>
      <c r="Q280" s="860"/>
      <c r="R280" s="860"/>
      <c r="S280" s="860"/>
      <c r="T280" s="860"/>
      <c r="U280" s="860"/>
      <c r="V280" s="860"/>
      <c r="W280" s="860"/>
      <c r="X280" s="860"/>
      <c r="Y280" s="860"/>
      <c r="Z280" s="860"/>
      <c r="AA280" s="860"/>
      <c r="AB280" s="860"/>
      <c r="AC280" s="860"/>
      <c r="AD280" s="860"/>
    </row>
    <row r="281" spans="1:30" ht="15.75" customHeight="1" x14ac:dyDescent="0.25">
      <c r="A281" s="860"/>
      <c r="B281" s="860"/>
      <c r="C281" s="860"/>
      <c r="D281" s="860"/>
      <c r="E281" s="860"/>
      <c r="F281" s="860"/>
      <c r="G281" s="868"/>
      <c r="H281" s="860"/>
      <c r="I281" s="860"/>
      <c r="J281" s="860"/>
      <c r="K281" s="860"/>
      <c r="L281" s="860"/>
      <c r="M281" s="860"/>
      <c r="N281" s="860"/>
      <c r="O281" s="860"/>
      <c r="P281" s="860"/>
      <c r="Q281" s="860"/>
      <c r="R281" s="860"/>
      <c r="S281" s="860"/>
      <c r="T281" s="860"/>
      <c r="U281" s="860"/>
      <c r="V281" s="860"/>
      <c r="W281" s="860"/>
      <c r="X281" s="860"/>
      <c r="Y281" s="860"/>
      <c r="Z281" s="860"/>
      <c r="AA281" s="860"/>
      <c r="AB281" s="860"/>
      <c r="AC281" s="860"/>
      <c r="AD281" s="860"/>
    </row>
    <row r="282" spans="1:30" ht="15.75" customHeight="1" x14ac:dyDescent="0.25">
      <c r="A282" s="860"/>
      <c r="B282" s="860"/>
      <c r="C282" s="860"/>
      <c r="D282" s="860"/>
      <c r="E282" s="860"/>
      <c r="F282" s="860"/>
      <c r="G282" s="868"/>
      <c r="H282" s="860"/>
      <c r="I282" s="860"/>
      <c r="J282" s="860"/>
      <c r="K282" s="860"/>
      <c r="L282" s="860"/>
      <c r="M282" s="860"/>
      <c r="N282" s="860"/>
      <c r="O282" s="860"/>
      <c r="P282" s="860"/>
      <c r="Q282" s="860"/>
      <c r="R282" s="860"/>
      <c r="S282" s="860"/>
      <c r="T282" s="860"/>
      <c r="U282" s="860"/>
      <c r="V282" s="860"/>
      <c r="W282" s="860"/>
      <c r="X282" s="860"/>
      <c r="Y282" s="860"/>
      <c r="Z282" s="860"/>
      <c r="AA282" s="860"/>
      <c r="AB282" s="860"/>
      <c r="AC282" s="860"/>
      <c r="AD282" s="860"/>
    </row>
    <row r="283" spans="1:30" ht="15.75" customHeight="1" x14ac:dyDescent="0.25">
      <c r="A283" s="860"/>
      <c r="B283" s="860"/>
      <c r="C283" s="860"/>
      <c r="D283" s="860"/>
      <c r="E283" s="860"/>
      <c r="F283" s="860"/>
      <c r="G283" s="868"/>
      <c r="H283" s="860"/>
      <c r="I283" s="860"/>
      <c r="J283" s="860"/>
      <c r="K283" s="860"/>
      <c r="L283" s="860"/>
      <c r="M283" s="860"/>
      <c r="N283" s="860"/>
      <c r="O283" s="860"/>
      <c r="P283" s="860"/>
      <c r="Q283" s="860"/>
      <c r="R283" s="860"/>
      <c r="S283" s="860"/>
      <c r="T283" s="860"/>
      <c r="U283" s="860"/>
      <c r="V283" s="860"/>
      <c r="W283" s="860"/>
      <c r="X283" s="860"/>
      <c r="Y283" s="860"/>
      <c r="Z283" s="860"/>
      <c r="AA283" s="860"/>
      <c r="AB283" s="860"/>
      <c r="AC283" s="860"/>
      <c r="AD283" s="860"/>
    </row>
    <row r="284" spans="1:30" ht="15.75" customHeight="1" x14ac:dyDescent="0.25">
      <c r="A284" s="860"/>
      <c r="B284" s="860"/>
      <c r="C284" s="860"/>
      <c r="D284" s="860"/>
      <c r="E284" s="860"/>
      <c r="F284" s="860"/>
      <c r="G284" s="868"/>
      <c r="H284" s="860"/>
      <c r="I284" s="860"/>
      <c r="J284" s="860"/>
      <c r="K284" s="860"/>
      <c r="L284" s="860"/>
      <c r="M284" s="860"/>
      <c r="N284" s="860"/>
      <c r="O284" s="860"/>
      <c r="P284" s="860"/>
      <c r="Q284" s="860"/>
      <c r="R284" s="860"/>
      <c r="S284" s="860"/>
      <c r="T284" s="860"/>
      <c r="U284" s="860"/>
      <c r="V284" s="860"/>
      <c r="W284" s="860"/>
      <c r="X284" s="860"/>
      <c r="Y284" s="860"/>
      <c r="Z284" s="860"/>
      <c r="AA284" s="860"/>
      <c r="AB284" s="860"/>
      <c r="AC284" s="860"/>
      <c r="AD284" s="860"/>
    </row>
    <row r="285" spans="1:30" ht="15.75" customHeight="1" x14ac:dyDescent="0.25">
      <c r="A285" s="860"/>
      <c r="B285" s="860"/>
      <c r="C285" s="860"/>
      <c r="D285" s="860"/>
      <c r="E285" s="860"/>
      <c r="F285" s="860"/>
      <c r="G285" s="868"/>
      <c r="H285" s="860"/>
      <c r="I285" s="860"/>
      <c r="J285" s="860"/>
      <c r="K285" s="860"/>
      <c r="L285" s="860"/>
      <c r="M285" s="860"/>
      <c r="N285" s="860"/>
      <c r="O285" s="860"/>
      <c r="P285" s="860"/>
      <c r="Q285" s="860"/>
      <c r="R285" s="860"/>
      <c r="S285" s="860"/>
      <c r="T285" s="860"/>
      <c r="U285" s="860"/>
      <c r="V285" s="860"/>
      <c r="W285" s="860"/>
      <c r="X285" s="860"/>
      <c r="Y285" s="860"/>
      <c r="Z285" s="860"/>
      <c r="AA285" s="860"/>
      <c r="AB285" s="860"/>
      <c r="AC285" s="860"/>
      <c r="AD285" s="860"/>
    </row>
    <row r="286" spans="1:30" ht="15.75" customHeight="1" x14ac:dyDescent="0.25">
      <c r="A286" s="860"/>
      <c r="B286" s="860"/>
      <c r="C286" s="860"/>
      <c r="D286" s="860"/>
      <c r="E286" s="860"/>
      <c r="F286" s="860"/>
      <c r="G286" s="868"/>
      <c r="H286" s="860"/>
      <c r="I286" s="860"/>
      <c r="J286" s="860"/>
      <c r="K286" s="860"/>
      <c r="L286" s="860"/>
      <c r="M286" s="860"/>
      <c r="N286" s="860"/>
      <c r="O286" s="860"/>
      <c r="P286" s="860"/>
      <c r="Q286" s="860"/>
      <c r="R286" s="860"/>
      <c r="S286" s="860"/>
      <c r="T286" s="860"/>
      <c r="U286" s="860"/>
      <c r="V286" s="860"/>
      <c r="W286" s="860"/>
      <c r="X286" s="860"/>
      <c r="Y286" s="860"/>
      <c r="Z286" s="860"/>
      <c r="AA286" s="860"/>
      <c r="AB286" s="860"/>
      <c r="AC286" s="860"/>
      <c r="AD286" s="860"/>
    </row>
    <row r="287" spans="1:30" ht="15.75" customHeight="1" x14ac:dyDescent="0.25">
      <c r="A287" s="860"/>
      <c r="B287" s="860"/>
      <c r="C287" s="860"/>
      <c r="D287" s="860"/>
      <c r="E287" s="860"/>
      <c r="F287" s="860"/>
      <c r="G287" s="868"/>
      <c r="H287" s="860"/>
      <c r="I287" s="860"/>
      <c r="J287" s="860"/>
      <c r="K287" s="860"/>
      <c r="L287" s="860"/>
      <c r="M287" s="860"/>
      <c r="N287" s="860"/>
      <c r="O287" s="860"/>
      <c r="P287" s="860"/>
      <c r="Q287" s="860"/>
      <c r="R287" s="860"/>
      <c r="S287" s="860"/>
      <c r="T287" s="860"/>
      <c r="U287" s="860"/>
      <c r="V287" s="860"/>
      <c r="W287" s="860"/>
      <c r="X287" s="860"/>
      <c r="Y287" s="860"/>
      <c r="Z287" s="860"/>
      <c r="AA287" s="860"/>
      <c r="AB287" s="860"/>
      <c r="AC287" s="860"/>
      <c r="AD287" s="860"/>
    </row>
    <row r="288" spans="1:30" ht="15.75" customHeight="1" x14ac:dyDescent="0.25">
      <c r="A288" s="860"/>
      <c r="B288" s="860"/>
      <c r="C288" s="860"/>
      <c r="D288" s="860"/>
      <c r="E288" s="860"/>
      <c r="F288" s="860"/>
      <c r="G288" s="868"/>
      <c r="H288" s="860"/>
      <c r="I288" s="860"/>
      <c r="J288" s="860"/>
      <c r="K288" s="860"/>
      <c r="L288" s="860"/>
      <c r="M288" s="860"/>
      <c r="N288" s="860"/>
      <c r="O288" s="860"/>
      <c r="P288" s="860"/>
      <c r="Q288" s="860"/>
      <c r="R288" s="860"/>
      <c r="S288" s="860"/>
      <c r="T288" s="860"/>
      <c r="U288" s="860"/>
      <c r="V288" s="860"/>
      <c r="W288" s="860"/>
      <c r="X288" s="860"/>
      <c r="Y288" s="860"/>
      <c r="Z288" s="860"/>
      <c r="AA288" s="860"/>
      <c r="AB288" s="860"/>
      <c r="AC288" s="860"/>
      <c r="AD288" s="860"/>
    </row>
    <row r="289" spans="1:30" ht="15.75" customHeight="1" x14ac:dyDescent="0.25">
      <c r="A289" s="860"/>
      <c r="B289" s="860"/>
      <c r="C289" s="860"/>
      <c r="D289" s="860"/>
      <c r="E289" s="860"/>
      <c r="F289" s="860"/>
      <c r="G289" s="868"/>
      <c r="H289" s="860"/>
      <c r="I289" s="860"/>
      <c r="J289" s="860"/>
      <c r="K289" s="860"/>
      <c r="L289" s="860"/>
      <c r="M289" s="860"/>
      <c r="N289" s="860"/>
      <c r="O289" s="860"/>
      <c r="P289" s="860"/>
      <c r="Q289" s="860"/>
      <c r="R289" s="860"/>
      <c r="S289" s="860"/>
      <c r="T289" s="860"/>
      <c r="U289" s="860"/>
      <c r="V289" s="860"/>
      <c r="W289" s="860"/>
      <c r="X289" s="860"/>
      <c r="Y289" s="860"/>
      <c r="Z289" s="860"/>
      <c r="AA289" s="860"/>
      <c r="AB289" s="860"/>
      <c r="AC289" s="860"/>
      <c r="AD289" s="860"/>
    </row>
    <row r="290" spans="1:30" ht="15.75" customHeight="1" x14ac:dyDescent="0.25">
      <c r="A290" s="860"/>
      <c r="B290" s="860"/>
      <c r="C290" s="860"/>
      <c r="D290" s="860"/>
      <c r="E290" s="860"/>
      <c r="F290" s="860"/>
      <c r="G290" s="868"/>
      <c r="H290" s="860"/>
      <c r="I290" s="860"/>
      <c r="J290" s="860"/>
      <c r="K290" s="860"/>
      <c r="L290" s="860"/>
      <c r="M290" s="860"/>
      <c r="N290" s="860"/>
      <c r="O290" s="860"/>
      <c r="P290" s="860"/>
      <c r="Q290" s="860"/>
      <c r="R290" s="860"/>
      <c r="S290" s="860"/>
      <c r="T290" s="860"/>
      <c r="U290" s="860"/>
      <c r="V290" s="860"/>
      <c r="W290" s="860"/>
      <c r="X290" s="860"/>
      <c r="Y290" s="860"/>
      <c r="Z290" s="860"/>
      <c r="AA290" s="860"/>
      <c r="AB290" s="860"/>
      <c r="AC290" s="860"/>
      <c r="AD290" s="860"/>
    </row>
    <row r="291" spans="1:30" ht="15.75" customHeight="1" x14ac:dyDescent="0.25">
      <c r="A291" s="860"/>
      <c r="B291" s="860"/>
      <c r="C291" s="860"/>
      <c r="D291" s="860"/>
      <c r="E291" s="860"/>
      <c r="F291" s="860"/>
      <c r="G291" s="868"/>
      <c r="H291" s="860"/>
      <c r="I291" s="860"/>
      <c r="J291" s="860"/>
      <c r="K291" s="860"/>
      <c r="L291" s="860"/>
      <c r="M291" s="860"/>
      <c r="N291" s="860"/>
      <c r="O291" s="860"/>
      <c r="P291" s="860"/>
      <c r="Q291" s="860"/>
      <c r="R291" s="860"/>
      <c r="S291" s="860"/>
      <c r="T291" s="860"/>
      <c r="U291" s="860"/>
      <c r="V291" s="860"/>
      <c r="W291" s="860"/>
      <c r="X291" s="860"/>
      <c r="Y291" s="860"/>
      <c r="Z291" s="860"/>
      <c r="AA291" s="860"/>
      <c r="AB291" s="860"/>
      <c r="AC291" s="860"/>
      <c r="AD291" s="860"/>
    </row>
    <row r="292" spans="1:30" ht="15.75" customHeight="1" x14ac:dyDescent="0.25">
      <c r="A292" s="860"/>
      <c r="B292" s="860"/>
      <c r="C292" s="860"/>
      <c r="D292" s="860"/>
      <c r="E292" s="860"/>
      <c r="F292" s="860"/>
      <c r="G292" s="868"/>
      <c r="H292" s="860"/>
      <c r="I292" s="860"/>
      <c r="J292" s="860"/>
      <c r="K292" s="860"/>
      <c r="L292" s="860"/>
      <c r="M292" s="860"/>
      <c r="N292" s="860"/>
      <c r="O292" s="860"/>
      <c r="P292" s="860"/>
      <c r="Q292" s="860"/>
      <c r="R292" s="860"/>
      <c r="S292" s="860"/>
      <c r="T292" s="860"/>
      <c r="U292" s="860"/>
      <c r="V292" s="860"/>
      <c r="W292" s="860"/>
      <c r="X292" s="860"/>
      <c r="Y292" s="860"/>
      <c r="Z292" s="860"/>
      <c r="AA292" s="860"/>
      <c r="AB292" s="860"/>
      <c r="AC292" s="860"/>
      <c r="AD292" s="860"/>
    </row>
    <row r="293" spans="1:30" ht="15.75" customHeight="1" x14ac:dyDescent="0.25">
      <c r="A293" s="860"/>
      <c r="B293" s="860"/>
      <c r="C293" s="860"/>
      <c r="D293" s="860"/>
      <c r="E293" s="860"/>
      <c r="F293" s="860"/>
      <c r="G293" s="868"/>
      <c r="H293" s="860"/>
      <c r="I293" s="860"/>
      <c r="J293" s="860"/>
      <c r="K293" s="860"/>
      <c r="L293" s="860"/>
      <c r="M293" s="860"/>
      <c r="N293" s="860"/>
      <c r="O293" s="860"/>
      <c r="P293" s="860"/>
      <c r="Q293" s="860"/>
      <c r="R293" s="860"/>
      <c r="S293" s="860"/>
      <c r="T293" s="860"/>
      <c r="U293" s="860"/>
      <c r="V293" s="860"/>
      <c r="W293" s="860"/>
      <c r="X293" s="860"/>
      <c r="Y293" s="860"/>
      <c r="Z293" s="860"/>
      <c r="AA293" s="860"/>
      <c r="AB293" s="860"/>
      <c r="AC293" s="860"/>
      <c r="AD293" s="860"/>
    </row>
    <row r="294" spans="1:30" ht="15.75" customHeight="1" x14ac:dyDescent="0.25">
      <c r="A294" s="860"/>
      <c r="B294" s="860"/>
      <c r="C294" s="860"/>
      <c r="D294" s="860"/>
      <c r="E294" s="860"/>
      <c r="F294" s="860"/>
      <c r="G294" s="868"/>
      <c r="H294" s="860"/>
      <c r="I294" s="860"/>
      <c r="J294" s="860"/>
      <c r="K294" s="860"/>
      <c r="L294" s="860"/>
      <c r="M294" s="860"/>
      <c r="N294" s="860"/>
      <c r="O294" s="860"/>
      <c r="P294" s="860"/>
      <c r="Q294" s="860"/>
      <c r="R294" s="860"/>
      <c r="S294" s="860"/>
      <c r="T294" s="860"/>
      <c r="U294" s="860"/>
      <c r="V294" s="860"/>
      <c r="W294" s="860"/>
      <c r="X294" s="860"/>
      <c r="Y294" s="860"/>
      <c r="Z294" s="860"/>
      <c r="AA294" s="860"/>
      <c r="AB294" s="860"/>
      <c r="AC294" s="860"/>
      <c r="AD294" s="860"/>
    </row>
    <row r="295" spans="1:30" ht="15.75" customHeight="1" x14ac:dyDescent="0.25">
      <c r="A295" s="860"/>
      <c r="B295" s="860"/>
      <c r="C295" s="860"/>
      <c r="D295" s="860"/>
      <c r="E295" s="860"/>
      <c r="F295" s="860"/>
      <c r="G295" s="868"/>
      <c r="H295" s="860"/>
      <c r="I295" s="860"/>
      <c r="J295" s="860"/>
      <c r="K295" s="860"/>
      <c r="L295" s="860"/>
      <c r="M295" s="860"/>
      <c r="N295" s="860"/>
      <c r="O295" s="860"/>
      <c r="P295" s="860"/>
      <c r="Q295" s="860"/>
      <c r="R295" s="860"/>
      <c r="S295" s="860"/>
      <c r="T295" s="860"/>
      <c r="U295" s="860"/>
      <c r="V295" s="860"/>
      <c r="W295" s="860"/>
      <c r="X295" s="860"/>
      <c r="Y295" s="860"/>
      <c r="Z295" s="860"/>
      <c r="AA295" s="860"/>
      <c r="AB295" s="860"/>
      <c r="AC295" s="860"/>
      <c r="AD295" s="860"/>
    </row>
    <row r="296" spans="1:30" ht="15.75" customHeight="1" x14ac:dyDescent="0.25">
      <c r="A296" s="860"/>
      <c r="B296" s="860"/>
      <c r="C296" s="860"/>
      <c r="D296" s="860"/>
      <c r="E296" s="860"/>
      <c r="F296" s="860"/>
      <c r="G296" s="868"/>
      <c r="H296" s="860"/>
      <c r="I296" s="860"/>
      <c r="J296" s="860"/>
      <c r="K296" s="860"/>
      <c r="L296" s="860"/>
      <c r="M296" s="860"/>
      <c r="N296" s="860"/>
      <c r="O296" s="860"/>
      <c r="P296" s="860"/>
      <c r="Q296" s="860"/>
      <c r="R296" s="860"/>
      <c r="S296" s="860"/>
      <c r="T296" s="860"/>
      <c r="U296" s="860"/>
      <c r="V296" s="860"/>
      <c r="W296" s="860"/>
      <c r="X296" s="860"/>
      <c r="Y296" s="860"/>
      <c r="Z296" s="860"/>
      <c r="AA296" s="860"/>
      <c r="AB296" s="860"/>
      <c r="AC296" s="860"/>
      <c r="AD296" s="860"/>
    </row>
    <row r="297" spans="1:30" ht="15.75" customHeight="1" x14ac:dyDescent="0.25">
      <c r="A297" s="860"/>
      <c r="B297" s="860"/>
      <c r="C297" s="860"/>
      <c r="D297" s="860"/>
      <c r="E297" s="860"/>
      <c r="F297" s="860"/>
      <c r="G297" s="868"/>
      <c r="H297" s="860"/>
      <c r="I297" s="860"/>
      <c r="J297" s="860"/>
      <c r="K297" s="860"/>
      <c r="L297" s="860"/>
      <c r="M297" s="860"/>
      <c r="N297" s="860"/>
      <c r="O297" s="860"/>
      <c r="P297" s="860"/>
      <c r="Q297" s="860"/>
      <c r="R297" s="860"/>
      <c r="S297" s="860"/>
      <c r="T297" s="860"/>
      <c r="U297" s="860"/>
      <c r="V297" s="860"/>
      <c r="W297" s="860"/>
      <c r="X297" s="860"/>
      <c r="Y297" s="860"/>
      <c r="Z297" s="860"/>
      <c r="AA297" s="860"/>
      <c r="AB297" s="860"/>
      <c r="AC297" s="860"/>
      <c r="AD297" s="860"/>
    </row>
    <row r="298" spans="1:30" ht="15.75" customHeight="1" x14ac:dyDescent="0.25">
      <c r="A298" s="860"/>
      <c r="B298" s="860"/>
      <c r="C298" s="860"/>
      <c r="D298" s="860"/>
      <c r="E298" s="860"/>
      <c r="F298" s="860"/>
      <c r="G298" s="868"/>
      <c r="H298" s="860"/>
      <c r="I298" s="860"/>
      <c r="J298" s="860"/>
      <c r="K298" s="860"/>
      <c r="L298" s="860"/>
      <c r="M298" s="860"/>
      <c r="N298" s="860"/>
      <c r="O298" s="860"/>
      <c r="P298" s="860"/>
      <c r="Q298" s="860"/>
      <c r="R298" s="860"/>
      <c r="S298" s="860"/>
      <c r="T298" s="860"/>
      <c r="U298" s="860"/>
      <c r="V298" s="860"/>
      <c r="W298" s="860"/>
      <c r="X298" s="860"/>
      <c r="Y298" s="860"/>
      <c r="Z298" s="860"/>
      <c r="AA298" s="860"/>
      <c r="AB298" s="860"/>
      <c r="AC298" s="860"/>
      <c r="AD298" s="860"/>
    </row>
    <row r="299" spans="1:30" ht="15.75" customHeight="1" x14ac:dyDescent="0.25">
      <c r="A299" s="860"/>
      <c r="B299" s="860"/>
      <c r="C299" s="860"/>
      <c r="D299" s="860"/>
      <c r="E299" s="860"/>
      <c r="F299" s="860"/>
      <c r="G299" s="868"/>
      <c r="H299" s="860"/>
      <c r="I299" s="860"/>
      <c r="J299" s="860"/>
      <c r="K299" s="860"/>
      <c r="L299" s="860"/>
      <c r="M299" s="860"/>
      <c r="N299" s="860"/>
      <c r="O299" s="860"/>
      <c r="P299" s="860"/>
      <c r="Q299" s="860"/>
      <c r="R299" s="860"/>
      <c r="S299" s="860"/>
      <c r="T299" s="860"/>
      <c r="U299" s="860"/>
      <c r="V299" s="860"/>
      <c r="W299" s="860"/>
      <c r="X299" s="860"/>
      <c r="Y299" s="860"/>
      <c r="Z299" s="860"/>
      <c r="AA299" s="860"/>
      <c r="AB299" s="860"/>
      <c r="AC299" s="860"/>
      <c r="AD299" s="860"/>
    </row>
    <row r="300" spans="1:30" ht="15.75" customHeight="1" x14ac:dyDescent="0.25">
      <c r="A300" s="860"/>
      <c r="B300" s="860"/>
      <c r="C300" s="860"/>
      <c r="D300" s="860"/>
      <c r="E300" s="860"/>
      <c r="F300" s="860"/>
      <c r="G300" s="868"/>
      <c r="H300" s="860"/>
      <c r="I300" s="860"/>
      <c r="J300" s="860"/>
      <c r="K300" s="860"/>
      <c r="L300" s="860"/>
      <c r="M300" s="860"/>
      <c r="N300" s="860"/>
      <c r="O300" s="860"/>
      <c r="P300" s="860"/>
      <c r="Q300" s="860"/>
      <c r="R300" s="860"/>
      <c r="S300" s="860"/>
      <c r="T300" s="860"/>
      <c r="U300" s="860"/>
      <c r="V300" s="860"/>
      <c r="W300" s="860"/>
      <c r="X300" s="860"/>
      <c r="Y300" s="860"/>
      <c r="Z300" s="860"/>
      <c r="AA300" s="860"/>
      <c r="AB300" s="860"/>
      <c r="AC300" s="860"/>
      <c r="AD300" s="860"/>
    </row>
    <row r="301" spans="1:30" ht="15.75" customHeight="1" x14ac:dyDescent="0.25">
      <c r="A301" s="860"/>
      <c r="B301" s="860"/>
      <c r="C301" s="860"/>
      <c r="D301" s="860"/>
      <c r="E301" s="860"/>
      <c r="F301" s="860"/>
      <c r="G301" s="868"/>
      <c r="H301" s="860"/>
      <c r="I301" s="860"/>
      <c r="J301" s="860"/>
      <c r="K301" s="860"/>
      <c r="L301" s="860"/>
      <c r="M301" s="860"/>
      <c r="N301" s="860"/>
      <c r="O301" s="860"/>
      <c r="P301" s="860"/>
      <c r="Q301" s="860"/>
      <c r="R301" s="860"/>
      <c r="S301" s="860"/>
      <c r="T301" s="860"/>
      <c r="U301" s="860"/>
      <c r="V301" s="860"/>
      <c r="W301" s="860"/>
      <c r="X301" s="860"/>
      <c r="Y301" s="860"/>
      <c r="Z301" s="860"/>
      <c r="AA301" s="860"/>
      <c r="AB301" s="860"/>
      <c r="AC301" s="860"/>
      <c r="AD301" s="860"/>
    </row>
    <row r="302" spans="1:30" ht="15.75" customHeight="1" x14ac:dyDescent="0.25">
      <c r="A302" s="860"/>
      <c r="B302" s="860"/>
      <c r="C302" s="860"/>
      <c r="D302" s="860"/>
      <c r="E302" s="860"/>
      <c r="F302" s="860"/>
      <c r="G302" s="868"/>
      <c r="H302" s="860"/>
      <c r="I302" s="860"/>
      <c r="J302" s="860"/>
      <c r="K302" s="860"/>
      <c r="L302" s="860"/>
      <c r="M302" s="860"/>
      <c r="N302" s="860"/>
      <c r="O302" s="860"/>
      <c r="P302" s="860"/>
      <c r="Q302" s="860"/>
      <c r="R302" s="860"/>
      <c r="S302" s="860"/>
      <c r="T302" s="860"/>
      <c r="U302" s="860"/>
      <c r="V302" s="860"/>
      <c r="W302" s="860"/>
      <c r="X302" s="860"/>
      <c r="Y302" s="860"/>
      <c r="Z302" s="860"/>
      <c r="AA302" s="860"/>
      <c r="AB302" s="860"/>
      <c r="AC302" s="860"/>
      <c r="AD302" s="860"/>
    </row>
    <row r="303" spans="1:30" ht="15.75" customHeight="1" x14ac:dyDescent="0.25">
      <c r="A303" s="860"/>
      <c r="B303" s="860"/>
      <c r="C303" s="860"/>
      <c r="D303" s="860"/>
      <c r="E303" s="860"/>
      <c r="F303" s="860"/>
      <c r="G303" s="868"/>
      <c r="H303" s="860"/>
      <c r="I303" s="860"/>
      <c r="J303" s="860"/>
      <c r="K303" s="860"/>
      <c r="L303" s="860"/>
      <c r="M303" s="860"/>
      <c r="N303" s="860"/>
      <c r="O303" s="860"/>
      <c r="P303" s="860"/>
      <c r="Q303" s="860"/>
      <c r="R303" s="860"/>
      <c r="S303" s="860"/>
      <c r="T303" s="860"/>
      <c r="U303" s="860"/>
      <c r="V303" s="860"/>
      <c r="W303" s="860"/>
      <c r="X303" s="860"/>
      <c r="Y303" s="860"/>
      <c r="Z303" s="860"/>
      <c r="AA303" s="860"/>
      <c r="AB303" s="860"/>
      <c r="AC303" s="860"/>
      <c r="AD303" s="860"/>
    </row>
    <row r="304" spans="1:30" ht="15.75" customHeight="1" x14ac:dyDescent="0.25">
      <c r="A304" s="860"/>
      <c r="B304" s="860"/>
      <c r="C304" s="860"/>
      <c r="D304" s="860"/>
      <c r="E304" s="860"/>
      <c r="F304" s="860"/>
      <c r="G304" s="868"/>
      <c r="H304" s="860"/>
      <c r="I304" s="860"/>
      <c r="J304" s="860"/>
      <c r="K304" s="860"/>
      <c r="L304" s="860"/>
      <c r="M304" s="860"/>
      <c r="N304" s="860"/>
      <c r="O304" s="860"/>
      <c r="P304" s="860"/>
      <c r="Q304" s="860"/>
      <c r="R304" s="860"/>
      <c r="S304" s="860"/>
      <c r="T304" s="860"/>
      <c r="U304" s="860"/>
      <c r="V304" s="860"/>
      <c r="W304" s="860"/>
      <c r="X304" s="860"/>
      <c r="Y304" s="860"/>
      <c r="Z304" s="860"/>
      <c r="AA304" s="860"/>
      <c r="AB304" s="860"/>
      <c r="AC304" s="860"/>
      <c r="AD304" s="860"/>
    </row>
    <row r="305" spans="1:30" ht="15.75" customHeight="1" x14ac:dyDescent="0.25">
      <c r="A305" s="860"/>
      <c r="B305" s="860"/>
      <c r="C305" s="860"/>
      <c r="D305" s="860"/>
      <c r="E305" s="860"/>
      <c r="F305" s="860"/>
      <c r="G305" s="868"/>
      <c r="H305" s="860"/>
      <c r="I305" s="860"/>
      <c r="J305" s="860"/>
      <c r="K305" s="860"/>
      <c r="L305" s="860"/>
      <c r="M305" s="860"/>
      <c r="N305" s="860"/>
      <c r="O305" s="860"/>
      <c r="P305" s="860"/>
      <c r="Q305" s="860"/>
      <c r="R305" s="860"/>
      <c r="S305" s="860"/>
      <c r="T305" s="860"/>
      <c r="U305" s="860"/>
      <c r="V305" s="860"/>
      <c r="W305" s="860"/>
      <c r="X305" s="860"/>
      <c r="Y305" s="860"/>
      <c r="Z305" s="860"/>
      <c r="AA305" s="860"/>
      <c r="AB305" s="860"/>
      <c r="AC305" s="860"/>
      <c r="AD305" s="860"/>
    </row>
    <row r="306" spans="1:30" ht="15.75" customHeight="1" x14ac:dyDescent="0.25">
      <c r="A306" s="860"/>
      <c r="B306" s="860"/>
      <c r="C306" s="860"/>
      <c r="D306" s="860"/>
      <c r="E306" s="860"/>
      <c r="F306" s="860"/>
      <c r="G306" s="868"/>
      <c r="H306" s="860"/>
      <c r="I306" s="860"/>
      <c r="J306" s="860"/>
      <c r="K306" s="860"/>
      <c r="L306" s="860"/>
      <c r="M306" s="860"/>
      <c r="N306" s="860"/>
      <c r="O306" s="860"/>
      <c r="P306" s="860"/>
      <c r="Q306" s="860"/>
      <c r="R306" s="860"/>
      <c r="S306" s="860"/>
      <c r="T306" s="860"/>
      <c r="U306" s="860"/>
      <c r="V306" s="860"/>
      <c r="W306" s="860"/>
      <c r="X306" s="860"/>
      <c r="Y306" s="860"/>
      <c r="Z306" s="860"/>
      <c r="AA306" s="860"/>
      <c r="AB306" s="860"/>
      <c r="AC306" s="860"/>
      <c r="AD306" s="860"/>
    </row>
    <row r="307" spans="1:30" ht="15.75" customHeight="1" x14ac:dyDescent="0.25">
      <c r="A307" s="860"/>
      <c r="B307" s="860"/>
      <c r="C307" s="860"/>
      <c r="D307" s="860"/>
      <c r="E307" s="860"/>
      <c r="F307" s="860"/>
      <c r="G307" s="868"/>
      <c r="H307" s="860"/>
      <c r="I307" s="860"/>
      <c r="J307" s="860"/>
      <c r="K307" s="860"/>
      <c r="L307" s="860"/>
      <c r="M307" s="860"/>
      <c r="N307" s="860"/>
      <c r="O307" s="860"/>
      <c r="P307" s="860"/>
      <c r="Q307" s="860"/>
      <c r="R307" s="860"/>
      <c r="S307" s="860"/>
      <c r="T307" s="860"/>
      <c r="U307" s="860"/>
      <c r="V307" s="860"/>
      <c r="W307" s="860"/>
      <c r="X307" s="860"/>
      <c r="Y307" s="860"/>
      <c r="Z307" s="860"/>
      <c r="AA307" s="860"/>
      <c r="AB307" s="860"/>
      <c r="AC307" s="860"/>
      <c r="AD307" s="860"/>
    </row>
    <row r="308" spans="1:30" ht="15.75" customHeight="1" x14ac:dyDescent="0.25">
      <c r="A308" s="860"/>
      <c r="B308" s="860"/>
      <c r="C308" s="860"/>
      <c r="D308" s="860"/>
      <c r="E308" s="860"/>
      <c r="F308" s="860"/>
      <c r="G308" s="868"/>
      <c r="H308" s="860"/>
      <c r="I308" s="860"/>
      <c r="J308" s="860"/>
      <c r="K308" s="860"/>
      <c r="L308" s="860"/>
      <c r="M308" s="860"/>
      <c r="N308" s="860"/>
      <c r="O308" s="860"/>
      <c r="P308" s="860"/>
      <c r="Q308" s="860"/>
      <c r="R308" s="860"/>
      <c r="S308" s="860"/>
      <c r="T308" s="860"/>
      <c r="U308" s="860"/>
      <c r="V308" s="860"/>
      <c r="W308" s="860"/>
      <c r="X308" s="860"/>
      <c r="Y308" s="860"/>
      <c r="Z308" s="860"/>
      <c r="AA308" s="860"/>
      <c r="AB308" s="860"/>
      <c r="AC308" s="860"/>
      <c r="AD308" s="860"/>
    </row>
    <row r="309" spans="1:30" ht="15.75" customHeight="1" x14ac:dyDescent="0.25">
      <c r="A309" s="860"/>
      <c r="B309" s="860"/>
      <c r="C309" s="860"/>
      <c r="D309" s="860"/>
      <c r="E309" s="860"/>
      <c r="F309" s="860"/>
      <c r="G309" s="868"/>
      <c r="H309" s="860"/>
      <c r="I309" s="860"/>
      <c r="J309" s="860"/>
      <c r="K309" s="860"/>
      <c r="L309" s="860"/>
      <c r="M309" s="860"/>
      <c r="N309" s="860"/>
      <c r="O309" s="860"/>
      <c r="P309" s="860"/>
      <c r="Q309" s="860"/>
      <c r="R309" s="860"/>
      <c r="S309" s="860"/>
      <c r="T309" s="860"/>
      <c r="U309" s="860"/>
      <c r="V309" s="860"/>
      <c r="W309" s="860"/>
      <c r="X309" s="860"/>
      <c r="Y309" s="860"/>
      <c r="Z309" s="860"/>
      <c r="AA309" s="860"/>
      <c r="AB309" s="860"/>
      <c r="AC309" s="860"/>
      <c r="AD309" s="860"/>
    </row>
    <row r="310" spans="1:30" ht="15.75" customHeight="1" x14ac:dyDescent="0.25">
      <c r="A310" s="860"/>
      <c r="B310" s="860"/>
      <c r="C310" s="860"/>
      <c r="D310" s="860"/>
      <c r="E310" s="860"/>
      <c r="F310" s="860"/>
      <c r="G310" s="868"/>
      <c r="H310" s="860"/>
      <c r="I310" s="860"/>
      <c r="J310" s="860"/>
      <c r="K310" s="860"/>
      <c r="L310" s="860"/>
      <c r="M310" s="860"/>
      <c r="N310" s="860"/>
      <c r="O310" s="860"/>
      <c r="P310" s="860"/>
      <c r="Q310" s="860"/>
      <c r="R310" s="860"/>
      <c r="S310" s="860"/>
      <c r="T310" s="860"/>
      <c r="U310" s="860"/>
      <c r="V310" s="860"/>
      <c r="W310" s="860"/>
      <c r="X310" s="860"/>
      <c r="Y310" s="860"/>
      <c r="Z310" s="860"/>
      <c r="AA310" s="860"/>
      <c r="AB310" s="860"/>
      <c r="AC310" s="860"/>
      <c r="AD310" s="860"/>
    </row>
    <row r="311" spans="1:30" ht="15.75" customHeight="1" x14ac:dyDescent="0.25">
      <c r="A311" s="860"/>
      <c r="B311" s="860"/>
      <c r="C311" s="860"/>
      <c r="D311" s="860"/>
      <c r="E311" s="860"/>
      <c r="F311" s="860"/>
      <c r="G311" s="868"/>
      <c r="H311" s="860"/>
      <c r="I311" s="860"/>
      <c r="J311" s="860"/>
      <c r="K311" s="860"/>
      <c r="L311" s="860"/>
      <c r="M311" s="860"/>
      <c r="N311" s="860"/>
      <c r="O311" s="860"/>
      <c r="P311" s="860"/>
      <c r="Q311" s="860"/>
      <c r="R311" s="860"/>
      <c r="S311" s="860"/>
      <c r="T311" s="860"/>
      <c r="U311" s="860"/>
      <c r="V311" s="860"/>
      <c r="W311" s="860"/>
      <c r="X311" s="860"/>
      <c r="Y311" s="860"/>
      <c r="Z311" s="860"/>
      <c r="AA311" s="860"/>
      <c r="AB311" s="860"/>
      <c r="AC311" s="860"/>
      <c r="AD311" s="860"/>
    </row>
    <row r="312" spans="1:30" ht="15.75" customHeight="1" x14ac:dyDescent="0.25">
      <c r="A312" s="860"/>
      <c r="B312" s="860"/>
      <c r="C312" s="860"/>
      <c r="D312" s="860"/>
      <c r="E312" s="860"/>
      <c r="F312" s="860"/>
      <c r="G312" s="868"/>
      <c r="H312" s="860"/>
      <c r="I312" s="860"/>
      <c r="J312" s="860"/>
      <c r="K312" s="860"/>
      <c r="L312" s="860"/>
      <c r="M312" s="860"/>
      <c r="N312" s="860"/>
      <c r="O312" s="860"/>
      <c r="P312" s="860"/>
      <c r="Q312" s="860"/>
      <c r="R312" s="860"/>
      <c r="S312" s="860"/>
      <c r="T312" s="860"/>
      <c r="U312" s="860"/>
      <c r="V312" s="860"/>
      <c r="W312" s="860"/>
      <c r="X312" s="860"/>
      <c r="Y312" s="860"/>
      <c r="Z312" s="860"/>
      <c r="AA312" s="860"/>
      <c r="AB312" s="860"/>
      <c r="AC312" s="860"/>
      <c r="AD312" s="860"/>
    </row>
    <row r="313" spans="1:30" ht="15.75" customHeight="1" x14ac:dyDescent="0.25">
      <c r="A313" s="860"/>
      <c r="B313" s="860"/>
      <c r="C313" s="860"/>
      <c r="D313" s="860"/>
      <c r="E313" s="860"/>
      <c r="F313" s="860"/>
      <c r="G313" s="868"/>
      <c r="H313" s="860"/>
      <c r="I313" s="860"/>
      <c r="J313" s="860"/>
      <c r="K313" s="860"/>
      <c r="L313" s="860"/>
      <c r="M313" s="860"/>
      <c r="N313" s="860"/>
      <c r="O313" s="860"/>
      <c r="P313" s="860"/>
      <c r="Q313" s="860"/>
      <c r="R313" s="860"/>
      <c r="S313" s="860"/>
      <c r="T313" s="860"/>
      <c r="U313" s="860"/>
      <c r="V313" s="860"/>
      <c r="W313" s="860"/>
      <c r="X313" s="860"/>
      <c r="Y313" s="860"/>
      <c r="Z313" s="860"/>
      <c r="AA313" s="860"/>
      <c r="AB313" s="860"/>
      <c r="AC313" s="860"/>
      <c r="AD313" s="860"/>
    </row>
    <row r="314" spans="1:30" ht="15.75" customHeight="1" x14ac:dyDescent="0.25">
      <c r="A314" s="860"/>
      <c r="B314" s="860"/>
      <c r="C314" s="860"/>
      <c r="D314" s="860"/>
      <c r="E314" s="860"/>
      <c r="F314" s="860"/>
      <c r="G314" s="868"/>
      <c r="H314" s="860"/>
      <c r="I314" s="860"/>
      <c r="J314" s="860"/>
      <c r="K314" s="860"/>
      <c r="L314" s="860"/>
      <c r="M314" s="860"/>
      <c r="N314" s="860"/>
      <c r="O314" s="860"/>
      <c r="P314" s="860"/>
      <c r="Q314" s="860"/>
      <c r="R314" s="860"/>
      <c r="S314" s="860"/>
      <c r="T314" s="860"/>
      <c r="U314" s="860"/>
      <c r="V314" s="860"/>
      <c r="W314" s="860"/>
      <c r="X314" s="860"/>
      <c r="Y314" s="860"/>
      <c r="Z314" s="860"/>
      <c r="AA314" s="860"/>
      <c r="AB314" s="860"/>
      <c r="AC314" s="860"/>
      <c r="AD314" s="860"/>
    </row>
    <row r="315" spans="1:30" ht="15.75" customHeight="1" x14ac:dyDescent="0.25">
      <c r="A315" s="860"/>
      <c r="B315" s="860"/>
      <c r="C315" s="860"/>
      <c r="D315" s="860"/>
      <c r="E315" s="860"/>
      <c r="F315" s="860"/>
      <c r="G315" s="868"/>
      <c r="H315" s="860"/>
      <c r="I315" s="860"/>
      <c r="J315" s="860"/>
      <c r="K315" s="860"/>
      <c r="L315" s="860"/>
      <c r="M315" s="860"/>
      <c r="N315" s="860"/>
      <c r="O315" s="860"/>
      <c r="P315" s="860"/>
      <c r="Q315" s="860"/>
      <c r="R315" s="860"/>
      <c r="S315" s="860"/>
      <c r="T315" s="860"/>
      <c r="U315" s="860"/>
      <c r="V315" s="860"/>
      <c r="W315" s="860"/>
      <c r="X315" s="860"/>
      <c r="Y315" s="860"/>
      <c r="Z315" s="860"/>
      <c r="AA315" s="860"/>
      <c r="AB315" s="860"/>
      <c r="AC315" s="860"/>
      <c r="AD315" s="860"/>
    </row>
    <row r="316" spans="1:30" ht="15.75" customHeight="1" x14ac:dyDescent="0.25">
      <c r="A316" s="860"/>
      <c r="B316" s="860"/>
      <c r="C316" s="860"/>
      <c r="D316" s="860"/>
      <c r="E316" s="860"/>
      <c r="F316" s="860"/>
      <c r="G316" s="868"/>
      <c r="H316" s="860"/>
      <c r="I316" s="860"/>
      <c r="J316" s="860"/>
      <c r="K316" s="860"/>
      <c r="L316" s="860"/>
      <c r="M316" s="860"/>
      <c r="N316" s="860"/>
      <c r="O316" s="860"/>
      <c r="P316" s="860"/>
      <c r="Q316" s="860"/>
      <c r="R316" s="860"/>
      <c r="S316" s="860"/>
      <c r="T316" s="860"/>
      <c r="U316" s="860"/>
      <c r="V316" s="860"/>
      <c r="W316" s="860"/>
      <c r="X316" s="860"/>
      <c r="Y316" s="860"/>
      <c r="Z316" s="860"/>
      <c r="AA316" s="860"/>
      <c r="AB316" s="860"/>
      <c r="AC316" s="860"/>
      <c r="AD316" s="860"/>
    </row>
    <row r="317" spans="1:30" ht="15.75" customHeight="1" x14ac:dyDescent="0.25">
      <c r="A317" s="860"/>
      <c r="B317" s="860"/>
      <c r="C317" s="860"/>
      <c r="D317" s="860"/>
      <c r="E317" s="860"/>
      <c r="F317" s="860"/>
      <c r="G317" s="868"/>
      <c r="H317" s="860"/>
      <c r="I317" s="860"/>
      <c r="J317" s="860"/>
      <c r="K317" s="860"/>
      <c r="L317" s="860"/>
      <c r="M317" s="860"/>
      <c r="N317" s="860"/>
      <c r="O317" s="860"/>
      <c r="P317" s="860"/>
      <c r="Q317" s="860"/>
      <c r="R317" s="860"/>
      <c r="S317" s="860"/>
      <c r="T317" s="860"/>
      <c r="U317" s="860"/>
      <c r="V317" s="860"/>
      <c r="W317" s="860"/>
      <c r="X317" s="860"/>
      <c r="Y317" s="860"/>
      <c r="Z317" s="860"/>
      <c r="AA317" s="860"/>
      <c r="AB317" s="860"/>
      <c r="AC317" s="860"/>
      <c r="AD317" s="860"/>
    </row>
    <row r="318" spans="1:30" ht="15.75" customHeight="1" x14ac:dyDescent="0.25">
      <c r="A318" s="860"/>
      <c r="B318" s="860"/>
      <c r="C318" s="860"/>
      <c r="D318" s="860"/>
      <c r="E318" s="860"/>
      <c r="F318" s="860"/>
      <c r="G318" s="868"/>
      <c r="H318" s="860"/>
      <c r="I318" s="860"/>
      <c r="J318" s="860"/>
      <c r="K318" s="860"/>
      <c r="L318" s="860"/>
      <c r="M318" s="860"/>
      <c r="N318" s="860"/>
      <c r="O318" s="860"/>
      <c r="P318" s="860"/>
      <c r="Q318" s="860"/>
      <c r="R318" s="860"/>
      <c r="S318" s="860"/>
      <c r="T318" s="860"/>
      <c r="U318" s="860"/>
      <c r="V318" s="860"/>
      <c r="W318" s="860"/>
      <c r="X318" s="860"/>
      <c r="Y318" s="860"/>
      <c r="Z318" s="860"/>
      <c r="AA318" s="860"/>
      <c r="AB318" s="860"/>
      <c r="AC318" s="860"/>
      <c r="AD318" s="860"/>
    </row>
    <row r="319" spans="1:30" ht="15.75" customHeight="1" x14ac:dyDescent="0.25">
      <c r="A319" s="860"/>
      <c r="B319" s="860"/>
      <c r="C319" s="860"/>
      <c r="D319" s="860"/>
      <c r="E319" s="860"/>
      <c r="F319" s="860"/>
      <c r="G319" s="868"/>
      <c r="H319" s="860"/>
      <c r="I319" s="860"/>
      <c r="J319" s="860"/>
      <c r="K319" s="860"/>
      <c r="L319" s="860"/>
      <c r="M319" s="860"/>
      <c r="N319" s="860"/>
      <c r="O319" s="860"/>
      <c r="P319" s="860"/>
      <c r="Q319" s="860"/>
      <c r="R319" s="860"/>
      <c r="S319" s="860"/>
      <c r="T319" s="860"/>
      <c r="U319" s="860"/>
      <c r="V319" s="860"/>
      <c r="W319" s="860"/>
      <c r="X319" s="860"/>
      <c r="Y319" s="860"/>
      <c r="Z319" s="860"/>
      <c r="AA319" s="860"/>
      <c r="AB319" s="860"/>
      <c r="AC319" s="860"/>
      <c r="AD319" s="860"/>
    </row>
    <row r="320" spans="1:30" ht="15.75" customHeight="1" x14ac:dyDescent="0.25">
      <c r="A320" s="860"/>
      <c r="B320" s="860"/>
      <c r="C320" s="860"/>
      <c r="D320" s="860"/>
      <c r="E320" s="860"/>
      <c r="F320" s="860"/>
      <c r="G320" s="868"/>
      <c r="H320" s="860"/>
      <c r="I320" s="860"/>
      <c r="J320" s="860"/>
      <c r="K320" s="860"/>
      <c r="L320" s="860"/>
      <c r="M320" s="860"/>
      <c r="N320" s="860"/>
      <c r="O320" s="860"/>
      <c r="P320" s="860"/>
      <c r="Q320" s="860"/>
      <c r="R320" s="860"/>
      <c r="S320" s="860"/>
      <c r="T320" s="860"/>
      <c r="U320" s="860"/>
      <c r="V320" s="860"/>
      <c r="W320" s="860"/>
      <c r="X320" s="860"/>
      <c r="Y320" s="860"/>
      <c r="Z320" s="860"/>
      <c r="AA320" s="860"/>
      <c r="AB320" s="860"/>
      <c r="AC320" s="860"/>
      <c r="AD320" s="860"/>
    </row>
    <row r="321" spans="1:30" ht="15.75" customHeight="1" x14ac:dyDescent="0.25">
      <c r="A321" s="860"/>
      <c r="B321" s="860"/>
      <c r="C321" s="860"/>
      <c r="D321" s="860"/>
      <c r="E321" s="860"/>
      <c r="F321" s="860"/>
      <c r="G321" s="868"/>
      <c r="H321" s="860"/>
      <c r="I321" s="860"/>
      <c r="J321" s="860"/>
      <c r="K321" s="860"/>
      <c r="L321" s="860"/>
      <c r="M321" s="860"/>
      <c r="N321" s="860"/>
      <c r="O321" s="860"/>
      <c r="P321" s="860"/>
      <c r="Q321" s="860"/>
      <c r="R321" s="860"/>
      <c r="S321" s="860"/>
      <c r="T321" s="860"/>
      <c r="U321" s="860"/>
      <c r="V321" s="860"/>
      <c r="W321" s="860"/>
      <c r="X321" s="860"/>
      <c r="Y321" s="860"/>
      <c r="Z321" s="860"/>
      <c r="AA321" s="860"/>
      <c r="AB321" s="860"/>
      <c r="AC321" s="860"/>
      <c r="AD321" s="860"/>
    </row>
    <row r="322" spans="1:30" ht="15.75" customHeight="1" x14ac:dyDescent="0.25">
      <c r="A322" s="860"/>
      <c r="B322" s="860"/>
      <c r="C322" s="860"/>
      <c r="D322" s="860"/>
      <c r="E322" s="860"/>
      <c r="F322" s="860"/>
      <c r="G322" s="868"/>
      <c r="H322" s="860"/>
      <c r="I322" s="860"/>
      <c r="J322" s="860"/>
      <c r="K322" s="860"/>
      <c r="L322" s="860"/>
      <c r="M322" s="860"/>
      <c r="N322" s="860"/>
      <c r="O322" s="860"/>
      <c r="P322" s="860"/>
      <c r="Q322" s="860"/>
      <c r="R322" s="860"/>
      <c r="S322" s="860"/>
      <c r="T322" s="860"/>
      <c r="U322" s="860"/>
      <c r="V322" s="860"/>
      <c r="W322" s="860"/>
      <c r="X322" s="860"/>
      <c r="Y322" s="860"/>
      <c r="Z322" s="860"/>
      <c r="AA322" s="860"/>
      <c r="AB322" s="860"/>
      <c r="AC322" s="860"/>
      <c r="AD322" s="860"/>
    </row>
    <row r="323" spans="1:30" ht="15.75" customHeight="1" x14ac:dyDescent="0.25">
      <c r="A323" s="860"/>
      <c r="B323" s="860"/>
      <c r="C323" s="860"/>
      <c r="D323" s="860"/>
      <c r="E323" s="860"/>
      <c r="F323" s="860"/>
      <c r="G323" s="868"/>
      <c r="H323" s="860"/>
      <c r="I323" s="860"/>
      <c r="J323" s="860"/>
      <c r="K323" s="860"/>
      <c r="L323" s="860"/>
      <c r="M323" s="860"/>
      <c r="N323" s="860"/>
      <c r="O323" s="860"/>
      <c r="P323" s="860"/>
      <c r="Q323" s="860"/>
      <c r="R323" s="860"/>
      <c r="S323" s="860"/>
      <c r="T323" s="860"/>
      <c r="U323" s="860"/>
      <c r="V323" s="860"/>
      <c r="W323" s="860"/>
      <c r="X323" s="860"/>
      <c r="Y323" s="860"/>
      <c r="Z323" s="860"/>
      <c r="AA323" s="860"/>
      <c r="AB323" s="860"/>
      <c r="AC323" s="860"/>
      <c r="AD323" s="860"/>
    </row>
    <row r="324" spans="1:30" ht="15.75" customHeight="1" x14ac:dyDescent="0.25">
      <c r="A324" s="860"/>
      <c r="B324" s="860"/>
      <c r="C324" s="860"/>
      <c r="D324" s="860"/>
      <c r="E324" s="860"/>
      <c r="F324" s="860"/>
      <c r="G324" s="868"/>
      <c r="H324" s="860"/>
      <c r="I324" s="860"/>
      <c r="J324" s="860"/>
      <c r="K324" s="860"/>
      <c r="L324" s="860"/>
      <c r="M324" s="860"/>
      <c r="N324" s="860"/>
      <c r="O324" s="860"/>
      <c r="P324" s="860"/>
      <c r="Q324" s="860"/>
      <c r="R324" s="860"/>
      <c r="S324" s="860"/>
      <c r="T324" s="860"/>
      <c r="U324" s="860"/>
      <c r="V324" s="860"/>
      <c r="W324" s="860"/>
      <c r="X324" s="860"/>
      <c r="Y324" s="860"/>
      <c r="Z324" s="860"/>
      <c r="AA324" s="860"/>
      <c r="AB324" s="860"/>
      <c r="AC324" s="860"/>
      <c r="AD324" s="860"/>
    </row>
    <row r="325" spans="1:30" ht="15.75" customHeight="1" x14ac:dyDescent="0.25">
      <c r="A325" s="860"/>
      <c r="B325" s="860"/>
      <c r="C325" s="860"/>
      <c r="D325" s="860"/>
      <c r="E325" s="860"/>
      <c r="F325" s="860"/>
      <c r="G325" s="868"/>
      <c r="H325" s="860"/>
      <c r="I325" s="860"/>
      <c r="J325" s="860"/>
      <c r="K325" s="860"/>
      <c r="L325" s="860"/>
      <c r="M325" s="860"/>
      <c r="N325" s="860"/>
      <c r="O325" s="860"/>
      <c r="P325" s="860"/>
      <c r="Q325" s="860"/>
      <c r="R325" s="860"/>
      <c r="S325" s="860"/>
      <c r="T325" s="860"/>
      <c r="U325" s="860"/>
      <c r="V325" s="860"/>
      <c r="W325" s="860"/>
      <c r="X325" s="860"/>
      <c r="Y325" s="860"/>
      <c r="Z325" s="860"/>
      <c r="AA325" s="860"/>
      <c r="AB325" s="860"/>
      <c r="AC325" s="860"/>
      <c r="AD325" s="860"/>
    </row>
    <row r="326" spans="1:30" ht="15.75" customHeight="1" x14ac:dyDescent="0.25">
      <c r="A326" s="860"/>
      <c r="B326" s="860"/>
      <c r="C326" s="860"/>
      <c r="D326" s="860"/>
      <c r="E326" s="860"/>
      <c r="F326" s="860"/>
      <c r="G326" s="868"/>
      <c r="H326" s="860"/>
      <c r="I326" s="860"/>
      <c r="J326" s="860"/>
      <c r="K326" s="860"/>
      <c r="L326" s="860"/>
      <c r="M326" s="860"/>
      <c r="N326" s="860"/>
      <c r="O326" s="860"/>
      <c r="P326" s="860"/>
      <c r="Q326" s="860"/>
      <c r="R326" s="860"/>
      <c r="S326" s="860"/>
      <c r="T326" s="860"/>
      <c r="U326" s="860"/>
      <c r="V326" s="860"/>
      <c r="W326" s="860"/>
      <c r="X326" s="860"/>
      <c r="Y326" s="860"/>
      <c r="Z326" s="860"/>
      <c r="AA326" s="860"/>
      <c r="AB326" s="860"/>
      <c r="AC326" s="860"/>
      <c r="AD326" s="860"/>
    </row>
    <row r="327" spans="1:30" ht="15.75" customHeight="1" x14ac:dyDescent="0.25">
      <c r="A327" s="860"/>
      <c r="B327" s="860"/>
      <c r="C327" s="860"/>
      <c r="D327" s="860"/>
      <c r="E327" s="860"/>
      <c r="F327" s="860"/>
      <c r="G327" s="868"/>
      <c r="H327" s="860"/>
      <c r="I327" s="860"/>
      <c r="J327" s="860"/>
      <c r="K327" s="860"/>
      <c r="L327" s="860"/>
      <c r="M327" s="860"/>
      <c r="N327" s="860"/>
      <c r="O327" s="860"/>
      <c r="P327" s="860"/>
      <c r="Q327" s="860"/>
      <c r="R327" s="860"/>
      <c r="S327" s="860"/>
      <c r="T327" s="860"/>
      <c r="U327" s="860"/>
      <c r="V327" s="860"/>
      <c r="W327" s="860"/>
      <c r="X327" s="860"/>
      <c r="Y327" s="860"/>
      <c r="Z327" s="860"/>
      <c r="AA327" s="860"/>
      <c r="AB327" s="860"/>
      <c r="AC327" s="860"/>
      <c r="AD327" s="860"/>
    </row>
    <row r="328" spans="1:30" ht="15.75" customHeight="1" x14ac:dyDescent="0.25">
      <c r="A328" s="860"/>
      <c r="B328" s="860"/>
      <c r="C328" s="860"/>
      <c r="D328" s="860"/>
      <c r="E328" s="860"/>
      <c r="F328" s="860"/>
      <c r="G328" s="868"/>
      <c r="H328" s="860"/>
      <c r="I328" s="860"/>
      <c r="J328" s="860"/>
      <c r="K328" s="860"/>
      <c r="L328" s="860"/>
      <c r="M328" s="860"/>
      <c r="N328" s="860"/>
      <c r="O328" s="860"/>
      <c r="P328" s="860"/>
      <c r="Q328" s="860"/>
      <c r="R328" s="860"/>
      <c r="S328" s="860"/>
      <c r="T328" s="860"/>
      <c r="U328" s="860"/>
      <c r="V328" s="860"/>
      <c r="W328" s="860"/>
      <c r="X328" s="860"/>
      <c r="Y328" s="860"/>
      <c r="Z328" s="860"/>
      <c r="AA328" s="860"/>
      <c r="AB328" s="860"/>
      <c r="AC328" s="860"/>
      <c r="AD328" s="860"/>
    </row>
    <row r="329" spans="1:30" ht="15.75" customHeight="1" x14ac:dyDescent="0.25">
      <c r="A329" s="860"/>
      <c r="B329" s="860"/>
      <c r="C329" s="860"/>
      <c r="D329" s="860"/>
      <c r="E329" s="860"/>
      <c r="F329" s="860"/>
      <c r="G329" s="868"/>
      <c r="H329" s="860"/>
      <c r="I329" s="860"/>
      <c r="J329" s="860"/>
      <c r="K329" s="860"/>
      <c r="L329" s="860"/>
      <c r="M329" s="860"/>
      <c r="N329" s="860"/>
      <c r="O329" s="860"/>
      <c r="P329" s="860"/>
      <c r="Q329" s="860"/>
      <c r="R329" s="860"/>
      <c r="S329" s="860"/>
      <c r="T329" s="860"/>
      <c r="U329" s="860"/>
      <c r="V329" s="860"/>
      <c r="W329" s="860"/>
      <c r="X329" s="860"/>
      <c r="Y329" s="860"/>
      <c r="Z329" s="860"/>
      <c r="AA329" s="860"/>
      <c r="AB329" s="860"/>
      <c r="AC329" s="860"/>
      <c r="AD329" s="860"/>
    </row>
    <row r="330" spans="1:30" ht="15.75" customHeight="1" x14ac:dyDescent="0.25">
      <c r="A330" s="860"/>
      <c r="B330" s="860"/>
      <c r="C330" s="860"/>
      <c r="D330" s="860"/>
      <c r="E330" s="860"/>
      <c r="F330" s="860"/>
      <c r="G330" s="868"/>
      <c r="H330" s="860"/>
      <c r="I330" s="860"/>
      <c r="J330" s="860"/>
      <c r="K330" s="860"/>
      <c r="L330" s="860"/>
      <c r="M330" s="860"/>
      <c r="N330" s="860"/>
      <c r="O330" s="860"/>
      <c r="P330" s="860"/>
      <c r="Q330" s="860"/>
      <c r="R330" s="860"/>
      <c r="S330" s="860"/>
      <c r="T330" s="860"/>
      <c r="U330" s="860"/>
      <c r="V330" s="860"/>
      <c r="W330" s="860"/>
      <c r="X330" s="860"/>
      <c r="Y330" s="860"/>
      <c r="Z330" s="860"/>
      <c r="AA330" s="860"/>
      <c r="AB330" s="860"/>
      <c r="AC330" s="860"/>
      <c r="AD330" s="860"/>
    </row>
    <row r="331" spans="1:30" ht="15.75" customHeight="1" x14ac:dyDescent="0.25">
      <c r="A331" s="860"/>
      <c r="B331" s="860"/>
      <c r="C331" s="860"/>
      <c r="D331" s="860"/>
      <c r="E331" s="860"/>
      <c r="F331" s="860"/>
      <c r="G331" s="868"/>
      <c r="H331" s="860"/>
      <c r="I331" s="860"/>
      <c r="J331" s="860"/>
      <c r="K331" s="860"/>
      <c r="L331" s="860"/>
      <c r="M331" s="860"/>
      <c r="N331" s="860"/>
      <c r="O331" s="860"/>
      <c r="P331" s="860"/>
      <c r="Q331" s="860"/>
      <c r="R331" s="860"/>
      <c r="S331" s="860"/>
      <c r="T331" s="860"/>
      <c r="U331" s="860"/>
      <c r="V331" s="860"/>
      <c r="W331" s="860"/>
      <c r="X331" s="860"/>
      <c r="Y331" s="860"/>
      <c r="Z331" s="860"/>
      <c r="AA331" s="860"/>
      <c r="AB331" s="860"/>
      <c r="AC331" s="860"/>
      <c r="AD331" s="860"/>
    </row>
    <row r="332" spans="1:30" ht="15.75" customHeight="1" x14ac:dyDescent="0.25">
      <c r="A332" s="860"/>
      <c r="B332" s="860"/>
      <c r="C332" s="860"/>
      <c r="D332" s="860"/>
      <c r="E332" s="860"/>
      <c r="F332" s="860"/>
      <c r="G332" s="868"/>
      <c r="H332" s="860"/>
      <c r="I332" s="860"/>
      <c r="J332" s="860"/>
      <c r="K332" s="860"/>
      <c r="L332" s="860"/>
      <c r="M332" s="860"/>
      <c r="N332" s="860"/>
      <c r="O332" s="860"/>
      <c r="P332" s="860"/>
      <c r="Q332" s="860"/>
      <c r="R332" s="860"/>
      <c r="S332" s="860"/>
      <c r="T332" s="860"/>
      <c r="U332" s="860"/>
      <c r="V332" s="860"/>
      <c r="W332" s="860"/>
      <c r="X332" s="860"/>
      <c r="Y332" s="860"/>
      <c r="Z332" s="860"/>
      <c r="AA332" s="860"/>
      <c r="AB332" s="860"/>
      <c r="AC332" s="860"/>
      <c r="AD332" s="860"/>
    </row>
    <row r="333" spans="1:30" ht="15.75" customHeight="1" x14ac:dyDescent="0.25">
      <c r="A333" s="860"/>
      <c r="B333" s="860"/>
      <c r="C333" s="860"/>
      <c r="D333" s="860"/>
      <c r="E333" s="860"/>
      <c r="F333" s="860"/>
      <c r="G333" s="868"/>
      <c r="H333" s="860"/>
      <c r="I333" s="860"/>
      <c r="J333" s="860"/>
      <c r="K333" s="860"/>
      <c r="L333" s="860"/>
      <c r="M333" s="860"/>
      <c r="N333" s="860"/>
      <c r="O333" s="860"/>
      <c r="P333" s="860"/>
      <c r="Q333" s="860"/>
      <c r="R333" s="860"/>
      <c r="S333" s="860"/>
      <c r="T333" s="860"/>
      <c r="U333" s="860"/>
      <c r="V333" s="860"/>
      <c r="W333" s="860"/>
      <c r="X333" s="860"/>
      <c r="Y333" s="860"/>
      <c r="Z333" s="860"/>
      <c r="AA333" s="860"/>
      <c r="AB333" s="860"/>
      <c r="AC333" s="860"/>
      <c r="AD333" s="860"/>
    </row>
    <row r="334" spans="1:30" ht="15.75" customHeight="1" x14ac:dyDescent="0.25">
      <c r="A334" s="860"/>
      <c r="B334" s="860"/>
      <c r="C334" s="860"/>
      <c r="D334" s="860"/>
      <c r="E334" s="860"/>
      <c r="F334" s="860"/>
      <c r="G334" s="868"/>
      <c r="H334" s="860"/>
      <c r="I334" s="860"/>
      <c r="J334" s="860"/>
      <c r="K334" s="860"/>
      <c r="L334" s="860"/>
      <c r="M334" s="860"/>
      <c r="N334" s="860"/>
      <c r="O334" s="860"/>
      <c r="P334" s="860"/>
      <c r="Q334" s="860"/>
      <c r="R334" s="860"/>
      <c r="S334" s="860"/>
      <c r="T334" s="860"/>
      <c r="U334" s="860"/>
      <c r="V334" s="860"/>
      <c r="W334" s="860"/>
      <c r="X334" s="860"/>
      <c r="Y334" s="860"/>
      <c r="Z334" s="860"/>
      <c r="AA334" s="860"/>
      <c r="AB334" s="860"/>
      <c r="AC334" s="860"/>
      <c r="AD334" s="860"/>
    </row>
    <row r="335" spans="1:30" ht="15.75" customHeight="1" x14ac:dyDescent="0.25">
      <c r="A335" s="860"/>
      <c r="B335" s="860"/>
      <c r="C335" s="860"/>
      <c r="D335" s="860"/>
      <c r="E335" s="860"/>
      <c r="F335" s="860"/>
      <c r="G335" s="868"/>
      <c r="H335" s="860"/>
      <c r="I335" s="860"/>
      <c r="J335" s="860"/>
      <c r="K335" s="860"/>
      <c r="L335" s="860"/>
      <c r="M335" s="860"/>
      <c r="N335" s="860"/>
      <c r="O335" s="860"/>
      <c r="P335" s="860"/>
      <c r="Q335" s="860"/>
      <c r="R335" s="860"/>
      <c r="S335" s="860"/>
      <c r="T335" s="860"/>
      <c r="U335" s="860"/>
      <c r="V335" s="860"/>
      <c r="W335" s="860"/>
      <c r="X335" s="860"/>
      <c r="Y335" s="860"/>
      <c r="Z335" s="860"/>
      <c r="AA335" s="860"/>
      <c r="AB335" s="860"/>
      <c r="AC335" s="860"/>
      <c r="AD335" s="860"/>
    </row>
    <row r="336" spans="1:30" ht="15.75" customHeight="1" x14ac:dyDescent="0.25">
      <c r="A336" s="860"/>
      <c r="B336" s="860"/>
      <c r="C336" s="860"/>
      <c r="D336" s="860"/>
      <c r="E336" s="860"/>
      <c r="F336" s="860"/>
      <c r="G336" s="868"/>
      <c r="H336" s="860"/>
      <c r="I336" s="860"/>
      <c r="J336" s="860"/>
      <c r="K336" s="860"/>
      <c r="L336" s="860"/>
      <c r="M336" s="860"/>
      <c r="N336" s="860"/>
      <c r="O336" s="860"/>
      <c r="P336" s="860"/>
      <c r="Q336" s="860"/>
      <c r="R336" s="860"/>
      <c r="S336" s="860"/>
      <c r="T336" s="860"/>
      <c r="U336" s="860"/>
      <c r="V336" s="860"/>
      <c r="W336" s="860"/>
      <c r="X336" s="860"/>
      <c r="Y336" s="860"/>
      <c r="Z336" s="860"/>
      <c r="AA336" s="860"/>
      <c r="AB336" s="860"/>
      <c r="AC336" s="860"/>
      <c r="AD336" s="860"/>
    </row>
    <row r="337" spans="1:30" ht="15.75" customHeight="1" x14ac:dyDescent="0.25">
      <c r="A337" s="860"/>
      <c r="B337" s="860"/>
      <c r="C337" s="860"/>
      <c r="D337" s="860"/>
      <c r="E337" s="860"/>
      <c r="F337" s="860"/>
      <c r="G337" s="868"/>
      <c r="H337" s="860"/>
      <c r="I337" s="860"/>
      <c r="J337" s="860"/>
      <c r="K337" s="860"/>
      <c r="L337" s="860"/>
      <c r="M337" s="860"/>
      <c r="N337" s="860"/>
      <c r="O337" s="860"/>
      <c r="P337" s="860"/>
      <c r="Q337" s="860"/>
      <c r="R337" s="860"/>
      <c r="S337" s="860"/>
      <c r="T337" s="860"/>
      <c r="U337" s="860"/>
      <c r="V337" s="860"/>
      <c r="W337" s="860"/>
      <c r="X337" s="860"/>
      <c r="Y337" s="860"/>
      <c r="Z337" s="860"/>
      <c r="AA337" s="860"/>
      <c r="AB337" s="860"/>
      <c r="AC337" s="860"/>
      <c r="AD337" s="860"/>
    </row>
    <row r="338" spans="1:30" ht="15.75" customHeight="1" x14ac:dyDescent="0.25">
      <c r="A338" s="860"/>
      <c r="B338" s="860"/>
      <c r="C338" s="860"/>
      <c r="D338" s="860"/>
      <c r="E338" s="860"/>
      <c r="F338" s="860"/>
      <c r="G338" s="868"/>
      <c r="H338" s="860"/>
      <c r="I338" s="860"/>
      <c r="J338" s="860"/>
      <c r="K338" s="860"/>
      <c r="L338" s="860"/>
      <c r="M338" s="860"/>
      <c r="N338" s="860"/>
      <c r="O338" s="860"/>
      <c r="P338" s="860"/>
      <c r="Q338" s="860"/>
      <c r="R338" s="860"/>
      <c r="S338" s="860"/>
      <c r="T338" s="860"/>
      <c r="U338" s="860"/>
      <c r="V338" s="860"/>
      <c r="W338" s="860"/>
      <c r="X338" s="860"/>
      <c r="Y338" s="860"/>
      <c r="Z338" s="860"/>
      <c r="AA338" s="860"/>
      <c r="AB338" s="860"/>
      <c r="AC338" s="860"/>
      <c r="AD338" s="860"/>
    </row>
    <row r="339" spans="1:30" ht="15.75" customHeight="1" x14ac:dyDescent="0.25">
      <c r="A339" s="860"/>
      <c r="B339" s="860"/>
      <c r="C339" s="860"/>
      <c r="D339" s="860"/>
      <c r="E339" s="860"/>
      <c r="F339" s="860"/>
      <c r="G339" s="868"/>
      <c r="H339" s="860"/>
      <c r="I339" s="860"/>
      <c r="J339" s="860"/>
      <c r="K339" s="860"/>
      <c r="L339" s="860"/>
      <c r="M339" s="860"/>
      <c r="N339" s="860"/>
      <c r="O339" s="860"/>
      <c r="P339" s="860"/>
      <c r="Q339" s="860"/>
      <c r="R339" s="860"/>
      <c r="S339" s="860"/>
      <c r="T339" s="860"/>
      <c r="U339" s="860"/>
      <c r="V339" s="860"/>
      <c r="W339" s="860"/>
      <c r="X339" s="860"/>
      <c r="Y339" s="860"/>
      <c r="Z339" s="860"/>
      <c r="AA339" s="860"/>
      <c r="AB339" s="860"/>
      <c r="AC339" s="860"/>
      <c r="AD339" s="860"/>
    </row>
    <row r="340" spans="1:30" ht="15.75" customHeight="1" x14ac:dyDescent="0.25">
      <c r="A340" s="860"/>
      <c r="B340" s="860"/>
      <c r="C340" s="860"/>
      <c r="D340" s="860"/>
      <c r="E340" s="860"/>
      <c r="F340" s="860"/>
      <c r="G340" s="868"/>
      <c r="H340" s="860"/>
      <c r="I340" s="860"/>
      <c r="J340" s="860"/>
      <c r="K340" s="860"/>
      <c r="L340" s="860"/>
      <c r="M340" s="860"/>
      <c r="N340" s="860"/>
      <c r="O340" s="860"/>
      <c r="P340" s="860"/>
      <c r="Q340" s="860"/>
      <c r="R340" s="860"/>
      <c r="S340" s="860"/>
      <c r="T340" s="860"/>
      <c r="U340" s="860"/>
      <c r="V340" s="860"/>
      <c r="W340" s="860"/>
      <c r="X340" s="860"/>
      <c r="Y340" s="860"/>
      <c r="Z340" s="860"/>
      <c r="AA340" s="860"/>
      <c r="AB340" s="860"/>
      <c r="AC340" s="860"/>
      <c r="AD340" s="860"/>
    </row>
    <row r="341" spans="1:30" ht="15.75" customHeight="1" x14ac:dyDescent="0.25">
      <c r="A341" s="860"/>
      <c r="B341" s="860"/>
      <c r="C341" s="860"/>
      <c r="D341" s="860"/>
      <c r="E341" s="860"/>
      <c r="F341" s="860"/>
      <c r="G341" s="868"/>
      <c r="H341" s="860"/>
      <c r="I341" s="860"/>
      <c r="J341" s="860"/>
      <c r="K341" s="860"/>
      <c r="L341" s="860"/>
      <c r="M341" s="860"/>
      <c r="N341" s="860"/>
      <c r="O341" s="860"/>
      <c r="P341" s="860"/>
      <c r="Q341" s="860"/>
      <c r="R341" s="860"/>
      <c r="S341" s="860"/>
      <c r="T341" s="860"/>
      <c r="U341" s="860"/>
      <c r="V341" s="860"/>
      <c r="W341" s="860"/>
      <c r="X341" s="860"/>
      <c r="Y341" s="860"/>
      <c r="Z341" s="860"/>
      <c r="AA341" s="860"/>
      <c r="AB341" s="860"/>
      <c r="AC341" s="860"/>
      <c r="AD341" s="860"/>
    </row>
    <row r="342" spans="1:30" ht="15.75" customHeight="1" x14ac:dyDescent="0.25">
      <c r="A342" s="860"/>
      <c r="B342" s="860"/>
      <c r="C342" s="860"/>
      <c r="D342" s="860"/>
      <c r="E342" s="860"/>
      <c r="F342" s="860"/>
      <c r="G342" s="868"/>
      <c r="H342" s="860"/>
      <c r="I342" s="860"/>
      <c r="J342" s="860"/>
      <c r="K342" s="860"/>
      <c r="L342" s="860"/>
      <c r="M342" s="860"/>
      <c r="N342" s="860"/>
      <c r="O342" s="860"/>
      <c r="P342" s="860"/>
      <c r="Q342" s="860"/>
      <c r="R342" s="860"/>
      <c r="S342" s="860"/>
      <c r="T342" s="860"/>
      <c r="U342" s="860"/>
      <c r="V342" s="860"/>
      <c r="W342" s="860"/>
      <c r="X342" s="860"/>
      <c r="Y342" s="860"/>
      <c r="Z342" s="860"/>
      <c r="AA342" s="860"/>
      <c r="AB342" s="860"/>
      <c r="AC342" s="860"/>
      <c r="AD342" s="860"/>
    </row>
    <row r="343" spans="1:30" ht="15.75" customHeight="1" x14ac:dyDescent="0.25">
      <c r="A343" s="860"/>
      <c r="B343" s="860"/>
      <c r="C343" s="860"/>
      <c r="D343" s="860"/>
      <c r="E343" s="860"/>
      <c r="F343" s="860"/>
      <c r="G343" s="868"/>
      <c r="H343" s="860"/>
      <c r="I343" s="860"/>
      <c r="J343" s="860"/>
      <c r="K343" s="860"/>
      <c r="L343" s="860"/>
      <c r="M343" s="860"/>
      <c r="N343" s="860"/>
      <c r="O343" s="860"/>
      <c r="P343" s="860"/>
      <c r="Q343" s="860"/>
      <c r="R343" s="860"/>
      <c r="S343" s="860"/>
      <c r="T343" s="860"/>
      <c r="U343" s="860"/>
      <c r="V343" s="860"/>
      <c r="W343" s="860"/>
      <c r="X343" s="860"/>
      <c r="Y343" s="860"/>
      <c r="Z343" s="860"/>
      <c r="AA343" s="860"/>
      <c r="AB343" s="860"/>
      <c r="AC343" s="860"/>
      <c r="AD343" s="860"/>
    </row>
    <row r="344" spans="1:30" ht="15.75" customHeight="1" x14ac:dyDescent="0.25">
      <c r="A344" s="860"/>
      <c r="B344" s="860"/>
      <c r="C344" s="860"/>
      <c r="D344" s="860"/>
      <c r="E344" s="860"/>
      <c r="F344" s="860"/>
      <c r="G344" s="868"/>
      <c r="H344" s="860"/>
      <c r="I344" s="860"/>
      <c r="J344" s="860"/>
      <c r="K344" s="860"/>
      <c r="L344" s="860"/>
      <c r="M344" s="860"/>
      <c r="N344" s="860"/>
      <c r="O344" s="860"/>
      <c r="P344" s="860"/>
      <c r="Q344" s="860"/>
      <c r="R344" s="860"/>
      <c r="S344" s="860"/>
      <c r="T344" s="860"/>
      <c r="U344" s="860"/>
      <c r="V344" s="860"/>
      <c r="W344" s="860"/>
      <c r="X344" s="860"/>
      <c r="Y344" s="860"/>
      <c r="Z344" s="860"/>
      <c r="AA344" s="860"/>
      <c r="AB344" s="860"/>
      <c r="AC344" s="860"/>
      <c r="AD344" s="860"/>
    </row>
    <row r="345" spans="1:30" ht="15.75" customHeight="1" x14ac:dyDescent="0.25">
      <c r="A345" s="860"/>
      <c r="B345" s="860"/>
      <c r="C345" s="860"/>
      <c r="D345" s="860"/>
      <c r="E345" s="860"/>
      <c r="F345" s="860"/>
      <c r="G345" s="868"/>
      <c r="H345" s="860"/>
      <c r="I345" s="860"/>
      <c r="J345" s="860"/>
      <c r="K345" s="860"/>
      <c r="L345" s="860"/>
      <c r="M345" s="860"/>
      <c r="N345" s="860"/>
      <c r="O345" s="860"/>
      <c r="P345" s="860"/>
      <c r="Q345" s="860"/>
      <c r="R345" s="860"/>
      <c r="S345" s="860"/>
      <c r="T345" s="860"/>
      <c r="U345" s="860"/>
      <c r="V345" s="860"/>
      <c r="W345" s="860"/>
      <c r="X345" s="860"/>
      <c r="Y345" s="860"/>
      <c r="Z345" s="860"/>
      <c r="AA345" s="860"/>
      <c r="AB345" s="860"/>
      <c r="AC345" s="860"/>
      <c r="AD345" s="860"/>
    </row>
    <row r="346" spans="1:30" ht="15.75" customHeight="1" x14ac:dyDescent="0.25">
      <c r="A346" s="860"/>
      <c r="B346" s="860"/>
      <c r="C346" s="860"/>
      <c r="D346" s="860"/>
      <c r="E346" s="860"/>
      <c r="F346" s="860"/>
      <c r="G346" s="868"/>
      <c r="H346" s="860"/>
      <c r="I346" s="860"/>
      <c r="J346" s="860"/>
      <c r="K346" s="860"/>
      <c r="L346" s="860"/>
      <c r="M346" s="860"/>
      <c r="N346" s="860"/>
      <c r="O346" s="860"/>
      <c r="P346" s="860"/>
      <c r="Q346" s="860"/>
      <c r="R346" s="860"/>
      <c r="S346" s="860"/>
      <c r="T346" s="860"/>
      <c r="U346" s="860"/>
      <c r="V346" s="860"/>
      <c r="W346" s="860"/>
      <c r="X346" s="860"/>
      <c r="Y346" s="860"/>
      <c r="Z346" s="860"/>
      <c r="AA346" s="860"/>
      <c r="AB346" s="860"/>
      <c r="AC346" s="860"/>
      <c r="AD346" s="860"/>
    </row>
    <row r="347" spans="1:30" ht="15.75" customHeight="1" x14ac:dyDescent="0.25">
      <c r="A347" s="860"/>
      <c r="B347" s="860"/>
      <c r="C347" s="860"/>
      <c r="D347" s="860"/>
      <c r="E347" s="860"/>
      <c r="F347" s="860"/>
      <c r="G347" s="868"/>
      <c r="H347" s="860"/>
      <c r="I347" s="860"/>
      <c r="J347" s="860"/>
      <c r="K347" s="860"/>
      <c r="L347" s="860"/>
      <c r="M347" s="860"/>
      <c r="N347" s="860"/>
      <c r="O347" s="860"/>
      <c r="P347" s="860"/>
      <c r="Q347" s="860"/>
      <c r="R347" s="860"/>
      <c r="S347" s="860"/>
      <c r="T347" s="860"/>
      <c r="U347" s="860"/>
      <c r="V347" s="860"/>
      <c r="W347" s="860"/>
      <c r="X347" s="860"/>
      <c r="Y347" s="860"/>
      <c r="Z347" s="860"/>
      <c r="AA347" s="860"/>
      <c r="AB347" s="860"/>
      <c r="AC347" s="860"/>
      <c r="AD347" s="860"/>
    </row>
    <row r="348" spans="1:30" ht="15.75" customHeight="1" x14ac:dyDescent="0.25">
      <c r="A348" s="860"/>
      <c r="B348" s="860"/>
      <c r="C348" s="860"/>
      <c r="D348" s="860"/>
      <c r="E348" s="860"/>
      <c r="F348" s="860"/>
      <c r="G348" s="868"/>
      <c r="H348" s="860"/>
      <c r="I348" s="860"/>
      <c r="J348" s="860"/>
      <c r="K348" s="860"/>
      <c r="L348" s="860"/>
      <c r="M348" s="860"/>
      <c r="N348" s="860"/>
      <c r="O348" s="860"/>
      <c r="P348" s="860"/>
      <c r="Q348" s="860"/>
      <c r="R348" s="860"/>
      <c r="S348" s="860"/>
      <c r="T348" s="860"/>
      <c r="U348" s="860"/>
      <c r="V348" s="860"/>
      <c r="W348" s="860"/>
      <c r="X348" s="860"/>
      <c r="Y348" s="860"/>
      <c r="Z348" s="860"/>
      <c r="AA348" s="860"/>
      <c r="AB348" s="860"/>
      <c r="AC348" s="860"/>
      <c r="AD348" s="860"/>
    </row>
    <row r="349" spans="1:30" ht="15.75" customHeight="1" x14ac:dyDescent="0.25">
      <c r="A349" s="860"/>
      <c r="B349" s="860"/>
      <c r="C349" s="860"/>
      <c r="D349" s="860"/>
      <c r="E349" s="860"/>
      <c r="F349" s="860"/>
      <c r="G349" s="868"/>
      <c r="H349" s="860"/>
      <c r="I349" s="860"/>
      <c r="J349" s="860"/>
      <c r="K349" s="860"/>
      <c r="L349" s="860"/>
      <c r="M349" s="860"/>
      <c r="N349" s="860"/>
      <c r="O349" s="860"/>
      <c r="P349" s="860"/>
      <c r="Q349" s="860"/>
      <c r="R349" s="860"/>
      <c r="S349" s="860"/>
      <c r="T349" s="860"/>
      <c r="U349" s="860"/>
      <c r="V349" s="860"/>
      <c r="W349" s="860"/>
      <c r="X349" s="860"/>
      <c r="Y349" s="860"/>
      <c r="Z349" s="860"/>
      <c r="AA349" s="860"/>
      <c r="AB349" s="860"/>
      <c r="AC349" s="860"/>
      <c r="AD349" s="860"/>
    </row>
    <row r="350" spans="1:30" ht="15.75" customHeight="1" x14ac:dyDescent="0.25">
      <c r="A350" s="860"/>
      <c r="B350" s="860"/>
      <c r="C350" s="860"/>
      <c r="D350" s="860"/>
      <c r="E350" s="860"/>
      <c r="F350" s="860"/>
      <c r="G350" s="868"/>
      <c r="H350" s="860"/>
      <c r="I350" s="860"/>
      <c r="J350" s="860"/>
      <c r="K350" s="860"/>
      <c r="L350" s="860"/>
      <c r="M350" s="860"/>
      <c r="N350" s="860"/>
      <c r="O350" s="860"/>
      <c r="P350" s="860"/>
      <c r="Q350" s="860"/>
      <c r="R350" s="860"/>
      <c r="S350" s="860"/>
      <c r="T350" s="860"/>
      <c r="U350" s="860"/>
      <c r="V350" s="860"/>
      <c r="W350" s="860"/>
      <c r="X350" s="860"/>
      <c r="Y350" s="860"/>
      <c r="Z350" s="860"/>
      <c r="AA350" s="860"/>
      <c r="AB350" s="860"/>
      <c r="AC350" s="860"/>
      <c r="AD350" s="860"/>
    </row>
    <row r="351" spans="1:30" ht="15.75" customHeight="1" x14ac:dyDescent="0.25">
      <c r="A351" s="860"/>
      <c r="B351" s="860"/>
      <c r="C351" s="860"/>
      <c r="D351" s="860"/>
      <c r="E351" s="860"/>
      <c r="F351" s="860"/>
      <c r="G351" s="868"/>
      <c r="H351" s="860"/>
      <c r="I351" s="860"/>
      <c r="J351" s="860"/>
      <c r="K351" s="860"/>
      <c r="L351" s="860"/>
      <c r="M351" s="860"/>
      <c r="N351" s="860"/>
      <c r="O351" s="860"/>
      <c r="P351" s="860"/>
      <c r="Q351" s="860"/>
      <c r="R351" s="860"/>
      <c r="S351" s="860"/>
      <c r="T351" s="860"/>
      <c r="U351" s="860"/>
      <c r="V351" s="860"/>
      <c r="W351" s="860"/>
      <c r="X351" s="860"/>
      <c r="Y351" s="860"/>
      <c r="Z351" s="860"/>
      <c r="AA351" s="860"/>
      <c r="AB351" s="860"/>
      <c r="AC351" s="860"/>
      <c r="AD351" s="860"/>
    </row>
    <row r="352" spans="1:30" ht="15.75" customHeight="1" x14ac:dyDescent="0.25">
      <c r="A352" s="860"/>
      <c r="B352" s="860"/>
      <c r="C352" s="860"/>
      <c r="D352" s="860"/>
      <c r="E352" s="860"/>
      <c r="F352" s="860"/>
      <c r="G352" s="868"/>
      <c r="H352" s="860"/>
      <c r="I352" s="860"/>
      <c r="J352" s="860"/>
      <c r="K352" s="860"/>
      <c r="L352" s="860"/>
      <c r="M352" s="860"/>
      <c r="N352" s="860"/>
      <c r="O352" s="860"/>
      <c r="P352" s="860"/>
      <c r="Q352" s="860"/>
      <c r="R352" s="860"/>
      <c r="S352" s="860"/>
      <c r="T352" s="860"/>
      <c r="U352" s="860"/>
      <c r="V352" s="860"/>
      <c r="W352" s="860"/>
      <c r="X352" s="860"/>
      <c r="Y352" s="860"/>
      <c r="Z352" s="860"/>
      <c r="AA352" s="860"/>
      <c r="AB352" s="860"/>
      <c r="AC352" s="860"/>
      <c r="AD352" s="860"/>
    </row>
    <row r="353" spans="1:30" ht="15.75" customHeight="1" x14ac:dyDescent="0.25">
      <c r="A353" s="860"/>
      <c r="B353" s="860"/>
      <c r="C353" s="860"/>
      <c r="D353" s="860"/>
      <c r="E353" s="860"/>
      <c r="F353" s="860"/>
      <c r="G353" s="868"/>
      <c r="H353" s="860"/>
      <c r="I353" s="860"/>
      <c r="J353" s="860"/>
      <c r="K353" s="860"/>
      <c r="L353" s="860"/>
      <c r="M353" s="860"/>
      <c r="N353" s="860"/>
      <c r="O353" s="860"/>
      <c r="P353" s="860"/>
      <c r="Q353" s="860"/>
      <c r="R353" s="860"/>
      <c r="S353" s="860"/>
      <c r="T353" s="860"/>
      <c r="U353" s="860"/>
      <c r="V353" s="860"/>
      <c r="W353" s="860"/>
      <c r="X353" s="860"/>
      <c r="Y353" s="860"/>
      <c r="Z353" s="860"/>
      <c r="AA353" s="860"/>
      <c r="AB353" s="860"/>
      <c r="AC353" s="860"/>
      <c r="AD353" s="860"/>
    </row>
    <row r="354" spans="1:30" ht="15.75" customHeight="1" x14ac:dyDescent="0.25">
      <c r="A354" s="860"/>
      <c r="B354" s="860"/>
      <c r="C354" s="860"/>
      <c r="D354" s="860"/>
      <c r="E354" s="860"/>
      <c r="F354" s="860"/>
      <c r="G354" s="868"/>
      <c r="H354" s="860"/>
      <c r="I354" s="860"/>
      <c r="J354" s="860"/>
      <c r="K354" s="860"/>
      <c r="L354" s="860"/>
      <c r="M354" s="860"/>
      <c r="N354" s="860"/>
      <c r="O354" s="860"/>
      <c r="P354" s="860"/>
      <c r="Q354" s="860"/>
      <c r="R354" s="860"/>
      <c r="S354" s="860"/>
      <c r="T354" s="860"/>
      <c r="U354" s="860"/>
      <c r="V354" s="860"/>
      <c r="W354" s="860"/>
      <c r="X354" s="860"/>
      <c r="Y354" s="860"/>
      <c r="Z354" s="860"/>
      <c r="AA354" s="860"/>
      <c r="AB354" s="860"/>
      <c r="AC354" s="860"/>
      <c r="AD354" s="860"/>
    </row>
    <row r="355" spans="1:30" ht="15.75" customHeight="1" x14ac:dyDescent="0.25">
      <c r="A355" s="860"/>
      <c r="B355" s="860"/>
      <c r="C355" s="860"/>
      <c r="D355" s="860"/>
      <c r="E355" s="860"/>
      <c r="F355" s="860"/>
      <c r="G355" s="868"/>
      <c r="H355" s="860"/>
      <c r="I355" s="860"/>
      <c r="J355" s="860"/>
      <c r="K355" s="860"/>
      <c r="L355" s="860"/>
      <c r="M355" s="860"/>
      <c r="N355" s="860"/>
      <c r="O355" s="860"/>
      <c r="P355" s="860"/>
      <c r="Q355" s="860"/>
      <c r="R355" s="860"/>
      <c r="S355" s="860"/>
      <c r="T355" s="860"/>
      <c r="U355" s="860"/>
      <c r="V355" s="860"/>
      <c r="W355" s="860"/>
      <c r="X355" s="860"/>
      <c r="Y355" s="860"/>
      <c r="Z355" s="860"/>
      <c r="AA355" s="860"/>
      <c r="AB355" s="860"/>
      <c r="AC355" s="860"/>
      <c r="AD355" s="860"/>
    </row>
    <row r="356" spans="1:30" ht="15.75" customHeight="1" x14ac:dyDescent="0.25">
      <c r="A356" s="860"/>
      <c r="B356" s="860"/>
      <c r="C356" s="860"/>
      <c r="D356" s="860"/>
      <c r="E356" s="860"/>
      <c r="F356" s="860"/>
      <c r="G356" s="868"/>
      <c r="H356" s="860"/>
      <c r="I356" s="860"/>
      <c r="J356" s="860"/>
      <c r="K356" s="860"/>
      <c r="L356" s="860"/>
      <c r="M356" s="860"/>
      <c r="N356" s="860"/>
      <c r="O356" s="860"/>
      <c r="P356" s="860"/>
      <c r="Q356" s="860"/>
      <c r="R356" s="860"/>
      <c r="S356" s="860"/>
      <c r="T356" s="860"/>
      <c r="U356" s="860"/>
      <c r="V356" s="860"/>
      <c r="W356" s="860"/>
      <c r="X356" s="860"/>
      <c r="Y356" s="860"/>
      <c r="Z356" s="860"/>
      <c r="AA356" s="860"/>
      <c r="AB356" s="860"/>
      <c r="AC356" s="860"/>
      <c r="AD356" s="860"/>
    </row>
    <row r="357" spans="1:30" ht="15.75" customHeight="1" x14ac:dyDescent="0.25">
      <c r="A357" s="860"/>
      <c r="B357" s="860"/>
      <c r="C357" s="860"/>
      <c r="D357" s="860"/>
      <c r="E357" s="860"/>
      <c r="F357" s="860"/>
      <c r="G357" s="868"/>
      <c r="H357" s="860"/>
      <c r="I357" s="860"/>
      <c r="J357" s="860"/>
      <c r="K357" s="860"/>
      <c r="L357" s="860"/>
      <c r="M357" s="860"/>
      <c r="N357" s="860"/>
      <c r="O357" s="860"/>
      <c r="P357" s="860"/>
      <c r="Q357" s="860"/>
      <c r="R357" s="860"/>
      <c r="S357" s="860"/>
      <c r="T357" s="860"/>
      <c r="U357" s="860"/>
      <c r="V357" s="860"/>
      <c r="W357" s="860"/>
      <c r="X357" s="860"/>
      <c r="Y357" s="860"/>
      <c r="Z357" s="860"/>
      <c r="AA357" s="860"/>
      <c r="AB357" s="860"/>
      <c r="AC357" s="860"/>
      <c r="AD357" s="860"/>
    </row>
    <row r="358" spans="1:30" ht="15.75" customHeight="1" x14ac:dyDescent="0.25">
      <c r="A358" s="860"/>
      <c r="B358" s="860"/>
      <c r="C358" s="860"/>
      <c r="D358" s="860"/>
      <c r="E358" s="860"/>
      <c r="F358" s="860"/>
      <c r="G358" s="868"/>
      <c r="H358" s="860"/>
      <c r="I358" s="860"/>
      <c r="J358" s="860"/>
      <c r="K358" s="860"/>
      <c r="L358" s="860"/>
      <c r="M358" s="860"/>
      <c r="N358" s="860"/>
      <c r="O358" s="860"/>
      <c r="P358" s="860"/>
      <c r="Q358" s="860"/>
      <c r="R358" s="860"/>
      <c r="S358" s="860"/>
      <c r="T358" s="860"/>
      <c r="U358" s="860"/>
      <c r="V358" s="860"/>
      <c r="W358" s="860"/>
      <c r="X358" s="860"/>
      <c r="Y358" s="860"/>
      <c r="Z358" s="860"/>
      <c r="AA358" s="860"/>
      <c r="AB358" s="860"/>
      <c r="AC358" s="860"/>
      <c r="AD358" s="860"/>
    </row>
    <row r="359" spans="1:30" ht="15.75" customHeight="1" x14ac:dyDescent="0.25">
      <c r="A359" s="860"/>
      <c r="B359" s="860"/>
      <c r="C359" s="860"/>
      <c r="D359" s="860"/>
      <c r="E359" s="860"/>
      <c r="F359" s="860"/>
      <c r="G359" s="868"/>
      <c r="H359" s="860"/>
      <c r="I359" s="860"/>
      <c r="J359" s="860"/>
      <c r="K359" s="860"/>
      <c r="L359" s="860"/>
      <c r="M359" s="860"/>
      <c r="N359" s="860"/>
      <c r="O359" s="860"/>
      <c r="P359" s="860"/>
      <c r="Q359" s="860"/>
      <c r="R359" s="860"/>
      <c r="S359" s="860"/>
      <c r="T359" s="860"/>
      <c r="U359" s="860"/>
      <c r="V359" s="860"/>
      <c r="W359" s="860"/>
      <c r="X359" s="860"/>
      <c r="Y359" s="860"/>
      <c r="Z359" s="860"/>
      <c r="AA359" s="860"/>
      <c r="AB359" s="860"/>
      <c r="AC359" s="860"/>
      <c r="AD359" s="860"/>
    </row>
    <row r="360" spans="1:30" ht="15.75" customHeight="1" x14ac:dyDescent="0.25">
      <c r="A360" s="860"/>
      <c r="B360" s="860"/>
      <c r="C360" s="860"/>
      <c r="D360" s="860"/>
      <c r="E360" s="860"/>
      <c r="F360" s="860"/>
      <c r="G360" s="868"/>
      <c r="H360" s="860"/>
      <c r="I360" s="860"/>
      <c r="J360" s="860"/>
      <c r="K360" s="860"/>
      <c r="L360" s="860"/>
      <c r="M360" s="860"/>
      <c r="N360" s="860"/>
      <c r="O360" s="860"/>
      <c r="P360" s="860"/>
      <c r="Q360" s="860"/>
      <c r="R360" s="860"/>
      <c r="S360" s="860"/>
      <c r="T360" s="860"/>
      <c r="U360" s="860"/>
      <c r="V360" s="860"/>
      <c r="W360" s="860"/>
      <c r="X360" s="860"/>
      <c r="Y360" s="860"/>
      <c r="Z360" s="860"/>
      <c r="AA360" s="860"/>
      <c r="AB360" s="860"/>
      <c r="AC360" s="860"/>
      <c r="AD360" s="860"/>
    </row>
    <row r="361" spans="1:30" ht="15.75" customHeight="1" x14ac:dyDescent="0.25">
      <c r="A361" s="860"/>
      <c r="B361" s="860"/>
      <c r="C361" s="860"/>
      <c r="D361" s="860"/>
      <c r="E361" s="860"/>
      <c r="F361" s="860"/>
      <c r="G361" s="868"/>
      <c r="H361" s="860"/>
      <c r="I361" s="860"/>
      <c r="J361" s="860"/>
      <c r="K361" s="860"/>
      <c r="L361" s="860"/>
      <c r="M361" s="860"/>
      <c r="N361" s="860"/>
      <c r="O361" s="860"/>
      <c r="P361" s="860"/>
      <c r="Q361" s="860"/>
      <c r="R361" s="860"/>
      <c r="S361" s="860"/>
      <c r="T361" s="860"/>
      <c r="U361" s="860"/>
      <c r="V361" s="860"/>
      <c r="W361" s="860"/>
      <c r="X361" s="860"/>
      <c r="Y361" s="860"/>
      <c r="Z361" s="860"/>
      <c r="AA361" s="860"/>
      <c r="AB361" s="860"/>
      <c r="AC361" s="860"/>
      <c r="AD361" s="860"/>
    </row>
    <row r="362" spans="1:30" ht="15.75" customHeight="1" x14ac:dyDescent="0.25">
      <c r="A362" s="860"/>
      <c r="B362" s="860"/>
      <c r="C362" s="860"/>
      <c r="D362" s="860"/>
      <c r="E362" s="860"/>
      <c r="F362" s="860"/>
      <c r="G362" s="868"/>
      <c r="H362" s="860"/>
      <c r="I362" s="860"/>
      <c r="J362" s="860"/>
      <c r="K362" s="860"/>
      <c r="L362" s="860"/>
      <c r="M362" s="860"/>
      <c r="N362" s="860"/>
      <c r="O362" s="860"/>
      <c r="P362" s="860"/>
      <c r="Q362" s="860"/>
      <c r="R362" s="860"/>
      <c r="S362" s="860"/>
      <c r="T362" s="860"/>
      <c r="U362" s="860"/>
      <c r="V362" s="860"/>
      <c r="W362" s="860"/>
      <c r="X362" s="860"/>
      <c r="Y362" s="860"/>
      <c r="Z362" s="860"/>
      <c r="AA362" s="860"/>
      <c r="AB362" s="860"/>
      <c r="AC362" s="860"/>
      <c r="AD362" s="860"/>
    </row>
    <row r="363" spans="1:30" ht="15.75" customHeight="1" x14ac:dyDescent="0.25">
      <c r="A363" s="860"/>
      <c r="B363" s="860"/>
      <c r="C363" s="860"/>
      <c r="D363" s="860"/>
      <c r="E363" s="860"/>
      <c r="F363" s="860"/>
      <c r="G363" s="868"/>
      <c r="H363" s="860"/>
      <c r="I363" s="860"/>
      <c r="J363" s="860"/>
      <c r="K363" s="860"/>
      <c r="L363" s="860"/>
      <c r="M363" s="860"/>
      <c r="N363" s="860"/>
      <c r="O363" s="860"/>
      <c r="P363" s="860"/>
      <c r="Q363" s="860"/>
      <c r="R363" s="860"/>
      <c r="S363" s="860"/>
      <c r="T363" s="860"/>
      <c r="U363" s="860"/>
      <c r="V363" s="860"/>
      <c r="W363" s="860"/>
      <c r="X363" s="860"/>
      <c r="Y363" s="860"/>
      <c r="Z363" s="860"/>
      <c r="AA363" s="860"/>
      <c r="AB363" s="860"/>
      <c r="AC363" s="860"/>
      <c r="AD363" s="860"/>
    </row>
    <row r="364" spans="1:30" ht="15.75" customHeight="1" x14ac:dyDescent="0.25">
      <c r="A364" s="860"/>
      <c r="B364" s="860"/>
      <c r="C364" s="860"/>
      <c r="D364" s="860"/>
      <c r="E364" s="860"/>
      <c r="F364" s="860"/>
      <c r="G364" s="868"/>
      <c r="H364" s="860"/>
      <c r="I364" s="860"/>
      <c r="J364" s="860"/>
      <c r="K364" s="860"/>
      <c r="L364" s="860"/>
      <c r="M364" s="860"/>
      <c r="N364" s="860"/>
      <c r="O364" s="860"/>
      <c r="P364" s="860"/>
      <c r="Q364" s="860"/>
      <c r="R364" s="860"/>
      <c r="S364" s="860"/>
      <c r="T364" s="860"/>
      <c r="U364" s="860"/>
      <c r="V364" s="860"/>
      <c r="W364" s="860"/>
      <c r="X364" s="860"/>
      <c r="Y364" s="860"/>
      <c r="Z364" s="860"/>
      <c r="AA364" s="860"/>
      <c r="AB364" s="860"/>
      <c r="AC364" s="860"/>
      <c r="AD364" s="860"/>
    </row>
    <row r="365" spans="1:30" ht="15.75" customHeight="1" x14ac:dyDescent="0.25">
      <c r="A365" s="860"/>
      <c r="B365" s="860"/>
      <c r="C365" s="860"/>
      <c r="D365" s="860"/>
      <c r="E365" s="860"/>
      <c r="F365" s="860"/>
      <c r="G365" s="868"/>
      <c r="H365" s="860"/>
      <c r="I365" s="860"/>
      <c r="J365" s="860"/>
      <c r="K365" s="860"/>
      <c r="L365" s="860"/>
      <c r="M365" s="860"/>
      <c r="N365" s="860"/>
      <c r="O365" s="860"/>
      <c r="P365" s="860"/>
      <c r="Q365" s="860"/>
      <c r="R365" s="860"/>
      <c r="S365" s="860"/>
      <c r="T365" s="860"/>
      <c r="U365" s="860"/>
      <c r="V365" s="860"/>
      <c r="W365" s="860"/>
      <c r="X365" s="860"/>
      <c r="Y365" s="860"/>
      <c r="Z365" s="860"/>
      <c r="AA365" s="860"/>
      <c r="AB365" s="860"/>
      <c r="AC365" s="860"/>
      <c r="AD365" s="860"/>
    </row>
    <row r="366" spans="1:30" ht="15.75" customHeight="1" x14ac:dyDescent="0.25">
      <c r="A366" s="860"/>
      <c r="B366" s="860"/>
      <c r="C366" s="860"/>
      <c r="D366" s="860"/>
      <c r="E366" s="860"/>
      <c r="F366" s="860"/>
      <c r="G366" s="868"/>
      <c r="H366" s="860"/>
      <c r="I366" s="860"/>
      <c r="J366" s="860"/>
      <c r="K366" s="860"/>
      <c r="L366" s="860"/>
      <c r="M366" s="860"/>
      <c r="N366" s="860"/>
      <c r="O366" s="860"/>
      <c r="P366" s="860"/>
      <c r="Q366" s="860"/>
      <c r="R366" s="860"/>
      <c r="S366" s="860"/>
      <c r="T366" s="860"/>
      <c r="U366" s="860"/>
      <c r="V366" s="860"/>
      <c r="W366" s="860"/>
      <c r="X366" s="860"/>
      <c r="Y366" s="860"/>
      <c r="Z366" s="860"/>
      <c r="AA366" s="860"/>
      <c r="AB366" s="860"/>
      <c r="AC366" s="860"/>
      <c r="AD366" s="860"/>
    </row>
    <row r="367" spans="1:30" ht="15.75" customHeight="1" x14ac:dyDescent="0.25">
      <c r="A367" s="860"/>
      <c r="B367" s="860"/>
      <c r="C367" s="860"/>
      <c r="D367" s="860"/>
      <c r="E367" s="860"/>
      <c r="F367" s="860"/>
      <c r="G367" s="868"/>
      <c r="H367" s="860"/>
      <c r="I367" s="860"/>
      <c r="J367" s="860"/>
      <c r="K367" s="860"/>
      <c r="L367" s="860"/>
      <c r="M367" s="860"/>
      <c r="N367" s="860"/>
      <c r="O367" s="860"/>
      <c r="P367" s="860"/>
      <c r="Q367" s="860"/>
      <c r="R367" s="860"/>
      <c r="S367" s="860"/>
      <c r="T367" s="860"/>
      <c r="U367" s="860"/>
      <c r="V367" s="860"/>
      <c r="W367" s="860"/>
      <c r="X367" s="860"/>
      <c r="Y367" s="860"/>
      <c r="Z367" s="860"/>
      <c r="AA367" s="860"/>
      <c r="AB367" s="860"/>
      <c r="AC367" s="860"/>
      <c r="AD367" s="860"/>
    </row>
    <row r="368" spans="1:30" ht="15.75" customHeight="1" x14ac:dyDescent="0.25">
      <c r="A368" s="860"/>
      <c r="B368" s="860"/>
      <c r="C368" s="860"/>
      <c r="D368" s="860"/>
      <c r="E368" s="860"/>
      <c r="F368" s="860"/>
      <c r="G368" s="868"/>
      <c r="H368" s="860"/>
      <c r="I368" s="860"/>
      <c r="J368" s="860"/>
      <c r="K368" s="860"/>
      <c r="L368" s="860"/>
      <c r="M368" s="860"/>
      <c r="N368" s="860"/>
      <c r="O368" s="860"/>
      <c r="P368" s="860"/>
      <c r="Q368" s="860"/>
      <c r="R368" s="860"/>
      <c r="S368" s="860"/>
      <c r="T368" s="860"/>
      <c r="U368" s="860"/>
      <c r="V368" s="860"/>
      <c r="W368" s="860"/>
      <c r="X368" s="860"/>
      <c r="Y368" s="860"/>
      <c r="Z368" s="860"/>
      <c r="AA368" s="860"/>
      <c r="AB368" s="860"/>
      <c r="AC368" s="860"/>
      <c r="AD368" s="860"/>
    </row>
    <row r="369" spans="1:30" ht="15.75" customHeight="1" x14ac:dyDescent="0.25">
      <c r="A369" s="860"/>
      <c r="B369" s="860"/>
      <c r="C369" s="860"/>
      <c r="D369" s="860"/>
      <c r="E369" s="860"/>
      <c r="F369" s="860"/>
      <c r="G369" s="868"/>
      <c r="H369" s="860"/>
      <c r="I369" s="860"/>
      <c r="J369" s="860"/>
      <c r="K369" s="860"/>
      <c r="L369" s="860"/>
      <c r="M369" s="860"/>
      <c r="N369" s="860"/>
      <c r="O369" s="860"/>
      <c r="P369" s="860"/>
      <c r="Q369" s="860"/>
      <c r="R369" s="860"/>
      <c r="S369" s="860"/>
      <c r="T369" s="860"/>
      <c r="U369" s="860"/>
      <c r="V369" s="860"/>
      <c r="W369" s="860"/>
      <c r="X369" s="860"/>
      <c r="Y369" s="860"/>
      <c r="Z369" s="860"/>
      <c r="AA369" s="860"/>
      <c r="AB369" s="860"/>
      <c r="AC369" s="860"/>
      <c r="AD369" s="860"/>
    </row>
    <row r="370" spans="1:30" ht="15.75" customHeight="1" x14ac:dyDescent="0.25">
      <c r="A370" s="860"/>
      <c r="B370" s="860"/>
      <c r="C370" s="860"/>
      <c r="D370" s="860"/>
      <c r="E370" s="860"/>
      <c r="F370" s="860"/>
      <c r="G370" s="868"/>
      <c r="H370" s="860"/>
      <c r="I370" s="860"/>
      <c r="J370" s="860"/>
      <c r="K370" s="860"/>
      <c r="L370" s="860"/>
      <c r="M370" s="860"/>
      <c r="N370" s="860"/>
      <c r="O370" s="860"/>
      <c r="P370" s="860"/>
      <c r="Q370" s="860"/>
      <c r="R370" s="860"/>
      <c r="S370" s="860"/>
      <c r="T370" s="860"/>
      <c r="U370" s="860"/>
      <c r="V370" s="860"/>
      <c r="W370" s="860"/>
      <c r="X370" s="860"/>
      <c r="Y370" s="860"/>
      <c r="Z370" s="860"/>
      <c r="AA370" s="860"/>
      <c r="AB370" s="860"/>
      <c r="AC370" s="860"/>
      <c r="AD370" s="860"/>
    </row>
    <row r="371" spans="1:30" ht="15.75" customHeight="1" x14ac:dyDescent="0.25">
      <c r="A371" s="860"/>
      <c r="B371" s="860"/>
      <c r="C371" s="860"/>
      <c r="D371" s="860"/>
      <c r="E371" s="860"/>
      <c r="F371" s="860"/>
      <c r="G371" s="868"/>
      <c r="H371" s="860"/>
      <c r="I371" s="860"/>
      <c r="J371" s="860"/>
      <c r="K371" s="860"/>
      <c r="L371" s="860"/>
      <c r="M371" s="860"/>
      <c r="N371" s="860"/>
      <c r="O371" s="860"/>
      <c r="P371" s="860"/>
      <c r="Q371" s="860"/>
      <c r="R371" s="860"/>
      <c r="S371" s="860"/>
      <c r="T371" s="860"/>
      <c r="U371" s="860"/>
      <c r="V371" s="860"/>
      <c r="W371" s="860"/>
      <c r="X371" s="860"/>
      <c r="Y371" s="860"/>
      <c r="Z371" s="860"/>
      <c r="AA371" s="860"/>
      <c r="AB371" s="860"/>
      <c r="AC371" s="860"/>
      <c r="AD371" s="860"/>
    </row>
    <row r="372" spans="1:30" ht="15.75" customHeight="1" x14ac:dyDescent="0.25">
      <c r="A372" s="860"/>
      <c r="B372" s="860"/>
      <c r="C372" s="860"/>
      <c r="D372" s="860"/>
      <c r="E372" s="860"/>
      <c r="F372" s="860"/>
      <c r="G372" s="868"/>
      <c r="H372" s="860"/>
      <c r="I372" s="860"/>
      <c r="J372" s="860"/>
      <c r="K372" s="860"/>
      <c r="L372" s="860"/>
      <c r="M372" s="860"/>
      <c r="N372" s="860"/>
      <c r="O372" s="860"/>
      <c r="P372" s="860"/>
      <c r="Q372" s="860"/>
      <c r="R372" s="860"/>
      <c r="S372" s="860"/>
      <c r="T372" s="860"/>
      <c r="U372" s="860"/>
      <c r="V372" s="860"/>
      <c r="W372" s="860"/>
      <c r="X372" s="860"/>
      <c r="Y372" s="860"/>
      <c r="Z372" s="860"/>
      <c r="AA372" s="860"/>
      <c r="AB372" s="860"/>
      <c r="AC372" s="860"/>
      <c r="AD372" s="860"/>
    </row>
    <row r="373" spans="1:30" ht="15.75" customHeight="1" x14ac:dyDescent="0.25">
      <c r="A373" s="860"/>
      <c r="B373" s="860"/>
      <c r="C373" s="860"/>
      <c r="D373" s="860"/>
      <c r="E373" s="860"/>
      <c r="F373" s="860"/>
      <c r="G373" s="868"/>
      <c r="H373" s="860"/>
      <c r="I373" s="860"/>
      <c r="J373" s="860"/>
      <c r="K373" s="860"/>
      <c r="L373" s="860"/>
      <c r="M373" s="860"/>
      <c r="N373" s="860"/>
      <c r="O373" s="860"/>
      <c r="P373" s="860"/>
      <c r="Q373" s="860"/>
      <c r="R373" s="860"/>
      <c r="S373" s="860"/>
      <c r="T373" s="860"/>
      <c r="U373" s="860"/>
      <c r="V373" s="860"/>
      <c r="W373" s="860"/>
      <c r="X373" s="860"/>
      <c r="Y373" s="860"/>
      <c r="Z373" s="860"/>
      <c r="AA373" s="860"/>
      <c r="AB373" s="860"/>
      <c r="AC373" s="860"/>
      <c r="AD373" s="860"/>
    </row>
    <row r="374" spans="1:30" ht="15.75" customHeight="1" x14ac:dyDescent="0.25">
      <c r="A374" s="860"/>
      <c r="B374" s="860"/>
      <c r="C374" s="860"/>
      <c r="D374" s="860"/>
      <c r="E374" s="860"/>
      <c r="F374" s="860"/>
      <c r="G374" s="868"/>
      <c r="H374" s="860"/>
      <c r="I374" s="860"/>
      <c r="J374" s="860"/>
      <c r="K374" s="860"/>
      <c r="L374" s="860"/>
      <c r="M374" s="860"/>
      <c r="N374" s="860"/>
      <c r="O374" s="860"/>
      <c r="P374" s="860"/>
      <c r="Q374" s="860"/>
      <c r="R374" s="860"/>
      <c r="S374" s="860"/>
      <c r="T374" s="860"/>
      <c r="U374" s="860"/>
      <c r="V374" s="860"/>
      <c r="W374" s="860"/>
      <c r="X374" s="860"/>
      <c r="Y374" s="860"/>
      <c r="Z374" s="860"/>
      <c r="AA374" s="860"/>
      <c r="AB374" s="860"/>
      <c r="AC374" s="860"/>
      <c r="AD374" s="860"/>
    </row>
    <row r="375" spans="1:30" ht="15.75" customHeight="1" x14ac:dyDescent="0.25">
      <c r="A375" s="860"/>
      <c r="B375" s="860"/>
      <c r="C375" s="860"/>
      <c r="D375" s="860"/>
      <c r="E375" s="860"/>
      <c r="F375" s="860"/>
      <c r="G375" s="868"/>
      <c r="H375" s="860"/>
      <c r="I375" s="860"/>
      <c r="J375" s="860"/>
      <c r="K375" s="860"/>
      <c r="L375" s="860"/>
      <c r="M375" s="860"/>
      <c r="N375" s="860"/>
      <c r="O375" s="860"/>
      <c r="P375" s="860"/>
      <c r="Q375" s="860"/>
      <c r="R375" s="860"/>
      <c r="S375" s="860"/>
      <c r="T375" s="860"/>
      <c r="U375" s="860"/>
      <c r="V375" s="860"/>
      <c r="W375" s="860"/>
      <c r="X375" s="860"/>
      <c r="Y375" s="860"/>
      <c r="Z375" s="860"/>
      <c r="AA375" s="860"/>
      <c r="AB375" s="860"/>
      <c r="AC375" s="860"/>
      <c r="AD375" s="860"/>
    </row>
    <row r="376" spans="1:30" ht="15.75" customHeight="1" x14ac:dyDescent="0.25">
      <c r="A376" s="860"/>
      <c r="B376" s="860"/>
      <c r="C376" s="860"/>
      <c r="D376" s="860"/>
      <c r="E376" s="860"/>
      <c r="F376" s="860"/>
      <c r="G376" s="868"/>
      <c r="H376" s="860"/>
      <c r="I376" s="860"/>
      <c r="J376" s="860"/>
      <c r="K376" s="860"/>
      <c r="L376" s="860"/>
      <c r="M376" s="860"/>
      <c r="N376" s="860"/>
      <c r="O376" s="860"/>
      <c r="P376" s="860"/>
      <c r="Q376" s="860"/>
      <c r="R376" s="860"/>
      <c r="S376" s="860"/>
      <c r="T376" s="860"/>
      <c r="U376" s="860"/>
      <c r="V376" s="860"/>
      <c r="W376" s="860"/>
      <c r="X376" s="860"/>
      <c r="Y376" s="860"/>
      <c r="Z376" s="860"/>
      <c r="AA376" s="860"/>
      <c r="AB376" s="860"/>
      <c r="AC376" s="860"/>
      <c r="AD376" s="860"/>
    </row>
    <row r="377" spans="1:30" ht="15.75" customHeight="1" x14ac:dyDescent="0.25">
      <c r="A377" s="860"/>
      <c r="B377" s="860"/>
      <c r="C377" s="860"/>
      <c r="D377" s="860"/>
      <c r="E377" s="860"/>
      <c r="F377" s="860"/>
      <c r="G377" s="868"/>
      <c r="H377" s="860"/>
      <c r="I377" s="860"/>
      <c r="J377" s="860"/>
      <c r="K377" s="860"/>
      <c r="L377" s="860"/>
      <c r="M377" s="860"/>
      <c r="N377" s="860"/>
      <c r="O377" s="860"/>
      <c r="P377" s="860"/>
      <c r="Q377" s="860"/>
      <c r="R377" s="860"/>
      <c r="S377" s="860"/>
      <c r="T377" s="860"/>
      <c r="U377" s="860"/>
      <c r="V377" s="860"/>
      <c r="W377" s="860"/>
      <c r="X377" s="860"/>
      <c r="Y377" s="860"/>
      <c r="Z377" s="860"/>
      <c r="AA377" s="860"/>
      <c r="AB377" s="860"/>
      <c r="AC377" s="860"/>
      <c r="AD377" s="860"/>
    </row>
    <row r="378" spans="1:30" ht="15.75" customHeight="1" x14ac:dyDescent="0.25">
      <c r="A378" s="860"/>
      <c r="B378" s="860"/>
      <c r="C378" s="860"/>
      <c r="D378" s="860"/>
      <c r="E378" s="860"/>
      <c r="F378" s="860"/>
      <c r="G378" s="868"/>
      <c r="H378" s="860"/>
      <c r="I378" s="860"/>
      <c r="J378" s="860"/>
      <c r="K378" s="860"/>
      <c r="L378" s="860"/>
      <c r="M378" s="860"/>
      <c r="N378" s="860"/>
      <c r="O378" s="860"/>
      <c r="P378" s="860"/>
      <c r="Q378" s="860"/>
      <c r="R378" s="860"/>
      <c r="S378" s="860"/>
      <c r="T378" s="860"/>
      <c r="U378" s="860"/>
      <c r="V378" s="860"/>
      <c r="W378" s="860"/>
      <c r="X378" s="860"/>
      <c r="Y378" s="860"/>
      <c r="Z378" s="860"/>
      <c r="AA378" s="860"/>
      <c r="AB378" s="860"/>
      <c r="AC378" s="860"/>
      <c r="AD378" s="860"/>
    </row>
    <row r="379" spans="1:30" ht="15.75" customHeight="1" x14ac:dyDescent="0.25">
      <c r="A379" s="860"/>
      <c r="B379" s="860"/>
      <c r="C379" s="860"/>
      <c r="D379" s="860"/>
      <c r="E379" s="860"/>
      <c r="F379" s="860"/>
      <c r="G379" s="868"/>
      <c r="H379" s="860"/>
      <c r="I379" s="860"/>
      <c r="J379" s="860"/>
      <c r="K379" s="860"/>
      <c r="L379" s="860"/>
      <c r="M379" s="860"/>
      <c r="N379" s="860"/>
      <c r="O379" s="860"/>
      <c r="P379" s="860"/>
      <c r="Q379" s="860"/>
      <c r="R379" s="860"/>
      <c r="S379" s="860"/>
      <c r="T379" s="860"/>
      <c r="U379" s="860"/>
      <c r="V379" s="860"/>
      <c r="W379" s="860"/>
      <c r="X379" s="860"/>
      <c r="Y379" s="860"/>
      <c r="Z379" s="860"/>
      <c r="AA379" s="860"/>
      <c r="AB379" s="860"/>
      <c r="AC379" s="860"/>
      <c r="AD379" s="860"/>
    </row>
    <row r="380" spans="1:30" ht="15.75" customHeight="1" x14ac:dyDescent="0.25">
      <c r="A380" s="860"/>
      <c r="B380" s="860"/>
      <c r="C380" s="860"/>
      <c r="D380" s="860"/>
      <c r="E380" s="860"/>
      <c r="F380" s="860"/>
      <c r="G380" s="868"/>
      <c r="H380" s="860"/>
      <c r="I380" s="860"/>
      <c r="J380" s="860"/>
      <c r="K380" s="860"/>
      <c r="L380" s="860"/>
      <c r="M380" s="860"/>
      <c r="N380" s="860"/>
      <c r="O380" s="860"/>
      <c r="P380" s="860"/>
      <c r="Q380" s="860"/>
      <c r="R380" s="860"/>
      <c r="S380" s="860"/>
      <c r="T380" s="860"/>
      <c r="U380" s="860"/>
      <c r="V380" s="860"/>
      <c r="W380" s="860"/>
      <c r="X380" s="860"/>
      <c r="Y380" s="860"/>
      <c r="Z380" s="860"/>
      <c r="AA380" s="860"/>
      <c r="AB380" s="860"/>
      <c r="AC380" s="860"/>
      <c r="AD380" s="860"/>
    </row>
    <row r="381" spans="1:30" ht="15.75" customHeight="1" x14ac:dyDescent="0.25">
      <c r="A381" s="860"/>
      <c r="B381" s="860"/>
      <c r="C381" s="860"/>
      <c r="D381" s="860"/>
      <c r="E381" s="860"/>
      <c r="F381" s="860"/>
      <c r="G381" s="868"/>
      <c r="H381" s="860"/>
      <c r="I381" s="860"/>
      <c r="J381" s="860"/>
      <c r="K381" s="860"/>
      <c r="L381" s="860"/>
      <c r="M381" s="860"/>
      <c r="N381" s="860"/>
      <c r="O381" s="860"/>
      <c r="P381" s="860"/>
      <c r="Q381" s="860"/>
      <c r="R381" s="860"/>
      <c r="S381" s="860"/>
      <c r="T381" s="860"/>
      <c r="U381" s="860"/>
      <c r="V381" s="860"/>
      <c r="W381" s="860"/>
      <c r="X381" s="860"/>
      <c r="Y381" s="860"/>
      <c r="Z381" s="860"/>
      <c r="AA381" s="860"/>
      <c r="AB381" s="860"/>
      <c r="AC381" s="860"/>
      <c r="AD381" s="860"/>
    </row>
    <row r="382" spans="1:30" ht="15.75" customHeight="1" x14ac:dyDescent="0.25">
      <c r="A382" s="860"/>
      <c r="B382" s="860"/>
      <c r="C382" s="860"/>
      <c r="D382" s="860"/>
      <c r="E382" s="860"/>
      <c r="F382" s="860"/>
      <c r="G382" s="868"/>
      <c r="H382" s="860"/>
      <c r="I382" s="860"/>
      <c r="J382" s="860"/>
      <c r="K382" s="860"/>
      <c r="L382" s="860"/>
      <c r="M382" s="860"/>
      <c r="N382" s="860"/>
      <c r="O382" s="860"/>
      <c r="P382" s="860"/>
      <c r="Q382" s="860"/>
      <c r="R382" s="860"/>
      <c r="S382" s="860"/>
      <c r="T382" s="860"/>
      <c r="U382" s="860"/>
      <c r="V382" s="860"/>
      <c r="W382" s="860"/>
      <c r="X382" s="860"/>
      <c r="Y382" s="860"/>
      <c r="Z382" s="860"/>
      <c r="AA382" s="860"/>
      <c r="AB382" s="860"/>
      <c r="AC382" s="860"/>
      <c r="AD382" s="860"/>
    </row>
    <row r="383" spans="1:30" ht="15.75" customHeight="1" x14ac:dyDescent="0.25">
      <c r="A383" s="860"/>
      <c r="B383" s="860"/>
      <c r="C383" s="860"/>
      <c r="D383" s="860"/>
      <c r="E383" s="860"/>
      <c r="F383" s="860"/>
      <c r="G383" s="868"/>
      <c r="H383" s="860"/>
      <c r="I383" s="860"/>
      <c r="J383" s="860"/>
      <c r="K383" s="860"/>
      <c r="L383" s="860"/>
      <c r="M383" s="860"/>
      <c r="N383" s="860"/>
      <c r="O383" s="860"/>
      <c r="P383" s="860"/>
      <c r="Q383" s="860"/>
      <c r="R383" s="860"/>
      <c r="S383" s="860"/>
      <c r="T383" s="860"/>
      <c r="U383" s="860"/>
      <c r="V383" s="860"/>
      <c r="W383" s="860"/>
      <c r="X383" s="860"/>
      <c r="Y383" s="860"/>
      <c r="Z383" s="860"/>
      <c r="AA383" s="860"/>
      <c r="AB383" s="860"/>
      <c r="AC383" s="860"/>
      <c r="AD383" s="860"/>
    </row>
    <row r="384" spans="1:30" ht="15.75" customHeight="1" x14ac:dyDescent="0.25">
      <c r="A384" s="860"/>
      <c r="B384" s="860"/>
      <c r="C384" s="860"/>
      <c r="D384" s="860"/>
      <c r="E384" s="860"/>
      <c r="F384" s="860"/>
      <c r="G384" s="868"/>
      <c r="H384" s="860"/>
      <c r="I384" s="860"/>
      <c r="J384" s="860"/>
      <c r="K384" s="860"/>
      <c r="L384" s="860"/>
      <c r="M384" s="860"/>
      <c r="N384" s="860"/>
      <c r="O384" s="860"/>
      <c r="P384" s="860"/>
      <c r="Q384" s="860"/>
      <c r="R384" s="860"/>
      <c r="S384" s="860"/>
      <c r="T384" s="860"/>
      <c r="U384" s="860"/>
      <c r="V384" s="860"/>
      <c r="W384" s="860"/>
      <c r="X384" s="860"/>
      <c r="Y384" s="860"/>
      <c r="Z384" s="860"/>
      <c r="AA384" s="860"/>
      <c r="AB384" s="860"/>
      <c r="AC384" s="860"/>
      <c r="AD384" s="860"/>
    </row>
    <row r="385" spans="1:30" ht="15.75" customHeight="1" x14ac:dyDescent="0.25">
      <c r="A385" s="860"/>
      <c r="B385" s="860"/>
      <c r="C385" s="860"/>
      <c r="D385" s="860"/>
      <c r="E385" s="860"/>
      <c r="F385" s="860"/>
      <c r="G385" s="868"/>
      <c r="H385" s="860"/>
      <c r="I385" s="860"/>
      <c r="J385" s="860"/>
      <c r="K385" s="860"/>
      <c r="L385" s="860"/>
      <c r="M385" s="860"/>
      <c r="N385" s="860"/>
      <c r="O385" s="860"/>
      <c r="P385" s="860"/>
      <c r="Q385" s="860"/>
      <c r="R385" s="860"/>
      <c r="S385" s="860"/>
      <c r="T385" s="860"/>
      <c r="U385" s="860"/>
      <c r="V385" s="860"/>
      <c r="W385" s="860"/>
      <c r="X385" s="860"/>
      <c r="Y385" s="860"/>
      <c r="Z385" s="860"/>
      <c r="AA385" s="860"/>
      <c r="AB385" s="860"/>
      <c r="AC385" s="860"/>
      <c r="AD385" s="860"/>
    </row>
    <row r="386" spans="1:30" ht="15.75" customHeight="1" x14ac:dyDescent="0.25">
      <c r="A386" s="860"/>
      <c r="B386" s="860"/>
      <c r="C386" s="860"/>
      <c r="D386" s="860"/>
      <c r="E386" s="860"/>
      <c r="F386" s="860"/>
      <c r="G386" s="868"/>
      <c r="H386" s="860"/>
      <c r="I386" s="860"/>
      <c r="J386" s="860"/>
      <c r="K386" s="860"/>
      <c r="L386" s="860"/>
      <c r="M386" s="860"/>
      <c r="N386" s="860"/>
      <c r="O386" s="860"/>
      <c r="P386" s="860"/>
      <c r="Q386" s="860"/>
      <c r="R386" s="860"/>
      <c r="S386" s="860"/>
      <c r="T386" s="860"/>
      <c r="U386" s="860"/>
      <c r="V386" s="860"/>
      <c r="W386" s="860"/>
      <c r="X386" s="860"/>
      <c r="Y386" s="860"/>
      <c r="Z386" s="860"/>
      <c r="AA386" s="860"/>
      <c r="AB386" s="860"/>
      <c r="AC386" s="860"/>
      <c r="AD386" s="860"/>
    </row>
    <row r="387" spans="1:30" ht="15.75" customHeight="1" x14ac:dyDescent="0.25">
      <c r="A387" s="860"/>
      <c r="B387" s="860"/>
      <c r="C387" s="860"/>
      <c r="D387" s="860"/>
      <c r="E387" s="860"/>
      <c r="F387" s="860"/>
      <c r="G387" s="868"/>
      <c r="H387" s="860"/>
      <c r="I387" s="860"/>
      <c r="J387" s="860"/>
      <c r="K387" s="860"/>
      <c r="L387" s="860"/>
      <c r="M387" s="860"/>
      <c r="N387" s="860"/>
      <c r="O387" s="860"/>
      <c r="P387" s="860"/>
      <c r="Q387" s="860"/>
      <c r="R387" s="860"/>
      <c r="S387" s="860"/>
      <c r="T387" s="860"/>
      <c r="U387" s="860"/>
      <c r="V387" s="860"/>
      <c r="W387" s="860"/>
      <c r="X387" s="860"/>
      <c r="Y387" s="860"/>
      <c r="Z387" s="860"/>
      <c r="AA387" s="860"/>
      <c r="AB387" s="860"/>
      <c r="AC387" s="860"/>
      <c r="AD387" s="860"/>
    </row>
    <row r="388" spans="1:30" ht="15.75" customHeight="1" x14ac:dyDescent="0.25">
      <c r="A388" s="860"/>
      <c r="B388" s="860"/>
      <c r="C388" s="860"/>
      <c r="D388" s="860"/>
      <c r="E388" s="860"/>
      <c r="F388" s="860"/>
      <c r="G388" s="868"/>
      <c r="H388" s="860"/>
      <c r="I388" s="860"/>
      <c r="J388" s="860"/>
      <c r="K388" s="860"/>
      <c r="L388" s="860"/>
      <c r="M388" s="860"/>
      <c r="N388" s="860"/>
      <c r="O388" s="860"/>
      <c r="P388" s="860"/>
      <c r="Q388" s="860"/>
      <c r="R388" s="860"/>
      <c r="S388" s="860"/>
      <c r="T388" s="860"/>
      <c r="U388" s="860"/>
      <c r="V388" s="860"/>
      <c r="W388" s="860"/>
      <c r="X388" s="860"/>
      <c r="Y388" s="860"/>
      <c r="Z388" s="860"/>
      <c r="AA388" s="860"/>
      <c r="AB388" s="860"/>
      <c r="AC388" s="860"/>
      <c r="AD388" s="860"/>
    </row>
    <row r="389" spans="1:30" ht="15.75" customHeight="1" x14ac:dyDescent="0.25">
      <c r="A389" s="860"/>
      <c r="B389" s="860"/>
      <c r="C389" s="860"/>
      <c r="D389" s="860"/>
      <c r="E389" s="860"/>
      <c r="F389" s="860"/>
      <c r="G389" s="868"/>
      <c r="H389" s="860"/>
      <c r="I389" s="860"/>
      <c r="J389" s="860"/>
      <c r="K389" s="860"/>
      <c r="L389" s="860"/>
      <c r="M389" s="860"/>
      <c r="N389" s="860"/>
      <c r="O389" s="860"/>
      <c r="P389" s="860"/>
      <c r="Q389" s="860"/>
      <c r="R389" s="860"/>
      <c r="S389" s="860"/>
      <c r="T389" s="860"/>
      <c r="U389" s="860"/>
      <c r="V389" s="860"/>
      <c r="W389" s="860"/>
      <c r="X389" s="860"/>
      <c r="Y389" s="860"/>
      <c r="Z389" s="860"/>
      <c r="AA389" s="860"/>
      <c r="AB389" s="860"/>
      <c r="AC389" s="860"/>
      <c r="AD389" s="860"/>
    </row>
    <row r="390" spans="1:30" ht="15.75" customHeight="1" x14ac:dyDescent="0.25">
      <c r="A390" s="860"/>
      <c r="B390" s="860"/>
      <c r="C390" s="860"/>
      <c r="D390" s="860"/>
      <c r="E390" s="860"/>
      <c r="F390" s="860"/>
      <c r="G390" s="868"/>
      <c r="H390" s="860"/>
      <c r="I390" s="860"/>
      <c r="J390" s="860"/>
      <c r="K390" s="860"/>
      <c r="L390" s="860"/>
      <c r="M390" s="860"/>
      <c r="N390" s="860"/>
      <c r="O390" s="860"/>
      <c r="P390" s="860"/>
      <c r="Q390" s="860"/>
      <c r="R390" s="860"/>
      <c r="S390" s="860"/>
      <c r="T390" s="860"/>
      <c r="U390" s="860"/>
      <c r="V390" s="860"/>
      <c r="W390" s="860"/>
      <c r="X390" s="860"/>
      <c r="Y390" s="860"/>
      <c r="Z390" s="860"/>
      <c r="AA390" s="860"/>
      <c r="AB390" s="860"/>
      <c r="AC390" s="860"/>
      <c r="AD390" s="860"/>
    </row>
    <row r="391" spans="1:30" ht="15.75" customHeight="1" x14ac:dyDescent="0.25">
      <c r="A391" s="860"/>
      <c r="B391" s="860"/>
      <c r="C391" s="860"/>
      <c r="D391" s="860"/>
      <c r="E391" s="860"/>
      <c r="F391" s="860"/>
      <c r="G391" s="868"/>
      <c r="H391" s="860"/>
      <c r="I391" s="860"/>
      <c r="J391" s="860"/>
      <c r="K391" s="860"/>
      <c r="L391" s="860"/>
      <c r="M391" s="860"/>
      <c r="N391" s="860"/>
      <c r="O391" s="860"/>
      <c r="P391" s="860"/>
      <c r="Q391" s="860"/>
      <c r="R391" s="860"/>
      <c r="S391" s="860"/>
      <c r="T391" s="860"/>
      <c r="U391" s="860"/>
      <c r="V391" s="860"/>
      <c r="W391" s="860"/>
      <c r="X391" s="860"/>
      <c r="Y391" s="860"/>
      <c r="Z391" s="860"/>
      <c r="AA391" s="860"/>
      <c r="AB391" s="860"/>
      <c r="AC391" s="860"/>
      <c r="AD391" s="860"/>
    </row>
    <row r="392" spans="1:30" ht="15.75" customHeight="1" x14ac:dyDescent="0.25">
      <c r="A392" s="860"/>
      <c r="B392" s="860"/>
      <c r="C392" s="860"/>
      <c r="D392" s="860"/>
      <c r="E392" s="860"/>
      <c r="F392" s="860"/>
      <c r="G392" s="868"/>
      <c r="H392" s="860"/>
      <c r="I392" s="860"/>
      <c r="J392" s="860"/>
      <c r="K392" s="860"/>
      <c r="L392" s="860"/>
      <c r="M392" s="860"/>
      <c r="N392" s="860"/>
      <c r="O392" s="860"/>
      <c r="P392" s="860"/>
      <c r="Q392" s="860"/>
      <c r="R392" s="860"/>
      <c r="S392" s="860"/>
      <c r="T392" s="860"/>
      <c r="U392" s="860"/>
      <c r="V392" s="860"/>
      <c r="W392" s="860"/>
      <c r="X392" s="860"/>
      <c r="Y392" s="860"/>
      <c r="Z392" s="860"/>
      <c r="AA392" s="860"/>
      <c r="AB392" s="860"/>
      <c r="AC392" s="860"/>
      <c r="AD392" s="860"/>
    </row>
    <row r="393" spans="1:30" ht="15.75" customHeight="1" x14ac:dyDescent="0.25">
      <c r="A393" s="860"/>
      <c r="B393" s="860"/>
      <c r="C393" s="860"/>
      <c r="D393" s="860"/>
      <c r="E393" s="860"/>
      <c r="F393" s="860"/>
      <c r="G393" s="868"/>
      <c r="H393" s="860"/>
      <c r="I393" s="860"/>
      <c r="J393" s="860"/>
      <c r="K393" s="860"/>
      <c r="L393" s="860"/>
      <c r="M393" s="860"/>
      <c r="N393" s="860"/>
      <c r="O393" s="860"/>
      <c r="P393" s="860"/>
      <c r="Q393" s="860"/>
      <c r="R393" s="860"/>
      <c r="S393" s="860"/>
      <c r="T393" s="860"/>
      <c r="U393" s="860"/>
      <c r="V393" s="860"/>
      <c r="W393" s="860"/>
      <c r="X393" s="860"/>
      <c r="Y393" s="860"/>
      <c r="Z393" s="860"/>
      <c r="AA393" s="860"/>
      <c r="AB393" s="860"/>
      <c r="AC393" s="860"/>
      <c r="AD393" s="860"/>
    </row>
    <row r="394" spans="1:30" ht="15.75" customHeight="1" x14ac:dyDescent="0.25">
      <c r="A394" s="860"/>
      <c r="B394" s="860"/>
      <c r="C394" s="860"/>
      <c r="D394" s="860"/>
      <c r="E394" s="860"/>
      <c r="F394" s="860"/>
      <c r="G394" s="868"/>
      <c r="H394" s="860"/>
      <c r="I394" s="860"/>
      <c r="J394" s="860"/>
      <c r="K394" s="860"/>
      <c r="L394" s="860"/>
      <c r="M394" s="860"/>
      <c r="N394" s="860"/>
      <c r="O394" s="860"/>
      <c r="P394" s="860"/>
      <c r="Q394" s="860"/>
      <c r="R394" s="860"/>
      <c r="S394" s="860"/>
      <c r="T394" s="860"/>
      <c r="U394" s="860"/>
      <c r="V394" s="860"/>
      <c r="W394" s="860"/>
      <c r="X394" s="860"/>
      <c r="Y394" s="860"/>
      <c r="Z394" s="860"/>
      <c r="AA394" s="860"/>
      <c r="AB394" s="860"/>
      <c r="AC394" s="860"/>
      <c r="AD394" s="860"/>
    </row>
    <row r="395" spans="1:30" ht="15.75" customHeight="1" x14ac:dyDescent="0.25">
      <c r="A395" s="860"/>
      <c r="B395" s="860"/>
      <c r="C395" s="860"/>
      <c r="D395" s="860"/>
      <c r="E395" s="860"/>
      <c r="F395" s="860"/>
      <c r="G395" s="868"/>
      <c r="H395" s="860"/>
      <c r="I395" s="860"/>
      <c r="J395" s="860"/>
      <c r="K395" s="860"/>
      <c r="L395" s="860"/>
      <c r="M395" s="860"/>
      <c r="N395" s="860"/>
      <c r="O395" s="860"/>
      <c r="P395" s="860"/>
      <c r="Q395" s="860"/>
      <c r="R395" s="860"/>
      <c r="S395" s="860"/>
      <c r="T395" s="860"/>
      <c r="U395" s="860"/>
      <c r="V395" s="860"/>
      <c r="W395" s="860"/>
      <c r="X395" s="860"/>
      <c r="Y395" s="860"/>
      <c r="Z395" s="860"/>
      <c r="AA395" s="860"/>
      <c r="AB395" s="860"/>
      <c r="AC395" s="860"/>
      <c r="AD395" s="860"/>
    </row>
    <row r="396" spans="1:30" ht="15.75" customHeight="1" x14ac:dyDescent="0.25">
      <c r="A396" s="860"/>
      <c r="B396" s="860"/>
      <c r="C396" s="860"/>
      <c r="D396" s="860"/>
      <c r="E396" s="860"/>
      <c r="F396" s="860"/>
      <c r="G396" s="868"/>
      <c r="H396" s="860"/>
      <c r="I396" s="860"/>
      <c r="J396" s="860"/>
      <c r="K396" s="860"/>
      <c r="L396" s="860"/>
      <c r="M396" s="860"/>
      <c r="N396" s="860"/>
      <c r="O396" s="860"/>
      <c r="P396" s="860"/>
      <c r="Q396" s="860"/>
      <c r="R396" s="860"/>
      <c r="S396" s="860"/>
      <c r="T396" s="860"/>
      <c r="U396" s="860"/>
      <c r="V396" s="860"/>
      <c r="W396" s="860"/>
      <c r="X396" s="860"/>
      <c r="Y396" s="860"/>
      <c r="Z396" s="860"/>
      <c r="AA396" s="860"/>
      <c r="AB396" s="860"/>
      <c r="AC396" s="860"/>
      <c r="AD396" s="860"/>
    </row>
    <row r="397" spans="1:30" ht="15.75" customHeight="1" x14ac:dyDescent="0.25">
      <c r="A397" s="860"/>
      <c r="B397" s="860"/>
      <c r="C397" s="860"/>
      <c r="D397" s="860"/>
      <c r="E397" s="860"/>
      <c r="F397" s="860"/>
      <c r="G397" s="868"/>
      <c r="H397" s="860"/>
      <c r="I397" s="860"/>
      <c r="J397" s="860"/>
      <c r="K397" s="860"/>
      <c r="L397" s="860"/>
      <c r="M397" s="860"/>
      <c r="N397" s="860"/>
      <c r="O397" s="860"/>
      <c r="P397" s="860"/>
      <c r="Q397" s="860"/>
      <c r="R397" s="860"/>
      <c r="S397" s="860"/>
      <c r="T397" s="860"/>
      <c r="U397" s="860"/>
      <c r="V397" s="860"/>
      <c r="W397" s="860"/>
      <c r="X397" s="860"/>
      <c r="Y397" s="860"/>
      <c r="Z397" s="860"/>
      <c r="AA397" s="860"/>
      <c r="AB397" s="860"/>
      <c r="AC397" s="860"/>
      <c r="AD397" s="860"/>
    </row>
    <row r="398" spans="1:30" ht="15.75" customHeight="1" x14ac:dyDescent="0.25">
      <c r="A398" s="860"/>
      <c r="B398" s="860"/>
      <c r="C398" s="860"/>
      <c r="D398" s="860"/>
      <c r="E398" s="860"/>
      <c r="F398" s="860"/>
      <c r="G398" s="868"/>
      <c r="H398" s="860"/>
      <c r="I398" s="860"/>
      <c r="J398" s="860"/>
      <c r="K398" s="860"/>
      <c r="L398" s="860"/>
      <c r="M398" s="860"/>
      <c r="N398" s="860"/>
      <c r="O398" s="860"/>
      <c r="P398" s="860"/>
      <c r="Q398" s="860"/>
      <c r="R398" s="860"/>
      <c r="S398" s="860"/>
      <c r="T398" s="860"/>
      <c r="U398" s="860"/>
      <c r="V398" s="860"/>
      <c r="W398" s="860"/>
      <c r="X398" s="860"/>
      <c r="Y398" s="860"/>
      <c r="Z398" s="860"/>
      <c r="AA398" s="860"/>
      <c r="AB398" s="860"/>
      <c r="AC398" s="860"/>
      <c r="AD398" s="860"/>
    </row>
    <row r="399" spans="1:30" ht="15.75" customHeight="1" x14ac:dyDescent="0.25">
      <c r="A399" s="860"/>
      <c r="B399" s="860"/>
      <c r="C399" s="860"/>
      <c r="D399" s="860"/>
      <c r="E399" s="860"/>
      <c r="F399" s="860"/>
      <c r="G399" s="868"/>
      <c r="H399" s="860"/>
      <c r="I399" s="860"/>
      <c r="J399" s="860"/>
      <c r="K399" s="860"/>
      <c r="L399" s="860"/>
      <c r="M399" s="860"/>
      <c r="N399" s="860"/>
      <c r="O399" s="860"/>
      <c r="P399" s="860"/>
      <c r="Q399" s="860"/>
      <c r="R399" s="860"/>
      <c r="S399" s="860"/>
      <c r="T399" s="860"/>
      <c r="U399" s="860"/>
      <c r="V399" s="860"/>
      <c r="W399" s="860"/>
      <c r="X399" s="860"/>
      <c r="Y399" s="860"/>
      <c r="Z399" s="860"/>
      <c r="AA399" s="860"/>
      <c r="AB399" s="860"/>
      <c r="AC399" s="860"/>
      <c r="AD399" s="860"/>
    </row>
    <row r="400" spans="1:30" ht="15.75" customHeight="1" x14ac:dyDescent="0.25">
      <c r="A400" s="860"/>
      <c r="B400" s="860"/>
      <c r="C400" s="860"/>
      <c r="D400" s="860"/>
      <c r="E400" s="860"/>
      <c r="F400" s="860"/>
      <c r="G400" s="868"/>
      <c r="H400" s="860"/>
      <c r="I400" s="860"/>
      <c r="J400" s="860"/>
      <c r="K400" s="860"/>
      <c r="L400" s="860"/>
      <c r="M400" s="860"/>
      <c r="N400" s="860"/>
      <c r="O400" s="860"/>
      <c r="P400" s="860"/>
      <c r="Q400" s="860"/>
      <c r="R400" s="860"/>
      <c r="S400" s="860"/>
      <c r="T400" s="860"/>
      <c r="U400" s="860"/>
      <c r="V400" s="860"/>
      <c r="W400" s="860"/>
      <c r="X400" s="860"/>
      <c r="Y400" s="860"/>
      <c r="Z400" s="860"/>
      <c r="AA400" s="860"/>
      <c r="AB400" s="860"/>
      <c r="AC400" s="860"/>
      <c r="AD400" s="860"/>
    </row>
    <row r="401" spans="1:30" ht="15.75" customHeight="1" x14ac:dyDescent="0.25">
      <c r="A401" s="860"/>
      <c r="B401" s="860"/>
      <c r="C401" s="860"/>
      <c r="D401" s="860"/>
      <c r="E401" s="860"/>
      <c r="F401" s="860"/>
      <c r="G401" s="868"/>
      <c r="H401" s="860"/>
      <c r="I401" s="860"/>
      <c r="J401" s="860"/>
      <c r="K401" s="860"/>
      <c r="L401" s="860"/>
      <c r="M401" s="860"/>
      <c r="N401" s="860"/>
      <c r="O401" s="860"/>
      <c r="P401" s="860"/>
      <c r="Q401" s="860"/>
      <c r="R401" s="860"/>
      <c r="S401" s="860"/>
      <c r="T401" s="860"/>
      <c r="U401" s="860"/>
      <c r="V401" s="860"/>
      <c r="W401" s="860"/>
      <c r="X401" s="860"/>
      <c r="Y401" s="860"/>
      <c r="Z401" s="860"/>
      <c r="AA401" s="860"/>
      <c r="AB401" s="860"/>
      <c r="AC401" s="860"/>
      <c r="AD401" s="860"/>
    </row>
    <row r="402" spans="1:30" ht="15.75" customHeight="1" x14ac:dyDescent="0.25">
      <c r="A402" s="860"/>
      <c r="B402" s="860"/>
      <c r="C402" s="860"/>
      <c r="D402" s="860"/>
      <c r="E402" s="860"/>
      <c r="F402" s="860"/>
      <c r="G402" s="868"/>
      <c r="H402" s="860"/>
      <c r="I402" s="860"/>
      <c r="J402" s="860"/>
      <c r="K402" s="860"/>
      <c r="L402" s="860"/>
      <c r="M402" s="860"/>
      <c r="N402" s="860"/>
      <c r="O402" s="860"/>
      <c r="P402" s="860"/>
      <c r="Q402" s="860"/>
      <c r="R402" s="860"/>
      <c r="S402" s="860"/>
      <c r="T402" s="860"/>
      <c r="U402" s="860"/>
      <c r="V402" s="860"/>
      <c r="W402" s="860"/>
      <c r="X402" s="860"/>
      <c r="Y402" s="860"/>
      <c r="Z402" s="860"/>
      <c r="AA402" s="860"/>
      <c r="AB402" s="860"/>
      <c r="AC402" s="860"/>
      <c r="AD402" s="860"/>
    </row>
    <row r="403" spans="1:30" ht="15.75" customHeight="1" x14ac:dyDescent="0.25">
      <c r="A403" s="860"/>
      <c r="B403" s="860"/>
      <c r="C403" s="860"/>
      <c r="D403" s="860"/>
      <c r="E403" s="860"/>
      <c r="F403" s="860"/>
      <c r="G403" s="868"/>
      <c r="H403" s="860"/>
      <c r="I403" s="860"/>
      <c r="J403" s="860"/>
      <c r="K403" s="860"/>
      <c r="L403" s="860"/>
      <c r="M403" s="860"/>
      <c r="N403" s="860"/>
      <c r="O403" s="860"/>
      <c r="P403" s="860"/>
      <c r="Q403" s="860"/>
      <c r="R403" s="860"/>
      <c r="S403" s="860"/>
      <c r="T403" s="860"/>
      <c r="U403" s="860"/>
      <c r="V403" s="860"/>
      <c r="W403" s="860"/>
      <c r="X403" s="860"/>
      <c r="Y403" s="860"/>
      <c r="Z403" s="860"/>
      <c r="AA403" s="860"/>
      <c r="AB403" s="860"/>
      <c r="AC403" s="860"/>
      <c r="AD403" s="860"/>
    </row>
    <row r="404" spans="1:30" ht="15.75" customHeight="1" x14ac:dyDescent="0.25">
      <c r="A404" s="860"/>
      <c r="B404" s="860"/>
      <c r="C404" s="860"/>
      <c r="D404" s="860"/>
      <c r="E404" s="860"/>
      <c r="F404" s="860"/>
      <c r="G404" s="868"/>
      <c r="H404" s="860"/>
      <c r="I404" s="860"/>
      <c r="J404" s="860"/>
      <c r="K404" s="860"/>
      <c r="L404" s="860"/>
      <c r="M404" s="860"/>
      <c r="N404" s="860"/>
      <c r="O404" s="860"/>
      <c r="P404" s="860"/>
      <c r="Q404" s="860"/>
      <c r="R404" s="860"/>
      <c r="S404" s="860"/>
      <c r="T404" s="860"/>
      <c r="U404" s="860"/>
      <c r="V404" s="860"/>
      <c r="W404" s="860"/>
      <c r="X404" s="860"/>
      <c r="Y404" s="860"/>
      <c r="Z404" s="860"/>
      <c r="AA404" s="860"/>
      <c r="AB404" s="860"/>
      <c r="AC404" s="860"/>
      <c r="AD404" s="860"/>
    </row>
    <row r="405" spans="1:30" ht="15.75" customHeight="1" x14ac:dyDescent="0.25">
      <c r="A405" s="860"/>
      <c r="B405" s="860"/>
      <c r="C405" s="860"/>
      <c r="D405" s="860"/>
      <c r="E405" s="860"/>
      <c r="F405" s="860"/>
      <c r="G405" s="868"/>
      <c r="H405" s="860"/>
      <c r="I405" s="860"/>
      <c r="J405" s="860"/>
      <c r="K405" s="860"/>
      <c r="L405" s="860"/>
      <c r="M405" s="860"/>
      <c r="N405" s="860"/>
      <c r="O405" s="860"/>
      <c r="P405" s="860"/>
      <c r="Q405" s="860"/>
      <c r="R405" s="860"/>
      <c r="S405" s="860"/>
      <c r="T405" s="860"/>
      <c r="U405" s="860"/>
      <c r="V405" s="860"/>
      <c r="W405" s="860"/>
      <c r="X405" s="860"/>
      <c r="Y405" s="860"/>
      <c r="Z405" s="860"/>
      <c r="AA405" s="860"/>
      <c r="AB405" s="860"/>
      <c r="AC405" s="860"/>
      <c r="AD405" s="860"/>
    </row>
    <row r="406" spans="1:30" ht="15.75" customHeight="1" x14ac:dyDescent="0.25">
      <c r="A406" s="860"/>
      <c r="B406" s="860"/>
      <c r="C406" s="860"/>
      <c r="D406" s="860"/>
      <c r="E406" s="860"/>
      <c r="F406" s="860"/>
      <c r="G406" s="868"/>
      <c r="H406" s="860"/>
      <c r="I406" s="860"/>
      <c r="J406" s="860"/>
      <c r="K406" s="860"/>
      <c r="L406" s="860"/>
      <c r="M406" s="860"/>
      <c r="N406" s="860"/>
      <c r="O406" s="860"/>
      <c r="P406" s="860"/>
      <c r="Q406" s="860"/>
      <c r="R406" s="860"/>
      <c r="S406" s="860"/>
      <c r="T406" s="860"/>
      <c r="U406" s="860"/>
      <c r="V406" s="860"/>
      <c r="W406" s="860"/>
      <c r="X406" s="860"/>
      <c r="Y406" s="860"/>
      <c r="Z406" s="860"/>
      <c r="AA406" s="860"/>
      <c r="AB406" s="860"/>
      <c r="AC406" s="860"/>
      <c r="AD406" s="860"/>
    </row>
    <row r="407" spans="1:30" ht="15.75" customHeight="1" x14ac:dyDescent="0.25">
      <c r="A407" s="860"/>
      <c r="B407" s="860"/>
      <c r="C407" s="860"/>
      <c r="D407" s="860"/>
      <c r="E407" s="860"/>
      <c r="F407" s="860"/>
      <c r="G407" s="868"/>
      <c r="H407" s="860"/>
      <c r="I407" s="860"/>
      <c r="J407" s="860"/>
      <c r="K407" s="860"/>
      <c r="L407" s="860"/>
      <c r="M407" s="860"/>
      <c r="N407" s="860"/>
      <c r="O407" s="860"/>
      <c r="P407" s="860"/>
      <c r="Q407" s="860"/>
      <c r="R407" s="860"/>
      <c r="S407" s="860"/>
      <c r="T407" s="860"/>
      <c r="U407" s="860"/>
      <c r="V407" s="860"/>
      <c r="W407" s="860"/>
      <c r="X407" s="860"/>
      <c r="Y407" s="860"/>
      <c r="Z407" s="860"/>
      <c r="AA407" s="860"/>
      <c r="AB407" s="860"/>
      <c r="AC407" s="860"/>
      <c r="AD407" s="860"/>
    </row>
    <row r="408" spans="1:30" ht="15.75" customHeight="1" x14ac:dyDescent="0.25">
      <c r="A408" s="860"/>
      <c r="B408" s="860"/>
      <c r="C408" s="860"/>
      <c r="D408" s="860"/>
      <c r="E408" s="860"/>
      <c r="F408" s="860"/>
      <c r="G408" s="868"/>
      <c r="H408" s="860"/>
      <c r="I408" s="860"/>
      <c r="J408" s="860"/>
      <c r="K408" s="860"/>
      <c r="L408" s="860"/>
      <c r="M408" s="860"/>
      <c r="N408" s="860"/>
      <c r="O408" s="860"/>
      <c r="P408" s="860"/>
      <c r="Q408" s="860"/>
      <c r="R408" s="860"/>
      <c r="S408" s="860"/>
      <c r="T408" s="860"/>
      <c r="U408" s="860"/>
      <c r="V408" s="860"/>
      <c r="W408" s="860"/>
      <c r="X408" s="860"/>
      <c r="Y408" s="860"/>
      <c r="Z408" s="860"/>
      <c r="AA408" s="860"/>
      <c r="AB408" s="860"/>
      <c r="AC408" s="860"/>
      <c r="AD408" s="860"/>
    </row>
    <row r="409" spans="1:30" ht="15.75" customHeight="1" x14ac:dyDescent="0.25">
      <c r="A409" s="860"/>
      <c r="B409" s="860"/>
      <c r="C409" s="860"/>
      <c r="D409" s="860"/>
      <c r="E409" s="860"/>
      <c r="F409" s="860"/>
      <c r="G409" s="868"/>
      <c r="H409" s="860"/>
      <c r="I409" s="860"/>
      <c r="J409" s="860"/>
      <c r="K409" s="860"/>
      <c r="L409" s="860"/>
      <c r="M409" s="860"/>
      <c r="N409" s="860"/>
      <c r="O409" s="860"/>
      <c r="P409" s="860"/>
      <c r="Q409" s="860"/>
      <c r="R409" s="860"/>
      <c r="S409" s="860"/>
      <c r="T409" s="860"/>
      <c r="U409" s="860"/>
      <c r="V409" s="860"/>
      <c r="W409" s="860"/>
      <c r="X409" s="860"/>
      <c r="Y409" s="860"/>
      <c r="Z409" s="860"/>
      <c r="AA409" s="860"/>
      <c r="AB409" s="860"/>
      <c r="AC409" s="860"/>
      <c r="AD409" s="860"/>
    </row>
    <row r="410" spans="1:30" ht="15.75" customHeight="1" x14ac:dyDescent="0.25">
      <c r="A410" s="860"/>
      <c r="B410" s="860"/>
      <c r="C410" s="860"/>
      <c r="D410" s="860"/>
      <c r="E410" s="860"/>
      <c r="F410" s="860"/>
      <c r="G410" s="868"/>
      <c r="H410" s="860"/>
      <c r="I410" s="860"/>
      <c r="J410" s="860"/>
      <c r="K410" s="860"/>
      <c r="L410" s="860"/>
      <c r="M410" s="860"/>
      <c r="N410" s="860"/>
      <c r="O410" s="860"/>
      <c r="P410" s="860"/>
      <c r="Q410" s="860"/>
      <c r="R410" s="860"/>
      <c r="S410" s="860"/>
      <c r="T410" s="860"/>
      <c r="U410" s="860"/>
      <c r="V410" s="860"/>
      <c r="W410" s="860"/>
      <c r="X410" s="860"/>
      <c r="Y410" s="860"/>
      <c r="Z410" s="860"/>
      <c r="AA410" s="860"/>
      <c r="AB410" s="860"/>
      <c r="AC410" s="860"/>
      <c r="AD410" s="860"/>
    </row>
    <row r="411" spans="1:30" ht="15.75" customHeight="1" x14ac:dyDescent="0.25">
      <c r="A411" s="860"/>
      <c r="B411" s="860"/>
      <c r="C411" s="860"/>
      <c r="D411" s="860"/>
      <c r="E411" s="860"/>
      <c r="F411" s="860"/>
      <c r="G411" s="868"/>
      <c r="H411" s="860"/>
      <c r="I411" s="860"/>
      <c r="J411" s="860"/>
      <c r="K411" s="860"/>
      <c r="L411" s="860"/>
      <c r="M411" s="860"/>
      <c r="N411" s="860"/>
      <c r="O411" s="860"/>
      <c r="P411" s="860"/>
      <c r="Q411" s="860"/>
      <c r="R411" s="860"/>
      <c r="S411" s="860"/>
      <c r="T411" s="860"/>
      <c r="U411" s="860"/>
      <c r="V411" s="860"/>
      <c r="W411" s="860"/>
      <c r="X411" s="860"/>
      <c r="Y411" s="860"/>
      <c r="Z411" s="860"/>
      <c r="AA411" s="860"/>
      <c r="AB411" s="860"/>
      <c r="AC411" s="860"/>
      <c r="AD411" s="860"/>
    </row>
    <row r="412" spans="1:30" ht="15.75" customHeight="1" x14ac:dyDescent="0.25">
      <c r="A412" s="860"/>
      <c r="B412" s="860"/>
      <c r="C412" s="860"/>
      <c r="D412" s="860"/>
      <c r="E412" s="860"/>
      <c r="F412" s="860"/>
      <c r="G412" s="868"/>
      <c r="H412" s="860"/>
      <c r="I412" s="860"/>
      <c r="J412" s="860"/>
      <c r="K412" s="860"/>
      <c r="L412" s="860"/>
      <c r="M412" s="860"/>
      <c r="N412" s="860"/>
      <c r="O412" s="860"/>
      <c r="P412" s="860"/>
      <c r="Q412" s="860"/>
      <c r="R412" s="860"/>
      <c r="S412" s="860"/>
      <c r="T412" s="860"/>
      <c r="U412" s="860"/>
      <c r="V412" s="860"/>
      <c r="W412" s="860"/>
      <c r="X412" s="860"/>
      <c r="Y412" s="860"/>
      <c r="Z412" s="860"/>
      <c r="AA412" s="860"/>
      <c r="AB412" s="860"/>
      <c r="AC412" s="860"/>
      <c r="AD412" s="860"/>
    </row>
    <row r="413" spans="1:30" ht="15.75" customHeight="1" x14ac:dyDescent="0.25">
      <c r="A413" s="860"/>
      <c r="B413" s="860"/>
      <c r="C413" s="860"/>
      <c r="D413" s="860"/>
      <c r="E413" s="860"/>
      <c r="F413" s="860"/>
      <c r="G413" s="868"/>
      <c r="H413" s="860"/>
      <c r="I413" s="860"/>
      <c r="J413" s="860"/>
      <c r="K413" s="860"/>
      <c r="L413" s="860"/>
      <c r="M413" s="860"/>
      <c r="N413" s="860"/>
      <c r="O413" s="860"/>
      <c r="P413" s="860"/>
      <c r="Q413" s="860"/>
      <c r="R413" s="860"/>
      <c r="S413" s="860"/>
      <c r="T413" s="860"/>
      <c r="U413" s="860"/>
      <c r="V413" s="860"/>
      <c r="W413" s="860"/>
      <c r="X413" s="860"/>
      <c r="Y413" s="860"/>
      <c r="Z413" s="860"/>
      <c r="AA413" s="860"/>
      <c r="AB413" s="860"/>
      <c r="AC413" s="860"/>
      <c r="AD413" s="860"/>
    </row>
    <row r="414" spans="1:30" ht="15.75" customHeight="1" x14ac:dyDescent="0.25">
      <c r="A414" s="860"/>
      <c r="B414" s="860"/>
      <c r="C414" s="860"/>
      <c r="D414" s="860"/>
      <c r="E414" s="860"/>
      <c r="F414" s="860"/>
      <c r="G414" s="868"/>
      <c r="H414" s="860"/>
      <c r="I414" s="860"/>
      <c r="J414" s="860"/>
      <c r="K414" s="860"/>
      <c r="L414" s="860"/>
      <c r="M414" s="860"/>
      <c r="N414" s="860"/>
      <c r="O414" s="860"/>
      <c r="P414" s="860"/>
      <c r="Q414" s="860"/>
      <c r="R414" s="860"/>
      <c r="S414" s="860"/>
      <c r="T414" s="860"/>
      <c r="U414" s="860"/>
      <c r="V414" s="860"/>
      <c r="W414" s="860"/>
      <c r="X414" s="860"/>
      <c r="Y414" s="860"/>
      <c r="Z414" s="860"/>
      <c r="AA414" s="860"/>
      <c r="AB414" s="860"/>
      <c r="AC414" s="860"/>
      <c r="AD414" s="860"/>
    </row>
    <row r="415" spans="1:30" ht="15.75" customHeight="1" x14ac:dyDescent="0.25">
      <c r="A415" s="860"/>
      <c r="B415" s="860"/>
      <c r="C415" s="860"/>
      <c r="D415" s="860"/>
      <c r="E415" s="860"/>
      <c r="F415" s="860"/>
      <c r="G415" s="868"/>
      <c r="H415" s="860"/>
      <c r="I415" s="860"/>
      <c r="J415" s="860"/>
      <c r="K415" s="860"/>
      <c r="L415" s="860"/>
      <c r="M415" s="860"/>
      <c r="N415" s="860"/>
      <c r="O415" s="860"/>
      <c r="P415" s="860"/>
      <c r="Q415" s="860"/>
      <c r="R415" s="860"/>
      <c r="S415" s="860"/>
      <c r="T415" s="860"/>
      <c r="U415" s="860"/>
      <c r="V415" s="860"/>
      <c r="W415" s="860"/>
      <c r="X415" s="860"/>
      <c r="Y415" s="860"/>
      <c r="Z415" s="860"/>
      <c r="AA415" s="860"/>
      <c r="AB415" s="860"/>
      <c r="AC415" s="860"/>
      <c r="AD415" s="860"/>
    </row>
    <row r="416" spans="1:30" ht="15.75" customHeight="1" x14ac:dyDescent="0.25">
      <c r="A416" s="860"/>
      <c r="B416" s="860"/>
      <c r="C416" s="860"/>
      <c r="D416" s="860"/>
      <c r="E416" s="860"/>
      <c r="F416" s="860"/>
      <c r="G416" s="868"/>
      <c r="H416" s="860"/>
      <c r="I416" s="860"/>
      <c r="J416" s="860"/>
      <c r="K416" s="860"/>
      <c r="L416" s="860"/>
      <c r="M416" s="860"/>
      <c r="N416" s="860"/>
      <c r="O416" s="860"/>
      <c r="P416" s="860"/>
      <c r="Q416" s="860"/>
      <c r="R416" s="860"/>
      <c r="S416" s="860"/>
      <c r="T416" s="860"/>
      <c r="U416" s="860"/>
      <c r="V416" s="860"/>
      <c r="W416" s="860"/>
      <c r="X416" s="860"/>
      <c r="Y416" s="860"/>
      <c r="Z416" s="860"/>
      <c r="AA416" s="860"/>
      <c r="AB416" s="860"/>
      <c r="AC416" s="860"/>
      <c r="AD416" s="860"/>
    </row>
    <row r="417" spans="1:30" ht="15.75" customHeight="1" x14ac:dyDescent="0.25">
      <c r="A417" s="860"/>
      <c r="B417" s="860"/>
      <c r="C417" s="860"/>
      <c r="D417" s="860"/>
      <c r="E417" s="860"/>
      <c r="F417" s="860"/>
      <c r="G417" s="868"/>
      <c r="H417" s="860"/>
      <c r="I417" s="860"/>
      <c r="J417" s="860"/>
      <c r="K417" s="860"/>
      <c r="L417" s="860"/>
      <c r="M417" s="860"/>
      <c r="N417" s="860"/>
      <c r="O417" s="860"/>
      <c r="P417" s="860"/>
      <c r="Q417" s="860"/>
      <c r="R417" s="860"/>
      <c r="S417" s="860"/>
      <c r="T417" s="860"/>
      <c r="U417" s="860"/>
      <c r="V417" s="860"/>
      <c r="W417" s="860"/>
      <c r="X417" s="860"/>
      <c r="Y417" s="860"/>
      <c r="Z417" s="860"/>
      <c r="AA417" s="860"/>
      <c r="AB417" s="860"/>
      <c r="AC417" s="860"/>
      <c r="AD417" s="860"/>
    </row>
    <row r="418" spans="1:30" ht="15.75" customHeight="1" x14ac:dyDescent="0.25">
      <c r="A418" s="860"/>
      <c r="B418" s="860"/>
      <c r="C418" s="860"/>
      <c r="D418" s="860"/>
      <c r="E418" s="860"/>
      <c r="F418" s="860"/>
      <c r="G418" s="868"/>
      <c r="H418" s="860"/>
      <c r="I418" s="860"/>
      <c r="J418" s="860"/>
      <c r="K418" s="860"/>
      <c r="L418" s="860"/>
      <c r="M418" s="860"/>
      <c r="N418" s="860"/>
      <c r="O418" s="860"/>
      <c r="P418" s="860"/>
      <c r="Q418" s="860"/>
      <c r="R418" s="860"/>
      <c r="S418" s="860"/>
      <c r="T418" s="860"/>
      <c r="U418" s="860"/>
      <c r="V418" s="860"/>
      <c r="W418" s="860"/>
      <c r="X418" s="860"/>
      <c r="Y418" s="860"/>
      <c r="Z418" s="860"/>
      <c r="AA418" s="860"/>
      <c r="AB418" s="860"/>
      <c r="AC418" s="860"/>
      <c r="AD418" s="860"/>
    </row>
    <row r="419" spans="1:30" ht="15.75" customHeight="1" x14ac:dyDescent="0.25">
      <c r="A419" s="860"/>
      <c r="B419" s="860"/>
      <c r="C419" s="860"/>
      <c r="D419" s="860"/>
      <c r="E419" s="860"/>
      <c r="F419" s="860"/>
      <c r="G419" s="868"/>
      <c r="H419" s="860"/>
      <c r="I419" s="860"/>
      <c r="J419" s="860"/>
      <c r="K419" s="860"/>
      <c r="L419" s="860"/>
      <c r="M419" s="860"/>
      <c r="N419" s="860"/>
      <c r="O419" s="860"/>
      <c r="P419" s="860"/>
      <c r="Q419" s="860"/>
      <c r="R419" s="860"/>
      <c r="S419" s="860"/>
      <c r="T419" s="860"/>
      <c r="U419" s="860"/>
      <c r="V419" s="860"/>
      <c r="W419" s="860"/>
      <c r="X419" s="860"/>
      <c r="Y419" s="860"/>
      <c r="Z419" s="860"/>
      <c r="AA419" s="860"/>
      <c r="AB419" s="860"/>
      <c r="AC419" s="860"/>
      <c r="AD419" s="860"/>
    </row>
    <row r="420" spans="1:30" ht="15.75" customHeight="1" x14ac:dyDescent="0.25">
      <c r="A420" s="860"/>
      <c r="B420" s="860"/>
      <c r="C420" s="860"/>
      <c r="D420" s="860"/>
      <c r="E420" s="860"/>
      <c r="F420" s="860"/>
      <c r="G420" s="868"/>
      <c r="H420" s="860"/>
      <c r="I420" s="860"/>
      <c r="J420" s="860"/>
      <c r="K420" s="860"/>
      <c r="L420" s="860"/>
      <c r="M420" s="860"/>
      <c r="N420" s="860"/>
      <c r="O420" s="860"/>
      <c r="P420" s="860"/>
      <c r="Q420" s="860"/>
      <c r="R420" s="860"/>
      <c r="S420" s="860"/>
      <c r="T420" s="860"/>
      <c r="U420" s="860"/>
      <c r="V420" s="860"/>
      <c r="W420" s="860"/>
      <c r="X420" s="860"/>
      <c r="Y420" s="860"/>
      <c r="Z420" s="860"/>
      <c r="AA420" s="860"/>
      <c r="AB420" s="860"/>
      <c r="AC420" s="860"/>
      <c r="AD420" s="860"/>
    </row>
    <row r="421" spans="1:30" ht="15.75" customHeight="1" x14ac:dyDescent="0.25">
      <c r="A421" s="860"/>
      <c r="B421" s="860"/>
      <c r="C421" s="860"/>
      <c r="D421" s="860"/>
      <c r="E421" s="860"/>
      <c r="F421" s="860"/>
      <c r="G421" s="868"/>
      <c r="H421" s="860"/>
      <c r="I421" s="860"/>
      <c r="J421" s="860"/>
      <c r="K421" s="860"/>
      <c r="L421" s="860"/>
      <c r="M421" s="860"/>
      <c r="N421" s="860"/>
      <c r="O421" s="860"/>
      <c r="P421" s="860"/>
      <c r="Q421" s="860"/>
      <c r="R421" s="860"/>
      <c r="S421" s="860"/>
      <c r="T421" s="860"/>
      <c r="U421" s="860"/>
      <c r="V421" s="860"/>
      <c r="W421" s="860"/>
      <c r="X421" s="860"/>
      <c r="Y421" s="860"/>
      <c r="Z421" s="860"/>
      <c r="AA421" s="860"/>
      <c r="AB421" s="860"/>
      <c r="AC421" s="860"/>
      <c r="AD421" s="860"/>
    </row>
    <row r="422" spans="1:30" ht="15.75" customHeight="1" x14ac:dyDescent="0.25">
      <c r="A422" s="860"/>
      <c r="B422" s="860"/>
      <c r="C422" s="860"/>
      <c r="D422" s="860"/>
      <c r="E422" s="860"/>
      <c r="F422" s="860"/>
      <c r="G422" s="868"/>
      <c r="H422" s="860"/>
      <c r="I422" s="860"/>
      <c r="J422" s="860"/>
      <c r="K422" s="860"/>
      <c r="L422" s="860"/>
      <c r="M422" s="860"/>
      <c r="N422" s="860"/>
      <c r="O422" s="860"/>
      <c r="P422" s="860"/>
      <c r="Q422" s="860"/>
      <c r="R422" s="860"/>
      <c r="S422" s="860"/>
      <c r="T422" s="860"/>
      <c r="U422" s="860"/>
      <c r="V422" s="860"/>
      <c r="W422" s="860"/>
      <c r="X422" s="860"/>
      <c r="Y422" s="860"/>
      <c r="Z422" s="860"/>
      <c r="AA422" s="860"/>
      <c r="AB422" s="860"/>
      <c r="AC422" s="860"/>
      <c r="AD422" s="860"/>
    </row>
    <row r="423" spans="1:30" ht="15.75" customHeight="1" x14ac:dyDescent="0.25">
      <c r="A423" s="860"/>
      <c r="B423" s="860"/>
      <c r="C423" s="860"/>
      <c r="D423" s="860"/>
      <c r="E423" s="860"/>
      <c r="F423" s="860"/>
      <c r="G423" s="868"/>
      <c r="H423" s="860"/>
      <c r="I423" s="860"/>
      <c r="J423" s="860"/>
      <c r="K423" s="860"/>
      <c r="L423" s="860"/>
      <c r="M423" s="860"/>
      <c r="N423" s="860"/>
      <c r="O423" s="860"/>
      <c r="P423" s="860"/>
      <c r="Q423" s="860"/>
      <c r="R423" s="860"/>
      <c r="S423" s="860"/>
      <c r="T423" s="860"/>
      <c r="U423" s="860"/>
      <c r="V423" s="860"/>
      <c r="W423" s="860"/>
      <c r="X423" s="860"/>
      <c r="Y423" s="860"/>
      <c r="Z423" s="860"/>
      <c r="AA423" s="860"/>
      <c r="AB423" s="860"/>
      <c r="AC423" s="860"/>
      <c r="AD423" s="860"/>
    </row>
    <row r="424" spans="1:30" ht="15.75" customHeight="1" x14ac:dyDescent="0.25">
      <c r="A424" s="860"/>
      <c r="B424" s="860"/>
      <c r="C424" s="860"/>
      <c r="D424" s="860"/>
      <c r="E424" s="860"/>
      <c r="F424" s="860"/>
      <c r="G424" s="868"/>
      <c r="H424" s="860"/>
      <c r="I424" s="860"/>
      <c r="J424" s="860"/>
      <c r="K424" s="860"/>
      <c r="L424" s="860"/>
      <c r="M424" s="860"/>
      <c r="N424" s="860"/>
      <c r="O424" s="860"/>
      <c r="P424" s="860"/>
      <c r="Q424" s="860"/>
      <c r="R424" s="860"/>
      <c r="S424" s="860"/>
      <c r="T424" s="860"/>
      <c r="U424" s="860"/>
      <c r="V424" s="860"/>
      <c r="W424" s="860"/>
      <c r="X424" s="860"/>
      <c r="Y424" s="860"/>
      <c r="Z424" s="860"/>
      <c r="AA424" s="860"/>
      <c r="AB424" s="860"/>
      <c r="AC424" s="860"/>
      <c r="AD424" s="860"/>
    </row>
    <row r="425" spans="1:30" ht="15.75" customHeight="1" x14ac:dyDescent="0.25">
      <c r="A425" s="860"/>
      <c r="B425" s="860"/>
      <c r="C425" s="860"/>
      <c r="D425" s="860"/>
      <c r="E425" s="860"/>
      <c r="F425" s="860"/>
      <c r="G425" s="868"/>
      <c r="H425" s="860"/>
      <c r="I425" s="860"/>
      <c r="J425" s="860"/>
      <c r="K425" s="860"/>
      <c r="L425" s="860"/>
      <c r="M425" s="860"/>
      <c r="N425" s="860"/>
      <c r="O425" s="860"/>
      <c r="P425" s="860"/>
      <c r="Q425" s="860"/>
      <c r="R425" s="860"/>
      <c r="S425" s="860"/>
      <c r="T425" s="860"/>
      <c r="U425" s="860"/>
      <c r="V425" s="860"/>
      <c r="W425" s="860"/>
      <c r="X425" s="860"/>
      <c r="Y425" s="860"/>
      <c r="Z425" s="860"/>
      <c r="AA425" s="860"/>
      <c r="AB425" s="860"/>
      <c r="AC425" s="860"/>
      <c r="AD425" s="860"/>
    </row>
    <row r="426" spans="1:30" ht="15.75" customHeight="1" x14ac:dyDescent="0.25">
      <c r="A426" s="860"/>
      <c r="B426" s="860"/>
      <c r="C426" s="860"/>
      <c r="D426" s="860"/>
      <c r="E426" s="860"/>
      <c r="F426" s="860"/>
      <c r="G426" s="868"/>
      <c r="H426" s="860"/>
      <c r="I426" s="860"/>
      <c r="J426" s="860"/>
      <c r="K426" s="860"/>
      <c r="L426" s="860"/>
      <c r="M426" s="860"/>
      <c r="N426" s="860"/>
      <c r="O426" s="860"/>
      <c r="P426" s="860"/>
      <c r="Q426" s="860"/>
      <c r="R426" s="860"/>
      <c r="S426" s="860"/>
      <c r="T426" s="860"/>
      <c r="U426" s="860"/>
      <c r="V426" s="860"/>
      <c r="W426" s="860"/>
      <c r="X426" s="860"/>
      <c r="Y426" s="860"/>
      <c r="Z426" s="860"/>
      <c r="AA426" s="860"/>
      <c r="AB426" s="860"/>
      <c r="AC426" s="860"/>
      <c r="AD426" s="860"/>
    </row>
    <row r="427" spans="1:30" ht="15.75" customHeight="1" x14ac:dyDescent="0.25">
      <c r="A427" s="860"/>
      <c r="B427" s="860"/>
      <c r="C427" s="860"/>
      <c r="D427" s="860"/>
      <c r="E427" s="860"/>
      <c r="F427" s="860"/>
      <c r="G427" s="868"/>
      <c r="H427" s="860"/>
      <c r="I427" s="860"/>
      <c r="J427" s="860"/>
      <c r="K427" s="860"/>
      <c r="L427" s="860"/>
      <c r="M427" s="860"/>
      <c r="N427" s="860"/>
      <c r="O427" s="860"/>
      <c r="P427" s="860"/>
      <c r="Q427" s="860"/>
      <c r="R427" s="860"/>
      <c r="S427" s="860"/>
      <c r="T427" s="860"/>
      <c r="U427" s="860"/>
      <c r="V427" s="860"/>
      <c r="W427" s="860"/>
      <c r="X427" s="860"/>
      <c r="Y427" s="860"/>
      <c r="Z427" s="860"/>
      <c r="AA427" s="860"/>
      <c r="AB427" s="860"/>
      <c r="AC427" s="860"/>
      <c r="AD427" s="860"/>
    </row>
    <row r="428" spans="1:30" ht="15.75" customHeight="1" x14ac:dyDescent="0.25">
      <c r="A428" s="860"/>
      <c r="B428" s="860"/>
      <c r="C428" s="860"/>
      <c r="D428" s="860"/>
      <c r="E428" s="860"/>
      <c r="F428" s="860"/>
      <c r="G428" s="868"/>
      <c r="H428" s="860"/>
      <c r="I428" s="860"/>
      <c r="J428" s="860"/>
      <c r="K428" s="860"/>
      <c r="L428" s="860"/>
      <c r="M428" s="860"/>
      <c r="N428" s="860"/>
      <c r="O428" s="860"/>
      <c r="P428" s="860"/>
      <c r="Q428" s="860"/>
      <c r="R428" s="860"/>
      <c r="S428" s="860"/>
      <c r="T428" s="860"/>
      <c r="U428" s="860"/>
      <c r="V428" s="860"/>
      <c r="W428" s="860"/>
      <c r="X428" s="860"/>
      <c r="Y428" s="860"/>
      <c r="Z428" s="860"/>
      <c r="AA428" s="860"/>
      <c r="AB428" s="860"/>
      <c r="AC428" s="860"/>
      <c r="AD428" s="860"/>
    </row>
    <row r="429" spans="1:30" ht="15.75" customHeight="1" x14ac:dyDescent="0.25">
      <c r="A429" s="860"/>
      <c r="B429" s="860"/>
      <c r="C429" s="860"/>
      <c r="D429" s="860"/>
      <c r="E429" s="860"/>
      <c r="F429" s="860"/>
      <c r="G429" s="868"/>
      <c r="H429" s="860"/>
      <c r="I429" s="860"/>
      <c r="J429" s="860"/>
      <c r="K429" s="860"/>
      <c r="L429" s="860"/>
      <c r="M429" s="860"/>
      <c r="N429" s="860"/>
      <c r="O429" s="860"/>
      <c r="P429" s="860"/>
      <c r="Q429" s="860"/>
      <c r="R429" s="860"/>
      <c r="S429" s="860"/>
      <c r="T429" s="860"/>
      <c r="U429" s="860"/>
      <c r="V429" s="860"/>
      <c r="W429" s="860"/>
      <c r="X429" s="860"/>
      <c r="Y429" s="860"/>
      <c r="Z429" s="860"/>
      <c r="AA429" s="860"/>
      <c r="AB429" s="860"/>
      <c r="AC429" s="860"/>
      <c r="AD429" s="860"/>
    </row>
    <row r="430" spans="1:30" ht="15.75" customHeight="1" x14ac:dyDescent="0.25">
      <c r="A430" s="860"/>
      <c r="B430" s="860"/>
      <c r="C430" s="860"/>
      <c r="D430" s="860"/>
      <c r="E430" s="860"/>
      <c r="F430" s="860"/>
      <c r="G430" s="868"/>
      <c r="H430" s="860"/>
      <c r="I430" s="860"/>
      <c r="J430" s="860"/>
      <c r="K430" s="860"/>
      <c r="L430" s="860"/>
      <c r="M430" s="860"/>
      <c r="N430" s="860"/>
      <c r="O430" s="860"/>
      <c r="P430" s="860"/>
      <c r="Q430" s="860"/>
      <c r="R430" s="860"/>
      <c r="S430" s="860"/>
      <c r="T430" s="860"/>
      <c r="U430" s="860"/>
      <c r="V430" s="860"/>
      <c r="W430" s="860"/>
      <c r="X430" s="860"/>
      <c r="Y430" s="860"/>
      <c r="Z430" s="860"/>
      <c r="AA430" s="860"/>
      <c r="AB430" s="860"/>
      <c r="AC430" s="860"/>
      <c r="AD430" s="860"/>
    </row>
    <row r="431" spans="1:30" ht="15.75" customHeight="1" x14ac:dyDescent="0.25">
      <c r="A431" s="860"/>
      <c r="B431" s="860"/>
      <c r="C431" s="860"/>
      <c r="D431" s="860"/>
      <c r="E431" s="860"/>
      <c r="F431" s="860"/>
      <c r="G431" s="868"/>
      <c r="H431" s="860"/>
      <c r="I431" s="860"/>
      <c r="J431" s="860"/>
      <c r="K431" s="860"/>
      <c r="L431" s="860"/>
      <c r="M431" s="860"/>
      <c r="N431" s="860"/>
      <c r="O431" s="860"/>
      <c r="P431" s="860"/>
      <c r="Q431" s="860"/>
      <c r="R431" s="860"/>
      <c r="S431" s="860"/>
      <c r="T431" s="860"/>
      <c r="U431" s="860"/>
      <c r="V431" s="860"/>
      <c r="W431" s="860"/>
      <c r="X431" s="860"/>
      <c r="Y431" s="860"/>
      <c r="Z431" s="860"/>
      <c r="AA431" s="860"/>
      <c r="AB431" s="860"/>
      <c r="AC431" s="860"/>
      <c r="AD431" s="860"/>
    </row>
    <row r="432" spans="1:30" ht="15.75" customHeight="1" x14ac:dyDescent="0.25">
      <c r="A432" s="860"/>
      <c r="B432" s="860"/>
      <c r="C432" s="860"/>
      <c r="D432" s="860"/>
      <c r="E432" s="860"/>
      <c r="F432" s="860"/>
      <c r="G432" s="868"/>
      <c r="H432" s="860"/>
      <c r="I432" s="860"/>
      <c r="J432" s="860"/>
      <c r="K432" s="860"/>
      <c r="L432" s="860"/>
      <c r="M432" s="860"/>
      <c r="N432" s="860"/>
      <c r="O432" s="860"/>
      <c r="P432" s="860"/>
      <c r="Q432" s="860"/>
      <c r="R432" s="860"/>
      <c r="S432" s="860"/>
      <c r="T432" s="860"/>
      <c r="U432" s="860"/>
      <c r="V432" s="860"/>
      <c r="W432" s="860"/>
      <c r="X432" s="860"/>
      <c r="Y432" s="860"/>
      <c r="Z432" s="860"/>
      <c r="AA432" s="860"/>
      <c r="AB432" s="860"/>
      <c r="AC432" s="860"/>
      <c r="AD432" s="860"/>
    </row>
    <row r="433" spans="1:30" ht="15.75" customHeight="1" x14ac:dyDescent="0.25">
      <c r="A433" s="860"/>
      <c r="B433" s="860"/>
      <c r="C433" s="860"/>
      <c r="D433" s="860"/>
      <c r="E433" s="860"/>
      <c r="F433" s="860"/>
      <c r="G433" s="868"/>
      <c r="H433" s="860"/>
      <c r="I433" s="860"/>
      <c r="J433" s="860"/>
      <c r="K433" s="860"/>
      <c r="L433" s="860"/>
      <c r="M433" s="860"/>
      <c r="N433" s="860"/>
      <c r="O433" s="860"/>
      <c r="P433" s="860"/>
      <c r="Q433" s="860"/>
      <c r="R433" s="860"/>
      <c r="S433" s="860"/>
      <c r="T433" s="860"/>
      <c r="U433" s="860"/>
      <c r="V433" s="860"/>
      <c r="W433" s="860"/>
      <c r="X433" s="860"/>
      <c r="Y433" s="860"/>
      <c r="Z433" s="860"/>
      <c r="AA433" s="860"/>
      <c r="AB433" s="860"/>
      <c r="AC433" s="860"/>
      <c r="AD433" s="860"/>
    </row>
    <row r="434" spans="1:30" ht="15.75" customHeight="1" x14ac:dyDescent="0.25">
      <c r="A434" s="860"/>
      <c r="B434" s="860"/>
      <c r="C434" s="860"/>
      <c r="D434" s="860"/>
      <c r="E434" s="860"/>
      <c r="F434" s="860"/>
      <c r="G434" s="868"/>
      <c r="H434" s="860"/>
      <c r="I434" s="860"/>
      <c r="J434" s="860"/>
      <c r="K434" s="860"/>
      <c r="L434" s="860"/>
      <c r="M434" s="860"/>
      <c r="N434" s="860"/>
      <c r="O434" s="860"/>
      <c r="P434" s="860"/>
      <c r="Q434" s="860"/>
      <c r="R434" s="860"/>
      <c r="S434" s="860"/>
      <c r="T434" s="860"/>
      <c r="U434" s="860"/>
      <c r="V434" s="860"/>
      <c r="W434" s="860"/>
      <c r="X434" s="860"/>
      <c r="Y434" s="860"/>
      <c r="Z434" s="860"/>
      <c r="AA434" s="860"/>
      <c r="AB434" s="860"/>
      <c r="AC434" s="860"/>
      <c r="AD434" s="860"/>
    </row>
    <row r="435" spans="1:30" ht="15.75" customHeight="1" x14ac:dyDescent="0.25">
      <c r="A435" s="860"/>
      <c r="B435" s="860"/>
      <c r="C435" s="860"/>
      <c r="D435" s="860"/>
      <c r="E435" s="860"/>
      <c r="F435" s="860"/>
      <c r="G435" s="868"/>
      <c r="H435" s="860"/>
      <c r="I435" s="860"/>
      <c r="J435" s="860"/>
      <c r="K435" s="860"/>
      <c r="L435" s="860"/>
      <c r="M435" s="860"/>
      <c r="N435" s="860"/>
      <c r="O435" s="860"/>
      <c r="P435" s="860"/>
      <c r="Q435" s="860"/>
      <c r="R435" s="860"/>
      <c r="S435" s="860"/>
      <c r="T435" s="860"/>
      <c r="U435" s="860"/>
      <c r="V435" s="860"/>
      <c r="W435" s="860"/>
      <c r="X435" s="860"/>
      <c r="Y435" s="860"/>
      <c r="Z435" s="860"/>
      <c r="AA435" s="860"/>
      <c r="AB435" s="860"/>
      <c r="AC435" s="860"/>
      <c r="AD435" s="860"/>
    </row>
    <row r="436" spans="1:30" ht="15.75" customHeight="1" x14ac:dyDescent="0.25">
      <c r="A436" s="860"/>
      <c r="B436" s="860"/>
      <c r="C436" s="860"/>
      <c r="D436" s="860"/>
      <c r="E436" s="860"/>
      <c r="F436" s="860"/>
      <c r="G436" s="868"/>
      <c r="H436" s="860"/>
      <c r="I436" s="860"/>
      <c r="J436" s="860"/>
      <c r="K436" s="860"/>
      <c r="L436" s="860"/>
      <c r="M436" s="860"/>
      <c r="N436" s="860"/>
      <c r="O436" s="860"/>
      <c r="P436" s="860"/>
      <c r="Q436" s="860"/>
      <c r="R436" s="860"/>
      <c r="S436" s="860"/>
      <c r="T436" s="860"/>
      <c r="U436" s="860"/>
      <c r="V436" s="860"/>
      <c r="W436" s="860"/>
      <c r="X436" s="860"/>
      <c r="Y436" s="860"/>
      <c r="Z436" s="860"/>
      <c r="AA436" s="860"/>
      <c r="AB436" s="860"/>
      <c r="AC436" s="860"/>
      <c r="AD436" s="860"/>
    </row>
    <row r="437" spans="1:30" ht="15.75" customHeight="1" x14ac:dyDescent="0.25">
      <c r="A437" s="860"/>
      <c r="B437" s="860"/>
      <c r="C437" s="860"/>
      <c r="D437" s="860"/>
      <c r="E437" s="860"/>
      <c r="F437" s="860"/>
      <c r="G437" s="868"/>
      <c r="H437" s="860"/>
      <c r="I437" s="860"/>
      <c r="J437" s="860"/>
      <c r="K437" s="860"/>
      <c r="L437" s="860"/>
      <c r="M437" s="860"/>
      <c r="N437" s="860"/>
      <c r="O437" s="860"/>
      <c r="P437" s="860"/>
      <c r="Q437" s="860"/>
      <c r="R437" s="860"/>
      <c r="S437" s="860"/>
      <c r="T437" s="860"/>
      <c r="U437" s="860"/>
      <c r="V437" s="860"/>
      <c r="W437" s="860"/>
      <c r="X437" s="860"/>
      <c r="Y437" s="860"/>
      <c r="Z437" s="860"/>
      <c r="AA437" s="860"/>
      <c r="AB437" s="860"/>
      <c r="AC437" s="860"/>
      <c r="AD437" s="860"/>
    </row>
    <row r="438" spans="1:30" ht="15.75" customHeight="1" x14ac:dyDescent="0.25">
      <c r="A438" s="860"/>
      <c r="B438" s="860"/>
      <c r="C438" s="860"/>
      <c r="D438" s="860"/>
      <c r="E438" s="860"/>
      <c r="F438" s="860"/>
      <c r="G438" s="868"/>
      <c r="H438" s="860"/>
      <c r="I438" s="860"/>
      <c r="J438" s="860"/>
      <c r="K438" s="860"/>
      <c r="L438" s="860"/>
      <c r="M438" s="860"/>
      <c r="N438" s="860"/>
      <c r="O438" s="860"/>
      <c r="P438" s="860"/>
      <c r="Q438" s="860"/>
      <c r="R438" s="860"/>
      <c r="S438" s="860"/>
      <c r="T438" s="860"/>
      <c r="U438" s="860"/>
      <c r="V438" s="860"/>
      <c r="W438" s="860"/>
      <c r="X438" s="860"/>
      <c r="Y438" s="860"/>
      <c r="Z438" s="860"/>
      <c r="AA438" s="860"/>
      <c r="AB438" s="860"/>
      <c r="AC438" s="860"/>
      <c r="AD438" s="860"/>
    </row>
    <row r="439" spans="1:30" ht="15.75" customHeight="1" x14ac:dyDescent="0.25">
      <c r="A439" s="860"/>
      <c r="B439" s="860"/>
      <c r="C439" s="860"/>
      <c r="D439" s="860"/>
      <c r="E439" s="860"/>
      <c r="F439" s="860"/>
      <c r="G439" s="868"/>
      <c r="H439" s="860"/>
      <c r="I439" s="860"/>
      <c r="J439" s="860"/>
      <c r="K439" s="860"/>
      <c r="L439" s="860"/>
      <c r="M439" s="860"/>
      <c r="N439" s="860"/>
      <c r="O439" s="860"/>
      <c r="P439" s="860"/>
      <c r="Q439" s="860"/>
      <c r="R439" s="860"/>
      <c r="S439" s="860"/>
      <c r="T439" s="860"/>
      <c r="U439" s="860"/>
      <c r="V439" s="860"/>
      <c r="W439" s="860"/>
      <c r="X439" s="860"/>
      <c r="Y439" s="860"/>
      <c r="Z439" s="860"/>
      <c r="AA439" s="860"/>
      <c r="AB439" s="860"/>
      <c r="AC439" s="860"/>
      <c r="AD439" s="860"/>
    </row>
    <row r="440" spans="1:30" ht="15.75" customHeight="1" x14ac:dyDescent="0.25">
      <c r="A440" s="860"/>
      <c r="B440" s="860"/>
      <c r="C440" s="860"/>
      <c r="D440" s="860"/>
      <c r="E440" s="860"/>
      <c r="F440" s="860"/>
      <c r="G440" s="868"/>
      <c r="H440" s="860"/>
      <c r="I440" s="860"/>
      <c r="J440" s="860"/>
      <c r="K440" s="860"/>
      <c r="L440" s="860"/>
      <c r="M440" s="860"/>
      <c r="N440" s="860"/>
      <c r="O440" s="860"/>
      <c r="P440" s="860"/>
      <c r="Q440" s="860"/>
      <c r="R440" s="860"/>
      <c r="S440" s="860"/>
      <c r="T440" s="860"/>
      <c r="U440" s="860"/>
      <c r="V440" s="860"/>
      <c r="W440" s="860"/>
      <c r="X440" s="860"/>
      <c r="Y440" s="860"/>
      <c r="Z440" s="860"/>
      <c r="AA440" s="860"/>
      <c r="AB440" s="860"/>
      <c r="AC440" s="860"/>
      <c r="AD440" s="860"/>
    </row>
    <row r="441" spans="1:30" ht="15.75" customHeight="1" x14ac:dyDescent="0.25">
      <c r="A441" s="860"/>
      <c r="B441" s="860"/>
      <c r="C441" s="860"/>
      <c r="D441" s="860"/>
      <c r="E441" s="860"/>
      <c r="F441" s="860"/>
      <c r="G441" s="868"/>
      <c r="H441" s="860"/>
      <c r="I441" s="860"/>
      <c r="J441" s="860"/>
      <c r="K441" s="860"/>
      <c r="L441" s="860"/>
      <c r="M441" s="860"/>
      <c r="N441" s="860"/>
      <c r="O441" s="860"/>
      <c r="P441" s="860"/>
      <c r="Q441" s="860"/>
      <c r="R441" s="860"/>
      <c r="S441" s="860"/>
      <c r="T441" s="860"/>
      <c r="U441" s="860"/>
      <c r="V441" s="860"/>
      <c r="W441" s="860"/>
      <c r="X441" s="860"/>
      <c r="Y441" s="860"/>
      <c r="Z441" s="860"/>
      <c r="AA441" s="860"/>
      <c r="AB441" s="860"/>
      <c r="AC441" s="860"/>
      <c r="AD441" s="860"/>
    </row>
    <row r="442" spans="1:30" ht="15.75" customHeight="1" x14ac:dyDescent="0.25">
      <c r="A442" s="860"/>
      <c r="B442" s="860"/>
      <c r="C442" s="860"/>
      <c r="D442" s="860"/>
      <c r="E442" s="860"/>
      <c r="F442" s="860"/>
      <c r="G442" s="868"/>
      <c r="H442" s="860"/>
      <c r="I442" s="860"/>
      <c r="J442" s="860"/>
      <c r="K442" s="860"/>
      <c r="L442" s="860"/>
      <c r="M442" s="860"/>
      <c r="N442" s="860"/>
      <c r="O442" s="860"/>
      <c r="P442" s="860"/>
      <c r="Q442" s="860"/>
      <c r="R442" s="860"/>
      <c r="S442" s="860"/>
      <c r="T442" s="860"/>
      <c r="U442" s="860"/>
      <c r="V442" s="860"/>
      <c r="W442" s="860"/>
      <c r="X442" s="860"/>
      <c r="Y442" s="860"/>
      <c r="Z442" s="860"/>
      <c r="AA442" s="860"/>
      <c r="AB442" s="860"/>
      <c r="AC442" s="860"/>
      <c r="AD442" s="860"/>
    </row>
    <row r="443" spans="1:30" ht="15.75" customHeight="1" x14ac:dyDescent="0.25">
      <c r="A443" s="860"/>
      <c r="B443" s="860"/>
      <c r="C443" s="860"/>
      <c r="D443" s="860"/>
      <c r="E443" s="860"/>
      <c r="F443" s="860"/>
      <c r="G443" s="868"/>
      <c r="H443" s="860"/>
      <c r="I443" s="860"/>
      <c r="J443" s="860"/>
      <c r="K443" s="860"/>
      <c r="L443" s="860"/>
      <c r="M443" s="860"/>
      <c r="N443" s="860"/>
      <c r="O443" s="860"/>
      <c r="P443" s="860"/>
      <c r="Q443" s="860"/>
      <c r="R443" s="860"/>
      <c r="S443" s="860"/>
      <c r="T443" s="860"/>
      <c r="U443" s="860"/>
      <c r="V443" s="860"/>
      <c r="W443" s="860"/>
      <c r="X443" s="860"/>
      <c r="Y443" s="860"/>
      <c r="Z443" s="860"/>
      <c r="AA443" s="860"/>
      <c r="AB443" s="860"/>
      <c r="AC443" s="860"/>
      <c r="AD443" s="860"/>
    </row>
    <row r="444" spans="1:30" ht="15.75" customHeight="1" x14ac:dyDescent="0.25">
      <c r="A444" s="860"/>
      <c r="B444" s="860"/>
      <c r="C444" s="860"/>
      <c r="D444" s="860"/>
      <c r="E444" s="860"/>
      <c r="F444" s="860"/>
      <c r="G444" s="868"/>
      <c r="H444" s="860"/>
      <c r="I444" s="860"/>
      <c r="J444" s="860"/>
      <c r="K444" s="860"/>
      <c r="L444" s="860"/>
      <c r="M444" s="860"/>
      <c r="N444" s="860"/>
      <c r="O444" s="860"/>
      <c r="P444" s="860"/>
      <c r="Q444" s="860"/>
      <c r="R444" s="860"/>
      <c r="S444" s="860"/>
      <c r="T444" s="860"/>
      <c r="U444" s="860"/>
      <c r="V444" s="860"/>
      <c r="W444" s="860"/>
      <c r="X444" s="860"/>
      <c r="Y444" s="860"/>
      <c r="Z444" s="860"/>
      <c r="AA444" s="860"/>
      <c r="AB444" s="860"/>
      <c r="AC444" s="860"/>
      <c r="AD444" s="860"/>
    </row>
    <row r="445" spans="1:30" ht="15.75" customHeight="1" x14ac:dyDescent="0.25">
      <c r="A445" s="860"/>
      <c r="B445" s="860"/>
      <c r="C445" s="860"/>
      <c r="D445" s="860"/>
      <c r="E445" s="860"/>
      <c r="F445" s="860"/>
      <c r="G445" s="868"/>
      <c r="H445" s="860"/>
      <c r="I445" s="860"/>
      <c r="J445" s="860"/>
      <c r="K445" s="860"/>
      <c r="L445" s="860"/>
      <c r="M445" s="860"/>
      <c r="N445" s="860"/>
      <c r="O445" s="860"/>
      <c r="P445" s="860"/>
      <c r="Q445" s="860"/>
      <c r="R445" s="860"/>
      <c r="S445" s="860"/>
      <c r="T445" s="860"/>
      <c r="U445" s="860"/>
      <c r="V445" s="860"/>
      <c r="W445" s="860"/>
      <c r="X445" s="860"/>
      <c r="Y445" s="860"/>
      <c r="Z445" s="860"/>
      <c r="AA445" s="860"/>
      <c r="AB445" s="860"/>
      <c r="AC445" s="860"/>
      <c r="AD445" s="860"/>
    </row>
    <row r="446" spans="1:30" ht="15.75" customHeight="1" x14ac:dyDescent="0.25">
      <c r="A446" s="860"/>
      <c r="B446" s="860"/>
      <c r="C446" s="860"/>
      <c r="D446" s="860"/>
      <c r="E446" s="860"/>
      <c r="F446" s="860"/>
      <c r="G446" s="868"/>
      <c r="H446" s="860"/>
      <c r="I446" s="860"/>
      <c r="J446" s="860"/>
      <c r="K446" s="860"/>
      <c r="L446" s="860"/>
      <c r="M446" s="860"/>
      <c r="N446" s="860"/>
      <c r="O446" s="860"/>
      <c r="P446" s="860"/>
      <c r="Q446" s="860"/>
      <c r="R446" s="860"/>
      <c r="S446" s="860"/>
      <c r="T446" s="860"/>
      <c r="U446" s="860"/>
      <c r="V446" s="860"/>
      <c r="W446" s="860"/>
      <c r="X446" s="860"/>
      <c r="Y446" s="860"/>
      <c r="Z446" s="860"/>
      <c r="AA446" s="860"/>
      <c r="AB446" s="860"/>
      <c r="AC446" s="860"/>
      <c r="AD446" s="860"/>
    </row>
    <row r="447" spans="1:30" ht="15.75" customHeight="1" x14ac:dyDescent="0.25">
      <c r="A447" s="860"/>
      <c r="B447" s="860"/>
      <c r="C447" s="860"/>
      <c r="D447" s="860"/>
      <c r="E447" s="860"/>
      <c r="F447" s="860"/>
      <c r="G447" s="868"/>
      <c r="H447" s="860"/>
      <c r="I447" s="860"/>
      <c r="J447" s="860"/>
      <c r="K447" s="860"/>
      <c r="L447" s="860"/>
      <c r="M447" s="860"/>
      <c r="N447" s="860"/>
      <c r="O447" s="860"/>
      <c r="P447" s="860"/>
      <c r="Q447" s="860"/>
      <c r="R447" s="860"/>
      <c r="S447" s="860"/>
      <c r="T447" s="860"/>
      <c r="U447" s="860"/>
      <c r="V447" s="860"/>
      <c r="W447" s="860"/>
      <c r="X447" s="860"/>
      <c r="Y447" s="860"/>
      <c r="Z447" s="860"/>
      <c r="AA447" s="860"/>
      <c r="AB447" s="860"/>
      <c r="AC447" s="860"/>
      <c r="AD447" s="860"/>
    </row>
    <row r="448" spans="1:30" ht="15.75" customHeight="1" x14ac:dyDescent="0.25">
      <c r="A448" s="860"/>
      <c r="B448" s="860"/>
      <c r="C448" s="860"/>
      <c r="D448" s="860"/>
      <c r="E448" s="860"/>
      <c r="F448" s="860"/>
      <c r="G448" s="868"/>
      <c r="H448" s="860"/>
      <c r="I448" s="860"/>
      <c r="J448" s="860"/>
      <c r="K448" s="860"/>
      <c r="L448" s="860"/>
      <c r="M448" s="860"/>
      <c r="N448" s="860"/>
      <c r="O448" s="860"/>
      <c r="P448" s="860"/>
      <c r="Q448" s="860"/>
      <c r="R448" s="860"/>
      <c r="S448" s="860"/>
      <c r="T448" s="860"/>
      <c r="U448" s="860"/>
      <c r="V448" s="860"/>
      <c r="W448" s="860"/>
      <c r="X448" s="860"/>
      <c r="Y448" s="860"/>
      <c r="Z448" s="860"/>
      <c r="AA448" s="860"/>
      <c r="AB448" s="860"/>
      <c r="AC448" s="860"/>
      <c r="AD448" s="860"/>
    </row>
    <row r="449" spans="1:30" ht="15.75" customHeight="1" x14ac:dyDescent="0.25">
      <c r="A449" s="860"/>
      <c r="B449" s="860"/>
      <c r="C449" s="860"/>
      <c r="D449" s="860"/>
      <c r="E449" s="860"/>
      <c r="F449" s="860"/>
      <c r="G449" s="868"/>
      <c r="H449" s="860"/>
      <c r="I449" s="860"/>
      <c r="J449" s="860"/>
      <c r="K449" s="860"/>
      <c r="L449" s="860"/>
      <c r="M449" s="860"/>
      <c r="N449" s="860"/>
      <c r="O449" s="860"/>
      <c r="P449" s="860"/>
      <c r="Q449" s="860"/>
      <c r="R449" s="860"/>
      <c r="S449" s="860"/>
      <c r="T449" s="860"/>
      <c r="U449" s="860"/>
      <c r="V449" s="860"/>
      <c r="W449" s="860"/>
      <c r="X449" s="860"/>
      <c r="Y449" s="860"/>
      <c r="Z449" s="860"/>
      <c r="AA449" s="860"/>
      <c r="AB449" s="860"/>
      <c r="AC449" s="860"/>
      <c r="AD449" s="860"/>
    </row>
    <row r="450" spans="1:30" ht="15.75" customHeight="1" x14ac:dyDescent="0.25">
      <c r="A450" s="860"/>
      <c r="B450" s="860"/>
      <c r="C450" s="860"/>
      <c r="D450" s="860"/>
      <c r="E450" s="860"/>
      <c r="F450" s="860"/>
      <c r="G450" s="868"/>
      <c r="H450" s="860"/>
      <c r="I450" s="860"/>
      <c r="J450" s="860"/>
      <c r="K450" s="860"/>
      <c r="L450" s="860"/>
      <c r="M450" s="860"/>
      <c r="N450" s="860"/>
      <c r="O450" s="860"/>
      <c r="P450" s="860"/>
      <c r="Q450" s="860"/>
      <c r="R450" s="860"/>
      <c r="S450" s="860"/>
      <c r="T450" s="860"/>
      <c r="U450" s="860"/>
      <c r="V450" s="860"/>
      <c r="W450" s="860"/>
      <c r="X450" s="860"/>
      <c r="Y450" s="860"/>
      <c r="Z450" s="860"/>
      <c r="AA450" s="860"/>
      <c r="AB450" s="860"/>
      <c r="AC450" s="860"/>
      <c r="AD450" s="860"/>
    </row>
    <row r="451" spans="1:30" ht="15.75" customHeight="1" x14ac:dyDescent="0.25">
      <c r="A451" s="860"/>
      <c r="B451" s="860"/>
      <c r="C451" s="860"/>
      <c r="D451" s="860"/>
      <c r="E451" s="860"/>
      <c r="F451" s="860"/>
      <c r="G451" s="868"/>
      <c r="H451" s="860"/>
      <c r="I451" s="860"/>
      <c r="J451" s="860"/>
      <c r="K451" s="860"/>
      <c r="L451" s="860"/>
      <c r="M451" s="860"/>
      <c r="N451" s="860"/>
      <c r="O451" s="860"/>
      <c r="P451" s="860"/>
      <c r="Q451" s="860"/>
      <c r="R451" s="860"/>
      <c r="S451" s="860"/>
      <c r="T451" s="860"/>
      <c r="U451" s="860"/>
      <c r="V451" s="860"/>
      <c r="W451" s="860"/>
      <c r="X451" s="860"/>
      <c r="Y451" s="860"/>
      <c r="Z451" s="860"/>
      <c r="AA451" s="860"/>
      <c r="AB451" s="860"/>
      <c r="AC451" s="860"/>
      <c r="AD451" s="860"/>
    </row>
    <row r="452" spans="1:30" ht="15.75" customHeight="1" x14ac:dyDescent="0.25">
      <c r="A452" s="860"/>
      <c r="B452" s="860"/>
      <c r="C452" s="860"/>
      <c r="D452" s="860"/>
      <c r="E452" s="860"/>
      <c r="F452" s="860"/>
      <c r="G452" s="868"/>
      <c r="H452" s="860"/>
      <c r="I452" s="860"/>
      <c r="J452" s="860"/>
      <c r="K452" s="860"/>
      <c r="L452" s="860"/>
      <c r="M452" s="860"/>
      <c r="N452" s="860"/>
      <c r="O452" s="860"/>
      <c r="P452" s="860"/>
      <c r="Q452" s="860"/>
      <c r="R452" s="860"/>
      <c r="S452" s="860"/>
      <c r="T452" s="860"/>
      <c r="U452" s="860"/>
      <c r="V452" s="860"/>
      <c r="W452" s="860"/>
      <c r="X452" s="860"/>
      <c r="Y452" s="860"/>
      <c r="Z452" s="860"/>
      <c r="AA452" s="860"/>
      <c r="AB452" s="860"/>
      <c r="AC452" s="860"/>
      <c r="AD452" s="860"/>
    </row>
    <row r="453" spans="1:30" ht="15.75" customHeight="1" x14ac:dyDescent="0.25">
      <c r="A453" s="860"/>
      <c r="B453" s="860"/>
      <c r="C453" s="860"/>
      <c r="D453" s="860"/>
      <c r="E453" s="860"/>
      <c r="F453" s="860"/>
      <c r="G453" s="868"/>
      <c r="H453" s="860"/>
      <c r="I453" s="860"/>
      <c r="J453" s="860"/>
      <c r="K453" s="860"/>
      <c r="L453" s="860"/>
      <c r="M453" s="860"/>
      <c r="N453" s="860"/>
      <c r="O453" s="860"/>
      <c r="P453" s="860"/>
      <c r="Q453" s="860"/>
      <c r="R453" s="860"/>
      <c r="S453" s="860"/>
      <c r="T453" s="860"/>
      <c r="U453" s="860"/>
      <c r="V453" s="860"/>
      <c r="W453" s="860"/>
      <c r="X453" s="860"/>
      <c r="Y453" s="860"/>
      <c r="Z453" s="860"/>
      <c r="AA453" s="860"/>
      <c r="AB453" s="860"/>
      <c r="AC453" s="860"/>
      <c r="AD453" s="860"/>
    </row>
    <row r="454" spans="1:30" ht="15.75" customHeight="1" x14ac:dyDescent="0.25">
      <c r="A454" s="860"/>
      <c r="B454" s="860"/>
      <c r="C454" s="860"/>
      <c r="D454" s="860"/>
      <c r="E454" s="860"/>
      <c r="F454" s="860"/>
      <c r="G454" s="868"/>
      <c r="H454" s="860"/>
      <c r="I454" s="860"/>
      <c r="J454" s="860"/>
      <c r="K454" s="860"/>
      <c r="L454" s="860"/>
      <c r="M454" s="860"/>
      <c r="N454" s="860"/>
      <c r="O454" s="860"/>
      <c r="P454" s="860"/>
      <c r="Q454" s="860"/>
      <c r="R454" s="860"/>
      <c r="S454" s="860"/>
      <c r="T454" s="860"/>
      <c r="U454" s="860"/>
      <c r="V454" s="860"/>
      <c r="W454" s="860"/>
      <c r="X454" s="860"/>
      <c r="Y454" s="860"/>
      <c r="Z454" s="860"/>
      <c r="AA454" s="860"/>
      <c r="AB454" s="860"/>
      <c r="AC454" s="860"/>
      <c r="AD454" s="860"/>
    </row>
    <row r="455" spans="1:30" ht="15.75" customHeight="1" x14ac:dyDescent="0.25">
      <c r="A455" s="860"/>
      <c r="B455" s="860"/>
      <c r="C455" s="860"/>
      <c r="D455" s="860"/>
      <c r="E455" s="860"/>
      <c r="F455" s="860"/>
      <c r="G455" s="868"/>
      <c r="H455" s="860"/>
      <c r="I455" s="860"/>
      <c r="J455" s="860"/>
      <c r="K455" s="860"/>
      <c r="L455" s="860"/>
      <c r="M455" s="860"/>
      <c r="N455" s="860"/>
      <c r="O455" s="860"/>
      <c r="P455" s="860"/>
      <c r="Q455" s="860"/>
      <c r="R455" s="860"/>
      <c r="S455" s="860"/>
      <c r="T455" s="860"/>
      <c r="U455" s="860"/>
      <c r="V455" s="860"/>
      <c r="W455" s="860"/>
      <c r="X455" s="860"/>
      <c r="Y455" s="860"/>
      <c r="Z455" s="860"/>
      <c r="AA455" s="860"/>
      <c r="AB455" s="860"/>
      <c r="AC455" s="860"/>
      <c r="AD455" s="860"/>
    </row>
    <row r="456" spans="1:30" ht="15.75" customHeight="1" x14ac:dyDescent="0.25">
      <c r="A456" s="860"/>
      <c r="B456" s="860"/>
      <c r="C456" s="860"/>
      <c r="D456" s="860"/>
      <c r="E456" s="860"/>
      <c r="F456" s="860"/>
      <c r="G456" s="868"/>
      <c r="H456" s="860"/>
      <c r="I456" s="860"/>
      <c r="J456" s="860"/>
      <c r="K456" s="860"/>
      <c r="L456" s="860"/>
      <c r="M456" s="860"/>
      <c r="N456" s="860"/>
      <c r="O456" s="860"/>
      <c r="P456" s="860"/>
      <c r="Q456" s="860"/>
      <c r="R456" s="860"/>
      <c r="S456" s="860"/>
      <c r="T456" s="860"/>
      <c r="U456" s="860"/>
      <c r="V456" s="860"/>
      <c r="W456" s="860"/>
      <c r="X456" s="860"/>
      <c r="Y456" s="860"/>
      <c r="Z456" s="860"/>
      <c r="AA456" s="860"/>
      <c r="AB456" s="860"/>
      <c r="AC456" s="860"/>
      <c r="AD456" s="860"/>
    </row>
    <row r="457" spans="1:30" ht="15.75" customHeight="1" x14ac:dyDescent="0.25">
      <c r="A457" s="860"/>
      <c r="B457" s="860"/>
      <c r="C457" s="860"/>
      <c r="D457" s="860"/>
      <c r="E457" s="860"/>
      <c r="F457" s="860"/>
      <c r="G457" s="868"/>
      <c r="H457" s="860"/>
      <c r="I457" s="860"/>
      <c r="J457" s="860"/>
      <c r="K457" s="860"/>
      <c r="L457" s="860"/>
      <c r="M457" s="860"/>
      <c r="N457" s="860"/>
      <c r="O457" s="860"/>
      <c r="P457" s="860"/>
      <c r="Q457" s="860"/>
      <c r="R457" s="860"/>
      <c r="S457" s="860"/>
      <c r="T457" s="860"/>
      <c r="U457" s="860"/>
      <c r="V457" s="860"/>
      <c r="W457" s="860"/>
      <c r="X457" s="860"/>
      <c r="Y457" s="860"/>
      <c r="Z457" s="860"/>
      <c r="AA457" s="860"/>
      <c r="AB457" s="860"/>
      <c r="AC457" s="860"/>
      <c r="AD457" s="860"/>
    </row>
    <row r="458" spans="1:30" ht="15.75" customHeight="1" x14ac:dyDescent="0.25">
      <c r="A458" s="860"/>
      <c r="B458" s="860"/>
      <c r="C458" s="860"/>
      <c r="D458" s="860"/>
      <c r="E458" s="860"/>
      <c r="F458" s="860"/>
      <c r="G458" s="868"/>
      <c r="H458" s="860"/>
      <c r="I458" s="860"/>
      <c r="J458" s="860"/>
      <c r="K458" s="860"/>
      <c r="L458" s="860"/>
      <c r="M458" s="860"/>
      <c r="N458" s="860"/>
      <c r="O458" s="860"/>
      <c r="P458" s="860"/>
      <c r="Q458" s="860"/>
      <c r="R458" s="860"/>
      <c r="S458" s="860"/>
      <c r="T458" s="860"/>
      <c r="U458" s="860"/>
      <c r="V458" s="860"/>
      <c r="W458" s="860"/>
      <c r="X458" s="860"/>
      <c r="Y458" s="860"/>
      <c r="Z458" s="860"/>
      <c r="AA458" s="860"/>
      <c r="AB458" s="860"/>
      <c r="AC458" s="860"/>
      <c r="AD458" s="860"/>
    </row>
    <row r="459" spans="1:30" ht="15.75" customHeight="1" x14ac:dyDescent="0.25">
      <c r="A459" s="860"/>
      <c r="B459" s="860"/>
      <c r="C459" s="860"/>
      <c r="D459" s="860"/>
      <c r="E459" s="860"/>
      <c r="F459" s="860"/>
      <c r="G459" s="868"/>
      <c r="H459" s="860"/>
      <c r="I459" s="860"/>
      <c r="J459" s="860"/>
      <c r="K459" s="860"/>
      <c r="L459" s="860"/>
      <c r="M459" s="860"/>
      <c r="N459" s="860"/>
      <c r="O459" s="860"/>
      <c r="P459" s="860"/>
      <c r="Q459" s="860"/>
      <c r="R459" s="860"/>
      <c r="S459" s="860"/>
      <c r="T459" s="860"/>
      <c r="U459" s="860"/>
      <c r="V459" s="860"/>
      <c r="W459" s="860"/>
      <c r="X459" s="860"/>
      <c r="Y459" s="860"/>
      <c r="Z459" s="860"/>
      <c r="AA459" s="860"/>
      <c r="AB459" s="860"/>
      <c r="AC459" s="860"/>
      <c r="AD459" s="860"/>
    </row>
    <row r="460" spans="1:30" ht="15.75" customHeight="1" x14ac:dyDescent="0.25">
      <c r="A460" s="860"/>
      <c r="B460" s="860"/>
      <c r="C460" s="860"/>
      <c r="D460" s="860"/>
      <c r="E460" s="860"/>
      <c r="F460" s="860"/>
      <c r="G460" s="868"/>
      <c r="H460" s="860"/>
      <c r="I460" s="860"/>
      <c r="J460" s="860"/>
      <c r="K460" s="860"/>
      <c r="L460" s="860"/>
      <c r="M460" s="860"/>
      <c r="N460" s="860"/>
      <c r="O460" s="860"/>
      <c r="P460" s="860"/>
      <c r="Q460" s="860"/>
      <c r="R460" s="860"/>
      <c r="S460" s="860"/>
      <c r="T460" s="860"/>
      <c r="U460" s="860"/>
      <c r="V460" s="860"/>
      <c r="W460" s="860"/>
      <c r="X460" s="860"/>
      <c r="Y460" s="860"/>
      <c r="Z460" s="860"/>
      <c r="AA460" s="860"/>
      <c r="AB460" s="860"/>
      <c r="AC460" s="860"/>
      <c r="AD460" s="860"/>
    </row>
    <row r="461" spans="1:30" ht="15.75" customHeight="1" x14ac:dyDescent="0.25">
      <c r="A461" s="860"/>
      <c r="B461" s="860"/>
      <c r="C461" s="860"/>
      <c r="D461" s="860"/>
      <c r="E461" s="860"/>
      <c r="F461" s="860"/>
      <c r="G461" s="868"/>
      <c r="H461" s="860"/>
      <c r="I461" s="860"/>
      <c r="J461" s="860"/>
      <c r="K461" s="860"/>
      <c r="L461" s="860"/>
      <c r="M461" s="860"/>
      <c r="N461" s="860"/>
      <c r="O461" s="860"/>
      <c r="P461" s="860"/>
      <c r="Q461" s="860"/>
      <c r="R461" s="860"/>
      <c r="S461" s="860"/>
      <c r="T461" s="860"/>
      <c r="U461" s="860"/>
      <c r="V461" s="860"/>
      <c r="W461" s="860"/>
      <c r="X461" s="860"/>
      <c r="Y461" s="860"/>
      <c r="Z461" s="860"/>
      <c r="AA461" s="860"/>
      <c r="AB461" s="860"/>
      <c r="AC461" s="860"/>
      <c r="AD461" s="860"/>
    </row>
    <row r="462" spans="1:30" ht="15.75" customHeight="1" x14ac:dyDescent="0.25">
      <c r="A462" s="860"/>
      <c r="B462" s="860"/>
      <c r="C462" s="860"/>
      <c r="D462" s="860"/>
      <c r="E462" s="860"/>
      <c r="F462" s="860"/>
      <c r="G462" s="868"/>
      <c r="H462" s="860"/>
      <c r="I462" s="860"/>
      <c r="J462" s="860"/>
      <c r="K462" s="860"/>
      <c r="L462" s="860"/>
      <c r="M462" s="860"/>
      <c r="N462" s="860"/>
      <c r="O462" s="860"/>
      <c r="P462" s="860"/>
      <c r="Q462" s="860"/>
      <c r="R462" s="860"/>
      <c r="S462" s="860"/>
      <c r="T462" s="860"/>
      <c r="U462" s="860"/>
      <c r="V462" s="860"/>
      <c r="W462" s="860"/>
      <c r="X462" s="860"/>
      <c r="Y462" s="860"/>
      <c r="Z462" s="860"/>
      <c r="AA462" s="860"/>
      <c r="AB462" s="860"/>
      <c r="AC462" s="860"/>
      <c r="AD462" s="860"/>
    </row>
    <row r="463" spans="1:30" ht="15.75" customHeight="1" x14ac:dyDescent="0.25">
      <c r="A463" s="860"/>
      <c r="B463" s="860"/>
      <c r="C463" s="860"/>
      <c r="D463" s="860"/>
      <c r="E463" s="860"/>
      <c r="F463" s="860"/>
      <c r="G463" s="868"/>
      <c r="H463" s="860"/>
      <c r="I463" s="860"/>
      <c r="J463" s="860"/>
      <c r="K463" s="860"/>
      <c r="L463" s="860"/>
      <c r="M463" s="860"/>
      <c r="N463" s="860"/>
      <c r="O463" s="860"/>
      <c r="P463" s="860"/>
      <c r="Q463" s="860"/>
      <c r="R463" s="860"/>
      <c r="S463" s="860"/>
      <c r="T463" s="860"/>
      <c r="U463" s="860"/>
      <c r="V463" s="860"/>
      <c r="W463" s="860"/>
      <c r="X463" s="860"/>
      <c r="Y463" s="860"/>
      <c r="Z463" s="860"/>
      <c r="AA463" s="860"/>
      <c r="AB463" s="860"/>
      <c r="AC463" s="860"/>
      <c r="AD463" s="860"/>
    </row>
    <row r="464" spans="1:30" ht="15.75" customHeight="1" x14ac:dyDescent="0.25">
      <c r="A464" s="860"/>
      <c r="B464" s="860"/>
      <c r="C464" s="860"/>
      <c r="D464" s="860"/>
      <c r="E464" s="860"/>
      <c r="F464" s="860"/>
      <c r="G464" s="868"/>
      <c r="H464" s="860"/>
      <c r="I464" s="860"/>
      <c r="J464" s="860"/>
      <c r="K464" s="860"/>
      <c r="L464" s="860"/>
      <c r="M464" s="860"/>
      <c r="N464" s="860"/>
      <c r="O464" s="860"/>
      <c r="P464" s="860"/>
      <c r="Q464" s="860"/>
      <c r="R464" s="860"/>
      <c r="S464" s="860"/>
      <c r="T464" s="860"/>
      <c r="U464" s="860"/>
      <c r="V464" s="860"/>
      <c r="W464" s="860"/>
      <c r="X464" s="860"/>
      <c r="Y464" s="860"/>
      <c r="Z464" s="860"/>
      <c r="AA464" s="860"/>
      <c r="AB464" s="860"/>
      <c r="AC464" s="860"/>
      <c r="AD464" s="860"/>
    </row>
    <row r="465" spans="1:30" ht="15.75" customHeight="1" x14ac:dyDescent="0.25">
      <c r="A465" s="860"/>
      <c r="B465" s="860"/>
      <c r="C465" s="860"/>
      <c r="D465" s="860"/>
      <c r="E465" s="860"/>
      <c r="F465" s="860"/>
      <c r="G465" s="868"/>
      <c r="H465" s="860"/>
      <c r="I465" s="860"/>
      <c r="J465" s="860"/>
      <c r="K465" s="860"/>
      <c r="L465" s="860"/>
      <c r="M465" s="860"/>
      <c r="N465" s="860"/>
      <c r="O465" s="860"/>
      <c r="P465" s="860"/>
      <c r="Q465" s="860"/>
      <c r="R465" s="860"/>
      <c r="S465" s="860"/>
      <c r="T465" s="860"/>
      <c r="U465" s="860"/>
      <c r="V465" s="860"/>
      <c r="W465" s="860"/>
      <c r="X465" s="860"/>
      <c r="Y465" s="860"/>
      <c r="Z465" s="860"/>
      <c r="AA465" s="860"/>
      <c r="AB465" s="860"/>
      <c r="AC465" s="860"/>
      <c r="AD465" s="860"/>
    </row>
    <row r="466" spans="1:30" ht="15.75" customHeight="1" x14ac:dyDescent="0.25">
      <c r="A466" s="860"/>
      <c r="B466" s="860"/>
      <c r="C466" s="860"/>
      <c r="D466" s="860"/>
      <c r="E466" s="860"/>
      <c r="F466" s="860"/>
      <c r="G466" s="868"/>
      <c r="H466" s="860"/>
      <c r="I466" s="860"/>
      <c r="J466" s="860"/>
      <c r="K466" s="860"/>
      <c r="L466" s="860"/>
      <c r="M466" s="860"/>
      <c r="N466" s="860"/>
      <c r="O466" s="860"/>
      <c r="P466" s="860"/>
      <c r="Q466" s="860"/>
      <c r="R466" s="860"/>
      <c r="S466" s="860"/>
      <c r="T466" s="860"/>
      <c r="U466" s="860"/>
      <c r="V466" s="860"/>
      <c r="W466" s="860"/>
      <c r="X466" s="860"/>
      <c r="Y466" s="860"/>
      <c r="Z466" s="860"/>
      <c r="AA466" s="860"/>
      <c r="AB466" s="860"/>
      <c r="AC466" s="860"/>
      <c r="AD466" s="860"/>
    </row>
    <row r="467" spans="1:30" ht="15.75" customHeight="1" x14ac:dyDescent="0.25">
      <c r="A467" s="860"/>
      <c r="B467" s="860"/>
      <c r="C467" s="860"/>
      <c r="D467" s="860"/>
      <c r="E467" s="860"/>
      <c r="F467" s="860"/>
      <c r="G467" s="868"/>
      <c r="H467" s="860"/>
      <c r="I467" s="860"/>
      <c r="J467" s="860"/>
      <c r="K467" s="860"/>
      <c r="L467" s="860"/>
      <c r="M467" s="860"/>
      <c r="N467" s="860"/>
      <c r="O467" s="860"/>
      <c r="P467" s="860"/>
      <c r="Q467" s="860"/>
      <c r="R467" s="860"/>
      <c r="S467" s="860"/>
      <c r="T467" s="860"/>
      <c r="U467" s="860"/>
      <c r="V467" s="860"/>
      <c r="W467" s="860"/>
      <c r="X467" s="860"/>
      <c r="Y467" s="860"/>
      <c r="Z467" s="860"/>
      <c r="AA467" s="860"/>
      <c r="AB467" s="860"/>
      <c r="AC467" s="860"/>
      <c r="AD467" s="860"/>
    </row>
    <row r="468" spans="1:30" ht="15.75" customHeight="1" x14ac:dyDescent="0.25">
      <c r="A468" s="860"/>
      <c r="B468" s="860"/>
      <c r="C468" s="860"/>
      <c r="D468" s="860"/>
      <c r="E468" s="860"/>
      <c r="F468" s="860"/>
      <c r="G468" s="868"/>
      <c r="H468" s="860"/>
      <c r="I468" s="860"/>
      <c r="J468" s="860"/>
      <c r="K468" s="860"/>
      <c r="L468" s="860"/>
      <c r="M468" s="860"/>
      <c r="N468" s="860"/>
      <c r="O468" s="860"/>
      <c r="P468" s="860"/>
      <c r="Q468" s="860"/>
      <c r="R468" s="860"/>
      <c r="S468" s="860"/>
      <c r="T468" s="860"/>
      <c r="U468" s="860"/>
      <c r="V468" s="860"/>
      <c r="W468" s="860"/>
      <c r="X468" s="860"/>
      <c r="Y468" s="860"/>
      <c r="Z468" s="860"/>
      <c r="AA468" s="860"/>
      <c r="AB468" s="860"/>
      <c r="AC468" s="860"/>
      <c r="AD468" s="860"/>
    </row>
    <row r="469" spans="1:30" ht="15.75" customHeight="1" x14ac:dyDescent="0.25">
      <c r="A469" s="860"/>
      <c r="B469" s="860"/>
      <c r="C469" s="860"/>
      <c r="D469" s="860"/>
      <c r="E469" s="860"/>
      <c r="F469" s="860"/>
      <c r="G469" s="868"/>
      <c r="H469" s="860"/>
      <c r="I469" s="860"/>
      <c r="J469" s="860"/>
      <c r="K469" s="860"/>
      <c r="L469" s="860"/>
      <c r="M469" s="860"/>
      <c r="N469" s="860"/>
      <c r="O469" s="860"/>
      <c r="P469" s="860"/>
      <c r="Q469" s="860"/>
      <c r="R469" s="860"/>
      <c r="S469" s="860"/>
      <c r="T469" s="860"/>
      <c r="U469" s="860"/>
      <c r="V469" s="860"/>
      <c r="W469" s="860"/>
      <c r="X469" s="860"/>
      <c r="Y469" s="860"/>
      <c r="Z469" s="860"/>
      <c r="AA469" s="860"/>
      <c r="AB469" s="860"/>
      <c r="AC469" s="860"/>
      <c r="AD469" s="860"/>
    </row>
    <row r="470" spans="1:30" ht="15.75" customHeight="1" x14ac:dyDescent="0.25">
      <c r="A470" s="860"/>
      <c r="B470" s="860"/>
      <c r="C470" s="860"/>
      <c r="D470" s="860"/>
      <c r="E470" s="860"/>
      <c r="F470" s="860"/>
      <c r="G470" s="868"/>
      <c r="H470" s="860"/>
      <c r="I470" s="860"/>
      <c r="J470" s="860"/>
      <c r="K470" s="860"/>
      <c r="L470" s="860"/>
      <c r="M470" s="860"/>
      <c r="N470" s="860"/>
      <c r="O470" s="860"/>
      <c r="P470" s="860"/>
      <c r="Q470" s="860"/>
      <c r="R470" s="860"/>
      <c r="S470" s="860"/>
      <c r="T470" s="860"/>
      <c r="U470" s="860"/>
      <c r="V470" s="860"/>
      <c r="W470" s="860"/>
      <c r="X470" s="860"/>
      <c r="Y470" s="860"/>
      <c r="Z470" s="860"/>
      <c r="AA470" s="860"/>
      <c r="AB470" s="860"/>
      <c r="AC470" s="860"/>
      <c r="AD470" s="860"/>
    </row>
    <row r="471" spans="1:30" ht="15.75" customHeight="1" x14ac:dyDescent="0.25">
      <c r="A471" s="860"/>
      <c r="B471" s="860"/>
      <c r="C471" s="860"/>
      <c r="D471" s="860"/>
      <c r="E471" s="860"/>
      <c r="F471" s="860"/>
      <c r="G471" s="868"/>
      <c r="H471" s="860"/>
      <c r="I471" s="860"/>
      <c r="J471" s="860"/>
      <c r="K471" s="860"/>
      <c r="L471" s="860"/>
      <c r="M471" s="860"/>
      <c r="N471" s="860"/>
      <c r="O471" s="860"/>
      <c r="P471" s="860"/>
      <c r="Q471" s="860"/>
      <c r="R471" s="860"/>
      <c r="S471" s="860"/>
      <c r="T471" s="860"/>
      <c r="U471" s="860"/>
      <c r="V471" s="860"/>
      <c r="W471" s="860"/>
      <c r="X471" s="860"/>
      <c r="Y471" s="860"/>
      <c r="Z471" s="860"/>
      <c r="AA471" s="860"/>
      <c r="AB471" s="860"/>
      <c r="AC471" s="860"/>
      <c r="AD471" s="860"/>
    </row>
    <row r="472" spans="1:30" ht="15.75" customHeight="1" x14ac:dyDescent="0.25">
      <c r="A472" s="860"/>
      <c r="B472" s="860"/>
      <c r="C472" s="860"/>
      <c r="D472" s="860"/>
      <c r="E472" s="860"/>
      <c r="F472" s="860"/>
      <c r="G472" s="868"/>
      <c r="H472" s="860"/>
      <c r="I472" s="860"/>
      <c r="J472" s="860"/>
      <c r="K472" s="860"/>
      <c r="L472" s="860"/>
      <c r="M472" s="860"/>
      <c r="N472" s="860"/>
      <c r="O472" s="860"/>
      <c r="P472" s="860"/>
      <c r="Q472" s="860"/>
      <c r="R472" s="860"/>
      <c r="S472" s="860"/>
      <c r="T472" s="860"/>
      <c r="U472" s="860"/>
      <c r="V472" s="860"/>
      <c r="W472" s="860"/>
      <c r="X472" s="860"/>
      <c r="Y472" s="860"/>
      <c r="Z472" s="860"/>
      <c r="AA472" s="860"/>
      <c r="AB472" s="860"/>
      <c r="AC472" s="860"/>
      <c r="AD472" s="860"/>
    </row>
    <row r="473" spans="1:30" ht="15.75" customHeight="1" x14ac:dyDescent="0.25">
      <c r="A473" s="860"/>
      <c r="B473" s="860"/>
      <c r="C473" s="860"/>
      <c r="D473" s="860"/>
      <c r="E473" s="860"/>
      <c r="F473" s="860"/>
      <c r="G473" s="868"/>
      <c r="H473" s="860"/>
      <c r="I473" s="860"/>
      <c r="J473" s="860"/>
      <c r="K473" s="860"/>
      <c r="L473" s="860"/>
      <c r="M473" s="860"/>
      <c r="N473" s="860"/>
      <c r="O473" s="860"/>
      <c r="P473" s="860"/>
      <c r="Q473" s="860"/>
      <c r="R473" s="860"/>
      <c r="S473" s="860"/>
      <c r="T473" s="860"/>
      <c r="U473" s="860"/>
      <c r="V473" s="860"/>
      <c r="W473" s="860"/>
      <c r="X473" s="860"/>
      <c r="Y473" s="860"/>
      <c r="Z473" s="860"/>
      <c r="AA473" s="860"/>
      <c r="AB473" s="860"/>
      <c r="AC473" s="860"/>
      <c r="AD473" s="860"/>
    </row>
    <row r="474" spans="1:30" ht="15.75" customHeight="1" x14ac:dyDescent="0.25">
      <c r="A474" s="860"/>
      <c r="B474" s="860"/>
      <c r="C474" s="860"/>
      <c r="D474" s="860"/>
      <c r="E474" s="860"/>
      <c r="F474" s="860"/>
      <c r="G474" s="868"/>
      <c r="H474" s="860"/>
      <c r="I474" s="860"/>
      <c r="J474" s="860"/>
      <c r="K474" s="860"/>
      <c r="L474" s="860"/>
      <c r="M474" s="860"/>
      <c r="N474" s="860"/>
      <c r="O474" s="860"/>
      <c r="P474" s="860"/>
      <c r="Q474" s="860"/>
      <c r="R474" s="860"/>
      <c r="S474" s="860"/>
      <c r="T474" s="860"/>
      <c r="U474" s="860"/>
      <c r="V474" s="860"/>
      <c r="W474" s="860"/>
      <c r="X474" s="860"/>
      <c r="Y474" s="860"/>
      <c r="Z474" s="860"/>
      <c r="AA474" s="860"/>
      <c r="AB474" s="860"/>
      <c r="AC474" s="860"/>
      <c r="AD474" s="860"/>
    </row>
    <row r="475" spans="1:30" ht="15.75" customHeight="1" x14ac:dyDescent="0.25">
      <c r="A475" s="860"/>
      <c r="B475" s="860"/>
      <c r="C475" s="860"/>
      <c r="D475" s="860"/>
      <c r="E475" s="860"/>
      <c r="F475" s="860"/>
      <c r="G475" s="868"/>
      <c r="H475" s="860"/>
      <c r="I475" s="860"/>
      <c r="J475" s="860"/>
      <c r="K475" s="860"/>
      <c r="L475" s="860"/>
      <c r="M475" s="860"/>
      <c r="N475" s="860"/>
      <c r="O475" s="860"/>
      <c r="P475" s="860"/>
      <c r="Q475" s="860"/>
      <c r="R475" s="860"/>
      <c r="S475" s="860"/>
      <c r="T475" s="860"/>
      <c r="U475" s="860"/>
      <c r="V475" s="860"/>
      <c r="W475" s="860"/>
      <c r="X475" s="860"/>
      <c r="Y475" s="860"/>
      <c r="Z475" s="860"/>
      <c r="AA475" s="860"/>
      <c r="AB475" s="860"/>
      <c r="AC475" s="860"/>
      <c r="AD475" s="860"/>
    </row>
    <row r="476" spans="1:30" ht="15.75" customHeight="1" x14ac:dyDescent="0.25">
      <c r="A476" s="860"/>
      <c r="B476" s="860"/>
      <c r="C476" s="860"/>
      <c r="D476" s="860"/>
      <c r="E476" s="860"/>
      <c r="F476" s="860"/>
      <c r="G476" s="868"/>
      <c r="H476" s="860"/>
      <c r="I476" s="860"/>
      <c r="J476" s="860"/>
      <c r="K476" s="860"/>
      <c r="L476" s="860"/>
      <c r="M476" s="860"/>
      <c r="N476" s="860"/>
      <c r="O476" s="860"/>
      <c r="P476" s="860"/>
      <c r="Q476" s="860"/>
      <c r="R476" s="860"/>
      <c r="S476" s="860"/>
      <c r="T476" s="860"/>
      <c r="U476" s="860"/>
      <c r="V476" s="860"/>
      <c r="W476" s="860"/>
      <c r="X476" s="860"/>
      <c r="Y476" s="860"/>
      <c r="Z476" s="860"/>
      <c r="AA476" s="860"/>
      <c r="AB476" s="860"/>
      <c r="AC476" s="860"/>
      <c r="AD476" s="860"/>
    </row>
    <row r="477" spans="1:30" ht="15.75" customHeight="1" x14ac:dyDescent="0.25">
      <c r="A477" s="860"/>
      <c r="B477" s="860"/>
      <c r="C477" s="860"/>
      <c r="D477" s="860"/>
      <c r="E477" s="860"/>
      <c r="F477" s="860"/>
      <c r="G477" s="868"/>
      <c r="H477" s="860"/>
      <c r="I477" s="860"/>
      <c r="J477" s="860"/>
      <c r="K477" s="860"/>
      <c r="L477" s="860"/>
      <c r="M477" s="860"/>
      <c r="N477" s="860"/>
      <c r="O477" s="860"/>
      <c r="P477" s="860"/>
      <c r="Q477" s="860"/>
      <c r="R477" s="860"/>
      <c r="S477" s="860"/>
      <c r="T477" s="860"/>
      <c r="U477" s="860"/>
      <c r="V477" s="860"/>
      <c r="W477" s="860"/>
      <c r="X477" s="860"/>
      <c r="Y477" s="860"/>
      <c r="Z477" s="860"/>
      <c r="AA477" s="860"/>
      <c r="AB477" s="860"/>
      <c r="AC477" s="860"/>
      <c r="AD477" s="860"/>
    </row>
    <row r="478" spans="1:30" ht="15.75" customHeight="1" x14ac:dyDescent="0.25">
      <c r="A478" s="860"/>
      <c r="B478" s="860"/>
      <c r="C478" s="860"/>
      <c r="D478" s="860"/>
      <c r="E478" s="860"/>
      <c r="F478" s="860"/>
      <c r="G478" s="868"/>
      <c r="H478" s="860"/>
      <c r="I478" s="860"/>
      <c r="J478" s="860"/>
      <c r="K478" s="860"/>
      <c r="L478" s="860"/>
      <c r="M478" s="860"/>
      <c r="N478" s="860"/>
      <c r="O478" s="860"/>
      <c r="P478" s="860"/>
      <c r="Q478" s="860"/>
      <c r="R478" s="860"/>
      <c r="S478" s="860"/>
      <c r="T478" s="860"/>
      <c r="U478" s="860"/>
      <c r="V478" s="860"/>
      <c r="W478" s="860"/>
      <c r="X478" s="860"/>
      <c r="Y478" s="860"/>
      <c r="Z478" s="860"/>
      <c r="AA478" s="860"/>
      <c r="AB478" s="860"/>
      <c r="AC478" s="860"/>
      <c r="AD478" s="860"/>
    </row>
    <row r="479" spans="1:30" ht="15.75" customHeight="1" x14ac:dyDescent="0.25">
      <c r="A479" s="860"/>
      <c r="B479" s="860"/>
      <c r="C479" s="860"/>
      <c r="D479" s="860"/>
      <c r="E479" s="860"/>
      <c r="F479" s="860"/>
      <c r="G479" s="868"/>
      <c r="H479" s="860"/>
      <c r="I479" s="860"/>
      <c r="J479" s="860"/>
      <c r="K479" s="860"/>
      <c r="L479" s="860"/>
      <c r="M479" s="860"/>
      <c r="N479" s="860"/>
      <c r="O479" s="860"/>
      <c r="P479" s="860"/>
      <c r="Q479" s="860"/>
      <c r="R479" s="860"/>
      <c r="S479" s="860"/>
      <c r="T479" s="860"/>
      <c r="U479" s="860"/>
      <c r="V479" s="860"/>
      <c r="W479" s="860"/>
      <c r="X479" s="860"/>
      <c r="Y479" s="860"/>
      <c r="Z479" s="860"/>
      <c r="AA479" s="860"/>
      <c r="AB479" s="860"/>
      <c r="AC479" s="860"/>
      <c r="AD479" s="860"/>
    </row>
    <row r="480" spans="1:30" ht="15.75" customHeight="1" x14ac:dyDescent="0.25">
      <c r="A480" s="860"/>
      <c r="B480" s="860"/>
      <c r="C480" s="860"/>
      <c r="D480" s="860"/>
      <c r="E480" s="860"/>
      <c r="F480" s="860"/>
      <c r="G480" s="868"/>
      <c r="H480" s="860"/>
      <c r="I480" s="860"/>
      <c r="J480" s="860"/>
      <c r="K480" s="860"/>
      <c r="L480" s="860"/>
      <c r="M480" s="860"/>
      <c r="N480" s="860"/>
      <c r="O480" s="860"/>
      <c r="P480" s="860"/>
      <c r="Q480" s="860"/>
      <c r="R480" s="860"/>
      <c r="S480" s="860"/>
      <c r="T480" s="860"/>
      <c r="U480" s="860"/>
      <c r="V480" s="860"/>
      <c r="W480" s="860"/>
      <c r="X480" s="860"/>
      <c r="Y480" s="860"/>
      <c r="Z480" s="860"/>
      <c r="AA480" s="860"/>
      <c r="AB480" s="860"/>
      <c r="AC480" s="860"/>
      <c r="AD480" s="860"/>
    </row>
    <row r="481" spans="1:30" ht="15.75" customHeight="1" x14ac:dyDescent="0.25">
      <c r="A481" s="860"/>
      <c r="B481" s="860"/>
      <c r="C481" s="860"/>
      <c r="D481" s="860"/>
      <c r="E481" s="860"/>
      <c r="F481" s="860"/>
      <c r="G481" s="868"/>
      <c r="H481" s="860"/>
      <c r="I481" s="860"/>
      <c r="J481" s="860"/>
      <c r="K481" s="860"/>
      <c r="L481" s="860"/>
      <c r="M481" s="860"/>
      <c r="N481" s="860"/>
      <c r="O481" s="860"/>
      <c r="P481" s="860"/>
      <c r="Q481" s="860"/>
      <c r="R481" s="860"/>
      <c r="S481" s="860"/>
      <c r="T481" s="860"/>
      <c r="U481" s="860"/>
      <c r="V481" s="860"/>
      <c r="W481" s="860"/>
      <c r="X481" s="860"/>
      <c r="Y481" s="860"/>
      <c r="Z481" s="860"/>
      <c r="AA481" s="860"/>
      <c r="AB481" s="860"/>
      <c r="AC481" s="860"/>
      <c r="AD481" s="860"/>
    </row>
    <row r="482" spans="1:30" ht="15.75" customHeight="1" x14ac:dyDescent="0.25">
      <c r="A482" s="860"/>
      <c r="B482" s="860"/>
      <c r="C482" s="860"/>
      <c r="D482" s="860"/>
      <c r="E482" s="860"/>
      <c r="F482" s="860"/>
      <c r="G482" s="868"/>
      <c r="H482" s="860"/>
      <c r="I482" s="860"/>
      <c r="J482" s="860"/>
      <c r="K482" s="860"/>
      <c r="L482" s="860"/>
      <c r="M482" s="860"/>
      <c r="N482" s="860"/>
      <c r="O482" s="860"/>
      <c r="P482" s="860"/>
      <c r="Q482" s="860"/>
      <c r="R482" s="860"/>
      <c r="S482" s="860"/>
      <c r="T482" s="860"/>
      <c r="U482" s="860"/>
      <c r="V482" s="860"/>
      <c r="W482" s="860"/>
      <c r="X482" s="860"/>
      <c r="Y482" s="860"/>
      <c r="Z482" s="860"/>
      <c r="AA482" s="860"/>
      <c r="AB482" s="860"/>
      <c r="AC482" s="860"/>
      <c r="AD482" s="860"/>
    </row>
    <row r="483" spans="1:30" ht="15.75" customHeight="1" x14ac:dyDescent="0.25">
      <c r="A483" s="860"/>
      <c r="B483" s="860"/>
      <c r="C483" s="860"/>
      <c r="D483" s="860"/>
      <c r="E483" s="860"/>
      <c r="F483" s="860"/>
      <c r="G483" s="868"/>
      <c r="H483" s="860"/>
      <c r="I483" s="860"/>
      <c r="J483" s="860"/>
      <c r="K483" s="860"/>
      <c r="L483" s="860"/>
      <c r="M483" s="860"/>
      <c r="N483" s="860"/>
      <c r="O483" s="860"/>
      <c r="P483" s="860"/>
      <c r="Q483" s="860"/>
      <c r="R483" s="860"/>
      <c r="S483" s="860"/>
      <c r="T483" s="860"/>
      <c r="U483" s="860"/>
      <c r="V483" s="860"/>
      <c r="W483" s="860"/>
      <c r="X483" s="860"/>
      <c r="Y483" s="860"/>
      <c r="Z483" s="860"/>
      <c r="AA483" s="860"/>
      <c r="AB483" s="860"/>
      <c r="AC483" s="860"/>
      <c r="AD483" s="860"/>
    </row>
    <row r="484" spans="1:30" ht="15.75" customHeight="1" x14ac:dyDescent="0.25">
      <c r="A484" s="860"/>
      <c r="B484" s="860"/>
      <c r="C484" s="860"/>
      <c r="D484" s="860"/>
      <c r="E484" s="860"/>
      <c r="F484" s="860"/>
      <c r="G484" s="868"/>
      <c r="H484" s="860"/>
      <c r="I484" s="860"/>
      <c r="J484" s="860"/>
      <c r="K484" s="860"/>
      <c r="L484" s="860"/>
      <c r="M484" s="860"/>
      <c r="N484" s="860"/>
      <c r="O484" s="860"/>
      <c r="P484" s="860"/>
      <c r="Q484" s="860"/>
      <c r="R484" s="860"/>
      <c r="S484" s="860"/>
      <c r="T484" s="860"/>
      <c r="U484" s="860"/>
      <c r="V484" s="860"/>
      <c r="W484" s="860"/>
      <c r="X484" s="860"/>
      <c r="Y484" s="860"/>
      <c r="Z484" s="860"/>
      <c r="AA484" s="860"/>
      <c r="AB484" s="860"/>
      <c r="AC484" s="860"/>
      <c r="AD484" s="860"/>
    </row>
    <row r="485" spans="1:30" ht="15.75" customHeight="1" x14ac:dyDescent="0.25">
      <c r="A485" s="860"/>
      <c r="B485" s="860"/>
      <c r="C485" s="860"/>
      <c r="D485" s="860"/>
      <c r="E485" s="860"/>
      <c r="F485" s="860"/>
      <c r="G485" s="868"/>
      <c r="H485" s="860"/>
      <c r="I485" s="860"/>
      <c r="J485" s="860"/>
      <c r="K485" s="860"/>
      <c r="L485" s="860"/>
      <c r="M485" s="860"/>
      <c r="N485" s="860"/>
      <c r="O485" s="860"/>
      <c r="P485" s="860"/>
      <c r="Q485" s="860"/>
      <c r="R485" s="860"/>
      <c r="S485" s="860"/>
      <c r="T485" s="860"/>
      <c r="U485" s="860"/>
      <c r="V485" s="860"/>
      <c r="W485" s="860"/>
      <c r="X485" s="860"/>
      <c r="Y485" s="860"/>
      <c r="Z485" s="860"/>
      <c r="AA485" s="860"/>
      <c r="AB485" s="860"/>
      <c r="AC485" s="860"/>
      <c r="AD485" s="860"/>
    </row>
    <row r="486" spans="1:30" ht="15.75" customHeight="1" x14ac:dyDescent="0.25">
      <c r="A486" s="860"/>
      <c r="B486" s="860"/>
      <c r="C486" s="860"/>
      <c r="D486" s="860"/>
      <c r="E486" s="860"/>
      <c r="F486" s="860"/>
      <c r="G486" s="868"/>
      <c r="H486" s="860"/>
      <c r="I486" s="860"/>
      <c r="J486" s="860"/>
      <c r="K486" s="860"/>
      <c r="L486" s="860"/>
      <c r="M486" s="860"/>
      <c r="N486" s="860"/>
      <c r="O486" s="860"/>
      <c r="P486" s="860"/>
      <c r="Q486" s="860"/>
      <c r="R486" s="860"/>
      <c r="S486" s="860"/>
      <c r="T486" s="860"/>
      <c r="U486" s="860"/>
      <c r="V486" s="860"/>
      <c r="W486" s="860"/>
      <c r="X486" s="860"/>
      <c r="Y486" s="860"/>
      <c r="Z486" s="860"/>
      <c r="AA486" s="860"/>
      <c r="AB486" s="860"/>
      <c r="AC486" s="860"/>
      <c r="AD486" s="860"/>
    </row>
    <row r="487" spans="1:30" ht="15.75" customHeight="1" x14ac:dyDescent="0.25">
      <c r="A487" s="860"/>
      <c r="B487" s="860"/>
      <c r="C487" s="860"/>
      <c r="D487" s="860"/>
      <c r="E487" s="860"/>
      <c r="F487" s="860"/>
      <c r="G487" s="868"/>
      <c r="H487" s="860"/>
      <c r="I487" s="860"/>
      <c r="J487" s="860"/>
      <c r="K487" s="860"/>
      <c r="L487" s="860"/>
      <c r="M487" s="860"/>
      <c r="N487" s="860"/>
      <c r="O487" s="860"/>
      <c r="P487" s="860"/>
      <c r="Q487" s="860"/>
      <c r="R487" s="860"/>
      <c r="S487" s="860"/>
      <c r="T487" s="860"/>
      <c r="U487" s="860"/>
      <c r="V487" s="860"/>
      <c r="W487" s="860"/>
      <c r="X487" s="860"/>
      <c r="Y487" s="860"/>
      <c r="Z487" s="860"/>
      <c r="AA487" s="860"/>
      <c r="AB487" s="860"/>
      <c r="AC487" s="860"/>
      <c r="AD487" s="860"/>
    </row>
    <row r="488" spans="1:30" ht="15.75" customHeight="1" x14ac:dyDescent="0.25">
      <c r="A488" s="860"/>
      <c r="B488" s="860"/>
      <c r="C488" s="860"/>
      <c r="D488" s="860"/>
      <c r="E488" s="860"/>
      <c r="F488" s="860"/>
      <c r="G488" s="868"/>
      <c r="H488" s="860"/>
      <c r="I488" s="860"/>
      <c r="J488" s="860"/>
      <c r="K488" s="860"/>
      <c r="L488" s="860"/>
      <c r="M488" s="860"/>
      <c r="N488" s="860"/>
      <c r="O488" s="860"/>
      <c r="P488" s="860"/>
      <c r="Q488" s="860"/>
      <c r="R488" s="860"/>
      <c r="S488" s="860"/>
      <c r="T488" s="860"/>
      <c r="U488" s="860"/>
      <c r="V488" s="860"/>
      <c r="W488" s="860"/>
      <c r="X488" s="860"/>
      <c r="Y488" s="860"/>
      <c r="Z488" s="860"/>
      <c r="AA488" s="860"/>
      <c r="AB488" s="860"/>
      <c r="AC488" s="860"/>
      <c r="AD488" s="860"/>
    </row>
    <row r="489" spans="1:30" ht="15.75" customHeight="1" x14ac:dyDescent="0.25">
      <c r="A489" s="860"/>
      <c r="B489" s="860"/>
      <c r="C489" s="860"/>
      <c r="D489" s="860"/>
      <c r="E489" s="860"/>
      <c r="F489" s="860"/>
      <c r="G489" s="868"/>
      <c r="H489" s="860"/>
      <c r="I489" s="860"/>
      <c r="J489" s="860"/>
      <c r="K489" s="860"/>
      <c r="L489" s="860"/>
      <c r="M489" s="860"/>
      <c r="N489" s="860"/>
      <c r="O489" s="860"/>
      <c r="P489" s="860"/>
      <c r="Q489" s="860"/>
      <c r="R489" s="860"/>
      <c r="S489" s="860"/>
      <c r="T489" s="860"/>
      <c r="U489" s="860"/>
      <c r="V489" s="860"/>
      <c r="W489" s="860"/>
      <c r="X489" s="860"/>
      <c r="Y489" s="860"/>
      <c r="Z489" s="860"/>
      <c r="AA489" s="860"/>
      <c r="AB489" s="860"/>
      <c r="AC489" s="860"/>
      <c r="AD489" s="860"/>
    </row>
    <row r="490" spans="1:30" ht="15.75" customHeight="1" x14ac:dyDescent="0.25">
      <c r="A490" s="860"/>
      <c r="B490" s="860"/>
      <c r="C490" s="860"/>
      <c r="D490" s="860"/>
      <c r="E490" s="860"/>
      <c r="F490" s="860"/>
      <c r="G490" s="868"/>
      <c r="H490" s="860"/>
      <c r="I490" s="860"/>
      <c r="J490" s="860"/>
      <c r="K490" s="860"/>
      <c r="L490" s="860"/>
      <c r="M490" s="860"/>
      <c r="N490" s="860"/>
      <c r="O490" s="860"/>
      <c r="P490" s="860"/>
      <c r="Q490" s="860"/>
      <c r="R490" s="860"/>
      <c r="S490" s="860"/>
      <c r="T490" s="860"/>
      <c r="U490" s="860"/>
      <c r="V490" s="860"/>
      <c r="W490" s="860"/>
      <c r="X490" s="860"/>
      <c r="Y490" s="860"/>
      <c r="Z490" s="860"/>
      <c r="AA490" s="860"/>
      <c r="AB490" s="860"/>
      <c r="AC490" s="860"/>
      <c r="AD490" s="860"/>
    </row>
    <row r="491" spans="1:30" ht="15.75" customHeight="1" x14ac:dyDescent="0.25">
      <c r="A491" s="860"/>
      <c r="B491" s="860"/>
      <c r="C491" s="860"/>
      <c r="D491" s="860"/>
      <c r="E491" s="860"/>
      <c r="F491" s="860"/>
      <c r="G491" s="868"/>
      <c r="H491" s="860"/>
      <c r="I491" s="860"/>
      <c r="J491" s="860"/>
      <c r="K491" s="860"/>
      <c r="L491" s="860"/>
      <c r="M491" s="860"/>
      <c r="N491" s="860"/>
      <c r="O491" s="860"/>
      <c r="P491" s="860"/>
      <c r="Q491" s="860"/>
      <c r="R491" s="860"/>
      <c r="S491" s="860"/>
      <c r="T491" s="860"/>
      <c r="U491" s="860"/>
      <c r="V491" s="860"/>
      <c r="W491" s="860"/>
      <c r="X491" s="860"/>
      <c r="Y491" s="860"/>
      <c r="Z491" s="860"/>
      <c r="AA491" s="860"/>
      <c r="AB491" s="860"/>
      <c r="AC491" s="860"/>
      <c r="AD491" s="860"/>
    </row>
    <row r="492" spans="1:30" ht="15.75" customHeight="1" x14ac:dyDescent="0.25">
      <c r="A492" s="860"/>
      <c r="B492" s="860"/>
      <c r="C492" s="860"/>
      <c r="D492" s="860"/>
      <c r="E492" s="860"/>
      <c r="F492" s="860"/>
      <c r="G492" s="868"/>
      <c r="H492" s="860"/>
      <c r="I492" s="860"/>
      <c r="J492" s="860"/>
      <c r="K492" s="860"/>
      <c r="L492" s="860"/>
      <c r="M492" s="860"/>
      <c r="N492" s="860"/>
      <c r="O492" s="860"/>
      <c r="P492" s="860"/>
      <c r="Q492" s="860"/>
      <c r="R492" s="860"/>
      <c r="S492" s="860"/>
      <c r="T492" s="860"/>
      <c r="U492" s="860"/>
      <c r="V492" s="860"/>
      <c r="W492" s="860"/>
      <c r="X492" s="860"/>
      <c r="Y492" s="860"/>
      <c r="Z492" s="860"/>
      <c r="AA492" s="860"/>
      <c r="AB492" s="860"/>
      <c r="AC492" s="860"/>
      <c r="AD492" s="860"/>
    </row>
    <row r="493" spans="1:30" ht="15.75" customHeight="1" x14ac:dyDescent="0.25">
      <c r="A493" s="860"/>
      <c r="B493" s="860"/>
      <c r="C493" s="860"/>
      <c r="D493" s="860"/>
      <c r="E493" s="860"/>
      <c r="F493" s="860"/>
      <c r="G493" s="868"/>
      <c r="H493" s="860"/>
      <c r="I493" s="860"/>
      <c r="J493" s="860"/>
      <c r="K493" s="860"/>
      <c r="L493" s="860"/>
      <c r="M493" s="860"/>
      <c r="N493" s="860"/>
      <c r="O493" s="860"/>
      <c r="P493" s="860"/>
      <c r="Q493" s="860"/>
      <c r="R493" s="860"/>
      <c r="S493" s="860"/>
      <c r="T493" s="860"/>
      <c r="U493" s="860"/>
      <c r="V493" s="860"/>
      <c r="W493" s="860"/>
      <c r="X493" s="860"/>
      <c r="Y493" s="860"/>
      <c r="Z493" s="860"/>
      <c r="AA493" s="860"/>
      <c r="AB493" s="860"/>
      <c r="AC493" s="860"/>
      <c r="AD493" s="860"/>
    </row>
    <row r="494" spans="1:30" ht="15.75" customHeight="1" x14ac:dyDescent="0.25">
      <c r="A494" s="860"/>
      <c r="B494" s="860"/>
      <c r="C494" s="860"/>
      <c r="D494" s="860"/>
      <c r="E494" s="860"/>
      <c r="F494" s="860"/>
      <c r="G494" s="868"/>
      <c r="H494" s="860"/>
      <c r="I494" s="860"/>
      <c r="J494" s="860"/>
      <c r="K494" s="860"/>
      <c r="L494" s="860"/>
      <c r="M494" s="860"/>
      <c r="N494" s="860"/>
      <c r="O494" s="860"/>
      <c r="P494" s="860"/>
      <c r="Q494" s="860"/>
      <c r="R494" s="860"/>
      <c r="S494" s="860"/>
      <c r="T494" s="860"/>
      <c r="U494" s="860"/>
      <c r="V494" s="860"/>
      <c r="W494" s="860"/>
      <c r="X494" s="860"/>
      <c r="Y494" s="860"/>
      <c r="Z494" s="860"/>
      <c r="AA494" s="860"/>
      <c r="AB494" s="860"/>
      <c r="AC494" s="860"/>
      <c r="AD494" s="860"/>
    </row>
    <row r="495" spans="1:30" ht="15.75" customHeight="1" x14ac:dyDescent="0.25">
      <c r="A495" s="860"/>
      <c r="B495" s="860"/>
      <c r="C495" s="860"/>
      <c r="D495" s="860"/>
      <c r="E495" s="860"/>
      <c r="F495" s="860"/>
      <c r="G495" s="868"/>
      <c r="H495" s="860"/>
      <c r="I495" s="860"/>
      <c r="J495" s="860"/>
      <c r="K495" s="860"/>
      <c r="L495" s="860"/>
      <c r="M495" s="860"/>
      <c r="N495" s="860"/>
      <c r="O495" s="860"/>
      <c r="P495" s="860"/>
      <c r="Q495" s="860"/>
      <c r="R495" s="860"/>
      <c r="S495" s="860"/>
      <c r="T495" s="860"/>
      <c r="U495" s="860"/>
      <c r="V495" s="860"/>
      <c r="W495" s="860"/>
      <c r="X495" s="860"/>
      <c r="Y495" s="860"/>
      <c r="Z495" s="860"/>
      <c r="AA495" s="860"/>
      <c r="AB495" s="860"/>
      <c r="AC495" s="860"/>
      <c r="AD495" s="860"/>
    </row>
    <row r="496" spans="1:30" ht="15.75" customHeight="1" x14ac:dyDescent="0.25">
      <c r="A496" s="860"/>
      <c r="B496" s="860"/>
      <c r="C496" s="860"/>
      <c r="D496" s="860"/>
      <c r="E496" s="860"/>
      <c r="F496" s="860"/>
      <c r="G496" s="868"/>
      <c r="H496" s="860"/>
      <c r="I496" s="860"/>
      <c r="J496" s="860"/>
      <c r="K496" s="860"/>
      <c r="L496" s="860"/>
      <c r="M496" s="860"/>
      <c r="N496" s="860"/>
      <c r="O496" s="860"/>
      <c r="P496" s="860"/>
      <c r="Q496" s="860"/>
      <c r="R496" s="860"/>
      <c r="S496" s="860"/>
      <c r="T496" s="860"/>
      <c r="U496" s="860"/>
      <c r="V496" s="860"/>
      <c r="W496" s="860"/>
      <c r="X496" s="860"/>
      <c r="Y496" s="860"/>
      <c r="Z496" s="860"/>
      <c r="AA496" s="860"/>
      <c r="AB496" s="860"/>
      <c r="AC496" s="860"/>
      <c r="AD496" s="860"/>
    </row>
    <row r="497" spans="1:30" ht="15.75" customHeight="1" x14ac:dyDescent="0.25">
      <c r="A497" s="860"/>
      <c r="B497" s="860"/>
      <c r="C497" s="860"/>
      <c r="D497" s="860"/>
      <c r="E497" s="860"/>
      <c r="F497" s="860"/>
      <c r="G497" s="868"/>
      <c r="H497" s="860"/>
      <c r="I497" s="860"/>
      <c r="J497" s="860"/>
      <c r="K497" s="860"/>
      <c r="L497" s="860"/>
      <c r="M497" s="860"/>
      <c r="N497" s="860"/>
      <c r="O497" s="860"/>
      <c r="P497" s="860"/>
      <c r="Q497" s="860"/>
      <c r="R497" s="860"/>
      <c r="S497" s="860"/>
      <c r="T497" s="860"/>
      <c r="U497" s="860"/>
      <c r="V497" s="860"/>
      <c r="W497" s="860"/>
      <c r="X497" s="860"/>
      <c r="Y497" s="860"/>
      <c r="Z497" s="860"/>
      <c r="AA497" s="860"/>
      <c r="AB497" s="860"/>
      <c r="AC497" s="860"/>
      <c r="AD497" s="860"/>
    </row>
    <row r="498" spans="1:30" ht="15.75" customHeight="1" x14ac:dyDescent="0.25">
      <c r="A498" s="860"/>
      <c r="B498" s="860"/>
      <c r="C498" s="860"/>
      <c r="D498" s="860"/>
      <c r="E498" s="860"/>
      <c r="F498" s="860"/>
      <c r="G498" s="868"/>
      <c r="H498" s="860"/>
      <c r="I498" s="860"/>
      <c r="J498" s="860"/>
      <c r="K498" s="860"/>
      <c r="L498" s="860"/>
      <c r="M498" s="860"/>
      <c r="N498" s="860"/>
      <c r="O498" s="860"/>
      <c r="P498" s="860"/>
      <c r="Q498" s="860"/>
      <c r="R498" s="860"/>
      <c r="S498" s="860"/>
      <c r="T498" s="860"/>
      <c r="U498" s="860"/>
      <c r="V498" s="860"/>
      <c r="W498" s="860"/>
      <c r="X498" s="860"/>
      <c r="Y498" s="860"/>
      <c r="Z498" s="860"/>
      <c r="AA498" s="860"/>
      <c r="AB498" s="860"/>
      <c r="AC498" s="860"/>
      <c r="AD498" s="860"/>
    </row>
    <row r="499" spans="1:30" ht="15.75" customHeight="1" x14ac:dyDescent="0.25">
      <c r="A499" s="860"/>
      <c r="B499" s="860"/>
      <c r="C499" s="860"/>
      <c r="D499" s="860"/>
      <c r="E499" s="860"/>
      <c r="F499" s="860"/>
      <c r="G499" s="868"/>
      <c r="H499" s="860"/>
      <c r="I499" s="860"/>
      <c r="J499" s="860"/>
      <c r="K499" s="860"/>
      <c r="L499" s="860"/>
      <c r="M499" s="860"/>
      <c r="N499" s="860"/>
      <c r="O499" s="860"/>
      <c r="P499" s="860"/>
      <c r="Q499" s="860"/>
      <c r="R499" s="860"/>
      <c r="S499" s="860"/>
      <c r="T499" s="860"/>
      <c r="U499" s="860"/>
      <c r="V499" s="860"/>
      <c r="W499" s="860"/>
      <c r="X499" s="860"/>
      <c r="Y499" s="860"/>
      <c r="Z499" s="860"/>
      <c r="AA499" s="860"/>
      <c r="AB499" s="860"/>
      <c r="AC499" s="860"/>
      <c r="AD499" s="860"/>
    </row>
    <row r="500" spans="1:30" ht="15.75" customHeight="1" x14ac:dyDescent="0.25">
      <c r="A500" s="860"/>
      <c r="B500" s="860"/>
      <c r="C500" s="860"/>
      <c r="D500" s="860"/>
      <c r="E500" s="860"/>
      <c r="F500" s="860"/>
      <c r="G500" s="868"/>
      <c r="H500" s="860"/>
      <c r="I500" s="860"/>
      <c r="J500" s="860"/>
      <c r="K500" s="860"/>
      <c r="L500" s="860"/>
      <c r="M500" s="860"/>
      <c r="N500" s="860"/>
      <c r="O500" s="860"/>
      <c r="P500" s="860"/>
      <c r="Q500" s="860"/>
      <c r="R500" s="860"/>
      <c r="S500" s="860"/>
      <c r="T500" s="860"/>
      <c r="U500" s="860"/>
      <c r="V500" s="860"/>
      <c r="W500" s="860"/>
      <c r="X500" s="860"/>
      <c r="Y500" s="860"/>
      <c r="Z500" s="860"/>
      <c r="AA500" s="860"/>
      <c r="AB500" s="860"/>
      <c r="AC500" s="860"/>
      <c r="AD500" s="860"/>
    </row>
    <row r="501" spans="1:30" ht="15.75" customHeight="1" x14ac:dyDescent="0.25">
      <c r="A501" s="860"/>
      <c r="B501" s="860"/>
      <c r="C501" s="860"/>
      <c r="D501" s="860"/>
      <c r="E501" s="860"/>
      <c r="F501" s="860"/>
      <c r="G501" s="868"/>
      <c r="H501" s="860"/>
      <c r="I501" s="860"/>
      <c r="J501" s="860"/>
      <c r="K501" s="860"/>
      <c r="L501" s="860"/>
      <c r="M501" s="860"/>
      <c r="N501" s="860"/>
      <c r="O501" s="860"/>
      <c r="P501" s="860"/>
      <c r="Q501" s="860"/>
      <c r="R501" s="860"/>
      <c r="S501" s="860"/>
      <c r="T501" s="860"/>
      <c r="U501" s="860"/>
      <c r="V501" s="860"/>
      <c r="W501" s="860"/>
      <c r="X501" s="860"/>
      <c r="Y501" s="860"/>
      <c r="Z501" s="860"/>
      <c r="AA501" s="860"/>
      <c r="AB501" s="860"/>
      <c r="AC501" s="860"/>
      <c r="AD501" s="860"/>
    </row>
    <row r="502" spans="1:30" ht="15.75" customHeight="1" x14ac:dyDescent="0.25">
      <c r="A502" s="860"/>
      <c r="B502" s="860"/>
      <c r="C502" s="860"/>
      <c r="D502" s="860"/>
      <c r="E502" s="860"/>
      <c r="F502" s="860"/>
      <c r="G502" s="868"/>
      <c r="H502" s="860"/>
      <c r="I502" s="860"/>
      <c r="J502" s="860"/>
      <c r="K502" s="860"/>
      <c r="L502" s="860"/>
      <c r="M502" s="860"/>
      <c r="N502" s="860"/>
      <c r="O502" s="860"/>
      <c r="P502" s="860"/>
      <c r="Q502" s="860"/>
      <c r="R502" s="860"/>
      <c r="S502" s="860"/>
      <c r="T502" s="860"/>
      <c r="U502" s="860"/>
      <c r="V502" s="860"/>
      <c r="W502" s="860"/>
      <c r="X502" s="860"/>
      <c r="Y502" s="860"/>
      <c r="Z502" s="860"/>
      <c r="AA502" s="860"/>
      <c r="AB502" s="860"/>
      <c r="AC502" s="860"/>
      <c r="AD502" s="860"/>
    </row>
    <row r="503" spans="1:30" ht="15.75" customHeight="1" x14ac:dyDescent="0.25">
      <c r="A503" s="860"/>
      <c r="B503" s="860"/>
      <c r="C503" s="860"/>
      <c r="D503" s="860"/>
      <c r="E503" s="860"/>
      <c r="F503" s="860"/>
      <c r="G503" s="868"/>
      <c r="H503" s="860"/>
      <c r="I503" s="860"/>
      <c r="J503" s="860"/>
      <c r="K503" s="860"/>
      <c r="L503" s="860"/>
      <c r="M503" s="860"/>
      <c r="N503" s="860"/>
      <c r="O503" s="860"/>
      <c r="P503" s="860"/>
      <c r="Q503" s="860"/>
      <c r="R503" s="860"/>
      <c r="S503" s="860"/>
      <c r="T503" s="860"/>
      <c r="U503" s="860"/>
      <c r="V503" s="860"/>
      <c r="W503" s="860"/>
      <c r="X503" s="860"/>
      <c r="Y503" s="860"/>
      <c r="Z503" s="860"/>
      <c r="AA503" s="860"/>
      <c r="AB503" s="860"/>
      <c r="AC503" s="860"/>
      <c r="AD503" s="860"/>
    </row>
    <row r="504" spans="1:30" ht="15.75" customHeight="1" x14ac:dyDescent="0.25">
      <c r="A504" s="860"/>
      <c r="B504" s="860"/>
      <c r="C504" s="860"/>
      <c r="D504" s="860"/>
      <c r="E504" s="860"/>
      <c r="F504" s="860"/>
      <c r="G504" s="868"/>
      <c r="H504" s="860"/>
      <c r="I504" s="860"/>
      <c r="J504" s="860"/>
      <c r="K504" s="860"/>
      <c r="L504" s="860"/>
      <c r="M504" s="860"/>
      <c r="N504" s="860"/>
      <c r="O504" s="860"/>
      <c r="P504" s="860"/>
      <c r="Q504" s="860"/>
      <c r="R504" s="860"/>
      <c r="S504" s="860"/>
      <c r="T504" s="860"/>
      <c r="U504" s="860"/>
      <c r="V504" s="860"/>
      <c r="W504" s="860"/>
      <c r="X504" s="860"/>
      <c r="Y504" s="860"/>
      <c r="Z504" s="860"/>
      <c r="AA504" s="860"/>
      <c r="AB504" s="860"/>
      <c r="AC504" s="860"/>
      <c r="AD504" s="860"/>
    </row>
    <row r="505" spans="1:30" ht="15.75" customHeight="1" x14ac:dyDescent="0.25">
      <c r="A505" s="860"/>
      <c r="B505" s="860"/>
      <c r="C505" s="860"/>
      <c r="D505" s="860"/>
      <c r="E505" s="860"/>
      <c r="F505" s="860"/>
      <c r="G505" s="868"/>
      <c r="H505" s="860"/>
      <c r="I505" s="860"/>
      <c r="J505" s="860"/>
      <c r="K505" s="860"/>
      <c r="L505" s="860"/>
      <c r="M505" s="860"/>
      <c r="N505" s="860"/>
      <c r="O505" s="860"/>
      <c r="P505" s="860"/>
      <c r="Q505" s="860"/>
      <c r="R505" s="860"/>
      <c r="S505" s="860"/>
      <c r="T505" s="860"/>
      <c r="U505" s="860"/>
      <c r="V505" s="860"/>
      <c r="W505" s="860"/>
      <c r="X505" s="860"/>
      <c r="Y505" s="860"/>
      <c r="Z505" s="860"/>
      <c r="AA505" s="860"/>
      <c r="AB505" s="860"/>
      <c r="AC505" s="860"/>
      <c r="AD505" s="860"/>
    </row>
    <row r="506" spans="1:30" ht="15.75" customHeight="1" x14ac:dyDescent="0.25">
      <c r="A506" s="860"/>
      <c r="B506" s="860"/>
      <c r="C506" s="860"/>
      <c r="D506" s="860"/>
      <c r="E506" s="860"/>
      <c r="F506" s="860"/>
      <c r="G506" s="868"/>
      <c r="H506" s="860"/>
      <c r="I506" s="860"/>
      <c r="J506" s="860"/>
      <c r="K506" s="860"/>
      <c r="L506" s="860"/>
      <c r="M506" s="860"/>
      <c r="N506" s="860"/>
      <c r="O506" s="860"/>
      <c r="P506" s="860"/>
      <c r="Q506" s="860"/>
      <c r="R506" s="860"/>
      <c r="S506" s="860"/>
      <c r="T506" s="860"/>
      <c r="U506" s="860"/>
      <c r="V506" s="860"/>
      <c r="W506" s="860"/>
      <c r="X506" s="860"/>
      <c r="Y506" s="860"/>
      <c r="Z506" s="860"/>
      <c r="AA506" s="860"/>
      <c r="AB506" s="860"/>
      <c r="AC506" s="860"/>
      <c r="AD506" s="860"/>
    </row>
    <row r="507" spans="1:30" ht="15.75" customHeight="1" x14ac:dyDescent="0.25">
      <c r="A507" s="860"/>
      <c r="B507" s="860"/>
      <c r="C507" s="860"/>
      <c r="D507" s="860"/>
      <c r="E507" s="860"/>
      <c r="F507" s="860"/>
      <c r="G507" s="868"/>
      <c r="H507" s="860"/>
      <c r="I507" s="860"/>
      <c r="J507" s="860"/>
      <c r="K507" s="860"/>
      <c r="L507" s="860"/>
      <c r="M507" s="860"/>
      <c r="N507" s="860"/>
      <c r="O507" s="860"/>
      <c r="P507" s="860"/>
      <c r="Q507" s="860"/>
      <c r="R507" s="860"/>
      <c r="S507" s="860"/>
      <c r="T507" s="860"/>
      <c r="U507" s="860"/>
      <c r="V507" s="860"/>
      <c r="W507" s="860"/>
      <c r="X507" s="860"/>
      <c r="Y507" s="860"/>
      <c r="Z507" s="860"/>
      <c r="AA507" s="860"/>
      <c r="AB507" s="860"/>
      <c r="AC507" s="860"/>
      <c r="AD507" s="860"/>
    </row>
    <row r="508" spans="1:30" ht="15.75" customHeight="1" x14ac:dyDescent="0.25">
      <c r="A508" s="860"/>
      <c r="B508" s="860"/>
      <c r="C508" s="860"/>
      <c r="D508" s="860"/>
      <c r="E508" s="860"/>
      <c r="F508" s="860"/>
      <c r="G508" s="868"/>
      <c r="H508" s="860"/>
      <c r="I508" s="860"/>
      <c r="J508" s="860"/>
      <c r="K508" s="860"/>
      <c r="L508" s="860"/>
      <c r="M508" s="860"/>
      <c r="N508" s="860"/>
      <c r="O508" s="860"/>
      <c r="P508" s="860"/>
      <c r="Q508" s="860"/>
      <c r="R508" s="860"/>
      <c r="S508" s="860"/>
      <c r="T508" s="860"/>
      <c r="U508" s="860"/>
      <c r="V508" s="860"/>
      <c r="W508" s="860"/>
      <c r="X508" s="860"/>
      <c r="Y508" s="860"/>
      <c r="Z508" s="860"/>
      <c r="AA508" s="860"/>
      <c r="AB508" s="860"/>
      <c r="AC508" s="860"/>
      <c r="AD508" s="860"/>
    </row>
    <row r="509" spans="1:30" ht="15.75" customHeight="1" x14ac:dyDescent="0.25">
      <c r="A509" s="860"/>
      <c r="B509" s="860"/>
      <c r="C509" s="860"/>
      <c r="D509" s="860"/>
      <c r="E509" s="860"/>
      <c r="F509" s="860"/>
      <c r="G509" s="868"/>
      <c r="H509" s="860"/>
      <c r="I509" s="860"/>
      <c r="J509" s="860"/>
      <c r="K509" s="860"/>
      <c r="L509" s="860"/>
      <c r="M509" s="860"/>
      <c r="N509" s="860"/>
      <c r="O509" s="860"/>
      <c r="P509" s="860"/>
      <c r="Q509" s="860"/>
      <c r="R509" s="860"/>
      <c r="S509" s="860"/>
      <c r="T509" s="860"/>
      <c r="U509" s="860"/>
      <c r="V509" s="860"/>
      <c r="W509" s="860"/>
      <c r="X509" s="860"/>
      <c r="Y509" s="860"/>
      <c r="Z509" s="860"/>
      <c r="AA509" s="860"/>
      <c r="AB509" s="860"/>
      <c r="AC509" s="860"/>
      <c r="AD509" s="860"/>
    </row>
    <row r="510" spans="1:30" ht="15.75" customHeight="1" x14ac:dyDescent="0.25">
      <c r="A510" s="860"/>
      <c r="B510" s="860"/>
      <c r="C510" s="860"/>
      <c r="D510" s="860"/>
      <c r="E510" s="860"/>
      <c r="F510" s="860"/>
      <c r="G510" s="868"/>
      <c r="H510" s="860"/>
      <c r="I510" s="860"/>
      <c r="J510" s="860"/>
      <c r="K510" s="860"/>
      <c r="L510" s="860"/>
      <c r="M510" s="860"/>
      <c r="N510" s="860"/>
      <c r="O510" s="860"/>
      <c r="P510" s="860"/>
      <c r="Q510" s="860"/>
      <c r="R510" s="860"/>
      <c r="S510" s="860"/>
      <c r="T510" s="860"/>
      <c r="U510" s="860"/>
      <c r="V510" s="860"/>
      <c r="W510" s="860"/>
      <c r="X510" s="860"/>
      <c r="Y510" s="860"/>
      <c r="Z510" s="860"/>
      <c r="AA510" s="860"/>
      <c r="AB510" s="860"/>
      <c r="AC510" s="860"/>
      <c r="AD510" s="860"/>
    </row>
    <row r="511" spans="1:30" ht="15.75" customHeight="1" x14ac:dyDescent="0.25">
      <c r="A511" s="860"/>
      <c r="B511" s="860"/>
      <c r="C511" s="860"/>
      <c r="D511" s="860"/>
      <c r="E511" s="860"/>
      <c r="F511" s="860"/>
      <c r="G511" s="868"/>
      <c r="H511" s="860"/>
      <c r="I511" s="860"/>
      <c r="J511" s="860"/>
      <c r="K511" s="860"/>
      <c r="L511" s="860"/>
      <c r="M511" s="860"/>
      <c r="N511" s="860"/>
      <c r="O511" s="860"/>
      <c r="P511" s="860"/>
      <c r="Q511" s="860"/>
      <c r="R511" s="860"/>
      <c r="S511" s="860"/>
      <c r="T511" s="860"/>
      <c r="U511" s="860"/>
      <c r="V511" s="860"/>
      <c r="W511" s="860"/>
      <c r="X511" s="860"/>
      <c r="Y511" s="860"/>
      <c r="Z511" s="860"/>
      <c r="AA511" s="860"/>
      <c r="AB511" s="860"/>
      <c r="AC511" s="860"/>
      <c r="AD511" s="860"/>
    </row>
    <row r="512" spans="1:30" ht="15.75" customHeight="1" x14ac:dyDescent="0.25">
      <c r="A512" s="860"/>
      <c r="B512" s="860"/>
      <c r="C512" s="860"/>
      <c r="D512" s="860"/>
      <c r="E512" s="860"/>
      <c r="F512" s="860"/>
      <c r="G512" s="868"/>
      <c r="H512" s="860"/>
      <c r="I512" s="860"/>
      <c r="J512" s="860"/>
      <c r="K512" s="860"/>
      <c r="L512" s="860"/>
      <c r="M512" s="860"/>
      <c r="N512" s="860"/>
      <c r="O512" s="860"/>
      <c r="P512" s="860"/>
      <c r="Q512" s="860"/>
      <c r="R512" s="860"/>
      <c r="S512" s="860"/>
      <c r="T512" s="860"/>
      <c r="U512" s="860"/>
      <c r="V512" s="860"/>
      <c r="W512" s="860"/>
      <c r="X512" s="860"/>
      <c r="Y512" s="860"/>
      <c r="Z512" s="860"/>
      <c r="AA512" s="860"/>
      <c r="AB512" s="860"/>
      <c r="AC512" s="860"/>
      <c r="AD512" s="860"/>
    </row>
    <row r="513" spans="1:30" ht="15.75" customHeight="1" x14ac:dyDescent="0.25">
      <c r="A513" s="860"/>
      <c r="B513" s="860"/>
      <c r="C513" s="860"/>
      <c r="D513" s="860"/>
      <c r="E513" s="860"/>
      <c r="F513" s="860"/>
      <c r="G513" s="868"/>
      <c r="H513" s="860"/>
      <c r="I513" s="860"/>
      <c r="J513" s="860"/>
      <c r="K513" s="860"/>
      <c r="L513" s="860"/>
      <c r="M513" s="860"/>
      <c r="N513" s="860"/>
      <c r="O513" s="860"/>
      <c r="P513" s="860"/>
      <c r="Q513" s="860"/>
      <c r="R513" s="860"/>
      <c r="S513" s="860"/>
      <c r="T513" s="860"/>
      <c r="U513" s="860"/>
      <c r="V513" s="860"/>
      <c r="W513" s="860"/>
      <c r="X513" s="860"/>
      <c r="Y513" s="860"/>
      <c r="Z513" s="860"/>
      <c r="AA513" s="860"/>
      <c r="AB513" s="860"/>
      <c r="AC513" s="860"/>
      <c r="AD513" s="860"/>
    </row>
    <row r="514" spans="1:30" ht="15.75" customHeight="1" x14ac:dyDescent="0.25">
      <c r="A514" s="860"/>
      <c r="B514" s="860"/>
      <c r="C514" s="860"/>
      <c r="D514" s="860"/>
      <c r="E514" s="860"/>
      <c r="F514" s="860"/>
      <c r="G514" s="868"/>
      <c r="H514" s="860"/>
      <c r="I514" s="860"/>
      <c r="J514" s="860"/>
      <c r="K514" s="860"/>
      <c r="L514" s="860"/>
      <c r="M514" s="860"/>
      <c r="N514" s="860"/>
      <c r="O514" s="860"/>
      <c r="P514" s="860"/>
      <c r="Q514" s="860"/>
      <c r="R514" s="860"/>
      <c r="S514" s="860"/>
      <c r="T514" s="860"/>
      <c r="U514" s="860"/>
      <c r="V514" s="860"/>
      <c r="W514" s="860"/>
      <c r="X514" s="860"/>
      <c r="Y514" s="860"/>
      <c r="Z514" s="860"/>
      <c r="AA514" s="860"/>
      <c r="AB514" s="860"/>
      <c r="AC514" s="860"/>
      <c r="AD514" s="860"/>
    </row>
    <row r="515" spans="1:30" ht="15.75" customHeight="1" x14ac:dyDescent="0.25">
      <c r="A515" s="860"/>
      <c r="B515" s="860"/>
      <c r="C515" s="860"/>
      <c r="D515" s="860"/>
      <c r="E515" s="860"/>
      <c r="F515" s="860"/>
      <c r="G515" s="868"/>
      <c r="H515" s="860"/>
      <c r="I515" s="860"/>
      <c r="J515" s="860"/>
      <c r="K515" s="860"/>
      <c r="L515" s="860"/>
      <c r="M515" s="860"/>
      <c r="N515" s="860"/>
      <c r="O515" s="860"/>
      <c r="P515" s="860"/>
      <c r="Q515" s="860"/>
      <c r="R515" s="860"/>
      <c r="S515" s="860"/>
      <c r="T515" s="860"/>
      <c r="U515" s="860"/>
      <c r="V515" s="860"/>
      <c r="W515" s="860"/>
      <c r="X515" s="860"/>
      <c r="Y515" s="860"/>
      <c r="Z515" s="860"/>
      <c r="AA515" s="860"/>
      <c r="AB515" s="860"/>
      <c r="AC515" s="860"/>
      <c r="AD515" s="860"/>
    </row>
    <row r="516" spans="1:30" ht="15.75" customHeight="1" x14ac:dyDescent="0.25">
      <c r="A516" s="860"/>
      <c r="B516" s="860"/>
      <c r="C516" s="860"/>
      <c r="D516" s="860"/>
      <c r="E516" s="860"/>
      <c r="F516" s="860"/>
      <c r="G516" s="868"/>
      <c r="H516" s="860"/>
      <c r="I516" s="860"/>
      <c r="J516" s="860"/>
      <c r="K516" s="860"/>
      <c r="L516" s="860"/>
      <c r="M516" s="860"/>
      <c r="N516" s="860"/>
      <c r="O516" s="860"/>
      <c r="P516" s="860"/>
      <c r="Q516" s="860"/>
      <c r="R516" s="860"/>
      <c r="S516" s="860"/>
      <c r="T516" s="860"/>
      <c r="U516" s="860"/>
      <c r="V516" s="860"/>
      <c r="W516" s="860"/>
      <c r="X516" s="860"/>
      <c r="Y516" s="860"/>
      <c r="Z516" s="860"/>
      <c r="AA516" s="860"/>
      <c r="AB516" s="860"/>
      <c r="AC516" s="860"/>
      <c r="AD516" s="860"/>
    </row>
    <row r="517" spans="1:30" ht="15.75" customHeight="1" x14ac:dyDescent="0.25">
      <c r="A517" s="860"/>
      <c r="B517" s="860"/>
      <c r="C517" s="860"/>
      <c r="D517" s="860"/>
      <c r="E517" s="860"/>
      <c r="F517" s="860"/>
      <c r="G517" s="868"/>
      <c r="H517" s="860"/>
      <c r="I517" s="860"/>
      <c r="J517" s="860"/>
      <c r="K517" s="860"/>
      <c r="L517" s="860"/>
      <c r="M517" s="860"/>
      <c r="N517" s="860"/>
      <c r="O517" s="860"/>
      <c r="P517" s="860"/>
      <c r="Q517" s="860"/>
      <c r="R517" s="860"/>
      <c r="S517" s="860"/>
      <c r="T517" s="860"/>
      <c r="U517" s="860"/>
      <c r="V517" s="860"/>
      <c r="W517" s="860"/>
      <c r="X517" s="860"/>
      <c r="Y517" s="860"/>
      <c r="Z517" s="860"/>
      <c r="AA517" s="860"/>
      <c r="AB517" s="860"/>
      <c r="AC517" s="860"/>
      <c r="AD517" s="860"/>
    </row>
    <row r="518" spans="1:30" ht="15.75" customHeight="1" x14ac:dyDescent="0.25">
      <c r="A518" s="860"/>
      <c r="B518" s="860"/>
      <c r="C518" s="860"/>
      <c r="D518" s="860"/>
      <c r="E518" s="860"/>
      <c r="F518" s="860"/>
      <c r="G518" s="868"/>
      <c r="H518" s="860"/>
      <c r="I518" s="860"/>
      <c r="J518" s="860"/>
      <c r="K518" s="860"/>
      <c r="L518" s="860"/>
      <c r="M518" s="860"/>
      <c r="N518" s="860"/>
      <c r="O518" s="860"/>
      <c r="P518" s="860"/>
      <c r="Q518" s="860"/>
      <c r="R518" s="860"/>
      <c r="S518" s="860"/>
      <c r="T518" s="860"/>
      <c r="U518" s="860"/>
      <c r="V518" s="860"/>
      <c r="W518" s="860"/>
      <c r="X518" s="860"/>
      <c r="Y518" s="860"/>
      <c r="Z518" s="860"/>
      <c r="AA518" s="860"/>
      <c r="AB518" s="860"/>
      <c r="AC518" s="860"/>
      <c r="AD518" s="860"/>
    </row>
    <row r="519" spans="1:30" ht="15.75" customHeight="1" x14ac:dyDescent="0.25">
      <c r="A519" s="860"/>
      <c r="B519" s="860"/>
      <c r="C519" s="860"/>
      <c r="D519" s="860"/>
      <c r="E519" s="860"/>
      <c r="F519" s="860"/>
      <c r="G519" s="868"/>
      <c r="H519" s="860"/>
      <c r="I519" s="860"/>
      <c r="J519" s="860"/>
      <c r="K519" s="860"/>
      <c r="L519" s="860"/>
      <c r="M519" s="860"/>
      <c r="N519" s="860"/>
      <c r="O519" s="860"/>
      <c r="P519" s="860"/>
      <c r="Q519" s="860"/>
      <c r="R519" s="860"/>
      <c r="S519" s="860"/>
      <c r="T519" s="860"/>
      <c r="U519" s="860"/>
      <c r="V519" s="860"/>
      <c r="W519" s="860"/>
      <c r="X519" s="860"/>
      <c r="Y519" s="860"/>
      <c r="Z519" s="860"/>
      <c r="AA519" s="860"/>
      <c r="AB519" s="860"/>
      <c r="AC519" s="860"/>
      <c r="AD519" s="860"/>
    </row>
    <row r="520" spans="1:30" ht="15.75" customHeight="1" x14ac:dyDescent="0.25">
      <c r="A520" s="860"/>
      <c r="B520" s="860"/>
      <c r="C520" s="860"/>
      <c r="D520" s="860"/>
      <c r="E520" s="860"/>
      <c r="F520" s="860"/>
      <c r="G520" s="868"/>
      <c r="H520" s="860"/>
      <c r="I520" s="860"/>
      <c r="J520" s="860"/>
      <c r="K520" s="860"/>
      <c r="L520" s="860"/>
      <c r="M520" s="860"/>
      <c r="N520" s="860"/>
      <c r="O520" s="860"/>
      <c r="P520" s="860"/>
      <c r="Q520" s="860"/>
      <c r="R520" s="860"/>
      <c r="S520" s="860"/>
      <c r="T520" s="860"/>
      <c r="U520" s="860"/>
      <c r="V520" s="860"/>
      <c r="W520" s="860"/>
      <c r="X520" s="860"/>
      <c r="Y520" s="860"/>
      <c r="Z520" s="860"/>
      <c r="AA520" s="860"/>
      <c r="AB520" s="860"/>
      <c r="AC520" s="860"/>
      <c r="AD520" s="860"/>
    </row>
    <row r="521" spans="1:30" ht="15.75" customHeight="1" x14ac:dyDescent="0.25">
      <c r="A521" s="860"/>
      <c r="B521" s="860"/>
      <c r="C521" s="860"/>
      <c r="D521" s="860"/>
      <c r="E521" s="860"/>
      <c r="F521" s="860"/>
      <c r="G521" s="868"/>
      <c r="H521" s="860"/>
      <c r="I521" s="860"/>
      <c r="J521" s="860"/>
      <c r="K521" s="860"/>
      <c r="L521" s="860"/>
      <c r="M521" s="860"/>
      <c r="N521" s="860"/>
      <c r="O521" s="860"/>
      <c r="P521" s="860"/>
      <c r="Q521" s="860"/>
      <c r="R521" s="860"/>
      <c r="S521" s="860"/>
      <c r="T521" s="860"/>
      <c r="U521" s="860"/>
      <c r="V521" s="860"/>
      <c r="W521" s="860"/>
      <c r="X521" s="860"/>
      <c r="Y521" s="860"/>
      <c r="Z521" s="860"/>
      <c r="AA521" s="860"/>
      <c r="AB521" s="860"/>
      <c r="AC521" s="860"/>
      <c r="AD521" s="860"/>
    </row>
    <row r="522" spans="1:30" ht="15.75" customHeight="1" x14ac:dyDescent="0.25">
      <c r="A522" s="860"/>
      <c r="B522" s="860"/>
      <c r="C522" s="860"/>
      <c r="D522" s="860"/>
      <c r="E522" s="860"/>
      <c r="F522" s="860"/>
      <c r="G522" s="868"/>
      <c r="H522" s="860"/>
      <c r="I522" s="860"/>
      <c r="J522" s="860"/>
      <c r="K522" s="860"/>
      <c r="L522" s="860"/>
      <c r="M522" s="860"/>
      <c r="N522" s="860"/>
      <c r="O522" s="860"/>
      <c r="P522" s="860"/>
      <c r="Q522" s="860"/>
      <c r="R522" s="860"/>
      <c r="S522" s="860"/>
      <c r="T522" s="860"/>
      <c r="U522" s="860"/>
      <c r="V522" s="860"/>
      <c r="W522" s="860"/>
      <c r="X522" s="860"/>
      <c r="Y522" s="860"/>
      <c r="Z522" s="860"/>
      <c r="AA522" s="860"/>
      <c r="AB522" s="860"/>
      <c r="AC522" s="860"/>
      <c r="AD522" s="860"/>
    </row>
    <row r="523" spans="1:30" ht="15.75" customHeight="1" x14ac:dyDescent="0.25">
      <c r="A523" s="860"/>
      <c r="B523" s="860"/>
      <c r="C523" s="860"/>
      <c r="D523" s="860"/>
      <c r="E523" s="860"/>
      <c r="F523" s="860"/>
      <c r="G523" s="868"/>
      <c r="H523" s="860"/>
      <c r="I523" s="860"/>
      <c r="J523" s="860"/>
      <c r="K523" s="860"/>
      <c r="L523" s="860"/>
      <c r="M523" s="860"/>
      <c r="N523" s="860"/>
      <c r="O523" s="860"/>
      <c r="P523" s="860"/>
      <c r="Q523" s="860"/>
      <c r="R523" s="860"/>
      <c r="S523" s="860"/>
      <c r="T523" s="860"/>
      <c r="U523" s="860"/>
      <c r="V523" s="860"/>
      <c r="W523" s="860"/>
      <c r="X523" s="860"/>
      <c r="Y523" s="860"/>
      <c r="Z523" s="860"/>
      <c r="AA523" s="860"/>
      <c r="AB523" s="860"/>
      <c r="AC523" s="860"/>
      <c r="AD523" s="860"/>
    </row>
    <row r="524" spans="1:30" ht="15.75" customHeight="1" x14ac:dyDescent="0.25">
      <c r="A524" s="860"/>
      <c r="B524" s="860"/>
      <c r="C524" s="860"/>
      <c r="D524" s="860"/>
      <c r="E524" s="860"/>
      <c r="F524" s="860"/>
      <c r="G524" s="868"/>
      <c r="H524" s="860"/>
      <c r="I524" s="860"/>
      <c r="J524" s="860"/>
      <c r="K524" s="860"/>
      <c r="L524" s="860"/>
      <c r="M524" s="860"/>
      <c r="N524" s="860"/>
      <c r="O524" s="860"/>
      <c r="P524" s="860"/>
      <c r="Q524" s="860"/>
      <c r="R524" s="860"/>
      <c r="S524" s="860"/>
      <c r="T524" s="860"/>
      <c r="U524" s="860"/>
      <c r="V524" s="860"/>
      <c r="W524" s="860"/>
      <c r="X524" s="860"/>
      <c r="Y524" s="860"/>
      <c r="Z524" s="860"/>
      <c r="AA524" s="860"/>
      <c r="AB524" s="860"/>
      <c r="AC524" s="860"/>
      <c r="AD524" s="860"/>
    </row>
    <row r="525" spans="1:30" ht="15.75" customHeight="1" x14ac:dyDescent="0.25">
      <c r="A525" s="860"/>
      <c r="B525" s="860"/>
      <c r="C525" s="860"/>
      <c r="D525" s="860"/>
      <c r="E525" s="860"/>
      <c r="F525" s="860"/>
      <c r="G525" s="868"/>
      <c r="H525" s="860"/>
      <c r="I525" s="860"/>
      <c r="J525" s="860"/>
      <c r="K525" s="860"/>
      <c r="L525" s="860"/>
      <c r="M525" s="860"/>
      <c r="N525" s="860"/>
      <c r="O525" s="860"/>
      <c r="P525" s="860"/>
      <c r="Q525" s="860"/>
      <c r="R525" s="860"/>
      <c r="S525" s="860"/>
      <c r="T525" s="860"/>
      <c r="U525" s="860"/>
      <c r="V525" s="860"/>
      <c r="W525" s="860"/>
      <c r="X525" s="860"/>
      <c r="Y525" s="860"/>
      <c r="Z525" s="860"/>
      <c r="AA525" s="860"/>
      <c r="AB525" s="860"/>
      <c r="AC525" s="860"/>
      <c r="AD525" s="860"/>
    </row>
    <row r="526" spans="1:30" ht="15.75" customHeight="1" x14ac:dyDescent="0.25">
      <c r="A526" s="860"/>
      <c r="B526" s="860"/>
      <c r="C526" s="860"/>
      <c r="D526" s="860"/>
      <c r="E526" s="860"/>
      <c r="F526" s="860"/>
      <c r="G526" s="868"/>
      <c r="H526" s="860"/>
      <c r="I526" s="860"/>
      <c r="J526" s="860"/>
      <c r="K526" s="860"/>
      <c r="L526" s="860"/>
      <c r="M526" s="860"/>
      <c r="N526" s="860"/>
      <c r="O526" s="860"/>
      <c r="P526" s="860"/>
      <c r="Q526" s="860"/>
      <c r="R526" s="860"/>
      <c r="S526" s="860"/>
      <c r="T526" s="860"/>
      <c r="U526" s="860"/>
      <c r="V526" s="860"/>
      <c r="W526" s="860"/>
      <c r="X526" s="860"/>
      <c r="Y526" s="860"/>
      <c r="Z526" s="860"/>
      <c r="AA526" s="860"/>
      <c r="AB526" s="860"/>
      <c r="AC526" s="860"/>
      <c r="AD526" s="860"/>
    </row>
    <row r="527" spans="1:30" ht="15.75" customHeight="1" x14ac:dyDescent="0.25">
      <c r="A527" s="860"/>
      <c r="B527" s="860"/>
      <c r="C527" s="860"/>
      <c r="D527" s="860"/>
      <c r="E527" s="860"/>
      <c r="F527" s="860"/>
      <c r="G527" s="868"/>
      <c r="H527" s="860"/>
      <c r="I527" s="860"/>
      <c r="J527" s="860"/>
      <c r="K527" s="860"/>
      <c r="L527" s="860"/>
      <c r="M527" s="860"/>
      <c r="N527" s="860"/>
      <c r="O527" s="860"/>
      <c r="P527" s="860"/>
      <c r="Q527" s="860"/>
      <c r="R527" s="860"/>
      <c r="S527" s="860"/>
      <c r="T527" s="860"/>
      <c r="U527" s="860"/>
      <c r="V527" s="860"/>
      <c r="W527" s="860"/>
      <c r="X527" s="860"/>
      <c r="Y527" s="860"/>
      <c r="Z527" s="860"/>
      <c r="AA527" s="860"/>
      <c r="AB527" s="860"/>
      <c r="AC527" s="860"/>
      <c r="AD527" s="860"/>
    </row>
    <row r="528" spans="1:30" ht="15.75" customHeight="1" x14ac:dyDescent="0.25">
      <c r="A528" s="860"/>
      <c r="B528" s="860"/>
      <c r="C528" s="860"/>
      <c r="D528" s="860"/>
      <c r="E528" s="860"/>
      <c r="F528" s="860"/>
      <c r="G528" s="868"/>
      <c r="H528" s="860"/>
      <c r="I528" s="860"/>
      <c r="J528" s="860"/>
      <c r="K528" s="860"/>
      <c r="L528" s="860"/>
      <c r="M528" s="860"/>
      <c r="N528" s="860"/>
      <c r="O528" s="860"/>
      <c r="P528" s="860"/>
      <c r="Q528" s="860"/>
      <c r="R528" s="860"/>
      <c r="S528" s="860"/>
      <c r="T528" s="860"/>
      <c r="U528" s="860"/>
      <c r="V528" s="860"/>
      <c r="W528" s="860"/>
      <c r="X528" s="860"/>
      <c r="Y528" s="860"/>
      <c r="Z528" s="860"/>
      <c r="AA528" s="860"/>
      <c r="AB528" s="860"/>
      <c r="AC528" s="860"/>
      <c r="AD528" s="860"/>
    </row>
    <row r="529" spans="1:30" ht="15.75" customHeight="1" x14ac:dyDescent="0.25">
      <c r="A529" s="860"/>
      <c r="B529" s="860"/>
      <c r="C529" s="860"/>
      <c r="D529" s="860"/>
      <c r="E529" s="860"/>
      <c r="F529" s="860"/>
      <c r="G529" s="868"/>
      <c r="H529" s="860"/>
      <c r="I529" s="860"/>
      <c r="J529" s="860"/>
      <c r="K529" s="860"/>
      <c r="L529" s="860"/>
      <c r="M529" s="860"/>
      <c r="N529" s="860"/>
      <c r="O529" s="860"/>
      <c r="P529" s="860"/>
      <c r="Q529" s="860"/>
      <c r="R529" s="860"/>
      <c r="S529" s="860"/>
      <c r="T529" s="860"/>
      <c r="U529" s="860"/>
      <c r="V529" s="860"/>
      <c r="W529" s="860"/>
      <c r="X529" s="860"/>
      <c r="Y529" s="860"/>
      <c r="Z529" s="860"/>
      <c r="AA529" s="860"/>
      <c r="AB529" s="860"/>
      <c r="AC529" s="860"/>
      <c r="AD529" s="860"/>
    </row>
    <row r="530" spans="1:30" ht="15.75" customHeight="1" x14ac:dyDescent="0.25">
      <c r="A530" s="860"/>
      <c r="B530" s="860"/>
      <c r="C530" s="860"/>
      <c r="D530" s="860"/>
      <c r="E530" s="860"/>
      <c r="F530" s="860"/>
      <c r="G530" s="868"/>
      <c r="H530" s="860"/>
      <c r="I530" s="860"/>
      <c r="J530" s="860"/>
      <c r="K530" s="860"/>
      <c r="L530" s="860"/>
      <c r="M530" s="860"/>
      <c r="N530" s="860"/>
      <c r="O530" s="860"/>
      <c r="P530" s="860"/>
      <c r="Q530" s="860"/>
      <c r="R530" s="860"/>
      <c r="S530" s="860"/>
      <c r="T530" s="860"/>
      <c r="U530" s="860"/>
      <c r="V530" s="860"/>
      <c r="W530" s="860"/>
      <c r="X530" s="860"/>
      <c r="Y530" s="860"/>
      <c r="Z530" s="860"/>
      <c r="AA530" s="860"/>
      <c r="AB530" s="860"/>
      <c r="AC530" s="860"/>
      <c r="AD530" s="860"/>
    </row>
    <row r="531" spans="1:30" ht="15.75" customHeight="1" x14ac:dyDescent="0.25">
      <c r="A531" s="860"/>
      <c r="B531" s="860"/>
      <c r="C531" s="860"/>
      <c r="D531" s="860"/>
      <c r="E531" s="860"/>
      <c r="F531" s="860"/>
      <c r="G531" s="868"/>
      <c r="H531" s="860"/>
      <c r="I531" s="860"/>
      <c r="J531" s="860"/>
      <c r="K531" s="860"/>
      <c r="L531" s="860"/>
      <c r="M531" s="860"/>
      <c r="N531" s="860"/>
      <c r="O531" s="860"/>
      <c r="P531" s="860"/>
      <c r="Q531" s="860"/>
      <c r="R531" s="860"/>
      <c r="S531" s="860"/>
      <c r="T531" s="860"/>
      <c r="U531" s="860"/>
      <c r="V531" s="860"/>
      <c r="W531" s="860"/>
      <c r="X531" s="860"/>
      <c r="Y531" s="860"/>
      <c r="Z531" s="860"/>
      <c r="AA531" s="860"/>
      <c r="AB531" s="860"/>
      <c r="AC531" s="860"/>
      <c r="AD531" s="860"/>
    </row>
    <row r="532" spans="1:30" ht="15.75" customHeight="1" x14ac:dyDescent="0.25">
      <c r="A532" s="860"/>
      <c r="B532" s="860"/>
      <c r="C532" s="860"/>
      <c r="D532" s="860"/>
      <c r="E532" s="860"/>
      <c r="F532" s="860"/>
      <c r="G532" s="868"/>
      <c r="H532" s="860"/>
      <c r="I532" s="860"/>
      <c r="J532" s="860"/>
      <c r="K532" s="860"/>
      <c r="L532" s="860"/>
      <c r="M532" s="860"/>
      <c r="N532" s="860"/>
      <c r="O532" s="860"/>
      <c r="P532" s="860"/>
      <c r="Q532" s="860"/>
      <c r="R532" s="860"/>
      <c r="S532" s="860"/>
      <c r="T532" s="860"/>
      <c r="U532" s="860"/>
      <c r="V532" s="860"/>
      <c r="W532" s="860"/>
      <c r="X532" s="860"/>
      <c r="Y532" s="860"/>
      <c r="Z532" s="860"/>
      <c r="AA532" s="860"/>
      <c r="AB532" s="860"/>
      <c r="AC532" s="860"/>
      <c r="AD532" s="860"/>
    </row>
    <row r="533" spans="1:30" ht="15.75" customHeight="1" x14ac:dyDescent="0.25">
      <c r="A533" s="860"/>
      <c r="B533" s="860"/>
      <c r="C533" s="860"/>
      <c r="D533" s="860"/>
      <c r="E533" s="860"/>
      <c r="F533" s="860"/>
      <c r="G533" s="868"/>
      <c r="H533" s="860"/>
      <c r="I533" s="860"/>
      <c r="J533" s="860"/>
      <c r="K533" s="860"/>
      <c r="L533" s="860"/>
      <c r="M533" s="860"/>
      <c r="N533" s="860"/>
      <c r="O533" s="860"/>
      <c r="P533" s="860"/>
      <c r="Q533" s="860"/>
      <c r="R533" s="860"/>
      <c r="S533" s="860"/>
      <c r="T533" s="860"/>
      <c r="U533" s="860"/>
      <c r="V533" s="860"/>
      <c r="W533" s="860"/>
      <c r="X533" s="860"/>
      <c r="Y533" s="860"/>
      <c r="Z533" s="860"/>
      <c r="AA533" s="860"/>
      <c r="AB533" s="860"/>
      <c r="AC533" s="860"/>
      <c r="AD533" s="860"/>
    </row>
    <row r="534" spans="1:30" ht="15.75" customHeight="1" x14ac:dyDescent="0.25">
      <c r="A534" s="860"/>
      <c r="B534" s="860"/>
      <c r="C534" s="860"/>
      <c r="D534" s="860"/>
      <c r="E534" s="860"/>
      <c r="F534" s="860"/>
      <c r="G534" s="868"/>
      <c r="H534" s="860"/>
      <c r="I534" s="860"/>
      <c r="J534" s="860"/>
      <c r="K534" s="860"/>
      <c r="L534" s="860"/>
      <c r="M534" s="860"/>
      <c r="N534" s="860"/>
      <c r="O534" s="860"/>
      <c r="P534" s="860"/>
      <c r="Q534" s="860"/>
      <c r="R534" s="860"/>
      <c r="S534" s="860"/>
      <c r="T534" s="860"/>
      <c r="U534" s="860"/>
      <c r="V534" s="860"/>
      <c r="W534" s="860"/>
      <c r="X534" s="860"/>
      <c r="Y534" s="860"/>
      <c r="Z534" s="860"/>
      <c r="AA534" s="860"/>
      <c r="AB534" s="860"/>
      <c r="AC534" s="860"/>
      <c r="AD534" s="860"/>
    </row>
    <row r="535" spans="1:30" ht="15.75" customHeight="1" x14ac:dyDescent="0.25">
      <c r="A535" s="860"/>
      <c r="B535" s="860"/>
      <c r="C535" s="860"/>
      <c r="D535" s="860"/>
      <c r="E535" s="860"/>
      <c r="F535" s="860"/>
      <c r="G535" s="868"/>
      <c r="H535" s="860"/>
      <c r="I535" s="860"/>
      <c r="J535" s="860"/>
      <c r="K535" s="860"/>
      <c r="L535" s="860"/>
      <c r="M535" s="860"/>
      <c r="N535" s="860"/>
      <c r="O535" s="860"/>
      <c r="P535" s="860"/>
      <c r="Q535" s="860"/>
      <c r="R535" s="860"/>
      <c r="S535" s="860"/>
      <c r="T535" s="860"/>
      <c r="U535" s="860"/>
      <c r="V535" s="860"/>
      <c r="W535" s="860"/>
      <c r="X535" s="860"/>
      <c r="Y535" s="860"/>
      <c r="Z535" s="860"/>
      <c r="AA535" s="860"/>
      <c r="AB535" s="860"/>
      <c r="AC535" s="860"/>
      <c r="AD535" s="860"/>
    </row>
    <row r="536" spans="1:30" ht="15.75" customHeight="1" x14ac:dyDescent="0.25">
      <c r="A536" s="860"/>
      <c r="B536" s="860"/>
      <c r="C536" s="860"/>
      <c r="D536" s="860"/>
      <c r="E536" s="860"/>
      <c r="F536" s="860"/>
      <c r="G536" s="868"/>
      <c r="H536" s="860"/>
      <c r="I536" s="860"/>
      <c r="J536" s="860"/>
      <c r="K536" s="860"/>
      <c r="L536" s="860"/>
      <c r="M536" s="860"/>
      <c r="N536" s="860"/>
      <c r="O536" s="860"/>
      <c r="P536" s="860"/>
      <c r="Q536" s="860"/>
      <c r="R536" s="860"/>
      <c r="S536" s="860"/>
      <c r="T536" s="860"/>
      <c r="U536" s="860"/>
      <c r="V536" s="860"/>
      <c r="W536" s="860"/>
      <c r="X536" s="860"/>
      <c r="Y536" s="860"/>
      <c r="Z536" s="860"/>
      <c r="AA536" s="860"/>
      <c r="AB536" s="860"/>
      <c r="AC536" s="860"/>
      <c r="AD536" s="860"/>
    </row>
    <row r="537" spans="1:30" ht="15.75" customHeight="1" x14ac:dyDescent="0.25">
      <c r="A537" s="860"/>
      <c r="B537" s="860"/>
      <c r="C537" s="860"/>
      <c r="D537" s="860"/>
      <c r="E537" s="860"/>
      <c r="F537" s="860"/>
      <c r="G537" s="868"/>
      <c r="H537" s="860"/>
      <c r="I537" s="860"/>
      <c r="J537" s="860"/>
      <c r="K537" s="860"/>
      <c r="L537" s="860"/>
      <c r="M537" s="860"/>
      <c r="N537" s="860"/>
      <c r="O537" s="860"/>
      <c r="P537" s="860"/>
      <c r="Q537" s="860"/>
      <c r="R537" s="860"/>
      <c r="S537" s="860"/>
      <c r="T537" s="860"/>
      <c r="U537" s="860"/>
      <c r="V537" s="860"/>
      <c r="W537" s="860"/>
      <c r="X537" s="860"/>
      <c r="Y537" s="860"/>
      <c r="Z537" s="860"/>
      <c r="AA537" s="860"/>
      <c r="AB537" s="860"/>
      <c r="AC537" s="860"/>
      <c r="AD537" s="860"/>
    </row>
    <row r="538" spans="1:30" ht="15.75" customHeight="1" x14ac:dyDescent="0.25">
      <c r="A538" s="860"/>
      <c r="B538" s="860"/>
      <c r="C538" s="860"/>
      <c r="D538" s="860"/>
      <c r="E538" s="860"/>
      <c r="F538" s="860"/>
      <c r="G538" s="868"/>
      <c r="H538" s="860"/>
      <c r="I538" s="860"/>
      <c r="J538" s="860"/>
      <c r="K538" s="860"/>
      <c r="L538" s="860"/>
      <c r="M538" s="860"/>
      <c r="N538" s="860"/>
      <c r="O538" s="860"/>
      <c r="P538" s="860"/>
      <c r="Q538" s="860"/>
      <c r="R538" s="860"/>
      <c r="S538" s="860"/>
      <c r="T538" s="860"/>
      <c r="U538" s="860"/>
      <c r="V538" s="860"/>
      <c r="W538" s="860"/>
      <c r="X538" s="860"/>
      <c r="Y538" s="860"/>
      <c r="Z538" s="860"/>
      <c r="AA538" s="860"/>
      <c r="AB538" s="860"/>
      <c r="AC538" s="860"/>
      <c r="AD538" s="860"/>
    </row>
    <row r="539" spans="1:30" ht="15.75" customHeight="1" x14ac:dyDescent="0.25">
      <c r="A539" s="860"/>
      <c r="B539" s="860"/>
      <c r="C539" s="860"/>
      <c r="D539" s="860"/>
      <c r="E539" s="860"/>
      <c r="F539" s="860"/>
      <c r="G539" s="868"/>
      <c r="H539" s="860"/>
      <c r="I539" s="860"/>
      <c r="J539" s="860"/>
      <c r="K539" s="860"/>
      <c r="L539" s="860"/>
      <c r="M539" s="860"/>
      <c r="N539" s="860"/>
      <c r="O539" s="860"/>
      <c r="P539" s="860"/>
      <c r="Q539" s="860"/>
      <c r="R539" s="860"/>
      <c r="S539" s="860"/>
      <c r="T539" s="860"/>
      <c r="U539" s="860"/>
      <c r="V539" s="860"/>
      <c r="W539" s="860"/>
      <c r="X539" s="860"/>
      <c r="Y539" s="860"/>
      <c r="Z539" s="860"/>
      <c r="AA539" s="860"/>
      <c r="AB539" s="860"/>
      <c r="AC539" s="860"/>
      <c r="AD539" s="860"/>
    </row>
    <row r="540" spans="1:30" ht="15.75" customHeight="1" x14ac:dyDescent="0.25">
      <c r="A540" s="860"/>
      <c r="B540" s="860"/>
      <c r="C540" s="860"/>
      <c r="D540" s="860"/>
      <c r="E540" s="860"/>
      <c r="F540" s="860"/>
      <c r="G540" s="868"/>
      <c r="H540" s="860"/>
      <c r="I540" s="860"/>
      <c r="J540" s="860"/>
      <c r="K540" s="860"/>
      <c r="L540" s="860"/>
      <c r="M540" s="860"/>
      <c r="N540" s="860"/>
      <c r="O540" s="860"/>
      <c r="P540" s="860"/>
      <c r="Q540" s="860"/>
      <c r="R540" s="860"/>
      <c r="S540" s="860"/>
      <c r="T540" s="860"/>
      <c r="U540" s="860"/>
      <c r="V540" s="860"/>
      <c r="W540" s="860"/>
      <c r="X540" s="860"/>
      <c r="Y540" s="860"/>
      <c r="Z540" s="860"/>
      <c r="AA540" s="860"/>
      <c r="AB540" s="860"/>
      <c r="AC540" s="860"/>
      <c r="AD540" s="860"/>
    </row>
    <row r="541" spans="1:30" ht="15.75" customHeight="1" x14ac:dyDescent="0.25">
      <c r="A541" s="860"/>
      <c r="B541" s="860"/>
      <c r="C541" s="860"/>
      <c r="D541" s="860"/>
      <c r="E541" s="860"/>
      <c r="F541" s="860"/>
      <c r="G541" s="868"/>
      <c r="H541" s="860"/>
      <c r="I541" s="860"/>
      <c r="J541" s="860"/>
      <c r="K541" s="860"/>
      <c r="L541" s="860"/>
      <c r="M541" s="860"/>
      <c r="N541" s="860"/>
      <c r="O541" s="860"/>
      <c r="P541" s="860"/>
      <c r="Q541" s="860"/>
      <c r="R541" s="860"/>
      <c r="S541" s="860"/>
      <c r="T541" s="860"/>
      <c r="U541" s="860"/>
      <c r="V541" s="860"/>
      <c r="W541" s="860"/>
      <c r="X541" s="860"/>
      <c r="Y541" s="860"/>
      <c r="Z541" s="860"/>
      <c r="AA541" s="860"/>
      <c r="AB541" s="860"/>
      <c r="AC541" s="860"/>
      <c r="AD541" s="860"/>
    </row>
    <row r="542" spans="1:30" ht="15.75" customHeight="1" x14ac:dyDescent="0.25">
      <c r="A542" s="860"/>
      <c r="B542" s="860"/>
      <c r="C542" s="860"/>
      <c r="D542" s="860"/>
      <c r="E542" s="860"/>
      <c r="F542" s="860"/>
      <c r="G542" s="868"/>
      <c r="H542" s="860"/>
      <c r="I542" s="860"/>
      <c r="J542" s="860"/>
      <c r="K542" s="860"/>
      <c r="L542" s="860"/>
      <c r="M542" s="860"/>
      <c r="N542" s="860"/>
      <c r="O542" s="860"/>
      <c r="P542" s="860"/>
      <c r="Q542" s="860"/>
      <c r="R542" s="860"/>
      <c r="S542" s="860"/>
      <c r="T542" s="860"/>
      <c r="U542" s="860"/>
      <c r="V542" s="860"/>
      <c r="W542" s="860"/>
      <c r="X542" s="860"/>
      <c r="Y542" s="860"/>
      <c r="Z542" s="860"/>
      <c r="AA542" s="860"/>
      <c r="AB542" s="860"/>
      <c r="AC542" s="860"/>
      <c r="AD542" s="860"/>
    </row>
    <row r="543" spans="1:30" ht="15.75" customHeight="1" x14ac:dyDescent="0.25">
      <c r="A543" s="860"/>
      <c r="B543" s="860"/>
      <c r="C543" s="860"/>
      <c r="D543" s="860"/>
      <c r="E543" s="860"/>
      <c r="F543" s="860"/>
      <c r="G543" s="868"/>
      <c r="H543" s="860"/>
      <c r="I543" s="860"/>
      <c r="J543" s="860"/>
      <c r="K543" s="860"/>
      <c r="L543" s="860"/>
      <c r="M543" s="860"/>
      <c r="N543" s="860"/>
      <c r="O543" s="860"/>
      <c r="P543" s="860"/>
      <c r="Q543" s="860"/>
      <c r="R543" s="860"/>
      <c r="S543" s="860"/>
      <c r="T543" s="860"/>
      <c r="U543" s="860"/>
      <c r="V543" s="860"/>
      <c r="W543" s="860"/>
      <c r="X543" s="860"/>
      <c r="Y543" s="860"/>
      <c r="Z543" s="860"/>
      <c r="AA543" s="860"/>
      <c r="AB543" s="860"/>
      <c r="AC543" s="860"/>
      <c r="AD543" s="860"/>
    </row>
    <row r="544" spans="1:30" ht="15.75" customHeight="1" x14ac:dyDescent="0.25">
      <c r="A544" s="860"/>
      <c r="B544" s="860"/>
      <c r="C544" s="860"/>
      <c r="D544" s="860"/>
      <c r="E544" s="860"/>
      <c r="F544" s="860"/>
      <c r="G544" s="868"/>
      <c r="H544" s="860"/>
      <c r="I544" s="860"/>
      <c r="J544" s="860"/>
      <c r="K544" s="860"/>
      <c r="L544" s="860"/>
      <c r="M544" s="860"/>
      <c r="N544" s="860"/>
      <c r="O544" s="860"/>
      <c r="P544" s="860"/>
      <c r="Q544" s="860"/>
      <c r="R544" s="860"/>
      <c r="S544" s="860"/>
      <c r="T544" s="860"/>
      <c r="U544" s="860"/>
      <c r="V544" s="860"/>
      <c r="W544" s="860"/>
      <c r="X544" s="860"/>
      <c r="Y544" s="860"/>
      <c r="Z544" s="860"/>
      <c r="AA544" s="860"/>
      <c r="AB544" s="860"/>
      <c r="AC544" s="860"/>
      <c r="AD544" s="860"/>
    </row>
    <row r="545" spans="1:30" ht="15.75" customHeight="1" x14ac:dyDescent="0.25">
      <c r="A545" s="860"/>
      <c r="B545" s="860"/>
      <c r="C545" s="860"/>
      <c r="D545" s="860"/>
      <c r="E545" s="860"/>
      <c r="F545" s="860"/>
      <c r="G545" s="868"/>
      <c r="H545" s="860"/>
      <c r="I545" s="860"/>
      <c r="J545" s="860"/>
      <c r="K545" s="860"/>
      <c r="L545" s="860"/>
      <c r="M545" s="860"/>
      <c r="N545" s="860"/>
      <c r="O545" s="860"/>
      <c r="P545" s="860"/>
      <c r="Q545" s="860"/>
      <c r="R545" s="860"/>
      <c r="S545" s="860"/>
      <c r="T545" s="860"/>
      <c r="U545" s="860"/>
      <c r="V545" s="860"/>
      <c r="W545" s="860"/>
      <c r="X545" s="860"/>
      <c r="Y545" s="860"/>
      <c r="Z545" s="860"/>
      <c r="AA545" s="860"/>
      <c r="AB545" s="860"/>
      <c r="AC545" s="860"/>
      <c r="AD545" s="860"/>
    </row>
    <row r="546" spans="1:30" ht="15.75" customHeight="1" x14ac:dyDescent="0.25">
      <c r="A546" s="860"/>
      <c r="B546" s="860"/>
      <c r="C546" s="860"/>
      <c r="D546" s="860"/>
      <c r="E546" s="860"/>
      <c r="F546" s="860"/>
      <c r="G546" s="868"/>
      <c r="H546" s="860"/>
      <c r="I546" s="860"/>
      <c r="J546" s="860"/>
      <c r="K546" s="860"/>
      <c r="L546" s="860"/>
      <c r="M546" s="860"/>
      <c r="N546" s="860"/>
      <c r="O546" s="860"/>
      <c r="P546" s="860"/>
      <c r="Q546" s="860"/>
      <c r="R546" s="860"/>
      <c r="S546" s="860"/>
      <c r="T546" s="860"/>
      <c r="U546" s="860"/>
      <c r="V546" s="860"/>
      <c r="W546" s="860"/>
      <c r="X546" s="860"/>
      <c r="Y546" s="860"/>
      <c r="Z546" s="860"/>
      <c r="AA546" s="860"/>
      <c r="AB546" s="860"/>
      <c r="AC546" s="860"/>
      <c r="AD546" s="860"/>
    </row>
    <row r="547" spans="1:30" ht="15.75" customHeight="1" x14ac:dyDescent="0.25">
      <c r="A547" s="860"/>
      <c r="B547" s="860"/>
      <c r="C547" s="860"/>
      <c r="D547" s="860"/>
      <c r="E547" s="860"/>
      <c r="F547" s="860"/>
      <c r="G547" s="868"/>
      <c r="H547" s="860"/>
      <c r="I547" s="860"/>
      <c r="J547" s="860"/>
      <c r="K547" s="860"/>
      <c r="L547" s="860"/>
      <c r="M547" s="860"/>
      <c r="N547" s="860"/>
      <c r="O547" s="860"/>
      <c r="P547" s="860"/>
      <c r="Q547" s="860"/>
      <c r="R547" s="860"/>
      <c r="S547" s="860"/>
      <c r="T547" s="860"/>
      <c r="U547" s="860"/>
      <c r="V547" s="860"/>
      <c r="W547" s="860"/>
      <c r="X547" s="860"/>
      <c r="Y547" s="860"/>
      <c r="Z547" s="860"/>
      <c r="AA547" s="860"/>
      <c r="AB547" s="860"/>
      <c r="AC547" s="860"/>
      <c r="AD547" s="860"/>
    </row>
    <row r="548" spans="1:30" ht="15.75" customHeight="1" x14ac:dyDescent="0.25">
      <c r="A548" s="860"/>
      <c r="B548" s="860"/>
      <c r="C548" s="860"/>
      <c r="D548" s="860"/>
      <c r="E548" s="860"/>
      <c r="F548" s="860"/>
      <c r="G548" s="868"/>
      <c r="H548" s="860"/>
      <c r="I548" s="860"/>
      <c r="J548" s="860"/>
      <c r="K548" s="860"/>
      <c r="L548" s="860"/>
      <c r="M548" s="860"/>
      <c r="N548" s="860"/>
      <c r="O548" s="860"/>
      <c r="P548" s="860"/>
      <c r="Q548" s="860"/>
      <c r="R548" s="860"/>
      <c r="S548" s="860"/>
      <c r="T548" s="860"/>
      <c r="U548" s="860"/>
      <c r="V548" s="860"/>
      <c r="W548" s="860"/>
      <c r="X548" s="860"/>
      <c r="Y548" s="860"/>
      <c r="Z548" s="860"/>
      <c r="AA548" s="860"/>
      <c r="AB548" s="860"/>
      <c r="AC548" s="860"/>
      <c r="AD548" s="860"/>
    </row>
    <row r="549" spans="1:30" ht="15.75" customHeight="1" x14ac:dyDescent="0.25">
      <c r="A549" s="860"/>
      <c r="B549" s="860"/>
      <c r="C549" s="860"/>
      <c r="D549" s="860"/>
      <c r="E549" s="860"/>
      <c r="F549" s="860"/>
      <c r="G549" s="868"/>
      <c r="H549" s="860"/>
      <c r="I549" s="860"/>
      <c r="J549" s="860"/>
      <c r="K549" s="860"/>
      <c r="L549" s="860"/>
      <c r="M549" s="860"/>
      <c r="N549" s="860"/>
      <c r="O549" s="860"/>
      <c r="P549" s="860"/>
      <c r="Q549" s="860"/>
      <c r="R549" s="860"/>
      <c r="S549" s="860"/>
      <c r="T549" s="860"/>
      <c r="U549" s="860"/>
      <c r="V549" s="860"/>
      <c r="W549" s="860"/>
      <c r="X549" s="860"/>
      <c r="Y549" s="860"/>
      <c r="Z549" s="860"/>
      <c r="AA549" s="860"/>
      <c r="AB549" s="860"/>
      <c r="AC549" s="860"/>
      <c r="AD549" s="860"/>
    </row>
    <row r="550" spans="1:30" ht="15.75" customHeight="1" x14ac:dyDescent="0.25">
      <c r="A550" s="860"/>
      <c r="B550" s="860"/>
      <c r="C550" s="860"/>
      <c r="D550" s="860"/>
      <c r="E550" s="860"/>
      <c r="F550" s="860"/>
      <c r="G550" s="868"/>
      <c r="H550" s="860"/>
      <c r="I550" s="860"/>
      <c r="J550" s="860"/>
      <c r="K550" s="860"/>
      <c r="L550" s="860"/>
      <c r="M550" s="860"/>
      <c r="N550" s="860"/>
      <c r="O550" s="860"/>
      <c r="P550" s="860"/>
      <c r="Q550" s="860"/>
      <c r="R550" s="860"/>
      <c r="S550" s="860"/>
      <c r="T550" s="860"/>
      <c r="U550" s="860"/>
      <c r="V550" s="860"/>
      <c r="W550" s="860"/>
      <c r="X550" s="860"/>
      <c r="Y550" s="860"/>
      <c r="Z550" s="860"/>
      <c r="AA550" s="860"/>
      <c r="AB550" s="860"/>
      <c r="AC550" s="860"/>
      <c r="AD550" s="860"/>
    </row>
    <row r="551" spans="1:30" ht="15.75" customHeight="1" x14ac:dyDescent="0.25">
      <c r="A551" s="860"/>
      <c r="B551" s="860"/>
      <c r="C551" s="860"/>
      <c r="D551" s="860"/>
      <c r="E551" s="860"/>
      <c r="F551" s="860"/>
      <c r="G551" s="868"/>
      <c r="H551" s="860"/>
      <c r="I551" s="860"/>
      <c r="J551" s="860"/>
      <c r="K551" s="860"/>
      <c r="L551" s="860"/>
      <c r="M551" s="860"/>
      <c r="N551" s="860"/>
      <c r="O551" s="860"/>
      <c r="P551" s="860"/>
      <c r="Q551" s="860"/>
      <c r="R551" s="860"/>
      <c r="S551" s="860"/>
      <c r="T551" s="860"/>
      <c r="U551" s="860"/>
      <c r="V551" s="860"/>
      <c r="W551" s="860"/>
      <c r="X551" s="860"/>
      <c r="Y551" s="860"/>
      <c r="Z551" s="860"/>
      <c r="AA551" s="860"/>
      <c r="AB551" s="860"/>
      <c r="AC551" s="860"/>
      <c r="AD551" s="860"/>
    </row>
    <row r="552" spans="1:30" ht="15.75" customHeight="1" x14ac:dyDescent="0.25">
      <c r="A552" s="860"/>
      <c r="B552" s="860"/>
      <c r="C552" s="860"/>
      <c r="D552" s="860"/>
      <c r="E552" s="860"/>
      <c r="F552" s="860"/>
      <c r="G552" s="868"/>
      <c r="H552" s="860"/>
      <c r="I552" s="860"/>
      <c r="J552" s="860"/>
      <c r="K552" s="860"/>
      <c r="L552" s="860"/>
      <c r="M552" s="860"/>
      <c r="N552" s="860"/>
      <c r="O552" s="860"/>
      <c r="P552" s="860"/>
      <c r="Q552" s="860"/>
      <c r="R552" s="860"/>
      <c r="S552" s="860"/>
      <c r="T552" s="860"/>
      <c r="U552" s="860"/>
      <c r="V552" s="860"/>
      <c r="W552" s="860"/>
      <c r="X552" s="860"/>
      <c r="Y552" s="860"/>
      <c r="Z552" s="860"/>
      <c r="AA552" s="860"/>
      <c r="AB552" s="860"/>
      <c r="AC552" s="860"/>
      <c r="AD552" s="860"/>
    </row>
    <row r="553" spans="1:30" ht="15.75" customHeight="1" x14ac:dyDescent="0.25">
      <c r="A553" s="860"/>
      <c r="B553" s="860"/>
      <c r="C553" s="860"/>
      <c r="D553" s="860"/>
      <c r="E553" s="860"/>
      <c r="F553" s="860"/>
      <c r="G553" s="868"/>
      <c r="H553" s="860"/>
      <c r="I553" s="860"/>
      <c r="J553" s="860"/>
      <c r="K553" s="860"/>
      <c r="L553" s="860"/>
      <c r="M553" s="860"/>
      <c r="N553" s="860"/>
      <c r="O553" s="860"/>
      <c r="P553" s="860"/>
      <c r="Q553" s="860"/>
      <c r="R553" s="860"/>
      <c r="S553" s="860"/>
      <c r="T553" s="860"/>
      <c r="U553" s="860"/>
      <c r="V553" s="860"/>
      <c r="W553" s="860"/>
      <c r="X553" s="860"/>
      <c r="Y553" s="860"/>
      <c r="Z553" s="860"/>
      <c r="AA553" s="860"/>
      <c r="AB553" s="860"/>
      <c r="AC553" s="860"/>
      <c r="AD553" s="860"/>
    </row>
    <row r="554" spans="1:30" ht="15.75" customHeight="1" x14ac:dyDescent="0.25">
      <c r="A554" s="860"/>
      <c r="B554" s="860"/>
      <c r="C554" s="860"/>
      <c r="D554" s="860"/>
      <c r="E554" s="860"/>
      <c r="F554" s="860"/>
      <c r="G554" s="868"/>
      <c r="H554" s="860"/>
      <c r="I554" s="860"/>
      <c r="J554" s="860"/>
      <c r="K554" s="860"/>
      <c r="L554" s="860"/>
      <c r="M554" s="860"/>
      <c r="N554" s="860"/>
      <c r="O554" s="860"/>
      <c r="P554" s="860"/>
      <c r="Q554" s="860"/>
      <c r="R554" s="860"/>
      <c r="S554" s="860"/>
      <c r="T554" s="860"/>
      <c r="U554" s="860"/>
      <c r="V554" s="860"/>
      <c r="W554" s="860"/>
      <c r="X554" s="860"/>
      <c r="Y554" s="860"/>
      <c r="Z554" s="860"/>
      <c r="AA554" s="860"/>
      <c r="AB554" s="860"/>
      <c r="AC554" s="860"/>
      <c r="AD554" s="860"/>
    </row>
    <row r="555" spans="1:30" ht="15.75" customHeight="1" x14ac:dyDescent="0.25">
      <c r="A555" s="860"/>
      <c r="B555" s="860"/>
      <c r="C555" s="860"/>
      <c r="D555" s="860"/>
      <c r="E555" s="860"/>
      <c r="F555" s="860"/>
      <c r="G555" s="868"/>
      <c r="H555" s="860"/>
      <c r="I555" s="860"/>
      <c r="J555" s="860"/>
      <c r="K555" s="860"/>
      <c r="L555" s="860"/>
      <c r="M555" s="860"/>
      <c r="N555" s="860"/>
      <c r="O555" s="860"/>
      <c r="P555" s="860"/>
      <c r="Q555" s="860"/>
      <c r="R555" s="860"/>
      <c r="S555" s="860"/>
      <c r="T555" s="860"/>
      <c r="U555" s="860"/>
      <c r="V555" s="860"/>
      <c r="W555" s="860"/>
      <c r="X555" s="860"/>
      <c r="Y555" s="860"/>
      <c r="Z555" s="860"/>
      <c r="AA555" s="860"/>
      <c r="AB555" s="860"/>
      <c r="AC555" s="860"/>
      <c r="AD555" s="860"/>
    </row>
    <row r="556" spans="1:30" ht="15.75" customHeight="1" x14ac:dyDescent="0.25">
      <c r="A556" s="860"/>
      <c r="B556" s="860"/>
      <c r="C556" s="860"/>
      <c r="D556" s="860"/>
      <c r="E556" s="860"/>
      <c r="F556" s="860"/>
      <c r="G556" s="868"/>
      <c r="H556" s="860"/>
      <c r="I556" s="860"/>
      <c r="J556" s="860"/>
      <c r="K556" s="860"/>
      <c r="L556" s="860"/>
      <c r="M556" s="860"/>
      <c r="N556" s="860"/>
      <c r="O556" s="860"/>
      <c r="P556" s="860"/>
      <c r="Q556" s="860"/>
      <c r="R556" s="860"/>
      <c r="S556" s="860"/>
      <c r="T556" s="860"/>
      <c r="U556" s="860"/>
      <c r="V556" s="860"/>
      <c r="W556" s="860"/>
      <c r="X556" s="860"/>
      <c r="Y556" s="860"/>
      <c r="Z556" s="860"/>
      <c r="AA556" s="860"/>
      <c r="AB556" s="860"/>
      <c r="AC556" s="860"/>
      <c r="AD556" s="860"/>
    </row>
    <row r="557" spans="1:30" ht="15.75" customHeight="1" x14ac:dyDescent="0.25">
      <c r="A557" s="860"/>
      <c r="B557" s="860"/>
      <c r="C557" s="860"/>
      <c r="D557" s="860"/>
      <c r="E557" s="860"/>
      <c r="F557" s="860"/>
      <c r="G557" s="868"/>
      <c r="H557" s="860"/>
      <c r="I557" s="860"/>
      <c r="J557" s="860"/>
      <c r="K557" s="860"/>
      <c r="L557" s="860"/>
      <c r="M557" s="860"/>
      <c r="N557" s="860"/>
      <c r="O557" s="860"/>
      <c r="P557" s="860"/>
      <c r="Q557" s="860"/>
      <c r="R557" s="860"/>
      <c r="S557" s="860"/>
      <c r="T557" s="860"/>
      <c r="U557" s="860"/>
      <c r="V557" s="860"/>
      <c r="W557" s="860"/>
      <c r="X557" s="860"/>
      <c r="Y557" s="860"/>
      <c r="Z557" s="860"/>
      <c r="AA557" s="860"/>
      <c r="AB557" s="860"/>
      <c r="AC557" s="860"/>
      <c r="AD557" s="860"/>
    </row>
    <row r="558" spans="1:30" ht="15.75" customHeight="1" x14ac:dyDescent="0.25">
      <c r="A558" s="860"/>
      <c r="B558" s="860"/>
      <c r="C558" s="860"/>
      <c r="D558" s="860"/>
      <c r="E558" s="860"/>
      <c r="F558" s="860"/>
      <c r="G558" s="868"/>
      <c r="H558" s="860"/>
      <c r="I558" s="860"/>
      <c r="J558" s="860"/>
      <c r="K558" s="860"/>
      <c r="L558" s="860"/>
      <c r="M558" s="860"/>
      <c r="N558" s="860"/>
      <c r="O558" s="860"/>
      <c r="P558" s="860"/>
      <c r="Q558" s="860"/>
      <c r="R558" s="860"/>
      <c r="S558" s="860"/>
      <c r="T558" s="860"/>
      <c r="U558" s="860"/>
      <c r="V558" s="860"/>
      <c r="W558" s="860"/>
      <c r="X558" s="860"/>
      <c r="Y558" s="860"/>
      <c r="Z558" s="860"/>
      <c r="AA558" s="860"/>
      <c r="AB558" s="860"/>
      <c r="AC558" s="860"/>
      <c r="AD558" s="860"/>
    </row>
    <row r="559" spans="1:30" ht="15.75" customHeight="1" x14ac:dyDescent="0.25">
      <c r="A559" s="860"/>
      <c r="B559" s="860"/>
      <c r="C559" s="860"/>
      <c r="D559" s="860"/>
      <c r="E559" s="860"/>
      <c r="F559" s="860"/>
      <c r="G559" s="868"/>
      <c r="H559" s="860"/>
      <c r="I559" s="860"/>
      <c r="J559" s="860"/>
      <c r="K559" s="860"/>
      <c r="L559" s="860"/>
      <c r="M559" s="860"/>
      <c r="N559" s="860"/>
      <c r="O559" s="860"/>
      <c r="P559" s="860"/>
      <c r="Q559" s="860"/>
      <c r="R559" s="860"/>
      <c r="S559" s="860"/>
      <c r="T559" s="860"/>
      <c r="U559" s="860"/>
      <c r="V559" s="860"/>
      <c r="W559" s="860"/>
      <c r="X559" s="860"/>
      <c r="Y559" s="860"/>
      <c r="Z559" s="860"/>
      <c r="AA559" s="860"/>
      <c r="AB559" s="860"/>
      <c r="AC559" s="860"/>
      <c r="AD559" s="860"/>
    </row>
    <row r="560" spans="1:30" ht="15.75" customHeight="1" x14ac:dyDescent="0.25">
      <c r="A560" s="860"/>
      <c r="B560" s="860"/>
      <c r="C560" s="860"/>
      <c r="D560" s="860"/>
      <c r="E560" s="860"/>
      <c r="F560" s="860"/>
      <c r="G560" s="868"/>
      <c r="H560" s="860"/>
      <c r="I560" s="860"/>
      <c r="J560" s="860"/>
      <c r="K560" s="860"/>
      <c r="L560" s="860"/>
      <c r="M560" s="860"/>
      <c r="N560" s="860"/>
      <c r="O560" s="860"/>
      <c r="P560" s="860"/>
      <c r="Q560" s="860"/>
      <c r="R560" s="860"/>
      <c r="S560" s="860"/>
      <c r="T560" s="860"/>
      <c r="U560" s="860"/>
      <c r="V560" s="860"/>
      <c r="W560" s="860"/>
      <c r="X560" s="860"/>
      <c r="Y560" s="860"/>
      <c r="Z560" s="860"/>
      <c r="AA560" s="860"/>
      <c r="AB560" s="860"/>
      <c r="AC560" s="860"/>
      <c r="AD560" s="860"/>
    </row>
    <row r="561" spans="1:30" ht="15.75" customHeight="1" x14ac:dyDescent="0.25">
      <c r="A561" s="860"/>
      <c r="B561" s="860"/>
      <c r="C561" s="860"/>
      <c r="D561" s="860"/>
      <c r="E561" s="860"/>
      <c r="F561" s="860"/>
      <c r="G561" s="868"/>
      <c r="H561" s="860"/>
      <c r="I561" s="860"/>
      <c r="J561" s="860"/>
      <c r="K561" s="860"/>
      <c r="L561" s="860"/>
      <c r="M561" s="860"/>
      <c r="N561" s="860"/>
      <c r="O561" s="860"/>
      <c r="P561" s="860"/>
      <c r="Q561" s="860"/>
      <c r="R561" s="860"/>
      <c r="S561" s="860"/>
      <c r="T561" s="860"/>
      <c r="U561" s="860"/>
      <c r="V561" s="860"/>
      <c r="W561" s="860"/>
      <c r="X561" s="860"/>
      <c r="Y561" s="860"/>
      <c r="Z561" s="860"/>
      <c r="AA561" s="860"/>
      <c r="AB561" s="860"/>
      <c r="AC561" s="860"/>
      <c r="AD561" s="860"/>
    </row>
    <row r="562" spans="1:30" ht="15.75" customHeight="1" x14ac:dyDescent="0.25">
      <c r="A562" s="860"/>
      <c r="B562" s="860"/>
      <c r="C562" s="860"/>
      <c r="D562" s="860"/>
      <c r="E562" s="860"/>
      <c r="F562" s="860"/>
      <c r="G562" s="868"/>
      <c r="H562" s="860"/>
      <c r="I562" s="860"/>
      <c r="J562" s="860"/>
      <c r="K562" s="860"/>
      <c r="L562" s="860"/>
      <c r="M562" s="860"/>
      <c r="N562" s="860"/>
      <c r="O562" s="860"/>
      <c r="P562" s="860"/>
      <c r="Q562" s="860"/>
      <c r="R562" s="860"/>
      <c r="S562" s="860"/>
      <c r="T562" s="860"/>
      <c r="U562" s="860"/>
      <c r="V562" s="860"/>
      <c r="W562" s="860"/>
      <c r="X562" s="860"/>
      <c r="Y562" s="860"/>
      <c r="Z562" s="860"/>
      <c r="AA562" s="860"/>
      <c r="AB562" s="860"/>
      <c r="AC562" s="860"/>
      <c r="AD562" s="860"/>
    </row>
    <row r="563" spans="1:30" ht="15.75" customHeight="1" x14ac:dyDescent="0.25">
      <c r="A563" s="860"/>
      <c r="B563" s="860"/>
      <c r="C563" s="860"/>
      <c r="D563" s="860"/>
      <c r="E563" s="860"/>
      <c r="F563" s="860"/>
      <c r="G563" s="868"/>
      <c r="H563" s="860"/>
      <c r="I563" s="860"/>
      <c r="J563" s="860"/>
      <c r="K563" s="860"/>
      <c r="L563" s="860"/>
      <c r="M563" s="860"/>
      <c r="N563" s="860"/>
      <c r="O563" s="860"/>
      <c r="P563" s="860"/>
      <c r="Q563" s="860"/>
      <c r="R563" s="860"/>
      <c r="S563" s="860"/>
      <c r="T563" s="860"/>
      <c r="U563" s="860"/>
      <c r="V563" s="860"/>
      <c r="W563" s="860"/>
      <c r="X563" s="860"/>
      <c r="Y563" s="860"/>
      <c r="Z563" s="860"/>
      <c r="AA563" s="860"/>
      <c r="AB563" s="860"/>
      <c r="AC563" s="860"/>
      <c r="AD563" s="860"/>
    </row>
    <row r="564" spans="1:30" ht="15.75" customHeight="1" x14ac:dyDescent="0.25">
      <c r="A564" s="860"/>
      <c r="B564" s="860"/>
      <c r="C564" s="860"/>
      <c r="D564" s="860"/>
      <c r="E564" s="860"/>
      <c r="F564" s="860"/>
      <c r="G564" s="868"/>
      <c r="H564" s="860"/>
      <c r="I564" s="860"/>
      <c r="J564" s="860"/>
      <c r="K564" s="860"/>
      <c r="L564" s="860"/>
      <c r="M564" s="860"/>
      <c r="N564" s="860"/>
      <c r="O564" s="860"/>
      <c r="P564" s="860"/>
      <c r="Q564" s="860"/>
      <c r="R564" s="860"/>
      <c r="S564" s="860"/>
      <c r="T564" s="860"/>
      <c r="U564" s="860"/>
      <c r="V564" s="860"/>
      <c r="W564" s="860"/>
      <c r="X564" s="860"/>
      <c r="Y564" s="860"/>
      <c r="Z564" s="860"/>
      <c r="AA564" s="860"/>
      <c r="AB564" s="860"/>
      <c r="AC564" s="860"/>
      <c r="AD564" s="860"/>
    </row>
    <row r="565" spans="1:30" ht="15.75" customHeight="1" x14ac:dyDescent="0.25">
      <c r="A565" s="860"/>
      <c r="B565" s="860"/>
      <c r="C565" s="860"/>
      <c r="D565" s="860"/>
      <c r="E565" s="860"/>
      <c r="F565" s="860"/>
      <c r="G565" s="868"/>
      <c r="H565" s="860"/>
      <c r="I565" s="860"/>
      <c r="J565" s="860"/>
      <c r="K565" s="860"/>
      <c r="L565" s="860"/>
      <c r="M565" s="860"/>
      <c r="N565" s="860"/>
      <c r="O565" s="860"/>
      <c r="P565" s="860"/>
      <c r="Q565" s="860"/>
      <c r="R565" s="860"/>
      <c r="S565" s="860"/>
      <c r="T565" s="860"/>
      <c r="U565" s="860"/>
      <c r="V565" s="860"/>
      <c r="W565" s="860"/>
      <c r="X565" s="860"/>
      <c r="Y565" s="860"/>
      <c r="Z565" s="860"/>
      <c r="AA565" s="860"/>
      <c r="AB565" s="860"/>
      <c r="AC565" s="860"/>
      <c r="AD565" s="860"/>
    </row>
    <row r="566" spans="1:30" ht="15.75" customHeight="1" x14ac:dyDescent="0.25">
      <c r="A566" s="860"/>
      <c r="B566" s="860"/>
      <c r="C566" s="860"/>
      <c r="D566" s="860"/>
      <c r="E566" s="860"/>
      <c r="F566" s="860"/>
      <c r="G566" s="868"/>
      <c r="H566" s="860"/>
      <c r="I566" s="860"/>
      <c r="J566" s="860"/>
      <c r="K566" s="860"/>
      <c r="L566" s="860"/>
      <c r="M566" s="860"/>
      <c r="N566" s="860"/>
      <c r="O566" s="860"/>
      <c r="P566" s="860"/>
      <c r="Q566" s="860"/>
      <c r="R566" s="860"/>
      <c r="S566" s="860"/>
      <c r="T566" s="860"/>
      <c r="U566" s="860"/>
      <c r="V566" s="860"/>
      <c r="W566" s="860"/>
      <c r="X566" s="860"/>
      <c r="Y566" s="860"/>
      <c r="Z566" s="860"/>
      <c r="AA566" s="860"/>
      <c r="AB566" s="860"/>
      <c r="AC566" s="860"/>
      <c r="AD566" s="860"/>
    </row>
    <row r="567" spans="1:30" ht="15.75" customHeight="1" x14ac:dyDescent="0.25">
      <c r="A567" s="860"/>
      <c r="B567" s="860"/>
      <c r="C567" s="860"/>
      <c r="D567" s="860"/>
      <c r="E567" s="860"/>
      <c r="F567" s="860"/>
      <c r="G567" s="868"/>
      <c r="H567" s="860"/>
      <c r="I567" s="860"/>
      <c r="J567" s="860"/>
      <c r="K567" s="860"/>
      <c r="L567" s="860"/>
      <c r="M567" s="860"/>
      <c r="N567" s="860"/>
      <c r="O567" s="860"/>
      <c r="P567" s="860"/>
      <c r="Q567" s="860"/>
      <c r="R567" s="860"/>
      <c r="S567" s="860"/>
      <c r="T567" s="860"/>
      <c r="U567" s="860"/>
      <c r="V567" s="860"/>
      <c r="W567" s="860"/>
      <c r="X567" s="860"/>
      <c r="Y567" s="860"/>
      <c r="Z567" s="860"/>
      <c r="AA567" s="860"/>
      <c r="AB567" s="860"/>
      <c r="AC567" s="860"/>
      <c r="AD567" s="860"/>
    </row>
    <row r="568" spans="1:30" ht="15.75" customHeight="1" x14ac:dyDescent="0.25">
      <c r="A568" s="860"/>
      <c r="B568" s="860"/>
      <c r="C568" s="860"/>
      <c r="D568" s="860"/>
      <c r="E568" s="860"/>
      <c r="F568" s="860"/>
      <c r="G568" s="868"/>
      <c r="H568" s="860"/>
      <c r="I568" s="860"/>
      <c r="J568" s="860"/>
      <c r="K568" s="860"/>
      <c r="L568" s="860"/>
      <c r="M568" s="860"/>
      <c r="N568" s="860"/>
      <c r="O568" s="860"/>
      <c r="P568" s="860"/>
      <c r="Q568" s="860"/>
      <c r="R568" s="860"/>
      <c r="S568" s="860"/>
      <c r="T568" s="860"/>
      <c r="U568" s="860"/>
      <c r="V568" s="860"/>
      <c r="W568" s="860"/>
      <c r="X568" s="860"/>
      <c r="Y568" s="860"/>
      <c r="Z568" s="860"/>
      <c r="AA568" s="860"/>
      <c r="AB568" s="860"/>
      <c r="AC568" s="860"/>
      <c r="AD568" s="860"/>
    </row>
    <row r="569" spans="1:30" ht="15.75" customHeight="1" x14ac:dyDescent="0.25">
      <c r="A569" s="860"/>
      <c r="B569" s="860"/>
      <c r="C569" s="860"/>
      <c r="D569" s="860"/>
      <c r="E569" s="860"/>
      <c r="F569" s="860"/>
      <c r="G569" s="868"/>
      <c r="H569" s="860"/>
      <c r="I569" s="860"/>
      <c r="J569" s="860"/>
      <c r="K569" s="860"/>
      <c r="L569" s="860"/>
      <c r="M569" s="860"/>
      <c r="N569" s="860"/>
      <c r="O569" s="860"/>
      <c r="P569" s="860"/>
      <c r="Q569" s="860"/>
      <c r="R569" s="860"/>
      <c r="S569" s="860"/>
      <c r="T569" s="860"/>
      <c r="U569" s="860"/>
      <c r="V569" s="860"/>
      <c r="W569" s="860"/>
      <c r="X569" s="860"/>
      <c r="Y569" s="860"/>
      <c r="Z569" s="860"/>
      <c r="AA569" s="860"/>
      <c r="AB569" s="860"/>
      <c r="AC569" s="860"/>
      <c r="AD569" s="860"/>
    </row>
    <row r="570" spans="1:30" ht="15.75" customHeight="1" x14ac:dyDescent="0.25">
      <c r="A570" s="860"/>
      <c r="B570" s="860"/>
      <c r="C570" s="860"/>
      <c r="D570" s="860"/>
      <c r="E570" s="860"/>
      <c r="F570" s="860"/>
      <c r="G570" s="868"/>
      <c r="H570" s="860"/>
      <c r="I570" s="860"/>
      <c r="J570" s="860"/>
      <c r="K570" s="860"/>
      <c r="L570" s="860"/>
      <c r="M570" s="860"/>
      <c r="N570" s="860"/>
      <c r="O570" s="860"/>
      <c r="P570" s="860"/>
      <c r="Q570" s="860"/>
      <c r="R570" s="860"/>
      <c r="S570" s="860"/>
      <c r="T570" s="860"/>
      <c r="U570" s="860"/>
      <c r="V570" s="860"/>
      <c r="W570" s="860"/>
      <c r="X570" s="860"/>
      <c r="Y570" s="860"/>
      <c r="Z570" s="860"/>
      <c r="AA570" s="860"/>
      <c r="AB570" s="860"/>
      <c r="AC570" s="860"/>
      <c r="AD570" s="860"/>
    </row>
    <row r="571" spans="1:30" ht="15.75" customHeight="1" x14ac:dyDescent="0.25">
      <c r="A571" s="860"/>
      <c r="B571" s="860"/>
      <c r="C571" s="860"/>
      <c r="D571" s="860"/>
      <c r="E571" s="860"/>
      <c r="F571" s="860"/>
      <c r="G571" s="868"/>
      <c r="H571" s="860"/>
      <c r="I571" s="860"/>
      <c r="J571" s="860"/>
      <c r="K571" s="860"/>
      <c r="L571" s="860"/>
      <c r="M571" s="860"/>
      <c r="N571" s="860"/>
      <c r="O571" s="860"/>
      <c r="P571" s="860"/>
      <c r="Q571" s="860"/>
      <c r="R571" s="860"/>
      <c r="S571" s="860"/>
      <c r="T571" s="860"/>
      <c r="U571" s="860"/>
      <c r="V571" s="860"/>
      <c r="W571" s="860"/>
      <c r="X571" s="860"/>
      <c r="Y571" s="860"/>
      <c r="Z571" s="860"/>
      <c r="AA571" s="860"/>
      <c r="AB571" s="860"/>
      <c r="AC571" s="860"/>
      <c r="AD571" s="860"/>
    </row>
    <row r="572" spans="1:30" ht="15.75" customHeight="1" x14ac:dyDescent="0.25">
      <c r="A572" s="860"/>
      <c r="B572" s="860"/>
      <c r="C572" s="860"/>
      <c r="D572" s="860"/>
      <c r="E572" s="860"/>
      <c r="F572" s="860"/>
      <c r="G572" s="868"/>
      <c r="H572" s="860"/>
      <c r="I572" s="860"/>
      <c r="J572" s="860"/>
      <c r="K572" s="860"/>
      <c r="L572" s="860"/>
      <c r="M572" s="860"/>
      <c r="N572" s="860"/>
      <c r="O572" s="860"/>
      <c r="P572" s="860"/>
      <c r="Q572" s="860"/>
      <c r="R572" s="860"/>
      <c r="S572" s="860"/>
      <c r="T572" s="860"/>
      <c r="U572" s="860"/>
      <c r="V572" s="860"/>
      <c r="W572" s="860"/>
      <c r="X572" s="860"/>
      <c r="Y572" s="860"/>
      <c r="Z572" s="860"/>
      <c r="AA572" s="860"/>
      <c r="AB572" s="860"/>
      <c r="AC572" s="860"/>
      <c r="AD572" s="860"/>
    </row>
    <row r="573" spans="1:30" ht="15.75" customHeight="1" x14ac:dyDescent="0.25">
      <c r="A573" s="860"/>
      <c r="B573" s="860"/>
      <c r="C573" s="860"/>
      <c r="D573" s="860"/>
      <c r="E573" s="860"/>
      <c r="F573" s="860"/>
      <c r="G573" s="868"/>
      <c r="H573" s="860"/>
      <c r="I573" s="860"/>
      <c r="J573" s="860"/>
      <c r="K573" s="860"/>
      <c r="L573" s="860"/>
      <c r="M573" s="860"/>
      <c r="N573" s="860"/>
      <c r="O573" s="860"/>
      <c r="P573" s="860"/>
      <c r="Q573" s="860"/>
      <c r="R573" s="860"/>
      <c r="S573" s="860"/>
      <c r="T573" s="860"/>
      <c r="U573" s="860"/>
      <c r="V573" s="860"/>
      <c r="W573" s="860"/>
      <c r="X573" s="860"/>
      <c r="Y573" s="860"/>
      <c r="Z573" s="860"/>
      <c r="AA573" s="860"/>
      <c r="AB573" s="860"/>
      <c r="AC573" s="860"/>
      <c r="AD573" s="860"/>
    </row>
    <row r="574" spans="1:30" ht="15.75" customHeight="1" x14ac:dyDescent="0.25">
      <c r="A574" s="860"/>
      <c r="B574" s="860"/>
      <c r="C574" s="860"/>
      <c r="D574" s="860"/>
      <c r="E574" s="860"/>
      <c r="F574" s="860"/>
      <c r="G574" s="868"/>
      <c r="H574" s="860"/>
      <c r="I574" s="860"/>
      <c r="J574" s="860"/>
      <c r="K574" s="860"/>
      <c r="L574" s="860"/>
      <c r="M574" s="860"/>
      <c r="N574" s="860"/>
      <c r="O574" s="860"/>
      <c r="P574" s="860"/>
      <c r="Q574" s="860"/>
      <c r="R574" s="860"/>
      <c r="S574" s="860"/>
      <c r="T574" s="860"/>
      <c r="U574" s="860"/>
      <c r="V574" s="860"/>
      <c r="W574" s="860"/>
      <c r="X574" s="860"/>
      <c r="Y574" s="860"/>
      <c r="Z574" s="860"/>
      <c r="AA574" s="860"/>
      <c r="AB574" s="860"/>
      <c r="AC574" s="860"/>
      <c r="AD574" s="860"/>
    </row>
    <row r="575" spans="1:30" ht="15.75" customHeight="1" x14ac:dyDescent="0.25">
      <c r="A575" s="860"/>
      <c r="B575" s="860"/>
      <c r="C575" s="860"/>
      <c r="D575" s="860"/>
      <c r="E575" s="860"/>
      <c r="F575" s="860"/>
      <c r="G575" s="868"/>
      <c r="H575" s="860"/>
      <c r="I575" s="860"/>
      <c r="J575" s="860"/>
      <c r="K575" s="860"/>
      <c r="L575" s="860"/>
      <c r="M575" s="860"/>
      <c r="N575" s="860"/>
      <c r="O575" s="860"/>
      <c r="P575" s="860"/>
      <c r="Q575" s="860"/>
      <c r="R575" s="860"/>
      <c r="S575" s="860"/>
      <c r="T575" s="860"/>
      <c r="U575" s="860"/>
      <c r="V575" s="860"/>
      <c r="W575" s="860"/>
      <c r="X575" s="860"/>
      <c r="Y575" s="860"/>
      <c r="Z575" s="860"/>
      <c r="AA575" s="860"/>
      <c r="AB575" s="860"/>
      <c r="AC575" s="860"/>
      <c r="AD575" s="860"/>
    </row>
    <row r="576" spans="1:30" ht="15.75" customHeight="1" x14ac:dyDescent="0.25">
      <c r="A576" s="860"/>
      <c r="B576" s="860"/>
      <c r="C576" s="860"/>
      <c r="D576" s="860"/>
      <c r="E576" s="860"/>
      <c r="F576" s="860"/>
      <c r="G576" s="868"/>
      <c r="H576" s="860"/>
      <c r="I576" s="860"/>
      <c r="J576" s="860"/>
      <c r="K576" s="860"/>
      <c r="L576" s="860"/>
      <c r="M576" s="860"/>
      <c r="N576" s="860"/>
      <c r="O576" s="860"/>
      <c r="P576" s="860"/>
      <c r="Q576" s="860"/>
      <c r="R576" s="860"/>
      <c r="S576" s="860"/>
      <c r="T576" s="860"/>
      <c r="U576" s="860"/>
      <c r="V576" s="860"/>
      <c r="W576" s="860"/>
      <c r="X576" s="860"/>
      <c r="Y576" s="860"/>
      <c r="Z576" s="860"/>
      <c r="AA576" s="860"/>
      <c r="AB576" s="860"/>
      <c r="AC576" s="860"/>
      <c r="AD576" s="860"/>
    </row>
    <row r="577" spans="1:30" ht="15.75" customHeight="1" x14ac:dyDescent="0.25">
      <c r="A577" s="860"/>
      <c r="B577" s="860"/>
      <c r="C577" s="860"/>
      <c r="D577" s="860"/>
      <c r="E577" s="860"/>
      <c r="F577" s="860"/>
      <c r="G577" s="868"/>
      <c r="H577" s="860"/>
      <c r="I577" s="860"/>
      <c r="J577" s="860"/>
      <c r="K577" s="860"/>
      <c r="L577" s="860"/>
      <c r="M577" s="860"/>
      <c r="N577" s="860"/>
      <c r="O577" s="860"/>
      <c r="P577" s="860"/>
      <c r="Q577" s="860"/>
      <c r="R577" s="860"/>
      <c r="S577" s="860"/>
      <c r="T577" s="860"/>
      <c r="U577" s="860"/>
      <c r="V577" s="860"/>
      <c r="W577" s="860"/>
      <c r="X577" s="860"/>
      <c r="Y577" s="860"/>
      <c r="Z577" s="860"/>
      <c r="AA577" s="860"/>
      <c r="AB577" s="860"/>
      <c r="AC577" s="860"/>
      <c r="AD577" s="860"/>
    </row>
    <row r="578" spans="1:30" ht="15.75" customHeight="1" x14ac:dyDescent="0.25">
      <c r="A578" s="860"/>
      <c r="B578" s="860"/>
      <c r="C578" s="860"/>
      <c r="D578" s="860"/>
      <c r="E578" s="860"/>
      <c r="F578" s="860"/>
      <c r="G578" s="868"/>
      <c r="H578" s="860"/>
      <c r="I578" s="860"/>
      <c r="J578" s="860"/>
      <c r="K578" s="860"/>
      <c r="L578" s="860"/>
      <c r="M578" s="860"/>
      <c r="N578" s="860"/>
      <c r="O578" s="860"/>
      <c r="P578" s="860"/>
      <c r="Q578" s="860"/>
      <c r="R578" s="860"/>
      <c r="S578" s="860"/>
      <c r="T578" s="860"/>
      <c r="U578" s="860"/>
      <c r="V578" s="860"/>
      <c r="W578" s="860"/>
      <c r="X578" s="860"/>
      <c r="Y578" s="860"/>
      <c r="Z578" s="860"/>
      <c r="AA578" s="860"/>
      <c r="AB578" s="860"/>
      <c r="AC578" s="860"/>
      <c r="AD578" s="860"/>
    </row>
    <row r="579" spans="1:30" ht="15.75" customHeight="1" x14ac:dyDescent="0.25">
      <c r="A579" s="860"/>
      <c r="B579" s="860"/>
      <c r="C579" s="860"/>
      <c r="D579" s="860"/>
      <c r="E579" s="860"/>
      <c r="F579" s="860"/>
      <c r="G579" s="868"/>
      <c r="H579" s="860"/>
      <c r="I579" s="860"/>
      <c r="J579" s="860"/>
      <c r="K579" s="860"/>
      <c r="L579" s="860"/>
      <c r="M579" s="860"/>
      <c r="N579" s="860"/>
      <c r="O579" s="860"/>
      <c r="P579" s="860"/>
      <c r="Q579" s="860"/>
      <c r="R579" s="860"/>
      <c r="S579" s="860"/>
      <c r="T579" s="860"/>
      <c r="U579" s="860"/>
      <c r="V579" s="860"/>
      <c r="W579" s="860"/>
      <c r="X579" s="860"/>
      <c r="Y579" s="860"/>
      <c r="Z579" s="860"/>
      <c r="AA579" s="860"/>
      <c r="AB579" s="860"/>
      <c r="AC579" s="860"/>
      <c r="AD579" s="860"/>
    </row>
    <row r="580" spans="1:30" ht="15.75" customHeight="1" x14ac:dyDescent="0.25">
      <c r="A580" s="860"/>
      <c r="B580" s="860"/>
      <c r="C580" s="860"/>
      <c r="D580" s="860"/>
      <c r="E580" s="860"/>
      <c r="F580" s="860"/>
      <c r="G580" s="868"/>
      <c r="H580" s="860"/>
      <c r="I580" s="860"/>
      <c r="J580" s="860"/>
      <c r="K580" s="860"/>
      <c r="L580" s="860"/>
      <c r="M580" s="860"/>
      <c r="N580" s="860"/>
      <c r="O580" s="860"/>
      <c r="P580" s="860"/>
      <c r="Q580" s="860"/>
      <c r="R580" s="860"/>
      <c r="S580" s="860"/>
      <c r="T580" s="860"/>
      <c r="U580" s="860"/>
      <c r="V580" s="860"/>
      <c r="W580" s="860"/>
      <c r="X580" s="860"/>
      <c r="Y580" s="860"/>
      <c r="Z580" s="860"/>
      <c r="AA580" s="860"/>
      <c r="AB580" s="860"/>
      <c r="AC580" s="860"/>
      <c r="AD580" s="860"/>
    </row>
    <row r="581" spans="1:30" ht="15.75" customHeight="1" x14ac:dyDescent="0.25">
      <c r="A581" s="860"/>
      <c r="B581" s="860"/>
      <c r="C581" s="860"/>
      <c r="D581" s="860"/>
      <c r="E581" s="860"/>
      <c r="F581" s="860"/>
      <c r="G581" s="868"/>
      <c r="H581" s="860"/>
      <c r="I581" s="860"/>
      <c r="J581" s="860"/>
      <c r="K581" s="860"/>
      <c r="L581" s="860"/>
      <c r="M581" s="860"/>
      <c r="N581" s="860"/>
      <c r="O581" s="860"/>
      <c r="P581" s="860"/>
      <c r="Q581" s="860"/>
      <c r="R581" s="860"/>
      <c r="S581" s="860"/>
      <c r="T581" s="860"/>
      <c r="U581" s="860"/>
      <c r="V581" s="860"/>
      <c r="W581" s="860"/>
      <c r="X581" s="860"/>
      <c r="Y581" s="860"/>
      <c r="Z581" s="860"/>
      <c r="AA581" s="860"/>
      <c r="AB581" s="860"/>
      <c r="AC581" s="860"/>
      <c r="AD581" s="860"/>
    </row>
    <row r="582" spans="1:30" ht="15.75" customHeight="1" x14ac:dyDescent="0.25">
      <c r="A582" s="860"/>
      <c r="B582" s="860"/>
      <c r="C582" s="860"/>
      <c r="D582" s="860"/>
      <c r="E582" s="860"/>
      <c r="F582" s="860"/>
      <c r="G582" s="868"/>
      <c r="H582" s="860"/>
      <c r="I582" s="860"/>
      <c r="J582" s="860"/>
      <c r="K582" s="860"/>
      <c r="L582" s="860"/>
      <c r="M582" s="860"/>
      <c r="N582" s="860"/>
      <c r="O582" s="860"/>
      <c r="P582" s="860"/>
      <c r="Q582" s="860"/>
      <c r="R582" s="860"/>
      <c r="S582" s="860"/>
      <c r="T582" s="860"/>
      <c r="U582" s="860"/>
      <c r="V582" s="860"/>
      <c r="W582" s="860"/>
      <c r="X582" s="860"/>
      <c r="Y582" s="860"/>
      <c r="Z582" s="860"/>
      <c r="AA582" s="860"/>
      <c r="AB582" s="860"/>
      <c r="AC582" s="860"/>
      <c r="AD582" s="860"/>
    </row>
    <row r="583" spans="1:30" ht="15.75" customHeight="1" x14ac:dyDescent="0.25">
      <c r="A583" s="860"/>
      <c r="B583" s="860"/>
      <c r="C583" s="860"/>
      <c r="D583" s="860"/>
      <c r="E583" s="860"/>
      <c r="F583" s="860"/>
      <c r="G583" s="868"/>
      <c r="H583" s="860"/>
      <c r="I583" s="860"/>
      <c r="J583" s="860"/>
      <c r="K583" s="860"/>
      <c r="L583" s="860"/>
      <c r="M583" s="860"/>
      <c r="N583" s="860"/>
      <c r="O583" s="860"/>
      <c r="P583" s="860"/>
      <c r="Q583" s="860"/>
      <c r="R583" s="860"/>
      <c r="S583" s="860"/>
      <c r="T583" s="860"/>
      <c r="U583" s="860"/>
      <c r="V583" s="860"/>
      <c r="W583" s="860"/>
      <c r="X583" s="860"/>
      <c r="Y583" s="860"/>
      <c r="Z583" s="860"/>
      <c r="AA583" s="860"/>
      <c r="AB583" s="860"/>
      <c r="AC583" s="860"/>
      <c r="AD583" s="860"/>
    </row>
    <row r="584" spans="1:30" ht="15.75" customHeight="1" x14ac:dyDescent="0.25">
      <c r="A584" s="860"/>
      <c r="B584" s="860"/>
      <c r="C584" s="860"/>
      <c r="D584" s="860"/>
      <c r="E584" s="860"/>
      <c r="F584" s="860"/>
      <c r="G584" s="868"/>
      <c r="H584" s="860"/>
      <c r="I584" s="860"/>
      <c r="J584" s="860"/>
      <c r="K584" s="860"/>
      <c r="L584" s="860"/>
      <c r="M584" s="860"/>
      <c r="N584" s="860"/>
      <c r="O584" s="860"/>
      <c r="P584" s="860"/>
      <c r="Q584" s="860"/>
      <c r="R584" s="860"/>
      <c r="S584" s="860"/>
      <c r="T584" s="860"/>
      <c r="U584" s="860"/>
      <c r="V584" s="860"/>
      <c r="W584" s="860"/>
      <c r="X584" s="860"/>
      <c r="Y584" s="860"/>
      <c r="Z584" s="860"/>
      <c r="AA584" s="860"/>
      <c r="AB584" s="860"/>
      <c r="AC584" s="860"/>
      <c r="AD584" s="860"/>
    </row>
    <row r="585" spans="1:30" ht="15.75" customHeight="1" x14ac:dyDescent="0.25">
      <c r="A585" s="860"/>
      <c r="B585" s="860"/>
      <c r="C585" s="860"/>
      <c r="D585" s="860"/>
      <c r="E585" s="860"/>
      <c r="F585" s="860"/>
      <c r="G585" s="868"/>
      <c r="H585" s="860"/>
      <c r="I585" s="860"/>
      <c r="J585" s="860"/>
      <c r="K585" s="860"/>
      <c r="L585" s="860"/>
      <c r="M585" s="860"/>
      <c r="N585" s="860"/>
      <c r="O585" s="860"/>
      <c r="P585" s="860"/>
      <c r="Q585" s="860"/>
      <c r="R585" s="860"/>
      <c r="S585" s="860"/>
      <c r="T585" s="860"/>
      <c r="U585" s="860"/>
      <c r="V585" s="860"/>
      <c r="W585" s="860"/>
      <c r="X585" s="860"/>
      <c r="Y585" s="860"/>
      <c r="Z585" s="860"/>
      <c r="AA585" s="860"/>
      <c r="AB585" s="860"/>
      <c r="AC585" s="860"/>
      <c r="AD585" s="860"/>
    </row>
    <row r="586" spans="1:30" ht="15.75" customHeight="1" x14ac:dyDescent="0.25">
      <c r="A586" s="860"/>
      <c r="B586" s="860"/>
      <c r="C586" s="860"/>
      <c r="D586" s="860"/>
      <c r="E586" s="860"/>
      <c r="F586" s="860"/>
      <c r="G586" s="868"/>
      <c r="H586" s="860"/>
      <c r="I586" s="860"/>
      <c r="J586" s="860"/>
      <c r="K586" s="860"/>
      <c r="L586" s="860"/>
      <c r="M586" s="860"/>
      <c r="N586" s="860"/>
      <c r="O586" s="860"/>
      <c r="P586" s="860"/>
      <c r="Q586" s="860"/>
      <c r="R586" s="860"/>
      <c r="S586" s="860"/>
      <c r="T586" s="860"/>
      <c r="U586" s="860"/>
      <c r="V586" s="860"/>
      <c r="W586" s="860"/>
      <c r="X586" s="860"/>
      <c r="Y586" s="860"/>
      <c r="Z586" s="860"/>
      <c r="AA586" s="860"/>
      <c r="AB586" s="860"/>
      <c r="AC586" s="860"/>
      <c r="AD586" s="860"/>
    </row>
    <row r="587" spans="1:30" ht="15.75" customHeight="1" x14ac:dyDescent="0.25">
      <c r="A587" s="860"/>
      <c r="B587" s="860"/>
      <c r="C587" s="860"/>
      <c r="D587" s="860"/>
      <c r="E587" s="860"/>
      <c r="F587" s="860"/>
      <c r="G587" s="868"/>
      <c r="H587" s="860"/>
      <c r="I587" s="860"/>
      <c r="J587" s="860"/>
      <c r="K587" s="860"/>
      <c r="L587" s="860"/>
      <c r="M587" s="860"/>
      <c r="N587" s="860"/>
      <c r="O587" s="860"/>
      <c r="P587" s="860"/>
      <c r="Q587" s="860"/>
      <c r="R587" s="860"/>
      <c r="S587" s="860"/>
      <c r="T587" s="860"/>
      <c r="U587" s="860"/>
      <c r="V587" s="860"/>
      <c r="W587" s="860"/>
      <c r="X587" s="860"/>
      <c r="Y587" s="860"/>
      <c r="Z587" s="860"/>
      <c r="AA587" s="860"/>
      <c r="AB587" s="860"/>
      <c r="AC587" s="860"/>
      <c r="AD587" s="860"/>
    </row>
    <row r="588" spans="1:30" ht="15.75" customHeight="1" x14ac:dyDescent="0.25">
      <c r="A588" s="860"/>
      <c r="B588" s="860"/>
      <c r="C588" s="860"/>
      <c r="D588" s="860"/>
      <c r="E588" s="860"/>
      <c r="F588" s="860"/>
      <c r="G588" s="868"/>
      <c r="H588" s="860"/>
      <c r="I588" s="860"/>
      <c r="J588" s="860"/>
      <c r="K588" s="860"/>
      <c r="L588" s="860"/>
      <c r="M588" s="860"/>
      <c r="N588" s="860"/>
      <c r="O588" s="860"/>
      <c r="P588" s="860"/>
      <c r="Q588" s="860"/>
      <c r="R588" s="860"/>
      <c r="S588" s="860"/>
      <c r="T588" s="860"/>
      <c r="U588" s="860"/>
      <c r="V588" s="860"/>
      <c r="W588" s="860"/>
      <c r="X588" s="860"/>
      <c r="Y588" s="860"/>
      <c r="Z588" s="860"/>
      <c r="AA588" s="860"/>
      <c r="AB588" s="860"/>
      <c r="AC588" s="860"/>
      <c r="AD588" s="860"/>
    </row>
    <row r="589" spans="1:30" ht="15.75" customHeight="1" x14ac:dyDescent="0.25">
      <c r="A589" s="860"/>
      <c r="B589" s="860"/>
      <c r="C589" s="860"/>
      <c r="D589" s="860"/>
      <c r="E589" s="860"/>
      <c r="F589" s="860"/>
      <c r="G589" s="868"/>
      <c r="H589" s="860"/>
      <c r="I589" s="860"/>
      <c r="J589" s="860"/>
      <c r="K589" s="860"/>
      <c r="L589" s="860"/>
      <c r="M589" s="860"/>
      <c r="N589" s="860"/>
      <c r="O589" s="860"/>
      <c r="P589" s="860"/>
      <c r="Q589" s="860"/>
      <c r="R589" s="860"/>
      <c r="S589" s="860"/>
      <c r="T589" s="860"/>
      <c r="U589" s="860"/>
      <c r="V589" s="860"/>
      <c r="W589" s="860"/>
      <c r="X589" s="860"/>
      <c r="Y589" s="860"/>
      <c r="Z589" s="860"/>
      <c r="AA589" s="860"/>
      <c r="AB589" s="860"/>
      <c r="AC589" s="860"/>
      <c r="AD589" s="860"/>
    </row>
    <row r="590" spans="1:30" ht="15.75" customHeight="1" x14ac:dyDescent="0.25">
      <c r="A590" s="860"/>
      <c r="B590" s="860"/>
      <c r="C590" s="860"/>
      <c r="D590" s="860"/>
      <c r="E590" s="860"/>
      <c r="F590" s="860"/>
      <c r="G590" s="868"/>
      <c r="H590" s="860"/>
      <c r="I590" s="860"/>
      <c r="J590" s="860"/>
      <c r="K590" s="860"/>
      <c r="L590" s="860"/>
      <c r="M590" s="860"/>
      <c r="N590" s="860"/>
      <c r="O590" s="860"/>
      <c r="P590" s="860"/>
      <c r="Q590" s="860"/>
      <c r="R590" s="860"/>
      <c r="S590" s="860"/>
      <c r="T590" s="860"/>
      <c r="U590" s="860"/>
      <c r="V590" s="860"/>
      <c r="W590" s="860"/>
      <c r="X590" s="860"/>
      <c r="Y590" s="860"/>
      <c r="Z590" s="860"/>
      <c r="AA590" s="860"/>
      <c r="AB590" s="860"/>
      <c r="AC590" s="860"/>
      <c r="AD590" s="860"/>
    </row>
    <row r="591" spans="1:30" ht="15.75" customHeight="1" x14ac:dyDescent="0.25">
      <c r="A591" s="860"/>
      <c r="B591" s="860"/>
      <c r="C591" s="860"/>
      <c r="D591" s="860"/>
      <c r="E591" s="860"/>
      <c r="F591" s="860"/>
      <c r="G591" s="868"/>
      <c r="H591" s="860"/>
      <c r="I591" s="860"/>
      <c r="J591" s="860"/>
      <c r="K591" s="860"/>
      <c r="L591" s="860"/>
      <c r="M591" s="860"/>
      <c r="N591" s="860"/>
      <c r="O591" s="860"/>
      <c r="P591" s="860"/>
      <c r="Q591" s="860"/>
      <c r="R591" s="860"/>
      <c r="S591" s="860"/>
      <c r="T591" s="860"/>
      <c r="U591" s="860"/>
      <c r="V591" s="860"/>
      <c r="W591" s="860"/>
      <c r="X591" s="860"/>
      <c r="Y591" s="860"/>
      <c r="Z591" s="860"/>
      <c r="AA591" s="860"/>
      <c r="AB591" s="860"/>
      <c r="AC591" s="860"/>
      <c r="AD591" s="860"/>
    </row>
    <row r="592" spans="1:30" ht="15.75" customHeight="1" x14ac:dyDescent="0.25">
      <c r="A592" s="860"/>
      <c r="B592" s="860"/>
      <c r="C592" s="860"/>
      <c r="D592" s="860"/>
      <c r="E592" s="860"/>
      <c r="F592" s="860"/>
      <c r="G592" s="868"/>
      <c r="H592" s="860"/>
      <c r="I592" s="860"/>
      <c r="J592" s="860"/>
      <c r="K592" s="860"/>
      <c r="L592" s="860"/>
      <c r="M592" s="860"/>
      <c r="N592" s="860"/>
      <c r="O592" s="860"/>
      <c r="P592" s="860"/>
      <c r="Q592" s="860"/>
      <c r="R592" s="860"/>
      <c r="S592" s="860"/>
      <c r="T592" s="860"/>
      <c r="U592" s="860"/>
      <c r="V592" s="860"/>
      <c r="W592" s="860"/>
      <c r="X592" s="860"/>
      <c r="Y592" s="860"/>
      <c r="Z592" s="860"/>
      <c r="AA592" s="860"/>
      <c r="AB592" s="860"/>
      <c r="AC592" s="860"/>
      <c r="AD592" s="860"/>
    </row>
    <row r="593" spans="1:30" ht="15.75" customHeight="1" x14ac:dyDescent="0.25">
      <c r="A593" s="860"/>
      <c r="B593" s="860"/>
      <c r="C593" s="860"/>
      <c r="D593" s="860"/>
      <c r="E593" s="860"/>
      <c r="F593" s="860"/>
      <c r="G593" s="868"/>
      <c r="H593" s="860"/>
      <c r="I593" s="860"/>
      <c r="J593" s="860"/>
      <c r="K593" s="860"/>
      <c r="L593" s="860"/>
      <c r="M593" s="860"/>
      <c r="N593" s="860"/>
      <c r="O593" s="860"/>
      <c r="P593" s="860"/>
      <c r="Q593" s="860"/>
      <c r="R593" s="860"/>
      <c r="S593" s="860"/>
      <c r="T593" s="860"/>
      <c r="U593" s="860"/>
      <c r="V593" s="860"/>
      <c r="W593" s="860"/>
      <c r="X593" s="860"/>
      <c r="Y593" s="860"/>
      <c r="Z593" s="860"/>
      <c r="AA593" s="860"/>
      <c r="AB593" s="860"/>
      <c r="AC593" s="860"/>
      <c r="AD593" s="860"/>
    </row>
    <row r="594" spans="1:30" ht="15.75" customHeight="1" x14ac:dyDescent="0.25">
      <c r="A594" s="860"/>
      <c r="B594" s="860"/>
      <c r="C594" s="860"/>
      <c r="D594" s="860"/>
      <c r="E594" s="860"/>
      <c r="F594" s="860"/>
      <c r="G594" s="868"/>
      <c r="H594" s="860"/>
      <c r="I594" s="860"/>
      <c r="J594" s="860"/>
      <c r="K594" s="860"/>
      <c r="L594" s="860"/>
      <c r="M594" s="860"/>
      <c r="N594" s="860"/>
      <c r="O594" s="860"/>
      <c r="P594" s="860"/>
      <c r="Q594" s="860"/>
      <c r="R594" s="860"/>
      <c r="S594" s="860"/>
      <c r="T594" s="860"/>
      <c r="U594" s="860"/>
      <c r="V594" s="860"/>
      <c r="W594" s="860"/>
      <c r="X594" s="860"/>
      <c r="Y594" s="860"/>
      <c r="Z594" s="860"/>
      <c r="AA594" s="860"/>
      <c r="AB594" s="860"/>
      <c r="AC594" s="860"/>
      <c r="AD594" s="860"/>
    </row>
    <row r="595" spans="1:30" ht="15.75" customHeight="1" x14ac:dyDescent="0.25">
      <c r="A595" s="860"/>
      <c r="B595" s="860"/>
      <c r="C595" s="860"/>
      <c r="D595" s="860"/>
      <c r="E595" s="860"/>
      <c r="F595" s="860"/>
      <c r="G595" s="868"/>
      <c r="H595" s="860"/>
      <c r="I595" s="860"/>
      <c r="J595" s="860"/>
      <c r="K595" s="860"/>
      <c r="L595" s="860"/>
      <c r="M595" s="860"/>
      <c r="N595" s="860"/>
      <c r="O595" s="860"/>
      <c r="P595" s="860"/>
      <c r="Q595" s="860"/>
      <c r="R595" s="860"/>
      <c r="S595" s="860"/>
      <c r="T595" s="860"/>
      <c r="U595" s="860"/>
      <c r="V595" s="860"/>
      <c r="W595" s="860"/>
      <c r="X595" s="860"/>
      <c r="Y595" s="860"/>
      <c r="Z595" s="860"/>
      <c r="AA595" s="860"/>
      <c r="AB595" s="860"/>
      <c r="AC595" s="860"/>
      <c r="AD595" s="860"/>
    </row>
    <row r="596" spans="1:30" ht="15.75" customHeight="1" x14ac:dyDescent="0.25">
      <c r="A596" s="860"/>
      <c r="B596" s="860"/>
      <c r="C596" s="860"/>
      <c r="D596" s="860"/>
      <c r="E596" s="860"/>
      <c r="F596" s="860"/>
      <c r="G596" s="868"/>
      <c r="H596" s="860"/>
      <c r="I596" s="860"/>
      <c r="J596" s="860"/>
      <c r="K596" s="860"/>
      <c r="L596" s="860"/>
      <c r="M596" s="860"/>
      <c r="N596" s="860"/>
      <c r="O596" s="860"/>
      <c r="P596" s="860"/>
      <c r="Q596" s="860"/>
      <c r="R596" s="860"/>
      <c r="S596" s="860"/>
      <c r="T596" s="860"/>
      <c r="U596" s="860"/>
      <c r="V596" s="860"/>
      <c r="W596" s="860"/>
      <c r="X596" s="860"/>
      <c r="Y596" s="860"/>
      <c r="Z596" s="860"/>
      <c r="AA596" s="860"/>
      <c r="AB596" s="860"/>
      <c r="AC596" s="860"/>
      <c r="AD596" s="860"/>
    </row>
    <row r="597" spans="1:30" ht="15.75" customHeight="1" x14ac:dyDescent="0.25">
      <c r="A597" s="860"/>
      <c r="B597" s="860"/>
      <c r="C597" s="860"/>
      <c r="D597" s="860"/>
      <c r="E597" s="860"/>
      <c r="F597" s="860"/>
      <c r="G597" s="868"/>
      <c r="H597" s="860"/>
      <c r="I597" s="860"/>
      <c r="J597" s="860"/>
      <c r="K597" s="860"/>
      <c r="L597" s="860"/>
      <c r="M597" s="860"/>
      <c r="N597" s="860"/>
      <c r="O597" s="860"/>
      <c r="P597" s="860"/>
      <c r="Q597" s="860"/>
      <c r="R597" s="860"/>
      <c r="S597" s="860"/>
      <c r="T597" s="860"/>
      <c r="U597" s="860"/>
      <c r="V597" s="860"/>
      <c r="W597" s="860"/>
      <c r="X597" s="860"/>
      <c r="Y597" s="860"/>
      <c r="Z597" s="860"/>
      <c r="AA597" s="860"/>
      <c r="AB597" s="860"/>
      <c r="AC597" s="860"/>
      <c r="AD597" s="860"/>
    </row>
    <row r="598" spans="1:30" ht="15.75" customHeight="1" x14ac:dyDescent="0.25">
      <c r="A598" s="860"/>
      <c r="B598" s="860"/>
      <c r="C598" s="860"/>
      <c r="D598" s="860"/>
      <c r="E598" s="860"/>
      <c r="F598" s="860"/>
      <c r="G598" s="868"/>
      <c r="H598" s="860"/>
      <c r="I598" s="860"/>
      <c r="J598" s="860"/>
      <c r="K598" s="860"/>
      <c r="L598" s="860"/>
      <c r="M598" s="860"/>
      <c r="N598" s="860"/>
      <c r="O598" s="860"/>
      <c r="P598" s="860"/>
      <c r="Q598" s="860"/>
      <c r="R598" s="860"/>
      <c r="S598" s="860"/>
      <c r="T598" s="860"/>
      <c r="U598" s="860"/>
      <c r="V598" s="860"/>
      <c r="W598" s="860"/>
      <c r="X598" s="860"/>
      <c r="Y598" s="860"/>
      <c r="Z598" s="860"/>
      <c r="AA598" s="860"/>
      <c r="AB598" s="860"/>
      <c r="AC598" s="860"/>
      <c r="AD598" s="860"/>
    </row>
    <row r="599" spans="1:30" ht="15.75" customHeight="1" x14ac:dyDescent="0.25">
      <c r="A599" s="860"/>
      <c r="B599" s="860"/>
      <c r="C599" s="860"/>
      <c r="D599" s="860"/>
      <c r="E599" s="860"/>
      <c r="F599" s="860"/>
      <c r="G599" s="868"/>
      <c r="H599" s="860"/>
      <c r="I599" s="860"/>
      <c r="J599" s="860"/>
      <c r="K599" s="860"/>
      <c r="L599" s="860"/>
      <c r="M599" s="860"/>
      <c r="N599" s="860"/>
      <c r="O599" s="860"/>
      <c r="P599" s="860"/>
      <c r="Q599" s="860"/>
      <c r="R599" s="860"/>
      <c r="S599" s="860"/>
      <c r="T599" s="860"/>
      <c r="U599" s="860"/>
      <c r="V599" s="860"/>
      <c r="W599" s="860"/>
      <c r="X599" s="860"/>
      <c r="Y599" s="860"/>
      <c r="Z599" s="860"/>
      <c r="AA599" s="860"/>
      <c r="AB599" s="860"/>
      <c r="AC599" s="860"/>
      <c r="AD599" s="860"/>
    </row>
    <row r="600" spans="1:30" ht="15.75" customHeight="1" x14ac:dyDescent="0.25">
      <c r="A600" s="860"/>
      <c r="B600" s="860"/>
      <c r="C600" s="860"/>
      <c r="D600" s="860"/>
      <c r="E600" s="860"/>
      <c r="F600" s="860"/>
      <c r="G600" s="868"/>
      <c r="H600" s="860"/>
      <c r="I600" s="860"/>
      <c r="J600" s="860"/>
      <c r="K600" s="860"/>
      <c r="L600" s="860"/>
      <c r="M600" s="860"/>
      <c r="N600" s="860"/>
      <c r="O600" s="860"/>
      <c r="P600" s="860"/>
      <c r="Q600" s="860"/>
      <c r="R600" s="860"/>
      <c r="S600" s="860"/>
      <c r="T600" s="860"/>
      <c r="U600" s="860"/>
      <c r="V600" s="860"/>
      <c r="W600" s="860"/>
      <c r="X600" s="860"/>
      <c r="Y600" s="860"/>
      <c r="Z600" s="860"/>
      <c r="AA600" s="860"/>
      <c r="AB600" s="860"/>
      <c r="AC600" s="860"/>
      <c r="AD600" s="860"/>
    </row>
    <row r="601" spans="1:30" ht="15.75" customHeight="1" x14ac:dyDescent="0.25">
      <c r="A601" s="860"/>
      <c r="B601" s="860"/>
      <c r="C601" s="860"/>
      <c r="D601" s="860"/>
      <c r="E601" s="860"/>
      <c r="F601" s="860"/>
      <c r="G601" s="868"/>
      <c r="H601" s="860"/>
      <c r="I601" s="860"/>
      <c r="J601" s="860"/>
      <c r="K601" s="860"/>
      <c r="L601" s="860"/>
      <c r="M601" s="860"/>
      <c r="N601" s="860"/>
      <c r="O601" s="860"/>
      <c r="P601" s="860"/>
      <c r="Q601" s="860"/>
      <c r="R601" s="860"/>
      <c r="S601" s="860"/>
      <c r="T601" s="860"/>
      <c r="U601" s="860"/>
      <c r="V601" s="860"/>
      <c r="W601" s="860"/>
      <c r="X601" s="860"/>
      <c r="Y601" s="860"/>
      <c r="Z601" s="860"/>
      <c r="AA601" s="860"/>
      <c r="AB601" s="860"/>
      <c r="AC601" s="860"/>
      <c r="AD601" s="860"/>
    </row>
    <row r="602" spans="1:30" ht="15.75" customHeight="1" x14ac:dyDescent="0.25">
      <c r="A602" s="860"/>
      <c r="B602" s="860"/>
      <c r="C602" s="860"/>
      <c r="D602" s="860"/>
      <c r="E602" s="860"/>
      <c r="F602" s="860"/>
      <c r="G602" s="868"/>
      <c r="H602" s="860"/>
      <c r="I602" s="860"/>
      <c r="J602" s="860"/>
      <c r="K602" s="860"/>
      <c r="L602" s="860"/>
      <c r="M602" s="860"/>
      <c r="N602" s="860"/>
      <c r="O602" s="860"/>
      <c r="P602" s="860"/>
      <c r="Q602" s="860"/>
      <c r="R602" s="860"/>
      <c r="S602" s="860"/>
      <c r="T602" s="860"/>
      <c r="U602" s="860"/>
      <c r="V602" s="860"/>
      <c r="W602" s="860"/>
      <c r="X602" s="860"/>
      <c r="Y602" s="860"/>
      <c r="Z602" s="860"/>
      <c r="AA602" s="860"/>
      <c r="AB602" s="860"/>
      <c r="AC602" s="860"/>
      <c r="AD602" s="860"/>
    </row>
    <row r="603" spans="1:30" ht="15.75" customHeight="1" x14ac:dyDescent="0.25">
      <c r="A603" s="860"/>
      <c r="B603" s="860"/>
      <c r="C603" s="860"/>
      <c r="D603" s="860"/>
      <c r="E603" s="860"/>
      <c r="F603" s="860"/>
      <c r="G603" s="868"/>
      <c r="H603" s="860"/>
      <c r="I603" s="860"/>
      <c r="J603" s="860"/>
      <c r="K603" s="860"/>
      <c r="L603" s="860"/>
      <c r="M603" s="860"/>
      <c r="N603" s="860"/>
      <c r="O603" s="860"/>
      <c r="P603" s="860"/>
      <c r="Q603" s="860"/>
      <c r="R603" s="860"/>
      <c r="S603" s="860"/>
      <c r="T603" s="860"/>
      <c r="U603" s="860"/>
      <c r="V603" s="860"/>
      <c r="W603" s="860"/>
      <c r="X603" s="860"/>
      <c r="Y603" s="860"/>
      <c r="Z603" s="860"/>
      <c r="AA603" s="860"/>
      <c r="AB603" s="860"/>
      <c r="AC603" s="860"/>
      <c r="AD603" s="860"/>
    </row>
    <row r="604" spans="1:30" ht="15.75" customHeight="1" x14ac:dyDescent="0.25">
      <c r="A604" s="860"/>
      <c r="B604" s="860"/>
      <c r="C604" s="860"/>
      <c r="D604" s="860"/>
      <c r="E604" s="860"/>
      <c r="F604" s="860"/>
      <c r="G604" s="868"/>
      <c r="H604" s="860"/>
      <c r="I604" s="860"/>
      <c r="J604" s="860"/>
      <c r="K604" s="860"/>
      <c r="L604" s="860"/>
      <c r="M604" s="860"/>
      <c r="N604" s="860"/>
      <c r="O604" s="860"/>
      <c r="P604" s="860"/>
      <c r="Q604" s="860"/>
      <c r="R604" s="860"/>
      <c r="S604" s="860"/>
      <c r="T604" s="860"/>
      <c r="U604" s="860"/>
      <c r="V604" s="860"/>
      <c r="W604" s="860"/>
      <c r="X604" s="860"/>
      <c r="Y604" s="860"/>
      <c r="Z604" s="860"/>
      <c r="AA604" s="860"/>
      <c r="AB604" s="860"/>
      <c r="AC604" s="860"/>
      <c r="AD604" s="860"/>
    </row>
    <row r="605" spans="1:30" ht="15.75" customHeight="1" x14ac:dyDescent="0.25">
      <c r="A605" s="860"/>
      <c r="B605" s="860"/>
      <c r="C605" s="860"/>
      <c r="D605" s="860"/>
      <c r="E605" s="860"/>
      <c r="F605" s="860"/>
      <c r="G605" s="868"/>
      <c r="H605" s="860"/>
      <c r="I605" s="860"/>
      <c r="J605" s="860"/>
      <c r="K605" s="860"/>
      <c r="L605" s="860"/>
      <c r="M605" s="860"/>
      <c r="N605" s="860"/>
      <c r="O605" s="860"/>
      <c r="P605" s="860"/>
      <c r="Q605" s="860"/>
      <c r="R605" s="860"/>
      <c r="S605" s="860"/>
      <c r="T605" s="860"/>
      <c r="U605" s="860"/>
      <c r="V605" s="860"/>
      <c r="W605" s="860"/>
      <c r="X605" s="860"/>
      <c r="Y605" s="860"/>
      <c r="Z605" s="860"/>
      <c r="AA605" s="860"/>
      <c r="AB605" s="860"/>
      <c r="AC605" s="860"/>
      <c r="AD605" s="860"/>
    </row>
    <row r="606" spans="1:30" ht="15.75" customHeight="1" x14ac:dyDescent="0.25">
      <c r="A606" s="860"/>
      <c r="B606" s="860"/>
      <c r="C606" s="860"/>
      <c r="D606" s="860"/>
      <c r="E606" s="860"/>
      <c r="F606" s="860"/>
      <c r="G606" s="868"/>
      <c r="H606" s="860"/>
      <c r="I606" s="860"/>
      <c r="J606" s="860"/>
      <c r="K606" s="860"/>
      <c r="L606" s="860"/>
      <c r="M606" s="860"/>
      <c r="N606" s="860"/>
      <c r="O606" s="860"/>
      <c r="P606" s="860"/>
      <c r="Q606" s="860"/>
      <c r="R606" s="860"/>
      <c r="S606" s="860"/>
      <c r="T606" s="860"/>
      <c r="U606" s="860"/>
      <c r="V606" s="860"/>
      <c r="W606" s="860"/>
      <c r="X606" s="860"/>
      <c r="Y606" s="860"/>
      <c r="Z606" s="860"/>
      <c r="AA606" s="860"/>
      <c r="AB606" s="860"/>
      <c r="AC606" s="860"/>
      <c r="AD606" s="860"/>
    </row>
    <row r="607" spans="1:30" ht="15.75" customHeight="1" x14ac:dyDescent="0.25">
      <c r="A607" s="860"/>
      <c r="B607" s="860"/>
      <c r="C607" s="860"/>
      <c r="D607" s="860"/>
      <c r="E607" s="860"/>
      <c r="F607" s="860"/>
      <c r="G607" s="868"/>
      <c r="H607" s="860"/>
      <c r="I607" s="860"/>
      <c r="J607" s="860"/>
      <c r="K607" s="860"/>
      <c r="L607" s="860"/>
      <c r="M607" s="860"/>
      <c r="N607" s="860"/>
      <c r="O607" s="860"/>
      <c r="P607" s="860"/>
      <c r="Q607" s="860"/>
      <c r="R607" s="860"/>
      <c r="S607" s="860"/>
      <c r="T607" s="860"/>
      <c r="U607" s="860"/>
      <c r="V607" s="860"/>
      <c r="W607" s="860"/>
      <c r="X607" s="860"/>
      <c r="Y607" s="860"/>
      <c r="Z607" s="860"/>
      <c r="AA607" s="860"/>
      <c r="AB607" s="860"/>
      <c r="AC607" s="860"/>
      <c r="AD607" s="860"/>
    </row>
    <row r="608" spans="1:30" ht="15.75" customHeight="1" x14ac:dyDescent="0.25">
      <c r="A608" s="860"/>
      <c r="B608" s="860"/>
      <c r="C608" s="860"/>
      <c r="D608" s="860"/>
      <c r="E608" s="860"/>
      <c r="F608" s="860"/>
      <c r="G608" s="868"/>
      <c r="H608" s="860"/>
      <c r="I608" s="860"/>
      <c r="J608" s="860"/>
      <c r="K608" s="860"/>
      <c r="L608" s="860"/>
      <c r="M608" s="860"/>
      <c r="N608" s="860"/>
      <c r="O608" s="860"/>
      <c r="P608" s="860"/>
      <c r="Q608" s="860"/>
      <c r="R608" s="860"/>
      <c r="S608" s="860"/>
      <c r="T608" s="860"/>
      <c r="U608" s="860"/>
      <c r="V608" s="860"/>
      <c r="W608" s="860"/>
      <c r="X608" s="860"/>
      <c r="Y608" s="860"/>
      <c r="Z608" s="860"/>
      <c r="AA608" s="860"/>
      <c r="AB608" s="860"/>
      <c r="AC608" s="860"/>
      <c r="AD608" s="860"/>
    </row>
    <row r="609" spans="1:30" ht="15.75" customHeight="1" x14ac:dyDescent="0.25">
      <c r="A609" s="860"/>
      <c r="B609" s="860"/>
      <c r="C609" s="860"/>
      <c r="D609" s="860"/>
      <c r="E609" s="860"/>
      <c r="F609" s="860"/>
      <c r="G609" s="868"/>
      <c r="H609" s="860"/>
      <c r="I609" s="860"/>
      <c r="J609" s="860"/>
      <c r="K609" s="860"/>
      <c r="L609" s="860"/>
      <c r="M609" s="860"/>
      <c r="N609" s="860"/>
      <c r="O609" s="860"/>
      <c r="P609" s="860"/>
      <c r="Q609" s="860"/>
      <c r="R609" s="860"/>
      <c r="S609" s="860"/>
      <c r="T609" s="860"/>
      <c r="U609" s="860"/>
      <c r="V609" s="860"/>
      <c r="W609" s="860"/>
      <c r="X609" s="860"/>
      <c r="Y609" s="860"/>
      <c r="Z609" s="860"/>
      <c r="AA609" s="860"/>
      <c r="AB609" s="860"/>
      <c r="AC609" s="860"/>
      <c r="AD609" s="860"/>
    </row>
    <row r="610" spans="1:30" ht="15.75" customHeight="1" x14ac:dyDescent="0.25">
      <c r="A610" s="860"/>
      <c r="B610" s="860"/>
      <c r="C610" s="860"/>
      <c r="D610" s="860"/>
      <c r="E610" s="860"/>
      <c r="F610" s="860"/>
      <c r="G610" s="868"/>
      <c r="H610" s="860"/>
      <c r="I610" s="860"/>
      <c r="J610" s="860"/>
      <c r="K610" s="860"/>
      <c r="L610" s="860"/>
      <c r="M610" s="860"/>
      <c r="N610" s="860"/>
      <c r="O610" s="860"/>
      <c r="P610" s="860"/>
      <c r="Q610" s="860"/>
      <c r="R610" s="860"/>
      <c r="S610" s="860"/>
      <c r="T610" s="860"/>
      <c r="U610" s="860"/>
      <c r="V610" s="860"/>
      <c r="W610" s="860"/>
      <c r="X610" s="860"/>
      <c r="Y610" s="860"/>
      <c r="Z610" s="860"/>
      <c r="AA610" s="860"/>
      <c r="AB610" s="860"/>
      <c r="AC610" s="860"/>
      <c r="AD610" s="860"/>
    </row>
    <row r="611" spans="1:30" ht="15.75" customHeight="1" x14ac:dyDescent="0.25">
      <c r="A611" s="860"/>
      <c r="B611" s="860"/>
      <c r="C611" s="860"/>
      <c r="D611" s="860"/>
      <c r="E611" s="860"/>
      <c r="F611" s="860"/>
      <c r="G611" s="868"/>
      <c r="H611" s="860"/>
      <c r="I611" s="860"/>
      <c r="J611" s="860"/>
      <c r="K611" s="860"/>
      <c r="L611" s="860"/>
      <c r="M611" s="860"/>
      <c r="N611" s="860"/>
      <c r="O611" s="860"/>
      <c r="P611" s="860"/>
      <c r="Q611" s="860"/>
      <c r="R611" s="860"/>
      <c r="S611" s="860"/>
      <c r="T611" s="860"/>
      <c r="U611" s="860"/>
      <c r="V611" s="860"/>
      <c r="W611" s="860"/>
      <c r="X611" s="860"/>
      <c r="Y611" s="860"/>
      <c r="Z611" s="860"/>
      <c r="AA611" s="860"/>
      <c r="AB611" s="860"/>
      <c r="AC611" s="860"/>
      <c r="AD611" s="860"/>
    </row>
    <row r="612" spans="1:30" ht="15.75" customHeight="1" x14ac:dyDescent="0.25">
      <c r="A612" s="860"/>
      <c r="B612" s="860"/>
      <c r="C612" s="860"/>
      <c r="D612" s="860"/>
      <c r="E612" s="860"/>
      <c r="F612" s="860"/>
      <c r="G612" s="868"/>
      <c r="H612" s="860"/>
      <c r="I612" s="860"/>
      <c r="J612" s="860"/>
      <c r="K612" s="860"/>
      <c r="L612" s="860"/>
      <c r="M612" s="860"/>
      <c r="N612" s="860"/>
      <c r="O612" s="860"/>
      <c r="P612" s="860"/>
      <c r="Q612" s="860"/>
      <c r="R612" s="860"/>
      <c r="S612" s="860"/>
      <c r="T612" s="860"/>
      <c r="U612" s="860"/>
      <c r="V612" s="860"/>
      <c r="W612" s="860"/>
      <c r="X612" s="860"/>
      <c r="Y612" s="860"/>
      <c r="Z612" s="860"/>
      <c r="AA612" s="860"/>
      <c r="AB612" s="860"/>
      <c r="AC612" s="860"/>
      <c r="AD612" s="860"/>
    </row>
    <row r="613" spans="1:30" ht="15.75" customHeight="1" x14ac:dyDescent="0.25">
      <c r="A613" s="860"/>
      <c r="B613" s="860"/>
      <c r="C613" s="860"/>
      <c r="D613" s="860"/>
      <c r="E613" s="860"/>
      <c r="F613" s="860"/>
      <c r="G613" s="868"/>
      <c r="H613" s="860"/>
      <c r="I613" s="860"/>
      <c r="J613" s="860"/>
      <c r="K613" s="860"/>
      <c r="L613" s="860"/>
      <c r="M613" s="860"/>
      <c r="N613" s="860"/>
      <c r="O613" s="860"/>
      <c r="P613" s="860"/>
      <c r="Q613" s="860"/>
      <c r="R613" s="860"/>
      <c r="S613" s="860"/>
      <c r="T613" s="860"/>
      <c r="U613" s="860"/>
      <c r="V613" s="860"/>
      <c r="W613" s="860"/>
      <c r="X613" s="860"/>
      <c r="Y613" s="860"/>
      <c r="Z613" s="860"/>
      <c r="AA613" s="860"/>
      <c r="AB613" s="860"/>
      <c r="AC613" s="860"/>
      <c r="AD613" s="860"/>
    </row>
    <row r="614" spans="1:30" ht="15.75" customHeight="1" x14ac:dyDescent="0.25">
      <c r="A614" s="860"/>
      <c r="B614" s="860"/>
      <c r="C614" s="860"/>
      <c r="D614" s="860"/>
      <c r="E614" s="860"/>
      <c r="F614" s="860"/>
      <c r="G614" s="868"/>
      <c r="H614" s="860"/>
      <c r="I614" s="860"/>
      <c r="J614" s="860"/>
      <c r="K614" s="860"/>
      <c r="L614" s="860"/>
      <c r="M614" s="860"/>
      <c r="N614" s="860"/>
      <c r="O614" s="860"/>
      <c r="P614" s="860"/>
      <c r="Q614" s="860"/>
      <c r="R614" s="860"/>
      <c r="S614" s="860"/>
      <c r="T614" s="860"/>
      <c r="U614" s="860"/>
      <c r="V614" s="860"/>
      <c r="W614" s="860"/>
      <c r="X614" s="860"/>
      <c r="Y614" s="860"/>
      <c r="Z614" s="860"/>
      <c r="AA614" s="860"/>
      <c r="AB614" s="860"/>
      <c r="AC614" s="860"/>
      <c r="AD614" s="860"/>
    </row>
    <row r="615" spans="1:30" ht="15.75" customHeight="1" x14ac:dyDescent="0.25">
      <c r="A615" s="860"/>
      <c r="B615" s="860"/>
      <c r="C615" s="860"/>
      <c r="D615" s="860"/>
      <c r="E615" s="860"/>
      <c r="F615" s="860"/>
      <c r="G615" s="868"/>
      <c r="H615" s="860"/>
      <c r="I615" s="860"/>
      <c r="J615" s="860"/>
      <c r="K615" s="860"/>
      <c r="L615" s="860"/>
      <c r="M615" s="860"/>
      <c r="N615" s="860"/>
      <c r="O615" s="860"/>
      <c r="P615" s="860"/>
      <c r="Q615" s="860"/>
      <c r="R615" s="860"/>
      <c r="S615" s="860"/>
      <c r="T615" s="860"/>
      <c r="U615" s="860"/>
      <c r="V615" s="860"/>
      <c r="W615" s="860"/>
      <c r="X615" s="860"/>
      <c r="Y615" s="860"/>
      <c r="Z615" s="860"/>
      <c r="AA615" s="860"/>
      <c r="AB615" s="860"/>
      <c r="AC615" s="860"/>
      <c r="AD615" s="860"/>
    </row>
    <row r="616" spans="1:30" ht="15.75" customHeight="1" x14ac:dyDescent="0.25">
      <c r="A616" s="860"/>
      <c r="B616" s="860"/>
      <c r="C616" s="860"/>
      <c r="D616" s="860"/>
      <c r="E616" s="860"/>
      <c r="F616" s="860"/>
      <c r="G616" s="868"/>
      <c r="H616" s="860"/>
      <c r="I616" s="860"/>
      <c r="J616" s="860"/>
      <c r="K616" s="860"/>
      <c r="L616" s="860"/>
      <c r="M616" s="860"/>
      <c r="N616" s="860"/>
      <c r="O616" s="860"/>
      <c r="P616" s="860"/>
      <c r="Q616" s="860"/>
      <c r="R616" s="860"/>
      <c r="S616" s="860"/>
      <c r="T616" s="860"/>
      <c r="U616" s="860"/>
      <c r="V616" s="860"/>
      <c r="W616" s="860"/>
      <c r="X616" s="860"/>
      <c r="Y616" s="860"/>
      <c r="Z616" s="860"/>
      <c r="AA616" s="860"/>
      <c r="AB616" s="860"/>
      <c r="AC616" s="860"/>
      <c r="AD616" s="860"/>
    </row>
    <row r="617" spans="1:30" ht="15.75" customHeight="1" x14ac:dyDescent="0.25">
      <c r="A617" s="860"/>
      <c r="B617" s="860"/>
      <c r="C617" s="860"/>
      <c r="D617" s="860"/>
      <c r="E617" s="860"/>
      <c r="F617" s="860"/>
      <c r="G617" s="868"/>
      <c r="H617" s="860"/>
      <c r="I617" s="860"/>
      <c r="J617" s="860"/>
      <c r="K617" s="860"/>
      <c r="L617" s="860"/>
      <c r="M617" s="860"/>
      <c r="N617" s="860"/>
      <c r="O617" s="860"/>
      <c r="P617" s="860"/>
      <c r="Q617" s="860"/>
      <c r="R617" s="860"/>
      <c r="S617" s="860"/>
      <c r="T617" s="860"/>
      <c r="U617" s="860"/>
      <c r="V617" s="860"/>
      <c r="W617" s="860"/>
      <c r="X617" s="860"/>
      <c r="Y617" s="860"/>
      <c r="Z617" s="860"/>
      <c r="AA617" s="860"/>
      <c r="AB617" s="860"/>
      <c r="AC617" s="860"/>
      <c r="AD617" s="860"/>
    </row>
    <row r="618" spans="1:30" ht="15.75" customHeight="1" x14ac:dyDescent="0.25">
      <c r="A618" s="860"/>
      <c r="B618" s="860"/>
      <c r="C618" s="860"/>
      <c r="D618" s="860"/>
      <c r="E618" s="860"/>
      <c r="F618" s="860"/>
      <c r="G618" s="868"/>
      <c r="H618" s="860"/>
      <c r="I618" s="860"/>
      <c r="J618" s="860"/>
      <c r="K618" s="860"/>
      <c r="L618" s="860"/>
      <c r="M618" s="860"/>
      <c r="N618" s="860"/>
      <c r="O618" s="860"/>
      <c r="P618" s="860"/>
      <c r="Q618" s="860"/>
      <c r="R618" s="860"/>
      <c r="S618" s="860"/>
      <c r="T618" s="860"/>
      <c r="U618" s="860"/>
      <c r="V618" s="860"/>
      <c r="W618" s="860"/>
      <c r="X618" s="860"/>
      <c r="Y618" s="860"/>
      <c r="Z618" s="860"/>
      <c r="AA618" s="860"/>
      <c r="AB618" s="860"/>
      <c r="AC618" s="860"/>
      <c r="AD618" s="860"/>
    </row>
    <row r="619" spans="1:30" ht="15.75" customHeight="1" x14ac:dyDescent="0.25">
      <c r="A619" s="860"/>
      <c r="B619" s="860"/>
      <c r="C619" s="860"/>
      <c r="D619" s="860"/>
      <c r="E619" s="860"/>
      <c r="F619" s="860"/>
      <c r="G619" s="868"/>
      <c r="H619" s="860"/>
      <c r="I619" s="860"/>
      <c r="J619" s="860"/>
      <c r="K619" s="860"/>
      <c r="L619" s="860"/>
      <c r="M619" s="860"/>
      <c r="N619" s="860"/>
      <c r="O619" s="860"/>
      <c r="P619" s="860"/>
      <c r="Q619" s="860"/>
      <c r="R619" s="860"/>
      <c r="S619" s="860"/>
      <c r="T619" s="860"/>
      <c r="U619" s="860"/>
      <c r="V619" s="860"/>
      <c r="W619" s="860"/>
      <c r="X619" s="860"/>
      <c r="Y619" s="860"/>
      <c r="Z619" s="860"/>
      <c r="AA619" s="860"/>
      <c r="AB619" s="860"/>
      <c r="AC619" s="860"/>
      <c r="AD619" s="860"/>
    </row>
    <row r="620" spans="1:30" ht="15.75" customHeight="1" x14ac:dyDescent="0.25">
      <c r="A620" s="860"/>
      <c r="B620" s="860"/>
      <c r="C620" s="860"/>
      <c r="D620" s="860"/>
      <c r="E620" s="860"/>
      <c r="F620" s="860"/>
      <c r="G620" s="868"/>
      <c r="H620" s="860"/>
      <c r="I620" s="860"/>
      <c r="J620" s="860"/>
      <c r="K620" s="860"/>
      <c r="L620" s="860"/>
      <c r="M620" s="860"/>
      <c r="N620" s="860"/>
      <c r="O620" s="860"/>
      <c r="P620" s="860"/>
      <c r="Q620" s="860"/>
      <c r="R620" s="860"/>
      <c r="S620" s="860"/>
      <c r="T620" s="860"/>
      <c r="U620" s="860"/>
      <c r="V620" s="860"/>
      <c r="W620" s="860"/>
      <c r="X620" s="860"/>
      <c r="Y620" s="860"/>
      <c r="Z620" s="860"/>
      <c r="AA620" s="860"/>
      <c r="AB620" s="860"/>
      <c r="AC620" s="860"/>
      <c r="AD620" s="860"/>
    </row>
    <row r="621" spans="1:30" ht="15.75" customHeight="1" x14ac:dyDescent="0.25">
      <c r="A621" s="860"/>
      <c r="B621" s="860"/>
      <c r="C621" s="860"/>
      <c r="D621" s="860"/>
      <c r="E621" s="860"/>
      <c r="F621" s="860"/>
      <c r="G621" s="868"/>
      <c r="H621" s="860"/>
      <c r="I621" s="860"/>
      <c r="J621" s="860"/>
      <c r="K621" s="860"/>
      <c r="L621" s="860"/>
      <c r="M621" s="860"/>
      <c r="N621" s="860"/>
      <c r="O621" s="860"/>
      <c r="P621" s="860"/>
      <c r="Q621" s="860"/>
      <c r="R621" s="860"/>
      <c r="S621" s="860"/>
      <c r="T621" s="860"/>
      <c r="U621" s="860"/>
      <c r="V621" s="860"/>
      <c r="W621" s="860"/>
      <c r="X621" s="860"/>
      <c r="Y621" s="860"/>
      <c r="Z621" s="860"/>
      <c r="AA621" s="860"/>
      <c r="AB621" s="860"/>
      <c r="AC621" s="860"/>
      <c r="AD621" s="860"/>
    </row>
    <row r="622" spans="1:30" ht="15.75" customHeight="1" x14ac:dyDescent="0.25">
      <c r="A622" s="860"/>
      <c r="B622" s="860"/>
      <c r="C622" s="860"/>
      <c r="D622" s="860"/>
      <c r="E622" s="860"/>
      <c r="F622" s="860"/>
      <c r="G622" s="868"/>
      <c r="H622" s="860"/>
      <c r="I622" s="860"/>
      <c r="J622" s="860"/>
      <c r="K622" s="860"/>
      <c r="L622" s="860"/>
      <c r="M622" s="860"/>
      <c r="N622" s="860"/>
      <c r="O622" s="860"/>
      <c r="P622" s="860"/>
      <c r="Q622" s="860"/>
      <c r="R622" s="860"/>
      <c r="S622" s="860"/>
      <c r="T622" s="860"/>
      <c r="U622" s="860"/>
      <c r="V622" s="860"/>
      <c r="W622" s="860"/>
      <c r="X622" s="860"/>
      <c r="Y622" s="860"/>
      <c r="Z622" s="860"/>
      <c r="AA622" s="860"/>
      <c r="AB622" s="860"/>
      <c r="AC622" s="860"/>
      <c r="AD622" s="860"/>
    </row>
    <row r="623" spans="1:30" ht="15.75" customHeight="1" x14ac:dyDescent="0.25">
      <c r="A623" s="860"/>
      <c r="B623" s="860"/>
      <c r="C623" s="860"/>
      <c r="D623" s="860"/>
      <c r="E623" s="860"/>
      <c r="F623" s="860"/>
      <c r="G623" s="868"/>
      <c r="H623" s="860"/>
      <c r="I623" s="860"/>
      <c r="J623" s="860"/>
      <c r="K623" s="860"/>
      <c r="L623" s="860"/>
      <c r="M623" s="860"/>
      <c r="N623" s="860"/>
      <c r="O623" s="860"/>
      <c r="P623" s="860"/>
      <c r="Q623" s="860"/>
      <c r="R623" s="860"/>
      <c r="S623" s="860"/>
      <c r="T623" s="860"/>
      <c r="U623" s="860"/>
      <c r="V623" s="860"/>
      <c r="W623" s="860"/>
      <c r="X623" s="860"/>
      <c r="Y623" s="860"/>
      <c r="Z623" s="860"/>
      <c r="AA623" s="860"/>
      <c r="AB623" s="860"/>
      <c r="AC623" s="860"/>
      <c r="AD623" s="860"/>
    </row>
    <row r="624" spans="1:30" ht="15.75" customHeight="1" x14ac:dyDescent="0.25">
      <c r="A624" s="860"/>
      <c r="B624" s="860"/>
      <c r="C624" s="860"/>
      <c r="D624" s="860"/>
      <c r="E624" s="860"/>
      <c r="F624" s="860"/>
      <c r="G624" s="868"/>
      <c r="H624" s="860"/>
      <c r="I624" s="860"/>
      <c r="J624" s="860"/>
      <c r="K624" s="860"/>
      <c r="L624" s="860"/>
      <c r="M624" s="860"/>
      <c r="N624" s="860"/>
      <c r="O624" s="860"/>
      <c r="P624" s="860"/>
      <c r="Q624" s="860"/>
      <c r="R624" s="860"/>
      <c r="S624" s="860"/>
      <c r="T624" s="860"/>
      <c r="U624" s="860"/>
      <c r="V624" s="860"/>
      <c r="W624" s="860"/>
      <c r="X624" s="860"/>
      <c r="Y624" s="860"/>
      <c r="Z624" s="860"/>
      <c r="AA624" s="860"/>
      <c r="AB624" s="860"/>
      <c r="AC624" s="860"/>
      <c r="AD624" s="860"/>
    </row>
    <row r="625" spans="1:30" ht="15.75" customHeight="1" x14ac:dyDescent="0.25">
      <c r="A625" s="860"/>
      <c r="B625" s="860"/>
      <c r="C625" s="860"/>
      <c r="D625" s="860"/>
      <c r="E625" s="860"/>
      <c r="F625" s="860"/>
      <c r="G625" s="868"/>
      <c r="H625" s="860"/>
      <c r="I625" s="860"/>
      <c r="J625" s="860"/>
      <c r="K625" s="860"/>
      <c r="L625" s="860"/>
      <c r="M625" s="860"/>
      <c r="N625" s="860"/>
      <c r="O625" s="860"/>
      <c r="P625" s="860"/>
      <c r="Q625" s="860"/>
      <c r="R625" s="860"/>
      <c r="S625" s="860"/>
      <c r="T625" s="860"/>
      <c r="U625" s="860"/>
      <c r="V625" s="860"/>
      <c r="W625" s="860"/>
      <c r="X625" s="860"/>
      <c r="Y625" s="860"/>
      <c r="Z625" s="860"/>
      <c r="AA625" s="860"/>
      <c r="AB625" s="860"/>
      <c r="AC625" s="860"/>
      <c r="AD625" s="860"/>
    </row>
    <row r="626" spans="1:30" ht="15.75" customHeight="1" x14ac:dyDescent="0.25">
      <c r="A626" s="860"/>
      <c r="B626" s="860"/>
      <c r="C626" s="860"/>
      <c r="D626" s="860"/>
      <c r="E626" s="860"/>
      <c r="F626" s="860"/>
      <c r="G626" s="868"/>
      <c r="H626" s="860"/>
      <c r="I626" s="860"/>
      <c r="J626" s="860"/>
      <c r="K626" s="860"/>
      <c r="L626" s="860"/>
      <c r="M626" s="860"/>
      <c r="N626" s="860"/>
      <c r="O626" s="860"/>
      <c r="P626" s="860"/>
      <c r="Q626" s="860"/>
      <c r="R626" s="860"/>
      <c r="S626" s="860"/>
      <c r="T626" s="860"/>
      <c r="U626" s="860"/>
      <c r="V626" s="860"/>
      <c r="W626" s="860"/>
      <c r="X626" s="860"/>
      <c r="Y626" s="860"/>
      <c r="Z626" s="860"/>
      <c r="AA626" s="860"/>
      <c r="AB626" s="860"/>
      <c r="AC626" s="860"/>
      <c r="AD626" s="860"/>
    </row>
    <row r="627" spans="1:30" ht="15.75" customHeight="1" x14ac:dyDescent="0.25">
      <c r="A627" s="860"/>
      <c r="B627" s="860"/>
      <c r="C627" s="860"/>
      <c r="D627" s="860"/>
      <c r="E627" s="860"/>
      <c r="F627" s="860"/>
      <c r="G627" s="868"/>
      <c r="H627" s="860"/>
      <c r="I627" s="860"/>
      <c r="J627" s="860"/>
      <c r="K627" s="860"/>
      <c r="L627" s="860"/>
      <c r="M627" s="860"/>
      <c r="N627" s="860"/>
      <c r="O627" s="860"/>
      <c r="P627" s="860"/>
      <c r="Q627" s="860"/>
      <c r="R627" s="860"/>
      <c r="S627" s="860"/>
      <c r="T627" s="860"/>
      <c r="U627" s="860"/>
      <c r="V627" s="860"/>
      <c r="W627" s="860"/>
      <c r="X627" s="860"/>
      <c r="Y627" s="860"/>
      <c r="Z627" s="860"/>
      <c r="AA627" s="860"/>
      <c r="AB627" s="860"/>
      <c r="AC627" s="860"/>
      <c r="AD627" s="860"/>
    </row>
    <row r="628" spans="1:30" ht="15.75" customHeight="1" x14ac:dyDescent="0.25">
      <c r="A628" s="860"/>
      <c r="B628" s="860"/>
      <c r="C628" s="860"/>
      <c r="D628" s="860"/>
      <c r="E628" s="860"/>
      <c r="F628" s="860"/>
      <c r="G628" s="868"/>
      <c r="H628" s="860"/>
      <c r="I628" s="860"/>
      <c r="J628" s="860"/>
      <c r="K628" s="860"/>
      <c r="L628" s="860"/>
      <c r="M628" s="860"/>
      <c r="N628" s="860"/>
      <c r="O628" s="860"/>
      <c r="P628" s="860"/>
      <c r="Q628" s="860"/>
      <c r="R628" s="860"/>
      <c r="S628" s="860"/>
      <c r="T628" s="860"/>
      <c r="U628" s="860"/>
      <c r="V628" s="860"/>
      <c r="W628" s="860"/>
      <c r="X628" s="860"/>
      <c r="Y628" s="860"/>
      <c r="Z628" s="860"/>
      <c r="AA628" s="860"/>
      <c r="AB628" s="860"/>
      <c r="AC628" s="860"/>
      <c r="AD628" s="860"/>
    </row>
    <row r="629" spans="1:30" ht="15.75" customHeight="1" x14ac:dyDescent="0.25">
      <c r="A629" s="860"/>
      <c r="B629" s="860"/>
      <c r="C629" s="860"/>
      <c r="D629" s="860"/>
      <c r="E629" s="860"/>
      <c r="F629" s="860"/>
      <c r="G629" s="868"/>
      <c r="H629" s="860"/>
      <c r="I629" s="860"/>
      <c r="J629" s="860"/>
      <c r="K629" s="860"/>
      <c r="L629" s="860"/>
      <c r="M629" s="860"/>
      <c r="N629" s="860"/>
      <c r="O629" s="860"/>
      <c r="P629" s="860"/>
      <c r="Q629" s="860"/>
      <c r="R629" s="860"/>
      <c r="S629" s="860"/>
      <c r="T629" s="860"/>
      <c r="U629" s="860"/>
      <c r="V629" s="860"/>
      <c r="W629" s="860"/>
      <c r="X629" s="860"/>
      <c r="Y629" s="860"/>
      <c r="Z629" s="860"/>
      <c r="AA629" s="860"/>
      <c r="AB629" s="860"/>
      <c r="AC629" s="860"/>
      <c r="AD629" s="860"/>
    </row>
    <row r="630" spans="1:30" ht="15.75" customHeight="1" x14ac:dyDescent="0.25">
      <c r="A630" s="860"/>
      <c r="B630" s="860"/>
      <c r="C630" s="860"/>
      <c r="D630" s="860"/>
      <c r="E630" s="860"/>
      <c r="F630" s="860"/>
      <c r="G630" s="868"/>
      <c r="H630" s="860"/>
      <c r="I630" s="860"/>
      <c r="J630" s="860"/>
      <c r="K630" s="860"/>
      <c r="L630" s="860"/>
      <c r="M630" s="860"/>
      <c r="N630" s="860"/>
      <c r="O630" s="860"/>
      <c r="P630" s="860"/>
      <c r="Q630" s="860"/>
      <c r="R630" s="860"/>
      <c r="S630" s="860"/>
      <c r="T630" s="860"/>
      <c r="U630" s="860"/>
      <c r="V630" s="860"/>
      <c r="W630" s="860"/>
      <c r="X630" s="860"/>
      <c r="Y630" s="860"/>
      <c r="Z630" s="860"/>
      <c r="AA630" s="860"/>
      <c r="AB630" s="860"/>
      <c r="AC630" s="860"/>
      <c r="AD630" s="860"/>
    </row>
    <row r="631" spans="1:30" ht="15.75" customHeight="1" x14ac:dyDescent="0.25">
      <c r="A631" s="860"/>
      <c r="B631" s="860"/>
      <c r="C631" s="860"/>
      <c r="D631" s="860"/>
      <c r="E631" s="860"/>
      <c r="F631" s="860"/>
      <c r="G631" s="868"/>
      <c r="H631" s="860"/>
      <c r="I631" s="860"/>
      <c r="J631" s="860"/>
      <c r="K631" s="860"/>
      <c r="L631" s="860"/>
      <c r="M631" s="860"/>
      <c r="N631" s="860"/>
      <c r="O631" s="860"/>
      <c r="P631" s="860"/>
      <c r="Q631" s="860"/>
      <c r="R631" s="860"/>
      <c r="S631" s="860"/>
      <c r="T631" s="860"/>
      <c r="U631" s="860"/>
      <c r="V631" s="860"/>
      <c r="W631" s="860"/>
      <c r="X631" s="860"/>
      <c r="Y631" s="860"/>
      <c r="Z631" s="860"/>
      <c r="AA631" s="860"/>
      <c r="AB631" s="860"/>
      <c r="AC631" s="860"/>
      <c r="AD631" s="860"/>
    </row>
    <row r="632" spans="1:30" ht="15.75" customHeight="1" x14ac:dyDescent="0.25">
      <c r="A632" s="860"/>
      <c r="B632" s="860"/>
      <c r="C632" s="860"/>
      <c r="D632" s="860"/>
      <c r="E632" s="860"/>
      <c r="F632" s="860"/>
      <c r="G632" s="868"/>
      <c r="H632" s="860"/>
      <c r="I632" s="860"/>
      <c r="J632" s="860"/>
      <c r="K632" s="860"/>
      <c r="L632" s="860"/>
      <c r="M632" s="860"/>
      <c r="N632" s="860"/>
      <c r="O632" s="860"/>
      <c r="P632" s="860"/>
      <c r="Q632" s="860"/>
      <c r="R632" s="860"/>
      <c r="S632" s="860"/>
      <c r="T632" s="860"/>
      <c r="U632" s="860"/>
      <c r="V632" s="860"/>
      <c r="W632" s="860"/>
      <c r="X632" s="860"/>
      <c r="Y632" s="860"/>
      <c r="Z632" s="860"/>
      <c r="AA632" s="860"/>
      <c r="AB632" s="860"/>
      <c r="AC632" s="860"/>
      <c r="AD632" s="860"/>
    </row>
    <row r="633" spans="1:30" ht="15.75" customHeight="1" x14ac:dyDescent="0.25">
      <c r="A633" s="860"/>
      <c r="B633" s="860"/>
      <c r="C633" s="860"/>
      <c r="D633" s="860"/>
      <c r="E633" s="860"/>
      <c r="F633" s="860"/>
      <c r="G633" s="868"/>
      <c r="H633" s="860"/>
      <c r="I633" s="860"/>
      <c r="J633" s="860"/>
      <c r="K633" s="860"/>
      <c r="L633" s="860"/>
      <c r="M633" s="860"/>
      <c r="N633" s="860"/>
      <c r="O633" s="860"/>
      <c r="P633" s="860"/>
      <c r="Q633" s="860"/>
      <c r="R633" s="860"/>
      <c r="S633" s="860"/>
      <c r="T633" s="860"/>
      <c r="U633" s="860"/>
      <c r="V633" s="860"/>
      <c r="W633" s="860"/>
      <c r="X633" s="860"/>
      <c r="Y633" s="860"/>
      <c r="Z633" s="860"/>
      <c r="AA633" s="860"/>
      <c r="AB633" s="860"/>
      <c r="AC633" s="860"/>
      <c r="AD633" s="860"/>
    </row>
    <row r="634" spans="1:30" ht="15.75" customHeight="1" x14ac:dyDescent="0.25">
      <c r="A634" s="860"/>
      <c r="B634" s="860"/>
      <c r="C634" s="860"/>
      <c r="D634" s="860"/>
      <c r="E634" s="860"/>
      <c r="F634" s="860"/>
      <c r="G634" s="868"/>
      <c r="H634" s="860"/>
      <c r="I634" s="860"/>
      <c r="J634" s="860"/>
      <c r="K634" s="860"/>
      <c r="L634" s="860"/>
      <c r="M634" s="860"/>
      <c r="N634" s="860"/>
      <c r="O634" s="860"/>
      <c r="P634" s="860"/>
      <c r="Q634" s="860"/>
      <c r="R634" s="860"/>
      <c r="S634" s="860"/>
      <c r="T634" s="860"/>
      <c r="U634" s="860"/>
      <c r="V634" s="860"/>
      <c r="W634" s="860"/>
      <c r="X634" s="860"/>
      <c r="Y634" s="860"/>
      <c r="Z634" s="860"/>
      <c r="AA634" s="860"/>
      <c r="AB634" s="860"/>
      <c r="AC634" s="860"/>
      <c r="AD634" s="860"/>
    </row>
    <row r="635" spans="1:30" ht="15.75" customHeight="1" x14ac:dyDescent="0.25">
      <c r="A635" s="860"/>
      <c r="B635" s="860"/>
      <c r="C635" s="860"/>
      <c r="D635" s="860"/>
      <c r="E635" s="860"/>
      <c r="F635" s="860"/>
      <c r="G635" s="868"/>
      <c r="H635" s="860"/>
      <c r="I635" s="860"/>
      <c r="J635" s="860"/>
      <c r="K635" s="860"/>
      <c r="L635" s="860"/>
      <c r="M635" s="860"/>
      <c r="N635" s="860"/>
      <c r="O635" s="860"/>
      <c r="P635" s="860"/>
      <c r="Q635" s="860"/>
      <c r="R635" s="860"/>
      <c r="S635" s="860"/>
      <c r="T635" s="860"/>
      <c r="U635" s="860"/>
      <c r="V635" s="860"/>
      <c r="W635" s="860"/>
      <c r="X635" s="860"/>
      <c r="Y635" s="860"/>
      <c r="Z635" s="860"/>
      <c r="AA635" s="860"/>
      <c r="AB635" s="860"/>
      <c r="AC635" s="860"/>
      <c r="AD635" s="860"/>
    </row>
    <row r="636" spans="1:30" ht="15.75" customHeight="1" x14ac:dyDescent="0.25">
      <c r="A636" s="860"/>
      <c r="B636" s="860"/>
      <c r="C636" s="860"/>
      <c r="D636" s="860"/>
      <c r="E636" s="860"/>
      <c r="F636" s="860"/>
      <c r="G636" s="868"/>
      <c r="H636" s="860"/>
      <c r="I636" s="860"/>
      <c r="J636" s="860"/>
      <c r="K636" s="860"/>
      <c r="L636" s="860"/>
      <c r="M636" s="860"/>
      <c r="N636" s="860"/>
      <c r="O636" s="860"/>
      <c r="P636" s="860"/>
      <c r="Q636" s="860"/>
      <c r="R636" s="860"/>
      <c r="S636" s="860"/>
      <c r="T636" s="860"/>
      <c r="U636" s="860"/>
      <c r="V636" s="860"/>
      <c r="W636" s="860"/>
      <c r="X636" s="860"/>
      <c r="Y636" s="860"/>
      <c r="Z636" s="860"/>
      <c r="AA636" s="860"/>
      <c r="AB636" s="860"/>
      <c r="AC636" s="860"/>
      <c r="AD636" s="860"/>
    </row>
    <row r="637" spans="1:30" ht="15.75" customHeight="1" x14ac:dyDescent="0.25">
      <c r="A637" s="860"/>
      <c r="B637" s="860"/>
      <c r="C637" s="860"/>
      <c r="D637" s="860"/>
      <c r="E637" s="860"/>
      <c r="F637" s="860"/>
      <c r="G637" s="868"/>
      <c r="H637" s="860"/>
      <c r="I637" s="860"/>
      <c r="J637" s="860"/>
      <c r="K637" s="860"/>
      <c r="L637" s="860"/>
      <c r="M637" s="860"/>
      <c r="N637" s="860"/>
      <c r="O637" s="860"/>
      <c r="P637" s="860"/>
      <c r="Q637" s="860"/>
      <c r="R637" s="860"/>
      <c r="S637" s="860"/>
      <c r="T637" s="860"/>
      <c r="U637" s="860"/>
      <c r="V637" s="860"/>
      <c r="W637" s="860"/>
      <c r="X637" s="860"/>
      <c r="Y637" s="860"/>
      <c r="Z637" s="860"/>
      <c r="AA637" s="860"/>
      <c r="AB637" s="860"/>
      <c r="AC637" s="860"/>
      <c r="AD637" s="860"/>
    </row>
    <row r="638" spans="1:30" ht="15.75" customHeight="1" x14ac:dyDescent="0.25">
      <c r="A638" s="860"/>
      <c r="B638" s="860"/>
      <c r="C638" s="860"/>
      <c r="D638" s="860"/>
      <c r="E638" s="860"/>
      <c r="F638" s="860"/>
      <c r="G638" s="868"/>
      <c r="H638" s="860"/>
      <c r="I638" s="860"/>
      <c r="J638" s="860"/>
      <c r="K638" s="860"/>
      <c r="L638" s="860"/>
      <c r="M638" s="860"/>
      <c r="N638" s="860"/>
      <c r="O638" s="860"/>
      <c r="P638" s="860"/>
      <c r="Q638" s="860"/>
      <c r="R638" s="860"/>
      <c r="S638" s="860"/>
      <c r="T638" s="860"/>
      <c r="U638" s="860"/>
      <c r="V638" s="860"/>
      <c r="W638" s="860"/>
      <c r="X638" s="860"/>
      <c r="Y638" s="860"/>
      <c r="Z638" s="860"/>
      <c r="AA638" s="860"/>
      <c r="AB638" s="860"/>
      <c r="AC638" s="860"/>
      <c r="AD638" s="860"/>
    </row>
    <row r="639" spans="1:30" ht="15.75" customHeight="1" x14ac:dyDescent="0.25">
      <c r="A639" s="860"/>
      <c r="B639" s="860"/>
      <c r="C639" s="860"/>
      <c r="D639" s="860"/>
      <c r="E639" s="860"/>
      <c r="F639" s="860"/>
      <c r="G639" s="868"/>
      <c r="H639" s="860"/>
      <c r="I639" s="860"/>
      <c r="J639" s="860"/>
      <c r="K639" s="860"/>
      <c r="L639" s="860"/>
      <c r="M639" s="860"/>
      <c r="N639" s="860"/>
      <c r="O639" s="860"/>
      <c r="P639" s="860"/>
      <c r="Q639" s="860"/>
      <c r="R639" s="860"/>
      <c r="S639" s="860"/>
      <c r="T639" s="860"/>
      <c r="U639" s="860"/>
      <c r="V639" s="860"/>
      <c r="W639" s="860"/>
      <c r="X639" s="860"/>
      <c r="Y639" s="860"/>
      <c r="Z639" s="860"/>
      <c r="AA639" s="860"/>
      <c r="AB639" s="860"/>
      <c r="AC639" s="860"/>
      <c r="AD639" s="860"/>
    </row>
    <row r="640" spans="1:30" ht="15.75" customHeight="1" x14ac:dyDescent="0.25">
      <c r="A640" s="860"/>
      <c r="B640" s="860"/>
      <c r="C640" s="860"/>
      <c r="D640" s="860"/>
      <c r="E640" s="860"/>
      <c r="F640" s="860"/>
      <c r="G640" s="868"/>
      <c r="H640" s="860"/>
      <c r="I640" s="860"/>
      <c r="J640" s="860"/>
      <c r="K640" s="860"/>
      <c r="L640" s="860"/>
      <c r="M640" s="860"/>
      <c r="N640" s="860"/>
      <c r="O640" s="860"/>
      <c r="P640" s="860"/>
      <c r="Q640" s="860"/>
      <c r="R640" s="860"/>
      <c r="S640" s="860"/>
      <c r="T640" s="860"/>
      <c r="U640" s="860"/>
      <c r="V640" s="860"/>
      <c r="W640" s="860"/>
      <c r="X640" s="860"/>
      <c r="Y640" s="860"/>
      <c r="Z640" s="860"/>
      <c r="AA640" s="860"/>
      <c r="AB640" s="860"/>
      <c r="AC640" s="860"/>
      <c r="AD640" s="860"/>
    </row>
    <row r="641" spans="1:30" ht="15.75" customHeight="1" x14ac:dyDescent="0.25">
      <c r="A641" s="860"/>
      <c r="B641" s="860"/>
      <c r="C641" s="860"/>
      <c r="D641" s="860"/>
      <c r="E641" s="860"/>
      <c r="F641" s="860"/>
      <c r="G641" s="868"/>
      <c r="H641" s="860"/>
      <c r="I641" s="860"/>
      <c r="J641" s="860"/>
      <c r="K641" s="860"/>
      <c r="L641" s="860"/>
      <c r="M641" s="860"/>
      <c r="N641" s="860"/>
      <c r="O641" s="860"/>
      <c r="P641" s="860"/>
      <c r="Q641" s="860"/>
      <c r="R641" s="860"/>
      <c r="S641" s="860"/>
      <c r="T641" s="860"/>
      <c r="U641" s="860"/>
      <c r="V641" s="860"/>
      <c r="W641" s="860"/>
      <c r="X641" s="860"/>
      <c r="Y641" s="860"/>
      <c r="Z641" s="860"/>
      <c r="AA641" s="860"/>
      <c r="AB641" s="860"/>
      <c r="AC641" s="860"/>
      <c r="AD641" s="860"/>
    </row>
    <row r="642" spans="1:30" ht="15.75" customHeight="1" x14ac:dyDescent="0.25">
      <c r="A642" s="860"/>
      <c r="B642" s="860"/>
      <c r="C642" s="860"/>
      <c r="D642" s="860"/>
      <c r="E642" s="860"/>
      <c r="F642" s="860"/>
      <c r="G642" s="868"/>
      <c r="H642" s="860"/>
      <c r="I642" s="860"/>
      <c r="J642" s="860"/>
      <c r="K642" s="860"/>
      <c r="L642" s="860"/>
      <c r="M642" s="860"/>
      <c r="N642" s="860"/>
      <c r="O642" s="860"/>
      <c r="P642" s="860"/>
      <c r="Q642" s="860"/>
      <c r="R642" s="860"/>
      <c r="S642" s="860"/>
      <c r="T642" s="860"/>
      <c r="U642" s="860"/>
      <c r="V642" s="860"/>
      <c r="W642" s="860"/>
      <c r="X642" s="860"/>
      <c r="Y642" s="860"/>
      <c r="Z642" s="860"/>
      <c r="AA642" s="860"/>
      <c r="AB642" s="860"/>
      <c r="AC642" s="860"/>
      <c r="AD642" s="860"/>
    </row>
    <row r="643" spans="1:30" ht="15.75" customHeight="1" x14ac:dyDescent="0.25">
      <c r="A643" s="860"/>
      <c r="B643" s="860"/>
      <c r="C643" s="860"/>
      <c r="D643" s="860"/>
      <c r="E643" s="860"/>
      <c r="F643" s="860"/>
      <c r="G643" s="868"/>
      <c r="H643" s="860"/>
      <c r="I643" s="860"/>
      <c r="J643" s="860"/>
      <c r="K643" s="860"/>
      <c r="L643" s="860"/>
      <c r="M643" s="860"/>
      <c r="N643" s="860"/>
      <c r="O643" s="860"/>
      <c r="P643" s="860"/>
      <c r="Q643" s="860"/>
      <c r="R643" s="860"/>
      <c r="S643" s="860"/>
      <c r="T643" s="860"/>
      <c r="U643" s="860"/>
      <c r="V643" s="860"/>
      <c r="W643" s="860"/>
      <c r="X643" s="860"/>
      <c r="Y643" s="860"/>
      <c r="Z643" s="860"/>
      <c r="AA643" s="860"/>
      <c r="AB643" s="860"/>
      <c r="AC643" s="860"/>
      <c r="AD643" s="860"/>
    </row>
    <row r="644" spans="1:30" ht="15.75" customHeight="1" x14ac:dyDescent="0.25">
      <c r="A644" s="860"/>
      <c r="B644" s="860"/>
      <c r="C644" s="860"/>
      <c r="D644" s="860"/>
      <c r="E644" s="860"/>
      <c r="F644" s="860"/>
      <c r="G644" s="868"/>
      <c r="H644" s="860"/>
      <c r="I644" s="860"/>
      <c r="J644" s="860"/>
      <c r="K644" s="860"/>
      <c r="L644" s="860"/>
      <c r="M644" s="860"/>
      <c r="N644" s="860"/>
      <c r="O644" s="860"/>
      <c r="P644" s="860"/>
      <c r="Q644" s="860"/>
      <c r="R644" s="860"/>
      <c r="S644" s="860"/>
      <c r="T644" s="860"/>
      <c r="U644" s="860"/>
      <c r="V644" s="860"/>
      <c r="W644" s="860"/>
      <c r="X644" s="860"/>
      <c r="Y644" s="860"/>
      <c r="Z644" s="860"/>
      <c r="AA644" s="860"/>
      <c r="AB644" s="860"/>
      <c r="AC644" s="860"/>
      <c r="AD644" s="860"/>
    </row>
    <row r="645" spans="1:30" ht="15.75" customHeight="1" x14ac:dyDescent="0.25">
      <c r="A645" s="860"/>
      <c r="B645" s="860"/>
      <c r="C645" s="860"/>
      <c r="D645" s="860"/>
      <c r="E645" s="860"/>
      <c r="F645" s="860"/>
      <c r="G645" s="868"/>
      <c r="H645" s="860"/>
      <c r="I645" s="860"/>
      <c r="J645" s="860"/>
      <c r="K645" s="860"/>
      <c r="L645" s="860"/>
      <c r="M645" s="860"/>
      <c r="N645" s="860"/>
      <c r="O645" s="860"/>
      <c r="P645" s="860"/>
      <c r="Q645" s="860"/>
      <c r="R645" s="860"/>
      <c r="S645" s="860"/>
      <c r="T645" s="860"/>
      <c r="U645" s="860"/>
      <c r="V645" s="860"/>
      <c r="W645" s="860"/>
      <c r="X645" s="860"/>
      <c r="Y645" s="860"/>
      <c r="Z645" s="860"/>
      <c r="AA645" s="860"/>
      <c r="AB645" s="860"/>
      <c r="AC645" s="860"/>
      <c r="AD645" s="860"/>
    </row>
    <row r="646" spans="1:30" ht="15.75" customHeight="1" x14ac:dyDescent="0.25">
      <c r="A646" s="860"/>
      <c r="B646" s="860"/>
      <c r="C646" s="860"/>
      <c r="D646" s="860"/>
      <c r="E646" s="860"/>
      <c r="F646" s="860"/>
      <c r="G646" s="868"/>
      <c r="H646" s="860"/>
      <c r="I646" s="860"/>
      <c r="J646" s="860"/>
      <c r="K646" s="860"/>
      <c r="L646" s="860"/>
      <c r="M646" s="860"/>
      <c r="N646" s="860"/>
      <c r="O646" s="860"/>
      <c r="P646" s="860"/>
      <c r="Q646" s="860"/>
      <c r="R646" s="860"/>
      <c r="S646" s="860"/>
      <c r="T646" s="860"/>
      <c r="U646" s="860"/>
      <c r="V646" s="860"/>
      <c r="W646" s="860"/>
      <c r="X646" s="860"/>
      <c r="Y646" s="860"/>
      <c r="Z646" s="860"/>
      <c r="AA646" s="860"/>
      <c r="AB646" s="860"/>
      <c r="AC646" s="860"/>
      <c r="AD646" s="860"/>
    </row>
    <row r="647" spans="1:30" ht="15.75" customHeight="1" x14ac:dyDescent="0.25">
      <c r="A647" s="860"/>
      <c r="B647" s="860"/>
      <c r="C647" s="860"/>
      <c r="D647" s="860"/>
      <c r="E647" s="860"/>
      <c r="F647" s="860"/>
      <c r="G647" s="868"/>
      <c r="H647" s="860"/>
      <c r="I647" s="860"/>
      <c r="J647" s="860"/>
      <c r="K647" s="860"/>
      <c r="L647" s="860"/>
      <c r="M647" s="860"/>
      <c r="N647" s="860"/>
      <c r="O647" s="860"/>
      <c r="P647" s="860"/>
      <c r="Q647" s="860"/>
      <c r="R647" s="860"/>
      <c r="S647" s="860"/>
      <c r="T647" s="860"/>
      <c r="U647" s="860"/>
      <c r="V647" s="860"/>
      <c r="W647" s="860"/>
      <c r="X647" s="860"/>
      <c r="Y647" s="860"/>
      <c r="Z647" s="860"/>
      <c r="AA647" s="860"/>
      <c r="AB647" s="860"/>
      <c r="AC647" s="860"/>
      <c r="AD647" s="860"/>
    </row>
    <row r="648" spans="1:30" ht="15.75" customHeight="1" x14ac:dyDescent="0.25">
      <c r="A648" s="860"/>
      <c r="B648" s="860"/>
      <c r="C648" s="860"/>
      <c r="D648" s="860"/>
      <c r="E648" s="860"/>
      <c r="F648" s="860"/>
      <c r="G648" s="868"/>
      <c r="H648" s="860"/>
      <c r="I648" s="860"/>
      <c r="J648" s="860"/>
      <c r="K648" s="860"/>
      <c r="L648" s="860"/>
      <c r="M648" s="860"/>
      <c r="N648" s="860"/>
      <c r="O648" s="860"/>
      <c r="P648" s="860"/>
      <c r="Q648" s="860"/>
      <c r="R648" s="860"/>
      <c r="S648" s="860"/>
      <c r="T648" s="860"/>
      <c r="U648" s="860"/>
      <c r="V648" s="860"/>
      <c r="W648" s="860"/>
      <c r="X648" s="860"/>
      <c r="Y648" s="860"/>
      <c r="Z648" s="860"/>
      <c r="AA648" s="860"/>
      <c r="AB648" s="860"/>
      <c r="AC648" s="860"/>
      <c r="AD648" s="860"/>
    </row>
    <row r="649" spans="1:30" ht="15.75" customHeight="1" x14ac:dyDescent="0.25">
      <c r="A649" s="860"/>
      <c r="B649" s="860"/>
      <c r="C649" s="860"/>
      <c r="D649" s="860"/>
      <c r="E649" s="860"/>
      <c r="F649" s="860"/>
      <c r="G649" s="868"/>
      <c r="H649" s="860"/>
      <c r="I649" s="860"/>
      <c r="J649" s="860"/>
      <c r="K649" s="860"/>
      <c r="L649" s="860"/>
      <c r="M649" s="860"/>
      <c r="N649" s="860"/>
      <c r="O649" s="860"/>
      <c r="P649" s="860"/>
      <c r="Q649" s="860"/>
      <c r="R649" s="860"/>
      <c r="S649" s="860"/>
      <c r="T649" s="860"/>
      <c r="U649" s="860"/>
      <c r="V649" s="860"/>
      <c r="W649" s="860"/>
      <c r="X649" s="860"/>
      <c r="Y649" s="860"/>
      <c r="Z649" s="860"/>
      <c r="AA649" s="860"/>
      <c r="AB649" s="860"/>
      <c r="AC649" s="860"/>
      <c r="AD649" s="860"/>
    </row>
    <row r="650" spans="1:30" ht="15.75" customHeight="1" x14ac:dyDescent="0.25">
      <c r="A650" s="860"/>
      <c r="B650" s="860"/>
      <c r="C650" s="860"/>
      <c r="D650" s="860"/>
      <c r="E650" s="860"/>
      <c r="F650" s="860"/>
      <c r="G650" s="868"/>
      <c r="H650" s="860"/>
      <c r="I650" s="860"/>
      <c r="J650" s="860"/>
      <c r="K650" s="860"/>
      <c r="L650" s="860"/>
      <c r="M650" s="860"/>
      <c r="N650" s="860"/>
      <c r="O650" s="860"/>
      <c r="P650" s="860"/>
      <c r="Q650" s="860"/>
      <c r="R650" s="860"/>
      <c r="S650" s="860"/>
      <c r="T650" s="860"/>
      <c r="U650" s="860"/>
      <c r="V650" s="860"/>
      <c r="W650" s="860"/>
      <c r="X650" s="860"/>
      <c r="Y650" s="860"/>
      <c r="Z650" s="860"/>
      <c r="AA650" s="860"/>
      <c r="AB650" s="860"/>
      <c r="AC650" s="860"/>
      <c r="AD650" s="860"/>
    </row>
    <row r="651" spans="1:30" ht="15.75" customHeight="1" x14ac:dyDescent="0.25">
      <c r="A651" s="860"/>
      <c r="B651" s="860"/>
      <c r="C651" s="860"/>
      <c r="D651" s="860"/>
      <c r="E651" s="860"/>
      <c r="F651" s="860"/>
      <c r="G651" s="868"/>
      <c r="H651" s="860"/>
      <c r="I651" s="860"/>
      <c r="J651" s="860"/>
      <c r="K651" s="860"/>
      <c r="L651" s="860"/>
      <c r="M651" s="860"/>
      <c r="N651" s="860"/>
      <c r="O651" s="860"/>
      <c r="P651" s="860"/>
      <c r="Q651" s="860"/>
      <c r="R651" s="860"/>
      <c r="S651" s="860"/>
      <c r="T651" s="860"/>
      <c r="U651" s="860"/>
      <c r="V651" s="860"/>
      <c r="W651" s="860"/>
      <c r="X651" s="860"/>
      <c r="Y651" s="860"/>
      <c r="Z651" s="860"/>
      <c r="AA651" s="860"/>
      <c r="AB651" s="860"/>
      <c r="AC651" s="860"/>
      <c r="AD651" s="860"/>
    </row>
    <row r="652" spans="1:30" ht="15.75" customHeight="1" x14ac:dyDescent="0.25">
      <c r="A652" s="860"/>
      <c r="B652" s="860"/>
      <c r="C652" s="860"/>
      <c r="D652" s="860"/>
      <c r="E652" s="860"/>
      <c r="F652" s="860"/>
      <c r="G652" s="868"/>
      <c r="H652" s="860"/>
      <c r="I652" s="860"/>
      <c r="J652" s="860"/>
      <c r="K652" s="860"/>
      <c r="L652" s="860"/>
      <c r="M652" s="860"/>
      <c r="N652" s="860"/>
      <c r="O652" s="860"/>
      <c r="P652" s="860"/>
      <c r="Q652" s="860"/>
      <c r="R652" s="860"/>
      <c r="S652" s="860"/>
      <c r="T652" s="860"/>
      <c r="U652" s="860"/>
      <c r="V652" s="860"/>
      <c r="W652" s="860"/>
      <c r="X652" s="860"/>
      <c r="Y652" s="860"/>
      <c r="Z652" s="860"/>
      <c r="AA652" s="860"/>
      <c r="AB652" s="860"/>
      <c r="AC652" s="860"/>
      <c r="AD652" s="860"/>
    </row>
    <row r="653" spans="1:30" ht="15.75" customHeight="1" x14ac:dyDescent="0.25">
      <c r="A653" s="860"/>
      <c r="B653" s="860"/>
      <c r="C653" s="860"/>
      <c r="D653" s="860"/>
      <c r="E653" s="860"/>
      <c r="F653" s="860"/>
      <c r="G653" s="868"/>
      <c r="H653" s="860"/>
      <c r="I653" s="860"/>
      <c r="J653" s="860"/>
      <c r="K653" s="860"/>
      <c r="L653" s="860"/>
      <c r="M653" s="860"/>
      <c r="N653" s="860"/>
      <c r="O653" s="860"/>
      <c r="P653" s="860"/>
      <c r="Q653" s="860"/>
      <c r="R653" s="860"/>
      <c r="S653" s="860"/>
      <c r="T653" s="860"/>
      <c r="U653" s="860"/>
      <c r="V653" s="860"/>
      <c r="W653" s="860"/>
      <c r="X653" s="860"/>
      <c r="Y653" s="860"/>
      <c r="Z653" s="860"/>
      <c r="AA653" s="860"/>
      <c r="AB653" s="860"/>
      <c r="AC653" s="860"/>
      <c r="AD653" s="860"/>
    </row>
    <row r="654" spans="1:30" ht="15.75" customHeight="1" x14ac:dyDescent="0.25">
      <c r="A654" s="860"/>
      <c r="B654" s="860"/>
      <c r="C654" s="860"/>
      <c r="D654" s="860"/>
      <c r="E654" s="860"/>
      <c r="F654" s="860"/>
      <c r="G654" s="868"/>
      <c r="H654" s="860"/>
      <c r="I654" s="860"/>
      <c r="J654" s="860"/>
      <c r="K654" s="860"/>
      <c r="L654" s="860"/>
      <c r="M654" s="860"/>
      <c r="N654" s="860"/>
      <c r="O654" s="860"/>
      <c r="P654" s="860"/>
      <c r="Q654" s="860"/>
      <c r="R654" s="860"/>
      <c r="S654" s="860"/>
      <c r="T654" s="860"/>
      <c r="U654" s="860"/>
      <c r="V654" s="860"/>
      <c r="W654" s="860"/>
      <c r="X654" s="860"/>
      <c r="Y654" s="860"/>
      <c r="Z654" s="860"/>
      <c r="AA654" s="860"/>
      <c r="AB654" s="860"/>
      <c r="AC654" s="860"/>
      <c r="AD654" s="860"/>
    </row>
    <row r="655" spans="1:30" ht="15.75" customHeight="1" x14ac:dyDescent="0.25">
      <c r="A655" s="860"/>
      <c r="B655" s="860"/>
      <c r="C655" s="860"/>
      <c r="D655" s="860"/>
      <c r="E655" s="860"/>
      <c r="F655" s="860"/>
      <c r="G655" s="868"/>
      <c r="H655" s="860"/>
      <c r="I655" s="860"/>
      <c r="J655" s="860"/>
      <c r="K655" s="860"/>
      <c r="L655" s="860"/>
      <c r="M655" s="860"/>
      <c r="N655" s="860"/>
      <c r="O655" s="860"/>
      <c r="P655" s="860"/>
      <c r="Q655" s="860"/>
      <c r="R655" s="860"/>
      <c r="S655" s="860"/>
      <c r="T655" s="860"/>
      <c r="U655" s="860"/>
      <c r="V655" s="860"/>
      <c r="W655" s="860"/>
      <c r="X655" s="860"/>
      <c r="Y655" s="860"/>
      <c r="Z655" s="860"/>
      <c r="AA655" s="860"/>
      <c r="AB655" s="860"/>
      <c r="AC655" s="860"/>
      <c r="AD655" s="860"/>
    </row>
    <row r="656" spans="1:30" ht="15.75" customHeight="1" x14ac:dyDescent="0.25">
      <c r="A656" s="860"/>
      <c r="B656" s="860"/>
      <c r="C656" s="860"/>
      <c r="D656" s="860"/>
      <c r="E656" s="860"/>
      <c r="F656" s="860"/>
      <c r="G656" s="868"/>
      <c r="H656" s="860"/>
      <c r="I656" s="860"/>
      <c r="J656" s="860"/>
      <c r="K656" s="860"/>
      <c r="L656" s="860"/>
      <c r="M656" s="860"/>
      <c r="N656" s="860"/>
      <c r="O656" s="860"/>
      <c r="P656" s="860"/>
      <c r="Q656" s="860"/>
      <c r="R656" s="860"/>
      <c r="S656" s="860"/>
      <c r="T656" s="860"/>
      <c r="U656" s="860"/>
      <c r="V656" s="860"/>
      <c r="W656" s="860"/>
      <c r="X656" s="860"/>
      <c r="Y656" s="860"/>
      <c r="Z656" s="860"/>
      <c r="AA656" s="860"/>
      <c r="AB656" s="860"/>
      <c r="AC656" s="860"/>
      <c r="AD656" s="860"/>
    </row>
    <row r="657" spans="1:30" ht="15.75" customHeight="1" x14ac:dyDescent="0.25">
      <c r="A657" s="860"/>
      <c r="B657" s="860"/>
      <c r="C657" s="860"/>
      <c r="D657" s="860"/>
      <c r="E657" s="860"/>
      <c r="F657" s="860"/>
      <c r="G657" s="868"/>
      <c r="H657" s="860"/>
      <c r="I657" s="860"/>
      <c r="J657" s="860"/>
      <c r="K657" s="860"/>
      <c r="L657" s="860"/>
      <c r="M657" s="860"/>
      <c r="N657" s="860"/>
      <c r="O657" s="860"/>
      <c r="P657" s="860"/>
      <c r="Q657" s="860"/>
      <c r="R657" s="860"/>
      <c r="S657" s="860"/>
      <c r="T657" s="860"/>
      <c r="U657" s="860"/>
      <c r="V657" s="860"/>
      <c r="W657" s="860"/>
      <c r="X657" s="860"/>
      <c r="Y657" s="860"/>
      <c r="Z657" s="860"/>
      <c r="AA657" s="860"/>
      <c r="AB657" s="860"/>
      <c r="AC657" s="860"/>
      <c r="AD657" s="860"/>
    </row>
    <row r="658" spans="1:30" ht="15.75" customHeight="1" x14ac:dyDescent="0.25">
      <c r="A658" s="860"/>
      <c r="B658" s="860"/>
      <c r="C658" s="860"/>
      <c r="D658" s="860"/>
      <c r="E658" s="860"/>
      <c r="F658" s="860"/>
      <c r="G658" s="868"/>
      <c r="H658" s="860"/>
      <c r="I658" s="860"/>
      <c r="J658" s="860"/>
      <c r="K658" s="860"/>
      <c r="L658" s="860"/>
      <c r="M658" s="860"/>
      <c r="N658" s="860"/>
      <c r="O658" s="860"/>
      <c r="P658" s="860"/>
      <c r="Q658" s="860"/>
      <c r="R658" s="860"/>
      <c r="S658" s="860"/>
      <c r="T658" s="860"/>
      <c r="U658" s="860"/>
      <c r="V658" s="860"/>
      <c r="W658" s="860"/>
      <c r="X658" s="860"/>
      <c r="Y658" s="860"/>
      <c r="Z658" s="860"/>
      <c r="AA658" s="860"/>
      <c r="AB658" s="860"/>
      <c r="AC658" s="860"/>
      <c r="AD658" s="860"/>
    </row>
    <row r="659" spans="1:30" ht="15.75" customHeight="1" x14ac:dyDescent="0.25">
      <c r="A659" s="860"/>
      <c r="B659" s="860"/>
      <c r="C659" s="860"/>
      <c r="D659" s="860"/>
      <c r="E659" s="860"/>
      <c r="F659" s="860"/>
      <c r="G659" s="868"/>
      <c r="H659" s="860"/>
      <c r="I659" s="860"/>
      <c r="J659" s="860"/>
      <c r="K659" s="860"/>
      <c r="L659" s="860"/>
      <c r="M659" s="860"/>
      <c r="N659" s="860"/>
      <c r="O659" s="860"/>
      <c r="P659" s="860"/>
      <c r="Q659" s="860"/>
      <c r="R659" s="860"/>
      <c r="S659" s="860"/>
      <c r="T659" s="860"/>
      <c r="U659" s="860"/>
      <c r="V659" s="860"/>
      <c r="W659" s="860"/>
      <c r="X659" s="860"/>
      <c r="Y659" s="860"/>
      <c r="Z659" s="860"/>
      <c r="AA659" s="860"/>
      <c r="AB659" s="860"/>
      <c r="AC659" s="860"/>
      <c r="AD659" s="860"/>
    </row>
    <row r="660" spans="1:30" ht="15.75" customHeight="1" x14ac:dyDescent="0.25">
      <c r="A660" s="860"/>
      <c r="B660" s="860"/>
      <c r="C660" s="860"/>
      <c r="D660" s="860"/>
      <c r="E660" s="860"/>
      <c r="F660" s="860"/>
      <c r="G660" s="868"/>
      <c r="H660" s="860"/>
      <c r="I660" s="860"/>
      <c r="J660" s="860"/>
      <c r="K660" s="860"/>
      <c r="L660" s="860"/>
      <c r="M660" s="860"/>
      <c r="N660" s="860"/>
      <c r="O660" s="860"/>
      <c r="P660" s="860"/>
      <c r="Q660" s="860"/>
      <c r="R660" s="860"/>
      <c r="S660" s="860"/>
      <c r="T660" s="860"/>
      <c r="U660" s="860"/>
      <c r="V660" s="860"/>
      <c r="W660" s="860"/>
      <c r="X660" s="860"/>
      <c r="Y660" s="860"/>
      <c r="Z660" s="860"/>
      <c r="AA660" s="860"/>
      <c r="AB660" s="860"/>
      <c r="AC660" s="860"/>
      <c r="AD660" s="860"/>
    </row>
    <row r="661" spans="1:30" ht="15.75" customHeight="1" x14ac:dyDescent="0.25">
      <c r="A661" s="860"/>
      <c r="B661" s="860"/>
      <c r="C661" s="860"/>
      <c r="D661" s="860"/>
      <c r="E661" s="860"/>
      <c r="F661" s="860"/>
      <c r="G661" s="868"/>
      <c r="H661" s="860"/>
      <c r="I661" s="860"/>
      <c r="J661" s="860"/>
      <c r="K661" s="860"/>
      <c r="L661" s="860"/>
      <c r="M661" s="860"/>
      <c r="N661" s="860"/>
      <c r="O661" s="860"/>
      <c r="P661" s="860"/>
      <c r="Q661" s="860"/>
      <c r="R661" s="860"/>
      <c r="S661" s="860"/>
      <c r="T661" s="860"/>
      <c r="U661" s="860"/>
      <c r="V661" s="860"/>
      <c r="W661" s="860"/>
      <c r="X661" s="860"/>
      <c r="Y661" s="860"/>
      <c r="Z661" s="860"/>
      <c r="AA661" s="860"/>
      <c r="AB661" s="860"/>
      <c r="AC661" s="860"/>
      <c r="AD661" s="860"/>
    </row>
    <row r="662" spans="1:30" ht="15.75" customHeight="1" x14ac:dyDescent="0.25">
      <c r="A662" s="860"/>
      <c r="B662" s="860"/>
      <c r="C662" s="860"/>
      <c r="D662" s="860"/>
      <c r="E662" s="860"/>
      <c r="F662" s="860"/>
      <c r="G662" s="868"/>
      <c r="H662" s="860"/>
      <c r="I662" s="860"/>
      <c r="J662" s="860"/>
      <c r="K662" s="860"/>
      <c r="L662" s="860"/>
      <c r="M662" s="860"/>
      <c r="N662" s="860"/>
      <c r="O662" s="860"/>
      <c r="P662" s="860"/>
      <c r="Q662" s="860"/>
      <c r="R662" s="860"/>
      <c r="S662" s="860"/>
      <c r="T662" s="860"/>
      <c r="U662" s="860"/>
      <c r="V662" s="860"/>
      <c r="W662" s="860"/>
      <c r="X662" s="860"/>
      <c r="Y662" s="860"/>
      <c r="Z662" s="860"/>
      <c r="AA662" s="860"/>
      <c r="AB662" s="860"/>
      <c r="AC662" s="860"/>
      <c r="AD662" s="860"/>
    </row>
    <row r="663" spans="1:30" ht="15.75" customHeight="1" x14ac:dyDescent="0.25">
      <c r="A663" s="860"/>
      <c r="B663" s="860"/>
      <c r="C663" s="860"/>
      <c r="D663" s="860"/>
      <c r="E663" s="860"/>
      <c r="F663" s="860"/>
      <c r="G663" s="868"/>
      <c r="H663" s="860"/>
      <c r="I663" s="860"/>
      <c r="J663" s="860"/>
      <c r="K663" s="860"/>
      <c r="L663" s="860"/>
      <c r="M663" s="860"/>
      <c r="N663" s="860"/>
      <c r="O663" s="860"/>
      <c r="P663" s="860"/>
      <c r="Q663" s="860"/>
      <c r="R663" s="860"/>
      <c r="S663" s="860"/>
      <c r="T663" s="860"/>
      <c r="U663" s="860"/>
      <c r="V663" s="860"/>
      <c r="W663" s="860"/>
      <c r="X663" s="860"/>
      <c r="Y663" s="860"/>
      <c r="Z663" s="860"/>
      <c r="AA663" s="860"/>
      <c r="AB663" s="860"/>
      <c r="AC663" s="860"/>
      <c r="AD663" s="860"/>
    </row>
    <row r="664" spans="1:30" ht="15.75" customHeight="1" x14ac:dyDescent="0.25">
      <c r="A664" s="860"/>
      <c r="B664" s="860"/>
      <c r="C664" s="860"/>
      <c r="D664" s="860"/>
      <c r="E664" s="860"/>
      <c r="F664" s="860"/>
      <c r="G664" s="868"/>
      <c r="H664" s="860"/>
      <c r="I664" s="860"/>
      <c r="J664" s="860"/>
      <c r="K664" s="860"/>
      <c r="L664" s="860"/>
      <c r="M664" s="860"/>
      <c r="N664" s="860"/>
      <c r="O664" s="860"/>
      <c r="P664" s="860"/>
      <c r="Q664" s="860"/>
      <c r="R664" s="860"/>
      <c r="S664" s="860"/>
      <c r="T664" s="860"/>
      <c r="U664" s="860"/>
      <c r="V664" s="860"/>
      <c r="W664" s="860"/>
      <c r="X664" s="860"/>
      <c r="Y664" s="860"/>
      <c r="Z664" s="860"/>
      <c r="AA664" s="860"/>
      <c r="AB664" s="860"/>
      <c r="AC664" s="860"/>
      <c r="AD664" s="860"/>
    </row>
    <row r="665" spans="1:30" ht="15.75" customHeight="1" x14ac:dyDescent="0.25">
      <c r="A665" s="860"/>
      <c r="B665" s="860"/>
      <c r="C665" s="860"/>
      <c r="D665" s="860"/>
      <c r="E665" s="860"/>
      <c r="F665" s="860"/>
      <c r="G665" s="868"/>
      <c r="H665" s="860"/>
      <c r="I665" s="860"/>
      <c r="J665" s="860"/>
      <c r="K665" s="860"/>
      <c r="L665" s="860"/>
      <c r="M665" s="860"/>
      <c r="N665" s="860"/>
      <c r="O665" s="860"/>
      <c r="P665" s="860"/>
      <c r="Q665" s="860"/>
      <c r="R665" s="860"/>
      <c r="S665" s="860"/>
      <c r="T665" s="860"/>
      <c r="U665" s="860"/>
      <c r="V665" s="860"/>
      <c r="W665" s="860"/>
      <c r="X665" s="860"/>
      <c r="Y665" s="860"/>
      <c r="Z665" s="860"/>
      <c r="AA665" s="860"/>
      <c r="AB665" s="860"/>
      <c r="AC665" s="860"/>
      <c r="AD665" s="860"/>
    </row>
    <row r="666" spans="1:30" ht="15.75" customHeight="1" x14ac:dyDescent="0.25">
      <c r="A666" s="860"/>
      <c r="B666" s="860"/>
      <c r="C666" s="860"/>
      <c r="D666" s="860"/>
      <c r="E666" s="860"/>
      <c r="F666" s="860"/>
      <c r="G666" s="868"/>
      <c r="H666" s="860"/>
      <c r="I666" s="860"/>
      <c r="J666" s="860"/>
      <c r="K666" s="860"/>
      <c r="L666" s="860"/>
      <c r="M666" s="860"/>
      <c r="N666" s="860"/>
      <c r="O666" s="860"/>
      <c r="P666" s="860"/>
      <c r="Q666" s="860"/>
      <c r="R666" s="860"/>
      <c r="S666" s="860"/>
      <c r="T666" s="860"/>
      <c r="U666" s="860"/>
      <c r="V666" s="860"/>
      <c r="W666" s="860"/>
      <c r="X666" s="860"/>
      <c r="Y666" s="860"/>
      <c r="Z666" s="860"/>
      <c r="AA666" s="860"/>
      <c r="AB666" s="860"/>
      <c r="AC666" s="860"/>
      <c r="AD666" s="860"/>
    </row>
    <row r="667" spans="1:30" ht="15.75" customHeight="1" x14ac:dyDescent="0.25">
      <c r="A667" s="860"/>
      <c r="B667" s="860"/>
      <c r="C667" s="860"/>
      <c r="D667" s="860"/>
      <c r="E667" s="860"/>
      <c r="F667" s="860"/>
      <c r="G667" s="868"/>
      <c r="H667" s="860"/>
      <c r="I667" s="860"/>
      <c r="J667" s="860"/>
      <c r="K667" s="860"/>
      <c r="L667" s="860"/>
      <c r="M667" s="860"/>
      <c r="N667" s="860"/>
      <c r="O667" s="860"/>
      <c r="P667" s="860"/>
      <c r="Q667" s="860"/>
      <c r="R667" s="860"/>
      <c r="S667" s="860"/>
      <c r="T667" s="860"/>
      <c r="U667" s="860"/>
      <c r="V667" s="860"/>
      <c r="W667" s="860"/>
      <c r="X667" s="860"/>
      <c r="Y667" s="860"/>
      <c r="Z667" s="860"/>
      <c r="AA667" s="860"/>
      <c r="AB667" s="860"/>
      <c r="AC667" s="860"/>
      <c r="AD667" s="860"/>
    </row>
    <row r="668" spans="1:30" ht="15.75" customHeight="1" x14ac:dyDescent="0.25">
      <c r="A668" s="860"/>
      <c r="B668" s="860"/>
      <c r="C668" s="860"/>
      <c r="D668" s="860"/>
      <c r="E668" s="860"/>
      <c r="F668" s="860"/>
      <c r="G668" s="868"/>
      <c r="H668" s="860"/>
      <c r="I668" s="860"/>
      <c r="J668" s="860"/>
      <c r="K668" s="860"/>
      <c r="L668" s="860"/>
      <c r="M668" s="860"/>
      <c r="N668" s="860"/>
      <c r="O668" s="860"/>
      <c r="P668" s="860"/>
      <c r="Q668" s="860"/>
      <c r="R668" s="860"/>
      <c r="S668" s="860"/>
      <c r="T668" s="860"/>
      <c r="U668" s="860"/>
      <c r="V668" s="860"/>
      <c r="W668" s="860"/>
      <c r="X668" s="860"/>
      <c r="Y668" s="860"/>
      <c r="Z668" s="860"/>
      <c r="AA668" s="860"/>
      <c r="AB668" s="860"/>
      <c r="AC668" s="860"/>
      <c r="AD668" s="860"/>
    </row>
    <row r="669" spans="1:30" ht="15.75" customHeight="1" x14ac:dyDescent="0.25">
      <c r="A669" s="860"/>
      <c r="B669" s="860"/>
      <c r="C669" s="860"/>
      <c r="D669" s="860"/>
      <c r="E669" s="860"/>
      <c r="F669" s="860"/>
      <c r="G669" s="868"/>
      <c r="H669" s="860"/>
      <c r="I669" s="860"/>
      <c r="J669" s="860"/>
      <c r="K669" s="860"/>
      <c r="L669" s="860"/>
      <c r="M669" s="860"/>
      <c r="N669" s="860"/>
      <c r="O669" s="860"/>
      <c r="P669" s="860"/>
      <c r="Q669" s="860"/>
      <c r="R669" s="860"/>
      <c r="S669" s="860"/>
      <c r="T669" s="860"/>
      <c r="U669" s="860"/>
      <c r="V669" s="860"/>
      <c r="W669" s="860"/>
      <c r="X669" s="860"/>
      <c r="Y669" s="860"/>
      <c r="Z669" s="860"/>
      <c r="AA669" s="860"/>
      <c r="AB669" s="860"/>
      <c r="AC669" s="860"/>
      <c r="AD669" s="860"/>
    </row>
    <row r="670" spans="1:30" ht="15.75" customHeight="1" x14ac:dyDescent="0.25">
      <c r="A670" s="860"/>
      <c r="B670" s="860"/>
      <c r="C670" s="860"/>
      <c r="D670" s="860"/>
      <c r="E670" s="860"/>
      <c r="F670" s="860"/>
      <c r="G670" s="868"/>
      <c r="H670" s="860"/>
      <c r="I670" s="860"/>
      <c r="J670" s="860"/>
      <c r="K670" s="860"/>
      <c r="L670" s="860"/>
      <c r="M670" s="860"/>
      <c r="N670" s="860"/>
      <c r="O670" s="860"/>
      <c r="P670" s="860"/>
      <c r="Q670" s="860"/>
      <c r="R670" s="860"/>
      <c r="S670" s="860"/>
      <c r="T670" s="860"/>
      <c r="U670" s="860"/>
      <c r="V670" s="860"/>
      <c r="W670" s="860"/>
      <c r="X670" s="860"/>
      <c r="Y670" s="860"/>
      <c r="Z670" s="860"/>
      <c r="AA670" s="860"/>
      <c r="AB670" s="860"/>
      <c r="AC670" s="860"/>
      <c r="AD670" s="860"/>
    </row>
    <row r="671" spans="1:30" ht="15.75" customHeight="1" x14ac:dyDescent="0.25">
      <c r="A671" s="860"/>
      <c r="B671" s="860"/>
      <c r="C671" s="860"/>
      <c r="D671" s="860"/>
      <c r="E671" s="860"/>
      <c r="F671" s="860"/>
      <c r="G671" s="868"/>
      <c r="H671" s="860"/>
      <c r="I671" s="860"/>
      <c r="J671" s="860"/>
      <c r="K671" s="860"/>
      <c r="L671" s="860"/>
      <c r="M671" s="860"/>
      <c r="N671" s="860"/>
      <c r="O671" s="860"/>
      <c r="P671" s="860"/>
      <c r="Q671" s="860"/>
      <c r="R671" s="860"/>
      <c r="S671" s="860"/>
      <c r="T671" s="860"/>
      <c r="U671" s="860"/>
      <c r="V671" s="860"/>
      <c r="W671" s="860"/>
      <c r="X671" s="860"/>
      <c r="Y671" s="860"/>
      <c r="Z671" s="860"/>
      <c r="AA671" s="860"/>
      <c r="AB671" s="860"/>
      <c r="AC671" s="860"/>
      <c r="AD671" s="860"/>
    </row>
    <row r="672" spans="1:30" ht="15.75" customHeight="1" x14ac:dyDescent="0.25">
      <c r="A672" s="860"/>
      <c r="B672" s="860"/>
      <c r="C672" s="860"/>
      <c r="D672" s="860"/>
      <c r="E672" s="860"/>
      <c r="F672" s="860"/>
      <c r="G672" s="868"/>
      <c r="H672" s="860"/>
      <c r="I672" s="860"/>
      <c r="J672" s="860"/>
      <c r="K672" s="860"/>
      <c r="L672" s="860"/>
      <c r="M672" s="860"/>
      <c r="N672" s="860"/>
      <c r="O672" s="860"/>
      <c r="P672" s="860"/>
      <c r="Q672" s="860"/>
      <c r="R672" s="860"/>
      <c r="S672" s="860"/>
      <c r="T672" s="860"/>
      <c r="U672" s="860"/>
      <c r="V672" s="860"/>
      <c r="W672" s="860"/>
      <c r="X672" s="860"/>
      <c r="Y672" s="860"/>
      <c r="Z672" s="860"/>
      <c r="AA672" s="860"/>
      <c r="AB672" s="860"/>
      <c r="AC672" s="860"/>
      <c r="AD672" s="860"/>
    </row>
    <row r="673" spans="1:30" ht="15.75" customHeight="1" x14ac:dyDescent="0.25">
      <c r="A673" s="860"/>
      <c r="B673" s="860"/>
      <c r="C673" s="860"/>
      <c r="D673" s="860"/>
      <c r="E673" s="860"/>
      <c r="F673" s="860"/>
      <c r="G673" s="868"/>
      <c r="H673" s="860"/>
      <c r="I673" s="860"/>
      <c r="J673" s="860"/>
      <c r="K673" s="860"/>
      <c r="L673" s="860"/>
      <c r="M673" s="860"/>
      <c r="N673" s="860"/>
      <c r="O673" s="860"/>
      <c r="P673" s="860"/>
      <c r="Q673" s="860"/>
      <c r="R673" s="860"/>
      <c r="S673" s="860"/>
      <c r="T673" s="860"/>
      <c r="U673" s="860"/>
      <c r="V673" s="860"/>
      <c r="W673" s="860"/>
      <c r="X673" s="860"/>
      <c r="Y673" s="860"/>
      <c r="Z673" s="860"/>
      <c r="AA673" s="860"/>
      <c r="AB673" s="860"/>
      <c r="AC673" s="860"/>
      <c r="AD673" s="860"/>
    </row>
    <row r="674" spans="1:30" ht="15.75" customHeight="1" x14ac:dyDescent="0.25">
      <c r="A674" s="860"/>
      <c r="B674" s="860"/>
      <c r="C674" s="860"/>
      <c r="D674" s="860"/>
      <c r="E674" s="860"/>
      <c r="F674" s="860"/>
      <c r="G674" s="868"/>
      <c r="H674" s="860"/>
      <c r="I674" s="860"/>
      <c r="J674" s="860"/>
      <c r="K674" s="860"/>
      <c r="L674" s="860"/>
      <c r="M674" s="860"/>
      <c r="N674" s="860"/>
      <c r="O674" s="860"/>
      <c r="P674" s="860"/>
      <c r="Q674" s="860"/>
      <c r="R674" s="860"/>
      <c r="S674" s="860"/>
      <c r="T674" s="860"/>
      <c r="U674" s="860"/>
      <c r="V674" s="860"/>
      <c r="W674" s="860"/>
      <c r="X674" s="860"/>
      <c r="Y674" s="860"/>
      <c r="Z674" s="860"/>
      <c r="AA674" s="860"/>
      <c r="AB674" s="860"/>
      <c r="AC674" s="860"/>
      <c r="AD674" s="860"/>
    </row>
    <row r="675" spans="1:30" ht="15.75" customHeight="1" x14ac:dyDescent="0.25">
      <c r="A675" s="860"/>
      <c r="B675" s="860"/>
      <c r="C675" s="860"/>
      <c r="D675" s="860"/>
      <c r="E675" s="860"/>
      <c r="F675" s="860"/>
      <c r="G675" s="868"/>
      <c r="H675" s="860"/>
      <c r="I675" s="860"/>
      <c r="J675" s="860"/>
      <c r="K675" s="860"/>
      <c r="L675" s="860"/>
      <c r="M675" s="860"/>
      <c r="N675" s="860"/>
      <c r="O675" s="860"/>
      <c r="P675" s="860"/>
      <c r="Q675" s="860"/>
      <c r="R675" s="860"/>
      <c r="S675" s="860"/>
      <c r="T675" s="860"/>
      <c r="U675" s="860"/>
      <c r="V675" s="860"/>
      <c r="W675" s="860"/>
      <c r="X675" s="860"/>
      <c r="Y675" s="860"/>
      <c r="Z675" s="860"/>
      <c r="AA675" s="860"/>
      <c r="AB675" s="860"/>
      <c r="AC675" s="860"/>
      <c r="AD675" s="860"/>
    </row>
    <row r="676" spans="1:30" ht="15.75" customHeight="1" x14ac:dyDescent="0.25">
      <c r="A676" s="860"/>
      <c r="B676" s="860"/>
      <c r="C676" s="860"/>
      <c r="D676" s="860"/>
      <c r="E676" s="860"/>
      <c r="F676" s="860"/>
      <c r="G676" s="868"/>
      <c r="H676" s="860"/>
      <c r="I676" s="860"/>
      <c r="J676" s="860"/>
      <c r="K676" s="860"/>
      <c r="L676" s="860"/>
      <c r="M676" s="860"/>
      <c r="N676" s="860"/>
      <c r="O676" s="860"/>
      <c r="P676" s="860"/>
      <c r="Q676" s="860"/>
      <c r="R676" s="860"/>
      <c r="S676" s="860"/>
      <c r="T676" s="860"/>
      <c r="U676" s="860"/>
      <c r="V676" s="860"/>
      <c r="W676" s="860"/>
      <c r="X676" s="860"/>
      <c r="Y676" s="860"/>
      <c r="Z676" s="860"/>
      <c r="AA676" s="860"/>
      <c r="AB676" s="860"/>
      <c r="AC676" s="860"/>
      <c r="AD676" s="860"/>
    </row>
    <row r="677" spans="1:30" ht="15.75" customHeight="1" x14ac:dyDescent="0.25">
      <c r="A677" s="860"/>
      <c r="B677" s="860"/>
      <c r="C677" s="860"/>
      <c r="D677" s="860"/>
      <c r="E677" s="860"/>
      <c r="F677" s="860"/>
      <c r="G677" s="868"/>
      <c r="H677" s="860"/>
      <c r="I677" s="860"/>
      <c r="J677" s="860"/>
      <c r="K677" s="860"/>
      <c r="L677" s="860"/>
      <c r="M677" s="860"/>
      <c r="N677" s="860"/>
      <c r="O677" s="860"/>
      <c r="P677" s="860"/>
      <c r="Q677" s="860"/>
      <c r="R677" s="860"/>
      <c r="S677" s="860"/>
      <c r="T677" s="860"/>
      <c r="U677" s="860"/>
      <c r="V677" s="860"/>
      <c r="W677" s="860"/>
      <c r="X677" s="860"/>
      <c r="Y677" s="860"/>
      <c r="Z677" s="860"/>
      <c r="AA677" s="860"/>
      <c r="AB677" s="860"/>
      <c r="AC677" s="860"/>
      <c r="AD677" s="860"/>
    </row>
    <row r="678" spans="1:30" ht="15.75" customHeight="1" x14ac:dyDescent="0.25">
      <c r="A678" s="860"/>
      <c r="B678" s="860"/>
      <c r="C678" s="860"/>
      <c r="D678" s="860"/>
      <c r="E678" s="860"/>
      <c r="F678" s="860"/>
      <c r="G678" s="868"/>
      <c r="H678" s="860"/>
      <c r="I678" s="860"/>
      <c r="J678" s="860"/>
      <c r="K678" s="860"/>
      <c r="L678" s="860"/>
      <c r="M678" s="860"/>
      <c r="N678" s="860"/>
      <c r="O678" s="860"/>
      <c r="P678" s="860"/>
      <c r="Q678" s="860"/>
      <c r="R678" s="860"/>
      <c r="S678" s="860"/>
      <c r="T678" s="860"/>
      <c r="U678" s="860"/>
      <c r="V678" s="860"/>
      <c r="W678" s="860"/>
      <c r="X678" s="860"/>
      <c r="Y678" s="860"/>
      <c r="Z678" s="860"/>
      <c r="AA678" s="860"/>
      <c r="AB678" s="860"/>
      <c r="AC678" s="860"/>
      <c r="AD678" s="860"/>
    </row>
    <row r="679" spans="1:30" ht="15.75" customHeight="1" x14ac:dyDescent="0.25">
      <c r="A679" s="860"/>
      <c r="B679" s="860"/>
      <c r="C679" s="860"/>
      <c r="D679" s="860"/>
      <c r="E679" s="860"/>
      <c r="F679" s="860"/>
      <c r="G679" s="868"/>
      <c r="H679" s="860"/>
      <c r="I679" s="860"/>
      <c r="J679" s="860"/>
      <c r="K679" s="860"/>
      <c r="L679" s="860"/>
      <c r="M679" s="860"/>
      <c r="N679" s="860"/>
      <c r="O679" s="860"/>
      <c r="P679" s="860"/>
      <c r="Q679" s="860"/>
      <c r="R679" s="860"/>
      <c r="S679" s="860"/>
      <c r="T679" s="860"/>
      <c r="U679" s="860"/>
      <c r="V679" s="860"/>
      <c r="W679" s="860"/>
      <c r="X679" s="860"/>
      <c r="Y679" s="860"/>
      <c r="Z679" s="860"/>
      <c r="AA679" s="860"/>
      <c r="AB679" s="860"/>
      <c r="AC679" s="860"/>
      <c r="AD679" s="860"/>
    </row>
    <row r="680" spans="1:30" ht="15.75" customHeight="1" x14ac:dyDescent="0.25">
      <c r="A680" s="860"/>
      <c r="B680" s="860"/>
      <c r="C680" s="860"/>
      <c r="D680" s="860"/>
      <c r="E680" s="860"/>
      <c r="F680" s="860"/>
      <c r="G680" s="868"/>
      <c r="H680" s="860"/>
      <c r="I680" s="860"/>
      <c r="J680" s="860"/>
      <c r="K680" s="860"/>
      <c r="L680" s="860"/>
      <c r="M680" s="860"/>
      <c r="N680" s="860"/>
      <c r="O680" s="860"/>
      <c r="P680" s="860"/>
      <c r="Q680" s="860"/>
      <c r="R680" s="860"/>
      <c r="S680" s="860"/>
      <c r="T680" s="860"/>
      <c r="U680" s="860"/>
      <c r="V680" s="860"/>
      <c r="W680" s="860"/>
      <c r="X680" s="860"/>
      <c r="Y680" s="860"/>
      <c r="Z680" s="860"/>
      <c r="AA680" s="860"/>
      <c r="AB680" s="860"/>
      <c r="AC680" s="860"/>
      <c r="AD680" s="860"/>
    </row>
    <row r="681" spans="1:30" ht="15.75" customHeight="1" x14ac:dyDescent="0.25">
      <c r="A681" s="860"/>
      <c r="B681" s="860"/>
      <c r="C681" s="860"/>
      <c r="D681" s="860"/>
      <c r="E681" s="860"/>
      <c r="F681" s="860"/>
      <c r="G681" s="868"/>
      <c r="H681" s="860"/>
      <c r="I681" s="860"/>
      <c r="J681" s="860"/>
      <c r="K681" s="860"/>
      <c r="L681" s="860"/>
      <c r="M681" s="860"/>
      <c r="N681" s="860"/>
      <c r="O681" s="860"/>
      <c r="P681" s="860"/>
      <c r="Q681" s="860"/>
      <c r="R681" s="860"/>
      <c r="S681" s="860"/>
      <c r="T681" s="860"/>
      <c r="U681" s="860"/>
      <c r="V681" s="860"/>
      <c r="W681" s="860"/>
      <c r="X681" s="860"/>
      <c r="Y681" s="860"/>
      <c r="Z681" s="860"/>
      <c r="AA681" s="860"/>
      <c r="AB681" s="860"/>
      <c r="AC681" s="860"/>
      <c r="AD681" s="860"/>
    </row>
    <row r="682" spans="1:30" ht="15.75" customHeight="1" x14ac:dyDescent="0.25">
      <c r="A682" s="860"/>
      <c r="B682" s="860"/>
      <c r="C682" s="860"/>
      <c r="D682" s="860"/>
      <c r="E682" s="860"/>
      <c r="F682" s="860"/>
      <c r="G682" s="868"/>
      <c r="H682" s="860"/>
      <c r="I682" s="860"/>
      <c r="J682" s="860"/>
      <c r="K682" s="860"/>
      <c r="L682" s="860"/>
      <c r="M682" s="860"/>
      <c r="N682" s="860"/>
      <c r="O682" s="860"/>
      <c r="P682" s="860"/>
      <c r="Q682" s="860"/>
      <c r="R682" s="860"/>
      <c r="S682" s="860"/>
      <c r="T682" s="860"/>
      <c r="U682" s="860"/>
      <c r="V682" s="860"/>
      <c r="W682" s="860"/>
      <c r="X682" s="860"/>
      <c r="Y682" s="860"/>
      <c r="Z682" s="860"/>
      <c r="AA682" s="860"/>
      <c r="AB682" s="860"/>
      <c r="AC682" s="860"/>
      <c r="AD682" s="860"/>
    </row>
    <row r="683" spans="1:30" ht="15.75" customHeight="1" x14ac:dyDescent="0.25">
      <c r="A683" s="860"/>
      <c r="B683" s="860"/>
      <c r="C683" s="860"/>
      <c r="D683" s="860"/>
      <c r="E683" s="860"/>
      <c r="F683" s="860"/>
      <c r="G683" s="868"/>
      <c r="H683" s="860"/>
      <c r="I683" s="860"/>
      <c r="J683" s="860"/>
      <c r="K683" s="860"/>
      <c r="L683" s="860"/>
      <c r="M683" s="860"/>
      <c r="N683" s="860"/>
      <c r="O683" s="860"/>
      <c r="P683" s="860"/>
      <c r="Q683" s="860"/>
      <c r="R683" s="860"/>
      <c r="S683" s="860"/>
      <c r="T683" s="860"/>
      <c r="U683" s="860"/>
      <c r="V683" s="860"/>
      <c r="W683" s="860"/>
      <c r="X683" s="860"/>
      <c r="Y683" s="860"/>
      <c r="Z683" s="860"/>
      <c r="AA683" s="860"/>
      <c r="AB683" s="860"/>
      <c r="AC683" s="860"/>
      <c r="AD683" s="860"/>
    </row>
    <row r="684" spans="1:30" ht="15.75" customHeight="1" x14ac:dyDescent="0.25">
      <c r="A684" s="860"/>
      <c r="B684" s="860"/>
      <c r="C684" s="860"/>
      <c r="D684" s="860"/>
      <c r="E684" s="860"/>
      <c r="F684" s="860"/>
      <c r="G684" s="868"/>
      <c r="H684" s="860"/>
      <c r="I684" s="860"/>
      <c r="J684" s="860"/>
      <c r="K684" s="860"/>
      <c r="L684" s="860"/>
      <c r="M684" s="860"/>
      <c r="N684" s="860"/>
      <c r="O684" s="860"/>
      <c r="P684" s="860"/>
      <c r="Q684" s="860"/>
      <c r="R684" s="860"/>
      <c r="S684" s="860"/>
      <c r="T684" s="860"/>
      <c r="U684" s="860"/>
      <c r="V684" s="860"/>
      <c r="W684" s="860"/>
      <c r="X684" s="860"/>
      <c r="Y684" s="860"/>
      <c r="Z684" s="860"/>
      <c r="AA684" s="860"/>
      <c r="AB684" s="860"/>
      <c r="AC684" s="860"/>
      <c r="AD684" s="860"/>
    </row>
    <row r="685" spans="1:30" ht="15.75" customHeight="1" x14ac:dyDescent="0.25">
      <c r="A685" s="860"/>
      <c r="B685" s="860"/>
      <c r="C685" s="860"/>
      <c r="D685" s="860"/>
      <c r="E685" s="860"/>
      <c r="F685" s="860"/>
      <c r="G685" s="868"/>
      <c r="H685" s="860"/>
      <c r="I685" s="860"/>
      <c r="J685" s="860"/>
      <c r="K685" s="860"/>
      <c r="L685" s="860"/>
      <c r="M685" s="860"/>
      <c r="N685" s="860"/>
      <c r="O685" s="860"/>
      <c r="P685" s="860"/>
      <c r="Q685" s="860"/>
      <c r="R685" s="860"/>
      <c r="S685" s="860"/>
      <c r="T685" s="860"/>
      <c r="U685" s="860"/>
      <c r="V685" s="860"/>
      <c r="W685" s="860"/>
      <c r="X685" s="860"/>
      <c r="Y685" s="860"/>
      <c r="Z685" s="860"/>
      <c r="AA685" s="860"/>
      <c r="AB685" s="860"/>
      <c r="AC685" s="860"/>
      <c r="AD685" s="860"/>
    </row>
    <row r="686" spans="1:30" ht="15.75" customHeight="1" x14ac:dyDescent="0.25">
      <c r="A686" s="860"/>
      <c r="B686" s="860"/>
      <c r="C686" s="860"/>
      <c r="D686" s="860"/>
      <c r="E686" s="860"/>
      <c r="F686" s="860"/>
      <c r="G686" s="868"/>
      <c r="H686" s="860"/>
      <c r="I686" s="860"/>
      <c r="J686" s="860"/>
      <c r="K686" s="860"/>
      <c r="L686" s="860"/>
      <c r="M686" s="860"/>
      <c r="N686" s="860"/>
      <c r="O686" s="860"/>
      <c r="P686" s="860"/>
      <c r="Q686" s="860"/>
      <c r="R686" s="860"/>
      <c r="S686" s="860"/>
      <c r="T686" s="860"/>
      <c r="U686" s="860"/>
      <c r="V686" s="860"/>
      <c r="W686" s="860"/>
      <c r="X686" s="860"/>
      <c r="Y686" s="860"/>
      <c r="Z686" s="860"/>
      <c r="AA686" s="860"/>
      <c r="AB686" s="860"/>
      <c r="AC686" s="860"/>
      <c r="AD686" s="860"/>
    </row>
    <row r="687" spans="1:30" ht="15.75" customHeight="1" x14ac:dyDescent="0.25">
      <c r="A687" s="860"/>
      <c r="B687" s="860"/>
      <c r="C687" s="860"/>
      <c r="D687" s="860"/>
      <c r="E687" s="860"/>
      <c r="F687" s="860"/>
      <c r="G687" s="868"/>
      <c r="H687" s="860"/>
      <c r="I687" s="860"/>
      <c r="J687" s="860"/>
      <c r="K687" s="860"/>
      <c r="L687" s="860"/>
      <c r="M687" s="860"/>
      <c r="N687" s="860"/>
      <c r="O687" s="860"/>
      <c r="P687" s="860"/>
      <c r="Q687" s="860"/>
      <c r="R687" s="860"/>
      <c r="S687" s="860"/>
      <c r="T687" s="860"/>
      <c r="U687" s="860"/>
      <c r="V687" s="860"/>
      <c r="W687" s="860"/>
      <c r="X687" s="860"/>
      <c r="Y687" s="860"/>
      <c r="Z687" s="860"/>
      <c r="AA687" s="860"/>
      <c r="AB687" s="860"/>
      <c r="AC687" s="860"/>
      <c r="AD687" s="860"/>
    </row>
    <row r="688" spans="1:30" ht="15.75" customHeight="1" x14ac:dyDescent="0.25">
      <c r="A688" s="860"/>
      <c r="B688" s="860"/>
      <c r="C688" s="860"/>
      <c r="D688" s="860"/>
      <c r="E688" s="860"/>
      <c r="F688" s="860"/>
      <c r="G688" s="868"/>
      <c r="H688" s="860"/>
      <c r="I688" s="860"/>
      <c r="J688" s="860"/>
      <c r="K688" s="860"/>
      <c r="L688" s="860"/>
      <c r="M688" s="860"/>
      <c r="N688" s="860"/>
      <c r="O688" s="860"/>
      <c r="P688" s="860"/>
      <c r="Q688" s="860"/>
      <c r="R688" s="860"/>
      <c r="S688" s="860"/>
      <c r="T688" s="860"/>
      <c r="U688" s="860"/>
      <c r="V688" s="860"/>
      <c r="W688" s="860"/>
      <c r="X688" s="860"/>
      <c r="Y688" s="860"/>
      <c r="Z688" s="860"/>
      <c r="AA688" s="860"/>
      <c r="AB688" s="860"/>
      <c r="AC688" s="860"/>
      <c r="AD688" s="860"/>
    </row>
    <row r="689" spans="1:30" ht="15.75" customHeight="1" x14ac:dyDescent="0.25">
      <c r="A689" s="860"/>
      <c r="B689" s="860"/>
      <c r="C689" s="860"/>
      <c r="D689" s="860"/>
      <c r="E689" s="860"/>
      <c r="F689" s="860"/>
      <c r="G689" s="868"/>
      <c r="H689" s="860"/>
      <c r="I689" s="860"/>
      <c r="J689" s="860"/>
      <c r="K689" s="860"/>
      <c r="L689" s="860"/>
      <c r="M689" s="860"/>
      <c r="N689" s="860"/>
      <c r="O689" s="860"/>
      <c r="P689" s="860"/>
      <c r="Q689" s="860"/>
      <c r="R689" s="860"/>
      <c r="S689" s="860"/>
      <c r="T689" s="860"/>
      <c r="U689" s="860"/>
      <c r="V689" s="860"/>
      <c r="W689" s="860"/>
      <c r="X689" s="860"/>
      <c r="Y689" s="860"/>
      <c r="Z689" s="860"/>
      <c r="AA689" s="860"/>
      <c r="AB689" s="860"/>
      <c r="AC689" s="860"/>
      <c r="AD689" s="860"/>
    </row>
    <row r="690" spans="1:30" ht="15.75" customHeight="1" x14ac:dyDescent="0.25">
      <c r="A690" s="860"/>
      <c r="B690" s="860"/>
      <c r="C690" s="860"/>
      <c r="D690" s="860"/>
      <c r="E690" s="860"/>
      <c r="F690" s="860"/>
      <c r="G690" s="868"/>
      <c r="H690" s="860"/>
      <c r="I690" s="860"/>
      <c r="J690" s="860"/>
      <c r="K690" s="860"/>
      <c r="L690" s="860"/>
      <c r="M690" s="860"/>
      <c r="N690" s="860"/>
      <c r="O690" s="860"/>
      <c r="P690" s="860"/>
      <c r="Q690" s="860"/>
      <c r="R690" s="860"/>
      <c r="S690" s="860"/>
      <c r="T690" s="860"/>
      <c r="U690" s="860"/>
      <c r="V690" s="860"/>
      <c r="W690" s="860"/>
      <c r="X690" s="860"/>
      <c r="Y690" s="860"/>
      <c r="Z690" s="860"/>
      <c r="AA690" s="860"/>
      <c r="AB690" s="860"/>
      <c r="AC690" s="860"/>
      <c r="AD690" s="860"/>
    </row>
    <row r="691" spans="1:30" ht="15.75" customHeight="1" x14ac:dyDescent="0.25">
      <c r="A691" s="860"/>
      <c r="B691" s="860"/>
      <c r="C691" s="860"/>
      <c r="D691" s="860"/>
      <c r="E691" s="860"/>
      <c r="F691" s="860"/>
      <c r="G691" s="868"/>
      <c r="H691" s="860"/>
      <c r="I691" s="860"/>
      <c r="J691" s="860"/>
      <c r="K691" s="860"/>
      <c r="L691" s="860"/>
      <c r="M691" s="860"/>
      <c r="N691" s="860"/>
      <c r="O691" s="860"/>
      <c r="P691" s="860"/>
      <c r="Q691" s="860"/>
      <c r="R691" s="860"/>
      <c r="S691" s="860"/>
      <c r="T691" s="860"/>
      <c r="U691" s="860"/>
      <c r="V691" s="860"/>
      <c r="W691" s="860"/>
      <c r="X691" s="860"/>
      <c r="Y691" s="860"/>
      <c r="Z691" s="860"/>
      <c r="AA691" s="860"/>
      <c r="AB691" s="860"/>
      <c r="AC691" s="860"/>
      <c r="AD691" s="860"/>
    </row>
    <row r="692" spans="1:30" ht="15.75" customHeight="1" x14ac:dyDescent="0.25">
      <c r="A692" s="860"/>
      <c r="B692" s="860"/>
      <c r="C692" s="860"/>
      <c r="D692" s="860"/>
      <c r="E692" s="860"/>
      <c r="F692" s="860"/>
      <c r="G692" s="868"/>
      <c r="H692" s="860"/>
      <c r="I692" s="860"/>
      <c r="J692" s="860"/>
      <c r="K692" s="860"/>
      <c r="L692" s="860"/>
      <c r="M692" s="860"/>
      <c r="N692" s="860"/>
      <c r="O692" s="860"/>
      <c r="P692" s="860"/>
      <c r="Q692" s="860"/>
      <c r="R692" s="860"/>
      <c r="S692" s="860"/>
      <c r="T692" s="860"/>
      <c r="U692" s="860"/>
      <c r="V692" s="860"/>
      <c r="W692" s="860"/>
      <c r="X692" s="860"/>
      <c r="Y692" s="860"/>
      <c r="Z692" s="860"/>
      <c r="AA692" s="860"/>
      <c r="AB692" s="860"/>
      <c r="AC692" s="860"/>
      <c r="AD692" s="860"/>
    </row>
    <row r="693" spans="1:30" ht="15.75" customHeight="1" x14ac:dyDescent="0.25">
      <c r="A693" s="860"/>
      <c r="B693" s="860"/>
      <c r="C693" s="860"/>
      <c r="D693" s="860"/>
      <c r="E693" s="860"/>
      <c r="F693" s="860"/>
      <c r="G693" s="868"/>
      <c r="H693" s="860"/>
      <c r="I693" s="860"/>
      <c r="J693" s="860"/>
      <c r="K693" s="860"/>
      <c r="L693" s="860"/>
      <c r="M693" s="860"/>
      <c r="N693" s="860"/>
      <c r="O693" s="860"/>
      <c r="P693" s="860"/>
      <c r="Q693" s="860"/>
      <c r="R693" s="860"/>
      <c r="S693" s="860"/>
      <c r="T693" s="860"/>
      <c r="U693" s="860"/>
      <c r="V693" s="860"/>
      <c r="W693" s="860"/>
      <c r="X693" s="860"/>
      <c r="Y693" s="860"/>
      <c r="Z693" s="860"/>
      <c r="AA693" s="860"/>
      <c r="AB693" s="860"/>
      <c r="AC693" s="860"/>
      <c r="AD693" s="860"/>
    </row>
    <row r="694" spans="1:30" ht="15.75" customHeight="1" x14ac:dyDescent="0.25">
      <c r="A694" s="860"/>
      <c r="B694" s="860"/>
      <c r="C694" s="860"/>
      <c r="D694" s="860"/>
      <c r="E694" s="860"/>
      <c r="F694" s="860"/>
      <c r="G694" s="868"/>
      <c r="H694" s="860"/>
      <c r="I694" s="860"/>
      <c r="J694" s="860"/>
      <c r="K694" s="860"/>
      <c r="L694" s="860"/>
      <c r="M694" s="860"/>
      <c r="N694" s="860"/>
      <c r="O694" s="860"/>
      <c r="P694" s="860"/>
      <c r="Q694" s="860"/>
      <c r="R694" s="860"/>
      <c r="S694" s="860"/>
      <c r="T694" s="860"/>
      <c r="U694" s="860"/>
      <c r="V694" s="860"/>
      <c r="W694" s="860"/>
      <c r="X694" s="860"/>
      <c r="Y694" s="860"/>
      <c r="Z694" s="860"/>
      <c r="AA694" s="860"/>
      <c r="AB694" s="860"/>
      <c r="AC694" s="860"/>
      <c r="AD694" s="860"/>
    </row>
    <row r="695" spans="1:30" ht="15.75" customHeight="1" x14ac:dyDescent="0.25">
      <c r="A695" s="860"/>
      <c r="B695" s="860"/>
      <c r="C695" s="860"/>
      <c r="D695" s="860"/>
      <c r="E695" s="860"/>
      <c r="F695" s="860"/>
      <c r="G695" s="868"/>
      <c r="H695" s="860"/>
      <c r="I695" s="860"/>
      <c r="J695" s="860"/>
      <c r="K695" s="860"/>
      <c r="L695" s="860"/>
      <c r="M695" s="860"/>
      <c r="N695" s="860"/>
      <c r="O695" s="860"/>
      <c r="P695" s="860"/>
      <c r="Q695" s="860"/>
      <c r="R695" s="860"/>
      <c r="S695" s="860"/>
      <c r="T695" s="860"/>
      <c r="U695" s="860"/>
      <c r="V695" s="860"/>
      <c r="W695" s="860"/>
      <c r="X695" s="860"/>
      <c r="Y695" s="860"/>
      <c r="Z695" s="860"/>
      <c r="AA695" s="860"/>
      <c r="AB695" s="860"/>
      <c r="AC695" s="860"/>
      <c r="AD695" s="860"/>
    </row>
    <row r="696" spans="1:30" ht="15.75" customHeight="1" x14ac:dyDescent="0.25">
      <c r="A696" s="860"/>
      <c r="B696" s="860"/>
      <c r="C696" s="860"/>
      <c r="D696" s="860"/>
      <c r="E696" s="860"/>
      <c r="F696" s="860"/>
      <c r="G696" s="868"/>
      <c r="H696" s="860"/>
      <c r="I696" s="860"/>
      <c r="J696" s="860"/>
      <c r="K696" s="860"/>
      <c r="L696" s="860"/>
      <c r="M696" s="860"/>
      <c r="N696" s="860"/>
      <c r="O696" s="860"/>
      <c r="P696" s="860"/>
      <c r="Q696" s="860"/>
      <c r="R696" s="860"/>
      <c r="S696" s="860"/>
      <c r="T696" s="860"/>
      <c r="U696" s="860"/>
      <c r="V696" s="860"/>
      <c r="W696" s="860"/>
      <c r="X696" s="860"/>
      <c r="Y696" s="860"/>
      <c r="Z696" s="860"/>
      <c r="AA696" s="860"/>
      <c r="AB696" s="860"/>
      <c r="AC696" s="860"/>
      <c r="AD696" s="860"/>
    </row>
    <row r="697" spans="1:30" ht="15.75" customHeight="1" x14ac:dyDescent="0.25">
      <c r="A697" s="860"/>
      <c r="B697" s="860"/>
      <c r="C697" s="860"/>
      <c r="D697" s="860"/>
      <c r="E697" s="860"/>
      <c r="F697" s="860"/>
      <c r="G697" s="868"/>
      <c r="H697" s="860"/>
      <c r="I697" s="860"/>
      <c r="J697" s="860"/>
      <c r="K697" s="860"/>
      <c r="L697" s="860"/>
      <c r="M697" s="860"/>
      <c r="N697" s="860"/>
      <c r="O697" s="860"/>
      <c r="P697" s="860"/>
      <c r="Q697" s="860"/>
      <c r="R697" s="860"/>
      <c r="S697" s="860"/>
      <c r="T697" s="860"/>
      <c r="U697" s="860"/>
      <c r="V697" s="860"/>
      <c r="W697" s="860"/>
      <c r="X697" s="860"/>
      <c r="Y697" s="860"/>
      <c r="Z697" s="860"/>
      <c r="AA697" s="860"/>
      <c r="AB697" s="860"/>
      <c r="AC697" s="860"/>
      <c r="AD697" s="860"/>
    </row>
    <row r="698" spans="1:30" ht="15.75" customHeight="1" x14ac:dyDescent="0.25">
      <c r="A698" s="860"/>
      <c r="B698" s="860"/>
      <c r="C698" s="860"/>
      <c r="D698" s="860"/>
      <c r="E698" s="860"/>
      <c r="F698" s="860"/>
      <c r="G698" s="868"/>
      <c r="H698" s="860"/>
      <c r="I698" s="860"/>
      <c r="J698" s="860"/>
      <c r="K698" s="860"/>
      <c r="L698" s="860"/>
      <c r="M698" s="860"/>
      <c r="N698" s="860"/>
      <c r="O698" s="860"/>
      <c r="P698" s="860"/>
      <c r="Q698" s="860"/>
      <c r="R698" s="860"/>
      <c r="S698" s="860"/>
      <c r="T698" s="860"/>
      <c r="U698" s="860"/>
      <c r="V698" s="860"/>
      <c r="W698" s="860"/>
      <c r="X698" s="860"/>
      <c r="Y698" s="860"/>
      <c r="Z698" s="860"/>
      <c r="AA698" s="860"/>
      <c r="AB698" s="860"/>
      <c r="AC698" s="860"/>
      <c r="AD698" s="860"/>
    </row>
    <row r="699" spans="1:30" ht="15.75" customHeight="1" x14ac:dyDescent="0.25">
      <c r="A699" s="860"/>
      <c r="B699" s="860"/>
      <c r="C699" s="860"/>
      <c r="D699" s="860"/>
      <c r="E699" s="860"/>
      <c r="F699" s="860"/>
      <c r="G699" s="868"/>
      <c r="H699" s="860"/>
      <c r="I699" s="860"/>
      <c r="J699" s="860"/>
      <c r="K699" s="860"/>
      <c r="L699" s="860"/>
      <c r="M699" s="860"/>
      <c r="N699" s="860"/>
      <c r="O699" s="860"/>
      <c r="P699" s="860"/>
      <c r="Q699" s="860"/>
      <c r="R699" s="860"/>
      <c r="S699" s="860"/>
      <c r="T699" s="860"/>
      <c r="U699" s="860"/>
      <c r="V699" s="860"/>
      <c r="W699" s="860"/>
      <c r="X699" s="860"/>
      <c r="Y699" s="860"/>
      <c r="Z699" s="860"/>
      <c r="AA699" s="860"/>
      <c r="AB699" s="860"/>
      <c r="AC699" s="860"/>
      <c r="AD699" s="860"/>
    </row>
    <row r="700" spans="1:30" ht="15.75" customHeight="1" x14ac:dyDescent="0.25">
      <c r="A700" s="860"/>
      <c r="B700" s="860"/>
      <c r="C700" s="860"/>
      <c r="D700" s="860"/>
      <c r="E700" s="860"/>
      <c r="F700" s="860"/>
      <c r="G700" s="868"/>
      <c r="H700" s="860"/>
      <c r="I700" s="860"/>
      <c r="J700" s="860"/>
      <c r="K700" s="860"/>
      <c r="L700" s="860"/>
      <c r="M700" s="860"/>
      <c r="N700" s="860"/>
      <c r="O700" s="860"/>
      <c r="P700" s="860"/>
      <c r="Q700" s="860"/>
      <c r="R700" s="860"/>
      <c r="S700" s="860"/>
      <c r="T700" s="860"/>
      <c r="U700" s="860"/>
      <c r="V700" s="860"/>
      <c r="W700" s="860"/>
      <c r="X700" s="860"/>
      <c r="Y700" s="860"/>
      <c r="Z700" s="860"/>
      <c r="AA700" s="860"/>
      <c r="AB700" s="860"/>
      <c r="AC700" s="860"/>
      <c r="AD700" s="860"/>
    </row>
    <row r="701" spans="1:30" ht="15.75" customHeight="1" x14ac:dyDescent="0.25">
      <c r="A701" s="860"/>
      <c r="B701" s="860"/>
      <c r="C701" s="860"/>
      <c r="D701" s="860"/>
      <c r="E701" s="860"/>
      <c r="F701" s="860"/>
      <c r="G701" s="868"/>
      <c r="H701" s="860"/>
      <c r="I701" s="860"/>
      <c r="J701" s="860"/>
      <c r="K701" s="860"/>
      <c r="L701" s="860"/>
      <c r="M701" s="860"/>
      <c r="N701" s="860"/>
      <c r="O701" s="860"/>
      <c r="P701" s="860"/>
      <c r="Q701" s="860"/>
      <c r="R701" s="860"/>
      <c r="S701" s="860"/>
      <c r="T701" s="860"/>
      <c r="U701" s="860"/>
      <c r="V701" s="860"/>
      <c r="W701" s="860"/>
      <c r="X701" s="860"/>
      <c r="Y701" s="860"/>
      <c r="Z701" s="860"/>
      <c r="AA701" s="860"/>
      <c r="AB701" s="860"/>
      <c r="AC701" s="860"/>
      <c r="AD701" s="860"/>
    </row>
    <row r="702" spans="1:30" ht="15.75" customHeight="1" x14ac:dyDescent="0.25">
      <c r="A702" s="860"/>
      <c r="B702" s="860"/>
      <c r="C702" s="860"/>
      <c r="D702" s="860"/>
      <c r="E702" s="860"/>
      <c r="F702" s="860"/>
      <c r="G702" s="868"/>
      <c r="H702" s="860"/>
      <c r="I702" s="860"/>
      <c r="J702" s="860"/>
      <c r="K702" s="860"/>
      <c r="L702" s="860"/>
      <c r="M702" s="860"/>
      <c r="N702" s="860"/>
      <c r="O702" s="860"/>
      <c r="P702" s="860"/>
      <c r="Q702" s="860"/>
      <c r="R702" s="860"/>
      <c r="S702" s="860"/>
      <c r="T702" s="860"/>
      <c r="U702" s="860"/>
      <c r="V702" s="860"/>
      <c r="W702" s="860"/>
      <c r="X702" s="860"/>
      <c r="Y702" s="860"/>
      <c r="Z702" s="860"/>
      <c r="AA702" s="860"/>
      <c r="AB702" s="860"/>
      <c r="AC702" s="860"/>
      <c r="AD702" s="860"/>
    </row>
    <row r="703" spans="1:30" ht="15.75" customHeight="1" x14ac:dyDescent="0.25">
      <c r="A703" s="860"/>
      <c r="B703" s="860"/>
      <c r="C703" s="860"/>
      <c r="D703" s="860"/>
      <c r="E703" s="860"/>
      <c r="F703" s="860"/>
      <c r="G703" s="868"/>
      <c r="H703" s="860"/>
      <c r="I703" s="860"/>
      <c r="J703" s="860"/>
      <c r="K703" s="860"/>
      <c r="L703" s="860"/>
      <c r="M703" s="860"/>
      <c r="N703" s="860"/>
      <c r="O703" s="860"/>
      <c r="P703" s="860"/>
      <c r="Q703" s="860"/>
      <c r="R703" s="860"/>
      <c r="S703" s="860"/>
      <c r="T703" s="860"/>
      <c r="U703" s="860"/>
      <c r="V703" s="860"/>
      <c r="W703" s="860"/>
      <c r="X703" s="860"/>
      <c r="Y703" s="860"/>
      <c r="Z703" s="860"/>
      <c r="AA703" s="860"/>
      <c r="AB703" s="860"/>
      <c r="AC703" s="860"/>
      <c r="AD703" s="860"/>
    </row>
    <row r="704" spans="1:30" ht="15.75" customHeight="1" x14ac:dyDescent="0.25">
      <c r="A704" s="860"/>
      <c r="B704" s="860"/>
      <c r="C704" s="860"/>
      <c r="D704" s="860"/>
      <c r="E704" s="860"/>
      <c r="F704" s="860"/>
      <c r="G704" s="868"/>
      <c r="H704" s="860"/>
      <c r="I704" s="860"/>
      <c r="J704" s="860"/>
      <c r="K704" s="860"/>
      <c r="L704" s="860"/>
      <c r="M704" s="860"/>
      <c r="N704" s="860"/>
      <c r="O704" s="860"/>
      <c r="P704" s="860"/>
      <c r="Q704" s="860"/>
      <c r="R704" s="860"/>
      <c r="S704" s="860"/>
      <c r="T704" s="860"/>
      <c r="U704" s="860"/>
      <c r="V704" s="860"/>
      <c r="W704" s="860"/>
      <c r="X704" s="860"/>
      <c r="Y704" s="860"/>
      <c r="Z704" s="860"/>
      <c r="AA704" s="860"/>
      <c r="AB704" s="860"/>
      <c r="AC704" s="860"/>
      <c r="AD704" s="860"/>
    </row>
    <row r="705" spans="1:30" ht="15.75" customHeight="1" x14ac:dyDescent="0.25">
      <c r="A705" s="860"/>
      <c r="B705" s="860"/>
      <c r="C705" s="860"/>
      <c r="D705" s="860"/>
      <c r="E705" s="860"/>
      <c r="F705" s="860"/>
      <c r="G705" s="868"/>
      <c r="H705" s="860"/>
      <c r="I705" s="860"/>
      <c r="J705" s="860"/>
      <c r="K705" s="860"/>
      <c r="L705" s="860"/>
      <c r="M705" s="860"/>
      <c r="N705" s="860"/>
      <c r="O705" s="860"/>
      <c r="P705" s="860"/>
      <c r="Q705" s="860"/>
      <c r="R705" s="860"/>
      <c r="S705" s="860"/>
      <c r="T705" s="860"/>
      <c r="U705" s="860"/>
      <c r="V705" s="860"/>
      <c r="W705" s="860"/>
      <c r="X705" s="860"/>
      <c r="Y705" s="860"/>
      <c r="Z705" s="860"/>
      <c r="AA705" s="860"/>
      <c r="AB705" s="860"/>
      <c r="AC705" s="860"/>
      <c r="AD705" s="860"/>
    </row>
    <row r="706" spans="1:30" ht="15.75" customHeight="1" x14ac:dyDescent="0.25">
      <c r="A706" s="860"/>
      <c r="B706" s="860"/>
      <c r="C706" s="860"/>
      <c r="D706" s="860"/>
      <c r="E706" s="860"/>
      <c r="F706" s="860"/>
      <c r="G706" s="868"/>
      <c r="H706" s="860"/>
      <c r="I706" s="860"/>
      <c r="J706" s="860"/>
      <c r="K706" s="860"/>
      <c r="L706" s="860"/>
      <c r="M706" s="860"/>
      <c r="N706" s="860"/>
      <c r="O706" s="860"/>
      <c r="P706" s="860"/>
      <c r="Q706" s="860"/>
      <c r="R706" s="860"/>
      <c r="S706" s="860"/>
      <c r="T706" s="860"/>
      <c r="U706" s="860"/>
      <c r="V706" s="860"/>
      <c r="W706" s="860"/>
      <c r="X706" s="860"/>
      <c r="Y706" s="860"/>
      <c r="Z706" s="860"/>
      <c r="AA706" s="860"/>
      <c r="AB706" s="860"/>
      <c r="AC706" s="860"/>
      <c r="AD706" s="860"/>
    </row>
    <row r="707" spans="1:30" ht="15.75" customHeight="1" x14ac:dyDescent="0.25">
      <c r="A707" s="860"/>
      <c r="B707" s="860"/>
      <c r="C707" s="860"/>
      <c r="D707" s="860"/>
      <c r="E707" s="860"/>
      <c r="F707" s="860"/>
      <c r="G707" s="868"/>
      <c r="H707" s="860"/>
      <c r="I707" s="860"/>
      <c r="J707" s="860"/>
      <c r="K707" s="860"/>
      <c r="L707" s="860"/>
      <c r="M707" s="860"/>
      <c r="N707" s="860"/>
      <c r="O707" s="860"/>
      <c r="P707" s="860"/>
      <c r="Q707" s="860"/>
      <c r="R707" s="860"/>
      <c r="S707" s="860"/>
      <c r="T707" s="860"/>
      <c r="U707" s="860"/>
      <c r="V707" s="860"/>
      <c r="W707" s="860"/>
      <c r="X707" s="860"/>
      <c r="Y707" s="860"/>
      <c r="Z707" s="860"/>
      <c r="AA707" s="860"/>
      <c r="AB707" s="860"/>
      <c r="AC707" s="860"/>
      <c r="AD707" s="860"/>
    </row>
    <row r="708" spans="1:30" ht="15.75" customHeight="1" x14ac:dyDescent="0.25">
      <c r="A708" s="860"/>
      <c r="B708" s="860"/>
      <c r="C708" s="860"/>
      <c r="D708" s="860"/>
      <c r="E708" s="860"/>
      <c r="F708" s="860"/>
      <c r="G708" s="868"/>
      <c r="H708" s="860"/>
      <c r="I708" s="860"/>
      <c r="J708" s="860"/>
      <c r="K708" s="860"/>
      <c r="L708" s="860"/>
      <c r="M708" s="860"/>
      <c r="N708" s="860"/>
      <c r="O708" s="860"/>
      <c r="P708" s="860"/>
      <c r="Q708" s="860"/>
      <c r="R708" s="860"/>
      <c r="S708" s="860"/>
      <c r="T708" s="860"/>
      <c r="U708" s="860"/>
      <c r="V708" s="860"/>
      <c r="W708" s="860"/>
      <c r="X708" s="860"/>
      <c r="Y708" s="860"/>
      <c r="Z708" s="860"/>
      <c r="AA708" s="860"/>
      <c r="AB708" s="860"/>
      <c r="AC708" s="860"/>
      <c r="AD708" s="860"/>
    </row>
    <row r="709" spans="1:30" ht="15.75" customHeight="1" x14ac:dyDescent="0.25">
      <c r="A709" s="860"/>
      <c r="B709" s="860"/>
      <c r="C709" s="860"/>
      <c r="D709" s="860"/>
      <c r="E709" s="860"/>
      <c r="F709" s="860"/>
      <c r="G709" s="868"/>
      <c r="H709" s="860"/>
      <c r="I709" s="860"/>
      <c r="J709" s="860"/>
      <c r="K709" s="860"/>
      <c r="L709" s="860"/>
      <c r="M709" s="860"/>
      <c r="N709" s="860"/>
      <c r="O709" s="860"/>
      <c r="P709" s="860"/>
      <c r="Q709" s="860"/>
      <c r="R709" s="860"/>
      <c r="S709" s="860"/>
      <c r="T709" s="860"/>
      <c r="U709" s="860"/>
      <c r="V709" s="860"/>
      <c r="W709" s="860"/>
      <c r="X709" s="860"/>
      <c r="Y709" s="860"/>
      <c r="Z709" s="860"/>
      <c r="AA709" s="860"/>
      <c r="AB709" s="860"/>
      <c r="AC709" s="860"/>
      <c r="AD709" s="860"/>
    </row>
    <row r="710" spans="1:30" ht="15.75" customHeight="1" x14ac:dyDescent="0.25">
      <c r="A710" s="860"/>
      <c r="B710" s="860"/>
      <c r="C710" s="860"/>
      <c r="D710" s="860"/>
      <c r="E710" s="860"/>
      <c r="F710" s="860"/>
      <c r="G710" s="868"/>
      <c r="H710" s="860"/>
      <c r="I710" s="860"/>
      <c r="J710" s="860"/>
      <c r="K710" s="860"/>
      <c r="L710" s="860"/>
      <c r="M710" s="860"/>
      <c r="N710" s="860"/>
      <c r="O710" s="860"/>
      <c r="P710" s="860"/>
      <c r="Q710" s="860"/>
      <c r="R710" s="860"/>
      <c r="S710" s="860"/>
      <c r="T710" s="860"/>
      <c r="U710" s="860"/>
      <c r="V710" s="860"/>
      <c r="W710" s="860"/>
      <c r="X710" s="860"/>
      <c r="Y710" s="860"/>
      <c r="Z710" s="860"/>
      <c r="AA710" s="860"/>
      <c r="AB710" s="860"/>
      <c r="AC710" s="860"/>
      <c r="AD710" s="860"/>
    </row>
    <row r="711" spans="1:30" ht="15.75" customHeight="1" x14ac:dyDescent="0.25">
      <c r="A711" s="860"/>
      <c r="B711" s="860"/>
      <c r="C711" s="860"/>
      <c r="D711" s="860"/>
      <c r="E711" s="860"/>
      <c r="F711" s="860"/>
      <c r="G711" s="868"/>
      <c r="H711" s="860"/>
      <c r="I711" s="860"/>
      <c r="J711" s="860"/>
      <c r="K711" s="860"/>
      <c r="L711" s="860"/>
      <c r="M711" s="860"/>
      <c r="N711" s="860"/>
      <c r="O711" s="860"/>
      <c r="P711" s="860"/>
      <c r="Q711" s="860"/>
      <c r="R711" s="860"/>
      <c r="S711" s="860"/>
      <c r="T711" s="860"/>
      <c r="U711" s="860"/>
      <c r="V711" s="860"/>
      <c r="W711" s="860"/>
      <c r="X711" s="860"/>
      <c r="Y711" s="860"/>
      <c r="Z711" s="860"/>
      <c r="AA711" s="860"/>
      <c r="AB711" s="860"/>
      <c r="AC711" s="860"/>
      <c r="AD711" s="860"/>
    </row>
    <row r="712" spans="1:30" ht="15.75" customHeight="1" x14ac:dyDescent="0.25">
      <c r="A712" s="860"/>
      <c r="B712" s="860"/>
      <c r="C712" s="860"/>
      <c r="D712" s="860"/>
      <c r="E712" s="860"/>
      <c r="F712" s="860"/>
      <c r="G712" s="868"/>
      <c r="H712" s="860"/>
      <c r="I712" s="860"/>
      <c r="J712" s="860"/>
      <c r="K712" s="860"/>
      <c r="L712" s="860"/>
      <c r="M712" s="860"/>
      <c r="N712" s="860"/>
      <c r="O712" s="860"/>
      <c r="P712" s="860"/>
      <c r="Q712" s="860"/>
      <c r="R712" s="860"/>
      <c r="S712" s="860"/>
      <c r="T712" s="860"/>
      <c r="U712" s="860"/>
      <c r="V712" s="860"/>
      <c r="W712" s="860"/>
      <c r="X712" s="860"/>
      <c r="Y712" s="860"/>
      <c r="Z712" s="860"/>
      <c r="AA712" s="860"/>
      <c r="AB712" s="860"/>
      <c r="AC712" s="860"/>
      <c r="AD712" s="860"/>
    </row>
    <row r="713" spans="1:30" ht="15.75" customHeight="1" x14ac:dyDescent="0.25">
      <c r="A713" s="860"/>
      <c r="B713" s="860"/>
      <c r="C713" s="860"/>
      <c r="D713" s="860"/>
      <c r="E713" s="860"/>
      <c r="F713" s="860"/>
      <c r="G713" s="868"/>
      <c r="H713" s="860"/>
      <c r="I713" s="860"/>
      <c r="J713" s="860"/>
      <c r="K713" s="860"/>
      <c r="L713" s="860"/>
      <c r="M713" s="860"/>
      <c r="N713" s="860"/>
      <c r="O713" s="860"/>
      <c r="P713" s="860"/>
      <c r="Q713" s="860"/>
      <c r="R713" s="860"/>
      <c r="S713" s="860"/>
      <c r="T713" s="860"/>
      <c r="U713" s="860"/>
      <c r="V713" s="860"/>
      <c r="W713" s="860"/>
      <c r="X713" s="860"/>
      <c r="Y713" s="860"/>
      <c r="Z713" s="860"/>
      <c r="AA713" s="860"/>
      <c r="AB713" s="860"/>
      <c r="AC713" s="860"/>
      <c r="AD713" s="860"/>
    </row>
    <row r="714" spans="1:30" ht="15.75" customHeight="1" x14ac:dyDescent="0.25">
      <c r="A714" s="860"/>
      <c r="B714" s="860"/>
      <c r="C714" s="860"/>
      <c r="D714" s="860"/>
      <c r="E714" s="860"/>
      <c r="F714" s="860"/>
      <c r="G714" s="868"/>
      <c r="H714" s="860"/>
      <c r="I714" s="860"/>
      <c r="J714" s="860"/>
      <c r="K714" s="860"/>
      <c r="L714" s="860"/>
      <c r="M714" s="860"/>
      <c r="N714" s="860"/>
      <c r="O714" s="860"/>
      <c r="P714" s="860"/>
      <c r="Q714" s="860"/>
      <c r="R714" s="860"/>
      <c r="S714" s="860"/>
      <c r="T714" s="860"/>
      <c r="U714" s="860"/>
      <c r="V714" s="860"/>
      <c r="W714" s="860"/>
      <c r="X714" s="860"/>
      <c r="Y714" s="860"/>
      <c r="Z714" s="860"/>
      <c r="AA714" s="860"/>
      <c r="AB714" s="860"/>
      <c r="AC714" s="860"/>
      <c r="AD714" s="860"/>
    </row>
    <row r="715" spans="1:30" ht="15.75" customHeight="1" x14ac:dyDescent="0.25">
      <c r="A715" s="860"/>
      <c r="B715" s="860"/>
      <c r="C715" s="860"/>
      <c r="D715" s="860"/>
      <c r="E715" s="860"/>
      <c r="F715" s="860"/>
      <c r="G715" s="868"/>
      <c r="H715" s="860"/>
      <c r="I715" s="860"/>
      <c r="J715" s="860"/>
      <c r="K715" s="860"/>
      <c r="L715" s="860"/>
      <c r="M715" s="860"/>
      <c r="N715" s="860"/>
      <c r="O715" s="860"/>
      <c r="P715" s="860"/>
      <c r="Q715" s="860"/>
      <c r="R715" s="860"/>
      <c r="S715" s="860"/>
      <c r="T715" s="860"/>
      <c r="U715" s="860"/>
      <c r="V715" s="860"/>
      <c r="W715" s="860"/>
      <c r="X715" s="860"/>
      <c r="Y715" s="860"/>
      <c r="Z715" s="860"/>
      <c r="AA715" s="860"/>
      <c r="AB715" s="860"/>
      <c r="AC715" s="860"/>
      <c r="AD715" s="860"/>
    </row>
    <row r="716" spans="1:30" ht="15.75" customHeight="1" x14ac:dyDescent="0.25">
      <c r="A716" s="860"/>
      <c r="B716" s="860"/>
      <c r="C716" s="860"/>
      <c r="D716" s="860"/>
      <c r="E716" s="860"/>
      <c r="F716" s="860"/>
      <c r="G716" s="868"/>
      <c r="H716" s="860"/>
      <c r="I716" s="860"/>
      <c r="J716" s="860"/>
      <c r="K716" s="860"/>
      <c r="L716" s="860"/>
      <c r="M716" s="860"/>
      <c r="N716" s="860"/>
      <c r="O716" s="860"/>
      <c r="P716" s="860"/>
      <c r="Q716" s="860"/>
      <c r="R716" s="860"/>
      <c r="S716" s="860"/>
      <c r="T716" s="860"/>
      <c r="U716" s="860"/>
      <c r="V716" s="860"/>
      <c r="W716" s="860"/>
      <c r="X716" s="860"/>
      <c r="Y716" s="860"/>
      <c r="Z716" s="860"/>
      <c r="AA716" s="860"/>
      <c r="AB716" s="860"/>
      <c r="AC716" s="860"/>
      <c r="AD716" s="860"/>
    </row>
    <row r="717" spans="1:30" ht="15.75" customHeight="1" x14ac:dyDescent="0.25">
      <c r="A717" s="860"/>
      <c r="B717" s="860"/>
      <c r="C717" s="860"/>
      <c r="D717" s="860"/>
      <c r="E717" s="860"/>
      <c r="F717" s="860"/>
      <c r="G717" s="868"/>
      <c r="H717" s="860"/>
      <c r="I717" s="860"/>
      <c r="J717" s="860"/>
      <c r="K717" s="860"/>
      <c r="L717" s="860"/>
      <c r="M717" s="860"/>
      <c r="N717" s="860"/>
      <c r="O717" s="860"/>
      <c r="P717" s="860"/>
      <c r="Q717" s="860"/>
      <c r="R717" s="860"/>
      <c r="S717" s="860"/>
      <c r="T717" s="860"/>
      <c r="U717" s="860"/>
      <c r="V717" s="860"/>
      <c r="W717" s="860"/>
      <c r="X717" s="860"/>
      <c r="Y717" s="860"/>
      <c r="Z717" s="860"/>
      <c r="AA717" s="860"/>
      <c r="AB717" s="860"/>
      <c r="AC717" s="860"/>
      <c r="AD717" s="860"/>
    </row>
    <row r="718" spans="1:30" ht="15.75" customHeight="1" x14ac:dyDescent="0.25">
      <c r="A718" s="860"/>
      <c r="B718" s="860"/>
      <c r="C718" s="860"/>
      <c r="D718" s="860"/>
      <c r="E718" s="860"/>
      <c r="F718" s="860"/>
      <c r="G718" s="868"/>
      <c r="H718" s="860"/>
      <c r="I718" s="860"/>
      <c r="J718" s="860"/>
      <c r="K718" s="860"/>
      <c r="L718" s="860"/>
      <c r="M718" s="860"/>
      <c r="N718" s="860"/>
      <c r="O718" s="860"/>
      <c r="P718" s="860"/>
      <c r="Q718" s="860"/>
      <c r="R718" s="860"/>
      <c r="S718" s="860"/>
      <c r="T718" s="860"/>
      <c r="U718" s="860"/>
      <c r="V718" s="860"/>
      <c r="W718" s="860"/>
      <c r="X718" s="860"/>
      <c r="Y718" s="860"/>
      <c r="Z718" s="860"/>
      <c r="AA718" s="860"/>
      <c r="AB718" s="860"/>
      <c r="AC718" s="860"/>
      <c r="AD718" s="860"/>
    </row>
    <row r="719" spans="1:30" ht="15.75" customHeight="1" x14ac:dyDescent="0.25">
      <c r="A719" s="860"/>
      <c r="B719" s="860"/>
      <c r="C719" s="860"/>
      <c r="D719" s="860"/>
      <c r="E719" s="860"/>
      <c r="F719" s="860"/>
      <c r="G719" s="868"/>
      <c r="H719" s="860"/>
      <c r="I719" s="860"/>
      <c r="J719" s="860"/>
      <c r="K719" s="860"/>
      <c r="L719" s="860"/>
      <c r="M719" s="860"/>
      <c r="N719" s="860"/>
      <c r="O719" s="860"/>
      <c r="P719" s="860"/>
      <c r="Q719" s="860"/>
      <c r="R719" s="860"/>
      <c r="S719" s="860"/>
      <c r="T719" s="860"/>
      <c r="U719" s="860"/>
      <c r="V719" s="860"/>
      <c r="W719" s="860"/>
      <c r="X719" s="860"/>
      <c r="Y719" s="860"/>
      <c r="Z719" s="860"/>
      <c r="AA719" s="860"/>
      <c r="AB719" s="860"/>
      <c r="AC719" s="860"/>
      <c r="AD719" s="860"/>
    </row>
    <row r="720" spans="1:30" ht="15.75" customHeight="1" x14ac:dyDescent="0.25">
      <c r="A720" s="860"/>
      <c r="B720" s="860"/>
      <c r="C720" s="860"/>
      <c r="D720" s="860"/>
      <c r="E720" s="860"/>
      <c r="F720" s="860"/>
      <c r="G720" s="868"/>
      <c r="H720" s="860"/>
      <c r="I720" s="860"/>
      <c r="J720" s="860"/>
      <c r="K720" s="860"/>
      <c r="L720" s="860"/>
      <c r="M720" s="860"/>
      <c r="N720" s="860"/>
      <c r="O720" s="860"/>
      <c r="P720" s="860"/>
      <c r="Q720" s="860"/>
      <c r="R720" s="860"/>
      <c r="S720" s="860"/>
      <c r="T720" s="860"/>
      <c r="U720" s="860"/>
      <c r="V720" s="860"/>
      <c r="W720" s="860"/>
      <c r="X720" s="860"/>
      <c r="Y720" s="860"/>
      <c r="Z720" s="860"/>
      <c r="AA720" s="860"/>
      <c r="AB720" s="860"/>
      <c r="AC720" s="860"/>
      <c r="AD720" s="860"/>
    </row>
    <row r="721" spans="1:30" ht="15.75" customHeight="1" x14ac:dyDescent="0.25">
      <c r="A721" s="860"/>
      <c r="B721" s="860"/>
      <c r="C721" s="860"/>
      <c r="D721" s="860"/>
      <c r="E721" s="860"/>
      <c r="F721" s="860"/>
      <c r="G721" s="868"/>
      <c r="H721" s="860"/>
      <c r="I721" s="860"/>
      <c r="J721" s="860"/>
      <c r="K721" s="860"/>
      <c r="L721" s="860"/>
      <c r="M721" s="860"/>
      <c r="N721" s="860"/>
      <c r="O721" s="860"/>
      <c r="P721" s="860"/>
      <c r="Q721" s="860"/>
      <c r="R721" s="860"/>
      <c r="S721" s="860"/>
      <c r="T721" s="860"/>
      <c r="U721" s="860"/>
      <c r="V721" s="860"/>
      <c r="W721" s="860"/>
      <c r="X721" s="860"/>
      <c r="Y721" s="860"/>
      <c r="Z721" s="860"/>
      <c r="AA721" s="860"/>
      <c r="AB721" s="860"/>
      <c r="AC721" s="860"/>
      <c r="AD721" s="860"/>
    </row>
    <row r="722" spans="1:30" ht="15.75" customHeight="1" x14ac:dyDescent="0.25">
      <c r="A722" s="860"/>
      <c r="B722" s="860"/>
      <c r="C722" s="860"/>
      <c r="D722" s="860"/>
      <c r="E722" s="860"/>
      <c r="F722" s="860"/>
      <c r="G722" s="868"/>
      <c r="H722" s="860"/>
      <c r="I722" s="860"/>
      <c r="J722" s="860"/>
      <c r="K722" s="860"/>
      <c r="L722" s="860"/>
      <c r="M722" s="860"/>
      <c r="N722" s="860"/>
      <c r="O722" s="860"/>
      <c r="P722" s="860"/>
      <c r="Q722" s="860"/>
      <c r="R722" s="860"/>
      <c r="S722" s="860"/>
      <c r="T722" s="860"/>
      <c r="U722" s="860"/>
      <c r="V722" s="860"/>
      <c r="W722" s="860"/>
      <c r="X722" s="860"/>
      <c r="Y722" s="860"/>
      <c r="Z722" s="860"/>
      <c r="AA722" s="860"/>
      <c r="AB722" s="860"/>
      <c r="AC722" s="860"/>
      <c r="AD722" s="860"/>
    </row>
    <row r="723" spans="1:30" ht="15.75" customHeight="1" x14ac:dyDescent="0.25">
      <c r="A723" s="860"/>
      <c r="B723" s="860"/>
      <c r="C723" s="860"/>
      <c r="D723" s="860"/>
      <c r="E723" s="860"/>
      <c r="F723" s="860"/>
      <c r="G723" s="868"/>
      <c r="H723" s="860"/>
      <c r="I723" s="860"/>
      <c r="J723" s="860"/>
      <c r="K723" s="860"/>
      <c r="L723" s="860"/>
      <c r="M723" s="860"/>
      <c r="N723" s="860"/>
      <c r="O723" s="860"/>
      <c r="P723" s="860"/>
      <c r="Q723" s="860"/>
      <c r="R723" s="860"/>
      <c r="S723" s="860"/>
      <c r="T723" s="860"/>
      <c r="U723" s="860"/>
      <c r="V723" s="860"/>
      <c r="W723" s="860"/>
      <c r="X723" s="860"/>
      <c r="Y723" s="860"/>
      <c r="Z723" s="860"/>
      <c r="AA723" s="860"/>
      <c r="AB723" s="860"/>
      <c r="AC723" s="860"/>
      <c r="AD723" s="860"/>
    </row>
    <row r="724" spans="1:30" ht="15.75" customHeight="1" x14ac:dyDescent="0.25">
      <c r="A724" s="860"/>
      <c r="B724" s="860"/>
      <c r="C724" s="860"/>
      <c r="D724" s="860"/>
      <c r="E724" s="860"/>
      <c r="F724" s="860"/>
      <c r="G724" s="868"/>
      <c r="H724" s="860"/>
      <c r="I724" s="860"/>
      <c r="J724" s="860"/>
      <c r="K724" s="860"/>
      <c r="L724" s="860"/>
      <c r="M724" s="860"/>
      <c r="N724" s="860"/>
      <c r="O724" s="860"/>
      <c r="P724" s="860"/>
      <c r="Q724" s="860"/>
      <c r="R724" s="860"/>
      <c r="S724" s="860"/>
      <c r="T724" s="860"/>
      <c r="U724" s="860"/>
      <c r="V724" s="860"/>
      <c r="W724" s="860"/>
      <c r="X724" s="860"/>
      <c r="Y724" s="860"/>
      <c r="Z724" s="860"/>
      <c r="AA724" s="860"/>
      <c r="AB724" s="860"/>
      <c r="AC724" s="860"/>
      <c r="AD724" s="860"/>
    </row>
    <row r="725" spans="1:30" ht="15.75" customHeight="1" x14ac:dyDescent="0.25">
      <c r="A725" s="860"/>
      <c r="B725" s="860"/>
      <c r="C725" s="860"/>
      <c r="D725" s="860"/>
      <c r="E725" s="860"/>
      <c r="F725" s="860"/>
      <c r="G725" s="868"/>
      <c r="H725" s="860"/>
      <c r="I725" s="860"/>
      <c r="J725" s="860"/>
      <c r="K725" s="860"/>
      <c r="L725" s="860"/>
      <c r="M725" s="860"/>
      <c r="N725" s="860"/>
      <c r="O725" s="860"/>
      <c r="P725" s="860"/>
      <c r="Q725" s="860"/>
      <c r="R725" s="860"/>
      <c r="S725" s="860"/>
      <c r="T725" s="860"/>
      <c r="U725" s="860"/>
      <c r="V725" s="860"/>
      <c r="W725" s="860"/>
      <c r="X725" s="860"/>
      <c r="Y725" s="860"/>
      <c r="Z725" s="860"/>
      <c r="AA725" s="860"/>
      <c r="AB725" s="860"/>
      <c r="AC725" s="860"/>
      <c r="AD725" s="860"/>
    </row>
    <row r="726" spans="1:30" ht="15.75" customHeight="1" x14ac:dyDescent="0.25">
      <c r="A726" s="860"/>
      <c r="B726" s="860"/>
      <c r="C726" s="860"/>
      <c r="D726" s="860"/>
      <c r="E726" s="860"/>
      <c r="F726" s="860"/>
      <c r="G726" s="868"/>
      <c r="H726" s="860"/>
      <c r="I726" s="860"/>
      <c r="J726" s="860"/>
      <c r="K726" s="860"/>
      <c r="L726" s="860"/>
      <c r="M726" s="860"/>
      <c r="N726" s="860"/>
      <c r="O726" s="860"/>
      <c r="P726" s="860"/>
      <c r="Q726" s="860"/>
      <c r="R726" s="860"/>
      <c r="S726" s="860"/>
      <c r="T726" s="860"/>
      <c r="U726" s="860"/>
      <c r="V726" s="860"/>
      <c r="W726" s="860"/>
      <c r="X726" s="860"/>
      <c r="Y726" s="860"/>
      <c r="Z726" s="860"/>
      <c r="AA726" s="860"/>
      <c r="AB726" s="860"/>
      <c r="AC726" s="860"/>
      <c r="AD726" s="860"/>
    </row>
    <row r="727" spans="1:30" ht="15.75" customHeight="1" x14ac:dyDescent="0.25">
      <c r="A727" s="860"/>
      <c r="B727" s="860"/>
      <c r="C727" s="860"/>
      <c r="D727" s="860"/>
      <c r="E727" s="860"/>
      <c r="F727" s="860"/>
      <c r="G727" s="868"/>
      <c r="H727" s="860"/>
      <c r="I727" s="860"/>
      <c r="J727" s="860"/>
      <c r="K727" s="860"/>
      <c r="L727" s="860"/>
      <c r="M727" s="860"/>
      <c r="N727" s="860"/>
      <c r="O727" s="860"/>
      <c r="P727" s="860"/>
      <c r="Q727" s="860"/>
      <c r="R727" s="860"/>
      <c r="S727" s="860"/>
      <c r="T727" s="860"/>
      <c r="U727" s="860"/>
      <c r="V727" s="860"/>
      <c r="W727" s="860"/>
      <c r="X727" s="860"/>
      <c r="Y727" s="860"/>
      <c r="Z727" s="860"/>
      <c r="AA727" s="860"/>
      <c r="AB727" s="860"/>
      <c r="AC727" s="860"/>
      <c r="AD727" s="860"/>
    </row>
    <row r="728" spans="1:30" ht="15.75" customHeight="1" x14ac:dyDescent="0.25">
      <c r="A728" s="860"/>
      <c r="B728" s="860"/>
      <c r="C728" s="860"/>
      <c r="D728" s="860"/>
      <c r="E728" s="860"/>
      <c r="F728" s="860"/>
      <c r="G728" s="868"/>
      <c r="H728" s="860"/>
      <c r="I728" s="860"/>
      <c r="J728" s="860"/>
      <c r="K728" s="860"/>
      <c r="L728" s="860"/>
      <c r="M728" s="860"/>
      <c r="N728" s="860"/>
      <c r="O728" s="860"/>
      <c r="P728" s="860"/>
      <c r="Q728" s="860"/>
      <c r="R728" s="860"/>
      <c r="S728" s="860"/>
      <c r="T728" s="860"/>
      <c r="U728" s="860"/>
      <c r="V728" s="860"/>
      <c r="W728" s="860"/>
      <c r="X728" s="860"/>
      <c r="Y728" s="860"/>
      <c r="Z728" s="860"/>
      <c r="AA728" s="860"/>
      <c r="AB728" s="860"/>
      <c r="AC728" s="860"/>
      <c r="AD728" s="860"/>
    </row>
    <row r="729" spans="1:30" ht="15.75" customHeight="1" x14ac:dyDescent="0.25">
      <c r="A729" s="860"/>
      <c r="B729" s="860"/>
      <c r="C729" s="860"/>
      <c r="D729" s="860"/>
      <c r="E729" s="860"/>
      <c r="F729" s="860"/>
      <c r="G729" s="868"/>
      <c r="H729" s="860"/>
      <c r="I729" s="860"/>
      <c r="J729" s="860"/>
      <c r="K729" s="860"/>
      <c r="L729" s="860"/>
      <c r="M729" s="860"/>
      <c r="N729" s="860"/>
      <c r="O729" s="860"/>
      <c r="P729" s="860"/>
      <c r="Q729" s="860"/>
      <c r="R729" s="860"/>
      <c r="S729" s="860"/>
      <c r="T729" s="860"/>
      <c r="U729" s="860"/>
      <c r="V729" s="860"/>
      <c r="W729" s="860"/>
      <c r="X729" s="860"/>
      <c r="Y729" s="860"/>
      <c r="Z729" s="860"/>
      <c r="AA729" s="860"/>
      <c r="AB729" s="860"/>
      <c r="AC729" s="860"/>
      <c r="AD729" s="860"/>
    </row>
    <row r="730" spans="1:30" ht="15.75" customHeight="1" x14ac:dyDescent="0.25">
      <c r="A730" s="860"/>
      <c r="B730" s="860"/>
      <c r="C730" s="860"/>
      <c r="D730" s="860"/>
      <c r="E730" s="860"/>
      <c r="F730" s="860"/>
      <c r="G730" s="868"/>
      <c r="H730" s="860"/>
      <c r="I730" s="860"/>
      <c r="J730" s="860"/>
      <c r="K730" s="860"/>
      <c r="L730" s="860"/>
      <c r="M730" s="860"/>
      <c r="N730" s="860"/>
      <c r="O730" s="860"/>
      <c r="P730" s="860"/>
      <c r="Q730" s="860"/>
      <c r="R730" s="860"/>
      <c r="S730" s="860"/>
      <c r="T730" s="860"/>
      <c r="U730" s="860"/>
      <c r="V730" s="860"/>
      <c r="W730" s="860"/>
      <c r="X730" s="860"/>
      <c r="Y730" s="860"/>
      <c r="Z730" s="860"/>
      <c r="AA730" s="860"/>
      <c r="AB730" s="860"/>
      <c r="AC730" s="860"/>
      <c r="AD730" s="860"/>
    </row>
    <row r="731" spans="1:30" ht="15.75" customHeight="1" x14ac:dyDescent="0.25">
      <c r="A731" s="860"/>
      <c r="B731" s="860"/>
      <c r="C731" s="860"/>
      <c r="D731" s="860"/>
      <c r="E731" s="860"/>
      <c r="F731" s="860"/>
      <c r="G731" s="868"/>
      <c r="H731" s="860"/>
      <c r="I731" s="860"/>
      <c r="J731" s="860"/>
      <c r="K731" s="860"/>
      <c r="L731" s="860"/>
      <c r="M731" s="860"/>
      <c r="N731" s="860"/>
      <c r="O731" s="860"/>
      <c r="P731" s="860"/>
      <c r="Q731" s="860"/>
      <c r="R731" s="860"/>
      <c r="S731" s="860"/>
      <c r="T731" s="860"/>
      <c r="U731" s="860"/>
      <c r="V731" s="860"/>
      <c r="W731" s="860"/>
      <c r="X731" s="860"/>
      <c r="Y731" s="860"/>
      <c r="Z731" s="860"/>
      <c r="AA731" s="860"/>
      <c r="AB731" s="860"/>
      <c r="AC731" s="860"/>
      <c r="AD731" s="860"/>
    </row>
    <row r="732" spans="1:30" ht="15.75" customHeight="1" x14ac:dyDescent="0.25">
      <c r="A732" s="860"/>
      <c r="B732" s="860"/>
      <c r="C732" s="860"/>
      <c r="D732" s="860"/>
      <c r="E732" s="860"/>
      <c r="F732" s="860"/>
      <c r="G732" s="868"/>
      <c r="H732" s="860"/>
      <c r="I732" s="860"/>
      <c r="J732" s="860"/>
      <c r="K732" s="860"/>
      <c r="L732" s="860"/>
      <c r="M732" s="860"/>
      <c r="N732" s="860"/>
      <c r="O732" s="860"/>
      <c r="P732" s="860"/>
      <c r="Q732" s="860"/>
      <c r="R732" s="860"/>
      <c r="S732" s="860"/>
      <c r="T732" s="860"/>
      <c r="U732" s="860"/>
      <c r="V732" s="860"/>
      <c r="W732" s="860"/>
      <c r="X732" s="860"/>
      <c r="Y732" s="860"/>
      <c r="Z732" s="860"/>
      <c r="AA732" s="860"/>
      <c r="AB732" s="860"/>
      <c r="AC732" s="860"/>
      <c r="AD732" s="860"/>
    </row>
    <row r="733" spans="1:30" ht="15.75" customHeight="1" x14ac:dyDescent="0.25">
      <c r="A733" s="860"/>
      <c r="B733" s="860"/>
      <c r="C733" s="860"/>
      <c r="D733" s="860"/>
      <c r="E733" s="860"/>
      <c r="F733" s="860"/>
      <c r="G733" s="868"/>
      <c r="H733" s="860"/>
      <c r="I733" s="860"/>
      <c r="J733" s="860"/>
      <c r="K733" s="860"/>
      <c r="L733" s="860"/>
      <c r="M733" s="860"/>
      <c r="N733" s="860"/>
      <c r="O733" s="860"/>
      <c r="P733" s="860"/>
      <c r="Q733" s="860"/>
      <c r="R733" s="860"/>
      <c r="S733" s="860"/>
      <c r="T733" s="860"/>
      <c r="U733" s="860"/>
      <c r="V733" s="860"/>
      <c r="W733" s="860"/>
      <c r="X733" s="860"/>
      <c r="Y733" s="860"/>
      <c r="Z733" s="860"/>
      <c r="AA733" s="860"/>
      <c r="AB733" s="860"/>
      <c r="AC733" s="860"/>
      <c r="AD733" s="860"/>
    </row>
    <row r="734" spans="1:30" ht="15.75" customHeight="1" x14ac:dyDescent="0.25">
      <c r="A734" s="860"/>
      <c r="B734" s="860"/>
      <c r="C734" s="860"/>
      <c r="D734" s="860"/>
      <c r="E734" s="860"/>
      <c r="F734" s="860"/>
      <c r="G734" s="868"/>
      <c r="H734" s="860"/>
      <c r="I734" s="860"/>
      <c r="J734" s="860"/>
      <c r="K734" s="860"/>
      <c r="L734" s="860"/>
      <c r="M734" s="860"/>
      <c r="N734" s="860"/>
      <c r="O734" s="860"/>
      <c r="P734" s="860"/>
      <c r="Q734" s="860"/>
      <c r="R734" s="860"/>
      <c r="S734" s="860"/>
      <c r="T734" s="860"/>
      <c r="U734" s="860"/>
      <c r="V734" s="860"/>
      <c r="W734" s="860"/>
      <c r="X734" s="860"/>
      <c r="Y734" s="860"/>
      <c r="Z734" s="860"/>
      <c r="AA734" s="860"/>
      <c r="AB734" s="860"/>
      <c r="AC734" s="860"/>
      <c r="AD734" s="860"/>
    </row>
    <row r="735" spans="1:30" ht="15.75" customHeight="1" x14ac:dyDescent="0.25">
      <c r="A735" s="860"/>
      <c r="B735" s="860"/>
      <c r="C735" s="860"/>
      <c r="D735" s="860"/>
      <c r="E735" s="860"/>
      <c r="F735" s="860"/>
      <c r="G735" s="868"/>
      <c r="H735" s="860"/>
      <c r="I735" s="860"/>
      <c r="J735" s="860"/>
      <c r="K735" s="860"/>
      <c r="L735" s="860"/>
      <c r="M735" s="860"/>
      <c r="N735" s="860"/>
      <c r="O735" s="860"/>
      <c r="P735" s="860"/>
      <c r="Q735" s="860"/>
      <c r="R735" s="860"/>
      <c r="S735" s="860"/>
      <c r="T735" s="860"/>
      <c r="U735" s="860"/>
      <c r="V735" s="860"/>
      <c r="W735" s="860"/>
      <c r="X735" s="860"/>
      <c r="Y735" s="860"/>
      <c r="Z735" s="860"/>
      <c r="AA735" s="860"/>
      <c r="AB735" s="860"/>
      <c r="AC735" s="860"/>
      <c r="AD735" s="860"/>
    </row>
    <row r="736" spans="1:30" ht="15.75" customHeight="1" x14ac:dyDescent="0.25">
      <c r="A736" s="860"/>
      <c r="B736" s="860"/>
      <c r="C736" s="860"/>
      <c r="D736" s="860"/>
      <c r="E736" s="860"/>
      <c r="F736" s="860"/>
      <c r="G736" s="868"/>
      <c r="H736" s="860"/>
      <c r="I736" s="860"/>
      <c r="J736" s="860"/>
      <c r="K736" s="860"/>
      <c r="L736" s="860"/>
      <c r="M736" s="860"/>
      <c r="N736" s="860"/>
      <c r="O736" s="860"/>
      <c r="P736" s="860"/>
      <c r="Q736" s="860"/>
      <c r="R736" s="860"/>
      <c r="S736" s="860"/>
      <c r="T736" s="860"/>
      <c r="U736" s="860"/>
      <c r="V736" s="860"/>
      <c r="W736" s="860"/>
      <c r="X736" s="860"/>
      <c r="Y736" s="860"/>
      <c r="Z736" s="860"/>
      <c r="AA736" s="860"/>
      <c r="AB736" s="860"/>
      <c r="AC736" s="860"/>
      <c r="AD736" s="860"/>
    </row>
    <row r="737" spans="1:30" ht="15.75" customHeight="1" x14ac:dyDescent="0.25">
      <c r="A737" s="860"/>
      <c r="B737" s="860"/>
      <c r="C737" s="860"/>
      <c r="D737" s="860"/>
      <c r="E737" s="860"/>
      <c r="F737" s="860"/>
      <c r="G737" s="868"/>
      <c r="H737" s="860"/>
      <c r="I737" s="860"/>
      <c r="J737" s="860"/>
      <c r="K737" s="860"/>
      <c r="L737" s="860"/>
      <c r="M737" s="860"/>
      <c r="N737" s="860"/>
      <c r="O737" s="860"/>
      <c r="P737" s="860"/>
      <c r="Q737" s="860"/>
      <c r="R737" s="860"/>
      <c r="S737" s="860"/>
      <c r="T737" s="860"/>
      <c r="U737" s="860"/>
      <c r="V737" s="860"/>
      <c r="W737" s="860"/>
      <c r="X737" s="860"/>
      <c r="Y737" s="860"/>
      <c r="Z737" s="860"/>
      <c r="AA737" s="860"/>
      <c r="AB737" s="860"/>
      <c r="AC737" s="860"/>
      <c r="AD737" s="860"/>
    </row>
    <row r="738" spans="1:30" ht="15.75" customHeight="1" x14ac:dyDescent="0.25">
      <c r="A738" s="860"/>
      <c r="B738" s="860"/>
      <c r="C738" s="860"/>
      <c r="D738" s="860"/>
      <c r="E738" s="860"/>
      <c r="F738" s="860"/>
      <c r="G738" s="868"/>
      <c r="H738" s="860"/>
      <c r="I738" s="860"/>
      <c r="J738" s="860"/>
      <c r="K738" s="860"/>
      <c r="L738" s="860"/>
      <c r="M738" s="860"/>
      <c r="N738" s="860"/>
      <c r="O738" s="860"/>
      <c r="P738" s="860"/>
      <c r="Q738" s="860"/>
      <c r="R738" s="860"/>
      <c r="S738" s="860"/>
      <c r="T738" s="860"/>
      <c r="U738" s="860"/>
      <c r="V738" s="860"/>
      <c r="W738" s="860"/>
      <c r="X738" s="860"/>
      <c r="Y738" s="860"/>
      <c r="Z738" s="860"/>
      <c r="AA738" s="860"/>
      <c r="AB738" s="860"/>
      <c r="AC738" s="860"/>
      <c r="AD738" s="860"/>
    </row>
    <row r="739" spans="1:30" ht="15.75" customHeight="1" x14ac:dyDescent="0.25">
      <c r="A739" s="860"/>
      <c r="B739" s="860"/>
      <c r="C739" s="860"/>
      <c r="D739" s="860"/>
      <c r="E739" s="860"/>
      <c r="F739" s="860"/>
      <c r="G739" s="868"/>
      <c r="H739" s="860"/>
      <c r="I739" s="860"/>
      <c r="J739" s="860"/>
      <c r="K739" s="860"/>
      <c r="L739" s="860"/>
      <c r="M739" s="860"/>
      <c r="N739" s="860"/>
      <c r="O739" s="860"/>
      <c r="P739" s="860"/>
      <c r="Q739" s="860"/>
      <c r="R739" s="860"/>
      <c r="S739" s="860"/>
      <c r="T739" s="860"/>
      <c r="U739" s="860"/>
      <c r="V739" s="860"/>
      <c r="W739" s="860"/>
      <c r="X739" s="860"/>
      <c r="Y739" s="860"/>
      <c r="Z739" s="860"/>
      <c r="AA739" s="860"/>
      <c r="AB739" s="860"/>
      <c r="AC739" s="860"/>
      <c r="AD739" s="860"/>
    </row>
    <row r="740" spans="1:30" ht="15.75" customHeight="1" x14ac:dyDescent="0.25">
      <c r="A740" s="860"/>
      <c r="B740" s="860"/>
      <c r="C740" s="860"/>
      <c r="D740" s="860"/>
      <c r="E740" s="860"/>
      <c r="F740" s="860"/>
      <c r="G740" s="868"/>
      <c r="H740" s="860"/>
      <c r="I740" s="860"/>
      <c r="J740" s="860"/>
      <c r="K740" s="860"/>
      <c r="L740" s="860"/>
      <c r="M740" s="860"/>
      <c r="N740" s="860"/>
      <c r="O740" s="860"/>
      <c r="P740" s="860"/>
      <c r="Q740" s="860"/>
      <c r="R740" s="860"/>
      <c r="S740" s="860"/>
      <c r="T740" s="860"/>
      <c r="U740" s="860"/>
      <c r="V740" s="860"/>
      <c r="W740" s="860"/>
      <c r="X740" s="860"/>
      <c r="Y740" s="860"/>
      <c r="Z740" s="860"/>
      <c r="AA740" s="860"/>
      <c r="AB740" s="860"/>
      <c r="AC740" s="860"/>
      <c r="AD740" s="860"/>
    </row>
    <row r="741" spans="1:30" ht="15.75" customHeight="1" x14ac:dyDescent="0.25">
      <c r="A741" s="860"/>
      <c r="B741" s="860"/>
      <c r="C741" s="860"/>
      <c r="D741" s="860"/>
      <c r="E741" s="860"/>
      <c r="F741" s="860"/>
      <c r="G741" s="868"/>
      <c r="H741" s="860"/>
      <c r="I741" s="860"/>
      <c r="J741" s="860"/>
      <c r="K741" s="860"/>
      <c r="L741" s="860"/>
      <c r="M741" s="860"/>
      <c r="N741" s="860"/>
      <c r="O741" s="860"/>
      <c r="P741" s="860"/>
      <c r="Q741" s="860"/>
      <c r="R741" s="860"/>
      <c r="S741" s="860"/>
      <c r="T741" s="860"/>
      <c r="U741" s="860"/>
      <c r="V741" s="860"/>
      <c r="W741" s="860"/>
      <c r="X741" s="860"/>
      <c r="Y741" s="860"/>
      <c r="Z741" s="860"/>
      <c r="AA741" s="860"/>
      <c r="AB741" s="860"/>
      <c r="AC741" s="860"/>
      <c r="AD741" s="860"/>
    </row>
    <row r="742" spans="1:30" ht="15.75" customHeight="1" x14ac:dyDescent="0.25">
      <c r="A742" s="860"/>
      <c r="B742" s="860"/>
      <c r="C742" s="860"/>
      <c r="D742" s="860"/>
      <c r="E742" s="860"/>
      <c r="F742" s="860"/>
      <c r="G742" s="868"/>
      <c r="H742" s="860"/>
      <c r="I742" s="860"/>
      <c r="J742" s="860"/>
      <c r="K742" s="860"/>
      <c r="L742" s="860"/>
      <c r="M742" s="860"/>
      <c r="N742" s="860"/>
      <c r="O742" s="860"/>
      <c r="P742" s="860"/>
      <c r="Q742" s="860"/>
      <c r="R742" s="860"/>
      <c r="S742" s="860"/>
      <c r="T742" s="860"/>
      <c r="U742" s="860"/>
      <c r="V742" s="860"/>
      <c r="W742" s="860"/>
      <c r="X742" s="860"/>
      <c r="Y742" s="860"/>
      <c r="Z742" s="860"/>
      <c r="AA742" s="860"/>
      <c r="AB742" s="860"/>
      <c r="AC742" s="860"/>
      <c r="AD742" s="860"/>
    </row>
    <row r="743" spans="1:30" ht="15.75" customHeight="1" x14ac:dyDescent="0.25">
      <c r="A743" s="860"/>
      <c r="B743" s="860"/>
      <c r="C743" s="860"/>
      <c r="D743" s="860"/>
      <c r="E743" s="860"/>
      <c r="F743" s="860"/>
      <c r="G743" s="868"/>
      <c r="H743" s="860"/>
      <c r="I743" s="860"/>
      <c r="J743" s="860"/>
      <c r="K743" s="860"/>
      <c r="L743" s="860"/>
      <c r="M743" s="860"/>
      <c r="N743" s="860"/>
      <c r="O743" s="860"/>
      <c r="P743" s="860"/>
      <c r="Q743" s="860"/>
      <c r="R743" s="860"/>
      <c r="S743" s="860"/>
      <c r="T743" s="860"/>
      <c r="U743" s="860"/>
      <c r="V743" s="860"/>
      <c r="W743" s="860"/>
      <c r="X743" s="860"/>
      <c r="Y743" s="860"/>
      <c r="Z743" s="860"/>
      <c r="AA743" s="860"/>
      <c r="AB743" s="860"/>
      <c r="AC743" s="860"/>
      <c r="AD743" s="860"/>
    </row>
    <row r="744" spans="1:30" ht="15.75" customHeight="1" x14ac:dyDescent="0.25">
      <c r="A744" s="860"/>
      <c r="B744" s="860"/>
      <c r="C744" s="860"/>
      <c r="D744" s="860"/>
      <c r="E744" s="860"/>
      <c r="F744" s="860"/>
      <c r="G744" s="868"/>
      <c r="H744" s="860"/>
      <c r="I744" s="860"/>
      <c r="J744" s="860"/>
      <c r="K744" s="860"/>
      <c r="L744" s="860"/>
      <c r="M744" s="860"/>
      <c r="N744" s="860"/>
      <c r="O744" s="860"/>
      <c r="P744" s="860"/>
      <c r="Q744" s="860"/>
      <c r="R744" s="860"/>
      <c r="S744" s="860"/>
      <c r="T744" s="860"/>
      <c r="U744" s="860"/>
      <c r="V744" s="860"/>
      <c r="W744" s="860"/>
      <c r="X744" s="860"/>
      <c r="Y744" s="860"/>
      <c r="Z744" s="860"/>
      <c r="AA744" s="860"/>
      <c r="AB744" s="860"/>
      <c r="AC744" s="860"/>
      <c r="AD744" s="860"/>
    </row>
    <row r="745" spans="1:30" ht="15.75" customHeight="1" x14ac:dyDescent="0.25">
      <c r="A745" s="860"/>
      <c r="B745" s="860"/>
      <c r="C745" s="860"/>
      <c r="D745" s="860"/>
      <c r="E745" s="860"/>
      <c r="F745" s="860"/>
      <c r="G745" s="868"/>
      <c r="H745" s="860"/>
      <c r="I745" s="860"/>
      <c r="J745" s="860"/>
      <c r="K745" s="860"/>
      <c r="L745" s="860"/>
      <c r="M745" s="860"/>
      <c r="N745" s="860"/>
      <c r="O745" s="860"/>
      <c r="P745" s="860"/>
      <c r="Q745" s="860"/>
      <c r="R745" s="860"/>
      <c r="S745" s="860"/>
      <c r="T745" s="860"/>
      <c r="U745" s="860"/>
      <c r="V745" s="860"/>
      <c r="W745" s="860"/>
      <c r="X745" s="860"/>
      <c r="Y745" s="860"/>
      <c r="Z745" s="860"/>
      <c r="AA745" s="860"/>
      <c r="AB745" s="860"/>
      <c r="AC745" s="860"/>
      <c r="AD745" s="860"/>
    </row>
    <row r="746" spans="1:30" ht="15.75" customHeight="1" x14ac:dyDescent="0.25">
      <c r="A746" s="860"/>
      <c r="B746" s="860"/>
      <c r="C746" s="860"/>
      <c r="D746" s="860"/>
      <c r="E746" s="860"/>
      <c r="F746" s="860"/>
      <c r="G746" s="868"/>
      <c r="H746" s="860"/>
      <c r="I746" s="860"/>
      <c r="J746" s="860"/>
      <c r="K746" s="860"/>
      <c r="L746" s="860"/>
      <c r="M746" s="860"/>
      <c r="N746" s="860"/>
      <c r="O746" s="860"/>
      <c r="P746" s="860"/>
      <c r="Q746" s="860"/>
      <c r="R746" s="860"/>
      <c r="S746" s="860"/>
      <c r="T746" s="860"/>
      <c r="U746" s="860"/>
      <c r="V746" s="860"/>
      <c r="W746" s="860"/>
      <c r="X746" s="860"/>
      <c r="Y746" s="860"/>
      <c r="Z746" s="860"/>
      <c r="AA746" s="860"/>
      <c r="AB746" s="860"/>
      <c r="AC746" s="860"/>
      <c r="AD746" s="860"/>
    </row>
    <row r="747" spans="1:30" ht="15.75" customHeight="1" x14ac:dyDescent="0.25">
      <c r="A747" s="860"/>
      <c r="B747" s="860"/>
      <c r="C747" s="860"/>
      <c r="D747" s="860"/>
      <c r="E747" s="860"/>
      <c r="F747" s="860"/>
      <c r="G747" s="868"/>
      <c r="H747" s="860"/>
      <c r="I747" s="860"/>
      <c r="J747" s="860"/>
      <c r="K747" s="860"/>
      <c r="L747" s="860"/>
      <c r="M747" s="860"/>
      <c r="N747" s="860"/>
      <c r="O747" s="860"/>
      <c r="P747" s="860"/>
      <c r="Q747" s="860"/>
      <c r="R747" s="860"/>
      <c r="S747" s="860"/>
      <c r="T747" s="860"/>
      <c r="U747" s="860"/>
      <c r="V747" s="860"/>
      <c r="W747" s="860"/>
      <c r="X747" s="860"/>
      <c r="Y747" s="860"/>
      <c r="Z747" s="860"/>
      <c r="AA747" s="860"/>
      <c r="AB747" s="860"/>
      <c r="AC747" s="860"/>
      <c r="AD747" s="860"/>
    </row>
    <row r="748" spans="1:30" ht="15.75" customHeight="1" x14ac:dyDescent="0.25">
      <c r="A748" s="860"/>
      <c r="B748" s="860"/>
      <c r="C748" s="860"/>
      <c r="D748" s="860"/>
      <c r="E748" s="860"/>
      <c r="F748" s="860"/>
      <c r="G748" s="868"/>
      <c r="H748" s="860"/>
      <c r="I748" s="860"/>
      <c r="J748" s="860"/>
      <c r="K748" s="860"/>
      <c r="L748" s="860"/>
      <c r="M748" s="860"/>
      <c r="N748" s="860"/>
      <c r="O748" s="860"/>
      <c r="P748" s="860"/>
      <c r="Q748" s="860"/>
      <c r="R748" s="860"/>
      <c r="S748" s="860"/>
      <c r="T748" s="860"/>
      <c r="U748" s="860"/>
      <c r="V748" s="860"/>
      <c r="W748" s="860"/>
      <c r="X748" s="860"/>
      <c r="Y748" s="860"/>
      <c r="Z748" s="860"/>
      <c r="AA748" s="860"/>
      <c r="AB748" s="860"/>
      <c r="AC748" s="860"/>
      <c r="AD748" s="860"/>
    </row>
    <row r="749" spans="1:30" ht="15.75" customHeight="1" x14ac:dyDescent="0.25">
      <c r="A749" s="860"/>
      <c r="B749" s="860"/>
      <c r="C749" s="860"/>
      <c r="D749" s="860"/>
      <c r="E749" s="860"/>
      <c r="F749" s="860"/>
      <c r="G749" s="868"/>
      <c r="H749" s="860"/>
      <c r="I749" s="860"/>
      <c r="J749" s="860"/>
      <c r="K749" s="860"/>
      <c r="L749" s="860"/>
      <c r="M749" s="860"/>
      <c r="N749" s="860"/>
      <c r="O749" s="860"/>
      <c r="P749" s="860"/>
      <c r="Q749" s="860"/>
      <c r="R749" s="860"/>
      <c r="S749" s="860"/>
      <c r="T749" s="860"/>
      <c r="U749" s="860"/>
      <c r="V749" s="860"/>
      <c r="W749" s="860"/>
      <c r="X749" s="860"/>
      <c r="Y749" s="860"/>
      <c r="Z749" s="860"/>
      <c r="AA749" s="860"/>
      <c r="AB749" s="860"/>
      <c r="AC749" s="860"/>
      <c r="AD749" s="860"/>
    </row>
    <row r="750" spans="1:30" ht="15.75" customHeight="1" x14ac:dyDescent="0.25">
      <c r="A750" s="860"/>
      <c r="B750" s="860"/>
      <c r="C750" s="860"/>
      <c r="D750" s="860"/>
      <c r="E750" s="860"/>
      <c r="F750" s="860"/>
      <c r="G750" s="868"/>
      <c r="H750" s="860"/>
      <c r="I750" s="860"/>
      <c r="J750" s="860"/>
      <c r="K750" s="860"/>
      <c r="L750" s="860"/>
      <c r="M750" s="860"/>
      <c r="N750" s="860"/>
      <c r="O750" s="860"/>
      <c r="P750" s="860"/>
      <c r="Q750" s="860"/>
      <c r="R750" s="860"/>
      <c r="S750" s="860"/>
      <c r="T750" s="860"/>
      <c r="U750" s="860"/>
      <c r="V750" s="860"/>
      <c r="W750" s="860"/>
      <c r="X750" s="860"/>
      <c r="Y750" s="860"/>
      <c r="Z750" s="860"/>
      <c r="AA750" s="860"/>
      <c r="AB750" s="860"/>
      <c r="AC750" s="860"/>
      <c r="AD750" s="860"/>
    </row>
    <row r="751" spans="1:30" ht="15.75" customHeight="1" x14ac:dyDescent="0.25">
      <c r="A751" s="860"/>
      <c r="B751" s="860"/>
      <c r="C751" s="860"/>
      <c r="D751" s="860"/>
      <c r="E751" s="860"/>
      <c r="F751" s="860"/>
      <c r="G751" s="868"/>
      <c r="H751" s="860"/>
      <c r="I751" s="860"/>
      <c r="J751" s="860"/>
      <c r="K751" s="860"/>
      <c r="L751" s="860"/>
      <c r="M751" s="860"/>
      <c r="N751" s="860"/>
      <c r="O751" s="860"/>
      <c r="P751" s="860"/>
      <c r="Q751" s="860"/>
      <c r="R751" s="860"/>
      <c r="S751" s="860"/>
      <c r="T751" s="860"/>
      <c r="U751" s="860"/>
      <c r="V751" s="860"/>
      <c r="W751" s="860"/>
      <c r="X751" s="860"/>
      <c r="Y751" s="860"/>
      <c r="Z751" s="860"/>
      <c r="AA751" s="860"/>
      <c r="AB751" s="860"/>
      <c r="AC751" s="860"/>
      <c r="AD751" s="860"/>
    </row>
    <row r="752" spans="1:30" ht="15.75" customHeight="1" x14ac:dyDescent="0.25">
      <c r="A752" s="860"/>
      <c r="B752" s="860"/>
      <c r="C752" s="860"/>
      <c r="D752" s="860"/>
      <c r="E752" s="860"/>
      <c r="F752" s="860"/>
      <c r="G752" s="868"/>
      <c r="H752" s="860"/>
      <c r="I752" s="860"/>
      <c r="J752" s="860"/>
      <c r="K752" s="860"/>
      <c r="L752" s="860"/>
      <c r="M752" s="860"/>
      <c r="N752" s="860"/>
      <c r="O752" s="860"/>
      <c r="P752" s="860"/>
      <c r="Q752" s="860"/>
      <c r="R752" s="860"/>
      <c r="S752" s="860"/>
      <c r="T752" s="860"/>
      <c r="U752" s="860"/>
      <c r="V752" s="860"/>
      <c r="W752" s="860"/>
      <c r="X752" s="860"/>
      <c r="Y752" s="860"/>
      <c r="Z752" s="860"/>
      <c r="AA752" s="860"/>
      <c r="AB752" s="860"/>
      <c r="AC752" s="860"/>
      <c r="AD752" s="860"/>
    </row>
    <row r="753" spans="1:30" ht="15.75" customHeight="1" x14ac:dyDescent="0.25">
      <c r="A753" s="860"/>
      <c r="B753" s="860"/>
      <c r="C753" s="860"/>
      <c r="D753" s="860"/>
      <c r="E753" s="860"/>
      <c r="F753" s="860"/>
      <c r="G753" s="868"/>
      <c r="H753" s="860"/>
      <c r="I753" s="860"/>
      <c r="J753" s="860"/>
      <c r="K753" s="860"/>
      <c r="L753" s="860"/>
      <c r="M753" s="860"/>
      <c r="N753" s="860"/>
      <c r="O753" s="860"/>
      <c r="P753" s="860"/>
      <c r="Q753" s="860"/>
      <c r="R753" s="860"/>
      <c r="S753" s="860"/>
      <c r="T753" s="860"/>
      <c r="U753" s="860"/>
      <c r="V753" s="860"/>
      <c r="W753" s="860"/>
      <c r="X753" s="860"/>
      <c r="Y753" s="860"/>
      <c r="Z753" s="860"/>
      <c r="AA753" s="860"/>
      <c r="AB753" s="860"/>
      <c r="AC753" s="860"/>
      <c r="AD753" s="860"/>
    </row>
    <row r="754" spans="1:30" ht="15.75" customHeight="1" x14ac:dyDescent="0.25">
      <c r="A754" s="860"/>
      <c r="B754" s="860"/>
      <c r="C754" s="860"/>
      <c r="D754" s="860"/>
      <c r="E754" s="860"/>
      <c r="F754" s="860"/>
      <c r="G754" s="868"/>
      <c r="H754" s="860"/>
      <c r="I754" s="860"/>
      <c r="J754" s="860"/>
      <c r="K754" s="860"/>
      <c r="L754" s="860"/>
      <c r="M754" s="860"/>
      <c r="N754" s="860"/>
      <c r="O754" s="860"/>
      <c r="P754" s="860"/>
      <c r="Q754" s="860"/>
      <c r="R754" s="860"/>
      <c r="S754" s="860"/>
      <c r="T754" s="860"/>
      <c r="U754" s="860"/>
      <c r="V754" s="860"/>
      <c r="W754" s="860"/>
      <c r="X754" s="860"/>
      <c r="Y754" s="860"/>
      <c r="Z754" s="860"/>
      <c r="AA754" s="860"/>
      <c r="AB754" s="860"/>
      <c r="AC754" s="860"/>
      <c r="AD754" s="860"/>
    </row>
    <row r="755" spans="1:30" ht="15.75" customHeight="1" x14ac:dyDescent="0.25">
      <c r="A755" s="860"/>
      <c r="B755" s="860"/>
      <c r="C755" s="860"/>
      <c r="D755" s="860"/>
      <c r="E755" s="860"/>
      <c r="F755" s="860"/>
      <c r="G755" s="868"/>
      <c r="H755" s="860"/>
      <c r="I755" s="860"/>
      <c r="J755" s="860"/>
      <c r="K755" s="860"/>
      <c r="L755" s="860"/>
      <c r="M755" s="860"/>
      <c r="N755" s="860"/>
      <c r="O755" s="860"/>
      <c r="P755" s="860"/>
      <c r="Q755" s="860"/>
      <c r="R755" s="860"/>
      <c r="S755" s="860"/>
      <c r="T755" s="860"/>
      <c r="U755" s="860"/>
      <c r="V755" s="860"/>
      <c r="W755" s="860"/>
      <c r="X755" s="860"/>
      <c r="Y755" s="860"/>
      <c r="Z755" s="860"/>
      <c r="AA755" s="860"/>
      <c r="AB755" s="860"/>
      <c r="AC755" s="860"/>
      <c r="AD755" s="860"/>
    </row>
    <row r="756" spans="1:30" ht="15.75" customHeight="1" x14ac:dyDescent="0.25">
      <c r="A756" s="860"/>
      <c r="B756" s="860"/>
      <c r="C756" s="860"/>
      <c r="D756" s="860"/>
      <c r="E756" s="860"/>
      <c r="F756" s="860"/>
      <c r="G756" s="868"/>
      <c r="H756" s="860"/>
      <c r="I756" s="860"/>
      <c r="J756" s="860"/>
      <c r="K756" s="860"/>
      <c r="L756" s="860"/>
      <c r="M756" s="860"/>
      <c r="N756" s="860"/>
      <c r="O756" s="860"/>
      <c r="P756" s="860"/>
      <c r="Q756" s="860"/>
      <c r="R756" s="860"/>
      <c r="S756" s="860"/>
      <c r="T756" s="860"/>
      <c r="U756" s="860"/>
      <c r="V756" s="860"/>
      <c r="W756" s="860"/>
      <c r="X756" s="860"/>
      <c r="Y756" s="860"/>
      <c r="Z756" s="860"/>
      <c r="AA756" s="860"/>
      <c r="AB756" s="860"/>
      <c r="AC756" s="860"/>
      <c r="AD756" s="860"/>
    </row>
    <row r="757" spans="1:30" ht="15.75" customHeight="1" x14ac:dyDescent="0.25">
      <c r="A757" s="860"/>
      <c r="B757" s="860"/>
      <c r="C757" s="860"/>
      <c r="D757" s="860"/>
      <c r="E757" s="860"/>
      <c r="F757" s="860"/>
      <c r="G757" s="868"/>
      <c r="H757" s="860"/>
      <c r="I757" s="860"/>
      <c r="J757" s="860"/>
      <c r="K757" s="860"/>
      <c r="L757" s="860"/>
      <c r="M757" s="860"/>
      <c r="N757" s="860"/>
      <c r="O757" s="860"/>
      <c r="P757" s="860"/>
      <c r="Q757" s="860"/>
      <c r="R757" s="860"/>
      <c r="S757" s="860"/>
      <c r="T757" s="860"/>
      <c r="U757" s="860"/>
      <c r="V757" s="860"/>
      <c r="W757" s="860"/>
      <c r="X757" s="860"/>
      <c r="Y757" s="860"/>
      <c r="Z757" s="860"/>
      <c r="AA757" s="860"/>
      <c r="AB757" s="860"/>
      <c r="AC757" s="860"/>
      <c r="AD757" s="860"/>
    </row>
    <row r="758" spans="1:30" ht="15.75" customHeight="1" x14ac:dyDescent="0.25">
      <c r="A758" s="860"/>
      <c r="B758" s="860"/>
      <c r="C758" s="860"/>
      <c r="D758" s="860"/>
      <c r="E758" s="860"/>
      <c r="F758" s="860"/>
      <c r="G758" s="868"/>
      <c r="H758" s="860"/>
      <c r="I758" s="860"/>
      <c r="J758" s="860"/>
      <c r="K758" s="860"/>
      <c r="L758" s="860"/>
      <c r="M758" s="860"/>
      <c r="N758" s="860"/>
      <c r="O758" s="860"/>
      <c r="P758" s="860"/>
      <c r="Q758" s="860"/>
      <c r="R758" s="860"/>
      <c r="S758" s="860"/>
      <c r="T758" s="860"/>
      <c r="U758" s="860"/>
      <c r="V758" s="860"/>
      <c r="W758" s="860"/>
      <c r="X758" s="860"/>
      <c r="Y758" s="860"/>
      <c r="Z758" s="860"/>
      <c r="AA758" s="860"/>
      <c r="AB758" s="860"/>
      <c r="AC758" s="860"/>
      <c r="AD758" s="860"/>
    </row>
    <row r="759" spans="1:30" ht="15.75" customHeight="1" x14ac:dyDescent="0.25">
      <c r="A759" s="860"/>
      <c r="B759" s="860"/>
      <c r="C759" s="860"/>
      <c r="D759" s="860"/>
      <c r="E759" s="860"/>
      <c r="F759" s="860"/>
      <c r="G759" s="868"/>
      <c r="H759" s="860"/>
      <c r="I759" s="860"/>
      <c r="J759" s="860"/>
      <c r="K759" s="860"/>
      <c r="L759" s="860"/>
      <c r="M759" s="860"/>
      <c r="N759" s="860"/>
      <c r="O759" s="860"/>
      <c r="P759" s="860"/>
      <c r="Q759" s="860"/>
      <c r="R759" s="860"/>
      <c r="S759" s="860"/>
      <c r="T759" s="860"/>
      <c r="U759" s="860"/>
      <c r="V759" s="860"/>
      <c r="W759" s="860"/>
      <c r="X759" s="860"/>
      <c r="Y759" s="860"/>
      <c r="Z759" s="860"/>
      <c r="AA759" s="860"/>
      <c r="AB759" s="860"/>
      <c r="AC759" s="860"/>
      <c r="AD759" s="860"/>
    </row>
    <row r="760" spans="1:30" ht="15.75" customHeight="1" x14ac:dyDescent="0.25">
      <c r="A760" s="860"/>
      <c r="B760" s="860"/>
      <c r="C760" s="860"/>
      <c r="D760" s="860"/>
      <c r="E760" s="860"/>
      <c r="F760" s="860"/>
      <c r="G760" s="868"/>
      <c r="H760" s="860"/>
      <c r="I760" s="860"/>
      <c r="J760" s="860"/>
      <c r="K760" s="860"/>
      <c r="L760" s="860"/>
      <c r="M760" s="860"/>
      <c r="N760" s="860"/>
      <c r="O760" s="860"/>
      <c r="P760" s="860"/>
      <c r="Q760" s="860"/>
      <c r="R760" s="860"/>
      <c r="S760" s="860"/>
      <c r="T760" s="860"/>
      <c r="U760" s="860"/>
      <c r="V760" s="860"/>
      <c r="W760" s="860"/>
      <c r="X760" s="860"/>
      <c r="Y760" s="860"/>
      <c r="Z760" s="860"/>
      <c r="AA760" s="860"/>
      <c r="AB760" s="860"/>
      <c r="AC760" s="860"/>
      <c r="AD760" s="860"/>
    </row>
    <row r="761" spans="1:30" ht="15.75" customHeight="1" x14ac:dyDescent="0.25">
      <c r="A761" s="860"/>
      <c r="B761" s="860"/>
      <c r="C761" s="860"/>
      <c r="D761" s="860"/>
      <c r="E761" s="860"/>
      <c r="F761" s="860"/>
      <c r="G761" s="868"/>
      <c r="H761" s="860"/>
      <c r="I761" s="860"/>
      <c r="J761" s="860"/>
      <c r="K761" s="860"/>
      <c r="L761" s="860"/>
      <c r="M761" s="860"/>
      <c r="N761" s="860"/>
      <c r="O761" s="860"/>
      <c r="P761" s="860"/>
      <c r="Q761" s="860"/>
      <c r="R761" s="860"/>
      <c r="S761" s="860"/>
      <c r="T761" s="860"/>
      <c r="U761" s="860"/>
      <c r="V761" s="860"/>
      <c r="W761" s="860"/>
      <c r="X761" s="860"/>
      <c r="Y761" s="860"/>
      <c r="Z761" s="860"/>
      <c r="AA761" s="860"/>
      <c r="AB761" s="860"/>
      <c r="AC761" s="860"/>
      <c r="AD761" s="860"/>
    </row>
    <row r="762" spans="1:30" ht="15.75" customHeight="1" x14ac:dyDescent="0.25">
      <c r="A762" s="860"/>
      <c r="B762" s="860"/>
      <c r="C762" s="860"/>
      <c r="D762" s="860"/>
      <c r="E762" s="860"/>
      <c r="F762" s="860"/>
      <c r="G762" s="868"/>
      <c r="H762" s="860"/>
      <c r="I762" s="860"/>
      <c r="J762" s="860"/>
      <c r="K762" s="860"/>
      <c r="L762" s="860"/>
      <c r="M762" s="860"/>
      <c r="N762" s="860"/>
      <c r="O762" s="860"/>
      <c r="P762" s="860"/>
      <c r="Q762" s="860"/>
      <c r="R762" s="860"/>
      <c r="S762" s="860"/>
      <c r="T762" s="860"/>
      <c r="U762" s="860"/>
      <c r="V762" s="860"/>
      <c r="W762" s="860"/>
      <c r="X762" s="860"/>
      <c r="Y762" s="860"/>
      <c r="Z762" s="860"/>
      <c r="AA762" s="860"/>
      <c r="AB762" s="860"/>
      <c r="AC762" s="860"/>
      <c r="AD762" s="860"/>
    </row>
    <row r="763" spans="1:30" ht="15.75" customHeight="1" x14ac:dyDescent="0.25">
      <c r="A763" s="860"/>
      <c r="B763" s="860"/>
      <c r="C763" s="860"/>
      <c r="D763" s="860"/>
      <c r="E763" s="860"/>
      <c r="F763" s="860"/>
      <c r="G763" s="868"/>
      <c r="H763" s="860"/>
      <c r="I763" s="860"/>
      <c r="J763" s="860"/>
      <c r="K763" s="860"/>
      <c r="L763" s="860"/>
      <c r="M763" s="860"/>
      <c r="N763" s="860"/>
      <c r="O763" s="860"/>
      <c r="P763" s="860"/>
      <c r="Q763" s="860"/>
      <c r="R763" s="860"/>
      <c r="S763" s="860"/>
      <c r="T763" s="860"/>
      <c r="U763" s="860"/>
      <c r="V763" s="860"/>
      <c r="W763" s="860"/>
      <c r="X763" s="860"/>
      <c r="Y763" s="860"/>
      <c r="Z763" s="860"/>
      <c r="AA763" s="860"/>
      <c r="AB763" s="860"/>
      <c r="AC763" s="860"/>
      <c r="AD763" s="860"/>
    </row>
    <row r="764" spans="1:30" ht="15.75" customHeight="1" x14ac:dyDescent="0.25">
      <c r="A764" s="860"/>
      <c r="B764" s="860"/>
      <c r="C764" s="860"/>
      <c r="D764" s="860"/>
      <c r="E764" s="860"/>
      <c r="F764" s="860"/>
      <c r="G764" s="868"/>
      <c r="H764" s="860"/>
      <c r="I764" s="860"/>
      <c r="J764" s="860"/>
      <c r="K764" s="860"/>
      <c r="L764" s="860"/>
      <c r="M764" s="860"/>
      <c r="N764" s="860"/>
      <c r="O764" s="860"/>
      <c r="P764" s="860"/>
      <c r="Q764" s="860"/>
      <c r="R764" s="860"/>
      <c r="S764" s="860"/>
      <c r="T764" s="860"/>
      <c r="U764" s="860"/>
      <c r="V764" s="860"/>
      <c r="W764" s="860"/>
      <c r="X764" s="860"/>
      <c r="Y764" s="860"/>
      <c r="Z764" s="860"/>
      <c r="AA764" s="860"/>
      <c r="AB764" s="860"/>
      <c r="AC764" s="860"/>
      <c r="AD764" s="860"/>
    </row>
    <row r="765" spans="1:30" ht="15.75" customHeight="1" x14ac:dyDescent="0.25">
      <c r="A765" s="860"/>
      <c r="B765" s="860"/>
      <c r="C765" s="860"/>
      <c r="D765" s="860"/>
      <c r="E765" s="860"/>
      <c r="F765" s="860"/>
      <c r="G765" s="868"/>
      <c r="H765" s="860"/>
      <c r="I765" s="860"/>
      <c r="J765" s="860"/>
      <c r="K765" s="860"/>
      <c r="L765" s="860"/>
      <c r="M765" s="860"/>
      <c r="N765" s="860"/>
      <c r="O765" s="860"/>
      <c r="P765" s="860"/>
      <c r="Q765" s="860"/>
      <c r="R765" s="860"/>
      <c r="S765" s="860"/>
      <c r="T765" s="860"/>
      <c r="U765" s="860"/>
      <c r="V765" s="860"/>
      <c r="W765" s="860"/>
      <c r="X765" s="860"/>
      <c r="Y765" s="860"/>
      <c r="Z765" s="860"/>
      <c r="AA765" s="860"/>
      <c r="AB765" s="860"/>
      <c r="AC765" s="860"/>
      <c r="AD765" s="860"/>
    </row>
    <row r="766" spans="1:30" ht="15.75" customHeight="1" x14ac:dyDescent="0.25">
      <c r="A766" s="860"/>
      <c r="B766" s="860"/>
      <c r="C766" s="860"/>
      <c r="D766" s="860"/>
      <c r="E766" s="860"/>
      <c r="F766" s="860"/>
      <c r="G766" s="868"/>
      <c r="H766" s="860"/>
      <c r="I766" s="860"/>
      <c r="J766" s="860"/>
      <c r="K766" s="860"/>
      <c r="L766" s="860"/>
      <c r="M766" s="860"/>
      <c r="N766" s="860"/>
      <c r="O766" s="860"/>
      <c r="P766" s="860"/>
      <c r="Q766" s="860"/>
      <c r="R766" s="860"/>
      <c r="S766" s="860"/>
      <c r="T766" s="860"/>
      <c r="U766" s="860"/>
      <c r="V766" s="860"/>
      <c r="W766" s="860"/>
      <c r="X766" s="860"/>
      <c r="Y766" s="860"/>
      <c r="Z766" s="860"/>
      <c r="AA766" s="860"/>
      <c r="AB766" s="860"/>
      <c r="AC766" s="860"/>
      <c r="AD766" s="860"/>
    </row>
    <row r="767" spans="1:30" ht="15.75" customHeight="1" x14ac:dyDescent="0.25">
      <c r="A767" s="860"/>
      <c r="B767" s="860"/>
      <c r="C767" s="860"/>
      <c r="D767" s="860"/>
      <c r="E767" s="860"/>
      <c r="F767" s="860"/>
      <c r="G767" s="868"/>
      <c r="H767" s="860"/>
      <c r="I767" s="860"/>
      <c r="J767" s="860"/>
      <c r="K767" s="860"/>
      <c r="L767" s="860"/>
      <c r="M767" s="860"/>
      <c r="N767" s="860"/>
      <c r="O767" s="860"/>
      <c r="P767" s="860"/>
      <c r="Q767" s="860"/>
      <c r="R767" s="860"/>
      <c r="S767" s="860"/>
      <c r="T767" s="860"/>
      <c r="U767" s="860"/>
      <c r="V767" s="860"/>
      <c r="W767" s="860"/>
      <c r="X767" s="860"/>
      <c r="Y767" s="860"/>
      <c r="Z767" s="860"/>
      <c r="AA767" s="860"/>
      <c r="AB767" s="860"/>
      <c r="AC767" s="860"/>
      <c r="AD767" s="860"/>
    </row>
    <row r="768" spans="1:30" ht="15.75" customHeight="1" x14ac:dyDescent="0.25">
      <c r="A768" s="860"/>
      <c r="B768" s="860"/>
      <c r="C768" s="860"/>
      <c r="D768" s="860"/>
      <c r="E768" s="860"/>
      <c r="F768" s="860"/>
      <c r="G768" s="868"/>
      <c r="H768" s="860"/>
      <c r="I768" s="860"/>
      <c r="J768" s="860"/>
      <c r="K768" s="860"/>
      <c r="L768" s="860"/>
      <c r="M768" s="860"/>
      <c r="N768" s="860"/>
      <c r="O768" s="860"/>
      <c r="P768" s="860"/>
      <c r="Q768" s="860"/>
      <c r="R768" s="860"/>
      <c r="S768" s="860"/>
      <c r="T768" s="860"/>
      <c r="U768" s="860"/>
      <c r="V768" s="860"/>
      <c r="W768" s="860"/>
      <c r="X768" s="860"/>
      <c r="Y768" s="860"/>
      <c r="Z768" s="860"/>
      <c r="AA768" s="860"/>
      <c r="AB768" s="860"/>
      <c r="AC768" s="860"/>
      <c r="AD768" s="860"/>
    </row>
    <row r="769" spans="1:30" ht="15.75" customHeight="1" x14ac:dyDescent="0.25">
      <c r="A769" s="860"/>
      <c r="B769" s="860"/>
      <c r="C769" s="860"/>
      <c r="D769" s="860"/>
      <c r="E769" s="860"/>
      <c r="F769" s="860"/>
      <c r="G769" s="868"/>
      <c r="H769" s="860"/>
      <c r="I769" s="860"/>
      <c r="J769" s="860"/>
      <c r="K769" s="860"/>
      <c r="L769" s="860"/>
      <c r="M769" s="860"/>
      <c r="N769" s="860"/>
      <c r="O769" s="860"/>
      <c r="P769" s="860"/>
      <c r="Q769" s="860"/>
      <c r="R769" s="860"/>
      <c r="S769" s="860"/>
      <c r="T769" s="860"/>
      <c r="U769" s="860"/>
      <c r="V769" s="860"/>
      <c r="W769" s="860"/>
      <c r="X769" s="860"/>
      <c r="Y769" s="860"/>
      <c r="Z769" s="860"/>
      <c r="AA769" s="860"/>
      <c r="AB769" s="860"/>
      <c r="AC769" s="860"/>
      <c r="AD769" s="860"/>
    </row>
    <row r="770" spans="1:30" ht="15.75" customHeight="1" x14ac:dyDescent="0.25">
      <c r="A770" s="860"/>
      <c r="B770" s="860"/>
      <c r="C770" s="860"/>
      <c r="D770" s="860"/>
      <c r="E770" s="860"/>
      <c r="F770" s="860"/>
      <c r="G770" s="868"/>
      <c r="H770" s="860"/>
      <c r="I770" s="860"/>
      <c r="J770" s="860"/>
      <c r="K770" s="860"/>
      <c r="L770" s="860"/>
      <c r="M770" s="860"/>
      <c r="N770" s="860"/>
      <c r="O770" s="860"/>
      <c r="P770" s="860"/>
      <c r="Q770" s="860"/>
      <c r="R770" s="860"/>
      <c r="S770" s="860"/>
      <c r="T770" s="860"/>
      <c r="U770" s="860"/>
      <c r="V770" s="860"/>
      <c r="W770" s="860"/>
      <c r="X770" s="860"/>
      <c r="Y770" s="860"/>
      <c r="Z770" s="860"/>
      <c r="AA770" s="860"/>
      <c r="AB770" s="860"/>
      <c r="AC770" s="860"/>
      <c r="AD770" s="860"/>
    </row>
    <row r="771" spans="1:30" ht="15.75" customHeight="1" x14ac:dyDescent="0.25">
      <c r="A771" s="860"/>
      <c r="B771" s="860"/>
      <c r="C771" s="860"/>
      <c r="D771" s="860"/>
      <c r="E771" s="860"/>
      <c r="F771" s="860"/>
      <c r="G771" s="868"/>
      <c r="H771" s="860"/>
      <c r="I771" s="860"/>
      <c r="J771" s="860"/>
      <c r="K771" s="860"/>
      <c r="L771" s="860"/>
      <c r="M771" s="860"/>
      <c r="N771" s="860"/>
      <c r="O771" s="860"/>
      <c r="P771" s="860"/>
      <c r="Q771" s="860"/>
      <c r="R771" s="860"/>
      <c r="S771" s="860"/>
      <c r="T771" s="860"/>
      <c r="U771" s="860"/>
      <c r="V771" s="860"/>
      <c r="W771" s="860"/>
      <c r="X771" s="860"/>
      <c r="Y771" s="860"/>
      <c r="Z771" s="860"/>
      <c r="AA771" s="860"/>
      <c r="AB771" s="860"/>
      <c r="AC771" s="860"/>
      <c r="AD771" s="860"/>
    </row>
    <row r="772" spans="1:30" ht="15.75" customHeight="1" x14ac:dyDescent="0.25">
      <c r="A772" s="860"/>
      <c r="B772" s="860"/>
      <c r="C772" s="860"/>
      <c r="D772" s="860"/>
      <c r="E772" s="860"/>
      <c r="F772" s="860"/>
      <c r="G772" s="868"/>
      <c r="H772" s="860"/>
      <c r="I772" s="860"/>
      <c r="J772" s="860"/>
      <c r="K772" s="860"/>
      <c r="L772" s="860"/>
      <c r="M772" s="860"/>
      <c r="N772" s="860"/>
      <c r="O772" s="860"/>
      <c r="P772" s="860"/>
      <c r="Q772" s="860"/>
      <c r="R772" s="860"/>
      <c r="S772" s="860"/>
      <c r="T772" s="860"/>
      <c r="U772" s="860"/>
      <c r="V772" s="860"/>
      <c r="W772" s="860"/>
      <c r="X772" s="860"/>
      <c r="Y772" s="860"/>
      <c r="Z772" s="860"/>
      <c r="AA772" s="860"/>
      <c r="AB772" s="860"/>
      <c r="AC772" s="860"/>
      <c r="AD772" s="860"/>
    </row>
    <row r="773" spans="1:30" ht="15.75" customHeight="1" x14ac:dyDescent="0.25">
      <c r="A773" s="860"/>
      <c r="B773" s="860"/>
      <c r="C773" s="860"/>
      <c r="D773" s="860"/>
      <c r="E773" s="860"/>
      <c r="F773" s="860"/>
      <c r="G773" s="868"/>
      <c r="H773" s="860"/>
      <c r="I773" s="860"/>
      <c r="J773" s="860"/>
      <c r="K773" s="860"/>
      <c r="L773" s="860"/>
      <c r="M773" s="860"/>
      <c r="N773" s="860"/>
      <c r="O773" s="860"/>
      <c r="P773" s="860"/>
      <c r="Q773" s="860"/>
      <c r="R773" s="860"/>
      <c r="S773" s="860"/>
      <c r="T773" s="860"/>
      <c r="U773" s="860"/>
      <c r="V773" s="860"/>
      <c r="W773" s="860"/>
      <c r="X773" s="860"/>
      <c r="Y773" s="860"/>
      <c r="Z773" s="860"/>
      <c r="AA773" s="860"/>
      <c r="AB773" s="860"/>
      <c r="AC773" s="860"/>
      <c r="AD773" s="860"/>
    </row>
    <row r="774" spans="1:30" ht="15.75" customHeight="1" x14ac:dyDescent="0.25">
      <c r="A774" s="860"/>
      <c r="B774" s="860"/>
      <c r="C774" s="860"/>
      <c r="D774" s="860"/>
      <c r="E774" s="860"/>
      <c r="F774" s="860"/>
      <c r="G774" s="868"/>
      <c r="H774" s="860"/>
      <c r="I774" s="860"/>
      <c r="J774" s="860"/>
      <c r="K774" s="860"/>
      <c r="L774" s="860"/>
      <c r="M774" s="860"/>
      <c r="N774" s="860"/>
      <c r="O774" s="860"/>
      <c r="P774" s="860"/>
      <c r="Q774" s="860"/>
      <c r="R774" s="860"/>
      <c r="S774" s="860"/>
      <c r="T774" s="860"/>
      <c r="U774" s="860"/>
      <c r="V774" s="860"/>
      <c r="W774" s="860"/>
      <c r="X774" s="860"/>
      <c r="Y774" s="860"/>
      <c r="Z774" s="860"/>
      <c r="AA774" s="860"/>
      <c r="AB774" s="860"/>
      <c r="AC774" s="860"/>
      <c r="AD774" s="860"/>
    </row>
    <row r="775" spans="1:30" ht="15.75" customHeight="1" x14ac:dyDescent="0.25">
      <c r="A775" s="860"/>
      <c r="B775" s="860"/>
      <c r="C775" s="860"/>
      <c r="D775" s="860"/>
      <c r="E775" s="860"/>
      <c r="F775" s="860"/>
      <c r="G775" s="868"/>
      <c r="H775" s="860"/>
      <c r="I775" s="860"/>
      <c r="J775" s="860"/>
      <c r="K775" s="860"/>
      <c r="L775" s="860"/>
      <c r="M775" s="860"/>
      <c r="N775" s="860"/>
      <c r="O775" s="860"/>
      <c r="P775" s="860"/>
      <c r="Q775" s="860"/>
      <c r="R775" s="860"/>
      <c r="S775" s="860"/>
      <c r="T775" s="860"/>
      <c r="U775" s="860"/>
      <c r="V775" s="860"/>
      <c r="W775" s="860"/>
      <c r="X775" s="860"/>
      <c r="Y775" s="860"/>
      <c r="Z775" s="860"/>
      <c r="AA775" s="860"/>
      <c r="AB775" s="860"/>
      <c r="AC775" s="860"/>
      <c r="AD775" s="860"/>
    </row>
    <row r="776" spans="1:30" ht="15.75" customHeight="1" x14ac:dyDescent="0.25">
      <c r="A776" s="860"/>
      <c r="B776" s="860"/>
      <c r="C776" s="860"/>
      <c r="D776" s="860"/>
      <c r="E776" s="860"/>
      <c r="F776" s="860"/>
      <c r="G776" s="868"/>
      <c r="H776" s="860"/>
      <c r="I776" s="860"/>
      <c r="J776" s="860"/>
      <c r="K776" s="860"/>
      <c r="L776" s="860"/>
      <c r="M776" s="860"/>
      <c r="N776" s="860"/>
      <c r="O776" s="860"/>
      <c r="P776" s="860"/>
      <c r="Q776" s="860"/>
      <c r="R776" s="860"/>
      <c r="S776" s="860"/>
      <c r="T776" s="860"/>
      <c r="U776" s="860"/>
      <c r="V776" s="860"/>
      <c r="W776" s="860"/>
      <c r="X776" s="860"/>
      <c r="Y776" s="860"/>
      <c r="Z776" s="860"/>
      <c r="AA776" s="860"/>
      <c r="AB776" s="860"/>
      <c r="AC776" s="860"/>
      <c r="AD776" s="860"/>
    </row>
    <row r="777" spans="1:30" ht="15.75" customHeight="1" x14ac:dyDescent="0.25">
      <c r="A777" s="860"/>
      <c r="B777" s="860"/>
      <c r="C777" s="860"/>
      <c r="D777" s="860"/>
      <c r="E777" s="860"/>
      <c r="F777" s="860"/>
      <c r="G777" s="868"/>
      <c r="H777" s="860"/>
      <c r="I777" s="860"/>
      <c r="J777" s="860"/>
      <c r="K777" s="860"/>
      <c r="L777" s="860"/>
      <c r="M777" s="860"/>
      <c r="N777" s="860"/>
      <c r="O777" s="860"/>
      <c r="P777" s="860"/>
      <c r="Q777" s="860"/>
      <c r="R777" s="860"/>
      <c r="S777" s="860"/>
      <c r="T777" s="860"/>
      <c r="U777" s="860"/>
      <c r="V777" s="860"/>
      <c r="W777" s="860"/>
      <c r="X777" s="860"/>
      <c r="Y777" s="860"/>
      <c r="Z777" s="860"/>
      <c r="AA777" s="860"/>
      <c r="AB777" s="860"/>
      <c r="AC777" s="860"/>
      <c r="AD777" s="860"/>
    </row>
    <row r="778" spans="1:30" ht="15.75" customHeight="1" x14ac:dyDescent="0.25">
      <c r="A778" s="860"/>
      <c r="B778" s="860"/>
      <c r="C778" s="860"/>
      <c r="D778" s="860"/>
      <c r="E778" s="860"/>
      <c r="F778" s="860"/>
      <c r="G778" s="868"/>
      <c r="H778" s="860"/>
      <c r="I778" s="860"/>
      <c r="J778" s="860"/>
      <c r="K778" s="860"/>
      <c r="L778" s="860"/>
      <c r="M778" s="860"/>
      <c r="N778" s="860"/>
      <c r="O778" s="860"/>
      <c r="P778" s="860"/>
      <c r="Q778" s="860"/>
      <c r="R778" s="860"/>
      <c r="S778" s="860"/>
      <c r="T778" s="860"/>
      <c r="U778" s="860"/>
      <c r="V778" s="860"/>
      <c r="W778" s="860"/>
      <c r="X778" s="860"/>
      <c r="Y778" s="860"/>
      <c r="Z778" s="860"/>
      <c r="AA778" s="860"/>
      <c r="AB778" s="860"/>
      <c r="AC778" s="860"/>
      <c r="AD778" s="860"/>
    </row>
    <row r="779" spans="1:30" ht="15.75" customHeight="1" x14ac:dyDescent="0.25">
      <c r="A779" s="860"/>
      <c r="B779" s="860"/>
      <c r="C779" s="860"/>
      <c r="D779" s="860"/>
      <c r="E779" s="860"/>
      <c r="F779" s="860"/>
      <c r="G779" s="868"/>
      <c r="H779" s="860"/>
      <c r="I779" s="860"/>
      <c r="J779" s="860"/>
      <c r="K779" s="860"/>
      <c r="L779" s="860"/>
      <c r="M779" s="860"/>
      <c r="N779" s="860"/>
      <c r="O779" s="860"/>
      <c r="P779" s="860"/>
      <c r="Q779" s="860"/>
      <c r="R779" s="860"/>
      <c r="S779" s="860"/>
      <c r="T779" s="860"/>
      <c r="U779" s="860"/>
      <c r="V779" s="860"/>
      <c r="W779" s="860"/>
      <c r="X779" s="860"/>
      <c r="Y779" s="860"/>
      <c r="Z779" s="860"/>
      <c r="AA779" s="860"/>
      <c r="AB779" s="860"/>
      <c r="AC779" s="860"/>
      <c r="AD779" s="860"/>
    </row>
    <row r="780" spans="1:30" ht="15.75" customHeight="1" x14ac:dyDescent="0.25">
      <c r="A780" s="860"/>
      <c r="B780" s="860"/>
      <c r="C780" s="860"/>
      <c r="D780" s="860"/>
      <c r="E780" s="860"/>
      <c r="F780" s="860"/>
      <c r="G780" s="868"/>
      <c r="H780" s="860"/>
      <c r="I780" s="860"/>
      <c r="J780" s="860"/>
      <c r="K780" s="860"/>
      <c r="L780" s="860"/>
      <c r="M780" s="860"/>
      <c r="N780" s="860"/>
      <c r="O780" s="860"/>
      <c r="P780" s="860"/>
      <c r="Q780" s="860"/>
      <c r="R780" s="860"/>
      <c r="S780" s="860"/>
      <c r="T780" s="860"/>
      <c r="U780" s="860"/>
      <c r="V780" s="860"/>
      <c r="W780" s="860"/>
      <c r="X780" s="860"/>
      <c r="Y780" s="860"/>
      <c r="Z780" s="860"/>
      <c r="AA780" s="860"/>
      <c r="AB780" s="860"/>
      <c r="AC780" s="860"/>
      <c r="AD780" s="860"/>
    </row>
    <row r="781" spans="1:30" ht="15.75" customHeight="1" x14ac:dyDescent="0.25">
      <c r="A781" s="860"/>
      <c r="B781" s="860"/>
      <c r="C781" s="860"/>
      <c r="D781" s="860"/>
      <c r="E781" s="860"/>
      <c r="F781" s="860"/>
      <c r="G781" s="868"/>
      <c r="H781" s="860"/>
      <c r="I781" s="860"/>
      <c r="J781" s="860"/>
      <c r="K781" s="860"/>
      <c r="L781" s="860"/>
      <c r="M781" s="860"/>
      <c r="N781" s="860"/>
      <c r="O781" s="860"/>
      <c r="P781" s="860"/>
      <c r="Q781" s="860"/>
      <c r="R781" s="860"/>
      <c r="S781" s="860"/>
      <c r="T781" s="860"/>
      <c r="U781" s="860"/>
      <c r="V781" s="860"/>
      <c r="W781" s="860"/>
      <c r="X781" s="860"/>
      <c r="Y781" s="860"/>
      <c r="Z781" s="860"/>
      <c r="AA781" s="860"/>
      <c r="AB781" s="860"/>
      <c r="AC781" s="860"/>
      <c r="AD781" s="860"/>
    </row>
    <row r="782" spans="1:30" ht="15.75" customHeight="1" x14ac:dyDescent="0.25">
      <c r="A782" s="860"/>
      <c r="B782" s="860"/>
      <c r="C782" s="860"/>
      <c r="D782" s="860"/>
      <c r="E782" s="860"/>
      <c r="F782" s="860"/>
      <c r="G782" s="868"/>
      <c r="H782" s="860"/>
      <c r="I782" s="860"/>
      <c r="J782" s="860"/>
      <c r="K782" s="860"/>
      <c r="L782" s="860"/>
      <c r="M782" s="860"/>
      <c r="N782" s="860"/>
      <c r="O782" s="860"/>
      <c r="P782" s="860"/>
      <c r="Q782" s="860"/>
      <c r="R782" s="860"/>
      <c r="S782" s="860"/>
      <c r="T782" s="860"/>
      <c r="U782" s="860"/>
      <c r="V782" s="860"/>
      <c r="W782" s="860"/>
      <c r="X782" s="860"/>
      <c r="Y782" s="860"/>
      <c r="Z782" s="860"/>
      <c r="AA782" s="860"/>
      <c r="AB782" s="860"/>
      <c r="AC782" s="860"/>
      <c r="AD782" s="860"/>
    </row>
    <row r="783" spans="1:30" ht="15.75" customHeight="1" x14ac:dyDescent="0.25">
      <c r="A783" s="860"/>
      <c r="B783" s="860"/>
      <c r="C783" s="860"/>
      <c r="D783" s="860"/>
      <c r="E783" s="860"/>
      <c r="F783" s="860"/>
      <c r="G783" s="868"/>
      <c r="H783" s="860"/>
      <c r="I783" s="860"/>
      <c r="J783" s="860"/>
      <c r="K783" s="860"/>
      <c r="L783" s="860"/>
      <c r="M783" s="860"/>
      <c r="N783" s="860"/>
      <c r="O783" s="860"/>
      <c r="P783" s="860"/>
      <c r="Q783" s="860"/>
      <c r="R783" s="860"/>
      <c r="S783" s="860"/>
      <c r="T783" s="860"/>
      <c r="U783" s="860"/>
      <c r="V783" s="860"/>
      <c r="W783" s="860"/>
      <c r="X783" s="860"/>
      <c r="Y783" s="860"/>
      <c r="Z783" s="860"/>
      <c r="AA783" s="860"/>
      <c r="AB783" s="860"/>
      <c r="AC783" s="860"/>
      <c r="AD783" s="860"/>
    </row>
    <row r="784" spans="1:30" ht="15.75" customHeight="1" x14ac:dyDescent="0.25">
      <c r="A784" s="860"/>
      <c r="B784" s="860"/>
      <c r="C784" s="860"/>
      <c r="D784" s="860"/>
      <c r="E784" s="860"/>
      <c r="F784" s="860"/>
      <c r="G784" s="868"/>
      <c r="H784" s="860"/>
      <c r="I784" s="860"/>
      <c r="J784" s="860"/>
      <c r="K784" s="860"/>
      <c r="L784" s="860"/>
      <c r="M784" s="860"/>
      <c r="N784" s="860"/>
      <c r="O784" s="860"/>
      <c r="P784" s="860"/>
      <c r="Q784" s="860"/>
      <c r="R784" s="860"/>
      <c r="S784" s="860"/>
      <c r="T784" s="860"/>
      <c r="U784" s="860"/>
      <c r="V784" s="860"/>
      <c r="W784" s="860"/>
      <c r="X784" s="860"/>
      <c r="Y784" s="860"/>
      <c r="Z784" s="860"/>
      <c r="AA784" s="860"/>
      <c r="AB784" s="860"/>
      <c r="AC784" s="860"/>
      <c r="AD784" s="860"/>
    </row>
    <row r="785" spans="1:30" ht="15.75" customHeight="1" x14ac:dyDescent="0.25">
      <c r="A785" s="860"/>
      <c r="B785" s="860"/>
      <c r="C785" s="860"/>
      <c r="D785" s="860"/>
      <c r="E785" s="860"/>
      <c r="F785" s="860"/>
      <c r="G785" s="868"/>
      <c r="H785" s="860"/>
      <c r="I785" s="860"/>
      <c r="J785" s="860"/>
      <c r="K785" s="860"/>
      <c r="L785" s="860"/>
      <c r="M785" s="860"/>
      <c r="N785" s="860"/>
      <c r="O785" s="860"/>
      <c r="P785" s="860"/>
      <c r="Q785" s="860"/>
      <c r="R785" s="860"/>
      <c r="S785" s="860"/>
      <c r="T785" s="860"/>
      <c r="U785" s="860"/>
      <c r="V785" s="860"/>
      <c r="W785" s="860"/>
      <c r="X785" s="860"/>
      <c r="Y785" s="860"/>
      <c r="Z785" s="860"/>
      <c r="AA785" s="860"/>
      <c r="AB785" s="860"/>
      <c r="AC785" s="860"/>
      <c r="AD785" s="860"/>
    </row>
    <row r="786" spans="1:30" ht="15.75" customHeight="1" x14ac:dyDescent="0.25">
      <c r="A786" s="860"/>
      <c r="B786" s="860"/>
      <c r="C786" s="860"/>
      <c r="D786" s="860"/>
      <c r="E786" s="860"/>
      <c r="F786" s="860"/>
      <c r="G786" s="868"/>
      <c r="H786" s="860"/>
      <c r="I786" s="860"/>
      <c r="J786" s="860"/>
      <c r="K786" s="860"/>
      <c r="L786" s="860"/>
      <c r="M786" s="860"/>
      <c r="N786" s="860"/>
      <c r="O786" s="860"/>
      <c r="P786" s="860"/>
      <c r="Q786" s="860"/>
      <c r="R786" s="860"/>
      <c r="S786" s="860"/>
      <c r="T786" s="860"/>
      <c r="U786" s="860"/>
      <c r="V786" s="860"/>
      <c r="W786" s="860"/>
      <c r="X786" s="860"/>
      <c r="Y786" s="860"/>
      <c r="Z786" s="860"/>
      <c r="AA786" s="860"/>
      <c r="AB786" s="860"/>
      <c r="AC786" s="860"/>
      <c r="AD786" s="860"/>
    </row>
    <row r="787" spans="1:30" ht="15.75" customHeight="1" x14ac:dyDescent="0.25">
      <c r="A787" s="860"/>
      <c r="B787" s="860"/>
      <c r="C787" s="860"/>
      <c r="D787" s="860"/>
      <c r="E787" s="860"/>
      <c r="F787" s="860"/>
      <c r="G787" s="868"/>
      <c r="H787" s="860"/>
      <c r="I787" s="860"/>
      <c r="J787" s="860"/>
      <c r="K787" s="860"/>
      <c r="L787" s="860"/>
      <c r="M787" s="860"/>
      <c r="N787" s="860"/>
      <c r="O787" s="860"/>
      <c r="P787" s="860"/>
      <c r="Q787" s="860"/>
      <c r="R787" s="860"/>
      <c r="S787" s="860"/>
      <c r="T787" s="860"/>
      <c r="U787" s="860"/>
      <c r="V787" s="860"/>
      <c r="W787" s="860"/>
      <c r="X787" s="860"/>
      <c r="Y787" s="860"/>
      <c r="Z787" s="860"/>
      <c r="AA787" s="860"/>
      <c r="AB787" s="860"/>
      <c r="AC787" s="860"/>
      <c r="AD787" s="860"/>
    </row>
    <row r="788" spans="1:30" ht="15.75" customHeight="1" x14ac:dyDescent="0.25">
      <c r="A788" s="860"/>
      <c r="B788" s="860"/>
      <c r="C788" s="860"/>
      <c r="D788" s="860"/>
      <c r="E788" s="860"/>
      <c r="F788" s="860"/>
      <c r="G788" s="868"/>
      <c r="H788" s="860"/>
      <c r="I788" s="860"/>
      <c r="J788" s="860"/>
      <c r="K788" s="860"/>
      <c r="L788" s="860"/>
      <c r="M788" s="860"/>
      <c r="N788" s="860"/>
      <c r="O788" s="860"/>
      <c r="P788" s="860"/>
      <c r="Q788" s="860"/>
      <c r="R788" s="860"/>
      <c r="S788" s="860"/>
      <c r="T788" s="860"/>
      <c r="U788" s="860"/>
      <c r="V788" s="860"/>
      <c r="W788" s="860"/>
      <c r="X788" s="860"/>
      <c r="Y788" s="860"/>
      <c r="Z788" s="860"/>
      <c r="AA788" s="860"/>
      <c r="AB788" s="860"/>
      <c r="AC788" s="860"/>
      <c r="AD788" s="860"/>
    </row>
    <row r="789" spans="1:30" ht="15.75" customHeight="1" x14ac:dyDescent="0.25">
      <c r="A789" s="860"/>
      <c r="B789" s="860"/>
      <c r="C789" s="860"/>
      <c r="D789" s="860"/>
      <c r="E789" s="860"/>
      <c r="F789" s="860"/>
      <c r="G789" s="868"/>
      <c r="H789" s="860"/>
      <c r="I789" s="860"/>
      <c r="J789" s="860"/>
      <c r="K789" s="860"/>
      <c r="L789" s="860"/>
      <c r="M789" s="860"/>
      <c r="N789" s="860"/>
      <c r="O789" s="860"/>
      <c r="P789" s="860"/>
      <c r="Q789" s="860"/>
      <c r="R789" s="860"/>
      <c r="S789" s="860"/>
      <c r="T789" s="860"/>
      <c r="U789" s="860"/>
      <c r="V789" s="860"/>
      <c r="W789" s="860"/>
      <c r="X789" s="860"/>
      <c r="Y789" s="860"/>
      <c r="Z789" s="860"/>
      <c r="AA789" s="860"/>
      <c r="AB789" s="860"/>
      <c r="AC789" s="860"/>
      <c r="AD789" s="860"/>
    </row>
    <row r="790" spans="1:30" ht="15.75" customHeight="1" x14ac:dyDescent="0.25">
      <c r="A790" s="860"/>
      <c r="B790" s="860"/>
      <c r="C790" s="860"/>
      <c r="D790" s="860"/>
      <c r="E790" s="860"/>
      <c r="F790" s="860"/>
      <c r="G790" s="868"/>
      <c r="H790" s="860"/>
      <c r="I790" s="860"/>
      <c r="J790" s="860"/>
      <c r="K790" s="860"/>
      <c r="L790" s="860"/>
      <c r="M790" s="860"/>
      <c r="N790" s="860"/>
      <c r="O790" s="860"/>
      <c r="P790" s="860"/>
      <c r="Q790" s="860"/>
      <c r="R790" s="860"/>
      <c r="S790" s="860"/>
      <c r="T790" s="860"/>
      <c r="U790" s="860"/>
      <c r="V790" s="860"/>
      <c r="W790" s="860"/>
      <c r="X790" s="860"/>
      <c r="Y790" s="860"/>
      <c r="Z790" s="860"/>
      <c r="AA790" s="860"/>
      <c r="AB790" s="860"/>
      <c r="AC790" s="860"/>
      <c r="AD790" s="860"/>
    </row>
    <row r="791" spans="1:30" ht="15.75" customHeight="1" x14ac:dyDescent="0.25">
      <c r="A791" s="860"/>
      <c r="B791" s="860"/>
      <c r="C791" s="860"/>
      <c r="D791" s="860"/>
      <c r="E791" s="860"/>
      <c r="F791" s="860"/>
      <c r="G791" s="868"/>
      <c r="H791" s="860"/>
      <c r="I791" s="860"/>
      <c r="J791" s="860"/>
      <c r="K791" s="860"/>
      <c r="L791" s="860"/>
      <c r="M791" s="860"/>
      <c r="N791" s="860"/>
      <c r="O791" s="860"/>
      <c r="P791" s="860"/>
      <c r="Q791" s="860"/>
      <c r="R791" s="860"/>
      <c r="S791" s="860"/>
      <c r="T791" s="860"/>
      <c r="U791" s="860"/>
      <c r="V791" s="860"/>
      <c r="W791" s="860"/>
      <c r="X791" s="860"/>
      <c r="Y791" s="860"/>
      <c r="Z791" s="860"/>
      <c r="AA791" s="860"/>
      <c r="AB791" s="860"/>
      <c r="AC791" s="860"/>
      <c r="AD791" s="860"/>
    </row>
    <row r="792" spans="1:30" ht="15.75" customHeight="1" x14ac:dyDescent="0.25">
      <c r="A792" s="860"/>
      <c r="B792" s="860"/>
      <c r="C792" s="860"/>
      <c r="D792" s="860"/>
      <c r="E792" s="860"/>
      <c r="F792" s="860"/>
      <c r="G792" s="868"/>
      <c r="H792" s="860"/>
      <c r="I792" s="860"/>
      <c r="J792" s="860"/>
      <c r="K792" s="860"/>
      <c r="L792" s="860"/>
      <c r="M792" s="860"/>
      <c r="N792" s="860"/>
      <c r="O792" s="860"/>
      <c r="P792" s="860"/>
      <c r="Q792" s="860"/>
      <c r="R792" s="860"/>
      <c r="S792" s="860"/>
      <c r="T792" s="860"/>
      <c r="U792" s="860"/>
      <c r="V792" s="860"/>
      <c r="W792" s="860"/>
      <c r="X792" s="860"/>
      <c r="Y792" s="860"/>
      <c r="Z792" s="860"/>
      <c r="AA792" s="860"/>
      <c r="AB792" s="860"/>
      <c r="AC792" s="860"/>
      <c r="AD792" s="860"/>
    </row>
    <row r="793" spans="1:30" ht="15.75" customHeight="1" x14ac:dyDescent="0.25">
      <c r="A793" s="860"/>
      <c r="B793" s="860"/>
      <c r="C793" s="860"/>
      <c r="D793" s="860"/>
      <c r="E793" s="860"/>
      <c r="F793" s="860"/>
      <c r="G793" s="868"/>
      <c r="H793" s="860"/>
      <c r="I793" s="860"/>
      <c r="J793" s="860"/>
      <c r="K793" s="860"/>
      <c r="L793" s="860"/>
      <c r="M793" s="860"/>
      <c r="N793" s="860"/>
      <c r="O793" s="860"/>
      <c r="P793" s="860"/>
      <c r="Q793" s="860"/>
      <c r="R793" s="860"/>
      <c r="S793" s="860"/>
      <c r="T793" s="860"/>
      <c r="U793" s="860"/>
      <c r="V793" s="860"/>
      <c r="W793" s="860"/>
      <c r="X793" s="860"/>
      <c r="Y793" s="860"/>
      <c r="Z793" s="860"/>
      <c r="AA793" s="860"/>
      <c r="AB793" s="860"/>
      <c r="AC793" s="860"/>
      <c r="AD793" s="860"/>
    </row>
    <row r="794" spans="1:30" ht="15.75" customHeight="1" x14ac:dyDescent="0.25">
      <c r="A794" s="860"/>
      <c r="B794" s="860"/>
      <c r="C794" s="860"/>
      <c r="D794" s="860"/>
      <c r="E794" s="860"/>
      <c r="F794" s="860"/>
      <c r="G794" s="868"/>
      <c r="H794" s="860"/>
      <c r="I794" s="860"/>
      <c r="J794" s="860"/>
      <c r="K794" s="860"/>
      <c r="L794" s="860"/>
      <c r="M794" s="860"/>
      <c r="N794" s="860"/>
      <c r="O794" s="860"/>
      <c r="P794" s="860"/>
      <c r="Q794" s="860"/>
      <c r="R794" s="860"/>
      <c r="S794" s="860"/>
      <c r="T794" s="860"/>
      <c r="U794" s="860"/>
      <c r="V794" s="860"/>
      <c r="W794" s="860"/>
      <c r="X794" s="860"/>
      <c r="Y794" s="860"/>
      <c r="Z794" s="860"/>
      <c r="AA794" s="860"/>
      <c r="AB794" s="860"/>
      <c r="AC794" s="860"/>
      <c r="AD794" s="860"/>
    </row>
    <row r="795" spans="1:30" ht="15.75" customHeight="1" x14ac:dyDescent="0.25">
      <c r="A795" s="860"/>
      <c r="B795" s="860"/>
      <c r="C795" s="860"/>
      <c r="D795" s="860"/>
      <c r="E795" s="860"/>
      <c r="F795" s="860"/>
      <c r="G795" s="868"/>
      <c r="H795" s="860"/>
      <c r="I795" s="860"/>
      <c r="J795" s="860"/>
      <c r="K795" s="860"/>
      <c r="L795" s="860"/>
      <c r="M795" s="860"/>
      <c r="N795" s="860"/>
      <c r="O795" s="860"/>
      <c r="P795" s="860"/>
      <c r="Q795" s="860"/>
      <c r="R795" s="860"/>
      <c r="S795" s="860"/>
      <c r="T795" s="860"/>
      <c r="U795" s="860"/>
      <c r="V795" s="860"/>
      <c r="W795" s="860"/>
      <c r="X795" s="860"/>
      <c r="Y795" s="860"/>
      <c r="Z795" s="860"/>
      <c r="AA795" s="860"/>
      <c r="AB795" s="860"/>
      <c r="AC795" s="860"/>
      <c r="AD795" s="860"/>
    </row>
    <row r="796" spans="1:30" ht="15.75" customHeight="1" x14ac:dyDescent="0.25">
      <c r="A796" s="860"/>
      <c r="B796" s="860"/>
      <c r="C796" s="860"/>
      <c r="D796" s="860"/>
      <c r="E796" s="860"/>
      <c r="F796" s="860"/>
      <c r="G796" s="868"/>
      <c r="H796" s="860"/>
      <c r="I796" s="860"/>
      <c r="J796" s="860"/>
      <c r="K796" s="860"/>
      <c r="L796" s="860"/>
      <c r="M796" s="860"/>
      <c r="N796" s="860"/>
      <c r="O796" s="860"/>
      <c r="P796" s="860"/>
      <c r="Q796" s="860"/>
      <c r="R796" s="860"/>
      <c r="S796" s="860"/>
      <c r="T796" s="860"/>
      <c r="U796" s="860"/>
      <c r="V796" s="860"/>
      <c r="W796" s="860"/>
      <c r="X796" s="860"/>
      <c r="Y796" s="860"/>
      <c r="Z796" s="860"/>
      <c r="AA796" s="860"/>
      <c r="AB796" s="860"/>
      <c r="AC796" s="860"/>
      <c r="AD796" s="860"/>
    </row>
    <row r="797" spans="1:30" ht="15.75" customHeight="1" x14ac:dyDescent="0.25">
      <c r="A797" s="860"/>
      <c r="B797" s="860"/>
      <c r="C797" s="860"/>
      <c r="D797" s="860"/>
      <c r="E797" s="860"/>
      <c r="F797" s="860"/>
      <c r="G797" s="868"/>
      <c r="H797" s="860"/>
      <c r="I797" s="860"/>
      <c r="J797" s="860"/>
      <c r="K797" s="860"/>
      <c r="L797" s="860"/>
      <c r="M797" s="860"/>
      <c r="N797" s="860"/>
      <c r="O797" s="860"/>
      <c r="P797" s="860"/>
      <c r="Q797" s="860"/>
      <c r="R797" s="860"/>
      <c r="S797" s="860"/>
      <c r="T797" s="860"/>
      <c r="U797" s="860"/>
      <c r="V797" s="860"/>
      <c r="W797" s="860"/>
      <c r="X797" s="860"/>
      <c r="Y797" s="860"/>
      <c r="Z797" s="860"/>
      <c r="AA797" s="860"/>
      <c r="AB797" s="860"/>
      <c r="AC797" s="860"/>
      <c r="AD797" s="860"/>
    </row>
    <row r="798" spans="1:30" ht="15.75" customHeight="1" x14ac:dyDescent="0.25">
      <c r="A798" s="860"/>
      <c r="B798" s="860"/>
      <c r="C798" s="860"/>
      <c r="D798" s="860"/>
      <c r="E798" s="860"/>
      <c r="F798" s="860"/>
      <c r="G798" s="868"/>
      <c r="H798" s="860"/>
      <c r="I798" s="860"/>
      <c r="J798" s="860"/>
      <c r="K798" s="860"/>
      <c r="L798" s="860"/>
      <c r="M798" s="860"/>
      <c r="N798" s="860"/>
      <c r="O798" s="860"/>
      <c r="P798" s="860"/>
      <c r="Q798" s="860"/>
      <c r="R798" s="860"/>
      <c r="S798" s="860"/>
      <c r="T798" s="860"/>
      <c r="U798" s="860"/>
      <c r="V798" s="860"/>
      <c r="W798" s="860"/>
      <c r="X798" s="860"/>
      <c r="Y798" s="860"/>
      <c r="Z798" s="860"/>
      <c r="AA798" s="860"/>
      <c r="AB798" s="860"/>
      <c r="AC798" s="860"/>
      <c r="AD798" s="860"/>
    </row>
    <row r="799" spans="1:30" ht="15.75" customHeight="1" x14ac:dyDescent="0.25">
      <c r="A799" s="860"/>
      <c r="B799" s="860"/>
      <c r="C799" s="860"/>
      <c r="D799" s="860"/>
      <c r="E799" s="860"/>
      <c r="F799" s="860"/>
      <c r="G799" s="868"/>
      <c r="H799" s="860"/>
      <c r="I799" s="860"/>
      <c r="J799" s="860"/>
      <c r="K799" s="860"/>
      <c r="L799" s="860"/>
      <c r="M799" s="860"/>
      <c r="N799" s="860"/>
      <c r="O799" s="860"/>
      <c r="P799" s="860"/>
      <c r="Q799" s="860"/>
      <c r="R799" s="860"/>
      <c r="S799" s="860"/>
      <c r="T799" s="860"/>
      <c r="U799" s="860"/>
      <c r="V799" s="860"/>
      <c r="W799" s="860"/>
      <c r="X799" s="860"/>
      <c r="Y799" s="860"/>
      <c r="Z799" s="860"/>
      <c r="AA799" s="860"/>
      <c r="AB799" s="860"/>
      <c r="AC799" s="860"/>
      <c r="AD799" s="860"/>
    </row>
    <row r="800" spans="1:30" ht="15.75" customHeight="1" x14ac:dyDescent="0.25">
      <c r="A800" s="860"/>
      <c r="B800" s="860"/>
      <c r="C800" s="860"/>
      <c r="D800" s="860"/>
      <c r="E800" s="860"/>
      <c r="F800" s="860"/>
      <c r="G800" s="868"/>
      <c r="H800" s="860"/>
      <c r="I800" s="860"/>
      <c r="J800" s="860"/>
      <c r="K800" s="860"/>
      <c r="L800" s="860"/>
      <c r="M800" s="860"/>
      <c r="N800" s="860"/>
      <c r="O800" s="860"/>
      <c r="P800" s="860"/>
      <c r="Q800" s="860"/>
      <c r="R800" s="860"/>
      <c r="S800" s="860"/>
      <c r="T800" s="860"/>
      <c r="U800" s="860"/>
      <c r="V800" s="860"/>
      <c r="W800" s="860"/>
      <c r="X800" s="860"/>
      <c r="Y800" s="860"/>
      <c r="Z800" s="860"/>
      <c r="AA800" s="860"/>
      <c r="AB800" s="860"/>
      <c r="AC800" s="860"/>
      <c r="AD800" s="860"/>
    </row>
    <row r="801" spans="1:30" ht="15.75" customHeight="1" x14ac:dyDescent="0.25">
      <c r="A801" s="860"/>
      <c r="B801" s="860"/>
      <c r="C801" s="860"/>
      <c r="D801" s="860"/>
      <c r="E801" s="860"/>
      <c r="F801" s="860"/>
      <c r="G801" s="868"/>
      <c r="H801" s="860"/>
      <c r="I801" s="860"/>
      <c r="J801" s="860"/>
      <c r="K801" s="860"/>
      <c r="L801" s="860"/>
      <c r="M801" s="860"/>
      <c r="N801" s="860"/>
      <c r="O801" s="860"/>
      <c r="P801" s="860"/>
      <c r="Q801" s="860"/>
      <c r="R801" s="860"/>
      <c r="S801" s="860"/>
      <c r="T801" s="860"/>
      <c r="U801" s="860"/>
      <c r="V801" s="860"/>
      <c r="W801" s="860"/>
      <c r="X801" s="860"/>
      <c r="Y801" s="860"/>
      <c r="Z801" s="860"/>
      <c r="AA801" s="860"/>
      <c r="AB801" s="860"/>
      <c r="AC801" s="860"/>
      <c r="AD801" s="860"/>
    </row>
    <row r="802" spans="1:30" ht="15.75" customHeight="1" x14ac:dyDescent="0.25">
      <c r="A802" s="860"/>
      <c r="B802" s="860"/>
      <c r="C802" s="860"/>
      <c r="D802" s="860"/>
      <c r="E802" s="860"/>
      <c r="F802" s="860"/>
      <c r="G802" s="868"/>
      <c r="H802" s="860"/>
      <c r="I802" s="860"/>
      <c r="J802" s="860"/>
      <c r="K802" s="860"/>
      <c r="L802" s="860"/>
      <c r="M802" s="860"/>
      <c r="N802" s="860"/>
      <c r="O802" s="860"/>
      <c r="P802" s="860"/>
      <c r="Q802" s="860"/>
      <c r="R802" s="860"/>
      <c r="S802" s="860"/>
      <c r="T802" s="860"/>
      <c r="U802" s="860"/>
      <c r="V802" s="860"/>
      <c r="W802" s="860"/>
      <c r="X802" s="860"/>
      <c r="Y802" s="860"/>
      <c r="Z802" s="860"/>
      <c r="AA802" s="860"/>
      <c r="AB802" s="860"/>
      <c r="AC802" s="860"/>
      <c r="AD802" s="860"/>
    </row>
    <row r="803" spans="1:30" ht="15.75" customHeight="1" x14ac:dyDescent="0.25">
      <c r="A803" s="860"/>
      <c r="B803" s="860"/>
      <c r="C803" s="860"/>
      <c r="D803" s="860"/>
      <c r="E803" s="860"/>
      <c r="F803" s="860"/>
      <c r="G803" s="868"/>
      <c r="H803" s="860"/>
      <c r="I803" s="860"/>
      <c r="J803" s="860"/>
      <c r="K803" s="860"/>
      <c r="L803" s="860"/>
      <c r="M803" s="860"/>
      <c r="N803" s="860"/>
      <c r="O803" s="860"/>
      <c r="P803" s="860"/>
      <c r="Q803" s="860"/>
      <c r="R803" s="860"/>
      <c r="S803" s="860"/>
      <c r="T803" s="860"/>
      <c r="U803" s="860"/>
      <c r="V803" s="860"/>
      <c r="W803" s="860"/>
      <c r="X803" s="860"/>
      <c r="Y803" s="860"/>
      <c r="Z803" s="860"/>
      <c r="AA803" s="860"/>
      <c r="AB803" s="860"/>
      <c r="AC803" s="860"/>
      <c r="AD803" s="860"/>
    </row>
    <row r="804" spans="1:30" ht="15.75" customHeight="1" x14ac:dyDescent="0.25">
      <c r="A804" s="860"/>
      <c r="B804" s="860"/>
      <c r="C804" s="860"/>
      <c r="D804" s="860"/>
      <c r="E804" s="860"/>
      <c r="F804" s="860"/>
      <c r="G804" s="868"/>
      <c r="H804" s="860"/>
      <c r="I804" s="860"/>
      <c r="J804" s="860"/>
      <c r="K804" s="860"/>
      <c r="L804" s="860"/>
      <c r="M804" s="860"/>
      <c r="N804" s="860"/>
      <c r="O804" s="860"/>
      <c r="P804" s="860"/>
      <c r="Q804" s="860"/>
      <c r="R804" s="860"/>
      <c r="S804" s="860"/>
      <c r="T804" s="860"/>
      <c r="U804" s="860"/>
      <c r="V804" s="860"/>
      <c r="W804" s="860"/>
      <c r="X804" s="860"/>
      <c r="Y804" s="860"/>
      <c r="Z804" s="860"/>
      <c r="AA804" s="860"/>
      <c r="AB804" s="860"/>
      <c r="AC804" s="860"/>
      <c r="AD804" s="860"/>
    </row>
    <row r="805" spans="1:30" ht="15.75" customHeight="1" x14ac:dyDescent="0.25">
      <c r="A805" s="860"/>
      <c r="B805" s="860"/>
      <c r="C805" s="860"/>
      <c r="D805" s="860"/>
      <c r="E805" s="860"/>
      <c r="F805" s="860"/>
      <c r="G805" s="868"/>
      <c r="H805" s="860"/>
      <c r="I805" s="860"/>
      <c r="J805" s="860"/>
      <c r="K805" s="860"/>
      <c r="L805" s="860"/>
      <c r="M805" s="860"/>
      <c r="N805" s="860"/>
      <c r="O805" s="860"/>
      <c r="P805" s="860"/>
      <c r="Q805" s="860"/>
      <c r="R805" s="860"/>
      <c r="S805" s="860"/>
      <c r="T805" s="860"/>
      <c r="U805" s="860"/>
      <c r="V805" s="860"/>
      <c r="W805" s="860"/>
      <c r="X805" s="860"/>
      <c r="Y805" s="860"/>
      <c r="Z805" s="860"/>
      <c r="AA805" s="860"/>
      <c r="AB805" s="860"/>
      <c r="AC805" s="860"/>
      <c r="AD805" s="860"/>
    </row>
    <row r="806" spans="1:30" ht="15.75" customHeight="1" x14ac:dyDescent="0.25">
      <c r="A806" s="860"/>
      <c r="B806" s="860"/>
      <c r="C806" s="860"/>
      <c r="D806" s="860"/>
      <c r="E806" s="860"/>
      <c r="F806" s="860"/>
      <c r="G806" s="868"/>
      <c r="H806" s="860"/>
      <c r="I806" s="860"/>
      <c r="J806" s="860"/>
      <c r="K806" s="860"/>
      <c r="L806" s="860"/>
      <c r="M806" s="860"/>
      <c r="N806" s="860"/>
      <c r="O806" s="860"/>
      <c r="P806" s="860"/>
      <c r="Q806" s="860"/>
      <c r="R806" s="860"/>
      <c r="S806" s="860"/>
      <c r="T806" s="860"/>
      <c r="U806" s="860"/>
      <c r="V806" s="860"/>
      <c r="W806" s="860"/>
      <c r="X806" s="860"/>
      <c r="Y806" s="860"/>
      <c r="Z806" s="860"/>
      <c r="AA806" s="860"/>
      <c r="AB806" s="860"/>
      <c r="AC806" s="860"/>
      <c r="AD806" s="860"/>
    </row>
    <row r="807" spans="1:30" ht="15.75" customHeight="1" x14ac:dyDescent="0.25">
      <c r="A807" s="860"/>
      <c r="B807" s="860"/>
      <c r="C807" s="860"/>
      <c r="D807" s="860"/>
      <c r="E807" s="860"/>
      <c r="F807" s="860"/>
      <c r="G807" s="868"/>
      <c r="H807" s="860"/>
      <c r="I807" s="860"/>
      <c r="J807" s="860"/>
      <c r="K807" s="860"/>
      <c r="L807" s="860"/>
      <c r="M807" s="860"/>
      <c r="N807" s="860"/>
      <c r="O807" s="860"/>
      <c r="P807" s="860"/>
      <c r="Q807" s="860"/>
      <c r="R807" s="860"/>
      <c r="S807" s="860"/>
      <c r="T807" s="860"/>
      <c r="U807" s="860"/>
      <c r="V807" s="860"/>
      <c r="W807" s="860"/>
      <c r="X807" s="860"/>
      <c r="Y807" s="860"/>
      <c r="Z807" s="860"/>
      <c r="AA807" s="860"/>
      <c r="AB807" s="860"/>
      <c r="AC807" s="860"/>
      <c r="AD807" s="860"/>
    </row>
    <row r="808" spans="1:30" ht="15.75" customHeight="1" x14ac:dyDescent="0.25">
      <c r="A808" s="860"/>
      <c r="B808" s="860"/>
      <c r="C808" s="860"/>
      <c r="D808" s="860"/>
      <c r="E808" s="860"/>
      <c r="F808" s="860"/>
      <c r="G808" s="868"/>
      <c r="H808" s="860"/>
      <c r="I808" s="860"/>
      <c r="J808" s="860"/>
      <c r="K808" s="860"/>
      <c r="L808" s="860"/>
      <c r="M808" s="860"/>
      <c r="N808" s="860"/>
      <c r="O808" s="860"/>
      <c r="P808" s="860"/>
      <c r="Q808" s="860"/>
      <c r="R808" s="860"/>
      <c r="S808" s="860"/>
      <c r="T808" s="860"/>
      <c r="U808" s="860"/>
      <c r="V808" s="860"/>
      <c r="W808" s="860"/>
      <c r="X808" s="860"/>
      <c r="Y808" s="860"/>
      <c r="Z808" s="860"/>
      <c r="AA808" s="860"/>
      <c r="AB808" s="860"/>
      <c r="AC808" s="860"/>
      <c r="AD808" s="860"/>
    </row>
    <row r="809" spans="1:30" ht="15.75" customHeight="1" x14ac:dyDescent="0.25">
      <c r="A809" s="860"/>
      <c r="B809" s="860"/>
      <c r="C809" s="860"/>
      <c r="D809" s="860"/>
      <c r="E809" s="860"/>
      <c r="F809" s="860"/>
      <c r="G809" s="868"/>
      <c r="H809" s="860"/>
      <c r="I809" s="860"/>
      <c r="J809" s="860"/>
      <c r="K809" s="860"/>
      <c r="L809" s="860"/>
      <c r="M809" s="860"/>
      <c r="N809" s="860"/>
      <c r="O809" s="860"/>
      <c r="P809" s="860"/>
      <c r="Q809" s="860"/>
      <c r="R809" s="860"/>
      <c r="S809" s="860"/>
      <c r="T809" s="860"/>
      <c r="U809" s="860"/>
      <c r="V809" s="860"/>
      <c r="W809" s="860"/>
      <c r="X809" s="860"/>
      <c r="Y809" s="860"/>
      <c r="Z809" s="860"/>
      <c r="AA809" s="860"/>
      <c r="AB809" s="860"/>
      <c r="AC809" s="860"/>
      <c r="AD809" s="860"/>
    </row>
    <row r="810" spans="1:30" ht="15.75" customHeight="1" x14ac:dyDescent="0.25">
      <c r="A810" s="860"/>
      <c r="B810" s="860"/>
      <c r="C810" s="860"/>
      <c r="D810" s="860"/>
      <c r="E810" s="860"/>
      <c r="F810" s="860"/>
      <c r="G810" s="868"/>
      <c r="H810" s="860"/>
      <c r="I810" s="860"/>
      <c r="J810" s="860"/>
      <c r="K810" s="860"/>
      <c r="L810" s="860"/>
      <c r="M810" s="860"/>
      <c r="N810" s="860"/>
      <c r="O810" s="860"/>
      <c r="P810" s="860"/>
      <c r="Q810" s="860"/>
      <c r="R810" s="860"/>
      <c r="S810" s="860"/>
      <c r="T810" s="860"/>
      <c r="U810" s="860"/>
      <c r="V810" s="860"/>
      <c r="W810" s="860"/>
      <c r="X810" s="860"/>
      <c r="Y810" s="860"/>
      <c r="Z810" s="860"/>
      <c r="AA810" s="860"/>
      <c r="AB810" s="860"/>
      <c r="AC810" s="860"/>
      <c r="AD810" s="860"/>
    </row>
    <row r="811" spans="1:30" ht="15.75" customHeight="1" x14ac:dyDescent="0.25">
      <c r="A811" s="860"/>
      <c r="B811" s="860"/>
      <c r="C811" s="860"/>
      <c r="D811" s="860"/>
      <c r="E811" s="860"/>
      <c r="F811" s="860"/>
      <c r="G811" s="868"/>
      <c r="H811" s="860"/>
      <c r="I811" s="860"/>
      <c r="J811" s="860"/>
      <c r="K811" s="860"/>
      <c r="L811" s="860"/>
      <c r="M811" s="860"/>
      <c r="N811" s="860"/>
      <c r="O811" s="860"/>
      <c r="P811" s="860"/>
      <c r="Q811" s="860"/>
      <c r="R811" s="860"/>
      <c r="S811" s="860"/>
      <c r="T811" s="860"/>
      <c r="U811" s="860"/>
      <c r="V811" s="860"/>
      <c r="W811" s="860"/>
      <c r="X811" s="860"/>
      <c r="Y811" s="860"/>
      <c r="Z811" s="860"/>
      <c r="AA811" s="860"/>
      <c r="AB811" s="860"/>
      <c r="AC811" s="860"/>
      <c r="AD811" s="860"/>
    </row>
    <row r="812" spans="1:30" ht="15.75" customHeight="1" x14ac:dyDescent="0.25">
      <c r="A812" s="860"/>
      <c r="B812" s="860"/>
      <c r="C812" s="860"/>
      <c r="D812" s="860"/>
      <c r="E812" s="860"/>
      <c r="F812" s="860"/>
      <c r="G812" s="868"/>
      <c r="H812" s="860"/>
      <c r="I812" s="860"/>
      <c r="J812" s="860"/>
      <c r="K812" s="860"/>
      <c r="L812" s="860"/>
      <c r="M812" s="860"/>
      <c r="N812" s="860"/>
      <c r="O812" s="860"/>
      <c r="P812" s="860"/>
      <c r="Q812" s="860"/>
      <c r="R812" s="860"/>
      <c r="S812" s="860"/>
      <c r="T812" s="860"/>
      <c r="U812" s="860"/>
      <c r="V812" s="860"/>
      <c r="W812" s="860"/>
      <c r="X812" s="860"/>
      <c r="Y812" s="860"/>
      <c r="Z812" s="860"/>
      <c r="AA812" s="860"/>
      <c r="AB812" s="860"/>
      <c r="AC812" s="860"/>
      <c r="AD812" s="860"/>
    </row>
    <row r="813" spans="1:30" ht="15.75" customHeight="1" x14ac:dyDescent="0.25">
      <c r="A813" s="860"/>
      <c r="B813" s="860"/>
      <c r="C813" s="860"/>
      <c r="D813" s="860"/>
      <c r="E813" s="860"/>
      <c r="F813" s="860"/>
      <c r="G813" s="868"/>
      <c r="H813" s="860"/>
      <c r="I813" s="860"/>
      <c r="J813" s="860"/>
      <c r="K813" s="860"/>
      <c r="L813" s="860"/>
      <c r="M813" s="860"/>
      <c r="N813" s="860"/>
      <c r="O813" s="860"/>
      <c r="P813" s="860"/>
      <c r="Q813" s="860"/>
      <c r="R813" s="860"/>
      <c r="S813" s="860"/>
      <c r="T813" s="860"/>
      <c r="U813" s="860"/>
      <c r="V813" s="860"/>
      <c r="W813" s="860"/>
      <c r="X813" s="860"/>
      <c r="Y813" s="860"/>
      <c r="Z813" s="860"/>
      <c r="AA813" s="860"/>
      <c r="AB813" s="860"/>
      <c r="AC813" s="860"/>
      <c r="AD813" s="860"/>
    </row>
    <row r="814" spans="1:30" ht="15.75" customHeight="1" x14ac:dyDescent="0.25">
      <c r="A814" s="860"/>
      <c r="B814" s="860"/>
      <c r="C814" s="860"/>
      <c r="D814" s="860"/>
      <c r="E814" s="860"/>
      <c r="F814" s="860"/>
      <c r="G814" s="868"/>
      <c r="H814" s="860"/>
      <c r="I814" s="860"/>
      <c r="J814" s="860"/>
      <c r="K814" s="860"/>
      <c r="L814" s="860"/>
      <c r="M814" s="860"/>
      <c r="N814" s="860"/>
      <c r="O814" s="860"/>
      <c r="P814" s="860"/>
      <c r="Q814" s="860"/>
      <c r="R814" s="860"/>
      <c r="S814" s="860"/>
      <c r="T814" s="860"/>
      <c r="U814" s="860"/>
      <c r="V814" s="860"/>
      <c r="W814" s="860"/>
      <c r="X814" s="860"/>
      <c r="Y814" s="860"/>
      <c r="Z814" s="860"/>
      <c r="AA814" s="860"/>
      <c r="AB814" s="860"/>
      <c r="AC814" s="860"/>
      <c r="AD814" s="860"/>
    </row>
    <row r="815" spans="1:30" ht="15.75" customHeight="1" x14ac:dyDescent="0.25">
      <c r="A815" s="860"/>
      <c r="B815" s="860"/>
      <c r="C815" s="860"/>
      <c r="D815" s="860"/>
      <c r="E815" s="860"/>
      <c r="F815" s="860"/>
      <c r="G815" s="868"/>
      <c r="H815" s="860"/>
      <c r="I815" s="860"/>
      <c r="J815" s="860"/>
      <c r="K815" s="860"/>
      <c r="L815" s="860"/>
      <c r="M815" s="860"/>
      <c r="N815" s="860"/>
      <c r="O815" s="860"/>
      <c r="P815" s="860"/>
      <c r="Q815" s="860"/>
      <c r="R815" s="860"/>
      <c r="S815" s="860"/>
      <c r="T815" s="860"/>
      <c r="U815" s="860"/>
      <c r="V815" s="860"/>
      <c r="W815" s="860"/>
      <c r="X815" s="860"/>
      <c r="Y815" s="860"/>
      <c r="Z815" s="860"/>
      <c r="AA815" s="860"/>
      <c r="AB815" s="860"/>
      <c r="AC815" s="860"/>
      <c r="AD815" s="860"/>
    </row>
    <row r="816" spans="1:30" ht="15.75" customHeight="1" x14ac:dyDescent="0.25">
      <c r="A816" s="860"/>
      <c r="B816" s="860"/>
      <c r="C816" s="860"/>
      <c r="D816" s="860"/>
      <c r="E816" s="860"/>
      <c r="F816" s="860"/>
      <c r="G816" s="868"/>
      <c r="H816" s="860"/>
      <c r="I816" s="860"/>
      <c r="J816" s="860"/>
      <c r="K816" s="860"/>
      <c r="L816" s="860"/>
      <c r="M816" s="860"/>
      <c r="N816" s="860"/>
      <c r="O816" s="860"/>
      <c r="P816" s="860"/>
      <c r="Q816" s="860"/>
      <c r="R816" s="860"/>
      <c r="S816" s="860"/>
      <c r="T816" s="860"/>
      <c r="U816" s="860"/>
      <c r="V816" s="860"/>
      <c r="W816" s="860"/>
      <c r="X816" s="860"/>
      <c r="Y816" s="860"/>
      <c r="Z816" s="860"/>
      <c r="AA816" s="860"/>
      <c r="AB816" s="860"/>
      <c r="AC816" s="860"/>
      <c r="AD816" s="860"/>
    </row>
    <row r="817" spans="1:30" ht="15.75" customHeight="1" x14ac:dyDescent="0.25">
      <c r="A817" s="860"/>
      <c r="B817" s="860"/>
      <c r="C817" s="860"/>
      <c r="D817" s="860"/>
      <c r="E817" s="860"/>
      <c r="F817" s="860"/>
      <c r="G817" s="868"/>
      <c r="H817" s="860"/>
      <c r="I817" s="860"/>
      <c r="J817" s="860"/>
      <c r="K817" s="860"/>
      <c r="L817" s="860"/>
      <c r="M817" s="860"/>
      <c r="N817" s="860"/>
      <c r="O817" s="860"/>
      <c r="P817" s="860"/>
      <c r="Q817" s="860"/>
      <c r="R817" s="860"/>
      <c r="S817" s="860"/>
      <c r="T817" s="860"/>
      <c r="U817" s="860"/>
      <c r="V817" s="860"/>
      <c r="W817" s="860"/>
      <c r="X817" s="860"/>
      <c r="Y817" s="860"/>
      <c r="Z817" s="860"/>
      <c r="AA817" s="860"/>
      <c r="AB817" s="860"/>
      <c r="AC817" s="860"/>
      <c r="AD817" s="860"/>
    </row>
    <row r="818" spans="1:30" ht="15.75" customHeight="1" x14ac:dyDescent="0.25">
      <c r="A818" s="860"/>
      <c r="B818" s="860"/>
      <c r="C818" s="860"/>
      <c r="D818" s="860"/>
      <c r="E818" s="860"/>
      <c r="F818" s="860"/>
      <c r="G818" s="868"/>
      <c r="H818" s="860"/>
      <c r="I818" s="860"/>
      <c r="J818" s="860"/>
      <c r="K818" s="860"/>
      <c r="L818" s="860"/>
      <c r="M818" s="860"/>
      <c r="N818" s="860"/>
      <c r="O818" s="860"/>
      <c r="P818" s="860"/>
      <c r="Q818" s="860"/>
      <c r="R818" s="860"/>
      <c r="S818" s="860"/>
      <c r="T818" s="860"/>
      <c r="U818" s="860"/>
      <c r="V818" s="860"/>
      <c r="W818" s="860"/>
      <c r="X818" s="860"/>
      <c r="Y818" s="860"/>
      <c r="Z818" s="860"/>
      <c r="AA818" s="860"/>
      <c r="AB818" s="860"/>
      <c r="AC818" s="860"/>
      <c r="AD818" s="860"/>
    </row>
    <row r="819" spans="1:30" ht="15.75" customHeight="1" x14ac:dyDescent="0.25">
      <c r="A819" s="860"/>
      <c r="B819" s="860"/>
      <c r="C819" s="860"/>
      <c r="D819" s="860"/>
      <c r="E819" s="860"/>
      <c r="F819" s="860"/>
      <c r="G819" s="868"/>
      <c r="H819" s="860"/>
      <c r="I819" s="860"/>
      <c r="J819" s="860"/>
      <c r="K819" s="860"/>
      <c r="L819" s="860"/>
      <c r="M819" s="860"/>
      <c r="N819" s="860"/>
      <c r="O819" s="860"/>
      <c r="P819" s="860"/>
      <c r="Q819" s="860"/>
      <c r="R819" s="860"/>
      <c r="S819" s="860"/>
      <c r="T819" s="860"/>
      <c r="U819" s="860"/>
      <c r="V819" s="860"/>
      <c r="W819" s="860"/>
      <c r="X819" s="860"/>
      <c r="Y819" s="860"/>
      <c r="Z819" s="860"/>
      <c r="AA819" s="860"/>
      <c r="AB819" s="860"/>
      <c r="AC819" s="860"/>
      <c r="AD819" s="860"/>
    </row>
    <row r="820" spans="1:30" ht="15.75" customHeight="1" x14ac:dyDescent="0.25">
      <c r="A820" s="860"/>
      <c r="B820" s="860"/>
      <c r="C820" s="860"/>
      <c r="D820" s="860"/>
      <c r="E820" s="860"/>
      <c r="F820" s="860"/>
      <c r="G820" s="868"/>
      <c r="H820" s="860"/>
      <c r="I820" s="860"/>
      <c r="J820" s="860"/>
      <c r="K820" s="860"/>
      <c r="L820" s="860"/>
      <c r="M820" s="860"/>
      <c r="N820" s="860"/>
      <c r="O820" s="860"/>
      <c r="P820" s="860"/>
      <c r="Q820" s="860"/>
      <c r="R820" s="860"/>
      <c r="S820" s="860"/>
      <c r="T820" s="860"/>
      <c r="U820" s="860"/>
      <c r="V820" s="860"/>
      <c r="W820" s="860"/>
      <c r="X820" s="860"/>
      <c r="Y820" s="860"/>
      <c r="Z820" s="860"/>
      <c r="AA820" s="860"/>
      <c r="AB820" s="860"/>
      <c r="AC820" s="860"/>
      <c r="AD820" s="860"/>
    </row>
    <row r="821" spans="1:30" ht="15.75" customHeight="1" x14ac:dyDescent="0.25">
      <c r="A821" s="860"/>
      <c r="B821" s="860"/>
      <c r="C821" s="860"/>
      <c r="D821" s="860"/>
      <c r="E821" s="860"/>
      <c r="F821" s="860"/>
      <c r="G821" s="868"/>
      <c r="H821" s="860"/>
      <c r="I821" s="860"/>
      <c r="J821" s="860"/>
      <c r="K821" s="860"/>
      <c r="L821" s="860"/>
      <c r="M821" s="860"/>
      <c r="N821" s="860"/>
      <c r="O821" s="860"/>
      <c r="P821" s="860"/>
      <c r="Q821" s="860"/>
      <c r="R821" s="860"/>
      <c r="S821" s="860"/>
      <c r="T821" s="860"/>
      <c r="U821" s="860"/>
      <c r="V821" s="860"/>
      <c r="W821" s="860"/>
      <c r="X821" s="860"/>
      <c r="Y821" s="860"/>
      <c r="Z821" s="860"/>
      <c r="AA821" s="860"/>
      <c r="AB821" s="860"/>
      <c r="AC821" s="860"/>
      <c r="AD821" s="860"/>
    </row>
    <row r="822" spans="1:30" ht="15.75" customHeight="1" x14ac:dyDescent="0.25">
      <c r="A822" s="860"/>
      <c r="B822" s="860"/>
      <c r="C822" s="860"/>
      <c r="D822" s="860"/>
      <c r="E822" s="860"/>
      <c r="F822" s="860"/>
      <c r="G822" s="868"/>
      <c r="H822" s="860"/>
      <c r="I822" s="860"/>
      <c r="J822" s="860"/>
      <c r="K822" s="860"/>
      <c r="L822" s="860"/>
      <c r="M822" s="860"/>
      <c r="N822" s="860"/>
      <c r="O822" s="860"/>
      <c r="P822" s="860"/>
      <c r="Q822" s="860"/>
      <c r="R822" s="860"/>
      <c r="S822" s="860"/>
      <c r="T822" s="860"/>
      <c r="U822" s="860"/>
      <c r="V822" s="860"/>
      <c r="W822" s="860"/>
      <c r="X822" s="860"/>
      <c r="Y822" s="860"/>
      <c r="Z822" s="860"/>
      <c r="AA822" s="860"/>
      <c r="AB822" s="860"/>
      <c r="AC822" s="860"/>
      <c r="AD822" s="860"/>
    </row>
    <row r="823" spans="1:30" ht="15.75" customHeight="1" x14ac:dyDescent="0.25">
      <c r="A823" s="860"/>
      <c r="B823" s="860"/>
      <c r="C823" s="860"/>
      <c r="D823" s="860"/>
      <c r="E823" s="860"/>
      <c r="F823" s="860"/>
      <c r="G823" s="868"/>
      <c r="H823" s="860"/>
      <c r="I823" s="860"/>
      <c r="J823" s="860"/>
      <c r="K823" s="860"/>
      <c r="L823" s="860"/>
      <c r="M823" s="860"/>
      <c r="N823" s="860"/>
      <c r="O823" s="860"/>
      <c r="P823" s="860"/>
      <c r="Q823" s="860"/>
      <c r="R823" s="860"/>
      <c r="S823" s="860"/>
      <c r="T823" s="860"/>
      <c r="U823" s="860"/>
      <c r="V823" s="860"/>
      <c r="W823" s="860"/>
      <c r="X823" s="860"/>
      <c r="Y823" s="860"/>
      <c r="Z823" s="860"/>
      <c r="AA823" s="860"/>
      <c r="AB823" s="860"/>
      <c r="AC823" s="860"/>
      <c r="AD823" s="860"/>
    </row>
    <row r="824" spans="1:30" ht="15.75" customHeight="1" x14ac:dyDescent="0.25">
      <c r="A824" s="860"/>
      <c r="B824" s="860"/>
      <c r="C824" s="860"/>
      <c r="D824" s="860"/>
      <c r="E824" s="860"/>
      <c r="F824" s="860"/>
      <c r="G824" s="868"/>
      <c r="H824" s="860"/>
      <c r="I824" s="860"/>
      <c r="J824" s="860"/>
      <c r="K824" s="860"/>
      <c r="L824" s="860"/>
      <c r="M824" s="860"/>
      <c r="N824" s="860"/>
      <c r="O824" s="860"/>
      <c r="P824" s="860"/>
      <c r="Q824" s="860"/>
      <c r="R824" s="860"/>
      <c r="S824" s="860"/>
      <c r="T824" s="860"/>
      <c r="U824" s="860"/>
      <c r="V824" s="860"/>
      <c r="W824" s="860"/>
      <c r="X824" s="860"/>
      <c r="Y824" s="860"/>
      <c r="Z824" s="860"/>
      <c r="AA824" s="860"/>
      <c r="AB824" s="860"/>
      <c r="AC824" s="860"/>
      <c r="AD824" s="860"/>
    </row>
    <row r="825" spans="1:30" ht="15.75" customHeight="1" x14ac:dyDescent="0.25">
      <c r="A825" s="860"/>
      <c r="B825" s="860"/>
      <c r="C825" s="860"/>
      <c r="D825" s="860"/>
      <c r="E825" s="860"/>
      <c r="F825" s="860"/>
      <c r="G825" s="868"/>
      <c r="H825" s="860"/>
      <c r="I825" s="860"/>
      <c r="J825" s="860"/>
      <c r="K825" s="860"/>
      <c r="L825" s="860"/>
      <c r="M825" s="860"/>
      <c r="N825" s="860"/>
      <c r="O825" s="860"/>
      <c r="P825" s="860"/>
      <c r="Q825" s="860"/>
      <c r="R825" s="860"/>
      <c r="S825" s="860"/>
      <c r="T825" s="860"/>
      <c r="U825" s="860"/>
      <c r="V825" s="860"/>
      <c r="W825" s="860"/>
      <c r="X825" s="860"/>
      <c r="Y825" s="860"/>
      <c r="Z825" s="860"/>
      <c r="AA825" s="860"/>
      <c r="AB825" s="860"/>
      <c r="AC825" s="860"/>
      <c r="AD825" s="860"/>
    </row>
    <row r="826" spans="1:30" ht="15.75" customHeight="1" x14ac:dyDescent="0.25">
      <c r="A826" s="860"/>
      <c r="B826" s="860"/>
      <c r="C826" s="860"/>
      <c r="D826" s="860"/>
      <c r="E826" s="860"/>
      <c r="F826" s="860"/>
      <c r="G826" s="868"/>
      <c r="H826" s="860"/>
      <c r="I826" s="860"/>
      <c r="J826" s="860"/>
      <c r="K826" s="860"/>
      <c r="L826" s="860"/>
      <c r="M826" s="860"/>
      <c r="N826" s="860"/>
      <c r="O826" s="860"/>
      <c r="P826" s="860"/>
      <c r="Q826" s="860"/>
      <c r="R826" s="860"/>
      <c r="S826" s="860"/>
      <c r="T826" s="860"/>
      <c r="U826" s="860"/>
      <c r="V826" s="860"/>
      <c r="W826" s="860"/>
      <c r="X826" s="860"/>
      <c r="Y826" s="860"/>
      <c r="Z826" s="860"/>
      <c r="AA826" s="860"/>
      <c r="AB826" s="860"/>
      <c r="AC826" s="860"/>
      <c r="AD826" s="860"/>
    </row>
    <row r="827" spans="1:30" ht="15.75" customHeight="1" x14ac:dyDescent="0.25">
      <c r="A827" s="860"/>
      <c r="B827" s="860"/>
      <c r="C827" s="860"/>
      <c r="D827" s="860"/>
      <c r="E827" s="860"/>
      <c r="F827" s="860"/>
      <c r="G827" s="868"/>
      <c r="H827" s="860"/>
      <c r="I827" s="860"/>
      <c r="J827" s="860"/>
      <c r="K827" s="860"/>
      <c r="L827" s="860"/>
      <c r="M827" s="860"/>
      <c r="N827" s="860"/>
      <c r="O827" s="860"/>
      <c r="P827" s="860"/>
      <c r="Q827" s="860"/>
      <c r="R827" s="860"/>
      <c r="S827" s="860"/>
      <c r="T827" s="860"/>
      <c r="U827" s="860"/>
      <c r="V827" s="860"/>
      <c r="W827" s="860"/>
      <c r="X827" s="860"/>
      <c r="Y827" s="860"/>
      <c r="Z827" s="860"/>
      <c r="AA827" s="860"/>
      <c r="AB827" s="860"/>
      <c r="AC827" s="860"/>
      <c r="AD827" s="860"/>
    </row>
    <row r="828" spans="1:30" ht="15.75" customHeight="1" x14ac:dyDescent="0.25">
      <c r="A828" s="860"/>
      <c r="B828" s="860"/>
      <c r="C828" s="860"/>
      <c r="D828" s="860"/>
      <c r="E828" s="860"/>
      <c r="F828" s="860"/>
      <c r="G828" s="868"/>
      <c r="H828" s="860"/>
      <c r="I828" s="860"/>
      <c r="J828" s="860"/>
      <c r="K828" s="860"/>
      <c r="L828" s="860"/>
      <c r="M828" s="860"/>
      <c r="N828" s="860"/>
      <c r="O828" s="860"/>
      <c r="P828" s="860"/>
      <c r="Q828" s="860"/>
      <c r="R828" s="860"/>
      <c r="S828" s="860"/>
      <c r="T828" s="860"/>
      <c r="U828" s="860"/>
      <c r="V828" s="860"/>
      <c r="W828" s="860"/>
      <c r="X828" s="860"/>
      <c r="Y828" s="860"/>
      <c r="Z828" s="860"/>
      <c r="AA828" s="860"/>
      <c r="AB828" s="860"/>
      <c r="AC828" s="860"/>
      <c r="AD828" s="860"/>
    </row>
    <row r="829" spans="1:30" ht="15.75" customHeight="1" x14ac:dyDescent="0.25">
      <c r="A829" s="860"/>
      <c r="B829" s="860"/>
      <c r="C829" s="860"/>
      <c r="D829" s="860"/>
      <c r="E829" s="860"/>
      <c r="F829" s="860"/>
      <c r="G829" s="868"/>
      <c r="H829" s="860"/>
      <c r="I829" s="860"/>
      <c r="J829" s="860"/>
      <c r="K829" s="860"/>
      <c r="L829" s="860"/>
      <c r="M829" s="860"/>
      <c r="N829" s="860"/>
      <c r="O829" s="860"/>
      <c r="P829" s="860"/>
      <c r="Q829" s="860"/>
      <c r="R829" s="860"/>
      <c r="S829" s="860"/>
      <c r="T829" s="860"/>
      <c r="U829" s="860"/>
      <c r="V829" s="860"/>
      <c r="W829" s="860"/>
      <c r="X829" s="860"/>
      <c r="Y829" s="860"/>
      <c r="Z829" s="860"/>
      <c r="AA829" s="860"/>
      <c r="AB829" s="860"/>
      <c r="AC829" s="860"/>
      <c r="AD829" s="860"/>
    </row>
    <row r="830" spans="1:30" ht="15.75" customHeight="1" x14ac:dyDescent="0.25">
      <c r="A830" s="860"/>
      <c r="B830" s="860"/>
      <c r="C830" s="860"/>
      <c r="D830" s="860"/>
      <c r="E830" s="860"/>
      <c r="F830" s="860"/>
      <c r="G830" s="868"/>
      <c r="H830" s="860"/>
      <c r="I830" s="860"/>
      <c r="J830" s="860"/>
      <c r="K830" s="860"/>
      <c r="L830" s="860"/>
      <c r="M830" s="860"/>
      <c r="N830" s="860"/>
      <c r="O830" s="860"/>
      <c r="P830" s="860"/>
      <c r="Q830" s="860"/>
      <c r="R830" s="860"/>
      <c r="S830" s="860"/>
      <c r="T830" s="860"/>
      <c r="U830" s="860"/>
      <c r="V830" s="860"/>
      <c r="W830" s="860"/>
      <c r="X830" s="860"/>
      <c r="Y830" s="860"/>
      <c r="Z830" s="860"/>
      <c r="AA830" s="860"/>
      <c r="AB830" s="860"/>
      <c r="AC830" s="860"/>
      <c r="AD830" s="860"/>
    </row>
    <row r="831" spans="1:30" ht="15.75" customHeight="1" x14ac:dyDescent="0.25">
      <c r="A831" s="860"/>
      <c r="B831" s="860"/>
      <c r="C831" s="860"/>
      <c r="D831" s="860"/>
      <c r="E831" s="860"/>
      <c r="F831" s="860"/>
      <c r="G831" s="868"/>
      <c r="H831" s="860"/>
      <c r="I831" s="860"/>
      <c r="J831" s="860"/>
      <c r="K831" s="860"/>
      <c r="L831" s="860"/>
      <c r="M831" s="860"/>
      <c r="N831" s="860"/>
      <c r="O831" s="860"/>
      <c r="P831" s="860"/>
      <c r="Q831" s="860"/>
      <c r="R831" s="860"/>
      <c r="S831" s="860"/>
      <c r="T831" s="860"/>
      <c r="U831" s="860"/>
      <c r="V831" s="860"/>
      <c r="W831" s="860"/>
      <c r="X831" s="860"/>
      <c r="Y831" s="860"/>
      <c r="Z831" s="860"/>
      <c r="AA831" s="860"/>
      <c r="AB831" s="860"/>
      <c r="AC831" s="860"/>
      <c r="AD831" s="860"/>
    </row>
    <row r="832" spans="1:30" ht="15.75" customHeight="1" x14ac:dyDescent="0.25">
      <c r="A832" s="860"/>
      <c r="B832" s="860"/>
      <c r="C832" s="860"/>
      <c r="D832" s="860"/>
      <c r="E832" s="860"/>
      <c r="F832" s="860"/>
      <c r="G832" s="868"/>
      <c r="H832" s="860"/>
      <c r="I832" s="860"/>
      <c r="J832" s="860"/>
      <c r="K832" s="860"/>
      <c r="L832" s="860"/>
      <c r="M832" s="860"/>
      <c r="N832" s="860"/>
      <c r="O832" s="860"/>
      <c r="P832" s="860"/>
      <c r="Q832" s="860"/>
      <c r="R832" s="860"/>
      <c r="S832" s="860"/>
      <c r="T832" s="860"/>
      <c r="U832" s="860"/>
      <c r="V832" s="860"/>
      <c r="W832" s="860"/>
      <c r="X832" s="860"/>
      <c r="Y832" s="860"/>
      <c r="Z832" s="860"/>
      <c r="AA832" s="860"/>
      <c r="AB832" s="860"/>
      <c r="AC832" s="860"/>
      <c r="AD832" s="860"/>
    </row>
    <row r="833" spans="1:30" ht="15.75" customHeight="1" x14ac:dyDescent="0.25">
      <c r="A833" s="860"/>
      <c r="B833" s="860"/>
      <c r="C833" s="860"/>
      <c r="D833" s="860"/>
      <c r="E833" s="860"/>
      <c r="F833" s="860"/>
      <c r="G833" s="868"/>
      <c r="H833" s="860"/>
      <c r="I833" s="860"/>
      <c r="J833" s="860"/>
      <c r="K833" s="860"/>
      <c r="L833" s="860"/>
      <c r="M833" s="860"/>
      <c r="N833" s="860"/>
      <c r="O833" s="860"/>
      <c r="P833" s="860"/>
      <c r="Q833" s="860"/>
      <c r="R833" s="860"/>
      <c r="S833" s="860"/>
      <c r="T833" s="860"/>
      <c r="U833" s="860"/>
      <c r="V833" s="860"/>
      <c r="W833" s="860"/>
      <c r="X833" s="860"/>
      <c r="Y833" s="860"/>
      <c r="Z833" s="860"/>
      <c r="AA833" s="860"/>
      <c r="AB833" s="860"/>
      <c r="AC833" s="860"/>
      <c r="AD833" s="860"/>
    </row>
    <row r="834" spans="1:30" ht="15.75" customHeight="1" x14ac:dyDescent="0.25">
      <c r="A834" s="860"/>
      <c r="B834" s="860"/>
      <c r="C834" s="860"/>
      <c r="D834" s="860"/>
      <c r="E834" s="860"/>
      <c r="F834" s="860"/>
      <c r="G834" s="868"/>
      <c r="H834" s="860"/>
      <c r="I834" s="860"/>
      <c r="J834" s="860"/>
      <c r="K834" s="860"/>
      <c r="L834" s="860"/>
      <c r="M834" s="860"/>
      <c r="N834" s="860"/>
      <c r="O834" s="860"/>
      <c r="P834" s="860"/>
      <c r="Q834" s="860"/>
      <c r="R834" s="860"/>
      <c r="S834" s="860"/>
      <c r="T834" s="860"/>
      <c r="U834" s="860"/>
      <c r="V834" s="860"/>
      <c r="W834" s="860"/>
      <c r="X834" s="860"/>
      <c r="Y834" s="860"/>
      <c r="Z834" s="860"/>
      <c r="AA834" s="860"/>
      <c r="AB834" s="860"/>
      <c r="AC834" s="860"/>
      <c r="AD834" s="860"/>
    </row>
    <row r="835" spans="1:30" ht="15.75" customHeight="1" x14ac:dyDescent="0.25">
      <c r="A835" s="860"/>
      <c r="B835" s="860"/>
      <c r="C835" s="860"/>
      <c r="D835" s="860"/>
      <c r="E835" s="860"/>
      <c r="F835" s="860"/>
      <c r="G835" s="868"/>
      <c r="H835" s="860"/>
      <c r="I835" s="860"/>
      <c r="J835" s="860"/>
      <c r="K835" s="860"/>
      <c r="L835" s="860"/>
      <c r="M835" s="860"/>
      <c r="N835" s="860"/>
      <c r="O835" s="860"/>
      <c r="P835" s="860"/>
      <c r="Q835" s="860"/>
      <c r="R835" s="860"/>
      <c r="S835" s="860"/>
      <c r="T835" s="860"/>
      <c r="U835" s="860"/>
      <c r="V835" s="860"/>
      <c r="W835" s="860"/>
      <c r="X835" s="860"/>
      <c r="Y835" s="860"/>
      <c r="Z835" s="860"/>
      <c r="AA835" s="860"/>
      <c r="AB835" s="860"/>
      <c r="AC835" s="860"/>
      <c r="AD835" s="860"/>
    </row>
    <row r="836" spans="1:30" ht="15.75" customHeight="1" x14ac:dyDescent="0.25">
      <c r="A836" s="860"/>
      <c r="B836" s="860"/>
      <c r="C836" s="860"/>
      <c r="D836" s="860"/>
      <c r="E836" s="860"/>
      <c r="F836" s="860"/>
      <c r="G836" s="868"/>
      <c r="H836" s="860"/>
      <c r="I836" s="860"/>
      <c r="J836" s="860"/>
      <c r="K836" s="860"/>
      <c r="L836" s="860"/>
      <c r="M836" s="860"/>
      <c r="N836" s="860"/>
      <c r="O836" s="860"/>
      <c r="P836" s="860"/>
      <c r="Q836" s="860"/>
      <c r="R836" s="860"/>
      <c r="S836" s="860"/>
      <c r="T836" s="860"/>
      <c r="U836" s="860"/>
      <c r="V836" s="860"/>
      <c r="W836" s="860"/>
      <c r="X836" s="860"/>
      <c r="Y836" s="860"/>
      <c r="Z836" s="860"/>
      <c r="AA836" s="860"/>
      <c r="AB836" s="860"/>
      <c r="AC836" s="860"/>
      <c r="AD836" s="860"/>
    </row>
    <row r="837" spans="1:30" ht="15.75" customHeight="1" x14ac:dyDescent="0.25">
      <c r="A837" s="860"/>
      <c r="B837" s="860"/>
      <c r="C837" s="860"/>
      <c r="D837" s="860"/>
      <c r="E837" s="860"/>
      <c r="F837" s="860"/>
      <c r="G837" s="868"/>
      <c r="H837" s="860"/>
      <c r="I837" s="860"/>
      <c r="J837" s="860"/>
      <c r="K837" s="860"/>
      <c r="L837" s="860"/>
      <c r="M837" s="860"/>
      <c r="N837" s="860"/>
      <c r="O837" s="860"/>
      <c r="P837" s="860"/>
      <c r="Q837" s="860"/>
      <c r="R837" s="860"/>
      <c r="S837" s="860"/>
      <c r="T837" s="860"/>
      <c r="U837" s="860"/>
      <c r="V837" s="860"/>
      <c r="W837" s="860"/>
      <c r="X837" s="860"/>
      <c r="Y837" s="860"/>
      <c r="Z837" s="860"/>
      <c r="AA837" s="860"/>
      <c r="AB837" s="860"/>
      <c r="AC837" s="860"/>
      <c r="AD837" s="860"/>
    </row>
    <row r="838" spans="1:30" ht="15.75" customHeight="1" x14ac:dyDescent="0.25">
      <c r="A838" s="860"/>
      <c r="B838" s="860"/>
      <c r="C838" s="860"/>
      <c r="D838" s="860"/>
      <c r="E838" s="860"/>
      <c r="F838" s="860"/>
      <c r="G838" s="868"/>
      <c r="H838" s="860"/>
      <c r="I838" s="860"/>
      <c r="J838" s="860"/>
      <c r="K838" s="860"/>
      <c r="L838" s="860"/>
      <c r="M838" s="860"/>
      <c r="N838" s="860"/>
      <c r="O838" s="860"/>
      <c r="P838" s="860"/>
      <c r="Q838" s="860"/>
      <c r="R838" s="860"/>
      <c r="S838" s="860"/>
      <c r="T838" s="860"/>
      <c r="U838" s="860"/>
      <c r="V838" s="860"/>
      <c r="W838" s="860"/>
      <c r="X838" s="860"/>
      <c r="Y838" s="860"/>
      <c r="Z838" s="860"/>
      <c r="AA838" s="860"/>
      <c r="AB838" s="860"/>
      <c r="AC838" s="860"/>
      <c r="AD838" s="860"/>
    </row>
    <row r="839" spans="1:30" ht="15.75" customHeight="1" x14ac:dyDescent="0.25">
      <c r="A839" s="860"/>
      <c r="B839" s="860"/>
      <c r="C839" s="860"/>
      <c r="D839" s="860"/>
      <c r="E839" s="860"/>
      <c r="F839" s="860"/>
      <c r="G839" s="868"/>
      <c r="H839" s="860"/>
      <c r="I839" s="860"/>
      <c r="J839" s="860"/>
      <c r="K839" s="860"/>
      <c r="L839" s="860"/>
      <c r="M839" s="860"/>
      <c r="N839" s="860"/>
      <c r="O839" s="860"/>
      <c r="P839" s="860"/>
      <c r="Q839" s="860"/>
      <c r="R839" s="860"/>
      <c r="S839" s="860"/>
      <c r="T839" s="860"/>
      <c r="U839" s="860"/>
      <c r="V839" s="860"/>
      <c r="W839" s="860"/>
      <c r="X839" s="860"/>
      <c r="Y839" s="860"/>
      <c r="Z839" s="860"/>
      <c r="AA839" s="860"/>
      <c r="AB839" s="860"/>
      <c r="AC839" s="860"/>
      <c r="AD839" s="860"/>
    </row>
    <row r="840" spans="1:30" ht="15.75" customHeight="1" x14ac:dyDescent="0.25">
      <c r="A840" s="860"/>
      <c r="B840" s="860"/>
      <c r="C840" s="860"/>
      <c r="D840" s="860"/>
      <c r="E840" s="860"/>
      <c r="F840" s="860"/>
      <c r="G840" s="868"/>
      <c r="H840" s="860"/>
      <c r="I840" s="860"/>
      <c r="J840" s="860"/>
      <c r="K840" s="860"/>
      <c r="L840" s="860"/>
      <c r="M840" s="860"/>
      <c r="N840" s="860"/>
      <c r="O840" s="860"/>
      <c r="P840" s="860"/>
      <c r="Q840" s="860"/>
      <c r="R840" s="860"/>
      <c r="S840" s="860"/>
      <c r="T840" s="860"/>
      <c r="U840" s="860"/>
      <c r="V840" s="860"/>
      <c r="W840" s="860"/>
      <c r="X840" s="860"/>
      <c r="Y840" s="860"/>
      <c r="Z840" s="860"/>
      <c r="AA840" s="860"/>
      <c r="AB840" s="860"/>
      <c r="AC840" s="860"/>
      <c r="AD840" s="860"/>
    </row>
    <row r="841" spans="1:30" ht="15.75" customHeight="1" x14ac:dyDescent="0.25">
      <c r="A841" s="860"/>
      <c r="B841" s="860"/>
      <c r="C841" s="860"/>
      <c r="D841" s="860"/>
      <c r="E841" s="860"/>
      <c r="F841" s="860"/>
      <c r="G841" s="868"/>
      <c r="H841" s="860"/>
      <c r="I841" s="860"/>
      <c r="J841" s="860"/>
      <c r="K841" s="860"/>
      <c r="L841" s="860"/>
      <c r="M841" s="860"/>
      <c r="N841" s="860"/>
      <c r="O841" s="860"/>
      <c r="P841" s="860"/>
      <c r="Q841" s="860"/>
      <c r="R841" s="860"/>
      <c r="S841" s="860"/>
      <c r="T841" s="860"/>
      <c r="U841" s="860"/>
      <c r="V841" s="860"/>
      <c r="W841" s="860"/>
      <c r="X841" s="860"/>
      <c r="Y841" s="860"/>
      <c r="Z841" s="860"/>
      <c r="AA841" s="860"/>
      <c r="AB841" s="860"/>
      <c r="AC841" s="860"/>
      <c r="AD841" s="860"/>
    </row>
    <row r="842" spans="1:30" ht="15.75" customHeight="1" x14ac:dyDescent="0.25">
      <c r="A842" s="860"/>
      <c r="B842" s="860"/>
      <c r="C842" s="860"/>
      <c r="D842" s="860"/>
      <c r="E842" s="860"/>
      <c r="F842" s="860"/>
      <c r="G842" s="868"/>
      <c r="H842" s="860"/>
      <c r="I842" s="860"/>
      <c r="J842" s="860"/>
      <c r="K842" s="860"/>
      <c r="L842" s="860"/>
      <c r="M842" s="860"/>
      <c r="N842" s="860"/>
      <c r="O842" s="860"/>
      <c r="P842" s="860"/>
      <c r="Q842" s="860"/>
      <c r="R842" s="860"/>
      <c r="S842" s="860"/>
      <c r="T842" s="860"/>
      <c r="U842" s="860"/>
      <c r="V842" s="860"/>
      <c r="W842" s="860"/>
      <c r="X842" s="860"/>
      <c r="Y842" s="860"/>
      <c r="Z842" s="860"/>
      <c r="AA842" s="860"/>
      <c r="AB842" s="860"/>
      <c r="AC842" s="860"/>
      <c r="AD842" s="860"/>
    </row>
    <row r="843" spans="1:30" ht="15.75" customHeight="1" x14ac:dyDescent="0.25">
      <c r="A843" s="860"/>
      <c r="B843" s="860"/>
      <c r="C843" s="860"/>
      <c r="D843" s="860"/>
      <c r="E843" s="860"/>
      <c r="F843" s="860"/>
      <c r="G843" s="868"/>
      <c r="H843" s="860"/>
      <c r="I843" s="860"/>
      <c r="J843" s="860"/>
      <c r="K843" s="860"/>
      <c r="L843" s="860"/>
      <c r="M843" s="860"/>
      <c r="N843" s="860"/>
      <c r="O843" s="860"/>
      <c r="P843" s="860"/>
      <c r="Q843" s="860"/>
      <c r="R843" s="860"/>
      <c r="S843" s="860"/>
      <c r="T843" s="860"/>
      <c r="U843" s="860"/>
      <c r="V843" s="860"/>
      <c r="W843" s="860"/>
      <c r="X843" s="860"/>
      <c r="Y843" s="860"/>
      <c r="Z843" s="860"/>
      <c r="AA843" s="860"/>
      <c r="AB843" s="860"/>
      <c r="AC843" s="860"/>
      <c r="AD843" s="860"/>
    </row>
    <row r="844" spans="1:30" ht="15.75" customHeight="1" x14ac:dyDescent="0.25">
      <c r="A844" s="860"/>
      <c r="B844" s="860"/>
      <c r="C844" s="860"/>
      <c r="D844" s="860"/>
      <c r="E844" s="860"/>
      <c r="F844" s="860"/>
      <c r="G844" s="868"/>
      <c r="H844" s="860"/>
      <c r="I844" s="860"/>
      <c r="J844" s="860"/>
      <c r="K844" s="860"/>
      <c r="L844" s="860"/>
      <c r="M844" s="860"/>
      <c r="N844" s="860"/>
      <c r="O844" s="860"/>
      <c r="P844" s="860"/>
      <c r="Q844" s="860"/>
      <c r="R844" s="860"/>
      <c r="S844" s="860"/>
      <c r="T844" s="860"/>
      <c r="U844" s="860"/>
      <c r="V844" s="860"/>
      <c r="W844" s="860"/>
      <c r="X844" s="860"/>
      <c r="Y844" s="860"/>
      <c r="Z844" s="860"/>
      <c r="AA844" s="860"/>
      <c r="AB844" s="860"/>
      <c r="AC844" s="860"/>
      <c r="AD844" s="860"/>
    </row>
    <row r="845" spans="1:30" ht="15.75" customHeight="1" x14ac:dyDescent="0.25">
      <c r="A845" s="860"/>
      <c r="B845" s="860"/>
      <c r="C845" s="860"/>
      <c r="D845" s="860"/>
      <c r="E845" s="860"/>
      <c r="F845" s="860"/>
      <c r="G845" s="868"/>
      <c r="H845" s="860"/>
      <c r="I845" s="860"/>
      <c r="J845" s="860"/>
      <c r="K845" s="860"/>
      <c r="L845" s="860"/>
      <c r="M845" s="860"/>
      <c r="N845" s="860"/>
      <c r="O845" s="860"/>
      <c r="P845" s="860"/>
      <c r="Q845" s="860"/>
      <c r="R845" s="860"/>
      <c r="S845" s="860"/>
      <c r="T845" s="860"/>
      <c r="U845" s="860"/>
      <c r="V845" s="860"/>
      <c r="W845" s="860"/>
      <c r="X845" s="860"/>
      <c r="Y845" s="860"/>
      <c r="Z845" s="860"/>
      <c r="AA845" s="860"/>
      <c r="AB845" s="860"/>
      <c r="AC845" s="860"/>
      <c r="AD845" s="860"/>
    </row>
    <row r="846" spans="1:30" ht="15.75" customHeight="1" x14ac:dyDescent="0.25">
      <c r="A846" s="860"/>
      <c r="B846" s="860"/>
      <c r="C846" s="860"/>
      <c r="D846" s="860"/>
      <c r="E846" s="860"/>
      <c r="F846" s="860"/>
      <c r="G846" s="868"/>
      <c r="H846" s="860"/>
      <c r="I846" s="860"/>
      <c r="J846" s="860"/>
      <c r="K846" s="860"/>
      <c r="L846" s="860"/>
      <c r="M846" s="860"/>
      <c r="N846" s="860"/>
      <c r="O846" s="860"/>
      <c r="P846" s="860"/>
      <c r="Q846" s="860"/>
      <c r="R846" s="860"/>
      <c r="S846" s="860"/>
      <c r="T846" s="860"/>
      <c r="U846" s="860"/>
      <c r="V846" s="860"/>
      <c r="W846" s="860"/>
      <c r="X846" s="860"/>
      <c r="Y846" s="860"/>
      <c r="Z846" s="860"/>
      <c r="AA846" s="860"/>
      <c r="AB846" s="860"/>
      <c r="AC846" s="860"/>
      <c r="AD846" s="860"/>
    </row>
    <row r="847" spans="1:30" ht="15.75" customHeight="1" x14ac:dyDescent="0.25">
      <c r="A847" s="860"/>
      <c r="B847" s="860"/>
      <c r="C847" s="860"/>
      <c r="D847" s="860"/>
      <c r="E847" s="860"/>
      <c r="F847" s="860"/>
      <c r="G847" s="868"/>
      <c r="H847" s="860"/>
      <c r="I847" s="860"/>
      <c r="J847" s="860"/>
      <c r="K847" s="860"/>
      <c r="L847" s="860"/>
      <c r="M847" s="860"/>
      <c r="N847" s="860"/>
      <c r="O847" s="860"/>
      <c r="P847" s="860"/>
      <c r="Q847" s="860"/>
      <c r="R847" s="860"/>
      <c r="S847" s="860"/>
      <c r="T847" s="860"/>
      <c r="U847" s="860"/>
      <c r="V847" s="860"/>
      <c r="W847" s="860"/>
      <c r="X847" s="860"/>
      <c r="Y847" s="860"/>
      <c r="Z847" s="860"/>
      <c r="AA847" s="860"/>
      <c r="AB847" s="860"/>
      <c r="AC847" s="860"/>
      <c r="AD847" s="860"/>
    </row>
    <row r="848" spans="1:30" ht="15.75" customHeight="1" x14ac:dyDescent="0.25">
      <c r="A848" s="860"/>
      <c r="B848" s="860"/>
      <c r="C848" s="860"/>
      <c r="D848" s="860"/>
      <c r="E848" s="860"/>
      <c r="F848" s="860"/>
      <c r="G848" s="868"/>
      <c r="H848" s="860"/>
      <c r="I848" s="860"/>
      <c r="J848" s="860"/>
      <c r="K848" s="860"/>
      <c r="L848" s="860"/>
      <c r="M848" s="860"/>
      <c r="N848" s="860"/>
      <c r="O848" s="860"/>
      <c r="P848" s="860"/>
      <c r="Q848" s="860"/>
      <c r="R848" s="860"/>
      <c r="S848" s="860"/>
      <c r="T848" s="860"/>
      <c r="U848" s="860"/>
      <c r="V848" s="860"/>
      <c r="W848" s="860"/>
      <c r="X848" s="860"/>
      <c r="Y848" s="860"/>
      <c r="Z848" s="860"/>
      <c r="AA848" s="860"/>
      <c r="AB848" s="860"/>
      <c r="AC848" s="860"/>
      <c r="AD848" s="860"/>
    </row>
    <row r="849" spans="1:30" ht="15.75" customHeight="1" x14ac:dyDescent="0.25">
      <c r="A849" s="860"/>
      <c r="B849" s="860"/>
      <c r="C849" s="860"/>
      <c r="D849" s="860"/>
      <c r="E849" s="860"/>
      <c r="F849" s="860"/>
      <c r="G849" s="868"/>
      <c r="H849" s="860"/>
      <c r="I849" s="860"/>
      <c r="J849" s="860"/>
      <c r="K849" s="860"/>
      <c r="L849" s="860"/>
      <c r="M849" s="860"/>
      <c r="N849" s="860"/>
      <c r="O849" s="860"/>
      <c r="P849" s="860"/>
      <c r="Q849" s="860"/>
      <c r="R849" s="860"/>
      <c r="S849" s="860"/>
      <c r="T849" s="860"/>
      <c r="U849" s="860"/>
      <c r="V849" s="860"/>
      <c r="W849" s="860"/>
      <c r="X849" s="860"/>
      <c r="Y849" s="860"/>
      <c r="Z849" s="860"/>
      <c r="AA849" s="860"/>
      <c r="AB849" s="860"/>
      <c r="AC849" s="860"/>
      <c r="AD849" s="860"/>
    </row>
    <row r="850" spans="1:30" ht="15.75" customHeight="1" x14ac:dyDescent="0.25">
      <c r="A850" s="860"/>
      <c r="B850" s="860"/>
      <c r="C850" s="860"/>
      <c r="D850" s="860"/>
      <c r="E850" s="860"/>
      <c r="F850" s="860"/>
      <c r="G850" s="868"/>
      <c r="H850" s="860"/>
      <c r="I850" s="860"/>
      <c r="J850" s="860"/>
      <c r="K850" s="860"/>
      <c r="L850" s="860"/>
      <c r="M850" s="860"/>
      <c r="N850" s="860"/>
      <c r="O850" s="860"/>
      <c r="P850" s="860"/>
      <c r="Q850" s="860"/>
      <c r="R850" s="860"/>
      <c r="S850" s="860"/>
      <c r="T850" s="860"/>
      <c r="U850" s="860"/>
      <c r="V850" s="860"/>
      <c r="W850" s="860"/>
      <c r="X850" s="860"/>
      <c r="Y850" s="860"/>
      <c r="Z850" s="860"/>
      <c r="AA850" s="860"/>
      <c r="AB850" s="860"/>
      <c r="AC850" s="860"/>
      <c r="AD850" s="860"/>
    </row>
    <row r="851" spans="1:30" ht="15.75" customHeight="1" x14ac:dyDescent="0.25">
      <c r="A851" s="860"/>
      <c r="B851" s="860"/>
      <c r="C851" s="860"/>
      <c r="D851" s="860"/>
      <c r="E851" s="860"/>
      <c r="F851" s="860"/>
      <c r="G851" s="868"/>
      <c r="H851" s="860"/>
      <c r="I851" s="860"/>
      <c r="J851" s="860"/>
      <c r="K851" s="860"/>
      <c r="L851" s="860"/>
      <c r="M851" s="860"/>
      <c r="N851" s="860"/>
      <c r="O851" s="860"/>
      <c r="P851" s="860"/>
      <c r="Q851" s="860"/>
      <c r="R851" s="860"/>
      <c r="S851" s="860"/>
      <c r="T851" s="860"/>
      <c r="U851" s="860"/>
      <c r="V851" s="860"/>
      <c r="W851" s="860"/>
      <c r="X851" s="860"/>
      <c r="Y851" s="860"/>
      <c r="Z851" s="860"/>
      <c r="AA851" s="860"/>
      <c r="AB851" s="860"/>
      <c r="AC851" s="860"/>
      <c r="AD851" s="860"/>
    </row>
    <row r="852" spans="1:30" ht="15.75" customHeight="1" x14ac:dyDescent="0.25">
      <c r="A852" s="860"/>
      <c r="B852" s="860"/>
      <c r="C852" s="860"/>
      <c r="D852" s="860"/>
      <c r="E852" s="860"/>
      <c r="F852" s="860"/>
      <c r="G852" s="868"/>
      <c r="H852" s="860"/>
      <c r="I852" s="860"/>
      <c r="J852" s="860"/>
      <c r="K852" s="860"/>
      <c r="L852" s="860"/>
      <c r="M852" s="860"/>
      <c r="N852" s="860"/>
      <c r="O852" s="860"/>
      <c r="P852" s="860"/>
      <c r="Q852" s="860"/>
      <c r="R852" s="860"/>
      <c r="S852" s="860"/>
      <c r="T852" s="860"/>
      <c r="U852" s="860"/>
      <c r="V852" s="860"/>
      <c r="W852" s="860"/>
      <c r="X852" s="860"/>
      <c r="Y852" s="860"/>
      <c r="Z852" s="860"/>
      <c r="AA852" s="860"/>
      <c r="AB852" s="860"/>
      <c r="AC852" s="860"/>
      <c r="AD852" s="860"/>
    </row>
    <row r="853" spans="1:30" ht="15.75" customHeight="1" x14ac:dyDescent="0.25">
      <c r="A853" s="860"/>
      <c r="B853" s="860"/>
      <c r="C853" s="860"/>
      <c r="D853" s="860"/>
      <c r="E853" s="860"/>
      <c r="F853" s="860"/>
      <c r="G853" s="868"/>
      <c r="H853" s="860"/>
      <c r="I853" s="860"/>
      <c r="J853" s="860"/>
      <c r="K853" s="860"/>
      <c r="L853" s="860"/>
      <c r="M853" s="860"/>
      <c r="N853" s="860"/>
      <c r="O853" s="860"/>
      <c r="P853" s="860"/>
      <c r="Q853" s="860"/>
      <c r="R853" s="860"/>
      <c r="S853" s="860"/>
      <c r="T853" s="860"/>
      <c r="U853" s="860"/>
      <c r="V853" s="860"/>
      <c r="W853" s="860"/>
      <c r="X853" s="860"/>
      <c r="Y853" s="860"/>
      <c r="Z853" s="860"/>
      <c r="AA853" s="860"/>
      <c r="AB853" s="860"/>
      <c r="AC853" s="860"/>
      <c r="AD853" s="860"/>
    </row>
    <row r="854" spans="1:30" ht="15.75" customHeight="1" x14ac:dyDescent="0.25">
      <c r="A854" s="860"/>
      <c r="B854" s="860"/>
      <c r="C854" s="860"/>
      <c r="D854" s="860"/>
      <c r="E854" s="860"/>
      <c r="F854" s="860"/>
      <c r="G854" s="868"/>
      <c r="H854" s="860"/>
      <c r="I854" s="860"/>
      <c r="J854" s="860"/>
      <c r="K854" s="860"/>
      <c r="L854" s="860"/>
      <c r="M854" s="860"/>
      <c r="N854" s="860"/>
      <c r="O854" s="860"/>
      <c r="P854" s="860"/>
      <c r="Q854" s="860"/>
      <c r="R854" s="860"/>
      <c r="S854" s="860"/>
      <c r="T854" s="860"/>
      <c r="U854" s="860"/>
      <c r="V854" s="860"/>
      <c r="W854" s="860"/>
      <c r="X854" s="860"/>
      <c r="Y854" s="860"/>
      <c r="Z854" s="860"/>
      <c r="AA854" s="860"/>
      <c r="AB854" s="860"/>
      <c r="AC854" s="860"/>
      <c r="AD854" s="860"/>
    </row>
    <row r="855" spans="1:30" ht="15.75" customHeight="1" x14ac:dyDescent="0.25">
      <c r="A855" s="860"/>
      <c r="B855" s="860"/>
      <c r="C855" s="860"/>
      <c r="D855" s="860"/>
      <c r="E855" s="860"/>
      <c r="F855" s="860"/>
      <c r="G855" s="868"/>
      <c r="H855" s="860"/>
      <c r="I855" s="860"/>
      <c r="J855" s="860"/>
      <c r="K855" s="860"/>
      <c r="L855" s="860"/>
      <c r="M855" s="860"/>
      <c r="N855" s="860"/>
      <c r="O855" s="860"/>
      <c r="P855" s="860"/>
      <c r="Q855" s="860"/>
      <c r="R855" s="860"/>
      <c r="S855" s="860"/>
      <c r="T855" s="860"/>
      <c r="U855" s="860"/>
      <c r="V855" s="860"/>
      <c r="W855" s="860"/>
      <c r="X855" s="860"/>
      <c r="Y855" s="860"/>
      <c r="Z855" s="860"/>
      <c r="AA855" s="860"/>
      <c r="AB855" s="860"/>
      <c r="AC855" s="860"/>
      <c r="AD855" s="860"/>
    </row>
    <row r="856" spans="1:30" ht="15.75" customHeight="1" x14ac:dyDescent="0.25">
      <c r="A856" s="860"/>
      <c r="B856" s="860"/>
      <c r="C856" s="860"/>
      <c r="D856" s="860"/>
      <c r="E856" s="860"/>
      <c r="F856" s="860"/>
      <c r="G856" s="868"/>
      <c r="H856" s="860"/>
      <c r="I856" s="860"/>
      <c r="J856" s="860"/>
      <c r="K856" s="860"/>
      <c r="L856" s="860"/>
      <c r="M856" s="860"/>
      <c r="N856" s="860"/>
      <c r="O856" s="860"/>
      <c r="P856" s="860"/>
      <c r="Q856" s="860"/>
      <c r="R856" s="860"/>
      <c r="S856" s="860"/>
      <c r="T856" s="860"/>
      <c r="U856" s="860"/>
      <c r="V856" s="860"/>
      <c r="W856" s="860"/>
      <c r="X856" s="860"/>
      <c r="Y856" s="860"/>
      <c r="Z856" s="860"/>
      <c r="AA856" s="860"/>
      <c r="AB856" s="860"/>
      <c r="AC856" s="860"/>
      <c r="AD856" s="860"/>
    </row>
    <row r="857" spans="1:30" ht="15.75" customHeight="1" x14ac:dyDescent="0.25">
      <c r="A857" s="860"/>
      <c r="B857" s="860"/>
      <c r="C857" s="860"/>
      <c r="D857" s="860"/>
      <c r="E857" s="860"/>
      <c r="F857" s="860"/>
      <c r="G857" s="868"/>
      <c r="H857" s="860"/>
      <c r="I857" s="860"/>
      <c r="J857" s="860"/>
      <c r="K857" s="860"/>
      <c r="L857" s="860"/>
      <c r="M857" s="860"/>
      <c r="N857" s="860"/>
      <c r="O857" s="860"/>
      <c r="P857" s="860"/>
      <c r="Q857" s="860"/>
      <c r="R857" s="860"/>
      <c r="S857" s="860"/>
      <c r="T857" s="860"/>
      <c r="U857" s="860"/>
      <c r="V857" s="860"/>
      <c r="W857" s="860"/>
      <c r="X857" s="860"/>
      <c r="Y857" s="860"/>
      <c r="Z857" s="860"/>
      <c r="AA857" s="860"/>
      <c r="AB857" s="860"/>
      <c r="AC857" s="860"/>
      <c r="AD857" s="860"/>
    </row>
    <row r="858" spans="1:30" ht="15.75" customHeight="1" x14ac:dyDescent="0.25">
      <c r="A858" s="860"/>
      <c r="B858" s="860"/>
      <c r="C858" s="860"/>
      <c r="D858" s="860"/>
      <c r="E858" s="860"/>
      <c r="F858" s="860"/>
      <c r="G858" s="868"/>
      <c r="H858" s="860"/>
      <c r="I858" s="860"/>
      <c r="J858" s="860"/>
      <c r="K858" s="860"/>
      <c r="L858" s="860"/>
      <c r="M858" s="860"/>
      <c r="N858" s="860"/>
      <c r="O858" s="860"/>
      <c r="P858" s="860"/>
      <c r="Q858" s="860"/>
      <c r="R858" s="860"/>
      <c r="S858" s="860"/>
      <c r="T858" s="860"/>
      <c r="U858" s="860"/>
      <c r="V858" s="860"/>
      <c r="W858" s="860"/>
      <c r="X858" s="860"/>
      <c r="Y858" s="860"/>
      <c r="Z858" s="860"/>
      <c r="AA858" s="860"/>
      <c r="AB858" s="860"/>
      <c r="AC858" s="860"/>
      <c r="AD858" s="860"/>
    </row>
    <row r="859" spans="1:30" ht="15.75" customHeight="1" x14ac:dyDescent="0.25">
      <c r="A859" s="860"/>
      <c r="B859" s="860"/>
      <c r="C859" s="860"/>
      <c r="D859" s="860"/>
      <c r="E859" s="860"/>
      <c r="F859" s="860"/>
      <c r="G859" s="868"/>
      <c r="H859" s="860"/>
      <c r="I859" s="860"/>
      <c r="J859" s="860"/>
      <c r="K859" s="860"/>
      <c r="L859" s="860"/>
      <c r="M859" s="860"/>
      <c r="N859" s="860"/>
      <c r="O859" s="860"/>
      <c r="P859" s="860"/>
      <c r="Q859" s="860"/>
      <c r="R859" s="860"/>
      <c r="S859" s="860"/>
      <c r="T859" s="860"/>
      <c r="U859" s="860"/>
      <c r="V859" s="860"/>
      <c r="W859" s="860"/>
      <c r="X859" s="860"/>
      <c r="Y859" s="860"/>
      <c r="Z859" s="860"/>
      <c r="AA859" s="860"/>
      <c r="AB859" s="860"/>
      <c r="AC859" s="860"/>
      <c r="AD859" s="860"/>
    </row>
    <row r="860" spans="1:30" ht="15.75" customHeight="1" x14ac:dyDescent="0.25">
      <c r="A860" s="860"/>
      <c r="B860" s="860"/>
      <c r="C860" s="860"/>
      <c r="D860" s="860"/>
      <c r="E860" s="860"/>
      <c r="F860" s="860"/>
      <c r="G860" s="868"/>
      <c r="H860" s="860"/>
      <c r="I860" s="860"/>
      <c r="J860" s="860"/>
      <c r="K860" s="860"/>
      <c r="L860" s="860"/>
      <c r="M860" s="860"/>
      <c r="N860" s="860"/>
      <c r="O860" s="860"/>
      <c r="P860" s="860"/>
      <c r="Q860" s="860"/>
      <c r="R860" s="860"/>
      <c r="S860" s="860"/>
      <c r="T860" s="860"/>
      <c r="U860" s="860"/>
      <c r="V860" s="860"/>
      <c r="W860" s="860"/>
      <c r="X860" s="860"/>
      <c r="Y860" s="860"/>
      <c r="Z860" s="860"/>
      <c r="AA860" s="860"/>
      <c r="AB860" s="860"/>
      <c r="AC860" s="860"/>
      <c r="AD860" s="860"/>
    </row>
    <row r="861" spans="1:30" ht="15.75" customHeight="1" x14ac:dyDescent="0.25">
      <c r="A861" s="860"/>
      <c r="B861" s="860"/>
      <c r="C861" s="860"/>
      <c r="D861" s="860"/>
      <c r="E861" s="860"/>
      <c r="F861" s="860"/>
      <c r="G861" s="868"/>
      <c r="H861" s="860"/>
      <c r="I861" s="860"/>
      <c r="J861" s="860"/>
      <c r="K861" s="860"/>
      <c r="L861" s="860"/>
      <c r="M861" s="860"/>
      <c r="N861" s="860"/>
      <c r="O861" s="860"/>
      <c r="P861" s="860"/>
      <c r="Q861" s="860"/>
      <c r="R861" s="860"/>
      <c r="S861" s="860"/>
      <c r="T861" s="860"/>
      <c r="U861" s="860"/>
      <c r="V861" s="860"/>
      <c r="W861" s="860"/>
      <c r="X861" s="860"/>
      <c r="Y861" s="860"/>
      <c r="Z861" s="860"/>
      <c r="AA861" s="860"/>
      <c r="AB861" s="860"/>
      <c r="AC861" s="860"/>
      <c r="AD861" s="860"/>
    </row>
    <row r="862" spans="1:30" ht="15.75" customHeight="1" x14ac:dyDescent="0.25">
      <c r="A862" s="860"/>
      <c r="B862" s="860"/>
      <c r="C862" s="860"/>
      <c r="D862" s="860"/>
      <c r="E862" s="860"/>
      <c r="F862" s="860"/>
      <c r="G862" s="868"/>
      <c r="H862" s="860"/>
      <c r="I862" s="860"/>
      <c r="J862" s="860"/>
      <c r="K862" s="860"/>
      <c r="L862" s="860"/>
      <c r="M862" s="860"/>
      <c r="N862" s="860"/>
      <c r="O862" s="860"/>
      <c r="P862" s="860"/>
      <c r="Q862" s="860"/>
      <c r="R862" s="860"/>
      <c r="S862" s="860"/>
      <c r="T862" s="860"/>
      <c r="U862" s="860"/>
      <c r="V862" s="860"/>
      <c r="W862" s="860"/>
      <c r="X862" s="860"/>
      <c r="Y862" s="860"/>
      <c r="Z862" s="860"/>
      <c r="AA862" s="860"/>
      <c r="AB862" s="860"/>
      <c r="AC862" s="860"/>
      <c r="AD862" s="860"/>
    </row>
    <row r="863" spans="1:30" ht="15.75" customHeight="1" x14ac:dyDescent="0.25">
      <c r="A863" s="860"/>
      <c r="B863" s="860"/>
      <c r="C863" s="860"/>
      <c r="D863" s="860"/>
      <c r="E863" s="860"/>
      <c r="F863" s="860"/>
      <c r="G863" s="868"/>
      <c r="H863" s="860"/>
      <c r="I863" s="860"/>
      <c r="J863" s="860"/>
      <c r="K863" s="860"/>
      <c r="L863" s="860"/>
      <c r="M863" s="860"/>
      <c r="N863" s="860"/>
      <c r="O863" s="860"/>
      <c r="P863" s="860"/>
      <c r="Q863" s="860"/>
      <c r="R863" s="860"/>
      <c r="S863" s="860"/>
      <c r="T863" s="860"/>
      <c r="U863" s="860"/>
      <c r="V863" s="860"/>
      <c r="W863" s="860"/>
      <c r="X863" s="860"/>
      <c r="Y863" s="860"/>
      <c r="Z863" s="860"/>
      <c r="AA863" s="860"/>
      <c r="AB863" s="860"/>
      <c r="AC863" s="860"/>
      <c r="AD863" s="860"/>
    </row>
    <row r="864" spans="1:30" ht="15.75" customHeight="1" x14ac:dyDescent="0.25">
      <c r="A864" s="860"/>
      <c r="B864" s="860"/>
      <c r="C864" s="860"/>
      <c r="D864" s="860"/>
      <c r="E864" s="860"/>
      <c r="F864" s="860"/>
      <c r="G864" s="868"/>
      <c r="H864" s="860"/>
      <c r="I864" s="860"/>
      <c r="J864" s="860"/>
      <c r="K864" s="860"/>
      <c r="L864" s="860"/>
      <c r="M864" s="860"/>
      <c r="N864" s="860"/>
      <c r="O864" s="860"/>
      <c r="P864" s="860"/>
      <c r="Q864" s="860"/>
      <c r="R864" s="860"/>
      <c r="S864" s="860"/>
      <c r="T864" s="860"/>
      <c r="U864" s="860"/>
      <c r="V864" s="860"/>
      <c r="W864" s="860"/>
      <c r="X864" s="860"/>
      <c r="Y864" s="860"/>
      <c r="Z864" s="860"/>
      <c r="AA864" s="860"/>
      <c r="AB864" s="860"/>
      <c r="AC864" s="860"/>
      <c r="AD864" s="860"/>
    </row>
    <row r="865" spans="1:30" ht="15.75" customHeight="1" x14ac:dyDescent="0.25">
      <c r="A865" s="860"/>
      <c r="B865" s="860"/>
      <c r="C865" s="860"/>
      <c r="D865" s="860"/>
      <c r="E865" s="860"/>
      <c r="F865" s="860"/>
      <c r="G865" s="868"/>
      <c r="H865" s="860"/>
      <c r="I865" s="860"/>
      <c r="J865" s="860"/>
      <c r="K865" s="860"/>
      <c r="L865" s="860"/>
      <c r="M865" s="860"/>
      <c r="N865" s="860"/>
      <c r="O865" s="860"/>
      <c r="P865" s="860"/>
      <c r="Q865" s="860"/>
      <c r="R865" s="860"/>
      <c r="S865" s="860"/>
      <c r="T865" s="860"/>
      <c r="U865" s="860"/>
      <c r="V865" s="860"/>
      <c r="W865" s="860"/>
      <c r="X865" s="860"/>
      <c r="Y865" s="860"/>
      <c r="Z865" s="860"/>
      <c r="AA865" s="860"/>
      <c r="AB865" s="860"/>
      <c r="AC865" s="860"/>
      <c r="AD865" s="860"/>
    </row>
    <row r="866" spans="1:30" ht="15.75" customHeight="1" x14ac:dyDescent="0.25">
      <c r="A866" s="860"/>
      <c r="B866" s="860"/>
      <c r="C866" s="860"/>
      <c r="D866" s="860"/>
      <c r="E866" s="860"/>
      <c r="F866" s="860"/>
      <c r="G866" s="868"/>
      <c r="H866" s="860"/>
      <c r="I866" s="860"/>
      <c r="J866" s="860"/>
      <c r="K866" s="860"/>
      <c r="L866" s="860"/>
      <c r="M866" s="860"/>
      <c r="N866" s="860"/>
      <c r="O866" s="860"/>
      <c r="P866" s="860"/>
      <c r="Q866" s="860"/>
      <c r="R866" s="860"/>
      <c r="S866" s="860"/>
      <c r="T866" s="860"/>
      <c r="U866" s="860"/>
      <c r="V866" s="860"/>
      <c r="W866" s="860"/>
      <c r="X866" s="860"/>
      <c r="Y866" s="860"/>
      <c r="Z866" s="860"/>
      <c r="AA866" s="860"/>
      <c r="AB866" s="860"/>
      <c r="AC866" s="860"/>
      <c r="AD866" s="860"/>
    </row>
    <row r="867" spans="1:30" ht="15.75" customHeight="1" x14ac:dyDescent="0.25">
      <c r="A867" s="860"/>
      <c r="B867" s="860"/>
      <c r="C867" s="860"/>
      <c r="D867" s="860"/>
      <c r="E867" s="860"/>
      <c r="F867" s="860"/>
      <c r="G867" s="868"/>
      <c r="H867" s="860"/>
      <c r="I867" s="860"/>
      <c r="J867" s="860"/>
      <c r="K867" s="860"/>
      <c r="L867" s="860"/>
      <c r="M867" s="860"/>
      <c r="N867" s="860"/>
      <c r="O867" s="860"/>
      <c r="P867" s="860"/>
      <c r="Q867" s="860"/>
      <c r="R867" s="860"/>
      <c r="S867" s="860"/>
      <c r="T867" s="860"/>
      <c r="U867" s="860"/>
      <c r="V867" s="860"/>
      <c r="W867" s="860"/>
      <c r="X867" s="860"/>
      <c r="Y867" s="860"/>
      <c r="Z867" s="860"/>
      <c r="AA867" s="860"/>
      <c r="AB867" s="860"/>
      <c r="AC867" s="860"/>
      <c r="AD867" s="860"/>
    </row>
    <row r="868" spans="1:30" ht="15.75" customHeight="1" x14ac:dyDescent="0.25">
      <c r="A868" s="860"/>
      <c r="B868" s="860"/>
      <c r="C868" s="860"/>
      <c r="D868" s="860"/>
      <c r="E868" s="860"/>
      <c r="F868" s="860"/>
      <c r="G868" s="868"/>
      <c r="H868" s="860"/>
      <c r="I868" s="860"/>
      <c r="J868" s="860"/>
      <c r="K868" s="860"/>
      <c r="L868" s="860"/>
      <c r="M868" s="860"/>
      <c r="N868" s="860"/>
      <c r="O868" s="860"/>
      <c r="P868" s="860"/>
      <c r="Q868" s="860"/>
      <c r="R868" s="860"/>
      <c r="S868" s="860"/>
      <c r="T868" s="860"/>
      <c r="U868" s="860"/>
      <c r="V868" s="860"/>
      <c r="W868" s="860"/>
      <c r="X868" s="860"/>
      <c r="Y868" s="860"/>
      <c r="Z868" s="860"/>
      <c r="AA868" s="860"/>
      <c r="AB868" s="860"/>
      <c r="AC868" s="860"/>
      <c r="AD868" s="860"/>
    </row>
    <row r="869" spans="1:30" ht="15.75" customHeight="1" x14ac:dyDescent="0.25">
      <c r="A869" s="860"/>
      <c r="B869" s="860"/>
      <c r="C869" s="860"/>
      <c r="D869" s="860"/>
      <c r="E869" s="860"/>
      <c r="F869" s="860"/>
      <c r="G869" s="868"/>
      <c r="H869" s="860"/>
      <c r="I869" s="860"/>
      <c r="J869" s="860"/>
      <c r="K869" s="860"/>
      <c r="L869" s="860"/>
      <c r="M869" s="860"/>
      <c r="N869" s="860"/>
      <c r="O869" s="860"/>
      <c r="P869" s="860"/>
      <c r="Q869" s="860"/>
      <c r="R869" s="860"/>
      <c r="S869" s="860"/>
      <c r="T869" s="860"/>
      <c r="U869" s="860"/>
      <c r="V869" s="860"/>
      <c r="W869" s="860"/>
      <c r="X869" s="860"/>
      <c r="Y869" s="860"/>
      <c r="Z869" s="860"/>
      <c r="AA869" s="860"/>
      <c r="AB869" s="860"/>
      <c r="AC869" s="860"/>
      <c r="AD869" s="860"/>
    </row>
    <row r="870" spans="1:30" ht="15.75" customHeight="1" x14ac:dyDescent="0.25">
      <c r="A870" s="860"/>
      <c r="B870" s="860"/>
      <c r="C870" s="860"/>
      <c r="D870" s="860"/>
      <c r="E870" s="860"/>
      <c r="F870" s="860"/>
      <c r="G870" s="868"/>
      <c r="H870" s="860"/>
      <c r="I870" s="860"/>
      <c r="J870" s="860"/>
      <c r="K870" s="860"/>
      <c r="L870" s="860"/>
      <c r="M870" s="860"/>
      <c r="N870" s="860"/>
      <c r="O870" s="860"/>
      <c r="P870" s="860"/>
      <c r="Q870" s="860"/>
      <c r="R870" s="860"/>
      <c r="S870" s="860"/>
      <c r="T870" s="860"/>
      <c r="U870" s="860"/>
      <c r="V870" s="860"/>
      <c r="W870" s="860"/>
      <c r="X870" s="860"/>
      <c r="Y870" s="860"/>
      <c r="Z870" s="860"/>
      <c r="AA870" s="860"/>
      <c r="AB870" s="860"/>
      <c r="AC870" s="860"/>
      <c r="AD870" s="860"/>
    </row>
    <row r="871" spans="1:30" ht="15.75" customHeight="1" x14ac:dyDescent="0.25">
      <c r="A871" s="860"/>
      <c r="B871" s="860"/>
      <c r="C871" s="860"/>
      <c r="D871" s="860"/>
      <c r="E871" s="860"/>
      <c r="F871" s="860"/>
      <c r="G871" s="868"/>
      <c r="H871" s="860"/>
      <c r="I871" s="860"/>
      <c r="J871" s="860"/>
      <c r="K871" s="860"/>
      <c r="L871" s="860"/>
      <c r="M871" s="860"/>
      <c r="N871" s="860"/>
      <c r="O871" s="860"/>
      <c r="P871" s="860"/>
      <c r="Q871" s="860"/>
      <c r="R871" s="860"/>
      <c r="S871" s="860"/>
      <c r="T871" s="860"/>
      <c r="U871" s="860"/>
      <c r="V871" s="860"/>
      <c r="W871" s="860"/>
      <c r="X871" s="860"/>
      <c r="Y871" s="860"/>
      <c r="Z871" s="860"/>
      <c r="AA871" s="860"/>
      <c r="AB871" s="860"/>
      <c r="AC871" s="860"/>
      <c r="AD871" s="860"/>
    </row>
    <row r="872" spans="1:30" ht="15.75" customHeight="1" x14ac:dyDescent="0.25">
      <c r="A872" s="860"/>
      <c r="B872" s="860"/>
      <c r="C872" s="860"/>
      <c r="D872" s="860"/>
      <c r="E872" s="860"/>
      <c r="F872" s="860"/>
      <c r="G872" s="868"/>
      <c r="H872" s="860"/>
      <c r="I872" s="860"/>
      <c r="J872" s="860"/>
      <c r="K872" s="860"/>
      <c r="L872" s="860"/>
      <c r="M872" s="860"/>
      <c r="N872" s="860"/>
      <c r="O872" s="860"/>
      <c r="P872" s="860"/>
      <c r="Q872" s="860"/>
      <c r="R872" s="860"/>
      <c r="S872" s="860"/>
      <c r="T872" s="860"/>
      <c r="U872" s="860"/>
      <c r="V872" s="860"/>
      <c r="W872" s="860"/>
      <c r="X872" s="860"/>
      <c r="Y872" s="860"/>
      <c r="Z872" s="860"/>
      <c r="AA872" s="860"/>
      <c r="AB872" s="860"/>
      <c r="AC872" s="860"/>
      <c r="AD872" s="860"/>
    </row>
    <row r="873" spans="1:30" ht="15.75" customHeight="1" x14ac:dyDescent="0.25">
      <c r="A873" s="860"/>
      <c r="B873" s="860"/>
      <c r="C873" s="860"/>
      <c r="D873" s="860"/>
      <c r="E873" s="860"/>
      <c r="F873" s="860"/>
      <c r="G873" s="868"/>
      <c r="H873" s="860"/>
      <c r="I873" s="860"/>
      <c r="J873" s="860"/>
      <c r="K873" s="860"/>
      <c r="L873" s="860"/>
      <c r="M873" s="860"/>
      <c r="N873" s="860"/>
      <c r="O873" s="860"/>
      <c r="P873" s="860"/>
      <c r="Q873" s="860"/>
      <c r="R873" s="860"/>
      <c r="S873" s="860"/>
      <c r="T873" s="860"/>
      <c r="U873" s="860"/>
      <c r="V873" s="860"/>
      <c r="W873" s="860"/>
      <c r="X873" s="860"/>
      <c r="Y873" s="860"/>
      <c r="Z873" s="860"/>
      <c r="AA873" s="860"/>
      <c r="AB873" s="860"/>
      <c r="AC873" s="860"/>
      <c r="AD873" s="860"/>
    </row>
    <row r="874" spans="1:30" ht="15.75" customHeight="1" x14ac:dyDescent="0.25">
      <c r="A874" s="860"/>
      <c r="B874" s="860"/>
      <c r="C874" s="860"/>
      <c r="D874" s="860"/>
      <c r="E874" s="860"/>
      <c r="F874" s="860"/>
      <c r="G874" s="868"/>
      <c r="H874" s="860"/>
      <c r="I874" s="860"/>
      <c r="J874" s="860"/>
      <c r="K874" s="860"/>
      <c r="L874" s="860"/>
      <c r="M874" s="860"/>
      <c r="N874" s="860"/>
      <c r="O874" s="860"/>
      <c r="P874" s="860"/>
      <c r="Q874" s="860"/>
      <c r="R874" s="860"/>
      <c r="S874" s="860"/>
      <c r="T874" s="860"/>
      <c r="U874" s="860"/>
      <c r="V874" s="860"/>
      <c r="W874" s="860"/>
      <c r="X874" s="860"/>
      <c r="Y874" s="860"/>
      <c r="Z874" s="860"/>
      <c r="AA874" s="860"/>
      <c r="AB874" s="860"/>
      <c r="AC874" s="860"/>
      <c r="AD874" s="860"/>
    </row>
    <row r="875" spans="1:30" ht="15.75" customHeight="1" x14ac:dyDescent="0.25">
      <c r="A875" s="860"/>
      <c r="B875" s="860"/>
      <c r="C875" s="860"/>
      <c r="D875" s="860"/>
      <c r="E875" s="860"/>
      <c r="F875" s="860"/>
      <c r="G875" s="868"/>
      <c r="H875" s="860"/>
      <c r="I875" s="860"/>
      <c r="J875" s="860"/>
      <c r="K875" s="860"/>
      <c r="L875" s="860"/>
      <c r="M875" s="860"/>
      <c r="N875" s="860"/>
      <c r="O875" s="860"/>
      <c r="P875" s="860"/>
      <c r="Q875" s="860"/>
      <c r="R875" s="860"/>
      <c r="S875" s="860"/>
      <c r="T875" s="860"/>
      <c r="U875" s="860"/>
      <c r="V875" s="860"/>
      <c r="W875" s="860"/>
      <c r="X875" s="860"/>
      <c r="Y875" s="860"/>
      <c r="Z875" s="860"/>
      <c r="AA875" s="860"/>
      <c r="AB875" s="860"/>
      <c r="AC875" s="860"/>
      <c r="AD875" s="860"/>
    </row>
    <row r="876" spans="1:30" ht="15.75" customHeight="1" x14ac:dyDescent="0.25">
      <c r="A876" s="860"/>
      <c r="B876" s="860"/>
      <c r="C876" s="860"/>
      <c r="D876" s="860"/>
      <c r="E876" s="860"/>
      <c r="F876" s="860"/>
      <c r="G876" s="868"/>
      <c r="H876" s="860"/>
      <c r="I876" s="860"/>
      <c r="J876" s="860"/>
      <c r="K876" s="860"/>
      <c r="L876" s="860"/>
      <c r="M876" s="860"/>
      <c r="N876" s="860"/>
      <c r="O876" s="860"/>
      <c r="P876" s="860"/>
      <c r="Q876" s="860"/>
      <c r="R876" s="860"/>
      <c r="S876" s="860"/>
      <c r="T876" s="860"/>
      <c r="U876" s="860"/>
      <c r="V876" s="860"/>
      <c r="W876" s="860"/>
      <c r="X876" s="860"/>
      <c r="Y876" s="860"/>
      <c r="Z876" s="860"/>
      <c r="AA876" s="860"/>
      <c r="AB876" s="860"/>
      <c r="AC876" s="860"/>
      <c r="AD876" s="860"/>
    </row>
    <row r="877" spans="1:30" ht="15.75" customHeight="1" x14ac:dyDescent="0.25">
      <c r="A877" s="860"/>
      <c r="B877" s="860"/>
      <c r="C877" s="860"/>
      <c r="D877" s="860"/>
      <c r="E877" s="860"/>
      <c r="F877" s="860"/>
      <c r="G877" s="868"/>
      <c r="H877" s="860"/>
      <c r="I877" s="860"/>
      <c r="J877" s="860"/>
      <c r="K877" s="860"/>
      <c r="L877" s="860"/>
      <c r="M877" s="860"/>
      <c r="N877" s="860"/>
      <c r="O877" s="860"/>
      <c r="P877" s="860"/>
      <c r="Q877" s="860"/>
      <c r="R877" s="860"/>
      <c r="S877" s="860"/>
      <c r="T877" s="860"/>
      <c r="U877" s="860"/>
      <c r="V877" s="860"/>
      <c r="W877" s="860"/>
      <c r="X877" s="860"/>
      <c r="Y877" s="860"/>
      <c r="Z877" s="860"/>
      <c r="AA877" s="860"/>
      <c r="AB877" s="860"/>
      <c r="AC877" s="860"/>
      <c r="AD877" s="860"/>
    </row>
    <row r="878" spans="1:30" ht="15.75" customHeight="1" x14ac:dyDescent="0.25">
      <c r="A878" s="860"/>
      <c r="B878" s="860"/>
      <c r="C878" s="860"/>
      <c r="D878" s="860"/>
      <c r="E878" s="860"/>
      <c r="F878" s="860"/>
      <c r="G878" s="868"/>
      <c r="H878" s="860"/>
      <c r="I878" s="860"/>
      <c r="J878" s="860"/>
      <c r="K878" s="860"/>
      <c r="L878" s="860"/>
      <c r="M878" s="860"/>
      <c r="N878" s="860"/>
      <c r="O878" s="860"/>
      <c r="P878" s="860"/>
      <c r="Q878" s="860"/>
      <c r="R878" s="860"/>
      <c r="S878" s="860"/>
      <c r="T878" s="860"/>
      <c r="U878" s="860"/>
      <c r="V878" s="860"/>
      <c r="W878" s="860"/>
      <c r="X878" s="860"/>
      <c r="Y878" s="860"/>
      <c r="Z878" s="860"/>
      <c r="AA878" s="860"/>
      <c r="AB878" s="860"/>
      <c r="AC878" s="860"/>
      <c r="AD878" s="860"/>
    </row>
    <row r="879" spans="1:30" ht="15.75" customHeight="1" x14ac:dyDescent="0.25">
      <c r="A879" s="860"/>
      <c r="B879" s="860"/>
      <c r="C879" s="860"/>
      <c r="D879" s="860"/>
      <c r="E879" s="860"/>
      <c r="F879" s="860"/>
      <c r="G879" s="868"/>
      <c r="H879" s="860"/>
      <c r="I879" s="860"/>
      <c r="J879" s="860"/>
      <c r="K879" s="860"/>
      <c r="L879" s="860"/>
      <c r="M879" s="860"/>
      <c r="N879" s="860"/>
      <c r="O879" s="860"/>
      <c r="P879" s="860"/>
      <c r="Q879" s="860"/>
      <c r="R879" s="860"/>
      <c r="S879" s="860"/>
      <c r="T879" s="860"/>
      <c r="U879" s="860"/>
      <c r="V879" s="860"/>
      <c r="W879" s="860"/>
      <c r="X879" s="860"/>
      <c r="Y879" s="860"/>
      <c r="Z879" s="860"/>
      <c r="AA879" s="860"/>
      <c r="AB879" s="860"/>
      <c r="AC879" s="860"/>
      <c r="AD879" s="860"/>
    </row>
    <row r="880" spans="1:30" ht="15.75" customHeight="1" x14ac:dyDescent="0.25">
      <c r="A880" s="860"/>
      <c r="B880" s="860"/>
      <c r="C880" s="860"/>
      <c r="D880" s="860"/>
      <c r="E880" s="860"/>
      <c r="F880" s="860"/>
      <c r="G880" s="868"/>
      <c r="H880" s="860"/>
      <c r="I880" s="860"/>
      <c r="J880" s="860"/>
      <c r="K880" s="860"/>
      <c r="L880" s="860"/>
      <c r="M880" s="860"/>
      <c r="N880" s="860"/>
      <c r="O880" s="860"/>
      <c r="P880" s="860"/>
      <c r="Q880" s="860"/>
      <c r="R880" s="860"/>
      <c r="S880" s="860"/>
      <c r="T880" s="860"/>
      <c r="U880" s="860"/>
      <c r="V880" s="860"/>
      <c r="W880" s="860"/>
      <c r="X880" s="860"/>
      <c r="Y880" s="860"/>
      <c r="Z880" s="860"/>
      <c r="AA880" s="860"/>
      <c r="AB880" s="860"/>
      <c r="AC880" s="860"/>
      <c r="AD880" s="860"/>
    </row>
    <row r="881" spans="1:30" ht="15.75" customHeight="1" x14ac:dyDescent="0.25">
      <c r="A881" s="860"/>
      <c r="B881" s="860"/>
      <c r="C881" s="860"/>
      <c r="D881" s="860"/>
      <c r="E881" s="860"/>
      <c r="F881" s="860"/>
      <c r="G881" s="868"/>
      <c r="H881" s="860"/>
      <c r="I881" s="860"/>
      <c r="J881" s="860"/>
      <c r="K881" s="860"/>
      <c r="L881" s="860"/>
      <c r="M881" s="860"/>
      <c r="N881" s="860"/>
      <c r="O881" s="860"/>
      <c r="P881" s="860"/>
      <c r="Q881" s="860"/>
      <c r="R881" s="860"/>
      <c r="S881" s="860"/>
      <c r="T881" s="860"/>
      <c r="U881" s="860"/>
      <c r="V881" s="860"/>
      <c r="W881" s="860"/>
      <c r="X881" s="860"/>
      <c r="Y881" s="860"/>
      <c r="Z881" s="860"/>
      <c r="AA881" s="860"/>
      <c r="AB881" s="860"/>
      <c r="AC881" s="860"/>
      <c r="AD881" s="860"/>
    </row>
    <row r="882" spans="1:30" ht="15.75" customHeight="1" x14ac:dyDescent="0.25">
      <c r="A882" s="860"/>
      <c r="B882" s="860"/>
      <c r="C882" s="860"/>
      <c r="D882" s="860"/>
      <c r="E882" s="860"/>
      <c r="F882" s="860"/>
      <c r="G882" s="868"/>
      <c r="H882" s="860"/>
      <c r="I882" s="860"/>
      <c r="J882" s="860"/>
      <c r="K882" s="860"/>
      <c r="L882" s="860"/>
      <c r="M882" s="860"/>
      <c r="N882" s="860"/>
      <c r="O882" s="860"/>
      <c r="P882" s="860"/>
      <c r="Q882" s="860"/>
      <c r="R882" s="860"/>
      <c r="S882" s="860"/>
      <c r="T882" s="860"/>
      <c r="U882" s="860"/>
      <c r="V882" s="860"/>
      <c r="W882" s="860"/>
      <c r="X882" s="860"/>
      <c r="Y882" s="860"/>
      <c r="Z882" s="860"/>
      <c r="AA882" s="860"/>
      <c r="AB882" s="860"/>
      <c r="AC882" s="860"/>
      <c r="AD882" s="860"/>
    </row>
    <row r="883" spans="1:30" ht="15.75" customHeight="1" x14ac:dyDescent="0.25">
      <c r="A883" s="860"/>
      <c r="B883" s="860"/>
      <c r="C883" s="860"/>
      <c r="D883" s="860"/>
      <c r="E883" s="860"/>
      <c r="F883" s="860"/>
      <c r="G883" s="868"/>
      <c r="H883" s="860"/>
      <c r="I883" s="860"/>
      <c r="J883" s="860"/>
      <c r="K883" s="860"/>
      <c r="L883" s="860"/>
      <c r="M883" s="860"/>
      <c r="N883" s="860"/>
      <c r="O883" s="860"/>
      <c r="P883" s="860"/>
      <c r="Q883" s="860"/>
      <c r="R883" s="860"/>
      <c r="S883" s="860"/>
      <c r="T883" s="860"/>
      <c r="U883" s="860"/>
      <c r="V883" s="860"/>
      <c r="W883" s="860"/>
      <c r="X883" s="860"/>
      <c r="Y883" s="860"/>
      <c r="Z883" s="860"/>
      <c r="AA883" s="860"/>
      <c r="AB883" s="860"/>
      <c r="AC883" s="860"/>
      <c r="AD883" s="860"/>
    </row>
    <row r="884" spans="1:30" ht="15.75" customHeight="1" x14ac:dyDescent="0.25">
      <c r="A884" s="860"/>
      <c r="B884" s="860"/>
      <c r="C884" s="860"/>
      <c r="D884" s="860"/>
      <c r="E884" s="860"/>
      <c r="F884" s="860"/>
      <c r="G884" s="868"/>
      <c r="H884" s="860"/>
      <c r="I884" s="860"/>
      <c r="J884" s="860"/>
      <c r="K884" s="860"/>
      <c r="L884" s="860"/>
      <c r="M884" s="860"/>
      <c r="N884" s="860"/>
      <c r="O884" s="860"/>
      <c r="P884" s="860"/>
      <c r="Q884" s="860"/>
      <c r="R884" s="860"/>
      <c r="S884" s="860"/>
      <c r="T884" s="860"/>
      <c r="U884" s="860"/>
      <c r="V884" s="860"/>
      <c r="W884" s="860"/>
      <c r="X884" s="860"/>
      <c r="Y884" s="860"/>
      <c r="Z884" s="860"/>
      <c r="AA884" s="860"/>
      <c r="AB884" s="860"/>
      <c r="AC884" s="860"/>
      <c r="AD884" s="860"/>
    </row>
    <row r="885" spans="1:30" ht="15.75" customHeight="1" x14ac:dyDescent="0.25">
      <c r="A885" s="860"/>
      <c r="B885" s="860"/>
      <c r="C885" s="860"/>
      <c r="D885" s="860"/>
      <c r="E885" s="860"/>
      <c r="F885" s="860"/>
      <c r="G885" s="868"/>
      <c r="H885" s="860"/>
      <c r="I885" s="860"/>
      <c r="J885" s="860"/>
      <c r="K885" s="860"/>
      <c r="L885" s="860"/>
      <c r="M885" s="860"/>
      <c r="N885" s="860"/>
      <c r="O885" s="860"/>
      <c r="P885" s="860"/>
      <c r="Q885" s="860"/>
      <c r="R885" s="860"/>
      <c r="S885" s="860"/>
      <c r="T885" s="860"/>
      <c r="U885" s="860"/>
      <c r="V885" s="860"/>
      <c r="W885" s="860"/>
      <c r="X885" s="860"/>
      <c r="Y885" s="860"/>
      <c r="Z885" s="860"/>
      <c r="AA885" s="860"/>
      <c r="AB885" s="860"/>
      <c r="AC885" s="860"/>
      <c r="AD885" s="860"/>
    </row>
    <row r="886" spans="1:30" ht="15.75" customHeight="1" x14ac:dyDescent="0.25">
      <c r="A886" s="860"/>
      <c r="B886" s="860"/>
      <c r="C886" s="860"/>
      <c r="D886" s="860"/>
      <c r="E886" s="860"/>
      <c r="F886" s="860"/>
      <c r="G886" s="868"/>
      <c r="H886" s="860"/>
      <c r="I886" s="860"/>
      <c r="J886" s="860"/>
      <c r="K886" s="860"/>
      <c r="L886" s="860"/>
      <c r="M886" s="860"/>
      <c r="N886" s="860"/>
      <c r="O886" s="860"/>
      <c r="P886" s="860"/>
      <c r="Q886" s="860"/>
      <c r="R886" s="860"/>
      <c r="S886" s="860"/>
      <c r="T886" s="860"/>
      <c r="U886" s="860"/>
      <c r="V886" s="860"/>
      <c r="W886" s="860"/>
      <c r="X886" s="860"/>
      <c r="Y886" s="860"/>
      <c r="Z886" s="860"/>
      <c r="AA886" s="860"/>
      <c r="AB886" s="860"/>
      <c r="AC886" s="860"/>
      <c r="AD886" s="860"/>
    </row>
    <row r="887" spans="1:30" ht="15.75" customHeight="1" x14ac:dyDescent="0.25">
      <c r="A887" s="860"/>
      <c r="B887" s="860"/>
      <c r="C887" s="860"/>
      <c r="D887" s="860"/>
      <c r="E887" s="860"/>
      <c r="F887" s="860"/>
      <c r="G887" s="868"/>
      <c r="H887" s="860"/>
      <c r="I887" s="860"/>
      <c r="J887" s="860"/>
      <c r="K887" s="860"/>
      <c r="L887" s="860"/>
      <c r="M887" s="860"/>
      <c r="N887" s="860"/>
      <c r="O887" s="860"/>
      <c r="P887" s="860"/>
      <c r="Q887" s="860"/>
      <c r="R887" s="860"/>
      <c r="S887" s="860"/>
      <c r="T887" s="860"/>
      <c r="U887" s="860"/>
      <c r="V887" s="860"/>
      <c r="W887" s="860"/>
      <c r="X887" s="860"/>
      <c r="Y887" s="860"/>
      <c r="Z887" s="860"/>
      <c r="AA887" s="860"/>
      <c r="AB887" s="860"/>
      <c r="AC887" s="860"/>
      <c r="AD887" s="860"/>
    </row>
    <row r="888" spans="1:30" ht="15.75" customHeight="1" x14ac:dyDescent="0.25">
      <c r="A888" s="860"/>
      <c r="B888" s="860"/>
      <c r="C888" s="860"/>
      <c r="D888" s="860"/>
      <c r="E888" s="860"/>
      <c r="F888" s="860"/>
      <c r="G888" s="868"/>
      <c r="H888" s="860"/>
      <c r="I888" s="860"/>
      <c r="J888" s="860"/>
      <c r="K888" s="860"/>
      <c r="L888" s="860"/>
      <c r="M888" s="860"/>
      <c r="N888" s="860"/>
      <c r="O888" s="860"/>
      <c r="P888" s="860"/>
      <c r="Q888" s="860"/>
      <c r="R888" s="860"/>
      <c r="S888" s="860"/>
      <c r="T888" s="860"/>
      <c r="U888" s="860"/>
      <c r="V888" s="860"/>
      <c r="W888" s="860"/>
      <c r="X888" s="860"/>
      <c r="Y888" s="860"/>
      <c r="Z888" s="860"/>
      <c r="AA888" s="860"/>
      <c r="AB888" s="860"/>
      <c r="AC888" s="860"/>
      <c r="AD888" s="860"/>
    </row>
    <row r="889" spans="1:30" ht="15.75" customHeight="1" x14ac:dyDescent="0.25">
      <c r="A889" s="860"/>
      <c r="B889" s="860"/>
      <c r="C889" s="860"/>
      <c r="D889" s="860"/>
      <c r="E889" s="860"/>
      <c r="F889" s="860"/>
      <c r="G889" s="868"/>
      <c r="H889" s="860"/>
      <c r="I889" s="860"/>
      <c r="J889" s="860"/>
      <c r="K889" s="860"/>
      <c r="L889" s="860"/>
      <c r="M889" s="860"/>
      <c r="N889" s="860"/>
      <c r="O889" s="860"/>
      <c r="P889" s="860"/>
      <c r="Q889" s="860"/>
      <c r="R889" s="860"/>
      <c r="S889" s="860"/>
      <c r="T889" s="860"/>
      <c r="U889" s="860"/>
      <c r="V889" s="860"/>
      <c r="W889" s="860"/>
      <c r="X889" s="860"/>
      <c r="Y889" s="860"/>
      <c r="Z889" s="860"/>
      <c r="AA889" s="860"/>
      <c r="AB889" s="860"/>
      <c r="AC889" s="860"/>
      <c r="AD889" s="860"/>
    </row>
    <row r="890" spans="1:30" ht="15.75" customHeight="1" x14ac:dyDescent="0.25">
      <c r="A890" s="860"/>
      <c r="B890" s="860"/>
      <c r="C890" s="860"/>
      <c r="D890" s="860"/>
      <c r="E890" s="860"/>
      <c r="F890" s="860"/>
      <c r="G890" s="868"/>
      <c r="H890" s="860"/>
      <c r="I890" s="860"/>
      <c r="J890" s="860"/>
      <c r="K890" s="860"/>
      <c r="L890" s="860"/>
      <c r="M890" s="860"/>
      <c r="N890" s="860"/>
      <c r="O890" s="860"/>
      <c r="P890" s="860"/>
      <c r="Q890" s="860"/>
      <c r="R890" s="860"/>
      <c r="S890" s="860"/>
      <c r="T890" s="860"/>
      <c r="U890" s="860"/>
      <c r="V890" s="860"/>
      <c r="W890" s="860"/>
      <c r="X890" s="860"/>
      <c r="Y890" s="860"/>
      <c r="Z890" s="860"/>
      <c r="AA890" s="860"/>
      <c r="AB890" s="860"/>
      <c r="AC890" s="860"/>
      <c r="AD890" s="860"/>
    </row>
    <row r="891" spans="1:30" ht="15.75" customHeight="1" x14ac:dyDescent="0.25">
      <c r="A891" s="860"/>
      <c r="B891" s="860"/>
      <c r="C891" s="860"/>
      <c r="D891" s="860"/>
      <c r="E891" s="860"/>
      <c r="F891" s="860"/>
      <c r="G891" s="868"/>
      <c r="H891" s="860"/>
      <c r="I891" s="860"/>
      <c r="J891" s="860"/>
      <c r="K891" s="860"/>
      <c r="L891" s="860"/>
      <c r="M891" s="860"/>
      <c r="N891" s="860"/>
      <c r="O891" s="860"/>
      <c r="P891" s="860"/>
      <c r="Q891" s="860"/>
      <c r="R891" s="860"/>
      <c r="S891" s="860"/>
      <c r="T891" s="860"/>
      <c r="U891" s="860"/>
      <c r="V891" s="860"/>
      <c r="W891" s="860"/>
      <c r="X891" s="860"/>
      <c r="Y891" s="860"/>
      <c r="Z891" s="860"/>
      <c r="AA891" s="860"/>
      <c r="AB891" s="860"/>
      <c r="AC891" s="860"/>
      <c r="AD891" s="860"/>
    </row>
    <row r="892" spans="1:30" ht="15.75" customHeight="1" x14ac:dyDescent="0.25">
      <c r="A892" s="860"/>
      <c r="B892" s="860"/>
      <c r="C892" s="860"/>
      <c r="D892" s="860"/>
      <c r="E892" s="860"/>
      <c r="F892" s="860"/>
      <c r="G892" s="868"/>
      <c r="H892" s="860"/>
      <c r="I892" s="860"/>
      <c r="J892" s="860"/>
      <c r="K892" s="860"/>
      <c r="L892" s="860"/>
      <c r="M892" s="860"/>
      <c r="N892" s="860"/>
      <c r="O892" s="860"/>
      <c r="P892" s="860"/>
      <c r="Q892" s="860"/>
      <c r="R892" s="860"/>
      <c r="S892" s="860"/>
      <c r="T892" s="860"/>
      <c r="U892" s="860"/>
      <c r="V892" s="860"/>
      <c r="W892" s="860"/>
      <c r="X892" s="860"/>
      <c r="Y892" s="860"/>
      <c r="Z892" s="860"/>
      <c r="AA892" s="860"/>
      <c r="AB892" s="860"/>
      <c r="AC892" s="860"/>
      <c r="AD892" s="860"/>
    </row>
    <row r="893" spans="1:30" ht="15.75" customHeight="1" x14ac:dyDescent="0.25">
      <c r="A893" s="860"/>
      <c r="B893" s="860"/>
      <c r="C893" s="860"/>
      <c r="D893" s="860"/>
      <c r="E893" s="860"/>
      <c r="F893" s="860"/>
      <c r="G893" s="868"/>
      <c r="H893" s="860"/>
      <c r="I893" s="860"/>
      <c r="J893" s="860"/>
      <c r="K893" s="860"/>
      <c r="L893" s="860"/>
      <c r="M893" s="860"/>
      <c r="N893" s="860"/>
      <c r="O893" s="860"/>
      <c r="P893" s="860"/>
      <c r="Q893" s="860"/>
      <c r="R893" s="860"/>
      <c r="S893" s="860"/>
      <c r="T893" s="860"/>
      <c r="U893" s="860"/>
      <c r="V893" s="860"/>
      <c r="W893" s="860"/>
      <c r="X893" s="860"/>
      <c r="Y893" s="860"/>
      <c r="Z893" s="860"/>
      <c r="AA893" s="860"/>
      <c r="AB893" s="860"/>
      <c r="AC893" s="860"/>
      <c r="AD893" s="860"/>
    </row>
    <row r="894" spans="1:30" ht="15.75" customHeight="1" x14ac:dyDescent="0.25">
      <c r="A894" s="860"/>
      <c r="B894" s="860"/>
      <c r="C894" s="860"/>
      <c r="D894" s="860"/>
      <c r="E894" s="860"/>
      <c r="F894" s="860"/>
      <c r="G894" s="868"/>
      <c r="H894" s="860"/>
      <c r="I894" s="860"/>
      <c r="J894" s="860"/>
      <c r="K894" s="860"/>
      <c r="L894" s="860"/>
      <c r="M894" s="860"/>
      <c r="N894" s="860"/>
      <c r="O894" s="860"/>
      <c r="P894" s="860"/>
      <c r="Q894" s="860"/>
      <c r="R894" s="860"/>
      <c r="S894" s="860"/>
      <c r="T894" s="860"/>
      <c r="U894" s="860"/>
      <c r="V894" s="860"/>
      <c r="W894" s="860"/>
      <c r="X894" s="860"/>
      <c r="Y894" s="860"/>
      <c r="Z894" s="860"/>
      <c r="AA894" s="860"/>
      <c r="AB894" s="860"/>
      <c r="AC894" s="860"/>
      <c r="AD894" s="860"/>
    </row>
    <row r="895" spans="1:30" ht="15.75" customHeight="1" x14ac:dyDescent="0.25">
      <c r="A895" s="860"/>
      <c r="B895" s="860"/>
      <c r="C895" s="860"/>
      <c r="D895" s="860"/>
      <c r="E895" s="860"/>
      <c r="F895" s="860"/>
      <c r="G895" s="868"/>
      <c r="H895" s="860"/>
      <c r="I895" s="860"/>
      <c r="J895" s="860"/>
      <c r="K895" s="860"/>
      <c r="L895" s="860"/>
      <c r="M895" s="860"/>
      <c r="N895" s="860"/>
      <c r="O895" s="860"/>
      <c r="P895" s="860"/>
      <c r="Q895" s="860"/>
      <c r="R895" s="860"/>
      <c r="S895" s="860"/>
      <c r="T895" s="860"/>
      <c r="U895" s="860"/>
      <c r="V895" s="860"/>
      <c r="W895" s="860"/>
      <c r="X895" s="860"/>
      <c r="Y895" s="860"/>
      <c r="Z895" s="860"/>
      <c r="AA895" s="860"/>
      <c r="AB895" s="860"/>
      <c r="AC895" s="860"/>
      <c r="AD895" s="860"/>
    </row>
    <row r="896" spans="1:30" ht="15.75" customHeight="1" x14ac:dyDescent="0.25">
      <c r="A896" s="860"/>
      <c r="B896" s="860"/>
      <c r="C896" s="860"/>
      <c r="D896" s="860"/>
      <c r="E896" s="860"/>
      <c r="F896" s="860"/>
      <c r="G896" s="868"/>
      <c r="H896" s="860"/>
      <c r="I896" s="860"/>
      <c r="J896" s="860"/>
      <c r="K896" s="860"/>
      <c r="L896" s="860"/>
      <c r="M896" s="860"/>
      <c r="N896" s="860"/>
      <c r="O896" s="860"/>
      <c r="P896" s="860"/>
      <c r="Q896" s="860"/>
      <c r="R896" s="860"/>
      <c r="S896" s="860"/>
      <c r="T896" s="860"/>
      <c r="U896" s="860"/>
      <c r="V896" s="860"/>
      <c r="W896" s="860"/>
      <c r="X896" s="860"/>
      <c r="Y896" s="860"/>
      <c r="Z896" s="860"/>
      <c r="AA896" s="860"/>
      <c r="AB896" s="860"/>
      <c r="AC896" s="860"/>
      <c r="AD896" s="860"/>
    </row>
    <row r="897" spans="1:30" ht="15.75" customHeight="1" x14ac:dyDescent="0.25">
      <c r="A897" s="860"/>
      <c r="B897" s="860"/>
      <c r="C897" s="860"/>
      <c r="D897" s="860"/>
      <c r="E897" s="860"/>
      <c r="F897" s="860"/>
      <c r="G897" s="868"/>
      <c r="H897" s="860"/>
      <c r="I897" s="860"/>
      <c r="J897" s="860"/>
      <c r="K897" s="860"/>
      <c r="L897" s="860"/>
      <c r="M897" s="860"/>
      <c r="N897" s="860"/>
      <c r="O897" s="860"/>
      <c r="P897" s="860"/>
      <c r="Q897" s="860"/>
      <c r="R897" s="860"/>
      <c r="S897" s="860"/>
      <c r="T897" s="860"/>
      <c r="U897" s="860"/>
      <c r="V897" s="860"/>
      <c r="W897" s="860"/>
      <c r="X897" s="860"/>
      <c r="Y897" s="860"/>
      <c r="Z897" s="860"/>
      <c r="AA897" s="860"/>
      <c r="AB897" s="860"/>
      <c r="AC897" s="860"/>
      <c r="AD897" s="860"/>
    </row>
    <row r="898" spans="1:30" ht="15.75" customHeight="1" x14ac:dyDescent="0.25">
      <c r="A898" s="860"/>
      <c r="B898" s="860"/>
      <c r="C898" s="860"/>
      <c r="D898" s="860"/>
      <c r="E898" s="860"/>
      <c r="F898" s="860"/>
      <c r="G898" s="868"/>
      <c r="H898" s="860"/>
      <c r="I898" s="860"/>
      <c r="J898" s="860"/>
      <c r="K898" s="860"/>
      <c r="L898" s="860"/>
      <c r="M898" s="860"/>
      <c r="N898" s="860"/>
      <c r="O898" s="860"/>
      <c r="P898" s="860"/>
      <c r="Q898" s="860"/>
      <c r="R898" s="860"/>
      <c r="S898" s="860"/>
      <c r="T898" s="860"/>
      <c r="U898" s="860"/>
      <c r="V898" s="860"/>
      <c r="W898" s="860"/>
      <c r="X898" s="860"/>
      <c r="Y898" s="860"/>
      <c r="Z898" s="860"/>
      <c r="AA898" s="860"/>
      <c r="AB898" s="860"/>
      <c r="AC898" s="860"/>
      <c r="AD898" s="860"/>
    </row>
    <row r="899" spans="1:30" ht="15.75" customHeight="1" x14ac:dyDescent="0.25">
      <c r="A899" s="860"/>
      <c r="B899" s="860"/>
      <c r="C899" s="860"/>
      <c r="D899" s="860"/>
      <c r="E899" s="860"/>
      <c r="F899" s="860"/>
      <c r="G899" s="868"/>
      <c r="H899" s="860"/>
      <c r="I899" s="860"/>
      <c r="J899" s="860"/>
      <c r="K899" s="860"/>
      <c r="L899" s="860"/>
      <c r="M899" s="860"/>
      <c r="N899" s="860"/>
      <c r="O899" s="860"/>
      <c r="P899" s="860"/>
      <c r="Q899" s="860"/>
      <c r="R899" s="860"/>
      <c r="S899" s="860"/>
      <c r="T899" s="860"/>
      <c r="U899" s="860"/>
      <c r="V899" s="860"/>
      <c r="W899" s="860"/>
      <c r="X899" s="860"/>
      <c r="Y899" s="860"/>
      <c r="Z899" s="860"/>
      <c r="AA899" s="860"/>
      <c r="AB899" s="860"/>
      <c r="AC899" s="860"/>
      <c r="AD899" s="860"/>
    </row>
    <row r="900" spans="1:30" ht="15.75" customHeight="1" x14ac:dyDescent="0.25">
      <c r="A900" s="860"/>
      <c r="B900" s="860"/>
      <c r="C900" s="860"/>
      <c r="D900" s="860"/>
      <c r="E900" s="860"/>
      <c r="F900" s="860"/>
      <c r="G900" s="868"/>
      <c r="H900" s="860"/>
      <c r="I900" s="860"/>
      <c r="J900" s="860"/>
      <c r="K900" s="860"/>
      <c r="L900" s="860"/>
      <c r="M900" s="860"/>
      <c r="N900" s="860"/>
      <c r="O900" s="860"/>
      <c r="P900" s="860"/>
      <c r="Q900" s="860"/>
      <c r="R900" s="860"/>
      <c r="S900" s="860"/>
      <c r="T900" s="860"/>
      <c r="U900" s="860"/>
      <c r="V900" s="860"/>
      <c r="W900" s="860"/>
      <c r="X900" s="860"/>
      <c r="Y900" s="860"/>
      <c r="Z900" s="860"/>
      <c r="AA900" s="860"/>
      <c r="AB900" s="860"/>
      <c r="AC900" s="860"/>
      <c r="AD900" s="860"/>
    </row>
    <row r="901" spans="1:30" ht="15.75" customHeight="1" x14ac:dyDescent="0.25">
      <c r="A901" s="860"/>
      <c r="B901" s="860"/>
      <c r="C901" s="860"/>
      <c r="D901" s="860"/>
      <c r="E901" s="860"/>
      <c r="F901" s="860"/>
      <c r="G901" s="868"/>
      <c r="H901" s="860"/>
      <c r="I901" s="860"/>
      <c r="J901" s="860"/>
      <c r="K901" s="860"/>
      <c r="L901" s="860"/>
      <c r="M901" s="860"/>
      <c r="N901" s="860"/>
      <c r="O901" s="860"/>
      <c r="P901" s="860"/>
      <c r="Q901" s="860"/>
      <c r="R901" s="860"/>
      <c r="S901" s="860"/>
      <c r="T901" s="860"/>
      <c r="U901" s="860"/>
      <c r="V901" s="860"/>
      <c r="W901" s="860"/>
      <c r="X901" s="860"/>
      <c r="Y901" s="860"/>
      <c r="Z901" s="860"/>
      <c r="AA901" s="860"/>
      <c r="AB901" s="860"/>
      <c r="AC901" s="860"/>
      <c r="AD901" s="860"/>
    </row>
    <row r="902" spans="1:30" ht="15.75" customHeight="1" x14ac:dyDescent="0.25">
      <c r="A902" s="860"/>
      <c r="B902" s="860"/>
      <c r="C902" s="860"/>
      <c r="D902" s="860"/>
      <c r="E902" s="860"/>
      <c r="F902" s="860"/>
      <c r="G902" s="868"/>
      <c r="H902" s="860"/>
      <c r="I902" s="860"/>
      <c r="J902" s="860"/>
      <c r="K902" s="860"/>
      <c r="L902" s="860"/>
      <c r="M902" s="860"/>
      <c r="N902" s="860"/>
      <c r="O902" s="860"/>
      <c r="P902" s="860"/>
      <c r="Q902" s="860"/>
      <c r="R902" s="860"/>
      <c r="S902" s="860"/>
      <c r="T902" s="860"/>
      <c r="U902" s="860"/>
      <c r="V902" s="860"/>
      <c r="W902" s="860"/>
      <c r="X902" s="860"/>
      <c r="Y902" s="860"/>
      <c r="Z902" s="860"/>
      <c r="AA902" s="860"/>
      <c r="AB902" s="860"/>
      <c r="AC902" s="860"/>
      <c r="AD902" s="860"/>
    </row>
    <row r="903" spans="1:30" ht="15.75" customHeight="1" x14ac:dyDescent="0.25">
      <c r="A903" s="860"/>
      <c r="B903" s="860"/>
      <c r="C903" s="860"/>
      <c r="D903" s="860"/>
      <c r="E903" s="860"/>
      <c r="F903" s="860"/>
      <c r="G903" s="868"/>
      <c r="H903" s="860"/>
      <c r="I903" s="860"/>
      <c r="J903" s="860"/>
      <c r="K903" s="860"/>
      <c r="L903" s="860"/>
      <c r="M903" s="860"/>
      <c r="N903" s="860"/>
      <c r="O903" s="860"/>
      <c r="P903" s="860"/>
      <c r="Q903" s="860"/>
      <c r="R903" s="860"/>
      <c r="S903" s="860"/>
      <c r="T903" s="860"/>
      <c r="U903" s="860"/>
      <c r="V903" s="860"/>
      <c r="W903" s="860"/>
      <c r="X903" s="860"/>
      <c r="Y903" s="860"/>
      <c r="Z903" s="860"/>
      <c r="AA903" s="860"/>
      <c r="AB903" s="860"/>
      <c r="AC903" s="860"/>
      <c r="AD903" s="860"/>
    </row>
    <row r="904" spans="1:30" ht="15.75" customHeight="1" x14ac:dyDescent="0.25">
      <c r="A904" s="860"/>
      <c r="B904" s="860"/>
      <c r="C904" s="860"/>
      <c r="D904" s="860"/>
      <c r="E904" s="860"/>
      <c r="F904" s="860"/>
      <c r="G904" s="868"/>
      <c r="H904" s="860"/>
      <c r="I904" s="860"/>
      <c r="J904" s="860"/>
      <c r="K904" s="860"/>
      <c r="L904" s="860"/>
      <c r="M904" s="860"/>
      <c r="N904" s="860"/>
      <c r="O904" s="860"/>
      <c r="P904" s="860"/>
      <c r="Q904" s="860"/>
      <c r="R904" s="860"/>
      <c r="S904" s="860"/>
      <c r="T904" s="860"/>
      <c r="U904" s="860"/>
      <c r="V904" s="860"/>
      <c r="W904" s="860"/>
      <c r="X904" s="860"/>
      <c r="Y904" s="860"/>
      <c r="Z904" s="860"/>
      <c r="AA904" s="860"/>
      <c r="AB904" s="860"/>
      <c r="AC904" s="860"/>
      <c r="AD904" s="860"/>
    </row>
    <row r="905" spans="1:30" ht="15.75" customHeight="1" x14ac:dyDescent="0.25">
      <c r="A905" s="860"/>
      <c r="B905" s="860"/>
      <c r="C905" s="860"/>
      <c r="D905" s="860"/>
      <c r="E905" s="860"/>
      <c r="F905" s="860"/>
      <c r="G905" s="868"/>
      <c r="H905" s="860"/>
      <c r="I905" s="860"/>
      <c r="J905" s="860"/>
      <c r="K905" s="860"/>
      <c r="L905" s="860"/>
      <c r="M905" s="860"/>
      <c r="N905" s="860"/>
      <c r="O905" s="860"/>
      <c r="P905" s="860"/>
      <c r="Q905" s="860"/>
      <c r="R905" s="860"/>
      <c r="S905" s="860"/>
      <c r="T905" s="860"/>
      <c r="U905" s="860"/>
      <c r="V905" s="860"/>
      <c r="W905" s="860"/>
      <c r="X905" s="860"/>
      <c r="Y905" s="860"/>
      <c r="Z905" s="860"/>
      <c r="AA905" s="860"/>
      <c r="AB905" s="860"/>
      <c r="AC905" s="860"/>
      <c r="AD905" s="860"/>
    </row>
    <row r="906" spans="1:30" ht="15.75" customHeight="1" x14ac:dyDescent="0.25">
      <c r="A906" s="860"/>
      <c r="B906" s="860"/>
      <c r="C906" s="860"/>
      <c r="D906" s="860"/>
      <c r="E906" s="860"/>
      <c r="F906" s="860"/>
      <c r="G906" s="868"/>
      <c r="H906" s="860"/>
      <c r="I906" s="860"/>
      <c r="J906" s="860"/>
      <c r="K906" s="860"/>
      <c r="L906" s="860"/>
      <c r="M906" s="860"/>
      <c r="N906" s="860"/>
      <c r="O906" s="860"/>
      <c r="P906" s="860"/>
      <c r="Q906" s="860"/>
      <c r="R906" s="860"/>
      <c r="S906" s="860"/>
      <c r="T906" s="860"/>
      <c r="U906" s="860"/>
      <c r="V906" s="860"/>
      <c r="W906" s="860"/>
      <c r="X906" s="860"/>
      <c r="Y906" s="860"/>
      <c r="Z906" s="860"/>
      <c r="AA906" s="860"/>
      <c r="AB906" s="860"/>
      <c r="AC906" s="860"/>
      <c r="AD906" s="860"/>
    </row>
    <row r="907" spans="1:30" ht="15.75" customHeight="1" x14ac:dyDescent="0.25">
      <c r="A907" s="860"/>
      <c r="B907" s="860"/>
      <c r="C907" s="860"/>
      <c r="D907" s="860"/>
      <c r="E907" s="860"/>
      <c r="F907" s="860"/>
      <c r="G907" s="868"/>
      <c r="H907" s="860"/>
      <c r="I907" s="860"/>
      <c r="J907" s="860"/>
      <c r="K907" s="860"/>
      <c r="L907" s="860"/>
      <c r="M907" s="860"/>
      <c r="N907" s="860"/>
      <c r="O907" s="860"/>
      <c r="P907" s="860"/>
      <c r="Q907" s="860"/>
      <c r="R907" s="860"/>
      <c r="S907" s="860"/>
      <c r="T907" s="860"/>
      <c r="U907" s="860"/>
      <c r="V907" s="860"/>
      <c r="W907" s="860"/>
      <c r="X907" s="860"/>
      <c r="Y907" s="860"/>
      <c r="Z907" s="860"/>
      <c r="AA907" s="860"/>
      <c r="AB907" s="860"/>
      <c r="AC907" s="860"/>
      <c r="AD907" s="860"/>
    </row>
    <row r="908" spans="1:30" ht="15.75" customHeight="1" x14ac:dyDescent="0.25">
      <c r="A908" s="860"/>
      <c r="B908" s="860"/>
      <c r="C908" s="860"/>
      <c r="D908" s="860"/>
      <c r="E908" s="860"/>
      <c r="F908" s="860"/>
      <c r="G908" s="868"/>
      <c r="H908" s="860"/>
      <c r="I908" s="860"/>
      <c r="J908" s="860"/>
      <c r="K908" s="860"/>
      <c r="L908" s="860"/>
      <c r="M908" s="860"/>
      <c r="N908" s="860"/>
      <c r="O908" s="860"/>
      <c r="P908" s="860"/>
      <c r="Q908" s="860"/>
      <c r="R908" s="860"/>
      <c r="S908" s="860"/>
      <c r="T908" s="860"/>
      <c r="U908" s="860"/>
      <c r="V908" s="860"/>
      <c r="W908" s="860"/>
      <c r="X908" s="860"/>
      <c r="Y908" s="860"/>
      <c r="Z908" s="860"/>
      <c r="AA908" s="860"/>
      <c r="AB908" s="860"/>
      <c r="AC908" s="860"/>
      <c r="AD908" s="860"/>
    </row>
    <row r="909" spans="1:30" ht="15.75" customHeight="1" x14ac:dyDescent="0.25">
      <c r="A909" s="860"/>
      <c r="B909" s="860"/>
      <c r="C909" s="860"/>
      <c r="D909" s="860"/>
      <c r="E909" s="860"/>
      <c r="F909" s="860"/>
      <c r="G909" s="868"/>
      <c r="H909" s="860"/>
      <c r="I909" s="860"/>
      <c r="J909" s="860"/>
      <c r="K909" s="860"/>
      <c r="L909" s="860"/>
      <c r="M909" s="860"/>
      <c r="N909" s="860"/>
      <c r="O909" s="860"/>
      <c r="P909" s="860"/>
      <c r="Q909" s="860"/>
      <c r="R909" s="860"/>
      <c r="S909" s="860"/>
      <c r="T909" s="860"/>
      <c r="U909" s="860"/>
      <c r="V909" s="860"/>
      <c r="W909" s="860"/>
      <c r="X909" s="860"/>
      <c r="Y909" s="860"/>
      <c r="Z909" s="860"/>
      <c r="AA909" s="860"/>
      <c r="AB909" s="860"/>
      <c r="AC909" s="860"/>
      <c r="AD909" s="860"/>
    </row>
    <row r="910" spans="1:30" ht="15.75" customHeight="1" x14ac:dyDescent="0.25">
      <c r="A910" s="860"/>
      <c r="B910" s="860"/>
      <c r="C910" s="860"/>
      <c r="D910" s="860"/>
      <c r="E910" s="860"/>
      <c r="F910" s="860"/>
      <c r="G910" s="868"/>
      <c r="H910" s="860"/>
      <c r="I910" s="860"/>
      <c r="J910" s="860"/>
      <c r="K910" s="860"/>
      <c r="L910" s="860"/>
      <c r="M910" s="860"/>
      <c r="N910" s="860"/>
      <c r="O910" s="860"/>
      <c r="P910" s="860"/>
      <c r="Q910" s="860"/>
      <c r="R910" s="860"/>
      <c r="S910" s="860"/>
      <c r="T910" s="860"/>
      <c r="U910" s="860"/>
      <c r="V910" s="860"/>
      <c r="W910" s="860"/>
      <c r="X910" s="860"/>
      <c r="Y910" s="860"/>
      <c r="Z910" s="860"/>
      <c r="AA910" s="860"/>
      <c r="AB910" s="860"/>
      <c r="AC910" s="860"/>
      <c r="AD910" s="860"/>
    </row>
    <row r="911" spans="1:30" ht="15.75" customHeight="1" x14ac:dyDescent="0.25">
      <c r="A911" s="860"/>
      <c r="B911" s="860"/>
      <c r="C911" s="860"/>
      <c r="D911" s="860"/>
      <c r="E911" s="860"/>
      <c r="F911" s="860"/>
      <c r="G911" s="868"/>
      <c r="H911" s="860"/>
      <c r="I911" s="860"/>
      <c r="J911" s="860"/>
      <c r="K911" s="860"/>
      <c r="L911" s="860"/>
      <c r="M911" s="860"/>
      <c r="N911" s="860"/>
      <c r="O911" s="860"/>
      <c r="P911" s="860"/>
      <c r="Q911" s="860"/>
      <c r="R911" s="860"/>
      <c r="S911" s="860"/>
      <c r="T911" s="860"/>
      <c r="U911" s="860"/>
      <c r="V911" s="860"/>
      <c r="W911" s="860"/>
      <c r="X911" s="860"/>
      <c r="Y911" s="860"/>
      <c r="Z911" s="860"/>
      <c r="AA911" s="860"/>
      <c r="AB911" s="860"/>
      <c r="AC911" s="860"/>
      <c r="AD911" s="860"/>
    </row>
    <row r="912" spans="1:30" ht="15.75" customHeight="1" x14ac:dyDescent="0.25">
      <c r="A912" s="860"/>
      <c r="B912" s="860"/>
      <c r="C912" s="860"/>
      <c r="D912" s="860"/>
      <c r="E912" s="860"/>
      <c r="F912" s="860"/>
      <c r="G912" s="868"/>
      <c r="H912" s="860"/>
      <c r="I912" s="860"/>
      <c r="J912" s="860"/>
      <c r="K912" s="860"/>
      <c r="L912" s="860"/>
      <c r="M912" s="860"/>
      <c r="N912" s="860"/>
      <c r="O912" s="860"/>
      <c r="P912" s="860"/>
      <c r="Q912" s="860"/>
      <c r="R912" s="860"/>
      <c r="S912" s="860"/>
      <c r="T912" s="860"/>
      <c r="U912" s="860"/>
      <c r="V912" s="860"/>
      <c r="W912" s="860"/>
      <c r="X912" s="860"/>
      <c r="Y912" s="860"/>
      <c r="Z912" s="860"/>
      <c r="AA912" s="860"/>
      <c r="AB912" s="860"/>
      <c r="AC912" s="860"/>
      <c r="AD912" s="860"/>
    </row>
    <row r="913" spans="1:30" ht="15.75" customHeight="1" x14ac:dyDescent="0.25">
      <c r="A913" s="860"/>
      <c r="B913" s="860"/>
      <c r="C913" s="860"/>
      <c r="D913" s="860"/>
      <c r="E913" s="860"/>
      <c r="F913" s="860"/>
      <c r="G913" s="868"/>
      <c r="H913" s="860"/>
      <c r="I913" s="860"/>
      <c r="J913" s="860"/>
      <c r="K913" s="860"/>
      <c r="L913" s="860"/>
      <c r="M913" s="860"/>
      <c r="N913" s="860"/>
      <c r="O913" s="860"/>
      <c r="P913" s="860"/>
      <c r="Q913" s="860"/>
      <c r="R913" s="860"/>
      <c r="S913" s="860"/>
      <c r="T913" s="860"/>
      <c r="U913" s="860"/>
      <c r="V913" s="860"/>
      <c r="W913" s="860"/>
      <c r="X913" s="860"/>
      <c r="Y913" s="860"/>
      <c r="Z913" s="860"/>
      <c r="AA913" s="860"/>
      <c r="AB913" s="860"/>
      <c r="AC913" s="860"/>
      <c r="AD913" s="860"/>
    </row>
    <row r="914" spans="1:30" ht="15.75" customHeight="1" x14ac:dyDescent="0.25">
      <c r="A914" s="860"/>
      <c r="B914" s="860"/>
      <c r="C914" s="860"/>
      <c r="D914" s="860"/>
      <c r="E914" s="860"/>
      <c r="F914" s="860"/>
      <c r="G914" s="868"/>
      <c r="H914" s="860"/>
      <c r="I914" s="860"/>
      <c r="J914" s="860"/>
      <c r="K914" s="860"/>
      <c r="L914" s="860"/>
      <c r="M914" s="860"/>
      <c r="N914" s="860"/>
      <c r="O914" s="860"/>
      <c r="P914" s="860"/>
      <c r="Q914" s="860"/>
      <c r="R914" s="860"/>
      <c r="S914" s="860"/>
      <c r="T914" s="860"/>
      <c r="U914" s="860"/>
      <c r="V914" s="860"/>
      <c r="W914" s="860"/>
      <c r="X914" s="860"/>
      <c r="Y914" s="860"/>
      <c r="Z914" s="860"/>
      <c r="AA914" s="860"/>
      <c r="AB914" s="860"/>
      <c r="AC914" s="860"/>
      <c r="AD914" s="860"/>
    </row>
    <row r="915" spans="1:30" ht="15.75" customHeight="1" x14ac:dyDescent="0.25">
      <c r="A915" s="860"/>
      <c r="B915" s="860"/>
      <c r="C915" s="860"/>
      <c r="D915" s="860"/>
      <c r="E915" s="860"/>
      <c r="F915" s="860"/>
      <c r="G915" s="868"/>
      <c r="H915" s="860"/>
      <c r="I915" s="860"/>
      <c r="J915" s="860"/>
      <c r="K915" s="860"/>
      <c r="L915" s="860"/>
      <c r="M915" s="860"/>
      <c r="N915" s="860"/>
      <c r="O915" s="860"/>
      <c r="P915" s="860"/>
      <c r="Q915" s="860"/>
      <c r="R915" s="860"/>
      <c r="S915" s="860"/>
      <c r="T915" s="860"/>
      <c r="U915" s="860"/>
      <c r="V915" s="860"/>
      <c r="W915" s="860"/>
      <c r="X915" s="860"/>
      <c r="Y915" s="860"/>
      <c r="Z915" s="860"/>
      <c r="AA915" s="860"/>
      <c r="AB915" s="860"/>
      <c r="AC915" s="860"/>
      <c r="AD915" s="860"/>
    </row>
    <row r="916" spans="1:30" ht="15.75" customHeight="1" x14ac:dyDescent="0.25">
      <c r="A916" s="860"/>
      <c r="B916" s="860"/>
      <c r="C916" s="860"/>
      <c r="D916" s="860"/>
      <c r="E916" s="860"/>
      <c r="F916" s="860"/>
      <c r="G916" s="868"/>
      <c r="H916" s="860"/>
      <c r="I916" s="860"/>
      <c r="J916" s="860"/>
      <c r="K916" s="860"/>
      <c r="L916" s="860"/>
      <c r="M916" s="860"/>
      <c r="N916" s="860"/>
      <c r="O916" s="860"/>
      <c r="P916" s="860"/>
      <c r="Q916" s="860"/>
      <c r="R916" s="860"/>
      <c r="S916" s="860"/>
      <c r="T916" s="860"/>
      <c r="U916" s="860"/>
      <c r="V916" s="860"/>
      <c r="W916" s="860"/>
      <c r="X916" s="860"/>
      <c r="Y916" s="860"/>
      <c r="Z916" s="860"/>
      <c r="AA916" s="860"/>
      <c r="AB916" s="860"/>
      <c r="AC916" s="860"/>
      <c r="AD916" s="860"/>
    </row>
    <row r="917" spans="1:30" ht="15.75" customHeight="1" x14ac:dyDescent="0.25">
      <c r="A917" s="860"/>
      <c r="B917" s="860"/>
      <c r="C917" s="860"/>
      <c r="D917" s="860"/>
      <c r="E917" s="860"/>
      <c r="F917" s="860"/>
      <c r="G917" s="868"/>
      <c r="H917" s="860"/>
      <c r="I917" s="860"/>
      <c r="J917" s="860"/>
      <c r="K917" s="860"/>
      <c r="L917" s="860"/>
      <c r="M917" s="860"/>
      <c r="N917" s="860"/>
      <c r="O917" s="860"/>
      <c r="P917" s="860"/>
      <c r="Q917" s="860"/>
      <c r="R917" s="860"/>
      <c r="S917" s="860"/>
      <c r="T917" s="860"/>
      <c r="U917" s="860"/>
      <c r="V917" s="860"/>
      <c r="W917" s="860"/>
      <c r="X917" s="860"/>
      <c r="Y917" s="860"/>
      <c r="Z917" s="860"/>
      <c r="AA917" s="860"/>
      <c r="AB917" s="860"/>
      <c r="AC917" s="860"/>
      <c r="AD917" s="860"/>
    </row>
    <row r="918" spans="1:30" ht="15.75" customHeight="1" x14ac:dyDescent="0.25">
      <c r="A918" s="860"/>
      <c r="B918" s="860"/>
      <c r="C918" s="860"/>
      <c r="D918" s="860"/>
      <c r="E918" s="860"/>
      <c r="F918" s="860"/>
      <c r="G918" s="868"/>
      <c r="H918" s="860"/>
      <c r="I918" s="860"/>
      <c r="J918" s="860"/>
      <c r="K918" s="860"/>
      <c r="L918" s="860"/>
      <c r="M918" s="860"/>
      <c r="N918" s="860"/>
      <c r="O918" s="860"/>
      <c r="P918" s="860"/>
      <c r="Q918" s="860"/>
      <c r="R918" s="860"/>
      <c r="S918" s="860"/>
      <c r="T918" s="860"/>
      <c r="U918" s="860"/>
      <c r="V918" s="860"/>
      <c r="W918" s="860"/>
      <c r="X918" s="860"/>
      <c r="Y918" s="860"/>
      <c r="Z918" s="860"/>
      <c r="AA918" s="860"/>
      <c r="AB918" s="860"/>
      <c r="AC918" s="860"/>
      <c r="AD918" s="860"/>
    </row>
    <row r="919" spans="1:30" ht="15.75" customHeight="1" x14ac:dyDescent="0.25">
      <c r="A919" s="860"/>
      <c r="B919" s="860"/>
      <c r="C919" s="860"/>
      <c r="D919" s="860"/>
      <c r="E919" s="860"/>
      <c r="F919" s="860"/>
      <c r="G919" s="868"/>
      <c r="H919" s="860"/>
      <c r="I919" s="860"/>
      <c r="J919" s="860"/>
      <c r="K919" s="860"/>
      <c r="L919" s="860"/>
      <c r="M919" s="860"/>
      <c r="N919" s="860"/>
      <c r="O919" s="860"/>
      <c r="P919" s="860"/>
      <c r="Q919" s="860"/>
      <c r="R919" s="860"/>
      <c r="S919" s="860"/>
      <c r="T919" s="860"/>
      <c r="U919" s="860"/>
      <c r="V919" s="860"/>
      <c r="W919" s="860"/>
      <c r="X919" s="860"/>
      <c r="Y919" s="860"/>
      <c r="Z919" s="860"/>
      <c r="AA919" s="860"/>
      <c r="AB919" s="860"/>
      <c r="AC919" s="860"/>
      <c r="AD919" s="860"/>
    </row>
    <row r="920" spans="1:30" ht="15.75" customHeight="1" x14ac:dyDescent="0.25">
      <c r="A920" s="860"/>
      <c r="B920" s="860"/>
      <c r="C920" s="860"/>
      <c r="D920" s="860"/>
      <c r="E920" s="860"/>
      <c r="F920" s="860"/>
      <c r="G920" s="868"/>
      <c r="H920" s="860"/>
      <c r="I920" s="860"/>
      <c r="J920" s="860"/>
      <c r="K920" s="860"/>
      <c r="L920" s="860"/>
      <c r="M920" s="860"/>
      <c r="N920" s="860"/>
      <c r="O920" s="860"/>
      <c r="P920" s="860"/>
      <c r="Q920" s="860"/>
      <c r="R920" s="860"/>
      <c r="S920" s="860"/>
      <c r="T920" s="860"/>
      <c r="U920" s="860"/>
      <c r="V920" s="860"/>
      <c r="W920" s="860"/>
      <c r="X920" s="860"/>
      <c r="Y920" s="860"/>
      <c r="Z920" s="860"/>
      <c r="AA920" s="860"/>
      <c r="AB920" s="860"/>
      <c r="AC920" s="860"/>
      <c r="AD920" s="860"/>
    </row>
    <row r="921" spans="1:30" ht="15.75" customHeight="1" x14ac:dyDescent="0.25">
      <c r="A921" s="860"/>
      <c r="B921" s="860"/>
      <c r="C921" s="860"/>
      <c r="D921" s="860"/>
      <c r="E921" s="860"/>
      <c r="F921" s="860"/>
      <c r="G921" s="868"/>
      <c r="H921" s="860"/>
      <c r="I921" s="860"/>
      <c r="J921" s="860"/>
      <c r="K921" s="860"/>
      <c r="L921" s="860"/>
      <c r="M921" s="860"/>
      <c r="N921" s="860"/>
      <c r="O921" s="860"/>
      <c r="P921" s="860"/>
      <c r="Q921" s="860"/>
      <c r="R921" s="860"/>
      <c r="S921" s="860"/>
      <c r="T921" s="860"/>
      <c r="U921" s="860"/>
      <c r="V921" s="860"/>
      <c r="W921" s="860"/>
      <c r="X921" s="860"/>
      <c r="Y921" s="860"/>
      <c r="Z921" s="860"/>
      <c r="AA921" s="860"/>
      <c r="AB921" s="860"/>
      <c r="AC921" s="860"/>
      <c r="AD921" s="860"/>
    </row>
    <row r="922" spans="1:30" ht="15.75" customHeight="1" x14ac:dyDescent="0.25">
      <c r="A922" s="860"/>
      <c r="B922" s="860"/>
      <c r="C922" s="860"/>
      <c r="D922" s="860"/>
      <c r="E922" s="860"/>
      <c r="F922" s="860"/>
      <c r="G922" s="868"/>
      <c r="H922" s="860"/>
      <c r="I922" s="860"/>
      <c r="J922" s="860"/>
      <c r="K922" s="860"/>
      <c r="L922" s="860"/>
      <c r="M922" s="860"/>
      <c r="N922" s="860"/>
      <c r="O922" s="860"/>
      <c r="P922" s="860"/>
      <c r="Q922" s="860"/>
      <c r="R922" s="860"/>
      <c r="S922" s="860"/>
      <c r="T922" s="860"/>
      <c r="U922" s="860"/>
      <c r="V922" s="860"/>
      <c r="W922" s="860"/>
      <c r="X922" s="860"/>
      <c r="Y922" s="860"/>
      <c r="Z922" s="860"/>
      <c r="AA922" s="860"/>
      <c r="AB922" s="860"/>
      <c r="AC922" s="860"/>
      <c r="AD922" s="860"/>
    </row>
    <row r="923" spans="1:30" ht="15.75" customHeight="1" x14ac:dyDescent="0.25">
      <c r="A923" s="860"/>
      <c r="B923" s="860"/>
      <c r="C923" s="860"/>
      <c r="D923" s="860"/>
      <c r="E923" s="860"/>
      <c r="F923" s="860"/>
      <c r="G923" s="868"/>
      <c r="H923" s="860"/>
      <c r="I923" s="860"/>
      <c r="J923" s="860"/>
      <c r="K923" s="860"/>
      <c r="L923" s="860"/>
      <c r="M923" s="860"/>
      <c r="N923" s="860"/>
      <c r="O923" s="860"/>
      <c r="P923" s="860"/>
      <c r="Q923" s="860"/>
      <c r="R923" s="860"/>
      <c r="S923" s="860"/>
      <c r="T923" s="860"/>
      <c r="U923" s="860"/>
      <c r="V923" s="860"/>
      <c r="W923" s="860"/>
      <c r="X923" s="860"/>
      <c r="Y923" s="860"/>
      <c r="Z923" s="860"/>
      <c r="AA923" s="860"/>
      <c r="AB923" s="860"/>
      <c r="AC923" s="860"/>
      <c r="AD923" s="860"/>
    </row>
    <row r="924" spans="1:30" ht="15.75" customHeight="1" x14ac:dyDescent="0.25">
      <c r="A924" s="860"/>
      <c r="B924" s="860"/>
      <c r="C924" s="860"/>
      <c r="D924" s="860"/>
      <c r="E924" s="860"/>
      <c r="F924" s="860"/>
      <c r="G924" s="868"/>
      <c r="H924" s="860"/>
      <c r="I924" s="860"/>
      <c r="J924" s="860"/>
      <c r="K924" s="860"/>
      <c r="L924" s="860"/>
      <c r="M924" s="860"/>
      <c r="N924" s="860"/>
      <c r="O924" s="860"/>
      <c r="P924" s="860"/>
      <c r="Q924" s="860"/>
      <c r="R924" s="860"/>
      <c r="S924" s="860"/>
      <c r="T924" s="860"/>
      <c r="U924" s="860"/>
      <c r="V924" s="860"/>
      <c r="W924" s="860"/>
      <c r="X924" s="860"/>
      <c r="Y924" s="860"/>
      <c r="Z924" s="860"/>
      <c r="AA924" s="860"/>
      <c r="AB924" s="860"/>
      <c r="AC924" s="860"/>
      <c r="AD924" s="860"/>
    </row>
    <row r="925" spans="1:30" ht="15.75" customHeight="1" x14ac:dyDescent="0.25">
      <c r="A925" s="860"/>
      <c r="B925" s="860"/>
      <c r="C925" s="860"/>
      <c r="D925" s="860"/>
      <c r="E925" s="860"/>
      <c r="F925" s="860"/>
      <c r="G925" s="868"/>
      <c r="H925" s="860"/>
      <c r="I925" s="860"/>
      <c r="J925" s="860"/>
      <c r="K925" s="860"/>
      <c r="L925" s="860"/>
      <c r="M925" s="860"/>
      <c r="N925" s="860"/>
      <c r="O925" s="860"/>
      <c r="P925" s="860"/>
      <c r="Q925" s="860"/>
      <c r="R925" s="860"/>
      <c r="S925" s="860"/>
      <c r="T925" s="860"/>
      <c r="U925" s="860"/>
      <c r="V925" s="860"/>
      <c r="W925" s="860"/>
      <c r="X925" s="860"/>
      <c r="Y925" s="860"/>
      <c r="Z925" s="860"/>
      <c r="AA925" s="860"/>
      <c r="AB925" s="860"/>
      <c r="AC925" s="860"/>
      <c r="AD925" s="860"/>
    </row>
    <row r="926" spans="1:30" ht="15.75" customHeight="1" x14ac:dyDescent="0.25">
      <c r="A926" s="860"/>
      <c r="B926" s="860"/>
      <c r="C926" s="860"/>
      <c r="D926" s="860"/>
      <c r="E926" s="860"/>
      <c r="F926" s="860"/>
      <c r="G926" s="868"/>
      <c r="H926" s="860"/>
      <c r="I926" s="860"/>
      <c r="J926" s="860"/>
      <c r="K926" s="860"/>
      <c r="L926" s="860"/>
      <c r="M926" s="860"/>
      <c r="N926" s="860"/>
      <c r="O926" s="860"/>
      <c r="P926" s="860"/>
      <c r="Q926" s="860"/>
      <c r="R926" s="860"/>
      <c r="S926" s="860"/>
      <c r="T926" s="860"/>
      <c r="U926" s="860"/>
      <c r="V926" s="860"/>
      <c r="W926" s="860"/>
      <c r="X926" s="860"/>
      <c r="Y926" s="860"/>
      <c r="Z926" s="860"/>
      <c r="AA926" s="860"/>
      <c r="AB926" s="860"/>
      <c r="AC926" s="860"/>
      <c r="AD926" s="860"/>
    </row>
    <row r="927" spans="1:30" ht="15.75" customHeight="1" x14ac:dyDescent="0.25">
      <c r="A927" s="860"/>
      <c r="B927" s="860"/>
      <c r="C927" s="860"/>
      <c r="D927" s="860"/>
      <c r="E927" s="860"/>
      <c r="F927" s="860"/>
      <c r="G927" s="868"/>
      <c r="H927" s="860"/>
      <c r="I927" s="860"/>
      <c r="J927" s="860"/>
      <c r="K927" s="860"/>
      <c r="L927" s="860"/>
      <c r="M927" s="860"/>
      <c r="N927" s="860"/>
      <c r="O927" s="860"/>
      <c r="P927" s="860"/>
      <c r="Q927" s="860"/>
      <c r="R927" s="860"/>
      <c r="S927" s="860"/>
      <c r="T927" s="860"/>
      <c r="U927" s="860"/>
      <c r="V927" s="860"/>
      <c r="W927" s="860"/>
      <c r="X927" s="860"/>
      <c r="Y927" s="860"/>
      <c r="Z927" s="860"/>
      <c r="AA927" s="860"/>
      <c r="AB927" s="860"/>
      <c r="AC927" s="860"/>
      <c r="AD927" s="860"/>
    </row>
    <row r="928" spans="1:30" ht="15.75" customHeight="1" x14ac:dyDescent="0.25">
      <c r="A928" s="860"/>
      <c r="B928" s="860"/>
      <c r="C928" s="860"/>
      <c r="D928" s="860"/>
      <c r="E928" s="860"/>
      <c r="F928" s="860"/>
      <c r="G928" s="868"/>
      <c r="H928" s="860"/>
      <c r="I928" s="860"/>
      <c r="J928" s="860"/>
      <c r="K928" s="860"/>
      <c r="L928" s="860"/>
      <c r="M928" s="860"/>
      <c r="N928" s="860"/>
      <c r="O928" s="860"/>
      <c r="P928" s="860"/>
      <c r="Q928" s="860"/>
      <c r="R928" s="860"/>
      <c r="S928" s="860"/>
      <c r="T928" s="860"/>
      <c r="U928" s="860"/>
      <c r="V928" s="860"/>
      <c r="W928" s="860"/>
      <c r="X928" s="860"/>
      <c r="Y928" s="860"/>
      <c r="Z928" s="860"/>
      <c r="AA928" s="860"/>
      <c r="AB928" s="860"/>
      <c r="AC928" s="860"/>
      <c r="AD928" s="860"/>
    </row>
    <row r="929" spans="1:30" ht="15.75" customHeight="1" x14ac:dyDescent="0.25">
      <c r="A929" s="860"/>
      <c r="B929" s="860"/>
      <c r="C929" s="860"/>
      <c r="D929" s="860"/>
      <c r="E929" s="860"/>
      <c r="F929" s="860"/>
      <c r="G929" s="868"/>
      <c r="H929" s="860"/>
      <c r="I929" s="860"/>
      <c r="J929" s="860"/>
      <c r="K929" s="860"/>
      <c r="L929" s="860"/>
      <c r="M929" s="860"/>
      <c r="N929" s="860"/>
      <c r="O929" s="860"/>
      <c r="P929" s="860"/>
      <c r="Q929" s="860"/>
      <c r="R929" s="860"/>
      <c r="S929" s="860"/>
      <c r="T929" s="860"/>
      <c r="U929" s="860"/>
      <c r="V929" s="860"/>
      <c r="W929" s="860"/>
      <c r="X929" s="860"/>
      <c r="Y929" s="860"/>
      <c r="Z929" s="860"/>
      <c r="AA929" s="860"/>
      <c r="AB929" s="860"/>
      <c r="AC929" s="860"/>
      <c r="AD929" s="860"/>
    </row>
    <row r="930" spans="1:30" ht="15.75" customHeight="1" x14ac:dyDescent="0.25">
      <c r="A930" s="860"/>
      <c r="B930" s="860"/>
      <c r="C930" s="860"/>
      <c r="D930" s="860"/>
      <c r="E930" s="860"/>
      <c r="F930" s="860"/>
      <c r="G930" s="868"/>
      <c r="H930" s="860"/>
      <c r="I930" s="860"/>
      <c r="J930" s="860"/>
      <c r="K930" s="860"/>
      <c r="L930" s="860"/>
      <c r="M930" s="860"/>
      <c r="N930" s="860"/>
      <c r="O930" s="860"/>
      <c r="P930" s="860"/>
      <c r="Q930" s="860"/>
      <c r="R930" s="860"/>
      <c r="S930" s="860"/>
      <c r="T930" s="860"/>
      <c r="U930" s="860"/>
      <c r="V930" s="860"/>
      <c r="W930" s="860"/>
      <c r="X930" s="860"/>
      <c r="Y930" s="860"/>
      <c r="Z930" s="860"/>
      <c r="AA930" s="860"/>
      <c r="AB930" s="860"/>
      <c r="AC930" s="860"/>
      <c r="AD930" s="860"/>
    </row>
    <row r="931" spans="1:30" ht="15.75" customHeight="1" x14ac:dyDescent="0.25">
      <c r="A931" s="860"/>
      <c r="B931" s="860"/>
      <c r="C931" s="860"/>
      <c r="D931" s="860"/>
      <c r="E931" s="860"/>
      <c r="F931" s="860"/>
      <c r="G931" s="868"/>
      <c r="H931" s="860"/>
      <c r="I931" s="860"/>
      <c r="J931" s="860"/>
      <c r="K931" s="860"/>
      <c r="L931" s="860"/>
      <c r="M931" s="860"/>
      <c r="N931" s="860"/>
      <c r="O931" s="860"/>
      <c r="P931" s="860"/>
      <c r="Q931" s="860"/>
      <c r="R931" s="860"/>
      <c r="S931" s="860"/>
      <c r="T931" s="860"/>
      <c r="U931" s="860"/>
      <c r="V931" s="860"/>
      <c r="W931" s="860"/>
      <c r="X931" s="860"/>
      <c r="Y931" s="860"/>
      <c r="Z931" s="860"/>
      <c r="AA931" s="860"/>
      <c r="AB931" s="860"/>
      <c r="AC931" s="860"/>
      <c r="AD931" s="860"/>
    </row>
    <row r="932" spans="1:30" ht="15.75" customHeight="1" x14ac:dyDescent="0.25">
      <c r="A932" s="860"/>
      <c r="B932" s="860"/>
      <c r="C932" s="860"/>
      <c r="D932" s="860"/>
      <c r="E932" s="860"/>
      <c r="F932" s="860"/>
      <c r="G932" s="868"/>
      <c r="H932" s="860"/>
      <c r="I932" s="860"/>
      <c r="J932" s="860"/>
      <c r="K932" s="860"/>
      <c r="L932" s="860"/>
      <c r="M932" s="860"/>
      <c r="N932" s="860"/>
      <c r="O932" s="860"/>
      <c r="P932" s="860"/>
      <c r="Q932" s="860"/>
      <c r="R932" s="860"/>
      <c r="S932" s="860"/>
      <c r="T932" s="860"/>
      <c r="U932" s="860"/>
      <c r="V932" s="860"/>
      <c r="W932" s="860"/>
      <c r="X932" s="860"/>
      <c r="Y932" s="860"/>
      <c r="Z932" s="860"/>
      <c r="AA932" s="860"/>
      <c r="AB932" s="860"/>
      <c r="AC932" s="860"/>
      <c r="AD932" s="860"/>
    </row>
    <row r="933" spans="1:30" ht="15.75" customHeight="1" x14ac:dyDescent="0.25">
      <c r="A933" s="860"/>
      <c r="B933" s="860"/>
      <c r="C933" s="860"/>
      <c r="D933" s="860"/>
      <c r="E933" s="860"/>
      <c r="F933" s="860"/>
      <c r="G933" s="868"/>
      <c r="H933" s="860"/>
      <c r="I933" s="860"/>
      <c r="J933" s="860"/>
      <c r="K933" s="860"/>
      <c r="L933" s="860"/>
      <c r="M933" s="860"/>
      <c r="N933" s="860"/>
      <c r="O933" s="860"/>
      <c r="P933" s="860"/>
      <c r="Q933" s="860"/>
      <c r="R933" s="860"/>
      <c r="S933" s="860"/>
      <c r="T933" s="860"/>
      <c r="U933" s="860"/>
      <c r="V933" s="860"/>
      <c r="W933" s="860"/>
      <c r="X933" s="860"/>
      <c r="Y933" s="860"/>
      <c r="Z933" s="860"/>
      <c r="AA933" s="860"/>
      <c r="AB933" s="860"/>
      <c r="AC933" s="860"/>
      <c r="AD933" s="860"/>
    </row>
    <row r="934" spans="1:30" ht="15.75" customHeight="1" x14ac:dyDescent="0.25">
      <c r="A934" s="860"/>
      <c r="B934" s="860"/>
      <c r="C934" s="860"/>
      <c r="D934" s="860"/>
      <c r="E934" s="860"/>
      <c r="F934" s="860"/>
      <c r="G934" s="868"/>
      <c r="H934" s="860"/>
      <c r="I934" s="860"/>
      <c r="J934" s="860"/>
      <c r="K934" s="860"/>
      <c r="L934" s="860"/>
      <c r="M934" s="860"/>
      <c r="N934" s="860"/>
      <c r="O934" s="860"/>
      <c r="P934" s="860"/>
      <c r="Q934" s="860"/>
      <c r="R934" s="860"/>
      <c r="S934" s="860"/>
      <c r="T934" s="860"/>
      <c r="U934" s="860"/>
      <c r="V934" s="860"/>
      <c r="W934" s="860"/>
      <c r="X934" s="860"/>
      <c r="Y934" s="860"/>
      <c r="Z934" s="860"/>
      <c r="AA934" s="860"/>
      <c r="AB934" s="860"/>
      <c r="AC934" s="860"/>
      <c r="AD934" s="860"/>
    </row>
    <row r="935" spans="1:30" ht="15.75" customHeight="1" x14ac:dyDescent="0.25">
      <c r="A935" s="860"/>
      <c r="B935" s="860"/>
      <c r="C935" s="860"/>
      <c r="D935" s="860"/>
      <c r="E935" s="860"/>
      <c r="F935" s="860"/>
      <c r="G935" s="868"/>
      <c r="H935" s="860"/>
      <c r="I935" s="860"/>
      <c r="J935" s="860"/>
      <c r="K935" s="860"/>
      <c r="L935" s="860"/>
      <c r="M935" s="860"/>
      <c r="N935" s="860"/>
      <c r="O935" s="860"/>
      <c r="P935" s="860"/>
      <c r="Q935" s="860"/>
      <c r="R935" s="860"/>
      <c r="S935" s="860"/>
      <c r="T935" s="860"/>
      <c r="U935" s="860"/>
      <c r="V935" s="860"/>
      <c r="W935" s="860"/>
      <c r="X935" s="860"/>
      <c r="Y935" s="860"/>
      <c r="Z935" s="860"/>
      <c r="AA935" s="860"/>
      <c r="AB935" s="860"/>
      <c r="AC935" s="860"/>
      <c r="AD935" s="860"/>
    </row>
    <row r="936" spans="1:30" ht="15.75" customHeight="1" x14ac:dyDescent="0.25">
      <c r="A936" s="860"/>
      <c r="B936" s="860"/>
      <c r="C936" s="860"/>
      <c r="D936" s="860"/>
      <c r="E936" s="860"/>
      <c r="F936" s="860"/>
      <c r="G936" s="868"/>
      <c r="H936" s="860"/>
      <c r="I936" s="860"/>
      <c r="J936" s="860"/>
      <c r="K936" s="860"/>
      <c r="L936" s="860"/>
      <c r="M936" s="860"/>
      <c r="N936" s="860"/>
      <c r="O936" s="860"/>
      <c r="P936" s="860"/>
      <c r="Q936" s="860"/>
      <c r="R936" s="860"/>
      <c r="S936" s="860"/>
      <c r="T936" s="860"/>
      <c r="U936" s="860"/>
      <c r="V936" s="860"/>
      <c r="W936" s="860"/>
      <c r="X936" s="860"/>
      <c r="Y936" s="860"/>
      <c r="Z936" s="860"/>
      <c r="AA936" s="860"/>
      <c r="AB936" s="860"/>
      <c r="AC936" s="860"/>
      <c r="AD936" s="860"/>
    </row>
    <row r="937" spans="1:30" ht="15.75" customHeight="1" x14ac:dyDescent="0.25">
      <c r="A937" s="860"/>
      <c r="B937" s="860"/>
      <c r="C937" s="860"/>
      <c r="D937" s="860"/>
      <c r="E937" s="860"/>
      <c r="F937" s="860"/>
      <c r="G937" s="868"/>
      <c r="H937" s="860"/>
      <c r="I937" s="860"/>
      <c r="J937" s="860"/>
      <c r="K937" s="860"/>
      <c r="L937" s="860"/>
      <c r="M937" s="860"/>
      <c r="N937" s="860"/>
      <c r="O937" s="860"/>
      <c r="P937" s="860"/>
      <c r="Q937" s="860"/>
      <c r="R937" s="860"/>
      <c r="S937" s="860"/>
      <c r="T937" s="860"/>
      <c r="U937" s="860"/>
      <c r="V937" s="860"/>
      <c r="W937" s="860"/>
      <c r="X937" s="860"/>
      <c r="Y937" s="860"/>
      <c r="Z937" s="860"/>
      <c r="AA937" s="860"/>
      <c r="AB937" s="860"/>
      <c r="AC937" s="860"/>
      <c r="AD937" s="860"/>
    </row>
    <row r="938" spans="1:30" ht="15.75" customHeight="1" x14ac:dyDescent="0.25">
      <c r="A938" s="860"/>
      <c r="B938" s="860"/>
      <c r="C938" s="860"/>
      <c r="D938" s="860"/>
      <c r="E938" s="860"/>
      <c r="F938" s="860"/>
      <c r="G938" s="868"/>
      <c r="H938" s="860"/>
      <c r="I938" s="860"/>
      <c r="J938" s="860"/>
      <c r="K938" s="860"/>
      <c r="L938" s="860"/>
      <c r="M938" s="860"/>
      <c r="N938" s="860"/>
      <c r="O938" s="860"/>
      <c r="P938" s="860"/>
      <c r="Q938" s="860"/>
      <c r="R938" s="860"/>
      <c r="S938" s="860"/>
      <c r="T938" s="860"/>
      <c r="U938" s="860"/>
      <c r="V938" s="860"/>
      <c r="W938" s="860"/>
      <c r="X938" s="860"/>
      <c r="Y938" s="860"/>
      <c r="Z938" s="860"/>
      <c r="AA938" s="860"/>
      <c r="AB938" s="860"/>
      <c r="AC938" s="860"/>
      <c r="AD938" s="860"/>
    </row>
    <row r="939" spans="1:30" ht="15.75" customHeight="1" x14ac:dyDescent="0.25">
      <c r="A939" s="860"/>
      <c r="B939" s="860"/>
      <c r="C939" s="860"/>
      <c r="D939" s="860"/>
      <c r="E939" s="860"/>
      <c r="F939" s="860"/>
      <c r="G939" s="868"/>
      <c r="H939" s="860"/>
      <c r="I939" s="860"/>
      <c r="J939" s="860"/>
      <c r="K939" s="860"/>
      <c r="L939" s="860"/>
      <c r="M939" s="860"/>
      <c r="N939" s="860"/>
      <c r="O939" s="860"/>
      <c r="P939" s="860"/>
      <c r="Q939" s="860"/>
      <c r="R939" s="860"/>
      <c r="S939" s="860"/>
      <c r="T939" s="860"/>
      <c r="U939" s="860"/>
      <c r="V939" s="860"/>
      <c r="W939" s="860"/>
      <c r="X939" s="860"/>
      <c r="Y939" s="860"/>
      <c r="Z939" s="860"/>
      <c r="AA939" s="860"/>
      <c r="AB939" s="860"/>
      <c r="AC939" s="860"/>
      <c r="AD939" s="860"/>
    </row>
    <row r="940" spans="1:30" ht="15.75" customHeight="1" x14ac:dyDescent="0.25">
      <c r="A940" s="860"/>
      <c r="B940" s="860"/>
      <c r="C940" s="860"/>
      <c r="D940" s="860"/>
      <c r="E940" s="860"/>
      <c r="F940" s="860"/>
      <c r="G940" s="868"/>
      <c r="H940" s="860"/>
      <c r="I940" s="860"/>
      <c r="J940" s="860"/>
      <c r="K940" s="860"/>
      <c r="L940" s="860"/>
      <c r="M940" s="860"/>
      <c r="N940" s="860"/>
      <c r="O940" s="860"/>
      <c r="P940" s="860"/>
      <c r="Q940" s="860"/>
      <c r="R940" s="860"/>
      <c r="S940" s="860"/>
      <c r="T940" s="860"/>
      <c r="U940" s="860"/>
      <c r="V940" s="860"/>
      <c r="W940" s="860"/>
      <c r="X940" s="860"/>
      <c r="Y940" s="860"/>
      <c r="Z940" s="860"/>
      <c r="AA940" s="860"/>
      <c r="AB940" s="860"/>
      <c r="AC940" s="860"/>
      <c r="AD940" s="860"/>
    </row>
    <row r="941" spans="1:30" ht="15.75" customHeight="1" x14ac:dyDescent="0.25">
      <c r="A941" s="860"/>
      <c r="B941" s="860"/>
      <c r="C941" s="860"/>
      <c r="D941" s="860"/>
      <c r="E941" s="860"/>
      <c r="F941" s="860"/>
      <c r="G941" s="868"/>
      <c r="H941" s="860"/>
      <c r="I941" s="860"/>
      <c r="J941" s="860"/>
      <c r="K941" s="860"/>
      <c r="L941" s="860"/>
      <c r="M941" s="860"/>
      <c r="N941" s="860"/>
      <c r="O941" s="860"/>
      <c r="P941" s="860"/>
      <c r="Q941" s="860"/>
      <c r="R941" s="860"/>
      <c r="S941" s="860"/>
      <c r="T941" s="860"/>
      <c r="U941" s="860"/>
      <c r="V941" s="860"/>
      <c r="W941" s="860"/>
      <c r="X941" s="860"/>
      <c r="Y941" s="860"/>
      <c r="Z941" s="860"/>
      <c r="AA941" s="860"/>
      <c r="AB941" s="860"/>
      <c r="AC941" s="860"/>
      <c r="AD941" s="860"/>
    </row>
    <row r="942" spans="1:30" ht="15.75" customHeight="1" x14ac:dyDescent="0.25">
      <c r="A942" s="860"/>
      <c r="B942" s="860"/>
      <c r="C942" s="860"/>
      <c r="D942" s="860"/>
      <c r="E942" s="860"/>
      <c r="F942" s="860"/>
      <c r="G942" s="868"/>
      <c r="H942" s="860"/>
      <c r="I942" s="860"/>
      <c r="J942" s="860"/>
      <c r="K942" s="860"/>
      <c r="L942" s="860"/>
      <c r="M942" s="860"/>
      <c r="N942" s="860"/>
      <c r="O942" s="860"/>
      <c r="P942" s="860"/>
      <c r="Q942" s="860"/>
      <c r="R942" s="860"/>
      <c r="S942" s="860"/>
      <c r="T942" s="860"/>
      <c r="U942" s="860"/>
      <c r="V942" s="860"/>
      <c r="W942" s="860"/>
      <c r="X942" s="860"/>
      <c r="Y942" s="860"/>
      <c r="Z942" s="860"/>
      <c r="AA942" s="860"/>
      <c r="AB942" s="860"/>
      <c r="AC942" s="860"/>
      <c r="AD942" s="860"/>
    </row>
    <row r="943" spans="1:30" ht="15.75" customHeight="1" x14ac:dyDescent="0.25">
      <c r="A943" s="860"/>
      <c r="B943" s="860"/>
      <c r="C943" s="860"/>
      <c r="D943" s="860"/>
      <c r="E943" s="860"/>
      <c r="F943" s="860"/>
      <c r="G943" s="868"/>
      <c r="H943" s="860"/>
      <c r="I943" s="860"/>
      <c r="J943" s="860"/>
      <c r="K943" s="860"/>
      <c r="L943" s="860"/>
      <c r="M943" s="860"/>
      <c r="N943" s="860"/>
      <c r="O943" s="860"/>
      <c r="P943" s="860"/>
      <c r="Q943" s="860"/>
      <c r="R943" s="860"/>
      <c r="S943" s="860"/>
      <c r="T943" s="860"/>
      <c r="U943" s="860"/>
      <c r="V943" s="860"/>
      <c r="W943" s="860"/>
      <c r="X943" s="860"/>
      <c r="Y943" s="860"/>
      <c r="Z943" s="860"/>
      <c r="AA943" s="860"/>
      <c r="AB943" s="860"/>
      <c r="AC943" s="860"/>
      <c r="AD943" s="860"/>
    </row>
    <row r="944" spans="1:30" ht="15.75" customHeight="1" x14ac:dyDescent="0.25">
      <c r="A944" s="860"/>
      <c r="B944" s="860"/>
      <c r="C944" s="860"/>
      <c r="D944" s="860"/>
      <c r="E944" s="860"/>
      <c r="F944" s="860"/>
      <c r="G944" s="868"/>
      <c r="H944" s="860"/>
      <c r="I944" s="860"/>
      <c r="J944" s="860"/>
      <c r="K944" s="860"/>
      <c r="L944" s="860"/>
      <c r="M944" s="860"/>
      <c r="N944" s="860"/>
      <c r="O944" s="860"/>
      <c r="P944" s="860"/>
      <c r="Q944" s="860"/>
      <c r="R944" s="860"/>
      <c r="S944" s="860"/>
      <c r="T944" s="860"/>
      <c r="U944" s="860"/>
      <c r="V944" s="860"/>
      <c r="W944" s="860"/>
      <c r="X944" s="860"/>
      <c r="Y944" s="860"/>
      <c r="Z944" s="860"/>
      <c r="AA944" s="860"/>
      <c r="AB944" s="860"/>
      <c r="AC944" s="860"/>
      <c r="AD944" s="860"/>
    </row>
    <row r="945" spans="1:30" ht="15.75" customHeight="1" x14ac:dyDescent="0.25">
      <c r="A945" s="860"/>
      <c r="B945" s="860"/>
      <c r="C945" s="860"/>
      <c r="D945" s="860"/>
      <c r="E945" s="860"/>
      <c r="F945" s="860"/>
      <c r="G945" s="868"/>
      <c r="H945" s="860"/>
      <c r="I945" s="860"/>
      <c r="J945" s="860"/>
      <c r="K945" s="860"/>
      <c r="L945" s="860"/>
      <c r="M945" s="860"/>
      <c r="N945" s="860"/>
      <c r="O945" s="860"/>
      <c r="P945" s="860"/>
      <c r="Q945" s="860"/>
      <c r="R945" s="860"/>
      <c r="S945" s="860"/>
      <c r="T945" s="860"/>
      <c r="U945" s="860"/>
      <c r="V945" s="860"/>
      <c r="W945" s="860"/>
      <c r="X945" s="860"/>
      <c r="Y945" s="860"/>
      <c r="Z945" s="860"/>
      <c r="AA945" s="860"/>
      <c r="AB945" s="860"/>
      <c r="AC945" s="860"/>
      <c r="AD945" s="860"/>
    </row>
    <row r="946" spans="1:30" ht="15.75" customHeight="1" x14ac:dyDescent="0.25">
      <c r="A946" s="860"/>
      <c r="B946" s="860"/>
      <c r="C946" s="860"/>
      <c r="D946" s="860"/>
      <c r="E946" s="860"/>
      <c r="F946" s="860"/>
      <c r="G946" s="868"/>
      <c r="H946" s="860"/>
      <c r="I946" s="860"/>
      <c r="J946" s="860"/>
      <c r="K946" s="860"/>
      <c r="L946" s="860"/>
      <c r="M946" s="860"/>
      <c r="N946" s="860"/>
      <c r="O946" s="860"/>
      <c r="P946" s="860"/>
      <c r="Q946" s="860"/>
      <c r="R946" s="860"/>
      <c r="S946" s="860"/>
      <c r="T946" s="860"/>
      <c r="U946" s="860"/>
      <c r="V946" s="860"/>
      <c r="W946" s="860"/>
      <c r="X946" s="860"/>
      <c r="Y946" s="860"/>
      <c r="Z946" s="860"/>
      <c r="AA946" s="860"/>
      <c r="AB946" s="860"/>
      <c r="AC946" s="860"/>
      <c r="AD946" s="860"/>
    </row>
    <row r="947" spans="1:30" ht="15.75" customHeight="1" x14ac:dyDescent="0.25">
      <c r="A947" s="860"/>
      <c r="B947" s="860"/>
      <c r="C947" s="860"/>
      <c r="D947" s="860"/>
      <c r="E947" s="860"/>
      <c r="F947" s="860"/>
      <c r="G947" s="868"/>
      <c r="H947" s="860"/>
      <c r="I947" s="860"/>
      <c r="J947" s="860"/>
      <c r="K947" s="860"/>
      <c r="L947" s="860"/>
      <c r="M947" s="860"/>
      <c r="N947" s="860"/>
      <c r="O947" s="860"/>
      <c r="P947" s="860"/>
      <c r="Q947" s="860"/>
      <c r="R947" s="860"/>
      <c r="S947" s="860"/>
      <c r="T947" s="860"/>
      <c r="U947" s="860"/>
      <c r="V947" s="860"/>
      <c r="W947" s="860"/>
      <c r="X947" s="860"/>
      <c r="Y947" s="860"/>
      <c r="Z947" s="860"/>
      <c r="AA947" s="860"/>
      <c r="AB947" s="860"/>
      <c r="AC947" s="860"/>
      <c r="AD947" s="860"/>
    </row>
    <row r="948" spans="1:30" ht="15.75" customHeight="1" x14ac:dyDescent="0.25">
      <c r="A948" s="860"/>
      <c r="B948" s="860"/>
      <c r="C948" s="860"/>
      <c r="D948" s="860"/>
      <c r="E948" s="860"/>
      <c r="F948" s="860"/>
      <c r="G948" s="868"/>
      <c r="H948" s="860"/>
      <c r="I948" s="860"/>
      <c r="J948" s="860"/>
      <c r="K948" s="860"/>
      <c r="L948" s="860"/>
      <c r="M948" s="860"/>
      <c r="N948" s="860"/>
      <c r="O948" s="860"/>
      <c r="P948" s="860"/>
      <c r="Q948" s="860"/>
      <c r="R948" s="860"/>
      <c r="S948" s="860"/>
      <c r="T948" s="860"/>
      <c r="U948" s="860"/>
      <c r="V948" s="860"/>
      <c r="W948" s="860"/>
      <c r="X948" s="860"/>
      <c r="Y948" s="860"/>
      <c r="Z948" s="860"/>
      <c r="AA948" s="860"/>
      <c r="AB948" s="860"/>
      <c r="AC948" s="860"/>
      <c r="AD948" s="860"/>
    </row>
    <row r="949" spans="1:30" ht="15.75" customHeight="1" x14ac:dyDescent="0.25">
      <c r="A949" s="860"/>
      <c r="B949" s="860"/>
      <c r="C949" s="860"/>
      <c r="D949" s="860"/>
      <c r="E949" s="860"/>
      <c r="F949" s="860"/>
      <c r="G949" s="868"/>
      <c r="H949" s="860"/>
      <c r="I949" s="860"/>
      <c r="J949" s="860"/>
      <c r="K949" s="860"/>
      <c r="L949" s="860"/>
      <c r="M949" s="860"/>
      <c r="N949" s="860"/>
      <c r="O949" s="860"/>
      <c r="P949" s="860"/>
      <c r="Q949" s="860"/>
      <c r="R949" s="860"/>
      <c r="S949" s="860"/>
      <c r="T949" s="860"/>
      <c r="U949" s="860"/>
      <c r="V949" s="860"/>
      <c r="W949" s="860"/>
      <c r="X949" s="860"/>
      <c r="Y949" s="860"/>
      <c r="Z949" s="860"/>
      <c r="AA949" s="860"/>
      <c r="AB949" s="860"/>
      <c r="AC949" s="860"/>
      <c r="AD949" s="860"/>
    </row>
    <row r="950" spans="1:30" ht="15.75" customHeight="1" x14ac:dyDescent="0.25">
      <c r="A950" s="860"/>
      <c r="B950" s="860"/>
      <c r="C950" s="860"/>
      <c r="D950" s="860"/>
      <c r="E950" s="860"/>
      <c r="F950" s="860"/>
      <c r="G950" s="868"/>
      <c r="H950" s="860"/>
      <c r="I950" s="860"/>
      <c r="J950" s="860"/>
      <c r="K950" s="860"/>
      <c r="L950" s="860"/>
      <c r="M950" s="860"/>
      <c r="N950" s="860"/>
      <c r="O950" s="860"/>
      <c r="P950" s="860"/>
      <c r="Q950" s="860"/>
      <c r="R950" s="860"/>
      <c r="S950" s="860"/>
      <c r="T950" s="860"/>
      <c r="U950" s="860"/>
      <c r="V950" s="860"/>
      <c r="W950" s="860"/>
      <c r="X950" s="860"/>
      <c r="Y950" s="860"/>
      <c r="Z950" s="860"/>
      <c r="AA950" s="860"/>
      <c r="AB950" s="860"/>
      <c r="AC950" s="860"/>
      <c r="AD950" s="860"/>
    </row>
    <row r="951" spans="1:30" ht="15.75" customHeight="1" x14ac:dyDescent="0.25">
      <c r="A951" s="860"/>
      <c r="B951" s="860"/>
      <c r="C951" s="860"/>
      <c r="D951" s="860"/>
      <c r="E951" s="860"/>
      <c r="F951" s="860"/>
      <c r="G951" s="868"/>
      <c r="H951" s="860"/>
      <c r="I951" s="860"/>
      <c r="J951" s="860"/>
      <c r="K951" s="860"/>
      <c r="L951" s="860"/>
      <c r="M951" s="860"/>
      <c r="N951" s="860"/>
      <c r="O951" s="860"/>
      <c r="P951" s="860"/>
      <c r="Q951" s="860"/>
      <c r="R951" s="860"/>
      <c r="S951" s="860"/>
      <c r="T951" s="860"/>
      <c r="U951" s="860"/>
      <c r="V951" s="860"/>
      <c r="W951" s="860"/>
      <c r="X951" s="860"/>
      <c r="Y951" s="860"/>
      <c r="Z951" s="860"/>
      <c r="AA951" s="860"/>
      <c r="AB951" s="860"/>
      <c r="AC951" s="860"/>
      <c r="AD951" s="860"/>
    </row>
    <row r="952" spans="1:30" ht="15.75" customHeight="1" x14ac:dyDescent="0.25">
      <c r="A952" s="860"/>
      <c r="B952" s="860"/>
      <c r="C952" s="860"/>
      <c r="D952" s="860"/>
      <c r="E952" s="860"/>
      <c r="F952" s="860"/>
      <c r="G952" s="868"/>
      <c r="H952" s="860"/>
      <c r="I952" s="860"/>
      <c r="J952" s="860"/>
      <c r="K952" s="860"/>
      <c r="L952" s="860"/>
      <c r="M952" s="860"/>
      <c r="N952" s="860"/>
      <c r="O952" s="860"/>
      <c r="P952" s="860"/>
      <c r="Q952" s="860"/>
      <c r="R952" s="860"/>
      <c r="S952" s="860"/>
      <c r="T952" s="860"/>
      <c r="U952" s="860"/>
      <c r="V952" s="860"/>
      <c r="W952" s="860"/>
      <c r="X952" s="860"/>
      <c r="Y952" s="860"/>
      <c r="Z952" s="860"/>
      <c r="AA952" s="860"/>
      <c r="AB952" s="860"/>
      <c r="AC952" s="860"/>
      <c r="AD952" s="860"/>
    </row>
    <row r="953" spans="1:30" ht="15.75" customHeight="1" x14ac:dyDescent="0.25">
      <c r="A953" s="860"/>
      <c r="B953" s="860"/>
      <c r="C953" s="860"/>
      <c r="D953" s="860"/>
      <c r="E953" s="860"/>
      <c r="F953" s="860"/>
      <c r="G953" s="868"/>
      <c r="H953" s="860"/>
      <c r="I953" s="860"/>
      <c r="J953" s="860"/>
      <c r="K953" s="860"/>
      <c r="L953" s="860"/>
      <c r="M953" s="860"/>
      <c r="N953" s="860"/>
      <c r="O953" s="860"/>
      <c r="P953" s="860"/>
      <c r="Q953" s="860"/>
      <c r="R953" s="860"/>
      <c r="S953" s="860"/>
      <c r="T953" s="860"/>
      <c r="U953" s="860"/>
      <c r="V953" s="860"/>
      <c r="W953" s="860"/>
      <c r="X953" s="860"/>
      <c r="Y953" s="860"/>
      <c r="Z953" s="860"/>
      <c r="AA953" s="860"/>
      <c r="AB953" s="860"/>
      <c r="AC953" s="860"/>
      <c r="AD953" s="860"/>
    </row>
    <row r="954" spans="1:30" ht="15.75" customHeight="1" x14ac:dyDescent="0.25">
      <c r="A954" s="860"/>
      <c r="B954" s="860"/>
      <c r="C954" s="860"/>
      <c r="D954" s="860"/>
      <c r="E954" s="860"/>
      <c r="F954" s="860"/>
      <c r="G954" s="868"/>
      <c r="H954" s="860"/>
      <c r="I954" s="860"/>
      <c r="J954" s="860"/>
      <c r="K954" s="860"/>
      <c r="L954" s="860"/>
      <c r="M954" s="860"/>
      <c r="N954" s="860"/>
      <c r="O954" s="860"/>
      <c r="P954" s="860"/>
      <c r="Q954" s="860"/>
      <c r="R954" s="860"/>
      <c r="S954" s="860"/>
      <c r="T954" s="860"/>
      <c r="U954" s="860"/>
      <c r="V954" s="860"/>
      <c r="W954" s="860"/>
      <c r="X954" s="860"/>
      <c r="Y954" s="860"/>
      <c r="Z954" s="860"/>
      <c r="AA954" s="860"/>
      <c r="AB954" s="860"/>
      <c r="AC954" s="860"/>
      <c r="AD954" s="860"/>
    </row>
    <row r="955" spans="1:30" ht="15.75" customHeight="1" x14ac:dyDescent="0.25">
      <c r="A955" s="860"/>
      <c r="B955" s="860"/>
      <c r="C955" s="860"/>
      <c r="D955" s="860"/>
      <c r="E955" s="860"/>
      <c r="F955" s="860"/>
      <c r="G955" s="868"/>
      <c r="H955" s="860"/>
      <c r="I955" s="860"/>
      <c r="J955" s="860"/>
      <c r="K955" s="860"/>
      <c r="L955" s="860"/>
      <c r="M955" s="860"/>
      <c r="N955" s="860"/>
      <c r="O955" s="860"/>
      <c r="P955" s="860"/>
      <c r="Q955" s="860"/>
      <c r="R955" s="860"/>
      <c r="S955" s="860"/>
      <c r="T955" s="860"/>
      <c r="U955" s="860"/>
      <c r="V955" s="860"/>
      <c r="W955" s="860"/>
      <c r="X955" s="860"/>
      <c r="Y955" s="860"/>
      <c r="Z955" s="860"/>
      <c r="AA955" s="860"/>
      <c r="AB955" s="860"/>
      <c r="AC955" s="860"/>
      <c r="AD955" s="860"/>
    </row>
    <row r="956" spans="1:30" ht="15.75" customHeight="1" x14ac:dyDescent="0.25">
      <c r="A956" s="860"/>
      <c r="B956" s="860"/>
      <c r="C956" s="860"/>
      <c r="D956" s="860"/>
      <c r="E956" s="860"/>
      <c r="F956" s="860"/>
      <c r="G956" s="868"/>
      <c r="H956" s="860"/>
      <c r="I956" s="860"/>
      <c r="J956" s="860"/>
      <c r="K956" s="860"/>
      <c r="L956" s="860"/>
      <c r="M956" s="860"/>
      <c r="N956" s="860"/>
      <c r="O956" s="860"/>
      <c r="P956" s="860"/>
      <c r="Q956" s="860"/>
      <c r="R956" s="860"/>
      <c r="S956" s="860"/>
      <c r="T956" s="860"/>
      <c r="U956" s="860"/>
      <c r="V956" s="860"/>
      <c r="W956" s="860"/>
      <c r="X956" s="860"/>
      <c r="Y956" s="860"/>
      <c r="Z956" s="860"/>
      <c r="AA956" s="860"/>
      <c r="AB956" s="860"/>
      <c r="AC956" s="860"/>
      <c r="AD956" s="860"/>
    </row>
    <row r="957" spans="1:30" ht="15.75" customHeight="1" x14ac:dyDescent="0.25">
      <c r="A957" s="860"/>
      <c r="B957" s="860"/>
      <c r="C957" s="860"/>
      <c r="D957" s="860"/>
      <c r="E957" s="860"/>
      <c r="F957" s="860"/>
      <c r="G957" s="868"/>
      <c r="H957" s="860"/>
      <c r="I957" s="860"/>
      <c r="J957" s="860"/>
      <c r="K957" s="860"/>
      <c r="L957" s="860"/>
      <c r="M957" s="860"/>
      <c r="N957" s="860"/>
      <c r="O957" s="860"/>
      <c r="P957" s="860"/>
      <c r="Q957" s="860"/>
      <c r="R957" s="860"/>
      <c r="S957" s="860"/>
      <c r="T957" s="860"/>
      <c r="U957" s="860"/>
      <c r="V957" s="860"/>
      <c r="W957" s="860"/>
      <c r="X957" s="860"/>
      <c r="Y957" s="860"/>
      <c r="Z957" s="860"/>
      <c r="AA957" s="860"/>
      <c r="AB957" s="860"/>
      <c r="AC957" s="860"/>
      <c r="AD957" s="860"/>
    </row>
    <row r="958" spans="1:30" ht="15.75" customHeight="1" x14ac:dyDescent="0.25">
      <c r="A958" s="860"/>
      <c r="B958" s="860"/>
      <c r="C958" s="860"/>
      <c r="D958" s="860"/>
      <c r="E958" s="860"/>
      <c r="F958" s="860"/>
      <c r="G958" s="868"/>
      <c r="H958" s="860"/>
      <c r="I958" s="860"/>
      <c r="J958" s="860"/>
      <c r="K958" s="860"/>
      <c r="L958" s="860"/>
      <c r="M958" s="860"/>
      <c r="N958" s="860"/>
      <c r="O958" s="860"/>
      <c r="P958" s="860"/>
      <c r="Q958" s="860"/>
      <c r="R958" s="860"/>
      <c r="S958" s="860"/>
      <c r="T958" s="860"/>
      <c r="U958" s="860"/>
      <c r="V958" s="860"/>
      <c r="W958" s="860"/>
      <c r="X958" s="860"/>
      <c r="Y958" s="860"/>
      <c r="Z958" s="860"/>
      <c r="AA958" s="860"/>
      <c r="AB958" s="860"/>
      <c r="AC958" s="860"/>
      <c r="AD958" s="860"/>
    </row>
    <row r="959" spans="1:30" ht="15.75" customHeight="1" x14ac:dyDescent="0.25">
      <c r="A959" s="860"/>
      <c r="B959" s="860"/>
      <c r="C959" s="860"/>
      <c r="D959" s="860"/>
      <c r="E959" s="860"/>
      <c r="F959" s="860"/>
      <c r="G959" s="868"/>
      <c r="H959" s="860"/>
      <c r="I959" s="860"/>
      <c r="J959" s="860"/>
      <c r="K959" s="860"/>
      <c r="L959" s="860"/>
      <c r="M959" s="860"/>
      <c r="N959" s="860"/>
      <c r="O959" s="860"/>
      <c r="P959" s="860"/>
      <c r="Q959" s="860"/>
      <c r="R959" s="860"/>
      <c r="S959" s="860"/>
      <c r="T959" s="860"/>
      <c r="U959" s="860"/>
      <c r="V959" s="860"/>
      <c r="W959" s="860"/>
      <c r="X959" s="860"/>
      <c r="Y959" s="860"/>
      <c r="Z959" s="860"/>
      <c r="AA959" s="860"/>
      <c r="AB959" s="860"/>
      <c r="AC959" s="860"/>
      <c r="AD959" s="860"/>
    </row>
    <row r="960" spans="1:30" ht="15.75" customHeight="1" x14ac:dyDescent="0.25">
      <c r="A960" s="860"/>
      <c r="B960" s="860"/>
      <c r="C960" s="860"/>
      <c r="D960" s="860"/>
      <c r="E960" s="860"/>
      <c r="F960" s="860"/>
      <c r="G960" s="868"/>
      <c r="H960" s="860"/>
      <c r="I960" s="860"/>
      <c r="J960" s="860"/>
      <c r="K960" s="860"/>
      <c r="L960" s="860"/>
      <c r="M960" s="860"/>
      <c r="N960" s="860"/>
      <c r="O960" s="860"/>
      <c r="P960" s="860"/>
      <c r="Q960" s="860"/>
      <c r="R960" s="860"/>
      <c r="S960" s="860"/>
      <c r="T960" s="860"/>
      <c r="U960" s="860"/>
      <c r="V960" s="860"/>
      <c r="W960" s="860"/>
      <c r="X960" s="860"/>
      <c r="Y960" s="860"/>
      <c r="Z960" s="860"/>
      <c r="AA960" s="860"/>
      <c r="AB960" s="860"/>
      <c r="AC960" s="860"/>
      <c r="AD960" s="860"/>
    </row>
    <row r="961" spans="1:30" ht="15.75" customHeight="1" x14ac:dyDescent="0.25">
      <c r="A961" s="860"/>
      <c r="B961" s="860"/>
      <c r="C961" s="860"/>
      <c r="D961" s="860"/>
      <c r="E961" s="860"/>
      <c r="F961" s="860"/>
      <c r="G961" s="868"/>
      <c r="H961" s="860"/>
      <c r="I961" s="860"/>
      <c r="J961" s="860"/>
      <c r="K961" s="860"/>
      <c r="L961" s="860"/>
      <c r="M961" s="860"/>
      <c r="N961" s="860"/>
      <c r="O961" s="860"/>
      <c r="P961" s="860"/>
      <c r="Q961" s="860"/>
      <c r="R961" s="860"/>
      <c r="S961" s="860"/>
      <c r="T961" s="860"/>
      <c r="U961" s="860"/>
      <c r="V961" s="860"/>
      <c r="W961" s="860"/>
      <c r="X961" s="860"/>
      <c r="Y961" s="860"/>
      <c r="Z961" s="860"/>
      <c r="AA961" s="860"/>
      <c r="AB961" s="860"/>
      <c r="AC961" s="860"/>
      <c r="AD961" s="860"/>
    </row>
    <row r="962" spans="1:30" ht="15.75" customHeight="1" x14ac:dyDescent="0.25">
      <c r="A962" s="860"/>
      <c r="B962" s="860"/>
      <c r="C962" s="860"/>
      <c r="D962" s="860"/>
      <c r="E962" s="860"/>
      <c r="F962" s="860"/>
      <c r="G962" s="868"/>
      <c r="H962" s="860"/>
      <c r="I962" s="860"/>
      <c r="J962" s="860"/>
      <c r="K962" s="860"/>
      <c r="L962" s="860"/>
      <c r="M962" s="860"/>
      <c r="N962" s="860"/>
      <c r="O962" s="860"/>
      <c r="P962" s="860"/>
      <c r="Q962" s="860"/>
      <c r="R962" s="860"/>
      <c r="S962" s="860"/>
      <c r="T962" s="860"/>
      <c r="U962" s="860"/>
      <c r="V962" s="860"/>
      <c r="W962" s="860"/>
      <c r="X962" s="860"/>
      <c r="Y962" s="860"/>
      <c r="Z962" s="860"/>
      <c r="AA962" s="860"/>
      <c r="AB962" s="860"/>
      <c r="AC962" s="860"/>
      <c r="AD962" s="860"/>
    </row>
    <row r="963" spans="1:30" ht="15.75" customHeight="1" x14ac:dyDescent="0.25">
      <c r="A963" s="860"/>
      <c r="B963" s="860"/>
      <c r="C963" s="860"/>
      <c r="D963" s="860"/>
      <c r="E963" s="860"/>
      <c r="F963" s="860"/>
      <c r="G963" s="868"/>
      <c r="H963" s="860"/>
      <c r="I963" s="860"/>
      <c r="J963" s="860"/>
      <c r="K963" s="860"/>
      <c r="L963" s="860"/>
      <c r="M963" s="860"/>
      <c r="N963" s="860"/>
      <c r="O963" s="860"/>
      <c r="P963" s="860"/>
      <c r="Q963" s="860"/>
      <c r="R963" s="860"/>
      <c r="S963" s="860"/>
      <c r="T963" s="860"/>
      <c r="U963" s="860"/>
      <c r="V963" s="860"/>
      <c r="W963" s="860"/>
      <c r="X963" s="860"/>
      <c r="Y963" s="860"/>
      <c r="Z963" s="860"/>
      <c r="AA963" s="860"/>
      <c r="AB963" s="860"/>
      <c r="AC963" s="860"/>
      <c r="AD963" s="860"/>
    </row>
    <row r="964" spans="1:30" ht="15.75" customHeight="1" x14ac:dyDescent="0.25">
      <c r="A964" s="860"/>
      <c r="B964" s="860"/>
      <c r="C964" s="860"/>
      <c r="D964" s="860"/>
      <c r="E964" s="860"/>
      <c r="F964" s="860"/>
      <c r="G964" s="868"/>
      <c r="H964" s="860"/>
      <c r="I964" s="860"/>
      <c r="J964" s="860"/>
      <c r="K964" s="860"/>
      <c r="L964" s="860"/>
      <c r="M964" s="860"/>
      <c r="N964" s="860"/>
      <c r="O964" s="860"/>
      <c r="P964" s="860"/>
      <c r="Q964" s="860"/>
      <c r="R964" s="860"/>
      <c r="S964" s="860"/>
      <c r="T964" s="860"/>
      <c r="U964" s="860"/>
      <c r="V964" s="860"/>
      <c r="W964" s="860"/>
      <c r="X964" s="860"/>
      <c r="Y964" s="860"/>
      <c r="Z964" s="860"/>
      <c r="AA964" s="860"/>
      <c r="AB964" s="860"/>
      <c r="AC964" s="860"/>
      <c r="AD964" s="860"/>
    </row>
    <row r="965" spans="1:30" ht="15.75" customHeight="1" x14ac:dyDescent="0.25">
      <c r="A965" s="860"/>
      <c r="B965" s="860"/>
      <c r="C965" s="860"/>
      <c r="D965" s="860"/>
      <c r="E965" s="860"/>
      <c r="F965" s="860"/>
      <c r="G965" s="868"/>
      <c r="H965" s="860"/>
      <c r="I965" s="860"/>
      <c r="J965" s="860"/>
      <c r="K965" s="860"/>
      <c r="L965" s="860"/>
      <c r="M965" s="860"/>
      <c r="N965" s="860"/>
      <c r="O965" s="860"/>
      <c r="P965" s="860"/>
      <c r="Q965" s="860"/>
      <c r="R965" s="860"/>
      <c r="S965" s="860"/>
      <c r="T965" s="860"/>
      <c r="U965" s="860"/>
      <c r="V965" s="860"/>
      <c r="W965" s="860"/>
      <c r="X965" s="860"/>
      <c r="Y965" s="860"/>
      <c r="Z965" s="860"/>
      <c r="AA965" s="860"/>
      <c r="AB965" s="860"/>
      <c r="AC965" s="860"/>
      <c r="AD965" s="860"/>
    </row>
    <row r="966" spans="1:30" ht="15.75" customHeight="1" x14ac:dyDescent="0.25">
      <c r="A966" s="860"/>
      <c r="B966" s="860"/>
      <c r="C966" s="860"/>
      <c r="D966" s="860"/>
      <c r="E966" s="860"/>
      <c r="F966" s="860"/>
      <c r="G966" s="868"/>
      <c r="H966" s="860"/>
      <c r="I966" s="860"/>
      <c r="J966" s="860"/>
      <c r="K966" s="860"/>
      <c r="L966" s="860"/>
      <c r="M966" s="860"/>
      <c r="N966" s="860"/>
      <c r="O966" s="860"/>
      <c r="P966" s="860"/>
      <c r="Q966" s="860"/>
      <c r="R966" s="860"/>
      <c r="S966" s="860"/>
      <c r="T966" s="860"/>
      <c r="U966" s="860"/>
      <c r="V966" s="860"/>
      <c r="W966" s="860"/>
      <c r="X966" s="860"/>
      <c r="Y966" s="860"/>
      <c r="Z966" s="860"/>
      <c r="AA966" s="860"/>
      <c r="AB966" s="860"/>
      <c r="AC966" s="860"/>
      <c r="AD966" s="860"/>
    </row>
    <row r="967" spans="1:30" ht="15.75" customHeight="1" x14ac:dyDescent="0.25">
      <c r="A967" s="860"/>
      <c r="B967" s="860"/>
      <c r="C967" s="860"/>
      <c r="D967" s="860"/>
      <c r="E967" s="860"/>
      <c r="F967" s="860"/>
      <c r="G967" s="868"/>
      <c r="H967" s="860"/>
      <c r="I967" s="860"/>
      <c r="J967" s="860"/>
      <c r="K967" s="860"/>
      <c r="L967" s="860"/>
      <c r="M967" s="860"/>
      <c r="N967" s="860"/>
      <c r="O967" s="860"/>
      <c r="P967" s="860"/>
      <c r="Q967" s="860"/>
      <c r="R967" s="860"/>
      <c r="S967" s="860"/>
      <c r="T967" s="860"/>
      <c r="U967" s="860"/>
      <c r="V967" s="860"/>
      <c r="W967" s="860"/>
      <c r="X967" s="860"/>
      <c r="Y967" s="860"/>
      <c r="Z967" s="860"/>
      <c r="AA967" s="860"/>
      <c r="AB967" s="860"/>
      <c r="AC967" s="860"/>
      <c r="AD967" s="860"/>
    </row>
    <row r="968" spans="1:30" ht="15.75" customHeight="1" x14ac:dyDescent="0.25">
      <c r="A968" s="860"/>
      <c r="B968" s="860"/>
      <c r="C968" s="860"/>
      <c r="D968" s="860"/>
      <c r="E968" s="860"/>
      <c r="F968" s="860"/>
      <c r="G968" s="868"/>
      <c r="H968" s="860"/>
      <c r="I968" s="860"/>
      <c r="J968" s="860"/>
      <c r="K968" s="860"/>
      <c r="L968" s="860"/>
      <c r="M968" s="860"/>
      <c r="N968" s="860"/>
      <c r="O968" s="860"/>
      <c r="P968" s="860"/>
      <c r="Q968" s="860"/>
      <c r="R968" s="860"/>
      <c r="S968" s="860"/>
      <c r="T968" s="860"/>
      <c r="U968" s="860"/>
      <c r="V968" s="860"/>
      <c r="W968" s="860"/>
      <c r="X968" s="860"/>
      <c r="Y968" s="860"/>
      <c r="Z968" s="860"/>
      <c r="AA968" s="860"/>
      <c r="AB968" s="860"/>
      <c r="AC968" s="860"/>
      <c r="AD968" s="860"/>
    </row>
    <row r="969" spans="1:30" ht="15.75" customHeight="1" x14ac:dyDescent="0.25">
      <c r="A969" s="860"/>
      <c r="B969" s="860"/>
      <c r="C969" s="860"/>
      <c r="D969" s="860"/>
      <c r="E969" s="860"/>
      <c r="F969" s="860"/>
      <c r="G969" s="868"/>
      <c r="H969" s="860"/>
      <c r="I969" s="860"/>
      <c r="J969" s="860"/>
      <c r="K969" s="860"/>
      <c r="L969" s="860"/>
      <c r="M969" s="860"/>
      <c r="N969" s="860"/>
      <c r="O969" s="860"/>
      <c r="P969" s="860"/>
      <c r="Q969" s="860"/>
      <c r="R969" s="860"/>
      <c r="S969" s="860"/>
      <c r="T969" s="860"/>
      <c r="U969" s="860"/>
      <c r="V969" s="860"/>
      <c r="W969" s="860"/>
      <c r="X969" s="860"/>
      <c r="Y969" s="860"/>
      <c r="Z969" s="860"/>
      <c r="AA969" s="860"/>
      <c r="AB969" s="860"/>
      <c r="AC969" s="860"/>
      <c r="AD969" s="860"/>
    </row>
    <row r="970" spans="1:30" ht="15.75" customHeight="1" x14ac:dyDescent="0.25">
      <c r="A970" s="860"/>
      <c r="B970" s="860"/>
      <c r="C970" s="860"/>
      <c r="D970" s="860"/>
      <c r="E970" s="860"/>
      <c r="F970" s="860"/>
      <c r="G970" s="868"/>
      <c r="H970" s="860"/>
      <c r="I970" s="860"/>
      <c r="J970" s="860"/>
      <c r="K970" s="860"/>
      <c r="L970" s="860"/>
      <c r="M970" s="860"/>
      <c r="N970" s="860"/>
      <c r="O970" s="860"/>
      <c r="P970" s="860"/>
      <c r="Q970" s="860"/>
      <c r="R970" s="860"/>
      <c r="S970" s="860"/>
      <c r="T970" s="860"/>
      <c r="U970" s="860"/>
      <c r="V970" s="860"/>
      <c r="W970" s="860"/>
      <c r="X970" s="860"/>
      <c r="Y970" s="860"/>
      <c r="Z970" s="860"/>
      <c r="AA970" s="860"/>
      <c r="AB970" s="860"/>
      <c r="AC970" s="860"/>
      <c r="AD970" s="860"/>
    </row>
    <row r="971" spans="1:30" ht="15.75" customHeight="1" x14ac:dyDescent="0.25">
      <c r="A971" s="860"/>
      <c r="B971" s="860"/>
      <c r="C971" s="860"/>
      <c r="D971" s="860"/>
      <c r="E971" s="860"/>
      <c r="F971" s="860"/>
      <c r="G971" s="868"/>
      <c r="H971" s="860"/>
      <c r="I971" s="860"/>
      <c r="J971" s="860"/>
      <c r="K971" s="860"/>
      <c r="L971" s="860"/>
      <c r="M971" s="860"/>
      <c r="N971" s="860"/>
      <c r="O971" s="860"/>
      <c r="P971" s="860"/>
      <c r="Q971" s="860"/>
      <c r="R971" s="860"/>
      <c r="S971" s="860"/>
      <c r="T971" s="860"/>
      <c r="U971" s="860"/>
      <c r="V971" s="860"/>
      <c r="W971" s="860"/>
      <c r="X971" s="860"/>
      <c r="Y971" s="860"/>
      <c r="Z971" s="860"/>
      <c r="AA971" s="860"/>
      <c r="AB971" s="860"/>
      <c r="AC971" s="860"/>
      <c r="AD971" s="860"/>
    </row>
    <row r="972" spans="1:30" ht="15.75" customHeight="1" x14ac:dyDescent="0.25">
      <c r="A972" s="860"/>
      <c r="B972" s="860"/>
      <c r="C972" s="860"/>
      <c r="D972" s="860"/>
      <c r="E972" s="860"/>
      <c r="F972" s="860"/>
      <c r="G972" s="868"/>
      <c r="H972" s="860"/>
      <c r="I972" s="860"/>
      <c r="J972" s="860"/>
      <c r="K972" s="860"/>
      <c r="L972" s="860"/>
      <c r="M972" s="860"/>
      <c r="N972" s="860"/>
      <c r="O972" s="860"/>
      <c r="P972" s="860"/>
      <c r="Q972" s="860"/>
      <c r="R972" s="860"/>
      <c r="S972" s="860"/>
      <c r="T972" s="860"/>
      <c r="U972" s="860"/>
      <c r="V972" s="860"/>
      <c r="W972" s="860"/>
      <c r="X972" s="860"/>
      <c r="Y972" s="860"/>
      <c r="Z972" s="860"/>
      <c r="AA972" s="860"/>
      <c r="AB972" s="860"/>
      <c r="AC972" s="860"/>
      <c r="AD972" s="860"/>
    </row>
    <row r="973" spans="1:30" ht="15.75" customHeight="1" x14ac:dyDescent="0.25">
      <c r="A973" s="860"/>
      <c r="B973" s="860"/>
      <c r="C973" s="860"/>
      <c r="D973" s="860"/>
      <c r="E973" s="860"/>
      <c r="F973" s="860"/>
      <c r="G973" s="868"/>
      <c r="H973" s="860"/>
      <c r="I973" s="860"/>
      <c r="J973" s="860"/>
      <c r="K973" s="860"/>
      <c r="L973" s="860"/>
      <c r="M973" s="860"/>
      <c r="N973" s="860"/>
      <c r="O973" s="860"/>
      <c r="P973" s="860"/>
      <c r="Q973" s="860"/>
      <c r="R973" s="860"/>
      <c r="S973" s="860"/>
      <c r="T973" s="860"/>
      <c r="U973" s="860"/>
      <c r="V973" s="860"/>
      <c r="W973" s="860"/>
      <c r="X973" s="860"/>
      <c r="Y973" s="860"/>
      <c r="Z973" s="860"/>
      <c r="AA973" s="860"/>
      <c r="AB973" s="860"/>
      <c r="AC973" s="860"/>
      <c r="AD973" s="860"/>
    </row>
    <row r="974" spans="1:30" ht="15.75" customHeight="1" x14ac:dyDescent="0.25">
      <c r="A974" s="860"/>
      <c r="B974" s="860"/>
      <c r="C974" s="860"/>
      <c r="D974" s="860"/>
      <c r="E974" s="860"/>
      <c r="F974" s="860"/>
      <c r="G974" s="868"/>
      <c r="H974" s="860"/>
      <c r="I974" s="860"/>
      <c r="J974" s="860"/>
      <c r="K974" s="860"/>
      <c r="L974" s="860"/>
      <c r="M974" s="860"/>
      <c r="N974" s="860"/>
      <c r="O974" s="860"/>
      <c r="P974" s="860"/>
      <c r="Q974" s="860"/>
      <c r="R974" s="860"/>
      <c r="S974" s="860"/>
      <c r="T974" s="860"/>
      <c r="U974" s="860"/>
      <c r="V974" s="860"/>
      <c r="W974" s="860"/>
      <c r="X974" s="860"/>
      <c r="Y974" s="860"/>
      <c r="Z974" s="860"/>
      <c r="AA974" s="860"/>
      <c r="AB974" s="860"/>
      <c r="AC974" s="860"/>
      <c r="AD974" s="860"/>
    </row>
    <row r="975" spans="1:30" ht="15.75" customHeight="1" x14ac:dyDescent="0.25">
      <c r="A975" s="860"/>
      <c r="B975" s="860"/>
      <c r="C975" s="860"/>
      <c r="D975" s="860"/>
      <c r="E975" s="860"/>
      <c r="F975" s="860"/>
      <c r="G975" s="868"/>
      <c r="H975" s="860"/>
      <c r="I975" s="860"/>
      <c r="J975" s="860"/>
      <c r="K975" s="860"/>
      <c r="L975" s="860"/>
      <c r="M975" s="860"/>
      <c r="N975" s="860"/>
      <c r="O975" s="860"/>
      <c r="P975" s="860"/>
      <c r="Q975" s="860"/>
      <c r="R975" s="860"/>
      <c r="S975" s="860"/>
      <c r="T975" s="860"/>
      <c r="U975" s="860"/>
      <c r="V975" s="860"/>
      <c r="W975" s="860"/>
      <c r="X975" s="860"/>
      <c r="Y975" s="860"/>
      <c r="Z975" s="860"/>
      <c r="AA975" s="860"/>
      <c r="AB975" s="860"/>
      <c r="AC975" s="860"/>
      <c r="AD975" s="860"/>
    </row>
    <row r="976" spans="1:30" ht="15.75" customHeight="1" x14ac:dyDescent="0.25">
      <c r="A976" s="860"/>
      <c r="B976" s="860"/>
      <c r="C976" s="860"/>
      <c r="D976" s="860"/>
      <c r="E976" s="860"/>
      <c r="F976" s="860"/>
      <c r="G976" s="868"/>
      <c r="H976" s="860"/>
      <c r="I976" s="860"/>
      <c r="J976" s="860"/>
      <c r="K976" s="860"/>
      <c r="L976" s="860"/>
      <c r="M976" s="860"/>
      <c r="N976" s="860"/>
      <c r="O976" s="860"/>
      <c r="P976" s="860"/>
      <c r="Q976" s="860"/>
      <c r="R976" s="860"/>
      <c r="S976" s="860"/>
      <c r="T976" s="860"/>
      <c r="U976" s="860"/>
      <c r="V976" s="860"/>
      <c r="W976" s="860"/>
      <c r="X976" s="860"/>
      <c r="Y976" s="860"/>
      <c r="Z976" s="860"/>
      <c r="AA976" s="860"/>
      <c r="AB976" s="860"/>
      <c r="AC976" s="860"/>
      <c r="AD976" s="860"/>
    </row>
    <row r="977" spans="1:30" ht="15.75" customHeight="1" x14ac:dyDescent="0.25">
      <c r="A977" s="860"/>
      <c r="B977" s="860"/>
      <c r="C977" s="860"/>
      <c r="D977" s="860"/>
      <c r="E977" s="860"/>
      <c r="F977" s="860"/>
      <c r="G977" s="868"/>
      <c r="H977" s="860"/>
      <c r="I977" s="860"/>
      <c r="J977" s="860"/>
      <c r="K977" s="860"/>
      <c r="L977" s="860"/>
      <c r="M977" s="860"/>
      <c r="N977" s="860"/>
      <c r="O977" s="860"/>
      <c r="P977" s="860"/>
      <c r="Q977" s="860"/>
      <c r="R977" s="860"/>
      <c r="S977" s="860"/>
      <c r="T977" s="860"/>
      <c r="U977" s="860"/>
      <c r="V977" s="860"/>
      <c r="W977" s="860"/>
      <c r="X977" s="860"/>
      <c r="Y977" s="860"/>
      <c r="Z977" s="860"/>
      <c r="AA977" s="860"/>
      <c r="AB977" s="860"/>
      <c r="AC977" s="860"/>
      <c r="AD977" s="860"/>
    </row>
    <row r="978" spans="1:30" ht="15.75" customHeight="1" x14ac:dyDescent="0.25">
      <c r="A978" s="860"/>
      <c r="B978" s="860"/>
      <c r="C978" s="860"/>
      <c r="D978" s="860"/>
      <c r="E978" s="860"/>
      <c r="F978" s="860"/>
      <c r="G978" s="868"/>
      <c r="H978" s="860"/>
      <c r="I978" s="860"/>
      <c r="J978" s="860"/>
      <c r="K978" s="860"/>
      <c r="L978" s="860"/>
      <c r="M978" s="860"/>
      <c r="N978" s="860"/>
      <c r="O978" s="860"/>
      <c r="P978" s="860"/>
      <c r="Q978" s="860"/>
      <c r="R978" s="860"/>
      <c r="S978" s="860"/>
      <c r="T978" s="860"/>
      <c r="U978" s="860"/>
      <c r="V978" s="860"/>
      <c r="W978" s="860"/>
      <c r="X978" s="860"/>
      <c r="Y978" s="860"/>
      <c r="Z978" s="860"/>
      <c r="AA978" s="860"/>
      <c r="AB978" s="860"/>
      <c r="AC978" s="860"/>
      <c r="AD978" s="860"/>
    </row>
    <row r="979" spans="1:30" ht="15.75" customHeight="1" x14ac:dyDescent="0.25">
      <c r="A979" s="860"/>
      <c r="B979" s="860"/>
      <c r="C979" s="860"/>
      <c r="D979" s="860"/>
      <c r="E979" s="860"/>
      <c r="F979" s="860"/>
      <c r="G979" s="868"/>
      <c r="H979" s="860"/>
      <c r="I979" s="860"/>
      <c r="J979" s="860"/>
      <c r="K979" s="860"/>
      <c r="L979" s="860"/>
      <c r="M979" s="860"/>
      <c r="N979" s="860"/>
      <c r="O979" s="860"/>
      <c r="P979" s="860"/>
      <c r="Q979" s="860"/>
      <c r="R979" s="860"/>
      <c r="S979" s="860"/>
      <c r="T979" s="860"/>
      <c r="U979" s="860"/>
      <c r="V979" s="860"/>
      <c r="W979" s="860"/>
      <c r="X979" s="860"/>
      <c r="Y979" s="860"/>
      <c r="Z979" s="860"/>
      <c r="AA979" s="860"/>
      <c r="AB979" s="860"/>
      <c r="AC979" s="860"/>
      <c r="AD979" s="860"/>
    </row>
    <row r="980" spans="1:30" ht="15.75" customHeight="1" x14ac:dyDescent="0.25">
      <c r="A980" s="860"/>
      <c r="B980" s="860"/>
      <c r="C980" s="860"/>
      <c r="D980" s="860"/>
      <c r="E980" s="860"/>
      <c r="F980" s="860"/>
      <c r="G980" s="868"/>
      <c r="H980" s="860"/>
      <c r="I980" s="860"/>
      <c r="J980" s="860"/>
      <c r="K980" s="860"/>
      <c r="L980" s="860"/>
      <c r="M980" s="860"/>
      <c r="N980" s="860"/>
      <c r="O980" s="860"/>
      <c r="P980" s="860"/>
      <c r="Q980" s="860"/>
      <c r="R980" s="860"/>
      <c r="S980" s="860"/>
      <c r="T980" s="860"/>
      <c r="U980" s="860"/>
      <c r="V980" s="860"/>
      <c r="W980" s="860"/>
      <c r="X980" s="860"/>
      <c r="Y980" s="860"/>
      <c r="Z980" s="860"/>
      <c r="AA980" s="860"/>
      <c r="AB980" s="860"/>
      <c r="AC980" s="860"/>
      <c r="AD980" s="860"/>
    </row>
    <row r="981" spans="1:30" ht="15.75" customHeight="1" x14ac:dyDescent="0.25">
      <c r="A981" s="860"/>
      <c r="B981" s="860"/>
      <c r="C981" s="860"/>
      <c r="D981" s="860"/>
      <c r="E981" s="860"/>
      <c r="F981" s="860"/>
      <c r="G981" s="868"/>
      <c r="H981" s="860"/>
      <c r="I981" s="860"/>
      <c r="J981" s="860"/>
      <c r="K981" s="860"/>
      <c r="L981" s="860"/>
      <c r="M981" s="860"/>
      <c r="N981" s="860"/>
      <c r="O981" s="860"/>
      <c r="P981" s="860"/>
      <c r="Q981" s="860"/>
      <c r="R981" s="860"/>
      <c r="S981" s="860"/>
      <c r="T981" s="860"/>
      <c r="U981" s="860"/>
      <c r="V981" s="860"/>
      <c r="W981" s="860"/>
      <c r="X981" s="860"/>
      <c r="Y981" s="860"/>
      <c r="Z981" s="860"/>
      <c r="AA981" s="860"/>
      <c r="AB981" s="860"/>
      <c r="AC981" s="860"/>
      <c r="AD981" s="860"/>
    </row>
    <row r="982" spans="1:30" ht="15.75" customHeight="1" x14ac:dyDescent="0.25">
      <c r="A982" s="860"/>
      <c r="B982" s="860"/>
      <c r="C982" s="860"/>
      <c r="D982" s="860"/>
      <c r="E982" s="860"/>
      <c r="F982" s="860"/>
      <c r="G982" s="868"/>
      <c r="H982" s="860"/>
      <c r="I982" s="860"/>
      <c r="J982" s="860"/>
      <c r="K982" s="860"/>
      <c r="L982" s="860"/>
      <c r="M982" s="860"/>
      <c r="N982" s="860"/>
      <c r="O982" s="860"/>
      <c r="P982" s="860"/>
      <c r="Q982" s="860"/>
      <c r="R982" s="860"/>
      <c r="S982" s="860"/>
      <c r="T982" s="860"/>
      <c r="U982" s="860"/>
      <c r="V982" s="860"/>
      <c r="W982" s="860"/>
      <c r="X982" s="860"/>
      <c r="Y982" s="860"/>
      <c r="Z982" s="860"/>
      <c r="AA982" s="860"/>
      <c r="AB982" s="860"/>
      <c r="AC982" s="860"/>
      <c r="AD982" s="860"/>
    </row>
    <row r="983" spans="1:30" ht="15.75" customHeight="1" x14ac:dyDescent="0.25">
      <c r="A983" s="860"/>
      <c r="B983" s="860"/>
      <c r="C983" s="860"/>
      <c r="D983" s="860"/>
      <c r="E983" s="860"/>
      <c r="F983" s="860"/>
      <c r="G983" s="868"/>
      <c r="H983" s="860"/>
      <c r="I983" s="860"/>
      <c r="J983" s="860"/>
      <c r="K983" s="860"/>
      <c r="L983" s="860"/>
      <c r="M983" s="860"/>
      <c r="N983" s="860"/>
      <c r="O983" s="860"/>
      <c r="P983" s="860"/>
      <c r="Q983" s="860"/>
      <c r="R983" s="860"/>
      <c r="S983" s="860"/>
      <c r="T983" s="860"/>
      <c r="U983" s="860"/>
      <c r="V983" s="860"/>
      <c r="W983" s="860"/>
      <c r="X983" s="860"/>
      <c r="Y983" s="860"/>
      <c r="Z983" s="860"/>
      <c r="AA983" s="860"/>
      <c r="AB983" s="860"/>
      <c r="AC983" s="860"/>
      <c r="AD983" s="860"/>
    </row>
    <row r="984" spans="1:30" ht="15.75" customHeight="1" x14ac:dyDescent="0.25">
      <c r="A984" s="860"/>
      <c r="B984" s="860"/>
      <c r="C984" s="860"/>
      <c r="D984" s="860"/>
      <c r="E984" s="860"/>
      <c r="F984" s="860"/>
      <c r="G984" s="868"/>
      <c r="H984" s="860"/>
      <c r="I984" s="860"/>
      <c r="J984" s="860"/>
      <c r="K984" s="860"/>
      <c r="L984" s="860"/>
      <c r="M984" s="860"/>
      <c r="N984" s="860"/>
      <c r="O984" s="860"/>
      <c r="P984" s="860"/>
      <c r="Q984" s="860"/>
      <c r="R984" s="860"/>
      <c r="S984" s="860"/>
      <c r="T984" s="860"/>
      <c r="U984" s="860"/>
      <c r="V984" s="860"/>
      <c r="W984" s="860"/>
      <c r="X984" s="860"/>
      <c r="Y984" s="860"/>
      <c r="Z984" s="860"/>
      <c r="AA984" s="860"/>
      <c r="AB984" s="860"/>
      <c r="AC984" s="860"/>
      <c r="AD984" s="860"/>
    </row>
    <row r="985" spans="1:30" ht="15.75" customHeight="1" x14ac:dyDescent="0.25">
      <c r="A985" s="860"/>
      <c r="B985" s="860"/>
      <c r="C985" s="860"/>
      <c r="D985" s="860"/>
      <c r="E985" s="860"/>
      <c r="F985" s="860"/>
      <c r="G985" s="868"/>
      <c r="H985" s="860"/>
      <c r="I985" s="860"/>
      <c r="J985" s="860"/>
      <c r="K985" s="860"/>
      <c r="L985" s="860"/>
      <c r="M985" s="860"/>
      <c r="N985" s="860"/>
      <c r="O985" s="860"/>
      <c r="P985" s="860"/>
      <c r="Q985" s="860"/>
      <c r="R985" s="860"/>
      <c r="S985" s="860"/>
      <c r="T985" s="860"/>
      <c r="U985" s="860"/>
      <c r="V985" s="860"/>
      <c r="W985" s="860"/>
      <c r="X985" s="860"/>
      <c r="Y985" s="860"/>
      <c r="Z985" s="860"/>
      <c r="AA985" s="860"/>
      <c r="AB985" s="860"/>
      <c r="AC985" s="860"/>
      <c r="AD985" s="860"/>
    </row>
    <row r="986" spans="1:30" ht="15.75" customHeight="1" x14ac:dyDescent="0.25">
      <c r="A986" s="860"/>
      <c r="B986" s="860"/>
      <c r="C986" s="860"/>
      <c r="D986" s="860"/>
      <c r="E986" s="860"/>
      <c r="F986" s="860"/>
      <c r="G986" s="868"/>
      <c r="H986" s="860"/>
      <c r="I986" s="860"/>
      <c r="J986" s="860"/>
      <c r="K986" s="860"/>
      <c r="L986" s="860"/>
      <c r="M986" s="860"/>
      <c r="N986" s="860"/>
      <c r="O986" s="860"/>
      <c r="P986" s="860"/>
      <c r="Q986" s="860"/>
      <c r="R986" s="860"/>
      <c r="S986" s="860"/>
      <c r="T986" s="860"/>
      <c r="U986" s="860"/>
      <c r="V986" s="860"/>
      <c r="W986" s="860"/>
      <c r="X986" s="860"/>
      <c r="Y986" s="860"/>
      <c r="Z986" s="860"/>
      <c r="AA986" s="860"/>
      <c r="AB986" s="860"/>
      <c r="AC986" s="860"/>
      <c r="AD986" s="860"/>
    </row>
    <row r="987" spans="1:30" ht="15.75" customHeight="1" x14ac:dyDescent="0.25">
      <c r="A987" s="860"/>
      <c r="B987" s="860"/>
      <c r="C987" s="860"/>
      <c r="D987" s="860"/>
      <c r="E987" s="860"/>
      <c r="F987" s="860"/>
      <c r="G987" s="868"/>
      <c r="H987" s="860"/>
      <c r="I987" s="860"/>
      <c r="J987" s="860"/>
      <c r="K987" s="860"/>
      <c r="L987" s="860"/>
      <c r="M987" s="860"/>
      <c r="N987" s="860"/>
      <c r="O987" s="860"/>
      <c r="P987" s="860"/>
      <c r="Q987" s="860"/>
      <c r="R987" s="860"/>
      <c r="S987" s="860"/>
      <c r="T987" s="860"/>
      <c r="U987" s="860"/>
      <c r="V987" s="860"/>
      <c r="W987" s="860"/>
      <c r="X987" s="860"/>
      <c r="Y987" s="860"/>
      <c r="Z987" s="860"/>
      <c r="AA987" s="860"/>
      <c r="AB987" s="860"/>
      <c r="AC987" s="860"/>
      <c r="AD987" s="860"/>
    </row>
    <row r="988" spans="1:30" ht="15.75" customHeight="1" x14ac:dyDescent="0.25">
      <c r="A988" s="860"/>
      <c r="B988" s="860"/>
      <c r="C988" s="860"/>
      <c r="D988" s="860"/>
      <c r="E988" s="860"/>
      <c r="F988" s="860"/>
      <c r="G988" s="868"/>
      <c r="H988" s="860"/>
      <c r="I988" s="860"/>
      <c r="J988" s="860"/>
      <c r="K988" s="860"/>
      <c r="L988" s="860"/>
      <c r="M988" s="860"/>
      <c r="N988" s="860"/>
      <c r="O988" s="860"/>
      <c r="P988" s="860"/>
      <c r="Q988" s="860"/>
      <c r="R988" s="860"/>
      <c r="S988" s="860"/>
      <c r="T988" s="860"/>
      <c r="U988" s="860"/>
      <c r="V988" s="860"/>
      <c r="W988" s="860"/>
      <c r="X988" s="860"/>
      <c r="Y988" s="860"/>
      <c r="Z988" s="860"/>
      <c r="AA988" s="860"/>
      <c r="AB988" s="860"/>
      <c r="AC988" s="860"/>
      <c r="AD988" s="860"/>
    </row>
    <row r="989" spans="1:30" ht="15.75" customHeight="1" x14ac:dyDescent="0.25">
      <c r="A989" s="860"/>
      <c r="B989" s="860"/>
      <c r="C989" s="860"/>
      <c r="D989" s="860"/>
      <c r="E989" s="860"/>
      <c r="F989" s="860"/>
      <c r="G989" s="868"/>
      <c r="H989" s="860"/>
      <c r="I989" s="860"/>
      <c r="J989" s="860"/>
      <c r="K989" s="860"/>
      <c r="L989" s="860"/>
      <c r="M989" s="860"/>
      <c r="N989" s="860"/>
      <c r="O989" s="860"/>
      <c r="P989" s="860"/>
      <c r="Q989" s="860"/>
      <c r="R989" s="860"/>
      <c r="S989" s="860"/>
      <c r="T989" s="860"/>
      <c r="U989" s="860"/>
      <c r="V989" s="860"/>
      <c r="W989" s="860"/>
      <c r="X989" s="860"/>
      <c r="Y989" s="860"/>
      <c r="Z989" s="860"/>
      <c r="AA989" s="860"/>
      <c r="AB989" s="860"/>
      <c r="AC989" s="860"/>
      <c r="AD989" s="860"/>
    </row>
    <row r="990" spans="1:30" ht="15.75" customHeight="1" x14ac:dyDescent="0.25">
      <c r="A990" s="860"/>
      <c r="B990" s="860"/>
      <c r="C990" s="860"/>
      <c r="D990" s="860"/>
      <c r="E990" s="860"/>
      <c r="F990" s="860"/>
      <c r="G990" s="868"/>
      <c r="H990" s="860"/>
      <c r="I990" s="860"/>
      <c r="J990" s="860"/>
      <c r="K990" s="860"/>
      <c r="L990" s="860"/>
      <c r="M990" s="860"/>
      <c r="N990" s="860"/>
      <c r="O990" s="860"/>
      <c r="P990" s="860"/>
      <c r="Q990" s="860"/>
      <c r="R990" s="860"/>
      <c r="S990" s="860"/>
      <c r="T990" s="860"/>
      <c r="U990" s="860"/>
      <c r="V990" s="860"/>
      <c r="W990" s="860"/>
      <c r="X990" s="860"/>
      <c r="Y990" s="860"/>
      <c r="Z990" s="860"/>
      <c r="AA990" s="860"/>
      <c r="AB990" s="860"/>
      <c r="AC990" s="860"/>
      <c r="AD990" s="860"/>
    </row>
    <row r="991" spans="1:30" ht="15.75" customHeight="1" x14ac:dyDescent="0.25">
      <c r="A991" s="860"/>
      <c r="B991" s="860"/>
      <c r="C991" s="860"/>
      <c r="D991" s="860"/>
      <c r="E991" s="860"/>
      <c r="F991" s="860"/>
      <c r="G991" s="868"/>
      <c r="H991" s="860"/>
      <c r="I991" s="860"/>
      <c r="J991" s="860"/>
      <c r="K991" s="860"/>
      <c r="L991" s="860"/>
      <c r="M991" s="860"/>
      <c r="N991" s="860"/>
      <c r="O991" s="860"/>
      <c r="P991" s="860"/>
      <c r="Q991" s="860"/>
      <c r="R991" s="860"/>
      <c r="S991" s="860"/>
      <c r="T991" s="860"/>
      <c r="U991" s="860"/>
      <c r="V991" s="860"/>
      <c r="W991" s="860"/>
      <c r="X991" s="860"/>
      <c r="Y991" s="860"/>
      <c r="Z991" s="860"/>
      <c r="AA991" s="860"/>
      <c r="AB991" s="860"/>
      <c r="AC991" s="860"/>
      <c r="AD991" s="860"/>
    </row>
    <row r="992" spans="1:30" ht="15.75" customHeight="1" x14ac:dyDescent="0.25">
      <c r="A992" s="860"/>
      <c r="B992" s="860"/>
      <c r="C992" s="860"/>
      <c r="D992" s="860"/>
      <c r="E992" s="860"/>
      <c r="F992" s="860"/>
      <c r="G992" s="868"/>
      <c r="H992" s="860"/>
      <c r="I992" s="860"/>
      <c r="J992" s="860"/>
      <c r="K992" s="860"/>
      <c r="L992" s="860"/>
      <c r="M992" s="860"/>
      <c r="N992" s="860"/>
      <c r="O992" s="860"/>
      <c r="P992" s="860"/>
      <c r="Q992" s="860"/>
      <c r="R992" s="860"/>
      <c r="S992" s="860"/>
      <c r="T992" s="860"/>
      <c r="U992" s="860"/>
      <c r="V992" s="860"/>
      <c r="W992" s="860"/>
      <c r="X992" s="860"/>
      <c r="Y992" s="860"/>
      <c r="Z992" s="860"/>
      <c r="AA992" s="860"/>
      <c r="AB992" s="860"/>
      <c r="AC992" s="860"/>
      <c r="AD992" s="860"/>
    </row>
    <row r="993" spans="1:30" ht="15.75" customHeight="1" x14ac:dyDescent="0.25">
      <c r="A993" s="860"/>
      <c r="B993" s="860"/>
      <c r="C993" s="860"/>
      <c r="D993" s="860"/>
      <c r="E993" s="860"/>
      <c r="F993" s="860"/>
      <c r="G993" s="868"/>
      <c r="H993" s="860"/>
      <c r="I993" s="860"/>
      <c r="J993" s="860"/>
      <c r="K993" s="860"/>
      <c r="L993" s="860"/>
      <c r="M993" s="860"/>
      <c r="N993" s="860"/>
      <c r="O993" s="860"/>
      <c r="P993" s="860"/>
      <c r="Q993" s="860"/>
      <c r="R993" s="860"/>
      <c r="S993" s="860"/>
      <c r="T993" s="860"/>
      <c r="U993" s="860"/>
      <c r="V993" s="860"/>
      <c r="W993" s="860"/>
      <c r="X993" s="860"/>
      <c r="Y993" s="860"/>
      <c r="Z993" s="860"/>
      <c r="AA993" s="860"/>
      <c r="AB993" s="860"/>
      <c r="AC993" s="860"/>
      <c r="AD993" s="860"/>
    </row>
    <row r="994" spans="1:30" ht="15.75" customHeight="1" x14ac:dyDescent="0.25">
      <c r="A994" s="860"/>
      <c r="B994" s="860"/>
      <c r="C994" s="860"/>
      <c r="D994" s="860"/>
      <c r="E994" s="860"/>
      <c r="F994" s="860"/>
      <c r="G994" s="868"/>
      <c r="H994" s="860"/>
      <c r="I994" s="860"/>
      <c r="J994" s="860"/>
      <c r="K994" s="860"/>
      <c r="L994" s="860"/>
      <c r="M994" s="860"/>
      <c r="N994" s="860"/>
      <c r="O994" s="860"/>
      <c r="P994" s="860"/>
      <c r="Q994" s="860"/>
      <c r="R994" s="860"/>
      <c r="S994" s="860"/>
      <c r="T994" s="860"/>
      <c r="U994" s="860"/>
      <c r="V994" s="860"/>
      <c r="W994" s="860"/>
      <c r="X994" s="860"/>
      <c r="Y994" s="860"/>
      <c r="Z994" s="860"/>
      <c r="AA994" s="860"/>
      <c r="AB994" s="860"/>
      <c r="AC994" s="860"/>
      <c r="AD994" s="860"/>
    </row>
    <row r="995" spans="1:30" ht="15.75" customHeight="1" x14ac:dyDescent="0.25">
      <c r="A995" s="860"/>
      <c r="B995" s="860"/>
      <c r="C995" s="860"/>
      <c r="D995" s="860"/>
      <c r="E995" s="860"/>
      <c r="F995" s="860"/>
      <c r="G995" s="868"/>
      <c r="H995" s="860"/>
      <c r="I995" s="860"/>
      <c r="J995" s="860"/>
      <c r="K995" s="860"/>
      <c r="L995" s="860"/>
      <c r="M995" s="860"/>
      <c r="N995" s="860"/>
      <c r="O995" s="860"/>
      <c r="P995" s="860"/>
      <c r="Q995" s="860"/>
      <c r="R995" s="860"/>
      <c r="S995" s="860"/>
      <c r="T995" s="860"/>
      <c r="U995" s="860"/>
      <c r="V995" s="860"/>
      <c r="W995" s="860"/>
      <c r="X995" s="860"/>
      <c r="Y995" s="860"/>
      <c r="Z995" s="860"/>
      <c r="AA995" s="860"/>
      <c r="AB995" s="860"/>
      <c r="AC995" s="860"/>
      <c r="AD995" s="860"/>
    </row>
    <row r="996" spans="1:30" ht="15.75" customHeight="1" x14ac:dyDescent="0.25">
      <c r="A996" s="860"/>
      <c r="B996" s="860"/>
      <c r="C996" s="860"/>
      <c r="D996" s="860"/>
      <c r="E996" s="860"/>
      <c r="F996" s="860"/>
      <c r="G996" s="868"/>
      <c r="H996" s="860"/>
      <c r="I996" s="860"/>
      <c r="J996" s="860"/>
      <c r="K996" s="860"/>
      <c r="L996" s="860"/>
      <c r="M996" s="860"/>
      <c r="N996" s="860"/>
      <c r="O996" s="860"/>
      <c r="P996" s="860"/>
      <c r="Q996" s="860"/>
      <c r="R996" s="860"/>
      <c r="S996" s="860"/>
      <c r="T996" s="860"/>
      <c r="U996" s="860"/>
      <c r="V996" s="860"/>
      <c r="W996" s="860"/>
      <c r="X996" s="860"/>
      <c r="Y996" s="860"/>
      <c r="Z996" s="860"/>
      <c r="AA996" s="860"/>
      <c r="AB996" s="860"/>
      <c r="AC996" s="860"/>
      <c r="AD996" s="860"/>
    </row>
    <row r="997" spans="1:30" ht="15.75" customHeight="1" x14ac:dyDescent="0.25">
      <c r="A997" s="860"/>
      <c r="B997" s="860"/>
      <c r="C997" s="860"/>
      <c r="D997" s="860"/>
      <c r="E997" s="860"/>
      <c r="F997" s="860"/>
      <c r="G997" s="868"/>
      <c r="H997" s="860"/>
      <c r="I997" s="860"/>
      <c r="J997" s="860"/>
      <c r="K997" s="860"/>
      <c r="L997" s="860"/>
      <c r="M997" s="860"/>
      <c r="N997" s="860"/>
      <c r="O997" s="860"/>
      <c r="P997" s="860"/>
      <c r="Q997" s="860"/>
      <c r="R997" s="860"/>
      <c r="S997" s="860"/>
      <c r="T997" s="860"/>
      <c r="U997" s="860"/>
      <c r="V997" s="860"/>
      <c r="W997" s="860"/>
      <c r="X997" s="860"/>
      <c r="Y997" s="860"/>
      <c r="Z997" s="860"/>
      <c r="AA997" s="860"/>
      <c r="AB997" s="860"/>
      <c r="AC997" s="860"/>
      <c r="AD997" s="860"/>
    </row>
    <row r="998" spans="1:30" ht="15.75" customHeight="1" x14ac:dyDescent="0.25">
      <c r="A998" s="860"/>
      <c r="B998" s="860"/>
      <c r="C998" s="860"/>
      <c r="D998" s="860"/>
      <c r="E998" s="860"/>
      <c r="F998" s="860"/>
      <c r="G998" s="868"/>
      <c r="H998" s="860"/>
      <c r="I998" s="860"/>
      <c r="J998" s="860"/>
      <c r="K998" s="860"/>
      <c r="L998" s="860"/>
      <c r="M998" s="860"/>
      <c r="N998" s="860"/>
      <c r="O998" s="860"/>
      <c r="P998" s="860"/>
      <c r="Q998" s="860"/>
      <c r="R998" s="860"/>
      <c r="S998" s="860"/>
      <c r="T998" s="860"/>
      <c r="U998" s="860"/>
      <c r="V998" s="860"/>
      <c r="W998" s="860"/>
      <c r="X998" s="860"/>
      <c r="Y998" s="860"/>
      <c r="Z998" s="860"/>
      <c r="AA998" s="860"/>
      <c r="AB998" s="860"/>
      <c r="AC998" s="860"/>
      <c r="AD998" s="860"/>
    </row>
    <row r="999" spans="1:30" ht="15.75" customHeight="1" x14ac:dyDescent="0.25">
      <c r="A999" s="860"/>
      <c r="B999" s="860"/>
      <c r="C999" s="860"/>
      <c r="D999" s="860"/>
      <c r="E999" s="860"/>
      <c r="F999" s="860"/>
      <c r="G999" s="868"/>
      <c r="H999" s="860"/>
      <c r="I999" s="860"/>
      <c r="J999" s="860"/>
      <c r="K999" s="860"/>
      <c r="L999" s="860"/>
      <c r="M999" s="860"/>
      <c r="N999" s="860"/>
      <c r="O999" s="860"/>
      <c r="P999" s="860"/>
      <c r="Q999" s="860"/>
      <c r="R999" s="860"/>
      <c r="S999" s="860"/>
      <c r="T999" s="860"/>
      <c r="U999" s="860"/>
      <c r="V999" s="860"/>
      <c r="W999" s="860"/>
      <c r="X999" s="860"/>
      <c r="Y999" s="860"/>
      <c r="Z999" s="860"/>
      <c r="AA999" s="860"/>
      <c r="AB999" s="860"/>
      <c r="AC999" s="860"/>
      <c r="AD999" s="860"/>
    </row>
    <row r="1000" spans="1:30" ht="15.75" customHeight="1" x14ac:dyDescent="0.25">
      <c r="A1000" s="860"/>
      <c r="B1000" s="860"/>
      <c r="C1000" s="860"/>
      <c r="D1000" s="860"/>
      <c r="E1000" s="860"/>
      <c r="F1000" s="860"/>
      <c r="G1000" s="868"/>
      <c r="H1000" s="860"/>
      <c r="I1000" s="860"/>
      <c r="J1000" s="860"/>
      <c r="K1000" s="860"/>
      <c r="L1000" s="860"/>
      <c r="M1000" s="860"/>
      <c r="N1000" s="860"/>
      <c r="O1000" s="860"/>
      <c r="P1000" s="860"/>
      <c r="Q1000" s="860"/>
      <c r="R1000" s="860"/>
      <c r="S1000" s="860"/>
      <c r="T1000" s="860"/>
      <c r="U1000" s="860"/>
      <c r="V1000" s="860"/>
      <c r="W1000" s="860"/>
      <c r="X1000" s="860"/>
      <c r="Y1000" s="860"/>
      <c r="Z1000" s="860"/>
      <c r="AA1000" s="860"/>
      <c r="AB1000" s="860"/>
      <c r="AC1000" s="860"/>
      <c r="AD1000" s="860"/>
    </row>
    <row r="1001" spans="1:30" ht="15.75" customHeight="1" x14ac:dyDescent="0.25">
      <c r="A1001" s="860"/>
      <c r="B1001" s="860"/>
      <c r="C1001" s="860"/>
      <c r="D1001" s="860"/>
      <c r="E1001" s="860"/>
      <c r="F1001" s="860"/>
      <c r="G1001" s="868"/>
      <c r="H1001" s="860"/>
      <c r="I1001" s="860"/>
      <c r="J1001" s="860"/>
      <c r="K1001" s="860"/>
      <c r="L1001" s="860"/>
      <c r="M1001" s="860"/>
      <c r="N1001" s="860"/>
      <c r="O1001" s="860"/>
      <c r="P1001" s="860"/>
      <c r="Q1001" s="860"/>
      <c r="R1001" s="860"/>
      <c r="S1001" s="860"/>
      <c r="T1001" s="860"/>
      <c r="U1001" s="860"/>
      <c r="V1001" s="860"/>
      <c r="W1001" s="860"/>
      <c r="X1001" s="860"/>
      <c r="Y1001" s="860"/>
      <c r="Z1001" s="860"/>
      <c r="AA1001" s="860"/>
      <c r="AB1001" s="860"/>
      <c r="AC1001" s="860"/>
      <c r="AD1001" s="860"/>
    </row>
    <row r="1002" spans="1:30" ht="15.75" customHeight="1" x14ac:dyDescent="0.25">
      <c r="A1002" s="860"/>
      <c r="B1002" s="860"/>
      <c r="C1002" s="860"/>
      <c r="D1002" s="860"/>
      <c r="E1002" s="860"/>
      <c r="F1002" s="860"/>
      <c r="G1002" s="868"/>
      <c r="H1002" s="860"/>
      <c r="I1002" s="860"/>
      <c r="J1002" s="860"/>
      <c r="K1002" s="860"/>
      <c r="L1002" s="860"/>
      <c r="M1002" s="860"/>
      <c r="N1002" s="860"/>
      <c r="O1002" s="860"/>
      <c r="P1002" s="860"/>
      <c r="Q1002" s="860"/>
      <c r="R1002" s="860"/>
      <c r="S1002" s="860"/>
      <c r="T1002" s="860"/>
      <c r="U1002" s="860"/>
      <c r="V1002" s="860"/>
      <c r="W1002" s="860"/>
      <c r="X1002" s="860"/>
      <c r="Y1002" s="860"/>
      <c r="Z1002" s="860"/>
      <c r="AA1002" s="860"/>
      <c r="AB1002" s="860"/>
      <c r="AC1002" s="860"/>
      <c r="AD1002" s="860"/>
    </row>
    <row r="1003" spans="1:30" ht="15.75" customHeight="1" x14ac:dyDescent="0.25">
      <c r="A1003" s="860"/>
      <c r="B1003" s="860"/>
      <c r="C1003" s="860"/>
      <c r="D1003" s="860"/>
      <c r="E1003" s="860"/>
      <c r="F1003" s="860"/>
      <c r="G1003" s="868"/>
      <c r="H1003" s="860"/>
      <c r="I1003" s="860"/>
      <c r="J1003" s="860"/>
      <c r="K1003" s="860"/>
      <c r="L1003" s="860"/>
      <c r="M1003" s="860"/>
      <c r="N1003" s="860"/>
      <c r="O1003" s="860"/>
      <c r="P1003" s="860"/>
      <c r="Q1003" s="860"/>
      <c r="R1003" s="860"/>
      <c r="S1003" s="860"/>
      <c r="T1003" s="860"/>
      <c r="U1003" s="860"/>
      <c r="V1003" s="860"/>
      <c r="W1003" s="860"/>
      <c r="X1003" s="860"/>
      <c r="Y1003" s="860"/>
      <c r="Z1003" s="860"/>
      <c r="AA1003" s="860"/>
      <c r="AB1003" s="860"/>
      <c r="AC1003" s="860"/>
      <c r="AD1003" s="860"/>
    </row>
    <row r="1004" spans="1:30" ht="15.75" customHeight="1" x14ac:dyDescent="0.25">
      <c r="A1004" s="860"/>
      <c r="B1004" s="860"/>
      <c r="C1004" s="860"/>
      <c r="D1004" s="860"/>
      <c r="E1004" s="860"/>
      <c r="F1004" s="860"/>
      <c r="G1004" s="868"/>
      <c r="H1004" s="860"/>
      <c r="I1004" s="860"/>
      <c r="J1004" s="860"/>
      <c r="K1004" s="860"/>
      <c r="L1004" s="860"/>
      <c r="M1004" s="860"/>
      <c r="N1004" s="860"/>
      <c r="O1004" s="860"/>
      <c r="P1004" s="860"/>
      <c r="Q1004" s="860"/>
      <c r="R1004" s="860"/>
      <c r="S1004" s="860"/>
      <c r="T1004" s="860"/>
      <c r="U1004" s="860"/>
      <c r="V1004" s="860"/>
      <c r="W1004" s="860"/>
      <c r="X1004" s="860"/>
      <c r="Y1004" s="860"/>
      <c r="Z1004" s="860"/>
      <c r="AA1004" s="860"/>
      <c r="AB1004" s="860"/>
      <c r="AC1004" s="860"/>
      <c r="AD1004" s="860"/>
    </row>
    <row r="1005" spans="1:30" ht="15.75" customHeight="1" x14ac:dyDescent="0.25">
      <c r="A1005" s="860"/>
      <c r="B1005" s="860"/>
      <c r="C1005" s="860"/>
      <c r="D1005" s="860"/>
      <c r="E1005" s="860"/>
      <c r="F1005" s="860"/>
      <c r="G1005" s="868"/>
      <c r="H1005" s="860"/>
      <c r="I1005" s="860"/>
      <c r="J1005" s="860"/>
      <c r="K1005" s="860"/>
      <c r="L1005" s="860"/>
      <c r="M1005" s="860"/>
      <c r="N1005" s="860"/>
      <c r="O1005" s="860"/>
      <c r="P1005" s="860"/>
      <c r="Q1005" s="860"/>
      <c r="R1005" s="860"/>
      <c r="S1005" s="860"/>
      <c r="T1005" s="860"/>
      <c r="U1005" s="860"/>
      <c r="V1005" s="860"/>
      <c r="W1005" s="860"/>
      <c r="X1005" s="860"/>
      <c r="Y1005" s="860"/>
      <c r="Z1005" s="860"/>
      <c r="AA1005" s="860"/>
      <c r="AB1005" s="860"/>
      <c r="AC1005" s="860"/>
      <c r="AD1005" s="860"/>
    </row>
    <row r="1006" spans="1:30" ht="15.75" customHeight="1" x14ac:dyDescent="0.25">
      <c r="A1006" s="860"/>
      <c r="B1006" s="860"/>
      <c r="C1006" s="860"/>
      <c r="D1006" s="860"/>
      <c r="E1006" s="860"/>
      <c r="F1006" s="860"/>
      <c r="G1006" s="868"/>
      <c r="H1006" s="860"/>
      <c r="I1006" s="860"/>
      <c r="J1006" s="860"/>
      <c r="K1006" s="860"/>
      <c r="L1006" s="860"/>
      <c r="M1006" s="860"/>
      <c r="N1006" s="860"/>
      <c r="O1006" s="860"/>
      <c r="P1006" s="860"/>
      <c r="Q1006" s="860"/>
      <c r="R1006" s="860"/>
      <c r="S1006" s="860"/>
      <c r="T1006" s="860"/>
      <c r="U1006" s="860"/>
      <c r="V1006" s="860"/>
      <c r="W1006" s="860"/>
      <c r="X1006" s="860"/>
      <c r="Y1006" s="860"/>
      <c r="Z1006" s="860"/>
      <c r="AA1006" s="860"/>
      <c r="AB1006" s="860"/>
      <c r="AC1006" s="860"/>
      <c r="AD1006" s="860"/>
    </row>
  </sheetData>
  <mergeCells count="17">
    <mergeCell ref="A4:B4"/>
    <mergeCell ref="C4:F4"/>
    <mergeCell ref="A5:B5"/>
    <mergeCell ref="C5:F5"/>
    <mergeCell ref="A6:B6"/>
    <mergeCell ref="C6:F6"/>
    <mergeCell ref="C7:F7"/>
    <mergeCell ref="C8:F8"/>
    <mergeCell ref="A56:F56"/>
    <mergeCell ref="H56:J56"/>
    <mergeCell ref="A7:B7"/>
    <mergeCell ref="A8:B8"/>
    <mergeCell ref="C18:E18"/>
    <mergeCell ref="A23:J23"/>
    <mergeCell ref="A24:F24"/>
    <mergeCell ref="H24:J24"/>
    <mergeCell ref="A55:J55"/>
  </mergeCells>
  <pageMargins left="0.7" right="0.7" top="0.75" bottom="0.75" header="0" footer="0"/>
  <pageSetup orientation="landscape"/>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outlinePr summaryRight="0"/>
  </sheetPr>
  <dimension ref="A1:AE1002"/>
  <sheetViews>
    <sheetView topLeftCell="A12" workbookViewId="0">
      <selection activeCell="H26" sqref="H26:J26"/>
    </sheetView>
  </sheetViews>
  <sheetFormatPr defaultColWidth="12.6640625" defaultRowHeight="15" customHeight="1" x14ac:dyDescent="0.25"/>
  <cols>
    <col min="1" max="1" width="4" customWidth="1"/>
    <col min="2" max="2" width="24.21875" customWidth="1"/>
    <col min="3" max="3" width="19.33203125" customWidth="1"/>
    <col min="4" max="4" width="14.33203125" customWidth="1"/>
    <col min="5" max="5" width="19.33203125" customWidth="1"/>
    <col min="6" max="6" width="19.21875" customWidth="1"/>
    <col min="7" max="7" width="14.109375" hidden="1" customWidth="1"/>
    <col min="8" max="10" width="14.21875" customWidth="1"/>
    <col min="11" max="31" width="8.77734375" customWidth="1"/>
  </cols>
  <sheetData>
    <row r="1" spans="1:31" ht="15.75" customHeight="1" x14ac:dyDescent="0.25">
      <c r="A1" s="901"/>
      <c r="B1" s="800"/>
      <c r="C1" s="800"/>
      <c r="D1" s="800"/>
      <c r="E1" s="800"/>
      <c r="F1" s="800"/>
      <c r="G1" s="801"/>
      <c r="H1" s="800"/>
      <c r="I1" s="800"/>
      <c r="J1" s="800"/>
      <c r="K1" s="800"/>
      <c r="L1" s="800"/>
      <c r="M1" s="800"/>
      <c r="N1" s="800"/>
      <c r="O1" s="800"/>
      <c r="P1" s="800"/>
      <c r="Q1" s="800"/>
      <c r="R1" s="800"/>
      <c r="S1" s="800"/>
      <c r="T1" s="800"/>
      <c r="U1" s="800"/>
      <c r="V1" s="800"/>
      <c r="W1" s="800"/>
      <c r="X1" s="800"/>
      <c r="Y1" s="800"/>
      <c r="Z1" s="800"/>
      <c r="AA1" s="800"/>
      <c r="AB1" s="800"/>
      <c r="AC1" s="800"/>
      <c r="AD1" s="800"/>
      <c r="AE1" s="800"/>
    </row>
    <row r="2" spans="1:31" ht="15.75" customHeight="1" x14ac:dyDescent="0.25">
      <c r="A2" s="902"/>
      <c r="B2" s="799" t="s">
        <v>65</v>
      </c>
      <c r="C2" s="799" t="s">
        <v>959</v>
      </c>
      <c r="D2" s="800"/>
      <c r="E2" s="800"/>
      <c r="F2" s="800"/>
      <c r="G2" s="801"/>
      <c r="H2" s="800"/>
      <c r="I2" s="800"/>
      <c r="J2" s="800"/>
      <c r="K2" s="800"/>
      <c r="L2" s="800"/>
      <c r="M2" s="800"/>
      <c r="N2" s="800"/>
      <c r="O2" s="800"/>
      <c r="P2" s="800"/>
      <c r="Q2" s="800"/>
      <c r="R2" s="800"/>
      <c r="S2" s="800"/>
      <c r="T2" s="800"/>
      <c r="U2" s="800"/>
      <c r="V2" s="800"/>
      <c r="W2" s="800"/>
      <c r="X2" s="800"/>
      <c r="Y2" s="800"/>
      <c r="Z2" s="800"/>
      <c r="AA2" s="800"/>
      <c r="AB2" s="800"/>
      <c r="AC2" s="800"/>
      <c r="AD2" s="800"/>
      <c r="AE2" s="800"/>
    </row>
    <row r="3" spans="1:31" ht="15.75" customHeight="1" x14ac:dyDescent="0.25">
      <c r="A3" s="902"/>
      <c r="B3" s="802"/>
      <c r="C3" s="800"/>
      <c r="D3" s="800"/>
      <c r="E3" s="800"/>
      <c r="F3" s="800"/>
      <c r="G3" s="801"/>
      <c r="H3" s="800"/>
      <c r="I3" s="800"/>
      <c r="J3" s="800"/>
      <c r="K3" s="800"/>
      <c r="L3" s="800"/>
      <c r="M3" s="800"/>
      <c r="N3" s="800"/>
      <c r="O3" s="800"/>
      <c r="P3" s="800"/>
      <c r="Q3" s="800"/>
      <c r="R3" s="800"/>
      <c r="S3" s="800"/>
      <c r="T3" s="800"/>
      <c r="U3" s="800"/>
      <c r="V3" s="800"/>
      <c r="W3" s="800"/>
      <c r="X3" s="800"/>
      <c r="Y3" s="800"/>
      <c r="Z3" s="800"/>
      <c r="AA3" s="800"/>
      <c r="AB3" s="800"/>
      <c r="AC3" s="800"/>
      <c r="AD3" s="800"/>
      <c r="AE3" s="800"/>
    </row>
    <row r="4" spans="1:31" ht="15.75" customHeight="1" x14ac:dyDescent="0.25">
      <c r="A4" s="1096" t="s">
        <v>67</v>
      </c>
      <c r="B4" s="985"/>
      <c r="C4" s="1100" t="s">
        <v>960</v>
      </c>
      <c r="D4" s="987"/>
      <c r="E4" s="987"/>
      <c r="F4" s="985"/>
      <c r="G4" s="803"/>
      <c r="H4" s="805"/>
      <c r="I4" s="805"/>
      <c r="J4" s="805"/>
      <c r="K4" s="805"/>
      <c r="L4" s="805"/>
      <c r="M4" s="805"/>
      <c r="N4" s="805"/>
      <c r="O4" s="805"/>
      <c r="P4" s="805"/>
      <c r="Q4" s="805"/>
      <c r="R4" s="805"/>
      <c r="S4" s="805"/>
      <c r="T4" s="805"/>
      <c r="U4" s="805"/>
      <c r="V4" s="805"/>
      <c r="W4" s="805"/>
      <c r="X4" s="805"/>
      <c r="Y4" s="805"/>
      <c r="Z4" s="805"/>
      <c r="AA4" s="805"/>
      <c r="AB4" s="805"/>
      <c r="AC4" s="805"/>
      <c r="AD4" s="805"/>
      <c r="AE4" s="805"/>
    </row>
    <row r="5" spans="1:31" ht="120" customHeight="1" x14ac:dyDescent="0.25">
      <c r="A5" s="1101" t="s">
        <v>69</v>
      </c>
      <c r="B5" s="1003"/>
      <c r="C5" s="1097" t="s">
        <v>961</v>
      </c>
      <c r="D5" s="993"/>
      <c r="E5" s="993"/>
      <c r="F5" s="994"/>
      <c r="G5" s="803"/>
      <c r="H5" s="805"/>
      <c r="I5" s="805"/>
      <c r="J5" s="805"/>
      <c r="K5" s="805"/>
      <c r="L5" s="805"/>
      <c r="M5" s="805"/>
      <c r="N5" s="805"/>
      <c r="O5" s="805"/>
      <c r="P5" s="805"/>
      <c r="Q5" s="805"/>
      <c r="R5" s="805"/>
      <c r="S5" s="805"/>
      <c r="T5" s="805"/>
      <c r="U5" s="805"/>
      <c r="V5" s="805"/>
      <c r="W5" s="805"/>
      <c r="X5" s="805"/>
      <c r="Y5" s="805"/>
      <c r="Z5" s="805"/>
      <c r="AA5" s="805"/>
      <c r="AB5" s="805"/>
      <c r="AC5" s="805"/>
      <c r="AD5" s="805"/>
      <c r="AE5" s="805"/>
    </row>
    <row r="6" spans="1:31" ht="15.75" customHeight="1" x14ac:dyDescent="0.25">
      <c r="A6" s="1101" t="s">
        <v>71</v>
      </c>
      <c r="B6" s="1003"/>
      <c r="C6" s="1098" t="s">
        <v>72</v>
      </c>
      <c r="D6" s="1008"/>
      <c r="E6" s="1008"/>
      <c r="F6" s="1003"/>
      <c r="G6" s="803"/>
      <c r="H6" s="805"/>
      <c r="I6" s="805"/>
      <c r="J6" s="805"/>
      <c r="K6" s="805"/>
      <c r="L6" s="805"/>
      <c r="M6" s="805"/>
      <c r="N6" s="805"/>
      <c r="O6" s="805"/>
      <c r="P6" s="805"/>
      <c r="Q6" s="805"/>
      <c r="R6" s="805"/>
      <c r="S6" s="805"/>
      <c r="T6" s="805"/>
      <c r="U6" s="805"/>
      <c r="V6" s="805"/>
      <c r="W6" s="805"/>
      <c r="X6" s="805"/>
      <c r="Y6" s="805"/>
      <c r="Z6" s="805"/>
      <c r="AA6" s="805"/>
      <c r="AB6" s="805"/>
      <c r="AC6" s="805"/>
      <c r="AD6" s="805"/>
      <c r="AE6" s="805"/>
    </row>
    <row r="7" spans="1:31" ht="64.05" customHeight="1" x14ac:dyDescent="0.25">
      <c r="A7" s="1101" t="s">
        <v>73</v>
      </c>
      <c r="B7" s="1003"/>
      <c r="C7" s="1088" t="s">
        <v>962</v>
      </c>
      <c r="D7" s="1008"/>
      <c r="E7" s="1008"/>
      <c r="F7" s="1003"/>
      <c r="G7" s="803"/>
      <c r="H7" s="805"/>
      <c r="I7" s="805"/>
      <c r="J7" s="805"/>
      <c r="K7" s="805"/>
      <c r="L7" s="805"/>
      <c r="M7" s="805"/>
      <c r="N7" s="805"/>
      <c r="O7" s="805"/>
      <c r="P7" s="805"/>
      <c r="Q7" s="805"/>
      <c r="R7" s="805"/>
      <c r="S7" s="805"/>
      <c r="T7" s="805"/>
      <c r="U7" s="805"/>
      <c r="V7" s="805"/>
      <c r="W7" s="805"/>
      <c r="X7" s="805"/>
      <c r="Y7" s="805"/>
      <c r="Z7" s="805"/>
      <c r="AA7" s="805"/>
      <c r="AB7" s="805"/>
      <c r="AC7" s="805"/>
      <c r="AD7" s="805"/>
      <c r="AE7" s="805"/>
    </row>
    <row r="8" spans="1:31" ht="48" customHeight="1" x14ac:dyDescent="0.25">
      <c r="A8" s="1102" t="s">
        <v>75</v>
      </c>
      <c r="B8" s="1003"/>
      <c r="C8" s="1088" t="s">
        <v>343</v>
      </c>
      <c r="D8" s="1008"/>
      <c r="E8" s="1008"/>
      <c r="F8" s="1003"/>
      <c r="G8" s="803"/>
      <c r="H8" s="805"/>
      <c r="I8" s="805"/>
      <c r="J8" s="805"/>
      <c r="K8" s="805"/>
      <c r="L8" s="805"/>
      <c r="M8" s="805"/>
      <c r="N8" s="805"/>
      <c r="O8" s="805"/>
      <c r="P8" s="805"/>
      <c r="Q8" s="805"/>
      <c r="R8" s="805"/>
      <c r="S8" s="805"/>
      <c r="T8" s="805"/>
      <c r="U8" s="805"/>
      <c r="V8" s="805"/>
      <c r="W8" s="805"/>
      <c r="X8" s="805"/>
      <c r="Y8" s="805"/>
      <c r="Z8" s="805"/>
      <c r="AA8" s="805"/>
      <c r="AB8" s="805"/>
      <c r="AC8" s="805"/>
      <c r="AD8" s="805"/>
      <c r="AE8" s="805"/>
    </row>
    <row r="9" spans="1:31" ht="15.75" customHeight="1" x14ac:dyDescent="0.25">
      <c r="A9" s="902"/>
      <c r="B9" s="800"/>
      <c r="C9" s="800"/>
      <c r="D9" s="800"/>
      <c r="E9" s="800"/>
      <c r="F9" s="800"/>
      <c r="G9" s="801"/>
      <c r="H9" s="800"/>
      <c r="I9" s="800"/>
      <c r="J9" s="800"/>
      <c r="K9" s="800"/>
      <c r="L9" s="800"/>
      <c r="M9" s="800"/>
      <c r="N9" s="800"/>
      <c r="O9" s="800"/>
      <c r="P9" s="800"/>
      <c r="Q9" s="800"/>
      <c r="R9" s="800"/>
      <c r="S9" s="800"/>
      <c r="T9" s="800"/>
      <c r="U9" s="800"/>
      <c r="V9" s="800"/>
      <c r="W9" s="800"/>
      <c r="X9" s="800"/>
      <c r="Y9" s="800"/>
      <c r="Z9" s="800"/>
      <c r="AA9" s="800"/>
      <c r="AB9" s="800"/>
      <c r="AC9" s="800"/>
      <c r="AD9" s="800"/>
      <c r="AE9" s="800"/>
    </row>
    <row r="10" spans="1:31" ht="15.75" customHeight="1" x14ac:dyDescent="0.25">
      <c r="A10" s="902"/>
      <c r="B10" s="800"/>
      <c r="C10" s="800"/>
      <c r="D10" s="800"/>
      <c r="E10" s="800"/>
      <c r="F10" s="800"/>
      <c r="G10" s="801"/>
      <c r="H10" s="800"/>
      <c r="I10" s="800"/>
      <c r="J10" s="800"/>
      <c r="K10" s="800"/>
      <c r="L10" s="800"/>
      <c r="M10" s="800"/>
      <c r="N10" s="800"/>
      <c r="O10" s="800"/>
      <c r="P10" s="800"/>
      <c r="Q10" s="800"/>
      <c r="R10" s="800"/>
      <c r="S10" s="800"/>
      <c r="T10" s="800"/>
      <c r="U10" s="800"/>
      <c r="V10" s="800"/>
      <c r="W10" s="800"/>
      <c r="X10" s="800"/>
      <c r="Y10" s="800"/>
      <c r="Z10" s="800"/>
      <c r="AA10" s="800"/>
      <c r="AB10" s="800"/>
      <c r="AC10" s="800"/>
      <c r="AD10" s="800"/>
      <c r="AE10" s="800"/>
    </row>
    <row r="11" spans="1:31" ht="15.75" customHeight="1" x14ac:dyDescent="0.25">
      <c r="A11" s="903"/>
      <c r="B11" s="809"/>
      <c r="C11" s="810" t="s">
        <v>77</v>
      </c>
      <c r="D11" s="810" t="s">
        <v>78</v>
      </c>
      <c r="E11" s="810" t="s">
        <v>79</v>
      </c>
      <c r="F11" s="810" t="s">
        <v>80</v>
      </c>
      <c r="G11" s="811"/>
      <c r="H11" s="800"/>
      <c r="I11" s="800"/>
      <c r="J11" s="800"/>
      <c r="K11" s="800"/>
      <c r="L11" s="800"/>
      <c r="M11" s="800"/>
      <c r="N11" s="800"/>
      <c r="O11" s="800"/>
      <c r="P11" s="800"/>
      <c r="Q11" s="800"/>
      <c r="R11" s="800"/>
      <c r="S11" s="800"/>
      <c r="T11" s="800"/>
      <c r="U11" s="800"/>
      <c r="V11" s="800"/>
      <c r="W11" s="800"/>
      <c r="X11" s="800"/>
      <c r="Y11" s="800"/>
      <c r="Z11" s="800"/>
      <c r="AA11" s="800"/>
      <c r="AB11" s="800"/>
      <c r="AC11" s="800"/>
      <c r="AD11" s="800"/>
      <c r="AE11" s="800"/>
    </row>
    <row r="12" spans="1:31" ht="15.75" customHeight="1" x14ac:dyDescent="0.25">
      <c r="A12" s="904"/>
      <c r="B12" s="813" t="s">
        <v>81</v>
      </c>
      <c r="C12" s="814">
        <f t="shared" ref="C12:E12" si="0">C13+C14+C15</f>
        <v>32452</v>
      </c>
      <c r="D12" s="815">
        <f t="shared" si="0"/>
        <v>60380</v>
      </c>
      <c r="E12" s="815">
        <f t="shared" si="0"/>
        <v>60380</v>
      </c>
      <c r="F12" s="816">
        <f t="shared" ref="F12:F15" si="1">C12+D12+E12</f>
        <v>153212</v>
      </c>
      <c r="G12" s="817"/>
      <c r="H12" s="897"/>
      <c r="I12" s="800"/>
      <c r="J12" s="800"/>
      <c r="K12" s="800"/>
      <c r="L12" s="800"/>
      <c r="M12" s="800"/>
      <c r="N12" s="800"/>
      <c r="O12" s="800"/>
      <c r="P12" s="800"/>
      <c r="Q12" s="800"/>
      <c r="R12" s="800"/>
      <c r="S12" s="800"/>
      <c r="T12" s="800"/>
      <c r="U12" s="800"/>
      <c r="V12" s="800"/>
      <c r="W12" s="800"/>
      <c r="X12" s="800"/>
      <c r="Y12" s="800"/>
      <c r="Z12" s="800"/>
      <c r="AA12" s="800"/>
      <c r="AB12" s="800"/>
      <c r="AC12" s="800"/>
      <c r="AD12" s="800"/>
      <c r="AE12" s="800"/>
    </row>
    <row r="13" spans="1:31" ht="15.75" customHeight="1" x14ac:dyDescent="0.25">
      <c r="A13" s="905">
        <v>1</v>
      </c>
      <c r="B13" s="819" t="s">
        <v>20</v>
      </c>
      <c r="C13" s="820">
        <v>5122</v>
      </c>
      <c r="D13" s="820">
        <v>9732</v>
      </c>
      <c r="E13" s="820">
        <v>9732</v>
      </c>
      <c r="F13" s="821">
        <f t="shared" si="1"/>
        <v>24586</v>
      </c>
      <c r="G13" s="822"/>
      <c r="H13" s="800"/>
      <c r="I13" s="800"/>
      <c r="J13" s="800"/>
      <c r="K13" s="800"/>
      <c r="L13" s="800"/>
      <c r="M13" s="800"/>
      <c r="N13" s="800"/>
      <c r="O13" s="800"/>
      <c r="P13" s="800"/>
      <c r="Q13" s="800"/>
      <c r="R13" s="800"/>
      <c r="S13" s="800"/>
      <c r="T13" s="800"/>
      <c r="U13" s="800"/>
      <c r="V13" s="800"/>
      <c r="W13" s="800"/>
      <c r="X13" s="800"/>
      <c r="Y13" s="800"/>
      <c r="Z13" s="800"/>
      <c r="AA13" s="800"/>
      <c r="AB13" s="800"/>
      <c r="AC13" s="800"/>
      <c r="AD13" s="800"/>
      <c r="AE13" s="800"/>
    </row>
    <row r="14" spans="1:31" ht="15.75" customHeight="1" x14ac:dyDescent="0.25">
      <c r="A14" s="904">
        <v>2</v>
      </c>
      <c r="B14" s="823" t="s">
        <v>84</v>
      </c>
      <c r="C14" s="824">
        <v>26509</v>
      </c>
      <c r="D14" s="825">
        <v>49006</v>
      </c>
      <c r="E14" s="825">
        <v>49006</v>
      </c>
      <c r="F14" s="821">
        <f t="shared" si="1"/>
        <v>124521</v>
      </c>
      <c r="G14" s="822"/>
      <c r="H14" s="800"/>
      <c r="I14" s="800"/>
      <c r="J14" s="800"/>
      <c r="K14" s="800"/>
      <c r="L14" s="800"/>
      <c r="M14" s="800"/>
      <c r="N14" s="800"/>
      <c r="O14" s="800"/>
      <c r="P14" s="800"/>
      <c r="Q14" s="800"/>
      <c r="R14" s="800"/>
      <c r="S14" s="800"/>
      <c r="T14" s="800"/>
      <c r="U14" s="800"/>
      <c r="V14" s="800"/>
      <c r="W14" s="800"/>
      <c r="X14" s="800"/>
      <c r="Y14" s="800"/>
      <c r="Z14" s="800"/>
      <c r="AA14" s="800"/>
      <c r="AB14" s="800"/>
      <c r="AC14" s="800"/>
      <c r="AD14" s="800"/>
      <c r="AE14" s="800"/>
    </row>
    <row r="15" spans="1:31" ht="15.75" customHeight="1" x14ac:dyDescent="0.25">
      <c r="A15" s="904">
        <v>3</v>
      </c>
      <c r="B15" s="820" t="s">
        <v>9</v>
      </c>
      <c r="C15" s="820">
        <v>821</v>
      </c>
      <c r="D15" s="820">
        <v>1642</v>
      </c>
      <c r="E15" s="820">
        <v>1642</v>
      </c>
      <c r="F15" s="821">
        <f t="shared" si="1"/>
        <v>4105</v>
      </c>
      <c r="G15" s="822"/>
      <c r="H15" s="800"/>
      <c r="I15" s="800"/>
      <c r="J15" s="800"/>
      <c r="K15" s="800"/>
      <c r="L15" s="800"/>
      <c r="M15" s="800"/>
      <c r="N15" s="800"/>
      <c r="O15" s="800"/>
      <c r="P15" s="800"/>
      <c r="Q15" s="800"/>
      <c r="R15" s="800"/>
      <c r="S15" s="800"/>
      <c r="T15" s="800"/>
      <c r="U15" s="800"/>
      <c r="V15" s="800"/>
      <c r="W15" s="800"/>
      <c r="X15" s="800"/>
      <c r="Y15" s="800"/>
      <c r="Z15" s="800"/>
      <c r="AA15" s="800"/>
      <c r="AB15" s="800"/>
      <c r="AC15" s="800"/>
      <c r="AD15" s="800"/>
      <c r="AE15" s="800"/>
    </row>
    <row r="16" spans="1:31" ht="15.75" customHeight="1" x14ac:dyDescent="0.25">
      <c r="A16" s="902"/>
      <c r="B16" s="800"/>
      <c r="C16" s="800"/>
      <c r="D16" s="800"/>
      <c r="E16" s="800"/>
      <c r="F16" s="800"/>
      <c r="G16" s="801"/>
      <c r="H16" s="800"/>
      <c r="I16" s="800"/>
      <c r="J16" s="800"/>
      <c r="K16" s="800"/>
      <c r="L16" s="800"/>
      <c r="M16" s="800"/>
      <c r="N16" s="800"/>
      <c r="O16" s="800"/>
      <c r="P16" s="800"/>
      <c r="Q16" s="800"/>
      <c r="R16" s="800"/>
      <c r="S16" s="800"/>
      <c r="T16" s="800"/>
      <c r="U16" s="800"/>
      <c r="V16" s="800"/>
      <c r="W16" s="800"/>
      <c r="X16" s="800"/>
      <c r="Y16" s="800"/>
      <c r="Z16" s="800"/>
      <c r="AA16" s="800"/>
      <c r="AB16" s="800"/>
      <c r="AC16" s="800"/>
      <c r="AD16" s="800"/>
      <c r="AE16" s="800"/>
    </row>
    <row r="17" spans="1:31" ht="15.75" customHeight="1" x14ac:dyDescent="0.25">
      <c r="A17" s="902"/>
      <c r="B17" s="800"/>
      <c r="C17" s="800"/>
      <c r="D17" s="800"/>
      <c r="E17" s="800"/>
      <c r="F17" s="800"/>
      <c r="G17" s="801"/>
      <c r="H17" s="800"/>
      <c r="I17" s="800"/>
      <c r="J17" s="800"/>
      <c r="K17" s="800"/>
      <c r="L17" s="800"/>
      <c r="M17" s="800"/>
      <c r="N17" s="800"/>
      <c r="O17" s="800"/>
      <c r="P17" s="800"/>
      <c r="Q17" s="800"/>
      <c r="R17" s="800"/>
      <c r="S17" s="800"/>
      <c r="T17" s="800"/>
      <c r="U17" s="800"/>
      <c r="V17" s="800"/>
      <c r="W17" s="800"/>
      <c r="X17" s="800"/>
      <c r="Y17" s="800"/>
      <c r="Z17" s="800"/>
      <c r="AA17" s="800"/>
      <c r="AB17" s="800"/>
      <c r="AC17" s="800"/>
      <c r="AD17" s="800"/>
      <c r="AE17" s="800"/>
    </row>
    <row r="18" spans="1:31" ht="15.75" customHeight="1" x14ac:dyDescent="0.25">
      <c r="A18" s="906"/>
      <c r="B18" s="827" t="s">
        <v>86</v>
      </c>
      <c r="C18" s="1093" t="s">
        <v>960</v>
      </c>
      <c r="D18" s="999"/>
      <c r="E18" s="1000"/>
      <c r="F18" s="828" t="s">
        <v>392</v>
      </c>
      <c r="G18" s="811"/>
      <c r="H18" s="800"/>
      <c r="I18" s="800"/>
      <c r="J18" s="800"/>
      <c r="K18" s="800"/>
      <c r="L18" s="800"/>
      <c r="M18" s="800"/>
      <c r="N18" s="800"/>
      <c r="O18" s="800"/>
      <c r="P18" s="800"/>
      <c r="Q18" s="800"/>
      <c r="R18" s="800"/>
      <c r="S18" s="800"/>
      <c r="T18" s="800"/>
      <c r="U18" s="800"/>
      <c r="V18" s="800"/>
      <c r="W18" s="800"/>
      <c r="X18" s="800"/>
      <c r="Y18" s="800"/>
      <c r="Z18" s="800"/>
      <c r="AA18" s="800"/>
      <c r="AB18" s="800"/>
      <c r="AC18" s="800"/>
      <c r="AD18" s="800"/>
      <c r="AE18" s="800"/>
    </row>
    <row r="19" spans="1:31" ht="15.75" customHeight="1" x14ac:dyDescent="0.25">
      <c r="A19" s="843"/>
      <c r="B19" s="607" t="s">
        <v>88</v>
      </c>
      <c r="C19" s="499">
        <v>336006</v>
      </c>
      <c r="D19" s="800"/>
      <c r="E19" s="800"/>
      <c r="F19" s="800"/>
      <c r="G19" s="801"/>
      <c r="H19" s="800"/>
      <c r="I19" s="800"/>
      <c r="J19" s="800"/>
      <c r="K19" s="800"/>
      <c r="L19" s="800"/>
      <c r="M19" s="800"/>
      <c r="N19" s="800"/>
      <c r="O19" s="800"/>
      <c r="P19" s="800"/>
      <c r="Q19" s="800"/>
      <c r="R19" s="800"/>
      <c r="S19" s="800"/>
      <c r="T19" s="800"/>
      <c r="U19" s="800"/>
      <c r="V19" s="800"/>
      <c r="W19" s="800"/>
      <c r="X19" s="800"/>
      <c r="Y19" s="800"/>
      <c r="Z19" s="800"/>
      <c r="AA19" s="800"/>
      <c r="AB19" s="800"/>
      <c r="AC19" s="800"/>
      <c r="AD19" s="800"/>
      <c r="AE19" s="800"/>
    </row>
    <row r="20" spans="1:31" ht="15.75" customHeight="1" x14ac:dyDescent="0.25">
      <c r="A20" s="902"/>
      <c r="B20" s="608" t="s">
        <v>89</v>
      </c>
      <c r="C20" s="501" t="s">
        <v>963</v>
      </c>
      <c r="D20" s="800"/>
      <c r="E20" s="800"/>
      <c r="F20" s="800"/>
      <c r="G20" s="801"/>
      <c r="H20" s="800"/>
      <c r="I20" s="800"/>
      <c r="J20" s="800"/>
      <c r="K20" s="800"/>
      <c r="L20" s="800"/>
      <c r="M20" s="800"/>
      <c r="N20" s="800"/>
      <c r="O20" s="800"/>
      <c r="P20" s="800"/>
      <c r="Q20" s="800"/>
      <c r="R20" s="800"/>
      <c r="S20" s="800"/>
      <c r="T20" s="800"/>
      <c r="U20" s="800"/>
      <c r="V20" s="800"/>
      <c r="W20" s="800"/>
      <c r="X20" s="800"/>
      <c r="Y20" s="800"/>
      <c r="Z20" s="800"/>
      <c r="AA20" s="800"/>
      <c r="AB20" s="800"/>
      <c r="AC20" s="800"/>
      <c r="AD20" s="800"/>
      <c r="AE20" s="800"/>
    </row>
    <row r="21" spans="1:31" ht="15.75" customHeight="1" x14ac:dyDescent="0.25">
      <c r="A21" s="902"/>
      <c r="C21" s="830" t="s">
        <v>90</v>
      </c>
      <c r="D21" s="800"/>
      <c r="E21" s="800"/>
      <c r="F21" s="800"/>
      <c r="G21" s="801"/>
      <c r="H21" s="800"/>
      <c r="I21" s="800"/>
      <c r="J21" s="800"/>
      <c r="K21" s="800"/>
      <c r="L21" s="800"/>
      <c r="M21" s="800"/>
      <c r="N21" s="800"/>
      <c r="O21" s="800"/>
      <c r="P21" s="800"/>
      <c r="Q21" s="800"/>
      <c r="R21" s="800"/>
      <c r="S21" s="800"/>
      <c r="T21" s="800"/>
      <c r="U21" s="800"/>
      <c r="V21" s="800"/>
      <c r="W21" s="800"/>
      <c r="X21" s="800"/>
      <c r="Y21" s="800"/>
      <c r="Z21" s="800"/>
      <c r="AA21" s="800"/>
      <c r="AB21" s="800"/>
      <c r="AC21" s="800"/>
      <c r="AD21" s="800"/>
      <c r="AE21" s="800"/>
    </row>
    <row r="22" spans="1:31" ht="15.75" customHeight="1" x14ac:dyDescent="0.25">
      <c r="A22" s="902"/>
      <c r="B22" s="800"/>
      <c r="C22" s="800"/>
      <c r="D22" s="800"/>
      <c r="E22" s="800"/>
      <c r="F22" s="800"/>
      <c r="G22" s="801"/>
      <c r="H22" s="800"/>
      <c r="I22" s="800"/>
      <c r="J22" s="800"/>
      <c r="K22" s="800"/>
      <c r="L22" s="800"/>
      <c r="M22" s="800"/>
      <c r="N22" s="800"/>
      <c r="O22" s="800"/>
      <c r="P22" s="800"/>
      <c r="Q22" s="800"/>
      <c r="R22" s="800"/>
      <c r="S22" s="800"/>
      <c r="T22" s="800"/>
      <c r="U22" s="800"/>
      <c r="V22" s="800"/>
      <c r="W22" s="800"/>
      <c r="X22" s="800"/>
      <c r="Y22" s="800"/>
      <c r="Z22" s="800"/>
      <c r="AA22" s="800"/>
      <c r="AB22" s="800"/>
      <c r="AC22" s="800"/>
      <c r="AD22" s="800"/>
      <c r="AE22" s="800"/>
    </row>
    <row r="23" spans="1:31" ht="15.75" customHeight="1" x14ac:dyDescent="0.25">
      <c r="A23" s="1103" t="s">
        <v>960</v>
      </c>
      <c r="B23" s="987"/>
      <c r="C23" s="987"/>
      <c r="D23" s="987"/>
      <c r="E23" s="987"/>
      <c r="F23" s="987"/>
      <c r="G23" s="987"/>
      <c r="H23" s="987"/>
      <c r="I23" s="987"/>
      <c r="J23" s="985"/>
      <c r="K23" s="800"/>
      <c r="L23" s="800"/>
      <c r="M23" s="800"/>
      <c r="N23" s="800"/>
      <c r="O23" s="800"/>
      <c r="P23" s="800"/>
      <c r="Q23" s="800"/>
      <c r="R23" s="800"/>
      <c r="S23" s="800"/>
      <c r="T23" s="800"/>
      <c r="U23" s="800"/>
      <c r="V23" s="800"/>
      <c r="W23" s="800"/>
      <c r="X23" s="800"/>
      <c r="Y23" s="800"/>
      <c r="Z23" s="800"/>
      <c r="AA23" s="800"/>
      <c r="AB23" s="800"/>
      <c r="AC23" s="800"/>
      <c r="AD23" s="800"/>
      <c r="AE23" s="800"/>
    </row>
    <row r="24" spans="1:31" ht="15.75" customHeight="1" x14ac:dyDescent="0.25">
      <c r="A24" s="1089" t="s">
        <v>92</v>
      </c>
      <c r="B24" s="987"/>
      <c r="C24" s="987"/>
      <c r="D24" s="987"/>
      <c r="E24" s="987"/>
      <c r="F24" s="985"/>
      <c r="G24" s="877"/>
      <c r="H24" s="1099" t="s">
        <v>93</v>
      </c>
      <c r="I24" s="990"/>
      <c r="J24" s="991"/>
      <c r="K24" s="800"/>
      <c r="L24" s="800"/>
      <c r="M24" s="800"/>
      <c r="N24" s="800"/>
      <c r="O24" s="800"/>
      <c r="P24" s="800"/>
      <c r="Q24" s="800"/>
      <c r="R24" s="800"/>
      <c r="S24" s="800"/>
      <c r="T24" s="800"/>
      <c r="U24" s="800"/>
      <c r="V24" s="800"/>
      <c r="W24" s="800"/>
      <c r="X24" s="800"/>
      <c r="Y24" s="800"/>
      <c r="Z24" s="800"/>
      <c r="AA24" s="800"/>
      <c r="AB24" s="800"/>
      <c r="AC24" s="800"/>
      <c r="AD24" s="800"/>
      <c r="AE24" s="800"/>
    </row>
    <row r="25" spans="1:31" ht="15.75" customHeight="1" x14ac:dyDescent="0.3">
      <c r="A25" s="832" t="s">
        <v>94</v>
      </c>
      <c r="B25" s="832" t="s">
        <v>95</v>
      </c>
      <c r="C25" s="832" t="s">
        <v>96</v>
      </c>
      <c r="D25" s="832" t="s">
        <v>97</v>
      </c>
      <c r="E25" s="832" t="s">
        <v>98</v>
      </c>
      <c r="F25" s="892" t="s">
        <v>99</v>
      </c>
      <c r="G25" s="880" t="s">
        <v>100</v>
      </c>
      <c r="H25" s="881">
        <v>2025</v>
      </c>
      <c r="I25" s="881">
        <v>2026</v>
      </c>
      <c r="J25" s="881">
        <v>2027</v>
      </c>
      <c r="K25" s="835"/>
      <c r="L25" s="800"/>
      <c r="M25" s="800"/>
      <c r="N25" s="800"/>
      <c r="O25" s="800"/>
      <c r="P25" s="800"/>
      <c r="Q25" s="800"/>
      <c r="R25" s="800"/>
      <c r="S25" s="800"/>
      <c r="T25" s="800"/>
      <c r="U25" s="800"/>
      <c r="V25" s="800"/>
      <c r="W25" s="800"/>
      <c r="X25" s="800"/>
      <c r="Y25" s="800"/>
      <c r="Z25" s="800"/>
      <c r="AA25" s="800"/>
      <c r="AB25" s="800"/>
      <c r="AC25" s="800"/>
      <c r="AD25" s="800"/>
      <c r="AE25" s="800"/>
    </row>
    <row r="26" spans="1:31" ht="15.75" customHeight="1" x14ac:dyDescent="0.25">
      <c r="A26" s="895"/>
      <c r="B26" s="837" t="s">
        <v>104</v>
      </c>
      <c r="C26" s="836"/>
      <c r="D26" s="836"/>
      <c r="E26" s="838"/>
      <c r="F26" s="907">
        <f>F39+F41+F48+F50</f>
        <v>153212</v>
      </c>
      <c r="G26" s="908">
        <f>G27+G31+G41+G48+G50+G36</f>
        <v>153212</v>
      </c>
      <c r="H26" s="909">
        <f t="shared" ref="H26:J26" si="2">C12</f>
        <v>32452</v>
      </c>
      <c r="I26" s="909">
        <f t="shared" si="2"/>
        <v>60380</v>
      </c>
      <c r="J26" s="909">
        <f t="shared" si="2"/>
        <v>60380</v>
      </c>
      <c r="K26" s="807"/>
      <c r="L26" s="800"/>
      <c r="M26" s="800"/>
      <c r="N26" s="800"/>
      <c r="O26" s="800"/>
      <c r="P26" s="800"/>
      <c r="Q26" s="800"/>
      <c r="R26" s="800"/>
      <c r="S26" s="800"/>
      <c r="T26" s="800"/>
      <c r="U26" s="800"/>
      <c r="V26" s="800"/>
      <c r="W26" s="800"/>
      <c r="X26" s="800"/>
      <c r="Y26" s="800"/>
      <c r="Z26" s="800"/>
      <c r="AA26" s="800"/>
      <c r="AB26" s="800"/>
      <c r="AC26" s="800"/>
      <c r="AD26" s="800"/>
      <c r="AE26" s="800"/>
    </row>
    <row r="27" spans="1:31" ht="13.8" x14ac:dyDescent="0.25">
      <c r="A27" s="844">
        <v>1</v>
      </c>
      <c r="B27" s="839" t="s">
        <v>105</v>
      </c>
      <c r="C27" s="839"/>
      <c r="D27" s="839"/>
      <c r="E27" s="839"/>
      <c r="F27" s="840">
        <f t="shared" ref="F27:G27" si="3">SUM(F28:F30)</f>
        <v>98000</v>
      </c>
      <c r="G27" s="841">
        <f t="shared" si="3"/>
        <v>98000</v>
      </c>
      <c r="H27" s="804"/>
      <c r="I27" s="804"/>
      <c r="J27" s="804"/>
      <c r="K27" s="800"/>
      <c r="L27" s="800"/>
      <c r="M27" s="800"/>
      <c r="N27" s="800"/>
      <c r="O27" s="800"/>
      <c r="P27" s="800"/>
      <c r="Q27" s="800"/>
      <c r="R27" s="800"/>
      <c r="S27" s="800"/>
      <c r="T27" s="800"/>
      <c r="U27" s="800"/>
      <c r="V27" s="800"/>
      <c r="W27" s="800"/>
      <c r="X27" s="800"/>
      <c r="Y27" s="800"/>
      <c r="Z27" s="800"/>
      <c r="AA27" s="800"/>
      <c r="AB27" s="800"/>
      <c r="AC27" s="800"/>
      <c r="AD27" s="800"/>
      <c r="AE27" s="800"/>
    </row>
    <row r="28" spans="1:31" ht="13.8" x14ac:dyDescent="0.25">
      <c r="A28" s="843"/>
      <c r="B28" s="829" t="s">
        <v>964</v>
      </c>
      <c r="C28" s="843">
        <v>8</v>
      </c>
      <c r="D28" s="829" t="s">
        <v>107</v>
      </c>
      <c r="E28" s="829">
        <v>10000</v>
      </c>
      <c r="F28" s="829">
        <f t="shared" ref="F28:F30" si="4">C28*E28</f>
        <v>80000</v>
      </c>
      <c r="G28" s="801">
        <f t="shared" ref="G28:G30" si="5">C28*E28</f>
        <v>80000</v>
      </c>
      <c r="H28" s="804"/>
      <c r="I28" s="804"/>
      <c r="J28" s="804"/>
      <c r="K28" s="800"/>
      <c r="L28" s="800"/>
      <c r="M28" s="800"/>
      <c r="N28" s="800"/>
      <c r="O28" s="800"/>
      <c r="P28" s="800"/>
      <c r="Q28" s="800"/>
      <c r="R28" s="800"/>
      <c r="S28" s="800"/>
      <c r="T28" s="800"/>
      <c r="U28" s="800"/>
      <c r="V28" s="800"/>
      <c r="W28" s="800"/>
      <c r="X28" s="800"/>
      <c r="Y28" s="800"/>
      <c r="Z28" s="800"/>
      <c r="AA28" s="800"/>
      <c r="AB28" s="800"/>
      <c r="AC28" s="800"/>
      <c r="AD28" s="800"/>
      <c r="AE28" s="800"/>
    </row>
    <row r="29" spans="1:31" ht="13.8" x14ac:dyDescent="0.25">
      <c r="A29" s="843"/>
      <c r="B29" s="842" t="s">
        <v>965</v>
      </c>
      <c r="C29" s="843">
        <v>10</v>
      </c>
      <c r="D29" s="829" t="s">
        <v>107</v>
      </c>
      <c r="E29" s="829">
        <v>800</v>
      </c>
      <c r="F29" s="829">
        <f t="shared" si="4"/>
        <v>8000</v>
      </c>
      <c r="G29" s="801">
        <f t="shared" si="5"/>
        <v>8000</v>
      </c>
      <c r="H29" s="804"/>
      <c r="I29" s="807"/>
      <c r="J29" s="804"/>
      <c r="K29" s="800"/>
      <c r="L29" s="800"/>
      <c r="M29" s="800"/>
      <c r="N29" s="800"/>
      <c r="O29" s="800"/>
      <c r="P29" s="800"/>
      <c r="Q29" s="800"/>
      <c r="R29" s="800"/>
      <c r="S29" s="800"/>
      <c r="T29" s="800"/>
      <c r="U29" s="800"/>
      <c r="V29" s="800"/>
      <c r="W29" s="800"/>
      <c r="X29" s="800"/>
      <c r="Y29" s="800"/>
      <c r="Z29" s="800"/>
      <c r="AA29" s="800"/>
      <c r="AB29" s="800"/>
      <c r="AC29" s="800"/>
      <c r="AD29" s="800"/>
      <c r="AE29" s="800"/>
    </row>
    <row r="30" spans="1:31" ht="13.8" x14ac:dyDescent="0.25">
      <c r="A30" s="843"/>
      <c r="B30" s="829" t="s">
        <v>966</v>
      </c>
      <c r="C30" s="843">
        <v>10</v>
      </c>
      <c r="D30" s="829" t="s">
        <v>107</v>
      </c>
      <c r="E30" s="829">
        <v>1000</v>
      </c>
      <c r="F30" s="829">
        <f t="shared" si="4"/>
        <v>10000</v>
      </c>
      <c r="G30" s="801">
        <f t="shared" si="5"/>
        <v>10000</v>
      </c>
      <c r="H30" s="804"/>
      <c r="I30" s="807"/>
      <c r="J30" s="804"/>
      <c r="K30" s="800"/>
      <c r="L30" s="800"/>
      <c r="M30" s="800"/>
      <c r="N30" s="800"/>
      <c r="O30" s="800"/>
      <c r="P30" s="800"/>
      <c r="Q30" s="800"/>
      <c r="R30" s="800"/>
      <c r="S30" s="800"/>
      <c r="T30" s="800"/>
      <c r="U30" s="800"/>
      <c r="V30" s="800"/>
      <c r="W30" s="800"/>
      <c r="X30" s="800"/>
      <c r="Y30" s="800"/>
      <c r="Z30" s="800"/>
      <c r="AA30" s="800"/>
      <c r="AB30" s="800"/>
      <c r="AC30" s="800"/>
      <c r="AD30" s="800"/>
      <c r="AE30" s="800"/>
    </row>
    <row r="31" spans="1:31" ht="13.8" x14ac:dyDescent="0.25">
      <c r="A31" s="844">
        <v>2</v>
      </c>
      <c r="B31" s="839" t="s">
        <v>126</v>
      </c>
      <c r="C31" s="844"/>
      <c r="D31" s="839"/>
      <c r="E31" s="839"/>
      <c r="F31" s="839">
        <f t="shared" ref="F31:G31" si="6">SUM(F32:F35)</f>
        <v>29052</v>
      </c>
      <c r="G31" s="899">
        <f t="shared" si="6"/>
        <v>29052</v>
      </c>
      <c r="H31" s="804"/>
      <c r="I31" s="807"/>
      <c r="J31" s="804"/>
      <c r="K31" s="800"/>
      <c r="L31" s="800"/>
      <c r="M31" s="800"/>
      <c r="N31" s="800"/>
      <c r="O31" s="800"/>
      <c r="P31" s="800"/>
      <c r="Q31" s="800"/>
      <c r="R31" s="800"/>
      <c r="S31" s="800"/>
      <c r="T31" s="800"/>
      <c r="U31" s="800"/>
      <c r="V31" s="800"/>
      <c r="W31" s="800"/>
      <c r="X31" s="800"/>
      <c r="Y31" s="800"/>
      <c r="Z31" s="800"/>
      <c r="AA31" s="800"/>
      <c r="AB31" s="800"/>
      <c r="AC31" s="800"/>
      <c r="AD31" s="800"/>
      <c r="AE31" s="800"/>
    </row>
    <row r="32" spans="1:31" ht="13.8" x14ac:dyDescent="0.25">
      <c r="A32" s="843"/>
      <c r="B32" s="829" t="s">
        <v>868</v>
      </c>
      <c r="C32" s="843">
        <v>8</v>
      </c>
      <c r="D32" s="829" t="s">
        <v>113</v>
      </c>
      <c r="E32" s="829">
        <v>900</v>
      </c>
      <c r="F32" s="829">
        <f t="shared" ref="F32:F35" si="7">C32*E32</f>
        <v>7200</v>
      </c>
      <c r="G32" s="801">
        <f t="shared" ref="G32:G35" si="8">C32*E32</f>
        <v>7200</v>
      </c>
      <c r="H32" s="804"/>
      <c r="I32" s="804"/>
      <c r="J32" s="804"/>
      <c r="K32" s="800"/>
      <c r="L32" s="800"/>
      <c r="M32" s="800"/>
      <c r="N32" s="800"/>
      <c r="O32" s="800"/>
      <c r="P32" s="800"/>
      <c r="Q32" s="800"/>
      <c r="R32" s="800"/>
      <c r="S32" s="800"/>
      <c r="T32" s="800"/>
      <c r="U32" s="800"/>
      <c r="V32" s="800"/>
      <c r="W32" s="800"/>
      <c r="X32" s="800"/>
      <c r="Y32" s="800"/>
      <c r="Z32" s="800"/>
      <c r="AA32" s="800"/>
      <c r="AB32" s="800"/>
      <c r="AC32" s="800"/>
      <c r="AD32" s="800"/>
      <c r="AE32" s="800"/>
    </row>
    <row r="33" spans="1:31" ht="13.8" x14ac:dyDescent="0.25">
      <c r="A33" s="843"/>
      <c r="B33" s="829" t="s">
        <v>817</v>
      </c>
      <c r="C33" s="843">
        <v>18</v>
      </c>
      <c r="D33" s="829" t="s">
        <v>113</v>
      </c>
      <c r="E33" s="829">
        <v>250</v>
      </c>
      <c r="F33" s="829">
        <f t="shared" si="7"/>
        <v>4500</v>
      </c>
      <c r="G33" s="801">
        <f t="shared" si="8"/>
        <v>4500</v>
      </c>
      <c r="H33" s="804"/>
      <c r="I33" s="804"/>
      <c r="J33" s="804"/>
      <c r="K33" s="800"/>
      <c r="L33" s="800"/>
      <c r="M33" s="800"/>
      <c r="N33" s="800"/>
      <c r="O33" s="800"/>
      <c r="P33" s="800"/>
      <c r="Q33" s="800"/>
      <c r="R33" s="800"/>
      <c r="S33" s="800"/>
      <c r="T33" s="800"/>
      <c r="U33" s="800"/>
      <c r="V33" s="800"/>
      <c r="W33" s="800"/>
      <c r="X33" s="800"/>
      <c r="Y33" s="800"/>
      <c r="Z33" s="800"/>
      <c r="AA33" s="800"/>
      <c r="AB33" s="800"/>
      <c r="AC33" s="800"/>
      <c r="AD33" s="800"/>
      <c r="AE33" s="800"/>
    </row>
    <row r="34" spans="1:31" ht="13.8" x14ac:dyDescent="0.25">
      <c r="A34" s="843"/>
      <c r="B34" s="829" t="s">
        <v>425</v>
      </c>
      <c r="C34" s="843">
        <v>18</v>
      </c>
      <c r="D34" s="829" t="s">
        <v>113</v>
      </c>
      <c r="E34" s="829">
        <v>700</v>
      </c>
      <c r="F34" s="829">
        <f t="shared" si="7"/>
        <v>12600</v>
      </c>
      <c r="G34" s="801">
        <f t="shared" si="8"/>
        <v>12600</v>
      </c>
      <c r="H34" s="804"/>
      <c r="I34" s="804"/>
      <c r="J34" s="804"/>
      <c r="K34" s="800"/>
      <c r="L34" s="800"/>
      <c r="M34" s="800"/>
      <c r="N34" s="800"/>
      <c r="O34" s="800"/>
      <c r="P34" s="800"/>
      <c r="Q34" s="800"/>
      <c r="R34" s="800"/>
      <c r="S34" s="800"/>
      <c r="T34" s="800"/>
      <c r="U34" s="800"/>
      <c r="V34" s="800"/>
      <c r="W34" s="800"/>
      <c r="X34" s="800"/>
      <c r="Y34" s="800"/>
      <c r="Z34" s="800"/>
      <c r="AA34" s="800"/>
      <c r="AB34" s="800"/>
      <c r="AC34" s="800"/>
      <c r="AD34" s="800"/>
      <c r="AE34" s="800"/>
    </row>
    <row r="35" spans="1:31" ht="13.8" x14ac:dyDescent="0.25">
      <c r="A35" s="843"/>
      <c r="B35" s="829" t="s">
        <v>365</v>
      </c>
      <c r="C35" s="843">
        <v>8</v>
      </c>
      <c r="D35" s="829" t="s">
        <v>113</v>
      </c>
      <c r="E35" s="829">
        <v>594</v>
      </c>
      <c r="F35" s="829">
        <f t="shared" si="7"/>
        <v>4752</v>
      </c>
      <c r="G35" s="801">
        <f t="shared" si="8"/>
        <v>4752</v>
      </c>
      <c r="H35" s="804"/>
      <c r="I35" s="804"/>
      <c r="J35" s="804"/>
      <c r="K35" s="800"/>
      <c r="L35" s="800"/>
      <c r="M35" s="800"/>
      <c r="N35" s="800"/>
      <c r="O35" s="800"/>
      <c r="P35" s="800"/>
      <c r="Q35" s="800"/>
      <c r="R35" s="800"/>
      <c r="S35" s="800"/>
      <c r="T35" s="800"/>
      <c r="U35" s="800"/>
      <c r="V35" s="800"/>
      <c r="W35" s="800"/>
      <c r="X35" s="800"/>
      <c r="Y35" s="800"/>
      <c r="Z35" s="800"/>
      <c r="AA35" s="800"/>
      <c r="AB35" s="800"/>
      <c r="AC35" s="800"/>
      <c r="AD35" s="800"/>
      <c r="AE35" s="800"/>
    </row>
    <row r="36" spans="1:31" ht="13.8" x14ac:dyDescent="0.25">
      <c r="A36" s="844">
        <v>3</v>
      </c>
      <c r="B36" s="839" t="s">
        <v>120</v>
      </c>
      <c r="C36" s="844"/>
      <c r="D36" s="839"/>
      <c r="E36" s="839"/>
      <c r="F36" s="839">
        <f t="shared" ref="F36:G36" si="9">SUM(F37:F38)</f>
        <v>4760</v>
      </c>
      <c r="G36" s="899">
        <f t="shared" si="9"/>
        <v>4760</v>
      </c>
      <c r="H36" s="804"/>
      <c r="I36" s="804"/>
      <c r="J36" s="804"/>
      <c r="K36" s="800"/>
      <c r="L36" s="800"/>
      <c r="M36" s="800"/>
      <c r="N36" s="800"/>
      <c r="O36" s="800"/>
      <c r="P36" s="800"/>
      <c r="Q36" s="800"/>
      <c r="R36" s="800"/>
      <c r="S36" s="800"/>
      <c r="T36" s="800"/>
      <c r="U36" s="800"/>
      <c r="V36" s="800"/>
      <c r="W36" s="800"/>
      <c r="X36" s="800"/>
      <c r="Y36" s="800"/>
      <c r="Z36" s="800"/>
      <c r="AA36" s="800"/>
      <c r="AB36" s="800"/>
      <c r="AC36" s="800"/>
      <c r="AD36" s="800"/>
      <c r="AE36" s="800"/>
    </row>
    <row r="37" spans="1:31" ht="41.4" x14ac:dyDescent="0.25">
      <c r="A37" s="843"/>
      <c r="B37" s="910" t="s">
        <v>967</v>
      </c>
      <c r="C37" s="843">
        <v>1</v>
      </c>
      <c r="D37" s="829" t="s">
        <v>113</v>
      </c>
      <c r="E37" s="829">
        <v>2860</v>
      </c>
      <c r="F37" s="829">
        <f t="shared" ref="F37:F38" si="10">C37*E37</f>
        <v>2860</v>
      </c>
      <c r="G37" s="801">
        <f t="shared" ref="G37:G38" si="11">C37*E37</f>
        <v>2860</v>
      </c>
      <c r="H37" s="804"/>
      <c r="I37" s="804"/>
      <c r="J37" s="804"/>
      <c r="K37" s="800"/>
      <c r="L37" s="800"/>
      <c r="M37" s="800"/>
      <c r="N37" s="800"/>
      <c r="O37" s="800"/>
      <c r="P37" s="800"/>
      <c r="Q37" s="800"/>
      <c r="R37" s="800"/>
      <c r="S37" s="800"/>
      <c r="T37" s="800"/>
      <c r="U37" s="800"/>
      <c r="V37" s="800"/>
      <c r="W37" s="800"/>
      <c r="X37" s="800"/>
      <c r="Y37" s="800"/>
      <c r="Z37" s="800"/>
      <c r="AA37" s="800"/>
      <c r="AB37" s="800"/>
      <c r="AC37" s="800"/>
      <c r="AD37" s="800"/>
      <c r="AE37" s="800"/>
    </row>
    <row r="38" spans="1:31" ht="13.8" x14ac:dyDescent="0.25">
      <c r="A38" s="843"/>
      <c r="B38" s="910" t="s">
        <v>968</v>
      </c>
      <c r="C38" s="843">
        <v>1</v>
      </c>
      <c r="D38" s="829" t="s">
        <v>113</v>
      </c>
      <c r="E38" s="829">
        <v>1900</v>
      </c>
      <c r="F38" s="829">
        <f t="shared" si="10"/>
        <v>1900</v>
      </c>
      <c r="G38" s="801">
        <f t="shared" si="11"/>
        <v>1900</v>
      </c>
      <c r="H38" s="804"/>
      <c r="I38" s="804"/>
      <c r="J38" s="804"/>
      <c r="K38" s="800"/>
      <c r="L38" s="800"/>
      <c r="M38" s="800"/>
      <c r="N38" s="800"/>
      <c r="O38" s="800"/>
      <c r="P38" s="800"/>
      <c r="Q38" s="800"/>
      <c r="R38" s="800"/>
      <c r="S38" s="800"/>
      <c r="T38" s="800"/>
      <c r="U38" s="800"/>
      <c r="V38" s="800"/>
      <c r="W38" s="800"/>
      <c r="X38" s="800"/>
      <c r="Y38" s="800"/>
      <c r="Z38" s="800"/>
      <c r="AA38" s="800"/>
      <c r="AB38" s="800"/>
      <c r="AC38" s="800"/>
      <c r="AD38" s="800"/>
      <c r="AE38" s="800"/>
    </row>
    <row r="39" spans="1:31" ht="13.8" x14ac:dyDescent="0.25">
      <c r="A39" s="893"/>
      <c r="B39" s="846" t="s">
        <v>128</v>
      </c>
      <c r="C39" s="893"/>
      <c r="D39" s="845"/>
      <c r="E39" s="845"/>
      <c r="F39" s="845">
        <f t="shared" ref="F39:G39" si="12">F27+F31+F36</f>
        <v>131812</v>
      </c>
      <c r="G39" s="899">
        <f t="shared" si="12"/>
        <v>131812</v>
      </c>
      <c r="H39" s="804"/>
      <c r="I39" s="804"/>
      <c r="J39" s="804"/>
      <c r="K39" s="800"/>
      <c r="L39" s="800"/>
      <c r="M39" s="800"/>
      <c r="N39" s="800"/>
      <c r="O39" s="800"/>
      <c r="P39" s="800"/>
      <c r="Q39" s="800"/>
      <c r="R39" s="800"/>
      <c r="S39" s="800"/>
      <c r="T39" s="800"/>
      <c r="U39" s="800"/>
      <c r="V39" s="800"/>
      <c r="W39" s="800"/>
      <c r="X39" s="800"/>
      <c r="Y39" s="800"/>
      <c r="Z39" s="800"/>
      <c r="AA39" s="800"/>
      <c r="AB39" s="800"/>
      <c r="AC39" s="800"/>
      <c r="AD39" s="800"/>
      <c r="AE39" s="800"/>
    </row>
    <row r="40" spans="1:31" ht="13.8" x14ac:dyDescent="0.25">
      <c r="A40" s="894"/>
      <c r="B40" s="848"/>
      <c r="C40" s="894"/>
      <c r="D40" s="847"/>
      <c r="E40" s="847"/>
      <c r="F40" s="847"/>
      <c r="G40" s="801"/>
      <c r="H40" s="804"/>
      <c r="I40" s="804"/>
      <c r="J40" s="804"/>
      <c r="K40" s="800"/>
      <c r="L40" s="800"/>
      <c r="M40" s="800"/>
      <c r="N40" s="800"/>
      <c r="O40" s="800"/>
      <c r="P40" s="800"/>
      <c r="Q40" s="800"/>
      <c r="R40" s="800"/>
      <c r="S40" s="800"/>
      <c r="T40" s="800"/>
      <c r="U40" s="800"/>
      <c r="V40" s="800"/>
      <c r="W40" s="800"/>
      <c r="X40" s="800"/>
      <c r="Y40" s="800"/>
      <c r="Z40" s="800"/>
      <c r="AA40" s="800"/>
      <c r="AB40" s="800"/>
      <c r="AC40" s="800"/>
      <c r="AD40" s="800"/>
      <c r="AE40" s="800"/>
    </row>
    <row r="41" spans="1:31" ht="13.8" x14ac:dyDescent="0.25">
      <c r="A41" s="844">
        <v>4</v>
      </c>
      <c r="B41" s="839" t="s">
        <v>130</v>
      </c>
      <c r="C41" s="844"/>
      <c r="D41" s="839"/>
      <c r="E41" s="839"/>
      <c r="F41" s="839">
        <f t="shared" ref="F41:G41" si="13">SUM(F42:F47)</f>
        <v>19000</v>
      </c>
      <c r="G41" s="899">
        <f t="shared" si="13"/>
        <v>19000</v>
      </c>
      <c r="H41" s="804"/>
      <c r="I41" s="804"/>
      <c r="J41" s="804"/>
      <c r="K41" s="800"/>
      <c r="L41" s="800"/>
      <c r="M41" s="800"/>
      <c r="N41" s="800"/>
      <c r="O41" s="800"/>
      <c r="P41" s="800"/>
      <c r="Q41" s="800"/>
      <c r="R41" s="800"/>
      <c r="S41" s="800"/>
      <c r="T41" s="800"/>
      <c r="U41" s="800"/>
      <c r="V41" s="800"/>
      <c r="W41" s="800"/>
      <c r="X41" s="800"/>
      <c r="Y41" s="800"/>
      <c r="Z41" s="800"/>
      <c r="AA41" s="800"/>
      <c r="AB41" s="800"/>
      <c r="AC41" s="800"/>
      <c r="AD41" s="800"/>
      <c r="AE41" s="800"/>
    </row>
    <row r="42" spans="1:31" ht="27.6" x14ac:dyDescent="0.25">
      <c r="A42" s="852"/>
      <c r="B42" s="886" t="s">
        <v>131</v>
      </c>
      <c r="C42" s="852">
        <v>1</v>
      </c>
      <c r="D42" s="850" t="s">
        <v>113</v>
      </c>
      <c r="E42" s="850">
        <v>5000</v>
      </c>
      <c r="F42" s="829">
        <f t="shared" ref="F42:F47" si="14">C42*E42</f>
        <v>5000</v>
      </c>
      <c r="G42" s="801">
        <f t="shared" ref="G42:G47" si="15">C42*E42</f>
        <v>5000</v>
      </c>
      <c r="H42" s="804"/>
      <c r="I42" s="804"/>
      <c r="J42" s="804"/>
      <c r="K42" s="800"/>
      <c r="L42" s="800"/>
      <c r="M42" s="800"/>
      <c r="N42" s="800"/>
      <c r="O42" s="800"/>
      <c r="P42" s="800"/>
      <c r="Q42" s="800"/>
      <c r="R42" s="800"/>
      <c r="S42" s="800"/>
      <c r="T42" s="800"/>
      <c r="U42" s="800"/>
      <c r="V42" s="800"/>
      <c r="W42" s="800"/>
      <c r="X42" s="800"/>
      <c r="Y42" s="800"/>
      <c r="Z42" s="800"/>
      <c r="AA42" s="800"/>
      <c r="AB42" s="800"/>
      <c r="AC42" s="800"/>
      <c r="AD42" s="800"/>
      <c r="AE42" s="800"/>
    </row>
    <row r="43" spans="1:31" ht="13.8" x14ac:dyDescent="0.25">
      <c r="A43" s="852"/>
      <c r="B43" s="851" t="s">
        <v>132</v>
      </c>
      <c r="C43" s="852">
        <v>1</v>
      </c>
      <c r="D43" s="850" t="s">
        <v>113</v>
      </c>
      <c r="E43" s="850">
        <v>4000</v>
      </c>
      <c r="F43" s="829">
        <f t="shared" si="14"/>
        <v>4000</v>
      </c>
      <c r="G43" s="801">
        <f t="shared" si="15"/>
        <v>4000</v>
      </c>
      <c r="H43" s="804"/>
      <c r="I43" s="804"/>
      <c r="J43" s="804"/>
      <c r="K43" s="800"/>
      <c r="L43" s="800"/>
      <c r="M43" s="800"/>
      <c r="N43" s="800"/>
      <c r="O43" s="800"/>
      <c r="P43" s="800"/>
      <c r="Q43" s="800"/>
      <c r="R43" s="800"/>
      <c r="S43" s="800"/>
      <c r="T43" s="800"/>
      <c r="U43" s="800"/>
      <c r="V43" s="800"/>
      <c r="W43" s="800"/>
      <c r="X43" s="800"/>
      <c r="Y43" s="800"/>
      <c r="Z43" s="800"/>
      <c r="AA43" s="800"/>
      <c r="AB43" s="800"/>
      <c r="AC43" s="800"/>
      <c r="AD43" s="800"/>
      <c r="AE43" s="800"/>
    </row>
    <row r="44" spans="1:31" ht="13.8" x14ac:dyDescent="0.25">
      <c r="A44" s="852"/>
      <c r="B44" s="851" t="s">
        <v>133</v>
      </c>
      <c r="C44" s="852">
        <v>5</v>
      </c>
      <c r="D44" s="850" t="s">
        <v>113</v>
      </c>
      <c r="E44" s="850">
        <v>350</v>
      </c>
      <c r="F44" s="829">
        <f t="shared" si="14"/>
        <v>1750</v>
      </c>
      <c r="G44" s="801">
        <f t="shared" si="15"/>
        <v>1750</v>
      </c>
      <c r="H44" s="804"/>
      <c r="I44" s="804"/>
      <c r="J44" s="804"/>
      <c r="K44" s="800"/>
      <c r="L44" s="800"/>
      <c r="M44" s="800"/>
      <c r="N44" s="800"/>
      <c r="O44" s="800"/>
      <c r="P44" s="800"/>
      <c r="Q44" s="800"/>
      <c r="R44" s="800"/>
      <c r="S44" s="800"/>
      <c r="T44" s="800"/>
      <c r="U44" s="800"/>
      <c r="V44" s="800"/>
      <c r="W44" s="800"/>
      <c r="X44" s="800"/>
      <c r="Y44" s="800"/>
      <c r="Z44" s="800"/>
      <c r="AA44" s="800"/>
      <c r="AB44" s="800"/>
      <c r="AC44" s="800"/>
      <c r="AD44" s="800"/>
      <c r="AE44" s="800"/>
    </row>
    <row r="45" spans="1:31" ht="13.8" x14ac:dyDescent="0.25">
      <c r="A45" s="852"/>
      <c r="B45" s="851" t="s">
        <v>134</v>
      </c>
      <c r="C45" s="852">
        <v>3</v>
      </c>
      <c r="D45" s="850" t="s">
        <v>113</v>
      </c>
      <c r="E45" s="850">
        <v>750</v>
      </c>
      <c r="F45" s="829">
        <f t="shared" si="14"/>
        <v>2250</v>
      </c>
      <c r="G45" s="801">
        <f t="shared" si="15"/>
        <v>2250</v>
      </c>
      <c r="H45" s="804"/>
      <c r="I45" s="804"/>
      <c r="J45" s="804"/>
      <c r="K45" s="800"/>
      <c r="L45" s="800"/>
      <c r="M45" s="800"/>
      <c r="N45" s="800"/>
      <c r="O45" s="800"/>
      <c r="P45" s="800"/>
      <c r="Q45" s="800"/>
      <c r="R45" s="800"/>
      <c r="S45" s="800"/>
      <c r="T45" s="800"/>
      <c r="U45" s="800"/>
      <c r="V45" s="800"/>
      <c r="W45" s="800"/>
      <c r="X45" s="800"/>
      <c r="Y45" s="800"/>
      <c r="Z45" s="800"/>
      <c r="AA45" s="800"/>
      <c r="AB45" s="800"/>
      <c r="AC45" s="800"/>
      <c r="AD45" s="800"/>
      <c r="AE45" s="800"/>
    </row>
    <row r="46" spans="1:31" ht="13.8" x14ac:dyDescent="0.25">
      <c r="A46" s="852"/>
      <c r="B46" s="851" t="s">
        <v>969</v>
      </c>
      <c r="C46" s="852">
        <v>1</v>
      </c>
      <c r="D46" s="850" t="s">
        <v>113</v>
      </c>
      <c r="E46" s="850">
        <v>3500</v>
      </c>
      <c r="F46" s="829">
        <f t="shared" si="14"/>
        <v>3500</v>
      </c>
      <c r="G46" s="801">
        <f t="shared" si="15"/>
        <v>3500</v>
      </c>
      <c r="H46" s="804"/>
      <c r="I46" s="804"/>
      <c r="J46" s="804"/>
      <c r="K46" s="800"/>
      <c r="L46" s="800"/>
      <c r="M46" s="800"/>
      <c r="N46" s="800"/>
      <c r="O46" s="800"/>
      <c r="P46" s="800"/>
      <c r="Q46" s="800"/>
      <c r="R46" s="800"/>
      <c r="S46" s="800"/>
      <c r="T46" s="800"/>
      <c r="U46" s="800"/>
      <c r="V46" s="800"/>
      <c r="W46" s="800"/>
      <c r="X46" s="800"/>
      <c r="Y46" s="800"/>
      <c r="Z46" s="800"/>
      <c r="AA46" s="800"/>
      <c r="AB46" s="800"/>
      <c r="AC46" s="800"/>
      <c r="AD46" s="800"/>
      <c r="AE46" s="800"/>
    </row>
    <row r="47" spans="1:31" ht="13.8" x14ac:dyDescent="0.25">
      <c r="A47" s="852"/>
      <c r="B47" s="851" t="s">
        <v>338</v>
      </c>
      <c r="C47" s="852">
        <v>1</v>
      </c>
      <c r="D47" s="850" t="s">
        <v>113</v>
      </c>
      <c r="E47" s="850">
        <v>2500</v>
      </c>
      <c r="F47" s="829">
        <f t="shared" si="14"/>
        <v>2500</v>
      </c>
      <c r="G47" s="801">
        <f t="shared" si="15"/>
        <v>2500</v>
      </c>
      <c r="H47" s="804"/>
      <c r="I47" s="804"/>
      <c r="J47" s="804"/>
      <c r="K47" s="800"/>
      <c r="L47" s="800"/>
      <c r="M47" s="800"/>
      <c r="N47" s="800"/>
      <c r="O47" s="800"/>
      <c r="P47" s="800"/>
      <c r="Q47" s="800"/>
      <c r="R47" s="800"/>
      <c r="S47" s="800"/>
      <c r="T47" s="800"/>
      <c r="U47" s="800"/>
      <c r="V47" s="800"/>
      <c r="W47" s="800"/>
      <c r="X47" s="800"/>
      <c r="Y47" s="800"/>
      <c r="Z47" s="800"/>
      <c r="AA47" s="800"/>
      <c r="AB47" s="800"/>
      <c r="AC47" s="800"/>
      <c r="AD47" s="800"/>
      <c r="AE47" s="800"/>
    </row>
    <row r="48" spans="1:31" ht="13.8" x14ac:dyDescent="0.25">
      <c r="A48" s="844">
        <v>5</v>
      </c>
      <c r="B48" s="839" t="s">
        <v>138</v>
      </c>
      <c r="C48" s="839"/>
      <c r="D48" s="839"/>
      <c r="E48" s="839"/>
      <c r="F48" s="839">
        <f t="shared" ref="F48:G48" si="16">F49</f>
        <v>2400</v>
      </c>
      <c r="G48" s="899">
        <f t="shared" si="16"/>
        <v>2400</v>
      </c>
      <c r="H48" s="804"/>
      <c r="I48" s="804"/>
      <c r="J48" s="804"/>
      <c r="K48" s="800"/>
      <c r="L48" s="800"/>
      <c r="M48" s="800"/>
      <c r="N48" s="800"/>
      <c r="O48" s="800"/>
      <c r="P48" s="800"/>
      <c r="Q48" s="800"/>
      <c r="R48" s="800"/>
      <c r="S48" s="800"/>
      <c r="T48" s="800"/>
      <c r="U48" s="800"/>
      <c r="V48" s="800"/>
      <c r="W48" s="800"/>
      <c r="X48" s="800"/>
      <c r="Y48" s="800"/>
      <c r="Z48" s="800"/>
      <c r="AA48" s="800"/>
      <c r="AB48" s="800"/>
      <c r="AC48" s="800"/>
      <c r="AD48" s="800"/>
      <c r="AE48" s="800"/>
    </row>
    <row r="49" spans="1:31" ht="13.8" x14ac:dyDescent="0.25">
      <c r="A49" s="855"/>
      <c r="B49" s="867" t="s">
        <v>178</v>
      </c>
      <c r="C49" s="855">
        <v>12</v>
      </c>
      <c r="D49" s="853" t="s">
        <v>141</v>
      </c>
      <c r="E49" s="853">
        <v>200</v>
      </c>
      <c r="F49" s="856">
        <f>C49*E49</f>
        <v>2400</v>
      </c>
      <c r="G49" s="801">
        <f>C49*E49</f>
        <v>2400</v>
      </c>
      <c r="H49" s="804"/>
      <c r="I49" s="804"/>
      <c r="J49" s="804"/>
      <c r="K49" s="800"/>
      <c r="L49" s="800"/>
      <c r="M49" s="800"/>
      <c r="N49" s="800"/>
      <c r="O49" s="800"/>
      <c r="P49" s="800"/>
      <c r="Q49" s="800"/>
      <c r="R49" s="800"/>
      <c r="S49" s="800"/>
      <c r="T49" s="800"/>
      <c r="U49" s="800"/>
      <c r="V49" s="800"/>
      <c r="W49" s="800"/>
      <c r="X49" s="800"/>
      <c r="Y49" s="800"/>
      <c r="Z49" s="800"/>
      <c r="AA49" s="800"/>
      <c r="AB49" s="800"/>
      <c r="AC49" s="800"/>
      <c r="AD49" s="800"/>
      <c r="AE49" s="800"/>
    </row>
    <row r="50" spans="1:31" ht="15.75" customHeight="1" x14ac:dyDescent="0.3">
      <c r="A50" s="889"/>
      <c r="B50" s="857"/>
      <c r="C50" s="857"/>
      <c r="D50" s="857"/>
      <c r="E50" s="857"/>
      <c r="F50" s="858"/>
      <c r="G50" s="899">
        <f>F50</f>
        <v>0</v>
      </c>
      <c r="H50" s="860"/>
      <c r="I50" s="804"/>
      <c r="J50" s="804"/>
      <c r="K50" s="835"/>
      <c r="L50" s="800"/>
      <c r="M50" s="800"/>
      <c r="N50" s="800"/>
      <c r="O50" s="800"/>
      <c r="P50" s="800"/>
      <c r="Q50" s="800"/>
      <c r="R50" s="800"/>
      <c r="S50" s="800"/>
      <c r="T50" s="800"/>
      <c r="U50" s="800"/>
      <c r="V50" s="800"/>
      <c r="W50" s="800"/>
      <c r="X50" s="800"/>
      <c r="Y50" s="800"/>
      <c r="Z50" s="800"/>
      <c r="AA50" s="800"/>
      <c r="AB50" s="800"/>
      <c r="AC50" s="800"/>
      <c r="AD50" s="800"/>
      <c r="AE50" s="800"/>
    </row>
    <row r="51" spans="1:31" ht="15.75" customHeight="1" x14ac:dyDescent="0.25">
      <c r="A51" s="902"/>
      <c r="B51" s="800"/>
      <c r="C51" s="800"/>
      <c r="D51" s="800"/>
      <c r="E51" s="897"/>
      <c r="F51" s="897"/>
      <c r="G51" s="801"/>
      <c r="H51" s="897"/>
      <c r="I51" s="800"/>
      <c r="J51" s="800"/>
      <c r="K51" s="800"/>
      <c r="L51" s="800"/>
      <c r="M51" s="800"/>
      <c r="N51" s="800"/>
      <c r="O51" s="800"/>
      <c r="P51" s="800"/>
      <c r="Q51" s="800"/>
      <c r="R51" s="800"/>
      <c r="S51" s="800"/>
      <c r="T51" s="800"/>
      <c r="U51" s="800"/>
      <c r="V51" s="800"/>
      <c r="W51" s="800"/>
      <c r="X51" s="800"/>
      <c r="Y51" s="800"/>
      <c r="Z51" s="800"/>
      <c r="AA51" s="800"/>
      <c r="AB51" s="800"/>
      <c r="AC51" s="800"/>
      <c r="AD51" s="800"/>
      <c r="AE51" s="800"/>
    </row>
    <row r="52" spans="1:31" ht="15.75" customHeight="1" x14ac:dyDescent="0.25">
      <c r="A52" s="902"/>
      <c r="B52" s="860"/>
      <c r="C52" s="860"/>
      <c r="D52" s="860"/>
      <c r="E52" s="860"/>
      <c r="F52" s="860"/>
      <c r="G52" s="803"/>
      <c r="H52" s="860"/>
      <c r="I52" s="860"/>
      <c r="J52" s="800"/>
      <c r="K52" s="800"/>
      <c r="L52" s="800"/>
      <c r="M52" s="800"/>
      <c r="N52" s="800"/>
      <c r="O52" s="800"/>
      <c r="P52" s="800"/>
      <c r="Q52" s="800"/>
      <c r="R52" s="800"/>
      <c r="S52" s="800"/>
      <c r="T52" s="800"/>
      <c r="U52" s="800"/>
      <c r="V52" s="800"/>
      <c r="W52" s="800"/>
      <c r="X52" s="800"/>
      <c r="Y52" s="800"/>
      <c r="Z52" s="800"/>
      <c r="AA52" s="800"/>
      <c r="AB52" s="800"/>
      <c r="AC52" s="800"/>
      <c r="AD52" s="800"/>
      <c r="AE52" s="800"/>
    </row>
    <row r="53" spans="1:31" ht="15.75" customHeight="1" x14ac:dyDescent="0.25">
      <c r="A53" s="902"/>
      <c r="B53" s="860"/>
      <c r="C53" s="860"/>
      <c r="D53" s="860"/>
      <c r="E53" s="860"/>
      <c r="F53" s="860"/>
      <c r="G53" s="803"/>
      <c r="H53" s="860"/>
      <c r="I53" s="860"/>
      <c r="J53" s="800"/>
      <c r="K53" s="800"/>
      <c r="L53" s="800"/>
      <c r="M53" s="800"/>
      <c r="N53" s="800"/>
      <c r="O53" s="800"/>
      <c r="P53" s="800"/>
      <c r="Q53" s="800"/>
      <c r="R53" s="800"/>
      <c r="S53" s="800"/>
      <c r="T53" s="800"/>
      <c r="U53" s="800"/>
      <c r="V53" s="800"/>
      <c r="W53" s="800"/>
      <c r="X53" s="800"/>
      <c r="Y53" s="800"/>
      <c r="Z53" s="800"/>
      <c r="AA53" s="800"/>
      <c r="AB53" s="800"/>
      <c r="AC53" s="800"/>
      <c r="AD53" s="800"/>
      <c r="AE53" s="800"/>
    </row>
    <row r="54" spans="1:31" ht="15.75" customHeight="1" x14ac:dyDescent="0.25">
      <c r="A54" s="902"/>
      <c r="B54" s="860"/>
      <c r="C54" s="860"/>
      <c r="D54" s="860"/>
      <c r="E54" s="860"/>
      <c r="F54" s="860"/>
      <c r="G54" s="803"/>
      <c r="H54" s="860"/>
      <c r="I54" s="860"/>
      <c r="J54" s="800"/>
      <c r="K54" s="800"/>
      <c r="L54" s="800"/>
      <c r="M54" s="800"/>
      <c r="N54" s="800"/>
      <c r="O54" s="800"/>
      <c r="P54" s="800"/>
      <c r="Q54" s="800"/>
      <c r="R54" s="800"/>
      <c r="S54" s="800"/>
      <c r="T54" s="800"/>
      <c r="U54" s="800"/>
      <c r="V54" s="800"/>
      <c r="W54" s="800"/>
      <c r="X54" s="800"/>
      <c r="Y54" s="800"/>
      <c r="Z54" s="800"/>
      <c r="AA54" s="800"/>
      <c r="AB54" s="800"/>
      <c r="AC54" s="800"/>
      <c r="AD54" s="800"/>
      <c r="AE54" s="800"/>
    </row>
    <row r="55" spans="1:31" ht="15.75" customHeight="1" x14ac:dyDescent="0.25">
      <c r="A55" s="902"/>
      <c r="B55" s="860"/>
      <c r="C55" s="860"/>
      <c r="D55" s="860"/>
      <c r="E55" s="860"/>
      <c r="F55" s="860"/>
      <c r="G55" s="803"/>
      <c r="H55" s="860"/>
      <c r="I55" s="860"/>
      <c r="J55" s="800"/>
      <c r="K55" s="800"/>
      <c r="L55" s="800"/>
      <c r="M55" s="800"/>
      <c r="N55" s="800"/>
      <c r="O55" s="800"/>
      <c r="P55" s="800"/>
      <c r="Q55" s="800"/>
      <c r="R55" s="800"/>
      <c r="S55" s="800"/>
      <c r="T55" s="800"/>
      <c r="U55" s="800"/>
      <c r="V55" s="800"/>
      <c r="W55" s="800"/>
      <c r="X55" s="800"/>
      <c r="Y55" s="800"/>
      <c r="Z55" s="800"/>
      <c r="AA55" s="800"/>
      <c r="AB55" s="800"/>
      <c r="AC55" s="800"/>
      <c r="AD55" s="800"/>
      <c r="AE55" s="800"/>
    </row>
    <row r="56" spans="1:31" ht="15.75" customHeight="1" x14ac:dyDescent="0.25">
      <c r="A56" s="902"/>
      <c r="B56" s="860"/>
      <c r="C56" s="860"/>
      <c r="D56" s="860"/>
      <c r="E56" s="860"/>
      <c r="F56" s="860"/>
      <c r="G56" s="803"/>
      <c r="H56" s="860"/>
      <c r="I56" s="860"/>
      <c r="J56" s="800"/>
      <c r="K56" s="800"/>
      <c r="L56" s="800"/>
      <c r="M56" s="800"/>
      <c r="N56" s="800"/>
      <c r="O56" s="800"/>
      <c r="P56" s="800"/>
      <c r="Q56" s="800"/>
      <c r="R56" s="800"/>
      <c r="S56" s="800"/>
      <c r="T56" s="800"/>
      <c r="U56" s="800"/>
      <c r="V56" s="800"/>
      <c r="W56" s="800"/>
      <c r="X56" s="800"/>
      <c r="Y56" s="800"/>
      <c r="Z56" s="800"/>
      <c r="AA56" s="800"/>
      <c r="AB56" s="800"/>
      <c r="AC56" s="800"/>
      <c r="AD56" s="800"/>
      <c r="AE56" s="800"/>
    </row>
    <row r="57" spans="1:31" ht="15.75" customHeight="1" x14ac:dyDescent="0.25">
      <c r="A57" s="902"/>
      <c r="B57" s="860"/>
      <c r="C57" s="860"/>
      <c r="D57" s="860"/>
      <c r="E57" s="860"/>
      <c r="F57" s="860"/>
      <c r="G57" s="803"/>
      <c r="H57" s="860"/>
      <c r="I57" s="860"/>
      <c r="J57" s="800"/>
      <c r="K57" s="800"/>
      <c r="L57" s="800"/>
      <c r="M57" s="800"/>
      <c r="N57" s="800"/>
      <c r="O57" s="800"/>
      <c r="P57" s="800"/>
      <c r="Q57" s="800"/>
      <c r="R57" s="800"/>
      <c r="S57" s="800"/>
      <c r="T57" s="800"/>
      <c r="U57" s="800"/>
      <c r="V57" s="800"/>
      <c r="W57" s="800"/>
      <c r="X57" s="800"/>
      <c r="Y57" s="800"/>
      <c r="Z57" s="800"/>
      <c r="AA57" s="800"/>
      <c r="AB57" s="800"/>
      <c r="AC57" s="800"/>
      <c r="AD57" s="800"/>
      <c r="AE57" s="800"/>
    </row>
    <row r="58" spans="1:31" ht="15.75" customHeight="1" x14ac:dyDescent="0.25">
      <c r="A58" s="902"/>
      <c r="B58" s="860"/>
      <c r="C58" s="860"/>
      <c r="D58" s="860"/>
      <c r="E58" s="860"/>
      <c r="F58" s="860"/>
      <c r="G58" s="803"/>
      <c r="H58" s="860"/>
      <c r="I58" s="860"/>
      <c r="J58" s="800"/>
      <c r="K58" s="800"/>
      <c r="L58" s="800"/>
      <c r="M58" s="800"/>
      <c r="N58" s="800"/>
      <c r="O58" s="800"/>
      <c r="P58" s="800"/>
      <c r="Q58" s="800"/>
      <c r="R58" s="800"/>
      <c r="S58" s="800"/>
      <c r="T58" s="800"/>
      <c r="U58" s="800"/>
      <c r="V58" s="800"/>
      <c r="W58" s="800"/>
      <c r="X58" s="800"/>
      <c r="Y58" s="800"/>
      <c r="Z58" s="800"/>
      <c r="AA58" s="800"/>
      <c r="AB58" s="800"/>
      <c r="AC58" s="800"/>
      <c r="AD58" s="800"/>
      <c r="AE58" s="800"/>
    </row>
    <row r="59" spans="1:31" ht="15.75" customHeight="1" x14ac:dyDescent="0.25">
      <c r="A59" s="902"/>
      <c r="B59" s="860"/>
      <c r="C59" s="860"/>
      <c r="D59" s="860"/>
      <c r="E59" s="860"/>
      <c r="F59" s="860"/>
      <c r="G59" s="803"/>
      <c r="H59" s="860"/>
      <c r="I59" s="860"/>
      <c r="J59" s="800"/>
      <c r="K59" s="800"/>
      <c r="L59" s="800"/>
      <c r="M59" s="800"/>
      <c r="N59" s="800"/>
      <c r="O59" s="800"/>
      <c r="P59" s="800"/>
      <c r="Q59" s="800"/>
      <c r="R59" s="800"/>
      <c r="S59" s="800"/>
      <c r="T59" s="800"/>
      <c r="U59" s="800"/>
      <c r="V59" s="800"/>
      <c r="W59" s="800"/>
      <c r="X59" s="800"/>
      <c r="Y59" s="800"/>
      <c r="Z59" s="800"/>
      <c r="AA59" s="800"/>
      <c r="AB59" s="800"/>
      <c r="AC59" s="800"/>
      <c r="AD59" s="800"/>
      <c r="AE59" s="800"/>
    </row>
    <row r="60" spans="1:31" ht="15.75" customHeight="1" x14ac:dyDescent="0.25">
      <c r="A60" s="902"/>
      <c r="B60" s="800"/>
      <c r="C60" s="800"/>
      <c r="D60" s="800"/>
      <c r="E60" s="800"/>
      <c r="F60" s="800"/>
      <c r="G60" s="801"/>
      <c r="H60" s="800"/>
      <c r="I60" s="800"/>
      <c r="J60" s="800"/>
      <c r="K60" s="800"/>
      <c r="L60" s="800"/>
      <c r="M60" s="800"/>
      <c r="N60" s="800"/>
      <c r="O60" s="800"/>
      <c r="P60" s="800"/>
      <c r="Q60" s="800"/>
      <c r="R60" s="800"/>
      <c r="S60" s="800"/>
      <c r="T60" s="800"/>
      <c r="U60" s="800"/>
      <c r="V60" s="800"/>
      <c r="W60" s="800"/>
      <c r="X60" s="800"/>
      <c r="Y60" s="800"/>
      <c r="Z60" s="800"/>
      <c r="AA60" s="800"/>
      <c r="AB60" s="800"/>
      <c r="AC60" s="800"/>
      <c r="AD60" s="800"/>
      <c r="AE60" s="800"/>
    </row>
    <row r="61" spans="1:31" ht="15.75" customHeight="1" x14ac:dyDescent="0.25">
      <c r="A61" s="902"/>
      <c r="B61" s="800"/>
      <c r="C61" s="800"/>
      <c r="D61" s="800"/>
      <c r="E61" s="800"/>
      <c r="F61" s="800"/>
      <c r="G61" s="801"/>
      <c r="H61" s="800"/>
      <c r="I61" s="800"/>
      <c r="J61" s="800"/>
      <c r="K61" s="800"/>
      <c r="L61" s="800"/>
      <c r="M61" s="800"/>
      <c r="N61" s="800"/>
      <c r="O61" s="800"/>
      <c r="P61" s="800"/>
      <c r="Q61" s="800"/>
      <c r="R61" s="800"/>
      <c r="S61" s="800"/>
      <c r="T61" s="800"/>
      <c r="U61" s="800"/>
      <c r="V61" s="800"/>
      <c r="W61" s="800"/>
      <c r="X61" s="800"/>
      <c r="Y61" s="800"/>
      <c r="Z61" s="800"/>
      <c r="AA61" s="800"/>
      <c r="AB61" s="800"/>
      <c r="AC61" s="800"/>
      <c r="AD61" s="800"/>
      <c r="AE61" s="800"/>
    </row>
    <row r="62" spans="1:31" ht="15.75" customHeight="1" x14ac:dyDescent="0.25">
      <c r="A62" s="902"/>
      <c r="B62" s="800"/>
      <c r="C62" s="800"/>
      <c r="D62" s="800"/>
      <c r="E62" s="800"/>
      <c r="F62" s="800"/>
      <c r="G62" s="801"/>
      <c r="H62" s="800"/>
      <c r="I62" s="800"/>
      <c r="J62" s="800"/>
      <c r="K62" s="800"/>
      <c r="L62" s="800"/>
      <c r="M62" s="800"/>
      <c r="N62" s="800"/>
      <c r="O62" s="800"/>
      <c r="P62" s="800"/>
      <c r="Q62" s="800"/>
      <c r="R62" s="800"/>
      <c r="S62" s="800"/>
      <c r="T62" s="800"/>
      <c r="U62" s="800"/>
      <c r="V62" s="800"/>
      <c r="W62" s="800"/>
      <c r="X62" s="800"/>
      <c r="Y62" s="800"/>
      <c r="Z62" s="800"/>
      <c r="AA62" s="800"/>
      <c r="AB62" s="800"/>
      <c r="AC62" s="800"/>
      <c r="AD62" s="800"/>
      <c r="AE62" s="800"/>
    </row>
    <row r="63" spans="1:31" ht="15.75" customHeight="1" x14ac:dyDescent="0.25">
      <c r="A63" s="902"/>
      <c r="B63" s="800"/>
      <c r="C63" s="800"/>
      <c r="D63" s="800"/>
      <c r="E63" s="800"/>
      <c r="F63" s="800"/>
      <c r="G63" s="801"/>
      <c r="H63" s="800"/>
      <c r="I63" s="800"/>
      <c r="J63" s="800"/>
      <c r="K63" s="800"/>
      <c r="L63" s="800"/>
      <c r="M63" s="800"/>
      <c r="N63" s="800"/>
      <c r="O63" s="800"/>
      <c r="P63" s="800"/>
      <c r="Q63" s="800"/>
      <c r="R63" s="800"/>
      <c r="S63" s="800"/>
      <c r="T63" s="800"/>
      <c r="U63" s="800"/>
      <c r="V63" s="800"/>
      <c r="W63" s="800"/>
      <c r="X63" s="800"/>
      <c r="Y63" s="800"/>
      <c r="Z63" s="800"/>
      <c r="AA63" s="800"/>
      <c r="AB63" s="800"/>
      <c r="AC63" s="800"/>
      <c r="AD63" s="800"/>
      <c r="AE63" s="800"/>
    </row>
    <row r="64" spans="1:31" ht="15.75" customHeight="1" x14ac:dyDescent="0.25">
      <c r="A64" s="902"/>
      <c r="B64" s="800"/>
      <c r="C64" s="800"/>
      <c r="D64" s="800"/>
      <c r="E64" s="800"/>
      <c r="F64" s="800"/>
      <c r="G64" s="801"/>
      <c r="H64" s="800"/>
      <c r="I64" s="800"/>
      <c r="J64" s="800"/>
      <c r="K64" s="800"/>
      <c r="L64" s="800"/>
      <c r="M64" s="800"/>
      <c r="N64" s="800"/>
      <c r="O64" s="800"/>
      <c r="P64" s="800"/>
      <c r="Q64" s="800"/>
      <c r="R64" s="800"/>
      <c r="S64" s="800"/>
      <c r="T64" s="800"/>
      <c r="U64" s="800"/>
      <c r="V64" s="800"/>
      <c r="W64" s="800"/>
      <c r="X64" s="800"/>
      <c r="Y64" s="800"/>
      <c r="Z64" s="800"/>
      <c r="AA64" s="800"/>
      <c r="AB64" s="800"/>
      <c r="AC64" s="800"/>
      <c r="AD64" s="800"/>
      <c r="AE64" s="800"/>
    </row>
    <row r="65" spans="1:31" ht="15.75" customHeight="1" x14ac:dyDescent="0.25">
      <c r="A65" s="902"/>
      <c r="B65" s="800"/>
      <c r="C65" s="800"/>
      <c r="D65" s="800"/>
      <c r="E65" s="800"/>
      <c r="F65" s="800"/>
      <c r="G65" s="801"/>
      <c r="H65" s="800"/>
      <c r="I65" s="800"/>
      <c r="J65" s="800"/>
      <c r="K65" s="800"/>
      <c r="L65" s="800"/>
      <c r="M65" s="800"/>
      <c r="N65" s="800"/>
      <c r="O65" s="800"/>
      <c r="P65" s="800"/>
      <c r="Q65" s="800"/>
      <c r="R65" s="800"/>
      <c r="S65" s="800"/>
      <c r="T65" s="800"/>
      <c r="U65" s="800"/>
      <c r="V65" s="800"/>
      <c r="W65" s="800"/>
      <c r="X65" s="800"/>
      <c r="Y65" s="800"/>
      <c r="Z65" s="800"/>
      <c r="AA65" s="800"/>
      <c r="AB65" s="800"/>
      <c r="AC65" s="800"/>
      <c r="AD65" s="800"/>
      <c r="AE65" s="800"/>
    </row>
    <row r="66" spans="1:31" ht="15.75" customHeight="1" x14ac:dyDescent="0.25">
      <c r="A66" s="902"/>
      <c r="B66" s="800"/>
      <c r="C66" s="800"/>
      <c r="D66" s="800"/>
      <c r="E66" s="800"/>
      <c r="F66" s="800"/>
      <c r="G66" s="801"/>
      <c r="H66" s="800"/>
      <c r="I66" s="800"/>
      <c r="J66" s="800"/>
      <c r="K66" s="800"/>
      <c r="L66" s="800"/>
      <c r="M66" s="800"/>
      <c r="N66" s="800"/>
      <c r="O66" s="800"/>
      <c r="P66" s="800"/>
      <c r="Q66" s="800"/>
      <c r="R66" s="800"/>
      <c r="S66" s="800"/>
      <c r="T66" s="800"/>
      <c r="U66" s="800"/>
      <c r="V66" s="800"/>
      <c r="W66" s="800"/>
      <c r="X66" s="800"/>
      <c r="Y66" s="800"/>
      <c r="Z66" s="800"/>
      <c r="AA66" s="800"/>
      <c r="AB66" s="800"/>
      <c r="AC66" s="800"/>
      <c r="AD66" s="800"/>
      <c r="AE66" s="800"/>
    </row>
    <row r="67" spans="1:31" ht="15.75" customHeight="1" x14ac:dyDescent="0.25">
      <c r="A67" s="902"/>
      <c r="B67" s="800"/>
      <c r="C67" s="800"/>
      <c r="D67" s="800"/>
      <c r="E67" s="800"/>
      <c r="F67" s="800"/>
      <c r="G67" s="801"/>
      <c r="H67" s="800"/>
      <c r="I67" s="800"/>
      <c r="J67" s="800"/>
      <c r="K67" s="800"/>
      <c r="L67" s="800"/>
      <c r="M67" s="800"/>
      <c r="N67" s="800"/>
      <c r="O67" s="800"/>
      <c r="P67" s="800"/>
      <c r="Q67" s="800"/>
      <c r="R67" s="800"/>
      <c r="S67" s="800"/>
      <c r="T67" s="800"/>
      <c r="U67" s="800"/>
      <c r="V67" s="800"/>
      <c r="W67" s="800"/>
      <c r="X67" s="800"/>
      <c r="Y67" s="800"/>
      <c r="Z67" s="800"/>
      <c r="AA67" s="800"/>
      <c r="AB67" s="800"/>
      <c r="AC67" s="800"/>
      <c r="AD67" s="800"/>
      <c r="AE67" s="800"/>
    </row>
    <row r="68" spans="1:31" ht="15.75" customHeight="1" x14ac:dyDescent="0.25">
      <c r="A68" s="902"/>
      <c r="B68" s="800"/>
      <c r="C68" s="800"/>
      <c r="D68" s="800"/>
      <c r="E68" s="800"/>
      <c r="F68" s="800"/>
      <c r="G68" s="801"/>
      <c r="H68" s="800"/>
      <c r="I68" s="800"/>
      <c r="J68" s="800"/>
      <c r="K68" s="800"/>
      <c r="L68" s="800"/>
      <c r="M68" s="800"/>
      <c r="N68" s="800"/>
      <c r="O68" s="800"/>
      <c r="P68" s="800"/>
      <c r="Q68" s="800"/>
      <c r="R68" s="800"/>
      <c r="S68" s="800"/>
      <c r="T68" s="800"/>
      <c r="U68" s="800"/>
      <c r="V68" s="800"/>
      <c r="W68" s="800"/>
      <c r="X68" s="800"/>
      <c r="Y68" s="800"/>
      <c r="Z68" s="800"/>
      <c r="AA68" s="800"/>
      <c r="AB68" s="800"/>
      <c r="AC68" s="800"/>
      <c r="AD68" s="800"/>
      <c r="AE68" s="800"/>
    </row>
    <row r="69" spans="1:31" ht="15.75" customHeight="1" x14ac:dyDescent="0.25">
      <c r="A69" s="902"/>
      <c r="B69" s="800"/>
      <c r="C69" s="800"/>
      <c r="D69" s="800"/>
      <c r="E69" s="800"/>
      <c r="F69" s="800"/>
      <c r="G69" s="801"/>
      <c r="H69" s="800"/>
      <c r="I69" s="800"/>
      <c r="J69" s="800"/>
      <c r="K69" s="800"/>
      <c r="L69" s="800"/>
      <c r="M69" s="800"/>
      <c r="N69" s="800"/>
      <c r="O69" s="800"/>
      <c r="P69" s="800"/>
      <c r="Q69" s="800"/>
      <c r="R69" s="800"/>
      <c r="S69" s="800"/>
      <c r="T69" s="800"/>
      <c r="U69" s="800"/>
      <c r="V69" s="800"/>
      <c r="W69" s="800"/>
      <c r="X69" s="800"/>
      <c r="Y69" s="800"/>
      <c r="Z69" s="800"/>
      <c r="AA69" s="800"/>
      <c r="AB69" s="800"/>
      <c r="AC69" s="800"/>
      <c r="AD69" s="800"/>
      <c r="AE69" s="800"/>
    </row>
    <row r="70" spans="1:31" ht="15.75" customHeight="1" x14ac:dyDescent="0.25">
      <c r="A70" s="902"/>
      <c r="B70" s="800"/>
      <c r="C70" s="800"/>
      <c r="D70" s="800"/>
      <c r="E70" s="800"/>
      <c r="F70" s="800"/>
      <c r="G70" s="801"/>
      <c r="H70" s="800"/>
      <c r="I70" s="800"/>
      <c r="J70" s="800"/>
      <c r="K70" s="800"/>
      <c r="L70" s="800"/>
      <c r="M70" s="800"/>
      <c r="N70" s="800"/>
      <c r="O70" s="800"/>
      <c r="P70" s="800"/>
      <c r="Q70" s="800"/>
      <c r="R70" s="800"/>
      <c r="S70" s="800"/>
      <c r="T70" s="800"/>
      <c r="U70" s="800"/>
      <c r="V70" s="800"/>
      <c r="W70" s="800"/>
      <c r="X70" s="800"/>
      <c r="Y70" s="800"/>
      <c r="Z70" s="800"/>
      <c r="AA70" s="800"/>
      <c r="AB70" s="800"/>
      <c r="AC70" s="800"/>
      <c r="AD70" s="800"/>
      <c r="AE70" s="800"/>
    </row>
    <row r="71" spans="1:31" ht="15.75" customHeight="1" x14ac:dyDescent="0.25">
      <c r="A71" s="902"/>
      <c r="B71" s="800"/>
      <c r="C71" s="800"/>
      <c r="D71" s="800"/>
      <c r="E71" s="800"/>
      <c r="F71" s="800"/>
      <c r="G71" s="801"/>
      <c r="H71" s="800"/>
      <c r="I71" s="800"/>
      <c r="J71" s="800"/>
      <c r="K71" s="800"/>
      <c r="L71" s="800"/>
      <c r="M71" s="800"/>
      <c r="N71" s="800"/>
      <c r="O71" s="800"/>
      <c r="P71" s="800"/>
      <c r="Q71" s="800"/>
      <c r="R71" s="800"/>
      <c r="S71" s="800"/>
      <c r="T71" s="800"/>
      <c r="U71" s="800"/>
      <c r="V71" s="800"/>
      <c r="W71" s="800"/>
      <c r="X71" s="800"/>
      <c r="Y71" s="800"/>
      <c r="Z71" s="800"/>
      <c r="AA71" s="800"/>
      <c r="AB71" s="800"/>
      <c r="AC71" s="800"/>
      <c r="AD71" s="800"/>
      <c r="AE71" s="800"/>
    </row>
    <row r="72" spans="1:31" ht="15.75" customHeight="1" x14ac:dyDescent="0.25">
      <c r="A72" s="902"/>
      <c r="B72" s="800"/>
      <c r="C72" s="800"/>
      <c r="D72" s="800"/>
      <c r="E72" s="800"/>
      <c r="F72" s="800"/>
      <c r="G72" s="801"/>
      <c r="H72" s="800"/>
      <c r="I72" s="800"/>
      <c r="J72" s="800"/>
      <c r="K72" s="800"/>
      <c r="L72" s="800"/>
      <c r="M72" s="800"/>
      <c r="N72" s="800"/>
      <c r="O72" s="800"/>
      <c r="P72" s="800"/>
      <c r="Q72" s="800"/>
      <c r="R72" s="800"/>
      <c r="S72" s="800"/>
      <c r="T72" s="800"/>
      <c r="U72" s="800"/>
      <c r="V72" s="800"/>
      <c r="W72" s="800"/>
      <c r="X72" s="800"/>
      <c r="Y72" s="800"/>
      <c r="Z72" s="800"/>
      <c r="AA72" s="800"/>
      <c r="AB72" s="800"/>
      <c r="AC72" s="800"/>
      <c r="AD72" s="800"/>
      <c r="AE72" s="800"/>
    </row>
    <row r="73" spans="1:31" ht="15.75" customHeight="1" x14ac:dyDescent="0.25">
      <c r="A73" s="902"/>
      <c r="B73" s="800"/>
      <c r="C73" s="800"/>
      <c r="D73" s="800"/>
      <c r="E73" s="800"/>
      <c r="F73" s="800"/>
      <c r="G73" s="801"/>
      <c r="H73" s="800"/>
      <c r="I73" s="800"/>
      <c r="J73" s="800"/>
      <c r="K73" s="800"/>
      <c r="L73" s="800"/>
      <c r="M73" s="800"/>
      <c r="N73" s="800"/>
      <c r="O73" s="800"/>
      <c r="P73" s="800"/>
      <c r="Q73" s="800"/>
      <c r="R73" s="800"/>
      <c r="S73" s="800"/>
      <c r="T73" s="800"/>
      <c r="U73" s="800"/>
      <c r="V73" s="800"/>
      <c r="W73" s="800"/>
      <c r="X73" s="800"/>
      <c r="Y73" s="800"/>
      <c r="Z73" s="800"/>
      <c r="AA73" s="800"/>
      <c r="AB73" s="800"/>
      <c r="AC73" s="800"/>
      <c r="AD73" s="800"/>
      <c r="AE73" s="800"/>
    </row>
    <row r="74" spans="1:31" ht="15.75" customHeight="1" x14ac:dyDescent="0.25">
      <c r="A74" s="902"/>
      <c r="B74" s="800"/>
      <c r="C74" s="800"/>
      <c r="D74" s="800"/>
      <c r="E74" s="800"/>
      <c r="F74" s="800"/>
      <c r="G74" s="801"/>
      <c r="H74" s="800"/>
      <c r="I74" s="800"/>
      <c r="J74" s="800"/>
      <c r="K74" s="800"/>
      <c r="L74" s="800"/>
      <c r="M74" s="800"/>
      <c r="N74" s="800"/>
      <c r="O74" s="800"/>
      <c r="P74" s="800"/>
      <c r="Q74" s="800"/>
      <c r="R74" s="800"/>
      <c r="S74" s="800"/>
      <c r="T74" s="800"/>
      <c r="U74" s="800"/>
      <c r="V74" s="800"/>
      <c r="W74" s="800"/>
      <c r="X74" s="800"/>
      <c r="Y74" s="800"/>
      <c r="Z74" s="800"/>
      <c r="AA74" s="800"/>
      <c r="AB74" s="800"/>
      <c r="AC74" s="800"/>
      <c r="AD74" s="800"/>
      <c r="AE74" s="800"/>
    </row>
    <row r="75" spans="1:31" ht="15.75" customHeight="1" x14ac:dyDescent="0.25">
      <c r="A75" s="902"/>
      <c r="B75" s="800"/>
      <c r="C75" s="800"/>
      <c r="D75" s="800"/>
      <c r="E75" s="800"/>
      <c r="F75" s="800"/>
      <c r="G75" s="801"/>
      <c r="H75" s="800"/>
      <c r="I75" s="800"/>
      <c r="J75" s="800"/>
      <c r="K75" s="800"/>
      <c r="L75" s="800"/>
      <c r="M75" s="800"/>
      <c r="N75" s="800"/>
      <c r="O75" s="800"/>
      <c r="P75" s="800"/>
      <c r="Q75" s="800"/>
      <c r="R75" s="800"/>
      <c r="S75" s="800"/>
      <c r="T75" s="800"/>
      <c r="U75" s="800"/>
      <c r="V75" s="800"/>
      <c r="W75" s="800"/>
      <c r="X75" s="800"/>
      <c r="Y75" s="800"/>
      <c r="Z75" s="800"/>
      <c r="AA75" s="800"/>
      <c r="AB75" s="800"/>
      <c r="AC75" s="800"/>
      <c r="AD75" s="800"/>
      <c r="AE75" s="800"/>
    </row>
    <row r="76" spans="1:31" ht="15.75" customHeight="1" x14ac:dyDescent="0.25">
      <c r="A76" s="902"/>
      <c r="B76" s="800"/>
      <c r="C76" s="800"/>
      <c r="D76" s="800"/>
      <c r="E76" s="800"/>
      <c r="F76" s="800"/>
      <c r="G76" s="801"/>
      <c r="H76" s="800"/>
      <c r="I76" s="800"/>
      <c r="J76" s="800"/>
      <c r="K76" s="800"/>
      <c r="L76" s="800"/>
      <c r="M76" s="800"/>
      <c r="N76" s="800"/>
      <c r="O76" s="800"/>
      <c r="P76" s="800"/>
      <c r="Q76" s="800"/>
      <c r="R76" s="800"/>
      <c r="S76" s="800"/>
      <c r="T76" s="800"/>
      <c r="U76" s="800"/>
      <c r="V76" s="800"/>
      <c r="W76" s="800"/>
      <c r="X76" s="800"/>
      <c r="Y76" s="800"/>
      <c r="Z76" s="800"/>
      <c r="AA76" s="800"/>
      <c r="AB76" s="800"/>
      <c r="AC76" s="800"/>
      <c r="AD76" s="800"/>
      <c r="AE76" s="800"/>
    </row>
    <row r="77" spans="1:31" ht="15.75" customHeight="1" x14ac:dyDescent="0.25">
      <c r="A77" s="902"/>
      <c r="B77" s="800"/>
      <c r="C77" s="800"/>
      <c r="D77" s="800"/>
      <c r="E77" s="800"/>
      <c r="F77" s="800"/>
      <c r="G77" s="801"/>
      <c r="H77" s="800"/>
      <c r="I77" s="800"/>
      <c r="J77" s="800"/>
      <c r="K77" s="800"/>
      <c r="L77" s="800"/>
      <c r="M77" s="800"/>
      <c r="N77" s="800"/>
      <c r="O77" s="800"/>
      <c r="P77" s="800"/>
      <c r="Q77" s="800"/>
      <c r="R77" s="800"/>
      <c r="S77" s="800"/>
      <c r="T77" s="800"/>
      <c r="U77" s="800"/>
      <c r="V77" s="800"/>
      <c r="W77" s="800"/>
      <c r="X77" s="800"/>
      <c r="Y77" s="800"/>
      <c r="Z77" s="800"/>
      <c r="AA77" s="800"/>
      <c r="AB77" s="800"/>
      <c r="AC77" s="800"/>
      <c r="AD77" s="800"/>
      <c r="AE77" s="800"/>
    </row>
    <row r="78" spans="1:31" ht="15.75" customHeight="1" x14ac:dyDescent="0.25">
      <c r="A78" s="902"/>
      <c r="B78" s="800"/>
      <c r="C78" s="800"/>
      <c r="D78" s="800"/>
      <c r="E78" s="800"/>
      <c r="F78" s="800"/>
      <c r="G78" s="801"/>
      <c r="H78" s="800"/>
      <c r="I78" s="800"/>
      <c r="J78" s="800"/>
      <c r="K78" s="800"/>
      <c r="L78" s="800"/>
      <c r="M78" s="800"/>
      <c r="N78" s="800"/>
      <c r="O78" s="800"/>
      <c r="P78" s="800"/>
      <c r="Q78" s="800"/>
      <c r="R78" s="800"/>
      <c r="S78" s="800"/>
      <c r="T78" s="800"/>
      <c r="U78" s="800"/>
      <c r="V78" s="800"/>
      <c r="W78" s="800"/>
      <c r="X78" s="800"/>
      <c r="Y78" s="800"/>
      <c r="Z78" s="800"/>
      <c r="AA78" s="800"/>
      <c r="AB78" s="800"/>
      <c r="AC78" s="800"/>
      <c r="AD78" s="800"/>
      <c r="AE78" s="800"/>
    </row>
    <row r="79" spans="1:31" ht="15.75" customHeight="1" x14ac:dyDescent="0.25">
      <c r="A79" s="902"/>
      <c r="B79" s="800"/>
      <c r="C79" s="800"/>
      <c r="D79" s="800"/>
      <c r="E79" s="800"/>
      <c r="F79" s="800"/>
      <c r="G79" s="801"/>
      <c r="H79" s="800"/>
      <c r="I79" s="800"/>
      <c r="J79" s="800"/>
      <c r="K79" s="800"/>
      <c r="L79" s="800"/>
      <c r="M79" s="800"/>
      <c r="N79" s="800"/>
      <c r="O79" s="800"/>
      <c r="P79" s="800"/>
      <c r="Q79" s="800"/>
      <c r="R79" s="800"/>
      <c r="S79" s="800"/>
      <c r="T79" s="800"/>
      <c r="U79" s="800"/>
      <c r="V79" s="800"/>
      <c r="W79" s="800"/>
      <c r="X79" s="800"/>
      <c r="Y79" s="800"/>
      <c r="Z79" s="800"/>
      <c r="AA79" s="800"/>
      <c r="AB79" s="800"/>
      <c r="AC79" s="800"/>
      <c r="AD79" s="800"/>
      <c r="AE79" s="800"/>
    </row>
    <row r="80" spans="1:31" ht="15.75" customHeight="1" x14ac:dyDescent="0.25">
      <c r="A80" s="902"/>
      <c r="B80" s="800"/>
      <c r="C80" s="800"/>
      <c r="D80" s="800"/>
      <c r="E80" s="800"/>
      <c r="F80" s="800"/>
      <c r="G80" s="801"/>
      <c r="H80" s="800"/>
      <c r="I80" s="800"/>
      <c r="J80" s="800"/>
      <c r="K80" s="800"/>
      <c r="L80" s="800"/>
      <c r="M80" s="800"/>
      <c r="N80" s="800"/>
      <c r="O80" s="800"/>
      <c r="P80" s="800"/>
      <c r="Q80" s="800"/>
      <c r="R80" s="800"/>
      <c r="S80" s="800"/>
      <c r="T80" s="800"/>
      <c r="U80" s="800"/>
      <c r="V80" s="800"/>
      <c r="W80" s="800"/>
      <c r="X80" s="800"/>
      <c r="Y80" s="800"/>
      <c r="Z80" s="800"/>
      <c r="AA80" s="800"/>
      <c r="AB80" s="800"/>
      <c r="AC80" s="800"/>
      <c r="AD80" s="800"/>
      <c r="AE80" s="800"/>
    </row>
    <row r="81" spans="1:31" ht="15.75" customHeight="1" x14ac:dyDescent="0.25">
      <c r="A81" s="902"/>
      <c r="B81" s="800"/>
      <c r="C81" s="800"/>
      <c r="D81" s="800"/>
      <c r="E81" s="800"/>
      <c r="F81" s="800"/>
      <c r="G81" s="801"/>
      <c r="H81" s="800"/>
      <c r="I81" s="800"/>
      <c r="J81" s="800"/>
      <c r="K81" s="800"/>
      <c r="L81" s="800"/>
      <c r="M81" s="800"/>
      <c r="N81" s="800"/>
      <c r="O81" s="800"/>
      <c r="P81" s="800"/>
      <c r="Q81" s="800"/>
      <c r="R81" s="800"/>
      <c r="S81" s="800"/>
      <c r="T81" s="800"/>
      <c r="U81" s="800"/>
      <c r="V81" s="800"/>
      <c r="W81" s="800"/>
      <c r="X81" s="800"/>
      <c r="Y81" s="800"/>
      <c r="Z81" s="800"/>
      <c r="AA81" s="800"/>
      <c r="AB81" s="800"/>
      <c r="AC81" s="800"/>
      <c r="AD81" s="800"/>
      <c r="AE81" s="800"/>
    </row>
    <row r="82" spans="1:31" ht="15.75" customHeight="1" x14ac:dyDescent="0.25">
      <c r="A82" s="902"/>
      <c r="B82" s="800"/>
      <c r="C82" s="800"/>
      <c r="D82" s="800"/>
      <c r="E82" s="800"/>
      <c r="F82" s="800"/>
      <c r="G82" s="801"/>
      <c r="H82" s="800"/>
      <c r="I82" s="800"/>
      <c r="J82" s="800"/>
      <c r="K82" s="800"/>
      <c r="L82" s="800"/>
      <c r="M82" s="800"/>
      <c r="N82" s="800"/>
      <c r="O82" s="800"/>
      <c r="P82" s="800"/>
      <c r="Q82" s="800"/>
      <c r="R82" s="800"/>
      <c r="S82" s="800"/>
      <c r="T82" s="800"/>
      <c r="U82" s="800"/>
      <c r="V82" s="800"/>
      <c r="W82" s="800"/>
      <c r="X82" s="800"/>
      <c r="Y82" s="800"/>
      <c r="Z82" s="800"/>
      <c r="AA82" s="800"/>
      <c r="AB82" s="800"/>
      <c r="AC82" s="800"/>
      <c r="AD82" s="800"/>
      <c r="AE82" s="800"/>
    </row>
    <row r="83" spans="1:31" ht="15.75" customHeight="1" x14ac:dyDescent="0.25">
      <c r="A83" s="902"/>
      <c r="B83" s="800"/>
      <c r="C83" s="800"/>
      <c r="D83" s="800"/>
      <c r="E83" s="800"/>
      <c r="F83" s="800"/>
      <c r="G83" s="801"/>
      <c r="H83" s="800"/>
      <c r="I83" s="800"/>
      <c r="J83" s="800"/>
      <c r="K83" s="800"/>
      <c r="L83" s="800"/>
      <c r="M83" s="800"/>
      <c r="N83" s="800"/>
      <c r="O83" s="800"/>
      <c r="P83" s="800"/>
      <c r="Q83" s="800"/>
      <c r="R83" s="800"/>
      <c r="S83" s="800"/>
      <c r="T83" s="800"/>
      <c r="U83" s="800"/>
      <c r="V83" s="800"/>
      <c r="W83" s="800"/>
      <c r="X83" s="800"/>
      <c r="Y83" s="800"/>
      <c r="Z83" s="800"/>
      <c r="AA83" s="800"/>
      <c r="AB83" s="800"/>
      <c r="AC83" s="800"/>
      <c r="AD83" s="800"/>
      <c r="AE83" s="800"/>
    </row>
    <row r="84" spans="1:31" ht="15.75" customHeight="1" x14ac:dyDescent="0.25">
      <c r="A84" s="902"/>
      <c r="B84" s="800"/>
      <c r="C84" s="800"/>
      <c r="D84" s="800"/>
      <c r="E84" s="800"/>
      <c r="F84" s="800"/>
      <c r="G84" s="801"/>
      <c r="H84" s="800"/>
      <c r="I84" s="800"/>
      <c r="J84" s="800"/>
      <c r="K84" s="800"/>
      <c r="L84" s="800"/>
      <c r="M84" s="800"/>
      <c r="N84" s="800"/>
      <c r="O84" s="800"/>
      <c r="P84" s="800"/>
      <c r="Q84" s="800"/>
      <c r="R84" s="800"/>
      <c r="S84" s="800"/>
      <c r="T84" s="800"/>
      <c r="U84" s="800"/>
      <c r="V84" s="800"/>
      <c r="W84" s="800"/>
      <c r="X84" s="800"/>
      <c r="Y84" s="800"/>
      <c r="Z84" s="800"/>
      <c r="AA84" s="800"/>
      <c r="AB84" s="800"/>
      <c r="AC84" s="800"/>
      <c r="AD84" s="800"/>
      <c r="AE84" s="800"/>
    </row>
    <row r="85" spans="1:31" ht="15.75" customHeight="1" x14ac:dyDescent="0.25">
      <c r="A85" s="902"/>
      <c r="B85" s="800"/>
      <c r="C85" s="800"/>
      <c r="D85" s="800"/>
      <c r="E85" s="800"/>
      <c r="F85" s="800"/>
      <c r="G85" s="801"/>
      <c r="H85" s="800"/>
      <c r="I85" s="800"/>
      <c r="J85" s="800"/>
      <c r="K85" s="800"/>
      <c r="L85" s="800"/>
      <c r="M85" s="800"/>
      <c r="N85" s="800"/>
      <c r="O85" s="800"/>
      <c r="P85" s="800"/>
      <c r="Q85" s="800"/>
      <c r="R85" s="800"/>
      <c r="S85" s="800"/>
      <c r="T85" s="800"/>
      <c r="U85" s="800"/>
      <c r="V85" s="800"/>
      <c r="W85" s="800"/>
      <c r="X85" s="800"/>
      <c r="Y85" s="800"/>
      <c r="Z85" s="800"/>
      <c r="AA85" s="800"/>
      <c r="AB85" s="800"/>
      <c r="AC85" s="800"/>
      <c r="AD85" s="800"/>
      <c r="AE85" s="800"/>
    </row>
    <row r="86" spans="1:31" ht="15.75" customHeight="1" x14ac:dyDescent="0.25">
      <c r="A86" s="902"/>
      <c r="B86" s="800"/>
      <c r="C86" s="800"/>
      <c r="D86" s="800"/>
      <c r="E86" s="800"/>
      <c r="F86" s="800"/>
      <c r="G86" s="801"/>
      <c r="H86" s="800"/>
      <c r="I86" s="800"/>
      <c r="J86" s="800"/>
      <c r="K86" s="800"/>
      <c r="L86" s="800"/>
      <c r="M86" s="800"/>
      <c r="N86" s="800"/>
      <c r="O86" s="800"/>
      <c r="P86" s="800"/>
      <c r="Q86" s="800"/>
      <c r="R86" s="800"/>
      <c r="S86" s="800"/>
      <c r="T86" s="800"/>
      <c r="U86" s="800"/>
      <c r="V86" s="800"/>
      <c r="W86" s="800"/>
      <c r="X86" s="800"/>
      <c r="Y86" s="800"/>
      <c r="Z86" s="800"/>
      <c r="AA86" s="800"/>
      <c r="AB86" s="800"/>
      <c r="AC86" s="800"/>
      <c r="AD86" s="800"/>
      <c r="AE86" s="800"/>
    </row>
    <row r="87" spans="1:31" ht="15.75" customHeight="1" x14ac:dyDescent="0.25">
      <c r="A87" s="902"/>
      <c r="B87" s="800"/>
      <c r="C87" s="800"/>
      <c r="D87" s="800"/>
      <c r="E87" s="800"/>
      <c r="F87" s="800"/>
      <c r="G87" s="801"/>
      <c r="H87" s="800"/>
      <c r="I87" s="800"/>
      <c r="J87" s="800"/>
      <c r="K87" s="800"/>
      <c r="L87" s="800"/>
      <c r="M87" s="800"/>
      <c r="N87" s="800"/>
      <c r="O87" s="800"/>
      <c r="P87" s="800"/>
      <c r="Q87" s="800"/>
      <c r="R87" s="800"/>
      <c r="S87" s="800"/>
      <c r="T87" s="800"/>
      <c r="U87" s="800"/>
      <c r="V87" s="800"/>
      <c r="W87" s="800"/>
      <c r="X87" s="800"/>
      <c r="Y87" s="800"/>
      <c r="Z87" s="800"/>
      <c r="AA87" s="800"/>
      <c r="AB87" s="800"/>
      <c r="AC87" s="800"/>
      <c r="AD87" s="800"/>
      <c r="AE87" s="800"/>
    </row>
    <row r="88" spans="1:31" ht="15.75" customHeight="1" x14ac:dyDescent="0.25">
      <c r="A88" s="902"/>
      <c r="B88" s="800"/>
      <c r="C88" s="800"/>
      <c r="D88" s="800"/>
      <c r="E88" s="800"/>
      <c r="F88" s="800"/>
      <c r="G88" s="801"/>
      <c r="H88" s="800"/>
      <c r="I88" s="800"/>
      <c r="J88" s="800"/>
      <c r="K88" s="800"/>
      <c r="L88" s="800"/>
      <c r="M88" s="800"/>
      <c r="N88" s="800"/>
      <c r="O88" s="800"/>
      <c r="P88" s="800"/>
      <c r="Q88" s="800"/>
      <c r="R88" s="800"/>
      <c r="S88" s="800"/>
      <c r="T88" s="800"/>
      <c r="U88" s="800"/>
      <c r="V88" s="800"/>
      <c r="W88" s="800"/>
      <c r="X88" s="800"/>
      <c r="Y88" s="800"/>
      <c r="Z88" s="800"/>
      <c r="AA88" s="800"/>
      <c r="AB88" s="800"/>
      <c r="AC88" s="800"/>
      <c r="AD88" s="800"/>
      <c r="AE88" s="800"/>
    </row>
    <row r="89" spans="1:31" ht="15.75" customHeight="1" x14ac:dyDescent="0.25">
      <c r="A89" s="902"/>
      <c r="B89" s="800"/>
      <c r="C89" s="800"/>
      <c r="D89" s="800"/>
      <c r="E89" s="800"/>
      <c r="F89" s="800"/>
      <c r="G89" s="801"/>
      <c r="H89" s="800"/>
      <c r="I89" s="800"/>
      <c r="J89" s="800"/>
      <c r="K89" s="800"/>
      <c r="L89" s="800"/>
      <c r="M89" s="800"/>
      <c r="N89" s="800"/>
      <c r="O89" s="800"/>
      <c r="P89" s="800"/>
      <c r="Q89" s="800"/>
      <c r="R89" s="800"/>
      <c r="S89" s="800"/>
      <c r="T89" s="800"/>
      <c r="U89" s="800"/>
      <c r="V89" s="800"/>
      <c r="W89" s="800"/>
      <c r="X89" s="800"/>
      <c r="Y89" s="800"/>
      <c r="Z89" s="800"/>
      <c r="AA89" s="800"/>
      <c r="AB89" s="800"/>
      <c r="AC89" s="800"/>
      <c r="AD89" s="800"/>
      <c r="AE89" s="800"/>
    </row>
    <row r="90" spans="1:31" ht="15.75" customHeight="1" x14ac:dyDescent="0.25">
      <c r="A90" s="902"/>
      <c r="B90" s="800"/>
      <c r="C90" s="800"/>
      <c r="D90" s="800"/>
      <c r="E90" s="800"/>
      <c r="F90" s="800"/>
      <c r="G90" s="801"/>
      <c r="H90" s="800"/>
      <c r="I90" s="800"/>
      <c r="J90" s="800"/>
      <c r="K90" s="800"/>
      <c r="L90" s="800"/>
      <c r="M90" s="800"/>
      <c r="N90" s="800"/>
      <c r="O90" s="800"/>
      <c r="P90" s="800"/>
      <c r="Q90" s="800"/>
      <c r="R90" s="800"/>
      <c r="S90" s="800"/>
      <c r="T90" s="800"/>
      <c r="U90" s="800"/>
      <c r="V90" s="800"/>
      <c r="W90" s="800"/>
      <c r="X90" s="800"/>
      <c r="Y90" s="800"/>
      <c r="Z90" s="800"/>
      <c r="AA90" s="800"/>
      <c r="AB90" s="800"/>
      <c r="AC90" s="800"/>
      <c r="AD90" s="800"/>
      <c r="AE90" s="800"/>
    </row>
    <row r="91" spans="1:31" ht="15.75" customHeight="1" x14ac:dyDescent="0.25">
      <c r="A91" s="902"/>
      <c r="B91" s="800"/>
      <c r="C91" s="800"/>
      <c r="D91" s="800"/>
      <c r="E91" s="800"/>
      <c r="F91" s="800"/>
      <c r="G91" s="801"/>
      <c r="H91" s="800"/>
      <c r="I91" s="800"/>
      <c r="J91" s="800"/>
      <c r="K91" s="800"/>
      <c r="L91" s="800"/>
      <c r="M91" s="800"/>
      <c r="N91" s="800"/>
      <c r="O91" s="800"/>
      <c r="P91" s="800"/>
      <c r="Q91" s="800"/>
      <c r="R91" s="800"/>
      <c r="S91" s="800"/>
      <c r="T91" s="800"/>
      <c r="U91" s="800"/>
      <c r="V91" s="800"/>
      <c r="W91" s="800"/>
      <c r="X91" s="800"/>
      <c r="Y91" s="800"/>
      <c r="Z91" s="800"/>
      <c r="AA91" s="800"/>
      <c r="AB91" s="800"/>
      <c r="AC91" s="800"/>
      <c r="AD91" s="800"/>
      <c r="AE91" s="800"/>
    </row>
    <row r="92" spans="1:31" ht="15.75" customHeight="1" x14ac:dyDescent="0.25">
      <c r="A92" s="902"/>
      <c r="B92" s="800"/>
      <c r="C92" s="800"/>
      <c r="D92" s="800"/>
      <c r="E92" s="800"/>
      <c r="F92" s="800"/>
      <c r="G92" s="801"/>
      <c r="H92" s="800"/>
      <c r="I92" s="800"/>
      <c r="J92" s="800"/>
      <c r="K92" s="800"/>
      <c r="L92" s="800"/>
      <c r="M92" s="800"/>
      <c r="N92" s="800"/>
      <c r="O92" s="800"/>
      <c r="P92" s="800"/>
      <c r="Q92" s="800"/>
      <c r="R92" s="800"/>
      <c r="S92" s="800"/>
      <c r="T92" s="800"/>
      <c r="U92" s="800"/>
      <c r="V92" s="800"/>
      <c r="W92" s="800"/>
      <c r="X92" s="800"/>
      <c r="Y92" s="800"/>
      <c r="Z92" s="800"/>
      <c r="AA92" s="800"/>
      <c r="AB92" s="800"/>
      <c r="AC92" s="800"/>
      <c r="AD92" s="800"/>
      <c r="AE92" s="800"/>
    </row>
    <row r="93" spans="1:31" ht="15.75" customHeight="1" x14ac:dyDescent="0.25">
      <c r="A93" s="902"/>
      <c r="B93" s="800"/>
      <c r="C93" s="800"/>
      <c r="D93" s="800"/>
      <c r="E93" s="800"/>
      <c r="F93" s="800"/>
      <c r="G93" s="801"/>
      <c r="H93" s="800"/>
      <c r="I93" s="800"/>
      <c r="J93" s="800"/>
      <c r="K93" s="800"/>
      <c r="L93" s="800"/>
      <c r="M93" s="800"/>
      <c r="N93" s="800"/>
      <c r="O93" s="800"/>
      <c r="P93" s="800"/>
      <c r="Q93" s="800"/>
      <c r="R93" s="800"/>
      <c r="S93" s="800"/>
      <c r="T93" s="800"/>
      <c r="U93" s="800"/>
      <c r="V93" s="800"/>
      <c r="W93" s="800"/>
      <c r="X93" s="800"/>
      <c r="Y93" s="800"/>
      <c r="Z93" s="800"/>
      <c r="AA93" s="800"/>
      <c r="AB93" s="800"/>
      <c r="AC93" s="800"/>
      <c r="AD93" s="800"/>
      <c r="AE93" s="800"/>
    </row>
    <row r="94" spans="1:31" ht="15.75" customHeight="1" x14ac:dyDescent="0.25">
      <c r="A94" s="902"/>
      <c r="B94" s="800"/>
      <c r="C94" s="800"/>
      <c r="D94" s="800"/>
      <c r="E94" s="800"/>
      <c r="F94" s="800"/>
      <c r="G94" s="801"/>
      <c r="H94" s="800"/>
      <c r="I94" s="800"/>
      <c r="J94" s="800"/>
      <c r="K94" s="800"/>
      <c r="L94" s="800"/>
      <c r="M94" s="800"/>
      <c r="N94" s="800"/>
      <c r="O94" s="800"/>
      <c r="P94" s="800"/>
      <c r="Q94" s="800"/>
      <c r="R94" s="800"/>
      <c r="S94" s="800"/>
      <c r="T94" s="800"/>
      <c r="U94" s="800"/>
      <c r="V94" s="800"/>
      <c r="W94" s="800"/>
      <c r="X94" s="800"/>
      <c r="Y94" s="800"/>
      <c r="Z94" s="800"/>
      <c r="AA94" s="800"/>
      <c r="AB94" s="800"/>
      <c r="AC94" s="800"/>
      <c r="AD94" s="800"/>
      <c r="AE94" s="800"/>
    </row>
    <row r="95" spans="1:31" ht="15.75" customHeight="1" x14ac:dyDescent="0.25">
      <c r="A95" s="902"/>
      <c r="B95" s="800"/>
      <c r="C95" s="800"/>
      <c r="D95" s="800"/>
      <c r="E95" s="800"/>
      <c r="F95" s="800"/>
      <c r="G95" s="801"/>
      <c r="H95" s="800"/>
      <c r="I95" s="800"/>
      <c r="J95" s="800"/>
      <c r="K95" s="800"/>
      <c r="L95" s="800"/>
      <c r="M95" s="800"/>
      <c r="N95" s="800"/>
      <c r="O95" s="800"/>
      <c r="P95" s="800"/>
      <c r="Q95" s="800"/>
      <c r="R95" s="800"/>
      <c r="S95" s="800"/>
      <c r="T95" s="800"/>
      <c r="U95" s="800"/>
      <c r="V95" s="800"/>
      <c r="W95" s="800"/>
      <c r="X95" s="800"/>
      <c r="Y95" s="800"/>
      <c r="Z95" s="800"/>
      <c r="AA95" s="800"/>
      <c r="AB95" s="800"/>
      <c r="AC95" s="800"/>
      <c r="AD95" s="800"/>
      <c r="AE95" s="800"/>
    </row>
    <row r="96" spans="1:31" ht="15.75" customHeight="1" x14ac:dyDescent="0.25">
      <c r="A96" s="902"/>
      <c r="B96" s="800"/>
      <c r="C96" s="800"/>
      <c r="D96" s="800"/>
      <c r="E96" s="800"/>
      <c r="F96" s="800"/>
      <c r="G96" s="801"/>
      <c r="H96" s="800"/>
      <c r="I96" s="800"/>
      <c r="J96" s="800"/>
      <c r="K96" s="800"/>
      <c r="L96" s="800"/>
      <c r="M96" s="800"/>
      <c r="N96" s="800"/>
      <c r="O96" s="800"/>
      <c r="P96" s="800"/>
      <c r="Q96" s="800"/>
      <c r="R96" s="800"/>
      <c r="S96" s="800"/>
      <c r="T96" s="800"/>
      <c r="U96" s="800"/>
      <c r="V96" s="800"/>
      <c r="W96" s="800"/>
      <c r="X96" s="800"/>
      <c r="Y96" s="800"/>
      <c r="Z96" s="800"/>
      <c r="AA96" s="800"/>
      <c r="AB96" s="800"/>
      <c r="AC96" s="800"/>
      <c r="AD96" s="800"/>
      <c r="AE96" s="800"/>
    </row>
    <row r="97" spans="1:31" ht="15.75" customHeight="1" x14ac:dyDescent="0.25">
      <c r="A97" s="902"/>
      <c r="B97" s="800"/>
      <c r="C97" s="800"/>
      <c r="D97" s="800"/>
      <c r="E97" s="800"/>
      <c r="F97" s="800"/>
      <c r="G97" s="801"/>
      <c r="H97" s="800"/>
      <c r="I97" s="800"/>
      <c r="J97" s="800"/>
      <c r="K97" s="800"/>
      <c r="L97" s="800"/>
      <c r="M97" s="800"/>
      <c r="N97" s="800"/>
      <c r="O97" s="800"/>
      <c r="P97" s="800"/>
      <c r="Q97" s="800"/>
      <c r="R97" s="800"/>
      <c r="S97" s="800"/>
      <c r="T97" s="800"/>
      <c r="U97" s="800"/>
      <c r="V97" s="800"/>
      <c r="W97" s="800"/>
      <c r="X97" s="800"/>
      <c r="Y97" s="800"/>
      <c r="Z97" s="800"/>
      <c r="AA97" s="800"/>
      <c r="AB97" s="800"/>
      <c r="AC97" s="800"/>
      <c r="AD97" s="800"/>
      <c r="AE97" s="800"/>
    </row>
    <row r="98" spans="1:31" ht="15.75" customHeight="1" x14ac:dyDescent="0.25">
      <c r="A98" s="902"/>
      <c r="B98" s="800"/>
      <c r="C98" s="800"/>
      <c r="D98" s="800"/>
      <c r="E98" s="800"/>
      <c r="F98" s="800"/>
      <c r="G98" s="801"/>
      <c r="H98" s="800"/>
      <c r="I98" s="800"/>
      <c r="J98" s="800"/>
      <c r="K98" s="800"/>
      <c r="L98" s="800"/>
      <c r="M98" s="800"/>
      <c r="N98" s="800"/>
      <c r="O98" s="800"/>
      <c r="P98" s="800"/>
      <c r="Q98" s="800"/>
      <c r="R98" s="800"/>
      <c r="S98" s="800"/>
      <c r="T98" s="800"/>
      <c r="U98" s="800"/>
      <c r="V98" s="800"/>
      <c r="W98" s="800"/>
      <c r="X98" s="800"/>
      <c r="Y98" s="800"/>
      <c r="Z98" s="800"/>
      <c r="AA98" s="800"/>
      <c r="AB98" s="800"/>
      <c r="AC98" s="800"/>
      <c r="AD98" s="800"/>
      <c r="AE98" s="800"/>
    </row>
    <row r="99" spans="1:31" ht="15.75" customHeight="1" x14ac:dyDescent="0.25">
      <c r="A99" s="902"/>
      <c r="B99" s="800"/>
      <c r="C99" s="800"/>
      <c r="D99" s="800"/>
      <c r="E99" s="800"/>
      <c r="F99" s="800"/>
      <c r="G99" s="801"/>
      <c r="H99" s="800"/>
      <c r="I99" s="800"/>
      <c r="J99" s="800"/>
      <c r="K99" s="800"/>
      <c r="L99" s="800"/>
      <c r="M99" s="800"/>
      <c r="N99" s="800"/>
      <c r="O99" s="800"/>
      <c r="P99" s="800"/>
      <c r="Q99" s="800"/>
      <c r="R99" s="800"/>
      <c r="S99" s="800"/>
      <c r="T99" s="800"/>
      <c r="U99" s="800"/>
      <c r="V99" s="800"/>
      <c r="W99" s="800"/>
      <c r="X99" s="800"/>
      <c r="Y99" s="800"/>
      <c r="Z99" s="800"/>
      <c r="AA99" s="800"/>
      <c r="AB99" s="800"/>
      <c r="AC99" s="800"/>
      <c r="AD99" s="800"/>
      <c r="AE99" s="800"/>
    </row>
    <row r="100" spans="1:31" ht="15.75" customHeight="1" x14ac:dyDescent="0.25">
      <c r="A100" s="902"/>
      <c r="B100" s="800"/>
      <c r="C100" s="800"/>
      <c r="D100" s="800"/>
      <c r="E100" s="800"/>
      <c r="F100" s="800"/>
      <c r="G100" s="801"/>
      <c r="H100" s="800"/>
      <c r="I100" s="800"/>
      <c r="J100" s="800"/>
      <c r="K100" s="800"/>
      <c r="L100" s="800"/>
      <c r="M100" s="800"/>
      <c r="N100" s="800"/>
      <c r="O100" s="800"/>
      <c r="P100" s="800"/>
      <c r="Q100" s="800"/>
      <c r="R100" s="800"/>
      <c r="S100" s="800"/>
      <c r="T100" s="800"/>
      <c r="U100" s="800"/>
      <c r="V100" s="800"/>
      <c r="W100" s="800"/>
      <c r="X100" s="800"/>
      <c r="Y100" s="800"/>
      <c r="Z100" s="800"/>
      <c r="AA100" s="800"/>
      <c r="AB100" s="800"/>
      <c r="AC100" s="800"/>
      <c r="AD100" s="800"/>
      <c r="AE100" s="800"/>
    </row>
    <row r="101" spans="1:31" ht="15.75" customHeight="1" x14ac:dyDescent="0.25">
      <c r="A101" s="902"/>
      <c r="B101" s="800"/>
      <c r="C101" s="800"/>
      <c r="D101" s="800"/>
      <c r="E101" s="800"/>
      <c r="F101" s="800"/>
      <c r="G101" s="801"/>
      <c r="H101" s="800"/>
      <c r="I101" s="800"/>
      <c r="J101" s="800"/>
      <c r="K101" s="800"/>
      <c r="L101" s="800"/>
      <c r="M101" s="800"/>
      <c r="N101" s="800"/>
      <c r="O101" s="800"/>
      <c r="P101" s="800"/>
      <c r="Q101" s="800"/>
      <c r="R101" s="800"/>
      <c r="S101" s="800"/>
      <c r="T101" s="800"/>
      <c r="U101" s="800"/>
      <c r="V101" s="800"/>
      <c r="W101" s="800"/>
      <c r="X101" s="800"/>
      <c r="Y101" s="800"/>
      <c r="Z101" s="800"/>
      <c r="AA101" s="800"/>
      <c r="AB101" s="800"/>
      <c r="AC101" s="800"/>
      <c r="AD101" s="800"/>
      <c r="AE101" s="800"/>
    </row>
    <row r="102" spans="1:31" ht="15.75" customHeight="1" x14ac:dyDescent="0.25">
      <c r="A102" s="902"/>
      <c r="B102" s="800"/>
      <c r="C102" s="800"/>
      <c r="D102" s="800"/>
      <c r="E102" s="800"/>
      <c r="F102" s="800"/>
      <c r="G102" s="801"/>
      <c r="H102" s="800"/>
      <c r="I102" s="800"/>
      <c r="J102" s="800"/>
      <c r="K102" s="800"/>
      <c r="L102" s="800"/>
      <c r="M102" s="800"/>
      <c r="N102" s="800"/>
      <c r="O102" s="800"/>
      <c r="P102" s="800"/>
      <c r="Q102" s="800"/>
      <c r="R102" s="800"/>
      <c r="S102" s="800"/>
      <c r="T102" s="800"/>
      <c r="U102" s="800"/>
      <c r="V102" s="800"/>
      <c r="W102" s="800"/>
      <c r="X102" s="800"/>
      <c r="Y102" s="800"/>
      <c r="Z102" s="800"/>
      <c r="AA102" s="800"/>
      <c r="AB102" s="800"/>
      <c r="AC102" s="800"/>
      <c r="AD102" s="800"/>
      <c r="AE102" s="800"/>
    </row>
    <row r="103" spans="1:31" ht="15.75" customHeight="1" x14ac:dyDescent="0.25">
      <c r="A103" s="902"/>
      <c r="B103" s="800"/>
      <c r="C103" s="800"/>
      <c r="D103" s="800"/>
      <c r="E103" s="800"/>
      <c r="F103" s="800"/>
      <c r="G103" s="801"/>
      <c r="H103" s="800"/>
      <c r="I103" s="800"/>
      <c r="J103" s="800"/>
      <c r="K103" s="800"/>
      <c r="L103" s="800"/>
      <c r="M103" s="800"/>
      <c r="N103" s="800"/>
      <c r="O103" s="800"/>
      <c r="P103" s="800"/>
      <c r="Q103" s="800"/>
      <c r="R103" s="800"/>
      <c r="S103" s="800"/>
      <c r="T103" s="800"/>
      <c r="U103" s="800"/>
      <c r="V103" s="800"/>
      <c r="W103" s="800"/>
      <c r="X103" s="800"/>
      <c r="Y103" s="800"/>
      <c r="Z103" s="800"/>
      <c r="AA103" s="800"/>
      <c r="AB103" s="800"/>
      <c r="AC103" s="800"/>
      <c r="AD103" s="800"/>
      <c r="AE103" s="800"/>
    </row>
    <row r="104" spans="1:31" ht="15.75" customHeight="1" x14ac:dyDescent="0.25">
      <c r="A104" s="902"/>
      <c r="B104" s="800"/>
      <c r="C104" s="800"/>
      <c r="D104" s="800"/>
      <c r="E104" s="800"/>
      <c r="F104" s="800"/>
      <c r="G104" s="801"/>
      <c r="H104" s="800"/>
      <c r="I104" s="800"/>
      <c r="J104" s="800"/>
      <c r="K104" s="800"/>
      <c r="L104" s="800"/>
      <c r="M104" s="800"/>
      <c r="N104" s="800"/>
      <c r="O104" s="800"/>
      <c r="P104" s="800"/>
      <c r="Q104" s="800"/>
      <c r="R104" s="800"/>
      <c r="S104" s="800"/>
      <c r="T104" s="800"/>
      <c r="U104" s="800"/>
      <c r="V104" s="800"/>
      <c r="W104" s="800"/>
      <c r="X104" s="800"/>
      <c r="Y104" s="800"/>
      <c r="Z104" s="800"/>
      <c r="AA104" s="800"/>
      <c r="AB104" s="800"/>
      <c r="AC104" s="800"/>
      <c r="AD104" s="800"/>
      <c r="AE104" s="800"/>
    </row>
    <row r="105" spans="1:31" ht="15.75" customHeight="1" x14ac:dyDescent="0.25">
      <c r="A105" s="902"/>
      <c r="B105" s="800"/>
      <c r="C105" s="800"/>
      <c r="D105" s="800"/>
      <c r="E105" s="800"/>
      <c r="F105" s="800"/>
      <c r="G105" s="801"/>
      <c r="H105" s="800"/>
      <c r="I105" s="800"/>
      <c r="J105" s="800"/>
      <c r="K105" s="800"/>
      <c r="L105" s="800"/>
      <c r="M105" s="800"/>
      <c r="N105" s="800"/>
      <c r="O105" s="800"/>
      <c r="P105" s="800"/>
      <c r="Q105" s="800"/>
      <c r="R105" s="800"/>
      <c r="S105" s="800"/>
      <c r="T105" s="800"/>
      <c r="U105" s="800"/>
      <c r="V105" s="800"/>
      <c r="W105" s="800"/>
      <c r="X105" s="800"/>
      <c r="Y105" s="800"/>
      <c r="Z105" s="800"/>
      <c r="AA105" s="800"/>
      <c r="AB105" s="800"/>
      <c r="AC105" s="800"/>
      <c r="AD105" s="800"/>
      <c r="AE105" s="800"/>
    </row>
    <row r="106" spans="1:31" ht="15.75" customHeight="1" x14ac:dyDescent="0.25">
      <c r="A106" s="902"/>
      <c r="B106" s="800"/>
      <c r="C106" s="800"/>
      <c r="D106" s="800"/>
      <c r="E106" s="800"/>
      <c r="F106" s="800"/>
      <c r="G106" s="801"/>
      <c r="H106" s="800"/>
      <c r="I106" s="800"/>
      <c r="J106" s="800"/>
      <c r="K106" s="800"/>
      <c r="L106" s="800"/>
      <c r="M106" s="800"/>
      <c r="N106" s="800"/>
      <c r="O106" s="800"/>
      <c r="P106" s="800"/>
      <c r="Q106" s="800"/>
      <c r="R106" s="800"/>
      <c r="S106" s="800"/>
      <c r="T106" s="800"/>
      <c r="U106" s="800"/>
      <c r="V106" s="800"/>
      <c r="W106" s="800"/>
      <c r="X106" s="800"/>
      <c r="Y106" s="800"/>
      <c r="Z106" s="800"/>
      <c r="AA106" s="800"/>
      <c r="AB106" s="800"/>
      <c r="AC106" s="800"/>
      <c r="AD106" s="800"/>
      <c r="AE106" s="800"/>
    </row>
    <row r="107" spans="1:31" ht="15.75" customHeight="1" x14ac:dyDescent="0.25">
      <c r="A107" s="902"/>
      <c r="B107" s="800"/>
      <c r="C107" s="800"/>
      <c r="D107" s="800"/>
      <c r="E107" s="800"/>
      <c r="F107" s="800"/>
      <c r="G107" s="801"/>
      <c r="H107" s="800"/>
      <c r="I107" s="800"/>
      <c r="J107" s="800"/>
      <c r="K107" s="800"/>
      <c r="L107" s="800"/>
      <c r="M107" s="800"/>
      <c r="N107" s="800"/>
      <c r="O107" s="800"/>
      <c r="P107" s="800"/>
      <c r="Q107" s="800"/>
      <c r="R107" s="800"/>
      <c r="S107" s="800"/>
      <c r="T107" s="800"/>
      <c r="U107" s="800"/>
      <c r="V107" s="800"/>
      <c r="W107" s="800"/>
      <c r="X107" s="800"/>
      <c r="Y107" s="800"/>
      <c r="Z107" s="800"/>
      <c r="AA107" s="800"/>
      <c r="AB107" s="800"/>
      <c r="AC107" s="800"/>
      <c r="AD107" s="800"/>
      <c r="AE107" s="800"/>
    </row>
    <row r="108" spans="1:31" ht="15.75" customHeight="1" x14ac:dyDescent="0.25">
      <c r="A108" s="902"/>
      <c r="B108" s="800"/>
      <c r="C108" s="800"/>
      <c r="D108" s="800"/>
      <c r="E108" s="800"/>
      <c r="F108" s="800"/>
      <c r="G108" s="801"/>
      <c r="H108" s="800"/>
      <c r="I108" s="800"/>
      <c r="J108" s="800"/>
      <c r="K108" s="800"/>
      <c r="L108" s="800"/>
      <c r="M108" s="800"/>
      <c r="N108" s="800"/>
      <c r="O108" s="800"/>
      <c r="P108" s="800"/>
      <c r="Q108" s="800"/>
      <c r="R108" s="800"/>
      <c r="S108" s="800"/>
      <c r="T108" s="800"/>
      <c r="U108" s="800"/>
      <c r="V108" s="800"/>
      <c r="W108" s="800"/>
      <c r="X108" s="800"/>
      <c r="Y108" s="800"/>
      <c r="Z108" s="800"/>
      <c r="AA108" s="800"/>
      <c r="AB108" s="800"/>
      <c r="AC108" s="800"/>
      <c r="AD108" s="800"/>
      <c r="AE108" s="800"/>
    </row>
    <row r="109" spans="1:31" ht="15.75" customHeight="1" x14ac:dyDescent="0.25">
      <c r="A109" s="902"/>
      <c r="B109" s="800"/>
      <c r="C109" s="800"/>
      <c r="D109" s="800"/>
      <c r="E109" s="800"/>
      <c r="F109" s="800"/>
      <c r="G109" s="801"/>
      <c r="H109" s="800"/>
      <c r="I109" s="800"/>
      <c r="J109" s="800"/>
      <c r="K109" s="800"/>
      <c r="L109" s="800"/>
      <c r="M109" s="800"/>
      <c r="N109" s="800"/>
      <c r="O109" s="800"/>
      <c r="P109" s="800"/>
      <c r="Q109" s="800"/>
      <c r="R109" s="800"/>
      <c r="S109" s="800"/>
      <c r="T109" s="800"/>
      <c r="U109" s="800"/>
      <c r="V109" s="800"/>
      <c r="W109" s="800"/>
      <c r="X109" s="800"/>
      <c r="Y109" s="800"/>
      <c r="Z109" s="800"/>
      <c r="AA109" s="800"/>
      <c r="AB109" s="800"/>
      <c r="AC109" s="800"/>
      <c r="AD109" s="800"/>
      <c r="AE109" s="800"/>
    </row>
    <row r="110" spans="1:31" ht="15.75" customHeight="1" x14ac:dyDescent="0.25">
      <c r="A110" s="902"/>
      <c r="B110" s="800"/>
      <c r="C110" s="800"/>
      <c r="D110" s="800"/>
      <c r="E110" s="800"/>
      <c r="F110" s="800"/>
      <c r="G110" s="801"/>
      <c r="H110" s="800"/>
      <c r="I110" s="800"/>
      <c r="J110" s="800"/>
      <c r="K110" s="800"/>
      <c r="L110" s="800"/>
      <c r="M110" s="800"/>
      <c r="N110" s="800"/>
      <c r="O110" s="800"/>
      <c r="P110" s="800"/>
      <c r="Q110" s="800"/>
      <c r="R110" s="800"/>
      <c r="S110" s="800"/>
      <c r="T110" s="800"/>
      <c r="U110" s="800"/>
      <c r="V110" s="800"/>
      <c r="W110" s="800"/>
      <c r="X110" s="800"/>
      <c r="Y110" s="800"/>
      <c r="Z110" s="800"/>
      <c r="AA110" s="800"/>
      <c r="AB110" s="800"/>
      <c r="AC110" s="800"/>
      <c r="AD110" s="800"/>
      <c r="AE110" s="800"/>
    </row>
    <row r="111" spans="1:31" ht="15.75" customHeight="1" x14ac:dyDescent="0.25">
      <c r="A111" s="902"/>
      <c r="B111" s="800"/>
      <c r="C111" s="800"/>
      <c r="D111" s="800"/>
      <c r="E111" s="800"/>
      <c r="F111" s="800"/>
      <c r="G111" s="801"/>
      <c r="H111" s="800"/>
      <c r="I111" s="800"/>
      <c r="J111" s="800"/>
      <c r="K111" s="800"/>
      <c r="L111" s="800"/>
      <c r="M111" s="800"/>
      <c r="N111" s="800"/>
      <c r="O111" s="800"/>
      <c r="P111" s="800"/>
      <c r="Q111" s="800"/>
      <c r="R111" s="800"/>
      <c r="S111" s="800"/>
      <c r="T111" s="800"/>
      <c r="U111" s="800"/>
      <c r="V111" s="800"/>
      <c r="W111" s="800"/>
      <c r="X111" s="800"/>
      <c r="Y111" s="800"/>
      <c r="Z111" s="800"/>
      <c r="AA111" s="800"/>
      <c r="AB111" s="800"/>
      <c r="AC111" s="800"/>
      <c r="AD111" s="800"/>
      <c r="AE111" s="800"/>
    </row>
    <row r="112" spans="1:31" ht="15.75" customHeight="1" x14ac:dyDescent="0.25">
      <c r="A112" s="902"/>
      <c r="B112" s="800"/>
      <c r="C112" s="800"/>
      <c r="D112" s="800"/>
      <c r="E112" s="800"/>
      <c r="F112" s="800"/>
      <c r="G112" s="801"/>
      <c r="H112" s="800"/>
      <c r="I112" s="800"/>
      <c r="J112" s="800"/>
      <c r="K112" s="800"/>
      <c r="L112" s="800"/>
      <c r="M112" s="800"/>
      <c r="N112" s="800"/>
      <c r="O112" s="800"/>
      <c r="P112" s="800"/>
      <c r="Q112" s="800"/>
      <c r="R112" s="800"/>
      <c r="S112" s="800"/>
      <c r="T112" s="800"/>
      <c r="U112" s="800"/>
      <c r="V112" s="800"/>
      <c r="W112" s="800"/>
      <c r="X112" s="800"/>
      <c r="Y112" s="800"/>
      <c r="Z112" s="800"/>
      <c r="AA112" s="800"/>
      <c r="AB112" s="800"/>
      <c r="AC112" s="800"/>
      <c r="AD112" s="800"/>
      <c r="AE112" s="800"/>
    </row>
    <row r="113" spans="1:31" ht="15.75" customHeight="1" x14ac:dyDescent="0.25">
      <c r="A113" s="902"/>
      <c r="B113" s="800"/>
      <c r="C113" s="800"/>
      <c r="D113" s="800"/>
      <c r="E113" s="800"/>
      <c r="F113" s="800"/>
      <c r="G113" s="801"/>
      <c r="H113" s="800"/>
      <c r="I113" s="800"/>
      <c r="J113" s="800"/>
      <c r="K113" s="800"/>
      <c r="L113" s="800"/>
      <c r="M113" s="800"/>
      <c r="N113" s="800"/>
      <c r="O113" s="800"/>
      <c r="P113" s="800"/>
      <c r="Q113" s="800"/>
      <c r="R113" s="800"/>
      <c r="S113" s="800"/>
      <c r="T113" s="800"/>
      <c r="U113" s="800"/>
      <c r="V113" s="800"/>
      <c r="W113" s="800"/>
      <c r="X113" s="800"/>
      <c r="Y113" s="800"/>
      <c r="Z113" s="800"/>
      <c r="AA113" s="800"/>
      <c r="AB113" s="800"/>
      <c r="AC113" s="800"/>
      <c r="AD113" s="800"/>
      <c r="AE113" s="800"/>
    </row>
    <row r="114" spans="1:31" ht="15.75" customHeight="1" x14ac:dyDescent="0.25">
      <c r="A114" s="902"/>
      <c r="B114" s="800"/>
      <c r="C114" s="800"/>
      <c r="D114" s="800"/>
      <c r="E114" s="800"/>
      <c r="F114" s="800"/>
      <c r="G114" s="801"/>
      <c r="H114" s="800"/>
      <c r="I114" s="800"/>
      <c r="J114" s="800"/>
      <c r="K114" s="800"/>
      <c r="L114" s="800"/>
      <c r="M114" s="800"/>
      <c r="N114" s="800"/>
      <c r="O114" s="800"/>
      <c r="P114" s="800"/>
      <c r="Q114" s="800"/>
      <c r="R114" s="800"/>
      <c r="S114" s="800"/>
      <c r="T114" s="800"/>
      <c r="U114" s="800"/>
      <c r="V114" s="800"/>
      <c r="W114" s="800"/>
      <c r="X114" s="800"/>
      <c r="Y114" s="800"/>
      <c r="Z114" s="800"/>
      <c r="AA114" s="800"/>
      <c r="AB114" s="800"/>
      <c r="AC114" s="800"/>
      <c r="AD114" s="800"/>
      <c r="AE114" s="800"/>
    </row>
    <row r="115" spans="1:31" ht="15.75" customHeight="1" x14ac:dyDescent="0.25">
      <c r="A115" s="902"/>
      <c r="B115" s="800"/>
      <c r="C115" s="800"/>
      <c r="D115" s="800"/>
      <c r="E115" s="800"/>
      <c r="F115" s="800"/>
      <c r="G115" s="801"/>
      <c r="H115" s="800"/>
      <c r="I115" s="800"/>
      <c r="J115" s="800"/>
      <c r="K115" s="800"/>
      <c r="L115" s="800"/>
      <c r="M115" s="800"/>
      <c r="N115" s="800"/>
      <c r="O115" s="800"/>
      <c r="P115" s="800"/>
      <c r="Q115" s="800"/>
      <c r="R115" s="800"/>
      <c r="S115" s="800"/>
      <c r="T115" s="800"/>
      <c r="U115" s="800"/>
      <c r="V115" s="800"/>
      <c r="W115" s="800"/>
      <c r="X115" s="800"/>
      <c r="Y115" s="800"/>
      <c r="Z115" s="800"/>
      <c r="AA115" s="800"/>
      <c r="AB115" s="800"/>
      <c r="AC115" s="800"/>
      <c r="AD115" s="800"/>
      <c r="AE115" s="800"/>
    </row>
    <row r="116" spans="1:31" ht="15.75" customHeight="1" x14ac:dyDescent="0.25">
      <c r="A116" s="902"/>
      <c r="B116" s="800"/>
      <c r="C116" s="800"/>
      <c r="D116" s="800"/>
      <c r="E116" s="800"/>
      <c r="F116" s="800"/>
      <c r="G116" s="801"/>
      <c r="H116" s="800"/>
      <c r="I116" s="800"/>
      <c r="J116" s="800"/>
      <c r="K116" s="800"/>
      <c r="L116" s="800"/>
      <c r="M116" s="800"/>
      <c r="N116" s="800"/>
      <c r="O116" s="800"/>
      <c r="P116" s="800"/>
      <c r="Q116" s="800"/>
      <c r="R116" s="800"/>
      <c r="S116" s="800"/>
      <c r="T116" s="800"/>
      <c r="U116" s="800"/>
      <c r="V116" s="800"/>
      <c r="W116" s="800"/>
      <c r="X116" s="800"/>
      <c r="Y116" s="800"/>
      <c r="Z116" s="800"/>
      <c r="AA116" s="800"/>
      <c r="AB116" s="800"/>
      <c r="AC116" s="800"/>
      <c r="AD116" s="800"/>
      <c r="AE116" s="800"/>
    </row>
    <row r="117" spans="1:31" ht="15.75" customHeight="1" x14ac:dyDescent="0.25">
      <c r="A117" s="902"/>
      <c r="B117" s="800"/>
      <c r="C117" s="800"/>
      <c r="D117" s="800"/>
      <c r="E117" s="800"/>
      <c r="F117" s="800"/>
      <c r="G117" s="801"/>
      <c r="H117" s="800"/>
      <c r="I117" s="800"/>
      <c r="J117" s="800"/>
      <c r="K117" s="800"/>
      <c r="L117" s="800"/>
      <c r="M117" s="800"/>
      <c r="N117" s="800"/>
      <c r="O117" s="800"/>
      <c r="P117" s="800"/>
      <c r="Q117" s="800"/>
      <c r="R117" s="800"/>
      <c r="S117" s="800"/>
      <c r="T117" s="800"/>
      <c r="U117" s="800"/>
      <c r="V117" s="800"/>
      <c r="W117" s="800"/>
      <c r="X117" s="800"/>
      <c r="Y117" s="800"/>
      <c r="Z117" s="800"/>
      <c r="AA117" s="800"/>
      <c r="AB117" s="800"/>
      <c r="AC117" s="800"/>
      <c r="AD117" s="800"/>
      <c r="AE117" s="800"/>
    </row>
    <row r="118" spans="1:31" ht="15.75" customHeight="1" x14ac:dyDescent="0.25">
      <c r="A118" s="902"/>
      <c r="B118" s="800"/>
      <c r="C118" s="800"/>
      <c r="D118" s="800"/>
      <c r="E118" s="800"/>
      <c r="F118" s="800"/>
      <c r="G118" s="801"/>
      <c r="H118" s="800"/>
      <c r="I118" s="800"/>
      <c r="J118" s="800"/>
      <c r="K118" s="800"/>
      <c r="L118" s="800"/>
      <c r="M118" s="800"/>
      <c r="N118" s="800"/>
      <c r="O118" s="800"/>
      <c r="P118" s="800"/>
      <c r="Q118" s="800"/>
      <c r="R118" s="800"/>
      <c r="S118" s="800"/>
      <c r="T118" s="800"/>
      <c r="U118" s="800"/>
      <c r="V118" s="800"/>
      <c r="W118" s="800"/>
      <c r="X118" s="800"/>
      <c r="Y118" s="800"/>
      <c r="Z118" s="800"/>
      <c r="AA118" s="800"/>
      <c r="AB118" s="800"/>
      <c r="AC118" s="800"/>
      <c r="AD118" s="800"/>
      <c r="AE118" s="800"/>
    </row>
    <row r="119" spans="1:31" ht="15.75" customHeight="1" x14ac:dyDescent="0.25">
      <c r="A119" s="902"/>
      <c r="B119" s="800"/>
      <c r="C119" s="800"/>
      <c r="D119" s="800"/>
      <c r="E119" s="800"/>
      <c r="F119" s="800"/>
      <c r="G119" s="801"/>
      <c r="H119" s="800"/>
      <c r="I119" s="800"/>
      <c r="J119" s="800"/>
      <c r="K119" s="800"/>
      <c r="L119" s="800"/>
      <c r="M119" s="800"/>
      <c r="N119" s="800"/>
      <c r="O119" s="800"/>
      <c r="P119" s="800"/>
      <c r="Q119" s="800"/>
      <c r="R119" s="800"/>
      <c r="S119" s="800"/>
      <c r="T119" s="800"/>
      <c r="U119" s="800"/>
      <c r="V119" s="800"/>
      <c r="W119" s="800"/>
      <c r="X119" s="800"/>
      <c r="Y119" s="800"/>
      <c r="Z119" s="800"/>
      <c r="AA119" s="800"/>
      <c r="AB119" s="800"/>
      <c r="AC119" s="800"/>
      <c r="AD119" s="800"/>
      <c r="AE119" s="800"/>
    </row>
    <row r="120" spans="1:31" ht="15.75" customHeight="1" x14ac:dyDescent="0.25">
      <c r="A120" s="902"/>
      <c r="B120" s="800"/>
      <c r="C120" s="800"/>
      <c r="D120" s="800"/>
      <c r="E120" s="800"/>
      <c r="F120" s="800"/>
      <c r="G120" s="801"/>
      <c r="H120" s="800"/>
      <c r="I120" s="800"/>
      <c r="J120" s="800"/>
      <c r="K120" s="800"/>
      <c r="L120" s="800"/>
      <c r="M120" s="800"/>
      <c r="N120" s="800"/>
      <c r="O120" s="800"/>
      <c r="P120" s="800"/>
      <c r="Q120" s="800"/>
      <c r="R120" s="800"/>
      <c r="S120" s="800"/>
      <c r="T120" s="800"/>
      <c r="U120" s="800"/>
      <c r="V120" s="800"/>
      <c r="W120" s="800"/>
      <c r="X120" s="800"/>
      <c r="Y120" s="800"/>
      <c r="Z120" s="800"/>
      <c r="AA120" s="800"/>
      <c r="AB120" s="800"/>
      <c r="AC120" s="800"/>
      <c r="AD120" s="800"/>
      <c r="AE120" s="800"/>
    </row>
    <row r="121" spans="1:31" ht="15.75" customHeight="1" x14ac:dyDescent="0.25">
      <c r="A121" s="902"/>
      <c r="B121" s="800"/>
      <c r="C121" s="800"/>
      <c r="D121" s="800"/>
      <c r="E121" s="800"/>
      <c r="F121" s="800"/>
      <c r="G121" s="801"/>
      <c r="H121" s="800"/>
      <c r="I121" s="800"/>
      <c r="J121" s="800"/>
      <c r="K121" s="800"/>
      <c r="L121" s="800"/>
      <c r="M121" s="800"/>
      <c r="N121" s="800"/>
      <c r="O121" s="800"/>
      <c r="P121" s="800"/>
      <c r="Q121" s="800"/>
      <c r="R121" s="800"/>
      <c r="S121" s="800"/>
      <c r="T121" s="800"/>
      <c r="U121" s="800"/>
      <c r="V121" s="800"/>
      <c r="W121" s="800"/>
      <c r="X121" s="800"/>
      <c r="Y121" s="800"/>
      <c r="Z121" s="800"/>
      <c r="AA121" s="800"/>
      <c r="AB121" s="800"/>
      <c r="AC121" s="800"/>
      <c r="AD121" s="800"/>
      <c r="AE121" s="800"/>
    </row>
    <row r="122" spans="1:31" ht="15.75" customHeight="1" x14ac:dyDescent="0.25">
      <c r="A122" s="902"/>
      <c r="B122" s="800"/>
      <c r="C122" s="800"/>
      <c r="D122" s="800"/>
      <c r="E122" s="800"/>
      <c r="F122" s="800"/>
      <c r="G122" s="801"/>
      <c r="H122" s="800"/>
      <c r="I122" s="800"/>
      <c r="J122" s="800"/>
      <c r="K122" s="800"/>
      <c r="L122" s="800"/>
      <c r="M122" s="800"/>
      <c r="N122" s="800"/>
      <c r="O122" s="800"/>
      <c r="P122" s="800"/>
      <c r="Q122" s="800"/>
      <c r="R122" s="800"/>
      <c r="S122" s="800"/>
      <c r="T122" s="800"/>
      <c r="U122" s="800"/>
      <c r="V122" s="800"/>
      <c r="W122" s="800"/>
      <c r="X122" s="800"/>
      <c r="Y122" s="800"/>
      <c r="Z122" s="800"/>
      <c r="AA122" s="800"/>
      <c r="AB122" s="800"/>
      <c r="AC122" s="800"/>
      <c r="AD122" s="800"/>
      <c r="AE122" s="800"/>
    </row>
    <row r="123" spans="1:31" ht="15.75" customHeight="1" x14ac:dyDescent="0.25">
      <c r="A123" s="902"/>
      <c r="B123" s="800"/>
      <c r="C123" s="800"/>
      <c r="D123" s="800"/>
      <c r="E123" s="800"/>
      <c r="F123" s="800"/>
      <c r="G123" s="801"/>
      <c r="H123" s="800"/>
      <c r="I123" s="800"/>
      <c r="J123" s="800"/>
      <c r="K123" s="800"/>
      <c r="L123" s="800"/>
      <c r="M123" s="800"/>
      <c r="N123" s="800"/>
      <c r="O123" s="800"/>
      <c r="P123" s="800"/>
      <c r="Q123" s="800"/>
      <c r="R123" s="800"/>
      <c r="S123" s="800"/>
      <c r="T123" s="800"/>
      <c r="U123" s="800"/>
      <c r="V123" s="800"/>
      <c r="W123" s="800"/>
      <c r="X123" s="800"/>
      <c r="Y123" s="800"/>
      <c r="Z123" s="800"/>
      <c r="AA123" s="800"/>
      <c r="AB123" s="800"/>
      <c r="AC123" s="800"/>
      <c r="AD123" s="800"/>
      <c r="AE123" s="800"/>
    </row>
    <row r="124" spans="1:31" ht="15.75" customHeight="1" x14ac:dyDescent="0.25">
      <c r="A124" s="902"/>
      <c r="B124" s="800"/>
      <c r="C124" s="800"/>
      <c r="D124" s="800"/>
      <c r="E124" s="800"/>
      <c r="F124" s="800"/>
      <c r="G124" s="801"/>
      <c r="H124" s="800"/>
      <c r="I124" s="800"/>
      <c r="J124" s="800"/>
      <c r="K124" s="800"/>
      <c r="L124" s="800"/>
      <c r="M124" s="800"/>
      <c r="N124" s="800"/>
      <c r="O124" s="800"/>
      <c r="P124" s="800"/>
      <c r="Q124" s="800"/>
      <c r="R124" s="800"/>
      <c r="S124" s="800"/>
      <c r="T124" s="800"/>
      <c r="U124" s="800"/>
      <c r="V124" s="800"/>
      <c r="W124" s="800"/>
      <c r="X124" s="800"/>
      <c r="Y124" s="800"/>
      <c r="Z124" s="800"/>
      <c r="AA124" s="800"/>
      <c r="AB124" s="800"/>
      <c r="AC124" s="800"/>
      <c r="AD124" s="800"/>
      <c r="AE124" s="800"/>
    </row>
    <row r="125" spans="1:31" ht="15.75" customHeight="1" x14ac:dyDescent="0.25">
      <c r="A125" s="902"/>
      <c r="B125" s="800"/>
      <c r="C125" s="800"/>
      <c r="D125" s="800"/>
      <c r="E125" s="800"/>
      <c r="F125" s="800"/>
      <c r="G125" s="801"/>
      <c r="H125" s="800"/>
      <c r="I125" s="800"/>
      <c r="J125" s="800"/>
      <c r="K125" s="800"/>
      <c r="L125" s="800"/>
      <c r="M125" s="800"/>
      <c r="N125" s="800"/>
      <c r="O125" s="800"/>
      <c r="P125" s="800"/>
      <c r="Q125" s="800"/>
      <c r="R125" s="800"/>
      <c r="S125" s="800"/>
      <c r="T125" s="800"/>
      <c r="U125" s="800"/>
      <c r="V125" s="800"/>
      <c r="W125" s="800"/>
      <c r="X125" s="800"/>
      <c r="Y125" s="800"/>
      <c r="Z125" s="800"/>
      <c r="AA125" s="800"/>
      <c r="AB125" s="800"/>
      <c r="AC125" s="800"/>
      <c r="AD125" s="800"/>
      <c r="AE125" s="800"/>
    </row>
    <row r="126" spans="1:31" ht="15.75" customHeight="1" x14ac:dyDescent="0.25">
      <c r="A126" s="902"/>
      <c r="B126" s="800"/>
      <c r="C126" s="800"/>
      <c r="D126" s="800"/>
      <c r="E126" s="800"/>
      <c r="F126" s="800"/>
      <c r="G126" s="801"/>
      <c r="H126" s="800"/>
      <c r="I126" s="800"/>
      <c r="J126" s="800"/>
      <c r="K126" s="800"/>
      <c r="L126" s="800"/>
      <c r="M126" s="800"/>
      <c r="N126" s="800"/>
      <c r="O126" s="800"/>
      <c r="P126" s="800"/>
      <c r="Q126" s="800"/>
      <c r="R126" s="800"/>
      <c r="S126" s="800"/>
      <c r="T126" s="800"/>
      <c r="U126" s="800"/>
      <c r="V126" s="800"/>
      <c r="W126" s="800"/>
      <c r="X126" s="800"/>
      <c r="Y126" s="800"/>
      <c r="Z126" s="800"/>
      <c r="AA126" s="800"/>
      <c r="AB126" s="800"/>
      <c r="AC126" s="800"/>
      <c r="AD126" s="800"/>
      <c r="AE126" s="800"/>
    </row>
    <row r="127" spans="1:31" ht="15.75" customHeight="1" x14ac:dyDescent="0.25">
      <c r="A127" s="902"/>
      <c r="B127" s="800"/>
      <c r="C127" s="800"/>
      <c r="D127" s="800"/>
      <c r="E127" s="800"/>
      <c r="F127" s="800"/>
      <c r="G127" s="801"/>
      <c r="H127" s="800"/>
      <c r="I127" s="800"/>
      <c r="J127" s="800"/>
      <c r="K127" s="800"/>
      <c r="L127" s="800"/>
      <c r="M127" s="800"/>
      <c r="N127" s="800"/>
      <c r="O127" s="800"/>
      <c r="P127" s="800"/>
      <c r="Q127" s="800"/>
      <c r="R127" s="800"/>
      <c r="S127" s="800"/>
      <c r="T127" s="800"/>
      <c r="U127" s="800"/>
      <c r="V127" s="800"/>
      <c r="W127" s="800"/>
      <c r="X127" s="800"/>
      <c r="Y127" s="800"/>
      <c r="Z127" s="800"/>
      <c r="AA127" s="800"/>
      <c r="AB127" s="800"/>
      <c r="AC127" s="800"/>
      <c r="AD127" s="800"/>
      <c r="AE127" s="800"/>
    </row>
    <row r="128" spans="1:31" ht="15.75" customHeight="1" x14ac:dyDescent="0.25">
      <c r="A128" s="902"/>
      <c r="B128" s="800"/>
      <c r="C128" s="800"/>
      <c r="D128" s="800"/>
      <c r="E128" s="800"/>
      <c r="F128" s="800"/>
      <c r="G128" s="801"/>
      <c r="H128" s="800"/>
      <c r="I128" s="800"/>
      <c r="J128" s="800"/>
      <c r="K128" s="800"/>
      <c r="L128" s="800"/>
      <c r="M128" s="800"/>
      <c r="N128" s="800"/>
      <c r="O128" s="800"/>
      <c r="P128" s="800"/>
      <c r="Q128" s="800"/>
      <c r="R128" s="800"/>
      <c r="S128" s="800"/>
      <c r="T128" s="800"/>
      <c r="U128" s="800"/>
      <c r="V128" s="800"/>
      <c r="W128" s="800"/>
      <c r="X128" s="800"/>
      <c r="Y128" s="800"/>
      <c r="Z128" s="800"/>
      <c r="AA128" s="800"/>
      <c r="AB128" s="800"/>
      <c r="AC128" s="800"/>
      <c r="AD128" s="800"/>
      <c r="AE128" s="800"/>
    </row>
    <row r="129" spans="1:31" ht="15.75" customHeight="1" x14ac:dyDescent="0.25">
      <c r="A129" s="902"/>
      <c r="B129" s="800"/>
      <c r="C129" s="800"/>
      <c r="D129" s="800"/>
      <c r="E129" s="800"/>
      <c r="F129" s="800"/>
      <c r="G129" s="801"/>
      <c r="H129" s="800"/>
      <c r="I129" s="800"/>
      <c r="J129" s="800"/>
      <c r="K129" s="800"/>
      <c r="L129" s="800"/>
      <c r="M129" s="800"/>
      <c r="N129" s="800"/>
      <c r="O129" s="800"/>
      <c r="P129" s="800"/>
      <c r="Q129" s="800"/>
      <c r="R129" s="800"/>
      <c r="S129" s="800"/>
      <c r="T129" s="800"/>
      <c r="U129" s="800"/>
      <c r="V129" s="800"/>
      <c r="W129" s="800"/>
      <c r="X129" s="800"/>
      <c r="Y129" s="800"/>
      <c r="Z129" s="800"/>
      <c r="AA129" s="800"/>
      <c r="AB129" s="800"/>
      <c r="AC129" s="800"/>
      <c r="AD129" s="800"/>
      <c r="AE129" s="800"/>
    </row>
    <row r="130" spans="1:31" ht="15.75" customHeight="1" x14ac:dyDescent="0.25">
      <c r="A130" s="902"/>
      <c r="B130" s="800"/>
      <c r="C130" s="800"/>
      <c r="D130" s="800"/>
      <c r="E130" s="800"/>
      <c r="F130" s="800"/>
      <c r="G130" s="801"/>
      <c r="H130" s="800"/>
      <c r="I130" s="800"/>
      <c r="J130" s="800"/>
      <c r="K130" s="800"/>
      <c r="L130" s="800"/>
      <c r="M130" s="800"/>
      <c r="N130" s="800"/>
      <c r="O130" s="800"/>
      <c r="P130" s="800"/>
      <c r="Q130" s="800"/>
      <c r="R130" s="800"/>
      <c r="S130" s="800"/>
      <c r="T130" s="800"/>
      <c r="U130" s="800"/>
      <c r="V130" s="800"/>
      <c r="W130" s="800"/>
      <c r="X130" s="800"/>
      <c r="Y130" s="800"/>
      <c r="Z130" s="800"/>
      <c r="AA130" s="800"/>
      <c r="AB130" s="800"/>
      <c r="AC130" s="800"/>
      <c r="AD130" s="800"/>
      <c r="AE130" s="800"/>
    </row>
    <row r="131" spans="1:31" ht="15.75" customHeight="1" x14ac:dyDescent="0.25">
      <c r="A131" s="902"/>
      <c r="B131" s="800"/>
      <c r="C131" s="800"/>
      <c r="D131" s="800"/>
      <c r="E131" s="800"/>
      <c r="F131" s="800"/>
      <c r="G131" s="801"/>
      <c r="H131" s="800"/>
      <c r="I131" s="800"/>
      <c r="J131" s="800"/>
      <c r="K131" s="800"/>
      <c r="L131" s="800"/>
      <c r="M131" s="800"/>
      <c r="N131" s="800"/>
      <c r="O131" s="800"/>
      <c r="P131" s="800"/>
      <c r="Q131" s="800"/>
      <c r="R131" s="800"/>
      <c r="S131" s="800"/>
      <c r="T131" s="800"/>
      <c r="U131" s="800"/>
      <c r="V131" s="800"/>
      <c r="W131" s="800"/>
      <c r="X131" s="800"/>
      <c r="Y131" s="800"/>
      <c r="Z131" s="800"/>
      <c r="AA131" s="800"/>
      <c r="AB131" s="800"/>
      <c r="AC131" s="800"/>
      <c r="AD131" s="800"/>
      <c r="AE131" s="800"/>
    </row>
    <row r="132" spans="1:31" ht="15.75" customHeight="1" x14ac:dyDescent="0.25">
      <c r="A132" s="902"/>
      <c r="B132" s="800"/>
      <c r="C132" s="800"/>
      <c r="D132" s="800"/>
      <c r="E132" s="800"/>
      <c r="F132" s="800"/>
      <c r="G132" s="801"/>
      <c r="H132" s="800"/>
      <c r="I132" s="800"/>
      <c r="J132" s="800"/>
      <c r="K132" s="800"/>
      <c r="L132" s="800"/>
      <c r="M132" s="800"/>
      <c r="N132" s="800"/>
      <c r="O132" s="800"/>
      <c r="P132" s="800"/>
      <c r="Q132" s="800"/>
      <c r="R132" s="800"/>
      <c r="S132" s="800"/>
      <c r="T132" s="800"/>
      <c r="U132" s="800"/>
      <c r="V132" s="800"/>
      <c r="W132" s="800"/>
      <c r="X132" s="800"/>
      <c r="Y132" s="800"/>
      <c r="Z132" s="800"/>
      <c r="AA132" s="800"/>
      <c r="AB132" s="800"/>
      <c r="AC132" s="800"/>
      <c r="AD132" s="800"/>
      <c r="AE132" s="800"/>
    </row>
    <row r="133" spans="1:31" ht="15.75" customHeight="1" x14ac:dyDescent="0.25">
      <c r="A133" s="902"/>
      <c r="B133" s="800"/>
      <c r="C133" s="800"/>
      <c r="D133" s="800"/>
      <c r="E133" s="800"/>
      <c r="F133" s="800"/>
      <c r="G133" s="801"/>
      <c r="H133" s="800"/>
      <c r="I133" s="800"/>
      <c r="J133" s="800"/>
      <c r="K133" s="800"/>
      <c r="L133" s="800"/>
      <c r="M133" s="800"/>
      <c r="N133" s="800"/>
      <c r="O133" s="800"/>
      <c r="P133" s="800"/>
      <c r="Q133" s="800"/>
      <c r="R133" s="800"/>
      <c r="S133" s="800"/>
      <c r="T133" s="800"/>
      <c r="U133" s="800"/>
      <c r="V133" s="800"/>
      <c r="W133" s="800"/>
      <c r="X133" s="800"/>
      <c r="Y133" s="800"/>
      <c r="Z133" s="800"/>
      <c r="AA133" s="800"/>
      <c r="AB133" s="800"/>
      <c r="AC133" s="800"/>
      <c r="AD133" s="800"/>
      <c r="AE133" s="800"/>
    </row>
    <row r="134" spans="1:31" ht="15.75" customHeight="1" x14ac:dyDescent="0.25">
      <c r="A134" s="902"/>
      <c r="B134" s="800"/>
      <c r="C134" s="800"/>
      <c r="D134" s="800"/>
      <c r="E134" s="800"/>
      <c r="F134" s="800"/>
      <c r="G134" s="801"/>
      <c r="H134" s="800"/>
      <c r="I134" s="800"/>
      <c r="J134" s="800"/>
      <c r="K134" s="800"/>
      <c r="L134" s="800"/>
      <c r="M134" s="800"/>
      <c r="N134" s="800"/>
      <c r="O134" s="800"/>
      <c r="P134" s="800"/>
      <c r="Q134" s="800"/>
      <c r="R134" s="800"/>
      <c r="S134" s="800"/>
      <c r="T134" s="800"/>
      <c r="U134" s="800"/>
      <c r="V134" s="800"/>
      <c r="W134" s="800"/>
      <c r="X134" s="800"/>
      <c r="Y134" s="800"/>
      <c r="Z134" s="800"/>
      <c r="AA134" s="800"/>
      <c r="AB134" s="800"/>
      <c r="AC134" s="800"/>
      <c r="AD134" s="800"/>
      <c r="AE134" s="800"/>
    </row>
    <row r="135" spans="1:31" ht="15.75" customHeight="1" x14ac:dyDescent="0.25">
      <c r="A135" s="902"/>
      <c r="B135" s="800"/>
      <c r="C135" s="800"/>
      <c r="D135" s="800"/>
      <c r="E135" s="800"/>
      <c r="F135" s="800"/>
      <c r="G135" s="801"/>
      <c r="H135" s="800"/>
      <c r="I135" s="800"/>
      <c r="J135" s="800"/>
      <c r="K135" s="800"/>
      <c r="L135" s="800"/>
      <c r="M135" s="800"/>
      <c r="N135" s="800"/>
      <c r="O135" s="800"/>
      <c r="P135" s="800"/>
      <c r="Q135" s="800"/>
      <c r="R135" s="800"/>
      <c r="S135" s="800"/>
      <c r="T135" s="800"/>
      <c r="U135" s="800"/>
      <c r="V135" s="800"/>
      <c r="W135" s="800"/>
      <c r="X135" s="800"/>
      <c r="Y135" s="800"/>
      <c r="Z135" s="800"/>
      <c r="AA135" s="800"/>
      <c r="AB135" s="800"/>
      <c r="AC135" s="800"/>
      <c r="AD135" s="800"/>
      <c r="AE135" s="800"/>
    </row>
    <row r="136" spans="1:31" ht="15.75" customHeight="1" x14ac:dyDescent="0.25">
      <c r="A136" s="902"/>
      <c r="B136" s="800"/>
      <c r="C136" s="800"/>
      <c r="D136" s="800"/>
      <c r="E136" s="800"/>
      <c r="F136" s="800"/>
      <c r="G136" s="801"/>
      <c r="H136" s="800"/>
      <c r="I136" s="800"/>
      <c r="J136" s="800"/>
      <c r="K136" s="800"/>
      <c r="L136" s="800"/>
      <c r="M136" s="800"/>
      <c r="N136" s="800"/>
      <c r="O136" s="800"/>
      <c r="P136" s="800"/>
      <c r="Q136" s="800"/>
      <c r="R136" s="800"/>
      <c r="S136" s="800"/>
      <c r="T136" s="800"/>
      <c r="U136" s="800"/>
      <c r="V136" s="800"/>
      <c r="W136" s="800"/>
      <c r="X136" s="800"/>
      <c r="Y136" s="800"/>
      <c r="Z136" s="800"/>
      <c r="AA136" s="800"/>
      <c r="AB136" s="800"/>
      <c r="AC136" s="800"/>
      <c r="AD136" s="800"/>
      <c r="AE136" s="800"/>
    </row>
    <row r="137" spans="1:31" ht="15.75" customHeight="1" x14ac:dyDescent="0.25">
      <c r="A137" s="902"/>
      <c r="B137" s="800"/>
      <c r="C137" s="800"/>
      <c r="D137" s="800"/>
      <c r="E137" s="800"/>
      <c r="F137" s="800"/>
      <c r="G137" s="801"/>
      <c r="H137" s="800"/>
      <c r="I137" s="800"/>
      <c r="J137" s="800"/>
      <c r="K137" s="800"/>
      <c r="L137" s="800"/>
      <c r="M137" s="800"/>
      <c r="N137" s="800"/>
      <c r="O137" s="800"/>
      <c r="P137" s="800"/>
      <c r="Q137" s="800"/>
      <c r="R137" s="800"/>
      <c r="S137" s="800"/>
      <c r="T137" s="800"/>
      <c r="U137" s="800"/>
      <c r="V137" s="800"/>
      <c r="W137" s="800"/>
      <c r="X137" s="800"/>
      <c r="Y137" s="800"/>
      <c r="Z137" s="800"/>
      <c r="AA137" s="800"/>
      <c r="AB137" s="800"/>
      <c r="AC137" s="800"/>
      <c r="AD137" s="800"/>
      <c r="AE137" s="800"/>
    </row>
    <row r="138" spans="1:31" ht="15.75" customHeight="1" x14ac:dyDescent="0.25">
      <c r="A138" s="902"/>
      <c r="B138" s="800"/>
      <c r="C138" s="800"/>
      <c r="D138" s="800"/>
      <c r="E138" s="800"/>
      <c r="F138" s="800"/>
      <c r="G138" s="801"/>
      <c r="H138" s="800"/>
      <c r="I138" s="800"/>
      <c r="J138" s="800"/>
      <c r="K138" s="800"/>
      <c r="L138" s="800"/>
      <c r="M138" s="800"/>
      <c r="N138" s="800"/>
      <c r="O138" s="800"/>
      <c r="P138" s="800"/>
      <c r="Q138" s="800"/>
      <c r="R138" s="800"/>
      <c r="S138" s="800"/>
      <c r="T138" s="800"/>
      <c r="U138" s="800"/>
      <c r="V138" s="800"/>
      <c r="W138" s="800"/>
      <c r="X138" s="800"/>
      <c r="Y138" s="800"/>
      <c r="Z138" s="800"/>
      <c r="AA138" s="800"/>
      <c r="AB138" s="800"/>
      <c r="AC138" s="800"/>
      <c r="AD138" s="800"/>
      <c r="AE138" s="800"/>
    </row>
    <row r="139" spans="1:31" ht="15.75" customHeight="1" x14ac:dyDescent="0.25">
      <c r="A139" s="902"/>
      <c r="B139" s="800"/>
      <c r="C139" s="800"/>
      <c r="D139" s="800"/>
      <c r="E139" s="800"/>
      <c r="F139" s="800"/>
      <c r="G139" s="801"/>
      <c r="H139" s="800"/>
      <c r="I139" s="800"/>
      <c r="J139" s="800"/>
      <c r="K139" s="800"/>
      <c r="L139" s="800"/>
      <c r="M139" s="800"/>
      <c r="N139" s="800"/>
      <c r="O139" s="800"/>
      <c r="P139" s="800"/>
      <c r="Q139" s="800"/>
      <c r="R139" s="800"/>
      <c r="S139" s="800"/>
      <c r="T139" s="800"/>
      <c r="U139" s="800"/>
      <c r="V139" s="800"/>
      <c r="W139" s="800"/>
      <c r="X139" s="800"/>
      <c r="Y139" s="800"/>
      <c r="Z139" s="800"/>
      <c r="AA139" s="800"/>
      <c r="AB139" s="800"/>
      <c r="AC139" s="800"/>
      <c r="AD139" s="800"/>
      <c r="AE139" s="800"/>
    </row>
    <row r="140" spans="1:31" ht="15.75" customHeight="1" x14ac:dyDescent="0.25">
      <c r="A140" s="902"/>
      <c r="B140" s="800"/>
      <c r="C140" s="800"/>
      <c r="D140" s="800"/>
      <c r="E140" s="800"/>
      <c r="F140" s="800"/>
      <c r="G140" s="801"/>
      <c r="H140" s="800"/>
      <c r="I140" s="800"/>
      <c r="J140" s="800"/>
      <c r="K140" s="800"/>
      <c r="L140" s="800"/>
      <c r="M140" s="800"/>
      <c r="N140" s="800"/>
      <c r="O140" s="800"/>
      <c r="P140" s="800"/>
      <c r="Q140" s="800"/>
      <c r="R140" s="800"/>
      <c r="S140" s="800"/>
      <c r="T140" s="800"/>
      <c r="U140" s="800"/>
      <c r="V140" s="800"/>
      <c r="W140" s="800"/>
      <c r="X140" s="800"/>
      <c r="Y140" s="800"/>
      <c r="Z140" s="800"/>
      <c r="AA140" s="800"/>
      <c r="AB140" s="800"/>
      <c r="AC140" s="800"/>
      <c r="AD140" s="800"/>
      <c r="AE140" s="800"/>
    </row>
    <row r="141" spans="1:31" ht="15.75" customHeight="1" x14ac:dyDescent="0.25">
      <c r="A141" s="902"/>
      <c r="B141" s="800"/>
      <c r="C141" s="800"/>
      <c r="D141" s="800"/>
      <c r="E141" s="800"/>
      <c r="F141" s="800"/>
      <c r="G141" s="801"/>
      <c r="H141" s="800"/>
      <c r="I141" s="800"/>
      <c r="J141" s="800"/>
      <c r="K141" s="800"/>
      <c r="L141" s="800"/>
      <c r="M141" s="800"/>
      <c r="N141" s="800"/>
      <c r="O141" s="800"/>
      <c r="P141" s="800"/>
      <c r="Q141" s="800"/>
      <c r="R141" s="800"/>
      <c r="S141" s="800"/>
      <c r="T141" s="800"/>
      <c r="U141" s="800"/>
      <c r="V141" s="800"/>
      <c r="W141" s="800"/>
      <c r="X141" s="800"/>
      <c r="Y141" s="800"/>
      <c r="Z141" s="800"/>
      <c r="AA141" s="800"/>
      <c r="AB141" s="800"/>
      <c r="AC141" s="800"/>
      <c r="AD141" s="800"/>
      <c r="AE141" s="800"/>
    </row>
    <row r="142" spans="1:31" ht="15.75" customHeight="1" x14ac:dyDescent="0.25">
      <c r="A142" s="902"/>
      <c r="B142" s="800"/>
      <c r="C142" s="800"/>
      <c r="D142" s="800"/>
      <c r="E142" s="800"/>
      <c r="F142" s="800"/>
      <c r="G142" s="801"/>
      <c r="H142" s="800"/>
      <c r="I142" s="800"/>
      <c r="J142" s="800"/>
      <c r="K142" s="800"/>
      <c r="L142" s="800"/>
      <c r="M142" s="800"/>
      <c r="N142" s="800"/>
      <c r="O142" s="800"/>
      <c r="P142" s="800"/>
      <c r="Q142" s="800"/>
      <c r="R142" s="800"/>
      <c r="S142" s="800"/>
      <c r="T142" s="800"/>
      <c r="U142" s="800"/>
      <c r="V142" s="800"/>
      <c r="W142" s="800"/>
      <c r="X142" s="800"/>
      <c r="Y142" s="800"/>
      <c r="Z142" s="800"/>
      <c r="AA142" s="800"/>
      <c r="AB142" s="800"/>
      <c r="AC142" s="800"/>
      <c r="AD142" s="800"/>
      <c r="AE142" s="800"/>
    </row>
    <row r="143" spans="1:31" ht="15.75" customHeight="1" x14ac:dyDescent="0.25">
      <c r="A143" s="902"/>
      <c r="B143" s="800"/>
      <c r="C143" s="800"/>
      <c r="D143" s="800"/>
      <c r="E143" s="800"/>
      <c r="F143" s="800"/>
      <c r="G143" s="801"/>
      <c r="H143" s="800"/>
      <c r="I143" s="800"/>
      <c r="J143" s="800"/>
      <c r="K143" s="800"/>
      <c r="L143" s="800"/>
      <c r="M143" s="800"/>
      <c r="N143" s="800"/>
      <c r="O143" s="800"/>
      <c r="P143" s="800"/>
      <c r="Q143" s="800"/>
      <c r="R143" s="800"/>
      <c r="S143" s="800"/>
      <c r="T143" s="800"/>
      <c r="U143" s="800"/>
      <c r="V143" s="800"/>
      <c r="W143" s="800"/>
      <c r="X143" s="800"/>
      <c r="Y143" s="800"/>
      <c r="Z143" s="800"/>
      <c r="AA143" s="800"/>
      <c r="AB143" s="800"/>
      <c r="AC143" s="800"/>
      <c r="AD143" s="800"/>
      <c r="AE143" s="800"/>
    </row>
    <row r="144" spans="1:31" ht="15.75" customHeight="1" x14ac:dyDescent="0.25">
      <c r="A144" s="902"/>
      <c r="B144" s="800"/>
      <c r="C144" s="800"/>
      <c r="D144" s="800"/>
      <c r="E144" s="800"/>
      <c r="F144" s="800"/>
      <c r="G144" s="801"/>
      <c r="H144" s="800"/>
      <c r="I144" s="800"/>
      <c r="J144" s="800"/>
      <c r="K144" s="800"/>
      <c r="L144" s="800"/>
      <c r="M144" s="800"/>
      <c r="N144" s="800"/>
      <c r="O144" s="800"/>
      <c r="P144" s="800"/>
      <c r="Q144" s="800"/>
      <c r="R144" s="800"/>
      <c r="S144" s="800"/>
      <c r="T144" s="800"/>
      <c r="U144" s="800"/>
      <c r="V144" s="800"/>
      <c r="W144" s="800"/>
      <c r="X144" s="800"/>
      <c r="Y144" s="800"/>
      <c r="Z144" s="800"/>
      <c r="AA144" s="800"/>
      <c r="AB144" s="800"/>
      <c r="AC144" s="800"/>
      <c r="AD144" s="800"/>
      <c r="AE144" s="800"/>
    </row>
    <row r="145" spans="1:31" ht="15.75" customHeight="1" x14ac:dyDescent="0.25">
      <c r="A145" s="902"/>
      <c r="B145" s="800"/>
      <c r="C145" s="800"/>
      <c r="D145" s="800"/>
      <c r="E145" s="800"/>
      <c r="F145" s="800"/>
      <c r="G145" s="801"/>
      <c r="H145" s="800"/>
      <c r="I145" s="800"/>
      <c r="J145" s="800"/>
      <c r="K145" s="800"/>
      <c r="L145" s="800"/>
      <c r="M145" s="800"/>
      <c r="N145" s="800"/>
      <c r="O145" s="800"/>
      <c r="P145" s="800"/>
      <c r="Q145" s="800"/>
      <c r="R145" s="800"/>
      <c r="S145" s="800"/>
      <c r="T145" s="800"/>
      <c r="U145" s="800"/>
      <c r="V145" s="800"/>
      <c r="W145" s="800"/>
      <c r="X145" s="800"/>
      <c r="Y145" s="800"/>
      <c r="Z145" s="800"/>
      <c r="AA145" s="800"/>
      <c r="AB145" s="800"/>
      <c r="AC145" s="800"/>
      <c r="AD145" s="800"/>
      <c r="AE145" s="800"/>
    </row>
    <row r="146" spans="1:31" ht="15.75" customHeight="1" x14ac:dyDescent="0.25">
      <c r="A146" s="902"/>
      <c r="B146" s="800"/>
      <c r="C146" s="800"/>
      <c r="D146" s="800"/>
      <c r="E146" s="800"/>
      <c r="F146" s="800"/>
      <c r="G146" s="801"/>
      <c r="H146" s="800"/>
      <c r="I146" s="800"/>
      <c r="J146" s="800"/>
      <c r="K146" s="800"/>
      <c r="L146" s="800"/>
      <c r="M146" s="800"/>
      <c r="N146" s="800"/>
      <c r="O146" s="800"/>
      <c r="P146" s="800"/>
      <c r="Q146" s="800"/>
      <c r="R146" s="800"/>
      <c r="S146" s="800"/>
      <c r="T146" s="800"/>
      <c r="U146" s="800"/>
      <c r="V146" s="800"/>
      <c r="W146" s="800"/>
      <c r="X146" s="800"/>
      <c r="Y146" s="800"/>
      <c r="Z146" s="800"/>
      <c r="AA146" s="800"/>
      <c r="AB146" s="800"/>
      <c r="AC146" s="800"/>
      <c r="AD146" s="800"/>
      <c r="AE146" s="800"/>
    </row>
    <row r="147" spans="1:31" ht="15.75" customHeight="1" x14ac:dyDescent="0.25">
      <c r="A147" s="902"/>
      <c r="B147" s="800"/>
      <c r="C147" s="800"/>
      <c r="D147" s="800"/>
      <c r="E147" s="800"/>
      <c r="F147" s="800"/>
      <c r="G147" s="801"/>
      <c r="H147" s="800"/>
      <c r="I147" s="800"/>
      <c r="J147" s="800"/>
      <c r="K147" s="800"/>
      <c r="L147" s="800"/>
      <c r="M147" s="800"/>
      <c r="N147" s="800"/>
      <c r="O147" s="800"/>
      <c r="P147" s="800"/>
      <c r="Q147" s="800"/>
      <c r="R147" s="800"/>
      <c r="S147" s="800"/>
      <c r="T147" s="800"/>
      <c r="U147" s="800"/>
      <c r="V147" s="800"/>
      <c r="W147" s="800"/>
      <c r="X147" s="800"/>
      <c r="Y147" s="800"/>
      <c r="Z147" s="800"/>
      <c r="AA147" s="800"/>
      <c r="AB147" s="800"/>
      <c r="AC147" s="800"/>
      <c r="AD147" s="800"/>
      <c r="AE147" s="800"/>
    </row>
    <row r="148" spans="1:31" ht="15.75" customHeight="1" x14ac:dyDescent="0.25">
      <c r="A148" s="902"/>
      <c r="B148" s="800"/>
      <c r="C148" s="800"/>
      <c r="D148" s="800"/>
      <c r="E148" s="800"/>
      <c r="F148" s="800"/>
      <c r="G148" s="801"/>
      <c r="H148" s="800"/>
      <c r="I148" s="800"/>
      <c r="J148" s="800"/>
      <c r="K148" s="800"/>
      <c r="L148" s="800"/>
      <c r="M148" s="800"/>
      <c r="N148" s="800"/>
      <c r="O148" s="800"/>
      <c r="P148" s="800"/>
      <c r="Q148" s="800"/>
      <c r="R148" s="800"/>
      <c r="S148" s="800"/>
      <c r="T148" s="800"/>
      <c r="U148" s="800"/>
      <c r="V148" s="800"/>
      <c r="W148" s="800"/>
      <c r="X148" s="800"/>
      <c r="Y148" s="800"/>
      <c r="Z148" s="800"/>
      <c r="AA148" s="800"/>
      <c r="AB148" s="800"/>
      <c r="AC148" s="800"/>
      <c r="AD148" s="800"/>
      <c r="AE148" s="800"/>
    </row>
    <row r="149" spans="1:31" ht="15.75" customHeight="1" x14ac:dyDescent="0.25">
      <c r="A149" s="902"/>
      <c r="B149" s="800"/>
      <c r="C149" s="800"/>
      <c r="D149" s="800"/>
      <c r="E149" s="800"/>
      <c r="F149" s="800"/>
      <c r="G149" s="801"/>
      <c r="H149" s="800"/>
      <c r="I149" s="800"/>
      <c r="J149" s="800"/>
      <c r="K149" s="800"/>
      <c r="L149" s="800"/>
      <c r="M149" s="800"/>
      <c r="N149" s="800"/>
      <c r="O149" s="800"/>
      <c r="P149" s="800"/>
      <c r="Q149" s="800"/>
      <c r="R149" s="800"/>
      <c r="S149" s="800"/>
      <c r="T149" s="800"/>
      <c r="U149" s="800"/>
      <c r="V149" s="800"/>
      <c r="W149" s="800"/>
      <c r="X149" s="800"/>
      <c r="Y149" s="800"/>
      <c r="Z149" s="800"/>
      <c r="AA149" s="800"/>
      <c r="AB149" s="800"/>
      <c r="AC149" s="800"/>
      <c r="AD149" s="800"/>
      <c r="AE149" s="800"/>
    </row>
    <row r="150" spans="1:31" ht="15.75" customHeight="1" x14ac:dyDescent="0.25">
      <c r="A150" s="902"/>
      <c r="B150" s="800"/>
      <c r="C150" s="800"/>
      <c r="D150" s="800"/>
      <c r="E150" s="800"/>
      <c r="F150" s="800"/>
      <c r="G150" s="801"/>
      <c r="H150" s="800"/>
      <c r="I150" s="800"/>
      <c r="J150" s="800"/>
      <c r="K150" s="800"/>
      <c r="L150" s="800"/>
      <c r="M150" s="800"/>
      <c r="N150" s="800"/>
      <c r="O150" s="800"/>
      <c r="P150" s="800"/>
      <c r="Q150" s="800"/>
      <c r="R150" s="800"/>
      <c r="S150" s="800"/>
      <c r="T150" s="800"/>
      <c r="U150" s="800"/>
      <c r="V150" s="800"/>
      <c r="W150" s="800"/>
      <c r="X150" s="800"/>
      <c r="Y150" s="800"/>
      <c r="Z150" s="800"/>
      <c r="AA150" s="800"/>
      <c r="AB150" s="800"/>
      <c r="AC150" s="800"/>
      <c r="AD150" s="800"/>
      <c r="AE150" s="800"/>
    </row>
    <row r="151" spans="1:31" ht="15.75" customHeight="1" x14ac:dyDescent="0.25">
      <c r="A151" s="902"/>
      <c r="B151" s="800"/>
      <c r="C151" s="800"/>
      <c r="D151" s="800"/>
      <c r="E151" s="800"/>
      <c r="F151" s="800"/>
      <c r="G151" s="801"/>
      <c r="H151" s="800"/>
      <c r="I151" s="800"/>
      <c r="J151" s="800"/>
      <c r="K151" s="800"/>
      <c r="L151" s="800"/>
      <c r="M151" s="800"/>
      <c r="N151" s="800"/>
      <c r="O151" s="800"/>
      <c r="P151" s="800"/>
      <c r="Q151" s="800"/>
      <c r="R151" s="800"/>
      <c r="S151" s="800"/>
      <c r="T151" s="800"/>
      <c r="U151" s="800"/>
      <c r="V151" s="800"/>
      <c r="W151" s="800"/>
      <c r="X151" s="800"/>
      <c r="Y151" s="800"/>
      <c r="Z151" s="800"/>
      <c r="AA151" s="800"/>
      <c r="AB151" s="800"/>
      <c r="AC151" s="800"/>
      <c r="AD151" s="800"/>
      <c r="AE151" s="800"/>
    </row>
    <row r="152" spans="1:31" ht="15.75" customHeight="1" x14ac:dyDescent="0.25">
      <c r="A152" s="902"/>
      <c r="B152" s="800"/>
      <c r="C152" s="800"/>
      <c r="D152" s="800"/>
      <c r="E152" s="800"/>
      <c r="F152" s="800"/>
      <c r="G152" s="801"/>
      <c r="H152" s="800"/>
      <c r="I152" s="800"/>
      <c r="J152" s="800"/>
      <c r="K152" s="800"/>
      <c r="L152" s="800"/>
      <c r="M152" s="800"/>
      <c r="N152" s="800"/>
      <c r="O152" s="800"/>
      <c r="P152" s="800"/>
      <c r="Q152" s="800"/>
      <c r="R152" s="800"/>
      <c r="S152" s="800"/>
      <c r="T152" s="800"/>
      <c r="U152" s="800"/>
      <c r="V152" s="800"/>
      <c r="W152" s="800"/>
      <c r="X152" s="800"/>
      <c r="Y152" s="800"/>
      <c r="Z152" s="800"/>
      <c r="AA152" s="800"/>
      <c r="AB152" s="800"/>
      <c r="AC152" s="800"/>
      <c r="AD152" s="800"/>
      <c r="AE152" s="800"/>
    </row>
    <row r="153" spans="1:31" ht="15.75" customHeight="1" x14ac:dyDescent="0.25">
      <c r="A153" s="902"/>
      <c r="B153" s="800"/>
      <c r="C153" s="800"/>
      <c r="D153" s="800"/>
      <c r="E153" s="800"/>
      <c r="F153" s="800"/>
      <c r="G153" s="801"/>
      <c r="H153" s="800"/>
      <c r="I153" s="800"/>
      <c r="J153" s="800"/>
      <c r="K153" s="800"/>
      <c r="L153" s="800"/>
      <c r="M153" s="800"/>
      <c r="N153" s="800"/>
      <c r="O153" s="800"/>
      <c r="P153" s="800"/>
      <c r="Q153" s="800"/>
      <c r="R153" s="800"/>
      <c r="S153" s="800"/>
      <c r="T153" s="800"/>
      <c r="U153" s="800"/>
      <c r="V153" s="800"/>
      <c r="W153" s="800"/>
      <c r="X153" s="800"/>
      <c r="Y153" s="800"/>
      <c r="Z153" s="800"/>
      <c r="AA153" s="800"/>
      <c r="AB153" s="800"/>
      <c r="AC153" s="800"/>
      <c r="AD153" s="800"/>
      <c r="AE153" s="800"/>
    </row>
    <row r="154" spans="1:31" ht="15.75" customHeight="1" x14ac:dyDescent="0.25">
      <c r="A154" s="902"/>
      <c r="B154" s="800"/>
      <c r="C154" s="800"/>
      <c r="D154" s="800"/>
      <c r="E154" s="800"/>
      <c r="F154" s="800"/>
      <c r="G154" s="801"/>
      <c r="H154" s="800"/>
      <c r="I154" s="800"/>
      <c r="J154" s="800"/>
      <c r="K154" s="800"/>
      <c r="L154" s="800"/>
      <c r="M154" s="800"/>
      <c r="N154" s="800"/>
      <c r="O154" s="800"/>
      <c r="P154" s="800"/>
      <c r="Q154" s="800"/>
      <c r="R154" s="800"/>
      <c r="S154" s="800"/>
      <c r="T154" s="800"/>
      <c r="U154" s="800"/>
      <c r="V154" s="800"/>
      <c r="W154" s="800"/>
      <c r="X154" s="800"/>
      <c r="Y154" s="800"/>
      <c r="Z154" s="800"/>
      <c r="AA154" s="800"/>
      <c r="AB154" s="800"/>
      <c r="AC154" s="800"/>
      <c r="AD154" s="800"/>
      <c r="AE154" s="800"/>
    </row>
    <row r="155" spans="1:31" ht="15.75" customHeight="1" x14ac:dyDescent="0.25">
      <c r="A155" s="902"/>
      <c r="B155" s="800"/>
      <c r="C155" s="800"/>
      <c r="D155" s="800"/>
      <c r="E155" s="800"/>
      <c r="F155" s="800"/>
      <c r="G155" s="801"/>
      <c r="H155" s="800"/>
      <c r="I155" s="800"/>
      <c r="J155" s="800"/>
      <c r="K155" s="800"/>
      <c r="L155" s="800"/>
      <c r="M155" s="800"/>
      <c r="N155" s="800"/>
      <c r="O155" s="800"/>
      <c r="P155" s="800"/>
      <c r="Q155" s="800"/>
      <c r="R155" s="800"/>
      <c r="S155" s="800"/>
      <c r="T155" s="800"/>
      <c r="U155" s="800"/>
      <c r="V155" s="800"/>
      <c r="W155" s="800"/>
      <c r="X155" s="800"/>
      <c r="Y155" s="800"/>
      <c r="Z155" s="800"/>
      <c r="AA155" s="800"/>
      <c r="AB155" s="800"/>
      <c r="AC155" s="800"/>
      <c r="AD155" s="800"/>
      <c r="AE155" s="800"/>
    </row>
    <row r="156" spans="1:31" ht="15.75" customHeight="1" x14ac:dyDescent="0.25">
      <c r="A156" s="902"/>
      <c r="B156" s="800"/>
      <c r="C156" s="800"/>
      <c r="D156" s="800"/>
      <c r="E156" s="800"/>
      <c r="F156" s="800"/>
      <c r="G156" s="801"/>
      <c r="H156" s="800"/>
      <c r="I156" s="800"/>
      <c r="J156" s="800"/>
      <c r="K156" s="800"/>
      <c r="L156" s="800"/>
      <c r="M156" s="800"/>
      <c r="N156" s="800"/>
      <c r="O156" s="800"/>
      <c r="P156" s="800"/>
      <c r="Q156" s="800"/>
      <c r="R156" s="800"/>
      <c r="S156" s="800"/>
      <c r="T156" s="800"/>
      <c r="U156" s="800"/>
      <c r="V156" s="800"/>
      <c r="W156" s="800"/>
      <c r="X156" s="800"/>
      <c r="Y156" s="800"/>
      <c r="Z156" s="800"/>
      <c r="AA156" s="800"/>
      <c r="AB156" s="800"/>
      <c r="AC156" s="800"/>
      <c r="AD156" s="800"/>
      <c r="AE156" s="800"/>
    </row>
    <row r="157" spans="1:31" ht="15.75" customHeight="1" x14ac:dyDescent="0.25">
      <c r="A157" s="902"/>
      <c r="B157" s="800"/>
      <c r="C157" s="800"/>
      <c r="D157" s="800"/>
      <c r="E157" s="800"/>
      <c r="F157" s="800"/>
      <c r="G157" s="801"/>
      <c r="H157" s="800"/>
      <c r="I157" s="800"/>
      <c r="J157" s="800"/>
      <c r="K157" s="800"/>
      <c r="L157" s="800"/>
      <c r="M157" s="800"/>
      <c r="N157" s="800"/>
      <c r="O157" s="800"/>
      <c r="P157" s="800"/>
      <c r="Q157" s="800"/>
      <c r="R157" s="800"/>
      <c r="S157" s="800"/>
      <c r="T157" s="800"/>
      <c r="U157" s="800"/>
      <c r="V157" s="800"/>
      <c r="W157" s="800"/>
      <c r="X157" s="800"/>
      <c r="Y157" s="800"/>
      <c r="Z157" s="800"/>
      <c r="AA157" s="800"/>
      <c r="AB157" s="800"/>
      <c r="AC157" s="800"/>
      <c r="AD157" s="800"/>
      <c r="AE157" s="800"/>
    </row>
    <row r="158" spans="1:31" ht="15.75" customHeight="1" x14ac:dyDescent="0.25">
      <c r="A158" s="902"/>
      <c r="B158" s="800"/>
      <c r="C158" s="800"/>
      <c r="D158" s="800"/>
      <c r="E158" s="800"/>
      <c r="F158" s="800"/>
      <c r="G158" s="801"/>
      <c r="H158" s="800"/>
      <c r="I158" s="800"/>
      <c r="J158" s="800"/>
      <c r="K158" s="800"/>
      <c r="L158" s="800"/>
      <c r="M158" s="800"/>
      <c r="N158" s="800"/>
      <c r="O158" s="800"/>
      <c r="P158" s="800"/>
      <c r="Q158" s="800"/>
      <c r="R158" s="800"/>
      <c r="S158" s="800"/>
      <c r="T158" s="800"/>
      <c r="U158" s="800"/>
      <c r="V158" s="800"/>
      <c r="W158" s="800"/>
      <c r="X158" s="800"/>
      <c r="Y158" s="800"/>
      <c r="Z158" s="800"/>
      <c r="AA158" s="800"/>
      <c r="AB158" s="800"/>
      <c r="AC158" s="800"/>
      <c r="AD158" s="800"/>
      <c r="AE158" s="800"/>
    </row>
    <row r="159" spans="1:31" ht="15.75" customHeight="1" x14ac:dyDescent="0.25">
      <c r="A159" s="902"/>
      <c r="B159" s="800"/>
      <c r="C159" s="800"/>
      <c r="D159" s="800"/>
      <c r="E159" s="800"/>
      <c r="F159" s="800"/>
      <c r="G159" s="801"/>
      <c r="H159" s="800"/>
      <c r="I159" s="800"/>
      <c r="J159" s="800"/>
      <c r="K159" s="800"/>
      <c r="L159" s="800"/>
      <c r="M159" s="800"/>
      <c r="N159" s="800"/>
      <c r="O159" s="800"/>
      <c r="P159" s="800"/>
      <c r="Q159" s="800"/>
      <c r="R159" s="800"/>
      <c r="S159" s="800"/>
      <c r="T159" s="800"/>
      <c r="U159" s="800"/>
      <c r="V159" s="800"/>
      <c r="W159" s="800"/>
      <c r="X159" s="800"/>
      <c r="Y159" s="800"/>
      <c r="Z159" s="800"/>
      <c r="AA159" s="800"/>
      <c r="AB159" s="800"/>
      <c r="AC159" s="800"/>
      <c r="AD159" s="800"/>
      <c r="AE159" s="800"/>
    </row>
    <row r="160" spans="1:31" ht="15.75" customHeight="1" x14ac:dyDescent="0.25">
      <c r="A160" s="902"/>
      <c r="B160" s="800"/>
      <c r="C160" s="800"/>
      <c r="D160" s="800"/>
      <c r="E160" s="800"/>
      <c r="F160" s="800"/>
      <c r="G160" s="801"/>
      <c r="H160" s="800"/>
      <c r="I160" s="800"/>
      <c r="J160" s="800"/>
      <c r="K160" s="800"/>
      <c r="L160" s="800"/>
      <c r="M160" s="800"/>
      <c r="N160" s="800"/>
      <c r="O160" s="800"/>
      <c r="P160" s="800"/>
      <c r="Q160" s="800"/>
      <c r="R160" s="800"/>
      <c r="S160" s="800"/>
      <c r="T160" s="800"/>
      <c r="U160" s="800"/>
      <c r="V160" s="800"/>
      <c r="W160" s="800"/>
      <c r="X160" s="800"/>
      <c r="Y160" s="800"/>
      <c r="Z160" s="800"/>
      <c r="AA160" s="800"/>
      <c r="AB160" s="800"/>
      <c r="AC160" s="800"/>
      <c r="AD160" s="800"/>
      <c r="AE160" s="800"/>
    </row>
    <row r="161" spans="1:31" ht="15.75" customHeight="1" x14ac:dyDescent="0.25">
      <c r="A161" s="902"/>
      <c r="B161" s="800"/>
      <c r="C161" s="800"/>
      <c r="D161" s="800"/>
      <c r="E161" s="800"/>
      <c r="F161" s="800"/>
      <c r="G161" s="801"/>
      <c r="H161" s="800"/>
      <c r="I161" s="800"/>
      <c r="J161" s="800"/>
      <c r="K161" s="800"/>
      <c r="L161" s="800"/>
      <c r="M161" s="800"/>
      <c r="N161" s="800"/>
      <c r="O161" s="800"/>
      <c r="P161" s="800"/>
      <c r="Q161" s="800"/>
      <c r="R161" s="800"/>
      <c r="S161" s="800"/>
      <c r="T161" s="800"/>
      <c r="U161" s="800"/>
      <c r="V161" s="800"/>
      <c r="W161" s="800"/>
      <c r="X161" s="800"/>
      <c r="Y161" s="800"/>
      <c r="Z161" s="800"/>
      <c r="AA161" s="800"/>
      <c r="AB161" s="800"/>
      <c r="AC161" s="800"/>
      <c r="AD161" s="800"/>
      <c r="AE161" s="800"/>
    </row>
    <row r="162" spans="1:31" ht="15.75" customHeight="1" x14ac:dyDescent="0.25">
      <c r="A162" s="902"/>
      <c r="B162" s="800"/>
      <c r="C162" s="800"/>
      <c r="D162" s="800"/>
      <c r="E162" s="800"/>
      <c r="F162" s="800"/>
      <c r="G162" s="801"/>
      <c r="H162" s="800"/>
      <c r="I162" s="800"/>
      <c r="J162" s="800"/>
      <c r="K162" s="800"/>
      <c r="L162" s="800"/>
      <c r="M162" s="800"/>
      <c r="N162" s="800"/>
      <c r="O162" s="800"/>
      <c r="P162" s="800"/>
      <c r="Q162" s="800"/>
      <c r="R162" s="800"/>
      <c r="S162" s="800"/>
      <c r="T162" s="800"/>
      <c r="U162" s="800"/>
      <c r="V162" s="800"/>
      <c r="W162" s="800"/>
      <c r="X162" s="800"/>
      <c r="Y162" s="800"/>
      <c r="Z162" s="800"/>
      <c r="AA162" s="800"/>
      <c r="AB162" s="800"/>
      <c r="AC162" s="800"/>
      <c r="AD162" s="800"/>
      <c r="AE162" s="800"/>
    </row>
    <row r="163" spans="1:31" ht="15.75" customHeight="1" x14ac:dyDescent="0.25">
      <c r="A163" s="902"/>
      <c r="B163" s="800"/>
      <c r="C163" s="800"/>
      <c r="D163" s="800"/>
      <c r="E163" s="800"/>
      <c r="F163" s="800"/>
      <c r="G163" s="801"/>
      <c r="H163" s="800"/>
      <c r="I163" s="800"/>
      <c r="J163" s="800"/>
      <c r="K163" s="800"/>
      <c r="L163" s="800"/>
      <c r="M163" s="800"/>
      <c r="N163" s="800"/>
      <c r="O163" s="800"/>
      <c r="P163" s="800"/>
      <c r="Q163" s="800"/>
      <c r="R163" s="800"/>
      <c r="S163" s="800"/>
      <c r="T163" s="800"/>
      <c r="U163" s="800"/>
      <c r="V163" s="800"/>
      <c r="W163" s="800"/>
      <c r="X163" s="800"/>
      <c r="Y163" s="800"/>
      <c r="Z163" s="800"/>
      <c r="AA163" s="800"/>
      <c r="AB163" s="800"/>
      <c r="AC163" s="800"/>
      <c r="AD163" s="800"/>
      <c r="AE163" s="800"/>
    </row>
    <row r="164" spans="1:31" ht="15.75" customHeight="1" x14ac:dyDescent="0.25">
      <c r="A164" s="902"/>
      <c r="B164" s="800"/>
      <c r="C164" s="800"/>
      <c r="D164" s="800"/>
      <c r="E164" s="800"/>
      <c r="F164" s="800"/>
      <c r="G164" s="801"/>
      <c r="H164" s="800"/>
      <c r="I164" s="800"/>
      <c r="J164" s="800"/>
      <c r="K164" s="800"/>
      <c r="L164" s="800"/>
      <c r="M164" s="800"/>
      <c r="N164" s="800"/>
      <c r="O164" s="800"/>
      <c r="P164" s="800"/>
      <c r="Q164" s="800"/>
      <c r="R164" s="800"/>
      <c r="S164" s="800"/>
      <c r="T164" s="800"/>
      <c r="U164" s="800"/>
      <c r="V164" s="800"/>
      <c r="W164" s="800"/>
      <c r="X164" s="800"/>
      <c r="Y164" s="800"/>
      <c r="Z164" s="800"/>
      <c r="AA164" s="800"/>
      <c r="AB164" s="800"/>
      <c r="AC164" s="800"/>
      <c r="AD164" s="800"/>
      <c r="AE164" s="800"/>
    </row>
    <row r="165" spans="1:31" ht="15.75" customHeight="1" x14ac:dyDescent="0.25">
      <c r="A165" s="902"/>
      <c r="B165" s="800"/>
      <c r="C165" s="800"/>
      <c r="D165" s="800"/>
      <c r="E165" s="800"/>
      <c r="F165" s="800"/>
      <c r="G165" s="801"/>
      <c r="H165" s="800"/>
      <c r="I165" s="800"/>
      <c r="J165" s="800"/>
      <c r="K165" s="800"/>
      <c r="L165" s="800"/>
      <c r="M165" s="800"/>
      <c r="N165" s="800"/>
      <c r="O165" s="800"/>
      <c r="P165" s="800"/>
      <c r="Q165" s="800"/>
      <c r="R165" s="800"/>
      <c r="S165" s="800"/>
      <c r="T165" s="800"/>
      <c r="U165" s="800"/>
      <c r="V165" s="800"/>
      <c r="W165" s="800"/>
      <c r="X165" s="800"/>
      <c r="Y165" s="800"/>
      <c r="Z165" s="800"/>
      <c r="AA165" s="800"/>
      <c r="AB165" s="800"/>
      <c r="AC165" s="800"/>
      <c r="AD165" s="800"/>
      <c r="AE165" s="800"/>
    </row>
    <row r="166" spans="1:31" ht="15.75" customHeight="1" x14ac:dyDescent="0.25">
      <c r="A166" s="902"/>
      <c r="B166" s="800"/>
      <c r="C166" s="800"/>
      <c r="D166" s="800"/>
      <c r="E166" s="800"/>
      <c r="F166" s="800"/>
      <c r="G166" s="801"/>
      <c r="H166" s="800"/>
      <c r="I166" s="800"/>
      <c r="J166" s="800"/>
      <c r="K166" s="800"/>
      <c r="L166" s="800"/>
      <c r="M166" s="800"/>
      <c r="N166" s="800"/>
      <c r="O166" s="800"/>
      <c r="P166" s="800"/>
      <c r="Q166" s="800"/>
      <c r="R166" s="800"/>
      <c r="S166" s="800"/>
      <c r="T166" s="800"/>
      <c r="U166" s="800"/>
      <c r="V166" s="800"/>
      <c r="W166" s="800"/>
      <c r="X166" s="800"/>
      <c r="Y166" s="800"/>
      <c r="Z166" s="800"/>
      <c r="AA166" s="800"/>
      <c r="AB166" s="800"/>
      <c r="AC166" s="800"/>
      <c r="AD166" s="800"/>
      <c r="AE166" s="800"/>
    </row>
    <row r="167" spans="1:31" ht="15.75" customHeight="1" x14ac:dyDescent="0.25">
      <c r="A167" s="902"/>
      <c r="B167" s="800"/>
      <c r="C167" s="800"/>
      <c r="D167" s="800"/>
      <c r="E167" s="800"/>
      <c r="F167" s="800"/>
      <c r="G167" s="801"/>
      <c r="H167" s="800"/>
      <c r="I167" s="800"/>
      <c r="J167" s="800"/>
      <c r="K167" s="800"/>
      <c r="L167" s="800"/>
      <c r="M167" s="800"/>
      <c r="N167" s="800"/>
      <c r="O167" s="800"/>
      <c r="P167" s="800"/>
      <c r="Q167" s="800"/>
      <c r="R167" s="800"/>
      <c r="S167" s="800"/>
      <c r="T167" s="800"/>
      <c r="U167" s="800"/>
      <c r="V167" s="800"/>
      <c r="W167" s="800"/>
      <c r="X167" s="800"/>
      <c r="Y167" s="800"/>
      <c r="Z167" s="800"/>
      <c r="AA167" s="800"/>
      <c r="AB167" s="800"/>
      <c r="AC167" s="800"/>
      <c r="AD167" s="800"/>
      <c r="AE167" s="800"/>
    </row>
    <row r="168" spans="1:31" ht="15.75" customHeight="1" x14ac:dyDescent="0.25">
      <c r="A168" s="902"/>
      <c r="B168" s="800"/>
      <c r="C168" s="800"/>
      <c r="D168" s="800"/>
      <c r="E168" s="800"/>
      <c r="F168" s="800"/>
      <c r="G168" s="801"/>
      <c r="H168" s="800"/>
      <c r="I168" s="800"/>
      <c r="J168" s="800"/>
      <c r="K168" s="800"/>
      <c r="L168" s="800"/>
      <c r="M168" s="800"/>
      <c r="N168" s="800"/>
      <c r="O168" s="800"/>
      <c r="P168" s="800"/>
      <c r="Q168" s="800"/>
      <c r="R168" s="800"/>
      <c r="S168" s="800"/>
      <c r="T168" s="800"/>
      <c r="U168" s="800"/>
      <c r="V168" s="800"/>
      <c r="W168" s="800"/>
      <c r="X168" s="800"/>
      <c r="Y168" s="800"/>
      <c r="Z168" s="800"/>
      <c r="AA168" s="800"/>
      <c r="AB168" s="800"/>
      <c r="AC168" s="800"/>
      <c r="AD168" s="800"/>
      <c r="AE168" s="800"/>
    </row>
    <row r="169" spans="1:31" ht="15.75" customHeight="1" x14ac:dyDescent="0.25">
      <c r="A169" s="902"/>
      <c r="B169" s="800"/>
      <c r="C169" s="800"/>
      <c r="D169" s="800"/>
      <c r="E169" s="800"/>
      <c r="F169" s="800"/>
      <c r="G169" s="801"/>
      <c r="H169" s="800"/>
      <c r="I169" s="800"/>
      <c r="J169" s="800"/>
      <c r="K169" s="800"/>
      <c r="L169" s="800"/>
      <c r="M169" s="800"/>
      <c r="N169" s="800"/>
      <c r="O169" s="800"/>
      <c r="P169" s="800"/>
      <c r="Q169" s="800"/>
      <c r="R169" s="800"/>
      <c r="S169" s="800"/>
      <c r="T169" s="800"/>
      <c r="U169" s="800"/>
      <c r="V169" s="800"/>
      <c r="W169" s="800"/>
      <c r="X169" s="800"/>
      <c r="Y169" s="800"/>
      <c r="Z169" s="800"/>
      <c r="AA169" s="800"/>
      <c r="AB169" s="800"/>
      <c r="AC169" s="800"/>
      <c r="AD169" s="800"/>
      <c r="AE169" s="800"/>
    </row>
    <row r="170" spans="1:31" ht="15.75" customHeight="1" x14ac:dyDescent="0.25">
      <c r="A170" s="902"/>
      <c r="B170" s="800"/>
      <c r="C170" s="800"/>
      <c r="D170" s="800"/>
      <c r="E170" s="800"/>
      <c r="F170" s="800"/>
      <c r="G170" s="801"/>
      <c r="H170" s="800"/>
      <c r="I170" s="800"/>
      <c r="J170" s="800"/>
      <c r="K170" s="800"/>
      <c r="L170" s="800"/>
      <c r="M170" s="800"/>
      <c r="N170" s="800"/>
      <c r="O170" s="800"/>
      <c r="P170" s="800"/>
      <c r="Q170" s="800"/>
      <c r="R170" s="800"/>
      <c r="S170" s="800"/>
      <c r="T170" s="800"/>
      <c r="U170" s="800"/>
      <c r="V170" s="800"/>
      <c r="W170" s="800"/>
      <c r="X170" s="800"/>
      <c r="Y170" s="800"/>
      <c r="Z170" s="800"/>
      <c r="AA170" s="800"/>
      <c r="AB170" s="800"/>
      <c r="AC170" s="800"/>
      <c r="AD170" s="800"/>
      <c r="AE170" s="800"/>
    </row>
    <row r="171" spans="1:31" ht="15.75" customHeight="1" x14ac:dyDescent="0.25">
      <c r="A171" s="902"/>
      <c r="B171" s="800"/>
      <c r="C171" s="800"/>
      <c r="D171" s="800"/>
      <c r="E171" s="800"/>
      <c r="F171" s="800"/>
      <c r="G171" s="801"/>
      <c r="H171" s="800"/>
      <c r="I171" s="800"/>
      <c r="J171" s="800"/>
      <c r="K171" s="800"/>
      <c r="L171" s="800"/>
      <c r="M171" s="800"/>
      <c r="N171" s="800"/>
      <c r="O171" s="800"/>
      <c r="P171" s="800"/>
      <c r="Q171" s="800"/>
      <c r="R171" s="800"/>
      <c r="S171" s="800"/>
      <c r="T171" s="800"/>
      <c r="U171" s="800"/>
      <c r="V171" s="800"/>
      <c r="W171" s="800"/>
      <c r="X171" s="800"/>
      <c r="Y171" s="800"/>
      <c r="Z171" s="800"/>
      <c r="AA171" s="800"/>
      <c r="AB171" s="800"/>
      <c r="AC171" s="800"/>
      <c r="AD171" s="800"/>
      <c r="AE171" s="800"/>
    </row>
    <row r="172" spans="1:31" ht="15.75" customHeight="1" x14ac:dyDescent="0.25">
      <c r="A172" s="902"/>
      <c r="B172" s="800"/>
      <c r="C172" s="800"/>
      <c r="D172" s="800"/>
      <c r="E172" s="800"/>
      <c r="F172" s="800"/>
      <c r="G172" s="801"/>
      <c r="H172" s="800"/>
      <c r="I172" s="800"/>
      <c r="J172" s="800"/>
      <c r="K172" s="800"/>
      <c r="L172" s="800"/>
      <c r="M172" s="800"/>
      <c r="N172" s="800"/>
      <c r="O172" s="800"/>
      <c r="P172" s="800"/>
      <c r="Q172" s="800"/>
      <c r="R172" s="800"/>
      <c r="S172" s="800"/>
      <c r="T172" s="800"/>
      <c r="U172" s="800"/>
      <c r="V172" s="800"/>
      <c r="W172" s="800"/>
      <c r="X172" s="800"/>
      <c r="Y172" s="800"/>
      <c r="Z172" s="800"/>
      <c r="AA172" s="800"/>
      <c r="AB172" s="800"/>
      <c r="AC172" s="800"/>
      <c r="AD172" s="800"/>
      <c r="AE172" s="800"/>
    </row>
    <row r="173" spans="1:31" ht="15.75" customHeight="1" x14ac:dyDescent="0.25">
      <c r="A173" s="902"/>
      <c r="B173" s="800"/>
      <c r="C173" s="800"/>
      <c r="D173" s="800"/>
      <c r="E173" s="800"/>
      <c r="F173" s="800"/>
      <c r="G173" s="801"/>
      <c r="H173" s="800"/>
      <c r="I173" s="800"/>
      <c r="J173" s="800"/>
      <c r="K173" s="800"/>
      <c r="L173" s="800"/>
      <c r="M173" s="800"/>
      <c r="N173" s="800"/>
      <c r="O173" s="800"/>
      <c r="P173" s="800"/>
      <c r="Q173" s="800"/>
      <c r="R173" s="800"/>
      <c r="S173" s="800"/>
      <c r="T173" s="800"/>
      <c r="U173" s="800"/>
      <c r="V173" s="800"/>
      <c r="W173" s="800"/>
      <c r="X173" s="800"/>
      <c r="Y173" s="800"/>
      <c r="Z173" s="800"/>
      <c r="AA173" s="800"/>
      <c r="AB173" s="800"/>
      <c r="AC173" s="800"/>
      <c r="AD173" s="800"/>
      <c r="AE173" s="800"/>
    </row>
    <row r="174" spans="1:31" ht="15.75" customHeight="1" x14ac:dyDescent="0.25">
      <c r="A174" s="902"/>
      <c r="B174" s="800"/>
      <c r="C174" s="800"/>
      <c r="D174" s="800"/>
      <c r="E174" s="800"/>
      <c r="F174" s="800"/>
      <c r="G174" s="801"/>
      <c r="H174" s="800"/>
      <c r="I174" s="800"/>
      <c r="J174" s="800"/>
      <c r="K174" s="800"/>
      <c r="L174" s="800"/>
      <c r="M174" s="800"/>
      <c r="N174" s="800"/>
      <c r="O174" s="800"/>
      <c r="P174" s="800"/>
      <c r="Q174" s="800"/>
      <c r="R174" s="800"/>
      <c r="S174" s="800"/>
      <c r="T174" s="800"/>
      <c r="U174" s="800"/>
      <c r="V174" s="800"/>
      <c r="W174" s="800"/>
      <c r="X174" s="800"/>
      <c r="Y174" s="800"/>
      <c r="Z174" s="800"/>
      <c r="AA174" s="800"/>
      <c r="AB174" s="800"/>
      <c r="AC174" s="800"/>
      <c r="AD174" s="800"/>
      <c r="AE174" s="800"/>
    </row>
    <row r="175" spans="1:31" ht="15.75" customHeight="1" x14ac:dyDescent="0.25">
      <c r="A175" s="902"/>
      <c r="B175" s="800"/>
      <c r="C175" s="800"/>
      <c r="D175" s="800"/>
      <c r="E175" s="800"/>
      <c r="F175" s="800"/>
      <c r="G175" s="801"/>
      <c r="H175" s="800"/>
      <c r="I175" s="800"/>
      <c r="J175" s="800"/>
      <c r="K175" s="800"/>
      <c r="L175" s="800"/>
      <c r="M175" s="800"/>
      <c r="N175" s="800"/>
      <c r="O175" s="800"/>
      <c r="P175" s="800"/>
      <c r="Q175" s="800"/>
      <c r="R175" s="800"/>
      <c r="S175" s="800"/>
      <c r="T175" s="800"/>
      <c r="U175" s="800"/>
      <c r="V175" s="800"/>
      <c r="W175" s="800"/>
      <c r="X175" s="800"/>
      <c r="Y175" s="800"/>
      <c r="Z175" s="800"/>
      <c r="AA175" s="800"/>
      <c r="AB175" s="800"/>
      <c r="AC175" s="800"/>
      <c r="AD175" s="800"/>
      <c r="AE175" s="800"/>
    </row>
    <row r="176" spans="1:31" ht="15.75" customHeight="1" x14ac:dyDescent="0.25">
      <c r="A176" s="902"/>
      <c r="B176" s="800"/>
      <c r="C176" s="800"/>
      <c r="D176" s="800"/>
      <c r="E176" s="800"/>
      <c r="F176" s="800"/>
      <c r="G176" s="801"/>
      <c r="H176" s="800"/>
      <c r="I176" s="800"/>
      <c r="J176" s="800"/>
      <c r="K176" s="800"/>
      <c r="L176" s="800"/>
      <c r="M176" s="800"/>
      <c r="N176" s="800"/>
      <c r="O176" s="800"/>
      <c r="P176" s="800"/>
      <c r="Q176" s="800"/>
      <c r="R176" s="800"/>
      <c r="S176" s="800"/>
      <c r="T176" s="800"/>
      <c r="U176" s="800"/>
      <c r="V176" s="800"/>
      <c r="W176" s="800"/>
      <c r="X176" s="800"/>
      <c r="Y176" s="800"/>
      <c r="Z176" s="800"/>
      <c r="AA176" s="800"/>
      <c r="AB176" s="800"/>
      <c r="AC176" s="800"/>
      <c r="AD176" s="800"/>
      <c r="AE176" s="800"/>
    </row>
    <row r="177" spans="1:31" ht="15.75" customHeight="1" x14ac:dyDescent="0.25">
      <c r="A177" s="902"/>
      <c r="B177" s="800"/>
      <c r="C177" s="800"/>
      <c r="D177" s="800"/>
      <c r="E177" s="800"/>
      <c r="F177" s="800"/>
      <c r="G177" s="801"/>
      <c r="H177" s="800"/>
      <c r="I177" s="800"/>
      <c r="J177" s="800"/>
      <c r="K177" s="800"/>
      <c r="L177" s="800"/>
      <c r="M177" s="800"/>
      <c r="N177" s="800"/>
      <c r="O177" s="800"/>
      <c r="P177" s="800"/>
      <c r="Q177" s="800"/>
      <c r="R177" s="800"/>
      <c r="S177" s="800"/>
      <c r="T177" s="800"/>
      <c r="U177" s="800"/>
      <c r="V177" s="800"/>
      <c r="W177" s="800"/>
      <c r="X177" s="800"/>
      <c r="Y177" s="800"/>
      <c r="Z177" s="800"/>
      <c r="AA177" s="800"/>
      <c r="AB177" s="800"/>
      <c r="AC177" s="800"/>
      <c r="AD177" s="800"/>
      <c r="AE177" s="800"/>
    </row>
    <row r="178" spans="1:31" ht="15.75" customHeight="1" x14ac:dyDescent="0.25">
      <c r="A178" s="902"/>
      <c r="B178" s="800"/>
      <c r="C178" s="800"/>
      <c r="D178" s="800"/>
      <c r="E178" s="800"/>
      <c r="F178" s="800"/>
      <c r="G178" s="801"/>
      <c r="H178" s="800"/>
      <c r="I178" s="800"/>
      <c r="J178" s="800"/>
      <c r="K178" s="800"/>
      <c r="L178" s="800"/>
      <c r="M178" s="800"/>
      <c r="N178" s="800"/>
      <c r="O178" s="800"/>
      <c r="P178" s="800"/>
      <c r="Q178" s="800"/>
      <c r="R178" s="800"/>
      <c r="S178" s="800"/>
      <c r="T178" s="800"/>
      <c r="U178" s="800"/>
      <c r="V178" s="800"/>
      <c r="W178" s="800"/>
      <c r="X178" s="800"/>
      <c r="Y178" s="800"/>
      <c r="Z178" s="800"/>
      <c r="AA178" s="800"/>
      <c r="AB178" s="800"/>
      <c r="AC178" s="800"/>
      <c r="AD178" s="800"/>
      <c r="AE178" s="800"/>
    </row>
    <row r="179" spans="1:31" ht="15.75" customHeight="1" x14ac:dyDescent="0.25">
      <c r="A179" s="902"/>
      <c r="B179" s="800"/>
      <c r="C179" s="800"/>
      <c r="D179" s="800"/>
      <c r="E179" s="800"/>
      <c r="F179" s="800"/>
      <c r="G179" s="801"/>
      <c r="H179" s="800"/>
      <c r="I179" s="800"/>
      <c r="J179" s="800"/>
      <c r="K179" s="800"/>
      <c r="L179" s="800"/>
      <c r="M179" s="800"/>
      <c r="N179" s="800"/>
      <c r="O179" s="800"/>
      <c r="P179" s="800"/>
      <c r="Q179" s="800"/>
      <c r="R179" s="800"/>
      <c r="S179" s="800"/>
      <c r="T179" s="800"/>
      <c r="U179" s="800"/>
      <c r="V179" s="800"/>
      <c r="W179" s="800"/>
      <c r="X179" s="800"/>
      <c r="Y179" s="800"/>
      <c r="Z179" s="800"/>
      <c r="AA179" s="800"/>
      <c r="AB179" s="800"/>
      <c r="AC179" s="800"/>
      <c r="AD179" s="800"/>
      <c r="AE179" s="800"/>
    </row>
    <row r="180" spans="1:31" ht="15.75" customHeight="1" x14ac:dyDescent="0.25">
      <c r="A180" s="902"/>
      <c r="B180" s="800"/>
      <c r="C180" s="800"/>
      <c r="D180" s="800"/>
      <c r="E180" s="800"/>
      <c r="F180" s="800"/>
      <c r="G180" s="801"/>
      <c r="H180" s="800"/>
      <c r="I180" s="800"/>
      <c r="J180" s="800"/>
      <c r="K180" s="800"/>
      <c r="L180" s="800"/>
      <c r="M180" s="800"/>
      <c r="N180" s="800"/>
      <c r="O180" s="800"/>
      <c r="P180" s="800"/>
      <c r="Q180" s="800"/>
      <c r="R180" s="800"/>
      <c r="S180" s="800"/>
      <c r="T180" s="800"/>
      <c r="U180" s="800"/>
      <c r="V180" s="800"/>
      <c r="W180" s="800"/>
      <c r="X180" s="800"/>
      <c r="Y180" s="800"/>
      <c r="Z180" s="800"/>
      <c r="AA180" s="800"/>
      <c r="AB180" s="800"/>
      <c r="AC180" s="800"/>
      <c r="AD180" s="800"/>
      <c r="AE180" s="800"/>
    </row>
    <row r="181" spans="1:31" ht="15.75" customHeight="1" x14ac:dyDescent="0.25">
      <c r="A181" s="902"/>
      <c r="B181" s="800"/>
      <c r="C181" s="800"/>
      <c r="D181" s="800"/>
      <c r="E181" s="800"/>
      <c r="F181" s="800"/>
      <c r="G181" s="801"/>
      <c r="H181" s="800"/>
      <c r="I181" s="800"/>
      <c r="J181" s="800"/>
      <c r="K181" s="800"/>
      <c r="L181" s="800"/>
      <c r="M181" s="800"/>
      <c r="N181" s="800"/>
      <c r="O181" s="800"/>
      <c r="P181" s="800"/>
      <c r="Q181" s="800"/>
      <c r="R181" s="800"/>
      <c r="S181" s="800"/>
      <c r="T181" s="800"/>
      <c r="U181" s="800"/>
      <c r="V181" s="800"/>
      <c r="W181" s="800"/>
      <c r="X181" s="800"/>
      <c r="Y181" s="800"/>
      <c r="Z181" s="800"/>
      <c r="AA181" s="800"/>
      <c r="AB181" s="800"/>
      <c r="AC181" s="800"/>
      <c r="AD181" s="800"/>
      <c r="AE181" s="800"/>
    </row>
    <row r="182" spans="1:31" ht="15.75" customHeight="1" x14ac:dyDescent="0.25">
      <c r="A182" s="902"/>
      <c r="B182" s="800"/>
      <c r="C182" s="800"/>
      <c r="D182" s="800"/>
      <c r="E182" s="800"/>
      <c r="F182" s="800"/>
      <c r="G182" s="801"/>
      <c r="H182" s="800"/>
      <c r="I182" s="800"/>
      <c r="J182" s="800"/>
      <c r="K182" s="800"/>
      <c r="L182" s="800"/>
      <c r="M182" s="800"/>
      <c r="N182" s="800"/>
      <c r="O182" s="800"/>
      <c r="P182" s="800"/>
      <c r="Q182" s="800"/>
      <c r="R182" s="800"/>
      <c r="S182" s="800"/>
      <c r="T182" s="800"/>
      <c r="U182" s="800"/>
      <c r="V182" s="800"/>
      <c r="W182" s="800"/>
      <c r="X182" s="800"/>
      <c r="Y182" s="800"/>
      <c r="Z182" s="800"/>
      <c r="AA182" s="800"/>
      <c r="AB182" s="800"/>
      <c r="AC182" s="800"/>
      <c r="AD182" s="800"/>
      <c r="AE182" s="800"/>
    </row>
    <row r="183" spans="1:31" ht="15.75" customHeight="1" x14ac:dyDescent="0.25">
      <c r="A183" s="902"/>
      <c r="B183" s="800"/>
      <c r="C183" s="800"/>
      <c r="D183" s="800"/>
      <c r="E183" s="800"/>
      <c r="F183" s="800"/>
      <c r="G183" s="801"/>
      <c r="H183" s="800"/>
      <c r="I183" s="800"/>
      <c r="J183" s="800"/>
      <c r="K183" s="800"/>
      <c r="L183" s="800"/>
      <c r="M183" s="800"/>
      <c r="N183" s="800"/>
      <c r="O183" s="800"/>
      <c r="P183" s="800"/>
      <c r="Q183" s="800"/>
      <c r="R183" s="800"/>
      <c r="S183" s="800"/>
      <c r="T183" s="800"/>
      <c r="U183" s="800"/>
      <c r="V183" s="800"/>
      <c r="W183" s="800"/>
      <c r="X183" s="800"/>
      <c r="Y183" s="800"/>
      <c r="Z183" s="800"/>
      <c r="AA183" s="800"/>
      <c r="AB183" s="800"/>
      <c r="AC183" s="800"/>
      <c r="AD183" s="800"/>
      <c r="AE183" s="800"/>
    </row>
    <row r="184" spans="1:31" ht="15.75" customHeight="1" x14ac:dyDescent="0.25">
      <c r="A184" s="902"/>
      <c r="B184" s="800"/>
      <c r="C184" s="800"/>
      <c r="D184" s="800"/>
      <c r="E184" s="800"/>
      <c r="F184" s="800"/>
      <c r="G184" s="801"/>
      <c r="H184" s="800"/>
      <c r="I184" s="800"/>
      <c r="J184" s="800"/>
      <c r="K184" s="800"/>
      <c r="L184" s="800"/>
      <c r="M184" s="800"/>
      <c r="N184" s="800"/>
      <c r="O184" s="800"/>
      <c r="P184" s="800"/>
      <c r="Q184" s="800"/>
      <c r="R184" s="800"/>
      <c r="S184" s="800"/>
      <c r="T184" s="800"/>
      <c r="U184" s="800"/>
      <c r="V184" s="800"/>
      <c r="W184" s="800"/>
      <c r="X184" s="800"/>
      <c r="Y184" s="800"/>
      <c r="Z184" s="800"/>
      <c r="AA184" s="800"/>
      <c r="AB184" s="800"/>
      <c r="AC184" s="800"/>
      <c r="AD184" s="800"/>
      <c r="AE184" s="800"/>
    </row>
    <row r="185" spans="1:31" ht="15.75" customHeight="1" x14ac:dyDescent="0.25">
      <c r="A185" s="902"/>
      <c r="B185" s="800"/>
      <c r="C185" s="800"/>
      <c r="D185" s="800"/>
      <c r="E185" s="800"/>
      <c r="F185" s="800"/>
      <c r="G185" s="801"/>
      <c r="H185" s="800"/>
      <c r="I185" s="800"/>
      <c r="J185" s="800"/>
      <c r="K185" s="800"/>
      <c r="L185" s="800"/>
      <c r="M185" s="800"/>
      <c r="N185" s="800"/>
      <c r="O185" s="800"/>
      <c r="P185" s="800"/>
      <c r="Q185" s="800"/>
      <c r="R185" s="800"/>
      <c r="S185" s="800"/>
      <c r="T185" s="800"/>
      <c r="U185" s="800"/>
      <c r="V185" s="800"/>
      <c r="W185" s="800"/>
      <c r="X185" s="800"/>
      <c r="Y185" s="800"/>
      <c r="Z185" s="800"/>
      <c r="AA185" s="800"/>
      <c r="AB185" s="800"/>
      <c r="AC185" s="800"/>
      <c r="AD185" s="800"/>
      <c r="AE185" s="800"/>
    </row>
    <row r="186" spans="1:31" ht="15.75" customHeight="1" x14ac:dyDescent="0.25">
      <c r="A186" s="902"/>
      <c r="B186" s="800"/>
      <c r="C186" s="800"/>
      <c r="D186" s="800"/>
      <c r="E186" s="800"/>
      <c r="F186" s="800"/>
      <c r="G186" s="801"/>
      <c r="H186" s="800"/>
      <c r="I186" s="800"/>
      <c r="J186" s="800"/>
      <c r="K186" s="800"/>
      <c r="L186" s="800"/>
      <c r="M186" s="800"/>
      <c r="N186" s="800"/>
      <c r="O186" s="800"/>
      <c r="P186" s="800"/>
      <c r="Q186" s="800"/>
      <c r="R186" s="800"/>
      <c r="S186" s="800"/>
      <c r="T186" s="800"/>
      <c r="U186" s="800"/>
      <c r="V186" s="800"/>
      <c r="W186" s="800"/>
      <c r="X186" s="800"/>
      <c r="Y186" s="800"/>
      <c r="Z186" s="800"/>
      <c r="AA186" s="800"/>
      <c r="AB186" s="800"/>
      <c r="AC186" s="800"/>
      <c r="AD186" s="800"/>
      <c r="AE186" s="800"/>
    </row>
    <row r="187" spans="1:31" ht="15.75" customHeight="1" x14ac:dyDescent="0.25">
      <c r="A187" s="902"/>
      <c r="B187" s="800"/>
      <c r="C187" s="800"/>
      <c r="D187" s="800"/>
      <c r="E187" s="800"/>
      <c r="F187" s="800"/>
      <c r="G187" s="801"/>
      <c r="H187" s="800"/>
      <c r="I187" s="800"/>
      <c r="J187" s="800"/>
      <c r="K187" s="800"/>
      <c r="L187" s="800"/>
      <c r="M187" s="800"/>
      <c r="N187" s="800"/>
      <c r="O187" s="800"/>
      <c r="P187" s="800"/>
      <c r="Q187" s="800"/>
      <c r="R187" s="800"/>
      <c r="S187" s="800"/>
      <c r="T187" s="800"/>
      <c r="U187" s="800"/>
      <c r="V187" s="800"/>
      <c r="W187" s="800"/>
      <c r="X187" s="800"/>
      <c r="Y187" s="800"/>
      <c r="Z187" s="800"/>
      <c r="AA187" s="800"/>
      <c r="AB187" s="800"/>
      <c r="AC187" s="800"/>
      <c r="AD187" s="800"/>
      <c r="AE187" s="800"/>
    </row>
    <row r="188" spans="1:31" ht="15.75" customHeight="1" x14ac:dyDescent="0.25">
      <c r="A188" s="902"/>
      <c r="B188" s="800"/>
      <c r="C188" s="800"/>
      <c r="D188" s="800"/>
      <c r="E188" s="800"/>
      <c r="F188" s="800"/>
      <c r="G188" s="801"/>
      <c r="H188" s="800"/>
      <c r="I188" s="800"/>
      <c r="J188" s="800"/>
      <c r="K188" s="800"/>
      <c r="L188" s="800"/>
      <c r="M188" s="800"/>
      <c r="N188" s="800"/>
      <c r="O188" s="800"/>
      <c r="P188" s="800"/>
      <c r="Q188" s="800"/>
      <c r="R188" s="800"/>
      <c r="S188" s="800"/>
      <c r="T188" s="800"/>
      <c r="U188" s="800"/>
      <c r="V188" s="800"/>
      <c r="W188" s="800"/>
      <c r="X188" s="800"/>
      <c r="Y188" s="800"/>
      <c r="Z188" s="800"/>
      <c r="AA188" s="800"/>
      <c r="AB188" s="800"/>
      <c r="AC188" s="800"/>
      <c r="AD188" s="800"/>
      <c r="AE188" s="800"/>
    </row>
    <row r="189" spans="1:31" ht="15.75" customHeight="1" x14ac:dyDescent="0.25">
      <c r="A189" s="902"/>
      <c r="B189" s="800"/>
      <c r="C189" s="800"/>
      <c r="D189" s="800"/>
      <c r="E189" s="800"/>
      <c r="F189" s="800"/>
      <c r="G189" s="801"/>
      <c r="H189" s="800"/>
      <c r="I189" s="800"/>
      <c r="J189" s="800"/>
      <c r="K189" s="800"/>
      <c r="L189" s="800"/>
      <c r="M189" s="800"/>
      <c r="N189" s="800"/>
      <c r="O189" s="800"/>
      <c r="P189" s="800"/>
      <c r="Q189" s="800"/>
      <c r="R189" s="800"/>
      <c r="S189" s="800"/>
      <c r="T189" s="800"/>
      <c r="U189" s="800"/>
      <c r="V189" s="800"/>
      <c r="W189" s="800"/>
      <c r="X189" s="800"/>
      <c r="Y189" s="800"/>
      <c r="Z189" s="800"/>
      <c r="AA189" s="800"/>
      <c r="AB189" s="800"/>
      <c r="AC189" s="800"/>
      <c r="AD189" s="800"/>
      <c r="AE189" s="800"/>
    </row>
    <row r="190" spans="1:31" ht="15.75" customHeight="1" x14ac:dyDescent="0.25">
      <c r="A190" s="902"/>
      <c r="B190" s="800"/>
      <c r="C190" s="800"/>
      <c r="D190" s="800"/>
      <c r="E190" s="800"/>
      <c r="F190" s="800"/>
      <c r="G190" s="801"/>
      <c r="H190" s="800"/>
      <c r="I190" s="800"/>
      <c r="J190" s="800"/>
      <c r="K190" s="800"/>
      <c r="L190" s="800"/>
      <c r="M190" s="800"/>
      <c r="N190" s="800"/>
      <c r="O190" s="800"/>
      <c r="P190" s="800"/>
      <c r="Q190" s="800"/>
      <c r="R190" s="800"/>
      <c r="S190" s="800"/>
      <c r="T190" s="800"/>
      <c r="U190" s="800"/>
      <c r="V190" s="800"/>
      <c r="W190" s="800"/>
      <c r="X190" s="800"/>
      <c r="Y190" s="800"/>
      <c r="Z190" s="800"/>
      <c r="AA190" s="800"/>
      <c r="AB190" s="800"/>
      <c r="AC190" s="800"/>
      <c r="AD190" s="800"/>
      <c r="AE190" s="800"/>
    </row>
    <row r="191" spans="1:31" ht="15.75" customHeight="1" x14ac:dyDescent="0.25">
      <c r="A191" s="902"/>
      <c r="B191" s="800"/>
      <c r="C191" s="800"/>
      <c r="D191" s="800"/>
      <c r="E191" s="800"/>
      <c r="F191" s="800"/>
      <c r="G191" s="801"/>
      <c r="H191" s="800"/>
      <c r="I191" s="800"/>
      <c r="J191" s="800"/>
      <c r="K191" s="800"/>
      <c r="L191" s="800"/>
      <c r="M191" s="800"/>
      <c r="N191" s="800"/>
      <c r="O191" s="800"/>
      <c r="P191" s="800"/>
      <c r="Q191" s="800"/>
      <c r="R191" s="800"/>
      <c r="S191" s="800"/>
      <c r="T191" s="800"/>
      <c r="U191" s="800"/>
      <c r="V191" s="800"/>
      <c r="W191" s="800"/>
      <c r="X191" s="800"/>
      <c r="Y191" s="800"/>
      <c r="Z191" s="800"/>
      <c r="AA191" s="800"/>
      <c r="AB191" s="800"/>
      <c r="AC191" s="800"/>
      <c r="AD191" s="800"/>
      <c r="AE191" s="800"/>
    </row>
    <row r="192" spans="1:31" ht="15.75" customHeight="1" x14ac:dyDescent="0.25">
      <c r="A192" s="902"/>
      <c r="B192" s="800"/>
      <c r="C192" s="800"/>
      <c r="D192" s="800"/>
      <c r="E192" s="800"/>
      <c r="F192" s="800"/>
      <c r="G192" s="801"/>
      <c r="H192" s="800"/>
      <c r="I192" s="800"/>
      <c r="J192" s="800"/>
      <c r="K192" s="800"/>
      <c r="L192" s="800"/>
      <c r="M192" s="800"/>
      <c r="N192" s="800"/>
      <c r="O192" s="800"/>
      <c r="P192" s="800"/>
      <c r="Q192" s="800"/>
      <c r="R192" s="800"/>
      <c r="S192" s="800"/>
      <c r="T192" s="800"/>
      <c r="U192" s="800"/>
      <c r="V192" s="800"/>
      <c r="W192" s="800"/>
      <c r="X192" s="800"/>
      <c r="Y192" s="800"/>
      <c r="Z192" s="800"/>
      <c r="AA192" s="800"/>
      <c r="AB192" s="800"/>
      <c r="AC192" s="800"/>
      <c r="AD192" s="800"/>
      <c r="AE192" s="800"/>
    </row>
    <row r="193" spans="1:31" ht="15.75" customHeight="1" x14ac:dyDescent="0.25">
      <c r="A193" s="902"/>
      <c r="B193" s="800"/>
      <c r="C193" s="800"/>
      <c r="D193" s="800"/>
      <c r="E193" s="800"/>
      <c r="F193" s="800"/>
      <c r="G193" s="801"/>
      <c r="H193" s="800"/>
      <c r="I193" s="800"/>
      <c r="J193" s="800"/>
      <c r="K193" s="800"/>
      <c r="L193" s="800"/>
      <c r="M193" s="800"/>
      <c r="N193" s="800"/>
      <c r="O193" s="800"/>
      <c r="P193" s="800"/>
      <c r="Q193" s="800"/>
      <c r="R193" s="800"/>
      <c r="S193" s="800"/>
      <c r="T193" s="800"/>
      <c r="U193" s="800"/>
      <c r="V193" s="800"/>
      <c r="W193" s="800"/>
      <c r="X193" s="800"/>
      <c r="Y193" s="800"/>
      <c r="Z193" s="800"/>
      <c r="AA193" s="800"/>
      <c r="AB193" s="800"/>
      <c r="AC193" s="800"/>
      <c r="AD193" s="800"/>
      <c r="AE193" s="800"/>
    </row>
    <row r="194" spans="1:31" ht="15.75" customHeight="1" x14ac:dyDescent="0.25">
      <c r="A194" s="902"/>
      <c r="B194" s="800"/>
      <c r="C194" s="800"/>
      <c r="D194" s="800"/>
      <c r="E194" s="800"/>
      <c r="F194" s="800"/>
      <c r="G194" s="801"/>
      <c r="H194" s="800"/>
      <c r="I194" s="800"/>
      <c r="J194" s="800"/>
      <c r="K194" s="800"/>
      <c r="L194" s="800"/>
      <c r="M194" s="800"/>
      <c r="N194" s="800"/>
      <c r="O194" s="800"/>
      <c r="P194" s="800"/>
      <c r="Q194" s="800"/>
      <c r="R194" s="800"/>
      <c r="S194" s="800"/>
      <c r="T194" s="800"/>
      <c r="U194" s="800"/>
      <c r="V194" s="800"/>
      <c r="W194" s="800"/>
      <c r="X194" s="800"/>
      <c r="Y194" s="800"/>
      <c r="Z194" s="800"/>
      <c r="AA194" s="800"/>
      <c r="AB194" s="800"/>
      <c r="AC194" s="800"/>
      <c r="AD194" s="800"/>
      <c r="AE194" s="800"/>
    </row>
    <row r="195" spans="1:31" ht="15.75" customHeight="1" x14ac:dyDescent="0.25">
      <c r="A195" s="902"/>
      <c r="B195" s="800"/>
      <c r="C195" s="800"/>
      <c r="D195" s="800"/>
      <c r="E195" s="800"/>
      <c r="F195" s="800"/>
      <c r="G195" s="801"/>
      <c r="H195" s="800"/>
      <c r="I195" s="800"/>
      <c r="J195" s="800"/>
      <c r="K195" s="800"/>
      <c r="L195" s="800"/>
      <c r="M195" s="800"/>
      <c r="N195" s="800"/>
      <c r="O195" s="800"/>
      <c r="P195" s="800"/>
      <c r="Q195" s="800"/>
      <c r="R195" s="800"/>
      <c r="S195" s="800"/>
      <c r="T195" s="800"/>
      <c r="U195" s="800"/>
      <c r="V195" s="800"/>
      <c r="W195" s="800"/>
      <c r="X195" s="800"/>
      <c r="Y195" s="800"/>
      <c r="Z195" s="800"/>
      <c r="AA195" s="800"/>
      <c r="AB195" s="800"/>
      <c r="AC195" s="800"/>
      <c r="AD195" s="800"/>
      <c r="AE195" s="800"/>
    </row>
    <row r="196" spans="1:31" ht="15.75" customHeight="1" x14ac:dyDescent="0.25">
      <c r="A196" s="902"/>
      <c r="B196" s="800"/>
      <c r="C196" s="800"/>
      <c r="D196" s="800"/>
      <c r="E196" s="800"/>
      <c r="F196" s="800"/>
      <c r="G196" s="801"/>
      <c r="H196" s="800"/>
      <c r="I196" s="800"/>
      <c r="J196" s="800"/>
      <c r="K196" s="800"/>
      <c r="L196" s="800"/>
      <c r="M196" s="800"/>
      <c r="N196" s="800"/>
      <c r="O196" s="800"/>
      <c r="P196" s="800"/>
      <c r="Q196" s="800"/>
      <c r="R196" s="800"/>
      <c r="S196" s="800"/>
      <c r="T196" s="800"/>
      <c r="U196" s="800"/>
      <c r="V196" s="800"/>
      <c r="W196" s="800"/>
      <c r="X196" s="800"/>
      <c r="Y196" s="800"/>
      <c r="Z196" s="800"/>
      <c r="AA196" s="800"/>
      <c r="AB196" s="800"/>
      <c r="AC196" s="800"/>
      <c r="AD196" s="800"/>
      <c r="AE196" s="800"/>
    </row>
    <row r="197" spans="1:31" ht="15.75" customHeight="1" x14ac:dyDescent="0.25">
      <c r="A197" s="902"/>
      <c r="B197" s="800"/>
      <c r="C197" s="800"/>
      <c r="D197" s="800"/>
      <c r="E197" s="800"/>
      <c r="F197" s="800"/>
      <c r="G197" s="801"/>
      <c r="H197" s="800"/>
      <c r="I197" s="800"/>
      <c r="J197" s="800"/>
      <c r="K197" s="800"/>
      <c r="L197" s="800"/>
      <c r="M197" s="800"/>
      <c r="N197" s="800"/>
      <c r="O197" s="800"/>
      <c r="P197" s="800"/>
      <c r="Q197" s="800"/>
      <c r="R197" s="800"/>
      <c r="S197" s="800"/>
      <c r="T197" s="800"/>
      <c r="U197" s="800"/>
      <c r="V197" s="800"/>
      <c r="W197" s="800"/>
      <c r="X197" s="800"/>
      <c r="Y197" s="800"/>
      <c r="Z197" s="800"/>
      <c r="AA197" s="800"/>
      <c r="AB197" s="800"/>
      <c r="AC197" s="800"/>
      <c r="AD197" s="800"/>
      <c r="AE197" s="800"/>
    </row>
    <row r="198" spans="1:31" ht="15.75" customHeight="1" x14ac:dyDescent="0.25">
      <c r="A198" s="902"/>
      <c r="B198" s="800"/>
      <c r="C198" s="800"/>
      <c r="D198" s="800"/>
      <c r="E198" s="800"/>
      <c r="F198" s="800"/>
      <c r="G198" s="801"/>
      <c r="H198" s="800"/>
      <c r="I198" s="800"/>
      <c r="J198" s="800"/>
      <c r="K198" s="800"/>
      <c r="L198" s="800"/>
      <c r="M198" s="800"/>
      <c r="N198" s="800"/>
      <c r="O198" s="800"/>
      <c r="P198" s="800"/>
      <c r="Q198" s="800"/>
      <c r="R198" s="800"/>
      <c r="S198" s="800"/>
      <c r="T198" s="800"/>
      <c r="U198" s="800"/>
      <c r="V198" s="800"/>
      <c r="W198" s="800"/>
      <c r="X198" s="800"/>
      <c r="Y198" s="800"/>
      <c r="Z198" s="800"/>
      <c r="AA198" s="800"/>
      <c r="AB198" s="800"/>
      <c r="AC198" s="800"/>
      <c r="AD198" s="800"/>
      <c r="AE198" s="800"/>
    </row>
    <row r="199" spans="1:31" ht="15.75" customHeight="1" x14ac:dyDescent="0.25">
      <c r="A199" s="902"/>
      <c r="B199" s="800"/>
      <c r="C199" s="800"/>
      <c r="D199" s="800"/>
      <c r="E199" s="800"/>
      <c r="F199" s="800"/>
      <c r="G199" s="801"/>
      <c r="H199" s="800"/>
      <c r="I199" s="800"/>
      <c r="J199" s="800"/>
      <c r="K199" s="800"/>
      <c r="L199" s="800"/>
      <c r="M199" s="800"/>
      <c r="N199" s="800"/>
      <c r="O199" s="800"/>
      <c r="P199" s="800"/>
      <c r="Q199" s="800"/>
      <c r="R199" s="800"/>
      <c r="S199" s="800"/>
      <c r="T199" s="800"/>
      <c r="U199" s="800"/>
      <c r="V199" s="800"/>
      <c r="W199" s="800"/>
      <c r="X199" s="800"/>
      <c r="Y199" s="800"/>
      <c r="Z199" s="800"/>
      <c r="AA199" s="800"/>
      <c r="AB199" s="800"/>
      <c r="AC199" s="800"/>
      <c r="AD199" s="800"/>
      <c r="AE199" s="800"/>
    </row>
    <row r="200" spans="1:31" ht="15.75" customHeight="1" x14ac:dyDescent="0.25">
      <c r="A200" s="902"/>
      <c r="B200" s="800"/>
      <c r="C200" s="800"/>
      <c r="D200" s="800"/>
      <c r="E200" s="800"/>
      <c r="F200" s="800"/>
      <c r="G200" s="801"/>
      <c r="H200" s="800"/>
      <c r="I200" s="800"/>
      <c r="J200" s="800"/>
      <c r="K200" s="800"/>
      <c r="L200" s="800"/>
      <c r="M200" s="800"/>
      <c r="N200" s="800"/>
      <c r="O200" s="800"/>
      <c r="P200" s="800"/>
      <c r="Q200" s="800"/>
      <c r="R200" s="800"/>
      <c r="S200" s="800"/>
      <c r="T200" s="800"/>
      <c r="U200" s="800"/>
      <c r="V200" s="800"/>
      <c r="W200" s="800"/>
      <c r="X200" s="800"/>
      <c r="Y200" s="800"/>
      <c r="Z200" s="800"/>
      <c r="AA200" s="800"/>
      <c r="AB200" s="800"/>
      <c r="AC200" s="800"/>
      <c r="AD200" s="800"/>
      <c r="AE200" s="800"/>
    </row>
    <row r="201" spans="1:31" ht="15.75" customHeight="1" x14ac:dyDescent="0.25">
      <c r="A201" s="902"/>
      <c r="B201" s="800"/>
      <c r="C201" s="800"/>
      <c r="D201" s="800"/>
      <c r="E201" s="800"/>
      <c r="F201" s="800"/>
      <c r="G201" s="801"/>
      <c r="H201" s="800"/>
      <c r="I201" s="800"/>
      <c r="J201" s="800"/>
      <c r="K201" s="800"/>
      <c r="L201" s="800"/>
      <c r="M201" s="800"/>
      <c r="N201" s="800"/>
      <c r="O201" s="800"/>
      <c r="P201" s="800"/>
      <c r="Q201" s="800"/>
      <c r="R201" s="800"/>
      <c r="S201" s="800"/>
      <c r="T201" s="800"/>
      <c r="U201" s="800"/>
      <c r="V201" s="800"/>
      <c r="W201" s="800"/>
      <c r="X201" s="800"/>
      <c r="Y201" s="800"/>
      <c r="Z201" s="800"/>
      <c r="AA201" s="800"/>
      <c r="AB201" s="800"/>
      <c r="AC201" s="800"/>
      <c r="AD201" s="800"/>
      <c r="AE201" s="800"/>
    </row>
    <row r="202" spans="1:31" ht="15.75" customHeight="1" x14ac:dyDescent="0.25">
      <c r="A202" s="902"/>
      <c r="B202" s="800"/>
      <c r="C202" s="800"/>
      <c r="D202" s="800"/>
      <c r="E202" s="800"/>
      <c r="F202" s="800"/>
      <c r="G202" s="801"/>
      <c r="H202" s="800"/>
      <c r="I202" s="800"/>
      <c r="J202" s="800"/>
      <c r="K202" s="800"/>
      <c r="L202" s="800"/>
      <c r="M202" s="800"/>
      <c r="N202" s="800"/>
      <c r="O202" s="800"/>
      <c r="P202" s="800"/>
      <c r="Q202" s="800"/>
      <c r="R202" s="800"/>
      <c r="S202" s="800"/>
      <c r="T202" s="800"/>
      <c r="U202" s="800"/>
      <c r="V202" s="800"/>
      <c r="W202" s="800"/>
      <c r="X202" s="800"/>
      <c r="Y202" s="800"/>
      <c r="Z202" s="800"/>
      <c r="AA202" s="800"/>
      <c r="AB202" s="800"/>
      <c r="AC202" s="800"/>
      <c r="AD202" s="800"/>
      <c r="AE202" s="800"/>
    </row>
    <row r="203" spans="1:31" ht="15.75" customHeight="1" x14ac:dyDescent="0.25">
      <c r="A203" s="902"/>
      <c r="B203" s="800"/>
      <c r="C203" s="800"/>
      <c r="D203" s="800"/>
      <c r="E203" s="800"/>
      <c r="F203" s="800"/>
      <c r="G203" s="801"/>
      <c r="H203" s="800"/>
      <c r="I203" s="800"/>
      <c r="J203" s="800"/>
      <c r="K203" s="800"/>
      <c r="L203" s="800"/>
      <c r="M203" s="800"/>
      <c r="N203" s="800"/>
      <c r="O203" s="800"/>
      <c r="P203" s="800"/>
      <c r="Q203" s="800"/>
      <c r="R203" s="800"/>
      <c r="S203" s="800"/>
      <c r="T203" s="800"/>
      <c r="U203" s="800"/>
      <c r="V203" s="800"/>
      <c r="W203" s="800"/>
      <c r="X203" s="800"/>
      <c r="Y203" s="800"/>
      <c r="Z203" s="800"/>
      <c r="AA203" s="800"/>
      <c r="AB203" s="800"/>
      <c r="AC203" s="800"/>
      <c r="AD203" s="800"/>
      <c r="AE203" s="800"/>
    </row>
    <row r="204" spans="1:31" ht="15.75" customHeight="1" x14ac:dyDescent="0.25">
      <c r="A204" s="902"/>
      <c r="B204" s="800"/>
      <c r="C204" s="800"/>
      <c r="D204" s="800"/>
      <c r="E204" s="800"/>
      <c r="F204" s="800"/>
      <c r="G204" s="801"/>
      <c r="H204" s="800"/>
      <c r="I204" s="800"/>
      <c r="J204" s="800"/>
      <c r="K204" s="800"/>
      <c r="L204" s="800"/>
      <c r="M204" s="800"/>
      <c r="N204" s="800"/>
      <c r="O204" s="800"/>
      <c r="P204" s="800"/>
      <c r="Q204" s="800"/>
      <c r="R204" s="800"/>
      <c r="S204" s="800"/>
      <c r="T204" s="800"/>
      <c r="U204" s="800"/>
      <c r="V204" s="800"/>
      <c r="W204" s="800"/>
      <c r="X204" s="800"/>
      <c r="Y204" s="800"/>
      <c r="Z204" s="800"/>
      <c r="AA204" s="800"/>
      <c r="AB204" s="800"/>
      <c r="AC204" s="800"/>
      <c r="AD204" s="800"/>
      <c r="AE204" s="800"/>
    </row>
    <row r="205" spans="1:31" ht="15.75" customHeight="1" x14ac:dyDescent="0.25">
      <c r="A205" s="902"/>
      <c r="B205" s="800"/>
      <c r="C205" s="800"/>
      <c r="D205" s="800"/>
      <c r="E205" s="800"/>
      <c r="F205" s="800"/>
      <c r="G205" s="801"/>
      <c r="H205" s="800"/>
      <c r="I205" s="800"/>
      <c r="J205" s="800"/>
      <c r="K205" s="800"/>
      <c r="L205" s="800"/>
      <c r="M205" s="800"/>
      <c r="N205" s="800"/>
      <c r="O205" s="800"/>
      <c r="P205" s="800"/>
      <c r="Q205" s="800"/>
      <c r="R205" s="800"/>
      <c r="S205" s="800"/>
      <c r="T205" s="800"/>
      <c r="U205" s="800"/>
      <c r="V205" s="800"/>
      <c r="W205" s="800"/>
      <c r="X205" s="800"/>
      <c r="Y205" s="800"/>
      <c r="Z205" s="800"/>
      <c r="AA205" s="800"/>
      <c r="AB205" s="800"/>
      <c r="AC205" s="800"/>
      <c r="AD205" s="800"/>
      <c r="AE205" s="800"/>
    </row>
    <row r="206" spans="1:31" ht="15.75" customHeight="1" x14ac:dyDescent="0.25">
      <c r="A206" s="902"/>
      <c r="B206" s="800"/>
      <c r="C206" s="800"/>
      <c r="D206" s="800"/>
      <c r="E206" s="800"/>
      <c r="F206" s="800"/>
      <c r="G206" s="801"/>
      <c r="H206" s="800"/>
      <c r="I206" s="800"/>
      <c r="J206" s="800"/>
      <c r="K206" s="800"/>
      <c r="L206" s="800"/>
      <c r="M206" s="800"/>
      <c r="N206" s="800"/>
      <c r="O206" s="800"/>
      <c r="P206" s="800"/>
      <c r="Q206" s="800"/>
      <c r="R206" s="800"/>
      <c r="S206" s="800"/>
      <c r="T206" s="800"/>
      <c r="U206" s="800"/>
      <c r="V206" s="800"/>
      <c r="W206" s="800"/>
      <c r="X206" s="800"/>
      <c r="Y206" s="800"/>
      <c r="Z206" s="800"/>
      <c r="AA206" s="800"/>
      <c r="AB206" s="800"/>
      <c r="AC206" s="800"/>
      <c r="AD206" s="800"/>
      <c r="AE206" s="800"/>
    </row>
    <row r="207" spans="1:31" ht="15.75" customHeight="1" x14ac:dyDescent="0.25">
      <c r="A207" s="902"/>
      <c r="B207" s="800"/>
      <c r="C207" s="800"/>
      <c r="D207" s="800"/>
      <c r="E207" s="800"/>
      <c r="F207" s="800"/>
      <c r="G207" s="801"/>
      <c r="H207" s="800"/>
      <c r="I207" s="800"/>
      <c r="J207" s="800"/>
      <c r="K207" s="800"/>
      <c r="L207" s="800"/>
      <c r="M207" s="800"/>
      <c r="N207" s="800"/>
      <c r="O207" s="800"/>
      <c r="P207" s="800"/>
      <c r="Q207" s="800"/>
      <c r="R207" s="800"/>
      <c r="S207" s="800"/>
      <c r="T207" s="800"/>
      <c r="U207" s="800"/>
      <c r="V207" s="800"/>
      <c r="W207" s="800"/>
      <c r="X207" s="800"/>
      <c r="Y207" s="800"/>
      <c r="Z207" s="800"/>
      <c r="AA207" s="800"/>
      <c r="AB207" s="800"/>
      <c r="AC207" s="800"/>
      <c r="AD207" s="800"/>
      <c r="AE207" s="800"/>
    </row>
    <row r="208" spans="1:31" ht="15.75" customHeight="1" x14ac:dyDescent="0.25">
      <c r="A208" s="902"/>
      <c r="B208" s="800"/>
      <c r="C208" s="800"/>
      <c r="D208" s="800"/>
      <c r="E208" s="800"/>
      <c r="F208" s="800"/>
      <c r="G208" s="801"/>
      <c r="H208" s="800"/>
      <c r="I208" s="800"/>
      <c r="J208" s="800"/>
      <c r="K208" s="800"/>
      <c r="L208" s="800"/>
      <c r="M208" s="800"/>
      <c r="N208" s="800"/>
      <c r="O208" s="800"/>
      <c r="P208" s="800"/>
      <c r="Q208" s="800"/>
      <c r="R208" s="800"/>
      <c r="S208" s="800"/>
      <c r="T208" s="800"/>
      <c r="U208" s="800"/>
      <c r="V208" s="800"/>
      <c r="W208" s="800"/>
      <c r="X208" s="800"/>
      <c r="Y208" s="800"/>
      <c r="Z208" s="800"/>
      <c r="AA208" s="800"/>
      <c r="AB208" s="800"/>
      <c r="AC208" s="800"/>
      <c r="AD208" s="800"/>
      <c r="AE208" s="800"/>
    </row>
    <row r="209" spans="1:31" ht="15.75" customHeight="1" x14ac:dyDescent="0.25">
      <c r="A209" s="902"/>
      <c r="B209" s="800"/>
      <c r="C209" s="800"/>
      <c r="D209" s="800"/>
      <c r="E209" s="800"/>
      <c r="F209" s="800"/>
      <c r="G209" s="801"/>
      <c r="H209" s="800"/>
      <c r="I209" s="800"/>
      <c r="J209" s="800"/>
      <c r="K209" s="800"/>
      <c r="L209" s="800"/>
      <c r="M209" s="800"/>
      <c r="N209" s="800"/>
      <c r="O209" s="800"/>
      <c r="P209" s="800"/>
      <c r="Q209" s="800"/>
      <c r="R209" s="800"/>
      <c r="S209" s="800"/>
      <c r="T209" s="800"/>
      <c r="U209" s="800"/>
      <c r="V209" s="800"/>
      <c r="W209" s="800"/>
      <c r="X209" s="800"/>
      <c r="Y209" s="800"/>
      <c r="Z209" s="800"/>
      <c r="AA209" s="800"/>
      <c r="AB209" s="800"/>
      <c r="AC209" s="800"/>
      <c r="AD209" s="800"/>
      <c r="AE209" s="800"/>
    </row>
    <row r="210" spans="1:31" ht="15.75" customHeight="1" x14ac:dyDescent="0.25">
      <c r="A210" s="902"/>
      <c r="B210" s="800"/>
      <c r="C210" s="800"/>
      <c r="D210" s="800"/>
      <c r="E210" s="800"/>
      <c r="F210" s="800"/>
      <c r="G210" s="801"/>
      <c r="H210" s="800"/>
      <c r="I210" s="800"/>
      <c r="J210" s="800"/>
      <c r="K210" s="800"/>
      <c r="L210" s="800"/>
      <c r="M210" s="800"/>
      <c r="N210" s="800"/>
      <c r="O210" s="800"/>
      <c r="P210" s="800"/>
      <c r="Q210" s="800"/>
      <c r="R210" s="800"/>
      <c r="S210" s="800"/>
      <c r="T210" s="800"/>
      <c r="U210" s="800"/>
      <c r="V210" s="800"/>
      <c r="W210" s="800"/>
      <c r="X210" s="800"/>
      <c r="Y210" s="800"/>
      <c r="Z210" s="800"/>
      <c r="AA210" s="800"/>
      <c r="AB210" s="800"/>
      <c r="AC210" s="800"/>
      <c r="AD210" s="800"/>
      <c r="AE210" s="800"/>
    </row>
    <row r="211" spans="1:31" ht="15.75" customHeight="1" x14ac:dyDescent="0.25">
      <c r="A211" s="902"/>
      <c r="B211" s="800"/>
      <c r="C211" s="800"/>
      <c r="D211" s="800"/>
      <c r="E211" s="800"/>
      <c r="F211" s="800"/>
      <c r="G211" s="801"/>
      <c r="H211" s="800"/>
      <c r="I211" s="800"/>
      <c r="J211" s="800"/>
      <c r="K211" s="800"/>
      <c r="L211" s="800"/>
      <c r="M211" s="800"/>
      <c r="N211" s="800"/>
      <c r="O211" s="800"/>
      <c r="P211" s="800"/>
      <c r="Q211" s="800"/>
      <c r="R211" s="800"/>
      <c r="S211" s="800"/>
      <c r="T211" s="800"/>
      <c r="U211" s="800"/>
      <c r="V211" s="800"/>
      <c r="W211" s="800"/>
      <c r="X211" s="800"/>
      <c r="Y211" s="800"/>
      <c r="Z211" s="800"/>
      <c r="AA211" s="800"/>
      <c r="AB211" s="800"/>
      <c r="AC211" s="800"/>
      <c r="AD211" s="800"/>
      <c r="AE211" s="800"/>
    </row>
    <row r="212" spans="1:31" ht="15.75" customHeight="1" x14ac:dyDescent="0.25">
      <c r="A212" s="902"/>
      <c r="B212" s="800"/>
      <c r="C212" s="800"/>
      <c r="D212" s="800"/>
      <c r="E212" s="800"/>
      <c r="F212" s="800"/>
      <c r="G212" s="801"/>
      <c r="H212" s="800"/>
      <c r="I212" s="800"/>
      <c r="J212" s="800"/>
      <c r="K212" s="800"/>
      <c r="L212" s="800"/>
      <c r="M212" s="800"/>
      <c r="N212" s="800"/>
      <c r="O212" s="800"/>
      <c r="P212" s="800"/>
      <c r="Q212" s="800"/>
      <c r="R212" s="800"/>
      <c r="S212" s="800"/>
      <c r="T212" s="800"/>
      <c r="U212" s="800"/>
      <c r="V212" s="800"/>
      <c r="W212" s="800"/>
      <c r="X212" s="800"/>
      <c r="Y212" s="800"/>
      <c r="Z212" s="800"/>
      <c r="AA212" s="800"/>
      <c r="AB212" s="800"/>
      <c r="AC212" s="800"/>
      <c r="AD212" s="800"/>
      <c r="AE212" s="800"/>
    </row>
    <row r="213" spans="1:31" ht="15.75" customHeight="1" x14ac:dyDescent="0.25">
      <c r="A213" s="902"/>
      <c r="B213" s="800"/>
      <c r="C213" s="800"/>
      <c r="D213" s="800"/>
      <c r="E213" s="800"/>
      <c r="F213" s="800"/>
      <c r="G213" s="801"/>
      <c r="H213" s="800"/>
      <c r="I213" s="800"/>
      <c r="J213" s="800"/>
      <c r="K213" s="800"/>
      <c r="L213" s="800"/>
      <c r="M213" s="800"/>
      <c r="N213" s="800"/>
      <c r="O213" s="800"/>
      <c r="P213" s="800"/>
      <c r="Q213" s="800"/>
      <c r="R213" s="800"/>
      <c r="S213" s="800"/>
      <c r="T213" s="800"/>
      <c r="U213" s="800"/>
      <c r="V213" s="800"/>
      <c r="W213" s="800"/>
      <c r="X213" s="800"/>
      <c r="Y213" s="800"/>
      <c r="Z213" s="800"/>
      <c r="AA213" s="800"/>
      <c r="AB213" s="800"/>
      <c r="AC213" s="800"/>
      <c r="AD213" s="800"/>
      <c r="AE213" s="800"/>
    </row>
    <row r="214" spans="1:31" ht="15.75" customHeight="1" x14ac:dyDescent="0.25">
      <c r="A214" s="902"/>
      <c r="B214" s="800"/>
      <c r="C214" s="800"/>
      <c r="D214" s="800"/>
      <c r="E214" s="800"/>
      <c r="F214" s="800"/>
      <c r="G214" s="801"/>
      <c r="H214" s="800"/>
      <c r="I214" s="800"/>
      <c r="J214" s="800"/>
      <c r="K214" s="800"/>
      <c r="L214" s="800"/>
      <c r="M214" s="800"/>
      <c r="N214" s="800"/>
      <c r="O214" s="800"/>
      <c r="P214" s="800"/>
      <c r="Q214" s="800"/>
      <c r="R214" s="800"/>
      <c r="S214" s="800"/>
      <c r="T214" s="800"/>
      <c r="U214" s="800"/>
      <c r="V214" s="800"/>
      <c r="W214" s="800"/>
      <c r="X214" s="800"/>
      <c r="Y214" s="800"/>
      <c r="Z214" s="800"/>
      <c r="AA214" s="800"/>
      <c r="AB214" s="800"/>
      <c r="AC214" s="800"/>
      <c r="AD214" s="800"/>
      <c r="AE214" s="800"/>
    </row>
    <row r="215" spans="1:31" ht="15.75" customHeight="1" x14ac:dyDescent="0.25">
      <c r="A215" s="902"/>
      <c r="B215" s="800"/>
      <c r="C215" s="800"/>
      <c r="D215" s="800"/>
      <c r="E215" s="800"/>
      <c r="F215" s="800"/>
      <c r="G215" s="801"/>
      <c r="H215" s="800"/>
      <c r="I215" s="800"/>
      <c r="J215" s="800"/>
      <c r="K215" s="800"/>
      <c r="L215" s="800"/>
      <c r="M215" s="800"/>
      <c r="N215" s="800"/>
      <c r="O215" s="800"/>
      <c r="P215" s="800"/>
      <c r="Q215" s="800"/>
      <c r="R215" s="800"/>
      <c r="S215" s="800"/>
      <c r="T215" s="800"/>
      <c r="U215" s="800"/>
      <c r="V215" s="800"/>
      <c r="W215" s="800"/>
      <c r="X215" s="800"/>
      <c r="Y215" s="800"/>
      <c r="Z215" s="800"/>
      <c r="AA215" s="800"/>
      <c r="AB215" s="800"/>
      <c r="AC215" s="800"/>
      <c r="AD215" s="800"/>
      <c r="AE215" s="800"/>
    </row>
    <row r="216" spans="1:31" ht="15.75" customHeight="1" x14ac:dyDescent="0.25">
      <c r="A216" s="902"/>
      <c r="B216" s="800"/>
      <c r="C216" s="800"/>
      <c r="D216" s="800"/>
      <c r="E216" s="800"/>
      <c r="F216" s="800"/>
      <c r="G216" s="801"/>
      <c r="H216" s="800"/>
      <c r="I216" s="800"/>
      <c r="J216" s="800"/>
      <c r="K216" s="800"/>
      <c r="L216" s="800"/>
      <c r="M216" s="800"/>
      <c r="N216" s="800"/>
      <c r="O216" s="800"/>
      <c r="P216" s="800"/>
      <c r="Q216" s="800"/>
      <c r="R216" s="800"/>
      <c r="S216" s="800"/>
      <c r="T216" s="800"/>
      <c r="U216" s="800"/>
      <c r="V216" s="800"/>
      <c r="W216" s="800"/>
      <c r="X216" s="800"/>
      <c r="Y216" s="800"/>
      <c r="Z216" s="800"/>
      <c r="AA216" s="800"/>
      <c r="AB216" s="800"/>
      <c r="AC216" s="800"/>
      <c r="AD216" s="800"/>
      <c r="AE216" s="800"/>
    </row>
    <row r="217" spans="1:31" ht="15.75" customHeight="1" x14ac:dyDescent="0.25">
      <c r="A217" s="902"/>
      <c r="B217" s="800"/>
      <c r="C217" s="800"/>
      <c r="D217" s="800"/>
      <c r="E217" s="800"/>
      <c r="F217" s="800"/>
      <c r="G217" s="801"/>
      <c r="H217" s="800"/>
      <c r="I217" s="800"/>
      <c r="J217" s="800"/>
      <c r="K217" s="800"/>
      <c r="L217" s="800"/>
      <c r="M217" s="800"/>
      <c r="N217" s="800"/>
      <c r="O217" s="800"/>
      <c r="P217" s="800"/>
      <c r="Q217" s="800"/>
      <c r="R217" s="800"/>
      <c r="S217" s="800"/>
      <c r="T217" s="800"/>
      <c r="U217" s="800"/>
      <c r="V217" s="800"/>
      <c r="W217" s="800"/>
      <c r="X217" s="800"/>
      <c r="Y217" s="800"/>
      <c r="Z217" s="800"/>
      <c r="AA217" s="800"/>
      <c r="AB217" s="800"/>
      <c r="AC217" s="800"/>
      <c r="AD217" s="800"/>
      <c r="AE217" s="800"/>
    </row>
    <row r="218" spans="1:31" ht="15.75" customHeight="1" x14ac:dyDescent="0.25">
      <c r="A218" s="902"/>
      <c r="B218" s="800"/>
      <c r="C218" s="800"/>
      <c r="D218" s="800"/>
      <c r="E218" s="800"/>
      <c r="F218" s="800"/>
      <c r="G218" s="801"/>
      <c r="H218" s="800"/>
      <c r="I218" s="800"/>
      <c r="J218" s="800"/>
      <c r="K218" s="800"/>
      <c r="L218" s="800"/>
      <c r="M218" s="800"/>
      <c r="N218" s="800"/>
      <c r="O218" s="800"/>
      <c r="P218" s="800"/>
      <c r="Q218" s="800"/>
      <c r="R218" s="800"/>
      <c r="S218" s="800"/>
      <c r="T218" s="800"/>
      <c r="U218" s="800"/>
      <c r="V218" s="800"/>
      <c r="W218" s="800"/>
      <c r="X218" s="800"/>
      <c r="Y218" s="800"/>
      <c r="Z218" s="800"/>
      <c r="AA218" s="800"/>
      <c r="AB218" s="800"/>
      <c r="AC218" s="800"/>
      <c r="AD218" s="800"/>
      <c r="AE218" s="800"/>
    </row>
    <row r="219" spans="1:31" ht="15.75" customHeight="1" x14ac:dyDescent="0.25">
      <c r="A219" s="902"/>
      <c r="B219" s="800"/>
      <c r="C219" s="800"/>
      <c r="D219" s="800"/>
      <c r="E219" s="800"/>
      <c r="F219" s="800"/>
      <c r="G219" s="801"/>
      <c r="H219" s="800"/>
      <c r="I219" s="800"/>
      <c r="J219" s="800"/>
      <c r="K219" s="800"/>
      <c r="L219" s="800"/>
      <c r="M219" s="800"/>
      <c r="N219" s="800"/>
      <c r="O219" s="800"/>
      <c r="P219" s="800"/>
      <c r="Q219" s="800"/>
      <c r="R219" s="800"/>
      <c r="S219" s="800"/>
      <c r="T219" s="800"/>
      <c r="U219" s="800"/>
      <c r="V219" s="800"/>
      <c r="W219" s="800"/>
      <c r="X219" s="800"/>
      <c r="Y219" s="800"/>
      <c r="Z219" s="800"/>
      <c r="AA219" s="800"/>
      <c r="AB219" s="800"/>
      <c r="AC219" s="800"/>
      <c r="AD219" s="800"/>
      <c r="AE219" s="800"/>
    </row>
    <row r="220" spans="1:31" ht="15.75" customHeight="1" x14ac:dyDescent="0.25">
      <c r="A220" s="902"/>
      <c r="B220" s="800"/>
      <c r="C220" s="800"/>
      <c r="D220" s="800"/>
      <c r="E220" s="800"/>
      <c r="F220" s="800"/>
      <c r="G220" s="801"/>
      <c r="H220" s="800"/>
      <c r="I220" s="800"/>
      <c r="J220" s="800"/>
      <c r="K220" s="800"/>
      <c r="L220" s="800"/>
      <c r="M220" s="800"/>
      <c r="N220" s="800"/>
      <c r="O220" s="800"/>
      <c r="P220" s="800"/>
      <c r="Q220" s="800"/>
      <c r="R220" s="800"/>
      <c r="S220" s="800"/>
      <c r="T220" s="800"/>
      <c r="U220" s="800"/>
      <c r="V220" s="800"/>
      <c r="W220" s="800"/>
      <c r="X220" s="800"/>
      <c r="Y220" s="800"/>
      <c r="Z220" s="800"/>
      <c r="AA220" s="800"/>
      <c r="AB220" s="800"/>
      <c r="AC220" s="800"/>
      <c r="AD220" s="800"/>
      <c r="AE220" s="800"/>
    </row>
    <row r="221" spans="1:31" ht="15.75" customHeight="1" x14ac:dyDescent="0.25">
      <c r="A221" s="902"/>
      <c r="B221" s="800"/>
      <c r="C221" s="800"/>
      <c r="D221" s="800"/>
      <c r="E221" s="800"/>
      <c r="F221" s="800"/>
      <c r="G221" s="801"/>
      <c r="H221" s="800"/>
      <c r="I221" s="800"/>
      <c r="J221" s="800"/>
      <c r="K221" s="800"/>
      <c r="L221" s="800"/>
      <c r="M221" s="800"/>
      <c r="N221" s="800"/>
      <c r="O221" s="800"/>
      <c r="P221" s="800"/>
      <c r="Q221" s="800"/>
      <c r="R221" s="800"/>
      <c r="S221" s="800"/>
      <c r="T221" s="800"/>
      <c r="U221" s="800"/>
      <c r="V221" s="800"/>
      <c r="W221" s="800"/>
      <c r="X221" s="800"/>
      <c r="Y221" s="800"/>
      <c r="Z221" s="800"/>
      <c r="AA221" s="800"/>
      <c r="AB221" s="800"/>
      <c r="AC221" s="800"/>
      <c r="AD221" s="800"/>
      <c r="AE221" s="800"/>
    </row>
    <row r="222" spans="1:31" ht="15.75" customHeight="1" x14ac:dyDescent="0.25">
      <c r="A222" s="902"/>
      <c r="B222" s="800"/>
      <c r="C222" s="800"/>
      <c r="D222" s="800"/>
      <c r="E222" s="800"/>
      <c r="F222" s="800"/>
      <c r="G222" s="801"/>
      <c r="H222" s="800"/>
      <c r="I222" s="800"/>
      <c r="J222" s="800"/>
      <c r="K222" s="800"/>
      <c r="L222" s="800"/>
      <c r="M222" s="800"/>
      <c r="N222" s="800"/>
      <c r="O222" s="800"/>
      <c r="P222" s="800"/>
      <c r="Q222" s="800"/>
      <c r="R222" s="800"/>
      <c r="S222" s="800"/>
      <c r="T222" s="800"/>
      <c r="U222" s="800"/>
      <c r="V222" s="800"/>
      <c r="W222" s="800"/>
      <c r="X222" s="800"/>
      <c r="Y222" s="800"/>
      <c r="Z222" s="800"/>
      <c r="AA222" s="800"/>
      <c r="AB222" s="800"/>
      <c r="AC222" s="800"/>
      <c r="AD222" s="800"/>
      <c r="AE222" s="800"/>
    </row>
    <row r="223" spans="1:31" ht="15.75" customHeight="1" x14ac:dyDescent="0.25">
      <c r="A223" s="902"/>
      <c r="B223" s="800"/>
      <c r="C223" s="800"/>
      <c r="D223" s="800"/>
      <c r="E223" s="800"/>
      <c r="F223" s="800"/>
      <c r="G223" s="801"/>
      <c r="H223" s="800"/>
      <c r="I223" s="800"/>
      <c r="J223" s="800"/>
      <c r="K223" s="800"/>
      <c r="L223" s="800"/>
      <c r="M223" s="800"/>
      <c r="N223" s="800"/>
      <c r="O223" s="800"/>
      <c r="P223" s="800"/>
      <c r="Q223" s="800"/>
      <c r="R223" s="800"/>
      <c r="S223" s="800"/>
      <c r="T223" s="800"/>
      <c r="U223" s="800"/>
      <c r="V223" s="800"/>
      <c r="W223" s="800"/>
      <c r="X223" s="800"/>
      <c r="Y223" s="800"/>
      <c r="Z223" s="800"/>
      <c r="AA223" s="800"/>
      <c r="AB223" s="800"/>
      <c r="AC223" s="800"/>
      <c r="AD223" s="800"/>
      <c r="AE223" s="800"/>
    </row>
    <row r="224" spans="1:31" ht="15.75" customHeight="1" x14ac:dyDescent="0.25">
      <c r="A224" s="902"/>
      <c r="B224" s="800"/>
      <c r="C224" s="800"/>
      <c r="D224" s="800"/>
      <c r="E224" s="800"/>
      <c r="F224" s="800"/>
      <c r="G224" s="801"/>
      <c r="H224" s="800"/>
      <c r="I224" s="800"/>
      <c r="J224" s="800"/>
      <c r="K224" s="800"/>
      <c r="L224" s="800"/>
      <c r="M224" s="800"/>
      <c r="N224" s="800"/>
      <c r="O224" s="800"/>
      <c r="P224" s="800"/>
      <c r="Q224" s="800"/>
      <c r="R224" s="800"/>
      <c r="S224" s="800"/>
      <c r="T224" s="800"/>
      <c r="U224" s="800"/>
      <c r="V224" s="800"/>
      <c r="W224" s="800"/>
      <c r="X224" s="800"/>
      <c r="Y224" s="800"/>
      <c r="Z224" s="800"/>
      <c r="AA224" s="800"/>
      <c r="AB224" s="800"/>
      <c r="AC224" s="800"/>
      <c r="AD224" s="800"/>
      <c r="AE224" s="800"/>
    </row>
    <row r="225" spans="1:31" ht="15.75" customHeight="1" x14ac:dyDescent="0.25">
      <c r="A225" s="902"/>
      <c r="B225" s="800"/>
      <c r="C225" s="800"/>
      <c r="D225" s="800"/>
      <c r="E225" s="800"/>
      <c r="F225" s="800"/>
      <c r="G225" s="801"/>
      <c r="H225" s="800"/>
      <c r="I225" s="800"/>
      <c r="J225" s="800"/>
      <c r="K225" s="800"/>
      <c r="L225" s="800"/>
      <c r="M225" s="800"/>
      <c r="N225" s="800"/>
      <c r="O225" s="800"/>
      <c r="P225" s="800"/>
      <c r="Q225" s="800"/>
      <c r="R225" s="800"/>
      <c r="S225" s="800"/>
      <c r="T225" s="800"/>
      <c r="U225" s="800"/>
      <c r="V225" s="800"/>
      <c r="W225" s="800"/>
      <c r="X225" s="800"/>
      <c r="Y225" s="800"/>
      <c r="Z225" s="800"/>
      <c r="AA225" s="800"/>
      <c r="AB225" s="800"/>
      <c r="AC225" s="800"/>
      <c r="AD225" s="800"/>
      <c r="AE225" s="800"/>
    </row>
    <row r="226" spans="1:31" ht="15.75" customHeight="1" x14ac:dyDescent="0.25">
      <c r="A226" s="902"/>
      <c r="B226" s="800"/>
      <c r="C226" s="800"/>
      <c r="D226" s="800"/>
      <c r="E226" s="800"/>
      <c r="F226" s="800"/>
      <c r="G226" s="801"/>
      <c r="H226" s="800"/>
      <c r="I226" s="800"/>
      <c r="J226" s="800"/>
      <c r="K226" s="800"/>
      <c r="L226" s="800"/>
      <c r="M226" s="800"/>
      <c r="N226" s="800"/>
      <c r="O226" s="800"/>
      <c r="P226" s="800"/>
      <c r="Q226" s="800"/>
      <c r="R226" s="800"/>
      <c r="S226" s="800"/>
      <c r="T226" s="800"/>
      <c r="U226" s="800"/>
      <c r="V226" s="800"/>
      <c r="W226" s="800"/>
      <c r="X226" s="800"/>
      <c r="Y226" s="800"/>
      <c r="Z226" s="800"/>
      <c r="AA226" s="800"/>
      <c r="AB226" s="800"/>
      <c r="AC226" s="800"/>
      <c r="AD226" s="800"/>
      <c r="AE226" s="800"/>
    </row>
    <row r="227" spans="1:31" ht="15.75" customHeight="1" x14ac:dyDescent="0.25">
      <c r="A227" s="902"/>
      <c r="B227" s="800"/>
      <c r="C227" s="800"/>
      <c r="D227" s="800"/>
      <c r="E227" s="800"/>
      <c r="F227" s="800"/>
      <c r="G227" s="801"/>
      <c r="H227" s="800"/>
      <c r="I227" s="800"/>
      <c r="J227" s="800"/>
      <c r="K227" s="800"/>
      <c r="L227" s="800"/>
      <c r="M227" s="800"/>
      <c r="N227" s="800"/>
      <c r="O227" s="800"/>
      <c r="P227" s="800"/>
      <c r="Q227" s="800"/>
      <c r="R227" s="800"/>
      <c r="S227" s="800"/>
      <c r="T227" s="800"/>
      <c r="U227" s="800"/>
      <c r="V227" s="800"/>
      <c r="W227" s="800"/>
      <c r="X227" s="800"/>
      <c r="Y227" s="800"/>
      <c r="Z227" s="800"/>
      <c r="AA227" s="800"/>
      <c r="AB227" s="800"/>
      <c r="AC227" s="800"/>
      <c r="AD227" s="800"/>
      <c r="AE227" s="800"/>
    </row>
    <row r="228" spans="1:31" ht="15.75" customHeight="1" x14ac:dyDescent="0.25">
      <c r="A228" s="902"/>
      <c r="B228" s="800"/>
      <c r="C228" s="800"/>
      <c r="D228" s="800"/>
      <c r="E228" s="800"/>
      <c r="F228" s="800"/>
      <c r="G228" s="801"/>
      <c r="H228" s="800"/>
      <c r="I228" s="800"/>
      <c r="J228" s="800"/>
      <c r="K228" s="800"/>
      <c r="L228" s="800"/>
      <c r="M228" s="800"/>
      <c r="N228" s="800"/>
      <c r="O228" s="800"/>
      <c r="P228" s="800"/>
      <c r="Q228" s="800"/>
      <c r="R228" s="800"/>
      <c r="S228" s="800"/>
      <c r="T228" s="800"/>
      <c r="U228" s="800"/>
      <c r="V228" s="800"/>
      <c r="W228" s="800"/>
      <c r="X228" s="800"/>
      <c r="Y228" s="800"/>
      <c r="Z228" s="800"/>
      <c r="AA228" s="800"/>
      <c r="AB228" s="800"/>
      <c r="AC228" s="800"/>
      <c r="AD228" s="800"/>
      <c r="AE228" s="800"/>
    </row>
    <row r="229" spans="1:31" ht="15.75" customHeight="1" x14ac:dyDescent="0.25">
      <c r="A229" s="902"/>
      <c r="B229" s="800"/>
      <c r="C229" s="800"/>
      <c r="D229" s="800"/>
      <c r="E229" s="800"/>
      <c r="F229" s="800"/>
      <c r="G229" s="801"/>
      <c r="H229" s="800"/>
      <c r="I229" s="800"/>
      <c r="J229" s="800"/>
      <c r="K229" s="800"/>
      <c r="L229" s="800"/>
      <c r="M229" s="800"/>
      <c r="N229" s="800"/>
      <c r="O229" s="800"/>
      <c r="P229" s="800"/>
      <c r="Q229" s="800"/>
      <c r="R229" s="800"/>
      <c r="S229" s="800"/>
      <c r="T229" s="800"/>
      <c r="U229" s="800"/>
      <c r="V229" s="800"/>
      <c r="W229" s="800"/>
      <c r="X229" s="800"/>
      <c r="Y229" s="800"/>
      <c r="Z229" s="800"/>
      <c r="AA229" s="800"/>
      <c r="AB229" s="800"/>
      <c r="AC229" s="800"/>
      <c r="AD229" s="800"/>
      <c r="AE229" s="800"/>
    </row>
    <row r="230" spans="1:31" ht="15.75" customHeight="1" x14ac:dyDescent="0.25">
      <c r="A230" s="902"/>
      <c r="B230" s="800"/>
      <c r="C230" s="800"/>
      <c r="D230" s="800"/>
      <c r="E230" s="800"/>
      <c r="F230" s="800"/>
      <c r="G230" s="801"/>
      <c r="H230" s="800"/>
      <c r="I230" s="800"/>
      <c r="J230" s="800"/>
      <c r="K230" s="800"/>
      <c r="L230" s="800"/>
      <c r="M230" s="800"/>
      <c r="N230" s="800"/>
      <c r="O230" s="800"/>
      <c r="P230" s="800"/>
      <c r="Q230" s="800"/>
      <c r="R230" s="800"/>
      <c r="S230" s="800"/>
      <c r="T230" s="800"/>
      <c r="U230" s="800"/>
      <c r="V230" s="800"/>
      <c r="W230" s="800"/>
      <c r="X230" s="800"/>
      <c r="Y230" s="800"/>
      <c r="Z230" s="800"/>
      <c r="AA230" s="800"/>
      <c r="AB230" s="800"/>
      <c r="AC230" s="800"/>
      <c r="AD230" s="800"/>
      <c r="AE230" s="800"/>
    </row>
    <row r="231" spans="1:31" ht="15.75" customHeight="1" x14ac:dyDescent="0.25">
      <c r="A231" s="902"/>
      <c r="B231" s="800"/>
      <c r="C231" s="800"/>
      <c r="D231" s="800"/>
      <c r="E231" s="800"/>
      <c r="F231" s="800"/>
      <c r="G231" s="801"/>
      <c r="H231" s="800"/>
      <c r="I231" s="800"/>
      <c r="J231" s="800"/>
      <c r="K231" s="800"/>
      <c r="L231" s="800"/>
      <c r="M231" s="800"/>
      <c r="N231" s="800"/>
      <c r="O231" s="800"/>
      <c r="P231" s="800"/>
      <c r="Q231" s="800"/>
      <c r="R231" s="800"/>
      <c r="S231" s="800"/>
      <c r="T231" s="800"/>
      <c r="U231" s="800"/>
      <c r="V231" s="800"/>
      <c r="W231" s="800"/>
      <c r="X231" s="800"/>
      <c r="Y231" s="800"/>
      <c r="Z231" s="800"/>
      <c r="AA231" s="800"/>
      <c r="AB231" s="800"/>
      <c r="AC231" s="800"/>
      <c r="AD231" s="800"/>
      <c r="AE231" s="800"/>
    </row>
    <row r="232" spans="1:31" ht="15.75" customHeight="1" x14ac:dyDescent="0.25">
      <c r="A232" s="902"/>
      <c r="B232" s="800"/>
      <c r="C232" s="800"/>
      <c r="D232" s="800"/>
      <c r="E232" s="800"/>
      <c r="F232" s="800"/>
      <c r="G232" s="801"/>
      <c r="H232" s="800"/>
      <c r="I232" s="800"/>
      <c r="J232" s="800"/>
      <c r="K232" s="800"/>
      <c r="L232" s="800"/>
      <c r="M232" s="800"/>
      <c r="N232" s="800"/>
      <c r="O232" s="800"/>
      <c r="P232" s="800"/>
      <c r="Q232" s="800"/>
      <c r="R232" s="800"/>
      <c r="S232" s="800"/>
      <c r="T232" s="800"/>
      <c r="U232" s="800"/>
      <c r="V232" s="800"/>
      <c r="W232" s="800"/>
      <c r="X232" s="800"/>
      <c r="Y232" s="800"/>
      <c r="Z232" s="800"/>
      <c r="AA232" s="800"/>
      <c r="AB232" s="800"/>
      <c r="AC232" s="800"/>
      <c r="AD232" s="800"/>
      <c r="AE232" s="800"/>
    </row>
    <row r="233" spans="1:31" ht="15.75" customHeight="1" x14ac:dyDescent="0.25">
      <c r="A233" s="902"/>
      <c r="B233" s="800"/>
      <c r="C233" s="800"/>
      <c r="D233" s="800"/>
      <c r="E233" s="800"/>
      <c r="F233" s="800"/>
      <c r="G233" s="801"/>
      <c r="H233" s="800"/>
      <c r="I233" s="800"/>
      <c r="J233" s="800"/>
      <c r="K233" s="800"/>
      <c r="L233" s="800"/>
      <c r="M233" s="800"/>
      <c r="N233" s="800"/>
      <c r="O233" s="800"/>
      <c r="P233" s="800"/>
      <c r="Q233" s="800"/>
      <c r="R233" s="800"/>
      <c r="S233" s="800"/>
      <c r="T233" s="800"/>
      <c r="U233" s="800"/>
      <c r="V233" s="800"/>
      <c r="W233" s="800"/>
      <c r="X233" s="800"/>
      <c r="Y233" s="800"/>
      <c r="Z233" s="800"/>
      <c r="AA233" s="800"/>
      <c r="AB233" s="800"/>
      <c r="AC233" s="800"/>
      <c r="AD233" s="800"/>
      <c r="AE233" s="800"/>
    </row>
    <row r="234" spans="1:31" ht="15.75" customHeight="1" x14ac:dyDescent="0.25">
      <c r="A234" s="902"/>
      <c r="B234" s="800"/>
      <c r="C234" s="800"/>
      <c r="D234" s="800"/>
      <c r="E234" s="800"/>
      <c r="F234" s="800"/>
      <c r="G234" s="801"/>
      <c r="H234" s="800"/>
      <c r="I234" s="800"/>
      <c r="J234" s="800"/>
      <c r="K234" s="800"/>
      <c r="L234" s="800"/>
      <c r="M234" s="800"/>
      <c r="N234" s="800"/>
      <c r="O234" s="800"/>
      <c r="P234" s="800"/>
      <c r="Q234" s="800"/>
      <c r="R234" s="800"/>
      <c r="S234" s="800"/>
      <c r="T234" s="800"/>
      <c r="U234" s="800"/>
      <c r="V234" s="800"/>
      <c r="W234" s="800"/>
      <c r="X234" s="800"/>
      <c r="Y234" s="800"/>
      <c r="Z234" s="800"/>
      <c r="AA234" s="800"/>
      <c r="AB234" s="800"/>
      <c r="AC234" s="800"/>
      <c r="AD234" s="800"/>
      <c r="AE234" s="800"/>
    </row>
    <row r="235" spans="1:31" ht="15.75" customHeight="1" x14ac:dyDescent="0.25">
      <c r="A235" s="902"/>
      <c r="B235" s="800"/>
      <c r="C235" s="800"/>
      <c r="D235" s="800"/>
      <c r="E235" s="800"/>
      <c r="F235" s="800"/>
      <c r="G235" s="801"/>
      <c r="H235" s="800"/>
      <c r="I235" s="800"/>
      <c r="J235" s="800"/>
      <c r="K235" s="800"/>
      <c r="L235" s="800"/>
      <c r="M235" s="800"/>
      <c r="N235" s="800"/>
      <c r="O235" s="800"/>
      <c r="P235" s="800"/>
      <c r="Q235" s="800"/>
      <c r="R235" s="800"/>
      <c r="S235" s="800"/>
      <c r="T235" s="800"/>
      <c r="U235" s="800"/>
      <c r="V235" s="800"/>
      <c r="W235" s="800"/>
      <c r="X235" s="800"/>
      <c r="Y235" s="800"/>
      <c r="Z235" s="800"/>
      <c r="AA235" s="800"/>
      <c r="AB235" s="800"/>
      <c r="AC235" s="800"/>
      <c r="AD235" s="800"/>
      <c r="AE235" s="800"/>
    </row>
    <row r="236" spans="1:31" ht="15.75" customHeight="1" x14ac:dyDescent="0.25">
      <c r="A236" s="902"/>
      <c r="B236" s="800"/>
      <c r="C236" s="800"/>
      <c r="D236" s="800"/>
      <c r="E236" s="800"/>
      <c r="F236" s="800"/>
      <c r="G236" s="801"/>
      <c r="H236" s="800"/>
      <c r="I236" s="800"/>
      <c r="J236" s="800"/>
      <c r="K236" s="800"/>
      <c r="L236" s="800"/>
      <c r="M236" s="800"/>
      <c r="N236" s="800"/>
      <c r="O236" s="800"/>
      <c r="P236" s="800"/>
      <c r="Q236" s="800"/>
      <c r="R236" s="800"/>
      <c r="S236" s="800"/>
      <c r="T236" s="800"/>
      <c r="U236" s="800"/>
      <c r="V236" s="800"/>
      <c r="W236" s="800"/>
      <c r="X236" s="800"/>
      <c r="Y236" s="800"/>
      <c r="Z236" s="800"/>
      <c r="AA236" s="800"/>
      <c r="AB236" s="800"/>
      <c r="AC236" s="800"/>
      <c r="AD236" s="800"/>
      <c r="AE236" s="800"/>
    </row>
    <row r="237" spans="1:31" ht="15.75" customHeight="1" x14ac:dyDescent="0.25">
      <c r="A237" s="902"/>
      <c r="B237" s="800"/>
      <c r="C237" s="800"/>
      <c r="D237" s="800"/>
      <c r="E237" s="800"/>
      <c r="F237" s="800"/>
      <c r="G237" s="801"/>
      <c r="H237" s="800"/>
      <c r="I237" s="800"/>
      <c r="J237" s="800"/>
      <c r="K237" s="800"/>
      <c r="L237" s="800"/>
      <c r="M237" s="800"/>
      <c r="N237" s="800"/>
      <c r="O237" s="800"/>
      <c r="P237" s="800"/>
      <c r="Q237" s="800"/>
      <c r="R237" s="800"/>
      <c r="S237" s="800"/>
      <c r="T237" s="800"/>
      <c r="U237" s="800"/>
      <c r="V237" s="800"/>
      <c r="W237" s="800"/>
      <c r="X237" s="800"/>
      <c r="Y237" s="800"/>
      <c r="Z237" s="800"/>
      <c r="AA237" s="800"/>
      <c r="AB237" s="800"/>
      <c r="AC237" s="800"/>
      <c r="AD237" s="800"/>
      <c r="AE237" s="800"/>
    </row>
    <row r="238" spans="1:31" ht="15.75" customHeight="1" x14ac:dyDescent="0.25">
      <c r="A238" s="902"/>
      <c r="B238" s="800"/>
      <c r="C238" s="800"/>
      <c r="D238" s="800"/>
      <c r="E238" s="800"/>
      <c r="F238" s="800"/>
      <c r="G238" s="801"/>
      <c r="H238" s="800"/>
      <c r="I238" s="800"/>
      <c r="J238" s="800"/>
      <c r="K238" s="800"/>
      <c r="L238" s="800"/>
      <c r="M238" s="800"/>
      <c r="N238" s="800"/>
      <c r="O238" s="800"/>
      <c r="P238" s="800"/>
      <c r="Q238" s="800"/>
      <c r="R238" s="800"/>
      <c r="S238" s="800"/>
      <c r="T238" s="800"/>
      <c r="U238" s="800"/>
      <c r="V238" s="800"/>
      <c r="W238" s="800"/>
      <c r="X238" s="800"/>
      <c r="Y238" s="800"/>
      <c r="Z238" s="800"/>
      <c r="AA238" s="800"/>
      <c r="AB238" s="800"/>
      <c r="AC238" s="800"/>
      <c r="AD238" s="800"/>
      <c r="AE238" s="800"/>
    </row>
    <row r="239" spans="1:31" ht="15.75" customHeight="1" x14ac:dyDescent="0.25">
      <c r="A239" s="902"/>
      <c r="B239" s="800"/>
      <c r="C239" s="800"/>
      <c r="D239" s="800"/>
      <c r="E239" s="800"/>
      <c r="F239" s="800"/>
      <c r="G239" s="801"/>
      <c r="H239" s="800"/>
      <c r="I239" s="800"/>
      <c r="J239" s="800"/>
      <c r="K239" s="800"/>
      <c r="L239" s="800"/>
      <c r="M239" s="800"/>
      <c r="N239" s="800"/>
      <c r="O239" s="800"/>
      <c r="P239" s="800"/>
      <c r="Q239" s="800"/>
      <c r="R239" s="800"/>
      <c r="S239" s="800"/>
      <c r="T239" s="800"/>
      <c r="U239" s="800"/>
      <c r="V239" s="800"/>
      <c r="W239" s="800"/>
      <c r="X239" s="800"/>
      <c r="Y239" s="800"/>
      <c r="Z239" s="800"/>
      <c r="AA239" s="800"/>
      <c r="AB239" s="800"/>
      <c r="AC239" s="800"/>
      <c r="AD239" s="800"/>
      <c r="AE239" s="800"/>
    </row>
    <row r="240" spans="1:31" ht="15.75" customHeight="1" x14ac:dyDescent="0.25">
      <c r="A240" s="902"/>
      <c r="B240" s="800"/>
      <c r="C240" s="800"/>
      <c r="D240" s="800"/>
      <c r="E240" s="800"/>
      <c r="F240" s="800"/>
      <c r="G240" s="801"/>
      <c r="H240" s="800"/>
      <c r="I240" s="800"/>
      <c r="J240" s="800"/>
      <c r="K240" s="800"/>
      <c r="L240" s="800"/>
      <c r="M240" s="800"/>
      <c r="N240" s="800"/>
      <c r="O240" s="800"/>
      <c r="P240" s="800"/>
      <c r="Q240" s="800"/>
      <c r="R240" s="800"/>
      <c r="S240" s="800"/>
      <c r="T240" s="800"/>
      <c r="U240" s="800"/>
      <c r="V240" s="800"/>
      <c r="W240" s="800"/>
      <c r="X240" s="800"/>
      <c r="Y240" s="800"/>
      <c r="Z240" s="800"/>
      <c r="AA240" s="800"/>
      <c r="AB240" s="800"/>
      <c r="AC240" s="800"/>
      <c r="AD240" s="800"/>
      <c r="AE240" s="800"/>
    </row>
    <row r="241" spans="1:31" ht="15.75" customHeight="1" x14ac:dyDescent="0.25">
      <c r="A241" s="902"/>
      <c r="B241" s="800"/>
      <c r="C241" s="800"/>
      <c r="D241" s="800"/>
      <c r="E241" s="800"/>
      <c r="F241" s="800"/>
      <c r="G241" s="801"/>
      <c r="H241" s="800"/>
      <c r="I241" s="800"/>
      <c r="J241" s="800"/>
      <c r="K241" s="800"/>
      <c r="L241" s="800"/>
      <c r="M241" s="800"/>
      <c r="N241" s="800"/>
      <c r="O241" s="800"/>
      <c r="P241" s="800"/>
      <c r="Q241" s="800"/>
      <c r="R241" s="800"/>
      <c r="S241" s="800"/>
      <c r="T241" s="800"/>
      <c r="U241" s="800"/>
      <c r="V241" s="800"/>
      <c r="W241" s="800"/>
      <c r="X241" s="800"/>
      <c r="Y241" s="800"/>
      <c r="Z241" s="800"/>
      <c r="AA241" s="800"/>
      <c r="AB241" s="800"/>
      <c r="AC241" s="800"/>
      <c r="AD241" s="800"/>
      <c r="AE241" s="800"/>
    </row>
    <row r="242" spans="1:31" ht="15.75" customHeight="1" x14ac:dyDescent="0.25">
      <c r="A242" s="902"/>
      <c r="B242" s="800"/>
      <c r="C242" s="800"/>
      <c r="D242" s="800"/>
      <c r="E242" s="800"/>
      <c r="F242" s="800"/>
      <c r="G242" s="801"/>
      <c r="H242" s="800"/>
      <c r="I242" s="800"/>
      <c r="J242" s="800"/>
      <c r="K242" s="800"/>
      <c r="L242" s="800"/>
      <c r="M242" s="800"/>
      <c r="N242" s="800"/>
      <c r="O242" s="800"/>
      <c r="P242" s="800"/>
      <c r="Q242" s="800"/>
      <c r="R242" s="800"/>
      <c r="S242" s="800"/>
      <c r="T242" s="800"/>
      <c r="U242" s="800"/>
      <c r="V242" s="800"/>
      <c r="W242" s="800"/>
      <c r="X242" s="800"/>
      <c r="Y242" s="800"/>
      <c r="Z242" s="800"/>
      <c r="AA242" s="800"/>
      <c r="AB242" s="800"/>
      <c r="AC242" s="800"/>
      <c r="AD242" s="800"/>
      <c r="AE242" s="800"/>
    </row>
    <row r="243" spans="1:31" ht="15.75" customHeight="1" x14ac:dyDescent="0.25">
      <c r="A243" s="902"/>
      <c r="B243" s="800"/>
      <c r="C243" s="800"/>
      <c r="D243" s="800"/>
      <c r="E243" s="800"/>
      <c r="F243" s="800"/>
      <c r="G243" s="801"/>
      <c r="H243" s="800"/>
      <c r="I243" s="800"/>
      <c r="J243" s="800"/>
      <c r="K243" s="800"/>
      <c r="L243" s="800"/>
      <c r="M243" s="800"/>
      <c r="N243" s="800"/>
      <c r="O243" s="800"/>
      <c r="P243" s="800"/>
      <c r="Q243" s="800"/>
      <c r="R243" s="800"/>
      <c r="S243" s="800"/>
      <c r="T243" s="800"/>
      <c r="U243" s="800"/>
      <c r="V243" s="800"/>
      <c r="W243" s="800"/>
      <c r="X243" s="800"/>
      <c r="Y243" s="800"/>
      <c r="Z243" s="800"/>
      <c r="AA243" s="800"/>
      <c r="AB243" s="800"/>
      <c r="AC243" s="800"/>
      <c r="AD243" s="800"/>
      <c r="AE243" s="800"/>
    </row>
    <row r="244" spans="1:31" ht="15.75" customHeight="1" x14ac:dyDescent="0.25">
      <c r="A244" s="902"/>
      <c r="B244" s="800"/>
      <c r="C244" s="800"/>
      <c r="D244" s="800"/>
      <c r="E244" s="800"/>
      <c r="F244" s="800"/>
      <c r="G244" s="801"/>
      <c r="H244" s="800"/>
      <c r="I244" s="800"/>
      <c r="J244" s="800"/>
      <c r="K244" s="800"/>
      <c r="L244" s="800"/>
      <c r="M244" s="800"/>
      <c r="N244" s="800"/>
      <c r="O244" s="800"/>
      <c r="P244" s="800"/>
      <c r="Q244" s="800"/>
      <c r="R244" s="800"/>
      <c r="S244" s="800"/>
      <c r="T244" s="800"/>
      <c r="U244" s="800"/>
      <c r="V244" s="800"/>
      <c r="W244" s="800"/>
      <c r="X244" s="800"/>
      <c r="Y244" s="800"/>
      <c r="Z244" s="800"/>
      <c r="AA244" s="800"/>
      <c r="AB244" s="800"/>
      <c r="AC244" s="800"/>
      <c r="AD244" s="800"/>
      <c r="AE244" s="800"/>
    </row>
    <row r="245" spans="1:31" ht="15.75" customHeight="1" x14ac:dyDescent="0.25">
      <c r="A245" s="902"/>
      <c r="B245" s="800"/>
      <c r="C245" s="800"/>
      <c r="D245" s="800"/>
      <c r="E245" s="800"/>
      <c r="F245" s="800"/>
      <c r="G245" s="801"/>
      <c r="H245" s="800"/>
      <c r="I245" s="800"/>
      <c r="J245" s="800"/>
      <c r="K245" s="800"/>
      <c r="L245" s="800"/>
      <c r="M245" s="800"/>
      <c r="N245" s="800"/>
      <c r="O245" s="800"/>
      <c r="P245" s="800"/>
      <c r="Q245" s="800"/>
      <c r="R245" s="800"/>
      <c r="S245" s="800"/>
      <c r="T245" s="800"/>
      <c r="U245" s="800"/>
      <c r="V245" s="800"/>
      <c r="W245" s="800"/>
      <c r="X245" s="800"/>
      <c r="Y245" s="800"/>
      <c r="Z245" s="800"/>
      <c r="AA245" s="800"/>
      <c r="AB245" s="800"/>
      <c r="AC245" s="800"/>
      <c r="AD245" s="800"/>
      <c r="AE245" s="800"/>
    </row>
    <row r="246" spans="1:31" ht="15.75" customHeight="1" x14ac:dyDescent="0.25">
      <c r="A246" s="902"/>
      <c r="B246" s="800"/>
      <c r="C246" s="800"/>
      <c r="D246" s="800"/>
      <c r="E246" s="800"/>
      <c r="F246" s="800"/>
      <c r="G246" s="801"/>
      <c r="H246" s="800"/>
      <c r="I246" s="800"/>
      <c r="J246" s="800"/>
      <c r="K246" s="800"/>
      <c r="L246" s="800"/>
      <c r="M246" s="800"/>
      <c r="N246" s="800"/>
      <c r="O246" s="800"/>
      <c r="P246" s="800"/>
      <c r="Q246" s="800"/>
      <c r="R246" s="800"/>
      <c r="S246" s="800"/>
      <c r="T246" s="800"/>
      <c r="U246" s="800"/>
      <c r="V246" s="800"/>
      <c r="W246" s="800"/>
      <c r="X246" s="800"/>
      <c r="Y246" s="800"/>
      <c r="Z246" s="800"/>
      <c r="AA246" s="800"/>
      <c r="AB246" s="800"/>
      <c r="AC246" s="800"/>
      <c r="AD246" s="800"/>
      <c r="AE246" s="800"/>
    </row>
    <row r="247" spans="1:31" ht="15.75" customHeight="1" x14ac:dyDescent="0.25">
      <c r="A247" s="902"/>
      <c r="B247" s="800"/>
      <c r="C247" s="800"/>
      <c r="D247" s="800"/>
      <c r="E247" s="800"/>
      <c r="F247" s="800"/>
      <c r="G247" s="801"/>
      <c r="H247" s="800"/>
      <c r="I247" s="800"/>
      <c r="J247" s="800"/>
      <c r="K247" s="800"/>
      <c r="L247" s="800"/>
      <c r="M247" s="800"/>
      <c r="N247" s="800"/>
      <c r="O247" s="800"/>
      <c r="P247" s="800"/>
      <c r="Q247" s="800"/>
      <c r="R247" s="800"/>
      <c r="S247" s="800"/>
      <c r="T247" s="800"/>
      <c r="U247" s="800"/>
      <c r="V247" s="800"/>
      <c r="W247" s="800"/>
      <c r="X247" s="800"/>
      <c r="Y247" s="800"/>
      <c r="Z247" s="800"/>
      <c r="AA247" s="800"/>
      <c r="AB247" s="800"/>
      <c r="AC247" s="800"/>
      <c r="AD247" s="800"/>
      <c r="AE247" s="800"/>
    </row>
    <row r="248" spans="1:31" ht="15.75" customHeight="1" x14ac:dyDescent="0.25">
      <c r="A248" s="902"/>
      <c r="B248" s="800"/>
      <c r="C248" s="800"/>
      <c r="D248" s="800"/>
      <c r="E248" s="800"/>
      <c r="F248" s="800"/>
      <c r="G248" s="801"/>
      <c r="H248" s="800"/>
      <c r="I248" s="800"/>
      <c r="J248" s="800"/>
      <c r="K248" s="800"/>
      <c r="L248" s="800"/>
      <c r="M248" s="800"/>
      <c r="N248" s="800"/>
      <c r="O248" s="800"/>
      <c r="P248" s="800"/>
      <c r="Q248" s="800"/>
      <c r="R248" s="800"/>
      <c r="S248" s="800"/>
      <c r="T248" s="800"/>
      <c r="U248" s="800"/>
      <c r="V248" s="800"/>
      <c r="W248" s="800"/>
      <c r="X248" s="800"/>
      <c r="Y248" s="800"/>
      <c r="Z248" s="800"/>
      <c r="AA248" s="800"/>
      <c r="AB248" s="800"/>
      <c r="AC248" s="800"/>
      <c r="AD248" s="800"/>
      <c r="AE248" s="800"/>
    </row>
    <row r="249" spans="1:31" ht="15.75" customHeight="1" x14ac:dyDescent="0.25">
      <c r="A249" s="902"/>
      <c r="B249" s="800"/>
      <c r="C249" s="800"/>
      <c r="D249" s="800"/>
      <c r="E249" s="800"/>
      <c r="F249" s="800"/>
      <c r="G249" s="801"/>
      <c r="H249" s="800"/>
      <c r="I249" s="800"/>
      <c r="J249" s="800"/>
      <c r="K249" s="800"/>
      <c r="L249" s="800"/>
      <c r="M249" s="800"/>
      <c r="N249" s="800"/>
      <c r="O249" s="800"/>
      <c r="P249" s="800"/>
      <c r="Q249" s="800"/>
      <c r="R249" s="800"/>
      <c r="S249" s="800"/>
      <c r="T249" s="800"/>
      <c r="U249" s="800"/>
      <c r="V249" s="800"/>
      <c r="W249" s="800"/>
      <c r="X249" s="800"/>
      <c r="Y249" s="800"/>
      <c r="Z249" s="800"/>
      <c r="AA249" s="800"/>
      <c r="AB249" s="800"/>
      <c r="AC249" s="800"/>
      <c r="AD249" s="800"/>
      <c r="AE249" s="800"/>
    </row>
    <row r="250" spans="1:31" ht="15.75" customHeight="1" x14ac:dyDescent="0.25">
      <c r="A250" s="902"/>
      <c r="B250" s="800"/>
      <c r="C250" s="800"/>
      <c r="D250" s="800"/>
      <c r="E250" s="800"/>
      <c r="F250" s="800"/>
      <c r="G250" s="801"/>
      <c r="H250" s="800"/>
      <c r="I250" s="800"/>
      <c r="J250" s="800"/>
      <c r="K250" s="800"/>
      <c r="L250" s="800"/>
      <c r="M250" s="800"/>
      <c r="N250" s="800"/>
      <c r="O250" s="800"/>
      <c r="P250" s="800"/>
      <c r="Q250" s="800"/>
      <c r="R250" s="800"/>
      <c r="S250" s="800"/>
      <c r="T250" s="800"/>
      <c r="U250" s="800"/>
      <c r="V250" s="800"/>
      <c r="W250" s="800"/>
      <c r="X250" s="800"/>
      <c r="Y250" s="800"/>
      <c r="Z250" s="800"/>
      <c r="AA250" s="800"/>
      <c r="AB250" s="800"/>
      <c r="AC250" s="800"/>
      <c r="AD250" s="800"/>
      <c r="AE250" s="800"/>
    </row>
    <row r="251" spans="1:31" ht="15.75" customHeight="1" x14ac:dyDescent="0.25">
      <c r="A251" s="911"/>
      <c r="B251" s="860"/>
      <c r="C251" s="860"/>
      <c r="D251" s="860"/>
      <c r="E251" s="860"/>
      <c r="F251" s="860"/>
      <c r="G251" s="868"/>
      <c r="H251" s="860"/>
      <c r="I251" s="860"/>
      <c r="J251" s="860"/>
      <c r="K251" s="860"/>
      <c r="L251" s="860"/>
      <c r="M251" s="860"/>
      <c r="N251" s="860"/>
      <c r="O251" s="860"/>
      <c r="P251" s="860"/>
      <c r="Q251" s="860"/>
      <c r="R251" s="860"/>
      <c r="S251" s="860"/>
      <c r="T251" s="860"/>
      <c r="U251" s="860"/>
      <c r="V251" s="860"/>
      <c r="W251" s="860"/>
      <c r="X251" s="860"/>
      <c r="Y251" s="860"/>
      <c r="Z251" s="860"/>
      <c r="AA251" s="860"/>
      <c r="AB251" s="860"/>
      <c r="AC251" s="860"/>
      <c r="AD251" s="860"/>
      <c r="AE251" s="860"/>
    </row>
    <row r="252" spans="1:31" ht="15.75" customHeight="1" x14ac:dyDescent="0.25">
      <c r="A252" s="911"/>
      <c r="B252" s="860"/>
      <c r="C252" s="860"/>
      <c r="D252" s="860"/>
      <c r="E252" s="860"/>
      <c r="F252" s="860"/>
      <c r="G252" s="868"/>
      <c r="H252" s="860"/>
      <c r="I252" s="860"/>
      <c r="J252" s="860"/>
      <c r="K252" s="860"/>
      <c r="L252" s="860"/>
      <c r="M252" s="860"/>
      <c r="N252" s="860"/>
      <c r="O252" s="860"/>
      <c r="P252" s="860"/>
      <c r="Q252" s="860"/>
      <c r="R252" s="860"/>
      <c r="S252" s="860"/>
      <c r="T252" s="860"/>
      <c r="U252" s="860"/>
      <c r="V252" s="860"/>
      <c r="W252" s="860"/>
      <c r="X252" s="860"/>
      <c r="Y252" s="860"/>
      <c r="Z252" s="860"/>
      <c r="AA252" s="860"/>
      <c r="AB252" s="860"/>
      <c r="AC252" s="860"/>
      <c r="AD252" s="860"/>
      <c r="AE252" s="860"/>
    </row>
    <row r="253" spans="1:31" ht="15.75" customHeight="1" x14ac:dyDescent="0.25">
      <c r="A253" s="911"/>
      <c r="B253" s="860"/>
      <c r="C253" s="860"/>
      <c r="D253" s="860"/>
      <c r="E253" s="860"/>
      <c r="F253" s="860"/>
      <c r="G253" s="868"/>
      <c r="H253" s="860"/>
      <c r="I253" s="860"/>
      <c r="J253" s="860"/>
      <c r="K253" s="860"/>
      <c r="L253" s="860"/>
      <c r="M253" s="860"/>
      <c r="N253" s="860"/>
      <c r="O253" s="860"/>
      <c r="P253" s="860"/>
      <c r="Q253" s="860"/>
      <c r="R253" s="860"/>
      <c r="S253" s="860"/>
      <c r="T253" s="860"/>
      <c r="U253" s="860"/>
      <c r="V253" s="860"/>
      <c r="W253" s="860"/>
      <c r="X253" s="860"/>
      <c r="Y253" s="860"/>
      <c r="Z253" s="860"/>
      <c r="AA253" s="860"/>
      <c r="AB253" s="860"/>
      <c r="AC253" s="860"/>
      <c r="AD253" s="860"/>
      <c r="AE253" s="860"/>
    </row>
    <row r="254" spans="1:31" ht="15.75" customHeight="1" x14ac:dyDescent="0.25">
      <c r="A254" s="911"/>
      <c r="B254" s="860"/>
      <c r="C254" s="860"/>
      <c r="D254" s="860"/>
      <c r="E254" s="860"/>
      <c r="F254" s="860"/>
      <c r="G254" s="868"/>
      <c r="H254" s="860"/>
      <c r="I254" s="860"/>
      <c r="J254" s="860"/>
      <c r="K254" s="860"/>
      <c r="L254" s="860"/>
      <c r="M254" s="860"/>
      <c r="N254" s="860"/>
      <c r="O254" s="860"/>
      <c r="P254" s="860"/>
      <c r="Q254" s="860"/>
      <c r="R254" s="860"/>
      <c r="S254" s="860"/>
      <c r="T254" s="860"/>
      <c r="U254" s="860"/>
      <c r="V254" s="860"/>
      <c r="W254" s="860"/>
      <c r="X254" s="860"/>
      <c r="Y254" s="860"/>
      <c r="Z254" s="860"/>
      <c r="AA254" s="860"/>
      <c r="AB254" s="860"/>
      <c r="AC254" s="860"/>
      <c r="AD254" s="860"/>
      <c r="AE254" s="860"/>
    </row>
    <row r="255" spans="1:31" ht="15.75" customHeight="1" x14ac:dyDescent="0.25">
      <c r="A255" s="911"/>
      <c r="B255" s="860"/>
      <c r="C255" s="860"/>
      <c r="D255" s="860"/>
      <c r="E255" s="860"/>
      <c r="F255" s="860"/>
      <c r="G255" s="868"/>
      <c r="H255" s="860"/>
      <c r="I255" s="860"/>
      <c r="J255" s="860"/>
      <c r="K255" s="860"/>
      <c r="L255" s="860"/>
      <c r="M255" s="860"/>
      <c r="N255" s="860"/>
      <c r="O255" s="860"/>
      <c r="P255" s="860"/>
      <c r="Q255" s="860"/>
      <c r="R255" s="860"/>
      <c r="S255" s="860"/>
      <c r="T255" s="860"/>
      <c r="U255" s="860"/>
      <c r="V255" s="860"/>
      <c r="W255" s="860"/>
      <c r="X255" s="860"/>
      <c r="Y255" s="860"/>
      <c r="Z255" s="860"/>
      <c r="AA255" s="860"/>
      <c r="AB255" s="860"/>
      <c r="AC255" s="860"/>
      <c r="AD255" s="860"/>
      <c r="AE255" s="860"/>
    </row>
    <row r="256" spans="1:31" ht="15.75" customHeight="1" x14ac:dyDescent="0.25">
      <c r="A256" s="911"/>
      <c r="B256" s="860"/>
      <c r="C256" s="860"/>
      <c r="D256" s="860"/>
      <c r="E256" s="860"/>
      <c r="F256" s="860"/>
      <c r="G256" s="868"/>
      <c r="H256" s="860"/>
      <c r="I256" s="860"/>
      <c r="J256" s="860"/>
      <c r="K256" s="860"/>
      <c r="L256" s="860"/>
      <c r="M256" s="860"/>
      <c r="N256" s="860"/>
      <c r="O256" s="860"/>
      <c r="P256" s="860"/>
      <c r="Q256" s="860"/>
      <c r="R256" s="860"/>
      <c r="S256" s="860"/>
      <c r="T256" s="860"/>
      <c r="U256" s="860"/>
      <c r="V256" s="860"/>
      <c r="W256" s="860"/>
      <c r="X256" s="860"/>
      <c r="Y256" s="860"/>
      <c r="Z256" s="860"/>
      <c r="AA256" s="860"/>
      <c r="AB256" s="860"/>
      <c r="AC256" s="860"/>
      <c r="AD256" s="860"/>
      <c r="AE256" s="860"/>
    </row>
    <row r="257" spans="1:31" ht="15.75" customHeight="1" x14ac:dyDescent="0.25">
      <c r="A257" s="911"/>
      <c r="B257" s="860"/>
      <c r="C257" s="860"/>
      <c r="D257" s="860"/>
      <c r="E257" s="860"/>
      <c r="F257" s="860"/>
      <c r="G257" s="868"/>
      <c r="H257" s="860"/>
      <c r="I257" s="860"/>
      <c r="J257" s="860"/>
      <c r="K257" s="860"/>
      <c r="L257" s="860"/>
      <c r="M257" s="860"/>
      <c r="N257" s="860"/>
      <c r="O257" s="860"/>
      <c r="P257" s="860"/>
      <c r="Q257" s="860"/>
      <c r="R257" s="860"/>
      <c r="S257" s="860"/>
      <c r="T257" s="860"/>
      <c r="U257" s="860"/>
      <c r="V257" s="860"/>
      <c r="W257" s="860"/>
      <c r="X257" s="860"/>
      <c r="Y257" s="860"/>
      <c r="Z257" s="860"/>
      <c r="AA257" s="860"/>
      <c r="AB257" s="860"/>
      <c r="AC257" s="860"/>
      <c r="AD257" s="860"/>
      <c r="AE257" s="860"/>
    </row>
    <row r="258" spans="1:31" ht="15.75" customHeight="1" x14ac:dyDescent="0.25">
      <c r="A258" s="911"/>
      <c r="B258" s="860"/>
      <c r="C258" s="860"/>
      <c r="D258" s="860"/>
      <c r="E258" s="860"/>
      <c r="F258" s="860"/>
      <c r="G258" s="868"/>
      <c r="H258" s="860"/>
      <c r="I258" s="860"/>
      <c r="J258" s="860"/>
      <c r="K258" s="860"/>
      <c r="L258" s="860"/>
      <c r="M258" s="860"/>
      <c r="N258" s="860"/>
      <c r="O258" s="860"/>
      <c r="P258" s="860"/>
      <c r="Q258" s="860"/>
      <c r="R258" s="860"/>
      <c r="S258" s="860"/>
      <c r="T258" s="860"/>
      <c r="U258" s="860"/>
      <c r="V258" s="860"/>
      <c r="W258" s="860"/>
      <c r="X258" s="860"/>
      <c r="Y258" s="860"/>
      <c r="Z258" s="860"/>
      <c r="AA258" s="860"/>
      <c r="AB258" s="860"/>
      <c r="AC258" s="860"/>
      <c r="AD258" s="860"/>
      <c r="AE258" s="860"/>
    </row>
    <row r="259" spans="1:31" ht="15.75" customHeight="1" x14ac:dyDescent="0.25">
      <c r="A259" s="911"/>
      <c r="B259" s="860"/>
      <c r="C259" s="860"/>
      <c r="D259" s="860"/>
      <c r="E259" s="860"/>
      <c r="F259" s="860"/>
      <c r="G259" s="868"/>
      <c r="H259" s="860"/>
      <c r="I259" s="860"/>
      <c r="J259" s="860"/>
      <c r="K259" s="860"/>
      <c r="L259" s="860"/>
      <c r="M259" s="860"/>
      <c r="N259" s="860"/>
      <c r="O259" s="860"/>
      <c r="P259" s="860"/>
      <c r="Q259" s="860"/>
      <c r="R259" s="860"/>
      <c r="S259" s="860"/>
      <c r="T259" s="860"/>
      <c r="U259" s="860"/>
      <c r="V259" s="860"/>
      <c r="W259" s="860"/>
      <c r="X259" s="860"/>
      <c r="Y259" s="860"/>
      <c r="Z259" s="860"/>
      <c r="AA259" s="860"/>
      <c r="AB259" s="860"/>
      <c r="AC259" s="860"/>
      <c r="AD259" s="860"/>
      <c r="AE259" s="860"/>
    </row>
    <row r="260" spans="1:31" ht="15.75" customHeight="1" x14ac:dyDescent="0.25">
      <c r="A260" s="911"/>
      <c r="B260" s="860"/>
      <c r="C260" s="860"/>
      <c r="D260" s="860"/>
      <c r="E260" s="860"/>
      <c r="F260" s="860"/>
      <c r="G260" s="868"/>
      <c r="H260" s="860"/>
      <c r="I260" s="860"/>
      <c r="J260" s="860"/>
      <c r="K260" s="860"/>
      <c r="L260" s="860"/>
      <c r="M260" s="860"/>
      <c r="N260" s="860"/>
      <c r="O260" s="860"/>
      <c r="P260" s="860"/>
      <c r="Q260" s="860"/>
      <c r="R260" s="860"/>
      <c r="S260" s="860"/>
      <c r="T260" s="860"/>
      <c r="U260" s="860"/>
      <c r="V260" s="860"/>
      <c r="W260" s="860"/>
      <c r="X260" s="860"/>
      <c r="Y260" s="860"/>
      <c r="Z260" s="860"/>
      <c r="AA260" s="860"/>
      <c r="AB260" s="860"/>
      <c r="AC260" s="860"/>
      <c r="AD260" s="860"/>
      <c r="AE260" s="860"/>
    </row>
    <row r="261" spans="1:31" ht="15.75" customHeight="1" x14ac:dyDescent="0.25">
      <c r="A261" s="911"/>
      <c r="B261" s="860"/>
      <c r="C261" s="860"/>
      <c r="D261" s="860"/>
      <c r="E261" s="860"/>
      <c r="F261" s="860"/>
      <c r="G261" s="868"/>
      <c r="H261" s="860"/>
      <c r="I261" s="860"/>
      <c r="J261" s="860"/>
      <c r="K261" s="860"/>
      <c r="L261" s="860"/>
      <c r="M261" s="860"/>
      <c r="N261" s="860"/>
      <c r="O261" s="860"/>
      <c r="P261" s="860"/>
      <c r="Q261" s="860"/>
      <c r="R261" s="860"/>
      <c r="S261" s="860"/>
      <c r="T261" s="860"/>
      <c r="U261" s="860"/>
      <c r="V261" s="860"/>
      <c r="W261" s="860"/>
      <c r="X261" s="860"/>
      <c r="Y261" s="860"/>
      <c r="Z261" s="860"/>
      <c r="AA261" s="860"/>
      <c r="AB261" s="860"/>
      <c r="AC261" s="860"/>
      <c r="AD261" s="860"/>
      <c r="AE261" s="860"/>
    </row>
    <row r="262" spans="1:31" ht="15.75" customHeight="1" x14ac:dyDescent="0.25">
      <c r="A262" s="911"/>
      <c r="B262" s="860"/>
      <c r="C262" s="860"/>
      <c r="D262" s="860"/>
      <c r="E262" s="860"/>
      <c r="F262" s="860"/>
      <c r="G262" s="868"/>
      <c r="H262" s="860"/>
      <c r="I262" s="860"/>
      <c r="J262" s="860"/>
      <c r="K262" s="860"/>
      <c r="L262" s="860"/>
      <c r="M262" s="860"/>
      <c r="N262" s="860"/>
      <c r="O262" s="860"/>
      <c r="P262" s="860"/>
      <c r="Q262" s="860"/>
      <c r="R262" s="860"/>
      <c r="S262" s="860"/>
      <c r="T262" s="860"/>
      <c r="U262" s="860"/>
      <c r="V262" s="860"/>
      <c r="W262" s="860"/>
      <c r="X262" s="860"/>
      <c r="Y262" s="860"/>
      <c r="Z262" s="860"/>
      <c r="AA262" s="860"/>
      <c r="AB262" s="860"/>
      <c r="AC262" s="860"/>
      <c r="AD262" s="860"/>
      <c r="AE262" s="860"/>
    </row>
    <row r="263" spans="1:31" ht="15.75" customHeight="1" x14ac:dyDescent="0.25">
      <c r="A263" s="911"/>
      <c r="B263" s="860"/>
      <c r="C263" s="860"/>
      <c r="D263" s="860"/>
      <c r="E263" s="860"/>
      <c r="F263" s="860"/>
      <c r="G263" s="868"/>
      <c r="H263" s="860"/>
      <c r="I263" s="860"/>
      <c r="J263" s="860"/>
      <c r="K263" s="860"/>
      <c r="L263" s="860"/>
      <c r="M263" s="860"/>
      <c r="N263" s="860"/>
      <c r="O263" s="860"/>
      <c r="P263" s="860"/>
      <c r="Q263" s="860"/>
      <c r="R263" s="860"/>
      <c r="S263" s="860"/>
      <c r="T263" s="860"/>
      <c r="U263" s="860"/>
      <c r="V263" s="860"/>
      <c r="W263" s="860"/>
      <c r="X263" s="860"/>
      <c r="Y263" s="860"/>
      <c r="Z263" s="860"/>
      <c r="AA263" s="860"/>
      <c r="AB263" s="860"/>
      <c r="AC263" s="860"/>
      <c r="AD263" s="860"/>
      <c r="AE263" s="860"/>
    </row>
    <row r="264" spans="1:31" ht="15.75" customHeight="1" x14ac:dyDescent="0.25">
      <c r="A264" s="911"/>
      <c r="B264" s="860"/>
      <c r="C264" s="860"/>
      <c r="D264" s="860"/>
      <c r="E264" s="860"/>
      <c r="F264" s="860"/>
      <c r="G264" s="868"/>
      <c r="H264" s="860"/>
      <c r="I264" s="860"/>
      <c r="J264" s="860"/>
      <c r="K264" s="860"/>
      <c r="L264" s="860"/>
      <c r="M264" s="860"/>
      <c r="N264" s="860"/>
      <c r="O264" s="860"/>
      <c r="P264" s="860"/>
      <c r="Q264" s="860"/>
      <c r="R264" s="860"/>
      <c r="S264" s="860"/>
      <c r="T264" s="860"/>
      <c r="U264" s="860"/>
      <c r="V264" s="860"/>
      <c r="W264" s="860"/>
      <c r="X264" s="860"/>
      <c r="Y264" s="860"/>
      <c r="Z264" s="860"/>
      <c r="AA264" s="860"/>
      <c r="AB264" s="860"/>
      <c r="AC264" s="860"/>
      <c r="AD264" s="860"/>
      <c r="AE264" s="860"/>
    </row>
    <row r="265" spans="1:31" ht="15.75" customHeight="1" x14ac:dyDescent="0.25">
      <c r="A265" s="911"/>
      <c r="B265" s="860"/>
      <c r="C265" s="860"/>
      <c r="D265" s="860"/>
      <c r="E265" s="860"/>
      <c r="F265" s="860"/>
      <c r="G265" s="868"/>
      <c r="H265" s="860"/>
      <c r="I265" s="860"/>
      <c r="J265" s="860"/>
      <c r="K265" s="860"/>
      <c r="L265" s="860"/>
      <c r="M265" s="860"/>
      <c r="N265" s="860"/>
      <c r="O265" s="860"/>
      <c r="P265" s="860"/>
      <c r="Q265" s="860"/>
      <c r="R265" s="860"/>
      <c r="S265" s="860"/>
      <c r="T265" s="860"/>
      <c r="U265" s="860"/>
      <c r="V265" s="860"/>
      <c r="W265" s="860"/>
      <c r="X265" s="860"/>
      <c r="Y265" s="860"/>
      <c r="Z265" s="860"/>
      <c r="AA265" s="860"/>
      <c r="AB265" s="860"/>
      <c r="AC265" s="860"/>
      <c r="AD265" s="860"/>
      <c r="AE265" s="860"/>
    </row>
    <row r="266" spans="1:31" ht="15.75" customHeight="1" x14ac:dyDescent="0.25">
      <c r="A266" s="911"/>
      <c r="B266" s="860"/>
      <c r="C266" s="860"/>
      <c r="D266" s="860"/>
      <c r="E266" s="860"/>
      <c r="F266" s="860"/>
      <c r="G266" s="868"/>
      <c r="H266" s="860"/>
      <c r="I266" s="860"/>
      <c r="J266" s="860"/>
      <c r="K266" s="860"/>
      <c r="L266" s="860"/>
      <c r="M266" s="860"/>
      <c r="N266" s="860"/>
      <c r="O266" s="860"/>
      <c r="P266" s="860"/>
      <c r="Q266" s="860"/>
      <c r="R266" s="860"/>
      <c r="S266" s="860"/>
      <c r="T266" s="860"/>
      <c r="U266" s="860"/>
      <c r="V266" s="860"/>
      <c r="W266" s="860"/>
      <c r="X266" s="860"/>
      <c r="Y266" s="860"/>
      <c r="Z266" s="860"/>
      <c r="AA266" s="860"/>
      <c r="AB266" s="860"/>
      <c r="AC266" s="860"/>
      <c r="AD266" s="860"/>
      <c r="AE266" s="860"/>
    </row>
    <row r="267" spans="1:31" ht="15.75" customHeight="1" x14ac:dyDescent="0.25">
      <c r="A267" s="911"/>
      <c r="B267" s="860"/>
      <c r="C267" s="860"/>
      <c r="D267" s="860"/>
      <c r="E267" s="860"/>
      <c r="F267" s="860"/>
      <c r="G267" s="868"/>
      <c r="H267" s="860"/>
      <c r="I267" s="860"/>
      <c r="J267" s="860"/>
      <c r="K267" s="860"/>
      <c r="L267" s="860"/>
      <c r="M267" s="860"/>
      <c r="N267" s="860"/>
      <c r="O267" s="860"/>
      <c r="P267" s="860"/>
      <c r="Q267" s="860"/>
      <c r="R267" s="860"/>
      <c r="S267" s="860"/>
      <c r="T267" s="860"/>
      <c r="U267" s="860"/>
      <c r="V267" s="860"/>
      <c r="W267" s="860"/>
      <c r="X267" s="860"/>
      <c r="Y267" s="860"/>
      <c r="Z267" s="860"/>
      <c r="AA267" s="860"/>
      <c r="AB267" s="860"/>
      <c r="AC267" s="860"/>
      <c r="AD267" s="860"/>
      <c r="AE267" s="860"/>
    </row>
    <row r="268" spans="1:31" ht="15.75" customHeight="1" x14ac:dyDescent="0.25">
      <c r="A268" s="911"/>
      <c r="B268" s="860"/>
      <c r="C268" s="860"/>
      <c r="D268" s="860"/>
      <c r="E268" s="860"/>
      <c r="F268" s="860"/>
      <c r="G268" s="868"/>
      <c r="H268" s="860"/>
      <c r="I268" s="860"/>
      <c r="J268" s="860"/>
      <c r="K268" s="860"/>
      <c r="L268" s="860"/>
      <c r="M268" s="860"/>
      <c r="N268" s="860"/>
      <c r="O268" s="860"/>
      <c r="P268" s="860"/>
      <c r="Q268" s="860"/>
      <c r="R268" s="860"/>
      <c r="S268" s="860"/>
      <c r="T268" s="860"/>
      <c r="U268" s="860"/>
      <c r="V268" s="860"/>
      <c r="W268" s="860"/>
      <c r="X268" s="860"/>
      <c r="Y268" s="860"/>
      <c r="Z268" s="860"/>
      <c r="AA268" s="860"/>
      <c r="AB268" s="860"/>
      <c r="AC268" s="860"/>
      <c r="AD268" s="860"/>
      <c r="AE268" s="860"/>
    </row>
    <row r="269" spans="1:31" ht="15.75" customHeight="1" x14ac:dyDescent="0.25">
      <c r="A269" s="911"/>
      <c r="B269" s="860"/>
      <c r="C269" s="860"/>
      <c r="D269" s="860"/>
      <c r="E269" s="860"/>
      <c r="F269" s="860"/>
      <c r="G269" s="868"/>
      <c r="H269" s="860"/>
      <c r="I269" s="860"/>
      <c r="J269" s="860"/>
      <c r="K269" s="860"/>
      <c r="L269" s="860"/>
      <c r="M269" s="860"/>
      <c r="N269" s="860"/>
      <c r="O269" s="860"/>
      <c r="P269" s="860"/>
      <c r="Q269" s="860"/>
      <c r="R269" s="860"/>
      <c r="S269" s="860"/>
      <c r="T269" s="860"/>
      <c r="U269" s="860"/>
      <c r="V269" s="860"/>
      <c r="W269" s="860"/>
      <c r="X269" s="860"/>
      <c r="Y269" s="860"/>
      <c r="Z269" s="860"/>
      <c r="AA269" s="860"/>
      <c r="AB269" s="860"/>
      <c r="AC269" s="860"/>
      <c r="AD269" s="860"/>
      <c r="AE269" s="860"/>
    </row>
    <row r="270" spans="1:31" ht="15.75" customHeight="1" x14ac:dyDescent="0.25">
      <c r="A270" s="911"/>
      <c r="B270" s="860"/>
      <c r="C270" s="860"/>
      <c r="D270" s="860"/>
      <c r="E270" s="860"/>
      <c r="F270" s="860"/>
      <c r="G270" s="868"/>
      <c r="H270" s="860"/>
      <c r="I270" s="860"/>
      <c r="J270" s="860"/>
      <c r="K270" s="860"/>
      <c r="L270" s="860"/>
      <c r="M270" s="860"/>
      <c r="N270" s="860"/>
      <c r="O270" s="860"/>
      <c r="P270" s="860"/>
      <c r="Q270" s="860"/>
      <c r="R270" s="860"/>
      <c r="S270" s="860"/>
      <c r="T270" s="860"/>
      <c r="U270" s="860"/>
      <c r="V270" s="860"/>
      <c r="W270" s="860"/>
      <c r="X270" s="860"/>
      <c r="Y270" s="860"/>
      <c r="Z270" s="860"/>
      <c r="AA270" s="860"/>
      <c r="AB270" s="860"/>
      <c r="AC270" s="860"/>
      <c r="AD270" s="860"/>
      <c r="AE270" s="860"/>
    </row>
    <row r="271" spans="1:31" ht="15.75" customHeight="1" x14ac:dyDescent="0.25">
      <c r="A271" s="911"/>
      <c r="B271" s="860"/>
      <c r="C271" s="860"/>
      <c r="D271" s="860"/>
      <c r="E271" s="860"/>
      <c r="F271" s="860"/>
      <c r="G271" s="868"/>
      <c r="H271" s="860"/>
      <c r="I271" s="860"/>
      <c r="J271" s="860"/>
      <c r="K271" s="860"/>
      <c r="L271" s="860"/>
      <c r="M271" s="860"/>
      <c r="N271" s="860"/>
      <c r="O271" s="860"/>
      <c r="P271" s="860"/>
      <c r="Q271" s="860"/>
      <c r="R271" s="860"/>
      <c r="S271" s="860"/>
      <c r="T271" s="860"/>
      <c r="U271" s="860"/>
      <c r="V271" s="860"/>
      <c r="W271" s="860"/>
      <c r="X271" s="860"/>
      <c r="Y271" s="860"/>
      <c r="Z271" s="860"/>
      <c r="AA271" s="860"/>
      <c r="AB271" s="860"/>
      <c r="AC271" s="860"/>
      <c r="AD271" s="860"/>
      <c r="AE271" s="860"/>
    </row>
    <row r="272" spans="1:31" ht="15.75" customHeight="1" x14ac:dyDescent="0.25">
      <c r="A272" s="911"/>
      <c r="B272" s="860"/>
      <c r="C272" s="860"/>
      <c r="D272" s="860"/>
      <c r="E272" s="860"/>
      <c r="F272" s="860"/>
      <c r="G272" s="868"/>
      <c r="H272" s="860"/>
      <c r="I272" s="860"/>
      <c r="J272" s="860"/>
      <c r="K272" s="860"/>
      <c r="L272" s="860"/>
      <c r="M272" s="860"/>
      <c r="N272" s="860"/>
      <c r="O272" s="860"/>
      <c r="P272" s="860"/>
      <c r="Q272" s="860"/>
      <c r="R272" s="860"/>
      <c r="S272" s="860"/>
      <c r="T272" s="860"/>
      <c r="U272" s="860"/>
      <c r="V272" s="860"/>
      <c r="W272" s="860"/>
      <c r="X272" s="860"/>
      <c r="Y272" s="860"/>
      <c r="Z272" s="860"/>
      <c r="AA272" s="860"/>
      <c r="AB272" s="860"/>
      <c r="AC272" s="860"/>
      <c r="AD272" s="860"/>
      <c r="AE272" s="860"/>
    </row>
    <row r="273" spans="1:31" ht="15.75" customHeight="1" x14ac:dyDescent="0.25">
      <c r="A273" s="911"/>
      <c r="B273" s="860"/>
      <c r="C273" s="860"/>
      <c r="D273" s="860"/>
      <c r="E273" s="860"/>
      <c r="F273" s="860"/>
      <c r="G273" s="868"/>
      <c r="H273" s="860"/>
      <c r="I273" s="860"/>
      <c r="J273" s="860"/>
      <c r="K273" s="860"/>
      <c r="L273" s="860"/>
      <c r="M273" s="860"/>
      <c r="N273" s="860"/>
      <c r="O273" s="860"/>
      <c r="P273" s="860"/>
      <c r="Q273" s="860"/>
      <c r="R273" s="860"/>
      <c r="S273" s="860"/>
      <c r="T273" s="860"/>
      <c r="U273" s="860"/>
      <c r="V273" s="860"/>
      <c r="W273" s="860"/>
      <c r="X273" s="860"/>
      <c r="Y273" s="860"/>
      <c r="Z273" s="860"/>
      <c r="AA273" s="860"/>
      <c r="AB273" s="860"/>
      <c r="AC273" s="860"/>
      <c r="AD273" s="860"/>
      <c r="AE273" s="860"/>
    </row>
    <row r="274" spans="1:31" ht="15.75" customHeight="1" x14ac:dyDescent="0.25">
      <c r="A274" s="911"/>
      <c r="B274" s="860"/>
      <c r="C274" s="860"/>
      <c r="D274" s="860"/>
      <c r="E274" s="860"/>
      <c r="F274" s="860"/>
      <c r="G274" s="868"/>
      <c r="H274" s="860"/>
      <c r="I274" s="860"/>
      <c r="J274" s="860"/>
      <c r="K274" s="860"/>
      <c r="L274" s="860"/>
      <c r="M274" s="860"/>
      <c r="N274" s="860"/>
      <c r="O274" s="860"/>
      <c r="P274" s="860"/>
      <c r="Q274" s="860"/>
      <c r="R274" s="860"/>
      <c r="S274" s="860"/>
      <c r="T274" s="860"/>
      <c r="U274" s="860"/>
      <c r="V274" s="860"/>
      <c r="W274" s="860"/>
      <c r="X274" s="860"/>
      <c r="Y274" s="860"/>
      <c r="Z274" s="860"/>
      <c r="AA274" s="860"/>
      <c r="AB274" s="860"/>
      <c r="AC274" s="860"/>
      <c r="AD274" s="860"/>
      <c r="AE274" s="860"/>
    </row>
    <row r="275" spans="1:31" ht="15.75" customHeight="1" x14ac:dyDescent="0.25">
      <c r="A275" s="911"/>
      <c r="B275" s="860"/>
      <c r="C275" s="860"/>
      <c r="D275" s="860"/>
      <c r="E275" s="860"/>
      <c r="F275" s="860"/>
      <c r="G275" s="868"/>
      <c r="H275" s="860"/>
      <c r="I275" s="860"/>
      <c r="J275" s="860"/>
      <c r="K275" s="860"/>
      <c r="L275" s="860"/>
      <c r="M275" s="860"/>
      <c r="N275" s="860"/>
      <c r="O275" s="860"/>
      <c r="P275" s="860"/>
      <c r="Q275" s="860"/>
      <c r="R275" s="860"/>
      <c r="S275" s="860"/>
      <c r="T275" s="860"/>
      <c r="U275" s="860"/>
      <c r="V275" s="860"/>
      <c r="W275" s="860"/>
      <c r="X275" s="860"/>
      <c r="Y275" s="860"/>
      <c r="Z275" s="860"/>
      <c r="AA275" s="860"/>
      <c r="AB275" s="860"/>
      <c r="AC275" s="860"/>
      <c r="AD275" s="860"/>
      <c r="AE275" s="860"/>
    </row>
    <row r="276" spans="1:31" ht="15.75" customHeight="1" x14ac:dyDescent="0.25">
      <c r="A276" s="911"/>
      <c r="B276" s="860"/>
      <c r="C276" s="860"/>
      <c r="D276" s="860"/>
      <c r="E276" s="860"/>
      <c r="F276" s="860"/>
      <c r="G276" s="868"/>
      <c r="H276" s="860"/>
      <c r="I276" s="860"/>
      <c r="J276" s="860"/>
      <c r="K276" s="860"/>
      <c r="L276" s="860"/>
      <c r="M276" s="860"/>
      <c r="N276" s="860"/>
      <c r="O276" s="860"/>
      <c r="P276" s="860"/>
      <c r="Q276" s="860"/>
      <c r="R276" s="860"/>
      <c r="S276" s="860"/>
      <c r="T276" s="860"/>
      <c r="U276" s="860"/>
      <c r="V276" s="860"/>
      <c r="W276" s="860"/>
      <c r="X276" s="860"/>
      <c r="Y276" s="860"/>
      <c r="Z276" s="860"/>
      <c r="AA276" s="860"/>
      <c r="AB276" s="860"/>
      <c r="AC276" s="860"/>
      <c r="AD276" s="860"/>
      <c r="AE276" s="860"/>
    </row>
    <row r="277" spans="1:31" ht="15.75" customHeight="1" x14ac:dyDescent="0.25">
      <c r="A277" s="911"/>
      <c r="B277" s="860"/>
      <c r="C277" s="860"/>
      <c r="D277" s="860"/>
      <c r="E277" s="860"/>
      <c r="F277" s="860"/>
      <c r="G277" s="868"/>
      <c r="H277" s="860"/>
      <c r="I277" s="860"/>
      <c r="J277" s="860"/>
      <c r="K277" s="860"/>
      <c r="L277" s="860"/>
      <c r="M277" s="860"/>
      <c r="N277" s="860"/>
      <c r="O277" s="860"/>
      <c r="P277" s="860"/>
      <c r="Q277" s="860"/>
      <c r="R277" s="860"/>
      <c r="S277" s="860"/>
      <c r="T277" s="860"/>
      <c r="U277" s="860"/>
      <c r="V277" s="860"/>
      <c r="W277" s="860"/>
      <c r="X277" s="860"/>
      <c r="Y277" s="860"/>
      <c r="Z277" s="860"/>
      <c r="AA277" s="860"/>
      <c r="AB277" s="860"/>
      <c r="AC277" s="860"/>
      <c r="AD277" s="860"/>
      <c r="AE277" s="860"/>
    </row>
    <row r="278" spans="1:31" ht="15.75" customHeight="1" x14ac:dyDescent="0.25">
      <c r="A278" s="911"/>
      <c r="B278" s="860"/>
      <c r="C278" s="860"/>
      <c r="D278" s="860"/>
      <c r="E278" s="860"/>
      <c r="F278" s="860"/>
      <c r="G278" s="868"/>
      <c r="H278" s="860"/>
      <c r="I278" s="860"/>
      <c r="J278" s="860"/>
      <c r="K278" s="860"/>
      <c r="L278" s="860"/>
      <c r="M278" s="860"/>
      <c r="N278" s="860"/>
      <c r="O278" s="860"/>
      <c r="P278" s="860"/>
      <c r="Q278" s="860"/>
      <c r="R278" s="860"/>
      <c r="S278" s="860"/>
      <c r="T278" s="860"/>
      <c r="U278" s="860"/>
      <c r="V278" s="860"/>
      <c r="W278" s="860"/>
      <c r="X278" s="860"/>
      <c r="Y278" s="860"/>
      <c r="Z278" s="860"/>
      <c r="AA278" s="860"/>
      <c r="AB278" s="860"/>
      <c r="AC278" s="860"/>
      <c r="AD278" s="860"/>
      <c r="AE278" s="860"/>
    </row>
    <row r="279" spans="1:31" ht="15.75" customHeight="1" x14ac:dyDescent="0.25">
      <c r="A279" s="911"/>
      <c r="B279" s="860"/>
      <c r="C279" s="860"/>
      <c r="D279" s="860"/>
      <c r="E279" s="860"/>
      <c r="F279" s="860"/>
      <c r="G279" s="868"/>
      <c r="H279" s="860"/>
      <c r="I279" s="860"/>
      <c r="J279" s="860"/>
      <c r="K279" s="860"/>
      <c r="L279" s="860"/>
      <c r="M279" s="860"/>
      <c r="N279" s="860"/>
      <c r="O279" s="860"/>
      <c r="P279" s="860"/>
      <c r="Q279" s="860"/>
      <c r="R279" s="860"/>
      <c r="S279" s="860"/>
      <c r="T279" s="860"/>
      <c r="U279" s="860"/>
      <c r="V279" s="860"/>
      <c r="W279" s="860"/>
      <c r="X279" s="860"/>
      <c r="Y279" s="860"/>
      <c r="Z279" s="860"/>
      <c r="AA279" s="860"/>
      <c r="AB279" s="860"/>
      <c r="AC279" s="860"/>
      <c r="AD279" s="860"/>
      <c r="AE279" s="860"/>
    </row>
    <row r="280" spans="1:31" ht="15.75" customHeight="1" x14ac:dyDescent="0.25">
      <c r="A280" s="911"/>
      <c r="B280" s="860"/>
      <c r="C280" s="860"/>
      <c r="D280" s="860"/>
      <c r="E280" s="860"/>
      <c r="F280" s="860"/>
      <c r="G280" s="868"/>
      <c r="H280" s="860"/>
      <c r="I280" s="860"/>
      <c r="J280" s="860"/>
      <c r="K280" s="860"/>
      <c r="L280" s="860"/>
      <c r="M280" s="860"/>
      <c r="N280" s="860"/>
      <c r="O280" s="860"/>
      <c r="P280" s="860"/>
      <c r="Q280" s="860"/>
      <c r="R280" s="860"/>
      <c r="S280" s="860"/>
      <c r="T280" s="860"/>
      <c r="U280" s="860"/>
      <c r="V280" s="860"/>
      <c r="W280" s="860"/>
      <c r="X280" s="860"/>
      <c r="Y280" s="860"/>
      <c r="Z280" s="860"/>
      <c r="AA280" s="860"/>
      <c r="AB280" s="860"/>
      <c r="AC280" s="860"/>
      <c r="AD280" s="860"/>
      <c r="AE280" s="860"/>
    </row>
    <row r="281" spans="1:31" ht="15.75" customHeight="1" x14ac:dyDescent="0.25">
      <c r="A281" s="911"/>
      <c r="B281" s="860"/>
      <c r="C281" s="860"/>
      <c r="D281" s="860"/>
      <c r="E281" s="860"/>
      <c r="F281" s="860"/>
      <c r="G281" s="868"/>
      <c r="H281" s="860"/>
      <c r="I281" s="860"/>
      <c r="J281" s="860"/>
      <c r="K281" s="860"/>
      <c r="L281" s="860"/>
      <c r="M281" s="860"/>
      <c r="N281" s="860"/>
      <c r="O281" s="860"/>
      <c r="P281" s="860"/>
      <c r="Q281" s="860"/>
      <c r="R281" s="860"/>
      <c r="S281" s="860"/>
      <c r="T281" s="860"/>
      <c r="U281" s="860"/>
      <c r="V281" s="860"/>
      <c r="W281" s="860"/>
      <c r="X281" s="860"/>
      <c r="Y281" s="860"/>
      <c r="Z281" s="860"/>
      <c r="AA281" s="860"/>
      <c r="AB281" s="860"/>
      <c r="AC281" s="860"/>
      <c r="AD281" s="860"/>
      <c r="AE281" s="860"/>
    </row>
    <row r="282" spans="1:31" ht="15.75" customHeight="1" x14ac:dyDescent="0.25">
      <c r="A282" s="911"/>
      <c r="B282" s="860"/>
      <c r="C282" s="860"/>
      <c r="D282" s="860"/>
      <c r="E282" s="860"/>
      <c r="F282" s="860"/>
      <c r="G282" s="868"/>
      <c r="H282" s="860"/>
      <c r="I282" s="860"/>
      <c r="J282" s="860"/>
      <c r="K282" s="860"/>
      <c r="L282" s="860"/>
      <c r="M282" s="860"/>
      <c r="N282" s="860"/>
      <c r="O282" s="860"/>
      <c r="P282" s="860"/>
      <c r="Q282" s="860"/>
      <c r="R282" s="860"/>
      <c r="S282" s="860"/>
      <c r="T282" s="860"/>
      <c r="U282" s="860"/>
      <c r="V282" s="860"/>
      <c r="W282" s="860"/>
      <c r="X282" s="860"/>
      <c r="Y282" s="860"/>
      <c r="Z282" s="860"/>
      <c r="AA282" s="860"/>
      <c r="AB282" s="860"/>
      <c r="AC282" s="860"/>
      <c r="AD282" s="860"/>
      <c r="AE282" s="860"/>
    </row>
    <row r="283" spans="1:31" ht="15.75" customHeight="1" x14ac:dyDescent="0.25">
      <c r="A283" s="911"/>
      <c r="B283" s="860"/>
      <c r="C283" s="860"/>
      <c r="D283" s="860"/>
      <c r="E283" s="860"/>
      <c r="F283" s="860"/>
      <c r="G283" s="868"/>
      <c r="H283" s="860"/>
      <c r="I283" s="860"/>
      <c r="J283" s="860"/>
      <c r="K283" s="860"/>
      <c r="L283" s="860"/>
      <c r="M283" s="860"/>
      <c r="N283" s="860"/>
      <c r="O283" s="860"/>
      <c r="P283" s="860"/>
      <c r="Q283" s="860"/>
      <c r="R283" s="860"/>
      <c r="S283" s="860"/>
      <c r="T283" s="860"/>
      <c r="U283" s="860"/>
      <c r="V283" s="860"/>
      <c r="W283" s="860"/>
      <c r="X283" s="860"/>
      <c r="Y283" s="860"/>
      <c r="Z283" s="860"/>
      <c r="AA283" s="860"/>
      <c r="AB283" s="860"/>
      <c r="AC283" s="860"/>
      <c r="AD283" s="860"/>
      <c r="AE283" s="860"/>
    </row>
    <row r="284" spans="1:31" ht="15.75" customHeight="1" x14ac:dyDescent="0.25">
      <c r="A284" s="911"/>
      <c r="B284" s="860"/>
      <c r="C284" s="860"/>
      <c r="D284" s="860"/>
      <c r="E284" s="860"/>
      <c r="F284" s="860"/>
      <c r="G284" s="868"/>
      <c r="H284" s="860"/>
      <c r="I284" s="860"/>
      <c r="J284" s="860"/>
      <c r="K284" s="860"/>
      <c r="L284" s="860"/>
      <c r="M284" s="860"/>
      <c r="N284" s="860"/>
      <c r="O284" s="860"/>
      <c r="P284" s="860"/>
      <c r="Q284" s="860"/>
      <c r="R284" s="860"/>
      <c r="S284" s="860"/>
      <c r="T284" s="860"/>
      <c r="U284" s="860"/>
      <c r="V284" s="860"/>
      <c r="W284" s="860"/>
      <c r="X284" s="860"/>
      <c r="Y284" s="860"/>
      <c r="Z284" s="860"/>
      <c r="AA284" s="860"/>
      <c r="AB284" s="860"/>
      <c r="AC284" s="860"/>
      <c r="AD284" s="860"/>
      <c r="AE284" s="860"/>
    </row>
    <row r="285" spans="1:31" ht="15.75" customHeight="1" x14ac:dyDescent="0.25">
      <c r="A285" s="911"/>
      <c r="B285" s="860"/>
      <c r="C285" s="860"/>
      <c r="D285" s="860"/>
      <c r="E285" s="860"/>
      <c r="F285" s="860"/>
      <c r="G285" s="868"/>
      <c r="H285" s="860"/>
      <c r="I285" s="860"/>
      <c r="J285" s="860"/>
      <c r="K285" s="860"/>
      <c r="L285" s="860"/>
      <c r="M285" s="860"/>
      <c r="N285" s="860"/>
      <c r="O285" s="860"/>
      <c r="P285" s="860"/>
      <c r="Q285" s="860"/>
      <c r="R285" s="860"/>
      <c r="S285" s="860"/>
      <c r="T285" s="860"/>
      <c r="U285" s="860"/>
      <c r="V285" s="860"/>
      <c r="W285" s="860"/>
      <c r="X285" s="860"/>
      <c r="Y285" s="860"/>
      <c r="Z285" s="860"/>
      <c r="AA285" s="860"/>
      <c r="AB285" s="860"/>
      <c r="AC285" s="860"/>
      <c r="AD285" s="860"/>
      <c r="AE285" s="860"/>
    </row>
    <row r="286" spans="1:31" ht="15.75" customHeight="1" x14ac:dyDescent="0.25">
      <c r="A286" s="911"/>
      <c r="B286" s="860"/>
      <c r="C286" s="860"/>
      <c r="D286" s="860"/>
      <c r="E286" s="860"/>
      <c r="F286" s="860"/>
      <c r="G286" s="868"/>
      <c r="H286" s="860"/>
      <c r="I286" s="860"/>
      <c r="J286" s="860"/>
      <c r="K286" s="860"/>
      <c r="L286" s="860"/>
      <c r="M286" s="860"/>
      <c r="N286" s="860"/>
      <c r="O286" s="860"/>
      <c r="P286" s="860"/>
      <c r="Q286" s="860"/>
      <c r="R286" s="860"/>
      <c r="S286" s="860"/>
      <c r="T286" s="860"/>
      <c r="U286" s="860"/>
      <c r="V286" s="860"/>
      <c r="W286" s="860"/>
      <c r="X286" s="860"/>
      <c r="Y286" s="860"/>
      <c r="Z286" s="860"/>
      <c r="AA286" s="860"/>
      <c r="AB286" s="860"/>
      <c r="AC286" s="860"/>
      <c r="AD286" s="860"/>
      <c r="AE286" s="860"/>
    </row>
    <row r="287" spans="1:31" ht="15.75" customHeight="1" x14ac:dyDescent="0.25">
      <c r="A287" s="911"/>
      <c r="B287" s="860"/>
      <c r="C287" s="860"/>
      <c r="D287" s="860"/>
      <c r="E287" s="860"/>
      <c r="F287" s="860"/>
      <c r="G287" s="868"/>
      <c r="H287" s="860"/>
      <c r="I287" s="860"/>
      <c r="J287" s="860"/>
      <c r="K287" s="860"/>
      <c r="L287" s="860"/>
      <c r="M287" s="860"/>
      <c r="N287" s="860"/>
      <c r="O287" s="860"/>
      <c r="P287" s="860"/>
      <c r="Q287" s="860"/>
      <c r="R287" s="860"/>
      <c r="S287" s="860"/>
      <c r="T287" s="860"/>
      <c r="U287" s="860"/>
      <c r="V287" s="860"/>
      <c r="W287" s="860"/>
      <c r="X287" s="860"/>
      <c r="Y287" s="860"/>
      <c r="Z287" s="860"/>
      <c r="AA287" s="860"/>
      <c r="AB287" s="860"/>
      <c r="AC287" s="860"/>
      <c r="AD287" s="860"/>
      <c r="AE287" s="860"/>
    </row>
    <row r="288" spans="1:31" ht="15.75" customHeight="1" x14ac:dyDescent="0.25">
      <c r="A288" s="911"/>
      <c r="B288" s="860"/>
      <c r="C288" s="860"/>
      <c r="D288" s="860"/>
      <c r="E288" s="860"/>
      <c r="F288" s="860"/>
      <c r="G288" s="868"/>
      <c r="H288" s="860"/>
      <c r="I288" s="860"/>
      <c r="J288" s="860"/>
      <c r="K288" s="860"/>
      <c r="L288" s="860"/>
      <c r="M288" s="860"/>
      <c r="N288" s="860"/>
      <c r="O288" s="860"/>
      <c r="P288" s="860"/>
      <c r="Q288" s="860"/>
      <c r="R288" s="860"/>
      <c r="S288" s="860"/>
      <c r="T288" s="860"/>
      <c r="U288" s="860"/>
      <c r="V288" s="860"/>
      <c r="W288" s="860"/>
      <c r="X288" s="860"/>
      <c r="Y288" s="860"/>
      <c r="Z288" s="860"/>
      <c r="AA288" s="860"/>
      <c r="AB288" s="860"/>
      <c r="AC288" s="860"/>
      <c r="AD288" s="860"/>
      <c r="AE288" s="860"/>
    </row>
    <row r="289" spans="1:31" ht="15.75" customHeight="1" x14ac:dyDescent="0.25">
      <c r="A289" s="911"/>
      <c r="B289" s="860"/>
      <c r="C289" s="860"/>
      <c r="D289" s="860"/>
      <c r="E289" s="860"/>
      <c r="F289" s="860"/>
      <c r="G289" s="868"/>
      <c r="H289" s="860"/>
      <c r="I289" s="860"/>
      <c r="J289" s="860"/>
      <c r="K289" s="860"/>
      <c r="L289" s="860"/>
      <c r="M289" s="860"/>
      <c r="N289" s="860"/>
      <c r="O289" s="860"/>
      <c r="P289" s="860"/>
      <c r="Q289" s="860"/>
      <c r="R289" s="860"/>
      <c r="S289" s="860"/>
      <c r="T289" s="860"/>
      <c r="U289" s="860"/>
      <c r="V289" s="860"/>
      <c r="W289" s="860"/>
      <c r="X289" s="860"/>
      <c r="Y289" s="860"/>
      <c r="Z289" s="860"/>
      <c r="AA289" s="860"/>
      <c r="AB289" s="860"/>
      <c r="AC289" s="860"/>
      <c r="AD289" s="860"/>
      <c r="AE289" s="860"/>
    </row>
    <row r="290" spans="1:31" ht="15.75" customHeight="1" x14ac:dyDescent="0.25">
      <c r="A290" s="911"/>
      <c r="B290" s="860"/>
      <c r="C290" s="860"/>
      <c r="D290" s="860"/>
      <c r="E290" s="860"/>
      <c r="F290" s="860"/>
      <c r="G290" s="868"/>
      <c r="H290" s="860"/>
      <c r="I290" s="860"/>
      <c r="J290" s="860"/>
      <c r="K290" s="860"/>
      <c r="L290" s="860"/>
      <c r="M290" s="860"/>
      <c r="N290" s="860"/>
      <c r="O290" s="860"/>
      <c r="P290" s="860"/>
      <c r="Q290" s="860"/>
      <c r="R290" s="860"/>
      <c r="S290" s="860"/>
      <c r="T290" s="860"/>
      <c r="U290" s="860"/>
      <c r="V290" s="860"/>
      <c r="W290" s="860"/>
      <c r="X290" s="860"/>
      <c r="Y290" s="860"/>
      <c r="Z290" s="860"/>
      <c r="AA290" s="860"/>
      <c r="AB290" s="860"/>
      <c r="AC290" s="860"/>
      <c r="AD290" s="860"/>
      <c r="AE290" s="860"/>
    </row>
    <row r="291" spans="1:31" ht="15.75" customHeight="1" x14ac:dyDescent="0.25">
      <c r="A291" s="911"/>
      <c r="B291" s="860"/>
      <c r="C291" s="860"/>
      <c r="D291" s="860"/>
      <c r="E291" s="860"/>
      <c r="F291" s="860"/>
      <c r="G291" s="868"/>
      <c r="H291" s="860"/>
      <c r="I291" s="860"/>
      <c r="J291" s="860"/>
      <c r="K291" s="860"/>
      <c r="L291" s="860"/>
      <c r="M291" s="860"/>
      <c r="N291" s="860"/>
      <c r="O291" s="860"/>
      <c r="P291" s="860"/>
      <c r="Q291" s="860"/>
      <c r="R291" s="860"/>
      <c r="S291" s="860"/>
      <c r="T291" s="860"/>
      <c r="U291" s="860"/>
      <c r="V291" s="860"/>
      <c r="W291" s="860"/>
      <c r="X291" s="860"/>
      <c r="Y291" s="860"/>
      <c r="Z291" s="860"/>
      <c r="AA291" s="860"/>
      <c r="AB291" s="860"/>
      <c r="AC291" s="860"/>
      <c r="AD291" s="860"/>
      <c r="AE291" s="860"/>
    </row>
    <row r="292" spans="1:31" ht="15.75" customHeight="1" x14ac:dyDescent="0.25">
      <c r="A292" s="911"/>
      <c r="B292" s="860"/>
      <c r="C292" s="860"/>
      <c r="D292" s="860"/>
      <c r="E292" s="860"/>
      <c r="F292" s="860"/>
      <c r="G292" s="868"/>
      <c r="H292" s="860"/>
      <c r="I292" s="860"/>
      <c r="J292" s="860"/>
      <c r="K292" s="860"/>
      <c r="L292" s="860"/>
      <c r="M292" s="860"/>
      <c r="N292" s="860"/>
      <c r="O292" s="860"/>
      <c r="P292" s="860"/>
      <c r="Q292" s="860"/>
      <c r="R292" s="860"/>
      <c r="S292" s="860"/>
      <c r="T292" s="860"/>
      <c r="U292" s="860"/>
      <c r="V292" s="860"/>
      <c r="W292" s="860"/>
      <c r="X292" s="860"/>
      <c r="Y292" s="860"/>
      <c r="Z292" s="860"/>
      <c r="AA292" s="860"/>
      <c r="AB292" s="860"/>
      <c r="AC292" s="860"/>
      <c r="AD292" s="860"/>
      <c r="AE292" s="860"/>
    </row>
    <row r="293" spans="1:31" ht="15.75" customHeight="1" x14ac:dyDescent="0.25">
      <c r="A293" s="911"/>
      <c r="B293" s="860"/>
      <c r="C293" s="860"/>
      <c r="D293" s="860"/>
      <c r="E293" s="860"/>
      <c r="F293" s="860"/>
      <c r="G293" s="868"/>
      <c r="H293" s="860"/>
      <c r="I293" s="860"/>
      <c r="J293" s="860"/>
      <c r="K293" s="860"/>
      <c r="L293" s="860"/>
      <c r="M293" s="860"/>
      <c r="N293" s="860"/>
      <c r="O293" s="860"/>
      <c r="P293" s="860"/>
      <c r="Q293" s="860"/>
      <c r="R293" s="860"/>
      <c r="S293" s="860"/>
      <c r="T293" s="860"/>
      <c r="U293" s="860"/>
      <c r="V293" s="860"/>
      <c r="W293" s="860"/>
      <c r="X293" s="860"/>
      <c r="Y293" s="860"/>
      <c r="Z293" s="860"/>
      <c r="AA293" s="860"/>
      <c r="AB293" s="860"/>
      <c r="AC293" s="860"/>
      <c r="AD293" s="860"/>
      <c r="AE293" s="860"/>
    </row>
    <row r="294" spans="1:31" ht="15.75" customHeight="1" x14ac:dyDescent="0.25">
      <c r="A294" s="911"/>
      <c r="B294" s="860"/>
      <c r="C294" s="860"/>
      <c r="D294" s="860"/>
      <c r="E294" s="860"/>
      <c r="F294" s="860"/>
      <c r="G294" s="868"/>
      <c r="H294" s="860"/>
      <c r="I294" s="860"/>
      <c r="J294" s="860"/>
      <c r="K294" s="860"/>
      <c r="L294" s="860"/>
      <c r="M294" s="860"/>
      <c r="N294" s="860"/>
      <c r="O294" s="860"/>
      <c r="P294" s="860"/>
      <c r="Q294" s="860"/>
      <c r="R294" s="860"/>
      <c r="S294" s="860"/>
      <c r="T294" s="860"/>
      <c r="U294" s="860"/>
      <c r="V294" s="860"/>
      <c r="W294" s="860"/>
      <c r="X294" s="860"/>
      <c r="Y294" s="860"/>
      <c r="Z294" s="860"/>
      <c r="AA294" s="860"/>
      <c r="AB294" s="860"/>
      <c r="AC294" s="860"/>
      <c r="AD294" s="860"/>
      <c r="AE294" s="860"/>
    </row>
    <row r="295" spans="1:31" ht="15.75" customHeight="1" x14ac:dyDescent="0.25">
      <c r="A295" s="911"/>
      <c r="B295" s="860"/>
      <c r="C295" s="860"/>
      <c r="D295" s="860"/>
      <c r="E295" s="860"/>
      <c r="F295" s="860"/>
      <c r="G295" s="868"/>
      <c r="H295" s="860"/>
      <c r="I295" s="860"/>
      <c r="J295" s="860"/>
      <c r="K295" s="860"/>
      <c r="L295" s="860"/>
      <c r="M295" s="860"/>
      <c r="N295" s="860"/>
      <c r="O295" s="860"/>
      <c r="P295" s="860"/>
      <c r="Q295" s="860"/>
      <c r="R295" s="860"/>
      <c r="S295" s="860"/>
      <c r="T295" s="860"/>
      <c r="U295" s="860"/>
      <c r="V295" s="860"/>
      <c r="W295" s="860"/>
      <c r="X295" s="860"/>
      <c r="Y295" s="860"/>
      <c r="Z295" s="860"/>
      <c r="AA295" s="860"/>
      <c r="AB295" s="860"/>
      <c r="AC295" s="860"/>
      <c r="AD295" s="860"/>
      <c r="AE295" s="860"/>
    </row>
    <row r="296" spans="1:31" ht="15.75" customHeight="1" x14ac:dyDescent="0.25">
      <c r="A296" s="911"/>
      <c r="B296" s="860"/>
      <c r="C296" s="860"/>
      <c r="D296" s="860"/>
      <c r="E296" s="860"/>
      <c r="F296" s="860"/>
      <c r="G296" s="868"/>
      <c r="H296" s="860"/>
      <c r="I296" s="860"/>
      <c r="J296" s="860"/>
      <c r="K296" s="860"/>
      <c r="L296" s="860"/>
      <c r="M296" s="860"/>
      <c r="N296" s="860"/>
      <c r="O296" s="860"/>
      <c r="P296" s="860"/>
      <c r="Q296" s="860"/>
      <c r="R296" s="860"/>
      <c r="S296" s="860"/>
      <c r="T296" s="860"/>
      <c r="U296" s="860"/>
      <c r="V296" s="860"/>
      <c r="W296" s="860"/>
      <c r="X296" s="860"/>
      <c r="Y296" s="860"/>
      <c r="Z296" s="860"/>
      <c r="AA296" s="860"/>
      <c r="AB296" s="860"/>
      <c r="AC296" s="860"/>
      <c r="AD296" s="860"/>
      <c r="AE296" s="860"/>
    </row>
    <row r="297" spans="1:31" ht="15.75" customHeight="1" x14ac:dyDescent="0.25">
      <c r="A297" s="911"/>
      <c r="B297" s="860"/>
      <c r="C297" s="860"/>
      <c r="D297" s="860"/>
      <c r="E297" s="860"/>
      <c r="F297" s="860"/>
      <c r="G297" s="868"/>
      <c r="H297" s="860"/>
      <c r="I297" s="860"/>
      <c r="J297" s="860"/>
      <c r="K297" s="860"/>
      <c r="L297" s="860"/>
      <c r="M297" s="860"/>
      <c r="N297" s="860"/>
      <c r="O297" s="860"/>
      <c r="P297" s="860"/>
      <c r="Q297" s="860"/>
      <c r="R297" s="860"/>
      <c r="S297" s="860"/>
      <c r="T297" s="860"/>
      <c r="U297" s="860"/>
      <c r="V297" s="860"/>
      <c r="W297" s="860"/>
      <c r="X297" s="860"/>
      <c r="Y297" s="860"/>
      <c r="Z297" s="860"/>
      <c r="AA297" s="860"/>
      <c r="AB297" s="860"/>
      <c r="AC297" s="860"/>
      <c r="AD297" s="860"/>
      <c r="AE297" s="860"/>
    </row>
    <row r="298" spans="1:31" ht="15.75" customHeight="1" x14ac:dyDescent="0.25">
      <c r="A298" s="911"/>
      <c r="B298" s="860"/>
      <c r="C298" s="860"/>
      <c r="D298" s="860"/>
      <c r="E298" s="860"/>
      <c r="F298" s="860"/>
      <c r="G298" s="868"/>
      <c r="H298" s="860"/>
      <c r="I298" s="860"/>
      <c r="J298" s="860"/>
      <c r="K298" s="860"/>
      <c r="L298" s="860"/>
      <c r="M298" s="860"/>
      <c r="N298" s="860"/>
      <c r="O298" s="860"/>
      <c r="P298" s="860"/>
      <c r="Q298" s="860"/>
      <c r="R298" s="860"/>
      <c r="S298" s="860"/>
      <c r="T298" s="860"/>
      <c r="U298" s="860"/>
      <c r="V298" s="860"/>
      <c r="W298" s="860"/>
      <c r="X298" s="860"/>
      <c r="Y298" s="860"/>
      <c r="Z298" s="860"/>
      <c r="AA298" s="860"/>
      <c r="AB298" s="860"/>
      <c r="AC298" s="860"/>
      <c r="AD298" s="860"/>
      <c r="AE298" s="860"/>
    </row>
    <row r="299" spans="1:31" ht="15.75" customHeight="1" x14ac:dyDescent="0.25">
      <c r="A299" s="911"/>
      <c r="B299" s="860"/>
      <c r="C299" s="860"/>
      <c r="D299" s="860"/>
      <c r="E299" s="860"/>
      <c r="F299" s="860"/>
      <c r="G299" s="868"/>
      <c r="H299" s="860"/>
      <c r="I299" s="860"/>
      <c r="J299" s="860"/>
      <c r="K299" s="860"/>
      <c r="L299" s="860"/>
      <c r="M299" s="860"/>
      <c r="N299" s="860"/>
      <c r="O299" s="860"/>
      <c r="P299" s="860"/>
      <c r="Q299" s="860"/>
      <c r="R299" s="860"/>
      <c r="S299" s="860"/>
      <c r="T299" s="860"/>
      <c r="U299" s="860"/>
      <c r="V299" s="860"/>
      <c r="W299" s="860"/>
      <c r="X299" s="860"/>
      <c r="Y299" s="860"/>
      <c r="Z299" s="860"/>
      <c r="AA299" s="860"/>
      <c r="AB299" s="860"/>
      <c r="AC299" s="860"/>
      <c r="AD299" s="860"/>
      <c r="AE299" s="860"/>
    </row>
    <row r="300" spans="1:31" ht="15.75" customHeight="1" x14ac:dyDescent="0.25">
      <c r="A300" s="911"/>
      <c r="B300" s="860"/>
      <c r="C300" s="860"/>
      <c r="D300" s="860"/>
      <c r="E300" s="860"/>
      <c r="F300" s="860"/>
      <c r="G300" s="868"/>
      <c r="H300" s="860"/>
      <c r="I300" s="860"/>
      <c r="J300" s="860"/>
      <c r="K300" s="860"/>
      <c r="L300" s="860"/>
      <c r="M300" s="860"/>
      <c r="N300" s="860"/>
      <c r="O300" s="860"/>
      <c r="P300" s="860"/>
      <c r="Q300" s="860"/>
      <c r="R300" s="860"/>
      <c r="S300" s="860"/>
      <c r="T300" s="860"/>
      <c r="U300" s="860"/>
      <c r="V300" s="860"/>
      <c r="W300" s="860"/>
      <c r="X300" s="860"/>
      <c r="Y300" s="860"/>
      <c r="Z300" s="860"/>
      <c r="AA300" s="860"/>
      <c r="AB300" s="860"/>
      <c r="AC300" s="860"/>
      <c r="AD300" s="860"/>
      <c r="AE300" s="860"/>
    </row>
    <row r="301" spans="1:31" ht="15.75" customHeight="1" x14ac:dyDescent="0.25">
      <c r="A301" s="911"/>
      <c r="B301" s="860"/>
      <c r="C301" s="860"/>
      <c r="D301" s="860"/>
      <c r="E301" s="860"/>
      <c r="F301" s="860"/>
      <c r="G301" s="868"/>
      <c r="H301" s="860"/>
      <c r="I301" s="860"/>
      <c r="J301" s="860"/>
      <c r="K301" s="860"/>
      <c r="L301" s="860"/>
      <c r="M301" s="860"/>
      <c r="N301" s="860"/>
      <c r="O301" s="860"/>
      <c r="P301" s="860"/>
      <c r="Q301" s="860"/>
      <c r="R301" s="860"/>
      <c r="S301" s="860"/>
      <c r="T301" s="860"/>
      <c r="U301" s="860"/>
      <c r="V301" s="860"/>
      <c r="W301" s="860"/>
      <c r="X301" s="860"/>
      <c r="Y301" s="860"/>
      <c r="Z301" s="860"/>
      <c r="AA301" s="860"/>
      <c r="AB301" s="860"/>
      <c r="AC301" s="860"/>
      <c r="AD301" s="860"/>
      <c r="AE301" s="860"/>
    </row>
    <row r="302" spans="1:31" ht="15.75" customHeight="1" x14ac:dyDescent="0.25">
      <c r="A302" s="911"/>
      <c r="B302" s="860"/>
      <c r="C302" s="860"/>
      <c r="D302" s="860"/>
      <c r="E302" s="860"/>
      <c r="F302" s="860"/>
      <c r="G302" s="868"/>
      <c r="H302" s="860"/>
      <c r="I302" s="860"/>
      <c r="J302" s="860"/>
      <c r="K302" s="860"/>
      <c r="L302" s="860"/>
      <c r="M302" s="860"/>
      <c r="N302" s="860"/>
      <c r="O302" s="860"/>
      <c r="P302" s="860"/>
      <c r="Q302" s="860"/>
      <c r="R302" s="860"/>
      <c r="S302" s="860"/>
      <c r="T302" s="860"/>
      <c r="U302" s="860"/>
      <c r="V302" s="860"/>
      <c r="W302" s="860"/>
      <c r="X302" s="860"/>
      <c r="Y302" s="860"/>
      <c r="Z302" s="860"/>
      <c r="AA302" s="860"/>
      <c r="AB302" s="860"/>
      <c r="AC302" s="860"/>
      <c r="AD302" s="860"/>
      <c r="AE302" s="860"/>
    </row>
    <row r="303" spans="1:31" ht="15.75" customHeight="1" x14ac:dyDescent="0.25">
      <c r="A303" s="911"/>
      <c r="B303" s="860"/>
      <c r="C303" s="860"/>
      <c r="D303" s="860"/>
      <c r="E303" s="860"/>
      <c r="F303" s="860"/>
      <c r="G303" s="868"/>
      <c r="H303" s="860"/>
      <c r="I303" s="860"/>
      <c r="J303" s="860"/>
      <c r="K303" s="860"/>
      <c r="L303" s="860"/>
      <c r="M303" s="860"/>
      <c r="N303" s="860"/>
      <c r="O303" s="860"/>
      <c r="P303" s="860"/>
      <c r="Q303" s="860"/>
      <c r="R303" s="860"/>
      <c r="S303" s="860"/>
      <c r="T303" s="860"/>
      <c r="U303" s="860"/>
      <c r="V303" s="860"/>
      <c r="W303" s="860"/>
      <c r="X303" s="860"/>
      <c r="Y303" s="860"/>
      <c r="Z303" s="860"/>
      <c r="AA303" s="860"/>
      <c r="AB303" s="860"/>
      <c r="AC303" s="860"/>
      <c r="AD303" s="860"/>
      <c r="AE303" s="860"/>
    </row>
    <row r="304" spans="1:31" ht="15.75" customHeight="1" x14ac:dyDescent="0.25">
      <c r="A304" s="911"/>
      <c r="B304" s="860"/>
      <c r="C304" s="860"/>
      <c r="D304" s="860"/>
      <c r="E304" s="860"/>
      <c r="F304" s="860"/>
      <c r="G304" s="868"/>
      <c r="H304" s="860"/>
      <c r="I304" s="860"/>
      <c r="J304" s="860"/>
      <c r="K304" s="860"/>
      <c r="L304" s="860"/>
      <c r="M304" s="860"/>
      <c r="N304" s="860"/>
      <c r="O304" s="860"/>
      <c r="P304" s="860"/>
      <c r="Q304" s="860"/>
      <c r="R304" s="860"/>
      <c r="S304" s="860"/>
      <c r="T304" s="860"/>
      <c r="U304" s="860"/>
      <c r="V304" s="860"/>
      <c r="W304" s="860"/>
      <c r="X304" s="860"/>
      <c r="Y304" s="860"/>
      <c r="Z304" s="860"/>
      <c r="AA304" s="860"/>
      <c r="AB304" s="860"/>
      <c r="AC304" s="860"/>
      <c r="AD304" s="860"/>
      <c r="AE304" s="860"/>
    </row>
    <row r="305" spans="1:31" ht="15.75" customHeight="1" x14ac:dyDescent="0.25">
      <c r="A305" s="911"/>
      <c r="B305" s="860"/>
      <c r="C305" s="860"/>
      <c r="D305" s="860"/>
      <c r="E305" s="860"/>
      <c r="F305" s="860"/>
      <c r="G305" s="868"/>
      <c r="H305" s="860"/>
      <c r="I305" s="860"/>
      <c r="J305" s="860"/>
      <c r="K305" s="860"/>
      <c r="L305" s="860"/>
      <c r="M305" s="860"/>
      <c r="N305" s="860"/>
      <c r="O305" s="860"/>
      <c r="P305" s="860"/>
      <c r="Q305" s="860"/>
      <c r="R305" s="860"/>
      <c r="S305" s="860"/>
      <c r="T305" s="860"/>
      <c r="U305" s="860"/>
      <c r="V305" s="860"/>
      <c r="W305" s="860"/>
      <c r="X305" s="860"/>
      <c r="Y305" s="860"/>
      <c r="Z305" s="860"/>
      <c r="AA305" s="860"/>
      <c r="AB305" s="860"/>
      <c r="AC305" s="860"/>
      <c r="AD305" s="860"/>
      <c r="AE305" s="860"/>
    </row>
    <row r="306" spans="1:31" ht="15.75" customHeight="1" x14ac:dyDescent="0.25">
      <c r="A306" s="911"/>
      <c r="B306" s="860"/>
      <c r="C306" s="860"/>
      <c r="D306" s="860"/>
      <c r="E306" s="860"/>
      <c r="F306" s="860"/>
      <c r="G306" s="868"/>
      <c r="H306" s="860"/>
      <c r="I306" s="860"/>
      <c r="J306" s="860"/>
      <c r="K306" s="860"/>
      <c r="L306" s="860"/>
      <c r="M306" s="860"/>
      <c r="N306" s="860"/>
      <c r="O306" s="860"/>
      <c r="P306" s="860"/>
      <c r="Q306" s="860"/>
      <c r="R306" s="860"/>
      <c r="S306" s="860"/>
      <c r="T306" s="860"/>
      <c r="U306" s="860"/>
      <c r="V306" s="860"/>
      <c r="W306" s="860"/>
      <c r="X306" s="860"/>
      <c r="Y306" s="860"/>
      <c r="Z306" s="860"/>
      <c r="AA306" s="860"/>
      <c r="AB306" s="860"/>
      <c r="AC306" s="860"/>
      <c r="AD306" s="860"/>
      <c r="AE306" s="860"/>
    </row>
    <row r="307" spans="1:31" ht="15.75" customHeight="1" x14ac:dyDescent="0.25">
      <c r="A307" s="911"/>
      <c r="B307" s="860"/>
      <c r="C307" s="860"/>
      <c r="D307" s="860"/>
      <c r="E307" s="860"/>
      <c r="F307" s="860"/>
      <c r="G307" s="868"/>
      <c r="H307" s="860"/>
      <c r="I307" s="860"/>
      <c r="J307" s="860"/>
      <c r="K307" s="860"/>
      <c r="L307" s="860"/>
      <c r="M307" s="860"/>
      <c r="N307" s="860"/>
      <c r="O307" s="860"/>
      <c r="P307" s="860"/>
      <c r="Q307" s="860"/>
      <c r="R307" s="860"/>
      <c r="S307" s="860"/>
      <c r="T307" s="860"/>
      <c r="U307" s="860"/>
      <c r="V307" s="860"/>
      <c r="W307" s="860"/>
      <c r="X307" s="860"/>
      <c r="Y307" s="860"/>
      <c r="Z307" s="860"/>
      <c r="AA307" s="860"/>
      <c r="AB307" s="860"/>
      <c r="AC307" s="860"/>
      <c r="AD307" s="860"/>
      <c r="AE307" s="860"/>
    </row>
    <row r="308" spans="1:31" ht="15.75" customHeight="1" x14ac:dyDescent="0.25">
      <c r="A308" s="911"/>
      <c r="B308" s="860"/>
      <c r="C308" s="860"/>
      <c r="D308" s="860"/>
      <c r="E308" s="860"/>
      <c r="F308" s="860"/>
      <c r="G308" s="868"/>
      <c r="H308" s="860"/>
      <c r="I308" s="860"/>
      <c r="J308" s="860"/>
      <c r="K308" s="860"/>
      <c r="L308" s="860"/>
      <c r="M308" s="860"/>
      <c r="N308" s="860"/>
      <c r="O308" s="860"/>
      <c r="P308" s="860"/>
      <c r="Q308" s="860"/>
      <c r="R308" s="860"/>
      <c r="S308" s="860"/>
      <c r="T308" s="860"/>
      <c r="U308" s="860"/>
      <c r="V308" s="860"/>
      <c r="W308" s="860"/>
      <c r="X308" s="860"/>
      <c r="Y308" s="860"/>
      <c r="Z308" s="860"/>
      <c r="AA308" s="860"/>
      <c r="AB308" s="860"/>
      <c r="AC308" s="860"/>
      <c r="AD308" s="860"/>
      <c r="AE308" s="860"/>
    </row>
    <row r="309" spans="1:31" ht="15.75" customHeight="1" x14ac:dyDescent="0.25">
      <c r="A309" s="911"/>
      <c r="B309" s="860"/>
      <c r="C309" s="860"/>
      <c r="D309" s="860"/>
      <c r="E309" s="860"/>
      <c r="F309" s="860"/>
      <c r="G309" s="868"/>
      <c r="H309" s="860"/>
      <c r="I309" s="860"/>
      <c r="J309" s="860"/>
      <c r="K309" s="860"/>
      <c r="L309" s="860"/>
      <c r="M309" s="860"/>
      <c r="N309" s="860"/>
      <c r="O309" s="860"/>
      <c r="P309" s="860"/>
      <c r="Q309" s="860"/>
      <c r="R309" s="860"/>
      <c r="S309" s="860"/>
      <c r="T309" s="860"/>
      <c r="U309" s="860"/>
      <c r="V309" s="860"/>
      <c r="W309" s="860"/>
      <c r="X309" s="860"/>
      <c r="Y309" s="860"/>
      <c r="Z309" s="860"/>
      <c r="AA309" s="860"/>
      <c r="AB309" s="860"/>
      <c r="AC309" s="860"/>
      <c r="AD309" s="860"/>
      <c r="AE309" s="860"/>
    </row>
    <row r="310" spans="1:31" ht="15.75" customHeight="1" x14ac:dyDescent="0.25">
      <c r="A310" s="911"/>
      <c r="B310" s="860"/>
      <c r="C310" s="860"/>
      <c r="D310" s="860"/>
      <c r="E310" s="860"/>
      <c r="F310" s="860"/>
      <c r="G310" s="868"/>
      <c r="H310" s="860"/>
      <c r="I310" s="860"/>
      <c r="J310" s="860"/>
      <c r="K310" s="860"/>
      <c r="L310" s="860"/>
      <c r="M310" s="860"/>
      <c r="N310" s="860"/>
      <c r="O310" s="860"/>
      <c r="P310" s="860"/>
      <c r="Q310" s="860"/>
      <c r="R310" s="860"/>
      <c r="S310" s="860"/>
      <c r="T310" s="860"/>
      <c r="U310" s="860"/>
      <c r="V310" s="860"/>
      <c r="W310" s="860"/>
      <c r="X310" s="860"/>
      <c r="Y310" s="860"/>
      <c r="Z310" s="860"/>
      <c r="AA310" s="860"/>
      <c r="AB310" s="860"/>
      <c r="AC310" s="860"/>
      <c r="AD310" s="860"/>
      <c r="AE310" s="860"/>
    </row>
    <row r="311" spans="1:31" ht="15.75" customHeight="1" x14ac:dyDescent="0.25">
      <c r="A311" s="911"/>
      <c r="B311" s="860"/>
      <c r="C311" s="860"/>
      <c r="D311" s="860"/>
      <c r="E311" s="860"/>
      <c r="F311" s="860"/>
      <c r="G311" s="868"/>
      <c r="H311" s="860"/>
      <c r="I311" s="860"/>
      <c r="J311" s="860"/>
      <c r="K311" s="860"/>
      <c r="L311" s="860"/>
      <c r="M311" s="860"/>
      <c r="N311" s="860"/>
      <c r="O311" s="860"/>
      <c r="P311" s="860"/>
      <c r="Q311" s="860"/>
      <c r="R311" s="860"/>
      <c r="S311" s="860"/>
      <c r="T311" s="860"/>
      <c r="U311" s="860"/>
      <c r="V311" s="860"/>
      <c r="W311" s="860"/>
      <c r="X311" s="860"/>
      <c r="Y311" s="860"/>
      <c r="Z311" s="860"/>
      <c r="AA311" s="860"/>
      <c r="AB311" s="860"/>
      <c r="AC311" s="860"/>
      <c r="AD311" s="860"/>
      <c r="AE311" s="860"/>
    </row>
    <row r="312" spans="1:31" ht="15.75" customHeight="1" x14ac:dyDescent="0.25">
      <c r="A312" s="911"/>
      <c r="B312" s="860"/>
      <c r="C312" s="860"/>
      <c r="D312" s="860"/>
      <c r="E312" s="860"/>
      <c r="F312" s="860"/>
      <c r="G312" s="868"/>
      <c r="H312" s="860"/>
      <c r="I312" s="860"/>
      <c r="J312" s="860"/>
      <c r="K312" s="860"/>
      <c r="L312" s="860"/>
      <c r="M312" s="860"/>
      <c r="N312" s="860"/>
      <c r="O312" s="860"/>
      <c r="P312" s="860"/>
      <c r="Q312" s="860"/>
      <c r="R312" s="860"/>
      <c r="S312" s="860"/>
      <c r="T312" s="860"/>
      <c r="U312" s="860"/>
      <c r="V312" s="860"/>
      <c r="W312" s="860"/>
      <c r="X312" s="860"/>
      <c r="Y312" s="860"/>
      <c r="Z312" s="860"/>
      <c r="AA312" s="860"/>
      <c r="AB312" s="860"/>
      <c r="AC312" s="860"/>
      <c r="AD312" s="860"/>
      <c r="AE312" s="860"/>
    </row>
    <row r="313" spans="1:31" ht="15.75" customHeight="1" x14ac:dyDescent="0.25">
      <c r="A313" s="911"/>
      <c r="B313" s="860"/>
      <c r="C313" s="860"/>
      <c r="D313" s="860"/>
      <c r="E313" s="860"/>
      <c r="F313" s="860"/>
      <c r="G313" s="868"/>
      <c r="H313" s="860"/>
      <c r="I313" s="860"/>
      <c r="J313" s="860"/>
      <c r="K313" s="860"/>
      <c r="L313" s="860"/>
      <c r="M313" s="860"/>
      <c r="N313" s="860"/>
      <c r="O313" s="860"/>
      <c r="P313" s="860"/>
      <c r="Q313" s="860"/>
      <c r="R313" s="860"/>
      <c r="S313" s="860"/>
      <c r="T313" s="860"/>
      <c r="U313" s="860"/>
      <c r="V313" s="860"/>
      <c r="W313" s="860"/>
      <c r="X313" s="860"/>
      <c r="Y313" s="860"/>
      <c r="Z313" s="860"/>
      <c r="AA313" s="860"/>
      <c r="AB313" s="860"/>
      <c r="AC313" s="860"/>
      <c r="AD313" s="860"/>
      <c r="AE313" s="860"/>
    </row>
    <row r="314" spans="1:31" ht="15.75" customHeight="1" x14ac:dyDescent="0.25">
      <c r="A314" s="911"/>
      <c r="B314" s="860"/>
      <c r="C314" s="860"/>
      <c r="D314" s="860"/>
      <c r="E314" s="860"/>
      <c r="F314" s="860"/>
      <c r="G314" s="868"/>
      <c r="H314" s="860"/>
      <c r="I314" s="860"/>
      <c r="J314" s="860"/>
      <c r="K314" s="860"/>
      <c r="L314" s="860"/>
      <c r="M314" s="860"/>
      <c r="N314" s="860"/>
      <c r="O314" s="860"/>
      <c r="P314" s="860"/>
      <c r="Q314" s="860"/>
      <c r="R314" s="860"/>
      <c r="S314" s="860"/>
      <c r="T314" s="860"/>
      <c r="U314" s="860"/>
      <c r="V314" s="860"/>
      <c r="W314" s="860"/>
      <c r="X314" s="860"/>
      <c r="Y314" s="860"/>
      <c r="Z314" s="860"/>
      <c r="AA314" s="860"/>
      <c r="AB314" s="860"/>
      <c r="AC314" s="860"/>
      <c r="AD314" s="860"/>
      <c r="AE314" s="860"/>
    </row>
    <row r="315" spans="1:31" ht="15.75" customHeight="1" x14ac:dyDescent="0.25">
      <c r="A315" s="911"/>
      <c r="B315" s="860"/>
      <c r="C315" s="860"/>
      <c r="D315" s="860"/>
      <c r="E315" s="860"/>
      <c r="F315" s="860"/>
      <c r="G315" s="868"/>
      <c r="H315" s="860"/>
      <c r="I315" s="860"/>
      <c r="J315" s="860"/>
      <c r="K315" s="860"/>
      <c r="L315" s="860"/>
      <c r="M315" s="860"/>
      <c r="N315" s="860"/>
      <c r="O315" s="860"/>
      <c r="P315" s="860"/>
      <c r="Q315" s="860"/>
      <c r="R315" s="860"/>
      <c r="S315" s="860"/>
      <c r="T315" s="860"/>
      <c r="U315" s="860"/>
      <c r="V315" s="860"/>
      <c r="W315" s="860"/>
      <c r="X315" s="860"/>
      <c r="Y315" s="860"/>
      <c r="Z315" s="860"/>
      <c r="AA315" s="860"/>
      <c r="AB315" s="860"/>
      <c r="AC315" s="860"/>
      <c r="AD315" s="860"/>
      <c r="AE315" s="860"/>
    </row>
    <row r="316" spans="1:31" ht="15.75" customHeight="1" x14ac:dyDescent="0.25">
      <c r="A316" s="911"/>
      <c r="B316" s="860"/>
      <c r="C316" s="860"/>
      <c r="D316" s="860"/>
      <c r="E316" s="860"/>
      <c r="F316" s="860"/>
      <c r="G316" s="868"/>
      <c r="H316" s="860"/>
      <c r="I316" s="860"/>
      <c r="J316" s="860"/>
      <c r="K316" s="860"/>
      <c r="L316" s="860"/>
      <c r="M316" s="860"/>
      <c r="N316" s="860"/>
      <c r="O316" s="860"/>
      <c r="P316" s="860"/>
      <c r="Q316" s="860"/>
      <c r="R316" s="860"/>
      <c r="S316" s="860"/>
      <c r="T316" s="860"/>
      <c r="U316" s="860"/>
      <c r="V316" s="860"/>
      <c r="W316" s="860"/>
      <c r="X316" s="860"/>
      <c r="Y316" s="860"/>
      <c r="Z316" s="860"/>
      <c r="AA316" s="860"/>
      <c r="AB316" s="860"/>
      <c r="AC316" s="860"/>
      <c r="AD316" s="860"/>
      <c r="AE316" s="860"/>
    </row>
    <row r="317" spans="1:31" ht="15.75" customHeight="1" x14ac:dyDescent="0.25">
      <c r="A317" s="911"/>
      <c r="B317" s="860"/>
      <c r="C317" s="860"/>
      <c r="D317" s="860"/>
      <c r="E317" s="860"/>
      <c r="F317" s="860"/>
      <c r="G317" s="868"/>
      <c r="H317" s="860"/>
      <c r="I317" s="860"/>
      <c r="J317" s="860"/>
      <c r="K317" s="860"/>
      <c r="L317" s="860"/>
      <c r="M317" s="860"/>
      <c r="N317" s="860"/>
      <c r="O317" s="860"/>
      <c r="P317" s="860"/>
      <c r="Q317" s="860"/>
      <c r="R317" s="860"/>
      <c r="S317" s="860"/>
      <c r="T317" s="860"/>
      <c r="U317" s="860"/>
      <c r="V317" s="860"/>
      <c r="W317" s="860"/>
      <c r="X317" s="860"/>
      <c r="Y317" s="860"/>
      <c r="Z317" s="860"/>
      <c r="AA317" s="860"/>
      <c r="AB317" s="860"/>
      <c r="AC317" s="860"/>
      <c r="AD317" s="860"/>
      <c r="AE317" s="860"/>
    </row>
    <row r="318" spans="1:31" ht="15.75" customHeight="1" x14ac:dyDescent="0.25">
      <c r="A318" s="911"/>
      <c r="B318" s="860"/>
      <c r="C318" s="860"/>
      <c r="D318" s="860"/>
      <c r="E318" s="860"/>
      <c r="F318" s="860"/>
      <c r="G318" s="868"/>
      <c r="H318" s="860"/>
      <c r="I318" s="860"/>
      <c r="J318" s="860"/>
      <c r="K318" s="860"/>
      <c r="L318" s="860"/>
      <c r="M318" s="860"/>
      <c r="N318" s="860"/>
      <c r="O318" s="860"/>
      <c r="P318" s="860"/>
      <c r="Q318" s="860"/>
      <c r="R318" s="860"/>
      <c r="S318" s="860"/>
      <c r="T318" s="860"/>
      <c r="U318" s="860"/>
      <c r="V318" s="860"/>
      <c r="W318" s="860"/>
      <c r="X318" s="860"/>
      <c r="Y318" s="860"/>
      <c r="Z318" s="860"/>
      <c r="AA318" s="860"/>
      <c r="AB318" s="860"/>
      <c r="AC318" s="860"/>
      <c r="AD318" s="860"/>
      <c r="AE318" s="860"/>
    </row>
    <row r="319" spans="1:31" ht="15.75" customHeight="1" x14ac:dyDescent="0.25">
      <c r="A319" s="911"/>
      <c r="B319" s="860"/>
      <c r="C319" s="860"/>
      <c r="D319" s="860"/>
      <c r="E319" s="860"/>
      <c r="F319" s="860"/>
      <c r="G319" s="868"/>
      <c r="H319" s="860"/>
      <c r="I319" s="860"/>
      <c r="J319" s="860"/>
      <c r="K319" s="860"/>
      <c r="L319" s="860"/>
      <c r="M319" s="860"/>
      <c r="N319" s="860"/>
      <c r="O319" s="860"/>
      <c r="P319" s="860"/>
      <c r="Q319" s="860"/>
      <c r="R319" s="860"/>
      <c r="S319" s="860"/>
      <c r="T319" s="860"/>
      <c r="U319" s="860"/>
      <c r="V319" s="860"/>
      <c r="W319" s="860"/>
      <c r="X319" s="860"/>
      <c r="Y319" s="860"/>
      <c r="Z319" s="860"/>
      <c r="AA319" s="860"/>
      <c r="AB319" s="860"/>
      <c r="AC319" s="860"/>
      <c r="AD319" s="860"/>
      <c r="AE319" s="860"/>
    </row>
    <row r="320" spans="1:31" ht="15.75" customHeight="1" x14ac:dyDescent="0.25">
      <c r="A320" s="911"/>
      <c r="B320" s="860"/>
      <c r="C320" s="860"/>
      <c r="D320" s="860"/>
      <c r="E320" s="860"/>
      <c r="F320" s="860"/>
      <c r="G320" s="868"/>
      <c r="H320" s="860"/>
      <c r="I320" s="860"/>
      <c r="J320" s="860"/>
      <c r="K320" s="860"/>
      <c r="L320" s="860"/>
      <c r="M320" s="860"/>
      <c r="N320" s="860"/>
      <c r="O320" s="860"/>
      <c r="P320" s="860"/>
      <c r="Q320" s="860"/>
      <c r="R320" s="860"/>
      <c r="S320" s="860"/>
      <c r="T320" s="860"/>
      <c r="U320" s="860"/>
      <c r="V320" s="860"/>
      <c r="W320" s="860"/>
      <c r="X320" s="860"/>
      <c r="Y320" s="860"/>
      <c r="Z320" s="860"/>
      <c r="AA320" s="860"/>
      <c r="AB320" s="860"/>
      <c r="AC320" s="860"/>
      <c r="AD320" s="860"/>
      <c r="AE320" s="860"/>
    </row>
    <row r="321" spans="1:31" ht="15.75" customHeight="1" x14ac:dyDescent="0.25">
      <c r="A321" s="911"/>
      <c r="B321" s="860"/>
      <c r="C321" s="860"/>
      <c r="D321" s="860"/>
      <c r="E321" s="860"/>
      <c r="F321" s="860"/>
      <c r="G321" s="868"/>
      <c r="H321" s="860"/>
      <c r="I321" s="860"/>
      <c r="J321" s="860"/>
      <c r="K321" s="860"/>
      <c r="L321" s="860"/>
      <c r="M321" s="860"/>
      <c r="N321" s="860"/>
      <c r="O321" s="860"/>
      <c r="P321" s="860"/>
      <c r="Q321" s="860"/>
      <c r="R321" s="860"/>
      <c r="S321" s="860"/>
      <c r="T321" s="860"/>
      <c r="U321" s="860"/>
      <c r="V321" s="860"/>
      <c r="W321" s="860"/>
      <c r="X321" s="860"/>
      <c r="Y321" s="860"/>
      <c r="Z321" s="860"/>
      <c r="AA321" s="860"/>
      <c r="AB321" s="860"/>
      <c r="AC321" s="860"/>
      <c r="AD321" s="860"/>
      <c r="AE321" s="860"/>
    </row>
    <row r="322" spans="1:31" ht="15.75" customHeight="1" x14ac:dyDescent="0.25">
      <c r="A322" s="911"/>
      <c r="B322" s="860"/>
      <c r="C322" s="860"/>
      <c r="D322" s="860"/>
      <c r="E322" s="860"/>
      <c r="F322" s="860"/>
      <c r="G322" s="868"/>
      <c r="H322" s="860"/>
      <c r="I322" s="860"/>
      <c r="J322" s="860"/>
      <c r="K322" s="860"/>
      <c r="L322" s="860"/>
      <c r="M322" s="860"/>
      <c r="N322" s="860"/>
      <c r="O322" s="860"/>
      <c r="P322" s="860"/>
      <c r="Q322" s="860"/>
      <c r="R322" s="860"/>
      <c r="S322" s="860"/>
      <c r="T322" s="860"/>
      <c r="U322" s="860"/>
      <c r="V322" s="860"/>
      <c r="W322" s="860"/>
      <c r="X322" s="860"/>
      <c r="Y322" s="860"/>
      <c r="Z322" s="860"/>
      <c r="AA322" s="860"/>
      <c r="AB322" s="860"/>
      <c r="AC322" s="860"/>
      <c r="AD322" s="860"/>
      <c r="AE322" s="860"/>
    </row>
    <row r="323" spans="1:31" ht="15.75" customHeight="1" x14ac:dyDescent="0.25">
      <c r="A323" s="911"/>
      <c r="B323" s="860"/>
      <c r="C323" s="860"/>
      <c r="D323" s="860"/>
      <c r="E323" s="860"/>
      <c r="F323" s="860"/>
      <c r="G323" s="868"/>
      <c r="H323" s="860"/>
      <c r="I323" s="860"/>
      <c r="J323" s="860"/>
      <c r="K323" s="860"/>
      <c r="L323" s="860"/>
      <c r="M323" s="860"/>
      <c r="N323" s="860"/>
      <c r="O323" s="860"/>
      <c r="P323" s="860"/>
      <c r="Q323" s="860"/>
      <c r="R323" s="860"/>
      <c r="S323" s="860"/>
      <c r="T323" s="860"/>
      <c r="U323" s="860"/>
      <c r="V323" s="860"/>
      <c r="W323" s="860"/>
      <c r="X323" s="860"/>
      <c r="Y323" s="860"/>
      <c r="Z323" s="860"/>
      <c r="AA323" s="860"/>
      <c r="AB323" s="860"/>
      <c r="AC323" s="860"/>
      <c r="AD323" s="860"/>
      <c r="AE323" s="860"/>
    </row>
    <row r="324" spans="1:31" ht="15.75" customHeight="1" x14ac:dyDescent="0.25">
      <c r="A324" s="911"/>
      <c r="B324" s="860"/>
      <c r="C324" s="860"/>
      <c r="D324" s="860"/>
      <c r="E324" s="860"/>
      <c r="F324" s="860"/>
      <c r="G324" s="868"/>
      <c r="H324" s="860"/>
      <c r="I324" s="860"/>
      <c r="J324" s="860"/>
      <c r="K324" s="860"/>
      <c r="L324" s="860"/>
      <c r="M324" s="860"/>
      <c r="N324" s="860"/>
      <c r="O324" s="860"/>
      <c r="P324" s="860"/>
      <c r="Q324" s="860"/>
      <c r="R324" s="860"/>
      <c r="S324" s="860"/>
      <c r="T324" s="860"/>
      <c r="U324" s="860"/>
      <c r="V324" s="860"/>
      <c r="W324" s="860"/>
      <c r="X324" s="860"/>
      <c r="Y324" s="860"/>
      <c r="Z324" s="860"/>
      <c r="AA324" s="860"/>
      <c r="AB324" s="860"/>
      <c r="AC324" s="860"/>
      <c r="AD324" s="860"/>
      <c r="AE324" s="860"/>
    </row>
    <row r="325" spans="1:31" ht="15.75" customHeight="1" x14ac:dyDescent="0.25">
      <c r="A325" s="911"/>
      <c r="B325" s="860"/>
      <c r="C325" s="860"/>
      <c r="D325" s="860"/>
      <c r="E325" s="860"/>
      <c r="F325" s="860"/>
      <c r="G325" s="868"/>
      <c r="H325" s="860"/>
      <c r="I325" s="860"/>
      <c r="J325" s="860"/>
      <c r="K325" s="860"/>
      <c r="L325" s="860"/>
      <c r="M325" s="860"/>
      <c r="N325" s="860"/>
      <c r="O325" s="860"/>
      <c r="P325" s="860"/>
      <c r="Q325" s="860"/>
      <c r="R325" s="860"/>
      <c r="S325" s="860"/>
      <c r="T325" s="860"/>
      <c r="U325" s="860"/>
      <c r="V325" s="860"/>
      <c r="W325" s="860"/>
      <c r="X325" s="860"/>
      <c r="Y325" s="860"/>
      <c r="Z325" s="860"/>
      <c r="AA325" s="860"/>
      <c r="AB325" s="860"/>
      <c r="AC325" s="860"/>
      <c r="AD325" s="860"/>
      <c r="AE325" s="860"/>
    </row>
    <row r="326" spans="1:31" ht="15.75" customHeight="1" x14ac:dyDescent="0.25">
      <c r="A326" s="911"/>
      <c r="B326" s="860"/>
      <c r="C326" s="860"/>
      <c r="D326" s="860"/>
      <c r="E326" s="860"/>
      <c r="F326" s="860"/>
      <c r="G326" s="868"/>
      <c r="H326" s="860"/>
      <c r="I326" s="860"/>
      <c r="J326" s="860"/>
      <c r="K326" s="860"/>
      <c r="L326" s="860"/>
      <c r="M326" s="860"/>
      <c r="N326" s="860"/>
      <c r="O326" s="860"/>
      <c r="P326" s="860"/>
      <c r="Q326" s="860"/>
      <c r="R326" s="860"/>
      <c r="S326" s="860"/>
      <c r="T326" s="860"/>
      <c r="U326" s="860"/>
      <c r="V326" s="860"/>
      <c r="W326" s="860"/>
      <c r="X326" s="860"/>
      <c r="Y326" s="860"/>
      <c r="Z326" s="860"/>
      <c r="AA326" s="860"/>
      <c r="AB326" s="860"/>
      <c r="AC326" s="860"/>
      <c r="AD326" s="860"/>
      <c r="AE326" s="860"/>
    </row>
    <row r="327" spans="1:31" ht="15.75" customHeight="1" x14ac:dyDescent="0.25">
      <c r="A327" s="911"/>
      <c r="B327" s="860"/>
      <c r="C327" s="860"/>
      <c r="D327" s="860"/>
      <c r="E327" s="860"/>
      <c r="F327" s="860"/>
      <c r="G327" s="868"/>
      <c r="H327" s="860"/>
      <c r="I327" s="860"/>
      <c r="J327" s="860"/>
      <c r="K327" s="860"/>
      <c r="L327" s="860"/>
      <c r="M327" s="860"/>
      <c r="N327" s="860"/>
      <c r="O327" s="860"/>
      <c r="P327" s="860"/>
      <c r="Q327" s="860"/>
      <c r="R327" s="860"/>
      <c r="S327" s="860"/>
      <c r="T327" s="860"/>
      <c r="U327" s="860"/>
      <c r="V327" s="860"/>
      <c r="W327" s="860"/>
      <c r="X327" s="860"/>
      <c r="Y327" s="860"/>
      <c r="Z327" s="860"/>
      <c r="AA327" s="860"/>
      <c r="AB327" s="860"/>
      <c r="AC327" s="860"/>
      <c r="AD327" s="860"/>
      <c r="AE327" s="860"/>
    </row>
    <row r="328" spans="1:31" ht="15.75" customHeight="1" x14ac:dyDescent="0.25">
      <c r="A328" s="911"/>
      <c r="B328" s="860"/>
      <c r="C328" s="860"/>
      <c r="D328" s="860"/>
      <c r="E328" s="860"/>
      <c r="F328" s="860"/>
      <c r="G328" s="868"/>
      <c r="H328" s="860"/>
      <c r="I328" s="860"/>
      <c r="J328" s="860"/>
      <c r="K328" s="860"/>
      <c r="L328" s="860"/>
      <c r="M328" s="860"/>
      <c r="N328" s="860"/>
      <c r="O328" s="860"/>
      <c r="P328" s="860"/>
      <c r="Q328" s="860"/>
      <c r="R328" s="860"/>
      <c r="S328" s="860"/>
      <c r="T328" s="860"/>
      <c r="U328" s="860"/>
      <c r="V328" s="860"/>
      <c r="W328" s="860"/>
      <c r="X328" s="860"/>
      <c r="Y328" s="860"/>
      <c r="Z328" s="860"/>
      <c r="AA328" s="860"/>
      <c r="AB328" s="860"/>
      <c r="AC328" s="860"/>
      <c r="AD328" s="860"/>
      <c r="AE328" s="860"/>
    </row>
    <row r="329" spans="1:31" ht="15.75" customHeight="1" x14ac:dyDescent="0.25">
      <c r="A329" s="911"/>
      <c r="B329" s="860"/>
      <c r="C329" s="860"/>
      <c r="D329" s="860"/>
      <c r="E329" s="860"/>
      <c r="F329" s="860"/>
      <c r="G329" s="868"/>
      <c r="H329" s="860"/>
      <c r="I329" s="860"/>
      <c r="J329" s="860"/>
      <c r="K329" s="860"/>
      <c r="L329" s="860"/>
      <c r="M329" s="860"/>
      <c r="N329" s="860"/>
      <c r="O329" s="860"/>
      <c r="P329" s="860"/>
      <c r="Q329" s="860"/>
      <c r="R329" s="860"/>
      <c r="S329" s="860"/>
      <c r="T329" s="860"/>
      <c r="U329" s="860"/>
      <c r="V329" s="860"/>
      <c r="W329" s="860"/>
      <c r="X329" s="860"/>
      <c r="Y329" s="860"/>
      <c r="Z329" s="860"/>
      <c r="AA329" s="860"/>
      <c r="AB329" s="860"/>
      <c r="AC329" s="860"/>
      <c r="AD329" s="860"/>
      <c r="AE329" s="860"/>
    </row>
    <row r="330" spans="1:31" ht="15.75" customHeight="1" x14ac:dyDescent="0.25">
      <c r="A330" s="911"/>
      <c r="B330" s="860"/>
      <c r="C330" s="860"/>
      <c r="D330" s="860"/>
      <c r="E330" s="860"/>
      <c r="F330" s="860"/>
      <c r="G330" s="868"/>
      <c r="H330" s="860"/>
      <c r="I330" s="860"/>
      <c r="J330" s="860"/>
      <c r="K330" s="860"/>
      <c r="L330" s="860"/>
      <c r="M330" s="860"/>
      <c r="N330" s="860"/>
      <c r="O330" s="860"/>
      <c r="P330" s="860"/>
      <c r="Q330" s="860"/>
      <c r="R330" s="860"/>
      <c r="S330" s="860"/>
      <c r="T330" s="860"/>
      <c r="U330" s="860"/>
      <c r="V330" s="860"/>
      <c r="W330" s="860"/>
      <c r="X330" s="860"/>
      <c r="Y330" s="860"/>
      <c r="Z330" s="860"/>
      <c r="AA330" s="860"/>
      <c r="AB330" s="860"/>
      <c r="AC330" s="860"/>
      <c r="AD330" s="860"/>
      <c r="AE330" s="860"/>
    </row>
    <row r="331" spans="1:31" ht="15.75" customHeight="1" x14ac:dyDescent="0.25">
      <c r="A331" s="911"/>
      <c r="B331" s="860"/>
      <c r="C331" s="860"/>
      <c r="D331" s="860"/>
      <c r="E331" s="860"/>
      <c r="F331" s="860"/>
      <c r="G331" s="868"/>
      <c r="H331" s="860"/>
      <c r="I331" s="860"/>
      <c r="J331" s="860"/>
      <c r="K331" s="860"/>
      <c r="L331" s="860"/>
      <c r="M331" s="860"/>
      <c r="N331" s="860"/>
      <c r="O331" s="860"/>
      <c r="P331" s="860"/>
      <c r="Q331" s="860"/>
      <c r="R331" s="860"/>
      <c r="S331" s="860"/>
      <c r="T331" s="860"/>
      <c r="U331" s="860"/>
      <c r="V331" s="860"/>
      <c r="W331" s="860"/>
      <c r="X331" s="860"/>
      <c r="Y331" s="860"/>
      <c r="Z331" s="860"/>
      <c r="AA331" s="860"/>
      <c r="AB331" s="860"/>
      <c r="AC331" s="860"/>
      <c r="AD331" s="860"/>
      <c r="AE331" s="860"/>
    </row>
    <row r="332" spans="1:31" ht="15.75" customHeight="1" x14ac:dyDescent="0.25">
      <c r="A332" s="911"/>
      <c r="B332" s="860"/>
      <c r="C332" s="860"/>
      <c r="D332" s="860"/>
      <c r="E332" s="860"/>
      <c r="F332" s="860"/>
      <c r="G332" s="868"/>
      <c r="H332" s="860"/>
      <c r="I332" s="860"/>
      <c r="J332" s="860"/>
      <c r="K332" s="860"/>
      <c r="L332" s="860"/>
      <c r="M332" s="860"/>
      <c r="N332" s="860"/>
      <c r="O332" s="860"/>
      <c r="P332" s="860"/>
      <c r="Q332" s="860"/>
      <c r="R332" s="860"/>
      <c r="S332" s="860"/>
      <c r="T332" s="860"/>
      <c r="U332" s="860"/>
      <c r="V332" s="860"/>
      <c r="W332" s="860"/>
      <c r="X332" s="860"/>
      <c r="Y332" s="860"/>
      <c r="Z332" s="860"/>
      <c r="AA332" s="860"/>
      <c r="AB332" s="860"/>
      <c r="AC332" s="860"/>
      <c r="AD332" s="860"/>
      <c r="AE332" s="860"/>
    </row>
    <row r="333" spans="1:31" ht="15.75" customHeight="1" x14ac:dyDescent="0.25">
      <c r="A333" s="911"/>
      <c r="B333" s="860"/>
      <c r="C333" s="860"/>
      <c r="D333" s="860"/>
      <c r="E333" s="860"/>
      <c r="F333" s="860"/>
      <c r="G333" s="868"/>
      <c r="H333" s="860"/>
      <c r="I333" s="860"/>
      <c r="J333" s="860"/>
      <c r="K333" s="860"/>
      <c r="L333" s="860"/>
      <c r="M333" s="860"/>
      <c r="N333" s="860"/>
      <c r="O333" s="860"/>
      <c r="P333" s="860"/>
      <c r="Q333" s="860"/>
      <c r="R333" s="860"/>
      <c r="S333" s="860"/>
      <c r="T333" s="860"/>
      <c r="U333" s="860"/>
      <c r="V333" s="860"/>
      <c r="W333" s="860"/>
      <c r="X333" s="860"/>
      <c r="Y333" s="860"/>
      <c r="Z333" s="860"/>
      <c r="AA333" s="860"/>
      <c r="AB333" s="860"/>
      <c r="AC333" s="860"/>
      <c r="AD333" s="860"/>
      <c r="AE333" s="860"/>
    </row>
    <row r="334" spans="1:31" ht="15.75" customHeight="1" x14ac:dyDescent="0.25">
      <c r="A334" s="911"/>
      <c r="B334" s="860"/>
      <c r="C334" s="860"/>
      <c r="D334" s="860"/>
      <c r="E334" s="860"/>
      <c r="F334" s="860"/>
      <c r="G334" s="868"/>
      <c r="H334" s="860"/>
      <c r="I334" s="860"/>
      <c r="J334" s="860"/>
      <c r="K334" s="860"/>
      <c r="L334" s="860"/>
      <c r="M334" s="860"/>
      <c r="N334" s="860"/>
      <c r="O334" s="860"/>
      <c r="P334" s="860"/>
      <c r="Q334" s="860"/>
      <c r="R334" s="860"/>
      <c r="S334" s="860"/>
      <c r="T334" s="860"/>
      <c r="U334" s="860"/>
      <c r="V334" s="860"/>
      <c r="W334" s="860"/>
      <c r="X334" s="860"/>
      <c r="Y334" s="860"/>
      <c r="Z334" s="860"/>
      <c r="AA334" s="860"/>
      <c r="AB334" s="860"/>
      <c r="AC334" s="860"/>
      <c r="AD334" s="860"/>
      <c r="AE334" s="860"/>
    </row>
    <row r="335" spans="1:31" ht="15.75" customHeight="1" x14ac:dyDescent="0.25">
      <c r="A335" s="911"/>
      <c r="B335" s="860"/>
      <c r="C335" s="860"/>
      <c r="D335" s="860"/>
      <c r="E335" s="860"/>
      <c r="F335" s="860"/>
      <c r="G335" s="868"/>
      <c r="H335" s="860"/>
      <c r="I335" s="860"/>
      <c r="J335" s="860"/>
      <c r="K335" s="860"/>
      <c r="L335" s="860"/>
      <c r="M335" s="860"/>
      <c r="N335" s="860"/>
      <c r="O335" s="860"/>
      <c r="P335" s="860"/>
      <c r="Q335" s="860"/>
      <c r="R335" s="860"/>
      <c r="S335" s="860"/>
      <c r="T335" s="860"/>
      <c r="U335" s="860"/>
      <c r="V335" s="860"/>
      <c r="W335" s="860"/>
      <c r="X335" s="860"/>
      <c r="Y335" s="860"/>
      <c r="Z335" s="860"/>
      <c r="AA335" s="860"/>
      <c r="AB335" s="860"/>
      <c r="AC335" s="860"/>
      <c r="AD335" s="860"/>
      <c r="AE335" s="860"/>
    </row>
    <row r="336" spans="1:31" ht="15.75" customHeight="1" x14ac:dyDescent="0.25">
      <c r="A336" s="911"/>
      <c r="B336" s="860"/>
      <c r="C336" s="860"/>
      <c r="D336" s="860"/>
      <c r="E336" s="860"/>
      <c r="F336" s="860"/>
      <c r="G336" s="868"/>
      <c r="H336" s="860"/>
      <c r="I336" s="860"/>
      <c r="J336" s="860"/>
      <c r="K336" s="860"/>
      <c r="L336" s="860"/>
      <c r="M336" s="860"/>
      <c r="N336" s="860"/>
      <c r="O336" s="860"/>
      <c r="P336" s="860"/>
      <c r="Q336" s="860"/>
      <c r="R336" s="860"/>
      <c r="S336" s="860"/>
      <c r="T336" s="860"/>
      <c r="U336" s="860"/>
      <c r="V336" s="860"/>
      <c r="W336" s="860"/>
      <c r="X336" s="860"/>
      <c r="Y336" s="860"/>
      <c r="Z336" s="860"/>
      <c r="AA336" s="860"/>
      <c r="AB336" s="860"/>
      <c r="AC336" s="860"/>
      <c r="AD336" s="860"/>
      <c r="AE336" s="860"/>
    </row>
    <row r="337" spans="1:31" ht="15.75" customHeight="1" x14ac:dyDescent="0.25">
      <c r="A337" s="911"/>
      <c r="B337" s="860"/>
      <c r="C337" s="860"/>
      <c r="D337" s="860"/>
      <c r="E337" s="860"/>
      <c r="F337" s="860"/>
      <c r="G337" s="868"/>
      <c r="H337" s="860"/>
      <c r="I337" s="860"/>
      <c r="J337" s="860"/>
      <c r="K337" s="860"/>
      <c r="L337" s="860"/>
      <c r="M337" s="860"/>
      <c r="N337" s="860"/>
      <c r="O337" s="860"/>
      <c r="P337" s="860"/>
      <c r="Q337" s="860"/>
      <c r="R337" s="860"/>
      <c r="S337" s="860"/>
      <c r="T337" s="860"/>
      <c r="U337" s="860"/>
      <c r="V337" s="860"/>
      <c r="W337" s="860"/>
      <c r="X337" s="860"/>
      <c r="Y337" s="860"/>
      <c r="Z337" s="860"/>
      <c r="AA337" s="860"/>
      <c r="AB337" s="860"/>
      <c r="AC337" s="860"/>
      <c r="AD337" s="860"/>
      <c r="AE337" s="860"/>
    </row>
    <row r="338" spans="1:31" ht="15.75" customHeight="1" x14ac:dyDescent="0.25">
      <c r="A338" s="911"/>
      <c r="B338" s="860"/>
      <c r="C338" s="860"/>
      <c r="D338" s="860"/>
      <c r="E338" s="860"/>
      <c r="F338" s="860"/>
      <c r="G338" s="868"/>
      <c r="H338" s="860"/>
      <c r="I338" s="860"/>
      <c r="J338" s="860"/>
      <c r="K338" s="860"/>
      <c r="L338" s="860"/>
      <c r="M338" s="860"/>
      <c r="N338" s="860"/>
      <c r="O338" s="860"/>
      <c r="P338" s="860"/>
      <c r="Q338" s="860"/>
      <c r="R338" s="860"/>
      <c r="S338" s="860"/>
      <c r="T338" s="860"/>
      <c r="U338" s="860"/>
      <c r="V338" s="860"/>
      <c r="W338" s="860"/>
      <c r="X338" s="860"/>
      <c r="Y338" s="860"/>
      <c r="Z338" s="860"/>
      <c r="AA338" s="860"/>
      <c r="AB338" s="860"/>
      <c r="AC338" s="860"/>
      <c r="AD338" s="860"/>
      <c r="AE338" s="860"/>
    </row>
    <row r="339" spans="1:31" ht="15.75" customHeight="1" x14ac:dyDescent="0.25">
      <c r="A339" s="911"/>
      <c r="B339" s="860"/>
      <c r="C339" s="860"/>
      <c r="D339" s="860"/>
      <c r="E339" s="860"/>
      <c r="F339" s="860"/>
      <c r="G339" s="868"/>
      <c r="H339" s="860"/>
      <c r="I339" s="860"/>
      <c r="J339" s="860"/>
      <c r="K339" s="860"/>
      <c r="L339" s="860"/>
      <c r="M339" s="860"/>
      <c r="N339" s="860"/>
      <c r="O339" s="860"/>
      <c r="P339" s="860"/>
      <c r="Q339" s="860"/>
      <c r="R339" s="860"/>
      <c r="S339" s="860"/>
      <c r="T339" s="860"/>
      <c r="U339" s="860"/>
      <c r="V339" s="860"/>
      <c r="W339" s="860"/>
      <c r="X339" s="860"/>
      <c r="Y339" s="860"/>
      <c r="Z339" s="860"/>
      <c r="AA339" s="860"/>
      <c r="AB339" s="860"/>
      <c r="AC339" s="860"/>
      <c r="AD339" s="860"/>
      <c r="AE339" s="860"/>
    </row>
    <row r="340" spans="1:31" ht="15.75" customHeight="1" x14ac:dyDescent="0.25">
      <c r="A340" s="911"/>
      <c r="B340" s="860"/>
      <c r="C340" s="860"/>
      <c r="D340" s="860"/>
      <c r="E340" s="860"/>
      <c r="F340" s="860"/>
      <c r="G340" s="868"/>
      <c r="H340" s="860"/>
      <c r="I340" s="860"/>
      <c r="J340" s="860"/>
      <c r="K340" s="860"/>
      <c r="L340" s="860"/>
      <c r="M340" s="860"/>
      <c r="N340" s="860"/>
      <c r="O340" s="860"/>
      <c r="P340" s="860"/>
      <c r="Q340" s="860"/>
      <c r="R340" s="860"/>
      <c r="S340" s="860"/>
      <c r="T340" s="860"/>
      <c r="U340" s="860"/>
      <c r="V340" s="860"/>
      <c r="W340" s="860"/>
      <c r="X340" s="860"/>
      <c r="Y340" s="860"/>
      <c r="Z340" s="860"/>
      <c r="AA340" s="860"/>
      <c r="AB340" s="860"/>
      <c r="AC340" s="860"/>
      <c r="AD340" s="860"/>
      <c r="AE340" s="860"/>
    </row>
    <row r="341" spans="1:31" ht="15.75" customHeight="1" x14ac:dyDescent="0.25">
      <c r="A341" s="911"/>
      <c r="B341" s="860"/>
      <c r="C341" s="860"/>
      <c r="D341" s="860"/>
      <c r="E341" s="860"/>
      <c r="F341" s="860"/>
      <c r="G341" s="868"/>
      <c r="H341" s="860"/>
      <c r="I341" s="860"/>
      <c r="J341" s="860"/>
      <c r="K341" s="860"/>
      <c r="L341" s="860"/>
      <c r="M341" s="860"/>
      <c r="N341" s="860"/>
      <c r="O341" s="860"/>
      <c r="P341" s="860"/>
      <c r="Q341" s="860"/>
      <c r="R341" s="860"/>
      <c r="S341" s="860"/>
      <c r="T341" s="860"/>
      <c r="U341" s="860"/>
      <c r="V341" s="860"/>
      <c r="W341" s="860"/>
      <c r="X341" s="860"/>
      <c r="Y341" s="860"/>
      <c r="Z341" s="860"/>
      <c r="AA341" s="860"/>
      <c r="AB341" s="860"/>
      <c r="AC341" s="860"/>
      <c r="AD341" s="860"/>
      <c r="AE341" s="860"/>
    </row>
    <row r="342" spans="1:31" ht="15.75" customHeight="1" x14ac:dyDescent="0.25">
      <c r="A342" s="911"/>
      <c r="B342" s="860"/>
      <c r="C342" s="860"/>
      <c r="D342" s="860"/>
      <c r="E342" s="860"/>
      <c r="F342" s="860"/>
      <c r="G342" s="868"/>
      <c r="H342" s="860"/>
      <c r="I342" s="860"/>
      <c r="J342" s="860"/>
      <c r="K342" s="860"/>
      <c r="L342" s="860"/>
      <c r="M342" s="860"/>
      <c r="N342" s="860"/>
      <c r="O342" s="860"/>
      <c r="P342" s="860"/>
      <c r="Q342" s="860"/>
      <c r="R342" s="860"/>
      <c r="S342" s="860"/>
      <c r="T342" s="860"/>
      <c r="U342" s="860"/>
      <c r="V342" s="860"/>
      <c r="W342" s="860"/>
      <c r="X342" s="860"/>
      <c r="Y342" s="860"/>
      <c r="Z342" s="860"/>
      <c r="AA342" s="860"/>
      <c r="AB342" s="860"/>
      <c r="AC342" s="860"/>
      <c r="AD342" s="860"/>
      <c r="AE342" s="860"/>
    </row>
    <row r="343" spans="1:31" ht="15.75" customHeight="1" x14ac:dyDescent="0.25">
      <c r="A343" s="911"/>
      <c r="B343" s="860"/>
      <c r="C343" s="860"/>
      <c r="D343" s="860"/>
      <c r="E343" s="860"/>
      <c r="F343" s="860"/>
      <c r="G343" s="868"/>
      <c r="H343" s="860"/>
      <c r="I343" s="860"/>
      <c r="J343" s="860"/>
      <c r="K343" s="860"/>
      <c r="L343" s="860"/>
      <c r="M343" s="860"/>
      <c r="N343" s="860"/>
      <c r="O343" s="860"/>
      <c r="P343" s="860"/>
      <c r="Q343" s="860"/>
      <c r="R343" s="860"/>
      <c r="S343" s="860"/>
      <c r="T343" s="860"/>
      <c r="U343" s="860"/>
      <c r="V343" s="860"/>
      <c r="W343" s="860"/>
      <c r="X343" s="860"/>
      <c r="Y343" s="860"/>
      <c r="Z343" s="860"/>
      <c r="AA343" s="860"/>
      <c r="AB343" s="860"/>
      <c r="AC343" s="860"/>
      <c r="AD343" s="860"/>
      <c r="AE343" s="860"/>
    </row>
    <row r="344" spans="1:31" ht="15.75" customHeight="1" x14ac:dyDescent="0.25">
      <c r="A344" s="911"/>
      <c r="B344" s="860"/>
      <c r="C344" s="860"/>
      <c r="D344" s="860"/>
      <c r="E344" s="860"/>
      <c r="F344" s="860"/>
      <c r="G344" s="868"/>
      <c r="H344" s="860"/>
      <c r="I344" s="860"/>
      <c r="J344" s="860"/>
      <c r="K344" s="860"/>
      <c r="L344" s="860"/>
      <c r="M344" s="860"/>
      <c r="N344" s="860"/>
      <c r="O344" s="860"/>
      <c r="P344" s="860"/>
      <c r="Q344" s="860"/>
      <c r="R344" s="860"/>
      <c r="S344" s="860"/>
      <c r="T344" s="860"/>
      <c r="U344" s="860"/>
      <c r="V344" s="860"/>
      <c r="W344" s="860"/>
      <c r="X344" s="860"/>
      <c r="Y344" s="860"/>
      <c r="Z344" s="860"/>
      <c r="AA344" s="860"/>
      <c r="AB344" s="860"/>
      <c r="AC344" s="860"/>
      <c r="AD344" s="860"/>
      <c r="AE344" s="860"/>
    </row>
    <row r="345" spans="1:31" ht="15.75" customHeight="1" x14ac:dyDescent="0.25">
      <c r="A345" s="911"/>
      <c r="B345" s="860"/>
      <c r="C345" s="860"/>
      <c r="D345" s="860"/>
      <c r="E345" s="860"/>
      <c r="F345" s="860"/>
      <c r="G345" s="868"/>
      <c r="H345" s="860"/>
      <c r="I345" s="860"/>
      <c r="J345" s="860"/>
      <c r="K345" s="860"/>
      <c r="L345" s="860"/>
      <c r="M345" s="860"/>
      <c r="N345" s="860"/>
      <c r="O345" s="860"/>
      <c r="P345" s="860"/>
      <c r="Q345" s="860"/>
      <c r="R345" s="860"/>
      <c r="S345" s="860"/>
      <c r="T345" s="860"/>
      <c r="U345" s="860"/>
      <c r="V345" s="860"/>
      <c r="W345" s="860"/>
      <c r="X345" s="860"/>
      <c r="Y345" s="860"/>
      <c r="Z345" s="860"/>
      <c r="AA345" s="860"/>
      <c r="AB345" s="860"/>
      <c r="AC345" s="860"/>
      <c r="AD345" s="860"/>
      <c r="AE345" s="860"/>
    </row>
    <row r="346" spans="1:31" ht="15.75" customHeight="1" x14ac:dyDescent="0.25">
      <c r="A346" s="911"/>
      <c r="B346" s="860"/>
      <c r="C346" s="860"/>
      <c r="D346" s="860"/>
      <c r="E346" s="860"/>
      <c r="F346" s="860"/>
      <c r="G346" s="868"/>
      <c r="H346" s="860"/>
      <c r="I346" s="860"/>
      <c r="J346" s="860"/>
      <c r="K346" s="860"/>
      <c r="L346" s="860"/>
      <c r="M346" s="860"/>
      <c r="N346" s="860"/>
      <c r="O346" s="860"/>
      <c r="P346" s="860"/>
      <c r="Q346" s="860"/>
      <c r="R346" s="860"/>
      <c r="S346" s="860"/>
      <c r="T346" s="860"/>
      <c r="U346" s="860"/>
      <c r="V346" s="860"/>
      <c r="W346" s="860"/>
      <c r="X346" s="860"/>
      <c r="Y346" s="860"/>
      <c r="Z346" s="860"/>
      <c r="AA346" s="860"/>
      <c r="AB346" s="860"/>
      <c r="AC346" s="860"/>
      <c r="AD346" s="860"/>
      <c r="AE346" s="860"/>
    </row>
    <row r="347" spans="1:31" ht="15.75" customHeight="1" x14ac:dyDescent="0.25">
      <c r="A347" s="911"/>
      <c r="B347" s="860"/>
      <c r="C347" s="860"/>
      <c r="D347" s="860"/>
      <c r="E347" s="860"/>
      <c r="F347" s="860"/>
      <c r="G347" s="868"/>
      <c r="H347" s="860"/>
      <c r="I347" s="860"/>
      <c r="J347" s="860"/>
      <c r="K347" s="860"/>
      <c r="L347" s="860"/>
      <c r="M347" s="860"/>
      <c r="N347" s="860"/>
      <c r="O347" s="860"/>
      <c r="P347" s="860"/>
      <c r="Q347" s="860"/>
      <c r="R347" s="860"/>
      <c r="S347" s="860"/>
      <c r="T347" s="860"/>
      <c r="U347" s="860"/>
      <c r="V347" s="860"/>
      <c r="W347" s="860"/>
      <c r="X347" s="860"/>
      <c r="Y347" s="860"/>
      <c r="Z347" s="860"/>
      <c r="AA347" s="860"/>
      <c r="AB347" s="860"/>
      <c r="AC347" s="860"/>
      <c r="AD347" s="860"/>
      <c r="AE347" s="860"/>
    </row>
    <row r="348" spans="1:31" ht="15.75" customHeight="1" x14ac:dyDescent="0.25">
      <c r="A348" s="911"/>
      <c r="B348" s="860"/>
      <c r="C348" s="860"/>
      <c r="D348" s="860"/>
      <c r="E348" s="860"/>
      <c r="F348" s="860"/>
      <c r="G348" s="868"/>
      <c r="H348" s="860"/>
      <c r="I348" s="860"/>
      <c r="J348" s="860"/>
      <c r="K348" s="860"/>
      <c r="L348" s="860"/>
      <c r="M348" s="860"/>
      <c r="N348" s="860"/>
      <c r="O348" s="860"/>
      <c r="P348" s="860"/>
      <c r="Q348" s="860"/>
      <c r="R348" s="860"/>
      <c r="S348" s="860"/>
      <c r="T348" s="860"/>
      <c r="U348" s="860"/>
      <c r="V348" s="860"/>
      <c r="W348" s="860"/>
      <c r="X348" s="860"/>
      <c r="Y348" s="860"/>
      <c r="Z348" s="860"/>
      <c r="AA348" s="860"/>
      <c r="AB348" s="860"/>
      <c r="AC348" s="860"/>
      <c r="AD348" s="860"/>
      <c r="AE348" s="860"/>
    </row>
    <row r="349" spans="1:31" ht="15.75" customHeight="1" x14ac:dyDescent="0.25">
      <c r="A349" s="911"/>
      <c r="B349" s="860"/>
      <c r="C349" s="860"/>
      <c r="D349" s="860"/>
      <c r="E349" s="860"/>
      <c r="F349" s="860"/>
      <c r="G349" s="868"/>
      <c r="H349" s="860"/>
      <c r="I349" s="860"/>
      <c r="J349" s="860"/>
      <c r="K349" s="860"/>
      <c r="L349" s="860"/>
      <c r="M349" s="860"/>
      <c r="N349" s="860"/>
      <c r="O349" s="860"/>
      <c r="P349" s="860"/>
      <c r="Q349" s="860"/>
      <c r="R349" s="860"/>
      <c r="S349" s="860"/>
      <c r="T349" s="860"/>
      <c r="U349" s="860"/>
      <c r="V349" s="860"/>
      <c r="W349" s="860"/>
      <c r="X349" s="860"/>
      <c r="Y349" s="860"/>
      <c r="Z349" s="860"/>
      <c r="AA349" s="860"/>
      <c r="AB349" s="860"/>
      <c r="AC349" s="860"/>
      <c r="AD349" s="860"/>
      <c r="AE349" s="860"/>
    </row>
    <row r="350" spans="1:31" ht="15.75" customHeight="1" x14ac:dyDescent="0.25">
      <c r="A350" s="911"/>
      <c r="B350" s="860"/>
      <c r="C350" s="860"/>
      <c r="D350" s="860"/>
      <c r="E350" s="860"/>
      <c r="F350" s="860"/>
      <c r="G350" s="868"/>
      <c r="H350" s="860"/>
      <c r="I350" s="860"/>
      <c r="J350" s="860"/>
      <c r="K350" s="860"/>
      <c r="L350" s="860"/>
      <c r="M350" s="860"/>
      <c r="N350" s="860"/>
      <c r="O350" s="860"/>
      <c r="P350" s="860"/>
      <c r="Q350" s="860"/>
      <c r="R350" s="860"/>
      <c r="S350" s="860"/>
      <c r="T350" s="860"/>
      <c r="U350" s="860"/>
      <c r="V350" s="860"/>
      <c r="W350" s="860"/>
      <c r="X350" s="860"/>
      <c r="Y350" s="860"/>
      <c r="Z350" s="860"/>
      <c r="AA350" s="860"/>
      <c r="AB350" s="860"/>
      <c r="AC350" s="860"/>
      <c r="AD350" s="860"/>
      <c r="AE350" s="860"/>
    </row>
    <row r="351" spans="1:31" ht="15.75" customHeight="1" x14ac:dyDescent="0.25">
      <c r="A351" s="911"/>
      <c r="B351" s="860"/>
      <c r="C351" s="860"/>
      <c r="D351" s="860"/>
      <c r="E351" s="860"/>
      <c r="F351" s="860"/>
      <c r="G351" s="868"/>
      <c r="H351" s="860"/>
      <c r="I351" s="860"/>
      <c r="J351" s="860"/>
      <c r="K351" s="860"/>
      <c r="L351" s="860"/>
      <c r="M351" s="860"/>
      <c r="N351" s="860"/>
      <c r="O351" s="860"/>
      <c r="P351" s="860"/>
      <c r="Q351" s="860"/>
      <c r="R351" s="860"/>
      <c r="S351" s="860"/>
      <c r="T351" s="860"/>
      <c r="U351" s="860"/>
      <c r="V351" s="860"/>
      <c r="W351" s="860"/>
      <c r="X351" s="860"/>
      <c r="Y351" s="860"/>
      <c r="Z351" s="860"/>
      <c r="AA351" s="860"/>
      <c r="AB351" s="860"/>
      <c r="AC351" s="860"/>
      <c r="AD351" s="860"/>
      <c r="AE351" s="860"/>
    </row>
    <row r="352" spans="1:31" ht="15.75" customHeight="1" x14ac:dyDescent="0.25">
      <c r="A352" s="911"/>
      <c r="B352" s="860"/>
      <c r="C352" s="860"/>
      <c r="D352" s="860"/>
      <c r="E352" s="860"/>
      <c r="F352" s="860"/>
      <c r="G352" s="868"/>
      <c r="H352" s="860"/>
      <c r="I352" s="860"/>
      <c r="J352" s="860"/>
      <c r="K352" s="860"/>
      <c r="L352" s="860"/>
      <c r="M352" s="860"/>
      <c r="N352" s="860"/>
      <c r="O352" s="860"/>
      <c r="P352" s="860"/>
      <c r="Q352" s="860"/>
      <c r="R352" s="860"/>
      <c r="S352" s="860"/>
      <c r="T352" s="860"/>
      <c r="U352" s="860"/>
      <c r="V352" s="860"/>
      <c r="W352" s="860"/>
      <c r="X352" s="860"/>
      <c r="Y352" s="860"/>
      <c r="Z352" s="860"/>
      <c r="AA352" s="860"/>
      <c r="AB352" s="860"/>
      <c r="AC352" s="860"/>
      <c r="AD352" s="860"/>
      <c r="AE352" s="860"/>
    </row>
    <row r="353" spans="1:31" ht="15.75" customHeight="1" x14ac:dyDescent="0.25">
      <c r="A353" s="911"/>
      <c r="B353" s="860"/>
      <c r="C353" s="860"/>
      <c r="D353" s="860"/>
      <c r="E353" s="860"/>
      <c r="F353" s="860"/>
      <c r="G353" s="868"/>
      <c r="H353" s="860"/>
      <c r="I353" s="860"/>
      <c r="J353" s="860"/>
      <c r="K353" s="860"/>
      <c r="L353" s="860"/>
      <c r="M353" s="860"/>
      <c r="N353" s="860"/>
      <c r="O353" s="860"/>
      <c r="P353" s="860"/>
      <c r="Q353" s="860"/>
      <c r="R353" s="860"/>
      <c r="S353" s="860"/>
      <c r="T353" s="860"/>
      <c r="U353" s="860"/>
      <c r="V353" s="860"/>
      <c r="W353" s="860"/>
      <c r="X353" s="860"/>
      <c r="Y353" s="860"/>
      <c r="Z353" s="860"/>
      <c r="AA353" s="860"/>
      <c r="AB353" s="860"/>
      <c r="AC353" s="860"/>
      <c r="AD353" s="860"/>
      <c r="AE353" s="860"/>
    </row>
    <row r="354" spans="1:31" ht="15.75" customHeight="1" x14ac:dyDescent="0.25">
      <c r="A354" s="911"/>
      <c r="B354" s="860"/>
      <c r="C354" s="860"/>
      <c r="D354" s="860"/>
      <c r="E354" s="860"/>
      <c r="F354" s="860"/>
      <c r="G354" s="868"/>
      <c r="H354" s="860"/>
      <c r="I354" s="860"/>
      <c r="J354" s="860"/>
      <c r="K354" s="860"/>
      <c r="L354" s="860"/>
      <c r="M354" s="860"/>
      <c r="N354" s="860"/>
      <c r="O354" s="860"/>
      <c r="P354" s="860"/>
      <c r="Q354" s="860"/>
      <c r="R354" s="860"/>
      <c r="S354" s="860"/>
      <c r="T354" s="860"/>
      <c r="U354" s="860"/>
      <c r="V354" s="860"/>
      <c r="W354" s="860"/>
      <c r="X354" s="860"/>
      <c r="Y354" s="860"/>
      <c r="Z354" s="860"/>
      <c r="AA354" s="860"/>
      <c r="AB354" s="860"/>
      <c r="AC354" s="860"/>
      <c r="AD354" s="860"/>
      <c r="AE354" s="860"/>
    </row>
    <row r="355" spans="1:31" ht="15.75" customHeight="1" x14ac:dyDescent="0.25">
      <c r="A355" s="911"/>
      <c r="B355" s="860"/>
      <c r="C355" s="860"/>
      <c r="D355" s="860"/>
      <c r="E355" s="860"/>
      <c r="F355" s="860"/>
      <c r="G355" s="868"/>
      <c r="H355" s="860"/>
      <c r="I355" s="860"/>
      <c r="J355" s="860"/>
      <c r="K355" s="860"/>
      <c r="L355" s="860"/>
      <c r="M355" s="860"/>
      <c r="N355" s="860"/>
      <c r="O355" s="860"/>
      <c r="P355" s="860"/>
      <c r="Q355" s="860"/>
      <c r="R355" s="860"/>
      <c r="S355" s="860"/>
      <c r="T355" s="860"/>
      <c r="U355" s="860"/>
      <c r="V355" s="860"/>
      <c r="W355" s="860"/>
      <c r="X355" s="860"/>
      <c r="Y355" s="860"/>
      <c r="Z355" s="860"/>
      <c r="AA355" s="860"/>
      <c r="AB355" s="860"/>
      <c r="AC355" s="860"/>
      <c r="AD355" s="860"/>
      <c r="AE355" s="860"/>
    </row>
    <row r="356" spans="1:31" ht="15.75" customHeight="1" x14ac:dyDescent="0.25">
      <c r="A356" s="911"/>
      <c r="B356" s="860"/>
      <c r="C356" s="860"/>
      <c r="D356" s="860"/>
      <c r="E356" s="860"/>
      <c r="F356" s="860"/>
      <c r="G356" s="868"/>
      <c r="H356" s="860"/>
      <c r="I356" s="860"/>
      <c r="J356" s="860"/>
      <c r="K356" s="860"/>
      <c r="L356" s="860"/>
      <c r="M356" s="860"/>
      <c r="N356" s="860"/>
      <c r="O356" s="860"/>
      <c r="P356" s="860"/>
      <c r="Q356" s="860"/>
      <c r="R356" s="860"/>
      <c r="S356" s="860"/>
      <c r="T356" s="860"/>
      <c r="U356" s="860"/>
      <c r="V356" s="860"/>
      <c r="W356" s="860"/>
      <c r="X356" s="860"/>
      <c r="Y356" s="860"/>
      <c r="Z356" s="860"/>
      <c r="AA356" s="860"/>
      <c r="AB356" s="860"/>
      <c r="AC356" s="860"/>
      <c r="AD356" s="860"/>
      <c r="AE356" s="860"/>
    </row>
    <row r="357" spans="1:31" ht="15.75" customHeight="1" x14ac:dyDescent="0.25">
      <c r="A357" s="911"/>
      <c r="B357" s="860"/>
      <c r="C357" s="860"/>
      <c r="D357" s="860"/>
      <c r="E357" s="860"/>
      <c r="F357" s="860"/>
      <c r="G357" s="868"/>
      <c r="H357" s="860"/>
      <c r="I357" s="860"/>
      <c r="J357" s="860"/>
      <c r="K357" s="860"/>
      <c r="L357" s="860"/>
      <c r="M357" s="860"/>
      <c r="N357" s="860"/>
      <c r="O357" s="860"/>
      <c r="P357" s="860"/>
      <c r="Q357" s="860"/>
      <c r="R357" s="860"/>
      <c r="S357" s="860"/>
      <c r="T357" s="860"/>
      <c r="U357" s="860"/>
      <c r="V357" s="860"/>
      <c r="W357" s="860"/>
      <c r="X357" s="860"/>
      <c r="Y357" s="860"/>
      <c r="Z357" s="860"/>
      <c r="AA357" s="860"/>
      <c r="AB357" s="860"/>
      <c r="AC357" s="860"/>
      <c r="AD357" s="860"/>
      <c r="AE357" s="860"/>
    </row>
    <row r="358" spans="1:31" ht="15.75" customHeight="1" x14ac:dyDescent="0.25">
      <c r="A358" s="911"/>
      <c r="B358" s="860"/>
      <c r="C358" s="860"/>
      <c r="D358" s="860"/>
      <c r="E358" s="860"/>
      <c r="F358" s="860"/>
      <c r="G358" s="868"/>
      <c r="H358" s="860"/>
      <c r="I358" s="860"/>
      <c r="J358" s="860"/>
      <c r="K358" s="860"/>
      <c r="L358" s="860"/>
      <c r="M358" s="860"/>
      <c r="N358" s="860"/>
      <c r="O358" s="860"/>
      <c r="P358" s="860"/>
      <c r="Q358" s="860"/>
      <c r="R358" s="860"/>
      <c r="S358" s="860"/>
      <c r="T358" s="860"/>
      <c r="U358" s="860"/>
      <c r="V358" s="860"/>
      <c r="W358" s="860"/>
      <c r="X358" s="860"/>
      <c r="Y358" s="860"/>
      <c r="Z358" s="860"/>
      <c r="AA358" s="860"/>
      <c r="AB358" s="860"/>
      <c r="AC358" s="860"/>
      <c r="AD358" s="860"/>
      <c r="AE358" s="860"/>
    </row>
    <row r="359" spans="1:31" ht="15.75" customHeight="1" x14ac:dyDescent="0.25">
      <c r="A359" s="911"/>
      <c r="B359" s="860"/>
      <c r="C359" s="860"/>
      <c r="D359" s="860"/>
      <c r="E359" s="860"/>
      <c r="F359" s="860"/>
      <c r="G359" s="868"/>
      <c r="H359" s="860"/>
      <c r="I359" s="860"/>
      <c r="J359" s="860"/>
      <c r="K359" s="860"/>
      <c r="L359" s="860"/>
      <c r="M359" s="860"/>
      <c r="N359" s="860"/>
      <c r="O359" s="860"/>
      <c r="P359" s="860"/>
      <c r="Q359" s="860"/>
      <c r="R359" s="860"/>
      <c r="S359" s="860"/>
      <c r="T359" s="860"/>
      <c r="U359" s="860"/>
      <c r="V359" s="860"/>
      <c r="W359" s="860"/>
      <c r="X359" s="860"/>
      <c r="Y359" s="860"/>
      <c r="Z359" s="860"/>
      <c r="AA359" s="860"/>
      <c r="AB359" s="860"/>
      <c r="AC359" s="860"/>
      <c r="AD359" s="860"/>
      <c r="AE359" s="860"/>
    </row>
    <row r="360" spans="1:31" ht="15.75" customHeight="1" x14ac:dyDescent="0.25">
      <c r="A360" s="911"/>
      <c r="B360" s="860"/>
      <c r="C360" s="860"/>
      <c r="D360" s="860"/>
      <c r="E360" s="860"/>
      <c r="F360" s="860"/>
      <c r="G360" s="868"/>
      <c r="H360" s="860"/>
      <c r="I360" s="860"/>
      <c r="J360" s="860"/>
      <c r="K360" s="860"/>
      <c r="L360" s="860"/>
      <c r="M360" s="860"/>
      <c r="N360" s="860"/>
      <c r="O360" s="860"/>
      <c r="P360" s="860"/>
      <c r="Q360" s="860"/>
      <c r="R360" s="860"/>
      <c r="S360" s="860"/>
      <c r="T360" s="860"/>
      <c r="U360" s="860"/>
      <c r="V360" s="860"/>
      <c r="W360" s="860"/>
      <c r="X360" s="860"/>
      <c r="Y360" s="860"/>
      <c r="Z360" s="860"/>
      <c r="AA360" s="860"/>
      <c r="AB360" s="860"/>
      <c r="AC360" s="860"/>
      <c r="AD360" s="860"/>
      <c r="AE360" s="860"/>
    </row>
    <row r="361" spans="1:31" ht="15.75" customHeight="1" x14ac:dyDescent="0.25">
      <c r="A361" s="911"/>
      <c r="B361" s="860"/>
      <c r="C361" s="860"/>
      <c r="D361" s="860"/>
      <c r="E361" s="860"/>
      <c r="F361" s="860"/>
      <c r="G361" s="868"/>
      <c r="H361" s="860"/>
      <c r="I361" s="860"/>
      <c r="J361" s="860"/>
      <c r="K361" s="860"/>
      <c r="L361" s="860"/>
      <c r="M361" s="860"/>
      <c r="N361" s="860"/>
      <c r="O361" s="860"/>
      <c r="P361" s="860"/>
      <c r="Q361" s="860"/>
      <c r="R361" s="860"/>
      <c r="S361" s="860"/>
      <c r="T361" s="860"/>
      <c r="U361" s="860"/>
      <c r="V361" s="860"/>
      <c r="W361" s="860"/>
      <c r="X361" s="860"/>
      <c r="Y361" s="860"/>
      <c r="Z361" s="860"/>
      <c r="AA361" s="860"/>
      <c r="AB361" s="860"/>
      <c r="AC361" s="860"/>
      <c r="AD361" s="860"/>
      <c r="AE361" s="860"/>
    </row>
    <row r="362" spans="1:31" ht="15.75" customHeight="1" x14ac:dyDescent="0.25">
      <c r="A362" s="911"/>
      <c r="B362" s="860"/>
      <c r="C362" s="860"/>
      <c r="D362" s="860"/>
      <c r="E362" s="860"/>
      <c r="F362" s="860"/>
      <c r="G362" s="868"/>
      <c r="H362" s="860"/>
      <c r="I362" s="860"/>
      <c r="J362" s="860"/>
      <c r="K362" s="860"/>
      <c r="L362" s="860"/>
      <c r="M362" s="860"/>
      <c r="N362" s="860"/>
      <c r="O362" s="860"/>
      <c r="P362" s="860"/>
      <c r="Q362" s="860"/>
      <c r="R362" s="860"/>
      <c r="S362" s="860"/>
      <c r="T362" s="860"/>
      <c r="U362" s="860"/>
      <c r="V362" s="860"/>
      <c r="W362" s="860"/>
      <c r="X362" s="860"/>
      <c r="Y362" s="860"/>
      <c r="Z362" s="860"/>
      <c r="AA362" s="860"/>
      <c r="AB362" s="860"/>
      <c r="AC362" s="860"/>
      <c r="AD362" s="860"/>
      <c r="AE362" s="860"/>
    </row>
    <row r="363" spans="1:31" ht="15.75" customHeight="1" x14ac:dyDescent="0.25">
      <c r="A363" s="911"/>
      <c r="B363" s="860"/>
      <c r="C363" s="860"/>
      <c r="D363" s="860"/>
      <c r="E363" s="860"/>
      <c r="F363" s="860"/>
      <c r="G363" s="868"/>
      <c r="H363" s="860"/>
      <c r="I363" s="860"/>
      <c r="J363" s="860"/>
      <c r="K363" s="860"/>
      <c r="L363" s="860"/>
      <c r="M363" s="860"/>
      <c r="N363" s="860"/>
      <c r="O363" s="860"/>
      <c r="P363" s="860"/>
      <c r="Q363" s="860"/>
      <c r="R363" s="860"/>
      <c r="S363" s="860"/>
      <c r="T363" s="860"/>
      <c r="U363" s="860"/>
      <c r="V363" s="860"/>
      <c r="W363" s="860"/>
      <c r="X363" s="860"/>
      <c r="Y363" s="860"/>
      <c r="Z363" s="860"/>
      <c r="AA363" s="860"/>
      <c r="AB363" s="860"/>
      <c r="AC363" s="860"/>
      <c r="AD363" s="860"/>
      <c r="AE363" s="860"/>
    </row>
    <row r="364" spans="1:31" ht="15.75" customHeight="1" x14ac:dyDescent="0.25">
      <c r="A364" s="911"/>
      <c r="B364" s="860"/>
      <c r="C364" s="860"/>
      <c r="D364" s="860"/>
      <c r="E364" s="860"/>
      <c r="F364" s="860"/>
      <c r="G364" s="868"/>
      <c r="H364" s="860"/>
      <c r="I364" s="860"/>
      <c r="J364" s="860"/>
      <c r="K364" s="860"/>
      <c r="L364" s="860"/>
      <c r="M364" s="860"/>
      <c r="N364" s="860"/>
      <c r="O364" s="860"/>
      <c r="P364" s="860"/>
      <c r="Q364" s="860"/>
      <c r="R364" s="860"/>
      <c r="S364" s="860"/>
      <c r="T364" s="860"/>
      <c r="U364" s="860"/>
      <c r="V364" s="860"/>
      <c r="W364" s="860"/>
      <c r="X364" s="860"/>
      <c r="Y364" s="860"/>
      <c r="Z364" s="860"/>
      <c r="AA364" s="860"/>
      <c r="AB364" s="860"/>
      <c r="AC364" s="860"/>
      <c r="AD364" s="860"/>
      <c r="AE364" s="860"/>
    </row>
    <row r="365" spans="1:31" ht="15.75" customHeight="1" x14ac:dyDescent="0.25">
      <c r="A365" s="911"/>
      <c r="B365" s="860"/>
      <c r="C365" s="860"/>
      <c r="D365" s="860"/>
      <c r="E365" s="860"/>
      <c r="F365" s="860"/>
      <c r="G365" s="868"/>
      <c r="H365" s="860"/>
      <c r="I365" s="860"/>
      <c r="J365" s="860"/>
      <c r="K365" s="860"/>
      <c r="L365" s="860"/>
      <c r="M365" s="860"/>
      <c r="N365" s="860"/>
      <c r="O365" s="860"/>
      <c r="P365" s="860"/>
      <c r="Q365" s="860"/>
      <c r="R365" s="860"/>
      <c r="S365" s="860"/>
      <c r="T365" s="860"/>
      <c r="U365" s="860"/>
      <c r="V365" s="860"/>
      <c r="W365" s="860"/>
      <c r="X365" s="860"/>
      <c r="Y365" s="860"/>
      <c r="Z365" s="860"/>
      <c r="AA365" s="860"/>
      <c r="AB365" s="860"/>
      <c r="AC365" s="860"/>
      <c r="AD365" s="860"/>
      <c r="AE365" s="860"/>
    </row>
    <row r="366" spans="1:31" ht="15.75" customHeight="1" x14ac:dyDescent="0.25">
      <c r="A366" s="911"/>
      <c r="B366" s="860"/>
      <c r="C366" s="860"/>
      <c r="D366" s="860"/>
      <c r="E366" s="860"/>
      <c r="F366" s="860"/>
      <c r="G366" s="868"/>
      <c r="H366" s="860"/>
      <c r="I366" s="860"/>
      <c r="J366" s="860"/>
      <c r="K366" s="860"/>
      <c r="L366" s="860"/>
      <c r="M366" s="860"/>
      <c r="N366" s="860"/>
      <c r="O366" s="860"/>
      <c r="P366" s="860"/>
      <c r="Q366" s="860"/>
      <c r="R366" s="860"/>
      <c r="S366" s="860"/>
      <c r="T366" s="860"/>
      <c r="U366" s="860"/>
      <c r="V366" s="860"/>
      <c r="W366" s="860"/>
      <c r="X366" s="860"/>
      <c r="Y366" s="860"/>
      <c r="Z366" s="860"/>
      <c r="AA366" s="860"/>
      <c r="AB366" s="860"/>
      <c r="AC366" s="860"/>
      <c r="AD366" s="860"/>
      <c r="AE366" s="860"/>
    </row>
    <row r="367" spans="1:31" ht="15.75" customHeight="1" x14ac:dyDescent="0.25">
      <c r="A367" s="911"/>
      <c r="B367" s="860"/>
      <c r="C367" s="860"/>
      <c r="D367" s="860"/>
      <c r="E367" s="860"/>
      <c r="F367" s="860"/>
      <c r="G367" s="868"/>
      <c r="H367" s="860"/>
      <c r="I367" s="860"/>
      <c r="J367" s="860"/>
      <c r="K367" s="860"/>
      <c r="L367" s="860"/>
      <c r="M367" s="860"/>
      <c r="N367" s="860"/>
      <c r="O367" s="860"/>
      <c r="P367" s="860"/>
      <c r="Q367" s="860"/>
      <c r="R367" s="860"/>
      <c r="S367" s="860"/>
      <c r="T367" s="860"/>
      <c r="U367" s="860"/>
      <c r="V367" s="860"/>
      <c r="W367" s="860"/>
      <c r="X367" s="860"/>
      <c r="Y367" s="860"/>
      <c r="Z367" s="860"/>
      <c r="AA367" s="860"/>
      <c r="AB367" s="860"/>
      <c r="AC367" s="860"/>
      <c r="AD367" s="860"/>
      <c r="AE367" s="860"/>
    </row>
    <row r="368" spans="1:31" ht="15.75" customHeight="1" x14ac:dyDescent="0.25">
      <c r="A368" s="911"/>
      <c r="B368" s="860"/>
      <c r="C368" s="860"/>
      <c r="D368" s="860"/>
      <c r="E368" s="860"/>
      <c r="F368" s="860"/>
      <c r="G368" s="868"/>
      <c r="H368" s="860"/>
      <c r="I368" s="860"/>
      <c r="J368" s="860"/>
      <c r="K368" s="860"/>
      <c r="L368" s="860"/>
      <c r="M368" s="860"/>
      <c r="N368" s="860"/>
      <c r="O368" s="860"/>
      <c r="P368" s="860"/>
      <c r="Q368" s="860"/>
      <c r="R368" s="860"/>
      <c r="S368" s="860"/>
      <c r="T368" s="860"/>
      <c r="U368" s="860"/>
      <c r="V368" s="860"/>
      <c r="W368" s="860"/>
      <c r="X368" s="860"/>
      <c r="Y368" s="860"/>
      <c r="Z368" s="860"/>
      <c r="AA368" s="860"/>
      <c r="AB368" s="860"/>
      <c r="AC368" s="860"/>
      <c r="AD368" s="860"/>
      <c r="AE368" s="860"/>
    </row>
    <row r="369" spans="1:31" ht="15.75" customHeight="1" x14ac:dyDescent="0.25">
      <c r="A369" s="911"/>
      <c r="B369" s="860"/>
      <c r="C369" s="860"/>
      <c r="D369" s="860"/>
      <c r="E369" s="860"/>
      <c r="F369" s="860"/>
      <c r="G369" s="868"/>
      <c r="H369" s="860"/>
      <c r="I369" s="860"/>
      <c r="J369" s="860"/>
      <c r="K369" s="860"/>
      <c r="L369" s="860"/>
      <c r="M369" s="860"/>
      <c r="N369" s="860"/>
      <c r="O369" s="860"/>
      <c r="P369" s="860"/>
      <c r="Q369" s="860"/>
      <c r="R369" s="860"/>
      <c r="S369" s="860"/>
      <c r="T369" s="860"/>
      <c r="U369" s="860"/>
      <c r="V369" s="860"/>
      <c r="W369" s="860"/>
      <c r="X369" s="860"/>
      <c r="Y369" s="860"/>
      <c r="Z369" s="860"/>
      <c r="AA369" s="860"/>
      <c r="AB369" s="860"/>
      <c r="AC369" s="860"/>
      <c r="AD369" s="860"/>
      <c r="AE369" s="860"/>
    </row>
    <row r="370" spans="1:31" ht="15.75" customHeight="1" x14ac:dyDescent="0.25">
      <c r="A370" s="911"/>
      <c r="B370" s="860"/>
      <c r="C370" s="860"/>
      <c r="D370" s="860"/>
      <c r="E370" s="860"/>
      <c r="F370" s="860"/>
      <c r="G370" s="868"/>
      <c r="H370" s="860"/>
      <c r="I370" s="860"/>
      <c r="J370" s="860"/>
      <c r="K370" s="860"/>
      <c r="L370" s="860"/>
      <c r="M370" s="860"/>
      <c r="N370" s="860"/>
      <c r="O370" s="860"/>
      <c r="P370" s="860"/>
      <c r="Q370" s="860"/>
      <c r="R370" s="860"/>
      <c r="S370" s="860"/>
      <c r="T370" s="860"/>
      <c r="U370" s="860"/>
      <c r="V370" s="860"/>
      <c r="W370" s="860"/>
      <c r="X370" s="860"/>
      <c r="Y370" s="860"/>
      <c r="Z370" s="860"/>
      <c r="AA370" s="860"/>
      <c r="AB370" s="860"/>
      <c r="AC370" s="860"/>
      <c r="AD370" s="860"/>
      <c r="AE370" s="860"/>
    </row>
    <row r="371" spans="1:31" ht="15.75" customHeight="1" x14ac:dyDescent="0.25">
      <c r="A371" s="911"/>
      <c r="B371" s="860"/>
      <c r="C371" s="860"/>
      <c r="D371" s="860"/>
      <c r="E371" s="860"/>
      <c r="F371" s="860"/>
      <c r="G371" s="868"/>
      <c r="H371" s="860"/>
      <c r="I371" s="860"/>
      <c r="J371" s="860"/>
      <c r="K371" s="860"/>
      <c r="L371" s="860"/>
      <c r="M371" s="860"/>
      <c r="N371" s="860"/>
      <c r="O371" s="860"/>
      <c r="P371" s="860"/>
      <c r="Q371" s="860"/>
      <c r="R371" s="860"/>
      <c r="S371" s="860"/>
      <c r="T371" s="860"/>
      <c r="U371" s="860"/>
      <c r="V371" s="860"/>
      <c r="W371" s="860"/>
      <c r="X371" s="860"/>
      <c r="Y371" s="860"/>
      <c r="Z371" s="860"/>
      <c r="AA371" s="860"/>
      <c r="AB371" s="860"/>
      <c r="AC371" s="860"/>
      <c r="AD371" s="860"/>
      <c r="AE371" s="860"/>
    </row>
    <row r="372" spans="1:31" ht="15.75" customHeight="1" x14ac:dyDescent="0.25">
      <c r="A372" s="911"/>
      <c r="B372" s="860"/>
      <c r="C372" s="860"/>
      <c r="D372" s="860"/>
      <c r="E372" s="860"/>
      <c r="F372" s="860"/>
      <c r="G372" s="868"/>
      <c r="H372" s="860"/>
      <c r="I372" s="860"/>
      <c r="J372" s="860"/>
      <c r="K372" s="860"/>
      <c r="L372" s="860"/>
      <c r="M372" s="860"/>
      <c r="N372" s="860"/>
      <c r="O372" s="860"/>
      <c r="P372" s="860"/>
      <c r="Q372" s="860"/>
      <c r="R372" s="860"/>
      <c r="S372" s="860"/>
      <c r="T372" s="860"/>
      <c r="U372" s="860"/>
      <c r="V372" s="860"/>
      <c r="W372" s="860"/>
      <c r="X372" s="860"/>
      <c r="Y372" s="860"/>
      <c r="Z372" s="860"/>
      <c r="AA372" s="860"/>
      <c r="AB372" s="860"/>
      <c r="AC372" s="860"/>
      <c r="AD372" s="860"/>
      <c r="AE372" s="860"/>
    </row>
    <row r="373" spans="1:31" ht="15.75" customHeight="1" x14ac:dyDescent="0.25">
      <c r="A373" s="911"/>
      <c r="B373" s="860"/>
      <c r="C373" s="860"/>
      <c r="D373" s="860"/>
      <c r="E373" s="860"/>
      <c r="F373" s="860"/>
      <c r="G373" s="868"/>
      <c r="H373" s="860"/>
      <c r="I373" s="860"/>
      <c r="J373" s="860"/>
      <c r="K373" s="860"/>
      <c r="L373" s="860"/>
      <c r="M373" s="860"/>
      <c r="N373" s="860"/>
      <c r="O373" s="860"/>
      <c r="P373" s="860"/>
      <c r="Q373" s="860"/>
      <c r="R373" s="860"/>
      <c r="S373" s="860"/>
      <c r="T373" s="860"/>
      <c r="U373" s="860"/>
      <c r="V373" s="860"/>
      <c r="W373" s="860"/>
      <c r="X373" s="860"/>
      <c r="Y373" s="860"/>
      <c r="Z373" s="860"/>
      <c r="AA373" s="860"/>
      <c r="AB373" s="860"/>
      <c r="AC373" s="860"/>
      <c r="AD373" s="860"/>
      <c r="AE373" s="860"/>
    </row>
    <row r="374" spans="1:31" ht="15.75" customHeight="1" x14ac:dyDescent="0.25">
      <c r="A374" s="911"/>
      <c r="B374" s="860"/>
      <c r="C374" s="860"/>
      <c r="D374" s="860"/>
      <c r="E374" s="860"/>
      <c r="F374" s="860"/>
      <c r="G374" s="868"/>
      <c r="H374" s="860"/>
      <c r="I374" s="860"/>
      <c r="J374" s="860"/>
      <c r="K374" s="860"/>
      <c r="L374" s="860"/>
      <c r="M374" s="860"/>
      <c r="N374" s="860"/>
      <c r="O374" s="860"/>
      <c r="P374" s="860"/>
      <c r="Q374" s="860"/>
      <c r="R374" s="860"/>
      <c r="S374" s="860"/>
      <c r="T374" s="860"/>
      <c r="U374" s="860"/>
      <c r="V374" s="860"/>
      <c r="W374" s="860"/>
      <c r="X374" s="860"/>
      <c r="Y374" s="860"/>
      <c r="Z374" s="860"/>
      <c r="AA374" s="860"/>
      <c r="AB374" s="860"/>
      <c r="AC374" s="860"/>
      <c r="AD374" s="860"/>
      <c r="AE374" s="860"/>
    </row>
    <row r="375" spans="1:31" ht="15.75" customHeight="1" x14ac:dyDescent="0.25">
      <c r="A375" s="911"/>
      <c r="B375" s="860"/>
      <c r="C375" s="860"/>
      <c r="D375" s="860"/>
      <c r="E375" s="860"/>
      <c r="F375" s="860"/>
      <c r="G375" s="868"/>
      <c r="H375" s="860"/>
      <c r="I375" s="860"/>
      <c r="J375" s="860"/>
      <c r="K375" s="860"/>
      <c r="L375" s="860"/>
      <c r="M375" s="860"/>
      <c r="N375" s="860"/>
      <c r="O375" s="860"/>
      <c r="P375" s="860"/>
      <c r="Q375" s="860"/>
      <c r="R375" s="860"/>
      <c r="S375" s="860"/>
      <c r="T375" s="860"/>
      <c r="U375" s="860"/>
      <c r="V375" s="860"/>
      <c r="W375" s="860"/>
      <c r="X375" s="860"/>
      <c r="Y375" s="860"/>
      <c r="Z375" s="860"/>
      <c r="AA375" s="860"/>
      <c r="AB375" s="860"/>
      <c r="AC375" s="860"/>
      <c r="AD375" s="860"/>
      <c r="AE375" s="860"/>
    </row>
    <row r="376" spans="1:31" ht="15.75" customHeight="1" x14ac:dyDescent="0.25">
      <c r="A376" s="911"/>
      <c r="B376" s="860"/>
      <c r="C376" s="860"/>
      <c r="D376" s="860"/>
      <c r="E376" s="860"/>
      <c r="F376" s="860"/>
      <c r="G376" s="868"/>
      <c r="H376" s="860"/>
      <c r="I376" s="860"/>
      <c r="J376" s="860"/>
      <c r="K376" s="860"/>
      <c r="L376" s="860"/>
      <c r="M376" s="860"/>
      <c r="N376" s="860"/>
      <c r="O376" s="860"/>
      <c r="P376" s="860"/>
      <c r="Q376" s="860"/>
      <c r="R376" s="860"/>
      <c r="S376" s="860"/>
      <c r="T376" s="860"/>
      <c r="U376" s="860"/>
      <c r="V376" s="860"/>
      <c r="W376" s="860"/>
      <c r="X376" s="860"/>
      <c r="Y376" s="860"/>
      <c r="Z376" s="860"/>
      <c r="AA376" s="860"/>
      <c r="AB376" s="860"/>
      <c r="AC376" s="860"/>
      <c r="AD376" s="860"/>
      <c r="AE376" s="860"/>
    </row>
    <row r="377" spans="1:31" ht="15.75" customHeight="1" x14ac:dyDescent="0.25">
      <c r="A377" s="911"/>
      <c r="B377" s="860"/>
      <c r="C377" s="860"/>
      <c r="D377" s="860"/>
      <c r="E377" s="860"/>
      <c r="F377" s="860"/>
      <c r="G377" s="868"/>
      <c r="H377" s="860"/>
      <c r="I377" s="860"/>
      <c r="J377" s="860"/>
      <c r="K377" s="860"/>
      <c r="L377" s="860"/>
      <c r="M377" s="860"/>
      <c r="N377" s="860"/>
      <c r="O377" s="860"/>
      <c r="P377" s="860"/>
      <c r="Q377" s="860"/>
      <c r="R377" s="860"/>
      <c r="S377" s="860"/>
      <c r="T377" s="860"/>
      <c r="U377" s="860"/>
      <c r="V377" s="860"/>
      <c r="W377" s="860"/>
      <c r="X377" s="860"/>
      <c r="Y377" s="860"/>
      <c r="Z377" s="860"/>
      <c r="AA377" s="860"/>
      <c r="AB377" s="860"/>
      <c r="AC377" s="860"/>
      <c r="AD377" s="860"/>
      <c r="AE377" s="860"/>
    </row>
    <row r="378" spans="1:31" ht="15.75" customHeight="1" x14ac:dyDescent="0.25">
      <c r="A378" s="911"/>
      <c r="B378" s="860"/>
      <c r="C378" s="860"/>
      <c r="D378" s="860"/>
      <c r="E378" s="860"/>
      <c r="F378" s="860"/>
      <c r="G378" s="868"/>
      <c r="H378" s="860"/>
      <c r="I378" s="860"/>
      <c r="J378" s="860"/>
      <c r="K378" s="860"/>
      <c r="L378" s="860"/>
      <c r="M378" s="860"/>
      <c r="N378" s="860"/>
      <c r="O378" s="860"/>
      <c r="P378" s="860"/>
      <c r="Q378" s="860"/>
      <c r="R378" s="860"/>
      <c r="S378" s="860"/>
      <c r="T378" s="860"/>
      <c r="U378" s="860"/>
      <c r="V378" s="860"/>
      <c r="W378" s="860"/>
      <c r="X378" s="860"/>
      <c r="Y378" s="860"/>
      <c r="Z378" s="860"/>
      <c r="AA378" s="860"/>
      <c r="AB378" s="860"/>
      <c r="AC378" s="860"/>
      <c r="AD378" s="860"/>
      <c r="AE378" s="860"/>
    </row>
    <row r="379" spans="1:31" ht="15.75" customHeight="1" x14ac:dyDescent="0.25">
      <c r="A379" s="911"/>
      <c r="B379" s="860"/>
      <c r="C379" s="860"/>
      <c r="D379" s="860"/>
      <c r="E379" s="860"/>
      <c r="F379" s="860"/>
      <c r="G379" s="868"/>
      <c r="H379" s="860"/>
      <c r="I379" s="860"/>
      <c r="J379" s="860"/>
      <c r="K379" s="860"/>
      <c r="L379" s="860"/>
      <c r="M379" s="860"/>
      <c r="N379" s="860"/>
      <c r="O379" s="860"/>
      <c r="P379" s="860"/>
      <c r="Q379" s="860"/>
      <c r="R379" s="860"/>
      <c r="S379" s="860"/>
      <c r="T379" s="860"/>
      <c r="U379" s="860"/>
      <c r="V379" s="860"/>
      <c r="W379" s="860"/>
      <c r="X379" s="860"/>
      <c r="Y379" s="860"/>
      <c r="Z379" s="860"/>
      <c r="AA379" s="860"/>
      <c r="AB379" s="860"/>
      <c r="AC379" s="860"/>
      <c r="AD379" s="860"/>
      <c r="AE379" s="860"/>
    </row>
    <row r="380" spans="1:31" ht="15.75" customHeight="1" x14ac:dyDescent="0.25">
      <c r="A380" s="911"/>
      <c r="B380" s="860"/>
      <c r="C380" s="860"/>
      <c r="D380" s="860"/>
      <c r="E380" s="860"/>
      <c r="F380" s="860"/>
      <c r="G380" s="868"/>
      <c r="H380" s="860"/>
      <c r="I380" s="860"/>
      <c r="J380" s="860"/>
      <c r="K380" s="860"/>
      <c r="L380" s="860"/>
      <c r="M380" s="860"/>
      <c r="N380" s="860"/>
      <c r="O380" s="860"/>
      <c r="P380" s="860"/>
      <c r="Q380" s="860"/>
      <c r="R380" s="860"/>
      <c r="S380" s="860"/>
      <c r="T380" s="860"/>
      <c r="U380" s="860"/>
      <c r="V380" s="860"/>
      <c r="W380" s="860"/>
      <c r="X380" s="860"/>
      <c r="Y380" s="860"/>
      <c r="Z380" s="860"/>
      <c r="AA380" s="860"/>
      <c r="AB380" s="860"/>
      <c r="AC380" s="860"/>
      <c r="AD380" s="860"/>
      <c r="AE380" s="860"/>
    </row>
    <row r="381" spans="1:31" ht="15.75" customHeight="1" x14ac:dyDescent="0.25">
      <c r="A381" s="911"/>
      <c r="B381" s="860"/>
      <c r="C381" s="860"/>
      <c r="D381" s="860"/>
      <c r="E381" s="860"/>
      <c r="F381" s="860"/>
      <c r="G381" s="868"/>
      <c r="H381" s="860"/>
      <c r="I381" s="860"/>
      <c r="J381" s="860"/>
      <c r="K381" s="860"/>
      <c r="L381" s="860"/>
      <c r="M381" s="860"/>
      <c r="N381" s="860"/>
      <c r="O381" s="860"/>
      <c r="P381" s="860"/>
      <c r="Q381" s="860"/>
      <c r="R381" s="860"/>
      <c r="S381" s="860"/>
      <c r="T381" s="860"/>
      <c r="U381" s="860"/>
      <c r="V381" s="860"/>
      <c r="W381" s="860"/>
      <c r="X381" s="860"/>
      <c r="Y381" s="860"/>
      <c r="Z381" s="860"/>
      <c r="AA381" s="860"/>
      <c r="AB381" s="860"/>
      <c r="AC381" s="860"/>
      <c r="AD381" s="860"/>
      <c r="AE381" s="860"/>
    </row>
    <row r="382" spans="1:31" ht="15.75" customHeight="1" x14ac:dyDescent="0.25">
      <c r="A382" s="911"/>
      <c r="B382" s="860"/>
      <c r="C382" s="860"/>
      <c r="D382" s="860"/>
      <c r="E382" s="860"/>
      <c r="F382" s="860"/>
      <c r="G382" s="868"/>
      <c r="H382" s="860"/>
      <c r="I382" s="860"/>
      <c r="J382" s="860"/>
      <c r="K382" s="860"/>
      <c r="L382" s="860"/>
      <c r="M382" s="860"/>
      <c r="N382" s="860"/>
      <c r="O382" s="860"/>
      <c r="P382" s="860"/>
      <c r="Q382" s="860"/>
      <c r="R382" s="860"/>
      <c r="S382" s="860"/>
      <c r="T382" s="860"/>
      <c r="U382" s="860"/>
      <c r="V382" s="860"/>
      <c r="W382" s="860"/>
      <c r="X382" s="860"/>
      <c r="Y382" s="860"/>
      <c r="Z382" s="860"/>
      <c r="AA382" s="860"/>
      <c r="AB382" s="860"/>
      <c r="AC382" s="860"/>
      <c r="AD382" s="860"/>
      <c r="AE382" s="860"/>
    </row>
    <row r="383" spans="1:31" ht="15.75" customHeight="1" x14ac:dyDescent="0.25">
      <c r="A383" s="911"/>
      <c r="B383" s="860"/>
      <c r="C383" s="860"/>
      <c r="D383" s="860"/>
      <c r="E383" s="860"/>
      <c r="F383" s="860"/>
      <c r="G383" s="868"/>
      <c r="H383" s="860"/>
      <c r="I383" s="860"/>
      <c r="J383" s="860"/>
      <c r="K383" s="860"/>
      <c r="L383" s="860"/>
      <c r="M383" s="860"/>
      <c r="N383" s="860"/>
      <c r="O383" s="860"/>
      <c r="P383" s="860"/>
      <c r="Q383" s="860"/>
      <c r="R383" s="860"/>
      <c r="S383" s="860"/>
      <c r="T383" s="860"/>
      <c r="U383" s="860"/>
      <c r="V383" s="860"/>
      <c r="W383" s="860"/>
      <c r="X383" s="860"/>
      <c r="Y383" s="860"/>
      <c r="Z383" s="860"/>
      <c r="AA383" s="860"/>
      <c r="AB383" s="860"/>
      <c r="AC383" s="860"/>
      <c r="AD383" s="860"/>
      <c r="AE383" s="860"/>
    </row>
    <row r="384" spans="1:31" ht="15.75" customHeight="1" x14ac:dyDescent="0.25">
      <c r="A384" s="911"/>
      <c r="B384" s="860"/>
      <c r="C384" s="860"/>
      <c r="D384" s="860"/>
      <c r="E384" s="860"/>
      <c r="F384" s="860"/>
      <c r="G384" s="868"/>
      <c r="H384" s="860"/>
      <c r="I384" s="860"/>
      <c r="J384" s="860"/>
      <c r="K384" s="860"/>
      <c r="L384" s="860"/>
      <c r="M384" s="860"/>
      <c r="N384" s="860"/>
      <c r="O384" s="860"/>
      <c r="P384" s="860"/>
      <c r="Q384" s="860"/>
      <c r="R384" s="860"/>
      <c r="S384" s="860"/>
      <c r="T384" s="860"/>
      <c r="U384" s="860"/>
      <c r="V384" s="860"/>
      <c r="W384" s="860"/>
      <c r="X384" s="860"/>
      <c r="Y384" s="860"/>
      <c r="Z384" s="860"/>
      <c r="AA384" s="860"/>
      <c r="AB384" s="860"/>
      <c r="AC384" s="860"/>
      <c r="AD384" s="860"/>
      <c r="AE384" s="860"/>
    </row>
    <row r="385" spans="1:31" ht="15.75" customHeight="1" x14ac:dyDescent="0.25">
      <c r="A385" s="911"/>
      <c r="B385" s="860"/>
      <c r="C385" s="860"/>
      <c r="D385" s="860"/>
      <c r="E385" s="860"/>
      <c r="F385" s="860"/>
      <c r="G385" s="868"/>
      <c r="H385" s="860"/>
      <c r="I385" s="860"/>
      <c r="J385" s="860"/>
      <c r="K385" s="860"/>
      <c r="L385" s="860"/>
      <c r="M385" s="860"/>
      <c r="N385" s="860"/>
      <c r="O385" s="860"/>
      <c r="P385" s="860"/>
      <c r="Q385" s="860"/>
      <c r="R385" s="860"/>
      <c r="S385" s="860"/>
      <c r="T385" s="860"/>
      <c r="U385" s="860"/>
      <c r="V385" s="860"/>
      <c r="W385" s="860"/>
      <c r="X385" s="860"/>
      <c r="Y385" s="860"/>
      <c r="Z385" s="860"/>
      <c r="AA385" s="860"/>
      <c r="AB385" s="860"/>
      <c r="AC385" s="860"/>
      <c r="AD385" s="860"/>
      <c r="AE385" s="860"/>
    </row>
    <row r="386" spans="1:31" ht="15.75" customHeight="1" x14ac:dyDescent="0.25">
      <c r="A386" s="911"/>
      <c r="B386" s="860"/>
      <c r="C386" s="860"/>
      <c r="D386" s="860"/>
      <c r="E386" s="860"/>
      <c r="F386" s="860"/>
      <c r="G386" s="868"/>
      <c r="H386" s="860"/>
      <c r="I386" s="860"/>
      <c r="J386" s="860"/>
      <c r="K386" s="860"/>
      <c r="L386" s="860"/>
      <c r="M386" s="860"/>
      <c r="N386" s="860"/>
      <c r="O386" s="860"/>
      <c r="P386" s="860"/>
      <c r="Q386" s="860"/>
      <c r="R386" s="860"/>
      <c r="S386" s="860"/>
      <c r="T386" s="860"/>
      <c r="U386" s="860"/>
      <c r="V386" s="860"/>
      <c r="W386" s="860"/>
      <c r="X386" s="860"/>
      <c r="Y386" s="860"/>
      <c r="Z386" s="860"/>
      <c r="AA386" s="860"/>
      <c r="AB386" s="860"/>
      <c r="AC386" s="860"/>
      <c r="AD386" s="860"/>
      <c r="AE386" s="860"/>
    </row>
    <row r="387" spans="1:31" ht="15.75" customHeight="1" x14ac:dyDescent="0.25">
      <c r="A387" s="911"/>
      <c r="B387" s="860"/>
      <c r="C387" s="860"/>
      <c r="D387" s="860"/>
      <c r="E387" s="860"/>
      <c r="F387" s="860"/>
      <c r="G387" s="868"/>
      <c r="H387" s="860"/>
      <c r="I387" s="860"/>
      <c r="J387" s="860"/>
      <c r="K387" s="860"/>
      <c r="L387" s="860"/>
      <c r="M387" s="860"/>
      <c r="N387" s="860"/>
      <c r="O387" s="860"/>
      <c r="P387" s="860"/>
      <c r="Q387" s="860"/>
      <c r="R387" s="860"/>
      <c r="S387" s="860"/>
      <c r="T387" s="860"/>
      <c r="U387" s="860"/>
      <c r="V387" s="860"/>
      <c r="W387" s="860"/>
      <c r="X387" s="860"/>
      <c r="Y387" s="860"/>
      <c r="Z387" s="860"/>
      <c r="AA387" s="860"/>
      <c r="AB387" s="860"/>
      <c r="AC387" s="860"/>
      <c r="AD387" s="860"/>
      <c r="AE387" s="860"/>
    </row>
    <row r="388" spans="1:31" ht="15.75" customHeight="1" x14ac:dyDescent="0.25">
      <c r="A388" s="911"/>
      <c r="B388" s="860"/>
      <c r="C388" s="860"/>
      <c r="D388" s="860"/>
      <c r="E388" s="860"/>
      <c r="F388" s="860"/>
      <c r="G388" s="868"/>
      <c r="H388" s="860"/>
      <c r="I388" s="860"/>
      <c r="J388" s="860"/>
      <c r="K388" s="860"/>
      <c r="L388" s="860"/>
      <c r="M388" s="860"/>
      <c r="N388" s="860"/>
      <c r="O388" s="860"/>
      <c r="P388" s="860"/>
      <c r="Q388" s="860"/>
      <c r="R388" s="860"/>
      <c r="S388" s="860"/>
      <c r="T388" s="860"/>
      <c r="U388" s="860"/>
      <c r="V388" s="860"/>
      <c r="W388" s="860"/>
      <c r="X388" s="860"/>
      <c r="Y388" s="860"/>
      <c r="Z388" s="860"/>
      <c r="AA388" s="860"/>
      <c r="AB388" s="860"/>
      <c r="AC388" s="860"/>
      <c r="AD388" s="860"/>
      <c r="AE388" s="860"/>
    </row>
    <row r="389" spans="1:31" ht="15.75" customHeight="1" x14ac:dyDescent="0.25">
      <c r="A389" s="911"/>
      <c r="B389" s="860"/>
      <c r="C389" s="860"/>
      <c r="D389" s="860"/>
      <c r="E389" s="860"/>
      <c r="F389" s="860"/>
      <c r="G389" s="868"/>
      <c r="H389" s="860"/>
      <c r="I389" s="860"/>
      <c r="J389" s="860"/>
      <c r="K389" s="860"/>
      <c r="L389" s="860"/>
      <c r="M389" s="860"/>
      <c r="N389" s="860"/>
      <c r="O389" s="860"/>
      <c r="P389" s="860"/>
      <c r="Q389" s="860"/>
      <c r="R389" s="860"/>
      <c r="S389" s="860"/>
      <c r="T389" s="860"/>
      <c r="U389" s="860"/>
      <c r="V389" s="860"/>
      <c r="W389" s="860"/>
      <c r="X389" s="860"/>
      <c r="Y389" s="860"/>
      <c r="Z389" s="860"/>
      <c r="AA389" s="860"/>
      <c r="AB389" s="860"/>
      <c r="AC389" s="860"/>
      <c r="AD389" s="860"/>
      <c r="AE389" s="860"/>
    </row>
    <row r="390" spans="1:31" ht="15.75" customHeight="1" x14ac:dyDescent="0.25">
      <c r="A390" s="911"/>
      <c r="B390" s="860"/>
      <c r="C390" s="860"/>
      <c r="D390" s="860"/>
      <c r="E390" s="860"/>
      <c r="F390" s="860"/>
      <c r="G390" s="868"/>
      <c r="H390" s="860"/>
      <c r="I390" s="860"/>
      <c r="J390" s="860"/>
      <c r="K390" s="860"/>
      <c r="L390" s="860"/>
      <c r="M390" s="860"/>
      <c r="N390" s="860"/>
      <c r="O390" s="860"/>
      <c r="P390" s="860"/>
      <c r="Q390" s="860"/>
      <c r="R390" s="860"/>
      <c r="S390" s="860"/>
      <c r="T390" s="860"/>
      <c r="U390" s="860"/>
      <c r="V390" s="860"/>
      <c r="W390" s="860"/>
      <c r="X390" s="860"/>
      <c r="Y390" s="860"/>
      <c r="Z390" s="860"/>
      <c r="AA390" s="860"/>
      <c r="AB390" s="860"/>
      <c r="AC390" s="860"/>
      <c r="AD390" s="860"/>
      <c r="AE390" s="860"/>
    </row>
    <row r="391" spans="1:31" ht="15.75" customHeight="1" x14ac:dyDescent="0.25">
      <c r="A391" s="911"/>
      <c r="B391" s="860"/>
      <c r="C391" s="860"/>
      <c r="D391" s="860"/>
      <c r="E391" s="860"/>
      <c r="F391" s="860"/>
      <c r="G391" s="868"/>
      <c r="H391" s="860"/>
      <c r="I391" s="860"/>
      <c r="J391" s="860"/>
      <c r="K391" s="860"/>
      <c r="L391" s="860"/>
      <c r="M391" s="860"/>
      <c r="N391" s="860"/>
      <c r="O391" s="860"/>
      <c r="P391" s="860"/>
      <c r="Q391" s="860"/>
      <c r="R391" s="860"/>
      <c r="S391" s="860"/>
      <c r="T391" s="860"/>
      <c r="U391" s="860"/>
      <c r="V391" s="860"/>
      <c r="W391" s="860"/>
      <c r="X391" s="860"/>
      <c r="Y391" s="860"/>
      <c r="Z391" s="860"/>
      <c r="AA391" s="860"/>
      <c r="AB391" s="860"/>
      <c r="AC391" s="860"/>
      <c r="AD391" s="860"/>
      <c r="AE391" s="860"/>
    </row>
    <row r="392" spans="1:31" ht="15.75" customHeight="1" x14ac:dyDescent="0.25">
      <c r="A392" s="911"/>
      <c r="B392" s="860"/>
      <c r="C392" s="860"/>
      <c r="D392" s="860"/>
      <c r="E392" s="860"/>
      <c r="F392" s="860"/>
      <c r="G392" s="868"/>
      <c r="H392" s="860"/>
      <c r="I392" s="860"/>
      <c r="J392" s="860"/>
      <c r="K392" s="860"/>
      <c r="L392" s="860"/>
      <c r="M392" s="860"/>
      <c r="N392" s="860"/>
      <c r="O392" s="860"/>
      <c r="P392" s="860"/>
      <c r="Q392" s="860"/>
      <c r="R392" s="860"/>
      <c r="S392" s="860"/>
      <c r="T392" s="860"/>
      <c r="U392" s="860"/>
      <c r="V392" s="860"/>
      <c r="W392" s="860"/>
      <c r="X392" s="860"/>
      <c r="Y392" s="860"/>
      <c r="Z392" s="860"/>
      <c r="AA392" s="860"/>
      <c r="AB392" s="860"/>
      <c r="AC392" s="860"/>
      <c r="AD392" s="860"/>
      <c r="AE392" s="860"/>
    </row>
    <row r="393" spans="1:31" ht="15.75" customHeight="1" x14ac:dyDescent="0.25">
      <c r="A393" s="911"/>
      <c r="B393" s="860"/>
      <c r="C393" s="860"/>
      <c r="D393" s="860"/>
      <c r="E393" s="860"/>
      <c r="F393" s="860"/>
      <c r="G393" s="868"/>
      <c r="H393" s="860"/>
      <c r="I393" s="860"/>
      <c r="J393" s="860"/>
      <c r="K393" s="860"/>
      <c r="L393" s="860"/>
      <c r="M393" s="860"/>
      <c r="N393" s="860"/>
      <c r="O393" s="860"/>
      <c r="P393" s="860"/>
      <c r="Q393" s="860"/>
      <c r="R393" s="860"/>
      <c r="S393" s="860"/>
      <c r="T393" s="860"/>
      <c r="U393" s="860"/>
      <c r="V393" s="860"/>
      <c r="W393" s="860"/>
      <c r="X393" s="860"/>
      <c r="Y393" s="860"/>
      <c r="Z393" s="860"/>
      <c r="AA393" s="860"/>
      <c r="AB393" s="860"/>
      <c r="AC393" s="860"/>
      <c r="AD393" s="860"/>
      <c r="AE393" s="860"/>
    </row>
    <row r="394" spans="1:31" ht="15.75" customHeight="1" x14ac:dyDescent="0.25">
      <c r="A394" s="911"/>
      <c r="B394" s="860"/>
      <c r="C394" s="860"/>
      <c r="D394" s="860"/>
      <c r="E394" s="860"/>
      <c r="F394" s="860"/>
      <c r="G394" s="868"/>
      <c r="H394" s="860"/>
      <c r="I394" s="860"/>
      <c r="J394" s="860"/>
      <c r="K394" s="860"/>
      <c r="L394" s="860"/>
      <c r="M394" s="860"/>
      <c r="N394" s="860"/>
      <c r="O394" s="860"/>
      <c r="P394" s="860"/>
      <c r="Q394" s="860"/>
      <c r="R394" s="860"/>
      <c r="S394" s="860"/>
      <c r="T394" s="860"/>
      <c r="U394" s="860"/>
      <c r="V394" s="860"/>
      <c r="W394" s="860"/>
      <c r="X394" s="860"/>
      <c r="Y394" s="860"/>
      <c r="Z394" s="860"/>
      <c r="AA394" s="860"/>
      <c r="AB394" s="860"/>
      <c r="AC394" s="860"/>
      <c r="AD394" s="860"/>
      <c r="AE394" s="860"/>
    </row>
    <row r="395" spans="1:31" ht="15.75" customHeight="1" x14ac:dyDescent="0.25">
      <c r="A395" s="911"/>
      <c r="B395" s="860"/>
      <c r="C395" s="860"/>
      <c r="D395" s="860"/>
      <c r="E395" s="860"/>
      <c r="F395" s="860"/>
      <c r="G395" s="868"/>
      <c r="H395" s="860"/>
      <c r="I395" s="860"/>
      <c r="J395" s="860"/>
      <c r="K395" s="860"/>
      <c r="L395" s="860"/>
      <c r="M395" s="860"/>
      <c r="N395" s="860"/>
      <c r="O395" s="860"/>
      <c r="P395" s="860"/>
      <c r="Q395" s="860"/>
      <c r="R395" s="860"/>
      <c r="S395" s="860"/>
      <c r="T395" s="860"/>
      <c r="U395" s="860"/>
      <c r="V395" s="860"/>
      <c r="W395" s="860"/>
      <c r="X395" s="860"/>
      <c r="Y395" s="860"/>
      <c r="Z395" s="860"/>
      <c r="AA395" s="860"/>
      <c r="AB395" s="860"/>
      <c r="AC395" s="860"/>
      <c r="AD395" s="860"/>
      <c r="AE395" s="860"/>
    </row>
    <row r="396" spans="1:31" ht="15.75" customHeight="1" x14ac:dyDescent="0.25">
      <c r="A396" s="911"/>
      <c r="B396" s="860"/>
      <c r="C396" s="860"/>
      <c r="D396" s="860"/>
      <c r="E396" s="860"/>
      <c r="F396" s="860"/>
      <c r="G396" s="868"/>
      <c r="H396" s="860"/>
      <c r="I396" s="860"/>
      <c r="J396" s="860"/>
      <c r="K396" s="860"/>
      <c r="L396" s="860"/>
      <c r="M396" s="860"/>
      <c r="N396" s="860"/>
      <c r="O396" s="860"/>
      <c r="P396" s="860"/>
      <c r="Q396" s="860"/>
      <c r="R396" s="860"/>
      <c r="S396" s="860"/>
      <c r="T396" s="860"/>
      <c r="U396" s="860"/>
      <c r="V396" s="860"/>
      <c r="W396" s="860"/>
      <c r="X396" s="860"/>
      <c r="Y396" s="860"/>
      <c r="Z396" s="860"/>
      <c r="AA396" s="860"/>
      <c r="AB396" s="860"/>
      <c r="AC396" s="860"/>
      <c r="AD396" s="860"/>
      <c r="AE396" s="860"/>
    </row>
    <row r="397" spans="1:31" ht="15.75" customHeight="1" x14ac:dyDescent="0.25">
      <c r="A397" s="911"/>
      <c r="B397" s="860"/>
      <c r="C397" s="860"/>
      <c r="D397" s="860"/>
      <c r="E397" s="860"/>
      <c r="F397" s="860"/>
      <c r="G397" s="868"/>
      <c r="H397" s="860"/>
      <c r="I397" s="860"/>
      <c r="J397" s="860"/>
      <c r="K397" s="860"/>
      <c r="L397" s="860"/>
      <c r="M397" s="860"/>
      <c r="N397" s="860"/>
      <c r="O397" s="860"/>
      <c r="P397" s="860"/>
      <c r="Q397" s="860"/>
      <c r="R397" s="860"/>
      <c r="S397" s="860"/>
      <c r="T397" s="860"/>
      <c r="U397" s="860"/>
      <c r="V397" s="860"/>
      <c r="W397" s="860"/>
      <c r="X397" s="860"/>
      <c r="Y397" s="860"/>
      <c r="Z397" s="860"/>
      <c r="AA397" s="860"/>
      <c r="AB397" s="860"/>
      <c r="AC397" s="860"/>
      <c r="AD397" s="860"/>
      <c r="AE397" s="860"/>
    </row>
    <row r="398" spans="1:31" ht="15.75" customHeight="1" x14ac:dyDescent="0.25">
      <c r="A398" s="911"/>
      <c r="B398" s="860"/>
      <c r="C398" s="860"/>
      <c r="D398" s="860"/>
      <c r="E398" s="860"/>
      <c r="F398" s="860"/>
      <c r="G398" s="868"/>
      <c r="H398" s="860"/>
      <c r="I398" s="860"/>
      <c r="J398" s="860"/>
      <c r="K398" s="860"/>
      <c r="L398" s="860"/>
      <c r="M398" s="860"/>
      <c r="N398" s="860"/>
      <c r="O398" s="860"/>
      <c r="P398" s="860"/>
      <c r="Q398" s="860"/>
      <c r="R398" s="860"/>
      <c r="S398" s="860"/>
      <c r="T398" s="860"/>
      <c r="U398" s="860"/>
      <c r="V398" s="860"/>
      <c r="W398" s="860"/>
      <c r="X398" s="860"/>
      <c r="Y398" s="860"/>
      <c r="Z398" s="860"/>
      <c r="AA398" s="860"/>
      <c r="AB398" s="860"/>
      <c r="AC398" s="860"/>
      <c r="AD398" s="860"/>
      <c r="AE398" s="860"/>
    </row>
    <row r="399" spans="1:31" ht="15.75" customHeight="1" x14ac:dyDescent="0.25">
      <c r="A399" s="911"/>
      <c r="B399" s="860"/>
      <c r="C399" s="860"/>
      <c r="D399" s="860"/>
      <c r="E399" s="860"/>
      <c r="F399" s="860"/>
      <c r="G399" s="868"/>
      <c r="H399" s="860"/>
      <c r="I399" s="860"/>
      <c r="J399" s="860"/>
      <c r="K399" s="860"/>
      <c r="L399" s="860"/>
      <c r="M399" s="860"/>
      <c r="N399" s="860"/>
      <c r="O399" s="860"/>
      <c r="P399" s="860"/>
      <c r="Q399" s="860"/>
      <c r="R399" s="860"/>
      <c r="S399" s="860"/>
      <c r="T399" s="860"/>
      <c r="U399" s="860"/>
      <c r="V399" s="860"/>
      <c r="W399" s="860"/>
      <c r="X399" s="860"/>
      <c r="Y399" s="860"/>
      <c r="Z399" s="860"/>
      <c r="AA399" s="860"/>
      <c r="AB399" s="860"/>
      <c r="AC399" s="860"/>
      <c r="AD399" s="860"/>
      <c r="AE399" s="860"/>
    </row>
    <row r="400" spans="1:31" ht="15.75" customHeight="1" x14ac:dyDescent="0.25">
      <c r="A400" s="911"/>
      <c r="B400" s="860"/>
      <c r="C400" s="860"/>
      <c r="D400" s="860"/>
      <c r="E400" s="860"/>
      <c r="F400" s="860"/>
      <c r="G400" s="868"/>
      <c r="H400" s="860"/>
      <c r="I400" s="860"/>
      <c r="J400" s="860"/>
      <c r="K400" s="860"/>
      <c r="L400" s="860"/>
      <c r="M400" s="860"/>
      <c r="N400" s="860"/>
      <c r="O400" s="860"/>
      <c r="P400" s="860"/>
      <c r="Q400" s="860"/>
      <c r="R400" s="860"/>
      <c r="S400" s="860"/>
      <c r="T400" s="860"/>
      <c r="U400" s="860"/>
      <c r="V400" s="860"/>
      <c r="W400" s="860"/>
      <c r="X400" s="860"/>
      <c r="Y400" s="860"/>
      <c r="Z400" s="860"/>
      <c r="AA400" s="860"/>
      <c r="AB400" s="860"/>
      <c r="AC400" s="860"/>
      <c r="AD400" s="860"/>
      <c r="AE400" s="860"/>
    </row>
    <row r="401" spans="1:31" ht="15.75" customHeight="1" x14ac:dyDescent="0.25">
      <c r="A401" s="911"/>
      <c r="B401" s="860"/>
      <c r="C401" s="860"/>
      <c r="D401" s="860"/>
      <c r="E401" s="860"/>
      <c r="F401" s="860"/>
      <c r="G401" s="868"/>
      <c r="H401" s="860"/>
      <c r="I401" s="860"/>
      <c r="J401" s="860"/>
      <c r="K401" s="860"/>
      <c r="L401" s="860"/>
      <c r="M401" s="860"/>
      <c r="N401" s="860"/>
      <c r="O401" s="860"/>
      <c r="P401" s="860"/>
      <c r="Q401" s="860"/>
      <c r="R401" s="860"/>
      <c r="S401" s="860"/>
      <c r="T401" s="860"/>
      <c r="U401" s="860"/>
      <c r="V401" s="860"/>
      <c r="W401" s="860"/>
      <c r="X401" s="860"/>
      <c r="Y401" s="860"/>
      <c r="Z401" s="860"/>
      <c r="AA401" s="860"/>
      <c r="AB401" s="860"/>
      <c r="AC401" s="860"/>
      <c r="AD401" s="860"/>
      <c r="AE401" s="860"/>
    </row>
    <row r="402" spans="1:31" ht="15.75" customHeight="1" x14ac:dyDescent="0.25">
      <c r="A402" s="911"/>
      <c r="B402" s="860"/>
      <c r="C402" s="860"/>
      <c r="D402" s="860"/>
      <c r="E402" s="860"/>
      <c r="F402" s="860"/>
      <c r="G402" s="868"/>
      <c r="H402" s="860"/>
      <c r="I402" s="860"/>
      <c r="J402" s="860"/>
      <c r="K402" s="860"/>
      <c r="L402" s="860"/>
      <c r="M402" s="860"/>
      <c r="N402" s="860"/>
      <c r="O402" s="860"/>
      <c r="P402" s="860"/>
      <c r="Q402" s="860"/>
      <c r="R402" s="860"/>
      <c r="S402" s="860"/>
      <c r="T402" s="860"/>
      <c r="U402" s="860"/>
      <c r="V402" s="860"/>
      <c r="W402" s="860"/>
      <c r="X402" s="860"/>
      <c r="Y402" s="860"/>
      <c r="Z402" s="860"/>
      <c r="AA402" s="860"/>
      <c r="AB402" s="860"/>
      <c r="AC402" s="860"/>
      <c r="AD402" s="860"/>
      <c r="AE402" s="860"/>
    </row>
    <row r="403" spans="1:31" ht="15.75" customHeight="1" x14ac:dyDescent="0.25">
      <c r="A403" s="911"/>
      <c r="B403" s="860"/>
      <c r="C403" s="860"/>
      <c r="D403" s="860"/>
      <c r="E403" s="860"/>
      <c r="F403" s="860"/>
      <c r="G403" s="868"/>
      <c r="H403" s="860"/>
      <c r="I403" s="860"/>
      <c r="J403" s="860"/>
      <c r="K403" s="860"/>
      <c r="L403" s="860"/>
      <c r="M403" s="860"/>
      <c r="N403" s="860"/>
      <c r="O403" s="860"/>
      <c r="P403" s="860"/>
      <c r="Q403" s="860"/>
      <c r="R403" s="860"/>
      <c r="S403" s="860"/>
      <c r="T403" s="860"/>
      <c r="U403" s="860"/>
      <c r="V403" s="860"/>
      <c r="W403" s="860"/>
      <c r="X403" s="860"/>
      <c r="Y403" s="860"/>
      <c r="Z403" s="860"/>
      <c r="AA403" s="860"/>
      <c r="AB403" s="860"/>
      <c r="AC403" s="860"/>
      <c r="AD403" s="860"/>
      <c r="AE403" s="860"/>
    </row>
    <row r="404" spans="1:31" ht="15.75" customHeight="1" x14ac:dyDescent="0.25">
      <c r="A404" s="911"/>
      <c r="B404" s="860"/>
      <c r="C404" s="860"/>
      <c r="D404" s="860"/>
      <c r="E404" s="860"/>
      <c r="F404" s="860"/>
      <c r="G404" s="868"/>
      <c r="H404" s="860"/>
      <c r="I404" s="860"/>
      <c r="J404" s="860"/>
      <c r="K404" s="860"/>
      <c r="L404" s="860"/>
      <c r="M404" s="860"/>
      <c r="N404" s="860"/>
      <c r="O404" s="860"/>
      <c r="P404" s="860"/>
      <c r="Q404" s="860"/>
      <c r="R404" s="860"/>
      <c r="S404" s="860"/>
      <c r="T404" s="860"/>
      <c r="U404" s="860"/>
      <c r="V404" s="860"/>
      <c r="W404" s="860"/>
      <c r="X404" s="860"/>
      <c r="Y404" s="860"/>
      <c r="Z404" s="860"/>
      <c r="AA404" s="860"/>
      <c r="AB404" s="860"/>
      <c r="AC404" s="860"/>
      <c r="AD404" s="860"/>
      <c r="AE404" s="860"/>
    </row>
    <row r="405" spans="1:31" ht="15.75" customHeight="1" x14ac:dyDescent="0.25">
      <c r="A405" s="911"/>
      <c r="B405" s="860"/>
      <c r="C405" s="860"/>
      <c r="D405" s="860"/>
      <c r="E405" s="860"/>
      <c r="F405" s="860"/>
      <c r="G405" s="868"/>
      <c r="H405" s="860"/>
      <c r="I405" s="860"/>
      <c r="J405" s="860"/>
      <c r="K405" s="860"/>
      <c r="L405" s="860"/>
      <c r="M405" s="860"/>
      <c r="N405" s="860"/>
      <c r="O405" s="860"/>
      <c r="P405" s="860"/>
      <c r="Q405" s="860"/>
      <c r="R405" s="860"/>
      <c r="S405" s="860"/>
      <c r="T405" s="860"/>
      <c r="U405" s="860"/>
      <c r="V405" s="860"/>
      <c r="W405" s="860"/>
      <c r="X405" s="860"/>
      <c r="Y405" s="860"/>
      <c r="Z405" s="860"/>
      <c r="AA405" s="860"/>
      <c r="AB405" s="860"/>
      <c r="AC405" s="860"/>
      <c r="AD405" s="860"/>
      <c r="AE405" s="860"/>
    </row>
    <row r="406" spans="1:31" ht="15.75" customHeight="1" x14ac:dyDescent="0.25">
      <c r="A406" s="911"/>
      <c r="B406" s="860"/>
      <c r="C406" s="860"/>
      <c r="D406" s="860"/>
      <c r="E406" s="860"/>
      <c r="F406" s="860"/>
      <c r="G406" s="868"/>
      <c r="H406" s="860"/>
      <c r="I406" s="860"/>
      <c r="J406" s="860"/>
      <c r="K406" s="860"/>
      <c r="L406" s="860"/>
      <c r="M406" s="860"/>
      <c r="N406" s="860"/>
      <c r="O406" s="860"/>
      <c r="P406" s="860"/>
      <c r="Q406" s="860"/>
      <c r="R406" s="860"/>
      <c r="S406" s="860"/>
      <c r="T406" s="860"/>
      <c r="U406" s="860"/>
      <c r="V406" s="860"/>
      <c r="W406" s="860"/>
      <c r="X406" s="860"/>
      <c r="Y406" s="860"/>
      <c r="Z406" s="860"/>
      <c r="AA406" s="860"/>
      <c r="AB406" s="860"/>
      <c r="AC406" s="860"/>
      <c r="AD406" s="860"/>
      <c r="AE406" s="860"/>
    </row>
    <row r="407" spans="1:31" ht="15.75" customHeight="1" x14ac:dyDescent="0.25">
      <c r="A407" s="911"/>
      <c r="B407" s="860"/>
      <c r="C407" s="860"/>
      <c r="D407" s="860"/>
      <c r="E407" s="860"/>
      <c r="F407" s="860"/>
      <c r="G407" s="868"/>
      <c r="H407" s="860"/>
      <c r="I407" s="860"/>
      <c r="J407" s="860"/>
      <c r="K407" s="860"/>
      <c r="L407" s="860"/>
      <c r="M407" s="860"/>
      <c r="N407" s="860"/>
      <c r="O407" s="860"/>
      <c r="P407" s="860"/>
      <c r="Q407" s="860"/>
      <c r="R407" s="860"/>
      <c r="S407" s="860"/>
      <c r="T407" s="860"/>
      <c r="U407" s="860"/>
      <c r="V407" s="860"/>
      <c r="W407" s="860"/>
      <c r="X407" s="860"/>
      <c r="Y407" s="860"/>
      <c r="Z407" s="860"/>
      <c r="AA407" s="860"/>
      <c r="AB407" s="860"/>
      <c r="AC407" s="860"/>
      <c r="AD407" s="860"/>
      <c r="AE407" s="860"/>
    </row>
    <row r="408" spans="1:31" ht="15.75" customHeight="1" x14ac:dyDescent="0.25">
      <c r="A408" s="911"/>
      <c r="B408" s="860"/>
      <c r="C408" s="860"/>
      <c r="D408" s="860"/>
      <c r="E408" s="860"/>
      <c r="F408" s="860"/>
      <c r="G408" s="868"/>
      <c r="H408" s="860"/>
      <c r="I408" s="860"/>
      <c r="J408" s="860"/>
      <c r="K408" s="860"/>
      <c r="L408" s="860"/>
      <c r="M408" s="860"/>
      <c r="N408" s="860"/>
      <c r="O408" s="860"/>
      <c r="P408" s="860"/>
      <c r="Q408" s="860"/>
      <c r="R408" s="860"/>
      <c r="S408" s="860"/>
      <c r="T408" s="860"/>
      <c r="U408" s="860"/>
      <c r="V408" s="860"/>
      <c r="W408" s="860"/>
      <c r="X408" s="860"/>
      <c r="Y408" s="860"/>
      <c r="Z408" s="860"/>
      <c r="AA408" s="860"/>
      <c r="AB408" s="860"/>
      <c r="AC408" s="860"/>
      <c r="AD408" s="860"/>
      <c r="AE408" s="860"/>
    </row>
    <row r="409" spans="1:31" ht="15.75" customHeight="1" x14ac:dyDescent="0.25">
      <c r="A409" s="911"/>
      <c r="B409" s="860"/>
      <c r="C409" s="860"/>
      <c r="D409" s="860"/>
      <c r="E409" s="860"/>
      <c r="F409" s="860"/>
      <c r="G409" s="868"/>
      <c r="H409" s="860"/>
      <c r="I409" s="860"/>
      <c r="J409" s="860"/>
      <c r="K409" s="860"/>
      <c r="L409" s="860"/>
      <c r="M409" s="860"/>
      <c r="N409" s="860"/>
      <c r="O409" s="860"/>
      <c r="P409" s="860"/>
      <c r="Q409" s="860"/>
      <c r="R409" s="860"/>
      <c r="S409" s="860"/>
      <c r="T409" s="860"/>
      <c r="U409" s="860"/>
      <c r="V409" s="860"/>
      <c r="W409" s="860"/>
      <c r="X409" s="860"/>
      <c r="Y409" s="860"/>
      <c r="Z409" s="860"/>
      <c r="AA409" s="860"/>
      <c r="AB409" s="860"/>
      <c r="AC409" s="860"/>
      <c r="AD409" s="860"/>
      <c r="AE409" s="860"/>
    </row>
    <row r="410" spans="1:31" ht="15.75" customHeight="1" x14ac:dyDescent="0.25">
      <c r="A410" s="911"/>
      <c r="B410" s="860"/>
      <c r="C410" s="860"/>
      <c r="D410" s="860"/>
      <c r="E410" s="860"/>
      <c r="F410" s="860"/>
      <c r="G410" s="868"/>
      <c r="H410" s="860"/>
      <c r="I410" s="860"/>
      <c r="J410" s="860"/>
      <c r="K410" s="860"/>
      <c r="L410" s="860"/>
      <c r="M410" s="860"/>
      <c r="N410" s="860"/>
      <c r="O410" s="860"/>
      <c r="P410" s="860"/>
      <c r="Q410" s="860"/>
      <c r="R410" s="860"/>
      <c r="S410" s="860"/>
      <c r="T410" s="860"/>
      <c r="U410" s="860"/>
      <c r="V410" s="860"/>
      <c r="W410" s="860"/>
      <c r="X410" s="860"/>
      <c r="Y410" s="860"/>
      <c r="Z410" s="860"/>
      <c r="AA410" s="860"/>
      <c r="AB410" s="860"/>
      <c r="AC410" s="860"/>
      <c r="AD410" s="860"/>
      <c r="AE410" s="860"/>
    </row>
    <row r="411" spans="1:31" ht="15.75" customHeight="1" x14ac:dyDescent="0.25">
      <c r="A411" s="911"/>
      <c r="B411" s="860"/>
      <c r="C411" s="860"/>
      <c r="D411" s="860"/>
      <c r="E411" s="860"/>
      <c r="F411" s="860"/>
      <c r="G411" s="868"/>
      <c r="H411" s="860"/>
      <c r="I411" s="860"/>
      <c r="J411" s="860"/>
      <c r="K411" s="860"/>
      <c r="L411" s="860"/>
      <c r="M411" s="860"/>
      <c r="N411" s="860"/>
      <c r="O411" s="860"/>
      <c r="P411" s="860"/>
      <c r="Q411" s="860"/>
      <c r="R411" s="860"/>
      <c r="S411" s="860"/>
      <c r="T411" s="860"/>
      <c r="U411" s="860"/>
      <c r="V411" s="860"/>
      <c r="W411" s="860"/>
      <c r="X411" s="860"/>
      <c r="Y411" s="860"/>
      <c r="Z411" s="860"/>
      <c r="AA411" s="860"/>
      <c r="AB411" s="860"/>
      <c r="AC411" s="860"/>
      <c r="AD411" s="860"/>
      <c r="AE411" s="860"/>
    </row>
    <row r="412" spans="1:31" ht="15.75" customHeight="1" x14ac:dyDescent="0.25">
      <c r="A412" s="911"/>
      <c r="B412" s="860"/>
      <c r="C412" s="860"/>
      <c r="D412" s="860"/>
      <c r="E412" s="860"/>
      <c r="F412" s="860"/>
      <c r="G412" s="868"/>
      <c r="H412" s="860"/>
      <c r="I412" s="860"/>
      <c r="J412" s="860"/>
      <c r="K412" s="860"/>
      <c r="L412" s="860"/>
      <c r="M412" s="860"/>
      <c r="N412" s="860"/>
      <c r="O412" s="860"/>
      <c r="P412" s="860"/>
      <c r="Q412" s="860"/>
      <c r="R412" s="860"/>
      <c r="S412" s="860"/>
      <c r="T412" s="860"/>
      <c r="U412" s="860"/>
      <c r="V412" s="860"/>
      <c r="W412" s="860"/>
      <c r="X412" s="860"/>
      <c r="Y412" s="860"/>
      <c r="Z412" s="860"/>
      <c r="AA412" s="860"/>
      <c r="AB412" s="860"/>
      <c r="AC412" s="860"/>
      <c r="AD412" s="860"/>
      <c r="AE412" s="860"/>
    </row>
    <row r="413" spans="1:31" ht="15.75" customHeight="1" x14ac:dyDescent="0.25">
      <c r="A413" s="911"/>
      <c r="B413" s="860"/>
      <c r="C413" s="860"/>
      <c r="D413" s="860"/>
      <c r="E413" s="860"/>
      <c r="F413" s="860"/>
      <c r="G413" s="868"/>
      <c r="H413" s="860"/>
      <c r="I413" s="860"/>
      <c r="J413" s="860"/>
      <c r="K413" s="860"/>
      <c r="L413" s="860"/>
      <c r="M413" s="860"/>
      <c r="N413" s="860"/>
      <c r="O413" s="860"/>
      <c r="P413" s="860"/>
      <c r="Q413" s="860"/>
      <c r="R413" s="860"/>
      <c r="S413" s="860"/>
      <c r="T413" s="860"/>
      <c r="U413" s="860"/>
      <c r="V413" s="860"/>
      <c r="W413" s="860"/>
      <c r="X413" s="860"/>
      <c r="Y413" s="860"/>
      <c r="Z413" s="860"/>
      <c r="AA413" s="860"/>
      <c r="AB413" s="860"/>
      <c r="AC413" s="860"/>
      <c r="AD413" s="860"/>
      <c r="AE413" s="860"/>
    </row>
    <row r="414" spans="1:31" ht="15.75" customHeight="1" x14ac:dyDescent="0.25">
      <c r="A414" s="911"/>
      <c r="B414" s="860"/>
      <c r="C414" s="860"/>
      <c r="D414" s="860"/>
      <c r="E414" s="860"/>
      <c r="F414" s="860"/>
      <c r="G414" s="868"/>
      <c r="H414" s="860"/>
      <c r="I414" s="860"/>
      <c r="J414" s="860"/>
      <c r="K414" s="860"/>
      <c r="L414" s="860"/>
      <c r="M414" s="860"/>
      <c r="N414" s="860"/>
      <c r="O414" s="860"/>
      <c r="P414" s="860"/>
      <c r="Q414" s="860"/>
      <c r="R414" s="860"/>
      <c r="S414" s="860"/>
      <c r="T414" s="860"/>
      <c r="U414" s="860"/>
      <c r="V414" s="860"/>
      <c r="W414" s="860"/>
      <c r="X414" s="860"/>
      <c r="Y414" s="860"/>
      <c r="Z414" s="860"/>
      <c r="AA414" s="860"/>
      <c r="AB414" s="860"/>
      <c r="AC414" s="860"/>
      <c r="AD414" s="860"/>
      <c r="AE414" s="860"/>
    </row>
    <row r="415" spans="1:31" ht="15.75" customHeight="1" x14ac:dyDescent="0.25">
      <c r="A415" s="911"/>
      <c r="B415" s="860"/>
      <c r="C415" s="860"/>
      <c r="D415" s="860"/>
      <c r="E415" s="860"/>
      <c r="F415" s="860"/>
      <c r="G415" s="868"/>
      <c r="H415" s="860"/>
      <c r="I415" s="860"/>
      <c r="J415" s="860"/>
      <c r="K415" s="860"/>
      <c r="L415" s="860"/>
      <c r="M415" s="860"/>
      <c r="N415" s="860"/>
      <c r="O415" s="860"/>
      <c r="P415" s="860"/>
      <c r="Q415" s="860"/>
      <c r="R415" s="860"/>
      <c r="S415" s="860"/>
      <c r="T415" s="860"/>
      <c r="U415" s="860"/>
      <c r="V415" s="860"/>
      <c r="W415" s="860"/>
      <c r="X415" s="860"/>
      <c r="Y415" s="860"/>
      <c r="Z415" s="860"/>
      <c r="AA415" s="860"/>
      <c r="AB415" s="860"/>
      <c r="AC415" s="860"/>
      <c r="AD415" s="860"/>
      <c r="AE415" s="860"/>
    </row>
    <row r="416" spans="1:31" ht="15.75" customHeight="1" x14ac:dyDescent="0.25">
      <c r="A416" s="911"/>
      <c r="B416" s="860"/>
      <c r="C416" s="860"/>
      <c r="D416" s="860"/>
      <c r="E416" s="860"/>
      <c r="F416" s="860"/>
      <c r="G416" s="868"/>
      <c r="H416" s="860"/>
      <c r="I416" s="860"/>
      <c r="J416" s="860"/>
      <c r="K416" s="860"/>
      <c r="L416" s="860"/>
      <c r="M416" s="860"/>
      <c r="N416" s="860"/>
      <c r="O416" s="860"/>
      <c r="P416" s="860"/>
      <c r="Q416" s="860"/>
      <c r="R416" s="860"/>
      <c r="S416" s="860"/>
      <c r="T416" s="860"/>
      <c r="U416" s="860"/>
      <c r="V416" s="860"/>
      <c r="W416" s="860"/>
      <c r="X416" s="860"/>
      <c r="Y416" s="860"/>
      <c r="Z416" s="860"/>
      <c r="AA416" s="860"/>
      <c r="AB416" s="860"/>
      <c r="AC416" s="860"/>
      <c r="AD416" s="860"/>
      <c r="AE416" s="860"/>
    </row>
    <row r="417" spans="1:31" ht="15.75" customHeight="1" x14ac:dyDescent="0.25">
      <c r="A417" s="911"/>
      <c r="B417" s="860"/>
      <c r="C417" s="860"/>
      <c r="D417" s="860"/>
      <c r="E417" s="860"/>
      <c r="F417" s="860"/>
      <c r="G417" s="868"/>
      <c r="H417" s="860"/>
      <c r="I417" s="860"/>
      <c r="J417" s="860"/>
      <c r="K417" s="860"/>
      <c r="L417" s="860"/>
      <c r="M417" s="860"/>
      <c r="N417" s="860"/>
      <c r="O417" s="860"/>
      <c r="P417" s="860"/>
      <c r="Q417" s="860"/>
      <c r="R417" s="860"/>
      <c r="S417" s="860"/>
      <c r="T417" s="860"/>
      <c r="U417" s="860"/>
      <c r="V417" s="860"/>
      <c r="W417" s="860"/>
      <c r="X417" s="860"/>
      <c r="Y417" s="860"/>
      <c r="Z417" s="860"/>
      <c r="AA417" s="860"/>
      <c r="AB417" s="860"/>
      <c r="AC417" s="860"/>
      <c r="AD417" s="860"/>
      <c r="AE417" s="860"/>
    </row>
    <row r="418" spans="1:31" ht="15.75" customHeight="1" x14ac:dyDescent="0.25">
      <c r="A418" s="911"/>
      <c r="B418" s="860"/>
      <c r="C418" s="860"/>
      <c r="D418" s="860"/>
      <c r="E418" s="860"/>
      <c r="F418" s="860"/>
      <c r="G418" s="868"/>
      <c r="H418" s="860"/>
      <c r="I418" s="860"/>
      <c r="J418" s="860"/>
      <c r="K418" s="860"/>
      <c r="L418" s="860"/>
      <c r="M418" s="860"/>
      <c r="N418" s="860"/>
      <c r="O418" s="860"/>
      <c r="P418" s="860"/>
      <c r="Q418" s="860"/>
      <c r="R418" s="860"/>
      <c r="S418" s="860"/>
      <c r="T418" s="860"/>
      <c r="U418" s="860"/>
      <c r="V418" s="860"/>
      <c r="W418" s="860"/>
      <c r="X418" s="860"/>
      <c r="Y418" s="860"/>
      <c r="Z418" s="860"/>
      <c r="AA418" s="860"/>
      <c r="AB418" s="860"/>
      <c r="AC418" s="860"/>
      <c r="AD418" s="860"/>
      <c r="AE418" s="860"/>
    </row>
    <row r="419" spans="1:31" ht="15.75" customHeight="1" x14ac:dyDescent="0.25">
      <c r="A419" s="911"/>
      <c r="B419" s="860"/>
      <c r="C419" s="860"/>
      <c r="D419" s="860"/>
      <c r="E419" s="860"/>
      <c r="F419" s="860"/>
      <c r="G419" s="868"/>
      <c r="H419" s="860"/>
      <c r="I419" s="860"/>
      <c r="J419" s="860"/>
      <c r="K419" s="860"/>
      <c r="L419" s="860"/>
      <c r="M419" s="860"/>
      <c r="N419" s="860"/>
      <c r="O419" s="860"/>
      <c r="P419" s="860"/>
      <c r="Q419" s="860"/>
      <c r="R419" s="860"/>
      <c r="S419" s="860"/>
      <c r="T419" s="860"/>
      <c r="U419" s="860"/>
      <c r="V419" s="860"/>
      <c r="W419" s="860"/>
      <c r="X419" s="860"/>
      <c r="Y419" s="860"/>
      <c r="Z419" s="860"/>
      <c r="AA419" s="860"/>
      <c r="AB419" s="860"/>
      <c r="AC419" s="860"/>
      <c r="AD419" s="860"/>
      <c r="AE419" s="860"/>
    </row>
    <row r="420" spans="1:31" ht="15.75" customHeight="1" x14ac:dyDescent="0.25">
      <c r="A420" s="911"/>
      <c r="B420" s="860"/>
      <c r="C420" s="860"/>
      <c r="D420" s="860"/>
      <c r="E420" s="860"/>
      <c r="F420" s="860"/>
      <c r="G420" s="868"/>
      <c r="H420" s="860"/>
      <c r="I420" s="860"/>
      <c r="J420" s="860"/>
      <c r="K420" s="860"/>
      <c r="L420" s="860"/>
      <c r="M420" s="860"/>
      <c r="N420" s="860"/>
      <c r="O420" s="860"/>
      <c r="P420" s="860"/>
      <c r="Q420" s="860"/>
      <c r="R420" s="860"/>
      <c r="S420" s="860"/>
      <c r="T420" s="860"/>
      <c r="U420" s="860"/>
      <c r="V420" s="860"/>
      <c r="W420" s="860"/>
      <c r="X420" s="860"/>
      <c r="Y420" s="860"/>
      <c r="Z420" s="860"/>
      <c r="AA420" s="860"/>
      <c r="AB420" s="860"/>
      <c r="AC420" s="860"/>
      <c r="AD420" s="860"/>
      <c r="AE420" s="860"/>
    </row>
    <row r="421" spans="1:31" ht="15.75" customHeight="1" x14ac:dyDescent="0.25">
      <c r="A421" s="911"/>
      <c r="B421" s="860"/>
      <c r="C421" s="860"/>
      <c r="D421" s="860"/>
      <c r="E421" s="860"/>
      <c r="F421" s="860"/>
      <c r="G421" s="868"/>
      <c r="H421" s="860"/>
      <c r="I421" s="860"/>
      <c r="J421" s="860"/>
      <c r="K421" s="860"/>
      <c r="L421" s="860"/>
      <c r="M421" s="860"/>
      <c r="N421" s="860"/>
      <c r="O421" s="860"/>
      <c r="P421" s="860"/>
      <c r="Q421" s="860"/>
      <c r="R421" s="860"/>
      <c r="S421" s="860"/>
      <c r="T421" s="860"/>
      <c r="U421" s="860"/>
      <c r="V421" s="860"/>
      <c r="W421" s="860"/>
      <c r="X421" s="860"/>
      <c r="Y421" s="860"/>
      <c r="Z421" s="860"/>
      <c r="AA421" s="860"/>
      <c r="AB421" s="860"/>
      <c r="AC421" s="860"/>
      <c r="AD421" s="860"/>
      <c r="AE421" s="860"/>
    </row>
    <row r="422" spans="1:31" ht="15.75" customHeight="1" x14ac:dyDescent="0.25">
      <c r="A422" s="911"/>
      <c r="B422" s="860"/>
      <c r="C422" s="860"/>
      <c r="D422" s="860"/>
      <c r="E422" s="860"/>
      <c r="F422" s="860"/>
      <c r="G422" s="868"/>
      <c r="H422" s="860"/>
      <c r="I422" s="860"/>
      <c r="J422" s="860"/>
      <c r="K422" s="860"/>
      <c r="L422" s="860"/>
      <c r="M422" s="860"/>
      <c r="N422" s="860"/>
      <c r="O422" s="860"/>
      <c r="P422" s="860"/>
      <c r="Q422" s="860"/>
      <c r="R422" s="860"/>
      <c r="S422" s="860"/>
      <c r="T422" s="860"/>
      <c r="U422" s="860"/>
      <c r="V422" s="860"/>
      <c r="W422" s="860"/>
      <c r="X422" s="860"/>
      <c r="Y422" s="860"/>
      <c r="Z422" s="860"/>
      <c r="AA422" s="860"/>
      <c r="AB422" s="860"/>
      <c r="AC422" s="860"/>
      <c r="AD422" s="860"/>
      <c r="AE422" s="860"/>
    </row>
    <row r="423" spans="1:31" ht="15.75" customHeight="1" x14ac:dyDescent="0.25">
      <c r="A423" s="911"/>
      <c r="B423" s="860"/>
      <c r="C423" s="860"/>
      <c r="D423" s="860"/>
      <c r="E423" s="860"/>
      <c r="F423" s="860"/>
      <c r="G423" s="868"/>
      <c r="H423" s="860"/>
      <c r="I423" s="860"/>
      <c r="J423" s="860"/>
      <c r="K423" s="860"/>
      <c r="L423" s="860"/>
      <c r="M423" s="860"/>
      <c r="N423" s="860"/>
      <c r="O423" s="860"/>
      <c r="P423" s="860"/>
      <c r="Q423" s="860"/>
      <c r="R423" s="860"/>
      <c r="S423" s="860"/>
      <c r="T423" s="860"/>
      <c r="U423" s="860"/>
      <c r="V423" s="860"/>
      <c r="W423" s="860"/>
      <c r="X423" s="860"/>
      <c r="Y423" s="860"/>
      <c r="Z423" s="860"/>
      <c r="AA423" s="860"/>
      <c r="AB423" s="860"/>
      <c r="AC423" s="860"/>
      <c r="AD423" s="860"/>
      <c r="AE423" s="860"/>
    </row>
    <row r="424" spans="1:31" ht="15.75" customHeight="1" x14ac:dyDescent="0.25">
      <c r="A424" s="911"/>
      <c r="B424" s="860"/>
      <c r="C424" s="860"/>
      <c r="D424" s="860"/>
      <c r="E424" s="860"/>
      <c r="F424" s="860"/>
      <c r="G424" s="868"/>
      <c r="H424" s="860"/>
      <c r="I424" s="860"/>
      <c r="J424" s="860"/>
      <c r="K424" s="860"/>
      <c r="L424" s="860"/>
      <c r="M424" s="860"/>
      <c r="N424" s="860"/>
      <c r="O424" s="860"/>
      <c r="P424" s="860"/>
      <c r="Q424" s="860"/>
      <c r="R424" s="860"/>
      <c r="S424" s="860"/>
      <c r="T424" s="860"/>
      <c r="U424" s="860"/>
      <c r="V424" s="860"/>
      <c r="W424" s="860"/>
      <c r="X424" s="860"/>
      <c r="Y424" s="860"/>
      <c r="Z424" s="860"/>
      <c r="AA424" s="860"/>
      <c r="AB424" s="860"/>
      <c r="AC424" s="860"/>
      <c r="AD424" s="860"/>
      <c r="AE424" s="860"/>
    </row>
    <row r="425" spans="1:31" ht="15.75" customHeight="1" x14ac:dyDescent="0.25">
      <c r="A425" s="911"/>
      <c r="B425" s="860"/>
      <c r="C425" s="860"/>
      <c r="D425" s="860"/>
      <c r="E425" s="860"/>
      <c r="F425" s="860"/>
      <c r="G425" s="868"/>
      <c r="H425" s="860"/>
      <c r="I425" s="860"/>
      <c r="J425" s="860"/>
      <c r="K425" s="860"/>
      <c r="L425" s="860"/>
      <c r="M425" s="860"/>
      <c r="N425" s="860"/>
      <c r="O425" s="860"/>
      <c r="P425" s="860"/>
      <c r="Q425" s="860"/>
      <c r="R425" s="860"/>
      <c r="S425" s="860"/>
      <c r="T425" s="860"/>
      <c r="U425" s="860"/>
      <c r="V425" s="860"/>
      <c r="W425" s="860"/>
      <c r="X425" s="860"/>
      <c r="Y425" s="860"/>
      <c r="Z425" s="860"/>
      <c r="AA425" s="860"/>
      <c r="AB425" s="860"/>
      <c r="AC425" s="860"/>
      <c r="AD425" s="860"/>
      <c r="AE425" s="860"/>
    </row>
    <row r="426" spans="1:31" ht="15.75" customHeight="1" x14ac:dyDescent="0.25">
      <c r="A426" s="911"/>
      <c r="B426" s="860"/>
      <c r="C426" s="860"/>
      <c r="D426" s="860"/>
      <c r="E426" s="860"/>
      <c r="F426" s="860"/>
      <c r="G426" s="868"/>
      <c r="H426" s="860"/>
      <c r="I426" s="860"/>
      <c r="J426" s="860"/>
      <c r="K426" s="860"/>
      <c r="L426" s="860"/>
      <c r="M426" s="860"/>
      <c r="N426" s="860"/>
      <c r="O426" s="860"/>
      <c r="P426" s="860"/>
      <c r="Q426" s="860"/>
      <c r="R426" s="860"/>
      <c r="S426" s="860"/>
      <c r="T426" s="860"/>
      <c r="U426" s="860"/>
      <c r="V426" s="860"/>
      <c r="W426" s="860"/>
      <c r="X426" s="860"/>
      <c r="Y426" s="860"/>
      <c r="Z426" s="860"/>
      <c r="AA426" s="860"/>
      <c r="AB426" s="860"/>
      <c r="AC426" s="860"/>
      <c r="AD426" s="860"/>
      <c r="AE426" s="860"/>
    </row>
    <row r="427" spans="1:31" ht="15.75" customHeight="1" x14ac:dyDescent="0.25">
      <c r="A427" s="911"/>
      <c r="B427" s="860"/>
      <c r="C427" s="860"/>
      <c r="D427" s="860"/>
      <c r="E427" s="860"/>
      <c r="F427" s="860"/>
      <c r="G427" s="868"/>
      <c r="H427" s="860"/>
      <c r="I427" s="860"/>
      <c r="J427" s="860"/>
      <c r="K427" s="860"/>
      <c r="L427" s="860"/>
      <c r="M427" s="860"/>
      <c r="N427" s="860"/>
      <c r="O427" s="860"/>
      <c r="P427" s="860"/>
      <c r="Q427" s="860"/>
      <c r="R427" s="860"/>
      <c r="S427" s="860"/>
      <c r="T427" s="860"/>
      <c r="U427" s="860"/>
      <c r="V427" s="860"/>
      <c r="W427" s="860"/>
      <c r="X427" s="860"/>
      <c r="Y427" s="860"/>
      <c r="Z427" s="860"/>
      <c r="AA427" s="860"/>
      <c r="AB427" s="860"/>
      <c r="AC427" s="860"/>
      <c r="AD427" s="860"/>
      <c r="AE427" s="860"/>
    </row>
    <row r="428" spans="1:31" ht="15.75" customHeight="1" x14ac:dyDescent="0.25">
      <c r="A428" s="911"/>
      <c r="B428" s="860"/>
      <c r="C428" s="860"/>
      <c r="D428" s="860"/>
      <c r="E428" s="860"/>
      <c r="F428" s="860"/>
      <c r="G428" s="868"/>
      <c r="H428" s="860"/>
      <c r="I428" s="860"/>
      <c r="J428" s="860"/>
      <c r="K428" s="860"/>
      <c r="L428" s="860"/>
      <c r="M428" s="860"/>
      <c r="N428" s="860"/>
      <c r="O428" s="860"/>
      <c r="P428" s="860"/>
      <c r="Q428" s="860"/>
      <c r="R428" s="860"/>
      <c r="S428" s="860"/>
      <c r="T428" s="860"/>
      <c r="U428" s="860"/>
      <c r="V428" s="860"/>
      <c r="W428" s="860"/>
      <c r="X428" s="860"/>
      <c r="Y428" s="860"/>
      <c r="Z428" s="860"/>
      <c r="AA428" s="860"/>
      <c r="AB428" s="860"/>
      <c r="AC428" s="860"/>
      <c r="AD428" s="860"/>
      <c r="AE428" s="860"/>
    </row>
    <row r="429" spans="1:31" ht="15.75" customHeight="1" x14ac:dyDescent="0.25">
      <c r="A429" s="911"/>
      <c r="B429" s="860"/>
      <c r="C429" s="860"/>
      <c r="D429" s="860"/>
      <c r="E429" s="860"/>
      <c r="F429" s="860"/>
      <c r="G429" s="868"/>
      <c r="H429" s="860"/>
      <c r="I429" s="860"/>
      <c r="J429" s="860"/>
      <c r="K429" s="860"/>
      <c r="L429" s="860"/>
      <c r="M429" s="860"/>
      <c r="N429" s="860"/>
      <c r="O429" s="860"/>
      <c r="P429" s="860"/>
      <c r="Q429" s="860"/>
      <c r="R429" s="860"/>
      <c r="S429" s="860"/>
      <c r="T429" s="860"/>
      <c r="U429" s="860"/>
      <c r="V429" s="860"/>
      <c r="W429" s="860"/>
      <c r="X429" s="860"/>
      <c r="Y429" s="860"/>
      <c r="Z429" s="860"/>
      <c r="AA429" s="860"/>
      <c r="AB429" s="860"/>
      <c r="AC429" s="860"/>
      <c r="AD429" s="860"/>
      <c r="AE429" s="860"/>
    </row>
    <row r="430" spans="1:31" ht="15.75" customHeight="1" x14ac:dyDescent="0.25">
      <c r="A430" s="911"/>
      <c r="B430" s="860"/>
      <c r="C430" s="860"/>
      <c r="D430" s="860"/>
      <c r="E430" s="860"/>
      <c r="F430" s="860"/>
      <c r="G430" s="868"/>
      <c r="H430" s="860"/>
      <c r="I430" s="860"/>
      <c r="J430" s="860"/>
      <c r="K430" s="860"/>
      <c r="L430" s="860"/>
      <c r="M430" s="860"/>
      <c r="N430" s="860"/>
      <c r="O430" s="860"/>
      <c r="P430" s="860"/>
      <c r="Q430" s="860"/>
      <c r="R430" s="860"/>
      <c r="S430" s="860"/>
      <c r="T430" s="860"/>
      <c r="U430" s="860"/>
      <c r="V430" s="860"/>
      <c r="W430" s="860"/>
      <c r="X430" s="860"/>
      <c r="Y430" s="860"/>
      <c r="Z430" s="860"/>
      <c r="AA430" s="860"/>
      <c r="AB430" s="860"/>
      <c r="AC430" s="860"/>
      <c r="AD430" s="860"/>
      <c r="AE430" s="860"/>
    </row>
    <row r="431" spans="1:31" ht="15.75" customHeight="1" x14ac:dyDescent="0.25">
      <c r="A431" s="911"/>
      <c r="B431" s="860"/>
      <c r="C431" s="860"/>
      <c r="D431" s="860"/>
      <c r="E431" s="860"/>
      <c r="F431" s="860"/>
      <c r="G431" s="868"/>
      <c r="H431" s="860"/>
      <c r="I431" s="860"/>
      <c r="J431" s="860"/>
      <c r="K431" s="860"/>
      <c r="L431" s="860"/>
      <c r="M431" s="860"/>
      <c r="N431" s="860"/>
      <c r="O431" s="860"/>
      <c r="P431" s="860"/>
      <c r="Q431" s="860"/>
      <c r="R431" s="860"/>
      <c r="S431" s="860"/>
      <c r="T431" s="860"/>
      <c r="U431" s="860"/>
      <c r="V431" s="860"/>
      <c r="W431" s="860"/>
      <c r="X431" s="860"/>
      <c r="Y431" s="860"/>
      <c r="Z431" s="860"/>
      <c r="AA431" s="860"/>
      <c r="AB431" s="860"/>
      <c r="AC431" s="860"/>
      <c r="AD431" s="860"/>
      <c r="AE431" s="860"/>
    </row>
    <row r="432" spans="1:31" ht="15.75" customHeight="1" x14ac:dyDescent="0.25">
      <c r="A432" s="911"/>
      <c r="B432" s="860"/>
      <c r="C432" s="860"/>
      <c r="D432" s="860"/>
      <c r="E432" s="860"/>
      <c r="F432" s="860"/>
      <c r="G432" s="868"/>
      <c r="H432" s="860"/>
      <c r="I432" s="860"/>
      <c r="J432" s="860"/>
      <c r="K432" s="860"/>
      <c r="L432" s="860"/>
      <c r="M432" s="860"/>
      <c r="N432" s="860"/>
      <c r="O432" s="860"/>
      <c r="P432" s="860"/>
      <c r="Q432" s="860"/>
      <c r="R432" s="860"/>
      <c r="S432" s="860"/>
      <c r="T432" s="860"/>
      <c r="U432" s="860"/>
      <c r="V432" s="860"/>
      <c r="W432" s="860"/>
      <c r="X432" s="860"/>
      <c r="Y432" s="860"/>
      <c r="Z432" s="860"/>
      <c r="AA432" s="860"/>
      <c r="AB432" s="860"/>
      <c r="AC432" s="860"/>
      <c r="AD432" s="860"/>
      <c r="AE432" s="860"/>
    </row>
    <row r="433" spans="1:31" ht="15.75" customHeight="1" x14ac:dyDescent="0.25">
      <c r="A433" s="911"/>
      <c r="B433" s="860"/>
      <c r="C433" s="860"/>
      <c r="D433" s="860"/>
      <c r="E433" s="860"/>
      <c r="F433" s="860"/>
      <c r="G433" s="868"/>
      <c r="H433" s="860"/>
      <c r="I433" s="860"/>
      <c r="J433" s="860"/>
      <c r="K433" s="860"/>
      <c r="L433" s="860"/>
      <c r="M433" s="860"/>
      <c r="N433" s="860"/>
      <c r="O433" s="860"/>
      <c r="P433" s="860"/>
      <c r="Q433" s="860"/>
      <c r="R433" s="860"/>
      <c r="S433" s="860"/>
      <c r="T433" s="860"/>
      <c r="U433" s="860"/>
      <c r="V433" s="860"/>
      <c r="W433" s="860"/>
      <c r="X433" s="860"/>
      <c r="Y433" s="860"/>
      <c r="Z433" s="860"/>
      <c r="AA433" s="860"/>
      <c r="AB433" s="860"/>
      <c r="AC433" s="860"/>
      <c r="AD433" s="860"/>
      <c r="AE433" s="860"/>
    </row>
    <row r="434" spans="1:31" ht="15.75" customHeight="1" x14ac:dyDescent="0.25">
      <c r="A434" s="911"/>
      <c r="B434" s="860"/>
      <c r="C434" s="860"/>
      <c r="D434" s="860"/>
      <c r="E434" s="860"/>
      <c r="F434" s="860"/>
      <c r="G434" s="868"/>
      <c r="H434" s="860"/>
      <c r="I434" s="860"/>
      <c r="J434" s="860"/>
      <c r="K434" s="860"/>
      <c r="L434" s="860"/>
      <c r="M434" s="860"/>
      <c r="N434" s="860"/>
      <c r="O434" s="860"/>
      <c r="P434" s="860"/>
      <c r="Q434" s="860"/>
      <c r="R434" s="860"/>
      <c r="S434" s="860"/>
      <c r="T434" s="860"/>
      <c r="U434" s="860"/>
      <c r="V434" s="860"/>
      <c r="W434" s="860"/>
      <c r="X434" s="860"/>
      <c r="Y434" s="860"/>
      <c r="Z434" s="860"/>
      <c r="AA434" s="860"/>
      <c r="AB434" s="860"/>
      <c r="AC434" s="860"/>
      <c r="AD434" s="860"/>
      <c r="AE434" s="860"/>
    </row>
    <row r="435" spans="1:31" ht="15.75" customHeight="1" x14ac:dyDescent="0.25">
      <c r="A435" s="911"/>
      <c r="B435" s="860"/>
      <c r="C435" s="860"/>
      <c r="D435" s="860"/>
      <c r="E435" s="860"/>
      <c r="F435" s="860"/>
      <c r="G435" s="868"/>
      <c r="H435" s="860"/>
      <c r="I435" s="860"/>
      <c r="J435" s="860"/>
      <c r="K435" s="860"/>
      <c r="L435" s="860"/>
      <c r="M435" s="860"/>
      <c r="N435" s="860"/>
      <c r="O435" s="860"/>
      <c r="P435" s="860"/>
      <c r="Q435" s="860"/>
      <c r="R435" s="860"/>
      <c r="S435" s="860"/>
      <c r="T435" s="860"/>
      <c r="U435" s="860"/>
      <c r="V435" s="860"/>
      <c r="W435" s="860"/>
      <c r="X435" s="860"/>
      <c r="Y435" s="860"/>
      <c r="Z435" s="860"/>
      <c r="AA435" s="860"/>
      <c r="AB435" s="860"/>
      <c r="AC435" s="860"/>
      <c r="AD435" s="860"/>
      <c r="AE435" s="860"/>
    </row>
    <row r="436" spans="1:31" ht="15.75" customHeight="1" x14ac:dyDescent="0.25">
      <c r="A436" s="911"/>
      <c r="B436" s="860"/>
      <c r="C436" s="860"/>
      <c r="D436" s="860"/>
      <c r="E436" s="860"/>
      <c r="F436" s="860"/>
      <c r="G436" s="868"/>
      <c r="H436" s="860"/>
      <c r="I436" s="860"/>
      <c r="J436" s="860"/>
      <c r="K436" s="860"/>
      <c r="L436" s="860"/>
      <c r="M436" s="860"/>
      <c r="N436" s="860"/>
      <c r="O436" s="860"/>
      <c r="P436" s="860"/>
      <c r="Q436" s="860"/>
      <c r="R436" s="860"/>
      <c r="S436" s="860"/>
      <c r="T436" s="860"/>
      <c r="U436" s="860"/>
      <c r="V436" s="860"/>
      <c r="W436" s="860"/>
      <c r="X436" s="860"/>
      <c r="Y436" s="860"/>
      <c r="Z436" s="860"/>
      <c r="AA436" s="860"/>
      <c r="AB436" s="860"/>
      <c r="AC436" s="860"/>
      <c r="AD436" s="860"/>
      <c r="AE436" s="860"/>
    </row>
    <row r="437" spans="1:31" ht="15.75" customHeight="1" x14ac:dyDescent="0.25">
      <c r="A437" s="911"/>
      <c r="B437" s="860"/>
      <c r="C437" s="860"/>
      <c r="D437" s="860"/>
      <c r="E437" s="860"/>
      <c r="F437" s="860"/>
      <c r="G437" s="868"/>
      <c r="H437" s="860"/>
      <c r="I437" s="860"/>
      <c r="J437" s="860"/>
      <c r="K437" s="860"/>
      <c r="L437" s="860"/>
      <c r="M437" s="860"/>
      <c r="N437" s="860"/>
      <c r="O437" s="860"/>
      <c r="P437" s="860"/>
      <c r="Q437" s="860"/>
      <c r="R437" s="860"/>
      <c r="S437" s="860"/>
      <c r="T437" s="860"/>
      <c r="U437" s="860"/>
      <c r="V437" s="860"/>
      <c r="W437" s="860"/>
      <c r="X437" s="860"/>
      <c r="Y437" s="860"/>
      <c r="Z437" s="860"/>
      <c r="AA437" s="860"/>
      <c r="AB437" s="860"/>
      <c r="AC437" s="860"/>
      <c r="AD437" s="860"/>
      <c r="AE437" s="860"/>
    </row>
    <row r="438" spans="1:31" ht="15.75" customHeight="1" x14ac:dyDescent="0.25">
      <c r="A438" s="911"/>
      <c r="B438" s="860"/>
      <c r="C438" s="860"/>
      <c r="D438" s="860"/>
      <c r="E438" s="860"/>
      <c r="F438" s="860"/>
      <c r="G438" s="868"/>
      <c r="H438" s="860"/>
      <c r="I438" s="860"/>
      <c r="J438" s="860"/>
      <c r="K438" s="860"/>
      <c r="L438" s="860"/>
      <c r="M438" s="860"/>
      <c r="N438" s="860"/>
      <c r="O438" s="860"/>
      <c r="P438" s="860"/>
      <c r="Q438" s="860"/>
      <c r="R438" s="860"/>
      <c r="S438" s="860"/>
      <c r="T438" s="860"/>
      <c r="U438" s="860"/>
      <c r="V438" s="860"/>
      <c r="W438" s="860"/>
      <c r="X438" s="860"/>
      <c r="Y438" s="860"/>
      <c r="Z438" s="860"/>
      <c r="AA438" s="860"/>
      <c r="AB438" s="860"/>
      <c r="AC438" s="860"/>
      <c r="AD438" s="860"/>
      <c r="AE438" s="860"/>
    </row>
    <row r="439" spans="1:31" ht="15.75" customHeight="1" x14ac:dyDescent="0.25">
      <c r="A439" s="911"/>
      <c r="B439" s="860"/>
      <c r="C439" s="860"/>
      <c r="D439" s="860"/>
      <c r="E439" s="860"/>
      <c r="F439" s="860"/>
      <c r="G439" s="868"/>
      <c r="H439" s="860"/>
      <c r="I439" s="860"/>
      <c r="J439" s="860"/>
      <c r="K439" s="860"/>
      <c r="L439" s="860"/>
      <c r="M439" s="860"/>
      <c r="N439" s="860"/>
      <c r="O439" s="860"/>
      <c r="P439" s="860"/>
      <c r="Q439" s="860"/>
      <c r="R439" s="860"/>
      <c r="S439" s="860"/>
      <c r="T439" s="860"/>
      <c r="U439" s="860"/>
      <c r="V439" s="860"/>
      <c r="W439" s="860"/>
      <c r="X439" s="860"/>
      <c r="Y439" s="860"/>
      <c r="Z439" s="860"/>
      <c r="AA439" s="860"/>
      <c r="AB439" s="860"/>
      <c r="AC439" s="860"/>
      <c r="AD439" s="860"/>
      <c r="AE439" s="860"/>
    </row>
    <row r="440" spans="1:31" ht="15.75" customHeight="1" x14ac:dyDescent="0.25">
      <c r="A440" s="911"/>
      <c r="B440" s="860"/>
      <c r="C440" s="860"/>
      <c r="D440" s="860"/>
      <c r="E440" s="860"/>
      <c r="F440" s="860"/>
      <c r="G440" s="868"/>
      <c r="H440" s="860"/>
      <c r="I440" s="860"/>
      <c r="J440" s="860"/>
      <c r="K440" s="860"/>
      <c r="L440" s="860"/>
      <c r="M440" s="860"/>
      <c r="N440" s="860"/>
      <c r="O440" s="860"/>
      <c r="P440" s="860"/>
      <c r="Q440" s="860"/>
      <c r="R440" s="860"/>
      <c r="S440" s="860"/>
      <c r="T440" s="860"/>
      <c r="U440" s="860"/>
      <c r="V440" s="860"/>
      <c r="W440" s="860"/>
      <c r="X440" s="860"/>
      <c r="Y440" s="860"/>
      <c r="Z440" s="860"/>
      <c r="AA440" s="860"/>
      <c r="AB440" s="860"/>
      <c r="AC440" s="860"/>
      <c r="AD440" s="860"/>
      <c r="AE440" s="860"/>
    </row>
    <row r="441" spans="1:31" ht="15.75" customHeight="1" x14ac:dyDescent="0.25">
      <c r="A441" s="911"/>
      <c r="B441" s="860"/>
      <c r="C441" s="860"/>
      <c r="D441" s="860"/>
      <c r="E441" s="860"/>
      <c r="F441" s="860"/>
      <c r="G441" s="868"/>
      <c r="H441" s="860"/>
      <c r="I441" s="860"/>
      <c r="J441" s="860"/>
      <c r="K441" s="860"/>
      <c r="L441" s="860"/>
      <c r="M441" s="860"/>
      <c r="N441" s="860"/>
      <c r="O441" s="860"/>
      <c r="P441" s="860"/>
      <c r="Q441" s="860"/>
      <c r="R441" s="860"/>
      <c r="S441" s="860"/>
      <c r="T441" s="860"/>
      <c r="U441" s="860"/>
      <c r="V441" s="860"/>
      <c r="W441" s="860"/>
      <c r="X441" s="860"/>
      <c r="Y441" s="860"/>
      <c r="Z441" s="860"/>
      <c r="AA441" s="860"/>
      <c r="AB441" s="860"/>
      <c r="AC441" s="860"/>
      <c r="AD441" s="860"/>
      <c r="AE441" s="860"/>
    </row>
    <row r="442" spans="1:31" ht="15.75" customHeight="1" x14ac:dyDescent="0.25">
      <c r="A442" s="911"/>
      <c r="B442" s="860"/>
      <c r="C442" s="860"/>
      <c r="D442" s="860"/>
      <c r="E442" s="860"/>
      <c r="F442" s="860"/>
      <c r="G442" s="868"/>
      <c r="H442" s="860"/>
      <c r="I442" s="860"/>
      <c r="J442" s="860"/>
      <c r="K442" s="860"/>
      <c r="L442" s="860"/>
      <c r="M442" s="860"/>
      <c r="N442" s="860"/>
      <c r="O442" s="860"/>
      <c r="P442" s="860"/>
      <c r="Q442" s="860"/>
      <c r="R442" s="860"/>
      <c r="S442" s="860"/>
      <c r="T442" s="860"/>
      <c r="U442" s="860"/>
      <c r="V442" s="860"/>
      <c r="W442" s="860"/>
      <c r="X442" s="860"/>
      <c r="Y442" s="860"/>
      <c r="Z442" s="860"/>
      <c r="AA442" s="860"/>
      <c r="AB442" s="860"/>
      <c r="AC442" s="860"/>
      <c r="AD442" s="860"/>
      <c r="AE442" s="860"/>
    </row>
    <row r="443" spans="1:31" ht="15.75" customHeight="1" x14ac:dyDescent="0.25">
      <c r="A443" s="911"/>
      <c r="B443" s="860"/>
      <c r="C443" s="860"/>
      <c r="D443" s="860"/>
      <c r="E443" s="860"/>
      <c r="F443" s="860"/>
      <c r="G443" s="868"/>
      <c r="H443" s="860"/>
      <c r="I443" s="860"/>
      <c r="J443" s="860"/>
      <c r="K443" s="860"/>
      <c r="L443" s="860"/>
      <c r="M443" s="860"/>
      <c r="N443" s="860"/>
      <c r="O443" s="860"/>
      <c r="P443" s="860"/>
      <c r="Q443" s="860"/>
      <c r="R443" s="860"/>
      <c r="S443" s="860"/>
      <c r="T443" s="860"/>
      <c r="U443" s="860"/>
      <c r="V443" s="860"/>
      <c r="W443" s="860"/>
      <c r="X443" s="860"/>
      <c r="Y443" s="860"/>
      <c r="Z443" s="860"/>
      <c r="AA443" s="860"/>
      <c r="AB443" s="860"/>
      <c r="AC443" s="860"/>
      <c r="AD443" s="860"/>
      <c r="AE443" s="860"/>
    </row>
    <row r="444" spans="1:31" ht="15.75" customHeight="1" x14ac:dyDescent="0.25">
      <c r="A444" s="911"/>
      <c r="B444" s="860"/>
      <c r="C444" s="860"/>
      <c r="D444" s="860"/>
      <c r="E444" s="860"/>
      <c r="F444" s="860"/>
      <c r="G444" s="868"/>
      <c r="H444" s="860"/>
      <c r="I444" s="860"/>
      <c r="J444" s="860"/>
      <c r="K444" s="860"/>
      <c r="L444" s="860"/>
      <c r="M444" s="860"/>
      <c r="N444" s="860"/>
      <c r="O444" s="860"/>
      <c r="P444" s="860"/>
      <c r="Q444" s="860"/>
      <c r="R444" s="860"/>
      <c r="S444" s="860"/>
      <c r="T444" s="860"/>
      <c r="U444" s="860"/>
      <c r="V444" s="860"/>
      <c r="W444" s="860"/>
      <c r="X444" s="860"/>
      <c r="Y444" s="860"/>
      <c r="Z444" s="860"/>
      <c r="AA444" s="860"/>
      <c r="AB444" s="860"/>
      <c r="AC444" s="860"/>
      <c r="AD444" s="860"/>
      <c r="AE444" s="860"/>
    </row>
    <row r="445" spans="1:31" ht="15.75" customHeight="1" x14ac:dyDescent="0.25">
      <c r="A445" s="911"/>
      <c r="B445" s="860"/>
      <c r="C445" s="860"/>
      <c r="D445" s="860"/>
      <c r="E445" s="860"/>
      <c r="F445" s="860"/>
      <c r="G445" s="868"/>
      <c r="H445" s="860"/>
      <c r="I445" s="860"/>
      <c r="J445" s="860"/>
      <c r="K445" s="860"/>
      <c r="L445" s="860"/>
      <c r="M445" s="860"/>
      <c r="N445" s="860"/>
      <c r="O445" s="860"/>
      <c r="P445" s="860"/>
      <c r="Q445" s="860"/>
      <c r="R445" s="860"/>
      <c r="S445" s="860"/>
      <c r="T445" s="860"/>
      <c r="U445" s="860"/>
      <c r="V445" s="860"/>
      <c r="W445" s="860"/>
      <c r="X445" s="860"/>
      <c r="Y445" s="860"/>
      <c r="Z445" s="860"/>
      <c r="AA445" s="860"/>
      <c r="AB445" s="860"/>
      <c r="AC445" s="860"/>
      <c r="AD445" s="860"/>
      <c r="AE445" s="860"/>
    </row>
    <row r="446" spans="1:31" ht="15.75" customHeight="1" x14ac:dyDescent="0.25">
      <c r="A446" s="911"/>
      <c r="B446" s="860"/>
      <c r="C446" s="860"/>
      <c r="D446" s="860"/>
      <c r="E446" s="860"/>
      <c r="F446" s="860"/>
      <c r="G446" s="868"/>
      <c r="H446" s="860"/>
      <c r="I446" s="860"/>
      <c r="J446" s="860"/>
      <c r="K446" s="860"/>
      <c r="L446" s="860"/>
      <c r="M446" s="860"/>
      <c r="N446" s="860"/>
      <c r="O446" s="860"/>
      <c r="P446" s="860"/>
      <c r="Q446" s="860"/>
      <c r="R446" s="860"/>
      <c r="S446" s="860"/>
      <c r="T446" s="860"/>
      <c r="U446" s="860"/>
      <c r="V446" s="860"/>
      <c r="W446" s="860"/>
      <c r="X446" s="860"/>
      <c r="Y446" s="860"/>
      <c r="Z446" s="860"/>
      <c r="AA446" s="860"/>
      <c r="AB446" s="860"/>
      <c r="AC446" s="860"/>
      <c r="AD446" s="860"/>
      <c r="AE446" s="860"/>
    </row>
    <row r="447" spans="1:31" ht="15.75" customHeight="1" x14ac:dyDescent="0.25">
      <c r="A447" s="911"/>
      <c r="B447" s="860"/>
      <c r="C447" s="860"/>
      <c r="D447" s="860"/>
      <c r="E447" s="860"/>
      <c r="F447" s="860"/>
      <c r="G447" s="868"/>
      <c r="H447" s="860"/>
      <c r="I447" s="860"/>
      <c r="J447" s="860"/>
      <c r="K447" s="860"/>
      <c r="L447" s="860"/>
      <c r="M447" s="860"/>
      <c r="N447" s="860"/>
      <c r="O447" s="860"/>
      <c r="P447" s="860"/>
      <c r="Q447" s="860"/>
      <c r="R447" s="860"/>
      <c r="S447" s="860"/>
      <c r="T447" s="860"/>
      <c r="U447" s="860"/>
      <c r="V447" s="860"/>
      <c r="W447" s="860"/>
      <c r="X447" s="860"/>
      <c r="Y447" s="860"/>
      <c r="Z447" s="860"/>
      <c r="AA447" s="860"/>
      <c r="AB447" s="860"/>
      <c r="AC447" s="860"/>
      <c r="AD447" s="860"/>
      <c r="AE447" s="860"/>
    </row>
    <row r="448" spans="1:31" ht="15.75" customHeight="1" x14ac:dyDescent="0.25">
      <c r="A448" s="911"/>
      <c r="B448" s="860"/>
      <c r="C448" s="860"/>
      <c r="D448" s="860"/>
      <c r="E448" s="860"/>
      <c r="F448" s="860"/>
      <c r="G448" s="868"/>
      <c r="H448" s="860"/>
      <c r="I448" s="860"/>
      <c r="J448" s="860"/>
      <c r="K448" s="860"/>
      <c r="L448" s="860"/>
      <c r="M448" s="860"/>
      <c r="N448" s="860"/>
      <c r="O448" s="860"/>
      <c r="P448" s="860"/>
      <c r="Q448" s="860"/>
      <c r="R448" s="860"/>
      <c r="S448" s="860"/>
      <c r="T448" s="860"/>
      <c r="U448" s="860"/>
      <c r="V448" s="860"/>
      <c r="W448" s="860"/>
      <c r="X448" s="860"/>
      <c r="Y448" s="860"/>
      <c r="Z448" s="860"/>
      <c r="AA448" s="860"/>
      <c r="AB448" s="860"/>
      <c r="AC448" s="860"/>
      <c r="AD448" s="860"/>
      <c r="AE448" s="860"/>
    </row>
    <row r="449" spans="1:31" ht="15.75" customHeight="1" x14ac:dyDescent="0.25">
      <c r="A449" s="911"/>
      <c r="B449" s="860"/>
      <c r="C449" s="860"/>
      <c r="D449" s="860"/>
      <c r="E449" s="860"/>
      <c r="F449" s="860"/>
      <c r="G449" s="868"/>
      <c r="H449" s="860"/>
      <c r="I449" s="860"/>
      <c r="J449" s="860"/>
      <c r="K449" s="860"/>
      <c r="L449" s="860"/>
      <c r="M449" s="860"/>
      <c r="N449" s="860"/>
      <c r="O449" s="860"/>
      <c r="P449" s="860"/>
      <c r="Q449" s="860"/>
      <c r="R449" s="860"/>
      <c r="S449" s="860"/>
      <c r="T449" s="860"/>
      <c r="U449" s="860"/>
      <c r="V449" s="860"/>
      <c r="W449" s="860"/>
      <c r="X449" s="860"/>
      <c r="Y449" s="860"/>
      <c r="Z449" s="860"/>
      <c r="AA449" s="860"/>
      <c r="AB449" s="860"/>
      <c r="AC449" s="860"/>
      <c r="AD449" s="860"/>
      <c r="AE449" s="860"/>
    </row>
    <row r="450" spans="1:31" ht="15.75" customHeight="1" x14ac:dyDescent="0.25">
      <c r="A450" s="911"/>
      <c r="B450" s="860"/>
      <c r="C450" s="860"/>
      <c r="D450" s="860"/>
      <c r="E450" s="860"/>
      <c r="F450" s="860"/>
      <c r="G450" s="868"/>
      <c r="H450" s="860"/>
      <c r="I450" s="860"/>
      <c r="J450" s="860"/>
      <c r="K450" s="860"/>
      <c r="L450" s="860"/>
      <c r="M450" s="860"/>
      <c r="N450" s="860"/>
      <c r="O450" s="860"/>
      <c r="P450" s="860"/>
      <c r="Q450" s="860"/>
      <c r="R450" s="860"/>
      <c r="S450" s="860"/>
      <c r="T450" s="860"/>
      <c r="U450" s="860"/>
      <c r="V450" s="860"/>
      <c r="W450" s="860"/>
      <c r="X450" s="860"/>
      <c r="Y450" s="860"/>
      <c r="Z450" s="860"/>
      <c r="AA450" s="860"/>
      <c r="AB450" s="860"/>
      <c r="AC450" s="860"/>
      <c r="AD450" s="860"/>
      <c r="AE450" s="860"/>
    </row>
    <row r="451" spans="1:31" ht="15.75" customHeight="1" x14ac:dyDescent="0.25">
      <c r="A451" s="911"/>
      <c r="B451" s="860"/>
      <c r="C451" s="860"/>
      <c r="D451" s="860"/>
      <c r="E451" s="860"/>
      <c r="F451" s="860"/>
      <c r="G451" s="868"/>
      <c r="H451" s="860"/>
      <c r="I451" s="860"/>
      <c r="J451" s="860"/>
      <c r="K451" s="860"/>
      <c r="L451" s="860"/>
      <c r="M451" s="860"/>
      <c r="N451" s="860"/>
      <c r="O451" s="860"/>
      <c r="P451" s="860"/>
      <c r="Q451" s="860"/>
      <c r="R451" s="860"/>
      <c r="S451" s="860"/>
      <c r="T451" s="860"/>
      <c r="U451" s="860"/>
      <c r="V451" s="860"/>
      <c r="W451" s="860"/>
      <c r="X451" s="860"/>
      <c r="Y451" s="860"/>
      <c r="Z451" s="860"/>
      <c r="AA451" s="860"/>
      <c r="AB451" s="860"/>
      <c r="AC451" s="860"/>
      <c r="AD451" s="860"/>
      <c r="AE451" s="860"/>
    </row>
    <row r="452" spans="1:31" ht="15.75" customHeight="1" x14ac:dyDescent="0.25">
      <c r="A452" s="911"/>
      <c r="B452" s="860"/>
      <c r="C452" s="860"/>
      <c r="D452" s="860"/>
      <c r="E452" s="860"/>
      <c r="F452" s="860"/>
      <c r="G452" s="868"/>
      <c r="H452" s="860"/>
      <c r="I452" s="860"/>
      <c r="J452" s="860"/>
      <c r="K452" s="860"/>
      <c r="L452" s="860"/>
      <c r="M452" s="860"/>
      <c r="N452" s="860"/>
      <c r="O452" s="860"/>
      <c r="P452" s="860"/>
      <c r="Q452" s="860"/>
      <c r="R452" s="860"/>
      <c r="S452" s="860"/>
      <c r="T452" s="860"/>
      <c r="U452" s="860"/>
      <c r="V452" s="860"/>
      <c r="W452" s="860"/>
      <c r="X452" s="860"/>
      <c r="Y452" s="860"/>
      <c r="Z452" s="860"/>
      <c r="AA452" s="860"/>
      <c r="AB452" s="860"/>
      <c r="AC452" s="860"/>
      <c r="AD452" s="860"/>
      <c r="AE452" s="860"/>
    </row>
    <row r="453" spans="1:31" ht="15.75" customHeight="1" x14ac:dyDescent="0.25">
      <c r="A453" s="911"/>
      <c r="B453" s="860"/>
      <c r="C453" s="860"/>
      <c r="D453" s="860"/>
      <c r="E453" s="860"/>
      <c r="F453" s="860"/>
      <c r="G453" s="868"/>
      <c r="H453" s="860"/>
      <c r="I453" s="860"/>
      <c r="J453" s="860"/>
      <c r="K453" s="860"/>
      <c r="L453" s="860"/>
      <c r="M453" s="860"/>
      <c r="N453" s="860"/>
      <c r="O453" s="860"/>
      <c r="P453" s="860"/>
      <c r="Q453" s="860"/>
      <c r="R453" s="860"/>
      <c r="S453" s="860"/>
      <c r="T453" s="860"/>
      <c r="U453" s="860"/>
      <c r="V453" s="860"/>
      <c r="W453" s="860"/>
      <c r="X453" s="860"/>
      <c r="Y453" s="860"/>
      <c r="Z453" s="860"/>
      <c r="AA453" s="860"/>
      <c r="AB453" s="860"/>
      <c r="AC453" s="860"/>
      <c r="AD453" s="860"/>
      <c r="AE453" s="860"/>
    </row>
    <row r="454" spans="1:31" ht="15.75" customHeight="1" x14ac:dyDescent="0.25">
      <c r="A454" s="911"/>
      <c r="B454" s="860"/>
      <c r="C454" s="860"/>
      <c r="D454" s="860"/>
      <c r="E454" s="860"/>
      <c r="F454" s="860"/>
      <c r="G454" s="868"/>
      <c r="H454" s="860"/>
      <c r="I454" s="860"/>
      <c r="J454" s="860"/>
      <c r="K454" s="860"/>
      <c r="L454" s="860"/>
      <c r="M454" s="860"/>
      <c r="N454" s="860"/>
      <c r="O454" s="860"/>
      <c r="P454" s="860"/>
      <c r="Q454" s="860"/>
      <c r="R454" s="860"/>
      <c r="S454" s="860"/>
      <c r="T454" s="860"/>
      <c r="U454" s="860"/>
      <c r="V454" s="860"/>
      <c r="W454" s="860"/>
      <c r="X454" s="860"/>
      <c r="Y454" s="860"/>
      <c r="Z454" s="860"/>
      <c r="AA454" s="860"/>
      <c r="AB454" s="860"/>
      <c r="AC454" s="860"/>
      <c r="AD454" s="860"/>
      <c r="AE454" s="860"/>
    </row>
    <row r="455" spans="1:31" ht="15.75" customHeight="1" x14ac:dyDescent="0.25">
      <c r="A455" s="911"/>
      <c r="B455" s="860"/>
      <c r="C455" s="860"/>
      <c r="D455" s="860"/>
      <c r="E455" s="860"/>
      <c r="F455" s="860"/>
      <c r="G455" s="868"/>
      <c r="H455" s="860"/>
      <c r="I455" s="860"/>
      <c r="J455" s="860"/>
      <c r="K455" s="860"/>
      <c r="L455" s="860"/>
      <c r="M455" s="860"/>
      <c r="N455" s="860"/>
      <c r="O455" s="860"/>
      <c r="P455" s="860"/>
      <c r="Q455" s="860"/>
      <c r="R455" s="860"/>
      <c r="S455" s="860"/>
      <c r="T455" s="860"/>
      <c r="U455" s="860"/>
      <c r="V455" s="860"/>
      <c r="W455" s="860"/>
      <c r="X455" s="860"/>
      <c r="Y455" s="860"/>
      <c r="Z455" s="860"/>
      <c r="AA455" s="860"/>
      <c r="AB455" s="860"/>
      <c r="AC455" s="860"/>
      <c r="AD455" s="860"/>
      <c r="AE455" s="860"/>
    </row>
    <row r="456" spans="1:31" ht="15.75" customHeight="1" x14ac:dyDescent="0.25">
      <c r="A456" s="911"/>
      <c r="B456" s="860"/>
      <c r="C456" s="860"/>
      <c r="D456" s="860"/>
      <c r="E456" s="860"/>
      <c r="F456" s="860"/>
      <c r="G456" s="868"/>
      <c r="H456" s="860"/>
      <c r="I456" s="860"/>
      <c r="J456" s="860"/>
      <c r="K456" s="860"/>
      <c r="L456" s="860"/>
      <c r="M456" s="860"/>
      <c r="N456" s="860"/>
      <c r="O456" s="860"/>
      <c r="P456" s="860"/>
      <c r="Q456" s="860"/>
      <c r="R456" s="860"/>
      <c r="S456" s="860"/>
      <c r="T456" s="860"/>
      <c r="U456" s="860"/>
      <c r="V456" s="860"/>
      <c r="W456" s="860"/>
      <c r="X456" s="860"/>
      <c r="Y456" s="860"/>
      <c r="Z456" s="860"/>
      <c r="AA456" s="860"/>
      <c r="AB456" s="860"/>
      <c r="AC456" s="860"/>
      <c r="AD456" s="860"/>
      <c r="AE456" s="860"/>
    </row>
    <row r="457" spans="1:31" ht="15.75" customHeight="1" x14ac:dyDescent="0.25">
      <c r="A457" s="911"/>
      <c r="B457" s="860"/>
      <c r="C457" s="860"/>
      <c r="D457" s="860"/>
      <c r="E457" s="860"/>
      <c r="F457" s="860"/>
      <c r="G457" s="868"/>
      <c r="H457" s="860"/>
      <c r="I457" s="860"/>
      <c r="J457" s="860"/>
      <c r="K457" s="860"/>
      <c r="L457" s="860"/>
      <c r="M457" s="860"/>
      <c r="N457" s="860"/>
      <c r="O457" s="860"/>
      <c r="P457" s="860"/>
      <c r="Q457" s="860"/>
      <c r="R457" s="860"/>
      <c r="S457" s="860"/>
      <c r="T457" s="860"/>
      <c r="U457" s="860"/>
      <c r="V457" s="860"/>
      <c r="W457" s="860"/>
      <c r="X457" s="860"/>
      <c r="Y457" s="860"/>
      <c r="Z457" s="860"/>
      <c r="AA457" s="860"/>
      <c r="AB457" s="860"/>
      <c r="AC457" s="860"/>
      <c r="AD457" s="860"/>
      <c r="AE457" s="860"/>
    </row>
    <row r="458" spans="1:31" ht="15.75" customHeight="1" x14ac:dyDescent="0.25">
      <c r="A458" s="911"/>
      <c r="B458" s="860"/>
      <c r="C458" s="860"/>
      <c r="D458" s="860"/>
      <c r="E458" s="860"/>
      <c r="F458" s="860"/>
      <c r="G458" s="868"/>
      <c r="H458" s="860"/>
      <c r="I458" s="860"/>
      <c r="J458" s="860"/>
      <c r="K458" s="860"/>
      <c r="L458" s="860"/>
      <c r="M458" s="860"/>
      <c r="N458" s="860"/>
      <c r="O458" s="860"/>
      <c r="P458" s="860"/>
      <c r="Q458" s="860"/>
      <c r="R458" s="860"/>
      <c r="S458" s="860"/>
      <c r="T458" s="860"/>
      <c r="U458" s="860"/>
      <c r="V458" s="860"/>
      <c r="W458" s="860"/>
      <c r="X458" s="860"/>
      <c r="Y458" s="860"/>
      <c r="Z458" s="860"/>
      <c r="AA458" s="860"/>
      <c r="AB458" s="860"/>
      <c r="AC458" s="860"/>
      <c r="AD458" s="860"/>
      <c r="AE458" s="860"/>
    </row>
    <row r="459" spans="1:31" ht="15.75" customHeight="1" x14ac:dyDescent="0.25">
      <c r="A459" s="911"/>
      <c r="B459" s="860"/>
      <c r="C459" s="860"/>
      <c r="D459" s="860"/>
      <c r="E459" s="860"/>
      <c r="F459" s="860"/>
      <c r="G459" s="868"/>
      <c r="H459" s="860"/>
      <c r="I459" s="860"/>
      <c r="J459" s="860"/>
      <c r="K459" s="860"/>
      <c r="L459" s="860"/>
      <c r="M459" s="860"/>
      <c r="N459" s="860"/>
      <c r="O459" s="860"/>
      <c r="P459" s="860"/>
      <c r="Q459" s="860"/>
      <c r="R459" s="860"/>
      <c r="S459" s="860"/>
      <c r="T459" s="860"/>
      <c r="U459" s="860"/>
      <c r="V459" s="860"/>
      <c r="W459" s="860"/>
      <c r="X459" s="860"/>
      <c r="Y459" s="860"/>
      <c r="Z459" s="860"/>
      <c r="AA459" s="860"/>
      <c r="AB459" s="860"/>
      <c r="AC459" s="860"/>
      <c r="AD459" s="860"/>
      <c r="AE459" s="860"/>
    </row>
    <row r="460" spans="1:31" ht="15.75" customHeight="1" x14ac:dyDescent="0.25">
      <c r="A460" s="911"/>
      <c r="B460" s="860"/>
      <c r="C460" s="860"/>
      <c r="D460" s="860"/>
      <c r="E460" s="860"/>
      <c r="F460" s="860"/>
      <c r="G460" s="868"/>
      <c r="H460" s="860"/>
      <c r="I460" s="860"/>
      <c r="J460" s="860"/>
      <c r="K460" s="860"/>
      <c r="L460" s="860"/>
      <c r="M460" s="860"/>
      <c r="N460" s="860"/>
      <c r="O460" s="860"/>
      <c r="P460" s="860"/>
      <c r="Q460" s="860"/>
      <c r="R460" s="860"/>
      <c r="S460" s="860"/>
      <c r="T460" s="860"/>
      <c r="U460" s="860"/>
      <c r="V460" s="860"/>
      <c r="W460" s="860"/>
      <c r="X460" s="860"/>
      <c r="Y460" s="860"/>
      <c r="Z460" s="860"/>
      <c r="AA460" s="860"/>
      <c r="AB460" s="860"/>
      <c r="AC460" s="860"/>
      <c r="AD460" s="860"/>
      <c r="AE460" s="860"/>
    </row>
    <row r="461" spans="1:31" ht="15.75" customHeight="1" x14ac:dyDescent="0.25">
      <c r="A461" s="911"/>
      <c r="B461" s="860"/>
      <c r="C461" s="860"/>
      <c r="D461" s="860"/>
      <c r="E461" s="860"/>
      <c r="F461" s="860"/>
      <c r="G461" s="868"/>
      <c r="H461" s="860"/>
      <c r="I461" s="860"/>
      <c r="J461" s="860"/>
      <c r="K461" s="860"/>
      <c r="L461" s="860"/>
      <c r="M461" s="860"/>
      <c r="N461" s="860"/>
      <c r="O461" s="860"/>
      <c r="P461" s="860"/>
      <c r="Q461" s="860"/>
      <c r="R461" s="860"/>
      <c r="S461" s="860"/>
      <c r="T461" s="860"/>
      <c r="U461" s="860"/>
      <c r="V461" s="860"/>
      <c r="W461" s="860"/>
      <c r="X461" s="860"/>
      <c r="Y461" s="860"/>
      <c r="Z461" s="860"/>
      <c r="AA461" s="860"/>
      <c r="AB461" s="860"/>
      <c r="AC461" s="860"/>
      <c r="AD461" s="860"/>
      <c r="AE461" s="860"/>
    </row>
    <row r="462" spans="1:31" ht="15.75" customHeight="1" x14ac:dyDescent="0.25">
      <c r="A462" s="911"/>
      <c r="B462" s="860"/>
      <c r="C462" s="860"/>
      <c r="D462" s="860"/>
      <c r="E462" s="860"/>
      <c r="F462" s="860"/>
      <c r="G462" s="868"/>
      <c r="H462" s="860"/>
      <c r="I462" s="860"/>
      <c r="J462" s="860"/>
      <c r="K462" s="860"/>
      <c r="L462" s="860"/>
      <c r="M462" s="860"/>
      <c r="N462" s="860"/>
      <c r="O462" s="860"/>
      <c r="P462" s="860"/>
      <c r="Q462" s="860"/>
      <c r="R462" s="860"/>
      <c r="S462" s="860"/>
      <c r="T462" s="860"/>
      <c r="U462" s="860"/>
      <c r="V462" s="860"/>
      <c r="W462" s="860"/>
      <c r="X462" s="860"/>
      <c r="Y462" s="860"/>
      <c r="Z462" s="860"/>
      <c r="AA462" s="860"/>
      <c r="AB462" s="860"/>
      <c r="AC462" s="860"/>
      <c r="AD462" s="860"/>
      <c r="AE462" s="860"/>
    </row>
    <row r="463" spans="1:31" ht="15.75" customHeight="1" x14ac:dyDescent="0.25">
      <c r="A463" s="911"/>
      <c r="B463" s="860"/>
      <c r="C463" s="860"/>
      <c r="D463" s="860"/>
      <c r="E463" s="860"/>
      <c r="F463" s="860"/>
      <c r="G463" s="868"/>
      <c r="H463" s="860"/>
      <c r="I463" s="860"/>
      <c r="J463" s="860"/>
      <c r="K463" s="860"/>
      <c r="L463" s="860"/>
      <c r="M463" s="860"/>
      <c r="N463" s="860"/>
      <c r="O463" s="860"/>
      <c r="P463" s="860"/>
      <c r="Q463" s="860"/>
      <c r="R463" s="860"/>
      <c r="S463" s="860"/>
      <c r="T463" s="860"/>
      <c r="U463" s="860"/>
      <c r="V463" s="860"/>
      <c r="W463" s="860"/>
      <c r="X463" s="860"/>
      <c r="Y463" s="860"/>
      <c r="Z463" s="860"/>
      <c r="AA463" s="860"/>
      <c r="AB463" s="860"/>
      <c r="AC463" s="860"/>
      <c r="AD463" s="860"/>
      <c r="AE463" s="860"/>
    </row>
    <row r="464" spans="1:31" ht="15.75" customHeight="1" x14ac:dyDescent="0.25">
      <c r="A464" s="911"/>
      <c r="B464" s="860"/>
      <c r="C464" s="860"/>
      <c r="D464" s="860"/>
      <c r="E464" s="860"/>
      <c r="F464" s="860"/>
      <c r="G464" s="868"/>
      <c r="H464" s="860"/>
      <c r="I464" s="860"/>
      <c r="J464" s="860"/>
      <c r="K464" s="860"/>
      <c r="L464" s="860"/>
      <c r="M464" s="860"/>
      <c r="N464" s="860"/>
      <c r="O464" s="860"/>
      <c r="P464" s="860"/>
      <c r="Q464" s="860"/>
      <c r="R464" s="860"/>
      <c r="S464" s="860"/>
      <c r="T464" s="860"/>
      <c r="U464" s="860"/>
      <c r="V464" s="860"/>
      <c r="W464" s="860"/>
      <c r="X464" s="860"/>
      <c r="Y464" s="860"/>
      <c r="Z464" s="860"/>
      <c r="AA464" s="860"/>
      <c r="AB464" s="860"/>
      <c r="AC464" s="860"/>
      <c r="AD464" s="860"/>
      <c r="AE464" s="860"/>
    </row>
    <row r="465" spans="1:31" ht="15.75" customHeight="1" x14ac:dyDescent="0.25">
      <c r="A465" s="911"/>
      <c r="B465" s="860"/>
      <c r="C465" s="860"/>
      <c r="D465" s="860"/>
      <c r="E465" s="860"/>
      <c r="F465" s="860"/>
      <c r="G465" s="868"/>
      <c r="H465" s="860"/>
      <c r="I465" s="860"/>
      <c r="J465" s="860"/>
      <c r="K465" s="860"/>
      <c r="L465" s="860"/>
      <c r="M465" s="860"/>
      <c r="N465" s="860"/>
      <c r="O465" s="860"/>
      <c r="P465" s="860"/>
      <c r="Q465" s="860"/>
      <c r="R465" s="860"/>
      <c r="S465" s="860"/>
      <c r="T465" s="860"/>
      <c r="U465" s="860"/>
      <c r="V465" s="860"/>
      <c r="W465" s="860"/>
      <c r="X465" s="860"/>
      <c r="Y465" s="860"/>
      <c r="Z465" s="860"/>
      <c r="AA465" s="860"/>
      <c r="AB465" s="860"/>
      <c r="AC465" s="860"/>
      <c r="AD465" s="860"/>
      <c r="AE465" s="860"/>
    </row>
    <row r="466" spans="1:31" ht="15.75" customHeight="1" x14ac:dyDescent="0.25">
      <c r="A466" s="911"/>
      <c r="B466" s="860"/>
      <c r="C466" s="860"/>
      <c r="D466" s="860"/>
      <c r="E466" s="860"/>
      <c r="F466" s="860"/>
      <c r="G466" s="868"/>
      <c r="H466" s="860"/>
      <c r="I466" s="860"/>
      <c r="J466" s="860"/>
      <c r="K466" s="860"/>
      <c r="L466" s="860"/>
      <c r="M466" s="860"/>
      <c r="N466" s="860"/>
      <c r="O466" s="860"/>
      <c r="P466" s="860"/>
      <c r="Q466" s="860"/>
      <c r="R466" s="860"/>
      <c r="S466" s="860"/>
      <c r="T466" s="860"/>
      <c r="U466" s="860"/>
      <c r="V466" s="860"/>
      <c r="W466" s="860"/>
      <c r="X466" s="860"/>
      <c r="Y466" s="860"/>
      <c r="Z466" s="860"/>
      <c r="AA466" s="860"/>
      <c r="AB466" s="860"/>
      <c r="AC466" s="860"/>
      <c r="AD466" s="860"/>
      <c r="AE466" s="860"/>
    </row>
    <row r="467" spans="1:31" ht="15.75" customHeight="1" x14ac:dyDescent="0.25">
      <c r="A467" s="911"/>
      <c r="B467" s="860"/>
      <c r="C467" s="860"/>
      <c r="D467" s="860"/>
      <c r="E467" s="860"/>
      <c r="F467" s="860"/>
      <c r="G467" s="868"/>
      <c r="H467" s="860"/>
      <c r="I467" s="860"/>
      <c r="J467" s="860"/>
      <c r="K467" s="860"/>
      <c r="L467" s="860"/>
      <c r="M467" s="860"/>
      <c r="N467" s="860"/>
      <c r="O467" s="860"/>
      <c r="P467" s="860"/>
      <c r="Q467" s="860"/>
      <c r="R467" s="860"/>
      <c r="S467" s="860"/>
      <c r="T467" s="860"/>
      <c r="U467" s="860"/>
      <c r="V467" s="860"/>
      <c r="W467" s="860"/>
      <c r="X467" s="860"/>
      <c r="Y467" s="860"/>
      <c r="Z467" s="860"/>
      <c r="AA467" s="860"/>
      <c r="AB467" s="860"/>
      <c r="AC467" s="860"/>
      <c r="AD467" s="860"/>
      <c r="AE467" s="860"/>
    </row>
    <row r="468" spans="1:31" ht="15.75" customHeight="1" x14ac:dyDescent="0.25">
      <c r="A468" s="911"/>
      <c r="B468" s="860"/>
      <c r="C468" s="860"/>
      <c r="D468" s="860"/>
      <c r="E468" s="860"/>
      <c r="F468" s="860"/>
      <c r="G468" s="868"/>
      <c r="H468" s="860"/>
      <c r="I468" s="860"/>
      <c r="J468" s="860"/>
      <c r="K468" s="860"/>
      <c r="L468" s="860"/>
      <c r="M468" s="860"/>
      <c r="N468" s="860"/>
      <c r="O468" s="860"/>
      <c r="P468" s="860"/>
      <c r="Q468" s="860"/>
      <c r="R468" s="860"/>
      <c r="S468" s="860"/>
      <c r="T468" s="860"/>
      <c r="U468" s="860"/>
      <c r="V468" s="860"/>
      <c r="W468" s="860"/>
      <c r="X468" s="860"/>
      <c r="Y468" s="860"/>
      <c r="Z468" s="860"/>
      <c r="AA468" s="860"/>
      <c r="AB468" s="860"/>
      <c r="AC468" s="860"/>
      <c r="AD468" s="860"/>
      <c r="AE468" s="860"/>
    </row>
    <row r="469" spans="1:31" ht="15.75" customHeight="1" x14ac:dyDescent="0.25">
      <c r="A469" s="911"/>
      <c r="B469" s="860"/>
      <c r="C469" s="860"/>
      <c r="D469" s="860"/>
      <c r="E469" s="860"/>
      <c r="F469" s="860"/>
      <c r="G469" s="868"/>
      <c r="H469" s="860"/>
      <c r="I469" s="860"/>
      <c r="J469" s="860"/>
      <c r="K469" s="860"/>
      <c r="L469" s="860"/>
      <c r="M469" s="860"/>
      <c r="N469" s="860"/>
      <c r="O469" s="860"/>
      <c r="P469" s="860"/>
      <c r="Q469" s="860"/>
      <c r="R469" s="860"/>
      <c r="S469" s="860"/>
      <c r="T469" s="860"/>
      <c r="U469" s="860"/>
      <c r="V469" s="860"/>
      <c r="W469" s="860"/>
      <c r="X469" s="860"/>
      <c r="Y469" s="860"/>
      <c r="Z469" s="860"/>
      <c r="AA469" s="860"/>
      <c r="AB469" s="860"/>
      <c r="AC469" s="860"/>
      <c r="AD469" s="860"/>
      <c r="AE469" s="860"/>
    </row>
    <row r="470" spans="1:31" ht="15.75" customHeight="1" x14ac:dyDescent="0.25">
      <c r="A470" s="911"/>
      <c r="B470" s="860"/>
      <c r="C470" s="860"/>
      <c r="D470" s="860"/>
      <c r="E470" s="860"/>
      <c r="F470" s="860"/>
      <c r="G470" s="868"/>
      <c r="H470" s="860"/>
      <c r="I470" s="860"/>
      <c r="J470" s="860"/>
      <c r="K470" s="860"/>
      <c r="L470" s="860"/>
      <c r="M470" s="860"/>
      <c r="N470" s="860"/>
      <c r="O470" s="860"/>
      <c r="P470" s="860"/>
      <c r="Q470" s="860"/>
      <c r="R470" s="860"/>
      <c r="S470" s="860"/>
      <c r="T470" s="860"/>
      <c r="U470" s="860"/>
      <c r="V470" s="860"/>
      <c r="W470" s="860"/>
      <c r="X470" s="860"/>
      <c r="Y470" s="860"/>
      <c r="Z470" s="860"/>
      <c r="AA470" s="860"/>
      <c r="AB470" s="860"/>
      <c r="AC470" s="860"/>
      <c r="AD470" s="860"/>
      <c r="AE470" s="860"/>
    </row>
    <row r="471" spans="1:31" ht="15.75" customHeight="1" x14ac:dyDescent="0.25">
      <c r="A471" s="911"/>
      <c r="B471" s="860"/>
      <c r="C471" s="860"/>
      <c r="D471" s="860"/>
      <c r="E471" s="860"/>
      <c r="F471" s="860"/>
      <c r="G471" s="868"/>
      <c r="H471" s="860"/>
      <c r="I471" s="860"/>
      <c r="J471" s="860"/>
      <c r="K471" s="860"/>
      <c r="L471" s="860"/>
      <c r="M471" s="860"/>
      <c r="N471" s="860"/>
      <c r="O471" s="860"/>
      <c r="P471" s="860"/>
      <c r="Q471" s="860"/>
      <c r="R471" s="860"/>
      <c r="S471" s="860"/>
      <c r="T471" s="860"/>
      <c r="U471" s="860"/>
      <c r="V471" s="860"/>
      <c r="W471" s="860"/>
      <c r="X471" s="860"/>
      <c r="Y471" s="860"/>
      <c r="Z471" s="860"/>
      <c r="AA471" s="860"/>
      <c r="AB471" s="860"/>
      <c r="AC471" s="860"/>
      <c r="AD471" s="860"/>
      <c r="AE471" s="860"/>
    </row>
    <row r="472" spans="1:31" ht="15.75" customHeight="1" x14ac:dyDescent="0.25">
      <c r="A472" s="911"/>
      <c r="B472" s="860"/>
      <c r="C472" s="860"/>
      <c r="D472" s="860"/>
      <c r="E472" s="860"/>
      <c r="F472" s="860"/>
      <c r="G472" s="868"/>
      <c r="H472" s="860"/>
      <c r="I472" s="860"/>
      <c r="J472" s="860"/>
      <c r="K472" s="860"/>
      <c r="L472" s="860"/>
      <c r="M472" s="860"/>
      <c r="N472" s="860"/>
      <c r="O472" s="860"/>
      <c r="P472" s="860"/>
      <c r="Q472" s="860"/>
      <c r="R472" s="860"/>
      <c r="S472" s="860"/>
      <c r="T472" s="860"/>
      <c r="U472" s="860"/>
      <c r="V472" s="860"/>
      <c r="W472" s="860"/>
      <c r="X472" s="860"/>
      <c r="Y472" s="860"/>
      <c r="Z472" s="860"/>
      <c r="AA472" s="860"/>
      <c r="AB472" s="860"/>
      <c r="AC472" s="860"/>
      <c r="AD472" s="860"/>
      <c r="AE472" s="860"/>
    </row>
    <row r="473" spans="1:31" ht="15.75" customHeight="1" x14ac:dyDescent="0.25">
      <c r="A473" s="911"/>
      <c r="B473" s="860"/>
      <c r="C473" s="860"/>
      <c r="D473" s="860"/>
      <c r="E473" s="860"/>
      <c r="F473" s="860"/>
      <c r="G473" s="868"/>
      <c r="H473" s="860"/>
      <c r="I473" s="860"/>
      <c r="J473" s="860"/>
      <c r="K473" s="860"/>
      <c r="L473" s="860"/>
      <c r="M473" s="860"/>
      <c r="N473" s="860"/>
      <c r="O473" s="860"/>
      <c r="P473" s="860"/>
      <c r="Q473" s="860"/>
      <c r="R473" s="860"/>
      <c r="S473" s="860"/>
      <c r="T473" s="860"/>
      <c r="U473" s="860"/>
      <c r="V473" s="860"/>
      <c r="W473" s="860"/>
      <c r="X473" s="860"/>
      <c r="Y473" s="860"/>
      <c r="Z473" s="860"/>
      <c r="AA473" s="860"/>
      <c r="AB473" s="860"/>
      <c r="AC473" s="860"/>
      <c r="AD473" s="860"/>
      <c r="AE473" s="860"/>
    </row>
    <row r="474" spans="1:31" ht="15.75" customHeight="1" x14ac:dyDescent="0.25">
      <c r="A474" s="911"/>
      <c r="B474" s="860"/>
      <c r="C474" s="860"/>
      <c r="D474" s="860"/>
      <c r="E474" s="860"/>
      <c r="F474" s="860"/>
      <c r="G474" s="868"/>
      <c r="H474" s="860"/>
      <c r="I474" s="860"/>
      <c r="J474" s="860"/>
      <c r="K474" s="860"/>
      <c r="L474" s="860"/>
      <c r="M474" s="860"/>
      <c r="N474" s="860"/>
      <c r="O474" s="860"/>
      <c r="P474" s="860"/>
      <c r="Q474" s="860"/>
      <c r="R474" s="860"/>
      <c r="S474" s="860"/>
      <c r="T474" s="860"/>
      <c r="U474" s="860"/>
      <c r="V474" s="860"/>
      <c r="W474" s="860"/>
      <c r="X474" s="860"/>
      <c r="Y474" s="860"/>
      <c r="Z474" s="860"/>
      <c r="AA474" s="860"/>
      <c r="AB474" s="860"/>
      <c r="AC474" s="860"/>
      <c r="AD474" s="860"/>
      <c r="AE474" s="860"/>
    </row>
    <row r="475" spans="1:31" ht="15.75" customHeight="1" x14ac:dyDescent="0.25">
      <c r="A475" s="911"/>
      <c r="B475" s="860"/>
      <c r="C475" s="860"/>
      <c r="D475" s="860"/>
      <c r="E475" s="860"/>
      <c r="F475" s="860"/>
      <c r="G475" s="868"/>
      <c r="H475" s="860"/>
      <c r="I475" s="860"/>
      <c r="J475" s="860"/>
      <c r="K475" s="860"/>
      <c r="L475" s="860"/>
      <c r="M475" s="860"/>
      <c r="N475" s="860"/>
      <c r="O475" s="860"/>
      <c r="P475" s="860"/>
      <c r="Q475" s="860"/>
      <c r="R475" s="860"/>
      <c r="S475" s="860"/>
      <c r="T475" s="860"/>
      <c r="U475" s="860"/>
      <c r="V475" s="860"/>
      <c r="W475" s="860"/>
      <c r="X475" s="860"/>
      <c r="Y475" s="860"/>
      <c r="Z475" s="860"/>
      <c r="AA475" s="860"/>
      <c r="AB475" s="860"/>
      <c r="AC475" s="860"/>
      <c r="AD475" s="860"/>
      <c r="AE475" s="860"/>
    </row>
    <row r="476" spans="1:31" ht="15.75" customHeight="1" x14ac:dyDescent="0.25">
      <c r="A476" s="911"/>
      <c r="B476" s="860"/>
      <c r="C476" s="860"/>
      <c r="D476" s="860"/>
      <c r="E476" s="860"/>
      <c r="F476" s="860"/>
      <c r="G476" s="868"/>
      <c r="H476" s="860"/>
      <c r="I476" s="860"/>
      <c r="J476" s="860"/>
      <c r="K476" s="860"/>
      <c r="L476" s="860"/>
      <c r="M476" s="860"/>
      <c r="N476" s="860"/>
      <c r="O476" s="860"/>
      <c r="P476" s="860"/>
      <c r="Q476" s="860"/>
      <c r="R476" s="860"/>
      <c r="S476" s="860"/>
      <c r="T476" s="860"/>
      <c r="U476" s="860"/>
      <c r="V476" s="860"/>
      <c r="W476" s="860"/>
      <c r="X476" s="860"/>
      <c r="Y476" s="860"/>
      <c r="Z476" s="860"/>
      <c r="AA476" s="860"/>
      <c r="AB476" s="860"/>
      <c r="AC476" s="860"/>
      <c r="AD476" s="860"/>
      <c r="AE476" s="860"/>
    </row>
    <row r="477" spans="1:31" ht="15.75" customHeight="1" x14ac:dyDescent="0.25">
      <c r="A477" s="911"/>
      <c r="B477" s="860"/>
      <c r="C477" s="860"/>
      <c r="D477" s="860"/>
      <c r="E477" s="860"/>
      <c r="F477" s="860"/>
      <c r="G477" s="868"/>
      <c r="H477" s="860"/>
      <c r="I477" s="860"/>
      <c r="J477" s="860"/>
      <c r="K477" s="860"/>
      <c r="L477" s="860"/>
      <c r="M477" s="860"/>
      <c r="N477" s="860"/>
      <c r="O477" s="860"/>
      <c r="P477" s="860"/>
      <c r="Q477" s="860"/>
      <c r="R477" s="860"/>
      <c r="S477" s="860"/>
      <c r="T477" s="860"/>
      <c r="U477" s="860"/>
      <c r="V477" s="860"/>
      <c r="W477" s="860"/>
      <c r="X477" s="860"/>
      <c r="Y477" s="860"/>
      <c r="Z477" s="860"/>
      <c r="AA477" s="860"/>
      <c r="AB477" s="860"/>
      <c r="AC477" s="860"/>
      <c r="AD477" s="860"/>
      <c r="AE477" s="860"/>
    </row>
    <row r="478" spans="1:31" ht="15.75" customHeight="1" x14ac:dyDescent="0.25">
      <c r="A478" s="911"/>
      <c r="B478" s="860"/>
      <c r="C478" s="860"/>
      <c r="D478" s="860"/>
      <c r="E478" s="860"/>
      <c r="F478" s="860"/>
      <c r="G478" s="868"/>
      <c r="H478" s="860"/>
      <c r="I478" s="860"/>
      <c r="J478" s="860"/>
      <c r="K478" s="860"/>
      <c r="L478" s="860"/>
      <c r="M478" s="860"/>
      <c r="N478" s="860"/>
      <c r="O478" s="860"/>
      <c r="P478" s="860"/>
      <c r="Q478" s="860"/>
      <c r="R478" s="860"/>
      <c r="S478" s="860"/>
      <c r="T478" s="860"/>
      <c r="U478" s="860"/>
      <c r="V478" s="860"/>
      <c r="W478" s="860"/>
      <c r="X478" s="860"/>
      <c r="Y478" s="860"/>
      <c r="Z478" s="860"/>
      <c r="AA478" s="860"/>
      <c r="AB478" s="860"/>
      <c r="AC478" s="860"/>
      <c r="AD478" s="860"/>
      <c r="AE478" s="860"/>
    </row>
    <row r="479" spans="1:31" ht="15.75" customHeight="1" x14ac:dyDescent="0.25">
      <c r="A479" s="911"/>
      <c r="B479" s="860"/>
      <c r="C479" s="860"/>
      <c r="D479" s="860"/>
      <c r="E479" s="860"/>
      <c r="F479" s="860"/>
      <c r="G479" s="868"/>
      <c r="H479" s="860"/>
      <c r="I479" s="860"/>
      <c r="J479" s="860"/>
      <c r="K479" s="860"/>
      <c r="L479" s="860"/>
      <c r="M479" s="860"/>
      <c r="N479" s="860"/>
      <c r="O479" s="860"/>
      <c r="P479" s="860"/>
      <c r="Q479" s="860"/>
      <c r="R479" s="860"/>
      <c r="S479" s="860"/>
      <c r="T479" s="860"/>
      <c r="U479" s="860"/>
      <c r="V479" s="860"/>
      <c r="W479" s="860"/>
      <c r="X479" s="860"/>
      <c r="Y479" s="860"/>
      <c r="Z479" s="860"/>
      <c r="AA479" s="860"/>
      <c r="AB479" s="860"/>
      <c r="AC479" s="860"/>
      <c r="AD479" s="860"/>
      <c r="AE479" s="860"/>
    </row>
    <row r="480" spans="1:31" ht="15.75" customHeight="1" x14ac:dyDescent="0.25">
      <c r="A480" s="911"/>
      <c r="B480" s="860"/>
      <c r="C480" s="860"/>
      <c r="D480" s="860"/>
      <c r="E480" s="860"/>
      <c r="F480" s="860"/>
      <c r="G480" s="868"/>
      <c r="H480" s="860"/>
      <c r="I480" s="860"/>
      <c r="J480" s="860"/>
      <c r="K480" s="860"/>
      <c r="L480" s="860"/>
      <c r="M480" s="860"/>
      <c r="N480" s="860"/>
      <c r="O480" s="860"/>
      <c r="P480" s="860"/>
      <c r="Q480" s="860"/>
      <c r="R480" s="860"/>
      <c r="S480" s="860"/>
      <c r="T480" s="860"/>
      <c r="U480" s="860"/>
      <c r="V480" s="860"/>
      <c r="W480" s="860"/>
      <c r="X480" s="860"/>
      <c r="Y480" s="860"/>
      <c r="Z480" s="860"/>
      <c r="AA480" s="860"/>
      <c r="AB480" s="860"/>
      <c r="AC480" s="860"/>
      <c r="AD480" s="860"/>
      <c r="AE480" s="860"/>
    </row>
    <row r="481" spans="1:31" ht="15.75" customHeight="1" x14ac:dyDescent="0.25">
      <c r="A481" s="911"/>
      <c r="B481" s="860"/>
      <c r="C481" s="860"/>
      <c r="D481" s="860"/>
      <c r="E481" s="860"/>
      <c r="F481" s="860"/>
      <c r="G481" s="868"/>
      <c r="H481" s="860"/>
      <c r="I481" s="860"/>
      <c r="J481" s="860"/>
      <c r="K481" s="860"/>
      <c r="L481" s="860"/>
      <c r="M481" s="860"/>
      <c r="N481" s="860"/>
      <c r="O481" s="860"/>
      <c r="P481" s="860"/>
      <c r="Q481" s="860"/>
      <c r="R481" s="860"/>
      <c r="S481" s="860"/>
      <c r="T481" s="860"/>
      <c r="U481" s="860"/>
      <c r="V481" s="860"/>
      <c r="W481" s="860"/>
      <c r="X481" s="860"/>
      <c r="Y481" s="860"/>
      <c r="Z481" s="860"/>
      <c r="AA481" s="860"/>
      <c r="AB481" s="860"/>
      <c r="AC481" s="860"/>
      <c r="AD481" s="860"/>
      <c r="AE481" s="860"/>
    </row>
    <row r="482" spans="1:31" ht="15.75" customHeight="1" x14ac:dyDescent="0.25">
      <c r="A482" s="911"/>
      <c r="B482" s="860"/>
      <c r="C482" s="860"/>
      <c r="D482" s="860"/>
      <c r="E482" s="860"/>
      <c r="F482" s="860"/>
      <c r="G482" s="868"/>
      <c r="H482" s="860"/>
      <c r="I482" s="860"/>
      <c r="J482" s="860"/>
      <c r="K482" s="860"/>
      <c r="L482" s="860"/>
      <c r="M482" s="860"/>
      <c r="N482" s="860"/>
      <c r="O482" s="860"/>
      <c r="P482" s="860"/>
      <c r="Q482" s="860"/>
      <c r="R482" s="860"/>
      <c r="S482" s="860"/>
      <c r="T482" s="860"/>
      <c r="U482" s="860"/>
      <c r="V482" s="860"/>
      <c r="W482" s="860"/>
      <c r="X482" s="860"/>
      <c r="Y482" s="860"/>
      <c r="Z482" s="860"/>
      <c r="AA482" s="860"/>
      <c r="AB482" s="860"/>
      <c r="AC482" s="860"/>
      <c r="AD482" s="860"/>
      <c r="AE482" s="860"/>
    </row>
    <row r="483" spans="1:31" ht="15.75" customHeight="1" x14ac:dyDescent="0.25">
      <c r="A483" s="911"/>
      <c r="B483" s="860"/>
      <c r="C483" s="860"/>
      <c r="D483" s="860"/>
      <c r="E483" s="860"/>
      <c r="F483" s="860"/>
      <c r="G483" s="868"/>
      <c r="H483" s="860"/>
      <c r="I483" s="860"/>
      <c r="J483" s="860"/>
      <c r="K483" s="860"/>
      <c r="L483" s="860"/>
      <c r="M483" s="860"/>
      <c r="N483" s="860"/>
      <c r="O483" s="860"/>
      <c r="P483" s="860"/>
      <c r="Q483" s="860"/>
      <c r="R483" s="860"/>
      <c r="S483" s="860"/>
      <c r="T483" s="860"/>
      <c r="U483" s="860"/>
      <c r="V483" s="860"/>
      <c r="W483" s="860"/>
      <c r="X483" s="860"/>
      <c r="Y483" s="860"/>
      <c r="Z483" s="860"/>
      <c r="AA483" s="860"/>
      <c r="AB483" s="860"/>
      <c r="AC483" s="860"/>
      <c r="AD483" s="860"/>
      <c r="AE483" s="860"/>
    </row>
    <row r="484" spans="1:31" ht="15.75" customHeight="1" x14ac:dyDescent="0.25">
      <c r="A484" s="911"/>
      <c r="B484" s="860"/>
      <c r="C484" s="860"/>
      <c r="D484" s="860"/>
      <c r="E484" s="860"/>
      <c r="F484" s="860"/>
      <c r="G484" s="868"/>
      <c r="H484" s="860"/>
      <c r="I484" s="860"/>
      <c r="J484" s="860"/>
      <c r="K484" s="860"/>
      <c r="L484" s="860"/>
      <c r="M484" s="860"/>
      <c r="N484" s="860"/>
      <c r="O484" s="860"/>
      <c r="P484" s="860"/>
      <c r="Q484" s="860"/>
      <c r="R484" s="860"/>
      <c r="S484" s="860"/>
      <c r="T484" s="860"/>
      <c r="U484" s="860"/>
      <c r="V484" s="860"/>
      <c r="W484" s="860"/>
      <c r="X484" s="860"/>
      <c r="Y484" s="860"/>
      <c r="Z484" s="860"/>
      <c r="AA484" s="860"/>
      <c r="AB484" s="860"/>
      <c r="AC484" s="860"/>
      <c r="AD484" s="860"/>
      <c r="AE484" s="860"/>
    </row>
    <row r="485" spans="1:31" ht="15.75" customHeight="1" x14ac:dyDescent="0.25">
      <c r="A485" s="911"/>
      <c r="B485" s="860"/>
      <c r="C485" s="860"/>
      <c r="D485" s="860"/>
      <c r="E485" s="860"/>
      <c r="F485" s="860"/>
      <c r="G485" s="868"/>
      <c r="H485" s="860"/>
      <c r="I485" s="860"/>
      <c r="J485" s="860"/>
      <c r="K485" s="860"/>
      <c r="L485" s="860"/>
      <c r="M485" s="860"/>
      <c r="N485" s="860"/>
      <c r="O485" s="860"/>
      <c r="P485" s="860"/>
      <c r="Q485" s="860"/>
      <c r="R485" s="860"/>
      <c r="S485" s="860"/>
      <c r="T485" s="860"/>
      <c r="U485" s="860"/>
      <c r="V485" s="860"/>
      <c r="W485" s="860"/>
      <c r="X485" s="860"/>
      <c r="Y485" s="860"/>
      <c r="Z485" s="860"/>
      <c r="AA485" s="860"/>
      <c r="AB485" s="860"/>
      <c r="AC485" s="860"/>
      <c r="AD485" s="860"/>
      <c r="AE485" s="860"/>
    </row>
    <row r="486" spans="1:31" ht="15.75" customHeight="1" x14ac:dyDescent="0.25">
      <c r="A486" s="911"/>
      <c r="B486" s="860"/>
      <c r="C486" s="860"/>
      <c r="D486" s="860"/>
      <c r="E486" s="860"/>
      <c r="F486" s="860"/>
      <c r="G486" s="868"/>
      <c r="H486" s="860"/>
      <c r="I486" s="860"/>
      <c r="J486" s="860"/>
      <c r="K486" s="860"/>
      <c r="L486" s="860"/>
      <c r="M486" s="860"/>
      <c r="N486" s="860"/>
      <c r="O486" s="860"/>
      <c r="P486" s="860"/>
      <c r="Q486" s="860"/>
      <c r="R486" s="860"/>
      <c r="S486" s="860"/>
      <c r="T486" s="860"/>
      <c r="U486" s="860"/>
      <c r="V486" s="860"/>
      <c r="W486" s="860"/>
      <c r="X486" s="860"/>
      <c r="Y486" s="860"/>
      <c r="Z486" s="860"/>
      <c r="AA486" s="860"/>
      <c r="AB486" s="860"/>
      <c r="AC486" s="860"/>
      <c r="AD486" s="860"/>
      <c r="AE486" s="860"/>
    </row>
    <row r="487" spans="1:31" ht="15.75" customHeight="1" x14ac:dyDescent="0.25">
      <c r="A487" s="911"/>
      <c r="B487" s="860"/>
      <c r="C487" s="860"/>
      <c r="D487" s="860"/>
      <c r="E487" s="860"/>
      <c r="F487" s="860"/>
      <c r="G487" s="868"/>
      <c r="H487" s="860"/>
      <c r="I487" s="860"/>
      <c r="J487" s="860"/>
      <c r="K487" s="860"/>
      <c r="L487" s="860"/>
      <c r="M487" s="860"/>
      <c r="N487" s="860"/>
      <c r="O487" s="860"/>
      <c r="P487" s="860"/>
      <c r="Q487" s="860"/>
      <c r="R487" s="860"/>
      <c r="S487" s="860"/>
      <c r="T487" s="860"/>
      <c r="U487" s="860"/>
      <c r="V487" s="860"/>
      <c r="W487" s="860"/>
      <c r="X487" s="860"/>
      <c r="Y487" s="860"/>
      <c r="Z487" s="860"/>
      <c r="AA487" s="860"/>
      <c r="AB487" s="860"/>
      <c r="AC487" s="860"/>
      <c r="AD487" s="860"/>
      <c r="AE487" s="860"/>
    </row>
    <row r="488" spans="1:31" ht="15.75" customHeight="1" x14ac:dyDescent="0.25">
      <c r="A488" s="911"/>
      <c r="B488" s="860"/>
      <c r="C488" s="860"/>
      <c r="D488" s="860"/>
      <c r="E488" s="860"/>
      <c r="F488" s="860"/>
      <c r="G488" s="868"/>
      <c r="H488" s="860"/>
      <c r="I488" s="860"/>
      <c r="J488" s="860"/>
      <c r="K488" s="860"/>
      <c r="L488" s="860"/>
      <c r="M488" s="860"/>
      <c r="N488" s="860"/>
      <c r="O488" s="860"/>
      <c r="P488" s="860"/>
      <c r="Q488" s="860"/>
      <c r="R488" s="860"/>
      <c r="S488" s="860"/>
      <c r="T488" s="860"/>
      <c r="U488" s="860"/>
      <c r="V488" s="860"/>
      <c r="W488" s="860"/>
      <c r="X488" s="860"/>
      <c r="Y488" s="860"/>
      <c r="Z488" s="860"/>
      <c r="AA488" s="860"/>
      <c r="AB488" s="860"/>
      <c r="AC488" s="860"/>
      <c r="AD488" s="860"/>
      <c r="AE488" s="860"/>
    </row>
    <row r="489" spans="1:31" ht="15.75" customHeight="1" x14ac:dyDescent="0.25">
      <c r="A489" s="911"/>
      <c r="B489" s="860"/>
      <c r="C489" s="860"/>
      <c r="D489" s="860"/>
      <c r="E489" s="860"/>
      <c r="F489" s="860"/>
      <c r="G489" s="868"/>
      <c r="H489" s="860"/>
      <c r="I489" s="860"/>
      <c r="J489" s="860"/>
      <c r="K489" s="860"/>
      <c r="L489" s="860"/>
      <c r="M489" s="860"/>
      <c r="N489" s="860"/>
      <c r="O489" s="860"/>
      <c r="P489" s="860"/>
      <c r="Q489" s="860"/>
      <c r="R489" s="860"/>
      <c r="S489" s="860"/>
      <c r="T489" s="860"/>
      <c r="U489" s="860"/>
      <c r="V489" s="860"/>
      <c r="W489" s="860"/>
      <c r="X489" s="860"/>
      <c r="Y489" s="860"/>
      <c r="Z489" s="860"/>
      <c r="AA489" s="860"/>
      <c r="AB489" s="860"/>
      <c r="AC489" s="860"/>
      <c r="AD489" s="860"/>
      <c r="AE489" s="860"/>
    </row>
    <row r="490" spans="1:31" ht="15.75" customHeight="1" x14ac:dyDescent="0.25">
      <c r="A490" s="911"/>
      <c r="B490" s="860"/>
      <c r="C490" s="860"/>
      <c r="D490" s="860"/>
      <c r="E490" s="860"/>
      <c r="F490" s="860"/>
      <c r="G490" s="868"/>
      <c r="H490" s="860"/>
      <c r="I490" s="860"/>
      <c r="J490" s="860"/>
      <c r="K490" s="860"/>
      <c r="L490" s="860"/>
      <c r="M490" s="860"/>
      <c r="N490" s="860"/>
      <c r="O490" s="860"/>
      <c r="P490" s="860"/>
      <c r="Q490" s="860"/>
      <c r="R490" s="860"/>
      <c r="S490" s="860"/>
      <c r="T490" s="860"/>
      <c r="U490" s="860"/>
      <c r="V490" s="860"/>
      <c r="W490" s="860"/>
      <c r="X490" s="860"/>
      <c r="Y490" s="860"/>
      <c r="Z490" s="860"/>
      <c r="AA490" s="860"/>
      <c r="AB490" s="860"/>
      <c r="AC490" s="860"/>
      <c r="AD490" s="860"/>
      <c r="AE490" s="860"/>
    </row>
    <row r="491" spans="1:31" ht="15.75" customHeight="1" x14ac:dyDescent="0.25">
      <c r="A491" s="911"/>
      <c r="B491" s="860"/>
      <c r="C491" s="860"/>
      <c r="D491" s="860"/>
      <c r="E491" s="860"/>
      <c r="F491" s="860"/>
      <c r="G491" s="868"/>
      <c r="H491" s="860"/>
      <c r="I491" s="860"/>
      <c r="J491" s="860"/>
      <c r="K491" s="860"/>
      <c r="L491" s="860"/>
      <c r="M491" s="860"/>
      <c r="N491" s="860"/>
      <c r="O491" s="860"/>
      <c r="P491" s="860"/>
      <c r="Q491" s="860"/>
      <c r="R491" s="860"/>
      <c r="S491" s="860"/>
      <c r="T491" s="860"/>
      <c r="U491" s="860"/>
      <c r="V491" s="860"/>
      <c r="W491" s="860"/>
      <c r="X491" s="860"/>
      <c r="Y491" s="860"/>
      <c r="Z491" s="860"/>
      <c r="AA491" s="860"/>
      <c r="AB491" s="860"/>
      <c r="AC491" s="860"/>
      <c r="AD491" s="860"/>
      <c r="AE491" s="860"/>
    </row>
    <row r="492" spans="1:31" ht="15.75" customHeight="1" x14ac:dyDescent="0.25">
      <c r="A492" s="911"/>
      <c r="B492" s="860"/>
      <c r="C492" s="860"/>
      <c r="D492" s="860"/>
      <c r="E492" s="860"/>
      <c r="F492" s="860"/>
      <c r="G492" s="868"/>
      <c r="H492" s="860"/>
      <c r="I492" s="860"/>
      <c r="J492" s="860"/>
      <c r="K492" s="860"/>
      <c r="L492" s="860"/>
      <c r="M492" s="860"/>
      <c r="N492" s="860"/>
      <c r="O492" s="860"/>
      <c r="P492" s="860"/>
      <c r="Q492" s="860"/>
      <c r="R492" s="860"/>
      <c r="S492" s="860"/>
      <c r="T492" s="860"/>
      <c r="U492" s="860"/>
      <c r="V492" s="860"/>
      <c r="W492" s="860"/>
      <c r="X492" s="860"/>
      <c r="Y492" s="860"/>
      <c r="Z492" s="860"/>
      <c r="AA492" s="860"/>
      <c r="AB492" s="860"/>
      <c r="AC492" s="860"/>
      <c r="AD492" s="860"/>
      <c r="AE492" s="860"/>
    </row>
    <row r="493" spans="1:31" ht="15.75" customHeight="1" x14ac:dyDescent="0.25">
      <c r="A493" s="911"/>
      <c r="B493" s="860"/>
      <c r="C493" s="860"/>
      <c r="D493" s="860"/>
      <c r="E493" s="860"/>
      <c r="F493" s="860"/>
      <c r="G493" s="868"/>
      <c r="H493" s="860"/>
      <c r="I493" s="860"/>
      <c r="J493" s="860"/>
      <c r="K493" s="860"/>
      <c r="L493" s="860"/>
      <c r="M493" s="860"/>
      <c r="N493" s="860"/>
      <c r="O493" s="860"/>
      <c r="P493" s="860"/>
      <c r="Q493" s="860"/>
      <c r="R493" s="860"/>
      <c r="S493" s="860"/>
      <c r="T493" s="860"/>
      <c r="U493" s="860"/>
      <c r="V493" s="860"/>
      <c r="W493" s="860"/>
      <c r="X493" s="860"/>
      <c r="Y493" s="860"/>
      <c r="Z493" s="860"/>
      <c r="AA493" s="860"/>
      <c r="AB493" s="860"/>
      <c r="AC493" s="860"/>
      <c r="AD493" s="860"/>
      <c r="AE493" s="860"/>
    </row>
    <row r="494" spans="1:31" ht="15.75" customHeight="1" x14ac:dyDescent="0.25">
      <c r="A494" s="911"/>
      <c r="B494" s="860"/>
      <c r="C494" s="860"/>
      <c r="D494" s="860"/>
      <c r="E494" s="860"/>
      <c r="F494" s="860"/>
      <c r="G494" s="868"/>
      <c r="H494" s="860"/>
      <c r="I494" s="860"/>
      <c r="J494" s="860"/>
      <c r="K494" s="860"/>
      <c r="L494" s="860"/>
      <c r="M494" s="860"/>
      <c r="N494" s="860"/>
      <c r="O494" s="860"/>
      <c r="P494" s="860"/>
      <c r="Q494" s="860"/>
      <c r="R494" s="860"/>
      <c r="S494" s="860"/>
      <c r="T494" s="860"/>
      <c r="U494" s="860"/>
      <c r="V494" s="860"/>
      <c r="W494" s="860"/>
      <c r="X494" s="860"/>
      <c r="Y494" s="860"/>
      <c r="Z494" s="860"/>
      <c r="AA494" s="860"/>
      <c r="AB494" s="860"/>
      <c r="AC494" s="860"/>
      <c r="AD494" s="860"/>
      <c r="AE494" s="860"/>
    </row>
    <row r="495" spans="1:31" ht="15.75" customHeight="1" x14ac:dyDescent="0.25">
      <c r="A495" s="911"/>
      <c r="B495" s="860"/>
      <c r="C495" s="860"/>
      <c r="D495" s="860"/>
      <c r="E495" s="860"/>
      <c r="F495" s="860"/>
      <c r="G495" s="868"/>
      <c r="H495" s="860"/>
      <c r="I495" s="860"/>
      <c r="J495" s="860"/>
      <c r="K495" s="860"/>
      <c r="L495" s="860"/>
      <c r="M495" s="860"/>
      <c r="N495" s="860"/>
      <c r="O495" s="860"/>
      <c r="P495" s="860"/>
      <c r="Q495" s="860"/>
      <c r="R495" s="860"/>
      <c r="S495" s="860"/>
      <c r="T495" s="860"/>
      <c r="U495" s="860"/>
      <c r="V495" s="860"/>
      <c r="W495" s="860"/>
      <c r="X495" s="860"/>
      <c r="Y495" s="860"/>
      <c r="Z495" s="860"/>
      <c r="AA495" s="860"/>
      <c r="AB495" s="860"/>
      <c r="AC495" s="860"/>
      <c r="AD495" s="860"/>
      <c r="AE495" s="860"/>
    </row>
    <row r="496" spans="1:31" ht="15.75" customHeight="1" x14ac:dyDescent="0.25">
      <c r="A496" s="911"/>
      <c r="B496" s="860"/>
      <c r="C496" s="860"/>
      <c r="D496" s="860"/>
      <c r="E496" s="860"/>
      <c r="F496" s="860"/>
      <c r="G496" s="868"/>
      <c r="H496" s="860"/>
      <c r="I496" s="860"/>
      <c r="J496" s="860"/>
      <c r="K496" s="860"/>
      <c r="L496" s="860"/>
      <c r="M496" s="860"/>
      <c r="N496" s="860"/>
      <c r="O496" s="860"/>
      <c r="P496" s="860"/>
      <c r="Q496" s="860"/>
      <c r="R496" s="860"/>
      <c r="S496" s="860"/>
      <c r="T496" s="860"/>
      <c r="U496" s="860"/>
      <c r="V496" s="860"/>
      <c r="W496" s="860"/>
      <c r="X496" s="860"/>
      <c r="Y496" s="860"/>
      <c r="Z496" s="860"/>
      <c r="AA496" s="860"/>
      <c r="AB496" s="860"/>
      <c r="AC496" s="860"/>
      <c r="AD496" s="860"/>
      <c r="AE496" s="860"/>
    </row>
    <row r="497" spans="1:31" ht="15.75" customHeight="1" x14ac:dyDescent="0.25">
      <c r="A497" s="911"/>
      <c r="B497" s="860"/>
      <c r="C497" s="860"/>
      <c r="D497" s="860"/>
      <c r="E497" s="860"/>
      <c r="F497" s="860"/>
      <c r="G497" s="868"/>
      <c r="H497" s="860"/>
      <c r="I497" s="860"/>
      <c r="J497" s="860"/>
      <c r="K497" s="860"/>
      <c r="L497" s="860"/>
      <c r="M497" s="860"/>
      <c r="N497" s="860"/>
      <c r="O497" s="860"/>
      <c r="P497" s="860"/>
      <c r="Q497" s="860"/>
      <c r="R497" s="860"/>
      <c r="S497" s="860"/>
      <c r="T497" s="860"/>
      <c r="U497" s="860"/>
      <c r="V497" s="860"/>
      <c r="W497" s="860"/>
      <c r="X497" s="860"/>
      <c r="Y497" s="860"/>
      <c r="Z497" s="860"/>
      <c r="AA497" s="860"/>
      <c r="AB497" s="860"/>
      <c r="AC497" s="860"/>
      <c r="AD497" s="860"/>
      <c r="AE497" s="860"/>
    </row>
    <row r="498" spans="1:31" ht="15.75" customHeight="1" x14ac:dyDescent="0.25">
      <c r="A498" s="911"/>
      <c r="B498" s="860"/>
      <c r="C498" s="860"/>
      <c r="D498" s="860"/>
      <c r="E498" s="860"/>
      <c r="F498" s="860"/>
      <c r="G498" s="868"/>
      <c r="H498" s="860"/>
      <c r="I498" s="860"/>
      <c r="J498" s="860"/>
      <c r="K498" s="860"/>
      <c r="L498" s="860"/>
      <c r="M498" s="860"/>
      <c r="N498" s="860"/>
      <c r="O498" s="860"/>
      <c r="P498" s="860"/>
      <c r="Q498" s="860"/>
      <c r="R498" s="860"/>
      <c r="S498" s="860"/>
      <c r="T498" s="860"/>
      <c r="U498" s="860"/>
      <c r="V498" s="860"/>
      <c r="W498" s="860"/>
      <c r="X498" s="860"/>
      <c r="Y498" s="860"/>
      <c r="Z498" s="860"/>
      <c r="AA498" s="860"/>
      <c r="AB498" s="860"/>
      <c r="AC498" s="860"/>
      <c r="AD498" s="860"/>
      <c r="AE498" s="860"/>
    </row>
    <row r="499" spans="1:31" ht="15.75" customHeight="1" x14ac:dyDescent="0.25">
      <c r="A499" s="911"/>
      <c r="B499" s="860"/>
      <c r="C499" s="860"/>
      <c r="D499" s="860"/>
      <c r="E499" s="860"/>
      <c r="F499" s="860"/>
      <c r="G499" s="868"/>
      <c r="H499" s="860"/>
      <c r="I499" s="860"/>
      <c r="J499" s="860"/>
      <c r="K499" s="860"/>
      <c r="L499" s="860"/>
      <c r="M499" s="860"/>
      <c r="N499" s="860"/>
      <c r="O499" s="860"/>
      <c r="P499" s="860"/>
      <c r="Q499" s="860"/>
      <c r="R499" s="860"/>
      <c r="S499" s="860"/>
      <c r="T499" s="860"/>
      <c r="U499" s="860"/>
      <c r="V499" s="860"/>
      <c r="W499" s="860"/>
      <c r="X499" s="860"/>
      <c r="Y499" s="860"/>
      <c r="Z499" s="860"/>
      <c r="AA499" s="860"/>
      <c r="AB499" s="860"/>
      <c r="AC499" s="860"/>
      <c r="AD499" s="860"/>
      <c r="AE499" s="860"/>
    </row>
    <row r="500" spans="1:31" ht="15.75" customHeight="1" x14ac:dyDescent="0.25">
      <c r="A500" s="911"/>
      <c r="B500" s="860"/>
      <c r="C500" s="860"/>
      <c r="D500" s="860"/>
      <c r="E500" s="860"/>
      <c r="F500" s="860"/>
      <c r="G500" s="868"/>
      <c r="H500" s="860"/>
      <c r="I500" s="860"/>
      <c r="J500" s="860"/>
      <c r="K500" s="860"/>
      <c r="L500" s="860"/>
      <c r="M500" s="860"/>
      <c r="N500" s="860"/>
      <c r="O500" s="860"/>
      <c r="P500" s="860"/>
      <c r="Q500" s="860"/>
      <c r="R500" s="860"/>
      <c r="S500" s="860"/>
      <c r="T500" s="860"/>
      <c r="U500" s="860"/>
      <c r="V500" s="860"/>
      <c r="W500" s="860"/>
      <c r="X500" s="860"/>
      <c r="Y500" s="860"/>
      <c r="Z500" s="860"/>
      <c r="AA500" s="860"/>
      <c r="AB500" s="860"/>
      <c r="AC500" s="860"/>
      <c r="AD500" s="860"/>
      <c r="AE500" s="860"/>
    </row>
    <row r="501" spans="1:31" ht="15.75" customHeight="1" x14ac:dyDescent="0.25">
      <c r="A501" s="911"/>
      <c r="B501" s="860"/>
      <c r="C501" s="860"/>
      <c r="D501" s="860"/>
      <c r="E501" s="860"/>
      <c r="F501" s="860"/>
      <c r="G501" s="868"/>
      <c r="H501" s="860"/>
      <c r="I501" s="860"/>
      <c r="J501" s="860"/>
      <c r="K501" s="860"/>
      <c r="L501" s="860"/>
      <c r="M501" s="860"/>
      <c r="N501" s="860"/>
      <c r="O501" s="860"/>
      <c r="P501" s="860"/>
      <c r="Q501" s="860"/>
      <c r="R501" s="860"/>
      <c r="S501" s="860"/>
      <c r="T501" s="860"/>
      <c r="U501" s="860"/>
      <c r="V501" s="860"/>
      <c r="W501" s="860"/>
      <c r="X501" s="860"/>
      <c r="Y501" s="860"/>
      <c r="Z501" s="860"/>
      <c r="AA501" s="860"/>
      <c r="AB501" s="860"/>
      <c r="AC501" s="860"/>
      <c r="AD501" s="860"/>
      <c r="AE501" s="860"/>
    </row>
    <row r="502" spans="1:31" ht="15.75" customHeight="1" x14ac:dyDescent="0.25">
      <c r="A502" s="911"/>
      <c r="B502" s="860"/>
      <c r="C502" s="860"/>
      <c r="D502" s="860"/>
      <c r="E502" s="860"/>
      <c r="F502" s="860"/>
      <c r="G502" s="868"/>
      <c r="H502" s="860"/>
      <c r="I502" s="860"/>
      <c r="J502" s="860"/>
      <c r="K502" s="860"/>
      <c r="L502" s="860"/>
      <c r="M502" s="860"/>
      <c r="N502" s="860"/>
      <c r="O502" s="860"/>
      <c r="P502" s="860"/>
      <c r="Q502" s="860"/>
      <c r="R502" s="860"/>
      <c r="S502" s="860"/>
      <c r="T502" s="860"/>
      <c r="U502" s="860"/>
      <c r="V502" s="860"/>
      <c r="W502" s="860"/>
      <c r="X502" s="860"/>
      <c r="Y502" s="860"/>
      <c r="Z502" s="860"/>
      <c r="AA502" s="860"/>
      <c r="AB502" s="860"/>
      <c r="AC502" s="860"/>
      <c r="AD502" s="860"/>
      <c r="AE502" s="860"/>
    </row>
    <row r="503" spans="1:31" ht="15.75" customHeight="1" x14ac:dyDescent="0.25">
      <c r="A503" s="911"/>
      <c r="B503" s="860"/>
      <c r="C503" s="860"/>
      <c r="D503" s="860"/>
      <c r="E503" s="860"/>
      <c r="F503" s="860"/>
      <c r="G503" s="868"/>
      <c r="H503" s="860"/>
      <c r="I503" s="860"/>
      <c r="J503" s="860"/>
      <c r="K503" s="860"/>
      <c r="L503" s="860"/>
      <c r="M503" s="860"/>
      <c r="N503" s="860"/>
      <c r="O503" s="860"/>
      <c r="P503" s="860"/>
      <c r="Q503" s="860"/>
      <c r="R503" s="860"/>
      <c r="S503" s="860"/>
      <c r="T503" s="860"/>
      <c r="U503" s="860"/>
      <c r="V503" s="860"/>
      <c r="W503" s="860"/>
      <c r="X503" s="860"/>
      <c r="Y503" s="860"/>
      <c r="Z503" s="860"/>
      <c r="AA503" s="860"/>
      <c r="AB503" s="860"/>
      <c r="AC503" s="860"/>
      <c r="AD503" s="860"/>
      <c r="AE503" s="860"/>
    </row>
    <row r="504" spans="1:31" ht="15.75" customHeight="1" x14ac:dyDescent="0.25">
      <c r="A504" s="911"/>
      <c r="B504" s="860"/>
      <c r="C504" s="860"/>
      <c r="D504" s="860"/>
      <c r="E504" s="860"/>
      <c r="F504" s="860"/>
      <c r="G504" s="868"/>
      <c r="H504" s="860"/>
      <c r="I504" s="860"/>
      <c r="J504" s="860"/>
      <c r="K504" s="860"/>
      <c r="L504" s="860"/>
      <c r="M504" s="860"/>
      <c r="N504" s="860"/>
      <c r="O504" s="860"/>
      <c r="P504" s="860"/>
      <c r="Q504" s="860"/>
      <c r="R504" s="860"/>
      <c r="S504" s="860"/>
      <c r="T504" s="860"/>
      <c r="U504" s="860"/>
      <c r="V504" s="860"/>
      <c r="W504" s="860"/>
      <c r="X504" s="860"/>
      <c r="Y504" s="860"/>
      <c r="Z504" s="860"/>
      <c r="AA504" s="860"/>
      <c r="AB504" s="860"/>
      <c r="AC504" s="860"/>
      <c r="AD504" s="860"/>
      <c r="AE504" s="860"/>
    </row>
    <row r="505" spans="1:31" ht="15.75" customHeight="1" x14ac:dyDescent="0.25">
      <c r="A505" s="911"/>
      <c r="B505" s="860"/>
      <c r="C505" s="860"/>
      <c r="D505" s="860"/>
      <c r="E505" s="860"/>
      <c r="F505" s="860"/>
      <c r="G505" s="868"/>
      <c r="H505" s="860"/>
      <c r="I505" s="860"/>
      <c r="J505" s="860"/>
      <c r="K505" s="860"/>
      <c r="L505" s="860"/>
      <c r="M505" s="860"/>
      <c r="N505" s="860"/>
      <c r="O505" s="860"/>
      <c r="P505" s="860"/>
      <c r="Q505" s="860"/>
      <c r="R505" s="860"/>
      <c r="S505" s="860"/>
      <c r="T505" s="860"/>
      <c r="U505" s="860"/>
      <c r="V505" s="860"/>
      <c r="W505" s="860"/>
      <c r="X505" s="860"/>
      <c r="Y505" s="860"/>
      <c r="Z505" s="860"/>
      <c r="AA505" s="860"/>
      <c r="AB505" s="860"/>
      <c r="AC505" s="860"/>
      <c r="AD505" s="860"/>
      <c r="AE505" s="860"/>
    </row>
    <row r="506" spans="1:31" ht="15.75" customHeight="1" x14ac:dyDescent="0.25">
      <c r="A506" s="911"/>
      <c r="B506" s="860"/>
      <c r="C506" s="860"/>
      <c r="D506" s="860"/>
      <c r="E506" s="860"/>
      <c r="F506" s="860"/>
      <c r="G506" s="868"/>
      <c r="H506" s="860"/>
      <c r="I506" s="860"/>
      <c r="J506" s="860"/>
      <c r="K506" s="860"/>
      <c r="L506" s="860"/>
      <c r="M506" s="860"/>
      <c r="N506" s="860"/>
      <c r="O506" s="860"/>
      <c r="P506" s="860"/>
      <c r="Q506" s="860"/>
      <c r="R506" s="860"/>
      <c r="S506" s="860"/>
      <c r="T506" s="860"/>
      <c r="U506" s="860"/>
      <c r="V506" s="860"/>
      <c r="W506" s="860"/>
      <c r="X506" s="860"/>
      <c r="Y506" s="860"/>
      <c r="Z506" s="860"/>
      <c r="AA506" s="860"/>
      <c r="AB506" s="860"/>
      <c r="AC506" s="860"/>
      <c r="AD506" s="860"/>
      <c r="AE506" s="860"/>
    </row>
    <row r="507" spans="1:31" ht="15.75" customHeight="1" x14ac:dyDescent="0.25">
      <c r="A507" s="911"/>
      <c r="B507" s="860"/>
      <c r="C507" s="860"/>
      <c r="D507" s="860"/>
      <c r="E507" s="860"/>
      <c r="F507" s="860"/>
      <c r="G507" s="868"/>
      <c r="H507" s="860"/>
      <c r="I507" s="860"/>
      <c r="J507" s="860"/>
      <c r="K507" s="860"/>
      <c r="L507" s="860"/>
      <c r="M507" s="860"/>
      <c r="N507" s="860"/>
      <c r="O507" s="860"/>
      <c r="P507" s="860"/>
      <c r="Q507" s="860"/>
      <c r="R507" s="860"/>
      <c r="S507" s="860"/>
      <c r="T507" s="860"/>
      <c r="U507" s="860"/>
      <c r="V507" s="860"/>
      <c r="W507" s="860"/>
      <c r="X507" s="860"/>
      <c r="Y507" s="860"/>
      <c r="Z507" s="860"/>
      <c r="AA507" s="860"/>
      <c r="AB507" s="860"/>
      <c r="AC507" s="860"/>
      <c r="AD507" s="860"/>
      <c r="AE507" s="860"/>
    </row>
    <row r="508" spans="1:31" ht="15.75" customHeight="1" x14ac:dyDescent="0.25">
      <c r="A508" s="911"/>
      <c r="B508" s="860"/>
      <c r="C508" s="860"/>
      <c r="D508" s="860"/>
      <c r="E508" s="860"/>
      <c r="F508" s="860"/>
      <c r="G508" s="868"/>
      <c r="H508" s="860"/>
      <c r="I508" s="860"/>
      <c r="J508" s="860"/>
      <c r="K508" s="860"/>
      <c r="L508" s="860"/>
      <c r="M508" s="860"/>
      <c r="N508" s="860"/>
      <c r="O508" s="860"/>
      <c r="P508" s="860"/>
      <c r="Q508" s="860"/>
      <c r="R508" s="860"/>
      <c r="S508" s="860"/>
      <c r="T508" s="860"/>
      <c r="U508" s="860"/>
      <c r="V508" s="860"/>
      <c r="W508" s="860"/>
      <c r="X508" s="860"/>
      <c r="Y508" s="860"/>
      <c r="Z508" s="860"/>
      <c r="AA508" s="860"/>
      <c r="AB508" s="860"/>
      <c r="AC508" s="860"/>
      <c r="AD508" s="860"/>
      <c r="AE508" s="860"/>
    </row>
    <row r="509" spans="1:31" ht="15.75" customHeight="1" x14ac:dyDescent="0.25">
      <c r="A509" s="911"/>
      <c r="B509" s="860"/>
      <c r="C509" s="860"/>
      <c r="D509" s="860"/>
      <c r="E509" s="860"/>
      <c r="F509" s="860"/>
      <c r="G509" s="868"/>
      <c r="H509" s="860"/>
      <c r="I509" s="860"/>
      <c r="J509" s="860"/>
      <c r="K509" s="860"/>
      <c r="L509" s="860"/>
      <c r="M509" s="860"/>
      <c r="N509" s="860"/>
      <c r="O509" s="860"/>
      <c r="P509" s="860"/>
      <c r="Q509" s="860"/>
      <c r="R509" s="860"/>
      <c r="S509" s="860"/>
      <c r="T509" s="860"/>
      <c r="U509" s="860"/>
      <c r="V509" s="860"/>
      <c r="W509" s="860"/>
      <c r="X509" s="860"/>
      <c r="Y509" s="860"/>
      <c r="Z509" s="860"/>
      <c r="AA509" s="860"/>
      <c r="AB509" s="860"/>
      <c r="AC509" s="860"/>
      <c r="AD509" s="860"/>
      <c r="AE509" s="860"/>
    </row>
    <row r="510" spans="1:31" ht="15.75" customHeight="1" x14ac:dyDescent="0.25">
      <c r="A510" s="911"/>
      <c r="B510" s="860"/>
      <c r="C510" s="860"/>
      <c r="D510" s="860"/>
      <c r="E510" s="860"/>
      <c r="F510" s="860"/>
      <c r="G510" s="868"/>
      <c r="H510" s="860"/>
      <c r="I510" s="860"/>
      <c r="J510" s="860"/>
      <c r="K510" s="860"/>
      <c r="L510" s="860"/>
      <c r="M510" s="860"/>
      <c r="N510" s="860"/>
      <c r="O510" s="860"/>
      <c r="P510" s="860"/>
      <c r="Q510" s="860"/>
      <c r="R510" s="860"/>
      <c r="S510" s="860"/>
      <c r="T510" s="860"/>
      <c r="U510" s="860"/>
      <c r="V510" s="860"/>
      <c r="W510" s="860"/>
      <c r="X510" s="860"/>
      <c r="Y510" s="860"/>
      <c r="Z510" s="860"/>
      <c r="AA510" s="860"/>
      <c r="AB510" s="860"/>
      <c r="AC510" s="860"/>
      <c r="AD510" s="860"/>
      <c r="AE510" s="860"/>
    </row>
    <row r="511" spans="1:31" ht="15.75" customHeight="1" x14ac:dyDescent="0.25">
      <c r="A511" s="911"/>
      <c r="B511" s="860"/>
      <c r="C511" s="860"/>
      <c r="D511" s="860"/>
      <c r="E511" s="860"/>
      <c r="F511" s="860"/>
      <c r="G511" s="868"/>
      <c r="H511" s="860"/>
      <c r="I511" s="860"/>
      <c r="J511" s="860"/>
      <c r="K511" s="860"/>
      <c r="L511" s="860"/>
      <c r="M511" s="860"/>
      <c r="N511" s="860"/>
      <c r="O511" s="860"/>
      <c r="P511" s="860"/>
      <c r="Q511" s="860"/>
      <c r="R511" s="860"/>
      <c r="S511" s="860"/>
      <c r="T511" s="860"/>
      <c r="U511" s="860"/>
      <c r="V511" s="860"/>
      <c r="W511" s="860"/>
      <c r="X511" s="860"/>
      <c r="Y511" s="860"/>
      <c r="Z511" s="860"/>
      <c r="AA511" s="860"/>
      <c r="AB511" s="860"/>
      <c r="AC511" s="860"/>
      <c r="AD511" s="860"/>
      <c r="AE511" s="860"/>
    </row>
    <row r="512" spans="1:31" ht="15.75" customHeight="1" x14ac:dyDescent="0.25">
      <c r="A512" s="911"/>
      <c r="B512" s="860"/>
      <c r="C512" s="860"/>
      <c r="D512" s="860"/>
      <c r="E512" s="860"/>
      <c r="F512" s="860"/>
      <c r="G512" s="868"/>
      <c r="H512" s="860"/>
      <c r="I512" s="860"/>
      <c r="J512" s="860"/>
      <c r="K512" s="860"/>
      <c r="L512" s="860"/>
      <c r="M512" s="860"/>
      <c r="N512" s="860"/>
      <c r="O512" s="860"/>
      <c r="P512" s="860"/>
      <c r="Q512" s="860"/>
      <c r="R512" s="860"/>
      <c r="S512" s="860"/>
      <c r="T512" s="860"/>
      <c r="U512" s="860"/>
      <c r="V512" s="860"/>
      <c r="W512" s="860"/>
      <c r="X512" s="860"/>
      <c r="Y512" s="860"/>
      <c r="Z512" s="860"/>
      <c r="AA512" s="860"/>
      <c r="AB512" s="860"/>
      <c r="AC512" s="860"/>
      <c r="AD512" s="860"/>
      <c r="AE512" s="860"/>
    </row>
    <row r="513" spans="1:31" ht="15.75" customHeight="1" x14ac:dyDescent="0.25">
      <c r="A513" s="911"/>
      <c r="B513" s="860"/>
      <c r="C513" s="860"/>
      <c r="D513" s="860"/>
      <c r="E513" s="860"/>
      <c r="F513" s="860"/>
      <c r="G513" s="868"/>
      <c r="H513" s="860"/>
      <c r="I513" s="860"/>
      <c r="J513" s="860"/>
      <c r="K513" s="860"/>
      <c r="L513" s="860"/>
      <c r="M513" s="860"/>
      <c r="N513" s="860"/>
      <c r="O513" s="860"/>
      <c r="P513" s="860"/>
      <c r="Q513" s="860"/>
      <c r="R513" s="860"/>
      <c r="S513" s="860"/>
      <c r="T513" s="860"/>
      <c r="U513" s="860"/>
      <c r="V513" s="860"/>
      <c r="W513" s="860"/>
      <c r="X513" s="860"/>
      <c r="Y513" s="860"/>
      <c r="Z513" s="860"/>
      <c r="AA513" s="860"/>
      <c r="AB513" s="860"/>
      <c r="AC513" s="860"/>
      <c r="AD513" s="860"/>
      <c r="AE513" s="860"/>
    </row>
    <row r="514" spans="1:31" ht="15.75" customHeight="1" x14ac:dyDescent="0.25">
      <c r="A514" s="911"/>
      <c r="B514" s="860"/>
      <c r="C514" s="860"/>
      <c r="D514" s="860"/>
      <c r="E514" s="860"/>
      <c r="F514" s="860"/>
      <c r="G514" s="868"/>
      <c r="H514" s="860"/>
      <c r="I514" s="860"/>
      <c r="J514" s="860"/>
      <c r="K514" s="860"/>
      <c r="L514" s="860"/>
      <c r="M514" s="860"/>
      <c r="N514" s="860"/>
      <c r="O514" s="860"/>
      <c r="P514" s="860"/>
      <c r="Q514" s="860"/>
      <c r="R514" s="860"/>
      <c r="S514" s="860"/>
      <c r="T514" s="860"/>
      <c r="U514" s="860"/>
      <c r="V514" s="860"/>
      <c r="W514" s="860"/>
      <c r="X514" s="860"/>
      <c r="Y514" s="860"/>
      <c r="Z514" s="860"/>
      <c r="AA514" s="860"/>
      <c r="AB514" s="860"/>
      <c r="AC514" s="860"/>
      <c r="AD514" s="860"/>
      <c r="AE514" s="860"/>
    </row>
    <row r="515" spans="1:31" ht="15.75" customHeight="1" x14ac:dyDescent="0.25">
      <c r="A515" s="911"/>
      <c r="B515" s="860"/>
      <c r="C515" s="860"/>
      <c r="D515" s="860"/>
      <c r="E515" s="860"/>
      <c r="F515" s="860"/>
      <c r="G515" s="868"/>
      <c r="H515" s="860"/>
      <c r="I515" s="860"/>
      <c r="J515" s="860"/>
      <c r="K515" s="860"/>
      <c r="L515" s="860"/>
      <c r="M515" s="860"/>
      <c r="N515" s="860"/>
      <c r="O515" s="860"/>
      <c r="P515" s="860"/>
      <c r="Q515" s="860"/>
      <c r="R515" s="860"/>
      <c r="S515" s="860"/>
      <c r="T515" s="860"/>
      <c r="U515" s="860"/>
      <c r="V515" s="860"/>
      <c r="W515" s="860"/>
      <c r="X515" s="860"/>
      <c r="Y515" s="860"/>
      <c r="Z515" s="860"/>
      <c r="AA515" s="860"/>
      <c r="AB515" s="860"/>
      <c r="AC515" s="860"/>
      <c r="AD515" s="860"/>
      <c r="AE515" s="860"/>
    </row>
    <row r="516" spans="1:31" ht="15.75" customHeight="1" x14ac:dyDescent="0.25">
      <c r="A516" s="911"/>
      <c r="B516" s="860"/>
      <c r="C516" s="860"/>
      <c r="D516" s="860"/>
      <c r="E516" s="860"/>
      <c r="F516" s="860"/>
      <c r="G516" s="868"/>
      <c r="H516" s="860"/>
      <c r="I516" s="860"/>
      <c r="J516" s="860"/>
      <c r="K516" s="860"/>
      <c r="L516" s="860"/>
      <c r="M516" s="860"/>
      <c r="N516" s="860"/>
      <c r="O516" s="860"/>
      <c r="P516" s="860"/>
      <c r="Q516" s="860"/>
      <c r="R516" s="860"/>
      <c r="S516" s="860"/>
      <c r="T516" s="860"/>
      <c r="U516" s="860"/>
      <c r="V516" s="860"/>
      <c r="W516" s="860"/>
      <c r="X516" s="860"/>
      <c r="Y516" s="860"/>
      <c r="Z516" s="860"/>
      <c r="AA516" s="860"/>
      <c r="AB516" s="860"/>
      <c r="AC516" s="860"/>
      <c r="AD516" s="860"/>
      <c r="AE516" s="860"/>
    </row>
    <row r="517" spans="1:31" ht="15.75" customHeight="1" x14ac:dyDescent="0.25">
      <c r="A517" s="911"/>
      <c r="B517" s="860"/>
      <c r="C517" s="860"/>
      <c r="D517" s="860"/>
      <c r="E517" s="860"/>
      <c r="F517" s="860"/>
      <c r="G517" s="868"/>
      <c r="H517" s="860"/>
      <c r="I517" s="860"/>
      <c r="J517" s="860"/>
      <c r="K517" s="860"/>
      <c r="L517" s="860"/>
      <c r="M517" s="860"/>
      <c r="N517" s="860"/>
      <c r="O517" s="860"/>
      <c r="P517" s="860"/>
      <c r="Q517" s="860"/>
      <c r="R517" s="860"/>
      <c r="S517" s="860"/>
      <c r="T517" s="860"/>
      <c r="U517" s="860"/>
      <c r="V517" s="860"/>
      <c r="W517" s="860"/>
      <c r="X517" s="860"/>
      <c r="Y517" s="860"/>
      <c r="Z517" s="860"/>
      <c r="AA517" s="860"/>
      <c r="AB517" s="860"/>
      <c r="AC517" s="860"/>
      <c r="AD517" s="860"/>
      <c r="AE517" s="860"/>
    </row>
    <row r="518" spans="1:31" ht="15.75" customHeight="1" x14ac:dyDescent="0.25">
      <c r="A518" s="911"/>
      <c r="B518" s="860"/>
      <c r="C518" s="860"/>
      <c r="D518" s="860"/>
      <c r="E518" s="860"/>
      <c r="F518" s="860"/>
      <c r="G518" s="868"/>
      <c r="H518" s="860"/>
      <c r="I518" s="860"/>
      <c r="J518" s="860"/>
      <c r="K518" s="860"/>
      <c r="L518" s="860"/>
      <c r="M518" s="860"/>
      <c r="N518" s="860"/>
      <c r="O518" s="860"/>
      <c r="P518" s="860"/>
      <c r="Q518" s="860"/>
      <c r="R518" s="860"/>
      <c r="S518" s="860"/>
      <c r="T518" s="860"/>
      <c r="U518" s="860"/>
      <c r="V518" s="860"/>
      <c r="W518" s="860"/>
      <c r="X518" s="860"/>
      <c r="Y518" s="860"/>
      <c r="Z518" s="860"/>
      <c r="AA518" s="860"/>
      <c r="AB518" s="860"/>
      <c r="AC518" s="860"/>
      <c r="AD518" s="860"/>
      <c r="AE518" s="860"/>
    </row>
    <row r="519" spans="1:31" ht="15.75" customHeight="1" x14ac:dyDescent="0.25">
      <c r="A519" s="911"/>
      <c r="B519" s="860"/>
      <c r="C519" s="860"/>
      <c r="D519" s="860"/>
      <c r="E519" s="860"/>
      <c r="F519" s="860"/>
      <c r="G519" s="868"/>
      <c r="H519" s="860"/>
      <c r="I519" s="860"/>
      <c r="J519" s="860"/>
      <c r="K519" s="860"/>
      <c r="L519" s="860"/>
      <c r="M519" s="860"/>
      <c r="N519" s="860"/>
      <c r="O519" s="860"/>
      <c r="P519" s="860"/>
      <c r="Q519" s="860"/>
      <c r="R519" s="860"/>
      <c r="S519" s="860"/>
      <c r="T519" s="860"/>
      <c r="U519" s="860"/>
      <c r="V519" s="860"/>
      <c r="W519" s="860"/>
      <c r="X519" s="860"/>
      <c r="Y519" s="860"/>
      <c r="Z519" s="860"/>
      <c r="AA519" s="860"/>
      <c r="AB519" s="860"/>
      <c r="AC519" s="860"/>
      <c r="AD519" s="860"/>
      <c r="AE519" s="860"/>
    </row>
    <row r="520" spans="1:31" ht="15.75" customHeight="1" x14ac:dyDescent="0.25">
      <c r="A520" s="911"/>
      <c r="B520" s="860"/>
      <c r="C520" s="860"/>
      <c r="D520" s="860"/>
      <c r="E520" s="860"/>
      <c r="F520" s="860"/>
      <c r="G520" s="868"/>
      <c r="H520" s="860"/>
      <c r="I520" s="860"/>
      <c r="J520" s="860"/>
      <c r="K520" s="860"/>
      <c r="L520" s="860"/>
      <c r="M520" s="860"/>
      <c r="N520" s="860"/>
      <c r="O520" s="860"/>
      <c r="P520" s="860"/>
      <c r="Q520" s="860"/>
      <c r="R520" s="860"/>
      <c r="S520" s="860"/>
      <c r="T520" s="860"/>
      <c r="U520" s="860"/>
      <c r="V520" s="860"/>
      <c r="W520" s="860"/>
      <c r="X520" s="860"/>
      <c r="Y520" s="860"/>
      <c r="Z520" s="860"/>
      <c r="AA520" s="860"/>
      <c r="AB520" s="860"/>
      <c r="AC520" s="860"/>
      <c r="AD520" s="860"/>
      <c r="AE520" s="860"/>
    </row>
    <row r="521" spans="1:31" ht="15.75" customHeight="1" x14ac:dyDescent="0.25">
      <c r="A521" s="911"/>
      <c r="B521" s="860"/>
      <c r="C521" s="860"/>
      <c r="D521" s="860"/>
      <c r="E521" s="860"/>
      <c r="F521" s="860"/>
      <c r="G521" s="868"/>
      <c r="H521" s="860"/>
      <c r="I521" s="860"/>
      <c r="J521" s="860"/>
      <c r="K521" s="860"/>
      <c r="L521" s="860"/>
      <c r="M521" s="860"/>
      <c r="N521" s="860"/>
      <c r="O521" s="860"/>
      <c r="P521" s="860"/>
      <c r="Q521" s="860"/>
      <c r="R521" s="860"/>
      <c r="S521" s="860"/>
      <c r="T521" s="860"/>
      <c r="U521" s="860"/>
      <c r="V521" s="860"/>
      <c r="W521" s="860"/>
      <c r="X521" s="860"/>
      <c r="Y521" s="860"/>
      <c r="Z521" s="860"/>
      <c r="AA521" s="860"/>
      <c r="AB521" s="860"/>
      <c r="AC521" s="860"/>
      <c r="AD521" s="860"/>
      <c r="AE521" s="860"/>
    </row>
    <row r="522" spans="1:31" ht="15.75" customHeight="1" x14ac:dyDescent="0.25">
      <c r="A522" s="911"/>
      <c r="B522" s="860"/>
      <c r="C522" s="860"/>
      <c r="D522" s="860"/>
      <c r="E522" s="860"/>
      <c r="F522" s="860"/>
      <c r="G522" s="868"/>
      <c r="H522" s="860"/>
      <c r="I522" s="860"/>
      <c r="J522" s="860"/>
      <c r="K522" s="860"/>
      <c r="L522" s="860"/>
      <c r="M522" s="860"/>
      <c r="N522" s="860"/>
      <c r="O522" s="860"/>
      <c r="P522" s="860"/>
      <c r="Q522" s="860"/>
      <c r="R522" s="860"/>
      <c r="S522" s="860"/>
      <c r="T522" s="860"/>
      <c r="U522" s="860"/>
      <c r="V522" s="860"/>
      <c r="W522" s="860"/>
      <c r="X522" s="860"/>
      <c r="Y522" s="860"/>
      <c r="Z522" s="860"/>
      <c r="AA522" s="860"/>
      <c r="AB522" s="860"/>
      <c r="AC522" s="860"/>
      <c r="AD522" s="860"/>
      <c r="AE522" s="860"/>
    </row>
    <row r="523" spans="1:31" ht="15.75" customHeight="1" x14ac:dyDescent="0.25">
      <c r="A523" s="911"/>
      <c r="B523" s="860"/>
      <c r="C523" s="860"/>
      <c r="D523" s="860"/>
      <c r="E523" s="860"/>
      <c r="F523" s="860"/>
      <c r="G523" s="868"/>
      <c r="H523" s="860"/>
      <c r="I523" s="860"/>
      <c r="J523" s="860"/>
      <c r="K523" s="860"/>
      <c r="L523" s="860"/>
      <c r="M523" s="860"/>
      <c r="N523" s="860"/>
      <c r="O523" s="860"/>
      <c r="P523" s="860"/>
      <c r="Q523" s="860"/>
      <c r="R523" s="860"/>
      <c r="S523" s="860"/>
      <c r="T523" s="860"/>
      <c r="U523" s="860"/>
      <c r="V523" s="860"/>
      <c r="W523" s="860"/>
      <c r="X523" s="860"/>
      <c r="Y523" s="860"/>
      <c r="Z523" s="860"/>
      <c r="AA523" s="860"/>
      <c r="AB523" s="860"/>
      <c r="AC523" s="860"/>
      <c r="AD523" s="860"/>
      <c r="AE523" s="860"/>
    </row>
    <row r="524" spans="1:31" ht="15.75" customHeight="1" x14ac:dyDescent="0.25">
      <c r="A524" s="911"/>
      <c r="B524" s="860"/>
      <c r="C524" s="860"/>
      <c r="D524" s="860"/>
      <c r="E524" s="860"/>
      <c r="F524" s="860"/>
      <c r="G524" s="868"/>
      <c r="H524" s="860"/>
      <c r="I524" s="860"/>
      <c r="J524" s="860"/>
      <c r="K524" s="860"/>
      <c r="L524" s="860"/>
      <c r="M524" s="860"/>
      <c r="N524" s="860"/>
      <c r="O524" s="860"/>
      <c r="P524" s="860"/>
      <c r="Q524" s="860"/>
      <c r="R524" s="860"/>
      <c r="S524" s="860"/>
      <c r="T524" s="860"/>
      <c r="U524" s="860"/>
      <c r="V524" s="860"/>
      <c r="W524" s="860"/>
      <c r="X524" s="860"/>
      <c r="Y524" s="860"/>
      <c r="Z524" s="860"/>
      <c r="AA524" s="860"/>
      <c r="AB524" s="860"/>
      <c r="AC524" s="860"/>
      <c r="AD524" s="860"/>
      <c r="AE524" s="860"/>
    </row>
    <row r="525" spans="1:31" ht="15.75" customHeight="1" x14ac:dyDescent="0.25">
      <c r="A525" s="911"/>
      <c r="B525" s="860"/>
      <c r="C525" s="860"/>
      <c r="D525" s="860"/>
      <c r="E525" s="860"/>
      <c r="F525" s="860"/>
      <c r="G525" s="868"/>
      <c r="H525" s="860"/>
      <c r="I525" s="860"/>
      <c r="J525" s="860"/>
      <c r="K525" s="860"/>
      <c r="L525" s="860"/>
      <c r="M525" s="860"/>
      <c r="N525" s="860"/>
      <c r="O525" s="860"/>
      <c r="P525" s="860"/>
      <c r="Q525" s="860"/>
      <c r="R525" s="860"/>
      <c r="S525" s="860"/>
      <c r="T525" s="860"/>
      <c r="U525" s="860"/>
      <c r="V525" s="860"/>
      <c r="W525" s="860"/>
      <c r="X525" s="860"/>
      <c r="Y525" s="860"/>
      <c r="Z525" s="860"/>
      <c r="AA525" s="860"/>
      <c r="AB525" s="860"/>
      <c r="AC525" s="860"/>
      <c r="AD525" s="860"/>
      <c r="AE525" s="860"/>
    </row>
    <row r="526" spans="1:31" ht="15.75" customHeight="1" x14ac:dyDescent="0.25">
      <c r="A526" s="911"/>
      <c r="B526" s="860"/>
      <c r="C526" s="860"/>
      <c r="D526" s="860"/>
      <c r="E526" s="860"/>
      <c r="F526" s="860"/>
      <c r="G526" s="868"/>
      <c r="H526" s="860"/>
      <c r="I526" s="860"/>
      <c r="J526" s="860"/>
      <c r="K526" s="860"/>
      <c r="L526" s="860"/>
      <c r="M526" s="860"/>
      <c r="N526" s="860"/>
      <c r="O526" s="860"/>
      <c r="P526" s="860"/>
      <c r="Q526" s="860"/>
      <c r="R526" s="860"/>
      <c r="S526" s="860"/>
      <c r="T526" s="860"/>
      <c r="U526" s="860"/>
      <c r="V526" s="860"/>
      <c r="W526" s="860"/>
      <c r="X526" s="860"/>
      <c r="Y526" s="860"/>
      <c r="Z526" s="860"/>
      <c r="AA526" s="860"/>
      <c r="AB526" s="860"/>
      <c r="AC526" s="860"/>
      <c r="AD526" s="860"/>
      <c r="AE526" s="860"/>
    </row>
    <row r="527" spans="1:31" ht="15.75" customHeight="1" x14ac:dyDescent="0.25">
      <c r="A527" s="911"/>
      <c r="B527" s="860"/>
      <c r="C527" s="860"/>
      <c r="D527" s="860"/>
      <c r="E527" s="860"/>
      <c r="F527" s="860"/>
      <c r="G527" s="868"/>
      <c r="H527" s="860"/>
      <c r="I527" s="860"/>
      <c r="J527" s="860"/>
      <c r="K527" s="860"/>
      <c r="L527" s="860"/>
      <c r="M527" s="860"/>
      <c r="N527" s="860"/>
      <c r="O527" s="860"/>
      <c r="P527" s="860"/>
      <c r="Q527" s="860"/>
      <c r="R527" s="860"/>
      <c r="S527" s="860"/>
      <c r="T527" s="860"/>
      <c r="U527" s="860"/>
      <c r="V527" s="860"/>
      <c r="W527" s="860"/>
      <c r="X527" s="860"/>
      <c r="Y527" s="860"/>
      <c r="Z527" s="860"/>
      <c r="AA527" s="860"/>
      <c r="AB527" s="860"/>
      <c r="AC527" s="860"/>
      <c r="AD527" s="860"/>
      <c r="AE527" s="860"/>
    </row>
    <row r="528" spans="1:31" ht="15.75" customHeight="1" x14ac:dyDescent="0.25">
      <c r="A528" s="911"/>
      <c r="B528" s="860"/>
      <c r="C528" s="860"/>
      <c r="D528" s="860"/>
      <c r="E528" s="860"/>
      <c r="F528" s="860"/>
      <c r="G528" s="868"/>
      <c r="H528" s="860"/>
      <c r="I528" s="860"/>
      <c r="J528" s="860"/>
      <c r="K528" s="860"/>
      <c r="L528" s="860"/>
      <c r="M528" s="860"/>
      <c r="N528" s="860"/>
      <c r="O528" s="860"/>
      <c r="P528" s="860"/>
      <c r="Q528" s="860"/>
      <c r="R528" s="860"/>
      <c r="S528" s="860"/>
      <c r="T528" s="860"/>
      <c r="U528" s="860"/>
      <c r="V528" s="860"/>
      <c r="W528" s="860"/>
      <c r="X528" s="860"/>
      <c r="Y528" s="860"/>
      <c r="Z528" s="860"/>
      <c r="AA528" s="860"/>
      <c r="AB528" s="860"/>
      <c r="AC528" s="860"/>
      <c r="AD528" s="860"/>
      <c r="AE528" s="860"/>
    </row>
    <row r="529" spans="1:31" ht="15.75" customHeight="1" x14ac:dyDescent="0.25">
      <c r="A529" s="911"/>
      <c r="B529" s="860"/>
      <c r="C529" s="860"/>
      <c r="D529" s="860"/>
      <c r="E529" s="860"/>
      <c r="F529" s="860"/>
      <c r="G529" s="868"/>
      <c r="H529" s="860"/>
      <c r="I529" s="860"/>
      <c r="J529" s="860"/>
      <c r="K529" s="860"/>
      <c r="L529" s="860"/>
      <c r="M529" s="860"/>
      <c r="N529" s="860"/>
      <c r="O529" s="860"/>
      <c r="P529" s="860"/>
      <c r="Q529" s="860"/>
      <c r="R529" s="860"/>
      <c r="S529" s="860"/>
      <c r="T529" s="860"/>
      <c r="U529" s="860"/>
      <c r="V529" s="860"/>
      <c r="W529" s="860"/>
      <c r="X529" s="860"/>
      <c r="Y529" s="860"/>
      <c r="Z529" s="860"/>
      <c r="AA529" s="860"/>
      <c r="AB529" s="860"/>
      <c r="AC529" s="860"/>
      <c r="AD529" s="860"/>
      <c r="AE529" s="860"/>
    </row>
    <row r="530" spans="1:31" ht="15.75" customHeight="1" x14ac:dyDescent="0.25">
      <c r="A530" s="911"/>
      <c r="B530" s="860"/>
      <c r="C530" s="860"/>
      <c r="D530" s="860"/>
      <c r="E530" s="860"/>
      <c r="F530" s="860"/>
      <c r="G530" s="868"/>
      <c r="H530" s="860"/>
      <c r="I530" s="860"/>
      <c r="J530" s="860"/>
      <c r="K530" s="860"/>
      <c r="L530" s="860"/>
      <c r="M530" s="860"/>
      <c r="N530" s="860"/>
      <c r="O530" s="860"/>
      <c r="P530" s="860"/>
      <c r="Q530" s="860"/>
      <c r="R530" s="860"/>
      <c r="S530" s="860"/>
      <c r="T530" s="860"/>
      <c r="U530" s="860"/>
      <c r="V530" s="860"/>
      <c r="W530" s="860"/>
      <c r="X530" s="860"/>
      <c r="Y530" s="860"/>
      <c r="Z530" s="860"/>
      <c r="AA530" s="860"/>
      <c r="AB530" s="860"/>
      <c r="AC530" s="860"/>
      <c r="AD530" s="860"/>
      <c r="AE530" s="860"/>
    </row>
    <row r="531" spans="1:31" ht="15.75" customHeight="1" x14ac:dyDescent="0.25">
      <c r="A531" s="911"/>
      <c r="B531" s="860"/>
      <c r="C531" s="860"/>
      <c r="D531" s="860"/>
      <c r="E531" s="860"/>
      <c r="F531" s="860"/>
      <c r="G531" s="868"/>
      <c r="H531" s="860"/>
      <c r="I531" s="860"/>
      <c r="J531" s="860"/>
      <c r="K531" s="860"/>
      <c r="L531" s="860"/>
      <c r="M531" s="860"/>
      <c r="N531" s="860"/>
      <c r="O531" s="860"/>
      <c r="P531" s="860"/>
      <c r="Q531" s="860"/>
      <c r="R531" s="860"/>
      <c r="S531" s="860"/>
      <c r="T531" s="860"/>
      <c r="U531" s="860"/>
      <c r="V531" s="860"/>
      <c r="W531" s="860"/>
      <c r="X531" s="860"/>
      <c r="Y531" s="860"/>
      <c r="Z531" s="860"/>
      <c r="AA531" s="860"/>
      <c r="AB531" s="860"/>
      <c r="AC531" s="860"/>
      <c r="AD531" s="860"/>
      <c r="AE531" s="860"/>
    </row>
    <row r="532" spans="1:31" ht="15.75" customHeight="1" x14ac:dyDescent="0.25">
      <c r="A532" s="911"/>
      <c r="B532" s="860"/>
      <c r="C532" s="860"/>
      <c r="D532" s="860"/>
      <c r="E532" s="860"/>
      <c r="F532" s="860"/>
      <c r="G532" s="868"/>
      <c r="H532" s="860"/>
      <c r="I532" s="860"/>
      <c r="J532" s="860"/>
      <c r="K532" s="860"/>
      <c r="L532" s="860"/>
      <c r="M532" s="860"/>
      <c r="N532" s="860"/>
      <c r="O532" s="860"/>
      <c r="P532" s="860"/>
      <c r="Q532" s="860"/>
      <c r="R532" s="860"/>
      <c r="S532" s="860"/>
      <c r="T532" s="860"/>
      <c r="U532" s="860"/>
      <c r="V532" s="860"/>
      <c r="W532" s="860"/>
      <c r="X532" s="860"/>
      <c r="Y532" s="860"/>
      <c r="Z532" s="860"/>
      <c r="AA532" s="860"/>
      <c r="AB532" s="860"/>
      <c r="AC532" s="860"/>
      <c r="AD532" s="860"/>
      <c r="AE532" s="860"/>
    </row>
    <row r="533" spans="1:31" ht="15.75" customHeight="1" x14ac:dyDescent="0.25">
      <c r="A533" s="911"/>
      <c r="B533" s="860"/>
      <c r="C533" s="860"/>
      <c r="D533" s="860"/>
      <c r="E533" s="860"/>
      <c r="F533" s="860"/>
      <c r="G533" s="868"/>
      <c r="H533" s="860"/>
      <c r="I533" s="860"/>
      <c r="J533" s="860"/>
      <c r="K533" s="860"/>
      <c r="L533" s="860"/>
      <c r="M533" s="860"/>
      <c r="N533" s="860"/>
      <c r="O533" s="860"/>
      <c r="P533" s="860"/>
      <c r="Q533" s="860"/>
      <c r="R533" s="860"/>
      <c r="S533" s="860"/>
      <c r="T533" s="860"/>
      <c r="U533" s="860"/>
      <c r="V533" s="860"/>
      <c r="W533" s="860"/>
      <c r="X533" s="860"/>
      <c r="Y533" s="860"/>
      <c r="Z533" s="860"/>
      <c r="AA533" s="860"/>
      <c r="AB533" s="860"/>
      <c r="AC533" s="860"/>
      <c r="AD533" s="860"/>
      <c r="AE533" s="860"/>
    </row>
    <row r="534" spans="1:31" ht="15.75" customHeight="1" x14ac:dyDescent="0.25">
      <c r="A534" s="911"/>
      <c r="B534" s="860"/>
      <c r="C534" s="860"/>
      <c r="D534" s="860"/>
      <c r="E534" s="860"/>
      <c r="F534" s="860"/>
      <c r="G534" s="868"/>
      <c r="H534" s="860"/>
      <c r="I534" s="860"/>
      <c r="J534" s="860"/>
      <c r="K534" s="860"/>
      <c r="L534" s="860"/>
      <c r="M534" s="860"/>
      <c r="N534" s="860"/>
      <c r="O534" s="860"/>
      <c r="P534" s="860"/>
      <c r="Q534" s="860"/>
      <c r="R534" s="860"/>
      <c r="S534" s="860"/>
      <c r="T534" s="860"/>
      <c r="U534" s="860"/>
      <c r="V534" s="860"/>
      <c r="W534" s="860"/>
      <c r="X534" s="860"/>
      <c r="Y534" s="860"/>
      <c r="Z534" s="860"/>
      <c r="AA534" s="860"/>
      <c r="AB534" s="860"/>
      <c r="AC534" s="860"/>
      <c r="AD534" s="860"/>
      <c r="AE534" s="860"/>
    </row>
    <row r="535" spans="1:31" ht="15.75" customHeight="1" x14ac:dyDescent="0.25">
      <c r="A535" s="911"/>
      <c r="B535" s="860"/>
      <c r="C535" s="860"/>
      <c r="D535" s="860"/>
      <c r="E535" s="860"/>
      <c r="F535" s="860"/>
      <c r="G535" s="868"/>
      <c r="H535" s="860"/>
      <c r="I535" s="860"/>
      <c r="J535" s="860"/>
      <c r="K535" s="860"/>
      <c r="L535" s="860"/>
      <c r="M535" s="860"/>
      <c r="N535" s="860"/>
      <c r="O535" s="860"/>
      <c r="P535" s="860"/>
      <c r="Q535" s="860"/>
      <c r="R535" s="860"/>
      <c r="S535" s="860"/>
      <c r="T535" s="860"/>
      <c r="U535" s="860"/>
      <c r="V535" s="860"/>
      <c r="W535" s="860"/>
      <c r="X535" s="860"/>
      <c r="Y535" s="860"/>
      <c r="Z535" s="860"/>
      <c r="AA535" s="860"/>
      <c r="AB535" s="860"/>
      <c r="AC535" s="860"/>
      <c r="AD535" s="860"/>
      <c r="AE535" s="860"/>
    </row>
    <row r="536" spans="1:31" ht="15.75" customHeight="1" x14ac:dyDescent="0.25">
      <c r="A536" s="911"/>
      <c r="B536" s="860"/>
      <c r="C536" s="860"/>
      <c r="D536" s="860"/>
      <c r="E536" s="860"/>
      <c r="F536" s="860"/>
      <c r="G536" s="868"/>
      <c r="H536" s="860"/>
      <c r="I536" s="860"/>
      <c r="J536" s="860"/>
      <c r="K536" s="860"/>
      <c r="L536" s="860"/>
      <c r="M536" s="860"/>
      <c r="N536" s="860"/>
      <c r="O536" s="860"/>
      <c r="P536" s="860"/>
      <c r="Q536" s="860"/>
      <c r="R536" s="860"/>
      <c r="S536" s="860"/>
      <c r="T536" s="860"/>
      <c r="U536" s="860"/>
      <c r="V536" s="860"/>
      <c r="W536" s="860"/>
      <c r="X536" s="860"/>
      <c r="Y536" s="860"/>
      <c r="Z536" s="860"/>
      <c r="AA536" s="860"/>
      <c r="AB536" s="860"/>
      <c r="AC536" s="860"/>
      <c r="AD536" s="860"/>
      <c r="AE536" s="860"/>
    </row>
    <row r="537" spans="1:31" ht="15.75" customHeight="1" x14ac:dyDescent="0.25">
      <c r="A537" s="911"/>
      <c r="B537" s="860"/>
      <c r="C537" s="860"/>
      <c r="D537" s="860"/>
      <c r="E537" s="860"/>
      <c r="F537" s="860"/>
      <c r="G537" s="868"/>
      <c r="H537" s="860"/>
      <c r="I537" s="860"/>
      <c r="J537" s="860"/>
      <c r="K537" s="860"/>
      <c r="L537" s="860"/>
      <c r="M537" s="860"/>
      <c r="N537" s="860"/>
      <c r="O537" s="860"/>
      <c r="P537" s="860"/>
      <c r="Q537" s="860"/>
      <c r="R537" s="860"/>
      <c r="S537" s="860"/>
      <c r="T537" s="860"/>
      <c r="U537" s="860"/>
      <c r="V537" s="860"/>
      <c r="W537" s="860"/>
      <c r="X537" s="860"/>
      <c r="Y537" s="860"/>
      <c r="Z537" s="860"/>
      <c r="AA537" s="860"/>
      <c r="AB537" s="860"/>
      <c r="AC537" s="860"/>
      <c r="AD537" s="860"/>
      <c r="AE537" s="860"/>
    </row>
    <row r="538" spans="1:31" ht="15.75" customHeight="1" x14ac:dyDescent="0.25">
      <c r="A538" s="911"/>
      <c r="B538" s="860"/>
      <c r="C538" s="860"/>
      <c r="D538" s="860"/>
      <c r="E538" s="860"/>
      <c r="F538" s="860"/>
      <c r="G538" s="868"/>
      <c r="H538" s="860"/>
      <c r="I538" s="860"/>
      <c r="J538" s="860"/>
      <c r="K538" s="860"/>
      <c r="L538" s="860"/>
      <c r="M538" s="860"/>
      <c r="N538" s="860"/>
      <c r="O538" s="860"/>
      <c r="P538" s="860"/>
      <c r="Q538" s="860"/>
      <c r="R538" s="860"/>
      <c r="S538" s="860"/>
      <c r="T538" s="860"/>
      <c r="U538" s="860"/>
      <c r="V538" s="860"/>
      <c r="W538" s="860"/>
      <c r="X538" s="860"/>
      <c r="Y538" s="860"/>
      <c r="Z538" s="860"/>
      <c r="AA538" s="860"/>
      <c r="AB538" s="860"/>
      <c r="AC538" s="860"/>
      <c r="AD538" s="860"/>
      <c r="AE538" s="860"/>
    </row>
    <row r="539" spans="1:31" ht="15.75" customHeight="1" x14ac:dyDescent="0.25">
      <c r="A539" s="911"/>
      <c r="B539" s="860"/>
      <c r="C539" s="860"/>
      <c r="D539" s="860"/>
      <c r="E539" s="860"/>
      <c r="F539" s="860"/>
      <c r="G539" s="868"/>
      <c r="H539" s="860"/>
      <c r="I539" s="860"/>
      <c r="J539" s="860"/>
      <c r="K539" s="860"/>
      <c r="L539" s="860"/>
      <c r="M539" s="860"/>
      <c r="N539" s="860"/>
      <c r="O539" s="860"/>
      <c r="P539" s="860"/>
      <c r="Q539" s="860"/>
      <c r="R539" s="860"/>
      <c r="S539" s="860"/>
      <c r="T539" s="860"/>
      <c r="U539" s="860"/>
      <c r="V539" s="860"/>
      <c r="W539" s="860"/>
      <c r="X539" s="860"/>
      <c r="Y539" s="860"/>
      <c r="Z539" s="860"/>
      <c r="AA539" s="860"/>
      <c r="AB539" s="860"/>
      <c r="AC539" s="860"/>
      <c r="AD539" s="860"/>
      <c r="AE539" s="860"/>
    </row>
    <row r="540" spans="1:31" ht="15.75" customHeight="1" x14ac:dyDescent="0.25">
      <c r="A540" s="911"/>
      <c r="B540" s="860"/>
      <c r="C540" s="860"/>
      <c r="D540" s="860"/>
      <c r="E540" s="860"/>
      <c r="F540" s="860"/>
      <c r="G540" s="868"/>
      <c r="H540" s="860"/>
      <c r="I540" s="860"/>
      <c r="J540" s="860"/>
      <c r="K540" s="860"/>
      <c r="L540" s="860"/>
      <c r="M540" s="860"/>
      <c r="N540" s="860"/>
      <c r="O540" s="860"/>
      <c r="P540" s="860"/>
      <c r="Q540" s="860"/>
      <c r="R540" s="860"/>
      <c r="S540" s="860"/>
      <c r="T540" s="860"/>
      <c r="U540" s="860"/>
      <c r="V540" s="860"/>
      <c r="W540" s="860"/>
      <c r="X540" s="860"/>
      <c r="Y540" s="860"/>
      <c r="Z540" s="860"/>
      <c r="AA540" s="860"/>
      <c r="AB540" s="860"/>
      <c r="AC540" s="860"/>
      <c r="AD540" s="860"/>
      <c r="AE540" s="860"/>
    </row>
    <row r="541" spans="1:31" ht="15.75" customHeight="1" x14ac:dyDescent="0.25">
      <c r="A541" s="911"/>
      <c r="B541" s="860"/>
      <c r="C541" s="860"/>
      <c r="D541" s="860"/>
      <c r="E541" s="860"/>
      <c r="F541" s="860"/>
      <c r="G541" s="868"/>
      <c r="H541" s="860"/>
      <c r="I541" s="860"/>
      <c r="J541" s="860"/>
      <c r="K541" s="860"/>
      <c r="L541" s="860"/>
      <c r="M541" s="860"/>
      <c r="N541" s="860"/>
      <c r="O541" s="860"/>
      <c r="P541" s="860"/>
      <c r="Q541" s="860"/>
      <c r="R541" s="860"/>
      <c r="S541" s="860"/>
      <c r="T541" s="860"/>
      <c r="U541" s="860"/>
      <c r="V541" s="860"/>
      <c r="W541" s="860"/>
      <c r="X541" s="860"/>
      <c r="Y541" s="860"/>
      <c r="Z541" s="860"/>
      <c r="AA541" s="860"/>
      <c r="AB541" s="860"/>
      <c r="AC541" s="860"/>
      <c r="AD541" s="860"/>
      <c r="AE541" s="860"/>
    </row>
    <row r="542" spans="1:31" ht="15.75" customHeight="1" x14ac:dyDescent="0.25">
      <c r="A542" s="911"/>
      <c r="B542" s="860"/>
      <c r="C542" s="860"/>
      <c r="D542" s="860"/>
      <c r="E542" s="860"/>
      <c r="F542" s="860"/>
      <c r="G542" s="868"/>
      <c r="H542" s="860"/>
      <c r="I542" s="860"/>
      <c r="J542" s="860"/>
      <c r="K542" s="860"/>
      <c r="L542" s="860"/>
      <c r="M542" s="860"/>
      <c r="N542" s="860"/>
      <c r="O542" s="860"/>
      <c r="P542" s="860"/>
      <c r="Q542" s="860"/>
      <c r="R542" s="860"/>
      <c r="S542" s="860"/>
      <c r="T542" s="860"/>
      <c r="U542" s="860"/>
      <c r="V542" s="860"/>
      <c r="W542" s="860"/>
      <c r="X542" s="860"/>
      <c r="Y542" s="860"/>
      <c r="Z542" s="860"/>
      <c r="AA542" s="860"/>
      <c r="AB542" s="860"/>
      <c r="AC542" s="860"/>
      <c r="AD542" s="860"/>
      <c r="AE542" s="860"/>
    </row>
    <row r="543" spans="1:31" ht="15.75" customHeight="1" x14ac:dyDescent="0.25">
      <c r="A543" s="911"/>
      <c r="B543" s="860"/>
      <c r="C543" s="860"/>
      <c r="D543" s="860"/>
      <c r="E543" s="860"/>
      <c r="F543" s="860"/>
      <c r="G543" s="868"/>
      <c r="H543" s="860"/>
      <c r="I543" s="860"/>
      <c r="J543" s="860"/>
      <c r="K543" s="860"/>
      <c r="L543" s="860"/>
      <c r="M543" s="860"/>
      <c r="N543" s="860"/>
      <c r="O543" s="860"/>
      <c r="P543" s="860"/>
      <c r="Q543" s="860"/>
      <c r="R543" s="860"/>
      <c r="S543" s="860"/>
      <c r="T543" s="860"/>
      <c r="U543" s="860"/>
      <c r="V543" s="860"/>
      <c r="W543" s="860"/>
      <c r="X543" s="860"/>
      <c r="Y543" s="860"/>
      <c r="Z543" s="860"/>
      <c r="AA543" s="860"/>
      <c r="AB543" s="860"/>
      <c r="AC543" s="860"/>
      <c r="AD543" s="860"/>
      <c r="AE543" s="860"/>
    </row>
    <row r="544" spans="1:31" ht="15.75" customHeight="1" x14ac:dyDescent="0.25">
      <c r="A544" s="911"/>
      <c r="B544" s="860"/>
      <c r="C544" s="860"/>
      <c r="D544" s="860"/>
      <c r="E544" s="860"/>
      <c r="F544" s="860"/>
      <c r="G544" s="868"/>
      <c r="H544" s="860"/>
      <c r="I544" s="860"/>
      <c r="J544" s="860"/>
      <c r="K544" s="860"/>
      <c r="L544" s="860"/>
      <c r="M544" s="860"/>
      <c r="N544" s="860"/>
      <c r="O544" s="860"/>
      <c r="P544" s="860"/>
      <c r="Q544" s="860"/>
      <c r="R544" s="860"/>
      <c r="S544" s="860"/>
      <c r="T544" s="860"/>
      <c r="U544" s="860"/>
      <c r="V544" s="860"/>
      <c r="W544" s="860"/>
      <c r="X544" s="860"/>
      <c r="Y544" s="860"/>
      <c r="Z544" s="860"/>
      <c r="AA544" s="860"/>
      <c r="AB544" s="860"/>
      <c r="AC544" s="860"/>
      <c r="AD544" s="860"/>
      <c r="AE544" s="860"/>
    </row>
    <row r="545" spans="1:31" ht="15.75" customHeight="1" x14ac:dyDescent="0.25">
      <c r="A545" s="911"/>
      <c r="B545" s="860"/>
      <c r="C545" s="860"/>
      <c r="D545" s="860"/>
      <c r="E545" s="860"/>
      <c r="F545" s="860"/>
      <c r="G545" s="868"/>
      <c r="H545" s="860"/>
      <c r="I545" s="860"/>
      <c r="J545" s="860"/>
      <c r="K545" s="860"/>
      <c r="L545" s="860"/>
      <c r="M545" s="860"/>
      <c r="N545" s="860"/>
      <c r="O545" s="860"/>
      <c r="P545" s="860"/>
      <c r="Q545" s="860"/>
      <c r="R545" s="860"/>
      <c r="S545" s="860"/>
      <c r="T545" s="860"/>
      <c r="U545" s="860"/>
      <c r="V545" s="860"/>
      <c r="W545" s="860"/>
      <c r="X545" s="860"/>
      <c r="Y545" s="860"/>
      <c r="Z545" s="860"/>
      <c r="AA545" s="860"/>
      <c r="AB545" s="860"/>
      <c r="AC545" s="860"/>
      <c r="AD545" s="860"/>
      <c r="AE545" s="860"/>
    </row>
    <row r="546" spans="1:31" ht="15.75" customHeight="1" x14ac:dyDescent="0.25">
      <c r="A546" s="911"/>
      <c r="B546" s="860"/>
      <c r="C546" s="860"/>
      <c r="D546" s="860"/>
      <c r="E546" s="860"/>
      <c r="F546" s="860"/>
      <c r="G546" s="868"/>
      <c r="H546" s="860"/>
      <c r="I546" s="860"/>
      <c r="J546" s="860"/>
      <c r="K546" s="860"/>
      <c r="L546" s="860"/>
      <c r="M546" s="860"/>
      <c r="N546" s="860"/>
      <c r="O546" s="860"/>
      <c r="P546" s="860"/>
      <c r="Q546" s="860"/>
      <c r="R546" s="860"/>
      <c r="S546" s="860"/>
      <c r="T546" s="860"/>
      <c r="U546" s="860"/>
      <c r="V546" s="860"/>
      <c r="W546" s="860"/>
      <c r="X546" s="860"/>
      <c r="Y546" s="860"/>
      <c r="Z546" s="860"/>
      <c r="AA546" s="860"/>
      <c r="AB546" s="860"/>
      <c r="AC546" s="860"/>
      <c r="AD546" s="860"/>
      <c r="AE546" s="860"/>
    </row>
    <row r="547" spans="1:31" ht="15.75" customHeight="1" x14ac:dyDescent="0.25">
      <c r="A547" s="911"/>
      <c r="B547" s="860"/>
      <c r="C547" s="860"/>
      <c r="D547" s="860"/>
      <c r="E547" s="860"/>
      <c r="F547" s="860"/>
      <c r="G547" s="868"/>
      <c r="H547" s="860"/>
      <c r="I547" s="860"/>
      <c r="J547" s="860"/>
      <c r="K547" s="860"/>
      <c r="L547" s="860"/>
      <c r="M547" s="860"/>
      <c r="N547" s="860"/>
      <c r="O547" s="860"/>
      <c r="P547" s="860"/>
      <c r="Q547" s="860"/>
      <c r="R547" s="860"/>
      <c r="S547" s="860"/>
      <c r="T547" s="860"/>
      <c r="U547" s="860"/>
      <c r="V547" s="860"/>
      <c r="W547" s="860"/>
      <c r="X547" s="860"/>
      <c r="Y547" s="860"/>
      <c r="Z547" s="860"/>
      <c r="AA547" s="860"/>
      <c r="AB547" s="860"/>
      <c r="AC547" s="860"/>
      <c r="AD547" s="860"/>
      <c r="AE547" s="860"/>
    </row>
    <row r="548" spans="1:31" ht="15.75" customHeight="1" x14ac:dyDescent="0.25">
      <c r="A548" s="911"/>
      <c r="B548" s="860"/>
      <c r="C548" s="860"/>
      <c r="D548" s="860"/>
      <c r="E548" s="860"/>
      <c r="F548" s="860"/>
      <c r="G548" s="868"/>
      <c r="H548" s="860"/>
      <c r="I548" s="860"/>
      <c r="J548" s="860"/>
      <c r="K548" s="860"/>
      <c r="L548" s="860"/>
      <c r="M548" s="860"/>
      <c r="N548" s="860"/>
      <c r="O548" s="860"/>
      <c r="P548" s="860"/>
      <c r="Q548" s="860"/>
      <c r="R548" s="860"/>
      <c r="S548" s="860"/>
      <c r="T548" s="860"/>
      <c r="U548" s="860"/>
      <c r="V548" s="860"/>
      <c r="W548" s="860"/>
      <c r="X548" s="860"/>
      <c r="Y548" s="860"/>
      <c r="Z548" s="860"/>
      <c r="AA548" s="860"/>
      <c r="AB548" s="860"/>
      <c r="AC548" s="860"/>
      <c r="AD548" s="860"/>
      <c r="AE548" s="860"/>
    </row>
    <row r="549" spans="1:31" ht="15.75" customHeight="1" x14ac:dyDescent="0.25">
      <c r="A549" s="911"/>
      <c r="B549" s="860"/>
      <c r="C549" s="860"/>
      <c r="D549" s="860"/>
      <c r="E549" s="860"/>
      <c r="F549" s="860"/>
      <c r="G549" s="868"/>
      <c r="H549" s="860"/>
      <c r="I549" s="860"/>
      <c r="J549" s="860"/>
      <c r="K549" s="860"/>
      <c r="L549" s="860"/>
      <c r="M549" s="860"/>
      <c r="N549" s="860"/>
      <c r="O549" s="860"/>
      <c r="P549" s="860"/>
      <c r="Q549" s="860"/>
      <c r="R549" s="860"/>
      <c r="S549" s="860"/>
      <c r="T549" s="860"/>
      <c r="U549" s="860"/>
      <c r="V549" s="860"/>
      <c r="W549" s="860"/>
      <c r="X549" s="860"/>
      <c r="Y549" s="860"/>
      <c r="Z549" s="860"/>
      <c r="AA549" s="860"/>
      <c r="AB549" s="860"/>
      <c r="AC549" s="860"/>
      <c r="AD549" s="860"/>
      <c r="AE549" s="860"/>
    </row>
    <row r="550" spans="1:31" ht="15.75" customHeight="1" x14ac:dyDescent="0.25">
      <c r="A550" s="911"/>
      <c r="B550" s="860"/>
      <c r="C550" s="860"/>
      <c r="D550" s="860"/>
      <c r="E550" s="860"/>
      <c r="F550" s="860"/>
      <c r="G550" s="868"/>
      <c r="H550" s="860"/>
      <c r="I550" s="860"/>
      <c r="J550" s="860"/>
      <c r="K550" s="860"/>
      <c r="L550" s="860"/>
      <c r="M550" s="860"/>
      <c r="N550" s="860"/>
      <c r="O550" s="860"/>
      <c r="P550" s="860"/>
      <c r="Q550" s="860"/>
      <c r="R550" s="860"/>
      <c r="S550" s="860"/>
      <c r="T550" s="860"/>
      <c r="U550" s="860"/>
      <c r="V550" s="860"/>
      <c r="W550" s="860"/>
      <c r="X550" s="860"/>
      <c r="Y550" s="860"/>
      <c r="Z550" s="860"/>
      <c r="AA550" s="860"/>
      <c r="AB550" s="860"/>
      <c r="AC550" s="860"/>
      <c r="AD550" s="860"/>
      <c r="AE550" s="860"/>
    </row>
    <row r="551" spans="1:31" ht="15.75" customHeight="1" x14ac:dyDescent="0.25">
      <c r="A551" s="911"/>
      <c r="B551" s="860"/>
      <c r="C551" s="860"/>
      <c r="D551" s="860"/>
      <c r="E551" s="860"/>
      <c r="F551" s="860"/>
      <c r="G551" s="868"/>
      <c r="H551" s="860"/>
      <c r="I551" s="860"/>
      <c r="J551" s="860"/>
      <c r="K551" s="860"/>
      <c r="L551" s="860"/>
      <c r="M551" s="860"/>
      <c r="N551" s="860"/>
      <c r="O551" s="860"/>
      <c r="P551" s="860"/>
      <c r="Q551" s="860"/>
      <c r="R551" s="860"/>
      <c r="S551" s="860"/>
      <c r="T551" s="860"/>
      <c r="U551" s="860"/>
      <c r="V551" s="860"/>
      <c r="W551" s="860"/>
      <c r="X551" s="860"/>
      <c r="Y551" s="860"/>
      <c r="Z551" s="860"/>
      <c r="AA551" s="860"/>
      <c r="AB551" s="860"/>
      <c r="AC551" s="860"/>
      <c r="AD551" s="860"/>
      <c r="AE551" s="860"/>
    </row>
    <row r="552" spans="1:31" ht="15.75" customHeight="1" x14ac:dyDescent="0.25">
      <c r="A552" s="911"/>
      <c r="B552" s="860"/>
      <c r="C552" s="860"/>
      <c r="D552" s="860"/>
      <c r="E552" s="860"/>
      <c r="F552" s="860"/>
      <c r="G552" s="868"/>
      <c r="H552" s="860"/>
      <c r="I552" s="860"/>
      <c r="J552" s="860"/>
      <c r="K552" s="860"/>
      <c r="L552" s="860"/>
      <c r="M552" s="860"/>
      <c r="N552" s="860"/>
      <c r="O552" s="860"/>
      <c r="P552" s="860"/>
      <c r="Q552" s="860"/>
      <c r="R552" s="860"/>
      <c r="S552" s="860"/>
      <c r="T552" s="860"/>
      <c r="U552" s="860"/>
      <c r="V552" s="860"/>
      <c r="W552" s="860"/>
      <c r="X552" s="860"/>
      <c r="Y552" s="860"/>
      <c r="Z552" s="860"/>
      <c r="AA552" s="860"/>
      <c r="AB552" s="860"/>
      <c r="AC552" s="860"/>
      <c r="AD552" s="860"/>
      <c r="AE552" s="860"/>
    </row>
    <row r="553" spans="1:31" ht="15.75" customHeight="1" x14ac:dyDescent="0.25">
      <c r="A553" s="911"/>
      <c r="B553" s="860"/>
      <c r="C553" s="860"/>
      <c r="D553" s="860"/>
      <c r="E553" s="860"/>
      <c r="F553" s="860"/>
      <c r="G553" s="868"/>
      <c r="H553" s="860"/>
      <c r="I553" s="860"/>
      <c r="J553" s="860"/>
      <c r="K553" s="860"/>
      <c r="L553" s="860"/>
      <c r="M553" s="860"/>
      <c r="N553" s="860"/>
      <c r="O553" s="860"/>
      <c r="P553" s="860"/>
      <c r="Q553" s="860"/>
      <c r="R553" s="860"/>
      <c r="S553" s="860"/>
      <c r="T553" s="860"/>
      <c r="U553" s="860"/>
      <c r="V553" s="860"/>
      <c r="W553" s="860"/>
      <c r="X553" s="860"/>
      <c r="Y553" s="860"/>
      <c r="Z553" s="860"/>
      <c r="AA553" s="860"/>
      <c r="AB553" s="860"/>
      <c r="AC553" s="860"/>
      <c r="AD553" s="860"/>
      <c r="AE553" s="860"/>
    </row>
    <row r="554" spans="1:31" ht="15.75" customHeight="1" x14ac:dyDescent="0.25">
      <c r="A554" s="911"/>
      <c r="B554" s="860"/>
      <c r="C554" s="860"/>
      <c r="D554" s="860"/>
      <c r="E554" s="860"/>
      <c r="F554" s="860"/>
      <c r="G554" s="868"/>
      <c r="H554" s="860"/>
      <c r="I554" s="860"/>
      <c r="J554" s="860"/>
      <c r="K554" s="860"/>
      <c r="L554" s="860"/>
      <c r="M554" s="860"/>
      <c r="N554" s="860"/>
      <c r="O554" s="860"/>
      <c r="P554" s="860"/>
      <c r="Q554" s="860"/>
      <c r="R554" s="860"/>
      <c r="S554" s="860"/>
      <c r="T554" s="860"/>
      <c r="U554" s="860"/>
      <c r="V554" s="860"/>
      <c r="W554" s="860"/>
      <c r="X554" s="860"/>
      <c r="Y554" s="860"/>
      <c r="Z554" s="860"/>
      <c r="AA554" s="860"/>
      <c r="AB554" s="860"/>
      <c r="AC554" s="860"/>
      <c r="AD554" s="860"/>
      <c r="AE554" s="860"/>
    </row>
    <row r="555" spans="1:31" ht="15.75" customHeight="1" x14ac:dyDescent="0.25">
      <c r="A555" s="911"/>
      <c r="B555" s="860"/>
      <c r="C555" s="860"/>
      <c r="D555" s="860"/>
      <c r="E555" s="860"/>
      <c r="F555" s="860"/>
      <c r="G555" s="868"/>
      <c r="H555" s="860"/>
      <c r="I555" s="860"/>
      <c r="J555" s="860"/>
      <c r="K555" s="860"/>
      <c r="L555" s="860"/>
      <c r="M555" s="860"/>
      <c r="N555" s="860"/>
      <c r="O555" s="860"/>
      <c r="P555" s="860"/>
      <c r="Q555" s="860"/>
      <c r="R555" s="860"/>
      <c r="S555" s="860"/>
      <c r="T555" s="860"/>
      <c r="U555" s="860"/>
      <c r="V555" s="860"/>
      <c r="W555" s="860"/>
      <c r="X555" s="860"/>
      <c r="Y555" s="860"/>
      <c r="Z555" s="860"/>
      <c r="AA555" s="860"/>
      <c r="AB555" s="860"/>
      <c r="AC555" s="860"/>
      <c r="AD555" s="860"/>
      <c r="AE555" s="860"/>
    </row>
    <row r="556" spans="1:31" ht="15.75" customHeight="1" x14ac:dyDescent="0.25">
      <c r="A556" s="911"/>
      <c r="B556" s="860"/>
      <c r="C556" s="860"/>
      <c r="D556" s="860"/>
      <c r="E556" s="860"/>
      <c r="F556" s="860"/>
      <c r="G556" s="868"/>
      <c r="H556" s="860"/>
      <c r="I556" s="860"/>
      <c r="J556" s="860"/>
      <c r="K556" s="860"/>
      <c r="L556" s="860"/>
      <c r="M556" s="860"/>
      <c r="N556" s="860"/>
      <c r="O556" s="860"/>
      <c r="P556" s="860"/>
      <c r="Q556" s="860"/>
      <c r="R556" s="860"/>
      <c r="S556" s="860"/>
      <c r="T556" s="860"/>
      <c r="U556" s="860"/>
      <c r="V556" s="860"/>
      <c r="W556" s="860"/>
      <c r="X556" s="860"/>
      <c r="Y556" s="860"/>
      <c r="Z556" s="860"/>
      <c r="AA556" s="860"/>
      <c r="AB556" s="860"/>
      <c r="AC556" s="860"/>
      <c r="AD556" s="860"/>
      <c r="AE556" s="860"/>
    </row>
    <row r="557" spans="1:31" ht="15.75" customHeight="1" x14ac:dyDescent="0.25">
      <c r="A557" s="911"/>
      <c r="B557" s="860"/>
      <c r="C557" s="860"/>
      <c r="D557" s="860"/>
      <c r="E557" s="860"/>
      <c r="F557" s="860"/>
      <c r="G557" s="868"/>
      <c r="H557" s="860"/>
      <c r="I557" s="860"/>
      <c r="J557" s="860"/>
      <c r="K557" s="860"/>
      <c r="L557" s="860"/>
      <c r="M557" s="860"/>
      <c r="N557" s="860"/>
      <c r="O557" s="860"/>
      <c r="P557" s="860"/>
      <c r="Q557" s="860"/>
      <c r="R557" s="860"/>
      <c r="S557" s="860"/>
      <c r="T557" s="860"/>
      <c r="U557" s="860"/>
      <c r="V557" s="860"/>
      <c r="W557" s="860"/>
      <c r="X557" s="860"/>
      <c r="Y557" s="860"/>
      <c r="Z557" s="860"/>
      <c r="AA557" s="860"/>
      <c r="AB557" s="860"/>
      <c r="AC557" s="860"/>
      <c r="AD557" s="860"/>
      <c r="AE557" s="860"/>
    </row>
    <row r="558" spans="1:31" ht="15.75" customHeight="1" x14ac:dyDescent="0.25">
      <c r="A558" s="911"/>
      <c r="B558" s="860"/>
      <c r="C558" s="860"/>
      <c r="D558" s="860"/>
      <c r="E558" s="860"/>
      <c r="F558" s="860"/>
      <c r="G558" s="868"/>
      <c r="H558" s="860"/>
      <c r="I558" s="860"/>
      <c r="J558" s="860"/>
      <c r="K558" s="860"/>
      <c r="L558" s="860"/>
      <c r="M558" s="860"/>
      <c r="N558" s="860"/>
      <c r="O558" s="860"/>
      <c r="P558" s="860"/>
      <c r="Q558" s="860"/>
      <c r="R558" s="860"/>
      <c r="S558" s="860"/>
      <c r="T558" s="860"/>
      <c r="U558" s="860"/>
      <c r="V558" s="860"/>
      <c r="W558" s="860"/>
      <c r="X558" s="860"/>
      <c r="Y558" s="860"/>
      <c r="Z558" s="860"/>
      <c r="AA558" s="860"/>
      <c r="AB558" s="860"/>
      <c r="AC558" s="860"/>
      <c r="AD558" s="860"/>
      <c r="AE558" s="860"/>
    </row>
    <row r="559" spans="1:31" ht="15.75" customHeight="1" x14ac:dyDescent="0.25">
      <c r="A559" s="911"/>
      <c r="B559" s="860"/>
      <c r="C559" s="860"/>
      <c r="D559" s="860"/>
      <c r="E559" s="860"/>
      <c r="F559" s="860"/>
      <c r="G559" s="868"/>
      <c r="H559" s="860"/>
      <c r="I559" s="860"/>
      <c r="J559" s="860"/>
      <c r="K559" s="860"/>
      <c r="L559" s="860"/>
      <c r="M559" s="860"/>
      <c r="N559" s="860"/>
      <c r="O559" s="860"/>
      <c r="P559" s="860"/>
      <c r="Q559" s="860"/>
      <c r="R559" s="860"/>
      <c r="S559" s="860"/>
      <c r="T559" s="860"/>
      <c r="U559" s="860"/>
      <c r="V559" s="860"/>
      <c r="W559" s="860"/>
      <c r="X559" s="860"/>
      <c r="Y559" s="860"/>
      <c r="Z559" s="860"/>
      <c r="AA559" s="860"/>
      <c r="AB559" s="860"/>
      <c r="AC559" s="860"/>
      <c r="AD559" s="860"/>
      <c r="AE559" s="860"/>
    </row>
    <row r="560" spans="1:31" ht="15.75" customHeight="1" x14ac:dyDescent="0.25">
      <c r="A560" s="911"/>
      <c r="B560" s="860"/>
      <c r="C560" s="860"/>
      <c r="D560" s="860"/>
      <c r="E560" s="860"/>
      <c r="F560" s="860"/>
      <c r="G560" s="868"/>
      <c r="H560" s="860"/>
      <c r="I560" s="860"/>
      <c r="J560" s="860"/>
      <c r="K560" s="860"/>
      <c r="L560" s="860"/>
      <c r="M560" s="860"/>
      <c r="N560" s="860"/>
      <c r="O560" s="860"/>
      <c r="P560" s="860"/>
      <c r="Q560" s="860"/>
      <c r="R560" s="860"/>
      <c r="S560" s="860"/>
      <c r="T560" s="860"/>
      <c r="U560" s="860"/>
      <c r="V560" s="860"/>
      <c r="W560" s="860"/>
      <c r="X560" s="860"/>
      <c r="Y560" s="860"/>
      <c r="Z560" s="860"/>
      <c r="AA560" s="860"/>
      <c r="AB560" s="860"/>
      <c r="AC560" s="860"/>
      <c r="AD560" s="860"/>
      <c r="AE560" s="860"/>
    </row>
    <row r="561" spans="1:31" ht="15.75" customHeight="1" x14ac:dyDescent="0.25">
      <c r="A561" s="911"/>
      <c r="B561" s="860"/>
      <c r="C561" s="860"/>
      <c r="D561" s="860"/>
      <c r="E561" s="860"/>
      <c r="F561" s="860"/>
      <c r="G561" s="868"/>
      <c r="H561" s="860"/>
      <c r="I561" s="860"/>
      <c r="J561" s="860"/>
      <c r="K561" s="860"/>
      <c r="L561" s="860"/>
      <c r="M561" s="860"/>
      <c r="N561" s="860"/>
      <c r="O561" s="860"/>
      <c r="P561" s="860"/>
      <c r="Q561" s="860"/>
      <c r="R561" s="860"/>
      <c r="S561" s="860"/>
      <c r="T561" s="860"/>
      <c r="U561" s="860"/>
      <c r="V561" s="860"/>
      <c r="W561" s="860"/>
      <c r="X561" s="860"/>
      <c r="Y561" s="860"/>
      <c r="Z561" s="860"/>
      <c r="AA561" s="860"/>
      <c r="AB561" s="860"/>
      <c r="AC561" s="860"/>
      <c r="AD561" s="860"/>
      <c r="AE561" s="860"/>
    </row>
    <row r="562" spans="1:31" ht="15.75" customHeight="1" x14ac:dyDescent="0.25">
      <c r="A562" s="911"/>
      <c r="B562" s="860"/>
      <c r="C562" s="860"/>
      <c r="D562" s="860"/>
      <c r="E562" s="860"/>
      <c r="F562" s="860"/>
      <c r="G562" s="868"/>
      <c r="H562" s="860"/>
      <c r="I562" s="860"/>
      <c r="J562" s="860"/>
      <c r="K562" s="860"/>
      <c r="L562" s="860"/>
      <c r="M562" s="860"/>
      <c r="N562" s="860"/>
      <c r="O562" s="860"/>
      <c r="P562" s="860"/>
      <c r="Q562" s="860"/>
      <c r="R562" s="860"/>
      <c r="S562" s="860"/>
      <c r="T562" s="860"/>
      <c r="U562" s="860"/>
      <c r="V562" s="860"/>
      <c r="W562" s="860"/>
      <c r="X562" s="860"/>
      <c r="Y562" s="860"/>
      <c r="Z562" s="860"/>
      <c r="AA562" s="860"/>
      <c r="AB562" s="860"/>
      <c r="AC562" s="860"/>
      <c r="AD562" s="860"/>
      <c r="AE562" s="860"/>
    </row>
    <row r="563" spans="1:31" ht="15.75" customHeight="1" x14ac:dyDescent="0.25">
      <c r="A563" s="911"/>
      <c r="B563" s="860"/>
      <c r="C563" s="860"/>
      <c r="D563" s="860"/>
      <c r="E563" s="860"/>
      <c r="F563" s="860"/>
      <c r="G563" s="868"/>
      <c r="H563" s="860"/>
      <c r="I563" s="860"/>
      <c r="J563" s="860"/>
      <c r="K563" s="860"/>
      <c r="L563" s="860"/>
      <c r="M563" s="860"/>
      <c r="N563" s="860"/>
      <c r="O563" s="860"/>
      <c r="P563" s="860"/>
      <c r="Q563" s="860"/>
      <c r="R563" s="860"/>
      <c r="S563" s="860"/>
      <c r="T563" s="860"/>
      <c r="U563" s="860"/>
      <c r="V563" s="860"/>
      <c r="W563" s="860"/>
      <c r="X563" s="860"/>
      <c r="Y563" s="860"/>
      <c r="Z563" s="860"/>
      <c r="AA563" s="860"/>
      <c r="AB563" s="860"/>
      <c r="AC563" s="860"/>
      <c r="AD563" s="860"/>
      <c r="AE563" s="860"/>
    </row>
    <row r="564" spans="1:31" ht="15.75" customHeight="1" x14ac:dyDescent="0.25">
      <c r="A564" s="911"/>
      <c r="B564" s="860"/>
      <c r="C564" s="860"/>
      <c r="D564" s="860"/>
      <c r="E564" s="860"/>
      <c r="F564" s="860"/>
      <c r="G564" s="868"/>
      <c r="H564" s="860"/>
      <c r="I564" s="860"/>
      <c r="J564" s="860"/>
      <c r="K564" s="860"/>
      <c r="L564" s="860"/>
      <c r="M564" s="860"/>
      <c r="N564" s="860"/>
      <c r="O564" s="860"/>
      <c r="P564" s="860"/>
      <c r="Q564" s="860"/>
      <c r="R564" s="860"/>
      <c r="S564" s="860"/>
      <c r="T564" s="860"/>
      <c r="U564" s="860"/>
      <c r="V564" s="860"/>
      <c r="W564" s="860"/>
      <c r="X564" s="860"/>
      <c r="Y564" s="860"/>
      <c r="Z564" s="860"/>
      <c r="AA564" s="860"/>
      <c r="AB564" s="860"/>
      <c r="AC564" s="860"/>
      <c r="AD564" s="860"/>
      <c r="AE564" s="860"/>
    </row>
    <row r="565" spans="1:31" ht="15.75" customHeight="1" x14ac:dyDescent="0.25">
      <c r="A565" s="911"/>
      <c r="B565" s="860"/>
      <c r="C565" s="860"/>
      <c r="D565" s="860"/>
      <c r="E565" s="860"/>
      <c r="F565" s="860"/>
      <c r="G565" s="868"/>
      <c r="H565" s="860"/>
      <c r="I565" s="860"/>
      <c r="J565" s="860"/>
      <c r="K565" s="860"/>
      <c r="L565" s="860"/>
      <c r="M565" s="860"/>
      <c r="N565" s="860"/>
      <c r="O565" s="860"/>
      <c r="P565" s="860"/>
      <c r="Q565" s="860"/>
      <c r="R565" s="860"/>
      <c r="S565" s="860"/>
      <c r="T565" s="860"/>
      <c r="U565" s="860"/>
      <c r="V565" s="860"/>
      <c r="W565" s="860"/>
      <c r="X565" s="860"/>
      <c r="Y565" s="860"/>
      <c r="Z565" s="860"/>
      <c r="AA565" s="860"/>
      <c r="AB565" s="860"/>
      <c r="AC565" s="860"/>
      <c r="AD565" s="860"/>
      <c r="AE565" s="860"/>
    </row>
    <row r="566" spans="1:31" ht="15.75" customHeight="1" x14ac:dyDescent="0.25">
      <c r="A566" s="911"/>
      <c r="B566" s="860"/>
      <c r="C566" s="860"/>
      <c r="D566" s="860"/>
      <c r="E566" s="860"/>
      <c r="F566" s="860"/>
      <c r="G566" s="868"/>
      <c r="H566" s="860"/>
      <c r="I566" s="860"/>
      <c r="J566" s="860"/>
      <c r="K566" s="860"/>
      <c r="L566" s="860"/>
      <c r="M566" s="860"/>
      <c r="N566" s="860"/>
      <c r="O566" s="860"/>
      <c r="P566" s="860"/>
      <c r="Q566" s="860"/>
      <c r="R566" s="860"/>
      <c r="S566" s="860"/>
      <c r="T566" s="860"/>
      <c r="U566" s="860"/>
      <c r="V566" s="860"/>
      <c r="W566" s="860"/>
      <c r="X566" s="860"/>
      <c r="Y566" s="860"/>
      <c r="Z566" s="860"/>
      <c r="AA566" s="860"/>
      <c r="AB566" s="860"/>
      <c r="AC566" s="860"/>
      <c r="AD566" s="860"/>
      <c r="AE566" s="860"/>
    </row>
    <row r="567" spans="1:31" ht="15.75" customHeight="1" x14ac:dyDescent="0.25">
      <c r="A567" s="911"/>
      <c r="B567" s="860"/>
      <c r="C567" s="860"/>
      <c r="D567" s="860"/>
      <c r="E567" s="860"/>
      <c r="F567" s="860"/>
      <c r="G567" s="868"/>
      <c r="H567" s="860"/>
      <c r="I567" s="860"/>
      <c r="J567" s="860"/>
      <c r="K567" s="860"/>
      <c r="L567" s="860"/>
      <c r="M567" s="860"/>
      <c r="N567" s="860"/>
      <c r="O567" s="860"/>
      <c r="P567" s="860"/>
      <c r="Q567" s="860"/>
      <c r="R567" s="860"/>
      <c r="S567" s="860"/>
      <c r="T567" s="860"/>
      <c r="U567" s="860"/>
      <c r="V567" s="860"/>
      <c r="W567" s="860"/>
      <c r="X567" s="860"/>
      <c r="Y567" s="860"/>
      <c r="Z567" s="860"/>
      <c r="AA567" s="860"/>
      <c r="AB567" s="860"/>
      <c r="AC567" s="860"/>
      <c r="AD567" s="860"/>
      <c r="AE567" s="860"/>
    </row>
    <row r="568" spans="1:31" ht="15.75" customHeight="1" x14ac:dyDescent="0.25">
      <c r="A568" s="911"/>
      <c r="B568" s="860"/>
      <c r="C568" s="860"/>
      <c r="D568" s="860"/>
      <c r="E568" s="860"/>
      <c r="F568" s="860"/>
      <c r="G568" s="868"/>
      <c r="H568" s="860"/>
      <c r="I568" s="860"/>
      <c r="J568" s="860"/>
      <c r="K568" s="860"/>
      <c r="L568" s="860"/>
      <c r="M568" s="860"/>
      <c r="N568" s="860"/>
      <c r="O568" s="860"/>
      <c r="P568" s="860"/>
      <c r="Q568" s="860"/>
      <c r="R568" s="860"/>
      <c r="S568" s="860"/>
      <c r="T568" s="860"/>
      <c r="U568" s="860"/>
      <c r="V568" s="860"/>
      <c r="W568" s="860"/>
      <c r="X568" s="860"/>
      <c r="Y568" s="860"/>
      <c r="Z568" s="860"/>
      <c r="AA568" s="860"/>
      <c r="AB568" s="860"/>
      <c r="AC568" s="860"/>
      <c r="AD568" s="860"/>
      <c r="AE568" s="860"/>
    </row>
    <row r="569" spans="1:31" ht="15.75" customHeight="1" x14ac:dyDescent="0.25">
      <c r="A569" s="911"/>
      <c r="B569" s="860"/>
      <c r="C569" s="860"/>
      <c r="D569" s="860"/>
      <c r="E569" s="860"/>
      <c r="F569" s="860"/>
      <c r="G569" s="868"/>
      <c r="H569" s="860"/>
      <c r="I569" s="860"/>
      <c r="J569" s="860"/>
      <c r="K569" s="860"/>
      <c r="L569" s="860"/>
      <c r="M569" s="860"/>
      <c r="N569" s="860"/>
      <c r="O569" s="860"/>
      <c r="P569" s="860"/>
      <c r="Q569" s="860"/>
      <c r="R569" s="860"/>
      <c r="S569" s="860"/>
      <c r="T569" s="860"/>
      <c r="U569" s="860"/>
      <c r="V569" s="860"/>
      <c r="W569" s="860"/>
      <c r="X569" s="860"/>
      <c r="Y569" s="860"/>
      <c r="Z569" s="860"/>
      <c r="AA569" s="860"/>
      <c r="AB569" s="860"/>
      <c r="AC569" s="860"/>
      <c r="AD569" s="860"/>
      <c r="AE569" s="860"/>
    </row>
    <row r="570" spans="1:31" ht="15.75" customHeight="1" x14ac:dyDescent="0.25">
      <c r="A570" s="911"/>
      <c r="B570" s="860"/>
      <c r="C570" s="860"/>
      <c r="D570" s="860"/>
      <c r="E570" s="860"/>
      <c r="F570" s="860"/>
      <c r="G570" s="868"/>
      <c r="H570" s="860"/>
      <c r="I570" s="860"/>
      <c r="J570" s="860"/>
      <c r="K570" s="860"/>
      <c r="L570" s="860"/>
      <c r="M570" s="860"/>
      <c r="N570" s="860"/>
      <c r="O570" s="860"/>
      <c r="P570" s="860"/>
      <c r="Q570" s="860"/>
      <c r="R570" s="860"/>
      <c r="S570" s="860"/>
      <c r="T570" s="860"/>
      <c r="U570" s="860"/>
      <c r="V570" s="860"/>
      <c r="W570" s="860"/>
      <c r="X570" s="860"/>
      <c r="Y570" s="860"/>
      <c r="Z570" s="860"/>
      <c r="AA570" s="860"/>
      <c r="AB570" s="860"/>
      <c r="AC570" s="860"/>
      <c r="AD570" s="860"/>
      <c r="AE570" s="860"/>
    </row>
    <row r="571" spans="1:31" ht="15.75" customHeight="1" x14ac:dyDescent="0.25">
      <c r="A571" s="911"/>
      <c r="B571" s="860"/>
      <c r="C571" s="860"/>
      <c r="D571" s="860"/>
      <c r="E571" s="860"/>
      <c r="F571" s="860"/>
      <c r="G571" s="868"/>
      <c r="H571" s="860"/>
      <c r="I571" s="860"/>
      <c r="J571" s="860"/>
      <c r="K571" s="860"/>
      <c r="L571" s="860"/>
      <c r="M571" s="860"/>
      <c r="N571" s="860"/>
      <c r="O571" s="860"/>
      <c r="P571" s="860"/>
      <c r="Q571" s="860"/>
      <c r="R571" s="860"/>
      <c r="S571" s="860"/>
      <c r="T571" s="860"/>
      <c r="U571" s="860"/>
      <c r="V571" s="860"/>
      <c r="W571" s="860"/>
      <c r="X571" s="860"/>
      <c r="Y571" s="860"/>
      <c r="Z571" s="860"/>
      <c r="AA571" s="860"/>
      <c r="AB571" s="860"/>
      <c r="AC571" s="860"/>
      <c r="AD571" s="860"/>
      <c r="AE571" s="860"/>
    </row>
    <row r="572" spans="1:31" ht="15.75" customHeight="1" x14ac:dyDescent="0.25">
      <c r="A572" s="911"/>
      <c r="B572" s="860"/>
      <c r="C572" s="860"/>
      <c r="D572" s="860"/>
      <c r="E572" s="860"/>
      <c r="F572" s="860"/>
      <c r="G572" s="868"/>
      <c r="H572" s="860"/>
      <c r="I572" s="860"/>
      <c r="J572" s="860"/>
      <c r="K572" s="860"/>
      <c r="L572" s="860"/>
      <c r="M572" s="860"/>
      <c r="N572" s="860"/>
      <c r="O572" s="860"/>
      <c r="P572" s="860"/>
      <c r="Q572" s="860"/>
      <c r="R572" s="860"/>
      <c r="S572" s="860"/>
      <c r="T572" s="860"/>
      <c r="U572" s="860"/>
      <c r="V572" s="860"/>
      <c r="W572" s="860"/>
      <c r="X572" s="860"/>
      <c r="Y572" s="860"/>
      <c r="Z572" s="860"/>
      <c r="AA572" s="860"/>
      <c r="AB572" s="860"/>
      <c r="AC572" s="860"/>
      <c r="AD572" s="860"/>
      <c r="AE572" s="860"/>
    </row>
    <row r="573" spans="1:31" ht="15.75" customHeight="1" x14ac:dyDescent="0.25">
      <c r="A573" s="911"/>
      <c r="B573" s="860"/>
      <c r="C573" s="860"/>
      <c r="D573" s="860"/>
      <c r="E573" s="860"/>
      <c r="F573" s="860"/>
      <c r="G573" s="868"/>
      <c r="H573" s="860"/>
      <c r="I573" s="860"/>
      <c r="J573" s="860"/>
      <c r="K573" s="860"/>
      <c r="L573" s="860"/>
      <c r="M573" s="860"/>
      <c r="N573" s="860"/>
      <c r="O573" s="860"/>
      <c r="P573" s="860"/>
      <c r="Q573" s="860"/>
      <c r="R573" s="860"/>
      <c r="S573" s="860"/>
      <c r="T573" s="860"/>
      <c r="U573" s="860"/>
      <c r="V573" s="860"/>
      <c r="W573" s="860"/>
      <c r="X573" s="860"/>
      <c r="Y573" s="860"/>
      <c r="Z573" s="860"/>
      <c r="AA573" s="860"/>
      <c r="AB573" s="860"/>
      <c r="AC573" s="860"/>
      <c r="AD573" s="860"/>
      <c r="AE573" s="860"/>
    </row>
    <row r="574" spans="1:31" ht="15.75" customHeight="1" x14ac:dyDescent="0.25">
      <c r="A574" s="911"/>
      <c r="B574" s="860"/>
      <c r="C574" s="860"/>
      <c r="D574" s="860"/>
      <c r="E574" s="860"/>
      <c r="F574" s="860"/>
      <c r="G574" s="868"/>
      <c r="H574" s="860"/>
      <c r="I574" s="860"/>
      <c r="J574" s="860"/>
      <c r="K574" s="860"/>
      <c r="L574" s="860"/>
      <c r="M574" s="860"/>
      <c r="N574" s="860"/>
      <c r="O574" s="860"/>
      <c r="P574" s="860"/>
      <c r="Q574" s="860"/>
      <c r="R574" s="860"/>
      <c r="S574" s="860"/>
      <c r="T574" s="860"/>
      <c r="U574" s="860"/>
      <c r="V574" s="860"/>
      <c r="W574" s="860"/>
      <c r="X574" s="860"/>
      <c r="Y574" s="860"/>
      <c r="Z574" s="860"/>
      <c r="AA574" s="860"/>
      <c r="AB574" s="860"/>
      <c r="AC574" s="860"/>
      <c r="AD574" s="860"/>
      <c r="AE574" s="860"/>
    </row>
    <row r="575" spans="1:31" ht="15.75" customHeight="1" x14ac:dyDescent="0.25">
      <c r="A575" s="911"/>
      <c r="B575" s="860"/>
      <c r="C575" s="860"/>
      <c r="D575" s="860"/>
      <c r="E575" s="860"/>
      <c r="F575" s="860"/>
      <c r="G575" s="868"/>
      <c r="H575" s="860"/>
      <c r="I575" s="860"/>
      <c r="J575" s="860"/>
      <c r="K575" s="860"/>
      <c r="L575" s="860"/>
      <c r="M575" s="860"/>
      <c r="N575" s="860"/>
      <c r="O575" s="860"/>
      <c r="P575" s="860"/>
      <c r="Q575" s="860"/>
      <c r="R575" s="860"/>
      <c r="S575" s="860"/>
      <c r="T575" s="860"/>
      <c r="U575" s="860"/>
      <c r="V575" s="860"/>
      <c r="W575" s="860"/>
      <c r="X575" s="860"/>
      <c r="Y575" s="860"/>
      <c r="Z575" s="860"/>
      <c r="AA575" s="860"/>
      <c r="AB575" s="860"/>
      <c r="AC575" s="860"/>
      <c r="AD575" s="860"/>
      <c r="AE575" s="860"/>
    </row>
    <row r="576" spans="1:31" ht="15.75" customHeight="1" x14ac:dyDescent="0.25">
      <c r="A576" s="911"/>
      <c r="B576" s="860"/>
      <c r="C576" s="860"/>
      <c r="D576" s="860"/>
      <c r="E576" s="860"/>
      <c r="F576" s="860"/>
      <c r="G576" s="868"/>
      <c r="H576" s="860"/>
      <c r="I576" s="860"/>
      <c r="J576" s="860"/>
      <c r="K576" s="860"/>
      <c r="L576" s="860"/>
      <c r="M576" s="860"/>
      <c r="N576" s="860"/>
      <c r="O576" s="860"/>
      <c r="P576" s="860"/>
      <c r="Q576" s="860"/>
      <c r="R576" s="860"/>
      <c r="S576" s="860"/>
      <c r="T576" s="860"/>
      <c r="U576" s="860"/>
      <c r="V576" s="860"/>
      <c r="W576" s="860"/>
      <c r="X576" s="860"/>
      <c r="Y576" s="860"/>
      <c r="Z576" s="860"/>
      <c r="AA576" s="860"/>
      <c r="AB576" s="860"/>
      <c r="AC576" s="860"/>
      <c r="AD576" s="860"/>
      <c r="AE576" s="860"/>
    </row>
    <row r="577" spans="1:31" ht="15.75" customHeight="1" x14ac:dyDescent="0.25">
      <c r="A577" s="911"/>
      <c r="B577" s="860"/>
      <c r="C577" s="860"/>
      <c r="D577" s="860"/>
      <c r="E577" s="860"/>
      <c r="F577" s="860"/>
      <c r="G577" s="868"/>
      <c r="H577" s="860"/>
      <c r="I577" s="860"/>
      <c r="J577" s="860"/>
      <c r="K577" s="860"/>
      <c r="L577" s="860"/>
      <c r="M577" s="860"/>
      <c r="N577" s="860"/>
      <c r="O577" s="860"/>
      <c r="P577" s="860"/>
      <c r="Q577" s="860"/>
      <c r="R577" s="860"/>
      <c r="S577" s="860"/>
      <c r="T577" s="860"/>
      <c r="U577" s="860"/>
      <c r="V577" s="860"/>
      <c r="W577" s="860"/>
      <c r="X577" s="860"/>
      <c r="Y577" s="860"/>
      <c r="Z577" s="860"/>
      <c r="AA577" s="860"/>
      <c r="AB577" s="860"/>
      <c r="AC577" s="860"/>
      <c r="AD577" s="860"/>
      <c r="AE577" s="860"/>
    </row>
    <row r="578" spans="1:31" ht="15.75" customHeight="1" x14ac:dyDescent="0.25">
      <c r="A578" s="911"/>
      <c r="B578" s="860"/>
      <c r="C578" s="860"/>
      <c r="D578" s="860"/>
      <c r="E578" s="860"/>
      <c r="F578" s="860"/>
      <c r="G578" s="868"/>
      <c r="H578" s="860"/>
      <c r="I578" s="860"/>
      <c r="J578" s="860"/>
      <c r="K578" s="860"/>
      <c r="L578" s="860"/>
      <c r="M578" s="860"/>
      <c r="N578" s="860"/>
      <c r="O578" s="860"/>
      <c r="P578" s="860"/>
      <c r="Q578" s="860"/>
      <c r="R578" s="860"/>
      <c r="S578" s="860"/>
      <c r="T578" s="860"/>
      <c r="U578" s="860"/>
      <c r="V578" s="860"/>
      <c r="W578" s="860"/>
      <c r="X578" s="860"/>
      <c r="Y578" s="860"/>
      <c r="Z578" s="860"/>
      <c r="AA578" s="860"/>
      <c r="AB578" s="860"/>
      <c r="AC578" s="860"/>
      <c r="AD578" s="860"/>
      <c r="AE578" s="860"/>
    </row>
    <row r="579" spans="1:31" ht="15.75" customHeight="1" x14ac:dyDescent="0.25">
      <c r="A579" s="911"/>
      <c r="B579" s="860"/>
      <c r="C579" s="860"/>
      <c r="D579" s="860"/>
      <c r="E579" s="860"/>
      <c r="F579" s="860"/>
      <c r="G579" s="868"/>
      <c r="H579" s="860"/>
      <c r="I579" s="860"/>
      <c r="J579" s="860"/>
      <c r="K579" s="860"/>
      <c r="L579" s="860"/>
      <c r="M579" s="860"/>
      <c r="N579" s="860"/>
      <c r="O579" s="860"/>
      <c r="P579" s="860"/>
      <c r="Q579" s="860"/>
      <c r="R579" s="860"/>
      <c r="S579" s="860"/>
      <c r="T579" s="860"/>
      <c r="U579" s="860"/>
      <c r="V579" s="860"/>
      <c r="W579" s="860"/>
      <c r="X579" s="860"/>
      <c r="Y579" s="860"/>
      <c r="Z579" s="860"/>
      <c r="AA579" s="860"/>
      <c r="AB579" s="860"/>
      <c r="AC579" s="860"/>
      <c r="AD579" s="860"/>
      <c r="AE579" s="860"/>
    </row>
    <row r="580" spans="1:31" ht="15.75" customHeight="1" x14ac:dyDescent="0.25">
      <c r="A580" s="911"/>
      <c r="B580" s="860"/>
      <c r="C580" s="860"/>
      <c r="D580" s="860"/>
      <c r="E580" s="860"/>
      <c r="F580" s="860"/>
      <c r="G580" s="868"/>
      <c r="H580" s="860"/>
      <c r="I580" s="860"/>
      <c r="J580" s="860"/>
      <c r="K580" s="860"/>
      <c r="L580" s="860"/>
      <c r="M580" s="860"/>
      <c r="N580" s="860"/>
      <c r="O580" s="860"/>
      <c r="P580" s="860"/>
      <c r="Q580" s="860"/>
      <c r="R580" s="860"/>
      <c r="S580" s="860"/>
      <c r="T580" s="860"/>
      <c r="U580" s="860"/>
      <c r="V580" s="860"/>
      <c r="W580" s="860"/>
      <c r="X580" s="860"/>
      <c r="Y580" s="860"/>
      <c r="Z580" s="860"/>
      <c r="AA580" s="860"/>
      <c r="AB580" s="860"/>
      <c r="AC580" s="860"/>
      <c r="AD580" s="860"/>
      <c r="AE580" s="860"/>
    </row>
    <row r="581" spans="1:31" ht="15.75" customHeight="1" x14ac:dyDescent="0.25">
      <c r="A581" s="911"/>
      <c r="B581" s="860"/>
      <c r="C581" s="860"/>
      <c r="D581" s="860"/>
      <c r="E581" s="860"/>
      <c r="F581" s="860"/>
      <c r="G581" s="868"/>
      <c r="H581" s="860"/>
      <c r="I581" s="860"/>
      <c r="J581" s="860"/>
      <c r="K581" s="860"/>
      <c r="L581" s="860"/>
      <c r="M581" s="860"/>
      <c r="N581" s="860"/>
      <c r="O581" s="860"/>
      <c r="P581" s="860"/>
      <c r="Q581" s="860"/>
      <c r="R581" s="860"/>
      <c r="S581" s="860"/>
      <c r="T581" s="860"/>
      <c r="U581" s="860"/>
      <c r="V581" s="860"/>
      <c r="W581" s="860"/>
      <c r="X581" s="860"/>
      <c r="Y581" s="860"/>
      <c r="Z581" s="860"/>
      <c r="AA581" s="860"/>
      <c r="AB581" s="860"/>
      <c r="AC581" s="860"/>
      <c r="AD581" s="860"/>
      <c r="AE581" s="860"/>
    </row>
    <row r="582" spans="1:31" ht="15.75" customHeight="1" x14ac:dyDescent="0.25">
      <c r="A582" s="911"/>
      <c r="B582" s="860"/>
      <c r="C582" s="860"/>
      <c r="D582" s="860"/>
      <c r="E582" s="860"/>
      <c r="F582" s="860"/>
      <c r="G582" s="868"/>
      <c r="H582" s="860"/>
      <c r="I582" s="860"/>
      <c r="J582" s="860"/>
      <c r="K582" s="860"/>
      <c r="L582" s="860"/>
      <c r="M582" s="860"/>
      <c r="N582" s="860"/>
      <c r="O582" s="860"/>
      <c r="P582" s="860"/>
      <c r="Q582" s="860"/>
      <c r="R582" s="860"/>
      <c r="S582" s="860"/>
      <c r="T582" s="860"/>
      <c r="U582" s="860"/>
      <c r="V582" s="860"/>
      <c r="W582" s="860"/>
      <c r="X582" s="860"/>
      <c r="Y582" s="860"/>
      <c r="Z582" s="860"/>
      <c r="AA582" s="860"/>
      <c r="AB582" s="860"/>
      <c r="AC582" s="860"/>
      <c r="AD582" s="860"/>
      <c r="AE582" s="860"/>
    </row>
    <row r="583" spans="1:31" ht="15.75" customHeight="1" x14ac:dyDescent="0.25">
      <c r="A583" s="911"/>
      <c r="B583" s="860"/>
      <c r="C583" s="860"/>
      <c r="D583" s="860"/>
      <c r="E583" s="860"/>
      <c r="F583" s="860"/>
      <c r="G583" s="868"/>
      <c r="H583" s="860"/>
      <c r="I583" s="860"/>
      <c r="J583" s="860"/>
      <c r="K583" s="860"/>
      <c r="L583" s="860"/>
      <c r="M583" s="860"/>
      <c r="N583" s="860"/>
      <c r="O583" s="860"/>
      <c r="P583" s="860"/>
      <c r="Q583" s="860"/>
      <c r="R583" s="860"/>
      <c r="S583" s="860"/>
      <c r="T583" s="860"/>
      <c r="U583" s="860"/>
      <c r="V583" s="860"/>
      <c r="W583" s="860"/>
      <c r="X583" s="860"/>
      <c r="Y583" s="860"/>
      <c r="Z583" s="860"/>
      <c r="AA583" s="860"/>
      <c r="AB583" s="860"/>
      <c r="AC583" s="860"/>
      <c r="AD583" s="860"/>
      <c r="AE583" s="860"/>
    </row>
    <row r="584" spans="1:31" ht="15.75" customHeight="1" x14ac:dyDescent="0.25">
      <c r="A584" s="911"/>
      <c r="B584" s="860"/>
      <c r="C584" s="860"/>
      <c r="D584" s="860"/>
      <c r="E584" s="860"/>
      <c r="F584" s="860"/>
      <c r="G584" s="868"/>
      <c r="H584" s="860"/>
      <c r="I584" s="860"/>
      <c r="J584" s="860"/>
      <c r="K584" s="860"/>
      <c r="L584" s="860"/>
      <c r="M584" s="860"/>
      <c r="N584" s="860"/>
      <c r="O584" s="860"/>
      <c r="P584" s="860"/>
      <c r="Q584" s="860"/>
      <c r="R584" s="860"/>
      <c r="S584" s="860"/>
      <c r="T584" s="860"/>
      <c r="U584" s="860"/>
      <c r="V584" s="860"/>
      <c r="W584" s="860"/>
      <c r="X584" s="860"/>
      <c r="Y584" s="860"/>
      <c r="Z584" s="860"/>
      <c r="AA584" s="860"/>
      <c r="AB584" s="860"/>
      <c r="AC584" s="860"/>
      <c r="AD584" s="860"/>
      <c r="AE584" s="860"/>
    </row>
    <row r="585" spans="1:31" ht="15.75" customHeight="1" x14ac:dyDescent="0.25">
      <c r="A585" s="911"/>
      <c r="B585" s="860"/>
      <c r="C585" s="860"/>
      <c r="D585" s="860"/>
      <c r="E585" s="860"/>
      <c r="F585" s="860"/>
      <c r="G585" s="868"/>
      <c r="H585" s="860"/>
      <c r="I585" s="860"/>
      <c r="J585" s="860"/>
      <c r="K585" s="860"/>
      <c r="L585" s="860"/>
      <c r="M585" s="860"/>
      <c r="N585" s="860"/>
      <c r="O585" s="860"/>
      <c r="P585" s="860"/>
      <c r="Q585" s="860"/>
      <c r="R585" s="860"/>
      <c r="S585" s="860"/>
      <c r="T585" s="860"/>
      <c r="U585" s="860"/>
      <c r="V585" s="860"/>
      <c r="W585" s="860"/>
      <c r="X585" s="860"/>
      <c r="Y585" s="860"/>
      <c r="Z585" s="860"/>
      <c r="AA585" s="860"/>
      <c r="AB585" s="860"/>
      <c r="AC585" s="860"/>
      <c r="AD585" s="860"/>
      <c r="AE585" s="860"/>
    </row>
    <row r="586" spans="1:31" ht="15.75" customHeight="1" x14ac:dyDescent="0.25">
      <c r="A586" s="911"/>
      <c r="B586" s="860"/>
      <c r="C586" s="860"/>
      <c r="D586" s="860"/>
      <c r="E586" s="860"/>
      <c r="F586" s="860"/>
      <c r="G586" s="868"/>
      <c r="H586" s="860"/>
      <c r="I586" s="860"/>
      <c r="J586" s="860"/>
      <c r="K586" s="860"/>
      <c r="L586" s="860"/>
      <c r="M586" s="860"/>
      <c r="N586" s="860"/>
      <c r="O586" s="860"/>
      <c r="P586" s="860"/>
      <c r="Q586" s="860"/>
      <c r="R586" s="860"/>
      <c r="S586" s="860"/>
      <c r="T586" s="860"/>
      <c r="U586" s="860"/>
      <c r="V586" s="860"/>
      <c r="W586" s="860"/>
      <c r="X586" s="860"/>
      <c r="Y586" s="860"/>
      <c r="Z586" s="860"/>
      <c r="AA586" s="860"/>
      <c r="AB586" s="860"/>
      <c r="AC586" s="860"/>
      <c r="AD586" s="860"/>
      <c r="AE586" s="860"/>
    </row>
    <row r="587" spans="1:31" ht="15.75" customHeight="1" x14ac:dyDescent="0.25">
      <c r="A587" s="911"/>
      <c r="B587" s="860"/>
      <c r="C587" s="860"/>
      <c r="D587" s="860"/>
      <c r="E587" s="860"/>
      <c r="F587" s="860"/>
      <c r="G587" s="868"/>
      <c r="H587" s="860"/>
      <c r="I587" s="860"/>
      <c r="J587" s="860"/>
      <c r="K587" s="860"/>
      <c r="L587" s="860"/>
      <c r="M587" s="860"/>
      <c r="N587" s="860"/>
      <c r="O587" s="860"/>
      <c r="P587" s="860"/>
      <c r="Q587" s="860"/>
      <c r="R587" s="860"/>
      <c r="S587" s="860"/>
      <c r="T587" s="860"/>
      <c r="U587" s="860"/>
      <c r="V587" s="860"/>
      <c r="W587" s="860"/>
      <c r="X587" s="860"/>
      <c r="Y587" s="860"/>
      <c r="Z587" s="860"/>
      <c r="AA587" s="860"/>
      <c r="AB587" s="860"/>
      <c r="AC587" s="860"/>
      <c r="AD587" s="860"/>
      <c r="AE587" s="860"/>
    </row>
    <row r="588" spans="1:31" ht="15.75" customHeight="1" x14ac:dyDescent="0.25">
      <c r="A588" s="911"/>
      <c r="B588" s="860"/>
      <c r="C588" s="860"/>
      <c r="D588" s="860"/>
      <c r="E588" s="860"/>
      <c r="F588" s="860"/>
      <c r="G588" s="868"/>
      <c r="H588" s="860"/>
      <c r="I588" s="860"/>
      <c r="J588" s="860"/>
      <c r="K588" s="860"/>
      <c r="L588" s="860"/>
      <c r="M588" s="860"/>
      <c r="N588" s="860"/>
      <c r="O588" s="860"/>
      <c r="P588" s="860"/>
      <c r="Q588" s="860"/>
      <c r="R588" s="860"/>
      <c r="S588" s="860"/>
      <c r="T588" s="860"/>
      <c r="U588" s="860"/>
      <c r="V588" s="860"/>
      <c r="W588" s="860"/>
      <c r="X588" s="860"/>
      <c r="Y588" s="860"/>
      <c r="Z588" s="860"/>
      <c r="AA588" s="860"/>
      <c r="AB588" s="860"/>
      <c r="AC588" s="860"/>
      <c r="AD588" s="860"/>
      <c r="AE588" s="860"/>
    </row>
    <row r="589" spans="1:31" ht="15.75" customHeight="1" x14ac:dyDescent="0.25">
      <c r="A589" s="911"/>
      <c r="B589" s="860"/>
      <c r="C589" s="860"/>
      <c r="D589" s="860"/>
      <c r="E589" s="860"/>
      <c r="F589" s="860"/>
      <c r="G589" s="868"/>
      <c r="H589" s="860"/>
      <c r="I589" s="860"/>
      <c r="J589" s="860"/>
      <c r="K589" s="860"/>
      <c r="L589" s="860"/>
      <c r="M589" s="860"/>
      <c r="N589" s="860"/>
      <c r="O589" s="860"/>
      <c r="P589" s="860"/>
      <c r="Q589" s="860"/>
      <c r="R589" s="860"/>
      <c r="S589" s="860"/>
      <c r="T589" s="860"/>
      <c r="U589" s="860"/>
      <c r="V589" s="860"/>
      <c r="W589" s="860"/>
      <c r="X589" s="860"/>
      <c r="Y589" s="860"/>
      <c r="Z589" s="860"/>
      <c r="AA589" s="860"/>
      <c r="AB589" s="860"/>
      <c r="AC589" s="860"/>
      <c r="AD589" s="860"/>
      <c r="AE589" s="860"/>
    </row>
    <row r="590" spans="1:31" ht="15.75" customHeight="1" x14ac:dyDescent="0.25">
      <c r="A590" s="911"/>
      <c r="B590" s="860"/>
      <c r="C590" s="860"/>
      <c r="D590" s="860"/>
      <c r="E590" s="860"/>
      <c r="F590" s="860"/>
      <c r="G590" s="868"/>
      <c r="H590" s="860"/>
      <c r="I590" s="860"/>
      <c r="J590" s="860"/>
      <c r="K590" s="860"/>
      <c r="L590" s="860"/>
      <c r="M590" s="860"/>
      <c r="N590" s="860"/>
      <c r="O590" s="860"/>
      <c r="P590" s="860"/>
      <c r="Q590" s="860"/>
      <c r="R590" s="860"/>
      <c r="S590" s="860"/>
      <c r="T590" s="860"/>
      <c r="U590" s="860"/>
      <c r="V590" s="860"/>
      <c r="W590" s="860"/>
      <c r="X590" s="860"/>
      <c r="Y590" s="860"/>
      <c r="Z590" s="860"/>
      <c r="AA590" s="860"/>
      <c r="AB590" s="860"/>
      <c r="AC590" s="860"/>
      <c r="AD590" s="860"/>
      <c r="AE590" s="860"/>
    </row>
    <row r="591" spans="1:31" ht="15.75" customHeight="1" x14ac:dyDescent="0.25">
      <c r="A591" s="911"/>
      <c r="B591" s="860"/>
      <c r="C591" s="860"/>
      <c r="D591" s="860"/>
      <c r="E591" s="860"/>
      <c r="F591" s="860"/>
      <c r="G591" s="868"/>
      <c r="H591" s="860"/>
      <c r="I591" s="860"/>
      <c r="J591" s="860"/>
      <c r="K591" s="860"/>
      <c r="L591" s="860"/>
      <c r="M591" s="860"/>
      <c r="N591" s="860"/>
      <c r="O591" s="860"/>
      <c r="P591" s="860"/>
      <c r="Q591" s="860"/>
      <c r="R591" s="860"/>
      <c r="S591" s="860"/>
      <c r="T591" s="860"/>
      <c r="U591" s="860"/>
      <c r="V591" s="860"/>
      <c r="W591" s="860"/>
      <c r="X591" s="860"/>
      <c r="Y591" s="860"/>
      <c r="Z591" s="860"/>
      <c r="AA591" s="860"/>
      <c r="AB591" s="860"/>
      <c r="AC591" s="860"/>
      <c r="AD591" s="860"/>
      <c r="AE591" s="860"/>
    </row>
    <row r="592" spans="1:31" ht="15.75" customHeight="1" x14ac:dyDescent="0.25">
      <c r="A592" s="911"/>
      <c r="B592" s="860"/>
      <c r="C592" s="860"/>
      <c r="D592" s="860"/>
      <c r="E592" s="860"/>
      <c r="F592" s="860"/>
      <c r="G592" s="868"/>
      <c r="H592" s="860"/>
      <c r="I592" s="860"/>
      <c r="J592" s="860"/>
      <c r="K592" s="860"/>
      <c r="L592" s="860"/>
      <c r="M592" s="860"/>
      <c r="N592" s="860"/>
      <c r="O592" s="860"/>
      <c r="P592" s="860"/>
      <c r="Q592" s="860"/>
      <c r="R592" s="860"/>
      <c r="S592" s="860"/>
      <c r="T592" s="860"/>
      <c r="U592" s="860"/>
      <c r="V592" s="860"/>
      <c r="W592" s="860"/>
      <c r="X592" s="860"/>
      <c r="Y592" s="860"/>
      <c r="Z592" s="860"/>
      <c r="AA592" s="860"/>
      <c r="AB592" s="860"/>
      <c r="AC592" s="860"/>
      <c r="AD592" s="860"/>
      <c r="AE592" s="860"/>
    </row>
    <row r="593" spans="1:31" ht="15.75" customHeight="1" x14ac:dyDescent="0.25">
      <c r="A593" s="911"/>
      <c r="B593" s="860"/>
      <c r="C593" s="860"/>
      <c r="D593" s="860"/>
      <c r="E593" s="860"/>
      <c r="F593" s="860"/>
      <c r="G593" s="868"/>
      <c r="H593" s="860"/>
      <c r="I593" s="860"/>
      <c r="J593" s="860"/>
      <c r="K593" s="860"/>
      <c r="L593" s="860"/>
      <c r="M593" s="860"/>
      <c r="N593" s="860"/>
      <c r="O593" s="860"/>
      <c r="P593" s="860"/>
      <c r="Q593" s="860"/>
      <c r="R593" s="860"/>
      <c r="S593" s="860"/>
      <c r="T593" s="860"/>
      <c r="U593" s="860"/>
      <c r="V593" s="860"/>
      <c r="W593" s="860"/>
      <c r="X593" s="860"/>
      <c r="Y593" s="860"/>
      <c r="Z593" s="860"/>
      <c r="AA593" s="860"/>
      <c r="AB593" s="860"/>
      <c r="AC593" s="860"/>
      <c r="AD593" s="860"/>
      <c r="AE593" s="860"/>
    </row>
    <row r="594" spans="1:31" ht="15.75" customHeight="1" x14ac:dyDescent="0.25">
      <c r="A594" s="911"/>
      <c r="B594" s="860"/>
      <c r="C594" s="860"/>
      <c r="D594" s="860"/>
      <c r="E594" s="860"/>
      <c r="F594" s="860"/>
      <c r="G594" s="868"/>
      <c r="H594" s="860"/>
      <c r="I594" s="860"/>
      <c r="J594" s="860"/>
      <c r="K594" s="860"/>
      <c r="L594" s="860"/>
      <c r="M594" s="860"/>
      <c r="N594" s="860"/>
      <c r="O594" s="860"/>
      <c r="P594" s="860"/>
      <c r="Q594" s="860"/>
      <c r="R594" s="860"/>
      <c r="S594" s="860"/>
      <c r="T594" s="860"/>
      <c r="U594" s="860"/>
      <c r="V594" s="860"/>
      <c r="W594" s="860"/>
      <c r="X594" s="860"/>
      <c r="Y594" s="860"/>
      <c r="Z594" s="860"/>
      <c r="AA594" s="860"/>
      <c r="AB594" s="860"/>
      <c r="AC594" s="860"/>
      <c r="AD594" s="860"/>
      <c r="AE594" s="860"/>
    </row>
    <row r="595" spans="1:31" ht="15.75" customHeight="1" x14ac:dyDescent="0.25">
      <c r="A595" s="911"/>
      <c r="B595" s="860"/>
      <c r="C595" s="860"/>
      <c r="D595" s="860"/>
      <c r="E595" s="860"/>
      <c r="F595" s="860"/>
      <c r="G595" s="868"/>
      <c r="H595" s="860"/>
      <c r="I595" s="860"/>
      <c r="J595" s="860"/>
      <c r="K595" s="860"/>
      <c r="L595" s="860"/>
      <c r="M595" s="860"/>
      <c r="N595" s="860"/>
      <c r="O595" s="860"/>
      <c r="P595" s="860"/>
      <c r="Q595" s="860"/>
      <c r="R595" s="860"/>
      <c r="S595" s="860"/>
      <c r="T595" s="860"/>
      <c r="U595" s="860"/>
      <c r="V595" s="860"/>
      <c r="W595" s="860"/>
      <c r="X595" s="860"/>
      <c r="Y595" s="860"/>
      <c r="Z595" s="860"/>
      <c r="AA595" s="860"/>
      <c r="AB595" s="860"/>
      <c r="AC595" s="860"/>
      <c r="AD595" s="860"/>
      <c r="AE595" s="860"/>
    </row>
    <row r="596" spans="1:31" ht="15.75" customHeight="1" x14ac:dyDescent="0.25">
      <c r="A596" s="911"/>
      <c r="B596" s="860"/>
      <c r="C596" s="860"/>
      <c r="D596" s="860"/>
      <c r="E596" s="860"/>
      <c r="F596" s="860"/>
      <c r="G596" s="868"/>
      <c r="H596" s="860"/>
      <c r="I596" s="860"/>
      <c r="J596" s="860"/>
      <c r="K596" s="860"/>
      <c r="L596" s="860"/>
      <c r="M596" s="860"/>
      <c r="N596" s="860"/>
      <c r="O596" s="860"/>
      <c r="P596" s="860"/>
      <c r="Q596" s="860"/>
      <c r="R596" s="860"/>
      <c r="S596" s="860"/>
      <c r="T596" s="860"/>
      <c r="U596" s="860"/>
      <c r="V596" s="860"/>
      <c r="W596" s="860"/>
      <c r="X596" s="860"/>
      <c r="Y596" s="860"/>
      <c r="Z596" s="860"/>
      <c r="AA596" s="860"/>
      <c r="AB596" s="860"/>
      <c r="AC596" s="860"/>
      <c r="AD596" s="860"/>
      <c r="AE596" s="860"/>
    </row>
    <row r="597" spans="1:31" ht="15.75" customHeight="1" x14ac:dyDescent="0.25">
      <c r="A597" s="911"/>
      <c r="B597" s="860"/>
      <c r="C597" s="860"/>
      <c r="D597" s="860"/>
      <c r="E597" s="860"/>
      <c r="F597" s="860"/>
      <c r="G597" s="868"/>
      <c r="H597" s="860"/>
      <c r="I597" s="860"/>
      <c r="J597" s="860"/>
      <c r="K597" s="860"/>
      <c r="L597" s="860"/>
      <c r="M597" s="860"/>
      <c r="N597" s="860"/>
      <c r="O597" s="860"/>
      <c r="P597" s="860"/>
      <c r="Q597" s="860"/>
      <c r="R597" s="860"/>
      <c r="S597" s="860"/>
      <c r="T597" s="860"/>
      <c r="U597" s="860"/>
      <c r="V597" s="860"/>
      <c r="W597" s="860"/>
      <c r="X597" s="860"/>
      <c r="Y597" s="860"/>
      <c r="Z597" s="860"/>
      <c r="AA597" s="860"/>
      <c r="AB597" s="860"/>
      <c r="AC597" s="860"/>
      <c r="AD597" s="860"/>
      <c r="AE597" s="860"/>
    </row>
    <row r="598" spans="1:31" ht="15.75" customHeight="1" x14ac:dyDescent="0.25">
      <c r="A598" s="911"/>
      <c r="B598" s="860"/>
      <c r="C598" s="860"/>
      <c r="D598" s="860"/>
      <c r="E598" s="860"/>
      <c r="F598" s="860"/>
      <c r="G598" s="868"/>
      <c r="H598" s="860"/>
      <c r="I598" s="860"/>
      <c r="J598" s="860"/>
      <c r="K598" s="860"/>
      <c r="L598" s="860"/>
      <c r="M598" s="860"/>
      <c r="N598" s="860"/>
      <c r="O598" s="860"/>
      <c r="P598" s="860"/>
      <c r="Q598" s="860"/>
      <c r="R598" s="860"/>
      <c r="S598" s="860"/>
      <c r="T598" s="860"/>
      <c r="U598" s="860"/>
      <c r="V598" s="860"/>
      <c r="W598" s="860"/>
      <c r="X598" s="860"/>
      <c r="Y598" s="860"/>
      <c r="Z598" s="860"/>
      <c r="AA598" s="860"/>
      <c r="AB598" s="860"/>
      <c r="AC598" s="860"/>
      <c r="AD598" s="860"/>
      <c r="AE598" s="860"/>
    </row>
    <row r="599" spans="1:31" ht="15.75" customHeight="1" x14ac:dyDescent="0.25">
      <c r="A599" s="911"/>
      <c r="B599" s="860"/>
      <c r="C599" s="860"/>
      <c r="D599" s="860"/>
      <c r="E599" s="860"/>
      <c r="F599" s="860"/>
      <c r="G599" s="868"/>
      <c r="H599" s="860"/>
      <c r="I599" s="860"/>
      <c r="J599" s="860"/>
      <c r="K599" s="860"/>
      <c r="L599" s="860"/>
      <c r="M599" s="860"/>
      <c r="N599" s="860"/>
      <c r="O599" s="860"/>
      <c r="P599" s="860"/>
      <c r="Q599" s="860"/>
      <c r="R599" s="860"/>
      <c r="S599" s="860"/>
      <c r="T599" s="860"/>
      <c r="U599" s="860"/>
      <c r="V599" s="860"/>
      <c r="W599" s="860"/>
      <c r="X599" s="860"/>
      <c r="Y599" s="860"/>
      <c r="Z599" s="860"/>
      <c r="AA599" s="860"/>
      <c r="AB599" s="860"/>
      <c r="AC599" s="860"/>
      <c r="AD599" s="860"/>
      <c r="AE599" s="860"/>
    </row>
    <row r="600" spans="1:31" ht="15.75" customHeight="1" x14ac:dyDescent="0.25">
      <c r="A600" s="911"/>
      <c r="B600" s="860"/>
      <c r="C600" s="860"/>
      <c r="D600" s="860"/>
      <c r="E600" s="860"/>
      <c r="F600" s="860"/>
      <c r="G600" s="868"/>
      <c r="H600" s="860"/>
      <c r="I600" s="860"/>
      <c r="J600" s="860"/>
      <c r="K600" s="860"/>
      <c r="L600" s="860"/>
      <c r="M600" s="860"/>
      <c r="N600" s="860"/>
      <c r="O600" s="860"/>
      <c r="P600" s="860"/>
      <c r="Q600" s="860"/>
      <c r="R600" s="860"/>
      <c r="S600" s="860"/>
      <c r="T600" s="860"/>
      <c r="U600" s="860"/>
      <c r="V600" s="860"/>
      <c r="W600" s="860"/>
      <c r="X600" s="860"/>
      <c r="Y600" s="860"/>
      <c r="Z600" s="860"/>
      <c r="AA600" s="860"/>
      <c r="AB600" s="860"/>
      <c r="AC600" s="860"/>
      <c r="AD600" s="860"/>
      <c r="AE600" s="860"/>
    </row>
    <row r="601" spans="1:31" ht="15.75" customHeight="1" x14ac:dyDescent="0.25">
      <c r="A601" s="911"/>
      <c r="B601" s="860"/>
      <c r="C601" s="860"/>
      <c r="D601" s="860"/>
      <c r="E601" s="860"/>
      <c r="F601" s="860"/>
      <c r="G601" s="868"/>
      <c r="H601" s="860"/>
      <c r="I601" s="860"/>
      <c r="J601" s="860"/>
      <c r="K601" s="860"/>
      <c r="L601" s="860"/>
      <c r="M601" s="860"/>
      <c r="N601" s="860"/>
      <c r="O601" s="860"/>
      <c r="P601" s="860"/>
      <c r="Q601" s="860"/>
      <c r="R601" s="860"/>
      <c r="S601" s="860"/>
      <c r="T601" s="860"/>
      <c r="U601" s="860"/>
      <c r="V601" s="860"/>
      <c r="W601" s="860"/>
      <c r="X601" s="860"/>
      <c r="Y601" s="860"/>
      <c r="Z601" s="860"/>
      <c r="AA601" s="860"/>
      <c r="AB601" s="860"/>
      <c r="AC601" s="860"/>
      <c r="AD601" s="860"/>
      <c r="AE601" s="860"/>
    </row>
    <row r="602" spans="1:31" ht="15.75" customHeight="1" x14ac:dyDescent="0.25">
      <c r="A602" s="911"/>
      <c r="B602" s="860"/>
      <c r="C602" s="860"/>
      <c r="D602" s="860"/>
      <c r="E602" s="860"/>
      <c r="F602" s="860"/>
      <c r="G602" s="868"/>
      <c r="H602" s="860"/>
      <c r="I602" s="860"/>
      <c r="J602" s="860"/>
      <c r="K602" s="860"/>
      <c r="L602" s="860"/>
      <c r="M602" s="860"/>
      <c r="N602" s="860"/>
      <c r="O602" s="860"/>
      <c r="P602" s="860"/>
      <c r="Q602" s="860"/>
      <c r="R602" s="860"/>
      <c r="S602" s="860"/>
      <c r="T602" s="860"/>
      <c r="U602" s="860"/>
      <c r="V602" s="860"/>
      <c r="W602" s="860"/>
      <c r="X602" s="860"/>
      <c r="Y602" s="860"/>
      <c r="Z602" s="860"/>
      <c r="AA602" s="860"/>
      <c r="AB602" s="860"/>
      <c r="AC602" s="860"/>
      <c r="AD602" s="860"/>
      <c r="AE602" s="860"/>
    </row>
    <row r="603" spans="1:31" ht="15.75" customHeight="1" x14ac:dyDescent="0.25">
      <c r="A603" s="911"/>
      <c r="B603" s="860"/>
      <c r="C603" s="860"/>
      <c r="D603" s="860"/>
      <c r="E603" s="860"/>
      <c r="F603" s="860"/>
      <c r="G603" s="868"/>
      <c r="H603" s="860"/>
      <c r="I603" s="860"/>
      <c r="J603" s="860"/>
      <c r="K603" s="860"/>
      <c r="L603" s="860"/>
      <c r="M603" s="860"/>
      <c r="N603" s="860"/>
      <c r="O603" s="860"/>
      <c r="P603" s="860"/>
      <c r="Q603" s="860"/>
      <c r="R603" s="860"/>
      <c r="S603" s="860"/>
      <c r="T603" s="860"/>
      <c r="U603" s="860"/>
      <c r="V603" s="860"/>
      <c r="W603" s="860"/>
      <c r="X603" s="860"/>
      <c r="Y603" s="860"/>
      <c r="Z603" s="860"/>
      <c r="AA603" s="860"/>
      <c r="AB603" s="860"/>
      <c r="AC603" s="860"/>
      <c r="AD603" s="860"/>
      <c r="AE603" s="860"/>
    </row>
    <row r="604" spans="1:31" ht="15.75" customHeight="1" x14ac:dyDescent="0.25">
      <c r="A604" s="911"/>
      <c r="B604" s="860"/>
      <c r="C604" s="860"/>
      <c r="D604" s="860"/>
      <c r="E604" s="860"/>
      <c r="F604" s="860"/>
      <c r="G604" s="868"/>
      <c r="H604" s="860"/>
      <c r="I604" s="860"/>
      <c r="J604" s="860"/>
      <c r="K604" s="860"/>
      <c r="L604" s="860"/>
      <c r="M604" s="860"/>
      <c r="N604" s="860"/>
      <c r="O604" s="860"/>
      <c r="P604" s="860"/>
      <c r="Q604" s="860"/>
      <c r="R604" s="860"/>
      <c r="S604" s="860"/>
      <c r="T604" s="860"/>
      <c r="U604" s="860"/>
      <c r="V604" s="860"/>
      <c r="W604" s="860"/>
      <c r="X604" s="860"/>
      <c r="Y604" s="860"/>
      <c r="Z604" s="860"/>
      <c r="AA604" s="860"/>
      <c r="AB604" s="860"/>
      <c r="AC604" s="860"/>
      <c r="AD604" s="860"/>
      <c r="AE604" s="860"/>
    </row>
    <row r="605" spans="1:31" ht="15.75" customHeight="1" x14ac:dyDescent="0.25">
      <c r="A605" s="911"/>
      <c r="B605" s="860"/>
      <c r="C605" s="860"/>
      <c r="D605" s="860"/>
      <c r="E605" s="860"/>
      <c r="F605" s="860"/>
      <c r="G605" s="868"/>
      <c r="H605" s="860"/>
      <c r="I605" s="860"/>
      <c r="J605" s="860"/>
      <c r="K605" s="860"/>
      <c r="L605" s="860"/>
      <c r="M605" s="860"/>
      <c r="N605" s="860"/>
      <c r="O605" s="860"/>
      <c r="P605" s="860"/>
      <c r="Q605" s="860"/>
      <c r="R605" s="860"/>
      <c r="S605" s="860"/>
      <c r="T605" s="860"/>
      <c r="U605" s="860"/>
      <c r="V605" s="860"/>
      <c r="W605" s="860"/>
      <c r="X605" s="860"/>
      <c r="Y605" s="860"/>
      <c r="Z605" s="860"/>
      <c r="AA605" s="860"/>
      <c r="AB605" s="860"/>
      <c r="AC605" s="860"/>
      <c r="AD605" s="860"/>
      <c r="AE605" s="860"/>
    </row>
    <row r="606" spans="1:31" ht="15.75" customHeight="1" x14ac:dyDescent="0.25">
      <c r="A606" s="911"/>
      <c r="B606" s="860"/>
      <c r="C606" s="860"/>
      <c r="D606" s="860"/>
      <c r="E606" s="860"/>
      <c r="F606" s="860"/>
      <c r="G606" s="868"/>
      <c r="H606" s="860"/>
      <c r="I606" s="860"/>
      <c r="J606" s="860"/>
      <c r="K606" s="860"/>
      <c r="L606" s="860"/>
      <c r="M606" s="860"/>
      <c r="N606" s="860"/>
      <c r="O606" s="860"/>
      <c r="P606" s="860"/>
      <c r="Q606" s="860"/>
      <c r="R606" s="860"/>
      <c r="S606" s="860"/>
      <c r="T606" s="860"/>
      <c r="U606" s="860"/>
      <c r="V606" s="860"/>
      <c r="W606" s="860"/>
      <c r="X606" s="860"/>
      <c r="Y606" s="860"/>
      <c r="Z606" s="860"/>
      <c r="AA606" s="860"/>
      <c r="AB606" s="860"/>
      <c r="AC606" s="860"/>
      <c r="AD606" s="860"/>
      <c r="AE606" s="860"/>
    </row>
    <row r="607" spans="1:31" ht="15.75" customHeight="1" x14ac:dyDescent="0.25">
      <c r="A607" s="911"/>
      <c r="B607" s="860"/>
      <c r="C607" s="860"/>
      <c r="D607" s="860"/>
      <c r="E607" s="860"/>
      <c r="F607" s="860"/>
      <c r="G607" s="868"/>
      <c r="H607" s="860"/>
      <c r="I607" s="860"/>
      <c r="J607" s="860"/>
      <c r="K607" s="860"/>
      <c r="L607" s="860"/>
      <c r="M607" s="860"/>
      <c r="N607" s="860"/>
      <c r="O607" s="860"/>
      <c r="P607" s="860"/>
      <c r="Q607" s="860"/>
      <c r="R607" s="860"/>
      <c r="S607" s="860"/>
      <c r="T607" s="860"/>
      <c r="U607" s="860"/>
      <c r="V607" s="860"/>
      <c r="W607" s="860"/>
      <c r="X607" s="860"/>
      <c r="Y607" s="860"/>
      <c r="Z607" s="860"/>
      <c r="AA607" s="860"/>
      <c r="AB607" s="860"/>
      <c r="AC607" s="860"/>
      <c r="AD607" s="860"/>
      <c r="AE607" s="860"/>
    </row>
    <row r="608" spans="1:31" ht="15.75" customHeight="1" x14ac:dyDescent="0.25">
      <c r="A608" s="911"/>
      <c r="B608" s="860"/>
      <c r="C608" s="860"/>
      <c r="D608" s="860"/>
      <c r="E608" s="860"/>
      <c r="F608" s="860"/>
      <c r="G608" s="868"/>
      <c r="H608" s="860"/>
      <c r="I608" s="860"/>
      <c r="J608" s="860"/>
      <c r="K608" s="860"/>
      <c r="L608" s="860"/>
      <c r="M608" s="860"/>
      <c r="N608" s="860"/>
      <c r="O608" s="860"/>
      <c r="P608" s="860"/>
      <c r="Q608" s="860"/>
      <c r="R608" s="860"/>
      <c r="S608" s="860"/>
      <c r="T608" s="860"/>
      <c r="U608" s="860"/>
      <c r="V608" s="860"/>
      <c r="W608" s="860"/>
      <c r="X608" s="860"/>
      <c r="Y608" s="860"/>
      <c r="Z608" s="860"/>
      <c r="AA608" s="860"/>
      <c r="AB608" s="860"/>
      <c r="AC608" s="860"/>
      <c r="AD608" s="860"/>
      <c r="AE608" s="860"/>
    </row>
    <row r="609" spans="1:31" ht="15.75" customHeight="1" x14ac:dyDescent="0.25">
      <c r="A609" s="911"/>
      <c r="B609" s="860"/>
      <c r="C609" s="860"/>
      <c r="D609" s="860"/>
      <c r="E609" s="860"/>
      <c r="F609" s="860"/>
      <c r="G609" s="868"/>
      <c r="H609" s="860"/>
      <c r="I609" s="860"/>
      <c r="J609" s="860"/>
      <c r="K609" s="860"/>
      <c r="L609" s="860"/>
      <c r="M609" s="860"/>
      <c r="N609" s="860"/>
      <c r="O609" s="860"/>
      <c r="P609" s="860"/>
      <c r="Q609" s="860"/>
      <c r="R609" s="860"/>
      <c r="S609" s="860"/>
      <c r="T609" s="860"/>
      <c r="U609" s="860"/>
      <c r="V609" s="860"/>
      <c r="W609" s="860"/>
      <c r="X609" s="860"/>
      <c r="Y609" s="860"/>
      <c r="Z609" s="860"/>
      <c r="AA609" s="860"/>
      <c r="AB609" s="860"/>
      <c r="AC609" s="860"/>
      <c r="AD609" s="860"/>
      <c r="AE609" s="860"/>
    </row>
    <row r="610" spans="1:31" ht="15.75" customHeight="1" x14ac:dyDescent="0.25">
      <c r="A610" s="911"/>
      <c r="B610" s="860"/>
      <c r="C610" s="860"/>
      <c r="D610" s="860"/>
      <c r="E610" s="860"/>
      <c r="F610" s="860"/>
      <c r="G610" s="868"/>
      <c r="H610" s="860"/>
      <c r="I610" s="860"/>
      <c r="J610" s="860"/>
      <c r="K610" s="860"/>
      <c r="L610" s="860"/>
      <c r="M610" s="860"/>
      <c r="N610" s="860"/>
      <c r="O610" s="860"/>
      <c r="P610" s="860"/>
      <c r="Q610" s="860"/>
      <c r="R610" s="860"/>
      <c r="S610" s="860"/>
      <c r="T610" s="860"/>
      <c r="U610" s="860"/>
      <c r="V610" s="860"/>
      <c r="W610" s="860"/>
      <c r="X610" s="860"/>
      <c r="Y610" s="860"/>
      <c r="Z610" s="860"/>
      <c r="AA610" s="860"/>
      <c r="AB610" s="860"/>
      <c r="AC610" s="860"/>
      <c r="AD610" s="860"/>
      <c r="AE610" s="860"/>
    </row>
    <row r="611" spans="1:31" ht="15.75" customHeight="1" x14ac:dyDescent="0.25">
      <c r="A611" s="911"/>
      <c r="B611" s="860"/>
      <c r="C611" s="860"/>
      <c r="D611" s="860"/>
      <c r="E611" s="860"/>
      <c r="F611" s="860"/>
      <c r="G611" s="868"/>
      <c r="H611" s="860"/>
      <c r="I611" s="860"/>
      <c r="J611" s="860"/>
      <c r="K611" s="860"/>
      <c r="L611" s="860"/>
      <c r="M611" s="860"/>
      <c r="N611" s="860"/>
      <c r="O611" s="860"/>
      <c r="P611" s="860"/>
      <c r="Q611" s="860"/>
      <c r="R611" s="860"/>
      <c r="S611" s="860"/>
      <c r="T611" s="860"/>
      <c r="U611" s="860"/>
      <c r="V611" s="860"/>
      <c r="W611" s="860"/>
      <c r="X611" s="860"/>
      <c r="Y611" s="860"/>
      <c r="Z611" s="860"/>
      <c r="AA611" s="860"/>
      <c r="AB611" s="860"/>
      <c r="AC611" s="860"/>
      <c r="AD611" s="860"/>
      <c r="AE611" s="860"/>
    </row>
    <row r="612" spans="1:31" ht="15.75" customHeight="1" x14ac:dyDescent="0.25">
      <c r="A612" s="911"/>
      <c r="B612" s="860"/>
      <c r="C612" s="860"/>
      <c r="D612" s="860"/>
      <c r="E612" s="860"/>
      <c r="F612" s="860"/>
      <c r="G612" s="868"/>
      <c r="H612" s="860"/>
      <c r="I612" s="860"/>
      <c r="J612" s="860"/>
      <c r="K612" s="860"/>
      <c r="L612" s="860"/>
      <c r="M612" s="860"/>
      <c r="N612" s="860"/>
      <c r="O612" s="860"/>
      <c r="P612" s="860"/>
      <c r="Q612" s="860"/>
      <c r="R612" s="860"/>
      <c r="S612" s="860"/>
      <c r="T612" s="860"/>
      <c r="U612" s="860"/>
      <c r="V612" s="860"/>
      <c r="W612" s="860"/>
      <c r="X612" s="860"/>
      <c r="Y612" s="860"/>
      <c r="Z612" s="860"/>
      <c r="AA612" s="860"/>
      <c r="AB612" s="860"/>
      <c r="AC612" s="860"/>
      <c r="AD612" s="860"/>
      <c r="AE612" s="860"/>
    </row>
    <row r="613" spans="1:31" ht="15.75" customHeight="1" x14ac:dyDescent="0.25">
      <c r="A613" s="911"/>
      <c r="B613" s="860"/>
      <c r="C613" s="860"/>
      <c r="D613" s="860"/>
      <c r="E613" s="860"/>
      <c r="F613" s="860"/>
      <c r="G613" s="868"/>
      <c r="H613" s="860"/>
      <c r="I613" s="860"/>
      <c r="J613" s="860"/>
      <c r="K613" s="860"/>
      <c r="L613" s="860"/>
      <c r="M613" s="860"/>
      <c r="N613" s="860"/>
      <c r="O613" s="860"/>
      <c r="P613" s="860"/>
      <c r="Q613" s="860"/>
      <c r="R613" s="860"/>
      <c r="S613" s="860"/>
      <c r="T613" s="860"/>
      <c r="U613" s="860"/>
      <c r="V613" s="860"/>
      <c r="W613" s="860"/>
      <c r="X613" s="860"/>
      <c r="Y613" s="860"/>
      <c r="Z613" s="860"/>
      <c r="AA613" s="860"/>
      <c r="AB613" s="860"/>
      <c r="AC613" s="860"/>
      <c r="AD613" s="860"/>
      <c r="AE613" s="860"/>
    </row>
    <row r="614" spans="1:31" ht="15.75" customHeight="1" x14ac:dyDescent="0.25">
      <c r="A614" s="911"/>
      <c r="B614" s="860"/>
      <c r="C614" s="860"/>
      <c r="D614" s="860"/>
      <c r="E614" s="860"/>
      <c r="F614" s="860"/>
      <c r="G614" s="868"/>
      <c r="H614" s="860"/>
      <c r="I614" s="860"/>
      <c r="J614" s="860"/>
      <c r="K614" s="860"/>
      <c r="L614" s="860"/>
      <c r="M614" s="860"/>
      <c r="N614" s="860"/>
      <c r="O614" s="860"/>
      <c r="P614" s="860"/>
      <c r="Q614" s="860"/>
      <c r="R614" s="860"/>
      <c r="S614" s="860"/>
      <c r="T614" s="860"/>
      <c r="U614" s="860"/>
      <c r="V614" s="860"/>
      <c r="W614" s="860"/>
      <c r="X614" s="860"/>
      <c r="Y614" s="860"/>
      <c r="Z614" s="860"/>
      <c r="AA614" s="860"/>
      <c r="AB614" s="860"/>
      <c r="AC614" s="860"/>
      <c r="AD614" s="860"/>
      <c r="AE614" s="860"/>
    </row>
    <row r="615" spans="1:31" ht="15.75" customHeight="1" x14ac:dyDescent="0.25">
      <c r="A615" s="911"/>
      <c r="B615" s="860"/>
      <c r="C615" s="860"/>
      <c r="D615" s="860"/>
      <c r="E615" s="860"/>
      <c r="F615" s="860"/>
      <c r="G615" s="868"/>
      <c r="H615" s="860"/>
      <c r="I615" s="860"/>
      <c r="J615" s="860"/>
      <c r="K615" s="860"/>
      <c r="L615" s="860"/>
      <c r="M615" s="860"/>
      <c r="N615" s="860"/>
      <c r="O615" s="860"/>
      <c r="P615" s="860"/>
      <c r="Q615" s="860"/>
      <c r="R615" s="860"/>
      <c r="S615" s="860"/>
      <c r="T615" s="860"/>
      <c r="U615" s="860"/>
      <c r="V615" s="860"/>
      <c r="W615" s="860"/>
      <c r="X615" s="860"/>
      <c r="Y615" s="860"/>
      <c r="Z615" s="860"/>
      <c r="AA615" s="860"/>
      <c r="AB615" s="860"/>
      <c r="AC615" s="860"/>
      <c r="AD615" s="860"/>
      <c r="AE615" s="860"/>
    </row>
    <row r="616" spans="1:31" ht="15.75" customHeight="1" x14ac:dyDescent="0.25">
      <c r="A616" s="911"/>
      <c r="B616" s="860"/>
      <c r="C616" s="860"/>
      <c r="D616" s="860"/>
      <c r="E616" s="860"/>
      <c r="F616" s="860"/>
      <c r="G616" s="868"/>
      <c r="H616" s="860"/>
      <c r="I616" s="860"/>
      <c r="J616" s="860"/>
      <c r="K616" s="860"/>
      <c r="L616" s="860"/>
      <c r="M616" s="860"/>
      <c r="N616" s="860"/>
      <c r="O616" s="860"/>
      <c r="P616" s="860"/>
      <c r="Q616" s="860"/>
      <c r="R616" s="860"/>
      <c r="S616" s="860"/>
      <c r="T616" s="860"/>
      <c r="U616" s="860"/>
      <c r="V616" s="860"/>
      <c r="W616" s="860"/>
      <c r="X616" s="860"/>
      <c r="Y616" s="860"/>
      <c r="Z616" s="860"/>
      <c r="AA616" s="860"/>
      <c r="AB616" s="860"/>
      <c r="AC616" s="860"/>
      <c r="AD616" s="860"/>
      <c r="AE616" s="860"/>
    </row>
    <row r="617" spans="1:31" ht="15.75" customHeight="1" x14ac:dyDescent="0.25">
      <c r="A617" s="911"/>
      <c r="B617" s="860"/>
      <c r="C617" s="860"/>
      <c r="D617" s="860"/>
      <c r="E617" s="860"/>
      <c r="F617" s="860"/>
      <c r="G617" s="868"/>
      <c r="H617" s="860"/>
      <c r="I617" s="860"/>
      <c r="J617" s="860"/>
      <c r="K617" s="860"/>
      <c r="L617" s="860"/>
      <c r="M617" s="860"/>
      <c r="N617" s="860"/>
      <c r="O617" s="860"/>
      <c r="P617" s="860"/>
      <c r="Q617" s="860"/>
      <c r="R617" s="860"/>
      <c r="S617" s="860"/>
      <c r="T617" s="860"/>
      <c r="U617" s="860"/>
      <c r="V617" s="860"/>
      <c r="W617" s="860"/>
      <c r="X617" s="860"/>
      <c r="Y617" s="860"/>
      <c r="Z617" s="860"/>
      <c r="AA617" s="860"/>
      <c r="AB617" s="860"/>
      <c r="AC617" s="860"/>
      <c r="AD617" s="860"/>
      <c r="AE617" s="860"/>
    </row>
    <row r="618" spans="1:31" ht="15.75" customHeight="1" x14ac:dyDescent="0.25">
      <c r="A618" s="911"/>
      <c r="B618" s="860"/>
      <c r="C618" s="860"/>
      <c r="D618" s="860"/>
      <c r="E618" s="860"/>
      <c r="F618" s="860"/>
      <c r="G618" s="868"/>
      <c r="H618" s="860"/>
      <c r="I618" s="860"/>
      <c r="J618" s="860"/>
      <c r="K618" s="860"/>
      <c r="L618" s="860"/>
      <c r="M618" s="860"/>
      <c r="N618" s="860"/>
      <c r="O618" s="860"/>
      <c r="P618" s="860"/>
      <c r="Q618" s="860"/>
      <c r="R618" s="860"/>
      <c r="S618" s="860"/>
      <c r="T618" s="860"/>
      <c r="U618" s="860"/>
      <c r="V618" s="860"/>
      <c r="W618" s="860"/>
      <c r="X618" s="860"/>
      <c r="Y618" s="860"/>
      <c r="Z618" s="860"/>
      <c r="AA618" s="860"/>
      <c r="AB618" s="860"/>
      <c r="AC618" s="860"/>
      <c r="AD618" s="860"/>
      <c r="AE618" s="860"/>
    </row>
    <row r="619" spans="1:31" ht="15.75" customHeight="1" x14ac:dyDescent="0.25">
      <c r="A619" s="911"/>
      <c r="B619" s="860"/>
      <c r="C619" s="860"/>
      <c r="D619" s="860"/>
      <c r="E619" s="860"/>
      <c r="F619" s="860"/>
      <c r="G619" s="868"/>
      <c r="H619" s="860"/>
      <c r="I619" s="860"/>
      <c r="J619" s="860"/>
      <c r="K619" s="860"/>
      <c r="L619" s="860"/>
      <c r="M619" s="860"/>
      <c r="N619" s="860"/>
      <c r="O619" s="860"/>
      <c r="P619" s="860"/>
      <c r="Q619" s="860"/>
      <c r="R619" s="860"/>
      <c r="S619" s="860"/>
      <c r="T619" s="860"/>
      <c r="U619" s="860"/>
      <c r="V619" s="860"/>
      <c r="W619" s="860"/>
      <c r="X619" s="860"/>
      <c r="Y619" s="860"/>
      <c r="Z619" s="860"/>
      <c r="AA619" s="860"/>
      <c r="AB619" s="860"/>
      <c r="AC619" s="860"/>
      <c r="AD619" s="860"/>
      <c r="AE619" s="860"/>
    </row>
    <row r="620" spans="1:31" ht="15.75" customHeight="1" x14ac:dyDescent="0.25">
      <c r="A620" s="911"/>
      <c r="B620" s="860"/>
      <c r="C620" s="860"/>
      <c r="D620" s="860"/>
      <c r="E620" s="860"/>
      <c r="F620" s="860"/>
      <c r="G620" s="868"/>
      <c r="H620" s="860"/>
      <c r="I620" s="860"/>
      <c r="J620" s="860"/>
      <c r="K620" s="860"/>
      <c r="L620" s="860"/>
      <c r="M620" s="860"/>
      <c r="N620" s="860"/>
      <c r="O620" s="860"/>
      <c r="P620" s="860"/>
      <c r="Q620" s="860"/>
      <c r="R620" s="860"/>
      <c r="S620" s="860"/>
      <c r="T620" s="860"/>
      <c r="U620" s="860"/>
      <c r="V620" s="860"/>
      <c r="W620" s="860"/>
      <c r="X620" s="860"/>
      <c r="Y620" s="860"/>
      <c r="Z620" s="860"/>
      <c r="AA620" s="860"/>
      <c r="AB620" s="860"/>
      <c r="AC620" s="860"/>
      <c r="AD620" s="860"/>
      <c r="AE620" s="860"/>
    </row>
    <row r="621" spans="1:31" ht="15.75" customHeight="1" x14ac:dyDescent="0.25">
      <c r="A621" s="911"/>
      <c r="B621" s="860"/>
      <c r="C621" s="860"/>
      <c r="D621" s="860"/>
      <c r="E621" s="860"/>
      <c r="F621" s="860"/>
      <c r="G621" s="868"/>
      <c r="H621" s="860"/>
      <c r="I621" s="860"/>
      <c r="J621" s="860"/>
      <c r="K621" s="860"/>
      <c r="L621" s="860"/>
      <c r="M621" s="860"/>
      <c r="N621" s="860"/>
      <c r="O621" s="860"/>
      <c r="P621" s="860"/>
      <c r="Q621" s="860"/>
      <c r="R621" s="860"/>
      <c r="S621" s="860"/>
      <c r="T621" s="860"/>
      <c r="U621" s="860"/>
      <c r="V621" s="860"/>
      <c r="W621" s="860"/>
      <c r="X621" s="860"/>
      <c r="Y621" s="860"/>
      <c r="Z621" s="860"/>
      <c r="AA621" s="860"/>
      <c r="AB621" s="860"/>
      <c r="AC621" s="860"/>
      <c r="AD621" s="860"/>
      <c r="AE621" s="860"/>
    </row>
    <row r="622" spans="1:31" ht="15.75" customHeight="1" x14ac:dyDescent="0.25">
      <c r="A622" s="911"/>
      <c r="B622" s="860"/>
      <c r="C622" s="860"/>
      <c r="D622" s="860"/>
      <c r="E622" s="860"/>
      <c r="F622" s="860"/>
      <c r="G622" s="868"/>
      <c r="H622" s="860"/>
      <c r="I622" s="860"/>
      <c r="J622" s="860"/>
      <c r="K622" s="860"/>
      <c r="L622" s="860"/>
      <c r="M622" s="860"/>
      <c r="N622" s="860"/>
      <c r="O622" s="860"/>
      <c r="P622" s="860"/>
      <c r="Q622" s="860"/>
      <c r="R622" s="860"/>
      <c r="S622" s="860"/>
      <c r="T622" s="860"/>
      <c r="U622" s="860"/>
      <c r="V622" s="860"/>
      <c r="W622" s="860"/>
      <c r="X622" s="860"/>
      <c r="Y622" s="860"/>
      <c r="Z622" s="860"/>
      <c r="AA622" s="860"/>
      <c r="AB622" s="860"/>
      <c r="AC622" s="860"/>
      <c r="AD622" s="860"/>
      <c r="AE622" s="860"/>
    </row>
    <row r="623" spans="1:31" ht="15.75" customHeight="1" x14ac:dyDescent="0.25">
      <c r="A623" s="911"/>
      <c r="B623" s="860"/>
      <c r="C623" s="860"/>
      <c r="D623" s="860"/>
      <c r="E623" s="860"/>
      <c r="F623" s="860"/>
      <c r="G623" s="868"/>
      <c r="H623" s="860"/>
      <c r="I623" s="860"/>
      <c r="J623" s="860"/>
      <c r="K623" s="860"/>
      <c r="L623" s="860"/>
      <c r="M623" s="860"/>
      <c r="N623" s="860"/>
      <c r="O623" s="860"/>
      <c r="P623" s="860"/>
      <c r="Q623" s="860"/>
      <c r="R623" s="860"/>
      <c r="S623" s="860"/>
      <c r="T623" s="860"/>
      <c r="U623" s="860"/>
      <c r="V623" s="860"/>
      <c r="W623" s="860"/>
      <c r="X623" s="860"/>
      <c r="Y623" s="860"/>
      <c r="Z623" s="860"/>
      <c r="AA623" s="860"/>
      <c r="AB623" s="860"/>
      <c r="AC623" s="860"/>
      <c r="AD623" s="860"/>
      <c r="AE623" s="860"/>
    </row>
    <row r="624" spans="1:31" ht="15.75" customHeight="1" x14ac:dyDescent="0.25">
      <c r="A624" s="911"/>
      <c r="B624" s="860"/>
      <c r="C624" s="860"/>
      <c r="D624" s="860"/>
      <c r="E624" s="860"/>
      <c r="F624" s="860"/>
      <c r="G624" s="868"/>
      <c r="H624" s="860"/>
      <c r="I624" s="860"/>
      <c r="J624" s="860"/>
      <c r="K624" s="860"/>
      <c r="L624" s="860"/>
      <c r="M624" s="860"/>
      <c r="N624" s="860"/>
      <c r="O624" s="860"/>
      <c r="P624" s="860"/>
      <c r="Q624" s="860"/>
      <c r="R624" s="860"/>
      <c r="S624" s="860"/>
      <c r="T624" s="860"/>
      <c r="U624" s="860"/>
      <c r="V624" s="860"/>
      <c r="W624" s="860"/>
      <c r="X624" s="860"/>
      <c r="Y624" s="860"/>
      <c r="Z624" s="860"/>
      <c r="AA624" s="860"/>
      <c r="AB624" s="860"/>
      <c r="AC624" s="860"/>
      <c r="AD624" s="860"/>
      <c r="AE624" s="860"/>
    </row>
    <row r="625" spans="1:31" ht="15.75" customHeight="1" x14ac:dyDescent="0.25">
      <c r="A625" s="911"/>
      <c r="B625" s="860"/>
      <c r="C625" s="860"/>
      <c r="D625" s="860"/>
      <c r="E625" s="860"/>
      <c r="F625" s="860"/>
      <c r="G625" s="868"/>
      <c r="H625" s="860"/>
      <c r="I625" s="860"/>
      <c r="J625" s="860"/>
      <c r="K625" s="860"/>
      <c r="L625" s="860"/>
      <c r="M625" s="860"/>
      <c r="N625" s="860"/>
      <c r="O625" s="860"/>
      <c r="P625" s="860"/>
      <c r="Q625" s="860"/>
      <c r="R625" s="860"/>
      <c r="S625" s="860"/>
      <c r="T625" s="860"/>
      <c r="U625" s="860"/>
      <c r="V625" s="860"/>
      <c r="W625" s="860"/>
      <c r="X625" s="860"/>
      <c r="Y625" s="860"/>
      <c r="Z625" s="860"/>
      <c r="AA625" s="860"/>
      <c r="AB625" s="860"/>
      <c r="AC625" s="860"/>
      <c r="AD625" s="860"/>
      <c r="AE625" s="860"/>
    </row>
    <row r="626" spans="1:31" ht="15.75" customHeight="1" x14ac:dyDescent="0.25">
      <c r="A626" s="911"/>
      <c r="B626" s="860"/>
      <c r="C626" s="860"/>
      <c r="D626" s="860"/>
      <c r="E626" s="860"/>
      <c r="F626" s="860"/>
      <c r="G626" s="868"/>
      <c r="H626" s="860"/>
      <c r="I626" s="860"/>
      <c r="J626" s="860"/>
      <c r="K626" s="860"/>
      <c r="L626" s="860"/>
      <c r="M626" s="860"/>
      <c r="N626" s="860"/>
      <c r="O626" s="860"/>
      <c r="P626" s="860"/>
      <c r="Q626" s="860"/>
      <c r="R626" s="860"/>
      <c r="S626" s="860"/>
      <c r="T626" s="860"/>
      <c r="U626" s="860"/>
      <c r="V626" s="860"/>
      <c r="W626" s="860"/>
      <c r="X626" s="860"/>
      <c r="Y626" s="860"/>
      <c r="Z626" s="860"/>
      <c r="AA626" s="860"/>
      <c r="AB626" s="860"/>
      <c r="AC626" s="860"/>
      <c r="AD626" s="860"/>
      <c r="AE626" s="860"/>
    </row>
    <row r="627" spans="1:31" ht="15.75" customHeight="1" x14ac:dyDescent="0.25">
      <c r="A627" s="911"/>
      <c r="B627" s="860"/>
      <c r="C627" s="860"/>
      <c r="D627" s="860"/>
      <c r="E627" s="860"/>
      <c r="F627" s="860"/>
      <c r="G627" s="868"/>
      <c r="H627" s="860"/>
      <c r="I627" s="860"/>
      <c r="J627" s="860"/>
      <c r="K627" s="860"/>
      <c r="L627" s="860"/>
      <c r="M627" s="860"/>
      <c r="N627" s="860"/>
      <c r="O627" s="860"/>
      <c r="P627" s="860"/>
      <c r="Q627" s="860"/>
      <c r="R627" s="860"/>
      <c r="S627" s="860"/>
      <c r="T627" s="860"/>
      <c r="U627" s="860"/>
      <c r="V627" s="860"/>
      <c r="W627" s="860"/>
      <c r="X627" s="860"/>
      <c r="Y627" s="860"/>
      <c r="Z627" s="860"/>
      <c r="AA627" s="860"/>
      <c r="AB627" s="860"/>
      <c r="AC627" s="860"/>
      <c r="AD627" s="860"/>
      <c r="AE627" s="860"/>
    </row>
    <row r="628" spans="1:31" ht="15.75" customHeight="1" x14ac:dyDescent="0.25">
      <c r="A628" s="911"/>
      <c r="B628" s="860"/>
      <c r="C628" s="860"/>
      <c r="D628" s="860"/>
      <c r="E628" s="860"/>
      <c r="F628" s="860"/>
      <c r="G628" s="868"/>
      <c r="H628" s="860"/>
      <c r="I628" s="860"/>
      <c r="J628" s="860"/>
      <c r="K628" s="860"/>
      <c r="L628" s="860"/>
      <c r="M628" s="860"/>
      <c r="N628" s="860"/>
      <c r="O628" s="860"/>
      <c r="P628" s="860"/>
      <c r="Q628" s="860"/>
      <c r="R628" s="860"/>
      <c r="S628" s="860"/>
      <c r="T628" s="860"/>
      <c r="U628" s="860"/>
      <c r="V628" s="860"/>
      <c r="W628" s="860"/>
      <c r="X628" s="860"/>
      <c r="Y628" s="860"/>
      <c r="Z628" s="860"/>
      <c r="AA628" s="860"/>
      <c r="AB628" s="860"/>
      <c r="AC628" s="860"/>
      <c r="AD628" s="860"/>
      <c r="AE628" s="860"/>
    </row>
    <row r="629" spans="1:31" ht="15.75" customHeight="1" x14ac:dyDescent="0.25">
      <c r="A629" s="911"/>
      <c r="B629" s="860"/>
      <c r="C629" s="860"/>
      <c r="D629" s="860"/>
      <c r="E629" s="860"/>
      <c r="F629" s="860"/>
      <c r="G629" s="868"/>
      <c r="H629" s="860"/>
      <c r="I629" s="860"/>
      <c r="J629" s="860"/>
      <c r="K629" s="860"/>
      <c r="L629" s="860"/>
      <c r="M629" s="860"/>
      <c r="N629" s="860"/>
      <c r="O629" s="860"/>
      <c r="P629" s="860"/>
      <c r="Q629" s="860"/>
      <c r="R629" s="860"/>
      <c r="S629" s="860"/>
      <c r="T629" s="860"/>
      <c r="U629" s="860"/>
      <c r="V629" s="860"/>
      <c r="W629" s="860"/>
      <c r="X629" s="860"/>
      <c r="Y629" s="860"/>
      <c r="Z629" s="860"/>
      <c r="AA629" s="860"/>
      <c r="AB629" s="860"/>
      <c r="AC629" s="860"/>
      <c r="AD629" s="860"/>
      <c r="AE629" s="860"/>
    </row>
    <row r="630" spans="1:31" ht="15.75" customHeight="1" x14ac:dyDescent="0.25">
      <c r="A630" s="911"/>
      <c r="B630" s="860"/>
      <c r="C630" s="860"/>
      <c r="D630" s="860"/>
      <c r="E630" s="860"/>
      <c r="F630" s="860"/>
      <c r="G630" s="868"/>
      <c r="H630" s="860"/>
      <c r="I630" s="860"/>
      <c r="J630" s="860"/>
      <c r="K630" s="860"/>
      <c r="L630" s="860"/>
      <c r="M630" s="860"/>
      <c r="N630" s="860"/>
      <c r="O630" s="860"/>
      <c r="P630" s="860"/>
      <c r="Q630" s="860"/>
      <c r="R630" s="860"/>
      <c r="S630" s="860"/>
      <c r="T630" s="860"/>
      <c r="U630" s="860"/>
      <c r="V630" s="860"/>
      <c r="W630" s="860"/>
      <c r="X630" s="860"/>
      <c r="Y630" s="860"/>
      <c r="Z630" s="860"/>
      <c r="AA630" s="860"/>
      <c r="AB630" s="860"/>
      <c r="AC630" s="860"/>
      <c r="AD630" s="860"/>
      <c r="AE630" s="860"/>
    </row>
    <row r="631" spans="1:31" ht="15.75" customHeight="1" x14ac:dyDescent="0.25">
      <c r="A631" s="911"/>
      <c r="B631" s="860"/>
      <c r="C631" s="860"/>
      <c r="D631" s="860"/>
      <c r="E631" s="860"/>
      <c r="F631" s="860"/>
      <c r="G631" s="868"/>
      <c r="H631" s="860"/>
      <c r="I631" s="860"/>
      <c r="J631" s="860"/>
      <c r="K631" s="860"/>
      <c r="L631" s="860"/>
      <c r="M631" s="860"/>
      <c r="N631" s="860"/>
      <c r="O631" s="860"/>
      <c r="P631" s="860"/>
      <c r="Q631" s="860"/>
      <c r="R631" s="860"/>
      <c r="S631" s="860"/>
      <c r="T631" s="860"/>
      <c r="U631" s="860"/>
      <c r="V631" s="860"/>
      <c r="W631" s="860"/>
      <c r="X631" s="860"/>
      <c r="Y631" s="860"/>
      <c r="Z631" s="860"/>
      <c r="AA631" s="860"/>
      <c r="AB631" s="860"/>
      <c r="AC631" s="860"/>
      <c r="AD631" s="860"/>
      <c r="AE631" s="860"/>
    </row>
    <row r="632" spans="1:31" ht="15.75" customHeight="1" x14ac:dyDescent="0.25">
      <c r="A632" s="911"/>
      <c r="B632" s="860"/>
      <c r="C632" s="860"/>
      <c r="D632" s="860"/>
      <c r="E632" s="860"/>
      <c r="F632" s="860"/>
      <c r="G632" s="868"/>
      <c r="H632" s="860"/>
      <c r="I632" s="860"/>
      <c r="J632" s="860"/>
      <c r="K632" s="860"/>
      <c r="L632" s="860"/>
      <c r="M632" s="860"/>
      <c r="N632" s="860"/>
      <c r="O632" s="860"/>
      <c r="P632" s="860"/>
      <c r="Q632" s="860"/>
      <c r="R632" s="860"/>
      <c r="S632" s="860"/>
      <c r="T632" s="860"/>
      <c r="U632" s="860"/>
      <c r="V632" s="860"/>
      <c r="W632" s="860"/>
      <c r="X632" s="860"/>
      <c r="Y632" s="860"/>
      <c r="Z632" s="860"/>
      <c r="AA632" s="860"/>
      <c r="AB632" s="860"/>
      <c r="AC632" s="860"/>
      <c r="AD632" s="860"/>
      <c r="AE632" s="860"/>
    </row>
    <row r="633" spans="1:31" ht="15.75" customHeight="1" x14ac:dyDescent="0.25">
      <c r="A633" s="911"/>
      <c r="B633" s="860"/>
      <c r="C633" s="860"/>
      <c r="D633" s="860"/>
      <c r="E633" s="860"/>
      <c r="F633" s="860"/>
      <c r="G633" s="868"/>
      <c r="H633" s="860"/>
      <c r="I633" s="860"/>
      <c r="J633" s="860"/>
      <c r="K633" s="860"/>
      <c r="L633" s="860"/>
      <c r="M633" s="860"/>
      <c r="N633" s="860"/>
      <c r="O633" s="860"/>
      <c r="P633" s="860"/>
      <c r="Q633" s="860"/>
      <c r="R633" s="860"/>
      <c r="S633" s="860"/>
      <c r="T633" s="860"/>
      <c r="U633" s="860"/>
      <c r="V633" s="860"/>
      <c r="W633" s="860"/>
      <c r="X633" s="860"/>
      <c r="Y633" s="860"/>
      <c r="Z633" s="860"/>
      <c r="AA633" s="860"/>
      <c r="AB633" s="860"/>
      <c r="AC633" s="860"/>
      <c r="AD633" s="860"/>
      <c r="AE633" s="860"/>
    </row>
    <row r="634" spans="1:31" ht="15.75" customHeight="1" x14ac:dyDescent="0.25">
      <c r="A634" s="911"/>
      <c r="B634" s="860"/>
      <c r="C634" s="860"/>
      <c r="D634" s="860"/>
      <c r="E634" s="860"/>
      <c r="F634" s="860"/>
      <c r="G634" s="868"/>
      <c r="H634" s="860"/>
      <c r="I634" s="860"/>
      <c r="J634" s="860"/>
      <c r="K634" s="860"/>
      <c r="L634" s="860"/>
      <c r="M634" s="860"/>
      <c r="N634" s="860"/>
      <c r="O634" s="860"/>
      <c r="P634" s="860"/>
      <c r="Q634" s="860"/>
      <c r="R634" s="860"/>
      <c r="S634" s="860"/>
      <c r="T634" s="860"/>
      <c r="U634" s="860"/>
      <c r="V634" s="860"/>
      <c r="W634" s="860"/>
      <c r="X634" s="860"/>
      <c r="Y634" s="860"/>
      <c r="Z634" s="860"/>
      <c r="AA634" s="860"/>
      <c r="AB634" s="860"/>
      <c r="AC634" s="860"/>
      <c r="AD634" s="860"/>
      <c r="AE634" s="860"/>
    </row>
    <row r="635" spans="1:31" ht="15.75" customHeight="1" x14ac:dyDescent="0.25">
      <c r="A635" s="911"/>
      <c r="B635" s="860"/>
      <c r="C635" s="860"/>
      <c r="D635" s="860"/>
      <c r="E635" s="860"/>
      <c r="F635" s="860"/>
      <c r="G635" s="868"/>
      <c r="H635" s="860"/>
      <c r="I635" s="860"/>
      <c r="J635" s="860"/>
      <c r="K635" s="860"/>
      <c r="L635" s="860"/>
      <c r="M635" s="860"/>
      <c r="N635" s="860"/>
      <c r="O635" s="860"/>
      <c r="P635" s="860"/>
      <c r="Q635" s="860"/>
      <c r="R635" s="860"/>
      <c r="S635" s="860"/>
      <c r="T635" s="860"/>
      <c r="U635" s="860"/>
      <c r="V635" s="860"/>
      <c r="W635" s="860"/>
      <c r="X635" s="860"/>
      <c r="Y635" s="860"/>
      <c r="Z635" s="860"/>
      <c r="AA635" s="860"/>
      <c r="AB635" s="860"/>
      <c r="AC635" s="860"/>
      <c r="AD635" s="860"/>
      <c r="AE635" s="860"/>
    </row>
    <row r="636" spans="1:31" ht="15.75" customHeight="1" x14ac:dyDescent="0.25">
      <c r="A636" s="911"/>
      <c r="B636" s="860"/>
      <c r="C636" s="860"/>
      <c r="D636" s="860"/>
      <c r="E636" s="860"/>
      <c r="F636" s="860"/>
      <c r="G636" s="868"/>
      <c r="H636" s="860"/>
      <c r="I636" s="860"/>
      <c r="J636" s="860"/>
      <c r="K636" s="860"/>
      <c r="L636" s="860"/>
      <c r="M636" s="860"/>
      <c r="N636" s="860"/>
      <c r="O636" s="860"/>
      <c r="P636" s="860"/>
      <c r="Q636" s="860"/>
      <c r="R636" s="860"/>
      <c r="S636" s="860"/>
      <c r="T636" s="860"/>
      <c r="U636" s="860"/>
      <c r="V636" s="860"/>
      <c r="W636" s="860"/>
      <c r="X636" s="860"/>
      <c r="Y636" s="860"/>
      <c r="Z636" s="860"/>
      <c r="AA636" s="860"/>
      <c r="AB636" s="860"/>
      <c r="AC636" s="860"/>
      <c r="AD636" s="860"/>
      <c r="AE636" s="860"/>
    </row>
    <row r="637" spans="1:31" ht="15.75" customHeight="1" x14ac:dyDescent="0.25">
      <c r="A637" s="911"/>
      <c r="B637" s="860"/>
      <c r="C637" s="860"/>
      <c r="D637" s="860"/>
      <c r="E637" s="860"/>
      <c r="F637" s="860"/>
      <c r="G637" s="868"/>
      <c r="H637" s="860"/>
      <c r="I637" s="860"/>
      <c r="J637" s="860"/>
      <c r="K637" s="860"/>
      <c r="L637" s="860"/>
      <c r="M637" s="860"/>
      <c r="N637" s="860"/>
      <c r="O637" s="860"/>
      <c r="P637" s="860"/>
      <c r="Q637" s="860"/>
      <c r="R637" s="860"/>
      <c r="S637" s="860"/>
      <c r="T637" s="860"/>
      <c r="U637" s="860"/>
      <c r="V637" s="860"/>
      <c r="W637" s="860"/>
      <c r="X637" s="860"/>
      <c r="Y637" s="860"/>
      <c r="Z637" s="860"/>
      <c r="AA637" s="860"/>
      <c r="AB637" s="860"/>
      <c r="AC637" s="860"/>
      <c r="AD637" s="860"/>
      <c r="AE637" s="860"/>
    </row>
    <row r="638" spans="1:31" ht="15.75" customHeight="1" x14ac:dyDescent="0.25">
      <c r="A638" s="911"/>
      <c r="B638" s="860"/>
      <c r="C638" s="860"/>
      <c r="D638" s="860"/>
      <c r="E638" s="860"/>
      <c r="F638" s="860"/>
      <c r="G638" s="868"/>
      <c r="H638" s="860"/>
      <c r="I638" s="860"/>
      <c r="J638" s="860"/>
      <c r="K638" s="860"/>
      <c r="L638" s="860"/>
      <c r="M638" s="860"/>
      <c r="N638" s="860"/>
      <c r="O638" s="860"/>
      <c r="P638" s="860"/>
      <c r="Q638" s="860"/>
      <c r="R638" s="860"/>
      <c r="S638" s="860"/>
      <c r="T638" s="860"/>
      <c r="U638" s="860"/>
      <c r="V638" s="860"/>
      <c r="W638" s="860"/>
      <c r="X638" s="860"/>
      <c r="Y638" s="860"/>
      <c r="Z638" s="860"/>
      <c r="AA638" s="860"/>
      <c r="AB638" s="860"/>
      <c r="AC638" s="860"/>
      <c r="AD638" s="860"/>
      <c r="AE638" s="860"/>
    </row>
    <row r="639" spans="1:31" ht="15.75" customHeight="1" x14ac:dyDescent="0.25">
      <c r="A639" s="911"/>
      <c r="B639" s="860"/>
      <c r="C639" s="860"/>
      <c r="D639" s="860"/>
      <c r="E639" s="860"/>
      <c r="F639" s="860"/>
      <c r="G639" s="868"/>
      <c r="H639" s="860"/>
      <c r="I639" s="860"/>
      <c r="J639" s="860"/>
      <c r="K639" s="860"/>
      <c r="L639" s="860"/>
      <c r="M639" s="860"/>
      <c r="N639" s="860"/>
      <c r="O639" s="860"/>
      <c r="P639" s="860"/>
      <c r="Q639" s="860"/>
      <c r="R639" s="860"/>
      <c r="S639" s="860"/>
      <c r="T639" s="860"/>
      <c r="U639" s="860"/>
      <c r="V639" s="860"/>
      <c r="W639" s="860"/>
      <c r="X639" s="860"/>
      <c r="Y639" s="860"/>
      <c r="Z639" s="860"/>
      <c r="AA639" s="860"/>
      <c r="AB639" s="860"/>
      <c r="AC639" s="860"/>
      <c r="AD639" s="860"/>
      <c r="AE639" s="860"/>
    </row>
    <row r="640" spans="1:31" ht="15.75" customHeight="1" x14ac:dyDescent="0.25">
      <c r="A640" s="911"/>
      <c r="B640" s="860"/>
      <c r="C640" s="860"/>
      <c r="D640" s="860"/>
      <c r="E640" s="860"/>
      <c r="F640" s="860"/>
      <c r="G640" s="868"/>
      <c r="H640" s="860"/>
      <c r="I640" s="860"/>
      <c r="J640" s="860"/>
      <c r="K640" s="860"/>
      <c r="L640" s="860"/>
      <c r="M640" s="860"/>
      <c r="N640" s="860"/>
      <c r="O640" s="860"/>
      <c r="P640" s="860"/>
      <c r="Q640" s="860"/>
      <c r="R640" s="860"/>
      <c r="S640" s="860"/>
      <c r="T640" s="860"/>
      <c r="U640" s="860"/>
      <c r="V640" s="860"/>
      <c r="W640" s="860"/>
      <c r="X640" s="860"/>
      <c r="Y640" s="860"/>
      <c r="Z640" s="860"/>
      <c r="AA640" s="860"/>
      <c r="AB640" s="860"/>
      <c r="AC640" s="860"/>
      <c r="AD640" s="860"/>
      <c r="AE640" s="860"/>
    </row>
    <row r="641" spans="1:31" ht="15.75" customHeight="1" x14ac:dyDescent="0.25">
      <c r="A641" s="911"/>
      <c r="B641" s="860"/>
      <c r="C641" s="860"/>
      <c r="D641" s="860"/>
      <c r="E641" s="860"/>
      <c r="F641" s="860"/>
      <c r="G641" s="868"/>
      <c r="H641" s="860"/>
      <c r="I641" s="860"/>
      <c r="J641" s="860"/>
      <c r="K641" s="860"/>
      <c r="L641" s="860"/>
      <c r="M641" s="860"/>
      <c r="N641" s="860"/>
      <c r="O641" s="860"/>
      <c r="P641" s="860"/>
      <c r="Q641" s="860"/>
      <c r="R641" s="860"/>
      <c r="S641" s="860"/>
      <c r="T641" s="860"/>
      <c r="U641" s="860"/>
      <c r="V641" s="860"/>
      <c r="W641" s="860"/>
      <c r="X641" s="860"/>
      <c r="Y641" s="860"/>
      <c r="Z641" s="860"/>
      <c r="AA641" s="860"/>
      <c r="AB641" s="860"/>
      <c r="AC641" s="860"/>
      <c r="AD641" s="860"/>
      <c r="AE641" s="860"/>
    </row>
    <row r="642" spans="1:31" ht="15.75" customHeight="1" x14ac:dyDescent="0.25">
      <c r="A642" s="911"/>
      <c r="B642" s="860"/>
      <c r="C642" s="860"/>
      <c r="D642" s="860"/>
      <c r="E642" s="860"/>
      <c r="F642" s="860"/>
      <c r="G642" s="868"/>
      <c r="H642" s="860"/>
      <c r="I642" s="860"/>
      <c r="J642" s="860"/>
      <c r="K642" s="860"/>
      <c r="L642" s="860"/>
      <c r="M642" s="860"/>
      <c r="N642" s="860"/>
      <c r="O642" s="860"/>
      <c r="P642" s="860"/>
      <c r="Q642" s="860"/>
      <c r="R642" s="860"/>
      <c r="S642" s="860"/>
      <c r="T642" s="860"/>
      <c r="U642" s="860"/>
      <c r="V642" s="860"/>
      <c r="W642" s="860"/>
      <c r="X642" s="860"/>
      <c r="Y642" s="860"/>
      <c r="Z642" s="860"/>
      <c r="AA642" s="860"/>
      <c r="AB642" s="860"/>
      <c r="AC642" s="860"/>
      <c r="AD642" s="860"/>
      <c r="AE642" s="860"/>
    </row>
    <row r="643" spans="1:31" ht="15.75" customHeight="1" x14ac:dyDescent="0.25">
      <c r="A643" s="911"/>
      <c r="B643" s="860"/>
      <c r="C643" s="860"/>
      <c r="D643" s="860"/>
      <c r="E643" s="860"/>
      <c r="F643" s="860"/>
      <c r="G643" s="868"/>
      <c r="H643" s="860"/>
      <c r="I643" s="860"/>
      <c r="J643" s="860"/>
      <c r="K643" s="860"/>
      <c r="L643" s="860"/>
      <c r="M643" s="860"/>
      <c r="N643" s="860"/>
      <c r="O643" s="860"/>
      <c r="P643" s="860"/>
      <c r="Q643" s="860"/>
      <c r="R643" s="860"/>
      <c r="S643" s="860"/>
      <c r="T643" s="860"/>
      <c r="U643" s="860"/>
      <c r="V643" s="860"/>
      <c r="W643" s="860"/>
      <c r="X643" s="860"/>
      <c r="Y643" s="860"/>
      <c r="Z643" s="860"/>
      <c r="AA643" s="860"/>
      <c r="AB643" s="860"/>
      <c r="AC643" s="860"/>
      <c r="AD643" s="860"/>
      <c r="AE643" s="860"/>
    </row>
    <row r="644" spans="1:31" ht="15.75" customHeight="1" x14ac:dyDescent="0.25">
      <c r="A644" s="911"/>
      <c r="B644" s="860"/>
      <c r="C644" s="860"/>
      <c r="D644" s="860"/>
      <c r="E644" s="860"/>
      <c r="F644" s="860"/>
      <c r="G644" s="868"/>
      <c r="H644" s="860"/>
      <c r="I644" s="860"/>
      <c r="J644" s="860"/>
      <c r="K644" s="860"/>
      <c r="L644" s="860"/>
      <c r="M644" s="860"/>
      <c r="N644" s="860"/>
      <c r="O644" s="860"/>
      <c r="P644" s="860"/>
      <c r="Q644" s="860"/>
      <c r="R644" s="860"/>
      <c r="S644" s="860"/>
      <c r="T644" s="860"/>
      <c r="U644" s="860"/>
      <c r="V644" s="860"/>
      <c r="W644" s="860"/>
      <c r="X644" s="860"/>
      <c r="Y644" s="860"/>
      <c r="Z644" s="860"/>
      <c r="AA644" s="860"/>
      <c r="AB644" s="860"/>
      <c r="AC644" s="860"/>
      <c r="AD644" s="860"/>
      <c r="AE644" s="860"/>
    </row>
    <row r="645" spans="1:31" ht="15.75" customHeight="1" x14ac:dyDescent="0.25">
      <c r="A645" s="911"/>
      <c r="B645" s="860"/>
      <c r="C645" s="860"/>
      <c r="D645" s="860"/>
      <c r="E645" s="860"/>
      <c r="F645" s="860"/>
      <c r="G645" s="868"/>
      <c r="H645" s="860"/>
      <c r="I645" s="860"/>
      <c r="J645" s="860"/>
      <c r="K645" s="860"/>
      <c r="L645" s="860"/>
      <c r="M645" s="860"/>
      <c r="N645" s="860"/>
      <c r="O645" s="860"/>
      <c r="P645" s="860"/>
      <c r="Q645" s="860"/>
      <c r="R645" s="860"/>
      <c r="S645" s="860"/>
      <c r="T645" s="860"/>
      <c r="U645" s="860"/>
      <c r="V645" s="860"/>
      <c r="W645" s="860"/>
      <c r="X645" s="860"/>
      <c r="Y645" s="860"/>
      <c r="Z645" s="860"/>
      <c r="AA645" s="860"/>
      <c r="AB645" s="860"/>
      <c r="AC645" s="860"/>
      <c r="AD645" s="860"/>
      <c r="AE645" s="860"/>
    </row>
    <row r="646" spans="1:31" ht="15.75" customHeight="1" x14ac:dyDescent="0.25">
      <c r="A646" s="911"/>
      <c r="B646" s="860"/>
      <c r="C646" s="860"/>
      <c r="D646" s="860"/>
      <c r="E646" s="860"/>
      <c r="F646" s="860"/>
      <c r="G646" s="868"/>
      <c r="H646" s="860"/>
      <c r="I646" s="860"/>
      <c r="J646" s="860"/>
      <c r="K646" s="860"/>
      <c r="L646" s="860"/>
      <c r="M646" s="860"/>
      <c r="N646" s="860"/>
      <c r="O646" s="860"/>
      <c r="P646" s="860"/>
      <c r="Q646" s="860"/>
      <c r="R646" s="860"/>
      <c r="S646" s="860"/>
      <c r="T646" s="860"/>
      <c r="U646" s="860"/>
      <c r="V646" s="860"/>
      <c r="W646" s="860"/>
      <c r="X646" s="860"/>
      <c r="Y646" s="860"/>
      <c r="Z646" s="860"/>
      <c r="AA646" s="860"/>
      <c r="AB646" s="860"/>
      <c r="AC646" s="860"/>
      <c r="AD646" s="860"/>
      <c r="AE646" s="860"/>
    </row>
    <row r="647" spans="1:31" ht="15.75" customHeight="1" x14ac:dyDescent="0.25">
      <c r="A647" s="911"/>
      <c r="B647" s="860"/>
      <c r="C647" s="860"/>
      <c r="D647" s="860"/>
      <c r="E647" s="860"/>
      <c r="F647" s="860"/>
      <c r="G647" s="868"/>
      <c r="H647" s="860"/>
      <c r="I647" s="860"/>
      <c r="J647" s="860"/>
      <c r="K647" s="860"/>
      <c r="L647" s="860"/>
      <c r="M647" s="860"/>
      <c r="N647" s="860"/>
      <c r="O647" s="860"/>
      <c r="P647" s="860"/>
      <c r="Q647" s="860"/>
      <c r="R647" s="860"/>
      <c r="S647" s="860"/>
      <c r="T647" s="860"/>
      <c r="U647" s="860"/>
      <c r="V647" s="860"/>
      <c r="W647" s="860"/>
      <c r="X647" s="860"/>
      <c r="Y647" s="860"/>
      <c r="Z647" s="860"/>
      <c r="AA647" s="860"/>
      <c r="AB647" s="860"/>
      <c r="AC647" s="860"/>
      <c r="AD647" s="860"/>
      <c r="AE647" s="860"/>
    </row>
    <row r="648" spans="1:31" ht="15.75" customHeight="1" x14ac:dyDescent="0.25">
      <c r="A648" s="911"/>
      <c r="B648" s="860"/>
      <c r="C648" s="860"/>
      <c r="D648" s="860"/>
      <c r="E648" s="860"/>
      <c r="F648" s="860"/>
      <c r="G648" s="868"/>
      <c r="H648" s="860"/>
      <c r="I648" s="860"/>
      <c r="J648" s="860"/>
      <c r="K648" s="860"/>
      <c r="L648" s="860"/>
      <c r="M648" s="860"/>
      <c r="N648" s="860"/>
      <c r="O648" s="860"/>
      <c r="P648" s="860"/>
      <c r="Q648" s="860"/>
      <c r="R648" s="860"/>
      <c r="S648" s="860"/>
      <c r="T648" s="860"/>
      <c r="U648" s="860"/>
      <c r="V648" s="860"/>
      <c r="W648" s="860"/>
      <c r="X648" s="860"/>
      <c r="Y648" s="860"/>
      <c r="Z648" s="860"/>
      <c r="AA648" s="860"/>
      <c r="AB648" s="860"/>
      <c r="AC648" s="860"/>
      <c r="AD648" s="860"/>
      <c r="AE648" s="860"/>
    </row>
    <row r="649" spans="1:31" ht="15.75" customHeight="1" x14ac:dyDescent="0.25">
      <c r="A649" s="911"/>
      <c r="B649" s="860"/>
      <c r="C649" s="860"/>
      <c r="D649" s="860"/>
      <c r="E649" s="860"/>
      <c r="F649" s="860"/>
      <c r="G649" s="868"/>
      <c r="H649" s="860"/>
      <c r="I649" s="860"/>
      <c r="J649" s="860"/>
      <c r="K649" s="860"/>
      <c r="L649" s="860"/>
      <c r="M649" s="860"/>
      <c r="N649" s="860"/>
      <c r="O649" s="860"/>
      <c r="P649" s="860"/>
      <c r="Q649" s="860"/>
      <c r="R649" s="860"/>
      <c r="S649" s="860"/>
      <c r="T649" s="860"/>
      <c r="U649" s="860"/>
      <c r="V649" s="860"/>
      <c r="W649" s="860"/>
      <c r="X649" s="860"/>
      <c r="Y649" s="860"/>
      <c r="Z649" s="860"/>
      <c r="AA649" s="860"/>
      <c r="AB649" s="860"/>
      <c r="AC649" s="860"/>
      <c r="AD649" s="860"/>
      <c r="AE649" s="860"/>
    </row>
    <row r="650" spans="1:31" ht="15.75" customHeight="1" x14ac:dyDescent="0.25">
      <c r="A650" s="911"/>
      <c r="B650" s="860"/>
      <c r="C650" s="860"/>
      <c r="D650" s="860"/>
      <c r="E650" s="860"/>
      <c r="F650" s="860"/>
      <c r="G650" s="868"/>
      <c r="H650" s="860"/>
      <c r="I650" s="860"/>
      <c r="J650" s="860"/>
      <c r="K650" s="860"/>
      <c r="L650" s="860"/>
      <c r="M650" s="860"/>
      <c r="N650" s="860"/>
      <c r="O650" s="860"/>
      <c r="P650" s="860"/>
      <c r="Q650" s="860"/>
      <c r="R650" s="860"/>
      <c r="S650" s="860"/>
      <c r="T650" s="860"/>
      <c r="U650" s="860"/>
      <c r="V650" s="860"/>
      <c r="W650" s="860"/>
      <c r="X650" s="860"/>
      <c r="Y650" s="860"/>
      <c r="Z650" s="860"/>
      <c r="AA650" s="860"/>
      <c r="AB650" s="860"/>
      <c r="AC650" s="860"/>
      <c r="AD650" s="860"/>
      <c r="AE650" s="860"/>
    </row>
    <row r="651" spans="1:31" ht="15.75" customHeight="1" x14ac:dyDescent="0.25">
      <c r="A651" s="911"/>
      <c r="B651" s="860"/>
      <c r="C651" s="860"/>
      <c r="D651" s="860"/>
      <c r="E651" s="860"/>
      <c r="F651" s="860"/>
      <c r="G651" s="868"/>
      <c r="H651" s="860"/>
      <c r="I651" s="860"/>
      <c r="J651" s="860"/>
      <c r="K651" s="860"/>
      <c r="L651" s="860"/>
      <c r="M651" s="860"/>
      <c r="N651" s="860"/>
      <c r="O651" s="860"/>
      <c r="P651" s="860"/>
      <c r="Q651" s="860"/>
      <c r="R651" s="860"/>
      <c r="S651" s="860"/>
      <c r="T651" s="860"/>
      <c r="U651" s="860"/>
      <c r="V651" s="860"/>
      <c r="W651" s="860"/>
      <c r="X651" s="860"/>
      <c r="Y651" s="860"/>
      <c r="Z651" s="860"/>
      <c r="AA651" s="860"/>
      <c r="AB651" s="860"/>
      <c r="AC651" s="860"/>
      <c r="AD651" s="860"/>
      <c r="AE651" s="860"/>
    </row>
    <row r="652" spans="1:31" ht="15.75" customHeight="1" x14ac:dyDescent="0.25">
      <c r="A652" s="911"/>
      <c r="B652" s="860"/>
      <c r="C652" s="860"/>
      <c r="D652" s="860"/>
      <c r="E652" s="860"/>
      <c r="F652" s="860"/>
      <c r="G652" s="868"/>
      <c r="H652" s="860"/>
      <c r="I652" s="860"/>
      <c r="J652" s="860"/>
      <c r="K652" s="860"/>
      <c r="L652" s="860"/>
      <c r="M652" s="860"/>
      <c r="N652" s="860"/>
      <c r="O652" s="860"/>
      <c r="P652" s="860"/>
      <c r="Q652" s="860"/>
      <c r="R652" s="860"/>
      <c r="S652" s="860"/>
      <c r="T652" s="860"/>
      <c r="U652" s="860"/>
      <c r="V652" s="860"/>
      <c r="W652" s="860"/>
      <c r="X652" s="860"/>
      <c r="Y652" s="860"/>
      <c r="Z652" s="860"/>
      <c r="AA652" s="860"/>
      <c r="AB652" s="860"/>
      <c r="AC652" s="860"/>
      <c r="AD652" s="860"/>
      <c r="AE652" s="860"/>
    </row>
    <row r="653" spans="1:31" ht="15.75" customHeight="1" x14ac:dyDescent="0.25">
      <c r="A653" s="911"/>
      <c r="B653" s="860"/>
      <c r="C653" s="860"/>
      <c r="D653" s="860"/>
      <c r="E653" s="860"/>
      <c r="F653" s="860"/>
      <c r="G653" s="868"/>
      <c r="H653" s="860"/>
      <c r="I653" s="860"/>
      <c r="J653" s="860"/>
      <c r="K653" s="860"/>
      <c r="L653" s="860"/>
      <c r="M653" s="860"/>
      <c r="N653" s="860"/>
      <c r="O653" s="860"/>
      <c r="P653" s="860"/>
      <c r="Q653" s="860"/>
      <c r="R653" s="860"/>
      <c r="S653" s="860"/>
      <c r="T653" s="860"/>
      <c r="U653" s="860"/>
      <c r="V653" s="860"/>
      <c r="W653" s="860"/>
      <c r="X653" s="860"/>
      <c r="Y653" s="860"/>
      <c r="Z653" s="860"/>
      <c r="AA653" s="860"/>
      <c r="AB653" s="860"/>
      <c r="AC653" s="860"/>
      <c r="AD653" s="860"/>
      <c r="AE653" s="860"/>
    </row>
    <row r="654" spans="1:31" ht="15.75" customHeight="1" x14ac:dyDescent="0.25">
      <c r="A654" s="911"/>
      <c r="B654" s="860"/>
      <c r="C654" s="860"/>
      <c r="D654" s="860"/>
      <c r="E654" s="860"/>
      <c r="F654" s="860"/>
      <c r="G654" s="868"/>
      <c r="H654" s="860"/>
      <c r="I654" s="860"/>
      <c r="J654" s="860"/>
      <c r="K654" s="860"/>
      <c r="L654" s="860"/>
      <c r="M654" s="860"/>
      <c r="N654" s="860"/>
      <c r="O654" s="860"/>
      <c r="P654" s="860"/>
      <c r="Q654" s="860"/>
      <c r="R654" s="860"/>
      <c r="S654" s="860"/>
      <c r="T654" s="860"/>
      <c r="U654" s="860"/>
      <c r="V654" s="860"/>
      <c r="W654" s="860"/>
      <c r="X654" s="860"/>
      <c r="Y654" s="860"/>
      <c r="Z654" s="860"/>
      <c r="AA654" s="860"/>
      <c r="AB654" s="860"/>
      <c r="AC654" s="860"/>
      <c r="AD654" s="860"/>
      <c r="AE654" s="860"/>
    </row>
    <row r="655" spans="1:31" ht="15.75" customHeight="1" x14ac:dyDescent="0.25">
      <c r="A655" s="911"/>
      <c r="B655" s="860"/>
      <c r="C655" s="860"/>
      <c r="D655" s="860"/>
      <c r="E655" s="860"/>
      <c r="F655" s="860"/>
      <c r="G655" s="868"/>
      <c r="H655" s="860"/>
      <c r="I655" s="860"/>
      <c r="J655" s="860"/>
      <c r="K655" s="860"/>
      <c r="L655" s="860"/>
      <c r="M655" s="860"/>
      <c r="N655" s="860"/>
      <c r="O655" s="860"/>
      <c r="P655" s="860"/>
      <c r="Q655" s="860"/>
      <c r="R655" s="860"/>
      <c r="S655" s="860"/>
      <c r="T655" s="860"/>
      <c r="U655" s="860"/>
      <c r="V655" s="860"/>
      <c r="W655" s="860"/>
      <c r="X655" s="860"/>
      <c r="Y655" s="860"/>
      <c r="Z655" s="860"/>
      <c r="AA655" s="860"/>
      <c r="AB655" s="860"/>
      <c r="AC655" s="860"/>
      <c r="AD655" s="860"/>
      <c r="AE655" s="860"/>
    </row>
    <row r="656" spans="1:31" ht="15.75" customHeight="1" x14ac:dyDescent="0.25">
      <c r="A656" s="911"/>
      <c r="B656" s="860"/>
      <c r="C656" s="860"/>
      <c r="D656" s="860"/>
      <c r="E656" s="860"/>
      <c r="F656" s="860"/>
      <c r="G656" s="868"/>
      <c r="H656" s="860"/>
      <c r="I656" s="860"/>
      <c r="J656" s="860"/>
      <c r="K656" s="860"/>
      <c r="L656" s="860"/>
      <c r="M656" s="860"/>
      <c r="N656" s="860"/>
      <c r="O656" s="860"/>
      <c r="P656" s="860"/>
      <c r="Q656" s="860"/>
      <c r="R656" s="860"/>
      <c r="S656" s="860"/>
      <c r="T656" s="860"/>
      <c r="U656" s="860"/>
      <c r="V656" s="860"/>
      <c r="W656" s="860"/>
      <c r="X656" s="860"/>
      <c r="Y656" s="860"/>
      <c r="Z656" s="860"/>
      <c r="AA656" s="860"/>
      <c r="AB656" s="860"/>
      <c r="AC656" s="860"/>
      <c r="AD656" s="860"/>
      <c r="AE656" s="860"/>
    </row>
    <row r="657" spans="1:31" ht="15.75" customHeight="1" x14ac:dyDescent="0.25">
      <c r="A657" s="911"/>
      <c r="B657" s="860"/>
      <c r="C657" s="860"/>
      <c r="D657" s="860"/>
      <c r="E657" s="860"/>
      <c r="F657" s="860"/>
      <c r="G657" s="868"/>
      <c r="H657" s="860"/>
      <c r="I657" s="860"/>
      <c r="J657" s="860"/>
      <c r="K657" s="860"/>
      <c r="L657" s="860"/>
      <c r="M657" s="860"/>
      <c r="N657" s="860"/>
      <c r="O657" s="860"/>
      <c r="P657" s="860"/>
      <c r="Q657" s="860"/>
      <c r="R657" s="860"/>
      <c r="S657" s="860"/>
      <c r="T657" s="860"/>
      <c r="U657" s="860"/>
      <c r="V657" s="860"/>
      <c r="W657" s="860"/>
      <c r="X657" s="860"/>
      <c r="Y657" s="860"/>
      <c r="Z657" s="860"/>
      <c r="AA657" s="860"/>
      <c r="AB657" s="860"/>
      <c r="AC657" s="860"/>
      <c r="AD657" s="860"/>
      <c r="AE657" s="860"/>
    </row>
    <row r="658" spans="1:31" ht="15.75" customHeight="1" x14ac:dyDescent="0.25">
      <c r="A658" s="911"/>
      <c r="B658" s="860"/>
      <c r="C658" s="860"/>
      <c r="D658" s="860"/>
      <c r="E658" s="860"/>
      <c r="F658" s="860"/>
      <c r="G658" s="868"/>
      <c r="H658" s="860"/>
      <c r="I658" s="860"/>
      <c r="J658" s="860"/>
      <c r="K658" s="860"/>
      <c r="L658" s="860"/>
      <c r="M658" s="860"/>
      <c r="N658" s="860"/>
      <c r="O658" s="860"/>
      <c r="P658" s="860"/>
      <c r="Q658" s="860"/>
      <c r="R658" s="860"/>
      <c r="S658" s="860"/>
      <c r="T658" s="860"/>
      <c r="U658" s="860"/>
      <c r="V658" s="860"/>
      <c r="W658" s="860"/>
      <c r="X658" s="860"/>
      <c r="Y658" s="860"/>
      <c r="Z658" s="860"/>
      <c r="AA658" s="860"/>
      <c r="AB658" s="860"/>
      <c r="AC658" s="860"/>
      <c r="AD658" s="860"/>
      <c r="AE658" s="860"/>
    </row>
    <row r="659" spans="1:31" ht="15.75" customHeight="1" x14ac:dyDescent="0.25">
      <c r="A659" s="911"/>
      <c r="B659" s="860"/>
      <c r="C659" s="860"/>
      <c r="D659" s="860"/>
      <c r="E659" s="860"/>
      <c r="F659" s="860"/>
      <c r="G659" s="868"/>
      <c r="H659" s="860"/>
      <c r="I659" s="860"/>
      <c r="J659" s="860"/>
      <c r="K659" s="860"/>
      <c r="L659" s="860"/>
      <c r="M659" s="860"/>
      <c r="N659" s="860"/>
      <c r="O659" s="860"/>
      <c r="P659" s="860"/>
      <c r="Q659" s="860"/>
      <c r="R659" s="860"/>
      <c r="S659" s="860"/>
      <c r="T659" s="860"/>
      <c r="U659" s="860"/>
      <c r="V659" s="860"/>
      <c r="W659" s="860"/>
      <c r="X659" s="860"/>
      <c r="Y659" s="860"/>
      <c r="Z659" s="860"/>
      <c r="AA659" s="860"/>
      <c r="AB659" s="860"/>
      <c r="AC659" s="860"/>
      <c r="AD659" s="860"/>
      <c r="AE659" s="860"/>
    </row>
    <row r="660" spans="1:31" ht="15.75" customHeight="1" x14ac:dyDescent="0.25">
      <c r="A660" s="911"/>
      <c r="B660" s="860"/>
      <c r="C660" s="860"/>
      <c r="D660" s="860"/>
      <c r="E660" s="860"/>
      <c r="F660" s="860"/>
      <c r="G660" s="868"/>
      <c r="H660" s="860"/>
      <c r="I660" s="860"/>
      <c r="J660" s="860"/>
      <c r="K660" s="860"/>
      <c r="L660" s="860"/>
      <c r="M660" s="860"/>
      <c r="N660" s="860"/>
      <c r="O660" s="860"/>
      <c r="P660" s="860"/>
      <c r="Q660" s="860"/>
      <c r="R660" s="860"/>
      <c r="S660" s="860"/>
      <c r="T660" s="860"/>
      <c r="U660" s="860"/>
      <c r="V660" s="860"/>
      <c r="W660" s="860"/>
      <c r="X660" s="860"/>
      <c r="Y660" s="860"/>
      <c r="Z660" s="860"/>
      <c r="AA660" s="860"/>
      <c r="AB660" s="860"/>
      <c r="AC660" s="860"/>
      <c r="AD660" s="860"/>
      <c r="AE660" s="860"/>
    </row>
    <row r="661" spans="1:31" ht="15.75" customHeight="1" x14ac:dyDescent="0.25">
      <c r="A661" s="911"/>
      <c r="B661" s="860"/>
      <c r="C661" s="860"/>
      <c r="D661" s="860"/>
      <c r="E661" s="860"/>
      <c r="F661" s="860"/>
      <c r="G661" s="868"/>
      <c r="H661" s="860"/>
      <c r="I661" s="860"/>
      <c r="J661" s="860"/>
      <c r="K661" s="860"/>
      <c r="L661" s="860"/>
      <c r="M661" s="860"/>
      <c r="N661" s="860"/>
      <c r="O661" s="860"/>
      <c r="P661" s="860"/>
      <c r="Q661" s="860"/>
      <c r="R661" s="860"/>
      <c r="S661" s="860"/>
      <c r="T661" s="860"/>
      <c r="U661" s="860"/>
      <c r="V661" s="860"/>
      <c r="W661" s="860"/>
      <c r="X661" s="860"/>
      <c r="Y661" s="860"/>
      <c r="Z661" s="860"/>
      <c r="AA661" s="860"/>
      <c r="AB661" s="860"/>
      <c r="AC661" s="860"/>
      <c r="AD661" s="860"/>
      <c r="AE661" s="860"/>
    </row>
    <row r="662" spans="1:31" ht="15.75" customHeight="1" x14ac:dyDescent="0.25">
      <c r="A662" s="911"/>
      <c r="B662" s="860"/>
      <c r="C662" s="860"/>
      <c r="D662" s="860"/>
      <c r="E662" s="860"/>
      <c r="F662" s="860"/>
      <c r="G662" s="868"/>
      <c r="H662" s="860"/>
      <c r="I662" s="860"/>
      <c r="J662" s="860"/>
      <c r="K662" s="860"/>
      <c r="L662" s="860"/>
      <c r="M662" s="860"/>
      <c r="N662" s="860"/>
      <c r="O662" s="860"/>
      <c r="P662" s="860"/>
      <c r="Q662" s="860"/>
      <c r="R662" s="860"/>
      <c r="S662" s="860"/>
      <c r="T662" s="860"/>
      <c r="U662" s="860"/>
      <c r="V662" s="860"/>
      <c r="W662" s="860"/>
      <c r="X662" s="860"/>
      <c r="Y662" s="860"/>
      <c r="Z662" s="860"/>
      <c r="AA662" s="860"/>
      <c r="AB662" s="860"/>
      <c r="AC662" s="860"/>
      <c r="AD662" s="860"/>
      <c r="AE662" s="860"/>
    </row>
    <row r="663" spans="1:31" ht="15.75" customHeight="1" x14ac:dyDescent="0.25">
      <c r="A663" s="911"/>
      <c r="B663" s="860"/>
      <c r="C663" s="860"/>
      <c r="D663" s="860"/>
      <c r="E663" s="860"/>
      <c r="F663" s="860"/>
      <c r="G663" s="868"/>
      <c r="H663" s="860"/>
      <c r="I663" s="860"/>
      <c r="J663" s="860"/>
      <c r="K663" s="860"/>
      <c r="L663" s="860"/>
      <c r="M663" s="860"/>
      <c r="N663" s="860"/>
      <c r="O663" s="860"/>
      <c r="P663" s="860"/>
      <c r="Q663" s="860"/>
      <c r="R663" s="860"/>
      <c r="S663" s="860"/>
      <c r="T663" s="860"/>
      <c r="U663" s="860"/>
      <c r="V663" s="860"/>
      <c r="W663" s="860"/>
      <c r="X663" s="860"/>
      <c r="Y663" s="860"/>
      <c r="Z663" s="860"/>
      <c r="AA663" s="860"/>
      <c r="AB663" s="860"/>
      <c r="AC663" s="860"/>
      <c r="AD663" s="860"/>
      <c r="AE663" s="860"/>
    </row>
    <row r="664" spans="1:31" ht="15.75" customHeight="1" x14ac:dyDescent="0.25">
      <c r="A664" s="911"/>
      <c r="B664" s="860"/>
      <c r="C664" s="860"/>
      <c r="D664" s="860"/>
      <c r="E664" s="860"/>
      <c r="F664" s="860"/>
      <c r="G664" s="868"/>
      <c r="H664" s="860"/>
      <c r="I664" s="860"/>
      <c r="J664" s="860"/>
      <c r="K664" s="860"/>
      <c r="L664" s="860"/>
      <c r="M664" s="860"/>
      <c r="N664" s="860"/>
      <c r="O664" s="860"/>
      <c r="P664" s="860"/>
      <c r="Q664" s="860"/>
      <c r="R664" s="860"/>
      <c r="S664" s="860"/>
      <c r="T664" s="860"/>
      <c r="U664" s="860"/>
      <c r="V664" s="860"/>
      <c r="W664" s="860"/>
      <c r="X664" s="860"/>
      <c r="Y664" s="860"/>
      <c r="Z664" s="860"/>
      <c r="AA664" s="860"/>
      <c r="AB664" s="860"/>
      <c r="AC664" s="860"/>
      <c r="AD664" s="860"/>
      <c r="AE664" s="860"/>
    </row>
    <row r="665" spans="1:31" ht="15.75" customHeight="1" x14ac:dyDescent="0.25">
      <c r="A665" s="911"/>
      <c r="B665" s="860"/>
      <c r="C665" s="860"/>
      <c r="D665" s="860"/>
      <c r="E665" s="860"/>
      <c r="F665" s="860"/>
      <c r="G665" s="868"/>
      <c r="H665" s="860"/>
      <c r="I665" s="860"/>
      <c r="J665" s="860"/>
      <c r="K665" s="860"/>
      <c r="L665" s="860"/>
      <c r="M665" s="860"/>
      <c r="N665" s="860"/>
      <c r="O665" s="860"/>
      <c r="P665" s="860"/>
      <c r="Q665" s="860"/>
      <c r="R665" s="860"/>
      <c r="S665" s="860"/>
      <c r="T665" s="860"/>
      <c r="U665" s="860"/>
      <c r="V665" s="860"/>
      <c r="W665" s="860"/>
      <c r="X665" s="860"/>
      <c r="Y665" s="860"/>
      <c r="Z665" s="860"/>
      <c r="AA665" s="860"/>
      <c r="AB665" s="860"/>
      <c r="AC665" s="860"/>
      <c r="AD665" s="860"/>
      <c r="AE665" s="860"/>
    </row>
    <row r="666" spans="1:31" ht="15.75" customHeight="1" x14ac:dyDescent="0.25">
      <c r="A666" s="911"/>
      <c r="B666" s="860"/>
      <c r="C666" s="860"/>
      <c r="D666" s="860"/>
      <c r="E666" s="860"/>
      <c r="F666" s="860"/>
      <c r="G666" s="868"/>
      <c r="H666" s="860"/>
      <c r="I666" s="860"/>
      <c r="J666" s="860"/>
      <c r="K666" s="860"/>
      <c r="L666" s="860"/>
      <c r="M666" s="860"/>
      <c r="N666" s="860"/>
      <c r="O666" s="860"/>
      <c r="P666" s="860"/>
      <c r="Q666" s="860"/>
      <c r="R666" s="860"/>
      <c r="S666" s="860"/>
      <c r="T666" s="860"/>
      <c r="U666" s="860"/>
      <c r="V666" s="860"/>
      <c r="W666" s="860"/>
      <c r="X666" s="860"/>
      <c r="Y666" s="860"/>
      <c r="Z666" s="860"/>
      <c r="AA666" s="860"/>
      <c r="AB666" s="860"/>
      <c r="AC666" s="860"/>
      <c r="AD666" s="860"/>
      <c r="AE666" s="860"/>
    </row>
    <row r="667" spans="1:31" ht="15.75" customHeight="1" x14ac:dyDescent="0.25">
      <c r="A667" s="911"/>
      <c r="B667" s="860"/>
      <c r="C667" s="860"/>
      <c r="D667" s="860"/>
      <c r="E667" s="860"/>
      <c r="F667" s="860"/>
      <c r="G667" s="868"/>
      <c r="H667" s="860"/>
      <c r="I667" s="860"/>
      <c r="J667" s="860"/>
      <c r="K667" s="860"/>
      <c r="L667" s="860"/>
      <c r="M667" s="860"/>
      <c r="N667" s="860"/>
      <c r="O667" s="860"/>
      <c r="P667" s="860"/>
      <c r="Q667" s="860"/>
      <c r="R667" s="860"/>
      <c r="S667" s="860"/>
      <c r="T667" s="860"/>
      <c r="U667" s="860"/>
      <c r="V667" s="860"/>
      <c r="W667" s="860"/>
      <c r="X667" s="860"/>
      <c r="Y667" s="860"/>
      <c r="Z667" s="860"/>
      <c r="AA667" s="860"/>
      <c r="AB667" s="860"/>
      <c r="AC667" s="860"/>
      <c r="AD667" s="860"/>
      <c r="AE667" s="860"/>
    </row>
    <row r="668" spans="1:31" ht="15.75" customHeight="1" x14ac:dyDescent="0.25">
      <c r="A668" s="911"/>
      <c r="B668" s="860"/>
      <c r="C668" s="860"/>
      <c r="D668" s="860"/>
      <c r="E668" s="860"/>
      <c r="F668" s="860"/>
      <c r="G668" s="868"/>
      <c r="H668" s="860"/>
      <c r="I668" s="860"/>
      <c r="J668" s="860"/>
      <c r="K668" s="860"/>
      <c r="L668" s="860"/>
      <c r="M668" s="860"/>
      <c r="N668" s="860"/>
      <c r="O668" s="860"/>
      <c r="P668" s="860"/>
      <c r="Q668" s="860"/>
      <c r="R668" s="860"/>
      <c r="S668" s="860"/>
      <c r="T668" s="860"/>
      <c r="U668" s="860"/>
      <c r="V668" s="860"/>
      <c r="W668" s="860"/>
      <c r="X668" s="860"/>
      <c r="Y668" s="860"/>
      <c r="Z668" s="860"/>
      <c r="AA668" s="860"/>
      <c r="AB668" s="860"/>
      <c r="AC668" s="860"/>
      <c r="AD668" s="860"/>
      <c r="AE668" s="860"/>
    </row>
    <row r="669" spans="1:31" ht="15.75" customHeight="1" x14ac:dyDescent="0.25">
      <c r="A669" s="911"/>
      <c r="B669" s="860"/>
      <c r="C669" s="860"/>
      <c r="D669" s="860"/>
      <c r="E669" s="860"/>
      <c r="F669" s="860"/>
      <c r="G669" s="868"/>
      <c r="H669" s="860"/>
      <c r="I669" s="860"/>
      <c r="J669" s="860"/>
      <c r="K669" s="860"/>
      <c r="L669" s="860"/>
      <c r="M669" s="860"/>
      <c r="N669" s="860"/>
      <c r="O669" s="860"/>
      <c r="P669" s="860"/>
      <c r="Q669" s="860"/>
      <c r="R669" s="860"/>
      <c r="S669" s="860"/>
      <c r="T669" s="860"/>
      <c r="U669" s="860"/>
      <c r="V669" s="860"/>
      <c r="W669" s="860"/>
      <c r="X669" s="860"/>
      <c r="Y669" s="860"/>
      <c r="Z669" s="860"/>
      <c r="AA669" s="860"/>
      <c r="AB669" s="860"/>
      <c r="AC669" s="860"/>
      <c r="AD669" s="860"/>
      <c r="AE669" s="860"/>
    </row>
    <row r="670" spans="1:31" ht="15.75" customHeight="1" x14ac:dyDescent="0.25">
      <c r="A670" s="911"/>
      <c r="B670" s="860"/>
      <c r="C670" s="860"/>
      <c r="D670" s="860"/>
      <c r="E670" s="860"/>
      <c r="F670" s="860"/>
      <c r="G670" s="868"/>
      <c r="H670" s="860"/>
      <c r="I670" s="860"/>
      <c r="J670" s="860"/>
      <c r="K670" s="860"/>
      <c r="L670" s="860"/>
      <c r="M670" s="860"/>
      <c r="N670" s="860"/>
      <c r="O670" s="860"/>
      <c r="P670" s="860"/>
      <c r="Q670" s="860"/>
      <c r="R670" s="860"/>
      <c r="S670" s="860"/>
      <c r="T670" s="860"/>
      <c r="U670" s="860"/>
      <c r="V670" s="860"/>
      <c r="W670" s="860"/>
      <c r="X670" s="860"/>
      <c r="Y670" s="860"/>
      <c r="Z670" s="860"/>
      <c r="AA670" s="860"/>
      <c r="AB670" s="860"/>
      <c r="AC670" s="860"/>
      <c r="AD670" s="860"/>
      <c r="AE670" s="860"/>
    </row>
    <row r="671" spans="1:31" ht="15.75" customHeight="1" x14ac:dyDescent="0.25">
      <c r="A671" s="911"/>
      <c r="B671" s="860"/>
      <c r="C671" s="860"/>
      <c r="D671" s="860"/>
      <c r="E671" s="860"/>
      <c r="F671" s="860"/>
      <c r="G671" s="868"/>
      <c r="H671" s="860"/>
      <c r="I671" s="860"/>
      <c r="J671" s="860"/>
      <c r="K671" s="860"/>
      <c r="L671" s="860"/>
      <c r="M671" s="860"/>
      <c r="N671" s="860"/>
      <c r="O671" s="860"/>
      <c r="P671" s="860"/>
      <c r="Q671" s="860"/>
      <c r="R671" s="860"/>
      <c r="S671" s="860"/>
      <c r="T671" s="860"/>
      <c r="U671" s="860"/>
      <c r="V671" s="860"/>
      <c r="W671" s="860"/>
      <c r="X671" s="860"/>
      <c r="Y671" s="860"/>
      <c r="Z671" s="860"/>
      <c r="AA671" s="860"/>
      <c r="AB671" s="860"/>
      <c r="AC671" s="860"/>
      <c r="AD671" s="860"/>
      <c r="AE671" s="860"/>
    </row>
    <row r="672" spans="1:31" ht="15.75" customHeight="1" x14ac:dyDescent="0.25">
      <c r="A672" s="911"/>
      <c r="B672" s="860"/>
      <c r="C672" s="860"/>
      <c r="D672" s="860"/>
      <c r="E672" s="860"/>
      <c r="F672" s="860"/>
      <c r="G672" s="868"/>
      <c r="H672" s="860"/>
      <c r="I672" s="860"/>
      <c r="J672" s="860"/>
      <c r="K672" s="860"/>
      <c r="L672" s="860"/>
      <c r="M672" s="860"/>
      <c r="N672" s="860"/>
      <c r="O672" s="860"/>
      <c r="P672" s="860"/>
      <c r="Q672" s="860"/>
      <c r="R672" s="860"/>
      <c r="S672" s="860"/>
      <c r="T672" s="860"/>
      <c r="U672" s="860"/>
      <c r="V672" s="860"/>
      <c r="W672" s="860"/>
      <c r="X672" s="860"/>
      <c r="Y672" s="860"/>
      <c r="Z672" s="860"/>
      <c r="AA672" s="860"/>
      <c r="AB672" s="860"/>
      <c r="AC672" s="860"/>
      <c r="AD672" s="860"/>
      <c r="AE672" s="860"/>
    </row>
    <row r="673" spans="1:31" ht="15.75" customHeight="1" x14ac:dyDescent="0.25">
      <c r="A673" s="911"/>
      <c r="B673" s="860"/>
      <c r="C673" s="860"/>
      <c r="D673" s="860"/>
      <c r="E673" s="860"/>
      <c r="F673" s="860"/>
      <c r="G673" s="868"/>
      <c r="H673" s="860"/>
      <c r="I673" s="860"/>
      <c r="J673" s="860"/>
      <c r="K673" s="860"/>
      <c r="L673" s="860"/>
      <c r="M673" s="860"/>
      <c r="N673" s="860"/>
      <c r="O673" s="860"/>
      <c r="P673" s="860"/>
      <c r="Q673" s="860"/>
      <c r="R673" s="860"/>
      <c r="S673" s="860"/>
      <c r="T673" s="860"/>
      <c r="U673" s="860"/>
      <c r="V673" s="860"/>
      <c r="W673" s="860"/>
      <c r="X673" s="860"/>
      <c r="Y673" s="860"/>
      <c r="Z673" s="860"/>
      <c r="AA673" s="860"/>
      <c r="AB673" s="860"/>
      <c r="AC673" s="860"/>
      <c r="AD673" s="860"/>
      <c r="AE673" s="860"/>
    </row>
    <row r="674" spans="1:31" ht="15.75" customHeight="1" x14ac:dyDescent="0.25">
      <c r="A674" s="911"/>
      <c r="B674" s="860"/>
      <c r="C674" s="860"/>
      <c r="D674" s="860"/>
      <c r="E674" s="860"/>
      <c r="F674" s="860"/>
      <c r="G674" s="868"/>
      <c r="H674" s="860"/>
      <c r="I674" s="860"/>
      <c r="J674" s="860"/>
      <c r="K674" s="860"/>
      <c r="L674" s="860"/>
      <c r="M674" s="860"/>
      <c r="N674" s="860"/>
      <c r="O674" s="860"/>
      <c r="P674" s="860"/>
      <c r="Q674" s="860"/>
      <c r="R674" s="860"/>
      <c r="S674" s="860"/>
      <c r="T674" s="860"/>
      <c r="U674" s="860"/>
      <c r="V674" s="860"/>
      <c r="W674" s="860"/>
      <c r="X674" s="860"/>
      <c r="Y674" s="860"/>
      <c r="Z674" s="860"/>
      <c r="AA674" s="860"/>
      <c r="AB674" s="860"/>
      <c r="AC674" s="860"/>
      <c r="AD674" s="860"/>
      <c r="AE674" s="860"/>
    </row>
    <row r="675" spans="1:31" ht="15.75" customHeight="1" x14ac:dyDescent="0.25">
      <c r="A675" s="911"/>
      <c r="B675" s="860"/>
      <c r="C675" s="860"/>
      <c r="D675" s="860"/>
      <c r="E675" s="860"/>
      <c r="F675" s="860"/>
      <c r="G675" s="868"/>
      <c r="H675" s="860"/>
      <c r="I675" s="860"/>
      <c r="J675" s="860"/>
      <c r="K675" s="860"/>
      <c r="L675" s="860"/>
      <c r="M675" s="860"/>
      <c r="N675" s="860"/>
      <c r="O675" s="860"/>
      <c r="P675" s="860"/>
      <c r="Q675" s="860"/>
      <c r="R675" s="860"/>
      <c r="S675" s="860"/>
      <c r="T675" s="860"/>
      <c r="U675" s="860"/>
      <c r="V675" s="860"/>
      <c r="W675" s="860"/>
      <c r="X675" s="860"/>
      <c r="Y675" s="860"/>
      <c r="Z675" s="860"/>
      <c r="AA675" s="860"/>
      <c r="AB675" s="860"/>
      <c r="AC675" s="860"/>
      <c r="AD675" s="860"/>
      <c r="AE675" s="860"/>
    </row>
    <row r="676" spans="1:31" ht="15.75" customHeight="1" x14ac:dyDescent="0.25">
      <c r="A676" s="911"/>
      <c r="B676" s="860"/>
      <c r="C676" s="860"/>
      <c r="D676" s="860"/>
      <c r="E676" s="860"/>
      <c r="F676" s="860"/>
      <c r="G676" s="868"/>
      <c r="H676" s="860"/>
      <c r="I676" s="860"/>
      <c r="J676" s="860"/>
      <c r="K676" s="860"/>
      <c r="L676" s="860"/>
      <c r="M676" s="860"/>
      <c r="N676" s="860"/>
      <c r="O676" s="860"/>
      <c r="P676" s="860"/>
      <c r="Q676" s="860"/>
      <c r="R676" s="860"/>
      <c r="S676" s="860"/>
      <c r="T676" s="860"/>
      <c r="U676" s="860"/>
      <c r="V676" s="860"/>
      <c r="W676" s="860"/>
      <c r="X676" s="860"/>
      <c r="Y676" s="860"/>
      <c r="Z676" s="860"/>
      <c r="AA676" s="860"/>
      <c r="AB676" s="860"/>
      <c r="AC676" s="860"/>
      <c r="AD676" s="860"/>
      <c r="AE676" s="860"/>
    </row>
    <row r="677" spans="1:31" ht="15.75" customHeight="1" x14ac:dyDescent="0.25">
      <c r="A677" s="911"/>
      <c r="B677" s="860"/>
      <c r="C677" s="860"/>
      <c r="D677" s="860"/>
      <c r="E677" s="860"/>
      <c r="F677" s="860"/>
      <c r="G677" s="868"/>
      <c r="H677" s="860"/>
      <c r="I677" s="860"/>
      <c r="J677" s="860"/>
      <c r="K677" s="860"/>
      <c r="L677" s="860"/>
      <c r="M677" s="860"/>
      <c r="N677" s="860"/>
      <c r="O677" s="860"/>
      <c r="P677" s="860"/>
      <c r="Q677" s="860"/>
      <c r="R677" s="860"/>
      <c r="S677" s="860"/>
      <c r="T677" s="860"/>
      <c r="U677" s="860"/>
      <c r="V677" s="860"/>
      <c r="W677" s="860"/>
      <c r="X677" s="860"/>
      <c r="Y677" s="860"/>
      <c r="Z677" s="860"/>
      <c r="AA677" s="860"/>
      <c r="AB677" s="860"/>
      <c r="AC677" s="860"/>
      <c r="AD677" s="860"/>
      <c r="AE677" s="860"/>
    </row>
    <row r="678" spans="1:31" ht="15.75" customHeight="1" x14ac:dyDescent="0.25">
      <c r="A678" s="911"/>
      <c r="B678" s="860"/>
      <c r="C678" s="860"/>
      <c r="D678" s="860"/>
      <c r="E678" s="860"/>
      <c r="F678" s="860"/>
      <c r="G678" s="868"/>
      <c r="H678" s="860"/>
      <c r="I678" s="860"/>
      <c r="J678" s="860"/>
      <c r="K678" s="860"/>
      <c r="L678" s="860"/>
      <c r="M678" s="860"/>
      <c r="N678" s="860"/>
      <c r="O678" s="860"/>
      <c r="P678" s="860"/>
      <c r="Q678" s="860"/>
      <c r="R678" s="860"/>
      <c r="S678" s="860"/>
      <c r="T678" s="860"/>
      <c r="U678" s="860"/>
      <c r="V678" s="860"/>
      <c r="W678" s="860"/>
      <c r="X678" s="860"/>
      <c r="Y678" s="860"/>
      <c r="Z678" s="860"/>
      <c r="AA678" s="860"/>
      <c r="AB678" s="860"/>
      <c r="AC678" s="860"/>
      <c r="AD678" s="860"/>
      <c r="AE678" s="860"/>
    </row>
    <row r="679" spans="1:31" ht="15.75" customHeight="1" x14ac:dyDescent="0.25">
      <c r="A679" s="911"/>
      <c r="B679" s="860"/>
      <c r="C679" s="860"/>
      <c r="D679" s="860"/>
      <c r="E679" s="860"/>
      <c r="F679" s="860"/>
      <c r="G679" s="868"/>
      <c r="H679" s="860"/>
      <c r="I679" s="860"/>
      <c r="J679" s="860"/>
      <c r="K679" s="860"/>
      <c r="L679" s="860"/>
      <c r="M679" s="860"/>
      <c r="N679" s="860"/>
      <c r="O679" s="860"/>
      <c r="P679" s="860"/>
      <c r="Q679" s="860"/>
      <c r="R679" s="860"/>
      <c r="S679" s="860"/>
      <c r="T679" s="860"/>
      <c r="U679" s="860"/>
      <c r="V679" s="860"/>
      <c r="W679" s="860"/>
      <c r="X679" s="860"/>
      <c r="Y679" s="860"/>
      <c r="Z679" s="860"/>
      <c r="AA679" s="860"/>
      <c r="AB679" s="860"/>
      <c r="AC679" s="860"/>
      <c r="AD679" s="860"/>
      <c r="AE679" s="860"/>
    </row>
    <row r="680" spans="1:31" ht="15.75" customHeight="1" x14ac:dyDescent="0.25">
      <c r="A680" s="911"/>
      <c r="B680" s="860"/>
      <c r="C680" s="860"/>
      <c r="D680" s="860"/>
      <c r="E680" s="860"/>
      <c r="F680" s="860"/>
      <c r="G680" s="868"/>
      <c r="H680" s="860"/>
      <c r="I680" s="860"/>
      <c r="J680" s="860"/>
      <c r="K680" s="860"/>
      <c r="L680" s="860"/>
      <c r="M680" s="860"/>
      <c r="N680" s="860"/>
      <c r="O680" s="860"/>
      <c r="P680" s="860"/>
      <c r="Q680" s="860"/>
      <c r="R680" s="860"/>
      <c r="S680" s="860"/>
      <c r="T680" s="860"/>
      <c r="U680" s="860"/>
      <c r="V680" s="860"/>
      <c r="W680" s="860"/>
      <c r="X680" s="860"/>
      <c r="Y680" s="860"/>
      <c r="Z680" s="860"/>
      <c r="AA680" s="860"/>
      <c r="AB680" s="860"/>
      <c r="AC680" s="860"/>
      <c r="AD680" s="860"/>
      <c r="AE680" s="860"/>
    </row>
    <row r="681" spans="1:31" ht="15.75" customHeight="1" x14ac:dyDescent="0.25">
      <c r="A681" s="911"/>
      <c r="B681" s="860"/>
      <c r="C681" s="860"/>
      <c r="D681" s="860"/>
      <c r="E681" s="860"/>
      <c r="F681" s="860"/>
      <c r="G681" s="868"/>
      <c r="H681" s="860"/>
      <c r="I681" s="860"/>
      <c r="J681" s="860"/>
      <c r="K681" s="860"/>
      <c r="L681" s="860"/>
      <c r="M681" s="860"/>
      <c r="N681" s="860"/>
      <c r="O681" s="860"/>
      <c r="P681" s="860"/>
      <c r="Q681" s="860"/>
      <c r="R681" s="860"/>
      <c r="S681" s="860"/>
      <c r="T681" s="860"/>
      <c r="U681" s="860"/>
      <c r="V681" s="860"/>
      <c r="W681" s="860"/>
      <c r="X681" s="860"/>
      <c r="Y681" s="860"/>
      <c r="Z681" s="860"/>
      <c r="AA681" s="860"/>
      <c r="AB681" s="860"/>
      <c r="AC681" s="860"/>
      <c r="AD681" s="860"/>
      <c r="AE681" s="860"/>
    </row>
    <row r="682" spans="1:31" ht="15.75" customHeight="1" x14ac:dyDescent="0.25">
      <c r="A682" s="911"/>
      <c r="B682" s="860"/>
      <c r="C682" s="860"/>
      <c r="D682" s="860"/>
      <c r="E682" s="860"/>
      <c r="F682" s="860"/>
      <c r="G682" s="868"/>
      <c r="H682" s="860"/>
      <c r="I682" s="860"/>
      <c r="J682" s="860"/>
      <c r="K682" s="860"/>
      <c r="L682" s="860"/>
      <c r="M682" s="860"/>
      <c r="N682" s="860"/>
      <c r="O682" s="860"/>
      <c r="P682" s="860"/>
      <c r="Q682" s="860"/>
      <c r="R682" s="860"/>
      <c r="S682" s="860"/>
      <c r="T682" s="860"/>
      <c r="U682" s="860"/>
      <c r="V682" s="860"/>
      <c r="W682" s="860"/>
      <c r="X682" s="860"/>
      <c r="Y682" s="860"/>
      <c r="Z682" s="860"/>
      <c r="AA682" s="860"/>
      <c r="AB682" s="860"/>
      <c r="AC682" s="860"/>
      <c r="AD682" s="860"/>
      <c r="AE682" s="860"/>
    </row>
    <row r="683" spans="1:31" ht="15.75" customHeight="1" x14ac:dyDescent="0.25">
      <c r="A683" s="911"/>
      <c r="B683" s="860"/>
      <c r="C683" s="860"/>
      <c r="D683" s="860"/>
      <c r="E683" s="860"/>
      <c r="F683" s="860"/>
      <c r="G683" s="868"/>
      <c r="H683" s="860"/>
      <c r="I683" s="860"/>
      <c r="J683" s="860"/>
      <c r="K683" s="860"/>
      <c r="L683" s="860"/>
      <c r="M683" s="860"/>
      <c r="N683" s="860"/>
      <c r="O683" s="860"/>
      <c r="P683" s="860"/>
      <c r="Q683" s="860"/>
      <c r="R683" s="860"/>
      <c r="S683" s="860"/>
      <c r="T683" s="860"/>
      <c r="U683" s="860"/>
      <c r="V683" s="860"/>
      <c r="W683" s="860"/>
      <c r="X683" s="860"/>
      <c r="Y683" s="860"/>
      <c r="Z683" s="860"/>
      <c r="AA683" s="860"/>
      <c r="AB683" s="860"/>
      <c r="AC683" s="860"/>
      <c r="AD683" s="860"/>
      <c r="AE683" s="860"/>
    </row>
    <row r="684" spans="1:31" ht="15.75" customHeight="1" x14ac:dyDescent="0.25">
      <c r="A684" s="911"/>
      <c r="B684" s="860"/>
      <c r="C684" s="860"/>
      <c r="D684" s="860"/>
      <c r="E684" s="860"/>
      <c r="F684" s="860"/>
      <c r="G684" s="868"/>
      <c r="H684" s="860"/>
      <c r="I684" s="860"/>
      <c r="J684" s="860"/>
      <c r="K684" s="860"/>
      <c r="L684" s="860"/>
      <c r="M684" s="860"/>
      <c r="N684" s="860"/>
      <c r="O684" s="860"/>
      <c r="P684" s="860"/>
      <c r="Q684" s="860"/>
      <c r="R684" s="860"/>
      <c r="S684" s="860"/>
      <c r="T684" s="860"/>
      <c r="U684" s="860"/>
      <c r="V684" s="860"/>
      <c r="W684" s="860"/>
      <c r="X684" s="860"/>
      <c r="Y684" s="860"/>
      <c r="Z684" s="860"/>
      <c r="AA684" s="860"/>
      <c r="AB684" s="860"/>
      <c r="AC684" s="860"/>
      <c r="AD684" s="860"/>
      <c r="AE684" s="860"/>
    </row>
    <row r="685" spans="1:31" ht="15.75" customHeight="1" x14ac:dyDescent="0.25">
      <c r="A685" s="911"/>
      <c r="B685" s="860"/>
      <c r="C685" s="860"/>
      <c r="D685" s="860"/>
      <c r="E685" s="860"/>
      <c r="F685" s="860"/>
      <c r="G685" s="868"/>
      <c r="H685" s="860"/>
      <c r="I685" s="860"/>
      <c r="J685" s="860"/>
      <c r="K685" s="860"/>
      <c r="L685" s="860"/>
      <c r="M685" s="860"/>
      <c r="N685" s="860"/>
      <c r="O685" s="860"/>
      <c r="P685" s="860"/>
      <c r="Q685" s="860"/>
      <c r="R685" s="860"/>
      <c r="S685" s="860"/>
      <c r="T685" s="860"/>
      <c r="U685" s="860"/>
      <c r="V685" s="860"/>
      <c r="W685" s="860"/>
      <c r="X685" s="860"/>
      <c r="Y685" s="860"/>
      <c r="Z685" s="860"/>
      <c r="AA685" s="860"/>
      <c r="AB685" s="860"/>
      <c r="AC685" s="860"/>
      <c r="AD685" s="860"/>
      <c r="AE685" s="860"/>
    </row>
    <row r="686" spans="1:31" ht="15.75" customHeight="1" x14ac:dyDescent="0.25">
      <c r="A686" s="911"/>
      <c r="B686" s="860"/>
      <c r="C686" s="860"/>
      <c r="D686" s="860"/>
      <c r="E686" s="860"/>
      <c r="F686" s="860"/>
      <c r="G686" s="868"/>
      <c r="H686" s="860"/>
      <c r="I686" s="860"/>
      <c r="J686" s="860"/>
      <c r="K686" s="860"/>
      <c r="L686" s="860"/>
      <c r="M686" s="860"/>
      <c r="N686" s="860"/>
      <c r="O686" s="860"/>
      <c r="P686" s="860"/>
      <c r="Q686" s="860"/>
      <c r="R686" s="860"/>
      <c r="S686" s="860"/>
      <c r="T686" s="860"/>
      <c r="U686" s="860"/>
      <c r="V686" s="860"/>
      <c r="W686" s="860"/>
      <c r="X686" s="860"/>
      <c r="Y686" s="860"/>
      <c r="Z686" s="860"/>
      <c r="AA686" s="860"/>
      <c r="AB686" s="860"/>
      <c r="AC686" s="860"/>
      <c r="AD686" s="860"/>
      <c r="AE686" s="860"/>
    </row>
    <row r="687" spans="1:31" ht="15.75" customHeight="1" x14ac:dyDescent="0.25">
      <c r="A687" s="911"/>
      <c r="B687" s="860"/>
      <c r="C687" s="860"/>
      <c r="D687" s="860"/>
      <c r="E687" s="860"/>
      <c r="F687" s="860"/>
      <c r="G687" s="868"/>
      <c r="H687" s="860"/>
      <c r="I687" s="860"/>
      <c r="J687" s="860"/>
      <c r="K687" s="860"/>
      <c r="L687" s="860"/>
      <c r="M687" s="860"/>
      <c r="N687" s="860"/>
      <c r="O687" s="860"/>
      <c r="P687" s="860"/>
      <c r="Q687" s="860"/>
      <c r="R687" s="860"/>
      <c r="S687" s="860"/>
      <c r="T687" s="860"/>
      <c r="U687" s="860"/>
      <c r="V687" s="860"/>
      <c r="W687" s="860"/>
      <c r="X687" s="860"/>
      <c r="Y687" s="860"/>
      <c r="Z687" s="860"/>
      <c r="AA687" s="860"/>
      <c r="AB687" s="860"/>
      <c r="AC687" s="860"/>
      <c r="AD687" s="860"/>
      <c r="AE687" s="860"/>
    </row>
    <row r="688" spans="1:31" ht="15.75" customHeight="1" x14ac:dyDescent="0.25">
      <c r="A688" s="911"/>
      <c r="B688" s="860"/>
      <c r="C688" s="860"/>
      <c r="D688" s="860"/>
      <c r="E688" s="860"/>
      <c r="F688" s="860"/>
      <c r="G688" s="868"/>
      <c r="H688" s="860"/>
      <c r="I688" s="860"/>
      <c r="J688" s="860"/>
      <c r="K688" s="860"/>
      <c r="L688" s="860"/>
      <c r="M688" s="860"/>
      <c r="N688" s="860"/>
      <c r="O688" s="860"/>
      <c r="P688" s="860"/>
      <c r="Q688" s="860"/>
      <c r="R688" s="860"/>
      <c r="S688" s="860"/>
      <c r="T688" s="860"/>
      <c r="U688" s="860"/>
      <c r="V688" s="860"/>
      <c r="W688" s="860"/>
      <c r="X688" s="860"/>
      <c r="Y688" s="860"/>
      <c r="Z688" s="860"/>
      <c r="AA688" s="860"/>
      <c r="AB688" s="860"/>
      <c r="AC688" s="860"/>
      <c r="AD688" s="860"/>
      <c r="AE688" s="860"/>
    </row>
    <row r="689" spans="1:31" ht="15.75" customHeight="1" x14ac:dyDescent="0.25">
      <c r="A689" s="911"/>
      <c r="B689" s="860"/>
      <c r="C689" s="860"/>
      <c r="D689" s="860"/>
      <c r="E689" s="860"/>
      <c r="F689" s="860"/>
      <c r="G689" s="868"/>
      <c r="H689" s="860"/>
      <c r="I689" s="860"/>
      <c r="J689" s="860"/>
      <c r="K689" s="860"/>
      <c r="L689" s="860"/>
      <c r="M689" s="860"/>
      <c r="N689" s="860"/>
      <c r="O689" s="860"/>
      <c r="P689" s="860"/>
      <c r="Q689" s="860"/>
      <c r="R689" s="860"/>
      <c r="S689" s="860"/>
      <c r="T689" s="860"/>
      <c r="U689" s="860"/>
      <c r="V689" s="860"/>
      <c r="W689" s="860"/>
      <c r="X689" s="860"/>
      <c r="Y689" s="860"/>
      <c r="Z689" s="860"/>
      <c r="AA689" s="860"/>
      <c r="AB689" s="860"/>
      <c r="AC689" s="860"/>
      <c r="AD689" s="860"/>
      <c r="AE689" s="860"/>
    </row>
    <row r="690" spans="1:31" ht="15.75" customHeight="1" x14ac:dyDescent="0.25">
      <c r="A690" s="911"/>
      <c r="B690" s="860"/>
      <c r="C690" s="860"/>
      <c r="D690" s="860"/>
      <c r="E690" s="860"/>
      <c r="F690" s="860"/>
      <c r="G690" s="868"/>
      <c r="H690" s="860"/>
      <c r="I690" s="860"/>
      <c r="J690" s="860"/>
      <c r="K690" s="860"/>
      <c r="L690" s="860"/>
      <c r="M690" s="860"/>
      <c r="N690" s="860"/>
      <c r="O690" s="860"/>
      <c r="P690" s="860"/>
      <c r="Q690" s="860"/>
      <c r="R690" s="860"/>
      <c r="S690" s="860"/>
      <c r="T690" s="860"/>
      <c r="U690" s="860"/>
      <c r="V690" s="860"/>
      <c r="W690" s="860"/>
      <c r="X690" s="860"/>
      <c r="Y690" s="860"/>
      <c r="Z690" s="860"/>
      <c r="AA690" s="860"/>
      <c r="AB690" s="860"/>
      <c r="AC690" s="860"/>
      <c r="AD690" s="860"/>
      <c r="AE690" s="860"/>
    </row>
    <row r="691" spans="1:31" ht="15.75" customHeight="1" x14ac:dyDescent="0.25">
      <c r="A691" s="911"/>
      <c r="B691" s="860"/>
      <c r="C691" s="860"/>
      <c r="D691" s="860"/>
      <c r="E691" s="860"/>
      <c r="F691" s="860"/>
      <c r="G691" s="868"/>
      <c r="H691" s="860"/>
      <c r="I691" s="860"/>
      <c r="J691" s="860"/>
      <c r="K691" s="860"/>
      <c r="L691" s="860"/>
      <c r="M691" s="860"/>
      <c r="N691" s="860"/>
      <c r="O691" s="860"/>
      <c r="P691" s="860"/>
      <c r="Q691" s="860"/>
      <c r="R691" s="860"/>
      <c r="S691" s="860"/>
      <c r="T691" s="860"/>
      <c r="U691" s="860"/>
      <c r="V691" s="860"/>
      <c r="W691" s="860"/>
      <c r="X691" s="860"/>
      <c r="Y691" s="860"/>
      <c r="Z691" s="860"/>
      <c r="AA691" s="860"/>
      <c r="AB691" s="860"/>
      <c r="AC691" s="860"/>
      <c r="AD691" s="860"/>
      <c r="AE691" s="860"/>
    </row>
    <row r="692" spans="1:31" ht="15.75" customHeight="1" x14ac:dyDescent="0.25">
      <c r="A692" s="911"/>
      <c r="B692" s="860"/>
      <c r="C692" s="860"/>
      <c r="D692" s="860"/>
      <c r="E692" s="860"/>
      <c r="F692" s="860"/>
      <c r="G692" s="868"/>
      <c r="H692" s="860"/>
      <c r="I692" s="860"/>
      <c r="J692" s="860"/>
      <c r="K692" s="860"/>
      <c r="L692" s="860"/>
      <c r="M692" s="860"/>
      <c r="N692" s="860"/>
      <c r="O692" s="860"/>
      <c r="P692" s="860"/>
      <c r="Q692" s="860"/>
      <c r="R692" s="860"/>
      <c r="S692" s="860"/>
      <c r="T692" s="860"/>
      <c r="U692" s="860"/>
      <c r="V692" s="860"/>
      <c r="W692" s="860"/>
      <c r="X692" s="860"/>
      <c r="Y692" s="860"/>
      <c r="Z692" s="860"/>
      <c r="AA692" s="860"/>
      <c r="AB692" s="860"/>
      <c r="AC692" s="860"/>
      <c r="AD692" s="860"/>
      <c r="AE692" s="860"/>
    </row>
    <row r="693" spans="1:31" ht="15.75" customHeight="1" x14ac:dyDescent="0.25">
      <c r="A693" s="911"/>
      <c r="B693" s="860"/>
      <c r="C693" s="860"/>
      <c r="D693" s="860"/>
      <c r="E693" s="860"/>
      <c r="F693" s="860"/>
      <c r="G693" s="868"/>
      <c r="H693" s="860"/>
      <c r="I693" s="860"/>
      <c r="J693" s="860"/>
      <c r="K693" s="860"/>
      <c r="L693" s="860"/>
      <c r="M693" s="860"/>
      <c r="N693" s="860"/>
      <c r="O693" s="860"/>
      <c r="P693" s="860"/>
      <c r="Q693" s="860"/>
      <c r="R693" s="860"/>
      <c r="S693" s="860"/>
      <c r="T693" s="860"/>
      <c r="U693" s="860"/>
      <c r="V693" s="860"/>
      <c r="W693" s="860"/>
      <c r="X693" s="860"/>
      <c r="Y693" s="860"/>
      <c r="Z693" s="860"/>
      <c r="AA693" s="860"/>
      <c r="AB693" s="860"/>
      <c r="AC693" s="860"/>
      <c r="AD693" s="860"/>
      <c r="AE693" s="860"/>
    </row>
    <row r="694" spans="1:31" ht="15.75" customHeight="1" x14ac:dyDescent="0.25">
      <c r="A694" s="911"/>
      <c r="B694" s="860"/>
      <c r="C694" s="860"/>
      <c r="D694" s="860"/>
      <c r="E694" s="860"/>
      <c r="F694" s="860"/>
      <c r="G694" s="868"/>
      <c r="H694" s="860"/>
      <c r="I694" s="860"/>
      <c r="J694" s="860"/>
      <c r="K694" s="860"/>
      <c r="L694" s="860"/>
      <c r="M694" s="860"/>
      <c r="N694" s="860"/>
      <c r="O694" s="860"/>
      <c r="P694" s="860"/>
      <c r="Q694" s="860"/>
      <c r="R694" s="860"/>
      <c r="S694" s="860"/>
      <c r="T694" s="860"/>
      <c r="U694" s="860"/>
      <c r="V694" s="860"/>
      <c r="W694" s="860"/>
      <c r="X694" s="860"/>
      <c r="Y694" s="860"/>
      <c r="Z694" s="860"/>
      <c r="AA694" s="860"/>
      <c r="AB694" s="860"/>
      <c r="AC694" s="860"/>
      <c r="AD694" s="860"/>
      <c r="AE694" s="860"/>
    </row>
    <row r="695" spans="1:31" ht="15.75" customHeight="1" x14ac:dyDescent="0.25">
      <c r="A695" s="911"/>
      <c r="B695" s="860"/>
      <c r="C695" s="860"/>
      <c r="D695" s="860"/>
      <c r="E695" s="860"/>
      <c r="F695" s="860"/>
      <c r="G695" s="868"/>
      <c r="H695" s="860"/>
      <c r="I695" s="860"/>
      <c r="J695" s="860"/>
      <c r="K695" s="860"/>
      <c r="L695" s="860"/>
      <c r="M695" s="860"/>
      <c r="N695" s="860"/>
      <c r="O695" s="860"/>
      <c r="P695" s="860"/>
      <c r="Q695" s="860"/>
      <c r="R695" s="860"/>
      <c r="S695" s="860"/>
      <c r="T695" s="860"/>
      <c r="U695" s="860"/>
      <c r="V695" s="860"/>
      <c r="W695" s="860"/>
      <c r="X695" s="860"/>
      <c r="Y695" s="860"/>
      <c r="Z695" s="860"/>
      <c r="AA695" s="860"/>
      <c r="AB695" s="860"/>
      <c r="AC695" s="860"/>
      <c r="AD695" s="860"/>
      <c r="AE695" s="860"/>
    </row>
    <row r="696" spans="1:31" ht="15.75" customHeight="1" x14ac:dyDescent="0.25">
      <c r="A696" s="911"/>
      <c r="B696" s="860"/>
      <c r="C696" s="860"/>
      <c r="D696" s="860"/>
      <c r="E696" s="860"/>
      <c r="F696" s="860"/>
      <c r="G696" s="868"/>
      <c r="H696" s="860"/>
      <c r="I696" s="860"/>
      <c r="J696" s="860"/>
      <c r="K696" s="860"/>
      <c r="L696" s="860"/>
      <c r="M696" s="860"/>
      <c r="N696" s="860"/>
      <c r="O696" s="860"/>
      <c r="P696" s="860"/>
      <c r="Q696" s="860"/>
      <c r="R696" s="860"/>
      <c r="S696" s="860"/>
      <c r="T696" s="860"/>
      <c r="U696" s="860"/>
      <c r="V696" s="860"/>
      <c r="W696" s="860"/>
      <c r="X696" s="860"/>
      <c r="Y696" s="860"/>
      <c r="Z696" s="860"/>
      <c r="AA696" s="860"/>
      <c r="AB696" s="860"/>
      <c r="AC696" s="860"/>
      <c r="AD696" s="860"/>
      <c r="AE696" s="860"/>
    </row>
    <row r="697" spans="1:31" ht="15.75" customHeight="1" x14ac:dyDescent="0.25">
      <c r="A697" s="911"/>
      <c r="B697" s="860"/>
      <c r="C697" s="860"/>
      <c r="D697" s="860"/>
      <c r="E697" s="860"/>
      <c r="F697" s="860"/>
      <c r="G697" s="868"/>
      <c r="H697" s="860"/>
      <c r="I697" s="860"/>
      <c r="J697" s="860"/>
      <c r="K697" s="860"/>
      <c r="L697" s="860"/>
      <c r="M697" s="860"/>
      <c r="N697" s="860"/>
      <c r="O697" s="860"/>
      <c r="P697" s="860"/>
      <c r="Q697" s="860"/>
      <c r="R697" s="860"/>
      <c r="S697" s="860"/>
      <c r="T697" s="860"/>
      <c r="U697" s="860"/>
      <c r="V697" s="860"/>
      <c r="W697" s="860"/>
      <c r="X697" s="860"/>
      <c r="Y697" s="860"/>
      <c r="Z697" s="860"/>
      <c r="AA697" s="860"/>
      <c r="AB697" s="860"/>
      <c r="AC697" s="860"/>
      <c r="AD697" s="860"/>
      <c r="AE697" s="860"/>
    </row>
    <row r="698" spans="1:31" ht="15.75" customHeight="1" x14ac:dyDescent="0.25">
      <c r="A698" s="911"/>
      <c r="B698" s="860"/>
      <c r="C698" s="860"/>
      <c r="D698" s="860"/>
      <c r="E698" s="860"/>
      <c r="F698" s="860"/>
      <c r="G698" s="868"/>
      <c r="H698" s="860"/>
      <c r="I698" s="860"/>
      <c r="J698" s="860"/>
      <c r="K698" s="860"/>
      <c r="L698" s="860"/>
      <c r="M698" s="860"/>
      <c r="N698" s="860"/>
      <c r="O698" s="860"/>
      <c r="P698" s="860"/>
      <c r="Q698" s="860"/>
      <c r="R698" s="860"/>
      <c r="S698" s="860"/>
      <c r="T698" s="860"/>
      <c r="U698" s="860"/>
      <c r="V698" s="860"/>
      <c r="W698" s="860"/>
      <c r="X698" s="860"/>
      <c r="Y698" s="860"/>
      <c r="Z698" s="860"/>
      <c r="AA698" s="860"/>
      <c r="AB698" s="860"/>
      <c r="AC698" s="860"/>
      <c r="AD698" s="860"/>
      <c r="AE698" s="860"/>
    </row>
    <row r="699" spans="1:31" ht="15.75" customHeight="1" x14ac:dyDescent="0.25">
      <c r="A699" s="911"/>
      <c r="B699" s="860"/>
      <c r="C699" s="860"/>
      <c r="D699" s="860"/>
      <c r="E699" s="860"/>
      <c r="F699" s="860"/>
      <c r="G699" s="868"/>
      <c r="H699" s="860"/>
      <c r="I699" s="860"/>
      <c r="J699" s="860"/>
      <c r="K699" s="860"/>
      <c r="L699" s="860"/>
      <c r="M699" s="860"/>
      <c r="N699" s="860"/>
      <c r="O699" s="860"/>
      <c r="P699" s="860"/>
      <c r="Q699" s="860"/>
      <c r="R699" s="860"/>
      <c r="S699" s="860"/>
      <c r="T699" s="860"/>
      <c r="U699" s="860"/>
      <c r="V699" s="860"/>
      <c r="W699" s="860"/>
      <c r="X699" s="860"/>
      <c r="Y699" s="860"/>
      <c r="Z699" s="860"/>
      <c r="AA699" s="860"/>
      <c r="AB699" s="860"/>
      <c r="AC699" s="860"/>
      <c r="AD699" s="860"/>
      <c r="AE699" s="860"/>
    </row>
    <row r="700" spans="1:31" ht="15.75" customHeight="1" x14ac:dyDescent="0.25">
      <c r="A700" s="911"/>
      <c r="B700" s="860"/>
      <c r="C700" s="860"/>
      <c r="D700" s="860"/>
      <c r="E700" s="860"/>
      <c r="F700" s="860"/>
      <c r="G700" s="868"/>
      <c r="H700" s="860"/>
      <c r="I700" s="860"/>
      <c r="J700" s="860"/>
      <c r="K700" s="860"/>
      <c r="L700" s="860"/>
      <c r="M700" s="860"/>
      <c r="N700" s="860"/>
      <c r="O700" s="860"/>
      <c r="P700" s="860"/>
      <c r="Q700" s="860"/>
      <c r="R700" s="860"/>
      <c r="S700" s="860"/>
      <c r="T700" s="860"/>
      <c r="U700" s="860"/>
      <c r="V700" s="860"/>
      <c r="W700" s="860"/>
      <c r="X700" s="860"/>
      <c r="Y700" s="860"/>
      <c r="Z700" s="860"/>
      <c r="AA700" s="860"/>
      <c r="AB700" s="860"/>
      <c r="AC700" s="860"/>
      <c r="AD700" s="860"/>
      <c r="AE700" s="860"/>
    </row>
    <row r="701" spans="1:31" ht="15.75" customHeight="1" x14ac:dyDescent="0.25">
      <c r="A701" s="911"/>
      <c r="B701" s="860"/>
      <c r="C701" s="860"/>
      <c r="D701" s="860"/>
      <c r="E701" s="860"/>
      <c r="F701" s="860"/>
      <c r="G701" s="868"/>
      <c r="H701" s="860"/>
      <c r="I701" s="860"/>
      <c r="J701" s="860"/>
      <c r="K701" s="860"/>
      <c r="L701" s="860"/>
      <c r="M701" s="860"/>
      <c r="N701" s="860"/>
      <c r="O701" s="860"/>
      <c r="P701" s="860"/>
      <c r="Q701" s="860"/>
      <c r="R701" s="860"/>
      <c r="S701" s="860"/>
      <c r="T701" s="860"/>
      <c r="U701" s="860"/>
      <c r="V701" s="860"/>
      <c r="W701" s="860"/>
      <c r="X701" s="860"/>
      <c r="Y701" s="860"/>
      <c r="Z701" s="860"/>
      <c r="AA701" s="860"/>
      <c r="AB701" s="860"/>
      <c r="AC701" s="860"/>
      <c r="AD701" s="860"/>
      <c r="AE701" s="860"/>
    </row>
    <row r="702" spans="1:31" ht="15.75" customHeight="1" x14ac:dyDescent="0.25">
      <c r="A702" s="911"/>
      <c r="B702" s="860"/>
      <c r="C702" s="860"/>
      <c r="D702" s="860"/>
      <c r="E702" s="860"/>
      <c r="F702" s="860"/>
      <c r="G702" s="868"/>
      <c r="H702" s="860"/>
      <c r="I702" s="860"/>
      <c r="J702" s="860"/>
      <c r="K702" s="860"/>
      <c r="L702" s="860"/>
      <c r="M702" s="860"/>
      <c r="N702" s="860"/>
      <c r="O702" s="860"/>
      <c r="P702" s="860"/>
      <c r="Q702" s="860"/>
      <c r="R702" s="860"/>
      <c r="S702" s="860"/>
      <c r="T702" s="860"/>
      <c r="U702" s="860"/>
      <c r="V702" s="860"/>
      <c r="W702" s="860"/>
      <c r="X702" s="860"/>
      <c r="Y702" s="860"/>
      <c r="Z702" s="860"/>
      <c r="AA702" s="860"/>
      <c r="AB702" s="860"/>
      <c r="AC702" s="860"/>
      <c r="AD702" s="860"/>
      <c r="AE702" s="860"/>
    </row>
    <row r="703" spans="1:31" ht="15.75" customHeight="1" x14ac:dyDescent="0.25">
      <c r="A703" s="911"/>
      <c r="B703" s="860"/>
      <c r="C703" s="860"/>
      <c r="D703" s="860"/>
      <c r="E703" s="860"/>
      <c r="F703" s="860"/>
      <c r="G703" s="868"/>
      <c r="H703" s="860"/>
      <c r="I703" s="860"/>
      <c r="J703" s="860"/>
      <c r="K703" s="860"/>
      <c r="L703" s="860"/>
      <c r="M703" s="860"/>
      <c r="N703" s="860"/>
      <c r="O703" s="860"/>
      <c r="P703" s="860"/>
      <c r="Q703" s="860"/>
      <c r="R703" s="860"/>
      <c r="S703" s="860"/>
      <c r="T703" s="860"/>
      <c r="U703" s="860"/>
      <c r="V703" s="860"/>
      <c r="W703" s="860"/>
      <c r="X703" s="860"/>
      <c r="Y703" s="860"/>
      <c r="Z703" s="860"/>
      <c r="AA703" s="860"/>
      <c r="AB703" s="860"/>
      <c r="AC703" s="860"/>
      <c r="AD703" s="860"/>
      <c r="AE703" s="860"/>
    </row>
    <row r="704" spans="1:31" ht="15.75" customHeight="1" x14ac:dyDescent="0.25">
      <c r="A704" s="911"/>
      <c r="B704" s="860"/>
      <c r="C704" s="860"/>
      <c r="D704" s="860"/>
      <c r="E704" s="860"/>
      <c r="F704" s="860"/>
      <c r="G704" s="868"/>
      <c r="H704" s="860"/>
      <c r="I704" s="860"/>
      <c r="J704" s="860"/>
      <c r="K704" s="860"/>
      <c r="L704" s="860"/>
      <c r="M704" s="860"/>
      <c r="N704" s="860"/>
      <c r="O704" s="860"/>
      <c r="P704" s="860"/>
      <c r="Q704" s="860"/>
      <c r="R704" s="860"/>
      <c r="S704" s="860"/>
      <c r="T704" s="860"/>
      <c r="U704" s="860"/>
      <c r="V704" s="860"/>
      <c r="W704" s="860"/>
      <c r="X704" s="860"/>
      <c r="Y704" s="860"/>
      <c r="Z704" s="860"/>
      <c r="AA704" s="860"/>
      <c r="AB704" s="860"/>
      <c r="AC704" s="860"/>
      <c r="AD704" s="860"/>
      <c r="AE704" s="860"/>
    </row>
    <row r="705" spans="1:31" ht="15.75" customHeight="1" x14ac:dyDescent="0.25">
      <c r="A705" s="911"/>
      <c r="B705" s="860"/>
      <c r="C705" s="860"/>
      <c r="D705" s="860"/>
      <c r="E705" s="860"/>
      <c r="F705" s="860"/>
      <c r="G705" s="868"/>
      <c r="H705" s="860"/>
      <c r="I705" s="860"/>
      <c r="J705" s="860"/>
      <c r="K705" s="860"/>
      <c r="L705" s="860"/>
      <c r="M705" s="860"/>
      <c r="N705" s="860"/>
      <c r="O705" s="860"/>
      <c r="P705" s="860"/>
      <c r="Q705" s="860"/>
      <c r="R705" s="860"/>
      <c r="S705" s="860"/>
      <c r="T705" s="860"/>
      <c r="U705" s="860"/>
      <c r="V705" s="860"/>
      <c r="W705" s="860"/>
      <c r="X705" s="860"/>
      <c r="Y705" s="860"/>
      <c r="Z705" s="860"/>
      <c r="AA705" s="860"/>
      <c r="AB705" s="860"/>
      <c r="AC705" s="860"/>
      <c r="AD705" s="860"/>
      <c r="AE705" s="860"/>
    </row>
    <row r="706" spans="1:31" ht="15.75" customHeight="1" x14ac:dyDescent="0.25">
      <c r="A706" s="911"/>
      <c r="B706" s="860"/>
      <c r="C706" s="860"/>
      <c r="D706" s="860"/>
      <c r="E706" s="860"/>
      <c r="F706" s="860"/>
      <c r="G706" s="868"/>
      <c r="H706" s="860"/>
      <c r="I706" s="860"/>
      <c r="J706" s="860"/>
      <c r="K706" s="860"/>
      <c r="L706" s="860"/>
      <c r="M706" s="860"/>
      <c r="N706" s="860"/>
      <c r="O706" s="860"/>
      <c r="P706" s="860"/>
      <c r="Q706" s="860"/>
      <c r="R706" s="860"/>
      <c r="S706" s="860"/>
      <c r="T706" s="860"/>
      <c r="U706" s="860"/>
      <c r="V706" s="860"/>
      <c r="W706" s="860"/>
      <c r="X706" s="860"/>
      <c r="Y706" s="860"/>
      <c r="Z706" s="860"/>
      <c r="AA706" s="860"/>
      <c r="AB706" s="860"/>
      <c r="AC706" s="860"/>
      <c r="AD706" s="860"/>
      <c r="AE706" s="860"/>
    </row>
    <row r="707" spans="1:31" ht="15.75" customHeight="1" x14ac:dyDescent="0.25">
      <c r="A707" s="911"/>
      <c r="B707" s="860"/>
      <c r="C707" s="860"/>
      <c r="D707" s="860"/>
      <c r="E707" s="860"/>
      <c r="F707" s="860"/>
      <c r="G707" s="868"/>
      <c r="H707" s="860"/>
      <c r="I707" s="860"/>
      <c r="J707" s="860"/>
      <c r="K707" s="860"/>
      <c r="L707" s="860"/>
      <c r="M707" s="860"/>
      <c r="N707" s="860"/>
      <c r="O707" s="860"/>
      <c r="P707" s="860"/>
      <c r="Q707" s="860"/>
      <c r="R707" s="860"/>
      <c r="S707" s="860"/>
      <c r="T707" s="860"/>
      <c r="U707" s="860"/>
      <c r="V707" s="860"/>
      <c r="W707" s="860"/>
      <c r="X707" s="860"/>
      <c r="Y707" s="860"/>
      <c r="Z707" s="860"/>
      <c r="AA707" s="860"/>
      <c r="AB707" s="860"/>
      <c r="AC707" s="860"/>
      <c r="AD707" s="860"/>
      <c r="AE707" s="860"/>
    </row>
    <row r="708" spans="1:31" ht="15.75" customHeight="1" x14ac:dyDescent="0.25">
      <c r="A708" s="911"/>
      <c r="B708" s="860"/>
      <c r="C708" s="860"/>
      <c r="D708" s="860"/>
      <c r="E708" s="860"/>
      <c r="F708" s="860"/>
      <c r="G708" s="868"/>
      <c r="H708" s="860"/>
      <c r="I708" s="860"/>
      <c r="J708" s="860"/>
      <c r="K708" s="860"/>
      <c r="L708" s="860"/>
      <c r="M708" s="860"/>
      <c r="N708" s="860"/>
      <c r="O708" s="860"/>
      <c r="P708" s="860"/>
      <c r="Q708" s="860"/>
      <c r="R708" s="860"/>
      <c r="S708" s="860"/>
      <c r="T708" s="860"/>
      <c r="U708" s="860"/>
      <c r="V708" s="860"/>
      <c r="W708" s="860"/>
      <c r="X708" s="860"/>
      <c r="Y708" s="860"/>
      <c r="Z708" s="860"/>
      <c r="AA708" s="860"/>
      <c r="AB708" s="860"/>
      <c r="AC708" s="860"/>
      <c r="AD708" s="860"/>
      <c r="AE708" s="860"/>
    </row>
    <row r="709" spans="1:31" ht="15.75" customHeight="1" x14ac:dyDescent="0.25">
      <c r="A709" s="911"/>
      <c r="B709" s="860"/>
      <c r="C709" s="860"/>
      <c r="D709" s="860"/>
      <c r="E709" s="860"/>
      <c r="F709" s="860"/>
      <c r="G709" s="868"/>
      <c r="H709" s="860"/>
      <c r="I709" s="860"/>
      <c r="J709" s="860"/>
      <c r="K709" s="860"/>
      <c r="L709" s="860"/>
      <c r="M709" s="860"/>
      <c r="N709" s="860"/>
      <c r="O709" s="860"/>
      <c r="P709" s="860"/>
      <c r="Q709" s="860"/>
      <c r="R709" s="860"/>
      <c r="S709" s="860"/>
      <c r="T709" s="860"/>
      <c r="U709" s="860"/>
      <c r="V709" s="860"/>
      <c r="W709" s="860"/>
      <c r="X709" s="860"/>
      <c r="Y709" s="860"/>
      <c r="Z709" s="860"/>
      <c r="AA709" s="860"/>
      <c r="AB709" s="860"/>
      <c r="AC709" s="860"/>
      <c r="AD709" s="860"/>
      <c r="AE709" s="860"/>
    </row>
    <row r="710" spans="1:31" ht="15.75" customHeight="1" x14ac:dyDescent="0.25">
      <c r="A710" s="911"/>
      <c r="B710" s="860"/>
      <c r="C710" s="860"/>
      <c r="D710" s="860"/>
      <c r="E710" s="860"/>
      <c r="F710" s="860"/>
      <c r="G710" s="868"/>
      <c r="H710" s="860"/>
      <c r="I710" s="860"/>
      <c r="J710" s="860"/>
      <c r="K710" s="860"/>
      <c r="L710" s="860"/>
      <c r="M710" s="860"/>
      <c r="N710" s="860"/>
      <c r="O710" s="860"/>
      <c r="P710" s="860"/>
      <c r="Q710" s="860"/>
      <c r="R710" s="860"/>
      <c r="S710" s="860"/>
      <c r="T710" s="860"/>
      <c r="U710" s="860"/>
      <c r="V710" s="860"/>
      <c r="W710" s="860"/>
      <c r="X710" s="860"/>
      <c r="Y710" s="860"/>
      <c r="Z710" s="860"/>
      <c r="AA710" s="860"/>
      <c r="AB710" s="860"/>
      <c r="AC710" s="860"/>
      <c r="AD710" s="860"/>
      <c r="AE710" s="860"/>
    </row>
    <row r="711" spans="1:31" ht="15.75" customHeight="1" x14ac:dyDescent="0.25">
      <c r="A711" s="911"/>
      <c r="B711" s="860"/>
      <c r="C711" s="860"/>
      <c r="D711" s="860"/>
      <c r="E711" s="860"/>
      <c r="F711" s="860"/>
      <c r="G711" s="868"/>
      <c r="H711" s="860"/>
      <c r="I711" s="860"/>
      <c r="J711" s="860"/>
      <c r="K711" s="860"/>
      <c r="L711" s="860"/>
      <c r="M711" s="860"/>
      <c r="N711" s="860"/>
      <c r="O711" s="860"/>
      <c r="P711" s="860"/>
      <c r="Q711" s="860"/>
      <c r="R711" s="860"/>
      <c r="S711" s="860"/>
      <c r="T711" s="860"/>
      <c r="U711" s="860"/>
      <c r="V711" s="860"/>
      <c r="W711" s="860"/>
      <c r="X711" s="860"/>
      <c r="Y711" s="860"/>
      <c r="Z711" s="860"/>
      <c r="AA711" s="860"/>
      <c r="AB711" s="860"/>
      <c r="AC711" s="860"/>
      <c r="AD711" s="860"/>
      <c r="AE711" s="860"/>
    </row>
    <row r="712" spans="1:31" ht="15.75" customHeight="1" x14ac:dyDescent="0.25">
      <c r="A712" s="911"/>
      <c r="B712" s="860"/>
      <c r="C712" s="860"/>
      <c r="D712" s="860"/>
      <c r="E712" s="860"/>
      <c r="F712" s="860"/>
      <c r="G712" s="868"/>
      <c r="H712" s="860"/>
      <c r="I712" s="860"/>
      <c r="J712" s="860"/>
      <c r="K712" s="860"/>
      <c r="L712" s="860"/>
      <c r="M712" s="860"/>
      <c r="N712" s="860"/>
      <c r="O712" s="860"/>
      <c r="P712" s="860"/>
      <c r="Q712" s="860"/>
      <c r="R712" s="860"/>
      <c r="S712" s="860"/>
      <c r="T712" s="860"/>
      <c r="U712" s="860"/>
      <c r="V712" s="860"/>
      <c r="W712" s="860"/>
      <c r="X712" s="860"/>
      <c r="Y712" s="860"/>
      <c r="Z712" s="860"/>
      <c r="AA712" s="860"/>
      <c r="AB712" s="860"/>
      <c r="AC712" s="860"/>
      <c r="AD712" s="860"/>
      <c r="AE712" s="860"/>
    </row>
    <row r="713" spans="1:31" ht="15.75" customHeight="1" x14ac:dyDescent="0.25">
      <c r="A713" s="911"/>
      <c r="B713" s="860"/>
      <c r="C713" s="860"/>
      <c r="D713" s="860"/>
      <c r="E713" s="860"/>
      <c r="F713" s="860"/>
      <c r="G713" s="868"/>
      <c r="H713" s="860"/>
      <c r="I713" s="860"/>
      <c r="J713" s="860"/>
      <c r="K713" s="860"/>
      <c r="L713" s="860"/>
      <c r="M713" s="860"/>
      <c r="N713" s="860"/>
      <c r="O713" s="860"/>
      <c r="P713" s="860"/>
      <c r="Q713" s="860"/>
      <c r="R713" s="860"/>
      <c r="S713" s="860"/>
      <c r="T713" s="860"/>
      <c r="U713" s="860"/>
      <c r="V713" s="860"/>
      <c r="W713" s="860"/>
      <c r="X713" s="860"/>
      <c r="Y713" s="860"/>
      <c r="Z713" s="860"/>
      <c r="AA713" s="860"/>
      <c r="AB713" s="860"/>
      <c r="AC713" s="860"/>
      <c r="AD713" s="860"/>
      <c r="AE713" s="860"/>
    </row>
    <row r="714" spans="1:31" ht="15.75" customHeight="1" x14ac:dyDescent="0.25">
      <c r="A714" s="911"/>
      <c r="B714" s="860"/>
      <c r="C714" s="860"/>
      <c r="D714" s="860"/>
      <c r="E714" s="860"/>
      <c r="F714" s="860"/>
      <c r="G714" s="868"/>
      <c r="H714" s="860"/>
      <c r="I714" s="860"/>
      <c r="J714" s="860"/>
      <c r="K714" s="860"/>
      <c r="L714" s="860"/>
      <c r="M714" s="860"/>
      <c r="N714" s="860"/>
      <c r="O714" s="860"/>
      <c r="P714" s="860"/>
      <c r="Q714" s="860"/>
      <c r="R714" s="860"/>
      <c r="S714" s="860"/>
      <c r="T714" s="860"/>
      <c r="U714" s="860"/>
      <c r="V714" s="860"/>
      <c r="W714" s="860"/>
      <c r="X714" s="860"/>
      <c r="Y714" s="860"/>
      <c r="Z714" s="860"/>
      <c r="AA714" s="860"/>
      <c r="AB714" s="860"/>
      <c r="AC714" s="860"/>
      <c r="AD714" s="860"/>
      <c r="AE714" s="860"/>
    </row>
    <row r="715" spans="1:31" ht="15.75" customHeight="1" x14ac:dyDescent="0.25">
      <c r="A715" s="911"/>
      <c r="B715" s="860"/>
      <c r="C715" s="860"/>
      <c r="D715" s="860"/>
      <c r="E715" s="860"/>
      <c r="F715" s="860"/>
      <c r="G715" s="868"/>
      <c r="H715" s="860"/>
      <c r="I715" s="860"/>
      <c r="J715" s="860"/>
      <c r="K715" s="860"/>
      <c r="L715" s="860"/>
      <c r="M715" s="860"/>
      <c r="N715" s="860"/>
      <c r="O715" s="860"/>
      <c r="P715" s="860"/>
      <c r="Q715" s="860"/>
      <c r="R715" s="860"/>
      <c r="S715" s="860"/>
      <c r="T715" s="860"/>
      <c r="U715" s="860"/>
      <c r="V715" s="860"/>
      <c r="W715" s="860"/>
      <c r="X715" s="860"/>
      <c r="Y715" s="860"/>
      <c r="Z715" s="860"/>
      <c r="AA715" s="860"/>
      <c r="AB715" s="860"/>
      <c r="AC715" s="860"/>
      <c r="AD715" s="860"/>
      <c r="AE715" s="860"/>
    </row>
    <row r="716" spans="1:31" ht="15.75" customHeight="1" x14ac:dyDescent="0.25">
      <c r="A716" s="911"/>
      <c r="B716" s="860"/>
      <c r="C716" s="860"/>
      <c r="D716" s="860"/>
      <c r="E716" s="860"/>
      <c r="F716" s="860"/>
      <c r="G716" s="868"/>
      <c r="H716" s="860"/>
      <c r="I716" s="860"/>
      <c r="J716" s="860"/>
      <c r="K716" s="860"/>
      <c r="L716" s="860"/>
      <c r="M716" s="860"/>
      <c r="N716" s="860"/>
      <c r="O716" s="860"/>
      <c r="P716" s="860"/>
      <c r="Q716" s="860"/>
      <c r="R716" s="860"/>
      <c r="S716" s="860"/>
      <c r="T716" s="860"/>
      <c r="U716" s="860"/>
      <c r="V716" s="860"/>
      <c r="W716" s="860"/>
      <c r="X716" s="860"/>
      <c r="Y716" s="860"/>
      <c r="Z716" s="860"/>
      <c r="AA716" s="860"/>
      <c r="AB716" s="860"/>
      <c r="AC716" s="860"/>
      <c r="AD716" s="860"/>
      <c r="AE716" s="860"/>
    </row>
    <row r="717" spans="1:31" ht="15.75" customHeight="1" x14ac:dyDescent="0.25">
      <c r="A717" s="911"/>
      <c r="B717" s="860"/>
      <c r="C717" s="860"/>
      <c r="D717" s="860"/>
      <c r="E717" s="860"/>
      <c r="F717" s="860"/>
      <c r="G717" s="868"/>
      <c r="H717" s="860"/>
      <c r="I717" s="860"/>
      <c r="J717" s="860"/>
      <c r="K717" s="860"/>
      <c r="L717" s="860"/>
      <c r="M717" s="860"/>
      <c r="N717" s="860"/>
      <c r="O717" s="860"/>
      <c r="P717" s="860"/>
      <c r="Q717" s="860"/>
      <c r="R717" s="860"/>
      <c r="S717" s="860"/>
      <c r="T717" s="860"/>
      <c r="U717" s="860"/>
      <c r="V717" s="860"/>
      <c r="W717" s="860"/>
      <c r="X717" s="860"/>
      <c r="Y717" s="860"/>
      <c r="Z717" s="860"/>
      <c r="AA717" s="860"/>
      <c r="AB717" s="860"/>
      <c r="AC717" s="860"/>
      <c r="AD717" s="860"/>
      <c r="AE717" s="860"/>
    </row>
    <row r="718" spans="1:31" ht="15.75" customHeight="1" x14ac:dyDescent="0.25">
      <c r="A718" s="911"/>
      <c r="B718" s="860"/>
      <c r="C718" s="860"/>
      <c r="D718" s="860"/>
      <c r="E718" s="860"/>
      <c r="F718" s="860"/>
      <c r="G718" s="868"/>
      <c r="H718" s="860"/>
      <c r="I718" s="860"/>
      <c r="J718" s="860"/>
      <c r="K718" s="860"/>
      <c r="L718" s="860"/>
      <c r="M718" s="860"/>
      <c r="N718" s="860"/>
      <c r="O718" s="860"/>
      <c r="P718" s="860"/>
      <c r="Q718" s="860"/>
      <c r="R718" s="860"/>
      <c r="S718" s="860"/>
      <c r="T718" s="860"/>
      <c r="U718" s="860"/>
      <c r="V718" s="860"/>
      <c r="W718" s="860"/>
      <c r="X718" s="860"/>
      <c r="Y718" s="860"/>
      <c r="Z718" s="860"/>
      <c r="AA718" s="860"/>
      <c r="AB718" s="860"/>
      <c r="AC718" s="860"/>
      <c r="AD718" s="860"/>
      <c r="AE718" s="860"/>
    </row>
    <row r="719" spans="1:31" ht="15.75" customHeight="1" x14ac:dyDescent="0.25">
      <c r="A719" s="911"/>
      <c r="B719" s="860"/>
      <c r="C719" s="860"/>
      <c r="D719" s="860"/>
      <c r="E719" s="860"/>
      <c r="F719" s="860"/>
      <c r="G719" s="868"/>
      <c r="H719" s="860"/>
      <c r="I719" s="860"/>
      <c r="J719" s="860"/>
      <c r="K719" s="860"/>
      <c r="L719" s="860"/>
      <c r="M719" s="860"/>
      <c r="N719" s="860"/>
      <c r="O719" s="860"/>
      <c r="P719" s="860"/>
      <c r="Q719" s="860"/>
      <c r="R719" s="860"/>
      <c r="S719" s="860"/>
      <c r="T719" s="860"/>
      <c r="U719" s="860"/>
      <c r="V719" s="860"/>
      <c r="W719" s="860"/>
      <c r="X719" s="860"/>
      <c r="Y719" s="860"/>
      <c r="Z719" s="860"/>
      <c r="AA719" s="860"/>
      <c r="AB719" s="860"/>
      <c r="AC719" s="860"/>
      <c r="AD719" s="860"/>
      <c r="AE719" s="860"/>
    </row>
    <row r="720" spans="1:31" ht="15.75" customHeight="1" x14ac:dyDescent="0.25">
      <c r="A720" s="911"/>
      <c r="B720" s="860"/>
      <c r="C720" s="860"/>
      <c r="D720" s="860"/>
      <c r="E720" s="860"/>
      <c r="F720" s="860"/>
      <c r="G720" s="868"/>
      <c r="H720" s="860"/>
      <c r="I720" s="860"/>
      <c r="J720" s="860"/>
      <c r="K720" s="860"/>
      <c r="L720" s="860"/>
      <c r="M720" s="860"/>
      <c r="N720" s="860"/>
      <c r="O720" s="860"/>
      <c r="P720" s="860"/>
      <c r="Q720" s="860"/>
      <c r="R720" s="860"/>
      <c r="S720" s="860"/>
      <c r="T720" s="860"/>
      <c r="U720" s="860"/>
      <c r="V720" s="860"/>
      <c r="W720" s="860"/>
      <c r="X720" s="860"/>
      <c r="Y720" s="860"/>
      <c r="Z720" s="860"/>
      <c r="AA720" s="860"/>
      <c r="AB720" s="860"/>
      <c r="AC720" s="860"/>
      <c r="AD720" s="860"/>
      <c r="AE720" s="860"/>
    </row>
    <row r="721" spans="1:31" ht="15.75" customHeight="1" x14ac:dyDescent="0.25">
      <c r="A721" s="911"/>
      <c r="B721" s="860"/>
      <c r="C721" s="860"/>
      <c r="D721" s="860"/>
      <c r="E721" s="860"/>
      <c r="F721" s="860"/>
      <c r="G721" s="868"/>
      <c r="H721" s="860"/>
      <c r="I721" s="860"/>
      <c r="J721" s="860"/>
      <c r="K721" s="860"/>
      <c r="L721" s="860"/>
      <c r="M721" s="860"/>
      <c r="N721" s="860"/>
      <c r="O721" s="860"/>
      <c r="P721" s="860"/>
      <c r="Q721" s="860"/>
      <c r="R721" s="860"/>
      <c r="S721" s="860"/>
      <c r="T721" s="860"/>
      <c r="U721" s="860"/>
      <c r="V721" s="860"/>
      <c r="W721" s="860"/>
      <c r="X721" s="860"/>
      <c r="Y721" s="860"/>
      <c r="Z721" s="860"/>
      <c r="AA721" s="860"/>
      <c r="AB721" s="860"/>
      <c r="AC721" s="860"/>
      <c r="AD721" s="860"/>
      <c r="AE721" s="860"/>
    </row>
    <row r="722" spans="1:31" ht="15.75" customHeight="1" x14ac:dyDescent="0.25">
      <c r="A722" s="911"/>
      <c r="B722" s="860"/>
      <c r="C722" s="860"/>
      <c r="D722" s="860"/>
      <c r="E722" s="860"/>
      <c r="F722" s="860"/>
      <c r="G722" s="868"/>
      <c r="H722" s="860"/>
      <c r="I722" s="860"/>
      <c r="J722" s="860"/>
      <c r="K722" s="860"/>
      <c r="L722" s="860"/>
      <c r="M722" s="860"/>
      <c r="N722" s="860"/>
      <c r="O722" s="860"/>
      <c r="P722" s="860"/>
      <c r="Q722" s="860"/>
      <c r="R722" s="860"/>
      <c r="S722" s="860"/>
      <c r="T722" s="860"/>
      <c r="U722" s="860"/>
      <c r="V722" s="860"/>
      <c r="W722" s="860"/>
      <c r="X722" s="860"/>
      <c r="Y722" s="860"/>
      <c r="Z722" s="860"/>
      <c r="AA722" s="860"/>
      <c r="AB722" s="860"/>
      <c r="AC722" s="860"/>
      <c r="AD722" s="860"/>
      <c r="AE722" s="860"/>
    </row>
    <row r="723" spans="1:31" ht="15.75" customHeight="1" x14ac:dyDescent="0.25">
      <c r="A723" s="911"/>
      <c r="B723" s="860"/>
      <c r="C723" s="860"/>
      <c r="D723" s="860"/>
      <c r="E723" s="860"/>
      <c r="F723" s="860"/>
      <c r="G723" s="868"/>
      <c r="H723" s="860"/>
      <c r="I723" s="860"/>
      <c r="J723" s="860"/>
      <c r="K723" s="860"/>
      <c r="L723" s="860"/>
      <c r="M723" s="860"/>
      <c r="N723" s="860"/>
      <c r="O723" s="860"/>
      <c r="P723" s="860"/>
      <c r="Q723" s="860"/>
      <c r="R723" s="860"/>
      <c r="S723" s="860"/>
      <c r="T723" s="860"/>
      <c r="U723" s="860"/>
      <c r="V723" s="860"/>
      <c r="W723" s="860"/>
      <c r="X723" s="860"/>
      <c r="Y723" s="860"/>
      <c r="Z723" s="860"/>
      <c r="AA723" s="860"/>
      <c r="AB723" s="860"/>
      <c r="AC723" s="860"/>
      <c r="AD723" s="860"/>
      <c r="AE723" s="860"/>
    </row>
    <row r="724" spans="1:31" ht="15.75" customHeight="1" x14ac:dyDescent="0.25">
      <c r="A724" s="911"/>
      <c r="B724" s="860"/>
      <c r="C724" s="860"/>
      <c r="D724" s="860"/>
      <c r="E724" s="860"/>
      <c r="F724" s="860"/>
      <c r="G724" s="868"/>
      <c r="H724" s="860"/>
      <c r="I724" s="860"/>
      <c r="J724" s="860"/>
      <c r="K724" s="860"/>
      <c r="L724" s="860"/>
      <c r="M724" s="860"/>
      <c r="N724" s="860"/>
      <c r="O724" s="860"/>
      <c r="P724" s="860"/>
      <c r="Q724" s="860"/>
      <c r="R724" s="860"/>
      <c r="S724" s="860"/>
      <c r="T724" s="860"/>
      <c r="U724" s="860"/>
      <c r="V724" s="860"/>
      <c r="W724" s="860"/>
      <c r="X724" s="860"/>
      <c r="Y724" s="860"/>
      <c r="Z724" s="860"/>
      <c r="AA724" s="860"/>
      <c r="AB724" s="860"/>
      <c r="AC724" s="860"/>
      <c r="AD724" s="860"/>
      <c r="AE724" s="860"/>
    </row>
    <row r="725" spans="1:31" ht="15.75" customHeight="1" x14ac:dyDescent="0.25">
      <c r="A725" s="911"/>
      <c r="B725" s="860"/>
      <c r="C725" s="860"/>
      <c r="D725" s="860"/>
      <c r="E725" s="860"/>
      <c r="F725" s="860"/>
      <c r="G725" s="868"/>
      <c r="H725" s="860"/>
      <c r="I725" s="860"/>
      <c r="J725" s="860"/>
      <c r="K725" s="860"/>
      <c r="L725" s="860"/>
      <c r="M725" s="860"/>
      <c r="N725" s="860"/>
      <c r="O725" s="860"/>
      <c r="P725" s="860"/>
      <c r="Q725" s="860"/>
      <c r="R725" s="860"/>
      <c r="S725" s="860"/>
      <c r="T725" s="860"/>
      <c r="U725" s="860"/>
      <c r="V725" s="860"/>
      <c r="W725" s="860"/>
      <c r="X725" s="860"/>
      <c r="Y725" s="860"/>
      <c r="Z725" s="860"/>
      <c r="AA725" s="860"/>
      <c r="AB725" s="860"/>
      <c r="AC725" s="860"/>
      <c r="AD725" s="860"/>
      <c r="AE725" s="860"/>
    </row>
    <row r="726" spans="1:31" ht="15.75" customHeight="1" x14ac:dyDescent="0.25">
      <c r="A726" s="911"/>
      <c r="B726" s="860"/>
      <c r="C726" s="860"/>
      <c r="D726" s="860"/>
      <c r="E726" s="860"/>
      <c r="F726" s="860"/>
      <c r="G726" s="868"/>
      <c r="H726" s="860"/>
      <c r="I726" s="860"/>
      <c r="J726" s="860"/>
      <c r="K726" s="860"/>
      <c r="L726" s="860"/>
      <c r="M726" s="860"/>
      <c r="N726" s="860"/>
      <c r="O726" s="860"/>
      <c r="P726" s="860"/>
      <c r="Q726" s="860"/>
      <c r="R726" s="860"/>
      <c r="S726" s="860"/>
      <c r="T726" s="860"/>
      <c r="U726" s="860"/>
      <c r="V726" s="860"/>
      <c r="W726" s="860"/>
      <c r="X726" s="860"/>
      <c r="Y726" s="860"/>
      <c r="Z726" s="860"/>
      <c r="AA726" s="860"/>
      <c r="AB726" s="860"/>
      <c r="AC726" s="860"/>
      <c r="AD726" s="860"/>
      <c r="AE726" s="860"/>
    </row>
    <row r="727" spans="1:31" ht="15.75" customHeight="1" x14ac:dyDescent="0.25">
      <c r="A727" s="911"/>
      <c r="B727" s="860"/>
      <c r="C727" s="860"/>
      <c r="D727" s="860"/>
      <c r="E727" s="860"/>
      <c r="F727" s="860"/>
      <c r="G727" s="868"/>
      <c r="H727" s="860"/>
      <c r="I727" s="860"/>
      <c r="J727" s="860"/>
      <c r="K727" s="860"/>
      <c r="L727" s="860"/>
      <c r="M727" s="860"/>
      <c r="N727" s="860"/>
      <c r="O727" s="860"/>
      <c r="P727" s="860"/>
      <c r="Q727" s="860"/>
      <c r="R727" s="860"/>
      <c r="S727" s="860"/>
      <c r="T727" s="860"/>
      <c r="U727" s="860"/>
      <c r="V727" s="860"/>
      <c r="W727" s="860"/>
      <c r="X727" s="860"/>
      <c r="Y727" s="860"/>
      <c r="Z727" s="860"/>
      <c r="AA727" s="860"/>
      <c r="AB727" s="860"/>
      <c r="AC727" s="860"/>
      <c r="AD727" s="860"/>
      <c r="AE727" s="860"/>
    </row>
    <row r="728" spans="1:31" ht="15.75" customHeight="1" x14ac:dyDescent="0.25">
      <c r="A728" s="911"/>
      <c r="B728" s="860"/>
      <c r="C728" s="860"/>
      <c r="D728" s="860"/>
      <c r="E728" s="860"/>
      <c r="F728" s="860"/>
      <c r="G728" s="868"/>
      <c r="H728" s="860"/>
      <c r="I728" s="860"/>
      <c r="J728" s="860"/>
      <c r="K728" s="860"/>
      <c r="L728" s="860"/>
      <c r="M728" s="860"/>
      <c r="N728" s="860"/>
      <c r="O728" s="860"/>
      <c r="P728" s="860"/>
      <c r="Q728" s="860"/>
      <c r="R728" s="860"/>
      <c r="S728" s="860"/>
      <c r="T728" s="860"/>
      <c r="U728" s="860"/>
      <c r="V728" s="860"/>
      <c r="W728" s="860"/>
      <c r="X728" s="860"/>
      <c r="Y728" s="860"/>
      <c r="Z728" s="860"/>
      <c r="AA728" s="860"/>
      <c r="AB728" s="860"/>
      <c r="AC728" s="860"/>
      <c r="AD728" s="860"/>
      <c r="AE728" s="860"/>
    </row>
    <row r="729" spans="1:31" ht="15.75" customHeight="1" x14ac:dyDescent="0.25">
      <c r="A729" s="911"/>
      <c r="B729" s="860"/>
      <c r="C729" s="860"/>
      <c r="D729" s="860"/>
      <c r="E729" s="860"/>
      <c r="F729" s="860"/>
      <c r="G729" s="868"/>
      <c r="H729" s="860"/>
      <c r="I729" s="860"/>
      <c r="J729" s="860"/>
      <c r="K729" s="860"/>
      <c r="L729" s="860"/>
      <c r="M729" s="860"/>
      <c r="N729" s="860"/>
      <c r="O729" s="860"/>
      <c r="P729" s="860"/>
      <c r="Q729" s="860"/>
      <c r="R729" s="860"/>
      <c r="S729" s="860"/>
      <c r="T729" s="860"/>
      <c r="U729" s="860"/>
      <c r="V729" s="860"/>
      <c r="W729" s="860"/>
      <c r="X729" s="860"/>
      <c r="Y729" s="860"/>
      <c r="Z729" s="860"/>
      <c r="AA729" s="860"/>
      <c r="AB729" s="860"/>
      <c r="AC729" s="860"/>
      <c r="AD729" s="860"/>
      <c r="AE729" s="860"/>
    </row>
    <row r="730" spans="1:31" ht="15.75" customHeight="1" x14ac:dyDescent="0.25">
      <c r="A730" s="911"/>
      <c r="B730" s="860"/>
      <c r="C730" s="860"/>
      <c r="D730" s="860"/>
      <c r="E730" s="860"/>
      <c r="F730" s="860"/>
      <c r="G730" s="868"/>
      <c r="H730" s="860"/>
      <c r="I730" s="860"/>
      <c r="J730" s="860"/>
      <c r="K730" s="860"/>
      <c r="L730" s="860"/>
      <c r="M730" s="860"/>
      <c r="N730" s="860"/>
      <c r="O730" s="860"/>
      <c r="P730" s="860"/>
      <c r="Q730" s="860"/>
      <c r="R730" s="860"/>
      <c r="S730" s="860"/>
      <c r="T730" s="860"/>
      <c r="U730" s="860"/>
      <c r="V730" s="860"/>
      <c r="W730" s="860"/>
      <c r="X730" s="860"/>
      <c r="Y730" s="860"/>
      <c r="Z730" s="860"/>
      <c r="AA730" s="860"/>
      <c r="AB730" s="860"/>
      <c r="AC730" s="860"/>
      <c r="AD730" s="860"/>
      <c r="AE730" s="860"/>
    </row>
    <row r="731" spans="1:31" ht="15.75" customHeight="1" x14ac:dyDescent="0.25">
      <c r="A731" s="911"/>
      <c r="B731" s="860"/>
      <c r="C731" s="860"/>
      <c r="D731" s="860"/>
      <c r="E731" s="860"/>
      <c r="F731" s="860"/>
      <c r="G731" s="868"/>
      <c r="H731" s="860"/>
      <c r="I731" s="860"/>
      <c r="J731" s="860"/>
      <c r="K731" s="860"/>
      <c r="L731" s="860"/>
      <c r="M731" s="860"/>
      <c r="N731" s="860"/>
      <c r="O731" s="860"/>
      <c r="P731" s="860"/>
      <c r="Q731" s="860"/>
      <c r="R731" s="860"/>
      <c r="S731" s="860"/>
      <c r="T731" s="860"/>
      <c r="U731" s="860"/>
      <c r="V731" s="860"/>
      <c r="W731" s="860"/>
      <c r="X731" s="860"/>
      <c r="Y731" s="860"/>
      <c r="Z731" s="860"/>
      <c r="AA731" s="860"/>
      <c r="AB731" s="860"/>
      <c r="AC731" s="860"/>
      <c r="AD731" s="860"/>
      <c r="AE731" s="860"/>
    </row>
    <row r="732" spans="1:31" ht="15.75" customHeight="1" x14ac:dyDescent="0.25">
      <c r="A732" s="911"/>
      <c r="B732" s="860"/>
      <c r="C732" s="860"/>
      <c r="D732" s="860"/>
      <c r="E732" s="860"/>
      <c r="F732" s="860"/>
      <c r="G732" s="868"/>
      <c r="H732" s="860"/>
      <c r="I732" s="860"/>
      <c r="J732" s="860"/>
      <c r="K732" s="860"/>
      <c r="L732" s="860"/>
      <c r="M732" s="860"/>
      <c r="N732" s="860"/>
      <c r="O732" s="860"/>
      <c r="P732" s="860"/>
      <c r="Q732" s="860"/>
      <c r="R732" s="860"/>
      <c r="S732" s="860"/>
      <c r="T732" s="860"/>
      <c r="U732" s="860"/>
      <c r="V732" s="860"/>
      <c r="W732" s="860"/>
      <c r="X732" s="860"/>
      <c r="Y732" s="860"/>
      <c r="Z732" s="860"/>
      <c r="AA732" s="860"/>
      <c r="AB732" s="860"/>
      <c r="AC732" s="860"/>
      <c r="AD732" s="860"/>
      <c r="AE732" s="860"/>
    </row>
    <row r="733" spans="1:31" ht="15.75" customHeight="1" x14ac:dyDescent="0.25">
      <c r="A733" s="911"/>
      <c r="B733" s="860"/>
      <c r="C733" s="860"/>
      <c r="D733" s="860"/>
      <c r="E733" s="860"/>
      <c r="F733" s="860"/>
      <c r="G733" s="868"/>
      <c r="H733" s="860"/>
      <c r="I733" s="860"/>
      <c r="J733" s="860"/>
      <c r="K733" s="860"/>
      <c r="L733" s="860"/>
      <c r="M733" s="860"/>
      <c r="N733" s="860"/>
      <c r="O733" s="860"/>
      <c r="P733" s="860"/>
      <c r="Q733" s="860"/>
      <c r="R733" s="860"/>
      <c r="S733" s="860"/>
      <c r="T733" s="860"/>
      <c r="U733" s="860"/>
      <c r="V733" s="860"/>
      <c r="W733" s="860"/>
      <c r="X733" s="860"/>
      <c r="Y733" s="860"/>
      <c r="Z733" s="860"/>
      <c r="AA733" s="860"/>
      <c r="AB733" s="860"/>
      <c r="AC733" s="860"/>
      <c r="AD733" s="860"/>
      <c r="AE733" s="860"/>
    </row>
    <row r="734" spans="1:31" ht="15.75" customHeight="1" x14ac:dyDescent="0.25">
      <c r="A734" s="911"/>
      <c r="B734" s="860"/>
      <c r="C734" s="860"/>
      <c r="D734" s="860"/>
      <c r="E734" s="860"/>
      <c r="F734" s="860"/>
      <c r="G734" s="868"/>
      <c r="H734" s="860"/>
      <c r="I734" s="860"/>
      <c r="J734" s="860"/>
      <c r="K734" s="860"/>
      <c r="L734" s="860"/>
      <c r="M734" s="860"/>
      <c r="N734" s="860"/>
      <c r="O734" s="860"/>
      <c r="P734" s="860"/>
      <c r="Q734" s="860"/>
      <c r="R734" s="860"/>
      <c r="S734" s="860"/>
      <c r="T734" s="860"/>
      <c r="U734" s="860"/>
      <c r="V734" s="860"/>
      <c r="W734" s="860"/>
      <c r="X734" s="860"/>
      <c r="Y734" s="860"/>
      <c r="Z734" s="860"/>
      <c r="AA734" s="860"/>
      <c r="AB734" s="860"/>
      <c r="AC734" s="860"/>
      <c r="AD734" s="860"/>
      <c r="AE734" s="860"/>
    </row>
    <row r="735" spans="1:31" ht="15.75" customHeight="1" x14ac:dyDescent="0.25">
      <c r="A735" s="911"/>
      <c r="B735" s="860"/>
      <c r="C735" s="860"/>
      <c r="D735" s="860"/>
      <c r="E735" s="860"/>
      <c r="F735" s="860"/>
      <c r="G735" s="868"/>
      <c r="H735" s="860"/>
      <c r="I735" s="860"/>
      <c r="J735" s="860"/>
      <c r="K735" s="860"/>
      <c r="L735" s="860"/>
      <c r="M735" s="860"/>
      <c r="N735" s="860"/>
      <c r="O735" s="860"/>
      <c r="P735" s="860"/>
      <c r="Q735" s="860"/>
      <c r="R735" s="860"/>
      <c r="S735" s="860"/>
      <c r="T735" s="860"/>
      <c r="U735" s="860"/>
      <c r="V735" s="860"/>
      <c r="W735" s="860"/>
      <c r="X735" s="860"/>
      <c r="Y735" s="860"/>
      <c r="Z735" s="860"/>
      <c r="AA735" s="860"/>
      <c r="AB735" s="860"/>
      <c r="AC735" s="860"/>
      <c r="AD735" s="860"/>
      <c r="AE735" s="860"/>
    </row>
    <row r="736" spans="1:31" ht="15.75" customHeight="1" x14ac:dyDescent="0.25">
      <c r="A736" s="911"/>
      <c r="B736" s="860"/>
      <c r="C736" s="860"/>
      <c r="D736" s="860"/>
      <c r="E736" s="860"/>
      <c r="F736" s="860"/>
      <c r="G736" s="868"/>
      <c r="H736" s="860"/>
      <c r="I736" s="860"/>
      <c r="J736" s="860"/>
      <c r="K736" s="860"/>
      <c r="L736" s="860"/>
      <c r="M736" s="860"/>
      <c r="N736" s="860"/>
      <c r="O736" s="860"/>
      <c r="P736" s="860"/>
      <c r="Q736" s="860"/>
      <c r="R736" s="860"/>
      <c r="S736" s="860"/>
      <c r="T736" s="860"/>
      <c r="U736" s="860"/>
      <c r="V736" s="860"/>
      <c r="W736" s="860"/>
      <c r="X736" s="860"/>
      <c r="Y736" s="860"/>
      <c r="Z736" s="860"/>
      <c r="AA736" s="860"/>
      <c r="AB736" s="860"/>
      <c r="AC736" s="860"/>
      <c r="AD736" s="860"/>
      <c r="AE736" s="860"/>
    </row>
    <row r="737" spans="1:31" ht="15.75" customHeight="1" x14ac:dyDescent="0.25">
      <c r="A737" s="911"/>
      <c r="B737" s="860"/>
      <c r="C737" s="860"/>
      <c r="D737" s="860"/>
      <c r="E737" s="860"/>
      <c r="F737" s="860"/>
      <c r="G737" s="868"/>
      <c r="H737" s="860"/>
      <c r="I737" s="860"/>
      <c r="J737" s="860"/>
      <c r="K737" s="860"/>
      <c r="L737" s="860"/>
      <c r="M737" s="860"/>
      <c r="N737" s="860"/>
      <c r="O737" s="860"/>
      <c r="P737" s="860"/>
      <c r="Q737" s="860"/>
      <c r="R737" s="860"/>
      <c r="S737" s="860"/>
      <c r="T737" s="860"/>
      <c r="U737" s="860"/>
      <c r="V737" s="860"/>
      <c r="W737" s="860"/>
      <c r="X737" s="860"/>
      <c r="Y737" s="860"/>
      <c r="Z737" s="860"/>
      <c r="AA737" s="860"/>
      <c r="AB737" s="860"/>
      <c r="AC737" s="860"/>
      <c r="AD737" s="860"/>
      <c r="AE737" s="860"/>
    </row>
    <row r="738" spans="1:31" ht="15.75" customHeight="1" x14ac:dyDescent="0.25">
      <c r="A738" s="911"/>
      <c r="B738" s="860"/>
      <c r="C738" s="860"/>
      <c r="D738" s="860"/>
      <c r="E738" s="860"/>
      <c r="F738" s="860"/>
      <c r="G738" s="868"/>
      <c r="H738" s="860"/>
      <c r="I738" s="860"/>
      <c r="J738" s="860"/>
      <c r="K738" s="860"/>
      <c r="L738" s="860"/>
      <c r="M738" s="860"/>
      <c r="N738" s="860"/>
      <c r="O738" s="860"/>
      <c r="P738" s="860"/>
      <c r="Q738" s="860"/>
      <c r="R738" s="860"/>
      <c r="S738" s="860"/>
      <c r="T738" s="860"/>
      <c r="U738" s="860"/>
      <c r="V738" s="860"/>
      <c r="W738" s="860"/>
      <c r="X738" s="860"/>
      <c r="Y738" s="860"/>
      <c r="Z738" s="860"/>
      <c r="AA738" s="860"/>
      <c r="AB738" s="860"/>
      <c r="AC738" s="860"/>
      <c r="AD738" s="860"/>
      <c r="AE738" s="860"/>
    </row>
    <row r="739" spans="1:31" ht="15.75" customHeight="1" x14ac:dyDescent="0.25">
      <c r="A739" s="911"/>
      <c r="B739" s="860"/>
      <c r="C739" s="860"/>
      <c r="D739" s="860"/>
      <c r="E739" s="860"/>
      <c r="F739" s="860"/>
      <c r="G739" s="868"/>
      <c r="H739" s="860"/>
      <c r="I739" s="860"/>
      <c r="J739" s="860"/>
      <c r="K739" s="860"/>
      <c r="L739" s="860"/>
      <c r="M739" s="860"/>
      <c r="N739" s="860"/>
      <c r="O739" s="860"/>
      <c r="P739" s="860"/>
      <c r="Q739" s="860"/>
      <c r="R739" s="860"/>
      <c r="S739" s="860"/>
      <c r="T739" s="860"/>
      <c r="U739" s="860"/>
      <c r="V739" s="860"/>
      <c r="W739" s="860"/>
      <c r="X739" s="860"/>
      <c r="Y739" s="860"/>
      <c r="Z739" s="860"/>
      <c r="AA739" s="860"/>
      <c r="AB739" s="860"/>
      <c r="AC739" s="860"/>
      <c r="AD739" s="860"/>
      <c r="AE739" s="860"/>
    </row>
    <row r="740" spans="1:31" ht="15.75" customHeight="1" x14ac:dyDescent="0.25">
      <c r="A740" s="911"/>
      <c r="B740" s="860"/>
      <c r="C740" s="860"/>
      <c r="D740" s="860"/>
      <c r="E740" s="860"/>
      <c r="F740" s="860"/>
      <c r="G740" s="868"/>
      <c r="H740" s="860"/>
      <c r="I740" s="860"/>
      <c r="J740" s="860"/>
      <c r="K740" s="860"/>
      <c r="L740" s="860"/>
      <c r="M740" s="860"/>
      <c r="N740" s="860"/>
      <c r="O740" s="860"/>
      <c r="P740" s="860"/>
      <c r="Q740" s="860"/>
      <c r="R740" s="860"/>
      <c r="S740" s="860"/>
      <c r="T740" s="860"/>
      <c r="U740" s="860"/>
      <c r="V740" s="860"/>
      <c r="W740" s="860"/>
      <c r="X740" s="860"/>
      <c r="Y740" s="860"/>
      <c r="Z740" s="860"/>
      <c r="AA740" s="860"/>
      <c r="AB740" s="860"/>
      <c r="AC740" s="860"/>
      <c r="AD740" s="860"/>
      <c r="AE740" s="860"/>
    </row>
    <row r="741" spans="1:31" ht="15.75" customHeight="1" x14ac:dyDescent="0.25">
      <c r="A741" s="911"/>
      <c r="B741" s="860"/>
      <c r="C741" s="860"/>
      <c r="D741" s="860"/>
      <c r="E741" s="860"/>
      <c r="F741" s="860"/>
      <c r="G741" s="868"/>
      <c r="H741" s="860"/>
      <c r="I741" s="860"/>
      <c r="J741" s="860"/>
      <c r="K741" s="860"/>
      <c r="L741" s="860"/>
      <c r="M741" s="860"/>
      <c r="N741" s="860"/>
      <c r="O741" s="860"/>
      <c r="P741" s="860"/>
      <c r="Q741" s="860"/>
      <c r="R741" s="860"/>
      <c r="S741" s="860"/>
      <c r="T741" s="860"/>
      <c r="U741" s="860"/>
      <c r="V741" s="860"/>
      <c r="W741" s="860"/>
      <c r="X741" s="860"/>
      <c r="Y741" s="860"/>
      <c r="Z741" s="860"/>
      <c r="AA741" s="860"/>
      <c r="AB741" s="860"/>
      <c r="AC741" s="860"/>
      <c r="AD741" s="860"/>
      <c r="AE741" s="860"/>
    </row>
    <row r="742" spans="1:31" ht="15.75" customHeight="1" x14ac:dyDescent="0.25">
      <c r="A742" s="911"/>
      <c r="B742" s="860"/>
      <c r="C742" s="860"/>
      <c r="D742" s="860"/>
      <c r="E742" s="860"/>
      <c r="F742" s="860"/>
      <c r="G742" s="868"/>
      <c r="H742" s="860"/>
      <c r="I742" s="860"/>
      <c r="J742" s="860"/>
      <c r="K742" s="860"/>
      <c r="L742" s="860"/>
      <c r="M742" s="860"/>
      <c r="N742" s="860"/>
      <c r="O742" s="860"/>
      <c r="P742" s="860"/>
      <c r="Q742" s="860"/>
      <c r="R742" s="860"/>
      <c r="S742" s="860"/>
      <c r="T742" s="860"/>
      <c r="U742" s="860"/>
      <c r="V742" s="860"/>
      <c r="W742" s="860"/>
      <c r="X742" s="860"/>
      <c r="Y742" s="860"/>
      <c r="Z742" s="860"/>
      <c r="AA742" s="860"/>
      <c r="AB742" s="860"/>
      <c r="AC742" s="860"/>
      <c r="AD742" s="860"/>
      <c r="AE742" s="860"/>
    </row>
    <row r="743" spans="1:31" ht="15.75" customHeight="1" x14ac:dyDescent="0.25">
      <c r="A743" s="911"/>
      <c r="B743" s="860"/>
      <c r="C743" s="860"/>
      <c r="D743" s="860"/>
      <c r="E743" s="860"/>
      <c r="F743" s="860"/>
      <c r="G743" s="868"/>
      <c r="H743" s="860"/>
      <c r="I743" s="860"/>
      <c r="J743" s="860"/>
      <c r="K743" s="860"/>
      <c r="L743" s="860"/>
      <c r="M743" s="860"/>
      <c r="N743" s="860"/>
      <c r="O743" s="860"/>
      <c r="P743" s="860"/>
      <c r="Q743" s="860"/>
      <c r="R743" s="860"/>
      <c r="S743" s="860"/>
      <c r="T743" s="860"/>
      <c r="U743" s="860"/>
      <c r="V743" s="860"/>
      <c r="W743" s="860"/>
      <c r="X743" s="860"/>
      <c r="Y743" s="860"/>
      <c r="Z743" s="860"/>
      <c r="AA743" s="860"/>
      <c r="AB743" s="860"/>
      <c r="AC743" s="860"/>
      <c r="AD743" s="860"/>
      <c r="AE743" s="860"/>
    </row>
    <row r="744" spans="1:31" ht="15.75" customHeight="1" x14ac:dyDescent="0.25">
      <c r="A744" s="911"/>
      <c r="B744" s="860"/>
      <c r="C744" s="860"/>
      <c r="D744" s="860"/>
      <c r="E744" s="860"/>
      <c r="F744" s="860"/>
      <c r="G744" s="868"/>
      <c r="H744" s="860"/>
      <c r="I744" s="860"/>
      <c r="J744" s="860"/>
      <c r="K744" s="860"/>
      <c r="L744" s="860"/>
      <c r="M744" s="860"/>
      <c r="N744" s="860"/>
      <c r="O744" s="860"/>
      <c r="P744" s="860"/>
      <c r="Q744" s="860"/>
      <c r="R744" s="860"/>
      <c r="S744" s="860"/>
      <c r="T744" s="860"/>
      <c r="U744" s="860"/>
      <c r="V744" s="860"/>
      <c r="W744" s="860"/>
      <c r="X744" s="860"/>
      <c r="Y744" s="860"/>
      <c r="Z744" s="860"/>
      <c r="AA744" s="860"/>
      <c r="AB744" s="860"/>
      <c r="AC744" s="860"/>
      <c r="AD744" s="860"/>
      <c r="AE744" s="860"/>
    </row>
    <row r="745" spans="1:31" ht="15.75" customHeight="1" x14ac:dyDescent="0.25">
      <c r="A745" s="911"/>
      <c r="B745" s="860"/>
      <c r="C745" s="860"/>
      <c r="D745" s="860"/>
      <c r="E745" s="860"/>
      <c r="F745" s="860"/>
      <c r="G745" s="868"/>
      <c r="H745" s="860"/>
      <c r="I745" s="860"/>
      <c r="J745" s="860"/>
      <c r="K745" s="860"/>
      <c r="L745" s="860"/>
      <c r="M745" s="860"/>
      <c r="N745" s="860"/>
      <c r="O745" s="860"/>
      <c r="P745" s="860"/>
      <c r="Q745" s="860"/>
      <c r="R745" s="860"/>
      <c r="S745" s="860"/>
      <c r="T745" s="860"/>
      <c r="U745" s="860"/>
      <c r="V745" s="860"/>
      <c r="W745" s="860"/>
      <c r="X745" s="860"/>
      <c r="Y745" s="860"/>
      <c r="Z745" s="860"/>
      <c r="AA745" s="860"/>
      <c r="AB745" s="860"/>
      <c r="AC745" s="860"/>
      <c r="AD745" s="860"/>
      <c r="AE745" s="860"/>
    </row>
    <row r="746" spans="1:31" ht="15.75" customHeight="1" x14ac:dyDescent="0.25">
      <c r="A746" s="911"/>
      <c r="B746" s="860"/>
      <c r="C746" s="860"/>
      <c r="D746" s="860"/>
      <c r="E746" s="860"/>
      <c r="F746" s="860"/>
      <c r="G746" s="868"/>
      <c r="H746" s="860"/>
      <c r="I746" s="860"/>
      <c r="J746" s="860"/>
      <c r="K746" s="860"/>
      <c r="L746" s="860"/>
      <c r="M746" s="860"/>
      <c r="N746" s="860"/>
      <c r="O746" s="860"/>
      <c r="P746" s="860"/>
      <c r="Q746" s="860"/>
      <c r="R746" s="860"/>
      <c r="S746" s="860"/>
      <c r="T746" s="860"/>
      <c r="U746" s="860"/>
      <c r="V746" s="860"/>
      <c r="W746" s="860"/>
      <c r="X746" s="860"/>
      <c r="Y746" s="860"/>
      <c r="Z746" s="860"/>
      <c r="AA746" s="860"/>
      <c r="AB746" s="860"/>
      <c r="AC746" s="860"/>
      <c r="AD746" s="860"/>
      <c r="AE746" s="860"/>
    </row>
    <row r="747" spans="1:31" ht="15.75" customHeight="1" x14ac:dyDescent="0.25">
      <c r="A747" s="911"/>
      <c r="B747" s="860"/>
      <c r="C747" s="860"/>
      <c r="D747" s="860"/>
      <c r="E747" s="860"/>
      <c r="F747" s="860"/>
      <c r="G747" s="868"/>
      <c r="H747" s="860"/>
      <c r="I747" s="860"/>
      <c r="J747" s="860"/>
      <c r="K747" s="860"/>
      <c r="L747" s="860"/>
      <c r="M747" s="860"/>
      <c r="N747" s="860"/>
      <c r="O747" s="860"/>
      <c r="P747" s="860"/>
      <c r="Q747" s="860"/>
      <c r="R747" s="860"/>
      <c r="S747" s="860"/>
      <c r="T747" s="860"/>
      <c r="U747" s="860"/>
      <c r="V747" s="860"/>
      <c r="W747" s="860"/>
      <c r="X747" s="860"/>
      <c r="Y747" s="860"/>
      <c r="Z747" s="860"/>
      <c r="AA747" s="860"/>
      <c r="AB747" s="860"/>
      <c r="AC747" s="860"/>
      <c r="AD747" s="860"/>
      <c r="AE747" s="860"/>
    </row>
    <row r="748" spans="1:31" ht="15.75" customHeight="1" x14ac:dyDescent="0.25">
      <c r="A748" s="911"/>
      <c r="B748" s="860"/>
      <c r="C748" s="860"/>
      <c r="D748" s="860"/>
      <c r="E748" s="860"/>
      <c r="F748" s="860"/>
      <c r="G748" s="868"/>
      <c r="H748" s="860"/>
      <c r="I748" s="860"/>
      <c r="J748" s="860"/>
      <c r="K748" s="860"/>
      <c r="L748" s="860"/>
      <c r="M748" s="860"/>
      <c r="N748" s="860"/>
      <c r="O748" s="860"/>
      <c r="P748" s="860"/>
      <c r="Q748" s="860"/>
      <c r="R748" s="860"/>
      <c r="S748" s="860"/>
      <c r="T748" s="860"/>
      <c r="U748" s="860"/>
      <c r="V748" s="860"/>
      <c r="W748" s="860"/>
      <c r="X748" s="860"/>
      <c r="Y748" s="860"/>
      <c r="Z748" s="860"/>
      <c r="AA748" s="860"/>
      <c r="AB748" s="860"/>
      <c r="AC748" s="860"/>
      <c r="AD748" s="860"/>
      <c r="AE748" s="860"/>
    </row>
    <row r="749" spans="1:31" ht="15.75" customHeight="1" x14ac:dyDescent="0.25">
      <c r="A749" s="911"/>
      <c r="B749" s="860"/>
      <c r="C749" s="860"/>
      <c r="D749" s="860"/>
      <c r="E749" s="860"/>
      <c r="F749" s="860"/>
      <c r="G749" s="868"/>
      <c r="H749" s="860"/>
      <c r="I749" s="860"/>
      <c r="J749" s="860"/>
      <c r="K749" s="860"/>
      <c r="L749" s="860"/>
      <c r="M749" s="860"/>
      <c r="N749" s="860"/>
      <c r="O749" s="860"/>
      <c r="P749" s="860"/>
      <c r="Q749" s="860"/>
      <c r="R749" s="860"/>
      <c r="S749" s="860"/>
      <c r="T749" s="860"/>
      <c r="U749" s="860"/>
      <c r="V749" s="860"/>
      <c r="W749" s="860"/>
      <c r="X749" s="860"/>
      <c r="Y749" s="860"/>
      <c r="Z749" s="860"/>
      <c r="AA749" s="860"/>
      <c r="AB749" s="860"/>
      <c r="AC749" s="860"/>
      <c r="AD749" s="860"/>
      <c r="AE749" s="860"/>
    </row>
    <row r="750" spans="1:31" ht="15.75" customHeight="1" x14ac:dyDescent="0.25">
      <c r="A750" s="911"/>
      <c r="B750" s="860"/>
      <c r="C750" s="860"/>
      <c r="D750" s="860"/>
      <c r="E750" s="860"/>
      <c r="F750" s="860"/>
      <c r="G750" s="868"/>
      <c r="H750" s="860"/>
      <c r="I750" s="860"/>
      <c r="J750" s="860"/>
      <c r="K750" s="860"/>
      <c r="L750" s="860"/>
      <c r="M750" s="860"/>
      <c r="N750" s="860"/>
      <c r="O750" s="860"/>
      <c r="P750" s="860"/>
      <c r="Q750" s="860"/>
      <c r="R750" s="860"/>
      <c r="S750" s="860"/>
      <c r="T750" s="860"/>
      <c r="U750" s="860"/>
      <c r="V750" s="860"/>
      <c r="W750" s="860"/>
      <c r="X750" s="860"/>
      <c r="Y750" s="860"/>
      <c r="Z750" s="860"/>
      <c r="AA750" s="860"/>
      <c r="AB750" s="860"/>
      <c r="AC750" s="860"/>
      <c r="AD750" s="860"/>
      <c r="AE750" s="860"/>
    </row>
    <row r="751" spans="1:31" ht="15.75" customHeight="1" x14ac:dyDescent="0.25">
      <c r="A751" s="911"/>
      <c r="B751" s="860"/>
      <c r="C751" s="860"/>
      <c r="D751" s="860"/>
      <c r="E751" s="860"/>
      <c r="F751" s="860"/>
      <c r="G751" s="868"/>
      <c r="H751" s="860"/>
      <c r="I751" s="860"/>
      <c r="J751" s="860"/>
      <c r="K751" s="860"/>
      <c r="L751" s="860"/>
      <c r="M751" s="860"/>
      <c r="N751" s="860"/>
      <c r="O751" s="860"/>
      <c r="P751" s="860"/>
      <c r="Q751" s="860"/>
      <c r="R751" s="860"/>
      <c r="S751" s="860"/>
      <c r="T751" s="860"/>
      <c r="U751" s="860"/>
      <c r="V751" s="860"/>
      <c r="W751" s="860"/>
      <c r="X751" s="860"/>
      <c r="Y751" s="860"/>
      <c r="Z751" s="860"/>
      <c r="AA751" s="860"/>
      <c r="AB751" s="860"/>
      <c r="AC751" s="860"/>
      <c r="AD751" s="860"/>
      <c r="AE751" s="860"/>
    </row>
    <row r="752" spans="1:31" ht="15.75" customHeight="1" x14ac:dyDescent="0.25">
      <c r="A752" s="911"/>
      <c r="B752" s="860"/>
      <c r="C752" s="860"/>
      <c r="D752" s="860"/>
      <c r="E752" s="860"/>
      <c r="F752" s="860"/>
      <c r="G752" s="868"/>
      <c r="H752" s="860"/>
      <c r="I752" s="860"/>
      <c r="J752" s="860"/>
      <c r="K752" s="860"/>
      <c r="L752" s="860"/>
      <c r="M752" s="860"/>
      <c r="N752" s="860"/>
      <c r="O752" s="860"/>
      <c r="P752" s="860"/>
      <c r="Q752" s="860"/>
      <c r="R752" s="860"/>
      <c r="S752" s="860"/>
      <c r="T752" s="860"/>
      <c r="U752" s="860"/>
      <c r="V752" s="860"/>
      <c r="W752" s="860"/>
      <c r="X752" s="860"/>
      <c r="Y752" s="860"/>
      <c r="Z752" s="860"/>
      <c r="AA752" s="860"/>
      <c r="AB752" s="860"/>
      <c r="AC752" s="860"/>
      <c r="AD752" s="860"/>
      <c r="AE752" s="860"/>
    </row>
    <row r="753" spans="1:31" ht="15.75" customHeight="1" x14ac:dyDescent="0.25">
      <c r="A753" s="911"/>
      <c r="B753" s="860"/>
      <c r="C753" s="860"/>
      <c r="D753" s="860"/>
      <c r="E753" s="860"/>
      <c r="F753" s="860"/>
      <c r="G753" s="868"/>
      <c r="H753" s="860"/>
      <c r="I753" s="860"/>
      <c r="J753" s="860"/>
      <c r="K753" s="860"/>
      <c r="L753" s="860"/>
      <c r="M753" s="860"/>
      <c r="N753" s="860"/>
      <c r="O753" s="860"/>
      <c r="P753" s="860"/>
      <c r="Q753" s="860"/>
      <c r="R753" s="860"/>
      <c r="S753" s="860"/>
      <c r="T753" s="860"/>
      <c r="U753" s="860"/>
      <c r="V753" s="860"/>
      <c r="W753" s="860"/>
      <c r="X753" s="860"/>
      <c r="Y753" s="860"/>
      <c r="Z753" s="860"/>
      <c r="AA753" s="860"/>
      <c r="AB753" s="860"/>
      <c r="AC753" s="860"/>
      <c r="AD753" s="860"/>
      <c r="AE753" s="860"/>
    </row>
    <row r="754" spans="1:31" ht="15.75" customHeight="1" x14ac:dyDescent="0.25">
      <c r="A754" s="911"/>
      <c r="B754" s="860"/>
      <c r="C754" s="860"/>
      <c r="D754" s="860"/>
      <c r="E754" s="860"/>
      <c r="F754" s="860"/>
      <c r="G754" s="868"/>
      <c r="H754" s="860"/>
      <c r="I754" s="860"/>
      <c r="J754" s="860"/>
      <c r="K754" s="860"/>
      <c r="L754" s="860"/>
      <c r="M754" s="860"/>
      <c r="N754" s="860"/>
      <c r="O754" s="860"/>
      <c r="P754" s="860"/>
      <c r="Q754" s="860"/>
      <c r="R754" s="860"/>
      <c r="S754" s="860"/>
      <c r="T754" s="860"/>
      <c r="U754" s="860"/>
      <c r="V754" s="860"/>
      <c r="W754" s="860"/>
      <c r="X754" s="860"/>
      <c r="Y754" s="860"/>
      <c r="Z754" s="860"/>
      <c r="AA754" s="860"/>
      <c r="AB754" s="860"/>
      <c r="AC754" s="860"/>
      <c r="AD754" s="860"/>
      <c r="AE754" s="860"/>
    </row>
    <row r="755" spans="1:31" ht="15.75" customHeight="1" x14ac:dyDescent="0.25">
      <c r="A755" s="911"/>
      <c r="B755" s="860"/>
      <c r="C755" s="860"/>
      <c r="D755" s="860"/>
      <c r="E755" s="860"/>
      <c r="F755" s="860"/>
      <c r="G755" s="868"/>
      <c r="H755" s="860"/>
      <c r="I755" s="860"/>
      <c r="J755" s="860"/>
      <c r="K755" s="860"/>
      <c r="L755" s="860"/>
      <c r="M755" s="860"/>
      <c r="N755" s="860"/>
      <c r="O755" s="860"/>
      <c r="P755" s="860"/>
      <c r="Q755" s="860"/>
      <c r="R755" s="860"/>
      <c r="S755" s="860"/>
      <c r="T755" s="860"/>
      <c r="U755" s="860"/>
      <c r="V755" s="860"/>
      <c r="W755" s="860"/>
      <c r="X755" s="860"/>
      <c r="Y755" s="860"/>
      <c r="Z755" s="860"/>
      <c r="AA755" s="860"/>
      <c r="AB755" s="860"/>
      <c r="AC755" s="860"/>
      <c r="AD755" s="860"/>
      <c r="AE755" s="860"/>
    </row>
    <row r="756" spans="1:31" ht="15.75" customHeight="1" x14ac:dyDescent="0.25">
      <c r="A756" s="911"/>
      <c r="B756" s="860"/>
      <c r="C756" s="860"/>
      <c r="D756" s="860"/>
      <c r="E756" s="860"/>
      <c r="F756" s="860"/>
      <c r="G756" s="868"/>
      <c r="H756" s="860"/>
      <c r="I756" s="860"/>
      <c r="J756" s="860"/>
      <c r="K756" s="860"/>
      <c r="L756" s="860"/>
      <c r="M756" s="860"/>
      <c r="N756" s="860"/>
      <c r="O756" s="860"/>
      <c r="P756" s="860"/>
      <c r="Q756" s="860"/>
      <c r="R756" s="860"/>
      <c r="S756" s="860"/>
      <c r="T756" s="860"/>
      <c r="U756" s="860"/>
      <c r="V756" s="860"/>
      <c r="W756" s="860"/>
      <c r="X756" s="860"/>
      <c r="Y756" s="860"/>
      <c r="Z756" s="860"/>
      <c r="AA756" s="860"/>
      <c r="AB756" s="860"/>
      <c r="AC756" s="860"/>
      <c r="AD756" s="860"/>
      <c r="AE756" s="860"/>
    </row>
    <row r="757" spans="1:31" ht="15.75" customHeight="1" x14ac:dyDescent="0.25">
      <c r="A757" s="911"/>
      <c r="B757" s="860"/>
      <c r="C757" s="860"/>
      <c r="D757" s="860"/>
      <c r="E757" s="860"/>
      <c r="F757" s="860"/>
      <c r="G757" s="868"/>
      <c r="H757" s="860"/>
      <c r="I757" s="860"/>
      <c r="J757" s="860"/>
      <c r="K757" s="860"/>
      <c r="L757" s="860"/>
      <c r="M757" s="860"/>
      <c r="N757" s="860"/>
      <c r="O757" s="860"/>
      <c r="P757" s="860"/>
      <c r="Q757" s="860"/>
      <c r="R757" s="860"/>
      <c r="S757" s="860"/>
      <c r="T757" s="860"/>
      <c r="U757" s="860"/>
      <c r="V757" s="860"/>
      <c r="W757" s="860"/>
      <c r="X757" s="860"/>
      <c r="Y757" s="860"/>
      <c r="Z757" s="860"/>
      <c r="AA757" s="860"/>
      <c r="AB757" s="860"/>
      <c r="AC757" s="860"/>
      <c r="AD757" s="860"/>
      <c r="AE757" s="860"/>
    </row>
    <row r="758" spans="1:31" ht="15.75" customHeight="1" x14ac:dyDescent="0.25">
      <c r="A758" s="911"/>
      <c r="B758" s="860"/>
      <c r="C758" s="860"/>
      <c r="D758" s="860"/>
      <c r="E758" s="860"/>
      <c r="F758" s="860"/>
      <c r="G758" s="868"/>
      <c r="H758" s="860"/>
      <c r="I758" s="860"/>
      <c r="J758" s="860"/>
      <c r="K758" s="860"/>
      <c r="L758" s="860"/>
      <c r="M758" s="860"/>
      <c r="N758" s="860"/>
      <c r="O758" s="860"/>
      <c r="P758" s="860"/>
      <c r="Q758" s="860"/>
      <c r="R758" s="860"/>
      <c r="S758" s="860"/>
      <c r="T758" s="860"/>
      <c r="U758" s="860"/>
      <c r="V758" s="860"/>
      <c r="W758" s="860"/>
      <c r="X758" s="860"/>
      <c r="Y758" s="860"/>
      <c r="Z758" s="860"/>
      <c r="AA758" s="860"/>
      <c r="AB758" s="860"/>
      <c r="AC758" s="860"/>
      <c r="AD758" s="860"/>
      <c r="AE758" s="860"/>
    </row>
    <row r="759" spans="1:31" ht="15.75" customHeight="1" x14ac:dyDescent="0.25">
      <c r="A759" s="911"/>
      <c r="B759" s="860"/>
      <c r="C759" s="860"/>
      <c r="D759" s="860"/>
      <c r="E759" s="860"/>
      <c r="F759" s="860"/>
      <c r="G759" s="868"/>
      <c r="H759" s="860"/>
      <c r="I759" s="860"/>
      <c r="J759" s="860"/>
      <c r="K759" s="860"/>
      <c r="L759" s="860"/>
      <c r="M759" s="860"/>
      <c r="N759" s="860"/>
      <c r="O759" s="860"/>
      <c r="P759" s="860"/>
      <c r="Q759" s="860"/>
      <c r="R759" s="860"/>
      <c r="S759" s="860"/>
      <c r="T759" s="860"/>
      <c r="U759" s="860"/>
      <c r="V759" s="860"/>
      <c r="W759" s="860"/>
      <c r="X759" s="860"/>
      <c r="Y759" s="860"/>
      <c r="Z759" s="860"/>
      <c r="AA759" s="860"/>
      <c r="AB759" s="860"/>
      <c r="AC759" s="860"/>
      <c r="AD759" s="860"/>
      <c r="AE759" s="860"/>
    </row>
    <row r="760" spans="1:31" ht="15.75" customHeight="1" x14ac:dyDescent="0.25">
      <c r="A760" s="911"/>
      <c r="B760" s="860"/>
      <c r="C760" s="860"/>
      <c r="D760" s="860"/>
      <c r="E760" s="860"/>
      <c r="F760" s="860"/>
      <c r="G760" s="868"/>
      <c r="H760" s="860"/>
      <c r="I760" s="860"/>
      <c r="J760" s="860"/>
      <c r="K760" s="860"/>
      <c r="L760" s="860"/>
      <c r="M760" s="860"/>
      <c r="N760" s="860"/>
      <c r="O760" s="860"/>
      <c r="P760" s="860"/>
      <c r="Q760" s="860"/>
      <c r="R760" s="860"/>
      <c r="S760" s="860"/>
      <c r="T760" s="860"/>
      <c r="U760" s="860"/>
      <c r="V760" s="860"/>
      <c r="W760" s="860"/>
      <c r="X760" s="860"/>
      <c r="Y760" s="860"/>
      <c r="Z760" s="860"/>
      <c r="AA760" s="860"/>
      <c r="AB760" s="860"/>
      <c r="AC760" s="860"/>
      <c r="AD760" s="860"/>
      <c r="AE760" s="860"/>
    </row>
    <row r="761" spans="1:31" ht="15.75" customHeight="1" x14ac:dyDescent="0.25">
      <c r="A761" s="911"/>
      <c r="B761" s="860"/>
      <c r="C761" s="860"/>
      <c r="D761" s="860"/>
      <c r="E761" s="860"/>
      <c r="F761" s="860"/>
      <c r="G761" s="868"/>
      <c r="H761" s="860"/>
      <c r="I761" s="860"/>
      <c r="J761" s="860"/>
      <c r="K761" s="860"/>
      <c r="L761" s="860"/>
      <c r="M761" s="860"/>
      <c r="N761" s="860"/>
      <c r="O761" s="860"/>
      <c r="P761" s="860"/>
      <c r="Q761" s="860"/>
      <c r="R761" s="860"/>
      <c r="S761" s="860"/>
      <c r="T761" s="860"/>
      <c r="U761" s="860"/>
      <c r="V761" s="860"/>
      <c r="W761" s="860"/>
      <c r="X761" s="860"/>
      <c r="Y761" s="860"/>
      <c r="Z761" s="860"/>
      <c r="AA761" s="860"/>
      <c r="AB761" s="860"/>
      <c r="AC761" s="860"/>
      <c r="AD761" s="860"/>
      <c r="AE761" s="860"/>
    </row>
    <row r="762" spans="1:31" ht="15.75" customHeight="1" x14ac:dyDescent="0.25">
      <c r="A762" s="911"/>
      <c r="B762" s="860"/>
      <c r="C762" s="860"/>
      <c r="D762" s="860"/>
      <c r="E762" s="860"/>
      <c r="F762" s="860"/>
      <c r="G762" s="868"/>
      <c r="H762" s="860"/>
      <c r="I762" s="860"/>
      <c r="J762" s="860"/>
      <c r="K762" s="860"/>
      <c r="L762" s="860"/>
      <c r="M762" s="860"/>
      <c r="N762" s="860"/>
      <c r="O762" s="860"/>
      <c r="P762" s="860"/>
      <c r="Q762" s="860"/>
      <c r="R762" s="860"/>
      <c r="S762" s="860"/>
      <c r="T762" s="860"/>
      <c r="U762" s="860"/>
      <c r="V762" s="860"/>
      <c r="W762" s="860"/>
      <c r="X762" s="860"/>
      <c r="Y762" s="860"/>
      <c r="Z762" s="860"/>
      <c r="AA762" s="860"/>
      <c r="AB762" s="860"/>
      <c r="AC762" s="860"/>
      <c r="AD762" s="860"/>
      <c r="AE762" s="860"/>
    </row>
    <row r="763" spans="1:31" ht="15.75" customHeight="1" x14ac:dyDescent="0.25">
      <c r="A763" s="911"/>
      <c r="B763" s="860"/>
      <c r="C763" s="860"/>
      <c r="D763" s="860"/>
      <c r="E763" s="860"/>
      <c r="F763" s="860"/>
      <c r="G763" s="868"/>
      <c r="H763" s="860"/>
      <c r="I763" s="860"/>
      <c r="J763" s="860"/>
      <c r="K763" s="860"/>
      <c r="L763" s="860"/>
      <c r="M763" s="860"/>
      <c r="N763" s="860"/>
      <c r="O763" s="860"/>
      <c r="P763" s="860"/>
      <c r="Q763" s="860"/>
      <c r="R763" s="860"/>
      <c r="S763" s="860"/>
      <c r="T763" s="860"/>
      <c r="U763" s="860"/>
      <c r="V763" s="860"/>
      <c r="W763" s="860"/>
      <c r="X763" s="860"/>
      <c r="Y763" s="860"/>
      <c r="Z763" s="860"/>
      <c r="AA763" s="860"/>
      <c r="AB763" s="860"/>
      <c r="AC763" s="860"/>
      <c r="AD763" s="860"/>
      <c r="AE763" s="860"/>
    </row>
    <row r="764" spans="1:31" ht="15.75" customHeight="1" x14ac:dyDescent="0.25">
      <c r="A764" s="911"/>
      <c r="B764" s="860"/>
      <c r="C764" s="860"/>
      <c r="D764" s="860"/>
      <c r="E764" s="860"/>
      <c r="F764" s="860"/>
      <c r="G764" s="868"/>
      <c r="H764" s="860"/>
      <c r="I764" s="860"/>
      <c r="J764" s="860"/>
      <c r="K764" s="860"/>
      <c r="L764" s="860"/>
      <c r="M764" s="860"/>
      <c r="N764" s="860"/>
      <c r="O764" s="860"/>
      <c r="P764" s="860"/>
      <c r="Q764" s="860"/>
      <c r="R764" s="860"/>
      <c r="S764" s="860"/>
      <c r="T764" s="860"/>
      <c r="U764" s="860"/>
      <c r="V764" s="860"/>
      <c r="W764" s="860"/>
      <c r="X764" s="860"/>
      <c r="Y764" s="860"/>
      <c r="Z764" s="860"/>
      <c r="AA764" s="860"/>
      <c r="AB764" s="860"/>
      <c r="AC764" s="860"/>
      <c r="AD764" s="860"/>
      <c r="AE764" s="860"/>
    </row>
    <row r="765" spans="1:31" ht="15.75" customHeight="1" x14ac:dyDescent="0.25">
      <c r="A765" s="911"/>
      <c r="B765" s="860"/>
      <c r="C765" s="860"/>
      <c r="D765" s="860"/>
      <c r="E765" s="860"/>
      <c r="F765" s="860"/>
      <c r="G765" s="868"/>
      <c r="H765" s="860"/>
      <c r="I765" s="860"/>
      <c r="J765" s="860"/>
      <c r="K765" s="860"/>
      <c r="L765" s="860"/>
      <c r="M765" s="860"/>
      <c r="N765" s="860"/>
      <c r="O765" s="860"/>
      <c r="P765" s="860"/>
      <c r="Q765" s="860"/>
      <c r="R765" s="860"/>
      <c r="S765" s="860"/>
      <c r="T765" s="860"/>
      <c r="U765" s="860"/>
      <c r="V765" s="860"/>
      <c r="W765" s="860"/>
      <c r="X765" s="860"/>
      <c r="Y765" s="860"/>
      <c r="Z765" s="860"/>
      <c r="AA765" s="860"/>
      <c r="AB765" s="860"/>
      <c r="AC765" s="860"/>
      <c r="AD765" s="860"/>
      <c r="AE765" s="860"/>
    </row>
    <row r="766" spans="1:31" ht="15.75" customHeight="1" x14ac:dyDescent="0.25">
      <c r="A766" s="911"/>
      <c r="B766" s="860"/>
      <c r="C766" s="860"/>
      <c r="D766" s="860"/>
      <c r="E766" s="860"/>
      <c r="F766" s="860"/>
      <c r="G766" s="868"/>
      <c r="H766" s="860"/>
      <c r="I766" s="860"/>
      <c r="J766" s="860"/>
      <c r="K766" s="860"/>
      <c r="L766" s="860"/>
      <c r="M766" s="860"/>
      <c r="N766" s="860"/>
      <c r="O766" s="860"/>
      <c r="P766" s="860"/>
      <c r="Q766" s="860"/>
      <c r="R766" s="860"/>
      <c r="S766" s="860"/>
      <c r="T766" s="860"/>
      <c r="U766" s="860"/>
      <c r="V766" s="860"/>
      <c r="W766" s="860"/>
      <c r="X766" s="860"/>
      <c r="Y766" s="860"/>
      <c r="Z766" s="860"/>
      <c r="AA766" s="860"/>
      <c r="AB766" s="860"/>
      <c r="AC766" s="860"/>
      <c r="AD766" s="860"/>
      <c r="AE766" s="860"/>
    </row>
    <row r="767" spans="1:31" ht="15.75" customHeight="1" x14ac:dyDescent="0.25">
      <c r="A767" s="911"/>
      <c r="B767" s="860"/>
      <c r="C767" s="860"/>
      <c r="D767" s="860"/>
      <c r="E767" s="860"/>
      <c r="F767" s="860"/>
      <c r="G767" s="868"/>
      <c r="H767" s="860"/>
      <c r="I767" s="860"/>
      <c r="J767" s="860"/>
      <c r="K767" s="860"/>
      <c r="L767" s="860"/>
      <c r="M767" s="860"/>
      <c r="N767" s="860"/>
      <c r="O767" s="860"/>
      <c r="P767" s="860"/>
      <c r="Q767" s="860"/>
      <c r="R767" s="860"/>
      <c r="S767" s="860"/>
      <c r="T767" s="860"/>
      <c r="U767" s="860"/>
      <c r="V767" s="860"/>
      <c r="W767" s="860"/>
      <c r="X767" s="860"/>
      <c r="Y767" s="860"/>
      <c r="Z767" s="860"/>
      <c r="AA767" s="860"/>
      <c r="AB767" s="860"/>
      <c r="AC767" s="860"/>
      <c r="AD767" s="860"/>
      <c r="AE767" s="860"/>
    </row>
    <row r="768" spans="1:31" ht="15.75" customHeight="1" x14ac:dyDescent="0.25">
      <c r="A768" s="911"/>
      <c r="B768" s="860"/>
      <c r="C768" s="860"/>
      <c r="D768" s="860"/>
      <c r="E768" s="860"/>
      <c r="F768" s="860"/>
      <c r="G768" s="868"/>
      <c r="H768" s="860"/>
      <c r="I768" s="860"/>
      <c r="J768" s="860"/>
      <c r="K768" s="860"/>
      <c r="L768" s="860"/>
      <c r="M768" s="860"/>
      <c r="N768" s="860"/>
      <c r="O768" s="860"/>
      <c r="P768" s="860"/>
      <c r="Q768" s="860"/>
      <c r="R768" s="860"/>
      <c r="S768" s="860"/>
      <c r="T768" s="860"/>
      <c r="U768" s="860"/>
      <c r="V768" s="860"/>
      <c r="W768" s="860"/>
      <c r="X768" s="860"/>
      <c r="Y768" s="860"/>
      <c r="Z768" s="860"/>
      <c r="AA768" s="860"/>
      <c r="AB768" s="860"/>
      <c r="AC768" s="860"/>
      <c r="AD768" s="860"/>
      <c r="AE768" s="860"/>
    </row>
    <row r="769" spans="1:31" ht="15.75" customHeight="1" x14ac:dyDescent="0.25">
      <c r="A769" s="911"/>
      <c r="B769" s="860"/>
      <c r="C769" s="860"/>
      <c r="D769" s="860"/>
      <c r="E769" s="860"/>
      <c r="F769" s="860"/>
      <c r="G769" s="868"/>
      <c r="H769" s="860"/>
      <c r="I769" s="860"/>
      <c r="J769" s="860"/>
      <c r="K769" s="860"/>
      <c r="L769" s="860"/>
      <c r="M769" s="860"/>
      <c r="N769" s="860"/>
      <c r="O769" s="860"/>
      <c r="P769" s="860"/>
      <c r="Q769" s="860"/>
      <c r="R769" s="860"/>
      <c r="S769" s="860"/>
      <c r="T769" s="860"/>
      <c r="U769" s="860"/>
      <c r="V769" s="860"/>
      <c r="W769" s="860"/>
      <c r="X769" s="860"/>
      <c r="Y769" s="860"/>
      <c r="Z769" s="860"/>
      <c r="AA769" s="860"/>
      <c r="AB769" s="860"/>
      <c r="AC769" s="860"/>
      <c r="AD769" s="860"/>
      <c r="AE769" s="860"/>
    </row>
    <row r="770" spans="1:31" ht="15.75" customHeight="1" x14ac:dyDescent="0.25">
      <c r="A770" s="911"/>
      <c r="B770" s="860"/>
      <c r="C770" s="860"/>
      <c r="D770" s="860"/>
      <c r="E770" s="860"/>
      <c r="F770" s="860"/>
      <c r="G770" s="868"/>
      <c r="H770" s="860"/>
      <c r="I770" s="860"/>
      <c r="J770" s="860"/>
      <c r="K770" s="860"/>
      <c r="L770" s="860"/>
      <c r="M770" s="860"/>
      <c r="N770" s="860"/>
      <c r="O770" s="860"/>
      <c r="P770" s="860"/>
      <c r="Q770" s="860"/>
      <c r="R770" s="860"/>
      <c r="S770" s="860"/>
      <c r="T770" s="860"/>
      <c r="U770" s="860"/>
      <c r="V770" s="860"/>
      <c r="W770" s="860"/>
      <c r="X770" s="860"/>
      <c r="Y770" s="860"/>
      <c r="Z770" s="860"/>
      <c r="AA770" s="860"/>
      <c r="AB770" s="860"/>
      <c r="AC770" s="860"/>
      <c r="AD770" s="860"/>
      <c r="AE770" s="860"/>
    </row>
    <row r="771" spans="1:31" ht="15.75" customHeight="1" x14ac:dyDescent="0.25">
      <c r="A771" s="911"/>
      <c r="B771" s="860"/>
      <c r="C771" s="860"/>
      <c r="D771" s="860"/>
      <c r="E771" s="860"/>
      <c r="F771" s="860"/>
      <c r="G771" s="868"/>
      <c r="H771" s="860"/>
      <c r="I771" s="860"/>
      <c r="J771" s="860"/>
      <c r="K771" s="860"/>
      <c r="L771" s="860"/>
      <c r="M771" s="860"/>
      <c r="N771" s="860"/>
      <c r="O771" s="860"/>
      <c r="P771" s="860"/>
      <c r="Q771" s="860"/>
      <c r="R771" s="860"/>
      <c r="S771" s="860"/>
      <c r="T771" s="860"/>
      <c r="U771" s="860"/>
      <c r="V771" s="860"/>
      <c r="W771" s="860"/>
      <c r="X771" s="860"/>
      <c r="Y771" s="860"/>
      <c r="Z771" s="860"/>
      <c r="AA771" s="860"/>
      <c r="AB771" s="860"/>
      <c r="AC771" s="860"/>
      <c r="AD771" s="860"/>
      <c r="AE771" s="860"/>
    </row>
    <row r="772" spans="1:31" ht="15.75" customHeight="1" x14ac:dyDescent="0.25">
      <c r="A772" s="911"/>
      <c r="B772" s="860"/>
      <c r="C772" s="860"/>
      <c r="D772" s="860"/>
      <c r="E772" s="860"/>
      <c r="F772" s="860"/>
      <c r="G772" s="868"/>
      <c r="H772" s="860"/>
      <c r="I772" s="860"/>
      <c r="J772" s="860"/>
      <c r="K772" s="860"/>
      <c r="L772" s="860"/>
      <c r="M772" s="860"/>
      <c r="N772" s="860"/>
      <c r="O772" s="860"/>
      <c r="P772" s="860"/>
      <c r="Q772" s="860"/>
      <c r="R772" s="860"/>
      <c r="S772" s="860"/>
      <c r="T772" s="860"/>
      <c r="U772" s="860"/>
      <c r="V772" s="860"/>
      <c r="W772" s="860"/>
      <c r="X772" s="860"/>
      <c r="Y772" s="860"/>
      <c r="Z772" s="860"/>
      <c r="AA772" s="860"/>
      <c r="AB772" s="860"/>
      <c r="AC772" s="860"/>
      <c r="AD772" s="860"/>
      <c r="AE772" s="860"/>
    </row>
    <row r="773" spans="1:31" ht="15.75" customHeight="1" x14ac:dyDescent="0.25">
      <c r="A773" s="911"/>
      <c r="B773" s="860"/>
      <c r="C773" s="860"/>
      <c r="D773" s="860"/>
      <c r="E773" s="860"/>
      <c r="F773" s="860"/>
      <c r="G773" s="868"/>
      <c r="H773" s="860"/>
      <c r="I773" s="860"/>
      <c r="J773" s="860"/>
      <c r="K773" s="860"/>
      <c r="L773" s="860"/>
      <c r="M773" s="860"/>
      <c r="N773" s="860"/>
      <c r="O773" s="860"/>
      <c r="P773" s="860"/>
      <c r="Q773" s="860"/>
      <c r="R773" s="860"/>
      <c r="S773" s="860"/>
      <c r="T773" s="860"/>
      <c r="U773" s="860"/>
      <c r="V773" s="860"/>
      <c r="W773" s="860"/>
      <c r="X773" s="860"/>
      <c r="Y773" s="860"/>
      <c r="Z773" s="860"/>
      <c r="AA773" s="860"/>
      <c r="AB773" s="860"/>
      <c r="AC773" s="860"/>
      <c r="AD773" s="860"/>
      <c r="AE773" s="860"/>
    </row>
    <row r="774" spans="1:31" ht="15.75" customHeight="1" x14ac:dyDescent="0.25">
      <c r="A774" s="911"/>
      <c r="B774" s="860"/>
      <c r="C774" s="860"/>
      <c r="D774" s="860"/>
      <c r="E774" s="860"/>
      <c r="F774" s="860"/>
      <c r="G774" s="868"/>
      <c r="H774" s="860"/>
      <c r="I774" s="860"/>
      <c r="J774" s="860"/>
      <c r="K774" s="860"/>
      <c r="L774" s="860"/>
      <c r="M774" s="860"/>
      <c r="N774" s="860"/>
      <c r="O774" s="860"/>
      <c r="P774" s="860"/>
      <c r="Q774" s="860"/>
      <c r="R774" s="860"/>
      <c r="S774" s="860"/>
      <c r="T774" s="860"/>
      <c r="U774" s="860"/>
      <c r="V774" s="860"/>
      <c r="W774" s="860"/>
      <c r="X774" s="860"/>
      <c r="Y774" s="860"/>
      <c r="Z774" s="860"/>
      <c r="AA774" s="860"/>
      <c r="AB774" s="860"/>
      <c r="AC774" s="860"/>
      <c r="AD774" s="860"/>
      <c r="AE774" s="860"/>
    </row>
    <row r="775" spans="1:31" ht="15.75" customHeight="1" x14ac:dyDescent="0.25">
      <c r="A775" s="911"/>
      <c r="B775" s="860"/>
      <c r="C775" s="860"/>
      <c r="D775" s="860"/>
      <c r="E775" s="860"/>
      <c r="F775" s="860"/>
      <c r="G775" s="868"/>
      <c r="H775" s="860"/>
      <c r="I775" s="860"/>
      <c r="J775" s="860"/>
      <c r="K775" s="860"/>
      <c r="L775" s="860"/>
      <c r="M775" s="860"/>
      <c r="N775" s="860"/>
      <c r="O775" s="860"/>
      <c r="P775" s="860"/>
      <c r="Q775" s="860"/>
      <c r="R775" s="860"/>
      <c r="S775" s="860"/>
      <c r="T775" s="860"/>
      <c r="U775" s="860"/>
      <c r="V775" s="860"/>
      <c r="W775" s="860"/>
      <c r="X775" s="860"/>
      <c r="Y775" s="860"/>
      <c r="Z775" s="860"/>
      <c r="AA775" s="860"/>
      <c r="AB775" s="860"/>
      <c r="AC775" s="860"/>
      <c r="AD775" s="860"/>
      <c r="AE775" s="860"/>
    </row>
    <row r="776" spans="1:31" ht="15.75" customHeight="1" x14ac:dyDescent="0.25">
      <c r="A776" s="911"/>
      <c r="B776" s="860"/>
      <c r="C776" s="860"/>
      <c r="D776" s="860"/>
      <c r="E776" s="860"/>
      <c r="F776" s="860"/>
      <c r="G776" s="868"/>
      <c r="H776" s="860"/>
      <c r="I776" s="860"/>
      <c r="J776" s="860"/>
      <c r="K776" s="860"/>
      <c r="L776" s="860"/>
      <c r="M776" s="860"/>
      <c r="N776" s="860"/>
      <c r="O776" s="860"/>
      <c r="P776" s="860"/>
      <c r="Q776" s="860"/>
      <c r="R776" s="860"/>
      <c r="S776" s="860"/>
      <c r="T776" s="860"/>
      <c r="U776" s="860"/>
      <c r="V776" s="860"/>
      <c r="W776" s="860"/>
      <c r="X776" s="860"/>
      <c r="Y776" s="860"/>
      <c r="Z776" s="860"/>
      <c r="AA776" s="860"/>
      <c r="AB776" s="860"/>
      <c r="AC776" s="860"/>
      <c r="AD776" s="860"/>
      <c r="AE776" s="860"/>
    </row>
    <row r="777" spans="1:31" ht="15.75" customHeight="1" x14ac:dyDescent="0.25">
      <c r="A777" s="911"/>
      <c r="B777" s="860"/>
      <c r="C777" s="860"/>
      <c r="D777" s="860"/>
      <c r="E777" s="860"/>
      <c r="F777" s="860"/>
      <c r="G777" s="868"/>
      <c r="H777" s="860"/>
      <c r="I777" s="860"/>
      <c r="J777" s="860"/>
      <c r="K777" s="860"/>
      <c r="L777" s="860"/>
      <c r="M777" s="860"/>
      <c r="N777" s="860"/>
      <c r="O777" s="860"/>
      <c r="P777" s="860"/>
      <c r="Q777" s="860"/>
      <c r="R777" s="860"/>
      <c r="S777" s="860"/>
      <c r="T777" s="860"/>
      <c r="U777" s="860"/>
      <c r="V777" s="860"/>
      <c r="W777" s="860"/>
      <c r="X777" s="860"/>
      <c r="Y777" s="860"/>
      <c r="Z777" s="860"/>
      <c r="AA777" s="860"/>
      <c r="AB777" s="860"/>
      <c r="AC777" s="860"/>
      <c r="AD777" s="860"/>
      <c r="AE777" s="860"/>
    </row>
    <row r="778" spans="1:31" ht="15.75" customHeight="1" x14ac:dyDescent="0.25">
      <c r="A778" s="911"/>
      <c r="B778" s="860"/>
      <c r="C778" s="860"/>
      <c r="D778" s="860"/>
      <c r="E778" s="860"/>
      <c r="F778" s="860"/>
      <c r="G778" s="868"/>
      <c r="H778" s="860"/>
      <c r="I778" s="860"/>
      <c r="J778" s="860"/>
      <c r="K778" s="860"/>
      <c r="L778" s="860"/>
      <c r="M778" s="860"/>
      <c r="N778" s="860"/>
      <c r="O778" s="860"/>
      <c r="P778" s="860"/>
      <c r="Q778" s="860"/>
      <c r="R778" s="860"/>
      <c r="S778" s="860"/>
      <c r="T778" s="860"/>
      <c r="U778" s="860"/>
      <c r="V778" s="860"/>
      <c r="W778" s="860"/>
      <c r="X778" s="860"/>
      <c r="Y778" s="860"/>
      <c r="Z778" s="860"/>
      <c r="AA778" s="860"/>
      <c r="AB778" s="860"/>
      <c r="AC778" s="860"/>
      <c r="AD778" s="860"/>
      <c r="AE778" s="860"/>
    </row>
    <row r="779" spans="1:31" ht="15.75" customHeight="1" x14ac:dyDescent="0.25">
      <c r="A779" s="911"/>
      <c r="B779" s="860"/>
      <c r="C779" s="860"/>
      <c r="D779" s="860"/>
      <c r="E779" s="860"/>
      <c r="F779" s="860"/>
      <c r="G779" s="868"/>
      <c r="H779" s="860"/>
      <c r="I779" s="860"/>
      <c r="J779" s="860"/>
      <c r="K779" s="860"/>
      <c r="L779" s="860"/>
      <c r="M779" s="860"/>
      <c r="N779" s="860"/>
      <c r="O779" s="860"/>
      <c r="P779" s="860"/>
      <c r="Q779" s="860"/>
      <c r="R779" s="860"/>
      <c r="S779" s="860"/>
      <c r="T779" s="860"/>
      <c r="U779" s="860"/>
      <c r="V779" s="860"/>
      <c r="W779" s="860"/>
      <c r="X779" s="860"/>
      <c r="Y779" s="860"/>
      <c r="Z779" s="860"/>
      <c r="AA779" s="860"/>
      <c r="AB779" s="860"/>
      <c r="AC779" s="860"/>
      <c r="AD779" s="860"/>
      <c r="AE779" s="860"/>
    </row>
    <row r="780" spans="1:31" ht="15.75" customHeight="1" x14ac:dyDescent="0.25">
      <c r="A780" s="911"/>
      <c r="B780" s="860"/>
      <c r="C780" s="860"/>
      <c r="D780" s="860"/>
      <c r="E780" s="860"/>
      <c r="F780" s="860"/>
      <c r="G780" s="868"/>
      <c r="H780" s="860"/>
      <c r="I780" s="860"/>
      <c r="J780" s="860"/>
      <c r="K780" s="860"/>
      <c r="L780" s="860"/>
      <c r="M780" s="860"/>
      <c r="N780" s="860"/>
      <c r="O780" s="860"/>
      <c r="P780" s="860"/>
      <c r="Q780" s="860"/>
      <c r="R780" s="860"/>
      <c r="S780" s="860"/>
      <c r="T780" s="860"/>
      <c r="U780" s="860"/>
      <c r="V780" s="860"/>
      <c r="W780" s="860"/>
      <c r="X780" s="860"/>
      <c r="Y780" s="860"/>
      <c r="Z780" s="860"/>
      <c r="AA780" s="860"/>
      <c r="AB780" s="860"/>
      <c r="AC780" s="860"/>
      <c r="AD780" s="860"/>
      <c r="AE780" s="860"/>
    </row>
    <row r="781" spans="1:31" ht="15.75" customHeight="1" x14ac:dyDescent="0.25">
      <c r="A781" s="911"/>
      <c r="B781" s="860"/>
      <c r="C781" s="860"/>
      <c r="D781" s="860"/>
      <c r="E781" s="860"/>
      <c r="F781" s="860"/>
      <c r="G781" s="868"/>
      <c r="H781" s="860"/>
      <c r="I781" s="860"/>
      <c r="J781" s="860"/>
      <c r="K781" s="860"/>
      <c r="L781" s="860"/>
      <c r="M781" s="860"/>
      <c r="N781" s="860"/>
      <c r="O781" s="860"/>
      <c r="P781" s="860"/>
      <c r="Q781" s="860"/>
      <c r="R781" s="860"/>
      <c r="S781" s="860"/>
      <c r="T781" s="860"/>
      <c r="U781" s="860"/>
      <c r="V781" s="860"/>
      <c r="W781" s="860"/>
      <c r="X781" s="860"/>
      <c r="Y781" s="860"/>
      <c r="Z781" s="860"/>
      <c r="AA781" s="860"/>
      <c r="AB781" s="860"/>
      <c r="AC781" s="860"/>
      <c r="AD781" s="860"/>
      <c r="AE781" s="860"/>
    </row>
    <row r="782" spans="1:31" ht="15.75" customHeight="1" x14ac:dyDescent="0.25">
      <c r="A782" s="911"/>
      <c r="B782" s="860"/>
      <c r="C782" s="860"/>
      <c r="D782" s="860"/>
      <c r="E782" s="860"/>
      <c r="F782" s="860"/>
      <c r="G782" s="868"/>
      <c r="H782" s="860"/>
      <c r="I782" s="860"/>
      <c r="J782" s="860"/>
      <c r="K782" s="860"/>
      <c r="L782" s="860"/>
      <c r="M782" s="860"/>
      <c r="N782" s="860"/>
      <c r="O782" s="860"/>
      <c r="P782" s="860"/>
      <c r="Q782" s="860"/>
      <c r="R782" s="860"/>
      <c r="S782" s="860"/>
      <c r="T782" s="860"/>
      <c r="U782" s="860"/>
      <c r="V782" s="860"/>
      <c r="W782" s="860"/>
      <c r="X782" s="860"/>
      <c r="Y782" s="860"/>
      <c r="Z782" s="860"/>
      <c r="AA782" s="860"/>
      <c r="AB782" s="860"/>
      <c r="AC782" s="860"/>
      <c r="AD782" s="860"/>
      <c r="AE782" s="860"/>
    </row>
    <row r="783" spans="1:31" ht="15.75" customHeight="1" x14ac:dyDescent="0.25">
      <c r="A783" s="911"/>
      <c r="B783" s="860"/>
      <c r="C783" s="860"/>
      <c r="D783" s="860"/>
      <c r="E783" s="860"/>
      <c r="F783" s="860"/>
      <c r="G783" s="868"/>
      <c r="H783" s="860"/>
      <c r="I783" s="860"/>
      <c r="J783" s="860"/>
      <c r="K783" s="860"/>
      <c r="L783" s="860"/>
      <c r="M783" s="860"/>
      <c r="N783" s="860"/>
      <c r="O783" s="860"/>
      <c r="P783" s="860"/>
      <c r="Q783" s="860"/>
      <c r="R783" s="860"/>
      <c r="S783" s="860"/>
      <c r="T783" s="860"/>
      <c r="U783" s="860"/>
      <c r="V783" s="860"/>
      <c r="W783" s="860"/>
      <c r="X783" s="860"/>
      <c r="Y783" s="860"/>
      <c r="Z783" s="860"/>
      <c r="AA783" s="860"/>
      <c r="AB783" s="860"/>
      <c r="AC783" s="860"/>
      <c r="AD783" s="860"/>
      <c r="AE783" s="860"/>
    </row>
    <row r="784" spans="1:31" ht="15.75" customHeight="1" x14ac:dyDescent="0.25">
      <c r="A784" s="911"/>
      <c r="B784" s="860"/>
      <c r="C784" s="860"/>
      <c r="D784" s="860"/>
      <c r="E784" s="860"/>
      <c r="F784" s="860"/>
      <c r="G784" s="868"/>
      <c r="H784" s="860"/>
      <c r="I784" s="860"/>
      <c r="J784" s="860"/>
      <c r="K784" s="860"/>
      <c r="L784" s="860"/>
      <c r="M784" s="860"/>
      <c r="N784" s="860"/>
      <c r="O784" s="860"/>
      <c r="P784" s="860"/>
      <c r="Q784" s="860"/>
      <c r="R784" s="860"/>
      <c r="S784" s="860"/>
      <c r="T784" s="860"/>
      <c r="U784" s="860"/>
      <c r="V784" s="860"/>
      <c r="W784" s="860"/>
      <c r="X784" s="860"/>
      <c r="Y784" s="860"/>
      <c r="Z784" s="860"/>
      <c r="AA784" s="860"/>
      <c r="AB784" s="860"/>
      <c r="AC784" s="860"/>
      <c r="AD784" s="860"/>
      <c r="AE784" s="860"/>
    </row>
    <row r="785" spans="1:31" ht="15.75" customHeight="1" x14ac:dyDescent="0.25">
      <c r="A785" s="911"/>
      <c r="B785" s="860"/>
      <c r="C785" s="860"/>
      <c r="D785" s="860"/>
      <c r="E785" s="860"/>
      <c r="F785" s="860"/>
      <c r="G785" s="868"/>
      <c r="H785" s="860"/>
      <c r="I785" s="860"/>
      <c r="J785" s="860"/>
      <c r="K785" s="860"/>
      <c r="L785" s="860"/>
      <c r="M785" s="860"/>
      <c r="N785" s="860"/>
      <c r="O785" s="860"/>
      <c r="P785" s="860"/>
      <c r="Q785" s="860"/>
      <c r="R785" s="860"/>
      <c r="S785" s="860"/>
      <c r="T785" s="860"/>
      <c r="U785" s="860"/>
      <c r="V785" s="860"/>
      <c r="W785" s="860"/>
      <c r="X785" s="860"/>
      <c r="Y785" s="860"/>
      <c r="Z785" s="860"/>
      <c r="AA785" s="860"/>
      <c r="AB785" s="860"/>
      <c r="AC785" s="860"/>
      <c r="AD785" s="860"/>
      <c r="AE785" s="860"/>
    </row>
    <row r="786" spans="1:31" ht="15.75" customHeight="1" x14ac:dyDescent="0.25">
      <c r="A786" s="911"/>
      <c r="B786" s="860"/>
      <c r="C786" s="860"/>
      <c r="D786" s="860"/>
      <c r="E786" s="860"/>
      <c r="F786" s="860"/>
      <c r="G786" s="868"/>
      <c r="H786" s="860"/>
      <c r="I786" s="860"/>
      <c r="J786" s="860"/>
      <c r="K786" s="860"/>
      <c r="L786" s="860"/>
      <c r="M786" s="860"/>
      <c r="N786" s="860"/>
      <c r="O786" s="860"/>
      <c r="P786" s="860"/>
      <c r="Q786" s="860"/>
      <c r="R786" s="860"/>
      <c r="S786" s="860"/>
      <c r="T786" s="860"/>
      <c r="U786" s="860"/>
      <c r="V786" s="860"/>
      <c r="W786" s="860"/>
      <c r="X786" s="860"/>
      <c r="Y786" s="860"/>
      <c r="Z786" s="860"/>
      <c r="AA786" s="860"/>
      <c r="AB786" s="860"/>
      <c r="AC786" s="860"/>
      <c r="AD786" s="860"/>
      <c r="AE786" s="860"/>
    </row>
    <row r="787" spans="1:31" ht="15.75" customHeight="1" x14ac:dyDescent="0.25">
      <c r="A787" s="911"/>
      <c r="B787" s="860"/>
      <c r="C787" s="860"/>
      <c r="D787" s="860"/>
      <c r="E787" s="860"/>
      <c r="F787" s="860"/>
      <c r="G787" s="868"/>
      <c r="H787" s="860"/>
      <c r="I787" s="860"/>
      <c r="J787" s="860"/>
      <c r="K787" s="860"/>
      <c r="L787" s="860"/>
      <c r="M787" s="860"/>
      <c r="N787" s="860"/>
      <c r="O787" s="860"/>
      <c r="P787" s="860"/>
      <c r="Q787" s="860"/>
      <c r="R787" s="860"/>
      <c r="S787" s="860"/>
      <c r="T787" s="860"/>
      <c r="U787" s="860"/>
      <c r="V787" s="860"/>
      <c r="W787" s="860"/>
      <c r="X787" s="860"/>
      <c r="Y787" s="860"/>
      <c r="Z787" s="860"/>
      <c r="AA787" s="860"/>
      <c r="AB787" s="860"/>
      <c r="AC787" s="860"/>
      <c r="AD787" s="860"/>
      <c r="AE787" s="860"/>
    </row>
    <row r="788" spans="1:31" ht="15.75" customHeight="1" x14ac:dyDescent="0.25">
      <c r="A788" s="911"/>
      <c r="B788" s="860"/>
      <c r="C788" s="860"/>
      <c r="D788" s="860"/>
      <c r="E788" s="860"/>
      <c r="F788" s="860"/>
      <c r="G788" s="868"/>
      <c r="H788" s="860"/>
      <c r="I788" s="860"/>
      <c r="J788" s="860"/>
      <c r="K788" s="860"/>
      <c r="L788" s="860"/>
      <c r="M788" s="860"/>
      <c r="N788" s="860"/>
      <c r="O788" s="860"/>
      <c r="P788" s="860"/>
      <c r="Q788" s="860"/>
      <c r="R788" s="860"/>
      <c r="S788" s="860"/>
      <c r="T788" s="860"/>
      <c r="U788" s="860"/>
      <c r="V788" s="860"/>
      <c r="W788" s="860"/>
      <c r="X788" s="860"/>
      <c r="Y788" s="860"/>
      <c r="Z788" s="860"/>
      <c r="AA788" s="860"/>
      <c r="AB788" s="860"/>
      <c r="AC788" s="860"/>
      <c r="AD788" s="860"/>
      <c r="AE788" s="860"/>
    </row>
    <row r="789" spans="1:31" ht="15.75" customHeight="1" x14ac:dyDescent="0.25">
      <c r="A789" s="911"/>
      <c r="B789" s="860"/>
      <c r="C789" s="860"/>
      <c r="D789" s="860"/>
      <c r="E789" s="860"/>
      <c r="F789" s="860"/>
      <c r="G789" s="868"/>
      <c r="H789" s="860"/>
      <c r="I789" s="860"/>
      <c r="J789" s="860"/>
      <c r="K789" s="860"/>
      <c r="L789" s="860"/>
      <c r="M789" s="860"/>
      <c r="N789" s="860"/>
      <c r="O789" s="860"/>
      <c r="P789" s="860"/>
      <c r="Q789" s="860"/>
      <c r="R789" s="860"/>
      <c r="S789" s="860"/>
      <c r="T789" s="860"/>
      <c r="U789" s="860"/>
      <c r="V789" s="860"/>
      <c r="W789" s="860"/>
      <c r="X789" s="860"/>
      <c r="Y789" s="860"/>
      <c r="Z789" s="860"/>
      <c r="AA789" s="860"/>
      <c r="AB789" s="860"/>
      <c r="AC789" s="860"/>
      <c r="AD789" s="860"/>
      <c r="AE789" s="860"/>
    </row>
    <row r="790" spans="1:31" ht="15.75" customHeight="1" x14ac:dyDescent="0.25">
      <c r="A790" s="911"/>
      <c r="B790" s="860"/>
      <c r="C790" s="860"/>
      <c r="D790" s="860"/>
      <c r="E790" s="860"/>
      <c r="F790" s="860"/>
      <c r="G790" s="868"/>
      <c r="H790" s="860"/>
      <c r="I790" s="860"/>
      <c r="J790" s="860"/>
      <c r="K790" s="860"/>
      <c r="L790" s="860"/>
      <c r="M790" s="860"/>
      <c r="N790" s="860"/>
      <c r="O790" s="860"/>
      <c r="P790" s="860"/>
      <c r="Q790" s="860"/>
      <c r="R790" s="860"/>
      <c r="S790" s="860"/>
      <c r="T790" s="860"/>
      <c r="U790" s="860"/>
      <c r="V790" s="860"/>
      <c r="W790" s="860"/>
      <c r="X790" s="860"/>
      <c r="Y790" s="860"/>
      <c r="Z790" s="860"/>
      <c r="AA790" s="860"/>
      <c r="AB790" s="860"/>
      <c r="AC790" s="860"/>
      <c r="AD790" s="860"/>
      <c r="AE790" s="860"/>
    </row>
    <row r="791" spans="1:31" ht="15.75" customHeight="1" x14ac:dyDescent="0.25">
      <c r="A791" s="911"/>
      <c r="B791" s="860"/>
      <c r="C791" s="860"/>
      <c r="D791" s="860"/>
      <c r="E791" s="860"/>
      <c r="F791" s="860"/>
      <c r="G791" s="868"/>
      <c r="H791" s="860"/>
      <c r="I791" s="860"/>
      <c r="J791" s="860"/>
      <c r="K791" s="860"/>
      <c r="L791" s="860"/>
      <c r="M791" s="860"/>
      <c r="N791" s="860"/>
      <c r="O791" s="860"/>
      <c r="P791" s="860"/>
      <c r="Q791" s="860"/>
      <c r="R791" s="860"/>
      <c r="S791" s="860"/>
      <c r="T791" s="860"/>
      <c r="U791" s="860"/>
      <c r="V791" s="860"/>
      <c r="W791" s="860"/>
      <c r="X791" s="860"/>
      <c r="Y791" s="860"/>
      <c r="Z791" s="860"/>
      <c r="AA791" s="860"/>
      <c r="AB791" s="860"/>
      <c r="AC791" s="860"/>
      <c r="AD791" s="860"/>
      <c r="AE791" s="860"/>
    </row>
    <row r="792" spans="1:31" ht="15.75" customHeight="1" x14ac:dyDescent="0.25">
      <c r="A792" s="911"/>
      <c r="B792" s="860"/>
      <c r="C792" s="860"/>
      <c r="D792" s="860"/>
      <c r="E792" s="860"/>
      <c r="F792" s="860"/>
      <c r="G792" s="868"/>
      <c r="H792" s="860"/>
      <c r="I792" s="860"/>
      <c r="J792" s="860"/>
      <c r="K792" s="860"/>
      <c r="L792" s="860"/>
      <c r="M792" s="860"/>
      <c r="N792" s="860"/>
      <c r="O792" s="860"/>
      <c r="P792" s="860"/>
      <c r="Q792" s="860"/>
      <c r="R792" s="860"/>
      <c r="S792" s="860"/>
      <c r="T792" s="860"/>
      <c r="U792" s="860"/>
      <c r="V792" s="860"/>
      <c r="W792" s="860"/>
      <c r="X792" s="860"/>
      <c r="Y792" s="860"/>
      <c r="Z792" s="860"/>
      <c r="AA792" s="860"/>
      <c r="AB792" s="860"/>
      <c r="AC792" s="860"/>
      <c r="AD792" s="860"/>
      <c r="AE792" s="860"/>
    </row>
    <row r="793" spans="1:31" ht="15.75" customHeight="1" x14ac:dyDescent="0.25">
      <c r="A793" s="911"/>
      <c r="B793" s="860"/>
      <c r="C793" s="860"/>
      <c r="D793" s="860"/>
      <c r="E793" s="860"/>
      <c r="F793" s="860"/>
      <c r="G793" s="868"/>
      <c r="H793" s="860"/>
      <c r="I793" s="860"/>
      <c r="J793" s="860"/>
      <c r="K793" s="860"/>
      <c r="L793" s="860"/>
      <c r="M793" s="860"/>
      <c r="N793" s="860"/>
      <c r="O793" s="860"/>
      <c r="P793" s="860"/>
      <c r="Q793" s="860"/>
      <c r="R793" s="860"/>
      <c r="S793" s="860"/>
      <c r="T793" s="860"/>
      <c r="U793" s="860"/>
      <c r="V793" s="860"/>
      <c r="W793" s="860"/>
      <c r="X793" s="860"/>
      <c r="Y793" s="860"/>
      <c r="Z793" s="860"/>
      <c r="AA793" s="860"/>
      <c r="AB793" s="860"/>
      <c r="AC793" s="860"/>
      <c r="AD793" s="860"/>
      <c r="AE793" s="860"/>
    </row>
    <row r="794" spans="1:31" ht="15.75" customHeight="1" x14ac:dyDescent="0.25">
      <c r="A794" s="911"/>
      <c r="B794" s="860"/>
      <c r="C794" s="860"/>
      <c r="D794" s="860"/>
      <c r="E794" s="860"/>
      <c r="F794" s="860"/>
      <c r="G794" s="868"/>
      <c r="H794" s="860"/>
      <c r="I794" s="860"/>
      <c r="J794" s="860"/>
      <c r="K794" s="860"/>
      <c r="L794" s="860"/>
      <c r="M794" s="860"/>
      <c r="N794" s="860"/>
      <c r="O794" s="860"/>
      <c r="P794" s="860"/>
      <c r="Q794" s="860"/>
      <c r="R794" s="860"/>
      <c r="S794" s="860"/>
      <c r="T794" s="860"/>
      <c r="U794" s="860"/>
      <c r="V794" s="860"/>
      <c r="W794" s="860"/>
      <c r="X794" s="860"/>
      <c r="Y794" s="860"/>
      <c r="Z794" s="860"/>
      <c r="AA794" s="860"/>
      <c r="AB794" s="860"/>
      <c r="AC794" s="860"/>
      <c r="AD794" s="860"/>
      <c r="AE794" s="860"/>
    </row>
    <row r="795" spans="1:31" ht="15.75" customHeight="1" x14ac:dyDescent="0.25">
      <c r="A795" s="911"/>
      <c r="B795" s="860"/>
      <c r="C795" s="860"/>
      <c r="D795" s="860"/>
      <c r="E795" s="860"/>
      <c r="F795" s="860"/>
      <c r="G795" s="868"/>
      <c r="H795" s="860"/>
      <c r="I795" s="860"/>
      <c r="J795" s="860"/>
      <c r="K795" s="860"/>
      <c r="L795" s="860"/>
      <c r="M795" s="860"/>
      <c r="N795" s="860"/>
      <c r="O795" s="860"/>
      <c r="P795" s="860"/>
      <c r="Q795" s="860"/>
      <c r="R795" s="860"/>
      <c r="S795" s="860"/>
      <c r="T795" s="860"/>
      <c r="U795" s="860"/>
      <c r="V795" s="860"/>
      <c r="W795" s="860"/>
      <c r="X795" s="860"/>
      <c r="Y795" s="860"/>
      <c r="Z795" s="860"/>
      <c r="AA795" s="860"/>
      <c r="AB795" s="860"/>
      <c r="AC795" s="860"/>
      <c r="AD795" s="860"/>
      <c r="AE795" s="860"/>
    </row>
    <row r="796" spans="1:31" ht="15.75" customHeight="1" x14ac:dyDescent="0.25">
      <c r="A796" s="911"/>
      <c r="B796" s="860"/>
      <c r="C796" s="860"/>
      <c r="D796" s="860"/>
      <c r="E796" s="860"/>
      <c r="F796" s="860"/>
      <c r="G796" s="868"/>
      <c r="H796" s="860"/>
      <c r="I796" s="860"/>
      <c r="J796" s="860"/>
      <c r="K796" s="860"/>
      <c r="L796" s="860"/>
      <c r="M796" s="860"/>
      <c r="N796" s="860"/>
      <c r="O796" s="860"/>
      <c r="P796" s="860"/>
      <c r="Q796" s="860"/>
      <c r="R796" s="860"/>
      <c r="S796" s="860"/>
      <c r="T796" s="860"/>
      <c r="U796" s="860"/>
      <c r="V796" s="860"/>
      <c r="W796" s="860"/>
      <c r="X796" s="860"/>
      <c r="Y796" s="860"/>
      <c r="Z796" s="860"/>
      <c r="AA796" s="860"/>
      <c r="AB796" s="860"/>
      <c r="AC796" s="860"/>
      <c r="AD796" s="860"/>
      <c r="AE796" s="860"/>
    </row>
    <row r="797" spans="1:31" ht="15.75" customHeight="1" x14ac:dyDescent="0.25">
      <c r="A797" s="911"/>
      <c r="B797" s="860"/>
      <c r="C797" s="860"/>
      <c r="D797" s="860"/>
      <c r="E797" s="860"/>
      <c r="F797" s="860"/>
      <c r="G797" s="868"/>
      <c r="H797" s="860"/>
      <c r="I797" s="860"/>
      <c r="J797" s="860"/>
      <c r="K797" s="860"/>
      <c r="L797" s="860"/>
      <c r="M797" s="860"/>
      <c r="N797" s="860"/>
      <c r="O797" s="860"/>
      <c r="P797" s="860"/>
      <c r="Q797" s="860"/>
      <c r="R797" s="860"/>
      <c r="S797" s="860"/>
      <c r="T797" s="860"/>
      <c r="U797" s="860"/>
      <c r="V797" s="860"/>
      <c r="W797" s="860"/>
      <c r="X797" s="860"/>
      <c r="Y797" s="860"/>
      <c r="Z797" s="860"/>
      <c r="AA797" s="860"/>
      <c r="AB797" s="860"/>
      <c r="AC797" s="860"/>
      <c r="AD797" s="860"/>
      <c r="AE797" s="860"/>
    </row>
    <row r="798" spans="1:31" ht="15.75" customHeight="1" x14ac:dyDescent="0.25">
      <c r="A798" s="911"/>
      <c r="B798" s="860"/>
      <c r="C798" s="860"/>
      <c r="D798" s="860"/>
      <c r="E798" s="860"/>
      <c r="F798" s="860"/>
      <c r="G798" s="868"/>
      <c r="H798" s="860"/>
      <c r="I798" s="860"/>
      <c r="J798" s="860"/>
      <c r="K798" s="860"/>
      <c r="L798" s="860"/>
      <c r="M798" s="860"/>
      <c r="N798" s="860"/>
      <c r="O798" s="860"/>
      <c r="P798" s="860"/>
      <c r="Q798" s="860"/>
      <c r="R798" s="860"/>
      <c r="S798" s="860"/>
      <c r="T798" s="860"/>
      <c r="U798" s="860"/>
      <c r="V798" s="860"/>
      <c r="W798" s="860"/>
      <c r="X798" s="860"/>
      <c r="Y798" s="860"/>
      <c r="Z798" s="860"/>
      <c r="AA798" s="860"/>
      <c r="AB798" s="860"/>
      <c r="AC798" s="860"/>
      <c r="AD798" s="860"/>
      <c r="AE798" s="860"/>
    </row>
    <row r="799" spans="1:31" ht="15.75" customHeight="1" x14ac:dyDescent="0.25">
      <c r="A799" s="911"/>
      <c r="B799" s="860"/>
      <c r="C799" s="860"/>
      <c r="D799" s="860"/>
      <c r="E799" s="860"/>
      <c r="F799" s="860"/>
      <c r="G799" s="868"/>
      <c r="H799" s="860"/>
      <c r="I799" s="860"/>
      <c r="J799" s="860"/>
      <c r="K799" s="860"/>
      <c r="L799" s="860"/>
      <c r="M799" s="860"/>
      <c r="N799" s="860"/>
      <c r="O799" s="860"/>
      <c r="P799" s="860"/>
      <c r="Q799" s="860"/>
      <c r="R799" s="860"/>
      <c r="S799" s="860"/>
      <c r="T799" s="860"/>
      <c r="U799" s="860"/>
      <c r="V799" s="860"/>
      <c r="W799" s="860"/>
      <c r="X799" s="860"/>
      <c r="Y799" s="860"/>
      <c r="Z799" s="860"/>
      <c r="AA799" s="860"/>
      <c r="AB799" s="860"/>
      <c r="AC799" s="860"/>
      <c r="AD799" s="860"/>
      <c r="AE799" s="860"/>
    </row>
    <row r="800" spans="1:31" ht="15.75" customHeight="1" x14ac:dyDescent="0.25">
      <c r="A800" s="911"/>
      <c r="B800" s="860"/>
      <c r="C800" s="860"/>
      <c r="D800" s="860"/>
      <c r="E800" s="860"/>
      <c r="F800" s="860"/>
      <c r="G800" s="868"/>
      <c r="H800" s="860"/>
      <c r="I800" s="860"/>
      <c r="J800" s="860"/>
      <c r="K800" s="860"/>
      <c r="L800" s="860"/>
      <c r="M800" s="860"/>
      <c r="N800" s="860"/>
      <c r="O800" s="860"/>
      <c r="P800" s="860"/>
      <c r="Q800" s="860"/>
      <c r="R800" s="860"/>
      <c r="S800" s="860"/>
      <c r="T800" s="860"/>
      <c r="U800" s="860"/>
      <c r="V800" s="860"/>
      <c r="W800" s="860"/>
      <c r="X800" s="860"/>
      <c r="Y800" s="860"/>
      <c r="Z800" s="860"/>
      <c r="AA800" s="860"/>
      <c r="AB800" s="860"/>
      <c r="AC800" s="860"/>
      <c r="AD800" s="860"/>
      <c r="AE800" s="860"/>
    </row>
    <row r="801" spans="1:31" ht="15.75" customHeight="1" x14ac:dyDescent="0.25">
      <c r="A801" s="911"/>
      <c r="B801" s="860"/>
      <c r="C801" s="860"/>
      <c r="D801" s="860"/>
      <c r="E801" s="860"/>
      <c r="F801" s="860"/>
      <c r="G801" s="868"/>
      <c r="H801" s="860"/>
      <c r="I801" s="860"/>
      <c r="J801" s="860"/>
      <c r="K801" s="860"/>
      <c r="L801" s="860"/>
      <c r="M801" s="860"/>
      <c r="N801" s="860"/>
      <c r="O801" s="860"/>
      <c r="P801" s="860"/>
      <c r="Q801" s="860"/>
      <c r="R801" s="860"/>
      <c r="S801" s="860"/>
      <c r="T801" s="860"/>
      <c r="U801" s="860"/>
      <c r="V801" s="860"/>
      <c r="W801" s="860"/>
      <c r="X801" s="860"/>
      <c r="Y801" s="860"/>
      <c r="Z801" s="860"/>
      <c r="AA801" s="860"/>
      <c r="AB801" s="860"/>
      <c r="AC801" s="860"/>
      <c r="AD801" s="860"/>
      <c r="AE801" s="860"/>
    </row>
    <row r="802" spans="1:31" ht="15.75" customHeight="1" x14ac:dyDescent="0.25">
      <c r="A802" s="911"/>
      <c r="B802" s="860"/>
      <c r="C802" s="860"/>
      <c r="D802" s="860"/>
      <c r="E802" s="860"/>
      <c r="F802" s="860"/>
      <c r="G802" s="868"/>
      <c r="H802" s="860"/>
      <c r="I802" s="860"/>
      <c r="J802" s="860"/>
      <c r="K802" s="860"/>
      <c r="L802" s="860"/>
      <c r="M802" s="860"/>
      <c r="N802" s="860"/>
      <c r="O802" s="860"/>
      <c r="P802" s="860"/>
      <c r="Q802" s="860"/>
      <c r="R802" s="860"/>
      <c r="S802" s="860"/>
      <c r="T802" s="860"/>
      <c r="U802" s="860"/>
      <c r="V802" s="860"/>
      <c r="W802" s="860"/>
      <c r="X802" s="860"/>
      <c r="Y802" s="860"/>
      <c r="Z802" s="860"/>
      <c r="AA802" s="860"/>
      <c r="AB802" s="860"/>
      <c r="AC802" s="860"/>
      <c r="AD802" s="860"/>
      <c r="AE802" s="860"/>
    </row>
    <row r="803" spans="1:31" ht="15.75" customHeight="1" x14ac:dyDescent="0.25">
      <c r="A803" s="911"/>
      <c r="B803" s="860"/>
      <c r="C803" s="860"/>
      <c r="D803" s="860"/>
      <c r="E803" s="860"/>
      <c r="F803" s="860"/>
      <c r="G803" s="868"/>
      <c r="H803" s="860"/>
      <c r="I803" s="860"/>
      <c r="J803" s="860"/>
      <c r="K803" s="860"/>
      <c r="L803" s="860"/>
      <c r="M803" s="860"/>
      <c r="N803" s="860"/>
      <c r="O803" s="860"/>
      <c r="P803" s="860"/>
      <c r="Q803" s="860"/>
      <c r="R803" s="860"/>
      <c r="S803" s="860"/>
      <c r="T803" s="860"/>
      <c r="U803" s="860"/>
      <c r="V803" s="860"/>
      <c r="W803" s="860"/>
      <c r="X803" s="860"/>
      <c r="Y803" s="860"/>
      <c r="Z803" s="860"/>
      <c r="AA803" s="860"/>
      <c r="AB803" s="860"/>
      <c r="AC803" s="860"/>
      <c r="AD803" s="860"/>
      <c r="AE803" s="860"/>
    </row>
    <row r="804" spans="1:31" ht="15.75" customHeight="1" x14ac:dyDescent="0.25">
      <c r="A804" s="911"/>
      <c r="B804" s="860"/>
      <c r="C804" s="860"/>
      <c r="D804" s="860"/>
      <c r="E804" s="860"/>
      <c r="F804" s="860"/>
      <c r="G804" s="868"/>
      <c r="H804" s="860"/>
      <c r="I804" s="860"/>
      <c r="J804" s="860"/>
      <c r="K804" s="860"/>
      <c r="L804" s="860"/>
      <c r="M804" s="860"/>
      <c r="N804" s="860"/>
      <c r="O804" s="860"/>
      <c r="P804" s="860"/>
      <c r="Q804" s="860"/>
      <c r="R804" s="860"/>
      <c r="S804" s="860"/>
      <c r="T804" s="860"/>
      <c r="U804" s="860"/>
      <c r="V804" s="860"/>
      <c r="W804" s="860"/>
      <c r="X804" s="860"/>
      <c r="Y804" s="860"/>
      <c r="Z804" s="860"/>
      <c r="AA804" s="860"/>
      <c r="AB804" s="860"/>
      <c r="AC804" s="860"/>
      <c r="AD804" s="860"/>
      <c r="AE804" s="860"/>
    </row>
    <row r="805" spans="1:31" ht="15.75" customHeight="1" x14ac:dyDescent="0.25">
      <c r="A805" s="911"/>
      <c r="B805" s="860"/>
      <c r="C805" s="860"/>
      <c r="D805" s="860"/>
      <c r="E805" s="860"/>
      <c r="F805" s="860"/>
      <c r="G805" s="868"/>
      <c r="H805" s="860"/>
      <c r="I805" s="860"/>
      <c r="J805" s="860"/>
      <c r="K805" s="860"/>
      <c r="L805" s="860"/>
      <c r="M805" s="860"/>
      <c r="N805" s="860"/>
      <c r="O805" s="860"/>
      <c r="P805" s="860"/>
      <c r="Q805" s="860"/>
      <c r="R805" s="860"/>
      <c r="S805" s="860"/>
      <c r="T805" s="860"/>
      <c r="U805" s="860"/>
      <c r="V805" s="860"/>
      <c r="W805" s="860"/>
      <c r="X805" s="860"/>
      <c r="Y805" s="860"/>
      <c r="Z805" s="860"/>
      <c r="AA805" s="860"/>
      <c r="AB805" s="860"/>
      <c r="AC805" s="860"/>
      <c r="AD805" s="860"/>
      <c r="AE805" s="860"/>
    </row>
    <row r="806" spans="1:31" ht="15.75" customHeight="1" x14ac:dyDescent="0.25">
      <c r="A806" s="911"/>
      <c r="B806" s="860"/>
      <c r="C806" s="860"/>
      <c r="D806" s="860"/>
      <c r="E806" s="860"/>
      <c r="F806" s="860"/>
      <c r="G806" s="868"/>
      <c r="H806" s="860"/>
      <c r="I806" s="860"/>
      <c r="J806" s="860"/>
      <c r="K806" s="860"/>
      <c r="L806" s="860"/>
      <c r="M806" s="860"/>
      <c r="N806" s="860"/>
      <c r="O806" s="860"/>
      <c r="P806" s="860"/>
      <c r="Q806" s="860"/>
      <c r="R806" s="860"/>
      <c r="S806" s="860"/>
      <c r="T806" s="860"/>
      <c r="U806" s="860"/>
      <c r="V806" s="860"/>
      <c r="W806" s="860"/>
      <c r="X806" s="860"/>
      <c r="Y806" s="860"/>
      <c r="Z806" s="860"/>
      <c r="AA806" s="860"/>
      <c r="AB806" s="860"/>
      <c r="AC806" s="860"/>
      <c r="AD806" s="860"/>
      <c r="AE806" s="860"/>
    </row>
    <row r="807" spans="1:31" ht="15.75" customHeight="1" x14ac:dyDescent="0.25">
      <c r="A807" s="911"/>
      <c r="B807" s="860"/>
      <c r="C807" s="860"/>
      <c r="D807" s="860"/>
      <c r="E807" s="860"/>
      <c r="F807" s="860"/>
      <c r="G807" s="868"/>
      <c r="H807" s="860"/>
      <c r="I807" s="860"/>
      <c r="J807" s="860"/>
      <c r="K807" s="860"/>
      <c r="L807" s="860"/>
      <c r="M807" s="860"/>
      <c r="N807" s="860"/>
      <c r="O807" s="860"/>
      <c r="P807" s="860"/>
      <c r="Q807" s="860"/>
      <c r="R807" s="860"/>
      <c r="S807" s="860"/>
      <c r="T807" s="860"/>
      <c r="U807" s="860"/>
      <c r="V807" s="860"/>
      <c r="W807" s="860"/>
      <c r="X807" s="860"/>
      <c r="Y807" s="860"/>
      <c r="Z807" s="860"/>
      <c r="AA807" s="860"/>
      <c r="AB807" s="860"/>
      <c r="AC807" s="860"/>
      <c r="AD807" s="860"/>
      <c r="AE807" s="860"/>
    </row>
    <row r="808" spans="1:31" ht="15.75" customHeight="1" x14ac:dyDescent="0.25">
      <c r="A808" s="911"/>
      <c r="B808" s="860"/>
      <c r="C808" s="860"/>
      <c r="D808" s="860"/>
      <c r="E808" s="860"/>
      <c r="F808" s="860"/>
      <c r="G808" s="868"/>
      <c r="H808" s="860"/>
      <c r="I808" s="860"/>
      <c r="J808" s="860"/>
      <c r="K808" s="860"/>
      <c r="L808" s="860"/>
      <c r="M808" s="860"/>
      <c r="N808" s="860"/>
      <c r="O808" s="860"/>
      <c r="P808" s="860"/>
      <c r="Q808" s="860"/>
      <c r="R808" s="860"/>
      <c r="S808" s="860"/>
      <c r="T808" s="860"/>
      <c r="U808" s="860"/>
      <c r="V808" s="860"/>
      <c r="W808" s="860"/>
      <c r="X808" s="860"/>
      <c r="Y808" s="860"/>
      <c r="Z808" s="860"/>
      <c r="AA808" s="860"/>
      <c r="AB808" s="860"/>
      <c r="AC808" s="860"/>
      <c r="AD808" s="860"/>
      <c r="AE808" s="860"/>
    </row>
    <row r="809" spans="1:31" ht="15.75" customHeight="1" x14ac:dyDescent="0.25">
      <c r="A809" s="911"/>
      <c r="B809" s="860"/>
      <c r="C809" s="860"/>
      <c r="D809" s="860"/>
      <c r="E809" s="860"/>
      <c r="F809" s="860"/>
      <c r="G809" s="868"/>
      <c r="H809" s="860"/>
      <c r="I809" s="860"/>
      <c r="J809" s="860"/>
      <c r="K809" s="860"/>
      <c r="L809" s="860"/>
      <c r="M809" s="860"/>
      <c r="N809" s="860"/>
      <c r="O809" s="860"/>
      <c r="P809" s="860"/>
      <c r="Q809" s="860"/>
      <c r="R809" s="860"/>
      <c r="S809" s="860"/>
      <c r="T809" s="860"/>
      <c r="U809" s="860"/>
      <c r="V809" s="860"/>
      <c r="W809" s="860"/>
      <c r="X809" s="860"/>
      <c r="Y809" s="860"/>
      <c r="Z809" s="860"/>
      <c r="AA809" s="860"/>
      <c r="AB809" s="860"/>
      <c r="AC809" s="860"/>
      <c r="AD809" s="860"/>
      <c r="AE809" s="860"/>
    </row>
    <row r="810" spans="1:31" ht="15.75" customHeight="1" x14ac:dyDescent="0.25">
      <c r="A810" s="911"/>
      <c r="B810" s="860"/>
      <c r="C810" s="860"/>
      <c r="D810" s="860"/>
      <c r="E810" s="860"/>
      <c r="F810" s="860"/>
      <c r="G810" s="868"/>
      <c r="H810" s="860"/>
      <c r="I810" s="860"/>
      <c r="J810" s="860"/>
      <c r="K810" s="860"/>
      <c r="L810" s="860"/>
      <c r="M810" s="860"/>
      <c r="N810" s="860"/>
      <c r="O810" s="860"/>
      <c r="P810" s="860"/>
      <c r="Q810" s="860"/>
      <c r="R810" s="860"/>
      <c r="S810" s="860"/>
      <c r="T810" s="860"/>
      <c r="U810" s="860"/>
      <c r="V810" s="860"/>
      <c r="W810" s="860"/>
      <c r="X810" s="860"/>
      <c r="Y810" s="860"/>
      <c r="Z810" s="860"/>
      <c r="AA810" s="860"/>
      <c r="AB810" s="860"/>
      <c r="AC810" s="860"/>
      <c r="AD810" s="860"/>
      <c r="AE810" s="860"/>
    </row>
    <row r="811" spans="1:31" ht="15.75" customHeight="1" x14ac:dyDescent="0.25">
      <c r="A811" s="911"/>
      <c r="B811" s="860"/>
      <c r="C811" s="860"/>
      <c r="D811" s="860"/>
      <c r="E811" s="860"/>
      <c r="F811" s="860"/>
      <c r="G811" s="868"/>
      <c r="H811" s="860"/>
      <c r="I811" s="860"/>
      <c r="J811" s="860"/>
      <c r="K811" s="860"/>
      <c r="L811" s="860"/>
      <c r="M811" s="860"/>
      <c r="N811" s="860"/>
      <c r="O811" s="860"/>
      <c r="P811" s="860"/>
      <c r="Q811" s="860"/>
      <c r="R811" s="860"/>
      <c r="S811" s="860"/>
      <c r="T811" s="860"/>
      <c r="U811" s="860"/>
      <c r="V811" s="860"/>
      <c r="W811" s="860"/>
      <c r="X811" s="860"/>
      <c r="Y811" s="860"/>
      <c r="Z811" s="860"/>
      <c r="AA811" s="860"/>
      <c r="AB811" s="860"/>
      <c r="AC811" s="860"/>
      <c r="AD811" s="860"/>
      <c r="AE811" s="860"/>
    </row>
    <row r="812" spans="1:31" ht="15.75" customHeight="1" x14ac:dyDescent="0.25">
      <c r="A812" s="911"/>
      <c r="B812" s="860"/>
      <c r="C812" s="860"/>
      <c r="D812" s="860"/>
      <c r="E812" s="860"/>
      <c r="F812" s="860"/>
      <c r="G812" s="868"/>
      <c r="H812" s="860"/>
      <c r="I812" s="860"/>
      <c r="J812" s="860"/>
      <c r="K812" s="860"/>
      <c r="L812" s="860"/>
      <c r="M812" s="860"/>
      <c r="N812" s="860"/>
      <c r="O812" s="860"/>
      <c r="P812" s="860"/>
      <c r="Q812" s="860"/>
      <c r="R812" s="860"/>
      <c r="S812" s="860"/>
      <c r="T812" s="860"/>
      <c r="U812" s="860"/>
      <c r="V812" s="860"/>
      <c r="W812" s="860"/>
      <c r="X812" s="860"/>
      <c r="Y812" s="860"/>
      <c r="Z812" s="860"/>
      <c r="AA812" s="860"/>
      <c r="AB812" s="860"/>
      <c r="AC812" s="860"/>
      <c r="AD812" s="860"/>
      <c r="AE812" s="860"/>
    </row>
    <row r="813" spans="1:31" ht="15.75" customHeight="1" x14ac:dyDescent="0.25">
      <c r="A813" s="911"/>
      <c r="B813" s="860"/>
      <c r="C813" s="860"/>
      <c r="D813" s="860"/>
      <c r="E813" s="860"/>
      <c r="F813" s="860"/>
      <c r="G813" s="868"/>
      <c r="H813" s="860"/>
      <c r="I813" s="860"/>
      <c r="J813" s="860"/>
      <c r="K813" s="860"/>
      <c r="L813" s="860"/>
      <c r="M813" s="860"/>
      <c r="N813" s="860"/>
      <c r="O813" s="860"/>
      <c r="P813" s="860"/>
      <c r="Q813" s="860"/>
      <c r="R813" s="860"/>
      <c r="S813" s="860"/>
      <c r="T813" s="860"/>
      <c r="U813" s="860"/>
      <c r="V813" s="860"/>
      <c r="W813" s="860"/>
      <c r="X813" s="860"/>
      <c r="Y813" s="860"/>
      <c r="Z813" s="860"/>
      <c r="AA813" s="860"/>
      <c r="AB813" s="860"/>
      <c r="AC813" s="860"/>
      <c r="AD813" s="860"/>
      <c r="AE813" s="860"/>
    </row>
    <row r="814" spans="1:31" ht="15.75" customHeight="1" x14ac:dyDescent="0.25">
      <c r="A814" s="911"/>
      <c r="B814" s="860"/>
      <c r="C814" s="860"/>
      <c r="D814" s="860"/>
      <c r="E814" s="860"/>
      <c r="F814" s="860"/>
      <c r="G814" s="868"/>
      <c r="H814" s="860"/>
      <c r="I814" s="860"/>
      <c r="J814" s="860"/>
      <c r="K814" s="860"/>
      <c r="L814" s="860"/>
      <c r="M814" s="860"/>
      <c r="N814" s="860"/>
      <c r="O814" s="860"/>
      <c r="P814" s="860"/>
      <c r="Q814" s="860"/>
      <c r="R814" s="860"/>
      <c r="S814" s="860"/>
      <c r="T814" s="860"/>
      <c r="U814" s="860"/>
      <c r="V814" s="860"/>
      <c r="W814" s="860"/>
      <c r="X814" s="860"/>
      <c r="Y814" s="860"/>
      <c r="Z814" s="860"/>
      <c r="AA814" s="860"/>
      <c r="AB814" s="860"/>
      <c r="AC814" s="860"/>
      <c r="AD814" s="860"/>
      <c r="AE814" s="860"/>
    </row>
    <row r="815" spans="1:31" ht="15.75" customHeight="1" x14ac:dyDescent="0.25">
      <c r="A815" s="911"/>
      <c r="B815" s="860"/>
      <c r="C815" s="860"/>
      <c r="D815" s="860"/>
      <c r="E815" s="860"/>
      <c r="F815" s="860"/>
      <c r="G815" s="868"/>
      <c r="H815" s="860"/>
      <c r="I815" s="860"/>
      <c r="J815" s="860"/>
      <c r="K815" s="860"/>
      <c r="L815" s="860"/>
      <c r="M815" s="860"/>
      <c r="N815" s="860"/>
      <c r="O815" s="860"/>
      <c r="P815" s="860"/>
      <c r="Q815" s="860"/>
      <c r="R815" s="860"/>
      <c r="S815" s="860"/>
      <c r="T815" s="860"/>
      <c r="U815" s="860"/>
      <c r="V815" s="860"/>
      <c r="W815" s="860"/>
      <c r="X815" s="860"/>
      <c r="Y815" s="860"/>
      <c r="Z815" s="860"/>
      <c r="AA815" s="860"/>
      <c r="AB815" s="860"/>
      <c r="AC815" s="860"/>
      <c r="AD815" s="860"/>
      <c r="AE815" s="860"/>
    </row>
    <row r="816" spans="1:31" ht="15.75" customHeight="1" x14ac:dyDescent="0.25">
      <c r="A816" s="911"/>
      <c r="B816" s="860"/>
      <c r="C816" s="860"/>
      <c r="D816" s="860"/>
      <c r="E816" s="860"/>
      <c r="F816" s="860"/>
      <c r="G816" s="868"/>
      <c r="H816" s="860"/>
      <c r="I816" s="860"/>
      <c r="J816" s="860"/>
      <c r="K816" s="860"/>
      <c r="L816" s="860"/>
      <c r="M816" s="860"/>
      <c r="N816" s="860"/>
      <c r="O816" s="860"/>
      <c r="P816" s="860"/>
      <c r="Q816" s="860"/>
      <c r="R816" s="860"/>
      <c r="S816" s="860"/>
      <c r="T816" s="860"/>
      <c r="U816" s="860"/>
      <c r="V816" s="860"/>
      <c r="W816" s="860"/>
      <c r="X816" s="860"/>
      <c r="Y816" s="860"/>
      <c r="Z816" s="860"/>
      <c r="AA816" s="860"/>
      <c r="AB816" s="860"/>
      <c r="AC816" s="860"/>
      <c r="AD816" s="860"/>
      <c r="AE816" s="860"/>
    </row>
    <row r="817" spans="1:31" ht="15.75" customHeight="1" x14ac:dyDescent="0.25">
      <c r="A817" s="911"/>
      <c r="B817" s="860"/>
      <c r="C817" s="860"/>
      <c r="D817" s="860"/>
      <c r="E817" s="860"/>
      <c r="F817" s="860"/>
      <c r="G817" s="868"/>
      <c r="H817" s="860"/>
      <c r="I817" s="860"/>
      <c r="J817" s="860"/>
      <c r="K817" s="860"/>
      <c r="L817" s="860"/>
      <c r="M817" s="860"/>
      <c r="N817" s="860"/>
      <c r="O817" s="860"/>
      <c r="P817" s="860"/>
      <c r="Q817" s="860"/>
      <c r="R817" s="860"/>
      <c r="S817" s="860"/>
      <c r="T817" s="860"/>
      <c r="U817" s="860"/>
      <c r="V817" s="860"/>
      <c r="W817" s="860"/>
      <c r="X817" s="860"/>
      <c r="Y817" s="860"/>
      <c r="Z817" s="860"/>
      <c r="AA817" s="860"/>
      <c r="AB817" s="860"/>
      <c r="AC817" s="860"/>
      <c r="AD817" s="860"/>
      <c r="AE817" s="860"/>
    </row>
    <row r="818" spans="1:31" ht="15.75" customHeight="1" x14ac:dyDescent="0.25">
      <c r="A818" s="911"/>
      <c r="B818" s="860"/>
      <c r="C818" s="860"/>
      <c r="D818" s="860"/>
      <c r="E818" s="860"/>
      <c r="F818" s="860"/>
      <c r="G818" s="868"/>
      <c r="H818" s="860"/>
      <c r="I818" s="860"/>
      <c r="J818" s="860"/>
      <c r="K818" s="860"/>
      <c r="L818" s="860"/>
      <c r="M818" s="860"/>
      <c r="N818" s="860"/>
      <c r="O818" s="860"/>
      <c r="P818" s="860"/>
      <c r="Q818" s="860"/>
      <c r="R818" s="860"/>
      <c r="S818" s="860"/>
      <c r="T818" s="860"/>
      <c r="U818" s="860"/>
      <c r="V818" s="860"/>
      <c r="W818" s="860"/>
      <c r="X818" s="860"/>
      <c r="Y818" s="860"/>
      <c r="Z818" s="860"/>
      <c r="AA818" s="860"/>
      <c r="AB818" s="860"/>
      <c r="AC818" s="860"/>
      <c r="AD818" s="860"/>
      <c r="AE818" s="860"/>
    </row>
    <row r="819" spans="1:31" ht="15.75" customHeight="1" x14ac:dyDescent="0.25">
      <c r="A819" s="911"/>
      <c r="B819" s="860"/>
      <c r="C819" s="860"/>
      <c r="D819" s="860"/>
      <c r="E819" s="860"/>
      <c r="F819" s="860"/>
      <c r="G819" s="868"/>
      <c r="H819" s="860"/>
      <c r="I819" s="860"/>
      <c r="J819" s="860"/>
      <c r="K819" s="860"/>
      <c r="L819" s="860"/>
      <c r="M819" s="860"/>
      <c r="N819" s="860"/>
      <c r="O819" s="860"/>
      <c r="P819" s="860"/>
      <c r="Q819" s="860"/>
      <c r="R819" s="860"/>
      <c r="S819" s="860"/>
      <c r="T819" s="860"/>
      <c r="U819" s="860"/>
      <c r="V819" s="860"/>
      <c r="W819" s="860"/>
      <c r="X819" s="860"/>
      <c r="Y819" s="860"/>
      <c r="Z819" s="860"/>
      <c r="AA819" s="860"/>
      <c r="AB819" s="860"/>
      <c r="AC819" s="860"/>
      <c r="AD819" s="860"/>
      <c r="AE819" s="860"/>
    </row>
    <row r="820" spans="1:31" ht="15.75" customHeight="1" x14ac:dyDescent="0.25">
      <c r="A820" s="911"/>
      <c r="B820" s="860"/>
      <c r="C820" s="860"/>
      <c r="D820" s="860"/>
      <c r="E820" s="860"/>
      <c r="F820" s="860"/>
      <c r="G820" s="868"/>
      <c r="H820" s="860"/>
      <c r="I820" s="860"/>
      <c r="J820" s="860"/>
      <c r="K820" s="860"/>
      <c r="L820" s="860"/>
      <c r="M820" s="860"/>
      <c r="N820" s="860"/>
      <c r="O820" s="860"/>
      <c r="P820" s="860"/>
      <c r="Q820" s="860"/>
      <c r="R820" s="860"/>
      <c r="S820" s="860"/>
      <c r="T820" s="860"/>
      <c r="U820" s="860"/>
      <c r="V820" s="860"/>
      <c r="W820" s="860"/>
      <c r="X820" s="860"/>
      <c r="Y820" s="860"/>
      <c r="Z820" s="860"/>
      <c r="AA820" s="860"/>
      <c r="AB820" s="860"/>
      <c r="AC820" s="860"/>
      <c r="AD820" s="860"/>
      <c r="AE820" s="860"/>
    </row>
    <row r="821" spans="1:31" ht="15.75" customHeight="1" x14ac:dyDescent="0.25">
      <c r="A821" s="911"/>
      <c r="B821" s="860"/>
      <c r="C821" s="860"/>
      <c r="D821" s="860"/>
      <c r="E821" s="860"/>
      <c r="F821" s="860"/>
      <c r="G821" s="868"/>
      <c r="H821" s="860"/>
      <c r="I821" s="860"/>
      <c r="J821" s="860"/>
      <c r="K821" s="860"/>
      <c r="L821" s="860"/>
      <c r="M821" s="860"/>
      <c r="N821" s="860"/>
      <c r="O821" s="860"/>
      <c r="P821" s="860"/>
      <c r="Q821" s="860"/>
      <c r="R821" s="860"/>
      <c r="S821" s="860"/>
      <c r="T821" s="860"/>
      <c r="U821" s="860"/>
      <c r="V821" s="860"/>
      <c r="W821" s="860"/>
      <c r="X821" s="860"/>
      <c r="Y821" s="860"/>
      <c r="Z821" s="860"/>
      <c r="AA821" s="860"/>
      <c r="AB821" s="860"/>
      <c r="AC821" s="860"/>
      <c r="AD821" s="860"/>
      <c r="AE821" s="860"/>
    </row>
    <row r="822" spans="1:31" ht="15.75" customHeight="1" x14ac:dyDescent="0.25">
      <c r="A822" s="911"/>
      <c r="B822" s="860"/>
      <c r="C822" s="860"/>
      <c r="D822" s="860"/>
      <c r="E822" s="860"/>
      <c r="F822" s="860"/>
      <c r="G822" s="868"/>
      <c r="H822" s="860"/>
      <c r="I822" s="860"/>
      <c r="J822" s="860"/>
      <c r="K822" s="860"/>
      <c r="L822" s="860"/>
      <c r="M822" s="860"/>
      <c r="N822" s="860"/>
      <c r="O822" s="860"/>
      <c r="P822" s="860"/>
      <c r="Q822" s="860"/>
      <c r="R822" s="860"/>
      <c r="S822" s="860"/>
      <c r="T822" s="860"/>
      <c r="U822" s="860"/>
      <c r="V822" s="860"/>
      <c r="W822" s="860"/>
      <c r="X822" s="860"/>
      <c r="Y822" s="860"/>
      <c r="Z822" s="860"/>
      <c r="AA822" s="860"/>
      <c r="AB822" s="860"/>
      <c r="AC822" s="860"/>
      <c r="AD822" s="860"/>
      <c r="AE822" s="860"/>
    </row>
    <row r="823" spans="1:31" ht="15.75" customHeight="1" x14ac:dyDescent="0.25">
      <c r="A823" s="911"/>
      <c r="B823" s="860"/>
      <c r="C823" s="860"/>
      <c r="D823" s="860"/>
      <c r="E823" s="860"/>
      <c r="F823" s="860"/>
      <c r="G823" s="868"/>
      <c r="H823" s="860"/>
      <c r="I823" s="860"/>
      <c r="J823" s="860"/>
      <c r="K823" s="860"/>
      <c r="L823" s="860"/>
      <c r="M823" s="860"/>
      <c r="N823" s="860"/>
      <c r="O823" s="860"/>
      <c r="P823" s="860"/>
      <c r="Q823" s="860"/>
      <c r="R823" s="860"/>
      <c r="S823" s="860"/>
      <c r="T823" s="860"/>
      <c r="U823" s="860"/>
      <c r="V823" s="860"/>
      <c r="W823" s="860"/>
      <c r="X823" s="860"/>
      <c r="Y823" s="860"/>
      <c r="Z823" s="860"/>
      <c r="AA823" s="860"/>
      <c r="AB823" s="860"/>
      <c r="AC823" s="860"/>
      <c r="AD823" s="860"/>
      <c r="AE823" s="860"/>
    </row>
    <row r="824" spans="1:31" ht="15.75" customHeight="1" x14ac:dyDescent="0.25">
      <c r="A824" s="911"/>
      <c r="B824" s="860"/>
      <c r="C824" s="860"/>
      <c r="D824" s="860"/>
      <c r="E824" s="860"/>
      <c r="F824" s="860"/>
      <c r="G824" s="868"/>
      <c r="H824" s="860"/>
      <c r="I824" s="860"/>
      <c r="J824" s="860"/>
      <c r="K824" s="860"/>
      <c r="L824" s="860"/>
      <c r="M824" s="860"/>
      <c r="N824" s="860"/>
      <c r="O824" s="860"/>
      <c r="P824" s="860"/>
      <c r="Q824" s="860"/>
      <c r="R824" s="860"/>
      <c r="S824" s="860"/>
      <c r="T824" s="860"/>
      <c r="U824" s="860"/>
      <c r="V824" s="860"/>
      <c r="W824" s="860"/>
      <c r="X824" s="860"/>
      <c r="Y824" s="860"/>
      <c r="Z824" s="860"/>
      <c r="AA824" s="860"/>
      <c r="AB824" s="860"/>
      <c r="AC824" s="860"/>
      <c r="AD824" s="860"/>
      <c r="AE824" s="860"/>
    </row>
    <row r="825" spans="1:31" ht="15.75" customHeight="1" x14ac:dyDescent="0.25">
      <c r="A825" s="911"/>
      <c r="B825" s="860"/>
      <c r="C825" s="860"/>
      <c r="D825" s="860"/>
      <c r="E825" s="860"/>
      <c r="F825" s="860"/>
      <c r="G825" s="868"/>
      <c r="H825" s="860"/>
      <c r="I825" s="860"/>
      <c r="J825" s="860"/>
      <c r="K825" s="860"/>
      <c r="L825" s="860"/>
      <c r="M825" s="860"/>
      <c r="N825" s="860"/>
      <c r="O825" s="860"/>
      <c r="P825" s="860"/>
      <c r="Q825" s="860"/>
      <c r="R825" s="860"/>
      <c r="S825" s="860"/>
      <c r="T825" s="860"/>
      <c r="U825" s="860"/>
      <c r="V825" s="860"/>
      <c r="W825" s="860"/>
      <c r="X825" s="860"/>
      <c r="Y825" s="860"/>
      <c r="Z825" s="860"/>
      <c r="AA825" s="860"/>
      <c r="AB825" s="860"/>
      <c r="AC825" s="860"/>
      <c r="AD825" s="860"/>
      <c r="AE825" s="860"/>
    </row>
    <row r="826" spans="1:31" ht="15.75" customHeight="1" x14ac:dyDescent="0.25">
      <c r="A826" s="911"/>
      <c r="B826" s="860"/>
      <c r="C826" s="860"/>
      <c r="D826" s="860"/>
      <c r="E826" s="860"/>
      <c r="F826" s="860"/>
      <c r="G826" s="868"/>
      <c r="H826" s="860"/>
      <c r="I826" s="860"/>
      <c r="J826" s="860"/>
      <c r="K826" s="860"/>
      <c r="L826" s="860"/>
      <c r="M826" s="860"/>
      <c r="N826" s="860"/>
      <c r="O826" s="860"/>
      <c r="P826" s="860"/>
      <c r="Q826" s="860"/>
      <c r="R826" s="860"/>
      <c r="S826" s="860"/>
      <c r="T826" s="860"/>
      <c r="U826" s="860"/>
      <c r="V826" s="860"/>
      <c r="W826" s="860"/>
      <c r="X826" s="860"/>
      <c r="Y826" s="860"/>
      <c r="Z826" s="860"/>
      <c r="AA826" s="860"/>
      <c r="AB826" s="860"/>
      <c r="AC826" s="860"/>
      <c r="AD826" s="860"/>
      <c r="AE826" s="860"/>
    </row>
    <row r="827" spans="1:31" ht="15.75" customHeight="1" x14ac:dyDescent="0.25">
      <c r="A827" s="911"/>
      <c r="B827" s="860"/>
      <c r="C827" s="860"/>
      <c r="D827" s="860"/>
      <c r="E827" s="860"/>
      <c r="F827" s="860"/>
      <c r="G827" s="868"/>
      <c r="H827" s="860"/>
      <c r="I827" s="860"/>
      <c r="J827" s="860"/>
      <c r="K827" s="860"/>
      <c r="L827" s="860"/>
      <c r="M827" s="860"/>
      <c r="N827" s="860"/>
      <c r="O827" s="860"/>
      <c r="P827" s="860"/>
      <c r="Q827" s="860"/>
      <c r="R827" s="860"/>
      <c r="S827" s="860"/>
      <c r="T827" s="860"/>
      <c r="U827" s="860"/>
      <c r="V827" s="860"/>
      <c r="W827" s="860"/>
      <c r="X827" s="860"/>
      <c r="Y827" s="860"/>
      <c r="Z827" s="860"/>
      <c r="AA827" s="860"/>
      <c r="AB827" s="860"/>
      <c r="AC827" s="860"/>
      <c r="AD827" s="860"/>
      <c r="AE827" s="860"/>
    </row>
    <row r="828" spans="1:31" ht="15.75" customHeight="1" x14ac:dyDescent="0.25">
      <c r="A828" s="911"/>
      <c r="B828" s="860"/>
      <c r="C828" s="860"/>
      <c r="D828" s="860"/>
      <c r="E828" s="860"/>
      <c r="F828" s="860"/>
      <c r="G828" s="868"/>
      <c r="H828" s="860"/>
      <c r="I828" s="860"/>
      <c r="J828" s="860"/>
      <c r="K828" s="860"/>
      <c r="L828" s="860"/>
      <c r="M828" s="860"/>
      <c r="N828" s="860"/>
      <c r="O828" s="860"/>
      <c r="P828" s="860"/>
      <c r="Q828" s="860"/>
      <c r="R828" s="860"/>
      <c r="S828" s="860"/>
      <c r="T828" s="860"/>
      <c r="U828" s="860"/>
      <c r="V828" s="860"/>
      <c r="W828" s="860"/>
      <c r="X828" s="860"/>
      <c r="Y828" s="860"/>
      <c r="Z828" s="860"/>
      <c r="AA828" s="860"/>
      <c r="AB828" s="860"/>
      <c r="AC828" s="860"/>
      <c r="AD828" s="860"/>
      <c r="AE828" s="860"/>
    </row>
    <row r="829" spans="1:31" ht="15.75" customHeight="1" x14ac:dyDescent="0.25">
      <c r="A829" s="911"/>
      <c r="B829" s="860"/>
      <c r="C829" s="860"/>
      <c r="D829" s="860"/>
      <c r="E829" s="860"/>
      <c r="F829" s="860"/>
      <c r="G829" s="868"/>
      <c r="H829" s="860"/>
      <c r="I829" s="860"/>
      <c r="J829" s="860"/>
      <c r="K829" s="860"/>
      <c r="L829" s="860"/>
      <c r="M829" s="860"/>
      <c r="N829" s="860"/>
      <c r="O829" s="860"/>
      <c r="P829" s="860"/>
      <c r="Q829" s="860"/>
      <c r="R829" s="860"/>
      <c r="S829" s="860"/>
      <c r="T829" s="860"/>
      <c r="U829" s="860"/>
      <c r="V829" s="860"/>
      <c r="W829" s="860"/>
      <c r="X829" s="860"/>
      <c r="Y829" s="860"/>
      <c r="Z829" s="860"/>
      <c r="AA829" s="860"/>
      <c r="AB829" s="860"/>
      <c r="AC829" s="860"/>
      <c r="AD829" s="860"/>
      <c r="AE829" s="860"/>
    </row>
    <row r="830" spans="1:31" ht="15.75" customHeight="1" x14ac:dyDescent="0.25">
      <c r="A830" s="911"/>
      <c r="B830" s="860"/>
      <c r="C830" s="860"/>
      <c r="D830" s="860"/>
      <c r="E830" s="860"/>
      <c r="F830" s="860"/>
      <c r="G830" s="868"/>
      <c r="H830" s="860"/>
      <c r="I830" s="860"/>
      <c r="J830" s="860"/>
      <c r="K830" s="860"/>
      <c r="L830" s="860"/>
      <c r="M830" s="860"/>
      <c r="N830" s="860"/>
      <c r="O830" s="860"/>
      <c r="P830" s="860"/>
      <c r="Q830" s="860"/>
      <c r="R830" s="860"/>
      <c r="S830" s="860"/>
      <c r="T830" s="860"/>
      <c r="U830" s="860"/>
      <c r="V830" s="860"/>
      <c r="W830" s="860"/>
      <c r="X830" s="860"/>
      <c r="Y830" s="860"/>
      <c r="Z830" s="860"/>
      <c r="AA830" s="860"/>
      <c r="AB830" s="860"/>
      <c r="AC830" s="860"/>
      <c r="AD830" s="860"/>
      <c r="AE830" s="860"/>
    </row>
    <row r="831" spans="1:31" ht="15.75" customHeight="1" x14ac:dyDescent="0.25">
      <c r="A831" s="911"/>
      <c r="B831" s="860"/>
      <c r="C831" s="860"/>
      <c r="D831" s="860"/>
      <c r="E831" s="860"/>
      <c r="F831" s="860"/>
      <c r="G831" s="868"/>
      <c r="H831" s="860"/>
      <c r="I831" s="860"/>
      <c r="J831" s="860"/>
      <c r="K831" s="860"/>
      <c r="L831" s="860"/>
      <c r="M831" s="860"/>
      <c r="N831" s="860"/>
      <c r="O831" s="860"/>
      <c r="P831" s="860"/>
      <c r="Q831" s="860"/>
      <c r="R831" s="860"/>
      <c r="S831" s="860"/>
      <c r="T831" s="860"/>
      <c r="U831" s="860"/>
      <c r="V831" s="860"/>
      <c r="W831" s="860"/>
      <c r="X831" s="860"/>
      <c r="Y831" s="860"/>
      <c r="Z831" s="860"/>
      <c r="AA831" s="860"/>
      <c r="AB831" s="860"/>
      <c r="AC831" s="860"/>
      <c r="AD831" s="860"/>
      <c r="AE831" s="860"/>
    </row>
    <row r="832" spans="1:31" ht="15.75" customHeight="1" x14ac:dyDescent="0.25">
      <c r="A832" s="911"/>
      <c r="B832" s="860"/>
      <c r="C832" s="860"/>
      <c r="D832" s="860"/>
      <c r="E832" s="860"/>
      <c r="F832" s="860"/>
      <c r="G832" s="868"/>
      <c r="H832" s="860"/>
      <c r="I832" s="860"/>
      <c r="J832" s="860"/>
      <c r="K832" s="860"/>
      <c r="L832" s="860"/>
      <c r="M832" s="860"/>
      <c r="N832" s="860"/>
      <c r="O832" s="860"/>
      <c r="P832" s="860"/>
      <c r="Q832" s="860"/>
      <c r="R832" s="860"/>
      <c r="S832" s="860"/>
      <c r="T832" s="860"/>
      <c r="U832" s="860"/>
      <c r="V832" s="860"/>
      <c r="W832" s="860"/>
      <c r="X832" s="860"/>
      <c r="Y832" s="860"/>
      <c r="Z832" s="860"/>
      <c r="AA832" s="860"/>
      <c r="AB832" s="860"/>
      <c r="AC832" s="860"/>
      <c r="AD832" s="860"/>
      <c r="AE832" s="860"/>
    </row>
    <row r="833" spans="1:31" ht="15.75" customHeight="1" x14ac:dyDescent="0.25">
      <c r="A833" s="911"/>
      <c r="B833" s="860"/>
      <c r="C833" s="860"/>
      <c r="D833" s="860"/>
      <c r="E833" s="860"/>
      <c r="F833" s="860"/>
      <c r="G833" s="868"/>
      <c r="H833" s="860"/>
      <c r="I833" s="860"/>
      <c r="J833" s="860"/>
      <c r="K833" s="860"/>
      <c r="L833" s="860"/>
      <c r="M833" s="860"/>
      <c r="N833" s="860"/>
      <c r="O833" s="860"/>
      <c r="P833" s="860"/>
      <c r="Q833" s="860"/>
      <c r="R833" s="860"/>
      <c r="S833" s="860"/>
      <c r="T833" s="860"/>
      <c r="U833" s="860"/>
      <c r="V833" s="860"/>
      <c r="W833" s="860"/>
      <c r="X833" s="860"/>
      <c r="Y833" s="860"/>
      <c r="Z833" s="860"/>
      <c r="AA833" s="860"/>
      <c r="AB833" s="860"/>
      <c r="AC833" s="860"/>
      <c r="AD833" s="860"/>
      <c r="AE833" s="860"/>
    </row>
    <row r="834" spans="1:31" ht="15.75" customHeight="1" x14ac:dyDescent="0.25">
      <c r="A834" s="911"/>
      <c r="B834" s="860"/>
      <c r="C834" s="860"/>
      <c r="D834" s="860"/>
      <c r="E834" s="860"/>
      <c r="F834" s="860"/>
      <c r="G834" s="868"/>
      <c r="H834" s="860"/>
      <c r="I834" s="860"/>
      <c r="J834" s="860"/>
      <c r="K834" s="860"/>
      <c r="L834" s="860"/>
      <c r="M834" s="860"/>
      <c r="N834" s="860"/>
      <c r="O834" s="860"/>
      <c r="P834" s="860"/>
      <c r="Q834" s="860"/>
      <c r="R834" s="860"/>
      <c r="S834" s="860"/>
      <c r="T834" s="860"/>
      <c r="U834" s="860"/>
      <c r="V834" s="860"/>
      <c r="W834" s="860"/>
      <c r="X834" s="860"/>
      <c r="Y834" s="860"/>
      <c r="Z834" s="860"/>
      <c r="AA834" s="860"/>
      <c r="AB834" s="860"/>
      <c r="AC834" s="860"/>
      <c r="AD834" s="860"/>
      <c r="AE834" s="860"/>
    </row>
    <row r="835" spans="1:31" ht="15.75" customHeight="1" x14ac:dyDescent="0.25">
      <c r="A835" s="911"/>
      <c r="B835" s="860"/>
      <c r="C835" s="860"/>
      <c r="D835" s="860"/>
      <c r="E835" s="860"/>
      <c r="F835" s="860"/>
      <c r="G835" s="868"/>
      <c r="H835" s="860"/>
      <c r="I835" s="860"/>
      <c r="J835" s="860"/>
      <c r="K835" s="860"/>
      <c r="L835" s="860"/>
      <c r="M835" s="860"/>
      <c r="N835" s="860"/>
      <c r="O835" s="860"/>
      <c r="P835" s="860"/>
      <c r="Q835" s="860"/>
      <c r="R835" s="860"/>
      <c r="S835" s="860"/>
      <c r="T835" s="860"/>
      <c r="U835" s="860"/>
      <c r="V835" s="860"/>
      <c r="W835" s="860"/>
      <c r="X835" s="860"/>
      <c r="Y835" s="860"/>
      <c r="Z835" s="860"/>
      <c r="AA835" s="860"/>
      <c r="AB835" s="860"/>
      <c r="AC835" s="860"/>
      <c r="AD835" s="860"/>
      <c r="AE835" s="860"/>
    </row>
    <row r="836" spans="1:31" ht="15.75" customHeight="1" x14ac:dyDescent="0.25">
      <c r="A836" s="911"/>
      <c r="B836" s="860"/>
      <c r="C836" s="860"/>
      <c r="D836" s="860"/>
      <c r="E836" s="860"/>
      <c r="F836" s="860"/>
      <c r="G836" s="868"/>
      <c r="H836" s="860"/>
      <c r="I836" s="860"/>
      <c r="J836" s="860"/>
      <c r="K836" s="860"/>
      <c r="L836" s="860"/>
      <c r="M836" s="860"/>
      <c r="N836" s="860"/>
      <c r="O836" s="860"/>
      <c r="P836" s="860"/>
      <c r="Q836" s="860"/>
      <c r="R836" s="860"/>
      <c r="S836" s="860"/>
      <c r="T836" s="860"/>
      <c r="U836" s="860"/>
      <c r="V836" s="860"/>
      <c r="W836" s="860"/>
      <c r="X836" s="860"/>
      <c r="Y836" s="860"/>
      <c r="Z836" s="860"/>
      <c r="AA836" s="860"/>
      <c r="AB836" s="860"/>
      <c r="AC836" s="860"/>
      <c r="AD836" s="860"/>
      <c r="AE836" s="860"/>
    </row>
    <row r="837" spans="1:31" ht="15.75" customHeight="1" x14ac:dyDescent="0.25">
      <c r="A837" s="911"/>
      <c r="B837" s="860"/>
      <c r="C837" s="860"/>
      <c r="D837" s="860"/>
      <c r="E837" s="860"/>
      <c r="F837" s="860"/>
      <c r="G837" s="868"/>
      <c r="H837" s="860"/>
      <c r="I837" s="860"/>
      <c r="J837" s="860"/>
      <c r="K837" s="860"/>
      <c r="L837" s="860"/>
      <c r="M837" s="860"/>
      <c r="N837" s="860"/>
      <c r="O837" s="860"/>
      <c r="P837" s="860"/>
      <c r="Q837" s="860"/>
      <c r="R837" s="860"/>
      <c r="S837" s="860"/>
      <c r="T837" s="860"/>
      <c r="U837" s="860"/>
      <c r="V837" s="860"/>
      <c r="W837" s="860"/>
      <c r="X837" s="860"/>
      <c r="Y837" s="860"/>
      <c r="Z837" s="860"/>
      <c r="AA837" s="860"/>
      <c r="AB837" s="860"/>
      <c r="AC837" s="860"/>
      <c r="AD837" s="860"/>
      <c r="AE837" s="860"/>
    </row>
    <row r="838" spans="1:31" ht="15.75" customHeight="1" x14ac:dyDescent="0.25">
      <c r="A838" s="911"/>
      <c r="B838" s="860"/>
      <c r="C838" s="860"/>
      <c r="D838" s="860"/>
      <c r="E838" s="860"/>
      <c r="F838" s="860"/>
      <c r="G838" s="868"/>
      <c r="H838" s="860"/>
      <c r="I838" s="860"/>
      <c r="J838" s="860"/>
      <c r="K838" s="860"/>
      <c r="L838" s="860"/>
      <c r="M838" s="860"/>
      <c r="N838" s="860"/>
      <c r="O838" s="860"/>
      <c r="P838" s="860"/>
      <c r="Q838" s="860"/>
      <c r="R838" s="860"/>
      <c r="S838" s="860"/>
      <c r="T838" s="860"/>
      <c r="U838" s="860"/>
      <c r="V838" s="860"/>
      <c r="W838" s="860"/>
      <c r="X838" s="860"/>
      <c r="Y838" s="860"/>
      <c r="Z838" s="860"/>
      <c r="AA838" s="860"/>
      <c r="AB838" s="860"/>
      <c r="AC838" s="860"/>
      <c r="AD838" s="860"/>
      <c r="AE838" s="860"/>
    </row>
    <row r="839" spans="1:31" ht="15.75" customHeight="1" x14ac:dyDescent="0.25">
      <c r="A839" s="911"/>
      <c r="B839" s="860"/>
      <c r="C839" s="860"/>
      <c r="D839" s="860"/>
      <c r="E839" s="860"/>
      <c r="F839" s="860"/>
      <c r="G839" s="868"/>
      <c r="H839" s="860"/>
      <c r="I839" s="860"/>
      <c r="J839" s="860"/>
      <c r="K839" s="860"/>
      <c r="L839" s="860"/>
      <c r="M839" s="860"/>
      <c r="N839" s="860"/>
      <c r="O839" s="860"/>
      <c r="P839" s="860"/>
      <c r="Q839" s="860"/>
      <c r="R839" s="860"/>
      <c r="S839" s="860"/>
      <c r="T839" s="860"/>
      <c r="U839" s="860"/>
      <c r="V839" s="860"/>
      <c r="W839" s="860"/>
      <c r="X839" s="860"/>
      <c r="Y839" s="860"/>
      <c r="Z839" s="860"/>
      <c r="AA839" s="860"/>
      <c r="AB839" s="860"/>
      <c r="AC839" s="860"/>
      <c r="AD839" s="860"/>
      <c r="AE839" s="860"/>
    </row>
    <row r="840" spans="1:31" ht="15.75" customHeight="1" x14ac:dyDescent="0.25">
      <c r="A840" s="911"/>
      <c r="B840" s="860"/>
      <c r="C840" s="860"/>
      <c r="D840" s="860"/>
      <c r="E840" s="860"/>
      <c r="F840" s="860"/>
      <c r="G840" s="868"/>
      <c r="H840" s="860"/>
      <c r="I840" s="860"/>
      <c r="J840" s="860"/>
      <c r="K840" s="860"/>
      <c r="L840" s="860"/>
      <c r="M840" s="860"/>
      <c r="N840" s="860"/>
      <c r="O840" s="860"/>
      <c r="P840" s="860"/>
      <c r="Q840" s="860"/>
      <c r="R840" s="860"/>
      <c r="S840" s="860"/>
      <c r="T840" s="860"/>
      <c r="U840" s="860"/>
      <c r="V840" s="860"/>
      <c r="W840" s="860"/>
      <c r="X840" s="860"/>
      <c r="Y840" s="860"/>
      <c r="Z840" s="860"/>
      <c r="AA840" s="860"/>
      <c r="AB840" s="860"/>
      <c r="AC840" s="860"/>
      <c r="AD840" s="860"/>
      <c r="AE840" s="860"/>
    </row>
    <row r="841" spans="1:31" ht="15.75" customHeight="1" x14ac:dyDescent="0.25">
      <c r="A841" s="911"/>
      <c r="B841" s="860"/>
      <c r="C841" s="860"/>
      <c r="D841" s="860"/>
      <c r="E841" s="860"/>
      <c r="F841" s="860"/>
      <c r="G841" s="868"/>
      <c r="H841" s="860"/>
      <c r="I841" s="860"/>
      <c r="J841" s="860"/>
      <c r="K841" s="860"/>
      <c r="L841" s="860"/>
      <c r="M841" s="860"/>
      <c r="N841" s="860"/>
      <c r="O841" s="860"/>
      <c r="P841" s="860"/>
      <c r="Q841" s="860"/>
      <c r="R841" s="860"/>
      <c r="S841" s="860"/>
      <c r="T841" s="860"/>
      <c r="U841" s="860"/>
      <c r="V841" s="860"/>
      <c r="W841" s="860"/>
      <c r="X841" s="860"/>
      <c r="Y841" s="860"/>
      <c r="Z841" s="860"/>
      <c r="AA841" s="860"/>
      <c r="AB841" s="860"/>
      <c r="AC841" s="860"/>
      <c r="AD841" s="860"/>
      <c r="AE841" s="860"/>
    </row>
    <row r="842" spans="1:31" ht="15.75" customHeight="1" x14ac:dyDescent="0.25">
      <c r="A842" s="911"/>
      <c r="B842" s="860"/>
      <c r="C842" s="860"/>
      <c r="D842" s="860"/>
      <c r="E842" s="860"/>
      <c r="F842" s="860"/>
      <c r="G842" s="868"/>
      <c r="H842" s="860"/>
      <c r="I842" s="860"/>
      <c r="J842" s="860"/>
      <c r="K842" s="860"/>
      <c r="L842" s="860"/>
      <c r="M842" s="860"/>
      <c r="N842" s="860"/>
      <c r="O842" s="860"/>
      <c r="P842" s="860"/>
      <c r="Q842" s="860"/>
      <c r="R842" s="860"/>
      <c r="S842" s="860"/>
      <c r="T842" s="860"/>
      <c r="U842" s="860"/>
      <c r="V842" s="860"/>
      <c r="W842" s="860"/>
      <c r="X842" s="860"/>
      <c r="Y842" s="860"/>
      <c r="Z842" s="860"/>
      <c r="AA842" s="860"/>
      <c r="AB842" s="860"/>
      <c r="AC842" s="860"/>
      <c r="AD842" s="860"/>
      <c r="AE842" s="860"/>
    </row>
    <row r="843" spans="1:31" ht="15.75" customHeight="1" x14ac:dyDescent="0.25">
      <c r="A843" s="911"/>
      <c r="B843" s="860"/>
      <c r="C843" s="860"/>
      <c r="D843" s="860"/>
      <c r="E843" s="860"/>
      <c r="F843" s="860"/>
      <c r="G843" s="868"/>
      <c r="H843" s="860"/>
      <c r="I843" s="860"/>
      <c r="J843" s="860"/>
      <c r="K843" s="860"/>
      <c r="L843" s="860"/>
      <c r="M843" s="860"/>
      <c r="N843" s="860"/>
      <c r="O843" s="860"/>
      <c r="P843" s="860"/>
      <c r="Q843" s="860"/>
      <c r="R843" s="860"/>
      <c r="S843" s="860"/>
      <c r="T843" s="860"/>
      <c r="U843" s="860"/>
      <c r="V843" s="860"/>
      <c r="W843" s="860"/>
      <c r="X843" s="860"/>
      <c r="Y843" s="860"/>
      <c r="Z843" s="860"/>
      <c r="AA843" s="860"/>
      <c r="AB843" s="860"/>
      <c r="AC843" s="860"/>
      <c r="AD843" s="860"/>
      <c r="AE843" s="860"/>
    </row>
    <row r="844" spans="1:31" ht="15.75" customHeight="1" x14ac:dyDescent="0.25">
      <c r="A844" s="911"/>
      <c r="B844" s="860"/>
      <c r="C844" s="860"/>
      <c r="D844" s="860"/>
      <c r="E844" s="860"/>
      <c r="F844" s="860"/>
      <c r="G844" s="868"/>
      <c r="H844" s="860"/>
      <c r="I844" s="860"/>
      <c r="J844" s="860"/>
      <c r="K844" s="860"/>
      <c r="L844" s="860"/>
      <c r="M844" s="860"/>
      <c r="N844" s="860"/>
      <c r="O844" s="860"/>
      <c r="P844" s="860"/>
      <c r="Q844" s="860"/>
      <c r="R844" s="860"/>
      <c r="S844" s="860"/>
      <c r="T844" s="860"/>
      <c r="U844" s="860"/>
      <c r="V844" s="860"/>
      <c r="W844" s="860"/>
      <c r="X844" s="860"/>
      <c r="Y844" s="860"/>
      <c r="Z844" s="860"/>
      <c r="AA844" s="860"/>
      <c r="AB844" s="860"/>
      <c r="AC844" s="860"/>
      <c r="AD844" s="860"/>
      <c r="AE844" s="860"/>
    </row>
    <row r="845" spans="1:31" ht="15.75" customHeight="1" x14ac:dyDescent="0.25">
      <c r="A845" s="911"/>
      <c r="B845" s="860"/>
      <c r="C845" s="860"/>
      <c r="D845" s="860"/>
      <c r="E845" s="860"/>
      <c r="F845" s="860"/>
      <c r="G845" s="868"/>
      <c r="H845" s="860"/>
      <c r="I845" s="860"/>
      <c r="J845" s="860"/>
      <c r="K845" s="860"/>
      <c r="L845" s="860"/>
      <c r="M845" s="860"/>
      <c r="N845" s="860"/>
      <c r="O845" s="860"/>
      <c r="P845" s="860"/>
      <c r="Q845" s="860"/>
      <c r="R845" s="860"/>
      <c r="S845" s="860"/>
      <c r="T845" s="860"/>
      <c r="U845" s="860"/>
      <c r="V845" s="860"/>
      <c r="W845" s="860"/>
      <c r="X845" s="860"/>
      <c r="Y845" s="860"/>
      <c r="Z845" s="860"/>
      <c r="AA845" s="860"/>
      <c r="AB845" s="860"/>
      <c r="AC845" s="860"/>
      <c r="AD845" s="860"/>
      <c r="AE845" s="860"/>
    </row>
    <row r="846" spans="1:31" ht="15.75" customHeight="1" x14ac:dyDescent="0.25">
      <c r="A846" s="911"/>
      <c r="B846" s="860"/>
      <c r="C846" s="860"/>
      <c r="D846" s="860"/>
      <c r="E846" s="860"/>
      <c r="F846" s="860"/>
      <c r="G846" s="868"/>
      <c r="H846" s="860"/>
      <c r="I846" s="860"/>
      <c r="J846" s="860"/>
      <c r="K846" s="860"/>
      <c r="L846" s="860"/>
      <c r="M846" s="860"/>
      <c r="N846" s="860"/>
      <c r="O846" s="860"/>
      <c r="P846" s="860"/>
      <c r="Q846" s="860"/>
      <c r="R846" s="860"/>
      <c r="S846" s="860"/>
      <c r="T846" s="860"/>
      <c r="U846" s="860"/>
      <c r="V846" s="860"/>
      <c r="W846" s="860"/>
      <c r="X846" s="860"/>
      <c r="Y846" s="860"/>
      <c r="Z846" s="860"/>
      <c r="AA846" s="860"/>
      <c r="AB846" s="860"/>
      <c r="AC846" s="860"/>
      <c r="AD846" s="860"/>
      <c r="AE846" s="860"/>
    </row>
    <row r="847" spans="1:31" ht="15.75" customHeight="1" x14ac:dyDescent="0.25">
      <c r="A847" s="911"/>
      <c r="B847" s="860"/>
      <c r="C847" s="860"/>
      <c r="D847" s="860"/>
      <c r="E847" s="860"/>
      <c r="F847" s="860"/>
      <c r="G847" s="868"/>
      <c r="H847" s="860"/>
      <c r="I847" s="860"/>
      <c r="J847" s="860"/>
      <c r="K847" s="860"/>
      <c r="L847" s="860"/>
      <c r="M847" s="860"/>
      <c r="N847" s="860"/>
      <c r="O847" s="860"/>
      <c r="P847" s="860"/>
      <c r="Q847" s="860"/>
      <c r="R847" s="860"/>
      <c r="S847" s="860"/>
      <c r="T847" s="860"/>
      <c r="U847" s="860"/>
      <c r="V847" s="860"/>
      <c r="W847" s="860"/>
      <c r="X847" s="860"/>
      <c r="Y847" s="860"/>
      <c r="Z847" s="860"/>
      <c r="AA847" s="860"/>
      <c r="AB847" s="860"/>
      <c r="AC847" s="860"/>
      <c r="AD847" s="860"/>
      <c r="AE847" s="860"/>
    </row>
    <row r="848" spans="1:31" ht="15.75" customHeight="1" x14ac:dyDescent="0.25">
      <c r="A848" s="911"/>
      <c r="B848" s="860"/>
      <c r="C848" s="860"/>
      <c r="D848" s="860"/>
      <c r="E848" s="860"/>
      <c r="F848" s="860"/>
      <c r="G848" s="868"/>
      <c r="H848" s="860"/>
      <c r="I848" s="860"/>
      <c r="J848" s="860"/>
      <c r="K848" s="860"/>
      <c r="L848" s="860"/>
      <c r="M848" s="860"/>
      <c r="N848" s="860"/>
      <c r="O848" s="860"/>
      <c r="P848" s="860"/>
      <c r="Q848" s="860"/>
      <c r="R848" s="860"/>
      <c r="S848" s="860"/>
      <c r="T848" s="860"/>
      <c r="U848" s="860"/>
      <c r="V848" s="860"/>
      <c r="W848" s="860"/>
      <c r="X848" s="860"/>
      <c r="Y848" s="860"/>
      <c r="Z848" s="860"/>
      <c r="AA848" s="860"/>
      <c r="AB848" s="860"/>
      <c r="AC848" s="860"/>
      <c r="AD848" s="860"/>
      <c r="AE848" s="860"/>
    </row>
    <row r="849" spans="1:31" ht="15.75" customHeight="1" x14ac:dyDescent="0.25">
      <c r="A849" s="911"/>
      <c r="B849" s="860"/>
      <c r="C849" s="860"/>
      <c r="D849" s="860"/>
      <c r="E849" s="860"/>
      <c r="F849" s="860"/>
      <c r="G849" s="868"/>
      <c r="H849" s="860"/>
      <c r="I849" s="860"/>
      <c r="J849" s="860"/>
      <c r="K849" s="860"/>
      <c r="L849" s="860"/>
      <c r="M849" s="860"/>
      <c r="N849" s="860"/>
      <c r="O849" s="860"/>
      <c r="P849" s="860"/>
      <c r="Q849" s="860"/>
      <c r="R849" s="860"/>
      <c r="S849" s="860"/>
      <c r="T849" s="860"/>
      <c r="U849" s="860"/>
      <c r="V849" s="860"/>
      <c r="W849" s="860"/>
      <c r="X849" s="860"/>
      <c r="Y849" s="860"/>
      <c r="Z849" s="860"/>
      <c r="AA849" s="860"/>
      <c r="AB849" s="860"/>
      <c r="AC849" s="860"/>
      <c r="AD849" s="860"/>
      <c r="AE849" s="860"/>
    </row>
    <row r="850" spans="1:31" ht="15.75" customHeight="1" x14ac:dyDescent="0.25">
      <c r="A850" s="911"/>
      <c r="B850" s="860"/>
      <c r="C850" s="860"/>
      <c r="D850" s="860"/>
      <c r="E850" s="860"/>
      <c r="F850" s="860"/>
      <c r="G850" s="868"/>
      <c r="H850" s="860"/>
      <c r="I850" s="860"/>
      <c r="J850" s="860"/>
      <c r="K850" s="860"/>
      <c r="L850" s="860"/>
      <c r="M850" s="860"/>
      <c r="N850" s="860"/>
      <c r="O850" s="860"/>
      <c r="P850" s="860"/>
      <c r="Q850" s="860"/>
      <c r="R850" s="860"/>
      <c r="S850" s="860"/>
      <c r="T850" s="860"/>
      <c r="U850" s="860"/>
      <c r="V850" s="860"/>
      <c r="W850" s="860"/>
      <c r="X850" s="860"/>
      <c r="Y850" s="860"/>
      <c r="Z850" s="860"/>
      <c r="AA850" s="860"/>
      <c r="AB850" s="860"/>
      <c r="AC850" s="860"/>
      <c r="AD850" s="860"/>
      <c r="AE850" s="860"/>
    </row>
    <row r="851" spans="1:31" ht="15.75" customHeight="1" x14ac:dyDescent="0.25">
      <c r="A851" s="911"/>
      <c r="B851" s="860"/>
      <c r="C851" s="860"/>
      <c r="D851" s="860"/>
      <c r="E851" s="860"/>
      <c r="F851" s="860"/>
      <c r="G851" s="868"/>
      <c r="H851" s="860"/>
      <c r="I851" s="860"/>
      <c r="J851" s="860"/>
      <c r="K851" s="860"/>
      <c r="L851" s="860"/>
      <c r="M851" s="860"/>
      <c r="N851" s="860"/>
      <c r="O851" s="860"/>
      <c r="P851" s="860"/>
      <c r="Q851" s="860"/>
      <c r="R851" s="860"/>
      <c r="S851" s="860"/>
      <c r="T851" s="860"/>
      <c r="U851" s="860"/>
      <c r="V851" s="860"/>
      <c r="W851" s="860"/>
      <c r="X851" s="860"/>
      <c r="Y851" s="860"/>
      <c r="Z851" s="860"/>
      <c r="AA851" s="860"/>
      <c r="AB851" s="860"/>
      <c r="AC851" s="860"/>
      <c r="AD851" s="860"/>
      <c r="AE851" s="860"/>
    </row>
    <row r="852" spans="1:31" ht="15.75" customHeight="1" x14ac:dyDescent="0.25">
      <c r="A852" s="911"/>
      <c r="B852" s="860"/>
      <c r="C852" s="860"/>
      <c r="D852" s="860"/>
      <c r="E852" s="860"/>
      <c r="F852" s="860"/>
      <c r="G852" s="868"/>
      <c r="H852" s="860"/>
      <c r="I852" s="860"/>
      <c r="J852" s="860"/>
      <c r="K852" s="860"/>
      <c r="L852" s="860"/>
      <c r="M852" s="860"/>
      <c r="N852" s="860"/>
      <c r="O852" s="860"/>
      <c r="P852" s="860"/>
      <c r="Q852" s="860"/>
      <c r="R852" s="860"/>
      <c r="S852" s="860"/>
      <c r="T852" s="860"/>
      <c r="U852" s="860"/>
      <c r="V852" s="860"/>
      <c r="W852" s="860"/>
      <c r="X852" s="860"/>
      <c r="Y852" s="860"/>
      <c r="Z852" s="860"/>
      <c r="AA852" s="860"/>
      <c r="AB852" s="860"/>
      <c r="AC852" s="860"/>
      <c r="AD852" s="860"/>
      <c r="AE852" s="860"/>
    </row>
    <row r="853" spans="1:31" ht="15.75" customHeight="1" x14ac:dyDescent="0.25">
      <c r="A853" s="911"/>
      <c r="B853" s="860"/>
      <c r="C853" s="860"/>
      <c r="D853" s="860"/>
      <c r="E853" s="860"/>
      <c r="F853" s="860"/>
      <c r="G853" s="868"/>
      <c r="H853" s="860"/>
      <c r="I853" s="860"/>
      <c r="J853" s="860"/>
      <c r="K853" s="860"/>
      <c r="L853" s="860"/>
      <c r="M853" s="860"/>
      <c r="N853" s="860"/>
      <c r="O853" s="860"/>
      <c r="P853" s="860"/>
      <c r="Q853" s="860"/>
      <c r="R853" s="860"/>
      <c r="S853" s="860"/>
      <c r="T853" s="860"/>
      <c r="U853" s="860"/>
      <c r="V853" s="860"/>
      <c r="W853" s="860"/>
      <c r="X853" s="860"/>
      <c r="Y853" s="860"/>
      <c r="Z853" s="860"/>
      <c r="AA853" s="860"/>
      <c r="AB853" s="860"/>
      <c r="AC853" s="860"/>
      <c r="AD853" s="860"/>
      <c r="AE853" s="860"/>
    </row>
    <row r="854" spans="1:31" ht="15.75" customHeight="1" x14ac:dyDescent="0.25">
      <c r="A854" s="911"/>
      <c r="B854" s="860"/>
      <c r="C854" s="860"/>
      <c r="D854" s="860"/>
      <c r="E854" s="860"/>
      <c r="F854" s="860"/>
      <c r="G854" s="868"/>
      <c r="H854" s="860"/>
      <c r="I854" s="860"/>
      <c r="J854" s="860"/>
      <c r="K854" s="860"/>
      <c r="L854" s="860"/>
      <c r="M854" s="860"/>
      <c r="N854" s="860"/>
      <c r="O854" s="860"/>
      <c r="P854" s="860"/>
      <c r="Q854" s="860"/>
      <c r="R854" s="860"/>
      <c r="S854" s="860"/>
      <c r="T854" s="860"/>
      <c r="U854" s="860"/>
      <c r="V854" s="860"/>
      <c r="W854" s="860"/>
      <c r="X854" s="860"/>
      <c r="Y854" s="860"/>
      <c r="Z854" s="860"/>
      <c r="AA854" s="860"/>
      <c r="AB854" s="860"/>
      <c r="AC854" s="860"/>
      <c r="AD854" s="860"/>
      <c r="AE854" s="860"/>
    </row>
    <row r="855" spans="1:31" ht="15.75" customHeight="1" x14ac:dyDescent="0.25">
      <c r="A855" s="911"/>
      <c r="B855" s="860"/>
      <c r="C855" s="860"/>
      <c r="D855" s="860"/>
      <c r="E855" s="860"/>
      <c r="F855" s="860"/>
      <c r="G855" s="868"/>
      <c r="H855" s="860"/>
      <c r="I855" s="860"/>
      <c r="J855" s="860"/>
      <c r="K855" s="860"/>
      <c r="L855" s="860"/>
      <c r="M855" s="860"/>
      <c r="N855" s="860"/>
      <c r="O855" s="860"/>
      <c r="P855" s="860"/>
      <c r="Q855" s="860"/>
      <c r="R855" s="860"/>
      <c r="S855" s="860"/>
      <c r="T855" s="860"/>
      <c r="U855" s="860"/>
      <c r="V855" s="860"/>
      <c r="W855" s="860"/>
      <c r="X855" s="860"/>
      <c r="Y855" s="860"/>
      <c r="Z855" s="860"/>
      <c r="AA855" s="860"/>
      <c r="AB855" s="860"/>
      <c r="AC855" s="860"/>
      <c r="AD855" s="860"/>
      <c r="AE855" s="860"/>
    </row>
    <row r="856" spans="1:31" ht="15.75" customHeight="1" x14ac:dyDescent="0.25">
      <c r="A856" s="911"/>
      <c r="B856" s="860"/>
      <c r="C856" s="860"/>
      <c r="D856" s="860"/>
      <c r="E856" s="860"/>
      <c r="F856" s="860"/>
      <c r="G856" s="868"/>
      <c r="H856" s="860"/>
      <c r="I856" s="860"/>
      <c r="J856" s="860"/>
      <c r="K856" s="860"/>
      <c r="L856" s="860"/>
      <c r="M856" s="860"/>
      <c r="N856" s="860"/>
      <c r="O856" s="860"/>
      <c r="P856" s="860"/>
      <c r="Q856" s="860"/>
      <c r="R856" s="860"/>
      <c r="S856" s="860"/>
      <c r="T856" s="860"/>
      <c r="U856" s="860"/>
      <c r="V856" s="860"/>
      <c r="W856" s="860"/>
      <c r="X856" s="860"/>
      <c r="Y856" s="860"/>
      <c r="Z856" s="860"/>
      <c r="AA856" s="860"/>
      <c r="AB856" s="860"/>
      <c r="AC856" s="860"/>
      <c r="AD856" s="860"/>
      <c r="AE856" s="860"/>
    </row>
    <row r="857" spans="1:31" ht="15.75" customHeight="1" x14ac:dyDescent="0.25">
      <c r="A857" s="911"/>
      <c r="B857" s="860"/>
      <c r="C857" s="860"/>
      <c r="D857" s="860"/>
      <c r="E857" s="860"/>
      <c r="F857" s="860"/>
      <c r="G857" s="868"/>
      <c r="H857" s="860"/>
      <c r="I857" s="860"/>
      <c r="J857" s="860"/>
      <c r="K857" s="860"/>
      <c r="L857" s="860"/>
      <c r="M857" s="860"/>
      <c r="N857" s="860"/>
      <c r="O857" s="860"/>
      <c r="P857" s="860"/>
      <c r="Q857" s="860"/>
      <c r="R857" s="860"/>
      <c r="S857" s="860"/>
      <c r="T857" s="860"/>
      <c r="U857" s="860"/>
      <c r="V857" s="860"/>
      <c r="W857" s="860"/>
      <c r="X857" s="860"/>
      <c r="Y857" s="860"/>
      <c r="Z857" s="860"/>
      <c r="AA857" s="860"/>
      <c r="AB857" s="860"/>
      <c r="AC857" s="860"/>
      <c r="AD857" s="860"/>
      <c r="AE857" s="860"/>
    </row>
    <row r="858" spans="1:31" ht="15.75" customHeight="1" x14ac:dyDescent="0.25">
      <c r="A858" s="911"/>
      <c r="B858" s="860"/>
      <c r="C858" s="860"/>
      <c r="D858" s="860"/>
      <c r="E858" s="860"/>
      <c r="F858" s="860"/>
      <c r="G858" s="868"/>
      <c r="H858" s="860"/>
      <c r="I858" s="860"/>
      <c r="J858" s="860"/>
      <c r="K858" s="860"/>
      <c r="L858" s="860"/>
      <c r="M858" s="860"/>
      <c r="N858" s="860"/>
      <c r="O858" s="860"/>
      <c r="P858" s="860"/>
      <c r="Q858" s="860"/>
      <c r="R858" s="860"/>
      <c r="S858" s="860"/>
      <c r="T858" s="860"/>
      <c r="U858" s="860"/>
      <c r="V858" s="860"/>
      <c r="W858" s="860"/>
      <c r="X858" s="860"/>
      <c r="Y858" s="860"/>
      <c r="Z858" s="860"/>
      <c r="AA858" s="860"/>
      <c r="AB858" s="860"/>
      <c r="AC858" s="860"/>
      <c r="AD858" s="860"/>
      <c r="AE858" s="860"/>
    </row>
    <row r="859" spans="1:31" ht="15.75" customHeight="1" x14ac:dyDescent="0.25">
      <c r="A859" s="911"/>
      <c r="B859" s="860"/>
      <c r="C859" s="860"/>
      <c r="D859" s="860"/>
      <c r="E859" s="860"/>
      <c r="F859" s="860"/>
      <c r="G859" s="868"/>
      <c r="H859" s="860"/>
      <c r="I859" s="860"/>
      <c r="J859" s="860"/>
      <c r="K859" s="860"/>
      <c r="L859" s="860"/>
      <c r="M859" s="860"/>
      <c r="N859" s="860"/>
      <c r="O859" s="860"/>
      <c r="P859" s="860"/>
      <c r="Q859" s="860"/>
      <c r="R859" s="860"/>
      <c r="S859" s="860"/>
      <c r="T859" s="860"/>
      <c r="U859" s="860"/>
      <c r="V859" s="860"/>
      <c r="W859" s="860"/>
      <c r="X859" s="860"/>
      <c r="Y859" s="860"/>
      <c r="Z859" s="860"/>
      <c r="AA859" s="860"/>
      <c r="AB859" s="860"/>
      <c r="AC859" s="860"/>
      <c r="AD859" s="860"/>
      <c r="AE859" s="860"/>
    </row>
    <row r="860" spans="1:31" ht="15.75" customHeight="1" x14ac:dyDescent="0.25">
      <c r="A860" s="911"/>
      <c r="B860" s="860"/>
      <c r="C860" s="860"/>
      <c r="D860" s="860"/>
      <c r="E860" s="860"/>
      <c r="F860" s="860"/>
      <c r="G860" s="868"/>
      <c r="H860" s="860"/>
      <c r="I860" s="860"/>
      <c r="J860" s="860"/>
      <c r="K860" s="860"/>
      <c r="L860" s="860"/>
      <c r="M860" s="860"/>
      <c r="N860" s="860"/>
      <c r="O860" s="860"/>
      <c r="P860" s="860"/>
      <c r="Q860" s="860"/>
      <c r="R860" s="860"/>
      <c r="S860" s="860"/>
      <c r="T860" s="860"/>
      <c r="U860" s="860"/>
      <c r="V860" s="860"/>
      <c r="W860" s="860"/>
      <c r="X860" s="860"/>
      <c r="Y860" s="860"/>
      <c r="Z860" s="860"/>
      <c r="AA860" s="860"/>
      <c r="AB860" s="860"/>
      <c r="AC860" s="860"/>
      <c r="AD860" s="860"/>
      <c r="AE860" s="860"/>
    </row>
    <row r="861" spans="1:31" ht="15.75" customHeight="1" x14ac:dyDescent="0.25">
      <c r="A861" s="911"/>
      <c r="B861" s="860"/>
      <c r="C861" s="860"/>
      <c r="D861" s="860"/>
      <c r="E861" s="860"/>
      <c r="F861" s="860"/>
      <c r="G861" s="868"/>
      <c r="H861" s="860"/>
      <c r="I861" s="860"/>
      <c r="J861" s="860"/>
      <c r="K861" s="860"/>
      <c r="L861" s="860"/>
      <c r="M861" s="860"/>
      <c r="N861" s="860"/>
      <c r="O861" s="860"/>
      <c r="P861" s="860"/>
      <c r="Q861" s="860"/>
      <c r="R861" s="860"/>
      <c r="S861" s="860"/>
      <c r="T861" s="860"/>
      <c r="U861" s="860"/>
      <c r="V861" s="860"/>
      <c r="W861" s="860"/>
      <c r="X861" s="860"/>
      <c r="Y861" s="860"/>
      <c r="Z861" s="860"/>
      <c r="AA861" s="860"/>
      <c r="AB861" s="860"/>
      <c r="AC861" s="860"/>
      <c r="AD861" s="860"/>
      <c r="AE861" s="860"/>
    </row>
    <row r="862" spans="1:31" ht="15.75" customHeight="1" x14ac:dyDescent="0.25">
      <c r="A862" s="911"/>
      <c r="B862" s="860"/>
      <c r="C862" s="860"/>
      <c r="D862" s="860"/>
      <c r="E862" s="860"/>
      <c r="F862" s="860"/>
      <c r="G862" s="868"/>
      <c r="H862" s="860"/>
      <c r="I862" s="860"/>
      <c r="J862" s="860"/>
      <c r="K862" s="860"/>
      <c r="L862" s="860"/>
      <c r="M862" s="860"/>
      <c r="N862" s="860"/>
      <c r="O862" s="860"/>
      <c r="P862" s="860"/>
      <c r="Q862" s="860"/>
      <c r="R862" s="860"/>
      <c r="S862" s="860"/>
      <c r="T862" s="860"/>
      <c r="U862" s="860"/>
      <c r="V862" s="860"/>
      <c r="W862" s="860"/>
      <c r="X862" s="860"/>
      <c r="Y862" s="860"/>
      <c r="Z862" s="860"/>
      <c r="AA862" s="860"/>
      <c r="AB862" s="860"/>
      <c r="AC862" s="860"/>
      <c r="AD862" s="860"/>
      <c r="AE862" s="860"/>
    </row>
    <row r="863" spans="1:31" ht="15.75" customHeight="1" x14ac:dyDescent="0.25">
      <c r="A863" s="911"/>
      <c r="B863" s="860"/>
      <c r="C863" s="860"/>
      <c r="D863" s="860"/>
      <c r="E863" s="860"/>
      <c r="F863" s="860"/>
      <c r="G863" s="868"/>
      <c r="H863" s="860"/>
      <c r="I863" s="860"/>
      <c r="J863" s="860"/>
      <c r="K863" s="860"/>
      <c r="L863" s="860"/>
      <c r="M863" s="860"/>
      <c r="N863" s="860"/>
      <c r="O863" s="860"/>
      <c r="P863" s="860"/>
      <c r="Q863" s="860"/>
      <c r="R863" s="860"/>
      <c r="S863" s="860"/>
      <c r="T863" s="860"/>
      <c r="U863" s="860"/>
      <c r="V863" s="860"/>
      <c r="W863" s="860"/>
      <c r="X863" s="860"/>
      <c r="Y863" s="860"/>
      <c r="Z863" s="860"/>
      <c r="AA863" s="860"/>
      <c r="AB863" s="860"/>
      <c r="AC863" s="860"/>
      <c r="AD863" s="860"/>
      <c r="AE863" s="860"/>
    </row>
    <row r="864" spans="1:31" ht="15.75" customHeight="1" x14ac:dyDescent="0.25">
      <c r="A864" s="911"/>
      <c r="B864" s="860"/>
      <c r="C864" s="860"/>
      <c r="D864" s="860"/>
      <c r="E864" s="860"/>
      <c r="F864" s="860"/>
      <c r="G864" s="868"/>
      <c r="H864" s="860"/>
      <c r="I864" s="860"/>
      <c r="J864" s="860"/>
      <c r="K864" s="860"/>
      <c r="L864" s="860"/>
      <c r="M864" s="860"/>
      <c r="N864" s="860"/>
      <c r="O864" s="860"/>
      <c r="P864" s="860"/>
      <c r="Q864" s="860"/>
      <c r="R864" s="860"/>
      <c r="S864" s="860"/>
      <c r="T864" s="860"/>
      <c r="U864" s="860"/>
      <c r="V864" s="860"/>
      <c r="W864" s="860"/>
      <c r="X864" s="860"/>
      <c r="Y864" s="860"/>
      <c r="Z864" s="860"/>
      <c r="AA864" s="860"/>
      <c r="AB864" s="860"/>
      <c r="AC864" s="860"/>
      <c r="AD864" s="860"/>
      <c r="AE864" s="860"/>
    </row>
    <row r="865" spans="1:31" ht="15.75" customHeight="1" x14ac:dyDescent="0.25">
      <c r="A865" s="911"/>
      <c r="B865" s="860"/>
      <c r="C865" s="860"/>
      <c r="D865" s="860"/>
      <c r="E865" s="860"/>
      <c r="F865" s="860"/>
      <c r="G865" s="868"/>
      <c r="H865" s="860"/>
      <c r="I865" s="860"/>
      <c r="J865" s="860"/>
      <c r="K865" s="860"/>
      <c r="L865" s="860"/>
      <c r="M865" s="860"/>
      <c r="N865" s="860"/>
      <c r="O865" s="860"/>
      <c r="P865" s="860"/>
      <c r="Q865" s="860"/>
      <c r="R865" s="860"/>
      <c r="S865" s="860"/>
      <c r="T865" s="860"/>
      <c r="U865" s="860"/>
      <c r="V865" s="860"/>
      <c r="W865" s="860"/>
      <c r="X865" s="860"/>
      <c r="Y865" s="860"/>
      <c r="Z865" s="860"/>
      <c r="AA865" s="860"/>
      <c r="AB865" s="860"/>
      <c r="AC865" s="860"/>
      <c r="AD865" s="860"/>
      <c r="AE865" s="860"/>
    </row>
    <row r="866" spans="1:31" ht="15.75" customHeight="1" x14ac:dyDescent="0.25">
      <c r="A866" s="911"/>
      <c r="B866" s="860"/>
      <c r="C866" s="860"/>
      <c r="D866" s="860"/>
      <c r="E866" s="860"/>
      <c r="F866" s="860"/>
      <c r="G866" s="868"/>
      <c r="H866" s="860"/>
      <c r="I866" s="860"/>
      <c r="J866" s="860"/>
      <c r="K866" s="860"/>
      <c r="L866" s="860"/>
      <c r="M866" s="860"/>
      <c r="N866" s="860"/>
      <c r="O866" s="860"/>
      <c r="P866" s="860"/>
      <c r="Q866" s="860"/>
      <c r="R866" s="860"/>
      <c r="S866" s="860"/>
      <c r="T866" s="860"/>
      <c r="U866" s="860"/>
      <c r="V866" s="860"/>
      <c r="W866" s="860"/>
      <c r="X866" s="860"/>
      <c r="Y866" s="860"/>
      <c r="Z866" s="860"/>
      <c r="AA866" s="860"/>
      <c r="AB866" s="860"/>
      <c r="AC866" s="860"/>
      <c r="AD866" s="860"/>
      <c r="AE866" s="860"/>
    </row>
    <row r="867" spans="1:31" ht="15.75" customHeight="1" x14ac:dyDescent="0.25">
      <c r="A867" s="911"/>
      <c r="B867" s="860"/>
      <c r="C867" s="860"/>
      <c r="D867" s="860"/>
      <c r="E867" s="860"/>
      <c r="F867" s="860"/>
      <c r="G867" s="868"/>
      <c r="H867" s="860"/>
      <c r="I867" s="860"/>
      <c r="J867" s="860"/>
      <c r="K867" s="860"/>
      <c r="L867" s="860"/>
      <c r="M867" s="860"/>
      <c r="N867" s="860"/>
      <c r="O867" s="860"/>
      <c r="P867" s="860"/>
      <c r="Q867" s="860"/>
      <c r="R867" s="860"/>
      <c r="S867" s="860"/>
      <c r="T867" s="860"/>
      <c r="U867" s="860"/>
      <c r="V867" s="860"/>
      <c r="W867" s="860"/>
      <c r="X867" s="860"/>
      <c r="Y867" s="860"/>
      <c r="Z867" s="860"/>
      <c r="AA867" s="860"/>
      <c r="AB867" s="860"/>
      <c r="AC867" s="860"/>
      <c r="AD867" s="860"/>
      <c r="AE867" s="860"/>
    </row>
    <row r="868" spans="1:31" ht="15.75" customHeight="1" x14ac:dyDescent="0.25">
      <c r="A868" s="911"/>
      <c r="B868" s="860"/>
      <c r="C868" s="860"/>
      <c r="D868" s="860"/>
      <c r="E868" s="860"/>
      <c r="F868" s="860"/>
      <c r="G868" s="868"/>
      <c r="H868" s="860"/>
      <c r="I868" s="860"/>
      <c r="J868" s="860"/>
      <c r="K868" s="860"/>
      <c r="L868" s="860"/>
      <c r="M868" s="860"/>
      <c r="N868" s="860"/>
      <c r="O868" s="860"/>
      <c r="P868" s="860"/>
      <c r="Q868" s="860"/>
      <c r="R868" s="860"/>
      <c r="S868" s="860"/>
      <c r="T868" s="860"/>
      <c r="U868" s="860"/>
      <c r="V868" s="860"/>
      <c r="W868" s="860"/>
      <c r="X868" s="860"/>
      <c r="Y868" s="860"/>
      <c r="Z868" s="860"/>
      <c r="AA868" s="860"/>
      <c r="AB868" s="860"/>
      <c r="AC868" s="860"/>
      <c r="AD868" s="860"/>
      <c r="AE868" s="860"/>
    </row>
    <row r="869" spans="1:31" ht="15.75" customHeight="1" x14ac:dyDescent="0.25">
      <c r="A869" s="911"/>
      <c r="B869" s="860"/>
      <c r="C869" s="860"/>
      <c r="D869" s="860"/>
      <c r="E869" s="860"/>
      <c r="F869" s="860"/>
      <c r="G869" s="868"/>
      <c r="H869" s="860"/>
      <c r="I869" s="860"/>
      <c r="J869" s="860"/>
      <c r="K869" s="860"/>
      <c r="L869" s="860"/>
      <c r="M869" s="860"/>
      <c r="N869" s="860"/>
      <c r="O869" s="860"/>
      <c r="P869" s="860"/>
      <c r="Q869" s="860"/>
      <c r="R869" s="860"/>
      <c r="S869" s="860"/>
      <c r="T869" s="860"/>
      <c r="U869" s="860"/>
      <c r="V869" s="860"/>
      <c r="W869" s="860"/>
      <c r="X869" s="860"/>
      <c r="Y869" s="860"/>
      <c r="Z869" s="860"/>
      <c r="AA869" s="860"/>
      <c r="AB869" s="860"/>
      <c r="AC869" s="860"/>
      <c r="AD869" s="860"/>
      <c r="AE869" s="860"/>
    </row>
    <row r="870" spans="1:31" ht="15.75" customHeight="1" x14ac:dyDescent="0.25">
      <c r="A870" s="911"/>
      <c r="B870" s="860"/>
      <c r="C870" s="860"/>
      <c r="D870" s="860"/>
      <c r="E870" s="860"/>
      <c r="F870" s="860"/>
      <c r="G870" s="868"/>
      <c r="H870" s="860"/>
      <c r="I870" s="860"/>
      <c r="J870" s="860"/>
      <c r="K870" s="860"/>
      <c r="L870" s="860"/>
      <c r="M870" s="860"/>
      <c r="N870" s="860"/>
      <c r="O870" s="860"/>
      <c r="P870" s="860"/>
      <c r="Q870" s="860"/>
      <c r="R870" s="860"/>
      <c r="S870" s="860"/>
      <c r="T870" s="860"/>
      <c r="U870" s="860"/>
      <c r="V870" s="860"/>
      <c r="W870" s="860"/>
      <c r="X870" s="860"/>
      <c r="Y870" s="860"/>
      <c r="Z870" s="860"/>
      <c r="AA870" s="860"/>
      <c r="AB870" s="860"/>
      <c r="AC870" s="860"/>
      <c r="AD870" s="860"/>
      <c r="AE870" s="860"/>
    </row>
    <row r="871" spans="1:31" ht="15.75" customHeight="1" x14ac:dyDescent="0.25">
      <c r="A871" s="911"/>
      <c r="B871" s="860"/>
      <c r="C871" s="860"/>
      <c r="D871" s="860"/>
      <c r="E871" s="860"/>
      <c r="F871" s="860"/>
      <c r="G871" s="868"/>
      <c r="H871" s="860"/>
      <c r="I871" s="860"/>
      <c r="J871" s="860"/>
      <c r="K871" s="860"/>
      <c r="L871" s="860"/>
      <c r="M871" s="860"/>
      <c r="N871" s="860"/>
      <c r="O871" s="860"/>
      <c r="P871" s="860"/>
      <c r="Q871" s="860"/>
      <c r="R871" s="860"/>
      <c r="S871" s="860"/>
      <c r="T871" s="860"/>
      <c r="U871" s="860"/>
      <c r="V871" s="860"/>
      <c r="W871" s="860"/>
      <c r="X871" s="860"/>
      <c r="Y871" s="860"/>
      <c r="Z871" s="860"/>
      <c r="AA871" s="860"/>
      <c r="AB871" s="860"/>
      <c r="AC871" s="860"/>
      <c r="AD871" s="860"/>
      <c r="AE871" s="860"/>
    </row>
    <row r="872" spans="1:31" ht="15.75" customHeight="1" x14ac:dyDescent="0.25">
      <c r="A872" s="911"/>
      <c r="B872" s="860"/>
      <c r="C872" s="860"/>
      <c r="D872" s="860"/>
      <c r="E872" s="860"/>
      <c r="F872" s="860"/>
      <c r="G872" s="868"/>
      <c r="H872" s="860"/>
      <c r="I872" s="860"/>
      <c r="J872" s="860"/>
      <c r="K872" s="860"/>
      <c r="L872" s="860"/>
      <c r="M872" s="860"/>
      <c r="N872" s="860"/>
      <c r="O872" s="860"/>
      <c r="P872" s="860"/>
      <c r="Q872" s="860"/>
      <c r="R872" s="860"/>
      <c r="S872" s="860"/>
      <c r="T872" s="860"/>
      <c r="U872" s="860"/>
      <c r="V872" s="860"/>
      <c r="W872" s="860"/>
      <c r="X872" s="860"/>
      <c r="Y872" s="860"/>
      <c r="Z872" s="860"/>
      <c r="AA872" s="860"/>
      <c r="AB872" s="860"/>
      <c r="AC872" s="860"/>
      <c r="AD872" s="860"/>
      <c r="AE872" s="860"/>
    </row>
    <row r="873" spans="1:31" ht="15.75" customHeight="1" x14ac:dyDescent="0.25">
      <c r="A873" s="911"/>
      <c r="B873" s="860"/>
      <c r="C873" s="860"/>
      <c r="D873" s="860"/>
      <c r="E873" s="860"/>
      <c r="F873" s="860"/>
      <c r="G873" s="868"/>
      <c r="H873" s="860"/>
      <c r="I873" s="860"/>
      <c r="J873" s="860"/>
      <c r="K873" s="860"/>
      <c r="L873" s="860"/>
      <c r="M873" s="860"/>
      <c r="N873" s="860"/>
      <c r="O873" s="860"/>
      <c r="P873" s="860"/>
      <c r="Q873" s="860"/>
      <c r="R873" s="860"/>
      <c r="S873" s="860"/>
      <c r="T873" s="860"/>
      <c r="U873" s="860"/>
      <c r="V873" s="860"/>
      <c r="W873" s="860"/>
      <c r="X873" s="860"/>
      <c r="Y873" s="860"/>
      <c r="Z873" s="860"/>
      <c r="AA873" s="860"/>
      <c r="AB873" s="860"/>
      <c r="AC873" s="860"/>
      <c r="AD873" s="860"/>
      <c r="AE873" s="860"/>
    </row>
    <row r="874" spans="1:31" ht="15.75" customHeight="1" x14ac:dyDescent="0.25">
      <c r="A874" s="911"/>
      <c r="B874" s="860"/>
      <c r="C874" s="860"/>
      <c r="D874" s="860"/>
      <c r="E874" s="860"/>
      <c r="F874" s="860"/>
      <c r="G874" s="868"/>
      <c r="H874" s="860"/>
      <c r="I874" s="860"/>
      <c r="J874" s="860"/>
      <c r="K874" s="860"/>
      <c r="L874" s="860"/>
      <c r="M874" s="860"/>
      <c r="N874" s="860"/>
      <c r="O874" s="860"/>
      <c r="P874" s="860"/>
      <c r="Q874" s="860"/>
      <c r="R874" s="860"/>
      <c r="S874" s="860"/>
      <c r="T874" s="860"/>
      <c r="U874" s="860"/>
      <c r="V874" s="860"/>
      <c r="W874" s="860"/>
      <c r="X874" s="860"/>
      <c r="Y874" s="860"/>
      <c r="Z874" s="860"/>
      <c r="AA874" s="860"/>
      <c r="AB874" s="860"/>
      <c r="AC874" s="860"/>
      <c r="AD874" s="860"/>
      <c r="AE874" s="860"/>
    </row>
    <row r="875" spans="1:31" ht="15.75" customHeight="1" x14ac:dyDescent="0.25">
      <c r="A875" s="911"/>
      <c r="B875" s="860"/>
      <c r="C875" s="860"/>
      <c r="D875" s="860"/>
      <c r="E875" s="860"/>
      <c r="F875" s="860"/>
      <c r="G875" s="868"/>
      <c r="H875" s="860"/>
      <c r="I875" s="860"/>
      <c r="J875" s="860"/>
      <c r="K875" s="860"/>
      <c r="L875" s="860"/>
      <c r="M875" s="860"/>
      <c r="N875" s="860"/>
      <c r="O875" s="860"/>
      <c r="P875" s="860"/>
      <c r="Q875" s="860"/>
      <c r="R875" s="860"/>
      <c r="S875" s="860"/>
      <c r="T875" s="860"/>
      <c r="U875" s="860"/>
      <c r="V875" s="860"/>
      <c r="W875" s="860"/>
      <c r="X875" s="860"/>
      <c r="Y875" s="860"/>
      <c r="Z875" s="860"/>
      <c r="AA875" s="860"/>
      <c r="AB875" s="860"/>
      <c r="AC875" s="860"/>
      <c r="AD875" s="860"/>
      <c r="AE875" s="860"/>
    </row>
    <row r="876" spans="1:31" ht="15.75" customHeight="1" x14ac:dyDescent="0.25">
      <c r="A876" s="911"/>
      <c r="B876" s="860"/>
      <c r="C876" s="860"/>
      <c r="D876" s="860"/>
      <c r="E876" s="860"/>
      <c r="F876" s="860"/>
      <c r="G876" s="868"/>
      <c r="H876" s="860"/>
      <c r="I876" s="860"/>
      <c r="J876" s="860"/>
      <c r="K876" s="860"/>
      <c r="L876" s="860"/>
      <c r="M876" s="860"/>
      <c r="N876" s="860"/>
      <c r="O876" s="860"/>
      <c r="P876" s="860"/>
      <c r="Q876" s="860"/>
      <c r="R876" s="860"/>
      <c r="S876" s="860"/>
      <c r="T876" s="860"/>
      <c r="U876" s="860"/>
      <c r="V876" s="860"/>
      <c r="W876" s="860"/>
      <c r="X876" s="860"/>
      <c r="Y876" s="860"/>
      <c r="Z876" s="860"/>
      <c r="AA876" s="860"/>
      <c r="AB876" s="860"/>
      <c r="AC876" s="860"/>
      <c r="AD876" s="860"/>
      <c r="AE876" s="860"/>
    </row>
    <row r="877" spans="1:31" ht="15.75" customHeight="1" x14ac:dyDescent="0.25">
      <c r="A877" s="911"/>
      <c r="B877" s="860"/>
      <c r="C877" s="860"/>
      <c r="D877" s="860"/>
      <c r="E877" s="860"/>
      <c r="F877" s="860"/>
      <c r="G877" s="868"/>
      <c r="H877" s="860"/>
      <c r="I877" s="860"/>
      <c r="J877" s="860"/>
      <c r="K877" s="860"/>
      <c r="L877" s="860"/>
      <c r="M877" s="860"/>
      <c r="N877" s="860"/>
      <c r="O877" s="860"/>
      <c r="P877" s="860"/>
      <c r="Q877" s="860"/>
      <c r="R877" s="860"/>
      <c r="S877" s="860"/>
      <c r="T877" s="860"/>
      <c r="U877" s="860"/>
      <c r="V877" s="860"/>
      <c r="W877" s="860"/>
      <c r="X877" s="860"/>
      <c r="Y877" s="860"/>
      <c r="Z877" s="860"/>
      <c r="AA877" s="860"/>
      <c r="AB877" s="860"/>
      <c r="AC877" s="860"/>
      <c r="AD877" s="860"/>
      <c r="AE877" s="860"/>
    </row>
    <row r="878" spans="1:31" ht="15.75" customHeight="1" x14ac:dyDescent="0.25">
      <c r="A878" s="911"/>
      <c r="B878" s="860"/>
      <c r="C878" s="860"/>
      <c r="D878" s="860"/>
      <c r="E878" s="860"/>
      <c r="F878" s="860"/>
      <c r="G878" s="868"/>
      <c r="H878" s="860"/>
      <c r="I878" s="860"/>
      <c r="J878" s="860"/>
      <c r="K878" s="860"/>
      <c r="L878" s="860"/>
      <c r="M878" s="860"/>
      <c r="N878" s="860"/>
      <c r="O878" s="860"/>
      <c r="P878" s="860"/>
      <c r="Q878" s="860"/>
      <c r="R878" s="860"/>
      <c r="S878" s="860"/>
      <c r="T878" s="860"/>
      <c r="U878" s="860"/>
      <c r="V878" s="860"/>
      <c r="W878" s="860"/>
      <c r="X878" s="860"/>
      <c r="Y878" s="860"/>
      <c r="Z878" s="860"/>
      <c r="AA878" s="860"/>
      <c r="AB878" s="860"/>
      <c r="AC878" s="860"/>
      <c r="AD878" s="860"/>
      <c r="AE878" s="860"/>
    </row>
    <row r="879" spans="1:31" ht="15.75" customHeight="1" x14ac:dyDescent="0.25">
      <c r="A879" s="911"/>
      <c r="B879" s="860"/>
      <c r="C879" s="860"/>
      <c r="D879" s="860"/>
      <c r="E879" s="860"/>
      <c r="F879" s="860"/>
      <c r="G879" s="868"/>
      <c r="H879" s="860"/>
      <c r="I879" s="860"/>
      <c r="J879" s="860"/>
      <c r="K879" s="860"/>
      <c r="L879" s="860"/>
      <c r="M879" s="860"/>
      <c r="N879" s="860"/>
      <c r="O879" s="860"/>
      <c r="P879" s="860"/>
      <c r="Q879" s="860"/>
      <c r="R879" s="860"/>
      <c r="S879" s="860"/>
      <c r="T879" s="860"/>
      <c r="U879" s="860"/>
      <c r="V879" s="860"/>
      <c r="W879" s="860"/>
      <c r="X879" s="860"/>
      <c r="Y879" s="860"/>
      <c r="Z879" s="860"/>
      <c r="AA879" s="860"/>
      <c r="AB879" s="860"/>
      <c r="AC879" s="860"/>
      <c r="AD879" s="860"/>
      <c r="AE879" s="860"/>
    </row>
    <row r="880" spans="1:31" ht="15.75" customHeight="1" x14ac:dyDescent="0.25">
      <c r="A880" s="911"/>
      <c r="B880" s="860"/>
      <c r="C880" s="860"/>
      <c r="D880" s="860"/>
      <c r="E880" s="860"/>
      <c r="F880" s="860"/>
      <c r="G880" s="868"/>
      <c r="H880" s="860"/>
      <c r="I880" s="860"/>
      <c r="J880" s="860"/>
      <c r="K880" s="860"/>
      <c r="L880" s="860"/>
      <c r="M880" s="860"/>
      <c r="N880" s="860"/>
      <c r="O880" s="860"/>
      <c r="P880" s="860"/>
      <c r="Q880" s="860"/>
      <c r="R880" s="860"/>
      <c r="S880" s="860"/>
      <c r="T880" s="860"/>
      <c r="U880" s="860"/>
      <c r="V880" s="860"/>
      <c r="W880" s="860"/>
      <c r="X880" s="860"/>
      <c r="Y880" s="860"/>
      <c r="Z880" s="860"/>
      <c r="AA880" s="860"/>
      <c r="AB880" s="860"/>
      <c r="AC880" s="860"/>
      <c r="AD880" s="860"/>
      <c r="AE880" s="860"/>
    </row>
    <row r="881" spans="1:31" ht="15.75" customHeight="1" x14ac:dyDescent="0.25">
      <c r="A881" s="911"/>
      <c r="B881" s="860"/>
      <c r="C881" s="860"/>
      <c r="D881" s="860"/>
      <c r="E881" s="860"/>
      <c r="F881" s="860"/>
      <c r="G881" s="868"/>
      <c r="H881" s="860"/>
      <c r="I881" s="860"/>
      <c r="J881" s="860"/>
      <c r="K881" s="860"/>
      <c r="L881" s="860"/>
      <c r="M881" s="860"/>
      <c r="N881" s="860"/>
      <c r="O881" s="860"/>
      <c r="P881" s="860"/>
      <c r="Q881" s="860"/>
      <c r="R881" s="860"/>
      <c r="S881" s="860"/>
      <c r="T881" s="860"/>
      <c r="U881" s="860"/>
      <c r="V881" s="860"/>
      <c r="W881" s="860"/>
      <c r="X881" s="860"/>
      <c r="Y881" s="860"/>
      <c r="Z881" s="860"/>
      <c r="AA881" s="860"/>
      <c r="AB881" s="860"/>
      <c r="AC881" s="860"/>
      <c r="AD881" s="860"/>
      <c r="AE881" s="860"/>
    </row>
    <row r="882" spans="1:31" ht="15.75" customHeight="1" x14ac:dyDescent="0.25">
      <c r="A882" s="911"/>
      <c r="B882" s="860"/>
      <c r="C882" s="860"/>
      <c r="D882" s="860"/>
      <c r="E882" s="860"/>
      <c r="F882" s="860"/>
      <c r="G882" s="868"/>
      <c r="H882" s="860"/>
      <c r="I882" s="860"/>
      <c r="J882" s="860"/>
      <c r="K882" s="860"/>
      <c r="L882" s="860"/>
      <c r="M882" s="860"/>
      <c r="N882" s="860"/>
      <c r="O882" s="860"/>
      <c r="P882" s="860"/>
      <c r="Q882" s="860"/>
      <c r="R882" s="860"/>
      <c r="S882" s="860"/>
      <c r="T882" s="860"/>
      <c r="U882" s="860"/>
      <c r="V882" s="860"/>
      <c r="W882" s="860"/>
      <c r="X882" s="860"/>
      <c r="Y882" s="860"/>
      <c r="Z882" s="860"/>
      <c r="AA882" s="860"/>
      <c r="AB882" s="860"/>
      <c r="AC882" s="860"/>
      <c r="AD882" s="860"/>
      <c r="AE882" s="860"/>
    </row>
    <row r="883" spans="1:31" ht="15.75" customHeight="1" x14ac:dyDescent="0.25">
      <c r="A883" s="911"/>
      <c r="B883" s="860"/>
      <c r="C883" s="860"/>
      <c r="D883" s="860"/>
      <c r="E883" s="860"/>
      <c r="F883" s="860"/>
      <c r="G883" s="868"/>
      <c r="H883" s="860"/>
      <c r="I883" s="860"/>
      <c r="J883" s="860"/>
      <c r="K883" s="860"/>
      <c r="L883" s="860"/>
      <c r="M883" s="860"/>
      <c r="N883" s="860"/>
      <c r="O883" s="860"/>
      <c r="P883" s="860"/>
      <c r="Q883" s="860"/>
      <c r="R883" s="860"/>
      <c r="S883" s="860"/>
      <c r="T883" s="860"/>
      <c r="U883" s="860"/>
      <c r="V883" s="860"/>
      <c r="W883" s="860"/>
      <c r="X883" s="860"/>
      <c r="Y883" s="860"/>
      <c r="Z883" s="860"/>
      <c r="AA883" s="860"/>
      <c r="AB883" s="860"/>
      <c r="AC883" s="860"/>
      <c r="AD883" s="860"/>
      <c r="AE883" s="860"/>
    </row>
    <row r="884" spans="1:31" ht="15.75" customHeight="1" x14ac:dyDescent="0.25">
      <c r="A884" s="911"/>
      <c r="B884" s="860"/>
      <c r="C884" s="860"/>
      <c r="D884" s="860"/>
      <c r="E884" s="860"/>
      <c r="F884" s="860"/>
      <c r="G884" s="868"/>
      <c r="H884" s="860"/>
      <c r="I884" s="860"/>
      <c r="J884" s="860"/>
      <c r="K884" s="860"/>
      <c r="L884" s="860"/>
      <c r="M884" s="860"/>
      <c r="N884" s="860"/>
      <c r="O884" s="860"/>
      <c r="P884" s="860"/>
      <c r="Q884" s="860"/>
      <c r="R884" s="860"/>
      <c r="S884" s="860"/>
      <c r="T884" s="860"/>
      <c r="U884" s="860"/>
      <c r="V884" s="860"/>
      <c r="W884" s="860"/>
      <c r="X884" s="860"/>
      <c r="Y884" s="860"/>
      <c r="Z884" s="860"/>
      <c r="AA884" s="860"/>
      <c r="AB884" s="860"/>
      <c r="AC884" s="860"/>
      <c r="AD884" s="860"/>
      <c r="AE884" s="860"/>
    </row>
    <row r="885" spans="1:31" ht="15.75" customHeight="1" x14ac:dyDescent="0.25">
      <c r="A885" s="911"/>
      <c r="B885" s="860"/>
      <c r="C885" s="860"/>
      <c r="D885" s="860"/>
      <c r="E885" s="860"/>
      <c r="F885" s="860"/>
      <c r="G885" s="868"/>
      <c r="H885" s="860"/>
      <c r="I885" s="860"/>
      <c r="J885" s="860"/>
      <c r="K885" s="860"/>
      <c r="L885" s="860"/>
      <c r="M885" s="860"/>
      <c r="N885" s="860"/>
      <c r="O885" s="860"/>
      <c r="P885" s="860"/>
      <c r="Q885" s="860"/>
      <c r="R885" s="860"/>
      <c r="S885" s="860"/>
      <c r="T885" s="860"/>
      <c r="U885" s="860"/>
      <c r="V885" s="860"/>
      <c r="W885" s="860"/>
      <c r="X885" s="860"/>
      <c r="Y885" s="860"/>
      <c r="Z885" s="860"/>
      <c r="AA885" s="860"/>
      <c r="AB885" s="860"/>
      <c r="AC885" s="860"/>
      <c r="AD885" s="860"/>
      <c r="AE885" s="860"/>
    </row>
    <row r="886" spans="1:31" ht="15.75" customHeight="1" x14ac:dyDescent="0.25">
      <c r="A886" s="911"/>
      <c r="B886" s="860"/>
      <c r="C886" s="860"/>
      <c r="D886" s="860"/>
      <c r="E886" s="860"/>
      <c r="F886" s="860"/>
      <c r="G886" s="868"/>
      <c r="H886" s="860"/>
      <c r="I886" s="860"/>
      <c r="J886" s="860"/>
      <c r="K886" s="860"/>
      <c r="L886" s="860"/>
      <c r="M886" s="860"/>
      <c r="N886" s="860"/>
      <c r="O886" s="860"/>
      <c r="P886" s="860"/>
      <c r="Q886" s="860"/>
      <c r="R886" s="860"/>
      <c r="S886" s="860"/>
      <c r="T886" s="860"/>
      <c r="U886" s="860"/>
      <c r="V886" s="860"/>
      <c r="W886" s="860"/>
      <c r="X886" s="860"/>
      <c r="Y886" s="860"/>
      <c r="Z886" s="860"/>
      <c r="AA886" s="860"/>
      <c r="AB886" s="860"/>
      <c r="AC886" s="860"/>
      <c r="AD886" s="860"/>
      <c r="AE886" s="860"/>
    </row>
    <row r="887" spans="1:31" ht="15.75" customHeight="1" x14ac:dyDescent="0.25">
      <c r="A887" s="911"/>
      <c r="B887" s="860"/>
      <c r="C887" s="860"/>
      <c r="D887" s="860"/>
      <c r="E887" s="860"/>
      <c r="F887" s="860"/>
      <c r="G887" s="868"/>
      <c r="H887" s="860"/>
      <c r="I887" s="860"/>
      <c r="J887" s="860"/>
      <c r="K887" s="860"/>
      <c r="L887" s="860"/>
      <c r="M887" s="860"/>
      <c r="N887" s="860"/>
      <c r="O887" s="860"/>
      <c r="P887" s="860"/>
      <c r="Q887" s="860"/>
      <c r="R887" s="860"/>
      <c r="S887" s="860"/>
      <c r="T887" s="860"/>
      <c r="U887" s="860"/>
      <c r="V887" s="860"/>
      <c r="W887" s="860"/>
      <c r="X887" s="860"/>
      <c r="Y887" s="860"/>
      <c r="Z887" s="860"/>
      <c r="AA887" s="860"/>
      <c r="AB887" s="860"/>
      <c r="AC887" s="860"/>
      <c r="AD887" s="860"/>
      <c r="AE887" s="860"/>
    </row>
    <row r="888" spans="1:31" ht="15.75" customHeight="1" x14ac:dyDescent="0.25">
      <c r="A888" s="911"/>
      <c r="B888" s="860"/>
      <c r="C888" s="860"/>
      <c r="D888" s="860"/>
      <c r="E888" s="860"/>
      <c r="F888" s="860"/>
      <c r="G888" s="868"/>
      <c r="H888" s="860"/>
      <c r="I888" s="860"/>
      <c r="J888" s="860"/>
      <c r="K888" s="860"/>
      <c r="L888" s="860"/>
      <c r="M888" s="860"/>
      <c r="N888" s="860"/>
      <c r="O888" s="860"/>
      <c r="P888" s="860"/>
      <c r="Q888" s="860"/>
      <c r="R888" s="860"/>
      <c r="S888" s="860"/>
      <c r="T888" s="860"/>
      <c r="U888" s="860"/>
      <c r="V888" s="860"/>
      <c r="W888" s="860"/>
      <c r="X888" s="860"/>
      <c r="Y888" s="860"/>
      <c r="Z888" s="860"/>
      <c r="AA888" s="860"/>
      <c r="AB888" s="860"/>
      <c r="AC888" s="860"/>
      <c r="AD888" s="860"/>
      <c r="AE888" s="860"/>
    </row>
    <row r="889" spans="1:31" ht="15.75" customHeight="1" x14ac:dyDescent="0.25">
      <c r="A889" s="911"/>
      <c r="B889" s="860"/>
      <c r="C889" s="860"/>
      <c r="D889" s="860"/>
      <c r="E889" s="860"/>
      <c r="F889" s="860"/>
      <c r="G889" s="868"/>
      <c r="H889" s="860"/>
      <c r="I889" s="860"/>
      <c r="J889" s="860"/>
      <c r="K889" s="860"/>
      <c r="L889" s="860"/>
      <c r="M889" s="860"/>
      <c r="N889" s="860"/>
      <c r="O889" s="860"/>
      <c r="P889" s="860"/>
      <c r="Q889" s="860"/>
      <c r="R889" s="860"/>
      <c r="S889" s="860"/>
      <c r="T889" s="860"/>
      <c r="U889" s="860"/>
      <c r="V889" s="860"/>
      <c r="W889" s="860"/>
      <c r="X889" s="860"/>
      <c r="Y889" s="860"/>
      <c r="Z889" s="860"/>
      <c r="AA889" s="860"/>
      <c r="AB889" s="860"/>
      <c r="AC889" s="860"/>
      <c r="AD889" s="860"/>
      <c r="AE889" s="860"/>
    </row>
    <row r="890" spans="1:31" ht="15.75" customHeight="1" x14ac:dyDescent="0.25">
      <c r="A890" s="911"/>
      <c r="B890" s="860"/>
      <c r="C890" s="860"/>
      <c r="D890" s="860"/>
      <c r="E890" s="860"/>
      <c r="F890" s="860"/>
      <c r="G890" s="868"/>
      <c r="H890" s="860"/>
      <c r="I890" s="860"/>
      <c r="J890" s="860"/>
      <c r="K890" s="860"/>
      <c r="L890" s="860"/>
      <c r="M890" s="860"/>
      <c r="N890" s="860"/>
      <c r="O890" s="860"/>
      <c r="P890" s="860"/>
      <c r="Q890" s="860"/>
      <c r="R890" s="860"/>
      <c r="S890" s="860"/>
      <c r="T890" s="860"/>
      <c r="U890" s="860"/>
      <c r="V890" s="860"/>
      <c r="W890" s="860"/>
      <c r="X890" s="860"/>
      <c r="Y890" s="860"/>
      <c r="Z890" s="860"/>
      <c r="AA890" s="860"/>
      <c r="AB890" s="860"/>
      <c r="AC890" s="860"/>
      <c r="AD890" s="860"/>
      <c r="AE890" s="860"/>
    </row>
    <row r="891" spans="1:31" ht="15.75" customHeight="1" x14ac:dyDescent="0.25">
      <c r="A891" s="911"/>
      <c r="B891" s="860"/>
      <c r="C891" s="860"/>
      <c r="D891" s="860"/>
      <c r="E891" s="860"/>
      <c r="F891" s="860"/>
      <c r="G891" s="868"/>
      <c r="H891" s="860"/>
      <c r="I891" s="860"/>
      <c r="J891" s="860"/>
      <c r="K891" s="860"/>
      <c r="L891" s="860"/>
      <c r="M891" s="860"/>
      <c r="N891" s="860"/>
      <c r="O891" s="860"/>
      <c r="P891" s="860"/>
      <c r="Q891" s="860"/>
      <c r="R891" s="860"/>
      <c r="S891" s="860"/>
      <c r="T891" s="860"/>
      <c r="U891" s="860"/>
      <c r="V891" s="860"/>
      <c r="W891" s="860"/>
      <c r="X891" s="860"/>
      <c r="Y891" s="860"/>
      <c r="Z891" s="860"/>
      <c r="AA891" s="860"/>
      <c r="AB891" s="860"/>
      <c r="AC891" s="860"/>
      <c r="AD891" s="860"/>
      <c r="AE891" s="860"/>
    </row>
    <row r="892" spans="1:31" ht="15.75" customHeight="1" x14ac:dyDescent="0.25">
      <c r="A892" s="911"/>
      <c r="B892" s="860"/>
      <c r="C892" s="860"/>
      <c r="D892" s="860"/>
      <c r="E892" s="860"/>
      <c r="F892" s="860"/>
      <c r="G892" s="868"/>
      <c r="H892" s="860"/>
      <c r="I892" s="860"/>
      <c r="J892" s="860"/>
      <c r="K892" s="860"/>
      <c r="L892" s="860"/>
      <c r="M892" s="860"/>
      <c r="N892" s="860"/>
      <c r="O892" s="860"/>
      <c r="P892" s="860"/>
      <c r="Q892" s="860"/>
      <c r="R892" s="860"/>
      <c r="S892" s="860"/>
      <c r="T892" s="860"/>
      <c r="U892" s="860"/>
      <c r="V892" s="860"/>
      <c r="W892" s="860"/>
      <c r="X892" s="860"/>
      <c r="Y892" s="860"/>
      <c r="Z892" s="860"/>
      <c r="AA892" s="860"/>
      <c r="AB892" s="860"/>
      <c r="AC892" s="860"/>
      <c r="AD892" s="860"/>
      <c r="AE892" s="860"/>
    </row>
    <row r="893" spans="1:31" ht="15.75" customHeight="1" x14ac:dyDescent="0.25">
      <c r="A893" s="911"/>
      <c r="B893" s="860"/>
      <c r="C893" s="860"/>
      <c r="D893" s="860"/>
      <c r="E893" s="860"/>
      <c r="F893" s="860"/>
      <c r="G893" s="868"/>
      <c r="H893" s="860"/>
      <c r="I893" s="860"/>
      <c r="J893" s="860"/>
      <c r="K893" s="860"/>
      <c r="L893" s="860"/>
      <c r="M893" s="860"/>
      <c r="N893" s="860"/>
      <c r="O893" s="860"/>
      <c r="P893" s="860"/>
      <c r="Q893" s="860"/>
      <c r="R893" s="860"/>
      <c r="S893" s="860"/>
      <c r="T893" s="860"/>
      <c r="U893" s="860"/>
      <c r="V893" s="860"/>
      <c r="W893" s="860"/>
      <c r="X893" s="860"/>
      <c r="Y893" s="860"/>
      <c r="Z893" s="860"/>
      <c r="AA893" s="860"/>
      <c r="AB893" s="860"/>
      <c r="AC893" s="860"/>
      <c r="AD893" s="860"/>
      <c r="AE893" s="860"/>
    </row>
    <row r="894" spans="1:31" ht="15.75" customHeight="1" x14ac:dyDescent="0.25">
      <c r="A894" s="911"/>
      <c r="B894" s="860"/>
      <c r="C894" s="860"/>
      <c r="D894" s="860"/>
      <c r="E894" s="860"/>
      <c r="F894" s="860"/>
      <c r="G894" s="868"/>
      <c r="H894" s="860"/>
      <c r="I894" s="860"/>
      <c r="J894" s="860"/>
      <c r="K894" s="860"/>
      <c r="L894" s="860"/>
      <c r="M894" s="860"/>
      <c r="N894" s="860"/>
      <c r="O894" s="860"/>
      <c r="P894" s="860"/>
      <c r="Q894" s="860"/>
      <c r="R894" s="860"/>
      <c r="S894" s="860"/>
      <c r="T894" s="860"/>
      <c r="U894" s="860"/>
      <c r="V894" s="860"/>
      <c r="W894" s="860"/>
      <c r="X894" s="860"/>
      <c r="Y894" s="860"/>
      <c r="Z894" s="860"/>
      <c r="AA894" s="860"/>
      <c r="AB894" s="860"/>
      <c r="AC894" s="860"/>
      <c r="AD894" s="860"/>
      <c r="AE894" s="860"/>
    </row>
    <row r="895" spans="1:31" ht="15.75" customHeight="1" x14ac:dyDescent="0.25">
      <c r="A895" s="911"/>
      <c r="B895" s="860"/>
      <c r="C895" s="860"/>
      <c r="D895" s="860"/>
      <c r="E895" s="860"/>
      <c r="F895" s="860"/>
      <c r="G895" s="868"/>
      <c r="H895" s="860"/>
      <c r="I895" s="860"/>
      <c r="J895" s="860"/>
      <c r="K895" s="860"/>
      <c r="L895" s="860"/>
      <c r="M895" s="860"/>
      <c r="N895" s="860"/>
      <c r="O895" s="860"/>
      <c r="P895" s="860"/>
      <c r="Q895" s="860"/>
      <c r="R895" s="860"/>
      <c r="S895" s="860"/>
      <c r="T895" s="860"/>
      <c r="U895" s="860"/>
      <c r="V895" s="860"/>
      <c r="W895" s="860"/>
      <c r="X895" s="860"/>
      <c r="Y895" s="860"/>
      <c r="Z895" s="860"/>
      <c r="AA895" s="860"/>
      <c r="AB895" s="860"/>
      <c r="AC895" s="860"/>
      <c r="AD895" s="860"/>
      <c r="AE895" s="860"/>
    </row>
    <row r="896" spans="1:31" ht="15.75" customHeight="1" x14ac:dyDescent="0.25">
      <c r="A896" s="911"/>
      <c r="B896" s="860"/>
      <c r="C896" s="860"/>
      <c r="D896" s="860"/>
      <c r="E896" s="860"/>
      <c r="F896" s="860"/>
      <c r="G896" s="868"/>
      <c r="H896" s="860"/>
      <c r="I896" s="860"/>
      <c r="J896" s="860"/>
      <c r="K896" s="860"/>
      <c r="L896" s="860"/>
      <c r="M896" s="860"/>
      <c r="N896" s="860"/>
      <c r="O896" s="860"/>
      <c r="P896" s="860"/>
      <c r="Q896" s="860"/>
      <c r="R896" s="860"/>
      <c r="S896" s="860"/>
      <c r="T896" s="860"/>
      <c r="U896" s="860"/>
      <c r="V896" s="860"/>
      <c r="W896" s="860"/>
      <c r="X896" s="860"/>
      <c r="Y896" s="860"/>
      <c r="Z896" s="860"/>
      <c r="AA896" s="860"/>
      <c r="AB896" s="860"/>
      <c r="AC896" s="860"/>
      <c r="AD896" s="860"/>
      <c r="AE896" s="860"/>
    </row>
    <row r="897" spans="1:31" ht="15.75" customHeight="1" x14ac:dyDescent="0.25">
      <c r="A897" s="911"/>
      <c r="B897" s="860"/>
      <c r="C897" s="860"/>
      <c r="D897" s="860"/>
      <c r="E897" s="860"/>
      <c r="F897" s="860"/>
      <c r="G897" s="868"/>
      <c r="H897" s="860"/>
      <c r="I897" s="860"/>
      <c r="J897" s="860"/>
      <c r="K897" s="860"/>
      <c r="L897" s="860"/>
      <c r="M897" s="860"/>
      <c r="N897" s="860"/>
      <c r="O897" s="860"/>
      <c r="P897" s="860"/>
      <c r="Q897" s="860"/>
      <c r="R897" s="860"/>
      <c r="S897" s="860"/>
      <c r="T897" s="860"/>
      <c r="U897" s="860"/>
      <c r="V897" s="860"/>
      <c r="W897" s="860"/>
      <c r="X897" s="860"/>
      <c r="Y897" s="860"/>
      <c r="Z897" s="860"/>
      <c r="AA897" s="860"/>
      <c r="AB897" s="860"/>
      <c r="AC897" s="860"/>
      <c r="AD897" s="860"/>
      <c r="AE897" s="860"/>
    </row>
    <row r="898" spans="1:31" ht="15.75" customHeight="1" x14ac:dyDescent="0.25">
      <c r="A898" s="911"/>
      <c r="B898" s="860"/>
      <c r="C898" s="860"/>
      <c r="D898" s="860"/>
      <c r="E898" s="860"/>
      <c r="F898" s="860"/>
      <c r="G898" s="868"/>
      <c r="H898" s="860"/>
      <c r="I898" s="860"/>
      <c r="J898" s="860"/>
      <c r="K898" s="860"/>
      <c r="L898" s="860"/>
      <c r="M898" s="860"/>
      <c r="N898" s="860"/>
      <c r="O898" s="860"/>
      <c r="P898" s="860"/>
      <c r="Q898" s="860"/>
      <c r="R898" s="860"/>
      <c r="S898" s="860"/>
      <c r="T898" s="860"/>
      <c r="U898" s="860"/>
      <c r="V898" s="860"/>
      <c r="W898" s="860"/>
      <c r="X898" s="860"/>
      <c r="Y898" s="860"/>
      <c r="Z898" s="860"/>
      <c r="AA898" s="860"/>
      <c r="AB898" s="860"/>
      <c r="AC898" s="860"/>
      <c r="AD898" s="860"/>
      <c r="AE898" s="860"/>
    </row>
    <row r="899" spans="1:31" ht="15.75" customHeight="1" x14ac:dyDescent="0.25">
      <c r="A899" s="911"/>
      <c r="B899" s="860"/>
      <c r="C899" s="860"/>
      <c r="D899" s="860"/>
      <c r="E899" s="860"/>
      <c r="F899" s="860"/>
      <c r="G899" s="868"/>
      <c r="H899" s="860"/>
      <c r="I899" s="860"/>
      <c r="J899" s="860"/>
      <c r="K899" s="860"/>
      <c r="L899" s="860"/>
      <c r="M899" s="860"/>
      <c r="N899" s="860"/>
      <c r="O899" s="860"/>
      <c r="P899" s="860"/>
      <c r="Q899" s="860"/>
      <c r="R899" s="860"/>
      <c r="S899" s="860"/>
      <c r="T899" s="860"/>
      <c r="U899" s="860"/>
      <c r="V899" s="860"/>
      <c r="W899" s="860"/>
      <c r="X899" s="860"/>
      <c r="Y899" s="860"/>
      <c r="Z899" s="860"/>
      <c r="AA899" s="860"/>
      <c r="AB899" s="860"/>
      <c r="AC899" s="860"/>
      <c r="AD899" s="860"/>
      <c r="AE899" s="860"/>
    </row>
    <row r="900" spans="1:31" ht="15.75" customHeight="1" x14ac:dyDescent="0.25">
      <c r="A900" s="911"/>
      <c r="B900" s="860"/>
      <c r="C900" s="860"/>
      <c r="D900" s="860"/>
      <c r="E900" s="860"/>
      <c r="F900" s="860"/>
      <c r="G900" s="868"/>
      <c r="H900" s="860"/>
      <c r="I900" s="860"/>
      <c r="J900" s="860"/>
      <c r="K900" s="860"/>
      <c r="L900" s="860"/>
      <c r="M900" s="860"/>
      <c r="N900" s="860"/>
      <c r="O900" s="860"/>
      <c r="P900" s="860"/>
      <c r="Q900" s="860"/>
      <c r="R900" s="860"/>
      <c r="S900" s="860"/>
      <c r="T900" s="860"/>
      <c r="U900" s="860"/>
      <c r="V900" s="860"/>
      <c r="W900" s="860"/>
      <c r="X900" s="860"/>
      <c r="Y900" s="860"/>
      <c r="Z900" s="860"/>
      <c r="AA900" s="860"/>
      <c r="AB900" s="860"/>
      <c r="AC900" s="860"/>
      <c r="AD900" s="860"/>
      <c r="AE900" s="860"/>
    </row>
    <row r="901" spans="1:31" ht="15.75" customHeight="1" x14ac:dyDescent="0.25">
      <c r="A901" s="911"/>
      <c r="B901" s="860"/>
      <c r="C901" s="860"/>
      <c r="D901" s="860"/>
      <c r="E901" s="860"/>
      <c r="F901" s="860"/>
      <c r="G901" s="868"/>
      <c r="H901" s="860"/>
      <c r="I901" s="860"/>
      <c r="J901" s="860"/>
      <c r="K901" s="860"/>
      <c r="L901" s="860"/>
      <c r="M901" s="860"/>
      <c r="N901" s="860"/>
      <c r="O901" s="860"/>
      <c r="P901" s="860"/>
      <c r="Q901" s="860"/>
      <c r="R901" s="860"/>
      <c r="S901" s="860"/>
      <c r="T901" s="860"/>
      <c r="U901" s="860"/>
      <c r="V901" s="860"/>
      <c r="W901" s="860"/>
      <c r="X901" s="860"/>
      <c r="Y901" s="860"/>
      <c r="Z901" s="860"/>
      <c r="AA901" s="860"/>
      <c r="AB901" s="860"/>
      <c r="AC901" s="860"/>
      <c r="AD901" s="860"/>
      <c r="AE901" s="860"/>
    </row>
    <row r="902" spans="1:31" ht="15.75" customHeight="1" x14ac:dyDescent="0.25">
      <c r="A902" s="911"/>
      <c r="B902" s="860"/>
      <c r="C902" s="860"/>
      <c r="D902" s="860"/>
      <c r="E902" s="860"/>
      <c r="F902" s="860"/>
      <c r="G902" s="868"/>
      <c r="H902" s="860"/>
      <c r="I902" s="860"/>
      <c r="J902" s="860"/>
      <c r="K902" s="860"/>
      <c r="L902" s="860"/>
      <c r="M902" s="860"/>
      <c r="N902" s="860"/>
      <c r="O902" s="860"/>
      <c r="P902" s="860"/>
      <c r="Q902" s="860"/>
      <c r="R902" s="860"/>
      <c r="S902" s="860"/>
      <c r="T902" s="860"/>
      <c r="U902" s="860"/>
      <c r="V902" s="860"/>
      <c r="W902" s="860"/>
      <c r="X902" s="860"/>
      <c r="Y902" s="860"/>
      <c r="Z902" s="860"/>
      <c r="AA902" s="860"/>
      <c r="AB902" s="860"/>
      <c r="AC902" s="860"/>
      <c r="AD902" s="860"/>
      <c r="AE902" s="860"/>
    </row>
    <row r="903" spans="1:31" ht="15.75" customHeight="1" x14ac:dyDescent="0.25">
      <c r="A903" s="911"/>
      <c r="B903" s="860"/>
      <c r="C903" s="860"/>
      <c r="D903" s="860"/>
      <c r="E903" s="860"/>
      <c r="F903" s="860"/>
      <c r="G903" s="868"/>
      <c r="H903" s="860"/>
      <c r="I903" s="860"/>
      <c r="J903" s="860"/>
      <c r="K903" s="860"/>
      <c r="L903" s="860"/>
      <c r="M903" s="860"/>
      <c r="N903" s="860"/>
      <c r="O903" s="860"/>
      <c r="P903" s="860"/>
      <c r="Q903" s="860"/>
      <c r="R903" s="860"/>
      <c r="S903" s="860"/>
      <c r="T903" s="860"/>
      <c r="U903" s="860"/>
      <c r="V903" s="860"/>
      <c r="W903" s="860"/>
      <c r="X903" s="860"/>
      <c r="Y903" s="860"/>
      <c r="Z903" s="860"/>
      <c r="AA903" s="860"/>
      <c r="AB903" s="860"/>
      <c r="AC903" s="860"/>
      <c r="AD903" s="860"/>
      <c r="AE903" s="860"/>
    </row>
    <row r="904" spans="1:31" ht="15.75" customHeight="1" x14ac:dyDescent="0.25">
      <c r="A904" s="911"/>
      <c r="B904" s="860"/>
      <c r="C904" s="860"/>
      <c r="D904" s="860"/>
      <c r="E904" s="860"/>
      <c r="F904" s="860"/>
      <c r="G904" s="868"/>
      <c r="H904" s="860"/>
      <c r="I904" s="860"/>
      <c r="J904" s="860"/>
      <c r="K904" s="860"/>
      <c r="L904" s="860"/>
      <c r="M904" s="860"/>
      <c r="N904" s="860"/>
      <c r="O904" s="860"/>
      <c r="P904" s="860"/>
      <c r="Q904" s="860"/>
      <c r="R904" s="860"/>
      <c r="S904" s="860"/>
      <c r="T904" s="860"/>
      <c r="U904" s="860"/>
      <c r="V904" s="860"/>
      <c r="W904" s="860"/>
      <c r="X904" s="860"/>
      <c r="Y904" s="860"/>
      <c r="Z904" s="860"/>
      <c r="AA904" s="860"/>
      <c r="AB904" s="860"/>
      <c r="AC904" s="860"/>
      <c r="AD904" s="860"/>
      <c r="AE904" s="860"/>
    </row>
    <row r="905" spans="1:31" ht="15.75" customHeight="1" x14ac:dyDescent="0.25">
      <c r="A905" s="911"/>
      <c r="B905" s="860"/>
      <c r="C905" s="860"/>
      <c r="D905" s="860"/>
      <c r="E905" s="860"/>
      <c r="F905" s="860"/>
      <c r="G905" s="868"/>
      <c r="H905" s="860"/>
      <c r="I905" s="860"/>
      <c r="J905" s="860"/>
      <c r="K905" s="860"/>
      <c r="L905" s="860"/>
      <c r="M905" s="860"/>
      <c r="N905" s="860"/>
      <c r="O905" s="860"/>
      <c r="P905" s="860"/>
      <c r="Q905" s="860"/>
      <c r="R905" s="860"/>
      <c r="S905" s="860"/>
      <c r="T905" s="860"/>
      <c r="U905" s="860"/>
      <c r="V905" s="860"/>
      <c r="W905" s="860"/>
      <c r="X905" s="860"/>
      <c r="Y905" s="860"/>
      <c r="Z905" s="860"/>
      <c r="AA905" s="860"/>
      <c r="AB905" s="860"/>
      <c r="AC905" s="860"/>
      <c r="AD905" s="860"/>
      <c r="AE905" s="860"/>
    </row>
    <row r="906" spans="1:31" ht="15.75" customHeight="1" x14ac:dyDescent="0.25">
      <c r="A906" s="911"/>
      <c r="B906" s="860"/>
      <c r="C906" s="860"/>
      <c r="D906" s="860"/>
      <c r="E906" s="860"/>
      <c r="F906" s="860"/>
      <c r="G906" s="868"/>
      <c r="H906" s="860"/>
      <c r="I906" s="860"/>
      <c r="J906" s="860"/>
      <c r="K906" s="860"/>
      <c r="L906" s="860"/>
      <c r="M906" s="860"/>
      <c r="N906" s="860"/>
      <c r="O906" s="860"/>
      <c r="P906" s="860"/>
      <c r="Q906" s="860"/>
      <c r="R906" s="860"/>
      <c r="S906" s="860"/>
      <c r="T906" s="860"/>
      <c r="U906" s="860"/>
      <c r="V906" s="860"/>
      <c r="W906" s="860"/>
      <c r="X906" s="860"/>
      <c r="Y906" s="860"/>
      <c r="Z906" s="860"/>
      <c r="AA906" s="860"/>
      <c r="AB906" s="860"/>
      <c r="AC906" s="860"/>
      <c r="AD906" s="860"/>
      <c r="AE906" s="860"/>
    </row>
    <row r="907" spans="1:31" ht="15.75" customHeight="1" x14ac:dyDescent="0.25">
      <c r="A907" s="911"/>
      <c r="B907" s="860"/>
      <c r="C907" s="860"/>
      <c r="D907" s="860"/>
      <c r="E907" s="860"/>
      <c r="F907" s="860"/>
      <c r="G907" s="868"/>
      <c r="H907" s="860"/>
      <c r="I907" s="860"/>
      <c r="J907" s="860"/>
      <c r="K907" s="860"/>
      <c r="L907" s="860"/>
      <c r="M907" s="860"/>
      <c r="N907" s="860"/>
      <c r="O907" s="860"/>
      <c r="P907" s="860"/>
      <c r="Q907" s="860"/>
      <c r="R907" s="860"/>
      <c r="S907" s="860"/>
      <c r="T907" s="860"/>
      <c r="U907" s="860"/>
      <c r="V907" s="860"/>
      <c r="W907" s="860"/>
      <c r="X907" s="860"/>
      <c r="Y907" s="860"/>
      <c r="Z907" s="860"/>
      <c r="AA907" s="860"/>
      <c r="AB907" s="860"/>
      <c r="AC907" s="860"/>
      <c r="AD907" s="860"/>
      <c r="AE907" s="860"/>
    </row>
    <row r="908" spans="1:31" ht="15.75" customHeight="1" x14ac:dyDescent="0.25">
      <c r="A908" s="911"/>
      <c r="B908" s="860"/>
      <c r="C908" s="860"/>
      <c r="D908" s="860"/>
      <c r="E908" s="860"/>
      <c r="F908" s="860"/>
      <c r="G908" s="868"/>
      <c r="H908" s="860"/>
      <c r="I908" s="860"/>
      <c r="J908" s="860"/>
      <c r="K908" s="860"/>
      <c r="L908" s="860"/>
      <c r="M908" s="860"/>
      <c r="N908" s="860"/>
      <c r="O908" s="860"/>
      <c r="P908" s="860"/>
      <c r="Q908" s="860"/>
      <c r="R908" s="860"/>
      <c r="S908" s="860"/>
      <c r="T908" s="860"/>
      <c r="U908" s="860"/>
      <c r="V908" s="860"/>
      <c r="W908" s="860"/>
      <c r="X908" s="860"/>
      <c r="Y908" s="860"/>
      <c r="Z908" s="860"/>
      <c r="AA908" s="860"/>
      <c r="AB908" s="860"/>
      <c r="AC908" s="860"/>
      <c r="AD908" s="860"/>
      <c r="AE908" s="860"/>
    </row>
    <row r="909" spans="1:31" ht="15.75" customHeight="1" x14ac:dyDescent="0.25">
      <c r="A909" s="911"/>
      <c r="B909" s="860"/>
      <c r="C909" s="860"/>
      <c r="D909" s="860"/>
      <c r="E909" s="860"/>
      <c r="F909" s="860"/>
      <c r="G909" s="868"/>
      <c r="H909" s="860"/>
      <c r="I909" s="860"/>
      <c r="J909" s="860"/>
      <c r="K909" s="860"/>
      <c r="L909" s="860"/>
      <c r="M909" s="860"/>
      <c r="N909" s="860"/>
      <c r="O909" s="860"/>
      <c r="P909" s="860"/>
      <c r="Q909" s="860"/>
      <c r="R909" s="860"/>
      <c r="S909" s="860"/>
      <c r="T909" s="860"/>
      <c r="U909" s="860"/>
      <c r="V909" s="860"/>
      <c r="W909" s="860"/>
      <c r="X909" s="860"/>
      <c r="Y909" s="860"/>
      <c r="Z909" s="860"/>
      <c r="AA909" s="860"/>
      <c r="AB909" s="860"/>
      <c r="AC909" s="860"/>
      <c r="AD909" s="860"/>
      <c r="AE909" s="860"/>
    </row>
    <row r="910" spans="1:31" ht="15.75" customHeight="1" x14ac:dyDescent="0.25">
      <c r="A910" s="911"/>
      <c r="B910" s="860"/>
      <c r="C910" s="860"/>
      <c r="D910" s="860"/>
      <c r="E910" s="860"/>
      <c r="F910" s="860"/>
      <c r="G910" s="868"/>
      <c r="H910" s="860"/>
      <c r="I910" s="860"/>
      <c r="J910" s="860"/>
      <c r="K910" s="860"/>
      <c r="L910" s="860"/>
      <c r="M910" s="860"/>
      <c r="N910" s="860"/>
      <c r="O910" s="860"/>
      <c r="P910" s="860"/>
      <c r="Q910" s="860"/>
      <c r="R910" s="860"/>
      <c r="S910" s="860"/>
      <c r="T910" s="860"/>
      <c r="U910" s="860"/>
      <c r="V910" s="860"/>
      <c r="W910" s="860"/>
      <c r="X910" s="860"/>
      <c r="Y910" s="860"/>
      <c r="Z910" s="860"/>
      <c r="AA910" s="860"/>
      <c r="AB910" s="860"/>
      <c r="AC910" s="860"/>
      <c r="AD910" s="860"/>
      <c r="AE910" s="860"/>
    </row>
    <row r="911" spans="1:31" ht="15.75" customHeight="1" x14ac:dyDescent="0.25">
      <c r="A911" s="911"/>
      <c r="B911" s="860"/>
      <c r="C911" s="860"/>
      <c r="D911" s="860"/>
      <c r="E911" s="860"/>
      <c r="F911" s="860"/>
      <c r="G911" s="868"/>
      <c r="H911" s="860"/>
      <c r="I911" s="860"/>
      <c r="J911" s="860"/>
      <c r="K911" s="860"/>
      <c r="L911" s="860"/>
      <c r="M911" s="860"/>
      <c r="N911" s="860"/>
      <c r="O911" s="860"/>
      <c r="P911" s="860"/>
      <c r="Q911" s="860"/>
      <c r="R911" s="860"/>
      <c r="S911" s="860"/>
      <c r="T911" s="860"/>
      <c r="U911" s="860"/>
      <c r="V911" s="860"/>
      <c r="W911" s="860"/>
      <c r="X911" s="860"/>
      <c r="Y911" s="860"/>
      <c r="Z911" s="860"/>
      <c r="AA911" s="860"/>
      <c r="AB911" s="860"/>
      <c r="AC911" s="860"/>
      <c r="AD911" s="860"/>
      <c r="AE911" s="860"/>
    </row>
    <row r="912" spans="1:31" ht="15.75" customHeight="1" x14ac:dyDescent="0.25">
      <c r="A912" s="911"/>
      <c r="B912" s="860"/>
      <c r="C912" s="860"/>
      <c r="D912" s="860"/>
      <c r="E912" s="860"/>
      <c r="F912" s="860"/>
      <c r="G912" s="868"/>
      <c r="H912" s="860"/>
      <c r="I912" s="860"/>
      <c r="J912" s="860"/>
      <c r="K912" s="860"/>
      <c r="L912" s="860"/>
      <c r="M912" s="860"/>
      <c r="N912" s="860"/>
      <c r="O912" s="860"/>
      <c r="P912" s="860"/>
      <c r="Q912" s="860"/>
      <c r="R912" s="860"/>
      <c r="S912" s="860"/>
      <c r="T912" s="860"/>
      <c r="U912" s="860"/>
      <c r="V912" s="860"/>
      <c r="W912" s="860"/>
      <c r="X912" s="860"/>
      <c r="Y912" s="860"/>
      <c r="Z912" s="860"/>
      <c r="AA912" s="860"/>
      <c r="AB912" s="860"/>
      <c r="AC912" s="860"/>
      <c r="AD912" s="860"/>
      <c r="AE912" s="860"/>
    </row>
    <row r="913" spans="1:31" ht="15.75" customHeight="1" x14ac:dyDescent="0.25">
      <c r="A913" s="911"/>
      <c r="B913" s="860"/>
      <c r="C913" s="860"/>
      <c r="D913" s="860"/>
      <c r="E913" s="860"/>
      <c r="F913" s="860"/>
      <c r="G913" s="868"/>
      <c r="H913" s="860"/>
      <c r="I913" s="860"/>
      <c r="J913" s="860"/>
      <c r="K913" s="860"/>
      <c r="L913" s="860"/>
      <c r="M913" s="860"/>
      <c r="N913" s="860"/>
      <c r="O913" s="860"/>
      <c r="P913" s="860"/>
      <c r="Q913" s="860"/>
      <c r="R913" s="860"/>
      <c r="S913" s="860"/>
      <c r="T913" s="860"/>
      <c r="U913" s="860"/>
      <c r="V913" s="860"/>
      <c r="W913" s="860"/>
      <c r="X913" s="860"/>
      <c r="Y913" s="860"/>
      <c r="Z913" s="860"/>
      <c r="AA913" s="860"/>
      <c r="AB913" s="860"/>
      <c r="AC913" s="860"/>
      <c r="AD913" s="860"/>
      <c r="AE913" s="860"/>
    </row>
    <row r="914" spans="1:31" ht="15.75" customHeight="1" x14ac:dyDescent="0.25">
      <c r="A914" s="911"/>
      <c r="B914" s="860"/>
      <c r="C914" s="860"/>
      <c r="D914" s="860"/>
      <c r="E914" s="860"/>
      <c r="F914" s="860"/>
      <c r="G914" s="868"/>
      <c r="H914" s="860"/>
      <c r="I914" s="860"/>
      <c r="J914" s="860"/>
      <c r="K914" s="860"/>
      <c r="L914" s="860"/>
      <c r="M914" s="860"/>
      <c r="N914" s="860"/>
      <c r="O914" s="860"/>
      <c r="P914" s="860"/>
      <c r="Q914" s="860"/>
      <c r="R914" s="860"/>
      <c r="S914" s="860"/>
      <c r="T914" s="860"/>
      <c r="U914" s="860"/>
      <c r="V914" s="860"/>
      <c r="W914" s="860"/>
      <c r="X914" s="860"/>
      <c r="Y914" s="860"/>
      <c r="Z914" s="860"/>
      <c r="AA914" s="860"/>
      <c r="AB914" s="860"/>
      <c r="AC914" s="860"/>
      <c r="AD914" s="860"/>
      <c r="AE914" s="860"/>
    </row>
    <row r="915" spans="1:31" ht="15.75" customHeight="1" x14ac:dyDescent="0.25">
      <c r="A915" s="911"/>
      <c r="B915" s="860"/>
      <c r="C915" s="860"/>
      <c r="D915" s="860"/>
      <c r="E915" s="860"/>
      <c r="F915" s="860"/>
      <c r="G915" s="868"/>
      <c r="H915" s="860"/>
      <c r="I915" s="860"/>
      <c r="J915" s="860"/>
      <c r="K915" s="860"/>
      <c r="L915" s="860"/>
      <c r="M915" s="860"/>
      <c r="N915" s="860"/>
      <c r="O915" s="860"/>
      <c r="P915" s="860"/>
      <c r="Q915" s="860"/>
      <c r="R915" s="860"/>
      <c r="S915" s="860"/>
      <c r="T915" s="860"/>
      <c r="U915" s="860"/>
      <c r="V915" s="860"/>
      <c r="W915" s="860"/>
      <c r="X915" s="860"/>
      <c r="Y915" s="860"/>
      <c r="Z915" s="860"/>
      <c r="AA915" s="860"/>
      <c r="AB915" s="860"/>
      <c r="AC915" s="860"/>
      <c r="AD915" s="860"/>
      <c r="AE915" s="860"/>
    </row>
    <row r="916" spans="1:31" ht="15.75" customHeight="1" x14ac:dyDescent="0.25">
      <c r="A916" s="911"/>
      <c r="B916" s="860"/>
      <c r="C916" s="860"/>
      <c r="D916" s="860"/>
      <c r="E916" s="860"/>
      <c r="F916" s="860"/>
      <c r="G916" s="868"/>
      <c r="H916" s="860"/>
      <c r="I916" s="860"/>
      <c r="J916" s="860"/>
      <c r="K916" s="860"/>
      <c r="L916" s="860"/>
      <c r="M916" s="860"/>
      <c r="N916" s="860"/>
      <c r="O916" s="860"/>
      <c r="P916" s="860"/>
      <c r="Q916" s="860"/>
      <c r="R916" s="860"/>
      <c r="S916" s="860"/>
      <c r="T916" s="860"/>
      <c r="U916" s="860"/>
      <c r="V916" s="860"/>
      <c r="W916" s="860"/>
      <c r="X916" s="860"/>
      <c r="Y916" s="860"/>
      <c r="Z916" s="860"/>
      <c r="AA916" s="860"/>
      <c r="AB916" s="860"/>
      <c r="AC916" s="860"/>
      <c r="AD916" s="860"/>
      <c r="AE916" s="860"/>
    </row>
    <row r="917" spans="1:31" ht="15.75" customHeight="1" x14ac:dyDescent="0.25">
      <c r="A917" s="911"/>
      <c r="B917" s="860"/>
      <c r="C917" s="860"/>
      <c r="D917" s="860"/>
      <c r="E917" s="860"/>
      <c r="F917" s="860"/>
      <c r="G917" s="868"/>
      <c r="H917" s="860"/>
      <c r="I917" s="860"/>
      <c r="J917" s="860"/>
      <c r="K917" s="860"/>
      <c r="L917" s="860"/>
      <c r="M917" s="860"/>
      <c r="N917" s="860"/>
      <c r="O917" s="860"/>
      <c r="P917" s="860"/>
      <c r="Q917" s="860"/>
      <c r="R917" s="860"/>
      <c r="S917" s="860"/>
      <c r="T917" s="860"/>
      <c r="U917" s="860"/>
      <c r="V917" s="860"/>
      <c r="W917" s="860"/>
      <c r="X917" s="860"/>
      <c r="Y917" s="860"/>
      <c r="Z917" s="860"/>
      <c r="AA917" s="860"/>
      <c r="AB917" s="860"/>
      <c r="AC917" s="860"/>
      <c r="AD917" s="860"/>
      <c r="AE917" s="860"/>
    </row>
    <row r="918" spans="1:31" ht="15.75" customHeight="1" x14ac:dyDescent="0.25">
      <c r="A918" s="911"/>
      <c r="B918" s="860"/>
      <c r="C918" s="860"/>
      <c r="D918" s="860"/>
      <c r="E918" s="860"/>
      <c r="F918" s="860"/>
      <c r="G918" s="868"/>
      <c r="H918" s="860"/>
      <c r="I918" s="860"/>
      <c r="J918" s="860"/>
      <c r="K918" s="860"/>
      <c r="L918" s="860"/>
      <c r="M918" s="860"/>
      <c r="N918" s="860"/>
      <c r="O918" s="860"/>
      <c r="P918" s="860"/>
      <c r="Q918" s="860"/>
      <c r="R918" s="860"/>
      <c r="S918" s="860"/>
      <c r="T918" s="860"/>
      <c r="U918" s="860"/>
      <c r="V918" s="860"/>
      <c r="W918" s="860"/>
      <c r="X918" s="860"/>
      <c r="Y918" s="860"/>
      <c r="Z918" s="860"/>
      <c r="AA918" s="860"/>
      <c r="AB918" s="860"/>
      <c r="AC918" s="860"/>
      <c r="AD918" s="860"/>
      <c r="AE918" s="860"/>
    </row>
    <row r="919" spans="1:31" ht="15.75" customHeight="1" x14ac:dyDescent="0.25">
      <c r="A919" s="911"/>
      <c r="B919" s="860"/>
      <c r="C919" s="860"/>
      <c r="D919" s="860"/>
      <c r="E919" s="860"/>
      <c r="F919" s="860"/>
      <c r="G919" s="868"/>
      <c r="H919" s="860"/>
      <c r="I919" s="860"/>
      <c r="J919" s="860"/>
      <c r="K919" s="860"/>
      <c r="L919" s="860"/>
      <c r="M919" s="860"/>
      <c r="N919" s="860"/>
      <c r="O919" s="860"/>
      <c r="P919" s="860"/>
      <c r="Q919" s="860"/>
      <c r="R919" s="860"/>
      <c r="S919" s="860"/>
      <c r="T919" s="860"/>
      <c r="U919" s="860"/>
      <c r="V919" s="860"/>
      <c r="W919" s="860"/>
      <c r="X919" s="860"/>
      <c r="Y919" s="860"/>
      <c r="Z919" s="860"/>
      <c r="AA919" s="860"/>
      <c r="AB919" s="860"/>
      <c r="AC919" s="860"/>
      <c r="AD919" s="860"/>
      <c r="AE919" s="860"/>
    </row>
    <row r="920" spans="1:31" ht="15.75" customHeight="1" x14ac:dyDescent="0.25">
      <c r="A920" s="911"/>
      <c r="B920" s="860"/>
      <c r="C920" s="860"/>
      <c r="D920" s="860"/>
      <c r="E920" s="860"/>
      <c r="F920" s="860"/>
      <c r="G920" s="868"/>
      <c r="H920" s="860"/>
      <c r="I920" s="860"/>
      <c r="J920" s="860"/>
      <c r="K920" s="860"/>
      <c r="L920" s="860"/>
      <c r="M920" s="860"/>
      <c r="N920" s="860"/>
      <c r="O920" s="860"/>
      <c r="P920" s="860"/>
      <c r="Q920" s="860"/>
      <c r="R920" s="860"/>
      <c r="S920" s="860"/>
      <c r="T920" s="860"/>
      <c r="U920" s="860"/>
      <c r="V920" s="860"/>
      <c r="W920" s="860"/>
      <c r="X920" s="860"/>
      <c r="Y920" s="860"/>
      <c r="Z920" s="860"/>
      <c r="AA920" s="860"/>
      <c r="AB920" s="860"/>
      <c r="AC920" s="860"/>
      <c r="AD920" s="860"/>
      <c r="AE920" s="860"/>
    </row>
    <row r="921" spans="1:31" ht="15.75" customHeight="1" x14ac:dyDescent="0.25">
      <c r="A921" s="911"/>
      <c r="B921" s="860"/>
      <c r="C921" s="860"/>
      <c r="D921" s="860"/>
      <c r="E921" s="860"/>
      <c r="F921" s="860"/>
      <c r="G921" s="868"/>
      <c r="H921" s="860"/>
      <c r="I921" s="860"/>
      <c r="J921" s="860"/>
      <c r="K921" s="860"/>
      <c r="L921" s="860"/>
      <c r="M921" s="860"/>
      <c r="N921" s="860"/>
      <c r="O921" s="860"/>
      <c r="P921" s="860"/>
      <c r="Q921" s="860"/>
      <c r="R921" s="860"/>
      <c r="S921" s="860"/>
      <c r="T921" s="860"/>
      <c r="U921" s="860"/>
      <c r="V921" s="860"/>
      <c r="W921" s="860"/>
      <c r="X921" s="860"/>
      <c r="Y921" s="860"/>
      <c r="Z921" s="860"/>
      <c r="AA921" s="860"/>
      <c r="AB921" s="860"/>
      <c r="AC921" s="860"/>
      <c r="AD921" s="860"/>
      <c r="AE921" s="860"/>
    </row>
    <row r="922" spans="1:31" ht="15.75" customHeight="1" x14ac:dyDescent="0.25">
      <c r="A922" s="911"/>
      <c r="B922" s="860"/>
      <c r="C922" s="860"/>
      <c r="D922" s="860"/>
      <c r="E922" s="860"/>
      <c r="F922" s="860"/>
      <c r="G922" s="868"/>
      <c r="H922" s="860"/>
      <c r="I922" s="860"/>
      <c r="J922" s="860"/>
      <c r="K922" s="860"/>
      <c r="L922" s="860"/>
      <c r="M922" s="860"/>
      <c r="N922" s="860"/>
      <c r="O922" s="860"/>
      <c r="P922" s="860"/>
      <c r="Q922" s="860"/>
      <c r="R922" s="860"/>
      <c r="S922" s="860"/>
      <c r="T922" s="860"/>
      <c r="U922" s="860"/>
      <c r="V922" s="860"/>
      <c r="W922" s="860"/>
      <c r="X922" s="860"/>
      <c r="Y922" s="860"/>
      <c r="Z922" s="860"/>
      <c r="AA922" s="860"/>
      <c r="AB922" s="860"/>
      <c r="AC922" s="860"/>
      <c r="AD922" s="860"/>
      <c r="AE922" s="860"/>
    </row>
    <row r="923" spans="1:31" ht="15.75" customHeight="1" x14ac:dyDescent="0.25">
      <c r="A923" s="911"/>
      <c r="B923" s="860"/>
      <c r="C923" s="860"/>
      <c r="D923" s="860"/>
      <c r="E923" s="860"/>
      <c r="F923" s="860"/>
      <c r="G923" s="868"/>
      <c r="H923" s="860"/>
      <c r="I923" s="860"/>
      <c r="J923" s="860"/>
      <c r="K923" s="860"/>
      <c r="L923" s="860"/>
      <c r="M923" s="860"/>
      <c r="N923" s="860"/>
      <c r="O923" s="860"/>
      <c r="P923" s="860"/>
      <c r="Q923" s="860"/>
      <c r="R923" s="860"/>
      <c r="S923" s="860"/>
      <c r="T923" s="860"/>
      <c r="U923" s="860"/>
      <c r="V923" s="860"/>
      <c r="W923" s="860"/>
      <c r="X923" s="860"/>
      <c r="Y923" s="860"/>
      <c r="Z923" s="860"/>
      <c r="AA923" s="860"/>
      <c r="AB923" s="860"/>
      <c r="AC923" s="860"/>
      <c r="AD923" s="860"/>
      <c r="AE923" s="860"/>
    </row>
    <row r="924" spans="1:31" ht="15.75" customHeight="1" x14ac:dyDescent="0.25">
      <c r="A924" s="911"/>
      <c r="B924" s="860"/>
      <c r="C924" s="860"/>
      <c r="D924" s="860"/>
      <c r="E924" s="860"/>
      <c r="F924" s="860"/>
      <c r="G924" s="868"/>
      <c r="H924" s="860"/>
      <c r="I924" s="860"/>
      <c r="J924" s="860"/>
      <c r="K924" s="860"/>
      <c r="L924" s="860"/>
      <c r="M924" s="860"/>
      <c r="N924" s="860"/>
      <c r="O924" s="860"/>
      <c r="P924" s="860"/>
      <c r="Q924" s="860"/>
      <c r="R924" s="860"/>
      <c r="S924" s="860"/>
      <c r="T924" s="860"/>
      <c r="U924" s="860"/>
      <c r="V924" s="860"/>
      <c r="W924" s="860"/>
      <c r="X924" s="860"/>
      <c r="Y924" s="860"/>
      <c r="Z924" s="860"/>
      <c r="AA924" s="860"/>
      <c r="AB924" s="860"/>
      <c r="AC924" s="860"/>
      <c r="AD924" s="860"/>
      <c r="AE924" s="860"/>
    </row>
    <row r="925" spans="1:31" ht="15.75" customHeight="1" x14ac:dyDescent="0.25">
      <c r="A925" s="911"/>
      <c r="B925" s="860"/>
      <c r="C925" s="860"/>
      <c r="D925" s="860"/>
      <c r="E925" s="860"/>
      <c r="F925" s="860"/>
      <c r="G925" s="868"/>
      <c r="H925" s="860"/>
      <c r="I925" s="860"/>
      <c r="J925" s="860"/>
      <c r="K925" s="860"/>
      <c r="L925" s="860"/>
      <c r="M925" s="860"/>
      <c r="N925" s="860"/>
      <c r="O925" s="860"/>
      <c r="P925" s="860"/>
      <c r="Q925" s="860"/>
      <c r="R925" s="860"/>
      <c r="S925" s="860"/>
      <c r="T925" s="860"/>
      <c r="U925" s="860"/>
      <c r="V925" s="860"/>
      <c r="W925" s="860"/>
      <c r="X925" s="860"/>
      <c r="Y925" s="860"/>
      <c r="Z925" s="860"/>
      <c r="AA925" s="860"/>
      <c r="AB925" s="860"/>
      <c r="AC925" s="860"/>
      <c r="AD925" s="860"/>
      <c r="AE925" s="860"/>
    </row>
    <row r="926" spans="1:31" ht="15.75" customHeight="1" x14ac:dyDescent="0.25">
      <c r="A926" s="911"/>
      <c r="B926" s="860"/>
      <c r="C926" s="860"/>
      <c r="D926" s="860"/>
      <c r="E926" s="860"/>
      <c r="F926" s="860"/>
      <c r="G926" s="868"/>
      <c r="H926" s="860"/>
      <c r="I926" s="860"/>
      <c r="J926" s="860"/>
      <c r="K926" s="860"/>
      <c r="L926" s="860"/>
      <c r="M926" s="860"/>
      <c r="N926" s="860"/>
      <c r="O926" s="860"/>
      <c r="P926" s="860"/>
      <c r="Q926" s="860"/>
      <c r="R926" s="860"/>
      <c r="S926" s="860"/>
      <c r="T926" s="860"/>
      <c r="U926" s="860"/>
      <c r="V926" s="860"/>
      <c r="W926" s="860"/>
      <c r="X926" s="860"/>
      <c r="Y926" s="860"/>
      <c r="Z926" s="860"/>
      <c r="AA926" s="860"/>
      <c r="AB926" s="860"/>
      <c r="AC926" s="860"/>
      <c r="AD926" s="860"/>
      <c r="AE926" s="860"/>
    </row>
    <row r="927" spans="1:31" ht="15.75" customHeight="1" x14ac:dyDescent="0.25">
      <c r="A927" s="911"/>
      <c r="B927" s="860"/>
      <c r="C927" s="860"/>
      <c r="D927" s="860"/>
      <c r="E927" s="860"/>
      <c r="F927" s="860"/>
      <c r="G927" s="868"/>
      <c r="H927" s="860"/>
      <c r="I927" s="860"/>
      <c r="J927" s="860"/>
      <c r="K927" s="860"/>
      <c r="L927" s="860"/>
      <c r="M927" s="860"/>
      <c r="N927" s="860"/>
      <c r="O927" s="860"/>
      <c r="P927" s="860"/>
      <c r="Q927" s="860"/>
      <c r="R927" s="860"/>
      <c r="S927" s="860"/>
      <c r="T927" s="860"/>
      <c r="U927" s="860"/>
      <c r="V927" s="860"/>
      <c r="W927" s="860"/>
      <c r="X927" s="860"/>
      <c r="Y927" s="860"/>
      <c r="Z927" s="860"/>
      <c r="AA927" s="860"/>
      <c r="AB927" s="860"/>
      <c r="AC927" s="860"/>
      <c r="AD927" s="860"/>
      <c r="AE927" s="860"/>
    </row>
    <row r="928" spans="1:31" ht="15.75" customHeight="1" x14ac:dyDescent="0.25">
      <c r="A928" s="911"/>
      <c r="B928" s="860"/>
      <c r="C928" s="860"/>
      <c r="D928" s="860"/>
      <c r="E928" s="860"/>
      <c r="F928" s="860"/>
      <c r="G928" s="868"/>
      <c r="H928" s="860"/>
      <c r="I928" s="860"/>
      <c r="J928" s="860"/>
      <c r="K928" s="860"/>
      <c r="L928" s="860"/>
      <c r="M928" s="860"/>
      <c r="N928" s="860"/>
      <c r="O928" s="860"/>
      <c r="P928" s="860"/>
      <c r="Q928" s="860"/>
      <c r="R928" s="860"/>
      <c r="S928" s="860"/>
      <c r="T928" s="860"/>
      <c r="U928" s="860"/>
      <c r="V928" s="860"/>
      <c r="W928" s="860"/>
      <c r="X928" s="860"/>
      <c r="Y928" s="860"/>
      <c r="Z928" s="860"/>
      <c r="AA928" s="860"/>
      <c r="AB928" s="860"/>
      <c r="AC928" s="860"/>
      <c r="AD928" s="860"/>
      <c r="AE928" s="860"/>
    </row>
    <row r="929" spans="1:31" ht="15.75" customHeight="1" x14ac:dyDescent="0.25">
      <c r="A929" s="911"/>
      <c r="B929" s="860"/>
      <c r="C929" s="860"/>
      <c r="D929" s="860"/>
      <c r="E929" s="860"/>
      <c r="F929" s="860"/>
      <c r="G929" s="868"/>
      <c r="H929" s="860"/>
      <c r="I929" s="860"/>
      <c r="J929" s="860"/>
      <c r="K929" s="860"/>
      <c r="L929" s="860"/>
      <c r="M929" s="860"/>
      <c r="N929" s="860"/>
      <c r="O929" s="860"/>
      <c r="P929" s="860"/>
      <c r="Q929" s="860"/>
      <c r="R929" s="860"/>
      <c r="S929" s="860"/>
      <c r="T929" s="860"/>
      <c r="U929" s="860"/>
      <c r="V929" s="860"/>
      <c r="W929" s="860"/>
      <c r="X929" s="860"/>
      <c r="Y929" s="860"/>
      <c r="Z929" s="860"/>
      <c r="AA929" s="860"/>
      <c r="AB929" s="860"/>
      <c r="AC929" s="860"/>
      <c r="AD929" s="860"/>
      <c r="AE929" s="860"/>
    </row>
    <row r="930" spans="1:31" ht="15.75" customHeight="1" x14ac:dyDescent="0.25">
      <c r="A930" s="911"/>
      <c r="B930" s="860"/>
      <c r="C930" s="860"/>
      <c r="D930" s="860"/>
      <c r="E930" s="860"/>
      <c r="F930" s="860"/>
      <c r="G930" s="868"/>
      <c r="H930" s="860"/>
      <c r="I930" s="860"/>
      <c r="J930" s="860"/>
      <c r="K930" s="860"/>
      <c r="L930" s="860"/>
      <c r="M930" s="860"/>
      <c r="N930" s="860"/>
      <c r="O930" s="860"/>
      <c r="P930" s="860"/>
      <c r="Q930" s="860"/>
      <c r="R930" s="860"/>
      <c r="S930" s="860"/>
      <c r="T930" s="860"/>
      <c r="U930" s="860"/>
      <c r="V930" s="860"/>
      <c r="W930" s="860"/>
      <c r="X930" s="860"/>
      <c r="Y930" s="860"/>
      <c r="Z930" s="860"/>
      <c r="AA930" s="860"/>
      <c r="AB930" s="860"/>
      <c r="AC930" s="860"/>
      <c r="AD930" s="860"/>
      <c r="AE930" s="860"/>
    </row>
    <row r="931" spans="1:31" ht="15.75" customHeight="1" x14ac:dyDescent="0.25">
      <c r="A931" s="911"/>
      <c r="B931" s="860"/>
      <c r="C931" s="860"/>
      <c r="D931" s="860"/>
      <c r="E931" s="860"/>
      <c r="F931" s="860"/>
      <c r="G931" s="868"/>
      <c r="H931" s="860"/>
      <c r="I931" s="860"/>
      <c r="J931" s="860"/>
      <c r="K931" s="860"/>
      <c r="L931" s="860"/>
      <c r="M931" s="860"/>
      <c r="N931" s="860"/>
      <c r="O931" s="860"/>
      <c r="P931" s="860"/>
      <c r="Q931" s="860"/>
      <c r="R931" s="860"/>
      <c r="S931" s="860"/>
      <c r="T931" s="860"/>
      <c r="U931" s="860"/>
      <c r="V931" s="860"/>
      <c r="W931" s="860"/>
      <c r="X931" s="860"/>
      <c r="Y931" s="860"/>
      <c r="Z931" s="860"/>
      <c r="AA931" s="860"/>
      <c r="AB931" s="860"/>
      <c r="AC931" s="860"/>
      <c r="AD931" s="860"/>
      <c r="AE931" s="860"/>
    </row>
    <row r="932" spans="1:31" ht="15.75" customHeight="1" x14ac:dyDescent="0.25">
      <c r="A932" s="911"/>
      <c r="B932" s="860"/>
      <c r="C932" s="860"/>
      <c r="D932" s="860"/>
      <c r="E932" s="860"/>
      <c r="F932" s="860"/>
      <c r="G932" s="868"/>
      <c r="H932" s="860"/>
      <c r="I932" s="860"/>
      <c r="J932" s="860"/>
      <c r="K932" s="860"/>
      <c r="L932" s="860"/>
      <c r="M932" s="860"/>
      <c r="N932" s="860"/>
      <c r="O932" s="860"/>
      <c r="P932" s="860"/>
      <c r="Q932" s="860"/>
      <c r="R932" s="860"/>
      <c r="S932" s="860"/>
      <c r="T932" s="860"/>
      <c r="U932" s="860"/>
      <c r="V932" s="860"/>
      <c r="W932" s="860"/>
      <c r="X932" s="860"/>
      <c r="Y932" s="860"/>
      <c r="Z932" s="860"/>
      <c r="AA932" s="860"/>
      <c r="AB932" s="860"/>
      <c r="AC932" s="860"/>
      <c r="AD932" s="860"/>
      <c r="AE932" s="860"/>
    </row>
    <row r="933" spans="1:31" ht="15.75" customHeight="1" x14ac:dyDescent="0.25">
      <c r="A933" s="911"/>
      <c r="B933" s="860"/>
      <c r="C933" s="860"/>
      <c r="D933" s="860"/>
      <c r="E933" s="860"/>
      <c r="F933" s="860"/>
      <c r="G933" s="868"/>
      <c r="H933" s="860"/>
      <c r="I933" s="860"/>
      <c r="J933" s="860"/>
      <c r="K933" s="860"/>
      <c r="L933" s="860"/>
      <c r="M933" s="860"/>
      <c r="N933" s="860"/>
      <c r="O933" s="860"/>
      <c r="P933" s="860"/>
      <c r="Q933" s="860"/>
      <c r="R933" s="860"/>
      <c r="S933" s="860"/>
      <c r="T933" s="860"/>
      <c r="U933" s="860"/>
      <c r="V933" s="860"/>
      <c r="W933" s="860"/>
      <c r="X933" s="860"/>
      <c r="Y933" s="860"/>
      <c r="Z933" s="860"/>
      <c r="AA933" s="860"/>
      <c r="AB933" s="860"/>
      <c r="AC933" s="860"/>
      <c r="AD933" s="860"/>
      <c r="AE933" s="860"/>
    </row>
    <row r="934" spans="1:31" ht="15.75" customHeight="1" x14ac:dyDescent="0.25">
      <c r="A934" s="911"/>
      <c r="B934" s="860"/>
      <c r="C934" s="860"/>
      <c r="D934" s="860"/>
      <c r="E934" s="860"/>
      <c r="F934" s="860"/>
      <c r="G934" s="868"/>
      <c r="H934" s="860"/>
      <c r="I934" s="860"/>
      <c r="J934" s="860"/>
      <c r="K934" s="860"/>
      <c r="L934" s="860"/>
      <c r="M934" s="860"/>
      <c r="N934" s="860"/>
      <c r="O934" s="860"/>
      <c r="P934" s="860"/>
      <c r="Q934" s="860"/>
      <c r="R934" s="860"/>
      <c r="S934" s="860"/>
      <c r="T934" s="860"/>
      <c r="U934" s="860"/>
      <c r="V934" s="860"/>
      <c r="W934" s="860"/>
      <c r="X934" s="860"/>
      <c r="Y934" s="860"/>
      <c r="Z934" s="860"/>
      <c r="AA934" s="860"/>
      <c r="AB934" s="860"/>
      <c r="AC934" s="860"/>
      <c r="AD934" s="860"/>
      <c r="AE934" s="860"/>
    </row>
    <row r="935" spans="1:31" ht="15.75" customHeight="1" x14ac:dyDescent="0.25">
      <c r="A935" s="911"/>
      <c r="B935" s="860"/>
      <c r="C935" s="860"/>
      <c r="D935" s="860"/>
      <c r="E935" s="860"/>
      <c r="F935" s="860"/>
      <c r="G935" s="868"/>
      <c r="H935" s="860"/>
      <c r="I935" s="860"/>
      <c r="J935" s="860"/>
      <c r="K935" s="860"/>
      <c r="L935" s="860"/>
      <c r="M935" s="860"/>
      <c r="N935" s="860"/>
      <c r="O935" s="860"/>
      <c r="P935" s="860"/>
      <c r="Q935" s="860"/>
      <c r="R935" s="860"/>
      <c r="S935" s="860"/>
      <c r="T935" s="860"/>
      <c r="U935" s="860"/>
      <c r="V935" s="860"/>
      <c r="W935" s="860"/>
      <c r="X935" s="860"/>
      <c r="Y935" s="860"/>
      <c r="Z935" s="860"/>
      <c r="AA935" s="860"/>
      <c r="AB935" s="860"/>
      <c r="AC935" s="860"/>
      <c r="AD935" s="860"/>
      <c r="AE935" s="860"/>
    </row>
    <row r="936" spans="1:31" ht="15.75" customHeight="1" x14ac:dyDescent="0.25">
      <c r="A936" s="911"/>
      <c r="B936" s="860"/>
      <c r="C936" s="860"/>
      <c r="D936" s="860"/>
      <c r="E936" s="860"/>
      <c r="F936" s="860"/>
      <c r="G936" s="868"/>
      <c r="H936" s="860"/>
      <c r="I936" s="860"/>
      <c r="J936" s="860"/>
      <c r="K936" s="860"/>
      <c r="L936" s="860"/>
      <c r="M936" s="860"/>
      <c r="N936" s="860"/>
      <c r="O936" s="860"/>
      <c r="P936" s="860"/>
      <c r="Q936" s="860"/>
      <c r="R936" s="860"/>
      <c r="S936" s="860"/>
      <c r="T936" s="860"/>
      <c r="U936" s="860"/>
      <c r="V936" s="860"/>
      <c r="W936" s="860"/>
      <c r="X936" s="860"/>
      <c r="Y936" s="860"/>
      <c r="Z936" s="860"/>
      <c r="AA936" s="860"/>
      <c r="AB936" s="860"/>
      <c r="AC936" s="860"/>
      <c r="AD936" s="860"/>
      <c r="AE936" s="860"/>
    </row>
    <row r="937" spans="1:31" ht="15.75" customHeight="1" x14ac:dyDescent="0.25">
      <c r="A937" s="911"/>
      <c r="B937" s="860"/>
      <c r="C937" s="860"/>
      <c r="D937" s="860"/>
      <c r="E937" s="860"/>
      <c r="F937" s="860"/>
      <c r="G937" s="868"/>
      <c r="H937" s="860"/>
      <c r="I937" s="860"/>
      <c r="J937" s="860"/>
      <c r="K937" s="860"/>
      <c r="L937" s="860"/>
      <c r="M937" s="860"/>
      <c r="N937" s="860"/>
      <c r="O937" s="860"/>
      <c r="P937" s="860"/>
      <c r="Q937" s="860"/>
      <c r="R937" s="860"/>
      <c r="S937" s="860"/>
      <c r="T937" s="860"/>
      <c r="U937" s="860"/>
      <c r="V937" s="860"/>
      <c r="W937" s="860"/>
      <c r="X937" s="860"/>
      <c r="Y937" s="860"/>
      <c r="Z937" s="860"/>
      <c r="AA937" s="860"/>
      <c r="AB937" s="860"/>
      <c r="AC937" s="860"/>
      <c r="AD937" s="860"/>
      <c r="AE937" s="860"/>
    </row>
    <row r="938" spans="1:31" ht="15.75" customHeight="1" x14ac:dyDescent="0.25">
      <c r="A938" s="911"/>
      <c r="B938" s="860"/>
      <c r="C938" s="860"/>
      <c r="D938" s="860"/>
      <c r="E938" s="860"/>
      <c r="F938" s="860"/>
      <c r="G938" s="868"/>
      <c r="H938" s="860"/>
      <c r="I938" s="860"/>
      <c r="J938" s="860"/>
      <c r="K938" s="860"/>
      <c r="L938" s="860"/>
      <c r="M938" s="860"/>
      <c r="N938" s="860"/>
      <c r="O938" s="860"/>
      <c r="P938" s="860"/>
      <c r="Q938" s="860"/>
      <c r="R938" s="860"/>
      <c r="S938" s="860"/>
      <c r="T938" s="860"/>
      <c r="U938" s="860"/>
      <c r="V938" s="860"/>
      <c r="W938" s="860"/>
      <c r="X938" s="860"/>
      <c r="Y938" s="860"/>
      <c r="Z938" s="860"/>
      <c r="AA938" s="860"/>
      <c r="AB938" s="860"/>
      <c r="AC938" s="860"/>
      <c r="AD938" s="860"/>
      <c r="AE938" s="860"/>
    </row>
    <row r="939" spans="1:31" ht="15.75" customHeight="1" x14ac:dyDescent="0.25">
      <c r="A939" s="911"/>
      <c r="B939" s="860"/>
      <c r="C939" s="860"/>
      <c r="D939" s="860"/>
      <c r="E939" s="860"/>
      <c r="F939" s="860"/>
      <c r="G939" s="868"/>
      <c r="H939" s="860"/>
      <c r="I939" s="860"/>
      <c r="J939" s="860"/>
      <c r="K939" s="860"/>
      <c r="L939" s="860"/>
      <c r="M939" s="860"/>
      <c r="N939" s="860"/>
      <c r="O939" s="860"/>
      <c r="P939" s="860"/>
      <c r="Q939" s="860"/>
      <c r="R939" s="860"/>
      <c r="S939" s="860"/>
      <c r="T939" s="860"/>
      <c r="U939" s="860"/>
      <c r="V939" s="860"/>
      <c r="W939" s="860"/>
      <c r="X939" s="860"/>
      <c r="Y939" s="860"/>
      <c r="Z939" s="860"/>
      <c r="AA939" s="860"/>
      <c r="AB939" s="860"/>
      <c r="AC939" s="860"/>
      <c r="AD939" s="860"/>
      <c r="AE939" s="860"/>
    </row>
    <row r="940" spans="1:31" ht="15.75" customHeight="1" x14ac:dyDescent="0.25">
      <c r="A940" s="911"/>
      <c r="B940" s="860"/>
      <c r="C940" s="860"/>
      <c r="D940" s="860"/>
      <c r="E940" s="860"/>
      <c r="F940" s="860"/>
      <c r="G940" s="868"/>
      <c r="H940" s="860"/>
      <c r="I940" s="860"/>
      <c r="J940" s="860"/>
      <c r="K940" s="860"/>
      <c r="L940" s="860"/>
      <c r="M940" s="860"/>
      <c r="N940" s="860"/>
      <c r="O940" s="860"/>
      <c r="P940" s="860"/>
      <c r="Q940" s="860"/>
      <c r="R940" s="860"/>
      <c r="S940" s="860"/>
      <c r="T940" s="860"/>
      <c r="U940" s="860"/>
      <c r="V940" s="860"/>
      <c r="W940" s="860"/>
      <c r="X940" s="860"/>
      <c r="Y940" s="860"/>
      <c r="Z940" s="860"/>
      <c r="AA940" s="860"/>
      <c r="AB940" s="860"/>
      <c r="AC940" s="860"/>
      <c r="AD940" s="860"/>
      <c r="AE940" s="860"/>
    </row>
    <row r="941" spans="1:31" ht="15.75" customHeight="1" x14ac:dyDescent="0.25">
      <c r="A941" s="911"/>
      <c r="B941" s="860"/>
      <c r="C941" s="860"/>
      <c r="D941" s="860"/>
      <c r="E941" s="860"/>
      <c r="F941" s="860"/>
      <c r="G941" s="868"/>
      <c r="H941" s="860"/>
      <c r="I941" s="860"/>
      <c r="J941" s="860"/>
      <c r="K941" s="860"/>
      <c r="L941" s="860"/>
      <c r="M941" s="860"/>
      <c r="N941" s="860"/>
      <c r="O941" s="860"/>
      <c r="P941" s="860"/>
      <c r="Q941" s="860"/>
      <c r="R941" s="860"/>
      <c r="S941" s="860"/>
      <c r="T941" s="860"/>
      <c r="U941" s="860"/>
      <c r="V941" s="860"/>
      <c r="W941" s="860"/>
      <c r="X941" s="860"/>
      <c r="Y941" s="860"/>
      <c r="Z941" s="860"/>
      <c r="AA941" s="860"/>
      <c r="AB941" s="860"/>
      <c r="AC941" s="860"/>
      <c r="AD941" s="860"/>
      <c r="AE941" s="860"/>
    </row>
    <row r="942" spans="1:31" ht="15.75" customHeight="1" x14ac:dyDescent="0.25">
      <c r="A942" s="911"/>
      <c r="B942" s="860"/>
      <c r="C942" s="860"/>
      <c r="D942" s="860"/>
      <c r="E942" s="860"/>
      <c r="F942" s="860"/>
      <c r="G942" s="868"/>
      <c r="H942" s="860"/>
      <c r="I942" s="860"/>
      <c r="J942" s="860"/>
      <c r="K942" s="860"/>
      <c r="L942" s="860"/>
      <c r="M942" s="860"/>
      <c r="N942" s="860"/>
      <c r="O942" s="860"/>
      <c r="P942" s="860"/>
      <c r="Q942" s="860"/>
      <c r="R942" s="860"/>
      <c r="S942" s="860"/>
      <c r="T942" s="860"/>
      <c r="U942" s="860"/>
      <c r="V942" s="860"/>
      <c r="W942" s="860"/>
      <c r="X942" s="860"/>
      <c r="Y942" s="860"/>
      <c r="Z942" s="860"/>
      <c r="AA942" s="860"/>
      <c r="AB942" s="860"/>
      <c r="AC942" s="860"/>
      <c r="AD942" s="860"/>
      <c r="AE942" s="860"/>
    </row>
    <row r="943" spans="1:31" ht="15.75" customHeight="1" x14ac:dyDescent="0.25">
      <c r="A943" s="911"/>
      <c r="B943" s="860"/>
      <c r="C943" s="860"/>
      <c r="D943" s="860"/>
      <c r="E943" s="860"/>
      <c r="F943" s="860"/>
      <c r="G943" s="868"/>
      <c r="H943" s="860"/>
      <c r="I943" s="860"/>
      <c r="J943" s="860"/>
      <c r="K943" s="860"/>
      <c r="L943" s="860"/>
      <c r="M943" s="860"/>
      <c r="N943" s="860"/>
      <c r="O943" s="860"/>
      <c r="P943" s="860"/>
      <c r="Q943" s="860"/>
      <c r="R943" s="860"/>
      <c r="S943" s="860"/>
      <c r="T943" s="860"/>
      <c r="U943" s="860"/>
      <c r="V943" s="860"/>
      <c r="W943" s="860"/>
      <c r="X943" s="860"/>
      <c r="Y943" s="860"/>
      <c r="Z943" s="860"/>
      <c r="AA943" s="860"/>
      <c r="AB943" s="860"/>
      <c r="AC943" s="860"/>
      <c r="AD943" s="860"/>
      <c r="AE943" s="860"/>
    </row>
    <row r="944" spans="1:31" ht="15.75" customHeight="1" x14ac:dyDescent="0.25">
      <c r="A944" s="911"/>
      <c r="B944" s="860"/>
      <c r="C944" s="860"/>
      <c r="D944" s="860"/>
      <c r="E944" s="860"/>
      <c r="F944" s="860"/>
      <c r="G944" s="868"/>
      <c r="H944" s="860"/>
      <c r="I944" s="860"/>
      <c r="J944" s="860"/>
      <c r="K944" s="860"/>
      <c r="L944" s="860"/>
      <c r="M944" s="860"/>
      <c r="N944" s="860"/>
      <c r="O944" s="860"/>
      <c r="P944" s="860"/>
      <c r="Q944" s="860"/>
      <c r="R944" s="860"/>
      <c r="S944" s="860"/>
      <c r="T944" s="860"/>
      <c r="U944" s="860"/>
      <c r="V944" s="860"/>
      <c r="W944" s="860"/>
      <c r="X944" s="860"/>
      <c r="Y944" s="860"/>
      <c r="Z944" s="860"/>
      <c r="AA944" s="860"/>
      <c r="AB944" s="860"/>
      <c r="AC944" s="860"/>
      <c r="AD944" s="860"/>
      <c r="AE944" s="860"/>
    </row>
    <row r="945" spans="1:31" ht="15.75" customHeight="1" x14ac:dyDescent="0.25">
      <c r="A945" s="911"/>
      <c r="B945" s="860"/>
      <c r="C945" s="860"/>
      <c r="D945" s="860"/>
      <c r="E945" s="860"/>
      <c r="F945" s="860"/>
      <c r="G945" s="868"/>
      <c r="H945" s="860"/>
      <c r="I945" s="860"/>
      <c r="J945" s="860"/>
      <c r="K945" s="860"/>
      <c r="L945" s="860"/>
      <c r="M945" s="860"/>
      <c r="N945" s="860"/>
      <c r="O945" s="860"/>
      <c r="P945" s="860"/>
      <c r="Q945" s="860"/>
      <c r="R945" s="860"/>
      <c r="S945" s="860"/>
      <c r="T945" s="860"/>
      <c r="U945" s="860"/>
      <c r="V945" s="860"/>
      <c r="W945" s="860"/>
      <c r="X945" s="860"/>
      <c r="Y945" s="860"/>
      <c r="Z945" s="860"/>
      <c r="AA945" s="860"/>
      <c r="AB945" s="860"/>
      <c r="AC945" s="860"/>
      <c r="AD945" s="860"/>
      <c r="AE945" s="860"/>
    </row>
    <row r="946" spans="1:31" ht="15.75" customHeight="1" x14ac:dyDescent="0.25">
      <c r="A946" s="911"/>
      <c r="B946" s="860"/>
      <c r="C946" s="860"/>
      <c r="D946" s="860"/>
      <c r="E946" s="860"/>
      <c r="F946" s="860"/>
      <c r="G946" s="868"/>
      <c r="H946" s="860"/>
      <c r="I946" s="860"/>
      <c r="J946" s="860"/>
      <c r="K946" s="860"/>
      <c r="L946" s="860"/>
      <c r="M946" s="860"/>
      <c r="N946" s="860"/>
      <c r="O946" s="860"/>
      <c r="P946" s="860"/>
      <c r="Q946" s="860"/>
      <c r="R946" s="860"/>
      <c r="S946" s="860"/>
      <c r="T946" s="860"/>
      <c r="U946" s="860"/>
      <c r="V946" s="860"/>
      <c r="W946" s="860"/>
      <c r="X946" s="860"/>
      <c r="Y946" s="860"/>
      <c r="Z946" s="860"/>
      <c r="AA946" s="860"/>
      <c r="AB946" s="860"/>
      <c r="AC946" s="860"/>
      <c r="AD946" s="860"/>
      <c r="AE946" s="860"/>
    </row>
    <row r="947" spans="1:31" ht="15.75" customHeight="1" x14ac:dyDescent="0.25">
      <c r="A947" s="911"/>
      <c r="B947" s="860"/>
      <c r="C947" s="860"/>
      <c r="D947" s="860"/>
      <c r="E947" s="860"/>
      <c r="F947" s="860"/>
      <c r="G947" s="868"/>
      <c r="H947" s="860"/>
      <c r="I947" s="860"/>
      <c r="J947" s="860"/>
      <c r="K947" s="860"/>
      <c r="L947" s="860"/>
      <c r="M947" s="860"/>
      <c r="N947" s="860"/>
      <c r="O947" s="860"/>
      <c r="P947" s="860"/>
      <c r="Q947" s="860"/>
      <c r="R947" s="860"/>
      <c r="S947" s="860"/>
      <c r="T947" s="860"/>
      <c r="U947" s="860"/>
      <c r="V947" s="860"/>
      <c r="W947" s="860"/>
      <c r="X947" s="860"/>
      <c r="Y947" s="860"/>
      <c r="Z947" s="860"/>
      <c r="AA947" s="860"/>
      <c r="AB947" s="860"/>
      <c r="AC947" s="860"/>
      <c r="AD947" s="860"/>
      <c r="AE947" s="860"/>
    </row>
    <row r="948" spans="1:31" ht="15.75" customHeight="1" x14ac:dyDescent="0.25">
      <c r="A948" s="911"/>
      <c r="B948" s="860"/>
      <c r="C948" s="860"/>
      <c r="D948" s="860"/>
      <c r="E948" s="860"/>
      <c r="F948" s="860"/>
      <c r="G948" s="868"/>
      <c r="H948" s="860"/>
      <c r="I948" s="860"/>
      <c r="J948" s="860"/>
      <c r="K948" s="860"/>
      <c r="L948" s="860"/>
      <c r="M948" s="860"/>
      <c r="N948" s="860"/>
      <c r="O948" s="860"/>
      <c r="P948" s="860"/>
      <c r="Q948" s="860"/>
      <c r="R948" s="860"/>
      <c r="S948" s="860"/>
      <c r="T948" s="860"/>
      <c r="U948" s="860"/>
      <c r="V948" s="860"/>
      <c r="W948" s="860"/>
      <c r="X948" s="860"/>
      <c r="Y948" s="860"/>
      <c r="Z948" s="860"/>
      <c r="AA948" s="860"/>
      <c r="AB948" s="860"/>
      <c r="AC948" s="860"/>
      <c r="AD948" s="860"/>
      <c r="AE948" s="860"/>
    </row>
    <row r="949" spans="1:31" ht="15.75" customHeight="1" x14ac:dyDescent="0.25">
      <c r="A949" s="911"/>
      <c r="B949" s="860"/>
      <c r="C949" s="860"/>
      <c r="D949" s="860"/>
      <c r="E949" s="860"/>
      <c r="F949" s="860"/>
      <c r="G949" s="868"/>
      <c r="H949" s="860"/>
      <c r="I949" s="860"/>
      <c r="J949" s="860"/>
      <c r="K949" s="860"/>
      <c r="L949" s="860"/>
      <c r="M949" s="860"/>
      <c r="N949" s="860"/>
      <c r="O949" s="860"/>
      <c r="P949" s="860"/>
      <c r="Q949" s="860"/>
      <c r="R949" s="860"/>
      <c r="S949" s="860"/>
      <c r="T949" s="860"/>
      <c r="U949" s="860"/>
      <c r="V949" s="860"/>
      <c r="W949" s="860"/>
      <c r="X949" s="860"/>
      <c r="Y949" s="860"/>
      <c r="Z949" s="860"/>
      <c r="AA949" s="860"/>
      <c r="AB949" s="860"/>
      <c r="AC949" s="860"/>
      <c r="AD949" s="860"/>
      <c r="AE949" s="860"/>
    </row>
    <row r="950" spans="1:31" ht="15.75" customHeight="1" x14ac:dyDescent="0.25">
      <c r="A950" s="911"/>
      <c r="B950" s="860"/>
      <c r="C950" s="860"/>
      <c r="D950" s="860"/>
      <c r="E950" s="860"/>
      <c r="F950" s="860"/>
      <c r="G950" s="868"/>
      <c r="H950" s="860"/>
      <c r="I950" s="860"/>
      <c r="J950" s="860"/>
      <c r="K950" s="860"/>
      <c r="L950" s="860"/>
      <c r="M950" s="860"/>
      <c r="N950" s="860"/>
      <c r="O950" s="860"/>
      <c r="P950" s="860"/>
      <c r="Q950" s="860"/>
      <c r="R950" s="860"/>
      <c r="S950" s="860"/>
      <c r="T950" s="860"/>
      <c r="U950" s="860"/>
      <c r="V950" s="860"/>
      <c r="W950" s="860"/>
      <c r="X950" s="860"/>
      <c r="Y950" s="860"/>
      <c r="Z950" s="860"/>
      <c r="AA950" s="860"/>
      <c r="AB950" s="860"/>
      <c r="AC950" s="860"/>
      <c r="AD950" s="860"/>
      <c r="AE950" s="860"/>
    </row>
    <row r="951" spans="1:31" ht="15.75" customHeight="1" x14ac:dyDescent="0.25">
      <c r="A951" s="911"/>
      <c r="B951" s="860"/>
      <c r="C951" s="860"/>
      <c r="D951" s="860"/>
      <c r="E951" s="860"/>
      <c r="F951" s="860"/>
      <c r="G951" s="868"/>
      <c r="H951" s="860"/>
      <c r="I951" s="860"/>
      <c r="J951" s="860"/>
      <c r="K951" s="860"/>
      <c r="L951" s="860"/>
      <c r="M951" s="860"/>
      <c r="N951" s="860"/>
      <c r="O951" s="860"/>
      <c r="P951" s="860"/>
      <c r="Q951" s="860"/>
      <c r="R951" s="860"/>
      <c r="S951" s="860"/>
      <c r="T951" s="860"/>
      <c r="U951" s="860"/>
      <c r="V951" s="860"/>
      <c r="W951" s="860"/>
      <c r="X951" s="860"/>
      <c r="Y951" s="860"/>
      <c r="Z951" s="860"/>
      <c r="AA951" s="860"/>
      <c r="AB951" s="860"/>
      <c r="AC951" s="860"/>
      <c r="AD951" s="860"/>
      <c r="AE951" s="860"/>
    </row>
    <row r="952" spans="1:31" ht="15.75" customHeight="1" x14ac:dyDescent="0.25">
      <c r="A952" s="911"/>
      <c r="B952" s="860"/>
      <c r="C952" s="860"/>
      <c r="D952" s="860"/>
      <c r="E952" s="860"/>
      <c r="F952" s="860"/>
      <c r="G952" s="868"/>
      <c r="H952" s="860"/>
      <c r="I952" s="860"/>
      <c r="J952" s="860"/>
      <c r="K952" s="860"/>
      <c r="L952" s="860"/>
      <c r="M952" s="860"/>
      <c r="N952" s="860"/>
      <c r="O952" s="860"/>
      <c r="P952" s="860"/>
      <c r="Q952" s="860"/>
      <c r="R952" s="860"/>
      <c r="S952" s="860"/>
      <c r="T952" s="860"/>
      <c r="U952" s="860"/>
      <c r="V952" s="860"/>
      <c r="W952" s="860"/>
      <c r="X952" s="860"/>
      <c r="Y952" s="860"/>
      <c r="Z952" s="860"/>
      <c r="AA952" s="860"/>
      <c r="AB952" s="860"/>
      <c r="AC952" s="860"/>
      <c r="AD952" s="860"/>
      <c r="AE952" s="860"/>
    </row>
    <row r="953" spans="1:31" ht="15.75" customHeight="1" x14ac:dyDescent="0.25">
      <c r="A953" s="911"/>
      <c r="B953" s="860"/>
      <c r="C953" s="860"/>
      <c r="D953" s="860"/>
      <c r="E953" s="860"/>
      <c r="F953" s="860"/>
      <c r="G953" s="868"/>
      <c r="H953" s="860"/>
      <c r="I953" s="860"/>
      <c r="J953" s="860"/>
      <c r="K953" s="860"/>
      <c r="L953" s="860"/>
      <c r="M953" s="860"/>
      <c r="N953" s="860"/>
      <c r="O953" s="860"/>
      <c r="P953" s="860"/>
      <c r="Q953" s="860"/>
      <c r="R953" s="860"/>
      <c r="S953" s="860"/>
      <c r="T953" s="860"/>
      <c r="U953" s="860"/>
      <c r="V953" s="860"/>
      <c r="W953" s="860"/>
      <c r="X953" s="860"/>
      <c r="Y953" s="860"/>
      <c r="Z953" s="860"/>
      <c r="AA953" s="860"/>
      <c r="AB953" s="860"/>
      <c r="AC953" s="860"/>
      <c r="AD953" s="860"/>
      <c r="AE953" s="860"/>
    </row>
    <row r="954" spans="1:31" ht="15.75" customHeight="1" x14ac:dyDescent="0.25">
      <c r="A954" s="911"/>
      <c r="B954" s="860"/>
      <c r="C954" s="860"/>
      <c r="D954" s="860"/>
      <c r="E954" s="860"/>
      <c r="F954" s="860"/>
      <c r="G954" s="868"/>
      <c r="H954" s="860"/>
      <c r="I954" s="860"/>
      <c r="J954" s="860"/>
      <c r="K954" s="860"/>
      <c r="L954" s="860"/>
      <c r="M954" s="860"/>
      <c r="N954" s="860"/>
      <c r="O954" s="860"/>
      <c r="P954" s="860"/>
      <c r="Q954" s="860"/>
      <c r="R954" s="860"/>
      <c r="S954" s="860"/>
      <c r="T954" s="860"/>
      <c r="U954" s="860"/>
      <c r="V954" s="860"/>
      <c r="W954" s="860"/>
      <c r="X954" s="860"/>
      <c r="Y954" s="860"/>
      <c r="Z954" s="860"/>
      <c r="AA954" s="860"/>
      <c r="AB954" s="860"/>
      <c r="AC954" s="860"/>
      <c r="AD954" s="860"/>
      <c r="AE954" s="860"/>
    </row>
    <row r="955" spans="1:31" ht="15.75" customHeight="1" x14ac:dyDescent="0.25">
      <c r="A955" s="911"/>
      <c r="B955" s="860"/>
      <c r="C955" s="860"/>
      <c r="D955" s="860"/>
      <c r="E955" s="860"/>
      <c r="F955" s="860"/>
      <c r="G955" s="868"/>
      <c r="H955" s="860"/>
      <c r="I955" s="860"/>
      <c r="J955" s="860"/>
      <c r="K955" s="860"/>
      <c r="L955" s="860"/>
      <c r="M955" s="860"/>
      <c r="N955" s="860"/>
      <c r="O955" s="860"/>
      <c r="P955" s="860"/>
      <c r="Q955" s="860"/>
      <c r="R955" s="860"/>
      <c r="S955" s="860"/>
      <c r="T955" s="860"/>
      <c r="U955" s="860"/>
      <c r="V955" s="860"/>
      <c r="W955" s="860"/>
      <c r="X955" s="860"/>
      <c r="Y955" s="860"/>
      <c r="Z955" s="860"/>
      <c r="AA955" s="860"/>
      <c r="AB955" s="860"/>
      <c r="AC955" s="860"/>
      <c r="AD955" s="860"/>
      <c r="AE955" s="860"/>
    </row>
    <row r="956" spans="1:31" ht="15.75" customHeight="1" x14ac:dyDescent="0.25">
      <c r="A956" s="911"/>
      <c r="B956" s="860"/>
      <c r="C956" s="860"/>
      <c r="D956" s="860"/>
      <c r="E956" s="860"/>
      <c r="F956" s="860"/>
      <c r="G956" s="868"/>
      <c r="H956" s="860"/>
      <c r="I956" s="860"/>
      <c r="J956" s="860"/>
      <c r="K956" s="860"/>
      <c r="L956" s="860"/>
      <c r="M956" s="860"/>
      <c r="N956" s="860"/>
      <c r="O956" s="860"/>
      <c r="P956" s="860"/>
      <c r="Q956" s="860"/>
      <c r="R956" s="860"/>
      <c r="S956" s="860"/>
      <c r="T956" s="860"/>
      <c r="U956" s="860"/>
      <c r="V956" s="860"/>
      <c r="W956" s="860"/>
      <c r="X956" s="860"/>
      <c r="Y956" s="860"/>
      <c r="Z956" s="860"/>
      <c r="AA956" s="860"/>
      <c r="AB956" s="860"/>
      <c r="AC956" s="860"/>
      <c r="AD956" s="860"/>
      <c r="AE956" s="860"/>
    </row>
    <row r="957" spans="1:31" ht="15.75" customHeight="1" x14ac:dyDescent="0.25">
      <c r="A957" s="911"/>
      <c r="B957" s="860"/>
      <c r="C957" s="860"/>
      <c r="D957" s="860"/>
      <c r="E957" s="860"/>
      <c r="F957" s="860"/>
      <c r="G957" s="868"/>
      <c r="H957" s="860"/>
      <c r="I957" s="860"/>
      <c r="J957" s="860"/>
      <c r="K957" s="860"/>
      <c r="L957" s="860"/>
      <c r="M957" s="860"/>
      <c r="N957" s="860"/>
      <c r="O957" s="860"/>
      <c r="P957" s="860"/>
      <c r="Q957" s="860"/>
      <c r="R957" s="860"/>
      <c r="S957" s="860"/>
      <c r="T957" s="860"/>
      <c r="U957" s="860"/>
      <c r="V957" s="860"/>
      <c r="W957" s="860"/>
      <c r="X957" s="860"/>
      <c r="Y957" s="860"/>
      <c r="Z957" s="860"/>
      <c r="AA957" s="860"/>
      <c r="AB957" s="860"/>
      <c r="AC957" s="860"/>
      <c r="AD957" s="860"/>
      <c r="AE957" s="860"/>
    </row>
    <row r="958" spans="1:31" ht="15.75" customHeight="1" x14ac:dyDescent="0.25">
      <c r="A958" s="911"/>
      <c r="B958" s="860"/>
      <c r="C958" s="860"/>
      <c r="D958" s="860"/>
      <c r="E958" s="860"/>
      <c r="F958" s="860"/>
      <c r="G958" s="868"/>
      <c r="H958" s="860"/>
      <c r="I958" s="860"/>
      <c r="J958" s="860"/>
      <c r="K958" s="860"/>
      <c r="L958" s="860"/>
      <c r="M958" s="860"/>
      <c r="N958" s="860"/>
      <c r="O958" s="860"/>
      <c r="P958" s="860"/>
      <c r="Q958" s="860"/>
      <c r="R958" s="860"/>
      <c r="S958" s="860"/>
      <c r="T958" s="860"/>
      <c r="U958" s="860"/>
      <c r="V958" s="860"/>
      <c r="W958" s="860"/>
      <c r="X958" s="860"/>
      <c r="Y958" s="860"/>
      <c r="Z958" s="860"/>
      <c r="AA958" s="860"/>
      <c r="AB958" s="860"/>
      <c r="AC958" s="860"/>
      <c r="AD958" s="860"/>
      <c r="AE958" s="860"/>
    </row>
    <row r="959" spans="1:31" ht="15.75" customHeight="1" x14ac:dyDescent="0.25">
      <c r="A959" s="911"/>
      <c r="B959" s="860"/>
      <c r="C959" s="860"/>
      <c r="D959" s="860"/>
      <c r="E959" s="860"/>
      <c r="F959" s="860"/>
      <c r="G959" s="868"/>
      <c r="H959" s="860"/>
      <c r="I959" s="860"/>
      <c r="J959" s="860"/>
      <c r="K959" s="860"/>
      <c r="L959" s="860"/>
      <c r="M959" s="860"/>
      <c r="N959" s="860"/>
      <c r="O959" s="860"/>
      <c r="P959" s="860"/>
      <c r="Q959" s="860"/>
      <c r="R959" s="860"/>
      <c r="S959" s="860"/>
      <c r="T959" s="860"/>
      <c r="U959" s="860"/>
      <c r="V959" s="860"/>
      <c r="W959" s="860"/>
      <c r="X959" s="860"/>
      <c r="Y959" s="860"/>
      <c r="Z959" s="860"/>
      <c r="AA959" s="860"/>
      <c r="AB959" s="860"/>
      <c r="AC959" s="860"/>
      <c r="AD959" s="860"/>
      <c r="AE959" s="860"/>
    </row>
    <row r="960" spans="1:31" ht="15.75" customHeight="1" x14ac:dyDescent="0.25">
      <c r="A960" s="911"/>
      <c r="B960" s="860"/>
      <c r="C960" s="860"/>
      <c r="D960" s="860"/>
      <c r="E960" s="860"/>
      <c r="F960" s="860"/>
      <c r="G960" s="868"/>
      <c r="H960" s="860"/>
      <c r="I960" s="860"/>
      <c r="J960" s="860"/>
      <c r="K960" s="860"/>
      <c r="L960" s="860"/>
      <c r="M960" s="860"/>
      <c r="N960" s="860"/>
      <c r="O960" s="860"/>
      <c r="P960" s="860"/>
      <c r="Q960" s="860"/>
      <c r="R960" s="860"/>
      <c r="S960" s="860"/>
      <c r="T960" s="860"/>
      <c r="U960" s="860"/>
      <c r="V960" s="860"/>
      <c r="W960" s="860"/>
      <c r="X960" s="860"/>
      <c r="Y960" s="860"/>
      <c r="Z960" s="860"/>
      <c r="AA960" s="860"/>
      <c r="AB960" s="860"/>
      <c r="AC960" s="860"/>
      <c r="AD960" s="860"/>
      <c r="AE960" s="860"/>
    </row>
    <row r="961" spans="1:31" ht="15.75" customHeight="1" x14ac:dyDescent="0.25">
      <c r="A961" s="911"/>
      <c r="B961" s="860"/>
      <c r="C961" s="860"/>
      <c r="D961" s="860"/>
      <c r="E961" s="860"/>
      <c r="F961" s="860"/>
      <c r="G961" s="868"/>
      <c r="H961" s="860"/>
      <c r="I961" s="860"/>
      <c r="J961" s="860"/>
      <c r="K961" s="860"/>
      <c r="L961" s="860"/>
      <c r="M961" s="860"/>
      <c r="N961" s="860"/>
      <c r="O961" s="860"/>
      <c r="P961" s="860"/>
      <c r="Q961" s="860"/>
      <c r="R961" s="860"/>
      <c r="S961" s="860"/>
      <c r="T961" s="860"/>
      <c r="U961" s="860"/>
      <c r="V961" s="860"/>
      <c r="W961" s="860"/>
      <c r="X961" s="860"/>
      <c r="Y961" s="860"/>
      <c r="Z961" s="860"/>
      <c r="AA961" s="860"/>
      <c r="AB961" s="860"/>
      <c r="AC961" s="860"/>
      <c r="AD961" s="860"/>
      <c r="AE961" s="860"/>
    </row>
    <row r="962" spans="1:31" ht="15.75" customHeight="1" x14ac:dyDescent="0.25">
      <c r="A962" s="911"/>
      <c r="B962" s="860"/>
      <c r="C962" s="860"/>
      <c r="D962" s="860"/>
      <c r="E962" s="860"/>
      <c r="F962" s="860"/>
      <c r="G962" s="868"/>
      <c r="H962" s="860"/>
      <c r="I962" s="860"/>
      <c r="J962" s="860"/>
      <c r="K962" s="860"/>
      <c r="L962" s="860"/>
      <c r="M962" s="860"/>
      <c r="N962" s="860"/>
      <c r="O962" s="860"/>
      <c r="P962" s="860"/>
      <c r="Q962" s="860"/>
      <c r="R962" s="860"/>
      <c r="S962" s="860"/>
      <c r="T962" s="860"/>
      <c r="U962" s="860"/>
      <c r="V962" s="860"/>
      <c r="W962" s="860"/>
      <c r="X962" s="860"/>
      <c r="Y962" s="860"/>
      <c r="Z962" s="860"/>
      <c r="AA962" s="860"/>
      <c r="AB962" s="860"/>
      <c r="AC962" s="860"/>
      <c r="AD962" s="860"/>
      <c r="AE962" s="860"/>
    </row>
    <row r="963" spans="1:31" ht="15.75" customHeight="1" x14ac:dyDescent="0.25">
      <c r="A963" s="911"/>
      <c r="B963" s="860"/>
      <c r="C963" s="860"/>
      <c r="D963" s="860"/>
      <c r="E963" s="860"/>
      <c r="F963" s="860"/>
      <c r="G963" s="868"/>
      <c r="H963" s="860"/>
      <c r="I963" s="860"/>
      <c r="J963" s="860"/>
      <c r="K963" s="860"/>
      <c r="L963" s="860"/>
      <c r="M963" s="860"/>
      <c r="N963" s="860"/>
      <c r="O963" s="860"/>
      <c r="P963" s="860"/>
      <c r="Q963" s="860"/>
      <c r="R963" s="860"/>
      <c r="S963" s="860"/>
      <c r="T963" s="860"/>
      <c r="U963" s="860"/>
      <c r="V963" s="860"/>
      <c r="W963" s="860"/>
      <c r="X963" s="860"/>
      <c r="Y963" s="860"/>
      <c r="Z963" s="860"/>
      <c r="AA963" s="860"/>
      <c r="AB963" s="860"/>
      <c r="AC963" s="860"/>
      <c r="AD963" s="860"/>
      <c r="AE963" s="860"/>
    </row>
    <row r="964" spans="1:31" ht="15.75" customHeight="1" x14ac:dyDescent="0.25">
      <c r="A964" s="911"/>
      <c r="B964" s="860"/>
      <c r="C964" s="860"/>
      <c r="D964" s="860"/>
      <c r="E964" s="860"/>
      <c r="F964" s="860"/>
      <c r="G964" s="868"/>
      <c r="H964" s="860"/>
      <c r="I964" s="860"/>
      <c r="J964" s="860"/>
      <c r="K964" s="860"/>
      <c r="L964" s="860"/>
      <c r="M964" s="860"/>
      <c r="N964" s="860"/>
      <c r="O964" s="860"/>
      <c r="P964" s="860"/>
      <c r="Q964" s="860"/>
      <c r="R964" s="860"/>
      <c r="S964" s="860"/>
      <c r="T964" s="860"/>
      <c r="U964" s="860"/>
      <c r="V964" s="860"/>
      <c r="W964" s="860"/>
      <c r="X964" s="860"/>
      <c r="Y964" s="860"/>
      <c r="Z964" s="860"/>
      <c r="AA964" s="860"/>
      <c r="AB964" s="860"/>
      <c r="AC964" s="860"/>
      <c r="AD964" s="860"/>
      <c r="AE964" s="860"/>
    </row>
    <row r="965" spans="1:31" ht="15.75" customHeight="1" x14ac:dyDescent="0.25">
      <c r="A965" s="911"/>
      <c r="B965" s="860"/>
      <c r="C965" s="860"/>
      <c r="D965" s="860"/>
      <c r="E965" s="860"/>
      <c r="F965" s="860"/>
      <c r="G965" s="868"/>
      <c r="H965" s="860"/>
      <c r="I965" s="860"/>
      <c r="J965" s="860"/>
      <c r="K965" s="860"/>
      <c r="L965" s="860"/>
      <c r="M965" s="860"/>
      <c r="N965" s="860"/>
      <c r="O965" s="860"/>
      <c r="P965" s="860"/>
      <c r="Q965" s="860"/>
      <c r="R965" s="860"/>
      <c r="S965" s="860"/>
      <c r="T965" s="860"/>
      <c r="U965" s="860"/>
      <c r="V965" s="860"/>
      <c r="W965" s="860"/>
      <c r="X965" s="860"/>
      <c r="Y965" s="860"/>
      <c r="Z965" s="860"/>
      <c r="AA965" s="860"/>
      <c r="AB965" s="860"/>
      <c r="AC965" s="860"/>
      <c r="AD965" s="860"/>
      <c r="AE965" s="860"/>
    </row>
    <row r="966" spans="1:31" ht="15.75" customHeight="1" x14ac:dyDescent="0.25">
      <c r="A966" s="911"/>
      <c r="B966" s="860"/>
      <c r="C966" s="860"/>
      <c r="D966" s="860"/>
      <c r="E966" s="860"/>
      <c r="F966" s="860"/>
      <c r="G966" s="868"/>
      <c r="H966" s="860"/>
      <c r="I966" s="860"/>
      <c r="J966" s="860"/>
      <c r="K966" s="860"/>
      <c r="L966" s="860"/>
      <c r="M966" s="860"/>
      <c r="N966" s="860"/>
      <c r="O966" s="860"/>
      <c r="P966" s="860"/>
      <c r="Q966" s="860"/>
      <c r="R966" s="860"/>
      <c r="S966" s="860"/>
      <c r="T966" s="860"/>
      <c r="U966" s="860"/>
      <c r="V966" s="860"/>
      <c r="W966" s="860"/>
      <c r="X966" s="860"/>
      <c r="Y966" s="860"/>
      <c r="Z966" s="860"/>
      <c r="AA966" s="860"/>
      <c r="AB966" s="860"/>
      <c r="AC966" s="860"/>
      <c r="AD966" s="860"/>
      <c r="AE966" s="860"/>
    </row>
    <row r="967" spans="1:31" ht="15.75" customHeight="1" x14ac:dyDescent="0.25">
      <c r="A967" s="911"/>
      <c r="B967" s="860"/>
      <c r="C967" s="860"/>
      <c r="D967" s="860"/>
      <c r="E967" s="860"/>
      <c r="F967" s="860"/>
      <c r="G967" s="868"/>
      <c r="H967" s="860"/>
      <c r="I967" s="860"/>
      <c r="J967" s="860"/>
      <c r="K967" s="860"/>
      <c r="L967" s="860"/>
      <c r="M967" s="860"/>
      <c r="N967" s="860"/>
      <c r="O967" s="860"/>
      <c r="P967" s="860"/>
      <c r="Q967" s="860"/>
      <c r="R967" s="860"/>
      <c r="S967" s="860"/>
      <c r="T967" s="860"/>
      <c r="U967" s="860"/>
      <c r="V967" s="860"/>
      <c r="W967" s="860"/>
      <c r="X967" s="860"/>
      <c r="Y967" s="860"/>
      <c r="Z967" s="860"/>
      <c r="AA967" s="860"/>
      <c r="AB967" s="860"/>
      <c r="AC967" s="860"/>
      <c r="AD967" s="860"/>
      <c r="AE967" s="860"/>
    </row>
    <row r="968" spans="1:31" ht="15.75" customHeight="1" x14ac:dyDescent="0.25">
      <c r="A968" s="911"/>
      <c r="B968" s="860"/>
      <c r="C968" s="860"/>
      <c r="D968" s="860"/>
      <c r="E968" s="860"/>
      <c r="F968" s="860"/>
      <c r="G968" s="868"/>
      <c r="H968" s="860"/>
      <c r="I968" s="860"/>
      <c r="J968" s="860"/>
      <c r="K968" s="860"/>
      <c r="L968" s="860"/>
      <c r="M968" s="860"/>
      <c r="N968" s="860"/>
      <c r="O968" s="860"/>
      <c r="P968" s="860"/>
      <c r="Q968" s="860"/>
      <c r="R968" s="860"/>
      <c r="S968" s="860"/>
      <c r="T968" s="860"/>
      <c r="U968" s="860"/>
      <c r="V968" s="860"/>
      <c r="W968" s="860"/>
      <c r="X968" s="860"/>
      <c r="Y968" s="860"/>
      <c r="Z968" s="860"/>
      <c r="AA968" s="860"/>
      <c r="AB968" s="860"/>
      <c r="AC968" s="860"/>
      <c r="AD968" s="860"/>
      <c r="AE968" s="860"/>
    </row>
    <row r="969" spans="1:31" ht="15.75" customHeight="1" x14ac:dyDescent="0.25">
      <c r="A969" s="911"/>
      <c r="B969" s="860"/>
      <c r="C969" s="860"/>
      <c r="D969" s="860"/>
      <c r="E969" s="860"/>
      <c r="F969" s="860"/>
      <c r="G969" s="868"/>
      <c r="H969" s="860"/>
      <c r="I969" s="860"/>
      <c r="J969" s="860"/>
      <c r="K969" s="860"/>
      <c r="L969" s="860"/>
      <c r="M969" s="860"/>
      <c r="N969" s="860"/>
      <c r="O969" s="860"/>
      <c r="P969" s="860"/>
      <c r="Q969" s="860"/>
      <c r="R969" s="860"/>
      <c r="S969" s="860"/>
      <c r="T969" s="860"/>
      <c r="U969" s="860"/>
      <c r="V969" s="860"/>
      <c r="W969" s="860"/>
      <c r="X969" s="860"/>
      <c r="Y969" s="860"/>
      <c r="Z969" s="860"/>
      <c r="AA969" s="860"/>
      <c r="AB969" s="860"/>
      <c r="AC969" s="860"/>
      <c r="AD969" s="860"/>
      <c r="AE969" s="860"/>
    </row>
    <row r="970" spans="1:31" ht="15.75" customHeight="1" x14ac:dyDescent="0.25">
      <c r="A970" s="911"/>
      <c r="B970" s="860"/>
      <c r="C970" s="860"/>
      <c r="D970" s="860"/>
      <c r="E970" s="860"/>
      <c r="F970" s="860"/>
      <c r="G970" s="868"/>
      <c r="H970" s="860"/>
      <c r="I970" s="860"/>
      <c r="J970" s="860"/>
      <c r="K970" s="860"/>
      <c r="L970" s="860"/>
      <c r="M970" s="860"/>
      <c r="N970" s="860"/>
      <c r="O970" s="860"/>
      <c r="P970" s="860"/>
      <c r="Q970" s="860"/>
      <c r="R970" s="860"/>
      <c r="S970" s="860"/>
      <c r="T970" s="860"/>
      <c r="U970" s="860"/>
      <c r="V970" s="860"/>
      <c r="W970" s="860"/>
      <c r="X970" s="860"/>
      <c r="Y970" s="860"/>
      <c r="Z970" s="860"/>
      <c r="AA970" s="860"/>
      <c r="AB970" s="860"/>
      <c r="AC970" s="860"/>
      <c r="AD970" s="860"/>
      <c r="AE970" s="860"/>
    </row>
    <row r="971" spans="1:31" ht="15.75" customHeight="1" x14ac:dyDescent="0.25">
      <c r="A971" s="911"/>
      <c r="B971" s="860"/>
      <c r="C971" s="860"/>
      <c r="D971" s="860"/>
      <c r="E971" s="860"/>
      <c r="F971" s="860"/>
      <c r="G971" s="868"/>
      <c r="H971" s="860"/>
      <c r="I971" s="860"/>
      <c r="J971" s="860"/>
      <c r="K971" s="860"/>
      <c r="L971" s="860"/>
      <c r="M971" s="860"/>
      <c r="N971" s="860"/>
      <c r="O971" s="860"/>
      <c r="P971" s="860"/>
      <c r="Q971" s="860"/>
      <c r="R971" s="860"/>
      <c r="S971" s="860"/>
      <c r="T971" s="860"/>
      <c r="U971" s="860"/>
      <c r="V971" s="860"/>
      <c r="W971" s="860"/>
      <c r="X971" s="860"/>
      <c r="Y971" s="860"/>
      <c r="Z971" s="860"/>
      <c r="AA971" s="860"/>
      <c r="AB971" s="860"/>
      <c r="AC971" s="860"/>
      <c r="AD971" s="860"/>
      <c r="AE971" s="860"/>
    </row>
    <row r="972" spans="1:31" ht="15.75" customHeight="1" x14ac:dyDescent="0.25">
      <c r="A972" s="911"/>
      <c r="B972" s="860"/>
      <c r="C972" s="860"/>
      <c r="D972" s="860"/>
      <c r="E972" s="860"/>
      <c r="F972" s="860"/>
      <c r="G972" s="868"/>
      <c r="H972" s="860"/>
      <c r="I972" s="860"/>
      <c r="J972" s="860"/>
      <c r="K972" s="860"/>
      <c r="L972" s="860"/>
      <c r="M972" s="860"/>
      <c r="N972" s="860"/>
      <c r="O972" s="860"/>
      <c r="P972" s="860"/>
      <c r="Q972" s="860"/>
      <c r="R972" s="860"/>
      <c r="S972" s="860"/>
      <c r="T972" s="860"/>
      <c r="U972" s="860"/>
      <c r="V972" s="860"/>
      <c r="W972" s="860"/>
      <c r="X972" s="860"/>
      <c r="Y972" s="860"/>
      <c r="Z972" s="860"/>
      <c r="AA972" s="860"/>
      <c r="AB972" s="860"/>
      <c r="AC972" s="860"/>
      <c r="AD972" s="860"/>
      <c r="AE972" s="860"/>
    </row>
    <row r="973" spans="1:31" ht="15.75" customHeight="1" x14ac:dyDescent="0.25">
      <c r="A973" s="911"/>
      <c r="B973" s="860"/>
      <c r="C973" s="860"/>
      <c r="D973" s="860"/>
      <c r="E973" s="860"/>
      <c r="F973" s="860"/>
      <c r="G973" s="868"/>
      <c r="H973" s="860"/>
      <c r="I973" s="860"/>
      <c r="J973" s="860"/>
      <c r="K973" s="860"/>
      <c r="L973" s="860"/>
      <c r="M973" s="860"/>
      <c r="N973" s="860"/>
      <c r="O973" s="860"/>
      <c r="P973" s="860"/>
      <c r="Q973" s="860"/>
      <c r="R973" s="860"/>
      <c r="S973" s="860"/>
      <c r="T973" s="860"/>
      <c r="U973" s="860"/>
      <c r="V973" s="860"/>
      <c r="W973" s="860"/>
      <c r="X973" s="860"/>
      <c r="Y973" s="860"/>
      <c r="Z973" s="860"/>
      <c r="AA973" s="860"/>
      <c r="AB973" s="860"/>
      <c r="AC973" s="860"/>
      <c r="AD973" s="860"/>
      <c r="AE973" s="860"/>
    </row>
    <row r="974" spans="1:31" ht="15.75" customHeight="1" x14ac:dyDescent="0.25">
      <c r="A974" s="911"/>
      <c r="B974" s="860"/>
      <c r="C974" s="860"/>
      <c r="D974" s="860"/>
      <c r="E974" s="860"/>
      <c r="F974" s="860"/>
      <c r="G974" s="868"/>
      <c r="H974" s="860"/>
      <c r="I974" s="860"/>
      <c r="J974" s="860"/>
      <c r="K974" s="860"/>
      <c r="L974" s="860"/>
      <c r="M974" s="860"/>
      <c r="N974" s="860"/>
      <c r="O974" s="860"/>
      <c r="P974" s="860"/>
      <c r="Q974" s="860"/>
      <c r="R974" s="860"/>
      <c r="S974" s="860"/>
      <c r="T974" s="860"/>
      <c r="U974" s="860"/>
      <c r="V974" s="860"/>
      <c r="W974" s="860"/>
      <c r="X974" s="860"/>
      <c r="Y974" s="860"/>
      <c r="Z974" s="860"/>
      <c r="AA974" s="860"/>
      <c r="AB974" s="860"/>
      <c r="AC974" s="860"/>
      <c r="AD974" s="860"/>
      <c r="AE974" s="860"/>
    </row>
    <row r="975" spans="1:31" ht="15.75" customHeight="1" x14ac:dyDescent="0.25">
      <c r="A975" s="911"/>
      <c r="B975" s="860"/>
      <c r="C975" s="860"/>
      <c r="D975" s="860"/>
      <c r="E975" s="860"/>
      <c r="F975" s="860"/>
      <c r="G975" s="868"/>
      <c r="H975" s="860"/>
      <c r="I975" s="860"/>
      <c r="J975" s="860"/>
      <c r="K975" s="860"/>
      <c r="L975" s="860"/>
      <c r="M975" s="860"/>
      <c r="N975" s="860"/>
      <c r="O975" s="860"/>
      <c r="P975" s="860"/>
      <c r="Q975" s="860"/>
      <c r="R975" s="860"/>
      <c r="S975" s="860"/>
      <c r="T975" s="860"/>
      <c r="U975" s="860"/>
      <c r="V975" s="860"/>
      <c r="W975" s="860"/>
      <c r="X975" s="860"/>
      <c r="Y975" s="860"/>
      <c r="Z975" s="860"/>
      <c r="AA975" s="860"/>
      <c r="AB975" s="860"/>
      <c r="AC975" s="860"/>
      <c r="AD975" s="860"/>
      <c r="AE975" s="860"/>
    </row>
    <row r="976" spans="1:31" ht="15.75" customHeight="1" x14ac:dyDescent="0.25">
      <c r="A976" s="911"/>
      <c r="B976" s="860"/>
      <c r="C976" s="860"/>
      <c r="D976" s="860"/>
      <c r="E976" s="860"/>
      <c r="F976" s="860"/>
      <c r="G976" s="868"/>
      <c r="H976" s="860"/>
      <c r="I976" s="860"/>
      <c r="J976" s="860"/>
      <c r="K976" s="860"/>
      <c r="L976" s="860"/>
      <c r="M976" s="860"/>
      <c r="N976" s="860"/>
      <c r="O976" s="860"/>
      <c r="P976" s="860"/>
      <c r="Q976" s="860"/>
      <c r="R976" s="860"/>
      <c r="S976" s="860"/>
      <c r="T976" s="860"/>
      <c r="U976" s="860"/>
      <c r="V976" s="860"/>
      <c r="W976" s="860"/>
      <c r="X976" s="860"/>
      <c r="Y976" s="860"/>
      <c r="Z976" s="860"/>
      <c r="AA976" s="860"/>
      <c r="AB976" s="860"/>
      <c r="AC976" s="860"/>
      <c r="AD976" s="860"/>
      <c r="AE976" s="860"/>
    </row>
    <row r="977" spans="1:31" ht="15.75" customHeight="1" x14ac:dyDescent="0.25">
      <c r="A977" s="911"/>
      <c r="B977" s="860"/>
      <c r="C977" s="860"/>
      <c r="D977" s="860"/>
      <c r="E977" s="860"/>
      <c r="F977" s="860"/>
      <c r="G977" s="868"/>
      <c r="H977" s="860"/>
      <c r="I977" s="860"/>
      <c r="J977" s="860"/>
      <c r="K977" s="860"/>
      <c r="L977" s="860"/>
      <c r="M977" s="860"/>
      <c r="N977" s="860"/>
      <c r="O977" s="860"/>
      <c r="P977" s="860"/>
      <c r="Q977" s="860"/>
      <c r="R977" s="860"/>
      <c r="S977" s="860"/>
      <c r="T977" s="860"/>
      <c r="U977" s="860"/>
      <c r="V977" s="860"/>
      <c r="W977" s="860"/>
      <c r="X977" s="860"/>
      <c r="Y977" s="860"/>
      <c r="Z977" s="860"/>
      <c r="AA977" s="860"/>
      <c r="AB977" s="860"/>
      <c r="AC977" s="860"/>
      <c r="AD977" s="860"/>
      <c r="AE977" s="860"/>
    </row>
    <row r="978" spans="1:31" ht="15.75" customHeight="1" x14ac:dyDescent="0.25">
      <c r="A978" s="911"/>
      <c r="B978" s="860"/>
      <c r="C978" s="860"/>
      <c r="D978" s="860"/>
      <c r="E978" s="860"/>
      <c r="F978" s="860"/>
      <c r="G978" s="868"/>
      <c r="H978" s="860"/>
      <c r="I978" s="860"/>
      <c r="J978" s="860"/>
      <c r="K978" s="860"/>
      <c r="L978" s="860"/>
      <c r="M978" s="860"/>
      <c r="N978" s="860"/>
      <c r="O978" s="860"/>
      <c r="P978" s="860"/>
      <c r="Q978" s="860"/>
      <c r="R978" s="860"/>
      <c r="S978" s="860"/>
      <c r="T978" s="860"/>
      <c r="U978" s="860"/>
      <c r="V978" s="860"/>
      <c r="W978" s="860"/>
      <c r="X978" s="860"/>
      <c r="Y978" s="860"/>
      <c r="Z978" s="860"/>
      <c r="AA978" s="860"/>
      <c r="AB978" s="860"/>
      <c r="AC978" s="860"/>
      <c r="AD978" s="860"/>
      <c r="AE978" s="860"/>
    </row>
    <row r="979" spans="1:31" ht="15.75" customHeight="1" x14ac:dyDescent="0.25">
      <c r="A979" s="911"/>
      <c r="B979" s="860"/>
      <c r="C979" s="860"/>
      <c r="D979" s="860"/>
      <c r="E979" s="860"/>
      <c r="F979" s="860"/>
      <c r="G979" s="868"/>
      <c r="H979" s="860"/>
      <c r="I979" s="860"/>
      <c r="J979" s="860"/>
      <c r="K979" s="860"/>
      <c r="L979" s="860"/>
      <c r="M979" s="860"/>
      <c r="N979" s="860"/>
      <c r="O979" s="860"/>
      <c r="P979" s="860"/>
      <c r="Q979" s="860"/>
      <c r="R979" s="860"/>
      <c r="S979" s="860"/>
      <c r="T979" s="860"/>
      <c r="U979" s="860"/>
      <c r="V979" s="860"/>
      <c r="W979" s="860"/>
      <c r="X979" s="860"/>
      <c r="Y979" s="860"/>
      <c r="Z979" s="860"/>
      <c r="AA979" s="860"/>
      <c r="AB979" s="860"/>
      <c r="AC979" s="860"/>
      <c r="AD979" s="860"/>
      <c r="AE979" s="860"/>
    </row>
    <row r="980" spans="1:31" ht="15.75" customHeight="1" x14ac:dyDescent="0.25">
      <c r="A980" s="911"/>
      <c r="B980" s="860"/>
      <c r="C980" s="860"/>
      <c r="D980" s="860"/>
      <c r="E980" s="860"/>
      <c r="F980" s="860"/>
      <c r="G980" s="868"/>
      <c r="H980" s="860"/>
      <c r="I980" s="860"/>
      <c r="J980" s="860"/>
      <c r="K980" s="860"/>
      <c r="L980" s="860"/>
      <c r="M980" s="860"/>
      <c r="N980" s="860"/>
      <c r="O980" s="860"/>
      <c r="P980" s="860"/>
      <c r="Q980" s="860"/>
      <c r="R980" s="860"/>
      <c r="S980" s="860"/>
      <c r="T980" s="860"/>
      <c r="U980" s="860"/>
      <c r="V980" s="860"/>
      <c r="W980" s="860"/>
      <c r="X980" s="860"/>
      <c r="Y980" s="860"/>
      <c r="Z980" s="860"/>
      <c r="AA980" s="860"/>
      <c r="AB980" s="860"/>
      <c r="AC980" s="860"/>
      <c r="AD980" s="860"/>
      <c r="AE980" s="860"/>
    </row>
    <row r="981" spans="1:31" ht="15.75" customHeight="1" x14ac:dyDescent="0.25">
      <c r="A981" s="911"/>
      <c r="B981" s="860"/>
      <c r="C981" s="860"/>
      <c r="D981" s="860"/>
      <c r="E981" s="860"/>
      <c r="F981" s="860"/>
      <c r="G981" s="868"/>
      <c r="H981" s="860"/>
      <c r="I981" s="860"/>
      <c r="J981" s="860"/>
      <c r="K981" s="860"/>
      <c r="L981" s="860"/>
      <c r="M981" s="860"/>
      <c r="N981" s="860"/>
      <c r="O981" s="860"/>
      <c r="P981" s="860"/>
      <c r="Q981" s="860"/>
      <c r="R981" s="860"/>
      <c r="S981" s="860"/>
      <c r="T981" s="860"/>
      <c r="U981" s="860"/>
      <c r="V981" s="860"/>
      <c r="W981" s="860"/>
      <c r="X981" s="860"/>
      <c r="Y981" s="860"/>
      <c r="Z981" s="860"/>
      <c r="AA981" s="860"/>
      <c r="AB981" s="860"/>
      <c r="AC981" s="860"/>
      <c r="AD981" s="860"/>
      <c r="AE981" s="860"/>
    </row>
    <row r="982" spans="1:31" ht="15.75" customHeight="1" x14ac:dyDescent="0.25">
      <c r="A982" s="911"/>
      <c r="B982" s="860"/>
      <c r="C982" s="860"/>
      <c r="D982" s="860"/>
      <c r="E982" s="860"/>
      <c r="F982" s="860"/>
      <c r="G982" s="868"/>
      <c r="H982" s="860"/>
      <c r="I982" s="860"/>
      <c r="J982" s="860"/>
      <c r="K982" s="860"/>
      <c r="L982" s="860"/>
      <c r="M982" s="860"/>
      <c r="N982" s="860"/>
      <c r="O982" s="860"/>
      <c r="P982" s="860"/>
      <c r="Q982" s="860"/>
      <c r="R982" s="860"/>
      <c r="S982" s="860"/>
      <c r="T982" s="860"/>
      <c r="U982" s="860"/>
      <c r="V982" s="860"/>
      <c r="W982" s="860"/>
      <c r="X982" s="860"/>
      <c r="Y982" s="860"/>
      <c r="Z982" s="860"/>
      <c r="AA982" s="860"/>
      <c r="AB982" s="860"/>
      <c r="AC982" s="860"/>
      <c r="AD982" s="860"/>
      <c r="AE982" s="860"/>
    </row>
    <row r="983" spans="1:31" ht="15.75" customHeight="1" x14ac:dyDescent="0.25">
      <c r="A983" s="911"/>
      <c r="B983" s="860"/>
      <c r="C983" s="860"/>
      <c r="D983" s="860"/>
      <c r="E983" s="860"/>
      <c r="F983" s="860"/>
      <c r="G983" s="868"/>
      <c r="H983" s="860"/>
      <c r="I983" s="860"/>
      <c r="J983" s="860"/>
      <c r="K983" s="860"/>
      <c r="L983" s="860"/>
      <c r="M983" s="860"/>
      <c r="N983" s="860"/>
      <c r="O983" s="860"/>
      <c r="P983" s="860"/>
      <c r="Q983" s="860"/>
      <c r="R983" s="860"/>
      <c r="S983" s="860"/>
      <c r="T983" s="860"/>
      <c r="U983" s="860"/>
      <c r="V983" s="860"/>
      <c r="W983" s="860"/>
      <c r="X983" s="860"/>
      <c r="Y983" s="860"/>
      <c r="Z983" s="860"/>
      <c r="AA983" s="860"/>
      <c r="AB983" s="860"/>
      <c r="AC983" s="860"/>
      <c r="AD983" s="860"/>
      <c r="AE983" s="860"/>
    </row>
    <row r="984" spans="1:31" ht="15.75" customHeight="1" x14ac:dyDescent="0.25">
      <c r="A984" s="911"/>
      <c r="B984" s="860"/>
      <c r="C984" s="860"/>
      <c r="D984" s="860"/>
      <c r="E984" s="860"/>
      <c r="F984" s="860"/>
      <c r="G984" s="868"/>
      <c r="H984" s="860"/>
      <c r="I984" s="860"/>
      <c r="J984" s="860"/>
      <c r="K984" s="860"/>
      <c r="L984" s="860"/>
      <c r="M984" s="860"/>
      <c r="N984" s="860"/>
      <c r="O984" s="860"/>
      <c r="P984" s="860"/>
      <c r="Q984" s="860"/>
      <c r="R984" s="860"/>
      <c r="S984" s="860"/>
      <c r="T984" s="860"/>
      <c r="U984" s="860"/>
      <c r="V984" s="860"/>
      <c r="W984" s="860"/>
      <c r="X984" s="860"/>
      <c r="Y984" s="860"/>
      <c r="Z984" s="860"/>
      <c r="AA984" s="860"/>
      <c r="AB984" s="860"/>
      <c r="AC984" s="860"/>
      <c r="AD984" s="860"/>
      <c r="AE984" s="860"/>
    </row>
    <row r="985" spans="1:31" ht="15.75" customHeight="1" x14ac:dyDescent="0.25">
      <c r="A985" s="911"/>
      <c r="B985" s="860"/>
      <c r="C985" s="860"/>
      <c r="D985" s="860"/>
      <c r="E985" s="860"/>
      <c r="F985" s="860"/>
      <c r="G985" s="868"/>
      <c r="H985" s="860"/>
      <c r="I985" s="860"/>
      <c r="J985" s="860"/>
      <c r="K985" s="860"/>
      <c r="L985" s="860"/>
      <c r="M985" s="860"/>
      <c r="N985" s="860"/>
      <c r="O985" s="860"/>
      <c r="P985" s="860"/>
      <c r="Q985" s="860"/>
      <c r="R985" s="860"/>
      <c r="S985" s="860"/>
      <c r="T985" s="860"/>
      <c r="U985" s="860"/>
      <c r="V985" s="860"/>
      <c r="W985" s="860"/>
      <c r="X985" s="860"/>
      <c r="Y985" s="860"/>
      <c r="Z985" s="860"/>
      <c r="AA985" s="860"/>
      <c r="AB985" s="860"/>
      <c r="AC985" s="860"/>
      <c r="AD985" s="860"/>
      <c r="AE985" s="860"/>
    </row>
    <row r="986" spans="1:31" ht="15.75" customHeight="1" x14ac:dyDescent="0.25">
      <c r="A986" s="911"/>
      <c r="B986" s="860"/>
      <c r="C986" s="860"/>
      <c r="D986" s="860"/>
      <c r="E986" s="860"/>
      <c r="F986" s="860"/>
      <c r="G986" s="868"/>
      <c r="H986" s="860"/>
      <c r="I986" s="860"/>
      <c r="J986" s="860"/>
      <c r="K986" s="860"/>
      <c r="L986" s="860"/>
      <c r="M986" s="860"/>
      <c r="N986" s="860"/>
      <c r="O986" s="860"/>
      <c r="P986" s="860"/>
      <c r="Q986" s="860"/>
      <c r="R986" s="860"/>
      <c r="S986" s="860"/>
      <c r="T986" s="860"/>
      <c r="U986" s="860"/>
      <c r="V986" s="860"/>
      <c r="W986" s="860"/>
      <c r="X986" s="860"/>
      <c r="Y986" s="860"/>
      <c r="Z986" s="860"/>
      <c r="AA986" s="860"/>
      <c r="AB986" s="860"/>
      <c r="AC986" s="860"/>
      <c r="AD986" s="860"/>
      <c r="AE986" s="860"/>
    </row>
    <row r="987" spans="1:31" ht="15.75" customHeight="1" x14ac:dyDescent="0.25">
      <c r="A987" s="911"/>
      <c r="B987" s="860"/>
      <c r="C987" s="860"/>
      <c r="D987" s="860"/>
      <c r="E987" s="860"/>
      <c r="F987" s="860"/>
      <c r="G987" s="868"/>
      <c r="H987" s="860"/>
      <c r="I987" s="860"/>
      <c r="J987" s="860"/>
      <c r="K987" s="860"/>
      <c r="L987" s="860"/>
      <c r="M987" s="860"/>
      <c r="N987" s="860"/>
      <c r="O987" s="860"/>
      <c r="P987" s="860"/>
      <c r="Q987" s="860"/>
      <c r="R987" s="860"/>
      <c r="S987" s="860"/>
      <c r="T987" s="860"/>
      <c r="U987" s="860"/>
      <c r="V987" s="860"/>
      <c r="W987" s="860"/>
      <c r="X987" s="860"/>
      <c r="Y987" s="860"/>
      <c r="Z987" s="860"/>
      <c r="AA987" s="860"/>
      <c r="AB987" s="860"/>
      <c r="AC987" s="860"/>
      <c r="AD987" s="860"/>
      <c r="AE987" s="860"/>
    </row>
    <row r="988" spans="1:31" ht="15.75" customHeight="1" x14ac:dyDescent="0.25">
      <c r="A988" s="911"/>
      <c r="B988" s="860"/>
      <c r="C988" s="860"/>
      <c r="D988" s="860"/>
      <c r="E988" s="860"/>
      <c r="F988" s="860"/>
      <c r="G988" s="868"/>
      <c r="H988" s="860"/>
      <c r="I988" s="860"/>
      <c r="J988" s="860"/>
      <c r="K988" s="860"/>
      <c r="L988" s="860"/>
      <c r="M988" s="860"/>
      <c r="N988" s="860"/>
      <c r="O988" s="860"/>
      <c r="P988" s="860"/>
      <c r="Q988" s="860"/>
      <c r="R988" s="860"/>
      <c r="S988" s="860"/>
      <c r="T988" s="860"/>
      <c r="U988" s="860"/>
      <c r="V988" s="860"/>
      <c r="W988" s="860"/>
      <c r="X988" s="860"/>
      <c r="Y988" s="860"/>
      <c r="Z988" s="860"/>
      <c r="AA988" s="860"/>
      <c r="AB988" s="860"/>
      <c r="AC988" s="860"/>
      <c r="AD988" s="860"/>
      <c r="AE988" s="860"/>
    </row>
    <row r="989" spans="1:31" ht="15.75" customHeight="1" x14ac:dyDescent="0.25">
      <c r="A989" s="911"/>
      <c r="B989" s="860"/>
      <c r="C989" s="860"/>
      <c r="D989" s="860"/>
      <c r="E989" s="860"/>
      <c r="F989" s="860"/>
      <c r="G989" s="868"/>
      <c r="H989" s="860"/>
      <c r="I989" s="860"/>
      <c r="J989" s="860"/>
      <c r="K989" s="860"/>
      <c r="L989" s="860"/>
      <c r="M989" s="860"/>
      <c r="N989" s="860"/>
      <c r="O989" s="860"/>
      <c r="P989" s="860"/>
      <c r="Q989" s="860"/>
      <c r="R989" s="860"/>
      <c r="S989" s="860"/>
      <c r="T989" s="860"/>
      <c r="U989" s="860"/>
      <c r="V989" s="860"/>
      <c r="W989" s="860"/>
      <c r="X989" s="860"/>
      <c r="Y989" s="860"/>
      <c r="Z989" s="860"/>
      <c r="AA989" s="860"/>
      <c r="AB989" s="860"/>
      <c r="AC989" s="860"/>
      <c r="AD989" s="860"/>
      <c r="AE989" s="860"/>
    </row>
    <row r="990" spans="1:31" ht="15.75" customHeight="1" x14ac:dyDescent="0.25">
      <c r="A990" s="911"/>
      <c r="B990" s="860"/>
      <c r="C990" s="860"/>
      <c r="D990" s="860"/>
      <c r="E990" s="860"/>
      <c r="F990" s="860"/>
      <c r="G990" s="868"/>
      <c r="H990" s="860"/>
      <c r="I990" s="860"/>
      <c r="J990" s="860"/>
      <c r="K990" s="860"/>
      <c r="L990" s="860"/>
      <c r="M990" s="860"/>
      <c r="N990" s="860"/>
      <c r="O990" s="860"/>
      <c r="P990" s="860"/>
      <c r="Q990" s="860"/>
      <c r="R990" s="860"/>
      <c r="S990" s="860"/>
      <c r="T990" s="860"/>
      <c r="U990" s="860"/>
      <c r="V990" s="860"/>
      <c r="W990" s="860"/>
      <c r="X990" s="860"/>
      <c r="Y990" s="860"/>
      <c r="Z990" s="860"/>
      <c r="AA990" s="860"/>
      <c r="AB990" s="860"/>
      <c r="AC990" s="860"/>
      <c r="AD990" s="860"/>
      <c r="AE990" s="860"/>
    </row>
    <row r="991" spans="1:31" ht="15.75" customHeight="1" x14ac:dyDescent="0.25">
      <c r="A991" s="911"/>
      <c r="B991" s="860"/>
      <c r="C991" s="860"/>
      <c r="D991" s="860"/>
      <c r="E991" s="860"/>
      <c r="F991" s="860"/>
      <c r="G991" s="868"/>
      <c r="H991" s="860"/>
      <c r="I991" s="860"/>
      <c r="J991" s="860"/>
      <c r="K991" s="860"/>
      <c r="L991" s="860"/>
      <c r="M991" s="860"/>
      <c r="N991" s="860"/>
      <c r="O991" s="860"/>
      <c r="P991" s="860"/>
      <c r="Q991" s="860"/>
      <c r="R991" s="860"/>
      <c r="S991" s="860"/>
      <c r="T991" s="860"/>
      <c r="U991" s="860"/>
      <c r="V991" s="860"/>
      <c r="W991" s="860"/>
      <c r="X991" s="860"/>
      <c r="Y991" s="860"/>
      <c r="Z991" s="860"/>
      <c r="AA991" s="860"/>
      <c r="AB991" s="860"/>
      <c r="AC991" s="860"/>
      <c r="AD991" s="860"/>
      <c r="AE991" s="860"/>
    </row>
    <row r="992" spans="1:31" ht="15.75" customHeight="1" x14ac:dyDescent="0.25">
      <c r="A992" s="911"/>
      <c r="B992" s="860"/>
      <c r="C992" s="860"/>
      <c r="D992" s="860"/>
      <c r="E992" s="860"/>
      <c r="F992" s="860"/>
      <c r="G992" s="868"/>
      <c r="H992" s="860"/>
      <c r="I992" s="860"/>
      <c r="J992" s="860"/>
      <c r="K992" s="860"/>
      <c r="L992" s="860"/>
      <c r="M992" s="860"/>
      <c r="N992" s="860"/>
      <c r="O992" s="860"/>
      <c r="P992" s="860"/>
      <c r="Q992" s="860"/>
      <c r="R992" s="860"/>
      <c r="S992" s="860"/>
      <c r="T992" s="860"/>
      <c r="U992" s="860"/>
      <c r="V992" s="860"/>
      <c r="W992" s="860"/>
      <c r="X992" s="860"/>
      <c r="Y992" s="860"/>
      <c r="Z992" s="860"/>
      <c r="AA992" s="860"/>
      <c r="AB992" s="860"/>
      <c r="AC992" s="860"/>
      <c r="AD992" s="860"/>
      <c r="AE992" s="860"/>
    </row>
    <row r="993" spans="1:31" ht="15.75" customHeight="1" x14ac:dyDescent="0.25">
      <c r="A993" s="911"/>
      <c r="B993" s="860"/>
      <c r="C993" s="860"/>
      <c r="D993" s="860"/>
      <c r="E993" s="860"/>
      <c r="F993" s="860"/>
      <c r="G993" s="868"/>
      <c r="H993" s="860"/>
      <c r="I993" s="860"/>
      <c r="J993" s="860"/>
      <c r="K993" s="860"/>
      <c r="L993" s="860"/>
      <c r="M993" s="860"/>
      <c r="N993" s="860"/>
      <c r="O993" s="860"/>
      <c r="P993" s="860"/>
      <c r="Q993" s="860"/>
      <c r="R993" s="860"/>
      <c r="S993" s="860"/>
      <c r="T993" s="860"/>
      <c r="U993" s="860"/>
      <c r="V993" s="860"/>
      <c r="W993" s="860"/>
      <c r="X993" s="860"/>
      <c r="Y993" s="860"/>
      <c r="Z993" s="860"/>
      <c r="AA993" s="860"/>
      <c r="AB993" s="860"/>
      <c r="AC993" s="860"/>
      <c r="AD993" s="860"/>
      <c r="AE993" s="860"/>
    </row>
    <row r="994" spans="1:31" ht="15.75" customHeight="1" x14ac:dyDescent="0.25">
      <c r="A994" s="911"/>
      <c r="B994" s="860"/>
      <c r="C994" s="860"/>
      <c r="D994" s="860"/>
      <c r="E994" s="860"/>
      <c r="F994" s="860"/>
      <c r="G994" s="868"/>
      <c r="H994" s="860"/>
      <c r="I994" s="860"/>
      <c r="J994" s="860"/>
      <c r="K994" s="860"/>
      <c r="L994" s="860"/>
      <c r="M994" s="860"/>
      <c r="N994" s="860"/>
      <c r="O994" s="860"/>
      <c r="P994" s="860"/>
      <c r="Q994" s="860"/>
      <c r="R994" s="860"/>
      <c r="S994" s="860"/>
      <c r="T994" s="860"/>
      <c r="U994" s="860"/>
      <c r="V994" s="860"/>
      <c r="W994" s="860"/>
      <c r="X994" s="860"/>
      <c r="Y994" s="860"/>
      <c r="Z994" s="860"/>
      <c r="AA994" s="860"/>
      <c r="AB994" s="860"/>
      <c r="AC994" s="860"/>
      <c r="AD994" s="860"/>
      <c r="AE994" s="860"/>
    </row>
    <row r="995" spans="1:31" ht="15.75" customHeight="1" x14ac:dyDescent="0.25">
      <c r="A995" s="911"/>
      <c r="B995" s="860"/>
      <c r="C995" s="860"/>
      <c r="D995" s="860"/>
      <c r="E995" s="860"/>
      <c r="F995" s="860"/>
      <c r="G995" s="868"/>
      <c r="H995" s="860"/>
      <c r="I995" s="860"/>
      <c r="J995" s="860"/>
      <c r="K995" s="860"/>
      <c r="L995" s="860"/>
      <c r="M995" s="860"/>
      <c r="N995" s="860"/>
      <c r="O995" s="860"/>
      <c r="P995" s="860"/>
      <c r="Q995" s="860"/>
      <c r="R995" s="860"/>
      <c r="S995" s="860"/>
      <c r="T995" s="860"/>
      <c r="U995" s="860"/>
      <c r="V995" s="860"/>
      <c r="W995" s="860"/>
      <c r="X995" s="860"/>
      <c r="Y995" s="860"/>
      <c r="Z995" s="860"/>
      <c r="AA995" s="860"/>
      <c r="AB995" s="860"/>
      <c r="AC995" s="860"/>
      <c r="AD995" s="860"/>
      <c r="AE995" s="860"/>
    </row>
    <row r="996" spans="1:31" ht="15.75" customHeight="1" x14ac:dyDescent="0.25">
      <c r="A996" s="911"/>
      <c r="B996" s="860"/>
      <c r="C996" s="860"/>
      <c r="D996" s="860"/>
      <c r="E996" s="860"/>
      <c r="F996" s="860"/>
      <c r="G996" s="868"/>
      <c r="H996" s="860"/>
      <c r="I996" s="860"/>
      <c r="J996" s="860"/>
      <c r="K996" s="860"/>
      <c r="L996" s="860"/>
      <c r="M996" s="860"/>
      <c r="N996" s="860"/>
      <c r="O996" s="860"/>
      <c r="P996" s="860"/>
      <c r="Q996" s="860"/>
      <c r="R996" s="860"/>
      <c r="S996" s="860"/>
      <c r="T996" s="860"/>
      <c r="U996" s="860"/>
      <c r="V996" s="860"/>
      <c r="W996" s="860"/>
      <c r="X996" s="860"/>
      <c r="Y996" s="860"/>
      <c r="Z996" s="860"/>
      <c r="AA996" s="860"/>
      <c r="AB996" s="860"/>
      <c r="AC996" s="860"/>
      <c r="AD996" s="860"/>
      <c r="AE996" s="860"/>
    </row>
    <row r="997" spans="1:31" ht="15.75" customHeight="1" x14ac:dyDescent="0.25">
      <c r="A997" s="911"/>
      <c r="B997" s="860"/>
      <c r="C997" s="860"/>
      <c r="D997" s="860"/>
      <c r="E997" s="860"/>
      <c r="F997" s="860"/>
      <c r="G997" s="868"/>
      <c r="H997" s="860"/>
      <c r="I997" s="860"/>
      <c r="J997" s="860"/>
      <c r="K997" s="860"/>
      <c r="L997" s="860"/>
      <c r="M997" s="860"/>
      <c r="N997" s="860"/>
      <c r="O997" s="860"/>
      <c r="P997" s="860"/>
      <c r="Q997" s="860"/>
      <c r="R997" s="860"/>
      <c r="S997" s="860"/>
      <c r="T997" s="860"/>
      <c r="U997" s="860"/>
      <c r="V997" s="860"/>
      <c r="W997" s="860"/>
      <c r="X997" s="860"/>
      <c r="Y997" s="860"/>
      <c r="Z997" s="860"/>
      <c r="AA997" s="860"/>
      <c r="AB997" s="860"/>
      <c r="AC997" s="860"/>
      <c r="AD997" s="860"/>
      <c r="AE997" s="860"/>
    </row>
    <row r="998" spans="1:31" ht="15.75" customHeight="1" x14ac:dyDescent="0.25">
      <c r="A998" s="911"/>
      <c r="B998" s="860"/>
      <c r="C998" s="860"/>
      <c r="D998" s="860"/>
      <c r="E998" s="860"/>
      <c r="F998" s="860"/>
      <c r="G998" s="868"/>
      <c r="H998" s="860"/>
      <c r="I998" s="860"/>
      <c r="J998" s="860"/>
      <c r="K998" s="860"/>
      <c r="L998" s="860"/>
      <c r="M998" s="860"/>
      <c r="N998" s="860"/>
      <c r="O998" s="860"/>
      <c r="P998" s="860"/>
      <c r="Q998" s="860"/>
      <c r="R998" s="860"/>
      <c r="S998" s="860"/>
      <c r="T998" s="860"/>
      <c r="U998" s="860"/>
      <c r="V998" s="860"/>
      <c r="W998" s="860"/>
      <c r="X998" s="860"/>
      <c r="Y998" s="860"/>
      <c r="Z998" s="860"/>
      <c r="AA998" s="860"/>
      <c r="AB998" s="860"/>
      <c r="AC998" s="860"/>
      <c r="AD998" s="860"/>
      <c r="AE998" s="860"/>
    </row>
    <row r="999" spans="1:31" ht="15.75" customHeight="1" x14ac:dyDescent="0.25">
      <c r="A999" s="911"/>
      <c r="B999" s="860"/>
      <c r="C999" s="860"/>
      <c r="D999" s="860"/>
      <c r="E999" s="860"/>
      <c r="F999" s="860"/>
      <c r="G999" s="868"/>
      <c r="H999" s="860"/>
      <c r="I999" s="860"/>
      <c r="J999" s="860"/>
      <c r="K999" s="860"/>
      <c r="L999" s="860"/>
      <c r="M999" s="860"/>
      <c r="N999" s="860"/>
      <c r="O999" s="860"/>
      <c r="P999" s="860"/>
      <c r="Q999" s="860"/>
      <c r="R999" s="860"/>
      <c r="S999" s="860"/>
      <c r="T999" s="860"/>
      <c r="U999" s="860"/>
      <c r="V999" s="860"/>
      <c r="W999" s="860"/>
      <c r="X999" s="860"/>
      <c r="Y999" s="860"/>
      <c r="Z999" s="860"/>
      <c r="AA999" s="860"/>
      <c r="AB999" s="860"/>
      <c r="AC999" s="860"/>
      <c r="AD999" s="860"/>
      <c r="AE999" s="860"/>
    </row>
    <row r="1000" spans="1:31" ht="15.75" customHeight="1" x14ac:dyDescent="0.25">
      <c r="A1000" s="911"/>
      <c r="B1000" s="860"/>
      <c r="C1000" s="860"/>
      <c r="D1000" s="860"/>
      <c r="E1000" s="860"/>
      <c r="F1000" s="860"/>
      <c r="G1000" s="868"/>
      <c r="H1000" s="860"/>
      <c r="I1000" s="860"/>
      <c r="J1000" s="860"/>
      <c r="K1000" s="860"/>
      <c r="L1000" s="860"/>
      <c r="M1000" s="860"/>
      <c r="N1000" s="860"/>
      <c r="O1000" s="860"/>
      <c r="P1000" s="860"/>
      <c r="Q1000" s="860"/>
      <c r="R1000" s="860"/>
      <c r="S1000" s="860"/>
      <c r="T1000" s="860"/>
      <c r="U1000" s="860"/>
      <c r="V1000" s="860"/>
      <c r="W1000" s="860"/>
      <c r="X1000" s="860"/>
      <c r="Y1000" s="860"/>
      <c r="Z1000" s="860"/>
      <c r="AA1000" s="860"/>
      <c r="AB1000" s="860"/>
      <c r="AC1000" s="860"/>
      <c r="AD1000" s="860"/>
      <c r="AE1000" s="860"/>
    </row>
    <row r="1001" spans="1:31" ht="15.75" customHeight="1" x14ac:dyDescent="0.25">
      <c r="A1001" s="911"/>
      <c r="B1001" s="860"/>
      <c r="C1001" s="860"/>
      <c r="D1001" s="860"/>
      <c r="E1001" s="860"/>
      <c r="F1001" s="860"/>
      <c r="G1001" s="868"/>
      <c r="H1001" s="860"/>
      <c r="I1001" s="860"/>
      <c r="J1001" s="860"/>
      <c r="K1001" s="860"/>
      <c r="L1001" s="860"/>
      <c r="M1001" s="860"/>
      <c r="N1001" s="860"/>
      <c r="O1001" s="860"/>
      <c r="P1001" s="860"/>
      <c r="Q1001" s="860"/>
      <c r="R1001" s="860"/>
      <c r="S1001" s="860"/>
      <c r="T1001" s="860"/>
      <c r="U1001" s="860"/>
      <c r="V1001" s="860"/>
      <c r="W1001" s="860"/>
      <c r="X1001" s="860"/>
      <c r="Y1001" s="860"/>
      <c r="Z1001" s="860"/>
      <c r="AA1001" s="860"/>
      <c r="AB1001" s="860"/>
      <c r="AC1001" s="860"/>
      <c r="AD1001" s="860"/>
      <c r="AE1001" s="860"/>
    </row>
    <row r="1002" spans="1:31" ht="15.75" customHeight="1" x14ac:dyDescent="0.25">
      <c r="A1002" s="911"/>
      <c r="B1002" s="860"/>
      <c r="C1002" s="860"/>
      <c r="D1002" s="860"/>
      <c r="E1002" s="860"/>
      <c r="F1002" s="860"/>
      <c r="G1002" s="868"/>
      <c r="H1002" s="860"/>
      <c r="I1002" s="860"/>
      <c r="J1002" s="860"/>
      <c r="K1002" s="860"/>
      <c r="L1002" s="860"/>
      <c r="M1002" s="860"/>
      <c r="N1002" s="860"/>
      <c r="O1002" s="860"/>
      <c r="P1002" s="860"/>
      <c r="Q1002" s="860"/>
      <c r="R1002" s="860"/>
      <c r="S1002" s="860"/>
      <c r="T1002" s="860"/>
      <c r="U1002" s="860"/>
      <c r="V1002" s="860"/>
      <c r="W1002" s="860"/>
      <c r="X1002" s="860"/>
      <c r="Y1002" s="860"/>
      <c r="Z1002" s="860"/>
      <c r="AA1002" s="860"/>
      <c r="AB1002" s="860"/>
      <c r="AC1002" s="860"/>
      <c r="AD1002" s="860"/>
      <c r="AE1002" s="860"/>
    </row>
  </sheetData>
  <mergeCells count="14">
    <mergeCell ref="A7:B7"/>
    <mergeCell ref="A8:B8"/>
    <mergeCell ref="C18:E18"/>
    <mergeCell ref="A23:J23"/>
    <mergeCell ref="A24:F24"/>
    <mergeCell ref="H24:J24"/>
    <mergeCell ref="C7:F7"/>
    <mergeCell ref="C8:F8"/>
    <mergeCell ref="A4:B4"/>
    <mergeCell ref="C4:F4"/>
    <mergeCell ref="A5:B5"/>
    <mergeCell ref="C5:F5"/>
    <mergeCell ref="A6:B6"/>
    <mergeCell ref="C6:F6"/>
  </mergeCells>
  <pageMargins left="0.7" right="0.7" top="0.75" bottom="0.75" header="0" footer="0"/>
  <pageSetup orientation="landscape"/>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outlinePr summaryRight="0"/>
  </sheetPr>
  <dimension ref="A1:AD998"/>
  <sheetViews>
    <sheetView topLeftCell="A21" workbookViewId="0">
      <selection activeCell="L26" sqref="L26"/>
    </sheetView>
  </sheetViews>
  <sheetFormatPr defaultColWidth="12.6640625" defaultRowHeight="15" customHeight="1" x14ac:dyDescent="0.25"/>
  <cols>
    <col min="1" max="1" width="5.109375" customWidth="1"/>
    <col min="2" max="2" width="24.21875" customWidth="1"/>
    <col min="3" max="3" width="19.33203125" customWidth="1"/>
    <col min="4" max="4" width="14.33203125" customWidth="1"/>
    <col min="5" max="5" width="19.33203125" customWidth="1"/>
    <col min="6" max="6" width="19.109375" customWidth="1"/>
    <col min="7" max="7" width="14.33203125" hidden="1" customWidth="1"/>
    <col min="8" max="10" width="14.21875" customWidth="1"/>
    <col min="11" max="30" width="8.77734375" customWidth="1"/>
  </cols>
  <sheetData>
    <row r="1" spans="1:30" ht="15.75" customHeight="1" x14ac:dyDescent="0.25">
      <c r="A1" s="799"/>
      <c r="B1" s="800"/>
      <c r="C1" s="800"/>
      <c r="D1" s="800"/>
      <c r="E1" s="800"/>
      <c r="F1" s="800"/>
      <c r="G1" s="801"/>
      <c r="H1" s="800"/>
      <c r="I1" s="800"/>
      <c r="J1" s="800"/>
      <c r="K1" s="800"/>
      <c r="L1" s="800"/>
      <c r="M1" s="800"/>
      <c r="N1" s="800"/>
      <c r="O1" s="800"/>
      <c r="P1" s="800"/>
      <c r="Q1" s="800"/>
      <c r="R1" s="800"/>
      <c r="S1" s="800"/>
      <c r="T1" s="800"/>
      <c r="U1" s="800"/>
      <c r="V1" s="800"/>
      <c r="W1" s="800"/>
      <c r="X1" s="800"/>
      <c r="Y1" s="800"/>
      <c r="Z1" s="800"/>
      <c r="AA1" s="800"/>
      <c r="AB1" s="800"/>
      <c r="AC1" s="800"/>
      <c r="AD1" s="800"/>
    </row>
    <row r="2" spans="1:30" ht="15.75" customHeight="1" x14ac:dyDescent="0.25">
      <c r="A2" s="800"/>
      <c r="B2" s="799" t="s">
        <v>65</v>
      </c>
      <c r="C2" s="799" t="s">
        <v>970</v>
      </c>
      <c r="D2" s="800"/>
      <c r="E2" s="800"/>
      <c r="F2" s="800"/>
      <c r="G2" s="801"/>
      <c r="H2" s="800"/>
      <c r="I2" s="800"/>
      <c r="J2" s="800"/>
      <c r="K2" s="800"/>
      <c r="L2" s="800"/>
      <c r="M2" s="800"/>
      <c r="N2" s="800"/>
      <c r="O2" s="800"/>
      <c r="P2" s="800"/>
      <c r="Q2" s="800"/>
      <c r="R2" s="800"/>
      <c r="S2" s="800"/>
      <c r="T2" s="800"/>
      <c r="U2" s="800"/>
      <c r="V2" s="800"/>
      <c r="W2" s="800"/>
      <c r="X2" s="800"/>
      <c r="Y2" s="800"/>
      <c r="Z2" s="800"/>
      <c r="AA2" s="800"/>
      <c r="AB2" s="800"/>
      <c r="AC2" s="800"/>
      <c r="AD2" s="800"/>
    </row>
    <row r="3" spans="1:30" ht="15.75" customHeight="1" x14ac:dyDescent="0.25">
      <c r="A3" s="800"/>
      <c r="B3" s="802"/>
      <c r="C3" s="800"/>
      <c r="D3" s="800"/>
      <c r="E3" s="800"/>
      <c r="F3" s="800"/>
      <c r="G3" s="801"/>
      <c r="H3" s="800"/>
      <c r="I3" s="800"/>
      <c r="J3" s="800"/>
      <c r="K3" s="800"/>
      <c r="L3" s="800"/>
      <c r="M3" s="800"/>
      <c r="N3" s="800"/>
      <c r="O3" s="800"/>
      <c r="P3" s="800"/>
      <c r="Q3" s="800"/>
      <c r="R3" s="800"/>
      <c r="S3" s="800"/>
      <c r="T3" s="800"/>
      <c r="U3" s="800"/>
      <c r="V3" s="800"/>
      <c r="W3" s="800"/>
      <c r="X3" s="800"/>
      <c r="Y3" s="800"/>
      <c r="Z3" s="800"/>
      <c r="AA3" s="800"/>
      <c r="AB3" s="800"/>
      <c r="AC3" s="800"/>
      <c r="AD3" s="800"/>
    </row>
    <row r="4" spans="1:30" ht="15.75" customHeight="1" x14ac:dyDescent="0.25">
      <c r="A4" s="1095" t="s">
        <v>67</v>
      </c>
      <c r="B4" s="985"/>
      <c r="C4" s="1096" t="s">
        <v>971</v>
      </c>
      <c r="D4" s="987"/>
      <c r="E4" s="987"/>
      <c r="F4" s="985"/>
      <c r="G4" s="803"/>
      <c r="H4" s="805"/>
      <c r="I4" s="805"/>
      <c r="J4" s="805"/>
      <c r="K4" s="805"/>
      <c r="L4" s="805"/>
      <c r="M4" s="805"/>
      <c r="N4" s="805"/>
      <c r="O4" s="805"/>
      <c r="P4" s="805"/>
      <c r="Q4" s="805"/>
      <c r="R4" s="805"/>
      <c r="S4" s="805"/>
      <c r="T4" s="805"/>
      <c r="U4" s="805"/>
      <c r="V4" s="805"/>
      <c r="W4" s="805"/>
      <c r="X4" s="805"/>
      <c r="Y4" s="805"/>
      <c r="Z4" s="805"/>
      <c r="AA4" s="805"/>
      <c r="AB4" s="805"/>
      <c r="AC4" s="805"/>
      <c r="AD4" s="805"/>
    </row>
    <row r="5" spans="1:30" ht="91.05" customHeight="1" x14ac:dyDescent="0.25">
      <c r="A5" s="1091" t="s">
        <v>69</v>
      </c>
      <c r="B5" s="1003"/>
      <c r="C5" s="1097" t="s">
        <v>972</v>
      </c>
      <c r="D5" s="993"/>
      <c r="E5" s="993"/>
      <c r="F5" s="994"/>
      <c r="G5" s="803"/>
      <c r="H5" s="805"/>
      <c r="I5" s="805"/>
      <c r="J5" s="805"/>
      <c r="K5" s="805"/>
      <c r="L5" s="805"/>
      <c r="M5" s="805"/>
      <c r="N5" s="805"/>
      <c r="O5" s="805"/>
      <c r="P5" s="805"/>
      <c r="Q5" s="805"/>
      <c r="R5" s="805"/>
      <c r="S5" s="805"/>
      <c r="T5" s="805"/>
      <c r="U5" s="805"/>
      <c r="V5" s="805"/>
      <c r="W5" s="805"/>
      <c r="X5" s="805"/>
      <c r="Y5" s="805"/>
      <c r="Z5" s="805"/>
      <c r="AA5" s="805"/>
      <c r="AB5" s="805"/>
      <c r="AC5" s="805"/>
      <c r="AD5" s="805"/>
    </row>
    <row r="6" spans="1:30" ht="15.75" customHeight="1" x14ac:dyDescent="0.25">
      <c r="A6" s="1091" t="s">
        <v>71</v>
      </c>
      <c r="B6" s="1003"/>
      <c r="C6" s="1098" t="s">
        <v>72</v>
      </c>
      <c r="D6" s="1008"/>
      <c r="E6" s="1008"/>
      <c r="F6" s="1003"/>
      <c r="G6" s="803"/>
      <c r="H6" s="805"/>
      <c r="I6" s="805"/>
      <c r="J6" s="805"/>
      <c r="K6" s="805"/>
      <c r="L6" s="805"/>
      <c r="M6" s="805"/>
      <c r="N6" s="805"/>
      <c r="O6" s="805"/>
      <c r="P6" s="805"/>
      <c r="Q6" s="805"/>
      <c r="R6" s="805"/>
      <c r="S6" s="805"/>
      <c r="T6" s="805"/>
      <c r="U6" s="805"/>
      <c r="V6" s="805"/>
      <c r="W6" s="805"/>
      <c r="X6" s="805"/>
      <c r="Y6" s="805"/>
      <c r="Z6" s="805"/>
      <c r="AA6" s="805"/>
      <c r="AB6" s="805"/>
      <c r="AC6" s="805"/>
      <c r="AD6" s="805"/>
    </row>
    <row r="7" spans="1:30" ht="58.05" customHeight="1" x14ac:dyDescent="0.25">
      <c r="A7" s="1091" t="s">
        <v>73</v>
      </c>
      <c r="B7" s="1003"/>
      <c r="C7" s="1088" t="s">
        <v>973</v>
      </c>
      <c r="D7" s="1008"/>
      <c r="E7" s="1008"/>
      <c r="F7" s="1003"/>
      <c r="G7" s="803"/>
      <c r="H7" s="805"/>
      <c r="I7" s="805"/>
      <c r="J7" s="805"/>
      <c r="K7" s="805"/>
      <c r="L7" s="805"/>
      <c r="M7" s="805"/>
      <c r="N7" s="805"/>
      <c r="O7" s="805"/>
      <c r="P7" s="805"/>
      <c r="Q7" s="805"/>
      <c r="R7" s="805"/>
      <c r="S7" s="805"/>
      <c r="T7" s="805"/>
      <c r="U7" s="805"/>
      <c r="V7" s="805"/>
      <c r="W7" s="805"/>
      <c r="X7" s="805"/>
      <c r="Y7" s="805"/>
      <c r="Z7" s="805"/>
      <c r="AA7" s="805"/>
      <c r="AB7" s="805"/>
      <c r="AC7" s="805"/>
      <c r="AD7" s="805"/>
    </row>
    <row r="8" spans="1:30" ht="27" customHeight="1" x14ac:dyDescent="0.25">
      <c r="A8" s="1092" t="s">
        <v>75</v>
      </c>
      <c r="B8" s="1003"/>
      <c r="C8" s="1088" t="s">
        <v>343</v>
      </c>
      <c r="D8" s="1008"/>
      <c r="E8" s="1008"/>
      <c r="F8" s="1003"/>
      <c r="G8" s="803"/>
      <c r="H8" s="805"/>
      <c r="I8" s="805"/>
      <c r="J8" s="805"/>
      <c r="K8" s="805"/>
      <c r="L8" s="805"/>
      <c r="M8" s="805"/>
      <c r="N8" s="805"/>
      <c r="O8" s="805"/>
      <c r="P8" s="805"/>
      <c r="Q8" s="805"/>
      <c r="R8" s="805"/>
      <c r="S8" s="805"/>
      <c r="T8" s="805"/>
      <c r="U8" s="805"/>
      <c r="V8" s="805"/>
      <c r="W8" s="805"/>
      <c r="X8" s="805"/>
      <c r="Y8" s="805"/>
      <c r="Z8" s="805"/>
      <c r="AA8" s="805"/>
      <c r="AB8" s="805"/>
      <c r="AC8" s="805"/>
      <c r="AD8" s="805"/>
    </row>
    <row r="9" spans="1:30" ht="15.75" customHeight="1" x14ac:dyDescent="0.25">
      <c r="A9" s="800"/>
      <c r="B9" s="800"/>
      <c r="C9" s="800"/>
      <c r="D9" s="800"/>
      <c r="E9" s="800"/>
      <c r="F9" s="800"/>
      <c r="G9" s="801"/>
      <c r="H9" s="800"/>
      <c r="I9" s="800"/>
      <c r="J9" s="800"/>
      <c r="K9" s="800"/>
      <c r="L9" s="800"/>
      <c r="M9" s="800"/>
      <c r="N9" s="800"/>
      <c r="O9" s="800"/>
      <c r="P9" s="800"/>
      <c r="Q9" s="800"/>
      <c r="R9" s="800"/>
      <c r="S9" s="800"/>
      <c r="T9" s="800"/>
      <c r="U9" s="800"/>
      <c r="V9" s="800"/>
      <c r="W9" s="800"/>
      <c r="X9" s="800"/>
      <c r="Y9" s="800"/>
      <c r="Z9" s="800"/>
      <c r="AA9" s="800"/>
      <c r="AB9" s="800"/>
      <c r="AC9" s="800"/>
      <c r="AD9" s="800"/>
    </row>
    <row r="10" spans="1:30" ht="15.75" customHeight="1" x14ac:dyDescent="0.25">
      <c r="A10" s="800"/>
      <c r="B10" s="800"/>
      <c r="C10" s="800"/>
      <c r="D10" s="800"/>
      <c r="E10" s="800"/>
      <c r="F10" s="800"/>
      <c r="G10" s="801"/>
      <c r="H10" s="800"/>
      <c r="I10" s="800"/>
      <c r="J10" s="800"/>
      <c r="K10" s="800"/>
      <c r="L10" s="800"/>
      <c r="M10" s="800"/>
      <c r="N10" s="800"/>
      <c r="O10" s="800"/>
      <c r="P10" s="800"/>
      <c r="Q10" s="800"/>
      <c r="R10" s="800"/>
      <c r="S10" s="800"/>
      <c r="T10" s="800"/>
      <c r="U10" s="800"/>
      <c r="V10" s="800"/>
      <c r="W10" s="800"/>
      <c r="X10" s="800"/>
      <c r="Y10" s="800"/>
      <c r="Z10" s="800"/>
      <c r="AA10" s="800"/>
      <c r="AB10" s="800"/>
      <c r="AC10" s="800"/>
      <c r="AD10" s="800"/>
    </row>
    <row r="11" spans="1:30" ht="15.75" customHeight="1" x14ac:dyDescent="0.25">
      <c r="A11" s="808"/>
      <c r="B11" s="809"/>
      <c r="C11" s="810" t="s">
        <v>77</v>
      </c>
      <c r="D11" s="810" t="s">
        <v>78</v>
      </c>
      <c r="E11" s="810" t="s">
        <v>79</v>
      </c>
      <c r="F11" s="810" t="s">
        <v>80</v>
      </c>
      <c r="G11" s="811"/>
      <c r="H11" s="800"/>
      <c r="I11" s="800"/>
      <c r="J11" s="800"/>
      <c r="K11" s="800"/>
      <c r="L11" s="800"/>
      <c r="M11" s="800"/>
      <c r="N11" s="800"/>
      <c r="O11" s="800"/>
      <c r="P11" s="800"/>
      <c r="Q11" s="800"/>
      <c r="R11" s="800"/>
      <c r="S11" s="800"/>
      <c r="T11" s="800"/>
      <c r="U11" s="800"/>
      <c r="V11" s="800"/>
      <c r="W11" s="800"/>
      <c r="X11" s="800"/>
      <c r="Y11" s="800"/>
      <c r="Z11" s="800"/>
      <c r="AA11" s="800"/>
      <c r="AB11" s="800"/>
      <c r="AC11" s="800"/>
      <c r="AD11" s="800"/>
    </row>
    <row r="12" spans="1:30" ht="15.75" customHeight="1" x14ac:dyDescent="0.25">
      <c r="A12" s="812"/>
      <c r="B12" s="813" t="s">
        <v>81</v>
      </c>
      <c r="C12" s="814">
        <f t="shared" ref="C12:E12" si="0">C13+C14+C15</f>
        <v>15479</v>
      </c>
      <c r="D12" s="815">
        <f t="shared" si="0"/>
        <v>26437</v>
      </c>
      <c r="E12" s="815">
        <f t="shared" si="0"/>
        <v>26437</v>
      </c>
      <c r="F12" s="816">
        <f t="shared" ref="F12:F15" si="1">C12+D12+E12</f>
        <v>68353</v>
      </c>
      <c r="G12" s="817"/>
      <c r="H12" s="861"/>
      <c r="I12" s="800"/>
      <c r="J12" s="800"/>
      <c r="K12" s="800"/>
      <c r="L12" s="800"/>
      <c r="M12" s="800"/>
      <c r="N12" s="800"/>
      <c r="O12" s="800"/>
      <c r="P12" s="800"/>
      <c r="Q12" s="800"/>
      <c r="R12" s="800"/>
      <c r="S12" s="800"/>
      <c r="T12" s="800"/>
      <c r="U12" s="800"/>
      <c r="V12" s="800"/>
      <c r="W12" s="800"/>
      <c r="X12" s="800"/>
      <c r="Y12" s="800"/>
      <c r="Z12" s="800"/>
      <c r="AA12" s="800"/>
      <c r="AB12" s="800"/>
      <c r="AC12" s="800"/>
      <c r="AD12" s="800"/>
    </row>
    <row r="13" spans="1:30" ht="15.75" customHeight="1" x14ac:dyDescent="0.25">
      <c r="A13" s="818">
        <v>1</v>
      </c>
      <c r="B13" s="819" t="s">
        <v>20</v>
      </c>
      <c r="C13" s="820">
        <v>2319</v>
      </c>
      <c r="D13" s="820">
        <v>4129</v>
      </c>
      <c r="E13" s="820">
        <v>4129</v>
      </c>
      <c r="F13" s="821">
        <f t="shared" si="1"/>
        <v>10577</v>
      </c>
      <c r="G13" s="822"/>
      <c r="H13" s="800"/>
      <c r="I13" s="800"/>
      <c r="J13" s="800"/>
      <c r="K13" s="800"/>
      <c r="L13" s="800"/>
      <c r="M13" s="800"/>
      <c r="N13" s="800"/>
      <c r="O13" s="800"/>
      <c r="P13" s="800"/>
      <c r="Q13" s="800"/>
      <c r="R13" s="800"/>
      <c r="S13" s="800"/>
      <c r="T13" s="800"/>
      <c r="U13" s="800"/>
      <c r="V13" s="800"/>
      <c r="W13" s="800"/>
      <c r="X13" s="800"/>
      <c r="Y13" s="800"/>
      <c r="Z13" s="800"/>
      <c r="AA13" s="800"/>
      <c r="AB13" s="800"/>
      <c r="AC13" s="800"/>
      <c r="AD13" s="800"/>
    </row>
    <row r="14" spans="1:30" ht="15.75" customHeight="1" x14ac:dyDescent="0.25">
      <c r="A14" s="812">
        <v>2</v>
      </c>
      <c r="B14" s="823" t="s">
        <v>84</v>
      </c>
      <c r="C14" s="824">
        <v>12838</v>
      </c>
      <c r="D14" s="825">
        <v>21664</v>
      </c>
      <c r="E14" s="825">
        <v>21664</v>
      </c>
      <c r="F14" s="821">
        <f t="shared" si="1"/>
        <v>56166</v>
      </c>
      <c r="G14" s="822"/>
      <c r="H14" s="800"/>
      <c r="I14" s="800"/>
      <c r="J14" s="800"/>
      <c r="K14" s="800"/>
      <c r="L14" s="800"/>
      <c r="M14" s="800"/>
      <c r="N14" s="800"/>
      <c r="O14" s="800"/>
      <c r="P14" s="800"/>
      <c r="Q14" s="800"/>
      <c r="R14" s="800"/>
      <c r="S14" s="800"/>
      <c r="T14" s="800"/>
      <c r="U14" s="800"/>
      <c r="V14" s="800"/>
      <c r="W14" s="800"/>
      <c r="X14" s="800"/>
      <c r="Y14" s="800"/>
      <c r="Z14" s="800"/>
      <c r="AA14" s="800"/>
      <c r="AB14" s="800"/>
      <c r="AC14" s="800"/>
      <c r="AD14" s="800"/>
    </row>
    <row r="15" spans="1:30" ht="15.75" customHeight="1" x14ac:dyDescent="0.25">
      <c r="A15" s="812">
        <v>3</v>
      </c>
      <c r="B15" s="820" t="s">
        <v>9</v>
      </c>
      <c r="C15" s="820">
        <v>322</v>
      </c>
      <c r="D15" s="820">
        <v>644</v>
      </c>
      <c r="E15" s="820">
        <v>644</v>
      </c>
      <c r="F15" s="821">
        <f t="shared" si="1"/>
        <v>1610</v>
      </c>
      <c r="G15" s="822"/>
      <c r="H15" s="800"/>
      <c r="I15" s="800"/>
      <c r="J15" s="800"/>
      <c r="K15" s="800"/>
      <c r="L15" s="800"/>
      <c r="M15" s="800"/>
      <c r="N15" s="800"/>
      <c r="O15" s="800"/>
      <c r="P15" s="800"/>
      <c r="Q15" s="800"/>
      <c r="R15" s="800"/>
      <c r="S15" s="800"/>
      <c r="T15" s="800"/>
      <c r="U15" s="800"/>
      <c r="V15" s="800"/>
      <c r="W15" s="800"/>
      <c r="X15" s="800"/>
      <c r="Y15" s="800"/>
      <c r="Z15" s="800"/>
      <c r="AA15" s="800"/>
      <c r="AB15" s="800"/>
      <c r="AC15" s="800"/>
      <c r="AD15" s="800"/>
    </row>
    <row r="16" spans="1:30" ht="15.75" customHeight="1" x14ac:dyDescent="0.25">
      <c r="A16" s="800"/>
      <c r="B16" s="800"/>
      <c r="C16" s="800"/>
      <c r="D16" s="800"/>
      <c r="E16" s="800"/>
      <c r="F16" s="800"/>
      <c r="G16" s="801"/>
      <c r="H16" s="800"/>
      <c r="I16" s="800"/>
      <c r="J16" s="800"/>
      <c r="K16" s="800"/>
      <c r="L16" s="800"/>
      <c r="M16" s="800"/>
      <c r="N16" s="800"/>
      <c r="O16" s="800"/>
      <c r="P16" s="800"/>
      <c r="Q16" s="800"/>
      <c r="R16" s="800"/>
      <c r="S16" s="800"/>
      <c r="T16" s="800"/>
      <c r="U16" s="800"/>
      <c r="V16" s="800"/>
      <c r="W16" s="800"/>
      <c r="X16" s="800"/>
      <c r="Y16" s="800"/>
      <c r="Z16" s="800"/>
      <c r="AA16" s="800"/>
      <c r="AB16" s="800"/>
      <c r="AC16" s="800"/>
      <c r="AD16" s="800"/>
    </row>
    <row r="17" spans="1:30" ht="15.75" customHeight="1" x14ac:dyDescent="0.25">
      <c r="A17" s="800"/>
      <c r="B17" s="800"/>
      <c r="C17" s="800"/>
      <c r="D17" s="800"/>
      <c r="E17" s="912"/>
      <c r="F17" s="912"/>
      <c r="G17" s="913"/>
      <c r="H17" s="912"/>
      <c r="I17" s="800"/>
      <c r="J17" s="800"/>
      <c r="K17" s="800"/>
      <c r="L17" s="800"/>
      <c r="M17" s="800"/>
      <c r="N17" s="800"/>
      <c r="O17" s="800"/>
      <c r="P17" s="800"/>
      <c r="Q17" s="800"/>
      <c r="R17" s="800"/>
      <c r="S17" s="800"/>
      <c r="T17" s="800"/>
      <c r="U17" s="800"/>
      <c r="V17" s="800"/>
      <c r="W17" s="800"/>
      <c r="X17" s="800"/>
      <c r="Y17" s="800"/>
      <c r="Z17" s="800"/>
      <c r="AA17" s="800"/>
      <c r="AB17" s="800"/>
      <c r="AC17" s="800"/>
      <c r="AD17" s="800"/>
    </row>
    <row r="18" spans="1:30" ht="15.75" customHeight="1" x14ac:dyDescent="0.25">
      <c r="A18" s="826"/>
      <c r="B18" s="827" t="s">
        <v>86</v>
      </c>
      <c r="C18" s="1093" t="s">
        <v>971</v>
      </c>
      <c r="D18" s="999"/>
      <c r="E18" s="1000"/>
      <c r="F18" s="828" t="s">
        <v>392</v>
      </c>
      <c r="G18" s="811"/>
      <c r="H18" s="800"/>
      <c r="I18" s="800"/>
      <c r="J18" s="800"/>
      <c r="K18" s="800"/>
      <c r="L18" s="800"/>
      <c r="M18" s="800"/>
      <c r="N18" s="800"/>
      <c r="O18" s="800"/>
      <c r="P18" s="800"/>
      <c r="Q18" s="800"/>
      <c r="R18" s="800"/>
      <c r="S18" s="800"/>
      <c r="T18" s="800"/>
      <c r="U18" s="800"/>
      <c r="V18" s="800"/>
      <c r="W18" s="800"/>
      <c r="X18" s="800"/>
      <c r="Y18" s="800"/>
      <c r="Z18" s="800"/>
      <c r="AA18" s="800"/>
      <c r="AB18" s="800"/>
      <c r="AC18" s="800"/>
      <c r="AD18" s="800"/>
    </row>
    <row r="19" spans="1:30" ht="15.75" customHeight="1" x14ac:dyDescent="0.25">
      <c r="A19" s="829"/>
      <c r="B19" s="607" t="s">
        <v>88</v>
      </c>
      <c r="C19" s="499">
        <v>170302</v>
      </c>
      <c r="D19" s="800"/>
      <c r="E19" s="800"/>
      <c r="F19" s="800"/>
      <c r="G19" s="801"/>
      <c r="H19" s="800"/>
      <c r="I19" s="800"/>
      <c r="J19" s="800"/>
      <c r="K19" s="800"/>
      <c r="L19" s="800"/>
      <c r="M19" s="800"/>
      <c r="N19" s="800"/>
      <c r="O19" s="800"/>
      <c r="P19" s="800"/>
      <c r="Q19" s="800"/>
      <c r="R19" s="800"/>
      <c r="S19" s="800"/>
      <c r="T19" s="800"/>
      <c r="U19" s="800"/>
      <c r="V19" s="800"/>
      <c r="W19" s="800"/>
      <c r="X19" s="800"/>
      <c r="Y19" s="800"/>
      <c r="Z19" s="800"/>
      <c r="AA19" s="800"/>
      <c r="AB19" s="800"/>
      <c r="AC19" s="800"/>
      <c r="AD19" s="800"/>
    </row>
    <row r="20" spans="1:30" ht="15.75" customHeight="1" x14ac:dyDescent="0.25">
      <c r="A20" s="800"/>
      <c r="B20" s="608" t="s">
        <v>89</v>
      </c>
      <c r="C20" s="501" t="s">
        <v>974</v>
      </c>
      <c r="D20" s="876"/>
      <c r="E20" s="914"/>
      <c r="F20" s="800"/>
      <c r="G20" s="801"/>
      <c r="H20" s="800"/>
      <c r="I20" s="800"/>
      <c r="J20" s="800"/>
      <c r="K20" s="800"/>
      <c r="L20" s="800"/>
      <c r="M20" s="800"/>
      <c r="N20" s="800"/>
      <c r="O20" s="800"/>
      <c r="P20" s="800"/>
      <c r="Q20" s="800"/>
      <c r="R20" s="800"/>
      <c r="S20" s="800"/>
      <c r="T20" s="800"/>
      <c r="U20" s="800"/>
      <c r="V20" s="800"/>
      <c r="W20" s="800"/>
      <c r="X20" s="800"/>
      <c r="Y20" s="800"/>
      <c r="Z20" s="800"/>
      <c r="AA20" s="800"/>
      <c r="AB20" s="800"/>
      <c r="AC20" s="800"/>
      <c r="AD20" s="800"/>
    </row>
    <row r="21" spans="1:30" ht="15.75" customHeight="1" x14ac:dyDescent="0.25">
      <c r="A21" s="800"/>
      <c r="B21" s="830" t="s">
        <v>90</v>
      </c>
      <c r="C21" s="860"/>
      <c r="D21" s="800"/>
      <c r="E21" s="800"/>
      <c r="F21" s="800"/>
      <c r="G21" s="801"/>
      <c r="H21" s="800"/>
      <c r="I21" s="800"/>
      <c r="J21" s="800"/>
      <c r="K21" s="800"/>
      <c r="L21" s="800"/>
      <c r="M21" s="800"/>
      <c r="N21" s="800"/>
      <c r="O21" s="800"/>
      <c r="P21" s="800"/>
      <c r="Q21" s="800"/>
      <c r="R21" s="800"/>
      <c r="S21" s="800"/>
      <c r="T21" s="800"/>
      <c r="U21" s="800"/>
      <c r="V21" s="800"/>
      <c r="W21" s="800"/>
      <c r="X21" s="800"/>
      <c r="Y21" s="800"/>
      <c r="Z21" s="800"/>
      <c r="AA21" s="800"/>
      <c r="AB21" s="800"/>
      <c r="AC21" s="800"/>
      <c r="AD21" s="800"/>
    </row>
    <row r="22" spans="1:30" ht="15.75" customHeight="1" x14ac:dyDescent="0.25">
      <c r="A22" s="800"/>
      <c r="B22" s="800"/>
      <c r="C22" s="800"/>
      <c r="D22" s="800"/>
      <c r="E22" s="800"/>
      <c r="F22" s="800"/>
      <c r="G22" s="801"/>
      <c r="H22" s="800"/>
      <c r="I22" s="800"/>
      <c r="J22" s="800"/>
      <c r="K22" s="800"/>
      <c r="L22" s="800"/>
      <c r="M22" s="800"/>
      <c r="N22" s="800"/>
      <c r="O22" s="800"/>
      <c r="P22" s="800"/>
      <c r="Q22" s="800"/>
      <c r="R22" s="800"/>
      <c r="S22" s="800"/>
      <c r="T22" s="800"/>
      <c r="U22" s="800"/>
      <c r="V22" s="800"/>
      <c r="W22" s="800"/>
      <c r="X22" s="800"/>
      <c r="Y22" s="800"/>
      <c r="Z22" s="800"/>
      <c r="AA22" s="800"/>
      <c r="AB22" s="800"/>
      <c r="AC22" s="800"/>
      <c r="AD22" s="800"/>
    </row>
    <row r="23" spans="1:30" ht="15.75" customHeight="1" x14ac:dyDescent="0.25">
      <c r="A23" s="1094" t="s">
        <v>971</v>
      </c>
      <c r="B23" s="987"/>
      <c r="C23" s="987"/>
      <c r="D23" s="987"/>
      <c r="E23" s="987"/>
      <c r="F23" s="987"/>
      <c r="G23" s="987"/>
      <c r="H23" s="987"/>
      <c r="I23" s="987"/>
      <c r="J23" s="985"/>
      <c r="K23" s="800"/>
      <c r="L23" s="800"/>
      <c r="M23" s="800"/>
      <c r="N23" s="800"/>
      <c r="O23" s="800"/>
      <c r="P23" s="800"/>
      <c r="Q23" s="800"/>
      <c r="R23" s="800"/>
      <c r="S23" s="800"/>
      <c r="T23" s="800"/>
      <c r="U23" s="800"/>
      <c r="V23" s="800"/>
      <c r="W23" s="800"/>
      <c r="X23" s="800"/>
      <c r="Y23" s="800"/>
      <c r="Z23" s="800"/>
      <c r="AA23" s="800"/>
      <c r="AB23" s="800"/>
      <c r="AC23" s="800"/>
      <c r="AD23" s="800"/>
    </row>
    <row r="24" spans="1:30" ht="15.75" customHeight="1" x14ac:dyDescent="0.25">
      <c r="A24" s="1089" t="s">
        <v>92</v>
      </c>
      <c r="B24" s="987"/>
      <c r="C24" s="987"/>
      <c r="D24" s="987"/>
      <c r="E24" s="987"/>
      <c r="F24" s="985"/>
      <c r="G24" s="877"/>
      <c r="H24" s="1099" t="s">
        <v>93</v>
      </c>
      <c r="I24" s="990"/>
      <c r="J24" s="991"/>
      <c r="K24" s="800"/>
      <c r="L24" s="800"/>
      <c r="M24" s="800"/>
      <c r="N24" s="800"/>
      <c r="O24" s="800"/>
      <c r="P24" s="800"/>
      <c r="Q24" s="800"/>
      <c r="R24" s="800"/>
      <c r="S24" s="800"/>
      <c r="T24" s="800"/>
      <c r="U24" s="800"/>
      <c r="V24" s="800"/>
      <c r="W24" s="800"/>
      <c r="X24" s="800"/>
      <c r="Y24" s="800"/>
      <c r="Z24" s="800"/>
      <c r="AA24" s="800"/>
      <c r="AB24" s="800"/>
      <c r="AC24" s="800"/>
      <c r="AD24" s="800"/>
    </row>
    <row r="25" spans="1:30" ht="15.75" customHeight="1" x14ac:dyDescent="0.25">
      <c r="A25" s="832" t="s">
        <v>94</v>
      </c>
      <c r="B25" s="832" t="s">
        <v>95</v>
      </c>
      <c r="C25" s="832" t="s">
        <v>96</v>
      </c>
      <c r="D25" s="832" t="s">
        <v>97</v>
      </c>
      <c r="E25" s="832" t="s">
        <v>98</v>
      </c>
      <c r="F25" s="892" t="s">
        <v>99</v>
      </c>
      <c r="G25" s="880" t="s">
        <v>100</v>
      </c>
      <c r="H25" s="881">
        <v>2025</v>
      </c>
      <c r="I25" s="881">
        <v>2026</v>
      </c>
      <c r="J25" s="881">
        <v>2027</v>
      </c>
      <c r="K25" s="800"/>
      <c r="L25" s="800"/>
      <c r="M25" s="800"/>
      <c r="N25" s="800"/>
      <c r="O25" s="800"/>
      <c r="P25" s="800"/>
      <c r="Q25" s="800"/>
      <c r="R25" s="800"/>
      <c r="S25" s="800"/>
      <c r="T25" s="800"/>
      <c r="U25" s="800"/>
      <c r="V25" s="800"/>
      <c r="W25" s="800"/>
      <c r="X25" s="800"/>
      <c r="Y25" s="800"/>
      <c r="Z25" s="800"/>
      <c r="AA25" s="800"/>
      <c r="AB25" s="800"/>
      <c r="AC25" s="800"/>
      <c r="AD25" s="800"/>
    </row>
    <row r="26" spans="1:30" ht="15.75" customHeight="1" x14ac:dyDescent="0.25">
      <c r="A26" s="915"/>
      <c r="B26" s="846" t="s">
        <v>104</v>
      </c>
      <c r="C26" s="915"/>
      <c r="D26" s="915"/>
      <c r="E26" s="916"/>
      <c r="F26" s="909">
        <f>F51+F53+F58+F60</f>
        <v>68353</v>
      </c>
      <c r="G26" s="917">
        <f>G27+G38+G45+G53+G58+G60</f>
        <v>68353</v>
      </c>
      <c r="H26" s="512">
        <f t="shared" ref="H26:J26" si="2">C12</f>
        <v>15479</v>
      </c>
      <c r="I26" s="512">
        <f t="shared" si="2"/>
        <v>26437</v>
      </c>
      <c r="J26" s="512">
        <f t="shared" si="2"/>
        <v>26437</v>
      </c>
      <c r="K26" s="800"/>
      <c r="L26" s="800"/>
      <c r="M26" s="800"/>
      <c r="N26" s="800"/>
      <c r="O26" s="800"/>
      <c r="P26" s="800"/>
      <c r="Q26" s="800"/>
      <c r="R26" s="800"/>
      <c r="S26" s="800"/>
      <c r="T26" s="800"/>
      <c r="U26" s="800"/>
      <c r="V26" s="800"/>
      <c r="W26" s="800"/>
      <c r="X26" s="800"/>
      <c r="Y26" s="800"/>
      <c r="Z26" s="800"/>
      <c r="AA26" s="800"/>
      <c r="AB26" s="800"/>
      <c r="AC26" s="800"/>
      <c r="AD26" s="800"/>
    </row>
    <row r="27" spans="1:30" ht="13.8" x14ac:dyDescent="0.25">
      <c r="A27" s="839">
        <v>1</v>
      </c>
      <c r="B27" s="839" t="s">
        <v>105</v>
      </c>
      <c r="C27" s="839"/>
      <c r="D27" s="839"/>
      <c r="E27" s="839"/>
      <c r="F27" s="840">
        <f t="shared" ref="F27:G27" si="3">SUM(F28:F37)</f>
        <v>38500</v>
      </c>
      <c r="G27" s="841">
        <f t="shared" si="3"/>
        <v>38500</v>
      </c>
      <c r="H27" s="804"/>
      <c r="I27" s="804"/>
      <c r="J27" s="804"/>
      <c r="K27" s="800"/>
      <c r="L27" s="800"/>
      <c r="M27" s="800"/>
      <c r="N27" s="800"/>
      <c r="O27" s="800"/>
      <c r="P27" s="800"/>
      <c r="Q27" s="800"/>
      <c r="R27" s="800"/>
      <c r="S27" s="800"/>
      <c r="T27" s="800"/>
      <c r="U27" s="800"/>
      <c r="V27" s="800"/>
      <c r="W27" s="800"/>
      <c r="X27" s="800"/>
      <c r="Y27" s="800"/>
      <c r="Z27" s="800"/>
      <c r="AA27" s="800"/>
      <c r="AB27" s="800"/>
      <c r="AC27" s="800"/>
      <c r="AD27" s="800"/>
    </row>
    <row r="28" spans="1:30" ht="13.8" x14ac:dyDescent="0.25">
      <c r="A28" s="829"/>
      <c r="B28" s="829" t="s">
        <v>975</v>
      </c>
      <c r="C28" s="843">
        <v>15</v>
      </c>
      <c r="D28" s="842" t="s">
        <v>107</v>
      </c>
      <c r="E28" s="829">
        <v>1000</v>
      </c>
      <c r="F28" s="829">
        <f t="shared" ref="F28:F37" si="4">C28*E28</f>
        <v>15000</v>
      </c>
      <c r="G28" s="801">
        <f t="shared" ref="G28:G37" si="5">C28*E28</f>
        <v>15000</v>
      </c>
      <c r="H28" s="804"/>
      <c r="I28" s="804"/>
      <c r="J28" s="804"/>
      <c r="K28" s="800"/>
      <c r="L28" s="800"/>
      <c r="M28" s="800"/>
      <c r="N28" s="800"/>
      <c r="O28" s="800"/>
      <c r="P28" s="800"/>
      <c r="Q28" s="800"/>
      <c r="R28" s="800"/>
      <c r="S28" s="800"/>
      <c r="T28" s="800"/>
      <c r="U28" s="800"/>
      <c r="V28" s="800"/>
      <c r="W28" s="800"/>
      <c r="X28" s="800"/>
      <c r="Y28" s="800"/>
      <c r="Z28" s="800"/>
      <c r="AA28" s="800"/>
      <c r="AB28" s="800"/>
      <c r="AC28" s="800"/>
      <c r="AD28" s="800"/>
    </row>
    <row r="29" spans="1:30" ht="13.8" x14ac:dyDescent="0.25">
      <c r="A29" s="829"/>
      <c r="B29" s="829" t="s">
        <v>976</v>
      </c>
      <c r="C29" s="843">
        <v>1</v>
      </c>
      <c r="D29" s="829" t="s">
        <v>113</v>
      </c>
      <c r="E29" s="829">
        <v>1200</v>
      </c>
      <c r="F29" s="829">
        <f t="shared" si="4"/>
        <v>1200</v>
      </c>
      <c r="G29" s="849">
        <f t="shared" si="5"/>
        <v>1200</v>
      </c>
      <c r="H29" s="804"/>
      <c r="I29" s="804"/>
      <c r="J29" s="804"/>
      <c r="K29" s="800"/>
      <c r="L29" s="800"/>
      <c r="M29" s="800"/>
      <c r="N29" s="800"/>
      <c r="O29" s="800"/>
      <c r="P29" s="800"/>
      <c r="Q29" s="800"/>
      <c r="R29" s="800"/>
      <c r="S29" s="800"/>
      <c r="T29" s="800"/>
      <c r="U29" s="800"/>
      <c r="V29" s="800"/>
      <c r="W29" s="800"/>
      <c r="X29" s="800"/>
      <c r="Y29" s="800"/>
      <c r="Z29" s="800"/>
      <c r="AA29" s="800"/>
      <c r="AB29" s="800"/>
      <c r="AC29" s="800"/>
      <c r="AD29" s="800"/>
    </row>
    <row r="30" spans="1:30" ht="13.8" x14ac:dyDescent="0.25">
      <c r="A30" s="829"/>
      <c r="B30" s="829" t="s">
        <v>977</v>
      </c>
      <c r="C30" s="843">
        <v>6</v>
      </c>
      <c r="D30" s="829" t="s">
        <v>113</v>
      </c>
      <c r="E30" s="829">
        <v>500</v>
      </c>
      <c r="F30" s="829">
        <f t="shared" si="4"/>
        <v>3000</v>
      </c>
      <c r="G30" s="849">
        <f t="shared" si="5"/>
        <v>3000</v>
      </c>
      <c r="H30" s="804"/>
      <c r="I30" s="804"/>
      <c r="J30" s="804"/>
      <c r="K30" s="800"/>
      <c r="L30" s="800"/>
      <c r="M30" s="800"/>
      <c r="N30" s="800"/>
      <c r="O30" s="800"/>
      <c r="P30" s="800"/>
      <c r="Q30" s="800"/>
      <c r="R30" s="800"/>
      <c r="S30" s="800"/>
      <c r="T30" s="800"/>
      <c r="U30" s="800"/>
      <c r="V30" s="800"/>
      <c r="W30" s="800"/>
      <c r="X30" s="800"/>
      <c r="Y30" s="800"/>
      <c r="Z30" s="800"/>
      <c r="AA30" s="800"/>
      <c r="AB30" s="800"/>
      <c r="AC30" s="800"/>
      <c r="AD30" s="800"/>
    </row>
    <row r="31" spans="1:30" ht="13.8" x14ac:dyDescent="0.25">
      <c r="A31" s="829"/>
      <c r="B31" s="829" t="s">
        <v>978</v>
      </c>
      <c r="C31" s="843">
        <v>75</v>
      </c>
      <c r="D31" s="829" t="s">
        <v>113</v>
      </c>
      <c r="E31" s="829">
        <v>20</v>
      </c>
      <c r="F31" s="829">
        <f t="shared" si="4"/>
        <v>1500</v>
      </c>
      <c r="G31" s="849">
        <f t="shared" si="5"/>
        <v>1500</v>
      </c>
      <c r="H31" s="804"/>
      <c r="I31" s="804"/>
      <c r="J31" s="804"/>
      <c r="K31" s="800"/>
      <c r="L31" s="800"/>
      <c r="M31" s="800"/>
      <c r="N31" s="800"/>
      <c r="O31" s="800"/>
      <c r="P31" s="800"/>
      <c r="Q31" s="800"/>
      <c r="R31" s="800"/>
      <c r="S31" s="800"/>
      <c r="T31" s="800"/>
      <c r="U31" s="800"/>
      <c r="V31" s="800"/>
      <c r="W31" s="800"/>
      <c r="X31" s="800"/>
      <c r="Y31" s="800"/>
      <c r="Z31" s="800"/>
      <c r="AA31" s="800"/>
      <c r="AB31" s="800"/>
      <c r="AC31" s="800"/>
      <c r="AD31" s="800"/>
    </row>
    <row r="32" spans="1:30" ht="13.8" x14ac:dyDescent="0.25">
      <c r="A32" s="829"/>
      <c r="B32" s="829" t="s">
        <v>979</v>
      </c>
      <c r="C32" s="843">
        <v>9</v>
      </c>
      <c r="D32" s="829" t="s">
        <v>113</v>
      </c>
      <c r="E32" s="829">
        <v>1000</v>
      </c>
      <c r="F32" s="829">
        <f t="shared" si="4"/>
        <v>9000</v>
      </c>
      <c r="G32" s="849">
        <f t="shared" si="5"/>
        <v>9000</v>
      </c>
      <c r="H32" s="804"/>
      <c r="I32" s="804"/>
      <c r="J32" s="804"/>
      <c r="K32" s="800"/>
      <c r="L32" s="800"/>
      <c r="M32" s="800"/>
      <c r="N32" s="800"/>
      <c r="O32" s="800"/>
      <c r="P32" s="800"/>
      <c r="Q32" s="800"/>
      <c r="R32" s="800"/>
      <c r="S32" s="800"/>
      <c r="T32" s="800"/>
      <c r="U32" s="800"/>
      <c r="V32" s="800"/>
      <c r="W32" s="800"/>
      <c r="X32" s="800"/>
      <c r="Y32" s="800"/>
      <c r="Z32" s="800"/>
      <c r="AA32" s="800"/>
      <c r="AB32" s="800"/>
      <c r="AC32" s="800"/>
      <c r="AD32" s="800"/>
    </row>
    <row r="33" spans="1:30" ht="13.8" x14ac:dyDescent="0.25">
      <c r="A33" s="829"/>
      <c r="B33" s="829" t="s">
        <v>980</v>
      </c>
      <c r="C33" s="843">
        <v>4</v>
      </c>
      <c r="D33" s="829" t="s">
        <v>113</v>
      </c>
      <c r="E33" s="829">
        <v>550</v>
      </c>
      <c r="F33" s="829">
        <f t="shared" si="4"/>
        <v>2200</v>
      </c>
      <c r="G33" s="849">
        <f t="shared" si="5"/>
        <v>2200</v>
      </c>
      <c r="H33" s="804"/>
      <c r="I33" s="807"/>
      <c r="J33" s="804"/>
      <c r="K33" s="800"/>
      <c r="L33" s="800"/>
      <c r="M33" s="800"/>
      <c r="N33" s="800"/>
      <c r="O33" s="800"/>
      <c r="P33" s="800"/>
      <c r="Q33" s="800"/>
      <c r="R33" s="800"/>
      <c r="S33" s="800"/>
      <c r="T33" s="800"/>
      <c r="U33" s="800"/>
      <c r="V33" s="800"/>
      <c r="W33" s="800"/>
      <c r="X33" s="800"/>
      <c r="Y33" s="800"/>
      <c r="Z33" s="800"/>
      <c r="AA33" s="800"/>
      <c r="AB33" s="800"/>
      <c r="AC33" s="800"/>
      <c r="AD33" s="800"/>
    </row>
    <row r="34" spans="1:30" ht="13.8" x14ac:dyDescent="0.25">
      <c r="A34" s="829"/>
      <c r="B34" s="829" t="s">
        <v>237</v>
      </c>
      <c r="C34" s="843">
        <v>1</v>
      </c>
      <c r="D34" s="829" t="s">
        <v>113</v>
      </c>
      <c r="E34" s="829">
        <v>3000</v>
      </c>
      <c r="F34" s="829">
        <f t="shared" si="4"/>
        <v>3000</v>
      </c>
      <c r="G34" s="849">
        <f t="shared" si="5"/>
        <v>3000</v>
      </c>
      <c r="H34" s="804"/>
      <c r="I34" s="807"/>
      <c r="J34" s="804"/>
      <c r="K34" s="800"/>
      <c r="L34" s="800"/>
      <c r="M34" s="800"/>
      <c r="N34" s="800"/>
      <c r="O34" s="800"/>
      <c r="P34" s="800"/>
      <c r="Q34" s="800"/>
      <c r="R34" s="800"/>
      <c r="S34" s="800"/>
      <c r="T34" s="800"/>
      <c r="U34" s="800"/>
      <c r="V34" s="800"/>
      <c r="W34" s="800"/>
      <c r="X34" s="800"/>
      <c r="Y34" s="800"/>
      <c r="Z34" s="800"/>
      <c r="AA34" s="800"/>
      <c r="AB34" s="800"/>
      <c r="AC34" s="800"/>
      <c r="AD34" s="800"/>
    </row>
    <row r="35" spans="1:30" ht="13.8" x14ac:dyDescent="0.25">
      <c r="A35" s="829"/>
      <c r="B35" s="829" t="s">
        <v>211</v>
      </c>
      <c r="C35" s="843">
        <v>1</v>
      </c>
      <c r="D35" s="829" t="s">
        <v>113</v>
      </c>
      <c r="E35" s="829">
        <v>1200</v>
      </c>
      <c r="F35" s="829">
        <f t="shared" si="4"/>
        <v>1200</v>
      </c>
      <c r="G35" s="849">
        <f t="shared" si="5"/>
        <v>1200</v>
      </c>
      <c r="H35" s="804"/>
      <c r="I35" s="807"/>
      <c r="J35" s="804"/>
      <c r="K35" s="800"/>
      <c r="L35" s="800"/>
      <c r="M35" s="800"/>
      <c r="N35" s="800"/>
      <c r="O35" s="800"/>
      <c r="P35" s="800"/>
      <c r="Q35" s="800"/>
      <c r="R35" s="800"/>
      <c r="S35" s="800"/>
      <c r="T35" s="800"/>
      <c r="U35" s="800"/>
      <c r="V35" s="800"/>
      <c r="W35" s="800"/>
      <c r="X35" s="800"/>
      <c r="Y35" s="800"/>
      <c r="Z35" s="800"/>
      <c r="AA35" s="800"/>
      <c r="AB35" s="800"/>
      <c r="AC35" s="800"/>
      <c r="AD35" s="800"/>
    </row>
    <row r="36" spans="1:30" ht="27.6" x14ac:dyDescent="0.25">
      <c r="A36" s="829"/>
      <c r="B36" s="842" t="s">
        <v>981</v>
      </c>
      <c r="C36" s="843">
        <v>1</v>
      </c>
      <c r="D36" s="829" t="s">
        <v>113</v>
      </c>
      <c r="E36" s="829">
        <v>1200</v>
      </c>
      <c r="F36" s="829">
        <f t="shared" si="4"/>
        <v>1200</v>
      </c>
      <c r="G36" s="849">
        <f t="shared" si="5"/>
        <v>1200</v>
      </c>
      <c r="H36" s="804"/>
      <c r="I36" s="807"/>
      <c r="J36" s="804"/>
      <c r="K36" s="800"/>
      <c r="L36" s="800"/>
      <c r="M36" s="800"/>
      <c r="N36" s="800"/>
      <c r="O36" s="800"/>
      <c r="P36" s="800"/>
      <c r="Q36" s="800"/>
      <c r="R36" s="800"/>
      <c r="S36" s="800"/>
      <c r="T36" s="800"/>
      <c r="U36" s="800"/>
      <c r="V36" s="800"/>
      <c r="W36" s="800"/>
      <c r="X36" s="800"/>
      <c r="Y36" s="800"/>
      <c r="Z36" s="800"/>
      <c r="AA36" s="800"/>
      <c r="AB36" s="800"/>
      <c r="AC36" s="800"/>
      <c r="AD36" s="800"/>
    </row>
    <row r="37" spans="1:30" ht="13.8" x14ac:dyDescent="0.25">
      <c r="A37" s="918"/>
      <c r="B37" s="829" t="s">
        <v>982</v>
      </c>
      <c r="C37" s="843">
        <v>3</v>
      </c>
      <c r="D37" s="829" t="s">
        <v>113</v>
      </c>
      <c r="E37" s="829">
        <v>400</v>
      </c>
      <c r="F37" s="829">
        <f t="shared" si="4"/>
        <v>1200</v>
      </c>
      <c r="G37" s="849">
        <f t="shared" si="5"/>
        <v>1200</v>
      </c>
      <c r="H37" s="804"/>
      <c r="I37" s="807"/>
      <c r="J37" s="804"/>
      <c r="K37" s="800"/>
      <c r="L37" s="800"/>
      <c r="M37" s="800"/>
      <c r="N37" s="800"/>
      <c r="O37" s="800"/>
      <c r="P37" s="800"/>
      <c r="Q37" s="800"/>
      <c r="R37" s="800"/>
      <c r="S37" s="800"/>
      <c r="T37" s="800"/>
      <c r="U37" s="800"/>
      <c r="V37" s="800"/>
      <c r="W37" s="800"/>
      <c r="X37" s="800"/>
      <c r="Y37" s="800"/>
      <c r="Z37" s="800"/>
      <c r="AA37" s="800"/>
      <c r="AB37" s="800"/>
      <c r="AC37" s="800"/>
      <c r="AD37" s="800"/>
    </row>
    <row r="38" spans="1:30" ht="13.8" x14ac:dyDescent="0.25">
      <c r="A38" s="839">
        <v>2</v>
      </c>
      <c r="B38" s="839" t="s">
        <v>120</v>
      </c>
      <c r="C38" s="844"/>
      <c r="D38" s="839"/>
      <c r="E38" s="839"/>
      <c r="F38" s="839">
        <f t="shared" ref="F38:G38" si="6">SUM(F39:F44)</f>
        <v>10231</v>
      </c>
      <c r="G38" s="841">
        <f t="shared" si="6"/>
        <v>10231</v>
      </c>
      <c r="H38" s="804"/>
      <c r="I38" s="807"/>
      <c r="J38" s="804"/>
      <c r="K38" s="800"/>
      <c r="L38" s="800"/>
      <c r="M38" s="800"/>
      <c r="N38" s="800"/>
      <c r="O38" s="800"/>
      <c r="P38" s="800"/>
      <c r="Q38" s="800"/>
      <c r="R38" s="800"/>
      <c r="S38" s="800"/>
      <c r="T38" s="800"/>
      <c r="U38" s="800"/>
      <c r="V38" s="800"/>
      <c r="W38" s="800"/>
      <c r="X38" s="800"/>
      <c r="Y38" s="800"/>
      <c r="Z38" s="800"/>
      <c r="AA38" s="800"/>
      <c r="AB38" s="800"/>
      <c r="AC38" s="800"/>
      <c r="AD38" s="800"/>
    </row>
    <row r="39" spans="1:30" ht="13.8" x14ac:dyDescent="0.25">
      <c r="A39" s="829"/>
      <c r="B39" s="829" t="s">
        <v>983</v>
      </c>
      <c r="C39" s="843">
        <v>1</v>
      </c>
      <c r="D39" s="829" t="s">
        <v>113</v>
      </c>
      <c r="E39" s="829">
        <v>1300</v>
      </c>
      <c r="F39" s="829">
        <f t="shared" ref="F39:F44" si="7">C39*E39</f>
        <v>1300</v>
      </c>
      <c r="G39" s="849">
        <f t="shared" ref="G39:G44" si="8">C39*E39</f>
        <v>1300</v>
      </c>
      <c r="H39" s="804"/>
      <c r="I39" s="807"/>
      <c r="J39" s="804"/>
      <c r="K39" s="800"/>
      <c r="L39" s="800"/>
      <c r="M39" s="800"/>
      <c r="N39" s="800"/>
      <c r="O39" s="800"/>
      <c r="P39" s="800"/>
      <c r="Q39" s="800"/>
      <c r="R39" s="800"/>
      <c r="S39" s="800"/>
      <c r="T39" s="800"/>
      <c r="U39" s="800"/>
      <c r="V39" s="800"/>
      <c r="W39" s="800"/>
      <c r="X39" s="800"/>
      <c r="Y39" s="800"/>
      <c r="Z39" s="800"/>
      <c r="AA39" s="800"/>
      <c r="AB39" s="800"/>
      <c r="AC39" s="800"/>
      <c r="AD39" s="800"/>
    </row>
    <row r="40" spans="1:30" ht="13.8" x14ac:dyDescent="0.25">
      <c r="A40" s="829"/>
      <c r="B40" s="829" t="s">
        <v>984</v>
      </c>
      <c r="C40" s="843">
        <v>1</v>
      </c>
      <c r="D40" s="829" t="s">
        <v>113</v>
      </c>
      <c r="E40" s="829">
        <v>3000</v>
      </c>
      <c r="F40" s="829">
        <f t="shared" si="7"/>
        <v>3000</v>
      </c>
      <c r="G40" s="849">
        <f t="shared" si="8"/>
        <v>3000</v>
      </c>
      <c r="H40" s="804"/>
      <c r="I40" s="807"/>
      <c r="J40" s="804"/>
      <c r="K40" s="800"/>
      <c r="L40" s="800"/>
      <c r="M40" s="800"/>
      <c r="N40" s="800"/>
      <c r="O40" s="800"/>
      <c r="P40" s="800"/>
      <c r="Q40" s="800"/>
      <c r="R40" s="800"/>
      <c r="S40" s="800"/>
      <c r="T40" s="800"/>
      <c r="U40" s="800"/>
      <c r="V40" s="800"/>
      <c r="W40" s="800"/>
      <c r="X40" s="800"/>
      <c r="Y40" s="800"/>
      <c r="Z40" s="800"/>
      <c r="AA40" s="800"/>
      <c r="AB40" s="800"/>
      <c r="AC40" s="800"/>
      <c r="AD40" s="800"/>
    </row>
    <row r="41" spans="1:30" ht="13.8" x14ac:dyDescent="0.25">
      <c r="A41" s="829"/>
      <c r="B41" s="829" t="s">
        <v>985</v>
      </c>
      <c r="C41" s="843">
        <v>1</v>
      </c>
      <c r="D41" s="829" t="s">
        <v>113</v>
      </c>
      <c r="E41" s="829">
        <v>1356</v>
      </c>
      <c r="F41" s="829">
        <f t="shared" si="7"/>
        <v>1356</v>
      </c>
      <c r="G41" s="849">
        <f t="shared" si="8"/>
        <v>1356</v>
      </c>
      <c r="H41" s="804"/>
      <c r="I41" s="804"/>
      <c r="J41" s="804"/>
      <c r="K41" s="800"/>
      <c r="L41" s="800"/>
      <c r="M41" s="800"/>
      <c r="N41" s="800"/>
      <c r="O41" s="800"/>
      <c r="P41" s="800"/>
      <c r="Q41" s="800"/>
      <c r="R41" s="800"/>
      <c r="S41" s="800"/>
      <c r="T41" s="800"/>
      <c r="U41" s="800"/>
      <c r="V41" s="800"/>
      <c r="W41" s="800"/>
      <c r="X41" s="800"/>
      <c r="Y41" s="800"/>
      <c r="Z41" s="800"/>
      <c r="AA41" s="800"/>
      <c r="AB41" s="800"/>
      <c r="AC41" s="800"/>
      <c r="AD41" s="800"/>
    </row>
    <row r="42" spans="1:30" ht="13.8" x14ac:dyDescent="0.25">
      <c r="A42" s="829"/>
      <c r="B42" s="829" t="s">
        <v>986</v>
      </c>
      <c r="C42" s="843">
        <v>1</v>
      </c>
      <c r="D42" s="829" t="s">
        <v>113</v>
      </c>
      <c r="E42" s="829">
        <v>2500</v>
      </c>
      <c r="F42" s="829">
        <f t="shared" si="7"/>
        <v>2500</v>
      </c>
      <c r="G42" s="849">
        <f t="shared" si="8"/>
        <v>2500</v>
      </c>
      <c r="H42" s="804"/>
      <c r="I42" s="804"/>
      <c r="J42" s="804"/>
      <c r="K42" s="800"/>
      <c r="L42" s="800"/>
      <c r="M42" s="800"/>
      <c r="N42" s="800"/>
      <c r="O42" s="800"/>
      <c r="P42" s="800"/>
      <c r="Q42" s="800"/>
      <c r="R42" s="800"/>
      <c r="S42" s="800"/>
      <c r="T42" s="800"/>
      <c r="U42" s="800"/>
      <c r="V42" s="800"/>
      <c r="W42" s="800"/>
      <c r="X42" s="800"/>
      <c r="Y42" s="800"/>
      <c r="Z42" s="800"/>
      <c r="AA42" s="800"/>
      <c r="AB42" s="800"/>
      <c r="AC42" s="800"/>
      <c r="AD42" s="800"/>
    </row>
    <row r="43" spans="1:30" ht="13.8" x14ac:dyDescent="0.25">
      <c r="A43" s="829"/>
      <c r="B43" s="829" t="s">
        <v>987</v>
      </c>
      <c r="C43" s="843">
        <v>1</v>
      </c>
      <c r="D43" s="829" t="s">
        <v>113</v>
      </c>
      <c r="E43" s="829">
        <v>2000</v>
      </c>
      <c r="F43" s="829">
        <f t="shared" si="7"/>
        <v>2000</v>
      </c>
      <c r="G43" s="849">
        <f t="shared" si="8"/>
        <v>2000</v>
      </c>
      <c r="H43" s="804"/>
      <c r="I43" s="804"/>
      <c r="J43" s="804"/>
      <c r="K43" s="800"/>
      <c r="L43" s="800"/>
      <c r="M43" s="800"/>
      <c r="N43" s="800"/>
      <c r="O43" s="800"/>
      <c r="P43" s="800"/>
      <c r="Q43" s="800"/>
      <c r="R43" s="800"/>
      <c r="S43" s="800"/>
      <c r="T43" s="800"/>
      <c r="U43" s="800"/>
      <c r="V43" s="800"/>
      <c r="W43" s="800"/>
      <c r="X43" s="800"/>
      <c r="Y43" s="800"/>
      <c r="Z43" s="800"/>
      <c r="AA43" s="800"/>
      <c r="AB43" s="800"/>
      <c r="AC43" s="800"/>
      <c r="AD43" s="800"/>
    </row>
    <row r="44" spans="1:30" ht="55.2" x14ac:dyDescent="0.25">
      <c r="A44" s="829"/>
      <c r="B44" s="919" t="s">
        <v>988</v>
      </c>
      <c r="C44" s="843">
        <v>1</v>
      </c>
      <c r="D44" s="829" t="s">
        <v>113</v>
      </c>
      <c r="E44" s="829">
        <v>75</v>
      </c>
      <c r="F44" s="829">
        <f t="shared" si="7"/>
        <v>75</v>
      </c>
      <c r="G44" s="849">
        <f t="shared" si="8"/>
        <v>75</v>
      </c>
      <c r="H44" s="804"/>
      <c r="I44" s="804"/>
      <c r="J44" s="804"/>
      <c r="K44" s="800"/>
      <c r="L44" s="800"/>
      <c r="M44" s="800"/>
      <c r="N44" s="800"/>
      <c r="O44" s="800"/>
      <c r="P44" s="800"/>
      <c r="Q44" s="800"/>
      <c r="R44" s="800"/>
      <c r="S44" s="800"/>
      <c r="T44" s="800"/>
      <c r="U44" s="800"/>
      <c r="V44" s="800"/>
      <c r="W44" s="800"/>
      <c r="X44" s="800"/>
      <c r="Y44" s="800"/>
      <c r="Z44" s="800"/>
      <c r="AA44" s="800"/>
      <c r="AB44" s="800"/>
      <c r="AC44" s="800"/>
      <c r="AD44" s="800"/>
    </row>
    <row r="45" spans="1:30" ht="13.8" x14ac:dyDescent="0.25">
      <c r="A45" s="839">
        <v>3</v>
      </c>
      <c r="B45" s="839" t="s">
        <v>126</v>
      </c>
      <c r="C45" s="844"/>
      <c r="D45" s="839"/>
      <c r="E45" s="839"/>
      <c r="F45" s="839">
        <f t="shared" ref="F45:G45" si="9">SUM(F46:F50)</f>
        <v>9624</v>
      </c>
      <c r="G45" s="841">
        <f t="shared" si="9"/>
        <v>9624</v>
      </c>
      <c r="H45" s="804"/>
      <c r="I45" s="804"/>
      <c r="J45" s="804"/>
      <c r="K45" s="800"/>
      <c r="L45" s="800"/>
      <c r="M45" s="800"/>
      <c r="N45" s="800"/>
      <c r="O45" s="800"/>
      <c r="P45" s="800"/>
      <c r="Q45" s="800"/>
      <c r="R45" s="800"/>
      <c r="S45" s="800"/>
      <c r="T45" s="800"/>
      <c r="U45" s="800"/>
      <c r="V45" s="800"/>
      <c r="W45" s="800"/>
      <c r="X45" s="800"/>
      <c r="Y45" s="800"/>
      <c r="Z45" s="800"/>
      <c r="AA45" s="800"/>
      <c r="AB45" s="800"/>
      <c r="AC45" s="800"/>
      <c r="AD45" s="800"/>
    </row>
    <row r="46" spans="1:30" ht="13.8" x14ac:dyDescent="0.25">
      <c r="A46" s="829"/>
      <c r="B46" s="829" t="s">
        <v>989</v>
      </c>
      <c r="C46" s="843">
        <v>1</v>
      </c>
      <c r="D46" s="829" t="s">
        <v>113</v>
      </c>
      <c r="E46" s="829">
        <v>1500</v>
      </c>
      <c r="F46" s="829">
        <f t="shared" ref="F46:F50" si="10">C46*E46</f>
        <v>1500</v>
      </c>
      <c r="G46" s="849">
        <f t="shared" ref="G46:G50" si="11">C46*E46</f>
        <v>1500</v>
      </c>
      <c r="H46" s="804"/>
      <c r="I46" s="804"/>
      <c r="J46" s="804"/>
      <c r="K46" s="800"/>
      <c r="L46" s="800"/>
      <c r="M46" s="800"/>
      <c r="N46" s="800"/>
      <c r="O46" s="800"/>
      <c r="P46" s="800"/>
      <c r="Q46" s="800"/>
      <c r="R46" s="800"/>
      <c r="S46" s="800"/>
      <c r="T46" s="800"/>
      <c r="U46" s="800"/>
      <c r="V46" s="800"/>
      <c r="W46" s="800"/>
      <c r="X46" s="800"/>
      <c r="Y46" s="800"/>
      <c r="Z46" s="800"/>
      <c r="AA46" s="800"/>
      <c r="AB46" s="800"/>
      <c r="AC46" s="800"/>
      <c r="AD46" s="800"/>
    </row>
    <row r="47" spans="1:30" ht="55.2" x14ac:dyDescent="0.25">
      <c r="A47" s="829"/>
      <c r="B47" s="842" t="s">
        <v>990</v>
      </c>
      <c r="C47" s="843">
        <v>1</v>
      </c>
      <c r="D47" s="829" t="s">
        <v>113</v>
      </c>
      <c r="E47" s="829">
        <v>4434</v>
      </c>
      <c r="F47" s="829">
        <f t="shared" si="10"/>
        <v>4434</v>
      </c>
      <c r="G47" s="849">
        <f t="shared" si="11"/>
        <v>4434</v>
      </c>
      <c r="H47" s="804"/>
      <c r="I47" s="804"/>
      <c r="J47" s="804"/>
      <c r="K47" s="800"/>
      <c r="L47" s="800"/>
      <c r="M47" s="800"/>
      <c r="N47" s="800"/>
      <c r="O47" s="800"/>
      <c r="P47" s="800"/>
      <c r="Q47" s="800"/>
      <c r="R47" s="800"/>
      <c r="S47" s="800"/>
      <c r="T47" s="800"/>
      <c r="U47" s="800"/>
      <c r="V47" s="800"/>
      <c r="W47" s="800"/>
      <c r="X47" s="800"/>
      <c r="Y47" s="800"/>
      <c r="Z47" s="800"/>
      <c r="AA47" s="800"/>
      <c r="AB47" s="800"/>
      <c r="AC47" s="800"/>
      <c r="AD47" s="800"/>
    </row>
    <row r="48" spans="1:30" ht="41.4" x14ac:dyDescent="0.25">
      <c r="A48" s="829"/>
      <c r="B48" s="842" t="s">
        <v>991</v>
      </c>
      <c r="C48" s="843">
        <v>24</v>
      </c>
      <c r="D48" s="842" t="s">
        <v>992</v>
      </c>
      <c r="E48" s="829">
        <v>60</v>
      </c>
      <c r="F48" s="829">
        <f t="shared" si="10"/>
        <v>1440</v>
      </c>
      <c r="G48" s="849">
        <f t="shared" si="11"/>
        <v>1440</v>
      </c>
      <c r="H48" s="804"/>
      <c r="I48" s="804"/>
      <c r="J48" s="804"/>
      <c r="K48" s="800"/>
      <c r="L48" s="800"/>
      <c r="M48" s="800"/>
      <c r="N48" s="800"/>
      <c r="O48" s="800"/>
      <c r="P48" s="800"/>
      <c r="Q48" s="800"/>
      <c r="R48" s="800"/>
      <c r="S48" s="800"/>
      <c r="T48" s="800"/>
      <c r="U48" s="800"/>
      <c r="V48" s="800"/>
      <c r="W48" s="800"/>
      <c r="X48" s="800"/>
      <c r="Y48" s="800"/>
      <c r="Z48" s="800"/>
      <c r="AA48" s="800"/>
      <c r="AB48" s="800"/>
      <c r="AC48" s="800"/>
      <c r="AD48" s="800"/>
    </row>
    <row r="49" spans="1:30" ht="55.2" x14ac:dyDescent="0.25">
      <c r="A49" s="829"/>
      <c r="B49" s="842" t="s">
        <v>993</v>
      </c>
      <c r="C49" s="843">
        <v>5</v>
      </c>
      <c r="D49" s="829" t="s">
        <v>113</v>
      </c>
      <c r="E49" s="829">
        <v>200</v>
      </c>
      <c r="F49" s="829">
        <f t="shared" si="10"/>
        <v>1000</v>
      </c>
      <c r="G49" s="849">
        <f t="shared" si="11"/>
        <v>1000</v>
      </c>
      <c r="H49" s="804"/>
      <c r="I49" s="804"/>
      <c r="J49" s="804"/>
      <c r="K49" s="800"/>
      <c r="L49" s="800"/>
      <c r="M49" s="800"/>
      <c r="N49" s="800"/>
      <c r="O49" s="800"/>
      <c r="P49" s="800"/>
      <c r="Q49" s="800"/>
      <c r="R49" s="800"/>
      <c r="S49" s="800"/>
      <c r="T49" s="800"/>
      <c r="U49" s="800"/>
      <c r="V49" s="800"/>
      <c r="W49" s="800"/>
      <c r="X49" s="800"/>
      <c r="Y49" s="800"/>
      <c r="Z49" s="800"/>
      <c r="AA49" s="800"/>
      <c r="AB49" s="800"/>
      <c r="AC49" s="800"/>
      <c r="AD49" s="800"/>
    </row>
    <row r="50" spans="1:30" ht="27.6" x14ac:dyDescent="0.25">
      <c r="A50" s="850"/>
      <c r="B50" s="886" t="s">
        <v>994</v>
      </c>
      <c r="C50" s="852">
        <v>5</v>
      </c>
      <c r="D50" s="850" t="s">
        <v>995</v>
      </c>
      <c r="E50" s="850">
        <v>250</v>
      </c>
      <c r="F50" s="829">
        <f t="shared" si="10"/>
        <v>1250</v>
      </c>
      <c r="G50" s="849">
        <f t="shared" si="11"/>
        <v>1250</v>
      </c>
      <c r="H50" s="804"/>
      <c r="I50" s="804"/>
      <c r="J50" s="804"/>
      <c r="K50" s="800"/>
      <c r="L50" s="800"/>
      <c r="M50" s="800"/>
      <c r="N50" s="800"/>
      <c r="O50" s="800"/>
      <c r="P50" s="800"/>
      <c r="Q50" s="800"/>
      <c r="R50" s="800"/>
      <c r="S50" s="800"/>
      <c r="T50" s="800"/>
      <c r="U50" s="800"/>
      <c r="V50" s="800"/>
      <c r="W50" s="800"/>
      <c r="X50" s="800"/>
      <c r="Y50" s="800"/>
      <c r="Z50" s="800"/>
      <c r="AA50" s="800"/>
      <c r="AB50" s="800"/>
      <c r="AC50" s="800"/>
      <c r="AD50" s="800"/>
    </row>
    <row r="51" spans="1:30" ht="13.8" x14ac:dyDescent="0.25">
      <c r="A51" s="845"/>
      <c r="B51" s="846" t="s">
        <v>128</v>
      </c>
      <c r="C51" s="893"/>
      <c r="D51" s="845"/>
      <c r="E51" s="845"/>
      <c r="F51" s="845">
        <f t="shared" ref="F51:G51" si="12">F27+F38+F45</f>
        <v>58355</v>
      </c>
      <c r="G51" s="841">
        <f t="shared" si="12"/>
        <v>58355</v>
      </c>
      <c r="H51" s="804"/>
      <c r="I51" s="804"/>
      <c r="J51" s="804"/>
      <c r="K51" s="800"/>
      <c r="L51" s="800"/>
      <c r="M51" s="800"/>
      <c r="N51" s="800"/>
      <c r="O51" s="800"/>
      <c r="P51" s="800"/>
      <c r="Q51" s="800"/>
      <c r="R51" s="800"/>
      <c r="S51" s="800"/>
      <c r="T51" s="800"/>
      <c r="U51" s="800"/>
      <c r="V51" s="800"/>
      <c r="W51" s="800"/>
      <c r="X51" s="800"/>
      <c r="Y51" s="800"/>
      <c r="Z51" s="800"/>
      <c r="AA51" s="800"/>
      <c r="AB51" s="800"/>
      <c r="AC51" s="800"/>
      <c r="AD51" s="800"/>
    </row>
    <row r="52" spans="1:30" ht="13.8" x14ac:dyDescent="0.25">
      <c r="A52" s="847"/>
      <c r="B52" s="848"/>
      <c r="C52" s="894"/>
      <c r="D52" s="847"/>
      <c r="E52" s="847"/>
      <c r="F52" s="847"/>
      <c r="G52" s="849"/>
      <c r="H52" s="804"/>
      <c r="I52" s="804"/>
      <c r="J52" s="804"/>
      <c r="K52" s="800"/>
      <c r="L52" s="800"/>
      <c r="M52" s="800"/>
      <c r="N52" s="800"/>
      <c r="O52" s="800"/>
      <c r="P52" s="800"/>
      <c r="Q52" s="800"/>
      <c r="R52" s="800"/>
      <c r="S52" s="800"/>
      <c r="T52" s="800"/>
      <c r="U52" s="800"/>
      <c r="V52" s="800"/>
      <c r="W52" s="800"/>
      <c r="X52" s="800"/>
      <c r="Y52" s="800"/>
      <c r="Z52" s="800"/>
      <c r="AA52" s="800"/>
      <c r="AB52" s="800"/>
      <c r="AC52" s="800"/>
      <c r="AD52" s="800"/>
    </row>
    <row r="53" spans="1:30" ht="13.8" x14ac:dyDescent="0.25">
      <c r="A53" s="839">
        <v>4</v>
      </c>
      <c r="B53" s="839" t="s">
        <v>130</v>
      </c>
      <c r="C53" s="844"/>
      <c r="D53" s="839"/>
      <c r="E53" s="839"/>
      <c r="F53" s="839">
        <f t="shared" ref="F53:G53" si="13">SUM(F54:F57)</f>
        <v>8498</v>
      </c>
      <c r="G53" s="841">
        <f t="shared" si="13"/>
        <v>8498</v>
      </c>
      <c r="H53" s="807"/>
      <c r="I53" s="804"/>
      <c r="J53" s="804"/>
      <c r="K53" s="800"/>
      <c r="L53" s="800"/>
      <c r="M53" s="800"/>
      <c r="N53" s="800"/>
      <c r="O53" s="800"/>
      <c r="P53" s="800"/>
      <c r="Q53" s="800"/>
      <c r="R53" s="800"/>
      <c r="S53" s="800"/>
      <c r="T53" s="800"/>
      <c r="U53" s="800"/>
      <c r="V53" s="800"/>
      <c r="W53" s="800"/>
      <c r="X53" s="800"/>
      <c r="Y53" s="800"/>
      <c r="Z53" s="800"/>
      <c r="AA53" s="800"/>
      <c r="AB53" s="800"/>
      <c r="AC53" s="800"/>
      <c r="AD53" s="800"/>
    </row>
    <row r="54" spans="1:30" ht="13.8" x14ac:dyDescent="0.25">
      <c r="A54" s="850"/>
      <c r="B54" s="851" t="s">
        <v>131</v>
      </c>
      <c r="C54" s="852">
        <v>1</v>
      </c>
      <c r="D54" s="850" t="s">
        <v>113</v>
      </c>
      <c r="E54" s="850">
        <v>3000</v>
      </c>
      <c r="F54" s="829">
        <f t="shared" ref="F54:F57" si="14">C54*E54</f>
        <v>3000</v>
      </c>
      <c r="G54" s="849">
        <f t="shared" ref="G54:G57" si="15">C54*E54</f>
        <v>3000</v>
      </c>
      <c r="H54" s="804"/>
      <c r="I54" s="804"/>
      <c r="J54" s="804"/>
      <c r="K54" s="800"/>
      <c r="L54" s="800"/>
      <c r="M54" s="800"/>
      <c r="N54" s="800"/>
      <c r="O54" s="800"/>
      <c r="P54" s="800"/>
      <c r="Q54" s="800"/>
      <c r="R54" s="800"/>
      <c r="S54" s="800"/>
      <c r="T54" s="800"/>
      <c r="U54" s="800"/>
      <c r="V54" s="800"/>
      <c r="W54" s="800"/>
      <c r="X54" s="800"/>
      <c r="Y54" s="800"/>
      <c r="Z54" s="800"/>
      <c r="AA54" s="800"/>
      <c r="AB54" s="800"/>
      <c r="AC54" s="800"/>
      <c r="AD54" s="800"/>
    </row>
    <row r="55" spans="1:30" ht="13.8" x14ac:dyDescent="0.25">
      <c r="A55" s="850"/>
      <c r="B55" s="851" t="s">
        <v>133</v>
      </c>
      <c r="C55" s="852">
        <v>3</v>
      </c>
      <c r="D55" s="850" t="s">
        <v>113</v>
      </c>
      <c r="E55" s="850">
        <v>80</v>
      </c>
      <c r="F55" s="829">
        <f t="shared" si="14"/>
        <v>240</v>
      </c>
      <c r="G55" s="849">
        <f t="shared" si="15"/>
        <v>240</v>
      </c>
      <c r="H55" s="804"/>
      <c r="I55" s="804"/>
      <c r="J55" s="804"/>
      <c r="K55" s="800"/>
      <c r="L55" s="800"/>
      <c r="M55" s="800"/>
      <c r="N55" s="800"/>
      <c r="O55" s="800"/>
      <c r="P55" s="800"/>
      <c r="Q55" s="800"/>
      <c r="R55" s="800"/>
      <c r="S55" s="800"/>
      <c r="T55" s="800"/>
      <c r="U55" s="800"/>
      <c r="V55" s="800"/>
      <c r="W55" s="800"/>
      <c r="X55" s="800"/>
      <c r="Y55" s="800"/>
      <c r="Z55" s="800"/>
      <c r="AA55" s="800"/>
      <c r="AB55" s="800"/>
      <c r="AC55" s="800"/>
      <c r="AD55" s="800"/>
    </row>
    <row r="56" spans="1:30" ht="13.8" x14ac:dyDescent="0.25">
      <c r="A56" s="850"/>
      <c r="B56" s="851" t="s">
        <v>134</v>
      </c>
      <c r="C56" s="852">
        <v>3</v>
      </c>
      <c r="D56" s="850" t="s">
        <v>113</v>
      </c>
      <c r="E56" s="850">
        <v>750</v>
      </c>
      <c r="F56" s="829">
        <f t="shared" si="14"/>
        <v>2250</v>
      </c>
      <c r="G56" s="849">
        <f t="shared" si="15"/>
        <v>2250</v>
      </c>
      <c r="H56" s="804"/>
      <c r="I56" s="804"/>
      <c r="J56" s="804"/>
      <c r="K56" s="800"/>
      <c r="L56" s="800"/>
      <c r="M56" s="800"/>
      <c r="N56" s="800"/>
      <c r="O56" s="800"/>
      <c r="P56" s="800"/>
      <c r="Q56" s="800"/>
      <c r="R56" s="800"/>
      <c r="S56" s="800"/>
      <c r="T56" s="800"/>
      <c r="U56" s="800"/>
      <c r="V56" s="800"/>
      <c r="W56" s="800"/>
      <c r="X56" s="800"/>
      <c r="Y56" s="800"/>
      <c r="Z56" s="800"/>
      <c r="AA56" s="800"/>
      <c r="AB56" s="800"/>
      <c r="AC56" s="800"/>
      <c r="AD56" s="800"/>
    </row>
    <row r="57" spans="1:30" ht="13.8" x14ac:dyDescent="0.25">
      <c r="A57" s="850"/>
      <c r="B57" s="851" t="s">
        <v>375</v>
      </c>
      <c r="C57" s="852">
        <v>1</v>
      </c>
      <c r="D57" s="850" t="s">
        <v>113</v>
      </c>
      <c r="E57" s="850">
        <v>3008</v>
      </c>
      <c r="F57" s="829">
        <f t="shared" si="14"/>
        <v>3008</v>
      </c>
      <c r="G57" s="849">
        <f t="shared" si="15"/>
        <v>3008</v>
      </c>
      <c r="H57" s="804"/>
      <c r="I57" s="804"/>
      <c r="J57" s="804"/>
      <c r="K57" s="800"/>
      <c r="L57" s="800"/>
      <c r="M57" s="800"/>
      <c r="N57" s="800"/>
      <c r="O57" s="800"/>
      <c r="P57" s="800"/>
      <c r="Q57" s="800"/>
      <c r="R57" s="800"/>
      <c r="S57" s="800"/>
      <c r="T57" s="800"/>
      <c r="U57" s="800"/>
      <c r="V57" s="800"/>
      <c r="W57" s="800"/>
      <c r="X57" s="800"/>
      <c r="Y57" s="800"/>
      <c r="Z57" s="800"/>
      <c r="AA57" s="800"/>
      <c r="AB57" s="800"/>
      <c r="AC57" s="800"/>
      <c r="AD57" s="800"/>
    </row>
    <row r="58" spans="1:30" ht="13.8" x14ac:dyDescent="0.25">
      <c r="A58" s="839">
        <v>5</v>
      </c>
      <c r="B58" s="839" t="s">
        <v>138</v>
      </c>
      <c r="C58" s="844"/>
      <c r="D58" s="839"/>
      <c r="E58" s="839"/>
      <c r="F58" s="839">
        <f t="shared" ref="F58:G58" si="16">F59</f>
        <v>1500</v>
      </c>
      <c r="G58" s="899">
        <f t="shared" si="16"/>
        <v>1500</v>
      </c>
      <c r="H58" s="804"/>
      <c r="I58" s="804"/>
      <c r="J58" s="804"/>
      <c r="K58" s="800"/>
      <c r="L58" s="800"/>
      <c r="M58" s="800"/>
      <c r="N58" s="800"/>
      <c r="O58" s="800"/>
      <c r="P58" s="800"/>
      <c r="Q58" s="800"/>
      <c r="R58" s="800"/>
      <c r="S58" s="800"/>
      <c r="T58" s="800"/>
      <c r="U58" s="800"/>
      <c r="V58" s="800"/>
      <c r="W58" s="800"/>
      <c r="X58" s="800"/>
      <c r="Y58" s="800"/>
      <c r="Z58" s="800"/>
      <c r="AA58" s="800"/>
      <c r="AB58" s="800"/>
      <c r="AC58" s="800"/>
      <c r="AD58" s="800"/>
    </row>
    <row r="59" spans="1:30" ht="13.8" x14ac:dyDescent="0.25">
      <c r="A59" s="853"/>
      <c r="B59" s="867" t="s">
        <v>996</v>
      </c>
      <c r="C59" s="855">
        <v>1</v>
      </c>
      <c r="D59" s="853" t="s">
        <v>113</v>
      </c>
      <c r="E59" s="853">
        <v>1500</v>
      </c>
      <c r="F59" s="856">
        <f>C59*E59</f>
        <v>1500</v>
      </c>
      <c r="G59" s="849">
        <f>C59*E59</f>
        <v>1500</v>
      </c>
      <c r="H59" s="804"/>
      <c r="I59" s="804"/>
      <c r="J59" s="804"/>
      <c r="K59" s="800"/>
      <c r="L59" s="800"/>
      <c r="M59" s="800"/>
      <c r="N59" s="800"/>
      <c r="O59" s="800"/>
      <c r="P59" s="800"/>
      <c r="Q59" s="800"/>
      <c r="R59" s="800"/>
      <c r="S59" s="800"/>
      <c r="T59" s="800"/>
      <c r="U59" s="800"/>
      <c r="V59" s="800"/>
      <c r="W59" s="800"/>
      <c r="X59" s="800"/>
      <c r="Y59" s="800"/>
      <c r="Z59" s="800"/>
      <c r="AA59" s="800"/>
      <c r="AB59" s="800"/>
      <c r="AC59" s="800"/>
      <c r="AD59" s="800"/>
    </row>
    <row r="60" spans="1:30" ht="13.8" x14ac:dyDescent="0.25">
      <c r="A60" s="857"/>
      <c r="B60" s="857"/>
      <c r="C60" s="857"/>
      <c r="D60" s="857"/>
      <c r="E60" s="857"/>
      <c r="F60" s="858"/>
      <c r="G60" s="859">
        <f>F60</f>
        <v>0</v>
      </c>
      <c r="H60" s="860"/>
      <c r="I60" s="804"/>
      <c r="J60" s="804"/>
      <c r="K60" s="800"/>
      <c r="L60" s="800"/>
      <c r="M60" s="800"/>
      <c r="N60" s="800"/>
      <c r="O60" s="800"/>
      <c r="P60" s="800"/>
      <c r="Q60" s="800"/>
      <c r="R60" s="800"/>
      <c r="S60" s="800"/>
      <c r="T60" s="800"/>
      <c r="U60" s="800"/>
      <c r="V60" s="800"/>
      <c r="W60" s="800"/>
      <c r="X60" s="800"/>
      <c r="Y60" s="800"/>
      <c r="Z60" s="800"/>
      <c r="AA60" s="800"/>
      <c r="AB60" s="800"/>
      <c r="AC60" s="800"/>
      <c r="AD60" s="800"/>
    </row>
    <row r="61" spans="1:30" ht="13.8" x14ac:dyDescent="0.25">
      <c r="A61" s="800"/>
      <c r="B61" s="800"/>
      <c r="C61" s="800"/>
      <c r="D61" s="800"/>
      <c r="E61" s="912"/>
      <c r="F61" s="912"/>
      <c r="G61" s="913"/>
      <c r="H61" s="912"/>
      <c r="I61" s="800"/>
      <c r="J61" s="800"/>
      <c r="K61" s="800"/>
      <c r="L61" s="800"/>
      <c r="M61" s="800"/>
      <c r="N61" s="800"/>
      <c r="O61" s="800"/>
      <c r="P61" s="800"/>
      <c r="Q61" s="800"/>
      <c r="R61" s="800"/>
      <c r="S61" s="800"/>
      <c r="T61" s="800"/>
      <c r="U61" s="800"/>
      <c r="V61" s="800"/>
      <c r="W61" s="800"/>
      <c r="X61" s="800"/>
      <c r="Y61" s="800"/>
      <c r="Z61" s="800"/>
      <c r="AA61" s="800"/>
      <c r="AB61" s="800"/>
      <c r="AC61" s="800"/>
      <c r="AD61" s="800"/>
    </row>
    <row r="62" spans="1:30" ht="13.8" x14ac:dyDescent="0.25">
      <c r="A62" s="800"/>
      <c r="B62" s="800"/>
      <c r="C62" s="800"/>
      <c r="D62" s="800"/>
      <c r="E62" s="912"/>
      <c r="F62" s="912"/>
      <c r="G62" s="913"/>
      <c r="H62" s="912"/>
      <c r="I62" s="800"/>
      <c r="J62" s="800"/>
      <c r="K62" s="800"/>
      <c r="L62" s="800"/>
      <c r="M62" s="800"/>
      <c r="N62" s="800"/>
      <c r="O62" s="800"/>
      <c r="P62" s="800"/>
      <c r="Q62" s="800"/>
      <c r="R62" s="800"/>
      <c r="S62" s="800"/>
      <c r="T62" s="800"/>
      <c r="U62" s="800"/>
      <c r="V62" s="800"/>
      <c r="W62" s="800"/>
      <c r="X62" s="800"/>
      <c r="Y62" s="800"/>
      <c r="Z62" s="800"/>
      <c r="AA62" s="800"/>
      <c r="AB62" s="800"/>
      <c r="AC62" s="800"/>
      <c r="AD62" s="800"/>
    </row>
    <row r="63" spans="1:30" ht="13.8" x14ac:dyDescent="0.25">
      <c r="A63" s="800"/>
      <c r="B63" s="860"/>
      <c r="C63" s="860"/>
      <c r="D63" s="860"/>
      <c r="E63" s="860"/>
      <c r="F63" s="860"/>
      <c r="G63" s="868"/>
      <c r="H63" s="860"/>
      <c r="I63" s="800"/>
      <c r="J63" s="800"/>
      <c r="K63" s="800"/>
      <c r="L63" s="800"/>
      <c r="M63" s="800"/>
      <c r="N63" s="800"/>
      <c r="O63" s="800"/>
      <c r="P63" s="800"/>
      <c r="Q63" s="800"/>
      <c r="R63" s="800"/>
      <c r="S63" s="800"/>
      <c r="T63" s="800"/>
      <c r="U63" s="800"/>
      <c r="V63" s="800"/>
      <c r="W63" s="800"/>
      <c r="X63" s="800"/>
      <c r="Y63" s="800"/>
      <c r="Z63" s="800"/>
      <c r="AA63" s="800"/>
      <c r="AB63" s="800"/>
      <c r="AC63" s="800"/>
      <c r="AD63" s="800"/>
    </row>
    <row r="64" spans="1:30" ht="13.8" x14ac:dyDescent="0.25">
      <c r="A64" s="800"/>
      <c r="B64" s="860"/>
      <c r="C64" s="860"/>
      <c r="D64" s="860"/>
      <c r="E64" s="860"/>
      <c r="F64" s="860"/>
      <c r="G64" s="868"/>
      <c r="H64" s="860"/>
      <c r="I64" s="800"/>
      <c r="J64" s="800"/>
      <c r="K64" s="800"/>
      <c r="L64" s="800"/>
      <c r="M64" s="800"/>
      <c r="N64" s="800"/>
      <c r="O64" s="800"/>
      <c r="P64" s="800"/>
      <c r="Q64" s="800"/>
      <c r="R64" s="800"/>
      <c r="S64" s="800"/>
      <c r="T64" s="800"/>
      <c r="U64" s="800"/>
      <c r="V64" s="800"/>
      <c r="W64" s="800"/>
      <c r="X64" s="800"/>
      <c r="Y64" s="800"/>
      <c r="Z64" s="800"/>
      <c r="AA64" s="800"/>
      <c r="AB64" s="800"/>
      <c r="AC64" s="800"/>
      <c r="AD64" s="800"/>
    </row>
    <row r="65" spans="1:30" ht="13.8" x14ac:dyDescent="0.25">
      <c r="A65" s="800"/>
      <c r="B65" s="860"/>
      <c r="C65" s="860"/>
      <c r="D65" s="860"/>
      <c r="E65" s="860"/>
      <c r="F65" s="860"/>
      <c r="G65" s="868"/>
      <c r="H65" s="860"/>
      <c r="I65" s="800"/>
      <c r="J65" s="800"/>
      <c r="K65" s="800"/>
      <c r="L65" s="800"/>
      <c r="M65" s="800"/>
      <c r="N65" s="800"/>
      <c r="O65" s="800"/>
      <c r="P65" s="800"/>
      <c r="Q65" s="800"/>
      <c r="R65" s="800"/>
      <c r="S65" s="800"/>
      <c r="T65" s="800"/>
      <c r="U65" s="800"/>
      <c r="V65" s="800"/>
      <c r="W65" s="800"/>
      <c r="X65" s="800"/>
      <c r="Y65" s="800"/>
      <c r="Z65" s="800"/>
      <c r="AA65" s="800"/>
      <c r="AB65" s="800"/>
      <c r="AC65" s="800"/>
      <c r="AD65" s="800"/>
    </row>
    <row r="66" spans="1:30" ht="13.8" x14ac:dyDescent="0.25">
      <c r="A66" s="800"/>
      <c r="B66" s="860"/>
      <c r="C66" s="860"/>
      <c r="D66" s="860"/>
      <c r="E66" s="860"/>
      <c r="F66" s="860"/>
      <c r="G66" s="868"/>
      <c r="H66" s="860"/>
      <c r="I66" s="800"/>
      <c r="J66" s="800"/>
      <c r="K66" s="800"/>
      <c r="L66" s="800"/>
      <c r="M66" s="800"/>
      <c r="N66" s="800"/>
      <c r="O66" s="800"/>
      <c r="P66" s="800"/>
      <c r="Q66" s="800"/>
      <c r="R66" s="800"/>
      <c r="S66" s="800"/>
      <c r="T66" s="800"/>
      <c r="U66" s="800"/>
      <c r="V66" s="800"/>
      <c r="W66" s="800"/>
      <c r="X66" s="800"/>
      <c r="Y66" s="800"/>
      <c r="Z66" s="800"/>
      <c r="AA66" s="800"/>
      <c r="AB66" s="800"/>
      <c r="AC66" s="800"/>
      <c r="AD66" s="800"/>
    </row>
    <row r="67" spans="1:30" ht="13.8" x14ac:dyDescent="0.25">
      <c r="A67" s="800"/>
      <c r="B67" s="860"/>
      <c r="C67" s="860"/>
      <c r="D67" s="860"/>
      <c r="E67" s="860"/>
      <c r="F67" s="860"/>
      <c r="G67" s="868"/>
      <c r="H67" s="860"/>
      <c r="I67" s="800"/>
      <c r="J67" s="800"/>
      <c r="K67" s="800"/>
      <c r="L67" s="800"/>
      <c r="M67" s="800"/>
      <c r="N67" s="800"/>
      <c r="O67" s="800"/>
      <c r="P67" s="800"/>
      <c r="Q67" s="800"/>
      <c r="R67" s="800"/>
      <c r="S67" s="800"/>
      <c r="T67" s="800"/>
      <c r="U67" s="800"/>
      <c r="V67" s="800"/>
      <c r="W67" s="800"/>
      <c r="X67" s="800"/>
      <c r="Y67" s="800"/>
      <c r="Z67" s="800"/>
      <c r="AA67" s="800"/>
      <c r="AB67" s="800"/>
      <c r="AC67" s="800"/>
      <c r="AD67" s="800"/>
    </row>
    <row r="68" spans="1:30" ht="13.8" x14ac:dyDescent="0.25">
      <c r="A68" s="800"/>
      <c r="B68" s="860"/>
      <c r="C68" s="860"/>
      <c r="D68" s="860"/>
      <c r="E68" s="860"/>
      <c r="F68" s="860"/>
      <c r="G68" s="868"/>
      <c r="H68" s="860"/>
      <c r="I68" s="800"/>
      <c r="J68" s="800"/>
      <c r="K68" s="800"/>
      <c r="L68" s="800"/>
      <c r="M68" s="800"/>
      <c r="N68" s="800"/>
      <c r="O68" s="800"/>
      <c r="P68" s="800"/>
      <c r="Q68" s="800"/>
      <c r="R68" s="800"/>
      <c r="S68" s="800"/>
      <c r="T68" s="800"/>
      <c r="U68" s="800"/>
      <c r="V68" s="800"/>
      <c r="W68" s="800"/>
      <c r="X68" s="800"/>
      <c r="Y68" s="800"/>
      <c r="Z68" s="800"/>
      <c r="AA68" s="800"/>
      <c r="AB68" s="800"/>
      <c r="AC68" s="800"/>
      <c r="AD68" s="800"/>
    </row>
    <row r="69" spans="1:30" ht="13.8" x14ac:dyDescent="0.25">
      <c r="A69" s="800"/>
      <c r="B69" s="860"/>
      <c r="C69" s="860"/>
      <c r="D69" s="860"/>
      <c r="E69" s="860"/>
      <c r="F69" s="860"/>
      <c r="G69" s="868"/>
      <c r="H69" s="860"/>
      <c r="I69" s="800"/>
      <c r="J69" s="800"/>
      <c r="K69" s="800"/>
      <c r="L69" s="800"/>
      <c r="M69" s="800"/>
      <c r="N69" s="800"/>
      <c r="O69" s="800"/>
      <c r="P69" s="800"/>
      <c r="Q69" s="800"/>
      <c r="R69" s="800"/>
      <c r="S69" s="800"/>
      <c r="T69" s="800"/>
      <c r="U69" s="800"/>
      <c r="V69" s="800"/>
      <c r="W69" s="800"/>
      <c r="X69" s="800"/>
      <c r="Y69" s="800"/>
      <c r="Z69" s="800"/>
      <c r="AA69" s="800"/>
      <c r="AB69" s="800"/>
      <c r="AC69" s="800"/>
      <c r="AD69" s="800"/>
    </row>
    <row r="70" spans="1:30" ht="13.8" x14ac:dyDescent="0.25">
      <c r="A70" s="800"/>
      <c r="B70" s="800"/>
      <c r="C70" s="800"/>
      <c r="D70" s="800"/>
      <c r="E70" s="800"/>
      <c r="F70" s="800"/>
      <c r="G70" s="801"/>
      <c r="H70" s="800"/>
      <c r="I70" s="800"/>
      <c r="J70" s="800"/>
      <c r="K70" s="800"/>
      <c r="L70" s="800"/>
      <c r="M70" s="800"/>
      <c r="N70" s="800"/>
      <c r="O70" s="800"/>
      <c r="P70" s="800"/>
      <c r="Q70" s="800"/>
      <c r="R70" s="800"/>
      <c r="S70" s="800"/>
      <c r="T70" s="800"/>
      <c r="U70" s="800"/>
      <c r="V70" s="800"/>
      <c r="W70" s="800"/>
      <c r="X70" s="800"/>
      <c r="Y70" s="800"/>
      <c r="Z70" s="800"/>
      <c r="AA70" s="800"/>
      <c r="AB70" s="800"/>
      <c r="AC70" s="800"/>
      <c r="AD70" s="800"/>
    </row>
    <row r="71" spans="1:30" ht="13.8" x14ac:dyDescent="0.25">
      <c r="A71" s="800"/>
      <c r="B71" s="800"/>
      <c r="C71" s="800"/>
      <c r="D71" s="800"/>
      <c r="E71" s="800"/>
      <c r="F71" s="800"/>
      <c r="G71" s="801"/>
      <c r="H71" s="800"/>
      <c r="I71" s="800"/>
      <c r="J71" s="800"/>
      <c r="K71" s="800"/>
      <c r="L71" s="800"/>
      <c r="M71" s="800"/>
      <c r="N71" s="800"/>
      <c r="O71" s="800"/>
      <c r="P71" s="800"/>
      <c r="Q71" s="800"/>
      <c r="R71" s="800"/>
      <c r="S71" s="800"/>
      <c r="T71" s="800"/>
      <c r="U71" s="800"/>
      <c r="V71" s="800"/>
      <c r="W71" s="800"/>
      <c r="X71" s="800"/>
      <c r="Y71" s="800"/>
      <c r="Z71" s="800"/>
      <c r="AA71" s="800"/>
      <c r="AB71" s="800"/>
      <c r="AC71" s="800"/>
      <c r="AD71" s="800"/>
    </row>
    <row r="72" spans="1:30" ht="13.8" x14ac:dyDescent="0.25">
      <c r="A72" s="800"/>
      <c r="B72" s="800"/>
      <c r="C72" s="800"/>
      <c r="D72" s="800"/>
      <c r="E72" s="800"/>
      <c r="F72" s="800"/>
      <c r="G72" s="801"/>
      <c r="H72" s="800"/>
      <c r="I72" s="800"/>
      <c r="J72" s="800"/>
      <c r="K72" s="800"/>
      <c r="L72" s="800"/>
      <c r="M72" s="800"/>
      <c r="N72" s="800"/>
      <c r="O72" s="800"/>
      <c r="P72" s="800"/>
      <c r="Q72" s="800"/>
      <c r="R72" s="800"/>
      <c r="S72" s="800"/>
      <c r="T72" s="800"/>
      <c r="U72" s="800"/>
      <c r="V72" s="800"/>
      <c r="W72" s="800"/>
      <c r="X72" s="800"/>
      <c r="Y72" s="800"/>
      <c r="Z72" s="800"/>
      <c r="AA72" s="800"/>
      <c r="AB72" s="800"/>
      <c r="AC72" s="800"/>
      <c r="AD72" s="800"/>
    </row>
    <row r="73" spans="1:30" ht="13.8" x14ac:dyDescent="0.25">
      <c r="A73" s="800"/>
      <c r="B73" s="800"/>
      <c r="C73" s="800"/>
      <c r="D73" s="800"/>
      <c r="E73" s="800"/>
      <c r="F73" s="800"/>
      <c r="G73" s="801"/>
      <c r="H73" s="800"/>
      <c r="I73" s="800"/>
      <c r="J73" s="800"/>
      <c r="K73" s="800"/>
      <c r="L73" s="800"/>
      <c r="M73" s="800"/>
      <c r="N73" s="800"/>
      <c r="O73" s="800"/>
      <c r="P73" s="800"/>
      <c r="Q73" s="800"/>
      <c r="R73" s="800"/>
      <c r="S73" s="800"/>
      <c r="T73" s="800"/>
      <c r="U73" s="800"/>
      <c r="V73" s="800"/>
      <c r="W73" s="800"/>
      <c r="X73" s="800"/>
      <c r="Y73" s="800"/>
      <c r="Z73" s="800"/>
      <c r="AA73" s="800"/>
      <c r="AB73" s="800"/>
      <c r="AC73" s="800"/>
      <c r="AD73" s="800"/>
    </row>
    <row r="74" spans="1:30" ht="13.8" x14ac:dyDescent="0.25">
      <c r="A74" s="800"/>
      <c r="B74" s="800"/>
      <c r="C74" s="800"/>
      <c r="D74" s="800"/>
      <c r="E74" s="800"/>
      <c r="F74" s="800"/>
      <c r="G74" s="801"/>
      <c r="H74" s="800"/>
      <c r="I74" s="800"/>
      <c r="J74" s="800"/>
      <c r="K74" s="800"/>
      <c r="L74" s="800"/>
      <c r="M74" s="800"/>
      <c r="N74" s="800"/>
      <c r="O74" s="800"/>
      <c r="P74" s="800"/>
      <c r="Q74" s="800"/>
      <c r="R74" s="800"/>
      <c r="S74" s="800"/>
      <c r="T74" s="800"/>
      <c r="U74" s="800"/>
      <c r="V74" s="800"/>
      <c r="W74" s="800"/>
      <c r="X74" s="800"/>
      <c r="Y74" s="800"/>
      <c r="Z74" s="800"/>
      <c r="AA74" s="800"/>
      <c r="AB74" s="800"/>
      <c r="AC74" s="800"/>
      <c r="AD74" s="800"/>
    </row>
    <row r="75" spans="1:30" ht="13.8" x14ac:dyDescent="0.25">
      <c r="A75" s="800"/>
      <c r="B75" s="800"/>
      <c r="C75" s="800"/>
      <c r="D75" s="800"/>
      <c r="E75" s="800"/>
      <c r="F75" s="800"/>
      <c r="G75" s="801"/>
      <c r="H75" s="800"/>
      <c r="I75" s="800"/>
      <c r="J75" s="800"/>
      <c r="K75" s="800"/>
      <c r="L75" s="800"/>
      <c r="M75" s="800"/>
      <c r="N75" s="800"/>
      <c r="O75" s="800"/>
      <c r="P75" s="800"/>
      <c r="Q75" s="800"/>
      <c r="R75" s="800"/>
      <c r="S75" s="800"/>
      <c r="T75" s="800"/>
      <c r="U75" s="800"/>
      <c r="V75" s="800"/>
      <c r="W75" s="800"/>
      <c r="X75" s="800"/>
      <c r="Y75" s="800"/>
      <c r="Z75" s="800"/>
      <c r="AA75" s="800"/>
      <c r="AB75" s="800"/>
      <c r="AC75" s="800"/>
      <c r="AD75" s="800"/>
    </row>
    <row r="76" spans="1:30" ht="13.8" x14ac:dyDescent="0.25">
      <c r="A76" s="800"/>
      <c r="B76" s="800"/>
      <c r="C76" s="800"/>
      <c r="D76" s="800"/>
      <c r="E76" s="800"/>
      <c r="F76" s="800"/>
      <c r="G76" s="801"/>
      <c r="H76" s="800"/>
      <c r="I76" s="800"/>
      <c r="J76" s="800"/>
      <c r="K76" s="800"/>
      <c r="L76" s="800"/>
      <c r="M76" s="800"/>
      <c r="N76" s="800"/>
      <c r="O76" s="800"/>
      <c r="P76" s="800"/>
      <c r="Q76" s="800"/>
      <c r="R76" s="800"/>
      <c r="S76" s="800"/>
      <c r="T76" s="800"/>
      <c r="U76" s="800"/>
      <c r="V76" s="800"/>
      <c r="W76" s="800"/>
      <c r="X76" s="800"/>
      <c r="Y76" s="800"/>
      <c r="Z76" s="800"/>
      <c r="AA76" s="800"/>
      <c r="AB76" s="800"/>
      <c r="AC76" s="800"/>
      <c r="AD76" s="800"/>
    </row>
    <row r="77" spans="1:30" ht="13.8" x14ac:dyDescent="0.25">
      <c r="A77" s="800"/>
      <c r="B77" s="800"/>
      <c r="C77" s="800"/>
      <c r="D77" s="800"/>
      <c r="E77" s="800"/>
      <c r="F77" s="800"/>
      <c r="G77" s="801"/>
      <c r="H77" s="800"/>
      <c r="I77" s="800"/>
      <c r="J77" s="800"/>
      <c r="K77" s="800"/>
      <c r="L77" s="800"/>
      <c r="M77" s="800"/>
      <c r="N77" s="800"/>
      <c r="O77" s="800"/>
      <c r="P77" s="800"/>
      <c r="Q77" s="800"/>
      <c r="R77" s="800"/>
      <c r="S77" s="800"/>
      <c r="T77" s="800"/>
      <c r="U77" s="800"/>
      <c r="V77" s="800"/>
      <c r="W77" s="800"/>
      <c r="X77" s="800"/>
      <c r="Y77" s="800"/>
      <c r="Z77" s="800"/>
      <c r="AA77" s="800"/>
      <c r="AB77" s="800"/>
      <c r="AC77" s="800"/>
      <c r="AD77" s="800"/>
    </row>
    <row r="78" spans="1:30" ht="13.8" x14ac:dyDescent="0.25">
      <c r="A78" s="800"/>
      <c r="B78" s="800"/>
      <c r="C78" s="800"/>
      <c r="D78" s="800"/>
      <c r="E78" s="800"/>
      <c r="F78" s="800"/>
      <c r="G78" s="801"/>
      <c r="H78" s="800"/>
      <c r="I78" s="800"/>
      <c r="J78" s="800"/>
      <c r="K78" s="800"/>
      <c r="L78" s="800"/>
      <c r="M78" s="800"/>
      <c r="N78" s="800"/>
      <c r="O78" s="800"/>
      <c r="P78" s="800"/>
      <c r="Q78" s="800"/>
      <c r="R78" s="800"/>
      <c r="S78" s="800"/>
      <c r="T78" s="800"/>
      <c r="U78" s="800"/>
      <c r="V78" s="800"/>
      <c r="W78" s="800"/>
      <c r="X78" s="800"/>
      <c r="Y78" s="800"/>
      <c r="Z78" s="800"/>
      <c r="AA78" s="800"/>
      <c r="AB78" s="800"/>
      <c r="AC78" s="800"/>
      <c r="AD78" s="800"/>
    </row>
    <row r="79" spans="1:30" ht="13.8" x14ac:dyDescent="0.25">
      <c r="A79" s="800"/>
      <c r="B79" s="800"/>
      <c r="C79" s="800"/>
      <c r="D79" s="800"/>
      <c r="E79" s="800"/>
      <c r="F79" s="800"/>
      <c r="G79" s="801"/>
      <c r="H79" s="800"/>
      <c r="I79" s="800"/>
      <c r="J79" s="800"/>
      <c r="K79" s="800"/>
      <c r="L79" s="800"/>
      <c r="M79" s="800"/>
      <c r="N79" s="800"/>
      <c r="O79" s="800"/>
      <c r="P79" s="800"/>
      <c r="Q79" s="800"/>
      <c r="R79" s="800"/>
      <c r="S79" s="800"/>
      <c r="T79" s="800"/>
      <c r="U79" s="800"/>
      <c r="V79" s="800"/>
      <c r="W79" s="800"/>
      <c r="X79" s="800"/>
      <c r="Y79" s="800"/>
      <c r="Z79" s="800"/>
      <c r="AA79" s="800"/>
      <c r="AB79" s="800"/>
      <c r="AC79" s="800"/>
      <c r="AD79" s="800"/>
    </row>
    <row r="80" spans="1:30" ht="13.8" x14ac:dyDescent="0.25">
      <c r="A80" s="800"/>
      <c r="B80" s="800"/>
      <c r="C80" s="800"/>
      <c r="D80" s="800"/>
      <c r="E80" s="800"/>
      <c r="F80" s="800"/>
      <c r="G80" s="801"/>
      <c r="H80" s="800"/>
      <c r="I80" s="800"/>
      <c r="J80" s="800"/>
      <c r="K80" s="800"/>
      <c r="L80" s="800"/>
      <c r="M80" s="800"/>
      <c r="N80" s="800"/>
      <c r="O80" s="800"/>
      <c r="P80" s="800"/>
      <c r="Q80" s="800"/>
      <c r="R80" s="800"/>
      <c r="S80" s="800"/>
      <c r="T80" s="800"/>
      <c r="U80" s="800"/>
      <c r="V80" s="800"/>
      <c r="W80" s="800"/>
      <c r="X80" s="800"/>
      <c r="Y80" s="800"/>
      <c r="Z80" s="800"/>
      <c r="AA80" s="800"/>
      <c r="AB80" s="800"/>
      <c r="AC80" s="800"/>
      <c r="AD80" s="800"/>
    </row>
    <row r="81" spans="1:30" ht="13.8" x14ac:dyDescent="0.25">
      <c r="A81" s="800"/>
      <c r="B81" s="800"/>
      <c r="C81" s="800"/>
      <c r="D81" s="800"/>
      <c r="E81" s="800"/>
      <c r="F81" s="800"/>
      <c r="G81" s="801"/>
      <c r="H81" s="800"/>
      <c r="I81" s="800"/>
      <c r="J81" s="800"/>
      <c r="K81" s="800"/>
      <c r="L81" s="800"/>
      <c r="M81" s="800"/>
      <c r="N81" s="800"/>
      <c r="O81" s="800"/>
      <c r="P81" s="800"/>
      <c r="Q81" s="800"/>
      <c r="R81" s="800"/>
      <c r="S81" s="800"/>
      <c r="T81" s="800"/>
      <c r="U81" s="800"/>
      <c r="V81" s="800"/>
      <c r="W81" s="800"/>
      <c r="X81" s="800"/>
      <c r="Y81" s="800"/>
      <c r="Z81" s="800"/>
      <c r="AA81" s="800"/>
      <c r="AB81" s="800"/>
      <c r="AC81" s="800"/>
      <c r="AD81" s="800"/>
    </row>
    <row r="82" spans="1:30" ht="13.8" x14ac:dyDescent="0.25">
      <c r="A82" s="800"/>
      <c r="B82" s="800"/>
      <c r="C82" s="800"/>
      <c r="D82" s="800"/>
      <c r="E82" s="800"/>
      <c r="F82" s="800"/>
      <c r="G82" s="801"/>
      <c r="H82" s="800"/>
      <c r="I82" s="800"/>
      <c r="J82" s="800"/>
      <c r="K82" s="800"/>
      <c r="L82" s="800"/>
      <c r="M82" s="800"/>
      <c r="N82" s="800"/>
      <c r="O82" s="800"/>
      <c r="P82" s="800"/>
      <c r="Q82" s="800"/>
      <c r="R82" s="800"/>
      <c r="S82" s="800"/>
      <c r="T82" s="800"/>
      <c r="U82" s="800"/>
      <c r="V82" s="800"/>
      <c r="W82" s="800"/>
      <c r="X82" s="800"/>
      <c r="Y82" s="800"/>
      <c r="Z82" s="800"/>
      <c r="AA82" s="800"/>
      <c r="AB82" s="800"/>
      <c r="AC82" s="800"/>
      <c r="AD82" s="800"/>
    </row>
    <row r="83" spans="1:30" ht="13.8" x14ac:dyDescent="0.25">
      <c r="A83" s="800"/>
      <c r="B83" s="800"/>
      <c r="C83" s="800"/>
      <c r="D83" s="800"/>
      <c r="E83" s="800"/>
      <c r="F83" s="800"/>
      <c r="G83" s="801"/>
      <c r="H83" s="800"/>
      <c r="I83" s="800"/>
      <c r="J83" s="800"/>
      <c r="K83" s="800"/>
      <c r="L83" s="800"/>
      <c r="M83" s="800"/>
      <c r="N83" s="800"/>
      <c r="O83" s="800"/>
      <c r="P83" s="800"/>
      <c r="Q83" s="800"/>
      <c r="R83" s="800"/>
      <c r="S83" s="800"/>
      <c r="T83" s="800"/>
      <c r="U83" s="800"/>
      <c r="V83" s="800"/>
      <c r="W83" s="800"/>
      <c r="X83" s="800"/>
      <c r="Y83" s="800"/>
      <c r="Z83" s="800"/>
      <c r="AA83" s="800"/>
      <c r="AB83" s="800"/>
      <c r="AC83" s="800"/>
      <c r="AD83" s="800"/>
    </row>
    <row r="84" spans="1:30" ht="13.8" x14ac:dyDescent="0.25">
      <c r="A84" s="800"/>
      <c r="B84" s="800"/>
      <c r="C84" s="800"/>
      <c r="D84" s="800"/>
      <c r="E84" s="800"/>
      <c r="F84" s="800"/>
      <c r="G84" s="801"/>
      <c r="H84" s="800"/>
      <c r="I84" s="800"/>
      <c r="J84" s="800"/>
      <c r="K84" s="800"/>
      <c r="L84" s="800"/>
      <c r="M84" s="800"/>
      <c r="N84" s="800"/>
      <c r="O84" s="800"/>
      <c r="P84" s="800"/>
      <c r="Q84" s="800"/>
      <c r="R84" s="800"/>
      <c r="S84" s="800"/>
      <c r="T84" s="800"/>
      <c r="U84" s="800"/>
      <c r="V84" s="800"/>
      <c r="W84" s="800"/>
      <c r="X84" s="800"/>
      <c r="Y84" s="800"/>
      <c r="Z84" s="800"/>
      <c r="AA84" s="800"/>
      <c r="AB84" s="800"/>
      <c r="AC84" s="800"/>
      <c r="AD84" s="800"/>
    </row>
    <row r="85" spans="1:30" ht="13.8" x14ac:dyDescent="0.25">
      <c r="A85" s="800"/>
      <c r="B85" s="800"/>
      <c r="C85" s="800"/>
      <c r="D85" s="800"/>
      <c r="E85" s="800"/>
      <c r="F85" s="800"/>
      <c r="G85" s="801"/>
      <c r="H85" s="800"/>
      <c r="I85" s="800"/>
      <c r="J85" s="800"/>
      <c r="K85" s="800"/>
      <c r="L85" s="800"/>
      <c r="M85" s="800"/>
      <c r="N85" s="800"/>
      <c r="O85" s="800"/>
      <c r="P85" s="800"/>
      <c r="Q85" s="800"/>
      <c r="R85" s="800"/>
      <c r="S85" s="800"/>
      <c r="T85" s="800"/>
      <c r="U85" s="800"/>
      <c r="V85" s="800"/>
      <c r="W85" s="800"/>
      <c r="X85" s="800"/>
      <c r="Y85" s="800"/>
      <c r="Z85" s="800"/>
      <c r="AA85" s="800"/>
      <c r="AB85" s="800"/>
      <c r="AC85" s="800"/>
      <c r="AD85" s="800"/>
    </row>
    <row r="86" spans="1:30" ht="13.8" x14ac:dyDescent="0.25">
      <c r="A86" s="800"/>
      <c r="B86" s="800"/>
      <c r="C86" s="800"/>
      <c r="D86" s="800"/>
      <c r="E86" s="800"/>
      <c r="F86" s="800"/>
      <c r="G86" s="801"/>
      <c r="H86" s="800"/>
      <c r="I86" s="800"/>
      <c r="J86" s="800"/>
      <c r="K86" s="800"/>
      <c r="L86" s="800"/>
      <c r="M86" s="800"/>
      <c r="N86" s="800"/>
      <c r="O86" s="800"/>
      <c r="P86" s="800"/>
      <c r="Q86" s="800"/>
      <c r="R86" s="800"/>
      <c r="S86" s="800"/>
      <c r="T86" s="800"/>
      <c r="U86" s="800"/>
      <c r="V86" s="800"/>
      <c r="W86" s="800"/>
      <c r="X86" s="800"/>
      <c r="Y86" s="800"/>
      <c r="Z86" s="800"/>
      <c r="AA86" s="800"/>
      <c r="AB86" s="800"/>
      <c r="AC86" s="800"/>
      <c r="AD86" s="800"/>
    </row>
    <row r="87" spans="1:30" ht="13.8" x14ac:dyDescent="0.25">
      <c r="A87" s="800"/>
      <c r="B87" s="800"/>
      <c r="C87" s="800"/>
      <c r="D87" s="800"/>
      <c r="E87" s="800"/>
      <c r="F87" s="800"/>
      <c r="G87" s="801"/>
      <c r="H87" s="800"/>
      <c r="I87" s="800"/>
      <c r="J87" s="800"/>
      <c r="K87" s="800"/>
      <c r="L87" s="800"/>
      <c r="M87" s="800"/>
      <c r="N87" s="800"/>
      <c r="O87" s="800"/>
      <c r="P87" s="800"/>
      <c r="Q87" s="800"/>
      <c r="R87" s="800"/>
      <c r="S87" s="800"/>
      <c r="T87" s="800"/>
      <c r="U87" s="800"/>
      <c r="V87" s="800"/>
      <c r="W87" s="800"/>
      <c r="X87" s="800"/>
      <c r="Y87" s="800"/>
      <c r="Z87" s="800"/>
      <c r="AA87" s="800"/>
      <c r="AB87" s="800"/>
      <c r="AC87" s="800"/>
      <c r="AD87" s="800"/>
    </row>
    <row r="88" spans="1:30" ht="13.8" x14ac:dyDescent="0.25">
      <c r="A88" s="800"/>
      <c r="B88" s="800"/>
      <c r="C88" s="800"/>
      <c r="D88" s="800"/>
      <c r="E88" s="800"/>
      <c r="F88" s="800"/>
      <c r="G88" s="801"/>
      <c r="H88" s="800"/>
      <c r="I88" s="800"/>
      <c r="J88" s="800"/>
      <c r="K88" s="800"/>
      <c r="L88" s="800"/>
      <c r="M88" s="800"/>
      <c r="N88" s="800"/>
      <c r="O88" s="800"/>
      <c r="P88" s="800"/>
      <c r="Q88" s="800"/>
      <c r="R88" s="800"/>
      <c r="S88" s="800"/>
      <c r="T88" s="800"/>
      <c r="U88" s="800"/>
      <c r="V88" s="800"/>
      <c r="W88" s="800"/>
      <c r="X88" s="800"/>
      <c r="Y88" s="800"/>
      <c r="Z88" s="800"/>
      <c r="AA88" s="800"/>
      <c r="AB88" s="800"/>
      <c r="AC88" s="800"/>
      <c r="AD88" s="800"/>
    </row>
    <row r="89" spans="1:30" ht="13.8" x14ac:dyDescent="0.25">
      <c r="A89" s="800"/>
      <c r="B89" s="800"/>
      <c r="C89" s="800"/>
      <c r="D89" s="800"/>
      <c r="E89" s="800"/>
      <c r="F89" s="800"/>
      <c r="G89" s="801"/>
      <c r="H89" s="800"/>
      <c r="I89" s="800"/>
      <c r="J89" s="800"/>
      <c r="K89" s="800"/>
      <c r="L89" s="800"/>
      <c r="M89" s="800"/>
      <c r="N89" s="800"/>
      <c r="O89" s="800"/>
      <c r="P89" s="800"/>
      <c r="Q89" s="800"/>
      <c r="R89" s="800"/>
      <c r="S89" s="800"/>
      <c r="T89" s="800"/>
      <c r="U89" s="800"/>
      <c r="V89" s="800"/>
      <c r="W89" s="800"/>
      <c r="X89" s="800"/>
      <c r="Y89" s="800"/>
      <c r="Z89" s="800"/>
      <c r="AA89" s="800"/>
      <c r="AB89" s="800"/>
      <c r="AC89" s="800"/>
      <c r="AD89" s="800"/>
    </row>
    <row r="90" spans="1:30" ht="13.8" x14ac:dyDescent="0.25">
      <c r="A90" s="800"/>
      <c r="B90" s="800"/>
      <c r="C90" s="800"/>
      <c r="D90" s="800"/>
      <c r="E90" s="800"/>
      <c r="F90" s="800"/>
      <c r="G90" s="801"/>
      <c r="H90" s="800"/>
      <c r="I90" s="800"/>
      <c r="J90" s="800"/>
      <c r="K90" s="800"/>
      <c r="L90" s="800"/>
      <c r="M90" s="800"/>
      <c r="N90" s="800"/>
      <c r="O90" s="800"/>
      <c r="P90" s="800"/>
      <c r="Q90" s="800"/>
      <c r="R90" s="800"/>
      <c r="S90" s="800"/>
      <c r="T90" s="800"/>
      <c r="U90" s="800"/>
      <c r="V90" s="800"/>
      <c r="W90" s="800"/>
      <c r="X90" s="800"/>
      <c r="Y90" s="800"/>
      <c r="Z90" s="800"/>
      <c r="AA90" s="800"/>
      <c r="AB90" s="800"/>
      <c r="AC90" s="800"/>
      <c r="AD90" s="800"/>
    </row>
    <row r="91" spans="1:30" ht="13.8" x14ac:dyDescent="0.25">
      <c r="A91" s="800"/>
      <c r="B91" s="800"/>
      <c r="C91" s="800"/>
      <c r="D91" s="800"/>
      <c r="E91" s="800"/>
      <c r="F91" s="800"/>
      <c r="G91" s="801"/>
      <c r="H91" s="800"/>
      <c r="I91" s="800"/>
      <c r="J91" s="800"/>
      <c r="K91" s="800"/>
      <c r="L91" s="800"/>
      <c r="M91" s="800"/>
      <c r="N91" s="800"/>
      <c r="O91" s="800"/>
      <c r="P91" s="800"/>
      <c r="Q91" s="800"/>
      <c r="R91" s="800"/>
      <c r="S91" s="800"/>
      <c r="T91" s="800"/>
      <c r="U91" s="800"/>
      <c r="V91" s="800"/>
      <c r="W91" s="800"/>
      <c r="X91" s="800"/>
      <c r="Y91" s="800"/>
      <c r="Z91" s="800"/>
      <c r="AA91" s="800"/>
      <c r="AB91" s="800"/>
      <c r="AC91" s="800"/>
      <c r="AD91" s="800"/>
    </row>
    <row r="92" spans="1:30" ht="13.8" x14ac:dyDescent="0.25">
      <c r="A92" s="800"/>
      <c r="B92" s="800"/>
      <c r="C92" s="800"/>
      <c r="D92" s="800"/>
      <c r="E92" s="800"/>
      <c r="F92" s="800"/>
      <c r="G92" s="801"/>
      <c r="H92" s="800"/>
      <c r="I92" s="800"/>
      <c r="J92" s="800"/>
      <c r="K92" s="800"/>
      <c r="L92" s="800"/>
      <c r="M92" s="800"/>
      <c r="N92" s="800"/>
      <c r="O92" s="800"/>
      <c r="P92" s="800"/>
      <c r="Q92" s="800"/>
      <c r="R92" s="800"/>
      <c r="S92" s="800"/>
      <c r="T92" s="800"/>
      <c r="U92" s="800"/>
      <c r="V92" s="800"/>
      <c r="W92" s="800"/>
      <c r="X92" s="800"/>
      <c r="Y92" s="800"/>
      <c r="Z92" s="800"/>
      <c r="AA92" s="800"/>
      <c r="AB92" s="800"/>
      <c r="AC92" s="800"/>
      <c r="AD92" s="800"/>
    </row>
    <row r="93" spans="1:30" ht="13.8" x14ac:dyDescent="0.25">
      <c r="A93" s="800"/>
      <c r="B93" s="800"/>
      <c r="C93" s="800"/>
      <c r="D93" s="800"/>
      <c r="E93" s="800"/>
      <c r="F93" s="800"/>
      <c r="G93" s="801"/>
      <c r="H93" s="800"/>
      <c r="I93" s="800"/>
      <c r="J93" s="800"/>
      <c r="K93" s="800"/>
      <c r="L93" s="800"/>
      <c r="M93" s="800"/>
      <c r="N93" s="800"/>
      <c r="O93" s="800"/>
      <c r="P93" s="800"/>
      <c r="Q93" s="800"/>
      <c r="R93" s="800"/>
      <c r="S93" s="800"/>
      <c r="T93" s="800"/>
      <c r="U93" s="800"/>
      <c r="V93" s="800"/>
      <c r="W93" s="800"/>
      <c r="X93" s="800"/>
      <c r="Y93" s="800"/>
      <c r="Z93" s="800"/>
      <c r="AA93" s="800"/>
      <c r="AB93" s="800"/>
      <c r="AC93" s="800"/>
      <c r="AD93" s="800"/>
    </row>
    <row r="94" spans="1:30" ht="13.8" x14ac:dyDescent="0.25">
      <c r="A94" s="800"/>
      <c r="B94" s="800"/>
      <c r="C94" s="800"/>
      <c r="D94" s="800"/>
      <c r="E94" s="800"/>
      <c r="F94" s="800"/>
      <c r="G94" s="801"/>
      <c r="H94" s="800"/>
      <c r="I94" s="800"/>
      <c r="J94" s="800"/>
      <c r="K94" s="800"/>
      <c r="L94" s="800"/>
      <c r="M94" s="800"/>
      <c r="N94" s="800"/>
      <c r="O94" s="800"/>
      <c r="P94" s="800"/>
      <c r="Q94" s="800"/>
      <c r="R94" s="800"/>
      <c r="S94" s="800"/>
      <c r="T94" s="800"/>
      <c r="U94" s="800"/>
      <c r="V94" s="800"/>
      <c r="W94" s="800"/>
      <c r="X94" s="800"/>
      <c r="Y94" s="800"/>
      <c r="Z94" s="800"/>
      <c r="AA94" s="800"/>
      <c r="AB94" s="800"/>
      <c r="AC94" s="800"/>
      <c r="AD94" s="800"/>
    </row>
    <row r="95" spans="1:30" ht="13.8" x14ac:dyDescent="0.25">
      <c r="A95" s="800"/>
      <c r="B95" s="800"/>
      <c r="C95" s="800"/>
      <c r="D95" s="800"/>
      <c r="E95" s="800"/>
      <c r="F95" s="800"/>
      <c r="G95" s="801"/>
      <c r="H95" s="800"/>
      <c r="I95" s="800"/>
      <c r="J95" s="800"/>
      <c r="K95" s="800"/>
      <c r="L95" s="800"/>
      <c r="M95" s="800"/>
      <c r="N95" s="800"/>
      <c r="O95" s="800"/>
      <c r="P95" s="800"/>
      <c r="Q95" s="800"/>
      <c r="R95" s="800"/>
      <c r="S95" s="800"/>
      <c r="T95" s="800"/>
      <c r="U95" s="800"/>
      <c r="V95" s="800"/>
      <c r="W95" s="800"/>
      <c r="X95" s="800"/>
      <c r="Y95" s="800"/>
      <c r="Z95" s="800"/>
      <c r="AA95" s="800"/>
      <c r="AB95" s="800"/>
      <c r="AC95" s="800"/>
      <c r="AD95" s="800"/>
    </row>
    <row r="96" spans="1:30" ht="13.8" x14ac:dyDescent="0.25">
      <c r="A96" s="800"/>
      <c r="B96" s="800"/>
      <c r="C96" s="800"/>
      <c r="D96" s="800"/>
      <c r="E96" s="800"/>
      <c r="F96" s="800"/>
      <c r="G96" s="801"/>
      <c r="H96" s="800"/>
      <c r="I96" s="800"/>
      <c r="J96" s="800"/>
      <c r="K96" s="800"/>
      <c r="L96" s="800"/>
      <c r="M96" s="800"/>
      <c r="N96" s="800"/>
      <c r="O96" s="800"/>
      <c r="P96" s="800"/>
      <c r="Q96" s="800"/>
      <c r="R96" s="800"/>
      <c r="S96" s="800"/>
      <c r="T96" s="800"/>
      <c r="U96" s="800"/>
      <c r="V96" s="800"/>
      <c r="W96" s="800"/>
      <c r="X96" s="800"/>
      <c r="Y96" s="800"/>
      <c r="Z96" s="800"/>
      <c r="AA96" s="800"/>
      <c r="AB96" s="800"/>
      <c r="AC96" s="800"/>
      <c r="AD96" s="800"/>
    </row>
    <row r="97" spans="1:30" ht="15.75" customHeight="1" x14ac:dyDescent="0.25">
      <c r="A97" s="800"/>
      <c r="B97" s="800"/>
      <c r="C97" s="800"/>
      <c r="D97" s="800"/>
      <c r="E97" s="800"/>
      <c r="F97" s="800"/>
      <c r="G97" s="801"/>
      <c r="H97" s="800"/>
      <c r="I97" s="800"/>
      <c r="J97" s="800"/>
      <c r="K97" s="800"/>
      <c r="L97" s="800"/>
      <c r="M97" s="800"/>
      <c r="N97" s="800"/>
      <c r="O97" s="800"/>
      <c r="P97" s="800"/>
      <c r="Q97" s="800"/>
      <c r="R97" s="800"/>
      <c r="S97" s="800"/>
      <c r="T97" s="800"/>
      <c r="U97" s="800"/>
      <c r="V97" s="800"/>
      <c r="W97" s="800"/>
      <c r="X97" s="800"/>
      <c r="Y97" s="800"/>
      <c r="Z97" s="800"/>
      <c r="AA97" s="800"/>
      <c r="AB97" s="800"/>
      <c r="AC97" s="800"/>
      <c r="AD97" s="800"/>
    </row>
    <row r="98" spans="1:30" ht="15.75" customHeight="1" x14ac:dyDescent="0.25">
      <c r="A98" s="800"/>
      <c r="B98" s="800"/>
      <c r="C98" s="800"/>
      <c r="D98" s="800"/>
      <c r="E98" s="800"/>
      <c r="F98" s="800"/>
      <c r="G98" s="801"/>
      <c r="H98" s="800"/>
      <c r="I98" s="800"/>
      <c r="J98" s="800"/>
      <c r="K98" s="800"/>
      <c r="L98" s="800"/>
      <c r="M98" s="800"/>
      <c r="N98" s="800"/>
      <c r="O98" s="800"/>
      <c r="P98" s="800"/>
      <c r="Q98" s="800"/>
      <c r="R98" s="800"/>
      <c r="S98" s="800"/>
      <c r="T98" s="800"/>
      <c r="U98" s="800"/>
      <c r="V98" s="800"/>
      <c r="W98" s="800"/>
      <c r="X98" s="800"/>
      <c r="Y98" s="800"/>
      <c r="Z98" s="800"/>
      <c r="AA98" s="800"/>
      <c r="AB98" s="800"/>
      <c r="AC98" s="800"/>
      <c r="AD98" s="800"/>
    </row>
    <row r="99" spans="1:30" ht="15.75" customHeight="1" x14ac:dyDescent="0.25">
      <c r="A99" s="800"/>
      <c r="B99" s="800"/>
      <c r="C99" s="800"/>
      <c r="D99" s="800"/>
      <c r="E99" s="800"/>
      <c r="F99" s="800"/>
      <c r="G99" s="801"/>
      <c r="H99" s="800"/>
      <c r="I99" s="800"/>
      <c r="J99" s="800"/>
      <c r="K99" s="800"/>
      <c r="L99" s="800"/>
      <c r="M99" s="800"/>
      <c r="N99" s="800"/>
      <c r="O99" s="800"/>
      <c r="P99" s="800"/>
      <c r="Q99" s="800"/>
      <c r="R99" s="800"/>
      <c r="S99" s="800"/>
      <c r="T99" s="800"/>
      <c r="U99" s="800"/>
      <c r="V99" s="800"/>
      <c r="W99" s="800"/>
      <c r="X99" s="800"/>
      <c r="Y99" s="800"/>
      <c r="Z99" s="800"/>
      <c r="AA99" s="800"/>
      <c r="AB99" s="800"/>
      <c r="AC99" s="800"/>
      <c r="AD99" s="800"/>
    </row>
    <row r="100" spans="1:30" ht="15.75" customHeight="1" x14ac:dyDescent="0.25">
      <c r="A100" s="800"/>
      <c r="B100" s="800"/>
      <c r="C100" s="800"/>
      <c r="D100" s="800"/>
      <c r="E100" s="800"/>
      <c r="F100" s="800"/>
      <c r="G100" s="801"/>
      <c r="H100" s="800"/>
      <c r="I100" s="800"/>
      <c r="J100" s="800"/>
      <c r="K100" s="800"/>
      <c r="L100" s="800"/>
      <c r="M100" s="800"/>
      <c r="N100" s="800"/>
      <c r="O100" s="800"/>
      <c r="P100" s="800"/>
      <c r="Q100" s="800"/>
      <c r="R100" s="800"/>
      <c r="S100" s="800"/>
      <c r="T100" s="800"/>
      <c r="U100" s="800"/>
      <c r="V100" s="800"/>
      <c r="W100" s="800"/>
      <c r="X100" s="800"/>
      <c r="Y100" s="800"/>
      <c r="Z100" s="800"/>
      <c r="AA100" s="800"/>
      <c r="AB100" s="800"/>
      <c r="AC100" s="800"/>
      <c r="AD100" s="800"/>
    </row>
    <row r="101" spans="1:30" ht="15.75" customHeight="1" x14ac:dyDescent="0.25">
      <c r="A101" s="800"/>
      <c r="B101" s="800"/>
      <c r="C101" s="800"/>
      <c r="D101" s="800"/>
      <c r="E101" s="800"/>
      <c r="F101" s="800"/>
      <c r="G101" s="801"/>
      <c r="H101" s="800"/>
      <c r="I101" s="800"/>
      <c r="J101" s="800"/>
      <c r="K101" s="800"/>
      <c r="L101" s="800"/>
      <c r="M101" s="800"/>
      <c r="N101" s="800"/>
      <c r="O101" s="800"/>
      <c r="P101" s="800"/>
      <c r="Q101" s="800"/>
      <c r="R101" s="800"/>
      <c r="S101" s="800"/>
      <c r="T101" s="800"/>
      <c r="U101" s="800"/>
      <c r="V101" s="800"/>
      <c r="W101" s="800"/>
      <c r="X101" s="800"/>
      <c r="Y101" s="800"/>
      <c r="Z101" s="800"/>
      <c r="AA101" s="800"/>
      <c r="AB101" s="800"/>
      <c r="AC101" s="800"/>
      <c r="AD101" s="800"/>
    </row>
    <row r="102" spans="1:30" ht="15.75" customHeight="1" x14ac:dyDescent="0.25">
      <c r="A102" s="800"/>
      <c r="B102" s="800"/>
      <c r="C102" s="800"/>
      <c r="D102" s="800"/>
      <c r="E102" s="800"/>
      <c r="F102" s="800"/>
      <c r="G102" s="801"/>
      <c r="H102" s="800"/>
      <c r="I102" s="800"/>
      <c r="J102" s="800"/>
      <c r="K102" s="800"/>
      <c r="L102" s="800"/>
      <c r="M102" s="800"/>
      <c r="N102" s="800"/>
      <c r="O102" s="800"/>
      <c r="P102" s="800"/>
      <c r="Q102" s="800"/>
      <c r="R102" s="800"/>
      <c r="S102" s="800"/>
      <c r="T102" s="800"/>
      <c r="U102" s="800"/>
      <c r="V102" s="800"/>
      <c r="W102" s="800"/>
      <c r="X102" s="800"/>
      <c r="Y102" s="800"/>
      <c r="Z102" s="800"/>
      <c r="AA102" s="800"/>
      <c r="AB102" s="800"/>
      <c r="AC102" s="800"/>
      <c r="AD102" s="800"/>
    </row>
    <row r="103" spans="1:30" ht="15.75" customHeight="1" x14ac:dyDescent="0.25">
      <c r="A103" s="800"/>
      <c r="B103" s="800"/>
      <c r="C103" s="800"/>
      <c r="D103" s="800"/>
      <c r="E103" s="800"/>
      <c r="F103" s="800"/>
      <c r="G103" s="801"/>
      <c r="H103" s="800"/>
      <c r="I103" s="800"/>
      <c r="J103" s="800"/>
      <c r="K103" s="800"/>
      <c r="L103" s="800"/>
      <c r="M103" s="800"/>
      <c r="N103" s="800"/>
      <c r="O103" s="800"/>
      <c r="P103" s="800"/>
      <c r="Q103" s="800"/>
      <c r="R103" s="800"/>
      <c r="S103" s="800"/>
      <c r="T103" s="800"/>
      <c r="U103" s="800"/>
      <c r="V103" s="800"/>
      <c r="W103" s="800"/>
      <c r="X103" s="800"/>
      <c r="Y103" s="800"/>
      <c r="Z103" s="800"/>
      <c r="AA103" s="800"/>
      <c r="AB103" s="800"/>
      <c r="AC103" s="800"/>
      <c r="AD103" s="800"/>
    </row>
    <row r="104" spans="1:30" ht="15.75" customHeight="1" x14ac:dyDescent="0.25">
      <c r="A104" s="800"/>
      <c r="B104" s="800"/>
      <c r="C104" s="800"/>
      <c r="D104" s="800"/>
      <c r="E104" s="800"/>
      <c r="F104" s="800"/>
      <c r="G104" s="801"/>
      <c r="H104" s="800"/>
      <c r="I104" s="800"/>
      <c r="J104" s="800"/>
      <c r="K104" s="800"/>
      <c r="L104" s="800"/>
      <c r="M104" s="800"/>
      <c r="N104" s="800"/>
      <c r="O104" s="800"/>
      <c r="P104" s="800"/>
      <c r="Q104" s="800"/>
      <c r="R104" s="800"/>
      <c r="S104" s="800"/>
      <c r="T104" s="800"/>
      <c r="U104" s="800"/>
      <c r="V104" s="800"/>
      <c r="W104" s="800"/>
      <c r="X104" s="800"/>
      <c r="Y104" s="800"/>
      <c r="Z104" s="800"/>
      <c r="AA104" s="800"/>
      <c r="AB104" s="800"/>
      <c r="AC104" s="800"/>
      <c r="AD104" s="800"/>
    </row>
    <row r="105" spans="1:30" ht="15.75" customHeight="1" x14ac:dyDescent="0.25">
      <c r="A105" s="800"/>
      <c r="B105" s="800"/>
      <c r="C105" s="800"/>
      <c r="D105" s="800"/>
      <c r="E105" s="800"/>
      <c r="F105" s="800"/>
      <c r="G105" s="801"/>
      <c r="H105" s="800"/>
      <c r="I105" s="800"/>
      <c r="J105" s="800"/>
      <c r="K105" s="800"/>
      <c r="L105" s="800"/>
      <c r="M105" s="800"/>
      <c r="N105" s="800"/>
      <c r="O105" s="800"/>
      <c r="P105" s="800"/>
      <c r="Q105" s="800"/>
      <c r="R105" s="800"/>
      <c r="S105" s="800"/>
      <c r="T105" s="800"/>
      <c r="U105" s="800"/>
      <c r="V105" s="800"/>
      <c r="W105" s="800"/>
      <c r="X105" s="800"/>
      <c r="Y105" s="800"/>
      <c r="Z105" s="800"/>
      <c r="AA105" s="800"/>
      <c r="AB105" s="800"/>
      <c r="AC105" s="800"/>
      <c r="AD105" s="800"/>
    </row>
    <row r="106" spans="1:30" ht="15.75" customHeight="1" x14ac:dyDescent="0.25">
      <c r="A106" s="800"/>
      <c r="B106" s="800"/>
      <c r="C106" s="800"/>
      <c r="D106" s="800"/>
      <c r="E106" s="800"/>
      <c r="F106" s="800"/>
      <c r="G106" s="801"/>
      <c r="H106" s="800"/>
      <c r="I106" s="800"/>
      <c r="J106" s="800"/>
      <c r="K106" s="800"/>
      <c r="L106" s="800"/>
      <c r="M106" s="800"/>
      <c r="N106" s="800"/>
      <c r="O106" s="800"/>
      <c r="P106" s="800"/>
      <c r="Q106" s="800"/>
      <c r="R106" s="800"/>
      <c r="S106" s="800"/>
      <c r="T106" s="800"/>
      <c r="U106" s="800"/>
      <c r="V106" s="800"/>
      <c r="W106" s="800"/>
      <c r="X106" s="800"/>
      <c r="Y106" s="800"/>
      <c r="Z106" s="800"/>
      <c r="AA106" s="800"/>
      <c r="AB106" s="800"/>
      <c r="AC106" s="800"/>
      <c r="AD106" s="800"/>
    </row>
    <row r="107" spans="1:30" ht="15.75" customHeight="1" x14ac:dyDescent="0.25">
      <c r="A107" s="800"/>
      <c r="B107" s="800"/>
      <c r="C107" s="800"/>
      <c r="D107" s="800"/>
      <c r="E107" s="800"/>
      <c r="F107" s="800"/>
      <c r="G107" s="801"/>
      <c r="H107" s="800"/>
      <c r="I107" s="800"/>
      <c r="J107" s="800"/>
      <c r="K107" s="800"/>
      <c r="L107" s="800"/>
      <c r="M107" s="800"/>
      <c r="N107" s="800"/>
      <c r="O107" s="800"/>
      <c r="P107" s="800"/>
      <c r="Q107" s="800"/>
      <c r="R107" s="800"/>
      <c r="S107" s="800"/>
      <c r="T107" s="800"/>
      <c r="U107" s="800"/>
      <c r="V107" s="800"/>
      <c r="W107" s="800"/>
      <c r="X107" s="800"/>
      <c r="Y107" s="800"/>
      <c r="Z107" s="800"/>
      <c r="AA107" s="800"/>
      <c r="AB107" s="800"/>
      <c r="AC107" s="800"/>
      <c r="AD107" s="800"/>
    </row>
    <row r="108" spans="1:30" ht="15.75" customHeight="1" x14ac:dyDescent="0.25">
      <c r="A108" s="800"/>
      <c r="B108" s="800"/>
      <c r="C108" s="800"/>
      <c r="D108" s="800"/>
      <c r="E108" s="800"/>
      <c r="F108" s="800"/>
      <c r="G108" s="801"/>
      <c r="H108" s="800"/>
      <c r="I108" s="800"/>
      <c r="J108" s="800"/>
      <c r="K108" s="800"/>
      <c r="L108" s="800"/>
      <c r="M108" s="800"/>
      <c r="N108" s="800"/>
      <c r="O108" s="800"/>
      <c r="P108" s="800"/>
      <c r="Q108" s="800"/>
      <c r="R108" s="800"/>
      <c r="S108" s="800"/>
      <c r="T108" s="800"/>
      <c r="U108" s="800"/>
      <c r="V108" s="800"/>
      <c r="W108" s="800"/>
      <c r="X108" s="800"/>
      <c r="Y108" s="800"/>
      <c r="Z108" s="800"/>
      <c r="AA108" s="800"/>
      <c r="AB108" s="800"/>
      <c r="AC108" s="800"/>
      <c r="AD108" s="800"/>
    </row>
    <row r="109" spans="1:30" ht="15.75" customHeight="1" x14ac:dyDescent="0.25">
      <c r="A109" s="800"/>
      <c r="B109" s="800"/>
      <c r="C109" s="800"/>
      <c r="D109" s="800"/>
      <c r="E109" s="800"/>
      <c r="F109" s="800"/>
      <c r="G109" s="801"/>
      <c r="H109" s="800"/>
      <c r="I109" s="800"/>
      <c r="J109" s="800"/>
      <c r="K109" s="800"/>
      <c r="L109" s="800"/>
      <c r="M109" s="800"/>
      <c r="N109" s="800"/>
      <c r="O109" s="800"/>
      <c r="P109" s="800"/>
      <c r="Q109" s="800"/>
      <c r="R109" s="800"/>
      <c r="S109" s="800"/>
      <c r="T109" s="800"/>
      <c r="U109" s="800"/>
      <c r="V109" s="800"/>
      <c r="W109" s="800"/>
      <c r="X109" s="800"/>
      <c r="Y109" s="800"/>
      <c r="Z109" s="800"/>
      <c r="AA109" s="800"/>
      <c r="AB109" s="800"/>
      <c r="AC109" s="800"/>
      <c r="AD109" s="800"/>
    </row>
    <row r="110" spans="1:30" ht="15.75" customHeight="1" x14ac:dyDescent="0.25">
      <c r="A110" s="800"/>
      <c r="B110" s="800"/>
      <c r="C110" s="800"/>
      <c r="D110" s="800"/>
      <c r="E110" s="800"/>
      <c r="F110" s="800"/>
      <c r="G110" s="801"/>
      <c r="H110" s="800"/>
      <c r="I110" s="800"/>
      <c r="J110" s="800"/>
      <c r="K110" s="800"/>
      <c r="L110" s="800"/>
      <c r="M110" s="800"/>
      <c r="N110" s="800"/>
      <c r="O110" s="800"/>
      <c r="P110" s="800"/>
      <c r="Q110" s="800"/>
      <c r="R110" s="800"/>
      <c r="S110" s="800"/>
      <c r="T110" s="800"/>
      <c r="U110" s="800"/>
      <c r="V110" s="800"/>
      <c r="W110" s="800"/>
      <c r="X110" s="800"/>
      <c r="Y110" s="800"/>
      <c r="Z110" s="800"/>
      <c r="AA110" s="800"/>
      <c r="AB110" s="800"/>
      <c r="AC110" s="800"/>
      <c r="AD110" s="800"/>
    </row>
    <row r="111" spans="1:30" ht="15.75" customHeight="1" x14ac:dyDescent="0.25">
      <c r="A111" s="800"/>
      <c r="B111" s="800"/>
      <c r="C111" s="800"/>
      <c r="D111" s="800"/>
      <c r="E111" s="800"/>
      <c r="F111" s="800"/>
      <c r="G111" s="801"/>
      <c r="H111" s="800"/>
      <c r="I111" s="800"/>
      <c r="J111" s="800"/>
      <c r="K111" s="800"/>
      <c r="L111" s="800"/>
      <c r="M111" s="800"/>
      <c r="N111" s="800"/>
      <c r="O111" s="800"/>
      <c r="P111" s="800"/>
      <c r="Q111" s="800"/>
      <c r="R111" s="800"/>
      <c r="S111" s="800"/>
      <c r="T111" s="800"/>
      <c r="U111" s="800"/>
      <c r="V111" s="800"/>
      <c r="W111" s="800"/>
      <c r="X111" s="800"/>
      <c r="Y111" s="800"/>
      <c r="Z111" s="800"/>
      <c r="AA111" s="800"/>
      <c r="AB111" s="800"/>
      <c r="AC111" s="800"/>
      <c r="AD111" s="800"/>
    </row>
    <row r="112" spans="1:30" ht="15.75" customHeight="1" x14ac:dyDescent="0.25">
      <c r="A112" s="800"/>
      <c r="B112" s="800"/>
      <c r="C112" s="800"/>
      <c r="D112" s="800"/>
      <c r="E112" s="800"/>
      <c r="F112" s="800"/>
      <c r="G112" s="801"/>
      <c r="H112" s="800"/>
      <c r="I112" s="800"/>
      <c r="J112" s="800"/>
      <c r="K112" s="800"/>
      <c r="L112" s="800"/>
      <c r="M112" s="800"/>
      <c r="N112" s="800"/>
      <c r="O112" s="800"/>
      <c r="P112" s="800"/>
      <c r="Q112" s="800"/>
      <c r="R112" s="800"/>
      <c r="S112" s="800"/>
      <c r="T112" s="800"/>
      <c r="U112" s="800"/>
      <c r="V112" s="800"/>
      <c r="W112" s="800"/>
      <c r="X112" s="800"/>
      <c r="Y112" s="800"/>
      <c r="Z112" s="800"/>
      <c r="AA112" s="800"/>
      <c r="AB112" s="800"/>
      <c r="AC112" s="800"/>
      <c r="AD112" s="800"/>
    </row>
    <row r="113" spans="1:30" ht="15.75" customHeight="1" x14ac:dyDescent="0.25">
      <c r="A113" s="800"/>
      <c r="B113" s="800"/>
      <c r="C113" s="800"/>
      <c r="D113" s="800"/>
      <c r="E113" s="800"/>
      <c r="F113" s="800"/>
      <c r="G113" s="801"/>
      <c r="H113" s="800"/>
      <c r="I113" s="800"/>
      <c r="J113" s="800"/>
      <c r="K113" s="800"/>
      <c r="L113" s="800"/>
      <c r="M113" s="800"/>
      <c r="N113" s="800"/>
      <c r="O113" s="800"/>
      <c r="P113" s="800"/>
      <c r="Q113" s="800"/>
      <c r="R113" s="800"/>
      <c r="S113" s="800"/>
      <c r="T113" s="800"/>
      <c r="U113" s="800"/>
      <c r="V113" s="800"/>
      <c r="W113" s="800"/>
      <c r="X113" s="800"/>
      <c r="Y113" s="800"/>
      <c r="Z113" s="800"/>
      <c r="AA113" s="800"/>
      <c r="AB113" s="800"/>
      <c r="AC113" s="800"/>
      <c r="AD113" s="800"/>
    </row>
    <row r="114" spans="1:30" ht="15.75" customHeight="1" x14ac:dyDescent="0.25">
      <c r="A114" s="800"/>
      <c r="B114" s="800"/>
      <c r="C114" s="800"/>
      <c r="D114" s="800"/>
      <c r="E114" s="800"/>
      <c r="F114" s="800"/>
      <c r="G114" s="801"/>
      <c r="H114" s="800"/>
      <c r="I114" s="800"/>
      <c r="J114" s="800"/>
      <c r="K114" s="800"/>
      <c r="L114" s="800"/>
      <c r="M114" s="800"/>
      <c r="N114" s="800"/>
      <c r="O114" s="800"/>
      <c r="P114" s="800"/>
      <c r="Q114" s="800"/>
      <c r="R114" s="800"/>
      <c r="S114" s="800"/>
      <c r="T114" s="800"/>
      <c r="U114" s="800"/>
      <c r="V114" s="800"/>
      <c r="W114" s="800"/>
      <c r="X114" s="800"/>
      <c r="Y114" s="800"/>
      <c r="Z114" s="800"/>
      <c r="AA114" s="800"/>
      <c r="AB114" s="800"/>
      <c r="AC114" s="800"/>
      <c r="AD114" s="800"/>
    </row>
    <row r="115" spans="1:30" ht="15.75" customHeight="1" x14ac:dyDescent="0.25">
      <c r="A115" s="800"/>
      <c r="B115" s="800"/>
      <c r="C115" s="800"/>
      <c r="D115" s="800"/>
      <c r="E115" s="800"/>
      <c r="F115" s="800"/>
      <c r="G115" s="801"/>
      <c r="H115" s="800"/>
      <c r="I115" s="800"/>
      <c r="J115" s="800"/>
      <c r="K115" s="800"/>
      <c r="L115" s="800"/>
      <c r="M115" s="800"/>
      <c r="N115" s="800"/>
      <c r="O115" s="800"/>
      <c r="P115" s="800"/>
      <c r="Q115" s="800"/>
      <c r="R115" s="800"/>
      <c r="S115" s="800"/>
      <c r="T115" s="800"/>
      <c r="U115" s="800"/>
      <c r="V115" s="800"/>
      <c r="W115" s="800"/>
      <c r="X115" s="800"/>
      <c r="Y115" s="800"/>
      <c r="Z115" s="800"/>
      <c r="AA115" s="800"/>
      <c r="AB115" s="800"/>
      <c r="AC115" s="800"/>
      <c r="AD115" s="800"/>
    </row>
    <row r="116" spans="1:30" ht="15.75" customHeight="1" x14ac:dyDescent="0.25">
      <c r="A116" s="800"/>
      <c r="B116" s="800"/>
      <c r="C116" s="800"/>
      <c r="D116" s="800"/>
      <c r="E116" s="800"/>
      <c r="F116" s="800"/>
      <c r="G116" s="801"/>
      <c r="H116" s="800"/>
      <c r="I116" s="800"/>
      <c r="J116" s="800"/>
      <c r="K116" s="800"/>
      <c r="L116" s="800"/>
      <c r="M116" s="800"/>
      <c r="N116" s="800"/>
      <c r="O116" s="800"/>
      <c r="P116" s="800"/>
      <c r="Q116" s="800"/>
      <c r="R116" s="800"/>
      <c r="S116" s="800"/>
      <c r="T116" s="800"/>
      <c r="U116" s="800"/>
      <c r="V116" s="800"/>
      <c r="W116" s="800"/>
      <c r="X116" s="800"/>
      <c r="Y116" s="800"/>
      <c r="Z116" s="800"/>
      <c r="AA116" s="800"/>
      <c r="AB116" s="800"/>
      <c r="AC116" s="800"/>
      <c r="AD116" s="800"/>
    </row>
    <row r="117" spans="1:30" ht="15.75" customHeight="1" x14ac:dyDescent="0.25">
      <c r="A117" s="800"/>
      <c r="B117" s="800"/>
      <c r="C117" s="800"/>
      <c r="D117" s="800"/>
      <c r="E117" s="800"/>
      <c r="F117" s="800"/>
      <c r="G117" s="801"/>
      <c r="H117" s="800"/>
      <c r="I117" s="800"/>
      <c r="J117" s="800"/>
      <c r="K117" s="800"/>
      <c r="L117" s="800"/>
      <c r="M117" s="800"/>
      <c r="N117" s="800"/>
      <c r="O117" s="800"/>
      <c r="P117" s="800"/>
      <c r="Q117" s="800"/>
      <c r="R117" s="800"/>
      <c r="S117" s="800"/>
      <c r="T117" s="800"/>
      <c r="U117" s="800"/>
      <c r="V117" s="800"/>
      <c r="W117" s="800"/>
      <c r="X117" s="800"/>
      <c r="Y117" s="800"/>
      <c r="Z117" s="800"/>
      <c r="AA117" s="800"/>
      <c r="AB117" s="800"/>
      <c r="AC117" s="800"/>
      <c r="AD117" s="800"/>
    </row>
    <row r="118" spans="1:30" ht="15.75" customHeight="1" x14ac:dyDescent="0.25">
      <c r="A118" s="800"/>
      <c r="B118" s="800"/>
      <c r="C118" s="800"/>
      <c r="D118" s="800"/>
      <c r="E118" s="800"/>
      <c r="F118" s="800"/>
      <c r="G118" s="801"/>
      <c r="H118" s="800"/>
      <c r="I118" s="800"/>
      <c r="J118" s="800"/>
      <c r="K118" s="800"/>
      <c r="L118" s="800"/>
      <c r="M118" s="800"/>
      <c r="N118" s="800"/>
      <c r="O118" s="800"/>
      <c r="P118" s="800"/>
      <c r="Q118" s="800"/>
      <c r="R118" s="800"/>
      <c r="S118" s="800"/>
      <c r="T118" s="800"/>
      <c r="U118" s="800"/>
      <c r="V118" s="800"/>
      <c r="W118" s="800"/>
      <c r="X118" s="800"/>
      <c r="Y118" s="800"/>
      <c r="Z118" s="800"/>
      <c r="AA118" s="800"/>
      <c r="AB118" s="800"/>
      <c r="AC118" s="800"/>
      <c r="AD118" s="800"/>
    </row>
    <row r="119" spans="1:30" ht="15.75" customHeight="1" x14ac:dyDescent="0.25">
      <c r="A119" s="800"/>
      <c r="B119" s="800"/>
      <c r="C119" s="800"/>
      <c r="D119" s="800"/>
      <c r="E119" s="800"/>
      <c r="F119" s="800"/>
      <c r="G119" s="801"/>
      <c r="H119" s="800"/>
      <c r="I119" s="800"/>
      <c r="J119" s="800"/>
      <c r="K119" s="800"/>
      <c r="L119" s="800"/>
      <c r="M119" s="800"/>
      <c r="N119" s="800"/>
      <c r="O119" s="800"/>
      <c r="P119" s="800"/>
      <c r="Q119" s="800"/>
      <c r="R119" s="800"/>
      <c r="S119" s="800"/>
      <c r="T119" s="800"/>
      <c r="U119" s="800"/>
      <c r="V119" s="800"/>
      <c r="W119" s="800"/>
      <c r="X119" s="800"/>
      <c r="Y119" s="800"/>
      <c r="Z119" s="800"/>
      <c r="AA119" s="800"/>
      <c r="AB119" s="800"/>
      <c r="AC119" s="800"/>
      <c r="AD119" s="800"/>
    </row>
    <row r="120" spans="1:30" ht="15.75" customHeight="1" x14ac:dyDescent="0.25">
      <c r="A120" s="800"/>
      <c r="B120" s="800"/>
      <c r="C120" s="800"/>
      <c r="D120" s="800"/>
      <c r="E120" s="800"/>
      <c r="F120" s="800"/>
      <c r="G120" s="801"/>
      <c r="H120" s="800"/>
      <c r="I120" s="800"/>
      <c r="J120" s="800"/>
      <c r="K120" s="800"/>
      <c r="L120" s="800"/>
      <c r="M120" s="800"/>
      <c r="N120" s="800"/>
      <c r="O120" s="800"/>
      <c r="P120" s="800"/>
      <c r="Q120" s="800"/>
      <c r="R120" s="800"/>
      <c r="S120" s="800"/>
      <c r="T120" s="800"/>
      <c r="U120" s="800"/>
      <c r="V120" s="800"/>
      <c r="W120" s="800"/>
      <c r="X120" s="800"/>
      <c r="Y120" s="800"/>
      <c r="Z120" s="800"/>
      <c r="AA120" s="800"/>
      <c r="AB120" s="800"/>
      <c r="AC120" s="800"/>
      <c r="AD120" s="800"/>
    </row>
    <row r="121" spans="1:30" ht="15.75" customHeight="1" x14ac:dyDescent="0.25">
      <c r="A121" s="800"/>
      <c r="B121" s="800"/>
      <c r="C121" s="800"/>
      <c r="D121" s="800"/>
      <c r="E121" s="800"/>
      <c r="F121" s="800"/>
      <c r="G121" s="801"/>
      <c r="H121" s="800"/>
      <c r="I121" s="800"/>
      <c r="J121" s="800"/>
      <c r="K121" s="800"/>
      <c r="L121" s="800"/>
      <c r="M121" s="800"/>
      <c r="N121" s="800"/>
      <c r="O121" s="800"/>
      <c r="P121" s="800"/>
      <c r="Q121" s="800"/>
      <c r="R121" s="800"/>
      <c r="S121" s="800"/>
      <c r="T121" s="800"/>
      <c r="U121" s="800"/>
      <c r="V121" s="800"/>
      <c r="W121" s="800"/>
      <c r="X121" s="800"/>
      <c r="Y121" s="800"/>
      <c r="Z121" s="800"/>
      <c r="AA121" s="800"/>
      <c r="AB121" s="800"/>
      <c r="AC121" s="800"/>
      <c r="AD121" s="800"/>
    </row>
    <row r="122" spans="1:30" ht="15.75" customHeight="1" x14ac:dyDescent="0.25">
      <c r="A122" s="800"/>
      <c r="B122" s="800"/>
      <c r="C122" s="800"/>
      <c r="D122" s="800"/>
      <c r="E122" s="800"/>
      <c r="F122" s="800"/>
      <c r="G122" s="801"/>
      <c r="H122" s="800"/>
      <c r="I122" s="800"/>
      <c r="J122" s="800"/>
      <c r="K122" s="800"/>
      <c r="L122" s="800"/>
      <c r="M122" s="800"/>
      <c r="N122" s="800"/>
      <c r="O122" s="800"/>
      <c r="P122" s="800"/>
      <c r="Q122" s="800"/>
      <c r="R122" s="800"/>
      <c r="S122" s="800"/>
      <c r="T122" s="800"/>
      <c r="U122" s="800"/>
      <c r="V122" s="800"/>
      <c r="W122" s="800"/>
      <c r="X122" s="800"/>
      <c r="Y122" s="800"/>
      <c r="Z122" s="800"/>
      <c r="AA122" s="800"/>
      <c r="AB122" s="800"/>
      <c r="AC122" s="800"/>
      <c r="AD122" s="800"/>
    </row>
    <row r="123" spans="1:30" ht="15.75" customHeight="1" x14ac:dyDescent="0.25">
      <c r="A123" s="800"/>
      <c r="B123" s="800"/>
      <c r="C123" s="800"/>
      <c r="D123" s="800"/>
      <c r="E123" s="800"/>
      <c r="F123" s="800"/>
      <c r="G123" s="801"/>
      <c r="H123" s="800"/>
      <c r="I123" s="800"/>
      <c r="J123" s="800"/>
      <c r="K123" s="800"/>
      <c r="L123" s="800"/>
      <c r="M123" s="800"/>
      <c r="N123" s="800"/>
      <c r="O123" s="800"/>
      <c r="P123" s="800"/>
      <c r="Q123" s="800"/>
      <c r="R123" s="800"/>
      <c r="S123" s="800"/>
      <c r="T123" s="800"/>
      <c r="U123" s="800"/>
      <c r="V123" s="800"/>
      <c r="W123" s="800"/>
      <c r="X123" s="800"/>
      <c r="Y123" s="800"/>
      <c r="Z123" s="800"/>
      <c r="AA123" s="800"/>
      <c r="AB123" s="800"/>
      <c r="AC123" s="800"/>
      <c r="AD123" s="800"/>
    </row>
    <row r="124" spans="1:30" ht="15.75" customHeight="1" x14ac:dyDescent="0.25">
      <c r="A124" s="800"/>
      <c r="B124" s="800"/>
      <c r="C124" s="800"/>
      <c r="D124" s="800"/>
      <c r="E124" s="800"/>
      <c r="F124" s="800"/>
      <c r="G124" s="801"/>
      <c r="H124" s="800"/>
      <c r="I124" s="800"/>
      <c r="J124" s="800"/>
      <c r="K124" s="800"/>
      <c r="L124" s="800"/>
      <c r="M124" s="800"/>
      <c r="N124" s="800"/>
      <c r="O124" s="800"/>
      <c r="P124" s="800"/>
      <c r="Q124" s="800"/>
      <c r="R124" s="800"/>
      <c r="S124" s="800"/>
      <c r="T124" s="800"/>
      <c r="U124" s="800"/>
      <c r="V124" s="800"/>
      <c r="W124" s="800"/>
      <c r="X124" s="800"/>
      <c r="Y124" s="800"/>
      <c r="Z124" s="800"/>
      <c r="AA124" s="800"/>
      <c r="AB124" s="800"/>
      <c r="AC124" s="800"/>
      <c r="AD124" s="800"/>
    </row>
    <row r="125" spans="1:30" ht="15.75" customHeight="1" x14ac:dyDescent="0.25">
      <c r="A125" s="800"/>
      <c r="B125" s="800"/>
      <c r="C125" s="800"/>
      <c r="D125" s="800"/>
      <c r="E125" s="800"/>
      <c r="F125" s="800"/>
      <c r="G125" s="801"/>
      <c r="H125" s="800"/>
      <c r="I125" s="800"/>
      <c r="J125" s="800"/>
      <c r="K125" s="800"/>
      <c r="L125" s="800"/>
      <c r="M125" s="800"/>
      <c r="N125" s="800"/>
      <c r="O125" s="800"/>
      <c r="P125" s="800"/>
      <c r="Q125" s="800"/>
      <c r="R125" s="800"/>
      <c r="S125" s="800"/>
      <c r="T125" s="800"/>
      <c r="U125" s="800"/>
      <c r="V125" s="800"/>
      <c r="W125" s="800"/>
      <c r="X125" s="800"/>
      <c r="Y125" s="800"/>
      <c r="Z125" s="800"/>
      <c r="AA125" s="800"/>
      <c r="AB125" s="800"/>
      <c r="AC125" s="800"/>
      <c r="AD125" s="800"/>
    </row>
    <row r="126" spans="1:30" ht="15.75" customHeight="1" x14ac:dyDescent="0.25">
      <c r="A126" s="800"/>
      <c r="B126" s="800"/>
      <c r="C126" s="800"/>
      <c r="D126" s="800"/>
      <c r="E126" s="800"/>
      <c r="F126" s="800"/>
      <c r="G126" s="801"/>
      <c r="H126" s="800"/>
      <c r="I126" s="800"/>
      <c r="J126" s="800"/>
      <c r="K126" s="800"/>
      <c r="L126" s="800"/>
      <c r="M126" s="800"/>
      <c r="N126" s="800"/>
      <c r="O126" s="800"/>
      <c r="P126" s="800"/>
      <c r="Q126" s="800"/>
      <c r="R126" s="800"/>
      <c r="S126" s="800"/>
      <c r="T126" s="800"/>
      <c r="U126" s="800"/>
      <c r="V126" s="800"/>
      <c r="W126" s="800"/>
      <c r="X126" s="800"/>
      <c r="Y126" s="800"/>
      <c r="Z126" s="800"/>
      <c r="AA126" s="800"/>
      <c r="AB126" s="800"/>
      <c r="AC126" s="800"/>
      <c r="AD126" s="800"/>
    </row>
    <row r="127" spans="1:30" ht="15.75" customHeight="1" x14ac:dyDescent="0.25">
      <c r="A127" s="800"/>
      <c r="B127" s="800"/>
      <c r="C127" s="800"/>
      <c r="D127" s="800"/>
      <c r="E127" s="800"/>
      <c r="F127" s="800"/>
      <c r="G127" s="801"/>
      <c r="H127" s="800"/>
      <c r="I127" s="800"/>
      <c r="J127" s="800"/>
      <c r="K127" s="800"/>
      <c r="L127" s="800"/>
      <c r="M127" s="800"/>
      <c r="N127" s="800"/>
      <c r="O127" s="800"/>
      <c r="P127" s="800"/>
      <c r="Q127" s="800"/>
      <c r="R127" s="800"/>
      <c r="S127" s="800"/>
      <c r="T127" s="800"/>
      <c r="U127" s="800"/>
      <c r="V127" s="800"/>
      <c r="W127" s="800"/>
      <c r="X127" s="800"/>
      <c r="Y127" s="800"/>
      <c r="Z127" s="800"/>
      <c r="AA127" s="800"/>
      <c r="AB127" s="800"/>
      <c r="AC127" s="800"/>
      <c r="AD127" s="800"/>
    </row>
    <row r="128" spans="1:30" ht="15.75" customHeight="1" x14ac:dyDescent="0.25">
      <c r="A128" s="800"/>
      <c r="B128" s="800"/>
      <c r="C128" s="800"/>
      <c r="D128" s="800"/>
      <c r="E128" s="800"/>
      <c r="F128" s="800"/>
      <c r="G128" s="801"/>
      <c r="H128" s="800"/>
      <c r="I128" s="800"/>
      <c r="J128" s="800"/>
      <c r="K128" s="800"/>
      <c r="L128" s="800"/>
      <c r="M128" s="800"/>
      <c r="N128" s="800"/>
      <c r="O128" s="800"/>
      <c r="P128" s="800"/>
      <c r="Q128" s="800"/>
      <c r="R128" s="800"/>
      <c r="S128" s="800"/>
      <c r="T128" s="800"/>
      <c r="U128" s="800"/>
      <c r="V128" s="800"/>
      <c r="W128" s="800"/>
      <c r="X128" s="800"/>
      <c r="Y128" s="800"/>
      <c r="Z128" s="800"/>
      <c r="AA128" s="800"/>
      <c r="AB128" s="800"/>
      <c r="AC128" s="800"/>
      <c r="AD128" s="800"/>
    </row>
    <row r="129" spans="1:30" ht="15.75" customHeight="1" x14ac:dyDescent="0.25">
      <c r="A129" s="800"/>
      <c r="B129" s="800"/>
      <c r="C129" s="800"/>
      <c r="D129" s="800"/>
      <c r="E129" s="800"/>
      <c r="F129" s="800"/>
      <c r="G129" s="801"/>
      <c r="H129" s="800"/>
      <c r="I129" s="800"/>
      <c r="J129" s="800"/>
      <c r="K129" s="800"/>
      <c r="L129" s="800"/>
      <c r="M129" s="800"/>
      <c r="N129" s="800"/>
      <c r="O129" s="800"/>
      <c r="P129" s="800"/>
      <c r="Q129" s="800"/>
      <c r="R129" s="800"/>
      <c r="S129" s="800"/>
      <c r="T129" s="800"/>
      <c r="U129" s="800"/>
      <c r="V129" s="800"/>
      <c r="W129" s="800"/>
      <c r="X129" s="800"/>
      <c r="Y129" s="800"/>
      <c r="Z129" s="800"/>
      <c r="AA129" s="800"/>
      <c r="AB129" s="800"/>
      <c r="AC129" s="800"/>
      <c r="AD129" s="800"/>
    </row>
    <row r="130" spans="1:30" ht="15.75" customHeight="1" x14ac:dyDescent="0.25">
      <c r="A130" s="800"/>
      <c r="B130" s="800"/>
      <c r="C130" s="800"/>
      <c r="D130" s="800"/>
      <c r="E130" s="800"/>
      <c r="F130" s="800"/>
      <c r="G130" s="801"/>
      <c r="H130" s="800"/>
      <c r="I130" s="800"/>
      <c r="J130" s="800"/>
      <c r="K130" s="800"/>
      <c r="L130" s="800"/>
      <c r="M130" s="800"/>
      <c r="N130" s="800"/>
      <c r="O130" s="800"/>
      <c r="P130" s="800"/>
      <c r="Q130" s="800"/>
      <c r="R130" s="800"/>
      <c r="S130" s="800"/>
      <c r="T130" s="800"/>
      <c r="U130" s="800"/>
      <c r="V130" s="800"/>
      <c r="W130" s="800"/>
      <c r="X130" s="800"/>
      <c r="Y130" s="800"/>
      <c r="Z130" s="800"/>
      <c r="AA130" s="800"/>
      <c r="AB130" s="800"/>
      <c r="AC130" s="800"/>
      <c r="AD130" s="800"/>
    </row>
    <row r="131" spans="1:30" ht="15.75" customHeight="1" x14ac:dyDescent="0.25">
      <c r="A131" s="800"/>
      <c r="B131" s="800"/>
      <c r="C131" s="800"/>
      <c r="D131" s="800"/>
      <c r="E131" s="800"/>
      <c r="F131" s="800"/>
      <c r="G131" s="801"/>
      <c r="H131" s="800"/>
      <c r="I131" s="800"/>
      <c r="J131" s="800"/>
      <c r="K131" s="800"/>
      <c r="L131" s="800"/>
      <c r="M131" s="800"/>
      <c r="N131" s="800"/>
      <c r="O131" s="800"/>
      <c r="P131" s="800"/>
      <c r="Q131" s="800"/>
      <c r="R131" s="800"/>
      <c r="S131" s="800"/>
      <c r="T131" s="800"/>
      <c r="U131" s="800"/>
      <c r="V131" s="800"/>
      <c r="W131" s="800"/>
      <c r="X131" s="800"/>
      <c r="Y131" s="800"/>
      <c r="Z131" s="800"/>
      <c r="AA131" s="800"/>
      <c r="AB131" s="800"/>
      <c r="AC131" s="800"/>
      <c r="AD131" s="800"/>
    </row>
    <row r="132" spans="1:30" ht="15.75" customHeight="1" x14ac:dyDescent="0.25">
      <c r="A132" s="800"/>
      <c r="B132" s="800"/>
      <c r="C132" s="800"/>
      <c r="D132" s="800"/>
      <c r="E132" s="800"/>
      <c r="F132" s="800"/>
      <c r="G132" s="801"/>
      <c r="H132" s="800"/>
      <c r="I132" s="800"/>
      <c r="J132" s="800"/>
      <c r="K132" s="800"/>
      <c r="L132" s="800"/>
      <c r="M132" s="800"/>
      <c r="N132" s="800"/>
      <c r="O132" s="800"/>
      <c r="P132" s="800"/>
      <c r="Q132" s="800"/>
      <c r="R132" s="800"/>
      <c r="S132" s="800"/>
      <c r="T132" s="800"/>
      <c r="U132" s="800"/>
      <c r="V132" s="800"/>
      <c r="W132" s="800"/>
      <c r="X132" s="800"/>
      <c r="Y132" s="800"/>
      <c r="Z132" s="800"/>
      <c r="AA132" s="800"/>
      <c r="AB132" s="800"/>
      <c r="AC132" s="800"/>
      <c r="AD132" s="800"/>
    </row>
    <row r="133" spans="1:30" ht="15.75" customHeight="1" x14ac:dyDescent="0.25">
      <c r="A133" s="800"/>
      <c r="B133" s="800"/>
      <c r="C133" s="800"/>
      <c r="D133" s="800"/>
      <c r="E133" s="800"/>
      <c r="F133" s="800"/>
      <c r="G133" s="801"/>
      <c r="H133" s="800"/>
      <c r="I133" s="800"/>
      <c r="J133" s="800"/>
      <c r="K133" s="800"/>
      <c r="L133" s="800"/>
      <c r="M133" s="800"/>
      <c r="N133" s="800"/>
      <c r="O133" s="800"/>
      <c r="P133" s="800"/>
      <c r="Q133" s="800"/>
      <c r="R133" s="800"/>
      <c r="S133" s="800"/>
      <c r="T133" s="800"/>
      <c r="U133" s="800"/>
      <c r="V133" s="800"/>
      <c r="W133" s="800"/>
      <c r="X133" s="800"/>
      <c r="Y133" s="800"/>
      <c r="Z133" s="800"/>
      <c r="AA133" s="800"/>
      <c r="AB133" s="800"/>
      <c r="AC133" s="800"/>
      <c r="AD133" s="800"/>
    </row>
    <row r="134" spans="1:30" ht="15.75" customHeight="1" x14ac:dyDescent="0.25">
      <c r="A134" s="800"/>
      <c r="B134" s="800"/>
      <c r="C134" s="800"/>
      <c r="D134" s="800"/>
      <c r="E134" s="800"/>
      <c r="F134" s="800"/>
      <c r="G134" s="801"/>
      <c r="H134" s="800"/>
      <c r="I134" s="800"/>
      <c r="J134" s="800"/>
      <c r="K134" s="800"/>
      <c r="L134" s="800"/>
      <c r="M134" s="800"/>
      <c r="N134" s="800"/>
      <c r="O134" s="800"/>
      <c r="P134" s="800"/>
      <c r="Q134" s="800"/>
      <c r="R134" s="800"/>
      <c r="S134" s="800"/>
      <c r="T134" s="800"/>
      <c r="U134" s="800"/>
      <c r="V134" s="800"/>
      <c r="W134" s="800"/>
      <c r="X134" s="800"/>
      <c r="Y134" s="800"/>
      <c r="Z134" s="800"/>
      <c r="AA134" s="800"/>
      <c r="AB134" s="800"/>
      <c r="AC134" s="800"/>
      <c r="AD134" s="800"/>
    </row>
    <row r="135" spans="1:30" ht="15.75" customHeight="1" x14ac:dyDescent="0.25">
      <c r="A135" s="800"/>
      <c r="B135" s="800"/>
      <c r="C135" s="800"/>
      <c r="D135" s="800"/>
      <c r="E135" s="800"/>
      <c r="F135" s="800"/>
      <c r="G135" s="801"/>
      <c r="H135" s="800"/>
      <c r="I135" s="800"/>
      <c r="J135" s="800"/>
      <c r="K135" s="800"/>
      <c r="L135" s="800"/>
      <c r="M135" s="800"/>
      <c r="N135" s="800"/>
      <c r="O135" s="800"/>
      <c r="P135" s="800"/>
      <c r="Q135" s="800"/>
      <c r="R135" s="800"/>
      <c r="S135" s="800"/>
      <c r="T135" s="800"/>
      <c r="U135" s="800"/>
      <c r="V135" s="800"/>
      <c r="W135" s="800"/>
      <c r="X135" s="800"/>
      <c r="Y135" s="800"/>
      <c r="Z135" s="800"/>
      <c r="AA135" s="800"/>
      <c r="AB135" s="800"/>
      <c r="AC135" s="800"/>
      <c r="AD135" s="800"/>
    </row>
    <row r="136" spans="1:30" ht="15.75" customHeight="1" x14ac:dyDescent="0.25">
      <c r="A136" s="800"/>
      <c r="B136" s="800"/>
      <c r="C136" s="800"/>
      <c r="D136" s="800"/>
      <c r="E136" s="800"/>
      <c r="F136" s="800"/>
      <c r="G136" s="801"/>
      <c r="H136" s="800"/>
      <c r="I136" s="800"/>
      <c r="J136" s="800"/>
      <c r="K136" s="800"/>
      <c r="L136" s="800"/>
      <c r="M136" s="800"/>
      <c r="N136" s="800"/>
      <c r="O136" s="800"/>
      <c r="P136" s="800"/>
      <c r="Q136" s="800"/>
      <c r="R136" s="800"/>
      <c r="S136" s="800"/>
      <c r="T136" s="800"/>
      <c r="U136" s="800"/>
      <c r="V136" s="800"/>
      <c r="W136" s="800"/>
      <c r="X136" s="800"/>
      <c r="Y136" s="800"/>
      <c r="Z136" s="800"/>
      <c r="AA136" s="800"/>
      <c r="AB136" s="800"/>
      <c r="AC136" s="800"/>
      <c r="AD136" s="800"/>
    </row>
    <row r="137" spans="1:30" ht="15.75" customHeight="1" x14ac:dyDescent="0.25">
      <c r="A137" s="800"/>
      <c r="B137" s="800"/>
      <c r="C137" s="800"/>
      <c r="D137" s="800"/>
      <c r="E137" s="800"/>
      <c r="F137" s="800"/>
      <c r="G137" s="801"/>
      <c r="H137" s="800"/>
      <c r="I137" s="800"/>
      <c r="J137" s="800"/>
      <c r="K137" s="800"/>
      <c r="L137" s="800"/>
      <c r="M137" s="800"/>
      <c r="N137" s="800"/>
      <c r="O137" s="800"/>
      <c r="P137" s="800"/>
      <c r="Q137" s="800"/>
      <c r="R137" s="800"/>
      <c r="S137" s="800"/>
      <c r="T137" s="800"/>
      <c r="U137" s="800"/>
      <c r="V137" s="800"/>
      <c r="W137" s="800"/>
      <c r="X137" s="800"/>
      <c r="Y137" s="800"/>
      <c r="Z137" s="800"/>
      <c r="AA137" s="800"/>
      <c r="AB137" s="800"/>
      <c r="AC137" s="800"/>
      <c r="AD137" s="800"/>
    </row>
    <row r="138" spans="1:30" ht="15.75" customHeight="1" x14ac:dyDescent="0.25">
      <c r="A138" s="800"/>
      <c r="B138" s="800"/>
      <c r="C138" s="800"/>
      <c r="D138" s="800"/>
      <c r="E138" s="800"/>
      <c r="F138" s="800"/>
      <c r="G138" s="801"/>
      <c r="H138" s="800"/>
      <c r="I138" s="800"/>
      <c r="J138" s="800"/>
      <c r="K138" s="800"/>
      <c r="L138" s="800"/>
      <c r="M138" s="800"/>
      <c r="N138" s="800"/>
      <c r="O138" s="800"/>
      <c r="P138" s="800"/>
      <c r="Q138" s="800"/>
      <c r="R138" s="800"/>
      <c r="S138" s="800"/>
      <c r="T138" s="800"/>
      <c r="U138" s="800"/>
      <c r="V138" s="800"/>
      <c r="W138" s="800"/>
      <c r="X138" s="800"/>
      <c r="Y138" s="800"/>
      <c r="Z138" s="800"/>
      <c r="AA138" s="800"/>
      <c r="AB138" s="800"/>
      <c r="AC138" s="800"/>
      <c r="AD138" s="800"/>
    </row>
    <row r="139" spans="1:30" ht="15.75" customHeight="1" x14ac:dyDescent="0.25">
      <c r="A139" s="800"/>
      <c r="B139" s="800"/>
      <c r="C139" s="800"/>
      <c r="D139" s="800"/>
      <c r="E139" s="800"/>
      <c r="F139" s="800"/>
      <c r="G139" s="801"/>
      <c r="H139" s="800"/>
      <c r="I139" s="800"/>
      <c r="J139" s="800"/>
      <c r="K139" s="800"/>
      <c r="L139" s="800"/>
      <c r="M139" s="800"/>
      <c r="N139" s="800"/>
      <c r="O139" s="800"/>
      <c r="P139" s="800"/>
      <c r="Q139" s="800"/>
      <c r="R139" s="800"/>
      <c r="S139" s="800"/>
      <c r="T139" s="800"/>
      <c r="U139" s="800"/>
      <c r="V139" s="800"/>
      <c r="W139" s="800"/>
      <c r="X139" s="800"/>
      <c r="Y139" s="800"/>
      <c r="Z139" s="800"/>
      <c r="AA139" s="800"/>
      <c r="AB139" s="800"/>
      <c r="AC139" s="800"/>
      <c r="AD139" s="800"/>
    </row>
    <row r="140" spans="1:30" ht="15.75" customHeight="1" x14ac:dyDescent="0.25">
      <c r="A140" s="800"/>
      <c r="B140" s="800"/>
      <c r="C140" s="800"/>
      <c r="D140" s="800"/>
      <c r="E140" s="800"/>
      <c r="F140" s="800"/>
      <c r="G140" s="801"/>
      <c r="H140" s="800"/>
      <c r="I140" s="800"/>
      <c r="J140" s="800"/>
      <c r="K140" s="800"/>
      <c r="L140" s="800"/>
      <c r="M140" s="800"/>
      <c r="N140" s="800"/>
      <c r="O140" s="800"/>
      <c r="P140" s="800"/>
      <c r="Q140" s="800"/>
      <c r="R140" s="800"/>
      <c r="S140" s="800"/>
      <c r="T140" s="800"/>
      <c r="U140" s="800"/>
      <c r="V140" s="800"/>
      <c r="W140" s="800"/>
      <c r="X140" s="800"/>
      <c r="Y140" s="800"/>
      <c r="Z140" s="800"/>
      <c r="AA140" s="800"/>
      <c r="AB140" s="800"/>
      <c r="AC140" s="800"/>
      <c r="AD140" s="800"/>
    </row>
    <row r="141" spans="1:30" ht="15.75" customHeight="1" x14ac:dyDescent="0.25">
      <c r="A141" s="800"/>
      <c r="B141" s="800"/>
      <c r="C141" s="800"/>
      <c r="D141" s="800"/>
      <c r="E141" s="800"/>
      <c r="F141" s="800"/>
      <c r="G141" s="801"/>
      <c r="H141" s="800"/>
      <c r="I141" s="800"/>
      <c r="J141" s="800"/>
      <c r="K141" s="800"/>
      <c r="L141" s="800"/>
      <c r="M141" s="800"/>
      <c r="N141" s="800"/>
      <c r="O141" s="800"/>
      <c r="P141" s="800"/>
      <c r="Q141" s="800"/>
      <c r="R141" s="800"/>
      <c r="S141" s="800"/>
      <c r="T141" s="800"/>
      <c r="U141" s="800"/>
      <c r="V141" s="800"/>
      <c r="W141" s="800"/>
      <c r="X141" s="800"/>
      <c r="Y141" s="800"/>
      <c r="Z141" s="800"/>
      <c r="AA141" s="800"/>
      <c r="AB141" s="800"/>
      <c r="AC141" s="800"/>
      <c r="AD141" s="800"/>
    </row>
    <row r="142" spans="1:30" ht="15.75" customHeight="1" x14ac:dyDescent="0.25">
      <c r="A142" s="800"/>
      <c r="B142" s="800"/>
      <c r="C142" s="800"/>
      <c r="D142" s="800"/>
      <c r="E142" s="800"/>
      <c r="F142" s="800"/>
      <c r="G142" s="801"/>
      <c r="H142" s="800"/>
      <c r="I142" s="800"/>
      <c r="J142" s="800"/>
      <c r="K142" s="800"/>
      <c r="L142" s="800"/>
      <c r="M142" s="800"/>
      <c r="N142" s="800"/>
      <c r="O142" s="800"/>
      <c r="P142" s="800"/>
      <c r="Q142" s="800"/>
      <c r="R142" s="800"/>
      <c r="S142" s="800"/>
      <c r="T142" s="800"/>
      <c r="U142" s="800"/>
      <c r="V142" s="800"/>
      <c r="W142" s="800"/>
      <c r="X142" s="800"/>
      <c r="Y142" s="800"/>
      <c r="Z142" s="800"/>
      <c r="AA142" s="800"/>
      <c r="AB142" s="800"/>
      <c r="AC142" s="800"/>
      <c r="AD142" s="800"/>
    </row>
    <row r="143" spans="1:30" ht="15.75" customHeight="1" x14ac:dyDescent="0.25">
      <c r="A143" s="800"/>
      <c r="B143" s="800"/>
      <c r="C143" s="800"/>
      <c r="D143" s="800"/>
      <c r="E143" s="800"/>
      <c r="F143" s="800"/>
      <c r="G143" s="801"/>
      <c r="H143" s="800"/>
      <c r="I143" s="800"/>
      <c r="J143" s="800"/>
      <c r="K143" s="800"/>
      <c r="L143" s="800"/>
      <c r="M143" s="800"/>
      <c r="N143" s="800"/>
      <c r="O143" s="800"/>
      <c r="P143" s="800"/>
      <c r="Q143" s="800"/>
      <c r="R143" s="800"/>
      <c r="S143" s="800"/>
      <c r="T143" s="800"/>
      <c r="U143" s="800"/>
      <c r="V143" s="800"/>
      <c r="W143" s="800"/>
      <c r="X143" s="800"/>
      <c r="Y143" s="800"/>
      <c r="Z143" s="800"/>
      <c r="AA143" s="800"/>
      <c r="AB143" s="800"/>
      <c r="AC143" s="800"/>
      <c r="AD143" s="800"/>
    </row>
    <row r="144" spans="1:30" ht="15.75" customHeight="1" x14ac:dyDescent="0.25">
      <c r="A144" s="800"/>
      <c r="B144" s="800"/>
      <c r="C144" s="800"/>
      <c r="D144" s="800"/>
      <c r="E144" s="800"/>
      <c r="F144" s="800"/>
      <c r="G144" s="801"/>
      <c r="H144" s="800"/>
      <c r="I144" s="800"/>
      <c r="J144" s="800"/>
      <c r="K144" s="800"/>
      <c r="L144" s="800"/>
      <c r="M144" s="800"/>
      <c r="N144" s="800"/>
      <c r="O144" s="800"/>
      <c r="P144" s="800"/>
      <c r="Q144" s="800"/>
      <c r="R144" s="800"/>
      <c r="S144" s="800"/>
      <c r="T144" s="800"/>
      <c r="U144" s="800"/>
      <c r="V144" s="800"/>
      <c r="W144" s="800"/>
      <c r="X144" s="800"/>
      <c r="Y144" s="800"/>
      <c r="Z144" s="800"/>
      <c r="AA144" s="800"/>
      <c r="AB144" s="800"/>
      <c r="AC144" s="800"/>
      <c r="AD144" s="800"/>
    </row>
    <row r="145" spans="1:30" ht="15.75" customHeight="1" x14ac:dyDescent="0.25">
      <c r="A145" s="800"/>
      <c r="B145" s="800"/>
      <c r="C145" s="800"/>
      <c r="D145" s="800"/>
      <c r="E145" s="800"/>
      <c r="F145" s="800"/>
      <c r="G145" s="801"/>
      <c r="H145" s="800"/>
      <c r="I145" s="800"/>
      <c r="J145" s="800"/>
      <c r="K145" s="800"/>
      <c r="L145" s="800"/>
      <c r="M145" s="800"/>
      <c r="N145" s="800"/>
      <c r="O145" s="800"/>
      <c r="P145" s="800"/>
      <c r="Q145" s="800"/>
      <c r="R145" s="800"/>
      <c r="S145" s="800"/>
      <c r="T145" s="800"/>
      <c r="U145" s="800"/>
      <c r="V145" s="800"/>
      <c r="W145" s="800"/>
      <c r="X145" s="800"/>
      <c r="Y145" s="800"/>
      <c r="Z145" s="800"/>
      <c r="AA145" s="800"/>
      <c r="AB145" s="800"/>
      <c r="AC145" s="800"/>
      <c r="AD145" s="800"/>
    </row>
    <row r="146" spans="1:30" ht="15.75" customHeight="1" x14ac:dyDescent="0.25">
      <c r="A146" s="800"/>
      <c r="B146" s="800"/>
      <c r="C146" s="800"/>
      <c r="D146" s="800"/>
      <c r="E146" s="800"/>
      <c r="F146" s="800"/>
      <c r="G146" s="801"/>
      <c r="H146" s="800"/>
      <c r="I146" s="800"/>
      <c r="J146" s="800"/>
      <c r="K146" s="800"/>
      <c r="L146" s="800"/>
      <c r="M146" s="800"/>
      <c r="N146" s="800"/>
      <c r="O146" s="800"/>
      <c r="P146" s="800"/>
      <c r="Q146" s="800"/>
      <c r="R146" s="800"/>
      <c r="S146" s="800"/>
      <c r="T146" s="800"/>
      <c r="U146" s="800"/>
      <c r="V146" s="800"/>
      <c r="W146" s="800"/>
      <c r="X146" s="800"/>
      <c r="Y146" s="800"/>
      <c r="Z146" s="800"/>
      <c r="AA146" s="800"/>
      <c r="AB146" s="800"/>
      <c r="AC146" s="800"/>
      <c r="AD146" s="800"/>
    </row>
    <row r="147" spans="1:30" ht="15.75" customHeight="1" x14ac:dyDescent="0.25">
      <c r="A147" s="800"/>
      <c r="B147" s="800"/>
      <c r="C147" s="800"/>
      <c r="D147" s="800"/>
      <c r="E147" s="800"/>
      <c r="F147" s="800"/>
      <c r="G147" s="801"/>
      <c r="H147" s="800"/>
      <c r="I147" s="800"/>
      <c r="J147" s="800"/>
      <c r="K147" s="800"/>
      <c r="L147" s="800"/>
      <c r="M147" s="800"/>
      <c r="N147" s="800"/>
      <c r="O147" s="800"/>
      <c r="P147" s="800"/>
      <c r="Q147" s="800"/>
      <c r="R147" s="800"/>
      <c r="S147" s="800"/>
      <c r="T147" s="800"/>
      <c r="U147" s="800"/>
      <c r="V147" s="800"/>
      <c r="W147" s="800"/>
      <c r="X147" s="800"/>
      <c r="Y147" s="800"/>
      <c r="Z147" s="800"/>
      <c r="AA147" s="800"/>
      <c r="AB147" s="800"/>
      <c r="AC147" s="800"/>
      <c r="AD147" s="800"/>
    </row>
    <row r="148" spans="1:30" ht="15.75" customHeight="1" x14ac:dyDescent="0.25">
      <c r="A148" s="800"/>
      <c r="B148" s="800"/>
      <c r="C148" s="800"/>
      <c r="D148" s="800"/>
      <c r="E148" s="800"/>
      <c r="F148" s="800"/>
      <c r="G148" s="801"/>
      <c r="H148" s="800"/>
      <c r="I148" s="800"/>
      <c r="J148" s="800"/>
      <c r="K148" s="800"/>
      <c r="L148" s="800"/>
      <c r="M148" s="800"/>
      <c r="N148" s="800"/>
      <c r="O148" s="800"/>
      <c r="P148" s="800"/>
      <c r="Q148" s="800"/>
      <c r="R148" s="800"/>
      <c r="S148" s="800"/>
      <c r="T148" s="800"/>
      <c r="U148" s="800"/>
      <c r="V148" s="800"/>
      <c r="W148" s="800"/>
      <c r="X148" s="800"/>
      <c r="Y148" s="800"/>
      <c r="Z148" s="800"/>
      <c r="AA148" s="800"/>
      <c r="AB148" s="800"/>
      <c r="AC148" s="800"/>
      <c r="AD148" s="800"/>
    </row>
    <row r="149" spans="1:30" ht="15.75" customHeight="1" x14ac:dyDescent="0.25">
      <c r="A149" s="800"/>
      <c r="B149" s="800"/>
      <c r="C149" s="800"/>
      <c r="D149" s="800"/>
      <c r="E149" s="800"/>
      <c r="F149" s="800"/>
      <c r="G149" s="801"/>
      <c r="H149" s="800"/>
      <c r="I149" s="800"/>
      <c r="J149" s="800"/>
      <c r="K149" s="800"/>
      <c r="L149" s="800"/>
      <c r="M149" s="800"/>
      <c r="N149" s="800"/>
      <c r="O149" s="800"/>
      <c r="P149" s="800"/>
      <c r="Q149" s="800"/>
      <c r="R149" s="800"/>
      <c r="S149" s="800"/>
      <c r="T149" s="800"/>
      <c r="U149" s="800"/>
      <c r="V149" s="800"/>
      <c r="W149" s="800"/>
      <c r="X149" s="800"/>
      <c r="Y149" s="800"/>
      <c r="Z149" s="800"/>
      <c r="AA149" s="800"/>
      <c r="AB149" s="800"/>
      <c r="AC149" s="800"/>
      <c r="AD149" s="800"/>
    </row>
    <row r="150" spans="1:30" ht="15.75" customHeight="1" x14ac:dyDescent="0.25">
      <c r="A150" s="800"/>
      <c r="B150" s="800"/>
      <c r="C150" s="800"/>
      <c r="D150" s="800"/>
      <c r="E150" s="800"/>
      <c r="F150" s="800"/>
      <c r="G150" s="801"/>
      <c r="H150" s="800"/>
      <c r="I150" s="800"/>
      <c r="J150" s="800"/>
      <c r="K150" s="800"/>
      <c r="L150" s="800"/>
      <c r="M150" s="800"/>
      <c r="N150" s="800"/>
      <c r="O150" s="800"/>
      <c r="P150" s="800"/>
      <c r="Q150" s="800"/>
      <c r="R150" s="800"/>
      <c r="S150" s="800"/>
      <c r="T150" s="800"/>
      <c r="U150" s="800"/>
      <c r="V150" s="800"/>
      <c r="W150" s="800"/>
      <c r="X150" s="800"/>
      <c r="Y150" s="800"/>
      <c r="Z150" s="800"/>
      <c r="AA150" s="800"/>
      <c r="AB150" s="800"/>
      <c r="AC150" s="800"/>
      <c r="AD150" s="800"/>
    </row>
    <row r="151" spans="1:30" ht="15.75" customHeight="1" x14ac:dyDescent="0.25">
      <c r="A151" s="800"/>
      <c r="B151" s="800"/>
      <c r="C151" s="800"/>
      <c r="D151" s="800"/>
      <c r="E151" s="800"/>
      <c r="F151" s="800"/>
      <c r="G151" s="801"/>
      <c r="H151" s="800"/>
      <c r="I151" s="800"/>
      <c r="J151" s="800"/>
      <c r="K151" s="800"/>
      <c r="L151" s="800"/>
      <c r="M151" s="800"/>
      <c r="N151" s="800"/>
      <c r="O151" s="800"/>
      <c r="P151" s="800"/>
      <c r="Q151" s="800"/>
      <c r="R151" s="800"/>
      <c r="S151" s="800"/>
      <c r="T151" s="800"/>
      <c r="U151" s="800"/>
      <c r="V151" s="800"/>
      <c r="W151" s="800"/>
      <c r="X151" s="800"/>
      <c r="Y151" s="800"/>
      <c r="Z151" s="800"/>
      <c r="AA151" s="800"/>
      <c r="AB151" s="800"/>
      <c r="AC151" s="800"/>
      <c r="AD151" s="800"/>
    </row>
    <row r="152" spans="1:30" ht="15.75" customHeight="1" x14ac:dyDescent="0.25">
      <c r="A152" s="800"/>
      <c r="B152" s="800"/>
      <c r="C152" s="800"/>
      <c r="D152" s="800"/>
      <c r="E152" s="800"/>
      <c r="F152" s="800"/>
      <c r="G152" s="801"/>
      <c r="H152" s="800"/>
      <c r="I152" s="800"/>
      <c r="J152" s="800"/>
      <c r="K152" s="800"/>
      <c r="L152" s="800"/>
      <c r="M152" s="800"/>
      <c r="N152" s="800"/>
      <c r="O152" s="800"/>
      <c r="P152" s="800"/>
      <c r="Q152" s="800"/>
      <c r="R152" s="800"/>
      <c r="S152" s="800"/>
      <c r="T152" s="800"/>
      <c r="U152" s="800"/>
      <c r="V152" s="800"/>
      <c r="W152" s="800"/>
      <c r="X152" s="800"/>
      <c r="Y152" s="800"/>
      <c r="Z152" s="800"/>
      <c r="AA152" s="800"/>
      <c r="AB152" s="800"/>
      <c r="AC152" s="800"/>
      <c r="AD152" s="800"/>
    </row>
    <row r="153" spans="1:30" ht="15.75" customHeight="1" x14ac:dyDescent="0.25">
      <c r="A153" s="800"/>
      <c r="B153" s="800"/>
      <c r="C153" s="800"/>
      <c r="D153" s="800"/>
      <c r="E153" s="800"/>
      <c r="F153" s="800"/>
      <c r="G153" s="801"/>
      <c r="H153" s="800"/>
      <c r="I153" s="800"/>
      <c r="J153" s="800"/>
      <c r="K153" s="800"/>
      <c r="L153" s="800"/>
      <c r="M153" s="800"/>
      <c r="N153" s="800"/>
      <c r="O153" s="800"/>
      <c r="P153" s="800"/>
      <c r="Q153" s="800"/>
      <c r="R153" s="800"/>
      <c r="S153" s="800"/>
      <c r="T153" s="800"/>
      <c r="U153" s="800"/>
      <c r="V153" s="800"/>
      <c r="W153" s="800"/>
      <c r="X153" s="800"/>
      <c r="Y153" s="800"/>
      <c r="Z153" s="800"/>
      <c r="AA153" s="800"/>
      <c r="AB153" s="800"/>
      <c r="AC153" s="800"/>
      <c r="AD153" s="800"/>
    </row>
    <row r="154" spans="1:30" ht="15.75" customHeight="1" x14ac:dyDescent="0.25">
      <c r="A154" s="800"/>
      <c r="B154" s="800"/>
      <c r="C154" s="800"/>
      <c r="D154" s="800"/>
      <c r="E154" s="800"/>
      <c r="F154" s="800"/>
      <c r="G154" s="801"/>
      <c r="H154" s="800"/>
      <c r="I154" s="800"/>
      <c r="J154" s="800"/>
      <c r="K154" s="800"/>
      <c r="L154" s="800"/>
      <c r="M154" s="800"/>
      <c r="N154" s="800"/>
      <c r="O154" s="800"/>
      <c r="P154" s="800"/>
      <c r="Q154" s="800"/>
      <c r="R154" s="800"/>
      <c r="S154" s="800"/>
      <c r="T154" s="800"/>
      <c r="U154" s="800"/>
      <c r="V154" s="800"/>
      <c r="W154" s="800"/>
      <c r="X154" s="800"/>
      <c r="Y154" s="800"/>
      <c r="Z154" s="800"/>
      <c r="AA154" s="800"/>
      <c r="AB154" s="800"/>
      <c r="AC154" s="800"/>
      <c r="AD154" s="800"/>
    </row>
    <row r="155" spans="1:30" ht="15.75" customHeight="1" x14ac:dyDescent="0.25">
      <c r="A155" s="800"/>
      <c r="B155" s="800"/>
      <c r="C155" s="800"/>
      <c r="D155" s="800"/>
      <c r="E155" s="800"/>
      <c r="F155" s="800"/>
      <c r="G155" s="801"/>
      <c r="H155" s="800"/>
      <c r="I155" s="800"/>
      <c r="J155" s="800"/>
      <c r="K155" s="800"/>
      <c r="L155" s="800"/>
      <c r="M155" s="800"/>
      <c r="N155" s="800"/>
      <c r="O155" s="800"/>
      <c r="P155" s="800"/>
      <c r="Q155" s="800"/>
      <c r="R155" s="800"/>
      <c r="S155" s="800"/>
      <c r="T155" s="800"/>
      <c r="U155" s="800"/>
      <c r="V155" s="800"/>
      <c r="W155" s="800"/>
      <c r="X155" s="800"/>
      <c r="Y155" s="800"/>
      <c r="Z155" s="800"/>
      <c r="AA155" s="800"/>
      <c r="AB155" s="800"/>
      <c r="AC155" s="800"/>
      <c r="AD155" s="800"/>
    </row>
    <row r="156" spans="1:30" ht="15.75" customHeight="1" x14ac:dyDescent="0.25">
      <c r="A156" s="800"/>
      <c r="B156" s="800"/>
      <c r="C156" s="800"/>
      <c r="D156" s="800"/>
      <c r="E156" s="800"/>
      <c r="F156" s="800"/>
      <c r="G156" s="801"/>
      <c r="H156" s="800"/>
      <c r="I156" s="800"/>
      <c r="J156" s="800"/>
      <c r="K156" s="800"/>
      <c r="L156" s="800"/>
      <c r="M156" s="800"/>
      <c r="N156" s="800"/>
      <c r="O156" s="800"/>
      <c r="P156" s="800"/>
      <c r="Q156" s="800"/>
      <c r="R156" s="800"/>
      <c r="S156" s="800"/>
      <c r="T156" s="800"/>
      <c r="U156" s="800"/>
      <c r="V156" s="800"/>
      <c r="W156" s="800"/>
      <c r="X156" s="800"/>
      <c r="Y156" s="800"/>
      <c r="Z156" s="800"/>
      <c r="AA156" s="800"/>
      <c r="AB156" s="800"/>
      <c r="AC156" s="800"/>
      <c r="AD156" s="800"/>
    </row>
    <row r="157" spans="1:30" ht="15.75" customHeight="1" x14ac:dyDescent="0.25">
      <c r="A157" s="800"/>
      <c r="B157" s="800"/>
      <c r="C157" s="800"/>
      <c r="D157" s="800"/>
      <c r="E157" s="800"/>
      <c r="F157" s="800"/>
      <c r="G157" s="801"/>
      <c r="H157" s="800"/>
      <c r="I157" s="800"/>
      <c r="J157" s="800"/>
      <c r="K157" s="800"/>
      <c r="L157" s="800"/>
      <c r="M157" s="800"/>
      <c r="N157" s="800"/>
      <c r="O157" s="800"/>
      <c r="P157" s="800"/>
      <c r="Q157" s="800"/>
      <c r="R157" s="800"/>
      <c r="S157" s="800"/>
      <c r="T157" s="800"/>
      <c r="U157" s="800"/>
      <c r="V157" s="800"/>
      <c r="W157" s="800"/>
      <c r="X157" s="800"/>
      <c r="Y157" s="800"/>
      <c r="Z157" s="800"/>
      <c r="AA157" s="800"/>
      <c r="AB157" s="800"/>
      <c r="AC157" s="800"/>
      <c r="AD157" s="800"/>
    </row>
    <row r="158" spans="1:30" ht="15.75" customHeight="1" x14ac:dyDescent="0.25">
      <c r="A158" s="800"/>
      <c r="B158" s="800"/>
      <c r="C158" s="800"/>
      <c r="D158" s="800"/>
      <c r="E158" s="800"/>
      <c r="F158" s="800"/>
      <c r="G158" s="801"/>
      <c r="H158" s="800"/>
      <c r="I158" s="800"/>
      <c r="J158" s="800"/>
      <c r="K158" s="800"/>
      <c r="L158" s="800"/>
      <c r="M158" s="800"/>
      <c r="N158" s="800"/>
      <c r="O158" s="800"/>
      <c r="P158" s="800"/>
      <c r="Q158" s="800"/>
      <c r="R158" s="800"/>
      <c r="S158" s="800"/>
      <c r="T158" s="800"/>
      <c r="U158" s="800"/>
      <c r="V158" s="800"/>
      <c r="W158" s="800"/>
      <c r="X158" s="800"/>
      <c r="Y158" s="800"/>
      <c r="Z158" s="800"/>
      <c r="AA158" s="800"/>
      <c r="AB158" s="800"/>
      <c r="AC158" s="800"/>
      <c r="AD158" s="800"/>
    </row>
    <row r="159" spans="1:30" ht="15.75" customHeight="1" x14ac:dyDescent="0.25">
      <c r="A159" s="800"/>
      <c r="B159" s="800"/>
      <c r="C159" s="800"/>
      <c r="D159" s="800"/>
      <c r="E159" s="800"/>
      <c r="F159" s="800"/>
      <c r="G159" s="801"/>
      <c r="H159" s="800"/>
      <c r="I159" s="800"/>
      <c r="J159" s="800"/>
      <c r="K159" s="800"/>
      <c r="L159" s="800"/>
      <c r="M159" s="800"/>
      <c r="N159" s="800"/>
      <c r="O159" s="800"/>
      <c r="P159" s="800"/>
      <c r="Q159" s="800"/>
      <c r="R159" s="800"/>
      <c r="S159" s="800"/>
      <c r="T159" s="800"/>
      <c r="U159" s="800"/>
      <c r="V159" s="800"/>
      <c r="W159" s="800"/>
      <c r="X159" s="800"/>
      <c r="Y159" s="800"/>
      <c r="Z159" s="800"/>
      <c r="AA159" s="800"/>
      <c r="AB159" s="800"/>
      <c r="AC159" s="800"/>
      <c r="AD159" s="800"/>
    </row>
    <row r="160" spans="1:30" ht="15.75" customHeight="1" x14ac:dyDescent="0.25">
      <c r="A160" s="800"/>
      <c r="B160" s="800"/>
      <c r="C160" s="800"/>
      <c r="D160" s="800"/>
      <c r="E160" s="800"/>
      <c r="F160" s="800"/>
      <c r="G160" s="801"/>
      <c r="H160" s="800"/>
      <c r="I160" s="800"/>
      <c r="J160" s="800"/>
      <c r="K160" s="800"/>
      <c r="L160" s="800"/>
      <c r="M160" s="800"/>
      <c r="N160" s="800"/>
      <c r="O160" s="800"/>
      <c r="P160" s="800"/>
      <c r="Q160" s="800"/>
      <c r="R160" s="800"/>
      <c r="S160" s="800"/>
      <c r="T160" s="800"/>
      <c r="U160" s="800"/>
      <c r="V160" s="800"/>
      <c r="W160" s="800"/>
      <c r="X160" s="800"/>
      <c r="Y160" s="800"/>
      <c r="Z160" s="800"/>
      <c r="AA160" s="800"/>
      <c r="AB160" s="800"/>
      <c r="AC160" s="800"/>
      <c r="AD160" s="800"/>
    </row>
    <row r="161" spans="1:30" ht="15.75" customHeight="1" x14ac:dyDescent="0.25">
      <c r="A161" s="800"/>
      <c r="B161" s="800"/>
      <c r="C161" s="800"/>
      <c r="D161" s="800"/>
      <c r="E161" s="800"/>
      <c r="F161" s="800"/>
      <c r="G161" s="801"/>
      <c r="H161" s="800"/>
      <c r="I161" s="800"/>
      <c r="J161" s="800"/>
      <c r="K161" s="800"/>
      <c r="L161" s="800"/>
      <c r="M161" s="800"/>
      <c r="N161" s="800"/>
      <c r="O161" s="800"/>
      <c r="P161" s="800"/>
      <c r="Q161" s="800"/>
      <c r="R161" s="800"/>
      <c r="S161" s="800"/>
      <c r="T161" s="800"/>
      <c r="U161" s="800"/>
      <c r="V161" s="800"/>
      <c r="W161" s="800"/>
      <c r="X161" s="800"/>
      <c r="Y161" s="800"/>
      <c r="Z161" s="800"/>
      <c r="AA161" s="800"/>
      <c r="AB161" s="800"/>
      <c r="AC161" s="800"/>
      <c r="AD161" s="800"/>
    </row>
    <row r="162" spans="1:30" ht="15.75" customHeight="1" x14ac:dyDescent="0.25">
      <c r="A162" s="800"/>
      <c r="B162" s="800"/>
      <c r="C162" s="800"/>
      <c r="D162" s="800"/>
      <c r="E162" s="800"/>
      <c r="F162" s="800"/>
      <c r="G162" s="801"/>
      <c r="H162" s="800"/>
      <c r="I162" s="800"/>
      <c r="J162" s="800"/>
      <c r="K162" s="800"/>
      <c r="L162" s="800"/>
      <c r="M162" s="800"/>
      <c r="N162" s="800"/>
      <c r="O162" s="800"/>
      <c r="P162" s="800"/>
      <c r="Q162" s="800"/>
      <c r="R162" s="800"/>
      <c r="S162" s="800"/>
      <c r="T162" s="800"/>
      <c r="U162" s="800"/>
      <c r="V162" s="800"/>
      <c r="W162" s="800"/>
      <c r="X162" s="800"/>
      <c r="Y162" s="800"/>
      <c r="Z162" s="800"/>
      <c r="AA162" s="800"/>
      <c r="AB162" s="800"/>
      <c r="AC162" s="800"/>
      <c r="AD162" s="800"/>
    </row>
    <row r="163" spans="1:30" ht="15.75" customHeight="1" x14ac:dyDescent="0.25">
      <c r="A163" s="800"/>
      <c r="B163" s="800"/>
      <c r="C163" s="800"/>
      <c r="D163" s="800"/>
      <c r="E163" s="800"/>
      <c r="F163" s="800"/>
      <c r="G163" s="801"/>
      <c r="H163" s="800"/>
      <c r="I163" s="800"/>
      <c r="J163" s="800"/>
      <c r="K163" s="800"/>
      <c r="L163" s="800"/>
      <c r="M163" s="800"/>
      <c r="N163" s="800"/>
      <c r="O163" s="800"/>
      <c r="P163" s="800"/>
      <c r="Q163" s="800"/>
      <c r="R163" s="800"/>
      <c r="S163" s="800"/>
      <c r="T163" s="800"/>
      <c r="U163" s="800"/>
      <c r="V163" s="800"/>
      <c r="W163" s="800"/>
      <c r="X163" s="800"/>
      <c r="Y163" s="800"/>
      <c r="Z163" s="800"/>
      <c r="AA163" s="800"/>
      <c r="AB163" s="800"/>
      <c r="AC163" s="800"/>
      <c r="AD163" s="800"/>
    </row>
    <row r="164" spans="1:30" ht="15.75" customHeight="1" x14ac:dyDescent="0.25">
      <c r="A164" s="800"/>
      <c r="B164" s="800"/>
      <c r="C164" s="800"/>
      <c r="D164" s="800"/>
      <c r="E164" s="800"/>
      <c r="F164" s="800"/>
      <c r="G164" s="801"/>
      <c r="H164" s="800"/>
      <c r="I164" s="800"/>
      <c r="J164" s="800"/>
      <c r="K164" s="800"/>
      <c r="L164" s="800"/>
      <c r="M164" s="800"/>
      <c r="N164" s="800"/>
      <c r="O164" s="800"/>
      <c r="P164" s="800"/>
      <c r="Q164" s="800"/>
      <c r="R164" s="800"/>
      <c r="S164" s="800"/>
      <c r="T164" s="800"/>
      <c r="U164" s="800"/>
      <c r="V164" s="800"/>
      <c r="W164" s="800"/>
      <c r="X164" s="800"/>
      <c r="Y164" s="800"/>
      <c r="Z164" s="800"/>
      <c r="AA164" s="800"/>
      <c r="AB164" s="800"/>
      <c r="AC164" s="800"/>
      <c r="AD164" s="800"/>
    </row>
    <row r="165" spans="1:30" ht="15.75" customHeight="1" x14ac:dyDescent="0.25">
      <c r="A165" s="800"/>
      <c r="B165" s="800"/>
      <c r="C165" s="800"/>
      <c r="D165" s="800"/>
      <c r="E165" s="800"/>
      <c r="F165" s="800"/>
      <c r="G165" s="801"/>
      <c r="H165" s="800"/>
      <c r="I165" s="800"/>
      <c r="J165" s="800"/>
      <c r="K165" s="800"/>
      <c r="L165" s="800"/>
      <c r="M165" s="800"/>
      <c r="N165" s="800"/>
      <c r="O165" s="800"/>
      <c r="P165" s="800"/>
      <c r="Q165" s="800"/>
      <c r="R165" s="800"/>
      <c r="S165" s="800"/>
      <c r="T165" s="800"/>
      <c r="U165" s="800"/>
      <c r="V165" s="800"/>
      <c r="W165" s="800"/>
      <c r="X165" s="800"/>
      <c r="Y165" s="800"/>
      <c r="Z165" s="800"/>
      <c r="AA165" s="800"/>
      <c r="AB165" s="800"/>
      <c r="AC165" s="800"/>
      <c r="AD165" s="800"/>
    </row>
    <row r="166" spans="1:30" ht="15.75" customHeight="1" x14ac:dyDescent="0.25">
      <c r="A166" s="800"/>
      <c r="B166" s="800"/>
      <c r="C166" s="800"/>
      <c r="D166" s="800"/>
      <c r="E166" s="800"/>
      <c r="F166" s="800"/>
      <c r="G166" s="801"/>
      <c r="H166" s="800"/>
      <c r="I166" s="800"/>
      <c r="J166" s="800"/>
      <c r="K166" s="800"/>
      <c r="L166" s="800"/>
      <c r="M166" s="800"/>
      <c r="N166" s="800"/>
      <c r="O166" s="800"/>
      <c r="P166" s="800"/>
      <c r="Q166" s="800"/>
      <c r="R166" s="800"/>
      <c r="S166" s="800"/>
      <c r="T166" s="800"/>
      <c r="U166" s="800"/>
      <c r="V166" s="800"/>
      <c r="W166" s="800"/>
      <c r="X166" s="800"/>
      <c r="Y166" s="800"/>
      <c r="Z166" s="800"/>
      <c r="AA166" s="800"/>
      <c r="AB166" s="800"/>
      <c r="AC166" s="800"/>
      <c r="AD166" s="800"/>
    </row>
    <row r="167" spans="1:30" ht="15.75" customHeight="1" x14ac:dyDescent="0.25">
      <c r="A167" s="800"/>
      <c r="B167" s="800"/>
      <c r="C167" s="800"/>
      <c r="D167" s="800"/>
      <c r="E167" s="800"/>
      <c r="F167" s="800"/>
      <c r="G167" s="801"/>
      <c r="H167" s="800"/>
      <c r="I167" s="800"/>
      <c r="J167" s="800"/>
      <c r="K167" s="800"/>
      <c r="L167" s="800"/>
      <c r="M167" s="800"/>
      <c r="N167" s="800"/>
      <c r="O167" s="800"/>
      <c r="P167" s="800"/>
      <c r="Q167" s="800"/>
      <c r="R167" s="800"/>
      <c r="S167" s="800"/>
      <c r="T167" s="800"/>
      <c r="U167" s="800"/>
      <c r="V167" s="800"/>
      <c r="W167" s="800"/>
      <c r="X167" s="800"/>
      <c r="Y167" s="800"/>
      <c r="Z167" s="800"/>
      <c r="AA167" s="800"/>
      <c r="AB167" s="800"/>
      <c r="AC167" s="800"/>
      <c r="AD167" s="800"/>
    </row>
    <row r="168" spans="1:30" ht="15.75" customHeight="1" x14ac:dyDescent="0.25">
      <c r="A168" s="800"/>
      <c r="B168" s="800"/>
      <c r="C168" s="800"/>
      <c r="D168" s="800"/>
      <c r="E168" s="800"/>
      <c r="F168" s="800"/>
      <c r="G168" s="801"/>
      <c r="H168" s="800"/>
      <c r="I168" s="800"/>
      <c r="J168" s="800"/>
      <c r="K168" s="800"/>
      <c r="L168" s="800"/>
      <c r="M168" s="800"/>
      <c r="N168" s="800"/>
      <c r="O168" s="800"/>
      <c r="P168" s="800"/>
      <c r="Q168" s="800"/>
      <c r="R168" s="800"/>
      <c r="S168" s="800"/>
      <c r="T168" s="800"/>
      <c r="U168" s="800"/>
      <c r="V168" s="800"/>
      <c r="W168" s="800"/>
      <c r="X168" s="800"/>
      <c r="Y168" s="800"/>
      <c r="Z168" s="800"/>
      <c r="AA168" s="800"/>
      <c r="AB168" s="800"/>
      <c r="AC168" s="800"/>
      <c r="AD168" s="800"/>
    </row>
    <row r="169" spans="1:30" ht="15.75" customHeight="1" x14ac:dyDescent="0.25">
      <c r="A169" s="800"/>
      <c r="B169" s="800"/>
      <c r="C169" s="800"/>
      <c r="D169" s="800"/>
      <c r="E169" s="800"/>
      <c r="F169" s="800"/>
      <c r="G169" s="801"/>
      <c r="H169" s="800"/>
      <c r="I169" s="800"/>
      <c r="J169" s="800"/>
      <c r="K169" s="800"/>
      <c r="L169" s="800"/>
      <c r="M169" s="800"/>
      <c r="N169" s="800"/>
      <c r="O169" s="800"/>
      <c r="P169" s="800"/>
      <c r="Q169" s="800"/>
      <c r="R169" s="800"/>
      <c r="S169" s="800"/>
      <c r="T169" s="800"/>
      <c r="U169" s="800"/>
      <c r="V169" s="800"/>
      <c r="W169" s="800"/>
      <c r="X169" s="800"/>
      <c r="Y169" s="800"/>
      <c r="Z169" s="800"/>
      <c r="AA169" s="800"/>
      <c r="AB169" s="800"/>
      <c r="AC169" s="800"/>
      <c r="AD169" s="800"/>
    </row>
    <row r="170" spans="1:30" ht="15.75" customHeight="1" x14ac:dyDescent="0.25">
      <c r="A170" s="800"/>
      <c r="B170" s="800"/>
      <c r="C170" s="800"/>
      <c r="D170" s="800"/>
      <c r="E170" s="800"/>
      <c r="F170" s="800"/>
      <c r="G170" s="801"/>
      <c r="H170" s="800"/>
      <c r="I170" s="800"/>
      <c r="J170" s="800"/>
      <c r="K170" s="800"/>
      <c r="L170" s="800"/>
      <c r="M170" s="800"/>
      <c r="N170" s="800"/>
      <c r="O170" s="800"/>
      <c r="P170" s="800"/>
      <c r="Q170" s="800"/>
      <c r="R170" s="800"/>
      <c r="S170" s="800"/>
      <c r="T170" s="800"/>
      <c r="U170" s="800"/>
      <c r="V170" s="800"/>
      <c r="W170" s="800"/>
      <c r="X170" s="800"/>
      <c r="Y170" s="800"/>
      <c r="Z170" s="800"/>
      <c r="AA170" s="800"/>
      <c r="AB170" s="800"/>
      <c r="AC170" s="800"/>
      <c r="AD170" s="800"/>
    </row>
    <row r="171" spans="1:30" ht="15.75" customHeight="1" x14ac:dyDescent="0.25">
      <c r="A171" s="800"/>
      <c r="B171" s="800"/>
      <c r="C171" s="800"/>
      <c r="D171" s="800"/>
      <c r="E171" s="800"/>
      <c r="F171" s="800"/>
      <c r="G171" s="801"/>
      <c r="H171" s="800"/>
      <c r="I171" s="800"/>
      <c r="J171" s="800"/>
      <c r="K171" s="800"/>
      <c r="L171" s="800"/>
      <c r="M171" s="800"/>
      <c r="N171" s="800"/>
      <c r="O171" s="800"/>
      <c r="P171" s="800"/>
      <c r="Q171" s="800"/>
      <c r="R171" s="800"/>
      <c r="S171" s="800"/>
      <c r="T171" s="800"/>
      <c r="U171" s="800"/>
      <c r="V171" s="800"/>
      <c r="W171" s="800"/>
      <c r="X171" s="800"/>
      <c r="Y171" s="800"/>
      <c r="Z171" s="800"/>
      <c r="AA171" s="800"/>
      <c r="AB171" s="800"/>
      <c r="AC171" s="800"/>
      <c r="AD171" s="800"/>
    </row>
    <row r="172" spans="1:30" ht="15.75" customHeight="1" x14ac:dyDescent="0.25">
      <c r="A172" s="800"/>
      <c r="B172" s="800"/>
      <c r="C172" s="800"/>
      <c r="D172" s="800"/>
      <c r="E172" s="800"/>
      <c r="F172" s="800"/>
      <c r="G172" s="801"/>
      <c r="H172" s="800"/>
      <c r="I172" s="800"/>
      <c r="J172" s="800"/>
      <c r="K172" s="800"/>
      <c r="L172" s="800"/>
      <c r="M172" s="800"/>
      <c r="N172" s="800"/>
      <c r="O172" s="800"/>
      <c r="P172" s="800"/>
      <c r="Q172" s="800"/>
      <c r="R172" s="800"/>
      <c r="S172" s="800"/>
      <c r="T172" s="800"/>
      <c r="U172" s="800"/>
      <c r="V172" s="800"/>
      <c r="W172" s="800"/>
      <c r="X172" s="800"/>
      <c r="Y172" s="800"/>
      <c r="Z172" s="800"/>
      <c r="AA172" s="800"/>
      <c r="AB172" s="800"/>
      <c r="AC172" s="800"/>
      <c r="AD172" s="800"/>
    </row>
    <row r="173" spans="1:30" ht="15.75" customHeight="1" x14ac:dyDescent="0.25">
      <c r="A173" s="800"/>
      <c r="B173" s="800"/>
      <c r="C173" s="800"/>
      <c r="D173" s="800"/>
      <c r="E173" s="800"/>
      <c r="F173" s="800"/>
      <c r="G173" s="801"/>
      <c r="H173" s="800"/>
      <c r="I173" s="800"/>
      <c r="J173" s="800"/>
      <c r="K173" s="800"/>
      <c r="L173" s="800"/>
      <c r="M173" s="800"/>
      <c r="N173" s="800"/>
      <c r="O173" s="800"/>
      <c r="P173" s="800"/>
      <c r="Q173" s="800"/>
      <c r="R173" s="800"/>
      <c r="S173" s="800"/>
      <c r="T173" s="800"/>
      <c r="U173" s="800"/>
      <c r="V173" s="800"/>
      <c r="W173" s="800"/>
      <c r="X173" s="800"/>
      <c r="Y173" s="800"/>
      <c r="Z173" s="800"/>
      <c r="AA173" s="800"/>
      <c r="AB173" s="800"/>
      <c r="AC173" s="800"/>
      <c r="AD173" s="800"/>
    </row>
    <row r="174" spans="1:30" ht="15.75" customHeight="1" x14ac:dyDescent="0.25">
      <c r="A174" s="800"/>
      <c r="B174" s="800"/>
      <c r="C174" s="800"/>
      <c r="D174" s="800"/>
      <c r="E174" s="800"/>
      <c r="F174" s="800"/>
      <c r="G174" s="801"/>
      <c r="H174" s="800"/>
      <c r="I174" s="800"/>
      <c r="J174" s="800"/>
      <c r="K174" s="800"/>
      <c r="L174" s="800"/>
      <c r="M174" s="800"/>
      <c r="N174" s="800"/>
      <c r="O174" s="800"/>
      <c r="P174" s="800"/>
      <c r="Q174" s="800"/>
      <c r="R174" s="800"/>
      <c r="S174" s="800"/>
      <c r="T174" s="800"/>
      <c r="U174" s="800"/>
      <c r="V174" s="800"/>
      <c r="W174" s="800"/>
      <c r="X174" s="800"/>
      <c r="Y174" s="800"/>
      <c r="Z174" s="800"/>
      <c r="AA174" s="800"/>
      <c r="AB174" s="800"/>
      <c r="AC174" s="800"/>
      <c r="AD174" s="800"/>
    </row>
    <row r="175" spans="1:30" ht="15.75" customHeight="1" x14ac:dyDescent="0.25">
      <c r="A175" s="800"/>
      <c r="B175" s="800"/>
      <c r="C175" s="800"/>
      <c r="D175" s="800"/>
      <c r="E175" s="800"/>
      <c r="F175" s="800"/>
      <c r="G175" s="801"/>
      <c r="H175" s="800"/>
      <c r="I175" s="800"/>
      <c r="J175" s="800"/>
      <c r="K175" s="800"/>
      <c r="L175" s="800"/>
      <c r="M175" s="800"/>
      <c r="N175" s="800"/>
      <c r="O175" s="800"/>
      <c r="P175" s="800"/>
      <c r="Q175" s="800"/>
      <c r="R175" s="800"/>
      <c r="S175" s="800"/>
      <c r="T175" s="800"/>
      <c r="U175" s="800"/>
      <c r="V175" s="800"/>
      <c r="W175" s="800"/>
      <c r="X175" s="800"/>
      <c r="Y175" s="800"/>
      <c r="Z175" s="800"/>
      <c r="AA175" s="800"/>
      <c r="AB175" s="800"/>
      <c r="AC175" s="800"/>
      <c r="AD175" s="800"/>
    </row>
    <row r="176" spans="1:30" ht="15.75" customHeight="1" x14ac:dyDescent="0.25">
      <c r="A176" s="800"/>
      <c r="B176" s="800"/>
      <c r="C176" s="800"/>
      <c r="D176" s="800"/>
      <c r="E176" s="800"/>
      <c r="F176" s="800"/>
      <c r="G176" s="801"/>
      <c r="H176" s="800"/>
      <c r="I176" s="800"/>
      <c r="J176" s="800"/>
      <c r="K176" s="800"/>
      <c r="L176" s="800"/>
      <c r="M176" s="800"/>
      <c r="N176" s="800"/>
      <c r="O176" s="800"/>
      <c r="P176" s="800"/>
      <c r="Q176" s="800"/>
      <c r="R176" s="800"/>
      <c r="S176" s="800"/>
      <c r="T176" s="800"/>
      <c r="U176" s="800"/>
      <c r="V176" s="800"/>
      <c r="W176" s="800"/>
      <c r="X176" s="800"/>
      <c r="Y176" s="800"/>
      <c r="Z176" s="800"/>
      <c r="AA176" s="800"/>
      <c r="AB176" s="800"/>
      <c r="AC176" s="800"/>
      <c r="AD176" s="800"/>
    </row>
    <row r="177" spans="1:30" ht="15.75" customHeight="1" x14ac:dyDescent="0.25">
      <c r="A177" s="800"/>
      <c r="B177" s="800"/>
      <c r="C177" s="800"/>
      <c r="D177" s="800"/>
      <c r="E177" s="800"/>
      <c r="F177" s="800"/>
      <c r="G177" s="801"/>
      <c r="H177" s="800"/>
      <c r="I177" s="800"/>
      <c r="J177" s="800"/>
      <c r="K177" s="800"/>
      <c r="L177" s="800"/>
      <c r="M177" s="800"/>
      <c r="N177" s="800"/>
      <c r="O177" s="800"/>
      <c r="P177" s="800"/>
      <c r="Q177" s="800"/>
      <c r="R177" s="800"/>
      <c r="S177" s="800"/>
      <c r="T177" s="800"/>
      <c r="U177" s="800"/>
      <c r="V177" s="800"/>
      <c r="W177" s="800"/>
      <c r="X177" s="800"/>
      <c r="Y177" s="800"/>
      <c r="Z177" s="800"/>
      <c r="AA177" s="800"/>
      <c r="AB177" s="800"/>
      <c r="AC177" s="800"/>
      <c r="AD177" s="800"/>
    </row>
    <row r="178" spans="1:30" ht="15.75" customHeight="1" x14ac:dyDescent="0.25">
      <c r="A178" s="800"/>
      <c r="B178" s="800"/>
      <c r="C178" s="800"/>
      <c r="D178" s="800"/>
      <c r="E178" s="800"/>
      <c r="F178" s="800"/>
      <c r="G178" s="801"/>
      <c r="H178" s="800"/>
      <c r="I178" s="800"/>
      <c r="J178" s="800"/>
      <c r="K178" s="800"/>
      <c r="L178" s="800"/>
      <c r="M178" s="800"/>
      <c r="N178" s="800"/>
      <c r="O178" s="800"/>
      <c r="P178" s="800"/>
      <c r="Q178" s="800"/>
      <c r="R178" s="800"/>
      <c r="S178" s="800"/>
      <c r="T178" s="800"/>
      <c r="U178" s="800"/>
      <c r="V178" s="800"/>
      <c r="W178" s="800"/>
      <c r="X178" s="800"/>
      <c r="Y178" s="800"/>
      <c r="Z178" s="800"/>
      <c r="AA178" s="800"/>
      <c r="AB178" s="800"/>
      <c r="AC178" s="800"/>
      <c r="AD178" s="800"/>
    </row>
    <row r="179" spans="1:30" ht="15.75" customHeight="1" x14ac:dyDescent="0.25">
      <c r="A179" s="800"/>
      <c r="B179" s="800"/>
      <c r="C179" s="800"/>
      <c r="D179" s="800"/>
      <c r="E179" s="800"/>
      <c r="F179" s="800"/>
      <c r="G179" s="801"/>
      <c r="H179" s="800"/>
      <c r="I179" s="800"/>
      <c r="J179" s="800"/>
      <c r="K179" s="800"/>
      <c r="L179" s="800"/>
      <c r="M179" s="800"/>
      <c r="N179" s="800"/>
      <c r="O179" s="800"/>
      <c r="P179" s="800"/>
      <c r="Q179" s="800"/>
      <c r="R179" s="800"/>
      <c r="S179" s="800"/>
      <c r="T179" s="800"/>
      <c r="U179" s="800"/>
      <c r="V179" s="800"/>
      <c r="W179" s="800"/>
      <c r="X179" s="800"/>
      <c r="Y179" s="800"/>
      <c r="Z179" s="800"/>
      <c r="AA179" s="800"/>
      <c r="AB179" s="800"/>
      <c r="AC179" s="800"/>
      <c r="AD179" s="800"/>
    </row>
    <row r="180" spans="1:30" ht="15.75" customHeight="1" x14ac:dyDescent="0.25">
      <c r="A180" s="800"/>
      <c r="B180" s="800"/>
      <c r="C180" s="800"/>
      <c r="D180" s="800"/>
      <c r="E180" s="800"/>
      <c r="F180" s="800"/>
      <c r="G180" s="801"/>
      <c r="H180" s="800"/>
      <c r="I180" s="800"/>
      <c r="J180" s="800"/>
      <c r="K180" s="800"/>
      <c r="L180" s="800"/>
      <c r="M180" s="800"/>
      <c r="N180" s="800"/>
      <c r="O180" s="800"/>
      <c r="P180" s="800"/>
      <c r="Q180" s="800"/>
      <c r="R180" s="800"/>
      <c r="S180" s="800"/>
      <c r="T180" s="800"/>
      <c r="U180" s="800"/>
      <c r="V180" s="800"/>
      <c r="W180" s="800"/>
      <c r="X180" s="800"/>
      <c r="Y180" s="800"/>
      <c r="Z180" s="800"/>
      <c r="AA180" s="800"/>
      <c r="AB180" s="800"/>
      <c r="AC180" s="800"/>
      <c r="AD180" s="800"/>
    </row>
    <row r="181" spans="1:30" ht="15.75" customHeight="1" x14ac:dyDescent="0.25">
      <c r="A181" s="800"/>
      <c r="B181" s="800"/>
      <c r="C181" s="800"/>
      <c r="D181" s="800"/>
      <c r="E181" s="800"/>
      <c r="F181" s="800"/>
      <c r="G181" s="801"/>
      <c r="H181" s="800"/>
      <c r="I181" s="800"/>
      <c r="J181" s="800"/>
      <c r="K181" s="800"/>
      <c r="L181" s="800"/>
      <c r="M181" s="800"/>
      <c r="N181" s="800"/>
      <c r="O181" s="800"/>
      <c r="P181" s="800"/>
      <c r="Q181" s="800"/>
      <c r="R181" s="800"/>
      <c r="S181" s="800"/>
      <c r="T181" s="800"/>
      <c r="U181" s="800"/>
      <c r="V181" s="800"/>
      <c r="W181" s="800"/>
      <c r="X181" s="800"/>
      <c r="Y181" s="800"/>
      <c r="Z181" s="800"/>
      <c r="AA181" s="800"/>
      <c r="AB181" s="800"/>
      <c r="AC181" s="800"/>
      <c r="AD181" s="800"/>
    </row>
    <row r="182" spans="1:30" ht="15.75" customHeight="1" x14ac:dyDescent="0.25">
      <c r="A182" s="800"/>
      <c r="B182" s="800"/>
      <c r="C182" s="800"/>
      <c r="D182" s="800"/>
      <c r="E182" s="800"/>
      <c r="F182" s="800"/>
      <c r="G182" s="801"/>
      <c r="H182" s="800"/>
      <c r="I182" s="800"/>
      <c r="J182" s="800"/>
      <c r="K182" s="800"/>
      <c r="L182" s="800"/>
      <c r="M182" s="800"/>
      <c r="N182" s="800"/>
      <c r="O182" s="800"/>
      <c r="P182" s="800"/>
      <c r="Q182" s="800"/>
      <c r="R182" s="800"/>
      <c r="S182" s="800"/>
      <c r="T182" s="800"/>
      <c r="U182" s="800"/>
      <c r="V182" s="800"/>
      <c r="W182" s="800"/>
      <c r="X182" s="800"/>
      <c r="Y182" s="800"/>
      <c r="Z182" s="800"/>
      <c r="AA182" s="800"/>
      <c r="AB182" s="800"/>
      <c r="AC182" s="800"/>
      <c r="AD182" s="800"/>
    </row>
    <row r="183" spans="1:30" ht="15.75" customHeight="1" x14ac:dyDescent="0.25">
      <c r="A183" s="800"/>
      <c r="B183" s="800"/>
      <c r="C183" s="800"/>
      <c r="D183" s="800"/>
      <c r="E183" s="800"/>
      <c r="F183" s="800"/>
      <c r="G183" s="801"/>
      <c r="H183" s="800"/>
      <c r="I183" s="800"/>
      <c r="J183" s="800"/>
      <c r="K183" s="800"/>
      <c r="L183" s="800"/>
      <c r="M183" s="800"/>
      <c r="N183" s="800"/>
      <c r="O183" s="800"/>
      <c r="P183" s="800"/>
      <c r="Q183" s="800"/>
      <c r="R183" s="800"/>
      <c r="S183" s="800"/>
      <c r="T183" s="800"/>
      <c r="U183" s="800"/>
      <c r="V183" s="800"/>
      <c r="W183" s="800"/>
      <c r="X183" s="800"/>
      <c r="Y183" s="800"/>
      <c r="Z183" s="800"/>
      <c r="AA183" s="800"/>
      <c r="AB183" s="800"/>
      <c r="AC183" s="800"/>
      <c r="AD183" s="800"/>
    </row>
    <row r="184" spans="1:30" ht="15.75" customHeight="1" x14ac:dyDescent="0.25">
      <c r="A184" s="800"/>
      <c r="B184" s="800"/>
      <c r="C184" s="800"/>
      <c r="D184" s="800"/>
      <c r="E184" s="800"/>
      <c r="F184" s="800"/>
      <c r="G184" s="801"/>
      <c r="H184" s="800"/>
      <c r="I184" s="800"/>
      <c r="J184" s="800"/>
      <c r="K184" s="800"/>
      <c r="L184" s="800"/>
      <c r="M184" s="800"/>
      <c r="N184" s="800"/>
      <c r="O184" s="800"/>
      <c r="P184" s="800"/>
      <c r="Q184" s="800"/>
      <c r="R184" s="800"/>
      <c r="S184" s="800"/>
      <c r="T184" s="800"/>
      <c r="U184" s="800"/>
      <c r="V184" s="800"/>
      <c r="W184" s="800"/>
      <c r="X184" s="800"/>
      <c r="Y184" s="800"/>
      <c r="Z184" s="800"/>
      <c r="AA184" s="800"/>
      <c r="AB184" s="800"/>
      <c r="AC184" s="800"/>
      <c r="AD184" s="800"/>
    </row>
    <row r="185" spans="1:30" ht="15.75" customHeight="1" x14ac:dyDescent="0.25">
      <c r="A185" s="800"/>
      <c r="B185" s="800"/>
      <c r="C185" s="800"/>
      <c r="D185" s="800"/>
      <c r="E185" s="800"/>
      <c r="F185" s="800"/>
      <c r="G185" s="801"/>
      <c r="H185" s="800"/>
      <c r="I185" s="800"/>
      <c r="J185" s="800"/>
      <c r="K185" s="800"/>
      <c r="L185" s="800"/>
      <c r="M185" s="800"/>
      <c r="N185" s="800"/>
      <c r="O185" s="800"/>
      <c r="P185" s="800"/>
      <c r="Q185" s="800"/>
      <c r="R185" s="800"/>
      <c r="S185" s="800"/>
      <c r="T185" s="800"/>
      <c r="U185" s="800"/>
      <c r="V185" s="800"/>
      <c r="W185" s="800"/>
      <c r="X185" s="800"/>
      <c r="Y185" s="800"/>
      <c r="Z185" s="800"/>
      <c r="AA185" s="800"/>
      <c r="AB185" s="800"/>
      <c r="AC185" s="800"/>
      <c r="AD185" s="800"/>
    </row>
    <row r="186" spans="1:30" ht="15.75" customHeight="1" x14ac:dyDescent="0.25">
      <c r="A186" s="800"/>
      <c r="B186" s="800"/>
      <c r="C186" s="800"/>
      <c r="D186" s="800"/>
      <c r="E186" s="800"/>
      <c r="F186" s="800"/>
      <c r="G186" s="801"/>
      <c r="H186" s="800"/>
      <c r="I186" s="800"/>
      <c r="J186" s="800"/>
      <c r="K186" s="800"/>
      <c r="L186" s="800"/>
      <c r="M186" s="800"/>
      <c r="N186" s="800"/>
      <c r="O186" s="800"/>
      <c r="P186" s="800"/>
      <c r="Q186" s="800"/>
      <c r="R186" s="800"/>
      <c r="S186" s="800"/>
      <c r="T186" s="800"/>
      <c r="U186" s="800"/>
      <c r="V186" s="800"/>
      <c r="W186" s="800"/>
      <c r="X186" s="800"/>
      <c r="Y186" s="800"/>
      <c r="Z186" s="800"/>
      <c r="AA186" s="800"/>
      <c r="AB186" s="800"/>
      <c r="AC186" s="800"/>
      <c r="AD186" s="800"/>
    </row>
    <row r="187" spans="1:30" ht="15.75" customHeight="1" x14ac:dyDescent="0.25">
      <c r="A187" s="800"/>
      <c r="B187" s="800"/>
      <c r="C187" s="800"/>
      <c r="D187" s="800"/>
      <c r="E187" s="800"/>
      <c r="F187" s="800"/>
      <c r="G187" s="801"/>
      <c r="H187" s="800"/>
      <c r="I187" s="800"/>
      <c r="J187" s="800"/>
      <c r="K187" s="800"/>
      <c r="L187" s="800"/>
      <c r="M187" s="800"/>
      <c r="N187" s="800"/>
      <c r="O187" s="800"/>
      <c r="P187" s="800"/>
      <c r="Q187" s="800"/>
      <c r="R187" s="800"/>
      <c r="S187" s="800"/>
      <c r="T187" s="800"/>
      <c r="U187" s="800"/>
      <c r="V187" s="800"/>
      <c r="W187" s="800"/>
      <c r="X187" s="800"/>
      <c r="Y187" s="800"/>
      <c r="Z187" s="800"/>
      <c r="AA187" s="800"/>
      <c r="AB187" s="800"/>
      <c r="AC187" s="800"/>
      <c r="AD187" s="800"/>
    </row>
    <row r="188" spans="1:30" ht="15.75" customHeight="1" x14ac:dyDescent="0.25">
      <c r="A188" s="800"/>
      <c r="B188" s="800"/>
      <c r="C188" s="800"/>
      <c r="D188" s="800"/>
      <c r="E188" s="800"/>
      <c r="F188" s="800"/>
      <c r="G188" s="801"/>
      <c r="H188" s="800"/>
      <c r="I188" s="800"/>
      <c r="J188" s="800"/>
      <c r="K188" s="800"/>
      <c r="L188" s="800"/>
      <c r="M188" s="800"/>
      <c r="N188" s="800"/>
      <c r="O188" s="800"/>
      <c r="P188" s="800"/>
      <c r="Q188" s="800"/>
      <c r="R188" s="800"/>
      <c r="S188" s="800"/>
      <c r="T188" s="800"/>
      <c r="U188" s="800"/>
      <c r="V188" s="800"/>
      <c r="W188" s="800"/>
      <c r="X188" s="800"/>
      <c r="Y188" s="800"/>
      <c r="Z188" s="800"/>
      <c r="AA188" s="800"/>
      <c r="AB188" s="800"/>
      <c r="AC188" s="800"/>
      <c r="AD188" s="800"/>
    </row>
    <row r="189" spans="1:30" ht="15.75" customHeight="1" x14ac:dyDescent="0.25">
      <c r="A189" s="800"/>
      <c r="B189" s="800"/>
      <c r="C189" s="800"/>
      <c r="D189" s="800"/>
      <c r="E189" s="800"/>
      <c r="F189" s="800"/>
      <c r="G189" s="801"/>
      <c r="H189" s="800"/>
      <c r="I189" s="800"/>
      <c r="J189" s="800"/>
      <c r="K189" s="800"/>
      <c r="L189" s="800"/>
      <c r="M189" s="800"/>
      <c r="N189" s="800"/>
      <c r="O189" s="800"/>
      <c r="P189" s="800"/>
      <c r="Q189" s="800"/>
      <c r="R189" s="800"/>
      <c r="S189" s="800"/>
      <c r="T189" s="800"/>
      <c r="U189" s="800"/>
      <c r="V189" s="800"/>
      <c r="W189" s="800"/>
      <c r="X189" s="800"/>
      <c r="Y189" s="800"/>
      <c r="Z189" s="800"/>
      <c r="AA189" s="800"/>
      <c r="AB189" s="800"/>
      <c r="AC189" s="800"/>
      <c r="AD189" s="800"/>
    </row>
    <row r="190" spans="1:30" ht="15.75" customHeight="1" x14ac:dyDescent="0.25">
      <c r="A190" s="800"/>
      <c r="B190" s="800"/>
      <c r="C190" s="800"/>
      <c r="D190" s="800"/>
      <c r="E190" s="800"/>
      <c r="F190" s="800"/>
      <c r="G190" s="801"/>
      <c r="H190" s="800"/>
      <c r="I190" s="800"/>
      <c r="J190" s="800"/>
      <c r="K190" s="800"/>
      <c r="L190" s="800"/>
      <c r="M190" s="800"/>
      <c r="N190" s="800"/>
      <c r="O190" s="800"/>
      <c r="P190" s="800"/>
      <c r="Q190" s="800"/>
      <c r="R190" s="800"/>
      <c r="S190" s="800"/>
      <c r="T190" s="800"/>
      <c r="U190" s="800"/>
      <c r="V190" s="800"/>
      <c r="W190" s="800"/>
      <c r="X190" s="800"/>
      <c r="Y190" s="800"/>
      <c r="Z190" s="800"/>
      <c r="AA190" s="800"/>
      <c r="AB190" s="800"/>
      <c r="AC190" s="800"/>
      <c r="AD190" s="800"/>
    </row>
    <row r="191" spans="1:30" ht="15.75" customHeight="1" x14ac:dyDescent="0.25">
      <c r="A191" s="800"/>
      <c r="B191" s="800"/>
      <c r="C191" s="800"/>
      <c r="D191" s="800"/>
      <c r="E191" s="800"/>
      <c r="F191" s="800"/>
      <c r="G191" s="801"/>
      <c r="H191" s="800"/>
      <c r="I191" s="800"/>
      <c r="J191" s="800"/>
      <c r="K191" s="800"/>
      <c r="L191" s="800"/>
      <c r="M191" s="800"/>
      <c r="N191" s="800"/>
      <c r="O191" s="800"/>
      <c r="P191" s="800"/>
      <c r="Q191" s="800"/>
      <c r="R191" s="800"/>
      <c r="S191" s="800"/>
      <c r="T191" s="800"/>
      <c r="U191" s="800"/>
      <c r="V191" s="800"/>
      <c r="W191" s="800"/>
      <c r="X191" s="800"/>
      <c r="Y191" s="800"/>
      <c r="Z191" s="800"/>
      <c r="AA191" s="800"/>
      <c r="AB191" s="800"/>
      <c r="AC191" s="800"/>
      <c r="AD191" s="800"/>
    </row>
    <row r="192" spans="1:30" ht="15.75" customHeight="1" x14ac:dyDescent="0.25">
      <c r="A192" s="800"/>
      <c r="B192" s="800"/>
      <c r="C192" s="800"/>
      <c r="D192" s="800"/>
      <c r="E192" s="800"/>
      <c r="F192" s="800"/>
      <c r="G192" s="801"/>
      <c r="H192" s="800"/>
      <c r="I192" s="800"/>
      <c r="J192" s="800"/>
      <c r="K192" s="800"/>
      <c r="L192" s="800"/>
      <c r="M192" s="800"/>
      <c r="N192" s="800"/>
      <c r="O192" s="800"/>
      <c r="P192" s="800"/>
      <c r="Q192" s="800"/>
      <c r="R192" s="800"/>
      <c r="S192" s="800"/>
      <c r="T192" s="800"/>
      <c r="U192" s="800"/>
      <c r="V192" s="800"/>
      <c r="W192" s="800"/>
      <c r="X192" s="800"/>
      <c r="Y192" s="800"/>
      <c r="Z192" s="800"/>
      <c r="AA192" s="800"/>
      <c r="AB192" s="800"/>
      <c r="AC192" s="800"/>
      <c r="AD192" s="800"/>
    </row>
    <row r="193" spans="1:30" ht="15.75" customHeight="1" x14ac:dyDescent="0.25">
      <c r="A193" s="800"/>
      <c r="B193" s="800"/>
      <c r="C193" s="800"/>
      <c r="D193" s="800"/>
      <c r="E193" s="800"/>
      <c r="F193" s="800"/>
      <c r="G193" s="801"/>
      <c r="H193" s="800"/>
      <c r="I193" s="800"/>
      <c r="J193" s="800"/>
      <c r="K193" s="800"/>
      <c r="L193" s="800"/>
      <c r="M193" s="800"/>
      <c r="N193" s="800"/>
      <c r="O193" s="800"/>
      <c r="P193" s="800"/>
      <c r="Q193" s="800"/>
      <c r="R193" s="800"/>
      <c r="S193" s="800"/>
      <c r="T193" s="800"/>
      <c r="U193" s="800"/>
      <c r="V193" s="800"/>
      <c r="W193" s="800"/>
      <c r="X193" s="800"/>
      <c r="Y193" s="800"/>
      <c r="Z193" s="800"/>
      <c r="AA193" s="800"/>
      <c r="AB193" s="800"/>
      <c r="AC193" s="800"/>
      <c r="AD193" s="800"/>
    </row>
    <row r="194" spans="1:30" ht="15.75" customHeight="1" x14ac:dyDescent="0.25">
      <c r="A194" s="800"/>
      <c r="B194" s="800"/>
      <c r="C194" s="800"/>
      <c r="D194" s="800"/>
      <c r="E194" s="800"/>
      <c r="F194" s="800"/>
      <c r="G194" s="801"/>
      <c r="H194" s="800"/>
      <c r="I194" s="800"/>
      <c r="J194" s="800"/>
      <c r="K194" s="800"/>
      <c r="L194" s="800"/>
      <c r="M194" s="800"/>
      <c r="N194" s="800"/>
      <c r="O194" s="800"/>
      <c r="P194" s="800"/>
      <c r="Q194" s="800"/>
      <c r="R194" s="800"/>
      <c r="S194" s="800"/>
      <c r="T194" s="800"/>
      <c r="U194" s="800"/>
      <c r="V194" s="800"/>
      <c r="W194" s="800"/>
      <c r="X194" s="800"/>
      <c r="Y194" s="800"/>
      <c r="Z194" s="800"/>
      <c r="AA194" s="800"/>
      <c r="AB194" s="800"/>
      <c r="AC194" s="800"/>
      <c r="AD194" s="800"/>
    </row>
    <row r="195" spans="1:30" ht="15.75" customHeight="1" x14ac:dyDescent="0.25">
      <c r="A195" s="800"/>
      <c r="B195" s="800"/>
      <c r="C195" s="800"/>
      <c r="D195" s="800"/>
      <c r="E195" s="800"/>
      <c r="F195" s="800"/>
      <c r="G195" s="801"/>
      <c r="H195" s="800"/>
      <c r="I195" s="800"/>
      <c r="J195" s="800"/>
      <c r="K195" s="800"/>
      <c r="L195" s="800"/>
      <c r="M195" s="800"/>
      <c r="N195" s="800"/>
      <c r="O195" s="800"/>
      <c r="P195" s="800"/>
      <c r="Q195" s="800"/>
      <c r="R195" s="800"/>
      <c r="S195" s="800"/>
      <c r="T195" s="800"/>
      <c r="U195" s="800"/>
      <c r="V195" s="800"/>
      <c r="W195" s="800"/>
      <c r="X195" s="800"/>
      <c r="Y195" s="800"/>
      <c r="Z195" s="800"/>
      <c r="AA195" s="800"/>
      <c r="AB195" s="800"/>
      <c r="AC195" s="800"/>
      <c r="AD195" s="800"/>
    </row>
    <row r="196" spans="1:30" ht="15.75" customHeight="1" x14ac:dyDescent="0.25">
      <c r="A196" s="800"/>
      <c r="B196" s="800"/>
      <c r="C196" s="800"/>
      <c r="D196" s="800"/>
      <c r="E196" s="800"/>
      <c r="F196" s="800"/>
      <c r="G196" s="801"/>
      <c r="H196" s="800"/>
      <c r="I196" s="800"/>
      <c r="J196" s="800"/>
      <c r="K196" s="800"/>
      <c r="L196" s="800"/>
      <c r="M196" s="800"/>
      <c r="N196" s="800"/>
      <c r="O196" s="800"/>
      <c r="P196" s="800"/>
      <c r="Q196" s="800"/>
      <c r="R196" s="800"/>
      <c r="S196" s="800"/>
      <c r="T196" s="800"/>
      <c r="U196" s="800"/>
      <c r="V196" s="800"/>
      <c r="W196" s="800"/>
      <c r="X196" s="800"/>
      <c r="Y196" s="800"/>
      <c r="Z196" s="800"/>
      <c r="AA196" s="800"/>
      <c r="AB196" s="800"/>
      <c r="AC196" s="800"/>
      <c r="AD196" s="800"/>
    </row>
    <row r="197" spans="1:30" ht="15.75" customHeight="1" x14ac:dyDescent="0.25">
      <c r="A197" s="800"/>
      <c r="B197" s="800"/>
      <c r="C197" s="800"/>
      <c r="D197" s="800"/>
      <c r="E197" s="800"/>
      <c r="F197" s="800"/>
      <c r="G197" s="801"/>
      <c r="H197" s="800"/>
      <c r="I197" s="800"/>
      <c r="J197" s="800"/>
      <c r="K197" s="800"/>
      <c r="L197" s="800"/>
      <c r="M197" s="800"/>
      <c r="N197" s="800"/>
      <c r="O197" s="800"/>
      <c r="P197" s="800"/>
      <c r="Q197" s="800"/>
      <c r="R197" s="800"/>
      <c r="S197" s="800"/>
      <c r="T197" s="800"/>
      <c r="U197" s="800"/>
      <c r="V197" s="800"/>
      <c r="W197" s="800"/>
      <c r="X197" s="800"/>
      <c r="Y197" s="800"/>
      <c r="Z197" s="800"/>
      <c r="AA197" s="800"/>
      <c r="AB197" s="800"/>
      <c r="AC197" s="800"/>
      <c r="AD197" s="800"/>
    </row>
    <row r="198" spans="1:30" ht="15.75" customHeight="1" x14ac:dyDescent="0.25">
      <c r="A198" s="800"/>
      <c r="B198" s="800"/>
      <c r="C198" s="800"/>
      <c r="D198" s="800"/>
      <c r="E198" s="800"/>
      <c r="F198" s="800"/>
      <c r="G198" s="801"/>
      <c r="H198" s="800"/>
      <c r="I198" s="800"/>
      <c r="J198" s="800"/>
      <c r="K198" s="800"/>
      <c r="L198" s="800"/>
      <c r="M198" s="800"/>
      <c r="N198" s="800"/>
      <c r="O198" s="800"/>
      <c r="P198" s="800"/>
      <c r="Q198" s="800"/>
      <c r="R198" s="800"/>
      <c r="S198" s="800"/>
      <c r="T198" s="800"/>
      <c r="U198" s="800"/>
      <c r="V198" s="800"/>
      <c r="W198" s="800"/>
      <c r="X198" s="800"/>
      <c r="Y198" s="800"/>
      <c r="Z198" s="800"/>
      <c r="AA198" s="800"/>
      <c r="AB198" s="800"/>
      <c r="AC198" s="800"/>
      <c r="AD198" s="800"/>
    </row>
    <row r="199" spans="1:30" ht="15.75" customHeight="1" x14ac:dyDescent="0.25">
      <c r="A199" s="800"/>
      <c r="B199" s="800"/>
      <c r="C199" s="800"/>
      <c r="D199" s="800"/>
      <c r="E199" s="800"/>
      <c r="F199" s="800"/>
      <c r="G199" s="801"/>
      <c r="H199" s="800"/>
      <c r="I199" s="800"/>
      <c r="J199" s="800"/>
      <c r="K199" s="800"/>
      <c r="L199" s="800"/>
      <c r="M199" s="800"/>
      <c r="N199" s="800"/>
      <c r="O199" s="800"/>
      <c r="P199" s="800"/>
      <c r="Q199" s="800"/>
      <c r="R199" s="800"/>
      <c r="S199" s="800"/>
      <c r="T199" s="800"/>
      <c r="U199" s="800"/>
      <c r="V199" s="800"/>
      <c r="W199" s="800"/>
      <c r="X199" s="800"/>
      <c r="Y199" s="800"/>
      <c r="Z199" s="800"/>
      <c r="AA199" s="800"/>
      <c r="AB199" s="800"/>
      <c r="AC199" s="800"/>
      <c r="AD199" s="800"/>
    </row>
    <row r="200" spans="1:30" ht="15.75" customHeight="1" x14ac:dyDescent="0.25">
      <c r="A200" s="800"/>
      <c r="B200" s="800"/>
      <c r="C200" s="800"/>
      <c r="D200" s="800"/>
      <c r="E200" s="800"/>
      <c r="F200" s="800"/>
      <c r="G200" s="801"/>
      <c r="H200" s="800"/>
      <c r="I200" s="800"/>
      <c r="J200" s="800"/>
      <c r="K200" s="800"/>
      <c r="L200" s="800"/>
      <c r="M200" s="800"/>
      <c r="N200" s="800"/>
      <c r="O200" s="800"/>
      <c r="P200" s="800"/>
      <c r="Q200" s="800"/>
      <c r="R200" s="800"/>
      <c r="S200" s="800"/>
      <c r="T200" s="800"/>
      <c r="U200" s="800"/>
      <c r="V200" s="800"/>
      <c r="W200" s="800"/>
      <c r="X200" s="800"/>
      <c r="Y200" s="800"/>
      <c r="Z200" s="800"/>
      <c r="AA200" s="800"/>
      <c r="AB200" s="800"/>
      <c r="AC200" s="800"/>
      <c r="AD200" s="800"/>
    </row>
    <row r="201" spans="1:30" ht="15.75" customHeight="1" x14ac:dyDescent="0.25">
      <c r="A201" s="800"/>
      <c r="B201" s="800"/>
      <c r="C201" s="800"/>
      <c r="D201" s="800"/>
      <c r="E201" s="800"/>
      <c r="F201" s="800"/>
      <c r="G201" s="801"/>
      <c r="H201" s="800"/>
      <c r="I201" s="800"/>
      <c r="J201" s="800"/>
      <c r="K201" s="800"/>
      <c r="L201" s="800"/>
      <c r="M201" s="800"/>
      <c r="N201" s="800"/>
      <c r="O201" s="800"/>
      <c r="P201" s="800"/>
      <c r="Q201" s="800"/>
      <c r="R201" s="800"/>
      <c r="S201" s="800"/>
      <c r="T201" s="800"/>
      <c r="U201" s="800"/>
      <c r="V201" s="800"/>
      <c r="W201" s="800"/>
      <c r="X201" s="800"/>
      <c r="Y201" s="800"/>
      <c r="Z201" s="800"/>
      <c r="AA201" s="800"/>
      <c r="AB201" s="800"/>
      <c r="AC201" s="800"/>
      <c r="AD201" s="800"/>
    </row>
    <row r="202" spans="1:30" ht="15.75" customHeight="1" x14ac:dyDescent="0.25">
      <c r="A202" s="800"/>
      <c r="B202" s="800"/>
      <c r="C202" s="800"/>
      <c r="D202" s="800"/>
      <c r="E202" s="800"/>
      <c r="F202" s="800"/>
      <c r="G202" s="801"/>
      <c r="H202" s="800"/>
      <c r="I202" s="800"/>
      <c r="J202" s="800"/>
      <c r="K202" s="800"/>
      <c r="L202" s="800"/>
      <c r="M202" s="800"/>
      <c r="N202" s="800"/>
      <c r="O202" s="800"/>
      <c r="P202" s="800"/>
      <c r="Q202" s="800"/>
      <c r="R202" s="800"/>
      <c r="S202" s="800"/>
      <c r="T202" s="800"/>
      <c r="U202" s="800"/>
      <c r="V202" s="800"/>
      <c r="W202" s="800"/>
      <c r="X202" s="800"/>
      <c r="Y202" s="800"/>
      <c r="Z202" s="800"/>
      <c r="AA202" s="800"/>
      <c r="AB202" s="800"/>
      <c r="AC202" s="800"/>
      <c r="AD202" s="800"/>
    </row>
    <row r="203" spans="1:30" ht="15.75" customHeight="1" x14ac:dyDescent="0.25">
      <c r="A203" s="800"/>
      <c r="B203" s="800"/>
      <c r="C203" s="800"/>
      <c r="D203" s="800"/>
      <c r="E203" s="800"/>
      <c r="F203" s="800"/>
      <c r="G203" s="801"/>
      <c r="H203" s="800"/>
      <c r="I203" s="800"/>
      <c r="J203" s="800"/>
      <c r="K203" s="800"/>
      <c r="L203" s="800"/>
      <c r="M203" s="800"/>
      <c r="N203" s="800"/>
      <c r="O203" s="800"/>
      <c r="P203" s="800"/>
      <c r="Q203" s="800"/>
      <c r="R203" s="800"/>
      <c r="S203" s="800"/>
      <c r="T203" s="800"/>
      <c r="U203" s="800"/>
      <c r="V203" s="800"/>
      <c r="W203" s="800"/>
      <c r="X203" s="800"/>
      <c r="Y203" s="800"/>
      <c r="Z203" s="800"/>
      <c r="AA203" s="800"/>
      <c r="AB203" s="800"/>
      <c r="AC203" s="800"/>
      <c r="AD203" s="800"/>
    </row>
    <row r="204" spans="1:30" ht="15.75" customHeight="1" x14ac:dyDescent="0.25">
      <c r="A204" s="800"/>
      <c r="B204" s="800"/>
      <c r="C204" s="800"/>
      <c r="D204" s="800"/>
      <c r="E204" s="800"/>
      <c r="F204" s="800"/>
      <c r="G204" s="801"/>
      <c r="H204" s="800"/>
      <c r="I204" s="800"/>
      <c r="J204" s="800"/>
      <c r="K204" s="800"/>
      <c r="L204" s="800"/>
      <c r="M204" s="800"/>
      <c r="N204" s="800"/>
      <c r="O204" s="800"/>
      <c r="P204" s="800"/>
      <c r="Q204" s="800"/>
      <c r="R204" s="800"/>
      <c r="S204" s="800"/>
      <c r="T204" s="800"/>
      <c r="U204" s="800"/>
      <c r="V204" s="800"/>
      <c r="W204" s="800"/>
      <c r="X204" s="800"/>
      <c r="Y204" s="800"/>
      <c r="Z204" s="800"/>
      <c r="AA204" s="800"/>
      <c r="AB204" s="800"/>
      <c r="AC204" s="800"/>
      <c r="AD204" s="800"/>
    </row>
    <row r="205" spans="1:30" ht="15.75" customHeight="1" x14ac:dyDescent="0.25">
      <c r="A205" s="800"/>
      <c r="B205" s="800"/>
      <c r="C205" s="800"/>
      <c r="D205" s="800"/>
      <c r="E205" s="800"/>
      <c r="F205" s="800"/>
      <c r="G205" s="801"/>
      <c r="H205" s="800"/>
      <c r="I205" s="800"/>
      <c r="J205" s="800"/>
      <c r="K205" s="800"/>
      <c r="L205" s="800"/>
      <c r="M205" s="800"/>
      <c r="N205" s="800"/>
      <c r="O205" s="800"/>
      <c r="P205" s="800"/>
      <c r="Q205" s="800"/>
      <c r="R205" s="800"/>
      <c r="S205" s="800"/>
      <c r="T205" s="800"/>
      <c r="U205" s="800"/>
      <c r="V205" s="800"/>
      <c r="W205" s="800"/>
      <c r="X205" s="800"/>
      <c r="Y205" s="800"/>
      <c r="Z205" s="800"/>
      <c r="AA205" s="800"/>
      <c r="AB205" s="800"/>
      <c r="AC205" s="800"/>
      <c r="AD205" s="800"/>
    </row>
    <row r="206" spans="1:30" ht="15.75" customHeight="1" x14ac:dyDescent="0.25">
      <c r="A206" s="800"/>
      <c r="B206" s="800"/>
      <c r="C206" s="800"/>
      <c r="D206" s="800"/>
      <c r="E206" s="800"/>
      <c r="F206" s="800"/>
      <c r="G206" s="801"/>
      <c r="H206" s="800"/>
      <c r="I206" s="800"/>
      <c r="J206" s="800"/>
      <c r="K206" s="800"/>
      <c r="L206" s="800"/>
      <c r="M206" s="800"/>
      <c r="N206" s="800"/>
      <c r="O206" s="800"/>
      <c r="P206" s="800"/>
      <c r="Q206" s="800"/>
      <c r="R206" s="800"/>
      <c r="S206" s="800"/>
      <c r="T206" s="800"/>
      <c r="U206" s="800"/>
      <c r="V206" s="800"/>
      <c r="W206" s="800"/>
      <c r="X206" s="800"/>
      <c r="Y206" s="800"/>
      <c r="Z206" s="800"/>
      <c r="AA206" s="800"/>
      <c r="AB206" s="800"/>
      <c r="AC206" s="800"/>
      <c r="AD206" s="800"/>
    </row>
    <row r="207" spans="1:30" ht="15.75" customHeight="1" x14ac:dyDescent="0.25">
      <c r="A207" s="800"/>
      <c r="B207" s="800"/>
      <c r="C207" s="800"/>
      <c r="D207" s="800"/>
      <c r="E207" s="800"/>
      <c r="F207" s="800"/>
      <c r="G207" s="801"/>
      <c r="H207" s="800"/>
      <c r="I207" s="800"/>
      <c r="J207" s="800"/>
      <c r="K207" s="800"/>
      <c r="L207" s="800"/>
      <c r="M207" s="800"/>
      <c r="N207" s="800"/>
      <c r="O207" s="800"/>
      <c r="P207" s="800"/>
      <c r="Q207" s="800"/>
      <c r="R207" s="800"/>
      <c r="S207" s="800"/>
      <c r="T207" s="800"/>
      <c r="U207" s="800"/>
      <c r="V207" s="800"/>
      <c r="W207" s="800"/>
      <c r="X207" s="800"/>
      <c r="Y207" s="800"/>
      <c r="Z207" s="800"/>
      <c r="AA207" s="800"/>
      <c r="AB207" s="800"/>
      <c r="AC207" s="800"/>
      <c r="AD207" s="800"/>
    </row>
    <row r="208" spans="1:30" ht="15.75" customHeight="1" x14ac:dyDescent="0.25">
      <c r="A208" s="800"/>
      <c r="B208" s="800"/>
      <c r="C208" s="800"/>
      <c r="D208" s="800"/>
      <c r="E208" s="800"/>
      <c r="F208" s="800"/>
      <c r="G208" s="801"/>
      <c r="H208" s="800"/>
      <c r="I208" s="800"/>
      <c r="J208" s="800"/>
      <c r="K208" s="800"/>
      <c r="L208" s="800"/>
      <c r="M208" s="800"/>
      <c r="N208" s="800"/>
      <c r="O208" s="800"/>
      <c r="P208" s="800"/>
      <c r="Q208" s="800"/>
      <c r="R208" s="800"/>
      <c r="S208" s="800"/>
      <c r="T208" s="800"/>
      <c r="U208" s="800"/>
      <c r="V208" s="800"/>
      <c r="W208" s="800"/>
      <c r="X208" s="800"/>
      <c r="Y208" s="800"/>
      <c r="Z208" s="800"/>
      <c r="AA208" s="800"/>
      <c r="AB208" s="800"/>
      <c r="AC208" s="800"/>
      <c r="AD208" s="800"/>
    </row>
    <row r="209" spans="1:30" ht="15.75" customHeight="1" x14ac:dyDescent="0.25">
      <c r="A209" s="800"/>
      <c r="B209" s="800"/>
      <c r="C209" s="800"/>
      <c r="D209" s="800"/>
      <c r="E209" s="800"/>
      <c r="F209" s="800"/>
      <c r="G209" s="801"/>
      <c r="H209" s="800"/>
      <c r="I209" s="800"/>
      <c r="J209" s="800"/>
      <c r="K209" s="800"/>
      <c r="L209" s="800"/>
      <c r="M209" s="800"/>
      <c r="N209" s="800"/>
      <c r="O209" s="800"/>
      <c r="P209" s="800"/>
      <c r="Q209" s="800"/>
      <c r="R209" s="800"/>
      <c r="S209" s="800"/>
      <c r="T209" s="800"/>
      <c r="U209" s="800"/>
      <c r="V209" s="800"/>
      <c r="W209" s="800"/>
      <c r="X209" s="800"/>
      <c r="Y209" s="800"/>
      <c r="Z209" s="800"/>
      <c r="AA209" s="800"/>
      <c r="AB209" s="800"/>
      <c r="AC209" s="800"/>
      <c r="AD209" s="800"/>
    </row>
    <row r="210" spans="1:30" ht="15.75" customHeight="1" x14ac:dyDescent="0.25">
      <c r="A210" s="800"/>
      <c r="B210" s="800"/>
      <c r="C210" s="800"/>
      <c r="D210" s="800"/>
      <c r="E210" s="800"/>
      <c r="F210" s="800"/>
      <c r="G210" s="801"/>
      <c r="H210" s="800"/>
      <c r="I210" s="800"/>
      <c r="J210" s="800"/>
      <c r="K210" s="800"/>
      <c r="L210" s="800"/>
      <c r="M210" s="800"/>
      <c r="N210" s="800"/>
      <c r="O210" s="800"/>
      <c r="P210" s="800"/>
      <c r="Q210" s="800"/>
      <c r="R210" s="800"/>
      <c r="S210" s="800"/>
      <c r="T210" s="800"/>
      <c r="U210" s="800"/>
      <c r="V210" s="800"/>
      <c r="W210" s="800"/>
      <c r="X210" s="800"/>
      <c r="Y210" s="800"/>
      <c r="Z210" s="800"/>
      <c r="AA210" s="800"/>
      <c r="AB210" s="800"/>
      <c r="AC210" s="800"/>
      <c r="AD210" s="800"/>
    </row>
    <row r="211" spans="1:30" ht="15.75" customHeight="1" x14ac:dyDescent="0.25">
      <c r="A211" s="800"/>
      <c r="B211" s="800"/>
      <c r="C211" s="800"/>
      <c r="D211" s="800"/>
      <c r="E211" s="800"/>
      <c r="F211" s="800"/>
      <c r="G211" s="801"/>
      <c r="H211" s="800"/>
      <c r="I211" s="800"/>
      <c r="J211" s="800"/>
      <c r="K211" s="800"/>
      <c r="L211" s="800"/>
      <c r="M211" s="800"/>
      <c r="N211" s="800"/>
      <c r="O211" s="800"/>
      <c r="P211" s="800"/>
      <c r="Q211" s="800"/>
      <c r="R211" s="800"/>
      <c r="S211" s="800"/>
      <c r="T211" s="800"/>
      <c r="U211" s="800"/>
      <c r="V211" s="800"/>
      <c r="W211" s="800"/>
      <c r="X211" s="800"/>
      <c r="Y211" s="800"/>
      <c r="Z211" s="800"/>
      <c r="AA211" s="800"/>
      <c r="AB211" s="800"/>
      <c r="AC211" s="800"/>
      <c r="AD211" s="800"/>
    </row>
    <row r="212" spans="1:30" ht="15.75" customHeight="1" x14ac:dyDescent="0.25">
      <c r="A212" s="800"/>
      <c r="B212" s="800"/>
      <c r="C212" s="800"/>
      <c r="D212" s="800"/>
      <c r="E212" s="800"/>
      <c r="F212" s="800"/>
      <c r="G212" s="801"/>
      <c r="H212" s="800"/>
      <c r="I212" s="800"/>
      <c r="J212" s="800"/>
      <c r="K212" s="800"/>
      <c r="L212" s="800"/>
      <c r="M212" s="800"/>
      <c r="N212" s="800"/>
      <c r="O212" s="800"/>
      <c r="P212" s="800"/>
      <c r="Q212" s="800"/>
      <c r="R212" s="800"/>
      <c r="S212" s="800"/>
      <c r="T212" s="800"/>
      <c r="U212" s="800"/>
      <c r="V212" s="800"/>
      <c r="W212" s="800"/>
      <c r="X212" s="800"/>
      <c r="Y212" s="800"/>
      <c r="Z212" s="800"/>
      <c r="AA212" s="800"/>
      <c r="AB212" s="800"/>
      <c r="AC212" s="800"/>
      <c r="AD212" s="800"/>
    </row>
    <row r="213" spans="1:30" ht="15.75" customHeight="1" x14ac:dyDescent="0.25">
      <c r="A213" s="800"/>
      <c r="B213" s="800"/>
      <c r="C213" s="800"/>
      <c r="D213" s="800"/>
      <c r="E213" s="800"/>
      <c r="F213" s="800"/>
      <c r="G213" s="801"/>
      <c r="H213" s="800"/>
      <c r="I213" s="800"/>
      <c r="J213" s="800"/>
      <c r="K213" s="800"/>
      <c r="L213" s="800"/>
      <c r="M213" s="800"/>
      <c r="N213" s="800"/>
      <c r="O213" s="800"/>
      <c r="P213" s="800"/>
      <c r="Q213" s="800"/>
      <c r="R213" s="800"/>
      <c r="S213" s="800"/>
      <c r="T213" s="800"/>
      <c r="U213" s="800"/>
      <c r="V213" s="800"/>
      <c r="W213" s="800"/>
      <c r="X213" s="800"/>
      <c r="Y213" s="800"/>
      <c r="Z213" s="800"/>
      <c r="AA213" s="800"/>
      <c r="AB213" s="800"/>
      <c r="AC213" s="800"/>
      <c r="AD213" s="800"/>
    </row>
    <row r="214" spans="1:30" ht="15.75" customHeight="1" x14ac:dyDescent="0.25">
      <c r="A214" s="800"/>
      <c r="B214" s="800"/>
      <c r="C214" s="800"/>
      <c r="D214" s="800"/>
      <c r="E214" s="800"/>
      <c r="F214" s="800"/>
      <c r="G214" s="801"/>
      <c r="H214" s="800"/>
      <c r="I214" s="800"/>
      <c r="J214" s="800"/>
      <c r="K214" s="800"/>
      <c r="L214" s="800"/>
      <c r="M214" s="800"/>
      <c r="N214" s="800"/>
      <c r="O214" s="800"/>
      <c r="P214" s="800"/>
      <c r="Q214" s="800"/>
      <c r="R214" s="800"/>
      <c r="S214" s="800"/>
      <c r="T214" s="800"/>
      <c r="U214" s="800"/>
      <c r="V214" s="800"/>
      <c r="W214" s="800"/>
      <c r="X214" s="800"/>
      <c r="Y214" s="800"/>
      <c r="Z214" s="800"/>
      <c r="AA214" s="800"/>
      <c r="AB214" s="800"/>
      <c r="AC214" s="800"/>
      <c r="AD214" s="800"/>
    </row>
    <row r="215" spans="1:30" ht="15.75" customHeight="1" x14ac:dyDescent="0.25">
      <c r="A215" s="800"/>
      <c r="B215" s="800"/>
      <c r="C215" s="800"/>
      <c r="D215" s="800"/>
      <c r="E215" s="800"/>
      <c r="F215" s="800"/>
      <c r="G215" s="801"/>
      <c r="H215" s="800"/>
      <c r="I215" s="800"/>
      <c r="J215" s="800"/>
      <c r="K215" s="800"/>
      <c r="L215" s="800"/>
      <c r="M215" s="800"/>
      <c r="N215" s="800"/>
      <c r="O215" s="800"/>
      <c r="P215" s="800"/>
      <c r="Q215" s="800"/>
      <c r="R215" s="800"/>
      <c r="S215" s="800"/>
      <c r="T215" s="800"/>
      <c r="U215" s="800"/>
      <c r="V215" s="800"/>
      <c r="W215" s="800"/>
      <c r="X215" s="800"/>
      <c r="Y215" s="800"/>
      <c r="Z215" s="800"/>
      <c r="AA215" s="800"/>
      <c r="AB215" s="800"/>
      <c r="AC215" s="800"/>
      <c r="AD215" s="800"/>
    </row>
    <row r="216" spans="1:30" ht="15.75" customHeight="1" x14ac:dyDescent="0.25">
      <c r="A216" s="800"/>
      <c r="B216" s="800"/>
      <c r="C216" s="800"/>
      <c r="D216" s="800"/>
      <c r="E216" s="800"/>
      <c r="F216" s="800"/>
      <c r="G216" s="801"/>
      <c r="H216" s="800"/>
      <c r="I216" s="800"/>
      <c r="J216" s="800"/>
      <c r="K216" s="800"/>
      <c r="L216" s="800"/>
      <c r="M216" s="800"/>
      <c r="N216" s="800"/>
      <c r="O216" s="800"/>
      <c r="P216" s="800"/>
      <c r="Q216" s="800"/>
      <c r="R216" s="800"/>
      <c r="S216" s="800"/>
      <c r="T216" s="800"/>
      <c r="U216" s="800"/>
      <c r="V216" s="800"/>
      <c r="W216" s="800"/>
      <c r="X216" s="800"/>
      <c r="Y216" s="800"/>
      <c r="Z216" s="800"/>
      <c r="AA216" s="800"/>
      <c r="AB216" s="800"/>
      <c r="AC216" s="800"/>
      <c r="AD216" s="800"/>
    </row>
    <row r="217" spans="1:30" ht="15.75" customHeight="1" x14ac:dyDescent="0.25">
      <c r="A217" s="800"/>
      <c r="B217" s="800"/>
      <c r="C217" s="800"/>
      <c r="D217" s="800"/>
      <c r="E217" s="800"/>
      <c r="F217" s="800"/>
      <c r="G217" s="801"/>
      <c r="H217" s="800"/>
      <c r="I217" s="800"/>
      <c r="J217" s="800"/>
      <c r="K217" s="800"/>
      <c r="L217" s="800"/>
      <c r="M217" s="800"/>
      <c r="N217" s="800"/>
      <c r="O217" s="800"/>
      <c r="P217" s="800"/>
      <c r="Q217" s="800"/>
      <c r="R217" s="800"/>
      <c r="S217" s="800"/>
      <c r="T217" s="800"/>
      <c r="U217" s="800"/>
      <c r="V217" s="800"/>
      <c r="W217" s="800"/>
      <c r="X217" s="800"/>
      <c r="Y217" s="800"/>
      <c r="Z217" s="800"/>
      <c r="AA217" s="800"/>
      <c r="AB217" s="800"/>
      <c r="AC217" s="800"/>
      <c r="AD217" s="800"/>
    </row>
    <row r="218" spans="1:30" ht="15.75" customHeight="1" x14ac:dyDescent="0.25">
      <c r="A218" s="800"/>
      <c r="B218" s="800"/>
      <c r="C218" s="800"/>
      <c r="D218" s="800"/>
      <c r="E218" s="800"/>
      <c r="F218" s="800"/>
      <c r="G218" s="801"/>
      <c r="H218" s="800"/>
      <c r="I218" s="800"/>
      <c r="J218" s="800"/>
      <c r="K218" s="800"/>
      <c r="L218" s="800"/>
      <c r="M218" s="800"/>
      <c r="N218" s="800"/>
      <c r="O218" s="800"/>
      <c r="P218" s="800"/>
      <c r="Q218" s="800"/>
      <c r="R218" s="800"/>
      <c r="S218" s="800"/>
      <c r="T218" s="800"/>
      <c r="U218" s="800"/>
      <c r="V218" s="800"/>
      <c r="W218" s="800"/>
      <c r="X218" s="800"/>
      <c r="Y218" s="800"/>
      <c r="Z218" s="800"/>
      <c r="AA218" s="800"/>
      <c r="AB218" s="800"/>
      <c r="AC218" s="800"/>
      <c r="AD218" s="800"/>
    </row>
    <row r="219" spans="1:30" ht="15.75" customHeight="1" x14ac:dyDescent="0.25">
      <c r="A219" s="800"/>
      <c r="B219" s="800"/>
      <c r="C219" s="800"/>
      <c r="D219" s="800"/>
      <c r="E219" s="800"/>
      <c r="F219" s="800"/>
      <c r="G219" s="801"/>
      <c r="H219" s="800"/>
      <c r="I219" s="800"/>
      <c r="J219" s="800"/>
      <c r="K219" s="800"/>
      <c r="L219" s="800"/>
      <c r="M219" s="800"/>
      <c r="N219" s="800"/>
      <c r="O219" s="800"/>
      <c r="P219" s="800"/>
      <c r="Q219" s="800"/>
      <c r="R219" s="800"/>
      <c r="S219" s="800"/>
      <c r="T219" s="800"/>
      <c r="U219" s="800"/>
      <c r="V219" s="800"/>
      <c r="W219" s="800"/>
      <c r="X219" s="800"/>
      <c r="Y219" s="800"/>
      <c r="Z219" s="800"/>
      <c r="AA219" s="800"/>
      <c r="AB219" s="800"/>
      <c r="AC219" s="800"/>
      <c r="AD219" s="800"/>
    </row>
    <row r="220" spans="1:30" ht="15.75" customHeight="1" x14ac:dyDescent="0.25">
      <c r="A220" s="800"/>
      <c r="B220" s="800"/>
      <c r="C220" s="800"/>
      <c r="D220" s="800"/>
      <c r="E220" s="800"/>
      <c r="F220" s="800"/>
      <c r="G220" s="801"/>
      <c r="H220" s="800"/>
      <c r="I220" s="800"/>
      <c r="J220" s="800"/>
      <c r="K220" s="800"/>
      <c r="L220" s="800"/>
      <c r="M220" s="800"/>
      <c r="N220" s="800"/>
      <c r="O220" s="800"/>
      <c r="P220" s="800"/>
      <c r="Q220" s="800"/>
      <c r="R220" s="800"/>
      <c r="S220" s="800"/>
      <c r="T220" s="800"/>
      <c r="U220" s="800"/>
      <c r="V220" s="800"/>
      <c r="W220" s="800"/>
      <c r="X220" s="800"/>
      <c r="Y220" s="800"/>
      <c r="Z220" s="800"/>
      <c r="AA220" s="800"/>
      <c r="AB220" s="800"/>
      <c r="AC220" s="800"/>
      <c r="AD220" s="800"/>
    </row>
    <row r="221" spans="1:30" ht="15.75" customHeight="1" x14ac:dyDescent="0.25">
      <c r="A221" s="800"/>
      <c r="B221" s="800"/>
      <c r="C221" s="800"/>
      <c r="D221" s="800"/>
      <c r="E221" s="800"/>
      <c r="F221" s="800"/>
      <c r="G221" s="801"/>
      <c r="H221" s="800"/>
      <c r="I221" s="800"/>
      <c r="J221" s="800"/>
      <c r="K221" s="800"/>
      <c r="L221" s="800"/>
      <c r="M221" s="800"/>
      <c r="N221" s="800"/>
      <c r="O221" s="800"/>
      <c r="P221" s="800"/>
      <c r="Q221" s="800"/>
      <c r="R221" s="800"/>
      <c r="S221" s="800"/>
      <c r="T221" s="800"/>
      <c r="U221" s="800"/>
      <c r="V221" s="800"/>
      <c r="W221" s="800"/>
      <c r="X221" s="800"/>
      <c r="Y221" s="800"/>
      <c r="Z221" s="800"/>
      <c r="AA221" s="800"/>
      <c r="AB221" s="800"/>
      <c r="AC221" s="800"/>
      <c r="AD221" s="800"/>
    </row>
    <row r="222" spans="1:30" ht="15.75" customHeight="1" x14ac:dyDescent="0.25">
      <c r="A222" s="800"/>
      <c r="B222" s="800"/>
      <c r="C222" s="800"/>
      <c r="D222" s="800"/>
      <c r="E222" s="800"/>
      <c r="F222" s="800"/>
      <c r="G222" s="801"/>
      <c r="H222" s="800"/>
      <c r="I222" s="800"/>
      <c r="J222" s="800"/>
      <c r="K222" s="800"/>
      <c r="L222" s="800"/>
      <c r="M222" s="800"/>
      <c r="N222" s="800"/>
      <c r="O222" s="800"/>
      <c r="P222" s="800"/>
      <c r="Q222" s="800"/>
      <c r="R222" s="800"/>
      <c r="S222" s="800"/>
      <c r="T222" s="800"/>
      <c r="U222" s="800"/>
      <c r="V222" s="800"/>
      <c r="W222" s="800"/>
      <c r="X222" s="800"/>
      <c r="Y222" s="800"/>
      <c r="Z222" s="800"/>
      <c r="AA222" s="800"/>
      <c r="AB222" s="800"/>
      <c r="AC222" s="800"/>
      <c r="AD222" s="800"/>
    </row>
    <row r="223" spans="1:30" ht="15.75" customHeight="1" x14ac:dyDescent="0.25">
      <c r="A223" s="800"/>
      <c r="B223" s="800"/>
      <c r="C223" s="800"/>
      <c r="D223" s="800"/>
      <c r="E223" s="800"/>
      <c r="F223" s="800"/>
      <c r="G223" s="801"/>
      <c r="H223" s="800"/>
      <c r="I223" s="800"/>
      <c r="J223" s="800"/>
      <c r="K223" s="800"/>
      <c r="L223" s="800"/>
      <c r="M223" s="800"/>
      <c r="N223" s="800"/>
      <c r="O223" s="800"/>
      <c r="P223" s="800"/>
      <c r="Q223" s="800"/>
      <c r="R223" s="800"/>
      <c r="S223" s="800"/>
      <c r="T223" s="800"/>
      <c r="U223" s="800"/>
      <c r="V223" s="800"/>
      <c r="W223" s="800"/>
      <c r="X223" s="800"/>
      <c r="Y223" s="800"/>
      <c r="Z223" s="800"/>
      <c r="AA223" s="800"/>
      <c r="AB223" s="800"/>
      <c r="AC223" s="800"/>
      <c r="AD223" s="800"/>
    </row>
    <row r="224" spans="1:30" ht="15.75" customHeight="1" x14ac:dyDescent="0.25">
      <c r="A224" s="800"/>
      <c r="B224" s="800"/>
      <c r="C224" s="800"/>
      <c r="D224" s="800"/>
      <c r="E224" s="800"/>
      <c r="F224" s="800"/>
      <c r="G224" s="801"/>
      <c r="H224" s="800"/>
      <c r="I224" s="800"/>
      <c r="J224" s="800"/>
      <c r="K224" s="800"/>
      <c r="L224" s="800"/>
      <c r="M224" s="800"/>
      <c r="N224" s="800"/>
      <c r="O224" s="800"/>
      <c r="P224" s="800"/>
      <c r="Q224" s="800"/>
      <c r="R224" s="800"/>
      <c r="S224" s="800"/>
      <c r="T224" s="800"/>
      <c r="U224" s="800"/>
      <c r="V224" s="800"/>
      <c r="W224" s="800"/>
      <c r="X224" s="800"/>
      <c r="Y224" s="800"/>
      <c r="Z224" s="800"/>
      <c r="AA224" s="800"/>
      <c r="AB224" s="800"/>
      <c r="AC224" s="800"/>
      <c r="AD224" s="800"/>
    </row>
    <row r="225" spans="1:30" ht="15.75" customHeight="1" x14ac:dyDescent="0.25">
      <c r="A225" s="800"/>
      <c r="B225" s="800"/>
      <c r="C225" s="800"/>
      <c r="D225" s="800"/>
      <c r="E225" s="800"/>
      <c r="F225" s="800"/>
      <c r="G225" s="801"/>
      <c r="H225" s="800"/>
      <c r="I225" s="800"/>
      <c r="J225" s="800"/>
      <c r="K225" s="800"/>
      <c r="L225" s="800"/>
      <c r="M225" s="800"/>
      <c r="N225" s="800"/>
      <c r="O225" s="800"/>
      <c r="P225" s="800"/>
      <c r="Q225" s="800"/>
      <c r="R225" s="800"/>
      <c r="S225" s="800"/>
      <c r="T225" s="800"/>
      <c r="U225" s="800"/>
      <c r="V225" s="800"/>
      <c r="W225" s="800"/>
      <c r="X225" s="800"/>
      <c r="Y225" s="800"/>
      <c r="Z225" s="800"/>
      <c r="AA225" s="800"/>
      <c r="AB225" s="800"/>
      <c r="AC225" s="800"/>
      <c r="AD225" s="800"/>
    </row>
    <row r="226" spans="1:30" ht="15.75" customHeight="1" x14ac:dyDescent="0.25">
      <c r="A226" s="800"/>
      <c r="B226" s="800"/>
      <c r="C226" s="800"/>
      <c r="D226" s="800"/>
      <c r="E226" s="800"/>
      <c r="F226" s="800"/>
      <c r="G226" s="801"/>
      <c r="H226" s="800"/>
      <c r="I226" s="800"/>
      <c r="J226" s="800"/>
      <c r="K226" s="800"/>
      <c r="L226" s="800"/>
      <c r="M226" s="800"/>
      <c r="N226" s="800"/>
      <c r="O226" s="800"/>
      <c r="P226" s="800"/>
      <c r="Q226" s="800"/>
      <c r="R226" s="800"/>
      <c r="S226" s="800"/>
      <c r="T226" s="800"/>
      <c r="U226" s="800"/>
      <c r="V226" s="800"/>
      <c r="W226" s="800"/>
      <c r="X226" s="800"/>
      <c r="Y226" s="800"/>
      <c r="Z226" s="800"/>
      <c r="AA226" s="800"/>
      <c r="AB226" s="800"/>
      <c r="AC226" s="800"/>
      <c r="AD226" s="800"/>
    </row>
    <row r="227" spans="1:30" ht="15.75" customHeight="1" x14ac:dyDescent="0.25">
      <c r="A227" s="800"/>
      <c r="B227" s="800"/>
      <c r="C227" s="800"/>
      <c r="D227" s="800"/>
      <c r="E227" s="800"/>
      <c r="F227" s="800"/>
      <c r="G227" s="801"/>
      <c r="H227" s="800"/>
      <c r="I227" s="800"/>
      <c r="J227" s="800"/>
      <c r="K227" s="800"/>
      <c r="L227" s="800"/>
      <c r="M227" s="800"/>
      <c r="N227" s="800"/>
      <c r="O227" s="800"/>
      <c r="P227" s="800"/>
      <c r="Q227" s="800"/>
      <c r="R227" s="800"/>
      <c r="S227" s="800"/>
      <c r="T227" s="800"/>
      <c r="U227" s="800"/>
      <c r="V227" s="800"/>
      <c r="W227" s="800"/>
      <c r="X227" s="800"/>
      <c r="Y227" s="800"/>
      <c r="Z227" s="800"/>
      <c r="AA227" s="800"/>
      <c r="AB227" s="800"/>
      <c r="AC227" s="800"/>
      <c r="AD227" s="800"/>
    </row>
    <row r="228" spans="1:30" ht="15.75" customHeight="1" x14ac:dyDescent="0.25">
      <c r="A228" s="800"/>
      <c r="B228" s="800"/>
      <c r="C228" s="800"/>
      <c r="D228" s="800"/>
      <c r="E228" s="800"/>
      <c r="F228" s="800"/>
      <c r="G228" s="801"/>
      <c r="H228" s="800"/>
      <c r="I228" s="800"/>
      <c r="J228" s="800"/>
      <c r="K228" s="800"/>
      <c r="L228" s="800"/>
      <c r="M228" s="800"/>
      <c r="N228" s="800"/>
      <c r="O228" s="800"/>
      <c r="P228" s="800"/>
      <c r="Q228" s="800"/>
      <c r="R228" s="800"/>
      <c r="S228" s="800"/>
      <c r="T228" s="800"/>
      <c r="U228" s="800"/>
      <c r="V228" s="800"/>
      <c r="W228" s="800"/>
      <c r="X228" s="800"/>
      <c r="Y228" s="800"/>
      <c r="Z228" s="800"/>
      <c r="AA228" s="800"/>
      <c r="AB228" s="800"/>
      <c r="AC228" s="800"/>
      <c r="AD228" s="800"/>
    </row>
    <row r="229" spans="1:30" ht="15.75" customHeight="1" x14ac:dyDescent="0.25">
      <c r="A229" s="800"/>
      <c r="B229" s="800"/>
      <c r="C229" s="800"/>
      <c r="D229" s="800"/>
      <c r="E229" s="800"/>
      <c r="F229" s="800"/>
      <c r="G229" s="801"/>
      <c r="H229" s="800"/>
      <c r="I229" s="800"/>
      <c r="J229" s="800"/>
      <c r="K229" s="800"/>
      <c r="L229" s="800"/>
      <c r="M229" s="800"/>
      <c r="N229" s="800"/>
      <c r="O229" s="800"/>
      <c r="P229" s="800"/>
      <c r="Q229" s="800"/>
      <c r="R229" s="800"/>
      <c r="S229" s="800"/>
      <c r="T229" s="800"/>
      <c r="U229" s="800"/>
      <c r="V229" s="800"/>
      <c r="W229" s="800"/>
      <c r="X229" s="800"/>
      <c r="Y229" s="800"/>
      <c r="Z229" s="800"/>
      <c r="AA229" s="800"/>
      <c r="AB229" s="800"/>
      <c r="AC229" s="800"/>
      <c r="AD229" s="800"/>
    </row>
    <row r="230" spans="1:30" ht="15.75" customHeight="1" x14ac:dyDescent="0.25">
      <c r="A230" s="800"/>
      <c r="B230" s="800"/>
      <c r="C230" s="800"/>
      <c r="D230" s="800"/>
      <c r="E230" s="800"/>
      <c r="F230" s="800"/>
      <c r="G230" s="801"/>
      <c r="H230" s="800"/>
      <c r="I230" s="800"/>
      <c r="J230" s="800"/>
      <c r="K230" s="800"/>
      <c r="L230" s="800"/>
      <c r="M230" s="800"/>
      <c r="N230" s="800"/>
      <c r="O230" s="800"/>
      <c r="P230" s="800"/>
      <c r="Q230" s="800"/>
      <c r="R230" s="800"/>
      <c r="S230" s="800"/>
      <c r="T230" s="800"/>
      <c r="U230" s="800"/>
      <c r="V230" s="800"/>
      <c r="W230" s="800"/>
      <c r="X230" s="800"/>
      <c r="Y230" s="800"/>
      <c r="Z230" s="800"/>
      <c r="AA230" s="800"/>
      <c r="AB230" s="800"/>
      <c r="AC230" s="800"/>
      <c r="AD230" s="800"/>
    </row>
    <row r="231" spans="1:30" ht="15.75" customHeight="1" x14ac:dyDescent="0.25">
      <c r="A231" s="800"/>
      <c r="B231" s="800"/>
      <c r="C231" s="800"/>
      <c r="D231" s="800"/>
      <c r="E231" s="800"/>
      <c r="F231" s="800"/>
      <c r="G231" s="801"/>
      <c r="H231" s="800"/>
      <c r="I231" s="800"/>
      <c r="J231" s="800"/>
      <c r="K231" s="800"/>
      <c r="L231" s="800"/>
      <c r="M231" s="800"/>
      <c r="N231" s="800"/>
      <c r="O231" s="800"/>
      <c r="P231" s="800"/>
      <c r="Q231" s="800"/>
      <c r="R231" s="800"/>
      <c r="S231" s="800"/>
      <c r="T231" s="800"/>
      <c r="U231" s="800"/>
      <c r="V231" s="800"/>
      <c r="W231" s="800"/>
      <c r="X231" s="800"/>
      <c r="Y231" s="800"/>
      <c r="Z231" s="800"/>
      <c r="AA231" s="800"/>
      <c r="AB231" s="800"/>
      <c r="AC231" s="800"/>
      <c r="AD231" s="800"/>
    </row>
    <row r="232" spans="1:30" ht="15.75" customHeight="1" x14ac:dyDescent="0.25">
      <c r="A232" s="800"/>
      <c r="B232" s="800"/>
      <c r="C232" s="800"/>
      <c r="D232" s="800"/>
      <c r="E232" s="800"/>
      <c r="F232" s="800"/>
      <c r="G232" s="801"/>
      <c r="H232" s="800"/>
      <c r="I232" s="800"/>
      <c r="J232" s="800"/>
      <c r="K232" s="800"/>
      <c r="L232" s="800"/>
      <c r="M232" s="800"/>
      <c r="N232" s="800"/>
      <c r="O232" s="800"/>
      <c r="P232" s="800"/>
      <c r="Q232" s="800"/>
      <c r="R232" s="800"/>
      <c r="S232" s="800"/>
      <c r="T232" s="800"/>
      <c r="U232" s="800"/>
      <c r="V232" s="800"/>
      <c r="W232" s="800"/>
      <c r="X232" s="800"/>
      <c r="Y232" s="800"/>
      <c r="Z232" s="800"/>
      <c r="AA232" s="800"/>
      <c r="AB232" s="800"/>
      <c r="AC232" s="800"/>
      <c r="AD232" s="800"/>
    </row>
    <row r="233" spans="1:30" ht="15.75" customHeight="1" x14ac:dyDescent="0.25">
      <c r="A233" s="800"/>
      <c r="B233" s="800"/>
      <c r="C233" s="800"/>
      <c r="D233" s="800"/>
      <c r="E233" s="800"/>
      <c r="F233" s="800"/>
      <c r="G233" s="801"/>
      <c r="H233" s="800"/>
      <c r="I233" s="800"/>
      <c r="J233" s="800"/>
      <c r="K233" s="800"/>
      <c r="L233" s="800"/>
      <c r="M233" s="800"/>
      <c r="N233" s="800"/>
      <c r="O233" s="800"/>
      <c r="P233" s="800"/>
      <c r="Q233" s="800"/>
      <c r="R233" s="800"/>
      <c r="S233" s="800"/>
      <c r="T233" s="800"/>
      <c r="U233" s="800"/>
      <c r="V233" s="800"/>
      <c r="W233" s="800"/>
      <c r="X233" s="800"/>
      <c r="Y233" s="800"/>
      <c r="Z233" s="800"/>
      <c r="AA233" s="800"/>
      <c r="AB233" s="800"/>
      <c r="AC233" s="800"/>
      <c r="AD233" s="800"/>
    </row>
    <row r="234" spans="1:30" ht="15.75" customHeight="1" x14ac:dyDescent="0.25">
      <c r="A234" s="800"/>
      <c r="B234" s="800"/>
      <c r="C234" s="800"/>
      <c r="D234" s="800"/>
      <c r="E234" s="800"/>
      <c r="F234" s="800"/>
      <c r="G234" s="801"/>
      <c r="H234" s="800"/>
      <c r="I234" s="800"/>
      <c r="J234" s="800"/>
      <c r="K234" s="800"/>
      <c r="L234" s="800"/>
      <c r="M234" s="800"/>
      <c r="N234" s="800"/>
      <c r="O234" s="800"/>
      <c r="P234" s="800"/>
      <c r="Q234" s="800"/>
      <c r="R234" s="800"/>
      <c r="S234" s="800"/>
      <c r="T234" s="800"/>
      <c r="U234" s="800"/>
      <c r="V234" s="800"/>
      <c r="W234" s="800"/>
      <c r="X234" s="800"/>
      <c r="Y234" s="800"/>
      <c r="Z234" s="800"/>
      <c r="AA234" s="800"/>
      <c r="AB234" s="800"/>
      <c r="AC234" s="800"/>
      <c r="AD234" s="800"/>
    </row>
    <row r="235" spans="1:30" ht="15.75" customHeight="1" x14ac:dyDescent="0.25">
      <c r="A235" s="800"/>
      <c r="B235" s="800"/>
      <c r="C235" s="800"/>
      <c r="D235" s="800"/>
      <c r="E235" s="800"/>
      <c r="F235" s="800"/>
      <c r="G235" s="801"/>
      <c r="H235" s="800"/>
      <c r="I235" s="800"/>
      <c r="J235" s="800"/>
      <c r="K235" s="800"/>
      <c r="L235" s="800"/>
      <c r="M235" s="800"/>
      <c r="N235" s="800"/>
      <c r="O235" s="800"/>
      <c r="P235" s="800"/>
      <c r="Q235" s="800"/>
      <c r="R235" s="800"/>
      <c r="S235" s="800"/>
      <c r="T235" s="800"/>
      <c r="U235" s="800"/>
      <c r="V235" s="800"/>
      <c r="W235" s="800"/>
      <c r="X235" s="800"/>
      <c r="Y235" s="800"/>
      <c r="Z235" s="800"/>
      <c r="AA235" s="800"/>
      <c r="AB235" s="800"/>
      <c r="AC235" s="800"/>
      <c r="AD235" s="800"/>
    </row>
    <row r="236" spans="1:30" ht="15.75" customHeight="1" x14ac:dyDescent="0.25">
      <c r="A236" s="800"/>
      <c r="B236" s="800"/>
      <c r="C236" s="800"/>
      <c r="D236" s="800"/>
      <c r="E236" s="800"/>
      <c r="F236" s="800"/>
      <c r="G236" s="801"/>
      <c r="H236" s="800"/>
      <c r="I236" s="800"/>
      <c r="J236" s="800"/>
      <c r="K236" s="800"/>
      <c r="L236" s="800"/>
      <c r="M236" s="800"/>
      <c r="N236" s="800"/>
      <c r="O236" s="800"/>
      <c r="P236" s="800"/>
      <c r="Q236" s="800"/>
      <c r="R236" s="800"/>
      <c r="S236" s="800"/>
      <c r="T236" s="800"/>
      <c r="U236" s="800"/>
      <c r="V236" s="800"/>
      <c r="W236" s="800"/>
      <c r="X236" s="800"/>
      <c r="Y236" s="800"/>
      <c r="Z236" s="800"/>
      <c r="AA236" s="800"/>
      <c r="AB236" s="800"/>
      <c r="AC236" s="800"/>
      <c r="AD236" s="800"/>
    </row>
    <row r="237" spans="1:30" ht="15.75" customHeight="1" x14ac:dyDescent="0.25">
      <c r="A237" s="800"/>
      <c r="B237" s="800"/>
      <c r="C237" s="800"/>
      <c r="D237" s="800"/>
      <c r="E237" s="800"/>
      <c r="F237" s="800"/>
      <c r="G237" s="801"/>
      <c r="H237" s="800"/>
      <c r="I237" s="800"/>
      <c r="J237" s="800"/>
      <c r="K237" s="800"/>
      <c r="L237" s="800"/>
      <c r="M237" s="800"/>
      <c r="N237" s="800"/>
      <c r="O237" s="800"/>
      <c r="P237" s="800"/>
      <c r="Q237" s="800"/>
      <c r="R237" s="800"/>
      <c r="S237" s="800"/>
      <c r="T237" s="800"/>
      <c r="U237" s="800"/>
      <c r="V237" s="800"/>
      <c r="W237" s="800"/>
      <c r="X237" s="800"/>
      <c r="Y237" s="800"/>
      <c r="Z237" s="800"/>
      <c r="AA237" s="800"/>
      <c r="AB237" s="800"/>
      <c r="AC237" s="800"/>
      <c r="AD237" s="800"/>
    </row>
    <row r="238" spans="1:30" ht="15.75" customHeight="1" x14ac:dyDescent="0.25">
      <c r="A238" s="800"/>
      <c r="B238" s="800"/>
      <c r="C238" s="800"/>
      <c r="D238" s="800"/>
      <c r="E238" s="800"/>
      <c r="F238" s="800"/>
      <c r="G238" s="801"/>
      <c r="H238" s="800"/>
      <c r="I238" s="800"/>
      <c r="J238" s="800"/>
      <c r="K238" s="800"/>
      <c r="L238" s="800"/>
      <c r="M238" s="800"/>
      <c r="N238" s="800"/>
      <c r="O238" s="800"/>
      <c r="P238" s="800"/>
      <c r="Q238" s="800"/>
      <c r="R238" s="800"/>
      <c r="S238" s="800"/>
      <c r="T238" s="800"/>
      <c r="U238" s="800"/>
      <c r="V238" s="800"/>
      <c r="W238" s="800"/>
      <c r="X238" s="800"/>
      <c r="Y238" s="800"/>
      <c r="Z238" s="800"/>
      <c r="AA238" s="800"/>
      <c r="AB238" s="800"/>
      <c r="AC238" s="800"/>
      <c r="AD238" s="800"/>
    </row>
    <row r="239" spans="1:30" ht="15.75" customHeight="1" x14ac:dyDescent="0.25">
      <c r="A239" s="800"/>
      <c r="B239" s="800"/>
      <c r="C239" s="800"/>
      <c r="D239" s="800"/>
      <c r="E239" s="800"/>
      <c r="F239" s="800"/>
      <c r="G239" s="801"/>
      <c r="H239" s="800"/>
      <c r="I239" s="800"/>
      <c r="J239" s="800"/>
      <c r="K239" s="800"/>
      <c r="L239" s="800"/>
      <c r="M239" s="800"/>
      <c r="N239" s="800"/>
      <c r="O239" s="800"/>
      <c r="P239" s="800"/>
      <c r="Q239" s="800"/>
      <c r="R239" s="800"/>
      <c r="S239" s="800"/>
      <c r="T239" s="800"/>
      <c r="U239" s="800"/>
      <c r="V239" s="800"/>
      <c r="W239" s="800"/>
      <c r="X239" s="800"/>
      <c r="Y239" s="800"/>
      <c r="Z239" s="800"/>
      <c r="AA239" s="800"/>
      <c r="AB239" s="800"/>
      <c r="AC239" s="800"/>
      <c r="AD239" s="800"/>
    </row>
    <row r="240" spans="1:30" ht="15.75" customHeight="1" x14ac:dyDescent="0.25">
      <c r="A240" s="800"/>
      <c r="B240" s="800"/>
      <c r="C240" s="800"/>
      <c r="D240" s="800"/>
      <c r="E240" s="800"/>
      <c r="F240" s="800"/>
      <c r="G240" s="801"/>
      <c r="H240" s="800"/>
      <c r="I240" s="800"/>
      <c r="J240" s="800"/>
      <c r="K240" s="800"/>
      <c r="L240" s="800"/>
      <c r="M240" s="800"/>
      <c r="N240" s="800"/>
      <c r="O240" s="800"/>
      <c r="P240" s="800"/>
      <c r="Q240" s="800"/>
      <c r="R240" s="800"/>
      <c r="S240" s="800"/>
      <c r="T240" s="800"/>
      <c r="U240" s="800"/>
      <c r="V240" s="800"/>
      <c r="W240" s="800"/>
      <c r="X240" s="800"/>
      <c r="Y240" s="800"/>
      <c r="Z240" s="800"/>
      <c r="AA240" s="800"/>
      <c r="AB240" s="800"/>
      <c r="AC240" s="800"/>
      <c r="AD240" s="800"/>
    </row>
    <row r="241" spans="1:30" ht="15.75" customHeight="1" x14ac:dyDescent="0.25">
      <c r="A241" s="800"/>
      <c r="B241" s="800"/>
      <c r="C241" s="800"/>
      <c r="D241" s="800"/>
      <c r="E241" s="800"/>
      <c r="F241" s="800"/>
      <c r="G241" s="801"/>
      <c r="H241" s="800"/>
      <c r="I241" s="800"/>
      <c r="J241" s="800"/>
      <c r="K241" s="800"/>
      <c r="L241" s="800"/>
      <c r="M241" s="800"/>
      <c r="N241" s="800"/>
      <c r="O241" s="800"/>
      <c r="P241" s="800"/>
      <c r="Q241" s="800"/>
      <c r="R241" s="800"/>
      <c r="S241" s="800"/>
      <c r="T241" s="800"/>
      <c r="U241" s="800"/>
      <c r="V241" s="800"/>
      <c r="W241" s="800"/>
      <c r="X241" s="800"/>
      <c r="Y241" s="800"/>
      <c r="Z241" s="800"/>
      <c r="AA241" s="800"/>
      <c r="AB241" s="800"/>
      <c r="AC241" s="800"/>
      <c r="AD241" s="800"/>
    </row>
    <row r="242" spans="1:30" ht="15.75" customHeight="1" x14ac:dyDescent="0.25">
      <c r="A242" s="800"/>
      <c r="B242" s="800"/>
      <c r="C242" s="800"/>
      <c r="D242" s="800"/>
      <c r="E242" s="800"/>
      <c r="F242" s="800"/>
      <c r="G242" s="801"/>
      <c r="H242" s="800"/>
      <c r="I242" s="800"/>
      <c r="J242" s="800"/>
      <c r="K242" s="800"/>
      <c r="L242" s="800"/>
      <c r="M242" s="800"/>
      <c r="N242" s="800"/>
      <c r="O242" s="800"/>
      <c r="P242" s="800"/>
      <c r="Q242" s="800"/>
      <c r="R242" s="800"/>
      <c r="S242" s="800"/>
      <c r="T242" s="800"/>
      <c r="U242" s="800"/>
      <c r="V242" s="800"/>
      <c r="W242" s="800"/>
      <c r="X242" s="800"/>
      <c r="Y242" s="800"/>
      <c r="Z242" s="800"/>
      <c r="AA242" s="800"/>
      <c r="AB242" s="800"/>
      <c r="AC242" s="800"/>
      <c r="AD242" s="800"/>
    </row>
    <row r="243" spans="1:30" ht="15.75" customHeight="1" x14ac:dyDescent="0.25">
      <c r="A243" s="800"/>
      <c r="B243" s="800"/>
      <c r="C243" s="800"/>
      <c r="D243" s="800"/>
      <c r="E243" s="800"/>
      <c r="F243" s="800"/>
      <c r="G243" s="801"/>
      <c r="H243" s="800"/>
      <c r="I243" s="800"/>
      <c r="J243" s="800"/>
      <c r="K243" s="800"/>
      <c r="L243" s="800"/>
      <c r="M243" s="800"/>
      <c r="N243" s="800"/>
      <c r="O243" s="800"/>
      <c r="P243" s="800"/>
      <c r="Q243" s="800"/>
      <c r="R243" s="800"/>
      <c r="S243" s="800"/>
      <c r="T243" s="800"/>
      <c r="U243" s="800"/>
      <c r="V243" s="800"/>
      <c r="W243" s="800"/>
      <c r="X243" s="800"/>
      <c r="Y243" s="800"/>
      <c r="Z243" s="800"/>
      <c r="AA243" s="800"/>
      <c r="AB243" s="800"/>
      <c r="AC243" s="800"/>
      <c r="AD243" s="800"/>
    </row>
    <row r="244" spans="1:30" ht="15.75" customHeight="1" x14ac:dyDescent="0.25">
      <c r="A244" s="800"/>
      <c r="B244" s="800"/>
      <c r="C244" s="800"/>
      <c r="D244" s="800"/>
      <c r="E244" s="800"/>
      <c r="F244" s="800"/>
      <c r="G244" s="801"/>
      <c r="H244" s="800"/>
      <c r="I244" s="800"/>
      <c r="J244" s="800"/>
      <c r="K244" s="800"/>
      <c r="L244" s="800"/>
      <c r="M244" s="800"/>
      <c r="N244" s="800"/>
      <c r="O244" s="800"/>
      <c r="P244" s="800"/>
      <c r="Q244" s="800"/>
      <c r="R244" s="800"/>
      <c r="S244" s="800"/>
      <c r="T244" s="800"/>
      <c r="U244" s="800"/>
      <c r="V244" s="800"/>
      <c r="W244" s="800"/>
      <c r="X244" s="800"/>
      <c r="Y244" s="800"/>
      <c r="Z244" s="800"/>
      <c r="AA244" s="800"/>
      <c r="AB244" s="800"/>
      <c r="AC244" s="800"/>
      <c r="AD244" s="800"/>
    </row>
    <row r="245" spans="1:30" ht="15.75" customHeight="1" x14ac:dyDescent="0.25">
      <c r="A245" s="800"/>
      <c r="B245" s="800"/>
      <c r="C245" s="800"/>
      <c r="D245" s="800"/>
      <c r="E245" s="800"/>
      <c r="F245" s="800"/>
      <c r="G245" s="801"/>
      <c r="H245" s="800"/>
      <c r="I245" s="800"/>
      <c r="J245" s="800"/>
      <c r="K245" s="800"/>
      <c r="L245" s="800"/>
      <c r="M245" s="800"/>
      <c r="N245" s="800"/>
      <c r="O245" s="800"/>
      <c r="P245" s="800"/>
      <c r="Q245" s="800"/>
      <c r="R245" s="800"/>
      <c r="S245" s="800"/>
      <c r="T245" s="800"/>
      <c r="U245" s="800"/>
      <c r="V245" s="800"/>
      <c r="W245" s="800"/>
      <c r="X245" s="800"/>
      <c r="Y245" s="800"/>
      <c r="Z245" s="800"/>
      <c r="AA245" s="800"/>
      <c r="AB245" s="800"/>
      <c r="AC245" s="800"/>
      <c r="AD245" s="800"/>
    </row>
    <row r="246" spans="1:30" ht="15.75" customHeight="1" x14ac:dyDescent="0.25">
      <c r="A246" s="800"/>
      <c r="B246" s="800"/>
      <c r="C246" s="800"/>
      <c r="D246" s="800"/>
      <c r="E246" s="800"/>
      <c r="F246" s="800"/>
      <c r="G246" s="801"/>
      <c r="H246" s="800"/>
      <c r="I246" s="800"/>
      <c r="J246" s="800"/>
      <c r="K246" s="800"/>
      <c r="L246" s="800"/>
      <c r="M246" s="800"/>
      <c r="N246" s="800"/>
      <c r="O246" s="800"/>
      <c r="P246" s="800"/>
      <c r="Q246" s="800"/>
      <c r="R246" s="800"/>
      <c r="S246" s="800"/>
      <c r="T246" s="800"/>
      <c r="U246" s="800"/>
      <c r="V246" s="800"/>
      <c r="W246" s="800"/>
      <c r="X246" s="800"/>
      <c r="Y246" s="800"/>
      <c r="Z246" s="800"/>
      <c r="AA246" s="800"/>
      <c r="AB246" s="800"/>
      <c r="AC246" s="800"/>
      <c r="AD246" s="800"/>
    </row>
    <row r="247" spans="1:30" ht="15.75" customHeight="1" x14ac:dyDescent="0.25">
      <c r="A247" s="800"/>
      <c r="B247" s="800"/>
      <c r="C247" s="800"/>
      <c r="D247" s="800"/>
      <c r="E247" s="800"/>
      <c r="F247" s="800"/>
      <c r="G247" s="801"/>
      <c r="H247" s="800"/>
      <c r="I247" s="800"/>
      <c r="J247" s="800"/>
      <c r="K247" s="800"/>
      <c r="L247" s="800"/>
      <c r="M247" s="800"/>
      <c r="N247" s="800"/>
      <c r="O247" s="800"/>
      <c r="P247" s="800"/>
      <c r="Q247" s="800"/>
      <c r="R247" s="800"/>
      <c r="S247" s="800"/>
      <c r="T247" s="800"/>
      <c r="U247" s="800"/>
      <c r="V247" s="800"/>
      <c r="W247" s="800"/>
      <c r="X247" s="800"/>
      <c r="Y247" s="800"/>
      <c r="Z247" s="800"/>
      <c r="AA247" s="800"/>
      <c r="AB247" s="800"/>
      <c r="AC247" s="800"/>
      <c r="AD247" s="800"/>
    </row>
    <row r="248" spans="1:30" ht="15.75" customHeight="1" x14ac:dyDescent="0.25">
      <c r="A248" s="800"/>
      <c r="B248" s="800"/>
      <c r="C248" s="800"/>
      <c r="D248" s="800"/>
      <c r="E248" s="800"/>
      <c r="F248" s="800"/>
      <c r="G248" s="801"/>
      <c r="H248" s="800"/>
      <c r="I248" s="800"/>
      <c r="J248" s="800"/>
      <c r="K248" s="800"/>
      <c r="L248" s="800"/>
      <c r="M248" s="800"/>
      <c r="N248" s="800"/>
      <c r="O248" s="800"/>
      <c r="P248" s="800"/>
      <c r="Q248" s="800"/>
      <c r="R248" s="800"/>
      <c r="S248" s="800"/>
      <c r="T248" s="800"/>
      <c r="U248" s="800"/>
      <c r="V248" s="800"/>
      <c r="W248" s="800"/>
      <c r="X248" s="800"/>
      <c r="Y248" s="800"/>
      <c r="Z248" s="800"/>
      <c r="AA248" s="800"/>
      <c r="AB248" s="800"/>
      <c r="AC248" s="800"/>
      <c r="AD248" s="800"/>
    </row>
    <row r="249" spans="1:30" ht="15.75" customHeight="1" x14ac:dyDescent="0.25">
      <c r="A249" s="800"/>
      <c r="B249" s="800"/>
      <c r="C249" s="800"/>
      <c r="D249" s="800"/>
      <c r="E249" s="800"/>
      <c r="F249" s="800"/>
      <c r="G249" s="801"/>
      <c r="H249" s="800"/>
      <c r="I249" s="800"/>
      <c r="J249" s="800"/>
      <c r="K249" s="800"/>
      <c r="L249" s="800"/>
      <c r="M249" s="800"/>
      <c r="N249" s="800"/>
      <c r="O249" s="800"/>
      <c r="P249" s="800"/>
      <c r="Q249" s="800"/>
      <c r="R249" s="800"/>
      <c r="S249" s="800"/>
      <c r="T249" s="800"/>
      <c r="U249" s="800"/>
      <c r="V249" s="800"/>
      <c r="W249" s="800"/>
      <c r="X249" s="800"/>
      <c r="Y249" s="800"/>
      <c r="Z249" s="800"/>
      <c r="AA249" s="800"/>
      <c r="AB249" s="800"/>
      <c r="AC249" s="800"/>
      <c r="AD249" s="800"/>
    </row>
    <row r="250" spans="1:30" ht="15.75" customHeight="1" x14ac:dyDescent="0.25">
      <c r="A250" s="800"/>
      <c r="B250" s="800"/>
      <c r="C250" s="800"/>
      <c r="D250" s="800"/>
      <c r="E250" s="800"/>
      <c r="F250" s="800"/>
      <c r="G250" s="801"/>
      <c r="H250" s="800"/>
      <c r="I250" s="800"/>
      <c r="J250" s="800"/>
      <c r="K250" s="800"/>
      <c r="L250" s="800"/>
      <c r="M250" s="800"/>
      <c r="N250" s="800"/>
      <c r="O250" s="800"/>
      <c r="P250" s="800"/>
      <c r="Q250" s="800"/>
      <c r="R250" s="800"/>
      <c r="S250" s="800"/>
      <c r="T250" s="800"/>
      <c r="U250" s="800"/>
      <c r="V250" s="800"/>
      <c r="W250" s="800"/>
      <c r="X250" s="800"/>
      <c r="Y250" s="800"/>
      <c r="Z250" s="800"/>
      <c r="AA250" s="800"/>
      <c r="AB250" s="800"/>
      <c r="AC250" s="800"/>
      <c r="AD250" s="800"/>
    </row>
    <row r="251" spans="1:30" ht="15.75" customHeight="1" x14ac:dyDescent="0.25">
      <c r="A251" s="800"/>
      <c r="B251" s="800"/>
      <c r="C251" s="800"/>
      <c r="D251" s="800"/>
      <c r="E251" s="800"/>
      <c r="F251" s="800"/>
      <c r="G251" s="801"/>
      <c r="H251" s="800"/>
      <c r="I251" s="800"/>
      <c r="J251" s="800"/>
      <c r="K251" s="800"/>
      <c r="L251" s="800"/>
      <c r="M251" s="800"/>
      <c r="N251" s="800"/>
      <c r="O251" s="800"/>
      <c r="P251" s="800"/>
      <c r="Q251" s="800"/>
      <c r="R251" s="800"/>
      <c r="S251" s="800"/>
      <c r="T251" s="800"/>
      <c r="U251" s="800"/>
      <c r="V251" s="800"/>
      <c r="W251" s="800"/>
      <c r="X251" s="800"/>
      <c r="Y251" s="800"/>
      <c r="Z251" s="800"/>
      <c r="AA251" s="800"/>
      <c r="AB251" s="800"/>
      <c r="AC251" s="800"/>
      <c r="AD251" s="800"/>
    </row>
    <row r="252" spans="1:30" ht="15.75" customHeight="1" x14ac:dyDescent="0.25">
      <c r="A252" s="800"/>
      <c r="B252" s="800"/>
      <c r="C252" s="800"/>
      <c r="D252" s="800"/>
      <c r="E252" s="800"/>
      <c r="F252" s="800"/>
      <c r="G252" s="801"/>
      <c r="H252" s="800"/>
      <c r="I252" s="800"/>
      <c r="J252" s="800"/>
      <c r="K252" s="800"/>
      <c r="L252" s="800"/>
      <c r="M252" s="800"/>
      <c r="N252" s="800"/>
      <c r="O252" s="800"/>
      <c r="P252" s="800"/>
      <c r="Q252" s="800"/>
      <c r="R252" s="800"/>
      <c r="S252" s="800"/>
      <c r="T252" s="800"/>
      <c r="U252" s="800"/>
      <c r="V252" s="800"/>
      <c r="W252" s="800"/>
      <c r="X252" s="800"/>
      <c r="Y252" s="800"/>
      <c r="Z252" s="800"/>
      <c r="AA252" s="800"/>
      <c r="AB252" s="800"/>
      <c r="AC252" s="800"/>
      <c r="AD252" s="800"/>
    </row>
    <row r="253" spans="1:30" ht="15.75" customHeight="1" x14ac:dyDescent="0.25">
      <c r="A253" s="800"/>
      <c r="B253" s="800"/>
      <c r="C253" s="800"/>
      <c r="D253" s="800"/>
      <c r="E253" s="800"/>
      <c r="F253" s="800"/>
      <c r="G253" s="801"/>
      <c r="H253" s="800"/>
      <c r="I253" s="800"/>
      <c r="J253" s="800"/>
      <c r="K253" s="800"/>
      <c r="L253" s="800"/>
      <c r="M253" s="800"/>
      <c r="N253" s="800"/>
      <c r="O253" s="800"/>
      <c r="P253" s="800"/>
      <c r="Q253" s="800"/>
      <c r="R253" s="800"/>
      <c r="S253" s="800"/>
      <c r="T253" s="800"/>
      <c r="U253" s="800"/>
      <c r="V253" s="800"/>
      <c r="W253" s="800"/>
      <c r="X253" s="800"/>
      <c r="Y253" s="800"/>
      <c r="Z253" s="800"/>
      <c r="AA253" s="800"/>
      <c r="AB253" s="800"/>
      <c r="AC253" s="800"/>
      <c r="AD253" s="800"/>
    </row>
    <row r="254" spans="1:30" ht="15.75" customHeight="1" x14ac:dyDescent="0.25">
      <c r="A254" s="800"/>
      <c r="B254" s="800"/>
      <c r="C254" s="800"/>
      <c r="D254" s="800"/>
      <c r="E254" s="800"/>
      <c r="F254" s="800"/>
      <c r="G254" s="801"/>
      <c r="H254" s="800"/>
      <c r="I254" s="800"/>
      <c r="J254" s="800"/>
      <c r="K254" s="800"/>
      <c r="L254" s="800"/>
      <c r="M254" s="800"/>
      <c r="N254" s="800"/>
      <c r="O254" s="800"/>
      <c r="P254" s="800"/>
      <c r="Q254" s="800"/>
      <c r="R254" s="800"/>
      <c r="S254" s="800"/>
      <c r="T254" s="800"/>
      <c r="U254" s="800"/>
      <c r="V254" s="800"/>
      <c r="W254" s="800"/>
      <c r="X254" s="800"/>
      <c r="Y254" s="800"/>
      <c r="Z254" s="800"/>
      <c r="AA254" s="800"/>
      <c r="AB254" s="800"/>
      <c r="AC254" s="800"/>
      <c r="AD254" s="800"/>
    </row>
    <row r="255" spans="1:30" ht="15.75" customHeight="1" x14ac:dyDescent="0.25">
      <c r="A255" s="800"/>
      <c r="B255" s="800"/>
      <c r="C255" s="800"/>
      <c r="D255" s="800"/>
      <c r="E255" s="800"/>
      <c r="F255" s="800"/>
      <c r="G255" s="801"/>
      <c r="H255" s="800"/>
      <c r="I255" s="800"/>
      <c r="J255" s="800"/>
      <c r="K255" s="800"/>
      <c r="L255" s="800"/>
      <c r="M255" s="800"/>
      <c r="N255" s="800"/>
      <c r="O255" s="800"/>
      <c r="P255" s="800"/>
      <c r="Q255" s="800"/>
      <c r="R255" s="800"/>
      <c r="S255" s="800"/>
      <c r="T255" s="800"/>
      <c r="U255" s="800"/>
      <c r="V255" s="800"/>
      <c r="W255" s="800"/>
      <c r="X255" s="800"/>
      <c r="Y255" s="800"/>
      <c r="Z255" s="800"/>
      <c r="AA255" s="800"/>
      <c r="AB255" s="800"/>
      <c r="AC255" s="800"/>
      <c r="AD255" s="800"/>
    </row>
    <row r="256" spans="1:30" ht="15.75" customHeight="1" x14ac:dyDescent="0.25">
      <c r="A256" s="800"/>
      <c r="B256" s="800"/>
      <c r="C256" s="800"/>
      <c r="D256" s="800"/>
      <c r="E256" s="800"/>
      <c r="F256" s="800"/>
      <c r="G256" s="801"/>
      <c r="H256" s="800"/>
      <c r="I256" s="800"/>
      <c r="J256" s="800"/>
      <c r="K256" s="800"/>
      <c r="L256" s="800"/>
      <c r="M256" s="800"/>
      <c r="N256" s="800"/>
      <c r="O256" s="800"/>
      <c r="P256" s="800"/>
      <c r="Q256" s="800"/>
      <c r="R256" s="800"/>
      <c r="S256" s="800"/>
      <c r="T256" s="800"/>
      <c r="U256" s="800"/>
      <c r="V256" s="800"/>
      <c r="W256" s="800"/>
      <c r="X256" s="800"/>
      <c r="Y256" s="800"/>
      <c r="Z256" s="800"/>
      <c r="AA256" s="800"/>
      <c r="AB256" s="800"/>
      <c r="AC256" s="800"/>
      <c r="AD256" s="800"/>
    </row>
    <row r="257" spans="1:30" ht="15.75" customHeight="1" x14ac:dyDescent="0.25">
      <c r="A257" s="800"/>
      <c r="B257" s="800"/>
      <c r="C257" s="800"/>
      <c r="D257" s="800"/>
      <c r="E257" s="800"/>
      <c r="F257" s="800"/>
      <c r="G257" s="801"/>
      <c r="H257" s="800"/>
      <c r="I257" s="800"/>
      <c r="J257" s="800"/>
      <c r="K257" s="800"/>
      <c r="L257" s="800"/>
      <c r="M257" s="800"/>
      <c r="N257" s="800"/>
      <c r="O257" s="800"/>
      <c r="P257" s="800"/>
      <c r="Q257" s="800"/>
      <c r="R257" s="800"/>
      <c r="S257" s="800"/>
      <c r="T257" s="800"/>
      <c r="U257" s="800"/>
      <c r="V257" s="800"/>
      <c r="W257" s="800"/>
      <c r="X257" s="800"/>
      <c r="Y257" s="800"/>
      <c r="Z257" s="800"/>
      <c r="AA257" s="800"/>
      <c r="AB257" s="800"/>
      <c r="AC257" s="800"/>
      <c r="AD257" s="800"/>
    </row>
    <row r="258" spans="1:30" ht="15.75" customHeight="1" x14ac:dyDescent="0.25">
      <c r="A258" s="800"/>
      <c r="B258" s="800"/>
      <c r="C258" s="800"/>
      <c r="D258" s="800"/>
      <c r="E258" s="800"/>
      <c r="F258" s="800"/>
      <c r="G258" s="801"/>
      <c r="H258" s="800"/>
      <c r="I258" s="800"/>
      <c r="J258" s="800"/>
      <c r="K258" s="800"/>
      <c r="L258" s="800"/>
      <c r="M258" s="800"/>
      <c r="N258" s="800"/>
      <c r="O258" s="800"/>
      <c r="P258" s="800"/>
      <c r="Q258" s="800"/>
      <c r="R258" s="800"/>
      <c r="S258" s="800"/>
      <c r="T258" s="800"/>
      <c r="U258" s="800"/>
      <c r="V258" s="800"/>
      <c r="W258" s="800"/>
      <c r="X258" s="800"/>
      <c r="Y258" s="800"/>
      <c r="Z258" s="800"/>
      <c r="AA258" s="800"/>
      <c r="AB258" s="800"/>
      <c r="AC258" s="800"/>
      <c r="AD258" s="800"/>
    </row>
    <row r="259" spans="1:30" ht="15.75" customHeight="1" x14ac:dyDescent="0.25">
      <c r="A259" s="800"/>
      <c r="B259" s="800"/>
      <c r="C259" s="800"/>
      <c r="D259" s="800"/>
      <c r="E259" s="800"/>
      <c r="F259" s="800"/>
      <c r="G259" s="801"/>
      <c r="H259" s="800"/>
      <c r="I259" s="800"/>
      <c r="J259" s="800"/>
      <c r="K259" s="800"/>
      <c r="L259" s="800"/>
      <c r="M259" s="800"/>
      <c r="N259" s="800"/>
      <c r="O259" s="800"/>
      <c r="P259" s="800"/>
      <c r="Q259" s="800"/>
      <c r="R259" s="800"/>
      <c r="S259" s="800"/>
      <c r="T259" s="800"/>
      <c r="U259" s="800"/>
      <c r="V259" s="800"/>
      <c r="W259" s="800"/>
      <c r="X259" s="800"/>
      <c r="Y259" s="800"/>
      <c r="Z259" s="800"/>
      <c r="AA259" s="800"/>
      <c r="AB259" s="800"/>
      <c r="AC259" s="800"/>
      <c r="AD259" s="800"/>
    </row>
    <row r="260" spans="1:30" ht="15.75" customHeight="1" x14ac:dyDescent="0.25">
      <c r="A260" s="800"/>
      <c r="B260" s="800"/>
      <c r="C260" s="800"/>
      <c r="D260" s="800"/>
      <c r="E260" s="800"/>
      <c r="F260" s="800"/>
      <c r="G260" s="801"/>
      <c r="H260" s="800"/>
      <c r="I260" s="800"/>
      <c r="J260" s="800"/>
      <c r="K260" s="800"/>
      <c r="L260" s="800"/>
      <c r="M260" s="800"/>
      <c r="N260" s="800"/>
      <c r="O260" s="800"/>
      <c r="P260" s="800"/>
      <c r="Q260" s="800"/>
      <c r="R260" s="800"/>
      <c r="S260" s="800"/>
      <c r="T260" s="800"/>
      <c r="U260" s="800"/>
      <c r="V260" s="800"/>
      <c r="W260" s="800"/>
      <c r="X260" s="800"/>
      <c r="Y260" s="800"/>
      <c r="Z260" s="800"/>
      <c r="AA260" s="800"/>
      <c r="AB260" s="800"/>
      <c r="AC260" s="800"/>
      <c r="AD260" s="800"/>
    </row>
    <row r="261" spans="1:30" ht="15.75" customHeight="1" x14ac:dyDescent="0.25">
      <c r="A261" s="860"/>
      <c r="B261" s="860"/>
      <c r="C261" s="860"/>
      <c r="D261" s="860"/>
      <c r="E261" s="860"/>
      <c r="F261" s="860"/>
      <c r="G261" s="868"/>
      <c r="H261" s="860"/>
      <c r="I261" s="860"/>
      <c r="J261" s="860"/>
      <c r="K261" s="860"/>
      <c r="L261" s="860"/>
      <c r="M261" s="860"/>
      <c r="N261" s="860"/>
      <c r="O261" s="860"/>
      <c r="P261" s="860"/>
      <c r="Q261" s="860"/>
      <c r="R261" s="860"/>
      <c r="S261" s="860"/>
      <c r="T261" s="860"/>
      <c r="U261" s="860"/>
      <c r="V261" s="860"/>
      <c r="W261" s="860"/>
      <c r="X261" s="860"/>
      <c r="Y261" s="860"/>
      <c r="Z261" s="860"/>
      <c r="AA261" s="860"/>
      <c r="AB261" s="860"/>
      <c r="AC261" s="860"/>
      <c r="AD261" s="860"/>
    </row>
    <row r="262" spans="1:30" ht="15.75" customHeight="1" x14ac:dyDescent="0.25">
      <c r="A262" s="860"/>
      <c r="B262" s="860"/>
      <c r="C262" s="860"/>
      <c r="D262" s="860"/>
      <c r="E262" s="860"/>
      <c r="F262" s="860"/>
      <c r="G262" s="868"/>
      <c r="H262" s="860"/>
      <c r="I262" s="860"/>
      <c r="J262" s="860"/>
      <c r="K262" s="860"/>
      <c r="L262" s="860"/>
      <c r="M262" s="860"/>
      <c r="N262" s="860"/>
      <c r="O262" s="860"/>
      <c r="P262" s="860"/>
      <c r="Q262" s="860"/>
      <c r="R262" s="860"/>
      <c r="S262" s="860"/>
      <c r="T262" s="860"/>
      <c r="U262" s="860"/>
      <c r="V262" s="860"/>
      <c r="W262" s="860"/>
      <c r="X262" s="860"/>
      <c r="Y262" s="860"/>
      <c r="Z262" s="860"/>
      <c r="AA262" s="860"/>
      <c r="AB262" s="860"/>
      <c r="AC262" s="860"/>
      <c r="AD262" s="860"/>
    </row>
    <row r="263" spans="1:30" ht="15.75" customHeight="1" x14ac:dyDescent="0.25">
      <c r="A263" s="860"/>
      <c r="B263" s="860"/>
      <c r="C263" s="860"/>
      <c r="D263" s="860"/>
      <c r="E263" s="860"/>
      <c r="F263" s="860"/>
      <c r="G263" s="868"/>
      <c r="H263" s="860"/>
      <c r="I263" s="860"/>
      <c r="J263" s="860"/>
      <c r="K263" s="860"/>
      <c r="L263" s="860"/>
      <c r="M263" s="860"/>
      <c r="N263" s="860"/>
      <c r="O263" s="860"/>
      <c r="P263" s="860"/>
      <c r="Q263" s="860"/>
      <c r="R263" s="860"/>
      <c r="S263" s="860"/>
      <c r="T263" s="860"/>
      <c r="U263" s="860"/>
      <c r="V263" s="860"/>
      <c r="W263" s="860"/>
      <c r="X263" s="860"/>
      <c r="Y263" s="860"/>
      <c r="Z263" s="860"/>
      <c r="AA263" s="860"/>
      <c r="AB263" s="860"/>
      <c r="AC263" s="860"/>
      <c r="AD263" s="860"/>
    </row>
    <row r="264" spans="1:30" ht="15.75" customHeight="1" x14ac:dyDescent="0.25">
      <c r="A264" s="860"/>
      <c r="B264" s="860"/>
      <c r="C264" s="860"/>
      <c r="D264" s="860"/>
      <c r="E264" s="860"/>
      <c r="F264" s="860"/>
      <c r="G264" s="868"/>
      <c r="H264" s="860"/>
      <c r="I264" s="860"/>
      <c r="J264" s="860"/>
      <c r="K264" s="860"/>
      <c r="L264" s="860"/>
      <c r="M264" s="860"/>
      <c r="N264" s="860"/>
      <c r="O264" s="860"/>
      <c r="P264" s="860"/>
      <c r="Q264" s="860"/>
      <c r="R264" s="860"/>
      <c r="S264" s="860"/>
      <c r="T264" s="860"/>
      <c r="U264" s="860"/>
      <c r="V264" s="860"/>
      <c r="W264" s="860"/>
      <c r="X264" s="860"/>
      <c r="Y264" s="860"/>
      <c r="Z264" s="860"/>
      <c r="AA264" s="860"/>
      <c r="AB264" s="860"/>
      <c r="AC264" s="860"/>
      <c r="AD264" s="860"/>
    </row>
    <row r="265" spans="1:30" ht="15.75" customHeight="1" x14ac:dyDescent="0.25">
      <c r="A265" s="860"/>
      <c r="B265" s="860"/>
      <c r="C265" s="860"/>
      <c r="D265" s="860"/>
      <c r="E265" s="860"/>
      <c r="F265" s="860"/>
      <c r="G265" s="868"/>
      <c r="H265" s="860"/>
      <c r="I265" s="860"/>
      <c r="J265" s="860"/>
      <c r="K265" s="860"/>
      <c r="L265" s="860"/>
      <c r="M265" s="860"/>
      <c r="N265" s="860"/>
      <c r="O265" s="860"/>
      <c r="P265" s="860"/>
      <c r="Q265" s="860"/>
      <c r="R265" s="860"/>
      <c r="S265" s="860"/>
      <c r="T265" s="860"/>
      <c r="U265" s="860"/>
      <c r="V265" s="860"/>
      <c r="W265" s="860"/>
      <c r="X265" s="860"/>
      <c r="Y265" s="860"/>
      <c r="Z265" s="860"/>
      <c r="AA265" s="860"/>
      <c r="AB265" s="860"/>
      <c r="AC265" s="860"/>
      <c r="AD265" s="860"/>
    </row>
    <row r="266" spans="1:30" ht="15.75" customHeight="1" x14ac:dyDescent="0.25">
      <c r="A266" s="860"/>
      <c r="B266" s="860"/>
      <c r="C266" s="860"/>
      <c r="D266" s="860"/>
      <c r="E266" s="860"/>
      <c r="F266" s="860"/>
      <c r="G266" s="868"/>
      <c r="H266" s="860"/>
      <c r="I266" s="860"/>
      <c r="J266" s="860"/>
      <c r="K266" s="860"/>
      <c r="L266" s="860"/>
      <c r="M266" s="860"/>
      <c r="N266" s="860"/>
      <c r="O266" s="860"/>
      <c r="P266" s="860"/>
      <c r="Q266" s="860"/>
      <c r="R266" s="860"/>
      <c r="S266" s="860"/>
      <c r="T266" s="860"/>
      <c r="U266" s="860"/>
      <c r="V266" s="860"/>
      <c r="W266" s="860"/>
      <c r="X266" s="860"/>
      <c r="Y266" s="860"/>
      <c r="Z266" s="860"/>
      <c r="AA266" s="860"/>
      <c r="AB266" s="860"/>
      <c r="AC266" s="860"/>
      <c r="AD266" s="860"/>
    </row>
    <row r="267" spans="1:30" ht="15.75" customHeight="1" x14ac:dyDescent="0.25">
      <c r="A267" s="860"/>
      <c r="B267" s="860"/>
      <c r="C267" s="860"/>
      <c r="D267" s="860"/>
      <c r="E267" s="860"/>
      <c r="F267" s="860"/>
      <c r="G267" s="868"/>
      <c r="H267" s="860"/>
      <c r="I267" s="860"/>
      <c r="J267" s="860"/>
      <c r="K267" s="860"/>
      <c r="L267" s="860"/>
      <c r="M267" s="860"/>
      <c r="N267" s="860"/>
      <c r="O267" s="860"/>
      <c r="P267" s="860"/>
      <c r="Q267" s="860"/>
      <c r="R267" s="860"/>
      <c r="S267" s="860"/>
      <c r="T267" s="860"/>
      <c r="U267" s="860"/>
      <c r="V267" s="860"/>
      <c r="W267" s="860"/>
      <c r="X267" s="860"/>
      <c r="Y267" s="860"/>
      <c r="Z267" s="860"/>
      <c r="AA267" s="860"/>
      <c r="AB267" s="860"/>
      <c r="AC267" s="860"/>
      <c r="AD267" s="860"/>
    </row>
    <row r="268" spans="1:30" ht="15.75" customHeight="1" x14ac:dyDescent="0.25">
      <c r="A268" s="860"/>
      <c r="B268" s="860"/>
      <c r="C268" s="860"/>
      <c r="D268" s="860"/>
      <c r="E268" s="860"/>
      <c r="F268" s="860"/>
      <c r="G268" s="868"/>
      <c r="H268" s="860"/>
      <c r="I268" s="860"/>
      <c r="J268" s="860"/>
      <c r="K268" s="860"/>
      <c r="L268" s="860"/>
      <c r="M268" s="860"/>
      <c r="N268" s="860"/>
      <c r="O268" s="860"/>
      <c r="P268" s="860"/>
      <c r="Q268" s="860"/>
      <c r="R268" s="860"/>
      <c r="S268" s="860"/>
      <c r="T268" s="860"/>
      <c r="U268" s="860"/>
      <c r="V268" s="860"/>
      <c r="W268" s="860"/>
      <c r="X268" s="860"/>
      <c r="Y268" s="860"/>
      <c r="Z268" s="860"/>
      <c r="AA268" s="860"/>
      <c r="AB268" s="860"/>
      <c r="AC268" s="860"/>
      <c r="AD268" s="860"/>
    </row>
    <row r="269" spans="1:30" ht="15.75" customHeight="1" x14ac:dyDescent="0.25">
      <c r="A269" s="860"/>
      <c r="B269" s="860"/>
      <c r="C269" s="860"/>
      <c r="D269" s="860"/>
      <c r="E269" s="860"/>
      <c r="F269" s="860"/>
      <c r="G269" s="868"/>
      <c r="H269" s="860"/>
      <c r="I269" s="860"/>
      <c r="J269" s="860"/>
      <c r="K269" s="860"/>
      <c r="L269" s="860"/>
      <c r="M269" s="860"/>
      <c r="N269" s="860"/>
      <c r="O269" s="860"/>
      <c r="P269" s="860"/>
      <c r="Q269" s="860"/>
      <c r="R269" s="860"/>
      <c r="S269" s="860"/>
      <c r="T269" s="860"/>
      <c r="U269" s="860"/>
      <c r="V269" s="860"/>
      <c r="W269" s="860"/>
      <c r="X269" s="860"/>
      <c r="Y269" s="860"/>
      <c r="Z269" s="860"/>
      <c r="AA269" s="860"/>
      <c r="AB269" s="860"/>
      <c r="AC269" s="860"/>
      <c r="AD269" s="860"/>
    </row>
    <row r="270" spans="1:30" ht="15.75" customHeight="1" x14ac:dyDescent="0.25">
      <c r="A270" s="860"/>
      <c r="B270" s="860"/>
      <c r="C270" s="860"/>
      <c r="D270" s="860"/>
      <c r="E270" s="860"/>
      <c r="F270" s="860"/>
      <c r="G270" s="868"/>
      <c r="H270" s="860"/>
      <c r="I270" s="860"/>
      <c r="J270" s="860"/>
      <c r="K270" s="860"/>
      <c r="L270" s="860"/>
      <c r="M270" s="860"/>
      <c r="N270" s="860"/>
      <c r="O270" s="860"/>
      <c r="P270" s="860"/>
      <c r="Q270" s="860"/>
      <c r="R270" s="860"/>
      <c r="S270" s="860"/>
      <c r="T270" s="860"/>
      <c r="U270" s="860"/>
      <c r="V270" s="860"/>
      <c r="W270" s="860"/>
      <c r="X270" s="860"/>
      <c r="Y270" s="860"/>
      <c r="Z270" s="860"/>
      <c r="AA270" s="860"/>
      <c r="AB270" s="860"/>
      <c r="AC270" s="860"/>
      <c r="AD270" s="860"/>
    </row>
    <row r="271" spans="1:30" ht="15.75" customHeight="1" x14ac:dyDescent="0.25">
      <c r="A271" s="860"/>
      <c r="B271" s="860"/>
      <c r="C271" s="860"/>
      <c r="D271" s="860"/>
      <c r="E271" s="860"/>
      <c r="F271" s="860"/>
      <c r="G271" s="868"/>
      <c r="H271" s="860"/>
      <c r="I271" s="860"/>
      <c r="J271" s="860"/>
      <c r="K271" s="860"/>
      <c r="L271" s="860"/>
      <c r="M271" s="860"/>
      <c r="N271" s="860"/>
      <c r="O271" s="860"/>
      <c r="P271" s="860"/>
      <c r="Q271" s="860"/>
      <c r="R271" s="860"/>
      <c r="S271" s="860"/>
      <c r="T271" s="860"/>
      <c r="U271" s="860"/>
      <c r="V271" s="860"/>
      <c r="W271" s="860"/>
      <c r="X271" s="860"/>
      <c r="Y271" s="860"/>
      <c r="Z271" s="860"/>
      <c r="AA271" s="860"/>
      <c r="AB271" s="860"/>
      <c r="AC271" s="860"/>
      <c r="AD271" s="860"/>
    </row>
    <row r="272" spans="1:30" ht="15.75" customHeight="1" x14ac:dyDescent="0.25">
      <c r="A272" s="860"/>
      <c r="B272" s="860"/>
      <c r="C272" s="860"/>
      <c r="D272" s="860"/>
      <c r="E272" s="860"/>
      <c r="F272" s="860"/>
      <c r="G272" s="868"/>
      <c r="H272" s="860"/>
      <c r="I272" s="860"/>
      <c r="J272" s="860"/>
      <c r="K272" s="860"/>
      <c r="L272" s="860"/>
      <c r="M272" s="860"/>
      <c r="N272" s="860"/>
      <c r="O272" s="860"/>
      <c r="P272" s="860"/>
      <c r="Q272" s="860"/>
      <c r="R272" s="860"/>
      <c r="S272" s="860"/>
      <c r="T272" s="860"/>
      <c r="U272" s="860"/>
      <c r="V272" s="860"/>
      <c r="W272" s="860"/>
      <c r="X272" s="860"/>
      <c r="Y272" s="860"/>
      <c r="Z272" s="860"/>
      <c r="AA272" s="860"/>
      <c r="AB272" s="860"/>
      <c r="AC272" s="860"/>
      <c r="AD272" s="860"/>
    </row>
    <row r="273" spans="1:30" ht="15.75" customHeight="1" x14ac:dyDescent="0.25">
      <c r="A273" s="860"/>
      <c r="B273" s="860"/>
      <c r="C273" s="860"/>
      <c r="D273" s="860"/>
      <c r="E273" s="860"/>
      <c r="F273" s="860"/>
      <c r="G273" s="868"/>
      <c r="H273" s="860"/>
      <c r="I273" s="860"/>
      <c r="J273" s="860"/>
      <c r="K273" s="860"/>
      <c r="L273" s="860"/>
      <c r="M273" s="860"/>
      <c r="N273" s="860"/>
      <c r="O273" s="860"/>
      <c r="P273" s="860"/>
      <c r="Q273" s="860"/>
      <c r="R273" s="860"/>
      <c r="S273" s="860"/>
      <c r="T273" s="860"/>
      <c r="U273" s="860"/>
      <c r="V273" s="860"/>
      <c r="W273" s="860"/>
      <c r="X273" s="860"/>
      <c r="Y273" s="860"/>
      <c r="Z273" s="860"/>
      <c r="AA273" s="860"/>
      <c r="AB273" s="860"/>
      <c r="AC273" s="860"/>
      <c r="AD273" s="860"/>
    </row>
    <row r="274" spans="1:30" ht="15.75" customHeight="1" x14ac:dyDescent="0.25">
      <c r="A274" s="860"/>
      <c r="B274" s="860"/>
      <c r="C274" s="860"/>
      <c r="D274" s="860"/>
      <c r="E274" s="860"/>
      <c r="F274" s="860"/>
      <c r="G274" s="868"/>
      <c r="H274" s="860"/>
      <c r="I274" s="860"/>
      <c r="J274" s="860"/>
      <c r="K274" s="860"/>
      <c r="L274" s="860"/>
      <c r="M274" s="860"/>
      <c r="N274" s="860"/>
      <c r="O274" s="860"/>
      <c r="P274" s="860"/>
      <c r="Q274" s="860"/>
      <c r="R274" s="860"/>
      <c r="S274" s="860"/>
      <c r="T274" s="860"/>
      <c r="U274" s="860"/>
      <c r="V274" s="860"/>
      <c r="W274" s="860"/>
      <c r="X274" s="860"/>
      <c r="Y274" s="860"/>
      <c r="Z274" s="860"/>
      <c r="AA274" s="860"/>
      <c r="AB274" s="860"/>
      <c r="AC274" s="860"/>
      <c r="AD274" s="860"/>
    </row>
    <row r="275" spans="1:30" ht="15.75" customHeight="1" x14ac:dyDescent="0.25">
      <c r="A275" s="860"/>
      <c r="B275" s="860"/>
      <c r="C275" s="860"/>
      <c r="D275" s="860"/>
      <c r="E275" s="860"/>
      <c r="F275" s="860"/>
      <c r="G275" s="868"/>
      <c r="H275" s="860"/>
      <c r="I275" s="860"/>
      <c r="J275" s="860"/>
      <c r="K275" s="860"/>
      <c r="L275" s="860"/>
      <c r="M275" s="860"/>
      <c r="N275" s="860"/>
      <c r="O275" s="860"/>
      <c r="P275" s="860"/>
      <c r="Q275" s="860"/>
      <c r="R275" s="860"/>
      <c r="S275" s="860"/>
      <c r="T275" s="860"/>
      <c r="U275" s="860"/>
      <c r="V275" s="860"/>
      <c r="W275" s="860"/>
      <c r="X275" s="860"/>
      <c r="Y275" s="860"/>
      <c r="Z275" s="860"/>
      <c r="AA275" s="860"/>
      <c r="AB275" s="860"/>
      <c r="AC275" s="860"/>
      <c r="AD275" s="860"/>
    </row>
    <row r="276" spans="1:30" ht="15.75" customHeight="1" x14ac:dyDescent="0.25">
      <c r="A276" s="860"/>
      <c r="B276" s="860"/>
      <c r="C276" s="860"/>
      <c r="D276" s="860"/>
      <c r="E276" s="860"/>
      <c r="F276" s="860"/>
      <c r="G276" s="868"/>
      <c r="H276" s="860"/>
      <c r="I276" s="860"/>
      <c r="J276" s="860"/>
      <c r="K276" s="860"/>
      <c r="L276" s="860"/>
      <c r="M276" s="860"/>
      <c r="N276" s="860"/>
      <c r="O276" s="860"/>
      <c r="P276" s="860"/>
      <c r="Q276" s="860"/>
      <c r="R276" s="860"/>
      <c r="S276" s="860"/>
      <c r="T276" s="860"/>
      <c r="U276" s="860"/>
      <c r="V276" s="860"/>
      <c r="W276" s="860"/>
      <c r="X276" s="860"/>
      <c r="Y276" s="860"/>
      <c r="Z276" s="860"/>
      <c r="AA276" s="860"/>
      <c r="AB276" s="860"/>
      <c r="AC276" s="860"/>
      <c r="AD276" s="860"/>
    </row>
    <row r="277" spans="1:30" ht="15.75" customHeight="1" x14ac:dyDescent="0.25">
      <c r="A277" s="860"/>
      <c r="B277" s="860"/>
      <c r="C277" s="860"/>
      <c r="D277" s="860"/>
      <c r="E277" s="860"/>
      <c r="F277" s="860"/>
      <c r="G277" s="868"/>
      <c r="H277" s="860"/>
      <c r="I277" s="860"/>
      <c r="J277" s="860"/>
      <c r="K277" s="860"/>
      <c r="L277" s="860"/>
      <c r="M277" s="860"/>
      <c r="N277" s="860"/>
      <c r="O277" s="860"/>
      <c r="P277" s="860"/>
      <c r="Q277" s="860"/>
      <c r="R277" s="860"/>
      <c r="S277" s="860"/>
      <c r="T277" s="860"/>
      <c r="U277" s="860"/>
      <c r="V277" s="860"/>
      <c r="W277" s="860"/>
      <c r="X277" s="860"/>
      <c r="Y277" s="860"/>
      <c r="Z277" s="860"/>
      <c r="AA277" s="860"/>
      <c r="AB277" s="860"/>
      <c r="AC277" s="860"/>
      <c r="AD277" s="860"/>
    </row>
    <row r="278" spans="1:30" ht="15.75" customHeight="1" x14ac:dyDescent="0.25">
      <c r="A278" s="860"/>
      <c r="B278" s="860"/>
      <c r="C278" s="860"/>
      <c r="D278" s="860"/>
      <c r="E278" s="860"/>
      <c r="F278" s="860"/>
      <c r="G278" s="868"/>
      <c r="H278" s="860"/>
      <c r="I278" s="860"/>
      <c r="J278" s="860"/>
      <c r="K278" s="860"/>
      <c r="L278" s="860"/>
      <c r="M278" s="860"/>
      <c r="N278" s="860"/>
      <c r="O278" s="860"/>
      <c r="P278" s="860"/>
      <c r="Q278" s="860"/>
      <c r="R278" s="860"/>
      <c r="S278" s="860"/>
      <c r="T278" s="860"/>
      <c r="U278" s="860"/>
      <c r="V278" s="860"/>
      <c r="W278" s="860"/>
      <c r="X278" s="860"/>
      <c r="Y278" s="860"/>
      <c r="Z278" s="860"/>
      <c r="AA278" s="860"/>
      <c r="AB278" s="860"/>
      <c r="AC278" s="860"/>
      <c r="AD278" s="860"/>
    </row>
    <row r="279" spans="1:30" ht="15.75" customHeight="1" x14ac:dyDescent="0.25">
      <c r="A279" s="860"/>
      <c r="B279" s="860"/>
      <c r="C279" s="860"/>
      <c r="D279" s="860"/>
      <c r="E279" s="860"/>
      <c r="F279" s="860"/>
      <c r="G279" s="868"/>
      <c r="H279" s="860"/>
      <c r="I279" s="860"/>
      <c r="J279" s="860"/>
      <c r="K279" s="860"/>
      <c r="L279" s="860"/>
      <c r="M279" s="860"/>
      <c r="N279" s="860"/>
      <c r="O279" s="860"/>
      <c r="P279" s="860"/>
      <c r="Q279" s="860"/>
      <c r="R279" s="860"/>
      <c r="S279" s="860"/>
      <c r="T279" s="860"/>
      <c r="U279" s="860"/>
      <c r="V279" s="860"/>
      <c r="W279" s="860"/>
      <c r="X279" s="860"/>
      <c r="Y279" s="860"/>
      <c r="Z279" s="860"/>
      <c r="AA279" s="860"/>
      <c r="AB279" s="860"/>
      <c r="AC279" s="860"/>
      <c r="AD279" s="860"/>
    </row>
    <row r="280" spans="1:30" ht="15.75" customHeight="1" x14ac:dyDescent="0.25">
      <c r="A280" s="860"/>
      <c r="B280" s="860"/>
      <c r="C280" s="860"/>
      <c r="D280" s="860"/>
      <c r="E280" s="860"/>
      <c r="F280" s="860"/>
      <c r="G280" s="868"/>
      <c r="H280" s="860"/>
      <c r="I280" s="860"/>
      <c r="J280" s="860"/>
      <c r="K280" s="860"/>
      <c r="L280" s="860"/>
      <c r="M280" s="860"/>
      <c r="N280" s="860"/>
      <c r="O280" s="860"/>
      <c r="P280" s="860"/>
      <c r="Q280" s="860"/>
      <c r="R280" s="860"/>
      <c r="S280" s="860"/>
      <c r="T280" s="860"/>
      <c r="U280" s="860"/>
      <c r="V280" s="860"/>
      <c r="W280" s="860"/>
      <c r="X280" s="860"/>
      <c r="Y280" s="860"/>
      <c r="Z280" s="860"/>
      <c r="AA280" s="860"/>
      <c r="AB280" s="860"/>
      <c r="AC280" s="860"/>
      <c r="AD280" s="860"/>
    </row>
    <row r="281" spans="1:30" ht="15.75" customHeight="1" x14ac:dyDescent="0.25">
      <c r="A281" s="860"/>
      <c r="B281" s="860"/>
      <c r="C281" s="860"/>
      <c r="D281" s="860"/>
      <c r="E281" s="860"/>
      <c r="F281" s="860"/>
      <c r="G281" s="868"/>
      <c r="H281" s="860"/>
      <c r="I281" s="860"/>
      <c r="J281" s="860"/>
      <c r="K281" s="860"/>
      <c r="L281" s="860"/>
      <c r="M281" s="860"/>
      <c r="N281" s="860"/>
      <c r="O281" s="860"/>
      <c r="P281" s="860"/>
      <c r="Q281" s="860"/>
      <c r="R281" s="860"/>
      <c r="S281" s="860"/>
      <c r="T281" s="860"/>
      <c r="U281" s="860"/>
      <c r="V281" s="860"/>
      <c r="W281" s="860"/>
      <c r="X281" s="860"/>
      <c r="Y281" s="860"/>
      <c r="Z281" s="860"/>
      <c r="AA281" s="860"/>
      <c r="AB281" s="860"/>
      <c r="AC281" s="860"/>
      <c r="AD281" s="860"/>
    </row>
    <row r="282" spans="1:30" ht="15.75" customHeight="1" x14ac:dyDescent="0.25">
      <c r="A282" s="860"/>
      <c r="B282" s="860"/>
      <c r="C282" s="860"/>
      <c r="D282" s="860"/>
      <c r="E282" s="860"/>
      <c r="F282" s="860"/>
      <c r="G282" s="868"/>
      <c r="H282" s="860"/>
      <c r="I282" s="860"/>
      <c r="J282" s="860"/>
      <c r="K282" s="860"/>
      <c r="L282" s="860"/>
      <c r="M282" s="860"/>
      <c r="N282" s="860"/>
      <c r="O282" s="860"/>
      <c r="P282" s="860"/>
      <c r="Q282" s="860"/>
      <c r="R282" s="860"/>
      <c r="S282" s="860"/>
      <c r="T282" s="860"/>
      <c r="U282" s="860"/>
      <c r="V282" s="860"/>
      <c r="W282" s="860"/>
      <c r="X282" s="860"/>
      <c r="Y282" s="860"/>
      <c r="Z282" s="860"/>
      <c r="AA282" s="860"/>
      <c r="AB282" s="860"/>
      <c r="AC282" s="860"/>
      <c r="AD282" s="860"/>
    </row>
    <row r="283" spans="1:30" ht="15.75" customHeight="1" x14ac:dyDescent="0.25">
      <c r="A283" s="860"/>
      <c r="B283" s="860"/>
      <c r="C283" s="860"/>
      <c r="D283" s="860"/>
      <c r="E283" s="860"/>
      <c r="F283" s="860"/>
      <c r="G283" s="868"/>
      <c r="H283" s="860"/>
      <c r="I283" s="860"/>
      <c r="J283" s="860"/>
      <c r="K283" s="860"/>
      <c r="L283" s="860"/>
      <c r="M283" s="860"/>
      <c r="N283" s="860"/>
      <c r="O283" s="860"/>
      <c r="P283" s="860"/>
      <c r="Q283" s="860"/>
      <c r="R283" s="860"/>
      <c r="S283" s="860"/>
      <c r="T283" s="860"/>
      <c r="U283" s="860"/>
      <c r="V283" s="860"/>
      <c r="W283" s="860"/>
      <c r="X283" s="860"/>
      <c r="Y283" s="860"/>
      <c r="Z283" s="860"/>
      <c r="AA283" s="860"/>
      <c r="AB283" s="860"/>
      <c r="AC283" s="860"/>
      <c r="AD283" s="860"/>
    </row>
    <row r="284" spans="1:30" ht="15.75" customHeight="1" x14ac:dyDescent="0.25">
      <c r="A284" s="860"/>
      <c r="B284" s="860"/>
      <c r="C284" s="860"/>
      <c r="D284" s="860"/>
      <c r="E284" s="860"/>
      <c r="F284" s="860"/>
      <c r="G284" s="868"/>
      <c r="H284" s="860"/>
      <c r="I284" s="860"/>
      <c r="J284" s="860"/>
      <c r="K284" s="860"/>
      <c r="L284" s="860"/>
      <c r="M284" s="860"/>
      <c r="N284" s="860"/>
      <c r="O284" s="860"/>
      <c r="P284" s="860"/>
      <c r="Q284" s="860"/>
      <c r="R284" s="860"/>
      <c r="S284" s="860"/>
      <c r="T284" s="860"/>
      <c r="U284" s="860"/>
      <c r="V284" s="860"/>
      <c r="W284" s="860"/>
      <c r="X284" s="860"/>
      <c r="Y284" s="860"/>
      <c r="Z284" s="860"/>
      <c r="AA284" s="860"/>
      <c r="AB284" s="860"/>
      <c r="AC284" s="860"/>
      <c r="AD284" s="860"/>
    </row>
    <row r="285" spans="1:30" ht="15.75" customHeight="1" x14ac:dyDescent="0.25">
      <c r="A285" s="860"/>
      <c r="B285" s="860"/>
      <c r="C285" s="860"/>
      <c r="D285" s="860"/>
      <c r="E285" s="860"/>
      <c r="F285" s="860"/>
      <c r="G285" s="868"/>
      <c r="H285" s="860"/>
      <c r="I285" s="860"/>
      <c r="J285" s="860"/>
      <c r="K285" s="860"/>
      <c r="L285" s="860"/>
      <c r="M285" s="860"/>
      <c r="N285" s="860"/>
      <c r="O285" s="860"/>
      <c r="P285" s="860"/>
      <c r="Q285" s="860"/>
      <c r="R285" s="860"/>
      <c r="S285" s="860"/>
      <c r="T285" s="860"/>
      <c r="U285" s="860"/>
      <c r="V285" s="860"/>
      <c r="W285" s="860"/>
      <c r="X285" s="860"/>
      <c r="Y285" s="860"/>
      <c r="Z285" s="860"/>
      <c r="AA285" s="860"/>
      <c r="AB285" s="860"/>
      <c r="AC285" s="860"/>
      <c r="AD285" s="860"/>
    </row>
    <row r="286" spans="1:30" ht="15.75" customHeight="1" x14ac:dyDescent="0.25">
      <c r="A286" s="860"/>
      <c r="B286" s="860"/>
      <c r="C286" s="860"/>
      <c r="D286" s="860"/>
      <c r="E286" s="860"/>
      <c r="F286" s="860"/>
      <c r="G286" s="868"/>
      <c r="H286" s="860"/>
      <c r="I286" s="860"/>
      <c r="J286" s="860"/>
      <c r="K286" s="860"/>
      <c r="L286" s="860"/>
      <c r="M286" s="860"/>
      <c r="N286" s="860"/>
      <c r="O286" s="860"/>
      <c r="P286" s="860"/>
      <c r="Q286" s="860"/>
      <c r="R286" s="860"/>
      <c r="S286" s="860"/>
      <c r="T286" s="860"/>
      <c r="U286" s="860"/>
      <c r="V286" s="860"/>
      <c r="W286" s="860"/>
      <c r="X286" s="860"/>
      <c r="Y286" s="860"/>
      <c r="Z286" s="860"/>
      <c r="AA286" s="860"/>
      <c r="AB286" s="860"/>
      <c r="AC286" s="860"/>
      <c r="AD286" s="860"/>
    </row>
    <row r="287" spans="1:30" ht="15.75" customHeight="1" x14ac:dyDescent="0.25">
      <c r="A287" s="860"/>
      <c r="B287" s="860"/>
      <c r="C287" s="860"/>
      <c r="D287" s="860"/>
      <c r="E287" s="860"/>
      <c r="F287" s="860"/>
      <c r="G287" s="868"/>
      <c r="H287" s="860"/>
      <c r="I287" s="860"/>
      <c r="J287" s="860"/>
      <c r="K287" s="860"/>
      <c r="L287" s="860"/>
      <c r="M287" s="860"/>
      <c r="N287" s="860"/>
      <c r="O287" s="860"/>
      <c r="P287" s="860"/>
      <c r="Q287" s="860"/>
      <c r="R287" s="860"/>
      <c r="S287" s="860"/>
      <c r="T287" s="860"/>
      <c r="U287" s="860"/>
      <c r="V287" s="860"/>
      <c r="W287" s="860"/>
      <c r="X287" s="860"/>
      <c r="Y287" s="860"/>
      <c r="Z287" s="860"/>
      <c r="AA287" s="860"/>
      <c r="AB287" s="860"/>
      <c r="AC287" s="860"/>
      <c r="AD287" s="860"/>
    </row>
    <row r="288" spans="1:30" ht="15.75" customHeight="1" x14ac:dyDescent="0.25">
      <c r="A288" s="860"/>
      <c r="B288" s="860"/>
      <c r="C288" s="860"/>
      <c r="D288" s="860"/>
      <c r="E288" s="860"/>
      <c r="F288" s="860"/>
      <c r="G288" s="868"/>
      <c r="H288" s="860"/>
      <c r="I288" s="860"/>
      <c r="J288" s="860"/>
      <c r="K288" s="860"/>
      <c r="L288" s="860"/>
      <c r="M288" s="860"/>
      <c r="N288" s="860"/>
      <c r="O288" s="860"/>
      <c r="P288" s="860"/>
      <c r="Q288" s="860"/>
      <c r="R288" s="860"/>
      <c r="S288" s="860"/>
      <c r="T288" s="860"/>
      <c r="U288" s="860"/>
      <c r="V288" s="860"/>
      <c r="W288" s="860"/>
      <c r="X288" s="860"/>
      <c r="Y288" s="860"/>
      <c r="Z288" s="860"/>
      <c r="AA288" s="860"/>
      <c r="AB288" s="860"/>
      <c r="AC288" s="860"/>
      <c r="AD288" s="860"/>
    </row>
    <row r="289" spans="1:30" ht="15.75" customHeight="1" x14ac:dyDescent="0.25">
      <c r="A289" s="860"/>
      <c r="B289" s="860"/>
      <c r="C289" s="860"/>
      <c r="D289" s="860"/>
      <c r="E289" s="860"/>
      <c r="F289" s="860"/>
      <c r="G289" s="868"/>
      <c r="H289" s="860"/>
      <c r="I289" s="860"/>
      <c r="J289" s="860"/>
      <c r="K289" s="860"/>
      <c r="L289" s="860"/>
      <c r="M289" s="860"/>
      <c r="N289" s="860"/>
      <c r="O289" s="860"/>
      <c r="P289" s="860"/>
      <c r="Q289" s="860"/>
      <c r="R289" s="860"/>
      <c r="S289" s="860"/>
      <c r="T289" s="860"/>
      <c r="U289" s="860"/>
      <c r="V289" s="860"/>
      <c r="W289" s="860"/>
      <c r="X289" s="860"/>
      <c r="Y289" s="860"/>
      <c r="Z289" s="860"/>
      <c r="AA289" s="860"/>
      <c r="AB289" s="860"/>
      <c r="AC289" s="860"/>
      <c r="AD289" s="860"/>
    </row>
    <row r="290" spans="1:30" ht="15.75" customHeight="1" x14ac:dyDescent="0.25">
      <c r="A290" s="860"/>
      <c r="B290" s="860"/>
      <c r="C290" s="860"/>
      <c r="D290" s="860"/>
      <c r="E290" s="860"/>
      <c r="F290" s="860"/>
      <c r="G290" s="868"/>
      <c r="H290" s="860"/>
      <c r="I290" s="860"/>
      <c r="J290" s="860"/>
      <c r="K290" s="860"/>
      <c r="L290" s="860"/>
      <c r="M290" s="860"/>
      <c r="N290" s="860"/>
      <c r="O290" s="860"/>
      <c r="P290" s="860"/>
      <c r="Q290" s="860"/>
      <c r="R290" s="860"/>
      <c r="S290" s="860"/>
      <c r="T290" s="860"/>
      <c r="U290" s="860"/>
      <c r="V290" s="860"/>
      <c r="W290" s="860"/>
      <c r="X290" s="860"/>
      <c r="Y290" s="860"/>
      <c r="Z290" s="860"/>
      <c r="AA290" s="860"/>
      <c r="AB290" s="860"/>
      <c r="AC290" s="860"/>
      <c r="AD290" s="860"/>
    </row>
    <row r="291" spans="1:30" ht="15.75" customHeight="1" x14ac:dyDescent="0.25">
      <c r="A291" s="860"/>
      <c r="B291" s="860"/>
      <c r="C291" s="860"/>
      <c r="D291" s="860"/>
      <c r="E291" s="860"/>
      <c r="F291" s="860"/>
      <c r="G291" s="868"/>
      <c r="H291" s="860"/>
      <c r="I291" s="860"/>
      <c r="J291" s="860"/>
      <c r="K291" s="860"/>
      <c r="L291" s="860"/>
      <c r="M291" s="860"/>
      <c r="N291" s="860"/>
      <c r="O291" s="860"/>
      <c r="P291" s="860"/>
      <c r="Q291" s="860"/>
      <c r="R291" s="860"/>
      <c r="S291" s="860"/>
      <c r="T291" s="860"/>
      <c r="U291" s="860"/>
      <c r="V291" s="860"/>
      <c r="W291" s="860"/>
      <c r="X291" s="860"/>
      <c r="Y291" s="860"/>
      <c r="Z291" s="860"/>
      <c r="AA291" s="860"/>
      <c r="AB291" s="860"/>
      <c r="AC291" s="860"/>
      <c r="AD291" s="860"/>
    </row>
    <row r="292" spans="1:30" ht="15.75" customHeight="1" x14ac:dyDescent="0.25">
      <c r="A292" s="860"/>
      <c r="B292" s="860"/>
      <c r="C292" s="860"/>
      <c r="D292" s="860"/>
      <c r="E292" s="860"/>
      <c r="F292" s="860"/>
      <c r="G292" s="868"/>
      <c r="H292" s="860"/>
      <c r="I292" s="860"/>
      <c r="J292" s="860"/>
      <c r="K292" s="860"/>
      <c r="L292" s="860"/>
      <c r="M292" s="860"/>
      <c r="N292" s="860"/>
      <c r="O292" s="860"/>
      <c r="P292" s="860"/>
      <c r="Q292" s="860"/>
      <c r="R292" s="860"/>
      <c r="S292" s="860"/>
      <c r="T292" s="860"/>
      <c r="U292" s="860"/>
      <c r="V292" s="860"/>
      <c r="W292" s="860"/>
      <c r="X292" s="860"/>
      <c r="Y292" s="860"/>
      <c r="Z292" s="860"/>
      <c r="AA292" s="860"/>
      <c r="AB292" s="860"/>
      <c r="AC292" s="860"/>
      <c r="AD292" s="860"/>
    </row>
    <row r="293" spans="1:30" ht="15.75" customHeight="1" x14ac:dyDescent="0.25">
      <c r="A293" s="860"/>
      <c r="B293" s="860"/>
      <c r="C293" s="860"/>
      <c r="D293" s="860"/>
      <c r="E293" s="860"/>
      <c r="F293" s="860"/>
      <c r="G293" s="868"/>
      <c r="H293" s="860"/>
      <c r="I293" s="860"/>
      <c r="J293" s="860"/>
      <c r="K293" s="860"/>
      <c r="L293" s="860"/>
      <c r="M293" s="860"/>
      <c r="N293" s="860"/>
      <c r="O293" s="860"/>
      <c r="P293" s="860"/>
      <c r="Q293" s="860"/>
      <c r="R293" s="860"/>
      <c r="S293" s="860"/>
      <c r="T293" s="860"/>
      <c r="U293" s="860"/>
      <c r="V293" s="860"/>
      <c r="W293" s="860"/>
      <c r="X293" s="860"/>
      <c r="Y293" s="860"/>
      <c r="Z293" s="860"/>
      <c r="AA293" s="860"/>
      <c r="AB293" s="860"/>
      <c r="AC293" s="860"/>
      <c r="AD293" s="860"/>
    </row>
    <row r="294" spans="1:30" ht="15.75" customHeight="1" x14ac:dyDescent="0.25">
      <c r="A294" s="860"/>
      <c r="B294" s="860"/>
      <c r="C294" s="860"/>
      <c r="D294" s="860"/>
      <c r="E294" s="860"/>
      <c r="F294" s="860"/>
      <c r="G294" s="868"/>
      <c r="H294" s="860"/>
      <c r="I294" s="860"/>
      <c r="J294" s="860"/>
      <c r="K294" s="860"/>
      <c r="L294" s="860"/>
      <c r="M294" s="860"/>
      <c r="N294" s="860"/>
      <c r="O294" s="860"/>
      <c r="P294" s="860"/>
      <c r="Q294" s="860"/>
      <c r="R294" s="860"/>
      <c r="S294" s="860"/>
      <c r="T294" s="860"/>
      <c r="U294" s="860"/>
      <c r="V294" s="860"/>
      <c r="W294" s="860"/>
      <c r="X294" s="860"/>
      <c r="Y294" s="860"/>
      <c r="Z294" s="860"/>
      <c r="AA294" s="860"/>
      <c r="AB294" s="860"/>
      <c r="AC294" s="860"/>
      <c r="AD294" s="860"/>
    </row>
    <row r="295" spans="1:30" ht="15.75" customHeight="1" x14ac:dyDescent="0.25">
      <c r="A295" s="860"/>
      <c r="B295" s="860"/>
      <c r="C295" s="860"/>
      <c r="D295" s="860"/>
      <c r="E295" s="860"/>
      <c r="F295" s="860"/>
      <c r="G295" s="868"/>
      <c r="H295" s="860"/>
      <c r="I295" s="860"/>
      <c r="J295" s="860"/>
      <c r="K295" s="860"/>
      <c r="L295" s="860"/>
      <c r="M295" s="860"/>
      <c r="N295" s="860"/>
      <c r="O295" s="860"/>
      <c r="P295" s="860"/>
      <c r="Q295" s="860"/>
      <c r="R295" s="860"/>
      <c r="S295" s="860"/>
      <c r="T295" s="860"/>
      <c r="U295" s="860"/>
      <c r="V295" s="860"/>
      <c r="W295" s="860"/>
      <c r="X295" s="860"/>
      <c r="Y295" s="860"/>
      <c r="Z295" s="860"/>
      <c r="AA295" s="860"/>
      <c r="AB295" s="860"/>
      <c r="AC295" s="860"/>
      <c r="AD295" s="860"/>
    </row>
    <row r="296" spans="1:30" ht="15.75" customHeight="1" x14ac:dyDescent="0.25">
      <c r="A296" s="860"/>
      <c r="B296" s="860"/>
      <c r="C296" s="860"/>
      <c r="D296" s="860"/>
      <c r="E296" s="860"/>
      <c r="F296" s="860"/>
      <c r="G296" s="868"/>
      <c r="H296" s="860"/>
      <c r="I296" s="860"/>
      <c r="J296" s="860"/>
      <c r="K296" s="860"/>
      <c r="L296" s="860"/>
      <c r="M296" s="860"/>
      <c r="N296" s="860"/>
      <c r="O296" s="860"/>
      <c r="P296" s="860"/>
      <c r="Q296" s="860"/>
      <c r="R296" s="860"/>
      <c r="S296" s="860"/>
      <c r="T296" s="860"/>
      <c r="U296" s="860"/>
      <c r="V296" s="860"/>
      <c r="W296" s="860"/>
      <c r="X296" s="860"/>
      <c r="Y296" s="860"/>
      <c r="Z296" s="860"/>
      <c r="AA296" s="860"/>
      <c r="AB296" s="860"/>
      <c r="AC296" s="860"/>
      <c r="AD296" s="860"/>
    </row>
    <row r="297" spans="1:30" ht="15.75" customHeight="1" x14ac:dyDescent="0.25">
      <c r="A297" s="860"/>
      <c r="B297" s="860"/>
      <c r="C297" s="860"/>
      <c r="D297" s="860"/>
      <c r="E297" s="860"/>
      <c r="F297" s="860"/>
      <c r="G297" s="868"/>
      <c r="H297" s="860"/>
      <c r="I297" s="860"/>
      <c r="J297" s="860"/>
      <c r="K297" s="860"/>
      <c r="L297" s="860"/>
      <c r="M297" s="860"/>
      <c r="N297" s="860"/>
      <c r="O297" s="860"/>
      <c r="P297" s="860"/>
      <c r="Q297" s="860"/>
      <c r="R297" s="860"/>
      <c r="S297" s="860"/>
      <c r="T297" s="860"/>
      <c r="U297" s="860"/>
      <c r="V297" s="860"/>
      <c r="W297" s="860"/>
      <c r="X297" s="860"/>
      <c r="Y297" s="860"/>
      <c r="Z297" s="860"/>
      <c r="AA297" s="860"/>
      <c r="AB297" s="860"/>
      <c r="AC297" s="860"/>
      <c r="AD297" s="860"/>
    </row>
    <row r="298" spans="1:30" ht="15.75" customHeight="1" x14ac:dyDescent="0.25">
      <c r="A298" s="860"/>
      <c r="B298" s="860"/>
      <c r="C298" s="860"/>
      <c r="D298" s="860"/>
      <c r="E298" s="860"/>
      <c r="F298" s="860"/>
      <c r="G298" s="868"/>
      <c r="H298" s="860"/>
      <c r="I298" s="860"/>
      <c r="J298" s="860"/>
      <c r="K298" s="860"/>
      <c r="L298" s="860"/>
      <c r="M298" s="860"/>
      <c r="N298" s="860"/>
      <c r="O298" s="860"/>
      <c r="P298" s="860"/>
      <c r="Q298" s="860"/>
      <c r="R298" s="860"/>
      <c r="S298" s="860"/>
      <c r="T298" s="860"/>
      <c r="U298" s="860"/>
      <c r="V298" s="860"/>
      <c r="W298" s="860"/>
      <c r="X298" s="860"/>
      <c r="Y298" s="860"/>
      <c r="Z298" s="860"/>
      <c r="AA298" s="860"/>
      <c r="AB298" s="860"/>
      <c r="AC298" s="860"/>
      <c r="AD298" s="860"/>
    </row>
    <row r="299" spans="1:30" ht="15.75" customHeight="1" x14ac:dyDescent="0.25">
      <c r="A299" s="860"/>
      <c r="B299" s="860"/>
      <c r="C299" s="860"/>
      <c r="D299" s="860"/>
      <c r="E299" s="860"/>
      <c r="F299" s="860"/>
      <c r="G299" s="868"/>
      <c r="H299" s="860"/>
      <c r="I299" s="860"/>
      <c r="J299" s="860"/>
      <c r="K299" s="860"/>
      <c r="L299" s="860"/>
      <c r="M299" s="860"/>
      <c r="N299" s="860"/>
      <c r="O299" s="860"/>
      <c r="P299" s="860"/>
      <c r="Q299" s="860"/>
      <c r="R299" s="860"/>
      <c r="S299" s="860"/>
      <c r="T299" s="860"/>
      <c r="U299" s="860"/>
      <c r="V299" s="860"/>
      <c r="W299" s="860"/>
      <c r="X299" s="860"/>
      <c r="Y299" s="860"/>
      <c r="Z299" s="860"/>
      <c r="AA299" s="860"/>
      <c r="AB299" s="860"/>
      <c r="AC299" s="860"/>
      <c r="AD299" s="860"/>
    </row>
    <row r="300" spans="1:30" ht="15.75" customHeight="1" x14ac:dyDescent="0.25">
      <c r="A300" s="860"/>
      <c r="B300" s="860"/>
      <c r="C300" s="860"/>
      <c r="D300" s="860"/>
      <c r="E300" s="860"/>
      <c r="F300" s="860"/>
      <c r="G300" s="868"/>
      <c r="H300" s="860"/>
      <c r="I300" s="860"/>
      <c r="J300" s="860"/>
      <c r="K300" s="860"/>
      <c r="L300" s="860"/>
      <c r="M300" s="860"/>
      <c r="N300" s="860"/>
      <c r="O300" s="860"/>
      <c r="P300" s="860"/>
      <c r="Q300" s="860"/>
      <c r="R300" s="860"/>
      <c r="S300" s="860"/>
      <c r="T300" s="860"/>
      <c r="U300" s="860"/>
      <c r="V300" s="860"/>
      <c r="W300" s="860"/>
      <c r="X300" s="860"/>
      <c r="Y300" s="860"/>
      <c r="Z300" s="860"/>
      <c r="AA300" s="860"/>
      <c r="AB300" s="860"/>
      <c r="AC300" s="860"/>
      <c r="AD300" s="860"/>
    </row>
    <row r="301" spans="1:30" ht="15.75" customHeight="1" x14ac:dyDescent="0.25">
      <c r="A301" s="860"/>
      <c r="B301" s="860"/>
      <c r="C301" s="860"/>
      <c r="D301" s="860"/>
      <c r="E301" s="860"/>
      <c r="F301" s="860"/>
      <c r="G301" s="868"/>
      <c r="H301" s="860"/>
      <c r="I301" s="860"/>
      <c r="J301" s="860"/>
      <c r="K301" s="860"/>
      <c r="L301" s="860"/>
      <c r="M301" s="860"/>
      <c r="N301" s="860"/>
      <c r="O301" s="860"/>
      <c r="P301" s="860"/>
      <c r="Q301" s="860"/>
      <c r="R301" s="860"/>
      <c r="S301" s="860"/>
      <c r="T301" s="860"/>
      <c r="U301" s="860"/>
      <c r="V301" s="860"/>
      <c r="W301" s="860"/>
      <c r="X301" s="860"/>
      <c r="Y301" s="860"/>
      <c r="Z301" s="860"/>
      <c r="AA301" s="860"/>
      <c r="AB301" s="860"/>
      <c r="AC301" s="860"/>
      <c r="AD301" s="860"/>
    </row>
    <row r="302" spans="1:30" ht="15.75" customHeight="1" x14ac:dyDescent="0.25">
      <c r="A302" s="860"/>
      <c r="B302" s="860"/>
      <c r="C302" s="860"/>
      <c r="D302" s="860"/>
      <c r="E302" s="860"/>
      <c r="F302" s="860"/>
      <c r="G302" s="868"/>
      <c r="H302" s="860"/>
      <c r="I302" s="860"/>
      <c r="J302" s="860"/>
      <c r="K302" s="860"/>
      <c r="L302" s="860"/>
      <c r="M302" s="860"/>
      <c r="N302" s="860"/>
      <c r="O302" s="860"/>
      <c r="P302" s="860"/>
      <c r="Q302" s="860"/>
      <c r="R302" s="860"/>
      <c r="S302" s="860"/>
      <c r="T302" s="860"/>
      <c r="U302" s="860"/>
      <c r="V302" s="860"/>
      <c r="W302" s="860"/>
      <c r="X302" s="860"/>
      <c r="Y302" s="860"/>
      <c r="Z302" s="860"/>
      <c r="AA302" s="860"/>
      <c r="AB302" s="860"/>
      <c r="AC302" s="860"/>
      <c r="AD302" s="860"/>
    </row>
    <row r="303" spans="1:30" ht="15.75" customHeight="1" x14ac:dyDescent="0.25">
      <c r="A303" s="860"/>
      <c r="B303" s="860"/>
      <c r="C303" s="860"/>
      <c r="D303" s="860"/>
      <c r="E303" s="860"/>
      <c r="F303" s="860"/>
      <c r="G303" s="868"/>
      <c r="H303" s="860"/>
      <c r="I303" s="860"/>
      <c r="J303" s="860"/>
      <c r="K303" s="860"/>
      <c r="L303" s="860"/>
      <c r="M303" s="860"/>
      <c r="N303" s="860"/>
      <c r="O303" s="860"/>
      <c r="P303" s="860"/>
      <c r="Q303" s="860"/>
      <c r="R303" s="860"/>
      <c r="S303" s="860"/>
      <c r="T303" s="860"/>
      <c r="U303" s="860"/>
      <c r="V303" s="860"/>
      <c r="W303" s="860"/>
      <c r="X303" s="860"/>
      <c r="Y303" s="860"/>
      <c r="Z303" s="860"/>
      <c r="AA303" s="860"/>
      <c r="AB303" s="860"/>
      <c r="AC303" s="860"/>
      <c r="AD303" s="860"/>
    </row>
    <row r="304" spans="1:30" ht="15.75" customHeight="1" x14ac:dyDescent="0.25">
      <c r="A304" s="860"/>
      <c r="B304" s="860"/>
      <c r="C304" s="860"/>
      <c r="D304" s="860"/>
      <c r="E304" s="860"/>
      <c r="F304" s="860"/>
      <c r="G304" s="868"/>
      <c r="H304" s="860"/>
      <c r="I304" s="860"/>
      <c r="J304" s="860"/>
      <c r="K304" s="860"/>
      <c r="L304" s="860"/>
      <c r="M304" s="860"/>
      <c r="N304" s="860"/>
      <c r="O304" s="860"/>
      <c r="P304" s="860"/>
      <c r="Q304" s="860"/>
      <c r="R304" s="860"/>
      <c r="S304" s="860"/>
      <c r="T304" s="860"/>
      <c r="U304" s="860"/>
      <c r="V304" s="860"/>
      <c r="W304" s="860"/>
      <c r="X304" s="860"/>
      <c r="Y304" s="860"/>
      <c r="Z304" s="860"/>
      <c r="AA304" s="860"/>
      <c r="AB304" s="860"/>
      <c r="AC304" s="860"/>
      <c r="AD304" s="860"/>
    </row>
    <row r="305" spans="1:30" ht="15.75" customHeight="1" x14ac:dyDescent="0.25">
      <c r="A305" s="860"/>
      <c r="B305" s="860"/>
      <c r="C305" s="860"/>
      <c r="D305" s="860"/>
      <c r="E305" s="860"/>
      <c r="F305" s="860"/>
      <c r="G305" s="868"/>
      <c r="H305" s="860"/>
      <c r="I305" s="860"/>
      <c r="J305" s="860"/>
      <c r="K305" s="860"/>
      <c r="L305" s="860"/>
      <c r="M305" s="860"/>
      <c r="N305" s="860"/>
      <c r="O305" s="860"/>
      <c r="P305" s="860"/>
      <c r="Q305" s="860"/>
      <c r="R305" s="860"/>
      <c r="S305" s="860"/>
      <c r="T305" s="860"/>
      <c r="U305" s="860"/>
      <c r="V305" s="860"/>
      <c r="W305" s="860"/>
      <c r="X305" s="860"/>
      <c r="Y305" s="860"/>
      <c r="Z305" s="860"/>
      <c r="AA305" s="860"/>
      <c r="AB305" s="860"/>
      <c r="AC305" s="860"/>
      <c r="AD305" s="860"/>
    </row>
    <row r="306" spans="1:30" ht="15.75" customHeight="1" x14ac:dyDescent="0.25">
      <c r="A306" s="860"/>
      <c r="B306" s="860"/>
      <c r="C306" s="860"/>
      <c r="D306" s="860"/>
      <c r="E306" s="860"/>
      <c r="F306" s="860"/>
      <c r="G306" s="868"/>
      <c r="H306" s="860"/>
      <c r="I306" s="860"/>
      <c r="J306" s="860"/>
      <c r="K306" s="860"/>
      <c r="L306" s="860"/>
      <c r="M306" s="860"/>
      <c r="N306" s="860"/>
      <c r="O306" s="860"/>
      <c r="P306" s="860"/>
      <c r="Q306" s="860"/>
      <c r="R306" s="860"/>
      <c r="S306" s="860"/>
      <c r="T306" s="860"/>
      <c r="U306" s="860"/>
      <c r="V306" s="860"/>
      <c r="W306" s="860"/>
      <c r="X306" s="860"/>
      <c r="Y306" s="860"/>
      <c r="Z306" s="860"/>
      <c r="AA306" s="860"/>
      <c r="AB306" s="860"/>
      <c r="AC306" s="860"/>
      <c r="AD306" s="860"/>
    </row>
    <row r="307" spans="1:30" ht="15.75" customHeight="1" x14ac:dyDescent="0.25">
      <c r="A307" s="860"/>
      <c r="B307" s="860"/>
      <c r="C307" s="860"/>
      <c r="D307" s="860"/>
      <c r="E307" s="860"/>
      <c r="F307" s="860"/>
      <c r="G307" s="868"/>
      <c r="H307" s="860"/>
      <c r="I307" s="860"/>
      <c r="J307" s="860"/>
      <c r="K307" s="860"/>
      <c r="L307" s="860"/>
      <c r="M307" s="860"/>
      <c r="N307" s="860"/>
      <c r="O307" s="860"/>
      <c r="P307" s="860"/>
      <c r="Q307" s="860"/>
      <c r="R307" s="860"/>
      <c r="S307" s="860"/>
      <c r="T307" s="860"/>
      <c r="U307" s="860"/>
      <c r="V307" s="860"/>
      <c r="W307" s="860"/>
      <c r="X307" s="860"/>
      <c r="Y307" s="860"/>
      <c r="Z307" s="860"/>
      <c r="AA307" s="860"/>
      <c r="AB307" s="860"/>
      <c r="AC307" s="860"/>
      <c r="AD307" s="860"/>
    </row>
    <row r="308" spans="1:30" ht="15.75" customHeight="1" x14ac:dyDescent="0.25">
      <c r="A308" s="860"/>
      <c r="B308" s="860"/>
      <c r="C308" s="860"/>
      <c r="D308" s="860"/>
      <c r="E308" s="860"/>
      <c r="F308" s="860"/>
      <c r="G308" s="868"/>
      <c r="H308" s="860"/>
      <c r="I308" s="860"/>
      <c r="J308" s="860"/>
      <c r="K308" s="860"/>
      <c r="L308" s="860"/>
      <c r="M308" s="860"/>
      <c r="N308" s="860"/>
      <c r="O308" s="860"/>
      <c r="P308" s="860"/>
      <c r="Q308" s="860"/>
      <c r="R308" s="860"/>
      <c r="S308" s="860"/>
      <c r="T308" s="860"/>
      <c r="U308" s="860"/>
      <c r="V308" s="860"/>
      <c r="W308" s="860"/>
      <c r="X308" s="860"/>
      <c r="Y308" s="860"/>
      <c r="Z308" s="860"/>
      <c r="AA308" s="860"/>
      <c r="AB308" s="860"/>
      <c r="AC308" s="860"/>
      <c r="AD308" s="860"/>
    </row>
    <row r="309" spans="1:30" ht="15.75" customHeight="1" x14ac:dyDescent="0.25">
      <c r="A309" s="860"/>
      <c r="B309" s="860"/>
      <c r="C309" s="860"/>
      <c r="D309" s="860"/>
      <c r="E309" s="860"/>
      <c r="F309" s="860"/>
      <c r="G309" s="868"/>
      <c r="H309" s="860"/>
      <c r="I309" s="860"/>
      <c r="J309" s="860"/>
      <c r="K309" s="860"/>
      <c r="L309" s="860"/>
      <c r="M309" s="860"/>
      <c r="N309" s="860"/>
      <c r="O309" s="860"/>
      <c r="P309" s="860"/>
      <c r="Q309" s="860"/>
      <c r="R309" s="860"/>
      <c r="S309" s="860"/>
      <c r="T309" s="860"/>
      <c r="U309" s="860"/>
      <c r="V309" s="860"/>
      <c r="W309" s="860"/>
      <c r="X309" s="860"/>
      <c r="Y309" s="860"/>
      <c r="Z309" s="860"/>
      <c r="AA309" s="860"/>
      <c r="AB309" s="860"/>
      <c r="AC309" s="860"/>
      <c r="AD309" s="860"/>
    </row>
    <row r="310" spans="1:30" ht="15.75" customHeight="1" x14ac:dyDescent="0.25">
      <c r="A310" s="860"/>
      <c r="B310" s="860"/>
      <c r="C310" s="860"/>
      <c r="D310" s="860"/>
      <c r="E310" s="860"/>
      <c r="F310" s="860"/>
      <c r="G310" s="868"/>
      <c r="H310" s="860"/>
      <c r="I310" s="860"/>
      <c r="J310" s="860"/>
      <c r="K310" s="860"/>
      <c r="L310" s="860"/>
      <c r="M310" s="860"/>
      <c r="N310" s="860"/>
      <c r="O310" s="860"/>
      <c r="P310" s="860"/>
      <c r="Q310" s="860"/>
      <c r="R310" s="860"/>
      <c r="S310" s="860"/>
      <c r="T310" s="860"/>
      <c r="U310" s="860"/>
      <c r="V310" s="860"/>
      <c r="W310" s="860"/>
      <c r="X310" s="860"/>
      <c r="Y310" s="860"/>
      <c r="Z310" s="860"/>
      <c r="AA310" s="860"/>
      <c r="AB310" s="860"/>
      <c r="AC310" s="860"/>
      <c r="AD310" s="860"/>
    </row>
    <row r="311" spans="1:30" ht="15.75" customHeight="1" x14ac:dyDescent="0.25">
      <c r="A311" s="860"/>
      <c r="B311" s="860"/>
      <c r="C311" s="860"/>
      <c r="D311" s="860"/>
      <c r="E311" s="860"/>
      <c r="F311" s="860"/>
      <c r="G311" s="868"/>
      <c r="H311" s="860"/>
      <c r="I311" s="860"/>
      <c r="J311" s="860"/>
      <c r="K311" s="860"/>
      <c r="L311" s="860"/>
      <c r="M311" s="860"/>
      <c r="N311" s="860"/>
      <c r="O311" s="860"/>
      <c r="P311" s="860"/>
      <c r="Q311" s="860"/>
      <c r="R311" s="860"/>
      <c r="S311" s="860"/>
      <c r="T311" s="860"/>
      <c r="U311" s="860"/>
      <c r="V311" s="860"/>
      <c r="W311" s="860"/>
      <c r="X311" s="860"/>
      <c r="Y311" s="860"/>
      <c r="Z311" s="860"/>
      <c r="AA311" s="860"/>
      <c r="AB311" s="860"/>
      <c r="AC311" s="860"/>
      <c r="AD311" s="860"/>
    </row>
    <row r="312" spans="1:30" ht="15.75" customHeight="1" x14ac:dyDescent="0.25">
      <c r="A312" s="860"/>
      <c r="B312" s="860"/>
      <c r="C312" s="860"/>
      <c r="D312" s="860"/>
      <c r="E312" s="860"/>
      <c r="F312" s="860"/>
      <c r="G312" s="868"/>
      <c r="H312" s="860"/>
      <c r="I312" s="860"/>
      <c r="J312" s="860"/>
      <c r="K312" s="860"/>
      <c r="L312" s="860"/>
      <c r="M312" s="860"/>
      <c r="N312" s="860"/>
      <c r="O312" s="860"/>
      <c r="P312" s="860"/>
      <c r="Q312" s="860"/>
      <c r="R312" s="860"/>
      <c r="S312" s="860"/>
      <c r="T312" s="860"/>
      <c r="U312" s="860"/>
      <c r="V312" s="860"/>
      <c r="W312" s="860"/>
      <c r="X312" s="860"/>
      <c r="Y312" s="860"/>
      <c r="Z312" s="860"/>
      <c r="AA312" s="860"/>
      <c r="AB312" s="860"/>
      <c r="AC312" s="860"/>
      <c r="AD312" s="860"/>
    </row>
    <row r="313" spans="1:30" ht="15.75" customHeight="1" x14ac:dyDescent="0.25">
      <c r="A313" s="860"/>
      <c r="B313" s="860"/>
      <c r="C313" s="860"/>
      <c r="D313" s="860"/>
      <c r="E313" s="860"/>
      <c r="F313" s="860"/>
      <c r="G313" s="868"/>
      <c r="H313" s="860"/>
      <c r="I313" s="860"/>
      <c r="J313" s="860"/>
      <c r="K313" s="860"/>
      <c r="L313" s="860"/>
      <c r="M313" s="860"/>
      <c r="N313" s="860"/>
      <c r="O313" s="860"/>
      <c r="P313" s="860"/>
      <c r="Q313" s="860"/>
      <c r="R313" s="860"/>
      <c r="S313" s="860"/>
      <c r="T313" s="860"/>
      <c r="U313" s="860"/>
      <c r="V313" s="860"/>
      <c r="W313" s="860"/>
      <c r="X313" s="860"/>
      <c r="Y313" s="860"/>
      <c r="Z313" s="860"/>
      <c r="AA313" s="860"/>
      <c r="AB313" s="860"/>
      <c r="AC313" s="860"/>
      <c r="AD313" s="860"/>
    </row>
    <row r="314" spans="1:30" ht="15.75" customHeight="1" x14ac:dyDescent="0.25">
      <c r="A314" s="860"/>
      <c r="B314" s="860"/>
      <c r="C314" s="860"/>
      <c r="D314" s="860"/>
      <c r="E314" s="860"/>
      <c r="F314" s="860"/>
      <c r="G314" s="868"/>
      <c r="H314" s="860"/>
      <c r="I314" s="860"/>
      <c r="J314" s="860"/>
      <c r="K314" s="860"/>
      <c r="L314" s="860"/>
      <c r="M314" s="860"/>
      <c r="N314" s="860"/>
      <c r="O314" s="860"/>
      <c r="P314" s="860"/>
      <c r="Q314" s="860"/>
      <c r="R314" s="860"/>
      <c r="S314" s="860"/>
      <c r="T314" s="860"/>
      <c r="U314" s="860"/>
      <c r="V314" s="860"/>
      <c r="W314" s="860"/>
      <c r="X314" s="860"/>
      <c r="Y314" s="860"/>
      <c r="Z314" s="860"/>
      <c r="AA314" s="860"/>
      <c r="AB314" s="860"/>
      <c r="AC314" s="860"/>
      <c r="AD314" s="860"/>
    </row>
    <row r="315" spans="1:30" ht="15.75" customHeight="1" x14ac:dyDescent="0.25">
      <c r="A315" s="860"/>
      <c r="B315" s="860"/>
      <c r="C315" s="860"/>
      <c r="D315" s="860"/>
      <c r="E315" s="860"/>
      <c r="F315" s="860"/>
      <c r="G315" s="868"/>
      <c r="H315" s="860"/>
      <c r="I315" s="860"/>
      <c r="J315" s="860"/>
      <c r="K315" s="860"/>
      <c r="L315" s="860"/>
      <c r="M315" s="860"/>
      <c r="N315" s="860"/>
      <c r="O315" s="860"/>
      <c r="P315" s="860"/>
      <c r="Q315" s="860"/>
      <c r="R315" s="860"/>
      <c r="S315" s="860"/>
      <c r="T315" s="860"/>
      <c r="U315" s="860"/>
      <c r="V315" s="860"/>
      <c r="W315" s="860"/>
      <c r="X315" s="860"/>
      <c r="Y315" s="860"/>
      <c r="Z315" s="860"/>
      <c r="AA315" s="860"/>
      <c r="AB315" s="860"/>
      <c r="AC315" s="860"/>
      <c r="AD315" s="860"/>
    </row>
    <row r="316" spans="1:30" ht="15.75" customHeight="1" x14ac:dyDescent="0.25">
      <c r="A316" s="860"/>
      <c r="B316" s="860"/>
      <c r="C316" s="860"/>
      <c r="D316" s="860"/>
      <c r="E316" s="860"/>
      <c r="F316" s="860"/>
      <c r="G316" s="868"/>
      <c r="H316" s="860"/>
      <c r="I316" s="860"/>
      <c r="J316" s="860"/>
      <c r="K316" s="860"/>
      <c r="L316" s="860"/>
      <c r="M316" s="860"/>
      <c r="N316" s="860"/>
      <c r="O316" s="860"/>
      <c r="P316" s="860"/>
      <c r="Q316" s="860"/>
      <c r="R316" s="860"/>
      <c r="S316" s="860"/>
      <c r="T316" s="860"/>
      <c r="U316" s="860"/>
      <c r="V316" s="860"/>
      <c r="W316" s="860"/>
      <c r="X316" s="860"/>
      <c r="Y316" s="860"/>
      <c r="Z316" s="860"/>
      <c r="AA316" s="860"/>
      <c r="AB316" s="860"/>
      <c r="AC316" s="860"/>
      <c r="AD316" s="860"/>
    </row>
    <row r="317" spans="1:30" ht="15.75" customHeight="1" x14ac:dyDescent="0.25">
      <c r="A317" s="860"/>
      <c r="B317" s="860"/>
      <c r="C317" s="860"/>
      <c r="D317" s="860"/>
      <c r="E317" s="860"/>
      <c r="F317" s="860"/>
      <c r="G317" s="868"/>
      <c r="H317" s="860"/>
      <c r="I317" s="860"/>
      <c r="J317" s="860"/>
      <c r="K317" s="860"/>
      <c r="L317" s="860"/>
      <c r="M317" s="860"/>
      <c r="N317" s="860"/>
      <c r="O317" s="860"/>
      <c r="P317" s="860"/>
      <c r="Q317" s="860"/>
      <c r="R317" s="860"/>
      <c r="S317" s="860"/>
      <c r="T317" s="860"/>
      <c r="U317" s="860"/>
      <c r="V317" s="860"/>
      <c r="W317" s="860"/>
      <c r="X317" s="860"/>
      <c r="Y317" s="860"/>
      <c r="Z317" s="860"/>
      <c r="AA317" s="860"/>
      <c r="AB317" s="860"/>
      <c r="AC317" s="860"/>
      <c r="AD317" s="860"/>
    </row>
    <row r="318" spans="1:30" ht="15.75" customHeight="1" x14ac:dyDescent="0.25">
      <c r="A318" s="860"/>
      <c r="B318" s="860"/>
      <c r="C318" s="860"/>
      <c r="D318" s="860"/>
      <c r="E318" s="860"/>
      <c r="F318" s="860"/>
      <c r="G318" s="868"/>
      <c r="H318" s="860"/>
      <c r="I318" s="860"/>
      <c r="J318" s="860"/>
      <c r="K318" s="860"/>
      <c r="L318" s="860"/>
      <c r="M318" s="860"/>
      <c r="N318" s="860"/>
      <c r="O318" s="860"/>
      <c r="P318" s="860"/>
      <c r="Q318" s="860"/>
      <c r="R318" s="860"/>
      <c r="S318" s="860"/>
      <c r="T318" s="860"/>
      <c r="U318" s="860"/>
      <c r="V318" s="860"/>
      <c r="W318" s="860"/>
      <c r="X318" s="860"/>
      <c r="Y318" s="860"/>
      <c r="Z318" s="860"/>
      <c r="AA318" s="860"/>
      <c r="AB318" s="860"/>
      <c r="AC318" s="860"/>
      <c r="AD318" s="860"/>
    </row>
    <row r="319" spans="1:30" ht="15.75" customHeight="1" x14ac:dyDescent="0.25">
      <c r="A319" s="860"/>
      <c r="B319" s="860"/>
      <c r="C319" s="860"/>
      <c r="D319" s="860"/>
      <c r="E319" s="860"/>
      <c r="F319" s="860"/>
      <c r="G319" s="868"/>
      <c r="H319" s="860"/>
      <c r="I319" s="860"/>
      <c r="J319" s="860"/>
      <c r="K319" s="860"/>
      <c r="L319" s="860"/>
      <c r="M319" s="860"/>
      <c r="N319" s="860"/>
      <c r="O319" s="860"/>
      <c r="P319" s="860"/>
      <c r="Q319" s="860"/>
      <c r="R319" s="860"/>
      <c r="S319" s="860"/>
      <c r="T319" s="860"/>
      <c r="U319" s="860"/>
      <c r="V319" s="860"/>
      <c r="W319" s="860"/>
      <c r="X319" s="860"/>
      <c r="Y319" s="860"/>
      <c r="Z319" s="860"/>
      <c r="AA319" s="860"/>
      <c r="AB319" s="860"/>
      <c r="AC319" s="860"/>
      <c r="AD319" s="860"/>
    </row>
    <row r="320" spans="1:30" ht="15.75" customHeight="1" x14ac:dyDescent="0.25">
      <c r="A320" s="860"/>
      <c r="B320" s="860"/>
      <c r="C320" s="860"/>
      <c r="D320" s="860"/>
      <c r="E320" s="860"/>
      <c r="F320" s="860"/>
      <c r="G320" s="868"/>
      <c r="H320" s="860"/>
      <c r="I320" s="860"/>
      <c r="J320" s="860"/>
      <c r="K320" s="860"/>
      <c r="L320" s="860"/>
      <c r="M320" s="860"/>
      <c r="N320" s="860"/>
      <c r="O320" s="860"/>
      <c r="P320" s="860"/>
      <c r="Q320" s="860"/>
      <c r="R320" s="860"/>
      <c r="S320" s="860"/>
      <c r="T320" s="860"/>
      <c r="U320" s="860"/>
      <c r="V320" s="860"/>
      <c r="W320" s="860"/>
      <c r="X320" s="860"/>
      <c r="Y320" s="860"/>
      <c r="Z320" s="860"/>
      <c r="AA320" s="860"/>
      <c r="AB320" s="860"/>
      <c r="AC320" s="860"/>
      <c r="AD320" s="860"/>
    </row>
    <row r="321" spans="1:30" ht="15.75" customHeight="1" x14ac:dyDescent="0.25">
      <c r="A321" s="860"/>
      <c r="B321" s="860"/>
      <c r="C321" s="860"/>
      <c r="D321" s="860"/>
      <c r="E321" s="860"/>
      <c r="F321" s="860"/>
      <c r="G321" s="868"/>
      <c r="H321" s="860"/>
      <c r="I321" s="860"/>
      <c r="J321" s="860"/>
      <c r="K321" s="860"/>
      <c r="L321" s="860"/>
      <c r="M321" s="860"/>
      <c r="N321" s="860"/>
      <c r="O321" s="860"/>
      <c r="P321" s="860"/>
      <c r="Q321" s="860"/>
      <c r="R321" s="860"/>
      <c r="S321" s="860"/>
      <c r="T321" s="860"/>
      <c r="U321" s="860"/>
      <c r="V321" s="860"/>
      <c r="W321" s="860"/>
      <c r="X321" s="860"/>
      <c r="Y321" s="860"/>
      <c r="Z321" s="860"/>
      <c r="AA321" s="860"/>
      <c r="AB321" s="860"/>
      <c r="AC321" s="860"/>
      <c r="AD321" s="860"/>
    </row>
    <row r="322" spans="1:30" ht="15.75" customHeight="1" x14ac:dyDescent="0.25">
      <c r="A322" s="860"/>
      <c r="B322" s="860"/>
      <c r="C322" s="860"/>
      <c r="D322" s="860"/>
      <c r="E322" s="860"/>
      <c r="F322" s="860"/>
      <c r="G322" s="868"/>
      <c r="H322" s="860"/>
      <c r="I322" s="860"/>
      <c r="J322" s="860"/>
      <c r="K322" s="860"/>
      <c r="L322" s="860"/>
      <c r="M322" s="860"/>
      <c r="N322" s="860"/>
      <c r="O322" s="860"/>
      <c r="P322" s="860"/>
      <c r="Q322" s="860"/>
      <c r="R322" s="860"/>
      <c r="S322" s="860"/>
      <c r="T322" s="860"/>
      <c r="U322" s="860"/>
      <c r="V322" s="860"/>
      <c r="W322" s="860"/>
      <c r="X322" s="860"/>
      <c r="Y322" s="860"/>
      <c r="Z322" s="860"/>
      <c r="AA322" s="860"/>
      <c r="AB322" s="860"/>
      <c r="AC322" s="860"/>
      <c r="AD322" s="860"/>
    </row>
    <row r="323" spans="1:30" ht="15.75" customHeight="1" x14ac:dyDescent="0.25">
      <c r="A323" s="860"/>
      <c r="B323" s="860"/>
      <c r="C323" s="860"/>
      <c r="D323" s="860"/>
      <c r="E323" s="860"/>
      <c r="F323" s="860"/>
      <c r="G323" s="868"/>
      <c r="H323" s="860"/>
      <c r="I323" s="860"/>
      <c r="J323" s="860"/>
      <c r="K323" s="860"/>
      <c r="L323" s="860"/>
      <c r="M323" s="860"/>
      <c r="N323" s="860"/>
      <c r="O323" s="860"/>
      <c r="P323" s="860"/>
      <c r="Q323" s="860"/>
      <c r="R323" s="860"/>
      <c r="S323" s="860"/>
      <c r="T323" s="860"/>
      <c r="U323" s="860"/>
      <c r="V323" s="860"/>
      <c r="W323" s="860"/>
      <c r="X323" s="860"/>
      <c r="Y323" s="860"/>
      <c r="Z323" s="860"/>
      <c r="AA323" s="860"/>
      <c r="AB323" s="860"/>
      <c r="AC323" s="860"/>
      <c r="AD323" s="860"/>
    </row>
    <row r="324" spans="1:30" ht="15.75" customHeight="1" x14ac:dyDescent="0.25">
      <c r="A324" s="860"/>
      <c r="B324" s="860"/>
      <c r="C324" s="860"/>
      <c r="D324" s="860"/>
      <c r="E324" s="860"/>
      <c r="F324" s="860"/>
      <c r="G324" s="868"/>
      <c r="H324" s="860"/>
      <c r="I324" s="860"/>
      <c r="J324" s="860"/>
      <c r="K324" s="860"/>
      <c r="L324" s="860"/>
      <c r="M324" s="860"/>
      <c r="N324" s="860"/>
      <c r="O324" s="860"/>
      <c r="P324" s="860"/>
      <c r="Q324" s="860"/>
      <c r="R324" s="860"/>
      <c r="S324" s="860"/>
      <c r="T324" s="860"/>
      <c r="U324" s="860"/>
      <c r="V324" s="860"/>
      <c r="W324" s="860"/>
      <c r="X324" s="860"/>
      <c r="Y324" s="860"/>
      <c r="Z324" s="860"/>
      <c r="AA324" s="860"/>
      <c r="AB324" s="860"/>
      <c r="AC324" s="860"/>
      <c r="AD324" s="860"/>
    </row>
    <row r="325" spans="1:30" ht="15.75" customHeight="1" x14ac:dyDescent="0.25">
      <c r="A325" s="860"/>
      <c r="B325" s="860"/>
      <c r="C325" s="860"/>
      <c r="D325" s="860"/>
      <c r="E325" s="860"/>
      <c r="F325" s="860"/>
      <c r="G325" s="868"/>
      <c r="H325" s="860"/>
      <c r="I325" s="860"/>
      <c r="J325" s="860"/>
      <c r="K325" s="860"/>
      <c r="L325" s="860"/>
      <c r="M325" s="860"/>
      <c r="N325" s="860"/>
      <c r="O325" s="860"/>
      <c r="P325" s="860"/>
      <c r="Q325" s="860"/>
      <c r="R325" s="860"/>
      <c r="S325" s="860"/>
      <c r="T325" s="860"/>
      <c r="U325" s="860"/>
      <c r="V325" s="860"/>
      <c r="W325" s="860"/>
      <c r="X325" s="860"/>
      <c r="Y325" s="860"/>
      <c r="Z325" s="860"/>
      <c r="AA325" s="860"/>
      <c r="AB325" s="860"/>
      <c r="AC325" s="860"/>
      <c r="AD325" s="860"/>
    </row>
    <row r="326" spans="1:30" ht="15.75" customHeight="1" x14ac:dyDescent="0.25">
      <c r="A326" s="860"/>
      <c r="B326" s="860"/>
      <c r="C326" s="860"/>
      <c r="D326" s="860"/>
      <c r="E326" s="860"/>
      <c r="F326" s="860"/>
      <c r="G326" s="868"/>
      <c r="H326" s="860"/>
      <c r="I326" s="860"/>
      <c r="J326" s="860"/>
      <c r="K326" s="860"/>
      <c r="L326" s="860"/>
      <c r="M326" s="860"/>
      <c r="N326" s="860"/>
      <c r="O326" s="860"/>
      <c r="P326" s="860"/>
      <c r="Q326" s="860"/>
      <c r="R326" s="860"/>
      <c r="S326" s="860"/>
      <c r="T326" s="860"/>
      <c r="U326" s="860"/>
      <c r="V326" s="860"/>
      <c r="W326" s="860"/>
      <c r="X326" s="860"/>
      <c r="Y326" s="860"/>
      <c r="Z326" s="860"/>
      <c r="AA326" s="860"/>
      <c r="AB326" s="860"/>
      <c r="AC326" s="860"/>
      <c r="AD326" s="860"/>
    </row>
    <row r="327" spans="1:30" ht="15.75" customHeight="1" x14ac:dyDescent="0.25">
      <c r="A327" s="860"/>
      <c r="B327" s="860"/>
      <c r="C327" s="860"/>
      <c r="D327" s="860"/>
      <c r="E327" s="860"/>
      <c r="F327" s="860"/>
      <c r="G327" s="868"/>
      <c r="H327" s="860"/>
      <c r="I327" s="860"/>
      <c r="J327" s="860"/>
      <c r="K327" s="860"/>
      <c r="L327" s="860"/>
      <c r="M327" s="860"/>
      <c r="N327" s="860"/>
      <c r="O327" s="860"/>
      <c r="P327" s="860"/>
      <c r="Q327" s="860"/>
      <c r="R327" s="860"/>
      <c r="S327" s="860"/>
      <c r="T327" s="860"/>
      <c r="U327" s="860"/>
      <c r="V327" s="860"/>
      <c r="W327" s="860"/>
      <c r="X327" s="860"/>
      <c r="Y327" s="860"/>
      <c r="Z327" s="860"/>
      <c r="AA327" s="860"/>
      <c r="AB327" s="860"/>
      <c r="AC327" s="860"/>
      <c r="AD327" s="860"/>
    </row>
    <row r="328" spans="1:30" ht="15.75" customHeight="1" x14ac:dyDescent="0.25">
      <c r="A328" s="860"/>
      <c r="B328" s="860"/>
      <c r="C328" s="860"/>
      <c r="D328" s="860"/>
      <c r="E328" s="860"/>
      <c r="F328" s="860"/>
      <c r="G328" s="868"/>
      <c r="H328" s="860"/>
      <c r="I328" s="860"/>
      <c r="J328" s="860"/>
      <c r="K328" s="860"/>
      <c r="L328" s="860"/>
      <c r="M328" s="860"/>
      <c r="N328" s="860"/>
      <c r="O328" s="860"/>
      <c r="P328" s="860"/>
      <c r="Q328" s="860"/>
      <c r="R328" s="860"/>
      <c r="S328" s="860"/>
      <c r="T328" s="860"/>
      <c r="U328" s="860"/>
      <c r="V328" s="860"/>
      <c r="W328" s="860"/>
      <c r="X328" s="860"/>
      <c r="Y328" s="860"/>
      <c r="Z328" s="860"/>
      <c r="AA328" s="860"/>
      <c r="AB328" s="860"/>
      <c r="AC328" s="860"/>
      <c r="AD328" s="860"/>
    </row>
    <row r="329" spans="1:30" ht="15.75" customHeight="1" x14ac:dyDescent="0.25">
      <c r="A329" s="860"/>
      <c r="B329" s="860"/>
      <c r="C329" s="860"/>
      <c r="D329" s="860"/>
      <c r="E329" s="860"/>
      <c r="F329" s="860"/>
      <c r="G329" s="868"/>
      <c r="H329" s="860"/>
      <c r="I329" s="860"/>
      <c r="J329" s="860"/>
      <c r="K329" s="860"/>
      <c r="L329" s="860"/>
      <c r="M329" s="860"/>
      <c r="N329" s="860"/>
      <c r="O329" s="860"/>
      <c r="P329" s="860"/>
      <c r="Q329" s="860"/>
      <c r="R329" s="860"/>
      <c r="S329" s="860"/>
      <c r="T329" s="860"/>
      <c r="U329" s="860"/>
      <c r="V329" s="860"/>
      <c r="W329" s="860"/>
      <c r="X329" s="860"/>
      <c r="Y329" s="860"/>
      <c r="Z329" s="860"/>
      <c r="AA329" s="860"/>
      <c r="AB329" s="860"/>
      <c r="AC329" s="860"/>
      <c r="AD329" s="860"/>
    </row>
    <row r="330" spans="1:30" ht="15.75" customHeight="1" x14ac:dyDescent="0.25">
      <c r="A330" s="860"/>
      <c r="B330" s="860"/>
      <c r="C330" s="860"/>
      <c r="D330" s="860"/>
      <c r="E330" s="860"/>
      <c r="F330" s="860"/>
      <c r="G330" s="868"/>
      <c r="H330" s="860"/>
      <c r="I330" s="860"/>
      <c r="J330" s="860"/>
      <c r="K330" s="860"/>
      <c r="L330" s="860"/>
      <c r="M330" s="860"/>
      <c r="N330" s="860"/>
      <c r="O330" s="860"/>
      <c r="P330" s="860"/>
      <c r="Q330" s="860"/>
      <c r="R330" s="860"/>
      <c r="S330" s="860"/>
      <c r="T330" s="860"/>
      <c r="U330" s="860"/>
      <c r="V330" s="860"/>
      <c r="W330" s="860"/>
      <c r="X330" s="860"/>
      <c r="Y330" s="860"/>
      <c r="Z330" s="860"/>
      <c r="AA330" s="860"/>
      <c r="AB330" s="860"/>
      <c r="AC330" s="860"/>
      <c r="AD330" s="860"/>
    </row>
    <row r="331" spans="1:30" ht="15.75" customHeight="1" x14ac:dyDescent="0.25">
      <c r="A331" s="860"/>
      <c r="B331" s="860"/>
      <c r="C331" s="860"/>
      <c r="D331" s="860"/>
      <c r="E331" s="860"/>
      <c r="F331" s="860"/>
      <c r="G331" s="868"/>
      <c r="H331" s="860"/>
      <c r="I331" s="860"/>
      <c r="J331" s="860"/>
      <c r="K331" s="860"/>
      <c r="L331" s="860"/>
      <c r="M331" s="860"/>
      <c r="N331" s="860"/>
      <c r="O331" s="860"/>
      <c r="P331" s="860"/>
      <c r="Q331" s="860"/>
      <c r="R331" s="860"/>
      <c r="S331" s="860"/>
      <c r="T331" s="860"/>
      <c r="U331" s="860"/>
      <c r="V331" s="860"/>
      <c r="W331" s="860"/>
      <c r="X331" s="860"/>
      <c r="Y331" s="860"/>
      <c r="Z331" s="860"/>
      <c r="AA331" s="860"/>
      <c r="AB331" s="860"/>
      <c r="AC331" s="860"/>
      <c r="AD331" s="860"/>
    </row>
    <row r="332" spans="1:30" ht="15.75" customHeight="1" x14ac:dyDescent="0.25">
      <c r="A332" s="860"/>
      <c r="B332" s="860"/>
      <c r="C332" s="860"/>
      <c r="D332" s="860"/>
      <c r="E332" s="860"/>
      <c r="F332" s="860"/>
      <c r="G332" s="868"/>
      <c r="H332" s="860"/>
      <c r="I332" s="860"/>
      <c r="J332" s="860"/>
      <c r="K332" s="860"/>
      <c r="L332" s="860"/>
      <c r="M332" s="860"/>
      <c r="N332" s="860"/>
      <c r="O332" s="860"/>
      <c r="P332" s="860"/>
      <c r="Q332" s="860"/>
      <c r="R332" s="860"/>
      <c r="S332" s="860"/>
      <c r="T332" s="860"/>
      <c r="U332" s="860"/>
      <c r="V332" s="860"/>
      <c r="W332" s="860"/>
      <c r="X332" s="860"/>
      <c r="Y332" s="860"/>
      <c r="Z332" s="860"/>
      <c r="AA332" s="860"/>
      <c r="AB332" s="860"/>
      <c r="AC332" s="860"/>
      <c r="AD332" s="860"/>
    </row>
    <row r="333" spans="1:30" ht="15.75" customHeight="1" x14ac:dyDescent="0.25">
      <c r="A333" s="860"/>
      <c r="B333" s="860"/>
      <c r="C333" s="860"/>
      <c r="D333" s="860"/>
      <c r="E333" s="860"/>
      <c r="F333" s="860"/>
      <c r="G333" s="868"/>
      <c r="H333" s="860"/>
      <c r="I333" s="860"/>
      <c r="J333" s="860"/>
      <c r="K333" s="860"/>
      <c r="L333" s="860"/>
      <c r="M333" s="860"/>
      <c r="N333" s="860"/>
      <c r="O333" s="860"/>
      <c r="P333" s="860"/>
      <c r="Q333" s="860"/>
      <c r="R333" s="860"/>
      <c r="S333" s="860"/>
      <c r="T333" s="860"/>
      <c r="U333" s="860"/>
      <c r="V333" s="860"/>
      <c r="W333" s="860"/>
      <c r="X333" s="860"/>
      <c r="Y333" s="860"/>
      <c r="Z333" s="860"/>
      <c r="AA333" s="860"/>
      <c r="AB333" s="860"/>
      <c r="AC333" s="860"/>
      <c r="AD333" s="860"/>
    </row>
    <row r="334" spans="1:30" ht="15.75" customHeight="1" x14ac:dyDescent="0.25">
      <c r="A334" s="860"/>
      <c r="B334" s="860"/>
      <c r="C334" s="860"/>
      <c r="D334" s="860"/>
      <c r="E334" s="860"/>
      <c r="F334" s="860"/>
      <c r="G334" s="868"/>
      <c r="H334" s="860"/>
      <c r="I334" s="860"/>
      <c r="J334" s="860"/>
      <c r="K334" s="860"/>
      <c r="L334" s="860"/>
      <c r="M334" s="860"/>
      <c r="N334" s="860"/>
      <c r="O334" s="860"/>
      <c r="P334" s="860"/>
      <c r="Q334" s="860"/>
      <c r="R334" s="860"/>
      <c r="S334" s="860"/>
      <c r="T334" s="860"/>
      <c r="U334" s="860"/>
      <c r="V334" s="860"/>
      <c r="W334" s="860"/>
      <c r="X334" s="860"/>
      <c r="Y334" s="860"/>
      <c r="Z334" s="860"/>
      <c r="AA334" s="860"/>
      <c r="AB334" s="860"/>
      <c r="AC334" s="860"/>
      <c r="AD334" s="860"/>
    </row>
    <row r="335" spans="1:30" ht="15.75" customHeight="1" x14ac:dyDescent="0.25">
      <c r="A335" s="860"/>
      <c r="B335" s="860"/>
      <c r="C335" s="860"/>
      <c r="D335" s="860"/>
      <c r="E335" s="860"/>
      <c r="F335" s="860"/>
      <c r="G335" s="868"/>
      <c r="H335" s="860"/>
      <c r="I335" s="860"/>
      <c r="J335" s="860"/>
      <c r="K335" s="860"/>
      <c r="L335" s="860"/>
      <c r="M335" s="860"/>
      <c r="N335" s="860"/>
      <c r="O335" s="860"/>
      <c r="P335" s="860"/>
      <c r="Q335" s="860"/>
      <c r="R335" s="860"/>
      <c r="S335" s="860"/>
      <c r="T335" s="860"/>
      <c r="U335" s="860"/>
      <c r="V335" s="860"/>
      <c r="W335" s="860"/>
      <c r="X335" s="860"/>
      <c r="Y335" s="860"/>
      <c r="Z335" s="860"/>
      <c r="AA335" s="860"/>
      <c r="AB335" s="860"/>
      <c r="AC335" s="860"/>
      <c r="AD335" s="860"/>
    </row>
    <row r="336" spans="1:30" ht="15.75" customHeight="1" x14ac:dyDescent="0.25">
      <c r="A336" s="860"/>
      <c r="B336" s="860"/>
      <c r="C336" s="860"/>
      <c r="D336" s="860"/>
      <c r="E336" s="860"/>
      <c r="F336" s="860"/>
      <c r="G336" s="868"/>
      <c r="H336" s="860"/>
      <c r="I336" s="860"/>
      <c r="J336" s="860"/>
      <c r="K336" s="860"/>
      <c r="L336" s="860"/>
      <c r="M336" s="860"/>
      <c r="N336" s="860"/>
      <c r="O336" s="860"/>
      <c r="P336" s="860"/>
      <c r="Q336" s="860"/>
      <c r="R336" s="860"/>
      <c r="S336" s="860"/>
      <c r="T336" s="860"/>
      <c r="U336" s="860"/>
      <c r="V336" s="860"/>
      <c r="W336" s="860"/>
      <c r="X336" s="860"/>
      <c r="Y336" s="860"/>
      <c r="Z336" s="860"/>
      <c r="AA336" s="860"/>
      <c r="AB336" s="860"/>
      <c r="AC336" s="860"/>
      <c r="AD336" s="860"/>
    </row>
    <row r="337" spans="1:30" ht="15.75" customHeight="1" x14ac:dyDescent="0.25">
      <c r="A337" s="860"/>
      <c r="B337" s="860"/>
      <c r="C337" s="860"/>
      <c r="D337" s="860"/>
      <c r="E337" s="860"/>
      <c r="F337" s="860"/>
      <c r="G337" s="868"/>
      <c r="H337" s="860"/>
      <c r="I337" s="860"/>
      <c r="J337" s="860"/>
      <c r="K337" s="860"/>
      <c r="L337" s="860"/>
      <c r="M337" s="860"/>
      <c r="N337" s="860"/>
      <c r="O337" s="860"/>
      <c r="P337" s="860"/>
      <c r="Q337" s="860"/>
      <c r="R337" s="860"/>
      <c r="S337" s="860"/>
      <c r="T337" s="860"/>
      <c r="U337" s="860"/>
      <c r="V337" s="860"/>
      <c r="W337" s="860"/>
      <c r="X337" s="860"/>
      <c r="Y337" s="860"/>
      <c r="Z337" s="860"/>
      <c r="AA337" s="860"/>
      <c r="AB337" s="860"/>
      <c r="AC337" s="860"/>
      <c r="AD337" s="860"/>
    </row>
    <row r="338" spans="1:30" ht="15.75" customHeight="1" x14ac:dyDescent="0.25">
      <c r="A338" s="860"/>
      <c r="B338" s="860"/>
      <c r="C338" s="860"/>
      <c r="D338" s="860"/>
      <c r="E338" s="860"/>
      <c r="F338" s="860"/>
      <c r="G338" s="868"/>
      <c r="H338" s="860"/>
      <c r="I338" s="860"/>
      <c r="J338" s="860"/>
      <c r="K338" s="860"/>
      <c r="L338" s="860"/>
      <c r="M338" s="860"/>
      <c r="N338" s="860"/>
      <c r="O338" s="860"/>
      <c r="P338" s="860"/>
      <c r="Q338" s="860"/>
      <c r="R338" s="860"/>
      <c r="S338" s="860"/>
      <c r="T338" s="860"/>
      <c r="U338" s="860"/>
      <c r="V338" s="860"/>
      <c r="W338" s="860"/>
      <c r="X338" s="860"/>
      <c r="Y338" s="860"/>
      <c r="Z338" s="860"/>
      <c r="AA338" s="860"/>
      <c r="AB338" s="860"/>
      <c r="AC338" s="860"/>
      <c r="AD338" s="860"/>
    </row>
    <row r="339" spans="1:30" ht="15.75" customHeight="1" x14ac:dyDescent="0.25">
      <c r="A339" s="860"/>
      <c r="B339" s="860"/>
      <c r="C339" s="860"/>
      <c r="D339" s="860"/>
      <c r="E339" s="860"/>
      <c r="F339" s="860"/>
      <c r="G339" s="868"/>
      <c r="H339" s="860"/>
      <c r="I339" s="860"/>
      <c r="J339" s="860"/>
      <c r="K339" s="860"/>
      <c r="L339" s="860"/>
      <c r="M339" s="860"/>
      <c r="N339" s="860"/>
      <c r="O339" s="860"/>
      <c r="P339" s="860"/>
      <c r="Q339" s="860"/>
      <c r="R339" s="860"/>
      <c r="S339" s="860"/>
      <c r="T339" s="860"/>
      <c r="U339" s="860"/>
      <c r="V339" s="860"/>
      <c r="W339" s="860"/>
      <c r="X339" s="860"/>
      <c r="Y339" s="860"/>
      <c r="Z339" s="860"/>
      <c r="AA339" s="860"/>
      <c r="AB339" s="860"/>
      <c r="AC339" s="860"/>
      <c r="AD339" s="860"/>
    </row>
    <row r="340" spans="1:30" ht="15.75" customHeight="1" x14ac:dyDescent="0.25">
      <c r="A340" s="860"/>
      <c r="B340" s="860"/>
      <c r="C340" s="860"/>
      <c r="D340" s="860"/>
      <c r="E340" s="860"/>
      <c r="F340" s="860"/>
      <c r="G340" s="868"/>
      <c r="H340" s="860"/>
      <c r="I340" s="860"/>
      <c r="J340" s="860"/>
      <c r="K340" s="860"/>
      <c r="L340" s="860"/>
      <c r="M340" s="860"/>
      <c r="N340" s="860"/>
      <c r="O340" s="860"/>
      <c r="P340" s="860"/>
      <c r="Q340" s="860"/>
      <c r="R340" s="860"/>
      <c r="S340" s="860"/>
      <c r="T340" s="860"/>
      <c r="U340" s="860"/>
      <c r="V340" s="860"/>
      <c r="W340" s="860"/>
      <c r="X340" s="860"/>
      <c r="Y340" s="860"/>
      <c r="Z340" s="860"/>
      <c r="AA340" s="860"/>
      <c r="AB340" s="860"/>
      <c r="AC340" s="860"/>
      <c r="AD340" s="860"/>
    </row>
    <row r="341" spans="1:30" ht="15.75" customHeight="1" x14ac:dyDescent="0.25">
      <c r="A341" s="860"/>
      <c r="B341" s="860"/>
      <c r="C341" s="860"/>
      <c r="D341" s="860"/>
      <c r="E341" s="860"/>
      <c r="F341" s="860"/>
      <c r="G341" s="868"/>
      <c r="H341" s="860"/>
      <c r="I341" s="860"/>
      <c r="J341" s="860"/>
      <c r="K341" s="860"/>
      <c r="L341" s="860"/>
      <c r="M341" s="860"/>
      <c r="N341" s="860"/>
      <c r="O341" s="860"/>
      <c r="P341" s="860"/>
      <c r="Q341" s="860"/>
      <c r="R341" s="860"/>
      <c r="S341" s="860"/>
      <c r="T341" s="860"/>
      <c r="U341" s="860"/>
      <c r="V341" s="860"/>
      <c r="W341" s="860"/>
      <c r="X341" s="860"/>
      <c r="Y341" s="860"/>
      <c r="Z341" s="860"/>
      <c r="AA341" s="860"/>
      <c r="AB341" s="860"/>
      <c r="AC341" s="860"/>
      <c r="AD341" s="860"/>
    </row>
    <row r="342" spans="1:30" ht="15.75" customHeight="1" x14ac:dyDescent="0.25">
      <c r="A342" s="860"/>
      <c r="B342" s="860"/>
      <c r="C342" s="860"/>
      <c r="D342" s="860"/>
      <c r="E342" s="860"/>
      <c r="F342" s="860"/>
      <c r="G342" s="868"/>
      <c r="H342" s="860"/>
      <c r="I342" s="860"/>
      <c r="J342" s="860"/>
      <c r="K342" s="860"/>
      <c r="L342" s="860"/>
      <c r="M342" s="860"/>
      <c r="N342" s="860"/>
      <c r="O342" s="860"/>
      <c r="P342" s="860"/>
      <c r="Q342" s="860"/>
      <c r="R342" s="860"/>
      <c r="S342" s="860"/>
      <c r="T342" s="860"/>
      <c r="U342" s="860"/>
      <c r="V342" s="860"/>
      <c r="W342" s="860"/>
      <c r="X342" s="860"/>
      <c r="Y342" s="860"/>
      <c r="Z342" s="860"/>
      <c r="AA342" s="860"/>
      <c r="AB342" s="860"/>
      <c r="AC342" s="860"/>
      <c r="AD342" s="860"/>
    </row>
    <row r="343" spans="1:30" ht="15.75" customHeight="1" x14ac:dyDescent="0.25">
      <c r="A343" s="860"/>
      <c r="B343" s="860"/>
      <c r="C343" s="860"/>
      <c r="D343" s="860"/>
      <c r="E343" s="860"/>
      <c r="F343" s="860"/>
      <c r="G343" s="868"/>
      <c r="H343" s="860"/>
      <c r="I343" s="860"/>
      <c r="J343" s="860"/>
      <c r="K343" s="860"/>
      <c r="L343" s="860"/>
      <c r="M343" s="860"/>
      <c r="N343" s="860"/>
      <c r="O343" s="860"/>
      <c r="P343" s="860"/>
      <c r="Q343" s="860"/>
      <c r="R343" s="860"/>
      <c r="S343" s="860"/>
      <c r="T343" s="860"/>
      <c r="U343" s="860"/>
      <c r="V343" s="860"/>
      <c r="W343" s="860"/>
      <c r="X343" s="860"/>
      <c r="Y343" s="860"/>
      <c r="Z343" s="860"/>
      <c r="AA343" s="860"/>
      <c r="AB343" s="860"/>
      <c r="AC343" s="860"/>
      <c r="AD343" s="860"/>
    </row>
    <row r="344" spans="1:30" ht="15.75" customHeight="1" x14ac:dyDescent="0.25">
      <c r="A344" s="860"/>
      <c r="B344" s="860"/>
      <c r="C344" s="860"/>
      <c r="D344" s="860"/>
      <c r="E344" s="860"/>
      <c r="F344" s="860"/>
      <c r="G344" s="868"/>
      <c r="H344" s="860"/>
      <c r="I344" s="860"/>
      <c r="J344" s="860"/>
      <c r="K344" s="860"/>
      <c r="L344" s="860"/>
      <c r="M344" s="860"/>
      <c r="N344" s="860"/>
      <c r="O344" s="860"/>
      <c r="P344" s="860"/>
      <c r="Q344" s="860"/>
      <c r="R344" s="860"/>
      <c r="S344" s="860"/>
      <c r="T344" s="860"/>
      <c r="U344" s="860"/>
      <c r="V344" s="860"/>
      <c r="W344" s="860"/>
      <c r="X344" s="860"/>
      <c r="Y344" s="860"/>
      <c r="Z344" s="860"/>
      <c r="AA344" s="860"/>
      <c r="AB344" s="860"/>
      <c r="AC344" s="860"/>
      <c r="AD344" s="860"/>
    </row>
    <row r="345" spans="1:30" ht="15.75" customHeight="1" x14ac:dyDescent="0.25">
      <c r="A345" s="860"/>
      <c r="B345" s="860"/>
      <c r="C345" s="860"/>
      <c r="D345" s="860"/>
      <c r="E345" s="860"/>
      <c r="F345" s="860"/>
      <c r="G345" s="868"/>
      <c r="H345" s="860"/>
      <c r="I345" s="860"/>
      <c r="J345" s="860"/>
      <c r="K345" s="860"/>
      <c r="L345" s="860"/>
      <c r="M345" s="860"/>
      <c r="N345" s="860"/>
      <c r="O345" s="860"/>
      <c r="P345" s="860"/>
      <c r="Q345" s="860"/>
      <c r="R345" s="860"/>
      <c r="S345" s="860"/>
      <c r="T345" s="860"/>
      <c r="U345" s="860"/>
      <c r="V345" s="860"/>
      <c r="W345" s="860"/>
      <c r="X345" s="860"/>
      <c r="Y345" s="860"/>
      <c r="Z345" s="860"/>
      <c r="AA345" s="860"/>
      <c r="AB345" s="860"/>
      <c r="AC345" s="860"/>
      <c r="AD345" s="860"/>
    </row>
    <row r="346" spans="1:30" ht="15.75" customHeight="1" x14ac:dyDescent="0.25">
      <c r="A346" s="860"/>
      <c r="B346" s="860"/>
      <c r="C346" s="860"/>
      <c r="D346" s="860"/>
      <c r="E346" s="860"/>
      <c r="F346" s="860"/>
      <c r="G346" s="868"/>
      <c r="H346" s="860"/>
      <c r="I346" s="860"/>
      <c r="J346" s="860"/>
      <c r="K346" s="860"/>
      <c r="L346" s="860"/>
      <c r="M346" s="860"/>
      <c r="N346" s="860"/>
      <c r="O346" s="860"/>
      <c r="P346" s="860"/>
      <c r="Q346" s="860"/>
      <c r="R346" s="860"/>
      <c r="S346" s="860"/>
      <c r="T346" s="860"/>
      <c r="U346" s="860"/>
      <c r="V346" s="860"/>
      <c r="W346" s="860"/>
      <c r="X346" s="860"/>
      <c r="Y346" s="860"/>
      <c r="Z346" s="860"/>
      <c r="AA346" s="860"/>
      <c r="AB346" s="860"/>
      <c r="AC346" s="860"/>
      <c r="AD346" s="860"/>
    </row>
    <row r="347" spans="1:30" ht="15.75" customHeight="1" x14ac:dyDescent="0.25">
      <c r="A347" s="860"/>
      <c r="B347" s="860"/>
      <c r="C347" s="860"/>
      <c r="D347" s="860"/>
      <c r="E347" s="860"/>
      <c r="F347" s="860"/>
      <c r="G347" s="868"/>
      <c r="H347" s="860"/>
      <c r="I347" s="860"/>
      <c r="J347" s="860"/>
      <c r="K347" s="860"/>
      <c r="L347" s="860"/>
      <c r="M347" s="860"/>
      <c r="N347" s="860"/>
      <c r="O347" s="860"/>
      <c r="P347" s="860"/>
      <c r="Q347" s="860"/>
      <c r="R347" s="860"/>
      <c r="S347" s="860"/>
      <c r="T347" s="860"/>
      <c r="U347" s="860"/>
      <c r="V347" s="860"/>
      <c r="W347" s="860"/>
      <c r="X347" s="860"/>
      <c r="Y347" s="860"/>
      <c r="Z347" s="860"/>
      <c r="AA347" s="860"/>
      <c r="AB347" s="860"/>
      <c r="AC347" s="860"/>
      <c r="AD347" s="860"/>
    </row>
    <row r="348" spans="1:30" ht="15.75" customHeight="1" x14ac:dyDescent="0.25">
      <c r="A348" s="860"/>
      <c r="B348" s="860"/>
      <c r="C348" s="860"/>
      <c r="D348" s="860"/>
      <c r="E348" s="860"/>
      <c r="F348" s="860"/>
      <c r="G348" s="868"/>
      <c r="H348" s="860"/>
      <c r="I348" s="860"/>
      <c r="J348" s="860"/>
      <c r="K348" s="860"/>
      <c r="L348" s="860"/>
      <c r="M348" s="860"/>
      <c r="N348" s="860"/>
      <c r="O348" s="860"/>
      <c r="P348" s="860"/>
      <c r="Q348" s="860"/>
      <c r="R348" s="860"/>
      <c r="S348" s="860"/>
      <c r="T348" s="860"/>
      <c r="U348" s="860"/>
      <c r="V348" s="860"/>
      <c r="W348" s="860"/>
      <c r="X348" s="860"/>
      <c r="Y348" s="860"/>
      <c r="Z348" s="860"/>
      <c r="AA348" s="860"/>
      <c r="AB348" s="860"/>
      <c r="AC348" s="860"/>
      <c r="AD348" s="860"/>
    </row>
    <row r="349" spans="1:30" ht="15.75" customHeight="1" x14ac:dyDescent="0.25">
      <c r="A349" s="860"/>
      <c r="B349" s="860"/>
      <c r="C349" s="860"/>
      <c r="D349" s="860"/>
      <c r="E349" s="860"/>
      <c r="F349" s="860"/>
      <c r="G349" s="868"/>
      <c r="H349" s="860"/>
      <c r="I349" s="860"/>
      <c r="J349" s="860"/>
      <c r="K349" s="860"/>
      <c r="L349" s="860"/>
      <c r="M349" s="860"/>
      <c r="N349" s="860"/>
      <c r="O349" s="860"/>
      <c r="P349" s="860"/>
      <c r="Q349" s="860"/>
      <c r="R349" s="860"/>
      <c r="S349" s="860"/>
      <c r="T349" s="860"/>
      <c r="U349" s="860"/>
      <c r="V349" s="860"/>
      <c r="W349" s="860"/>
      <c r="X349" s="860"/>
      <c r="Y349" s="860"/>
      <c r="Z349" s="860"/>
      <c r="AA349" s="860"/>
      <c r="AB349" s="860"/>
      <c r="AC349" s="860"/>
      <c r="AD349" s="860"/>
    </row>
    <row r="350" spans="1:30" ht="15.75" customHeight="1" x14ac:dyDescent="0.25">
      <c r="A350" s="860"/>
      <c r="B350" s="860"/>
      <c r="C350" s="860"/>
      <c r="D350" s="860"/>
      <c r="E350" s="860"/>
      <c r="F350" s="860"/>
      <c r="G350" s="868"/>
      <c r="H350" s="860"/>
      <c r="I350" s="860"/>
      <c r="J350" s="860"/>
      <c r="K350" s="860"/>
      <c r="L350" s="860"/>
      <c r="M350" s="860"/>
      <c r="N350" s="860"/>
      <c r="O350" s="860"/>
      <c r="P350" s="860"/>
      <c r="Q350" s="860"/>
      <c r="R350" s="860"/>
      <c r="S350" s="860"/>
      <c r="T350" s="860"/>
      <c r="U350" s="860"/>
      <c r="V350" s="860"/>
      <c r="W350" s="860"/>
      <c r="X350" s="860"/>
      <c r="Y350" s="860"/>
      <c r="Z350" s="860"/>
      <c r="AA350" s="860"/>
      <c r="AB350" s="860"/>
      <c r="AC350" s="860"/>
      <c r="AD350" s="860"/>
    </row>
    <row r="351" spans="1:30" ht="15.75" customHeight="1" x14ac:dyDescent="0.25">
      <c r="A351" s="860"/>
      <c r="B351" s="860"/>
      <c r="C351" s="860"/>
      <c r="D351" s="860"/>
      <c r="E351" s="860"/>
      <c r="F351" s="860"/>
      <c r="G351" s="868"/>
      <c r="H351" s="860"/>
      <c r="I351" s="860"/>
      <c r="J351" s="860"/>
      <c r="K351" s="860"/>
      <c r="L351" s="860"/>
      <c r="M351" s="860"/>
      <c r="N351" s="860"/>
      <c r="O351" s="860"/>
      <c r="P351" s="860"/>
      <c r="Q351" s="860"/>
      <c r="R351" s="860"/>
      <c r="S351" s="860"/>
      <c r="T351" s="860"/>
      <c r="U351" s="860"/>
      <c r="V351" s="860"/>
      <c r="W351" s="860"/>
      <c r="X351" s="860"/>
      <c r="Y351" s="860"/>
      <c r="Z351" s="860"/>
      <c r="AA351" s="860"/>
      <c r="AB351" s="860"/>
      <c r="AC351" s="860"/>
      <c r="AD351" s="860"/>
    </row>
    <row r="352" spans="1:30" ht="15.75" customHeight="1" x14ac:dyDescent="0.25">
      <c r="A352" s="860"/>
      <c r="B352" s="860"/>
      <c r="C352" s="860"/>
      <c r="D352" s="860"/>
      <c r="E352" s="860"/>
      <c r="F352" s="860"/>
      <c r="G352" s="868"/>
      <c r="H352" s="860"/>
      <c r="I352" s="860"/>
      <c r="J352" s="860"/>
      <c r="K352" s="860"/>
      <c r="L352" s="860"/>
      <c r="M352" s="860"/>
      <c r="N352" s="860"/>
      <c r="O352" s="860"/>
      <c r="P352" s="860"/>
      <c r="Q352" s="860"/>
      <c r="R352" s="860"/>
      <c r="S352" s="860"/>
      <c r="T352" s="860"/>
      <c r="U352" s="860"/>
      <c r="V352" s="860"/>
      <c r="W352" s="860"/>
      <c r="X352" s="860"/>
      <c r="Y352" s="860"/>
      <c r="Z352" s="860"/>
      <c r="AA352" s="860"/>
      <c r="AB352" s="860"/>
      <c r="AC352" s="860"/>
      <c r="AD352" s="860"/>
    </row>
    <row r="353" spans="1:30" ht="15.75" customHeight="1" x14ac:dyDescent="0.25">
      <c r="A353" s="860"/>
      <c r="B353" s="860"/>
      <c r="C353" s="860"/>
      <c r="D353" s="860"/>
      <c r="E353" s="860"/>
      <c r="F353" s="860"/>
      <c r="G353" s="868"/>
      <c r="H353" s="860"/>
      <c r="I353" s="860"/>
      <c r="J353" s="860"/>
      <c r="K353" s="860"/>
      <c r="L353" s="860"/>
      <c r="M353" s="860"/>
      <c r="N353" s="860"/>
      <c r="O353" s="860"/>
      <c r="P353" s="860"/>
      <c r="Q353" s="860"/>
      <c r="R353" s="860"/>
      <c r="S353" s="860"/>
      <c r="T353" s="860"/>
      <c r="U353" s="860"/>
      <c r="V353" s="860"/>
      <c r="W353" s="860"/>
      <c r="X353" s="860"/>
      <c r="Y353" s="860"/>
      <c r="Z353" s="860"/>
      <c r="AA353" s="860"/>
      <c r="AB353" s="860"/>
      <c r="AC353" s="860"/>
      <c r="AD353" s="860"/>
    </row>
    <row r="354" spans="1:30" ht="15.75" customHeight="1" x14ac:dyDescent="0.25">
      <c r="A354" s="860"/>
      <c r="B354" s="860"/>
      <c r="C354" s="860"/>
      <c r="D354" s="860"/>
      <c r="E354" s="860"/>
      <c r="F354" s="860"/>
      <c r="G354" s="868"/>
      <c r="H354" s="860"/>
      <c r="I354" s="860"/>
      <c r="J354" s="860"/>
      <c r="K354" s="860"/>
      <c r="L354" s="860"/>
      <c r="M354" s="860"/>
      <c r="N354" s="860"/>
      <c r="O354" s="860"/>
      <c r="P354" s="860"/>
      <c r="Q354" s="860"/>
      <c r="R354" s="860"/>
      <c r="S354" s="860"/>
      <c r="T354" s="860"/>
      <c r="U354" s="860"/>
      <c r="V354" s="860"/>
      <c r="W354" s="860"/>
      <c r="X354" s="860"/>
      <c r="Y354" s="860"/>
      <c r="Z354" s="860"/>
      <c r="AA354" s="860"/>
      <c r="AB354" s="860"/>
      <c r="AC354" s="860"/>
      <c r="AD354" s="860"/>
    </row>
    <row r="355" spans="1:30" ht="15.75" customHeight="1" x14ac:dyDescent="0.25">
      <c r="A355" s="860"/>
      <c r="B355" s="860"/>
      <c r="C355" s="860"/>
      <c r="D355" s="860"/>
      <c r="E355" s="860"/>
      <c r="F355" s="860"/>
      <c r="G355" s="868"/>
      <c r="H355" s="860"/>
      <c r="I355" s="860"/>
      <c r="J355" s="860"/>
      <c r="K355" s="860"/>
      <c r="L355" s="860"/>
      <c r="M355" s="860"/>
      <c r="N355" s="860"/>
      <c r="O355" s="860"/>
      <c r="P355" s="860"/>
      <c r="Q355" s="860"/>
      <c r="R355" s="860"/>
      <c r="S355" s="860"/>
      <c r="T355" s="860"/>
      <c r="U355" s="860"/>
      <c r="V355" s="860"/>
      <c r="W355" s="860"/>
      <c r="X355" s="860"/>
      <c r="Y355" s="860"/>
      <c r="Z355" s="860"/>
      <c r="AA355" s="860"/>
      <c r="AB355" s="860"/>
      <c r="AC355" s="860"/>
      <c r="AD355" s="860"/>
    </row>
    <row r="356" spans="1:30" ht="15.75" customHeight="1" x14ac:dyDescent="0.25">
      <c r="A356" s="860"/>
      <c r="B356" s="860"/>
      <c r="C356" s="860"/>
      <c r="D356" s="860"/>
      <c r="E356" s="860"/>
      <c r="F356" s="860"/>
      <c r="G356" s="868"/>
      <c r="H356" s="860"/>
      <c r="I356" s="860"/>
      <c r="J356" s="860"/>
      <c r="K356" s="860"/>
      <c r="L356" s="860"/>
      <c r="M356" s="860"/>
      <c r="N356" s="860"/>
      <c r="O356" s="860"/>
      <c r="P356" s="860"/>
      <c r="Q356" s="860"/>
      <c r="R356" s="860"/>
      <c r="S356" s="860"/>
      <c r="T356" s="860"/>
      <c r="U356" s="860"/>
      <c r="V356" s="860"/>
      <c r="W356" s="860"/>
      <c r="X356" s="860"/>
      <c r="Y356" s="860"/>
      <c r="Z356" s="860"/>
      <c r="AA356" s="860"/>
      <c r="AB356" s="860"/>
      <c r="AC356" s="860"/>
      <c r="AD356" s="860"/>
    </row>
    <row r="357" spans="1:30" ht="15.75" customHeight="1" x14ac:dyDescent="0.25">
      <c r="A357" s="860"/>
      <c r="B357" s="860"/>
      <c r="C357" s="860"/>
      <c r="D357" s="860"/>
      <c r="E357" s="860"/>
      <c r="F357" s="860"/>
      <c r="G357" s="868"/>
      <c r="H357" s="860"/>
      <c r="I357" s="860"/>
      <c r="J357" s="860"/>
      <c r="K357" s="860"/>
      <c r="L357" s="860"/>
      <c r="M357" s="860"/>
      <c r="N357" s="860"/>
      <c r="O357" s="860"/>
      <c r="P357" s="860"/>
      <c r="Q357" s="860"/>
      <c r="R357" s="860"/>
      <c r="S357" s="860"/>
      <c r="T357" s="860"/>
      <c r="U357" s="860"/>
      <c r="V357" s="860"/>
      <c r="W357" s="860"/>
      <c r="X357" s="860"/>
      <c r="Y357" s="860"/>
      <c r="Z357" s="860"/>
      <c r="AA357" s="860"/>
      <c r="AB357" s="860"/>
      <c r="AC357" s="860"/>
      <c r="AD357" s="860"/>
    </row>
    <row r="358" spans="1:30" ht="15.75" customHeight="1" x14ac:dyDescent="0.25">
      <c r="A358" s="860"/>
      <c r="B358" s="860"/>
      <c r="C358" s="860"/>
      <c r="D358" s="860"/>
      <c r="E358" s="860"/>
      <c r="F358" s="860"/>
      <c r="G358" s="868"/>
      <c r="H358" s="860"/>
      <c r="I358" s="860"/>
      <c r="J358" s="860"/>
      <c r="K358" s="860"/>
      <c r="L358" s="860"/>
      <c r="M358" s="860"/>
      <c r="N358" s="860"/>
      <c r="O358" s="860"/>
      <c r="P358" s="860"/>
      <c r="Q358" s="860"/>
      <c r="R358" s="860"/>
      <c r="S358" s="860"/>
      <c r="T358" s="860"/>
      <c r="U358" s="860"/>
      <c r="V358" s="860"/>
      <c r="W358" s="860"/>
      <c r="X358" s="860"/>
      <c r="Y358" s="860"/>
      <c r="Z358" s="860"/>
      <c r="AA358" s="860"/>
      <c r="AB358" s="860"/>
      <c r="AC358" s="860"/>
      <c r="AD358" s="860"/>
    </row>
    <row r="359" spans="1:30" ht="15.75" customHeight="1" x14ac:dyDescent="0.25">
      <c r="A359" s="860"/>
      <c r="B359" s="860"/>
      <c r="C359" s="860"/>
      <c r="D359" s="860"/>
      <c r="E359" s="860"/>
      <c r="F359" s="860"/>
      <c r="G359" s="868"/>
      <c r="H359" s="860"/>
      <c r="I359" s="860"/>
      <c r="J359" s="860"/>
      <c r="K359" s="860"/>
      <c r="L359" s="860"/>
      <c r="M359" s="860"/>
      <c r="N359" s="860"/>
      <c r="O359" s="860"/>
      <c r="P359" s="860"/>
      <c r="Q359" s="860"/>
      <c r="R359" s="860"/>
      <c r="S359" s="860"/>
      <c r="T359" s="860"/>
      <c r="U359" s="860"/>
      <c r="V359" s="860"/>
      <c r="W359" s="860"/>
      <c r="X359" s="860"/>
      <c r="Y359" s="860"/>
      <c r="Z359" s="860"/>
      <c r="AA359" s="860"/>
      <c r="AB359" s="860"/>
      <c r="AC359" s="860"/>
      <c r="AD359" s="860"/>
    </row>
    <row r="360" spans="1:30" ht="15.75" customHeight="1" x14ac:dyDescent="0.25">
      <c r="A360" s="860"/>
      <c r="B360" s="860"/>
      <c r="C360" s="860"/>
      <c r="D360" s="860"/>
      <c r="E360" s="860"/>
      <c r="F360" s="860"/>
      <c r="G360" s="868"/>
      <c r="H360" s="860"/>
      <c r="I360" s="860"/>
      <c r="J360" s="860"/>
      <c r="K360" s="860"/>
      <c r="L360" s="860"/>
      <c r="M360" s="860"/>
      <c r="N360" s="860"/>
      <c r="O360" s="860"/>
      <c r="P360" s="860"/>
      <c r="Q360" s="860"/>
      <c r="R360" s="860"/>
      <c r="S360" s="860"/>
      <c r="T360" s="860"/>
      <c r="U360" s="860"/>
      <c r="V360" s="860"/>
      <c r="W360" s="860"/>
      <c r="X360" s="860"/>
      <c r="Y360" s="860"/>
      <c r="Z360" s="860"/>
      <c r="AA360" s="860"/>
      <c r="AB360" s="860"/>
      <c r="AC360" s="860"/>
      <c r="AD360" s="860"/>
    </row>
    <row r="361" spans="1:30" ht="15.75" customHeight="1" x14ac:dyDescent="0.25">
      <c r="A361" s="860"/>
      <c r="B361" s="860"/>
      <c r="C361" s="860"/>
      <c r="D361" s="860"/>
      <c r="E361" s="860"/>
      <c r="F361" s="860"/>
      <c r="G361" s="868"/>
      <c r="H361" s="860"/>
      <c r="I361" s="860"/>
      <c r="J361" s="860"/>
      <c r="K361" s="860"/>
      <c r="L361" s="860"/>
      <c r="M361" s="860"/>
      <c r="N361" s="860"/>
      <c r="O361" s="860"/>
      <c r="P361" s="860"/>
      <c r="Q361" s="860"/>
      <c r="R361" s="860"/>
      <c r="S361" s="860"/>
      <c r="T361" s="860"/>
      <c r="U361" s="860"/>
      <c r="V361" s="860"/>
      <c r="W361" s="860"/>
      <c r="X361" s="860"/>
      <c r="Y361" s="860"/>
      <c r="Z361" s="860"/>
      <c r="AA361" s="860"/>
      <c r="AB361" s="860"/>
      <c r="AC361" s="860"/>
      <c r="AD361" s="860"/>
    </row>
    <row r="362" spans="1:30" ht="15.75" customHeight="1" x14ac:dyDescent="0.25">
      <c r="A362" s="860"/>
      <c r="B362" s="860"/>
      <c r="C362" s="860"/>
      <c r="D362" s="860"/>
      <c r="E362" s="860"/>
      <c r="F362" s="860"/>
      <c r="G362" s="868"/>
      <c r="H362" s="860"/>
      <c r="I362" s="860"/>
      <c r="J362" s="860"/>
      <c r="K362" s="860"/>
      <c r="L362" s="860"/>
      <c r="M362" s="860"/>
      <c r="N362" s="860"/>
      <c r="O362" s="860"/>
      <c r="P362" s="860"/>
      <c r="Q362" s="860"/>
      <c r="R362" s="860"/>
      <c r="S362" s="860"/>
      <c r="T362" s="860"/>
      <c r="U362" s="860"/>
      <c r="V362" s="860"/>
      <c r="W362" s="860"/>
      <c r="X362" s="860"/>
      <c r="Y362" s="860"/>
      <c r="Z362" s="860"/>
      <c r="AA362" s="860"/>
      <c r="AB362" s="860"/>
      <c r="AC362" s="860"/>
      <c r="AD362" s="860"/>
    </row>
    <row r="363" spans="1:30" ht="15.75" customHeight="1" x14ac:dyDescent="0.25">
      <c r="A363" s="860"/>
      <c r="B363" s="860"/>
      <c r="C363" s="860"/>
      <c r="D363" s="860"/>
      <c r="E363" s="860"/>
      <c r="F363" s="860"/>
      <c r="G363" s="868"/>
      <c r="H363" s="860"/>
      <c r="I363" s="860"/>
      <c r="J363" s="860"/>
      <c r="K363" s="860"/>
      <c r="L363" s="860"/>
      <c r="M363" s="860"/>
      <c r="N363" s="860"/>
      <c r="O363" s="860"/>
      <c r="P363" s="860"/>
      <c r="Q363" s="860"/>
      <c r="R363" s="860"/>
      <c r="S363" s="860"/>
      <c r="T363" s="860"/>
      <c r="U363" s="860"/>
      <c r="V363" s="860"/>
      <c r="W363" s="860"/>
      <c r="X363" s="860"/>
      <c r="Y363" s="860"/>
      <c r="Z363" s="860"/>
      <c r="AA363" s="860"/>
      <c r="AB363" s="860"/>
      <c r="AC363" s="860"/>
      <c r="AD363" s="860"/>
    </row>
    <row r="364" spans="1:30" ht="15.75" customHeight="1" x14ac:dyDescent="0.25">
      <c r="A364" s="860"/>
      <c r="B364" s="860"/>
      <c r="C364" s="860"/>
      <c r="D364" s="860"/>
      <c r="E364" s="860"/>
      <c r="F364" s="860"/>
      <c r="G364" s="868"/>
      <c r="H364" s="860"/>
      <c r="I364" s="860"/>
      <c r="J364" s="860"/>
      <c r="K364" s="860"/>
      <c r="L364" s="860"/>
      <c r="M364" s="860"/>
      <c r="N364" s="860"/>
      <c r="O364" s="860"/>
      <c r="P364" s="860"/>
      <c r="Q364" s="860"/>
      <c r="R364" s="860"/>
      <c r="S364" s="860"/>
      <c r="T364" s="860"/>
      <c r="U364" s="860"/>
      <c r="V364" s="860"/>
      <c r="W364" s="860"/>
      <c r="X364" s="860"/>
      <c r="Y364" s="860"/>
      <c r="Z364" s="860"/>
      <c r="AA364" s="860"/>
      <c r="AB364" s="860"/>
      <c r="AC364" s="860"/>
      <c r="AD364" s="860"/>
    </row>
    <row r="365" spans="1:30" ht="15.75" customHeight="1" x14ac:dyDescent="0.25">
      <c r="A365" s="860"/>
      <c r="B365" s="860"/>
      <c r="C365" s="860"/>
      <c r="D365" s="860"/>
      <c r="E365" s="860"/>
      <c r="F365" s="860"/>
      <c r="G365" s="868"/>
      <c r="H365" s="860"/>
      <c r="I365" s="860"/>
      <c r="J365" s="860"/>
      <c r="K365" s="860"/>
      <c r="L365" s="860"/>
      <c r="M365" s="860"/>
      <c r="N365" s="860"/>
      <c r="O365" s="860"/>
      <c r="P365" s="860"/>
      <c r="Q365" s="860"/>
      <c r="R365" s="860"/>
      <c r="S365" s="860"/>
      <c r="T365" s="860"/>
      <c r="U365" s="860"/>
      <c r="V365" s="860"/>
      <c r="W365" s="860"/>
      <c r="X365" s="860"/>
      <c r="Y365" s="860"/>
      <c r="Z365" s="860"/>
      <c r="AA365" s="860"/>
      <c r="AB365" s="860"/>
      <c r="AC365" s="860"/>
      <c r="AD365" s="860"/>
    </row>
    <row r="366" spans="1:30" ht="15.75" customHeight="1" x14ac:dyDescent="0.25">
      <c r="A366" s="860"/>
      <c r="B366" s="860"/>
      <c r="C366" s="860"/>
      <c r="D366" s="860"/>
      <c r="E366" s="860"/>
      <c r="F366" s="860"/>
      <c r="G366" s="868"/>
      <c r="H366" s="860"/>
      <c r="I366" s="860"/>
      <c r="J366" s="860"/>
      <c r="K366" s="860"/>
      <c r="L366" s="860"/>
      <c r="M366" s="860"/>
      <c r="N366" s="860"/>
      <c r="O366" s="860"/>
      <c r="P366" s="860"/>
      <c r="Q366" s="860"/>
      <c r="R366" s="860"/>
      <c r="S366" s="860"/>
      <c r="T366" s="860"/>
      <c r="U366" s="860"/>
      <c r="V366" s="860"/>
      <c r="W366" s="860"/>
      <c r="X366" s="860"/>
      <c r="Y366" s="860"/>
      <c r="Z366" s="860"/>
      <c r="AA366" s="860"/>
      <c r="AB366" s="860"/>
      <c r="AC366" s="860"/>
      <c r="AD366" s="860"/>
    </row>
    <row r="367" spans="1:30" ht="15.75" customHeight="1" x14ac:dyDescent="0.25">
      <c r="A367" s="860"/>
      <c r="B367" s="860"/>
      <c r="C367" s="860"/>
      <c r="D367" s="860"/>
      <c r="E367" s="860"/>
      <c r="F367" s="860"/>
      <c r="G367" s="868"/>
      <c r="H367" s="860"/>
      <c r="I367" s="860"/>
      <c r="J367" s="860"/>
      <c r="K367" s="860"/>
      <c r="L367" s="860"/>
      <c r="M367" s="860"/>
      <c r="N367" s="860"/>
      <c r="O367" s="860"/>
      <c r="P367" s="860"/>
      <c r="Q367" s="860"/>
      <c r="R367" s="860"/>
      <c r="S367" s="860"/>
      <c r="T367" s="860"/>
      <c r="U367" s="860"/>
      <c r="V367" s="860"/>
      <c r="W367" s="860"/>
      <c r="X367" s="860"/>
      <c r="Y367" s="860"/>
      <c r="Z367" s="860"/>
      <c r="AA367" s="860"/>
      <c r="AB367" s="860"/>
      <c r="AC367" s="860"/>
      <c r="AD367" s="860"/>
    </row>
    <row r="368" spans="1:30" ht="15.75" customHeight="1" x14ac:dyDescent="0.25">
      <c r="A368" s="860"/>
      <c r="B368" s="860"/>
      <c r="C368" s="860"/>
      <c r="D368" s="860"/>
      <c r="E368" s="860"/>
      <c r="F368" s="860"/>
      <c r="G368" s="868"/>
      <c r="H368" s="860"/>
      <c r="I368" s="860"/>
      <c r="J368" s="860"/>
      <c r="K368" s="860"/>
      <c r="L368" s="860"/>
      <c r="M368" s="860"/>
      <c r="N368" s="860"/>
      <c r="O368" s="860"/>
      <c r="P368" s="860"/>
      <c r="Q368" s="860"/>
      <c r="R368" s="860"/>
      <c r="S368" s="860"/>
      <c r="T368" s="860"/>
      <c r="U368" s="860"/>
      <c r="V368" s="860"/>
      <c r="W368" s="860"/>
      <c r="X368" s="860"/>
      <c r="Y368" s="860"/>
      <c r="Z368" s="860"/>
      <c r="AA368" s="860"/>
      <c r="AB368" s="860"/>
      <c r="AC368" s="860"/>
      <c r="AD368" s="860"/>
    </row>
    <row r="369" spans="1:30" ht="15.75" customHeight="1" x14ac:dyDescent="0.25">
      <c r="A369" s="860"/>
      <c r="B369" s="860"/>
      <c r="C369" s="860"/>
      <c r="D369" s="860"/>
      <c r="E369" s="860"/>
      <c r="F369" s="860"/>
      <c r="G369" s="868"/>
      <c r="H369" s="860"/>
      <c r="I369" s="860"/>
      <c r="J369" s="860"/>
      <c r="K369" s="860"/>
      <c r="L369" s="860"/>
      <c r="M369" s="860"/>
      <c r="N369" s="860"/>
      <c r="O369" s="860"/>
      <c r="P369" s="860"/>
      <c r="Q369" s="860"/>
      <c r="R369" s="860"/>
      <c r="S369" s="860"/>
      <c r="T369" s="860"/>
      <c r="U369" s="860"/>
      <c r="V369" s="860"/>
      <c r="W369" s="860"/>
      <c r="X369" s="860"/>
      <c r="Y369" s="860"/>
      <c r="Z369" s="860"/>
      <c r="AA369" s="860"/>
      <c r="AB369" s="860"/>
      <c r="AC369" s="860"/>
      <c r="AD369" s="860"/>
    </row>
    <row r="370" spans="1:30" ht="15.75" customHeight="1" x14ac:dyDescent="0.25">
      <c r="A370" s="860"/>
      <c r="B370" s="860"/>
      <c r="C370" s="860"/>
      <c r="D370" s="860"/>
      <c r="E370" s="860"/>
      <c r="F370" s="860"/>
      <c r="G370" s="868"/>
      <c r="H370" s="860"/>
      <c r="I370" s="860"/>
      <c r="J370" s="860"/>
      <c r="K370" s="860"/>
      <c r="L370" s="860"/>
      <c r="M370" s="860"/>
      <c r="N370" s="860"/>
      <c r="O370" s="860"/>
      <c r="P370" s="860"/>
      <c r="Q370" s="860"/>
      <c r="R370" s="860"/>
      <c r="S370" s="860"/>
      <c r="T370" s="860"/>
      <c r="U370" s="860"/>
      <c r="V370" s="860"/>
      <c r="W370" s="860"/>
      <c r="X370" s="860"/>
      <c r="Y370" s="860"/>
      <c r="Z370" s="860"/>
      <c r="AA370" s="860"/>
      <c r="AB370" s="860"/>
      <c r="AC370" s="860"/>
      <c r="AD370" s="860"/>
    </row>
    <row r="371" spans="1:30" ht="15.75" customHeight="1" x14ac:dyDescent="0.25">
      <c r="A371" s="860"/>
      <c r="B371" s="860"/>
      <c r="C371" s="860"/>
      <c r="D371" s="860"/>
      <c r="E371" s="860"/>
      <c r="F371" s="860"/>
      <c r="G371" s="868"/>
      <c r="H371" s="860"/>
      <c r="I371" s="860"/>
      <c r="J371" s="860"/>
      <c r="K371" s="860"/>
      <c r="L371" s="860"/>
      <c r="M371" s="860"/>
      <c r="N371" s="860"/>
      <c r="O371" s="860"/>
      <c r="P371" s="860"/>
      <c r="Q371" s="860"/>
      <c r="R371" s="860"/>
      <c r="S371" s="860"/>
      <c r="T371" s="860"/>
      <c r="U371" s="860"/>
      <c r="V371" s="860"/>
      <c r="W371" s="860"/>
      <c r="X371" s="860"/>
      <c r="Y371" s="860"/>
      <c r="Z371" s="860"/>
      <c r="AA371" s="860"/>
      <c r="AB371" s="860"/>
      <c r="AC371" s="860"/>
      <c r="AD371" s="860"/>
    </row>
    <row r="372" spans="1:30" ht="15.75" customHeight="1" x14ac:dyDescent="0.25">
      <c r="A372" s="860"/>
      <c r="B372" s="860"/>
      <c r="C372" s="860"/>
      <c r="D372" s="860"/>
      <c r="E372" s="860"/>
      <c r="F372" s="860"/>
      <c r="G372" s="868"/>
      <c r="H372" s="860"/>
      <c r="I372" s="860"/>
      <c r="J372" s="860"/>
      <c r="K372" s="860"/>
      <c r="L372" s="860"/>
      <c r="M372" s="860"/>
      <c r="N372" s="860"/>
      <c r="O372" s="860"/>
      <c r="P372" s="860"/>
      <c r="Q372" s="860"/>
      <c r="R372" s="860"/>
      <c r="S372" s="860"/>
      <c r="T372" s="860"/>
      <c r="U372" s="860"/>
      <c r="V372" s="860"/>
      <c r="W372" s="860"/>
      <c r="X372" s="860"/>
      <c r="Y372" s="860"/>
      <c r="Z372" s="860"/>
      <c r="AA372" s="860"/>
      <c r="AB372" s="860"/>
      <c r="AC372" s="860"/>
      <c r="AD372" s="860"/>
    </row>
    <row r="373" spans="1:30" ht="15.75" customHeight="1" x14ac:dyDescent="0.25">
      <c r="A373" s="860"/>
      <c r="B373" s="860"/>
      <c r="C373" s="860"/>
      <c r="D373" s="860"/>
      <c r="E373" s="860"/>
      <c r="F373" s="860"/>
      <c r="G373" s="868"/>
      <c r="H373" s="860"/>
      <c r="I373" s="860"/>
      <c r="J373" s="860"/>
      <c r="K373" s="860"/>
      <c r="L373" s="860"/>
      <c r="M373" s="860"/>
      <c r="N373" s="860"/>
      <c r="O373" s="860"/>
      <c r="P373" s="860"/>
      <c r="Q373" s="860"/>
      <c r="R373" s="860"/>
      <c r="S373" s="860"/>
      <c r="T373" s="860"/>
      <c r="U373" s="860"/>
      <c r="V373" s="860"/>
      <c r="W373" s="860"/>
      <c r="X373" s="860"/>
      <c r="Y373" s="860"/>
      <c r="Z373" s="860"/>
      <c r="AA373" s="860"/>
      <c r="AB373" s="860"/>
      <c r="AC373" s="860"/>
      <c r="AD373" s="860"/>
    </row>
    <row r="374" spans="1:30" ht="15.75" customHeight="1" x14ac:dyDescent="0.25">
      <c r="A374" s="860"/>
      <c r="B374" s="860"/>
      <c r="C374" s="860"/>
      <c r="D374" s="860"/>
      <c r="E374" s="860"/>
      <c r="F374" s="860"/>
      <c r="G374" s="868"/>
      <c r="H374" s="860"/>
      <c r="I374" s="860"/>
      <c r="J374" s="860"/>
      <c r="K374" s="860"/>
      <c r="L374" s="860"/>
      <c r="M374" s="860"/>
      <c r="N374" s="860"/>
      <c r="O374" s="860"/>
      <c r="P374" s="860"/>
      <c r="Q374" s="860"/>
      <c r="R374" s="860"/>
      <c r="S374" s="860"/>
      <c r="T374" s="860"/>
      <c r="U374" s="860"/>
      <c r="V374" s="860"/>
      <c r="W374" s="860"/>
      <c r="X374" s="860"/>
      <c r="Y374" s="860"/>
      <c r="Z374" s="860"/>
      <c r="AA374" s="860"/>
      <c r="AB374" s="860"/>
      <c r="AC374" s="860"/>
      <c r="AD374" s="860"/>
    </row>
    <row r="375" spans="1:30" ht="15.75" customHeight="1" x14ac:dyDescent="0.25">
      <c r="A375" s="860"/>
      <c r="B375" s="860"/>
      <c r="C375" s="860"/>
      <c r="D375" s="860"/>
      <c r="E375" s="860"/>
      <c r="F375" s="860"/>
      <c r="G375" s="868"/>
      <c r="H375" s="860"/>
      <c r="I375" s="860"/>
      <c r="J375" s="860"/>
      <c r="K375" s="860"/>
      <c r="L375" s="860"/>
      <c r="M375" s="860"/>
      <c r="N375" s="860"/>
      <c r="O375" s="860"/>
      <c r="P375" s="860"/>
      <c r="Q375" s="860"/>
      <c r="R375" s="860"/>
      <c r="S375" s="860"/>
      <c r="T375" s="860"/>
      <c r="U375" s="860"/>
      <c r="V375" s="860"/>
      <c r="W375" s="860"/>
      <c r="X375" s="860"/>
      <c r="Y375" s="860"/>
      <c r="Z375" s="860"/>
      <c r="AA375" s="860"/>
      <c r="AB375" s="860"/>
      <c r="AC375" s="860"/>
      <c r="AD375" s="860"/>
    </row>
    <row r="376" spans="1:30" ht="15.75" customHeight="1" x14ac:dyDescent="0.25">
      <c r="A376" s="860"/>
      <c r="B376" s="860"/>
      <c r="C376" s="860"/>
      <c r="D376" s="860"/>
      <c r="E376" s="860"/>
      <c r="F376" s="860"/>
      <c r="G376" s="868"/>
      <c r="H376" s="860"/>
      <c r="I376" s="860"/>
      <c r="J376" s="860"/>
      <c r="K376" s="860"/>
      <c r="L376" s="860"/>
      <c r="M376" s="860"/>
      <c r="N376" s="860"/>
      <c r="O376" s="860"/>
      <c r="P376" s="860"/>
      <c r="Q376" s="860"/>
      <c r="R376" s="860"/>
      <c r="S376" s="860"/>
      <c r="T376" s="860"/>
      <c r="U376" s="860"/>
      <c r="V376" s="860"/>
      <c r="W376" s="860"/>
      <c r="X376" s="860"/>
      <c r="Y376" s="860"/>
      <c r="Z376" s="860"/>
      <c r="AA376" s="860"/>
      <c r="AB376" s="860"/>
      <c r="AC376" s="860"/>
      <c r="AD376" s="860"/>
    </row>
    <row r="377" spans="1:30" ht="15.75" customHeight="1" x14ac:dyDescent="0.25">
      <c r="A377" s="860"/>
      <c r="B377" s="860"/>
      <c r="C377" s="860"/>
      <c r="D377" s="860"/>
      <c r="E377" s="860"/>
      <c r="F377" s="860"/>
      <c r="G377" s="868"/>
      <c r="H377" s="860"/>
      <c r="I377" s="860"/>
      <c r="J377" s="860"/>
      <c r="K377" s="860"/>
      <c r="L377" s="860"/>
      <c r="M377" s="860"/>
      <c r="N377" s="860"/>
      <c r="O377" s="860"/>
      <c r="P377" s="860"/>
      <c r="Q377" s="860"/>
      <c r="R377" s="860"/>
      <c r="S377" s="860"/>
      <c r="T377" s="860"/>
      <c r="U377" s="860"/>
      <c r="V377" s="860"/>
      <c r="W377" s="860"/>
      <c r="X377" s="860"/>
      <c r="Y377" s="860"/>
      <c r="Z377" s="860"/>
      <c r="AA377" s="860"/>
      <c r="AB377" s="860"/>
      <c r="AC377" s="860"/>
      <c r="AD377" s="860"/>
    </row>
    <row r="378" spans="1:30" ht="15.75" customHeight="1" x14ac:dyDescent="0.25">
      <c r="A378" s="860"/>
      <c r="B378" s="860"/>
      <c r="C378" s="860"/>
      <c r="D378" s="860"/>
      <c r="E378" s="860"/>
      <c r="F378" s="860"/>
      <c r="G378" s="868"/>
      <c r="H378" s="860"/>
      <c r="I378" s="860"/>
      <c r="J378" s="860"/>
      <c r="K378" s="860"/>
      <c r="L378" s="860"/>
      <c r="M378" s="860"/>
      <c r="N378" s="860"/>
      <c r="O378" s="860"/>
      <c r="P378" s="860"/>
      <c r="Q378" s="860"/>
      <c r="R378" s="860"/>
      <c r="S378" s="860"/>
      <c r="T378" s="860"/>
      <c r="U378" s="860"/>
      <c r="V378" s="860"/>
      <c r="W378" s="860"/>
      <c r="X378" s="860"/>
      <c r="Y378" s="860"/>
      <c r="Z378" s="860"/>
      <c r="AA378" s="860"/>
      <c r="AB378" s="860"/>
      <c r="AC378" s="860"/>
      <c r="AD378" s="860"/>
    </row>
    <row r="379" spans="1:30" ht="15.75" customHeight="1" x14ac:dyDescent="0.25">
      <c r="A379" s="860"/>
      <c r="B379" s="860"/>
      <c r="C379" s="860"/>
      <c r="D379" s="860"/>
      <c r="E379" s="860"/>
      <c r="F379" s="860"/>
      <c r="G379" s="868"/>
      <c r="H379" s="860"/>
      <c r="I379" s="860"/>
      <c r="J379" s="860"/>
      <c r="K379" s="860"/>
      <c r="L379" s="860"/>
      <c r="M379" s="860"/>
      <c r="N379" s="860"/>
      <c r="O379" s="860"/>
      <c r="P379" s="860"/>
      <c r="Q379" s="860"/>
      <c r="R379" s="860"/>
      <c r="S379" s="860"/>
      <c r="T379" s="860"/>
      <c r="U379" s="860"/>
      <c r="V379" s="860"/>
      <c r="W379" s="860"/>
      <c r="X379" s="860"/>
      <c r="Y379" s="860"/>
      <c r="Z379" s="860"/>
      <c r="AA379" s="860"/>
      <c r="AB379" s="860"/>
      <c r="AC379" s="860"/>
      <c r="AD379" s="860"/>
    </row>
    <row r="380" spans="1:30" ht="15.75" customHeight="1" x14ac:dyDescent="0.25">
      <c r="A380" s="860"/>
      <c r="B380" s="860"/>
      <c r="C380" s="860"/>
      <c r="D380" s="860"/>
      <c r="E380" s="860"/>
      <c r="F380" s="860"/>
      <c r="G380" s="868"/>
      <c r="H380" s="860"/>
      <c r="I380" s="860"/>
      <c r="J380" s="860"/>
      <c r="K380" s="860"/>
      <c r="L380" s="860"/>
      <c r="M380" s="860"/>
      <c r="N380" s="860"/>
      <c r="O380" s="860"/>
      <c r="P380" s="860"/>
      <c r="Q380" s="860"/>
      <c r="R380" s="860"/>
      <c r="S380" s="860"/>
      <c r="T380" s="860"/>
      <c r="U380" s="860"/>
      <c r="V380" s="860"/>
      <c r="W380" s="860"/>
      <c r="X380" s="860"/>
      <c r="Y380" s="860"/>
      <c r="Z380" s="860"/>
      <c r="AA380" s="860"/>
      <c r="AB380" s="860"/>
      <c r="AC380" s="860"/>
      <c r="AD380" s="860"/>
    </row>
    <row r="381" spans="1:30" ht="15.75" customHeight="1" x14ac:dyDescent="0.25">
      <c r="A381" s="860"/>
      <c r="B381" s="860"/>
      <c r="C381" s="860"/>
      <c r="D381" s="860"/>
      <c r="E381" s="860"/>
      <c r="F381" s="860"/>
      <c r="G381" s="868"/>
      <c r="H381" s="860"/>
      <c r="I381" s="860"/>
      <c r="J381" s="860"/>
      <c r="K381" s="860"/>
      <c r="L381" s="860"/>
      <c r="M381" s="860"/>
      <c r="N381" s="860"/>
      <c r="O381" s="860"/>
      <c r="P381" s="860"/>
      <c r="Q381" s="860"/>
      <c r="R381" s="860"/>
      <c r="S381" s="860"/>
      <c r="T381" s="860"/>
      <c r="U381" s="860"/>
      <c r="V381" s="860"/>
      <c r="W381" s="860"/>
      <c r="X381" s="860"/>
      <c r="Y381" s="860"/>
      <c r="Z381" s="860"/>
      <c r="AA381" s="860"/>
      <c r="AB381" s="860"/>
      <c r="AC381" s="860"/>
      <c r="AD381" s="860"/>
    </row>
    <row r="382" spans="1:30" ht="15.75" customHeight="1" x14ac:dyDescent="0.25">
      <c r="A382" s="860"/>
      <c r="B382" s="860"/>
      <c r="C382" s="860"/>
      <c r="D382" s="860"/>
      <c r="E382" s="860"/>
      <c r="F382" s="860"/>
      <c r="G382" s="868"/>
      <c r="H382" s="860"/>
      <c r="I382" s="860"/>
      <c r="J382" s="860"/>
      <c r="K382" s="860"/>
      <c r="L382" s="860"/>
      <c r="M382" s="860"/>
      <c r="N382" s="860"/>
      <c r="O382" s="860"/>
      <c r="P382" s="860"/>
      <c r="Q382" s="860"/>
      <c r="R382" s="860"/>
      <c r="S382" s="860"/>
      <c r="T382" s="860"/>
      <c r="U382" s="860"/>
      <c r="V382" s="860"/>
      <c r="W382" s="860"/>
      <c r="X382" s="860"/>
      <c r="Y382" s="860"/>
      <c r="Z382" s="860"/>
      <c r="AA382" s="860"/>
      <c r="AB382" s="860"/>
      <c r="AC382" s="860"/>
      <c r="AD382" s="860"/>
    </row>
    <row r="383" spans="1:30" ht="15.75" customHeight="1" x14ac:dyDescent="0.25">
      <c r="A383" s="860"/>
      <c r="B383" s="860"/>
      <c r="C383" s="860"/>
      <c r="D383" s="860"/>
      <c r="E383" s="860"/>
      <c r="F383" s="860"/>
      <c r="G383" s="868"/>
      <c r="H383" s="860"/>
      <c r="I383" s="860"/>
      <c r="J383" s="860"/>
      <c r="K383" s="860"/>
      <c r="L383" s="860"/>
      <c r="M383" s="860"/>
      <c r="N383" s="860"/>
      <c r="O383" s="860"/>
      <c r="P383" s="860"/>
      <c r="Q383" s="860"/>
      <c r="R383" s="860"/>
      <c r="S383" s="860"/>
      <c r="T383" s="860"/>
      <c r="U383" s="860"/>
      <c r="V383" s="860"/>
      <c r="W383" s="860"/>
      <c r="X383" s="860"/>
      <c r="Y383" s="860"/>
      <c r="Z383" s="860"/>
      <c r="AA383" s="860"/>
      <c r="AB383" s="860"/>
      <c r="AC383" s="860"/>
      <c r="AD383" s="860"/>
    </row>
    <row r="384" spans="1:30" ht="15.75" customHeight="1" x14ac:dyDescent="0.25">
      <c r="A384" s="860"/>
      <c r="B384" s="860"/>
      <c r="C384" s="860"/>
      <c r="D384" s="860"/>
      <c r="E384" s="860"/>
      <c r="F384" s="860"/>
      <c r="G384" s="868"/>
      <c r="H384" s="860"/>
      <c r="I384" s="860"/>
      <c r="J384" s="860"/>
      <c r="K384" s="860"/>
      <c r="L384" s="860"/>
      <c r="M384" s="860"/>
      <c r="N384" s="860"/>
      <c r="O384" s="860"/>
      <c r="P384" s="860"/>
      <c r="Q384" s="860"/>
      <c r="R384" s="860"/>
      <c r="S384" s="860"/>
      <c r="T384" s="860"/>
      <c r="U384" s="860"/>
      <c r="V384" s="860"/>
      <c r="W384" s="860"/>
      <c r="X384" s="860"/>
      <c r="Y384" s="860"/>
      <c r="Z384" s="860"/>
      <c r="AA384" s="860"/>
      <c r="AB384" s="860"/>
      <c r="AC384" s="860"/>
      <c r="AD384" s="860"/>
    </row>
    <row r="385" spans="1:30" ht="15.75" customHeight="1" x14ac:dyDescent="0.25">
      <c r="A385" s="860"/>
      <c r="B385" s="860"/>
      <c r="C385" s="860"/>
      <c r="D385" s="860"/>
      <c r="E385" s="860"/>
      <c r="F385" s="860"/>
      <c r="G385" s="868"/>
      <c r="H385" s="860"/>
      <c r="I385" s="860"/>
      <c r="J385" s="860"/>
      <c r="K385" s="860"/>
      <c r="L385" s="860"/>
      <c r="M385" s="860"/>
      <c r="N385" s="860"/>
      <c r="O385" s="860"/>
      <c r="P385" s="860"/>
      <c r="Q385" s="860"/>
      <c r="R385" s="860"/>
      <c r="S385" s="860"/>
      <c r="T385" s="860"/>
      <c r="U385" s="860"/>
      <c r="V385" s="860"/>
      <c r="W385" s="860"/>
      <c r="X385" s="860"/>
      <c r="Y385" s="860"/>
      <c r="Z385" s="860"/>
      <c r="AA385" s="860"/>
      <c r="AB385" s="860"/>
      <c r="AC385" s="860"/>
      <c r="AD385" s="860"/>
    </row>
    <row r="386" spans="1:30" ht="15.75" customHeight="1" x14ac:dyDescent="0.25">
      <c r="A386" s="860"/>
      <c r="B386" s="860"/>
      <c r="C386" s="860"/>
      <c r="D386" s="860"/>
      <c r="E386" s="860"/>
      <c r="F386" s="860"/>
      <c r="G386" s="868"/>
      <c r="H386" s="860"/>
      <c r="I386" s="860"/>
      <c r="J386" s="860"/>
      <c r="K386" s="860"/>
      <c r="L386" s="860"/>
      <c r="M386" s="860"/>
      <c r="N386" s="860"/>
      <c r="O386" s="860"/>
      <c r="P386" s="860"/>
      <c r="Q386" s="860"/>
      <c r="R386" s="860"/>
      <c r="S386" s="860"/>
      <c r="T386" s="860"/>
      <c r="U386" s="860"/>
      <c r="V386" s="860"/>
      <c r="W386" s="860"/>
      <c r="X386" s="860"/>
      <c r="Y386" s="860"/>
      <c r="Z386" s="860"/>
      <c r="AA386" s="860"/>
      <c r="AB386" s="860"/>
      <c r="AC386" s="860"/>
      <c r="AD386" s="860"/>
    </row>
    <row r="387" spans="1:30" ht="15.75" customHeight="1" x14ac:dyDescent="0.25">
      <c r="A387" s="860"/>
      <c r="B387" s="860"/>
      <c r="C387" s="860"/>
      <c r="D387" s="860"/>
      <c r="E387" s="860"/>
      <c r="F387" s="860"/>
      <c r="G387" s="868"/>
      <c r="H387" s="860"/>
      <c r="I387" s="860"/>
      <c r="J387" s="860"/>
      <c r="K387" s="860"/>
      <c r="L387" s="860"/>
      <c r="M387" s="860"/>
      <c r="N387" s="860"/>
      <c r="O387" s="860"/>
      <c r="P387" s="860"/>
      <c r="Q387" s="860"/>
      <c r="R387" s="860"/>
      <c r="S387" s="860"/>
      <c r="T387" s="860"/>
      <c r="U387" s="860"/>
      <c r="V387" s="860"/>
      <c r="W387" s="860"/>
      <c r="X387" s="860"/>
      <c r="Y387" s="860"/>
      <c r="Z387" s="860"/>
      <c r="AA387" s="860"/>
      <c r="AB387" s="860"/>
      <c r="AC387" s="860"/>
      <c r="AD387" s="860"/>
    </row>
    <row r="388" spans="1:30" ht="15.75" customHeight="1" x14ac:dyDescent="0.25">
      <c r="A388" s="860"/>
      <c r="B388" s="860"/>
      <c r="C388" s="860"/>
      <c r="D388" s="860"/>
      <c r="E388" s="860"/>
      <c r="F388" s="860"/>
      <c r="G388" s="868"/>
      <c r="H388" s="860"/>
      <c r="I388" s="860"/>
      <c r="J388" s="860"/>
      <c r="K388" s="860"/>
      <c r="L388" s="860"/>
      <c r="M388" s="860"/>
      <c r="N388" s="860"/>
      <c r="O388" s="860"/>
      <c r="P388" s="860"/>
      <c r="Q388" s="860"/>
      <c r="R388" s="860"/>
      <c r="S388" s="860"/>
      <c r="T388" s="860"/>
      <c r="U388" s="860"/>
      <c r="V388" s="860"/>
      <c r="W388" s="860"/>
      <c r="X388" s="860"/>
      <c r="Y388" s="860"/>
      <c r="Z388" s="860"/>
      <c r="AA388" s="860"/>
      <c r="AB388" s="860"/>
      <c r="AC388" s="860"/>
      <c r="AD388" s="860"/>
    </row>
    <row r="389" spans="1:30" ht="15.75" customHeight="1" x14ac:dyDescent="0.25">
      <c r="A389" s="860"/>
      <c r="B389" s="860"/>
      <c r="C389" s="860"/>
      <c r="D389" s="860"/>
      <c r="E389" s="860"/>
      <c r="F389" s="860"/>
      <c r="G389" s="868"/>
      <c r="H389" s="860"/>
      <c r="I389" s="860"/>
      <c r="J389" s="860"/>
      <c r="K389" s="860"/>
      <c r="L389" s="860"/>
      <c r="M389" s="860"/>
      <c r="N389" s="860"/>
      <c r="O389" s="860"/>
      <c r="P389" s="860"/>
      <c r="Q389" s="860"/>
      <c r="R389" s="860"/>
      <c r="S389" s="860"/>
      <c r="T389" s="860"/>
      <c r="U389" s="860"/>
      <c r="V389" s="860"/>
      <c r="W389" s="860"/>
      <c r="X389" s="860"/>
      <c r="Y389" s="860"/>
      <c r="Z389" s="860"/>
      <c r="AA389" s="860"/>
      <c r="AB389" s="860"/>
      <c r="AC389" s="860"/>
      <c r="AD389" s="860"/>
    </row>
    <row r="390" spans="1:30" ht="15.75" customHeight="1" x14ac:dyDescent="0.25">
      <c r="A390" s="860"/>
      <c r="B390" s="860"/>
      <c r="C390" s="860"/>
      <c r="D390" s="860"/>
      <c r="E390" s="860"/>
      <c r="F390" s="860"/>
      <c r="G390" s="868"/>
      <c r="H390" s="860"/>
      <c r="I390" s="860"/>
      <c r="J390" s="860"/>
      <c r="K390" s="860"/>
      <c r="L390" s="860"/>
      <c r="M390" s="860"/>
      <c r="N390" s="860"/>
      <c r="O390" s="860"/>
      <c r="P390" s="860"/>
      <c r="Q390" s="860"/>
      <c r="R390" s="860"/>
      <c r="S390" s="860"/>
      <c r="T390" s="860"/>
      <c r="U390" s="860"/>
      <c r="V390" s="860"/>
      <c r="W390" s="860"/>
      <c r="X390" s="860"/>
      <c r="Y390" s="860"/>
      <c r="Z390" s="860"/>
      <c r="AA390" s="860"/>
      <c r="AB390" s="860"/>
      <c r="AC390" s="860"/>
      <c r="AD390" s="860"/>
    </row>
    <row r="391" spans="1:30" ht="15.75" customHeight="1" x14ac:dyDescent="0.25">
      <c r="A391" s="860"/>
      <c r="B391" s="860"/>
      <c r="C391" s="860"/>
      <c r="D391" s="860"/>
      <c r="E391" s="860"/>
      <c r="F391" s="860"/>
      <c r="G391" s="868"/>
      <c r="H391" s="860"/>
      <c r="I391" s="860"/>
      <c r="J391" s="860"/>
      <c r="K391" s="860"/>
      <c r="L391" s="860"/>
      <c r="M391" s="860"/>
      <c r="N391" s="860"/>
      <c r="O391" s="860"/>
      <c r="P391" s="860"/>
      <c r="Q391" s="860"/>
      <c r="R391" s="860"/>
      <c r="S391" s="860"/>
      <c r="T391" s="860"/>
      <c r="U391" s="860"/>
      <c r="V391" s="860"/>
      <c r="W391" s="860"/>
      <c r="X391" s="860"/>
      <c r="Y391" s="860"/>
      <c r="Z391" s="860"/>
      <c r="AA391" s="860"/>
      <c r="AB391" s="860"/>
      <c r="AC391" s="860"/>
      <c r="AD391" s="860"/>
    </row>
    <row r="392" spans="1:30" ht="15.75" customHeight="1" x14ac:dyDescent="0.25">
      <c r="A392" s="860"/>
      <c r="B392" s="860"/>
      <c r="C392" s="860"/>
      <c r="D392" s="860"/>
      <c r="E392" s="860"/>
      <c r="F392" s="860"/>
      <c r="G392" s="868"/>
      <c r="H392" s="860"/>
      <c r="I392" s="860"/>
      <c r="J392" s="860"/>
      <c r="K392" s="860"/>
      <c r="L392" s="860"/>
      <c r="M392" s="860"/>
      <c r="N392" s="860"/>
      <c r="O392" s="860"/>
      <c r="P392" s="860"/>
      <c r="Q392" s="860"/>
      <c r="R392" s="860"/>
      <c r="S392" s="860"/>
      <c r="T392" s="860"/>
      <c r="U392" s="860"/>
      <c r="V392" s="860"/>
      <c r="W392" s="860"/>
      <c r="X392" s="860"/>
      <c r="Y392" s="860"/>
      <c r="Z392" s="860"/>
      <c r="AA392" s="860"/>
      <c r="AB392" s="860"/>
      <c r="AC392" s="860"/>
      <c r="AD392" s="860"/>
    </row>
    <row r="393" spans="1:30" ht="15.75" customHeight="1" x14ac:dyDescent="0.25">
      <c r="A393" s="860"/>
      <c r="B393" s="860"/>
      <c r="C393" s="860"/>
      <c r="D393" s="860"/>
      <c r="E393" s="860"/>
      <c r="F393" s="860"/>
      <c r="G393" s="868"/>
      <c r="H393" s="860"/>
      <c r="I393" s="860"/>
      <c r="J393" s="860"/>
      <c r="K393" s="860"/>
      <c r="L393" s="860"/>
      <c r="M393" s="860"/>
      <c r="N393" s="860"/>
      <c r="O393" s="860"/>
      <c r="P393" s="860"/>
      <c r="Q393" s="860"/>
      <c r="R393" s="860"/>
      <c r="S393" s="860"/>
      <c r="T393" s="860"/>
      <c r="U393" s="860"/>
      <c r="V393" s="860"/>
      <c r="W393" s="860"/>
      <c r="X393" s="860"/>
      <c r="Y393" s="860"/>
      <c r="Z393" s="860"/>
      <c r="AA393" s="860"/>
      <c r="AB393" s="860"/>
      <c r="AC393" s="860"/>
      <c r="AD393" s="860"/>
    </row>
    <row r="394" spans="1:30" ht="15.75" customHeight="1" x14ac:dyDescent="0.25">
      <c r="A394" s="860"/>
      <c r="B394" s="860"/>
      <c r="C394" s="860"/>
      <c r="D394" s="860"/>
      <c r="E394" s="860"/>
      <c r="F394" s="860"/>
      <c r="G394" s="868"/>
      <c r="H394" s="860"/>
      <c r="I394" s="860"/>
      <c r="J394" s="860"/>
      <c r="K394" s="860"/>
      <c r="L394" s="860"/>
      <c r="M394" s="860"/>
      <c r="N394" s="860"/>
      <c r="O394" s="860"/>
      <c r="P394" s="860"/>
      <c r="Q394" s="860"/>
      <c r="R394" s="860"/>
      <c r="S394" s="860"/>
      <c r="T394" s="860"/>
      <c r="U394" s="860"/>
      <c r="V394" s="860"/>
      <c r="W394" s="860"/>
      <c r="X394" s="860"/>
      <c r="Y394" s="860"/>
      <c r="Z394" s="860"/>
      <c r="AA394" s="860"/>
      <c r="AB394" s="860"/>
      <c r="AC394" s="860"/>
      <c r="AD394" s="860"/>
    </row>
    <row r="395" spans="1:30" ht="15.75" customHeight="1" x14ac:dyDescent="0.25">
      <c r="A395" s="860"/>
      <c r="B395" s="860"/>
      <c r="C395" s="860"/>
      <c r="D395" s="860"/>
      <c r="E395" s="860"/>
      <c r="F395" s="860"/>
      <c r="G395" s="868"/>
      <c r="H395" s="860"/>
      <c r="I395" s="860"/>
      <c r="J395" s="860"/>
      <c r="K395" s="860"/>
      <c r="L395" s="860"/>
      <c r="M395" s="860"/>
      <c r="N395" s="860"/>
      <c r="O395" s="860"/>
      <c r="P395" s="860"/>
      <c r="Q395" s="860"/>
      <c r="R395" s="860"/>
      <c r="S395" s="860"/>
      <c r="T395" s="860"/>
      <c r="U395" s="860"/>
      <c r="V395" s="860"/>
      <c r="W395" s="860"/>
      <c r="X395" s="860"/>
      <c r="Y395" s="860"/>
      <c r="Z395" s="860"/>
      <c r="AA395" s="860"/>
      <c r="AB395" s="860"/>
      <c r="AC395" s="860"/>
      <c r="AD395" s="860"/>
    </row>
    <row r="396" spans="1:30" ht="15.75" customHeight="1" x14ac:dyDescent="0.25">
      <c r="A396" s="860"/>
      <c r="B396" s="860"/>
      <c r="C396" s="860"/>
      <c r="D396" s="860"/>
      <c r="E396" s="860"/>
      <c r="F396" s="860"/>
      <c r="G396" s="868"/>
      <c r="H396" s="860"/>
      <c r="I396" s="860"/>
      <c r="J396" s="860"/>
      <c r="K396" s="860"/>
      <c r="L396" s="860"/>
      <c r="M396" s="860"/>
      <c r="N396" s="860"/>
      <c r="O396" s="860"/>
      <c r="P396" s="860"/>
      <c r="Q396" s="860"/>
      <c r="R396" s="860"/>
      <c r="S396" s="860"/>
      <c r="T396" s="860"/>
      <c r="U396" s="860"/>
      <c r="V396" s="860"/>
      <c r="W396" s="860"/>
      <c r="X396" s="860"/>
      <c r="Y396" s="860"/>
      <c r="Z396" s="860"/>
      <c r="AA396" s="860"/>
      <c r="AB396" s="860"/>
      <c r="AC396" s="860"/>
      <c r="AD396" s="860"/>
    </row>
    <row r="397" spans="1:30" ht="15.75" customHeight="1" x14ac:dyDescent="0.25">
      <c r="A397" s="860"/>
      <c r="B397" s="860"/>
      <c r="C397" s="860"/>
      <c r="D397" s="860"/>
      <c r="E397" s="860"/>
      <c r="F397" s="860"/>
      <c r="G397" s="868"/>
      <c r="H397" s="860"/>
      <c r="I397" s="860"/>
      <c r="J397" s="860"/>
      <c r="K397" s="860"/>
      <c r="L397" s="860"/>
      <c r="M397" s="860"/>
      <c r="N397" s="860"/>
      <c r="O397" s="860"/>
      <c r="P397" s="860"/>
      <c r="Q397" s="860"/>
      <c r="R397" s="860"/>
      <c r="S397" s="860"/>
      <c r="T397" s="860"/>
      <c r="U397" s="860"/>
      <c r="V397" s="860"/>
      <c r="W397" s="860"/>
      <c r="X397" s="860"/>
      <c r="Y397" s="860"/>
      <c r="Z397" s="860"/>
      <c r="AA397" s="860"/>
      <c r="AB397" s="860"/>
      <c r="AC397" s="860"/>
      <c r="AD397" s="860"/>
    </row>
    <row r="398" spans="1:30" ht="15.75" customHeight="1" x14ac:dyDescent="0.25">
      <c r="A398" s="860"/>
      <c r="B398" s="860"/>
      <c r="C398" s="860"/>
      <c r="D398" s="860"/>
      <c r="E398" s="860"/>
      <c r="F398" s="860"/>
      <c r="G398" s="868"/>
      <c r="H398" s="860"/>
      <c r="I398" s="860"/>
      <c r="J398" s="860"/>
      <c r="K398" s="860"/>
      <c r="L398" s="860"/>
      <c r="M398" s="860"/>
      <c r="N398" s="860"/>
      <c r="O398" s="860"/>
      <c r="P398" s="860"/>
      <c r="Q398" s="860"/>
      <c r="R398" s="860"/>
      <c r="S398" s="860"/>
      <c r="T398" s="860"/>
      <c r="U398" s="860"/>
      <c r="V398" s="860"/>
      <c r="W398" s="860"/>
      <c r="X398" s="860"/>
      <c r="Y398" s="860"/>
      <c r="Z398" s="860"/>
      <c r="AA398" s="860"/>
      <c r="AB398" s="860"/>
      <c r="AC398" s="860"/>
      <c r="AD398" s="860"/>
    </row>
    <row r="399" spans="1:30" ht="15.75" customHeight="1" x14ac:dyDescent="0.25">
      <c r="A399" s="860"/>
      <c r="B399" s="860"/>
      <c r="C399" s="860"/>
      <c r="D399" s="860"/>
      <c r="E399" s="860"/>
      <c r="F399" s="860"/>
      <c r="G399" s="868"/>
      <c r="H399" s="860"/>
      <c r="I399" s="860"/>
      <c r="J399" s="860"/>
      <c r="K399" s="860"/>
      <c r="L399" s="860"/>
      <c r="M399" s="860"/>
      <c r="N399" s="860"/>
      <c r="O399" s="860"/>
      <c r="P399" s="860"/>
      <c r="Q399" s="860"/>
      <c r="R399" s="860"/>
      <c r="S399" s="860"/>
      <c r="T399" s="860"/>
      <c r="U399" s="860"/>
      <c r="V399" s="860"/>
      <c r="W399" s="860"/>
      <c r="X399" s="860"/>
      <c r="Y399" s="860"/>
      <c r="Z399" s="860"/>
      <c r="AA399" s="860"/>
      <c r="AB399" s="860"/>
      <c r="AC399" s="860"/>
      <c r="AD399" s="860"/>
    </row>
    <row r="400" spans="1:30" ht="15.75" customHeight="1" x14ac:dyDescent="0.25">
      <c r="A400" s="860"/>
      <c r="B400" s="860"/>
      <c r="C400" s="860"/>
      <c r="D400" s="860"/>
      <c r="E400" s="860"/>
      <c r="F400" s="860"/>
      <c r="G400" s="868"/>
      <c r="H400" s="860"/>
      <c r="I400" s="860"/>
      <c r="J400" s="860"/>
      <c r="K400" s="860"/>
      <c r="L400" s="860"/>
      <c r="M400" s="860"/>
      <c r="N400" s="860"/>
      <c r="O400" s="860"/>
      <c r="P400" s="860"/>
      <c r="Q400" s="860"/>
      <c r="R400" s="860"/>
      <c r="S400" s="860"/>
      <c r="T400" s="860"/>
      <c r="U400" s="860"/>
      <c r="V400" s="860"/>
      <c r="W400" s="860"/>
      <c r="X400" s="860"/>
      <c r="Y400" s="860"/>
      <c r="Z400" s="860"/>
      <c r="AA400" s="860"/>
      <c r="AB400" s="860"/>
      <c r="AC400" s="860"/>
      <c r="AD400" s="860"/>
    </row>
    <row r="401" spans="1:30" ht="15.75" customHeight="1" x14ac:dyDescent="0.25">
      <c r="A401" s="860"/>
      <c r="B401" s="860"/>
      <c r="C401" s="860"/>
      <c r="D401" s="860"/>
      <c r="E401" s="860"/>
      <c r="F401" s="860"/>
      <c r="G401" s="868"/>
      <c r="H401" s="860"/>
      <c r="I401" s="860"/>
      <c r="J401" s="860"/>
      <c r="K401" s="860"/>
      <c r="L401" s="860"/>
      <c r="M401" s="860"/>
      <c r="N401" s="860"/>
      <c r="O401" s="860"/>
      <c r="P401" s="860"/>
      <c r="Q401" s="860"/>
      <c r="R401" s="860"/>
      <c r="S401" s="860"/>
      <c r="T401" s="860"/>
      <c r="U401" s="860"/>
      <c r="V401" s="860"/>
      <c r="W401" s="860"/>
      <c r="X401" s="860"/>
      <c r="Y401" s="860"/>
      <c r="Z401" s="860"/>
      <c r="AA401" s="860"/>
      <c r="AB401" s="860"/>
      <c r="AC401" s="860"/>
      <c r="AD401" s="860"/>
    </row>
    <row r="402" spans="1:30" ht="15.75" customHeight="1" x14ac:dyDescent="0.25">
      <c r="A402" s="860"/>
      <c r="B402" s="860"/>
      <c r="C402" s="860"/>
      <c r="D402" s="860"/>
      <c r="E402" s="860"/>
      <c r="F402" s="860"/>
      <c r="G402" s="868"/>
      <c r="H402" s="860"/>
      <c r="I402" s="860"/>
      <c r="J402" s="860"/>
      <c r="K402" s="860"/>
      <c r="L402" s="860"/>
      <c r="M402" s="860"/>
      <c r="N402" s="860"/>
      <c r="O402" s="860"/>
      <c r="P402" s="860"/>
      <c r="Q402" s="860"/>
      <c r="R402" s="860"/>
      <c r="S402" s="860"/>
      <c r="T402" s="860"/>
      <c r="U402" s="860"/>
      <c r="V402" s="860"/>
      <c r="W402" s="860"/>
      <c r="X402" s="860"/>
      <c r="Y402" s="860"/>
      <c r="Z402" s="860"/>
      <c r="AA402" s="860"/>
      <c r="AB402" s="860"/>
      <c r="AC402" s="860"/>
      <c r="AD402" s="860"/>
    </row>
    <row r="403" spans="1:30" ht="15.75" customHeight="1" x14ac:dyDescent="0.25">
      <c r="A403" s="860"/>
      <c r="B403" s="860"/>
      <c r="C403" s="860"/>
      <c r="D403" s="860"/>
      <c r="E403" s="860"/>
      <c r="F403" s="860"/>
      <c r="G403" s="868"/>
      <c r="H403" s="860"/>
      <c r="I403" s="860"/>
      <c r="J403" s="860"/>
      <c r="K403" s="860"/>
      <c r="L403" s="860"/>
      <c r="M403" s="860"/>
      <c r="N403" s="860"/>
      <c r="O403" s="860"/>
      <c r="P403" s="860"/>
      <c r="Q403" s="860"/>
      <c r="R403" s="860"/>
      <c r="S403" s="860"/>
      <c r="T403" s="860"/>
      <c r="U403" s="860"/>
      <c r="V403" s="860"/>
      <c r="W403" s="860"/>
      <c r="X403" s="860"/>
      <c r="Y403" s="860"/>
      <c r="Z403" s="860"/>
      <c r="AA403" s="860"/>
      <c r="AB403" s="860"/>
      <c r="AC403" s="860"/>
      <c r="AD403" s="860"/>
    </row>
    <row r="404" spans="1:30" ht="15.75" customHeight="1" x14ac:dyDescent="0.25">
      <c r="A404" s="860"/>
      <c r="B404" s="860"/>
      <c r="C404" s="860"/>
      <c r="D404" s="860"/>
      <c r="E404" s="860"/>
      <c r="F404" s="860"/>
      <c r="G404" s="868"/>
      <c r="H404" s="860"/>
      <c r="I404" s="860"/>
      <c r="J404" s="860"/>
      <c r="K404" s="860"/>
      <c r="L404" s="860"/>
      <c r="M404" s="860"/>
      <c r="N404" s="860"/>
      <c r="O404" s="860"/>
      <c r="P404" s="860"/>
      <c r="Q404" s="860"/>
      <c r="R404" s="860"/>
      <c r="S404" s="860"/>
      <c r="T404" s="860"/>
      <c r="U404" s="860"/>
      <c r="V404" s="860"/>
      <c r="W404" s="860"/>
      <c r="X404" s="860"/>
      <c r="Y404" s="860"/>
      <c r="Z404" s="860"/>
      <c r="AA404" s="860"/>
      <c r="AB404" s="860"/>
      <c r="AC404" s="860"/>
      <c r="AD404" s="860"/>
    </row>
    <row r="405" spans="1:30" ht="15.75" customHeight="1" x14ac:dyDescent="0.25">
      <c r="A405" s="860"/>
      <c r="B405" s="860"/>
      <c r="C405" s="860"/>
      <c r="D405" s="860"/>
      <c r="E405" s="860"/>
      <c r="F405" s="860"/>
      <c r="G405" s="868"/>
      <c r="H405" s="860"/>
      <c r="I405" s="860"/>
      <c r="J405" s="860"/>
      <c r="K405" s="860"/>
      <c r="L405" s="860"/>
      <c r="M405" s="860"/>
      <c r="N405" s="860"/>
      <c r="O405" s="860"/>
      <c r="P405" s="860"/>
      <c r="Q405" s="860"/>
      <c r="R405" s="860"/>
      <c r="S405" s="860"/>
      <c r="T405" s="860"/>
      <c r="U405" s="860"/>
      <c r="V405" s="860"/>
      <c r="W405" s="860"/>
      <c r="X405" s="860"/>
      <c r="Y405" s="860"/>
      <c r="Z405" s="860"/>
      <c r="AA405" s="860"/>
      <c r="AB405" s="860"/>
      <c r="AC405" s="860"/>
      <c r="AD405" s="860"/>
    </row>
    <row r="406" spans="1:30" ht="15.75" customHeight="1" x14ac:dyDescent="0.25">
      <c r="A406" s="860"/>
      <c r="B406" s="860"/>
      <c r="C406" s="860"/>
      <c r="D406" s="860"/>
      <c r="E406" s="860"/>
      <c r="F406" s="860"/>
      <c r="G406" s="868"/>
      <c r="H406" s="860"/>
      <c r="I406" s="860"/>
      <c r="J406" s="860"/>
      <c r="K406" s="860"/>
      <c r="L406" s="860"/>
      <c r="M406" s="860"/>
      <c r="N406" s="860"/>
      <c r="O406" s="860"/>
      <c r="P406" s="860"/>
      <c r="Q406" s="860"/>
      <c r="R406" s="860"/>
      <c r="S406" s="860"/>
      <c r="T406" s="860"/>
      <c r="U406" s="860"/>
      <c r="V406" s="860"/>
      <c r="W406" s="860"/>
      <c r="X406" s="860"/>
      <c r="Y406" s="860"/>
      <c r="Z406" s="860"/>
      <c r="AA406" s="860"/>
      <c r="AB406" s="860"/>
      <c r="AC406" s="860"/>
      <c r="AD406" s="860"/>
    </row>
    <row r="407" spans="1:30" ht="15.75" customHeight="1" x14ac:dyDescent="0.25">
      <c r="A407" s="860"/>
      <c r="B407" s="860"/>
      <c r="C407" s="860"/>
      <c r="D407" s="860"/>
      <c r="E407" s="860"/>
      <c r="F407" s="860"/>
      <c r="G407" s="868"/>
      <c r="H407" s="860"/>
      <c r="I407" s="860"/>
      <c r="J407" s="860"/>
      <c r="K407" s="860"/>
      <c r="L407" s="860"/>
      <c r="M407" s="860"/>
      <c r="N407" s="860"/>
      <c r="O407" s="860"/>
      <c r="P407" s="860"/>
      <c r="Q407" s="860"/>
      <c r="R407" s="860"/>
      <c r="S407" s="860"/>
      <c r="T407" s="860"/>
      <c r="U407" s="860"/>
      <c r="V407" s="860"/>
      <c r="W407" s="860"/>
      <c r="X407" s="860"/>
      <c r="Y407" s="860"/>
      <c r="Z407" s="860"/>
      <c r="AA407" s="860"/>
      <c r="AB407" s="860"/>
      <c r="AC407" s="860"/>
      <c r="AD407" s="860"/>
    </row>
    <row r="408" spans="1:30" ht="15.75" customHeight="1" x14ac:dyDescent="0.25">
      <c r="A408" s="860"/>
      <c r="B408" s="860"/>
      <c r="C408" s="860"/>
      <c r="D408" s="860"/>
      <c r="E408" s="860"/>
      <c r="F408" s="860"/>
      <c r="G408" s="868"/>
      <c r="H408" s="860"/>
      <c r="I408" s="860"/>
      <c r="J408" s="860"/>
      <c r="K408" s="860"/>
      <c r="L408" s="860"/>
      <c r="M408" s="860"/>
      <c r="N408" s="860"/>
      <c r="O408" s="860"/>
      <c r="P408" s="860"/>
      <c r="Q408" s="860"/>
      <c r="R408" s="860"/>
      <c r="S408" s="860"/>
      <c r="T408" s="860"/>
      <c r="U408" s="860"/>
      <c r="V408" s="860"/>
      <c r="W408" s="860"/>
      <c r="X408" s="860"/>
      <c r="Y408" s="860"/>
      <c r="Z408" s="860"/>
      <c r="AA408" s="860"/>
      <c r="AB408" s="860"/>
      <c r="AC408" s="860"/>
      <c r="AD408" s="860"/>
    </row>
    <row r="409" spans="1:30" ht="15.75" customHeight="1" x14ac:dyDescent="0.25">
      <c r="A409" s="860"/>
      <c r="B409" s="860"/>
      <c r="C409" s="860"/>
      <c r="D409" s="860"/>
      <c r="E409" s="860"/>
      <c r="F409" s="860"/>
      <c r="G409" s="868"/>
      <c r="H409" s="860"/>
      <c r="I409" s="860"/>
      <c r="J409" s="860"/>
      <c r="K409" s="860"/>
      <c r="L409" s="860"/>
      <c r="M409" s="860"/>
      <c r="N409" s="860"/>
      <c r="O409" s="860"/>
      <c r="P409" s="860"/>
      <c r="Q409" s="860"/>
      <c r="R409" s="860"/>
      <c r="S409" s="860"/>
      <c r="T409" s="860"/>
      <c r="U409" s="860"/>
      <c r="V409" s="860"/>
      <c r="W409" s="860"/>
      <c r="X409" s="860"/>
      <c r="Y409" s="860"/>
      <c r="Z409" s="860"/>
      <c r="AA409" s="860"/>
      <c r="AB409" s="860"/>
      <c r="AC409" s="860"/>
      <c r="AD409" s="860"/>
    </row>
    <row r="410" spans="1:30" ht="15.75" customHeight="1" x14ac:dyDescent="0.25">
      <c r="A410" s="860"/>
      <c r="B410" s="860"/>
      <c r="C410" s="860"/>
      <c r="D410" s="860"/>
      <c r="E410" s="860"/>
      <c r="F410" s="860"/>
      <c r="G410" s="868"/>
      <c r="H410" s="860"/>
      <c r="I410" s="860"/>
      <c r="J410" s="860"/>
      <c r="K410" s="860"/>
      <c r="L410" s="860"/>
      <c r="M410" s="860"/>
      <c r="N410" s="860"/>
      <c r="O410" s="860"/>
      <c r="P410" s="860"/>
      <c r="Q410" s="860"/>
      <c r="R410" s="860"/>
      <c r="S410" s="860"/>
      <c r="T410" s="860"/>
      <c r="U410" s="860"/>
      <c r="V410" s="860"/>
      <c r="W410" s="860"/>
      <c r="X410" s="860"/>
      <c r="Y410" s="860"/>
      <c r="Z410" s="860"/>
      <c r="AA410" s="860"/>
      <c r="AB410" s="860"/>
      <c r="AC410" s="860"/>
      <c r="AD410" s="860"/>
    </row>
    <row r="411" spans="1:30" ht="15.75" customHeight="1" x14ac:dyDescent="0.25">
      <c r="A411" s="860"/>
      <c r="B411" s="860"/>
      <c r="C411" s="860"/>
      <c r="D411" s="860"/>
      <c r="E411" s="860"/>
      <c r="F411" s="860"/>
      <c r="G411" s="868"/>
      <c r="H411" s="860"/>
      <c r="I411" s="860"/>
      <c r="J411" s="860"/>
      <c r="K411" s="860"/>
      <c r="L411" s="860"/>
      <c r="M411" s="860"/>
      <c r="N411" s="860"/>
      <c r="O411" s="860"/>
      <c r="P411" s="860"/>
      <c r="Q411" s="860"/>
      <c r="R411" s="860"/>
      <c r="S411" s="860"/>
      <c r="T411" s="860"/>
      <c r="U411" s="860"/>
      <c r="V411" s="860"/>
      <c r="W411" s="860"/>
      <c r="X411" s="860"/>
      <c r="Y411" s="860"/>
      <c r="Z411" s="860"/>
      <c r="AA411" s="860"/>
      <c r="AB411" s="860"/>
      <c r="AC411" s="860"/>
      <c r="AD411" s="860"/>
    </row>
    <row r="412" spans="1:30" ht="15.75" customHeight="1" x14ac:dyDescent="0.25">
      <c r="A412" s="860"/>
      <c r="B412" s="860"/>
      <c r="C412" s="860"/>
      <c r="D412" s="860"/>
      <c r="E412" s="860"/>
      <c r="F412" s="860"/>
      <c r="G412" s="868"/>
      <c r="H412" s="860"/>
      <c r="I412" s="860"/>
      <c r="J412" s="860"/>
      <c r="K412" s="860"/>
      <c r="L412" s="860"/>
      <c r="M412" s="860"/>
      <c r="N412" s="860"/>
      <c r="O412" s="860"/>
      <c r="P412" s="860"/>
      <c r="Q412" s="860"/>
      <c r="R412" s="860"/>
      <c r="S412" s="860"/>
      <c r="T412" s="860"/>
      <c r="U412" s="860"/>
      <c r="V412" s="860"/>
      <c r="W412" s="860"/>
      <c r="X412" s="860"/>
      <c r="Y412" s="860"/>
      <c r="Z412" s="860"/>
      <c r="AA412" s="860"/>
      <c r="AB412" s="860"/>
      <c r="AC412" s="860"/>
      <c r="AD412" s="860"/>
    </row>
    <row r="413" spans="1:30" ht="15.75" customHeight="1" x14ac:dyDescent="0.25">
      <c r="A413" s="860"/>
      <c r="B413" s="860"/>
      <c r="C413" s="860"/>
      <c r="D413" s="860"/>
      <c r="E413" s="860"/>
      <c r="F413" s="860"/>
      <c r="G413" s="868"/>
      <c r="H413" s="860"/>
      <c r="I413" s="860"/>
      <c r="J413" s="860"/>
      <c r="K413" s="860"/>
      <c r="L413" s="860"/>
      <c r="M413" s="860"/>
      <c r="N413" s="860"/>
      <c r="O413" s="860"/>
      <c r="P413" s="860"/>
      <c r="Q413" s="860"/>
      <c r="R413" s="860"/>
      <c r="S413" s="860"/>
      <c r="T413" s="860"/>
      <c r="U413" s="860"/>
      <c r="V413" s="860"/>
      <c r="W413" s="860"/>
      <c r="X413" s="860"/>
      <c r="Y413" s="860"/>
      <c r="Z413" s="860"/>
      <c r="AA413" s="860"/>
      <c r="AB413" s="860"/>
      <c r="AC413" s="860"/>
      <c r="AD413" s="860"/>
    </row>
    <row r="414" spans="1:30" ht="15.75" customHeight="1" x14ac:dyDescent="0.25">
      <c r="A414" s="860"/>
      <c r="B414" s="860"/>
      <c r="C414" s="860"/>
      <c r="D414" s="860"/>
      <c r="E414" s="860"/>
      <c r="F414" s="860"/>
      <c r="G414" s="868"/>
      <c r="H414" s="860"/>
      <c r="I414" s="860"/>
      <c r="J414" s="860"/>
      <c r="K414" s="860"/>
      <c r="L414" s="860"/>
      <c r="M414" s="860"/>
      <c r="N414" s="860"/>
      <c r="O414" s="860"/>
      <c r="P414" s="860"/>
      <c r="Q414" s="860"/>
      <c r="R414" s="860"/>
      <c r="S414" s="860"/>
      <c r="T414" s="860"/>
      <c r="U414" s="860"/>
      <c r="V414" s="860"/>
      <c r="W414" s="860"/>
      <c r="X414" s="860"/>
      <c r="Y414" s="860"/>
      <c r="Z414" s="860"/>
      <c r="AA414" s="860"/>
      <c r="AB414" s="860"/>
      <c r="AC414" s="860"/>
      <c r="AD414" s="860"/>
    </row>
    <row r="415" spans="1:30" ht="15.75" customHeight="1" x14ac:dyDescent="0.25">
      <c r="A415" s="860"/>
      <c r="B415" s="860"/>
      <c r="C415" s="860"/>
      <c r="D415" s="860"/>
      <c r="E415" s="860"/>
      <c r="F415" s="860"/>
      <c r="G415" s="868"/>
      <c r="H415" s="860"/>
      <c r="I415" s="860"/>
      <c r="J415" s="860"/>
      <c r="K415" s="860"/>
      <c r="L415" s="860"/>
      <c r="M415" s="860"/>
      <c r="N415" s="860"/>
      <c r="O415" s="860"/>
      <c r="P415" s="860"/>
      <c r="Q415" s="860"/>
      <c r="R415" s="860"/>
      <c r="S415" s="860"/>
      <c r="T415" s="860"/>
      <c r="U415" s="860"/>
      <c r="V415" s="860"/>
      <c r="W415" s="860"/>
      <c r="X415" s="860"/>
      <c r="Y415" s="860"/>
      <c r="Z415" s="860"/>
      <c r="AA415" s="860"/>
      <c r="AB415" s="860"/>
      <c r="AC415" s="860"/>
      <c r="AD415" s="860"/>
    </row>
    <row r="416" spans="1:30" ht="15.75" customHeight="1" x14ac:dyDescent="0.25">
      <c r="A416" s="860"/>
      <c r="B416" s="860"/>
      <c r="C416" s="860"/>
      <c r="D416" s="860"/>
      <c r="E416" s="860"/>
      <c r="F416" s="860"/>
      <c r="G416" s="868"/>
      <c r="H416" s="860"/>
      <c r="I416" s="860"/>
      <c r="J416" s="860"/>
      <c r="K416" s="860"/>
      <c r="L416" s="860"/>
      <c r="M416" s="860"/>
      <c r="N416" s="860"/>
      <c r="O416" s="860"/>
      <c r="P416" s="860"/>
      <c r="Q416" s="860"/>
      <c r="R416" s="860"/>
      <c r="S416" s="860"/>
      <c r="T416" s="860"/>
      <c r="U416" s="860"/>
      <c r="V416" s="860"/>
      <c r="W416" s="860"/>
      <c r="X416" s="860"/>
      <c r="Y416" s="860"/>
      <c r="Z416" s="860"/>
      <c r="AA416" s="860"/>
      <c r="AB416" s="860"/>
      <c r="AC416" s="860"/>
      <c r="AD416" s="860"/>
    </row>
    <row r="417" spans="1:30" ht="15.75" customHeight="1" x14ac:dyDescent="0.25">
      <c r="A417" s="860"/>
      <c r="B417" s="860"/>
      <c r="C417" s="860"/>
      <c r="D417" s="860"/>
      <c r="E417" s="860"/>
      <c r="F417" s="860"/>
      <c r="G417" s="868"/>
      <c r="H417" s="860"/>
      <c r="I417" s="860"/>
      <c r="J417" s="860"/>
      <c r="K417" s="860"/>
      <c r="L417" s="860"/>
      <c r="M417" s="860"/>
      <c r="N417" s="860"/>
      <c r="O417" s="860"/>
      <c r="P417" s="860"/>
      <c r="Q417" s="860"/>
      <c r="R417" s="860"/>
      <c r="S417" s="860"/>
      <c r="T417" s="860"/>
      <c r="U417" s="860"/>
      <c r="V417" s="860"/>
      <c r="W417" s="860"/>
      <c r="X417" s="860"/>
      <c r="Y417" s="860"/>
      <c r="Z417" s="860"/>
      <c r="AA417" s="860"/>
      <c r="AB417" s="860"/>
      <c r="AC417" s="860"/>
      <c r="AD417" s="860"/>
    </row>
    <row r="418" spans="1:30" ht="15.75" customHeight="1" x14ac:dyDescent="0.25">
      <c r="A418" s="860"/>
      <c r="B418" s="860"/>
      <c r="C418" s="860"/>
      <c r="D418" s="860"/>
      <c r="E418" s="860"/>
      <c r="F418" s="860"/>
      <c r="G418" s="868"/>
      <c r="H418" s="860"/>
      <c r="I418" s="860"/>
      <c r="J418" s="860"/>
      <c r="K418" s="860"/>
      <c r="L418" s="860"/>
      <c r="M418" s="860"/>
      <c r="N418" s="860"/>
      <c r="O418" s="860"/>
      <c r="P418" s="860"/>
      <c r="Q418" s="860"/>
      <c r="R418" s="860"/>
      <c r="S418" s="860"/>
      <c r="T418" s="860"/>
      <c r="U418" s="860"/>
      <c r="V418" s="860"/>
      <c r="W418" s="860"/>
      <c r="X418" s="860"/>
      <c r="Y418" s="860"/>
      <c r="Z418" s="860"/>
      <c r="AA418" s="860"/>
      <c r="AB418" s="860"/>
      <c r="AC418" s="860"/>
      <c r="AD418" s="860"/>
    </row>
    <row r="419" spans="1:30" ht="15.75" customHeight="1" x14ac:dyDescent="0.25">
      <c r="A419" s="860"/>
      <c r="B419" s="860"/>
      <c r="C419" s="860"/>
      <c r="D419" s="860"/>
      <c r="E419" s="860"/>
      <c r="F419" s="860"/>
      <c r="G419" s="868"/>
      <c r="H419" s="860"/>
      <c r="I419" s="860"/>
      <c r="J419" s="860"/>
      <c r="K419" s="860"/>
      <c r="L419" s="860"/>
      <c r="M419" s="860"/>
      <c r="N419" s="860"/>
      <c r="O419" s="860"/>
      <c r="P419" s="860"/>
      <c r="Q419" s="860"/>
      <c r="R419" s="860"/>
      <c r="S419" s="860"/>
      <c r="T419" s="860"/>
      <c r="U419" s="860"/>
      <c r="V419" s="860"/>
      <c r="W419" s="860"/>
      <c r="X419" s="860"/>
      <c r="Y419" s="860"/>
      <c r="Z419" s="860"/>
      <c r="AA419" s="860"/>
      <c r="AB419" s="860"/>
      <c r="AC419" s="860"/>
      <c r="AD419" s="860"/>
    </row>
    <row r="420" spans="1:30" ht="15.75" customHeight="1" x14ac:dyDescent="0.25">
      <c r="A420" s="860"/>
      <c r="B420" s="860"/>
      <c r="C420" s="860"/>
      <c r="D420" s="860"/>
      <c r="E420" s="860"/>
      <c r="F420" s="860"/>
      <c r="G420" s="868"/>
      <c r="H420" s="860"/>
      <c r="I420" s="860"/>
      <c r="J420" s="860"/>
      <c r="K420" s="860"/>
      <c r="L420" s="860"/>
      <c r="M420" s="860"/>
      <c r="N420" s="860"/>
      <c r="O420" s="860"/>
      <c r="P420" s="860"/>
      <c r="Q420" s="860"/>
      <c r="R420" s="860"/>
      <c r="S420" s="860"/>
      <c r="T420" s="860"/>
      <c r="U420" s="860"/>
      <c r="V420" s="860"/>
      <c r="W420" s="860"/>
      <c r="X420" s="860"/>
      <c r="Y420" s="860"/>
      <c r="Z420" s="860"/>
      <c r="AA420" s="860"/>
      <c r="AB420" s="860"/>
      <c r="AC420" s="860"/>
      <c r="AD420" s="860"/>
    </row>
    <row r="421" spans="1:30" ht="15.75" customHeight="1" x14ac:dyDescent="0.25">
      <c r="A421" s="860"/>
      <c r="B421" s="860"/>
      <c r="C421" s="860"/>
      <c r="D421" s="860"/>
      <c r="E421" s="860"/>
      <c r="F421" s="860"/>
      <c r="G421" s="868"/>
      <c r="H421" s="860"/>
      <c r="I421" s="860"/>
      <c r="J421" s="860"/>
      <c r="K421" s="860"/>
      <c r="L421" s="860"/>
      <c r="M421" s="860"/>
      <c r="N421" s="860"/>
      <c r="O421" s="860"/>
      <c r="P421" s="860"/>
      <c r="Q421" s="860"/>
      <c r="R421" s="860"/>
      <c r="S421" s="860"/>
      <c r="T421" s="860"/>
      <c r="U421" s="860"/>
      <c r="V421" s="860"/>
      <c r="W421" s="860"/>
      <c r="X421" s="860"/>
      <c r="Y421" s="860"/>
      <c r="Z421" s="860"/>
      <c r="AA421" s="860"/>
      <c r="AB421" s="860"/>
      <c r="AC421" s="860"/>
      <c r="AD421" s="860"/>
    </row>
    <row r="422" spans="1:30" ht="15.75" customHeight="1" x14ac:dyDescent="0.25">
      <c r="A422" s="860"/>
      <c r="B422" s="860"/>
      <c r="C422" s="860"/>
      <c r="D422" s="860"/>
      <c r="E422" s="860"/>
      <c r="F422" s="860"/>
      <c r="G422" s="868"/>
      <c r="H422" s="860"/>
      <c r="I422" s="860"/>
      <c r="J422" s="860"/>
      <c r="K422" s="860"/>
      <c r="L422" s="860"/>
      <c r="M422" s="860"/>
      <c r="N422" s="860"/>
      <c r="O422" s="860"/>
      <c r="P422" s="860"/>
      <c r="Q422" s="860"/>
      <c r="R422" s="860"/>
      <c r="S422" s="860"/>
      <c r="T422" s="860"/>
      <c r="U422" s="860"/>
      <c r="V422" s="860"/>
      <c r="W422" s="860"/>
      <c r="X422" s="860"/>
      <c r="Y422" s="860"/>
      <c r="Z422" s="860"/>
      <c r="AA422" s="860"/>
      <c r="AB422" s="860"/>
      <c r="AC422" s="860"/>
      <c r="AD422" s="860"/>
    </row>
    <row r="423" spans="1:30" ht="15.75" customHeight="1" x14ac:dyDescent="0.25">
      <c r="A423" s="860"/>
      <c r="B423" s="860"/>
      <c r="C423" s="860"/>
      <c r="D423" s="860"/>
      <c r="E423" s="860"/>
      <c r="F423" s="860"/>
      <c r="G423" s="868"/>
      <c r="H423" s="860"/>
      <c r="I423" s="860"/>
      <c r="J423" s="860"/>
      <c r="K423" s="860"/>
      <c r="L423" s="860"/>
      <c r="M423" s="860"/>
      <c r="N423" s="860"/>
      <c r="O423" s="860"/>
      <c r="P423" s="860"/>
      <c r="Q423" s="860"/>
      <c r="R423" s="860"/>
      <c r="S423" s="860"/>
      <c r="T423" s="860"/>
      <c r="U423" s="860"/>
      <c r="V423" s="860"/>
      <c r="W423" s="860"/>
      <c r="X423" s="860"/>
      <c r="Y423" s="860"/>
      <c r="Z423" s="860"/>
      <c r="AA423" s="860"/>
      <c r="AB423" s="860"/>
      <c r="AC423" s="860"/>
      <c r="AD423" s="860"/>
    </row>
    <row r="424" spans="1:30" ht="15.75" customHeight="1" x14ac:dyDescent="0.25">
      <c r="A424" s="860"/>
      <c r="B424" s="860"/>
      <c r="C424" s="860"/>
      <c r="D424" s="860"/>
      <c r="E424" s="860"/>
      <c r="F424" s="860"/>
      <c r="G424" s="868"/>
      <c r="H424" s="860"/>
      <c r="I424" s="860"/>
      <c r="J424" s="860"/>
      <c r="K424" s="860"/>
      <c r="L424" s="860"/>
      <c r="M424" s="860"/>
      <c r="N424" s="860"/>
      <c r="O424" s="860"/>
      <c r="P424" s="860"/>
      <c r="Q424" s="860"/>
      <c r="R424" s="860"/>
      <c r="S424" s="860"/>
      <c r="T424" s="860"/>
      <c r="U424" s="860"/>
      <c r="V424" s="860"/>
      <c r="W424" s="860"/>
      <c r="X424" s="860"/>
      <c r="Y424" s="860"/>
      <c r="Z424" s="860"/>
      <c r="AA424" s="860"/>
      <c r="AB424" s="860"/>
      <c r="AC424" s="860"/>
      <c r="AD424" s="860"/>
    </row>
    <row r="425" spans="1:30" ht="15.75" customHeight="1" x14ac:dyDescent="0.25">
      <c r="A425" s="860"/>
      <c r="B425" s="860"/>
      <c r="C425" s="860"/>
      <c r="D425" s="860"/>
      <c r="E425" s="860"/>
      <c r="F425" s="860"/>
      <c r="G425" s="868"/>
      <c r="H425" s="860"/>
      <c r="I425" s="860"/>
      <c r="J425" s="860"/>
      <c r="K425" s="860"/>
      <c r="L425" s="860"/>
      <c r="M425" s="860"/>
      <c r="N425" s="860"/>
      <c r="O425" s="860"/>
      <c r="P425" s="860"/>
      <c r="Q425" s="860"/>
      <c r="R425" s="860"/>
      <c r="S425" s="860"/>
      <c r="T425" s="860"/>
      <c r="U425" s="860"/>
      <c r="V425" s="860"/>
      <c r="W425" s="860"/>
      <c r="X425" s="860"/>
      <c r="Y425" s="860"/>
      <c r="Z425" s="860"/>
      <c r="AA425" s="860"/>
      <c r="AB425" s="860"/>
      <c r="AC425" s="860"/>
      <c r="AD425" s="860"/>
    </row>
    <row r="426" spans="1:30" ht="15.75" customHeight="1" x14ac:dyDescent="0.25">
      <c r="A426" s="860"/>
      <c r="B426" s="860"/>
      <c r="C426" s="860"/>
      <c r="D426" s="860"/>
      <c r="E426" s="860"/>
      <c r="F426" s="860"/>
      <c r="G426" s="868"/>
      <c r="H426" s="860"/>
      <c r="I426" s="860"/>
      <c r="J426" s="860"/>
      <c r="K426" s="860"/>
      <c r="L426" s="860"/>
      <c r="M426" s="860"/>
      <c r="N426" s="860"/>
      <c r="O426" s="860"/>
      <c r="P426" s="860"/>
      <c r="Q426" s="860"/>
      <c r="R426" s="860"/>
      <c r="S426" s="860"/>
      <c r="T426" s="860"/>
      <c r="U426" s="860"/>
      <c r="V426" s="860"/>
      <c r="W426" s="860"/>
      <c r="X426" s="860"/>
      <c r="Y426" s="860"/>
      <c r="Z426" s="860"/>
      <c r="AA426" s="860"/>
      <c r="AB426" s="860"/>
      <c r="AC426" s="860"/>
      <c r="AD426" s="860"/>
    </row>
    <row r="427" spans="1:30" ht="15.75" customHeight="1" x14ac:dyDescent="0.25">
      <c r="A427" s="860"/>
      <c r="B427" s="860"/>
      <c r="C427" s="860"/>
      <c r="D427" s="860"/>
      <c r="E427" s="860"/>
      <c r="F427" s="860"/>
      <c r="G427" s="868"/>
      <c r="H427" s="860"/>
      <c r="I427" s="860"/>
      <c r="J427" s="860"/>
      <c r="K427" s="860"/>
      <c r="L427" s="860"/>
      <c r="M427" s="860"/>
      <c r="N427" s="860"/>
      <c r="O427" s="860"/>
      <c r="P427" s="860"/>
      <c r="Q427" s="860"/>
      <c r="R427" s="860"/>
      <c r="S427" s="860"/>
      <c r="T427" s="860"/>
      <c r="U427" s="860"/>
      <c r="V427" s="860"/>
      <c r="W427" s="860"/>
      <c r="X427" s="860"/>
      <c r="Y427" s="860"/>
      <c r="Z427" s="860"/>
      <c r="AA427" s="860"/>
      <c r="AB427" s="860"/>
      <c r="AC427" s="860"/>
      <c r="AD427" s="860"/>
    </row>
    <row r="428" spans="1:30" ht="15.75" customHeight="1" x14ac:dyDescent="0.25">
      <c r="A428" s="860"/>
      <c r="B428" s="860"/>
      <c r="C428" s="860"/>
      <c r="D428" s="860"/>
      <c r="E428" s="860"/>
      <c r="F428" s="860"/>
      <c r="G428" s="868"/>
      <c r="H428" s="860"/>
      <c r="I428" s="860"/>
      <c r="J428" s="860"/>
      <c r="K428" s="860"/>
      <c r="L428" s="860"/>
      <c r="M428" s="860"/>
      <c r="N428" s="860"/>
      <c r="O428" s="860"/>
      <c r="P428" s="860"/>
      <c r="Q428" s="860"/>
      <c r="R428" s="860"/>
      <c r="S428" s="860"/>
      <c r="T428" s="860"/>
      <c r="U428" s="860"/>
      <c r="V428" s="860"/>
      <c r="W428" s="860"/>
      <c r="X428" s="860"/>
      <c r="Y428" s="860"/>
      <c r="Z428" s="860"/>
      <c r="AA428" s="860"/>
      <c r="AB428" s="860"/>
      <c r="AC428" s="860"/>
      <c r="AD428" s="860"/>
    </row>
    <row r="429" spans="1:30" ht="15.75" customHeight="1" x14ac:dyDescent="0.25">
      <c r="A429" s="860"/>
      <c r="B429" s="860"/>
      <c r="C429" s="860"/>
      <c r="D429" s="860"/>
      <c r="E429" s="860"/>
      <c r="F429" s="860"/>
      <c r="G429" s="868"/>
      <c r="H429" s="860"/>
      <c r="I429" s="860"/>
      <c r="J429" s="860"/>
      <c r="K429" s="860"/>
      <c r="L429" s="860"/>
      <c r="M429" s="860"/>
      <c r="N429" s="860"/>
      <c r="O429" s="860"/>
      <c r="P429" s="860"/>
      <c r="Q429" s="860"/>
      <c r="R429" s="860"/>
      <c r="S429" s="860"/>
      <c r="T429" s="860"/>
      <c r="U429" s="860"/>
      <c r="V429" s="860"/>
      <c r="W429" s="860"/>
      <c r="X429" s="860"/>
      <c r="Y429" s="860"/>
      <c r="Z429" s="860"/>
      <c r="AA429" s="860"/>
      <c r="AB429" s="860"/>
      <c r="AC429" s="860"/>
      <c r="AD429" s="860"/>
    </row>
    <row r="430" spans="1:30" ht="15.75" customHeight="1" x14ac:dyDescent="0.25">
      <c r="A430" s="860"/>
      <c r="B430" s="860"/>
      <c r="C430" s="860"/>
      <c r="D430" s="860"/>
      <c r="E430" s="860"/>
      <c r="F430" s="860"/>
      <c r="G430" s="868"/>
      <c r="H430" s="860"/>
      <c r="I430" s="860"/>
      <c r="J430" s="860"/>
      <c r="K430" s="860"/>
      <c r="L430" s="860"/>
      <c r="M430" s="860"/>
      <c r="N430" s="860"/>
      <c r="O430" s="860"/>
      <c r="P430" s="860"/>
      <c r="Q430" s="860"/>
      <c r="R430" s="860"/>
      <c r="S430" s="860"/>
      <c r="T430" s="860"/>
      <c r="U430" s="860"/>
      <c r="V430" s="860"/>
      <c r="W430" s="860"/>
      <c r="X430" s="860"/>
      <c r="Y430" s="860"/>
      <c r="Z430" s="860"/>
      <c r="AA430" s="860"/>
      <c r="AB430" s="860"/>
      <c r="AC430" s="860"/>
      <c r="AD430" s="860"/>
    </row>
    <row r="431" spans="1:30" ht="15.75" customHeight="1" x14ac:dyDescent="0.25">
      <c r="A431" s="860"/>
      <c r="B431" s="860"/>
      <c r="C431" s="860"/>
      <c r="D431" s="860"/>
      <c r="E431" s="860"/>
      <c r="F431" s="860"/>
      <c r="G431" s="868"/>
      <c r="H431" s="860"/>
      <c r="I431" s="860"/>
      <c r="J431" s="860"/>
      <c r="K431" s="860"/>
      <c r="L431" s="860"/>
      <c r="M431" s="860"/>
      <c r="N431" s="860"/>
      <c r="O431" s="860"/>
      <c r="P431" s="860"/>
      <c r="Q431" s="860"/>
      <c r="R431" s="860"/>
      <c r="S431" s="860"/>
      <c r="T431" s="860"/>
      <c r="U431" s="860"/>
      <c r="V431" s="860"/>
      <c r="W431" s="860"/>
      <c r="X431" s="860"/>
      <c r="Y431" s="860"/>
      <c r="Z431" s="860"/>
      <c r="AA431" s="860"/>
      <c r="AB431" s="860"/>
      <c r="AC431" s="860"/>
      <c r="AD431" s="860"/>
    </row>
    <row r="432" spans="1:30" ht="15.75" customHeight="1" x14ac:dyDescent="0.25">
      <c r="A432" s="860"/>
      <c r="B432" s="860"/>
      <c r="C432" s="860"/>
      <c r="D432" s="860"/>
      <c r="E432" s="860"/>
      <c r="F432" s="860"/>
      <c r="G432" s="868"/>
      <c r="H432" s="860"/>
      <c r="I432" s="860"/>
      <c r="J432" s="860"/>
      <c r="K432" s="860"/>
      <c r="L432" s="860"/>
      <c r="M432" s="860"/>
      <c r="N432" s="860"/>
      <c r="O432" s="860"/>
      <c r="P432" s="860"/>
      <c r="Q432" s="860"/>
      <c r="R432" s="860"/>
      <c r="S432" s="860"/>
      <c r="T432" s="860"/>
      <c r="U432" s="860"/>
      <c r="V432" s="860"/>
      <c r="W432" s="860"/>
      <c r="X432" s="860"/>
      <c r="Y432" s="860"/>
      <c r="Z432" s="860"/>
      <c r="AA432" s="860"/>
      <c r="AB432" s="860"/>
      <c r="AC432" s="860"/>
      <c r="AD432" s="860"/>
    </row>
    <row r="433" spans="1:30" ht="15.75" customHeight="1" x14ac:dyDescent="0.25">
      <c r="A433" s="860"/>
      <c r="B433" s="860"/>
      <c r="C433" s="860"/>
      <c r="D433" s="860"/>
      <c r="E433" s="860"/>
      <c r="F433" s="860"/>
      <c r="G433" s="868"/>
      <c r="H433" s="860"/>
      <c r="I433" s="860"/>
      <c r="J433" s="860"/>
      <c r="K433" s="860"/>
      <c r="L433" s="860"/>
      <c r="M433" s="860"/>
      <c r="N433" s="860"/>
      <c r="O433" s="860"/>
      <c r="P433" s="860"/>
      <c r="Q433" s="860"/>
      <c r="R433" s="860"/>
      <c r="S433" s="860"/>
      <c r="T433" s="860"/>
      <c r="U433" s="860"/>
      <c r="V433" s="860"/>
      <c r="W433" s="860"/>
      <c r="X433" s="860"/>
      <c r="Y433" s="860"/>
      <c r="Z433" s="860"/>
      <c r="AA433" s="860"/>
      <c r="AB433" s="860"/>
      <c r="AC433" s="860"/>
      <c r="AD433" s="860"/>
    </row>
    <row r="434" spans="1:30" ht="15.75" customHeight="1" x14ac:dyDescent="0.25">
      <c r="A434" s="860"/>
      <c r="B434" s="860"/>
      <c r="C434" s="860"/>
      <c r="D434" s="860"/>
      <c r="E434" s="860"/>
      <c r="F434" s="860"/>
      <c r="G434" s="868"/>
      <c r="H434" s="860"/>
      <c r="I434" s="860"/>
      <c r="J434" s="860"/>
      <c r="K434" s="860"/>
      <c r="L434" s="860"/>
      <c r="M434" s="860"/>
      <c r="N434" s="860"/>
      <c r="O434" s="860"/>
      <c r="P434" s="860"/>
      <c r="Q434" s="860"/>
      <c r="R434" s="860"/>
      <c r="S434" s="860"/>
      <c r="T434" s="860"/>
      <c r="U434" s="860"/>
      <c r="V434" s="860"/>
      <c r="W434" s="860"/>
      <c r="X434" s="860"/>
      <c r="Y434" s="860"/>
      <c r="Z434" s="860"/>
      <c r="AA434" s="860"/>
      <c r="AB434" s="860"/>
      <c r="AC434" s="860"/>
      <c r="AD434" s="860"/>
    </row>
    <row r="435" spans="1:30" ht="15.75" customHeight="1" x14ac:dyDescent="0.25">
      <c r="A435" s="860"/>
      <c r="B435" s="860"/>
      <c r="C435" s="860"/>
      <c r="D435" s="860"/>
      <c r="E435" s="860"/>
      <c r="F435" s="860"/>
      <c r="G435" s="868"/>
      <c r="H435" s="860"/>
      <c r="I435" s="860"/>
      <c r="J435" s="860"/>
      <c r="K435" s="860"/>
      <c r="L435" s="860"/>
      <c r="M435" s="860"/>
      <c r="N435" s="860"/>
      <c r="O435" s="860"/>
      <c r="P435" s="860"/>
      <c r="Q435" s="860"/>
      <c r="R435" s="860"/>
      <c r="S435" s="860"/>
      <c r="T435" s="860"/>
      <c r="U435" s="860"/>
      <c r="V435" s="860"/>
      <c r="W435" s="860"/>
      <c r="X435" s="860"/>
      <c r="Y435" s="860"/>
      <c r="Z435" s="860"/>
      <c r="AA435" s="860"/>
      <c r="AB435" s="860"/>
      <c r="AC435" s="860"/>
      <c r="AD435" s="860"/>
    </row>
    <row r="436" spans="1:30" ht="15.75" customHeight="1" x14ac:dyDescent="0.25">
      <c r="A436" s="860"/>
      <c r="B436" s="860"/>
      <c r="C436" s="860"/>
      <c r="D436" s="860"/>
      <c r="E436" s="860"/>
      <c r="F436" s="860"/>
      <c r="G436" s="868"/>
      <c r="H436" s="860"/>
      <c r="I436" s="860"/>
      <c r="J436" s="860"/>
      <c r="K436" s="860"/>
      <c r="L436" s="860"/>
      <c r="M436" s="860"/>
      <c r="N436" s="860"/>
      <c r="O436" s="860"/>
      <c r="P436" s="860"/>
      <c r="Q436" s="860"/>
      <c r="R436" s="860"/>
      <c r="S436" s="860"/>
      <c r="T436" s="860"/>
      <c r="U436" s="860"/>
      <c r="V436" s="860"/>
      <c r="W436" s="860"/>
      <c r="X436" s="860"/>
      <c r="Y436" s="860"/>
      <c r="Z436" s="860"/>
      <c r="AA436" s="860"/>
      <c r="AB436" s="860"/>
      <c r="AC436" s="860"/>
      <c r="AD436" s="860"/>
    </row>
    <row r="437" spans="1:30" ht="15.75" customHeight="1" x14ac:dyDescent="0.25">
      <c r="A437" s="860"/>
      <c r="B437" s="860"/>
      <c r="C437" s="860"/>
      <c r="D437" s="860"/>
      <c r="E437" s="860"/>
      <c r="F437" s="860"/>
      <c r="G437" s="868"/>
      <c r="H437" s="860"/>
      <c r="I437" s="860"/>
      <c r="J437" s="860"/>
      <c r="K437" s="860"/>
      <c r="L437" s="860"/>
      <c r="M437" s="860"/>
      <c r="N437" s="860"/>
      <c r="O437" s="860"/>
      <c r="P437" s="860"/>
      <c r="Q437" s="860"/>
      <c r="R437" s="860"/>
      <c r="S437" s="860"/>
      <c r="T437" s="860"/>
      <c r="U437" s="860"/>
      <c r="V437" s="860"/>
      <c r="W437" s="860"/>
      <c r="X437" s="860"/>
      <c r="Y437" s="860"/>
      <c r="Z437" s="860"/>
      <c r="AA437" s="860"/>
      <c r="AB437" s="860"/>
      <c r="AC437" s="860"/>
      <c r="AD437" s="860"/>
    </row>
    <row r="438" spans="1:30" ht="15.75" customHeight="1" x14ac:dyDescent="0.25">
      <c r="A438" s="860"/>
      <c r="B438" s="860"/>
      <c r="C438" s="860"/>
      <c r="D438" s="860"/>
      <c r="E438" s="860"/>
      <c r="F438" s="860"/>
      <c r="G438" s="868"/>
      <c r="H438" s="860"/>
      <c r="I438" s="860"/>
      <c r="J438" s="860"/>
      <c r="K438" s="860"/>
      <c r="L438" s="860"/>
      <c r="M438" s="860"/>
      <c r="N438" s="860"/>
      <c r="O438" s="860"/>
      <c r="P438" s="860"/>
      <c r="Q438" s="860"/>
      <c r="R438" s="860"/>
      <c r="S438" s="860"/>
      <c r="T438" s="860"/>
      <c r="U438" s="860"/>
      <c r="V438" s="860"/>
      <c r="W438" s="860"/>
      <c r="X438" s="860"/>
      <c r="Y438" s="860"/>
      <c r="Z438" s="860"/>
      <c r="AA438" s="860"/>
      <c r="AB438" s="860"/>
      <c r="AC438" s="860"/>
      <c r="AD438" s="860"/>
    </row>
    <row r="439" spans="1:30" ht="15.75" customHeight="1" x14ac:dyDescent="0.25">
      <c r="A439" s="860"/>
      <c r="B439" s="860"/>
      <c r="C439" s="860"/>
      <c r="D439" s="860"/>
      <c r="E439" s="860"/>
      <c r="F439" s="860"/>
      <c r="G439" s="868"/>
      <c r="H439" s="860"/>
      <c r="I439" s="860"/>
      <c r="J439" s="860"/>
      <c r="K439" s="860"/>
      <c r="L439" s="860"/>
      <c r="M439" s="860"/>
      <c r="N439" s="860"/>
      <c r="O439" s="860"/>
      <c r="P439" s="860"/>
      <c r="Q439" s="860"/>
      <c r="R439" s="860"/>
      <c r="S439" s="860"/>
      <c r="T439" s="860"/>
      <c r="U439" s="860"/>
      <c r="V439" s="860"/>
      <c r="W439" s="860"/>
      <c r="X439" s="860"/>
      <c r="Y439" s="860"/>
      <c r="Z439" s="860"/>
      <c r="AA439" s="860"/>
      <c r="AB439" s="860"/>
      <c r="AC439" s="860"/>
      <c r="AD439" s="860"/>
    </row>
    <row r="440" spans="1:30" ht="15.75" customHeight="1" x14ac:dyDescent="0.25">
      <c r="A440" s="860"/>
      <c r="B440" s="860"/>
      <c r="C440" s="860"/>
      <c r="D440" s="860"/>
      <c r="E440" s="860"/>
      <c r="F440" s="860"/>
      <c r="G440" s="868"/>
      <c r="H440" s="860"/>
      <c r="I440" s="860"/>
      <c r="J440" s="860"/>
      <c r="K440" s="860"/>
      <c r="L440" s="860"/>
      <c r="M440" s="860"/>
      <c r="N440" s="860"/>
      <c r="O440" s="860"/>
      <c r="P440" s="860"/>
      <c r="Q440" s="860"/>
      <c r="R440" s="860"/>
      <c r="S440" s="860"/>
      <c r="T440" s="860"/>
      <c r="U440" s="860"/>
      <c r="V440" s="860"/>
      <c r="W440" s="860"/>
      <c r="X440" s="860"/>
      <c r="Y440" s="860"/>
      <c r="Z440" s="860"/>
      <c r="AA440" s="860"/>
      <c r="AB440" s="860"/>
      <c r="AC440" s="860"/>
      <c r="AD440" s="860"/>
    </row>
    <row r="441" spans="1:30" ht="15.75" customHeight="1" x14ac:dyDescent="0.25">
      <c r="A441" s="860"/>
      <c r="B441" s="860"/>
      <c r="C441" s="860"/>
      <c r="D441" s="860"/>
      <c r="E441" s="860"/>
      <c r="F441" s="860"/>
      <c r="G441" s="868"/>
      <c r="H441" s="860"/>
      <c r="I441" s="860"/>
      <c r="J441" s="860"/>
      <c r="K441" s="860"/>
      <c r="L441" s="860"/>
      <c r="M441" s="860"/>
      <c r="N441" s="860"/>
      <c r="O441" s="860"/>
      <c r="P441" s="860"/>
      <c r="Q441" s="860"/>
      <c r="R441" s="860"/>
      <c r="S441" s="860"/>
      <c r="T441" s="860"/>
      <c r="U441" s="860"/>
      <c r="V441" s="860"/>
      <c r="W441" s="860"/>
      <c r="X441" s="860"/>
      <c r="Y441" s="860"/>
      <c r="Z441" s="860"/>
      <c r="AA441" s="860"/>
      <c r="AB441" s="860"/>
      <c r="AC441" s="860"/>
      <c r="AD441" s="860"/>
    </row>
    <row r="442" spans="1:30" ht="15.75" customHeight="1" x14ac:dyDescent="0.25">
      <c r="A442" s="860"/>
      <c r="B442" s="860"/>
      <c r="C442" s="860"/>
      <c r="D442" s="860"/>
      <c r="E442" s="860"/>
      <c r="F442" s="860"/>
      <c r="G442" s="868"/>
      <c r="H442" s="860"/>
      <c r="I442" s="860"/>
      <c r="J442" s="860"/>
      <c r="K442" s="860"/>
      <c r="L442" s="860"/>
      <c r="M442" s="860"/>
      <c r="N442" s="860"/>
      <c r="O442" s="860"/>
      <c r="P442" s="860"/>
      <c r="Q442" s="860"/>
      <c r="R442" s="860"/>
      <c r="S442" s="860"/>
      <c r="T442" s="860"/>
      <c r="U442" s="860"/>
      <c r="V442" s="860"/>
      <c r="W442" s="860"/>
      <c r="X442" s="860"/>
      <c r="Y442" s="860"/>
      <c r="Z442" s="860"/>
      <c r="AA442" s="860"/>
      <c r="AB442" s="860"/>
      <c r="AC442" s="860"/>
      <c r="AD442" s="860"/>
    </row>
    <row r="443" spans="1:30" ht="15.75" customHeight="1" x14ac:dyDescent="0.25">
      <c r="A443" s="860"/>
      <c r="B443" s="860"/>
      <c r="C443" s="860"/>
      <c r="D443" s="860"/>
      <c r="E443" s="860"/>
      <c r="F443" s="860"/>
      <c r="G443" s="868"/>
      <c r="H443" s="860"/>
      <c r="I443" s="860"/>
      <c r="J443" s="860"/>
      <c r="K443" s="860"/>
      <c r="L443" s="860"/>
      <c r="M443" s="860"/>
      <c r="N443" s="860"/>
      <c r="O443" s="860"/>
      <c r="P443" s="860"/>
      <c r="Q443" s="860"/>
      <c r="R443" s="860"/>
      <c r="S443" s="860"/>
      <c r="T443" s="860"/>
      <c r="U443" s="860"/>
      <c r="V443" s="860"/>
      <c r="W443" s="860"/>
      <c r="X443" s="860"/>
      <c r="Y443" s="860"/>
      <c r="Z443" s="860"/>
      <c r="AA443" s="860"/>
      <c r="AB443" s="860"/>
      <c r="AC443" s="860"/>
      <c r="AD443" s="860"/>
    </row>
    <row r="444" spans="1:30" ht="15.75" customHeight="1" x14ac:dyDescent="0.25">
      <c r="A444" s="860"/>
      <c r="B444" s="860"/>
      <c r="C444" s="860"/>
      <c r="D444" s="860"/>
      <c r="E444" s="860"/>
      <c r="F444" s="860"/>
      <c r="G444" s="868"/>
      <c r="H444" s="860"/>
      <c r="I444" s="860"/>
      <c r="J444" s="860"/>
      <c r="K444" s="860"/>
      <c r="L444" s="860"/>
      <c r="M444" s="860"/>
      <c r="N444" s="860"/>
      <c r="O444" s="860"/>
      <c r="P444" s="860"/>
      <c r="Q444" s="860"/>
      <c r="R444" s="860"/>
      <c r="S444" s="860"/>
      <c r="T444" s="860"/>
      <c r="U444" s="860"/>
      <c r="V444" s="860"/>
      <c r="W444" s="860"/>
      <c r="X444" s="860"/>
      <c r="Y444" s="860"/>
      <c r="Z444" s="860"/>
      <c r="AA444" s="860"/>
      <c r="AB444" s="860"/>
      <c r="AC444" s="860"/>
      <c r="AD444" s="860"/>
    </row>
    <row r="445" spans="1:30" ht="15.75" customHeight="1" x14ac:dyDescent="0.25">
      <c r="A445" s="860"/>
      <c r="B445" s="860"/>
      <c r="C445" s="860"/>
      <c r="D445" s="860"/>
      <c r="E445" s="860"/>
      <c r="F445" s="860"/>
      <c r="G445" s="868"/>
      <c r="H445" s="860"/>
      <c r="I445" s="860"/>
      <c r="J445" s="860"/>
      <c r="K445" s="860"/>
      <c r="L445" s="860"/>
      <c r="M445" s="860"/>
      <c r="N445" s="860"/>
      <c r="O445" s="860"/>
      <c r="P445" s="860"/>
      <c r="Q445" s="860"/>
      <c r="R445" s="860"/>
      <c r="S445" s="860"/>
      <c r="T445" s="860"/>
      <c r="U445" s="860"/>
      <c r="V445" s="860"/>
      <c r="W445" s="860"/>
      <c r="X445" s="860"/>
      <c r="Y445" s="860"/>
      <c r="Z445" s="860"/>
      <c r="AA445" s="860"/>
      <c r="AB445" s="860"/>
      <c r="AC445" s="860"/>
      <c r="AD445" s="860"/>
    </row>
    <row r="446" spans="1:30" ht="15.75" customHeight="1" x14ac:dyDescent="0.25">
      <c r="A446" s="860"/>
      <c r="B446" s="860"/>
      <c r="C446" s="860"/>
      <c r="D446" s="860"/>
      <c r="E446" s="860"/>
      <c r="F446" s="860"/>
      <c r="G446" s="868"/>
      <c r="H446" s="860"/>
      <c r="I446" s="860"/>
      <c r="J446" s="860"/>
      <c r="K446" s="860"/>
      <c r="L446" s="860"/>
      <c r="M446" s="860"/>
      <c r="N446" s="860"/>
      <c r="O446" s="860"/>
      <c r="P446" s="860"/>
      <c r="Q446" s="860"/>
      <c r="R446" s="860"/>
      <c r="S446" s="860"/>
      <c r="T446" s="860"/>
      <c r="U446" s="860"/>
      <c r="V446" s="860"/>
      <c r="W446" s="860"/>
      <c r="X446" s="860"/>
      <c r="Y446" s="860"/>
      <c r="Z446" s="860"/>
      <c r="AA446" s="860"/>
      <c r="AB446" s="860"/>
      <c r="AC446" s="860"/>
      <c r="AD446" s="860"/>
    </row>
    <row r="447" spans="1:30" ht="15.75" customHeight="1" x14ac:dyDescent="0.25">
      <c r="A447" s="860"/>
      <c r="B447" s="860"/>
      <c r="C447" s="860"/>
      <c r="D447" s="860"/>
      <c r="E447" s="860"/>
      <c r="F447" s="860"/>
      <c r="G447" s="868"/>
      <c r="H447" s="860"/>
      <c r="I447" s="860"/>
      <c r="J447" s="860"/>
      <c r="K447" s="860"/>
      <c r="L447" s="860"/>
      <c r="M447" s="860"/>
      <c r="N447" s="860"/>
      <c r="O447" s="860"/>
      <c r="P447" s="860"/>
      <c r="Q447" s="860"/>
      <c r="R447" s="860"/>
      <c r="S447" s="860"/>
      <c r="T447" s="860"/>
      <c r="U447" s="860"/>
      <c r="V447" s="860"/>
      <c r="W447" s="860"/>
      <c r="X447" s="860"/>
      <c r="Y447" s="860"/>
      <c r="Z447" s="860"/>
      <c r="AA447" s="860"/>
      <c r="AB447" s="860"/>
      <c r="AC447" s="860"/>
      <c r="AD447" s="860"/>
    </row>
    <row r="448" spans="1:30" ht="15.75" customHeight="1" x14ac:dyDescent="0.25">
      <c r="A448" s="860"/>
      <c r="B448" s="860"/>
      <c r="C448" s="860"/>
      <c r="D448" s="860"/>
      <c r="E448" s="860"/>
      <c r="F448" s="860"/>
      <c r="G448" s="868"/>
      <c r="H448" s="860"/>
      <c r="I448" s="860"/>
      <c r="J448" s="860"/>
      <c r="K448" s="860"/>
      <c r="L448" s="860"/>
      <c r="M448" s="860"/>
      <c r="N448" s="860"/>
      <c r="O448" s="860"/>
      <c r="P448" s="860"/>
      <c r="Q448" s="860"/>
      <c r="R448" s="860"/>
      <c r="S448" s="860"/>
      <c r="T448" s="860"/>
      <c r="U448" s="860"/>
      <c r="V448" s="860"/>
      <c r="W448" s="860"/>
      <c r="X448" s="860"/>
      <c r="Y448" s="860"/>
      <c r="Z448" s="860"/>
      <c r="AA448" s="860"/>
      <c r="AB448" s="860"/>
      <c r="AC448" s="860"/>
      <c r="AD448" s="860"/>
    </row>
    <row r="449" spans="1:30" ht="15.75" customHeight="1" x14ac:dyDescent="0.25">
      <c r="A449" s="860"/>
      <c r="B449" s="860"/>
      <c r="C449" s="860"/>
      <c r="D449" s="860"/>
      <c r="E449" s="860"/>
      <c r="F449" s="860"/>
      <c r="G449" s="868"/>
      <c r="H449" s="860"/>
      <c r="I449" s="860"/>
      <c r="J449" s="860"/>
      <c r="K449" s="860"/>
      <c r="L449" s="860"/>
      <c r="M449" s="860"/>
      <c r="N449" s="860"/>
      <c r="O449" s="860"/>
      <c r="P449" s="860"/>
      <c r="Q449" s="860"/>
      <c r="R449" s="860"/>
      <c r="S449" s="860"/>
      <c r="T449" s="860"/>
      <c r="U449" s="860"/>
      <c r="V449" s="860"/>
      <c r="W449" s="860"/>
      <c r="X449" s="860"/>
      <c r="Y449" s="860"/>
      <c r="Z449" s="860"/>
      <c r="AA449" s="860"/>
      <c r="AB449" s="860"/>
      <c r="AC449" s="860"/>
      <c r="AD449" s="860"/>
    </row>
    <row r="450" spans="1:30" ht="15.75" customHeight="1" x14ac:dyDescent="0.25">
      <c r="A450" s="860"/>
      <c r="B450" s="860"/>
      <c r="C450" s="860"/>
      <c r="D450" s="860"/>
      <c r="E450" s="860"/>
      <c r="F450" s="860"/>
      <c r="G450" s="868"/>
      <c r="H450" s="860"/>
      <c r="I450" s="860"/>
      <c r="J450" s="860"/>
      <c r="K450" s="860"/>
      <c r="L450" s="860"/>
      <c r="M450" s="860"/>
      <c r="N450" s="860"/>
      <c r="O450" s="860"/>
      <c r="P450" s="860"/>
      <c r="Q450" s="860"/>
      <c r="R450" s="860"/>
      <c r="S450" s="860"/>
      <c r="T450" s="860"/>
      <c r="U450" s="860"/>
      <c r="V450" s="860"/>
      <c r="W450" s="860"/>
      <c r="X450" s="860"/>
      <c r="Y450" s="860"/>
      <c r="Z450" s="860"/>
      <c r="AA450" s="860"/>
      <c r="AB450" s="860"/>
      <c r="AC450" s="860"/>
      <c r="AD450" s="860"/>
    </row>
    <row r="451" spans="1:30" ht="15.75" customHeight="1" x14ac:dyDescent="0.25">
      <c r="A451" s="860"/>
      <c r="B451" s="860"/>
      <c r="C451" s="860"/>
      <c r="D451" s="860"/>
      <c r="E451" s="860"/>
      <c r="F451" s="860"/>
      <c r="G451" s="868"/>
      <c r="H451" s="860"/>
      <c r="I451" s="860"/>
      <c r="J451" s="860"/>
      <c r="K451" s="860"/>
      <c r="L451" s="860"/>
      <c r="M451" s="860"/>
      <c r="N451" s="860"/>
      <c r="O451" s="860"/>
      <c r="P451" s="860"/>
      <c r="Q451" s="860"/>
      <c r="R451" s="860"/>
      <c r="S451" s="860"/>
      <c r="T451" s="860"/>
      <c r="U451" s="860"/>
      <c r="V451" s="860"/>
      <c r="W451" s="860"/>
      <c r="X451" s="860"/>
      <c r="Y451" s="860"/>
      <c r="Z451" s="860"/>
      <c r="AA451" s="860"/>
      <c r="AB451" s="860"/>
      <c r="AC451" s="860"/>
      <c r="AD451" s="860"/>
    </row>
    <row r="452" spans="1:30" ht="15.75" customHeight="1" x14ac:dyDescent="0.25">
      <c r="A452" s="860"/>
      <c r="B452" s="860"/>
      <c r="C452" s="860"/>
      <c r="D452" s="860"/>
      <c r="E452" s="860"/>
      <c r="F452" s="860"/>
      <c r="G452" s="868"/>
      <c r="H452" s="860"/>
      <c r="I452" s="860"/>
      <c r="J452" s="860"/>
      <c r="K452" s="860"/>
      <c r="L452" s="860"/>
      <c r="M452" s="860"/>
      <c r="N452" s="860"/>
      <c r="O452" s="860"/>
      <c r="P452" s="860"/>
      <c r="Q452" s="860"/>
      <c r="R452" s="860"/>
      <c r="S452" s="860"/>
      <c r="T452" s="860"/>
      <c r="U452" s="860"/>
      <c r="V452" s="860"/>
      <c r="W452" s="860"/>
      <c r="X452" s="860"/>
      <c r="Y452" s="860"/>
      <c r="Z452" s="860"/>
      <c r="AA452" s="860"/>
      <c r="AB452" s="860"/>
      <c r="AC452" s="860"/>
      <c r="AD452" s="860"/>
    </row>
    <row r="453" spans="1:30" ht="15.75" customHeight="1" x14ac:dyDescent="0.25">
      <c r="A453" s="860"/>
      <c r="B453" s="860"/>
      <c r="C453" s="860"/>
      <c r="D453" s="860"/>
      <c r="E453" s="860"/>
      <c r="F453" s="860"/>
      <c r="G453" s="868"/>
      <c r="H453" s="860"/>
      <c r="I453" s="860"/>
      <c r="J453" s="860"/>
      <c r="K453" s="860"/>
      <c r="L453" s="860"/>
      <c r="M453" s="860"/>
      <c r="N453" s="860"/>
      <c r="O453" s="860"/>
      <c r="P453" s="860"/>
      <c r="Q453" s="860"/>
      <c r="R453" s="860"/>
      <c r="S453" s="860"/>
      <c r="T453" s="860"/>
      <c r="U453" s="860"/>
      <c r="V453" s="860"/>
      <c r="W453" s="860"/>
      <c r="X453" s="860"/>
      <c r="Y453" s="860"/>
      <c r="Z453" s="860"/>
      <c r="AA453" s="860"/>
      <c r="AB453" s="860"/>
      <c r="AC453" s="860"/>
      <c r="AD453" s="860"/>
    </row>
    <row r="454" spans="1:30" ht="15.75" customHeight="1" x14ac:dyDescent="0.25">
      <c r="A454" s="860"/>
      <c r="B454" s="860"/>
      <c r="C454" s="860"/>
      <c r="D454" s="860"/>
      <c r="E454" s="860"/>
      <c r="F454" s="860"/>
      <c r="G454" s="868"/>
      <c r="H454" s="860"/>
      <c r="I454" s="860"/>
      <c r="J454" s="860"/>
      <c r="K454" s="860"/>
      <c r="L454" s="860"/>
      <c r="M454" s="860"/>
      <c r="N454" s="860"/>
      <c r="O454" s="860"/>
      <c r="P454" s="860"/>
      <c r="Q454" s="860"/>
      <c r="R454" s="860"/>
      <c r="S454" s="860"/>
      <c r="T454" s="860"/>
      <c r="U454" s="860"/>
      <c r="V454" s="860"/>
      <c r="W454" s="860"/>
      <c r="X454" s="860"/>
      <c r="Y454" s="860"/>
      <c r="Z454" s="860"/>
      <c r="AA454" s="860"/>
      <c r="AB454" s="860"/>
      <c r="AC454" s="860"/>
      <c r="AD454" s="860"/>
    </row>
    <row r="455" spans="1:30" ht="15.75" customHeight="1" x14ac:dyDescent="0.25">
      <c r="A455" s="860"/>
      <c r="B455" s="860"/>
      <c r="C455" s="860"/>
      <c r="D455" s="860"/>
      <c r="E455" s="860"/>
      <c r="F455" s="860"/>
      <c r="G455" s="868"/>
      <c r="H455" s="860"/>
      <c r="I455" s="860"/>
      <c r="J455" s="860"/>
      <c r="K455" s="860"/>
      <c r="L455" s="860"/>
      <c r="M455" s="860"/>
      <c r="N455" s="860"/>
      <c r="O455" s="860"/>
      <c r="P455" s="860"/>
      <c r="Q455" s="860"/>
      <c r="R455" s="860"/>
      <c r="S455" s="860"/>
      <c r="T455" s="860"/>
      <c r="U455" s="860"/>
      <c r="V455" s="860"/>
      <c r="W455" s="860"/>
      <c r="X455" s="860"/>
      <c r="Y455" s="860"/>
      <c r="Z455" s="860"/>
      <c r="AA455" s="860"/>
      <c r="AB455" s="860"/>
      <c r="AC455" s="860"/>
      <c r="AD455" s="860"/>
    </row>
    <row r="456" spans="1:30" ht="15.75" customHeight="1" x14ac:dyDescent="0.25">
      <c r="A456" s="860"/>
      <c r="B456" s="860"/>
      <c r="C456" s="860"/>
      <c r="D456" s="860"/>
      <c r="E456" s="860"/>
      <c r="F456" s="860"/>
      <c r="G456" s="868"/>
      <c r="H456" s="860"/>
      <c r="I456" s="860"/>
      <c r="J456" s="860"/>
      <c r="K456" s="860"/>
      <c r="L456" s="860"/>
      <c r="M456" s="860"/>
      <c r="N456" s="860"/>
      <c r="O456" s="860"/>
      <c r="P456" s="860"/>
      <c r="Q456" s="860"/>
      <c r="R456" s="860"/>
      <c r="S456" s="860"/>
      <c r="T456" s="860"/>
      <c r="U456" s="860"/>
      <c r="V456" s="860"/>
      <c r="W456" s="860"/>
      <c r="X456" s="860"/>
      <c r="Y456" s="860"/>
      <c r="Z456" s="860"/>
      <c r="AA456" s="860"/>
      <c r="AB456" s="860"/>
      <c r="AC456" s="860"/>
      <c r="AD456" s="860"/>
    </row>
    <row r="457" spans="1:30" ht="15.75" customHeight="1" x14ac:dyDescent="0.25">
      <c r="A457" s="860"/>
      <c r="B457" s="860"/>
      <c r="C457" s="860"/>
      <c r="D457" s="860"/>
      <c r="E457" s="860"/>
      <c r="F457" s="860"/>
      <c r="G457" s="868"/>
      <c r="H457" s="860"/>
      <c r="I457" s="860"/>
      <c r="J457" s="860"/>
      <c r="K457" s="860"/>
      <c r="L457" s="860"/>
      <c r="M457" s="860"/>
      <c r="N457" s="860"/>
      <c r="O457" s="860"/>
      <c r="P457" s="860"/>
      <c r="Q457" s="860"/>
      <c r="R457" s="860"/>
      <c r="S457" s="860"/>
      <c r="T457" s="860"/>
      <c r="U457" s="860"/>
      <c r="V457" s="860"/>
      <c r="W457" s="860"/>
      <c r="X457" s="860"/>
      <c r="Y457" s="860"/>
      <c r="Z457" s="860"/>
      <c r="AA457" s="860"/>
      <c r="AB457" s="860"/>
      <c r="AC457" s="860"/>
      <c r="AD457" s="860"/>
    </row>
    <row r="458" spans="1:30" ht="15.75" customHeight="1" x14ac:dyDescent="0.25">
      <c r="A458" s="860"/>
      <c r="B458" s="860"/>
      <c r="C458" s="860"/>
      <c r="D458" s="860"/>
      <c r="E458" s="860"/>
      <c r="F458" s="860"/>
      <c r="G458" s="868"/>
      <c r="H458" s="860"/>
      <c r="I458" s="860"/>
      <c r="J458" s="860"/>
      <c r="K458" s="860"/>
      <c r="L458" s="860"/>
      <c r="M458" s="860"/>
      <c r="N458" s="860"/>
      <c r="O458" s="860"/>
      <c r="P458" s="860"/>
      <c r="Q458" s="860"/>
      <c r="R458" s="860"/>
      <c r="S458" s="860"/>
      <c r="T458" s="860"/>
      <c r="U458" s="860"/>
      <c r="V458" s="860"/>
      <c r="W458" s="860"/>
      <c r="X458" s="860"/>
      <c r="Y458" s="860"/>
      <c r="Z458" s="860"/>
      <c r="AA458" s="860"/>
      <c r="AB458" s="860"/>
      <c r="AC458" s="860"/>
      <c r="AD458" s="860"/>
    </row>
    <row r="459" spans="1:30" ht="15.75" customHeight="1" x14ac:dyDescent="0.25">
      <c r="A459" s="860"/>
      <c r="B459" s="860"/>
      <c r="C459" s="860"/>
      <c r="D459" s="860"/>
      <c r="E459" s="860"/>
      <c r="F459" s="860"/>
      <c r="G459" s="868"/>
      <c r="H459" s="860"/>
      <c r="I459" s="860"/>
      <c r="J459" s="860"/>
      <c r="K459" s="860"/>
      <c r="L459" s="860"/>
      <c r="M459" s="860"/>
      <c r="N459" s="860"/>
      <c r="O459" s="860"/>
      <c r="P459" s="860"/>
      <c r="Q459" s="860"/>
      <c r="R459" s="860"/>
      <c r="S459" s="860"/>
      <c r="T459" s="860"/>
      <c r="U459" s="860"/>
      <c r="V459" s="860"/>
      <c r="W459" s="860"/>
      <c r="X459" s="860"/>
      <c r="Y459" s="860"/>
      <c r="Z459" s="860"/>
      <c r="AA459" s="860"/>
      <c r="AB459" s="860"/>
      <c r="AC459" s="860"/>
      <c r="AD459" s="860"/>
    </row>
    <row r="460" spans="1:30" ht="15.75" customHeight="1" x14ac:dyDescent="0.25">
      <c r="A460" s="860"/>
      <c r="B460" s="860"/>
      <c r="C460" s="860"/>
      <c r="D460" s="860"/>
      <c r="E460" s="860"/>
      <c r="F460" s="860"/>
      <c r="G460" s="868"/>
      <c r="H460" s="860"/>
      <c r="I460" s="860"/>
      <c r="J460" s="860"/>
      <c r="K460" s="860"/>
      <c r="L460" s="860"/>
      <c r="M460" s="860"/>
      <c r="N460" s="860"/>
      <c r="O460" s="860"/>
      <c r="P460" s="860"/>
      <c r="Q460" s="860"/>
      <c r="R460" s="860"/>
      <c r="S460" s="860"/>
      <c r="T460" s="860"/>
      <c r="U460" s="860"/>
      <c r="V460" s="860"/>
      <c r="W460" s="860"/>
      <c r="X460" s="860"/>
      <c r="Y460" s="860"/>
      <c r="Z460" s="860"/>
      <c r="AA460" s="860"/>
      <c r="AB460" s="860"/>
      <c r="AC460" s="860"/>
      <c r="AD460" s="860"/>
    </row>
    <row r="461" spans="1:30" ht="15.75" customHeight="1" x14ac:dyDescent="0.25">
      <c r="A461" s="860"/>
      <c r="B461" s="860"/>
      <c r="C461" s="860"/>
      <c r="D461" s="860"/>
      <c r="E461" s="860"/>
      <c r="F461" s="860"/>
      <c r="G461" s="868"/>
      <c r="H461" s="860"/>
      <c r="I461" s="860"/>
      <c r="J461" s="860"/>
      <c r="K461" s="860"/>
      <c r="L461" s="860"/>
      <c r="M461" s="860"/>
      <c r="N461" s="860"/>
      <c r="O461" s="860"/>
      <c r="P461" s="860"/>
      <c r="Q461" s="860"/>
      <c r="R461" s="860"/>
      <c r="S461" s="860"/>
      <c r="T461" s="860"/>
      <c r="U461" s="860"/>
      <c r="V461" s="860"/>
      <c r="W461" s="860"/>
      <c r="X461" s="860"/>
      <c r="Y461" s="860"/>
      <c r="Z461" s="860"/>
      <c r="AA461" s="860"/>
      <c r="AB461" s="860"/>
      <c r="AC461" s="860"/>
      <c r="AD461" s="860"/>
    </row>
    <row r="462" spans="1:30" ht="15.75" customHeight="1" x14ac:dyDescent="0.25">
      <c r="A462" s="860"/>
      <c r="B462" s="860"/>
      <c r="C462" s="860"/>
      <c r="D462" s="860"/>
      <c r="E462" s="860"/>
      <c r="F462" s="860"/>
      <c r="G462" s="868"/>
      <c r="H462" s="860"/>
      <c r="I462" s="860"/>
      <c r="J462" s="860"/>
      <c r="K462" s="860"/>
      <c r="L462" s="860"/>
      <c r="M462" s="860"/>
      <c r="N462" s="860"/>
      <c r="O462" s="860"/>
      <c r="P462" s="860"/>
      <c r="Q462" s="860"/>
      <c r="R462" s="860"/>
      <c r="S462" s="860"/>
      <c r="T462" s="860"/>
      <c r="U462" s="860"/>
      <c r="V462" s="860"/>
      <c r="W462" s="860"/>
      <c r="X462" s="860"/>
      <c r="Y462" s="860"/>
      <c r="Z462" s="860"/>
      <c r="AA462" s="860"/>
      <c r="AB462" s="860"/>
      <c r="AC462" s="860"/>
      <c r="AD462" s="860"/>
    </row>
    <row r="463" spans="1:30" ht="15.75" customHeight="1" x14ac:dyDescent="0.25">
      <c r="A463" s="860"/>
      <c r="B463" s="860"/>
      <c r="C463" s="860"/>
      <c r="D463" s="860"/>
      <c r="E463" s="860"/>
      <c r="F463" s="860"/>
      <c r="G463" s="868"/>
      <c r="H463" s="860"/>
      <c r="I463" s="860"/>
      <c r="J463" s="860"/>
      <c r="K463" s="860"/>
      <c r="L463" s="860"/>
      <c r="M463" s="860"/>
      <c r="N463" s="860"/>
      <c r="O463" s="860"/>
      <c r="P463" s="860"/>
      <c r="Q463" s="860"/>
      <c r="R463" s="860"/>
      <c r="S463" s="860"/>
      <c r="T463" s="860"/>
      <c r="U463" s="860"/>
      <c r="V463" s="860"/>
      <c r="W463" s="860"/>
      <c r="X463" s="860"/>
      <c r="Y463" s="860"/>
      <c r="Z463" s="860"/>
      <c r="AA463" s="860"/>
      <c r="AB463" s="860"/>
      <c r="AC463" s="860"/>
      <c r="AD463" s="860"/>
    </row>
    <row r="464" spans="1:30" ht="15.75" customHeight="1" x14ac:dyDescent="0.25">
      <c r="A464" s="860"/>
      <c r="B464" s="860"/>
      <c r="C464" s="860"/>
      <c r="D464" s="860"/>
      <c r="E464" s="860"/>
      <c r="F464" s="860"/>
      <c r="G464" s="868"/>
      <c r="H464" s="860"/>
      <c r="I464" s="860"/>
      <c r="J464" s="860"/>
      <c r="K464" s="860"/>
      <c r="L464" s="860"/>
      <c r="M464" s="860"/>
      <c r="N464" s="860"/>
      <c r="O464" s="860"/>
      <c r="P464" s="860"/>
      <c r="Q464" s="860"/>
      <c r="R464" s="860"/>
      <c r="S464" s="860"/>
      <c r="T464" s="860"/>
      <c r="U464" s="860"/>
      <c r="V464" s="860"/>
      <c r="W464" s="860"/>
      <c r="X464" s="860"/>
      <c r="Y464" s="860"/>
      <c r="Z464" s="860"/>
      <c r="AA464" s="860"/>
      <c r="AB464" s="860"/>
      <c r="AC464" s="860"/>
      <c r="AD464" s="860"/>
    </row>
    <row r="465" spans="1:30" ht="15.75" customHeight="1" x14ac:dyDescent="0.25">
      <c r="A465" s="860"/>
      <c r="B465" s="860"/>
      <c r="C465" s="860"/>
      <c r="D465" s="860"/>
      <c r="E465" s="860"/>
      <c r="F465" s="860"/>
      <c r="G465" s="868"/>
      <c r="H465" s="860"/>
      <c r="I465" s="860"/>
      <c r="J465" s="860"/>
      <c r="K465" s="860"/>
      <c r="L465" s="860"/>
      <c r="M465" s="860"/>
      <c r="N465" s="860"/>
      <c r="O465" s="860"/>
      <c r="P465" s="860"/>
      <c r="Q465" s="860"/>
      <c r="R465" s="860"/>
      <c r="S465" s="860"/>
      <c r="T465" s="860"/>
      <c r="U465" s="860"/>
      <c r="V465" s="860"/>
      <c r="W465" s="860"/>
      <c r="X465" s="860"/>
      <c r="Y465" s="860"/>
      <c r="Z465" s="860"/>
      <c r="AA465" s="860"/>
      <c r="AB465" s="860"/>
      <c r="AC465" s="860"/>
      <c r="AD465" s="860"/>
    </row>
    <row r="466" spans="1:30" ht="15.75" customHeight="1" x14ac:dyDescent="0.25">
      <c r="A466" s="860"/>
      <c r="B466" s="860"/>
      <c r="C466" s="860"/>
      <c r="D466" s="860"/>
      <c r="E466" s="860"/>
      <c r="F466" s="860"/>
      <c r="G466" s="868"/>
      <c r="H466" s="860"/>
      <c r="I466" s="860"/>
      <c r="J466" s="860"/>
      <c r="K466" s="860"/>
      <c r="L466" s="860"/>
      <c r="M466" s="860"/>
      <c r="N466" s="860"/>
      <c r="O466" s="860"/>
      <c r="P466" s="860"/>
      <c r="Q466" s="860"/>
      <c r="R466" s="860"/>
      <c r="S466" s="860"/>
      <c r="T466" s="860"/>
      <c r="U466" s="860"/>
      <c r="V466" s="860"/>
      <c r="W466" s="860"/>
      <c r="X466" s="860"/>
      <c r="Y466" s="860"/>
      <c r="Z466" s="860"/>
      <c r="AA466" s="860"/>
      <c r="AB466" s="860"/>
      <c r="AC466" s="860"/>
      <c r="AD466" s="860"/>
    </row>
    <row r="467" spans="1:30" ht="15.75" customHeight="1" x14ac:dyDescent="0.25">
      <c r="A467" s="860"/>
      <c r="B467" s="860"/>
      <c r="C467" s="860"/>
      <c r="D467" s="860"/>
      <c r="E467" s="860"/>
      <c r="F467" s="860"/>
      <c r="G467" s="868"/>
      <c r="H467" s="860"/>
      <c r="I467" s="860"/>
      <c r="J467" s="860"/>
      <c r="K467" s="860"/>
      <c r="L467" s="860"/>
      <c r="M467" s="860"/>
      <c r="N467" s="860"/>
      <c r="O467" s="860"/>
      <c r="P467" s="860"/>
      <c r="Q467" s="860"/>
      <c r="R467" s="860"/>
      <c r="S467" s="860"/>
      <c r="T467" s="860"/>
      <c r="U467" s="860"/>
      <c r="V467" s="860"/>
      <c r="W467" s="860"/>
      <c r="X467" s="860"/>
      <c r="Y467" s="860"/>
      <c r="Z467" s="860"/>
      <c r="AA467" s="860"/>
      <c r="AB467" s="860"/>
      <c r="AC467" s="860"/>
      <c r="AD467" s="860"/>
    </row>
    <row r="468" spans="1:30" ht="15.75" customHeight="1" x14ac:dyDescent="0.25">
      <c r="A468" s="860"/>
      <c r="B468" s="860"/>
      <c r="C468" s="860"/>
      <c r="D468" s="860"/>
      <c r="E468" s="860"/>
      <c r="F468" s="860"/>
      <c r="G468" s="868"/>
      <c r="H468" s="860"/>
      <c r="I468" s="860"/>
      <c r="J468" s="860"/>
      <c r="K468" s="860"/>
      <c r="L468" s="860"/>
      <c r="M468" s="860"/>
      <c r="N468" s="860"/>
      <c r="O468" s="860"/>
      <c r="P468" s="860"/>
      <c r="Q468" s="860"/>
      <c r="R468" s="860"/>
      <c r="S468" s="860"/>
      <c r="T468" s="860"/>
      <c r="U468" s="860"/>
      <c r="V468" s="860"/>
      <c r="W468" s="860"/>
      <c r="X468" s="860"/>
      <c r="Y468" s="860"/>
      <c r="Z468" s="860"/>
      <c r="AA468" s="860"/>
      <c r="AB468" s="860"/>
      <c r="AC468" s="860"/>
      <c r="AD468" s="860"/>
    </row>
    <row r="469" spans="1:30" ht="15.75" customHeight="1" x14ac:dyDescent="0.25">
      <c r="A469" s="860"/>
      <c r="B469" s="860"/>
      <c r="C469" s="860"/>
      <c r="D469" s="860"/>
      <c r="E469" s="860"/>
      <c r="F469" s="860"/>
      <c r="G469" s="868"/>
      <c r="H469" s="860"/>
      <c r="I469" s="860"/>
      <c r="J469" s="860"/>
      <c r="K469" s="860"/>
      <c r="L469" s="860"/>
      <c r="M469" s="860"/>
      <c r="N469" s="860"/>
      <c r="O469" s="860"/>
      <c r="P469" s="860"/>
      <c r="Q469" s="860"/>
      <c r="R469" s="860"/>
      <c r="S469" s="860"/>
      <c r="T469" s="860"/>
      <c r="U469" s="860"/>
      <c r="V469" s="860"/>
      <c r="W469" s="860"/>
      <c r="X469" s="860"/>
      <c r="Y469" s="860"/>
      <c r="Z469" s="860"/>
      <c r="AA469" s="860"/>
      <c r="AB469" s="860"/>
      <c r="AC469" s="860"/>
      <c r="AD469" s="860"/>
    </row>
    <row r="470" spans="1:30" ht="15.75" customHeight="1" x14ac:dyDescent="0.25">
      <c r="A470" s="860"/>
      <c r="B470" s="860"/>
      <c r="C470" s="860"/>
      <c r="D470" s="860"/>
      <c r="E470" s="860"/>
      <c r="F470" s="860"/>
      <c r="G470" s="868"/>
      <c r="H470" s="860"/>
      <c r="I470" s="860"/>
      <c r="J470" s="860"/>
      <c r="K470" s="860"/>
      <c r="L470" s="860"/>
      <c r="M470" s="860"/>
      <c r="N470" s="860"/>
      <c r="O470" s="860"/>
      <c r="P470" s="860"/>
      <c r="Q470" s="860"/>
      <c r="R470" s="860"/>
      <c r="S470" s="860"/>
      <c r="T470" s="860"/>
      <c r="U470" s="860"/>
      <c r="V470" s="860"/>
      <c r="W470" s="860"/>
      <c r="X470" s="860"/>
      <c r="Y470" s="860"/>
      <c r="Z470" s="860"/>
      <c r="AA470" s="860"/>
      <c r="AB470" s="860"/>
      <c r="AC470" s="860"/>
      <c r="AD470" s="860"/>
    </row>
    <row r="471" spans="1:30" ht="15.75" customHeight="1" x14ac:dyDescent="0.25">
      <c r="A471" s="860"/>
      <c r="B471" s="860"/>
      <c r="C471" s="860"/>
      <c r="D471" s="860"/>
      <c r="E471" s="860"/>
      <c r="F471" s="860"/>
      <c r="G471" s="868"/>
      <c r="H471" s="860"/>
      <c r="I471" s="860"/>
      <c r="J471" s="860"/>
      <c r="K471" s="860"/>
      <c r="L471" s="860"/>
      <c r="M471" s="860"/>
      <c r="N471" s="860"/>
      <c r="O471" s="860"/>
      <c r="P471" s="860"/>
      <c r="Q471" s="860"/>
      <c r="R471" s="860"/>
      <c r="S471" s="860"/>
      <c r="T471" s="860"/>
      <c r="U471" s="860"/>
      <c r="V471" s="860"/>
      <c r="W471" s="860"/>
      <c r="X471" s="860"/>
      <c r="Y471" s="860"/>
      <c r="Z471" s="860"/>
      <c r="AA471" s="860"/>
      <c r="AB471" s="860"/>
      <c r="AC471" s="860"/>
      <c r="AD471" s="860"/>
    </row>
    <row r="472" spans="1:30" ht="15.75" customHeight="1" x14ac:dyDescent="0.25">
      <c r="A472" s="860"/>
      <c r="B472" s="860"/>
      <c r="C472" s="860"/>
      <c r="D472" s="860"/>
      <c r="E472" s="860"/>
      <c r="F472" s="860"/>
      <c r="G472" s="868"/>
      <c r="H472" s="860"/>
      <c r="I472" s="860"/>
      <c r="J472" s="860"/>
      <c r="K472" s="860"/>
      <c r="L472" s="860"/>
      <c r="M472" s="860"/>
      <c r="N472" s="860"/>
      <c r="O472" s="860"/>
      <c r="P472" s="860"/>
      <c r="Q472" s="860"/>
      <c r="R472" s="860"/>
      <c r="S472" s="860"/>
      <c r="T472" s="860"/>
      <c r="U472" s="860"/>
      <c r="V472" s="860"/>
      <c r="W472" s="860"/>
      <c r="X472" s="860"/>
      <c r="Y472" s="860"/>
      <c r="Z472" s="860"/>
      <c r="AA472" s="860"/>
      <c r="AB472" s="860"/>
      <c r="AC472" s="860"/>
      <c r="AD472" s="860"/>
    </row>
    <row r="473" spans="1:30" ht="15.75" customHeight="1" x14ac:dyDescent="0.25">
      <c r="A473" s="860"/>
      <c r="B473" s="860"/>
      <c r="C473" s="860"/>
      <c r="D473" s="860"/>
      <c r="E473" s="860"/>
      <c r="F473" s="860"/>
      <c r="G473" s="868"/>
      <c r="H473" s="860"/>
      <c r="I473" s="860"/>
      <c r="J473" s="860"/>
      <c r="K473" s="860"/>
      <c r="L473" s="860"/>
      <c r="M473" s="860"/>
      <c r="N473" s="860"/>
      <c r="O473" s="860"/>
      <c r="P473" s="860"/>
      <c r="Q473" s="860"/>
      <c r="R473" s="860"/>
      <c r="S473" s="860"/>
      <c r="T473" s="860"/>
      <c r="U473" s="860"/>
      <c r="V473" s="860"/>
      <c r="W473" s="860"/>
      <c r="X473" s="860"/>
      <c r="Y473" s="860"/>
      <c r="Z473" s="860"/>
      <c r="AA473" s="860"/>
      <c r="AB473" s="860"/>
      <c r="AC473" s="860"/>
      <c r="AD473" s="860"/>
    </row>
    <row r="474" spans="1:30" ht="15.75" customHeight="1" x14ac:dyDescent="0.25">
      <c r="A474" s="860"/>
      <c r="B474" s="860"/>
      <c r="C474" s="860"/>
      <c r="D474" s="860"/>
      <c r="E474" s="860"/>
      <c r="F474" s="860"/>
      <c r="G474" s="868"/>
      <c r="H474" s="860"/>
      <c r="I474" s="860"/>
      <c r="J474" s="860"/>
      <c r="K474" s="860"/>
      <c r="L474" s="860"/>
      <c r="M474" s="860"/>
      <c r="N474" s="860"/>
      <c r="O474" s="860"/>
      <c r="P474" s="860"/>
      <c r="Q474" s="860"/>
      <c r="R474" s="860"/>
      <c r="S474" s="860"/>
      <c r="T474" s="860"/>
      <c r="U474" s="860"/>
      <c r="V474" s="860"/>
      <c r="W474" s="860"/>
      <c r="X474" s="860"/>
      <c r="Y474" s="860"/>
      <c r="Z474" s="860"/>
      <c r="AA474" s="860"/>
      <c r="AB474" s="860"/>
      <c r="AC474" s="860"/>
      <c r="AD474" s="860"/>
    </row>
    <row r="475" spans="1:30" ht="15.75" customHeight="1" x14ac:dyDescent="0.25">
      <c r="A475" s="860"/>
      <c r="B475" s="860"/>
      <c r="C475" s="860"/>
      <c r="D475" s="860"/>
      <c r="E475" s="860"/>
      <c r="F475" s="860"/>
      <c r="G475" s="868"/>
      <c r="H475" s="860"/>
      <c r="I475" s="860"/>
      <c r="J475" s="860"/>
      <c r="K475" s="860"/>
      <c r="L475" s="860"/>
      <c r="M475" s="860"/>
      <c r="N475" s="860"/>
      <c r="O475" s="860"/>
      <c r="P475" s="860"/>
      <c r="Q475" s="860"/>
      <c r="R475" s="860"/>
      <c r="S475" s="860"/>
      <c r="T475" s="860"/>
      <c r="U475" s="860"/>
      <c r="V475" s="860"/>
      <c r="W475" s="860"/>
      <c r="X475" s="860"/>
      <c r="Y475" s="860"/>
      <c r="Z475" s="860"/>
      <c r="AA475" s="860"/>
      <c r="AB475" s="860"/>
      <c r="AC475" s="860"/>
      <c r="AD475" s="860"/>
    </row>
    <row r="476" spans="1:30" ht="15.75" customHeight="1" x14ac:dyDescent="0.25">
      <c r="A476" s="860"/>
      <c r="B476" s="860"/>
      <c r="C476" s="860"/>
      <c r="D476" s="860"/>
      <c r="E476" s="860"/>
      <c r="F476" s="860"/>
      <c r="G476" s="868"/>
      <c r="H476" s="860"/>
      <c r="I476" s="860"/>
      <c r="J476" s="860"/>
      <c r="K476" s="860"/>
      <c r="L476" s="860"/>
      <c r="M476" s="860"/>
      <c r="N476" s="860"/>
      <c r="O476" s="860"/>
      <c r="P476" s="860"/>
      <c r="Q476" s="860"/>
      <c r="R476" s="860"/>
      <c r="S476" s="860"/>
      <c r="T476" s="860"/>
      <c r="U476" s="860"/>
      <c r="V476" s="860"/>
      <c r="W476" s="860"/>
      <c r="X476" s="860"/>
      <c r="Y476" s="860"/>
      <c r="Z476" s="860"/>
      <c r="AA476" s="860"/>
      <c r="AB476" s="860"/>
      <c r="AC476" s="860"/>
      <c r="AD476" s="860"/>
    </row>
    <row r="477" spans="1:30" ht="15.75" customHeight="1" x14ac:dyDescent="0.25">
      <c r="A477" s="860"/>
      <c r="B477" s="860"/>
      <c r="C477" s="860"/>
      <c r="D477" s="860"/>
      <c r="E477" s="860"/>
      <c r="F477" s="860"/>
      <c r="G477" s="868"/>
      <c r="H477" s="860"/>
      <c r="I477" s="860"/>
      <c r="J477" s="860"/>
      <c r="K477" s="860"/>
      <c r="L477" s="860"/>
      <c r="M477" s="860"/>
      <c r="N477" s="860"/>
      <c r="O477" s="860"/>
      <c r="P477" s="860"/>
      <c r="Q477" s="860"/>
      <c r="R477" s="860"/>
      <c r="S477" s="860"/>
      <c r="T477" s="860"/>
      <c r="U477" s="860"/>
      <c r="V477" s="860"/>
      <c r="W477" s="860"/>
      <c r="X477" s="860"/>
      <c r="Y477" s="860"/>
      <c r="Z477" s="860"/>
      <c r="AA477" s="860"/>
      <c r="AB477" s="860"/>
      <c r="AC477" s="860"/>
      <c r="AD477" s="860"/>
    </row>
    <row r="478" spans="1:30" ht="15.75" customHeight="1" x14ac:dyDescent="0.25">
      <c r="A478" s="860"/>
      <c r="B478" s="860"/>
      <c r="C478" s="860"/>
      <c r="D478" s="860"/>
      <c r="E478" s="860"/>
      <c r="F478" s="860"/>
      <c r="G478" s="868"/>
      <c r="H478" s="860"/>
      <c r="I478" s="860"/>
      <c r="J478" s="860"/>
      <c r="K478" s="860"/>
      <c r="L478" s="860"/>
      <c r="M478" s="860"/>
      <c r="N478" s="860"/>
      <c r="O478" s="860"/>
      <c r="P478" s="860"/>
      <c r="Q478" s="860"/>
      <c r="R478" s="860"/>
      <c r="S478" s="860"/>
      <c r="T478" s="860"/>
      <c r="U478" s="860"/>
      <c r="V478" s="860"/>
      <c r="W478" s="860"/>
      <c r="X478" s="860"/>
      <c r="Y478" s="860"/>
      <c r="Z478" s="860"/>
      <c r="AA478" s="860"/>
      <c r="AB478" s="860"/>
      <c r="AC478" s="860"/>
      <c r="AD478" s="860"/>
    </row>
    <row r="479" spans="1:30" ht="15.75" customHeight="1" x14ac:dyDescent="0.25">
      <c r="A479" s="860"/>
      <c r="B479" s="860"/>
      <c r="C479" s="860"/>
      <c r="D479" s="860"/>
      <c r="E479" s="860"/>
      <c r="F479" s="860"/>
      <c r="G479" s="868"/>
      <c r="H479" s="860"/>
      <c r="I479" s="860"/>
      <c r="J479" s="860"/>
      <c r="K479" s="860"/>
      <c r="L479" s="860"/>
      <c r="M479" s="860"/>
      <c r="N479" s="860"/>
      <c r="O479" s="860"/>
      <c r="P479" s="860"/>
      <c r="Q479" s="860"/>
      <c r="R479" s="860"/>
      <c r="S479" s="860"/>
      <c r="T479" s="860"/>
      <c r="U479" s="860"/>
      <c r="V479" s="860"/>
      <c r="W479" s="860"/>
      <c r="X479" s="860"/>
      <c r="Y479" s="860"/>
      <c r="Z479" s="860"/>
      <c r="AA479" s="860"/>
      <c r="AB479" s="860"/>
      <c r="AC479" s="860"/>
      <c r="AD479" s="860"/>
    </row>
    <row r="480" spans="1:30" ht="15.75" customHeight="1" x14ac:dyDescent="0.25">
      <c r="A480" s="860"/>
      <c r="B480" s="860"/>
      <c r="C480" s="860"/>
      <c r="D480" s="860"/>
      <c r="E480" s="860"/>
      <c r="F480" s="860"/>
      <c r="G480" s="868"/>
      <c r="H480" s="860"/>
      <c r="I480" s="860"/>
      <c r="J480" s="860"/>
      <c r="K480" s="860"/>
      <c r="L480" s="860"/>
      <c r="M480" s="860"/>
      <c r="N480" s="860"/>
      <c r="O480" s="860"/>
      <c r="P480" s="860"/>
      <c r="Q480" s="860"/>
      <c r="R480" s="860"/>
      <c r="S480" s="860"/>
      <c r="T480" s="860"/>
      <c r="U480" s="860"/>
      <c r="V480" s="860"/>
      <c r="W480" s="860"/>
      <c r="X480" s="860"/>
      <c r="Y480" s="860"/>
      <c r="Z480" s="860"/>
      <c r="AA480" s="860"/>
      <c r="AB480" s="860"/>
      <c r="AC480" s="860"/>
      <c r="AD480" s="860"/>
    </row>
    <row r="481" spans="1:30" ht="15.75" customHeight="1" x14ac:dyDescent="0.25">
      <c r="A481" s="860"/>
      <c r="B481" s="860"/>
      <c r="C481" s="860"/>
      <c r="D481" s="860"/>
      <c r="E481" s="860"/>
      <c r="F481" s="860"/>
      <c r="G481" s="868"/>
      <c r="H481" s="860"/>
      <c r="I481" s="860"/>
      <c r="J481" s="860"/>
      <c r="K481" s="860"/>
      <c r="L481" s="860"/>
      <c r="M481" s="860"/>
      <c r="N481" s="860"/>
      <c r="O481" s="860"/>
      <c r="P481" s="860"/>
      <c r="Q481" s="860"/>
      <c r="R481" s="860"/>
      <c r="S481" s="860"/>
      <c r="T481" s="860"/>
      <c r="U481" s="860"/>
      <c r="V481" s="860"/>
      <c r="W481" s="860"/>
      <c r="X481" s="860"/>
      <c r="Y481" s="860"/>
      <c r="Z481" s="860"/>
      <c r="AA481" s="860"/>
      <c r="AB481" s="860"/>
      <c r="AC481" s="860"/>
      <c r="AD481" s="860"/>
    </row>
    <row r="482" spans="1:30" ht="15.75" customHeight="1" x14ac:dyDescent="0.25">
      <c r="A482" s="860"/>
      <c r="B482" s="860"/>
      <c r="C482" s="860"/>
      <c r="D482" s="860"/>
      <c r="E482" s="860"/>
      <c r="F482" s="860"/>
      <c r="G482" s="868"/>
      <c r="H482" s="860"/>
      <c r="I482" s="860"/>
      <c r="J482" s="860"/>
      <c r="K482" s="860"/>
      <c r="L482" s="860"/>
      <c r="M482" s="860"/>
      <c r="N482" s="860"/>
      <c r="O482" s="860"/>
      <c r="P482" s="860"/>
      <c r="Q482" s="860"/>
      <c r="R482" s="860"/>
      <c r="S482" s="860"/>
      <c r="T482" s="860"/>
      <c r="U482" s="860"/>
      <c r="V482" s="860"/>
      <c r="W482" s="860"/>
      <c r="X482" s="860"/>
      <c r="Y482" s="860"/>
      <c r="Z482" s="860"/>
      <c r="AA482" s="860"/>
      <c r="AB482" s="860"/>
      <c r="AC482" s="860"/>
      <c r="AD482" s="860"/>
    </row>
    <row r="483" spans="1:30" ht="15.75" customHeight="1" x14ac:dyDescent="0.25">
      <c r="A483" s="860"/>
      <c r="B483" s="860"/>
      <c r="C483" s="860"/>
      <c r="D483" s="860"/>
      <c r="E483" s="860"/>
      <c r="F483" s="860"/>
      <c r="G483" s="868"/>
      <c r="H483" s="860"/>
      <c r="I483" s="860"/>
      <c r="J483" s="860"/>
      <c r="K483" s="860"/>
      <c r="L483" s="860"/>
      <c r="M483" s="860"/>
      <c r="N483" s="860"/>
      <c r="O483" s="860"/>
      <c r="P483" s="860"/>
      <c r="Q483" s="860"/>
      <c r="R483" s="860"/>
      <c r="S483" s="860"/>
      <c r="T483" s="860"/>
      <c r="U483" s="860"/>
      <c r="V483" s="860"/>
      <c r="W483" s="860"/>
      <c r="X483" s="860"/>
      <c r="Y483" s="860"/>
      <c r="Z483" s="860"/>
      <c r="AA483" s="860"/>
      <c r="AB483" s="860"/>
      <c r="AC483" s="860"/>
      <c r="AD483" s="860"/>
    </row>
    <row r="484" spans="1:30" ht="15.75" customHeight="1" x14ac:dyDescent="0.25">
      <c r="A484" s="860"/>
      <c r="B484" s="860"/>
      <c r="C484" s="860"/>
      <c r="D484" s="860"/>
      <c r="E484" s="860"/>
      <c r="F484" s="860"/>
      <c r="G484" s="868"/>
      <c r="H484" s="860"/>
      <c r="I484" s="860"/>
      <c r="J484" s="860"/>
      <c r="K484" s="860"/>
      <c r="L484" s="860"/>
      <c r="M484" s="860"/>
      <c r="N484" s="860"/>
      <c r="O484" s="860"/>
      <c r="P484" s="860"/>
      <c r="Q484" s="860"/>
      <c r="R484" s="860"/>
      <c r="S484" s="860"/>
      <c r="T484" s="860"/>
      <c r="U484" s="860"/>
      <c r="V484" s="860"/>
      <c r="W484" s="860"/>
      <c r="X484" s="860"/>
      <c r="Y484" s="860"/>
      <c r="Z484" s="860"/>
      <c r="AA484" s="860"/>
      <c r="AB484" s="860"/>
      <c r="AC484" s="860"/>
      <c r="AD484" s="860"/>
    </row>
    <row r="485" spans="1:30" ht="15.75" customHeight="1" x14ac:dyDescent="0.25">
      <c r="A485" s="860"/>
      <c r="B485" s="860"/>
      <c r="C485" s="860"/>
      <c r="D485" s="860"/>
      <c r="E485" s="860"/>
      <c r="F485" s="860"/>
      <c r="G485" s="868"/>
      <c r="H485" s="860"/>
      <c r="I485" s="860"/>
      <c r="J485" s="860"/>
      <c r="K485" s="860"/>
      <c r="L485" s="860"/>
      <c r="M485" s="860"/>
      <c r="N485" s="860"/>
      <c r="O485" s="860"/>
      <c r="P485" s="860"/>
      <c r="Q485" s="860"/>
      <c r="R485" s="860"/>
      <c r="S485" s="860"/>
      <c r="T485" s="860"/>
      <c r="U485" s="860"/>
      <c r="V485" s="860"/>
      <c r="W485" s="860"/>
      <c r="X485" s="860"/>
      <c r="Y485" s="860"/>
      <c r="Z485" s="860"/>
      <c r="AA485" s="860"/>
      <c r="AB485" s="860"/>
      <c r="AC485" s="860"/>
      <c r="AD485" s="860"/>
    </row>
    <row r="486" spans="1:30" ht="15.75" customHeight="1" x14ac:dyDescent="0.25">
      <c r="A486" s="860"/>
      <c r="B486" s="860"/>
      <c r="C486" s="860"/>
      <c r="D486" s="860"/>
      <c r="E486" s="860"/>
      <c r="F486" s="860"/>
      <c r="G486" s="868"/>
      <c r="H486" s="860"/>
      <c r="I486" s="860"/>
      <c r="J486" s="860"/>
      <c r="K486" s="860"/>
      <c r="L486" s="860"/>
      <c r="M486" s="860"/>
      <c r="N486" s="860"/>
      <c r="O486" s="860"/>
      <c r="P486" s="860"/>
      <c r="Q486" s="860"/>
      <c r="R486" s="860"/>
      <c r="S486" s="860"/>
      <c r="T486" s="860"/>
      <c r="U486" s="860"/>
      <c r="V486" s="860"/>
      <c r="W486" s="860"/>
      <c r="X486" s="860"/>
      <c r="Y486" s="860"/>
      <c r="Z486" s="860"/>
      <c r="AA486" s="860"/>
      <c r="AB486" s="860"/>
      <c r="AC486" s="860"/>
      <c r="AD486" s="860"/>
    </row>
    <row r="487" spans="1:30" ht="15.75" customHeight="1" x14ac:dyDescent="0.25">
      <c r="A487" s="860"/>
      <c r="B487" s="860"/>
      <c r="C487" s="860"/>
      <c r="D487" s="860"/>
      <c r="E487" s="860"/>
      <c r="F487" s="860"/>
      <c r="G487" s="868"/>
      <c r="H487" s="860"/>
      <c r="I487" s="860"/>
      <c r="J487" s="860"/>
      <c r="K487" s="860"/>
      <c r="L487" s="860"/>
      <c r="M487" s="860"/>
      <c r="N487" s="860"/>
      <c r="O487" s="860"/>
      <c r="P487" s="860"/>
      <c r="Q487" s="860"/>
      <c r="R487" s="860"/>
      <c r="S487" s="860"/>
      <c r="T487" s="860"/>
      <c r="U487" s="860"/>
      <c r="V487" s="860"/>
      <c r="W487" s="860"/>
      <c r="X487" s="860"/>
      <c r="Y487" s="860"/>
      <c r="Z487" s="860"/>
      <c r="AA487" s="860"/>
      <c r="AB487" s="860"/>
      <c r="AC487" s="860"/>
      <c r="AD487" s="860"/>
    </row>
    <row r="488" spans="1:30" ht="15.75" customHeight="1" x14ac:dyDescent="0.25">
      <c r="A488" s="860"/>
      <c r="B488" s="860"/>
      <c r="C488" s="860"/>
      <c r="D488" s="860"/>
      <c r="E488" s="860"/>
      <c r="F488" s="860"/>
      <c r="G488" s="868"/>
      <c r="H488" s="860"/>
      <c r="I488" s="860"/>
      <c r="J488" s="860"/>
      <c r="K488" s="860"/>
      <c r="L488" s="860"/>
      <c r="M488" s="860"/>
      <c r="N488" s="860"/>
      <c r="O488" s="860"/>
      <c r="P488" s="860"/>
      <c r="Q488" s="860"/>
      <c r="R488" s="860"/>
      <c r="S488" s="860"/>
      <c r="T488" s="860"/>
      <c r="U488" s="860"/>
      <c r="V488" s="860"/>
      <c r="W488" s="860"/>
      <c r="X488" s="860"/>
      <c r="Y488" s="860"/>
      <c r="Z488" s="860"/>
      <c r="AA488" s="860"/>
      <c r="AB488" s="860"/>
      <c r="AC488" s="860"/>
      <c r="AD488" s="860"/>
    </row>
    <row r="489" spans="1:30" ht="15.75" customHeight="1" x14ac:dyDescent="0.25">
      <c r="A489" s="860"/>
      <c r="B489" s="860"/>
      <c r="C489" s="860"/>
      <c r="D489" s="860"/>
      <c r="E489" s="860"/>
      <c r="F489" s="860"/>
      <c r="G489" s="868"/>
      <c r="H489" s="860"/>
      <c r="I489" s="860"/>
      <c r="J489" s="860"/>
      <c r="K489" s="860"/>
      <c r="L489" s="860"/>
      <c r="M489" s="860"/>
      <c r="N489" s="860"/>
      <c r="O489" s="860"/>
      <c r="P489" s="860"/>
      <c r="Q489" s="860"/>
      <c r="R489" s="860"/>
      <c r="S489" s="860"/>
      <c r="T489" s="860"/>
      <c r="U489" s="860"/>
      <c r="V489" s="860"/>
      <c r="W489" s="860"/>
      <c r="X489" s="860"/>
      <c r="Y489" s="860"/>
      <c r="Z489" s="860"/>
      <c r="AA489" s="860"/>
      <c r="AB489" s="860"/>
      <c r="AC489" s="860"/>
      <c r="AD489" s="860"/>
    </row>
    <row r="490" spans="1:30" ht="15.75" customHeight="1" x14ac:dyDescent="0.25">
      <c r="A490" s="860"/>
      <c r="B490" s="860"/>
      <c r="C490" s="860"/>
      <c r="D490" s="860"/>
      <c r="E490" s="860"/>
      <c r="F490" s="860"/>
      <c r="G490" s="868"/>
      <c r="H490" s="860"/>
      <c r="I490" s="860"/>
      <c r="J490" s="860"/>
      <c r="K490" s="860"/>
      <c r="L490" s="860"/>
      <c r="M490" s="860"/>
      <c r="N490" s="860"/>
      <c r="O490" s="860"/>
      <c r="P490" s="860"/>
      <c r="Q490" s="860"/>
      <c r="R490" s="860"/>
      <c r="S490" s="860"/>
      <c r="T490" s="860"/>
      <c r="U490" s="860"/>
      <c r="V490" s="860"/>
      <c r="W490" s="860"/>
      <c r="X490" s="860"/>
      <c r="Y490" s="860"/>
      <c r="Z490" s="860"/>
      <c r="AA490" s="860"/>
      <c r="AB490" s="860"/>
      <c r="AC490" s="860"/>
      <c r="AD490" s="860"/>
    </row>
    <row r="491" spans="1:30" ht="15.75" customHeight="1" x14ac:dyDescent="0.25">
      <c r="A491" s="860"/>
      <c r="B491" s="860"/>
      <c r="C491" s="860"/>
      <c r="D491" s="860"/>
      <c r="E491" s="860"/>
      <c r="F491" s="860"/>
      <c r="G491" s="868"/>
      <c r="H491" s="860"/>
      <c r="I491" s="860"/>
      <c r="J491" s="860"/>
      <c r="K491" s="860"/>
      <c r="L491" s="860"/>
      <c r="M491" s="860"/>
      <c r="N491" s="860"/>
      <c r="O491" s="860"/>
      <c r="P491" s="860"/>
      <c r="Q491" s="860"/>
      <c r="R491" s="860"/>
      <c r="S491" s="860"/>
      <c r="T491" s="860"/>
      <c r="U491" s="860"/>
      <c r="V491" s="860"/>
      <c r="W491" s="860"/>
      <c r="X491" s="860"/>
      <c r="Y491" s="860"/>
      <c r="Z491" s="860"/>
      <c r="AA491" s="860"/>
      <c r="AB491" s="860"/>
      <c r="AC491" s="860"/>
      <c r="AD491" s="860"/>
    </row>
    <row r="492" spans="1:30" ht="15.75" customHeight="1" x14ac:dyDescent="0.25">
      <c r="A492" s="860"/>
      <c r="B492" s="860"/>
      <c r="C492" s="860"/>
      <c r="D492" s="860"/>
      <c r="E492" s="860"/>
      <c r="F492" s="860"/>
      <c r="G492" s="868"/>
      <c r="H492" s="860"/>
      <c r="I492" s="860"/>
      <c r="J492" s="860"/>
      <c r="K492" s="860"/>
      <c r="L492" s="860"/>
      <c r="M492" s="860"/>
      <c r="N492" s="860"/>
      <c r="O492" s="860"/>
      <c r="P492" s="860"/>
      <c r="Q492" s="860"/>
      <c r="R492" s="860"/>
      <c r="S492" s="860"/>
      <c r="T492" s="860"/>
      <c r="U492" s="860"/>
      <c r="V492" s="860"/>
      <c r="W492" s="860"/>
      <c r="X492" s="860"/>
      <c r="Y492" s="860"/>
      <c r="Z492" s="860"/>
      <c r="AA492" s="860"/>
      <c r="AB492" s="860"/>
      <c r="AC492" s="860"/>
      <c r="AD492" s="860"/>
    </row>
    <row r="493" spans="1:30" ht="15.75" customHeight="1" x14ac:dyDescent="0.25">
      <c r="A493" s="860"/>
      <c r="B493" s="860"/>
      <c r="C493" s="860"/>
      <c r="D493" s="860"/>
      <c r="E493" s="860"/>
      <c r="F493" s="860"/>
      <c r="G493" s="868"/>
      <c r="H493" s="860"/>
      <c r="I493" s="860"/>
      <c r="J493" s="860"/>
      <c r="K493" s="860"/>
      <c r="L493" s="860"/>
      <c r="M493" s="860"/>
      <c r="N493" s="860"/>
      <c r="O493" s="860"/>
      <c r="P493" s="860"/>
      <c r="Q493" s="860"/>
      <c r="R493" s="860"/>
      <c r="S493" s="860"/>
      <c r="T493" s="860"/>
      <c r="U493" s="860"/>
      <c r="V493" s="860"/>
      <c r="W493" s="860"/>
      <c r="X493" s="860"/>
      <c r="Y493" s="860"/>
      <c r="Z493" s="860"/>
      <c r="AA493" s="860"/>
      <c r="AB493" s="860"/>
      <c r="AC493" s="860"/>
      <c r="AD493" s="860"/>
    </row>
    <row r="494" spans="1:30" ht="15.75" customHeight="1" x14ac:dyDescent="0.25">
      <c r="A494" s="860"/>
      <c r="B494" s="860"/>
      <c r="C494" s="860"/>
      <c r="D494" s="860"/>
      <c r="E494" s="860"/>
      <c r="F494" s="860"/>
      <c r="G494" s="868"/>
      <c r="H494" s="860"/>
      <c r="I494" s="860"/>
      <c r="J494" s="860"/>
      <c r="K494" s="860"/>
      <c r="L494" s="860"/>
      <c r="M494" s="860"/>
      <c r="N494" s="860"/>
      <c r="O494" s="860"/>
      <c r="P494" s="860"/>
      <c r="Q494" s="860"/>
      <c r="R494" s="860"/>
      <c r="S494" s="860"/>
      <c r="T494" s="860"/>
      <c r="U494" s="860"/>
      <c r="V494" s="860"/>
      <c r="W494" s="860"/>
      <c r="X494" s="860"/>
      <c r="Y494" s="860"/>
      <c r="Z494" s="860"/>
      <c r="AA494" s="860"/>
      <c r="AB494" s="860"/>
      <c r="AC494" s="860"/>
      <c r="AD494" s="860"/>
    </row>
    <row r="495" spans="1:30" ht="15.75" customHeight="1" x14ac:dyDescent="0.25">
      <c r="A495" s="860"/>
      <c r="B495" s="860"/>
      <c r="C495" s="860"/>
      <c r="D495" s="860"/>
      <c r="E495" s="860"/>
      <c r="F495" s="860"/>
      <c r="G495" s="868"/>
      <c r="H495" s="860"/>
      <c r="I495" s="860"/>
      <c r="J495" s="860"/>
      <c r="K495" s="860"/>
      <c r="L495" s="860"/>
      <c r="M495" s="860"/>
      <c r="N495" s="860"/>
      <c r="O495" s="860"/>
      <c r="P495" s="860"/>
      <c r="Q495" s="860"/>
      <c r="R495" s="860"/>
      <c r="S495" s="860"/>
      <c r="T495" s="860"/>
      <c r="U495" s="860"/>
      <c r="V495" s="860"/>
      <c r="W495" s="860"/>
      <c r="X495" s="860"/>
      <c r="Y495" s="860"/>
      <c r="Z495" s="860"/>
      <c r="AA495" s="860"/>
      <c r="AB495" s="860"/>
      <c r="AC495" s="860"/>
      <c r="AD495" s="860"/>
    </row>
    <row r="496" spans="1:30" ht="15.75" customHeight="1" x14ac:dyDescent="0.25">
      <c r="A496" s="860"/>
      <c r="B496" s="860"/>
      <c r="C496" s="860"/>
      <c r="D496" s="860"/>
      <c r="E496" s="860"/>
      <c r="F496" s="860"/>
      <c r="G496" s="868"/>
      <c r="H496" s="860"/>
      <c r="I496" s="860"/>
      <c r="J496" s="860"/>
      <c r="K496" s="860"/>
      <c r="L496" s="860"/>
      <c r="M496" s="860"/>
      <c r="N496" s="860"/>
      <c r="O496" s="860"/>
      <c r="P496" s="860"/>
      <c r="Q496" s="860"/>
      <c r="R496" s="860"/>
      <c r="S496" s="860"/>
      <c r="T496" s="860"/>
      <c r="U496" s="860"/>
      <c r="V496" s="860"/>
      <c r="W496" s="860"/>
      <c r="X496" s="860"/>
      <c r="Y496" s="860"/>
      <c r="Z496" s="860"/>
      <c r="AA496" s="860"/>
      <c r="AB496" s="860"/>
      <c r="AC496" s="860"/>
      <c r="AD496" s="860"/>
    </row>
    <row r="497" spans="1:30" ht="15.75" customHeight="1" x14ac:dyDescent="0.25">
      <c r="A497" s="860"/>
      <c r="B497" s="860"/>
      <c r="C497" s="860"/>
      <c r="D497" s="860"/>
      <c r="E497" s="860"/>
      <c r="F497" s="860"/>
      <c r="G497" s="868"/>
      <c r="H497" s="860"/>
      <c r="I497" s="860"/>
      <c r="J497" s="860"/>
      <c r="K497" s="860"/>
      <c r="L497" s="860"/>
      <c r="M497" s="860"/>
      <c r="N497" s="860"/>
      <c r="O497" s="860"/>
      <c r="P497" s="860"/>
      <c r="Q497" s="860"/>
      <c r="R497" s="860"/>
      <c r="S497" s="860"/>
      <c r="T497" s="860"/>
      <c r="U497" s="860"/>
      <c r="V497" s="860"/>
      <c r="W497" s="860"/>
      <c r="X497" s="860"/>
      <c r="Y497" s="860"/>
      <c r="Z497" s="860"/>
      <c r="AA497" s="860"/>
      <c r="AB497" s="860"/>
      <c r="AC497" s="860"/>
      <c r="AD497" s="860"/>
    </row>
    <row r="498" spans="1:30" ht="15.75" customHeight="1" x14ac:dyDescent="0.25">
      <c r="A498" s="860"/>
      <c r="B498" s="860"/>
      <c r="C498" s="860"/>
      <c r="D498" s="860"/>
      <c r="E498" s="860"/>
      <c r="F498" s="860"/>
      <c r="G498" s="868"/>
      <c r="H498" s="860"/>
      <c r="I498" s="860"/>
      <c r="J498" s="860"/>
      <c r="K498" s="860"/>
      <c r="L498" s="860"/>
      <c r="M498" s="860"/>
      <c r="N498" s="860"/>
      <c r="O498" s="860"/>
      <c r="P498" s="860"/>
      <c r="Q498" s="860"/>
      <c r="R498" s="860"/>
      <c r="S498" s="860"/>
      <c r="T498" s="860"/>
      <c r="U498" s="860"/>
      <c r="V498" s="860"/>
      <c r="W498" s="860"/>
      <c r="X498" s="860"/>
      <c r="Y498" s="860"/>
      <c r="Z498" s="860"/>
      <c r="AA498" s="860"/>
      <c r="AB498" s="860"/>
      <c r="AC498" s="860"/>
      <c r="AD498" s="860"/>
    </row>
    <row r="499" spans="1:30" ht="15.75" customHeight="1" x14ac:dyDescent="0.25">
      <c r="A499" s="860"/>
      <c r="B499" s="860"/>
      <c r="C499" s="860"/>
      <c r="D499" s="860"/>
      <c r="E499" s="860"/>
      <c r="F499" s="860"/>
      <c r="G499" s="868"/>
      <c r="H499" s="860"/>
      <c r="I499" s="860"/>
      <c r="J499" s="860"/>
      <c r="K499" s="860"/>
      <c r="L499" s="860"/>
      <c r="M499" s="860"/>
      <c r="N499" s="860"/>
      <c r="O499" s="860"/>
      <c r="P499" s="860"/>
      <c r="Q499" s="860"/>
      <c r="R499" s="860"/>
      <c r="S499" s="860"/>
      <c r="T499" s="860"/>
      <c r="U499" s="860"/>
      <c r="V499" s="860"/>
      <c r="W499" s="860"/>
      <c r="X499" s="860"/>
      <c r="Y499" s="860"/>
      <c r="Z499" s="860"/>
      <c r="AA499" s="860"/>
      <c r="AB499" s="860"/>
      <c r="AC499" s="860"/>
      <c r="AD499" s="860"/>
    </row>
    <row r="500" spans="1:30" ht="15.75" customHeight="1" x14ac:dyDescent="0.25">
      <c r="A500" s="860"/>
      <c r="B500" s="860"/>
      <c r="C500" s="860"/>
      <c r="D500" s="860"/>
      <c r="E500" s="860"/>
      <c r="F500" s="860"/>
      <c r="G500" s="868"/>
      <c r="H500" s="860"/>
      <c r="I500" s="860"/>
      <c r="J500" s="860"/>
      <c r="K500" s="860"/>
      <c r="L500" s="860"/>
      <c r="M500" s="860"/>
      <c r="N500" s="860"/>
      <c r="O500" s="860"/>
      <c r="P500" s="860"/>
      <c r="Q500" s="860"/>
      <c r="R500" s="860"/>
      <c r="S500" s="860"/>
      <c r="T500" s="860"/>
      <c r="U500" s="860"/>
      <c r="V500" s="860"/>
      <c r="W500" s="860"/>
      <c r="X500" s="860"/>
      <c r="Y500" s="860"/>
      <c r="Z500" s="860"/>
      <c r="AA500" s="860"/>
      <c r="AB500" s="860"/>
      <c r="AC500" s="860"/>
      <c r="AD500" s="860"/>
    </row>
    <row r="501" spans="1:30" ht="15.75" customHeight="1" x14ac:dyDescent="0.25">
      <c r="A501" s="860"/>
      <c r="B501" s="860"/>
      <c r="C501" s="860"/>
      <c r="D501" s="860"/>
      <c r="E501" s="860"/>
      <c r="F501" s="860"/>
      <c r="G501" s="868"/>
      <c r="H501" s="860"/>
      <c r="I501" s="860"/>
      <c r="J501" s="860"/>
      <c r="K501" s="860"/>
      <c r="L501" s="860"/>
      <c r="M501" s="860"/>
      <c r="N501" s="860"/>
      <c r="O501" s="860"/>
      <c r="P501" s="860"/>
      <c r="Q501" s="860"/>
      <c r="R501" s="860"/>
      <c r="S501" s="860"/>
      <c r="T501" s="860"/>
      <c r="U501" s="860"/>
      <c r="V501" s="860"/>
      <c r="W501" s="860"/>
      <c r="X501" s="860"/>
      <c r="Y501" s="860"/>
      <c r="Z501" s="860"/>
      <c r="AA501" s="860"/>
      <c r="AB501" s="860"/>
      <c r="AC501" s="860"/>
      <c r="AD501" s="860"/>
    </row>
    <row r="502" spans="1:30" ht="15.75" customHeight="1" x14ac:dyDescent="0.25">
      <c r="A502" s="860"/>
      <c r="B502" s="860"/>
      <c r="C502" s="860"/>
      <c r="D502" s="860"/>
      <c r="E502" s="860"/>
      <c r="F502" s="860"/>
      <c r="G502" s="868"/>
      <c r="H502" s="860"/>
      <c r="I502" s="860"/>
      <c r="J502" s="860"/>
      <c r="K502" s="860"/>
      <c r="L502" s="860"/>
      <c r="M502" s="860"/>
      <c r="N502" s="860"/>
      <c r="O502" s="860"/>
      <c r="P502" s="860"/>
      <c r="Q502" s="860"/>
      <c r="R502" s="860"/>
      <c r="S502" s="860"/>
      <c r="T502" s="860"/>
      <c r="U502" s="860"/>
      <c r="V502" s="860"/>
      <c r="W502" s="860"/>
      <c r="X502" s="860"/>
      <c r="Y502" s="860"/>
      <c r="Z502" s="860"/>
      <c r="AA502" s="860"/>
      <c r="AB502" s="860"/>
      <c r="AC502" s="860"/>
      <c r="AD502" s="860"/>
    </row>
    <row r="503" spans="1:30" ht="15.75" customHeight="1" x14ac:dyDescent="0.25">
      <c r="A503" s="860"/>
      <c r="B503" s="860"/>
      <c r="C503" s="860"/>
      <c r="D503" s="860"/>
      <c r="E503" s="860"/>
      <c r="F503" s="860"/>
      <c r="G503" s="868"/>
      <c r="H503" s="860"/>
      <c r="I503" s="860"/>
      <c r="J503" s="860"/>
      <c r="K503" s="860"/>
      <c r="L503" s="860"/>
      <c r="M503" s="860"/>
      <c r="N503" s="860"/>
      <c r="O503" s="860"/>
      <c r="P503" s="860"/>
      <c r="Q503" s="860"/>
      <c r="R503" s="860"/>
      <c r="S503" s="860"/>
      <c r="T503" s="860"/>
      <c r="U503" s="860"/>
      <c r="V503" s="860"/>
      <c r="W503" s="860"/>
      <c r="X503" s="860"/>
      <c r="Y503" s="860"/>
      <c r="Z503" s="860"/>
      <c r="AA503" s="860"/>
      <c r="AB503" s="860"/>
      <c r="AC503" s="860"/>
      <c r="AD503" s="860"/>
    </row>
    <row r="504" spans="1:30" ht="15.75" customHeight="1" x14ac:dyDescent="0.25">
      <c r="A504" s="860"/>
      <c r="B504" s="860"/>
      <c r="C504" s="860"/>
      <c r="D504" s="860"/>
      <c r="E504" s="860"/>
      <c r="F504" s="860"/>
      <c r="G504" s="868"/>
      <c r="H504" s="860"/>
      <c r="I504" s="860"/>
      <c r="J504" s="860"/>
      <c r="K504" s="860"/>
      <c r="L504" s="860"/>
      <c r="M504" s="860"/>
      <c r="N504" s="860"/>
      <c r="O504" s="860"/>
      <c r="P504" s="860"/>
      <c r="Q504" s="860"/>
      <c r="R504" s="860"/>
      <c r="S504" s="860"/>
      <c r="T504" s="860"/>
      <c r="U504" s="860"/>
      <c r="V504" s="860"/>
      <c r="W504" s="860"/>
      <c r="X504" s="860"/>
      <c r="Y504" s="860"/>
      <c r="Z504" s="860"/>
      <c r="AA504" s="860"/>
      <c r="AB504" s="860"/>
      <c r="AC504" s="860"/>
      <c r="AD504" s="860"/>
    </row>
    <row r="505" spans="1:30" ht="15.75" customHeight="1" x14ac:dyDescent="0.25">
      <c r="A505" s="860"/>
      <c r="B505" s="860"/>
      <c r="C505" s="860"/>
      <c r="D505" s="860"/>
      <c r="E505" s="860"/>
      <c r="F505" s="860"/>
      <c r="G505" s="868"/>
      <c r="H505" s="860"/>
      <c r="I505" s="860"/>
      <c r="J505" s="860"/>
      <c r="K505" s="860"/>
      <c r="L505" s="860"/>
      <c r="M505" s="860"/>
      <c r="N505" s="860"/>
      <c r="O505" s="860"/>
      <c r="P505" s="860"/>
      <c r="Q505" s="860"/>
      <c r="R505" s="860"/>
      <c r="S505" s="860"/>
      <c r="T505" s="860"/>
      <c r="U505" s="860"/>
      <c r="V505" s="860"/>
      <c r="W505" s="860"/>
      <c r="X505" s="860"/>
      <c r="Y505" s="860"/>
      <c r="Z505" s="860"/>
      <c r="AA505" s="860"/>
      <c r="AB505" s="860"/>
      <c r="AC505" s="860"/>
      <c r="AD505" s="860"/>
    </row>
    <row r="506" spans="1:30" ht="15.75" customHeight="1" x14ac:dyDescent="0.25">
      <c r="A506" s="860"/>
      <c r="B506" s="860"/>
      <c r="C506" s="860"/>
      <c r="D506" s="860"/>
      <c r="E506" s="860"/>
      <c r="F506" s="860"/>
      <c r="G506" s="868"/>
      <c r="H506" s="860"/>
      <c r="I506" s="860"/>
      <c r="J506" s="860"/>
      <c r="K506" s="860"/>
      <c r="L506" s="860"/>
      <c r="M506" s="860"/>
      <c r="N506" s="860"/>
      <c r="O506" s="860"/>
      <c r="P506" s="860"/>
      <c r="Q506" s="860"/>
      <c r="R506" s="860"/>
      <c r="S506" s="860"/>
      <c r="T506" s="860"/>
      <c r="U506" s="860"/>
      <c r="V506" s="860"/>
      <c r="W506" s="860"/>
      <c r="X506" s="860"/>
      <c r="Y506" s="860"/>
      <c r="Z506" s="860"/>
      <c r="AA506" s="860"/>
      <c r="AB506" s="860"/>
      <c r="AC506" s="860"/>
      <c r="AD506" s="860"/>
    </row>
    <row r="507" spans="1:30" ht="15.75" customHeight="1" x14ac:dyDescent="0.25">
      <c r="A507" s="860"/>
      <c r="B507" s="860"/>
      <c r="C507" s="860"/>
      <c r="D507" s="860"/>
      <c r="E507" s="860"/>
      <c r="F507" s="860"/>
      <c r="G507" s="868"/>
      <c r="H507" s="860"/>
      <c r="I507" s="860"/>
      <c r="J507" s="860"/>
      <c r="K507" s="860"/>
      <c r="L507" s="860"/>
      <c r="M507" s="860"/>
      <c r="N507" s="860"/>
      <c r="O507" s="860"/>
      <c r="P507" s="860"/>
      <c r="Q507" s="860"/>
      <c r="R507" s="860"/>
      <c r="S507" s="860"/>
      <c r="T507" s="860"/>
      <c r="U507" s="860"/>
      <c r="V507" s="860"/>
      <c r="W507" s="860"/>
      <c r="X507" s="860"/>
      <c r="Y507" s="860"/>
      <c r="Z507" s="860"/>
      <c r="AA507" s="860"/>
      <c r="AB507" s="860"/>
      <c r="AC507" s="860"/>
      <c r="AD507" s="860"/>
    </row>
    <row r="508" spans="1:30" ht="15.75" customHeight="1" x14ac:dyDescent="0.25">
      <c r="A508" s="860"/>
      <c r="B508" s="860"/>
      <c r="C508" s="860"/>
      <c r="D508" s="860"/>
      <c r="E508" s="860"/>
      <c r="F508" s="860"/>
      <c r="G508" s="868"/>
      <c r="H508" s="860"/>
      <c r="I508" s="860"/>
      <c r="J508" s="860"/>
      <c r="K508" s="860"/>
      <c r="L508" s="860"/>
      <c r="M508" s="860"/>
      <c r="N508" s="860"/>
      <c r="O508" s="860"/>
      <c r="P508" s="860"/>
      <c r="Q508" s="860"/>
      <c r="R508" s="860"/>
      <c r="S508" s="860"/>
      <c r="T508" s="860"/>
      <c r="U508" s="860"/>
      <c r="V508" s="860"/>
      <c r="W508" s="860"/>
      <c r="X508" s="860"/>
      <c r="Y508" s="860"/>
      <c r="Z508" s="860"/>
      <c r="AA508" s="860"/>
      <c r="AB508" s="860"/>
      <c r="AC508" s="860"/>
      <c r="AD508" s="860"/>
    </row>
    <row r="509" spans="1:30" ht="15.75" customHeight="1" x14ac:dyDescent="0.25">
      <c r="A509" s="860"/>
      <c r="B509" s="860"/>
      <c r="C509" s="860"/>
      <c r="D509" s="860"/>
      <c r="E509" s="860"/>
      <c r="F509" s="860"/>
      <c r="G509" s="868"/>
      <c r="H509" s="860"/>
      <c r="I509" s="860"/>
      <c r="J509" s="860"/>
      <c r="K509" s="860"/>
      <c r="L509" s="860"/>
      <c r="M509" s="860"/>
      <c r="N509" s="860"/>
      <c r="O509" s="860"/>
      <c r="P509" s="860"/>
      <c r="Q509" s="860"/>
      <c r="R509" s="860"/>
      <c r="S509" s="860"/>
      <c r="T509" s="860"/>
      <c r="U509" s="860"/>
      <c r="V509" s="860"/>
      <c r="W509" s="860"/>
      <c r="X509" s="860"/>
      <c r="Y509" s="860"/>
      <c r="Z509" s="860"/>
      <c r="AA509" s="860"/>
      <c r="AB509" s="860"/>
      <c r="AC509" s="860"/>
      <c r="AD509" s="860"/>
    </row>
    <row r="510" spans="1:30" ht="15.75" customHeight="1" x14ac:dyDescent="0.25">
      <c r="A510" s="860"/>
      <c r="B510" s="860"/>
      <c r="C510" s="860"/>
      <c r="D510" s="860"/>
      <c r="E510" s="860"/>
      <c r="F510" s="860"/>
      <c r="G510" s="868"/>
      <c r="H510" s="860"/>
      <c r="I510" s="860"/>
      <c r="J510" s="860"/>
      <c r="K510" s="860"/>
      <c r="L510" s="860"/>
      <c r="M510" s="860"/>
      <c r="N510" s="860"/>
      <c r="O510" s="860"/>
      <c r="P510" s="860"/>
      <c r="Q510" s="860"/>
      <c r="R510" s="860"/>
      <c r="S510" s="860"/>
      <c r="T510" s="860"/>
      <c r="U510" s="860"/>
      <c r="V510" s="860"/>
      <c r="W510" s="860"/>
      <c r="X510" s="860"/>
      <c r="Y510" s="860"/>
      <c r="Z510" s="860"/>
      <c r="AA510" s="860"/>
      <c r="AB510" s="860"/>
      <c r="AC510" s="860"/>
      <c r="AD510" s="860"/>
    </row>
    <row r="511" spans="1:30" ht="15.75" customHeight="1" x14ac:dyDescent="0.25">
      <c r="A511" s="860"/>
      <c r="B511" s="860"/>
      <c r="C511" s="860"/>
      <c r="D511" s="860"/>
      <c r="E511" s="860"/>
      <c r="F511" s="860"/>
      <c r="G511" s="868"/>
      <c r="H511" s="860"/>
      <c r="I511" s="860"/>
      <c r="J511" s="860"/>
      <c r="K511" s="860"/>
      <c r="L511" s="860"/>
      <c r="M511" s="860"/>
      <c r="N511" s="860"/>
      <c r="O511" s="860"/>
      <c r="P511" s="860"/>
      <c r="Q511" s="860"/>
      <c r="R511" s="860"/>
      <c r="S511" s="860"/>
      <c r="T511" s="860"/>
      <c r="U511" s="860"/>
      <c r="V511" s="860"/>
      <c r="W511" s="860"/>
      <c r="X511" s="860"/>
      <c r="Y511" s="860"/>
      <c r="Z511" s="860"/>
      <c r="AA511" s="860"/>
      <c r="AB511" s="860"/>
      <c r="AC511" s="860"/>
      <c r="AD511" s="860"/>
    </row>
    <row r="512" spans="1:30" ht="15.75" customHeight="1" x14ac:dyDescent="0.25">
      <c r="A512" s="860"/>
      <c r="B512" s="860"/>
      <c r="C512" s="860"/>
      <c r="D512" s="860"/>
      <c r="E512" s="860"/>
      <c r="F512" s="860"/>
      <c r="G512" s="868"/>
      <c r="H512" s="860"/>
      <c r="I512" s="860"/>
      <c r="J512" s="860"/>
      <c r="K512" s="860"/>
      <c r="L512" s="860"/>
      <c r="M512" s="860"/>
      <c r="N512" s="860"/>
      <c r="O512" s="860"/>
      <c r="P512" s="860"/>
      <c r="Q512" s="860"/>
      <c r="R512" s="860"/>
      <c r="S512" s="860"/>
      <c r="T512" s="860"/>
      <c r="U512" s="860"/>
      <c r="V512" s="860"/>
      <c r="W512" s="860"/>
      <c r="X512" s="860"/>
      <c r="Y512" s="860"/>
      <c r="Z512" s="860"/>
      <c r="AA512" s="860"/>
      <c r="AB512" s="860"/>
      <c r="AC512" s="860"/>
      <c r="AD512" s="860"/>
    </row>
    <row r="513" spans="1:30" ht="15.75" customHeight="1" x14ac:dyDescent="0.25">
      <c r="A513" s="860"/>
      <c r="B513" s="860"/>
      <c r="C513" s="860"/>
      <c r="D513" s="860"/>
      <c r="E513" s="860"/>
      <c r="F513" s="860"/>
      <c r="G513" s="868"/>
      <c r="H513" s="860"/>
      <c r="I513" s="860"/>
      <c r="J513" s="860"/>
      <c r="K513" s="860"/>
      <c r="L513" s="860"/>
      <c r="M513" s="860"/>
      <c r="N513" s="860"/>
      <c r="O513" s="860"/>
      <c r="P513" s="860"/>
      <c r="Q513" s="860"/>
      <c r="R513" s="860"/>
      <c r="S513" s="860"/>
      <c r="T513" s="860"/>
      <c r="U513" s="860"/>
      <c r="V513" s="860"/>
      <c r="W513" s="860"/>
      <c r="X513" s="860"/>
      <c r="Y513" s="860"/>
      <c r="Z513" s="860"/>
      <c r="AA513" s="860"/>
      <c r="AB513" s="860"/>
      <c r="AC513" s="860"/>
      <c r="AD513" s="860"/>
    </row>
    <row r="514" spans="1:30" ht="15.75" customHeight="1" x14ac:dyDescent="0.25">
      <c r="A514" s="860"/>
      <c r="B514" s="860"/>
      <c r="C514" s="860"/>
      <c r="D514" s="860"/>
      <c r="E514" s="860"/>
      <c r="F514" s="860"/>
      <c r="G514" s="868"/>
      <c r="H514" s="860"/>
      <c r="I514" s="860"/>
      <c r="J514" s="860"/>
      <c r="K514" s="860"/>
      <c r="L514" s="860"/>
      <c r="M514" s="860"/>
      <c r="N514" s="860"/>
      <c r="O514" s="860"/>
      <c r="P514" s="860"/>
      <c r="Q514" s="860"/>
      <c r="R514" s="860"/>
      <c r="S514" s="860"/>
      <c r="T514" s="860"/>
      <c r="U514" s="860"/>
      <c r="V514" s="860"/>
      <c r="W514" s="860"/>
      <c r="X514" s="860"/>
      <c r="Y514" s="860"/>
      <c r="Z514" s="860"/>
      <c r="AA514" s="860"/>
      <c r="AB514" s="860"/>
      <c r="AC514" s="860"/>
      <c r="AD514" s="860"/>
    </row>
    <row r="515" spans="1:30" ht="15.75" customHeight="1" x14ac:dyDescent="0.25">
      <c r="A515" s="860"/>
      <c r="B515" s="860"/>
      <c r="C515" s="860"/>
      <c r="D515" s="860"/>
      <c r="E515" s="860"/>
      <c r="F515" s="860"/>
      <c r="G515" s="868"/>
      <c r="H515" s="860"/>
      <c r="I515" s="860"/>
      <c r="J515" s="860"/>
      <c r="K515" s="860"/>
      <c r="L515" s="860"/>
      <c r="M515" s="860"/>
      <c r="N515" s="860"/>
      <c r="O515" s="860"/>
      <c r="P515" s="860"/>
      <c r="Q515" s="860"/>
      <c r="R515" s="860"/>
      <c r="S515" s="860"/>
      <c r="T515" s="860"/>
      <c r="U515" s="860"/>
      <c r="V515" s="860"/>
      <c r="W515" s="860"/>
      <c r="X515" s="860"/>
      <c r="Y515" s="860"/>
      <c r="Z515" s="860"/>
      <c r="AA515" s="860"/>
      <c r="AB515" s="860"/>
      <c r="AC515" s="860"/>
      <c r="AD515" s="860"/>
    </row>
    <row r="516" spans="1:30" ht="15.75" customHeight="1" x14ac:dyDescent="0.25">
      <c r="A516" s="860"/>
      <c r="B516" s="860"/>
      <c r="C516" s="860"/>
      <c r="D516" s="860"/>
      <c r="E516" s="860"/>
      <c r="F516" s="860"/>
      <c r="G516" s="868"/>
      <c r="H516" s="860"/>
      <c r="I516" s="860"/>
      <c r="J516" s="860"/>
      <c r="K516" s="860"/>
      <c r="L516" s="860"/>
      <c r="M516" s="860"/>
      <c r="N516" s="860"/>
      <c r="O516" s="860"/>
      <c r="P516" s="860"/>
      <c r="Q516" s="860"/>
      <c r="R516" s="860"/>
      <c r="S516" s="860"/>
      <c r="T516" s="860"/>
      <c r="U516" s="860"/>
      <c r="V516" s="860"/>
      <c r="W516" s="860"/>
      <c r="X516" s="860"/>
      <c r="Y516" s="860"/>
      <c r="Z516" s="860"/>
      <c r="AA516" s="860"/>
      <c r="AB516" s="860"/>
      <c r="AC516" s="860"/>
      <c r="AD516" s="860"/>
    </row>
    <row r="517" spans="1:30" ht="15.75" customHeight="1" x14ac:dyDescent="0.25">
      <c r="A517" s="860"/>
      <c r="B517" s="860"/>
      <c r="C517" s="860"/>
      <c r="D517" s="860"/>
      <c r="E517" s="860"/>
      <c r="F517" s="860"/>
      <c r="G517" s="868"/>
      <c r="H517" s="860"/>
      <c r="I517" s="860"/>
      <c r="J517" s="860"/>
      <c r="K517" s="860"/>
      <c r="L517" s="860"/>
      <c r="M517" s="860"/>
      <c r="N517" s="860"/>
      <c r="O517" s="860"/>
      <c r="P517" s="860"/>
      <c r="Q517" s="860"/>
      <c r="R517" s="860"/>
      <c r="S517" s="860"/>
      <c r="T517" s="860"/>
      <c r="U517" s="860"/>
      <c r="V517" s="860"/>
      <c r="W517" s="860"/>
      <c r="X517" s="860"/>
      <c r="Y517" s="860"/>
      <c r="Z517" s="860"/>
      <c r="AA517" s="860"/>
      <c r="AB517" s="860"/>
      <c r="AC517" s="860"/>
      <c r="AD517" s="860"/>
    </row>
    <row r="518" spans="1:30" ht="15.75" customHeight="1" x14ac:dyDescent="0.25">
      <c r="A518" s="860"/>
      <c r="B518" s="860"/>
      <c r="C518" s="860"/>
      <c r="D518" s="860"/>
      <c r="E518" s="860"/>
      <c r="F518" s="860"/>
      <c r="G518" s="868"/>
      <c r="H518" s="860"/>
      <c r="I518" s="860"/>
      <c r="J518" s="860"/>
      <c r="K518" s="860"/>
      <c r="L518" s="860"/>
      <c r="M518" s="860"/>
      <c r="N518" s="860"/>
      <c r="O518" s="860"/>
      <c r="P518" s="860"/>
      <c r="Q518" s="860"/>
      <c r="R518" s="860"/>
      <c r="S518" s="860"/>
      <c r="T518" s="860"/>
      <c r="U518" s="860"/>
      <c r="V518" s="860"/>
      <c r="W518" s="860"/>
      <c r="X518" s="860"/>
      <c r="Y518" s="860"/>
      <c r="Z518" s="860"/>
      <c r="AA518" s="860"/>
      <c r="AB518" s="860"/>
      <c r="AC518" s="860"/>
      <c r="AD518" s="860"/>
    </row>
    <row r="519" spans="1:30" ht="15.75" customHeight="1" x14ac:dyDescent="0.25">
      <c r="A519" s="860"/>
      <c r="B519" s="860"/>
      <c r="C519" s="860"/>
      <c r="D519" s="860"/>
      <c r="E519" s="860"/>
      <c r="F519" s="860"/>
      <c r="G519" s="868"/>
      <c r="H519" s="860"/>
      <c r="I519" s="860"/>
      <c r="J519" s="860"/>
      <c r="K519" s="860"/>
      <c r="L519" s="860"/>
      <c r="M519" s="860"/>
      <c r="N519" s="860"/>
      <c r="O519" s="860"/>
      <c r="P519" s="860"/>
      <c r="Q519" s="860"/>
      <c r="R519" s="860"/>
      <c r="S519" s="860"/>
      <c r="T519" s="860"/>
      <c r="U519" s="860"/>
      <c r="V519" s="860"/>
      <c r="W519" s="860"/>
      <c r="X519" s="860"/>
      <c r="Y519" s="860"/>
      <c r="Z519" s="860"/>
      <c r="AA519" s="860"/>
      <c r="AB519" s="860"/>
      <c r="AC519" s="860"/>
      <c r="AD519" s="860"/>
    </row>
    <row r="520" spans="1:30" ht="15.75" customHeight="1" x14ac:dyDescent="0.25">
      <c r="A520" s="860"/>
      <c r="B520" s="860"/>
      <c r="C520" s="860"/>
      <c r="D520" s="860"/>
      <c r="E520" s="860"/>
      <c r="F520" s="860"/>
      <c r="G520" s="868"/>
      <c r="H520" s="860"/>
      <c r="I520" s="860"/>
      <c r="J520" s="860"/>
      <c r="K520" s="860"/>
      <c r="L520" s="860"/>
      <c r="M520" s="860"/>
      <c r="N520" s="860"/>
      <c r="O520" s="860"/>
      <c r="P520" s="860"/>
      <c r="Q520" s="860"/>
      <c r="R520" s="860"/>
      <c r="S520" s="860"/>
      <c r="T520" s="860"/>
      <c r="U520" s="860"/>
      <c r="V520" s="860"/>
      <c r="W520" s="860"/>
      <c r="X520" s="860"/>
      <c r="Y520" s="860"/>
      <c r="Z520" s="860"/>
      <c r="AA520" s="860"/>
      <c r="AB520" s="860"/>
      <c r="AC520" s="860"/>
      <c r="AD520" s="860"/>
    </row>
    <row r="521" spans="1:30" ht="15.75" customHeight="1" x14ac:dyDescent="0.25">
      <c r="A521" s="860"/>
      <c r="B521" s="860"/>
      <c r="C521" s="860"/>
      <c r="D521" s="860"/>
      <c r="E521" s="860"/>
      <c r="F521" s="860"/>
      <c r="G521" s="868"/>
      <c r="H521" s="860"/>
      <c r="I521" s="860"/>
      <c r="J521" s="860"/>
      <c r="K521" s="860"/>
      <c r="L521" s="860"/>
      <c r="M521" s="860"/>
      <c r="N521" s="860"/>
      <c r="O521" s="860"/>
      <c r="P521" s="860"/>
      <c r="Q521" s="860"/>
      <c r="R521" s="860"/>
      <c r="S521" s="860"/>
      <c r="T521" s="860"/>
      <c r="U521" s="860"/>
      <c r="V521" s="860"/>
      <c r="W521" s="860"/>
      <c r="X521" s="860"/>
      <c r="Y521" s="860"/>
      <c r="Z521" s="860"/>
      <c r="AA521" s="860"/>
      <c r="AB521" s="860"/>
      <c r="AC521" s="860"/>
      <c r="AD521" s="860"/>
    </row>
    <row r="522" spans="1:30" ht="15.75" customHeight="1" x14ac:dyDescent="0.25">
      <c r="A522" s="860"/>
      <c r="B522" s="860"/>
      <c r="C522" s="860"/>
      <c r="D522" s="860"/>
      <c r="E522" s="860"/>
      <c r="F522" s="860"/>
      <c r="G522" s="868"/>
      <c r="H522" s="860"/>
      <c r="I522" s="860"/>
      <c r="J522" s="860"/>
      <c r="K522" s="860"/>
      <c r="L522" s="860"/>
      <c r="M522" s="860"/>
      <c r="N522" s="860"/>
      <c r="O522" s="860"/>
      <c r="P522" s="860"/>
      <c r="Q522" s="860"/>
      <c r="R522" s="860"/>
      <c r="S522" s="860"/>
      <c r="T522" s="860"/>
      <c r="U522" s="860"/>
      <c r="V522" s="860"/>
      <c r="W522" s="860"/>
      <c r="X522" s="860"/>
      <c r="Y522" s="860"/>
      <c r="Z522" s="860"/>
      <c r="AA522" s="860"/>
      <c r="AB522" s="860"/>
      <c r="AC522" s="860"/>
      <c r="AD522" s="860"/>
    </row>
    <row r="523" spans="1:30" ht="15.75" customHeight="1" x14ac:dyDescent="0.25">
      <c r="A523" s="860"/>
      <c r="B523" s="860"/>
      <c r="C523" s="860"/>
      <c r="D523" s="860"/>
      <c r="E523" s="860"/>
      <c r="F523" s="860"/>
      <c r="G523" s="868"/>
      <c r="H523" s="860"/>
      <c r="I523" s="860"/>
      <c r="J523" s="860"/>
      <c r="K523" s="860"/>
      <c r="L523" s="860"/>
      <c r="M523" s="860"/>
      <c r="N523" s="860"/>
      <c r="O523" s="860"/>
      <c r="P523" s="860"/>
      <c r="Q523" s="860"/>
      <c r="R523" s="860"/>
      <c r="S523" s="860"/>
      <c r="T523" s="860"/>
      <c r="U523" s="860"/>
      <c r="V523" s="860"/>
      <c r="W523" s="860"/>
      <c r="X523" s="860"/>
      <c r="Y523" s="860"/>
      <c r="Z523" s="860"/>
      <c r="AA523" s="860"/>
      <c r="AB523" s="860"/>
      <c r="AC523" s="860"/>
      <c r="AD523" s="860"/>
    </row>
    <row r="524" spans="1:30" ht="15.75" customHeight="1" x14ac:dyDescent="0.25">
      <c r="A524" s="860"/>
      <c r="B524" s="860"/>
      <c r="C524" s="860"/>
      <c r="D524" s="860"/>
      <c r="E524" s="860"/>
      <c r="F524" s="860"/>
      <c r="G524" s="868"/>
      <c r="H524" s="860"/>
      <c r="I524" s="860"/>
      <c r="J524" s="860"/>
      <c r="K524" s="860"/>
      <c r="L524" s="860"/>
      <c r="M524" s="860"/>
      <c r="N524" s="860"/>
      <c r="O524" s="860"/>
      <c r="P524" s="860"/>
      <c r="Q524" s="860"/>
      <c r="R524" s="860"/>
      <c r="S524" s="860"/>
      <c r="T524" s="860"/>
      <c r="U524" s="860"/>
      <c r="V524" s="860"/>
      <c r="W524" s="860"/>
      <c r="X524" s="860"/>
      <c r="Y524" s="860"/>
      <c r="Z524" s="860"/>
      <c r="AA524" s="860"/>
      <c r="AB524" s="860"/>
      <c r="AC524" s="860"/>
      <c r="AD524" s="860"/>
    </row>
    <row r="525" spans="1:30" ht="15.75" customHeight="1" x14ac:dyDescent="0.25">
      <c r="A525" s="860"/>
      <c r="B525" s="860"/>
      <c r="C525" s="860"/>
      <c r="D525" s="860"/>
      <c r="E525" s="860"/>
      <c r="F525" s="860"/>
      <c r="G525" s="868"/>
      <c r="H525" s="860"/>
      <c r="I525" s="860"/>
      <c r="J525" s="860"/>
      <c r="K525" s="860"/>
      <c r="L525" s="860"/>
      <c r="M525" s="860"/>
      <c r="N525" s="860"/>
      <c r="O525" s="860"/>
      <c r="P525" s="860"/>
      <c r="Q525" s="860"/>
      <c r="R525" s="860"/>
      <c r="S525" s="860"/>
      <c r="T525" s="860"/>
      <c r="U525" s="860"/>
      <c r="V525" s="860"/>
      <c r="W525" s="860"/>
      <c r="X525" s="860"/>
      <c r="Y525" s="860"/>
      <c r="Z525" s="860"/>
      <c r="AA525" s="860"/>
      <c r="AB525" s="860"/>
      <c r="AC525" s="860"/>
      <c r="AD525" s="860"/>
    </row>
    <row r="526" spans="1:30" ht="15.75" customHeight="1" x14ac:dyDescent="0.25">
      <c r="A526" s="860"/>
      <c r="B526" s="860"/>
      <c r="C526" s="860"/>
      <c r="D526" s="860"/>
      <c r="E526" s="860"/>
      <c r="F526" s="860"/>
      <c r="G526" s="868"/>
      <c r="H526" s="860"/>
      <c r="I526" s="860"/>
      <c r="J526" s="860"/>
      <c r="K526" s="860"/>
      <c r="L526" s="860"/>
      <c r="M526" s="860"/>
      <c r="N526" s="860"/>
      <c r="O526" s="860"/>
      <c r="P526" s="860"/>
      <c r="Q526" s="860"/>
      <c r="R526" s="860"/>
      <c r="S526" s="860"/>
      <c r="T526" s="860"/>
      <c r="U526" s="860"/>
      <c r="V526" s="860"/>
      <c r="W526" s="860"/>
      <c r="X526" s="860"/>
      <c r="Y526" s="860"/>
      <c r="Z526" s="860"/>
      <c r="AA526" s="860"/>
      <c r="AB526" s="860"/>
      <c r="AC526" s="860"/>
      <c r="AD526" s="860"/>
    </row>
    <row r="527" spans="1:30" ht="15.75" customHeight="1" x14ac:dyDescent="0.25">
      <c r="A527" s="860"/>
      <c r="B527" s="860"/>
      <c r="C527" s="860"/>
      <c r="D527" s="860"/>
      <c r="E527" s="860"/>
      <c r="F527" s="860"/>
      <c r="G527" s="868"/>
      <c r="H527" s="860"/>
      <c r="I527" s="860"/>
      <c r="J527" s="860"/>
      <c r="K527" s="860"/>
      <c r="L527" s="860"/>
      <c r="M527" s="860"/>
      <c r="N527" s="860"/>
      <c r="O527" s="860"/>
      <c r="P527" s="860"/>
      <c r="Q527" s="860"/>
      <c r="R527" s="860"/>
      <c r="S527" s="860"/>
      <c r="T527" s="860"/>
      <c r="U527" s="860"/>
      <c r="V527" s="860"/>
      <c r="W527" s="860"/>
      <c r="X527" s="860"/>
      <c r="Y527" s="860"/>
      <c r="Z527" s="860"/>
      <c r="AA527" s="860"/>
      <c r="AB527" s="860"/>
      <c r="AC527" s="860"/>
      <c r="AD527" s="860"/>
    </row>
    <row r="528" spans="1:30" ht="15.75" customHeight="1" x14ac:dyDescent="0.25">
      <c r="A528" s="860"/>
      <c r="B528" s="860"/>
      <c r="C528" s="860"/>
      <c r="D528" s="860"/>
      <c r="E528" s="860"/>
      <c r="F528" s="860"/>
      <c r="G528" s="868"/>
      <c r="H528" s="860"/>
      <c r="I528" s="860"/>
      <c r="J528" s="860"/>
      <c r="K528" s="860"/>
      <c r="L528" s="860"/>
      <c r="M528" s="860"/>
      <c r="N528" s="860"/>
      <c r="O528" s="860"/>
      <c r="P528" s="860"/>
      <c r="Q528" s="860"/>
      <c r="R528" s="860"/>
      <c r="S528" s="860"/>
      <c r="T528" s="860"/>
      <c r="U528" s="860"/>
      <c r="V528" s="860"/>
      <c r="W528" s="860"/>
      <c r="X528" s="860"/>
      <c r="Y528" s="860"/>
      <c r="Z528" s="860"/>
      <c r="AA528" s="860"/>
      <c r="AB528" s="860"/>
      <c r="AC528" s="860"/>
      <c r="AD528" s="860"/>
    </row>
    <row r="529" spans="1:30" ht="15.75" customHeight="1" x14ac:dyDescent="0.25">
      <c r="A529" s="860"/>
      <c r="B529" s="860"/>
      <c r="C529" s="860"/>
      <c r="D529" s="860"/>
      <c r="E529" s="860"/>
      <c r="F529" s="860"/>
      <c r="G529" s="868"/>
      <c r="H529" s="860"/>
      <c r="I529" s="860"/>
      <c r="J529" s="860"/>
      <c r="K529" s="860"/>
      <c r="L529" s="860"/>
      <c r="M529" s="860"/>
      <c r="N529" s="860"/>
      <c r="O529" s="860"/>
      <c r="P529" s="860"/>
      <c r="Q529" s="860"/>
      <c r="R529" s="860"/>
      <c r="S529" s="860"/>
      <c r="T529" s="860"/>
      <c r="U529" s="860"/>
      <c r="V529" s="860"/>
      <c r="W529" s="860"/>
      <c r="X529" s="860"/>
      <c r="Y529" s="860"/>
      <c r="Z529" s="860"/>
      <c r="AA529" s="860"/>
      <c r="AB529" s="860"/>
      <c r="AC529" s="860"/>
      <c r="AD529" s="860"/>
    </row>
    <row r="530" spans="1:30" ht="15.75" customHeight="1" x14ac:dyDescent="0.25">
      <c r="A530" s="860"/>
      <c r="B530" s="860"/>
      <c r="C530" s="860"/>
      <c r="D530" s="860"/>
      <c r="E530" s="860"/>
      <c r="F530" s="860"/>
      <c r="G530" s="868"/>
      <c r="H530" s="860"/>
      <c r="I530" s="860"/>
      <c r="J530" s="860"/>
      <c r="K530" s="860"/>
      <c r="L530" s="860"/>
      <c r="M530" s="860"/>
      <c r="N530" s="860"/>
      <c r="O530" s="860"/>
      <c r="P530" s="860"/>
      <c r="Q530" s="860"/>
      <c r="R530" s="860"/>
      <c r="S530" s="860"/>
      <c r="T530" s="860"/>
      <c r="U530" s="860"/>
      <c r="V530" s="860"/>
      <c r="W530" s="860"/>
      <c r="X530" s="860"/>
      <c r="Y530" s="860"/>
      <c r="Z530" s="860"/>
      <c r="AA530" s="860"/>
      <c r="AB530" s="860"/>
      <c r="AC530" s="860"/>
      <c r="AD530" s="860"/>
    </row>
    <row r="531" spans="1:30" ht="15.75" customHeight="1" x14ac:dyDescent="0.25">
      <c r="A531" s="860"/>
      <c r="B531" s="860"/>
      <c r="C531" s="860"/>
      <c r="D531" s="860"/>
      <c r="E531" s="860"/>
      <c r="F531" s="860"/>
      <c r="G531" s="868"/>
      <c r="H531" s="860"/>
      <c r="I531" s="860"/>
      <c r="J531" s="860"/>
      <c r="K531" s="860"/>
      <c r="L531" s="860"/>
      <c r="M531" s="860"/>
      <c r="N531" s="860"/>
      <c r="O531" s="860"/>
      <c r="P531" s="860"/>
      <c r="Q531" s="860"/>
      <c r="R531" s="860"/>
      <c r="S531" s="860"/>
      <c r="T531" s="860"/>
      <c r="U531" s="860"/>
      <c r="V531" s="860"/>
      <c r="W531" s="860"/>
      <c r="X531" s="860"/>
      <c r="Y531" s="860"/>
      <c r="Z531" s="860"/>
      <c r="AA531" s="860"/>
      <c r="AB531" s="860"/>
      <c r="AC531" s="860"/>
      <c r="AD531" s="860"/>
    </row>
    <row r="532" spans="1:30" ht="15.75" customHeight="1" x14ac:dyDescent="0.25">
      <c r="A532" s="860"/>
      <c r="B532" s="860"/>
      <c r="C532" s="860"/>
      <c r="D532" s="860"/>
      <c r="E532" s="860"/>
      <c r="F532" s="860"/>
      <c r="G532" s="868"/>
      <c r="H532" s="860"/>
      <c r="I532" s="860"/>
      <c r="J532" s="860"/>
      <c r="K532" s="860"/>
      <c r="L532" s="860"/>
      <c r="M532" s="860"/>
      <c r="N532" s="860"/>
      <c r="O532" s="860"/>
      <c r="P532" s="860"/>
      <c r="Q532" s="860"/>
      <c r="R532" s="860"/>
      <c r="S532" s="860"/>
      <c r="T532" s="860"/>
      <c r="U532" s="860"/>
      <c r="V532" s="860"/>
      <c r="W532" s="860"/>
      <c r="X532" s="860"/>
      <c r="Y532" s="860"/>
      <c r="Z532" s="860"/>
      <c r="AA532" s="860"/>
      <c r="AB532" s="860"/>
      <c r="AC532" s="860"/>
      <c r="AD532" s="860"/>
    </row>
    <row r="533" spans="1:30" ht="15.75" customHeight="1" x14ac:dyDescent="0.25">
      <c r="A533" s="860"/>
      <c r="B533" s="860"/>
      <c r="C533" s="860"/>
      <c r="D533" s="860"/>
      <c r="E533" s="860"/>
      <c r="F533" s="860"/>
      <c r="G533" s="868"/>
      <c r="H533" s="860"/>
      <c r="I533" s="860"/>
      <c r="J533" s="860"/>
      <c r="K533" s="860"/>
      <c r="L533" s="860"/>
      <c r="M533" s="860"/>
      <c r="N533" s="860"/>
      <c r="O533" s="860"/>
      <c r="P533" s="860"/>
      <c r="Q533" s="860"/>
      <c r="R533" s="860"/>
      <c r="S533" s="860"/>
      <c r="T533" s="860"/>
      <c r="U533" s="860"/>
      <c r="V533" s="860"/>
      <c r="W533" s="860"/>
      <c r="X533" s="860"/>
      <c r="Y533" s="860"/>
      <c r="Z533" s="860"/>
      <c r="AA533" s="860"/>
      <c r="AB533" s="860"/>
      <c r="AC533" s="860"/>
      <c r="AD533" s="860"/>
    </row>
    <row r="534" spans="1:30" ht="15.75" customHeight="1" x14ac:dyDescent="0.25">
      <c r="A534" s="860"/>
      <c r="B534" s="860"/>
      <c r="C534" s="860"/>
      <c r="D534" s="860"/>
      <c r="E534" s="860"/>
      <c r="F534" s="860"/>
      <c r="G534" s="868"/>
      <c r="H534" s="860"/>
      <c r="I534" s="860"/>
      <c r="J534" s="860"/>
      <c r="K534" s="860"/>
      <c r="L534" s="860"/>
      <c r="M534" s="860"/>
      <c r="N534" s="860"/>
      <c r="O534" s="860"/>
      <c r="P534" s="860"/>
      <c r="Q534" s="860"/>
      <c r="R534" s="860"/>
      <c r="S534" s="860"/>
      <c r="T534" s="860"/>
      <c r="U534" s="860"/>
      <c r="V534" s="860"/>
      <c r="W534" s="860"/>
      <c r="X534" s="860"/>
      <c r="Y534" s="860"/>
      <c r="Z534" s="860"/>
      <c r="AA534" s="860"/>
      <c r="AB534" s="860"/>
      <c r="AC534" s="860"/>
      <c r="AD534" s="860"/>
    </row>
    <row r="535" spans="1:30" ht="15.75" customHeight="1" x14ac:dyDescent="0.25">
      <c r="A535" s="860"/>
      <c r="B535" s="860"/>
      <c r="C535" s="860"/>
      <c r="D535" s="860"/>
      <c r="E535" s="860"/>
      <c r="F535" s="860"/>
      <c r="G535" s="868"/>
      <c r="H535" s="860"/>
      <c r="I535" s="860"/>
      <c r="J535" s="860"/>
      <c r="K535" s="860"/>
      <c r="L535" s="860"/>
      <c r="M535" s="860"/>
      <c r="N535" s="860"/>
      <c r="O535" s="860"/>
      <c r="P535" s="860"/>
      <c r="Q535" s="860"/>
      <c r="R535" s="860"/>
      <c r="S535" s="860"/>
      <c r="T535" s="860"/>
      <c r="U535" s="860"/>
      <c r="V535" s="860"/>
      <c r="W535" s="860"/>
      <c r="X535" s="860"/>
      <c r="Y535" s="860"/>
      <c r="Z535" s="860"/>
      <c r="AA535" s="860"/>
      <c r="AB535" s="860"/>
      <c r="AC535" s="860"/>
      <c r="AD535" s="860"/>
    </row>
    <row r="536" spans="1:30" ht="15.75" customHeight="1" x14ac:dyDescent="0.25">
      <c r="A536" s="860"/>
      <c r="B536" s="860"/>
      <c r="C536" s="860"/>
      <c r="D536" s="860"/>
      <c r="E536" s="860"/>
      <c r="F536" s="860"/>
      <c r="G536" s="868"/>
      <c r="H536" s="860"/>
      <c r="I536" s="860"/>
      <c r="J536" s="860"/>
      <c r="K536" s="860"/>
      <c r="L536" s="860"/>
      <c r="M536" s="860"/>
      <c r="N536" s="860"/>
      <c r="O536" s="860"/>
      <c r="P536" s="860"/>
      <c r="Q536" s="860"/>
      <c r="R536" s="860"/>
      <c r="S536" s="860"/>
      <c r="T536" s="860"/>
      <c r="U536" s="860"/>
      <c r="V536" s="860"/>
      <c r="W536" s="860"/>
      <c r="X536" s="860"/>
      <c r="Y536" s="860"/>
      <c r="Z536" s="860"/>
      <c r="AA536" s="860"/>
      <c r="AB536" s="860"/>
      <c r="AC536" s="860"/>
      <c r="AD536" s="860"/>
    </row>
    <row r="537" spans="1:30" ht="15.75" customHeight="1" x14ac:dyDescent="0.25">
      <c r="A537" s="860"/>
      <c r="B537" s="860"/>
      <c r="C537" s="860"/>
      <c r="D537" s="860"/>
      <c r="E537" s="860"/>
      <c r="F537" s="860"/>
      <c r="G537" s="868"/>
      <c r="H537" s="860"/>
      <c r="I537" s="860"/>
      <c r="J537" s="860"/>
      <c r="K537" s="860"/>
      <c r="L537" s="860"/>
      <c r="M537" s="860"/>
      <c r="N537" s="860"/>
      <c r="O537" s="860"/>
      <c r="P537" s="860"/>
      <c r="Q537" s="860"/>
      <c r="R537" s="860"/>
      <c r="S537" s="860"/>
      <c r="T537" s="860"/>
      <c r="U537" s="860"/>
      <c r="V537" s="860"/>
      <c r="W537" s="860"/>
      <c r="X537" s="860"/>
      <c r="Y537" s="860"/>
      <c r="Z537" s="860"/>
      <c r="AA537" s="860"/>
      <c r="AB537" s="860"/>
      <c r="AC537" s="860"/>
      <c r="AD537" s="860"/>
    </row>
    <row r="538" spans="1:30" ht="15.75" customHeight="1" x14ac:dyDescent="0.25">
      <c r="A538" s="860"/>
      <c r="B538" s="860"/>
      <c r="C538" s="860"/>
      <c r="D538" s="860"/>
      <c r="E538" s="860"/>
      <c r="F538" s="860"/>
      <c r="G538" s="868"/>
      <c r="H538" s="860"/>
      <c r="I538" s="860"/>
      <c r="J538" s="860"/>
      <c r="K538" s="860"/>
      <c r="L538" s="860"/>
      <c r="M538" s="860"/>
      <c r="N538" s="860"/>
      <c r="O538" s="860"/>
      <c r="P538" s="860"/>
      <c r="Q538" s="860"/>
      <c r="R538" s="860"/>
      <c r="S538" s="860"/>
      <c r="T538" s="860"/>
      <c r="U538" s="860"/>
      <c r="V538" s="860"/>
      <c r="W538" s="860"/>
      <c r="X538" s="860"/>
      <c r="Y538" s="860"/>
      <c r="Z538" s="860"/>
      <c r="AA538" s="860"/>
      <c r="AB538" s="860"/>
      <c r="AC538" s="860"/>
      <c r="AD538" s="860"/>
    </row>
    <row r="539" spans="1:30" ht="15.75" customHeight="1" x14ac:dyDescent="0.25">
      <c r="A539" s="860"/>
      <c r="B539" s="860"/>
      <c r="C539" s="860"/>
      <c r="D539" s="860"/>
      <c r="E539" s="860"/>
      <c r="F539" s="860"/>
      <c r="G539" s="868"/>
      <c r="H539" s="860"/>
      <c r="I539" s="860"/>
      <c r="J539" s="860"/>
      <c r="K539" s="860"/>
      <c r="L539" s="860"/>
      <c r="M539" s="860"/>
      <c r="N539" s="860"/>
      <c r="O539" s="860"/>
      <c r="P539" s="860"/>
      <c r="Q539" s="860"/>
      <c r="R539" s="860"/>
      <c r="S539" s="860"/>
      <c r="T539" s="860"/>
      <c r="U539" s="860"/>
      <c r="V539" s="860"/>
      <c r="W539" s="860"/>
      <c r="X539" s="860"/>
      <c r="Y539" s="860"/>
      <c r="Z539" s="860"/>
      <c r="AA539" s="860"/>
      <c r="AB539" s="860"/>
      <c r="AC539" s="860"/>
      <c r="AD539" s="860"/>
    </row>
    <row r="540" spans="1:30" ht="15.75" customHeight="1" x14ac:dyDescent="0.25">
      <c r="A540" s="860"/>
      <c r="B540" s="860"/>
      <c r="C540" s="860"/>
      <c r="D540" s="860"/>
      <c r="E540" s="860"/>
      <c r="F540" s="860"/>
      <c r="G540" s="868"/>
      <c r="H540" s="860"/>
      <c r="I540" s="860"/>
      <c r="J540" s="860"/>
      <c r="K540" s="860"/>
      <c r="L540" s="860"/>
      <c r="M540" s="860"/>
      <c r="N540" s="860"/>
      <c r="O540" s="860"/>
      <c r="P540" s="860"/>
      <c r="Q540" s="860"/>
      <c r="R540" s="860"/>
      <c r="S540" s="860"/>
      <c r="T540" s="860"/>
      <c r="U540" s="860"/>
      <c r="V540" s="860"/>
      <c r="W540" s="860"/>
      <c r="X540" s="860"/>
      <c r="Y540" s="860"/>
      <c r="Z540" s="860"/>
      <c r="AA540" s="860"/>
      <c r="AB540" s="860"/>
      <c r="AC540" s="860"/>
      <c r="AD540" s="860"/>
    </row>
    <row r="541" spans="1:30" ht="15.75" customHeight="1" x14ac:dyDescent="0.25">
      <c r="A541" s="860"/>
      <c r="B541" s="860"/>
      <c r="C541" s="860"/>
      <c r="D541" s="860"/>
      <c r="E541" s="860"/>
      <c r="F541" s="860"/>
      <c r="G541" s="868"/>
      <c r="H541" s="860"/>
      <c r="I541" s="860"/>
      <c r="J541" s="860"/>
      <c r="K541" s="860"/>
      <c r="L541" s="860"/>
      <c r="M541" s="860"/>
      <c r="N541" s="860"/>
      <c r="O541" s="860"/>
      <c r="P541" s="860"/>
      <c r="Q541" s="860"/>
      <c r="R541" s="860"/>
      <c r="S541" s="860"/>
      <c r="T541" s="860"/>
      <c r="U541" s="860"/>
      <c r="V541" s="860"/>
      <c r="W541" s="860"/>
      <c r="X541" s="860"/>
      <c r="Y541" s="860"/>
      <c r="Z541" s="860"/>
      <c r="AA541" s="860"/>
      <c r="AB541" s="860"/>
      <c r="AC541" s="860"/>
      <c r="AD541" s="860"/>
    </row>
    <row r="542" spans="1:30" ht="15.75" customHeight="1" x14ac:dyDescent="0.25">
      <c r="A542" s="860"/>
      <c r="B542" s="860"/>
      <c r="C542" s="860"/>
      <c r="D542" s="860"/>
      <c r="E542" s="860"/>
      <c r="F542" s="860"/>
      <c r="G542" s="868"/>
      <c r="H542" s="860"/>
      <c r="I542" s="860"/>
      <c r="J542" s="860"/>
      <c r="K542" s="860"/>
      <c r="L542" s="860"/>
      <c r="M542" s="860"/>
      <c r="N542" s="860"/>
      <c r="O542" s="860"/>
      <c r="P542" s="860"/>
      <c r="Q542" s="860"/>
      <c r="R542" s="860"/>
      <c r="S542" s="860"/>
      <c r="T542" s="860"/>
      <c r="U542" s="860"/>
      <c r="V542" s="860"/>
      <c r="W542" s="860"/>
      <c r="X542" s="860"/>
      <c r="Y542" s="860"/>
      <c r="Z542" s="860"/>
      <c r="AA542" s="860"/>
      <c r="AB542" s="860"/>
      <c r="AC542" s="860"/>
      <c r="AD542" s="860"/>
    </row>
    <row r="543" spans="1:30" ht="15.75" customHeight="1" x14ac:dyDescent="0.25">
      <c r="A543" s="860"/>
      <c r="B543" s="860"/>
      <c r="C543" s="860"/>
      <c r="D543" s="860"/>
      <c r="E543" s="860"/>
      <c r="F543" s="860"/>
      <c r="G543" s="868"/>
      <c r="H543" s="860"/>
      <c r="I543" s="860"/>
      <c r="J543" s="860"/>
      <c r="K543" s="860"/>
      <c r="L543" s="860"/>
      <c r="M543" s="860"/>
      <c r="N543" s="860"/>
      <c r="O543" s="860"/>
      <c r="P543" s="860"/>
      <c r="Q543" s="860"/>
      <c r="R543" s="860"/>
      <c r="S543" s="860"/>
      <c r="T543" s="860"/>
      <c r="U543" s="860"/>
      <c r="V543" s="860"/>
      <c r="W543" s="860"/>
      <c r="X543" s="860"/>
      <c r="Y543" s="860"/>
      <c r="Z543" s="860"/>
      <c r="AA543" s="860"/>
      <c r="AB543" s="860"/>
      <c r="AC543" s="860"/>
      <c r="AD543" s="860"/>
    </row>
    <row r="544" spans="1:30" ht="15.75" customHeight="1" x14ac:dyDescent="0.25">
      <c r="A544" s="860"/>
      <c r="B544" s="860"/>
      <c r="C544" s="860"/>
      <c r="D544" s="860"/>
      <c r="E544" s="860"/>
      <c r="F544" s="860"/>
      <c r="G544" s="868"/>
      <c r="H544" s="860"/>
      <c r="I544" s="860"/>
      <c r="J544" s="860"/>
      <c r="K544" s="860"/>
      <c r="L544" s="860"/>
      <c r="M544" s="860"/>
      <c r="N544" s="860"/>
      <c r="O544" s="860"/>
      <c r="P544" s="860"/>
      <c r="Q544" s="860"/>
      <c r="R544" s="860"/>
      <c r="S544" s="860"/>
      <c r="T544" s="860"/>
      <c r="U544" s="860"/>
      <c r="V544" s="860"/>
      <c r="W544" s="860"/>
      <c r="X544" s="860"/>
      <c r="Y544" s="860"/>
      <c r="Z544" s="860"/>
      <c r="AA544" s="860"/>
      <c r="AB544" s="860"/>
      <c r="AC544" s="860"/>
      <c r="AD544" s="860"/>
    </row>
    <row r="545" spans="1:30" ht="15.75" customHeight="1" x14ac:dyDescent="0.25">
      <c r="A545" s="860"/>
      <c r="B545" s="860"/>
      <c r="C545" s="860"/>
      <c r="D545" s="860"/>
      <c r="E545" s="860"/>
      <c r="F545" s="860"/>
      <c r="G545" s="868"/>
      <c r="H545" s="860"/>
      <c r="I545" s="860"/>
      <c r="J545" s="860"/>
      <c r="K545" s="860"/>
      <c r="L545" s="860"/>
      <c r="M545" s="860"/>
      <c r="N545" s="860"/>
      <c r="O545" s="860"/>
      <c r="P545" s="860"/>
      <c r="Q545" s="860"/>
      <c r="R545" s="860"/>
      <c r="S545" s="860"/>
      <c r="T545" s="860"/>
      <c r="U545" s="860"/>
      <c r="V545" s="860"/>
      <c r="W545" s="860"/>
      <c r="X545" s="860"/>
      <c r="Y545" s="860"/>
      <c r="Z545" s="860"/>
      <c r="AA545" s="860"/>
      <c r="AB545" s="860"/>
      <c r="AC545" s="860"/>
      <c r="AD545" s="860"/>
    </row>
    <row r="546" spans="1:30" ht="15.75" customHeight="1" x14ac:dyDescent="0.25">
      <c r="A546" s="860"/>
      <c r="B546" s="860"/>
      <c r="C546" s="860"/>
      <c r="D546" s="860"/>
      <c r="E546" s="860"/>
      <c r="F546" s="860"/>
      <c r="G546" s="868"/>
      <c r="H546" s="860"/>
      <c r="I546" s="860"/>
      <c r="J546" s="860"/>
      <c r="K546" s="860"/>
      <c r="L546" s="860"/>
      <c r="M546" s="860"/>
      <c r="N546" s="860"/>
      <c r="O546" s="860"/>
      <c r="P546" s="860"/>
      <c r="Q546" s="860"/>
      <c r="R546" s="860"/>
      <c r="S546" s="860"/>
      <c r="T546" s="860"/>
      <c r="U546" s="860"/>
      <c r="V546" s="860"/>
      <c r="W546" s="860"/>
      <c r="X546" s="860"/>
      <c r="Y546" s="860"/>
      <c r="Z546" s="860"/>
      <c r="AA546" s="860"/>
      <c r="AB546" s="860"/>
      <c r="AC546" s="860"/>
      <c r="AD546" s="860"/>
    </row>
    <row r="547" spans="1:30" ht="15.75" customHeight="1" x14ac:dyDescent="0.25">
      <c r="A547" s="860"/>
      <c r="B547" s="860"/>
      <c r="C547" s="860"/>
      <c r="D547" s="860"/>
      <c r="E547" s="860"/>
      <c r="F547" s="860"/>
      <c r="G547" s="868"/>
      <c r="H547" s="860"/>
      <c r="I547" s="860"/>
      <c r="J547" s="860"/>
      <c r="K547" s="860"/>
      <c r="L547" s="860"/>
      <c r="M547" s="860"/>
      <c r="N547" s="860"/>
      <c r="O547" s="860"/>
      <c r="P547" s="860"/>
      <c r="Q547" s="860"/>
      <c r="R547" s="860"/>
      <c r="S547" s="860"/>
      <c r="T547" s="860"/>
      <c r="U547" s="860"/>
      <c r="V547" s="860"/>
      <c r="W547" s="860"/>
      <c r="X547" s="860"/>
      <c r="Y547" s="860"/>
      <c r="Z547" s="860"/>
      <c r="AA547" s="860"/>
      <c r="AB547" s="860"/>
      <c r="AC547" s="860"/>
      <c r="AD547" s="860"/>
    </row>
    <row r="548" spans="1:30" ht="15.75" customHeight="1" x14ac:dyDescent="0.25">
      <c r="A548" s="860"/>
      <c r="B548" s="860"/>
      <c r="C548" s="860"/>
      <c r="D548" s="860"/>
      <c r="E548" s="860"/>
      <c r="F548" s="860"/>
      <c r="G548" s="868"/>
      <c r="H548" s="860"/>
      <c r="I548" s="860"/>
      <c r="J548" s="860"/>
      <c r="K548" s="860"/>
      <c r="L548" s="860"/>
      <c r="M548" s="860"/>
      <c r="N548" s="860"/>
      <c r="O548" s="860"/>
      <c r="P548" s="860"/>
      <c r="Q548" s="860"/>
      <c r="R548" s="860"/>
      <c r="S548" s="860"/>
      <c r="T548" s="860"/>
      <c r="U548" s="860"/>
      <c r="V548" s="860"/>
      <c r="W548" s="860"/>
      <c r="X548" s="860"/>
      <c r="Y548" s="860"/>
      <c r="Z548" s="860"/>
      <c r="AA548" s="860"/>
      <c r="AB548" s="860"/>
      <c r="AC548" s="860"/>
      <c r="AD548" s="860"/>
    </row>
    <row r="549" spans="1:30" ht="15.75" customHeight="1" x14ac:dyDescent="0.25">
      <c r="A549" s="860"/>
      <c r="B549" s="860"/>
      <c r="C549" s="860"/>
      <c r="D549" s="860"/>
      <c r="E549" s="860"/>
      <c r="F549" s="860"/>
      <c r="G549" s="868"/>
      <c r="H549" s="860"/>
      <c r="I549" s="860"/>
      <c r="J549" s="860"/>
      <c r="K549" s="860"/>
      <c r="L549" s="860"/>
      <c r="M549" s="860"/>
      <c r="N549" s="860"/>
      <c r="O549" s="860"/>
      <c r="P549" s="860"/>
      <c r="Q549" s="860"/>
      <c r="R549" s="860"/>
      <c r="S549" s="860"/>
      <c r="T549" s="860"/>
      <c r="U549" s="860"/>
      <c r="V549" s="860"/>
      <c r="W549" s="860"/>
      <c r="X549" s="860"/>
      <c r="Y549" s="860"/>
      <c r="Z549" s="860"/>
      <c r="AA549" s="860"/>
      <c r="AB549" s="860"/>
      <c r="AC549" s="860"/>
      <c r="AD549" s="860"/>
    </row>
    <row r="550" spans="1:30" ht="15.75" customHeight="1" x14ac:dyDescent="0.25">
      <c r="A550" s="860"/>
      <c r="B550" s="860"/>
      <c r="C550" s="860"/>
      <c r="D550" s="860"/>
      <c r="E550" s="860"/>
      <c r="F550" s="860"/>
      <c r="G550" s="868"/>
      <c r="H550" s="860"/>
      <c r="I550" s="860"/>
      <c r="J550" s="860"/>
      <c r="K550" s="860"/>
      <c r="L550" s="860"/>
      <c r="M550" s="860"/>
      <c r="N550" s="860"/>
      <c r="O550" s="860"/>
      <c r="P550" s="860"/>
      <c r="Q550" s="860"/>
      <c r="R550" s="860"/>
      <c r="S550" s="860"/>
      <c r="T550" s="860"/>
      <c r="U550" s="860"/>
      <c r="V550" s="860"/>
      <c r="W550" s="860"/>
      <c r="X550" s="860"/>
      <c r="Y550" s="860"/>
      <c r="Z550" s="860"/>
      <c r="AA550" s="860"/>
      <c r="AB550" s="860"/>
      <c r="AC550" s="860"/>
      <c r="AD550" s="860"/>
    </row>
    <row r="551" spans="1:30" ht="15.75" customHeight="1" x14ac:dyDescent="0.25">
      <c r="A551" s="860"/>
      <c r="B551" s="860"/>
      <c r="C551" s="860"/>
      <c r="D551" s="860"/>
      <c r="E551" s="860"/>
      <c r="F551" s="860"/>
      <c r="G551" s="868"/>
      <c r="H551" s="860"/>
      <c r="I551" s="860"/>
      <c r="J551" s="860"/>
      <c r="K551" s="860"/>
      <c r="L551" s="860"/>
      <c r="M551" s="860"/>
      <c r="N551" s="860"/>
      <c r="O551" s="860"/>
      <c r="P551" s="860"/>
      <c r="Q551" s="860"/>
      <c r="R551" s="860"/>
      <c r="S551" s="860"/>
      <c r="T551" s="860"/>
      <c r="U551" s="860"/>
      <c r="V551" s="860"/>
      <c r="W551" s="860"/>
      <c r="X551" s="860"/>
      <c r="Y551" s="860"/>
      <c r="Z551" s="860"/>
      <c r="AA551" s="860"/>
      <c r="AB551" s="860"/>
      <c r="AC551" s="860"/>
      <c r="AD551" s="860"/>
    </row>
    <row r="552" spans="1:30" ht="15.75" customHeight="1" x14ac:dyDescent="0.25">
      <c r="A552" s="860"/>
      <c r="B552" s="860"/>
      <c r="C552" s="860"/>
      <c r="D552" s="860"/>
      <c r="E552" s="860"/>
      <c r="F552" s="860"/>
      <c r="G552" s="868"/>
      <c r="H552" s="860"/>
      <c r="I552" s="860"/>
      <c r="J552" s="860"/>
      <c r="K552" s="860"/>
      <c r="L552" s="860"/>
      <c r="M552" s="860"/>
      <c r="N552" s="860"/>
      <c r="O552" s="860"/>
      <c r="P552" s="860"/>
      <c r="Q552" s="860"/>
      <c r="R552" s="860"/>
      <c r="S552" s="860"/>
      <c r="T552" s="860"/>
      <c r="U552" s="860"/>
      <c r="V552" s="860"/>
      <c r="W552" s="860"/>
      <c r="X552" s="860"/>
      <c r="Y552" s="860"/>
      <c r="Z552" s="860"/>
      <c r="AA552" s="860"/>
      <c r="AB552" s="860"/>
      <c r="AC552" s="860"/>
      <c r="AD552" s="860"/>
    </row>
    <row r="553" spans="1:30" ht="15.75" customHeight="1" x14ac:dyDescent="0.25">
      <c r="A553" s="860"/>
      <c r="B553" s="860"/>
      <c r="C553" s="860"/>
      <c r="D553" s="860"/>
      <c r="E553" s="860"/>
      <c r="F553" s="860"/>
      <c r="G553" s="868"/>
      <c r="H553" s="860"/>
      <c r="I553" s="860"/>
      <c r="J553" s="860"/>
      <c r="K553" s="860"/>
      <c r="L553" s="860"/>
      <c r="M553" s="860"/>
      <c r="N553" s="860"/>
      <c r="O553" s="860"/>
      <c r="P553" s="860"/>
      <c r="Q553" s="860"/>
      <c r="R553" s="860"/>
      <c r="S553" s="860"/>
      <c r="T553" s="860"/>
      <c r="U553" s="860"/>
      <c r="V553" s="860"/>
      <c r="W553" s="860"/>
      <c r="X553" s="860"/>
      <c r="Y553" s="860"/>
      <c r="Z553" s="860"/>
      <c r="AA553" s="860"/>
      <c r="AB553" s="860"/>
      <c r="AC553" s="860"/>
      <c r="AD553" s="860"/>
    </row>
    <row r="554" spans="1:30" ht="15.75" customHeight="1" x14ac:dyDescent="0.25">
      <c r="A554" s="860"/>
      <c r="B554" s="860"/>
      <c r="C554" s="860"/>
      <c r="D554" s="860"/>
      <c r="E554" s="860"/>
      <c r="F554" s="860"/>
      <c r="G554" s="868"/>
      <c r="H554" s="860"/>
      <c r="I554" s="860"/>
      <c r="J554" s="860"/>
      <c r="K554" s="860"/>
      <c r="L554" s="860"/>
      <c r="M554" s="860"/>
      <c r="N554" s="860"/>
      <c r="O554" s="860"/>
      <c r="P554" s="860"/>
      <c r="Q554" s="860"/>
      <c r="R554" s="860"/>
      <c r="S554" s="860"/>
      <c r="T554" s="860"/>
      <c r="U554" s="860"/>
      <c r="V554" s="860"/>
      <c r="W554" s="860"/>
      <c r="X554" s="860"/>
      <c r="Y554" s="860"/>
      <c r="Z554" s="860"/>
      <c r="AA554" s="860"/>
      <c r="AB554" s="860"/>
      <c r="AC554" s="860"/>
      <c r="AD554" s="860"/>
    </row>
    <row r="555" spans="1:30" ht="15.75" customHeight="1" x14ac:dyDescent="0.25">
      <c r="A555" s="860"/>
      <c r="B555" s="860"/>
      <c r="C555" s="860"/>
      <c r="D555" s="860"/>
      <c r="E555" s="860"/>
      <c r="F555" s="860"/>
      <c r="G555" s="868"/>
      <c r="H555" s="860"/>
      <c r="I555" s="860"/>
      <c r="J555" s="860"/>
      <c r="K555" s="860"/>
      <c r="L555" s="860"/>
      <c r="M555" s="860"/>
      <c r="N555" s="860"/>
      <c r="O555" s="860"/>
      <c r="P555" s="860"/>
      <c r="Q555" s="860"/>
      <c r="R555" s="860"/>
      <c r="S555" s="860"/>
      <c r="T555" s="860"/>
      <c r="U555" s="860"/>
      <c r="V555" s="860"/>
      <c r="W555" s="860"/>
      <c r="X555" s="860"/>
      <c r="Y555" s="860"/>
      <c r="Z555" s="860"/>
      <c r="AA555" s="860"/>
      <c r="AB555" s="860"/>
      <c r="AC555" s="860"/>
      <c r="AD555" s="860"/>
    </row>
    <row r="556" spans="1:30" ht="15.75" customHeight="1" x14ac:dyDescent="0.25">
      <c r="A556" s="860"/>
      <c r="B556" s="860"/>
      <c r="C556" s="860"/>
      <c r="D556" s="860"/>
      <c r="E556" s="860"/>
      <c r="F556" s="860"/>
      <c r="G556" s="868"/>
      <c r="H556" s="860"/>
      <c r="I556" s="860"/>
      <c r="J556" s="860"/>
      <c r="K556" s="860"/>
      <c r="L556" s="860"/>
      <c r="M556" s="860"/>
      <c r="N556" s="860"/>
      <c r="O556" s="860"/>
      <c r="P556" s="860"/>
      <c r="Q556" s="860"/>
      <c r="R556" s="860"/>
      <c r="S556" s="860"/>
      <c r="T556" s="860"/>
      <c r="U556" s="860"/>
      <c r="V556" s="860"/>
      <c r="W556" s="860"/>
      <c r="X556" s="860"/>
      <c r="Y556" s="860"/>
      <c r="Z556" s="860"/>
      <c r="AA556" s="860"/>
      <c r="AB556" s="860"/>
      <c r="AC556" s="860"/>
      <c r="AD556" s="860"/>
    </row>
    <row r="557" spans="1:30" ht="15.75" customHeight="1" x14ac:dyDescent="0.25">
      <c r="A557" s="860"/>
      <c r="B557" s="860"/>
      <c r="C557" s="860"/>
      <c r="D557" s="860"/>
      <c r="E557" s="860"/>
      <c r="F557" s="860"/>
      <c r="G557" s="868"/>
      <c r="H557" s="860"/>
      <c r="I557" s="860"/>
      <c r="J557" s="860"/>
      <c r="K557" s="860"/>
      <c r="L557" s="860"/>
      <c r="M557" s="860"/>
      <c r="N557" s="860"/>
      <c r="O557" s="860"/>
      <c r="P557" s="860"/>
      <c r="Q557" s="860"/>
      <c r="R557" s="860"/>
      <c r="S557" s="860"/>
      <c r="T557" s="860"/>
      <c r="U557" s="860"/>
      <c r="V557" s="860"/>
      <c r="W557" s="860"/>
      <c r="X557" s="860"/>
      <c r="Y557" s="860"/>
      <c r="Z557" s="860"/>
      <c r="AA557" s="860"/>
      <c r="AB557" s="860"/>
      <c r="AC557" s="860"/>
      <c r="AD557" s="860"/>
    </row>
    <row r="558" spans="1:30" ht="15.75" customHeight="1" x14ac:dyDescent="0.25">
      <c r="A558" s="860"/>
      <c r="B558" s="860"/>
      <c r="C558" s="860"/>
      <c r="D558" s="860"/>
      <c r="E558" s="860"/>
      <c r="F558" s="860"/>
      <c r="G558" s="868"/>
      <c r="H558" s="860"/>
      <c r="I558" s="860"/>
      <c r="J558" s="860"/>
      <c r="K558" s="860"/>
      <c r="L558" s="860"/>
      <c r="M558" s="860"/>
      <c r="N558" s="860"/>
      <c r="O558" s="860"/>
      <c r="P558" s="860"/>
      <c r="Q558" s="860"/>
      <c r="R558" s="860"/>
      <c r="S558" s="860"/>
      <c r="T558" s="860"/>
      <c r="U558" s="860"/>
      <c r="V558" s="860"/>
      <c r="W558" s="860"/>
      <c r="X558" s="860"/>
      <c r="Y558" s="860"/>
      <c r="Z558" s="860"/>
      <c r="AA558" s="860"/>
      <c r="AB558" s="860"/>
      <c r="AC558" s="860"/>
      <c r="AD558" s="860"/>
    </row>
    <row r="559" spans="1:30" ht="15.75" customHeight="1" x14ac:dyDescent="0.25">
      <c r="A559" s="860"/>
      <c r="B559" s="860"/>
      <c r="C559" s="860"/>
      <c r="D559" s="860"/>
      <c r="E559" s="860"/>
      <c r="F559" s="860"/>
      <c r="G559" s="868"/>
      <c r="H559" s="860"/>
      <c r="I559" s="860"/>
      <c r="J559" s="860"/>
      <c r="K559" s="860"/>
      <c r="L559" s="860"/>
      <c r="M559" s="860"/>
      <c r="N559" s="860"/>
      <c r="O559" s="860"/>
      <c r="P559" s="860"/>
      <c r="Q559" s="860"/>
      <c r="R559" s="860"/>
      <c r="S559" s="860"/>
      <c r="T559" s="860"/>
      <c r="U559" s="860"/>
      <c r="V559" s="860"/>
      <c r="W559" s="860"/>
      <c r="X559" s="860"/>
      <c r="Y559" s="860"/>
      <c r="Z559" s="860"/>
      <c r="AA559" s="860"/>
      <c r="AB559" s="860"/>
      <c r="AC559" s="860"/>
      <c r="AD559" s="860"/>
    </row>
    <row r="560" spans="1:30" ht="15.75" customHeight="1" x14ac:dyDescent="0.25">
      <c r="A560" s="860"/>
      <c r="B560" s="860"/>
      <c r="C560" s="860"/>
      <c r="D560" s="860"/>
      <c r="E560" s="860"/>
      <c r="F560" s="860"/>
      <c r="G560" s="868"/>
      <c r="H560" s="860"/>
      <c r="I560" s="860"/>
      <c r="J560" s="860"/>
      <c r="K560" s="860"/>
      <c r="L560" s="860"/>
      <c r="M560" s="860"/>
      <c r="N560" s="860"/>
      <c r="O560" s="860"/>
      <c r="P560" s="860"/>
      <c r="Q560" s="860"/>
      <c r="R560" s="860"/>
      <c r="S560" s="860"/>
      <c r="T560" s="860"/>
      <c r="U560" s="860"/>
      <c r="V560" s="860"/>
      <c r="W560" s="860"/>
      <c r="X560" s="860"/>
      <c r="Y560" s="860"/>
      <c r="Z560" s="860"/>
      <c r="AA560" s="860"/>
      <c r="AB560" s="860"/>
      <c r="AC560" s="860"/>
      <c r="AD560" s="860"/>
    </row>
    <row r="561" spans="1:30" ht="15.75" customHeight="1" x14ac:dyDescent="0.25">
      <c r="A561" s="860"/>
      <c r="B561" s="860"/>
      <c r="C561" s="860"/>
      <c r="D561" s="860"/>
      <c r="E561" s="860"/>
      <c r="F561" s="860"/>
      <c r="G561" s="868"/>
      <c r="H561" s="860"/>
      <c r="I561" s="860"/>
      <c r="J561" s="860"/>
      <c r="K561" s="860"/>
      <c r="L561" s="860"/>
      <c r="M561" s="860"/>
      <c r="N561" s="860"/>
      <c r="O561" s="860"/>
      <c r="P561" s="860"/>
      <c r="Q561" s="860"/>
      <c r="R561" s="860"/>
      <c r="S561" s="860"/>
      <c r="T561" s="860"/>
      <c r="U561" s="860"/>
      <c r="V561" s="860"/>
      <c r="W561" s="860"/>
      <c r="X561" s="860"/>
      <c r="Y561" s="860"/>
      <c r="Z561" s="860"/>
      <c r="AA561" s="860"/>
      <c r="AB561" s="860"/>
      <c r="AC561" s="860"/>
      <c r="AD561" s="860"/>
    </row>
    <row r="562" spans="1:30" ht="15.75" customHeight="1" x14ac:dyDescent="0.25">
      <c r="A562" s="860"/>
      <c r="B562" s="860"/>
      <c r="C562" s="860"/>
      <c r="D562" s="860"/>
      <c r="E562" s="860"/>
      <c r="F562" s="860"/>
      <c r="G562" s="868"/>
      <c r="H562" s="860"/>
      <c r="I562" s="860"/>
      <c r="J562" s="860"/>
      <c r="K562" s="860"/>
      <c r="L562" s="860"/>
      <c r="M562" s="860"/>
      <c r="N562" s="860"/>
      <c r="O562" s="860"/>
      <c r="P562" s="860"/>
      <c r="Q562" s="860"/>
      <c r="R562" s="860"/>
      <c r="S562" s="860"/>
      <c r="T562" s="860"/>
      <c r="U562" s="860"/>
      <c r="V562" s="860"/>
      <c r="W562" s="860"/>
      <c r="X562" s="860"/>
      <c r="Y562" s="860"/>
      <c r="Z562" s="860"/>
      <c r="AA562" s="860"/>
      <c r="AB562" s="860"/>
      <c r="AC562" s="860"/>
      <c r="AD562" s="860"/>
    </row>
    <row r="563" spans="1:30" ht="15.75" customHeight="1" x14ac:dyDescent="0.25">
      <c r="A563" s="860"/>
      <c r="B563" s="860"/>
      <c r="C563" s="860"/>
      <c r="D563" s="860"/>
      <c r="E563" s="860"/>
      <c r="F563" s="860"/>
      <c r="G563" s="868"/>
      <c r="H563" s="860"/>
      <c r="I563" s="860"/>
      <c r="J563" s="860"/>
      <c r="K563" s="860"/>
      <c r="L563" s="860"/>
      <c r="M563" s="860"/>
      <c r="N563" s="860"/>
      <c r="O563" s="860"/>
      <c r="P563" s="860"/>
      <c r="Q563" s="860"/>
      <c r="R563" s="860"/>
      <c r="S563" s="860"/>
      <c r="T563" s="860"/>
      <c r="U563" s="860"/>
      <c r="V563" s="860"/>
      <c r="W563" s="860"/>
      <c r="X563" s="860"/>
      <c r="Y563" s="860"/>
      <c r="Z563" s="860"/>
      <c r="AA563" s="860"/>
      <c r="AB563" s="860"/>
      <c r="AC563" s="860"/>
      <c r="AD563" s="860"/>
    </row>
    <row r="564" spans="1:30" ht="15.75" customHeight="1" x14ac:dyDescent="0.25">
      <c r="A564" s="860"/>
      <c r="B564" s="860"/>
      <c r="C564" s="860"/>
      <c r="D564" s="860"/>
      <c r="E564" s="860"/>
      <c r="F564" s="860"/>
      <c r="G564" s="868"/>
      <c r="H564" s="860"/>
      <c r="I564" s="860"/>
      <c r="J564" s="860"/>
      <c r="K564" s="860"/>
      <c r="L564" s="860"/>
      <c r="M564" s="860"/>
      <c r="N564" s="860"/>
      <c r="O564" s="860"/>
      <c r="P564" s="860"/>
      <c r="Q564" s="860"/>
      <c r="R564" s="860"/>
      <c r="S564" s="860"/>
      <c r="T564" s="860"/>
      <c r="U564" s="860"/>
      <c r="V564" s="860"/>
      <c r="W564" s="860"/>
      <c r="X564" s="860"/>
      <c r="Y564" s="860"/>
      <c r="Z564" s="860"/>
      <c r="AA564" s="860"/>
      <c r="AB564" s="860"/>
      <c r="AC564" s="860"/>
      <c r="AD564" s="860"/>
    </row>
    <row r="565" spans="1:30" ht="15.75" customHeight="1" x14ac:dyDescent="0.25">
      <c r="A565" s="860"/>
      <c r="B565" s="860"/>
      <c r="C565" s="860"/>
      <c r="D565" s="860"/>
      <c r="E565" s="860"/>
      <c r="F565" s="860"/>
      <c r="G565" s="868"/>
      <c r="H565" s="860"/>
      <c r="I565" s="860"/>
      <c r="J565" s="860"/>
      <c r="K565" s="860"/>
      <c r="L565" s="860"/>
      <c r="M565" s="860"/>
      <c r="N565" s="860"/>
      <c r="O565" s="860"/>
      <c r="P565" s="860"/>
      <c r="Q565" s="860"/>
      <c r="R565" s="860"/>
      <c r="S565" s="860"/>
      <c r="T565" s="860"/>
      <c r="U565" s="860"/>
      <c r="V565" s="860"/>
      <c r="W565" s="860"/>
      <c r="X565" s="860"/>
      <c r="Y565" s="860"/>
      <c r="Z565" s="860"/>
      <c r="AA565" s="860"/>
      <c r="AB565" s="860"/>
      <c r="AC565" s="860"/>
      <c r="AD565" s="860"/>
    </row>
    <row r="566" spans="1:30" ht="15.75" customHeight="1" x14ac:dyDescent="0.25">
      <c r="A566" s="860"/>
      <c r="B566" s="860"/>
      <c r="C566" s="860"/>
      <c r="D566" s="860"/>
      <c r="E566" s="860"/>
      <c r="F566" s="860"/>
      <c r="G566" s="868"/>
      <c r="H566" s="860"/>
      <c r="I566" s="860"/>
      <c r="J566" s="860"/>
      <c r="K566" s="860"/>
      <c r="L566" s="860"/>
      <c r="M566" s="860"/>
      <c r="N566" s="860"/>
      <c r="O566" s="860"/>
      <c r="P566" s="860"/>
      <c r="Q566" s="860"/>
      <c r="R566" s="860"/>
      <c r="S566" s="860"/>
      <c r="T566" s="860"/>
      <c r="U566" s="860"/>
      <c r="V566" s="860"/>
      <c r="W566" s="860"/>
      <c r="X566" s="860"/>
      <c r="Y566" s="860"/>
      <c r="Z566" s="860"/>
      <c r="AA566" s="860"/>
      <c r="AB566" s="860"/>
      <c r="AC566" s="860"/>
      <c r="AD566" s="860"/>
    </row>
    <row r="567" spans="1:30" ht="15.75" customHeight="1" x14ac:dyDescent="0.25">
      <c r="A567" s="860"/>
      <c r="B567" s="860"/>
      <c r="C567" s="860"/>
      <c r="D567" s="860"/>
      <c r="E567" s="860"/>
      <c r="F567" s="860"/>
      <c r="G567" s="868"/>
      <c r="H567" s="860"/>
      <c r="I567" s="860"/>
      <c r="J567" s="860"/>
      <c r="K567" s="860"/>
      <c r="L567" s="860"/>
      <c r="M567" s="860"/>
      <c r="N567" s="860"/>
      <c r="O567" s="860"/>
      <c r="P567" s="860"/>
      <c r="Q567" s="860"/>
      <c r="R567" s="860"/>
      <c r="S567" s="860"/>
      <c r="T567" s="860"/>
      <c r="U567" s="860"/>
      <c r="V567" s="860"/>
      <c r="W567" s="860"/>
      <c r="X567" s="860"/>
      <c r="Y567" s="860"/>
      <c r="Z567" s="860"/>
      <c r="AA567" s="860"/>
      <c r="AB567" s="860"/>
      <c r="AC567" s="860"/>
      <c r="AD567" s="860"/>
    </row>
    <row r="568" spans="1:30" ht="15.75" customHeight="1" x14ac:dyDescent="0.25">
      <c r="A568" s="860"/>
      <c r="B568" s="860"/>
      <c r="C568" s="860"/>
      <c r="D568" s="860"/>
      <c r="E568" s="860"/>
      <c r="F568" s="860"/>
      <c r="G568" s="868"/>
      <c r="H568" s="860"/>
      <c r="I568" s="860"/>
      <c r="J568" s="860"/>
      <c r="K568" s="860"/>
      <c r="L568" s="860"/>
      <c r="M568" s="860"/>
      <c r="N568" s="860"/>
      <c r="O568" s="860"/>
      <c r="P568" s="860"/>
      <c r="Q568" s="860"/>
      <c r="R568" s="860"/>
      <c r="S568" s="860"/>
      <c r="T568" s="860"/>
      <c r="U568" s="860"/>
      <c r="V568" s="860"/>
      <c r="W568" s="860"/>
      <c r="X568" s="860"/>
      <c r="Y568" s="860"/>
      <c r="Z568" s="860"/>
      <c r="AA568" s="860"/>
      <c r="AB568" s="860"/>
      <c r="AC568" s="860"/>
      <c r="AD568" s="860"/>
    </row>
    <row r="569" spans="1:30" ht="15.75" customHeight="1" x14ac:dyDescent="0.25">
      <c r="A569" s="860"/>
      <c r="B569" s="860"/>
      <c r="C569" s="860"/>
      <c r="D569" s="860"/>
      <c r="E569" s="860"/>
      <c r="F569" s="860"/>
      <c r="G569" s="868"/>
      <c r="H569" s="860"/>
      <c r="I569" s="860"/>
      <c r="J569" s="860"/>
      <c r="K569" s="860"/>
      <c r="L569" s="860"/>
      <c r="M569" s="860"/>
      <c r="N569" s="860"/>
      <c r="O569" s="860"/>
      <c r="P569" s="860"/>
      <c r="Q569" s="860"/>
      <c r="R569" s="860"/>
      <c r="S569" s="860"/>
      <c r="T569" s="860"/>
      <c r="U569" s="860"/>
      <c r="V569" s="860"/>
      <c r="W569" s="860"/>
      <c r="X569" s="860"/>
      <c r="Y569" s="860"/>
      <c r="Z569" s="860"/>
      <c r="AA569" s="860"/>
      <c r="AB569" s="860"/>
      <c r="AC569" s="860"/>
      <c r="AD569" s="860"/>
    </row>
    <row r="570" spans="1:30" ht="15.75" customHeight="1" x14ac:dyDescent="0.25">
      <c r="A570" s="860"/>
      <c r="B570" s="860"/>
      <c r="C570" s="860"/>
      <c r="D570" s="860"/>
      <c r="E570" s="860"/>
      <c r="F570" s="860"/>
      <c r="G570" s="868"/>
      <c r="H570" s="860"/>
      <c r="I570" s="860"/>
      <c r="J570" s="860"/>
      <c r="K570" s="860"/>
      <c r="L570" s="860"/>
      <c r="M570" s="860"/>
      <c r="N570" s="860"/>
      <c r="O570" s="860"/>
      <c r="P570" s="860"/>
      <c r="Q570" s="860"/>
      <c r="R570" s="860"/>
      <c r="S570" s="860"/>
      <c r="T570" s="860"/>
      <c r="U570" s="860"/>
      <c r="V570" s="860"/>
      <c r="W570" s="860"/>
      <c r="X570" s="860"/>
      <c r="Y570" s="860"/>
      <c r="Z570" s="860"/>
      <c r="AA570" s="860"/>
      <c r="AB570" s="860"/>
      <c r="AC570" s="860"/>
      <c r="AD570" s="860"/>
    </row>
    <row r="571" spans="1:30" ht="15.75" customHeight="1" x14ac:dyDescent="0.25">
      <c r="A571" s="860"/>
      <c r="B571" s="860"/>
      <c r="C571" s="860"/>
      <c r="D571" s="860"/>
      <c r="E571" s="860"/>
      <c r="F571" s="860"/>
      <c r="G571" s="868"/>
      <c r="H571" s="860"/>
      <c r="I571" s="860"/>
      <c r="J571" s="860"/>
      <c r="K571" s="860"/>
      <c r="L571" s="860"/>
      <c r="M571" s="860"/>
      <c r="N571" s="860"/>
      <c r="O571" s="860"/>
      <c r="P571" s="860"/>
      <c r="Q571" s="860"/>
      <c r="R571" s="860"/>
      <c r="S571" s="860"/>
      <c r="T571" s="860"/>
      <c r="U571" s="860"/>
      <c r="V571" s="860"/>
      <c r="W571" s="860"/>
      <c r="X571" s="860"/>
      <c r="Y571" s="860"/>
      <c r="Z571" s="860"/>
      <c r="AA571" s="860"/>
      <c r="AB571" s="860"/>
      <c r="AC571" s="860"/>
      <c r="AD571" s="860"/>
    </row>
    <row r="572" spans="1:30" ht="15.75" customHeight="1" x14ac:dyDescent="0.25">
      <c r="A572" s="860"/>
      <c r="B572" s="860"/>
      <c r="C572" s="860"/>
      <c r="D572" s="860"/>
      <c r="E572" s="860"/>
      <c r="F572" s="860"/>
      <c r="G572" s="868"/>
      <c r="H572" s="860"/>
      <c r="I572" s="860"/>
      <c r="J572" s="860"/>
      <c r="K572" s="860"/>
      <c r="L572" s="860"/>
      <c r="M572" s="860"/>
      <c r="N572" s="860"/>
      <c r="O572" s="860"/>
      <c r="P572" s="860"/>
      <c r="Q572" s="860"/>
      <c r="R572" s="860"/>
      <c r="S572" s="860"/>
      <c r="T572" s="860"/>
      <c r="U572" s="860"/>
      <c r="V572" s="860"/>
      <c r="W572" s="860"/>
      <c r="X572" s="860"/>
      <c r="Y572" s="860"/>
      <c r="Z572" s="860"/>
      <c r="AA572" s="860"/>
      <c r="AB572" s="860"/>
      <c r="AC572" s="860"/>
      <c r="AD572" s="860"/>
    </row>
    <row r="573" spans="1:30" ht="15.75" customHeight="1" x14ac:dyDescent="0.25">
      <c r="A573" s="860"/>
      <c r="B573" s="860"/>
      <c r="C573" s="860"/>
      <c r="D573" s="860"/>
      <c r="E573" s="860"/>
      <c r="F573" s="860"/>
      <c r="G573" s="868"/>
      <c r="H573" s="860"/>
      <c r="I573" s="860"/>
      <c r="J573" s="860"/>
      <c r="K573" s="860"/>
      <c r="L573" s="860"/>
      <c r="M573" s="860"/>
      <c r="N573" s="860"/>
      <c r="O573" s="860"/>
      <c r="P573" s="860"/>
      <c r="Q573" s="860"/>
      <c r="R573" s="860"/>
      <c r="S573" s="860"/>
      <c r="T573" s="860"/>
      <c r="U573" s="860"/>
      <c r="V573" s="860"/>
      <c r="W573" s="860"/>
      <c r="X573" s="860"/>
      <c r="Y573" s="860"/>
      <c r="Z573" s="860"/>
      <c r="AA573" s="860"/>
      <c r="AB573" s="860"/>
      <c r="AC573" s="860"/>
      <c r="AD573" s="860"/>
    </row>
    <row r="574" spans="1:30" ht="15.75" customHeight="1" x14ac:dyDescent="0.25">
      <c r="A574" s="860"/>
      <c r="B574" s="860"/>
      <c r="C574" s="860"/>
      <c r="D574" s="860"/>
      <c r="E574" s="860"/>
      <c r="F574" s="860"/>
      <c r="G574" s="868"/>
      <c r="H574" s="860"/>
      <c r="I574" s="860"/>
      <c r="J574" s="860"/>
      <c r="K574" s="860"/>
      <c r="L574" s="860"/>
      <c r="M574" s="860"/>
      <c r="N574" s="860"/>
      <c r="O574" s="860"/>
      <c r="P574" s="860"/>
      <c r="Q574" s="860"/>
      <c r="R574" s="860"/>
      <c r="S574" s="860"/>
      <c r="T574" s="860"/>
      <c r="U574" s="860"/>
      <c r="V574" s="860"/>
      <c r="W574" s="860"/>
      <c r="X574" s="860"/>
      <c r="Y574" s="860"/>
      <c r="Z574" s="860"/>
      <c r="AA574" s="860"/>
      <c r="AB574" s="860"/>
      <c r="AC574" s="860"/>
      <c r="AD574" s="860"/>
    </row>
    <row r="575" spans="1:30" ht="15.75" customHeight="1" x14ac:dyDescent="0.25">
      <c r="A575" s="860"/>
      <c r="B575" s="860"/>
      <c r="C575" s="860"/>
      <c r="D575" s="860"/>
      <c r="E575" s="860"/>
      <c r="F575" s="860"/>
      <c r="G575" s="868"/>
      <c r="H575" s="860"/>
      <c r="I575" s="860"/>
      <c r="J575" s="860"/>
      <c r="K575" s="860"/>
      <c r="L575" s="860"/>
      <c r="M575" s="860"/>
      <c r="N575" s="860"/>
      <c r="O575" s="860"/>
      <c r="P575" s="860"/>
      <c r="Q575" s="860"/>
      <c r="R575" s="860"/>
      <c r="S575" s="860"/>
      <c r="T575" s="860"/>
      <c r="U575" s="860"/>
      <c r="V575" s="860"/>
      <c r="W575" s="860"/>
      <c r="X575" s="860"/>
      <c r="Y575" s="860"/>
      <c r="Z575" s="860"/>
      <c r="AA575" s="860"/>
      <c r="AB575" s="860"/>
      <c r="AC575" s="860"/>
      <c r="AD575" s="860"/>
    </row>
    <row r="576" spans="1:30" ht="15.75" customHeight="1" x14ac:dyDescent="0.25">
      <c r="A576" s="860"/>
      <c r="B576" s="860"/>
      <c r="C576" s="860"/>
      <c r="D576" s="860"/>
      <c r="E576" s="860"/>
      <c r="F576" s="860"/>
      <c r="G576" s="868"/>
      <c r="H576" s="860"/>
      <c r="I576" s="860"/>
      <c r="J576" s="860"/>
      <c r="K576" s="860"/>
      <c r="L576" s="860"/>
      <c r="M576" s="860"/>
      <c r="N576" s="860"/>
      <c r="O576" s="860"/>
      <c r="P576" s="860"/>
      <c r="Q576" s="860"/>
      <c r="R576" s="860"/>
      <c r="S576" s="860"/>
      <c r="T576" s="860"/>
      <c r="U576" s="860"/>
      <c r="V576" s="860"/>
      <c r="W576" s="860"/>
      <c r="X576" s="860"/>
      <c r="Y576" s="860"/>
      <c r="Z576" s="860"/>
      <c r="AA576" s="860"/>
      <c r="AB576" s="860"/>
      <c r="AC576" s="860"/>
      <c r="AD576" s="860"/>
    </row>
    <row r="577" spans="1:30" ht="15.75" customHeight="1" x14ac:dyDescent="0.25">
      <c r="A577" s="860"/>
      <c r="B577" s="860"/>
      <c r="C577" s="860"/>
      <c r="D577" s="860"/>
      <c r="E577" s="860"/>
      <c r="F577" s="860"/>
      <c r="G577" s="868"/>
      <c r="H577" s="860"/>
      <c r="I577" s="860"/>
      <c r="J577" s="860"/>
      <c r="K577" s="860"/>
      <c r="L577" s="860"/>
      <c r="M577" s="860"/>
      <c r="N577" s="860"/>
      <c r="O577" s="860"/>
      <c r="P577" s="860"/>
      <c r="Q577" s="860"/>
      <c r="R577" s="860"/>
      <c r="S577" s="860"/>
      <c r="T577" s="860"/>
      <c r="U577" s="860"/>
      <c r="V577" s="860"/>
      <c r="W577" s="860"/>
      <c r="X577" s="860"/>
      <c r="Y577" s="860"/>
      <c r="Z577" s="860"/>
      <c r="AA577" s="860"/>
      <c r="AB577" s="860"/>
      <c r="AC577" s="860"/>
      <c r="AD577" s="860"/>
    </row>
    <row r="578" spans="1:30" ht="15.75" customHeight="1" x14ac:dyDescent="0.25">
      <c r="A578" s="860"/>
      <c r="B578" s="860"/>
      <c r="C578" s="860"/>
      <c r="D578" s="860"/>
      <c r="E578" s="860"/>
      <c r="F578" s="860"/>
      <c r="G578" s="868"/>
      <c r="H578" s="860"/>
      <c r="I578" s="860"/>
      <c r="J578" s="860"/>
      <c r="K578" s="860"/>
      <c r="L578" s="860"/>
      <c r="M578" s="860"/>
      <c r="N578" s="860"/>
      <c r="O578" s="860"/>
      <c r="P578" s="860"/>
      <c r="Q578" s="860"/>
      <c r="R578" s="860"/>
      <c r="S578" s="860"/>
      <c r="T578" s="860"/>
      <c r="U578" s="860"/>
      <c r="V578" s="860"/>
      <c r="W578" s="860"/>
      <c r="X578" s="860"/>
      <c r="Y578" s="860"/>
      <c r="Z578" s="860"/>
      <c r="AA578" s="860"/>
      <c r="AB578" s="860"/>
      <c r="AC578" s="860"/>
      <c r="AD578" s="860"/>
    </row>
    <row r="579" spans="1:30" ht="15.75" customHeight="1" x14ac:dyDescent="0.25">
      <c r="A579" s="860"/>
      <c r="B579" s="860"/>
      <c r="C579" s="860"/>
      <c r="D579" s="860"/>
      <c r="E579" s="860"/>
      <c r="F579" s="860"/>
      <c r="G579" s="868"/>
      <c r="H579" s="860"/>
      <c r="I579" s="860"/>
      <c r="J579" s="860"/>
      <c r="K579" s="860"/>
      <c r="L579" s="860"/>
      <c r="M579" s="860"/>
      <c r="N579" s="860"/>
      <c r="O579" s="860"/>
      <c r="P579" s="860"/>
      <c r="Q579" s="860"/>
      <c r="R579" s="860"/>
      <c r="S579" s="860"/>
      <c r="T579" s="860"/>
      <c r="U579" s="860"/>
      <c r="V579" s="860"/>
      <c r="W579" s="860"/>
      <c r="X579" s="860"/>
      <c r="Y579" s="860"/>
      <c r="Z579" s="860"/>
      <c r="AA579" s="860"/>
      <c r="AB579" s="860"/>
      <c r="AC579" s="860"/>
      <c r="AD579" s="860"/>
    </row>
    <row r="580" spans="1:30" ht="15.75" customHeight="1" x14ac:dyDescent="0.25">
      <c r="A580" s="860"/>
      <c r="B580" s="860"/>
      <c r="C580" s="860"/>
      <c r="D580" s="860"/>
      <c r="E580" s="860"/>
      <c r="F580" s="860"/>
      <c r="G580" s="868"/>
      <c r="H580" s="860"/>
      <c r="I580" s="860"/>
      <c r="J580" s="860"/>
      <c r="K580" s="860"/>
      <c r="L580" s="860"/>
      <c r="M580" s="860"/>
      <c r="N580" s="860"/>
      <c r="O580" s="860"/>
      <c r="P580" s="860"/>
      <c r="Q580" s="860"/>
      <c r="R580" s="860"/>
      <c r="S580" s="860"/>
      <c r="T580" s="860"/>
      <c r="U580" s="860"/>
      <c r="V580" s="860"/>
      <c r="W580" s="860"/>
      <c r="X580" s="860"/>
      <c r="Y580" s="860"/>
      <c r="Z580" s="860"/>
      <c r="AA580" s="860"/>
      <c r="AB580" s="860"/>
      <c r="AC580" s="860"/>
      <c r="AD580" s="860"/>
    </row>
    <row r="581" spans="1:30" ht="15.75" customHeight="1" x14ac:dyDescent="0.25">
      <c r="A581" s="860"/>
      <c r="B581" s="860"/>
      <c r="C581" s="860"/>
      <c r="D581" s="860"/>
      <c r="E581" s="860"/>
      <c r="F581" s="860"/>
      <c r="G581" s="868"/>
      <c r="H581" s="860"/>
      <c r="I581" s="860"/>
      <c r="J581" s="860"/>
      <c r="K581" s="860"/>
      <c r="L581" s="860"/>
      <c r="M581" s="860"/>
      <c r="N581" s="860"/>
      <c r="O581" s="860"/>
      <c r="P581" s="860"/>
      <c r="Q581" s="860"/>
      <c r="R581" s="860"/>
      <c r="S581" s="860"/>
      <c r="T581" s="860"/>
      <c r="U581" s="860"/>
      <c r="V581" s="860"/>
      <c r="W581" s="860"/>
      <c r="X581" s="860"/>
      <c r="Y581" s="860"/>
      <c r="Z581" s="860"/>
      <c r="AA581" s="860"/>
      <c r="AB581" s="860"/>
      <c r="AC581" s="860"/>
      <c r="AD581" s="860"/>
    </row>
    <row r="582" spans="1:30" ht="15.75" customHeight="1" x14ac:dyDescent="0.25">
      <c r="A582" s="860"/>
      <c r="B582" s="860"/>
      <c r="C582" s="860"/>
      <c r="D582" s="860"/>
      <c r="E582" s="860"/>
      <c r="F582" s="860"/>
      <c r="G582" s="868"/>
      <c r="H582" s="860"/>
      <c r="I582" s="860"/>
      <c r="J582" s="860"/>
      <c r="K582" s="860"/>
      <c r="L582" s="860"/>
      <c r="M582" s="860"/>
      <c r="N582" s="860"/>
      <c r="O582" s="860"/>
      <c r="P582" s="860"/>
      <c r="Q582" s="860"/>
      <c r="R582" s="860"/>
      <c r="S582" s="860"/>
      <c r="T582" s="860"/>
      <c r="U582" s="860"/>
      <c r="V582" s="860"/>
      <c r="W582" s="860"/>
      <c r="X582" s="860"/>
      <c r="Y582" s="860"/>
      <c r="Z582" s="860"/>
      <c r="AA582" s="860"/>
      <c r="AB582" s="860"/>
      <c r="AC582" s="860"/>
      <c r="AD582" s="860"/>
    </row>
    <row r="583" spans="1:30" ht="15.75" customHeight="1" x14ac:dyDescent="0.25">
      <c r="A583" s="860"/>
      <c r="B583" s="860"/>
      <c r="C583" s="860"/>
      <c r="D583" s="860"/>
      <c r="E583" s="860"/>
      <c r="F583" s="860"/>
      <c r="G583" s="868"/>
      <c r="H583" s="860"/>
      <c r="I583" s="860"/>
      <c r="J583" s="860"/>
      <c r="K583" s="860"/>
      <c r="L583" s="860"/>
      <c r="M583" s="860"/>
      <c r="N583" s="860"/>
      <c r="O583" s="860"/>
      <c r="P583" s="860"/>
      <c r="Q583" s="860"/>
      <c r="R583" s="860"/>
      <c r="S583" s="860"/>
      <c r="T583" s="860"/>
      <c r="U583" s="860"/>
      <c r="V583" s="860"/>
      <c r="W583" s="860"/>
      <c r="X583" s="860"/>
      <c r="Y583" s="860"/>
      <c r="Z583" s="860"/>
      <c r="AA583" s="860"/>
      <c r="AB583" s="860"/>
      <c r="AC583" s="860"/>
      <c r="AD583" s="860"/>
    </row>
    <row r="584" spans="1:30" ht="15.75" customHeight="1" x14ac:dyDescent="0.25">
      <c r="A584" s="860"/>
      <c r="B584" s="860"/>
      <c r="C584" s="860"/>
      <c r="D584" s="860"/>
      <c r="E584" s="860"/>
      <c r="F584" s="860"/>
      <c r="G584" s="868"/>
      <c r="H584" s="860"/>
      <c r="I584" s="860"/>
      <c r="J584" s="860"/>
      <c r="K584" s="860"/>
      <c r="L584" s="860"/>
      <c r="M584" s="860"/>
      <c r="N584" s="860"/>
      <c r="O584" s="860"/>
      <c r="P584" s="860"/>
      <c r="Q584" s="860"/>
      <c r="R584" s="860"/>
      <c r="S584" s="860"/>
      <c r="T584" s="860"/>
      <c r="U584" s="860"/>
      <c r="V584" s="860"/>
      <c r="W584" s="860"/>
      <c r="X584" s="860"/>
      <c r="Y584" s="860"/>
      <c r="Z584" s="860"/>
      <c r="AA584" s="860"/>
      <c r="AB584" s="860"/>
      <c r="AC584" s="860"/>
      <c r="AD584" s="860"/>
    </row>
    <row r="585" spans="1:30" ht="15.75" customHeight="1" x14ac:dyDescent="0.25">
      <c r="A585" s="860"/>
      <c r="B585" s="860"/>
      <c r="C585" s="860"/>
      <c r="D585" s="860"/>
      <c r="E585" s="860"/>
      <c r="F585" s="860"/>
      <c r="G585" s="868"/>
      <c r="H585" s="860"/>
      <c r="I585" s="860"/>
      <c r="J585" s="860"/>
      <c r="K585" s="860"/>
      <c r="L585" s="860"/>
      <c r="M585" s="860"/>
      <c r="N585" s="860"/>
      <c r="O585" s="860"/>
      <c r="P585" s="860"/>
      <c r="Q585" s="860"/>
      <c r="R585" s="860"/>
      <c r="S585" s="860"/>
      <c r="T585" s="860"/>
      <c r="U585" s="860"/>
      <c r="V585" s="860"/>
      <c r="W585" s="860"/>
      <c r="X585" s="860"/>
      <c r="Y585" s="860"/>
      <c r="Z585" s="860"/>
      <c r="AA585" s="860"/>
      <c r="AB585" s="860"/>
      <c r="AC585" s="860"/>
      <c r="AD585" s="860"/>
    </row>
    <row r="586" spans="1:30" ht="15.75" customHeight="1" x14ac:dyDescent="0.25">
      <c r="A586" s="860"/>
      <c r="B586" s="860"/>
      <c r="C586" s="860"/>
      <c r="D586" s="860"/>
      <c r="E586" s="860"/>
      <c r="F586" s="860"/>
      <c r="G586" s="868"/>
      <c r="H586" s="860"/>
      <c r="I586" s="860"/>
      <c r="J586" s="860"/>
      <c r="K586" s="860"/>
      <c r="L586" s="860"/>
      <c r="M586" s="860"/>
      <c r="N586" s="860"/>
      <c r="O586" s="860"/>
      <c r="P586" s="860"/>
      <c r="Q586" s="860"/>
      <c r="R586" s="860"/>
      <c r="S586" s="860"/>
      <c r="T586" s="860"/>
      <c r="U586" s="860"/>
      <c r="V586" s="860"/>
      <c r="W586" s="860"/>
      <c r="X586" s="860"/>
      <c r="Y586" s="860"/>
      <c r="Z586" s="860"/>
      <c r="AA586" s="860"/>
      <c r="AB586" s="860"/>
      <c r="AC586" s="860"/>
      <c r="AD586" s="860"/>
    </row>
    <row r="587" spans="1:30" ht="15.75" customHeight="1" x14ac:dyDescent="0.25">
      <c r="A587" s="860"/>
      <c r="B587" s="860"/>
      <c r="C587" s="860"/>
      <c r="D587" s="860"/>
      <c r="E587" s="860"/>
      <c r="F587" s="860"/>
      <c r="G587" s="868"/>
      <c r="H587" s="860"/>
      <c r="I587" s="860"/>
      <c r="J587" s="860"/>
      <c r="K587" s="860"/>
      <c r="L587" s="860"/>
      <c r="M587" s="860"/>
      <c r="N587" s="860"/>
      <c r="O587" s="860"/>
      <c r="P587" s="860"/>
      <c r="Q587" s="860"/>
      <c r="R587" s="860"/>
      <c r="S587" s="860"/>
      <c r="T587" s="860"/>
      <c r="U587" s="860"/>
      <c r="V587" s="860"/>
      <c r="W587" s="860"/>
      <c r="X587" s="860"/>
      <c r="Y587" s="860"/>
      <c r="Z587" s="860"/>
      <c r="AA587" s="860"/>
      <c r="AB587" s="860"/>
      <c r="AC587" s="860"/>
      <c r="AD587" s="860"/>
    </row>
    <row r="588" spans="1:30" ht="15.75" customHeight="1" x14ac:dyDescent="0.25">
      <c r="A588" s="860"/>
      <c r="B588" s="860"/>
      <c r="C588" s="860"/>
      <c r="D588" s="860"/>
      <c r="E588" s="860"/>
      <c r="F588" s="860"/>
      <c r="G588" s="868"/>
      <c r="H588" s="860"/>
      <c r="I588" s="860"/>
      <c r="J588" s="860"/>
      <c r="K588" s="860"/>
      <c r="L588" s="860"/>
      <c r="M588" s="860"/>
      <c r="N588" s="860"/>
      <c r="O588" s="860"/>
      <c r="P588" s="860"/>
      <c r="Q588" s="860"/>
      <c r="R588" s="860"/>
      <c r="S588" s="860"/>
      <c r="T588" s="860"/>
      <c r="U588" s="860"/>
      <c r="V588" s="860"/>
      <c r="W588" s="860"/>
      <c r="X588" s="860"/>
      <c r="Y588" s="860"/>
      <c r="Z588" s="860"/>
      <c r="AA588" s="860"/>
      <c r="AB588" s="860"/>
      <c r="AC588" s="860"/>
      <c r="AD588" s="860"/>
    </row>
    <row r="589" spans="1:30" ht="15.75" customHeight="1" x14ac:dyDescent="0.25">
      <c r="A589" s="860"/>
      <c r="B589" s="860"/>
      <c r="C589" s="860"/>
      <c r="D589" s="860"/>
      <c r="E589" s="860"/>
      <c r="F589" s="860"/>
      <c r="G589" s="868"/>
      <c r="H589" s="860"/>
      <c r="I589" s="860"/>
      <c r="J589" s="860"/>
      <c r="K589" s="860"/>
      <c r="L589" s="860"/>
      <c r="M589" s="860"/>
      <c r="N589" s="860"/>
      <c r="O589" s="860"/>
      <c r="P589" s="860"/>
      <c r="Q589" s="860"/>
      <c r="R589" s="860"/>
      <c r="S589" s="860"/>
      <c r="T589" s="860"/>
      <c r="U589" s="860"/>
      <c r="V589" s="860"/>
      <c r="W589" s="860"/>
      <c r="X589" s="860"/>
      <c r="Y589" s="860"/>
      <c r="Z589" s="860"/>
      <c r="AA589" s="860"/>
      <c r="AB589" s="860"/>
      <c r="AC589" s="860"/>
      <c r="AD589" s="860"/>
    </row>
    <row r="590" spans="1:30" ht="15.75" customHeight="1" x14ac:dyDescent="0.25">
      <c r="A590" s="860"/>
      <c r="B590" s="860"/>
      <c r="C590" s="860"/>
      <c r="D590" s="860"/>
      <c r="E590" s="860"/>
      <c r="F590" s="860"/>
      <c r="G590" s="868"/>
      <c r="H590" s="860"/>
      <c r="I590" s="860"/>
      <c r="J590" s="860"/>
      <c r="K590" s="860"/>
      <c r="L590" s="860"/>
      <c r="M590" s="860"/>
      <c r="N590" s="860"/>
      <c r="O590" s="860"/>
      <c r="P590" s="860"/>
      <c r="Q590" s="860"/>
      <c r="R590" s="860"/>
      <c r="S590" s="860"/>
      <c r="T590" s="860"/>
      <c r="U590" s="860"/>
      <c r="V590" s="860"/>
      <c r="W590" s="860"/>
      <c r="X590" s="860"/>
      <c r="Y590" s="860"/>
      <c r="Z590" s="860"/>
      <c r="AA590" s="860"/>
      <c r="AB590" s="860"/>
      <c r="AC590" s="860"/>
      <c r="AD590" s="860"/>
    </row>
    <row r="591" spans="1:30" ht="15.75" customHeight="1" x14ac:dyDescent="0.25">
      <c r="A591" s="860"/>
      <c r="B591" s="860"/>
      <c r="C591" s="860"/>
      <c r="D591" s="860"/>
      <c r="E591" s="860"/>
      <c r="F591" s="860"/>
      <c r="G591" s="868"/>
      <c r="H591" s="860"/>
      <c r="I591" s="860"/>
      <c r="J591" s="860"/>
      <c r="K591" s="860"/>
      <c r="L591" s="860"/>
      <c r="M591" s="860"/>
      <c r="N591" s="860"/>
      <c r="O591" s="860"/>
      <c r="P591" s="860"/>
      <c r="Q591" s="860"/>
      <c r="R591" s="860"/>
      <c r="S591" s="860"/>
      <c r="T591" s="860"/>
      <c r="U591" s="860"/>
      <c r="V591" s="860"/>
      <c r="W591" s="860"/>
      <c r="X591" s="860"/>
      <c r="Y591" s="860"/>
      <c r="Z591" s="860"/>
      <c r="AA591" s="860"/>
      <c r="AB591" s="860"/>
      <c r="AC591" s="860"/>
      <c r="AD591" s="860"/>
    </row>
    <row r="592" spans="1:30" ht="15.75" customHeight="1" x14ac:dyDescent="0.25">
      <c r="A592" s="860"/>
      <c r="B592" s="860"/>
      <c r="C592" s="860"/>
      <c r="D592" s="860"/>
      <c r="E592" s="860"/>
      <c r="F592" s="860"/>
      <c r="G592" s="868"/>
      <c r="H592" s="860"/>
      <c r="I592" s="860"/>
      <c r="J592" s="860"/>
      <c r="K592" s="860"/>
      <c r="L592" s="860"/>
      <c r="M592" s="860"/>
      <c r="N592" s="860"/>
      <c r="O592" s="860"/>
      <c r="P592" s="860"/>
      <c r="Q592" s="860"/>
      <c r="R592" s="860"/>
      <c r="S592" s="860"/>
      <c r="T592" s="860"/>
      <c r="U592" s="860"/>
      <c r="V592" s="860"/>
      <c r="W592" s="860"/>
      <c r="X592" s="860"/>
      <c r="Y592" s="860"/>
      <c r="Z592" s="860"/>
      <c r="AA592" s="860"/>
      <c r="AB592" s="860"/>
      <c r="AC592" s="860"/>
      <c r="AD592" s="860"/>
    </row>
    <row r="593" spans="1:30" ht="15.75" customHeight="1" x14ac:dyDescent="0.25">
      <c r="A593" s="860"/>
      <c r="B593" s="860"/>
      <c r="C593" s="860"/>
      <c r="D593" s="860"/>
      <c r="E593" s="860"/>
      <c r="F593" s="860"/>
      <c r="G593" s="868"/>
      <c r="H593" s="860"/>
      <c r="I593" s="860"/>
      <c r="J593" s="860"/>
      <c r="K593" s="860"/>
      <c r="L593" s="860"/>
      <c r="M593" s="860"/>
      <c r="N593" s="860"/>
      <c r="O593" s="860"/>
      <c r="P593" s="860"/>
      <c r="Q593" s="860"/>
      <c r="R593" s="860"/>
      <c r="S593" s="860"/>
      <c r="T593" s="860"/>
      <c r="U593" s="860"/>
      <c r="V593" s="860"/>
      <c r="W593" s="860"/>
      <c r="X593" s="860"/>
      <c r="Y593" s="860"/>
      <c r="Z593" s="860"/>
      <c r="AA593" s="860"/>
      <c r="AB593" s="860"/>
      <c r="AC593" s="860"/>
      <c r="AD593" s="860"/>
    </row>
    <row r="594" spans="1:30" ht="15.75" customHeight="1" x14ac:dyDescent="0.25">
      <c r="A594" s="860"/>
      <c r="B594" s="860"/>
      <c r="C594" s="860"/>
      <c r="D594" s="860"/>
      <c r="E594" s="860"/>
      <c r="F594" s="860"/>
      <c r="G594" s="868"/>
      <c r="H594" s="860"/>
      <c r="I594" s="860"/>
      <c r="J594" s="860"/>
      <c r="K594" s="860"/>
      <c r="L594" s="860"/>
      <c r="M594" s="860"/>
      <c r="N594" s="860"/>
      <c r="O594" s="860"/>
      <c r="P594" s="860"/>
      <c r="Q594" s="860"/>
      <c r="R594" s="860"/>
      <c r="S594" s="860"/>
      <c r="T594" s="860"/>
      <c r="U594" s="860"/>
      <c r="V594" s="860"/>
      <c r="W594" s="860"/>
      <c r="X594" s="860"/>
      <c r="Y594" s="860"/>
      <c r="Z594" s="860"/>
      <c r="AA594" s="860"/>
      <c r="AB594" s="860"/>
      <c r="AC594" s="860"/>
      <c r="AD594" s="860"/>
    </row>
    <row r="595" spans="1:30" ht="15.75" customHeight="1" x14ac:dyDescent="0.25">
      <c r="A595" s="860"/>
      <c r="B595" s="860"/>
      <c r="C595" s="860"/>
      <c r="D595" s="860"/>
      <c r="E595" s="860"/>
      <c r="F595" s="860"/>
      <c r="G595" s="868"/>
      <c r="H595" s="860"/>
      <c r="I595" s="860"/>
      <c r="J595" s="860"/>
      <c r="K595" s="860"/>
      <c r="L595" s="860"/>
      <c r="M595" s="860"/>
      <c r="N595" s="860"/>
      <c r="O595" s="860"/>
      <c r="P595" s="860"/>
      <c r="Q595" s="860"/>
      <c r="R595" s="860"/>
      <c r="S595" s="860"/>
      <c r="T595" s="860"/>
      <c r="U595" s="860"/>
      <c r="V595" s="860"/>
      <c r="W595" s="860"/>
      <c r="X595" s="860"/>
      <c r="Y595" s="860"/>
      <c r="Z595" s="860"/>
      <c r="AA595" s="860"/>
      <c r="AB595" s="860"/>
      <c r="AC595" s="860"/>
      <c r="AD595" s="860"/>
    </row>
    <row r="596" spans="1:30" ht="15.75" customHeight="1" x14ac:dyDescent="0.25">
      <c r="A596" s="860"/>
      <c r="B596" s="860"/>
      <c r="C596" s="860"/>
      <c r="D596" s="860"/>
      <c r="E596" s="860"/>
      <c r="F596" s="860"/>
      <c r="G596" s="868"/>
      <c r="H596" s="860"/>
      <c r="I596" s="860"/>
      <c r="J596" s="860"/>
      <c r="K596" s="860"/>
      <c r="L596" s="860"/>
      <c r="M596" s="860"/>
      <c r="N596" s="860"/>
      <c r="O596" s="860"/>
      <c r="P596" s="860"/>
      <c r="Q596" s="860"/>
      <c r="R596" s="860"/>
      <c r="S596" s="860"/>
      <c r="T596" s="860"/>
      <c r="U596" s="860"/>
      <c r="V596" s="860"/>
      <c r="W596" s="860"/>
      <c r="X596" s="860"/>
      <c r="Y596" s="860"/>
      <c r="Z596" s="860"/>
      <c r="AA596" s="860"/>
      <c r="AB596" s="860"/>
      <c r="AC596" s="860"/>
      <c r="AD596" s="860"/>
    </row>
    <row r="597" spans="1:30" ht="15.75" customHeight="1" x14ac:dyDescent="0.25">
      <c r="A597" s="860"/>
      <c r="B597" s="860"/>
      <c r="C597" s="860"/>
      <c r="D597" s="860"/>
      <c r="E597" s="860"/>
      <c r="F597" s="860"/>
      <c r="G597" s="868"/>
      <c r="H597" s="860"/>
      <c r="I597" s="860"/>
      <c r="J597" s="860"/>
      <c r="K597" s="860"/>
      <c r="L597" s="860"/>
      <c r="M597" s="860"/>
      <c r="N597" s="860"/>
      <c r="O597" s="860"/>
      <c r="P597" s="860"/>
      <c r="Q597" s="860"/>
      <c r="R597" s="860"/>
      <c r="S597" s="860"/>
      <c r="T597" s="860"/>
      <c r="U597" s="860"/>
      <c r="V597" s="860"/>
      <c r="W597" s="860"/>
      <c r="X597" s="860"/>
      <c r="Y597" s="860"/>
      <c r="Z597" s="860"/>
      <c r="AA597" s="860"/>
      <c r="AB597" s="860"/>
      <c r="AC597" s="860"/>
      <c r="AD597" s="860"/>
    </row>
    <row r="598" spans="1:30" ht="15.75" customHeight="1" x14ac:dyDescent="0.25">
      <c r="A598" s="860"/>
      <c r="B598" s="860"/>
      <c r="C598" s="860"/>
      <c r="D598" s="860"/>
      <c r="E598" s="860"/>
      <c r="F598" s="860"/>
      <c r="G598" s="868"/>
      <c r="H598" s="860"/>
      <c r="I598" s="860"/>
      <c r="J598" s="860"/>
      <c r="K598" s="860"/>
      <c r="L598" s="860"/>
      <c r="M598" s="860"/>
      <c r="N598" s="860"/>
      <c r="O598" s="860"/>
      <c r="P598" s="860"/>
      <c r="Q598" s="860"/>
      <c r="R598" s="860"/>
      <c r="S598" s="860"/>
      <c r="T598" s="860"/>
      <c r="U598" s="860"/>
      <c r="V598" s="860"/>
      <c r="W598" s="860"/>
      <c r="X598" s="860"/>
      <c r="Y598" s="860"/>
      <c r="Z598" s="860"/>
      <c r="AA598" s="860"/>
      <c r="AB598" s="860"/>
      <c r="AC598" s="860"/>
      <c r="AD598" s="860"/>
    </row>
    <row r="599" spans="1:30" ht="15.75" customHeight="1" x14ac:dyDescent="0.25">
      <c r="A599" s="860"/>
      <c r="B599" s="860"/>
      <c r="C599" s="860"/>
      <c r="D599" s="860"/>
      <c r="E599" s="860"/>
      <c r="F599" s="860"/>
      <c r="G599" s="868"/>
      <c r="H599" s="860"/>
      <c r="I599" s="860"/>
      <c r="J599" s="860"/>
      <c r="K599" s="860"/>
      <c r="L599" s="860"/>
      <c r="M599" s="860"/>
      <c r="N599" s="860"/>
      <c r="O599" s="860"/>
      <c r="P599" s="860"/>
      <c r="Q599" s="860"/>
      <c r="R599" s="860"/>
      <c r="S599" s="860"/>
      <c r="T599" s="860"/>
      <c r="U599" s="860"/>
      <c r="V599" s="860"/>
      <c r="W599" s="860"/>
      <c r="X599" s="860"/>
      <c r="Y599" s="860"/>
      <c r="Z599" s="860"/>
      <c r="AA599" s="860"/>
      <c r="AB599" s="860"/>
      <c r="AC599" s="860"/>
      <c r="AD599" s="860"/>
    </row>
    <row r="600" spans="1:30" ht="15.75" customHeight="1" x14ac:dyDescent="0.25">
      <c r="A600" s="860"/>
      <c r="B600" s="860"/>
      <c r="C600" s="860"/>
      <c r="D600" s="860"/>
      <c r="E600" s="860"/>
      <c r="F600" s="860"/>
      <c r="G600" s="868"/>
      <c r="H600" s="860"/>
      <c r="I600" s="860"/>
      <c r="J600" s="860"/>
      <c r="K600" s="860"/>
      <c r="L600" s="860"/>
      <c r="M600" s="860"/>
      <c r="N600" s="860"/>
      <c r="O600" s="860"/>
      <c r="P600" s="860"/>
      <c r="Q600" s="860"/>
      <c r="R600" s="860"/>
      <c r="S600" s="860"/>
      <c r="T600" s="860"/>
      <c r="U600" s="860"/>
      <c r="V600" s="860"/>
      <c r="W600" s="860"/>
      <c r="X600" s="860"/>
      <c r="Y600" s="860"/>
      <c r="Z600" s="860"/>
      <c r="AA600" s="860"/>
      <c r="AB600" s="860"/>
      <c r="AC600" s="860"/>
      <c r="AD600" s="860"/>
    </row>
    <row r="601" spans="1:30" ht="15.75" customHeight="1" x14ac:dyDescent="0.25">
      <c r="A601" s="860"/>
      <c r="B601" s="860"/>
      <c r="C601" s="860"/>
      <c r="D601" s="860"/>
      <c r="E601" s="860"/>
      <c r="F601" s="860"/>
      <c r="G601" s="868"/>
      <c r="H601" s="860"/>
      <c r="I601" s="860"/>
      <c r="J601" s="860"/>
      <c r="K601" s="860"/>
      <c r="L601" s="860"/>
      <c r="M601" s="860"/>
      <c r="N601" s="860"/>
      <c r="O601" s="860"/>
      <c r="P601" s="860"/>
      <c r="Q601" s="860"/>
      <c r="R601" s="860"/>
      <c r="S601" s="860"/>
      <c r="T601" s="860"/>
      <c r="U601" s="860"/>
      <c r="V601" s="860"/>
      <c r="W601" s="860"/>
      <c r="X601" s="860"/>
      <c r="Y601" s="860"/>
      <c r="Z601" s="860"/>
      <c r="AA601" s="860"/>
      <c r="AB601" s="860"/>
      <c r="AC601" s="860"/>
      <c r="AD601" s="860"/>
    </row>
    <row r="602" spans="1:30" ht="15.75" customHeight="1" x14ac:dyDescent="0.25">
      <c r="A602" s="860"/>
      <c r="B602" s="860"/>
      <c r="C602" s="860"/>
      <c r="D602" s="860"/>
      <c r="E602" s="860"/>
      <c r="F602" s="860"/>
      <c r="G602" s="868"/>
      <c r="H602" s="860"/>
      <c r="I602" s="860"/>
      <c r="J602" s="860"/>
      <c r="K602" s="860"/>
      <c r="L602" s="860"/>
      <c r="M602" s="860"/>
      <c r="N602" s="860"/>
      <c r="O602" s="860"/>
      <c r="P602" s="860"/>
      <c r="Q602" s="860"/>
      <c r="R602" s="860"/>
      <c r="S602" s="860"/>
      <c r="T602" s="860"/>
      <c r="U602" s="860"/>
      <c r="V602" s="860"/>
      <c r="W602" s="860"/>
      <c r="X602" s="860"/>
      <c r="Y602" s="860"/>
      <c r="Z602" s="860"/>
      <c r="AA602" s="860"/>
      <c r="AB602" s="860"/>
      <c r="AC602" s="860"/>
      <c r="AD602" s="860"/>
    </row>
    <row r="603" spans="1:30" ht="15.75" customHeight="1" x14ac:dyDescent="0.25">
      <c r="A603" s="860"/>
      <c r="B603" s="860"/>
      <c r="C603" s="860"/>
      <c r="D603" s="860"/>
      <c r="E603" s="860"/>
      <c r="F603" s="860"/>
      <c r="G603" s="868"/>
      <c r="H603" s="860"/>
      <c r="I603" s="860"/>
      <c r="J603" s="860"/>
      <c r="K603" s="860"/>
      <c r="L603" s="860"/>
      <c r="M603" s="860"/>
      <c r="N603" s="860"/>
      <c r="O603" s="860"/>
      <c r="P603" s="860"/>
      <c r="Q603" s="860"/>
      <c r="R603" s="860"/>
      <c r="S603" s="860"/>
      <c r="T603" s="860"/>
      <c r="U603" s="860"/>
      <c r="V603" s="860"/>
      <c r="W603" s="860"/>
      <c r="X603" s="860"/>
      <c r="Y603" s="860"/>
      <c r="Z603" s="860"/>
      <c r="AA603" s="860"/>
      <c r="AB603" s="860"/>
      <c r="AC603" s="860"/>
      <c r="AD603" s="860"/>
    </row>
    <row r="604" spans="1:30" ht="15.75" customHeight="1" x14ac:dyDescent="0.25">
      <c r="A604" s="860"/>
      <c r="B604" s="860"/>
      <c r="C604" s="860"/>
      <c r="D604" s="860"/>
      <c r="E604" s="860"/>
      <c r="F604" s="860"/>
      <c r="G604" s="868"/>
      <c r="H604" s="860"/>
      <c r="I604" s="860"/>
      <c r="J604" s="860"/>
      <c r="K604" s="860"/>
      <c r="L604" s="860"/>
      <c r="M604" s="860"/>
      <c r="N604" s="860"/>
      <c r="O604" s="860"/>
      <c r="P604" s="860"/>
      <c r="Q604" s="860"/>
      <c r="R604" s="860"/>
      <c r="S604" s="860"/>
      <c r="T604" s="860"/>
      <c r="U604" s="860"/>
      <c r="V604" s="860"/>
      <c r="W604" s="860"/>
      <c r="X604" s="860"/>
      <c r="Y604" s="860"/>
      <c r="Z604" s="860"/>
      <c r="AA604" s="860"/>
      <c r="AB604" s="860"/>
      <c r="AC604" s="860"/>
      <c r="AD604" s="860"/>
    </row>
    <row r="605" spans="1:30" ht="15.75" customHeight="1" x14ac:dyDescent="0.25">
      <c r="A605" s="860"/>
      <c r="B605" s="860"/>
      <c r="C605" s="860"/>
      <c r="D605" s="860"/>
      <c r="E605" s="860"/>
      <c r="F605" s="860"/>
      <c r="G605" s="868"/>
      <c r="H605" s="860"/>
      <c r="I605" s="860"/>
      <c r="J605" s="860"/>
      <c r="K605" s="860"/>
      <c r="L605" s="860"/>
      <c r="M605" s="860"/>
      <c r="N605" s="860"/>
      <c r="O605" s="860"/>
      <c r="P605" s="860"/>
      <c r="Q605" s="860"/>
      <c r="R605" s="860"/>
      <c r="S605" s="860"/>
      <c r="T605" s="860"/>
      <c r="U605" s="860"/>
      <c r="V605" s="860"/>
      <c r="W605" s="860"/>
      <c r="X605" s="860"/>
      <c r="Y605" s="860"/>
      <c r="Z605" s="860"/>
      <c r="AA605" s="860"/>
      <c r="AB605" s="860"/>
      <c r="AC605" s="860"/>
      <c r="AD605" s="860"/>
    </row>
    <row r="606" spans="1:30" ht="15.75" customHeight="1" x14ac:dyDescent="0.25">
      <c r="A606" s="860"/>
      <c r="B606" s="860"/>
      <c r="C606" s="860"/>
      <c r="D606" s="860"/>
      <c r="E606" s="860"/>
      <c r="F606" s="860"/>
      <c r="G606" s="868"/>
      <c r="H606" s="860"/>
      <c r="I606" s="860"/>
      <c r="J606" s="860"/>
      <c r="K606" s="860"/>
      <c r="L606" s="860"/>
      <c r="M606" s="860"/>
      <c r="N606" s="860"/>
      <c r="O606" s="860"/>
      <c r="P606" s="860"/>
      <c r="Q606" s="860"/>
      <c r="R606" s="860"/>
      <c r="S606" s="860"/>
      <c r="T606" s="860"/>
      <c r="U606" s="860"/>
      <c r="V606" s="860"/>
      <c r="W606" s="860"/>
      <c r="X606" s="860"/>
      <c r="Y606" s="860"/>
      <c r="Z606" s="860"/>
      <c r="AA606" s="860"/>
      <c r="AB606" s="860"/>
      <c r="AC606" s="860"/>
      <c r="AD606" s="860"/>
    </row>
    <row r="607" spans="1:30" ht="15.75" customHeight="1" x14ac:dyDescent="0.25">
      <c r="A607" s="860"/>
      <c r="B607" s="860"/>
      <c r="C607" s="860"/>
      <c r="D607" s="860"/>
      <c r="E607" s="860"/>
      <c r="F607" s="860"/>
      <c r="G607" s="868"/>
      <c r="H607" s="860"/>
      <c r="I607" s="860"/>
      <c r="J607" s="860"/>
      <c r="K607" s="860"/>
      <c r="L607" s="860"/>
      <c r="M607" s="860"/>
      <c r="N607" s="860"/>
      <c r="O607" s="860"/>
      <c r="P607" s="860"/>
      <c r="Q607" s="860"/>
      <c r="R607" s="860"/>
      <c r="S607" s="860"/>
      <c r="T607" s="860"/>
      <c r="U607" s="860"/>
      <c r="V607" s="860"/>
      <c r="W607" s="860"/>
      <c r="X607" s="860"/>
      <c r="Y607" s="860"/>
      <c r="Z607" s="860"/>
      <c r="AA607" s="860"/>
      <c r="AB607" s="860"/>
      <c r="AC607" s="860"/>
      <c r="AD607" s="860"/>
    </row>
    <row r="608" spans="1:30" ht="15.75" customHeight="1" x14ac:dyDescent="0.25">
      <c r="A608" s="860"/>
      <c r="B608" s="860"/>
      <c r="C608" s="860"/>
      <c r="D608" s="860"/>
      <c r="E608" s="860"/>
      <c r="F608" s="860"/>
      <c r="G608" s="868"/>
      <c r="H608" s="860"/>
      <c r="I608" s="860"/>
      <c r="J608" s="860"/>
      <c r="K608" s="860"/>
      <c r="L608" s="860"/>
      <c r="M608" s="860"/>
      <c r="N608" s="860"/>
      <c r="O608" s="860"/>
      <c r="P608" s="860"/>
      <c r="Q608" s="860"/>
      <c r="R608" s="860"/>
      <c r="S608" s="860"/>
      <c r="T608" s="860"/>
      <c r="U608" s="860"/>
      <c r="V608" s="860"/>
      <c r="W608" s="860"/>
      <c r="X608" s="860"/>
      <c r="Y608" s="860"/>
      <c r="Z608" s="860"/>
      <c r="AA608" s="860"/>
      <c r="AB608" s="860"/>
      <c r="AC608" s="860"/>
      <c r="AD608" s="860"/>
    </row>
    <row r="609" spans="1:30" ht="15.75" customHeight="1" x14ac:dyDescent="0.25">
      <c r="A609" s="860"/>
      <c r="B609" s="860"/>
      <c r="C609" s="860"/>
      <c r="D609" s="860"/>
      <c r="E609" s="860"/>
      <c r="F609" s="860"/>
      <c r="G609" s="868"/>
      <c r="H609" s="860"/>
      <c r="I609" s="860"/>
      <c r="J609" s="860"/>
      <c r="K609" s="860"/>
      <c r="L609" s="860"/>
      <c r="M609" s="860"/>
      <c r="N609" s="860"/>
      <c r="O609" s="860"/>
      <c r="P609" s="860"/>
      <c r="Q609" s="860"/>
      <c r="R609" s="860"/>
      <c r="S609" s="860"/>
      <c r="T609" s="860"/>
      <c r="U609" s="860"/>
      <c r="V609" s="860"/>
      <c r="W609" s="860"/>
      <c r="X609" s="860"/>
      <c r="Y609" s="860"/>
      <c r="Z609" s="860"/>
      <c r="AA609" s="860"/>
      <c r="AB609" s="860"/>
      <c r="AC609" s="860"/>
      <c r="AD609" s="860"/>
    </row>
    <row r="610" spans="1:30" ht="15.75" customHeight="1" x14ac:dyDescent="0.25">
      <c r="A610" s="860"/>
      <c r="B610" s="860"/>
      <c r="C610" s="860"/>
      <c r="D610" s="860"/>
      <c r="E610" s="860"/>
      <c r="F610" s="860"/>
      <c r="G610" s="868"/>
      <c r="H610" s="860"/>
      <c r="I610" s="860"/>
      <c r="J610" s="860"/>
      <c r="K610" s="860"/>
      <c r="L610" s="860"/>
      <c r="M610" s="860"/>
      <c r="N610" s="860"/>
      <c r="O610" s="860"/>
      <c r="P610" s="860"/>
      <c r="Q610" s="860"/>
      <c r="R610" s="860"/>
      <c r="S610" s="860"/>
      <c r="T610" s="860"/>
      <c r="U610" s="860"/>
      <c r="V610" s="860"/>
      <c r="W610" s="860"/>
      <c r="X610" s="860"/>
      <c r="Y610" s="860"/>
      <c r="Z610" s="860"/>
      <c r="AA610" s="860"/>
      <c r="AB610" s="860"/>
      <c r="AC610" s="860"/>
      <c r="AD610" s="860"/>
    </row>
    <row r="611" spans="1:30" ht="15.75" customHeight="1" x14ac:dyDescent="0.25">
      <c r="A611" s="860"/>
      <c r="B611" s="860"/>
      <c r="C611" s="860"/>
      <c r="D611" s="860"/>
      <c r="E611" s="860"/>
      <c r="F611" s="860"/>
      <c r="G611" s="868"/>
      <c r="H611" s="860"/>
      <c r="I611" s="860"/>
      <c r="J611" s="860"/>
      <c r="K611" s="860"/>
      <c r="L611" s="860"/>
      <c r="M611" s="860"/>
      <c r="N611" s="860"/>
      <c r="O611" s="860"/>
      <c r="P611" s="860"/>
      <c r="Q611" s="860"/>
      <c r="R611" s="860"/>
      <c r="S611" s="860"/>
      <c r="T611" s="860"/>
      <c r="U611" s="860"/>
      <c r="V611" s="860"/>
      <c r="W611" s="860"/>
      <c r="X611" s="860"/>
      <c r="Y611" s="860"/>
      <c r="Z611" s="860"/>
      <c r="AA611" s="860"/>
      <c r="AB611" s="860"/>
      <c r="AC611" s="860"/>
      <c r="AD611" s="860"/>
    </row>
    <row r="612" spans="1:30" ht="15.75" customHeight="1" x14ac:dyDescent="0.25">
      <c r="A612" s="860"/>
      <c r="B612" s="860"/>
      <c r="C612" s="860"/>
      <c r="D612" s="860"/>
      <c r="E612" s="860"/>
      <c r="F612" s="860"/>
      <c r="G612" s="868"/>
      <c r="H612" s="860"/>
      <c r="I612" s="860"/>
      <c r="J612" s="860"/>
      <c r="K612" s="860"/>
      <c r="L612" s="860"/>
      <c r="M612" s="860"/>
      <c r="N612" s="860"/>
      <c r="O612" s="860"/>
      <c r="P612" s="860"/>
      <c r="Q612" s="860"/>
      <c r="R612" s="860"/>
      <c r="S612" s="860"/>
      <c r="T612" s="860"/>
      <c r="U612" s="860"/>
      <c r="V612" s="860"/>
      <c r="W612" s="860"/>
      <c r="X612" s="860"/>
      <c r="Y612" s="860"/>
      <c r="Z612" s="860"/>
      <c r="AA612" s="860"/>
      <c r="AB612" s="860"/>
      <c r="AC612" s="860"/>
      <c r="AD612" s="860"/>
    </row>
    <row r="613" spans="1:30" ht="15.75" customHeight="1" x14ac:dyDescent="0.25">
      <c r="A613" s="860"/>
      <c r="B613" s="860"/>
      <c r="C613" s="860"/>
      <c r="D613" s="860"/>
      <c r="E613" s="860"/>
      <c r="F613" s="860"/>
      <c r="G613" s="868"/>
      <c r="H613" s="860"/>
      <c r="I613" s="860"/>
      <c r="J613" s="860"/>
      <c r="K613" s="860"/>
      <c r="L613" s="860"/>
      <c r="M613" s="860"/>
      <c r="N613" s="860"/>
      <c r="O613" s="860"/>
      <c r="P613" s="860"/>
      <c r="Q613" s="860"/>
      <c r="R613" s="860"/>
      <c r="S613" s="860"/>
      <c r="T613" s="860"/>
      <c r="U613" s="860"/>
      <c r="V613" s="860"/>
      <c r="W613" s="860"/>
      <c r="X613" s="860"/>
      <c r="Y613" s="860"/>
      <c r="Z613" s="860"/>
      <c r="AA613" s="860"/>
      <c r="AB613" s="860"/>
      <c r="AC613" s="860"/>
      <c r="AD613" s="860"/>
    </row>
    <row r="614" spans="1:30" ht="15.75" customHeight="1" x14ac:dyDescent="0.25">
      <c r="A614" s="860"/>
      <c r="B614" s="860"/>
      <c r="C614" s="860"/>
      <c r="D614" s="860"/>
      <c r="E614" s="860"/>
      <c r="F614" s="860"/>
      <c r="G614" s="868"/>
      <c r="H614" s="860"/>
      <c r="I614" s="860"/>
      <c r="J614" s="860"/>
      <c r="K614" s="860"/>
      <c r="L614" s="860"/>
      <c r="M614" s="860"/>
      <c r="N614" s="860"/>
      <c r="O614" s="860"/>
      <c r="P614" s="860"/>
      <c r="Q614" s="860"/>
      <c r="R614" s="860"/>
      <c r="S614" s="860"/>
      <c r="T614" s="860"/>
      <c r="U614" s="860"/>
      <c r="V614" s="860"/>
      <c r="W614" s="860"/>
      <c r="X614" s="860"/>
      <c r="Y614" s="860"/>
      <c r="Z614" s="860"/>
      <c r="AA614" s="860"/>
      <c r="AB614" s="860"/>
      <c r="AC614" s="860"/>
      <c r="AD614" s="860"/>
    </row>
    <row r="615" spans="1:30" ht="15.75" customHeight="1" x14ac:dyDescent="0.25">
      <c r="A615" s="860"/>
      <c r="B615" s="860"/>
      <c r="C615" s="860"/>
      <c r="D615" s="860"/>
      <c r="E615" s="860"/>
      <c r="F615" s="860"/>
      <c r="G615" s="868"/>
      <c r="H615" s="860"/>
      <c r="I615" s="860"/>
      <c r="J615" s="860"/>
      <c r="K615" s="860"/>
      <c r="L615" s="860"/>
      <c r="M615" s="860"/>
      <c r="N615" s="860"/>
      <c r="O615" s="860"/>
      <c r="P615" s="860"/>
      <c r="Q615" s="860"/>
      <c r="R615" s="860"/>
      <c r="S615" s="860"/>
      <c r="T615" s="860"/>
      <c r="U615" s="860"/>
      <c r="V615" s="860"/>
      <c r="W615" s="860"/>
      <c r="X615" s="860"/>
      <c r="Y615" s="860"/>
      <c r="Z615" s="860"/>
      <c r="AA615" s="860"/>
      <c r="AB615" s="860"/>
      <c r="AC615" s="860"/>
      <c r="AD615" s="860"/>
    </row>
    <row r="616" spans="1:30" ht="15.75" customHeight="1" x14ac:dyDescent="0.25">
      <c r="A616" s="860"/>
      <c r="B616" s="860"/>
      <c r="C616" s="860"/>
      <c r="D616" s="860"/>
      <c r="E616" s="860"/>
      <c r="F616" s="860"/>
      <c r="G616" s="868"/>
      <c r="H616" s="860"/>
      <c r="I616" s="860"/>
      <c r="J616" s="860"/>
      <c r="K616" s="860"/>
      <c r="L616" s="860"/>
      <c r="M616" s="860"/>
      <c r="N616" s="860"/>
      <c r="O616" s="860"/>
      <c r="P616" s="860"/>
      <c r="Q616" s="860"/>
      <c r="R616" s="860"/>
      <c r="S616" s="860"/>
      <c r="T616" s="860"/>
      <c r="U616" s="860"/>
      <c r="V616" s="860"/>
      <c r="W616" s="860"/>
      <c r="X616" s="860"/>
      <c r="Y616" s="860"/>
      <c r="Z616" s="860"/>
      <c r="AA616" s="860"/>
      <c r="AB616" s="860"/>
      <c r="AC616" s="860"/>
      <c r="AD616" s="860"/>
    </row>
    <row r="617" spans="1:30" ht="15.75" customHeight="1" x14ac:dyDescent="0.25">
      <c r="A617" s="860"/>
      <c r="B617" s="860"/>
      <c r="C617" s="860"/>
      <c r="D617" s="860"/>
      <c r="E617" s="860"/>
      <c r="F617" s="860"/>
      <c r="G617" s="868"/>
      <c r="H617" s="860"/>
      <c r="I617" s="860"/>
      <c r="J617" s="860"/>
      <c r="K617" s="860"/>
      <c r="L617" s="860"/>
      <c r="M617" s="860"/>
      <c r="N617" s="860"/>
      <c r="O617" s="860"/>
      <c r="P617" s="860"/>
      <c r="Q617" s="860"/>
      <c r="R617" s="860"/>
      <c r="S617" s="860"/>
      <c r="T617" s="860"/>
      <c r="U617" s="860"/>
      <c r="V617" s="860"/>
      <c r="W617" s="860"/>
      <c r="X617" s="860"/>
      <c r="Y617" s="860"/>
      <c r="Z617" s="860"/>
      <c r="AA617" s="860"/>
      <c r="AB617" s="860"/>
      <c r="AC617" s="860"/>
      <c r="AD617" s="860"/>
    </row>
    <row r="618" spans="1:30" ht="15.75" customHeight="1" x14ac:dyDescent="0.25">
      <c r="A618" s="860"/>
      <c r="B618" s="860"/>
      <c r="C618" s="860"/>
      <c r="D618" s="860"/>
      <c r="E618" s="860"/>
      <c r="F618" s="860"/>
      <c r="G618" s="868"/>
      <c r="H618" s="860"/>
      <c r="I618" s="860"/>
      <c r="J618" s="860"/>
      <c r="K618" s="860"/>
      <c r="L618" s="860"/>
      <c r="M618" s="860"/>
      <c r="N618" s="860"/>
      <c r="O618" s="860"/>
      <c r="P618" s="860"/>
      <c r="Q618" s="860"/>
      <c r="R618" s="860"/>
      <c r="S618" s="860"/>
      <c r="T618" s="860"/>
      <c r="U618" s="860"/>
      <c r="V618" s="860"/>
      <c r="W618" s="860"/>
      <c r="X618" s="860"/>
      <c r="Y618" s="860"/>
      <c r="Z618" s="860"/>
      <c r="AA618" s="860"/>
      <c r="AB618" s="860"/>
      <c r="AC618" s="860"/>
      <c r="AD618" s="860"/>
    </row>
    <row r="619" spans="1:30" ht="15.75" customHeight="1" x14ac:dyDescent="0.25">
      <c r="A619" s="860"/>
      <c r="B619" s="860"/>
      <c r="C619" s="860"/>
      <c r="D619" s="860"/>
      <c r="E619" s="860"/>
      <c r="F619" s="860"/>
      <c r="G619" s="868"/>
      <c r="H619" s="860"/>
      <c r="I619" s="860"/>
      <c r="J619" s="860"/>
      <c r="K619" s="860"/>
      <c r="L619" s="860"/>
      <c r="M619" s="860"/>
      <c r="N619" s="860"/>
      <c r="O619" s="860"/>
      <c r="P619" s="860"/>
      <c r="Q619" s="860"/>
      <c r="R619" s="860"/>
      <c r="S619" s="860"/>
      <c r="T619" s="860"/>
      <c r="U619" s="860"/>
      <c r="V619" s="860"/>
      <c r="W619" s="860"/>
      <c r="X619" s="860"/>
      <c r="Y619" s="860"/>
      <c r="Z619" s="860"/>
      <c r="AA619" s="860"/>
      <c r="AB619" s="860"/>
      <c r="AC619" s="860"/>
      <c r="AD619" s="860"/>
    </row>
    <row r="620" spans="1:30" ht="15.75" customHeight="1" x14ac:dyDescent="0.25">
      <c r="A620" s="860"/>
      <c r="B620" s="860"/>
      <c r="C620" s="860"/>
      <c r="D620" s="860"/>
      <c r="E620" s="860"/>
      <c r="F620" s="860"/>
      <c r="G620" s="868"/>
      <c r="H620" s="860"/>
      <c r="I620" s="860"/>
      <c r="J620" s="860"/>
      <c r="K620" s="860"/>
      <c r="L620" s="860"/>
      <c r="M620" s="860"/>
      <c r="N620" s="860"/>
      <c r="O620" s="860"/>
      <c r="P620" s="860"/>
      <c r="Q620" s="860"/>
      <c r="R620" s="860"/>
      <c r="S620" s="860"/>
      <c r="T620" s="860"/>
      <c r="U620" s="860"/>
      <c r="V620" s="860"/>
      <c r="W620" s="860"/>
      <c r="X620" s="860"/>
      <c r="Y620" s="860"/>
      <c r="Z620" s="860"/>
      <c r="AA620" s="860"/>
      <c r="AB620" s="860"/>
      <c r="AC620" s="860"/>
      <c r="AD620" s="860"/>
    </row>
    <row r="621" spans="1:30" ht="15.75" customHeight="1" x14ac:dyDescent="0.25">
      <c r="A621" s="860"/>
      <c r="B621" s="860"/>
      <c r="C621" s="860"/>
      <c r="D621" s="860"/>
      <c r="E621" s="860"/>
      <c r="F621" s="860"/>
      <c r="G621" s="868"/>
      <c r="H621" s="860"/>
      <c r="I621" s="860"/>
      <c r="J621" s="860"/>
      <c r="K621" s="860"/>
      <c r="L621" s="860"/>
      <c r="M621" s="860"/>
      <c r="N621" s="860"/>
      <c r="O621" s="860"/>
      <c r="P621" s="860"/>
      <c r="Q621" s="860"/>
      <c r="R621" s="860"/>
      <c r="S621" s="860"/>
      <c r="T621" s="860"/>
      <c r="U621" s="860"/>
      <c r="V621" s="860"/>
      <c r="W621" s="860"/>
      <c r="X621" s="860"/>
      <c r="Y621" s="860"/>
      <c r="Z621" s="860"/>
      <c r="AA621" s="860"/>
      <c r="AB621" s="860"/>
      <c r="AC621" s="860"/>
      <c r="AD621" s="860"/>
    </row>
    <row r="622" spans="1:30" ht="15.75" customHeight="1" x14ac:dyDescent="0.25">
      <c r="A622" s="860"/>
      <c r="B622" s="860"/>
      <c r="C622" s="860"/>
      <c r="D622" s="860"/>
      <c r="E622" s="860"/>
      <c r="F622" s="860"/>
      <c r="G622" s="868"/>
      <c r="H622" s="860"/>
      <c r="I622" s="860"/>
      <c r="J622" s="860"/>
      <c r="K622" s="860"/>
      <c r="L622" s="860"/>
      <c r="M622" s="860"/>
      <c r="N622" s="860"/>
      <c r="O622" s="860"/>
      <c r="P622" s="860"/>
      <c r="Q622" s="860"/>
      <c r="R622" s="860"/>
      <c r="S622" s="860"/>
      <c r="T622" s="860"/>
      <c r="U622" s="860"/>
      <c r="V622" s="860"/>
      <c r="W622" s="860"/>
      <c r="X622" s="860"/>
      <c r="Y622" s="860"/>
      <c r="Z622" s="860"/>
      <c r="AA622" s="860"/>
      <c r="AB622" s="860"/>
      <c r="AC622" s="860"/>
      <c r="AD622" s="860"/>
    </row>
    <row r="623" spans="1:30" ht="15.75" customHeight="1" x14ac:dyDescent="0.25">
      <c r="A623" s="860"/>
      <c r="B623" s="860"/>
      <c r="C623" s="860"/>
      <c r="D623" s="860"/>
      <c r="E623" s="860"/>
      <c r="F623" s="860"/>
      <c r="G623" s="868"/>
      <c r="H623" s="860"/>
      <c r="I623" s="860"/>
      <c r="J623" s="860"/>
      <c r="K623" s="860"/>
      <c r="L623" s="860"/>
      <c r="M623" s="860"/>
      <c r="N623" s="860"/>
      <c r="O623" s="860"/>
      <c r="P623" s="860"/>
      <c r="Q623" s="860"/>
      <c r="R623" s="860"/>
      <c r="S623" s="860"/>
      <c r="T623" s="860"/>
      <c r="U623" s="860"/>
      <c r="V623" s="860"/>
      <c r="W623" s="860"/>
      <c r="X623" s="860"/>
      <c r="Y623" s="860"/>
      <c r="Z623" s="860"/>
      <c r="AA623" s="860"/>
      <c r="AB623" s="860"/>
      <c r="AC623" s="860"/>
      <c r="AD623" s="860"/>
    </row>
    <row r="624" spans="1:30" ht="15.75" customHeight="1" x14ac:dyDescent="0.25">
      <c r="A624" s="860"/>
      <c r="B624" s="860"/>
      <c r="C624" s="860"/>
      <c r="D624" s="860"/>
      <c r="E624" s="860"/>
      <c r="F624" s="860"/>
      <c r="G624" s="868"/>
      <c r="H624" s="860"/>
      <c r="I624" s="860"/>
      <c r="J624" s="860"/>
      <c r="K624" s="860"/>
      <c r="L624" s="860"/>
      <c r="M624" s="860"/>
      <c r="N624" s="860"/>
      <c r="O624" s="860"/>
      <c r="P624" s="860"/>
      <c r="Q624" s="860"/>
      <c r="R624" s="860"/>
      <c r="S624" s="860"/>
      <c r="T624" s="860"/>
      <c r="U624" s="860"/>
      <c r="V624" s="860"/>
      <c r="W624" s="860"/>
      <c r="X624" s="860"/>
      <c r="Y624" s="860"/>
      <c r="Z624" s="860"/>
      <c r="AA624" s="860"/>
      <c r="AB624" s="860"/>
      <c r="AC624" s="860"/>
      <c r="AD624" s="860"/>
    </row>
    <row r="625" spans="1:30" ht="15.75" customHeight="1" x14ac:dyDescent="0.25">
      <c r="A625" s="860"/>
      <c r="B625" s="860"/>
      <c r="C625" s="860"/>
      <c r="D625" s="860"/>
      <c r="E625" s="860"/>
      <c r="F625" s="860"/>
      <c r="G625" s="868"/>
      <c r="H625" s="860"/>
      <c r="I625" s="860"/>
      <c r="J625" s="860"/>
      <c r="K625" s="860"/>
      <c r="L625" s="860"/>
      <c r="M625" s="860"/>
      <c r="N625" s="860"/>
      <c r="O625" s="860"/>
      <c r="P625" s="860"/>
      <c r="Q625" s="860"/>
      <c r="R625" s="860"/>
      <c r="S625" s="860"/>
      <c r="T625" s="860"/>
      <c r="U625" s="860"/>
      <c r="V625" s="860"/>
      <c r="W625" s="860"/>
      <c r="X625" s="860"/>
      <c r="Y625" s="860"/>
      <c r="Z625" s="860"/>
      <c r="AA625" s="860"/>
      <c r="AB625" s="860"/>
      <c r="AC625" s="860"/>
      <c r="AD625" s="860"/>
    </row>
    <row r="626" spans="1:30" ht="15.75" customHeight="1" x14ac:dyDescent="0.25">
      <c r="A626" s="860"/>
      <c r="B626" s="860"/>
      <c r="C626" s="860"/>
      <c r="D626" s="860"/>
      <c r="E626" s="860"/>
      <c r="F626" s="860"/>
      <c r="G626" s="868"/>
      <c r="H626" s="860"/>
      <c r="I626" s="860"/>
      <c r="J626" s="860"/>
      <c r="K626" s="860"/>
      <c r="L626" s="860"/>
      <c r="M626" s="860"/>
      <c r="N626" s="860"/>
      <c r="O626" s="860"/>
      <c r="P626" s="860"/>
      <c r="Q626" s="860"/>
      <c r="R626" s="860"/>
      <c r="S626" s="860"/>
      <c r="T626" s="860"/>
      <c r="U626" s="860"/>
      <c r="V626" s="860"/>
      <c r="W626" s="860"/>
      <c r="X626" s="860"/>
      <c r="Y626" s="860"/>
      <c r="Z626" s="860"/>
      <c r="AA626" s="860"/>
      <c r="AB626" s="860"/>
      <c r="AC626" s="860"/>
      <c r="AD626" s="860"/>
    </row>
    <row r="627" spans="1:30" ht="15.75" customHeight="1" x14ac:dyDescent="0.25">
      <c r="A627" s="860"/>
      <c r="B627" s="860"/>
      <c r="C627" s="860"/>
      <c r="D627" s="860"/>
      <c r="E627" s="860"/>
      <c r="F627" s="860"/>
      <c r="G627" s="868"/>
      <c r="H627" s="860"/>
      <c r="I627" s="860"/>
      <c r="J627" s="860"/>
      <c r="K627" s="860"/>
      <c r="L627" s="860"/>
      <c r="M627" s="860"/>
      <c r="N627" s="860"/>
      <c r="O627" s="860"/>
      <c r="P627" s="860"/>
      <c r="Q627" s="860"/>
      <c r="R627" s="860"/>
      <c r="S627" s="860"/>
      <c r="T627" s="860"/>
      <c r="U627" s="860"/>
      <c r="V627" s="860"/>
      <c r="W627" s="860"/>
      <c r="X627" s="860"/>
      <c r="Y627" s="860"/>
      <c r="Z627" s="860"/>
      <c r="AA627" s="860"/>
      <c r="AB627" s="860"/>
      <c r="AC627" s="860"/>
      <c r="AD627" s="860"/>
    </row>
    <row r="628" spans="1:30" ht="15.75" customHeight="1" x14ac:dyDescent="0.25">
      <c r="A628" s="860"/>
      <c r="B628" s="860"/>
      <c r="C628" s="860"/>
      <c r="D628" s="860"/>
      <c r="E628" s="860"/>
      <c r="F628" s="860"/>
      <c r="G628" s="868"/>
      <c r="H628" s="860"/>
      <c r="I628" s="860"/>
      <c r="J628" s="860"/>
      <c r="K628" s="860"/>
      <c r="L628" s="860"/>
      <c r="M628" s="860"/>
      <c r="N628" s="860"/>
      <c r="O628" s="860"/>
      <c r="P628" s="860"/>
      <c r="Q628" s="860"/>
      <c r="R628" s="860"/>
      <c r="S628" s="860"/>
      <c r="T628" s="860"/>
      <c r="U628" s="860"/>
      <c r="V628" s="860"/>
      <c r="W628" s="860"/>
      <c r="X628" s="860"/>
      <c r="Y628" s="860"/>
      <c r="Z628" s="860"/>
      <c r="AA628" s="860"/>
      <c r="AB628" s="860"/>
      <c r="AC628" s="860"/>
      <c r="AD628" s="860"/>
    </row>
    <row r="629" spans="1:30" ht="15.75" customHeight="1" x14ac:dyDescent="0.25">
      <c r="A629" s="860"/>
      <c r="B629" s="860"/>
      <c r="C629" s="860"/>
      <c r="D629" s="860"/>
      <c r="E629" s="860"/>
      <c r="F629" s="860"/>
      <c r="G629" s="868"/>
      <c r="H629" s="860"/>
      <c r="I629" s="860"/>
      <c r="J629" s="860"/>
      <c r="K629" s="860"/>
      <c r="L629" s="860"/>
      <c r="M629" s="860"/>
      <c r="N629" s="860"/>
      <c r="O629" s="860"/>
      <c r="P629" s="860"/>
      <c r="Q629" s="860"/>
      <c r="R629" s="860"/>
      <c r="S629" s="860"/>
      <c r="T629" s="860"/>
      <c r="U629" s="860"/>
      <c r="V629" s="860"/>
      <c r="W629" s="860"/>
      <c r="X629" s="860"/>
      <c r="Y629" s="860"/>
      <c r="Z629" s="860"/>
      <c r="AA629" s="860"/>
      <c r="AB629" s="860"/>
      <c r="AC629" s="860"/>
      <c r="AD629" s="860"/>
    </row>
    <row r="630" spans="1:30" ht="15.75" customHeight="1" x14ac:dyDescent="0.25">
      <c r="A630" s="860"/>
      <c r="B630" s="860"/>
      <c r="C630" s="860"/>
      <c r="D630" s="860"/>
      <c r="E630" s="860"/>
      <c r="F630" s="860"/>
      <c r="G630" s="868"/>
      <c r="H630" s="860"/>
      <c r="I630" s="860"/>
      <c r="J630" s="860"/>
      <c r="K630" s="860"/>
      <c r="L630" s="860"/>
      <c r="M630" s="860"/>
      <c r="N630" s="860"/>
      <c r="O630" s="860"/>
      <c r="P630" s="860"/>
      <c r="Q630" s="860"/>
      <c r="R630" s="860"/>
      <c r="S630" s="860"/>
      <c r="T630" s="860"/>
      <c r="U630" s="860"/>
      <c r="V630" s="860"/>
      <c r="W630" s="860"/>
      <c r="X630" s="860"/>
      <c r="Y630" s="860"/>
      <c r="Z630" s="860"/>
      <c r="AA630" s="860"/>
      <c r="AB630" s="860"/>
      <c r="AC630" s="860"/>
      <c r="AD630" s="860"/>
    </row>
    <row r="631" spans="1:30" ht="15.75" customHeight="1" x14ac:dyDescent="0.25">
      <c r="A631" s="860"/>
      <c r="B631" s="860"/>
      <c r="C631" s="860"/>
      <c r="D631" s="860"/>
      <c r="E631" s="860"/>
      <c r="F631" s="860"/>
      <c r="G631" s="868"/>
      <c r="H631" s="860"/>
      <c r="I631" s="860"/>
      <c r="J631" s="860"/>
      <c r="K631" s="860"/>
      <c r="L631" s="860"/>
      <c r="M631" s="860"/>
      <c r="N631" s="860"/>
      <c r="O631" s="860"/>
      <c r="P631" s="860"/>
      <c r="Q631" s="860"/>
      <c r="R631" s="860"/>
      <c r="S631" s="860"/>
      <c r="T631" s="860"/>
      <c r="U631" s="860"/>
      <c r="V631" s="860"/>
      <c r="W631" s="860"/>
      <c r="X631" s="860"/>
      <c r="Y631" s="860"/>
      <c r="Z631" s="860"/>
      <c r="AA631" s="860"/>
      <c r="AB631" s="860"/>
      <c r="AC631" s="860"/>
      <c r="AD631" s="860"/>
    </row>
    <row r="632" spans="1:30" ht="15.75" customHeight="1" x14ac:dyDescent="0.25">
      <c r="A632" s="860"/>
      <c r="B632" s="860"/>
      <c r="C632" s="860"/>
      <c r="D632" s="860"/>
      <c r="E632" s="860"/>
      <c r="F632" s="860"/>
      <c r="G632" s="868"/>
      <c r="H632" s="860"/>
      <c r="I632" s="860"/>
      <c r="J632" s="860"/>
      <c r="K632" s="860"/>
      <c r="L632" s="860"/>
      <c r="M632" s="860"/>
      <c r="N632" s="860"/>
      <c r="O632" s="860"/>
      <c r="P632" s="860"/>
      <c r="Q632" s="860"/>
      <c r="R632" s="860"/>
      <c r="S632" s="860"/>
      <c r="T632" s="860"/>
      <c r="U632" s="860"/>
      <c r="V632" s="860"/>
      <c r="W632" s="860"/>
      <c r="X632" s="860"/>
      <c r="Y632" s="860"/>
      <c r="Z632" s="860"/>
      <c r="AA632" s="860"/>
      <c r="AB632" s="860"/>
      <c r="AC632" s="860"/>
      <c r="AD632" s="860"/>
    </row>
    <row r="633" spans="1:30" ht="15.75" customHeight="1" x14ac:dyDescent="0.25">
      <c r="A633" s="860"/>
      <c r="B633" s="860"/>
      <c r="C633" s="860"/>
      <c r="D633" s="860"/>
      <c r="E633" s="860"/>
      <c r="F633" s="860"/>
      <c r="G633" s="868"/>
      <c r="H633" s="860"/>
      <c r="I633" s="860"/>
      <c r="J633" s="860"/>
      <c r="K633" s="860"/>
      <c r="L633" s="860"/>
      <c r="M633" s="860"/>
      <c r="N633" s="860"/>
      <c r="O633" s="860"/>
      <c r="P633" s="860"/>
      <c r="Q633" s="860"/>
      <c r="R633" s="860"/>
      <c r="S633" s="860"/>
      <c r="T633" s="860"/>
      <c r="U633" s="860"/>
      <c r="V633" s="860"/>
      <c r="W633" s="860"/>
      <c r="X633" s="860"/>
      <c r="Y633" s="860"/>
      <c r="Z633" s="860"/>
      <c r="AA633" s="860"/>
      <c r="AB633" s="860"/>
      <c r="AC633" s="860"/>
      <c r="AD633" s="860"/>
    </row>
    <row r="634" spans="1:30" ht="15.75" customHeight="1" x14ac:dyDescent="0.25">
      <c r="A634" s="860"/>
      <c r="B634" s="860"/>
      <c r="C634" s="860"/>
      <c r="D634" s="860"/>
      <c r="E634" s="860"/>
      <c r="F634" s="860"/>
      <c r="G634" s="868"/>
      <c r="H634" s="860"/>
      <c r="I634" s="860"/>
      <c r="J634" s="860"/>
      <c r="K634" s="860"/>
      <c r="L634" s="860"/>
      <c r="M634" s="860"/>
      <c r="N634" s="860"/>
      <c r="O634" s="860"/>
      <c r="P634" s="860"/>
      <c r="Q634" s="860"/>
      <c r="R634" s="860"/>
      <c r="S634" s="860"/>
      <c r="T634" s="860"/>
      <c r="U634" s="860"/>
      <c r="V634" s="860"/>
      <c r="W634" s="860"/>
      <c r="X634" s="860"/>
      <c r="Y634" s="860"/>
      <c r="Z634" s="860"/>
      <c r="AA634" s="860"/>
      <c r="AB634" s="860"/>
      <c r="AC634" s="860"/>
      <c r="AD634" s="860"/>
    </row>
    <row r="635" spans="1:30" ht="15.75" customHeight="1" x14ac:dyDescent="0.25">
      <c r="A635" s="860"/>
      <c r="B635" s="860"/>
      <c r="C635" s="860"/>
      <c r="D635" s="860"/>
      <c r="E635" s="860"/>
      <c r="F635" s="860"/>
      <c r="G635" s="868"/>
      <c r="H635" s="860"/>
      <c r="I635" s="860"/>
      <c r="J635" s="860"/>
      <c r="K635" s="860"/>
      <c r="L635" s="860"/>
      <c r="M635" s="860"/>
      <c r="N635" s="860"/>
      <c r="O635" s="860"/>
      <c r="P635" s="860"/>
      <c r="Q635" s="860"/>
      <c r="R635" s="860"/>
      <c r="S635" s="860"/>
      <c r="T635" s="860"/>
      <c r="U635" s="860"/>
      <c r="V635" s="860"/>
      <c r="W635" s="860"/>
      <c r="X635" s="860"/>
      <c r="Y635" s="860"/>
      <c r="Z635" s="860"/>
      <c r="AA635" s="860"/>
      <c r="AB635" s="860"/>
      <c r="AC635" s="860"/>
      <c r="AD635" s="860"/>
    </row>
    <row r="636" spans="1:30" ht="15.75" customHeight="1" x14ac:dyDescent="0.25">
      <c r="A636" s="860"/>
      <c r="B636" s="860"/>
      <c r="C636" s="860"/>
      <c r="D636" s="860"/>
      <c r="E636" s="860"/>
      <c r="F636" s="860"/>
      <c r="G636" s="868"/>
      <c r="H636" s="860"/>
      <c r="I636" s="860"/>
      <c r="J636" s="860"/>
      <c r="K636" s="860"/>
      <c r="L636" s="860"/>
      <c r="M636" s="860"/>
      <c r="N636" s="860"/>
      <c r="O636" s="860"/>
      <c r="P636" s="860"/>
      <c r="Q636" s="860"/>
      <c r="R636" s="860"/>
      <c r="S636" s="860"/>
      <c r="T636" s="860"/>
      <c r="U636" s="860"/>
      <c r="V636" s="860"/>
      <c r="W636" s="860"/>
      <c r="X636" s="860"/>
      <c r="Y636" s="860"/>
      <c r="Z636" s="860"/>
      <c r="AA636" s="860"/>
      <c r="AB636" s="860"/>
      <c r="AC636" s="860"/>
      <c r="AD636" s="860"/>
    </row>
    <row r="637" spans="1:30" ht="15.75" customHeight="1" x14ac:dyDescent="0.25">
      <c r="A637" s="860"/>
      <c r="B637" s="860"/>
      <c r="C637" s="860"/>
      <c r="D637" s="860"/>
      <c r="E637" s="860"/>
      <c r="F637" s="860"/>
      <c r="G637" s="868"/>
      <c r="H637" s="860"/>
      <c r="I637" s="860"/>
      <c r="J637" s="860"/>
      <c r="K637" s="860"/>
      <c r="L637" s="860"/>
      <c r="M637" s="860"/>
      <c r="N637" s="860"/>
      <c r="O637" s="860"/>
      <c r="P637" s="860"/>
      <c r="Q637" s="860"/>
      <c r="R637" s="860"/>
      <c r="S637" s="860"/>
      <c r="T637" s="860"/>
      <c r="U637" s="860"/>
      <c r="V637" s="860"/>
      <c r="W637" s="860"/>
      <c r="X637" s="860"/>
      <c r="Y637" s="860"/>
      <c r="Z637" s="860"/>
      <c r="AA637" s="860"/>
      <c r="AB637" s="860"/>
      <c r="AC637" s="860"/>
      <c r="AD637" s="860"/>
    </row>
    <row r="638" spans="1:30" ht="15.75" customHeight="1" x14ac:dyDescent="0.25">
      <c r="A638" s="860"/>
      <c r="B638" s="860"/>
      <c r="C638" s="860"/>
      <c r="D638" s="860"/>
      <c r="E638" s="860"/>
      <c r="F638" s="860"/>
      <c r="G638" s="868"/>
      <c r="H638" s="860"/>
      <c r="I638" s="860"/>
      <c r="J638" s="860"/>
      <c r="K638" s="860"/>
      <c r="L638" s="860"/>
      <c r="M638" s="860"/>
      <c r="N638" s="860"/>
      <c r="O638" s="860"/>
      <c r="P638" s="860"/>
      <c r="Q638" s="860"/>
      <c r="R638" s="860"/>
      <c r="S638" s="860"/>
      <c r="T638" s="860"/>
      <c r="U638" s="860"/>
      <c r="V638" s="860"/>
      <c r="W638" s="860"/>
      <c r="X638" s="860"/>
      <c r="Y638" s="860"/>
      <c r="Z638" s="860"/>
      <c r="AA638" s="860"/>
      <c r="AB638" s="860"/>
      <c r="AC638" s="860"/>
      <c r="AD638" s="860"/>
    </row>
    <row r="639" spans="1:30" ht="15.75" customHeight="1" x14ac:dyDescent="0.25">
      <c r="A639" s="860"/>
      <c r="B639" s="860"/>
      <c r="C639" s="860"/>
      <c r="D639" s="860"/>
      <c r="E639" s="860"/>
      <c r="F639" s="860"/>
      <c r="G639" s="868"/>
      <c r="H639" s="860"/>
      <c r="I639" s="860"/>
      <c r="J639" s="860"/>
      <c r="K639" s="860"/>
      <c r="L639" s="860"/>
      <c r="M639" s="860"/>
      <c r="N639" s="860"/>
      <c r="O639" s="860"/>
      <c r="P639" s="860"/>
      <c r="Q639" s="860"/>
      <c r="R639" s="860"/>
      <c r="S639" s="860"/>
      <c r="T639" s="860"/>
      <c r="U639" s="860"/>
      <c r="V639" s="860"/>
      <c r="W639" s="860"/>
      <c r="X639" s="860"/>
      <c r="Y639" s="860"/>
      <c r="Z639" s="860"/>
      <c r="AA639" s="860"/>
      <c r="AB639" s="860"/>
      <c r="AC639" s="860"/>
      <c r="AD639" s="860"/>
    </row>
    <row r="640" spans="1:30" ht="15.75" customHeight="1" x14ac:dyDescent="0.25">
      <c r="A640" s="860"/>
      <c r="B640" s="860"/>
      <c r="C640" s="860"/>
      <c r="D640" s="860"/>
      <c r="E640" s="860"/>
      <c r="F640" s="860"/>
      <c r="G640" s="868"/>
      <c r="H640" s="860"/>
      <c r="I640" s="860"/>
      <c r="J640" s="860"/>
      <c r="K640" s="860"/>
      <c r="L640" s="860"/>
      <c r="M640" s="860"/>
      <c r="N640" s="860"/>
      <c r="O640" s="860"/>
      <c r="P640" s="860"/>
      <c r="Q640" s="860"/>
      <c r="R640" s="860"/>
      <c r="S640" s="860"/>
      <c r="T640" s="860"/>
      <c r="U640" s="860"/>
      <c r="V640" s="860"/>
      <c r="W640" s="860"/>
      <c r="X640" s="860"/>
      <c r="Y640" s="860"/>
      <c r="Z640" s="860"/>
      <c r="AA640" s="860"/>
      <c r="AB640" s="860"/>
      <c r="AC640" s="860"/>
      <c r="AD640" s="860"/>
    </row>
    <row r="641" spans="1:30" ht="15.75" customHeight="1" x14ac:dyDescent="0.25">
      <c r="A641" s="860"/>
      <c r="B641" s="860"/>
      <c r="C641" s="860"/>
      <c r="D641" s="860"/>
      <c r="E641" s="860"/>
      <c r="F641" s="860"/>
      <c r="G641" s="868"/>
      <c r="H641" s="860"/>
      <c r="I641" s="860"/>
      <c r="J641" s="860"/>
      <c r="K641" s="860"/>
      <c r="L641" s="860"/>
      <c r="M641" s="860"/>
      <c r="N641" s="860"/>
      <c r="O641" s="860"/>
      <c r="P641" s="860"/>
      <c r="Q641" s="860"/>
      <c r="R641" s="860"/>
      <c r="S641" s="860"/>
      <c r="T641" s="860"/>
      <c r="U641" s="860"/>
      <c r="V641" s="860"/>
      <c r="W641" s="860"/>
      <c r="X641" s="860"/>
      <c r="Y641" s="860"/>
      <c r="Z641" s="860"/>
      <c r="AA641" s="860"/>
      <c r="AB641" s="860"/>
      <c r="AC641" s="860"/>
      <c r="AD641" s="860"/>
    </row>
    <row r="642" spans="1:30" ht="15.75" customHeight="1" x14ac:dyDescent="0.25">
      <c r="A642" s="860"/>
      <c r="B642" s="860"/>
      <c r="C642" s="860"/>
      <c r="D642" s="860"/>
      <c r="E642" s="860"/>
      <c r="F642" s="860"/>
      <c r="G642" s="868"/>
      <c r="H642" s="860"/>
      <c r="I642" s="860"/>
      <c r="J642" s="860"/>
      <c r="K642" s="860"/>
      <c r="L642" s="860"/>
      <c r="M642" s="860"/>
      <c r="N642" s="860"/>
      <c r="O642" s="860"/>
      <c r="P642" s="860"/>
      <c r="Q642" s="860"/>
      <c r="R642" s="860"/>
      <c r="S642" s="860"/>
      <c r="T642" s="860"/>
      <c r="U642" s="860"/>
      <c r="V642" s="860"/>
      <c r="W642" s="860"/>
      <c r="X642" s="860"/>
      <c r="Y642" s="860"/>
      <c r="Z642" s="860"/>
      <c r="AA642" s="860"/>
      <c r="AB642" s="860"/>
      <c r="AC642" s="860"/>
      <c r="AD642" s="860"/>
    </row>
    <row r="643" spans="1:30" ht="15.75" customHeight="1" x14ac:dyDescent="0.25">
      <c r="A643" s="860"/>
      <c r="B643" s="860"/>
      <c r="C643" s="860"/>
      <c r="D643" s="860"/>
      <c r="E643" s="860"/>
      <c r="F643" s="860"/>
      <c r="G643" s="868"/>
      <c r="H643" s="860"/>
      <c r="I643" s="860"/>
      <c r="J643" s="860"/>
      <c r="K643" s="860"/>
      <c r="L643" s="860"/>
      <c r="M643" s="860"/>
      <c r="N643" s="860"/>
      <c r="O643" s="860"/>
      <c r="P643" s="860"/>
      <c r="Q643" s="860"/>
      <c r="R643" s="860"/>
      <c r="S643" s="860"/>
      <c r="T643" s="860"/>
      <c r="U643" s="860"/>
      <c r="V643" s="860"/>
      <c r="W643" s="860"/>
      <c r="X643" s="860"/>
      <c r="Y643" s="860"/>
      <c r="Z643" s="860"/>
      <c r="AA643" s="860"/>
      <c r="AB643" s="860"/>
      <c r="AC643" s="860"/>
      <c r="AD643" s="860"/>
    </row>
    <row r="644" spans="1:30" ht="15.75" customHeight="1" x14ac:dyDescent="0.25">
      <c r="A644" s="860"/>
      <c r="B644" s="860"/>
      <c r="C644" s="860"/>
      <c r="D644" s="860"/>
      <c r="E644" s="860"/>
      <c r="F644" s="860"/>
      <c r="G644" s="868"/>
      <c r="H644" s="860"/>
      <c r="I644" s="860"/>
      <c r="J644" s="860"/>
      <c r="K644" s="860"/>
      <c r="L644" s="860"/>
      <c r="M644" s="860"/>
      <c r="N644" s="860"/>
      <c r="O644" s="860"/>
      <c r="P644" s="860"/>
      <c r="Q644" s="860"/>
      <c r="R644" s="860"/>
      <c r="S644" s="860"/>
      <c r="T644" s="860"/>
      <c r="U644" s="860"/>
      <c r="V644" s="860"/>
      <c r="W644" s="860"/>
      <c r="X644" s="860"/>
      <c r="Y644" s="860"/>
      <c r="Z644" s="860"/>
      <c r="AA644" s="860"/>
      <c r="AB644" s="860"/>
      <c r="AC644" s="860"/>
      <c r="AD644" s="860"/>
    </row>
    <row r="645" spans="1:30" ht="15.75" customHeight="1" x14ac:dyDescent="0.25">
      <c r="A645" s="860"/>
      <c r="B645" s="860"/>
      <c r="C645" s="860"/>
      <c r="D645" s="860"/>
      <c r="E645" s="860"/>
      <c r="F645" s="860"/>
      <c r="G645" s="868"/>
      <c r="H645" s="860"/>
      <c r="I645" s="860"/>
      <c r="J645" s="860"/>
      <c r="K645" s="860"/>
      <c r="L645" s="860"/>
      <c r="M645" s="860"/>
      <c r="N645" s="860"/>
      <c r="O645" s="860"/>
      <c r="P645" s="860"/>
      <c r="Q645" s="860"/>
      <c r="R645" s="860"/>
      <c r="S645" s="860"/>
      <c r="T645" s="860"/>
      <c r="U645" s="860"/>
      <c r="V645" s="860"/>
      <c r="W645" s="860"/>
      <c r="X645" s="860"/>
      <c r="Y645" s="860"/>
      <c r="Z645" s="860"/>
      <c r="AA645" s="860"/>
      <c r="AB645" s="860"/>
      <c r="AC645" s="860"/>
      <c r="AD645" s="860"/>
    </row>
    <row r="646" spans="1:30" ht="15.75" customHeight="1" x14ac:dyDescent="0.25">
      <c r="A646" s="860"/>
      <c r="B646" s="860"/>
      <c r="C646" s="860"/>
      <c r="D646" s="860"/>
      <c r="E646" s="860"/>
      <c r="F646" s="860"/>
      <c r="G646" s="868"/>
      <c r="H646" s="860"/>
      <c r="I646" s="860"/>
      <c r="J646" s="860"/>
      <c r="K646" s="860"/>
      <c r="L646" s="860"/>
      <c r="M646" s="860"/>
      <c r="N646" s="860"/>
      <c r="O646" s="860"/>
      <c r="P646" s="860"/>
      <c r="Q646" s="860"/>
      <c r="R646" s="860"/>
      <c r="S646" s="860"/>
      <c r="T646" s="860"/>
      <c r="U646" s="860"/>
      <c r="V646" s="860"/>
      <c r="W646" s="860"/>
      <c r="X646" s="860"/>
      <c r="Y646" s="860"/>
      <c r="Z646" s="860"/>
      <c r="AA646" s="860"/>
      <c r="AB646" s="860"/>
      <c r="AC646" s="860"/>
      <c r="AD646" s="860"/>
    </row>
    <row r="647" spans="1:30" ht="15.75" customHeight="1" x14ac:dyDescent="0.25">
      <c r="A647" s="860"/>
      <c r="B647" s="860"/>
      <c r="C647" s="860"/>
      <c r="D647" s="860"/>
      <c r="E647" s="860"/>
      <c r="F647" s="860"/>
      <c r="G647" s="868"/>
      <c r="H647" s="860"/>
      <c r="I647" s="860"/>
      <c r="J647" s="860"/>
      <c r="K647" s="860"/>
      <c r="L647" s="860"/>
      <c r="M647" s="860"/>
      <c r="N647" s="860"/>
      <c r="O647" s="860"/>
      <c r="P647" s="860"/>
      <c r="Q647" s="860"/>
      <c r="R647" s="860"/>
      <c r="S647" s="860"/>
      <c r="T647" s="860"/>
      <c r="U647" s="860"/>
      <c r="V647" s="860"/>
      <c r="W647" s="860"/>
      <c r="X647" s="860"/>
      <c r="Y647" s="860"/>
      <c r="Z647" s="860"/>
      <c r="AA647" s="860"/>
      <c r="AB647" s="860"/>
      <c r="AC647" s="860"/>
      <c r="AD647" s="860"/>
    </row>
    <row r="648" spans="1:30" ht="15.75" customHeight="1" x14ac:dyDescent="0.25">
      <c r="A648" s="860"/>
      <c r="B648" s="860"/>
      <c r="C648" s="860"/>
      <c r="D648" s="860"/>
      <c r="E648" s="860"/>
      <c r="F648" s="860"/>
      <c r="G648" s="868"/>
      <c r="H648" s="860"/>
      <c r="I648" s="860"/>
      <c r="J648" s="860"/>
      <c r="K648" s="860"/>
      <c r="L648" s="860"/>
      <c r="M648" s="860"/>
      <c r="N648" s="860"/>
      <c r="O648" s="860"/>
      <c r="P648" s="860"/>
      <c r="Q648" s="860"/>
      <c r="R648" s="860"/>
      <c r="S648" s="860"/>
      <c r="T648" s="860"/>
      <c r="U648" s="860"/>
      <c r="V648" s="860"/>
      <c r="W648" s="860"/>
      <c r="X648" s="860"/>
      <c r="Y648" s="860"/>
      <c r="Z648" s="860"/>
      <c r="AA648" s="860"/>
      <c r="AB648" s="860"/>
      <c r="AC648" s="860"/>
      <c r="AD648" s="860"/>
    </row>
    <row r="649" spans="1:30" ht="15.75" customHeight="1" x14ac:dyDescent="0.25">
      <c r="A649" s="860"/>
      <c r="B649" s="860"/>
      <c r="C649" s="860"/>
      <c r="D649" s="860"/>
      <c r="E649" s="860"/>
      <c r="F649" s="860"/>
      <c r="G649" s="868"/>
      <c r="H649" s="860"/>
      <c r="I649" s="860"/>
      <c r="J649" s="860"/>
      <c r="K649" s="860"/>
      <c r="L649" s="860"/>
      <c r="M649" s="860"/>
      <c r="N649" s="860"/>
      <c r="O649" s="860"/>
      <c r="P649" s="860"/>
      <c r="Q649" s="860"/>
      <c r="R649" s="860"/>
      <c r="S649" s="860"/>
      <c r="T649" s="860"/>
      <c r="U649" s="860"/>
      <c r="V649" s="860"/>
      <c r="W649" s="860"/>
      <c r="X649" s="860"/>
      <c r="Y649" s="860"/>
      <c r="Z649" s="860"/>
      <c r="AA649" s="860"/>
      <c r="AB649" s="860"/>
      <c r="AC649" s="860"/>
      <c r="AD649" s="860"/>
    </row>
    <row r="650" spans="1:30" ht="15.75" customHeight="1" x14ac:dyDescent="0.25">
      <c r="A650" s="860"/>
      <c r="B650" s="860"/>
      <c r="C650" s="860"/>
      <c r="D650" s="860"/>
      <c r="E650" s="860"/>
      <c r="F650" s="860"/>
      <c r="G650" s="868"/>
      <c r="H650" s="860"/>
      <c r="I650" s="860"/>
      <c r="J650" s="860"/>
      <c r="K650" s="860"/>
      <c r="L650" s="860"/>
      <c r="M650" s="860"/>
      <c r="N650" s="860"/>
      <c r="O650" s="860"/>
      <c r="P650" s="860"/>
      <c r="Q650" s="860"/>
      <c r="R650" s="860"/>
      <c r="S650" s="860"/>
      <c r="T650" s="860"/>
      <c r="U650" s="860"/>
      <c r="V650" s="860"/>
      <c r="W650" s="860"/>
      <c r="X650" s="860"/>
      <c r="Y650" s="860"/>
      <c r="Z650" s="860"/>
      <c r="AA650" s="860"/>
      <c r="AB650" s="860"/>
      <c r="AC650" s="860"/>
      <c r="AD650" s="860"/>
    </row>
    <row r="651" spans="1:30" ht="15.75" customHeight="1" x14ac:dyDescent="0.25">
      <c r="A651" s="860"/>
      <c r="B651" s="860"/>
      <c r="C651" s="860"/>
      <c r="D651" s="860"/>
      <c r="E651" s="860"/>
      <c r="F651" s="860"/>
      <c r="G651" s="868"/>
      <c r="H651" s="860"/>
      <c r="I651" s="860"/>
      <c r="J651" s="860"/>
      <c r="K651" s="860"/>
      <c r="L651" s="860"/>
      <c r="M651" s="860"/>
      <c r="N651" s="860"/>
      <c r="O651" s="860"/>
      <c r="P651" s="860"/>
      <c r="Q651" s="860"/>
      <c r="R651" s="860"/>
      <c r="S651" s="860"/>
      <c r="T651" s="860"/>
      <c r="U651" s="860"/>
      <c r="V651" s="860"/>
      <c r="W651" s="860"/>
      <c r="X651" s="860"/>
      <c r="Y651" s="860"/>
      <c r="Z651" s="860"/>
      <c r="AA651" s="860"/>
      <c r="AB651" s="860"/>
      <c r="AC651" s="860"/>
      <c r="AD651" s="860"/>
    </row>
    <row r="652" spans="1:30" ht="15.75" customHeight="1" x14ac:dyDescent="0.25">
      <c r="A652" s="860"/>
      <c r="B652" s="860"/>
      <c r="C652" s="860"/>
      <c r="D652" s="860"/>
      <c r="E652" s="860"/>
      <c r="F652" s="860"/>
      <c r="G652" s="868"/>
      <c r="H652" s="860"/>
      <c r="I652" s="860"/>
      <c r="J652" s="860"/>
      <c r="K652" s="860"/>
      <c r="L652" s="860"/>
      <c r="M652" s="860"/>
      <c r="N652" s="860"/>
      <c r="O652" s="860"/>
      <c r="P652" s="860"/>
      <c r="Q652" s="860"/>
      <c r="R652" s="860"/>
      <c r="S652" s="860"/>
      <c r="T652" s="860"/>
      <c r="U652" s="860"/>
      <c r="V652" s="860"/>
      <c r="W652" s="860"/>
      <c r="X652" s="860"/>
      <c r="Y652" s="860"/>
      <c r="Z652" s="860"/>
      <c r="AA652" s="860"/>
      <c r="AB652" s="860"/>
      <c r="AC652" s="860"/>
      <c r="AD652" s="860"/>
    </row>
    <row r="653" spans="1:30" ht="15.75" customHeight="1" x14ac:dyDescent="0.25">
      <c r="A653" s="860"/>
      <c r="B653" s="860"/>
      <c r="C653" s="860"/>
      <c r="D653" s="860"/>
      <c r="E653" s="860"/>
      <c r="F653" s="860"/>
      <c r="G653" s="868"/>
      <c r="H653" s="860"/>
      <c r="I653" s="860"/>
      <c r="J653" s="860"/>
      <c r="K653" s="860"/>
      <c r="L653" s="860"/>
      <c r="M653" s="860"/>
      <c r="N653" s="860"/>
      <c r="O653" s="860"/>
      <c r="P653" s="860"/>
      <c r="Q653" s="860"/>
      <c r="R653" s="860"/>
      <c r="S653" s="860"/>
      <c r="T653" s="860"/>
      <c r="U653" s="860"/>
      <c r="V653" s="860"/>
      <c r="W653" s="860"/>
      <c r="X653" s="860"/>
      <c r="Y653" s="860"/>
      <c r="Z653" s="860"/>
      <c r="AA653" s="860"/>
      <c r="AB653" s="860"/>
      <c r="AC653" s="860"/>
      <c r="AD653" s="860"/>
    </row>
    <row r="654" spans="1:30" ht="15.75" customHeight="1" x14ac:dyDescent="0.25">
      <c r="A654" s="860"/>
      <c r="B654" s="860"/>
      <c r="C654" s="860"/>
      <c r="D654" s="860"/>
      <c r="E654" s="860"/>
      <c r="F654" s="860"/>
      <c r="G654" s="868"/>
      <c r="H654" s="860"/>
      <c r="I654" s="860"/>
      <c r="J654" s="860"/>
      <c r="K654" s="860"/>
      <c r="L654" s="860"/>
      <c r="M654" s="860"/>
      <c r="N654" s="860"/>
      <c r="O654" s="860"/>
      <c r="P654" s="860"/>
      <c r="Q654" s="860"/>
      <c r="R654" s="860"/>
      <c r="S654" s="860"/>
      <c r="T654" s="860"/>
      <c r="U654" s="860"/>
      <c r="V654" s="860"/>
      <c r="W654" s="860"/>
      <c r="X654" s="860"/>
      <c r="Y654" s="860"/>
      <c r="Z654" s="860"/>
      <c r="AA654" s="860"/>
      <c r="AB654" s="860"/>
      <c r="AC654" s="860"/>
      <c r="AD654" s="860"/>
    </row>
    <row r="655" spans="1:30" ht="15.75" customHeight="1" x14ac:dyDescent="0.25">
      <c r="A655" s="860"/>
      <c r="B655" s="860"/>
      <c r="C655" s="860"/>
      <c r="D655" s="860"/>
      <c r="E655" s="860"/>
      <c r="F655" s="860"/>
      <c r="G655" s="868"/>
      <c r="H655" s="860"/>
      <c r="I655" s="860"/>
      <c r="J655" s="860"/>
      <c r="K655" s="860"/>
      <c r="L655" s="860"/>
      <c r="M655" s="860"/>
      <c r="N655" s="860"/>
      <c r="O655" s="860"/>
      <c r="P655" s="860"/>
      <c r="Q655" s="860"/>
      <c r="R655" s="860"/>
      <c r="S655" s="860"/>
      <c r="T655" s="860"/>
      <c r="U655" s="860"/>
      <c r="V655" s="860"/>
      <c r="W655" s="860"/>
      <c r="X655" s="860"/>
      <c r="Y655" s="860"/>
      <c r="Z655" s="860"/>
      <c r="AA655" s="860"/>
      <c r="AB655" s="860"/>
      <c r="AC655" s="860"/>
      <c r="AD655" s="860"/>
    </row>
    <row r="656" spans="1:30" ht="15.75" customHeight="1" x14ac:dyDescent="0.25">
      <c r="A656" s="860"/>
      <c r="B656" s="860"/>
      <c r="C656" s="860"/>
      <c r="D656" s="860"/>
      <c r="E656" s="860"/>
      <c r="F656" s="860"/>
      <c r="G656" s="868"/>
      <c r="H656" s="860"/>
      <c r="I656" s="860"/>
      <c r="J656" s="860"/>
      <c r="K656" s="860"/>
      <c r="L656" s="860"/>
      <c r="M656" s="860"/>
      <c r="N656" s="860"/>
      <c r="O656" s="860"/>
      <c r="P656" s="860"/>
      <c r="Q656" s="860"/>
      <c r="R656" s="860"/>
      <c r="S656" s="860"/>
      <c r="T656" s="860"/>
      <c r="U656" s="860"/>
      <c r="V656" s="860"/>
      <c r="W656" s="860"/>
      <c r="X656" s="860"/>
      <c r="Y656" s="860"/>
      <c r="Z656" s="860"/>
      <c r="AA656" s="860"/>
      <c r="AB656" s="860"/>
      <c r="AC656" s="860"/>
      <c r="AD656" s="860"/>
    </row>
    <row r="657" spans="1:30" ht="15.75" customHeight="1" x14ac:dyDescent="0.25">
      <c r="A657" s="860"/>
      <c r="B657" s="860"/>
      <c r="C657" s="860"/>
      <c r="D657" s="860"/>
      <c r="E657" s="860"/>
      <c r="F657" s="860"/>
      <c r="G657" s="868"/>
      <c r="H657" s="860"/>
      <c r="I657" s="860"/>
      <c r="J657" s="860"/>
      <c r="K657" s="860"/>
      <c r="L657" s="860"/>
      <c r="M657" s="860"/>
      <c r="N657" s="860"/>
      <c r="O657" s="860"/>
      <c r="P657" s="860"/>
      <c r="Q657" s="860"/>
      <c r="R657" s="860"/>
      <c r="S657" s="860"/>
      <c r="T657" s="860"/>
      <c r="U657" s="860"/>
      <c r="V657" s="860"/>
      <c r="W657" s="860"/>
      <c r="X657" s="860"/>
      <c r="Y657" s="860"/>
      <c r="Z657" s="860"/>
      <c r="AA657" s="860"/>
      <c r="AB657" s="860"/>
      <c r="AC657" s="860"/>
      <c r="AD657" s="860"/>
    </row>
    <row r="658" spans="1:30" ht="15.75" customHeight="1" x14ac:dyDescent="0.25">
      <c r="A658" s="860"/>
      <c r="B658" s="860"/>
      <c r="C658" s="860"/>
      <c r="D658" s="860"/>
      <c r="E658" s="860"/>
      <c r="F658" s="860"/>
      <c r="G658" s="868"/>
      <c r="H658" s="860"/>
      <c r="I658" s="860"/>
      <c r="J658" s="860"/>
      <c r="K658" s="860"/>
      <c r="L658" s="860"/>
      <c r="M658" s="860"/>
      <c r="N658" s="860"/>
      <c r="O658" s="860"/>
      <c r="P658" s="860"/>
      <c r="Q658" s="860"/>
      <c r="R658" s="860"/>
      <c r="S658" s="860"/>
      <c r="T658" s="860"/>
      <c r="U658" s="860"/>
      <c r="V658" s="860"/>
      <c r="W658" s="860"/>
      <c r="X658" s="860"/>
      <c r="Y658" s="860"/>
      <c r="Z658" s="860"/>
      <c r="AA658" s="860"/>
      <c r="AB658" s="860"/>
      <c r="AC658" s="860"/>
      <c r="AD658" s="860"/>
    </row>
    <row r="659" spans="1:30" ht="15.75" customHeight="1" x14ac:dyDescent="0.25">
      <c r="A659" s="860"/>
      <c r="B659" s="860"/>
      <c r="C659" s="860"/>
      <c r="D659" s="860"/>
      <c r="E659" s="860"/>
      <c r="F659" s="860"/>
      <c r="G659" s="868"/>
      <c r="H659" s="860"/>
      <c r="I659" s="860"/>
      <c r="J659" s="860"/>
      <c r="K659" s="860"/>
      <c r="L659" s="860"/>
      <c r="M659" s="860"/>
      <c r="N659" s="860"/>
      <c r="O659" s="860"/>
      <c r="P659" s="860"/>
      <c r="Q659" s="860"/>
      <c r="R659" s="860"/>
      <c r="S659" s="860"/>
      <c r="T659" s="860"/>
      <c r="U659" s="860"/>
      <c r="V659" s="860"/>
      <c r="W659" s="860"/>
      <c r="X659" s="860"/>
      <c r="Y659" s="860"/>
      <c r="Z659" s="860"/>
      <c r="AA659" s="860"/>
      <c r="AB659" s="860"/>
      <c r="AC659" s="860"/>
      <c r="AD659" s="860"/>
    </row>
    <row r="660" spans="1:30" ht="15.75" customHeight="1" x14ac:dyDescent="0.25">
      <c r="A660" s="860"/>
      <c r="B660" s="860"/>
      <c r="C660" s="860"/>
      <c r="D660" s="860"/>
      <c r="E660" s="860"/>
      <c r="F660" s="860"/>
      <c r="G660" s="868"/>
      <c r="H660" s="860"/>
      <c r="I660" s="860"/>
      <c r="J660" s="860"/>
      <c r="K660" s="860"/>
      <c r="L660" s="860"/>
      <c r="M660" s="860"/>
      <c r="N660" s="860"/>
      <c r="O660" s="860"/>
      <c r="P660" s="860"/>
      <c r="Q660" s="860"/>
      <c r="R660" s="860"/>
      <c r="S660" s="860"/>
      <c r="T660" s="860"/>
      <c r="U660" s="860"/>
      <c r="V660" s="860"/>
      <c r="W660" s="860"/>
      <c r="X660" s="860"/>
      <c r="Y660" s="860"/>
      <c r="Z660" s="860"/>
      <c r="AA660" s="860"/>
      <c r="AB660" s="860"/>
      <c r="AC660" s="860"/>
      <c r="AD660" s="860"/>
    </row>
    <row r="661" spans="1:30" ht="15.75" customHeight="1" x14ac:dyDescent="0.25">
      <c r="A661" s="860"/>
      <c r="B661" s="860"/>
      <c r="C661" s="860"/>
      <c r="D661" s="860"/>
      <c r="E661" s="860"/>
      <c r="F661" s="860"/>
      <c r="G661" s="868"/>
      <c r="H661" s="860"/>
      <c r="I661" s="860"/>
      <c r="J661" s="860"/>
      <c r="K661" s="860"/>
      <c r="L661" s="860"/>
      <c r="M661" s="860"/>
      <c r="N661" s="860"/>
      <c r="O661" s="860"/>
      <c r="P661" s="860"/>
      <c r="Q661" s="860"/>
      <c r="R661" s="860"/>
      <c r="S661" s="860"/>
      <c r="T661" s="860"/>
      <c r="U661" s="860"/>
      <c r="V661" s="860"/>
      <c r="W661" s="860"/>
      <c r="X661" s="860"/>
      <c r="Y661" s="860"/>
      <c r="Z661" s="860"/>
      <c r="AA661" s="860"/>
      <c r="AB661" s="860"/>
      <c r="AC661" s="860"/>
      <c r="AD661" s="860"/>
    </row>
    <row r="662" spans="1:30" ht="15.75" customHeight="1" x14ac:dyDescent="0.25">
      <c r="A662" s="860"/>
      <c r="B662" s="860"/>
      <c r="C662" s="860"/>
      <c r="D662" s="860"/>
      <c r="E662" s="860"/>
      <c r="F662" s="860"/>
      <c r="G662" s="868"/>
      <c r="H662" s="860"/>
      <c r="I662" s="860"/>
      <c r="J662" s="860"/>
      <c r="K662" s="860"/>
      <c r="L662" s="860"/>
      <c r="M662" s="860"/>
      <c r="N662" s="860"/>
      <c r="O662" s="860"/>
      <c r="P662" s="860"/>
      <c r="Q662" s="860"/>
      <c r="R662" s="860"/>
      <c r="S662" s="860"/>
      <c r="T662" s="860"/>
      <c r="U662" s="860"/>
      <c r="V662" s="860"/>
      <c r="W662" s="860"/>
      <c r="X662" s="860"/>
      <c r="Y662" s="860"/>
      <c r="Z662" s="860"/>
      <c r="AA662" s="860"/>
      <c r="AB662" s="860"/>
      <c r="AC662" s="860"/>
      <c r="AD662" s="860"/>
    </row>
    <row r="663" spans="1:30" ht="15.75" customHeight="1" x14ac:dyDescent="0.25">
      <c r="A663" s="860"/>
      <c r="B663" s="860"/>
      <c r="C663" s="860"/>
      <c r="D663" s="860"/>
      <c r="E663" s="860"/>
      <c r="F663" s="860"/>
      <c r="G663" s="868"/>
      <c r="H663" s="860"/>
      <c r="I663" s="860"/>
      <c r="J663" s="860"/>
      <c r="K663" s="860"/>
      <c r="L663" s="860"/>
      <c r="M663" s="860"/>
      <c r="N663" s="860"/>
      <c r="O663" s="860"/>
      <c r="P663" s="860"/>
      <c r="Q663" s="860"/>
      <c r="R663" s="860"/>
      <c r="S663" s="860"/>
      <c r="T663" s="860"/>
      <c r="U663" s="860"/>
      <c r="V663" s="860"/>
      <c r="W663" s="860"/>
      <c r="X663" s="860"/>
      <c r="Y663" s="860"/>
      <c r="Z663" s="860"/>
      <c r="AA663" s="860"/>
      <c r="AB663" s="860"/>
      <c r="AC663" s="860"/>
      <c r="AD663" s="860"/>
    </row>
    <row r="664" spans="1:30" ht="15.75" customHeight="1" x14ac:dyDescent="0.25">
      <c r="A664" s="860"/>
      <c r="B664" s="860"/>
      <c r="C664" s="860"/>
      <c r="D664" s="860"/>
      <c r="E664" s="860"/>
      <c r="F664" s="860"/>
      <c r="G664" s="868"/>
      <c r="H664" s="860"/>
      <c r="I664" s="860"/>
      <c r="J664" s="860"/>
      <c r="K664" s="860"/>
      <c r="L664" s="860"/>
      <c r="M664" s="860"/>
      <c r="N664" s="860"/>
      <c r="O664" s="860"/>
      <c r="P664" s="860"/>
      <c r="Q664" s="860"/>
      <c r="R664" s="860"/>
      <c r="S664" s="860"/>
      <c r="T664" s="860"/>
      <c r="U664" s="860"/>
      <c r="V664" s="860"/>
      <c r="W664" s="860"/>
      <c r="X664" s="860"/>
      <c r="Y664" s="860"/>
      <c r="Z664" s="860"/>
      <c r="AA664" s="860"/>
      <c r="AB664" s="860"/>
      <c r="AC664" s="860"/>
      <c r="AD664" s="860"/>
    </row>
    <row r="665" spans="1:30" ht="15.75" customHeight="1" x14ac:dyDescent="0.25">
      <c r="A665" s="860"/>
      <c r="B665" s="860"/>
      <c r="C665" s="860"/>
      <c r="D665" s="860"/>
      <c r="E665" s="860"/>
      <c r="F665" s="860"/>
      <c r="G665" s="868"/>
      <c r="H665" s="860"/>
      <c r="I665" s="860"/>
      <c r="J665" s="860"/>
      <c r="K665" s="860"/>
      <c r="L665" s="860"/>
      <c r="M665" s="860"/>
      <c r="N665" s="860"/>
      <c r="O665" s="860"/>
      <c r="P665" s="860"/>
      <c r="Q665" s="860"/>
      <c r="R665" s="860"/>
      <c r="S665" s="860"/>
      <c r="T665" s="860"/>
      <c r="U665" s="860"/>
      <c r="V665" s="860"/>
      <c r="W665" s="860"/>
      <c r="X665" s="860"/>
      <c r="Y665" s="860"/>
      <c r="Z665" s="860"/>
      <c r="AA665" s="860"/>
      <c r="AB665" s="860"/>
      <c r="AC665" s="860"/>
      <c r="AD665" s="860"/>
    </row>
    <row r="666" spans="1:30" ht="15.75" customHeight="1" x14ac:dyDescent="0.25">
      <c r="A666" s="860"/>
      <c r="B666" s="860"/>
      <c r="C666" s="860"/>
      <c r="D666" s="860"/>
      <c r="E666" s="860"/>
      <c r="F666" s="860"/>
      <c r="G666" s="868"/>
      <c r="H666" s="860"/>
      <c r="I666" s="860"/>
      <c r="J666" s="860"/>
      <c r="K666" s="860"/>
      <c r="L666" s="860"/>
      <c r="M666" s="860"/>
      <c r="N666" s="860"/>
      <c r="O666" s="860"/>
      <c r="P666" s="860"/>
      <c r="Q666" s="860"/>
      <c r="R666" s="860"/>
      <c r="S666" s="860"/>
      <c r="T666" s="860"/>
      <c r="U666" s="860"/>
      <c r="V666" s="860"/>
      <c r="W666" s="860"/>
      <c r="X666" s="860"/>
      <c r="Y666" s="860"/>
      <c r="Z666" s="860"/>
      <c r="AA666" s="860"/>
      <c r="AB666" s="860"/>
      <c r="AC666" s="860"/>
      <c r="AD666" s="860"/>
    </row>
    <row r="667" spans="1:30" ht="15.75" customHeight="1" x14ac:dyDescent="0.25">
      <c r="A667" s="860"/>
      <c r="B667" s="860"/>
      <c r="C667" s="860"/>
      <c r="D667" s="860"/>
      <c r="E667" s="860"/>
      <c r="F667" s="860"/>
      <c r="G667" s="868"/>
      <c r="H667" s="860"/>
      <c r="I667" s="860"/>
      <c r="J667" s="860"/>
      <c r="K667" s="860"/>
      <c r="L667" s="860"/>
      <c r="M667" s="860"/>
      <c r="N667" s="860"/>
      <c r="O667" s="860"/>
      <c r="P667" s="860"/>
      <c r="Q667" s="860"/>
      <c r="R667" s="860"/>
      <c r="S667" s="860"/>
      <c r="T667" s="860"/>
      <c r="U667" s="860"/>
      <c r="V667" s="860"/>
      <c r="W667" s="860"/>
      <c r="X667" s="860"/>
      <c r="Y667" s="860"/>
      <c r="Z667" s="860"/>
      <c r="AA667" s="860"/>
      <c r="AB667" s="860"/>
      <c r="AC667" s="860"/>
      <c r="AD667" s="860"/>
    </row>
    <row r="668" spans="1:30" ht="15.75" customHeight="1" x14ac:dyDescent="0.25">
      <c r="A668" s="860"/>
      <c r="B668" s="860"/>
      <c r="C668" s="860"/>
      <c r="D668" s="860"/>
      <c r="E668" s="860"/>
      <c r="F668" s="860"/>
      <c r="G668" s="868"/>
      <c r="H668" s="860"/>
      <c r="I668" s="860"/>
      <c r="J668" s="860"/>
      <c r="K668" s="860"/>
      <c r="L668" s="860"/>
      <c r="M668" s="860"/>
      <c r="N668" s="860"/>
      <c r="O668" s="860"/>
      <c r="P668" s="860"/>
      <c r="Q668" s="860"/>
      <c r="R668" s="860"/>
      <c r="S668" s="860"/>
      <c r="T668" s="860"/>
      <c r="U668" s="860"/>
      <c r="V668" s="860"/>
      <c r="W668" s="860"/>
      <c r="X668" s="860"/>
      <c r="Y668" s="860"/>
      <c r="Z668" s="860"/>
      <c r="AA668" s="860"/>
      <c r="AB668" s="860"/>
      <c r="AC668" s="860"/>
      <c r="AD668" s="860"/>
    </row>
    <row r="669" spans="1:30" ht="15.75" customHeight="1" x14ac:dyDescent="0.25">
      <c r="A669" s="860"/>
      <c r="B669" s="860"/>
      <c r="C669" s="860"/>
      <c r="D669" s="860"/>
      <c r="E669" s="860"/>
      <c r="F669" s="860"/>
      <c r="G669" s="868"/>
      <c r="H669" s="860"/>
      <c r="I669" s="860"/>
      <c r="J669" s="860"/>
      <c r="K669" s="860"/>
      <c r="L669" s="860"/>
      <c r="M669" s="860"/>
      <c r="N669" s="860"/>
      <c r="O669" s="860"/>
      <c r="P669" s="860"/>
      <c r="Q669" s="860"/>
      <c r="R669" s="860"/>
      <c r="S669" s="860"/>
      <c r="T669" s="860"/>
      <c r="U669" s="860"/>
      <c r="V669" s="860"/>
      <c r="W669" s="860"/>
      <c r="X669" s="860"/>
      <c r="Y669" s="860"/>
      <c r="Z669" s="860"/>
      <c r="AA669" s="860"/>
      <c r="AB669" s="860"/>
      <c r="AC669" s="860"/>
      <c r="AD669" s="860"/>
    </row>
    <row r="670" spans="1:30" ht="15.75" customHeight="1" x14ac:dyDescent="0.25">
      <c r="A670" s="860"/>
      <c r="B670" s="860"/>
      <c r="C670" s="860"/>
      <c r="D670" s="860"/>
      <c r="E670" s="860"/>
      <c r="F670" s="860"/>
      <c r="G670" s="868"/>
      <c r="H670" s="860"/>
      <c r="I670" s="860"/>
      <c r="J670" s="860"/>
      <c r="K670" s="860"/>
      <c r="L670" s="860"/>
      <c r="M670" s="860"/>
      <c r="N670" s="860"/>
      <c r="O670" s="860"/>
      <c r="P670" s="860"/>
      <c r="Q670" s="860"/>
      <c r="R670" s="860"/>
      <c r="S670" s="860"/>
      <c r="T670" s="860"/>
      <c r="U670" s="860"/>
      <c r="V670" s="860"/>
      <c r="W670" s="860"/>
      <c r="X670" s="860"/>
      <c r="Y670" s="860"/>
      <c r="Z670" s="860"/>
      <c r="AA670" s="860"/>
      <c r="AB670" s="860"/>
      <c r="AC670" s="860"/>
      <c r="AD670" s="860"/>
    </row>
    <row r="671" spans="1:30" ht="15.75" customHeight="1" x14ac:dyDescent="0.25">
      <c r="A671" s="860"/>
      <c r="B671" s="860"/>
      <c r="C671" s="860"/>
      <c r="D671" s="860"/>
      <c r="E671" s="860"/>
      <c r="F671" s="860"/>
      <c r="G671" s="868"/>
      <c r="H671" s="860"/>
      <c r="I671" s="860"/>
      <c r="J671" s="860"/>
      <c r="K671" s="860"/>
      <c r="L671" s="860"/>
      <c r="M671" s="860"/>
      <c r="N671" s="860"/>
      <c r="O671" s="860"/>
      <c r="P671" s="860"/>
      <c r="Q671" s="860"/>
      <c r="R671" s="860"/>
      <c r="S671" s="860"/>
      <c r="T671" s="860"/>
      <c r="U671" s="860"/>
      <c r="V671" s="860"/>
      <c r="W671" s="860"/>
      <c r="X671" s="860"/>
      <c r="Y671" s="860"/>
      <c r="Z671" s="860"/>
      <c r="AA671" s="860"/>
      <c r="AB671" s="860"/>
      <c r="AC671" s="860"/>
      <c r="AD671" s="860"/>
    </row>
    <row r="672" spans="1:30" ht="15.75" customHeight="1" x14ac:dyDescent="0.25">
      <c r="A672" s="860"/>
      <c r="B672" s="860"/>
      <c r="C672" s="860"/>
      <c r="D672" s="860"/>
      <c r="E672" s="860"/>
      <c r="F672" s="860"/>
      <c r="G672" s="868"/>
      <c r="H672" s="860"/>
      <c r="I672" s="860"/>
      <c r="J672" s="860"/>
      <c r="K672" s="860"/>
      <c r="L672" s="860"/>
      <c r="M672" s="860"/>
      <c r="N672" s="860"/>
      <c r="O672" s="860"/>
      <c r="P672" s="860"/>
      <c r="Q672" s="860"/>
      <c r="R672" s="860"/>
      <c r="S672" s="860"/>
      <c r="T672" s="860"/>
      <c r="U672" s="860"/>
      <c r="V672" s="860"/>
      <c r="W672" s="860"/>
      <c r="X672" s="860"/>
      <c r="Y672" s="860"/>
      <c r="Z672" s="860"/>
      <c r="AA672" s="860"/>
      <c r="AB672" s="860"/>
      <c r="AC672" s="860"/>
      <c r="AD672" s="860"/>
    </row>
    <row r="673" spans="1:30" ht="15.75" customHeight="1" x14ac:dyDescent="0.25">
      <c r="A673" s="860"/>
      <c r="B673" s="860"/>
      <c r="C673" s="860"/>
      <c r="D673" s="860"/>
      <c r="E673" s="860"/>
      <c r="F673" s="860"/>
      <c r="G673" s="868"/>
      <c r="H673" s="860"/>
      <c r="I673" s="860"/>
      <c r="J673" s="860"/>
      <c r="K673" s="860"/>
      <c r="L673" s="860"/>
      <c r="M673" s="860"/>
      <c r="N673" s="860"/>
      <c r="O673" s="860"/>
      <c r="P673" s="860"/>
      <c r="Q673" s="860"/>
      <c r="R673" s="860"/>
      <c r="S673" s="860"/>
      <c r="T673" s="860"/>
      <c r="U673" s="860"/>
      <c r="V673" s="860"/>
      <c r="W673" s="860"/>
      <c r="X673" s="860"/>
      <c r="Y673" s="860"/>
      <c r="Z673" s="860"/>
      <c r="AA673" s="860"/>
      <c r="AB673" s="860"/>
      <c r="AC673" s="860"/>
      <c r="AD673" s="860"/>
    </row>
    <row r="674" spans="1:30" ht="15.75" customHeight="1" x14ac:dyDescent="0.25">
      <c r="A674" s="860"/>
      <c r="B674" s="860"/>
      <c r="C674" s="860"/>
      <c r="D674" s="860"/>
      <c r="E674" s="860"/>
      <c r="F674" s="860"/>
      <c r="G674" s="868"/>
      <c r="H674" s="860"/>
      <c r="I674" s="860"/>
      <c r="J674" s="860"/>
      <c r="K674" s="860"/>
      <c r="L674" s="860"/>
      <c r="M674" s="860"/>
      <c r="N674" s="860"/>
      <c r="O674" s="860"/>
      <c r="P674" s="860"/>
      <c r="Q674" s="860"/>
      <c r="R674" s="860"/>
      <c r="S674" s="860"/>
      <c r="T674" s="860"/>
      <c r="U674" s="860"/>
      <c r="V674" s="860"/>
      <c r="W674" s="860"/>
      <c r="X674" s="860"/>
      <c r="Y674" s="860"/>
      <c r="Z674" s="860"/>
      <c r="AA674" s="860"/>
      <c r="AB674" s="860"/>
      <c r="AC674" s="860"/>
      <c r="AD674" s="860"/>
    </row>
    <row r="675" spans="1:30" ht="15.75" customHeight="1" x14ac:dyDescent="0.25">
      <c r="A675" s="860"/>
      <c r="B675" s="860"/>
      <c r="C675" s="860"/>
      <c r="D675" s="860"/>
      <c r="E675" s="860"/>
      <c r="F675" s="860"/>
      <c r="G675" s="868"/>
      <c r="H675" s="860"/>
      <c r="I675" s="860"/>
      <c r="J675" s="860"/>
      <c r="K675" s="860"/>
      <c r="L675" s="860"/>
      <c r="M675" s="860"/>
      <c r="N675" s="860"/>
      <c r="O675" s="860"/>
      <c r="P675" s="860"/>
      <c r="Q675" s="860"/>
      <c r="R675" s="860"/>
      <c r="S675" s="860"/>
      <c r="T675" s="860"/>
      <c r="U675" s="860"/>
      <c r="V675" s="860"/>
      <c r="W675" s="860"/>
      <c r="X675" s="860"/>
      <c r="Y675" s="860"/>
      <c r="Z675" s="860"/>
      <c r="AA675" s="860"/>
      <c r="AB675" s="860"/>
      <c r="AC675" s="860"/>
      <c r="AD675" s="860"/>
    </row>
    <row r="676" spans="1:30" ht="15.75" customHeight="1" x14ac:dyDescent="0.25">
      <c r="A676" s="860"/>
      <c r="B676" s="860"/>
      <c r="C676" s="860"/>
      <c r="D676" s="860"/>
      <c r="E676" s="860"/>
      <c r="F676" s="860"/>
      <c r="G676" s="868"/>
      <c r="H676" s="860"/>
      <c r="I676" s="860"/>
      <c r="J676" s="860"/>
      <c r="K676" s="860"/>
      <c r="L676" s="860"/>
      <c r="M676" s="860"/>
      <c r="N676" s="860"/>
      <c r="O676" s="860"/>
      <c r="P676" s="860"/>
      <c r="Q676" s="860"/>
      <c r="R676" s="860"/>
      <c r="S676" s="860"/>
      <c r="T676" s="860"/>
      <c r="U676" s="860"/>
      <c r="V676" s="860"/>
      <c r="W676" s="860"/>
      <c r="X676" s="860"/>
      <c r="Y676" s="860"/>
      <c r="Z676" s="860"/>
      <c r="AA676" s="860"/>
      <c r="AB676" s="860"/>
      <c r="AC676" s="860"/>
      <c r="AD676" s="860"/>
    </row>
    <row r="677" spans="1:30" ht="15.75" customHeight="1" x14ac:dyDescent="0.25">
      <c r="A677" s="860"/>
      <c r="B677" s="860"/>
      <c r="C677" s="860"/>
      <c r="D677" s="860"/>
      <c r="E677" s="860"/>
      <c r="F677" s="860"/>
      <c r="G677" s="868"/>
      <c r="H677" s="860"/>
      <c r="I677" s="860"/>
      <c r="J677" s="860"/>
      <c r="K677" s="860"/>
      <c r="L677" s="860"/>
      <c r="M677" s="860"/>
      <c r="N677" s="860"/>
      <c r="O677" s="860"/>
      <c r="P677" s="860"/>
      <c r="Q677" s="860"/>
      <c r="R677" s="860"/>
      <c r="S677" s="860"/>
      <c r="T677" s="860"/>
      <c r="U677" s="860"/>
      <c r="V677" s="860"/>
      <c r="W677" s="860"/>
      <c r="X677" s="860"/>
      <c r="Y677" s="860"/>
      <c r="Z677" s="860"/>
      <c r="AA677" s="860"/>
      <c r="AB677" s="860"/>
      <c r="AC677" s="860"/>
      <c r="AD677" s="860"/>
    </row>
    <row r="678" spans="1:30" ht="15.75" customHeight="1" x14ac:dyDescent="0.25">
      <c r="A678" s="860"/>
      <c r="B678" s="860"/>
      <c r="C678" s="860"/>
      <c r="D678" s="860"/>
      <c r="E678" s="860"/>
      <c r="F678" s="860"/>
      <c r="G678" s="868"/>
      <c r="H678" s="860"/>
      <c r="I678" s="860"/>
      <c r="J678" s="860"/>
      <c r="K678" s="860"/>
      <c r="L678" s="860"/>
      <c r="M678" s="860"/>
      <c r="N678" s="860"/>
      <c r="O678" s="860"/>
      <c r="P678" s="860"/>
      <c r="Q678" s="860"/>
      <c r="R678" s="860"/>
      <c r="S678" s="860"/>
      <c r="T678" s="860"/>
      <c r="U678" s="860"/>
      <c r="V678" s="860"/>
      <c r="W678" s="860"/>
      <c r="X678" s="860"/>
      <c r="Y678" s="860"/>
      <c r="Z678" s="860"/>
      <c r="AA678" s="860"/>
      <c r="AB678" s="860"/>
      <c r="AC678" s="860"/>
      <c r="AD678" s="860"/>
    </row>
    <row r="679" spans="1:30" ht="15.75" customHeight="1" x14ac:dyDescent="0.25">
      <c r="A679" s="860"/>
      <c r="B679" s="860"/>
      <c r="C679" s="860"/>
      <c r="D679" s="860"/>
      <c r="E679" s="860"/>
      <c r="F679" s="860"/>
      <c r="G679" s="868"/>
      <c r="H679" s="860"/>
      <c r="I679" s="860"/>
      <c r="J679" s="860"/>
      <c r="K679" s="860"/>
      <c r="L679" s="860"/>
      <c r="M679" s="860"/>
      <c r="N679" s="860"/>
      <c r="O679" s="860"/>
      <c r="P679" s="860"/>
      <c r="Q679" s="860"/>
      <c r="R679" s="860"/>
      <c r="S679" s="860"/>
      <c r="T679" s="860"/>
      <c r="U679" s="860"/>
      <c r="V679" s="860"/>
      <c r="W679" s="860"/>
      <c r="X679" s="860"/>
      <c r="Y679" s="860"/>
      <c r="Z679" s="860"/>
      <c r="AA679" s="860"/>
      <c r="AB679" s="860"/>
      <c r="AC679" s="860"/>
      <c r="AD679" s="860"/>
    </row>
    <row r="680" spans="1:30" ht="15.75" customHeight="1" x14ac:dyDescent="0.25">
      <c r="A680" s="860"/>
      <c r="B680" s="860"/>
      <c r="C680" s="860"/>
      <c r="D680" s="860"/>
      <c r="E680" s="860"/>
      <c r="F680" s="860"/>
      <c r="G680" s="868"/>
      <c r="H680" s="860"/>
      <c r="I680" s="860"/>
      <c r="J680" s="860"/>
      <c r="K680" s="860"/>
      <c r="L680" s="860"/>
      <c r="M680" s="860"/>
      <c r="N680" s="860"/>
      <c r="O680" s="860"/>
      <c r="P680" s="860"/>
      <c r="Q680" s="860"/>
      <c r="R680" s="860"/>
      <c r="S680" s="860"/>
      <c r="T680" s="860"/>
      <c r="U680" s="860"/>
      <c r="V680" s="860"/>
      <c r="W680" s="860"/>
      <c r="X680" s="860"/>
      <c r="Y680" s="860"/>
      <c r="Z680" s="860"/>
      <c r="AA680" s="860"/>
      <c r="AB680" s="860"/>
      <c r="AC680" s="860"/>
      <c r="AD680" s="860"/>
    </row>
    <row r="681" spans="1:30" ht="15.75" customHeight="1" x14ac:dyDescent="0.25">
      <c r="A681" s="860"/>
      <c r="B681" s="860"/>
      <c r="C681" s="860"/>
      <c r="D681" s="860"/>
      <c r="E681" s="860"/>
      <c r="F681" s="860"/>
      <c r="G681" s="868"/>
      <c r="H681" s="860"/>
      <c r="I681" s="860"/>
      <c r="J681" s="860"/>
      <c r="K681" s="860"/>
      <c r="L681" s="860"/>
      <c r="M681" s="860"/>
      <c r="N681" s="860"/>
      <c r="O681" s="860"/>
      <c r="P681" s="860"/>
      <c r="Q681" s="860"/>
      <c r="R681" s="860"/>
      <c r="S681" s="860"/>
      <c r="T681" s="860"/>
      <c r="U681" s="860"/>
      <c r="V681" s="860"/>
      <c r="W681" s="860"/>
      <c r="X681" s="860"/>
      <c r="Y681" s="860"/>
      <c r="Z681" s="860"/>
      <c r="AA681" s="860"/>
      <c r="AB681" s="860"/>
      <c r="AC681" s="860"/>
      <c r="AD681" s="860"/>
    </row>
    <row r="682" spans="1:30" ht="15.75" customHeight="1" x14ac:dyDescent="0.25">
      <c r="A682" s="860"/>
      <c r="B682" s="860"/>
      <c r="C682" s="860"/>
      <c r="D682" s="860"/>
      <c r="E682" s="860"/>
      <c r="F682" s="860"/>
      <c r="G682" s="868"/>
      <c r="H682" s="860"/>
      <c r="I682" s="860"/>
      <c r="J682" s="860"/>
      <c r="K682" s="860"/>
      <c r="L682" s="860"/>
      <c r="M682" s="860"/>
      <c r="N682" s="860"/>
      <c r="O682" s="860"/>
      <c r="P682" s="860"/>
      <c r="Q682" s="860"/>
      <c r="R682" s="860"/>
      <c r="S682" s="860"/>
      <c r="T682" s="860"/>
      <c r="U682" s="860"/>
      <c r="V682" s="860"/>
      <c r="W682" s="860"/>
      <c r="X682" s="860"/>
      <c r="Y682" s="860"/>
      <c r="Z682" s="860"/>
      <c r="AA682" s="860"/>
      <c r="AB682" s="860"/>
      <c r="AC682" s="860"/>
      <c r="AD682" s="860"/>
    </row>
    <row r="683" spans="1:30" ht="15.75" customHeight="1" x14ac:dyDescent="0.25">
      <c r="A683" s="860"/>
      <c r="B683" s="860"/>
      <c r="C683" s="860"/>
      <c r="D683" s="860"/>
      <c r="E683" s="860"/>
      <c r="F683" s="860"/>
      <c r="G683" s="868"/>
      <c r="H683" s="860"/>
      <c r="I683" s="860"/>
      <c r="J683" s="860"/>
      <c r="K683" s="860"/>
      <c r="L683" s="860"/>
      <c r="M683" s="860"/>
      <c r="N683" s="860"/>
      <c r="O683" s="860"/>
      <c r="P683" s="860"/>
      <c r="Q683" s="860"/>
      <c r="R683" s="860"/>
      <c r="S683" s="860"/>
      <c r="T683" s="860"/>
      <c r="U683" s="860"/>
      <c r="V683" s="860"/>
      <c r="W683" s="860"/>
      <c r="X683" s="860"/>
      <c r="Y683" s="860"/>
      <c r="Z683" s="860"/>
      <c r="AA683" s="860"/>
      <c r="AB683" s="860"/>
      <c r="AC683" s="860"/>
      <c r="AD683" s="860"/>
    </row>
    <row r="684" spans="1:30" ht="15.75" customHeight="1" x14ac:dyDescent="0.25">
      <c r="A684" s="860"/>
      <c r="B684" s="860"/>
      <c r="C684" s="860"/>
      <c r="D684" s="860"/>
      <c r="E684" s="860"/>
      <c r="F684" s="860"/>
      <c r="G684" s="868"/>
      <c r="H684" s="860"/>
      <c r="I684" s="860"/>
      <c r="J684" s="860"/>
      <c r="K684" s="860"/>
      <c r="L684" s="860"/>
      <c r="M684" s="860"/>
      <c r="N684" s="860"/>
      <c r="O684" s="860"/>
      <c r="P684" s="860"/>
      <c r="Q684" s="860"/>
      <c r="R684" s="860"/>
      <c r="S684" s="860"/>
      <c r="T684" s="860"/>
      <c r="U684" s="860"/>
      <c r="V684" s="860"/>
      <c r="W684" s="860"/>
      <c r="X684" s="860"/>
      <c r="Y684" s="860"/>
      <c r="Z684" s="860"/>
      <c r="AA684" s="860"/>
      <c r="AB684" s="860"/>
      <c r="AC684" s="860"/>
      <c r="AD684" s="860"/>
    </row>
    <row r="685" spans="1:30" ht="15.75" customHeight="1" x14ac:dyDescent="0.25">
      <c r="A685" s="860"/>
      <c r="B685" s="860"/>
      <c r="C685" s="860"/>
      <c r="D685" s="860"/>
      <c r="E685" s="860"/>
      <c r="F685" s="860"/>
      <c r="G685" s="868"/>
      <c r="H685" s="860"/>
      <c r="I685" s="860"/>
      <c r="J685" s="860"/>
      <c r="K685" s="860"/>
      <c r="L685" s="860"/>
      <c r="M685" s="860"/>
      <c r="N685" s="860"/>
      <c r="O685" s="860"/>
      <c r="P685" s="860"/>
      <c r="Q685" s="860"/>
      <c r="R685" s="860"/>
      <c r="S685" s="860"/>
      <c r="T685" s="860"/>
      <c r="U685" s="860"/>
      <c r="V685" s="860"/>
      <c r="W685" s="860"/>
      <c r="X685" s="860"/>
      <c r="Y685" s="860"/>
      <c r="Z685" s="860"/>
      <c r="AA685" s="860"/>
      <c r="AB685" s="860"/>
      <c r="AC685" s="860"/>
      <c r="AD685" s="860"/>
    </row>
    <row r="686" spans="1:30" ht="15.75" customHeight="1" x14ac:dyDescent="0.25">
      <c r="A686" s="860"/>
      <c r="B686" s="860"/>
      <c r="C686" s="860"/>
      <c r="D686" s="860"/>
      <c r="E686" s="860"/>
      <c r="F686" s="860"/>
      <c r="G686" s="868"/>
      <c r="H686" s="860"/>
      <c r="I686" s="860"/>
      <c r="J686" s="860"/>
      <c r="K686" s="860"/>
      <c r="L686" s="860"/>
      <c r="M686" s="860"/>
      <c r="N686" s="860"/>
      <c r="O686" s="860"/>
      <c r="P686" s="860"/>
      <c r="Q686" s="860"/>
      <c r="R686" s="860"/>
      <c r="S686" s="860"/>
      <c r="T686" s="860"/>
      <c r="U686" s="860"/>
      <c r="V686" s="860"/>
      <c r="W686" s="860"/>
      <c r="X686" s="860"/>
      <c r="Y686" s="860"/>
      <c r="Z686" s="860"/>
      <c r="AA686" s="860"/>
      <c r="AB686" s="860"/>
      <c r="AC686" s="860"/>
      <c r="AD686" s="860"/>
    </row>
    <row r="687" spans="1:30" ht="15.75" customHeight="1" x14ac:dyDescent="0.25">
      <c r="A687" s="860"/>
      <c r="B687" s="860"/>
      <c r="C687" s="860"/>
      <c r="D687" s="860"/>
      <c r="E687" s="860"/>
      <c r="F687" s="860"/>
      <c r="G687" s="868"/>
      <c r="H687" s="860"/>
      <c r="I687" s="860"/>
      <c r="J687" s="860"/>
      <c r="K687" s="860"/>
      <c r="L687" s="860"/>
      <c r="M687" s="860"/>
      <c r="N687" s="860"/>
      <c r="O687" s="860"/>
      <c r="P687" s="860"/>
      <c r="Q687" s="860"/>
      <c r="R687" s="860"/>
      <c r="S687" s="860"/>
      <c r="T687" s="860"/>
      <c r="U687" s="860"/>
      <c r="V687" s="860"/>
      <c r="W687" s="860"/>
      <c r="X687" s="860"/>
      <c r="Y687" s="860"/>
      <c r="Z687" s="860"/>
      <c r="AA687" s="860"/>
      <c r="AB687" s="860"/>
      <c r="AC687" s="860"/>
      <c r="AD687" s="860"/>
    </row>
    <row r="688" spans="1:30" ht="15.75" customHeight="1" x14ac:dyDescent="0.25">
      <c r="A688" s="860"/>
      <c r="B688" s="860"/>
      <c r="C688" s="860"/>
      <c r="D688" s="860"/>
      <c r="E688" s="860"/>
      <c r="F688" s="860"/>
      <c r="G688" s="868"/>
      <c r="H688" s="860"/>
      <c r="I688" s="860"/>
      <c r="J688" s="860"/>
      <c r="K688" s="860"/>
      <c r="L688" s="860"/>
      <c r="M688" s="860"/>
      <c r="N688" s="860"/>
      <c r="O688" s="860"/>
      <c r="P688" s="860"/>
      <c r="Q688" s="860"/>
      <c r="R688" s="860"/>
      <c r="S688" s="860"/>
      <c r="T688" s="860"/>
      <c r="U688" s="860"/>
      <c r="V688" s="860"/>
      <c r="W688" s="860"/>
      <c r="X688" s="860"/>
      <c r="Y688" s="860"/>
      <c r="Z688" s="860"/>
      <c r="AA688" s="860"/>
      <c r="AB688" s="860"/>
      <c r="AC688" s="860"/>
      <c r="AD688" s="860"/>
    </row>
    <row r="689" spans="1:30" ht="15.75" customHeight="1" x14ac:dyDescent="0.25">
      <c r="A689" s="860"/>
      <c r="B689" s="860"/>
      <c r="C689" s="860"/>
      <c r="D689" s="860"/>
      <c r="E689" s="860"/>
      <c r="F689" s="860"/>
      <c r="G689" s="868"/>
      <c r="H689" s="860"/>
      <c r="I689" s="860"/>
      <c r="J689" s="860"/>
      <c r="K689" s="860"/>
      <c r="L689" s="860"/>
      <c r="M689" s="860"/>
      <c r="N689" s="860"/>
      <c r="O689" s="860"/>
      <c r="P689" s="860"/>
      <c r="Q689" s="860"/>
      <c r="R689" s="860"/>
      <c r="S689" s="860"/>
      <c r="T689" s="860"/>
      <c r="U689" s="860"/>
      <c r="V689" s="860"/>
      <c r="W689" s="860"/>
      <c r="X689" s="860"/>
      <c r="Y689" s="860"/>
      <c r="Z689" s="860"/>
      <c r="AA689" s="860"/>
      <c r="AB689" s="860"/>
      <c r="AC689" s="860"/>
      <c r="AD689" s="860"/>
    </row>
    <row r="690" spans="1:30" ht="15.75" customHeight="1" x14ac:dyDescent="0.25">
      <c r="A690" s="860"/>
      <c r="B690" s="860"/>
      <c r="C690" s="860"/>
      <c r="D690" s="860"/>
      <c r="E690" s="860"/>
      <c r="F690" s="860"/>
      <c r="G690" s="868"/>
      <c r="H690" s="860"/>
      <c r="I690" s="860"/>
      <c r="J690" s="860"/>
      <c r="K690" s="860"/>
      <c r="L690" s="860"/>
      <c r="M690" s="860"/>
      <c r="N690" s="860"/>
      <c r="O690" s="860"/>
      <c r="P690" s="860"/>
      <c r="Q690" s="860"/>
      <c r="R690" s="860"/>
      <c r="S690" s="860"/>
      <c r="T690" s="860"/>
      <c r="U690" s="860"/>
      <c r="V690" s="860"/>
      <c r="W690" s="860"/>
      <c r="X690" s="860"/>
      <c r="Y690" s="860"/>
      <c r="Z690" s="860"/>
      <c r="AA690" s="860"/>
      <c r="AB690" s="860"/>
      <c r="AC690" s="860"/>
      <c r="AD690" s="860"/>
    </row>
    <row r="691" spans="1:30" ht="15.75" customHeight="1" x14ac:dyDescent="0.25">
      <c r="A691" s="860"/>
      <c r="B691" s="860"/>
      <c r="C691" s="860"/>
      <c r="D691" s="860"/>
      <c r="E691" s="860"/>
      <c r="F691" s="860"/>
      <c r="G691" s="868"/>
      <c r="H691" s="860"/>
      <c r="I691" s="860"/>
      <c r="J691" s="860"/>
      <c r="K691" s="860"/>
      <c r="L691" s="860"/>
      <c r="M691" s="860"/>
      <c r="N691" s="860"/>
      <c r="O691" s="860"/>
      <c r="P691" s="860"/>
      <c r="Q691" s="860"/>
      <c r="R691" s="860"/>
      <c r="S691" s="860"/>
      <c r="T691" s="860"/>
      <c r="U691" s="860"/>
      <c r="V691" s="860"/>
      <c r="W691" s="860"/>
      <c r="X691" s="860"/>
      <c r="Y691" s="860"/>
      <c r="Z691" s="860"/>
      <c r="AA691" s="860"/>
      <c r="AB691" s="860"/>
      <c r="AC691" s="860"/>
      <c r="AD691" s="860"/>
    </row>
    <row r="692" spans="1:30" ht="15.75" customHeight="1" x14ac:dyDescent="0.25">
      <c r="A692" s="860"/>
      <c r="B692" s="860"/>
      <c r="C692" s="860"/>
      <c r="D692" s="860"/>
      <c r="E692" s="860"/>
      <c r="F692" s="860"/>
      <c r="G692" s="868"/>
      <c r="H692" s="860"/>
      <c r="I692" s="860"/>
      <c r="J692" s="860"/>
      <c r="K692" s="860"/>
      <c r="L692" s="860"/>
      <c r="M692" s="860"/>
      <c r="N692" s="860"/>
      <c r="O692" s="860"/>
      <c r="P692" s="860"/>
      <c r="Q692" s="860"/>
      <c r="R692" s="860"/>
      <c r="S692" s="860"/>
      <c r="T692" s="860"/>
      <c r="U692" s="860"/>
      <c r="V692" s="860"/>
      <c r="W692" s="860"/>
      <c r="X692" s="860"/>
      <c r="Y692" s="860"/>
      <c r="Z692" s="860"/>
      <c r="AA692" s="860"/>
      <c r="AB692" s="860"/>
      <c r="AC692" s="860"/>
      <c r="AD692" s="860"/>
    </row>
    <row r="693" spans="1:30" ht="15.75" customHeight="1" x14ac:dyDescent="0.25">
      <c r="A693" s="860"/>
      <c r="B693" s="860"/>
      <c r="C693" s="860"/>
      <c r="D693" s="860"/>
      <c r="E693" s="860"/>
      <c r="F693" s="860"/>
      <c r="G693" s="868"/>
      <c r="H693" s="860"/>
      <c r="I693" s="860"/>
      <c r="J693" s="860"/>
      <c r="K693" s="860"/>
      <c r="L693" s="860"/>
      <c r="M693" s="860"/>
      <c r="N693" s="860"/>
      <c r="O693" s="860"/>
      <c r="P693" s="860"/>
      <c r="Q693" s="860"/>
      <c r="R693" s="860"/>
      <c r="S693" s="860"/>
      <c r="T693" s="860"/>
      <c r="U693" s="860"/>
      <c r="V693" s="860"/>
      <c r="W693" s="860"/>
      <c r="X693" s="860"/>
      <c r="Y693" s="860"/>
      <c r="Z693" s="860"/>
      <c r="AA693" s="860"/>
      <c r="AB693" s="860"/>
      <c r="AC693" s="860"/>
      <c r="AD693" s="860"/>
    </row>
    <row r="694" spans="1:30" ht="15.75" customHeight="1" x14ac:dyDescent="0.25">
      <c r="A694" s="860"/>
      <c r="B694" s="860"/>
      <c r="C694" s="860"/>
      <c r="D694" s="860"/>
      <c r="E694" s="860"/>
      <c r="F694" s="860"/>
      <c r="G694" s="868"/>
      <c r="H694" s="860"/>
      <c r="I694" s="860"/>
      <c r="J694" s="860"/>
      <c r="K694" s="860"/>
      <c r="L694" s="860"/>
      <c r="M694" s="860"/>
      <c r="N694" s="860"/>
      <c r="O694" s="860"/>
      <c r="P694" s="860"/>
      <c r="Q694" s="860"/>
      <c r="R694" s="860"/>
      <c r="S694" s="860"/>
      <c r="T694" s="860"/>
      <c r="U694" s="860"/>
      <c r="V694" s="860"/>
      <c r="W694" s="860"/>
      <c r="X694" s="860"/>
      <c r="Y694" s="860"/>
      <c r="Z694" s="860"/>
      <c r="AA694" s="860"/>
      <c r="AB694" s="860"/>
      <c r="AC694" s="860"/>
      <c r="AD694" s="860"/>
    </row>
    <row r="695" spans="1:30" ht="15.75" customHeight="1" x14ac:dyDescent="0.25">
      <c r="A695" s="860"/>
      <c r="B695" s="860"/>
      <c r="C695" s="860"/>
      <c r="D695" s="860"/>
      <c r="E695" s="860"/>
      <c r="F695" s="860"/>
      <c r="G695" s="868"/>
      <c r="H695" s="860"/>
      <c r="I695" s="860"/>
      <c r="J695" s="860"/>
      <c r="K695" s="860"/>
      <c r="L695" s="860"/>
      <c r="M695" s="860"/>
      <c r="N695" s="860"/>
      <c r="O695" s="860"/>
      <c r="P695" s="860"/>
      <c r="Q695" s="860"/>
      <c r="R695" s="860"/>
      <c r="S695" s="860"/>
      <c r="T695" s="860"/>
      <c r="U695" s="860"/>
      <c r="V695" s="860"/>
      <c r="W695" s="860"/>
      <c r="X695" s="860"/>
      <c r="Y695" s="860"/>
      <c r="Z695" s="860"/>
      <c r="AA695" s="860"/>
      <c r="AB695" s="860"/>
      <c r="AC695" s="860"/>
      <c r="AD695" s="860"/>
    </row>
    <row r="696" spans="1:30" ht="15.75" customHeight="1" x14ac:dyDescent="0.25">
      <c r="A696" s="860"/>
      <c r="B696" s="860"/>
      <c r="C696" s="860"/>
      <c r="D696" s="860"/>
      <c r="E696" s="860"/>
      <c r="F696" s="860"/>
      <c r="G696" s="868"/>
      <c r="H696" s="860"/>
      <c r="I696" s="860"/>
      <c r="J696" s="860"/>
      <c r="K696" s="860"/>
      <c r="L696" s="860"/>
      <c r="M696" s="860"/>
      <c r="N696" s="860"/>
      <c r="O696" s="860"/>
      <c r="P696" s="860"/>
      <c r="Q696" s="860"/>
      <c r="R696" s="860"/>
      <c r="S696" s="860"/>
      <c r="T696" s="860"/>
      <c r="U696" s="860"/>
      <c r="V696" s="860"/>
      <c r="W696" s="860"/>
      <c r="X696" s="860"/>
      <c r="Y696" s="860"/>
      <c r="Z696" s="860"/>
      <c r="AA696" s="860"/>
      <c r="AB696" s="860"/>
      <c r="AC696" s="860"/>
      <c r="AD696" s="860"/>
    </row>
    <row r="697" spans="1:30" ht="15.75" customHeight="1" x14ac:dyDescent="0.25">
      <c r="A697" s="860"/>
      <c r="B697" s="860"/>
      <c r="C697" s="860"/>
      <c r="D697" s="860"/>
      <c r="E697" s="860"/>
      <c r="F697" s="860"/>
      <c r="G697" s="868"/>
      <c r="H697" s="860"/>
      <c r="I697" s="860"/>
      <c r="J697" s="860"/>
      <c r="K697" s="860"/>
      <c r="L697" s="860"/>
      <c r="M697" s="860"/>
      <c r="N697" s="860"/>
      <c r="O697" s="860"/>
      <c r="P697" s="860"/>
      <c r="Q697" s="860"/>
      <c r="R697" s="860"/>
      <c r="S697" s="860"/>
      <c r="T697" s="860"/>
      <c r="U697" s="860"/>
      <c r="V697" s="860"/>
      <c r="W697" s="860"/>
      <c r="X697" s="860"/>
      <c r="Y697" s="860"/>
      <c r="Z697" s="860"/>
      <c r="AA697" s="860"/>
      <c r="AB697" s="860"/>
      <c r="AC697" s="860"/>
      <c r="AD697" s="860"/>
    </row>
    <row r="698" spans="1:30" ht="15.75" customHeight="1" x14ac:dyDescent="0.25">
      <c r="A698" s="860"/>
      <c r="B698" s="860"/>
      <c r="C698" s="860"/>
      <c r="D698" s="860"/>
      <c r="E698" s="860"/>
      <c r="F698" s="860"/>
      <c r="G698" s="868"/>
      <c r="H698" s="860"/>
      <c r="I698" s="860"/>
      <c r="J698" s="860"/>
      <c r="K698" s="860"/>
      <c r="L698" s="860"/>
      <c r="M698" s="860"/>
      <c r="N698" s="860"/>
      <c r="O698" s="860"/>
      <c r="P698" s="860"/>
      <c r="Q698" s="860"/>
      <c r="R698" s="860"/>
      <c r="S698" s="860"/>
      <c r="T698" s="860"/>
      <c r="U698" s="860"/>
      <c r="V698" s="860"/>
      <c r="W698" s="860"/>
      <c r="X698" s="860"/>
      <c r="Y698" s="860"/>
      <c r="Z698" s="860"/>
      <c r="AA698" s="860"/>
      <c r="AB698" s="860"/>
      <c r="AC698" s="860"/>
      <c r="AD698" s="860"/>
    </row>
    <row r="699" spans="1:30" ht="15.75" customHeight="1" x14ac:dyDescent="0.25">
      <c r="A699" s="860"/>
      <c r="B699" s="860"/>
      <c r="C699" s="860"/>
      <c r="D699" s="860"/>
      <c r="E699" s="860"/>
      <c r="F699" s="860"/>
      <c r="G699" s="868"/>
      <c r="H699" s="860"/>
      <c r="I699" s="860"/>
      <c r="J699" s="860"/>
      <c r="K699" s="860"/>
      <c r="L699" s="860"/>
      <c r="M699" s="860"/>
      <c r="N699" s="860"/>
      <c r="O699" s="860"/>
      <c r="P699" s="860"/>
      <c r="Q699" s="860"/>
      <c r="R699" s="860"/>
      <c r="S699" s="860"/>
      <c r="T699" s="860"/>
      <c r="U699" s="860"/>
      <c r="V699" s="860"/>
      <c r="W699" s="860"/>
      <c r="X699" s="860"/>
      <c r="Y699" s="860"/>
      <c r="Z699" s="860"/>
      <c r="AA699" s="860"/>
      <c r="AB699" s="860"/>
      <c r="AC699" s="860"/>
      <c r="AD699" s="860"/>
    </row>
    <row r="700" spans="1:30" ht="15.75" customHeight="1" x14ac:dyDescent="0.25">
      <c r="A700" s="860"/>
      <c r="B700" s="860"/>
      <c r="C700" s="860"/>
      <c r="D700" s="860"/>
      <c r="E700" s="860"/>
      <c r="F700" s="860"/>
      <c r="G700" s="868"/>
      <c r="H700" s="860"/>
      <c r="I700" s="860"/>
      <c r="J700" s="860"/>
      <c r="K700" s="860"/>
      <c r="L700" s="860"/>
      <c r="M700" s="860"/>
      <c r="N700" s="860"/>
      <c r="O700" s="860"/>
      <c r="P700" s="860"/>
      <c r="Q700" s="860"/>
      <c r="R700" s="860"/>
      <c r="S700" s="860"/>
      <c r="T700" s="860"/>
      <c r="U700" s="860"/>
      <c r="V700" s="860"/>
      <c r="W700" s="860"/>
      <c r="X700" s="860"/>
      <c r="Y700" s="860"/>
      <c r="Z700" s="860"/>
      <c r="AA700" s="860"/>
      <c r="AB700" s="860"/>
      <c r="AC700" s="860"/>
      <c r="AD700" s="860"/>
    </row>
    <row r="701" spans="1:30" ht="15.75" customHeight="1" x14ac:dyDescent="0.25">
      <c r="A701" s="860"/>
      <c r="B701" s="860"/>
      <c r="C701" s="860"/>
      <c r="D701" s="860"/>
      <c r="E701" s="860"/>
      <c r="F701" s="860"/>
      <c r="G701" s="868"/>
      <c r="H701" s="860"/>
      <c r="I701" s="860"/>
      <c r="J701" s="860"/>
      <c r="K701" s="860"/>
      <c r="L701" s="860"/>
      <c r="M701" s="860"/>
      <c r="N701" s="860"/>
      <c r="O701" s="860"/>
      <c r="P701" s="860"/>
      <c r="Q701" s="860"/>
      <c r="R701" s="860"/>
      <c r="S701" s="860"/>
      <c r="T701" s="860"/>
      <c r="U701" s="860"/>
      <c r="V701" s="860"/>
      <c r="W701" s="860"/>
      <c r="X701" s="860"/>
      <c r="Y701" s="860"/>
      <c r="Z701" s="860"/>
      <c r="AA701" s="860"/>
      <c r="AB701" s="860"/>
      <c r="AC701" s="860"/>
      <c r="AD701" s="860"/>
    </row>
    <row r="702" spans="1:30" ht="15.75" customHeight="1" x14ac:dyDescent="0.25">
      <c r="A702" s="860"/>
      <c r="B702" s="860"/>
      <c r="C702" s="860"/>
      <c r="D702" s="860"/>
      <c r="E702" s="860"/>
      <c r="F702" s="860"/>
      <c r="G702" s="868"/>
      <c r="H702" s="860"/>
      <c r="I702" s="860"/>
      <c r="J702" s="860"/>
      <c r="K702" s="860"/>
      <c r="L702" s="860"/>
      <c r="M702" s="860"/>
      <c r="N702" s="860"/>
      <c r="O702" s="860"/>
      <c r="P702" s="860"/>
      <c r="Q702" s="860"/>
      <c r="R702" s="860"/>
      <c r="S702" s="860"/>
      <c r="T702" s="860"/>
      <c r="U702" s="860"/>
      <c r="V702" s="860"/>
      <c r="W702" s="860"/>
      <c r="X702" s="860"/>
      <c r="Y702" s="860"/>
      <c r="Z702" s="860"/>
      <c r="AA702" s="860"/>
      <c r="AB702" s="860"/>
      <c r="AC702" s="860"/>
      <c r="AD702" s="860"/>
    </row>
    <row r="703" spans="1:30" ht="15.75" customHeight="1" x14ac:dyDescent="0.25">
      <c r="A703" s="860"/>
      <c r="B703" s="860"/>
      <c r="C703" s="860"/>
      <c r="D703" s="860"/>
      <c r="E703" s="860"/>
      <c r="F703" s="860"/>
      <c r="G703" s="868"/>
      <c r="H703" s="860"/>
      <c r="I703" s="860"/>
      <c r="J703" s="860"/>
      <c r="K703" s="860"/>
      <c r="L703" s="860"/>
      <c r="M703" s="860"/>
      <c r="N703" s="860"/>
      <c r="O703" s="860"/>
      <c r="P703" s="860"/>
      <c r="Q703" s="860"/>
      <c r="R703" s="860"/>
      <c r="S703" s="860"/>
      <c r="T703" s="860"/>
      <c r="U703" s="860"/>
      <c r="V703" s="860"/>
      <c r="W703" s="860"/>
      <c r="X703" s="860"/>
      <c r="Y703" s="860"/>
      <c r="Z703" s="860"/>
      <c r="AA703" s="860"/>
      <c r="AB703" s="860"/>
      <c r="AC703" s="860"/>
      <c r="AD703" s="860"/>
    </row>
    <row r="704" spans="1:30" ht="15.75" customHeight="1" x14ac:dyDescent="0.25">
      <c r="A704" s="860"/>
      <c r="B704" s="860"/>
      <c r="C704" s="860"/>
      <c r="D704" s="860"/>
      <c r="E704" s="860"/>
      <c r="F704" s="860"/>
      <c r="G704" s="868"/>
      <c r="H704" s="860"/>
      <c r="I704" s="860"/>
      <c r="J704" s="860"/>
      <c r="K704" s="860"/>
      <c r="L704" s="860"/>
      <c r="M704" s="860"/>
      <c r="N704" s="860"/>
      <c r="O704" s="860"/>
      <c r="P704" s="860"/>
      <c r="Q704" s="860"/>
      <c r="R704" s="860"/>
      <c r="S704" s="860"/>
      <c r="T704" s="860"/>
      <c r="U704" s="860"/>
      <c r="V704" s="860"/>
      <c r="W704" s="860"/>
      <c r="X704" s="860"/>
      <c r="Y704" s="860"/>
      <c r="Z704" s="860"/>
      <c r="AA704" s="860"/>
      <c r="AB704" s="860"/>
      <c r="AC704" s="860"/>
      <c r="AD704" s="860"/>
    </row>
    <row r="705" spans="1:30" ht="15.75" customHeight="1" x14ac:dyDescent="0.25">
      <c r="A705" s="860"/>
      <c r="B705" s="860"/>
      <c r="C705" s="860"/>
      <c r="D705" s="860"/>
      <c r="E705" s="860"/>
      <c r="F705" s="860"/>
      <c r="G705" s="868"/>
      <c r="H705" s="860"/>
      <c r="I705" s="860"/>
      <c r="J705" s="860"/>
      <c r="K705" s="860"/>
      <c r="L705" s="860"/>
      <c r="M705" s="860"/>
      <c r="N705" s="860"/>
      <c r="O705" s="860"/>
      <c r="P705" s="860"/>
      <c r="Q705" s="860"/>
      <c r="R705" s="860"/>
      <c r="S705" s="860"/>
      <c r="T705" s="860"/>
      <c r="U705" s="860"/>
      <c r="V705" s="860"/>
      <c r="W705" s="860"/>
      <c r="X705" s="860"/>
      <c r="Y705" s="860"/>
      <c r="Z705" s="860"/>
      <c r="AA705" s="860"/>
      <c r="AB705" s="860"/>
      <c r="AC705" s="860"/>
      <c r="AD705" s="860"/>
    </row>
    <row r="706" spans="1:30" ht="15.75" customHeight="1" x14ac:dyDescent="0.25">
      <c r="A706" s="860"/>
      <c r="B706" s="860"/>
      <c r="C706" s="860"/>
      <c r="D706" s="860"/>
      <c r="E706" s="860"/>
      <c r="F706" s="860"/>
      <c r="G706" s="868"/>
      <c r="H706" s="860"/>
      <c r="I706" s="860"/>
      <c r="J706" s="860"/>
      <c r="K706" s="860"/>
      <c r="L706" s="860"/>
      <c r="M706" s="860"/>
      <c r="N706" s="860"/>
      <c r="O706" s="860"/>
      <c r="P706" s="860"/>
      <c r="Q706" s="860"/>
      <c r="R706" s="860"/>
      <c r="S706" s="860"/>
      <c r="T706" s="860"/>
      <c r="U706" s="860"/>
      <c r="V706" s="860"/>
      <c r="W706" s="860"/>
      <c r="X706" s="860"/>
      <c r="Y706" s="860"/>
      <c r="Z706" s="860"/>
      <c r="AA706" s="860"/>
      <c r="AB706" s="860"/>
      <c r="AC706" s="860"/>
      <c r="AD706" s="860"/>
    </row>
    <row r="707" spans="1:30" ht="15.75" customHeight="1" x14ac:dyDescent="0.25">
      <c r="A707" s="860"/>
      <c r="B707" s="860"/>
      <c r="C707" s="860"/>
      <c r="D707" s="860"/>
      <c r="E707" s="860"/>
      <c r="F707" s="860"/>
      <c r="G707" s="868"/>
      <c r="H707" s="860"/>
      <c r="I707" s="860"/>
      <c r="J707" s="860"/>
      <c r="K707" s="860"/>
      <c r="L707" s="860"/>
      <c r="M707" s="860"/>
      <c r="N707" s="860"/>
      <c r="O707" s="860"/>
      <c r="P707" s="860"/>
      <c r="Q707" s="860"/>
      <c r="R707" s="860"/>
      <c r="S707" s="860"/>
      <c r="T707" s="860"/>
      <c r="U707" s="860"/>
      <c r="V707" s="860"/>
      <c r="W707" s="860"/>
      <c r="X707" s="860"/>
      <c r="Y707" s="860"/>
      <c r="Z707" s="860"/>
      <c r="AA707" s="860"/>
      <c r="AB707" s="860"/>
      <c r="AC707" s="860"/>
      <c r="AD707" s="860"/>
    </row>
    <row r="708" spans="1:30" ht="15.75" customHeight="1" x14ac:dyDescent="0.25">
      <c r="A708" s="860"/>
      <c r="B708" s="860"/>
      <c r="C708" s="860"/>
      <c r="D708" s="860"/>
      <c r="E708" s="860"/>
      <c r="F708" s="860"/>
      <c r="G708" s="868"/>
      <c r="H708" s="860"/>
      <c r="I708" s="860"/>
      <c r="J708" s="860"/>
      <c r="K708" s="860"/>
      <c r="L708" s="860"/>
      <c r="M708" s="860"/>
      <c r="N708" s="860"/>
      <c r="O708" s="860"/>
      <c r="P708" s="860"/>
      <c r="Q708" s="860"/>
      <c r="R708" s="860"/>
      <c r="S708" s="860"/>
      <c r="T708" s="860"/>
      <c r="U708" s="860"/>
      <c r="V708" s="860"/>
      <c r="W708" s="860"/>
      <c r="X708" s="860"/>
      <c r="Y708" s="860"/>
      <c r="Z708" s="860"/>
      <c r="AA708" s="860"/>
      <c r="AB708" s="860"/>
      <c r="AC708" s="860"/>
      <c r="AD708" s="860"/>
    </row>
    <row r="709" spans="1:30" ht="15.75" customHeight="1" x14ac:dyDescent="0.25">
      <c r="A709" s="860"/>
      <c r="B709" s="860"/>
      <c r="C709" s="860"/>
      <c r="D709" s="860"/>
      <c r="E709" s="860"/>
      <c r="F709" s="860"/>
      <c r="G709" s="868"/>
      <c r="H709" s="860"/>
      <c r="I709" s="860"/>
      <c r="J709" s="860"/>
      <c r="K709" s="860"/>
      <c r="L709" s="860"/>
      <c r="M709" s="860"/>
      <c r="N709" s="860"/>
      <c r="O709" s="860"/>
      <c r="P709" s="860"/>
      <c r="Q709" s="860"/>
      <c r="R709" s="860"/>
      <c r="S709" s="860"/>
      <c r="T709" s="860"/>
      <c r="U709" s="860"/>
      <c r="V709" s="860"/>
      <c r="W709" s="860"/>
      <c r="X709" s="860"/>
      <c r="Y709" s="860"/>
      <c r="Z709" s="860"/>
      <c r="AA709" s="860"/>
      <c r="AB709" s="860"/>
      <c r="AC709" s="860"/>
      <c r="AD709" s="860"/>
    </row>
    <row r="710" spans="1:30" ht="15.75" customHeight="1" x14ac:dyDescent="0.25">
      <c r="A710" s="860"/>
      <c r="B710" s="860"/>
      <c r="C710" s="860"/>
      <c r="D710" s="860"/>
      <c r="E710" s="860"/>
      <c r="F710" s="860"/>
      <c r="G710" s="868"/>
      <c r="H710" s="860"/>
      <c r="I710" s="860"/>
      <c r="J710" s="860"/>
      <c r="K710" s="860"/>
      <c r="L710" s="860"/>
      <c r="M710" s="860"/>
      <c r="N710" s="860"/>
      <c r="O710" s="860"/>
      <c r="P710" s="860"/>
      <c r="Q710" s="860"/>
      <c r="R710" s="860"/>
      <c r="S710" s="860"/>
      <c r="T710" s="860"/>
      <c r="U710" s="860"/>
      <c r="V710" s="860"/>
      <c r="W710" s="860"/>
      <c r="X710" s="860"/>
      <c r="Y710" s="860"/>
      <c r="Z710" s="860"/>
      <c r="AA710" s="860"/>
      <c r="AB710" s="860"/>
      <c r="AC710" s="860"/>
      <c r="AD710" s="860"/>
    </row>
    <row r="711" spans="1:30" ht="15.75" customHeight="1" x14ac:dyDescent="0.25">
      <c r="A711" s="860"/>
      <c r="B711" s="860"/>
      <c r="C711" s="860"/>
      <c r="D711" s="860"/>
      <c r="E711" s="860"/>
      <c r="F711" s="860"/>
      <c r="G711" s="868"/>
      <c r="H711" s="860"/>
      <c r="I711" s="860"/>
      <c r="J711" s="860"/>
      <c r="K711" s="860"/>
      <c r="L711" s="860"/>
      <c r="M711" s="860"/>
      <c r="N711" s="860"/>
      <c r="O711" s="860"/>
      <c r="P711" s="860"/>
      <c r="Q711" s="860"/>
      <c r="R711" s="860"/>
      <c r="S711" s="860"/>
      <c r="T711" s="860"/>
      <c r="U711" s="860"/>
      <c r="V711" s="860"/>
      <c r="W711" s="860"/>
      <c r="X711" s="860"/>
      <c r="Y711" s="860"/>
      <c r="Z711" s="860"/>
      <c r="AA711" s="860"/>
      <c r="AB711" s="860"/>
      <c r="AC711" s="860"/>
      <c r="AD711" s="860"/>
    </row>
    <row r="712" spans="1:30" ht="15.75" customHeight="1" x14ac:dyDescent="0.25">
      <c r="A712" s="860"/>
      <c r="B712" s="860"/>
      <c r="C712" s="860"/>
      <c r="D712" s="860"/>
      <c r="E712" s="860"/>
      <c r="F712" s="860"/>
      <c r="G712" s="868"/>
      <c r="H712" s="860"/>
      <c r="I712" s="860"/>
      <c r="J712" s="860"/>
      <c r="K712" s="860"/>
      <c r="L712" s="860"/>
      <c r="M712" s="860"/>
      <c r="N712" s="860"/>
      <c r="O712" s="860"/>
      <c r="P712" s="860"/>
      <c r="Q712" s="860"/>
      <c r="R712" s="860"/>
      <c r="S712" s="860"/>
      <c r="T712" s="860"/>
      <c r="U712" s="860"/>
      <c r="V712" s="860"/>
      <c r="W712" s="860"/>
      <c r="X712" s="860"/>
      <c r="Y712" s="860"/>
      <c r="Z712" s="860"/>
      <c r="AA712" s="860"/>
      <c r="AB712" s="860"/>
      <c r="AC712" s="860"/>
      <c r="AD712" s="860"/>
    </row>
    <row r="713" spans="1:30" ht="15.75" customHeight="1" x14ac:dyDescent="0.25">
      <c r="A713" s="860"/>
      <c r="B713" s="860"/>
      <c r="C713" s="860"/>
      <c r="D713" s="860"/>
      <c r="E713" s="860"/>
      <c r="F713" s="860"/>
      <c r="G713" s="868"/>
      <c r="H713" s="860"/>
      <c r="I713" s="860"/>
      <c r="J713" s="860"/>
      <c r="K713" s="860"/>
      <c r="L713" s="860"/>
      <c r="M713" s="860"/>
      <c r="N713" s="860"/>
      <c r="O713" s="860"/>
      <c r="P713" s="860"/>
      <c r="Q713" s="860"/>
      <c r="R713" s="860"/>
      <c r="S713" s="860"/>
      <c r="T713" s="860"/>
      <c r="U713" s="860"/>
      <c r="V713" s="860"/>
      <c r="W713" s="860"/>
      <c r="X713" s="860"/>
      <c r="Y713" s="860"/>
      <c r="Z713" s="860"/>
      <c r="AA713" s="860"/>
      <c r="AB713" s="860"/>
      <c r="AC713" s="860"/>
      <c r="AD713" s="860"/>
    </row>
    <row r="714" spans="1:30" ht="15.75" customHeight="1" x14ac:dyDescent="0.25">
      <c r="A714" s="860"/>
      <c r="B714" s="860"/>
      <c r="C714" s="860"/>
      <c r="D714" s="860"/>
      <c r="E714" s="860"/>
      <c r="F714" s="860"/>
      <c r="G714" s="868"/>
      <c r="H714" s="860"/>
      <c r="I714" s="860"/>
      <c r="J714" s="860"/>
      <c r="K714" s="860"/>
      <c r="L714" s="860"/>
      <c r="M714" s="860"/>
      <c r="N714" s="860"/>
      <c r="O714" s="860"/>
      <c r="P714" s="860"/>
      <c r="Q714" s="860"/>
      <c r="R714" s="860"/>
      <c r="S714" s="860"/>
      <c r="T714" s="860"/>
      <c r="U714" s="860"/>
      <c r="V714" s="860"/>
      <c r="W714" s="860"/>
      <c r="X714" s="860"/>
      <c r="Y714" s="860"/>
      <c r="Z714" s="860"/>
      <c r="AA714" s="860"/>
      <c r="AB714" s="860"/>
      <c r="AC714" s="860"/>
      <c r="AD714" s="860"/>
    </row>
    <row r="715" spans="1:30" ht="15.75" customHeight="1" x14ac:dyDescent="0.25">
      <c r="A715" s="860"/>
      <c r="B715" s="860"/>
      <c r="C715" s="860"/>
      <c r="D715" s="860"/>
      <c r="E715" s="860"/>
      <c r="F715" s="860"/>
      <c r="G715" s="868"/>
      <c r="H715" s="860"/>
      <c r="I715" s="860"/>
      <c r="J715" s="860"/>
      <c r="K715" s="860"/>
      <c r="L715" s="860"/>
      <c r="M715" s="860"/>
      <c r="N715" s="860"/>
      <c r="O715" s="860"/>
      <c r="P715" s="860"/>
      <c r="Q715" s="860"/>
      <c r="R715" s="860"/>
      <c r="S715" s="860"/>
      <c r="T715" s="860"/>
      <c r="U715" s="860"/>
      <c r="V715" s="860"/>
      <c r="W715" s="860"/>
      <c r="X715" s="860"/>
      <c r="Y715" s="860"/>
      <c r="Z715" s="860"/>
      <c r="AA715" s="860"/>
      <c r="AB715" s="860"/>
      <c r="AC715" s="860"/>
      <c r="AD715" s="860"/>
    </row>
    <row r="716" spans="1:30" ht="15.75" customHeight="1" x14ac:dyDescent="0.25">
      <c r="A716" s="860"/>
      <c r="B716" s="860"/>
      <c r="C716" s="860"/>
      <c r="D716" s="860"/>
      <c r="E716" s="860"/>
      <c r="F716" s="860"/>
      <c r="G716" s="868"/>
      <c r="H716" s="860"/>
      <c r="I716" s="860"/>
      <c r="J716" s="860"/>
      <c r="K716" s="860"/>
      <c r="L716" s="860"/>
      <c r="M716" s="860"/>
      <c r="N716" s="860"/>
      <c r="O716" s="860"/>
      <c r="P716" s="860"/>
      <c r="Q716" s="860"/>
      <c r="R716" s="860"/>
      <c r="S716" s="860"/>
      <c r="T716" s="860"/>
      <c r="U716" s="860"/>
      <c r="V716" s="860"/>
      <c r="W716" s="860"/>
      <c r="X716" s="860"/>
      <c r="Y716" s="860"/>
      <c r="Z716" s="860"/>
      <c r="AA716" s="860"/>
      <c r="AB716" s="860"/>
      <c r="AC716" s="860"/>
      <c r="AD716" s="860"/>
    </row>
    <row r="717" spans="1:30" ht="15.75" customHeight="1" x14ac:dyDescent="0.25">
      <c r="A717" s="860"/>
      <c r="B717" s="860"/>
      <c r="C717" s="860"/>
      <c r="D717" s="860"/>
      <c r="E717" s="860"/>
      <c r="F717" s="860"/>
      <c r="G717" s="868"/>
      <c r="H717" s="860"/>
      <c r="I717" s="860"/>
      <c r="J717" s="860"/>
      <c r="K717" s="860"/>
      <c r="L717" s="860"/>
      <c r="M717" s="860"/>
      <c r="N717" s="860"/>
      <c r="O717" s="860"/>
      <c r="P717" s="860"/>
      <c r="Q717" s="860"/>
      <c r="R717" s="860"/>
      <c r="S717" s="860"/>
      <c r="T717" s="860"/>
      <c r="U717" s="860"/>
      <c r="V717" s="860"/>
      <c r="W717" s="860"/>
      <c r="X717" s="860"/>
      <c r="Y717" s="860"/>
      <c r="Z717" s="860"/>
      <c r="AA717" s="860"/>
      <c r="AB717" s="860"/>
      <c r="AC717" s="860"/>
      <c r="AD717" s="860"/>
    </row>
    <row r="718" spans="1:30" ht="15.75" customHeight="1" x14ac:dyDescent="0.25">
      <c r="A718" s="860"/>
      <c r="B718" s="860"/>
      <c r="C718" s="860"/>
      <c r="D718" s="860"/>
      <c r="E718" s="860"/>
      <c r="F718" s="860"/>
      <c r="G718" s="868"/>
      <c r="H718" s="860"/>
      <c r="I718" s="860"/>
      <c r="J718" s="860"/>
      <c r="K718" s="860"/>
      <c r="L718" s="860"/>
      <c r="M718" s="860"/>
      <c r="N718" s="860"/>
      <c r="O718" s="860"/>
      <c r="P718" s="860"/>
      <c r="Q718" s="860"/>
      <c r="R718" s="860"/>
      <c r="S718" s="860"/>
      <c r="T718" s="860"/>
      <c r="U718" s="860"/>
      <c r="V718" s="860"/>
      <c r="W718" s="860"/>
      <c r="X718" s="860"/>
      <c r="Y718" s="860"/>
      <c r="Z718" s="860"/>
      <c r="AA718" s="860"/>
      <c r="AB718" s="860"/>
      <c r="AC718" s="860"/>
      <c r="AD718" s="860"/>
    </row>
    <row r="719" spans="1:30" ht="15.75" customHeight="1" x14ac:dyDescent="0.25">
      <c r="A719" s="860"/>
      <c r="B719" s="860"/>
      <c r="C719" s="860"/>
      <c r="D719" s="860"/>
      <c r="E719" s="860"/>
      <c r="F719" s="860"/>
      <c r="G719" s="868"/>
      <c r="H719" s="860"/>
      <c r="I719" s="860"/>
      <c r="J719" s="860"/>
      <c r="K719" s="860"/>
      <c r="L719" s="860"/>
      <c r="M719" s="860"/>
      <c r="N719" s="860"/>
      <c r="O719" s="860"/>
      <c r="P719" s="860"/>
      <c r="Q719" s="860"/>
      <c r="R719" s="860"/>
      <c r="S719" s="860"/>
      <c r="T719" s="860"/>
      <c r="U719" s="860"/>
      <c r="V719" s="860"/>
      <c r="W719" s="860"/>
      <c r="X719" s="860"/>
      <c r="Y719" s="860"/>
      <c r="Z719" s="860"/>
      <c r="AA719" s="860"/>
      <c r="AB719" s="860"/>
      <c r="AC719" s="860"/>
      <c r="AD719" s="860"/>
    </row>
    <row r="720" spans="1:30" ht="15.75" customHeight="1" x14ac:dyDescent="0.25">
      <c r="A720" s="860"/>
      <c r="B720" s="860"/>
      <c r="C720" s="860"/>
      <c r="D720" s="860"/>
      <c r="E720" s="860"/>
      <c r="F720" s="860"/>
      <c r="G720" s="868"/>
      <c r="H720" s="860"/>
      <c r="I720" s="860"/>
      <c r="J720" s="860"/>
      <c r="K720" s="860"/>
      <c r="L720" s="860"/>
      <c r="M720" s="860"/>
      <c r="N720" s="860"/>
      <c r="O720" s="860"/>
      <c r="P720" s="860"/>
      <c r="Q720" s="860"/>
      <c r="R720" s="860"/>
      <c r="S720" s="860"/>
      <c r="T720" s="860"/>
      <c r="U720" s="860"/>
      <c r="V720" s="860"/>
      <c r="W720" s="860"/>
      <c r="X720" s="860"/>
      <c r="Y720" s="860"/>
      <c r="Z720" s="860"/>
      <c r="AA720" s="860"/>
      <c r="AB720" s="860"/>
      <c r="AC720" s="860"/>
      <c r="AD720" s="860"/>
    </row>
    <row r="721" spans="1:30" ht="15.75" customHeight="1" x14ac:dyDescent="0.25">
      <c r="A721" s="860"/>
      <c r="B721" s="860"/>
      <c r="C721" s="860"/>
      <c r="D721" s="860"/>
      <c r="E721" s="860"/>
      <c r="F721" s="860"/>
      <c r="G721" s="868"/>
      <c r="H721" s="860"/>
      <c r="I721" s="860"/>
      <c r="J721" s="860"/>
      <c r="K721" s="860"/>
      <c r="L721" s="860"/>
      <c r="M721" s="860"/>
      <c r="N721" s="860"/>
      <c r="O721" s="860"/>
      <c r="P721" s="860"/>
      <c r="Q721" s="860"/>
      <c r="R721" s="860"/>
      <c r="S721" s="860"/>
      <c r="T721" s="860"/>
      <c r="U721" s="860"/>
      <c r="V721" s="860"/>
      <c r="W721" s="860"/>
      <c r="X721" s="860"/>
      <c r="Y721" s="860"/>
      <c r="Z721" s="860"/>
      <c r="AA721" s="860"/>
      <c r="AB721" s="860"/>
      <c r="AC721" s="860"/>
      <c r="AD721" s="860"/>
    </row>
    <row r="722" spans="1:30" ht="15.75" customHeight="1" x14ac:dyDescent="0.25">
      <c r="A722" s="860"/>
      <c r="B722" s="860"/>
      <c r="C722" s="860"/>
      <c r="D722" s="860"/>
      <c r="E722" s="860"/>
      <c r="F722" s="860"/>
      <c r="G722" s="868"/>
      <c r="H722" s="860"/>
      <c r="I722" s="860"/>
      <c r="J722" s="860"/>
      <c r="K722" s="860"/>
      <c r="L722" s="860"/>
      <c r="M722" s="860"/>
      <c r="N722" s="860"/>
      <c r="O722" s="860"/>
      <c r="P722" s="860"/>
      <c r="Q722" s="860"/>
      <c r="R722" s="860"/>
      <c r="S722" s="860"/>
      <c r="T722" s="860"/>
      <c r="U722" s="860"/>
      <c r="V722" s="860"/>
      <c r="W722" s="860"/>
      <c r="X722" s="860"/>
      <c r="Y722" s="860"/>
      <c r="Z722" s="860"/>
      <c r="AA722" s="860"/>
      <c r="AB722" s="860"/>
      <c r="AC722" s="860"/>
      <c r="AD722" s="860"/>
    </row>
    <row r="723" spans="1:30" ht="15.75" customHeight="1" x14ac:dyDescent="0.25">
      <c r="A723" s="860"/>
      <c r="B723" s="860"/>
      <c r="C723" s="860"/>
      <c r="D723" s="860"/>
      <c r="E723" s="860"/>
      <c r="F723" s="860"/>
      <c r="G723" s="868"/>
      <c r="H723" s="860"/>
      <c r="I723" s="860"/>
      <c r="J723" s="860"/>
      <c r="K723" s="860"/>
      <c r="L723" s="860"/>
      <c r="M723" s="860"/>
      <c r="N723" s="860"/>
      <c r="O723" s="860"/>
      <c r="P723" s="860"/>
      <c r="Q723" s="860"/>
      <c r="R723" s="860"/>
      <c r="S723" s="860"/>
      <c r="T723" s="860"/>
      <c r="U723" s="860"/>
      <c r="V723" s="860"/>
      <c r="W723" s="860"/>
      <c r="X723" s="860"/>
      <c r="Y723" s="860"/>
      <c r="Z723" s="860"/>
      <c r="AA723" s="860"/>
      <c r="AB723" s="860"/>
      <c r="AC723" s="860"/>
      <c r="AD723" s="860"/>
    </row>
    <row r="724" spans="1:30" ht="15.75" customHeight="1" x14ac:dyDescent="0.25">
      <c r="A724" s="860"/>
      <c r="B724" s="860"/>
      <c r="C724" s="860"/>
      <c r="D724" s="860"/>
      <c r="E724" s="860"/>
      <c r="F724" s="860"/>
      <c r="G724" s="868"/>
      <c r="H724" s="860"/>
      <c r="I724" s="860"/>
      <c r="J724" s="860"/>
      <c r="K724" s="860"/>
      <c r="L724" s="860"/>
      <c r="M724" s="860"/>
      <c r="N724" s="860"/>
      <c r="O724" s="860"/>
      <c r="P724" s="860"/>
      <c r="Q724" s="860"/>
      <c r="R724" s="860"/>
      <c r="S724" s="860"/>
      <c r="T724" s="860"/>
      <c r="U724" s="860"/>
      <c r="V724" s="860"/>
      <c r="W724" s="860"/>
      <c r="X724" s="860"/>
      <c r="Y724" s="860"/>
      <c r="Z724" s="860"/>
      <c r="AA724" s="860"/>
      <c r="AB724" s="860"/>
      <c r="AC724" s="860"/>
      <c r="AD724" s="860"/>
    </row>
    <row r="725" spans="1:30" ht="15.75" customHeight="1" x14ac:dyDescent="0.25">
      <c r="A725" s="860"/>
      <c r="B725" s="860"/>
      <c r="C725" s="860"/>
      <c r="D725" s="860"/>
      <c r="E725" s="860"/>
      <c r="F725" s="860"/>
      <c r="G725" s="868"/>
      <c r="H725" s="860"/>
      <c r="I725" s="860"/>
      <c r="J725" s="860"/>
      <c r="K725" s="860"/>
      <c r="L725" s="860"/>
      <c r="M725" s="860"/>
      <c r="N725" s="860"/>
      <c r="O725" s="860"/>
      <c r="P725" s="860"/>
      <c r="Q725" s="860"/>
      <c r="R725" s="860"/>
      <c r="S725" s="860"/>
      <c r="T725" s="860"/>
      <c r="U725" s="860"/>
      <c r="V725" s="860"/>
      <c r="W725" s="860"/>
      <c r="X725" s="860"/>
      <c r="Y725" s="860"/>
      <c r="Z725" s="860"/>
      <c r="AA725" s="860"/>
      <c r="AB725" s="860"/>
      <c r="AC725" s="860"/>
      <c r="AD725" s="860"/>
    </row>
    <row r="726" spans="1:30" ht="15.75" customHeight="1" x14ac:dyDescent="0.25">
      <c r="A726" s="860"/>
      <c r="B726" s="860"/>
      <c r="C726" s="860"/>
      <c r="D726" s="860"/>
      <c r="E726" s="860"/>
      <c r="F726" s="860"/>
      <c r="G726" s="868"/>
      <c r="H726" s="860"/>
      <c r="I726" s="860"/>
      <c r="J726" s="860"/>
      <c r="K726" s="860"/>
      <c r="L726" s="860"/>
      <c r="M726" s="860"/>
      <c r="N726" s="860"/>
      <c r="O726" s="860"/>
      <c r="P726" s="860"/>
      <c r="Q726" s="860"/>
      <c r="R726" s="860"/>
      <c r="S726" s="860"/>
      <c r="T726" s="860"/>
      <c r="U726" s="860"/>
      <c r="V726" s="860"/>
      <c r="W726" s="860"/>
      <c r="X726" s="860"/>
      <c r="Y726" s="860"/>
      <c r="Z726" s="860"/>
      <c r="AA726" s="860"/>
      <c r="AB726" s="860"/>
      <c r="AC726" s="860"/>
      <c r="AD726" s="860"/>
    </row>
    <row r="727" spans="1:30" ht="15.75" customHeight="1" x14ac:dyDescent="0.25">
      <c r="A727" s="860"/>
      <c r="B727" s="860"/>
      <c r="C727" s="860"/>
      <c r="D727" s="860"/>
      <c r="E727" s="860"/>
      <c r="F727" s="860"/>
      <c r="G727" s="868"/>
      <c r="H727" s="860"/>
      <c r="I727" s="860"/>
      <c r="J727" s="860"/>
      <c r="K727" s="860"/>
      <c r="L727" s="860"/>
      <c r="M727" s="860"/>
      <c r="N727" s="860"/>
      <c r="O727" s="860"/>
      <c r="P727" s="860"/>
      <c r="Q727" s="860"/>
      <c r="R727" s="860"/>
      <c r="S727" s="860"/>
      <c r="T727" s="860"/>
      <c r="U727" s="860"/>
      <c r="V727" s="860"/>
      <c r="W727" s="860"/>
      <c r="X727" s="860"/>
      <c r="Y727" s="860"/>
      <c r="Z727" s="860"/>
      <c r="AA727" s="860"/>
      <c r="AB727" s="860"/>
      <c r="AC727" s="860"/>
      <c r="AD727" s="860"/>
    </row>
    <row r="728" spans="1:30" ht="15.75" customHeight="1" x14ac:dyDescent="0.25">
      <c r="A728" s="860"/>
      <c r="B728" s="860"/>
      <c r="C728" s="860"/>
      <c r="D728" s="860"/>
      <c r="E728" s="860"/>
      <c r="F728" s="860"/>
      <c r="G728" s="868"/>
      <c r="H728" s="860"/>
      <c r="I728" s="860"/>
      <c r="J728" s="860"/>
      <c r="K728" s="860"/>
      <c r="L728" s="860"/>
      <c r="M728" s="860"/>
      <c r="N728" s="860"/>
      <c r="O728" s="860"/>
      <c r="P728" s="860"/>
      <c r="Q728" s="860"/>
      <c r="R728" s="860"/>
      <c r="S728" s="860"/>
      <c r="T728" s="860"/>
      <c r="U728" s="860"/>
      <c r="V728" s="860"/>
      <c r="W728" s="860"/>
      <c r="X728" s="860"/>
      <c r="Y728" s="860"/>
      <c r="Z728" s="860"/>
      <c r="AA728" s="860"/>
      <c r="AB728" s="860"/>
      <c r="AC728" s="860"/>
      <c r="AD728" s="860"/>
    </row>
    <row r="729" spans="1:30" ht="15.75" customHeight="1" x14ac:dyDescent="0.25">
      <c r="A729" s="860"/>
      <c r="B729" s="860"/>
      <c r="C729" s="860"/>
      <c r="D729" s="860"/>
      <c r="E729" s="860"/>
      <c r="F729" s="860"/>
      <c r="G729" s="868"/>
      <c r="H729" s="860"/>
      <c r="I729" s="860"/>
      <c r="J729" s="860"/>
      <c r="K729" s="860"/>
      <c r="L729" s="860"/>
      <c r="M729" s="860"/>
      <c r="N729" s="860"/>
      <c r="O729" s="860"/>
      <c r="P729" s="860"/>
      <c r="Q729" s="860"/>
      <c r="R729" s="860"/>
      <c r="S729" s="860"/>
      <c r="T729" s="860"/>
      <c r="U729" s="860"/>
      <c r="V729" s="860"/>
      <c r="W729" s="860"/>
      <c r="X729" s="860"/>
      <c r="Y729" s="860"/>
      <c r="Z729" s="860"/>
      <c r="AA729" s="860"/>
      <c r="AB729" s="860"/>
      <c r="AC729" s="860"/>
      <c r="AD729" s="860"/>
    </row>
    <row r="730" spans="1:30" ht="15.75" customHeight="1" x14ac:dyDescent="0.25">
      <c r="A730" s="860"/>
      <c r="B730" s="860"/>
      <c r="C730" s="860"/>
      <c r="D730" s="860"/>
      <c r="E730" s="860"/>
      <c r="F730" s="860"/>
      <c r="G730" s="868"/>
      <c r="H730" s="860"/>
      <c r="I730" s="860"/>
      <c r="J730" s="860"/>
      <c r="K730" s="860"/>
      <c r="L730" s="860"/>
      <c r="M730" s="860"/>
      <c r="N730" s="860"/>
      <c r="O730" s="860"/>
      <c r="P730" s="860"/>
      <c r="Q730" s="860"/>
      <c r="R730" s="860"/>
      <c r="S730" s="860"/>
      <c r="T730" s="860"/>
      <c r="U730" s="860"/>
      <c r="V730" s="860"/>
      <c r="W730" s="860"/>
      <c r="X730" s="860"/>
      <c r="Y730" s="860"/>
      <c r="Z730" s="860"/>
      <c r="AA730" s="860"/>
      <c r="AB730" s="860"/>
      <c r="AC730" s="860"/>
      <c r="AD730" s="860"/>
    </row>
    <row r="731" spans="1:30" ht="15.75" customHeight="1" x14ac:dyDescent="0.25">
      <c r="A731" s="860"/>
      <c r="B731" s="860"/>
      <c r="C731" s="860"/>
      <c r="D731" s="860"/>
      <c r="E731" s="860"/>
      <c r="F731" s="860"/>
      <c r="G731" s="868"/>
      <c r="H731" s="860"/>
      <c r="I731" s="860"/>
      <c r="J731" s="860"/>
      <c r="K731" s="860"/>
      <c r="L731" s="860"/>
      <c r="M731" s="860"/>
      <c r="N731" s="860"/>
      <c r="O731" s="860"/>
      <c r="P731" s="860"/>
      <c r="Q731" s="860"/>
      <c r="R731" s="860"/>
      <c r="S731" s="860"/>
      <c r="T731" s="860"/>
      <c r="U731" s="860"/>
      <c r="V731" s="860"/>
      <c r="W731" s="860"/>
      <c r="X731" s="860"/>
      <c r="Y731" s="860"/>
      <c r="Z731" s="860"/>
      <c r="AA731" s="860"/>
      <c r="AB731" s="860"/>
      <c r="AC731" s="860"/>
      <c r="AD731" s="860"/>
    </row>
    <row r="732" spans="1:30" ht="15.75" customHeight="1" x14ac:dyDescent="0.25">
      <c r="A732" s="860"/>
      <c r="B732" s="860"/>
      <c r="C732" s="860"/>
      <c r="D732" s="860"/>
      <c r="E732" s="860"/>
      <c r="F732" s="860"/>
      <c r="G732" s="868"/>
      <c r="H732" s="860"/>
      <c r="I732" s="860"/>
      <c r="J732" s="860"/>
      <c r="K732" s="860"/>
      <c r="L732" s="860"/>
      <c r="M732" s="860"/>
      <c r="N732" s="860"/>
      <c r="O732" s="860"/>
      <c r="P732" s="860"/>
      <c r="Q732" s="860"/>
      <c r="R732" s="860"/>
      <c r="S732" s="860"/>
      <c r="T732" s="860"/>
      <c r="U732" s="860"/>
      <c r="V732" s="860"/>
      <c r="W732" s="860"/>
      <c r="X732" s="860"/>
      <c r="Y732" s="860"/>
      <c r="Z732" s="860"/>
      <c r="AA732" s="860"/>
      <c r="AB732" s="860"/>
      <c r="AC732" s="860"/>
      <c r="AD732" s="860"/>
    </row>
    <row r="733" spans="1:30" ht="15.75" customHeight="1" x14ac:dyDescent="0.25">
      <c r="A733" s="860"/>
      <c r="B733" s="860"/>
      <c r="C733" s="860"/>
      <c r="D733" s="860"/>
      <c r="E733" s="860"/>
      <c r="F733" s="860"/>
      <c r="G733" s="868"/>
      <c r="H733" s="860"/>
      <c r="I733" s="860"/>
      <c r="J733" s="860"/>
      <c r="K733" s="860"/>
      <c r="L733" s="860"/>
      <c r="M733" s="860"/>
      <c r="N733" s="860"/>
      <c r="O733" s="860"/>
      <c r="P733" s="860"/>
      <c r="Q733" s="860"/>
      <c r="R733" s="860"/>
      <c r="S733" s="860"/>
      <c r="T733" s="860"/>
      <c r="U733" s="860"/>
      <c r="V733" s="860"/>
      <c r="W733" s="860"/>
      <c r="X733" s="860"/>
      <c r="Y733" s="860"/>
      <c r="Z733" s="860"/>
      <c r="AA733" s="860"/>
      <c r="AB733" s="860"/>
      <c r="AC733" s="860"/>
      <c r="AD733" s="860"/>
    </row>
    <row r="734" spans="1:30" ht="15.75" customHeight="1" x14ac:dyDescent="0.25">
      <c r="A734" s="860"/>
      <c r="B734" s="860"/>
      <c r="C734" s="860"/>
      <c r="D734" s="860"/>
      <c r="E734" s="860"/>
      <c r="F734" s="860"/>
      <c r="G734" s="868"/>
      <c r="H734" s="860"/>
      <c r="I734" s="860"/>
      <c r="J734" s="860"/>
      <c r="K734" s="860"/>
      <c r="L734" s="860"/>
      <c r="M734" s="860"/>
      <c r="N734" s="860"/>
      <c r="O734" s="860"/>
      <c r="P734" s="860"/>
      <c r="Q734" s="860"/>
      <c r="R734" s="860"/>
      <c r="S734" s="860"/>
      <c r="T734" s="860"/>
      <c r="U734" s="860"/>
      <c r="V734" s="860"/>
      <c r="W734" s="860"/>
      <c r="X734" s="860"/>
      <c r="Y734" s="860"/>
      <c r="Z734" s="860"/>
      <c r="AA734" s="860"/>
      <c r="AB734" s="860"/>
      <c r="AC734" s="860"/>
      <c r="AD734" s="860"/>
    </row>
    <row r="735" spans="1:30" ht="15.75" customHeight="1" x14ac:dyDescent="0.25">
      <c r="A735" s="860"/>
      <c r="B735" s="860"/>
      <c r="C735" s="860"/>
      <c r="D735" s="860"/>
      <c r="E735" s="860"/>
      <c r="F735" s="860"/>
      <c r="G735" s="868"/>
      <c r="H735" s="860"/>
      <c r="I735" s="860"/>
      <c r="J735" s="860"/>
      <c r="K735" s="860"/>
      <c r="L735" s="860"/>
      <c r="M735" s="860"/>
      <c r="N735" s="860"/>
      <c r="O735" s="860"/>
      <c r="P735" s="860"/>
      <c r="Q735" s="860"/>
      <c r="R735" s="860"/>
      <c r="S735" s="860"/>
      <c r="T735" s="860"/>
      <c r="U735" s="860"/>
      <c r="V735" s="860"/>
      <c r="W735" s="860"/>
      <c r="X735" s="860"/>
      <c r="Y735" s="860"/>
      <c r="Z735" s="860"/>
      <c r="AA735" s="860"/>
      <c r="AB735" s="860"/>
      <c r="AC735" s="860"/>
      <c r="AD735" s="860"/>
    </row>
    <row r="736" spans="1:30" ht="15.75" customHeight="1" x14ac:dyDescent="0.25">
      <c r="A736" s="860"/>
      <c r="B736" s="860"/>
      <c r="C736" s="860"/>
      <c r="D736" s="860"/>
      <c r="E736" s="860"/>
      <c r="F736" s="860"/>
      <c r="G736" s="868"/>
      <c r="H736" s="860"/>
      <c r="I736" s="860"/>
      <c r="J736" s="860"/>
      <c r="K736" s="860"/>
      <c r="L736" s="860"/>
      <c r="M736" s="860"/>
      <c r="N736" s="860"/>
      <c r="O736" s="860"/>
      <c r="P736" s="860"/>
      <c r="Q736" s="860"/>
      <c r="R736" s="860"/>
      <c r="S736" s="860"/>
      <c r="T736" s="860"/>
      <c r="U736" s="860"/>
      <c r="V736" s="860"/>
      <c r="W736" s="860"/>
      <c r="X736" s="860"/>
      <c r="Y736" s="860"/>
      <c r="Z736" s="860"/>
      <c r="AA736" s="860"/>
      <c r="AB736" s="860"/>
      <c r="AC736" s="860"/>
      <c r="AD736" s="860"/>
    </row>
    <row r="737" spans="1:30" ht="15.75" customHeight="1" x14ac:dyDescent="0.25">
      <c r="A737" s="860"/>
      <c r="B737" s="860"/>
      <c r="C737" s="860"/>
      <c r="D737" s="860"/>
      <c r="E737" s="860"/>
      <c r="F737" s="860"/>
      <c r="G737" s="868"/>
      <c r="H737" s="860"/>
      <c r="I737" s="860"/>
      <c r="J737" s="860"/>
      <c r="K737" s="860"/>
      <c r="L737" s="860"/>
      <c r="M737" s="860"/>
      <c r="N737" s="860"/>
      <c r="O737" s="860"/>
      <c r="P737" s="860"/>
      <c r="Q737" s="860"/>
      <c r="R737" s="860"/>
      <c r="S737" s="860"/>
      <c r="T737" s="860"/>
      <c r="U737" s="860"/>
      <c r="V737" s="860"/>
      <c r="W737" s="860"/>
      <c r="X737" s="860"/>
      <c r="Y737" s="860"/>
      <c r="Z737" s="860"/>
      <c r="AA737" s="860"/>
      <c r="AB737" s="860"/>
      <c r="AC737" s="860"/>
      <c r="AD737" s="860"/>
    </row>
    <row r="738" spans="1:30" ht="15.75" customHeight="1" x14ac:dyDescent="0.25">
      <c r="A738" s="860"/>
      <c r="B738" s="860"/>
      <c r="C738" s="860"/>
      <c r="D738" s="860"/>
      <c r="E738" s="860"/>
      <c r="F738" s="860"/>
      <c r="G738" s="868"/>
      <c r="H738" s="860"/>
      <c r="I738" s="860"/>
      <c r="J738" s="860"/>
      <c r="K738" s="860"/>
      <c r="L738" s="860"/>
      <c r="M738" s="860"/>
      <c r="N738" s="860"/>
      <c r="O738" s="860"/>
      <c r="P738" s="860"/>
      <c r="Q738" s="860"/>
      <c r="R738" s="860"/>
      <c r="S738" s="860"/>
      <c r="T738" s="860"/>
      <c r="U738" s="860"/>
      <c r="V738" s="860"/>
      <c r="W738" s="860"/>
      <c r="X738" s="860"/>
      <c r="Y738" s="860"/>
      <c r="Z738" s="860"/>
      <c r="AA738" s="860"/>
      <c r="AB738" s="860"/>
      <c r="AC738" s="860"/>
      <c r="AD738" s="860"/>
    </row>
    <row r="739" spans="1:30" ht="15.75" customHeight="1" x14ac:dyDescent="0.25">
      <c r="A739" s="860"/>
      <c r="B739" s="860"/>
      <c r="C739" s="860"/>
      <c r="D739" s="860"/>
      <c r="E739" s="860"/>
      <c r="F739" s="860"/>
      <c r="G739" s="868"/>
      <c r="H739" s="860"/>
      <c r="I739" s="860"/>
      <c r="J739" s="860"/>
      <c r="K739" s="860"/>
      <c r="L739" s="860"/>
      <c r="M739" s="860"/>
      <c r="N739" s="860"/>
      <c r="O739" s="860"/>
      <c r="P739" s="860"/>
      <c r="Q739" s="860"/>
      <c r="R739" s="860"/>
      <c r="S739" s="860"/>
      <c r="T739" s="860"/>
      <c r="U739" s="860"/>
      <c r="V739" s="860"/>
      <c r="W739" s="860"/>
      <c r="X739" s="860"/>
      <c r="Y739" s="860"/>
      <c r="Z739" s="860"/>
      <c r="AA739" s="860"/>
      <c r="AB739" s="860"/>
      <c r="AC739" s="860"/>
      <c r="AD739" s="860"/>
    </row>
    <row r="740" spans="1:30" ht="15.75" customHeight="1" x14ac:dyDescent="0.25">
      <c r="A740" s="860"/>
      <c r="B740" s="860"/>
      <c r="C740" s="860"/>
      <c r="D740" s="860"/>
      <c r="E740" s="860"/>
      <c r="F740" s="860"/>
      <c r="G740" s="868"/>
      <c r="H740" s="860"/>
      <c r="I740" s="860"/>
      <c r="J740" s="860"/>
      <c r="K740" s="860"/>
      <c r="L740" s="860"/>
      <c r="M740" s="860"/>
      <c r="N740" s="860"/>
      <c r="O740" s="860"/>
      <c r="P740" s="860"/>
      <c r="Q740" s="860"/>
      <c r="R740" s="860"/>
      <c r="S740" s="860"/>
      <c r="T740" s="860"/>
      <c r="U740" s="860"/>
      <c r="V740" s="860"/>
      <c r="W740" s="860"/>
      <c r="X740" s="860"/>
      <c r="Y740" s="860"/>
      <c r="Z740" s="860"/>
      <c r="AA740" s="860"/>
      <c r="AB740" s="860"/>
      <c r="AC740" s="860"/>
      <c r="AD740" s="860"/>
    </row>
    <row r="741" spans="1:30" ht="15.75" customHeight="1" x14ac:dyDescent="0.25">
      <c r="A741" s="860"/>
      <c r="B741" s="860"/>
      <c r="C741" s="860"/>
      <c r="D741" s="860"/>
      <c r="E741" s="860"/>
      <c r="F741" s="860"/>
      <c r="G741" s="868"/>
      <c r="H741" s="860"/>
      <c r="I741" s="860"/>
      <c r="J741" s="860"/>
      <c r="K741" s="860"/>
      <c r="L741" s="860"/>
      <c r="M741" s="860"/>
      <c r="N741" s="860"/>
      <c r="O741" s="860"/>
      <c r="P741" s="860"/>
      <c r="Q741" s="860"/>
      <c r="R741" s="860"/>
      <c r="S741" s="860"/>
      <c r="T741" s="860"/>
      <c r="U741" s="860"/>
      <c r="V741" s="860"/>
      <c r="W741" s="860"/>
      <c r="X741" s="860"/>
      <c r="Y741" s="860"/>
      <c r="Z741" s="860"/>
      <c r="AA741" s="860"/>
      <c r="AB741" s="860"/>
      <c r="AC741" s="860"/>
      <c r="AD741" s="860"/>
    </row>
    <row r="742" spans="1:30" ht="15.75" customHeight="1" x14ac:dyDescent="0.25">
      <c r="A742" s="860"/>
      <c r="B742" s="860"/>
      <c r="C742" s="860"/>
      <c r="D742" s="860"/>
      <c r="E742" s="860"/>
      <c r="F742" s="860"/>
      <c r="G742" s="868"/>
      <c r="H742" s="860"/>
      <c r="I742" s="860"/>
      <c r="J742" s="860"/>
      <c r="K742" s="860"/>
      <c r="L742" s="860"/>
      <c r="M742" s="860"/>
      <c r="N742" s="860"/>
      <c r="O742" s="860"/>
      <c r="P742" s="860"/>
      <c r="Q742" s="860"/>
      <c r="R742" s="860"/>
      <c r="S742" s="860"/>
      <c r="T742" s="860"/>
      <c r="U742" s="860"/>
      <c r="V742" s="860"/>
      <c r="W742" s="860"/>
      <c r="X742" s="860"/>
      <c r="Y742" s="860"/>
      <c r="Z742" s="860"/>
      <c r="AA742" s="860"/>
      <c r="AB742" s="860"/>
      <c r="AC742" s="860"/>
      <c r="AD742" s="860"/>
    </row>
    <row r="743" spans="1:30" ht="15.75" customHeight="1" x14ac:dyDescent="0.25">
      <c r="A743" s="860"/>
      <c r="B743" s="860"/>
      <c r="C743" s="860"/>
      <c r="D743" s="860"/>
      <c r="E743" s="860"/>
      <c r="F743" s="860"/>
      <c r="G743" s="868"/>
      <c r="H743" s="860"/>
      <c r="I743" s="860"/>
      <c r="J743" s="860"/>
      <c r="K743" s="860"/>
      <c r="L743" s="860"/>
      <c r="M743" s="860"/>
      <c r="N743" s="860"/>
      <c r="O743" s="860"/>
      <c r="P743" s="860"/>
      <c r="Q743" s="860"/>
      <c r="R743" s="860"/>
      <c r="S743" s="860"/>
      <c r="T743" s="860"/>
      <c r="U743" s="860"/>
      <c r="V743" s="860"/>
      <c r="W743" s="860"/>
      <c r="X743" s="860"/>
      <c r="Y743" s="860"/>
      <c r="Z743" s="860"/>
      <c r="AA743" s="860"/>
      <c r="AB743" s="860"/>
      <c r="AC743" s="860"/>
      <c r="AD743" s="860"/>
    </row>
    <row r="744" spans="1:30" ht="15.75" customHeight="1" x14ac:dyDescent="0.25">
      <c r="A744" s="860"/>
      <c r="B744" s="860"/>
      <c r="C744" s="860"/>
      <c r="D744" s="860"/>
      <c r="E744" s="860"/>
      <c r="F744" s="860"/>
      <c r="G744" s="868"/>
      <c r="H744" s="860"/>
      <c r="I744" s="860"/>
      <c r="J744" s="860"/>
      <c r="K744" s="860"/>
      <c r="L744" s="860"/>
      <c r="M744" s="860"/>
      <c r="N744" s="860"/>
      <c r="O744" s="860"/>
      <c r="P744" s="860"/>
      <c r="Q744" s="860"/>
      <c r="R744" s="860"/>
      <c r="S744" s="860"/>
      <c r="T744" s="860"/>
      <c r="U744" s="860"/>
      <c r="V744" s="860"/>
      <c r="W744" s="860"/>
      <c r="X744" s="860"/>
      <c r="Y744" s="860"/>
      <c r="Z744" s="860"/>
      <c r="AA744" s="860"/>
      <c r="AB744" s="860"/>
      <c r="AC744" s="860"/>
      <c r="AD744" s="860"/>
    </row>
    <row r="745" spans="1:30" ht="15.75" customHeight="1" x14ac:dyDescent="0.25">
      <c r="A745" s="860"/>
      <c r="B745" s="860"/>
      <c r="C745" s="860"/>
      <c r="D745" s="860"/>
      <c r="E745" s="860"/>
      <c r="F745" s="860"/>
      <c r="G745" s="868"/>
      <c r="H745" s="860"/>
      <c r="I745" s="860"/>
      <c r="J745" s="860"/>
      <c r="K745" s="860"/>
      <c r="L745" s="860"/>
      <c r="M745" s="860"/>
      <c r="N745" s="860"/>
      <c r="O745" s="860"/>
      <c r="P745" s="860"/>
      <c r="Q745" s="860"/>
      <c r="R745" s="860"/>
      <c r="S745" s="860"/>
      <c r="T745" s="860"/>
      <c r="U745" s="860"/>
      <c r="V745" s="860"/>
      <c r="W745" s="860"/>
      <c r="X745" s="860"/>
      <c r="Y745" s="860"/>
      <c r="Z745" s="860"/>
      <c r="AA745" s="860"/>
      <c r="AB745" s="860"/>
      <c r="AC745" s="860"/>
      <c r="AD745" s="860"/>
    </row>
    <row r="746" spans="1:30" ht="15.75" customHeight="1" x14ac:dyDescent="0.25">
      <c r="A746" s="860"/>
      <c r="B746" s="860"/>
      <c r="C746" s="860"/>
      <c r="D746" s="860"/>
      <c r="E746" s="860"/>
      <c r="F746" s="860"/>
      <c r="G746" s="868"/>
      <c r="H746" s="860"/>
      <c r="I746" s="860"/>
      <c r="J746" s="860"/>
      <c r="K746" s="860"/>
      <c r="L746" s="860"/>
      <c r="M746" s="860"/>
      <c r="N746" s="860"/>
      <c r="O746" s="860"/>
      <c r="P746" s="860"/>
      <c r="Q746" s="860"/>
      <c r="R746" s="860"/>
      <c r="S746" s="860"/>
      <c r="T746" s="860"/>
      <c r="U746" s="860"/>
      <c r="V746" s="860"/>
      <c r="W746" s="860"/>
      <c r="X746" s="860"/>
      <c r="Y746" s="860"/>
      <c r="Z746" s="860"/>
      <c r="AA746" s="860"/>
      <c r="AB746" s="860"/>
      <c r="AC746" s="860"/>
      <c r="AD746" s="860"/>
    </row>
    <row r="747" spans="1:30" ht="15.75" customHeight="1" x14ac:dyDescent="0.25">
      <c r="A747" s="860"/>
      <c r="B747" s="860"/>
      <c r="C747" s="860"/>
      <c r="D747" s="860"/>
      <c r="E747" s="860"/>
      <c r="F747" s="860"/>
      <c r="G747" s="868"/>
      <c r="H747" s="860"/>
      <c r="I747" s="860"/>
      <c r="J747" s="860"/>
      <c r="K747" s="860"/>
      <c r="L747" s="860"/>
      <c r="M747" s="860"/>
      <c r="N747" s="860"/>
      <c r="O747" s="860"/>
      <c r="P747" s="860"/>
      <c r="Q747" s="860"/>
      <c r="R747" s="860"/>
      <c r="S747" s="860"/>
      <c r="T747" s="860"/>
      <c r="U747" s="860"/>
      <c r="V747" s="860"/>
      <c r="W747" s="860"/>
      <c r="X747" s="860"/>
      <c r="Y747" s="860"/>
      <c r="Z747" s="860"/>
      <c r="AA747" s="860"/>
      <c r="AB747" s="860"/>
      <c r="AC747" s="860"/>
      <c r="AD747" s="860"/>
    </row>
    <row r="748" spans="1:30" ht="15.75" customHeight="1" x14ac:dyDescent="0.25">
      <c r="A748" s="860"/>
      <c r="B748" s="860"/>
      <c r="C748" s="860"/>
      <c r="D748" s="860"/>
      <c r="E748" s="860"/>
      <c r="F748" s="860"/>
      <c r="G748" s="868"/>
      <c r="H748" s="860"/>
      <c r="I748" s="860"/>
      <c r="J748" s="860"/>
      <c r="K748" s="860"/>
      <c r="L748" s="860"/>
      <c r="M748" s="860"/>
      <c r="N748" s="860"/>
      <c r="O748" s="860"/>
      <c r="P748" s="860"/>
      <c r="Q748" s="860"/>
      <c r="R748" s="860"/>
      <c r="S748" s="860"/>
      <c r="T748" s="860"/>
      <c r="U748" s="860"/>
      <c r="V748" s="860"/>
      <c r="W748" s="860"/>
      <c r="X748" s="860"/>
      <c r="Y748" s="860"/>
      <c r="Z748" s="860"/>
      <c r="AA748" s="860"/>
      <c r="AB748" s="860"/>
      <c r="AC748" s="860"/>
      <c r="AD748" s="860"/>
    </row>
    <row r="749" spans="1:30" ht="15.75" customHeight="1" x14ac:dyDescent="0.25">
      <c r="A749" s="860"/>
      <c r="B749" s="860"/>
      <c r="C749" s="860"/>
      <c r="D749" s="860"/>
      <c r="E749" s="860"/>
      <c r="F749" s="860"/>
      <c r="G749" s="868"/>
      <c r="H749" s="860"/>
      <c r="I749" s="860"/>
      <c r="J749" s="860"/>
      <c r="K749" s="860"/>
      <c r="L749" s="860"/>
      <c r="M749" s="860"/>
      <c r="N749" s="860"/>
      <c r="O749" s="860"/>
      <c r="P749" s="860"/>
      <c r="Q749" s="860"/>
      <c r="R749" s="860"/>
      <c r="S749" s="860"/>
      <c r="T749" s="860"/>
      <c r="U749" s="860"/>
      <c r="V749" s="860"/>
      <c r="W749" s="860"/>
      <c r="X749" s="860"/>
      <c r="Y749" s="860"/>
      <c r="Z749" s="860"/>
      <c r="AA749" s="860"/>
      <c r="AB749" s="860"/>
      <c r="AC749" s="860"/>
      <c r="AD749" s="860"/>
    </row>
    <row r="750" spans="1:30" ht="15.75" customHeight="1" x14ac:dyDescent="0.25">
      <c r="A750" s="860"/>
      <c r="B750" s="860"/>
      <c r="C750" s="860"/>
      <c r="D750" s="860"/>
      <c r="E750" s="860"/>
      <c r="F750" s="860"/>
      <c r="G750" s="868"/>
      <c r="H750" s="860"/>
      <c r="I750" s="860"/>
      <c r="J750" s="860"/>
      <c r="K750" s="860"/>
      <c r="L750" s="860"/>
      <c r="M750" s="860"/>
      <c r="N750" s="860"/>
      <c r="O750" s="860"/>
      <c r="P750" s="860"/>
      <c r="Q750" s="860"/>
      <c r="R750" s="860"/>
      <c r="S750" s="860"/>
      <c r="T750" s="860"/>
      <c r="U750" s="860"/>
      <c r="V750" s="860"/>
      <c r="W750" s="860"/>
      <c r="X750" s="860"/>
      <c r="Y750" s="860"/>
      <c r="Z750" s="860"/>
      <c r="AA750" s="860"/>
      <c r="AB750" s="860"/>
      <c r="AC750" s="860"/>
      <c r="AD750" s="860"/>
    </row>
    <row r="751" spans="1:30" ht="15.75" customHeight="1" x14ac:dyDescent="0.25">
      <c r="A751" s="860"/>
      <c r="B751" s="860"/>
      <c r="C751" s="860"/>
      <c r="D751" s="860"/>
      <c r="E751" s="860"/>
      <c r="F751" s="860"/>
      <c r="G751" s="868"/>
      <c r="H751" s="860"/>
      <c r="I751" s="860"/>
      <c r="J751" s="860"/>
      <c r="K751" s="860"/>
      <c r="L751" s="860"/>
      <c r="M751" s="860"/>
      <c r="N751" s="860"/>
      <c r="O751" s="860"/>
      <c r="P751" s="860"/>
      <c r="Q751" s="860"/>
      <c r="R751" s="860"/>
      <c r="S751" s="860"/>
      <c r="T751" s="860"/>
      <c r="U751" s="860"/>
      <c r="V751" s="860"/>
      <c r="W751" s="860"/>
      <c r="X751" s="860"/>
      <c r="Y751" s="860"/>
      <c r="Z751" s="860"/>
      <c r="AA751" s="860"/>
      <c r="AB751" s="860"/>
      <c r="AC751" s="860"/>
      <c r="AD751" s="860"/>
    </row>
    <row r="752" spans="1:30" ht="15.75" customHeight="1" x14ac:dyDescent="0.25">
      <c r="A752" s="860"/>
      <c r="B752" s="860"/>
      <c r="C752" s="860"/>
      <c r="D752" s="860"/>
      <c r="E752" s="860"/>
      <c r="F752" s="860"/>
      <c r="G752" s="868"/>
      <c r="H752" s="860"/>
      <c r="I752" s="860"/>
      <c r="J752" s="860"/>
      <c r="K752" s="860"/>
      <c r="L752" s="860"/>
      <c r="M752" s="860"/>
      <c r="N752" s="860"/>
      <c r="O752" s="860"/>
      <c r="P752" s="860"/>
      <c r="Q752" s="860"/>
      <c r="R752" s="860"/>
      <c r="S752" s="860"/>
      <c r="T752" s="860"/>
      <c r="U752" s="860"/>
      <c r="V752" s="860"/>
      <c r="W752" s="860"/>
      <c r="X752" s="860"/>
      <c r="Y752" s="860"/>
      <c r="Z752" s="860"/>
      <c r="AA752" s="860"/>
      <c r="AB752" s="860"/>
      <c r="AC752" s="860"/>
      <c r="AD752" s="860"/>
    </row>
    <row r="753" spans="1:30" ht="15.75" customHeight="1" x14ac:dyDescent="0.25">
      <c r="A753" s="860"/>
      <c r="B753" s="860"/>
      <c r="C753" s="860"/>
      <c r="D753" s="860"/>
      <c r="E753" s="860"/>
      <c r="F753" s="860"/>
      <c r="G753" s="868"/>
      <c r="H753" s="860"/>
      <c r="I753" s="860"/>
      <c r="J753" s="860"/>
      <c r="K753" s="860"/>
      <c r="L753" s="860"/>
      <c r="M753" s="860"/>
      <c r="N753" s="860"/>
      <c r="O753" s="860"/>
      <c r="P753" s="860"/>
      <c r="Q753" s="860"/>
      <c r="R753" s="860"/>
      <c r="S753" s="860"/>
      <c r="T753" s="860"/>
      <c r="U753" s="860"/>
      <c r="V753" s="860"/>
      <c r="W753" s="860"/>
      <c r="X753" s="860"/>
      <c r="Y753" s="860"/>
      <c r="Z753" s="860"/>
      <c r="AA753" s="860"/>
      <c r="AB753" s="860"/>
      <c r="AC753" s="860"/>
      <c r="AD753" s="860"/>
    </row>
    <row r="754" spans="1:30" ht="15.75" customHeight="1" x14ac:dyDescent="0.25">
      <c r="A754" s="860"/>
      <c r="B754" s="860"/>
      <c r="C754" s="860"/>
      <c r="D754" s="860"/>
      <c r="E754" s="860"/>
      <c r="F754" s="860"/>
      <c r="G754" s="868"/>
      <c r="H754" s="860"/>
      <c r="I754" s="860"/>
      <c r="J754" s="860"/>
      <c r="K754" s="860"/>
      <c r="L754" s="860"/>
      <c r="M754" s="860"/>
      <c r="N754" s="860"/>
      <c r="O754" s="860"/>
      <c r="P754" s="860"/>
      <c r="Q754" s="860"/>
      <c r="R754" s="860"/>
      <c r="S754" s="860"/>
      <c r="T754" s="860"/>
      <c r="U754" s="860"/>
      <c r="V754" s="860"/>
      <c r="W754" s="860"/>
      <c r="X754" s="860"/>
      <c r="Y754" s="860"/>
      <c r="Z754" s="860"/>
      <c r="AA754" s="860"/>
      <c r="AB754" s="860"/>
      <c r="AC754" s="860"/>
      <c r="AD754" s="860"/>
    </row>
    <row r="755" spans="1:30" ht="15.75" customHeight="1" x14ac:dyDescent="0.25">
      <c r="A755" s="860"/>
      <c r="B755" s="860"/>
      <c r="C755" s="860"/>
      <c r="D755" s="860"/>
      <c r="E755" s="860"/>
      <c r="F755" s="860"/>
      <c r="G755" s="868"/>
      <c r="H755" s="860"/>
      <c r="I755" s="860"/>
      <c r="J755" s="860"/>
      <c r="K755" s="860"/>
      <c r="L755" s="860"/>
      <c r="M755" s="860"/>
      <c r="N755" s="860"/>
      <c r="O755" s="860"/>
      <c r="P755" s="860"/>
      <c r="Q755" s="860"/>
      <c r="R755" s="860"/>
      <c r="S755" s="860"/>
      <c r="T755" s="860"/>
      <c r="U755" s="860"/>
      <c r="V755" s="860"/>
      <c r="W755" s="860"/>
      <c r="X755" s="860"/>
      <c r="Y755" s="860"/>
      <c r="Z755" s="860"/>
      <c r="AA755" s="860"/>
      <c r="AB755" s="860"/>
      <c r="AC755" s="860"/>
      <c r="AD755" s="860"/>
    </row>
    <row r="756" spans="1:30" ht="15.75" customHeight="1" x14ac:dyDescent="0.25">
      <c r="A756" s="860"/>
      <c r="B756" s="860"/>
      <c r="C756" s="860"/>
      <c r="D756" s="860"/>
      <c r="E756" s="860"/>
      <c r="F756" s="860"/>
      <c r="G756" s="868"/>
      <c r="H756" s="860"/>
      <c r="I756" s="860"/>
      <c r="J756" s="860"/>
      <c r="K756" s="860"/>
      <c r="L756" s="860"/>
      <c r="M756" s="860"/>
      <c r="N756" s="860"/>
      <c r="O756" s="860"/>
      <c r="P756" s="860"/>
      <c r="Q756" s="860"/>
      <c r="R756" s="860"/>
      <c r="S756" s="860"/>
      <c r="T756" s="860"/>
      <c r="U756" s="860"/>
      <c r="V756" s="860"/>
      <c r="W756" s="860"/>
      <c r="X756" s="860"/>
      <c r="Y756" s="860"/>
      <c r="Z756" s="860"/>
      <c r="AA756" s="860"/>
      <c r="AB756" s="860"/>
      <c r="AC756" s="860"/>
      <c r="AD756" s="860"/>
    </row>
    <row r="757" spans="1:30" ht="15.75" customHeight="1" x14ac:dyDescent="0.25">
      <c r="A757" s="860"/>
      <c r="B757" s="860"/>
      <c r="C757" s="860"/>
      <c r="D757" s="860"/>
      <c r="E757" s="860"/>
      <c r="F757" s="860"/>
      <c r="G757" s="868"/>
      <c r="H757" s="860"/>
      <c r="I757" s="860"/>
      <c r="J757" s="860"/>
      <c r="K757" s="860"/>
      <c r="L757" s="860"/>
      <c r="M757" s="860"/>
      <c r="N757" s="860"/>
      <c r="O757" s="860"/>
      <c r="P757" s="860"/>
      <c r="Q757" s="860"/>
      <c r="R757" s="860"/>
      <c r="S757" s="860"/>
      <c r="T757" s="860"/>
      <c r="U757" s="860"/>
      <c r="V757" s="860"/>
      <c r="W757" s="860"/>
      <c r="X757" s="860"/>
      <c r="Y757" s="860"/>
      <c r="Z757" s="860"/>
      <c r="AA757" s="860"/>
      <c r="AB757" s="860"/>
      <c r="AC757" s="860"/>
      <c r="AD757" s="860"/>
    </row>
    <row r="758" spans="1:30" ht="15.75" customHeight="1" x14ac:dyDescent="0.25">
      <c r="A758" s="860"/>
      <c r="B758" s="860"/>
      <c r="C758" s="860"/>
      <c r="D758" s="860"/>
      <c r="E758" s="860"/>
      <c r="F758" s="860"/>
      <c r="G758" s="868"/>
      <c r="H758" s="860"/>
      <c r="I758" s="860"/>
      <c r="J758" s="860"/>
      <c r="K758" s="860"/>
      <c r="L758" s="860"/>
      <c r="M758" s="860"/>
      <c r="N758" s="860"/>
      <c r="O758" s="860"/>
      <c r="P758" s="860"/>
      <c r="Q758" s="860"/>
      <c r="R758" s="860"/>
      <c r="S758" s="860"/>
      <c r="T758" s="860"/>
      <c r="U758" s="860"/>
      <c r="V758" s="860"/>
      <c r="W758" s="860"/>
      <c r="X758" s="860"/>
      <c r="Y758" s="860"/>
      <c r="Z758" s="860"/>
      <c r="AA758" s="860"/>
      <c r="AB758" s="860"/>
      <c r="AC758" s="860"/>
      <c r="AD758" s="860"/>
    </row>
    <row r="759" spans="1:30" ht="15.75" customHeight="1" x14ac:dyDescent="0.25">
      <c r="A759" s="860"/>
      <c r="B759" s="860"/>
      <c r="C759" s="860"/>
      <c r="D759" s="860"/>
      <c r="E759" s="860"/>
      <c r="F759" s="860"/>
      <c r="G759" s="868"/>
      <c r="H759" s="860"/>
      <c r="I759" s="860"/>
      <c r="J759" s="860"/>
      <c r="K759" s="860"/>
      <c r="L759" s="860"/>
      <c r="M759" s="860"/>
      <c r="N759" s="860"/>
      <c r="O759" s="860"/>
      <c r="P759" s="860"/>
      <c r="Q759" s="860"/>
      <c r="R759" s="860"/>
      <c r="S759" s="860"/>
      <c r="T759" s="860"/>
      <c r="U759" s="860"/>
      <c r="V759" s="860"/>
      <c r="W759" s="860"/>
      <c r="X759" s="860"/>
      <c r="Y759" s="860"/>
      <c r="Z759" s="860"/>
      <c r="AA759" s="860"/>
      <c r="AB759" s="860"/>
      <c r="AC759" s="860"/>
      <c r="AD759" s="860"/>
    </row>
    <row r="760" spans="1:30" ht="15.75" customHeight="1" x14ac:dyDescent="0.25">
      <c r="A760" s="860"/>
      <c r="B760" s="860"/>
      <c r="C760" s="860"/>
      <c r="D760" s="860"/>
      <c r="E760" s="860"/>
      <c r="F760" s="860"/>
      <c r="G760" s="868"/>
      <c r="H760" s="860"/>
      <c r="I760" s="860"/>
      <c r="J760" s="860"/>
      <c r="K760" s="860"/>
      <c r="L760" s="860"/>
      <c r="M760" s="860"/>
      <c r="N760" s="860"/>
      <c r="O760" s="860"/>
      <c r="P760" s="860"/>
      <c r="Q760" s="860"/>
      <c r="R760" s="860"/>
      <c r="S760" s="860"/>
      <c r="T760" s="860"/>
      <c r="U760" s="860"/>
      <c r="V760" s="860"/>
      <c r="W760" s="860"/>
      <c r="X760" s="860"/>
      <c r="Y760" s="860"/>
      <c r="Z760" s="860"/>
      <c r="AA760" s="860"/>
      <c r="AB760" s="860"/>
      <c r="AC760" s="860"/>
      <c r="AD760" s="860"/>
    </row>
    <row r="761" spans="1:30" ht="15.75" customHeight="1" x14ac:dyDescent="0.25">
      <c r="A761" s="860"/>
      <c r="B761" s="860"/>
      <c r="C761" s="860"/>
      <c r="D761" s="860"/>
      <c r="E761" s="860"/>
      <c r="F761" s="860"/>
      <c r="G761" s="868"/>
      <c r="H761" s="860"/>
      <c r="I761" s="860"/>
      <c r="J761" s="860"/>
      <c r="K761" s="860"/>
      <c r="L761" s="860"/>
      <c r="M761" s="860"/>
      <c r="N761" s="860"/>
      <c r="O761" s="860"/>
      <c r="P761" s="860"/>
      <c r="Q761" s="860"/>
      <c r="R761" s="860"/>
      <c r="S761" s="860"/>
      <c r="T761" s="860"/>
      <c r="U761" s="860"/>
      <c r="V761" s="860"/>
      <c r="W761" s="860"/>
      <c r="X761" s="860"/>
      <c r="Y761" s="860"/>
      <c r="Z761" s="860"/>
      <c r="AA761" s="860"/>
      <c r="AB761" s="860"/>
      <c r="AC761" s="860"/>
      <c r="AD761" s="860"/>
    </row>
    <row r="762" spans="1:30" ht="15.75" customHeight="1" x14ac:dyDescent="0.25">
      <c r="A762" s="860"/>
      <c r="B762" s="860"/>
      <c r="C762" s="860"/>
      <c r="D762" s="860"/>
      <c r="E762" s="860"/>
      <c r="F762" s="860"/>
      <c r="G762" s="868"/>
      <c r="H762" s="860"/>
      <c r="I762" s="860"/>
      <c r="J762" s="860"/>
      <c r="K762" s="860"/>
      <c r="L762" s="860"/>
      <c r="M762" s="860"/>
      <c r="N762" s="860"/>
      <c r="O762" s="860"/>
      <c r="P762" s="860"/>
      <c r="Q762" s="860"/>
      <c r="R762" s="860"/>
      <c r="S762" s="860"/>
      <c r="T762" s="860"/>
      <c r="U762" s="860"/>
      <c r="V762" s="860"/>
      <c r="W762" s="860"/>
      <c r="X762" s="860"/>
      <c r="Y762" s="860"/>
      <c r="Z762" s="860"/>
      <c r="AA762" s="860"/>
      <c r="AB762" s="860"/>
      <c r="AC762" s="860"/>
      <c r="AD762" s="860"/>
    </row>
    <row r="763" spans="1:30" ht="15.75" customHeight="1" x14ac:dyDescent="0.25">
      <c r="A763" s="860"/>
      <c r="B763" s="860"/>
      <c r="C763" s="860"/>
      <c r="D763" s="860"/>
      <c r="E763" s="860"/>
      <c r="F763" s="860"/>
      <c r="G763" s="868"/>
      <c r="H763" s="860"/>
      <c r="I763" s="860"/>
      <c r="J763" s="860"/>
      <c r="K763" s="860"/>
      <c r="L763" s="860"/>
      <c r="M763" s="860"/>
      <c r="N763" s="860"/>
      <c r="O763" s="860"/>
      <c r="P763" s="860"/>
      <c r="Q763" s="860"/>
      <c r="R763" s="860"/>
      <c r="S763" s="860"/>
      <c r="T763" s="860"/>
      <c r="U763" s="860"/>
      <c r="V763" s="860"/>
      <c r="W763" s="860"/>
      <c r="X763" s="860"/>
      <c r="Y763" s="860"/>
      <c r="Z763" s="860"/>
      <c r="AA763" s="860"/>
      <c r="AB763" s="860"/>
      <c r="AC763" s="860"/>
      <c r="AD763" s="860"/>
    </row>
    <row r="764" spans="1:30" ht="15.75" customHeight="1" x14ac:dyDescent="0.25">
      <c r="A764" s="860"/>
      <c r="B764" s="860"/>
      <c r="C764" s="860"/>
      <c r="D764" s="860"/>
      <c r="E764" s="860"/>
      <c r="F764" s="860"/>
      <c r="G764" s="868"/>
      <c r="H764" s="860"/>
      <c r="I764" s="860"/>
      <c r="J764" s="860"/>
      <c r="K764" s="860"/>
      <c r="L764" s="860"/>
      <c r="M764" s="860"/>
      <c r="N764" s="860"/>
      <c r="O764" s="860"/>
      <c r="P764" s="860"/>
      <c r="Q764" s="860"/>
      <c r="R764" s="860"/>
      <c r="S764" s="860"/>
      <c r="T764" s="860"/>
      <c r="U764" s="860"/>
      <c r="V764" s="860"/>
      <c r="W764" s="860"/>
      <c r="X764" s="860"/>
      <c r="Y764" s="860"/>
      <c r="Z764" s="860"/>
      <c r="AA764" s="860"/>
      <c r="AB764" s="860"/>
      <c r="AC764" s="860"/>
      <c r="AD764" s="860"/>
    </row>
    <row r="765" spans="1:30" ht="15.75" customHeight="1" x14ac:dyDescent="0.25">
      <c r="A765" s="860"/>
      <c r="B765" s="860"/>
      <c r="C765" s="860"/>
      <c r="D765" s="860"/>
      <c r="E765" s="860"/>
      <c r="F765" s="860"/>
      <c r="G765" s="868"/>
      <c r="H765" s="860"/>
      <c r="I765" s="860"/>
      <c r="J765" s="860"/>
      <c r="K765" s="860"/>
      <c r="L765" s="860"/>
      <c r="M765" s="860"/>
      <c r="N765" s="860"/>
      <c r="O765" s="860"/>
      <c r="P765" s="860"/>
      <c r="Q765" s="860"/>
      <c r="R765" s="860"/>
      <c r="S765" s="860"/>
      <c r="T765" s="860"/>
      <c r="U765" s="860"/>
      <c r="V765" s="860"/>
      <c r="W765" s="860"/>
      <c r="X765" s="860"/>
      <c r="Y765" s="860"/>
      <c r="Z765" s="860"/>
      <c r="AA765" s="860"/>
      <c r="AB765" s="860"/>
      <c r="AC765" s="860"/>
      <c r="AD765" s="860"/>
    </row>
    <row r="766" spans="1:30" ht="15.75" customHeight="1" x14ac:dyDescent="0.25">
      <c r="A766" s="860"/>
      <c r="B766" s="860"/>
      <c r="C766" s="860"/>
      <c r="D766" s="860"/>
      <c r="E766" s="860"/>
      <c r="F766" s="860"/>
      <c r="G766" s="868"/>
      <c r="H766" s="860"/>
      <c r="I766" s="860"/>
      <c r="J766" s="860"/>
      <c r="K766" s="860"/>
      <c r="L766" s="860"/>
      <c r="M766" s="860"/>
      <c r="N766" s="860"/>
      <c r="O766" s="860"/>
      <c r="P766" s="860"/>
      <c r="Q766" s="860"/>
      <c r="R766" s="860"/>
      <c r="S766" s="860"/>
      <c r="T766" s="860"/>
      <c r="U766" s="860"/>
      <c r="V766" s="860"/>
      <c r="W766" s="860"/>
      <c r="X766" s="860"/>
      <c r="Y766" s="860"/>
      <c r="Z766" s="860"/>
      <c r="AA766" s="860"/>
      <c r="AB766" s="860"/>
      <c r="AC766" s="860"/>
      <c r="AD766" s="860"/>
    </row>
    <row r="767" spans="1:30" ht="15.75" customHeight="1" x14ac:dyDescent="0.25">
      <c r="A767" s="860"/>
      <c r="B767" s="860"/>
      <c r="C767" s="860"/>
      <c r="D767" s="860"/>
      <c r="E767" s="860"/>
      <c r="F767" s="860"/>
      <c r="G767" s="868"/>
      <c r="H767" s="860"/>
      <c r="I767" s="860"/>
      <c r="J767" s="860"/>
      <c r="K767" s="860"/>
      <c r="L767" s="860"/>
      <c r="M767" s="860"/>
      <c r="N767" s="860"/>
      <c r="O767" s="860"/>
      <c r="P767" s="860"/>
      <c r="Q767" s="860"/>
      <c r="R767" s="860"/>
      <c r="S767" s="860"/>
      <c r="T767" s="860"/>
      <c r="U767" s="860"/>
      <c r="V767" s="860"/>
      <c r="W767" s="860"/>
      <c r="X767" s="860"/>
      <c r="Y767" s="860"/>
      <c r="Z767" s="860"/>
      <c r="AA767" s="860"/>
      <c r="AB767" s="860"/>
      <c r="AC767" s="860"/>
      <c r="AD767" s="860"/>
    </row>
    <row r="768" spans="1:30" ht="15.75" customHeight="1" x14ac:dyDescent="0.25">
      <c r="A768" s="860"/>
      <c r="B768" s="860"/>
      <c r="C768" s="860"/>
      <c r="D768" s="860"/>
      <c r="E768" s="860"/>
      <c r="F768" s="860"/>
      <c r="G768" s="868"/>
      <c r="H768" s="860"/>
      <c r="I768" s="860"/>
      <c r="J768" s="860"/>
      <c r="K768" s="860"/>
      <c r="L768" s="860"/>
      <c r="M768" s="860"/>
      <c r="N768" s="860"/>
      <c r="O768" s="860"/>
      <c r="P768" s="860"/>
      <c r="Q768" s="860"/>
      <c r="R768" s="860"/>
      <c r="S768" s="860"/>
      <c r="T768" s="860"/>
      <c r="U768" s="860"/>
      <c r="V768" s="860"/>
      <c r="W768" s="860"/>
      <c r="X768" s="860"/>
      <c r="Y768" s="860"/>
      <c r="Z768" s="860"/>
      <c r="AA768" s="860"/>
      <c r="AB768" s="860"/>
      <c r="AC768" s="860"/>
      <c r="AD768" s="860"/>
    </row>
    <row r="769" spans="1:30" ht="15.75" customHeight="1" x14ac:dyDescent="0.25">
      <c r="A769" s="860"/>
      <c r="B769" s="860"/>
      <c r="C769" s="860"/>
      <c r="D769" s="860"/>
      <c r="E769" s="860"/>
      <c r="F769" s="860"/>
      <c r="G769" s="868"/>
      <c r="H769" s="860"/>
      <c r="I769" s="860"/>
      <c r="J769" s="860"/>
      <c r="K769" s="860"/>
      <c r="L769" s="860"/>
      <c r="M769" s="860"/>
      <c r="N769" s="860"/>
      <c r="O769" s="860"/>
      <c r="P769" s="860"/>
      <c r="Q769" s="860"/>
      <c r="R769" s="860"/>
      <c r="S769" s="860"/>
      <c r="T769" s="860"/>
      <c r="U769" s="860"/>
      <c r="V769" s="860"/>
      <c r="W769" s="860"/>
      <c r="X769" s="860"/>
      <c r="Y769" s="860"/>
      <c r="Z769" s="860"/>
      <c r="AA769" s="860"/>
      <c r="AB769" s="860"/>
      <c r="AC769" s="860"/>
      <c r="AD769" s="860"/>
    </row>
    <row r="770" spans="1:30" ht="15.75" customHeight="1" x14ac:dyDescent="0.25">
      <c r="A770" s="860"/>
      <c r="B770" s="860"/>
      <c r="C770" s="860"/>
      <c r="D770" s="860"/>
      <c r="E770" s="860"/>
      <c r="F770" s="860"/>
      <c r="G770" s="868"/>
      <c r="H770" s="860"/>
      <c r="I770" s="860"/>
      <c r="J770" s="860"/>
      <c r="K770" s="860"/>
      <c r="L770" s="860"/>
      <c r="M770" s="860"/>
      <c r="N770" s="860"/>
      <c r="O770" s="860"/>
      <c r="P770" s="860"/>
      <c r="Q770" s="860"/>
      <c r="R770" s="860"/>
      <c r="S770" s="860"/>
      <c r="T770" s="860"/>
      <c r="U770" s="860"/>
      <c r="V770" s="860"/>
      <c r="W770" s="860"/>
      <c r="X770" s="860"/>
      <c r="Y770" s="860"/>
      <c r="Z770" s="860"/>
      <c r="AA770" s="860"/>
      <c r="AB770" s="860"/>
      <c r="AC770" s="860"/>
      <c r="AD770" s="860"/>
    </row>
    <row r="771" spans="1:30" ht="15.75" customHeight="1" x14ac:dyDescent="0.25">
      <c r="A771" s="860"/>
      <c r="B771" s="860"/>
      <c r="C771" s="860"/>
      <c r="D771" s="860"/>
      <c r="E771" s="860"/>
      <c r="F771" s="860"/>
      <c r="G771" s="868"/>
      <c r="H771" s="860"/>
      <c r="I771" s="860"/>
      <c r="J771" s="860"/>
      <c r="K771" s="860"/>
      <c r="L771" s="860"/>
      <c r="M771" s="860"/>
      <c r="N771" s="860"/>
      <c r="O771" s="860"/>
      <c r="P771" s="860"/>
      <c r="Q771" s="860"/>
      <c r="R771" s="860"/>
      <c r="S771" s="860"/>
      <c r="T771" s="860"/>
      <c r="U771" s="860"/>
      <c r="V771" s="860"/>
      <c r="W771" s="860"/>
      <c r="X771" s="860"/>
      <c r="Y771" s="860"/>
      <c r="Z771" s="860"/>
      <c r="AA771" s="860"/>
      <c r="AB771" s="860"/>
      <c r="AC771" s="860"/>
      <c r="AD771" s="860"/>
    </row>
    <row r="772" spans="1:30" ht="15.75" customHeight="1" x14ac:dyDescent="0.25">
      <c r="A772" s="860"/>
      <c r="B772" s="860"/>
      <c r="C772" s="860"/>
      <c r="D772" s="860"/>
      <c r="E772" s="860"/>
      <c r="F772" s="860"/>
      <c r="G772" s="868"/>
      <c r="H772" s="860"/>
      <c r="I772" s="860"/>
      <c r="J772" s="860"/>
      <c r="K772" s="860"/>
      <c r="L772" s="860"/>
      <c r="M772" s="860"/>
      <c r="N772" s="860"/>
      <c r="O772" s="860"/>
      <c r="P772" s="860"/>
      <c r="Q772" s="860"/>
      <c r="R772" s="860"/>
      <c r="S772" s="860"/>
      <c r="T772" s="860"/>
      <c r="U772" s="860"/>
      <c r="V772" s="860"/>
      <c r="W772" s="860"/>
      <c r="X772" s="860"/>
      <c r="Y772" s="860"/>
      <c r="Z772" s="860"/>
      <c r="AA772" s="860"/>
      <c r="AB772" s="860"/>
      <c r="AC772" s="860"/>
      <c r="AD772" s="860"/>
    </row>
    <row r="773" spans="1:30" ht="15.75" customHeight="1" x14ac:dyDescent="0.25">
      <c r="A773" s="860"/>
      <c r="B773" s="860"/>
      <c r="C773" s="860"/>
      <c r="D773" s="860"/>
      <c r="E773" s="860"/>
      <c r="F773" s="860"/>
      <c r="G773" s="868"/>
      <c r="H773" s="860"/>
      <c r="I773" s="860"/>
      <c r="J773" s="860"/>
      <c r="K773" s="860"/>
      <c r="L773" s="860"/>
      <c r="M773" s="860"/>
      <c r="N773" s="860"/>
      <c r="O773" s="860"/>
      <c r="P773" s="860"/>
      <c r="Q773" s="860"/>
      <c r="R773" s="860"/>
      <c r="S773" s="860"/>
      <c r="T773" s="860"/>
      <c r="U773" s="860"/>
      <c r="V773" s="860"/>
      <c r="W773" s="860"/>
      <c r="X773" s="860"/>
      <c r="Y773" s="860"/>
      <c r="Z773" s="860"/>
      <c r="AA773" s="860"/>
      <c r="AB773" s="860"/>
      <c r="AC773" s="860"/>
      <c r="AD773" s="860"/>
    </row>
    <row r="774" spans="1:30" ht="15.75" customHeight="1" x14ac:dyDescent="0.25">
      <c r="A774" s="860"/>
      <c r="B774" s="860"/>
      <c r="C774" s="860"/>
      <c r="D774" s="860"/>
      <c r="E774" s="860"/>
      <c r="F774" s="860"/>
      <c r="G774" s="868"/>
      <c r="H774" s="860"/>
      <c r="I774" s="860"/>
      <c r="J774" s="860"/>
      <c r="K774" s="860"/>
      <c r="L774" s="860"/>
      <c r="M774" s="860"/>
      <c r="N774" s="860"/>
      <c r="O774" s="860"/>
      <c r="P774" s="860"/>
      <c r="Q774" s="860"/>
      <c r="R774" s="860"/>
      <c r="S774" s="860"/>
      <c r="T774" s="860"/>
      <c r="U774" s="860"/>
      <c r="V774" s="860"/>
      <c r="W774" s="860"/>
      <c r="X774" s="860"/>
      <c r="Y774" s="860"/>
      <c r="Z774" s="860"/>
      <c r="AA774" s="860"/>
      <c r="AB774" s="860"/>
      <c r="AC774" s="860"/>
      <c r="AD774" s="860"/>
    </row>
    <row r="775" spans="1:30" ht="15.75" customHeight="1" x14ac:dyDescent="0.25">
      <c r="A775" s="860"/>
      <c r="B775" s="860"/>
      <c r="C775" s="860"/>
      <c r="D775" s="860"/>
      <c r="E775" s="860"/>
      <c r="F775" s="860"/>
      <c r="G775" s="868"/>
      <c r="H775" s="860"/>
      <c r="I775" s="860"/>
      <c r="J775" s="860"/>
      <c r="K775" s="860"/>
      <c r="L775" s="860"/>
      <c r="M775" s="860"/>
      <c r="N775" s="860"/>
      <c r="O775" s="860"/>
      <c r="P775" s="860"/>
      <c r="Q775" s="860"/>
      <c r="R775" s="860"/>
      <c r="S775" s="860"/>
      <c r="T775" s="860"/>
      <c r="U775" s="860"/>
      <c r="V775" s="860"/>
      <c r="W775" s="860"/>
      <c r="X775" s="860"/>
      <c r="Y775" s="860"/>
      <c r="Z775" s="860"/>
      <c r="AA775" s="860"/>
      <c r="AB775" s="860"/>
      <c r="AC775" s="860"/>
      <c r="AD775" s="860"/>
    </row>
    <row r="776" spans="1:30" ht="15.75" customHeight="1" x14ac:dyDescent="0.25">
      <c r="A776" s="860"/>
      <c r="B776" s="860"/>
      <c r="C776" s="860"/>
      <c r="D776" s="860"/>
      <c r="E776" s="860"/>
      <c r="F776" s="860"/>
      <c r="G776" s="868"/>
      <c r="H776" s="860"/>
      <c r="I776" s="860"/>
      <c r="J776" s="860"/>
      <c r="K776" s="860"/>
      <c r="L776" s="860"/>
      <c r="M776" s="860"/>
      <c r="N776" s="860"/>
      <c r="O776" s="860"/>
      <c r="P776" s="860"/>
      <c r="Q776" s="860"/>
      <c r="R776" s="860"/>
      <c r="S776" s="860"/>
      <c r="T776" s="860"/>
      <c r="U776" s="860"/>
      <c r="V776" s="860"/>
      <c r="W776" s="860"/>
      <c r="X776" s="860"/>
      <c r="Y776" s="860"/>
      <c r="Z776" s="860"/>
      <c r="AA776" s="860"/>
      <c r="AB776" s="860"/>
      <c r="AC776" s="860"/>
      <c r="AD776" s="860"/>
    </row>
    <row r="777" spans="1:30" ht="15.75" customHeight="1" x14ac:dyDescent="0.25">
      <c r="A777" s="860"/>
      <c r="B777" s="860"/>
      <c r="C777" s="860"/>
      <c r="D777" s="860"/>
      <c r="E777" s="860"/>
      <c r="F777" s="860"/>
      <c r="G777" s="868"/>
      <c r="H777" s="860"/>
      <c r="I777" s="860"/>
      <c r="J777" s="860"/>
      <c r="K777" s="860"/>
      <c r="L777" s="860"/>
      <c r="M777" s="860"/>
      <c r="N777" s="860"/>
      <c r="O777" s="860"/>
      <c r="P777" s="860"/>
      <c r="Q777" s="860"/>
      <c r="R777" s="860"/>
      <c r="S777" s="860"/>
      <c r="T777" s="860"/>
      <c r="U777" s="860"/>
      <c r="V777" s="860"/>
      <c r="W777" s="860"/>
      <c r="X777" s="860"/>
      <c r="Y777" s="860"/>
      <c r="Z777" s="860"/>
      <c r="AA777" s="860"/>
      <c r="AB777" s="860"/>
      <c r="AC777" s="860"/>
      <c r="AD777" s="860"/>
    </row>
    <row r="778" spans="1:30" ht="15.75" customHeight="1" x14ac:dyDescent="0.25">
      <c r="A778" s="860"/>
      <c r="B778" s="860"/>
      <c r="C778" s="860"/>
      <c r="D778" s="860"/>
      <c r="E778" s="860"/>
      <c r="F778" s="860"/>
      <c r="G778" s="868"/>
      <c r="H778" s="860"/>
      <c r="I778" s="860"/>
      <c r="J778" s="860"/>
      <c r="K778" s="860"/>
      <c r="L778" s="860"/>
      <c r="M778" s="860"/>
      <c r="N778" s="860"/>
      <c r="O778" s="860"/>
      <c r="P778" s="860"/>
      <c r="Q778" s="860"/>
      <c r="R778" s="860"/>
      <c r="S778" s="860"/>
      <c r="T778" s="860"/>
      <c r="U778" s="860"/>
      <c r="V778" s="860"/>
      <c r="W778" s="860"/>
      <c r="X778" s="860"/>
      <c r="Y778" s="860"/>
      <c r="Z778" s="860"/>
      <c r="AA778" s="860"/>
      <c r="AB778" s="860"/>
      <c r="AC778" s="860"/>
      <c r="AD778" s="860"/>
    </row>
    <row r="779" spans="1:30" ht="15.75" customHeight="1" x14ac:dyDescent="0.25">
      <c r="A779" s="860"/>
      <c r="B779" s="860"/>
      <c r="C779" s="860"/>
      <c r="D779" s="860"/>
      <c r="E779" s="860"/>
      <c r="F779" s="860"/>
      <c r="G779" s="868"/>
      <c r="H779" s="860"/>
      <c r="I779" s="860"/>
      <c r="J779" s="860"/>
      <c r="K779" s="860"/>
      <c r="L779" s="860"/>
      <c r="M779" s="860"/>
      <c r="N779" s="860"/>
      <c r="O779" s="860"/>
      <c r="P779" s="860"/>
      <c r="Q779" s="860"/>
      <c r="R779" s="860"/>
      <c r="S779" s="860"/>
      <c r="T779" s="860"/>
      <c r="U779" s="860"/>
      <c r="V779" s="860"/>
      <c r="W779" s="860"/>
      <c r="X779" s="860"/>
      <c r="Y779" s="860"/>
      <c r="Z779" s="860"/>
      <c r="AA779" s="860"/>
      <c r="AB779" s="860"/>
      <c r="AC779" s="860"/>
      <c r="AD779" s="860"/>
    </row>
    <row r="780" spans="1:30" ht="15.75" customHeight="1" x14ac:dyDescent="0.25">
      <c r="A780" s="860"/>
      <c r="B780" s="860"/>
      <c r="C780" s="860"/>
      <c r="D780" s="860"/>
      <c r="E780" s="860"/>
      <c r="F780" s="860"/>
      <c r="G780" s="868"/>
      <c r="H780" s="860"/>
      <c r="I780" s="860"/>
      <c r="J780" s="860"/>
      <c r="K780" s="860"/>
      <c r="L780" s="860"/>
      <c r="M780" s="860"/>
      <c r="N780" s="860"/>
      <c r="O780" s="860"/>
      <c r="P780" s="860"/>
      <c r="Q780" s="860"/>
      <c r="R780" s="860"/>
      <c r="S780" s="860"/>
      <c r="T780" s="860"/>
      <c r="U780" s="860"/>
      <c r="V780" s="860"/>
      <c r="W780" s="860"/>
      <c r="X780" s="860"/>
      <c r="Y780" s="860"/>
      <c r="Z780" s="860"/>
      <c r="AA780" s="860"/>
      <c r="AB780" s="860"/>
      <c r="AC780" s="860"/>
      <c r="AD780" s="860"/>
    </row>
    <row r="781" spans="1:30" ht="15.75" customHeight="1" x14ac:dyDescent="0.25">
      <c r="A781" s="860"/>
      <c r="B781" s="860"/>
      <c r="C781" s="860"/>
      <c r="D781" s="860"/>
      <c r="E781" s="860"/>
      <c r="F781" s="860"/>
      <c r="G781" s="868"/>
      <c r="H781" s="860"/>
      <c r="I781" s="860"/>
      <c r="J781" s="860"/>
      <c r="K781" s="860"/>
      <c r="L781" s="860"/>
      <c r="M781" s="860"/>
      <c r="N781" s="860"/>
      <c r="O781" s="860"/>
      <c r="P781" s="860"/>
      <c r="Q781" s="860"/>
      <c r="R781" s="860"/>
      <c r="S781" s="860"/>
      <c r="T781" s="860"/>
      <c r="U781" s="860"/>
      <c r="V781" s="860"/>
      <c r="W781" s="860"/>
      <c r="X781" s="860"/>
      <c r="Y781" s="860"/>
      <c r="Z781" s="860"/>
      <c r="AA781" s="860"/>
      <c r="AB781" s="860"/>
      <c r="AC781" s="860"/>
      <c r="AD781" s="860"/>
    </row>
    <row r="782" spans="1:30" ht="15.75" customHeight="1" x14ac:dyDescent="0.25">
      <c r="A782" s="860"/>
      <c r="B782" s="860"/>
      <c r="C782" s="860"/>
      <c r="D782" s="860"/>
      <c r="E782" s="860"/>
      <c r="F782" s="860"/>
      <c r="G782" s="868"/>
      <c r="H782" s="860"/>
      <c r="I782" s="860"/>
      <c r="J782" s="860"/>
      <c r="K782" s="860"/>
      <c r="L782" s="860"/>
      <c r="M782" s="860"/>
      <c r="N782" s="860"/>
      <c r="O782" s="860"/>
      <c r="P782" s="860"/>
      <c r="Q782" s="860"/>
      <c r="R782" s="860"/>
      <c r="S782" s="860"/>
      <c r="T782" s="860"/>
      <c r="U782" s="860"/>
      <c r="V782" s="860"/>
      <c r="W782" s="860"/>
      <c r="X782" s="860"/>
      <c r="Y782" s="860"/>
      <c r="Z782" s="860"/>
      <c r="AA782" s="860"/>
      <c r="AB782" s="860"/>
      <c r="AC782" s="860"/>
      <c r="AD782" s="860"/>
    </row>
    <row r="783" spans="1:30" ht="15.75" customHeight="1" x14ac:dyDescent="0.25">
      <c r="A783" s="860"/>
      <c r="B783" s="860"/>
      <c r="C783" s="860"/>
      <c r="D783" s="860"/>
      <c r="E783" s="860"/>
      <c r="F783" s="860"/>
      <c r="G783" s="868"/>
      <c r="H783" s="860"/>
      <c r="I783" s="860"/>
      <c r="J783" s="860"/>
      <c r="K783" s="860"/>
      <c r="L783" s="860"/>
      <c r="M783" s="860"/>
      <c r="N783" s="860"/>
      <c r="O783" s="860"/>
      <c r="P783" s="860"/>
      <c r="Q783" s="860"/>
      <c r="R783" s="860"/>
      <c r="S783" s="860"/>
      <c r="T783" s="860"/>
      <c r="U783" s="860"/>
      <c r="V783" s="860"/>
      <c r="W783" s="860"/>
      <c r="X783" s="860"/>
      <c r="Y783" s="860"/>
      <c r="Z783" s="860"/>
      <c r="AA783" s="860"/>
      <c r="AB783" s="860"/>
      <c r="AC783" s="860"/>
      <c r="AD783" s="860"/>
    </row>
    <row r="784" spans="1:30" ht="15.75" customHeight="1" x14ac:dyDescent="0.25">
      <c r="A784" s="860"/>
      <c r="B784" s="860"/>
      <c r="C784" s="860"/>
      <c r="D784" s="860"/>
      <c r="E784" s="860"/>
      <c r="F784" s="860"/>
      <c r="G784" s="868"/>
      <c r="H784" s="860"/>
      <c r="I784" s="860"/>
      <c r="J784" s="860"/>
      <c r="K784" s="860"/>
      <c r="L784" s="860"/>
      <c r="M784" s="860"/>
      <c r="N784" s="860"/>
      <c r="O784" s="860"/>
      <c r="P784" s="860"/>
      <c r="Q784" s="860"/>
      <c r="R784" s="860"/>
      <c r="S784" s="860"/>
      <c r="T784" s="860"/>
      <c r="U784" s="860"/>
      <c r="V784" s="860"/>
      <c r="W784" s="860"/>
      <c r="X784" s="860"/>
      <c r="Y784" s="860"/>
      <c r="Z784" s="860"/>
      <c r="AA784" s="860"/>
      <c r="AB784" s="860"/>
      <c r="AC784" s="860"/>
      <c r="AD784" s="860"/>
    </row>
    <row r="785" spans="1:30" ht="15.75" customHeight="1" x14ac:dyDescent="0.25">
      <c r="A785" s="860"/>
      <c r="B785" s="860"/>
      <c r="C785" s="860"/>
      <c r="D785" s="860"/>
      <c r="E785" s="860"/>
      <c r="F785" s="860"/>
      <c r="G785" s="868"/>
      <c r="H785" s="860"/>
      <c r="I785" s="860"/>
      <c r="J785" s="860"/>
      <c r="K785" s="860"/>
      <c r="L785" s="860"/>
      <c r="M785" s="860"/>
      <c r="N785" s="860"/>
      <c r="O785" s="860"/>
      <c r="P785" s="860"/>
      <c r="Q785" s="860"/>
      <c r="R785" s="860"/>
      <c r="S785" s="860"/>
      <c r="T785" s="860"/>
      <c r="U785" s="860"/>
      <c r="V785" s="860"/>
      <c r="W785" s="860"/>
      <c r="X785" s="860"/>
      <c r="Y785" s="860"/>
      <c r="Z785" s="860"/>
      <c r="AA785" s="860"/>
      <c r="AB785" s="860"/>
      <c r="AC785" s="860"/>
      <c r="AD785" s="860"/>
    </row>
    <row r="786" spans="1:30" ht="15.75" customHeight="1" x14ac:dyDescent="0.25">
      <c r="A786" s="860"/>
      <c r="B786" s="860"/>
      <c r="C786" s="860"/>
      <c r="D786" s="860"/>
      <c r="E786" s="860"/>
      <c r="F786" s="860"/>
      <c r="G786" s="868"/>
      <c r="H786" s="860"/>
      <c r="I786" s="860"/>
      <c r="J786" s="860"/>
      <c r="K786" s="860"/>
      <c r="L786" s="860"/>
      <c r="M786" s="860"/>
      <c r="N786" s="860"/>
      <c r="O786" s="860"/>
      <c r="P786" s="860"/>
      <c r="Q786" s="860"/>
      <c r="R786" s="860"/>
      <c r="S786" s="860"/>
      <c r="T786" s="860"/>
      <c r="U786" s="860"/>
      <c r="V786" s="860"/>
      <c r="W786" s="860"/>
      <c r="X786" s="860"/>
      <c r="Y786" s="860"/>
      <c r="Z786" s="860"/>
      <c r="AA786" s="860"/>
      <c r="AB786" s="860"/>
      <c r="AC786" s="860"/>
      <c r="AD786" s="860"/>
    </row>
    <row r="787" spans="1:30" ht="15.75" customHeight="1" x14ac:dyDescent="0.25">
      <c r="A787" s="860"/>
      <c r="B787" s="860"/>
      <c r="C787" s="860"/>
      <c r="D787" s="860"/>
      <c r="E787" s="860"/>
      <c r="F787" s="860"/>
      <c r="G787" s="868"/>
      <c r="H787" s="860"/>
      <c r="I787" s="860"/>
      <c r="J787" s="860"/>
      <c r="K787" s="860"/>
      <c r="L787" s="860"/>
      <c r="M787" s="860"/>
      <c r="N787" s="860"/>
      <c r="O787" s="860"/>
      <c r="P787" s="860"/>
      <c r="Q787" s="860"/>
      <c r="R787" s="860"/>
      <c r="S787" s="860"/>
      <c r="T787" s="860"/>
      <c r="U787" s="860"/>
      <c r="V787" s="860"/>
      <c r="W787" s="860"/>
      <c r="X787" s="860"/>
      <c r="Y787" s="860"/>
      <c r="Z787" s="860"/>
      <c r="AA787" s="860"/>
      <c r="AB787" s="860"/>
      <c r="AC787" s="860"/>
      <c r="AD787" s="860"/>
    </row>
    <row r="788" spans="1:30" ht="15.75" customHeight="1" x14ac:dyDescent="0.25">
      <c r="A788" s="860"/>
      <c r="B788" s="860"/>
      <c r="C788" s="860"/>
      <c r="D788" s="860"/>
      <c r="E788" s="860"/>
      <c r="F788" s="860"/>
      <c r="G788" s="868"/>
      <c r="H788" s="860"/>
      <c r="I788" s="860"/>
      <c r="J788" s="860"/>
      <c r="K788" s="860"/>
      <c r="L788" s="860"/>
      <c r="M788" s="860"/>
      <c r="N788" s="860"/>
      <c r="O788" s="860"/>
      <c r="P788" s="860"/>
      <c r="Q788" s="860"/>
      <c r="R788" s="860"/>
      <c r="S788" s="860"/>
      <c r="T788" s="860"/>
      <c r="U788" s="860"/>
      <c r="V788" s="860"/>
      <c r="W788" s="860"/>
      <c r="X788" s="860"/>
      <c r="Y788" s="860"/>
      <c r="Z788" s="860"/>
      <c r="AA788" s="860"/>
      <c r="AB788" s="860"/>
      <c r="AC788" s="860"/>
      <c r="AD788" s="860"/>
    </row>
    <row r="789" spans="1:30" ht="15.75" customHeight="1" x14ac:dyDescent="0.25">
      <c r="A789" s="860"/>
      <c r="B789" s="860"/>
      <c r="C789" s="860"/>
      <c r="D789" s="860"/>
      <c r="E789" s="860"/>
      <c r="F789" s="860"/>
      <c r="G789" s="868"/>
      <c r="H789" s="860"/>
      <c r="I789" s="860"/>
      <c r="J789" s="860"/>
      <c r="K789" s="860"/>
      <c r="L789" s="860"/>
      <c r="M789" s="860"/>
      <c r="N789" s="860"/>
      <c r="O789" s="860"/>
      <c r="P789" s="860"/>
      <c r="Q789" s="860"/>
      <c r="R789" s="860"/>
      <c r="S789" s="860"/>
      <c r="T789" s="860"/>
      <c r="U789" s="860"/>
      <c r="V789" s="860"/>
      <c r="W789" s="860"/>
      <c r="X789" s="860"/>
      <c r="Y789" s="860"/>
      <c r="Z789" s="860"/>
      <c r="AA789" s="860"/>
      <c r="AB789" s="860"/>
      <c r="AC789" s="860"/>
      <c r="AD789" s="860"/>
    </row>
    <row r="790" spans="1:30" ht="15.75" customHeight="1" x14ac:dyDescent="0.25">
      <c r="A790" s="860"/>
      <c r="B790" s="860"/>
      <c r="C790" s="860"/>
      <c r="D790" s="860"/>
      <c r="E790" s="860"/>
      <c r="F790" s="860"/>
      <c r="G790" s="868"/>
      <c r="H790" s="860"/>
      <c r="I790" s="860"/>
      <c r="J790" s="860"/>
      <c r="K790" s="860"/>
      <c r="L790" s="860"/>
      <c r="M790" s="860"/>
      <c r="N790" s="860"/>
      <c r="O790" s="860"/>
      <c r="P790" s="860"/>
      <c r="Q790" s="860"/>
      <c r="R790" s="860"/>
      <c r="S790" s="860"/>
      <c r="T790" s="860"/>
      <c r="U790" s="860"/>
      <c r="V790" s="860"/>
      <c r="W790" s="860"/>
      <c r="X790" s="860"/>
      <c r="Y790" s="860"/>
      <c r="Z790" s="860"/>
      <c r="AA790" s="860"/>
      <c r="AB790" s="860"/>
      <c r="AC790" s="860"/>
      <c r="AD790" s="860"/>
    </row>
    <row r="791" spans="1:30" ht="15.75" customHeight="1" x14ac:dyDescent="0.25">
      <c r="A791" s="860"/>
      <c r="B791" s="860"/>
      <c r="C791" s="860"/>
      <c r="D791" s="860"/>
      <c r="E791" s="860"/>
      <c r="F791" s="860"/>
      <c r="G791" s="868"/>
      <c r="H791" s="860"/>
      <c r="I791" s="860"/>
      <c r="J791" s="860"/>
      <c r="K791" s="860"/>
      <c r="L791" s="860"/>
      <c r="M791" s="860"/>
      <c r="N791" s="860"/>
      <c r="O791" s="860"/>
      <c r="P791" s="860"/>
      <c r="Q791" s="860"/>
      <c r="R791" s="860"/>
      <c r="S791" s="860"/>
      <c r="T791" s="860"/>
      <c r="U791" s="860"/>
      <c r="V791" s="860"/>
      <c r="W791" s="860"/>
      <c r="X791" s="860"/>
      <c r="Y791" s="860"/>
      <c r="Z791" s="860"/>
      <c r="AA791" s="860"/>
      <c r="AB791" s="860"/>
      <c r="AC791" s="860"/>
      <c r="AD791" s="860"/>
    </row>
    <row r="792" spans="1:30" ht="15.75" customHeight="1" x14ac:dyDescent="0.25">
      <c r="A792" s="860"/>
      <c r="B792" s="860"/>
      <c r="C792" s="860"/>
      <c r="D792" s="860"/>
      <c r="E792" s="860"/>
      <c r="F792" s="860"/>
      <c r="G792" s="868"/>
      <c r="H792" s="860"/>
      <c r="I792" s="860"/>
      <c r="J792" s="860"/>
      <c r="K792" s="860"/>
      <c r="L792" s="860"/>
      <c r="M792" s="860"/>
      <c r="N792" s="860"/>
      <c r="O792" s="860"/>
      <c r="P792" s="860"/>
      <c r="Q792" s="860"/>
      <c r="R792" s="860"/>
      <c r="S792" s="860"/>
      <c r="T792" s="860"/>
      <c r="U792" s="860"/>
      <c r="V792" s="860"/>
      <c r="W792" s="860"/>
      <c r="X792" s="860"/>
      <c r="Y792" s="860"/>
      <c r="Z792" s="860"/>
      <c r="AA792" s="860"/>
      <c r="AB792" s="860"/>
      <c r="AC792" s="860"/>
      <c r="AD792" s="860"/>
    </row>
    <row r="793" spans="1:30" ht="15.75" customHeight="1" x14ac:dyDescent="0.25">
      <c r="A793" s="860"/>
      <c r="B793" s="860"/>
      <c r="C793" s="860"/>
      <c r="D793" s="860"/>
      <c r="E793" s="860"/>
      <c r="F793" s="860"/>
      <c r="G793" s="868"/>
      <c r="H793" s="860"/>
      <c r="I793" s="860"/>
      <c r="J793" s="860"/>
      <c r="K793" s="860"/>
      <c r="L793" s="860"/>
      <c r="M793" s="860"/>
      <c r="N793" s="860"/>
      <c r="O793" s="860"/>
      <c r="P793" s="860"/>
      <c r="Q793" s="860"/>
      <c r="R793" s="860"/>
      <c r="S793" s="860"/>
      <c r="T793" s="860"/>
      <c r="U793" s="860"/>
      <c r="V793" s="860"/>
      <c r="W793" s="860"/>
      <c r="X793" s="860"/>
      <c r="Y793" s="860"/>
      <c r="Z793" s="860"/>
      <c r="AA793" s="860"/>
      <c r="AB793" s="860"/>
      <c r="AC793" s="860"/>
      <c r="AD793" s="860"/>
    </row>
    <row r="794" spans="1:30" ht="15.75" customHeight="1" x14ac:dyDescent="0.25">
      <c r="A794" s="860"/>
      <c r="B794" s="860"/>
      <c r="C794" s="860"/>
      <c r="D794" s="860"/>
      <c r="E794" s="860"/>
      <c r="F794" s="860"/>
      <c r="G794" s="868"/>
      <c r="H794" s="860"/>
      <c r="I794" s="860"/>
      <c r="J794" s="860"/>
      <c r="K794" s="860"/>
      <c r="L794" s="860"/>
      <c r="M794" s="860"/>
      <c r="N794" s="860"/>
      <c r="O794" s="860"/>
      <c r="P794" s="860"/>
      <c r="Q794" s="860"/>
      <c r="R794" s="860"/>
      <c r="S794" s="860"/>
      <c r="T794" s="860"/>
      <c r="U794" s="860"/>
      <c r="V794" s="860"/>
      <c r="W794" s="860"/>
      <c r="X794" s="860"/>
      <c r="Y794" s="860"/>
      <c r="Z794" s="860"/>
      <c r="AA794" s="860"/>
      <c r="AB794" s="860"/>
      <c r="AC794" s="860"/>
      <c r="AD794" s="860"/>
    </row>
    <row r="795" spans="1:30" ht="15.75" customHeight="1" x14ac:dyDescent="0.25">
      <c r="A795" s="860"/>
      <c r="B795" s="860"/>
      <c r="C795" s="860"/>
      <c r="D795" s="860"/>
      <c r="E795" s="860"/>
      <c r="F795" s="860"/>
      <c r="G795" s="868"/>
      <c r="H795" s="860"/>
      <c r="I795" s="860"/>
      <c r="J795" s="860"/>
      <c r="K795" s="860"/>
      <c r="L795" s="860"/>
      <c r="M795" s="860"/>
      <c r="N795" s="860"/>
      <c r="O795" s="860"/>
      <c r="P795" s="860"/>
      <c r="Q795" s="860"/>
      <c r="R795" s="860"/>
      <c r="S795" s="860"/>
      <c r="T795" s="860"/>
      <c r="U795" s="860"/>
      <c r="V795" s="860"/>
      <c r="W795" s="860"/>
      <c r="X795" s="860"/>
      <c r="Y795" s="860"/>
      <c r="Z795" s="860"/>
      <c r="AA795" s="860"/>
      <c r="AB795" s="860"/>
      <c r="AC795" s="860"/>
      <c r="AD795" s="860"/>
    </row>
    <row r="796" spans="1:30" ht="15.75" customHeight="1" x14ac:dyDescent="0.25">
      <c r="A796" s="860"/>
      <c r="B796" s="860"/>
      <c r="C796" s="860"/>
      <c r="D796" s="860"/>
      <c r="E796" s="860"/>
      <c r="F796" s="860"/>
      <c r="G796" s="868"/>
      <c r="H796" s="860"/>
      <c r="I796" s="860"/>
      <c r="J796" s="860"/>
      <c r="K796" s="860"/>
      <c r="L796" s="860"/>
      <c r="M796" s="860"/>
      <c r="N796" s="860"/>
      <c r="O796" s="860"/>
      <c r="P796" s="860"/>
      <c r="Q796" s="860"/>
      <c r="R796" s="860"/>
      <c r="S796" s="860"/>
      <c r="T796" s="860"/>
      <c r="U796" s="860"/>
      <c r="V796" s="860"/>
      <c r="W796" s="860"/>
      <c r="X796" s="860"/>
      <c r="Y796" s="860"/>
      <c r="Z796" s="860"/>
      <c r="AA796" s="860"/>
      <c r="AB796" s="860"/>
      <c r="AC796" s="860"/>
      <c r="AD796" s="860"/>
    </row>
    <row r="797" spans="1:30" ht="15.75" customHeight="1" x14ac:dyDescent="0.25">
      <c r="A797" s="860"/>
      <c r="B797" s="860"/>
      <c r="C797" s="860"/>
      <c r="D797" s="860"/>
      <c r="E797" s="860"/>
      <c r="F797" s="860"/>
      <c r="G797" s="868"/>
      <c r="H797" s="860"/>
      <c r="I797" s="860"/>
      <c r="J797" s="860"/>
      <c r="K797" s="860"/>
      <c r="L797" s="860"/>
      <c r="M797" s="860"/>
      <c r="N797" s="860"/>
      <c r="O797" s="860"/>
      <c r="P797" s="860"/>
      <c r="Q797" s="860"/>
      <c r="R797" s="860"/>
      <c r="S797" s="860"/>
      <c r="T797" s="860"/>
      <c r="U797" s="860"/>
      <c r="V797" s="860"/>
      <c r="W797" s="860"/>
      <c r="X797" s="860"/>
      <c r="Y797" s="860"/>
      <c r="Z797" s="860"/>
      <c r="AA797" s="860"/>
      <c r="AB797" s="860"/>
      <c r="AC797" s="860"/>
      <c r="AD797" s="860"/>
    </row>
    <row r="798" spans="1:30" ht="15.75" customHeight="1" x14ac:dyDescent="0.25">
      <c r="A798" s="860"/>
      <c r="B798" s="860"/>
      <c r="C798" s="860"/>
      <c r="D798" s="860"/>
      <c r="E798" s="860"/>
      <c r="F798" s="860"/>
      <c r="G798" s="868"/>
      <c r="H798" s="860"/>
      <c r="I798" s="860"/>
      <c r="J798" s="860"/>
      <c r="K798" s="860"/>
      <c r="L798" s="860"/>
      <c r="M798" s="860"/>
      <c r="N798" s="860"/>
      <c r="O798" s="860"/>
      <c r="P798" s="860"/>
      <c r="Q798" s="860"/>
      <c r="R798" s="860"/>
      <c r="S798" s="860"/>
      <c r="T798" s="860"/>
      <c r="U798" s="860"/>
      <c r="V798" s="860"/>
      <c r="W798" s="860"/>
      <c r="X798" s="860"/>
      <c r="Y798" s="860"/>
      <c r="Z798" s="860"/>
      <c r="AA798" s="860"/>
      <c r="AB798" s="860"/>
      <c r="AC798" s="860"/>
      <c r="AD798" s="860"/>
    </row>
    <row r="799" spans="1:30" ht="15.75" customHeight="1" x14ac:dyDescent="0.25">
      <c r="A799" s="860"/>
      <c r="B799" s="860"/>
      <c r="C799" s="860"/>
      <c r="D799" s="860"/>
      <c r="E799" s="860"/>
      <c r="F799" s="860"/>
      <c r="G799" s="868"/>
      <c r="H799" s="860"/>
      <c r="I799" s="860"/>
      <c r="J799" s="860"/>
      <c r="K799" s="860"/>
      <c r="L799" s="860"/>
      <c r="M799" s="860"/>
      <c r="N799" s="860"/>
      <c r="O799" s="860"/>
      <c r="P799" s="860"/>
      <c r="Q799" s="860"/>
      <c r="R799" s="860"/>
      <c r="S799" s="860"/>
      <c r="T799" s="860"/>
      <c r="U799" s="860"/>
      <c r="V799" s="860"/>
      <c r="W799" s="860"/>
      <c r="X799" s="860"/>
      <c r="Y799" s="860"/>
      <c r="Z799" s="860"/>
      <c r="AA799" s="860"/>
      <c r="AB799" s="860"/>
      <c r="AC799" s="860"/>
      <c r="AD799" s="860"/>
    </row>
    <row r="800" spans="1:30" ht="15.75" customHeight="1" x14ac:dyDescent="0.25">
      <c r="A800" s="860"/>
      <c r="B800" s="860"/>
      <c r="C800" s="860"/>
      <c r="D800" s="860"/>
      <c r="E800" s="860"/>
      <c r="F800" s="860"/>
      <c r="G800" s="868"/>
      <c r="H800" s="860"/>
      <c r="I800" s="860"/>
      <c r="J800" s="860"/>
      <c r="K800" s="860"/>
      <c r="L800" s="860"/>
      <c r="M800" s="860"/>
      <c r="N800" s="860"/>
      <c r="O800" s="860"/>
      <c r="P800" s="860"/>
      <c r="Q800" s="860"/>
      <c r="R800" s="860"/>
      <c r="S800" s="860"/>
      <c r="T800" s="860"/>
      <c r="U800" s="860"/>
      <c r="V800" s="860"/>
      <c r="W800" s="860"/>
      <c r="X800" s="860"/>
      <c r="Y800" s="860"/>
      <c r="Z800" s="860"/>
      <c r="AA800" s="860"/>
      <c r="AB800" s="860"/>
      <c r="AC800" s="860"/>
      <c r="AD800" s="860"/>
    </row>
    <row r="801" spans="1:30" ht="15.75" customHeight="1" x14ac:dyDescent="0.25">
      <c r="A801" s="860"/>
      <c r="B801" s="860"/>
      <c r="C801" s="860"/>
      <c r="D801" s="860"/>
      <c r="E801" s="860"/>
      <c r="F801" s="860"/>
      <c r="G801" s="868"/>
      <c r="H801" s="860"/>
      <c r="I801" s="860"/>
      <c r="J801" s="860"/>
      <c r="K801" s="860"/>
      <c r="L801" s="860"/>
      <c r="M801" s="860"/>
      <c r="N801" s="860"/>
      <c r="O801" s="860"/>
      <c r="P801" s="860"/>
      <c r="Q801" s="860"/>
      <c r="R801" s="860"/>
      <c r="S801" s="860"/>
      <c r="T801" s="860"/>
      <c r="U801" s="860"/>
      <c r="V801" s="860"/>
      <c r="W801" s="860"/>
      <c r="X801" s="860"/>
      <c r="Y801" s="860"/>
      <c r="Z801" s="860"/>
      <c r="AA801" s="860"/>
      <c r="AB801" s="860"/>
      <c r="AC801" s="860"/>
      <c r="AD801" s="860"/>
    </row>
    <row r="802" spans="1:30" ht="15.75" customHeight="1" x14ac:dyDescent="0.25">
      <c r="A802" s="860"/>
      <c r="B802" s="860"/>
      <c r="C802" s="860"/>
      <c r="D802" s="860"/>
      <c r="E802" s="860"/>
      <c r="F802" s="860"/>
      <c r="G802" s="868"/>
      <c r="H802" s="860"/>
      <c r="I802" s="860"/>
      <c r="J802" s="860"/>
      <c r="K802" s="860"/>
      <c r="L802" s="860"/>
      <c r="M802" s="860"/>
      <c r="N802" s="860"/>
      <c r="O802" s="860"/>
      <c r="P802" s="860"/>
      <c r="Q802" s="860"/>
      <c r="R802" s="860"/>
      <c r="S802" s="860"/>
      <c r="T802" s="860"/>
      <c r="U802" s="860"/>
      <c r="V802" s="860"/>
      <c r="W802" s="860"/>
      <c r="X802" s="860"/>
      <c r="Y802" s="860"/>
      <c r="Z802" s="860"/>
      <c r="AA802" s="860"/>
      <c r="AB802" s="860"/>
      <c r="AC802" s="860"/>
      <c r="AD802" s="860"/>
    </row>
    <row r="803" spans="1:30" ht="15.75" customHeight="1" x14ac:dyDescent="0.25">
      <c r="A803" s="860"/>
      <c r="B803" s="860"/>
      <c r="C803" s="860"/>
      <c r="D803" s="860"/>
      <c r="E803" s="860"/>
      <c r="F803" s="860"/>
      <c r="G803" s="868"/>
      <c r="H803" s="860"/>
      <c r="I803" s="860"/>
      <c r="J803" s="860"/>
      <c r="K803" s="860"/>
      <c r="L803" s="860"/>
      <c r="M803" s="860"/>
      <c r="N803" s="860"/>
      <c r="O803" s="860"/>
      <c r="P803" s="860"/>
      <c r="Q803" s="860"/>
      <c r="R803" s="860"/>
      <c r="S803" s="860"/>
      <c r="T803" s="860"/>
      <c r="U803" s="860"/>
      <c r="V803" s="860"/>
      <c r="W803" s="860"/>
      <c r="X803" s="860"/>
      <c r="Y803" s="860"/>
      <c r="Z803" s="860"/>
      <c r="AA803" s="860"/>
      <c r="AB803" s="860"/>
      <c r="AC803" s="860"/>
      <c r="AD803" s="860"/>
    </row>
    <row r="804" spans="1:30" ht="15.75" customHeight="1" x14ac:dyDescent="0.25">
      <c r="A804" s="860"/>
      <c r="B804" s="860"/>
      <c r="C804" s="860"/>
      <c r="D804" s="860"/>
      <c r="E804" s="860"/>
      <c r="F804" s="860"/>
      <c r="G804" s="868"/>
      <c r="H804" s="860"/>
      <c r="I804" s="860"/>
      <c r="J804" s="860"/>
      <c r="K804" s="860"/>
      <c r="L804" s="860"/>
      <c r="M804" s="860"/>
      <c r="N804" s="860"/>
      <c r="O804" s="860"/>
      <c r="P804" s="860"/>
      <c r="Q804" s="860"/>
      <c r="R804" s="860"/>
      <c r="S804" s="860"/>
      <c r="T804" s="860"/>
      <c r="U804" s="860"/>
      <c r="V804" s="860"/>
      <c r="W804" s="860"/>
      <c r="X804" s="860"/>
      <c r="Y804" s="860"/>
      <c r="Z804" s="860"/>
      <c r="AA804" s="860"/>
      <c r="AB804" s="860"/>
      <c r="AC804" s="860"/>
      <c r="AD804" s="860"/>
    </row>
    <row r="805" spans="1:30" ht="15.75" customHeight="1" x14ac:dyDescent="0.25">
      <c r="A805" s="860"/>
      <c r="B805" s="860"/>
      <c r="C805" s="860"/>
      <c r="D805" s="860"/>
      <c r="E805" s="860"/>
      <c r="F805" s="860"/>
      <c r="G805" s="868"/>
      <c r="H805" s="860"/>
      <c r="I805" s="860"/>
      <c r="J805" s="860"/>
      <c r="K805" s="860"/>
      <c r="L805" s="860"/>
      <c r="M805" s="860"/>
      <c r="N805" s="860"/>
      <c r="O805" s="860"/>
      <c r="P805" s="860"/>
      <c r="Q805" s="860"/>
      <c r="R805" s="860"/>
      <c r="S805" s="860"/>
      <c r="T805" s="860"/>
      <c r="U805" s="860"/>
      <c r="V805" s="860"/>
      <c r="W805" s="860"/>
      <c r="X805" s="860"/>
      <c r="Y805" s="860"/>
      <c r="Z805" s="860"/>
      <c r="AA805" s="860"/>
      <c r="AB805" s="860"/>
      <c r="AC805" s="860"/>
      <c r="AD805" s="860"/>
    </row>
    <row r="806" spans="1:30" ht="15.75" customHeight="1" x14ac:dyDescent="0.25">
      <c r="A806" s="860"/>
      <c r="B806" s="860"/>
      <c r="C806" s="860"/>
      <c r="D806" s="860"/>
      <c r="E806" s="860"/>
      <c r="F806" s="860"/>
      <c r="G806" s="868"/>
      <c r="H806" s="860"/>
      <c r="I806" s="860"/>
      <c r="J806" s="860"/>
      <c r="K806" s="860"/>
      <c r="L806" s="860"/>
      <c r="M806" s="860"/>
      <c r="N806" s="860"/>
      <c r="O806" s="860"/>
      <c r="P806" s="860"/>
      <c r="Q806" s="860"/>
      <c r="R806" s="860"/>
      <c r="S806" s="860"/>
      <c r="T806" s="860"/>
      <c r="U806" s="860"/>
      <c r="V806" s="860"/>
      <c r="W806" s="860"/>
      <c r="X806" s="860"/>
      <c r="Y806" s="860"/>
      <c r="Z806" s="860"/>
      <c r="AA806" s="860"/>
      <c r="AB806" s="860"/>
      <c r="AC806" s="860"/>
      <c r="AD806" s="860"/>
    </row>
    <row r="807" spans="1:30" ht="15.75" customHeight="1" x14ac:dyDescent="0.25">
      <c r="A807" s="860"/>
      <c r="B807" s="860"/>
      <c r="C807" s="860"/>
      <c r="D807" s="860"/>
      <c r="E807" s="860"/>
      <c r="F807" s="860"/>
      <c r="G807" s="868"/>
      <c r="H807" s="860"/>
      <c r="I807" s="860"/>
      <c r="J807" s="860"/>
      <c r="K807" s="860"/>
      <c r="L807" s="860"/>
      <c r="M807" s="860"/>
      <c r="N807" s="860"/>
      <c r="O807" s="860"/>
      <c r="P807" s="860"/>
      <c r="Q807" s="860"/>
      <c r="R807" s="860"/>
      <c r="S807" s="860"/>
      <c r="T807" s="860"/>
      <c r="U807" s="860"/>
      <c r="V807" s="860"/>
      <c r="W807" s="860"/>
      <c r="X807" s="860"/>
      <c r="Y807" s="860"/>
      <c r="Z807" s="860"/>
      <c r="AA807" s="860"/>
      <c r="AB807" s="860"/>
      <c r="AC807" s="860"/>
      <c r="AD807" s="860"/>
    </row>
    <row r="808" spans="1:30" ht="15.75" customHeight="1" x14ac:dyDescent="0.25">
      <c r="A808" s="860"/>
      <c r="B808" s="860"/>
      <c r="C808" s="860"/>
      <c r="D808" s="860"/>
      <c r="E808" s="860"/>
      <c r="F808" s="860"/>
      <c r="G808" s="868"/>
      <c r="H808" s="860"/>
      <c r="I808" s="860"/>
      <c r="J808" s="860"/>
      <c r="K808" s="860"/>
      <c r="L808" s="860"/>
      <c r="M808" s="860"/>
      <c r="N808" s="860"/>
      <c r="O808" s="860"/>
      <c r="P808" s="860"/>
      <c r="Q808" s="860"/>
      <c r="R808" s="860"/>
      <c r="S808" s="860"/>
      <c r="T808" s="860"/>
      <c r="U808" s="860"/>
      <c r="V808" s="860"/>
      <c r="W808" s="860"/>
      <c r="X808" s="860"/>
      <c r="Y808" s="860"/>
      <c r="Z808" s="860"/>
      <c r="AA808" s="860"/>
      <c r="AB808" s="860"/>
      <c r="AC808" s="860"/>
      <c r="AD808" s="860"/>
    </row>
    <row r="809" spans="1:30" ht="15.75" customHeight="1" x14ac:dyDescent="0.25">
      <c r="A809" s="860"/>
      <c r="B809" s="860"/>
      <c r="C809" s="860"/>
      <c r="D809" s="860"/>
      <c r="E809" s="860"/>
      <c r="F809" s="860"/>
      <c r="G809" s="868"/>
      <c r="H809" s="860"/>
      <c r="I809" s="860"/>
      <c r="J809" s="860"/>
      <c r="K809" s="860"/>
      <c r="L809" s="860"/>
      <c r="M809" s="860"/>
      <c r="N809" s="860"/>
      <c r="O809" s="860"/>
      <c r="P809" s="860"/>
      <c r="Q809" s="860"/>
      <c r="R809" s="860"/>
      <c r="S809" s="860"/>
      <c r="T809" s="860"/>
      <c r="U809" s="860"/>
      <c r="V809" s="860"/>
      <c r="W809" s="860"/>
      <c r="X809" s="860"/>
      <c r="Y809" s="860"/>
      <c r="Z809" s="860"/>
      <c r="AA809" s="860"/>
      <c r="AB809" s="860"/>
      <c r="AC809" s="860"/>
      <c r="AD809" s="860"/>
    </row>
    <row r="810" spans="1:30" ht="15.75" customHeight="1" x14ac:dyDescent="0.25">
      <c r="A810" s="860"/>
      <c r="B810" s="860"/>
      <c r="C810" s="860"/>
      <c r="D810" s="860"/>
      <c r="E810" s="860"/>
      <c r="F810" s="860"/>
      <c r="G810" s="868"/>
      <c r="H810" s="860"/>
      <c r="I810" s="860"/>
      <c r="J810" s="860"/>
      <c r="K810" s="860"/>
      <c r="L810" s="860"/>
      <c r="M810" s="860"/>
      <c r="N810" s="860"/>
      <c r="O810" s="860"/>
      <c r="P810" s="860"/>
      <c r="Q810" s="860"/>
      <c r="R810" s="860"/>
      <c r="S810" s="860"/>
      <c r="T810" s="860"/>
      <c r="U810" s="860"/>
      <c r="V810" s="860"/>
      <c r="W810" s="860"/>
      <c r="X810" s="860"/>
      <c r="Y810" s="860"/>
      <c r="Z810" s="860"/>
      <c r="AA810" s="860"/>
      <c r="AB810" s="860"/>
      <c r="AC810" s="860"/>
      <c r="AD810" s="860"/>
    </row>
    <row r="811" spans="1:30" ht="15.75" customHeight="1" x14ac:dyDescent="0.25">
      <c r="A811" s="860"/>
      <c r="B811" s="860"/>
      <c r="C811" s="860"/>
      <c r="D811" s="860"/>
      <c r="E811" s="860"/>
      <c r="F811" s="860"/>
      <c r="G811" s="868"/>
      <c r="H811" s="860"/>
      <c r="I811" s="860"/>
      <c r="J811" s="860"/>
      <c r="K811" s="860"/>
      <c r="L811" s="860"/>
      <c r="M811" s="860"/>
      <c r="N811" s="860"/>
      <c r="O811" s="860"/>
      <c r="P811" s="860"/>
      <c r="Q811" s="860"/>
      <c r="R811" s="860"/>
      <c r="S811" s="860"/>
      <c r="T811" s="860"/>
      <c r="U811" s="860"/>
      <c r="V811" s="860"/>
      <c r="W811" s="860"/>
      <c r="X811" s="860"/>
      <c r="Y811" s="860"/>
      <c r="Z811" s="860"/>
      <c r="AA811" s="860"/>
      <c r="AB811" s="860"/>
      <c r="AC811" s="860"/>
      <c r="AD811" s="860"/>
    </row>
    <row r="812" spans="1:30" ht="15.75" customHeight="1" x14ac:dyDescent="0.25">
      <c r="A812" s="860"/>
      <c r="B812" s="860"/>
      <c r="C812" s="860"/>
      <c r="D812" s="860"/>
      <c r="E812" s="860"/>
      <c r="F812" s="860"/>
      <c r="G812" s="868"/>
      <c r="H812" s="860"/>
      <c r="I812" s="860"/>
      <c r="J812" s="860"/>
      <c r="K812" s="860"/>
      <c r="L812" s="860"/>
      <c r="M812" s="860"/>
      <c r="N812" s="860"/>
      <c r="O812" s="860"/>
      <c r="P812" s="860"/>
      <c r="Q812" s="860"/>
      <c r="R812" s="860"/>
      <c r="S812" s="860"/>
      <c r="T812" s="860"/>
      <c r="U812" s="860"/>
      <c r="V812" s="860"/>
      <c r="W812" s="860"/>
      <c r="X812" s="860"/>
      <c r="Y812" s="860"/>
      <c r="Z812" s="860"/>
      <c r="AA812" s="860"/>
      <c r="AB812" s="860"/>
      <c r="AC812" s="860"/>
      <c r="AD812" s="860"/>
    </row>
    <row r="813" spans="1:30" ht="15.75" customHeight="1" x14ac:dyDescent="0.25">
      <c r="A813" s="860"/>
      <c r="B813" s="860"/>
      <c r="C813" s="860"/>
      <c r="D813" s="860"/>
      <c r="E813" s="860"/>
      <c r="F813" s="860"/>
      <c r="G813" s="868"/>
      <c r="H813" s="860"/>
      <c r="I813" s="860"/>
      <c r="J813" s="860"/>
      <c r="K813" s="860"/>
      <c r="L813" s="860"/>
      <c r="M813" s="860"/>
      <c r="N813" s="860"/>
      <c r="O813" s="860"/>
      <c r="P813" s="860"/>
      <c r="Q813" s="860"/>
      <c r="R813" s="860"/>
      <c r="S813" s="860"/>
      <c r="T813" s="860"/>
      <c r="U813" s="860"/>
      <c r="V813" s="860"/>
      <c r="W813" s="860"/>
      <c r="X813" s="860"/>
      <c r="Y813" s="860"/>
      <c r="Z813" s="860"/>
      <c r="AA813" s="860"/>
      <c r="AB813" s="860"/>
      <c r="AC813" s="860"/>
      <c r="AD813" s="860"/>
    </row>
    <row r="814" spans="1:30" ht="15.75" customHeight="1" x14ac:dyDescent="0.25">
      <c r="A814" s="860"/>
      <c r="B814" s="860"/>
      <c r="C814" s="860"/>
      <c r="D814" s="860"/>
      <c r="E814" s="860"/>
      <c r="F814" s="860"/>
      <c r="G814" s="868"/>
      <c r="H814" s="860"/>
      <c r="I814" s="860"/>
      <c r="J814" s="860"/>
      <c r="K814" s="860"/>
      <c r="L814" s="860"/>
      <c r="M814" s="860"/>
      <c r="N814" s="860"/>
      <c r="O814" s="860"/>
      <c r="P814" s="860"/>
      <c r="Q814" s="860"/>
      <c r="R814" s="860"/>
      <c r="S814" s="860"/>
      <c r="T814" s="860"/>
      <c r="U814" s="860"/>
      <c r="V814" s="860"/>
      <c r="W814" s="860"/>
      <c r="X814" s="860"/>
      <c r="Y814" s="860"/>
      <c r="Z814" s="860"/>
      <c r="AA814" s="860"/>
      <c r="AB814" s="860"/>
      <c r="AC814" s="860"/>
      <c r="AD814" s="860"/>
    </row>
    <row r="815" spans="1:30" ht="15.75" customHeight="1" x14ac:dyDescent="0.25">
      <c r="A815" s="860"/>
      <c r="B815" s="860"/>
      <c r="C815" s="860"/>
      <c r="D815" s="860"/>
      <c r="E815" s="860"/>
      <c r="F815" s="860"/>
      <c r="G815" s="868"/>
      <c r="H815" s="860"/>
      <c r="I815" s="860"/>
      <c r="J815" s="860"/>
      <c r="K815" s="860"/>
      <c r="L815" s="860"/>
      <c r="M815" s="860"/>
      <c r="N815" s="860"/>
      <c r="O815" s="860"/>
      <c r="P815" s="860"/>
      <c r="Q815" s="860"/>
      <c r="R815" s="860"/>
      <c r="S815" s="860"/>
      <c r="T815" s="860"/>
      <c r="U815" s="860"/>
      <c r="V815" s="860"/>
      <c r="W815" s="860"/>
      <c r="X815" s="860"/>
      <c r="Y815" s="860"/>
      <c r="Z815" s="860"/>
      <c r="AA815" s="860"/>
      <c r="AB815" s="860"/>
      <c r="AC815" s="860"/>
      <c r="AD815" s="860"/>
    </row>
    <row r="816" spans="1:30" ht="15.75" customHeight="1" x14ac:dyDescent="0.25">
      <c r="A816" s="860"/>
      <c r="B816" s="860"/>
      <c r="C816" s="860"/>
      <c r="D816" s="860"/>
      <c r="E816" s="860"/>
      <c r="F816" s="860"/>
      <c r="G816" s="868"/>
      <c r="H816" s="860"/>
      <c r="I816" s="860"/>
      <c r="J816" s="860"/>
      <c r="K816" s="860"/>
      <c r="L816" s="860"/>
      <c r="M816" s="860"/>
      <c r="N816" s="860"/>
      <c r="O816" s="860"/>
      <c r="P816" s="860"/>
      <c r="Q816" s="860"/>
      <c r="R816" s="860"/>
      <c r="S816" s="860"/>
      <c r="T816" s="860"/>
      <c r="U816" s="860"/>
      <c r="V816" s="860"/>
      <c r="W816" s="860"/>
      <c r="X816" s="860"/>
      <c r="Y816" s="860"/>
      <c r="Z816" s="860"/>
      <c r="AA816" s="860"/>
      <c r="AB816" s="860"/>
      <c r="AC816" s="860"/>
      <c r="AD816" s="860"/>
    </row>
    <row r="817" spans="1:30" ht="15.75" customHeight="1" x14ac:dyDescent="0.25">
      <c r="A817" s="860"/>
      <c r="B817" s="860"/>
      <c r="C817" s="860"/>
      <c r="D817" s="860"/>
      <c r="E817" s="860"/>
      <c r="F817" s="860"/>
      <c r="G817" s="868"/>
      <c r="H817" s="860"/>
      <c r="I817" s="860"/>
      <c r="J817" s="860"/>
      <c r="K817" s="860"/>
      <c r="L817" s="860"/>
      <c r="M817" s="860"/>
      <c r="N817" s="860"/>
      <c r="O817" s="860"/>
      <c r="P817" s="860"/>
      <c r="Q817" s="860"/>
      <c r="R817" s="860"/>
      <c r="S817" s="860"/>
      <c r="T817" s="860"/>
      <c r="U817" s="860"/>
      <c r="V817" s="860"/>
      <c r="W817" s="860"/>
      <c r="X817" s="860"/>
      <c r="Y817" s="860"/>
      <c r="Z817" s="860"/>
      <c r="AA817" s="860"/>
      <c r="AB817" s="860"/>
      <c r="AC817" s="860"/>
      <c r="AD817" s="860"/>
    </row>
    <row r="818" spans="1:30" ht="15.75" customHeight="1" x14ac:dyDescent="0.25">
      <c r="A818" s="860"/>
      <c r="B818" s="860"/>
      <c r="C818" s="860"/>
      <c r="D818" s="860"/>
      <c r="E818" s="860"/>
      <c r="F818" s="860"/>
      <c r="G818" s="868"/>
      <c r="H818" s="860"/>
      <c r="I818" s="860"/>
      <c r="J818" s="860"/>
      <c r="K818" s="860"/>
      <c r="L818" s="860"/>
      <c r="M818" s="860"/>
      <c r="N818" s="860"/>
      <c r="O818" s="860"/>
      <c r="P818" s="860"/>
      <c r="Q818" s="860"/>
      <c r="R818" s="860"/>
      <c r="S818" s="860"/>
      <c r="T818" s="860"/>
      <c r="U818" s="860"/>
      <c r="V818" s="860"/>
      <c r="W818" s="860"/>
      <c r="X818" s="860"/>
      <c r="Y818" s="860"/>
      <c r="Z818" s="860"/>
      <c r="AA818" s="860"/>
      <c r="AB818" s="860"/>
      <c r="AC818" s="860"/>
      <c r="AD818" s="860"/>
    </row>
    <row r="819" spans="1:30" ht="15.75" customHeight="1" x14ac:dyDescent="0.25">
      <c r="A819" s="860"/>
      <c r="B819" s="860"/>
      <c r="C819" s="860"/>
      <c r="D819" s="860"/>
      <c r="E819" s="860"/>
      <c r="F819" s="860"/>
      <c r="G819" s="868"/>
      <c r="H819" s="860"/>
      <c r="I819" s="860"/>
      <c r="J819" s="860"/>
      <c r="K819" s="860"/>
      <c r="L819" s="860"/>
      <c r="M819" s="860"/>
      <c r="N819" s="860"/>
      <c r="O819" s="860"/>
      <c r="P819" s="860"/>
      <c r="Q819" s="860"/>
      <c r="R819" s="860"/>
      <c r="S819" s="860"/>
      <c r="T819" s="860"/>
      <c r="U819" s="860"/>
      <c r="V819" s="860"/>
      <c r="W819" s="860"/>
      <c r="X819" s="860"/>
      <c r="Y819" s="860"/>
      <c r="Z819" s="860"/>
      <c r="AA819" s="860"/>
      <c r="AB819" s="860"/>
      <c r="AC819" s="860"/>
      <c r="AD819" s="860"/>
    </row>
    <row r="820" spans="1:30" ht="15.75" customHeight="1" x14ac:dyDescent="0.25">
      <c r="A820" s="860"/>
      <c r="B820" s="860"/>
      <c r="C820" s="860"/>
      <c r="D820" s="860"/>
      <c r="E820" s="860"/>
      <c r="F820" s="860"/>
      <c r="G820" s="868"/>
      <c r="H820" s="860"/>
      <c r="I820" s="860"/>
      <c r="J820" s="860"/>
      <c r="K820" s="860"/>
      <c r="L820" s="860"/>
      <c r="M820" s="860"/>
      <c r="N820" s="860"/>
      <c r="O820" s="860"/>
      <c r="P820" s="860"/>
      <c r="Q820" s="860"/>
      <c r="R820" s="860"/>
      <c r="S820" s="860"/>
      <c r="T820" s="860"/>
      <c r="U820" s="860"/>
      <c r="V820" s="860"/>
      <c r="W820" s="860"/>
      <c r="X820" s="860"/>
      <c r="Y820" s="860"/>
      <c r="Z820" s="860"/>
      <c r="AA820" s="860"/>
      <c r="AB820" s="860"/>
      <c r="AC820" s="860"/>
      <c r="AD820" s="860"/>
    </row>
    <row r="821" spans="1:30" ht="15.75" customHeight="1" x14ac:dyDescent="0.25">
      <c r="A821" s="860"/>
      <c r="B821" s="860"/>
      <c r="C821" s="860"/>
      <c r="D821" s="860"/>
      <c r="E821" s="860"/>
      <c r="F821" s="860"/>
      <c r="G821" s="868"/>
      <c r="H821" s="860"/>
      <c r="I821" s="860"/>
      <c r="J821" s="860"/>
      <c r="K821" s="860"/>
      <c r="L821" s="860"/>
      <c r="M821" s="860"/>
      <c r="N821" s="860"/>
      <c r="O821" s="860"/>
      <c r="P821" s="860"/>
      <c r="Q821" s="860"/>
      <c r="R821" s="860"/>
      <c r="S821" s="860"/>
      <c r="T821" s="860"/>
      <c r="U821" s="860"/>
      <c r="V821" s="860"/>
      <c r="W821" s="860"/>
      <c r="X821" s="860"/>
      <c r="Y821" s="860"/>
      <c r="Z821" s="860"/>
      <c r="AA821" s="860"/>
      <c r="AB821" s="860"/>
      <c r="AC821" s="860"/>
      <c r="AD821" s="860"/>
    </row>
    <row r="822" spans="1:30" ht="15.75" customHeight="1" x14ac:dyDescent="0.25">
      <c r="A822" s="860"/>
      <c r="B822" s="860"/>
      <c r="C822" s="860"/>
      <c r="D822" s="860"/>
      <c r="E822" s="860"/>
      <c r="F822" s="860"/>
      <c r="G822" s="868"/>
      <c r="H822" s="860"/>
      <c r="I822" s="860"/>
      <c r="J822" s="860"/>
      <c r="K822" s="860"/>
      <c r="L822" s="860"/>
      <c r="M822" s="860"/>
      <c r="N822" s="860"/>
      <c r="O822" s="860"/>
      <c r="P822" s="860"/>
      <c r="Q822" s="860"/>
      <c r="R822" s="860"/>
      <c r="S822" s="860"/>
      <c r="T822" s="860"/>
      <c r="U822" s="860"/>
      <c r="V822" s="860"/>
      <c r="W822" s="860"/>
      <c r="X822" s="860"/>
      <c r="Y822" s="860"/>
      <c r="Z822" s="860"/>
      <c r="AA822" s="860"/>
      <c r="AB822" s="860"/>
      <c r="AC822" s="860"/>
      <c r="AD822" s="860"/>
    </row>
    <row r="823" spans="1:30" ht="15.75" customHeight="1" x14ac:dyDescent="0.25">
      <c r="A823" s="860"/>
      <c r="B823" s="860"/>
      <c r="C823" s="860"/>
      <c r="D823" s="860"/>
      <c r="E823" s="860"/>
      <c r="F823" s="860"/>
      <c r="G823" s="868"/>
      <c r="H823" s="860"/>
      <c r="I823" s="860"/>
      <c r="J823" s="860"/>
      <c r="K823" s="860"/>
      <c r="L823" s="860"/>
      <c r="M823" s="860"/>
      <c r="N823" s="860"/>
      <c r="O823" s="860"/>
      <c r="P823" s="860"/>
      <c r="Q823" s="860"/>
      <c r="R823" s="860"/>
      <c r="S823" s="860"/>
      <c r="T823" s="860"/>
      <c r="U823" s="860"/>
      <c r="V823" s="860"/>
      <c r="W823" s="860"/>
      <c r="X823" s="860"/>
      <c r="Y823" s="860"/>
      <c r="Z823" s="860"/>
      <c r="AA823" s="860"/>
      <c r="AB823" s="860"/>
      <c r="AC823" s="860"/>
      <c r="AD823" s="860"/>
    </row>
    <row r="824" spans="1:30" ht="15.75" customHeight="1" x14ac:dyDescent="0.25">
      <c r="A824" s="860"/>
      <c r="B824" s="860"/>
      <c r="C824" s="860"/>
      <c r="D824" s="860"/>
      <c r="E824" s="860"/>
      <c r="F824" s="860"/>
      <c r="G824" s="868"/>
      <c r="H824" s="860"/>
      <c r="I824" s="860"/>
      <c r="J824" s="860"/>
      <c r="K824" s="860"/>
      <c r="L824" s="860"/>
      <c r="M824" s="860"/>
      <c r="N824" s="860"/>
      <c r="O824" s="860"/>
      <c r="P824" s="860"/>
      <c r="Q824" s="860"/>
      <c r="R824" s="860"/>
      <c r="S824" s="860"/>
      <c r="T824" s="860"/>
      <c r="U824" s="860"/>
      <c r="V824" s="860"/>
      <c r="W824" s="860"/>
      <c r="X824" s="860"/>
      <c r="Y824" s="860"/>
      <c r="Z824" s="860"/>
      <c r="AA824" s="860"/>
      <c r="AB824" s="860"/>
      <c r="AC824" s="860"/>
      <c r="AD824" s="860"/>
    </row>
    <row r="825" spans="1:30" ht="15.75" customHeight="1" x14ac:dyDescent="0.25">
      <c r="A825" s="860"/>
      <c r="B825" s="860"/>
      <c r="C825" s="860"/>
      <c r="D825" s="860"/>
      <c r="E825" s="860"/>
      <c r="F825" s="860"/>
      <c r="G825" s="868"/>
      <c r="H825" s="860"/>
      <c r="I825" s="860"/>
      <c r="J825" s="860"/>
      <c r="K825" s="860"/>
      <c r="L825" s="860"/>
      <c r="M825" s="860"/>
      <c r="N825" s="860"/>
      <c r="O825" s="860"/>
      <c r="P825" s="860"/>
      <c r="Q825" s="860"/>
      <c r="R825" s="860"/>
      <c r="S825" s="860"/>
      <c r="T825" s="860"/>
      <c r="U825" s="860"/>
      <c r="V825" s="860"/>
      <c r="W825" s="860"/>
      <c r="X825" s="860"/>
      <c r="Y825" s="860"/>
      <c r="Z825" s="860"/>
      <c r="AA825" s="860"/>
      <c r="AB825" s="860"/>
      <c r="AC825" s="860"/>
      <c r="AD825" s="860"/>
    </row>
    <row r="826" spans="1:30" ht="15.75" customHeight="1" x14ac:dyDescent="0.25">
      <c r="A826" s="860"/>
      <c r="B826" s="860"/>
      <c r="C826" s="860"/>
      <c r="D826" s="860"/>
      <c r="E826" s="860"/>
      <c r="F826" s="860"/>
      <c r="G826" s="868"/>
      <c r="H826" s="860"/>
      <c r="I826" s="860"/>
      <c r="J826" s="860"/>
      <c r="K826" s="860"/>
      <c r="L826" s="860"/>
      <c r="M826" s="860"/>
      <c r="N826" s="860"/>
      <c r="O826" s="860"/>
      <c r="P826" s="860"/>
      <c r="Q826" s="860"/>
      <c r="R826" s="860"/>
      <c r="S826" s="860"/>
      <c r="T826" s="860"/>
      <c r="U826" s="860"/>
      <c r="V826" s="860"/>
      <c r="W826" s="860"/>
      <c r="X826" s="860"/>
      <c r="Y826" s="860"/>
      <c r="Z826" s="860"/>
      <c r="AA826" s="860"/>
      <c r="AB826" s="860"/>
      <c r="AC826" s="860"/>
      <c r="AD826" s="860"/>
    </row>
    <row r="827" spans="1:30" ht="15.75" customHeight="1" x14ac:dyDescent="0.25">
      <c r="A827" s="860"/>
      <c r="B827" s="860"/>
      <c r="C827" s="860"/>
      <c r="D827" s="860"/>
      <c r="E827" s="860"/>
      <c r="F827" s="860"/>
      <c r="G827" s="868"/>
      <c r="H827" s="860"/>
      <c r="I827" s="860"/>
      <c r="J827" s="860"/>
      <c r="K827" s="860"/>
      <c r="L827" s="860"/>
      <c r="M827" s="860"/>
      <c r="N827" s="860"/>
      <c r="O827" s="860"/>
      <c r="P827" s="860"/>
      <c r="Q827" s="860"/>
      <c r="R827" s="860"/>
      <c r="S827" s="860"/>
      <c r="T827" s="860"/>
      <c r="U827" s="860"/>
      <c r="V827" s="860"/>
      <c r="W827" s="860"/>
      <c r="X827" s="860"/>
      <c r="Y827" s="860"/>
      <c r="Z827" s="860"/>
      <c r="AA827" s="860"/>
      <c r="AB827" s="860"/>
      <c r="AC827" s="860"/>
      <c r="AD827" s="860"/>
    </row>
    <row r="828" spans="1:30" ht="15.75" customHeight="1" x14ac:dyDescent="0.25">
      <c r="A828" s="860"/>
      <c r="B828" s="860"/>
      <c r="C828" s="860"/>
      <c r="D828" s="860"/>
      <c r="E828" s="860"/>
      <c r="F828" s="860"/>
      <c r="G828" s="868"/>
      <c r="H828" s="860"/>
      <c r="I828" s="860"/>
      <c r="J828" s="860"/>
      <c r="K828" s="860"/>
      <c r="L828" s="860"/>
      <c r="M828" s="860"/>
      <c r="N828" s="860"/>
      <c r="O828" s="860"/>
      <c r="P828" s="860"/>
      <c r="Q828" s="860"/>
      <c r="R828" s="860"/>
      <c r="S828" s="860"/>
      <c r="T828" s="860"/>
      <c r="U828" s="860"/>
      <c r="V828" s="860"/>
      <c r="W828" s="860"/>
      <c r="X828" s="860"/>
      <c r="Y828" s="860"/>
      <c r="Z828" s="860"/>
      <c r="AA828" s="860"/>
      <c r="AB828" s="860"/>
      <c r="AC828" s="860"/>
      <c r="AD828" s="860"/>
    </row>
    <row r="829" spans="1:30" ht="15.75" customHeight="1" x14ac:dyDescent="0.25">
      <c r="A829" s="860"/>
      <c r="B829" s="860"/>
      <c r="C829" s="860"/>
      <c r="D829" s="860"/>
      <c r="E829" s="860"/>
      <c r="F829" s="860"/>
      <c r="G829" s="868"/>
      <c r="H829" s="860"/>
      <c r="I829" s="860"/>
      <c r="J829" s="860"/>
      <c r="K829" s="860"/>
      <c r="L829" s="860"/>
      <c r="M829" s="860"/>
      <c r="N829" s="860"/>
      <c r="O829" s="860"/>
      <c r="P829" s="860"/>
      <c r="Q829" s="860"/>
      <c r="R829" s="860"/>
      <c r="S829" s="860"/>
      <c r="T829" s="860"/>
      <c r="U829" s="860"/>
      <c r="V829" s="860"/>
      <c r="W829" s="860"/>
      <c r="X829" s="860"/>
      <c r="Y829" s="860"/>
      <c r="Z829" s="860"/>
      <c r="AA829" s="860"/>
      <c r="AB829" s="860"/>
      <c r="AC829" s="860"/>
      <c r="AD829" s="860"/>
    </row>
    <row r="830" spans="1:30" ht="15.75" customHeight="1" x14ac:dyDescent="0.25">
      <c r="A830" s="860"/>
      <c r="B830" s="860"/>
      <c r="C830" s="860"/>
      <c r="D830" s="860"/>
      <c r="E830" s="860"/>
      <c r="F830" s="860"/>
      <c r="G830" s="868"/>
      <c r="H830" s="860"/>
      <c r="I830" s="860"/>
      <c r="J830" s="860"/>
      <c r="K830" s="860"/>
      <c r="L830" s="860"/>
      <c r="M830" s="860"/>
      <c r="N830" s="860"/>
      <c r="O830" s="860"/>
      <c r="P830" s="860"/>
      <c r="Q830" s="860"/>
      <c r="R830" s="860"/>
      <c r="S830" s="860"/>
      <c r="T830" s="860"/>
      <c r="U830" s="860"/>
      <c r="V830" s="860"/>
      <c r="W830" s="860"/>
      <c r="X830" s="860"/>
      <c r="Y830" s="860"/>
      <c r="Z830" s="860"/>
      <c r="AA830" s="860"/>
      <c r="AB830" s="860"/>
      <c r="AC830" s="860"/>
      <c r="AD830" s="860"/>
    </row>
    <row r="831" spans="1:30" ht="15.75" customHeight="1" x14ac:dyDescent="0.25">
      <c r="A831" s="860"/>
      <c r="B831" s="860"/>
      <c r="C831" s="860"/>
      <c r="D831" s="860"/>
      <c r="E831" s="860"/>
      <c r="F831" s="860"/>
      <c r="G831" s="868"/>
      <c r="H831" s="860"/>
      <c r="I831" s="860"/>
      <c r="J831" s="860"/>
      <c r="K831" s="860"/>
      <c r="L831" s="860"/>
      <c r="M831" s="860"/>
      <c r="N831" s="860"/>
      <c r="O831" s="860"/>
      <c r="P831" s="860"/>
      <c r="Q831" s="860"/>
      <c r="R831" s="860"/>
      <c r="S831" s="860"/>
      <c r="T831" s="860"/>
      <c r="U831" s="860"/>
      <c r="V831" s="860"/>
      <c r="W831" s="860"/>
      <c r="X831" s="860"/>
      <c r="Y831" s="860"/>
      <c r="Z831" s="860"/>
      <c r="AA831" s="860"/>
      <c r="AB831" s="860"/>
      <c r="AC831" s="860"/>
      <c r="AD831" s="860"/>
    </row>
    <row r="832" spans="1:30" ht="15.75" customHeight="1" x14ac:dyDescent="0.25">
      <c r="A832" s="860"/>
      <c r="B832" s="860"/>
      <c r="C832" s="860"/>
      <c r="D832" s="860"/>
      <c r="E832" s="860"/>
      <c r="F832" s="860"/>
      <c r="G832" s="868"/>
      <c r="H832" s="860"/>
      <c r="I832" s="860"/>
      <c r="J832" s="860"/>
      <c r="K832" s="860"/>
      <c r="L832" s="860"/>
      <c r="M832" s="860"/>
      <c r="N832" s="860"/>
      <c r="O832" s="860"/>
      <c r="P832" s="860"/>
      <c r="Q832" s="860"/>
      <c r="R832" s="860"/>
      <c r="S832" s="860"/>
      <c r="T832" s="860"/>
      <c r="U832" s="860"/>
      <c r="V832" s="860"/>
      <c r="W832" s="860"/>
      <c r="X832" s="860"/>
      <c r="Y832" s="860"/>
      <c r="Z832" s="860"/>
      <c r="AA832" s="860"/>
      <c r="AB832" s="860"/>
      <c r="AC832" s="860"/>
      <c r="AD832" s="860"/>
    </row>
    <row r="833" spans="1:30" ht="15.75" customHeight="1" x14ac:dyDescent="0.25">
      <c r="A833" s="860"/>
      <c r="B833" s="860"/>
      <c r="C833" s="860"/>
      <c r="D833" s="860"/>
      <c r="E833" s="860"/>
      <c r="F833" s="860"/>
      <c r="G833" s="868"/>
      <c r="H833" s="860"/>
      <c r="I833" s="860"/>
      <c r="J833" s="860"/>
      <c r="K833" s="860"/>
      <c r="L833" s="860"/>
      <c r="M833" s="860"/>
      <c r="N833" s="860"/>
      <c r="O833" s="860"/>
      <c r="P833" s="860"/>
      <c r="Q833" s="860"/>
      <c r="R833" s="860"/>
      <c r="S833" s="860"/>
      <c r="T833" s="860"/>
      <c r="U833" s="860"/>
      <c r="V833" s="860"/>
      <c r="W833" s="860"/>
      <c r="X833" s="860"/>
      <c r="Y833" s="860"/>
      <c r="Z833" s="860"/>
      <c r="AA833" s="860"/>
      <c r="AB833" s="860"/>
      <c r="AC833" s="860"/>
      <c r="AD833" s="860"/>
    </row>
    <row r="834" spans="1:30" ht="15.75" customHeight="1" x14ac:dyDescent="0.25">
      <c r="A834" s="860"/>
      <c r="B834" s="860"/>
      <c r="C834" s="860"/>
      <c r="D834" s="860"/>
      <c r="E834" s="860"/>
      <c r="F834" s="860"/>
      <c r="G834" s="868"/>
      <c r="H834" s="860"/>
      <c r="I834" s="860"/>
      <c r="J834" s="860"/>
      <c r="K834" s="860"/>
      <c r="L834" s="860"/>
      <c r="M834" s="860"/>
      <c r="N834" s="860"/>
      <c r="O834" s="860"/>
      <c r="P834" s="860"/>
      <c r="Q834" s="860"/>
      <c r="R834" s="860"/>
      <c r="S834" s="860"/>
      <c r="T834" s="860"/>
      <c r="U834" s="860"/>
      <c r="V834" s="860"/>
      <c r="W834" s="860"/>
      <c r="X834" s="860"/>
      <c r="Y834" s="860"/>
      <c r="Z834" s="860"/>
      <c r="AA834" s="860"/>
      <c r="AB834" s="860"/>
      <c r="AC834" s="860"/>
      <c r="AD834" s="860"/>
    </row>
    <row r="835" spans="1:30" ht="15.75" customHeight="1" x14ac:dyDescent="0.25">
      <c r="A835" s="860"/>
      <c r="B835" s="860"/>
      <c r="C835" s="860"/>
      <c r="D835" s="860"/>
      <c r="E835" s="860"/>
      <c r="F835" s="860"/>
      <c r="G835" s="868"/>
      <c r="H835" s="860"/>
      <c r="I835" s="860"/>
      <c r="J835" s="860"/>
      <c r="K835" s="860"/>
      <c r="L835" s="860"/>
      <c r="M835" s="860"/>
      <c r="N835" s="860"/>
      <c r="O835" s="860"/>
      <c r="P835" s="860"/>
      <c r="Q835" s="860"/>
      <c r="R835" s="860"/>
      <c r="S835" s="860"/>
      <c r="T835" s="860"/>
      <c r="U835" s="860"/>
      <c r="V835" s="860"/>
      <c r="W835" s="860"/>
      <c r="X835" s="860"/>
      <c r="Y835" s="860"/>
      <c r="Z835" s="860"/>
      <c r="AA835" s="860"/>
      <c r="AB835" s="860"/>
      <c r="AC835" s="860"/>
      <c r="AD835" s="860"/>
    </row>
    <row r="836" spans="1:30" ht="15.75" customHeight="1" x14ac:dyDescent="0.25">
      <c r="A836" s="860"/>
      <c r="B836" s="860"/>
      <c r="C836" s="860"/>
      <c r="D836" s="860"/>
      <c r="E836" s="860"/>
      <c r="F836" s="860"/>
      <c r="G836" s="868"/>
      <c r="H836" s="860"/>
      <c r="I836" s="860"/>
      <c r="J836" s="860"/>
      <c r="K836" s="860"/>
      <c r="L836" s="860"/>
      <c r="M836" s="860"/>
      <c r="N836" s="860"/>
      <c r="O836" s="860"/>
      <c r="P836" s="860"/>
      <c r="Q836" s="860"/>
      <c r="R836" s="860"/>
      <c r="S836" s="860"/>
      <c r="T836" s="860"/>
      <c r="U836" s="860"/>
      <c r="V836" s="860"/>
      <c r="W836" s="860"/>
      <c r="X836" s="860"/>
      <c r="Y836" s="860"/>
      <c r="Z836" s="860"/>
      <c r="AA836" s="860"/>
      <c r="AB836" s="860"/>
      <c r="AC836" s="860"/>
      <c r="AD836" s="860"/>
    </row>
    <row r="837" spans="1:30" ht="15.75" customHeight="1" x14ac:dyDescent="0.25">
      <c r="A837" s="860"/>
      <c r="B837" s="860"/>
      <c r="C837" s="860"/>
      <c r="D837" s="860"/>
      <c r="E837" s="860"/>
      <c r="F837" s="860"/>
      <c r="G837" s="868"/>
      <c r="H837" s="860"/>
      <c r="I837" s="860"/>
      <c r="J837" s="860"/>
      <c r="K837" s="860"/>
      <c r="L837" s="860"/>
      <c r="M837" s="860"/>
      <c r="N837" s="860"/>
      <c r="O837" s="860"/>
      <c r="P837" s="860"/>
      <c r="Q837" s="860"/>
      <c r="R837" s="860"/>
      <c r="S837" s="860"/>
      <c r="T837" s="860"/>
      <c r="U837" s="860"/>
      <c r="V837" s="860"/>
      <c r="W837" s="860"/>
      <c r="X837" s="860"/>
      <c r="Y837" s="860"/>
      <c r="Z837" s="860"/>
      <c r="AA837" s="860"/>
      <c r="AB837" s="860"/>
      <c r="AC837" s="860"/>
      <c r="AD837" s="860"/>
    </row>
    <row r="838" spans="1:30" ht="15.75" customHeight="1" x14ac:dyDescent="0.25">
      <c r="A838" s="860"/>
      <c r="B838" s="860"/>
      <c r="C838" s="860"/>
      <c r="D838" s="860"/>
      <c r="E838" s="860"/>
      <c r="F838" s="860"/>
      <c r="G838" s="868"/>
      <c r="H838" s="860"/>
      <c r="I838" s="860"/>
      <c r="J838" s="860"/>
      <c r="K838" s="860"/>
      <c r="L838" s="860"/>
      <c r="M838" s="860"/>
      <c r="N838" s="860"/>
      <c r="O838" s="860"/>
      <c r="P838" s="860"/>
      <c r="Q838" s="860"/>
      <c r="R838" s="860"/>
      <c r="S838" s="860"/>
      <c r="T838" s="860"/>
      <c r="U838" s="860"/>
      <c r="V838" s="860"/>
      <c r="W838" s="860"/>
      <c r="X838" s="860"/>
      <c r="Y838" s="860"/>
      <c r="Z838" s="860"/>
      <c r="AA838" s="860"/>
      <c r="AB838" s="860"/>
      <c r="AC838" s="860"/>
      <c r="AD838" s="860"/>
    </row>
    <row r="839" spans="1:30" ht="15.75" customHeight="1" x14ac:dyDescent="0.25">
      <c r="A839" s="860"/>
      <c r="B839" s="860"/>
      <c r="C839" s="860"/>
      <c r="D839" s="860"/>
      <c r="E839" s="860"/>
      <c r="F839" s="860"/>
      <c r="G839" s="868"/>
      <c r="H839" s="860"/>
      <c r="I839" s="860"/>
      <c r="J839" s="860"/>
      <c r="K839" s="860"/>
      <c r="L839" s="860"/>
      <c r="M839" s="860"/>
      <c r="N839" s="860"/>
      <c r="O839" s="860"/>
      <c r="P839" s="860"/>
      <c r="Q839" s="860"/>
      <c r="R839" s="860"/>
      <c r="S839" s="860"/>
      <c r="T839" s="860"/>
      <c r="U839" s="860"/>
      <c r="V839" s="860"/>
      <c r="W839" s="860"/>
      <c r="X839" s="860"/>
      <c r="Y839" s="860"/>
      <c r="Z839" s="860"/>
      <c r="AA839" s="860"/>
      <c r="AB839" s="860"/>
      <c r="AC839" s="860"/>
      <c r="AD839" s="860"/>
    </row>
    <row r="840" spans="1:30" ht="15.75" customHeight="1" x14ac:dyDescent="0.25">
      <c r="A840" s="860"/>
      <c r="B840" s="860"/>
      <c r="C840" s="860"/>
      <c r="D840" s="860"/>
      <c r="E840" s="860"/>
      <c r="F840" s="860"/>
      <c r="G840" s="868"/>
      <c r="H840" s="860"/>
      <c r="I840" s="860"/>
      <c r="J840" s="860"/>
      <c r="K840" s="860"/>
      <c r="L840" s="860"/>
      <c r="M840" s="860"/>
      <c r="N840" s="860"/>
      <c r="O840" s="860"/>
      <c r="P840" s="860"/>
      <c r="Q840" s="860"/>
      <c r="R840" s="860"/>
      <c r="S840" s="860"/>
      <c r="T840" s="860"/>
      <c r="U840" s="860"/>
      <c r="V840" s="860"/>
      <c r="W840" s="860"/>
      <c r="X840" s="860"/>
      <c r="Y840" s="860"/>
      <c r="Z840" s="860"/>
      <c r="AA840" s="860"/>
      <c r="AB840" s="860"/>
      <c r="AC840" s="860"/>
      <c r="AD840" s="860"/>
    </row>
    <row r="841" spans="1:30" ht="15.75" customHeight="1" x14ac:dyDescent="0.25">
      <c r="A841" s="860"/>
      <c r="B841" s="860"/>
      <c r="C841" s="860"/>
      <c r="D841" s="860"/>
      <c r="E841" s="860"/>
      <c r="F841" s="860"/>
      <c r="G841" s="868"/>
      <c r="H841" s="860"/>
      <c r="I841" s="860"/>
      <c r="J841" s="860"/>
      <c r="K841" s="860"/>
      <c r="L841" s="860"/>
      <c r="M841" s="860"/>
      <c r="N841" s="860"/>
      <c r="O841" s="860"/>
      <c r="P841" s="860"/>
      <c r="Q841" s="860"/>
      <c r="R841" s="860"/>
      <c r="S841" s="860"/>
      <c r="T841" s="860"/>
      <c r="U841" s="860"/>
      <c r="V841" s="860"/>
      <c r="W841" s="860"/>
      <c r="X841" s="860"/>
      <c r="Y841" s="860"/>
      <c r="Z841" s="860"/>
      <c r="AA841" s="860"/>
      <c r="AB841" s="860"/>
      <c r="AC841" s="860"/>
      <c r="AD841" s="860"/>
    </row>
    <row r="842" spans="1:30" ht="15.75" customHeight="1" x14ac:dyDescent="0.25">
      <c r="A842" s="860"/>
      <c r="B842" s="860"/>
      <c r="C842" s="860"/>
      <c r="D842" s="860"/>
      <c r="E842" s="860"/>
      <c r="F842" s="860"/>
      <c r="G842" s="868"/>
      <c r="H842" s="860"/>
      <c r="I842" s="860"/>
      <c r="J842" s="860"/>
      <c r="K842" s="860"/>
      <c r="L842" s="860"/>
      <c r="M842" s="860"/>
      <c r="N842" s="860"/>
      <c r="O842" s="860"/>
      <c r="P842" s="860"/>
      <c r="Q842" s="860"/>
      <c r="R842" s="860"/>
      <c r="S842" s="860"/>
      <c r="T842" s="860"/>
      <c r="U842" s="860"/>
      <c r="V842" s="860"/>
      <c r="W842" s="860"/>
      <c r="X842" s="860"/>
      <c r="Y842" s="860"/>
      <c r="Z842" s="860"/>
      <c r="AA842" s="860"/>
      <c r="AB842" s="860"/>
      <c r="AC842" s="860"/>
      <c r="AD842" s="860"/>
    </row>
    <row r="843" spans="1:30" ht="15.75" customHeight="1" x14ac:dyDescent="0.25">
      <c r="A843" s="860"/>
      <c r="B843" s="860"/>
      <c r="C843" s="860"/>
      <c r="D843" s="860"/>
      <c r="E843" s="860"/>
      <c r="F843" s="860"/>
      <c r="G843" s="868"/>
      <c r="H843" s="860"/>
      <c r="I843" s="860"/>
      <c r="J843" s="860"/>
      <c r="K843" s="860"/>
      <c r="L843" s="860"/>
      <c r="M843" s="860"/>
      <c r="N843" s="860"/>
      <c r="O843" s="860"/>
      <c r="P843" s="860"/>
      <c r="Q843" s="860"/>
      <c r="R843" s="860"/>
      <c r="S843" s="860"/>
      <c r="T843" s="860"/>
      <c r="U843" s="860"/>
      <c r="V843" s="860"/>
      <c r="W843" s="860"/>
      <c r="X843" s="860"/>
      <c r="Y843" s="860"/>
      <c r="Z843" s="860"/>
      <c r="AA843" s="860"/>
      <c r="AB843" s="860"/>
      <c r="AC843" s="860"/>
      <c r="AD843" s="860"/>
    </row>
    <row r="844" spans="1:30" ht="15.75" customHeight="1" x14ac:dyDescent="0.25">
      <c r="A844" s="860"/>
      <c r="B844" s="860"/>
      <c r="C844" s="860"/>
      <c r="D844" s="860"/>
      <c r="E844" s="860"/>
      <c r="F844" s="860"/>
      <c r="G844" s="868"/>
      <c r="H844" s="860"/>
      <c r="I844" s="860"/>
      <c r="J844" s="860"/>
      <c r="K844" s="860"/>
      <c r="L844" s="860"/>
      <c r="M844" s="860"/>
      <c r="N844" s="860"/>
      <c r="O844" s="860"/>
      <c r="P844" s="860"/>
      <c r="Q844" s="860"/>
      <c r="R844" s="860"/>
      <c r="S844" s="860"/>
      <c r="T844" s="860"/>
      <c r="U844" s="860"/>
      <c r="V844" s="860"/>
      <c r="W844" s="860"/>
      <c r="X844" s="860"/>
      <c r="Y844" s="860"/>
      <c r="Z844" s="860"/>
      <c r="AA844" s="860"/>
      <c r="AB844" s="860"/>
      <c r="AC844" s="860"/>
      <c r="AD844" s="860"/>
    </row>
    <row r="845" spans="1:30" ht="15.75" customHeight="1" x14ac:dyDescent="0.25">
      <c r="A845" s="860"/>
      <c r="B845" s="860"/>
      <c r="C845" s="860"/>
      <c r="D845" s="860"/>
      <c r="E845" s="860"/>
      <c r="F845" s="860"/>
      <c r="G845" s="868"/>
      <c r="H845" s="860"/>
      <c r="I845" s="860"/>
      <c r="J845" s="860"/>
      <c r="K845" s="860"/>
      <c r="L845" s="860"/>
      <c r="M845" s="860"/>
      <c r="N845" s="860"/>
      <c r="O845" s="860"/>
      <c r="P845" s="860"/>
      <c r="Q845" s="860"/>
      <c r="R845" s="860"/>
      <c r="S845" s="860"/>
      <c r="T845" s="860"/>
      <c r="U845" s="860"/>
      <c r="V845" s="860"/>
      <c r="W845" s="860"/>
      <c r="X845" s="860"/>
      <c r="Y845" s="860"/>
      <c r="Z845" s="860"/>
      <c r="AA845" s="860"/>
      <c r="AB845" s="860"/>
      <c r="AC845" s="860"/>
      <c r="AD845" s="860"/>
    </row>
    <row r="846" spans="1:30" ht="15.75" customHeight="1" x14ac:dyDescent="0.25">
      <c r="A846" s="860"/>
      <c r="B846" s="860"/>
      <c r="C846" s="860"/>
      <c r="D846" s="860"/>
      <c r="E846" s="860"/>
      <c r="F846" s="860"/>
      <c r="G846" s="868"/>
      <c r="H846" s="860"/>
      <c r="I846" s="860"/>
      <c r="J846" s="860"/>
      <c r="K846" s="860"/>
      <c r="L846" s="860"/>
      <c r="M846" s="860"/>
      <c r="N846" s="860"/>
      <c r="O846" s="860"/>
      <c r="P846" s="860"/>
      <c r="Q846" s="860"/>
      <c r="R846" s="860"/>
      <c r="S846" s="860"/>
      <c r="T846" s="860"/>
      <c r="U846" s="860"/>
      <c r="V846" s="860"/>
      <c r="W846" s="860"/>
      <c r="X846" s="860"/>
      <c r="Y846" s="860"/>
      <c r="Z846" s="860"/>
      <c r="AA846" s="860"/>
      <c r="AB846" s="860"/>
      <c r="AC846" s="860"/>
      <c r="AD846" s="860"/>
    </row>
    <row r="847" spans="1:30" ht="15.75" customHeight="1" x14ac:dyDescent="0.25">
      <c r="A847" s="860"/>
      <c r="B847" s="860"/>
      <c r="C847" s="860"/>
      <c r="D847" s="860"/>
      <c r="E847" s="860"/>
      <c r="F847" s="860"/>
      <c r="G847" s="868"/>
      <c r="H847" s="860"/>
      <c r="I847" s="860"/>
      <c r="J847" s="860"/>
      <c r="K847" s="860"/>
      <c r="L847" s="860"/>
      <c r="M847" s="860"/>
      <c r="N847" s="860"/>
      <c r="O847" s="860"/>
      <c r="P847" s="860"/>
      <c r="Q847" s="860"/>
      <c r="R847" s="860"/>
      <c r="S847" s="860"/>
      <c r="T847" s="860"/>
      <c r="U847" s="860"/>
      <c r="V847" s="860"/>
      <c r="W847" s="860"/>
      <c r="X847" s="860"/>
      <c r="Y847" s="860"/>
      <c r="Z847" s="860"/>
      <c r="AA847" s="860"/>
      <c r="AB847" s="860"/>
      <c r="AC847" s="860"/>
      <c r="AD847" s="860"/>
    </row>
    <row r="848" spans="1:30" ht="15.75" customHeight="1" x14ac:dyDescent="0.25">
      <c r="A848" s="860"/>
      <c r="B848" s="860"/>
      <c r="C848" s="860"/>
      <c r="D848" s="860"/>
      <c r="E848" s="860"/>
      <c r="F848" s="860"/>
      <c r="G848" s="868"/>
      <c r="H848" s="860"/>
      <c r="I848" s="860"/>
      <c r="J848" s="860"/>
      <c r="K848" s="860"/>
      <c r="L848" s="860"/>
      <c r="M848" s="860"/>
      <c r="N848" s="860"/>
      <c r="O848" s="860"/>
      <c r="P848" s="860"/>
      <c r="Q848" s="860"/>
      <c r="R848" s="860"/>
      <c r="S848" s="860"/>
      <c r="T848" s="860"/>
      <c r="U848" s="860"/>
      <c r="V848" s="860"/>
      <c r="W848" s="860"/>
      <c r="X848" s="860"/>
      <c r="Y848" s="860"/>
      <c r="Z848" s="860"/>
      <c r="AA848" s="860"/>
      <c r="AB848" s="860"/>
      <c r="AC848" s="860"/>
      <c r="AD848" s="860"/>
    </row>
    <row r="849" spans="1:30" ht="15.75" customHeight="1" x14ac:dyDescent="0.25">
      <c r="A849" s="860"/>
      <c r="B849" s="860"/>
      <c r="C849" s="860"/>
      <c r="D849" s="860"/>
      <c r="E849" s="860"/>
      <c r="F849" s="860"/>
      <c r="G849" s="868"/>
      <c r="H849" s="860"/>
      <c r="I849" s="860"/>
      <c r="J849" s="860"/>
      <c r="K849" s="860"/>
      <c r="L849" s="860"/>
      <c r="M849" s="860"/>
      <c r="N849" s="860"/>
      <c r="O849" s="860"/>
      <c r="P849" s="860"/>
      <c r="Q849" s="860"/>
      <c r="R849" s="860"/>
      <c r="S849" s="860"/>
      <c r="T849" s="860"/>
      <c r="U849" s="860"/>
      <c r="V849" s="860"/>
      <c r="W849" s="860"/>
      <c r="X849" s="860"/>
      <c r="Y849" s="860"/>
      <c r="Z849" s="860"/>
      <c r="AA849" s="860"/>
      <c r="AB849" s="860"/>
      <c r="AC849" s="860"/>
      <c r="AD849" s="860"/>
    </row>
    <row r="850" spans="1:30" ht="15.75" customHeight="1" x14ac:dyDescent="0.25">
      <c r="A850" s="860"/>
      <c r="B850" s="860"/>
      <c r="C850" s="860"/>
      <c r="D850" s="860"/>
      <c r="E850" s="860"/>
      <c r="F850" s="860"/>
      <c r="G850" s="868"/>
      <c r="H850" s="860"/>
      <c r="I850" s="860"/>
      <c r="J850" s="860"/>
      <c r="K850" s="860"/>
      <c r="L850" s="860"/>
      <c r="M850" s="860"/>
      <c r="N850" s="860"/>
      <c r="O850" s="860"/>
      <c r="P850" s="860"/>
      <c r="Q850" s="860"/>
      <c r="R850" s="860"/>
      <c r="S850" s="860"/>
      <c r="T850" s="860"/>
      <c r="U850" s="860"/>
      <c r="V850" s="860"/>
      <c r="W850" s="860"/>
      <c r="X850" s="860"/>
      <c r="Y850" s="860"/>
      <c r="Z850" s="860"/>
      <c r="AA850" s="860"/>
      <c r="AB850" s="860"/>
      <c r="AC850" s="860"/>
      <c r="AD850" s="860"/>
    </row>
    <row r="851" spans="1:30" ht="15.75" customHeight="1" x14ac:dyDescent="0.25">
      <c r="A851" s="860"/>
      <c r="B851" s="860"/>
      <c r="C851" s="860"/>
      <c r="D851" s="860"/>
      <c r="E851" s="860"/>
      <c r="F851" s="860"/>
      <c r="G851" s="868"/>
      <c r="H851" s="860"/>
      <c r="I851" s="860"/>
      <c r="J851" s="860"/>
      <c r="K851" s="860"/>
      <c r="L851" s="860"/>
      <c r="M851" s="860"/>
      <c r="N851" s="860"/>
      <c r="O851" s="860"/>
      <c r="P851" s="860"/>
      <c r="Q851" s="860"/>
      <c r="R851" s="860"/>
      <c r="S851" s="860"/>
      <c r="T851" s="860"/>
      <c r="U851" s="860"/>
      <c r="V851" s="860"/>
      <c r="W851" s="860"/>
      <c r="X851" s="860"/>
      <c r="Y851" s="860"/>
      <c r="Z851" s="860"/>
      <c r="AA851" s="860"/>
      <c r="AB851" s="860"/>
      <c r="AC851" s="860"/>
      <c r="AD851" s="860"/>
    </row>
    <row r="852" spans="1:30" ht="15.75" customHeight="1" x14ac:dyDescent="0.25">
      <c r="A852" s="860"/>
      <c r="B852" s="860"/>
      <c r="C852" s="860"/>
      <c r="D852" s="860"/>
      <c r="E852" s="860"/>
      <c r="F852" s="860"/>
      <c r="G852" s="868"/>
      <c r="H852" s="860"/>
      <c r="I852" s="860"/>
      <c r="J852" s="860"/>
      <c r="K852" s="860"/>
      <c r="L852" s="860"/>
      <c r="M852" s="860"/>
      <c r="N852" s="860"/>
      <c r="O852" s="860"/>
      <c r="P852" s="860"/>
      <c r="Q852" s="860"/>
      <c r="R852" s="860"/>
      <c r="S852" s="860"/>
      <c r="T852" s="860"/>
      <c r="U852" s="860"/>
      <c r="V852" s="860"/>
      <c r="W852" s="860"/>
      <c r="X852" s="860"/>
      <c r="Y852" s="860"/>
      <c r="Z852" s="860"/>
      <c r="AA852" s="860"/>
      <c r="AB852" s="860"/>
      <c r="AC852" s="860"/>
      <c r="AD852" s="860"/>
    </row>
    <row r="853" spans="1:30" ht="15.75" customHeight="1" x14ac:dyDescent="0.25">
      <c r="A853" s="860"/>
      <c r="B853" s="860"/>
      <c r="C853" s="860"/>
      <c r="D853" s="860"/>
      <c r="E853" s="860"/>
      <c r="F853" s="860"/>
      <c r="G853" s="868"/>
      <c r="H853" s="860"/>
      <c r="I853" s="860"/>
      <c r="J853" s="860"/>
      <c r="K853" s="860"/>
      <c r="L853" s="860"/>
      <c r="M853" s="860"/>
      <c r="N853" s="860"/>
      <c r="O853" s="860"/>
      <c r="P853" s="860"/>
      <c r="Q853" s="860"/>
      <c r="R853" s="860"/>
      <c r="S853" s="860"/>
      <c r="T853" s="860"/>
      <c r="U853" s="860"/>
      <c r="V853" s="860"/>
      <c r="W853" s="860"/>
      <c r="X853" s="860"/>
      <c r="Y853" s="860"/>
      <c r="Z853" s="860"/>
      <c r="AA853" s="860"/>
      <c r="AB853" s="860"/>
      <c r="AC853" s="860"/>
      <c r="AD853" s="860"/>
    </row>
    <row r="854" spans="1:30" ht="15.75" customHeight="1" x14ac:dyDescent="0.25">
      <c r="A854" s="860"/>
      <c r="B854" s="860"/>
      <c r="C854" s="860"/>
      <c r="D854" s="860"/>
      <c r="E854" s="860"/>
      <c r="F854" s="860"/>
      <c r="G854" s="868"/>
      <c r="H854" s="860"/>
      <c r="I854" s="860"/>
      <c r="J854" s="860"/>
      <c r="K854" s="860"/>
      <c r="L854" s="860"/>
      <c r="M854" s="860"/>
      <c r="N854" s="860"/>
      <c r="O854" s="860"/>
      <c r="P854" s="860"/>
      <c r="Q854" s="860"/>
      <c r="R854" s="860"/>
      <c r="S854" s="860"/>
      <c r="T854" s="860"/>
      <c r="U854" s="860"/>
      <c r="V854" s="860"/>
      <c r="W854" s="860"/>
      <c r="X854" s="860"/>
      <c r="Y854" s="860"/>
      <c r="Z854" s="860"/>
      <c r="AA854" s="860"/>
      <c r="AB854" s="860"/>
      <c r="AC854" s="860"/>
      <c r="AD854" s="860"/>
    </row>
    <row r="855" spans="1:30" ht="15.75" customHeight="1" x14ac:dyDescent="0.25">
      <c r="A855" s="860"/>
      <c r="B855" s="860"/>
      <c r="C855" s="860"/>
      <c r="D855" s="860"/>
      <c r="E855" s="860"/>
      <c r="F855" s="860"/>
      <c r="G855" s="868"/>
      <c r="H855" s="860"/>
      <c r="I855" s="860"/>
      <c r="J855" s="860"/>
      <c r="K855" s="860"/>
      <c r="L855" s="860"/>
      <c r="M855" s="860"/>
      <c r="N855" s="860"/>
      <c r="O855" s="860"/>
      <c r="P855" s="860"/>
      <c r="Q855" s="860"/>
      <c r="R855" s="860"/>
      <c r="S855" s="860"/>
      <c r="T855" s="860"/>
      <c r="U855" s="860"/>
      <c r="V855" s="860"/>
      <c r="W855" s="860"/>
      <c r="X855" s="860"/>
      <c r="Y855" s="860"/>
      <c r="Z855" s="860"/>
      <c r="AA855" s="860"/>
      <c r="AB855" s="860"/>
      <c r="AC855" s="860"/>
      <c r="AD855" s="860"/>
    </row>
    <row r="856" spans="1:30" ht="15.75" customHeight="1" x14ac:dyDescent="0.25">
      <c r="A856" s="860"/>
      <c r="B856" s="860"/>
      <c r="C856" s="860"/>
      <c r="D856" s="860"/>
      <c r="E856" s="860"/>
      <c r="F856" s="860"/>
      <c r="G856" s="868"/>
      <c r="H856" s="860"/>
      <c r="I856" s="860"/>
      <c r="J856" s="860"/>
      <c r="K856" s="860"/>
      <c r="L856" s="860"/>
      <c r="M856" s="860"/>
      <c r="N856" s="860"/>
      <c r="O856" s="860"/>
      <c r="P856" s="860"/>
      <c r="Q856" s="860"/>
      <c r="R856" s="860"/>
      <c r="S856" s="860"/>
      <c r="T856" s="860"/>
      <c r="U856" s="860"/>
      <c r="V856" s="860"/>
      <c r="W856" s="860"/>
      <c r="X856" s="860"/>
      <c r="Y856" s="860"/>
      <c r="Z856" s="860"/>
      <c r="AA856" s="860"/>
      <c r="AB856" s="860"/>
      <c r="AC856" s="860"/>
      <c r="AD856" s="860"/>
    </row>
    <row r="857" spans="1:30" ht="15.75" customHeight="1" x14ac:dyDescent="0.25">
      <c r="A857" s="860"/>
      <c r="B857" s="860"/>
      <c r="C857" s="860"/>
      <c r="D857" s="860"/>
      <c r="E857" s="860"/>
      <c r="F857" s="860"/>
      <c r="G857" s="868"/>
      <c r="H857" s="860"/>
      <c r="I857" s="860"/>
      <c r="J857" s="860"/>
      <c r="K857" s="860"/>
      <c r="L857" s="860"/>
      <c r="M857" s="860"/>
      <c r="N857" s="860"/>
      <c r="O857" s="860"/>
      <c r="P857" s="860"/>
      <c r="Q857" s="860"/>
      <c r="R857" s="860"/>
      <c r="S857" s="860"/>
      <c r="T857" s="860"/>
      <c r="U857" s="860"/>
      <c r="V857" s="860"/>
      <c r="W857" s="860"/>
      <c r="X857" s="860"/>
      <c r="Y857" s="860"/>
      <c r="Z857" s="860"/>
      <c r="AA857" s="860"/>
      <c r="AB857" s="860"/>
      <c r="AC857" s="860"/>
      <c r="AD857" s="860"/>
    </row>
    <row r="858" spans="1:30" ht="15.75" customHeight="1" x14ac:dyDescent="0.25">
      <c r="A858" s="860"/>
      <c r="B858" s="860"/>
      <c r="C858" s="860"/>
      <c r="D858" s="860"/>
      <c r="E858" s="860"/>
      <c r="F858" s="860"/>
      <c r="G858" s="868"/>
      <c r="H858" s="860"/>
      <c r="I858" s="860"/>
      <c r="J858" s="860"/>
      <c r="K858" s="860"/>
      <c r="L858" s="860"/>
      <c r="M858" s="860"/>
      <c r="N858" s="860"/>
      <c r="O858" s="860"/>
      <c r="P858" s="860"/>
      <c r="Q858" s="860"/>
      <c r="R858" s="860"/>
      <c r="S858" s="860"/>
      <c r="T858" s="860"/>
      <c r="U858" s="860"/>
      <c r="V858" s="860"/>
      <c r="W858" s="860"/>
      <c r="X858" s="860"/>
      <c r="Y858" s="860"/>
      <c r="Z858" s="860"/>
      <c r="AA858" s="860"/>
      <c r="AB858" s="860"/>
      <c r="AC858" s="860"/>
      <c r="AD858" s="860"/>
    </row>
    <row r="859" spans="1:30" ht="15.75" customHeight="1" x14ac:dyDescent="0.25">
      <c r="A859" s="860"/>
      <c r="B859" s="860"/>
      <c r="C859" s="860"/>
      <c r="D859" s="860"/>
      <c r="E859" s="860"/>
      <c r="F859" s="860"/>
      <c r="G859" s="868"/>
      <c r="H859" s="860"/>
      <c r="I859" s="860"/>
      <c r="J859" s="860"/>
      <c r="K859" s="860"/>
      <c r="L859" s="860"/>
      <c r="M859" s="860"/>
      <c r="N859" s="860"/>
      <c r="O859" s="860"/>
      <c r="P859" s="860"/>
      <c r="Q859" s="860"/>
      <c r="R859" s="860"/>
      <c r="S859" s="860"/>
      <c r="T859" s="860"/>
      <c r="U859" s="860"/>
      <c r="V859" s="860"/>
      <c r="W859" s="860"/>
      <c r="X859" s="860"/>
      <c r="Y859" s="860"/>
      <c r="Z859" s="860"/>
      <c r="AA859" s="860"/>
      <c r="AB859" s="860"/>
      <c r="AC859" s="860"/>
      <c r="AD859" s="860"/>
    </row>
    <row r="860" spans="1:30" ht="15.75" customHeight="1" x14ac:dyDescent="0.25">
      <c r="A860" s="860"/>
      <c r="B860" s="860"/>
      <c r="C860" s="860"/>
      <c r="D860" s="860"/>
      <c r="E860" s="860"/>
      <c r="F860" s="860"/>
      <c r="G860" s="868"/>
      <c r="H860" s="860"/>
      <c r="I860" s="860"/>
      <c r="J860" s="860"/>
      <c r="K860" s="860"/>
      <c r="L860" s="860"/>
      <c r="M860" s="860"/>
      <c r="N860" s="860"/>
      <c r="O860" s="860"/>
      <c r="P860" s="860"/>
      <c r="Q860" s="860"/>
      <c r="R860" s="860"/>
      <c r="S860" s="860"/>
      <c r="T860" s="860"/>
      <c r="U860" s="860"/>
      <c r="V860" s="860"/>
      <c r="W860" s="860"/>
      <c r="X860" s="860"/>
      <c r="Y860" s="860"/>
      <c r="Z860" s="860"/>
      <c r="AA860" s="860"/>
      <c r="AB860" s="860"/>
      <c r="AC860" s="860"/>
      <c r="AD860" s="860"/>
    </row>
    <row r="861" spans="1:30" ht="15.75" customHeight="1" x14ac:dyDescent="0.25">
      <c r="A861" s="860"/>
      <c r="B861" s="860"/>
      <c r="C861" s="860"/>
      <c r="D861" s="860"/>
      <c r="E861" s="860"/>
      <c r="F861" s="860"/>
      <c r="G861" s="868"/>
      <c r="H861" s="860"/>
      <c r="I861" s="860"/>
      <c r="J861" s="860"/>
      <c r="K861" s="860"/>
      <c r="L861" s="860"/>
      <c r="M861" s="860"/>
      <c r="N861" s="860"/>
      <c r="O861" s="860"/>
      <c r="P861" s="860"/>
      <c r="Q861" s="860"/>
      <c r="R861" s="860"/>
      <c r="S861" s="860"/>
      <c r="T861" s="860"/>
      <c r="U861" s="860"/>
      <c r="V861" s="860"/>
      <c r="W861" s="860"/>
      <c r="X861" s="860"/>
      <c r="Y861" s="860"/>
      <c r="Z861" s="860"/>
      <c r="AA861" s="860"/>
      <c r="AB861" s="860"/>
      <c r="AC861" s="860"/>
      <c r="AD861" s="860"/>
    </row>
    <row r="862" spans="1:30" ht="15.75" customHeight="1" x14ac:dyDescent="0.25">
      <c r="A862" s="860"/>
      <c r="B862" s="860"/>
      <c r="C862" s="860"/>
      <c r="D862" s="860"/>
      <c r="E862" s="860"/>
      <c r="F862" s="860"/>
      <c r="G862" s="868"/>
      <c r="H862" s="860"/>
      <c r="I862" s="860"/>
      <c r="J862" s="860"/>
      <c r="K862" s="860"/>
      <c r="L862" s="860"/>
      <c r="M862" s="860"/>
      <c r="N862" s="860"/>
      <c r="O862" s="860"/>
      <c r="P862" s="860"/>
      <c r="Q862" s="860"/>
      <c r="R862" s="860"/>
      <c r="S862" s="860"/>
      <c r="T862" s="860"/>
      <c r="U862" s="860"/>
      <c r="V862" s="860"/>
      <c r="W862" s="860"/>
      <c r="X862" s="860"/>
      <c r="Y862" s="860"/>
      <c r="Z862" s="860"/>
      <c r="AA862" s="860"/>
      <c r="AB862" s="860"/>
      <c r="AC862" s="860"/>
      <c r="AD862" s="860"/>
    </row>
    <row r="863" spans="1:30" ht="15.75" customHeight="1" x14ac:dyDescent="0.25">
      <c r="A863" s="860"/>
      <c r="B863" s="860"/>
      <c r="C863" s="860"/>
      <c r="D863" s="860"/>
      <c r="E863" s="860"/>
      <c r="F863" s="860"/>
      <c r="G863" s="868"/>
      <c r="H863" s="860"/>
      <c r="I863" s="860"/>
      <c r="J863" s="860"/>
      <c r="K863" s="860"/>
      <c r="L863" s="860"/>
      <c r="M863" s="860"/>
      <c r="N863" s="860"/>
      <c r="O863" s="860"/>
      <c r="P863" s="860"/>
      <c r="Q863" s="860"/>
      <c r="R863" s="860"/>
      <c r="S863" s="860"/>
      <c r="T863" s="860"/>
      <c r="U863" s="860"/>
      <c r="V863" s="860"/>
      <c r="W863" s="860"/>
      <c r="X863" s="860"/>
      <c r="Y863" s="860"/>
      <c r="Z863" s="860"/>
      <c r="AA863" s="860"/>
      <c r="AB863" s="860"/>
      <c r="AC863" s="860"/>
      <c r="AD863" s="860"/>
    </row>
    <row r="864" spans="1:30" ht="15.75" customHeight="1" x14ac:dyDescent="0.25">
      <c r="A864" s="860"/>
      <c r="B864" s="860"/>
      <c r="C864" s="860"/>
      <c r="D864" s="860"/>
      <c r="E864" s="860"/>
      <c r="F864" s="860"/>
      <c r="G864" s="868"/>
      <c r="H864" s="860"/>
      <c r="I864" s="860"/>
      <c r="J864" s="860"/>
      <c r="K864" s="860"/>
      <c r="L864" s="860"/>
      <c r="M864" s="860"/>
      <c r="N864" s="860"/>
      <c r="O864" s="860"/>
      <c r="P864" s="860"/>
      <c r="Q864" s="860"/>
      <c r="R864" s="860"/>
      <c r="S864" s="860"/>
      <c r="T864" s="860"/>
      <c r="U864" s="860"/>
      <c r="V864" s="860"/>
      <c r="W864" s="860"/>
      <c r="X864" s="860"/>
      <c r="Y864" s="860"/>
      <c r="Z864" s="860"/>
      <c r="AA864" s="860"/>
      <c r="AB864" s="860"/>
      <c r="AC864" s="860"/>
      <c r="AD864" s="860"/>
    </row>
    <row r="865" spans="1:30" ht="15.75" customHeight="1" x14ac:dyDescent="0.25">
      <c r="A865" s="860"/>
      <c r="B865" s="860"/>
      <c r="C865" s="860"/>
      <c r="D865" s="860"/>
      <c r="E865" s="860"/>
      <c r="F865" s="860"/>
      <c r="G865" s="868"/>
      <c r="H865" s="860"/>
      <c r="I865" s="860"/>
      <c r="J865" s="860"/>
      <c r="K865" s="860"/>
      <c r="L865" s="860"/>
      <c r="M865" s="860"/>
      <c r="N865" s="860"/>
      <c r="O865" s="860"/>
      <c r="P865" s="860"/>
      <c r="Q865" s="860"/>
      <c r="R865" s="860"/>
      <c r="S865" s="860"/>
      <c r="T865" s="860"/>
      <c r="U865" s="860"/>
      <c r="V865" s="860"/>
      <c r="W865" s="860"/>
      <c r="X865" s="860"/>
      <c r="Y865" s="860"/>
      <c r="Z865" s="860"/>
      <c r="AA865" s="860"/>
      <c r="AB865" s="860"/>
      <c r="AC865" s="860"/>
      <c r="AD865" s="860"/>
    </row>
    <row r="866" spans="1:30" ht="15.75" customHeight="1" x14ac:dyDescent="0.25">
      <c r="A866" s="860"/>
      <c r="B866" s="860"/>
      <c r="C866" s="860"/>
      <c r="D866" s="860"/>
      <c r="E866" s="860"/>
      <c r="F866" s="860"/>
      <c r="G866" s="868"/>
      <c r="H866" s="860"/>
      <c r="I866" s="860"/>
      <c r="J866" s="860"/>
      <c r="K866" s="860"/>
      <c r="L866" s="860"/>
      <c r="M866" s="860"/>
      <c r="N866" s="860"/>
      <c r="O866" s="860"/>
      <c r="P866" s="860"/>
      <c r="Q866" s="860"/>
      <c r="R866" s="860"/>
      <c r="S866" s="860"/>
      <c r="T866" s="860"/>
      <c r="U866" s="860"/>
      <c r="V866" s="860"/>
      <c r="W866" s="860"/>
      <c r="X866" s="860"/>
      <c r="Y866" s="860"/>
      <c r="Z866" s="860"/>
      <c r="AA866" s="860"/>
      <c r="AB866" s="860"/>
      <c r="AC866" s="860"/>
      <c r="AD866" s="860"/>
    </row>
    <row r="867" spans="1:30" ht="15.75" customHeight="1" x14ac:dyDescent="0.25">
      <c r="A867" s="860"/>
      <c r="B867" s="860"/>
      <c r="C867" s="860"/>
      <c r="D867" s="860"/>
      <c r="E867" s="860"/>
      <c r="F867" s="860"/>
      <c r="G867" s="868"/>
      <c r="H867" s="860"/>
      <c r="I867" s="860"/>
      <c r="J867" s="860"/>
      <c r="K867" s="860"/>
      <c r="L867" s="860"/>
      <c r="M867" s="860"/>
      <c r="N867" s="860"/>
      <c r="O867" s="860"/>
      <c r="P867" s="860"/>
      <c r="Q867" s="860"/>
      <c r="R867" s="860"/>
      <c r="S867" s="860"/>
      <c r="T867" s="860"/>
      <c r="U867" s="860"/>
      <c r="V867" s="860"/>
      <c r="W867" s="860"/>
      <c r="X867" s="860"/>
      <c r="Y867" s="860"/>
      <c r="Z867" s="860"/>
      <c r="AA867" s="860"/>
      <c r="AB867" s="860"/>
      <c r="AC867" s="860"/>
      <c r="AD867" s="860"/>
    </row>
    <row r="868" spans="1:30" ht="15.75" customHeight="1" x14ac:dyDescent="0.25">
      <c r="A868" s="860"/>
      <c r="B868" s="860"/>
      <c r="C868" s="860"/>
      <c r="D868" s="860"/>
      <c r="E868" s="860"/>
      <c r="F868" s="860"/>
      <c r="G868" s="868"/>
      <c r="H868" s="860"/>
      <c r="I868" s="860"/>
      <c r="J868" s="860"/>
      <c r="K868" s="860"/>
      <c r="L868" s="860"/>
      <c r="M868" s="860"/>
      <c r="N868" s="860"/>
      <c r="O868" s="860"/>
      <c r="P868" s="860"/>
      <c r="Q868" s="860"/>
      <c r="R868" s="860"/>
      <c r="S868" s="860"/>
      <c r="T868" s="860"/>
      <c r="U868" s="860"/>
      <c r="V868" s="860"/>
      <c r="W868" s="860"/>
      <c r="X868" s="860"/>
      <c r="Y868" s="860"/>
      <c r="Z868" s="860"/>
      <c r="AA868" s="860"/>
      <c r="AB868" s="860"/>
      <c r="AC868" s="860"/>
      <c r="AD868" s="860"/>
    </row>
    <row r="869" spans="1:30" ht="15.75" customHeight="1" x14ac:dyDescent="0.25">
      <c r="A869" s="860"/>
      <c r="B869" s="860"/>
      <c r="C869" s="860"/>
      <c r="D869" s="860"/>
      <c r="E869" s="860"/>
      <c r="F869" s="860"/>
      <c r="G869" s="868"/>
      <c r="H869" s="860"/>
      <c r="I869" s="860"/>
      <c r="J869" s="860"/>
      <c r="K869" s="860"/>
      <c r="L869" s="860"/>
      <c r="M869" s="860"/>
      <c r="N869" s="860"/>
      <c r="O869" s="860"/>
      <c r="P869" s="860"/>
      <c r="Q869" s="860"/>
      <c r="R869" s="860"/>
      <c r="S869" s="860"/>
      <c r="T869" s="860"/>
      <c r="U869" s="860"/>
      <c r="V869" s="860"/>
      <c r="W869" s="860"/>
      <c r="X869" s="860"/>
      <c r="Y869" s="860"/>
      <c r="Z869" s="860"/>
      <c r="AA869" s="860"/>
      <c r="AB869" s="860"/>
      <c r="AC869" s="860"/>
      <c r="AD869" s="860"/>
    </row>
    <row r="870" spans="1:30" ht="15.75" customHeight="1" x14ac:dyDescent="0.25">
      <c r="A870" s="860"/>
      <c r="B870" s="860"/>
      <c r="C870" s="860"/>
      <c r="D870" s="860"/>
      <c r="E870" s="860"/>
      <c r="F870" s="860"/>
      <c r="G870" s="868"/>
      <c r="H870" s="860"/>
      <c r="I870" s="860"/>
      <c r="J870" s="860"/>
      <c r="K870" s="860"/>
      <c r="L870" s="860"/>
      <c r="M870" s="860"/>
      <c r="N870" s="860"/>
      <c r="O870" s="860"/>
      <c r="P870" s="860"/>
      <c r="Q870" s="860"/>
      <c r="R870" s="860"/>
      <c r="S870" s="860"/>
      <c r="T870" s="860"/>
      <c r="U870" s="860"/>
      <c r="V870" s="860"/>
      <c r="W870" s="860"/>
      <c r="X870" s="860"/>
      <c r="Y870" s="860"/>
      <c r="Z870" s="860"/>
      <c r="AA870" s="860"/>
      <c r="AB870" s="860"/>
      <c r="AC870" s="860"/>
      <c r="AD870" s="860"/>
    </row>
    <row r="871" spans="1:30" ht="15.75" customHeight="1" x14ac:dyDescent="0.25">
      <c r="A871" s="860"/>
      <c r="B871" s="860"/>
      <c r="C871" s="860"/>
      <c r="D871" s="860"/>
      <c r="E871" s="860"/>
      <c r="F871" s="860"/>
      <c r="G871" s="868"/>
      <c r="H871" s="860"/>
      <c r="I871" s="860"/>
      <c r="J871" s="860"/>
      <c r="K871" s="860"/>
      <c r="L871" s="860"/>
      <c r="M871" s="860"/>
      <c r="N871" s="860"/>
      <c r="O871" s="860"/>
      <c r="P871" s="860"/>
      <c r="Q871" s="860"/>
      <c r="R871" s="860"/>
      <c r="S871" s="860"/>
      <c r="T871" s="860"/>
      <c r="U871" s="860"/>
      <c r="V871" s="860"/>
      <c r="W871" s="860"/>
      <c r="X871" s="860"/>
      <c r="Y871" s="860"/>
      <c r="Z871" s="860"/>
      <c r="AA871" s="860"/>
      <c r="AB871" s="860"/>
      <c r="AC871" s="860"/>
      <c r="AD871" s="860"/>
    </row>
    <row r="872" spans="1:30" ht="15.75" customHeight="1" x14ac:dyDescent="0.25">
      <c r="A872" s="860"/>
      <c r="B872" s="860"/>
      <c r="C872" s="860"/>
      <c r="D872" s="860"/>
      <c r="E872" s="860"/>
      <c r="F872" s="860"/>
      <c r="G872" s="868"/>
      <c r="H872" s="860"/>
      <c r="I872" s="860"/>
      <c r="J872" s="860"/>
      <c r="K872" s="860"/>
      <c r="L872" s="860"/>
      <c r="M872" s="860"/>
      <c r="N872" s="860"/>
      <c r="O872" s="860"/>
      <c r="P872" s="860"/>
      <c r="Q872" s="860"/>
      <c r="R872" s="860"/>
      <c r="S872" s="860"/>
      <c r="T872" s="860"/>
      <c r="U872" s="860"/>
      <c r="V872" s="860"/>
      <c r="W872" s="860"/>
      <c r="X872" s="860"/>
      <c r="Y872" s="860"/>
      <c r="Z872" s="860"/>
      <c r="AA872" s="860"/>
      <c r="AB872" s="860"/>
      <c r="AC872" s="860"/>
      <c r="AD872" s="860"/>
    </row>
    <row r="873" spans="1:30" ht="15.75" customHeight="1" x14ac:dyDescent="0.25">
      <c r="A873" s="860"/>
      <c r="B873" s="860"/>
      <c r="C873" s="860"/>
      <c r="D873" s="860"/>
      <c r="E873" s="860"/>
      <c r="F873" s="860"/>
      <c r="G873" s="868"/>
      <c r="H873" s="860"/>
      <c r="I873" s="860"/>
      <c r="J873" s="860"/>
      <c r="K873" s="860"/>
      <c r="L873" s="860"/>
      <c r="M873" s="860"/>
      <c r="N873" s="860"/>
      <c r="O873" s="860"/>
      <c r="P873" s="860"/>
      <c r="Q873" s="860"/>
      <c r="R873" s="860"/>
      <c r="S873" s="860"/>
      <c r="T873" s="860"/>
      <c r="U873" s="860"/>
      <c r="V873" s="860"/>
      <c r="W873" s="860"/>
      <c r="X873" s="860"/>
      <c r="Y873" s="860"/>
      <c r="Z873" s="860"/>
      <c r="AA873" s="860"/>
      <c r="AB873" s="860"/>
      <c r="AC873" s="860"/>
      <c r="AD873" s="860"/>
    </row>
    <row r="874" spans="1:30" ht="15.75" customHeight="1" x14ac:dyDescent="0.25">
      <c r="A874" s="860"/>
      <c r="B874" s="860"/>
      <c r="C874" s="860"/>
      <c r="D874" s="860"/>
      <c r="E874" s="860"/>
      <c r="F874" s="860"/>
      <c r="G874" s="868"/>
      <c r="H874" s="860"/>
      <c r="I874" s="860"/>
      <c r="J874" s="860"/>
      <c r="K874" s="860"/>
      <c r="L874" s="860"/>
      <c r="M874" s="860"/>
      <c r="N874" s="860"/>
      <c r="O874" s="860"/>
      <c r="P874" s="860"/>
      <c r="Q874" s="860"/>
      <c r="R874" s="860"/>
      <c r="S874" s="860"/>
      <c r="T874" s="860"/>
      <c r="U874" s="860"/>
      <c r="V874" s="860"/>
      <c r="W874" s="860"/>
      <c r="X874" s="860"/>
      <c r="Y874" s="860"/>
      <c r="Z874" s="860"/>
      <c r="AA874" s="860"/>
      <c r="AB874" s="860"/>
      <c r="AC874" s="860"/>
      <c r="AD874" s="860"/>
    </row>
    <row r="875" spans="1:30" ht="15.75" customHeight="1" x14ac:dyDescent="0.25">
      <c r="A875" s="860"/>
      <c r="B875" s="860"/>
      <c r="C875" s="860"/>
      <c r="D875" s="860"/>
      <c r="E875" s="860"/>
      <c r="F875" s="860"/>
      <c r="G875" s="868"/>
      <c r="H875" s="860"/>
      <c r="I875" s="860"/>
      <c r="J875" s="860"/>
      <c r="K875" s="860"/>
      <c r="L875" s="860"/>
      <c r="M875" s="860"/>
      <c r="N875" s="860"/>
      <c r="O875" s="860"/>
      <c r="P875" s="860"/>
      <c r="Q875" s="860"/>
      <c r="R875" s="860"/>
      <c r="S875" s="860"/>
      <c r="T875" s="860"/>
      <c r="U875" s="860"/>
      <c r="V875" s="860"/>
      <c r="W875" s="860"/>
      <c r="X875" s="860"/>
      <c r="Y875" s="860"/>
      <c r="Z875" s="860"/>
      <c r="AA875" s="860"/>
      <c r="AB875" s="860"/>
      <c r="AC875" s="860"/>
      <c r="AD875" s="860"/>
    </row>
    <row r="876" spans="1:30" ht="15.75" customHeight="1" x14ac:dyDescent="0.25">
      <c r="A876" s="860"/>
      <c r="B876" s="860"/>
      <c r="C876" s="860"/>
      <c r="D876" s="860"/>
      <c r="E876" s="860"/>
      <c r="F876" s="860"/>
      <c r="G876" s="868"/>
      <c r="H876" s="860"/>
      <c r="I876" s="860"/>
      <c r="J876" s="860"/>
      <c r="K876" s="860"/>
      <c r="L876" s="860"/>
      <c r="M876" s="860"/>
      <c r="N876" s="860"/>
      <c r="O876" s="860"/>
      <c r="P876" s="860"/>
      <c r="Q876" s="860"/>
      <c r="R876" s="860"/>
      <c r="S876" s="860"/>
      <c r="T876" s="860"/>
      <c r="U876" s="860"/>
      <c r="V876" s="860"/>
      <c r="W876" s="860"/>
      <c r="X876" s="860"/>
      <c r="Y876" s="860"/>
      <c r="Z876" s="860"/>
      <c r="AA876" s="860"/>
      <c r="AB876" s="860"/>
      <c r="AC876" s="860"/>
      <c r="AD876" s="860"/>
    </row>
    <row r="877" spans="1:30" ht="15.75" customHeight="1" x14ac:dyDescent="0.25">
      <c r="A877" s="860"/>
      <c r="B877" s="860"/>
      <c r="C877" s="860"/>
      <c r="D877" s="860"/>
      <c r="E877" s="860"/>
      <c r="F877" s="860"/>
      <c r="G877" s="868"/>
      <c r="H877" s="860"/>
      <c r="I877" s="860"/>
      <c r="J877" s="860"/>
      <c r="K877" s="860"/>
      <c r="L877" s="860"/>
      <c r="M877" s="860"/>
      <c r="N877" s="860"/>
      <c r="O877" s="860"/>
      <c r="P877" s="860"/>
      <c r="Q877" s="860"/>
      <c r="R877" s="860"/>
      <c r="S877" s="860"/>
      <c r="T877" s="860"/>
      <c r="U877" s="860"/>
      <c r="V877" s="860"/>
      <c r="W877" s="860"/>
      <c r="X877" s="860"/>
      <c r="Y877" s="860"/>
      <c r="Z877" s="860"/>
      <c r="AA877" s="860"/>
      <c r="AB877" s="860"/>
      <c r="AC877" s="860"/>
      <c r="AD877" s="860"/>
    </row>
    <row r="878" spans="1:30" ht="15.75" customHeight="1" x14ac:dyDescent="0.25">
      <c r="A878" s="860"/>
      <c r="B878" s="860"/>
      <c r="C878" s="860"/>
      <c r="D878" s="860"/>
      <c r="E878" s="860"/>
      <c r="F878" s="860"/>
      <c r="G878" s="868"/>
      <c r="H878" s="860"/>
      <c r="I878" s="860"/>
      <c r="J878" s="860"/>
      <c r="K878" s="860"/>
      <c r="L878" s="860"/>
      <c r="M878" s="860"/>
      <c r="N878" s="860"/>
      <c r="O878" s="860"/>
      <c r="P878" s="860"/>
      <c r="Q878" s="860"/>
      <c r="R878" s="860"/>
      <c r="S878" s="860"/>
      <c r="T878" s="860"/>
      <c r="U878" s="860"/>
      <c r="V878" s="860"/>
      <c r="W878" s="860"/>
      <c r="X878" s="860"/>
      <c r="Y878" s="860"/>
      <c r="Z878" s="860"/>
      <c r="AA878" s="860"/>
      <c r="AB878" s="860"/>
      <c r="AC878" s="860"/>
      <c r="AD878" s="860"/>
    </row>
    <row r="879" spans="1:30" ht="15.75" customHeight="1" x14ac:dyDescent="0.25">
      <c r="A879" s="860"/>
      <c r="B879" s="860"/>
      <c r="C879" s="860"/>
      <c r="D879" s="860"/>
      <c r="E879" s="860"/>
      <c r="F879" s="860"/>
      <c r="G879" s="868"/>
      <c r="H879" s="860"/>
      <c r="I879" s="860"/>
      <c r="J879" s="860"/>
      <c r="K879" s="860"/>
      <c r="L879" s="860"/>
      <c r="M879" s="860"/>
      <c r="N879" s="860"/>
      <c r="O879" s="860"/>
      <c r="P879" s="860"/>
      <c r="Q879" s="860"/>
      <c r="R879" s="860"/>
      <c r="S879" s="860"/>
      <c r="T879" s="860"/>
      <c r="U879" s="860"/>
      <c r="V879" s="860"/>
      <c r="W879" s="860"/>
      <c r="X879" s="860"/>
      <c r="Y879" s="860"/>
      <c r="Z879" s="860"/>
      <c r="AA879" s="860"/>
      <c r="AB879" s="860"/>
      <c r="AC879" s="860"/>
      <c r="AD879" s="860"/>
    </row>
    <row r="880" spans="1:30" ht="15.75" customHeight="1" x14ac:dyDescent="0.25">
      <c r="A880" s="860"/>
      <c r="B880" s="860"/>
      <c r="C880" s="860"/>
      <c r="D880" s="860"/>
      <c r="E880" s="860"/>
      <c r="F880" s="860"/>
      <c r="G880" s="868"/>
      <c r="H880" s="860"/>
      <c r="I880" s="860"/>
      <c r="J880" s="860"/>
      <c r="K880" s="860"/>
      <c r="L880" s="860"/>
      <c r="M880" s="860"/>
      <c r="N880" s="860"/>
      <c r="O880" s="860"/>
      <c r="P880" s="860"/>
      <c r="Q880" s="860"/>
      <c r="R880" s="860"/>
      <c r="S880" s="860"/>
      <c r="T880" s="860"/>
      <c r="U880" s="860"/>
      <c r="V880" s="860"/>
      <c r="W880" s="860"/>
      <c r="X880" s="860"/>
      <c r="Y880" s="860"/>
      <c r="Z880" s="860"/>
      <c r="AA880" s="860"/>
      <c r="AB880" s="860"/>
      <c r="AC880" s="860"/>
      <c r="AD880" s="860"/>
    </row>
    <row r="881" spans="1:30" ht="15.75" customHeight="1" x14ac:dyDescent="0.25">
      <c r="A881" s="860"/>
      <c r="B881" s="860"/>
      <c r="C881" s="860"/>
      <c r="D881" s="860"/>
      <c r="E881" s="860"/>
      <c r="F881" s="860"/>
      <c r="G881" s="868"/>
      <c r="H881" s="860"/>
      <c r="I881" s="860"/>
      <c r="J881" s="860"/>
      <c r="K881" s="860"/>
      <c r="L881" s="860"/>
      <c r="M881" s="860"/>
      <c r="N881" s="860"/>
      <c r="O881" s="860"/>
      <c r="P881" s="860"/>
      <c r="Q881" s="860"/>
      <c r="R881" s="860"/>
      <c r="S881" s="860"/>
      <c r="T881" s="860"/>
      <c r="U881" s="860"/>
      <c r="V881" s="860"/>
      <c r="W881" s="860"/>
      <c r="X881" s="860"/>
      <c r="Y881" s="860"/>
      <c r="Z881" s="860"/>
      <c r="AA881" s="860"/>
      <c r="AB881" s="860"/>
      <c r="AC881" s="860"/>
      <c r="AD881" s="860"/>
    </row>
    <row r="882" spans="1:30" ht="15.75" customHeight="1" x14ac:dyDescent="0.25">
      <c r="A882" s="860"/>
      <c r="B882" s="860"/>
      <c r="C882" s="860"/>
      <c r="D882" s="860"/>
      <c r="E882" s="860"/>
      <c r="F882" s="860"/>
      <c r="G882" s="868"/>
      <c r="H882" s="860"/>
      <c r="I882" s="860"/>
      <c r="J882" s="860"/>
      <c r="K882" s="860"/>
      <c r="L882" s="860"/>
      <c r="M882" s="860"/>
      <c r="N882" s="860"/>
      <c r="O882" s="860"/>
      <c r="P882" s="860"/>
      <c r="Q882" s="860"/>
      <c r="R882" s="860"/>
      <c r="S882" s="860"/>
      <c r="T882" s="860"/>
      <c r="U882" s="860"/>
      <c r="V882" s="860"/>
      <c r="W882" s="860"/>
      <c r="X882" s="860"/>
      <c r="Y882" s="860"/>
      <c r="Z882" s="860"/>
      <c r="AA882" s="860"/>
      <c r="AB882" s="860"/>
      <c r="AC882" s="860"/>
      <c r="AD882" s="860"/>
    </row>
    <row r="883" spans="1:30" ht="15.75" customHeight="1" x14ac:dyDescent="0.25">
      <c r="A883" s="860"/>
      <c r="B883" s="860"/>
      <c r="C883" s="860"/>
      <c r="D883" s="860"/>
      <c r="E883" s="860"/>
      <c r="F883" s="860"/>
      <c r="G883" s="868"/>
      <c r="H883" s="860"/>
      <c r="I883" s="860"/>
      <c r="J883" s="860"/>
      <c r="K883" s="860"/>
      <c r="L883" s="860"/>
      <c r="M883" s="860"/>
      <c r="N883" s="860"/>
      <c r="O883" s="860"/>
      <c r="P883" s="860"/>
      <c r="Q883" s="860"/>
      <c r="R883" s="860"/>
      <c r="S883" s="860"/>
      <c r="T883" s="860"/>
      <c r="U883" s="860"/>
      <c r="V883" s="860"/>
      <c r="W883" s="860"/>
      <c r="X883" s="860"/>
      <c r="Y883" s="860"/>
      <c r="Z883" s="860"/>
      <c r="AA883" s="860"/>
      <c r="AB883" s="860"/>
      <c r="AC883" s="860"/>
      <c r="AD883" s="860"/>
    </row>
    <row r="884" spans="1:30" ht="15.75" customHeight="1" x14ac:dyDescent="0.25">
      <c r="A884" s="860"/>
      <c r="B884" s="860"/>
      <c r="C884" s="860"/>
      <c r="D884" s="860"/>
      <c r="E884" s="860"/>
      <c r="F884" s="860"/>
      <c r="G884" s="868"/>
      <c r="H884" s="860"/>
      <c r="I884" s="860"/>
      <c r="J884" s="860"/>
      <c r="K884" s="860"/>
      <c r="L884" s="860"/>
      <c r="M884" s="860"/>
      <c r="N884" s="860"/>
      <c r="O884" s="860"/>
      <c r="P884" s="860"/>
      <c r="Q884" s="860"/>
      <c r="R884" s="860"/>
      <c r="S884" s="860"/>
      <c r="T884" s="860"/>
      <c r="U884" s="860"/>
      <c r="V884" s="860"/>
      <c r="W884" s="860"/>
      <c r="X884" s="860"/>
      <c r="Y884" s="860"/>
      <c r="Z884" s="860"/>
      <c r="AA884" s="860"/>
      <c r="AB884" s="860"/>
      <c r="AC884" s="860"/>
      <c r="AD884" s="860"/>
    </row>
    <row r="885" spans="1:30" ht="15.75" customHeight="1" x14ac:dyDescent="0.25">
      <c r="A885" s="860"/>
      <c r="B885" s="860"/>
      <c r="C885" s="860"/>
      <c r="D885" s="860"/>
      <c r="E885" s="860"/>
      <c r="F885" s="860"/>
      <c r="G885" s="868"/>
      <c r="H885" s="860"/>
      <c r="I885" s="860"/>
      <c r="J885" s="860"/>
      <c r="K885" s="860"/>
      <c r="L885" s="860"/>
      <c r="M885" s="860"/>
      <c r="N885" s="860"/>
      <c r="O885" s="860"/>
      <c r="P885" s="860"/>
      <c r="Q885" s="860"/>
      <c r="R885" s="860"/>
      <c r="S885" s="860"/>
      <c r="T885" s="860"/>
      <c r="U885" s="860"/>
      <c r="V885" s="860"/>
      <c r="W885" s="860"/>
      <c r="X885" s="860"/>
      <c r="Y885" s="860"/>
      <c r="Z885" s="860"/>
      <c r="AA885" s="860"/>
      <c r="AB885" s="860"/>
      <c r="AC885" s="860"/>
      <c r="AD885" s="860"/>
    </row>
    <row r="886" spans="1:30" ht="15.75" customHeight="1" x14ac:dyDescent="0.25">
      <c r="A886" s="860"/>
      <c r="B886" s="860"/>
      <c r="C886" s="860"/>
      <c r="D886" s="860"/>
      <c r="E886" s="860"/>
      <c r="F886" s="860"/>
      <c r="G886" s="868"/>
      <c r="H886" s="860"/>
      <c r="I886" s="860"/>
      <c r="J886" s="860"/>
      <c r="K886" s="860"/>
      <c r="L886" s="860"/>
      <c r="M886" s="860"/>
      <c r="N886" s="860"/>
      <c r="O886" s="860"/>
      <c r="P886" s="860"/>
      <c r="Q886" s="860"/>
      <c r="R886" s="860"/>
      <c r="S886" s="860"/>
      <c r="T886" s="860"/>
      <c r="U886" s="860"/>
      <c r="V886" s="860"/>
      <c r="W886" s="860"/>
      <c r="X886" s="860"/>
      <c r="Y886" s="860"/>
      <c r="Z886" s="860"/>
      <c r="AA886" s="860"/>
      <c r="AB886" s="860"/>
      <c r="AC886" s="860"/>
      <c r="AD886" s="860"/>
    </row>
    <row r="887" spans="1:30" ht="15.75" customHeight="1" x14ac:dyDescent="0.25">
      <c r="A887" s="860"/>
      <c r="B887" s="860"/>
      <c r="C887" s="860"/>
      <c r="D887" s="860"/>
      <c r="E887" s="860"/>
      <c r="F887" s="860"/>
      <c r="G887" s="868"/>
      <c r="H887" s="860"/>
      <c r="I887" s="860"/>
      <c r="J887" s="860"/>
      <c r="K887" s="860"/>
      <c r="L887" s="860"/>
      <c r="M887" s="860"/>
      <c r="N887" s="860"/>
      <c r="O887" s="860"/>
      <c r="P887" s="860"/>
      <c r="Q887" s="860"/>
      <c r="R887" s="860"/>
      <c r="S887" s="860"/>
      <c r="T887" s="860"/>
      <c r="U887" s="860"/>
      <c r="V887" s="860"/>
      <c r="W887" s="860"/>
      <c r="X887" s="860"/>
      <c r="Y887" s="860"/>
      <c r="Z887" s="860"/>
      <c r="AA887" s="860"/>
      <c r="AB887" s="860"/>
      <c r="AC887" s="860"/>
      <c r="AD887" s="860"/>
    </row>
    <row r="888" spans="1:30" ht="15.75" customHeight="1" x14ac:dyDescent="0.25">
      <c r="A888" s="860"/>
      <c r="B888" s="860"/>
      <c r="C888" s="860"/>
      <c r="D888" s="860"/>
      <c r="E888" s="860"/>
      <c r="F888" s="860"/>
      <c r="G888" s="868"/>
      <c r="H888" s="860"/>
      <c r="I888" s="860"/>
      <c r="J888" s="860"/>
      <c r="K888" s="860"/>
      <c r="L888" s="860"/>
      <c r="M888" s="860"/>
      <c r="N888" s="860"/>
      <c r="O888" s="860"/>
      <c r="P888" s="860"/>
      <c r="Q888" s="860"/>
      <c r="R888" s="860"/>
      <c r="S888" s="860"/>
      <c r="T888" s="860"/>
      <c r="U888" s="860"/>
      <c r="V888" s="860"/>
      <c r="W888" s="860"/>
      <c r="X888" s="860"/>
      <c r="Y888" s="860"/>
      <c r="Z888" s="860"/>
      <c r="AA888" s="860"/>
      <c r="AB888" s="860"/>
      <c r="AC888" s="860"/>
      <c r="AD888" s="860"/>
    </row>
    <row r="889" spans="1:30" ht="15.75" customHeight="1" x14ac:dyDescent="0.25">
      <c r="A889" s="860"/>
      <c r="B889" s="860"/>
      <c r="C889" s="860"/>
      <c r="D889" s="860"/>
      <c r="E889" s="860"/>
      <c r="F889" s="860"/>
      <c r="G889" s="868"/>
      <c r="H889" s="860"/>
      <c r="I889" s="860"/>
      <c r="J889" s="860"/>
      <c r="K889" s="860"/>
      <c r="L889" s="860"/>
      <c r="M889" s="860"/>
      <c r="N889" s="860"/>
      <c r="O889" s="860"/>
      <c r="P889" s="860"/>
      <c r="Q889" s="860"/>
      <c r="R889" s="860"/>
      <c r="S889" s="860"/>
      <c r="T889" s="860"/>
      <c r="U889" s="860"/>
      <c r="V889" s="860"/>
      <c r="W889" s="860"/>
      <c r="X889" s="860"/>
      <c r="Y889" s="860"/>
      <c r="Z889" s="860"/>
      <c r="AA889" s="860"/>
      <c r="AB889" s="860"/>
      <c r="AC889" s="860"/>
      <c r="AD889" s="860"/>
    </row>
    <row r="890" spans="1:30" ht="15.75" customHeight="1" x14ac:dyDescent="0.25">
      <c r="A890" s="860"/>
      <c r="B890" s="860"/>
      <c r="C890" s="860"/>
      <c r="D890" s="860"/>
      <c r="E890" s="860"/>
      <c r="F890" s="860"/>
      <c r="G890" s="868"/>
      <c r="H890" s="860"/>
      <c r="I890" s="860"/>
      <c r="J890" s="860"/>
      <c r="K890" s="860"/>
      <c r="L890" s="860"/>
      <c r="M890" s="860"/>
      <c r="N890" s="860"/>
      <c r="O890" s="860"/>
      <c r="P890" s="860"/>
      <c r="Q890" s="860"/>
      <c r="R890" s="860"/>
      <c r="S890" s="860"/>
      <c r="T890" s="860"/>
      <c r="U890" s="860"/>
      <c r="V890" s="860"/>
      <c r="W890" s="860"/>
      <c r="X890" s="860"/>
      <c r="Y890" s="860"/>
      <c r="Z890" s="860"/>
      <c r="AA890" s="860"/>
      <c r="AB890" s="860"/>
      <c r="AC890" s="860"/>
      <c r="AD890" s="860"/>
    </row>
    <row r="891" spans="1:30" ht="15.75" customHeight="1" x14ac:dyDescent="0.25">
      <c r="A891" s="860"/>
      <c r="B891" s="860"/>
      <c r="C891" s="860"/>
      <c r="D891" s="860"/>
      <c r="E891" s="860"/>
      <c r="F891" s="860"/>
      <c r="G891" s="868"/>
      <c r="H891" s="860"/>
      <c r="I891" s="860"/>
      <c r="J891" s="860"/>
      <c r="K891" s="860"/>
      <c r="L891" s="860"/>
      <c r="M891" s="860"/>
      <c r="N891" s="860"/>
      <c r="O891" s="860"/>
      <c r="P891" s="860"/>
      <c r="Q891" s="860"/>
      <c r="R891" s="860"/>
      <c r="S891" s="860"/>
      <c r="T891" s="860"/>
      <c r="U891" s="860"/>
      <c r="V891" s="860"/>
      <c r="W891" s="860"/>
      <c r="X891" s="860"/>
      <c r="Y891" s="860"/>
      <c r="Z891" s="860"/>
      <c r="AA891" s="860"/>
      <c r="AB891" s="860"/>
      <c r="AC891" s="860"/>
      <c r="AD891" s="860"/>
    </row>
    <row r="892" spans="1:30" ht="15.75" customHeight="1" x14ac:dyDescent="0.25">
      <c r="A892" s="860"/>
      <c r="B892" s="860"/>
      <c r="C892" s="860"/>
      <c r="D892" s="860"/>
      <c r="E892" s="860"/>
      <c r="F892" s="860"/>
      <c r="G892" s="868"/>
      <c r="H892" s="860"/>
      <c r="I892" s="860"/>
      <c r="J892" s="860"/>
      <c r="K892" s="860"/>
      <c r="L892" s="860"/>
      <c r="M892" s="860"/>
      <c r="N892" s="860"/>
      <c r="O892" s="860"/>
      <c r="P892" s="860"/>
      <c r="Q892" s="860"/>
      <c r="R892" s="860"/>
      <c r="S892" s="860"/>
      <c r="T892" s="860"/>
      <c r="U892" s="860"/>
      <c r="V892" s="860"/>
      <c r="W892" s="860"/>
      <c r="X892" s="860"/>
      <c r="Y892" s="860"/>
      <c r="Z892" s="860"/>
      <c r="AA892" s="860"/>
      <c r="AB892" s="860"/>
      <c r="AC892" s="860"/>
      <c r="AD892" s="860"/>
    </row>
    <row r="893" spans="1:30" ht="15.75" customHeight="1" x14ac:dyDescent="0.25">
      <c r="A893" s="860"/>
      <c r="B893" s="860"/>
      <c r="C893" s="860"/>
      <c r="D893" s="860"/>
      <c r="E893" s="860"/>
      <c r="F893" s="860"/>
      <c r="G893" s="868"/>
      <c r="H893" s="860"/>
      <c r="I893" s="860"/>
      <c r="J893" s="860"/>
      <c r="K893" s="860"/>
      <c r="L893" s="860"/>
      <c r="M893" s="860"/>
      <c r="N893" s="860"/>
      <c r="O893" s="860"/>
      <c r="P893" s="860"/>
      <c r="Q893" s="860"/>
      <c r="R893" s="860"/>
      <c r="S893" s="860"/>
      <c r="T893" s="860"/>
      <c r="U893" s="860"/>
      <c r="V893" s="860"/>
      <c r="W893" s="860"/>
      <c r="X893" s="860"/>
      <c r="Y893" s="860"/>
      <c r="Z893" s="860"/>
      <c r="AA893" s="860"/>
      <c r="AB893" s="860"/>
      <c r="AC893" s="860"/>
      <c r="AD893" s="860"/>
    </row>
    <row r="894" spans="1:30" ht="15.75" customHeight="1" x14ac:dyDescent="0.25">
      <c r="A894" s="860"/>
      <c r="B894" s="860"/>
      <c r="C894" s="860"/>
      <c r="D894" s="860"/>
      <c r="E894" s="860"/>
      <c r="F894" s="860"/>
      <c r="G894" s="868"/>
      <c r="H894" s="860"/>
      <c r="I894" s="860"/>
      <c r="J894" s="860"/>
      <c r="K894" s="860"/>
      <c r="L894" s="860"/>
      <c r="M894" s="860"/>
      <c r="N894" s="860"/>
      <c r="O894" s="860"/>
      <c r="P894" s="860"/>
      <c r="Q894" s="860"/>
      <c r="R894" s="860"/>
      <c r="S894" s="860"/>
      <c r="T894" s="860"/>
      <c r="U894" s="860"/>
      <c r="V894" s="860"/>
      <c r="W894" s="860"/>
      <c r="X894" s="860"/>
      <c r="Y894" s="860"/>
      <c r="Z894" s="860"/>
      <c r="AA894" s="860"/>
      <c r="AB894" s="860"/>
      <c r="AC894" s="860"/>
      <c r="AD894" s="860"/>
    </row>
    <row r="895" spans="1:30" ht="15.75" customHeight="1" x14ac:dyDescent="0.25">
      <c r="A895" s="860"/>
      <c r="B895" s="860"/>
      <c r="C895" s="860"/>
      <c r="D895" s="860"/>
      <c r="E895" s="860"/>
      <c r="F895" s="860"/>
      <c r="G895" s="868"/>
      <c r="H895" s="860"/>
      <c r="I895" s="860"/>
      <c r="J895" s="860"/>
      <c r="K895" s="860"/>
      <c r="L895" s="860"/>
      <c r="M895" s="860"/>
      <c r="N895" s="860"/>
      <c r="O895" s="860"/>
      <c r="P895" s="860"/>
      <c r="Q895" s="860"/>
      <c r="R895" s="860"/>
      <c r="S895" s="860"/>
      <c r="T895" s="860"/>
      <c r="U895" s="860"/>
      <c r="V895" s="860"/>
      <c r="W895" s="860"/>
      <c r="X895" s="860"/>
      <c r="Y895" s="860"/>
      <c r="Z895" s="860"/>
      <c r="AA895" s="860"/>
      <c r="AB895" s="860"/>
      <c r="AC895" s="860"/>
      <c r="AD895" s="860"/>
    </row>
    <row r="896" spans="1:30" ht="15.75" customHeight="1" x14ac:dyDescent="0.25">
      <c r="A896" s="860"/>
      <c r="B896" s="860"/>
      <c r="C896" s="860"/>
      <c r="D896" s="860"/>
      <c r="E896" s="860"/>
      <c r="F896" s="860"/>
      <c r="G896" s="868"/>
      <c r="H896" s="860"/>
      <c r="I896" s="860"/>
      <c r="J896" s="860"/>
      <c r="K896" s="860"/>
      <c r="L896" s="860"/>
      <c r="M896" s="860"/>
      <c r="N896" s="860"/>
      <c r="O896" s="860"/>
      <c r="P896" s="860"/>
      <c r="Q896" s="860"/>
      <c r="R896" s="860"/>
      <c r="S896" s="860"/>
      <c r="T896" s="860"/>
      <c r="U896" s="860"/>
      <c r="V896" s="860"/>
      <c r="W896" s="860"/>
      <c r="X896" s="860"/>
      <c r="Y896" s="860"/>
      <c r="Z896" s="860"/>
      <c r="AA896" s="860"/>
      <c r="AB896" s="860"/>
      <c r="AC896" s="860"/>
      <c r="AD896" s="860"/>
    </row>
    <row r="897" spans="1:30" ht="15.75" customHeight="1" x14ac:dyDescent="0.25">
      <c r="A897" s="860"/>
      <c r="B897" s="860"/>
      <c r="C897" s="860"/>
      <c r="D897" s="860"/>
      <c r="E897" s="860"/>
      <c r="F897" s="860"/>
      <c r="G897" s="868"/>
      <c r="H897" s="860"/>
      <c r="I897" s="860"/>
      <c r="J897" s="860"/>
      <c r="K897" s="860"/>
      <c r="L897" s="860"/>
      <c r="M897" s="860"/>
      <c r="N897" s="860"/>
      <c r="O897" s="860"/>
      <c r="P897" s="860"/>
      <c r="Q897" s="860"/>
      <c r="R897" s="860"/>
      <c r="S897" s="860"/>
      <c r="T897" s="860"/>
      <c r="U897" s="860"/>
      <c r="V897" s="860"/>
      <c r="W897" s="860"/>
      <c r="X897" s="860"/>
      <c r="Y897" s="860"/>
      <c r="Z897" s="860"/>
      <c r="AA897" s="860"/>
      <c r="AB897" s="860"/>
      <c r="AC897" s="860"/>
      <c r="AD897" s="860"/>
    </row>
    <row r="898" spans="1:30" ht="15.75" customHeight="1" x14ac:dyDescent="0.25">
      <c r="A898" s="860"/>
      <c r="B898" s="860"/>
      <c r="C898" s="860"/>
      <c r="D898" s="860"/>
      <c r="E898" s="860"/>
      <c r="F898" s="860"/>
      <c r="G898" s="868"/>
      <c r="H898" s="860"/>
      <c r="I898" s="860"/>
      <c r="J898" s="860"/>
      <c r="K898" s="860"/>
      <c r="L898" s="860"/>
      <c r="M898" s="860"/>
      <c r="N898" s="860"/>
      <c r="O898" s="860"/>
      <c r="P898" s="860"/>
      <c r="Q898" s="860"/>
      <c r="R898" s="860"/>
      <c r="S898" s="860"/>
      <c r="T898" s="860"/>
      <c r="U898" s="860"/>
      <c r="V898" s="860"/>
      <c r="W898" s="860"/>
      <c r="X898" s="860"/>
      <c r="Y898" s="860"/>
      <c r="Z898" s="860"/>
      <c r="AA898" s="860"/>
      <c r="AB898" s="860"/>
      <c r="AC898" s="860"/>
      <c r="AD898" s="860"/>
    </row>
    <row r="899" spans="1:30" ht="15.75" customHeight="1" x14ac:dyDescent="0.25">
      <c r="A899" s="860"/>
      <c r="B899" s="860"/>
      <c r="C899" s="860"/>
      <c r="D899" s="860"/>
      <c r="E899" s="860"/>
      <c r="F899" s="860"/>
      <c r="G899" s="868"/>
      <c r="H899" s="860"/>
      <c r="I899" s="860"/>
      <c r="J899" s="860"/>
      <c r="K899" s="860"/>
      <c r="L899" s="860"/>
      <c r="M899" s="860"/>
      <c r="N899" s="860"/>
      <c r="O899" s="860"/>
      <c r="P899" s="860"/>
      <c r="Q899" s="860"/>
      <c r="R899" s="860"/>
      <c r="S899" s="860"/>
      <c r="T899" s="860"/>
      <c r="U899" s="860"/>
      <c r="V899" s="860"/>
      <c r="W899" s="860"/>
      <c r="X899" s="860"/>
      <c r="Y899" s="860"/>
      <c r="Z899" s="860"/>
      <c r="AA899" s="860"/>
      <c r="AB899" s="860"/>
      <c r="AC899" s="860"/>
      <c r="AD899" s="860"/>
    </row>
    <row r="900" spans="1:30" ht="15.75" customHeight="1" x14ac:dyDescent="0.25">
      <c r="A900" s="860"/>
      <c r="B900" s="860"/>
      <c r="C900" s="860"/>
      <c r="D900" s="860"/>
      <c r="E900" s="860"/>
      <c r="F900" s="860"/>
      <c r="G900" s="868"/>
      <c r="H900" s="860"/>
      <c r="I900" s="860"/>
      <c r="J900" s="860"/>
      <c r="K900" s="860"/>
      <c r="L900" s="860"/>
      <c r="M900" s="860"/>
      <c r="N900" s="860"/>
      <c r="O900" s="860"/>
      <c r="P900" s="860"/>
      <c r="Q900" s="860"/>
      <c r="R900" s="860"/>
      <c r="S900" s="860"/>
      <c r="T900" s="860"/>
      <c r="U900" s="860"/>
      <c r="V900" s="860"/>
      <c r="W900" s="860"/>
      <c r="X900" s="860"/>
      <c r="Y900" s="860"/>
      <c r="Z900" s="860"/>
      <c r="AA900" s="860"/>
      <c r="AB900" s="860"/>
      <c r="AC900" s="860"/>
      <c r="AD900" s="860"/>
    </row>
    <row r="901" spans="1:30" ht="15.75" customHeight="1" x14ac:dyDescent="0.25">
      <c r="A901" s="860"/>
      <c r="B901" s="860"/>
      <c r="C901" s="860"/>
      <c r="D901" s="860"/>
      <c r="E901" s="860"/>
      <c r="F901" s="860"/>
      <c r="G901" s="868"/>
      <c r="H901" s="860"/>
      <c r="I901" s="860"/>
      <c r="J901" s="860"/>
      <c r="K901" s="860"/>
      <c r="L901" s="860"/>
      <c r="M901" s="860"/>
      <c r="N901" s="860"/>
      <c r="O901" s="860"/>
      <c r="P901" s="860"/>
      <c r="Q901" s="860"/>
      <c r="R901" s="860"/>
      <c r="S901" s="860"/>
      <c r="T901" s="860"/>
      <c r="U901" s="860"/>
      <c r="V901" s="860"/>
      <c r="W901" s="860"/>
      <c r="X901" s="860"/>
      <c r="Y901" s="860"/>
      <c r="Z901" s="860"/>
      <c r="AA901" s="860"/>
      <c r="AB901" s="860"/>
      <c r="AC901" s="860"/>
      <c r="AD901" s="860"/>
    </row>
    <row r="902" spans="1:30" ht="15.75" customHeight="1" x14ac:dyDescent="0.25">
      <c r="A902" s="860"/>
      <c r="B902" s="860"/>
      <c r="C902" s="860"/>
      <c r="D902" s="860"/>
      <c r="E902" s="860"/>
      <c r="F902" s="860"/>
      <c r="G902" s="868"/>
      <c r="H902" s="860"/>
      <c r="I902" s="860"/>
      <c r="J902" s="860"/>
      <c r="K902" s="860"/>
      <c r="L902" s="860"/>
      <c r="M902" s="860"/>
      <c r="N902" s="860"/>
      <c r="O902" s="860"/>
      <c r="P902" s="860"/>
      <c r="Q902" s="860"/>
      <c r="R902" s="860"/>
      <c r="S902" s="860"/>
      <c r="T902" s="860"/>
      <c r="U902" s="860"/>
      <c r="V902" s="860"/>
      <c r="W902" s="860"/>
      <c r="X902" s="860"/>
      <c r="Y902" s="860"/>
      <c r="Z902" s="860"/>
      <c r="AA902" s="860"/>
      <c r="AB902" s="860"/>
      <c r="AC902" s="860"/>
      <c r="AD902" s="860"/>
    </row>
    <row r="903" spans="1:30" ht="15.75" customHeight="1" x14ac:dyDescent="0.25">
      <c r="A903" s="860"/>
      <c r="B903" s="860"/>
      <c r="C903" s="860"/>
      <c r="D903" s="860"/>
      <c r="E903" s="860"/>
      <c r="F903" s="860"/>
      <c r="G903" s="868"/>
      <c r="H903" s="860"/>
      <c r="I903" s="860"/>
      <c r="J903" s="860"/>
      <c r="K903" s="860"/>
      <c r="L903" s="860"/>
      <c r="M903" s="860"/>
      <c r="N903" s="860"/>
      <c r="O903" s="860"/>
      <c r="P903" s="860"/>
      <c r="Q903" s="860"/>
      <c r="R903" s="860"/>
      <c r="S903" s="860"/>
      <c r="T903" s="860"/>
      <c r="U903" s="860"/>
      <c r="V903" s="860"/>
      <c r="W903" s="860"/>
      <c r="X903" s="860"/>
      <c r="Y903" s="860"/>
      <c r="Z903" s="860"/>
      <c r="AA903" s="860"/>
      <c r="AB903" s="860"/>
      <c r="AC903" s="860"/>
      <c r="AD903" s="860"/>
    </row>
    <row r="904" spans="1:30" ht="15.75" customHeight="1" x14ac:dyDescent="0.25">
      <c r="A904" s="860"/>
      <c r="B904" s="860"/>
      <c r="C904" s="860"/>
      <c r="D904" s="860"/>
      <c r="E904" s="860"/>
      <c r="F904" s="860"/>
      <c r="G904" s="868"/>
      <c r="H904" s="860"/>
      <c r="I904" s="860"/>
      <c r="J904" s="860"/>
      <c r="K904" s="860"/>
      <c r="L904" s="860"/>
      <c r="M904" s="860"/>
      <c r="N904" s="860"/>
      <c r="O904" s="860"/>
      <c r="P904" s="860"/>
      <c r="Q904" s="860"/>
      <c r="R904" s="860"/>
      <c r="S904" s="860"/>
      <c r="T904" s="860"/>
      <c r="U904" s="860"/>
      <c r="V904" s="860"/>
      <c r="W904" s="860"/>
      <c r="X904" s="860"/>
      <c r="Y904" s="860"/>
      <c r="Z904" s="860"/>
      <c r="AA904" s="860"/>
      <c r="AB904" s="860"/>
      <c r="AC904" s="860"/>
      <c r="AD904" s="860"/>
    </row>
    <row r="905" spans="1:30" ht="15.75" customHeight="1" x14ac:dyDescent="0.25">
      <c r="A905" s="860"/>
      <c r="B905" s="860"/>
      <c r="C905" s="860"/>
      <c r="D905" s="860"/>
      <c r="E905" s="860"/>
      <c r="F905" s="860"/>
      <c r="G905" s="868"/>
      <c r="H905" s="860"/>
      <c r="I905" s="860"/>
      <c r="J905" s="860"/>
      <c r="K905" s="860"/>
      <c r="L905" s="860"/>
      <c r="M905" s="860"/>
      <c r="N905" s="860"/>
      <c r="O905" s="860"/>
      <c r="P905" s="860"/>
      <c r="Q905" s="860"/>
      <c r="R905" s="860"/>
      <c r="S905" s="860"/>
      <c r="T905" s="860"/>
      <c r="U905" s="860"/>
      <c r="V905" s="860"/>
      <c r="W905" s="860"/>
      <c r="X905" s="860"/>
      <c r="Y905" s="860"/>
      <c r="Z905" s="860"/>
      <c r="AA905" s="860"/>
      <c r="AB905" s="860"/>
      <c r="AC905" s="860"/>
      <c r="AD905" s="860"/>
    </row>
    <row r="906" spans="1:30" ht="15.75" customHeight="1" x14ac:dyDescent="0.25">
      <c r="A906" s="860"/>
      <c r="B906" s="860"/>
      <c r="C906" s="860"/>
      <c r="D906" s="860"/>
      <c r="E906" s="860"/>
      <c r="F906" s="860"/>
      <c r="G906" s="868"/>
      <c r="H906" s="860"/>
      <c r="I906" s="860"/>
      <c r="J906" s="860"/>
      <c r="K906" s="860"/>
      <c r="L906" s="860"/>
      <c r="M906" s="860"/>
      <c r="N906" s="860"/>
      <c r="O906" s="860"/>
      <c r="P906" s="860"/>
      <c r="Q906" s="860"/>
      <c r="R906" s="860"/>
      <c r="S906" s="860"/>
      <c r="T906" s="860"/>
      <c r="U906" s="860"/>
      <c r="V906" s="860"/>
      <c r="W906" s="860"/>
      <c r="X906" s="860"/>
      <c r="Y906" s="860"/>
      <c r="Z906" s="860"/>
      <c r="AA906" s="860"/>
      <c r="AB906" s="860"/>
      <c r="AC906" s="860"/>
      <c r="AD906" s="860"/>
    </row>
    <row r="907" spans="1:30" ht="15.75" customHeight="1" x14ac:dyDescent="0.25">
      <c r="A907" s="860"/>
      <c r="B907" s="860"/>
      <c r="C907" s="860"/>
      <c r="D907" s="860"/>
      <c r="E907" s="860"/>
      <c r="F907" s="860"/>
      <c r="G907" s="868"/>
      <c r="H907" s="860"/>
      <c r="I907" s="860"/>
      <c r="J907" s="860"/>
      <c r="K907" s="860"/>
      <c r="L907" s="860"/>
      <c r="M907" s="860"/>
      <c r="N907" s="860"/>
      <c r="O907" s="860"/>
      <c r="P907" s="860"/>
      <c r="Q907" s="860"/>
      <c r="R907" s="860"/>
      <c r="S907" s="860"/>
      <c r="T907" s="860"/>
      <c r="U907" s="860"/>
      <c r="V907" s="860"/>
      <c r="W907" s="860"/>
      <c r="X907" s="860"/>
      <c r="Y907" s="860"/>
      <c r="Z907" s="860"/>
      <c r="AA907" s="860"/>
      <c r="AB907" s="860"/>
      <c r="AC907" s="860"/>
      <c r="AD907" s="860"/>
    </row>
    <row r="908" spans="1:30" ht="15.75" customHeight="1" x14ac:dyDescent="0.25">
      <c r="A908" s="860"/>
      <c r="B908" s="860"/>
      <c r="C908" s="860"/>
      <c r="D908" s="860"/>
      <c r="E908" s="860"/>
      <c r="F908" s="860"/>
      <c r="G908" s="868"/>
      <c r="H908" s="860"/>
      <c r="I908" s="860"/>
      <c r="J908" s="860"/>
      <c r="K908" s="860"/>
      <c r="L908" s="860"/>
      <c r="M908" s="860"/>
      <c r="N908" s="860"/>
      <c r="O908" s="860"/>
      <c r="P908" s="860"/>
      <c r="Q908" s="860"/>
      <c r="R908" s="860"/>
      <c r="S908" s="860"/>
      <c r="T908" s="860"/>
      <c r="U908" s="860"/>
      <c r="V908" s="860"/>
      <c r="W908" s="860"/>
      <c r="X908" s="860"/>
      <c r="Y908" s="860"/>
      <c r="Z908" s="860"/>
      <c r="AA908" s="860"/>
      <c r="AB908" s="860"/>
      <c r="AC908" s="860"/>
      <c r="AD908" s="860"/>
    </row>
    <row r="909" spans="1:30" ht="15.75" customHeight="1" x14ac:dyDescent="0.25">
      <c r="A909" s="860"/>
      <c r="B909" s="860"/>
      <c r="C909" s="860"/>
      <c r="D909" s="860"/>
      <c r="E909" s="860"/>
      <c r="F909" s="860"/>
      <c r="G909" s="868"/>
      <c r="H909" s="860"/>
      <c r="I909" s="860"/>
      <c r="J909" s="860"/>
      <c r="K909" s="860"/>
      <c r="L909" s="860"/>
      <c r="M909" s="860"/>
      <c r="N909" s="860"/>
      <c r="O909" s="860"/>
      <c r="P909" s="860"/>
      <c r="Q909" s="860"/>
      <c r="R909" s="860"/>
      <c r="S909" s="860"/>
      <c r="T909" s="860"/>
      <c r="U909" s="860"/>
      <c r="V909" s="860"/>
      <c r="W909" s="860"/>
      <c r="X909" s="860"/>
      <c r="Y909" s="860"/>
      <c r="Z909" s="860"/>
      <c r="AA909" s="860"/>
      <c r="AB909" s="860"/>
      <c r="AC909" s="860"/>
      <c r="AD909" s="860"/>
    </row>
    <row r="910" spans="1:30" ht="15.75" customHeight="1" x14ac:dyDescent="0.25">
      <c r="A910" s="860"/>
      <c r="B910" s="860"/>
      <c r="C910" s="860"/>
      <c r="D910" s="860"/>
      <c r="E910" s="860"/>
      <c r="F910" s="860"/>
      <c r="G910" s="868"/>
      <c r="H910" s="860"/>
      <c r="I910" s="860"/>
      <c r="J910" s="860"/>
      <c r="K910" s="860"/>
      <c r="L910" s="860"/>
      <c r="M910" s="860"/>
      <c r="N910" s="860"/>
      <c r="O910" s="860"/>
      <c r="P910" s="860"/>
      <c r="Q910" s="860"/>
      <c r="R910" s="860"/>
      <c r="S910" s="860"/>
      <c r="T910" s="860"/>
      <c r="U910" s="860"/>
      <c r="V910" s="860"/>
      <c r="W910" s="860"/>
      <c r="X910" s="860"/>
      <c r="Y910" s="860"/>
      <c r="Z910" s="860"/>
      <c r="AA910" s="860"/>
      <c r="AB910" s="860"/>
      <c r="AC910" s="860"/>
      <c r="AD910" s="860"/>
    </row>
    <row r="911" spans="1:30" ht="15.75" customHeight="1" x14ac:dyDescent="0.25">
      <c r="A911" s="860"/>
      <c r="B911" s="860"/>
      <c r="C911" s="860"/>
      <c r="D911" s="860"/>
      <c r="E911" s="860"/>
      <c r="F911" s="860"/>
      <c r="G911" s="868"/>
      <c r="H911" s="860"/>
      <c r="I911" s="860"/>
      <c r="J911" s="860"/>
      <c r="K911" s="860"/>
      <c r="L911" s="860"/>
      <c r="M911" s="860"/>
      <c r="N911" s="860"/>
      <c r="O911" s="860"/>
      <c r="P911" s="860"/>
      <c r="Q911" s="860"/>
      <c r="R911" s="860"/>
      <c r="S911" s="860"/>
      <c r="T911" s="860"/>
      <c r="U911" s="860"/>
      <c r="V911" s="860"/>
      <c r="W911" s="860"/>
      <c r="X911" s="860"/>
      <c r="Y911" s="860"/>
      <c r="Z911" s="860"/>
      <c r="AA911" s="860"/>
      <c r="AB911" s="860"/>
      <c r="AC911" s="860"/>
      <c r="AD911" s="860"/>
    </row>
    <row r="912" spans="1:30" ht="15.75" customHeight="1" x14ac:dyDescent="0.25">
      <c r="A912" s="860"/>
      <c r="B912" s="860"/>
      <c r="C912" s="860"/>
      <c r="D912" s="860"/>
      <c r="E912" s="860"/>
      <c r="F912" s="860"/>
      <c r="G912" s="868"/>
      <c r="H912" s="860"/>
      <c r="I912" s="860"/>
      <c r="J912" s="860"/>
      <c r="K912" s="860"/>
      <c r="L912" s="860"/>
      <c r="M912" s="860"/>
      <c r="N912" s="860"/>
      <c r="O912" s="860"/>
      <c r="P912" s="860"/>
      <c r="Q912" s="860"/>
      <c r="R912" s="860"/>
      <c r="S912" s="860"/>
      <c r="T912" s="860"/>
      <c r="U912" s="860"/>
      <c r="V912" s="860"/>
      <c r="W912" s="860"/>
      <c r="X912" s="860"/>
      <c r="Y912" s="860"/>
      <c r="Z912" s="860"/>
      <c r="AA912" s="860"/>
      <c r="AB912" s="860"/>
      <c r="AC912" s="860"/>
      <c r="AD912" s="860"/>
    </row>
    <row r="913" spans="1:30" ht="15.75" customHeight="1" x14ac:dyDescent="0.25">
      <c r="A913" s="860"/>
      <c r="B913" s="860"/>
      <c r="C913" s="860"/>
      <c r="D913" s="860"/>
      <c r="E913" s="860"/>
      <c r="F913" s="860"/>
      <c r="G913" s="868"/>
      <c r="H913" s="860"/>
      <c r="I913" s="860"/>
      <c r="J913" s="860"/>
      <c r="K913" s="860"/>
      <c r="L913" s="860"/>
      <c r="M913" s="860"/>
      <c r="N913" s="860"/>
      <c r="O913" s="860"/>
      <c r="P913" s="860"/>
      <c r="Q913" s="860"/>
      <c r="R913" s="860"/>
      <c r="S913" s="860"/>
      <c r="T913" s="860"/>
      <c r="U913" s="860"/>
      <c r="V913" s="860"/>
      <c r="W913" s="860"/>
      <c r="X913" s="860"/>
      <c r="Y913" s="860"/>
      <c r="Z913" s="860"/>
      <c r="AA913" s="860"/>
      <c r="AB913" s="860"/>
      <c r="AC913" s="860"/>
      <c r="AD913" s="860"/>
    </row>
    <row r="914" spans="1:30" ht="15.75" customHeight="1" x14ac:dyDescent="0.25">
      <c r="A914" s="860"/>
      <c r="B914" s="860"/>
      <c r="C914" s="860"/>
      <c r="D914" s="860"/>
      <c r="E914" s="860"/>
      <c r="F914" s="860"/>
      <c r="G914" s="868"/>
      <c r="H914" s="860"/>
      <c r="I914" s="860"/>
      <c r="J914" s="860"/>
      <c r="K914" s="860"/>
      <c r="L914" s="860"/>
      <c r="M914" s="860"/>
      <c r="N914" s="860"/>
      <c r="O914" s="860"/>
      <c r="P914" s="860"/>
      <c r="Q914" s="860"/>
      <c r="R914" s="860"/>
      <c r="S914" s="860"/>
      <c r="T914" s="860"/>
      <c r="U914" s="860"/>
      <c r="V914" s="860"/>
      <c r="W914" s="860"/>
      <c r="X914" s="860"/>
      <c r="Y914" s="860"/>
      <c r="Z914" s="860"/>
      <c r="AA914" s="860"/>
      <c r="AB914" s="860"/>
      <c r="AC914" s="860"/>
      <c r="AD914" s="860"/>
    </row>
    <row r="915" spans="1:30" ht="15.75" customHeight="1" x14ac:dyDescent="0.25">
      <c r="A915" s="860"/>
      <c r="B915" s="860"/>
      <c r="C915" s="860"/>
      <c r="D915" s="860"/>
      <c r="E915" s="860"/>
      <c r="F915" s="860"/>
      <c r="G915" s="868"/>
      <c r="H915" s="860"/>
      <c r="I915" s="860"/>
      <c r="J915" s="860"/>
      <c r="K915" s="860"/>
      <c r="L915" s="860"/>
      <c r="M915" s="860"/>
      <c r="N915" s="860"/>
      <c r="O915" s="860"/>
      <c r="P915" s="860"/>
      <c r="Q915" s="860"/>
      <c r="R915" s="860"/>
      <c r="S915" s="860"/>
      <c r="T915" s="860"/>
      <c r="U915" s="860"/>
      <c r="V915" s="860"/>
      <c r="W915" s="860"/>
      <c r="X915" s="860"/>
      <c r="Y915" s="860"/>
      <c r="Z915" s="860"/>
      <c r="AA915" s="860"/>
      <c r="AB915" s="860"/>
      <c r="AC915" s="860"/>
      <c r="AD915" s="860"/>
    </row>
    <row r="916" spans="1:30" ht="15.75" customHeight="1" x14ac:dyDescent="0.25">
      <c r="A916" s="860"/>
      <c r="B916" s="860"/>
      <c r="C916" s="860"/>
      <c r="D916" s="860"/>
      <c r="E916" s="860"/>
      <c r="F916" s="860"/>
      <c r="G916" s="868"/>
      <c r="H916" s="860"/>
      <c r="I916" s="860"/>
      <c r="J916" s="860"/>
      <c r="K916" s="860"/>
      <c r="L916" s="860"/>
      <c r="M916" s="860"/>
      <c r="N916" s="860"/>
      <c r="O916" s="860"/>
      <c r="P916" s="860"/>
      <c r="Q916" s="860"/>
      <c r="R916" s="860"/>
      <c r="S916" s="860"/>
      <c r="T916" s="860"/>
      <c r="U916" s="860"/>
      <c r="V916" s="860"/>
      <c r="W916" s="860"/>
      <c r="X916" s="860"/>
      <c r="Y916" s="860"/>
      <c r="Z916" s="860"/>
      <c r="AA916" s="860"/>
      <c r="AB916" s="860"/>
      <c r="AC916" s="860"/>
      <c r="AD916" s="860"/>
    </row>
    <row r="917" spans="1:30" ht="15.75" customHeight="1" x14ac:dyDescent="0.25">
      <c r="A917" s="860"/>
      <c r="B917" s="860"/>
      <c r="C917" s="860"/>
      <c r="D917" s="860"/>
      <c r="E917" s="860"/>
      <c r="F917" s="860"/>
      <c r="G917" s="868"/>
      <c r="H917" s="860"/>
      <c r="I917" s="860"/>
      <c r="J917" s="860"/>
      <c r="K917" s="860"/>
      <c r="L917" s="860"/>
      <c r="M917" s="860"/>
      <c r="N917" s="860"/>
      <c r="O917" s="860"/>
      <c r="P917" s="860"/>
      <c r="Q917" s="860"/>
      <c r="R917" s="860"/>
      <c r="S917" s="860"/>
      <c r="T917" s="860"/>
      <c r="U917" s="860"/>
      <c r="V917" s="860"/>
      <c r="W917" s="860"/>
      <c r="X917" s="860"/>
      <c r="Y917" s="860"/>
      <c r="Z917" s="860"/>
      <c r="AA917" s="860"/>
      <c r="AB917" s="860"/>
      <c r="AC917" s="860"/>
      <c r="AD917" s="860"/>
    </row>
    <row r="918" spans="1:30" ht="15.75" customHeight="1" x14ac:dyDescent="0.25">
      <c r="A918" s="860"/>
      <c r="B918" s="860"/>
      <c r="C918" s="860"/>
      <c r="D918" s="860"/>
      <c r="E918" s="860"/>
      <c r="F918" s="860"/>
      <c r="G918" s="868"/>
      <c r="H918" s="860"/>
      <c r="I918" s="860"/>
      <c r="J918" s="860"/>
      <c r="K918" s="860"/>
      <c r="L918" s="860"/>
      <c r="M918" s="860"/>
      <c r="N918" s="860"/>
      <c r="O918" s="860"/>
      <c r="P918" s="860"/>
      <c r="Q918" s="860"/>
      <c r="R918" s="860"/>
      <c r="S918" s="860"/>
      <c r="T918" s="860"/>
      <c r="U918" s="860"/>
      <c r="V918" s="860"/>
      <c r="W918" s="860"/>
      <c r="X918" s="860"/>
      <c r="Y918" s="860"/>
      <c r="Z918" s="860"/>
      <c r="AA918" s="860"/>
      <c r="AB918" s="860"/>
      <c r="AC918" s="860"/>
      <c r="AD918" s="860"/>
    </row>
    <row r="919" spans="1:30" ht="15.75" customHeight="1" x14ac:dyDescent="0.25">
      <c r="A919" s="860"/>
      <c r="B919" s="860"/>
      <c r="C919" s="860"/>
      <c r="D919" s="860"/>
      <c r="E919" s="860"/>
      <c r="F919" s="860"/>
      <c r="G919" s="868"/>
      <c r="H919" s="860"/>
      <c r="I919" s="860"/>
      <c r="J919" s="860"/>
      <c r="K919" s="860"/>
      <c r="L919" s="860"/>
      <c r="M919" s="860"/>
      <c r="N919" s="860"/>
      <c r="O919" s="860"/>
      <c r="P919" s="860"/>
      <c r="Q919" s="860"/>
      <c r="R919" s="860"/>
      <c r="S919" s="860"/>
      <c r="T919" s="860"/>
      <c r="U919" s="860"/>
      <c r="V919" s="860"/>
      <c r="W919" s="860"/>
      <c r="X919" s="860"/>
      <c r="Y919" s="860"/>
      <c r="Z919" s="860"/>
      <c r="AA919" s="860"/>
      <c r="AB919" s="860"/>
      <c r="AC919" s="860"/>
      <c r="AD919" s="860"/>
    </row>
    <row r="920" spans="1:30" ht="15.75" customHeight="1" x14ac:dyDescent="0.25">
      <c r="A920" s="860"/>
      <c r="B920" s="860"/>
      <c r="C920" s="860"/>
      <c r="D920" s="860"/>
      <c r="E920" s="860"/>
      <c r="F920" s="860"/>
      <c r="G920" s="868"/>
      <c r="H920" s="860"/>
      <c r="I920" s="860"/>
      <c r="J920" s="860"/>
      <c r="K920" s="860"/>
      <c r="L920" s="860"/>
      <c r="M920" s="860"/>
      <c r="N920" s="860"/>
      <c r="O920" s="860"/>
      <c r="P920" s="860"/>
      <c r="Q920" s="860"/>
      <c r="R920" s="860"/>
      <c r="S920" s="860"/>
      <c r="T920" s="860"/>
      <c r="U920" s="860"/>
      <c r="V920" s="860"/>
      <c r="W920" s="860"/>
      <c r="X920" s="860"/>
      <c r="Y920" s="860"/>
      <c r="Z920" s="860"/>
      <c r="AA920" s="860"/>
      <c r="AB920" s="860"/>
      <c r="AC920" s="860"/>
      <c r="AD920" s="860"/>
    </row>
    <row r="921" spans="1:30" ht="15.75" customHeight="1" x14ac:dyDescent="0.25">
      <c r="A921" s="860"/>
      <c r="B921" s="860"/>
      <c r="C921" s="860"/>
      <c r="D921" s="860"/>
      <c r="E921" s="860"/>
      <c r="F921" s="860"/>
      <c r="G921" s="868"/>
      <c r="H921" s="860"/>
      <c r="I921" s="860"/>
      <c r="J921" s="860"/>
      <c r="K921" s="860"/>
      <c r="L921" s="860"/>
      <c r="M921" s="860"/>
      <c r="N921" s="860"/>
      <c r="O921" s="860"/>
      <c r="P921" s="860"/>
      <c r="Q921" s="860"/>
      <c r="R921" s="860"/>
      <c r="S921" s="860"/>
      <c r="T921" s="860"/>
      <c r="U921" s="860"/>
      <c r="V921" s="860"/>
      <c r="W921" s="860"/>
      <c r="X921" s="860"/>
      <c r="Y921" s="860"/>
      <c r="Z921" s="860"/>
      <c r="AA921" s="860"/>
      <c r="AB921" s="860"/>
      <c r="AC921" s="860"/>
      <c r="AD921" s="860"/>
    </row>
    <row r="922" spans="1:30" ht="15.75" customHeight="1" x14ac:dyDescent="0.25">
      <c r="A922" s="860"/>
      <c r="B922" s="860"/>
      <c r="C922" s="860"/>
      <c r="D922" s="860"/>
      <c r="E922" s="860"/>
      <c r="F922" s="860"/>
      <c r="G922" s="868"/>
      <c r="H922" s="860"/>
      <c r="I922" s="860"/>
      <c r="J922" s="860"/>
      <c r="K922" s="860"/>
      <c r="L922" s="860"/>
      <c r="M922" s="860"/>
      <c r="N922" s="860"/>
      <c r="O922" s="860"/>
      <c r="P922" s="860"/>
      <c r="Q922" s="860"/>
      <c r="R922" s="860"/>
      <c r="S922" s="860"/>
      <c r="T922" s="860"/>
      <c r="U922" s="860"/>
      <c r="V922" s="860"/>
      <c r="W922" s="860"/>
      <c r="X922" s="860"/>
      <c r="Y922" s="860"/>
      <c r="Z922" s="860"/>
      <c r="AA922" s="860"/>
      <c r="AB922" s="860"/>
      <c r="AC922" s="860"/>
      <c r="AD922" s="860"/>
    </row>
    <row r="923" spans="1:30" ht="15.75" customHeight="1" x14ac:dyDescent="0.25">
      <c r="A923" s="860"/>
      <c r="B923" s="860"/>
      <c r="C923" s="860"/>
      <c r="D923" s="860"/>
      <c r="E923" s="860"/>
      <c r="F923" s="860"/>
      <c r="G923" s="868"/>
      <c r="H923" s="860"/>
      <c r="I923" s="860"/>
      <c r="J923" s="860"/>
      <c r="K923" s="860"/>
      <c r="L923" s="860"/>
      <c r="M923" s="860"/>
      <c r="N923" s="860"/>
      <c r="O923" s="860"/>
      <c r="P923" s="860"/>
      <c r="Q923" s="860"/>
      <c r="R923" s="860"/>
      <c r="S923" s="860"/>
      <c r="T923" s="860"/>
      <c r="U923" s="860"/>
      <c r="V923" s="860"/>
      <c r="W923" s="860"/>
      <c r="X923" s="860"/>
      <c r="Y923" s="860"/>
      <c r="Z923" s="860"/>
      <c r="AA923" s="860"/>
      <c r="AB923" s="860"/>
      <c r="AC923" s="860"/>
      <c r="AD923" s="860"/>
    </row>
    <row r="924" spans="1:30" ht="15.75" customHeight="1" x14ac:dyDescent="0.25">
      <c r="A924" s="860"/>
      <c r="B924" s="860"/>
      <c r="C924" s="860"/>
      <c r="D924" s="860"/>
      <c r="E924" s="860"/>
      <c r="F924" s="860"/>
      <c r="G924" s="868"/>
      <c r="H924" s="860"/>
      <c r="I924" s="860"/>
      <c r="J924" s="860"/>
      <c r="K924" s="860"/>
      <c r="L924" s="860"/>
      <c r="M924" s="860"/>
      <c r="N924" s="860"/>
      <c r="O924" s="860"/>
      <c r="P924" s="860"/>
      <c r="Q924" s="860"/>
      <c r="R924" s="860"/>
      <c r="S924" s="860"/>
      <c r="T924" s="860"/>
      <c r="U924" s="860"/>
      <c r="V924" s="860"/>
      <c r="W924" s="860"/>
      <c r="X924" s="860"/>
      <c r="Y924" s="860"/>
      <c r="Z924" s="860"/>
      <c r="AA924" s="860"/>
      <c r="AB924" s="860"/>
      <c r="AC924" s="860"/>
      <c r="AD924" s="860"/>
    </row>
    <row r="925" spans="1:30" ht="15.75" customHeight="1" x14ac:dyDescent="0.25">
      <c r="A925" s="860"/>
      <c r="B925" s="860"/>
      <c r="C925" s="860"/>
      <c r="D925" s="860"/>
      <c r="E925" s="860"/>
      <c r="F925" s="860"/>
      <c r="G925" s="868"/>
      <c r="H925" s="860"/>
      <c r="I925" s="860"/>
      <c r="J925" s="860"/>
      <c r="K925" s="860"/>
      <c r="L925" s="860"/>
      <c r="M925" s="860"/>
      <c r="N925" s="860"/>
      <c r="O925" s="860"/>
      <c r="P925" s="860"/>
      <c r="Q925" s="860"/>
      <c r="R925" s="860"/>
      <c r="S925" s="860"/>
      <c r="T925" s="860"/>
      <c r="U925" s="860"/>
      <c r="V925" s="860"/>
      <c r="W925" s="860"/>
      <c r="X925" s="860"/>
      <c r="Y925" s="860"/>
      <c r="Z925" s="860"/>
      <c r="AA925" s="860"/>
      <c r="AB925" s="860"/>
      <c r="AC925" s="860"/>
      <c r="AD925" s="860"/>
    </row>
    <row r="926" spans="1:30" ht="15.75" customHeight="1" x14ac:dyDescent="0.25">
      <c r="A926" s="860"/>
      <c r="B926" s="860"/>
      <c r="C926" s="860"/>
      <c r="D926" s="860"/>
      <c r="E926" s="860"/>
      <c r="F926" s="860"/>
      <c r="G926" s="868"/>
      <c r="H926" s="860"/>
      <c r="I926" s="860"/>
      <c r="J926" s="860"/>
      <c r="K926" s="860"/>
      <c r="L926" s="860"/>
      <c r="M926" s="860"/>
      <c r="N926" s="860"/>
      <c r="O926" s="860"/>
      <c r="P926" s="860"/>
      <c r="Q926" s="860"/>
      <c r="R926" s="860"/>
      <c r="S926" s="860"/>
      <c r="T926" s="860"/>
      <c r="U926" s="860"/>
      <c r="V926" s="860"/>
      <c r="W926" s="860"/>
      <c r="X926" s="860"/>
      <c r="Y926" s="860"/>
      <c r="Z926" s="860"/>
      <c r="AA926" s="860"/>
      <c r="AB926" s="860"/>
      <c r="AC926" s="860"/>
      <c r="AD926" s="860"/>
    </row>
    <row r="927" spans="1:30" ht="15.75" customHeight="1" x14ac:dyDescent="0.25">
      <c r="A927" s="860"/>
      <c r="B927" s="860"/>
      <c r="C927" s="860"/>
      <c r="D927" s="860"/>
      <c r="E927" s="860"/>
      <c r="F927" s="860"/>
      <c r="G927" s="868"/>
      <c r="H927" s="860"/>
      <c r="I927" s="860"/>
      <c r="J927" s="860"/>
      <c r="K927" s="860"/>
      <c r="L927" s="860"/>
      <c r="M927" s="860"/>
      <c r="N927" s="860"/>
      <c r="O927" s="860"/>
      <c r="P927" s="860"/>
      <c r="Q927" s="860"/>
      <c r="R927" s="860"/>
      <c r="S927" s="860"/>
      <c r="T927" s="860"/>
      <c r="U927" s="860"/>
      <c r="V927" s="860"/>
      <c r="W927" s="860"/>
      <c r="X927" s="860"/>
      <c r="Y927" s="860"/>
      <c r="Z927" s="860"/>
      <c r="AA927" s="860"/>
      <c r="AB927" s="860"/>
      <c r="AC927" s="860"/>
      <c r="AD927" s="860"/>
    </row>
    <row r="928" spans="1:30" ht="15.75" customHeight="1" x14ac:dyDescent="0.25">
      <c r="A928" s="860"/>
      <c r="B928" s="860"/>
      <c r="C928" s="860"/>
      <c r="D928" s="860"/>
      <c r="E928" s="860"/>
      <c r="F928" s="860"/>
      <c r="G928" s="868"/>
      <c r="H928" s="860"/>
      <c r="I928" s="860"/>
      <c r="J928" s="860"/>
      <c r="K928" s="860"/>
      <c r="L928" s="860"/>
      <c r="M928" s="860"/>
      <c r="N928" s="860"/>
      <c r="O928" s="860"/>
      <c r="P928" s="860"/>
      <c r="Q928" s="860"/>
      <c r="R928" s="860"/>
      <c r="S928" s="860"/>
      <c r="T928" s="860"/>
      <c r="U928" s="860"/>
      <c r="V928" s="860"/>
      <c r="W928" s="860"/>
      <c r="X928" s="860"/>
      <c r="Y928" s="860"/>
      <c r="Z928" s="860"/>
      <c r="AA928" s="860"/>
      <c r="AB928" s="860"/>
      <c r="AC928" s="860"/>
      <c r="AD928" s="860"/>
    </row>
    <row r="929" spans="1:30" ht="15.75" customHeight="1" x14ac:dyDescent="0.25">
      <c r="A929" s="860"/>
      <c r="B929" s="860"/>
      <c r="C929" s="860"/>
      <c r="D929" s="860"/>
      <c r="E929" s="860"/>
      <c r="F929" s="860"/>
      <c r="G929" s="868"/>
      <c r="H929" s="860"/>
      <c r="I929" s="860"/>
      <c r="J929" s="860"/>
      <c r="K929" s="860"/>
      <c r="L929" s="860"/>
      <c r="M929" s="860"/>
      <c r="N929" s="860"/>
      <c r="O929" s="860"/>
      <c r="P929" s="860"/>
      <c r="Q929" s="860"/>
      <c r="R929" s="860"/>
      <c r="S929" s="860"/>
      <c r="T929" s="860"/>
      <c r="U929" s="860"/>
      <c r="V929" s="860"/>
      <c r="W929" s="860"/>
      <c r="X929" s="860"/>
      <c r="Y929" s="860"/>
      <c r="Z929" s="860"/>
      <c r="AA929" s="860"/>
      <c r="AB929" s="860"/>
      <c r="AC929" s="860"/>
      <c r="AD929" s="860"/>
    </row>
    <row r="930" spans="1:30" ht="15.75" customHeight="1" x14ac:dyDescent="0.25">
      <c r="A930" s="860"/>
      <c r="B930" s="860"/>
      <c r="C930" s="860"/>
      <c r="D930" s="860"/>
      <c r="E930" s="860"/>
      <c r="F930" s="860"/>
      <c r="G930" s="868"/>
      <c r="H930" s="860"/>
      <c r="I930" s="860"/>
      <c r="J930" s="860"/>
      <c r="K930" s="860"/>
      <c r="L930" s="860"/>
      <c r="M930" s="860"/>
      <c r="N930" s="860"/>
      <c r="O930" s="860"/>
      <c r="P930" s="860"/>
      <c r="Q930" s="860"/>
      <c r="R930" s="860"/>
      <c r="S930" s="860"/>
      <c r="T930" s="860"/>
      <c r="U930" s="860"/>
      <c r="V930" s="860"/>
      <c r="W930" s="860"/>
      <c r="X930" s="860"/>
      <c r="Y930" s="860"/>
      <c r="Z930" s="860"/>
      <c r="AA930" s="860"/>
      <c r="AB930" s="860"/>
      <c r="AC930" s="860"/>
      <c r="AD930" s="860"/>
    </row>
    <row r="931" spans="1:30" ht="15.75" customHeight="1" x14ac:dyDescent="0.25">
      <c r="A931" s="860"/>
      <c r="B931" s="860"/>
      <c r="C931" s="860"/>
      <c r="D931" s="860"/>
      <c r="E931" s="860"/>
      <c r="F931" s="860"/>
      <c r="G931" s="868"/>
      <c r="H931" s="860"/>
      <c r="I931" s="860"/>
      <c r="J931" s="860"/>
      <c r="K931" s="860"/>
      <c r="L931" s="860"/>
      <c r="M931" s="860"/>
      <c r="N931" s="860"/>
      <c r="O931" s="860"/>
      <c r="P931" s="860"/>
      <c r="Q931" s="860"/>
      <c r="R931" s="860"/>
      <c r="S931" s="860"/>
      <c r="T931" s="860"/>
      <c r="U931" s="860"/>
      <c r="V931" s="860"/>
      <c r="W931" s="860"/>
      <c r="X931" s="860"/>
      <c r="Y931" s="860"/>
      <c r="Z931" s="860"/>
      <c r="AA931" s="860"/>
      <c r="AB931" s="860"/>
      <c r="AC931" s="860"/>
      <c r="AD931" s="860"/>
    </row>
    <row r="932" spans="1:30" ht="15.75" customHeight="1" x14ac:dyDescent="0.25">
      <c r="A932" s="860"/>
      <c r="B932" s="860"/>
      <c r="C932" s="860"/>
      <c r="D932" s="860"/>
      <c r="E932" s="860"/>
      <c r="F932" s="860"/>
      <c r="G932" s="868"/>
      <c r="H932" s="860"/>
      <c r="I932" s="860"/>
      <c r="J932" s="860"/>
      <c r="K932" s="860"/>
      <c r="L932" s="860"/>
      <c r="M932" s="860"/>
      <c r="N932" s="860"/>
      <c r="O932" s="860"/>
      <c r="P932" s="860"/>
      <c r="Q932" s="860"/>
      <c r="R932" s="860"/>
      <c r="S932" s="860"/>
      <c r="T932" s="860"/>
      <c r="U932" s="860"/>
      <c r="V932" s="860"/>
      <c r="W932" s="860"/>
      <c r="X932" s="860"/>
      <c r="Y932" s="860"/>
      <c r="Z932" s="860"/>
      <c r="AA932" s="860"/>
      <c r="AB932" s="860"/>
      <c r="AC932" s="860"/>
      <c r="AD932" s="860"/>
    </row>
    <row r="933" spans="1:30" ht="15.75" customHeight="1" x14ac:dyDescent="0.25">
      <c r="A933" s="860"/>
      <c r="B933" s="860"/>
      <c r="C933" s="860"/>
      <c r="D933" s="860"/>
      <c r="E933" s="860"/>
      <c r="F933" s="860"/>
      <c r="G933" s="868"/>
      <c r="H933" s="860"/>
      <c r="I933" s="860"/>
      <c r="J933" s="860"/>
      <c r="K933" s="860"/>
      <c r="L933" s="860"/>
      <c r="M933" s="860"/>
      <c r="N933" s="860"/>
      <c r="O933" s="860"/>
      <c r="P933" s="860"/>
      <c r="Q933" s="860"/>
      <c r="R933" s="860"/>
      <c r="S933" s="860"/>
      <c r="T933" s="860"/>
      <c r="U933" s="860"/>
      <c r="V933" s="860"/>
      <c r="W933" s="860"/>
      <c r="X933" s="860"/>
      <c r="Y933" s="860"/>
      <c r="Z933" s="860"/>
      <c r="AA933" s="860"/>
      <c r="AB933" s="860"/>
      <c r="AC933" s="860"/>
      <c r="AD933" s="860"/>
    </row>
    <row r="934" spans="1:30" ht="15.75" customHeight="1" x14ac:dyDescent="0.25">
      <c r="A934" s="860"/>
      <c r="B934" s="860"/>
      <c r="C934" s="860"/>
      <c r="D934" s="860"/>
      <c r="E934" s="860"/>
      <c r="F934" s="860"/>
      <c r="G934" s="868"/>
      <c r="H934" s="860"/>
      <c r="I934" s="860"/>
      <c r="J934" s="860"/>
      <c r="K934" s="860"/>
      <c r="L934" s="860"/>
      <c r="M934" s="860"/>
      <c r="N934" s="860"/>
      <c r="O934" s="860"/>
      <c r="P934" s="860"/>
      <c r="Q934" s="860"/>
      <c r="R934" s="860"/>
      <c r="S934" s="860"/>
      <c r="T934" s="860"/>
      <c r="U934" s="860"/>
      <c r="V934" s="860"/>
      <c r="W934" s="860"/>
      <c r="X934" s="860"/>
      <c r="Y934" s="860"/>
      <c r="Z934" s="860"/>
      <c r="AA934" s="860"/>
      <c r="AB934" s="860"/>
      <c r="AC934" s="860"/>
      <c r="AD934" s="860"/>
    </row>
    <row r="935" spans="1:30" ht="15.75" customHeight="1" x14ac:dyDescent="0.25">
      <c r="A935" s="860"/>
      <c r="B935" s="860"/>
      <c r="C935" s="860"/>
      <c r="D935" s="860"/>
      <c r="E935" s="860"/>
      <c r="F935" s="860"/>
      <c r="G935" s="868"/>
      <c r="H935" s="860"/>
      <c r="I935" s="860"/>
      <c r="J935" s="860"/>
      <c r="K935" s="860"/>
      <c r="L935" s="860"/>
      <c r="M935" s="860"/>
      <c r="N935" s="860"/>
      <c r="O935" s="860"/>
      <c r="P935" s="860"/>
      <c r="Q935" s="860"/>
      <c r="R935" s="860"/>
      <c r="S935" s="860"/>
      <c r="T935" s="860"/>
      <c r="U935" s="860"/>
      <c r="V935" s="860"/>
      <c r="W935" s="860"/>
      <c r="X935" s="860"/>
      <c r="Y935" s="860"/>
      <c r="Z935" s="860"/>
      <c r="AA935" s="860"/>
      <c r="AB935" s="860"/>
      <c r="AC935" s="860"/>
      <c r="AD935" s="860"/>
    </row>
    <row r="936" spans="1:30" ht="15.75" customHeight="1" x14ac:dyDescent="0.25">
      <c r="A936" s="860"/>
      <c r="B936" s="860"/>
      <c r="C936" s="860"/>
      <c r="D936" s="860"/>
      <c r="E936" s="860"/>
      <c r="F936" s="860"/>
      <c r="G936" s="868"/>
      <c r="H936" s="860"/>
      <c r="I936" s="860"/>
      <c r="J936" s="860"/>
      <c r="K936" s="860"/>
      <c r="L936" s="860"/>
      <c r="M936" s="860"/>
      <c r="N936" s="860"/>
      <c r="O936" s="860"/>
      <c r="P936" s="860"/>
      <c r="Q936" s="860"/>
      <c r="R936" s="860"/>
      <c r="S936" s="860"/>
      <c r="T936" s="860"/>
      <c r="U936" s="860"/>
      <c r="V936" s="860"/>
      <c r="W936" s="860"/>
      <c r="X936" s="860"/>
      <c r="Y936" s="860"/>
      <c r="Z936" s="860"/>
      <c r="AA936" s="860"/>
      <c r="AB936" s="860"/>
      <c r="AC936" s="860"/>
      <c r="AD936" s="860"/>
    </row>
    <row r="937" spans="1:30" ht="15.75" customHeight="1" x14ac:dyDescent="0.25">
      <c r="A937" s="860"/>
      <c r="B937" s="860"/>
      <c r="C937" s="860"/>
      <c r="D937" s="860"/>
      <c r="E937" s="860"/>
      <c r="F937" s="860"/>
      <c r="G937" s="868"/>
      <c r="H937" s="860"/>
      <c r="I937" s="860"/>
      <c r="J937" s="860"/>
      <c r="K937" s="860"/>
      <c r="L937" s="860"/>
      <c r="M937" s="860"/>
      <c r="N937" s="860"/>
      <c r="O937" s="860"/>
      <c r="P937" s="860"/>
      <c r="Q937" s="860"/>
      <c r="R937" s="860"/>
      <c r="S937" s="860"/>
      <c r="T937" s="860"/>
      <c r="U937" s="860"/>
      <c r="V937" s="860"/>
      <c r="W937" s="860"/>
      <c r="X937" s="860"/>
      <c r="Y937" s="860"/>
      <c r="Z937" s="860"/>
      <c r="AA937" s="860"/>
      <c r="AB937" s="860"/>
      <c r="AC937" s="860"/>
      <c r="AD937" s="860"/>
    </row>
    <row r="938" spans="1:30" ht="15.75" customHeight="1" x14ac:dyDescent="0.25">
      <c r="A938" s="860"/>
      <c r="B938" s="860"/>
      <c r="C938" s="860"/>
      <c r="D938" s="860"/>
      <c r="E938" s="860"/>
      <c r="F938" s="860"/>
      <c r="G938" s="868"/>
      <c r="H938" s="860"/>
      <c r="I938" s="860"/>
      <c r="J938" s="860"/>
      <c r="K938" s="860"/>
      <c r="L938" s="860"/>
      <c r="M938" s="860"/>
      <c r="N938" s="860"/>
      <c r="O938" s="860"/>
      <c r="P938" s="860"/>
      <c r="Q938" s="860"/>
      <c r="R938" s="860"/>
      <c r="S938" s="860"/>
      <c r="T938" s="860"/>
      <c r="U938" s="860"/>
      <c r="V938" s="860"/>
      <c r="W938" s="860"/>
      <c r="X938" s="860"/>
      <c r="Y938" s="860"/>
      <c r="Z938" s="860"/>
      <c r="AA938" s="860"/>
      <c r="AB938" s="860"/>
      <c r="AC938" s="860"/>
      <c r="AD938" s="860"/>
    </row>
    <row r="939" spans="1:30" ht="15.75" customHeight="1" x14ac:dyDescent="0.25">
      <c r="A939" s="860"/>
      <c r="B939" s="860"/>
      <c r="C939" s="860"/>
      <c r="D939" s="860"/>
      <c r="E939" s="860"/>
      <c r="F939" s="860"/>
      <c r="G939" s="868"/>
      <c r="H939" s="860"/>
      <c r="I939" s="860"/>
      <c r="J939" s="860"/>
      <c r="K939" s="860"/>
      <c r="L939" s="860"/>
      <c r="M939" s="860"/>
      <c r="N939" s="860"/>
      <c r="O939" s="860"/>
      <c r="P939" s="860"/>
      <c r="Q939" s="860"/>
      <c r="R939" s="860"/>
      <c r="S939" s="860"/>
      <c r="T939" s="860"/>
      <c r="U939" s="860"/>
      <c r="V939" s="860"/>
      <c r="W939" s="860"/>
      <c r="X939" s="860"/>
      <c r="Y939" s="860"/>
      <c r="Z939" s="860"/>
      <c r="AA939" s="860"/>
      <c r="AB939" s="860"/>
      <c r="AC939" s="860"/>
      <c r="AD939" s="860"/>
    </row>
    <row r="940" spans="1:30" ht="15.75" customHeight="1" x14ac:dyDescent="0.25">
      <c r="A940" s="860"/>
      <c r="B940" s="860"/>
      <c r="C940" s="860"/>
      <c r="D940" s="860"/>
      <c r="E940" s="860"/>
      <c r="F940" s="860"/>
      <c r="G940" s="868"/>
      <c r="H940" s="860"/>
      <c r="I940" s="860"/>
      <c r="J940" s="860"/>
      <c r="K940" s="860"/>
      <c r="L940" s="860"/>
      <c r="M940" s="860"/>
      <c r="N940" s="860"/>
      <c r="O940" s="860"/>
      <c r="P940" s="860"/>
      <c r="Q940" s="860"/>
      <c r="R940" s="860"/>
      <c r="S940" s="860"/>
      <c r="T940" s="860"/>
      <c r="U940" s="860"/>
      <c r="V940" s="860"/>
      <c r="W940" s="860"/>
      <c r="X940" s="860"/>
      <c r="Y940" s="860"/>
      <c r="Z940" s="860"/>
      <c r="AA940" s="860"/>
      <c r="AB940" s="860"/>
      <c r="AC940" s="860"/>
      <c r="AD940" s="860"/>
    </row>
    <row r="941" spans="1:30" ht="15.75" customHeight="1" x14ac:dyDescent="0.25">
      <c r="A941" s="860"/>
      <c r="B941" s="860"/>
      <c r="C941" s="860"/>
      <c r="D941" s="860"/>
      <c r="E941" s="860"/>
      <c r="F941" s="860"/>
      <c r="G941" s="868"/>
      <c r="H941" s="860"/>
      <c r="I941" s="860"/>
      <c r="J941" s="860"/>
      <c r="K941" s="860"/>
      <c r="L941" s="860"/>
      <c r="M941" s="860"/>
      <c r="N941" s="860"/>
      <c r="O941" s="860"/>
      <c r="P941" s="860"/>
      <c r="Q941" s="860"/>
      <c r="R941" s="860"/>
      <c r="S941" s="860"/>
      <c r="T941" s="860"/>
      <c r="U941" s="860"/>
      <c r="V941" s="860"/>
      <c r="W941" s="860"/>
      <c r="X941" s="860"/>
      <c r="Y941" s="860"/>
      <c r="Z941" s="860"/>
      <c r="AA941" s="860"/>
      <c r="AB941" s="860"/>
      <c r="AC941" s="860"/>
      <c r="AD941" s="860"/>
    </row>
    <row r="942" spans="1:30" ht="15.75" customHeight="1" x14ac:dyDescent="0.25">
      <c r="A942" s="860"/>
      <c r="B942" s="860"/>
      <c r="C942" s="860"/>
      <c r="D942" s="860"/>
      <c r="E942" s="860"/>
      <c r="F942" s="860"/>
      <c r="G942" s="868"/>
      <c r="H942" s="860"/>
      <c r="I942" s="860"/>
      <c r="J942" s="860"/>
      <c r="K942" s="860"/>
      <c r="L942" s="860"/>
      <c r="M942" s="860"/>
      <c r="N942" s="860"/>
      <c r="O942" s="860"/>
      <c r="P942" s="860"/>
      <c r="Q942" s="860"/>
      <c r="R942" s="860"/>
      <c r="S942" s="860"/>
      <c r="T942" s="860"/>
      <c r="U942" s="860"/>
      <c r="V942" s="860"/>
      <c r="W942" s="860"/>
      <c r="X942" s="860"/>
      <c r="Y942" s="860"/>
      <c r="Z942" s="860"/>
      <c r="AA942" s="860"/>
      <c r="AB942" s="860"/>
      <c r="AC942" s="860"/>
      <c r="AD942" s="860"/>
    </row>
    <row r="943" spans="1:30" ht="15.75" customHeight="1" x14ac:dyDescent="0.25">
      <c r="A943" s="860"/>
      <c r="B943" s="860"/>
      <c r="C943" s="860"/>
      <c r="D943" s="860"/>
      <c r="E943" s="860"/>
      <c r="F943" s="860"/>
      <c r="G943" s="868"/>
      <c r="H943" s="860"/>
      <c r="I943" s="860"/>
      <c r="J943" s="860"/>
      <c r="K943" s="860"/>
      <c r="L943" s="860"/>
      <c r="M943" s="860"/>
      <c r="N943" s="860"/>
      <c r="O943" s="860"/>
      <c r="P943" s="860"/>
      <c r="Q943" s="860"/>
      <c r="R943" s="860"/>
      <c r="S943" s="860"/>
      <c r="T943" s="860"/>
      <c r="U943" s="860"/>
      <c r="V943" s="860"/>
      <c r="W943" s="860"/>
      <c r="X943" s="860"/>
      <c r="Y943" s="860"/>
      <c r="Z943" s="860"/>
      <c r="AA943" s="860"/>
      <c r="AB943" s="860"/>
      <c r="AC943" s="860"/>
      <c r="AD943" s="860"/>
    </row>
    <row r="944" spans="1:30" ht="15.75" customHeight="1" x14ac:dyDescent="0.25">
      <c r="A944" s="860"/>
      <c r="B944" s="860"/>
      <c r="C944" s="860"/>
      <c r="D944" s="860"/>
      <c r="E944" s="860"/>
      <c r="F944" s="860"/>
      <c r="G944" s="868"/>
      <c r="H944" s="860"/>
      <c r="I944" s="860"/>
      <c r="J944" s="860"/>
      <c r="K944" s="860"/>
      <c r="L944" s="860"/>
      <c r="M944" s="860"/>
      <c r="N944" s="860"/>
      <c r="O944" s="860"/>
      <c r="P944" s="860"/>
      <c r="Q944" s="860"/>
      <c r="R944" s="860"/>
      <c r="S944" s="860"/>
      <c r="T944" s="860"/>
      <c r="U944" s="860"/>
      <c r="V944" s="860"/>
      <c r="W944" s="860"/>
      <c r="X944" s="860"/>
      <c r="Y944" s="860"/>
      <c r="Z944" s="860"/>
      <c r="AA944" s="860"/>
      <c r="AB944" s="860"/>
      <c r="AC944" s="860"/>
      <c r="AD944" s="860"/>
    </row>
    <row r="945" spans="1:30" ht="15.75" customHeight="1" x14ac:dyDescent="0.25">
      <c r="A945" s="860"/>
      <c r="B945" s="860"/>
      <c r="C945" s="860"/>
      <c r="D945" s="860"/>
      <c r="E945" s="860"/>
      <c r="F945" s="860"/>
      <c r="G945" s="868"/>
      <c r="H945" s="860"/>
      <c r="I945" s="860"/>
      <c r="J945" s="860"/>
      <c r="K945" s="860"/>
      <c r="L945" s="860"/>
      <c r="M945" s="860"/>
      <c r="N945" s="860"/>
      <c r="O945" s="860"/>
      <c r="P945" s="860"/>
      <c r="Q945" s="860"/>
      <c r="R945" s="860"/>
      <c r="S945" s="860"/>
      <c r="T945" s="860"/>
      <c r="U945" s="860"/>
      <c r="V945" s="860"/>
      <c r="W945" s="860"/>
      <c r="X945" s="860"/>
      <c r="Y945" s="860"/>
      <c r="Z945" s="860"/>
      <c r="AA945" s="860"/>
      <c r="AB945" s="860"/>
      <c r="AC945" s="860"/>
      <c r="AD945" s="860"/>
    </row>
    <row r="946" spans="1:30" ht="15.75" customHeight="1" x14ac:dyDescent="0.25">
      <c r="A946" s="860"/>
      <c r="B946" s="860"/>
      <c r="C946" s="860"/>
      <c r="D946" s="860"/>
      <c r="E946" s="860"/>
      <c r="F946" s="860"/>
      <c r="G946" s="868"/>
      <c r="H946" s="860"/>
      <c r="I946" s="860"/>
      <c r="J946" s="860"/>
      <c r="K946" s="860"/>
      <c r="L946" s="860"/>
      <c r="M946" s="860"/>
      <c r="N946" s="860"/>
      <c r="O946" s="860"/>
      <c r="P946" s="860"/>
      <c r="Q946" s="860"/>
      <c r="R946" s="860"/>
      <c r="S946" s="860"/>
      <c r="T946" s="860"/>
      <c r="U946" s="860"/>
      <c r="V946" s="860"/>
      <c r="W946" s="860"/>
      <c r="X946" s="860"/>
      <c r="Y946" s="860"/>
      <c r="Z946" s="860"/>
      <c r="AA946" s="860"/>
      <c r="AB946" s="860"/>
      <c r="AC946" s="860"/>
      <c r="AD946" s="860"/>
    </row>
    <row r="947" spans="1:30" ht="15.75" customHeight="1" x14ac:dyDescent="0.25">
      <c r="A947" s="860"/>
      <c r="B947" s="860"/>
      <c r="C947" s="860"/>
      <c r="D947" s="860"/>
      <c r="E947" s="860"/>
      <c r="F947" s="860"/>
      <c r="G947" s="868"/>
      <c r="H947" s="860"/>
      <c r="I947" s="860"/>
      <c r="J947" s="860"/>
      <c r="K947" s="860"/>
      <c r="L947" s="860"/>
      <c r="M947" s="860"/>
      <c r="N947" s="860"/>
      <c r="O947" s="860"/>
      <c r="P947" s="860"/>
      <c r="Q947" s="860"/>
      <c r="R947" s="860"/>
      <c r="S947" s="860"/>
      <c r="T947" s="860"/>
      <c r="U947" s="860"/>
      <c r="V947" s="860"/>
      <c r="W947" s="860"/>
      <c r="X947" s="860"/>
      <c r="Y947" s="860"/>
      <c r="Z947" s="860"/>
      <c r="AA947" s="860"/>
      <c r="AB947" s="860"/>
      <c r="AC947" s="860"/>
      <c r="AD947" s="860"/>
    </row>
    <row r="948" spans="1:30" ht="15.75" customHeight="1" x14ac:dyDescent="0.25">
      <c r="A948" s="860"/>
      <c r="B948" s="860"/>
      <c r="C948" s="860"/>
      <c r="D948" s="860"/>
      <c r="E948" s="860"/>
      <c r="F948" s="860"/>
      <c r="G948" s="868"/>
      <c r="H948" s="860"/>
      <c r="I948" s="860"/>
      <c r="J948" s="860"/>
      <c r="K948" s="860"/>
      <c r="L948" s="860"/>
      <c r="M948" s="860"/>
      <c r="N948" s="860"/>
      <c r="O948" s="860"/>
      <c r="P948" s="860"/>
      <c r="Q948" s="860"/>
      <c r="R948" s="860"/>
      <c r="S948" s="860"/>
      <c r="T948" s="860"/>
      <c r="U948" s="860"/>
      <c r="V948" s="860"/>
      <c r="W948" s="860"/>
      <c r="X948" s="860"/>
      <c r="Y948" s="860"/>
      <c r="Z948" s="860"/>
      <c r="AA948" s="860"/>
      <c r="AB948" s="860"/>
      <c r="AC948" s="860"/>
      <c r="AD948" s="860"/>
    </row>
    <row r="949" spans="1:30" ht="15.75" customHeight="1" x14ac:dyDescent="0.25">
      <c r="A949" s="860"/>
      <c r="B949" s="860"/>
      <c r="C949" s="860"/>
      <c r="D949" s="860"/>
      <c r="E949" s="860"/>
      <c r="F949" s="860"/>
      <c r="G949" s="868"/>
      <c r="H949" s="860"/>
      <c r="I949" s="860"/>
      <c r="J949" s="860"/>
      <c r="K949" s="860"/>
      <c r="L949" s="860"/>
      <c r="M949" s="860"/>
      <c r="N949" s="860"/>
      <c r="O949" s="860"/>
      <c r="P949" s="860"/>
      <c r="Q949" s="860"/>
      <c r="R949" s="860"/>
      <c r="S949" s="860"/>
      <c r="T949" s="860"/>
      <c r="U949" s="860"/>
      <c r="V949" s="860"/>
      <c r="W949" s="860"/>
      <c r="X949" s="860"/>
      <c r="Y949" s="860"/>
      <c r="Z949" s="860"/>
      <c r="AA949" s="860"/>
      <c r="AB949" s="860"/>
      <c r="AC949" s="860"/>
      <c r="AD949" s="860"/>
    </row>
    <row r="950" spans="1:30" ht="15.75" customHeight="1" x14ac:dyDescent="0.25">
      <c r="A950" s="860"/>
      <c r="B950" s="860"/>
      <c r="C950" s="860"/>
      <c r="D950" s="860"/>
      <c r="E950" s="860"/>
      <c r="F950" s="860"/>
      <c r="G950" s="868"/>
      <c r="H950" s="860"/>
      <c r="I950" s="860"/>
      <c r="J950" s="860"/>
      <c r="K950" s="860"/>
      <c r="L950" s="860"/>
      <c r="M950" s="860"/>
      <c r="N950" s="860"/>
      <c r="O950" s="860"/>
      <c r="P950" s="860"/>
      <c r="Q950" s="860"/>
      <c r="R950" s="860"/>
      <c r="S950" s="860"/>
      <c r="T950" s="860"/>
      <c r="U950" s="860"/>
      <c r="V950" s="860"/>
      <c r="W950" s="860"/>
      <c r="X950" s="860"/>
      <c r="Y950" s="860"/>
      <c r="Z950" s="860"/>
      <c r="AA950" s="860"/>
      <c r="AB950" s="860"/>
      <c r="AC950" s="860"/>
      <c r="AD950" s="860"/>
    </row>
    <row r="951" spans="1:30" ht="15.75" customHeight="1" x14ac:dyDescent="0.25">
      <c r="A951" s="860"/>
      <c r="B951" s="860"/>
      <c r="C951" s="860"/>
      <c r="D951" s="860"/>
      <c r="E951" s="860"/>
      <c r="F951" s="860"/>
      <c r="G951" s="868"/>
      <c r="H951" s="860"/>
      <c r="I951" s="860"/>
      <c r="J951" s="860"/>
      <c r="K951" s="860"/>
      <c r="L951" s="860"/>
      <c r="M951" s="860"/>
      <c r="N951" s="860"/>
      <c r="O951" s="860"/>
      <c r="P951" s="860"/>
      <c r="Q951" s="860"/>
      <c r="R951" s="860"/>
      <c r="S951" s="860"/>
      <c r="T951" s="860"/>
      <c r="U951" s="860"/>
      <c r="V951" s="860"/>
      <c r="W951" s="860"/>
      <c r="X951" s="860"/>
      <c r="Y951" s="860"/>
      <c r="Z951" s="860"/>
      <c r="AA951" s="860"/>
      <c r="AB951" s="860"/>
      <c r="AC951" s="860"/>
      <c r="AD951" s="860"/>
    </row>
    <row r="952" spans="1:30" ht="15.75" customHeight="1" x14ac:dyDescent="0.25">
      <c r="A952" s="860"/>
      <c r="B952" s="860"/>
      <c r="C952" s="860"/>
      <c r="D952" s="860"/>
      <c r="E952" s="860"/>
      <c r="F952" s="860"/>
      <c r="G952" s="868"/>
      <c r="H952" s="860"/>
      <c r="I952" s="860"/>
      <c r="J952" s="860"/>
      <c r="K952" s="860"/>
      <c r="L952" s="860"/>
      <c r="M952" s="860"/>
      <c r="N952" s="860"/>
      <c r="O952" s="860"/>
      <c r="P952" s="860"/>
      <c r="Q952" s="860"/>
      <c r="R952" s="860"/>
      <c r="S952" s="860"/>
      <c r="T952" s="860"/>
      <c r="U952" s="860"/>
      <c r="V952" s="860"/>
      <c r="W952" s="860"/>
      <c r="X952" s="860"/>
      <c r="Y952" s="860"/>
      <c r="Z952" s="860"/>
      <c r="AA952" s="860"/>
      <c r="AB952" s="860"/>
      <c r="AC952" s="860"/>
      <c r="AD952" s="860"/>
    </row>
    <row r="953" spans="1:30" ht="15.75" customHeight="1" x14ac:dyDescent="0.25">
      <c r="A953" s="860"/>
      <c r="B953" s="860"/>
      <c r="C953" s="860"/>
      <c r="D953" s="860"/>
      <c r="E953" s="860"/>
      <c r="F953" s="860"/>
      <c r="G953" s="868"/>
      <c r="H953" s="860"/>
      <c r="I953" s="860"/>
      <c r="J953" s="860"/>
      <c r="K953" s="860"/>
      <c r="L953" s="860"/>
      <c r="M953" s="860"/>
      <c r="N953" s="860"/>
      <c r="O953" s="860"/>
      <c r="P953" s="860"/>
      <c r="Q953" s="860"/>
      <c r="R953" s="860"/>
      <c r="S953" s="860"/>
      <c r="T953" s="860"/>
      <c r="U953" s="860"/>
      <c r="V953" s="860"/>
      <c r="W953" s="860"/>
      <c r="X953" s="860"/>
      <c r="Y953" s="860"/>
      <c r="Z953" s="860"/>
      <c r="AA953" s="860"/>
      <c r="AB953" s="860"/>
      <c r="AC953" s="860"/>
      <c r="AD953" s="860"/>
    </row>
    <row r="954" spans="1:30" ht="15.75" customHeight="1" x14ac:dyDescent="0.25">
      <c r="A954" s="860"/>
      <c r="B954" s="860"/>
      <c r="C954" s="860"/>
      <c r="D954" s="860"/>
      <c r="E954" s="860"/>
      <c r="F954" s="860"/>
      <c r="G954" s="868"/>
      <c r="H954" s="860"/>
      <c r="I954" s="860"/>
      <c r="J954" s="860"/>
      <c r="K954" s="860"/>
      <c r="L954" s="860"/>
      <c r="M954" s="860"/>
      <c r="N954" s="860"/>
      <c r="O954" s="860"/>
      <c r="P954" s="860"/>
      <c r="Q954" s="860"/>
      <c r="R954" s="860"/>
      <c r="S954" s="860"/>
      <c r="T954" s="860"/>
      <c r="U954" s="860"/>
      <c r="V954" s="860"/>
      <c r="W954" s="860"/>
      <c r="X954" s="860"/>
      <c r="Y954" s="860"/>
      <c r="Z954" s="860"/>
      <c r="AA954" s="860"/>
      <c r="AB954" s="860"/>
      <c r="AC954" s="860"/>
      <c r="AD954" s="860"/>
    </row>
    <row r="955" spans="1:30" ht="15.75" customHeight="1" x14ac:dyDescent="0.25">
      <c r="A955" s="860"/>
      <c r="B955" s="860"/>
      <c r="C955" s="860"/>
      <c r="D955" s="860"/>
      <c r="E955" s="860"/>
      <c r="F955" s="860"/>
      <c r="G955" s="868"/>
      <c r="H955" s="860"/>
      <c r="I955" s="860"/>
      <c r="J955" s="860"/>
      <c r="K955" s="860"/>
      <c r="L955" s="860"/>
      <c r="M955" s="860"/>
      <c r="N955" s="860"/>
      <c r="O955" s="860"/>
      <c r="P955" s="860"/>
      <c r="Q955" s="860"/>
      <c r="R955" s="860"/>
      <c r="S955" s="860"/>
      <c r="T955" s="860"/>
      <c r="U955" s="860"/>
      <c r="V955" s="860"/>
      <c r="W955" s="860"/>
      <c r="X955" s="860"/>
      <c r="Y955" s="860"/>
      <c r="Z955" s="860"/>
      <c r="AA955" s="860"/>
      <c r="AB955" s="860"/>
      <c r="AC955" s="860"/>
      <c r="AD955" s="860"/>
    </row>
    <row r="956" spans="1:30" ht="15.75" customHeight="1" x14ac:dyDescent="0.25">
      <c r="A956" s="860"/>
      <c r="B956" s="860"/>
      <c r="C956" s="860"/>
      <c r="D956" s="860"/>
      <c r="E956" s="860"/>
      <c r="F956" s="860"/>
      <c r="G956" s="868"/>
      <c r="H956" s="860"/>
      <c r="I956" s="860"/>
      <c r="J956" s="860"/>
      <c r="K956" s="860"/>
      <c r="L956" s="860"/>
      <c r="M956" s="860"/>
      <c r="N956" s="860"/>
      <c r="O956" s="860"/>
      <c r="P956" s="860"/>
      <c r="Q956" s="860"/>
      <c r="R956" s="860"/>
      <c r="S956" s="860"/>
      <c r="T956" s="860"/>
      <c r="U956" s="860"/>
      <c r="V956" s="860"/>
      <c r="W956" s="860"/>
      <c r="X956" s="860"/>
      <c r="Y956" s="860"/>
      <c r="Z956" s="860"/>
      <c r="AA956" s="860"/>
      <c r="AB956" s="860"/>
      <c r="AC956" s="860"/>
      <c r="AD956" s="860"/>
    </row>
    <row r="957" spans="1:30" ht="15.75" customHeight="1" x14ac:dyDescent="0.25">
      <c r="A957" s="860"/>
      <c r="B957" s="860"/>
      <c r="C957" s="860"/>
      <c r="D957" s="860"/>
      <c r="E957" s="860"/>
      <c r="F957" s="860"/>
      <c r="G957" s="868"/>
      <c r="H957" s="860"/>
      <c r="I957" s="860"/>
      <c r="J957" s="860"/>
      <c r="K957" s="860"/>
      <c r="L957" s="860"/>
      <c r="M957" s="860"/>
      <c r="N957" s="860"/>
      <c r="O957" s="860"/>
      <c r="P957" s="860"/>
      <c r="Q957" s="860"/>
      <c r="R957" s="860"/>
      <c r="S957" s="860"/>
      <c r="T957" s="860"/>
      <c r="U957" s="860"/>
      <c r="V957" s="860"/>
      <c r="W957" s="860"/>
      <c r="X957" s="860"/>
      <c r="Y957" s="860"/>
      <c r="Z957" s="860"/>
      <c r="AA957" s="860"/>
      <c r="AB957" s="860"/>
      <c r="AC957" s="860"/>
      <c r="AD957" s="860"/>
    </row>
    <row r="958" spans="1:30" ht="15.75" customHeight="1" x14ac:dyDescent="0.25">
      <c r="A958" s="860"/>
      <c r="B958" s="860"/>
      <c r="C958" s="860"/>
      <c r="D958" s="860"/>
      <c r="E958" s="860"/>
      <c r="F958" s="860"/>
      <c r="G958" s="868"/>
      <c r="H958" s="860"/>
      <c r="I958" s="860"/>
      <c r="J958" s="860"/>
      <c r="K958" s="860"/>
      <c r="L958" s="860"/>
      <c r="M958" s="860"/>
      <c r="N958" s="860"/>
      <c r="O958" s="860"/>
      <c r="P958" s="860"/>
      <c r="Q958" s="860"/>
      <c r="R958" s="860"/>
      <c r="S958" s="860"/>
      <c r="T958" s="860"/>
      <c r="U958" s="860"/>
      <c r="V958" s="860"/>
      <c r="W958" s="860"/>
      <c r="X958" s="860"/>
      <c r="Y958" s="860"/>
      <c r="Z958" s="860"/>
      <c r="AA958" s="860"/>
      <c r="AB958" s="860"/>
      <c r="AC958" s="860"/>
      <c r="AD958" s="860"/>
    </row>
    <row r="959" spans="1:30" ht="15.75" customHeight="1" x14ac:dyDescent="0.25">
      <c r="A959" s="860"/>
      <c r="B959" s="860"/>
      <c r="C959" s="860"/>
      <c r="D959" s="860"/>
      <c r="E959" s="860"/>
      <c r="F959" s="860"/>
      <c r="G959" s="868"/>
      <c r="H959" s="860"/>
      <c r="I959" s="860"/>
      <c r="J959" s="860"/>
      <c r="K959" s="860"/>
      <c r="L959" s="860"/>
      <c r="M959" s="860"/>
      <c r="N959" s="860"/>
      <c r="O959" s="860"/>
      <c r="P959" s="860"/>
      <c r="Q959" s="860"/>
      <c r="R959" s="860"/>
      <c r="S959" s="860"/>
      <c r="T959" s="860"/>
      <c r="U959" s="860"/>
      <c r="V959" s="860"/>
      <c r="W959" s="860"/>
      <c r="X959" s="860"/>
      <c r="Y959" s="860"/>
      <c r="Z959" s="860"/>
      <c r="AA959" s="860"/>
      <c r="AB959" s="860"/>
      <c r="AC959" s="860"/>
      <c r="AD959" s="860"/>
    </row>
    <row r="960" spans="1:30" ht="15.75" customHeight="1" x14ac:dyDescent="0.25">
      <c r="A960" s="860"/>
      <c r="B960" s="860"/>
      <c r="C960" s="860"/>
      <c r="D960" s="860"/>
      <c r="E960" s="860"/>
      <c r="F960" s="860"/>
      <c r="G960" s="868"/>
      <c r="H960" s="860"/>
      <c r="I960" s="860"/>
      <c r="J960" s="860"/>
      <c r="K960" s="860"/>
      <c r="L960" s="860"/>
      <c r="M960" s="860"/>
      <c r="N960" s="860"/>
      <c r="O960" s="860"/>
      <c r="P960" s="860"/>
      <c r="Q960" s="860"/>
      <c r="R960" s="860"/>
      <c r="S960" s="860"/>
      <c r="T960" s="860"/>
      <c r="U960" s="860"/>
      <c r="V960" s="860"/>
      <c r="W960" s="860"/>
      <c r="X960" s="860"/>
      <c r="Y960" s="860"/>
      <c r="Z960" s="860"/>
      <c r="AA960" s="860"/>
      <c r="AB960" s="860"/>
      <c r="AC960" s="860"/>
      <c r="AD960" s="860"/>
    </row>
    <row r="961" spans="1:30" ht="15.75" customHeight="1" x14ac:dyDescent="0.25">
      <c r="A961" s="860"/>
      <c r="B961" s="860"/>
      <c r="C961" s="860"/>
      <c r="D961" s="860"/>
      <c r="E961" s="860"/>
      <c r="F961" s="860"/>
      <c r="G961" s="868"/>
      <c r="H961" s="860"/>
      <c r="I961" s="860"/>
      <c r="J961" s="860"/>
      <c r="K961" s="860"/>
      <c r="L961" s="860"/>
      <c r="M961" s="860"/>
      <c r="N961" s="860"/>
      <c r="O961" s="860"/>
      <c r="P961" s="860"/>
      <c r="Q961" s="860"/>
      <c r="R961" s="860"/>
      <c r="S961" s="860"/>
      <c r="T961" s="860"/>
      <c r="U961" s="860"/>
      <c r="V961" s="860"/>
      <c r="W961" s="860"/>
      <c r="X961" s="860"/>
      <c r="Y961" s="860"/>
      <c r="Z961" s="860"/>
      <c r="AA961" s="860"/>
      <c r="AB961" s="860"/>
      <c r="AC961" s="860"/>
      <c r="AD961" s="860"/>
    </row>
    <row r="962" spans="1:30" ht="15.75" customHeight="1" x14ac:dyDescent="0.25">
      <c r="A962" s="860"/>
      <c r="B962" s="860"/>
      <c r="C962" s="860"/>
      <c r="D962" s="860"/>
      <c r="E962" s="860"/>
      <c r="F962" s="860"/>
      <c r="G962" s="868"/>
      <c r="H962" s="860"/>
      <c r="I962" s="860"/>
      <c r="J962" s="860"/>
      <c r="K962" s="860"/>
      <c r="L962" s="860"/>
      <c r="M962" s="860"/>
      <c r="N962" s="860"/>
      <c r="O962" s="860"/>
      <c r="P962" s="860"/>
      <c r="Q962" s="860"/>
      <c r="R962" s="860"/>
      <c r="S962" s="860"/>
      <c r="T962" s="860"/>
      <c r="U962" s="860"/>
      <c r="V962" s="860"/>
      <c r="W962" s="860"/>
      <c r="X962" s="860"/>
      <c r="Y962" s="860"/>
      <c r="Z962" s="860"/>
      <c r="AA962" s="860"/>
      <c r="AB962" s="860"/>
      <c r="AC962" s="860"/>
      <c r="AD962" s="860"/>
    </row>
    <row r="963" spans="1:30" ht="15.75" customHeight="1" x14ac:dyDescent="0.25">
      <c r="A963" s="860"/>
      <c r="B963" s="860"/>
      <c r="C963" s="860"/>
      <c r="D963" s="860"/>
      <c r="E963" s="860"/>
      <c r="F963" s="860"/>
      <c r="G963" s="868"/>
      <c r="H963" s="860"/>
      <c r="I963" s="860"/>
      <c r="J963" s="860"/>
      <c r="K963" s="860"/>
      <c r="L963" s="860"/>
      <c r="M963" s="860"/>
      <c r="N963" s="860"/>
      <c r="O963" s="860"/>
      <c r="P963" s="860"/>
      <c r="Q963" s="860"/>
      <c r="R963" s="860"/>
      <c r="S963" s="860"/>
      <c r="T963" s="860"/>
      <c r="U963" s="860"/>
      <c r="V963" s="860"/>
      <c r="W963" s="860"/>
      <c r="X963" s="860"/>
      <c r="Y963" s="860"/>
      <c r="Z963" s="860"/>
      <c r="AA963" s="860"/>
      <c r="AB963" s="860"/>
      <c r="AC963" s="860"/>
      <c r="AD963" s="860"/>
    </row>
    <row r="964" spans="1:30" ht="15.75" customHeight="1" x14ac:dyDescent="0.25">
      <c r="A964" s="860"/>
      <c r="B964" s="860"/>
      <c r="C964" s="860"/>
      <c r="D964" s="860"/>
      <c r="E964" s="860"/>
      <c r="F964" s="860"/>
      <c r="G964" s="868"/>
      <c r="H964" s="860"/>
      <c r="I964" s="860"/>
      <c r="J964" s="860"/>
      <c r="K964" s="860"/>
      <c r="L964" s="860"/>
      <c r="M964" s="860"/>
      <c r="N964" s="860"/>
      <c r="O964" s="860"/>
      <c r="P964" s="860"/>
      <c r="Q964" s="860"/>
      <c r="R964" s="860"/>
      <c r="S964" s="860"/>
      <c r="T964" s="860"/>
      <c r="U964" s="860"/>
      <c r="V964" s="860"/>
      <c r="W964" s="860"/>
      <c r="X964" s="860"/>
      <c r="Y964" s="860"/>
      <c r="Z964" s="860"/>
      <c r="AA964" s="860"/>
      <c r="AB964" s="860"/>
      <c r="AC964" s="860"/>
      <c r="AD964" s="860"/>
    </row>
    <row r="965" spans="1:30" ht="15.75" customHeight="1" x14ac:dyDescent="0.25">
      <c r="A965" s="860"/>
      <c r="B965" s="860"/>
      <c r="C965" s="860"/>
      <c r="D965" s="860"/>
      <c r="E965" s="860"/>
      <c r="F965" s="860"/>
      <c r="G965" s="868"/>
      <c r="H965" s="860"/>
      <c r="I965" s="860"/>
      <c r="J965" s="860"/>
      <c r="K965" s="860"/>
      <c r="L965" s="860"/>
      <c r="M965" s="860"/>
      <c r="N965" s="860"/>
      <c r="O965" s="860"/>
      <c r="P965" s="860"/>
      <c r="Q965" s="860"/>
      <c r="R965" s="860"/>
      <c r="S965" s="860"/>
      <c r="T965" s="860"/>
      <c r="U965" s="860"/>
      <c r="V965" s="860"/>
      <c r="W965" s="860"/>
      <c r="X965" s="860"/>
      <c r="Y965" s="860"/>
      <c r="Z965" s="860"/>
      <c r="AA965" s="860"/>
      <c r="AB965" s="860"/>
      <c r="AC965" s="860"/>
      <c r="AD965" s="860"/>
    </row>
    <row r="966" spans="1:30" ht="15.75" customHeight="1" x14ac:dyDescent="0.25">
      <c r="A966" s="860"/>
      <c r="B966" s="860"/>
      <c r="C966" s="860"/>
      <c r="D966" s="860"/>
      <c r="E966" s="860"/>
      <c r="F966" s="860"/>
      <c r="G966" s="868"/>
      <c r="H966" s="860"/>
      <c r="I966" s="860"/>
      <c r="J966" s="860"/>
      <c r="K966" s="860"/>
      <c r="L966" s="860"/>
      <c r="M966" s="860"/>
      <c r="N966" s="860"/>
      <c r="O966" s="860"/>
      <c r="P966" s="860"/>
      <c r="Q966" s="860"/>
      <c r="R966" s="860"/>
      <c r="S966" s="860"/>
      <c r="T966" s="860"/>
      <c r="U966" s="860"/>
      <c r="V966" s="860"/>
      <c r="W966" s="860"/>
      <c r="X966" s="860"/>
      <c r="Y966" s="860"/>
      <c r="Z966" s="860"/>
      <c r="AA966" s="860"/>
      <c r="AB966" s="860"/>
      <c r="AC966" s="860"/>
      <c r="AD966" s="860"/>
    </row>
    <row r="967" spans="1:30" ht="15.75" customHeight="1" x14ac:dyDescent="0.25">
      <c r="A967" s="860"/>
      <c r="B967" s="860"/>
      <c r="C967" s="860"/>
      <c r="D967" s="860"/>
      <c r="E967" s="860"/>
      <c r="F967" s="860"/>
      <c r="G967" s="868"/>
      <c r="H967" s="860"/>
      <c r="I967" s="860"/>
      <c r="J967" s="860"/>
      <c r="K967" s="860"/>
      <c r="L967" s="860"/>
      <c r="M967" s="860"/>
      <c r="N967" s="860"/>
      <c r="O967" s="860"/>
      <c r="P967" s="860"/>
      <c r="Q967" s="860"/>
      <c r="R967" s="860"/>
      <c r="S967" s="860"/>
      <c r="T967" s="860"/>
      <c r="U967" s="860"/>
      <c r="V967" s="860"/>
      <c r="W967" s="860"/>
      <c r="X967" s="860"/>
      <c r="Y967" s="860"/>
      <c r="Z967" s="860"/>
      <c r="AA967" s="860"/>
      <c r="AB967" s="860"/>
      <c r="AC967" s="860"/>
      <c r="AD967" s="860"/>
    </row>
    <row r="968" spans="1:30" ht="15.75" customHeight="1" x14ac:dyDescent="0.25">
      <c r="A968" s="860"/>
      <c r="B968" s="860"/>
      <c r="C968" s="860"/>
      <c r="D968" s="860"/>
      <c r="E968" s="860"/>
      <c r="F968" s="860"/>
      <c r="G968" s="868"/>
      <c r="H968" s="860"/>
      <c r="I968" s="860"/>
      <c r="J968" s="860"/>
      <c r="K968" s="860"/>
      <c r="L968" s="860"/>
      <c r="M968" s="860"/>
      <c r="N968" s="860"/>
      <c r="O968" s="860"/>
      <c r="P968" s="860"/>
      <c r="Q968" s="860"/>
      <c r="R968" s="860"/>
      <c r="S968" s="860"/>
      <c r="T968" s="860"/>
      <c r="U968" s="860"/>
      <c r="V968" s="860"/>
      <c r="W968" s="860"/>
      <c r="X968" s="860"/>
      <c r="Y968" s="860"/>
      <c r="Z968" s="860"/>
      <c r="AA968" s="860"/>
      <c r="AB968" s="860"/>
      <c r="AC968" s="860"/>
      <c r="AD968" s="860"/>
    </row>
    <row r="969" spans="1:30" ht="15.75" customHeight="1" x14ac:dyDescent="0.25">
      <c r="A969" s="860"/>
      <c r="B969" s="860"/>
      <c r="C969" s="860"/>
      <c r="D969" s="860"/>
      <c r="E969" s="860"/>
      <c r="F969" s="860"/>
      <c r="G969" s="868"/>
      <c r="H969" s="860"/>
      <c r="I969" s="860"/>
      <c r="J969" s="860"/>
      <c r="K969" s="860"/>
      <c r="L969" s="860"/>
      <c r="M969" s="860"/>
      <c r="N969" s="860"/>
      <c r="O969" s="860"/>
      <c r="P969" s="860"/>
      <c r="Q969" s="860"/>
      <c r="R969" s="860"/>
      <c r="S969" s="860"/>
      <c r="T969" s="860"/>
      <c r="U969" s="860"/>
      <c r="V969" s="860"/>
      <c r="W969" s="860"/>
      <c r="X969" s="860"/>
      <c r="Y969" s="860"/>
      <c r="Z969" s="860"/>
      <c r="AA969" s="860"/>
      <c r="AB969" s="860"/>
      <c r="AC969" s="860"/>
      <c r="AD969" s="860"/>
    </row>
    <row r="970" spans="1:30" ht="15.75" customHeight="1" x14ac:dyDescent="0.25">
      <c r="A970" s="860"/>
      <c r="B970" s="860"/>
      <c r="C970" s="860"/>
      <c r="D970" s="860"/>
      <c r="E970" s="860"/>
      <c r="F970" s="860"/>
      <c r="G970" s="868"/>
      <c r="H970" s="860"/>
      <c r="I970" s="860"/>
      <c r="J970" s="860"/>
      <c r="K970" s="860"/>
      <c r="L970" s="860"/>
      <c r="M970" s="860"/>
      <c r="N970" s="860"/>
      <c r="O970" s="860"/>
      <c r="P970" s="860"/>
      <c r="Q970" s="860"/>
      <c r="R970" s="860"/>
      <c r="S970" s="860"/>
      <c r="T970" s="860"/>
      <c r="U970" s="860"/>
      <c r="V970" s="860"/>
      <c r="W970" s="860"/>
      <c r="X970" s="860"/>
      <c r="Y970" s="860"/>
      <c r="Z970" s="860"/>
      <c r="AA970" s="860"/>
      <c r="AB970" s="860"/>
      <c r="AC970" s="860"/>
      <c r="AD970" s="860"/>
    </row>
    <row r="971" spans="1:30" ht="15.75" customHeight="1" x14ac:dyDescent="0.25">
      <c r="A971" s="860"/>
      <c r="B971" s="860"/>
      <c r="C971" s="860"/>
      <c r="D971" s="860"/>
      <c r="E971" s="860"/>
      <c r="F971" s="860"/>
      <c r="G971" s="868"/>
      <c r="H971" s="860"/>
      <c r="I971" s="860"/>
      <c r="J971" s="860"/>
      <c r="K971" s="860"/>
      <c r="L971" s="860"/>
      <c r="M971" s="860"/>
      <c r="N971" s="860"/>
      <c r="O971" s="860"/>
      <c r="P971" s="860"/>
      <c r="Q971" s="860"/>
      <c r="R971" s="860"/>
      <c r="S971" s="860"/>
      <c r="T971" s="860"/>
      <c r="U971" s="860"/>
      <c r="V971" s="860"/>
      <c r="W971" s="860"/>
      <c r="X971" s="860"/>
      <c r="Y971" s="860"/>
      <c r="Z971" s="860"/>
      <c r="AA971" s="860"/>
      <c r="AB971" s="860"/>
      <c r="AC971" s="860"/>
      <c r="AD971" s="860"/>
    </row>
    <row r="972" spans="1:30" ht="15.75" customHeight="1" x14ac:dyDescent="0.25">
      <c r="A972" s="860"/>
      <c r="B972" s="860"/>
      <c r="C972" s="860"/>
      <c r="D972" s="860"/>
      <c r="E972" s="860"/>
      <c r="F972" s="860"/>
      <c r="G972" s="868"/>
      <c r="H972" s="860"/>
      <c r="I972" s="860"/>
      <c r="J972" s="860"/>
      <c r="K972" s="860"/>
      <c r="L972" s="860"/>
      <c r="M972" s="860"/>
      <c r="N972" s="860"/>
      <c r="O972" s="860"/>
      <c r="P972" s="860"/>
      <c r="Q972" s="860"/>
      <c r="R972" s="860"/>
      <c r="S972" s="860"/>
      <c r="T972" s="860"/>
      <c r="U972" s="860"/>
      <c r="V972" s="860"/>
      <c r="W972" s="860"/>
      <c r="X972" s="860"/>
      <c r="Y972" s="860"/>
      <c r="Z972" s="860"/>
      <c r="AA972" s="860"/>
      <c r="AB972" s="860"/>
      <c r="AC972" s="860"/>
      <c r="AD972" s="860"/>
    </row>
    <row r="973" spans="1:30" ht="15.75" customHeight="1" x14ac:dyDescent="0.25">
      <c r="A973" s="860"/>
      <c r="B973" s="860"/>
      <c r="C973" s="860"/>
      <c r="D973" s="860"/>
      <c r="E973" s="860"/>
      <c r="F973" s="860"/>
      <c r="G973" s="868"/>
      <c r="H973" s="860"/>
      <c r="I973" s="860"/>
      <c r="J973" s="860"/>
      <c r="K973" s="860"/>
      <c r="L973" s="860"/>
      <c r="M973" s="860"/>
      <c r="N973" s="860"/>
      <c r="O973" s="860"/>
      <c r="P973" s="860"/>
      <c r="Q973" s="860"/>
      <c r="R973" s="860"/>
      <c r="S973" s="860"/>
      <c r="T973" s="860"/>
      <c r="U973" s="860"/>
      <c r="V973" s="860"/>
      <c r="W973" s="860"/>
      <c r="X973" s="860"/>
      <c r="Y973" s="860"/>
      <c r="Z973" s="860"/>
      <c r="AA973" s="860"/>
      <c r="AB973" s="860"/>
      <c r="AC973" s="860"/>
      <c r="AD973" s="860"/>
    </row>
    <row r="974" spans="1:30" ht="15.75" customHeight="1" x14ac:dyDescent="0.25">
      <c r="A974" s="860"/>
      <c r="B974" s="860"/>
      <c r="C974" s="860"/>
      <c r="D974" s="860"/>
      <c r="E974" s="860"/>
      <c r="F974" s="860"/>
      <c r="G974" s="868"/>
      <c r="H974" s="860"/>
      <c r="I974" s="860"/>
      <c r="J974" s="860"/>
      <c r="K974" s="860"/>
      <c r="L974" s="860"/>
      <c r="M974" s="860"/>
      <c r="N974" s="860"/>
      <c r="O974" s="860"/>
      <c r="P974" s="860"/>
      <c r="Q974" s="860"/>
      <c r="R974" s="860"/>
      <c r="S974" s="860"/>
      <c r="T974" s="860"/>
      <c r="U974" s="860"/>
      <c r="V974" s="860"/>
      <c r="W974" s="860"/>
      <c r="X974" s="860"/>
      <c r="Y974" s="860"/>
      <c r="Z974" s="860"/>
      <c r="AA974" s="860"/>
      <c r="AB974" s="860"/>
      <c r="AC974" s="860"/>
      <c r="AD974" s="860"/>
    </row>
    <row r="975" spans="1:30" ht="15.75" customHeight="1" x14ac:dyDescent="0.25">
      <c r="A975" s="860"/>
      <c r="B975" s="860"/>
      <c r="C975" s="860"/>
      <c r="D975" s="860"/>
      <c r="E975" s="860"/>
      <c r="F975" s="860"/>
      <c r="G975" s="868"/>
      <c r="H975" s="860"/>
      <c r="I975" s="860"/>
      <c r="J975" s="860"/>
      <c r="K975" s="860"/>
      <c r="L975" s="860"/>
      <c r="M975" s="860"/>
      <c r="N975" s="860"/>
      <c r="O975" s="860"/>
      <c r="P975" s="860"/>
      <c r="Q975" s="860"/>
      <c r="R975" s="860"/>
      <c r="S975" s="860"/>
      <c r="T975" s="860"/>
      <c r="U975" s="860"/>
      <c r="V975" s="860"/>
      <c r="W975" s="860"/>
      <c r="X975" s="860"/>
      <c r="Y975" s="860"/>
      <c r="Z975" s="860"/>
      <c r="AA975" s="860"/>
      <c r="AB975" s="860"/>
      <c r="AC975" s="860"/>
      <c r="AD975" s="860"/>
    </row>
    <row r="976" spans="1:30" ht="15.75" customHeight="1" x14ac:dyDescent="0.25">
      <c r="A976" s="860"/>
      <c r="B976" s="860"/>
      <c r="C976" s="860"/>
      <c r="D976" s="860"/>
      <c r="E976" s="860"/>
      <c r="F976" s="860"/>
      <c r="G976" s="868"/>
      <c r="H976" s="860"/>
      <c r="I976" s="860"/>
      <c r="J976" s="860"/>
      <c r="K976" s="860"/>
      <c r="L976" s="860"/>
      <c r="M976" s="860"/>
      <c r="N976" s="860"/>
      <c r="O976" s="860"/>
      <c r="P976" s="860"/>
      <c r="Q976" s="860"/>
      <c r="R976" s="860"/>
      <c r="S976" s="860"/>
      <c r="T976" s="860"/>
      <c r="U976" s="860"/>
      <c r="V976" s="860"/>
      <c r="W976" s="860"/>
      <c r="X976" s="860"/>
      <c r="Y976" s="860"/>
      <c r="Z976" s="860"/>
      <c r="AA976" s="860"/>
      <c r="AB976" s="860"/>
      <c r="AC976" s="860"/>
      <c r="AD976" s="860"/>
    </row>
    <row r="977" spans="1:30" ht="15.75" customHeight="1" x14ac:dyDescent="0.25">
      <c r="A977" s="860"/>
      <c r="B977" s="860"/>
      <c r="C977" s="860"/>
      <c r="D977" s="860"/>
      <c r="E977" s="860"/>
      <c r="F977" s="860"/>
      <c r="G977" s="868"/>
      <c r="H977" s="860"/>
      <c r="I977" s="860"/>
      <c r="J977" s="860"/>
      <c r="K977" s="860"/>
      <c r="L977" s="860"/>
      <c r="M977" s="860"/>
      <c r="N977" s="860"/>
      <c r="O977" s="860"/>
      <c r="P977" s="860"/>
      <c r="Q977" s="860"/>
      <c r="R977" s="860"/>
      <c r="S977" s="860"/>
      <c r="T977" s="860"/>
      <c r="U977" s="860"/>
      <c r="V977" s="860"/>
      <c r="W977" s="860"/>
      <c r="X977" s="860"/>
      <c r="Y977" s="860"/>
      <c r="Z977" s="860"/>
      <c r="AA977" s="860"/>
      <c r="AB977" s="860"/>
      <c r="AC977" s="860"/>
      <c r="AD977" s="860"/>
    </row>
    <row r="978" spans="1:30" ht="15.75" customHeight="1" x14ac:dyDescent="0.25">
      <c r="A978" s="860"/>
      <c r="B978" s="860"/>
      <c r="C978" s="860"/>
      <c r="D978" s="860"/>
      <c r="E978" s="860"/>
      <c r="F978" s="860"/>
      <c r="G978" s="868"/>
      <c r="H978" s="860"/>
      <c r="I978" s="860"/>
      <c r="J978" s="860"/>
      <c r="K978" s="860"/>
      <c r="L978" s="860"/>
      <c r="M978" s="860"/>
      <c r="N978" s="860"/>
      <c r="O978" s="860"/>
      <c r="P978" s="860"/>
      <c r="Q978" s="860"/>
      <c r="R978" s="860"/>
      <c r="S978" s="860"/>
      <c r="T978" s="860"/>
      <c r="U978" s="860"/>
      <c r="V978" s="860"/>
      <c r="W978" s="860"/>
      <c r="X978" s="860"/>
      <c r="Y978" s="860"/>
      <c r="Z978" s="860"/>
      <c r="AA978" s="860"/>
      <c r="AB978" s="860"/>
      <c r="AC978" s="860"/>
      <c r="AD978" s="860"/>
    </row>
    <row r="979" spans="1:30" ht="15.75" customHeight="1" x14ac:dyDescent="0.25">
      <c r="A979" s="860"/>
      <c r="B979" s="860"/>
      <c r="C979" s="860"/>
      <c r="D979" s="860"/>
      <c r="E979" s="860"/>
      <c r="F979" s="860"/>
      <c r="G979" s="868"/>
      <c r="H979" s="860"/>
      <c r="I979" s="860"/>
      <c r="J979" s="860"/>
      <c r="K979" s="860"/>
      <c r="L979" s="860"/>
      <c r="M979" s="860"/>
      <c r="N979" s="860"/>
      <c r="O979" s="860"/>
      <c r="P979" s="860"/>
      <c r="Q979" s="860"/>
      <c r="R979" s="860"/>
      <c r="S979" s="860"/>
      <c r="T979" s="860"/>
      <c r="U979" s="860"/>
      <c r="V979" s="860"/>
      <c r="W979" s="860"/>
      <c r="X979" s="860"/>
      <c r="Y979" s="860"/>
      <c r="Z979" s="860"/>
      <c r="AA979" s="860"/>
      <c r="AB979" s="860"/>
      <c r="AC979" s="860"/>
      <c r="AD979" s="860"/>
    </row>
    <row r="980" spans="1:30" ht="15.75" customHeight="1" x14ac:dyDescent="0.25">
      <c r="A980" s="860"/>
      <c r="B980" s="860"/>
      <c r="C980" s="860"/>
      <c r="D980" s="860"/>
      <c r="E980" s="860"/>
      <c r="F980" s="860"/>
      <c r="G980" s="868"/>
      <c r="H980" s="860"/>
      <c r="I980" s="860"/>
      <c r="J980" s="860"/>
      <c r="K980" s="860"/>
      <c r="L980" s="860"/>
      <c r="M980" s="860"/>
      <c r="N980" s="860"/>
      <c r="O980" s="860"/>
      <c r="P980" s="860"/>
      <c r="Q980" s="860"/>
      <c r="R980" s="860"/>
      <c r="S980" s="860"/>
      <c r="T980" s="860"/>
      <c r="U980" s="860"/>
      <c r="V980" s="860"/>
      <c r="W980" s="860"/>
      <c r="X980" s="860"/>
      <c r="Y980" s="860"/>
      <c r="Z980" s="860"/>
      <c r="AA980" s="860"/>
      <c r="AB980" s="860"/>
      <c r="AC980" s="860"/>
      <c r="AD980" s="860"/>
    </row>
    <row r="981" spans="1:30" ht="15.75" customHeight="1" x14ac:dyDescent="0.25">
      <c r="A981" s="860"/>
      <c r="B981" s="860"/>
      <c r="C981" s="860"/>
      <c r="D981" s="860"/>
      <c r="E981" s="860"/>
      <c r="F981" s="860"/>
      <c r="G981" s="868"/>
      <c r="H981" s="860"/>
      <c r="I981" s="860"/>
      <c r="J981" s="860"/>
      <c r="K981" s="860"/>
      <c r="L981" s="860"/>
      <c r="M981" s="860"/>
      <c r="N981" s="860"/>
      <c r="O981" s="860"/>
      <c r="P981" s="860"/>
      <c r="Q981" s="860"/>
      <c r="R981" s="860"/>
      <c r="S981" s="860"/>
      <c r="T981" s="860"/>
      <c r="U981" s="860"/>
      <c r="V981" s="860"/>
      <c r="W981" s="860"/>
      <c r="X981" s="860"/>
      <c r="Y981" s="860"/>
      <c r="Z981" s="860"/>
      <c r="AA981" s="860"/>
      <c r="AB981" s="860"/>
      <c r="AC981" s="860"/>
      <c r="AD981" s="860"/>
    </row>
    <row r="982" spans="1:30" ht="15.75" customHeight="1" x14ac:dyDescent="0.25">
      <c r="A982" s="860"/>
      <c r="B982" s="860"/>
      <c r="C982" s="860"/>
      <c r="D982" s="860"/>
      <c r="E982" s="860"/>
      <c r="F982" s="860"/>
      <c r="G982" s="868"/>
      <c r="H982" s="860"/>
      <c r="I982" s="860"/>
      <c r="J982" s="860"/>
      <c r="K982" s="860"/>
      <c r="L982" s="860"/>
      <c r="M982" s="860"/>
      <c r="N982" s="860"/>
      <c r="O982" s="860"/>
      <c r="P982" s="860"/>
      <c r="Q982" s="860"/>
      <c r="R982" s="860"/>
      <c r="S982" s="860"/>
      <c r="T982" s="860"/>
      <c r="U982" s="860"/>
      <c r="V982" s="860"/>
      <c r="W982" s="860"/>
      <c r="X982" s="860"/>
      <c r="Y982" s="860"/>
      <c r="Z982" s="860"/>
      <c r="AA982" s="860"/>
      <c r="AB982" s="860"/>
      <c r="AC982" s="860"/>
      <c r="AD982" s="860"/>
    </row>
    <row r="983" spans="1:30" ht="15.75" customHeight="1" x14ac:dyDescent="0.25">
      <c r="A983" s="860"/>
      <c r="B983" s="860"/>
      <c r="C983" s="860"/>
      <c r="D983" s="860"/>
      <c r="E983" s="860"/>
      <c r="F983" s="860"/>
      <c r="G983" s="868"/>
      <c r="H983" s="860"/>
      <c r="I983" s="860"/>
      <c r="J983" s="860"/>
      <c r="K983" s="860"/>
      <c r="L983" s="860"/>
      <c r="M983" s="860"/>
      <c r="N983" s="860"/>
      <c r="O983" s="860"/>
      <c r="P983" s="860"/>
      <c r="Q983" s="860"/>
      <c r="R983" s="860"/>
      <c r="S983" s="860"/>
      <c r="T983" s="860"/>
      <c r="U983" s="860"/>
      <c r="V983" s="860"/>
      <c r="W983" s="860"/>
      <c r="X983" s="860"/>
      <c r="Y983" s="860"/>
      <c r="Z983" s="860"/>
      <c r="AA983" s="860"/>
      <c r="AB983" s="860"/>
      <c r="AC983" s="860"/>
      <c r="AD983" s="860"/>
    </row>
    <row r="984" spans="1:30" ht="15.75" customHeight="1" x14ac:dyDescent="0.25">
      <c r="A984" s="860"/>
      <c r="B984" s="860"/>
      <c r="C984" s="860"/>
      <c r="D984" s="860"/>
      <c r="E984" s="860"/>
      <c r="F984" s="860"/>
      <c r="G984" s="868"/>
      <c r="H984" s="860"/>
      <c r="I984" s="860"/>
      <c r="J984" s="860"/>
      <c r="K984" s="860"/>
      <c r="L984" s="860"/>
      <c r="M984" s="860"/>
      <c r="N984" s="860"/>
      <c r="O984" s="860"/>
      <c r="P984" s="860"/>
      <c r="Q984" s="860"/>
      <c r="R984" s="860"/>
      <c r="S984" s="860"/>
      <c r="T984" s="860"/>
      <c r="U984" s="860"/>
      <c r="V984" s="860"/>
      <c r="W984" s="860"/>
      <c r="X984" s="860"/>
      <c r="Y984" s="860"/>
      <c r="Z984" s="860"/>
      <c r="AA984" s="860"/>
      <c r="AB984" s="860"/>
      <c r="AC984" s="860"/>
      <c r="AD984" s="860"/>
    </row>
    <row r="985" spans="1:30" ht="15.75" customHeight="1" x14ac:dyDescent="0.25">
      <c r="A985" s="860"/>
      <c r="B985" s="860"/>
      <c r="C985" s="860"/>
      <c r="D985" s="860"/>
      <c r="E985" s="860"/>
      <c r="F985" s="860"/>
      <c r="G985" s="868"/>
      <c r="H985" s="860"/>
      <c r="I985" s="860"/>
      <c r="J985" s="860"/>
      <c r="K985" s="860"/>
      <c r="L985" s="860"/>
      <c r="M985" s="860"/>
      <c r="N985" s="860"/>
      <c r="O985" s="860"/>
      <c r="P985" s="860"/>
      <c r="Q985" s="860"/>
      <c r="R985" s="860"/>
      <c r="S985" s="860"/>
      <c r="T985" s="860"/>
      <c r="U985" s="860"/>
      <c r="V985" s="860"/>
      <c r="W985" s="860"/>
      <c r="X985" s="860"/>
      <c r="Y985" s="860"/>
      <c r="Z985" s="860"/>
      <c r="AA985" s="860"/>
      <c r="AB985" s="860"/>
      <c r="AC985" s="860"/>
      <c r="AD985" s="860"/>
    </row>
    <row r="986" spans="1:30" ht="15.75" customHeight="1" x14ac:dyDescent="0.25">
      <c r="A986" s="860"/>
      <c r="B986" s="860"/>
      <c r="C986" s="860"/>
      <c r="D986" s="860"/>
      <c r="E986" s="860"/>
      <c r="F986" s="860"/>
      <c r="G986" s="868"/>
      <c r="H986" s="860"/>
      <c r="I986" s="860"/>
      <c r="J986" s="860"/>
      <c r="K986" s="860"/>
      <c r="L986" s="860"/>
      <c r="M986" s="860"/>
      <c r="N986" s="860"/>
      <c r="O986" s="860"/>
      <c r="P986" s="860"/>
      <c r="Q986" s="860"/>
      <c r="R986" s="860"/>
      <c r="S986" s="860"/>
      <c r="T986" s="860"/>
      <c r="U986" s="860"/>
      <c r="V986" s="860"/>
      <c r="W986" s="860"/>
      <c r="X986" s="860"/>
      <c r="Y986" s="860"/>
      <c r="Z986" s="860"/>
      <c r="AA986" s="860"/>
      <c r="AB986" s="860"/>
      <c r="AC986" s="860"/>
      <c r="AD986" s="860"/>
    </row>
    <row r="987" spans="1:30" ht="15.75" customHeight="1" x14ac:dyDescent="0.25">
      <c r="A987" s="860"/>
      <c r="B987" s="860"/>
      <c r="C987" s="860"/>
      <c r="D987" s="860"/>
      <c r="E987" s="860"/>
      <c r="F987" s="860"/>
      <c r="G987" s="868"/>
      <c r="H987" s="860"/>
      <c r="I987" s="860"/>
      <c r="J987" s="860"/>
      <c r="K987" s="860"/>
      <c r="L987" s="860"/>
      <c r="M987" s="860"/>
      <c r="N987" s="860"/>
      <c r="O987" s="860"/>
      <c r="P987" s="860"/>
      <c r="Q987" s="860"/>
      <c r="R987" s="860"/>
      <c r="S987" s="860"/>
      <c r="T987" s="860"/>
      <c r="U987" s="860"/>
      <c r="V987" s="860"/>
      <c r="W987" s="860"/>
      <c r="X987" s="860"/>
      <c r="Y987" s="860"/>
      <c r="Z987" s="860"/>
      <c r="AA987" s="860"/>
      <c r="AB987" s="860"/>
      <c r="AC987" s="860"/>
      <c r="AD987" s="860"/>
    </row>
    <row r="988" spans="1:30" ht="15.75" customHeight="1" x14ac:dyDescent="0.25">
      <c r="A988" s="860"/>
      <c r="B988" s="860"/>
      <c r="C988" s="860"/>
      <c r="D988" s="860"/>
      <c r="E988" s="860"/>
      <c r="F988" s="860"/>
      <c r="G988" s="868"/>
      <c r="H988" s="860"/>
      <c r="I988" s="860"/>
      <c r="J988" s="860"/>
      <c r="K988" s="860"/>
      <c r="L988" s="860"/>
      <c r="M988" s="860"/>
      <c r="N988" s="860"/>
      <c r="O988" s="860"/>
      <c r="P988" s="860"/>
      <c r="Q988" s="860"/>
      <c r="R988" s="860"/>
      <c r="S988" s="860"/>
      <c r="T988" s="860"/>
      <c r="U988" s="860"/>
      <c r="V988" s="860"/>
      <c r="W988" s="860"/>
      <c r="X988" s="860"/>
      <c r="Y988" s="860"/>
      <c r="Z988" s="860"/>
      <c r="AA988" s="860"/>
      <c r="AB988" s="860"/>
      <c r="AC988" s="860"/>
      <c r="AD988" s="860"/>
    </row>
    <row r="989" spans="1:30" ht="15.75" customHeight="1" x14ac:dyDescent="0.25">
      <c r="A989" s="860"/>
      <c r="B989" s="860"/>
      <c r="C989" s="860"/>
      <c r="D989" s="860"/>
      <c r="E989" s="860"/>
      <c r="F989" s="860"/>
      <c r="G989" s="868"/>
      <c r="H989" s="860"/>
      <c r="I989" s="860"/>
      <c r="J989" s="860"/>
      <c r="K989" s="860"/>
      <c r="L989" s="860"/>
      <c r="M989" s="860"/>
      <c r="N989" s="860"/>
      <c r="O989" s="860"/>
      <c r="P989" s="860"/>
      <c r="Q989" s="860"/>
      <c r="R989" s="860"/>
      <c r="S989" s="860"/>
      <c r="T989" s="860"/>
      <c r="U989" s="860"/>
      <c r="V989" s="860"/>
      <c r="W989" s="860"/>
      <c r="X989" s="860"/>
      <c r="Y989" s="860"/>
      <c r="Z989" s="860"/>
      <c r="AA989" s="860"/>
      <c r="AB989" s="860"/>
      <c r="AC989" s="860"/>
      <c r="AD989" s="860"/>
    </row>
    <row r="990" spans="1:30" ht="15.75" customHeight="1" x14ac:dyDescent="0.25">
      <c r="A990" s="860"/>
      <c r="B990" s="860"/>
      <c r="C990" s="860"/>
      <c r="D990" s="860"/>
      <c r="E990" s="860"/>
      <c r="F990" s="860"/>
      <c r="G990" s="868"/>
      <c r="H990" s="860"/>
      <c r="I990" s="860"/>
      <c r="J990" s="860"/>
      <c r="K990" s="860"/>
      <c r="L990" s="860"/>
      <c r="M990" s="860"/>
      <c r="N990" s="860"/>
      <c r="O990" s="860"/>
      <c r="P990" s="860"/>
      <c r="Q990" s="860"/>
      <c r="R990" s="860"/>
      <c r="S990" s="860"/>
      <c r="T990" s="860"/>
      <c r="U990" s="860"/>
      <c r="V990" s="860"/>
      <c r="W990" s="860"/>
      <c r="X990" s="860"/>
      <c r="Y990" s="860"/>
      <c r="Z990" s="860"/>
      <c r="AA990" s="860"/>
      <c r="AB990" s="860"/>
      <c r="AC990" s="860"/>
      <c r="AD990" s="860"/>
    </row>
    <row r="991" spans="1:30" ht="15.75" customHeight="1" x14ac:dyDescent="0.25">
      <c r="A991" s="860"/>
      <c r="B991" s="860"/>
      <c r="C991" s="860"/>
      <c r="D991" s="860"/>
      <c r="E991" s="860"/>
      <c r="F991" s="860"/>
      <c r="G991" s="868"/>
      <c r="H991" s="860"/>
      <c r="I991" s="860"/>
      <c r="J991" s="860"/>
      <c r="K991" s="860"/>
      <c r="L991" s="860"/>
      <c r="M991" s="860"/>
      <c r="N991" s="860"/>
      <c r="O991" s="860"/>
      <c r="P991" s="860"/>
      <c r="Q991" s="860"/>
      <c r="R991" s="860"/>
      <c r="S991" s="860"/>
      <c r="T991" s="860"/>
      <c r="U991" s="860"/>
      <c r="V991" s="860"/>
      <c r="W991" s="860"/>
      <c r="X991" s="860"/>
      <c r="Y991" s="860"/>
      <c r="Z991" s="860"/>
      <c r="AA991" s="860"/>
      <c r="AB991" s="860"/>
      <c r="AC991" s="860"/>
      <c r="AD991" s="860"/>
    </row>
    <row r="992" spans="1:30" ht="15.75" customHeight="1" x14ac:dyDescent="0.25">
      <c r="A992" s="860"/>
      <c r="B992" s="860"/>
      <c r="C992" s="860"/>
      <c r="D992" s="860"/>
      <c r="E992" s="860"/>
      <c r="F992" s="860"/>
      <c r="G992" s="868"/>
      <c r="H992" s="860"/>
      <c r="I992" s="860"/>
      <c r="J992" s="860"/>
      <c r="K992" s="860"/>
      <c r="L992" s="860"/>
      <c r="M992" s="860"/>
      <c r="N992" s="860"/>
      <c r="O992" s="860"/>
      <c r="P992" s="860"/>
      <c r="Q992" s="860"/>
      <c r="R992" s="860"/>
      <c r="S992" s="860"/>
      <c r="T992" s="860"/>
      <c r="U992" s="860"/>
      <c r="V992" s="860"/>
      <c r="W992" s="860"/>
      <c r="X992" s="860"/>
      <c r="Y992" s="860"/>
      <c r="Z992" s="860"/>
      <c r="AA992" s="860"/>
      <c r="AB992" s="860"/>
      <c r="AC992" s="860"/>
      <c r="AD992" s="860"/>
    </row>
    <row r="993" spans="1:30" ht="15.75" customHeight="1" x14ac:dyDescent="0.25">
      <c r="A993" s="860"/>
      <c r="B993" s="860"/>
      <c r="C993" s="860"/>
      <c r="D993" s="860"/>
      <c r="E993" s="860"/>
      <c r="F993" s="860"/>
      <c r="G993" s="868"/>
      <c r="H993" s="860"/>
      <c r="I993" s="860"/>
      <c r="J993" s="860"/>
      <c r="K993" s="860"/>
      <c r="L993" s="860"/>
      <c r="M993" s="860"/>
      <c r="N993" s="860"/>
      <c r="O993" s="860"/>
      <c r="P993" s="860"/>
      <c r="Q993" s="860"/>
      <c r="R993" s="860"/>
      <c r="S993" s="860"/>
      <c r="T993" s="860"/>
      <c r="U993" s="860"/>
      <c r="V993" s="860"/>
      <c r="W993" s="860"/>
      <c r="X993" s="860"/>
      <c r="Y993" s="860"/>
      <c r="Z993" s="860"/>
      <c r="AA993" s="860"/>
      <c r="AB993" s="860"/>
      <c r="AC993" s="860"/>
      <c r="AD993" s="860"/>
    </row>
    <row r="994" spans="1:30" ht="15.75" customHeight="1" x14ac:dyDescent="0.25">
      <c r="A994" s="860"/>
      <c r="B994" s="860"/>
      <c r="C994" s="860"/>
      <c r="D994" s="860"/>
      <c r="E994" s="860"/>
      <c r="F994" s="860"/>
      <c r="G994" s="868"/>
      <c r="H994" s="860"/>
      <c r="I994" s="860"/>
      <c r="J994" s="860"/>
      <c r="K994" s="860"/>
      <c r="L994" s="860"/>
      <c r="M994" s="860"/>
      <c r="N994" s="860"/>
      <c r="O994" s="860"/>
      <c r="P994" s="860"/>
      <c r="Q994" s="860"/>
      <c r="R994" s="860"/>
      <c r="S994" s="860"/>
      <c r="T994" s="860"/>
      <c r="U994" s="860"/>
      <c r="V994" s="860"/>
      <c r="W994" s="860"/>
      <c r="X994" s="860"/>
      <c r="Y994" s="860"/>
      <c r="Z994" s="860"/>
      <c r="AA994" s="860"/>
      <c r="AB994" s="860"/>
      <c r="AC994" s="860"/>
      <c r="AD994" s="860"/>
    </row>
    <row r="995" spans="1:30" ht="15.75" customHeight="1" x14ac:dyDescent="0.25">
      <c r="A995" s="860"/>
      <c r="B995" s="860"/>
      <c r="C995" s="860"/>
      <c r="D995" s="860"/>
      <c r="E995" s="860"/>
      <c r="F995" s="860"/>
      <c r="G995" s="868"/>
      <c r="H995" s="860"/>
      <c r="I995" s="860"/>
      <c r="J995" s="860"/>
      <c r="K995" s="860"/>
      <c r="L995" s="860"/>
      <c r="M995" s="860"/>
      <c r="N995" s="860"/>
      <c r="O995" s="860"/>
      <c r="P995" s="860"/>
      <c r="Q995" s="860"/>
      <c r="R995" s="860"/>
      <c r="S995" s="860"/>
      <c r="T995" s="860"/>
      <c r="U995" s="860"/>
      <c r="V995" s="860"/>
      <c r="W995" s="860"/>
      <c r="X995" s="860"/>
      <c r="Y995" s="860"/>
      <c r="Z995" s="860"/>
      <c r="AA995" s="860"/>
      <c r="AB995" s="860"/>
      <c r="AC995" s="860"/>
      <c r="AD995" s="860"/>
    </row>
    <row r="996" spans="1:30" ht="15.75" customHeight="1" x14ac:dyDescent="0.25">
      <c r="A996" s="860"/>
      <c r="B996" s="860"/>
      <c r="C996" s="860"/>
      <c r="D996" s="860"/>
      <c r="E996" s="860"/>
      <c r="F996" s="860"/>
      <c r="G996" s="868"/>
      <c r="H996" s="860"/>
      <c r="I996" s="860"/>
      <c r="J996" s="860"/>
      <c r="K996" s="860"/>
      <c r="L996" s="860"/>
      <c r="M996" s="860"/>
      <c r="N996" s="860"/>
      <c r="O996" s="860"/>
      <c r="P996" s="860"/>
      <c r="Q996" s="860"/>
      <c r="R996" s="860"/>
      <c r="S996" s="860"/>
      <c r="T996" s="860"/>
      <c r="U996" s="860"/>
      <c r="V996" s="860"/>
      <c r="W996" s="860"/>
      <c r="X996" s="860"/>
      <c r="Y996" s="860"/>
      <c r="Z996" s="860"/>
      <c r="AA996" s="860"/>
      <c r="AB996" s="860"/>
      <c r="AC996" s="860"/>
      <c r="AD996" s="860"/>
    </row>
    <row r="997" spans="1:30" ht="15.75" customHeight="1" x14ac:dyDescent="0.25">
      <c r="A997" s="860"/>
      <c r="B997" s="860"/>
      <c r="C997" s="860"/>
      <c r="D997" s="860"/>
      <c r="E997" s="860"/>
      <c r="F997" s="860"/>
      <c r="G997" s="868"/>
      <c r="H997" s="860"/>
      <c r="I997" s="860"/>
      <c r="J997" s="860"/>
      <c r="K997" s="860"/>
      <c r="L997" s="860"/>
      <c r="M997" s="860"/>
      <c r="N997" s="860"/>
      <c r="O997" s="860"/>
      <c r="P997" s="860"/>
      <c r="Q997" s="860"/>
      <c r="R997" s="860"/>
      <c r="S997" s="860"/>
      <c r="T997" s="860"/>
      <c r="U997" s="860"/>
      <c r="V997" s="860"/>
      <c r="W997" s="860"/>
      <c r="X997" s="860"/>
      <c r="Y997" s="860"/>
      <c r="Z997" s="860"/>
      <c r="AA997" s="860"/>
      <c r="AB997" s="860"/>
      <c r="AC997" s="860"/>
      <c r="AD997" s="860"/>
    </row>
    <row r="998" spans="1:30" ht="15.75" customHeight="1" x14ac:dyDescent="0.25">
      <c r="A998" s="860"/>
      <c r="B998" s="860"/>
      <c r="C998" s="860"/>
      <c r="D998" s="860"/>
      <c r="E998" s="860"/>
      <c r="F998" s="860"/>
      <c r="G998" s="868"/>
      <c r="H998" s="860"/>
      <c r="I998" s="860"/>
      <c r="J998" s="860"/>
      <c r="K998" s="860"/>
      <c r="L998" s="860"/>
      <c r="M998" s="860"/>
      <c r="N998" s="860"/>
      <c r="O998" s="860"/>
      <c r="P998" s="860"/>
      <c r="Q998" s="860"/>
      <c r="R998" s="860"/>
      <c r="S998" s="860"/>
      <c r="T998" s="860"/>
      <c r="U998" s="860"/>
      <c r="V998" s="860"/>
      <c r="W998" s="860"/>
      <c r="X998" s="860"/>
      <c r="Y998" s="860"/>
      <c r="Z998" s="860"/>
      <c r="AA998" s="860"/>
      <c r="AB998" s="860"/>
      <c r="AC998" s="860"/>
      <c r="AD998" s="860"/>
    </row>
  </sheetData>
  <mergeCells count="14">
    <mergeCell ref="A7:B7"/>
    <mergeCell ref="A8:B8"/>
    <mergeCell ref="C18:E18"/>
    <mergeCell ref="A23:J23"/>
    <mergeCell ref="A24:F24"/>
    <mergeCell ref="H24:J24"/>
    <mergeCell ref="C7:F7"/>
    <mergeCell ref="C8:F8"/>
    <mergeCell ref="A4:B4"/>
    <mergeCell ref="C4:F4"/>
    <mergeCell ref="A5:B5"/>
    <mergeCell ref="C5:F5"/>
    <mergeCell ref="A6:B6"/>
    <mergeCell ref="C6:F6"/>
  </mergeCells>
  <pageMargins left="0.7" right="0.7" top="0.75" bottom="0.75" header="0" footer="0"/>
  <pageSetup orientation="landscape"/>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outlinePr summaryRight="0"/>
  </sheetPr>
  <dimension ref="A1:AD998"/>
  <sheetViews>
    <sheetView topLeftCell="A16" workbookViewId="0">
      <selection activeCell="J29" sqref="J29"/>
    </sheetView>
  </sheetViews>
  <sheetFormatPr defaultColWidth="12.6640625" defaultRowHeight="15" customHeight="1" x14ac:dyDescent="0.25"/>
  <cols>
    <col min="1" max="1" width="4" customWidth="1"/>
    <col min="2" max="2" width="24.21875" customWidth="1"/>
    <col min="3" max="3" width="19.33203125" customWidth="1"/>
    <col min="4" max="4" width="14.33203125" customWidth="1"/>
    <col min="5" max="5" width="19.33203125" customWidth="1"/>
    <col min="6" max="6" width="19.21875" customWidth="1"/>
    <col min="7" max="7" width="15.33203125" hidden="1" customWidth="1"/>
    <col min="8" max="10" width="14.21875" customWidth="1"/>
    <col min="11" max="30" width="8.77734375" customWidth="1"/>
  </cols>
  <sheetData>
    <row r="1" spans="1:30" ht="15.75" customHeight="1" x14ac:dyDescent="0.25">
      <c r="A1" s="799"/>
      <c r="B1" s="800"/>
      <c r="C1" s="800"/>
      <c r="D1" s="800"/>
      <c r="E1" s="800"/>
      <c r="F1" s="800"/>
      <c r="G1" s="801"/>
      <c r="H1" s="800"/>
      <c r="I1" s="800"/>
      <c r="J1" s="800"/>
      <c r="K1" s="800"/>
      <c r="L1" s="800"/>
      <c r="M1" s="800"/>
      <c r="N1" s="800"/>
      <c r="O1" s="800"/>
      <c r="P1" s="800"/>
      <c r="Q1" s="800"/>
      <c r="R1" s="800"/>
      <c r="S1" s="800"/>
      <c r="T1" s="800"/>
      <c r="U1" s="800"/>
      <c r="V1" s="800"/>
      <c r="W1" s="800"/>
      <c r="X1" s="800"/>
      <c r="Y1" s="800"/>
      <c r="Z1" s="800"/>
      <c r="AA1" s="800"/>
      <c r="AB1" s="800"/>
      <c r="AC1" s="800"/>
      <c r="AD1" s="800"/>
    </row>
    <row r="2" spans="1:30" ht="15.75" customHeight="1" x14ac:dyDescent="0.25">
      <c r="A2" s="800"/>
      <c r="B2" s="799" t="s">
        <v>65</v>
      </c>
      <c r="C2" s="799" t="s">
        <v>997</v>
      </c>
      <c r="D2" s="800"/>
      <c r="E2" s="800"/>
      <c r="F2" s="800"/>
      <c r="G2" s="801"/>
      <c r="H2" s="800"/>
      <c r="I2" s="800"/>
      <c r="J2" s="800"/>
      <c r="K2" s="800"/>
      <c r="L2" s="800"/>
      <c r="M2" s="800"/>
      <c r="N2" s="800"/>
      <c r="O2" s="800"/>
      <c r="P2" s="800"/>
      <c r="Q2" s="800"/>
      <c r="R2" s="800"/>
      <c r="S2" s="800"/>
      <c r="T2" s="800"/>
      <c r="U2" s="800"/>
      <c r="V2" s="800"/>
      <c r="W2" s="800"/>
      <c r="X2" s="800"/>
      <c r="Y2" s="800"/>
      <c r="Z2" s="800"/>
      <c r="AA2" s="800"/>
      <c r="AB2" s="800"/>
      <c r="AC2" s="800"/>
      <c r="AD2" s="800"/>
    </row>
    <row r="3" spans="1:30" ht="15.75" customHeight="1" x14ac:dyDescent="0.25">
      <c r="A3" s="800"/>
      <c r="B3" s="802"/>
      <c r="C3" s="800"/>
      <c r="D3" s="800"/>
      <c r="E3" s="800"/>
      <c r="F3" s="800"/>
      <c r="G3" s="801"/>
      <c r="H3" s="800"/>
      <c r="I3" s="800"/>
      <c r="J3" s="800"/>
      <c r="K3" s="800"/>
      <c r="L3" s="800"/>
      <c r="M3" s="800"/>
      <c r="N3" s="800"/>
      <c r="O3" s="800"/>
      <c r="P3" s="800"/>
      <c r="Q3" s="800"/>
      <c r="R3" s="800"/>
      <c r="S3" s="800"/>
      <c r="T3" s="800"/>
      <c r="U3" s="800"/>
      <c r="V3" s="800"/>
      <c r="W3" s="800"/>
      <c r="X3" s="800"/>
      <c r="Y3" s="800"/>
      <c r="Z3" s="800"/>
      <c r="AA3" s="800"/>
      <c r="AB3" s="800"/>
      <c r="AC3" s="800"/>
      <c r="AD3" s="800"/>
    </row>
    <row r="4" spans="1:30" ht="15.75" customHeight="1" x14ac:dyDescent="0.25">
      <c r="A4" s="1095" t="s">
        <v>67</v>
      </c>
      <c r="B4" s="985"/>
      <c r="C4" s="1100" t="s">
        <v>998</v>
      </c>
      <c r="D4" s="987"/>
      <c r="E4" s="987"/>
      <c r="F4" s="985"/>
      <c r="G4" s="803"/>
      <c r="H4" s="805"/>
      <c r="I4" s="805"/>
      <c r="J4" s="805"/>
      <c r="K4" s="805"/>
      <c r="L4" s="805"/>
      <c r="M4" s="805"/>
      <c r="N4" s="805"/>
      <c r="O4" s="805"/>
      <c r="P4" s="805"/>
      <c r="Q4" s="805"/>
      <c r="R4" s="805"/>
      <c r="S4" s="805"/>
      <c r="T4" s="805"/>
      <c r="U4" s="805"/>
      <c r="V4" s="805"/>
      <c r="W4" s="805"/>
      <c r="X4" s="805"/>
      <c r="Y4" s="805"/>
      <c r="Z4" s="805"/>
      <c r="AA4" s="805"/>
      <c r="AB4" s="805"/>
      <c r="AC4" s="805"/>
      <c r="AD4" s="805"/>
    </row>
    <row r="5" spans="1:30" ht="103.05" customHeight="1" x14ac:dyDescent="0.25">
      <c r="A5" s="1091" t="s">
        <v>69</v>
      </c>
      <c r="B5" s="1003"/>
      <c r="C5" s="1088" t="s">
        <v>999</v>
      </c>
      <c r="D5" s="1008"/>
      <c r="E5" s="1008"/>
      <c r="F5" s="1003"/>
      <c r="G5" s="803"/>
      <c r="H5" s="805"/>
      <c r="I5" s="805"/>
      <c r="J5" s="805"/>
      <c r="K5" s="805"/>
      <c r="L5" s="805"/>
      <c r="M5" s="805"/>
      <c r="N5" s="805"/>
      <c r="O5" s="805"/>
      <c r="P5" s="805"/>
      <c r="Q5" s="805"/>
      <c r="R5" s="805"/>
      <c r="S5" s="805"/>
      <c r="T5" s="805"/>
      <c r="U5" s="805"/>
      <c r="V5" s="805"/>
      <c r="W5" s="805"/>
      <c r="X5" s="805"/>
      <c r="Y5" s="805"/>
      <c r="Z5" s="805"/>
      <c r="AA5" s="805"/>
      <c r="AB5" s="805"/>
      <c r="AC5" s="805"/>
      <c r="AD5" s="805"/>
    </row>
    <row r="6" spans="1:30" ht="15.75" customHeight="1" x14ac:dyDescent="0.25">
      <c r="A6" s="1091" t="s">
        <v>71</v>
      </c>
      <c r="B6" s="1003"/>
      <c r="C6" s="1098" t="s">
        <v>72</v>
      </c>
      <c r="D6" s="1008"/>
      <c r="E6" s="1008"/>
      <c r="F6" s="1003"/>
      <c r="G6" s="803"/>
      <c r="H6" s="805"/>
      <c r="I6" s="805"/>
      <c r="J6" s="805"/>
      <c r="K6" s="805"/>
      <c r="L6" s="805"/>
      <c r="M6" s="805"/>
      <c r="N6" s="805"/>
      <c r="O6" s="805"/>
      <c r="P6" s="805"/>
      <c r="Q6" s="805"/>
      <c r="R6" s="805"/>
      <c r="S6" s="805"/>
      <c r="T6" s="805"/>
      <c r="U6" s="805"/>
      <c r="V6" s="805"/>
      <c r="W6" s="805"/>
      <c r="X6" s="805"/>
      <c r="Y6" s="805"/>
      <c r="Z6" s="805"/>
      <c r="AA6" s="805"/>
      <c r="AB6" s="805"/>
      <c r="AC6" s="805"/>
      <c r="AD6" s="805"/>
    </row>
    <row r="7" spans="1:30" ht="67.95" customHeight="1" x14ac:dyDescent="0.25">
      <c r="A7" s="1091" t="s">
        <v>73</v>
      </c>
      <c r="B7" s="1003"/>
      <c r="C7" s="1088" t="s">
        <v>1000</v>
      </c>
      <c r="D7" s="1008"/>
      <c r="E7" s="1008"/>
      <c r="F7" s="1003"/>
      <c r="G7" s="803"/>
      <c r="H7" s="805"/>
      <c r="I7" s="805"/>
      <c r="J7" s="805"/>
      <c r="K7" s="805"/>
      <c r="L7" s="805"/>
      <c r="M7" s="805"/>
      <c r="N7" s="805"/>
      <c r="O7" s="805"/>
      <c r="P7" s="805"/>
      <c r="Q7" s="805"/>
      <c r="R7" s="805"/>
      <c r="S7" s="805"/>
      <c r="T7" s="805"/>
      <c r="U7" s="805"/>
      <c r="V7" s="805"/>
      <c r="W7" s="805"/>
      <c r="X7" s="805"/>
      <c r="Y7" s="805"/>
      <c r="Z7" s="805"/>
      <c r="AA7" s="805"/>
      <c r="AB7" s="805"/>
      <c r="AC7" s="805"/>
      <c r="AD7" s="805"/>
    </row>
    <row r="8" spans="1:30" ht="37.5" customHeight="1" x14ac:dyDescent="0.25">
      <c r="A8" s="1092" t="s">
        <v>75</v>
      </c>
      <c r="B8" s="1003"/>
      <c r="C8" s="1088" t="s">
        <v>343</v>
      </c>
      <c r="D8" s="1008"/>
      <c r="E8" s="1008"/>
      <c r="F8" s="1003"/>
      <c r="G8" s="803"/>
      <c r="H8" s="805"/>
      <c r="I8" s="805"/>
      <c r="J8" s="805"/>
      <c r="K8" s="805"/>
      <c r="L8" s="805"/>
      <c r="M8" s="805"/>
      <c r="N8" s="805"/>
      <c r="O8" s="805"/>
      <c r="P8" s="805"/>
      <c r="Q8" s="805"/>
      <c r="R8" s="805"/>
      <c r="S8" s="805"/>
      <c r="T8" s="805"/>
      <c r="U8" s="805"/>
      <c r="V8" s="805"/>
      <c r="W8" s="805"/>
      <c r="X8" s="805"/>
      <c r="Y8" s="805"/>
      <c r="Z8" s="805"/>
      <c r="AA8" s="805"/>
      <c r="AB8" s="805"/>
      <c r="AC8" s="805"/>
      <c r="AD8" s="805"/>
    </row>
    <row r="9" spans="1:30" ht="15.75" customHeight="1" x14ac:dyDescent="0.25">
      <c r="A9" s="800"/>
      <c r="B9" s="800"/>
      <c r="C9" s="800"/>
      <c r="D9" s="800"/>
      <c r="E9" s="800"/>
      <c r="F9" s="800"/>
      <c r="G9" s="801"/>
      <c r="H9" s="800"/>
      <c r="I9" s="800"/>
      <c r="J9" s="800"/>
      <c r="K9" s="800"/>
      <c r="L9" s="800"/>
      <c r="M9" s="800"/>
      <c r="N9" s="800"/>
      <c r="O9" s="800"/>
      <c r="P9" s="800"/>
      <c r="Q9" s="800"/>
      <c r="R9" s="800"/>
      <c r="S9" s="800"/>
      <c r="T9" s="800"/>
      <c r="U9" s="800"/>
      <c r="V9" s="800"/>
      <c r="W9" s="800"/>
      <c r="X9" s="800"/>
      <c r="Y9" s="800"/>
      <c r="Z9" s="800"/>
      <c r="AA9" s="800"/>
      <c r="AB9" s="800"/>
      <c r="AC9" s="800"/>
      <c r="AD9" s="800"/>
    </row>
    <row r="10" spans="1:30" ht="15.75" customHeight="1" x14ac:dyDescent="0.25">
      <c r="A10" s="800"/>
      <c r="B10" s="800"/>
      <c r="C10" s="800"/>
      <c r="D10" s="800"/>
      <c r="E10" s="800"/>
      <c r="F10" s="800"/>
      <c r="G10" s="801"/>
      <c r="H10" s="800"/>
      <c r="I10" s="800"/>
      <c r="J10" s="800"/>
      <c r="K10" s="800"/>
      <c r="L10" s="800"/>
      <c r="M10" s="800"/>
      <c r="N10" s="800"/>
      <c r="O10" s="800"/>
      <c r="P10" s="800"/>
      <c r="Q10" s="800"/>
      <c r="R10" s="800"/>
      <c r="S10" s="800"/>
      <c r="T10" s="800"/>
      <c r="U10" s="800"/>
      <c r="V10" s="800"/>
      <c r="W10" s="800"/>
      <c r="X10" s="800"/>
      <c r="Y10" s="800"/>
      <c r="Z10" s="800"/>
      <c r="AA10" s="800"/>
      <c r="AB10" s="800"/>
      <c r="AC10" s="800"/>
      <c r="AD10" s="800"/>
    </row>
    <row r="11" spans="1:30" ht="15.75" customHeight="1" x14ac:dyDescent="0.25">
      <c r="A11" s="808"/>
      <c r="B11" s="809"/>
      <c r="C11" s="810" t="s">
        <v>77</v>
      </c>
      <c r="D11" s="810" t="s">
        <v>78</v>
      </c>
      <c r="E11" s="810" t="s">
        <v>79</v>
      </c>
      <c r="F11" s="810" t="s">
        <v>80</v>
      </c>
      <c r="G11" s="811"/>
      <c r="H11" s="800"/>
      <c r="I11" s="800"/>
      <c r="J11" s="800"/>
      <c r="K11" s="800"/>
      <c r="L11" s="800"/>
      <c r="M11" s="800"/>
      <c r="N11" s="800"/>
      <c r="O11" s="800"/>
      <c r="P11" s="800"/>
      <c r="Q11" s="800"/>
      <c r="R11" s="800"/>
      <c r="S11" s="800"/>
      <c r="T11" s="800"/>
      <c r="U11" s="800"/>
      <c r="V11" s="800"/>
      <c r="W11" s="800"/>
      <c r="X11" s="800"/>
      <c r="Y11" s="800"/>
      <c r="Z11" s="800"/>
      <c r="AA11" s="800"/>
      <c r="AB11" s="800"/>
      <c r="AC11" s="800"/>
      <c r="AD11" s="800"/>
    </row>
    <row r="12" spans="1:30" ht="15.75" customHeight="1" x14ac:dyDescent="0.25">
      <c r="A12" s="812"/>
      <c r="B12" s="813" t="s">
        <v>81</v>
      </c>
      <c r="C12" s="814">
        <f t="shared" ref="C12:E12" si="0">C13+C14+C15</f>
        <v>23098</v>
      </c>
      <c r="D12" s="815">
        <f t="shared" si="0"/>
        <v>41672</v>
      </c>
      <c r="E12" s="815">
        <f t="shared" si="0"/>
        <v>41673</v>
      </c>
      <c r="F12" s="816">
        <f t="shared" ref="F12:F15" si="1">C12+D12+E12</f>
        <v>106443</v>
      </c>
      <c r="G12" s="817"/>
      <c r="H12" s="890"/>
      <c r="I12" s="800"/>
      <c r="J12" s="800"/>
      <c r="K12" s="800"/>
      <c r="L12" s="800"/>
      <c r="M12" s="800"/>
      <c r="N12" s="800"/>
      <c r="O12" s="800"/>
      <c r="P12" s="800"/>
      <c r="Q12" s="800"/>
      <c r="R12" s="800"/>
      <c r="S12" s="800"/>
      <c r="T12" s="800"/>
      <c r="U12" s="800"/>
      <c r="V12" s="800"/>
      <c r="W12" s="800"/>
      <c r="X12" s="800"/>
      <c r="Y12" s="800"/>
      <c r="Z12" s="800"/>
      <c r="AA12" s="800"/>
      <c r="AB12" s="800"/>
      <c r="AC12" s="800"/>
      <c r="AD12" s="800"/>
    </row>
    <row r="13" spans="1:30" ht="15.75" customHeight="1" x14ac:dyDescent="0.25">
      <c r="A13" s="818">
        <v>1</v>
      </c>
      <c r="B13" s="819" t="s">
        <v>20</v>
      </c>
      <c r="C13" s="820">
        <v>3577</v>
      </c>
      <c r="D13" s="820">
        <v>6644</v>
      </c>
      <c r="E13" s="820">
        <v>6644</v>
      </c>
      <c r="F13" s="821">
        <f t="shared" si="1"/>
        <v>16865</v>
      </c>
      <c r="G13" s="822"/>
      <c r="H13" s="800"/>
      <c r="I13" s="800"/>
      <c r="J13" s="800"/>
      <c r="K13" s="800"/>
      <c r="L13" s="800"/>
      <c r="M13" s="800"/>
      <c r="N13" s="800"/>
      <c r="O13" s="800"/>
      <c r="P13" s="800"/>
      <c r="Q13" s="800"/>
      <c r="R13" s="800"/>
      <c r="S13" s="800"/>
      <c r="T13" s="800"/>
      <c r="U13" s="800"/>
      <c r="V13" s="800"/>
      <c r="W13" s="800"/>
      <c r="X13" s="800"/>
      <c r="Y13" s="800"/>
      <c r="Z13" s="800"/>
      <c r="AA13" s="800"/>
      <c r="AB13" s="800"/>
      <c r="AC13" s="800"/>
      <c r="AD13" s="800"/>
    </row>
    <row r="14" spans="1:30" ht="15.75" customHeight="1" x14ac:dyDescent="0.3">
      <c r="A14" s="812">
        <v>2</v>
      </c>
      <c r="B14" s="823" t="s">
        <v>84</v>
      </c>
      <c r="C14" s="824">
        <v>18975</v>
      </c>
      <c r="D14" s="825">
        <v>33936</v>
      </c>
      <c r="E14" s="825">
        <v>33937</v>
      </c>
      <c r="F14" s="821">
        <f t="shared" si="1"/>
        <v>86848</v>
      </c>
      <c r="G14" s="822"/>
      <c r="H14" s="866"/>
      <c r="I14" s="800"/>
      <c r="J14" s="800"/>
      <c r="K14" s="800"/>
      <c r="L14" s="800"/>
      <c r="M14" s="800"/>
      <c r="N14" s="800"/>
      <c r="O14" s="800"/>
      <c r="P14" s="800"/>
      <c r="Q14" s="800"/>
      <c r="R14" s="800"/>
      <c r="S14" s="800"/>
      <c r="T14" s="800"/>
      <c r="U14" s="800"/>
      <c r="V14" s="800"/>
      <c r="W14" s="800"/>
      <c r="X14" s="800"/>
      <c r="Y14" s="800"/>
      <c r="Z14" s="800"/>
      <c r="AA14" s="800"/>
      <c r="AB14" s="800"/>
      <c r="AC14" s="800"/>
      <c r="AD14" s="800"/>
    </row>
    <row r="15" spans="1:30" ht="15.75" customHeight="1" x14ac:dyDescent="0.3">
      <c r="A15" s="812">
        <v>3</v>
      </c>
      <c r="B15" s="820" t="s">
        <v>9</v>
      </c>
      <c r="C15" s="820">
        <v>546</v>
      </c>
      <c r="D15" s="820">
        <v>1092</v>
      </c>
      <c r="E15" s="820">
        <v>1092</v>
      </c>
      <c r="F15" s="821">
        <f t="shared" si="1"/>
        <v>2730</v>
      </c>
      <c r="G15" s="822"/>
      <c r="H15" s="866"/>
      <c r="I15" s="800"/>
      <c r="J15" s="800"/>
      <c r="K15" s="800"/>
      <c r="L15" s="800"/>
      <c r="M15" s="800"/>
      <c r="N15" s="800"/>
      <c r="O15" s="800"/>
      <c r="P15" s="800"/>
      <c r="Q15" s="800"/>
      <c r="R15" s="800"/>
      <c r="S15" s="800"/>
      <c r="T15" s="800"/>
      <c r="U15" s="800"/>
      <c r="V15" s="800"/>
      <c r="W15" s="800"/>
      <c r="X15" s="800"/>
      <c r="Y15" s="800"/>
      <c r="Z15" s="800"/>
      <c r="AA15" s="800"/>
      <c r="AB15" s="800"/>
      <c r="AC15" s="800"/>
      <c r="AD15" s="800"/>
    </row>
    <row r="16" spans="1:30" ht="15.75" customHeight="1" x14ac:dyDescent="0.3">
      <c r="A16" s="800"/>
      <c r="B16" s="800"/>
      <c r="C16" s="800"/>
      <c r="D16" s="800"/>
      <c r="E16" s="800"/>
      <c r="F16" s="800"/>
      <c r="G16" s="801"/>
      <c r="H16" s="866"/>
      <c r="I16" s="800"/>
      <c r="J16" s="800"/>
      <c r="K16" s="800"/>
      <c r="L16" s="800"/>
      <c r="M16" s="800"/>
      <c r="N16" s="800"/>
      <c r="O16" s="800"/>
      <c r="P16" s="800"/>
      <c r="Q16" s="800"/>
      <c r="R16" s="800"/>
      <c r="S16" s="800"/>
      <c r="T16" s="800"/>
      <c r="U16" s="800"/>
      <c r="V16" s="800"/>
      <c r="W16" s="800"/>
      <c r="X16" s="800"/>
      <c r="Y16" s="800"/>
      <c r="Z16" s="800"/>
      <c r="AA16" s="800"/>
      <c r="AB16" s="800"/>
      <c r="AC16" s="800"/>
      <c r="AD16" s="800"/>
    </row>
    <row r="17" spans="1:30" ht="15.75" customHeight="1" x14ac:dyDescent="0.3">
      <c r="A17" s="800"/>
      <c r="B17" s="800"/>
      <c r="C17" s="800"/>
      <c r="D17" s="800"/>
      <c r="E17" s="860"/>
      <c r="F17" s="860"/>
      <c r="G17" s="803"/>
      <c r="H17" s="866"/>
      <c r="I17" s="800"/>
      <c r="J17" s="800"/>
      <c r="K17" s="800"/>
      <c r="L17" s="800"/>
      <c r="M17" s="800"/>
      <c r="N17" s="800"/>
      <c r="O17" s="800"/>
      <c r="P17" s="800"/>
      <c r="Q17" s="800"/>
      <c r="R17" s="800"/>
      <c r="S17" s="800"/>
      <c r="T17" s="800"/>
      <c r="U17" s="800"/>
      <c r="V17" s="800"/>
      <c r="W17" s="800"/>
      <c r="X17" s="800"/>
      <c r="Y17" s="800"/>
      <c r="Z17" s="800"/>
      <c r="AA17" s="800"/>
      <c r="AB17" s="800"/>
      <c r="AC17" s="800"/>
      <c r="AD17" s="800"/>
    </row>
    <row r="18" spans="1:30" ht="15.75" customHeight="1" x14ac:dyDescent="0.3">
      <c r="A18" s="826"/>
      <c r="B18" s="827" t="s">
        <v>86</v>
      </c>
      <c r="C18" s="1093" t="s">
        <v>998</v>
      </c>
      <c r="D18" s="999"/>
      <c r="E18" s="1000"/>
      <c r="F18" s="828" t="s">
        <v>392</v>
      </c>
      <c r="G18" s="811"/>
      <c r="H18" s="866"/>
      <c r="I18" s="800"/>
      <c r="J18" s="800"/>
      <c r="K18" s="800"/>
      <c r="L18" s="800"/>
      <c r="M18" s="800"/>
      <c r="N18" s="800"/>
      <c r="O18" s="800"/>
      <c r="P18" s="800"/>
      <c r="Q18" s="800"/>
      <c r="R18" s="800"/>
      <c r="S18" s="800"/>
      <c r="T18" s="800"/>
      <c r="U18" s="800"/>
      <c r="V18" s="800"/>
      <c r="W18" s="800"/>
      <c r="X18" s="800"/>
      <c r="Y18" s="800"/>
      <c r="Z18" s="800"/>
      <c r="AA18" s="800"/>
      <c r="AB18" s="800"/>
      <c r="AC18" s="800"/>
      <c r="AD18" s="800"/>
    </row>
    <row r="19" spans="1:30" ht="15.75" customHeight="1" x14ac:dyDescent="0.3">
      <c r="A19" s="829"/>
      <c r="B19" s="607" t="s">
        <v>88</v>
      </c>
      <c r="C19" s="499">
        <v>230163</v>
      </c>
      <c r="D19" s="800"/>
      <c r="E19" s="800"/>
      <c r="F19" s="800"/>
      <c r="G19" s="801"/>
      <c r="H19" s="866"/>
      <c r="I19" s="800"/>
      <c r="J19" s="800"/>
      <c r="K19" s="800"/>
      <c r="L19" s="800"/>
      <c r="M19" s="800"/>
      <c r="N19" s="800"/>
      <c r="O19" s="800"/>
      <c r="P19" s="800"/>
      <c r="Q19" s="800"/>
      <c r="R19" s="800"/>
      <c r="S19" s="800"/>
      <c r="T19" s="800"/>
      <c r="U19" s="800"/>
      <c r="V19" s="800"/>
      <c r="W19" s="800"/>
      <c r="X19" s="800"/>
      <c r="Y19" s="800"/>
      <c r="Z19" s="800"/>
      <c r="AA19" s="800"/>
      <c r="AB19" s="800"/>
      <c r="AC19" s="800"/>
      <c r="AD19" s="800"/>
    </row>
    <row r="20" spans="1:30" ht="15.75" customHeight="1" x14ac:dyDescent="0.25">
      <c r="A20" s="800"/>
      <c r="B20" s="608" t="s">
        <v>89</v>
      </c>
      <c r="C20" s="501" t="s">
        <v>1001</v>
      </c>
      <c r="D20" s="876"/>
      <c r="E20" s="876"/>
      <c r="F20" s="800"/>
      <c r="G20" s="801"/>
      <c r="H20" s="800"/>
      <c r="I20" s="800"/>
      <c r="J20" s="800"/>
      <c r="K20" s="800"/>
      <c r="L20" s="800"/>
      <c r="M20" s="800"/>
      <c r="N20" s="800"/>
      <c r="O20" s="800"/>
      <c r="P20" s="800"/>
      <c r="Q20" s="800"/>
      <c r="R20" s="800"/>
      <c r="S20" s="800"/>
      <c r="T20" s="800"/>
      <c r="U20" s="800"/>
      <c r="V20" s="800"/>
      <c r="W20" s="800"/>
      <c r="X20" s="800"/>
      <c r="Y20" s="800"/>
      <c r="Z20" s="800"/>
      <c r="AA20" s="800"/>
      <c r="AB20" s="800"/>
      <c r="AC20" s="800"/>
      <c r="AD20" s="800"/>
    </row>
    <row r="21" spans="1:30" ht="15.75" customHeight="1" x14ac:dyDescent="0.25">
      <c r="A21" s="800"/>
      <c r="B21" s="830" t="s">
        <v>90</v>
      </c>
      <c r="C21" s="860"/>
      <c r="D21" s="800"/>
      <c r="E21" s="800"/>
      <c r="F21" s="800"/>
      <c r="G21" s="801"/>
      <c r="H21" s="800"/>
      <c r="I21" s="800"/>
      <c r="J21" s="800"/>
      <c r="K21" s="800"/>
      <c r="L21" s="800"/>
      <c r="M21" s="800"/>
      <c r="N21" s="800"/>
      <c r="O21" s="800"/>
      <c r="P21" s="800"/>
      <c r="Q21" s="800"/>
      <c r="R21" s="800"/>
      <c r="S21" s="800"/>
      <c r="T21" s="800"/>
      <c r="U21" s="800"/>
      <c r="V21" s="800"/>
      <c r="W21" s="800"/>
      <c r="X21" s="800"/>
      <c r="Y21" s="800"/>
      <c r="Z21" s="800"/>
      <c r="AA21" s="800"/>
      <c r="AB21" s="800"/>
      <c r="AC21" s="800"/>
      <c r="AD21" s="800"/>
    </row>
    <row r="22" spans="1:30" ht="15.75" customHeight="1" x14ac:dyDescent="0.25">
      <c r="A22" s="800"/>
      <c r="B22" s="800"/>
      <c r="C22" s="800"/>
      <c r="D22" s="800"/>
      <c r="E22" s="800"/>
      <c r="F22" s="800"/>
      <c r="G22" s="801"/>
      <c r="H22" s="800"/>
      <c r="I22" s="800"/>
      <c r="J22" s="800"/>
      <c r="K22" s="800"/>
      <c r="L22" s="800"/>
      <c r="M22" s="800"/>
      <c r="N22" s="800"/>
      <c r="O22" s="800"/>
      <c r="P22" s="800"/>
      <c r="Q22" s="800"/>
      <c r="R22" s="800"/>
      <c r="S22" s="800"/>
      <c r="T22" s="800"/>
      <c r="U22" s="800"/>
      <c r="V22" s="800"/>
      <c r="W22" s="800"/>
      <c r="X22" s="800"/>
      <c r="Y22" s="800"/>
      <c r="Z22" s="800"/>
      <c r="AA22" s="800"/>
      <c r="AB22" s="800"/>
      <c r="AC22" s="800"/>
      <c r="AD22" s="800"/>
    </row>
    <row r="23" spans="1:30" ht="15.75" customHeight="1" x14ac:dyDescent="0.25">
      <c r="A23" s="1104" t="s">
        <v>1002</v>
      </c>
      <c r="B23" s="990"/>
      <c r="C23" s="990"/>
      <c r="D23" s="990"/>
      <c r="E23" s="990"/>
      <c r="F23" s="990"/>
      <c r="G23" s="990"/>
      <c r="H23" s="990"/>
      <c r="I23" s="990"/>
      <c r="J23" s="991"/>
      <c r="K23" s="800"/>
      <c r="L23" s="800"/>
      <c r="M23" s="800"/>
      <c r="N23" s="800"/>
      <c r="O23" s="800"/>
      <c r="P23" s="800"/>
      <c r="Q23" s="800"/>
      <c r="R23" s="800"/>
      <c r="S23" s="800"/>
      <c r="T23" s="800"/>
      <c r="U23" s="800"/>
      <c r="V23" s="800"/>
      <c r="W23" s="800"/>
      <c r="X23" s="800"/>
      <c r="Y23" s="800"/>
      <c r="Z23" s="800"/>
      <c r="AA23" s="800"/>
      <c r="AB23" s="800"/>
      <c r="AC23" s="800"/>
      <c r="AD23" s="800"/>
    </row>
    <row r="24" spans="1:30" ht="15.75" customHeight="1" x14ac:dyDescent="0.25">
      <c r="A24" s="1089" t="s">
        <v>92</v>
      </c>
      <c r="B24" s="987"/>
      <c r="C24" s="987"/>
      <c r="D24" s="987"/>
      <c r="E24" s="987"/>
      <c r="F24" s="985"/>
      <c r="G24" s="877"/>
      <c r="H24" s="1099" t="s">
        <v>93</v>
      </c>
      <c r="I24" s="990"/>
      <c r="J24" s="991"/>
      <c r="K24" s="800"/>
      <c r="L24" s="800"/>
      <c r="M24" s="800"/>
      <c r="N24" s="800"/>
      <c r="O24" s="800"/>
      <c r="P24" s="800"/>
      <c r="Q24" s="800"/>
      <c r="R24" s="800"/>
      <c r="S24" s="800"/>
      <c r="T24" s="800"/>
      <c r="U24" s="800"/>
      <c r="V24" s="800"/>
      <c r="W24" s="800"/>
      <c r="X24" s="800"/>
      <c r="Y24" s="800"/>
      <c r="Z24" s="800"/>
      <c r="AA24" s="800"/>
      <c r="AB24" s="800"/>
      <c r="AC24" s="800"/>
      <c r="AD24" s="800"/>
    </row>
    <row r="25" spans="1:30" ht="15.75" customHeight="1" x14ac:dyDescent="0.3">
      <c r="A25" s="920" t="s">
        <v>94</v>
      </c>
      <c r="B25" s="920" t="s">
        <v>95</v>
      </c>
      <c r="C25" s="920" t="s">
        <v>96</v>
      </c>
      <c r="D25" s="920" t="s">
        <v>97</v>
      </c>
      <c r="E25" s="920" t="s">
        <v>98</v>
      </c>
      <c r="F25" s="921" t="s">
        <v>99</v>
      </c>
      <c r="G25" s="880" t="s">
        <v>100</v>
      </c>
      <c r="H25" s="881">
        <v>2025</v>
      </c>
      <c r="I25" s="881">
        <v>2026</v>
      </c>
      <c r="J25" s="881">
        <v>2027</v>
      </c>
      <c r="K25" s="835"/>
      <c r="L25" s="800"/>
      <c r="M25" s="800"/>
      <c r="N25" s="800"/>
      <c r="O25" s="800"/>
      <c r="P25" s="800"/>
      <c r="Q25" s="800"/>
      <c r="R25" s="800"/>
      <c r="S25" s="800"/>
      <c r="T25" s="800"/>
      <c r="U25" s="800"/>
      <c r="V25" s="800"/>
      <c r="W25" s="800"/>
      <c r="X25" s="800"/>
      <c r="Y25" s="800"/>
      <c r="Z25" s="800"/>
      <c r="AA25" s="800"/>
      <c r="AB25" s="800"/>
      <c r="AC25" s="800"/>
      <c r="AD25" s="800"/>
    </row>
    <row r="26" spans="1:30" ht="15.75" customHeight="1" x14ac:dyDescent="0.25">
      <c r="A26" s="836"/>
      <c r="B26" s="837" t="s">
        <v>104</v>
      </c>
      <c r="C26" s="895"/>
      <c r="D26" s="836"/>
      <c r="E26" s="838"/>
      <c r="F26" s="512">
        <f>F46+F48+F54+F56</f>
        <v>106443</v>
      </c>
      <c r="G26" s="917">
        <f>G27+G37+G44+G48+G54+G56</f>
        <v>106443</v>
      </c>
      <c r="H26" s="512">
        <f t="shared" ref="H26:J26" si="2">C12</f>
        <v>23098</v>
      </c>
      <c r="I26" s="512">
        <f t="shared" si="2"/>
        <v>41672</v>
      </c>
      <c r="J26" s="512">
        <f t="shared" si="2"/>
        <v>41673</v>
      </c>
      <c r="K26" s="800"/>
      <c r="L26" s="800"/>
      <c r="M26" s="800"/>
      <c r="N26" s="800"/>
      <c r="O26" s="800"/>
      <c r="P26" s="800"/>
      <c r="Q26" s="800"/>
      <c r="R26" s="800"/>
      <c r="S26" s="800"/>
      <c r="T26" s="800"/>
      <c r="U26" s="800"/>
      <c r="V26" s="800"/>
      <c r="W26" s="800"/>
      <c r="X26" s="800"/>
      <c r="Y26" s="800"/>
      <c r="Z26" s="800"/>
      <c r="AA26" s="800"/>
      <c r="AB26" s="800"/>
      <c r="AC26" s="800"/>
      <c r="AD26" s="800"/>
    </row>
    <row r="27" spans="1:30" ht="15.75" customHeight="1" x14ac:dyDescent="0.25">
      <c r="A27" s="839">
        <v>1</v>
      </c>
      <c r="B27" s="839" t="s">
        <v>105</v>
      </c>
      <c r="C27" s="844"/>
      <c r="D27" s="839"/>
      <c r="E27" s="839"/>
      <c r="F27" s="840">
        <f t="shared" ref="F27:G27" si="3">SUM(F28:F36)</f>
        <v>44700</v>
      </c>
      <c r="G27" s="841">
        <f t="shared" si="3"/>
        <v>44700</v>
      </c>
      <c r="H27" s="804"/>
      <c r="I27" s="804"/>
      <c r="J27" s="804"/>
      <c r="K27" s="800"/>
      <c r="L27" s="800"/>
      <c r="M27" s="800"/>
      <c r="N27" s="800"/>
      <c r="O27" s="800"/>
      <c r="P27" s="800"/>
      <c r="Q27" s="800"/>
      <c r="R27" s="800"/>
      <c r="S27" s="800"/>
      <c r="T27" s="800"/>
      <c r="U27" s="800"/>
      <c r="V27" s="800"/>
      <c r="W27" s="800"/>
      <c r="X27" s="800"/>
      <c r="Y27" s="800"/>
      <c r="Z27" s="800"/>
      <c r="AA27" s="800"/>
      <c r="AB27" s="800"/>
      <c r="AC27" s="800"/>
      <c r="AD27" s="800"/>
    </row>
    <row r="28" spans="1:30" ht="41.4" x14ac:dyDescent="0.25">
      <c r="A28" s="829"/>
      <c r="B28" s="842" t="s">
        <v>1003</v>
      </c>
      <c r="C28" s="843">
        <v>1</v>
      </c>
      <c r="D28" s="829" t="s">
        <v>107</v>
      </c>
      <c r="E28" s="829">
        <v>3000</v>
      </c>
      <c r="F28" s="829">
        <f t="shared" ref="F28:F36" si="4">C28*E28</f>
        <v>3000</v>
      </c>
      <c r="G28" s="849">
        <f t="shared" ref="G28:G36" si="5">C28*E28</f>
        <v>3000</v>
      </c>
      <c r="H28" s="804"/>
      <c r="I28" s="804"/>
      <c r="J28" s="804"/>
      <c r="K28" s="800"/>
      <c r="L28" s="800"/>
      <c r="M28" s="800"/>
      <c r="N28" s="800"/>
      <c r="O28" s="800"/>
      <c r="P28" s="800"/>
      <c r="Q28" s="800"/>
      <c r="R28" s="800"/>
      <c r="S28" s="800"/>
      <c r="T28" s="800"/>
      <c r="U28" s="800"/>
      <c r="V28" s="800"/>
      <c r="W28" s="800"/>
      <c r="X28" s="800"/>
      <c r="Y28" s="800"/>
      <c r="Z28" s="800"/>
      <c r="AA28" s="800"/>
      <c r="AB28" s="800"/>
      <c r="AC28" s="800"/>
      <c r="AD28" s="800"/>
    </row>
    <row r="29" spans="1:30" ht="69.599999999999994" x14ac:dyDescent="0.3">
      <c r="A29" s="829"/>
      <c r="B29" s="842" t="s">
        <v>1004</v>
      </c>
      <c r="C29" s="843">
        <v>15</v>
      </c>
      <c r="D29" s="842" t="s">
        <v>113</v>
      </c>
      <c r="E29" s="829">
        <v>700</v>
      </c>
      <c r="F29" s="829">
        <f t="shared" si="4"/>
        <v>10500</v>
      </c>
      <c r="G29" s="801">
        <f t="shared" si="5"/>
        <v>10500</v>
      </c>
      <c r="H29" s="804"/>
      <c r="I29" s="866"/>
      <c r="J29" s="804"/>
      <c r="K29" s="800"/>
      <c r="L29" s="800"/>
      <c r="M29" s="800"/>
      <c r="N29" s="800"/>
      <c r="O29" s="800"/>
      <c r="P29" s="800"/>
      <c r="Q29" s="800"/>
      <c r="R29" s="800"/>
      <c r="S29" s="800"/>
      <c r="T29" s="800"/>
      <c r="U29" s="800"/>
      <c r="V29" s="800"/>
      <c r="W29" s="800"/>
      <c r="X29" s="800"/>
      <c r="Y29" s="800"/>
      <c r="Z29" s="800"/>
      <c r="AA29" s="800"/>
      <c r="AB29" s="800"/>
      <c r="AC29" s="800"/>
      <c r="AD29" s="800"/>
    </row>
    <row r="30" spans="1:30" ht="55.2" x14ac:dyDescent="0.25">
      <c r="A30" s="829"/>
      <c r="B30" s="842" t="s">
        <v>1005</v>
      </c>
      <c r="C30" s="843">
        <v>1</v>
      </c>
      <c r="D30" s="829" t="s">
        <v>113</v>
      </c>
      <c r="E30" s="829">
        <v>1500</v>
      </c>
      <c r="F30" s="829">
        <f t="shared" si="4"/>
        <v>1500</v>
      </c>
      <c r="G30" s="849">
        <f t="shared" si="5"/>
        <v>1500</v>
      </c>
      <c r="H30" s="804"/>
      <c r="I30" s="922"/>
      <c r="J30" s="804"/>
      <c r="K30" s="800"/>
      <c r="L30" s="800"/>
      <c r="M30" s="800"/>
      <c r="N30" s="800"/>
      <c r="O30" s="800"/>
      <c r="P30" s="800"/>
      <c r="Q30" s="800"/>
      <c r="R30" s="800"/>
      <c r="S30" s="800"/>
      <c r="T30" s="800"/>
      <c r="U30" s="800"/>
      <c r="V30" s="800"/>
      <c r="W30" s="800"/>
      <c r="X30" s="800"/>
      <c r="Y30" s="800"/>
      <c r="Z30" s="800"/>
      <c r="AA30" s="800"/>
      <c r="AB30" s="800"/>
      <c r="AC30" s="800"/>
      <c r="AD30" s="800"/>
    </row>
    <row r="31" spans="1:30" ht="55.8" x14ac:dyDescent="0.3">
      <c r="A31" s="829"/>
      <c r="B31" s="842" t="s">
        <v>1006</v>
      </c>
      <c r="C31" s="843">
        <v>1</v>
      </c>
      <c r="D31" s="829" t="s">
        <v>113</v>
      </c>
      <c r="E31" s="829">
        <v>2500</v>
      </c>
      <c r="F31" s="829">
        <f t="shared" si="4"/>
        <v>2500</v>
      </c>
      <c r="G31" s="849">
        <f t="shared" si="5"/>
        <v>2500</v>
      </c>
      <c r="H31" s="804"/>
      <c r="I31" s="866"/>
      <c r="J31" s="804"/>
      <c r="K31" s="800"/>
      <c r="L31" s="800"/>
      <c r="M31" s="800"/>
      <c r="N31" s="800"/>
      <c r="O31" s="800"/>
      <c r="P31" s="800"/>
      <c r="Q31" s="800"/>
      <c r="R31" s="800"/>
      <c r="S31" s="800"/>
      <c r="T31" s="800"/>
      <c r="U31" s="800"/>
      <c r="V31" s="800"/>
      <c r="W31" s="800"/>
      <c r="X31" s="800"/>
      <c r="Y31" s="800"/>
      <c r="Z31" s="800"/>
      <c r="AA31" s="800"/>
      <c r="AB31" s="800"/>
      <c r="AC31" s="800"/>
      <c r="AD31" s="800"/>
    </row>
    <row r="32" spans="1:30" ht="28.2" x14ac:dyDescent="0.3">
      <c r="A32" s="829"/>
      <c r="B32" s="842" t="s">
        <v>1007</v>
      </c>
      <c r="C32" s="843">
        <v>2</v>
      </c>
      <c r="D32" s="829" t="s">
        <v>107</v>
      </c>
      <c r="E32" s="829">
        <v>3000</v>
      </c>
      <c r="F32" s="829">
        <f t="shared" si="4"/>
        <v>6000</v>
      </c>
      <c r="G32" s="849">
        <f t="shared" si="5"/>
        <v>6000</v>
      </c>
      <c r="H32" s="804"/>
      <c r="I32" s="866"/>
      <c r="J32" s="804"/>
      <c r="K32" s="800"/>
      <c r="L32" s="800"/>
      <c r="M32" s="800"/>
      <c r="N32" s="800"/>
      <c r="O32" s="800"/>
      <c r="P32" s="800"/>
      <c r="Q32" s="800"/>
      <c r="R32" s="800"/>
      <c r="S32" s="800"/>
      <c r="T32" s="800"/>
      <c r="U32" s="800"/>
      <c r="V32" s="800"/>
      <c r="W32" s="800"/>
      <c r="X32" s="800"/>
      <c r="Y32" s="800"/>
      <c r="Z32" s="800"/>
      <c r="AA32" s="800"/>
      <c r="AB32" s="800"/>
      <c r="AC32" s="800"/>
      <c r="AD32" s="800"/>
    </row>
    <row r="33" spans="1:30" ht="42" x14ac:dyDescent="0.3">
      <c r="A33" s="829"/>
      <c r="B33" s="842" t="s">
        <v>1008</v>
      </c>
      <c r="C33" s="843">
        <v>20</v>
      </c>
      <c r="D33" s="829" t="s">
        <v>113</v>
      </c>
      <c r="E33" s="829">
        <v>630</v>
      </c>
      <c r="F33" s="829">
        <f t="shared" si="4"/>
        <v>12600</v>
      </c>
      <c r="G33" s="849">
        <f t="shared" si="5"/>
        <v>12600</v>
      </c>
      <c r="H33" s="804"/>
      <c r="I33" s="866"/>
      <c r="J33" s="804"/>
      <c r="K33" s="800"/>
      <c r="L33" s="800"/>
      <c r="M33" s="800"/>
      <c r="N33" s="800"/>
      <c r="O33" s="800"/>
      <c r="P33" s="800"/>
      <c r="Q33" s="800"/>
      <c r="R33" s="800"/>
      <c r="S33" s="800"/>
      <c r="T33" s="800"/>
      <c r="U33" s="800"/>
      <c r="V33" s="800"/>
      <c r="W33" s="800"/>
      <c r="X33" s="800"/>
      <c r="Y33" s="800"/>
      <c r="Z33" s="800"/>
      <c r="AA33" s="800"/>
      <c r="AB33" s="800"/>
      <c r="AC33" s="800"/>
      <c r="AD33" s="800"/>
    </row>
    <row r="34" spans="1:30" ht="55.2" x14ac:dyDescent="0.25">
      <c r="A34" s="829"/>
      <c r="B34" s="842" t="s">
        <v>1009</v>
      </c>
      <c r="C34" s="843">
        <v>1</v>
      </c>
      <c r="D34" s="829" t="s">
        <v>113</v>
      </c>
      <c r="E34" s="829">
        <v>3000</v>
      </c>
      <c r="F34" s="829">
        <f t="shared" si="4"/>
        <v>3000</v>
      </c>
      <c r="G34" s="849">
        <f t="shared" si="5"/>
        <v>3000</v>
      </c>
      <c r="H34" s="804"/>
      <c r="I34" s="804"/>
      <c r="J34" s="804"/>
      <c r="K34" s="800"/>
      <c r="L34" s="800"/>
      <c r="M34" s="800"/>
      <c r="N34" s="800"/>
      <c r="O34" s="800"/>
      <c r="P34" s="800"/>
      <c r="Q34" s="800"/>
      <c r="R34" s="800"/>
      <c r="S34" s="800"/>
      <c r="T34" s="800"/>
      <c r="U34" s="800"/>
      <c r="V34" s="800"/>
      <c r="W34" s="800"/>
      <c r="X34" s="800"/>
      <c r="Y34" s="800"/>
      <c r="Z34" s="800"/>
      <c r="AA34" s="800"/>
      <c r="AB34" s="800"/>
      <c r="AC34" s="800"/>
      <c r="AD34" s="800"/>
    </row>
    <row r="35" spans="1:30" ht="27.6" x14ac:dyDescent="0.25">
      <c r="A35" s="829"/>
      <c r="B35" s="842" t="s">
        <v>1010</v>
      </c>
      <c r="C35" s="843">
        <v>1</v>
      </c>
      <c r="D35" s="829" t="s">
        <v>107</v>
      </c>
      <c r="E35" s="829">
        <v>3000</v>
      </c>
      <c r="F35" s="829">
        <f t="shared" si="4"/>
        <v>3000</v>
      </c>
      <c r="G35" s="849">
        <f t="shared" si="5"/>
        <v>3000</v>
      </c>
      <c r="H35" s="804"/>
      <c r="I35" s="804"/>
      <c r="J35" s="804"/>
      <c r="K35" s="800"/>
      <c r="L35" s="800"/>
      <c r="M35" s="800"/>
      <c r="N35" s="800"/>
      <c r="O35" s="800"/>
      <c r="P35" s="800"/>
      <c r="Q35" s="800"/>
      <c r="R35" s="800"/>
      <c r="S35" s="800"/>
      <c r="T35" s="800"/>
      <c r="U35" s="800"/>
      <c r="V35" s="800"/>
      <c r="W35" s="800"/>
      <c r="X35" s="800"/>
      <c r="Y35" s="800"/>
      <c r="Z35" s="800"/>
      <c r="AA35" s="800"/>
      <c r="AB35" s="800"/>
      <c r="AC35" s="800"/>
      <c r="AD35" s="800"/>
    </row>
    <row r="36" spans="1:30" ht="27.6" x14ac:dyDescent="0.25">
      <c r="A36" s="829"/>
      <c r="B36" s="842" t="s">
        <v>1011</v>
      </c>
      <c r="C36" s="843">
        <v>4</v>
      </c>
      <c r="D36" s="829" t="s">
        <v>107</v>
      </c>
      <c r="E36" s="829">
        <v>650</v>
      </c>
      <c r="F36" s="829">
        <f t="shared" si="4"/>
        <v>2600</v>
      </c>
      <c r="G36" s="849">
        <f t="shared" si="5"/>
        <v>2600</v>
      </c>
      <c r="H36" s="804"/>
      <c r="I36" s="804"/>
      <c r="J36" s="804"/>
      <c r="K36" s="800"/>
      <c r="L36" s="800"/>
      <c r="M36" s="800"/>
      <c r="N36" s="800"/>
      <c r="O36" s="800"/>
      <c r="P36" s="800"/>
      <c r="Q36" s="800"/>
      <c r="R36" s="800"/>
      <c r="S36" s="800"/>
      <c r="T36" s="800"/>
      <c r="U36" s="800"/>
      <c r="V36" s="800"/>
      <c r="W36" s="800"/>
      <c r="X36" s="800"/>
      <c r="Y36" s="800"/>
      <c r="Z36" s="800"/>
      <c r="AA36" s="800"/>
      <c r="AB36" s="800"/>
      <c r="AC36" s="800"/>
      <c r="AD36" s="800"/>
    </row>
    <row r="37" spans="1:30" ht="13.8" x14ac:dyDescent="0.25">
      <c r="A37" s="839">
        <v>2</v>
      </c>
      <c r="B37" s="839" t="s">
        <v>120</v>
      </c>
      <c r="C37" s="844"/>
      <c r="D37" s="839"/>
      <c r="E37" s="839"/>
      <c r="F37" s="839">
        <f t="shared" ref="F37:G37" si="6">SUM(F38:F43)</f>
        <v>36399</v>
      </c>
      <c r="G37" s="841">
        <f t="shared" si="6"/>
        <v>36399</v>
      </c>
      <c r="H37" s="804"/>
      <c r="I37" s="804"/>
      <c r="J37" s="804"/>
      <c r="K37" s="800"/>
      <c r="L37" s="800"/>
      <c r="M37" s="800"/>
      <c r="N37" s="800"/>
      <c r="O37" s="800"/>
      <c r="P37" s="800"/>
      <c r="Q37" s="800"/>
      <c r="R37" s="800"/>
      <c r="S37" s="800"/>
      <c r="T37" s="800"/>
      <c r="U37" s="800"/>
      <c r="V37" s="800"/>
      <c r="W37" s="800"/>
      <c r="X37" s="800"/>
      <c r="Y37" s="800"/>
      <c r="Z37" s="800"/>
      <c r="AA37" s="800"/>
      <c r="AB37" s="800"/>
      <c r="AC37" s="800"/>
      <c r="AD37" s="800"/>
    </row>
    <row r="38" spans="1:30" ht="55.2" x14ac:dyDescent="0.25">
      <c r="A38" s="829"/>
      <c r="B38" s="842" t="s">
        <v>1012</v>
      </c>
      <c r="C38" s="843">
        <v>1</v>
      </c>
      <c r="D38" s="829" t="s">
        <v>113</v>
      </c>
      <c r="E38" s="829">
        <v>5000</v>
      </c>
      <c r="F38" s="829">
        <f t="shared" ref="F38:F43" si="7">C38*E38</f>
        <v>5000</v>
      </c>
      <c r="G38" s="849">
        <f t="shared" ref="G38:G43" si="8">C38*E38</f>
        <v>5000</v>
      </c>
      <c r="H38" s="804"/>
      <c r="I38" s="804"/>
      <c r="J38" s="804"/>
      <c r="K38" s="800"/>
      <c r="L38" s="800"/>
      <c r="M38" s="800"/>
      <c r="N38" s="800"/>
      <c r="O38" s="800"/>
      <c r="P38" s="800"/>
      <c r="Q38" s="800"/>
      <c r="R38" s="800"/>
      <c r="S38" s="800"/>
      <c r="T38" s="800"/>
      <c r="U38" s="800"/>
      <c r="V38" s="800"/>
      <c r="W38" s="800"/>
      <c r="X38" s="800"/>
      <c r="Y38" s="800"/>
      <c r="Z38" s="800"/>
      <c r="AA38" s="800"/>
      <c r="AB38" s="800"/>
      <c r="AC38" s="800"/>
      <c r="AD38" s="800"/>
    </row>
    <row r="39" spans="1:30" ht="82.8" x14ac:dyDescent="0.25">
      <c r="A39" s="829"/>
      <c r="B39" s="842" t="s">
        <v>1013</v>
      </c>
      <c r="C39" s="843">
        <v>1</v>
      </c>
      <c r="D39" s="829" t="s">
        <v>113</v>
      </c>
      <c r="E39" s="829">
        <v>12000</v>
      </c>
      <c r="F39" s="829">
        <f t="shared" si="7"/>
        <v>12000</v>
      </c>
      <c r="G39" s="849">
        <f t="shared" si="8"/>
        <v>12000</v>
      </c>
      <c r="H39" s="804"/>
      <c r="I39" s="804"/>
      <c r="J39" s="804"/>
      <c r="K39" s="800"/>
      <c r="L39" s="800"/>
      <c r="M39" s="800"/>
      <c r="N39" s="800"/>
      <c r="O39" s="800"/>
      <c r="P39" s="800"/>
      <c r="Q39" s="800"/>
      <c r="R39" s="800"/>
      <c r="S39" s="800"/>
      <c r="T39" s="800"/>
      <c r="U39" s="800"/>
      <c r="V39" s="800"/>
      <c r="W39" s="800"/>
      <c r="X39" s="800"/>
      <c r="Y39" s="800"/>
      <c r="Z39" s="800"/>
      <c r="AA39" s="800"/>
      <c r="AB39" s="800"/>
      <c r="AC39" s="800"/>
      <c r="AD39" s="800"/>
    </row>
    <row r="40" spans="1:30" ht="55.2" x14ac:dyDescent="0.25">
      <c r="A40" s="829"/>
      <c r="B40" s="842" t="s">
        <v>1014</v>
      </c>
      <c r="C40" s="843">
        <v>1</v>
      </c>
      <c r="D40" s="829" t="s">
        <v>113</v>
      </c>
      <c r="E40" s="829">
        <v>4000</v>
      </c>
      <c r="F40" s="829">
        <f t="shared" si="7"/>
        <v>4000</v>
      </c>
      <c r="G40" s="849">
        <f t="shared" si="8"/>
        <v>4000</v>
      </c>
      <c r="H40" s="804"/>
      <c r="I40" s="804"/>
      <c r="J40" s="804"/>
      <c r="K40" s="800"/>
      <c r="L40" s="800"/>
      <c r="M40" s="800"/>
      <c r="N40" s="800"/>
      <c r="O40" s="800"/>
      <c r="P40" s="800"/>
      <c r="Q40" s="800"/>
      <c r="R40" s="800"/>
      <c r="S40" s="800"/>
      <c r="T40" s="800"/>
      <c r="U40" s="800"/>
      <c r="V40" s="800"/>
      <c r="W40" s="800"/>
      <c r="X40" s="800"/>
      <c r="Y40" s="800"/>
      <c r="Z40" s="800"/>
      <c r="AA40" s="800"/>
      <c r="AB40" s="800"/>
      <c r="AC40" s="800"/>
      <c r="AD40" s="800"/>
    </row>
    <row r="41" spans="1:30" ht="41.4" x14ac:dyDescent="0.25">
      <c r="A41" s="829"/>
      <c r="B41" s="842" t="s">
        <v>1015</v>
      </c>
      <c r="C41" s="843">
        <v>1</v>
      </c>
      <c r="D41" s="829" t="s">
        <v>113</v>
      </c>
      <c r="E41" s="829">
        <v>1600</v>
      </c>
      <c r="F41" s="829">
        <f t="shared" si="7"/>
        <v>1600</v>
      </c>
      <c r="G41" s="849">
        <f t="shared" si="8"/>
        <v>1600</v>
      </c>
      <c r="H41" s="804"/>
      <c r="I41" s="804"/>
      <c r="J41" s="804"/>
      <c r="K41" s="800"/>
      <c r="L41" s="800"/>
      <c r="M41" s="800"/>
      <c r="N41" s="800"/>
      <c r="O41" s="800"/>
      <c r="P41" s="800"/>
      <c r="Q41" s="800"/>
      <c r="R41" s="800"/>
      <c r="S41" s="800"/>
      <c r="T41" s="800"/>
      <c r="U41" s="800"/>
      <c r="V41" s="800"/>
      <c r="W41" s="800"/>
      <c r="X41" s="800"/>
      <c r="Y41" s="800"/>
      <c r="Z41" s="800"/>
      <c r="AA41" s="800"/>
      <c r="AB41" s="800"/>
      <c r="AC41" s="800"/>
      <c r="AD41" s="800"/>
    </row>
    <row r="42" spans="1:30" ht="41.4" x14ac:dyDescent="0.25">
      <c r="A42" s="829"/>
      <c r="B42" s="842" t="s">
        <v>1016</v>
      </c>
      <c r="C42" s="843">
        <v>2</v>
      </c>
      <c r="D42" s="829" t="s">
        <v>113</v>
      </c>
      <c r="E42" s="829">
        <v>6300</v>
      </c>
      <c r="F42" s="829">
        <f t="shared" si="7"/>
        <v>12600</v>
      </c>
      <c r="G42" s="849">
        <f t="shared" si="8"/>
        <v>12600</v>
      </c>
      <c r="H42" s="804"/>
      <c r="I42" s="804"/>
      <c r="J42" s="804"/>
      <c r="K42" s="800"/>
      <c r="L42" s="800"/>
      <c r="M42" s="800"/>
      <c r="N42" s="800"/>
      <c r="O42" s="800"/>
      <c r="P42" s="800"/>
      <c r="Q42" s="800"/>
      <c r="R42" s="800"/>
      <c r="S42" s="800"/>
      <c r="T42" s="800"/>
      <c r="U42" s="800"/>
      <c r="V42" s="800"/>
      <c r="W42" s="800"/>
      <c r="X42" s="800"/>
      <c r="Y42" s="800"/>
      <c r="Z42" s="800"/>
      <c r="AA42" s="800"/>
      <c r="AB42" s="800"/>
      <c r="AC42" s="800"/>
      <c r="AD42" s="800"/>
    </row>
    <row r="43" spans="1:30" ht="41.4" x14ac:dyDescent="0.25">
      <c r="A43" s="829"/>
      <c r="B43" s="842" t="s">
        <v>1017</v>
      </c>
      <c r="C43" s="843">
        <v>1</v>
      </c>
      <c r="D43" s="829" t="s">
        <v>113</v>
      </c>
      <c r="E43" s="829">
        <v>1199</v>
      </c>
      <c r="F43" s="829">
        <f t="shared" si="7"/>
        <v>1199</v>
      </c>
      <c r="G43" s="849">
        <f t="shared" si="8"/>
        <v>1199</v>
      </c>
      <c r="H43" s="804"/>
      <c r="I43" s="804"/>
      <c r="J43" s="804"/>
      <c r="K43" s="800"/>
      <c r="L43" s="800"/>
      <c r="M43" s="800"/>
      <c r="N43" s="800"/>
      <c r="O43" s="800"/>
      <c r="P43" s="800"/>
      <c r="Q43" s="800"/>
      <c r="R43" s="800"/>
      <c r="S43" s="800"/>
      <c r="T43" s="800"/>
      <c r="U43" s="800"/>
      <c r="V43" s="800"/>
      <c r="W43" s="800"/>
      <c r="X43" s="800"/>
      <c r="Y43" s="800"/>
      <c r="Z43" s="800"/>
      <c r="AA43" s="800"/>
      <c r="AB43" s="800"/>
      <c r="AC43" s="800"/>
      <c r="AD43" s="800"/>
    </row>
    <row r="44" spans="1:30" ht="13.8" x14ac:dyDescent="0.25">
      <c r="A44" s="839">
        <v>3</v>
      </c>
      <c r="B44" s="839" t="s">
        <v>126</v>
      </c>
      <c r="C44" s="844"/>
      <c r="D44" s="839"/>
      <c r="E44" s="839"/>
      <c r="F44" s="839">
        <f>SUM(F45)</f>
        <v>4555</v>
      </c>
      <c r="G44" s="841">
        <f>G45</f>
        <v>4555</v>
      </c>
      <c r="H44" s="804"/>
      <c r="I44" s="804"/>
      <c r="J44" s="804"/>
      <c r="K44" s="800"/>
      <c r="L44" s="800"/>
      <c r="M44" s="800"/>
      <c r="N44" s="800"/>
      <c r="O44" s="800"/>
      <c r="P44" s="800"/>
      <c r="Q44" s="800"/>
      <c r="R44" s="800"/>
      <c r="S44" s="800"/>
      <c r="T44" s="800"/>
      <c r="U44" s="800"/>
      <c r="V44" s="800"/>
      <c r="W44" s="800"/>
      <c r="X44" s="800"/>
      <c r="Y44" s="800"/>
      <c r="Z44" s="800"/>
      <c r="AA44" s="800"/>
      <c r="AB44" s="800"/>
      <c r="AC44" s="800"/>
      <c r="AD44" s="800"/>
    </row>
    <row r="45" spans="1:30" ht="41.4" x14ac:dyDescent="0.25">
      <c r="A45" s="829"/>
      <c r="B45" s="842" t="s">
        <v>1018</v>
      </c>
      <c r="C45" s="843">
        <v>1</v>
      </c>
      <c r="D45" s="829" t="s">
        <v>113</v>
      </c>
      <c r="E45" s="829">
        <v>4555</v>
      </c>
      <c r="F45" s="829">
        <f>C45*E45</f>
        <v>4555</v>
      </c>
      <c r="G45" s="849">
        <f>C45*E45</f>
        <v>4555</v>
      </c>
      <c r="H45" s="804"/>
      <c r="I45" s="804"/>
      <c r="J45" s="804"/>
      <c r="K45" s="800"/>
      <c r="L45" s="800"/>
      <c r="M45" s="800"/>
      <c r="N45" s="800"/>
      <c r="O45" s="800"/>
      <c r="P45" s="800"/>
      <c r="Q45" s="800"/>
      <c r="R45" s="800"/>
      <c r="S45" s="800"/>
      <c r="T45" s="800"/>
      <c r="U45" s="800"/>
      <c r="V45" s="800"/>
      <c r="W45" s="800"/>
      <c r="X45" s="800"/>
      <c r="Y45" s="800"/>
      <c r="Z45" s="800"/>
      <c r="AA45" s="800"/>
      <c r="AB45" s="800"/>
      <c r="AC45" s="800"/>
      <c r="AD45" s="800"/>
    </row>
    <row r="46" spans="1:30" ht="13.8" x14ac:dyDescent="0.25">
      <c r="A46" s="845"/>
      <c r="B46" s="846" t="s">
        <v>128</v>
      </c>
      <c r="C46" s="893"/>
      <c r="D46" s="845"/>
      <c r="E46" s="845"/>
      <c r="F46" s="845">
        <f t="shared" ref="F46:G46" si="9">F27+F37+F44</f>
        <v>85654</v>
      </c>
      <c r="G46" s="841">
        <f t="shared" si="9"/>
        <v>85654</v>
      </c>
      <c r="H46" s="804"/>
      <c r="I46" s="804"/>
      <c r="J46" s="804"/>
      <c r="K46" s="800"/>
      <c r="L46" s="800"/>
      <c r="M46" s="800"/>
      <c r="N46" s="800"/>
      <c r="O46" s="800"/>
      <c r="P46" s="800"/>
      <c r="Q46" s="800"/>
      <c r="R46" s="800"/>
      <c r="S46" s="800"/>
      <c r="T46" s="800"/>
      <c r="U46" s="800"/>
      <c r="V46" s="800"/>
      <c r="W46" s="800"/>
      <c r="X46" s="800"/>
      <c r="Y46" s="800"/>
      <c r="Z46" s="800"/>
      <c r="AA46" s="800"/>
      <c r="AB46" s="800"/>
      <c r="AC46" s="800"/>
      <c r="AD46" s="800"/>
    </row>
    <row r="47" spans="1:30" ht="13.8" x14ac:dyDescent="0.25">
      <c r="A47" s="847"/>
      <c r="B47" s="848"/>
      <c r="C47" s="894"/>
      <c r="D47" s="847"/>
      <c r="E47" s="847"/>
      <c r="F47" s="847"/>
      <c r="G47" s="849"/>
      <c r="H47" s="804"/>
      <c r="I47" s="804"/>
      <c r="J47" s="804"/>
      <c r="K47" s="800"/>
      <c r="L47" s="800"/>
      <c r="M47" s="800"/>
      <c r="N47" s="800"/>
      <c r="O47" s="800"/>
      <c r="P47" s="800"/>
      <c r="Q47" s="800"/>
      <c r="R47" s="800"/>
      <c r="S47" s="800"/>
      <c r="T47" s="800"/>
      <c r="U47" s="800"/>
      <c r="V47" s="800"/>
      <c r="W47" s="800"/>
      <c r="X47" s="800"/>
      <c r="Y47" s="800"/>
      <c r="Z47" s="800"/>
      <c r="AA47" s="800"/>
      <c r="AB47" s="800"/>
      <c r="AC47" s="800"/>
      <c r="AD47" s="800"/>
    </row>
    <row r="48" spans="1:30" ht="13.8" x14ac:dyDescent="0.25">
      <c r="A48" s="839">
        <v>4</v>
      </c>
      <c r="B48" s="839" t="s">
        <v>130</v>
      </c>
      <c r="C48" s="844"/>
      <c r="D48" s="839"/>
      <c r="E48" s="839"/>
      <c r="F48" s="839">
        <f t="shared" ref="F48:G48" si="10">SUM(F49:F53)</f>
        <v>12473</v>
      </c>
      <c r="G48" s="841">
        <f t="shared" si="10"/>
        <v>12473</v>
      </c>
      <c r="H48" s="804"/>
      <c r="I48" s="804"/>
      <c r="J48" s="804"/>
      <c r="K48" s="800"/>
      <c r="L48" s="800"/>
      <c r="M48" s="800"/>
      <c r="N48" s="800"/>
      <c r="O48" s="800"/>
      <c r="P48" s="800"/>
      <c r="Q48" s="800"/>
      <c r="R48" s="800"/>
      <c r="S48" s="800"/>
      <c r="T48" s="800"/>
      <c r="U48" s="800"/>
      <c r="V48" s="800"/>
      <c r="W48" s="800"/>
      <c r="X48" s="800"/>
      <c r="Y48" s="800"/>
      <c r="Z48" s="800"/>
      <c r="AA48" s="800"/>
      <c r="AB48" s="800"/>
      <c r="AC48" s="800"/>
      <c r="AD48" s="800"/>
    </row>
    <row r="49" spans="1:30" ht="13.8" x14ac:dyDescent="0.25">
      <c r="A49" s="850"/>
      <c r="B49" s="851" t="s">
        <v>131</v>
      </c>
      <c r="C49" s="852">
        <v>1</v>
      </c>
      <c r="D49" s="850" t="s">
        <v>113</v>
      </c>
      <c r="E49" s="850">
        <v>3000</v>
      </c>
      <c r="F49" s="829">
        <f t="shared" ref="F49:F53" si="11">C49*E49</f>
        <v>3000</v>
      </c>
      <c r="G49" s="849">
        <f t="shared" ref="G49:G53" si="12">C49*E49</f>
        <v>3000</v>
      </c>
      <c r="H49" s="804"/>
      <c r="I49" s="804"/>
      <c r="J49" s="804"/>
      <c r="K49" s="800"/>
      <c r="L49" s="800"/>
      <c r="M49" s="800"/>
      <c r="N49" s="800"/>
      <c r="O49" s="800"/>
      <c r="P49" s="800"/>
      <c r="Q49" s="800"/>
      <c r="R49" s="800"/>
      <c r="S49" s="800"/>
      <c r="T49" s="800"/>
      <c r="U49" s="800"/>
      <c r="V49" s="800"/>
      <c r="W49" s="800"/>
      <c r="X49" s="800"/>
      <c r="Y49" s="800"/>
      <c r="Z49" s="800"/>
      <c r="AA49" s="800"/>
      <c r="AB49" s="800"/>
      <c r="AC49" s="800"/>
      <c r="AD49" s="800"/>
    </row>
    <row r="50" spans="1:30" ht="13.8" x14ac:dyDescent="0.25">
      <c r="A50" s="850"/>
      <c r="B50" s="851" t="s">
        <v>132</v>
      </c>
      <c r="C50" s="852">
        <v>1</v>
      </c>
      <c r="D50" s="850" t="s">
        <v>113</v>
      </c>
      <c r="E50" s="850">
        <v>4000</v>
      </c>
      <c r="F50" s="829">
        <f t="shared" si="11"/>
        <v>4000</v>
      </c>
      <c r="G50" s="849">
        <f t="shared" si="12"/>
        <v>4000</v>
      </c>
      <c r="H50" s="804"/>
      <c r="I50" s="804"/>
      <c r="J50" s="804"/>
      <c r="K50" s="800"/>
      <c r="L50" s="800"/>
      <c r="M50" s="800"/>
      <c r="N50" s="800"/>
      <c r="O50" s="800"/>
      <c r="P50" s="800"/>
      <c r="Q50" s="800"/>
      <c r="R50" s="800"/>
      <c r="S50" s="800"/>
      <c r="T50" s="800"/>
      <c r="U50" s="800"/>
      <c r="V50" s="800"/>
      <c r="W50" s="800"/>
      <c r="X50" s="800"/>
      <c r="Y50" s="800"/>
      <c r="Z50" s="800"/>
      <c r="AA50" s="800"/>
      <c r="AB50" s="800"/>
      <c r="AC50" s="800"/>
      <c r="AD50" s="800"/>
    </row>
    <row r="51" spans="1:30" ht="13.8" x14ac:dyDescent="0.25">
      <c r="A51" s="850"/>
      <c r="B51" s="851" t="s">
        <v>133</v>
      </c>
      <c r="C51" s="852">
        <v>2</v>
      </c>
      <c r="D51" s="850" t="s">
        <v>113</v>
      </c>
      <c r="E51" s="850">
        <v>350</v>
      </c>
      <c r="F51" s="829">
        <f t="shared" si="11"/>
        <v>700</v>
      </c>
      <c r="G51" s="849">
        <f t="shared" si="12"/>
        <v>700</v>
      </c>
      <c r="H51" s="804"/>
      <c r="I51" s="804"/>
      <c r="J51" s="804"/>
      <c r="K51" s="800"/>
      <c r="L51" s="800"/>
      <c r="M51" s="800"/>
      <c r="N51" s="800"/>
      <c r="O51" s="800"/>
      <c r="P51" s="800"/>
      <c r="Q51" s="800"/>
      <c r="R51" s="800"/>
      <c r="S51" s="800"/>
      <c r="T51" s="800"/>
      <c r="U51" s="800"/>
      <c r="V51" s="800"/>
      <c r="W51" s="800"/>
      <c r="X51" s="800"/>
      <c r="Y51" s="800"/>
      <c r="Z51" s="800"/>
      <c r="AA51" s="800"/>
      <c r="AB51" s="800"/>
      <c r="AC51" s="800"/>
      <c r="AD51" s="800"/>
    </row>
    <row r="52" spans="1:30" ht="13.8" x14ac:dyDescent="0.25">
      <c r="A52" s="850"/>
      <c r="B52" s="851" t="s">
        <v>134</v>
      </c>
      <c r="C52" s="852">
        <v>3</v>
      </c>
      <c r="D52" s="850" t="s">
        <v>113</v>
      </c>
      <c r="E52" s="850">
        <v>750</v>
      </c>
      <c r="F52" s="829">
        <f t="shared" si="11"/>
        <v>2250</v>
      </c>
      <c r="G52" s="849">
        <f t="shared" si="12"/>
        <v>2250</v>
      </c>
      <c r="H52" s="804"/>
      <c r="I52" s="804"/>
      <c r="J52" s="804"/>
      <c r="K52" s="800"/>
      <c r="L52" s="800"/>
      <c r="M52" s="800"/>
      <c r="N52" s="800"/>
      <c r="O52" s="800"/>
      <c r="P52" s="800"/>
      <c r="Q52" s="800"/>
      <c r="R52" s="800"/>
      <c r="S52" s="800"/>
      <c r="T52" s="800"/>
      <c r="U52" s="800"/>
      <c r="V52" s="800"/>
      <c r="W52" s="800"/>
      <c r="X52" s="800"/>
      <c r="Y52" s="800"/>
      <c r="Z52" s="800"/>
      <c r="AA52" s="800"/>
      <c r="AB52" s="800"/>
      <c r="AC52" s="800"/>
      <c r="AD52" s="800"/>
    </row>
    <row r="53" spans="1:30" ht="13.8" x14ac:dyDescent="0.25">
      <c r="A53" s="850"/>
      <c r="B53" s="851" t="s">
        <v>969</v>
      </c>
      <c r="C53" s="852">
        <v>1</v>
      </c>
      <c r="D53" s="850" t="s">
        <v>113</v>
      </c>
      <c r="E53" s="850">
        <v>2523</v>
      </c>
      <c r="F53" s="829">
        <f t="shared" si="11"/>
        <v>2523</v>
      </c>
      <c r="G53" s="849">
        <f t="shared" si="12"/>
        <v>2523</v>
      </c>
      <c r="H53" s="804"/>
      <c r="I53" s="804"/>
      <c r="J53" s="804"/>
      <c r="K53" s="800"/>
      <c r="L53" s="800"/>
      <c r="M53" s="800"/>
      <c r="N53" s="800"/>
      <c r="O53" s="800"/>
      <c r="P53" s="800"/>
      <c r="Q53" s="800"/>
      <c r="R53" s="800"/>
      <c r="S53" s="800"/>
      <c r="T53" s="800"/>
      <c r="U53" s="800"/>
      <c r="V53" s="800"/>
      <c r="W53" s="800"/>
      <c r="X53" s="800"/>
      <c r="Y53" s="800"/>
      <c r="Z53" s="800"/>
      <c r="AA53" s="800"/>
      <c r="AB53" s="800"/>
      <c r="AC53" s="800"/>
      <c r="AD53" s="800"/>
    </row>
    <row r="54" spans="1:30" ht="13.8" x14ac:dyDescent="0.25">
      <c r="A54" s="839">
        <v>5</v>
      </c>
      <c r="B54" s="839" t="s">
        <v>138</v>
      </c>
      <c r="C54" s="844"/>
      <c r="D54" s="839"/>
      <c r="E54" s="839"/>
      <c r="F54" s="839">
        <f t="shared" ref="F54:G54" si="13">F55</f>
        <v>8316</v>
      </c>
      <c r="G54" s="899">
        <f t="shared" si="13"/>
        <v>8316</v>
      </c>
      <c r="H54" s="804"/>
      <c r="I54" s="804"/>
      <c r="J54" s="804"/>
      <c r="K54" s="800"/>
      <c r="L54" s="800"/>
      <c r="M54" s="800"/>
      <c r="N54" s="800"/>
      <c r="O54" s="800"/>
      <c r="P54" s="800"/>
      <c r="Q54" s="800"/>
      <c r="R54" s="800"/>
      <c r="S54" s="800"/>
      <c r="T54" s="800"/>
      <c r="U54" s="800"/>
      <c r="V54" s="800"/>
      <c r="W54" s="800"/>
      <c r="X54" s="800"/>
      <c r="Y54" s="800"/>
      <c r="Z54" s="800"/>
      <c r="AA54" s="800"/>
      <c r="AB54" s="800"/>
      <c r="AC54" s="800"/>
      <c r="AD54" s="800"/>
    </row>
    <row r="55" spans="1:30" ht="13.8" x14ac:dyDescent="0.25">
      <c r="A55" s="853"/>
      <c r="B55" s="867" t="s">
        <v>178</v>
      </c>
      <c r="C55" s="855">
        <v>3</v>
      </c>
      <c r="D55" s="853" t="s">
        <v>326</v>
      </c>
      <c r="E55" s="853">
        <v>2772</v>
      </c>
      <c r="F55" s="856">
        <f>C55*E55</f>
        <v>8316</v>
      </c>
      <c r="G55" s="849">
        <f>C55*E55</f>
        <v>8316</v>
      </c>
      <c r="H55" s="804"/>
      <c r="I55" s="804"/>
      <c r="J55" s="804"/>
      <c r="K55" s="800"/>
      <c r="L55" s="800"/>
      <c r="M55" s="800"/>
      <c r="N55" s="800"/>
      <c r="O55" s="800"/>
      <c r="P55" s="800"/>
      <c r="Q55" s="800"/>
      <c r="R55" s="800"/>
      <c r="S55" s="800"/>
      <c r="T55" s="800"/>
      <c r="U55" s="800"/>
      <c r="V55" s="800"/>
      <c r="W55" s="800"/>
      <c r="X55" s="800"/>
      <c r="Y55" s="800"/>
      <c r="Z55" s="800"/>
      <c r="AA55" s="800"/>
      <c r="AB55" s="800"/>
      <c r="AC55" s="800"/>
      <c r="AD55" s="800"/>
    </row>
    <row r="56" spans="1:30" ht="14.4" x14ac:dyDescent="0.3">
      <c r="A56" s="857"/>
      <c r="B56" s="857"/>
      <c r="C56" s="889"/>
      <c r="D56" s="857"/>
      <c r="E56" s="857"/>
      <c r="F56" s="858"/>
      <c r="G56" s="859">
        <f>F56</f>
        <v>0</v>
      </c>
      <c r="H56" s="860"/>
      <c r="I56" s="804"/>
      <c r="J56" s="804"/>
      <c r="K56" s="835"/>
      <c r="L56" s="800"/>
      <c r="M56" s="800"/>
      <c r="N56" s="800"/>
      <c r="O56" s="800"/>
      <c r="P56" s="800"/>
      <c r="Q56" s="800"/>
      <c r="R56" s="800"/>
      <c r="S56" s="800"/>
      <c r="T56" s="800"/>
      <c r="U56" s="800"/>
      <c r="V56" s="800"/>
      <c r="W56" s="800"/>
      <c r="X56" s="800"/>
      <c r="Y56" s="800"/>
      <c r="Z56" s="800"/>
      <c r="AA56" s="800"/>
      <c r="AB56" s="800"/>
      <c r="AC56" s="800"/>
      <c r="AD56" s="800"/>
    </row>
    <row r="57" spans="1:30" ht="13.8" x14ac:dyDescent="0.25">
      <c r="A57" s="800"/>
      <c r="B57" s="800"/>
      <c r="C57" s="800"/>
      <c r="D57" s="800"/>
      <c r="E57" s="890"/>
      <c r="F57" s="890"/>
      <c r="G57" s="891"/>
      <c r="H57" s="890"/>
      <c r="I57" s="800"/>
      <c r="J57" s="800"/>
      <c r="K57" s="800"/>
      <c r="L57" s="800"/>
      <c r="M57" s="800"/>
      <c r="N57" s="800"/>
      <c r="O57" s="800"/>
      <c r="P57" s="800"/>
      <c r="Q57" s="800"/>
      <c r="R57" s="800"/>
      <c r="S57" s="800"/>
      <c r="T57" s="800"/>
      <c r="U57" s="800"/>
      <c r="V57" s="800"/>
      <c r="W57" s="800"/>
      <c r="X57" s="800"/>
      <c r="Y57" s="800"/>
      <c r="Z57" s="800"/>
      <c r="AA57" s="800"/>
      <c r="AB57" s="800"/>
      <c r="AC57" s="800"/>
      <c r="AD57" s="800"/>
    </row>
    <row r="58" spans="1:30" ht="13.8" x14ac:dyDescent="0.25">
      <c r="A58" s="800"/>
      <c r="B58" s="800"/>
      <c r="C58" s="800"/>
      <c r="D58" s="800"/>
      <c r="E58" s="890"/>
      <c r="F58" s="890"/>
      <c r="G58" s="891"/>
      <c r="H58" s="890"/>
      <c r="I58" s="800"/>
      <c r="J58" s="800"/>
      <c r="K58" s="800"/>
      <c r="L58" s="800"/>
      <c r="M58" s="800"/>
      <c r="N58" s="800"/>
      <c r="O58" s="800"/>
      <c r="P58" s="800"/>
      <c r="Q58" s="800"/>
      <c r="R58" s="800"/>
      <c r="S58" s="800"/>
      <c r="T58" s="800"/>
      <c r="U58" s="800"/>
      <c r="V58" s="800"/>
      <c r="W58" s="800"/>
      <c r="X58" s="800"/>
      <c r="Y58" s="800"/>
      <c r="Z58" s="800"/>
      <c r="AA58" s="800"/>
      <c r="AB58" s="800"/>
      <c r="AC58" s="800"/>
      <c r="AD58" s="800"/>
    </row>
    <row r="59" spans="1:30" ht="13.8" x14ac:dyDescent="0.25">
      <c r="A59" s="800"/>
      <c r="B59" s="860"/>
      <c r="C59" s="860"/>
      <c r="D59" s="860"/>
      <c r="E59" s="860"/>
      <c r="F59" s="860"/>
      <c r="G59" s="803"/>
      <c r="H59" s="860"/>
      <c r="I59" s="800"/>
      <c r="J59" s="800"/>
      <c r="K59" s="800"/>
      <c r="L59" s="800"/>
      <c r="M59" s="800"/>
      <c r="N59" s="800"/>
      <c r="O59" s="800"/>
      <c r="P59" s="800"/>
      <c r="Q59" s="800"/>
      <c r="R59" s="800"/>
      <c r="S59" s="800"/>
      <c r="T59" s="800"/>
      <c r="U59" s="800"/>
      <c r="V59" s="800"/>
      <c r="W59" s="800"/>
      <c r="X59" s="800"/>
      <c r="Y59" s="800"/>
      <c r="Z59" s="800"/>
      <c r="AA59" s="800"/>
      <c r="AB59" s="800"/>
      <c r="AC59" s="800"/>
      <c r="AD59" s="800"/>
    </row>
    <row r="60" spans="1:30" ht="13.8" x14ac:dyDescent="0.25">
      <c r="A60" s="800"/>
      <c r="B60" s="860"/>
      <c r="C60" s="860"/>
      <c r="D60" s="860"/>
      <c r="E60" s="860"/>
      <c r="F60" s="860"/>
      <c r="G60" s="803"/>
      <c r="H60" s="860"/>
      <c r="I60" s="800"/>
      <c r="J60" s="800"/>
      <c r="K60" s="800"/>
      <c r="L60" s="800"/>
      <c r="M60" s="800"/>
      <c r="N60" s="800"/>
      <c r="O60" s="800"/>
      <c r="P60" s="800"/>
      <c r="Q60" s="800"/>
      <c r="R60" s="800"/>
      <c r="S60" s="800"/>
      <c r="T60" s="800"/>
      <c r="U60" s="800"/>
      <c r="V60" s="800"/>
      <c r="W60" s="800"/>
      <c r="X60" s="800"/>
      <c r="Y60" s="800"/>
      <c r="Z60" s="800"/>
      <c r="AA60" s="800"/>
      <c r="AB60" s="800"/>
      <c r="AC60" s="800"/>
      <c r="AD60" s="800"/>
    </row>
    <row r="61" spans="1:30" ht="13.8" x14ac:dyDescent="0.25">
      <c r="A61" s="800"/>
      <c r="B61" s="860"/>
      <c r="C61" s="860"/>
      <c r="D61" s="860"/>
      <c r="E61" s="860"/>
      <c r="F61" s="860"/>
      <c r="G61" s="803"/>
      <c r="H61" s="860"/>
      <c r="I61" s="890"/>
      <c r="J61" s="800"/>
      <c r="K61" s="800"/>
      <c r="L61" s="800"/>
      <c r="M61" s="800"/>
      <c r="N61" s="800"/>
      <c r="O61" s="800"/>
      <c r="P61" s="800"/>
      <c r="Q61" s="800"/>
      <c r="R61" s="800"/>
      <c r="S61" s="800"/>
      <c r="T61" s="800"/>
      <c r="U61" s="800"/>
      <c r="V61" s="800"/>
      <c r="W61" s="800"/>
      <c r="X61" s="800"/>
      <c r="Y61" s="800"/>
      <c r="Z61" s="800"/>
      <c r="AA61" s="800"/>
      <c r="AB61" s="800"/>
      <c r="AC61" s="800"/>
      <c r="AD61" s="800"/>
    </row>
    <row r="62" spans="1:30" ht="13.8" x14ac:dyDescent="0.25">
      <c r="A62" s="800"/>
      <c r="B62" s="860"/>
      <c r="C62" s="860"/>
      <c r="D62" s="860"/>
      <c r="E62" s="860"/>
      <c r="F62" s="860"/>
      <c r="G62" s="803"/>
      <c r="H62" s="860"/>
      <c r="I62" s="890"/>
      <c r="J62" s="800"/>
      <c r="K62" s="800"/>
      <c r="L62" s="800"/>
      <c r="M62" s="800"/>
      <c r="N62" s="800"/>
      <c r="O62" s="800"/>
      <c r="P62" s="800"/>
      <c r="Q62" s="800"/>
      <c r="R62" s="800"/>
      <c r="S62" s="800"/>
      <c r="T62" s="800"/>
      <c r="U62" s="800"/>
      <c r="V62" s="800"/>
      <c r="W62" s="800"/>
      <c r="X62" s="800"/>
      <c r="Y62" s="800"/>
      <c r="Z62" s="800"/>
      <c r="AA62" s="800"/>
      <c r="AB62" s="800"/>
      <c r="AC62" s="800"/>
      <c r="AD62" s="800"/>
    </row>
    <row r="63" spans="1:30" ht="13.8" x14ac:dyDescent="0.25">
      <c r="A63" s="800"/>
      <c r="B63" s="860"/>
      <c r="C63" s="860"/>
      <c r="D63" s="860"/>
      <c r="E63" s="860"/>
      <c r="F63" s="860"/>
      <c r="G63" s="803"/>
      <c r="H63" s="860"/>
      <c r="I63" s="890"/>
      <c r="J63" s="800"/>
      <c r="K63" s="800"/>
      <c r="L63" s="800"/>
      <c r="M63" s="800"/>
      <c r="N63" s="800"/>
      <c r="O63" s="800"/>
      <c r="P63" s="800"/>
      <c r="Q63" s="800"/>
      <c r="R63" s="800"/>
      <c r="S63" s="800"/>
      <c r="T63" s="800"/>
      <c r="U63" s="800"/>
      <c r="V63" s="800"/>
      <c r="W63" s="800"/>
      <c r="X63" s="800"/>
      <c r="Y63" s="800"/>
      <c r="Z63" s="800"/>
      <c r="AA63" s="800"/>
      <c r="AB63" s="800"/>
      <c r="AC63" s="800"/>
      <c r="AD63" s="800"/>
    </row>
    <row r="64" spans="1:30" ht="13.8" x14ac:dyDescent="0.25">
      <c r="A64" s="800"/>
      <c r="B64" s="860"/>
      <c r="C64" s="860"/>
      <c r="D64" s="860"/>
      <c r="E64" s="860"/>
      <c r="F64" s="860"/>
      <c r="G64" s="803"/>
      <c r="H64" s="860"/>
      <c r="I64" s="890"/>
      <c r="J64" s="800"/>
      <c r="K64" s="800"/>
      <c r="L64" s="800"/>
      <c r="M64" s="800"/>
      <c r="N64" s="800"/>
      <c r="O64" s="800"/>
      <c r="P64" s="800"/>
      <c r="Q64" s="800"/>
      <c r="R64" s="800"/>
      <c r="S64" s="800"/>
      <c r="T64" s="800"/>
      <c r="U64" s="800"/>
      <c r="V64" s="800"/>
      <c r="W64" s="800"/>
      <c r="X64" s="800"/>
      <c r="Y64" s="800"/>
      <c r="Z64" s="800"/>
      <c r="AA64" s="800"/>
      <c r="AB64" s="800"/>
      <c r="AC64" s="800"/>
      <c r="AD64" s="800"/>
    </row>
    <row r="65" spans="1:30" ht="13.8" x14ac:dyDescent="0.25">
      <c r="A65" s="800"/>
      <c r="B65" s="860"/>
      <c r="C65" s="860"/>
      <c r="D65" s="860"/>
      <c r="E65" s="860"/>
      <c r="F65" s="860"/>
      <c r="G65" s="803"/>
      <c r="H65" s="860"/>
      <c r="I65" s="890"/>
      <c r="J65" s="800"/>
      <c r="K65" s="800"/>
      <c r="L65" s="800"/>
      <c r="M65" s="800"/>
      <c r="N65" s="800"/>
      <c r="O65" s="800"/>
      <c r="P65" s="800"/>
      <c r="Q65" s="800"/>
      <c r="R65" s="800"/>
      <c r="S65" s="800"/>
      <c r="T65" s="800"/>
      <c r="U65" s="800"/>
      <c r="V65" s="800"/>
      <c r="W65" s="800"/>
      <c r="X65" s="800"/>
      <c r="Y65" s="800"/>
      <c r="Z65" s="800"/>
      <c r="AA65" s="800"/>
      <c r="AB65" s="800"/>
      <c r="AC65" s="800"/>
      <c r="AD65" s="800"/>
    </row>
    <row r="66" spans="1:30" ht="13.8" x14ac:dyDescent="0.25">
      <c r="A66" s="800"/>
      <c r="B66" s="860"/>
      <c r="C66" s="860"/>
      <c r="D66" s="860"/>
      <c r="E66" s="860"/>
      <c r="F66" s="860"/>
      <c r="G66" s="803"/>
      <c r="H66" s="860"/>
      <c r="I66" s="890"/>
      <c r="J66" s="800"/>
      <c r="K66" s="800"/>
      <c r="L66" s="800"/>
      <c r="M66" s="800"/>
      <c r="N66" s="800"/>
      <c r="O66" s="800"/>
      <c r="P66" s="800"/>
      <c r="Q66" s="800"/>
      <c r="R66" s="800"/>
      <c r="S66" s="800"/>
      <c r="T66" s="800"/>
      <c r="U66" s="800"/>
      <c r="V66" s="800"/>
      <c r="W66" s="800"/>
      <c r="X66" s="800"/>
      <c r="Y66" s="800"/>
      <c r="Z66" s="800"/>
      <c r="AA66" s="800"/>
      <c r="AB66" s="800"/>
      <c r="AC66" s="800"/>
      <c r="AD66" s="800"/>
    </row>
    <row r="67" spans="1:30" ht="13.8" x14ac:dyDescent="0.25">
      <c r="A67" s="800"/>
      <c r="B67" s="800"/>
      <c r="C67" s="800"/>
      <c r="D67" s="800"/>
      <c r="E67" s="800"/>
      <c r="F67" s="800"/>
      <c r="G67" s="801"/>
      <c r="H67" s="800"/>
      <c r="I67" s="800"/>
      <c r="J67" s="800"/>
      <c r="K67" s="800"/>
      <c r="L67" s="800"/>
      <c r="M67" s="800"/>
      <c r="N67" s="800"/>
      <c r="O67" s="800"/>
      <c r="P67" s="800"/>
      <c r="Q67" s="800"/>
      <c r="R67" s="800"/>
      <c r="S67" s="800"/>
      <c r="T67" s="800"/>
      <c r="U67" s="800"/>
      <c r="V67" s="800"/>
      <c r="W67" s="800"/>
      <c r="X67" s="800"/>
      <c r="Y67" s="800"/>
      <c r="Z67" s="800"/>
      <c r="AA67" s="800"/>
      <c r="AB67" s="800"/>
      <c r="AC67" s="800"/>
      <c r="AD67" s="800"/>
    </row>
    <row r="68" spans="1:30" ht="13.8" x14ac:dyDescent="0.25">
      <c r="A68" s="800"/>
      <c r="B68" s="800"/>
      <c r="C68" s="800"/>
      <c r="D68" s="800"/>
      <c r="E68" s="800"/>
      <c r="F68" s="800"/>
      <c r="G68" s="801"/>
      <c r="H68" s="800"/>
      <c r="I68" s="800"/>
      <c r="J68" s="800"/>
      <c r="K68" s="800"/>
      <c r="L68" s="800"/>
      <c r="M68" s="800"/>
      <c r="N68" s="800"/>
      <c r="O68" s="800"/>
      <c r="P68" s="800"/>
      <c r="Q68" s="800"/>
      <c r="R68" s="800"/>
      <c r="S68" s="800"/>
      <c r="T68" s="800"/>
      <c r="U68" s="800"/>
      <c r="V68" s="800"/>
      <c r="W68" s="800"/>
      <c r="X68" s="800"/>
      <c r="Y68" s="800"/>
      <c r="Z68" s="800"/>
      <c r="AA68" s="800"/>
      <c r="AB68" s="800"/>
      <c r="AC68" s="800"/>
      <c r="AD68" s="800"/>
    </row>
    <row r="69" spans="1:30" ht="13.8" x14ac:dyDescent="0.25">
      <c r="A69" s="800"/>
      <c r="B69" s="800"/>
      <c r="C69" s="800"/>
      <c r="D69" s="800"/>
      <c r="E69" s="800"/>
      <c r="F69" s="800"/>
      <c r="G69" s="801"/>
      <c r="H69" s="800"/>
      <c r="I69" s="800"/>
      <c r="J69" s="800"/>
      <c r="K69" s="800"/>
      <c r="L69" s="800"/>
      <c r="M69" s="800"/>
      <c r="N69" s="800"/>
      <c r="O69" s="800"/>
      <c r="P69" s="800"/>
      <c r="Q69" s="800"/>
      <c r="R69" s="800"/>
      <c r="S69" s="800"/>
      <c r="T69" s="800"/>
      <c r="U69" s="800"/>
      <c r="V69" s="800"/>
      <c r="W69" s="800"/>
      <c r="X69" s="800"/>
      <c r="Y69" s="800"/>
      <c r="Z69" s="800"/>
      <c r="AA69" s="800"/>
      <c r="AB69" s="800"/>
      <c r="AC69" s="800"/>
      <c r="AD69" s="800"/>
    </row>
    <row r="70" spans="1:30" ht="13.8" x14ac:dyDescent="0.25">
      <c r="A70" s="800"/>
      <c r="B70" s="800"/>
      <c r="C70" s="800"/>
      <c r="D70" s="800"/>
      <c r="E70" s="800"/>
      <c r="F70" s="800"/>
      <c r="G70" s="801"/>
      <c r="H70" s="800"/>
      <c r="I70" s="800"/>
      <c r="J70" s="800"/>
      <c r="K70" s="800"/>
      <c r="L70" s="800"/>
      <c r="M70" s="800"/>
      <c r="N70" s="800"/>
      <c r="O70" s="800"/>
      <c r="P70" s="800"/>
      <c r="Q70" s="800"/>
      <c r="R70" s="800"/>
      <c r="S70" s="800"/>
      <c r="T70" s="800"/>
      <c r="U70" s="800"/>
      <c r="V70" s="800"/>
      <c r="W70" s="800"/>
      <c r="X70" s="800"/>
      <c r="Y70" s="800"/>
      <c r="Z70" s="800"/>
      <c r="AA70" s="800"/>
      <c r="AB70" s="800"/>
      <c r="AC70" s="800"/>
      <c r="AD70" s="800"/>
    </row>
    <row r="71" spans="1:30" ht="13.8" x14ac:dyDescent="0.25">
      <c r="A71" s="800"/>
      <c r="B71" s="800"/>
      <c r="C71" s="800"/>
      <c r="D71" s="800"/>
      <c r="E71" s="800"/>
      <c r="F71" s="800"/>
      <c r="G71" s="801"/>
      <c r="H71" s="800"/>
      <c r="I71" s="800"/>
      <c r="J71" s="800"/>
      <c r="K71" s="800"/>
      <c r="L71" s="800"/>
      <c r="M71" s="800"/>
      <c r="N71" s="800"/>
      <c r="O71" s="800"/>
      <c r="P71" s="800"/>
      <c r="Q71" s="800"/>
      <c r="R71" s="800"/>
      <c r="S71" s="800"/>
      <c r="T71" s="800"/>
      <c r="U71" s="800"/>
      <c r="V71" s="800"/>
      <c r="W71" s="800"/>
      <c r="X71" s="800"/>
      <c r="Y71" s="800"/>
      <c r="Z71" s="800"/>
      <c r="AA71" s="800"/>
      <c r="AB71" s="800"/>
      <c r="AC71" s="800"/>
      <c r="AD71" s="800"/>
    </row>
    <row r="72" spans="1:30" ht="13.8" x14ac:dyDescent="0.25">
      <c r="A72" s="800"/>
      <c r="B72" s="800"/>
      <c r="C72" s="800"/>
      <c r="D72" s="800"/>
      <c r="E72" s="800"/>
      <c r="F72" s="800"/>
      <c r="G72" s="801"/>
      <c r="H72" s="800"/>
      <c r="I72" s="800"/>
      <c r="J72" s="800"/>
      <c r="K72" s="800"/>
      <c r="L72" s="800"/>
      <c r="M72" s="800"/>
      <c r="N72" s="800"/>
      <c r="O72" s="800"/>
      <c r="P72" s="800"/>
      <c r="Q72" s="800"/>
      <c r="R72" s="800"/>
      <c r="S72" s="800"/>
      <c r="T72" s="800"/>
      <c r="U72" s="800"/>
      <c r="V72" s="800"/>
      <c r="W72" s="800"/>
      <c r="X72" s="800"/>
      <c r="Y72" s="800"/>
      <c r="Z72" s="800"/>
      <c r="AA72" s="800"/>
      <c r="AB72" s="800"/>
      <c r="AC72" s="800"/>
      <c r="AD72" s="800"/>
    </row>
    <row r="73" spans="1:30" ht="13.8" x14ac:dyDescent="0.25">
      <c r="A73" s="800"/>
      <c r="B73" s="800"/>
      <c r="C73" s="800"/>
      <c r="D73" s="800"/>
      <c r="E73" s="800"/>
      <c r="F73" s="800"/>
      <c r="G73" s="801"/>
      <c r="H73" s="800"/>
      <c r="I73" s="800"/>
      <c r="J73" s="800"/>
      <c r="K73" s="800"/>
      <c r="L73" s="800"/>
      <c r="M73" s="800"/>
      <c r="N73" s="800"/>
      <c r="O73" s="800"/>
      <c r="P73" s="800"/>
      <c r="Q73" s="800"/>
      <c r="R73" s="800"/>
      <c r="S73" s="800"/>
      <c r="T73" s="800"/>
      <c r="U73" s="800"/>
      <c r="V73" s="800"/>
      <c r="W73" s="800"/>
      <c r="X73" s="800"/>
      <c r="Y73" s="800"/>
      <c r="Z73" s="800"/>
      <c r="AA73" s="800"/>
      <c r="AB73" s="800"/>
      <c r="AC73" s="800"/>
      <c r="AD73" s="800"/>
    </row>
    <row r="74" spans="1:30" ht="13.8" x14ac:dyDescent="0.25">
      <c r="A74" s="800"/>
      <c r="B74" s="800"/>
      <c r="C74" s="800"/>
      <c r="D74" s="800"/>
      <c r="E74" s="800"/>
      <c r="F74" s="800"/>
      <c r="G74" s="801"/>
      <c r="H74" s="800"/>
      <c r="I74" s="800"/>
      <c r="J74" s="800"/>
      <c r="K74" s="800"/>
      <c r="L74" s="800"/>
      <c r="M74" s="800"/>
      <c r="N74" s="800"/>
      <c r="O74" s="800"/>
      <c r="P74" s="800"/>
      <c r="Q74" s="800"/>
      <c r="R74" s="800"/>
      <c r="S74" s="800"/>
      <c r="T74" s="800"/>
      <c r="U74" s="800"/>
      <c r="V74" s="800"/>
      <c r="W74" s="800"/>
      <c r="X74" s="800"/>
      <c r="Y74" s="800"/>
      <c r="Z74" s="800"/>
      <c r="AA74" s="800"/>
      <c r="AB74" s="800"/>
      <c r="AC74" s="800"/>
      <c r="AD74" s="800"/>
    </row>
    <row r="75" spans="1:30" ht="13.8" x14ac:dyDescent="0.25">
      <c r="A75" s="800"/>
      <c r="B75" s="800"/>
      <c r="C75" s="800"/>
      <c r="D75" s="800"/>
      <c r="E75" s="800"/>
      <c r="F75" s="800"/>
      <c r="G75" s="801"/>
      <c r="H75" s="800"/>
      <c r="I75" s="800"/>
      <c r="J75" s="800"/>
      <c r="K75" s="800"/>
      <c r="L75" s="800"/>
      <c r="M75" s="800"/>
      <c r="N75" s="800"/>
      <c r="O75" s="800"/>
      <c r="P75" s="800"/>
      <c r="Q75" s="800"/>
      <c r="R75" s="800"/>
      <c r="S75" s="800"/>
      <c r="T75" s="800"/>
      <c r="U75" s="800"/>
      <c r="V75" s="800"/>
      <c r="W75" s="800"/>
      <c r="X75" s="800"/>
      <c r="Y75" s="800"/>
      <c r="Z75" s="800"/>
      <c r="AA75" s="800"/>
      <c r="AB75" s="800"/>
      <c r="AC75" s="800"/>
      <c r="AD75" s="800"/>
    </row>
    <row r="76" spans="1:30" ht="13.8" x14ac:dyDescent="0.25">
      <c r="A76" s="800"/>
      <c r="B76" s="800"/>
      <c r="C76" s="800"/>
      <c r="D76" s="800"/>
      <c r="E76" s="800"/>
      <c r="F76" s="800"/>
      <c r="G76" s="801"/>
      <c r="H76" s="800"/>
      <c r="I76" s="800"/>
      <c r="J76" s="800"/>
      <c r="K76" s="800"/>
      <c r="L76" s="800"/>
      <c r="M76" s="800"/>
      <c r="N76" s="800"/>
      <c r="O76" s="800"/>
      <c r="P76" s="800"/>
      <c r="Q76" s="800"/>
      <c r="R76" s="800"/>
      <c r="S76" s="800"/>
      <c r="T76" s="800"/>
      <c r="U76" s="800"/>
      <c r="V76" s="800"/>
      <c r="W76" s="800"/>
      <c r="X76" s="800"/>
      <c r="Y76" s="800"/>
      <c r="Z76" s="800"/>
      <c r="AA76" s="800"/>
      <c r="AB76" s="800"/>
      <c r="AC76" s="800"/>
      <c r="AD76" s="800"/>
    </row>
    <row r="77" spans="1:30" ht="13.8" x14ac:dyDescent="0.25">
      <c r="A77" s="800"/>
      <c r="B77" s="800"/>
      <c r="C77" s="800"/>
      <c r="D77" s="800"/>
      <c r="E77" s="800"/>
      <c r="F77" s="800"/>
      <c r="G77" s="801"/>
      <c r="H77" s="800"/>
      <c r="I77" s="800"/>
      <c r="J77" s="800"/>
      <c r="K77" s="800"/>
      <c r="L77" s="800"/>
      <c r="M77" s="800"/>
      <c r="N77" s="800"/>
      <c r="O77" s="800"/>
      <c r="P77" s="800"/>
      <c r="Q77" s="800"/>
      <c r="R77" s="800"/>
      <c r="S77" s="800"/>
      <c r="T77" s="800"/>
      <c r="U77" s="800"/>
      <c r="V77" s="800"/>
      <c r="W77" s="800"/>
      <c r="X77" s="800"/>
      <c r="Y77" s="800"/>
      <c r="Z77" s="800"/>
      <c r="AA77" s="800"/>
      <c r="AB77" s="800"/>
      <c r="AC77" s="800"/>
      <c r="AD77" s="800"/>
    </row>
    <row r="78" spans="1:30" ht="13.8" x14ac:dyDescent="0.25">
      <c r="A78" s="800"/>
      <c r="B78" s="800"/>
      <c r="C78" s="800"/>
      <c r="D78" s="800"/>
      <c r="E78" s="800"/>
      <c r="F78" s="800"/>
      <c r="G78" s="801"/>
      <c r="H78" s="800"/>
      <c r="I78" s="800"/>
      <c r="J78" s="800"/>
      <c r="K78" s="800"/>
      <c r="L78" s="800"/>
      <c r="M78" s="800"/>
      <c r="N78" s="800"/>
      <c r="O78" s="800"/>
      <c r="P78" s="800"/>
      <c r="Q78" s="800"/>
      <c r="R78" s="800"/>
      <c r="S78" s="800"/>
      <c r="T78" s="800"/>
      <c r="U78" s="800"/>
      <c r="V78" s="800"/>
      <c r="W78" s="800"/>
      <c r="X78" s="800"/>
      <c r="Y78" s="800"/>
      <c r="Z78" s="800"/>
      <c r="AA78" s="800"/>
      <c r="AB78" s="800"/>
      <c r="AC78" s="800"/>
      <c r="AD78" s="800"/>
    </row>
    <row r="79" spans="1:30" ht="13.8" x14ac:dyDescent="0.25">
      <c r="A79" s="800"/>
      <c r="B79" s="800"/>
      <c r="C79" s="800"/>
      <c r="D79" s="800"/>
      <c r="E79" s="800"/>
      <c r="F79" s="800"/>
      <c r="G79" s="801"/>
      <c r="H79" s="800"/>
      <c r="I79" s="800"/>
      <c r="J79" s="800"/>
      <c r="K79" s="800"/>
      <c r="L79" s="800"/>
      <c r="M79" s="800"/>
      <c r="N79" s="800"/>
      <c r="O79" s="800"/>
      <c r="P79" s="800"/>
      <c r="Q79" s="800"/>
      <c r="R79" s="800"/>
      <c r="S79" s="800"/>
      <c r="T79" s="800"/>
      <c r="U79" s="800"/>
      <c r="V79" s="800"/>
      <c r="W79" s="800"/>
      <c r="X79" s="800"/>
      <c r="Y79" s="800"/>
      <c r="Z79" s="800"/>
      <c r="AA79" s="800"/>
      <c r="AB79" s="800"/>
      <c r="AC79" s="800"/>
      <c r="AD79" s="800"/>
    </row>
    <row r="80" spans="1:30" ht="13.8" x14ac:dyDescent="0.25">
      <c r="A80" s="800"/>
      <c r="B80" s="800"/>
      <c r="C80" s="800"/>
      <c r="D80" s="800"/>
      <c r="E80" s="800"/>
      <c r="F80" s="800"/>
      <c r="G80" s="801"/>
      <c r="H80" s="800"/>
      <c r="I80" s="800"/>
      <c r="J80" s="800"/>
      <c r="K80" s="800"/>
      <c r="L80" s="800"/>
      <c r="M80" s="800"/>
      <c r="N80" s="800"/>
      <c r="O80" s="800"/>
      <c r="P80" s="800"/>
      <c r="Q80" s="800"/>
      <c r="R80" s="800"/>
      <c r="S80" s="800"/>
      <c r="T80" s="800"/>
      <c r="U80" s="800"/>
      <c r="V80" s="800"/>
      <c r="W80" s="800"/>
      <c r="X80" s="800"/>
      <c r="Y80" s="800"/>
      <c r="Z80" s="800"/>
      <c r="AA80" s="800"/>
      <c r="AB80" s="800"/>
      <c r="AC80" s="800"/>
      <c r="AD80" s="800"/>
    </row>
    <row r="81" spans="1:30" ht="13.8" x14ac:dyDescent="0.25">
      <c r="A81" s="800"/>
      <c r="B81" s="800"/>
      <c r="C81" s="800"/>
      <c r="D81" s="800"/>
      <c r="E81" s="800"/>
      <c r="F81" s="800"/>
      <c r="G81" s="801"/>
      <c r="H81" s="800"/>
      <c r="I81" s="800"/>
      <c r="J81" s="800"/>
      <c r="K81" s="800"/>
      <c r="L81" s="800"/>
      <c r="M81" s="800"/>
      <c r="N81" s="800"/>
      <c r="O81" s="800"/>
      <c r="P81" s="800"/>
      <c r="Q81" s="800"/>
      <c r="R81" s="800"/>
      <c r="S81" s="800"/>
      <c r="T81" s="800"/>
      <c r="U81" s="800"/>
      <c r="V81" s="800"/>
      <c r="W81" s="800"/>
      <c r="X81" s="800"/>
      <c r="Y81" s="800"/>
      <c r="Z81" s="800"/>
      <c r="AA81" s="800"/>
      <c r="AB81" s="800"/>
      <c r="AC81" s="800"/>
      <c r="AD81" s="800"/>
    </row>
    <row r="82" spans="1:30" ht="13.8" x14ac:dyDescent="0.25">
      <c r="A82" s="800"/>
      <c r="B82" s="800"/>
      <c r="C82" s="800"/>
      <c r="D82" s="800"/>
      <c r="E82" s="800"/>
      <c r="F82" s="800"/>
      <c r="G82" s="801"/>
      <c r="H82" s="800"/>
      <c r="I82" s="800"/>
      <c r="J82" s="800"/>
      <c r="K82" s="800"/>
      <c r="L82" s="800"/>
      <c r="M82" s="800"/>
      <c r="N82" s="800"/>
      <c r="O82" s="800"/>
      <c r="P82" s="800"/>
      <c r="Q82" s="800"/>
      <c r="R82" s="800"/>
      <c r="S82" s="800"/>
      <c r="T82" s="800"/>
      <c r="U82" s="800"/>
      <c r="V82" s="800"/>
      <c r="W82" s="800"/>
      <c r="X82" s="800"/>
      <c r="Y82" s="800"/>
      <c r="Z82" s="800"/>
      <c r="AA82" s="800"/>
      <c r="AB82" s="800"/>
      <c r="AC82" s="800"/>
      <c r="AD82" s="800"/>
    </row>
    <row r="83" spans="1:30" ht="13.8" x14ac:dyDescent="0.25">
      <c r="A83" s="800"/>
      <c r="B83" s="800"/>
      <c r="C83" s="800"/>
      <c r="D83" s="800"/>
      <c r="E83" s="800"/>
      <c r="F83" s="800"/>
      <c r="G83" s="801"/>
      <c r="H83" s="800"/>
      <c r="I83" s="800"/>
      <c r="J83" s="800"/>
      <c r="K83" s="800"/>
      <c r="L83" s="800"/>
      <c r="M83" s="800"/>
      <c r="N83" s="800"/>
      <c r="O83" s="800"/>
      <c r="P83" s="800"/>
      <c r="Q83" s="800"/>
      <c r="R83" s="800"/>
      <c r="S83" s="800"/>
      <c r="T83" s="800"/>
      <c r="U83" s="800"/>
      <c r="V83" s="800"/>
      <c r="W83" s="800"/>
      <c r="X83" s="800"/>
      <c r="Y83" s="800"/>
      <c r="Z83" s="800"/>
      <c r="AA83" s="800"/>
      <c r="AB83" s="800"/>
      <c r="AC83" s="800"/>
      <c r="AD83" s="800"/>
    </row>
    <row r="84" spans="1:30" ht="15.75" customHeight="1" x14ac:dyDescent="0.25">
      <c r="A84" s="800"/>
      <c r="B84" s="800"/>
      <c r="C84" s="800"/>
      <c r="D84" s="800"/>
      <c r="E84" s="800"/>
      <c r="F84" s="800"/>
      <c r="G84" s="801"/>
      <c r="H84" s="800"/>
      <c r="I84" s="800"/>
      <c r="J84" s="800"/>
      <c r="K84" s="800"/>
      <c r="L84" s="800"/>
      <c r="M84" s="800"/>
      <c r="N84" s="800"/>
      <c r="O84" s="800"/>
      <c r="P84" s="800"/>
      <c r="Q84" s="800"/>
      <c r="R84" s="800"/>
      <c r="S84" s="800"/>
      <c r="T84" s="800"/>
      <c r="U84" s="800"/>
      <c r="V84" s="800"/>
      <c r="W84" s="800"/>
      <c r="X84" s="800"/>
      <c r="Y84" s="800"/>
      <c r="Z84" s="800"/>
      <c r="AA84" s="800"/>
      <c r="AB84" s="800"/>
      <c r="AC84" s="800"/>
      <c r="AD84" s="800"/>
    </row>
    <row r="85" spans="1:30" ht="15.75" customHeight="1" x14ac:dyDescent="0.25">
      <c r="A85" s="800"/>
      <c r="B85" s="800"/>
      <c r="C85" s="800"/>
      <c r="D85" s="800"/>
      <c r="E85" s="800"/>
      <c r="F85" s="800"/>
      <c r="G85" s="801"/>
      <c r="H85" s="800"/>
      <c r="I85" s="800"/>
      <c r="J85" s="800"/>
      <c r="K85" s="800"/>
      <c r="L85" s="800"/>
      <c r="M85" s="800"/>
      <c r="N85" s="800"/>
      <c r="O85" s="800"/>
      <c r="P85" s="800"/>
      <c r="Q85" s="800"/>
      <c r="R85" s="800"/>
      <c r="S85" s="800"/>
      <c r="T85" s="800"/>
      <c r="U85" s="800"/>
      <c r="V85" s="800"/>
      <c r="W85" s="800"/>
      <c r="X85" s="800"/>
      <c r="Y85" s="800"/>
      <c r="Z85" s="800"/>
      <c r="AA85" s="800"/>
      <c r="AB85" s="800"/>
      <c r="AC85" s="800"/>
      <c r="AD85" s="800"/>
    </row>
    <row r="86" spans="1:30" ht="15.75" customHeight="1" x14ac:dyDescent="0.25">
      <c r="A86" s="800"/>
      <c r="B86" s="800"/>
      <c r="C86" s="800"/>
      <c r="D86" s="800"/>
      <c r="E86" s="800"/>
      <c r="F86" s="800"/>
      <c r="G86" s="801"/>
      <c r="H86" s="800"/>
      <c r="I86" s="800"/>
      <c r="J86" s="800"/>
      <c r="K86" s="800"/>
      <c r="L86" s="800"/>
      <c r="M86" s="800"/>
      <c r="N86" s="800"/>
      <c r="O86" s="800"/>
      <c r="P86" s="800"/>
      <c r="Q86" s="800"/>
      <c r="R86" s="800"/>
      <c r="S86" s="800"/>
      <c r="T86" s="800"/>
      <c r="U86" s="800"/>
      <c r="V86" s="800"/>
      <c r="W86" s="800"/>
      <c r="X86" s="800"/>
      <c r="Y86" s="800"/>
      <c r="Z86" s="800"/>
      <c r="AA86" s="800"/>
      <c r="AB86" s="800"/>
      <c r="AC86" s="800"/>
      <c r="AD86" s="800"/>
    </row>
    <row r="87" spans="1:30" ht="15.75" customHeight="1" x14ac:dyDescent="0.25">
      <c r="A87" s="800"/>
      <c r="B87" s="800"/>
      <c r="C87" s="800"/>
      <c r="D87" s="800"/>
      <c r="E87" s="800"/>
      <c r="F87" s="800"/>
      <c r="G87" s="801"/>
      <c r="H87" s="800"/>
      <c r="I87" s="800"/>
      <c r="J87" s="800"/>
      <c r="K87" s="800"/>
      <c r="L87" s="800"/>
      <c r="M87" s="800"/>
      <c r="N87" s="800"/>
      <c r="O87" s="800"/>
      <c r="P87" s="800"/>
      <c r="Q87" s="800"/>
      <c r="R87" s="800"/>
      <c r="S87" s="800"/>
      <c r="T87" s="800"/>
      <c r="U87" s="800"/>
      <c r="V87" s="800"/>
      <c r="W87" s="800"/>
      <c r="X87" s="800"/>
      <c r="Y87" s="800"/>
      <c r="Z87" s="800"/>
      <c r="AA87" s="800"/>
      <c r="AB87" s="800"/>
      <c r="AC87" s="800"/>
      <c r="AD87" s="800"/>
    </row>
    <row r="88" spans="1:30" ht="15.75" customHeight="1" x14ac:dyDescent="0.25">
      <c r="A88" s="800"/>
      <c r="B88" s="800"/>
      <c r="C88" s="800"/>
      <c r="D88" s="800"/>
      <c r="E88" s="800"/>
      <c r="F88" s="800"/>
      <c r="G88" s="801"/>
      <c r="H88" s="800"/>
      <c r="I88" s="800"/>
      <c r="J88" s="800"/>
      <c r="K88" s="800"/>
      <c r="L88" s="800"/>
      <c r="M88" s="800"/>
      <c r="N88" s="800"/>
      <c r="O88" s="800"/>
      <c r="P88" s="800"/>
      <c r="Q88" s="800"/>
      <c r="R88" s="800"/>
      <c r="S88" s="800"/>
      <c r="T88" s="800"/>
      <c r="U88" s="800"/>
      <c r="V88" s="800"/>
      <c r="W88" s="800"/>
      <c r="X88" s="800"/>
      <c r="Y88" s="800"/>
      <c r="Z88" s="800"/>
      <c r="AA88" s="800"/>
      <c r="AB88" s="800"/>
      <c r="AC88" s="800"/>
      <c r="AD88" s="800"/>
    </row>
    <row r="89" spans="1:30" ht="15.75" customHeight="1" x14ac:dyDescent="0.25">
      <c r="A89" s="800"/>
      <c r="B89" s="800"/>
      <c r="C89" s="800"/>
      <c r="D89" s="800"/>
      <c r="E89" s="800"/>
      <c r="F89" s="800"/>
      <c r="G89" s="801"/>
      <c r="H89" s="800"/>
      <c r="I89" s="800"/>
      <c r="J89" s="800"/>
      <c r="K89" s="800"/>
      <c r="L89" s="800"/>
      <c r="M89" s="800"/>
      <c r="N89" s="800"/>
      <c r="O89" s="800"/>
      <c r="P89" s="800"/>
      <c r="Q89" s="800"/>
      <c r="R89" s="800"/>
      <c r="S89" s="800"/>
      <c r="T89" s="800"/>
      <c r="U89" s="800"/>
      <c r="V89" s="800"/>
      <c r="W89" s="800"/>
      <c r="X89" s="800"/>
      <c r="Y89" s="800"/>
      <c r="Z89" s="800"/>
      <c r="AA89" s="800"/>
      <c r="AB89" s="800"/>
      <c r="AC89" s="800"/>
      <c r="AD89" s="800"/>
    </row>
    <row r="90" spans="1:30" ht="15.75" customHeight="1" x14ac:dyDescent="0.25">
      <c r="A90" s="800"/>
      <c r="B90" s="800"/>
      <c r="C90" s="800"/>
      <c r="D90" s="800"/>
      <c r="E90" s="800"/>
      <c r="F90" s="800"/>
      <c r="G90" s="801"/>
      <c r="H90" s="800"/>
      <c r="I90" s="800"/>
      <c r="J90" s="800"/>
      <c r="K90" s="800"/>
      <c r="L90" s="800"/>
      <c r="M90" s="800"/>
      <c r="N90" s="800"/>
      <c r="O90" s="800"/>
      <c r="P90" s="800"/>
      <c r="Q90" s="800"/>
      <c r="R90" s="800"/>
      <c r="S90" s="800"/>
      <c r="T90" s="800"/>
      <c r="U90" s="800"/>
      <c r="V90" s="800"/>
      <c r="W90" s="800"/>
      <c r="X90" s="800"/>
      <c r="Y90" s="800"/>
      <c r="Z90" s="800"/>
      <c r="AA90" s="800"/>
      <c r="AB90" s="800"/>
      <c r="AC90" s="800"/>
      <c r="AD90" s="800"/>
    </row>
    <row r="91" spans="1:30" ht="15.75" customHeight="1" x14ac:dyDescent="0.25">
      <c r="A91" s="800"/>
      <c r="B91" s="800"/>
      <c r="C91" s="800"/>
      <c r="D91" s="800"/>
      <c r="E91" s="800"/>
      <c r="F91" s="800"/>
      <c r="G91" s="801"/>
      <c r="H91" s="800"/>
      <c r="I91" s="800"/>
      <c r="J91" s="800"/>
      <c r="K91" s="800"/>
      <c r="L91" s="800"/>
      <c r="M91" s="800"/>
      <c r="N91" s="800"/>
      <c r="O91" s="800"/>
      <c r="P91" s="800"/>
      <c r="Q91" s="800"/>
      <c r="R91" s="800"/>
      <c r="S91" s="800"/>
      <c r="T91" s="800"/>
      <c r="U91" s="800"/>
      <c r="V91" s="800"/>
      <c r="W91" s="800"/>
      <c r="X91" s="800"/>
      <c r="Y91" s="800"/>
      <c r="Z91" s="800"/>
      <c r="AA91" s="800"/>
      <c r="AB91" s="800"/>
      <c r="AC91" s="800"/>
      <c r="AD91" s="800"/>
    </row>
    <row r="92" spans="1:30" ht="15.75" customHeight="1" x14ac:dyDescent="0.25">
      <c r="A92" s="800"/>
      <c r="B92" s="800"/>
      <c r="C92" s="800"/>
      <c r="D92" s="800"/>
      <c r="E92" s="800"/>
      <c r="F92" s="800"/>
      <c r="G92" s="801"/>
      <c r="H92" s="800"/>
      <c r="I92" s="800"/>
      <c r="J92" s="800"/>
      <c r="K92" s="800"/>
      <c r="L92" s="800"/>
      <c r="M92" s="800"/>
      <c r="N92" s="800"/>
      <c r="O92" s="800"/>
      <c r="P92" s="800"/>
      <c r="Q92" s="800"/>
      <c r="R92" s="800"/>
      <c r="S92" s="800"/>
      <c r="T92" s="800"/>
      <c r="U92" s="800"/>
      <c r="V92" s="800"/>
      <c r="W92" s="800"/>
      <c r="X92" s="800"/>
      <c r="Y92" s="800"/>
      <c r="Z92" s="800"/>
      <c r="AA92" s="800"/>
      <c r="AB92" s="800"/>
      <c r="AC92" s="800"/>
      <c r="AD92" s="800"/>
    </row>
    <row r="93" spans="1:30" ht="15.75" customHeight="1" x14ac:dyDescent="0.25">
      <c r="A93" s="800"/>
      <c r="B93" s="800"/>
      <c r="C93" s="800"/>
      <c r="D93" s="800"/>
      <c r="E93" s="800"/>
      <c r="F93" s="800"/>
      <c r="G93" s="801"/>
      <c r="H93" s="800"/>
      <c r="I93" s="800"/>
      <c r="J93" s="800"/>
      <c r="K93" s="800"/>
      <c r="L93" s="800"/>
      <c r="M93" s="800"/>
      <c r="N93" s="800"/>
      <c r="O93" s="800"/>
      <c r="P93" s="800"/>
      <c r="Q93" s="800"/>
      <c r="R93" s="800"/>
      <c r="S93" s="800"/>
      <c r="T93" s="800"/>
      <c r="U93" s="800"/>
      <c r="V93" s="800"/>
      <c r="W93" s="800"/>
      <c r="X93" s="800"/>
      <c r="Y93" s="800"/>
      <c r="Z93" s="800"/>
      <c r="AA93" s="800"/>
      <c r="AB93" s="800"/>
      <c r="AC93" s="800"/>
      <c r="AD93" s="800"/>
    </row>
    <row r="94" spans="1:30" ht="15.75" customHeight="1" x14ac:dyDescent="0.25">
      <c r="A94" s="800"/>
      <c r="B94" s="800"/>
      <c r="C94" s="800"/>
      <c r="D94" s="800"/>
      <c r="E94" s="800"/>
      <c r="F94" s="800"/>
      <c r="G94" s="801"/>
      <c r="H94" s="800"/>
      <c r="I94" s="800"/>
      <c r="J94" s="800"/>
      <c r="K94" s="800"/>
      <c r="L94" s="800"/>
      <c r="M94" s="800"/>
      <c r="N94" s="800"/>
      <c r="O94" s="800"/>
      <c r="P94" s="800"/>
      <c r="Q94" s="800"/>
      <c r="R94" s="800"/>
      <c r="S94" s="800"/>
      <c r="T94" s="800"/>
      <c r="U94" s="800"/>
      <c r="V94" s="800"/>
      <c r="W94" s="800"/>
      <c r="X94" s="800"/>
      <c r="Y94" s="800"/>
      <c r="Z94" s="800"/>
      <c r="AA94" s="800"/>
      <c r="AB94" s="800"/>
      <c r="AC94" s="800"/>
      <c r="AD94" s="800"/>
    </row>
    <row r="95" spans="1:30" ht="15.75" customHeight="1" x14ac:dyDescent="0.25">
      <c r="A95" s="800"/>
      <c r="B95" s="800"/>
      <c r="C95" s="800"/>
      <c r="D95" s="800"/>
      <c r="E95" s="800"/>
      <c r="F95" s="800"/>
      <c r="G95" s="801"/>
      <c r="H95" s="800"/>
      <c r="I95" s="800"/>
      <c r="J95" s="800"/>
      <c r="K95" s="800"/>
      <c r="L95" s="800"/>
      <c r="M95" s="800"/>
      <c r="N95" s="800"/>
      <c r="O95" s="800"/>
      <c r="P95" s="800"/>
      <c r="Q95" s="800"/>
      <c r="R95" s="800"/>
      <c r="S95" s="800"/>
      <c r="T95" s="800"/>
      <c r="U95" s="800"/>
      <c r="V95" s="800"/>
      <c r="W95" s="800"/>
      <c r="X95" s="800"/>
      <c r="Y95" s="800"/>
      <c r="Z95" s="800"/>
      <c r="AA95" s="800"/>
      <c r="AB95" s="800"/>
      <c r="AC95" s="800"/>
      <c r="AD95" s="800"/>
    </row>
    <row r="96" spans="1:30" ht="15.75" customHeight="1" x14ac:dyDescent="0.25">
      <c r="A96" s="800"/>
      <c r="B96" s="800"/>
      <c r="C96" s="800"/>
      <c r="D96" s="800"/>
      <c r="E96" s="800"/>
      <c r="F96" s="800"/>
      <c r="G96" s="801"/>
      <c r="H96" s="800"/>
      <c r="I96" s="800"/>
      <c r="J96" s="800"/>
      <c r="K96" s="800"/>
      <c r="L96" s="800"/>
      <c r="M96" s="800"/>
      <c r="N96" s="800"/>
      <c r="O96" s="800"/>
      <c r="P96" s="800"/>
      <c r="Q96" s="800"/>
      <c r="R96" s="800"/>
      <c r="S96" s="800"/>
      <c r="T96" s="800"/>
      <c r="U96" s="800"/>
      <c r="V96" s="800"/>
      <c r="W96" s="800"/>
      <c r="X96" s="800"/>
      <c r="Y96" s="800"/>
      <c r="Z96" s="800"/>
      <c r="AA96" s="800"/>
      <c r="AB96" s="800"/>
      <c r="AC96" s="800"/>
      <c r="AD96" s="800"/>
    </row>
    <row r="97" spans="1:30" ht="15.75" customHeight="1" x14ac:dyDescent="0.25">
      <c r="A97" s="800"/>
      <c r="B97" s="800"/>
      <c r="C97" s="800"/>
      <c r="D97" s="800"/>
      <c r="E97" s="800"/>
      <c r="F97" s="800"/>
      <c r="G97" s="801"/>
      <c r="H97" s="800"/>
      <c r="I97" s="800"/>
      <c r="J97" s="800"/>
      <c r="K97" s="800"/>
      <c r="L97" s="800"/>
      <c r="M97" s="800"/>
      <c r="N97" s="800"/>
      <c r="O97" s="800"/>
      <c r="P97" s="800"/>
      <c r="Q97" s="800"/>
      <c r="R97" s="800"/>
      <c r="S97" s="800"/>
      <c r="T97" s="800"/>
      <c r="U97" s="800"/>
      <c r="V97" s="800"/>
      <c r="W97" s="800"/>
      <c r="X97" s="800"/>
      <c r="Y97" s="800"/>
      <c r="Z97" s="800"/>
      <c r="AA97" s="800"/>
      <c r="AB97" s="800"/>
      <c r="AC97" s="800"/>
      <c r="AD97" s="800"/>
    </row>
    <row r="98" spans="1:30" ht="15.75" customHeight="1" x14ac:dyDescent="0.25">
      <c r="A98" s="800"/>
      <c r="B98" s="800"/>
      <c r="C98" s="800"/>
      <c r="D98" s="800"/>
      <c r="E98" s="800"/>
      <c r="F98" s="800"/>
      <c r="G98" s="801"/>
      <c r="H98" s="800"/>
      <c r="I98" s="800"/>
      <c r="J98" s="800"/>
      <c r="K98" s="800"/>
      <c r="L98" s="800"/>
      <c r="M98" s="800"/>
      <c r="N98" s="800"/>
      <c r="O98" s="800"/>
      <c r="P98" s="800"/>
      <c r="Q98" s="800"/>
      <c r="R98" s="800"/>
      <c r="S98" s="800"/>
      <c r="T98" s="800"/>
      <c r="U98" s="800"/>
      <c r="V98" s="800"/>
      <c r="W98" s="800"/>
      <c r="X98" s="800"/>
      <c r="Y98" s="800"/>
      <c r="Z98" s="800"/>
      <c r="AA98" s="800"/>
      <c r="AB98" s="800"/>
      <c r="AC98" s="800"/>
      <c r="AD98" s="800"/>
    </row>
    <row r="99" spans="1:30" ht="15.75" customHeight="1" x14ac:dyDescent="0.25">
      <c r="A99" s="800"/>
      <c r="B99" s="800"/>
      <c r="C99" s="800"/>
      <c r="D99" s="800"/>
      <c r="E99" s="800"/>
      <c r="F99" s="800"/>
      <c r="G99" s="801"/>
      <c r="H99" s="800"/>
      <c r="I99" s="800"/>
      <c r="J99" s="800"/>
      <c r="K99" s="800"/>
      <c r="L99" s="800"/>
      <c r="M99" s="800"/>
      <c r="N99" s="800"/>
      <c r="O99" s="800"/>
      <c r="P99" s="800"/>
      <c r="Q99" s="800"/>
      <c r="R99" s="800"/>
      <c r="S99" s="800"/>
      <c r="T99" s="800"/>
      <c r="U99" s="800"/>
      <c r="V99" s="800"/>
      <c r="W99" s="800"/>
      <c r="X99" s="800"/>
      <c r="Y99" s="800"/>
      <c r="Z99" s="800"/>
      <c r="AA99" s="800"/>
      <c r="AB99" s="800"/>
      <c r="AC99" s="800"/>
      <c r="AD99" s="800"/>
    </row>
    <row r="100" spans="1:30" ht="15.75" customHeight="1" x14ac:dyDescent="0.25">
      <c r="A100" s="800"/>
      <c r="B100" s="800"/>
      <c r="C100" s="800"/>
      <c r="D100" s="800"/>
      <c r="E100" s="800"/>
      <c r="F100" s="800"/>
      <c r="G100" s="801"/>
      <c r="H100" s="800"/>
      <c r="I100" s="800"/>
      <c r="J100" s="800"/>
      <c r="K100" s="800"/>
      <c r="L100" s="800"/>
      <c r="M100" s="800"/>
      <c r="N100" s="800"/>
      <c r="O100" s="800"/>
      <c r="P100" s="800"/>
      <c r="Q100" s="800"/>
      <c r="R100" s="800"/>
      <c r="S100" s="800"/>
      <c r="T100" s="800"/>
      <c r="U100" s="800"/>
      <c r="V100" s="800"/>
      <c r="W100" s="800"/>
      <c r="X100" s="800"/>
      <c r="Y100" s="800"/>
      <c r="Z100" s="800"/>
      <c r="AA100" s="800"/>
      <c r="AB100" s="800"/>
      <c r="AC100" s="800"/>
      <c r="AD100" s="800"/>
    </row>
    <row r="101" spans="1:30" ht="15.75" customHeight="1" x14ac:dyDescent="0.25">
      <c r="A101" s="800"/>
      <c r="B101" s="800"/>
      <c r="C101" s="800"/>
      <c r="D101" s="800"/>
      <c r="E101" s="800"/>
      <c r="F101" s="800"/>
      <c r="G101" s="801"/>
      <c r="H101" s="800"/>
      <c r="I101" s="800"/>
      <c r="J101" s="800"/>
      <c r="K101" s="800"/>
      <c r="L101" s="800"/>
      <c r="M101" s="800"/>
      <c r="N101" s="800"/>
      <c r="O101" s="800"/>
      <c r="P101" s="800"/>
      <c r="Q101" s="800"/>
      <c r="R101" s="800"/>
      <c r="S101" s="800"/>
      <c r="T101" s="800"/>
      <c r="U101" s="800"/>
      <c r="V101" s="800"/>
      <c r="W101" s="800"/>
      <c r="X101" s="800"/>
      <c r="Y101" s="800"/>
      <c r="Z101" s="800"/>
      <c r="AA101" s="800"/>
      <c r="AB101" s="800"/>
      <c r="AC101" s="800"/>
      <c r="AD101" s="800"/>
    </row>
    <row r="102" spans="1:30" ht="15.75" customHeight="1" x14ac:dyDescent="0.25">
      <c r="A102" s="800"/>
      <c r="B102" s="800"/>
      <c r="C102" s="800"/>
      <c r="D102" s="800"/>
      <c r="E102" s="800"/>
      <c r="F102" s="800"/>
      <c r="G102" s="801"/>
      <c r="H102" s="800"/>
      <c r="I102" s="800"/>
      <c r="J102" s="800"/>
      <c r="K102" s="800"/>
      <c r="L102" s="800"/>
      <c r="M102" s="800"/>
      <c r="N102" s="800"/>
      <c r="O102" s="800"/>
      <c r="P102" s="800"/>
      <c r="Q102" s="800"/>
      <c r="R102" s="800"/>
      <c r="S102" s="800"/>
      <c r="T102" s="800"/>
      <c r="U102" s="800"/>
      <c r="V102" s="800"/>
      <c r="W102" s="800"/>
      <c r="X102" s="800"/>
      <c r="Y102" s="800"/>
      <c r="Z102" s="800"/>
      <c r="AA102" s="800"/>
      <c r="AB102" s="800"/>
      <c r="AC102" s="800"/>
      <c r="AD102" s="800"/>
    </row>
    <row r="103" spans="1:30" ht="15.75" customHeight="1" x14ac:dyDescent="0.25">
      <c r="A103" s="800"/>
      <c r="B103" s="800"/>
      <c r="C103" s="800"/>
      <c r="D103" s="800"/>
      <c r="E103" s="800"/>
      <c r="F103" s="800"/>
      <c r="G103" s="801"/>
      <c r="H103" s="800"/>
      <c r="I103" s="800"/>
      <c r="J103" s="800"/>
      <c r="K103" s="800"/>
      <c r="L103" s="800"/>
      <c r="M103" s="800"/>
      <c r="N103" s="800"/>
      <c r="O103" s="800"/>
      <c r="P103" s="800"/>
      <c r="Q103" s="800"/>
      <c r="R103" s="800"/>
      <c r="S103" s="800"/>
      <c r="T103" s="800"/>
      <c r="U103" s="800"/>
      <c r="V103" s="800"/>
      <c r="W103" s="800"/>
      <c r="X103" s="800"/>
      <c r="Y103" s="800"/>
      <c r="Z103" s="800"/>
      <c r="AA103" s="800"/>
      <c r="AB103" s="800"/>
      <c r="AC103" s="800"/>
      <c r="AD103" s="800"/>
    </row>
    <row r="104" spans="1:30" ht="15.75" customHeight="1" x14ac:dyDescent="0.25">
      <c r="A104" s="800"/>
      <c r="B104" s="800"/>
      <c r="C104" s="800"/>
      <c r="D104" s="800"/>
      <c r="E104" s="800"/>
      <c r="F104" s="800"/>
      <c r="G104" s="801"/>
      <c r="H104" s="800"/>
      <c r="I104" s="800"/>
      <c r="J104" s="800"/>
      <c r="K104" s="800"/>
      <c r="L104" s="800"/>
      <c r="M104" s="800"/>
      <c r="N104" s="800"/>
      <c r="O104" s="800"/>
      <c r="P104" s="800"/>
      <c r="Q104" s="800"/>
      <c r="R104" s="800"/>
      <c r="S104" s="800"/>
      <c r="T104" s="800"/>
      <c r="U104" s="800"/>
      <c r="V104" s="800"/>
      <c r="W104" s="800"/>
      <c r="X104" s="800"/>
      <c r="Y104" s="800"/>
      <c r="Z104" s="800"/>
      <c r="AA104" s="800"/>
      <c r="AB104" s="800"/>
      <c r="AC104" s="800"/>
      <c r="AD104" s="800"/>
    </row>
    <row r="105" spans="1:30" ht="15.75" customHeight="1" x14ac:dyDescent="0.25">
      <c r="A105" s="800"/>
      <c r="B105" s="800"/>
      <c r="C105" s="800"/>
      <c r="D105" s="800"/>
      <c r="E105" s="800"/>
      <c r="F105" s="800"/>
      <c r="G105" s="801"/>
      <c r="H105" s="800"/>
      <c r="I105" s="800"/>
      <c r="J105" s="800"/>
      <c r="K105" s="800"/>
      <c r="L105" s="800"/>
      <c r="M105" s="800"/>
      <c r="N105" s="800"/>
      <c r="O105" s="800"/>
      <c r="P105" s="800"/>
      <c r="Q105" s="800"/>
      <c r="R105" s="800"/>
      <c r="S105" s="800"/>
      <c r="T105" s="800"/>
      <c r="U105" s="800"/>
      <c r="V105" s="800"/>
      <c r="W105" s="800"/>
      <c r="X105" s="800"/>
      <c r="Y105" s="800"/>
      <c r="Z105" s="800"/>
      <c r="AA105" s="800"/>
      <c r="AB105" s="800"/>
      <c r="AC105" s="800"/>
      <c r="AD105" s="800"/>
    </row>
    <row r="106" spans="1:30" ht="15.75" customHeight="1" x14ac:dyDescent="0.25">
      <c r="A106" s="800"/>
      <c r="B106" s="800"/>
      <c r="C106" s="800"/>
      <c r="D106" s="800"/>
      <c r="E106" s="800"/>
      <c r="F106" s="800"/>
      <c r="G106" s="801"/>
      <c r="H106" s="800"/>
      <c r="I106" s="800"/>
      <c r="J106" s="800"/>
      <c r="K106" s="800"/>
      <c r="L106" s="800"/>
      <c r="M106" s="800"/>
      <c r="N106" s="800"/>
      <c r="O106" s="800"/>
      <c r="P106" s="800"/>
      <c r="Q106" s="800"/>
      <c r="R106" s="800"/>
      <c r="S106" s="800"/>
      <c r="T106" s="800"/>
      <c r="U106" s="800"/>
      <c r="V106" s="800"/>
      <c r="W106" s="800"/>
      <c r="X106" s="800"/>
      <c r="Y106" s="800"/>
      <c r="Z106" s="800"/>
      <c r="AA106" s="800"/>
      <c r="AB106" s="800"/>
      <c r="AC106" s="800"/>
      <c r="AD106" s="800"/>
    </row>
    <row r="107" spans="1:30" ht="15.75" customHeight="1" x14ac:dyDescent="0.25">
      <c r="A107" s="800"/>
      <c r="B107" s="800"/>
      <c r="C107" s="800"/>
      <c r="D107" s="800"/>
      <c r="E107" s="800"/>
      <c r="F107" s="800"/>
      <c r="G107" s="801"/>
      <c r="H107" s="800"/>
      <c r="I107" s="800"/>
      <c r="J107" s="800"/>
      <c r="K107" s="800"/>
      <c r="L107" s="800"/>
      <c r="M107" s="800"/>
      <c r="N107" s="800"/>
      <c r="O107" s="800"/>
      <c r="P107" s="800"/>
      <c r="Q107" s="800"/>
      <c r="R107" s="800"/>
      <c r="S107" s="800"/>
      <c r="T107" s="800"/>
      <c r="U107" s="800"/>
      <c r="V107" s="800"/>
      <c r="W107" s="800"/>
      <c r="X107" s="800"/>
      <c r="Y107" s="800"/>
      <c r="Z107" s="800"/>
      <c r="AA107" s="800"/>
      <c r="AB107" s="800"/>
      <c r="AC107" s="800"/>
      <c r="AD107" s="800"/>
    </row>
    <row r="108" spans="1:30" ht="15.75" customHeight="1" x14ac:dyDescent="0.25">
      <c r="A108" s="800"/>
      <c r="B108" s="800"/>
      <c r="C108" s="800"/>
      <c r="D108" s="800"/>
      <c r="E108" s="800"/>
      <c r="F108" s="800"/>
      <c r="G108" s="801"/>
      <c r="H108" s="800"/>
      <c r="I108" s="800"/>
      <c r="J108" s="800"/>
      <c r="K108" s="800"/>
      <c r="L108" s="800"/>
      <c r="M108" s="800"/>
      <c r="N108" s="800"/>
      <c r="O108" s="800"/>
      <c r="P108" s="800"/>
      <c r="Q108" s="800"/>
      <c r="R108" s="800"/>
      <c r="S108" s="800"/>
      <c r="T108" s="800"/>
      <c r="U108" s="800"/>
      <c r="V108" s="800"/>
      <c r="W108" s="800"/>
      <c r="X108" s="800"/>
      <c r="Y108" s="800"/>
      <c r="Z108" s="800"/>
      <c r="AA108" s="800"/>
      <c r="AB108" s="800"/>
      <c r="AC108" s="800"/>
      <c r="AD108" s="800"/>
    </row>
    <row r="109" spans="1:30" ht="15.75" customHeight="1" x14ac:dyDescent="0.25">
      <c r="A109" s="800"/>
      <c r="B109" s="800"/>
      <c r="C109" s="800"/>
      <c r="D109" s="800"/>
      <c r="E109" s="800"/>
      <c r="F109" s="800"/>
      <c r="G109" s="801"/>
      <c r="H109" s="800"/>
      <c r="I109" s="800"/>
      <c r="J109" s="800"/>
      <c r="K109" s="800"/>
      <c r="L109" s="800"/>
      <c r="M109" s="800"/>
      <c r="N109" s="800"/>
      <c r="O109" s="800"/>
      <c r="P109" s="800"/>
      <c r="Q109" s="800"/>
      <c r="R109" s="800"/>
      <c r="S109" s="800"/>
      <c r="T109" s="800"/>
      <c r="U109" s="800"/>
      <c r="V109" s="800"/>
      <c r="W109" s="800"/>
      <c r="X109" s="800"/>
      <c r="Y109" s="800"/>
      <c r="Z109" s="800"/>
      <c r="AA109" s="800"/>
      <c r="AB109" s="800"/>
      <c r="AC109" s="800"/>
      <c r="AD109" s="800"/>
    </row>
    <row r="110" spans="1:30" ht="15.75" customHeight="1" x14ac:dyDescent="0.25">
      <c r="A110" s="800"/>
      <c r="B110" s="800"/>
      <c r="C110" s="800"/>
      <c r="D110" s="800"/>
      <c r="E110" s="800"/>
      <c r="F110" s="800"/>
      <c r="G110" s="801"/>
      <c r="H110" s="800"/>
      <c r="I110" s="800"/>
      <c r="J110" s="800"/>
      <c r="K110" s="800"/>
      <c r="L110" s="800"/>
      <c r="M110" s="800"/>
      <c r="N110" s="800"/>
      <c r="O110" s="800"/>
      <c r="P110" s="800"/>
      <c r="Q110" s="800"/>
      <c r="R110" s="800"/>
      <c r="S110" s="800"/>
      <c r="T110" s="800"/>
      <c r="U110" s="800"/>
      <c r="V110" s="800"/>
      <c r="W110" s="800"/>
      <c r="X110" s="800"/>
      <c r="Y110" s="800"/>
      <c r="Z110" s="800"/>
      <c r="AA110" s="800"/>
      <c r="AB110" s="800"/>
      <c r="AC110" s="800"/>
      <c r="AD110" s="800"/>
    </row>
    <row r="111" spans="1:30" ht="15.75" customHeight="1" x14ac:dyDescent="0.25">
      <c r="A111" s="800"/>
      <c r="B111" s="800"/>
      <c r="C111" s="800"/>
      <c r="D111" s="800"/>
      <c r="E111" s="800"/>
      <c r="F111" s="800"/>
      <c r="G111" s="801"/>
      <c r="H111" s="800"/>
      <c r="I111" s="800"/>
      <c r="J111" s="800"/>
      <c r="K111" s="800"/>
      <c r="L111" s="800"/>
      <c r="M111" s="800"/>
      <c r="N111" s="800"/>
      <c r="O111" s="800"/>
      <c r="P111" s="800"/>
      <c r="Q111" s="800"/>
      <c r="R111" s="800"/>
      <c r="S111" s="800"/>
      <c r="T111" s="800"/>
      <c r="U111" s="800"/>
      <c r="V111" s="800"/>
      <c r="W111" s="800"/>
      <c r="X111" s="800"/>
      <c r="Y111" s="800"/>
      <c r="Z111" s="800"/>
      <c r="AA111" s="800"/>
      <c r="AB111" s="800"/>
      <c r="AC111" s="800"/>
      <c r="AD111" s="800"/>
    </row>
    <row r="112" spans="1:30" ht="15.75" customHeight="1" x14ac:dyDescent="0.25">
      <c r="A112" s="800"/>
      <c r="B112" s="800"/>
      <c r="C112" s="800"/>
      <c r="D112" s="800"/>
      <c r="E112" s="800"/>
      <c r="F112" s="800"/>
      <c r="G112" s="801"/>
      <c r="H112" s="800"/>
      <c r="I112" s="800"/>
      <c r="J112" s="800"/>
      <c r="K112" s="800"/>
      <c r="L112" s="800"/>
      <c r="M112" s="800"/>
      <c r="N112" s="800"/>
      <c r="O112" s="800"/>
      <c r="P112" s="800"/>
      <c r="Q112" s="800"/>
      <c r="R112" s="800"/>
      <c r="S112" s="800"/>
      <c r="T112" s="800"/>
      <c r="U112" s="800"/>
      <c r="V112" s="800"/>
      <c r="W112" s="800"/>
      <c r="X112" s="800"/>
      <c r="Y112" s="800"/>
      <c r="Z112" s="800"/>
      <c r="AA112" s="800"/>
      <c r="AB112" s="800"/>
      <c r="AC112" s="800"/>
      <c r="AD112" s="800"/>
    </row>
    <row r="113" spans="1:30" ht="15.75" customHeight="1" x14ac:dyDescent="0.25">
      <c r="A113" s="800"/>
      <c r="B113" s="800"/>
      <c r="C113" s="800"/>
      <c r="D113" s="800"/>
      <c r="E113" s="800"/>
      <c r="F113" s="800"/>
      <c r="G113" s="801"/>
      <c r="H113" s="800"/>
      <c r="I113" s="800"/>
      <c r="J113" s="800"/>
      <c r="K113" s="800"/>
      <c r="L113" s="800"/>
      <c r="M113" s="800"/>
      <c r="N113" s="800"/>
      <c r="O113" s="800"/>
      <c r="P113" s="800"/>
      <c r="Q113" s="800"/>
      <c r="R113" s="800"/>
      <c r="S113" s="800"/>
      <c r="T113" s="800"/>
      <c r="U113" s="800"/>
      <c r="V113" s="800"/>
      <c r="W113" s="800"/>
      <c r="X113" s="800"/>
      <c r="Y113" s="800"/>
      <c r="Z113" s="800"/>
      <c r="AA113" s="800"/>
      <c r="AB113" s="800"/>
      <c r="AC113" s="800"/>
      <c r="AD113" s="800"/>
    </row>
    <row r="114" spans="1:30" ht="15.75" customHeight="1" x14ac:dyDescent="0.25">
      <c r="A114" s="800"/>
      <c r="B114" s="800"/>
      <c r="C114" s="800"/>
      <c r="D114" s="800"/>
      <c r="E114" s="800"/>
      <c r="F114" s="800"/>
      <c r="G114" s="801"/>
      <c r="H114" s="800"/>
      <c r="I114" s="800"/>
      <c r="J114" s="800"/>
      <c r="K114" s="800"/>
      <c r="L114" s="800"/>
      <c r="M114" s="800"/>
      <c r="N114" s="800"/>
      <c r="O114" s="800"/>
      <c r="P114" s="800"/>
      <c r="Q114" s="800"/>
      <c r="R114" s="800"/>
      <c r="S114" s="800"/>
      <c r="T114" s="800"/>
      <c r="U114" s="800"/>
      <c r="V114" s="800"/>
      <c r="W114" s="800"/>
      <c r="X114" s="800"/>
      <c r="Y114" s="800"/>
      <c r="Z114" s="800"/>
      <c r="AA114" s="800"/>
      <c r="AB114" s="800"/>
      <c r="AC114" s="800"/>
      <c r="AD114" s="800"/>
    </row>
    <row r="115" spans="1:30" ht="15.75" customHeight="1" x14ac:dyDescent="0.25">
      <c r="A115" s="800"/>
      <c r="B115" s="800"/>
      <c r="C115" s="800"/>
      <c r="D115" s="800"/>
      <c r="E115" s="800"/>
      <c r="F115" s="800"/>
      <c r="G115" s="801"/>
      <c r="H115" s="800"/>
      <c r="I115" s="800"/>
      <c r="J115" s="800"/>
      <c r="K115" s="800"/>
      <c r="L115" s="800"/>
      <c r="M115" s="800"/>
      <c r="N115" s="800"/>
      <c r="O115" s="800"/>
      <c r="P115" s="800"/>
      <c r="Q115" s="800"/>
      <c r="R115" s="800"/>
      <c r="S115" s="800"/>
      <c r="T115" s="800"/>
      <c r="U115" s="800"/>
      <c r="V115" s="800"/>
      <c r="W115" s="800"/>
      <c r="X115" s="800"/>
      <c r="Y115" s="800"/>
      <c r="Z115" s="800"/>
      <c r="AA115" s="800"/>
      <c r="AB115" s="800"/>
      <c r="AC115" s="800"/>
      <c r="AD115" s="800"/>
    </row>
    <row r="116" spans="1:30" ht="15.75" customHeight="1" x14ac:dyDescent="0.25">
      <c r="A116" s="800"/>
      <c r="B116" s="800"/>
      <c r="C116" s="800"/>
      <c r="D116" s="800"/>
      <c r="E116" s="800"/>
      <c r="F116" s="800"/>
      <c r="G116" s="801"/>
      <c r="H116" s="800"/>
      <c r="I116" s="800"/>
      <c r="J116" s="800"/>
      <c r="K116" s="800"/>
      <c r="L116" s="800"/>
      <c r="M116" s="800"/>
      <c r="N116" s="800"/>
      <c r="O116" s="800"/>
      <c r="P116" s="800"/>
      <c r="Q116" s="800"/>
      <c r="R116" s="800"/>
      <c r="S116" s="800"/>
      <c r="T116" s="800"/>
      <c r="U116" s="800"/>
      <c r="V116" s="800"/>
      <c r="W116" s="800"/>
      <c r="X116" s="800"/>
      <c r="Y116" s="800"/>
      <c r="Z116" s="800"/>
      <c r="AA116" s="800"/>
      <c r="AB116" s="800"/>
      <c r="AC116" s="800"/>
      <c r="AD116" s="800"/>
    </row>
    <row r="117" spans="1:30" ht="15.75" customHeight="1" x14ac:dyDescent="0.25">
      <c r="A117" s="800"/>
      <c r="B117" s="800"/>
      <c r="C117" s="800"/>
      <c r="D117" s="800"/>
      <c r="E117" s="800"/>
      <c r="F117" s="800"/>
      <c r="G117" s="801"/>
      <c r="H117" s="800"/>
      <c r="I117" s="800"/>
      <c r="J117" s="800"/>
      <c r="K117" s="800"/>
      <c r="L117" s="800"/>
      <c r="M117" s="800"/>
      <c r="N117" s="800"/>
      <c r="O117" s="800"/>
      <c r="P117" s="800"/>
      <c r="Q117" s="800"/>
      <c r="R117" s="800"/>
      <c r="S117" s="800"/>
      <c r="T117" s="800"/>
      <c r="U117" s="800"/>
      <c r="V117" s="800"/>
      <c r="W117" s="800"/>
      <c r="X117" s="800"/>
      <c r="Y117" s="800"/>
      <c r="Z117" s="800"/>
      <c r="AA117" s="800"/>
      <c r="AB117" s="800"/>
      <c r="AC117" s="800"/>
      <c r="AD117" s="800"/>
    </row>
    <row r="118" spans="1:30" ht="15.75" customHeight="1" x14ac:dyDescent="0.25">
      <c r="A118" s="800"/>
      <c r="B118" s="800"/>
      <c r="C118" s="800"/>
      <c r="D118" s="800"/>
      <c r="E118" s="800"/>
      <c r="F118" s="800"/>
      <c r="G118" s="801"/>
      <c r="H118" s="800"/>
      <c r="I118" s="800"/>
      <c r="J118" s="800"/>
      <c r="K118" s="800"/>
      <c r="L118" s="800"/>
      <c r="M118" s="800"/>
      <c r="N118" s="800"/>
      <c r="O118" s="800"/>
      <c r="P118" s="800"/>
      <c r="Q118" s="800"/>
      <c r="R118" s="800"/>
      <c r="S118" s="800"/>
      <c r="T118" s="800"/>
      <c r="U118" s="800"/>
      <c r="V118" s="800"/>
      <c r="W118" s="800"/>
      <c r="X118" s="800"/>
      <c r="Y118" s="800"/>
      <c r="Z118" s="800"/>
      <c r="AA118" s="800"/>
      <c r="AB118" s="800"/>
      <c r="AC118" s="800"/>
      <c r="AD118" s="800"/>
    </row>
    <row r="119" spans="1:30" ht="15.75" customHeight="1" x14ac:dyDescent="0.25">
      <c r="A119" s="800"/>
      <c r="B119" s="800"/>
      <c r="C119" s="800"/>
      <c r="D119" s="800"/>
      <c r="E119" s="800"/>
      <c r="F119" s="800"/>
      <c r="G119" s="801"/>
      <c r="H119" s="800"/>
      <c r="I119" s="800"/>
      <c r="J119" s="800"/>
      <c r="K119" s="800"/>
      <c r="L119" s="800"/>
      <c r="M119" s="800"/>
      <c r="N119" s="800"/>
      <c r="O119" s="800"/>
      <c r="P119" s="800"/>
      <c r="Q119" s="800"/>
      <c r="R119" s="800"/>
      <c r="S119" s="800"/>
      <c r="T119" s="800"/>
      <c r="U119" s="800"/>
      <c r="V119" s="800"/>
      <c r="W119" s="800"/>
      <c r="X119" s="800"/>
      <c r="Y119" s="800"/>
      <c r="Z119" s="800"/>
      <c r="AA119" s="800"/>
      <c r="AB119" s="800"/>
      <c r="AC119" s="800"/>
      <c r="AD119" s="800"/>
    </row>
    <row r="120" spans="1:30" ht="15.75" customHeight="1" x14ac:dyDescent="0.25">
      <c r="A120" s="800"/>
      <c r="B120" s="800"/>
      <c r="C120" s="800"/>
      <c r="D120" s="800"/>
      <c r="E120" s="800"/>
      <c r="F120" s="800"/>
      <c r="G120" s="801"/>
      <c r="H120" s="800"/>
      <c r="I120" s="800"/>
      <c r="J120" s="800"/>
      <c r="K120" s="800"/>
      <c r="L120" s="800"/>
      <c r="M120" s="800"/>
      <c r="N120" s="800"/>
      <c r="O120" s="800"/>
      <c r="P120" s="800"/>
      <c r="Q120" s="800"/>
      <c r="R120" s="800"/>
      <c r="S120" s="800"/>
      <c r="T120" s="800"/>
      <c r="U120" s="800"/>
      <c r="V120" s="800"/>
      <c r="W120" s="800"/>
      <c r="X120" s="800"/>
      <c r="Y120" s="800"/>
      <c r="Z120" s="800"/>
      <c r="AA120" s="800"/>
      <c r="AB120" s="800"/>
      <c r="AC120" s="800"/>
      <c r="AD120" s="800"/>
    </row>
    <row r="121" spans="1:30" ht="15.75" customHeight="1" x14ac:dyDescent="0.25">
      <c r="A121" s="800"/>
      <c r="B121" s="800"/>
      <c r="C121" s="800"/>
      <c r="D121" s="800"/>
      <c r="E121" s="800"/>
      <c r="F121" s="800"/>
      <c r="G121" s="801"/>
      <c r="H121" s="800"/>
      <c r="I121" s="800"/>
      <c r="J121" s="800"/>
      <c r="K121" s="800"/>
      <c r="L121" s="800"/>
      <c r="M121" s="800"/>
      <c r="N121" s="800"/>
      <c r="O121" s="800"/>
      <c r="P121" s="800"/>
      <c r="Q121" s="800"/>
      <c r="R121" s="800"/>
      <c r="S121" s="800"/>
      <c r="T121" s="800"/>
      <c r="U121" s="800"/>
      <c r="V121" s="800"/>
      <c r="W121" s="800"/>
      <c r="X121" s="800"/>
      <c r="Y121" s="800"/>
      <c r="Z121" s="800"/>
      <c r="AA121" s="800"/>
      <c r="AB121" s="800"/>
      <c r="AC121" s="800"/>
      <c r="AD121" s="800"/>
    </row>
    <row r="122" spans="1:30" ht="15.75" customHeight="1" x14ac:dyDescent="0.25">
      <c r="A122" s="800"/>
      <c r="B122" s="800"/>
      <c r="C122" s="800"/>
      <c r="D122" s="800"/>
      <c r="E122" s="800"/>
      <c r="F122" s="800"/>
      <c r="G122" s="801"/>
      <c r="H122" s="800"/>
      <c r="I122" s="800"/>
      <c r="J122" s="800"/>
      <c r="K122" s="800"/>
      <c r="L122" s="800"/>
      <c r="M122" s="800"/>
      <c r="N122" s="800"/>
      <c r="O122" s="800"/>
      <c r="P122" s="800"/>
      <c r="Q122" s="800"/>
      <c r="R122" s="800"/>
      <c r="S122" s="800"/>
      <c r="T122" s="800"/>
      <c r="U122" s="800"/>
      <c r="V122" s="800"/>
      <c r="W122" s="800"/>
      <c r="X122" s="800"/>
      <c r="Y122" s="800"/>
      <c r="Z122" s="800"/>
      <c r="AA122" s="800"/>
      <c r="AB122" s="800"/>
      <c r="AC122" s="800"/>
      <c r="AD122" s="800"/>
    </row>
    <row r="123" spans="1:30" ht="15.75" customHeight="1" x14ac:dyDescent="0.25">
      <c r="A123" s="800"/>
      <c r="B123" s="800"/>
      <c r="C123" s="800"/>
      <c r="D123" s="800"/>
      <c r="E123" s="800"/>
      <c r="F123" s="800"/>
      <c r="G123" s="801"/>
      <c r="H123" s="800"/>
      <c r="I123" s="800"/>
      <c r="J123" s="800"/>
      <c r="K123" s="800"/>
      <c r="L123" s="800"/>
      <c r="M123" s="800"/>
      <c r="N123" s="800"/>
      <c r="O123" s="800"/>
      <c r="P123" s="800"/>
      <c r="Q123" s="800"/>
      <c r="R123" s="800"/>
      <c r="S123" s="800"/>
      <c r="T123" s="800"/>
      <c r="U123" s="800"/>
      <c r="V123" s="800"/>
      <c r="W123" s="800"/>
      <c r="X123" s="800"/>
      <c r="Y123" s="800"/>
      <c r="Z123" s="800"/>
      <c r="AA123" s="800"/>
      <c r="AB123" s="800"/>
      <c r="AC123" s="800"/>
      <c r="AD123" s="800"/>
    </row>
    <row r="124" spans="1:30" ht="15.75" customHeight="1" x14ac:dyDescent="0.25">
      <c r="A124" s="800"/>
      <c r="B124" s="800"/>
      <c r="C124" s="800"/>
      <c r="D124" s="800"/>
      <c r="E124" s="800"/>
      <c r="F124" s="800"/>
      <c r="G124" s="801"/>
      <c r="H124" s="800"/>
      <c r="I124" s="800"/>
      <c r="J124" s="800"/>
      <c r="K124" s="800"/>
      <c r="L124" s="800"/>
      <c r="M124" s="800"/>
      <c r="N124" s="800"/>
      <c r="O124" s="800"/>
      <c r="P124" s="800"/>
      <c r="Q124" s="800"/>
      <c r="R124" s="800"/>
      <c r="S124" s="800"/>
      <c r="T124" s="800"/>
      <c r="U124" s="800"/>
      <c r="V124" s="800"/>
      <c r="W124" s="800"/>
      <c r="X124" s="800"/>
      <c r="Y124" s="800"/>
      <c r="Z124" s="800"/>
      <c r="AA124" s="800"/>
      <c r="AB124" s="800"/>
      <c r="AC124" s="800"/>
      <c r="AD124" s="800"/>
    </row>
    <row r="125" spans="1:30" ht="15.75" customHeight="1" x14ac:dyDescent="0.25">
      <c r="A125" s="800"/>
      <c r="B125" s="800"/>
      <c r="C125" s="800"/>
      <c r="D125" s="800"/>
      <c r="E125" s="800"/>
      <c r="F125" s="800"/>
      <c r="G125" s="801"/>
      <c r="H125" s="800"/>
      <c r="I125" s="800"/>
      <c r="J125" s="800"/>
      <c r="K125" s="800"/>
      <c r="L125" s="800"/>
      <c r="M125" s="800"/>
      <c r="N125" s="800"/>
      <c r="O125" s="800"/>
      <c r="P125" s="800"/>
      <c r="Q125" s="800"/>
      <c r="R125" s="800"/>
      <c r="S125" s="800"/>
      <c r="T125" s="800"/>
      <c r="U125" s="800"/>
      <c r="V125" s="800"/>
      <c r="W125" s="800"/>
      <c r="X125" s="800"/>
      <c r="Y125" s="800"/>
      <c r="Z125" s="800"/>
      <c r="AA125" s="800"/>
      <c r="AB125" s="800"/>
      <c r="AC125" s="800"/>
      <c r="AD125" s="800"/>
    </row>
    <row r="126" spans="1:30" ht="15.75" customHeight="1" x14ac:dyDescent="0.25">
      <c r="A126" s="800"/>
      <c r="B126" s="800"/>
      <c r="C126" s="800"/>
      <c r="D126" s="800"/>
      <c r="E126" s="800"/>
      <c r="F126" s="800"/>
      <c r="G126" s="801"/>
      <c r="H126" s="800"/>
      <c r="I126" s="800"/>
      <c r="J126" s="800"/>
      <c r="K126" s="800"/>
      <c r="L126" s="800"/>
      <c r="M126" s="800"/>
      <c r="N126" s="800"/>
      <c r="O126" s="800"/>
      <c r="P126" s="800"/>
      <c r="Q126" s="800"/>
      <c r="R126" s="800"/>
      <c r="S126" s="800"/>
      <c r="T126" s="800"/>
      <c r="U126" s="800"/>
      <c r="V126" s="800"/>
      <c r="W126" s="800"/>
      <c r="X126" s="800"/>
      <c r="Y126" s="800"/>
      <c r="Z126" s="800"/>
      <c r="AA126" s="800"/>
      <c r="AB126" s="800"/>
      <c r="AC126" s="800"/>
      <c r="AD126" s="800"/>
    </row>
    <row r="127" spans="1:30" ht="15.75" customHeight="1" x14ac:dyDescent="0.25">
      <c r="A127" s="800"/>
      <c r="B127" s="800"/>
      <c r="C127" s="800"/>
      <c r="D127" s="800"/>
      <c r="E127" s="800"/>
      <c r="F127" s="800"/>
      <c r="G127" s="801"/>
      <c r="H127" s="800"/>
      <c r="I127" s="800"/>
      <c r="J127" s="800"/>
      <c r="K127" s="800"/>
      <c r="L127" s="800"/>
      <c r="M127" s="800"/>
      <c r="N127" s="800"/>
      <c r="O127" s="800"/>
      <c r="P127" s="800"/>
      <c r="Q127" s="800"/>
      <c r="R127" s="800"/>
      <c r="S127" s="800"/>
      <c r="T127" s="800"/>
      <c r="U127" s="800"/>
      <c r="V127" s="800"/>
      <c r="W127" s="800"/>
      <c r="X127" s="800"/>
      <c r="Y127" s="800"/>
      <c r="Z127" s="800"/>
      <c r="AA127" s="800"/>
      <c r="AB127" s="800"/>
      <c r="AC127" s="800"/>
      <c r="AD127" s="800"/>
    </row>
    <row r="128" spans="1:30" ht="15.75" customHeight="1" x14ac:dyDescent="0.25">
      <c r="A128" s="800"/>
      <c r="B128" s="800"/>
      <c r="C128" s="800"/>
      <c r="D128" s="800"/>
      <c r="E128" s="800"/>
      <c r="F128" s="800"/>
      <c r="G128" s="801"/>
      <c r="H128" s="800"/>
      <c r="I128" s="800"/>
      <c r="J128" s="800"/>
      <c r="K128" s="800"/>
      <c r="L128" s="800"/>
      <c r="M128" s="800"/>
      <c r="N128" s="800"/>
      <c r="O128" s="800"/>
      <c r="P128" s="800"/>
      <c r="Q128" s="800"/>
      <c r="R128" s="800"/>
      <c r="S128" s="800"/>
      <c r="T128" s="800"/>
      <c r="U128" s="800"/>
      <c r="V128" s="800"/>
      <c r="W128" s="800"/>
      <c r="X128" s="800"/>
      <c r="Y128" s="800"/>
      <c r="Z128" s="800"/>
      <c r="AA128" s="800"/>
      <c r="AB128" s="800"/>
      <c r="AC128" s="800"/>
      <c r="AD128" s="800"/>
    </row>
    <row r="129" spans="1:30" ht="15.75" customHeight="1" x14ac:dyDescent="0.25">
      <c r="A129" s="800"/>
      <c r="B129" s="800"/>
      <c r="C129" s="800"/>
      <c r="D129" s="800"/>
      <c r="E129" s="800"/>
      <c r="F129" s="800"/>
      <c r="G129" s="801"/>
      <c r="H129" s="800"/>
      <c r="I129" s="800"/>
      <c r="J129" s="800"/>
      <c r="K129" s="800"/>
      <c r="L129" s="800"/>
      <c r="M129" s="800"/>
      <c r="N129" s="800"/>
      <c r="O129" s="800"/>
      <c r="P129" s="800"/>
      <c r="Q129" s="800"/>
      <c r="R129" s="800"/>
      <c r="S129" s="800"/>
      <c r="T129" s="800"/>
      <c r="U129" s="800"/>
      <c r="V129" s="800"/>
      <c r="W129" s="800"/>
      <c r="X129" s="800"/>
      <c r="Y129" s="800"/>
      <c r="Z129" s="800"/>
      <c r="AA129" s="800"/>
      <c r="AB129" s="800"/>
      <c r="AC129" s="800"/>
      <c r="AD129" s="800"/>
    </row>
    <row r="130" spans="1:30" ht="15.75" customHeight="1" x14ac:dyDescent="0.25">
      <c r="A130" s="800"/>
      <c r="B130" s="800"/>
      <c r="C130" s="800"/>
      <c r="D130" s="800"/>
      <c r="E130" s="800"/>
      <c r="F130" s="800"/>
      <c r="G130" s="801"/>
      <c r="H130" s="800"/>
      <c r="I130" s="800"/>
      <c r="J130" s="800"/>
      <c r="K130" s="800"/>
      <c r="L130" s="800"/>
      <c r="M130" s="800"/>
      <c r="N130" s="800"/>
      <c r="O130" s="800"/>
      <c r="P130" s="800"/>
      <c r="Q130" s="800"/>
      <c r="R130" s="800"/>
      <c r="S130" s="800"/>
      <c r="T130" s="800"/>
      <c r="U130" s="800"/>
      <c r="V130" s="800"/>
      <c r="W130" s="800"/>
      <c r="X130" s="800"/>
      <c r="Y130" s="800"/>
      <c r="Z130" s="800"/>
      <c r="AA130" s="800"/>
      <c r="AB130" s="800"/>
      <c r="AC130" s="800"/>
      <c r="AD130" s="800"/>
    </row>
    <row r="131" spans="1:30" ht="15.75" customHeight="1" x14ac:dyDescent="0.25">
      <c r="A131" s="800"/>
      <c r="B131" s="800"/>
      <c r="C131" s="800"/>
      <c r="D131" s="800"/>
      <c r="E131" s="800"/>
      <c r="F131" s="800"/>
      <c r="G131" s="801"/>
      <c r="H131" s="800"/>
      <c r="I131" s="800"/>
      <c r="J131" s="800"/>
      <c r="K131" s="800"/>
      <c r="L131" s="800"/>
      <c r="M131" s="800"/>
      <c r="N131" s="800"/>
      <c r="O131" s="800"/>
      <c r="P131" s="800"/>
      <c r="Q131" s="800"/>
      <c r="R131" s="800"/>
      <c r="S131" s="800"/>
      <c r="T131" s="800"/>
      <c r="U131" s="800"/>
      <c r="V131" s="800"/>
      <c r="W131" s="800"/>
      <c r="X131" s="800"/>
      <c r="Y131" s="800"/>
      <c r="Z131" s="800"/>
      <c r="AA131" s="800"/>
      <c r="AB131" s="800"/>
      <c r="AC131" s="800"/>
      <c r="AD131" s="800"/>
    </row>
    <row r="132" spans="1:30" ht="15.75" customHeight="1" x14ac:dyDescent="0.25">
      <c r="A132" s="800"/>
      <c r="B132" s="800"/>
      <c r="C132" s="800"/>
      <c r="D132" s="800"/>
      <c r="E132" s="800"/>
      <c r="F132" s="800"/>
      <c r="G132" s="801"/>
      <c r="H132" s="800"/>
      <c r="I132" s="800"/>
      <c r="J132" s="800"/>
      <c r="K132" s="800"/>
      <c r="L132" s="800"/>
      <c r="M132" s="800"/>
      <c r="N132" s="800"/>
      <c r="O132" s="800"/>
      <c r="P132" s="800"/>
      <c r="Q132" s="800"/>
      <c r="R132" s="800"/>
      <c r="S132" s="800"/>
      <c r="T132" s="800"/>
      <c r="U132" s="800"/>
      <c r="V132" s="800"/>
      <c r="W132" s="800"/>
      <c r="X132" s="800"/>
      <c r="Y132" s="800"/>
      <c r="Z132" s="800"/>
      <c r="AA132" s="800"/>
      <c r="AB132" s="800"/>
      <c r="AC132" s="800"/>
      <c r="AD132" s="800"/>
    </row>
    <row r="133" spans="1:30" ht="15.75" customHeight="1" x14ac:dyDescent="0.25">
      <c r="A133" s="800"/>
      <c r="B133" s="800"/>
      <c r="C133" s="800"/>
      <c r="D133" s="800"/>
      <c r="E133" s="800"/>
      <c r="F133" s="800"/>
      <c r="G133" s="801"/>
      <c r="H133" s="800"/>
      <c r="I133" s="800"/>
      <c r="J133" s="800"/>
      <c r="K133" s="800"/>
      <c r="L133" s="800"/>
      <c r="M133" s="800"/>
      <c r="N133" s="800"/>
      <c r="O133" s="800"/>
      <c r="P133" s="800"/>
      <c r="Q133" s="800"/>
      <c r="R133" s="800"/>
      <c r="S133" s="800"/>
      <c r="T133" s="800"/>
      <c r="U133" s="800"/>
      <c r="V133" s="800"/>
      <c r="W133" s="800"/>
      <c r="X133" s="800"/>
      <c r="Y133" s="800"/>
      <c r="Z133" s="800"/>
      <c r="AA133" s="800"/>
      <c r="AB133" s="800"/>
      <c r="AC133" s="800"/>
      <c r="AD133" s="800"/>
    </row>
    <row r="134" spans="1:30" ht="15.75" customHeight="1" x14ac:dyDescent="0.25">
      <c r="A134" s="800"/>
      <c r="B134" s="800"/>
      <c r="C134" s="800"/>
      <c r="D134" s="800"/>
      <c r="E134" s="800"/>
      <c r="F134" s="800"/>
      <c r="G134" s="801"/>
      <c r="H134" s="800"/>
      <c r="I134" s="800"/>
      <c r="J134" s="800"/>
      <c r="K134" s="800"/>
      <c r="L134" s="800"/>
      <c r="M134" s="800"/>
      <c r="N134" s="800"/>
      <c r="O134" s="800"/>
      <c r="P134" s="800"/>
      <c r="Q134" s="800"/>
      <c r="R134" s="800"/>
      <c r="S134" s="800"/>
      <c r="T134" s="800"/>
      <c r="U134" s="800"/>
      <c r="V134" s="800"/>
      <c r="W134" s="800"/>
      <c r="X134" s="800"/>
      <c r="Y134" s="800"/>
      <c r="Z134" s="800"/>
      <c r="AA134" s="800"/>
      <c r="AB134" s="800"/>
      <c r="AC134" s="800"/>
      <c r="AD134" s="800"/>
    </row>
    <row r="135" spans="1:30" ht="15.75" customHeight="1" x14ac:dyDescent="0.25">
      <c r="A135" s="800"/>
      <c r="B135" s="800"/>
      <c r="C135" s="800"/>
      <c r="D135" s="800"/>
      <c r="E135" s="800"/>
      <c r="F135" s="800"/>
      <c r="G135" s="801"/>
      <c r="H135" s="800"/>
      <c r="I135" s="800"/>
      <c r="J135" s="800"/>
      <c r="K135" s="800"/>
      <c r="L135" s="800"/>
      <c r="M135" s="800"/>
      <c r="N135" s="800"/>
      <c r="O135" s="800"/>
      <c r="P135" s="800"/>
      <c r="Q135" s="800"/>
      <c r="R135" s="800"/>
      <c r="S135" s="800"/>
      <c r="T135" s="800"/>
      <c r="U135" s="800"/>
      <c r="V135" s="800"/>
      <c r="W135" s="800"/>
      <c r="X135" s="800"/>
      <c r="Y135" s="800"/>
      <c r="Z135" s="800"/>
      <c r="AA135" s="800"/>
      <c r="AB135" s="800"/>
      <c r="AC135" s="800"/>
      <c r="AD135" s="800"/>
    </row>
    <row r="136" spans="1:30" ht="15.75" customHeight="1" x14ac:dyDescent="0.25">
      <c r="A136" s="800"/>
      <c r="B136" s="800"/>
      <c r="C136" s="800"/>
      <c r="D136" s="800"/>
      <c r="E136" s="800"/>
      <c r="F136" s="800"/>
      <c r="G136" s="801"/>
      <c r="H136" s="800"/>
      <c r="I136" s="800"/>
      <c r="J136" s="800"/>
      <c r="K136" s="800"/>
      <c r="L136" s="800"/>
      <c r="M136" s="800"/>
      <c r="N136" s="800"/>
      <c r="O136" s="800"/>
      <c r="P136" s="800"/>
      <c r="Q136" s="800"/>
      <c r="R136" s="800"/>
      <c r="S136" s="800"/>
      <c r="T136" s="800"/>
      <c r="U136" s="800"/>
      <c r="V136" s="800"/>
      <c r="W136" s="800"/>
      <c r="X136" s="800"/>
      <c r="Y136" s="800"/>
      <c r="Z136" s="800"/>
      <c r="AA136" s="800"/>
      <c r="AB136" s="800"/>
      <c r="AC136" s="800"/>
      <c r="AD136" s="800"/>
    </row>
    <row r="137" spans="1:30" ht="15.75" customHeight="1" x14ac:dyDescent="0.25">
      <c r="A137" s="800"/>
      <c r="B137" s="800"/>
      <c r="C137" s="800"/>
      <c r="D137" s="800"/>
      <c r="E137" s="800"/>
      <c r="F137" s="800"/>
      <c r="G137" s="801"/>
      <c r="H137" s="800"/>
      <c r="I137" s="800"/>
      <c r="J137" s="800"/>
      <c r="K137" s="800"/>
      <c r="L137" s="800"/>
      <c r="M137" s="800"/>
      <c r="N137" s="800"/>
      <c r="O137" s="800"/>
      <c r="P137" s="800"/>
      <c r="Q137" s="800"/>
      <c r="R137" s="800"/>
      <c r="S137" s="800"/>
      <c r="T137" s="800"/>
      <c r="U137" s="800"/>
      <c r="V137" s="800"/>
      <c r="W137" s="800"/>
      <c r="X137" s="800"/>
      <c r="Y137" s="800"/>
      <c r="Z137" s="800"/>
      <c r="AA137" s="800"/>
      <c r="AB137" s="800"/>
      <c r="AC137" s="800"/>
      <c r="AD137" s="800"/>
    </row>
    <row r="138" spans="1:30" ht="15.75" customHeight="1" x14ac:dyDescent="0.25">
      <c r="A138" s="800"/>
      <c r="B138" s="800"/>
      <c r="C138" s="800"/>
      <c r="D138" s="800"/>
      <c r="E138" s="800"/>
      <c r="F138" s="800"/>
      <c r="G138" s="801"/>
      <c r="H138" s="800"/>
      <c r="I138" s="800"/>
      <c r="J138" s="800"/>
      <c r="K138" s="800"/>
      <c r="L138" s="800"/>
      <c r="M138" s="800"/>
      <c r="N138" s="800"/>
      <c r="O138" s="800"/>
      <c r="P138" s="800"/>
      <c r="Q138" s="800"/>
      <c r="R138" s="800"/>
      <c r="S138" s="800"/>
      <c r="T138" s="800"/>
      <c r="U138" s="800"/>
      <c r="V138" s="800"/>
      <c r="W138" s="800"/>
      <c r="X138" s="800"/>
      <c r="Y138" s="800"/>
      <c r="Z138" s="800"/>
      <c r="AA138" s="800"/>
      <c r="AB138" s="800"/>
      <c r="AC138" s="800"/>
      <c r="AD138" s="800"/>
    </row>
    <row r="139" spans="1:30" ht="15.75" customHeight="1" x14ac:dyDescent="0.25">
      <c r="A139" s="800"/>
      <c r="B139" s="800"/>
      <c r="C139" s="800"/>
      <c r="D139" s="800"/>
      <c r="E139" s="800"/>
      <c r="F139" s="800"/>
      <c r="G139" s="801"/>
      <c r="H139" s="800"/>
      <c r="I139" s="800"/>
      <c r="J139" s="800"/>
      <c r="K139" s="800"/>
      <c r="L139" s="800"/>
      <c r="M139" s="800"/>
      <c r="N139" s="800"/>
      <c r="O139" s="800"/>
      <c r="P139" s="800"/>
      <c r="Q139" s="800"/>
      <c r="R139" s="800"/>
      <c r="S139" s="800"/>
      <c r="T139" s="800"/>
      <c r="U139" s="800"/>
      <c r="V139" s="800"/>
      <c r="W139" s="800"/>
      <c r="X139" s="800"/>
      <c r="Y139" s="800"/>
      <c r="Z139" s="800"/>
      <c r="AA139" s="800"/>
      <c r="AB139" s="800"/>
      <c r="AC139" s="800"/>
      <c r="AD139" s="800"/>
    </row>
    <row r="140" spans="1:30" ht="15.75" customHeight="1" x14ac:dyDescent="0.25">
      <c r="A140" s="800"/>
      <c r="B140" s="800"/>
      <c r="C140" s="800"/>
      <c r="D140" s="800"/>
      <c r="E140" s="800"/>
      <c r="F140" s="800"/>
      <c r="G140" s="801"/>
      <c r="H140" s="800"/>
      <c r="I140" s="800"/>
      <c r="J140" s="800"/>
      <c r="K140" s="800"/>
      <c r="L140" s="800"/>
      <c r="M140" s="800"/>
      <c r="N140" s="800"/>
      <c r="O140" s="800"/>
      <c r="P140" s="800"/>
      <c r="Q140" s="800"/>
      <c r="R140" s="800"/>
      <c r="S140" s="800"/>
      <c r="T140" s="800"/>
      <c r="U140" s="800"/>
      <c r="V140" s="800"/>
      <c r="W140" s="800"/>
      <c r="X140" s="800"/>
      <c r="Y140" s="800"/>
      <c r="Z140" s="800"/>
      <c r="AA140" s="800"/>
      <c r="AB140" s="800"/>
      <c r="AC140" s="800"/>
      <c r="AD140" s="800"/>
    </row>
    <row r="141" spans="1:30" ht="15.75" customHeight="1" x14ac:dyDescent="0.25">
      <c r="A141" s="800"/>
      <c r="B141" s="800"/>
      <c r="C141" s="800"/>
      <c r="D141" s="800"/>
      <c r="E141" s="800"/>
      <c r="F141" s="800"/>
      <c r="G141" s="801"/>
      <c r="H141" s="800"/>
      <c r="I141" s="800"/>
      <c r="J141" s="800"/>
      <c r="K141" s="800"/>
      <c r="L141" s="800"/>
      <c r="M141" s="800"/>
      <c r="N141" s="800"/>
      <c r="O141" s="800"/>
      <c r="P141" s="800"/>
      <c r="Q141" s="800"/>
      <c r="R141" s="800"/>
      <c r="S141" s="800"/>
      <c r="T141" s="800"/>
      <c r="U141" s="800"/>
      <c r="V141" s="800"/>
      <c r="W141" s="800"/>
      <c r="X141" s="800"/>
      <c r="Y141" s="800"/>
      <c r="Z141" s="800"/>
      <c r="AA141" s="800"/>
      <c r="AB141" s="800"/>
      <c r="AC141" s="800"/>
      <c r="AD141" s="800"/>
    </row>
    <row r="142" spans="1:30" ht="15.75" customHeight="1" x14ac:dyDescent="0.25">
      <c r="A142" s="800"/>
      <c r="B142" s="800"/>
      <c r="C142" s="800"/>
      <c r="D142" s="800"/>
      <c r="E142" s="800"/>
      <c r="F142" s="800"/>
      <c r="G142" s="801"/>
      <c r="H142" s="800"/>
      <c r="I142" s="800"/>
      <c r="J142" s="800"/>
      <c r="K142" s="800"/>
      <c r="L142" s="800"/>
      <c r="M142" s="800"/>
      <c r="N142" s="800"/>
      <c r="O142" s="800"/>
      <c r="P142" s="800"/>
      <c r="Q142" s="800"/>
      <c r="R142" s="800"/>
      <c r="S142" s="800"/>
      <c r="T142" s="800"/>
      <c r="U142" s="800"/>
      <c r="V142" s="800"/>
      <c r="W142" s="800"/>
      <c r="X142" s="800"/>
      <c r="Y142" s="800"/>
      <c r="Z142" s="800"/>
      <c r="AA142" s="800"/>
      <c r="AB142" s="800"/>
      <c r="AC142" s="800"/>
      <c r="AD142" s="800"/>
    </row>
    <row r="143" spans="1:30" ht="15.75" customHeight="1" x14ac:dyDescent="0.25">
      <c r="A143" s="800"/>
      <c r="B143" s="800"/>
      <c r="C143" s="800"/>
      <c r="D143" s="800"/>
      <c r="E143" s="800"/>
      <c r="F143" s="800"/>
      <c r="G143" s="801"/>
      <c r="H143" s="800"/>
      <c r="I143" s="800"/>
      <c r="J143" s="800"/>
      <c r="K143" s="800"/>
      <c r="L143" s="800"/>
      <c r="M143" s="800"/>
      <c r="N143" s="800"/>
      <c r="O143" s="800"/>
      <c r="P143" s="800"/>
      <c r="Q143" s="800"/>
      <c r="R143" s="800"/>
      <c r="S143" s="800"/>
      <c r="T143" s="800"/>
      <c r="U143" s="800"/>
      <c r="V143" s="800"/>
      <c r="W143" s="800"/>
      <c r="X143" s="800"/>
      <c r="Y143" s="800"/>
      <c r="Z143" s="800"/>
      <c r="AA143" s="800"/>
      <c r="AB143" s="800"/>
      <c r="AC143" s="800"/>
      <c r="AD143" s="800"/>
    </row>
    <row r="144" spans="1:30" ht="15.75" customHeight="1" x14ac:dyDescent="0.25">
      <c r="A144" s="800"/>
      <c r="B144" s="800"/>
      <c r="C144" s="800"/>
      <c r="D144" s="800"/>
      <c r="E144" s="800"/>
      <c r="F144" s="800"/>
      <c r="G144" s="801"/>
      <c r="H144" s="800"/>
      <c r="I144" s="800"/>
      <c r="J144" s="800"/>
      <c r="K144" s="800"/>
      <c r="L144" s="800"/>
      <c r="M144" s="800"/>
      <c r="N144" s="800"/>
      <c r="O144" s="800"/>
      <c r="P144" s="800"/>
      <c r="Q144" s="800"/>
      <c r="R144" s="800"/>
      <c r="S144" s="800"/>
      <c r="T144" s="800"/>
      <c r="U144" s="800"/>
      <c r="V144" s="800"/>
      <c r="W144" s="800"/>
      <c r="X144" s="800"/>
      <c r="Y144" s="800"/>
      <c r="Z144" s="800"/>
      <c r="AA144" s="800"/>
      <c r="AB144" s="800"/>
      <c r="AC144" s="800"/>
      <c r="AD144" s="800"/>
    </row>
    <row r="145" spans="1:30" ht="15.75" customHeight="1" x14ac:dyDescent="0.25">
      <c r="A145" s="800"/>
      <c r="B145" s="800"/>
      <c r="C145" s="800"/>
      <c r="D145" s="800"/>
      <c r="E145" s="800"/>
      <c r="F145" s="800"/>
      <c r="G145" s="801"/>
      <c r="H145" s="800"/>
      <c r="I145" s="800"/>
      <c r="J145" s="800"/>
      <c r="K145" s="800"/>
      <c r="L145" s="800"/>
      <c r="M145" s="800"/>
      <c r="N145" s="800"/>
      <c r="O145" s="800"/>
      <c r="P145" s="800"/>
      <c r="Q145" s="800"/>
      <c r="R145" s="800"/>
      <c r="S145" s="800"/>
      <c r="T145" s="800"/>
      <c r="U145" s="800"/>
      <c r="V145" s="800"/>
      <c r="W145" s="800"/>
      <c r="X145" s="800"/>
      <c r="Y145" s="800"/>
      <c r="Z145" s="800"/>
      <c r="AA145" s="800"/>
      <c r="AB145" s="800"/>
      <c r="AC145" s="800"/>
      <c r="AD145" s="800"/>
    </row>
    <row r="146" spans="1:30" ht="15.75" customHeight="1" x14ac:dyDescent="0.25">
      <c r="A146" s="800"/>
      <c r="B146" s="800"/>
      <c r="C146" s="800"/>
      <c r="D146" s="800"/>
      <c r="E146" s="800"/>
      <c r="F146" s="800"/>
      <c r="G146" s="801"/>
      <c r="H146" s="800"/>
      <c r="I146" s="800"/>
      <c r="J146" s="800"/>
      <c r="K146" s="800"/>
      <c r="L146" s="800"/>
      <c r="M146" s="800"/>
      <c r="N146" s="800"/>
      <c r="O146" s="800"/>
      <c r="P146" s="800"/>
      <c r="Q146" s="800"/>
      <c r="R146" s="800"/>
      <c r="S146" s="800"/>
      <c r="T146" s="800"/>
      <c r="U146" s="800"/>
      <c r="V146" s="800"/>
      <c r="W146" s="800"/>
      <c r="X146" s="800"/>
      <c r="Y146" s="800"/>
      <c r="Z146" s="800"/>
      <c r="AA146" s="800"/>
      <c r="AB146" s="800"/>
      <c r="AC146" s="800"/>
      <c r="AD146" s="800"/>
    </row>
    <row r="147" spans="1:30" ht="15.75" customHeight="1" x14ac:dyDescent="0.25">
      <c r="A147" s="800"/>
      <c r="B147" s="800"/>
      <c r="C147" s="800"/>
      <c r="D147" s="800"/>
      <c r="E147" s="800"/>
      <c r="F147" s="800"/>
      <c r="G147" s="801"/>
      <c r="H147" s="800"/>
      <c r="I147" s="800"/>
      <c r="J147" s="800"/>
      <c r="K147" s="800"/>
      <c r="L147" s="800"/>
      <c r="M147" s="800"/>
      <c r="N147" s="800"/>
      <c r="O147" s="800"/>
      <c r="P147" s="800"/>
      <c r="Q147" s="800"/>
      <c r="R147" s="800"/>
      <c r="S147" s="800"/>
      <c r="T147" s="800"/>
      <c r="U147" s="800"/>
      <c r="V147" s="800"/>
      <c r="W147" s="800"/>
      <c r="X147" s="800"/>
      <c r="Y147" s="800"/>
      <c r="Z147" s="800"/>
      <c r="AA147" s="800"/>
      <c r="AB147" s="800"/>
      <c r="AC147" s="800"/>
      <c r="AD147" s="800"/>
    </row>
    <row r="148" spans="1:30" ht="15.75" customHeight="1" x14ac:dyDescent="0.25">
      <c r="A148" s="800"/>
      <c r="B148" s="800"/>
      <c r="C148" s="800"/>
      <c r="D148" s="800"/>
      <c r="E148" s="800"/>
      <c r="F148" s="800"/>
      <c r="G148" s="801"/>
      <c r="H148" s="800"/>
      <c r="I148" s="800"/>
      <c r="J148" s="800"/>
      <c r="K148" s="800"/>
      <c r="L148" s="800"/>
      <c r="M148" s="800"/>
      <c r="N148" s="800"/>
      <c r="O148" s="800"/>
      <c r="P148" s="800"/>
      <c r="Q148" s="800"/>
      <c r="R148" s="800"/>
      <c r="S148" s="800"/>
      <c r="T148" s="800"/>
      <c r="U148" s="800"/>
      <c r="V148" s="800"/>
      <c r="W148" s="800"/>
      <c r="X148" s="800"/>
      <c r="Y148" s="800"/>
      <c r="Z148" s="800"/>
      <c r="AA148" s="800"/>
      <c r="AB148" s="800"/>
      <c r="AC148" s="800"/>
      <c r="AD148" s="800"/>
    </row>
    <row r="149" spans="1:30" ht="15.75" customHeight="1" x14ac:dyDescent="0.25">
      <c r="A149" s="800"/>
      <c r="B149" s="800"/>
      <c r="C149" s="800"/>
      <c r="D149" s="800"/>
      <c r="E149" s="800"/>
      <c r="F149" s="800"/>
      <c r="G149" s="801"/>
      <c r="H149" s="800"/>
      <c r="I149" s="800"/>
      <c r="J149" s="800"/>
      <c r="K149" s="800"/>
      <c r="L149" s="800"/>
      <c r="M149" s="800"/>
      <c r="N149" s="800"/>
      <c r="O149" s="800"/>
      <c r="P149" s="800"/>
      <c r="Q149" s="800"/>
      <c r="R149" s="800"/>
      <c r="S149" s="800"/>
      <c r="T149" s="800"/>
      <c r="U149" s="800"/>
      <c r="V149" s="800"/>
      <c r="W149" s="800"/>
      <c r="X149" s="800"/>
      <c r="Y149" s="800"/>
      <c r="Z149" s="800"/>
      <c r="AA149" s="800"/>
      <c r="AB149" s="800"/>
      <c r="AC149" s="800"/>
      <c r="AD149" s="800"/>
    </row>
    <row r="150" spans="1:30" ht="15.75" customHeight="1" x14ac:dyDescent="0.25">
      <c r="A150" s="800"/>
      <c r="B150" s="800"/>
      <c r="C150" s="800"/>
      <c r="D150" s="800"/>
      <c r="E150" s="800"/>
      <c r="F150" s="800"/>
      <c r="G150" s="801"/>
      <c r="H150" s="800"/>
      <c r="I150" s="800"/>
      <c r="J150" s="800"/>
      <c r="K150" s="800"/>
      <c r="L150" s="800"/>
      <c r="M150" s="800"/>
      <c r="N150" s="800"/>
      <c r="O150" s="800"/>
      <c r="P150" s="800"/>
      <c r="Q150" s="800"/>
      <c r="R150" s="800"/>
      <c r="S150" s="800"/>
      <c r="T150" s="800"/>
      <c r="U150" s="800"/>
      <c r="V150" s="800"/>
      <c r="W150" s="800"/>
      <c r="X150" s="800"/>
      <c r="Y150" s="800"/>
      <c r="Z150" s="800"/>
      <c r="AA150" s="800"/>
      <c r="AB150" s="800"/>
      <c r="AC150" s="800"/>
      <c r="AD150" s="800"/>
    </row>
    <row r="151" spans="1:30" ht="15.75" customHeight="1" x14ac:dyDescent="0.25">
      <c r="A151" s="800"/>
      <c r="B151" s="800"/>
      <c r="C151" s="800"/>
      <c r="D151" s="800"/>
      <c r="E151" s="800"/>
      <c r="F151" s="800"/>
      <c r="G151" s="801"/>
      <c r="H151" s="800"/>
      <c r="I151" s="800"/>
      <c r="J151" s="800"/>
      <c r="K151" s="800"/>
      <c r="L151" s="800"/>
      <c r="M151" s="800"/>
      <c r="N151" s="800"/>
      <c r="O151" s="800"/>
      <c r="P151" s="800"/>
      <c r="Q151" s="800"/>
      <c r="R151" s="800"/>
      <c r="S151" s="800"/>
      <c r="T151" s="800"/>
      <c r="U151" s="800"/>
      <c r="V151" s="800"/>
      <c r="W151" s="800"/>
      <c r="X151" s="800"/>
      <c r="Y151" s="800"/>
      <c r="Z151" s="800"/>
      <c r="AA151" s="800"/>
      <c r="AB151" s="800"/>
      <c r="AC151" s="800"/>
      <c r="AD151" s="800"/>
    </row>
    <row r="152" spans="1:30" ht="15.75" customHeight="1" x14ac:dyDescent="0.25">
      <c r="A152" s="800"/>
      <c r="B152" s="800"/>
      <c r="C152" s="800"/>
      <c r="D152" s="800"/>
      <c r="E152" s="800"/>
      <c r="F152" s="800"/>
      <c r="G152" s="801"/>
      <c r="H152" s="800"/>
      <c r="I152" s="800"/>
      <c r="J152" s="800"/>
      <c r="K152" s="800"/>
      <c r="L152" s="800"/>
      <c r="M152" s="800"/>
      <c r="N152" s="800"/>
      <c r="O152" s="800"/>
      <c r="P152" s="800"/>
      <c r="Q152" s="800"/>
      <c r="R152" s="800"/>
      <c r="S152" s="800"/>
      <c r="T152" s="800"/>
      <c r="U152" s="800"/>
      <c r="V152" s="800"/>
      <c r="W152" s="800"/>
      <c r="X152" s="800"/>
      <c r="Y152" s="800"/>
      <c r="Z152" s="800"/>
      <c r="AA152" s="800"/>
      <c r="AB152" s="800"/>
      <c r="AC152" s="800"/>
      <c r="AD152" s="800"/>
    </row>
    <row r="153" spans="1:30" ht="15.75" customHeight="1" x14ac:dyDescent="0.25">
      <c r="A153" s="800"/>
      <c r="B153" s="800"/>
      <c r="C153" s="800"/>
      <c r="D153" s="800"/>
      <c r="E153" s="800"/>
      <c r="F153" s="800"/>
      <c r="G153" s="801"/>
      <c r="H153" s="800"/>
      <c r="I153" s="800"/>
      <c r="J153" s="800"/>
      <c r="K153" s="800"/>
      <c r="L153" s="800"/>
      <c r="M153" s="800"/>
      <c r="N153" s="800"/>
      <c r="O153" s="800"/>
      <c r="P153" s="800"/>
      <c r="Q153" s="800"/>
      <c r="R153" s="800"/>
      <c r="S153" s="800"/>
      <c r="T153" s="800"/>
      <c r="U153" s="800"/>
      <c r="V153" s="800"/>
      <c r="W153" s="800"/>
      <c r="X153" s="800"/>
      <c r="Y153" s="800"/>
      <c r="Z153" s="800"/>
      <c r="AA153" s="800"/>
      <c r="AB153" s="800"/>
      <c r="AC153" s="800"/>
      <c r="AD153" s="800"/>
    </row>
    <row r="154" spans="1:30" ht="15.75" customHeight="1" x14ac:dyDescent="0.25">
      <c r="A154" s="800"/>
      <c r="B154" s="800"/>
      <c r="C154" s="800"/>
      <c r="D154" s="800"/>
      <c r="E154" s="800"/>
      <c r="F154" s="800"/>
      <c r="G154" s="801"/>
      <c r="H154" s="800"/>
      <c r="I154" s="800"/>
      <c r="J154" s="800"/>
      <c r="K154" s="800"/>
      <c r="L154" s="800"/>
      <c r="M154" s="800"/>
      <c r="N154" s="800"/>
      <c r="O154" s="800"/>
      <c r="P154" s="800"/>
      <c r="Q154" s="800"/>
      <c r="R154" s="800"/>
      <c r="S154" s="800"/>
      <c r="T154" s="800"/>
      <c r="U154" s="800"/>
      <c r="V154" s="800"/>
      <c r="W154" s="800"/>
      <c r="X154" s="800"/>
      <c r="Y154" s="800"/>
      <c r="Z154" s="800"/>
      <c r="AA154" s="800"/>
      <c r="AB154" s="800"/>
      <c r="AC154" s="800"/>
      <c r="AD154" s="800"/>
    </row>
    <row r="155" spans="1:30" ht="15.75" customHeight="1" x14ac:dyDescent="0.25">
      <c r="A155" s="800"/>
      <c r="B155" s="800"/>
      <c r="C155" s="800"/>
      <c r="D155" s="800"/>
      <c r="E155" s="800"/>
      <c r="F155" s="800"/>
      <c r="G155" s="801"/>
      <c r="H155" s="800"/>
      <c r="I155" s="800"/>
      <c r="J155" s="800"/>
      <c r="K155" s="800"/>
      <c r="L155" s="800"/>
      <c r="M155" s="800"/>
      <c r="N155" s="800"/>
      <c r="O155" s="800"/>
      <c r="P155" s="800"/>
      <c r="Q155" s="800"/>
      <c r="R155" s="800"/>
      <c r="S155" s="800"/>
      <c r="T155" s="800"/>
      <c r="U155" s="800"/>
      <c r="V155" s="800"/>
      <c r="W155" s="800"/>
      <c r="X155" s="800"/>
      <c r="Y155" s="800"/>
      <c r="Z155" s="800"/>
      <c r="AA155" s="800"/>
      <c r="AB155" s="800"/>
      <c r="AC155" s="800"/>
      <c r="AD155" s="800"/>
    </row>
    <row r="156" spans="1:30" ht="15.75" customHeight="1" x14ac:dyDescent="0.25">
      <c r="A156" s="800"/>
      <c r="B156" s="800"/>
      <c r="C156" s="800"/>
      <c r="D156" s="800"/>
      <c r="E156" s="800"/>
      <c r="F156" s="800"/>
      <c r="G156" s="801"/>
      <c r="H156" s="800"/>
      <c r="I156" s="800"/>
      <c r="J156" s="800"/>
      <c r="K156" s="800"/>
      <c r="L156" s="800"/>
      <c r="M156" s="800"/>
      <c r="N156" s="800"/>
      <c r="O156" s="800"/>
      <c r="P156" s="800"/>
      <c r="Q156" s="800"/>
      <c r="R156" s="800"/>
      <c r="S156" s="800"/>
      <c r="T156" s="800"/>
      <c r="U156" s="800"/>
      <c r="V156" s="800"/>
      <c r="W156" s="800"/>
      <c r="X156" s="800"/>
      <c r="Y156" s="800"/>
      <c r="Z156" s="800"/>
      <c r="AA156" s="800"/>
      <c r="AB156" s="800"/>
      <c r="AC156" s="800"/>
      <c r="AD156" s="800"/>
    </row>
    <row r="157" spans="1:30" ht="15.75" customHeight="1" x14ac:dyDescent="0.25">
      <c r="A157" s="800"/>
      <c r="B157" s="800"/>
      <c r="C157" s="800"/>
      <c r="D157" s="800"/>
      <c r="E157" s="800"/>
      <c r="F157" s="800"/>
      <c r="G157" s="801"/>
      <c r="H157" s="800"/>
      <c r="I157" s="800"/>
      <c r="J157" s="800"/>
      <c r="K157" s="800"/>
      <c r="L157" s="800"/>
      <c r="M157" s="800"/>
      <c r="N157" s="800"/>
      <c r="O157" s="800"/>
      <c r="P157" s="800"/>
      <c r="Q157" s="800"/>
      <c r="R157" s="800"/>
      <c r="S157" s="800"/>
      <c r="T157" s="800"/>
      <c r="U157" s="800"/>
      <c r="V157" s="800"/>
      <c r="W157" s="800"/>
      <c r="X157" s="800"/>
      <c r="Y157" s="800"/>
      <c r="Z157" s="800"/>
      <c r="AA157" s="800"/>
      <c r="AB157" s="800"/>
      <c r="AC157" s="800"/>
      <c r="AD157" s="800"/>
    </row>
    <row r="158" spans="1:30" ht="15.75" customHeight="1" x14ac:dyDescent="0.25">
      <c r="A158" s="800"/>
      <c r="B158" s="800"/>
      <c r="C158" s="800"/>
      <c r="D158" s="800"/>
      <c r="E158" s="800"/>
      <c r="F158" s="800"/>
      <c r="G158" s="801"/>
      <c r="H158" s="800"/>
      <c r="I158" s="800"/>
      <c r="J158" s="800"/>
      <c r="K158" s="800"/>
      <c r="L158" s="800"/>
      <c r="M158" s="800"/>
      <c r="N158" s="800"/>
      <c r="O158" s="800"/>
      <c r="P158" s="800"/>
      <c r="Q158" s="800"/>
      <c r="R158" s="800"/>
      <c r="S158" s="800"/>
      <c r="T158" s="800"/>
      <c r="U158" s="800"/>
      <c r="V158" s="800"/>
      <c r="W158" s="800"/>
      <c r="X158" s="800"/>
      <c r="Y158" s="800"/>
      <c r="Z158" s="800"/>
      <c r="AA158" s="800"/>
      <c r="AB158" s="800"/>
      <c r="AC158" s="800"/>
      <c r="AD158" s="800"/>
    </row>
    <row r="159" spans="1:30" ht="15.75" customHeight="1" x14ac:dyDescent="0.25">
      <c r="A159" s="800"/>
      <c r="B159" s="800"/>
      <c r="C159" s="800"/>
      <c r="D159" s="800"/>
      <c r="E159" s="800"/>
      <c r="F159" s="800"/>
      <c r="G159" s="801"/>
      <c r="H159" s="800"/>
      <c r="I159" s="800"/>
      <c r="J159" s="800"/>
      <c r="K159" s="800"/>
      <c r="L159" s="800"/>
      <c r="M159" s="800"/>
      <c r="N159" s="800"/>
      <c r="O159" s="800"/>
      <c r="P159" s="800"/>
      <c r="Q159" s="800"/>
      <c r="R159" s="800"/>
      <c r="S159" s="800"/>
      <c r="T159" s="800"/>
      <c r="U159" s="800"/>
      <c r="V159" s="800"/>
      <c r="W159" s="800"/>
      <c r="X159" s="800"/>
      <c r="Y159" s="800"/>
      <c r="Z159" s="800"/>
      <c r="AA159" s="800"/>
      <c r="AB159" s="800"/>
      <c r="AC159" s="800"/>
      <c r="AD159" s="800"/>
    </row>
    <row r="160" spans="1:30" ht="15.75" customHeight="1" x14ac:dyDescent="0.25">
      <c r="A160" s="800"/>
      <c r="B160" s="800"/>
      <c r="C160" s="800"/>
      <c r="D160" s="800"/>
      <c r="E160" s="800"/>
      <c r="F160" s="800"/>
      <c r="G160" s="801"/>
      <c r="H160" s="800"/>
      <c r="I160" s="800"/>
      <c r="J160" s="800"/>
      <c r="K160" s="800"/>
      <c r="L160" s="800"/>
      <c r="M160" s="800"/>
      <c r="N160" s="800"/>
      <c r="O160" s="800"/>
      <c r="P160" s="800"/>
      <c r="Q160" s="800"/>
      <c r="R160" s="800"/>
      <c r="S160" s="800"/>
      <c r="T160" s="800"/>
      <c r="U160" s="800"/>
      <c r="V160" s="800"/>
      <c r="W160" s="800"/>
      <c r="X160" s="800"/>
      <c r="Y160" s="800"/>
      <c r="Z160" s="800"/>
      <c r="AA160" s="800"/>
      <c r="AB160" s="800"/>
      <c r="AC160" s="800"/>
      <c r="AD160" s="800"/>
    </row>
    <row r="161" spans="1:30" ht="15.75" customHeight="1" x14ac:dyDescent="0.25">
      <c r="A161" s="800"/>
      <c r="B161" s="800"/>
      <c r="C161" s="800"/>
      <c r="D161" s="800"/>
      <c r="E161" s="800"/>
      <c r="F161" s="800"/>
      <c r="G161" s="801"/>
      <c r="H161" s="800"/>
      <c r="I161" s="800"/>
      <c r="J161" s="800"/>
      <c r="K161" s="800"/>
      <c r="L161" s="800"/>
      <c r="M161" s="800"/>
      <c r="N161" s="800"/>
      <c r="O161" s="800"/>
      <c r="P161" s="800"/>
      <c r="Q161" s="800"/>
      <c r="R161" s="800"/>
      <c r="S161" s="800"/>
      <c r="T161" s="800"/>
      <c r="U161" s="800"/>
      <c r="V161" s="800"/>
      <c r="W161" s="800"/>
      <c r="X161" s="800"/>
      <c r="Y161" s="800"/>
      <c r="Z161" s="800"/>
      <c r="AA161" s="800"/>
      <c r="AB161" s="800"/>
      <c r="AC161" s="800"/>
      <c r="AD161" s="800"/>
    </row>
    <row r="162" spans="1:30" ht="15.75" customHeight="1" x14ac:dyDescent="0.25">
      <c r="A162" s="800"/>
      <c r="B162" s="800"/>
      <c r="C162" s="800"/>
      <c r="D162" s="800"/>
      <c r="E162" s="800"/>
      <c r="F162" s="800"/>
      <c r="G162" s="801"/>
      <c r="H162" s="800"/>
      <c r="I162" s="800"/>
      <c r="J162" s="800"/>
      <c r="K162" s="800"/>
      <c r="L162" s="800"/>
      <c r="M162" s="800"/>
      <c r="N162" s="800"/>
      <c r="O162" s="800"/>
      <c r="P162" s="800"/>
      <c r="Q162" s="800"/>
      <c r="R162" s="800"/>
      <c r="S162" s="800"/>
      <c r="T162" s="800"/>
      <c r="U162" s="800"/>
      <c r="V162" s="800"/>
      <c r="W162" s="800"/>
      <c r="X162" s="800"/>
      <c r="Y162" s="800"/>
      <c r="Z162" s="800"/>
      <c r="AA162" s="800"/>
      <c r="AB162" s="800"/>
      <c r="AC162" s="800"/>
      <c r="AD162" s="800"/>
    </row>
    <row r="163" spans="1:30" ht="15.75" customHeight="1" x14ac:dyDescent="0.25">
      <c r="A163" s="800"/>
      <c r="B163" s="800"/>
      <c r="C163" s="800"/>
      <c r="D163" s="800"/>
      <c r="E163" s="800"/>
      <c r="F163" s="800"/>
      <c r="G163" s="801"/>
      <c r="H163" s="800"/>
      <c r="I163" s="800"/>
      <c r="J163" s="800"/>
      <c r="K163" s="800"/>
      <c r="L163" s="800"/>
      <c r="M163" s="800"/>
      <c r="N163" s="800"/>
      <c r="O163" s="800"/>
      <c r="P163" s="800"/>
      <c r="Q163" s="800"/>
      <c r="R163" s="800"/>
      <c r="S163" s="800"/>
      <c r="T163" s="800"/>
      <c r="U163" s="800"/>
      <c r="V163" s="800"/>
      <c r="W163" s="800"/>
      <c r="X163" s="800"/>
      <c r="Y163" s="800"/>
      <c r="Z163" s="800"/>
      <c r="AA163" s="800"/>
      <c r="AB163" s="800"/>
      <c r="AC163" s="800"/>
      <c r="AD163" s="800"/>
    </row>
    <row r="164" spans="1:30" ht="15.75" customHeight="1" x14ac:dyDescent="0.25">
      <c r="A164" s="800"/>
      <c r="B164" s="800"/>
      <c r="C164" s="800"/>
      <c r="D164" s="800"/>
      <c r="E164" s="800"/>
      <c r="F164" s="800"/>
      <c r="G164" s="801"/>
      <c r="H164" s="800"/>
      <c r="I164" s="800"/>
      <c r="J164" s="800"/>
      <c r="K164" s="800"/>
      <c r="L164" s="800"/>
      <c r="M164" s="800"/>
      <c r="N164" s="800"/>
      <c r="O164" s="800"/>
      <c r="P164" s="800"/>
      <c r="Q164" s="800"/>
      <c r="R164" s="800"/>
      <c r="S164" s="800"/>
      <c r="T164" s="800"/>
      <c r="U164" s="800"/>
      <c r="V164" s="800"/>
      <c r="W164" s="800"/>
      <c r="X164" s="800"/>
      <c r="Y164" s="800"/>
      <c r="Z164" s="800"/>
      <c r="AA164" s="800"/>
      <c r="AB164" s="800"/>
      <c r="AC164" s="800"/>
      <c r="AD164" s="800"/>
    </row>
    <row r="165" spans="1:30" ht="15.75" customHeight="1" x14ac:dyDescent="0.25">
      <c r="A165" s="800"/>
      <c r="B165" s="800"/>
      <c r="C165" s="800"/>
      <c r="D165" s="800"/>
      <c r="E165" s="800"/>
      <c r="F165" s="800"/>
      <c r="G165" s="801"/>
      <c r="H165" s="800"/>
      <c r="I165" s="800"/>
      <c r="J165" s="800"/>
      <c r="K165" s="800"/>
      <c r="L165" s="800"/>
      <c r="M165" s="800"/>
      <c r="N165" s="800"/>
      <c r="O165" s="800"/>
      <c r="P165" s="800"/>
      <c r="Q165" s="800"/>
      <c r="R165" s="800"/>
      <c r="S165" s="800"/>
      <c r="T165" s="800"/>
      <c r="U165" s="800"/>
      <c r="V165" s="800"/>
      <c r="W165" s="800"/>
      <c r="X165" s="800"/>
      <c r="Y165" s="800"/>
      <c r="Z165" s="800"/>
      <c r="AA165" s="800"/>
      <c r="AB165" s="800"/>
      <c r="AC165" s="800"/>
      <c r="AD165" s="800"/>
    </row>
    <row r="166" spans="1:30" ht="15.75" customHeight="1" x14ac:dyDescent="0.25">
      <c r="A166" s="800"/>
      <c r="B166" s="800"/>
      <c r="C166" s="800"/>
      <c r="D166" s="800"/>
      <c r="E166" s="800"/>
      <c r="F166" s="800"/>
      <c r="G166" s="801"/>
      <c r="H166" s="800"/>
      <c r="I166" s="800"/>
      <c r="J166" s="800"/>
      <c r="K166" s="800"/>
      <c r="L166" s="800"/>
      <c r="M166" s="800"/>
      <c r="N166" s="800"/>
      <c r="O166" s="800"/>
      <c r="P166" s="800"/>
      <c r="Q166" s="800"/>
      <c r="R166" s="800"/>
      <c r="S166" s="800"/>
      <c r="T166" s="800"/>
      <c r="U166" s="800"/>
      <c r="V166" s="800"/>
      <c r="W166" s="800"/>
      <c r="X166" s="800"/>
      <c r="Y166" s="800"/>
      <c r="Z166" s="800"/>
      <c r="AA166" s="800"/>
      <c r="AB166" s="800"/>
      <c r="AC166" s="800"/>
      <c r="AD166" s="800"/>
    </row>
    <row r="167" spans="1:30" ht="15.75" customHeight="1" x14ac:dyDescent="0.25">
      <c r="A167" s="800"/>
      <c r="B167" s="800"/>
      <c r="C167" s="800"/>
      <c r="D167" s="800"/>
      <c r="E167" s="800"/>
      <c r="F167" s="800"/>
      <c r="G167" s="801"/>
      <c r="H167" s="800"/>
      <c r="I167" s="800"/>
      <c r="J167" s="800"/>
      <c r="K167" s="800"/>
      <c r="L167" s="800"/>
      <c r="M167" s="800"/>
      <c r="N167" s="800"/>
      <c r="O167" s="800"/>
      <c r="P167" s="800"/>
      <c r="Q167" s="800"/>
      <c r="R167" s="800"/>
      <c r="S167" s="800"/>
      <c r="T167" s="800"/>
      <c r="U167" s="800"/>
      <c r="V167" s="800"/>
      <c r="W167" s="800"/>
      <c r="X167" s="800"/>
      <c r="Y167" s="800"/>
      <c r="Z167" s="800"/>
      <c r="AA167" s="800"/>
      <c r="AB167" s="800"/>
      <c r="AC167" s="800"/>
      <c r="AD167" s="800"/>
    </row>
    <row r="168" spans="1:30" ht="15.75" customHeight="1" x14ac:dyDescent="0.25">
      <c r="A168" s="800"/>
      <c r="B168" s="800"/>
      <c r="C168" s="800"/>
      <c r="D168" s="800"/>
      <c r="E168" s="800"/>
      <c r="F168" s="800"/>
      <c r="G168" s="801"/>
      <c r="H168" s="800"/>
      <c r="I168" s="800"/>
      <c r="J168" s="800"/>
      <c r="K168" s="800"/>
      <c r="L168" s="800"/>
      <c r="M168" s="800"/>
      <c r="N168" s="800"/>
      <c r="O168" s="800"/>
      <c r="P168" s="800"/>
      <c r="Q168" s="800"/>
      <c r="R168" s="800"/>
      <c r="S168" s="800"/>
      <c r="T168" s="800"/>
      <c r="U168" s="800"/>
      <c r="V168" s="800"/>
      <c r="W168" s="800"/>
      <c r="X168" s="800"/>
      <c r="Y168" s="800"/>
      <c r="Z168" s="800"/>
      <c r="AA168" s="800"/>
      <c r="AB168" s="800"/>
      <c r="AC168" s="800"/>
      <c r="AD168" s="800"/>
    </row>
    <row r="169" spans="1:30" ht="15.75" customHeight="1" x14ac:dyDescent="0.25">
      <c r="A169" s="800"/>
      <c r="B169" s="800"/>
      <c r="C169" s="800"/>
      <c r="D169" s="800"/>
      <c r="E169" s="800"/>
      <c r="F169" s="800"/>
      <c r="G169" s="801"/>
      <c r="H169" s="800"/>
      <c r="I169" s="800"/>
      <c r="J169" s="800"/>
      <c r="K169" s="800"/>
      <c r="L169" s="800"/>
      <c r="M169" s="800"/>
      <c r="N169" s="800"/>
      <c r="O169" s="800"/>
      <c r="P169" s="800"/>
      <c r="Q169" s="800"/>
      <c r="R169" s="800"/>
      <c r="S169" s="800"/>
      <c r="T169" s="800"/>
      <c r="U169" s="800"/>
      <c r="V169" s="800"/>
      <c r="W169" s="800"/>
      <c r="X169" s="800"/>
      <c r="Y169" s="800"/>
      <c r="Z169" s="800"/>
      <c r="AA169" s="800"/>
      <c r="AB169" s="800"/>
      <c r="AC169" s="800"/>
      <c r="AD169" s="800"/>
    </row>
    <row r="170" spans="1:30" ht="15.75" customHeight="1" x14ac:dyDescent="0.25">
      <c r="A170" s="800"/>
      <c r="B170" s="800"/>
      <c r="C170" s="800"/>
      <c r="D170" s="800"/>
      <c r="E170" s="800"/>
      <c r="F170" s="800"/>
      <c r="G170" s="801"/>
      <c r="H170" s="800"/>
      <c r="I170" s="800"/>
      <c r="J170" s="800"/>
      <c r="K170" s="800"/>
      <c r="L170" s="800"/>
      <c r="M170" s="800"/>
      <c r="N170" s="800"/>
      <c r="O170" s="800"/>
      <c r="P170" s="800"/>
      <c r="Q170" s="800"/>
      <c r="R170" s="800"/>
      <c r="S170" s="800"/>
      <c r="T170" s="800"/>
      <c r="U170" s="800"/>
      <c r="V170" s="800"/>
      <c r="W170" s="800"/>
      <c r="X170" s="800"/>
      <c r="Y170" s="800"/>
      <c r="Z170" s="800"/>
      <c r="AA170" s="800"/>
      <c r="AB170" s="800"/>
      <c r="AC170" s="800"/>
      <c r="AD170" s="800"/>
    </row>
    <row r="171" spans="1:30" ht="15.75" customHeight="1" x14ac:dyDescent="0.25">
      <c r="A171" s="800"/>
      <c r="B171" s="800"/>
      <c r="C171" s="800"/>
      <c r="D171" s="800"/>
      <c r="E171" s="800"/>
      <c r="F171" s="800"/>
      <c r="G171" s="801"/>
      <c r="H171" s="800"/>
      <c r="I171" s="800"/>
      <c r="J171" s="800"/>
      <c r="K171" s="800"/>
      <c r="L171" s="800"/>
      <c r="M171" s="800"/>
      <c r="N171" s="800"/>
      <c r="O171" s="800"/>
      <c r="P171" s="800"/>
      <c r="Q171" s="800"/>
      <c r="R171" s="800"/>
      <c r="S171" s="800"/>
      <c r="T171" s="800"/>
      <c r="U171" s="800"/>
      <c r="V171" s="800"/>
      <c r="W171" s="800"/>
      <c r="X171" s="800"/>
      <c r="Y171" s="800"/>
      <c r="Z171" s="800"/>
      <c r="AA171" s="800"/>
      <c r="AB171" s="800"/>
      <c r="AC171" s="800"/>
      <c r="AD171" s="800"/>
    </row>
    <row r="172" spans="1:30" ht="15.75" customHeight="1" x14ac:dyDescent="0.25">
      <c r="A172" s="800"/>
      <c r="B172" s="800"/>
      <c r="C172" s="800"/>
      <c r="D172" s="800"/>
      <c r="E172" s="800"/>
      <c r="F172" s="800"/>
      <c r="G172" s="801"/>
      <c r="H172" s="800"/>
      <c r="I172" s="800"/>
      <c r="J172" s="800"/>
      <c r="K172" s="800"/>
      <c r="L172" s="800"/>
      <c r="M172" s="800"/>
      <c r="N172" s="800"/>
      <c r="O172" s="800"/>
      <c r="P172" s="800"/>
      <c r="Q172" s="800"/>
      <c r="R172" s="800"/>
      <c r="S172" s="800"/>
      <c r="T172" s="800"/>
      <c r="U172" s="800"/>
      <c r="V172" s="800"/>
      <c r="W172" s="800"/>
      <c r="X172" s="800"/>
      <c r="Y172" s="800"/>
      <c r="Z172" s="800"/>
      <c r="AA172" s="800"/>
      <c r="AB172" s="800"/>
      <c r="AC172" s="800"/>
      <c r="AD172" s="800"/>
    </row>
    <row r="173" spans="1:30" ht="15.75" customHeight="1" x14ac:dyDescent="0.25">
      <c r="A173" s="800"/>
      <c r="B173" s="800"/>
      <c r="C173" s="800"/>
      <c r="D173" s="800"/>
      <c r="E173" s="800"/>
      <c r="F173" s="800"/>
      <c r="G173" s="801"/>
      <c r="H173" s="800"/>
      <c r="I173" s="800"/>
      <c r="J173" s="800"/>
      <c r="K173" s="800"/>
      <c r="L173" s="800"/>
      <c r="M173" s="800"/>
      <c r="N173" s="800"/>
      <c r="O173" s="800"/>
      <c r="P173" s="800"/>
      <c r="Q173" s="800"/>
      <c r="R173" s="800"/>
      <c r="S173" s="800"/>
      <c r="T173" s="800"/>
      <c r="U173" s="800"/>
      <c r="V173" s="800"/>
      <c r="W173" s="800"/>
      <c r="X173" s="800"/>
      <c r="Y173" s="800"/>
      <c r="Z173" s="800"/>
      <c r="AA173" s="800"/>
      <c r="AB173" s="800"/>
      <c r="AC173" s="800"/>
      <c r="AD173" s="800"/>
    </row>
    <row r="174" spans="1:30" ht="15.75" customHeight="1" x14ac:dyDescent="0.25">
      <c r="A174" s="800"/>
      <c r="B174" s="800"/>
      <c r="C174" s="800"/>
      <c r="D174" s="800"/>
      <c r="E174" s="800"/>
      <c r="F174" s="800"/>
      <c r="G174" s="801"/>
      <c r="H174" s="800"/>
      <c r="I174" s="800"/>
      <c r="J174" s="800"/>
      <c r="K174" s="800"/>
      <c r="L174" s="800"/>
      <c r="M174" s="800"/>
      <c r="N174" s="800"/>
      <c r="O174" s="800"/>
      <c r="P174" s="800"/>
      <c r="Q174" s="800"/>
      <c r="R174" s="800"/>
      <c r="S174" s="800"/>
      <c r="T174" s="800"/>
      <c r="U174" s="800"/>
      <c r="V174" s="800"/>
      <c r="W174" s="800"/>
      <c r="X174" s="800"/>
      <c r="Y174" s="800"/>
      <c r="Z174" s="800"/>
      <c r="AA174" s="800"/>
      <c r="AB174" s="800"/>
      <c r="AC174" s="800"/>
      <c r="AD174" s="800"/>
    </row>
    <row r="175" spans="1:30" ht="15.75" customHeight="1" x14ac:dyDescent="0.25">
      <c r="A175" s="800"/>
      <c r="B175" s="800"/>
      <c r="C175" s="800"/>
      <c r="D175" s="800"/>
      <c r="E175" s="800"/>
      <c r="F175" s="800"/>
      <c r="G175" s="801"/>
      <c r="H175" s="800"/>
      <c r="I175" s="800"/>
      <c r="J175" s="800"/>
      <c r="K175" s="800"/>
      <c r="L175" s="800"/>
      <c r="M175" s="800"/>
      <c r="N175" s="800"/>
      <c r="O175" s="800"/>
      <c r="P175" s="800"/>
      <c r="Q175" s="800"/>
      <c r="R175" s="800"/>
      <c r="S175" s="800"/>
      <c r="T175" s="800"/>
      <c r="U175" s="800"/>
      <c r="V175" s="800"/>
      <c r="W175" s="800"/>
      <c r="X175" s="800"/>
      <c r="Y175" s="800"/>
      <c r="Z175" s="800"/>
      <c r="AA175" s="800"/>
      <c r="AB175" s="800"/>
      <c r="AC175" s="800"/>
      <c r="AD175" s="800"/>
    </row>
    <row r="176" spans="1:30" ht="15.75" customHeight="1" x14ac:dyDescent="0.25">
      <c r="A176" s="800"/>
      <c r="B176" s="800"/>
      <c r="C176" s="800"/>
      <c r="D176" s="800"/>
      <c r="E176" s="800"/>
      <c r="F176" s="800"/>
      <c r="G176" s="801"/>
      <c r="H176" s="800"/>
      <c r="I176" s="800"/>
      <c r="J176" s="800"/>
      <c r="K176" s="800"/>
      <c r="L176" s="800"/>
      <c r="M176" s="800"/>
      <c r="N176" s="800"/>
      <c r="O176" s="800"/>
      <c r="P176" s="800"/>
      <c r="Q176" s="800"/>
      <c r="R176" s="800"/>
      <c r="S176" s="800"/>
      <c r="T176" s="800"/>
      <c r="U176" s="800"/>
      <c r="V176" s="800"/>
      <c r="W176" s="800"/>
      <c r="X176" s="800"/>
      <c r="Y176" s="800"/>
      <c r="Z176" s="800"/>
      <c r="AA176" s="800"/>
      <c r="AB176" s="800"/>
      <c r="AC176" s="800"/>
      <c r="AD176" s="800"/>
    </row>
    <row r="177" spans="1:30" ht="15.75" customHeight="1" x14ac:dyDescent="0.25">
      <c r="A177" s="800"/>
      <c r="B177" s="800"/>
      <c r="C177" s="800"/>
      <c r="D177" s="800"/>
      <c r="E177" s="800"/>
      <c r="F177" s="800"/>
      <c r="G177" s="801"/>
      <c r="H177" s="800"/>
      <c r="I177" s="800"/>
      <c r="J177" s="800"/>
      <c r="K177" s="800"/>
      <c r="L177" s="800"/>
      <c r="M177" s="800"/>
      <c r="N177" s="800"/>
      <c r="O177" s="800"/>
      <c r="P177" s="800"/>
      <c r="Q177" s="800"/>
      <c r="R177" s="800"/>
      <c r="S177" s="800"/>
      <c r="T177" s="800"/>
      <c r="U177" s="800"/>
      <c r="V177" s="800"/>
      <c r="W177" s="800"/>
      <c r="X177" s="800"/>
      <c r="Y177" s="800"/>
      <c r="Z177" s="800"/>
      <c r="AA177" s="800"/>
      <c r="AB177" s="800"/>
      <c r="AC177" s="800"/>
      <c r="AD177" s="800"/>
    </row>
    <row r="178" spans="1:30" ht="15.75" customHeight="1" x14ac:dyDescent="0.25">
      <c r="A178" s="800"/>
      <c r="B178" s="800"/>
      <c r="C178" s="800"/>
      <c r="D178" s="800"/>
      <c r="E178" s="800"/>
      <c r="F178" s="800"/>
      <c r="G178" s="801"/>
      <c r="H178" s="800"/>
      <c r="I178" s="800"/>
      <c r="J178" s="800"/>
      <c r="K178" s="800"/>
      <c r="L178" s="800"/>
      <c r="M178" s="800"/>
      <c r="N178" s="800"/>
      <c r="O178" s="800"/>
      <c r="P178" s="800"/>
      <c r="Q178" s="800"/>
      <c r="R178" s="800"/>
      <c r="S178" s="800"/>
      <c r="T178" s="800"/>
      <c r="U178" s="800"/>
      <c r="V178" s="800"/>
      <c r="W178" s="800"/>
      <c r="X178" s="800"/>
      <c r="Y178" s="800"/>
      <c r="Z178" s="800"/>
      <c r="AA178" s="800"/>
      <c r="AB178" s="800"/>
      <c r="AC178" s="800"/>
      <c r="AD178" s="800"/>
    </row>
    <row r="179" spans="1:30" ht="15.75" customHeight="1" x14ac:dyDescent="0.25">
      <c r="A179" s="800"/>
      <c r="B179" s="800"/>
      <c r="C179" s="800"/>
      <c r="D179" s="800"/>
      <c r="E179" s="800"/>
      <c r="F179" s="800"/>
      <c r="G179" s="801"/>
      <c r="H179" s="800"/>
      <c r="I179" s="800"/>
      <c r="J179" s="800"/>
      <c r="K179" s="800"/>
      <c r="L179" s="800"/>
      <c r="M179" s="800"/>
      <c r="N179" s="800"/>
      <c r="O179" s="800"/>
      <c r="P179" s="800"/>
      <c r="Q179" s="800"/>
      <c r="R179" s="800"/>
      <c r="S179" s="800"/>
      <c r="T179" s="800"/>
      <c r="U179" s="800"/>
      <c r="V179" s="800"/>
      <c r="W179" s="800"/>
      <c r="X179" s="800"/>
      <c r="Y179" s="800"/>
      <c r="Z179" s="800"/>
      <c r="AA179" s="800"/>
      <c r="AB179" s="800"/>
      <c r="AC179" s="800"/>
      <c r="AD179" s="800"/>
    </row>
    <row r="180" spans="1:30" ht="15.75" customHeight="1" x14ac:dyDescent="0.25">
      <c r="A180" s="800"/>
      <c r="B180" s="800"/>
      <c r="C180" s="800"/>
      <c r="D180" s="800"/>
      <c r="E180" s="800"/>
      <c r="F180" s="800"/>
      <c r="G180" s="801"/>
      <c r="H180" s="800"/>
      <c r="I180" s="800"/>
      <c r="J180" s="800"/>
      <c r="K180" s="800"/>
      <c r="L180" s="800"/>
      <c r="M180" s="800"/>
      <c r="N180" s="800"/>
      <c r="O180" s="800"/>
      <c r="P180" s="800"/>
      <c r="Q180" s="800"/>
      <c r="R180" s="800"/>
      <c r="S180" s="800"/>
      <c r="T180" s="800"/>
      <c r="U180" s="800"/>
      <c r="V180" s="800"/>
      <c r="W180" s="800"/>
      <c r="X180" s="800"/>
      <c r="Y180" s="800"/>
      <c r="Z180" s="800"/>
      <c r="AA180" s="800"/>
      <c r="AB180" s="800"/>
      <c r="AC180" s="800"/>
      <c r="AD180" s="800"/>
    </row>
    <row r="181" spans="1:30" ht="15.75" customHeight="1" x14ac:dyDescent="0.25">
      <c r="A181" s="800"/>
      <c r="B181" s="800"/>
      <c r="C181" s="800"/>
      <c r="D181" s="800"/>
      <c r="E181" s="800"/>
      <c r="F181" s="800"/>
      <c r="G181" s="801"/>
      <c r="H181" s="800"/>
      <c r="I181" s="800"/>
      <c r="J181" s="800"/>
      <c r="K181" s="800"/>
      <c r="L181" s="800"/>
      <c r="M181" s="800"/>
      <c r="N181" s="800"/>
      <c r="O181" s="800"/>
      <c r="P181" s="800"/>
      <c r="Q181" s="800"/>
      <c r="R181" s="800"/>
      <c r="S181" s="800"/>
      <c r="T181" s="800"/>
      <c r="U181" s="800"/>
      <c r="V181" s="800"/>
      <c r="W181" s="800"/>
      <c r="X181" s="800"/>
      <c r="Y181" s="800"/>
      <c r="Z181" s="800"/>
      <c r="AA181" s="800"/>
      <c r="AB181" s="800"/>
      <c r="AC181" s="800"/>
      <c r="AD181" s="800"/>
    </row>
    <row r="182" spans="1:30" ht="15.75" customHeight="1" x14ac:dyDescent="0.25">
      <c r="A182" s="800"/>
      <c r="B182" s="800"/>
      <c r="C182" s="800"/>
      <c r="D182" s="800"/>
      <c r="E182" s="800"/>
      <c r="F182" s="800"/>
      <c r="G182" s="801"/>
      <c r="H182" s="800"/>
      <c r="I182" s="800"/>
      <c r="J182" s="800"/>
      <c r="K182" s="800"/>
      <c r="L182" s="800"/>
      <c r="M182" s="800"/>
      <c r="N182" s="800"/>
      <c r="O182" s="800"/>
      <c r="P182" s="800"/>
      <c r="Q182" s="800"/>
      <c r="R182" s="800"/>
      <c r="S182" s="800"/>
      <c r="T182" s="800"/>
      <c r="U182" s="800"/>
      <c r="V182" s="800"/>
      <c r="W182" s="800"/>
      <c r="X182" s="800"/>
      <c r="Y182" s="800"/>
      <c r="Z182" s="800"/>
      <c r="AA182" s="800"/>
      <c r="AB182" s="800"/>
      <c r="AC182" s="800"/>
      <c r="AD182" s="800"/>
    </row>
    <row r="183" spans="1:30" ht="15.75" customHeight="1" x14ac:dyDescent="0.25">
      <c r="A183" s="800"/>
      <c r="B183" s="800"/>
      <c r="C183" s="800"/>
      <c r="D183" s="800"/>
      <c r="E183" s="800"/>
      <c r="F183" s="800"/>
      <c r="G183" s="801"/>
      <c r="H183" s="800"/>
      <c r="I183" s="800"/>
      <c r="J183" s="800"/>
      <c r="K183" s="800"/>
      <c r="L183" s="800"/>
      <c r="M183" s="800"/>
      <c r="N183" s="800"/>
      <c r="O183" s="800"/>
      <c r="P183" s="800"/>
      <c r="Q183" s="800"/>
      <c r="R183" s="800"/>
      <c r="S183" s="800"/>
      <c r="T183" s="800"/>
      <c r="U183" s="800"/>
      <c r="V183" s="800"/>
      <c r="W183" s="800"/>
      <c r="X183" s="800"/>
      <c r="Y183" s="800"/>
      <c r="Z183" s="800"/>
      <c r="AA183" s="800"/>
      <c r="AB183" s="800"/>
      <c r="AC183" s="800"/>
      <c r="AD183" s="800"/>
    </row>
    <row r="184" spans="1:30" ht="15.75" customHeight="1" x14ac:dyDescent="0.25">
      <c r="A184" s="800"/>
      <c r="B184" s="800"/>
      <c r="C184" s="800"/>
      <c r="D184" s="800"/>
      <c r="E184" s="800"/>
      <c r="F184" s="800"/>
      <c r="G184" s="801"/>
      <c r="H184" s="800"/>
      <c r="I184" s="800"/>
      <c r="J184" s="800"/>
      <c r="K184" s="800"/>
      <c r="L184" s="800"/>
      <c r="M184" s="800"/>
      <c r="N184" s="800"/>
      <c r="O184" s="800"/>
      <c r="P184" s="800"/>
      <c r="Q184" s="800"/>
      <c r="R184" s="800"/>
      <c r="S184" s="800"/>
      <c r="T184" s="800"/>
      <c r="U184" s="800"/>
      <c r="V184" s="800"/>
      <c r="W184" s="800"/>
      <c r="X184" s="800"/>
      <c r="Y184" s="800"/>
      <c r="Z184" s="800"/>
      <c r="AA184" s="800"/>
      <c r="AB184" s="800"/>
      <c r="AC184" s="800"/>
      <c r="AD184" s="800"/>
    </row>
    <row r="185" spans="1:30" ht="15.75" customHeight="1" x14ac:dyDescent="0.25">
      <c r="A185" s="800"/>
      <c r="B185" s="800"/>
      <c r="C185" s="800"/>
      <c r="D185" s="800"/>
      <c r="E185" s="800"/>
      <c r="F185" s="800"/>
      <c r="G185" s="801"/>
      <c r="H185" s="800"/>
      <c r="I185" s="800"/>
      <c r="J185" s="800"/>
      <c r="K185" s="800"/>
      <c r="L185" s="800"/>
      <c r="M185" s="800"/>
      <c r="N185" s="800"/>
      <c r="O185" s="800"/>
      <c r="P185" s="800"/>
      <c r="Q185" s="800"/>
      <c r="R185" s="800"/>
      <c r="S185" s="800"/>
      <c r="T185" s="800"/>
      <c r="U185" s="800"/>
      <c r="V185" s="800"/>
      <c r="W185" s="800"/>
      <c r="X185" s="800"/>
      <c r="Y185" s="800"/>
      <c r="Z185" s="800"/>
      <c r="AA185" s="800"/>
      <c r="AB185" s="800"/>
      <c r="AC185" s="800"/>
      <c r="AD185" s="800"/>
    </row>
    <row r="186" spans="1:30" ht="15.75" customHeight="1" x14ac:dyDescent="0.25">
      <c r="A186" s="800"/>
      <c r="B186" s="800"/>
      <c r="C186" s="800"/>
      <c r="D186" s="800"/>
      <c r="E186" s="800"/>
      <c r="F186" s="800"/>
      <c r="G186" s="801"/>
      <c r="H186" s="800"/>
      <c r="I186" s="800"/>
      <c r="J186" s="800"/>
      <c r="K186" s="800"/>
      <c r="L186" s="800"/>
      <c r="M186" s="800"/>
      <c r="N186" s="800"/>
      <c r="O186" s="800"/>
      <c r="P186" s="800"/>
      <c r="Q186" s="800"/>
      <c r="R186" s="800"/>
      <c r="S186" s="800"/>
      <c r="T186" s="800"/>
      <c r="U186" s="800"/>
      <c r="V186" s="800"/>
      <c r="W186" s="800"/>
      <c r="X186" s="800"/>
      <c r="Y186" s="800"/>
      <c r="Z186" s="800"/>
      <c r="AA186" s="800"/>
      <c r="AB186" s="800"/>
      <c r="AC186" s="800"/>
      <c r="AD186" s="800"/>
    </row>
    <row r="187" spans="1:30" ht="15.75" customHeight="1" x14ac:dyDescent="0.25">
      <c r="A187" s="800"/>
      <c r="B187" s="800"/>
      <c r="C187" s="800"/>
      <c r="D187" s="800"/>
      <c r="E187" s="800"/>
      <c r="F187" s="800"/>
      <c r="G187" s="801"/>
      <c r="H187" s="800"/>
      <c r="I187" s="800"/>
      <c r="J187" s="800"/>
      <c r="K187" s="800"/>
      <c r="L187" s="800"/>
      <c r="M187" s="800"/>
      <c r="N187" s="800"/>
      <c r="O187" s="800"/>
      <c r="P187" s="800"/>
      <c r="Q187" s="800"/>
      <c r="R187" s="800"/>
      <c r="S187" s="800"/>
      <c r="T187" s="800"/>
      <c r="U187" s="800"/>
      <c r="V187" s="800"/>
      <c r="W187" s="800"/>
      <c r="X187" s="800"/>
      <c r="Y187" s="800"/>
      <c r="Z187" s="800"/>
      <c r="AA187" s="800"/>
      <c r="AB187" s="800"/>
      <c r="AC187" s="800"/>
      <c r="AD187" s="800"/>
    </row>
    <row r="188" spans="1:30" ht="15.75" customHeight="1" x14ac:dyDescent="0.25">
      <c r="A188" s="800"/>
      <c r="B188" s="800"/>
      <c r="C188" s="800"/>
      <c r="D188" s="800"/>
      <c r="E188" s="800"/>
      <c r="F188" s="800"/>
      <c r="G188" s="801"/>
      <c r="H188" s="800"/>
      <c r="I188" s="800"/>
      <c r="J188" s="800"/>
      <c r="K188" s="800"/>
      <c r="L188" s="800"/>
      <c r="M188" s="800"/>
      <c r="N188" s="800"/>
      <c r="O188" s="800"/>
      <c r="P188" s="800"/>
      <c r="Q188" s="800"/>
      <c r="R188" s="800"/>
      <c r="S188" s="800"/>
      <c r="T188" s="800"/>
      <c r="U188" s="800"/>
      <c r="V188" s="800"/>
      <c r="W188" s="800"/>
      <c r="X188" s="800"/>
      <c r="Y188" s="800"/>
      <c r="Z188" s="800"/>
      <c r="AA188" s="800"/>
      <c r="AB188" s="800"/>
      <c r="AC188" s="800"/>
      <c r="AD188" s="800"/>
    </row>
    <row r="189" spans="1:30" ht="15.75" customHeight="1" x14ac:dyDescent="0.25">
      <c r="A189" s="800"/>
      <c r="B189" s="800"/>
      <c r="C189" s="800"/>
      <c r="D189" s="800"/>
      <c r="E189" s="800"/>
      <c r="F189" s="800"/>
      <c r="G189" s="801"/>
      <c r="H189" s="800"/>
      <c r="I189" s="800"/>
      <c r="J189" s="800"/>
      <c r="K189" s="800"/>
      <c r="L189" s="800"/>
      <c r="M189" s="800"/>
      <c r="N189" s="800"/>
      <c r="O189" s="800"/>
      <c r="P189" s="800"/>
      <c r="Q189" s="800"/>
      <c r="R189" s="800"/>
      <c r="S189" s="800"/>
      <c r="T189" s="800"/>
      <c r="U189" s="800"/>
      <c r="V189" s="800"/>
      <c r="W189" s="800"/>
      <c r="X189" s="800"/>
      <c r="Y189" s="800"/>
      <c r="Z189" s="800"/>
      <c r="AA189" s="800"/>
      <c r="AB189" s="800"/>
      <c r="AC189" s="800"/>
      <c r="AD189" s="800"/>
    </row>
    <row r="190" spans="1:30" ht="15.75" customHeight="1" x14ac:dyDescent="0.25">
      <c r="A190" s="800"/>
      <c r="B190" s="800"/>
      <c r="C190" s="800"/>
      <c r="D190" s="800"/>
      <c r="E190" s="800"/>
      <c r="F190" s="800"/>
      <c r="G190" s="801"/>
      <c r="H190" s="800"/>
      <c r="I190" s="800"/>
      <c r="J190" s="800"/>
      <c r="K190" s="800"/>
      <c r="L190" s="800"/>
      <c r="M190" s="800"/>
      <c r="N190" s="800"/>
      <c r="O190" s="800"/>
      <c r="P190" s="800"/>
      <c r="Q190" s="800"/>
      <c r="R190" s="800"/>
      <c r="S190" s="800"/>
      <c r="T190" s="800"/>
      <c r="U190" s="800"/>
      <c r="V190" s="800"/>
      <c r="W190" s="800"/>
      <c r="X190" s="800"/>
      <c r="Y190" s="800"/>
      <c r="Z190" s="800"/>
      <c r="AA190" s="800"/>
      <c r="AB190" s="800"/>
      <c r="AC190" s="800"/>
      <c r="AD190" s="800"/>
    </row>
    <row r="191" spans="1:30" ht="15.75" customHeight="1" x14ac:dyDescent="0.25">
      <c r="A191" s="800"/>
      <c r="B191" s="800"/>
      <c r="C191" s="800"/>
      <c r="D191" s="800"/>
      <c r="E191" s="800"/>
      <c r="F191" s="800"/>
      <c r="G191" s="801"/>
      <c r="H191" s="800"/>
      <c r="I191" s="800"/>
      <c r="J191" s="800"/>
      <c r="K191" s="800"/>
      <c r="L191" s="800"/>
      <c r="M191" s="800"/>
      <c r="N191" s="800"/>
      <c r="O191" s="800"/>
      <c r="P191" s="800"/>
      <c r="Q191" s="800"/>
      <c r="R191" s="800"/>
      <c r="S191" s="800"/>
      <c r="T191" s="800"/>
      <c r="U191" s="800"/>
      <c r="V191" s="800"/>
      <c r="W191" s="800"/>
      <c r="X191" s="800"/>
      <c r="Y191" s="800"/>
      <c r="Z191" s="800"/>
      <c r="AA191" s="800"/>
      <c r="AB191" s="800"/>
      <c r="AC191" s="800"/>
      <c r="AD191" s="800"/>
    </row>
    <row r="192" spans="1:30" ht="15.75" customHeight="1" x14ac:dyDescent="0.25">
      <c r="A192" s="800"/>
      <c r="B192" s="800"/>
      <c r="C192" s="800"/>
      <c r="D192" s="800"/>
      <c r="E192" s="800"/>
      <c r="F192" s="800"/>
      <c r="G192" s="801"/>
      <c r="H192" s="800"/>
      <c r="I192" s="800"/>
      <c r="J192" s="800"/>
      <c r="K192" s="800"/>
      <c r="L192" s="800"/>
      <c r="M192" s="800"/>
      <c r="N192" s="800"/>
      <c r="O192" s="800"/>
      <c r="P192" s="800"/>
      <c r="Q192" s="800"/>
      <c r="R192" s="800"/>
      <c r="S192" s="800"/>
      <c r="T192" s="800"/>
      <c r="U192" s="800"/>
      <c r="V192" s="800"/>
      <c r="W192" s="800"/>
      <c r="X192" s="800"/>
      <c r="Y192" s="800"/>
      <c r="Z192" s="800"/>
      <c r="AA192" s="800"/>
      <c r="AB192" s="800"/>
      <c r="AC192" s="800"/>
      <c r="AD192" s="800"/>
    </row>
    <row r="193" spans="1:30" ht="15.75" customHeight="1" x14ac:dyDescent="0.25">
      <c r="A193" s="800"/>
      <c r="B193" s="800"/>
      <c r="C193" s="800"/>
      <c r="D193" s="800"/>
      <c r="E193" s="800"/>
      <c r="F193" s="800"/>
      <c r="G193" s="801"/>
      <c r="H193" s="800"/>
      <c r="I193" s="800"/>
      <c r="J193" s="800"/>
      <c r="K193" s="800"/>
      <c r="L193" s="800"/>
      <c r="M193" s="800"/>
      <c r="N193" s="800"/>
      <c r="O193" s="800"/>
      <c r="P193" s="800"/>
      <c r="Q193" s="800"/>
      <c r="R193" s="800"/>
      <c r="S193" s="800"/>
      <c r="T193" s="800"/>
      <c r="U193" s="800"/>
      <c r="V193" s="800"/>
      <c r="W193" s="800"/>
      <c r="X193" s="800"/>
      <c r="Y193" s="800"/>
      <c r="Z193" s="800"/>
      <c r="AA193" s="800"/>
      <c r="AB193" s="800"/>
      <c r="AC193" s="800"/>
      <c r="AD193" s="800"/>
    </row>
    <row r="194" spans="1:30" ht="15.75" customHeight="1" x14ac:dyDescent="0.25">
      <c r="A194" s="800"/>
      <c r="B194" s="800"/>
      <c r="C194" s="800"/>
      <c r="D194" s="800"/>
      <c r="E194" s="800"/>
      <c r="F194" s="800"/>
      <c r="G194" s="801"/>
      <c r="H194" s="800"/>
      <c r="I194" s="800"/>
      <c r="J194" s="800"/>
      <c r="K194" s="800"/>
      <c r="L194" s="800"/>
      <c r="M194" s="800"/>
      <c r="N194" s="800"/>
      <c r="O194" s="800"/>
      <c r="P194" s="800"/>
      <c r="Q194" s="800"/>
      <c r="R194" s="800"/>
      <c r="S194" s="800"/>
      <c r="T194" s="800"/>
      <c r="U194" s="800"/>
      <c r="V194" s="800"/>
      <c r="W194" s="800"/>
      <c r="X194" s="800"/>
      <c r="Y194" s="800"/>
      <c r="Z194" s="800"/>
      <c r="AA194" s="800"/>
      <c r="AB194" s="800"/>
      <c r="AC194" s="800"/>
      <c r="AD194" s="800"/>
    </row>
    <row r="195" spans="1:30" ht="15.75" customHeight="1" x14ac:dyDescent="0.25">
      <c r="A195" s="800"/>
      <c r="B195" s="800"/>
      <c r="C195" s="800"/>
      <c r="D195" s="800"/>
      <c r="E195" s="800"/>
      <c r="F195" s="800"/>
      <c r="G195" s="801"/>
      <c r="H195" s="800"/>
      <c r="I195" s="800"/>
      <c r="J195" s="800"/>
      <c r="K195" s="800"/>
      <c r="L195" s="800"/>
      <c r="M195" s="800"/>
      <c r="N195" s="800"/>
      <c r="O195" s="800"/>
      <c r="P195" s="800"/>
      <c r="Q195" s="800"/>
      <c r="R195" s="800"/>
      <c r="S195" s="800"/>
      <c r="T195" s="800"/>
      <c r="U195" s="800"/>
      <c r="V195" s="800"/>
      <c r="W195" s="800"/>
      <c r="X195" s="800"/>
      <c r="Y195" s="800"/>
      <c r="Z195" s="800"/>
      <c r="AA195" s="800"/>
      <c r="AB195" s="800"/>
      <c r="AC195" s="800"/>
      <c r="AD195" s="800"/>
    </row>
    <row r="196" spans="1:30" ht="15.75" customHeight="1" x14ac:dyDescent="0.25">
      <c r="A196" s="800"/>
      <c r="B196" s="800"/>
      <c r="C196" s="800"/>
      <c r="D196" s="800"/>
      <c r="E196" s="800"/>
      <c r="F196" s="800"/>
      <c r="G196" s="801"/>
      <c r="H196" s="800"/>
      <c r="I196" s="800"/>
      <c r="J196" s="800"/>
      <c r="K196" s="800"/>
      <c r="L196" s="800"/>
      <c r="M196" s="800"/>
      <c r="N196" s="800"/>
      <c r="O196" s="800"/>
      <c r="P196" s="800"/>
      <c r="Q196" s="800"/>
      <c r="R196" s="800"/>
      <c r="S196" s="800"/>
      <c r="T196" s="800"/>
      <c r="U196" s="800"/>
      <c r="V196" s="800"/>
      <c r="W196" s="800"/>
      <c r="X196" s="800"/>
      <c r="Y196" s="800"/>
      <c r="Z196" s="800"/>
      <c r="AA196" s="800"/>
      <c r="AB196" s="800"/>
      <c r="AC196" s="800"/>
      <c r="AD196" s="800"/>
    </row>
    <row r="197" spans="1:30" ht="15.75" customHeight="1" x14ac:dyDescent="0.25">
      <c r="A197" s="800"/>
      <c r="B197" s="800"/>
      <c r="C197" s="800"/>
      <c r="D197" s="800"/>
      <c r="E197" s="800"/>
      <c r="F197" s="800"/>
      <c r="G197" s="801"/>
      <c r="H197" s="800"/>
      <c r="I197" s="800"/>
      <c r="J197" s="800"/>
      <c r="K197" s="800"/>
      <c r="L197" s="800"/>
      <c r="M197" s="800"/>
      <c r="N197" s="800"/>
      <c r="O197" s="800"/>
      <c r="P197" s="800"/>
      <c r="Q197" s="800"/>
      <c r="R197" s="800"/>
      <c r="S197" s="800"/>
      <c r="T197" s="800"/>
      <c r="U197" s="800"/>
      <c r="V197" s="800"/>
      <c r="W197" s="800"/>
      <c r="X197" s="800"/>
      <c r="Y197" s="800"/>
      <c r="Z197" s="800"/>
      <c r="AA197" s="800"/>
      <c r="AB197" s="800"/>
      <c r="AC197" s="800"/>
      <c r="AD197" s="800"/>
    </row>
    <row r="198" spans="1:30" ht="15.75" customHeight="1" x14ac:dyDescent="0.25">
      <c r="A198" s="800"/>
      <c r="B198" s="800"/>
      <c r="C198" s="800"/>
      <c r="D198" s="800"/>
      <c r="E198" s="800"/>
      <c r="F198" s="800"/>
      <c r="G198" s="801"/>
      <c r="H198" s="800"/>
      <c r="I198" s="800"/>
      <c r="J198" s="800"/>
      <c r="K198" s="800"/>
      <c r="L198" s="800"/>
      <c r="M198" s="800"/>
      <c r="N198" s="800"/>
      <c r="O198" s="800"/>
      <c r="P198" s="800"/>
      <c r="Q198" s="800"/>
      <c r="R198" s="800"/>
      <c r="S198" s="800"/>
      <c r="T198" s="800"/>
      <c r="U198" s="800"/>
      <c r="V198" s="800"/>
      <c r="W198" s="800"/>
      <c r="X198" s="800"/>
      <c r="Y198" s="800"/>
      <c r="Z198" s="800"/>
      <c r="AA198" s="800"/>
      <c r="AB198" s="800"/>
      <c r="AC198" s="800"/>
      <c r="AD198" s="800"/>
    </row>
    <row r="199" spans="1:30" ht="15.75" customHeight="1" x14ac:dyDescent="0.25">
      <c r="A199" s="800"/>
      <c r="B199" s="800"/>
      <c r="C199" s="800"/>
      <c r="D199" s="800"/>
      <c r="E199" s="800"/>
      <c r="F199" s="800"/>
      <c r="G199" s="801"/>
      <c r="H199" s="800"/>
      <c r="I199" s="800"/>
      <c r="J199" s="800"/>
      <c r="K199" s="800"/>
      <c r="L199" s="800"/>
      <c r="M199" s="800"/>
      <c r="N199" s="800"/>
      <c r="O199" s="800"/>
      <c r="P199" s="800"/>
      <c r="Q199" s="800"/>
      <c r="R199" s="800"/>
      <c r="S199" s="800"/>
      <c r="T199" s="800"/>
      <c r="U199" s="800"/>
      <c r="V199" s="800"/>
      <c r="W199" s="800"/>
      <c r="X199" s="800"/>
      <c r="Y199" s="800"/>
      <c r="Z199" s="800"/>
      <c r="AA199" s="800"/>
      <c r="AB199" s="800"/>
      <c r="AC199" s="800"/>
      <c r="AD199" s="800"/>
    </row>
    <row r="200" spans="1:30" ht="15.75" customHeight="1" x14ac:dyDescent="0.25">
      <c r="A200" s="800"/>
      <c r="B200" s="800"/>
      <c r="C200" s="800"/>
      <c r="D200" s="800"/>
      <c r="E200" s="800"/>
      <c r="F200" s="800"/>
      <c r="G200" s="801"/>
      <c r="H200" s="800"/>
      <c r="I200" s="800"/>
      <c r="J200" s="800"/>
      <c r="K200" s="800"/>
      <c r="L200" s="800"/>
      <c r="M200" s="800"/>
      <c r="N200" s="800"/>
      <c r="O200" s="800"/>
      <c r="P200" s="800"/>
      <c r="Q200" s="800"/>
      <c r="R200" s="800"/>
      <c r="S200" s="800"/>
      <c r="T200" s="800"/>
      <c r="U200" s="800"/>
      <c r="V200" s="800"/>
      <c r="W200" s="800"/>
      <c r="X200" s="800"/>
      <c r="Y200" s="800"/>
      <c r="Z200" s="800"/>
      <c r="AA200" s="800"/>
      <c r="AB200" s="800"/>
      <c r="AC200" s="800"/>
      <c r="AD200" s="800"/>
    </row>
    <row r="201" spans="1:30" ht="15.75" customHeight="1" x14ac:dyDescent="0.25">
      <c r="A201" s="800"/>
      <c r="B201" s="800"/>
      <c r="C201" s="800"/>
      <c r="D201" s="800"/>
      <c r="E201" s="800"/>
      <c r="F201" s="800"/>
      <c r="G201" s="801"/>
      <c r="H201" s="800"/>
      <c r="I201" s="800"/>
      <c r="J201" s="800"/>
      <c r="K201" s="800"/>
      <c r="L201" s="800"/>
      <c r="M201" s="800"/>
      <c r="N201" s="800"/>
      <c r="O201" s="800"/>
      <c r="P201" s="800"/>
      <c r="Q201" s="800"/>
      <c r="R201" s="800"/>
      <c r="S201" s="800"/>
      <c r="T201" s="800"/>
      <c r="U201" s="800"/>
      <c r="V201" s="800"/>
      <c r="W201" s="800"/>
      <c r="X201" s="800"/>
      <c r="Y201" s="800"/>
      <c r="Z201" s="800"/>
      <c r="AA201" s="800"/>
      <c r="AB201" s="800"/>
      <c r="AC201" s="800"/>
      <c r="AD201" s="800"/>
    </row>
    <row r="202" spans="1:30" ht="15.75" customHeight="1" x14ac:dyDescent="0.25">
      <c r="A202" s="800"/>
      <c r="B202" s="800"/>
      <c r="C202" s="800"/>
      <c r="D202" s="800"/>
      <c r="E202" s="800"/>
      <c r="F202" s="800"/>
      <c r="G202" s="801"/>
      <c r="H202" s="800"/>
      <c r="I202" s="800"/>
      <c r="J202" s="800"/>
      <c r="K202" s="800"/>
      <c r="L202" s="800"/>
      <c r="M202" s="800"/>
      <c r="N202" s="800"/>
      <c r="O202" s="800"/>
      <c r="P202" s="800"/>
      <c r="Q202" s="800"/>
      <c r="R202" s="800"/>
      <c r="S202" s="800"/>
      <c r="T202" s="800"/>
      <c r="U202" s="800"/>
      <c r="V202" s="800"/>
      <c r="W202" s="800"/>
      <c r="X202" s="800"/>
      <c r="Y202" s="800"/>
      <c r="Z202" s="800"/>
      <c r="AA202" s="800"/>
      <c r="AB202" s="800"/>
      <c r="AC202" s="800"/>
      <c r="AD202" s="800"/>
    </row>
    <row r="203" spans="1:30" ht="15.75" customHeight="1" x14ac:dyDescent="0.25">
      <c r="A203" s="800"/>
      <c r="B203" s="800"/>
      <c r="C203" s="800"/>
      <c r="D203" s="800"/>
      <c r="E203" s="800"/>
      <c r="F203" s="800"/>
      <c r="G203" s="801"/>
      <c r="H203" s="800"/>
      <c r="I203" s="800"/>
      <c r="J203" s="800"/>
      <c r="K203" s="800"/>
      <c r="L203" s="800"/>
      <c r="M203" s="800"/>
      <c r="N203" s="800"/>
      <c r="O203" s="800"/>
      <c r="P203" s="800"/>
      <c r="Q203" s="800"/>
      <c r="R203" s="800"/>
      <c r="S203" s="800"/>
      <c r="T203" s="800"/>
      <c r="U203" s="800"/>
      <c r="V203" s="800"/>
      <c r="W203" s="800"/>
      <c r="X203" s="800"/>
      <c r="Y203" s="800"/>
      <c r="Z203" s="800"/>
      <c r="AA203" s="800"/>
      <c r="AB203" s="800"/>
      <c r="AC203" s="800"/>
      <c r="AD203" s="800"/>
    </row>
    <row r="204" spans="1:30" ht="15.75" customHeight="1" x14ac:dyDescent="0.25">
      <c r="A204" s="800"/>
      <c r="B204" s="800"/>
      <c r="C204" s="800"/>
      <c r="D204" s="800"/>
      <c r="E204" s="800"/>
      <c r="F204" s="800"/>
      <c r="G204" s="801"/>
      <c r="H204" s="800"/>
      <c r="I204" s="800"/>
      <c r="J204" s="800"/>
      <c r="K204" s="800"/>
      <c r="L204" s="800"/>
      <c r="M204" s="800"/>
      <c r="N204" s="800"/>
      <c r="O204" s="800"/>
      <c r="P204" s="800"/>
      <c r="Q204" s="800"/>
      <c r="R204" s="800"/>
      <c r="S204" s="800"/>
      <c r="T204" s="800"/>
      <c r="U204" s="800"/>
      <c r="V204" s="800"/>
      <c r="W204" s="800"/>
      <c r="X204" s="800"/>
      <c r="Y204" s="800"/>
      <c r="Z204" s="800"/>
      <c r="AA204" s="800"/>
      <c r="AB204" s="800"/>
      <c r="AC204" s="800"/>
      <c r="AD204" s="800"/>
    </row>
    <row r="205" spans="1:30" ht="15.75" customHeight="1" x14ac:dyDescent="0.25">
      <c r="A205" s="800"/>
      <c r="B205" s="800"/>
      <c r="C205" s="800"/>
      <c r="D205" s="800"/>
      <c r="E205" s="800"/>
      <c r="F205" s="800"/>
      <c r="G205" s="801"/>
      <c r="H205" s="800"/>
      <c r="I205" s="800"/>
      <c r="J205" s="800"/>
      <c r="K205" s="800"/>
      <c r="L205" s="800"/>
      <c r="M205" s="800"/>
      <c r="N205" s="800"/>
      <c r="O205" s="800"/>
      <c r="P205" s="800"/>
      <c r="Q205" s="800"/>
      <c r="R205" s="800"/>
      <c r="S205" s="800"/>
      <c r="T205" s="800"/>
      <c r="U205" s="800"/>
      <c r="V205" s="800"/>
      <c r="W205" s="800"/>
      <c r="X205" s="800"/>
      <c r="Y205" s="800"/>
      <c r="Z205" s="800"/>
      <c r="AA205" s="800"/>
      <c r="AB205" s="800"/>
      <c r="AC205" s="800"/>
      <c r="AD205" s="800"/>
    </row>
    <row r="206" spans="1:30" ht="15.75" customHeight="1" x14ac:dyDescent="0.25">
      <c r="A206" s="800"/>
      <c r="B206" s="800"/>
      <c r="C206" s="800"/>
      <c r="D206" s="800"/>
      <c r="E206" s="800"/>
      <c r="F206" s="800"/>
      <c r="G206" s="801"/>
      <c r="H206" s="800"/>
      <c r="I206" s="800"/>
      <c r="J206" s="800"/>
      <c r="K206" s="800"/>
      <c r="L206" s="800"/>
      <c r="M206" s="800"/>
      <c r="N206" s="800"/>
      <c r="O206" s="800"/>
      <c r="P206" s="800"/>
      <c r="Q206" s="800"/>
      <c r="R206" s="800"/>
      <c r="S206" s="800"/>
      <c r="T206" s="800"/>
      <c r="U206" s="800"/>
      <c r="V206" s="800"/>
      <c r="W206" s="800"/>
      <c r="X206" s="800"/>
      <c r="Y206" s="800"/>
      <c r="Z206" s="800"/>
      <c r="AA206" s="800"/>
      <c r="AB206" s="800"/>
      <c r="AC206" s="800"/>
      <c r="AD206" s="800"/>
    </row>
    <row r="207" spans="1:30" ht="15.75" customHeight="1" x14ac:dyDescent="0.25">
      <c r="A207" s="800"/>
      <c r="B207" s="800"/>
      <c r="C207" s="800"/>
      <c r="D207" s="800"/>
      <c r="E207" s="800"/>
      <c r="F207" s="800"/>
      <c r="G207" s="801"/>
      <c r="H207" s="800"/>
      <c r="I207" s="800"/>
      <c r="J207" s="800"/>
      <c r="K207" s="800"/>
      <c r="L207" s="800"/>
      <c r="M207" s="800"/>
      <c r="N207" s="800"/>
      <c r="O207" s="800"/>
      <c r="P207" s="800"/>
      <c r="Q207" s="800"/>
      <c r="R207" s="800"/>
      <c r="S207" s="800"/>
      <c r="T207" s="800"/>
      <c r="U207" s="800"/>
      <c r="V207" s="800"/>
      <c r="W207" s="800"/>
      <c r="X207" s="800"/>
      <c r="Y207" s="800"/>
      <c r="Z207" s="800"/>
      <c r="AA207" s="800"/>
      <c r="AB207" s="800"/>
      <c r="AC207" s="800"/>
      <c r="AD207" s="800"/>
    </row>
    <row r="208" spans="1:30" ht="15.75" customHeight="1" x14ac:dyDescent="0.25">
      <c r="A208" s="800"/>
      <c r="B208" s="800"/>
      <c r="C208" s="800"/>
      <c r="D208" s="800"/>
      <c r="E208" s="800"/>
      <c r="F208" s="800"/>
      <c r="G208" s="801"/>
      <c r="H208" s="800"/>
      <c r="I208" s="800"/>
      <c r="J208" s="800"/>
      <c r="K208" s="800"/>
      <c r="L208" s="800"/>
      <c r="M208" s="800"/>
      <c r="N208" s="800"/>
      <c r="O208" s="800"/>
      <c r="P208" s="800"/>
      <c r="Q208" s="800"/>
      <c r="R208" s="800"/>
      <c r="S208" s="800"/>
      <c r="T208" s="800"/>
      <c r="U208" s="800"/>
      <c r="V208" s="800"/>
      <c r="W208" s="800"/>
      <c r="X208" s="800"/>
      <c r="Y208" s="800"/>
      <c r="Z208" s="800"/>
      <c r="AA208" s="800"/>
      <c r="AB208" s="800"/>
      <c r="AC208" s="800"/>
      <c r="AD208" s="800"/>
    </row>
    <row r="209" spans="1:30" ht="15.75" customHeight="1" x14ac:dyDescent="0.25">
      <c r="A209" s="800"/>
      <c r="B209" s="800"/>
      <c r="C209" s="800"/>
      <c r="D209" s="800"/>
      <c r="E209" s="800"/>
      <c r="F209" s="800"/>
      <c r="G209" s="801"/>
      <c r="H209" s="800"/>
      <c r="I209" s="800"/>
      <c r="J209" s="800"/>
      <c r="K209" s="800"/>
      <c r="L209" s="800"/>
      <c r="M209" s="800"/>
      <c r="N209" s="800"/>
      <c r="O209" s="800"/>
      <c r="P209" s="800"/>
      <c r="Q209" s="800"/>
      <c r="R209" s="800"/>
      <c r="S209" s="800"/>
      <c r="T209" s="800"/>
      <c r="U209" s="800"/>
      <c r="V209" s="800"/>
      <c r="W209" s="800"/>
      <c r="X209" s="800"/>
      <c r="Y209" s="800"/>
      <c r="Z209" s="800"/>
      <c r="AA209" s="800"/>
      <c r="AB209" s="800"/>
      <c r="AC209" s="800"/>
      <c r="AD209" s="800"/>
    </row>
    <row r="210" spans="1:30" ht="15.75" customHeight="1" x14ac:dyDescent="0.25">
      <c r="A210" s="800"/>
      <c r="B210" s="800"/>
      <c r="C210" s="800"/>
      <c r="D210" s="800"/>
      <c r="E210" s="800"/>
      <c r="F210" s="800"/>
      <c r="G210" s="801"/>
      <c r="H210" s="800"/>
      <c r="I210" s="800"/>
      <c r="J210" s="800"/>
      <c r="K210" s="800"/>
      <c r="L210" s="800"/>
      <c r="M210" s="800"/>
      <c r="N210" s="800"/>
      <c r="O210" s="800"/>
      <c r="P210" s="800"/>
      <c r="Q210" s="800"/>
      <c r="R210" s="800"/>
      <c r="S210" s="800"/>
      <c r="T210" s="800"/>
      <c r="U210" s="800"/>
      <c r="V210" s="800"/>
      <c r="W210" s="800"/>
      <c r="X210" s="800"/>
      <c r="Y210" s="800"/>
      <c r="Z210" s="800"/>
      <c r="AA210" s="800"/>
      <c r="AB210" s="800"/>
      <c r="AC210" s="800"/>
      <c r="AD210" s="800"/>
    </row>
    <row r="211" spans="1:30" ht="15.75" customHeight="1" x14ac:dyDescent="0.25">
      <c r="A211" s="800"/>
      <c r="B211" s="800"/>
      <c r="C211" s="800"/>
      <c r="D211" s="800"/>
      <c r="E211" s="800"/>
      <c r="F211" s="800"/>
      <c r="G211" s="801"/>
      <c r="H211" s="800"/>
      <c r="I211" s="800"/>
      <c r="J211" s="800"/>
      <c r="K211" s="800"/>
      <c r="L211" s="800"/>
      <c r="M211" s="800"/>
      <c r="N211" s="800"/>
      <c r="O211" s="800"/>
      <c r="P211" s="800"/>
      <c r="Q211" s="800"/>
      <c r="R211" s="800"/>
      <c r="S211" s="800"/>
      <c r="T211" s="800"/>
      <c r="U211" s="800"/>
      <c r="V211" s="800"/>
      <c r="W211" s="800"/>
      <c r="X211" s="800"/>
      <c r="Y211" s="800"/>
      <c r="Z211" s="800"/>
      <c r="AA211" s="800"/>
      <c r="AB211" s="800"/>
      <c r="AC211" s="800"/>
      <c r="AD211" s="800"/>
    </row>
    <row r="212" spans="1:30" ht="15.75" customHeight="1" x14ac:dyDescent="0.25">
      <c r="A212" s="800"/>
      <c r="B212" s="800"/>
      <c r="C212" s="800"/>
      <c r="D212" s="800"/>
      <c r="E212" s="800"/>
      <c r="F212" s="800"/>
      <c r="G212" s="801"/>
      <c r="H212" s="800"/>
      <c r="I212" s="800"/>
      <c r="J212" s="800"/>
      <c r="K212" s="800"/>
      <c r="L212" s="800"/>
      <c r="M212" s="800"/>
      <c r="N212" s="800"/>
      <c r="O212" s="800"/>
      <c r="P212" s="800"/>
      <c r="Q212" s="800"/>
      <c r="R212" s="800"/>
      <c r="S212" s="800"/>
      <c r="T212" s="800"/>
      <c r="U212" s="800"/>
      <c r="V212" s="800"/>
      <c r="W212" s="800"/>
      <c r="X212" s="800"/>
      <c r="Y212" s="800"/>
      <c r="Z212" s="800"/>
      <c r="AA212" s="800"/>
      <c r="AB212" s="800"/>
      <c r="AC212" s="800"/>
      <c r="AD212" s="800"/>
    </row>
    <row r="213" spans="1:30" ht="15.75" customHeight="1" x14ac:dyDescent="0.25">
      <c r="A213" s="800"/>
      <c r="B213" s="800"/>
      <c r="C213" s="800"/>
      <c r="D213" s="800"/>
      <c r="E213" s="800"/>
      <c r="F213" s="800"/>
      <c r="G213" s="801"/>
      <c r="H213" s="800"/>
      <c r="I213" s="800"/>
      <c r="J213" s="800"/>
      <c r="K213" s="800"/>
      <c r="L213" s="800"/>
      <c r="M213" s="800"/>
      <c r="N213" s="800"/>
      <c r="O213" s="800"/>
      <c r="P213" s="800"/>
      <c r="Q213" s="800"/>
      <c r="R213" s="800"/>
      <c r="S213" s="800"/>
      <c r="T213" s="800"/>
      <c r="U213" s="800"/>
      <c r="V213" s="800"/>
      <c r="W213" s="800"/>
      <c r="X213" s="800"/>
      <c r="Y213" s="800"/>
      <c r="Z213" s="800"/>
      <c r="AA213" s="800"/>
      <c r="AB213" s="800"/>
      <c r="AC213" s="800"/>
      <c r="AD213" s="800"/>
    </row>
    <row r="214" spans="1:30" ht="15.75" customHeight="1" x14ac:dyDescent="0.25">
      <c r="A214" s="800"/>
      <c r="B214" s="800"/>
      <c r="C214" s="800"/>
      <c r="D214" s="800"/>
      <c r="E214" s="800"/>
      <c r="F214" s="800"/>
      <c r="G214" s="801"/>
      <c r="H214" s="800"/>
      <c r="I214" s="800"/>
      <c r="J214" s="800"/>
      <c r="K214" s="800"/>
      <c r="L214" s="800"/>
      <c r="M214" s="800"/>
      <c r="N214" s="800"/>
      <c r="O214" s="800"/>
      <c r="P214" s="800"/>
      <c r="Q214" s="800"/>
      <c r="R214" s="800"/>
      <c r="S214" s="800"/>
      <c r="T214" s="800"/>
      <c r="U214" s="800"/>
      <c r="V214" s="800"/>
      <c r="W214" s="800"/>
      <c r="X214" s="800"/>
      <c r="Y214" s="800"/>
      <c r="Z214" s="800"/>
      <c r="AA214" s="800"/>
      <c r="AB214" s="800"/>
      <c r="AC214" s="800"/>
      <c r="AD214" s="800"/>
    </row>
    <row r="215" spans="1:30" ht="15.75" customHeight="1" x14ac:dyDescent="0.25">
      <c r="A215" s="800"/>
      <c r="B215" s="800"/>
      <c r="C215" s="800"/>
      <c r="D215" s="800"/>
      <c r="E215" s="800"/>
      <c r="F215" s="800"/>
      <c r="G215" s="801"/>
      <c r="H215" s="800"/>
      <c r="I215" s="800"/>
      <c r="J215" s="800"/>
      <c r="K215" s="800"/>
      <c r="L215" s="800"/>
      <c r="M215" s="800"/>
      <c r="N215" s="800"/>
      <c r="O215" s="800"/>
      <c r="P215" s="800"/>
      <c r="Q215" s="800"/>
      <c r="R215" s="800"/>
      <c r="S215" s="800"/>
      <c r="T215" s="800"/>
      <c r="U215" s="800"/>
      <c r="V215" s="800"/>
      <c r="W215" s="800"/>
      <c r="X215" s="800"/>
      <c r="Y215" s="800"/>
      <c r="Z215" s="800"/>
      <c r="AA215" s="800"/>
      <c r="AB215" s="800"/>
      <c r="AC215" s="800"/>
      <c r="AD215" s="800"/>
    </row>
    <row r="216" spans="1:30" ht="15.75" customHeight="1" x14ac:dyDescent="0.25">
      <c r="A216" s="800"/>
      <c r="B216" s="800"/>
      <c r="C216" s="800"/>
      <c r="D216" s="800"/>
      <c r="E216" s="800"/>
      <c r="F216" s="800"/>
      <c r="G216" s="801"/>
      <c r="H216" s="800"/>
      <c r="I216" s="800"/>
      <c r="J216" s="800"/>
      <c r="K216" s="800"/>
      <c r="L216" s="800"/>
      <c r="M216" s="800"/>
      <c r="N216" s="800"/>
      <c r="O216" s="800"/>
      <c r="P216" s="800"/>
      <c r="Q216" s="800"/>
      <c r="R216" s="800"/>
      <c r="S216" s="800"/>
      <c r="T216" s="800"/>
      <c r="U216" s="800"/>
      <c r="V216" s="800"/>
      <c r="W216" s="800"/>
      <c r="X216" s="800"/>
      <c r="Y216" s="800"/>
      <c r="Z216" s="800"/>
      <c r="AA216" s="800"/>
      <c r="AB216" s="800"/>
      <c r="AC216" s="800"/>
      <c r="AD216" s="800"/>
    </row>
    <row r="217" spans="1:30" ht="15.75" customHeight="1" x14ac:dyDescent="0.25">
      <c r="A217" s="800"/>
      <c r="B217" s="800"/>
      <c r="C217" s="800"/>
      <c r="D217" s="800"/>
      <c r="E217" s="800"/>
      <c r="F217" s="800"/>
      <c r="G217" s="801"/>
      <c r="H217" s="800"/>
      <c r="I217" s="800"/>
      <c r="J217" s="800"/>
      <c r="K217" s="800"/>
      <c r="L217" s="800"/>
      <c r="M217" s="800"/>
      <c r="N217" s="800"/>
      <c r="O217" s="800"/>
      <c r="P217" s="800"/>
      <c r="Q217" s="800"/>
      <c r="R217" s="800"/>
      <c r="S217" s="800"/>
      <c r="T217" s="800"/>
      <c r="U217" s="800"/>
      <c r="V217" s="800"/>
      <c r="W217" s="800"/>
      <c r="X217" s="800"/>
      <c r="Y217" s="800"/>
      <c r="Z217" s="800"/>
      <c r="AA217" s="800"/>
      <c r="AB217" s="800"/>
      <c r="AC217" s="800"/>
      <c r="AD217" s="800"/>
    </row>
    <row r="218" spans="1:30" ht="15.75" customHeight="1" x14ac:dyDescent="0.25">
      <c r="A218" s="800"/>
      <c r="B218" s="800"/>
      <c r="C218" s="800"/>
      <c r="D218" s="800"/>
      <c r="E218" s="800"/>
      <c r="F218" s="800"/>
      <c r="G218" s="801"/>
      <c r="H218" s="800"/>
      <c r="I218" s="800"/>
      <c r="J218" s="800"/>
      <c r="K218" s="800"/>
      <c r="L218" s="800"/>
      <c r="M218" s="800"/>
      <c r="N218" s="800"/>
      <c r="O218" s="800"/>
      <c r="P218" s="800"/>
      <c r="Q218" s="800"/>
      <c r="R218" s="800"/>
      <c r="S218" s="800"/>
      <c r="T218" s="800"/>
      <c r="U218" s="800"/>
      <c r="V218" s="800"/>
      <c r="W218" s="800"/>
      <c r="X218" s="800"/>
      <c r="Y218" s="800"/>
      <c r="Z218" s="800"/>
      <c r="AA218" s="800"/>
      <c r="AB218" s="800"/>
      <c r="AC218" s="800"/>
      <c r="AD218" s="800"/>
    </row>
    <row r="219" spans="1:30" ht="15.75" customHeight="1" x14ac:dyDescent="0.25">
      <c r="A219" s="800"/>
      <c r="B219" s="800"/>
      <c r="C219" s="800"/>
      <c r="D219" s="800"/>
      <c r="E219" s="800"/>
      <c r="F219" s="800"/>
      <c r="G219" s="801"/>
      <c r="H219" s="800"/>
      <c r="I219" s="800"/>
      <c r="J219" s="800"/>
      <c r="K219" s="800"/>
      <c r="L219" s="800"/>
      <c r="M219" s="800"/>
      <c r="N219" s="800"/>
      <c r="O219" s="800"/>
      <c r="P219" s="800"/>
      <c r="Q219" s="800"/>
      <c r="R219" s="800"/>
      <c r="S219" s="800"/>
      <c r="T219" s="800"/>
      <c r="U219" s="800"/>
      <c r="V219" s="800"/>
      <c r="W219" s="800"/>
      <c r="X219" s="800"/>
      <c r="Y219" s="800"/>
      <c r="Z219" s="800"/>
      <c r="AA219" s="800"/>
      <c r="AB219" s="800"/>
      <c r="AC219" s="800"/>
      <c r="AD219" s="800"/>
    </row>
    <row r="220" spans="1:30" ht="15.75" customHeight="1" x14ac:dyDescent="0.25">
      <c r="A220" s="800"/>
      <c r="B220" s="800"/>
      <c r="C220" s="800"/>
      <c r="D220" s="800"/>
      <c r="E220" s="800"/>
      <c r="F220" s="800"/>
      <c r="G220" s="801"/>
      <c r="H220" s="800"/>
      <c r="I220" s="800"/>
      <c r="J220" s="800"/>
      <c r="K220" s="800"/>
      <c r="L220" s="800"/>
      <c r="M220" s="800"/>
      <c r="N220" s="800"/>
      <c r="O220" s="800"/>
      <c r="P220" s="800"/>
      <c r="Q220" s="800"/>
      <c r="R220" s="800"/>
      <c r="S220" s="800"/>
      <c r="T220" s="800"/>
      <c r="U220" s="800"/>
      <c r="V220" s="800"/>
      <c r="W220" s="800"/>
      <c r="X220" s="800"/>
      <c r="Y220" s="800"/>
      <c r="Z220" s="800"/>
      <c r="AA220" s="800"/>
      <c r="AB220" s="800"/>
      <c r="AC220" s="800"/>
      <c r="AD220" s="800"/>
    </row>
    <row r="221" spans="1:30" ht="15.75" customHeight="1" x14ac:dyDescent="0.25">
      <c r="A221" s="800"/>
      <c r="B221" s="800"/>
      <c r="C221" s="800"/>
      <c r="D221" s="800"/>
      <c r="E221" s="800"/>
      <c r="F221" s="800"/>
      <c r="G221" s="801"/>
      <c r="H221" s="800"/>
      <c r="I221" s="800"/>
      <c r="J221" s="800"/>
      <c r="K221" s="800"/>
      <c r="L221" s="800"/>
      <c r="M221" s="800"/>
      <c r="N221" s="800"/>
      <c r="O221" s="800"/>
      <c r="P221" s="800"/>
      <c r="Q221" s="800"/>
      <c r="R221" s="800"/>
      <c r="S221" s="800"/>
      <c r="T221" s="800"/>
      <c r="U221" s="800"/>
      <c r="V221" s="800"/>
      <c r="W221" s="800"/>
      <c r="X221" s="800"/>
      <c r="Y221" s="800"/>
      <c r="Z221" s="800"/>
      <c r="AA221" s="800"/>
      <c r="AB221" s="800"/>
      <c r="AC221" s="800"/>
      <c r="AD221" s="800"/>
    </row>
    <row r="222" spans="1:30" ht="15.75" customHeight="1" x14ac:dyDescent="0.25">
      <c r="A222" s="800"/>
      <c r="B222" s="800"/>
      <c r="C222" s="800"/>
      <c r="D222" s="800"/>
      <c r="E222" s="800"/>
      <c r="F222" s="800"/>
      <c r="G222" s="801"/>
      <c r="H222" s="800"/>
      <c r="I222" s="800"/>
      <c r="J222" s="800"/>
      <c r="K222" s="800"/>
      <c r="L222" s="800"/>
      <c r="M222" s="800"/>
      <c r="N222" s="800"/>
      <c r="O222" s="800"/>
      <c r="P222" s="800"/>
      <c r="Q222" s="800"/>
      <c r="R222" s="800"/>
      <c r="S222" s="800"/>
      <c r="T222" s="800"/>
      <c r="U222" s="800"/>
      <c r="V222" s="800"/>
      <c r="W222" s="800"/>
      <c r="X222" s="800"/>
      <c r="Y222" s="800"/>
      <c r="Z222" s="800"/>
      <c r="AA222" s="800"/>
      <c r="AB222" s="800"/>
      <c r="AC222" s="800"/>
      <c r="AD222" s="800"/>
    </row>
    <row r="223" spans="1:30" ht="15.75" customHeight="1" x14ac:dyDescent="0.25">
      <c r="A223" s="800"/>
      <c r="B223" s="800"/>
      <c r="C223" s="800"/>
      <c r="D223" s="800"/>
      <c r="E223" s="800"/>
      <c r="F223" s="800"/>
      <c r="G223" s="801"/>
      <c r="H223" s="800"/>
      <c r="I223" s="800"/>
      <c r="J223" s="800"/>
      <c r="K223" s="800"/>
      <c r="L223" s="800"/>
      <c r="M223" s="800"/>
      <c r="N223" s="800"/>
      <c r="O223" s="800"/>
      <c r="P223" s="800"/>
      <c r="Q223" s="800"/>
      <c r="R223" s="800"/>
      <c r="S223" s="800"/>
      <c r="T223" s="800"/>
      <c r="U223" s="800"/>
      <c r="V223" s="800"/>
      <c r="W223" s="800"/>
      <c r="X223" s="800"/>
      <c r="Y223" s="800"/>
      <c r="Z223" s="800"/>
      <c r="AA223" s="800"/>
      <c r="AB223" s="800"/>
      <c r="AC223" s="800"/>
      <c r="AD223" s="800"/>
    </row>
    <row r="224" spans="1:30" ht="15.75" customHeight="1" x14ac:dyDescent="0.25">
      <c r="A224" s="800"/>
      <c r="B224" s="800"/>
      <c r="C224" s="800"/>
      <c r="D224" s="800"/>
      <c r="E224" s="800"/>
      <c r="F224" s="800"/>
      <c r="G224" s="801"/>
      <c r="H224" s="800"/>
      <c r="I224" s="800"/>
      <c r="J224" s="800"/>
      <c r="K224" s="800"/>
      <c r="L224" s="800"/>
      <c r="M224" s="800"/>
      <c r="N224" s="800"/>
      <c r="O224" s="800"/>
      <c r="P224" s="800"/>
      <c r="Q224" s="800"/>
      <c r="R224" s="800"/>
      <c r="S224" s="800"/>
      <c r="T224" s="800"/>
      <c r="U224" s="800"/>
      <c r="V224" s="800"/>
      <c r="W224" s="800"/>
      <c r="X224" s="800"/>
      <c r="Y224" s="800"/>
      <c r="Z224" s="800"/>
      <c r="AA224" s="800"/>
      <c r="AB224" s="800"/>
      <c r="AC224" s="800"/>
      <c r="AD224" s="800"/>
    </row>
    <row r="225" spans="1:30" ht="15.75" customHeight="1" x14ac:dyDescent="0.25">
      <c r="A225" s="800"/>
      <c r="B225" s="800"/>
      <c r="C225" s="800"/>
      <c r="D225" s="800"/>
      <c r="E225" s="800"/>
      <c r="F225" s="800"/>
      <c r="G225" s="801"/>
      <c r="H225" s="800"/>
      <c r="I225" s="800"/>
      <c r="J225" s="800"/>
      <c r="K225" s="800"/>
      <c r="L225" s="800"/>
      <c r="M225" s="800"/>
      <c r="N225" s="800"/>
      <c r="O225" s="800"/>
      <c r="P225" s="800"/>
      <c r="Q225" s="800"/>
      <c r="R225" s="800"/>
      <c r="S225" s="800"/>
      <c r="T225" s="800"/>
      <c r="U225" s="800"/>
      <c r="V225" s="800"/>
      <c r="W225" s="800"/>
      <c r="X225" s="800"/>
      <c r="Y225" s="800"/>
      <c r="Z225" s="800"/>
      <c r="AA225" s="800"/>
      <c r="AB225" s="800"/>
      <c r="AC225" s="800"/>
      <c r="AD225" s="800"/>
    </row>
    <row r="226" spans="1:30" ht="15.75" customHeight="1" x14ac:dyDescent="0.25">
      <c r="A226" s="800"/>
      <c r="B226" s="800"/>
      <c r="C226" s="800"/>
      <c r="D226" s="800"/>
      <c r="E226" s="800"/>
      <c r="F226" s="800"/>
      <c r="G226" s="801"/>
      <c r="H226" s="800"/>
      <c r="I226" s="800"/>
      <c r="J226" s="800"/>
      <c r="K226" s="800"/>
      <c r="L226" s="800"/>
      <c r="M226" s="800"/>
      <c r="N226" s="800"/>
      <c r="O226" s="800"/>
      <c r="P226" s="800"/>
      <c r="Q226" s="800"/>
      <c r="R226" s="800"/>
      <c r="S226" s="800"/>
      <c r="T226" s="800"/>
      <c r="U226" s="800"/>
      <c r="V226" s="800"/>
      <c r="W226" s="800"/>
      <c r="X226" s="800"/>
      <c r="Y226" s="800"/>
      <c r="Z226" s="800"/>
      <c r="AA226" s="800"/>
      <c r="AB226" s="800"/>
      <c r="AC226" s="800"/>
      <c r="AD226" s="800"/>
    </row>
    <row r="227" spans="1:30" ht="15.75" customHeight="1" x14ac:dyDescent="0.25">
      <c r="A227" s="800"/>
      <c r="B227" s="800"/>
      <c r="C227" s="800"/>
      <c r="D227" s="800"/>
      <c r="E227" s="800"/>
      <c r="F227" s="800"/>
      <c r="G227" s="801"/>
      <c r="H227" s="800"/>
      <c r="I227" s="800"/>
      <c r="J227" s="800"/>
      <c r="K227" s="800"/>
      <c r="L227" s="800"/>
      <c r="M227" s="800"/>
      <c r="N227" s="800"/>
      <c r="O227" s="800"/>
      <c r="P227" s="800"/>
      <c r="Q227" s="800"/>
      <c r="R227" s="800"/>
      <c r="S227" s="800"/>
      <c r="T227" s="800"/>
      <c r="U227" s="800"/>
      <c r="V227" s="800"/>
      <c r="W227" s="800"/>
      <c r="X227" s="800"/>
      <c r="Y227" s="800"/>
      <c r="Z227" s="800"/>
      <c r="AA227" s="800"/>
      <c r="AB227" s="800"/>
      <c r="AC227" s="800"/>
      <c r="AD227" s="800"/>
    </row>
    <row r="228" spans="1:30" ht="15.75" customHeight="1" x14ac:dyDescent="0.25">
      <c r="A228" s="800"/>
      <c r="B228" s="800"/>
      <c r="C228" s="800"/>
      <c r="D228" s="800"/>
      <c r="E228" s="800"/>
      <c r="F228" s="800"/>
      <c r="G228" s="801"/>
      <c r="H228" s="800"/>
      <c r="I228" s="800"/>
      <c r="J228" s="800"/>
      <c r="K228" s="800"/>
      <c r="L228" s="800"/>
      <c r="M228" s="800"/>
      <c r="N228" s="800"/>
      <c r="O228" s="800"/>
      <c r="P228" s="800"/>
      <c r="Q228" s="800"/>
      <c r="R228" s="800"/>
      <c r="S228" s="800"/>
      <c r="T228" s="800"/>
      <c r="U228" s="800"/>
      <c r="V228" s="800"/>
      <c r="W228" s="800"/>
      <c r="X228" s="800"/>
      <c r="Y228" s="800"/>
      <c r="Z228" s="800"/>
      <c r="AA228" s="800"/>
      <c r="AB228" s="800"/>
      <c r="AC228" s="800"/>
      <c r="AD228" s="800"/>
    </row>
    <row r="229" spans="1:30" ht="15.75" customHeight="1" x14ac:dyDescent="0.25">
      <c r="A229" s="800"/>
      <c r="B229" s="800"/>
      <c r="C229" s="800"/>
      <c r="D229" s="800"/>
      <c r="E229" s="800"/>
      <c r="F229" s="800"/>
      <c r="G229" s="801"/>
      <c r="H229" s="800"/>
      <c r="I229" s="800"/>
      <c r="J229" s="800"/>
      <c r="K229" s="800"/>
      <c r="L229" s="800"/>
      <c r="M229" s="800"/>
      <c r="N229" s="800"/>
      <c r="O229" s="800"/>
      <c r="P229" s="800"/>
      <c r="Q229" s="800"/>
      <c r="R229" s="800"/>
      <c r="S229" s="800"/>
      <c r="T229" s="800"/>
      <c r="U229" s="800"/>
      <c r="V229" s="800"/>
      <c r="W229" s="800"/>
      <c r="X229" s="800"/>
      <c r="Y229" s="800"/>
      <c r="Z229" s="800"/>
      <c r="AA229" s="800"/>
      <c r="AB229" s="800"/>
      <c r="AC229" s="800"/>
      <c r="AD229" s="800"/>
    </row>
    <row r="230" spans="1:30" ht="15.75" customHeight="1" x14ac:dyDescent="0.25">
      <c r="A230" s="800"/>
      <c r="B230" s="800"/>
      <c r="C230" s="800"/>
      <c r="D230" s="800"/>
      <c r="E230" s="800"/>
      <c r="F230" s="800"/>
      <c r="G230" s="801"/>
      <c r="H230" s="800"/>
      <c r="I230" s="800"/>
      <c r="J230" s="800"/>
      <c r="K230" s="800"/>
      <c r="L230" s="800"/>
      <c r="M230" s="800"/>
      <c r="N230" s="800"/>
      <c r="O230" s="800"/>
      <c r="P230" s="800"/>
      <c r="Q230" s="800"/>
      <c r="R230" s="800"/>
      <c r="S230" s="800"/>
      <c r="T230" s="800"/>
      <c r="U230" s="800"/>
      <c r="V230" s="800"/>
      <c r="W230" s="800"/>
      <c r="X230" s="800"/>
      <c r="Y230" s="800"/>
      <c r="Z230" s="800"/>
      <c r="AA230" s="800"/>
      <c r="AB230" s="800"/>
      <c r="AC230" s="800"/>
      <c r="AD230" s="800"/>
    </row>
    <row r="231" spans="1:30" ht="15.75" customHeight="1" x14ac:dyDescent="0.25">
      <c r="A231" s="800"/>
      <c r="B231" s="800"/>
      <c r="C231" s="800"/>
      <c r="D231" s="800"/>
      <c r="E231" s="800"/>
      <c r="F231" s="800"/>
      <c r="G231" s="801"/>
      <c r="H231" s="800"/>
      <c r="I231" s="800"/>
      <c r="J231" s="800"/>
      <c r="K231" s="800"/>
      <c r="L231" s="800"/>
      <c r="M231" s="800"/>
      <c r="N231" s="800"/>
      <c r="O231" s="800"/>
      <c r="P231" s="800"/>
      <c r="Q231" s="800"/>
      <c r="R231" s="800"/>
      <c r="S231" s="800"/>
      <c r="T231" s="800"/>
      <c r="U231" s="800"/>
      <c r="V231" s="800"/>
      <c r="W231" s="800"/>
      <c r="X231" s="800"/>
      <c r="Y231" s="800"/>
      <c r="Z231" s="800"/>
      <c r="AA231" s="800"/>
      <c r="AB231" s="800"/>
      <c r="AC231" s="800"/>
      <c r="AD231" s="800"/>
    </row>
    <row r="232" spans="1:30" ht="15.75" customHeight="1" x14ac:dyDescent="0.25">
      <c r="A232" s="800"/>
      <c r="B232" s="800"/>
      <c r="C232" s="800"/>
      <c r="D232" s="800"/>
      <c r="E232" s="800"/>
      <c r="F232" s="800"/>
      <c r="G232" s="801"/>
      <c r="H232" s="800"/>
      <c r="I232" s="800"/>
      <c r="J232" s="800"/>
      <c r="K232" s="800"/>
      <c r="L232" s="800"/>
      <c r="M232" s="800"/>
      <c r="N232" s="800"/>
      <c r="O232" s="800"/>
      <c r="P232" s="800"/>
      <c r="Q232" s="800"/>
      <c r="R232" s="800"/>
      <c r="S232" s="800"/>
      <c r="T232" s="800"/>
      <c r="U232" s="800"/>
      <c r="V232" s="800"/>
      <c r="W232" s="800"/>
      <c r="X232" s="800"/>
      <c r="Y232" s="800"/>
      <c r="Z232" s="800"/>
      <c r="AA232" s="800"/>
      <c r="AB232" s="800"/>
      <c r="AC232" s="800"/>
      <c r="AD232" s="800"/>
    </row>
    <row r="233" spans="1:30" ht="15.75" customHeight="1" x14ac:dyDescent="0.25">
      <c r="A233" s="800"/>
      <c r="B233" s="800"/>
      <c r="C233" s="800"/>
      <c r="D233" s="800"/>
      <c r="E233" s="800"/>
      <c r="F233" s="800"/>
      <c r="G233" s="801"/>
      <c r="H233" s="800"/>
      <c r="I233" s="800"/>
      <c r="J233" s="800"/>
      <c r="K233" s="800"/>
      <c r="L233" s="800"/>
      <c r="M233" s="800"/>
      <c r="N233" s="800"/>
      <c r="O233" s="800"/>
      <c r="P233" s="800"/>
      <c r="Q233" s="800"/>
      <c r="R233" s="800"/>
      <c r="S233" s="800"/>
      <c r="T233" s="800"/>
      <c r="U233" s="800"/>
      <c r="V233" s="800"/>
      <c r="W233" s="800"/>
      <c r="X233" s="800"/>
      <c r="Y233" s="800"/>
      <c r="Z233" s="800"/>
      <c r="AA233" s="800"/>
      <c r="AB233" s="800"/>
      <c r="AC233" s="800"/>
      <c r="AD233" s="800"/>
    </row>
    <row r="234" spans="1:30" ht="15.75" customHeight="1" x14ac:dyDescent="0.25">
      <c r="A234" s="800"/>
      <c r="B234" s="800"/>
      <c r="C234" s="800"/>
      <c r="D234" s="800"/>
      <c r="E234" s="800"/>
      <c r="F234" s="800"/>
      <c r="G234" s="801"/>
      <c r="H234" s="800"/>
      <c r="I234" s="800"/>
      <c r="J234" s="800"/>
      <c r="K234" s="800"/>
      <c r="L234" s="800"/>
      <c r="M234" s="800"/>
      <c r="N234" s="800"/>
      <c r="O234" s="800"/>
      <c r="P234" s="800"/>
      <c r="Q234" s="800"/>
      <c r="R234" s="800"/>
      <c r="S234" s="800"/>
      <c r="T234" s="800"/>
      <c r="U234" s="800"/>
      <c r="V234" s="800"/>
      <c r="W234" s="800"/>
      <c r="X234" s="800"/>
      <c r="Y234" s="800"/>
      <c r="Z234" s="800"/>
      <c r="AA234" s="800"/>
      <c r="AB234" s="800"/>
      <c r="AC234" s="800"/>
      <c r="AD234" s="800"/>
    </row>
    <row r="235" spans="1:30" ht="15.75" customHeight="1" x14ac:dyDescent="0.25">
      <c r="A235" s="800"/>
      <c r="B235" s="800"/>
      <c r="C235" s="800"/>
      <c r="D235" s="800"/>
      <c r="E235" s="800"/>
      <c r="F235" s="800"/>
      <c r="G235" s="801"/>
      <c r="H235" s="800"/>
      <c r="I235" s="800"/>
      <c r="J235" s="800"/>
      <c r="K235" s="800"/>
      <c r="L235" s="800"/>
      <c r="M235" s="800"/>
      <c r="N235" s="800"/>
      <c r="O235" s="800"/>
      <c r="P235" s="800"/>
      <c r="Q235" s="800"/>
      <c r="R235" s="800"/>
      <c r="S235" s="800"/>
      <c r="T235" s="800"/>
      <c r="U235" s="800"/>
      <c r="V235" s="800"/>
      <c r="W235" s="800"/>
      <c r="X235" s="800"/>
      <c r="Y235" s="800"/>
      <c r="Z235" s="800"/>
      <c r="AA235" s="800"/>
      <c r="AB235" s="800"/>
      <c r="AC235" s="800"/>
      <c r="AD235" s="800"/>
    </row>
    <row r="236" spans="1:30" ht="15.75" customHeight="1" x14ac:dyDescent="0.25">
      <c r="A236" s="800"/>
      <c r="B236" s="800"/>
      <c r="C236" s="800"/>
      <c r="D236" s="800"/>
      <c r="E236" s="800"/>
      <c r="F236" s="800"/>
      <c r="G236" s="801"/>
      <c r="H236" s="800"/>
      <c r="I236" s="800"/>
      <c r="J236" s="800"/>
      <c r="K236" s="800"/>
      <c r="L236" s="800"/>
      <c r="M236" s="800"/>
      <c r="N236" s="800"/>
      <c r="O236" s="800"/>
      <c r="P236" s="800"/>
      <c r="Q236" s="800"/>
      <c r="R236" s="800"/>
      <c r="S236" s="800"/>
      <c r="T236" s="800"/>
      <c r="U236" s="800"/>
      <c r="V236" s="800"/>
      <c r="W236" s="800"/>
      <c r="X236" s="800"/>
      <c r="Y236" s="800"/>
      <c r="Z236" s="800"/>
      <c r="AA236" s="800"/>
      <c r="AB236" s="800"/>
      <c r="AC236" s="800"/>
      <c r="AD236" s="800"/>
    </row>
    <row r="237" spans="1:30" ht="15.75" customHeight="1" x14ac:dyDescent="0.25">
      <c r="A237" s="800"/>
      <c r="B237" s="800"/>
      <c r="C237" s="800"/>
      <c r="D237" s="800"/>
      <c r="E237" s="800"/>
      <c r="F237" s="800"/>
      <c r="G237" s="801"/>
      <c r="H237" s="800"/>
      <c r="I237" s="800"/>
      <c r="J237" s="800"/>
      <c r="K237" s="800"/>
      <c r="L237" s="800"/>
      <c r="M237" s="800"/>
      <c r="N237" s="800"/>
      <c r="O237" s="800"/>
      <c r="P237" s="800"/>
      <c r="Q237" s="800"/>
      <c r="R237" s="800"/>
      <c r="S237" s="800"/>
      <c r="T237" s="800"/>
      <c r="U237" s="800"/>
      <c r="V237" s="800"/>
      <c r="W237" s="800"/>
      <c r="X237" s="800"/>
      <c r="Y237" s="800"/>
      <c r="Z237" s="800"/>
      <c r="AA237" s="800"/>
      <c r="AB237" s="800"/>
      <c r="AC237" s="800"/>
      <c r="AD237" s="800"/>
    </row>
    <row r="238" spans="1:30" ht="15.75" customHeight="1" x14ac:dyDescent="0.25">
      <c r="A238" s="800"/>
      <c r="B238" s="800"/>
      <c r="C238" s="800"/>
      <c r="D238" s="800"/>
      <c r="E238" s="800"/>
      <c r="F238" s="800"/>
      <c r="G238" s="801"/>
      <c r="H238" s="800"/>
      <c r="I238" s="800"/>
      <c r="J238" s="800"/>
      <c r="K238" s="800"/>
      <c r="L238" s="800"/>
      <c r="M238" s="800"/>
      <c r="N238" s="800"/>
      <c r="O238" s="800"/>
      <c r="P238" s="800"/>
      <c r="Q238" s="800"/>
      <c r="R238" s="800"/>
      <c r="S238" s="800"/>
      <c r="T238" s="800"/>
      <c r="U238" s="800"/>
      <c r="V238" s="800"/>
      <c r="W238" s="800"/>
      <c r="X238" s="800"/>
      <c r="Y238" s="800"/>
      <c r="Z238" s="800"/>
      <c r="AA238" s="800"/>
      <c r="AB238" s="800"/>
      <c r="AC238" s="800"/>
      <c r="AD238" s="800"/>
    </row>
    <row r="239" spans="1:30" ht="15.75" customHeight="1" x14ac:dyDescent="0.25">
      <c r="A239" s="800"/>
      <c r="B239" s="800"/>
      <c r="C239" s="800"/>
      <c r="D239" s="800"/>
      <c r="E239" s="800"/>
      <c r="F239" s="800"/>
      <c r="G239" s="801"/>
      <c r="H239" s="800"/>
      <c r="I239" s="800"/>
      <c r="J239" s="800"/>
      <c r="K239" s="800"/>
      <c r="L239" s="800"/>
      <c r="M239" s="800"/>
      <c r="N239" s="800"/>
      <c r="O239" s="800"/>
      <c r="P239" s="800"/>
      <c r="Q239" s="800"/>
      <c r="R239" s="800"/>
      <c r="S239" s="800"/>
      <c r="T239" s="800"/>
      <c r="U239" s="800"/>
      <c r="V239" s="800"/>
      <c r="W239" s="800"/>
      <c r="X239" s="800"/>
      <c r="Y239" s="800"/>
      <c r="Z239" s="800"/>
      <c r="AA239" s="800"/>
      <c r="AB239" s="800"/>
      <c r="AC239" s="800"/>
      <c r="AD239" s="800"/>
    </row>
    <row r="240" spans="1:30" ht="15.75" customHeight="1" x14ac:dyDescent="0.25">
      <c r="A240" s="800"/>
      <c r="B240" s="800"/>
      <c r="C240" s="800"/>
      <c r="D240" s="800"/>
      <c r="E240" s="800"/>
      <c r="F240" s="800"/>
      <c r="G240" s="801"/>
      <c r="H240" s="800"/>
      <c r="I240" s="800"/>
      <c r="J240" s="800"/>
      <c r="K240" s="800"/>
      <c r="L240" s="800"/>
      <c r="M240" s="800"/>
      <c r="N240" s="800"/>
      <c r="O240" s="800"/>
      <c r="P240" s="800"/>
      <c r="Q240" s="800"/>
      <c r="R240" s="800"/>
      <c r="S240" s="800"/>
      <c r="T240" s="800"/>
      <c r="U240" s="800"/>
      <c r="V240" s="800"/>
      <c r="W240" s="800"/>
      <c r="X240" s="800"/>
      <c r="Y240" s="800"/>
      <c r="Z240" s="800"/>
      <c r="AA240" s="800"/>
      <c r="AB240" s="800"/>
      <c r="AC240" s="800"/>
      <c r="AD240" s="800"/>
    </row>
    <row r="241" spans="1:30" ht="15.75" customHeight="1" x14ac:dyDescent="0.25">
      <c r="A241" s="800"/>
      <c r="B241" s="800"/>
      <c r="C241" s="800"/>
      <c r="D241" s="800"/>
      <c r="E241" s="800"/>
      <c r="F241" s="800"/>
      <c r="G241" s="801"/>
      <c r="H241" s="800"/>
      <c r="I241" s="800"/>
      <c r="J241" s="800"/>
      <c r="K241" s="800"/>
      <c r="L241" s="800"/>
      <c r="M241" s="800"/>
      <c r="N241" s="800"/>
      <c r="O241" s="800"/>
      <c r="P241" s="800"/>
      <c r="Q241" s="800"/>
      <c r="R241" s="800"/>
      <c r="S241" s="800"/>
      <c r="T241" s="800"/>
      <c r="U241" s="800"/>
      <c r="V241" s="800"/>
      <c r="W241" s="800"/>
      <c r="X241" s="800"/>
      <c r="Y241" s="800"/>
      <c r="Z241" s="800"/>
      <c r="AA241" s="800"/>
      <c r="AB241" s="800"/>
      <c r="AC241" s="800"/>
      <c r="AD241" s="800"/>
    </row>
    <row r="242" spans="1:30" ht="15.75" customHeight="1" x14ac:dyDescent="0.25">
      <c r="A242" s="800"/>
      <c r="B242" s="800"/>
      <c r="C242" s="800"/>
      <c r="D242" s="800"/>
      <c r="E242" s="800"/>
      <c r="F242" s="800"/>
      <c r="G242" s="801"/>
      <c r="H242" s="800"/>
      <c r="I242" s="800"/>
      <c r="J242" s="800"/>
      <c r="K242" s="800"/>
      <c r="L242" s="800"/>
      <c r="M242" s="800"/>
      <c r="N242" s="800"/>
      <c r="O242" s="800"/>
      <c r="P242" s="800"/>
      <c r="Q242" s="800"/>
      <c r="R242" s="800"/>
      <c r="S242" s="800"/>
      <c r="T242" s="800"/>
      <c r="U242" s="800"/>
      <c r="V242" s="800"/>
      <c r="W242" s="800"/>
      <c r="X242" s="800"/>
      <c r="Y242" s="800"/>
      <c r="Z242" s="800"/>
      <c r="AA242" s="800"/>
      <c r="AB242" s="800"/>
      <c r="AC242" s="800"/>
      <c r="AD242" s="800"/>
    </row>
    <row r="243" spans="1:30" ht="15.75" customHeight="1" x14ac:dyDescent="0.25">
      <c r="A243" s="800"/>
      <c r="B243" s="800"/>
      <c r="C243" s="800"/>
      <c r="D243" s="800"/>
      <c r="E243" s="800"/>
      <c r="F243" s="800"/>
      <c r="G243" s="801"/>
      <c r="H243" s="800"/>
      <c r="I243" s="800"/>
      <c r="J243" s="800"/>
      <c r="K243" s="800"/>
      <c r="L243" s="800"/>
      <c r="M243" s="800"/>
      <c r="N243" s="800"/>
      <c r="O243" s="800"/>
      <c r="P243" s="800"/>
      <c r="Q243" s="800"/>
      <c r="R243" s="800"/>
      <c r="S243" s="800"/>
      <c r="T243" s="800"/>
      <c r="U243" s="800"/>
      <c r="V243" s="800"/>
      <c r="W243" s="800"/>
      <c r="X243" s="800"/>
      <c r="Y243" s="800"/>
      <c r="Z243" s="800"/>
      <c r="AA243" s="800"/>
      <c r="AB243" s="800"/>
      <c r="AC243" s="800"/>
      <c r="AD243" s="800"/>
    </row>
    <row r="244" spans="1:30" ht="15.75" customHeight="1" x14ac:dyDescent="0.25">
      <c r="A244" s="800"/>
      <c r="B244" s="800"/>
      <c r="C244" s="800"/>
      <c r="D244" s="800"/>
      <c r="E244" s="800"/>
      <c r="F244" s="800"/>
      <c r="G244" s="801"/>
      <c r="H244" s="800"/>
      <c r="I244" s="800"/>
      <c r="J244" s="800"/>
      <c r="K244" s="800"/>
      <c r="L244" s="800"/>
      <c r="M244" s="800"/>
      <c r="N244" s="800"/>
      <c r="O244" s="800"/>
      <c r="P244" s="800"/>
      <c r="Q244" s="800"/>
      <c r="R244" s="800"/>
      <c r="S244" s="800"/>
      <c r="T244" s="800"/>
      <c r="U244" s="800"/>
      <c r="V244" s="800"/>
      <c r="W244" s="800"/>
      <c r="X244" s="800"/>
      <c r="Y244" s="800"/>
      <c r="Z244" s="800"/>
      <c r="AA244" s="800"/>
      <c r="AB244" s="800"/>
      <c r="AC244" s="800"/>
      <c r="AD244" s="800"/>
    </row>
    <row r="245" spans="1:30" ht="15.75" customHeight="1" x14ac:dyDescent="0.25">
      <c r="A245" s="800"/>
      <c r="B245" s="800"/>
      <c r="C245" s="800"/>
      <c r="D245" s="800"/>
      <c r="E245" s="800"/>
      <c r="F245" s="800"/>
      <c r="G245" s="801"/>
      <c r="H245" s="800"/>
      <c r="I245" s="800"/>
      <c r="J245" s="800"/>
      <c r="K245" s="800"/>
      <c r="L245" s="800"/>
      <c r="M245" s="800"/>
      <c r="N245" s="800"/>
      <c r="O245" s="800"/>
      <c r="P245" s="800"/>
      <c r="Q245" s="800"/>
      <c r="R245" s="800"/>
      <c r="S245" s="800"/>
      <c r="T245" s="800"/>
      <c r="U245" s="800"/>
      <c r="V245" s="800"/>
      <c r="W245" s="800"/>
      <c r="X245" s="800"/>
      <c r="Y245" s="800"/>
      <c r="Z245" s="800"/>
      <c r="AA245" s="800"/>
      <c r="AB245" s="800"/>
      <c r="AC245" s="800"/>
      <c r="AD245" s="800"/>
    </row>
    <row r="246" spans="1:30" ht="15.75" customHeight="1" x14ac:dyDescent="0.25">
      <c r="A246" s="800"/>
      <c r="B246" s="800"/>
      <c r="C246" s="800"/>
      <c r="D246" s="800"/>
      <c r="E246" s="800"/>
      <c r="F246" s="800"/>
      <c r="G246" s="801"/>
      <c r="H246" s="800"/>
      <c r="I246" s="800"/>
      <c r="J246" s="800"/>
      <c r="K246" s="800"/>
      <c r="L246" s="800"/>
      <c r="M246" s="800"/>
      <c r="N246" s="800"/>
      <c r="O246" s="800"/>
      <c r="P246" s="800"/>
      <c r="Q246" s="800"/>
      <c r="R246" s="800"/>
      <c r="S246" s="800"/>
      <c r="T246" s="800"/>
      <c r="U246" s="800"/>
      <c r="V246" s="800"/>
      <c r="W246" s="800"/>
      <c r="X246" s="800"/>
      <c r="Y246" s="800"/>
      <c r="Z246" s="800"/>
      <c r="AA246" s="800"/>
      <c r="AB246" s="800"/>
      <c r="AC246" s="800"/>
      <c r="AD246" s="800"/>
    </row>
    <row r="247" spans="1:30" ht="15.75" customHeight="1" x14ac:dyDescent="0.25">
      <c r="A247" s="800"/>
      <c r="B247" s="800"/>
      <c r="C247" s="800"/>
      <c r="D247" s="800"/>
      <c r="E247" s="800"/>
      <c r="F247" s="800"/>
      <c r="G247" s="801"/>
      <c r="H247" s="800"/>
      <c r="I247" s="800"/>
      <c r="J247" s="800"/>
      <c r="K247" s="800"/>
      <c r="L247" s="800"/>
      <c r="M247" s="800"/>
      <c r="N247" s="800"/>
      <c r="O247" s="800"/>
      <c r="P247" s="800"/>
      <c r="Q247" s="800"/>
      <c r="R247" s="800"/>
      <c r="S247" s="800"/>
      <c r="T247" s="800"/>
      <c r="U247" s="800"/>
      <c r="V247" s="800"/>
      <c r="W247" s="800"/>
      <c r="X247" s="800"/>
      <c r="Y247" s="800"/>
      <c r="Z247" s="800"/>
      <c r="AA247" s="800"/>
      <c r="AB247" s="800"/>
      <c r="AC247" s="800"/>
      <c r="AD247" s="800"/>
    </row>
    <row r="248" spans="1:30" ht="15.75" customHeight="1" x14ac:dyDescent="0.25">
      <c r="A248" s="800"/>
      <c r="B248" s="800"/>
      <c r="C248" s="800"/>
      <c r="D248" s="800"/>
      <c r="E248" s="800"/>
      <c r="F248" s="800"/>
      <c r="G248" s="801"/>
      <c r="H248" s="800"/>
      <c r="I248" s="800"/>
      <c r="J248" s="800"/>
      <c r="K248" s="800"/>
      <c r="L248" s="800"/>
      <c r="M248" s="800"/>
      <c r="N248" s="800"/>
      <c r="O248" s="800"/>
      <c r="P248" s="800"/>
      <c r="Q248" s="800"/>
      <c r="R248" s="800"/>
      <c r="S248" s="800"/>
      <c r="T248" s="800"/>
      <c r="U248" s="800"/>
      <c r="V248" s="800"/>
      <c r="W248" s="800"/>
      <c r="X248" s="800"/>
      <c r="Y248" s="800"/>
      <c r="Z248" s="800"/>
      <c r="AA248" s="800"/>
      <c r="AB248" s="800"/>
      <c r="AC248" s="800"/>
      <c r="AD248" s="800"/>
    </row>
    <row r="249" spans="1:30" ht="15.75" customHeight="1" x14ac:dyDescent="0.25">
      <c r="A249" s="800"/>
      <c r="B249" s="800"/>
      <c r="C249" s="800"/>
      <c r="D249" s="800"/>
      <c r="E249" s="800"/>
      <c r="F249" s="800"/>
      <c r="G249" s="801"/>
      <c r="H249" s="800"/>
      <c r="I249" s="800"/>
      <c r="J249" s="800"/>
      <c r="K249" s="800"/>
      <c r="L249" s="800"/>
      <c r="M249" s="800"/>
      <c r="N249" s="800"/>
      <c r="O249" s="800"/>
      <c r="P249" s="800"/>
      <c r="Q249" s="800"/>
      <c r="R249" s="800"/>
      <c r="S249" s="800"/>
      <c r="T249" s="800"/>
      <c r="U249" s="800"/>
      <c r="V249" s="800"/>
      <c r="W249" s="800"/>
      <c r="X249" s="800"/>
      <c r="Y249" s="800"/>
      <c r="Z249" s="800"/>
      <c r="AA249" s="800"/>
      <c r="AB249" s="800"/>
      <c r="AC249" s="800"/>
      <c r="AD249" s="800"/>
    </row>
    <row r="250" spans="1:30" ht="15.75" customHeight="1" x14ac:dyDescent="0.25">
      <c r="A250" s="800"/>
      <c r="B250" s="800"/>
      <c r="C250" s="800"/>
      <c r="D250" s="800"/>
      <c r="E250" s="800"/>
      <c r="F250" s="800"/>
      <c r="G250" s="801"/>
      <c r="H250" s="800"/>
      <c r="I250" s="800"/>
      <c r="J250" s="800"/>
      <c r="K250" s="800"/>
      <c r="L250" s="800"/>
      <c r="M250" s="800"/>
      <c r="N250" s="800"/>
      <c r="O250" s="800"/>
      <c r="P250" s="800"/>
      <c r="Q250" s="800"/>
      <c r="R250" s="800"/>
      <c r="S250" s="800"/>
      <c r="T250" s="800"/>
      <c r="U250" s="800"/>
      <c r="V250" s="800"/>
      <c r="W250" s="800"/>
      <c r="X250" s="800"/>
      <c r="Y250" s="800"/>
      <c r="Z250" s="800"/>
      <c r="AA250" s="800"/>
      <c r="AB250" s="800"/>
      <c r="AC250" s="800"/>
      <c r="AD250" s="800"/>
    </row>
    <row r="251" spans="1:30" ht="15.75" customHeight="1" x14ac:dyDescent="0.25">
      <c r="A251" s="800"/>
      <c r="B251" s="800"/>
      <c r="C251" s="800"/>
      <c r="D251" s="800"/>
      <c r="E251" s="800"/>
      <c r="F251" s="800"/>
      <c r="G251" s="801"/>
      <c r="H251" s="800"/>
      <c r="I251" s="800"/>
      <c r="J251" s="800"/>
      <c r="K251" s="800"/>
      <c r="L251" s="800"/>
      <c r="M251" s="800"/>
      <c r="N251" s="800"/>
      <c r="O251" s="800"/>
      <c r="P251" s="800"/>
      <c r="Q251" s="800"/>
      <c r="R251" s="800"/>
      <c r="S251" s="800"/>
      <c r="T251" s="800"/>
      <c r="U251" s="800"/>
      <c r="V251" s="800"/>
      <c r="W251" s="800"/>
      <c r="X251" s="800"/>
      <c r="Y251" s="800"/>
      <c r="Z251" s="800"/>
      <c r="AA251" s="800"/>
      <c r="AB251" s="800"/>
      <c r="AC251" s="800"/>
      <c r="AD251" s="800"/>
    </row>
    <row r="252" spans="1:30" ht="15.75" customHeight="1" x14ac:dyDescent="0.25">
      <c r="A252" s="800"/>
      <c r="B252" s="800"/>
      <c r="C252" s="800"/>
      <c r="D252" s="800"/>
      <c r="E252" s="800"/>
      <c r="F252" s="800"/>
      <c r="G252" s="801"/>
      <c r="H252" s="800"/>
      <c r="I252" s="800"/>
      <c r="J252" s="800"/>
      <c r="K252" s="800"/>
      <c r="L252" s="800"/>
      <c r="M252" s="800"/>
      <c r="N252" s="800"/>
      <c r="O252" s="800"/>
      <c r="P252" s="800"/>
      <c r="Q252" s="800"/>
      <c r="R252" s="800"/>
      <c r="S252" s="800"/>
      <c r="T252" s="800"/>
      <c r="U252" s="800"/>
      <c r="V252" s="800"/>
      <c r="W252" s="800"/>
      <c r="X252" s="800"/>
      <c r="Y252" s="800"/>
      <c r="Z252" s="800"/>
      <c r="AA252" s="800"/>
      <c r="AB252" s="800"/>
      <c r="AC252" s="800"/>
      <c r="AD252" s="800"/>
    </row>
    <row r="253" spans="1:30" ht="15.75" customHeight="1" x14ac:dyDescent="0.25">
      <c r="A253" s="800"/>
      <c r="B253" s="800"/>
      <c r="C253" s="800"/>
      <c r="D253" s="800"/>
      <c r="E253" s="800"/>
      <c r="F253" s="800"/>
      <c r="G253" s="801"/>
      <c r="H253" s="800"/>
      <c r="I253" s="800"/>
      <c r="J253" s="800"/>
      <c r="K253" s="800"/>
      <c r="L253" s="800"/>
      <c r="M253" s="800"/>
      <c r="N253" s="800"/>
      <c r="O253" s="800"/>
      <c r="P253" s="800"/>
      <c r="Q253" s="800"/>
      <c r="R253" s="800"/>
      <c r="S253" s="800"/>
      <c r="T253" s="800"/>
      <c r="U253" s="800"/>
      <c r="V253" s="800"/>
      <c r="W253" s="800"/>
      <c r="X253" s="800"/>
      <c r="Y253" s="800"/>
      <c r="Z253" s="800"/>
      <c r="AA253" s="800"/>
      <c r="AB253" s="800"/>
      <c r="AC253" s="800"/>
      <c r="AD253" s="800"/>
    </row>
    <row r="254" spans="1:30" ht="15.75" customHeight="1" x14ac:dyDescent="0.25">
      <c r="A254" s="800"/>
      <c r="B254" s="800"/>
      <c r="C254" s="800"/>
      <c r="D254" s="800"/>
      <c r="E254" s="800"/>
      <c r="F254" s="800"/>
      <c r="G254" s="801"/>
      <c r="H254" s="800"/>
      <c r="I254" s="800"/>
      <c r="J254" s="800"/>
      <c r="K254" s="800"/>
      <c r="L254" s="800"/>
      <c r="M254" s="800"/>
      <c r="N254" s="800"/>
      <c r="O254" s="800"/>
      <c r="P254" s="800"/>
      <c r="Q254" s="800"/>
      <c r="R254" s="800"/>
      <c r="S254" s="800"/>
      <c r="T254" s="800"/>
      <c r="U254" s="800"/>
      <c r="V254" s="800"/>
      <c r="W254" s="800"/>
      <c r="X254" s="800"/>
      <c r="Y254" s="800"/>
      <c r="Z254" s="800"/>
      <c r="AA254" s="800"/>
      <c r="AB254" s="800"/>
      <c r="AC254" s="800"/>
      <c r="AD254" s="800"/>
    </row>
    <row r="255" spans="1:30" ht="15.75" customHeight="1" x14ac:dyDescent="0.25">
      <c r="A255" s="800"/>
      <c r="B255" s="800"/>
      <c r="C255" s="800"/>
      <c r="D255" s="800"/>
      <c r="E255" s="800"/>
      <c r="F255" s="800"/>
      <c r="G255" s="801"/>
      <c r="H255" s="800"/>
      <c r="I255" s="800"/>
      <c r="J255" s="800"/>
      <c r="K255" s="800"/>
      <c r="L255" s="800"/>
      <c r="M255" s="800"/>
      <c r="N255" s="800"/>
      <c r="O255" s="800"/>
      <c r="P255" s="800"/>
      <c r="Q255" s="800"/>
      <c r="R255" s="800"/>
      <c r="S255" s="800"/>
      <c r="T255" s="800"/>
      <c r="U255" s="800"/>
      <c r="V255" s="800"/>
      <c r="W255" s="800"/>
      <c r="X255" s="800"/>
      <c r="Y255" s="800"/>
      <c r="Z255" s="800"/>
      <c r="AA255" s="800"/>
      <c r="AB255" s="800"/>
      <c r="AC255" s="800"/>
      <c r="AD255" s="800"/>
    </row>
    <row r="256" spans="1:30" ht="15.75" customHeight="1" x14ac:dyDescent="0.25">
      <c r="A256" s="800"/>
      <c r="B256" s="800"/>
      <c r="C256" s="800"/>
      <c r="D256" s="800"/>
      <c r="E256" s="800"/>
      <c r="F256" s="800"/>
      <c r="G256" s="801"/>
      <c r="H256" s="800"/>
      <c r="I256" s="800"/>
      <c r="J256" s="800"/>
      <c r="K256" s="800"/>
      <c r="L256" s="800"/>
      <c r="M256" s="800"/>
      <c r="N256" s="800"/>
      <c r="O256" s="800"/>
      <c r="P256" s="800"/>
      <c r="Q256" s="800"/>
      <c r="R256" s="800"/>
      <c r="S256" s="800"/>
      <c r="T256" s="800"/>
      <c r="U256" s="800"/>
      <c r="V256" s="800"/>
      <c r="W256" s="800"/>
      <c r="X256" s="800"/>
      <c r="Y256" s="800"/>
      <c r="Z256" s="800"/>
      <c r="AA256" s="800"/>
      <c r="AB256" s="800"/>
      <c r="AC256" s="800"/>
      <c r="AD256" s="800"/>
    </row>
    <row r="257" spans="1:30" ht="15.75" customHeight="1" x14ac:dyDescent="0.25">
      <c r="A257" s="860"/>
      <c r="B257" s="860"/>
      <c r="C257" s="860"/>
      <c r="D257" s="860"/>
      <c r="E257" s="860"/>
      <c r="F257" s="860"/>
      <c r="G257" s="868"/>
      <c r="H257" s="860"/>
      <c r="I257" s="860"/>
      <c r="J257" s="860"/>
      <c r="K257" s="860"/>
      <c r="L257" s="860"/>
      <c r="M257" s="860"/>
      <c r="N257" s="860"/>
      <c r="O257" s="860"/>
      <c r="P257" s="860"/>
      <c r="Q257" s="860"/>
      <c r="R257" s="860"/>
      <c r="S257" s="860"/>
      <c r="T257" s="860"/>
      <c r="U257" s="860"/>
      <c r="V257" s="860"/>
      <c r="W257" s="860"/>
      <c r="X257" s="860"/>
      <c r="Y257" s="860"/>
      <c r="Z257" s="860"/>
      <c r="AA257" s="860"/>
      <c r="AB257" s="860"/>
      <c r="AC257" s="860"/>
      <c r="AD257" s="860"/>
    </row>
    <row r="258" spans="1:30" ht="15.75" customHeight="1" x14ac:dyDescent="0.25">
      <c r="A258" s="860"/>
      <c r="B258" s="860"/>
      <c r="C258" s="860"/>
      <c r="D258" s="860"/>
      <c r="E258" s="860"/>
      <c r="F258" s="860"/>
      <c r="G258" s="868"/>
      <c r="H258" s="860"/>
      <c r="I258" s="860"/>
      <c r="J258" s="860"/>
      <c r="K258" s="860"/>
      <c r="L258" s="860"/>
      <c r="M258" s="860"/>
      <c r="N258" s="860"/>
      <c r="O258" s="860"/>
      <c r="P258" s="860"/>
      <c r="Q258" s="860"/>
      <c r="R258" s="860"/>
      <c r="S258" s="860"/>
      <c r="T258" s="860"/>
      <c r="U258" s="860"/>
      <c r="V258" s="860"/>
      <c r="W258" s="860"/>
      <c r="X258" s="860"/>
      <c r="Y258" s="860"/>
      <c r="Z258" s="860"/>
      <c r="AA258" s="860"/>
      <c r="AB258" s="860"/>
      <c r="AC258" s="860"/>
      <c r="AD258" s="860"/>
    </row>
    <row r="259" spans="1:30" ht="15.75" customHeight="1" x14ac:dyDescent="0.25">
      <c r="A259" s="860"/>
      <c r="B259" s="860"/>
      <c r="C259" s="860"/>
      <c r="D259" s="860"/>
      <c r="E259" s="860"/>
      <c r="F259" s="860"/>
      <c r="G259" s="868"/>
      <c r="H259" s="860"/>
      <c r="I259" s="860"/>
      <c r="J259" s="860"/>
      <c r="K259" s="860"/>
      <c r="L259" s="860"/>
      <c r="M259" s="860"/>
      <c r="N259" s="860"/>
      <c r="O259" s="860"/>
      <c r="P259" s="860"/>
      <c r="Q259" s="860"/>
      <c r="R259" s="860"/>
      <c r="S259" s="860"/>
      <c r="T259" s="860"/>
      <c r="U259" s="860"/>
      <c r="V259" s="860"/>
      <c r="W259" s="860"/>
      <c r="X259" s="860"/>
      <c r="Y259" s="860"/>
      <c r="Z259" s="860"/>
      <c r="AA259" s="860"/>
      <c r="AB259" s="860"/>
      <c r="AC259" s="860"/>
      <c r="AD259" s="860"/>
    </row>
    <row r="260" spans="1:30" ht="15.75" customHeight="1" x14ac:dyDescent="0.25">
      <c r="A260" s="860"/>
      <c r="B260" s="860"/>
      <c r="C260" s="860"/>
      <c r="D260" s="860"/>
      <c r="E260" s="860"/>
      <c r="F260" s="860"/>
      <c r="G260" s="868"/>
      <c r="H260" s="860"/>
      <c r="I260" s="860"/>
      <c r="J260" s="860"/>
      <c r="K260" s="860"/>
      <c r="L260" s="860"/>
      <c r="M260" s="860"/>
      <c r="N260" s="860"/>
      <c r="O260" s="860"/>
      <c r="P260" s="860"/>
      <c r="Q260" s="860"/>
      <c r="R260" s="860"/>
      <c r="S260" s="860"/>
      <c r="T260" s="860"/>
      <c r="U260" s="860"/>
      <c r="V260" s="860"/>
      <c r="W260" s="860"/>
      <c r="X260" s="860"/>
      <c r="Y260" s="860"/>
      <c r="Z260" s="860"/>
      <c r="AA260" s="860"/>
      <c r="AB260" s="860"/>
      <c r="AC260" s="860"/>
      <c r="AD260" s="860"/>
    </row>
    <row r="261" spans="1:30" ht="15.75" customHeight="1" x14ac:dyDescent="0.25">
      <c r="A261" s="860"/>
      <c r="B261" s="860"/>
      <c r="C261" s="860"/>
      <c r="D261" s="860"/>
      <c r="E261" s="860"/>
      <c r="F261" s="860"/>
      <c r="G261" s="868"/>
      <c r="H261" s="860"/>
      <c r="I261" s="860"/>
      <c r="J261" s="860"/>
      <c r="K261" s="860"/>
      <c r="L261" s="860"/>
      <c r="M261" s="860"/>
      <c r="N261" s="860"/>
      <c r="O261" s="860"/>
      <c r="P261" s="860"/>
      <c r="Q261" s="860"/>
      <c r="R261" s="860"/>
      <c r="S261" s="860"/>
      <c r="T261" s="860"/>
      <c r="U261" s="860"/>
      <c r="V261" s="860"/>
      <c r="W261" s="860"/>
      <c r="X261" s="860"/>
      <c r="Y261" s="860"/>
      <c r="Z261" s="860"/>
      <c r="AA261" s="860"/>
      <c r="AB261" s="860"/>
      <c r="AC261" s="860"/>
      <c r="AD261" s="860"/>
    </row>
    <row r="262" spans="1:30" ht="15.75" customHeight="1" x14ac:dyDescent="0.25">
      <c r="A262" s="860"/>
      <c r="B262" s="860"/>
      <c r="C262" s="860"/>
      <c r="D262" s="860"/>
      <c r="E262" s="860"/>
      <c r="F262" s="860"/>
      <c r="G262" s="868"/>
      <c r="H262" s="860"/>
      <c r="I262" s="860"/>
      <c r="J262" s="860"/>
      <c r="K262" s="860"/>
      <c r="L262" s="860"/>
      <c r="M262" s="860"/>
      <c r="N262" s="860"/>
      <c r="O262" s="860"/>
      <c r="P262" s="860"/>
      <c r="Q262" s="860"/>
      <c r="R262" s="860"/>
      <c r="S262" s="860"/>
      <c r="T262" s="860"/>
      <c r="U262" s="860"/>
      <c r="V262" s="860"/>
      <c r="W262" s="860"/>
      <c r="X262" s="860"/>
      <c r="Y262" s="860"/>
      <c r="Z262" s="860"/>
      <c r="AA262" s="860"/>
      <c r="AB262" s="860"/>
      <c r="AC262" s="860"/>
      <c r="AD262" s="860"/>
    </row>
    <row r="263" spans="1:30" ht="15.75" customHeight="1" x14ac:dyDescent="0.25">
      <c r="A263" s="860"/>
      <c r="B263" s="860"/>
      <c r="C263" s="860"/>
      <c r="D263" s="860"/>
      <c r="E263" s="860"/>
      <c r="F263" s="860"/>
      <c r="G263" s="868"/>
      <c r="H263" s="860"/>
      <c r="I263" s="860"/>
      <c r="J263" s="860"/>
      <c r="K263" s="860"/>
      <c r="L263" s="860"/>
      <c r="M263" s="860"/>
      <c r="N263" s="860"/>
      <c r="O263" s="860"/>
      <c r="P263" s="860"/>
      <c r="Q263" s="860"/>
      <c r="R263" s="860"/>
      <c r="S263" s="860"/>
      <c r="T263" s="860"/>
      <c r="U263" s="860"/>
      <c r="V263" s="860"/>
      <c r="W263" s="860"/>
      <c r="X263" s="860"/>
      <c r="Y263" s="860"/>
      <c r="Z263" s="860"/>
      <c r="AA263" s="860"/>
      <c r="AB263" s="860"/>
      <c r="AC263" s="860"/>
      <c r="AD263" s="860"/>
    </row>
    <row r="264" spans="1:30" ht="15.75" customHeight="1" x14ac:dyDescent="0.25">
      <c r="A264" s="860"/>
      <c r="B264" s="860"/>
      <c r="C264" s="860"/>
      <c r="D264" s="860"/>
      <c r="E264" s="860"/>
      <c r="F264" s="860"/>
      <c r="G264" s="868"/>
      <c r="H264" s="860"/>
      <c r="I264" s="860"/>
      <c r="J264" s="860"/>
      <c r="K264" s="860"/>
      <c r="L264" s="860"/>
      <c r="M264" s="860"/>
      <c r="N264" s="860"/>
      <c r="O264" s="860"/>
      <c r="P264" s="860"/>
      <c r="Q264" s="860"/>
      <c r="R264" s="860"/>
      <c r="S264" s="860"/>
      <c r="T264" s="860"/>
      <c r="U264" s="860"/>
      <c r="V264" s="860"/>
      <c r="W264" s="860"/>
      <c r="X264" s="860"/>
      <c r="Y264" s="860"/>
      <c r="Z264" s="860"/>
      <c r="AA264" s="860"/>
      <c r="AB264" s="860"/>
      <c r="AC264" s="860"/>
      <c r="AD264" s="860"/>
    </row>
    <row r="265" spans="1:30" ht="15.75" customHeight="1" x14ac:dyDescent="0.25">
      <c r="A265" s="860"/>
      <c r="B265" s="860"/>
      <c r="C265" s="860"/>
      <c r="D265" s="860"/>
      <c r="E265" s="860"/>
      <c r="F265" s="860"/>
      <c r="G265" s="868"/>
      <c r="H265" s="860"/>
      <c r="I265" s="860"/>
      <c r="J265" s="860"/>
      <c r="K265" s="860"/>
      <c r="L265" s="860"/>
      <c r="M265" s="860"/>
      <c r="N265" s="860"/>
      <c r="O265" s="860"/>
      <c r="P265" s="860"/>
      <c r="Q265" s="860"/>
      <c r="R265" s="860"/>
      <c r="S265" s="860"/>
      <c r="T265" s="860"/>
      <c r="U265" s="860"/>
      <c r="V265" s="860"/>
      <c r="W265" s="860"/>
      <c r="X265" s="860"/>
      <c r="Y265" s="860"/>
      <c r="Z265" s="860"/>
      <c r="AA265" s="860"/>
      <c r="AB265" s="860"/>
      <c r="AC265" s="860"/>
      <c r="AD265" s="860"/>
    </row>
    <row r="266" spans="1:30" ht="15.75" customHeight="1" x14ac:dyDescent="0.25">
      <c r="A266" s="860"/>
      <c r="B266" s="860"/>
      <c r="C266" s="860"/>
      <c r="D266" s="860"/>
      <c r="E266" s="860"/>
      <c r="F266" s="860"/>
      <c r="G266" s="868"/>
      <c r="H266" s="860"/>
      <c r="I266" s="860"/>
      <c r="J266" s="860"/>
      <c r="K266" s="860"/>
      <c r="L266" s="860"/>
      <c r="M266" s="860"/>
      <c r="N266" s="860"/>
      <c r="O266" s="860"/>
      <c r="P266" s="860"/>
      <c r="Q266" s="860"/>
      <c r="R266" s="860"/>
      <c r="S266" s="860"/>
      <c r="T266" s="860"/>
      <c r="U266" s="860"/>
      <c r="V266" s="860"/>
      <c r="W266" s="860"/>
      <c r="X266" s="860"/>
      <c r="Y266" s="860"/>
      <c r="Z266" s="860"/>
      <c r="AA266" s="860"/>
      <c r="AB266" s="860"/>
      <c r="AC266" s="860"/>
      <c r="AD266" s="860"/>
    </row>
    <row r="267" spans="1:30" ht="15.75" customHeight="1" x14ac:dyDescent="0.25">
      <c r="A267" s="860"/>
      <c r="B267" s="860"/>
      <c r="C267" s="860"/>
      <c r="D267" s="860"/>
      <c r="E267" s="860"/>
      <c r="F267" s="860"/>
      <c r="G267" s="868"/>
      <c r="H267" s="860"/>
      <c r="I267" s="860"/>
      <c r="J267" s="860"/>
      <c r="K267" s="860"/>
      <c r="L267" s="860"/>
      <c r="M267" s="860"/>
      <c r="N267" s="860"/>
      <c r="O267" s="860"/>
      <c r="P267" s="860"/>
      <c r="Q267" s="860"/>
      <c r="R267" s="860"/>
      <c r="S267" s="860"/>
      <c r="T267" s="860"/>
      <c r="U267" s="860"/>
      <c r="V267" s="860"/>
      <c r="W267" s="860"/>
      <c r="X267" s="860"/>
      <c r="Y267" s="860"/>
      <c r="Z267" s="860"/>
      <c r="AA267" s="860"/>
      <c r="AB267" s="860"/>
      <c r="AC267" s="860"/>
      <c r="AD267" s="860"/>
    </row>
    <row r="268" spans="1:30" ht="15.75" customHeight="1" x14ac:dyDescent="0.25">
      <c r="A268" s="860"/>
      <c r="B268" s="860"/>
      <c r="C268" s="860"/>
      <c r="D268" s="860"/>
      <c r="E268" s="860"/>
      <c r="F268" s="860"/>
      <c r="G268" s="868"/>
      <c r="H268" s="860"/>
      <c r="I268" s="860"/>
      <c r="J268" s="860"/>
      <c r="K268" s="860"/>
      <c r="L268" s="860"/>
      <c r="M268" s="860"/>
      <c r="N268" s="860"/>
      <c r="O268" s="860"/>
      <c r="P268" s="860"/>
      <c r="Q268" s="860"/>
      <c r="R268" s="860"/>
      <c r="S268" s="860"/>
      <c r="T268" s="860"/>
      <c r="U268" s="860"/>
      <c r="V268" s="860"/>
      <c r="W268" s="860"/>
      <c r="X268" s="860"/>
      <c r="Y268" s="860"/>
      <c r="Z268" s="860"/>
      <c r="AA268" s="860"/>
      <c r="AB268" s="860"/>
      <c r="AC268" s="860"/>
      <c r="AD268" s="860"/>
    </row>
    <row r="269" spans="1:30" ht="15.75" customHeight="1" x14ac:dyDescent="0.25">
      <c r="A269" s="860"/>
      <c r="B269" s="860"/>
      <c r="C269" s="860"/>
      <c r="D269" s="860"/>
      <c r="E269" s="860"/>
      <c r="F269" s="860"/>
      <c r="G269" s="868"/>
      <c r="H269" s="860"/>
      <c r="I269" s="860"/>
      <c r="J269" s="860"/>
      <c r="K269" s="860"/>
      <c r="L269" s="860"/>
      <c r="M269" s="860"/>
      <c r="N269" s="860"/>
      <c r="O269" s="860"/>
      <c r="P269" s="860"/>
      <c r="Q269" s="860"/>
      <c r="R269" s="860"/>
      <c r="S269" s="860"/>
      <c r="T269" s="860"/>
      <c r="U269" s="860"/>
      <c r="V269" s="860"/>
      <c r="W269" s="860"/>
      <c r="X269" s="860"/>
      <c r="Y269" s="860"/>
      <c r="Z269" s="860"/>
      <c r="AA269" s="860"/>
      <c r="AB269" s="860"/>
      <c r="AC269" s="860"/>
      <c r="AD269" s="860"/>
    </row>
    <row r="270" spans="1:30" ht="15.75" customHeight="1" x14ac:dyDescent="0.25">
      <c r="A270" s="860"/>
      <c r="B270" s="860"/>
      <c r="C270" s="860"/>
      <c r="D270" s="860"/>
      <c r="E270" s="860"/>
      <c r="F270" s="860"/>
      <c r="G270" s="868"/>
      <c r="H270" s="860"/>
      <c r="I270" s="860"/>
      <c r="J270" s="860"/>
      <c r="K270" s="860"/>
      <c r="L270" s="860"/>
      <c r="M270" s="860"/>
      <c r="N270" s="860"/>
      <c r="O270" s="860"/>
      <c r="P270" s="860"/>
      <c r="Q270" s="860"/>
      <c r="R270" s="860"/>
      <c r="S270" s="860"/>
      <c r="T270" s="860"/>
      <c r="U270" s="860"/>
      <c r="V270" s="860"/>
      <c r="W270" s="860"/>
      <c r="X270" s="860"/>
      <c r="Y270" s="860"/>
      <c r="Z270" s="860"/>
      <c r="AA270" s="860"/>
      <c r="AB270" s="860"/>
      <c r="AC270" s="860"/>
      <c r="AD270" s="860"/>
    </row>
    <row r="271" spans="1:30" ht="15.75" customHeight="1" x14ac:dyDescent="0.25">
      <c r="A271" s="860"/>
      <c r="B271" s="860"/>
      <c r="C271" s="860"/>
      <c r="D271" s="860"/>
      <c r="E271" s="860"/>
      <c r="F271" s="860"/>
      <c r="G271" s="868"/>
      <c r="H271" s="860"/>
      <c r="I271" s="860"/>
      <c r="J271" s="860"/>
      <c r="K271" s="860"/>
      <c r="L271" s="860"/>
      <c r="M271" s="860"/>
      <c r="N271" s="860"/>
      <c r="O271" s="860"/>
      <c r="P271" s="860"/>
      <c r="Q271" s="860"/>
      <c r="R271" s="860"/>
      <c r="S271" s="860"/>
      <c r="T271" s="860"/>
      <c r="U271" s="860"/>
      <c r="V271" s="860"/>
      <c r="W271" s="860"/>
      <c r="X271" s="860"/>
      <c r="Y271" s="860"/>
      <c r="Z271" s="860"/>
      <c r="AA271" s="860"/>
      <c r="AB271" s="860"/>
      <c r="AC271" s="860"/>
      <c r="AD271" s="860"/>
    </row>
    <row r="272" spans="1:30" ht="15.75" customHeight="1" x14ac:dyDescent="0.25">
      <c r="A272" s="860"/>
      <c r="B272" s="860"/>
      <c r="C272" s="860"/>
      <c r="D272" s="860"/>
      <c r="E272" s="860"/>
      <c r="F272" s="860"/>
      <c r="G272" s="868"/>
      <c r="H272" s="860"/>
      <c r="I272" s="860"/>
      <c r="J272" s="860"/>
      <c r="K272" s="860"/>
      <c r="L272" s="860"/>
      <c r="M272" s="860"/>
      <c r="N272" s="860"/>
      <c r="O272" s="860"/>
      <c r="P272" s="860"/>
      <c r="Q272" s="860"/>
      <c r="R272" s="860"/>
      <c r="S272" s="860"/>
      <c r="T272" s="860"/>
      <c r="U272" s="860"/>
      <c r="V272" s="860"/>
      <c r="W272" s="860"/>
      <c r="X272" s="860"/>
      <c r="Y272" s="860"/>
      <c r="Z272" s="860"/>
      <c r="AA272" s="860"/>
      <c r="AB272" s="860"/>
      <c r="AC272" s="860"/>
      <c r="AD272" s="860"/>
    </row>
    <row r="273" spans="1:30" ht="15.75" customHeight="1" x14ac:dyDescent="0.25">
      <c r="A273" s="860"/>
      <c r="B273" s="860"/>
      <c r="C273" s="860"/>
      <c r="D273" s="860"/>
      <c r="E273" s="860"/>
      <c r="F273" s="860"/>
      <c r="G273" s="868"/>
      <c r="H273" s="860"/>
      <c r="I273" s="860"/>
      <c r="J273" s="860"/>
      <c r="K273" s="860"/>
      <c r="L273" s="860"/>
      <c r="M273" s="860"/>
      <c r="N273" s="860"/>
      <c r="O273" s="860"/>
      <c r="P273" s="860"/>
      <c r="Q273" s="860"/>
      <c r="R273" s="860"/>
      <c r="S273" s="860"/>
      <c r="T273" s="860"/>
      <c r="U273" s="860"/>
      <c r="V273" s="860"/>
      <c r="W273" s="860"/>
      <c r="X273" s="860"/>
      <c r="Y273" s="860"/>
      <c r="Z273" s="860"/>
      <c r="AA273" s="860"/>
      <c r="AB273" s="860"/>
      <c r="AC273" s="860"/>
      <c r="AD273" s="860"/>
    </row>
    <row r="274" spans="1:30" ht="15.75" customHeight="1" x14ac:dyDescent="0.25">
      <c r="A274" s="860"/>
      <c r="B274" s="860"/>
      <c r="C274" s="860"/>
      <c r="D274" s="860"/>
      <c r="E274" s="860"/>
      <c r="F274" s="860"/>
      <c r="G274" s="868"/>
      <c r="H274" s="860"/>
      <c r="I274" s="860"/>
      <c r="J274" s="860"/>
      <c r="K274" s="860"/>
      <c r="L274" s="860"/>
      <c r="M274" s="860"/>
      <c r="N274" s="860"/>
      <c r="O274" s="860"/>
      <c r="P274" s="860"/>
      <c r="Q274" s="860"/>
      <c r="R274" s="860"/>
      <c r="S274" s="860"/>
      <c r="T274" s="860"/>
      <c r="U274" s="860"/>
      <c r="V274" s="860"/>
      <c r="W274" s="860"/>
      <c r="X274" s="860"/>
      <c r="Y274" s="860"/>
      <c r="Z274" s="860"/>
      <c r="AA274" s="860"/>
      <c r="AB274" s="860"/>
      <c r="AC274" s="860"/>
      <c r="AD274" s="860"/>
    </row>
    <row r="275" spans="1:30" ht="15.75" customHeight="1" x14ac:dyDescent="0.25">
      <c r="A275" s="860"/>
      <c r="B275" s="860"/>
      <c r="C275" s="860"/>
      <c r="D275" s="860"/>
      <c r="E275" s="860"/>
      <c r="F275" s="860"/>
      <c r="G275" s="868"/>
      <c r="H275" s="860"/>
      <c r="I275" s="860"/>
      <c r="J275" s="860"/>
      <c r="K275" s="860"/>
      <c r="L275" s="860"/>
      <c r="M275" s="860"/>
      <c r="N275" s="860"/>
      <c r="O275" s="860"/>
      <c r="P275" s="860"/>
      <c r="Q275" s="860"/>
      <c r="R275" s="860"/>
      <c r="S275" s="860"/>
      <c r="T275" s="860"/>
      <c r="U275" s="860"/>
      <c r="V275" s="860"/>
      <c r="W275" s="860"/>
      <c r="X275" s="860"/>
      <c r="Y275" s="860"/>
      <c r="Z275" s="860"/>
      <c r="AA275" s="860"/>
      <c r="AB275" s="860"/>
      <c r="AC275" s="860"/>
      <c r="AD275" s="860"/>
    </row>
    <row r="276" spans="1:30" ht="15.75" customHeight="1" x14ac:dyDescent="0.25">
      <c r="A276" s="860"/>
      <c r="B276" s="860"/>
      <c r="C276" s="860"/>
      <c r="D276" s="860"/>
      <c r="E276" s="860"/>
      <c r="F276" s="860"/>
      <c r="G276" s="868"/>
      <c r="H276" s="860"/>
      <c r="I276" s="860"/>
      <c r="J276" s="860"/>
      <c r="K276" s="860"/>
      <c r="L276" s="860"/>
      <c r="M276" s="860"/>
      <c r="N276" s="860"/>
      <c r="O276" s="860"/>
      <c r="P276" s="860"/>
      <c r="Q276" s="860"/>
      <c r="R276" s="860"/>
      <c r="S276" s="860"/>
      <c r="T276" s="860"/>
      <c r="U276" s="860"/>
      <c r="V276" s="860"/>
      <c r="W276" s="860"/>
      <c r="X276" s="860"/>
      <c r="Y276" s="860"/>
      <c r="Z276" s="860"/>
      <c r="AA276" s="860"/>
      <c r="AB276" s="860"/>
      <c r="AC276" s="860"/>
      <c r="AD276" s="860"/>
    </row>
    <row r="277" spans="1:30" ht="15.75" customHeight="1" x14ac:dyDescent="0.25">
      <c r="A277" s="860"/>
      <c r="B277" s="860"/>
      <c r="C277" s="860"/>
      <c r="D277" s="860"/>
      <c r="E277" s="860"/>
      <c r="F277" s="860"/>
      <c r="G277" s="868"/>
      <c r="H277" s="860"/>
      <c r="I277" s="860"/>
      <c r="J277" s="860"/>
      <c r="K277" s="860"/>
      <c r="L277" s="860"/>
      <c r="M277" s="860"/>
      <c r="N277" s="860"/>
      <c r="O277" s="860"/>
      <c r="P277" s="860"/>
      <c r="Q277" s="860"/>
      <c r="R277" s="860"/>
      <c r="S277" s="860"/>
      <c r="T277" s="860"/>
      <c r="U277" s="860"/>
      <c r="V277" s="860"/>
      <c r="W277" s="860"/>
      <c r="X277" s="860"/>
      <c r="Y277" s="860"/>
      <c r="Z277" s="860"/>
      <c r="AA277" s="860"/>
      <c r="AB277" s="860"/>
      <c r="AC277" s="860"/>
      <c r="AD277" s="860"/>
    </row>
    <row r="278" spans="1:30" ht="15.75" customHeight="1" x14ac:dyDescent="0.25">
      <c r="A278" s="860"/>
      <c r="B278" s="860"/>
      <c r="C278" s="860"/>
      <c r="D278" s="860"/>
      <c r="E278" s="860"/>
      <c r="F278" s="860"/>
      <c r="G278" s="868"/>
      <c r="H278" s="860"/>
      <c r="I278" s="860"/>
      <c r="J278" s="860"/>
      <c r="K278" s="860"/>
      <c r="L278" s="860"/>
      <c r="M278" s="860"/>
      <c r="N278" s="860"/>
      <c r="O278" s="860"/>
      <c r="P278" s="860"/>
      <c r="Q278" s="860"/>
      <c r="R278" s="860"/>
      <c r="S278" s="860"/>
      <c r="T278" s="860"/>
      <c r="U278" s="860"/>
      <c r="V278" s="860"/>
      <c r="W278" s="860"/>
      <c r="X278" s="860"/>
      <c r="Y278" s="860"/>
      <c r="Z278" s="860"/>
      <c r="AA278" s="860"/>
      <c r="AB278" s="860"/>
      <c r="AC278" s="860"/>
      <c r="AD278" s="860"/>
    </row>
    <row r="279" spans="1:30" ht="15.75" customHeight="1" x14ac:dyDescent="0.25">
      <c r="A279" s="860"/>
      <c r="B279" s="860"/>
      <c r="C279" s="860"/>
      <c r="D279" s="860"/>
      <c r="E279" s="860"/>
      <c r="F279" s="860"/>
      <c r="G279" s="868"/>
      <c r="H279" s="860"/>
      <c r="I279" s="860"/>
      <c r="J279" s="860"/>
      <c r="K279" s="860"/>
      <c r="L279" s="860"/>
      <c r="M279" s="860"/>
      <c r="N279" s="860"/>
      <c r="O279" s="860"/>
      <c r="P279" s="860"/>
      <c r="Q279" s="860"/>
      <c r="R279" s="860"/>
      <c r="S279" s="860"/>
      <c r="T279" s="860"/>
      <c r="U279" s="860"/>
      <c r="V279" s="860"/>
      <c r="W279" s="860"/>
      <c r="X279" s="860"/>
      <c r="Y279" s="860"/>
      <c r="Z279" s="860"/>
      <c r="AA279" s="860"/>
      <c r="AB279" s="860"/>
      <c r="AC279" s="860"/>
      <c r="AD279" s="860"/>
    </row>
    <row r="280" spans="1:30" ht="15.75" customHeight="1" x14ac:dyDescent="0.25">
      <c r="A280" s="860"/>
      <c r="B280" s="860"/>
      <c r="C280" s="860"/>
      <c r="D280" s="860"/>
      <c r="E280" s="860"/>
      <c r="F280" s="860"/>
      <c r="G280" s="868"/>
      <c r="H280" s="860"/>
      <c r="I280" s="860"/>
      <c r="J280" s="860"/>
      <c r="K280" s="860"/>
      <c r="L280" s="860"/>
      <c r="M280" s="860"/>
      <c r="N280" s="860"/>
      <c r="O280" s="860"/>
      <c r="P280" s="860"/>
      <c r="Q280" s="860"/>
      <c r="R280" s="860"/>
      <c r="S280" s="860"/>
      <c r="T280" s="860"/>
      <c r="U280" s="860"/>
      <c r="V280" s="860"/>
      <c r="W280" s="860"/>
      <c r="X280" s="860"/>
      <c r="Y280" s="860"/>
      <c r="Z280" s="860"/>
      <c r="AA280" s="860"/>
      <c r="AB280" s="860"/>
      <c r="AC280" s="860"/>
      <c r="AD280" s="860"/>
    </row>
    <row r="281" spans="1:30" ht="15.75" customHeight="1" x14ac:dyDescent="0.25">
      <c r="A281" s="860"/>
      <c r="B281" s="860"/>
      <c r="C281" s="860"/>
      <c r="D281" s="860"/>
      <c r="E281" s="860"/>
      <c r="F281" s="860"/>
      <c r="G281" s="868"/>
      <c r="H281" s="860"/>
      <c r="I281" s="860"/>
      <c r="J281" s="860"/>
      <c r="K281" s="860"/>
      <c r="L281" s="860"/>
      <c r="M281" s="860"/>
      <c r="N281" s="860"/>
      <c r="O281" s="860"/>
      <c r="P281" s="860"/>
      <c r="Q281" s="860"/>
      <c r="R281" s="860"/>
      <c r="S281" s="860"/>
      <c r="T281" s="860"/>
      <c r="U281" s="860"/>
      <c r="V281" s="860"/>
      <c r="W281" s="860"/>
      <c r="X281" s="860"/>
      <c r="Y281" s="860"/>
      <c r="Z281" s="860"/>
      <c r="AA281" s="860"/>
      <c r="AB281" s="860"/>
      <c r="AC281" s="860"/>
      <c r="AD281" s="860"/>
    </row>
    <row r="282" spans="1:30" ht="15.75" customHeight="1" x14ac:dyDescent="0.25">
      <c r="A282" s="860"/>
      <c r="B282" s="860"/>
      <c r="C282" s="860"/>
      <c r="D282" s="860"/>
      <c r="E282" s="860"/>
      <c r="F282" s="860"/>
      <c r="G282" s="868"/>
      <c r="H282" s="860"/>
      <c r="I282" s="860"/>
      <c r="J282" s="860"/>
      <c r="K282" s="860"/>
      <c r="L282" s="860"/>
      <c r="M282" s="860"/>
      <c r="N282" s="860"/>
      <c r="O282" s="860"/>
      <c r="P282" s="860"/>
      <c r="Q282" s="860"/>
      <c r="R282" s="860"/>
      <c r="S282" s="860"/>
      <c r="T282" s="860"/>
      <c r="U282" s="860"/>
      <c r="V282" s="860"/>
      <c r="W282" s="860"/>
      <c r="X282" s="860"/>
      <c r="Y282" s="860"/>
      <c r="Z282" s="860"/>
      <c r="AA282" s="860"/>
      <c r="AB282" s="860"/>
      <c r="AC282" s="860"/>
      <c r="AD282" s="860"/>
    </row>
    <row r="283" spans="1:30" ht="15.75" customHeight="1" x14ac:dyDescent="0.25">
      <c r="A283" s="860"/>
      <c r="B283" s="860"/>
      <c r="C283" s="860"/>
      <c r="D283" s="860"/>
      <c r="E283" s="860"/>
      <c r="F283" s="860"/>
      <c r="G283" s="868"/>
      <c r="H283" s="860"/>
      <c r="I283" s="860"/>
      <c r="J283" s="860"/>
      <c r="K283" s="860"/>
      <c r="L283" s="860"/>
      <c r="M283" s="860"/>
      <c r="N283" s="860"/>
      <c r="O283" s="860"/>
      <c r="P283" s="860"/>
      <c r="Q283" s="860"/>
      <c r="R283" s="860"/>
      <c r="S283" s="860"/>
      <c r="T283" s="860"/>
      <c r="U283" s="860"/>
      <c r="V283" s="860"/>
      <c r="W283" s="860"/>
      <c r="X283" s="860"/>
      <c r="Y283" s="860"/>
      <c r="Z283" s="860"/>
      <c r="AA283" s="860"/>
      <c r="AB283" s="860"/>
      <c r="AC283" s="860"/>
      <c r="AD283" s="860"/>
    </row>
    <row r="284" spans="1:30" ht="15.75" customHeight="1" x14ac:dyDescent="0.25">
      <c r="A284" s="860"/>
      <c r="B284" s="860"/>
      <c r="C284" s="860"/>
      <c r="D284" s="860"/>
      <c r="E284" s="860"/>
      <c r="F284" s="860"/>
      <c r="G284" s="868"/>
      <c r="H284" s="860"/>
      <c r="I284" s="860"/>
      <c r="J284" s="860"/>
      <c r="K284" s="860"/>
      <c r="L284" s="860"/>
      <c r="M284" s="860"/>
      <c r="N284" s="860"/>
      <c r="O284" s="860"/>
      <c r="P284" s="860"/>
      <c r="Q284" s="860"/>
      <c r="R284" s="860"/>
      <c r="S284" s="860"/>
      <c r="T284" s="860"/>
      <c r="U284" s="860"/>
      <c r="V284" s="860"/>
      <c r="W284" s="860"/>
      <c r="X284" s="860"/>
      <c r="Y284" s="860"/>
      <c r="Z284" s="860"/>
      <c r="AA284" s="860"/>
      <c r="AB284" s="860"/>
      <c r="AC284" s="860"/>
      <c r="AD284" s="860"/>
    </row>
    <row r="285" spans="1:30" ht="15.75" customHeight="1" x14ac:dyDescent="0.25">
      <c r="A285" s="860"/>
      <c r="B285" s="860"/>
      <c r="C285" s="860"/>
      <c r="D285" s="860"/>
      <c r="E285" s="860"/>
      <c r="F285" s="860"/>
      <c r="G285" s="868"/>
      <c r="H285" s="860"/>
      <c r="I285" s="860"/>
      <c r="J285" s="860"/>
      <c r="K285" s="860"/>
      <c r="L285" s="860"/>
      <c r="M285" s="860"/>
      <c r="N285" s="860"/>
      <c r="O285" s="860"/>
      <c r="P285" s="860"/>
      <c r="Q285" s="860"/>
      <c r="R285" s="860"/>
      <c r="S285" s="860"/>
      <c r="T285" s="860"/>
      <c r="U285" s="860"/>
      <c r="V285" s="860"/>
      <c r="W285" s="860"/>
      <c r="X285" s="860"/>
      <c r="Y285" s="860"/>
      <c r="Z285" s="860"/>
      <c r="AA285" s="860"/>
      <c r="AB285" s="860"/>
      <c r="AC285" s="860"/>
      <c r="AD285" s="860"/>
    </row>
    <row r="286" spans="1:30" ht="15.75" customHeight="1" x14ac:dyDescent="0.25">
      <c r="A286" s="860"/>
      <c r="B286" s="860"/>
      <c r="C286" s="860"/>
      <c r="D286" s="860"/>
      <c r="E286" s="860"/>
      <c r="F286" s="860"/>
      <c r="G286" s="868"/>
      <c r="H286" s="860"/>
      <c r="I286" s="860"/>
      <c r="J286" s="860"/>
      <c r="K286" s="860"/>
      <c r="L286" s="860"/>
      <c r="M286" s="860"/>
      <c r="N286" s="860"/>
      <c r="O286" s="860"/>
      <c r="P286" s="860"/>
      <c r="Q286" s="860"/>
      <c r="R286" s="860"/>
      <c r="S286" s="860"/>
      <c r="T286" s="860"/>
      <c r="U286" s="860"/>
      <c r="V286" s="860"/>
      <c r="W286" s="860"/>
      <c r="X286" s="860"/>
      <c r="Y286" s="860"/>
      <c r="Z286" s="860"/>
      <c r="AA286" s="860"/>
      <c r="AB286" s="860"/>
      <c r="AC286" s="860"/>
      <c r="AD286" s="860"/>
    </row>
    <row r="287" spans="1:30" ht="15.75" customHeight="1" x14ac:dyDescent="0.25">
      <c r="A287" s="860"/>
      <c r="B287" s="860"/>
      <c r="C287" s="860"/>
      <c r="D287" s="860"/>
      <c r="E287" s="860"/>
      <c r="F287" s="860"/>
      <c r="G287" s="868"/>
      <c r="H287" s="860"/>
      <c r="I287" s="860"/>
      <c r="J287" s="860"/>
      <c r="K287" s="860"/>
      <c r="L287" s="860"/>
      <c r="M287" s="860"/>
      <c r="N287" s="860"/>
      <c r="O287" s="860"/>
      <c r="P287" s="860"/>
      <c r="Q287" s="860"/>
      <c r="R287" s="860"/>
      <c r="S287" s="860"/>
      <c r="T287" s="860"/>
      <c r="U287" s="860"/>
      <c r="V287" s="860"/>
      <c r="W287" s="860"/>
      <c r="X287" s="860"/>
      <c r="Y287" s="860"/>
      <c r="Z287" s="860"/>
      <c r="AA287" s="860"/>
      <c r="AB287" s="860"/>
      <c r="AC287" s="860"/>
      <c r="AD287" s="860"/>
    </row>
    <row r="288" spans="1:30" ht="15.75" customHeight="1" x14ac:dyDescent="0.25">
      <c r="A288" s="860"/>
      <c r="B288" s="860"/>
      <c r="C288" s="860"/>
      <c r="D288" s="860"/>
      <c r="E288" s="860"/>
      <c r="F288" s="860"/>
      <c r="G288" s="868"/>
      <c r="H288" s="860"/>
      <c r="I288" s="860"/>
      <c r="J288" s="860"/>
      <c r="K288" s="860"/>
      <c r="L288" s="860"/>
      <c r="M288" s="860"/>
      <c r="N288" s="860"/>
      <c r="O288" s="860"/>
      <c r="P288" s="860"/>
      <c r="Q288" s="860"/>
      <c r="R288" s="860"/>
      <c r="S288" s="860"/>
      <c r="T288" s="860"/>
      <c r="U288" s="860"/>
      <c r="V288" s="860"/>
      <c r="W288" s="860"/>
      <c r="X288" s="860"/>
      <c r="Y288" s="860"/>
      <c r="Z288" s="860"/>
      <c r="AA288" s="860"/>
      <c r="AB288" s="860"/>
      <c r="AC288" s="860"/>
      <c r="AD288" s="860"/>
    </row>
    <row r="289" spans="1:30" ht="15.75" customHeight="1" x14ac:dyDescent="0.25">
      <c r="A289" s="860"/>
      <c r="B289" s="860"/>
      <c r="C289" s="860"/>
      <c r="D289" s="860"/>
      <c r="E289" s="860"/>
      <c r="F289" s="860"/>
      <c r="G289" s="868"/>
      <c r="H289" s="860"/>
      <c r="I289" s="860"/>
      <c r="J289" s="860"/>
      <c r="K289" s="860"/>
      <c r="L289" s="860"/>
      <c r="M289" s="860"/>
      <c r="N289" s="860"/>
      <c r="O289" s="860"/>
      <c r="P289" s="860"/>
      <c r="Q289" s="860"/>
      <c r="R289" s="860"/>
      <c r="S289" s="860"/>
      <c r="T289" s="860"/>
      <c r="U289" s="860"/>
      <c r="V289" s="860"/>
      <c r="W289" s="860"/>
      <c r="X289" s="860"/>
      <c r="Y289" s="860"/>
      <c r="Z289" s="860"/>
      <c r="AA289" s="860"/>
      <c r="AB289" s="860"/>
      <c r="AC289" s="860"/>
      <c r="AD289" s="860"/>
    </row>
    <row r="290" spans="1:30" ht="15.75" customHeight="1" x14ac:dyDescent="0.25">
      <c r="A290" s="860"/>
      <c r="B290" s="860"/>
      <c r="C290" s="860"/>
      <c r="D290" s="860"/>
      <c r="E290" s="860"/>
      <c r="F290" s="860"/>
      <c r="G290" s="868"/>
      <c r="H290" s="860"/>
      <c r="I290" s="860"/>
      <c r="J290" s="860"/>
      <c r="K290" s="860"/>
      <c r="L290" s="860"/>
      <c r="M290" s="860"/>
      <c r="N290" s="860"/>
      <c r="O290" s="860"/>
      <c r="P290" s="860"/>
      <c r="Q290" s="860"/>
      <c r="R290" s="860"/>
      <c r="S290" s="860"/>
      <c r="T290" s="860"/>
      <c r="U290" s="860"/>
      <c r="V290" s="860"/>
      <c r="W290" s="860"/>
      <c r="X290" s="860"/>
      <c r="Y290" s="860"/>
      <c r="Z290" s="860"/>
      <c r="AA290" s="860"/>
      <c r="AB290" s="860"/>
      <c r="AC290" s="860"/>
      <c r="AD290" s="860"/>
    </row>
    <row r="291" spans="1:30" ht="15.75" customHeight="1" x14ac:dyDescent="0.25">
      <c r="A291" s="860"/>
      <c r="B291" s="860"/>
      <c r="C291" s="860"/>
      <c r="D291" s="860"/>
      <c r="E291" s="860"/>
      <c r="F291" s="860"/>
      <c r="G291" s="868"/>
      <c r="H291" s="860"/>
      <c r="I291" s="860"/>
      <c r="J291" s="860"/>
      <c r="K291" s="860"/>
      <c r="L291" s="860"/>
      <c r="M291" s="860"/>
      <c r="N291" s="860"/>
      <c r="O291" s="860"/>
      <c r="P291" s="860"/>
      <c r="Q291" s="860"/>
      <c r="R291" s="860"/>
      <c r="S291" s="860"/>
      <c r="T291" s="860"/>
      <c r="U291" s="860"/>
      <c r="V291" s="860"/>
      <c r="W291" s="860"/>
      <c r="X291" s="860"/>
      <c r="Y291" s="860"/>
      <c r="Z291" s="860"/>
      <c r="AA291" s="860"/>
      <c r="AB291" s="860"/>
      <c r="AC291" s="860"/>
      <c r="AD291" s="860"/>
    </row>
    <row r="292" spans="1:30" ht="15.75" customHeight="1" x14ac:dyDescent="0.25">
      <c r="A292" s="860"/>
      <c r="B292" s="860"/>
      <c r="C292" s="860"/>
      <c r="D292" s="860"/>
      <c r="E292" s="860"/>
      <c r="F292" s="860"/>
      <c r="G292" s="868"/>
      <c r="H292" s="860"/>
      <c r="I292" s="860"/>
      <c r="J292" s="860"/>
      <c r="K292" s="860"/>
      <c r="L292" s="860"/>
      <c r="M292" s="860"/>
      <c r="N292" s="860"/>
      <c r="O292" s="860"/>
      <c r="P292" s="860"/>
      <c r="Q292" s="860"/>
      <c r="R292" s="860"/>
      <c r="S292" s="860"/>
      <c r="T292" s="860"/>
      <c r="U292" s="860"/>
      <c r="V292" s="860"/>
      <c r="W292" s="860"/>
      <c r="X292" s="860"/>
      <c r="Y292" s="860"/>
      <c r="Z292" s="860"/>
      <c r="AA292" s="860"/>
      <c r="AB292" s="860"/>
      <c r="AC292" s="860"/>
      <c r="AD292" s="860"/>
    </row>
    <row r="293" spans="1:30" ht="15.75" customHeight="1" x14ac:dyDescent="0.25">
      <c r="A293" s="860"/>
      <c r="B293" s="860"/>
      <c r="C293" s="860"/>
      <c r="D293" s="860"/>
      <c r="E293" s="860"/>
      <c r="F293" s="860"/>
      <c r="G293" s="868"/>
      <c r="H293" s="860"/>
      <c r="I293" s="860"/>
      <c r="J293" s="860"/>
      <c r="K293" s="860"/>
      <c r="L293" s="860"/>
      <c r="M293" s="860"/>
      <c r="N293" s="860"/>
      <c r="O293" s="860"/>
      <c r="P293" s="860"/>
      <c r="Q293" s="860"/>
      <c r="R293" s="860"/>
      <c r="S293" s="860"/>
      <c r="T293" s="860"/>
      <c r="U293" s="860"/>
      <c r="V293" s="860"/>
      <c r="W293" s="860"/>
      <c r="X293" s="860"/>
      <c r="Y293" s="860"/>
      <c r="Z293" s="860"/>
      <c r="AA293" s="860"/>
      <c r="AB293" s="860"/>
      <c r="AC293" s="860"/>
      <c r="AD293" s="860"/>
    </row>
    <row r="294" spans="1:30" ht="15.75" customHeight="1" x14ac:dyDescent="0.25">
      <c r="A294" s="860"/>
      <c r="B294" s="860"/>
      <c r="C294" s="860"/>
      <c r="D294" s="860"/>
      <c r="E294" s="860"/>
      <c r="F294" s="860"/>
      <c r="G294" s="868"/>
      <c r="H294" s="860"/>
      <c r="I294" s="860"/>
      <c r="J294" s="860"/>
      <c r="K294" s="860"/>
      <c r="L294" s="860"/>
      <c r="M294" s="860"/>
      <c r="N294" s="860"/>
      <c r="O294" s="860"/>
      <c r="P294" s="860"/>
      <c r="Q294" s="860"/>
      <c r="R294" s="860"/>
      <c r="S294" s="860"/>
      <c r="T294" s="860"/>
      <c r="U294" s="860"/>
      <c r="V294" s="860"/>
      <c r="W294" s="860"/>
      <c r="X294" s="860"/>
      <c r="Y294" s="860"/>
      <c r="Z294" s="860"/>
      <c r="AA294" s="860"/>
      <c r="AB294" s="860"/>
      <c r="AC294" s="860"/>
      <c r="AD294" s="860"/>
    </row>
    <row r="295" spans="1:30" ht="15.75" customHeight="1" x14ac:dyDescent="0.25">
      <c r="A295" s="860"/>
      <c r="B295" s="860"/>
      <c r="C295" s="860"/>
      <c r="D295" s="860"/>
      <c r="E295" s="860"/>
      <c r="F295" s="860"/>
      <c r="G295" s="868"/>
      <c r="H295" s="860"/>
      <c r="I295" s="860"/>
      <c r="J295" s="860"/>
      <c r="K295" s="860"/>
      <c r="L295" s="860"/>
      <c r="M295" s="860"/>
      <c r="N295" s="860"/>
      <c r="O295" s="860"/>
      <c r="P295" s="860"/>
      <c r="Q295" s="860"/>
      <c r="R295" s="860"/>
      <c r="S295" s="860"/>
      <c r="T295" s="860"/>
      <c r="U295" s="860"/>
      <c r="V295" s="860"/>
      <c r="W295" s="860"/>
      <c r="X295" s="860"/>
      <c r="Y295" s="860"/>
      <c r="Z295" s="860"/>
      <c r="AA295" s="860"/>
      <c r="AB295" s="860"/>
      <c r="AC295" s="860"/>
      <c r="AD295" s="860"/>
    </row>
    <row r="296" spans="1:30" ht="15.75" customHeight="1" x14ac:dyDescent="0.25">
      <c r="A296" s="860"/>
      <c r="B296" s="860"/>
      <c r="C296" s="860"/>
      <c r="D296" s="860"/>
      <c r="E296" s="860"/>
      <c r="F296" s="860"/>
      <c r="G296" s="868"/>
      <c r="H296" s="860"/>
      <c r="I296" s="860"/>
      <c r="J296" s="860"/>
      <c r="K296" s="860"/>
      <c r="L296" s="860"/>
      <c r="M296" s="860"/>
      <c r="N296" s="860"/>
      <c r="O296" s="860"/>
      <c r="P296" s="860"/>
      <c r="Q296" s="860"/>
      <c r="R296" s="860"/>
      <c r="S296" s="860"/>
      <c r="T296" s="860"/>
      <c r="U296" s="860"/>
      <c r="V296" s="860"/>
      <c r="W296" s="860"/>
      <c r="X296" s="860"/>
      <c r="Y296" s="860"/>
      <c r="Z296" s="860"/>
      <c r="AA296" s="860"/>
      <c r="AB296" s="860"/>
      <c r="AC296" s="860"/>
      <c r="AD296" s="860"/>
    </row>
    <row r="297" spans="1:30" ht="15.75" customHeight="1" x14ac:dyDescent="0.25">
      <c r="A297" s="860"/>
      <c r="B297" s="860"/>
      <c r="C297" s="860"/>
      <c r="D297" s="860"/>
      <c r="E297" s="860"/>
      <c r="F297" s="860"/>
      <c r="G297" s="868"/>
      <c r="H297" s="860"/>
      <c r="I297" s="860"/>
      <c r="J297" s="860"/>
      <c r="K297" s="860"/>
      <c r="L297" s="860"/>
      <c r="M297" s="860"/>
      <c r="N297" s="860"/>
      <c r="O297" s="860"/>
      <c r="P297" s="860"/>
      <c r="Q297" s="860"/>
      <c r="R297" s="860"/>
      <c r="S297" s="860"/>
      <c r="T297" s="860"/>
      <c r="U297" s="860"/>
      <c r="V297" s="860"/>
      <c r="W297" s="860"/>
      <c r="X297" s="860"/>
      <c r="Y297" s="860"/>
      <c r="Z297" s="860"/>
      <c r="AA297" s="860"/>
      <c r="AB297" s="860"/>
      <c r="AC297" s="860"/>
      <c r="AD297" s="860"/>
    </row>
    <row r="298" spans="1:30" ht="15.75" customHeight="1" x14ac:dyDescent="0.25">
      <c r="A298" s="860"/>
      <c r="B298" s="860"/>
      <c r="C298" s="860"/>
      <c r="D298" s="860"/>
      <c r="E298" s="860"/>
      <c r="F298" s="860"/>
      <c r="G298" s="868"/>
      <c r="H298" s="860"/>
      <c r="I298" s="860"/>
      <c r="J298" s="860"/>
      <c r="K298" s="860"/>
      <c r="L298" s="860"/>
      <c r="M298" s="860"/>
      <c r="N298" s="860"/>
      <c r="O298" s="860"/>
      <c r="P298" s="860"/>
      <c r="Q298" s="860"/>
      <c r="R298" s="860"/>
      <c r="S298" s="860"/>
      <c r="T298" s="860"/>
      <c r="U298" s="860"/>
      <c r="V298" s="860"/>
      <c r="W298" s="860"/>
      <c r="X298" s="860"/>
      <c r="Y298" s="860"/>
      <c r="Z298" s="860"/>
      <c r="AA298" s="860"/>
      <c r="AB298" s="860"/>
      <c r="AC298" s="860"/>
      <c r="AD298" s="860"/>
    </row>
    <row r="299" spans="1:30" ht="15.75" customHeight="1" x14ac:dyDescent="0.25">
      <c r="A299" s="860"/>
      <c r="B299" s="860"/>
      <c r="C299" s="860"/>
      <c r="D299" s="860"/>
      <c r="E299" s="860"/>
      <c r="F299" s="860"/>
      <c r="G299" s="868"/>
      <c r="H299" s="860"/>
      <c r="I299" s="860"/>
      <c r="J299" s="860"/>
      <c r="K299" s="860"/>
      <c r="L299" s="860"/>
      <c r="M299" s="860"/>
      <c r="N299" s="860"/>
      <c r="O299" s="860"/>
      <c r="P299" s="860"/>
      <c r="Q299" s="860"/>
      <c r="R299" s="860"/>
      <c r="S299" s="860"/>
      <c r="T299" s="860"/>
      <c r="U299" s="860"/>
      <c r="V299" s="860"/>
      <c r="W299" s="860"/>
      <c r="X299" s="860"/>
      <c r="Y299" s="860"/>
      <c r="Z299" s="860"/>
      <c r="AA299" s="860"/>
      <c r="AB299" s="860"/>
      <c r="AC299" s="860"/>
      <c r="AD299" s="860"/>
    </row>
    <row r="300" spans="1:30" ht="15.75" customHeight="1" x14ac:dyDescent="0.25">
      <c r="A300" s="860"/>
      <c r="B300" s="860"/>
      <c r="C300" s="860"/>
      <c r="D300" s="860"/>
      <c r="E300" s="860"/>
      <c r="F300" s="860"/>
      <c r="G300" s="868"/>
      <c r="H300" s="860"/>
      <c r="I300" s="860"/>
      <c r="J300" s="860"/>
      <c r="K300" s="860"/>
      <c r="L300" s="860"/>
      <c r="M300" s="860"/>
      <c r="N300" s="860"/>
      <c r="O300" s="860"/>
      <c r="P300" s="860"/>
      <c r="Q300" s="860"/>
      <c r="R300" s="860"/>
      <c r="S300" s="860"/>
      <c r="T300" s="860"/>
      <c r="U300" s="860"/>
      <c r="V300" s="860"/>
      <c r="W300" s="860"/>
      <c r="X300" s="860"/>
      <c r="Y300" s="860"/>
      <c r="Z300" s="860"/>
      <c r="AA300" s="860"/>
      <c r="AB300" s="860"/>
      <c r="AC300" s="860"/>
      <c r="AD300" s="860"/>
    </row>
    <row r="301" spans="1:30" ht="15.75" customHeight="1" x14ac:dyDescent="0.25">
      <c r="A301" s="860"/>
      <c r="B301" s="860"/>
      <c r="C301" s="860"/>
      <c r="D301" s="860"/>
      <c r="E301" s="860"/>
      <c r="F301" s="860"/>
      <c r="G301" s="868"/>
      <c r="H301" s="860"/>
      <c r="I301" s="860"/>
      <c r="J301" s="860"/>
      <c r="K301" s="860"/>
      <c r="L301" s="860"/>
      <c r="M301" s="860"/>
      <c r="N301" s="860"/>
      <c r="O301" s="860"/>
      <c r="P301" s="860"/>
      <c r="Q301" s="860"/>
      <c r="R301" s="860"/>
      <c r="S301" s="860"/>
      <c r="T301" s="860"/>
      <c r="U301" s="860"/>
      <c r="V301" s="860"/>
      <c r="W301" s="860"/>
      <c r="X301" s="860"/>
      <c r="Y301" s="860"/>
      <c r="Z301" s="860"/>
      <c r="AA301" s="860"/>
      <c r="AB301" s="860"/>
      <c r="AC301" s="860"/>
      <c r="AD301" s="860"/>
    </row>
    <row r="302" spans="1:30" ht="15.75" customHeight="1" x14ac:dyDescent="0.25">
      <c r="A302" s="860"/>
      <c r="B302" s="860"/>
      <c r="C302" s="860"/>
      <c r="D302" s="860"/>
      <c r="E302" s="860"/>
      <c r="F302" s="860"/>
      <c r="G302" s="868"/>
      <c r="H302" s="860"/>
      <c r="I302" s="860"/>
      <c r="J302" s="860"/>
      <c r="K302" s="860"/>
      <c r="L302" s="860"/>
      <c r="M302" s="860"/>
      <c r="N302" s="860"/>
      <c r="O302" s="860"/>
      <c r="P302" s="860"/>
      <c r="Q302" s="860"/>
      <c r="R302" s="860"/>
      <c r="S302" s="860"/>
      <c r="T302" s="860"/>
      <c r="U302" s="860"/>
      <c r="V302" s="860"/>
      <c r="W302" s="860"/>
      <c r="X302" s="860"/>
      <c r="Y302" s="860"/>
      <c r="Z302" s="860"/>
      <c r="AA302" s="860"/>
      <c r="AB302" s="860"/>
      <c r="AC302" s="860"/>
      <c r="AD302" s="860"/>
    </row>
    <row r="303" spans="1:30" ht="15.75" customHeight="1" x14ac:dyDescent="0.25">
      <c r="A303" s="860"/>
      <c r="B303" s="860"/>
      <c r="C303" s="860"/>
      <c r="D303" s="860"/>
      <c r="E303" s="860"/>
      <c r="F303" s="860"/>
      <c r="G303" s="868"/>
      <c r="H303" s="860"/>
      <c r="I303" s="860"/>
      <c r="J303" s="860"/>
      <c r="K303" s="860"/>
      <c r="L303" s="860"/>
      <c r="M303" s="860"/>
      <c r="N303" s="860"/>
      <c r="O303" s="860"/>
      <c r="P303" s="860"/>
      <c r="Q303" s="860"/>
      <c r="R303" s="860"/>
      <c r="S303" s="860"/>
      <c r="T303" s="860"/>
      <c r="U303" s="860"/>
      <c r="V303" s="860"/>
      <c r="W303" s="860"/>
      <c r="X303" s="860"/>
      <c r="Y303" s="860"/>
      <c r="Z303" s="860"/>
      <c r="AA303" s="860"/>
      <c r="AB303" s="860"/>
      <c r="AC303" s="860"/>
      <c r="AD303" s="860"/>
    </row>
    <row r="304" spans="1:30" ht="15.75" customHeight="1" x14ac:dyDescent="0.25">
      <c r="A304" s="860"/>
      <c r="B304" s="860"/>
      <c r="C304" s="860"/>
      <c r="D304" s="860"/>
      <c r="E304" s="860"/>
      <c r="F304" s="860"/>
      <c r="G304" s="868"/>
      <c r="H304" s="860"/>
      <c r="I304" s="860"/>
      <c r="J304" s="860"/>
      <c r="K304" s="860"/>
      <c r="L304" s="860"/>
      <c r="M304" s="860"/>
      <c r="N304" s="860"/>
      <c r="O304" s="860"/>
      <c r="P304" s="860"/>
      <c r="Q304" s="860"/>
      <c r="R304" s="860"/>
      <c r="S304" s="860"/>
      <c r="T304" s="860"/>
      <c r="U304" s="860"/>
      <c r="V304" s="860"/>
      <c r="W304" s="860"/>
      <c r="X304" s="860"/>
      <c r="Y304" s="860"/>
      <c r="Z304" s="860"/>
      <c r="AA304" s="860"/>
      <c r="AB304" s="860"/>
      <c r="AC304" s="860"/>
      <c r="AD304" s="860"/>
    </row>
    <row r="305" spans="1:30" ht="15.75" customHeight="1" x14ac:dyDescent="0.25">
      <c r="A305" s="860"/>
      <c r="B305" s="860"/>
      <c r="C305" s="860"/>
      <c r="D305" s="860"/>
      <c r="E305" s="860"/>
      <c r="F305" s="860"/>
      <c r="G305" s="868"/>
      <c r="H305" s="860"/>
      <c r="I305" s="860"/>
      <c r="J305" s="860"/>
      <c r="K305" s="860"/>
      <c r="L305" s="860"/>
      <c r="M305" s="860"/>
      <c r="N305" s="860"/>
      <c r="O305" s="860"/>
      <c r="P305" s="860"/>
      <c r="Q305" s="860"/>
      <c r="R305" s="860"/>
      <c r="S305" s="860"/>
      <c r="T305" s="860"/>
      <c r="U305" s="860"/>
      <c r="V305" s="860"/>
      <c r="W305" s="860"/>
      <c r="X305" s="860"/>
      <c r="Y305" s="860"/>
      <c r="Z305" s="860"/>
      <c r="AA305" s="860"/>
      <c r="AB305" s="860"/>
      <c r="AC305" s="860"/>
      <c r="AD305" s="860"/>
    </row>
    <row r="306" spans="1:30" ht="15.75" customHeight="1" x14ac:dyDescent="0.25">
      <c r="A306" s="860"/>
      <c r="B306" s="860"/>
      <c r="C306" s="860"/>
      <c r="D306" s="860"/>
      <c r="E306" s="860"/>
      <c r="F306" s="860"/>
      <c r="G306" s="868"/>
      <c r="H306" s="860"/>
      <c r="I306" s="860"/>
      <c r="J306" s="860"/>
      <c r="K306" s="860"/>
      <c r="L306" s="860"/>
      <c r="M306" s="860"/>
      <c r="N306" s="860"/>
      <c r="O306" s="860"/>
      <c r="P306" s="860"/>
      <c r="Q306" s="860"/>
      <c r="R306" s="860"/>
      <c r="S306" s="860"/>
      <c r="T306" s="860"/>
      <c r="U306" s="860"/>
      <c r="V306" s="860"/>
      <c r="W306" s="860"/>
      <c r="X306" s="860"/>
      <c r="Y306" s="860"/>
      <c r="Z306" s="860"/>
      <c r="AA306" s="860"/>
      <c r="AB306" s="860"/>
      <c r="AC306" s="860"/>
      <c r="AD306" s="860"/>
    </row>
    <row r="307" spans="1:30" ht="15.75" customHeight="1" x14ac:dyDescent="0.25">
      <c r="A307" s="860"/>
      <c r="B307" s="860"/>
      <c r="C307" s="860"/>
      <c r="D307" s="860"/>
      <c r="E307" s="860"/>
      <c r="F307" s="860"/>
      <c r="G307" s="868"/>
      <c r="H307" s="860"/>
      <c r="I307" s="860"/>
      <c r="J307" s="860"/>
      <c r="K307" s="860"/>
      <c r="L307" s="860"/>
      <c r="M307" s="860"/>
      <c r="N307" s="860"/>
      <c r="O307" s="860"/>
      <c r="P307" s="860"/>
      <c r="Q307" s="860"/>
      <c r="R307" s="860"/>
      <c r="S307" s="860"/>
      <c r="T307" s="860"/>
      <c r="U307" s="860"/>
      <c r="V307" s="860"/>
      <c r="W307" s="860"/>
      <c r="X307" s="860"/>
      <c r="Y307" s="860"/>
      <c r="Z307" s="860"/>
      <c r="AA307" s="860"/>
      <c r="AB307" s="860"/>
      <c r="AC307" s="860"/>
      <c r="AD307" s="860"/>
    </row>
    <row r="308" spans="1:30" ht="15.75" customHeight="1" x14ac:dyDescent="0.25">
      <c r="A308" s="860"/>
      <c r="B308" s="860"/>
      <c r="C308" s="860"/>
      <c r="D308" s="860"/>
      <c r="E308" s="860"/>
      <c r="F308" s="860"/>
      <c r="G308" s="868"/>
      <c r="H308" s="860"/>
      <c r="I308" s="860"/>
      <c r="J308" s="860"/>
      <c r="K308" s="860"/>
      <c r="L308" s="860"/>
      <c r="M308" s="860"/>
      <c r="N308" s="860"/>
      <c r="O308" s="860"/>
      <c r="P308" s="860"/>
      <c r="Q308" s="860"/>
      <c r="R308" s="860"/>
      <c r="S308" s="860"/>
      <c r="T308" s="860"/>
      <c r="U308" s="860"/>
      <c r="V308" s="860"/>
      <c r="W308" s="860"/>
      <c r="X308" s="860"/>
      <c r="Y308" s="860"/>
      <c r="Z308" s="860"/>
      <c r="AA308" s="860"/>
      <c r="AB308" s="860"/>
      <c r="AC308" s="860"/>
      <c r="AD308" s="860"/>
    </row>
    <row r="309" spans="1:30" ht="15.75" customHeight="1" x14ac:dyDescent="0.25">
      <c r="A309" s="860"/>
      <c r="B309" s="860"/>
      <c r="C309" s="860"/>
      <c r="D309" s="860"/>
      <c r="E309" s="860"/>
      <c r="F309" s="860"/>
      <c r="G309" s="868"/>
      <c r="H309" s="860"/>
      <c r="I309" s="860"/>
      <c r="J309" s="860"/>
      <c r="K309" s="860"/>
      <c r="L309" s="860"/>
      <c r="M309" s="860"/>
      <c r="N309" s="860"/>
      <c r="O309" s="860"/>
      <c r="P309" s="860"/>
      <c r="Q309" s="860"/>
      <c r="R309" s="860"/>
      <c r="S309" s="860"/>
      <c r="T309" s="860"/>
      <c r="U309" s="860"/>
      <c r="V309" s="860"/>
      <c r="W309" s="860"/>
      <c r="X309" s="860"/>
      <c r="Y309" s="860"/>
      <c r="Z309" s="860"/>
      <c r="AA309" s="860"/>
      <c r="AB309" s="860"/>
      <c r="AC309" s="860"/>
      <c r="AD309" s="860"/>
    </row>
    <row r="310" spans="1:30" ht="15.75" customHeight="1" x14ac:dyDescent="0.25">
      <c r="A310" s="860"/>
      <c r="B310" s="860"/>
      <c r="C310" s="860"/>
      <c r="D310" s="860"/>
      <c r="E310" s="860"/>
      <c r="F310" s="860"/>
      <c r="G310" s="868"/>
      <c r="H310" s="860"/>
      <c r="I310" s="860"/>
      <c r="J310" s="860"/>
      <c r="K310" s="860"/>
      <c r="L310" s="860"/>
      <c r="M310" s="860"/>
      <c r="N310" s="860"/>
      <c r="O310" s="860"/>
      <c r="P310" s="860"/>
      <c r="Q310" s="860"/>
      <c r="R310" s="860"/>
      <c r="S310" s="860"/>
      <c r="T310" s="860"/>
      <c r="U310" s="860"/>
      <c r="V310" s="860"/>
      <c r="W310" s="860"/>
      <c r="X310" s="860"/>
      <c r="Y310" s="860"/>
      <c r="Z310" s="860"/>
      <c r="AA310" s="860"/>
      <c r="AB310" s="860"/>
      <c r="AC310" s="860"/>
      <c r="AD310" s="860"/>
    </row>
    <row r="311" spans="1:30" ht="15.75" customHeight="1" x14ac:dyDescent="0.25">
      <c r="A311" s="860"/>
      <c r="B311" s="860"/>
      <c r="C311" s="860"/>
      <c r="D311" s="860"/>
      <c r="E311" s="860"/>
      <c r="F311" s="860"/>
      <c r="G311" s="868"/>
      <c r="H311" s="860"/>
      <c r="I311" s="860"/>
      <c r="J311" s="860"/>
      <c r="K311" s="860"/>
      <c r="L311" s="860"/>
      <c r="M311" s="860"/>
      <c r="N311" s="860"/>
      <c r="O311" s="860"/>
      <c r="P311" s="860"/>
      <c r="Q311" s="860"/>
      <c r="R311" s="860"/>
      <c r="S311" s="860"/>
      <c r="T311" s="860"/>
      <c r="U311" s="860"/>
      <c r="V311" s="860"/>
      <c r="W311" s="860"/>
      <c r="X311" s="860"/>
      <c r="Y311" s="860"/>
      <c r="Z311" s="860"/>
      <c r="AA311" s="860"/>
      <c r="AB311" s="860"/>
      <c r="AC311" s="860"/>
      <c r="AD311" s="860"/>
    </row>
    <row r="312" spans="1:30" ht="15.75" customHeight="1" x14ac:dyDescent="0.25">
      <c r="A312" s="860"/>
      <c r="B312" s="860"/>
      <c r="C312" s="860"/>
      <c r="D312" s="860"/>
      <c r="E312" s="860"/>
      <c r="F312" s="860"/>
      <c r="G312" s="868"/>
      <c r="H312" s="860"/>
      <c r="I312" s="860"/>
      <c r="J312" s="860"/>
      <c r="K312" s="860"/>
      <c r="L312" s="860"/>
      <c r="M312" s="860"/>
      <c r="N312" s="860"/>
      <c r="O312" s="860"/>
      <c r="P312" s="860"/>
      <c r="Q312" s="860"/>
      <c r="R312" s="860"/>
      <c r="S312" s="860"/>
      <c r="T312" s="860"/>
      <c r="U312" s="860"/>
      <c r="V312" s="860"/>
      <c r="W312" s="860"/>
      <c r="X312" s="860"/>
      <c r="Y312" s="860"/>
      <c r="Z312" s="860"/>
      <c r="AA312" s="860"/>
      <c r="AB312" s="860"/>
      <c r="AC312" s="860"/>
      <c r="AD312" s="860"/>
    </row>
    <row r="313" spans="1:30" ht="15.75" customHeight="1" x14ac:dyDescent="0.25">
      <c r="A313" s="860"/>
      <c r="B313" s="860"/>
      <c r="C313" s="860"/>
      <c r="D313" s="860"/>
      <c r="E313" s="860"/>
      <c r="F313" s="860"/>
      <c r="G313" s="868"/>
      <c r="H313" s="860"/>
      <c r="I313" s="860"/>
      <c r="J313" s="860"/>
      <c r="K313" s="860"/>
      <c r="L313" s="860"/>
      <c r="M313" s="860"/>
      <c r="N313" s="860"/>
      <c r="O313" s="860"/>
      <c r="P313" s="860"/>
      <c r="Q313" s="860"/>
      <c r="R313" s="860"/>
      <c r="S313" s="860"/>
      <c r="T313" s="860"/>
      <c r="U313" s="860"/>
      <c r="V313" s="860"/>
      <c r="W313" s="860"/>
      <c r="X313" s="860"/>
      <c r="Y313" s="860"/>
      <c r="Z313" s="860"/>
      <c r="AA313" s="860"/>
      <c r="AB313" s="860"/>
      <c r="AC313" s="860"/>
      <c r="AD313" s="860"/>
    </row>
    <row r="314" spans="1:30" ht="15.75" customHeight="1" x14ac:dyDescent="0.25">
      <c r="A314" s="860"/>
      <c r="B314" s="860"/>
      <c r="C314" s="860"/>
      <c r="D314" s="860"/>
      <c r="E314" s="860"/>
      <c r="F314" s="860"/>
      <c r="G314" s="868"/>
      <c r="H314" s="860"/>
      <c r="I314" s="860"/>
      <c r="J314" s="860"/>
      <c r="K314" s="860"/>
      <c r="L314" s="860"/>
      <c r="M314" s="860"/>
      <c r="N314" s="860"/>
      <c r="O314" s="860"/>
      <c r="P314" s="860"/>
      <c r="Q314" s="860"/>
      <c r="R314" s="860"/>
      <c r="S314" s="860"/>
      <c r="T314" s="860"/>
      <c r="U314" s="860"/>
      <c r="V314" s="860"/>
      <c r="W314" s="860"/>
      <c r="X314" s="860"/>
      <c r="Y314" s="860"/>
      <c r="Z314" s="860"/>
      <c r="AA314" s="860"/>
      <c r="AB314" s="860"/>
      <c r="AC314" s="860"/>
      <c r="AD314" s="860"/>
    </row>
    <row r="315" spans="1:30" ht="15.75" customHeight="1" x14ac:dyDescent="0.25">
      <c r="A315" s="860"/>
      <c r="B315" s="860"/>
      <c r="C315" s="860"/>
      <c r="D315" s="860"/>
      <c r="E315" s="860"/>
      <c r="F315" s="860"/>
      <c r="G315" s="868"/>
      <c r="H315" s="860"/>
      <c r="I315" s="860"/>
      <c r="J315" s="860"/>
      <c r="K315" s="860"/>
      <c r="L315" s="860"/>
      <c r="M315" s="860"/>
      <c r="N315" s="860"/>
      <c r="O315" s="860"/>
      <c r="P315" s="860"/>
      <c r="Q315" s="860"/>
      <c r="R315" s="860"/>
      <c r="S315" s="860"/>
      <c r="T315" s="860"/>
      <c r="U315" s="860"/>
      <c r="V315" s="860"/>
      <c r="W315" s="860"/>
      <c r="X315" s="860"/>
      <c r="Y315" s="860"/>
      <c r="Z315" s="860"/>
      <c r="AA315" s="860"/>
      <c r="AB315" s="860"/>
      <c r="AC315" s="860"/>
      <c r="AD315" s="860"/>
    </row>
    <row r="316" spans="1:30" ht="15.75" customHeight="1" x14ac:dyDescent="0.25">
      <c r="A316" s="860"/>
      <c r="B316" s="860"/>
      <c r="C316" s="860"/>
      <c r="D316" s="860"/>
      <c r="E316" s="860"/>
      <c r="F316" s="860"/>
      <c r="G316" s="868"/>
      <c r="H316" s="860"/>
      <c r="I316" s="860"/>
      <c r="J316" s="860"/>
      <c r="K316" s="860"/>
      <c r="L316" s="860"/>
      <c r="M316" s="860"/>
      <c r="N316" s="860"/>
      <c r="O316" s="860"/>
      <c r="P316" s="860"/>
      <c r="Q316" s="860"/>
      <c r="R316" s="860"/>
      <c r="S316" s="860"/>
      <c r="T316" s="860"/>
      <c r="U316" s="860"/>
      <c r="V316" s="860"/>
      <c r="W316" s="860"/>
      <c r="X316" s="860"/>
      <c r="Y316" s="860"/>
      <c r="Z316" s="860"/>
      <c r="AA316" s="860"/>
      <c r="AB316" s="860"/>
      <c r="AC316" s="860"/>
      <c r="AD316" s="860"/>
    </row>
    <row r="317" spans="1:30" ht="15.75" customHeight="1" x14ac:dyDescent="0.25">
      <c r="A317" s="860"/>
      <c r="B317" s="860"/>
      <c r="C317" s="860"/>
      <c r="D317" s="860"/>
      <c r="E317" s="860"/>
      <c r="F317" s="860"/>
      <c r="G317" s="868"/>
      <c r="H317" s="860"/>
      <c r="I317" s="860"/>
      <c r="J317" s="860"/>
      <c r="K317" s="860"/>
      <c r="L317" s="860"/>
      <c r="M317" s="860"/>
      <c r="N317" s="860"/>
      <c r="O317" s="860"/>
      <c r="P317" s="860"/>
      <c r="Q317" s="860"/>
      <c r="R317" s="860"/>
      <c r="S317" s="860"/>
      <c r="T317" s="860"/>
      <c r="U317" s="860"/>
      <c r="V317" s="860"/>
      <c r="W317" s="860"/>
      <c r="X317" s="860"/>
      <c r="Y317" s="860"/>
      <c r="Z317" s="860"/>
      <c r="AA317" s="860"/>
      <c r="AB317" s="860"/>
      <c r="AC317" s="860"/>
      <c r="AD317" s="860"/>
    </row>
    <row r="318" spans="1:30" ht="15.75" customHeight="1" x14ac:dyDescent="0.25">
      <c r="A318" s="860"/>
      <c r="B318" s="860"/>
      <c r="C318" s="860"/>
      <c r="D318" s="860"/>
      <c r="E318" s="860"/>
      <c r="F318" s="860"/>
      <c r="G318" s="868"/>
      <c r="H318" s="860"/>
      <c r="I318" s="860"/>
      <c r="J318" s="860"/>
      <c r="K318" s="860"/>
      <c r="L318" s="860"/>
      <c r="M318" s="860"/>
      <c r="N318" s="860"/>
      <c r="O318" s="860"/>
      <c r="P318" s="860"/>
      <c r="Q318" s="860"/>
      <c r="R318" s="860"/>
      <c r="S318" s="860"/>
      <c r="T318" s="860"/>
      <c r="U318" s="860"/>
      <c r="V318" s="860"/>
      <c r="W318" s="860"/>
      <c r="X318" s="860"/>
      <c r="Y318" s="860"/>
      <c r="Z318" s="860"/>
      <c r="AA318" s="860"/>
      <c r="AB318" s="860"/>
      <c r="AC318" s="860"/>
      <c r="AD318" s="860"/>
    </row>
    <row r="319" spans="1:30" ht="15.75" customHeight="1" x14ac:dyDescent="0.25">
      <c r="A319" s="860"/>
      <c r="B319" s="860"/>
      <c r="C319" s="860"/>
      <c r="D319" s="860"/>
      <c r="E319" s="860"/>
      <c r="F319" s="860"/>
      <c r="G319" s="868"/>
      <c r="H319" s="860"/>
      <c r="I319" s="860"/>
      <c r="J319" s="860"/>
      <c r="K319" s="860"/>
      <c r="L319" s="860"/>
      <c r="M319" s="860"/>
      <c r="N319" s="860"/>
      <c r="O319" s="860"/>
      <c r="P319" s="860"/>
      <c r="Q319" s="860"/>
      <c r="R319" s="860"/>
      <c r="S319" s="860"/>
      <c r="T319" s="860"/>
      <c r="U319" s="860"/>
      <c r="V319" s="860"/>
      <c r="W319" s="860"/>
      <c r="X319" s="860"/>
      <c r="Y319" s="860"/>
      <c r="Z319" s="860"/>
      <c r="AA319" s="860"/>
      <c r="AB319" s="860"/>
      <c r="AC319" s="860"/>
      <c r="AD319" s="860"/>
    </row>
    <row r="320" spans="1:30" ht="15.75" customHeight="1" x14ac:dyDescent="0.25">
      <c r="A320" s="860"/>
      <c r="B320" s="860"/>
      <c r="C320" s="860"/>
      <c r="D320" s="860"/>
      <c r="E320" s="860"/>
      <c r="F320" s="860"/>
      <c r="G320" s="868"/>
      <c r="H320" s="860"/>
      <c r="I320" s="860"/>
      <c r="J320" s="860"/>
      <c r="K320" s="860"/>
      <c r="L320" s="860"/>
      <c r="M320" s="860"/>
      <c r="N320" s="860"/>
      <c r="O320" s="860"/>
      <c r="P320" s="860"/>
      <c r="Q320" s="860"/>
      <c r="R320" s="860"/>
      <c r="S320" s="860"/>
      <c r="T320" s="860"/>
      <c r="U320" s="860"/>
      <c r="V320" s="860"/>
      <c r="W320" s="860"/>
      <c r="X320" s="860"/>
      <c r="Y320" s="860"/>
      <c r="Z320" s="860"/>
      <c r="AA320" s="860"/>
      <c r="AB320" s="860"/>
      <c r="AC320" s="860"/>
      <c r="AD320" s="860"/>
    </row>
    <row r="321" spans="1:30" ht="15.75" customHeight="1" x14ac:dyDescent="0.25">
      <c r="A321" s="860"/>
      <c r="B321" s="860"/>
      <c r="C321" s="860"/>
      <c r="D321" s="860"/>
      <c r="E321" s="860"/>
      <c r="F321" s="860"/>
      <c r="G321" s="868"/>
      <c r="H321" s="860"/>
      <c r="I321" s="860"/>
      <c r="J321" s="860"/>
      <c r="K321" s="860"/>
      <c r="L321" s="860"/>
      <c r="M321" s="860"/>
      <c r="N321" s="860"/>
      <c r="O321" s="860"/>
      <c r="P321" s="860"/>
      <c r="Q321" s="860"/>
      <c r="R321" s="860"/>
      <c r="S321" s="860"/>
      <c r="T321" s="860"/>
      <c r="U321" s="860"/>
      <c r="V321" s="860"/>
      <c r="W321" s="860"/>
      <c r="X321" s="860"/>
      <c r="Y321" s="860"/>
      <c r="Z321" s="860"/>
      <c r="AA321" s="860"/>
      <c r="AB321" s="860"/>
      <c r="AC321" s="860"/>
      <c r="AD321" s="860"/>
    </row>
    <row r="322" spans="1:30" ht="15.75" customHeight="1" x14ac:dyDescent="0.25">
      <c r="A322" s="860"/>
      <c r="B322" s="860"/>
      <c r="C322" s="860"/>
      <c r="D322" s="860"/>
      <c r="E322" s="860"/>
      <c r="F322" s="860"/>
      <c r="G322" s="868"/>
      <c r="H322" s="860"/>
      <c r="I322" s="860"/>
      <c r="J322" s="860"/>
      <c r="K322" s="860"/>
      <c r="L322" s="860"/>
      <c r="M322" s="860"/>
      <c r="N322" s="860"/>
      <c r="O322" s="860"/>
      <c r="P322" s="860"/>
      <c r="Q322" s="860"/>
      <c r="R322" s="860"/>
      <c r="S322" s="860"/>
      <c r="T322" s="860"/>
      <c r="U322" s="860"/>
      <c r="V322" s="860"/>
      <c r="W322" s="860"/>
      <c r="X322" s="860"/>
      <c r="Y322" s="860"/>
      <c r="Z322" s="860"/>
      <c r="AA322" s="860"/>
      <c r="AB322" s="860"/>
      <c r="AC322" s="860"/>
      <c r="AD322" s="860"/>
    </row>
    <row r="323" spans="1:30" ht="15.75" customHeight="1" x14ac:dyDescent="0.25">
      <c r="A323" s="860"/>
      <c r="B323" s="860"/>
      <c r="C323" s="860"/>
      <c r="D323" s="860"/>
      <c r="E323" s="860"/>
      <c r="F323" s="860"/>
      <c r="G323" s="868"/>
      <c r="H323" s="860"/>
      <c r="I323" s="860"/>
      <c r="J323" s="860"/>
      <c r="K323" s="860"/>
      <c r="L323" s="860"/>
      <c r="M323" s="860"/>
      <c r="N323" s="860"/>
      <c r="O323" s="860"/>
      <c r="P323" s="860"/>
      <c r="Q323" s="860"/>
      <c r="R323" s="860"/>
      <c r="S323" s="860"/>
      <c r="T323" s="860"/>
      <c r="U323" s="860"/>
      <c r="V323" s="860"/>
      <c r="W323" s="860"/>
      <c r="X323" s="860"/>
      <c r="Y323" s="860"/>
      <c r="Z323" s="860"/>
      <c r="AA323" s="860"/>
      <c r="AB323" s="860"/>
      <c r="AC323" s="860"/>
      <c r="AD323" s="860"/>
    </row>
    <row r="324" spans="1:30" ht="15.75" customHeight="1" x14ac:dyDescent="0.25">
      <c r="A324" s="860"/>
      <c r="B324" s="860"/>
      <c r="C324" s="860"/>
      <c r="D324" s="860"/>
      <c r="E324" s="860"/>
      <c r="F324" s="860"/>
      <c r="G324" s="868"/>
      <c r="H324" s="860"/>
      <c r="I324" s="860"/>
      <c r="J324" s="860"/>
      <c r="K324" s="860"/>
      <c r="L324" s="860"/>
      <c r="M324" s="860"/>
      <c r="N324" s="860"/>
      <c r="O324" s="860"/>
      <c r="P324" s="860"/>
      <c r="Q324" s="860"/>
      <c r="R324" s="860"/>
      <c r="S324" s="860"/>
      <c r="T324" s="860"/>
      <c r="U324" s="860"/>
      <c r="V324" s="860"/>
      <c r="W324" s="860"/>
      <c r="X324" s="860"/>
      <c r="Y324" s="860"/>
      <c r="Z324" s="860"/>
      <c r="AA324" s="860"/>
      <c r="AB324" s="860"/>
      <c r="AC324" s="860"/>
      <c r="AD324" s="860"/>
    </row>
    <row r="325" spans="1:30" ht="15.75" customHeight="1" x14ac:dyDescent="0.25">
      <c r="A325" s="860"/>
      <c r="B325" s="860"/>
      <c r="C325" s="860"/>
      <c r="D325" s="860"/>
      <c r="E325" s="860"/>
      <c r="F325" s="860"/>
      <c r="G325" s="868"/>
      <c r="H325" s="860"/>
      <c r="I325" s="860"/>
      <c r="J325" s="860"/>
      <c r="K325" s="860"/>
      <c r="L325" s="860"/>
      <c r="M325" s="860"/>
      <c r="N325" s="860"/>
      <c r="O325" s="860"/>
      <c r="P325" s="860"/>
      <c r="Q325" s="860"/>
      <c r="R325" s="860"/>
      <c r="S325" s="860"/>
      <c r="T325" s="860"/>
      <c r="U325" s="860"/>
      <c r="V325" s="860"/>
      <c r="W325" s="860"/>
      <c r="X325" s="860"/>
      <c r="Y325" s="860"/>
      <c r="Z325" s="860"/>
      <c r="AA325" s="860"/>
      <c r="AB325" s="860"/>
      <c r="AC325" s="860"/>
      <c r="AD325" s="860"/>
    </row>
    <row r="326" spans="1:30" ht="15.75" customHeight="1" x14ac:dyDescent="0.25">
      <c r="A326" s="860"/>
      <c r="B326" s="860"/>
      <c r="C326" s="860"/>
      <c r="D326" s="860"/>
      <c r="E326" s="860"/>
      <c r="F326" s="860"/>
      <c r="G326" s="868"/>
      <c r="H326" s="860"/>
      <c r="I326" s="860"/>
      <c r="J326" s="860"/>
      <c r="K326" s="860"/>
      <c r="L326" s="860"/>
      <c r="M326" s="860"/>
      <c r="N326" s="860"/>
      <c r="O326" s="860"/>
      <c r="P326" s="860"/>
      <c r="Q326" s="860"/>
      <c r="R326" s="860"/>
      <c r="S326" s="860"/>
      <c r="T326" s="860"/>
      <c r="U326" s="860"/>
      <c r="V326" s="860"/>
      <c r="W326" s="860"/>
      <c r="X326" s="860"/>
      <c r="Y326" s="860"/>
      <c r="Z326" s="860"/>
      <c r="AA326" s="860"/>
      <c r="AB326" s="860"/>
      <c r="AC326" s="860"/>
      <c r="AD326" s="860"/>
    </row>
    <row r="327" spans="1:30" ht="15.75" customHeight="1" x14ac:dyDescent="0.25">
      <c r="A327" s="860"/>
      <c r="B327" s="860"/>
      <c r="C327" s="860"/>
      <c r="D327" s="860"/>
      <c r="E327" s="860"/>
      <c r="F327" s="860"/>
      <c r="G327" s="868"/>
      <c r="H327" s="860"/>
      <c r="I327" s="860"/>
      <c r="J327" s="860"/>
      <c r="K327" s="860"/>
      <c r="L327" s="860"/>
      <c r="M327" s="860"/>
      <c r="N327" s="860"/>
      <c r="O327" s="860"/>
      <c r="P327" s="860"/>
      <c r="Q327" s="860"/>
      <c r="R327" s="860"/>
      <c r="S327" s="860"/>
      <c r="T327" s="860"/>
      <c r="U327" s="860"/>
      <c r="V327" s="860"/>
      <c r="W327" s="860"/>
      <c r="X327" s="860"/>
      <c r="Y327" s="860"/>
      <c r="Z327" s="860"/>
      <c r="AA327" s="860"/>
      <c r="AB327" s="860"/>
      <c r="AC327" s="860"/>
      <c r="AD327" s="860"/>
    </row>
    <row r="328" spans="1:30" ht="15.75" customHeight="1" x14ac:dyDescent="0.25">
      <c r="A328" s="860"/>
      <c r="B328" s="860"/>
      <c r="C328" s="860"/>
      <c r="D328" s="860"/>
      <c r="E328" s="860"/>
      <c r="F328" s="860"/>
      <c r="G328" s="868"/>
      <c r="H328" s="860"/>
      <c r="I328" s="860"/>
      <c r="J328" s="860"/>
      <c r="K328" s="860"/>
      <c r="L328" s="860"/>
      <c r="M328" s="860"/>
      <c r="N328" s="860"/>
      <c r="O328" s="860"/>
      <c r="P328" s="860"/>
      <c r="Q328" s="860"/>
      <c r="R328" s="860"/>
      <c r="S328" s="860"/>
      <c r="T328" s="860"/>
      <c r="U328" s="860"/>
      <c r="V328" s="860"/>
      <c r="W328" s="860"/>
      <c r="X328" s="860"/>
      <c r="Y328" s="860"/>
      <c r="Z328" s="860"/>
      <c r="AA328" s="860"/>
      <c r="AB328" s="860"/>
      <c r="AC328" s="860"/>
      <c r="AD328" s="860"/>
    </row>
    <row r="329" spans="1:30" ht="15.75" customHeight="1" x14ac:dyDescent="0.25">
      <c r="A329" s="860"/>
      <c r="B329" s="860"/>
      <c r="C329" s="860"/>
      <c r="D329" s="860"/>
      <c r="E329" s="860"/>
      <c r="F329" s="860"/>
      <c r="G329" s="868"/>
      <c r="H329" s="860"/>
      <c r="I329" s="860"/>
      <c r="J329" s="860"/>
      <c r="K329" s="860"/>
      <c r="L329" s="860"/>
      <c r="M329" s="860"/>
      <c r="N329" s="860"/>
      <c r="O329" s="860"/>
      <c r="P329" s="860"/>
      <c r="Q329" s="860"/>
      <c r="R329" s="860"/>
      <c r="S329" s="860"/>
      <c r="T329" s="860"/>
      <c r="U329" s="860"/>
      <c r="V329" s="860"/>
      <c r="W329" s="860"/>
      <c r="X329" s="860"/>
      <c r="Y329" s="860"/>
      <c r="Z329" s="860"/>
      <c r="AA329" s="860"/>
      <c r="AB329" s="860"/>
      <c r="AC329" s="860"/>
      <c r="AD329" s="860"/>
    </row>
    <row r="330" spans="1:30" ht="15.75" customHeight="1" x14ac:dyDescent="0.25">
      <c r="A330" s="860"/>
      <c r="B330" s="860"/>
      <c r="C330" s="860"/>
      <c r="D330" s="860"/>
      <c r="E330" s="860"/>
      <c r="F330" s="860"/>
      <c r="G330" s="868"/>
      <c r="H330" s="860"/>
      <c r="I330" s="860"/>
      <c r="J330" s="860"/>
      <c r="K330" s="860"/>
      <c r="L330" s="860"/>
      <c r="M330" s="860"/>
      <c r="N330" s="860"/>
      <c r="O330" s="860"/>
      <c r="P330" s="860"/>
      <c r="Q330" s="860"/>
      <c r="R330" s="860"/>
      <c r="S330" s="860"/>
      <c r="T330" s="860"/>
      <c r="U330" s="860"/>
      <c r="V330" s="860"/>
      <c r="W330" s="860"/>
      <c r="X330" s="860"/>
      <c r="Y330" s="860"/>
      <c r="Z330" s="860"/>
      <c r="AA330" s="860"/>
      <c r="AB330" s="860"/>
      <c r="AC330" s="860"/>
      <c r="AD330" s="860"/>
    </row>
    <row r="331" spans="1:30" ht="15.75" customHeight="1" x14ac:dyDescent="0.25">
      <c r="A331" s="860"/>
      <c r="B331" s="860"/>
      <c r="C331" s="860"/>
      <c r="D331" s="860"/>
      <c r="E331" s="860"/>
      <c r="F331" s="860"/>
      <c r="G331" s="868"/>
      <c r="H331" s="860"/>
      <c r="I331" s="860"/>
      <c r="J331" s="860"/>
      <c r="K331" s="860"/>
      <c r="L331" s="860"/>
      <c r="M331" s="860"/>
      <c r="N331" s="860"/>
      <c r="O331" s="860"/>
      <c r="P331" s="860"/>
      <c r="Q331" s="860"/>
      <c r="R331" s="860"/>
      <c r="S331" s="860"/>
      <c r="T331" s="860"/>
      <c r="U331" s="860"/>
      <c r="V331" s="860"/>
      <c r="W331" s="860"/>
      <c r="X331" s="860"/>
      <c r="Y331" s="860"/>
      <c r="Z331" s="860"/>
      <c r="AA331" s="860"/>
      <c r="AB331" s="860"/>
      <c r="AC331" s="860"/>
      <c r="AD331" s="860"/>
    </row>
    <row r="332" spans="1:30" ht="15.75" customHeight="1" x14ac:dyDescent="0.25">
      <c r="A332" s="860"/>
      <c r="B332" s="860"/>
      <c r="C332" s="860"/>
      <c r="D332" s="860"/>
      <c r="E332" s="860"/>
      <c r="F332" s="860"/>
      <c r="G332" s="868"/>
      <c r="H332" s="860"/>
      <c r="I332" s="860"/>
      <c r="J332" s="860"/>
      <c r="K332" s="860"/>
      <c r="L332" s="860"/>
      <c r="M332" s="860"/>
      <c r="N332" s="860"/>
      <c r="O332" s="860"/>
      <c r="P332" s="860"/>
      <c r="Q332" s="860"/>
      <c r="R332" s="860"/>
      <c r="S332" s="860"/>
      <c r="T332" s="860"/>
      <c r="U332" s="860"/>
      <c r="V332" s="860"/>
      <c r="W332" s="860"/>
      <c r="X332" s="860"/>
      <c r="Y332" s="860"/>
      <c r="Z332" s="860"/>
      <c r="AA332" s="860"/>
      <c r="AB332" s="860"/>
      <c r="AC332" s="860"/>
      <c r="AD332" s="860"/>
    </row>
    <row r="333" spans="1:30" ht="15.75" customHeight="1" x14ac:dyDescent="0.25">
      <c r="A333" s="860"/>
      <c r="B333" s="860"/>
      <c r="C333" s="860"/>
      <c r="D333" s="860"/>
      <c r="E333" s="860"/>
      <c r="F333" s="860"/>
      <c r="G333" s="868"/>
      <c r="H333" s="860"/>
      <c r="I333" s="860"/>
      <c r="J333" s="860"/>
      <c r="K333" s="860"/>
      <c r="L333" s="860"/>
      <c r="M333" s="860"/>
      <c r="N333" s="860"/>
      <c r="O333" s="860"/>
      <c r="P333" s="860"/>
      <c r="Q333" s="860"/>
      <c r="R333" s="860"/>
      <c r="S333" s="860"/>
      <c r="T333" s="860"/>
      <c r="U333" s="860"/>
      <c r="V333" s="860"/>
      <c r="W333" s="860"/>
      <c r="X333" s="860"/>
      <c r="Y333" s="860"/>
      <c r="Z333" s="860"/>
      <c r="AA333" s="860"/>
      <c r="AB333" s="860"/>
      <c r="AC333" s="860"/>
      <c r="AD333" s="860"/>
    </row>
    <row r="334" spans="1:30" ht="15.75" customHeight="1" x14ac:dyDescent="0.25">
      <c r="A334" s="860"/>
      <c r="B334" s="860"/>
      <c r="C334" s="860"/>
      <c r="D334" s="860"/>
      <c r="E334" s="860"/>
      <c r="F334" s="860"/>
      <c r="G334" s="868"/>
      <c r="H334" s="860"/>
      <c r="I334" s="860"/>
      <c r="J334" s="860"/>
      <c r="K334" s="860"/>
      <c r="L334" s="860"/>
      <c r="M334" s="860"/>
      <c r="N334" s="860"/>
      <c r="O334" s="860"/>
      <c r="P334" s="860"/>
      <c r="Q334" s="860"/>
      <c r="R334" s="860"/>
      <c r="S334" s="860"/>
      <c r="T334" s="860"/>
      <c r="U334" s="860"/>
      <c r="V334" s="860"/>
      <c r="W334" s="860"/>
      <c r="X334" s="860"/>
      <c r="Y334" s="860"/>
      <c r="Z334" s="860"/>
      <c r="AA334" s="860"/>
      <c r="AB334" s="860"/>
      <c r="AC334" s="860"/>
      <c r="AD334" s="860"/>
    </row>
    <row r="335" spans="1:30" ht="15.75" customHeight="1" x14ac:dyDescent="0.25">
      <c r="A335" s="860"/>
      <c r="B335" s="860"/>
      <c r="C335" s="860"/>
      <c r="D335" s="860"/>
      <c r="E335" s="860"/>
      <c r="F335" s="860"/>
      <c r="G335" s="868"/>
      <c r="H335" s="860"/>
      <c r="I335" s="860"/>
      <c r="J335" s="860"/>
      <c r="K335" s="860"/>
      <c r="L335" s="860"/>
      <c r="M335" s="860"/>
      <c r="N335" s="860"/>
      <c r="O335" s="860"/>
      <c r="P335" s="860"/>
      <c r="Q335" s="860"/>
      <c r="R335" s="860"/>
      <c r="S335" s="860"/>
      <c r="T335" s="860"/>
      <c r="U335" s="860"/>
      <c r="V335" s="860"/>
      <c r="W335" s="860"/>
      <c r="X335" s="860"/>
      <c r="Y335" s="860"/>
      <c r="Z335" s="860"/>
      <c r="AA335" s="860"/>
      <c r="AB335" s="860"/>
      <c r="AC335" s="860"/>
      <c r="AD335" s="860"/>
    </row>
    <row r="336" spans="1:30" ht="15.75" customHeight="1" x14ac:dyDescent="0.25">
      <c r="A336" s="860"/>
      <c r="B336" s="860"/>
      <c r="C336" s="860"/>
      <c r="D336" s="860"/>
      <c r="E336" s="860"/>
      <c r="F336" s="860"/>
      <c r="G336" s="868"/>
      <c r="H336" s="860"/>
      <c r="I336" s="860"/>
      <c r="J336" s="860"/>
      <c r="K336" s="860"/>
      <c r="L336" s="860"/>
      <c r="M336" s="860"/>
      <c r="N336" s="860"/>
      <c r="O336" s="860"/>
      <c r="P336" s="860"/>
      <c r="Q336" s="860"/>
      <c r="R336" s="860"/>
      <c r="S336" s="860"/>
      <c r="T336" s="860"/>
      <c r="U336" s="860"/>
      <c r="V336" s="860"/>
      <c r="W336" s="860"/>
      <c r="X336" s="860"/>
      <c r="Y336" s="860"/>
      <c r="Z336" s="860"/>
      <c r="AA336" s="860"/>
      <c r="AB336" s="860"/>
      <c r="AC336" s="860"/>
      <c r="AD336" s="860"/>
    </row>
    <row r="337" spans="1:30" ht="15.75" customHeight="1" x14ac:dyDescent="0.25">
      <c r="A337" s="860"/>
      <c r="B337" s="860"/>
      <c r="C337" s="860"/>
      <c r="D337" s="860"/>
      <c r="E337" s="860"/>
      <c r="F337" s="860"/>
      <c r="G337" s="868"/>
      <c r="H337" s="860"/>
      <c r="I337" s="860"/>
      <c r="J337" s="860"/>
      <c r="K337" s="860"/>
      <c r="L337" s="860"/>
      <c r="M337" s="860"/>
      <c r="N337" s="860"/>
      <c r="O337" s="860"/>
      <c r="P337" s="860"/>
      <c r="Q337" s="860"/>
      <c r="R337" s="860"/>
      <c r="S337" s="860"/>
      <c r="T337" s="860"/>
      <c r="U337" s="860"/>
      <c r="V337" s="860"/>
      <c r="W337" s="860"/>
      <c r="X337" s="860"/>
      <c r="Y337" s="860"/>
      <c r="Z337" s="860"/>
      <c r="AA337" s="860"/>
      <c r="AB337" s="860"/>
      <c r="AC337" s="860"/>
      <c r="AD337" s="860"/>
    </row>
    <row r="338" spans="1:30" ht="15.75" customHeight="1" x14ac:dyDescent="0.25">
      <c r="A338" s="860"/>
      <c r="B338" s="860"/>
      <c r="C338" s="860"/>
      <c r="D338" s="860"/>
      <c r="E338" s="860"/>
      <c r="F338" s="860"/>
      <c r="G338" s="868"/>
      <c r="H338" s="860"/>
      <c r="I338" s="860"/>
      <c r="J338" s="860"/>
      <c r="K338" s="860"/>
      <c r="L338" s="860"/>
      <c r="M338" s="860"/>
      <c r="N338" s="860"/>
      <c r="O338" s="860"/>
      <c r="P338" s="860"/>
      <c r="Q338" s="860"/>
      <c r="R338" s="860"/>
      <c r="S338" s="860"/>
      <c r="T338" s="860"/>
      <c r="U338" s="860"/>
      <c r="V338" s="860"/>
      <c r="W338" s="860"/>
      <c r="X338" s="860"/>
      <c r="Y338" s="860"/>
      <c r="Z338" s="860"/>
      <c r="AA338" s="860"/>
      <c r="AB338" s="860"/>
      <c r="AC338" s="860"/>
      <c r="AD338" s="860"/>
    </row>
    <row r="339" spans="1:30" ht="15.75" customHeight="1" x14ac:dyDescent="0.25">
      <c r="A339" s="860"/>
      <c r="B339" s="860"/>
      <c r="C339" s="860"/>
      <c r="D339" s="860"/>
      <c r="E339" s="860"/>
      <c r="F339" s="860"/>
      <c r="G339" s="868"/>
      <c r="H339" s="860"/>
      <c r="I339" s="860"/>
      <c r="J339" s="860"/>
      <c r="K339" s="860"/>
      <c r="L339" s="860"/>
      <c r="M339" s="860"/>
      <c r="N339" s="860"/>
      <c r="O339" s="860"/>
      <c r="P339" s="860"/>
      <c r="Q339" s="860"/>
      <c r="R339" s="860"/>
      <c r="S339" s="860"/>
      <c r="T339" s="860"/>
      <c r="U339" s="860"/>
      <c r="V339" s="860"/>
      <c r="W339" s="860"/>
      <c r="X339" s="860"/>
      <c r="Y339" s="860"/>
      <c r="Z339" s="860"/>
      <c r="AA339" s="860"/>
      <c r="AB339" s="860"/>
      <c r="AC339" s="860"/>
      <c r="AD339" s="860"/>
    </row>
    <row r="340" spans="1:30" ht="15.75" customHeight="1" x14ac:dyDescent="0.25">
      <c r="A340" s="860"/>
      <c r="B340" s="860"/>
      <c r="C340" s="860"/>
      <c r="D340" s="860"/>
      <c r="E340" s="860"/>
      <c r="F340" s="860"/>
      <c r="G340" s="868"/>
      <c r="H340" s="860"/>
      <c r="I340" s="860"/>
      <c r="J340" s="860"/>
      <c r="K340" s="860"/>
      <c r="L340" s="860"/>
      <c r="M340" s="860"/>
      <c r="N340" s="860"/>
      <c r="O340" s="860"/>
      <c r="P340" s="860"/>
      <c r="Q340" s="860"/>
      <c r="R340" s="860"/>
      <c r="S340" s="860"/>
      <c r="T340" s="860"/>
      <c r="U340" s="860"/>
      <c r="V340" s="860"/>
      <c r="W340" s="860"/>
      <c r="X340" s="860"/>
      <c r="Y340" s="860"/>
      <c r="Z340" s="860"/>
      <c r="AA340" s="860"/>
      <c r="AB340" s="860"/>
      <c r="AC340" s="860"/>
      <c r="AD340" s="860"/>
    </row>
    <row r="341" spans="1:30" ht="15.75" customHeight="1" x14ac:dyDescent="0.25">
      <c r="A341" s="860"/>
      <c r="B341" s="860"/>
      <c r="C341" s="860"/>
      <c r="D341" s="860"/>
      <c r="E341" s="860"/>
      <c r="F341" s="860"/>
      <c r="G341" s="868"/>
      <c r="H341" s="860"/>
      <c r="I341" s="860"/>
      <c r="J341" s="860"/>
      <c r="K341" s="860"/>
      <c r="L341" s="860"/>
      <c r="M341" s="860"/>
      <c r="N341" s="860"/>
      <c r="O341" s="860"/>
      <c r="P341" s="860"/>
      <c r="Q341" s="860"/>
      <c r="R341" s="860"/>
      <c r="S341" s="860"/>
      <c r="T341" s="860"/>
      <c r="U341" s="860"/>
      <c r="V341" s="860"/>
      <c r="W341" s="860"/>
      <c r="X341" s="860"/>
      <c r="Y341" s="860"/>
      <c r="Z341" s="860"/>
      <c r="AA341" s="860"/>
      <c r="AB341" s="860"/>
      <c r="AC341" s="860"/>
      <c r="AD341" s="860"/>
    </row>
    <row r="342" spans="1:30" ht="15.75" customHeight="1" x14ac:dyDescent="0.25">
      <c r="A342" s="860"/>
      <c r="B342" s="860"/>
      <c r="C342" s="860"/>
      <c r="D342" s="860"/>
      <c r="E342" s="860"/>
      <c r="F342" s="860"/>
      <c r="G342" s="868"/>
      <c r="H342" s="860"/>
      <c r="I342" s="860"/>
      <c r="J342" s="860"/>
      <c r="K342" s="860"/>
      <c r="L342" s="860"/>
      <c r="M342" s="860"/>
      <c r="N342" s="860"/>
      <c r="O342" s="860"/>
      <c r="P342" s="860"/>
      <c r="Q342" s="860"/>
      <c r="R342" s="860"/>
      <c r="S342" s="860"/>
      <c r="T342" s="860"/>
      <c r="U342" s="860"/>
      <c r="V342" s="860"/>
      <c r="W342" s="860"/>
      <c r="X342" s="860"/>
      <c r="Y342" s="860"/>
      <c r="Z342" s="860"/>
      <c r="AA342" s="860"/>
      <c r="AB342" s="860"/>
      <c r="AC342" s="860"/>
      <c r="AD342" s="860"/>
    </row>
    <row r="343" spans="1:30" ht="15.75" customHeight="1" x14ac:dyDescent="0.25">
      <c r="A343" s="860"/>
      <c r="B343" s="860"/>
      <c r="C343" s="860"/>
      <c r="D343" s="860"/>
      <c r="E343" s="860"/>
      <c r="F343" s="860"/>
      <c r="G343" s="868"/>
      <c r="H343" s="860"/>
      <c r="I343" s="860"/>
      <c r="J343" s="860"/>
      <c r="K343" s="860"/>
      <c r="L343" s="860"/>
      <c r="M343" s="860"/>
      <c r="N343" s="860"/>
      <c r="O343" s="860"/>
      <c r="P343" s="860"/>
      <c r="Q343" s="860"/>
      <c r="R343" s="860"/>
      <c r="S343" s="860"/>
      <c r="T343" s="860"/>
      <c r="U343" s="860"/>
      <c r="V343" s="860"/>
      <c r="W343" s="860"/>
      <c r="X343" s="860"/>
      <c r="Y343" s="860"/>
      <c r="Z343" s="860"/>
      <c r="AA343" s="860"/>
      <c r="AB343" s="860"/>
      <c r="AC343" s="860"/>
      <c r="AD343" s="860"/>
    </row>
    <row r="344" spans="1:30" ht="15.75" customHeight="1" x14ac:dyDescent="0.25">
      <c r="A344" s="860"/>
      <c r="B344" s="860"/>
      <c r="C344" s="860"/>
      <c r="D344" s="860"/>
      <c r="E344" s="860"/>
      <c r="F344" s="860"/>
      <c r="G344" s="868"/>
      <c r="H344" s="860"/>
      <c r="I344" s="860"/>
      <c r="J344" s="860"/>
      <c r="K344" s="860"/>
      <c r="L344" s="860"/>
      <c r="M344" s="860"/>
      <c r="N344" s="860"/>
      <c r="O344" s="860"/>
      <c r="P344" s="860"/>
      <c r="Q344" s="860"/>
      <c r="R344" s="860"/>
      <c r="S344" s="860"/>
      <c r="T344" s="860"/>
      <c r="U344" s="860"/>
      <c r="V344" s="860"/>
      <c r="W344" s="860"/>
      <c r="X344" s="860"/>
      <c r="Y344" s="860"/>
      <c r="Z344" s="860"/>
      <c r="AA344" s="860"/>
      <c r="AB344" s="860"/>
      <c r="AC344" s="860"/>
      <c r="AD344" s="860"/>
    </row>
    <row r="345" spans="1:30" ht="15.75" customHeight="1" x14ac:dyDescent="0.25">
      <c r="A345" s="860"/>
      <c r="B345" s="860"/>
      <c r="C345" s="860"/>
      <c r="D345" s="860"/>
      <c r="E345" s="860"/>
      <c r="F345" s="860"/>
      <c r="G345" s="868"/>
      <c r="H345" s="860"/>
      <c r="I345" s="860"/>
      <c r="J345" s="860"/>
      <c r="K345" s="860"/>
      <c r="L345" s="860"/>
      <c r="M345" s="860"/>
      <c r="N345" s="860"/>
      <c r="O345" s="860"/>
      <c r="P345" s="860"/>
      <c r="Q345" s="860"/>
      <c r="R345" s="860"/>
      <c r="S345" s="860"/>
      <c r="T345" s="860"/>
      <c r="U345" s="860"/>
      <c r="V345" s="860"/>
      <c r="W345" s="860"/>
      <c r="X345" s="860"/>
      <c r="Y345" s="860"/>
      <c r="Z345" s="860"/>
      <c r="AA345" s="860"/>
      <c r="AB345" s="860"/>
      <c r="AC345" s="860"/>
      <c r="AD345" s="860"/>
    </row>
    <row r="346" spans="1:30" ht="15.75" customHeight="1" x14ac:dyDescent="0.25">
      <c r="A346" s="860"/>
      <c r="B346" s="860"/>
      <c r="C346" s="860"/>
      <c r="D346" s="860"/>
      <c r="E346" s="860"/>
      <c r="F346" s="860"/>
      <c r="G346" s="868"/>
      <c r="H346" s="860"/>
      <c r="I346" s="860"/>
      <c r="J346" s="860"/>
      <c r="K346" s="860"/>
      <c r="L346" s="860"/>
      <c r="M346" s="860"/>
      <c r="N346" s="860"/>
      <c r="O346" s="860"/>
      <c r="P346" s="860"/>
      <c r="Q346" s="860"/>
      <c r="R346" s="860"/>
      <c r="S346" s="860"/>
      <c r="T346" s="860"/>
      <c r="U346" s="860"/>
      <c r="V346" s="860"/>
      <c r="W346" s="860"/>
      <c r="X346" s="860"/>
      <c r="Y346" s="860"/>
      <c r="Z346" s="860"/>
      <c r="AA346" s="860"/>
      <c r="AB346" s="860"/>
      <c r="AC346" s="860"/>
      <c r="AD346" s="860"/>
    </row>
    <row r="347" spans="1:30" ht="15.75" customHeight="1" x14ac:dyDescent="0.25">
      <c r="A347" s="860"/>
      <c r="B347" s="860"/>
      <c r="C347" s="860"/>
      <c r="D347" s="860"/>
      <c r="E347" s="860"/>
      <c r="F347" s="860"/>
      <c r="G347" s="868"/>
      <c r="H347" s="860"/>
      <c r="I347" s="860"/>
      <c r="J347" s="860"/>
      <c r="K347" s="860"/>
      <c r="L347" s="860"/>
      <c r="M347" s="860"/>
      <c r="N347" s="860"/>
      <c r="O347" s="860"/>
      <c r="P347" s="860"/>
      <c r="Q347" s="860"/>
      <c r="R347" s="860"/>
      <c r="S347" s="860"/>
      <c r="T347" s="860"/>
      <c r="U347" s="860"/>
      <c r="V347" s="860"/>
      <c r="W347" s="860"/>
      <c r="X347" s="860"/>
      <c r="Y347" s="860"/>
      <c r="Z347" s="860"/>
      <c r="AA347" s="860"/>
      <c r="AB347" s="860"/>
      <c r="AC347" s="860"/>
      <c r="AD347" s="860"/>
    </row>
    <row r="348" spans="1:30" ht="15.75" customHeight="1" x14ac:dyDescent="0.25">
      <c r="A348" s="860"/>
      <c r="B348" s="860"/>
      <c r="C348" s="860"/>
      <c r="D348" s="860"/>
      <c r="E348" s="860"/>
      <c r="F348" s="860"/>
      <c r="G348" s="868"/>
      <c r="H348" s="860"/>
      <c r="I348" s="860"/>
      <c r="J348" s="860"/>
      <c r="K348" s="860"/>
      <c r="L348" s="860"/>
      <c r="M348" s="860"/>
      <c r="N348" s="860"/>
      <c r="O348" s="860"/>
      <c r="P348" s="860"/>
      <c r="Q348" s="860"/>
      <c r="R348" s="860"/>
      <c r="S348" s="860"/>
      <c r="T348" s="860"/>
      <c r="U348" s="860"/>
      <c r="V348" s="860"/>
      <c r="W348" s="860"/>
      <c r="X348" s="860"/>
      <c r="Y348" s="860"/>
      <c r="Z348" s="860"/>
      <c r="AA348" s="860"/>
      <c r="AB348" s="860"/>
      <c r="AC348" s="860"/>
      <c r="AD348" s="860"/>
    </row>
    <row r="349" spans="1:30" ht="15.75" customHeight="1" x14ac:dyDescent="0.25">
      <c r="A349" s="860"/>
      <c r="B349" s="860"/>
      <c r="C349" s="860"/>
      <c r="D349" s="860"/>
      <c r="E349" s="860"/>
      <c r="F349" s="860"/>
      <c r="G349" s="868"/>
      <c r="H349" s="860"/>
      <c r="I349" s="860"/>
      <c r="J349" s="860"/>
      <c r="K349" s="860"/>
      <c r="L349" s="860"/>
      <c r="M349" s="860"/>
      <c r="N349" s="860"/>
      <c r="O349" s="860"/>
      <c r="P349" s="860"/>
      <c r="Q349" s="860"/>
      <c r="R349" s="860"/>
      <c r="S349" s="860"/>
      <c r="T349" s="860"/>
      <c r="U349" s="860"/>
      <c r="V349" s="860"/>
      <c r="W349" s="860"/>
      <c r="X349" s="860"/>
      <c r="Y349" s="860"/>
      <c r="Z349" s="860"/>
      <c r="AA349" s="860"/>
      <c r="AB349" s="860"/>
      <c r="AC349" s="860"/>
      <c r="AD349" s="860"/>
    </row>
    <row r="350" spans="1:30" ht="15.75" customHeight="1" x14ac:dyDescent="0.25">
      <c r="A350" s="860"/>
      <c r="B350" s="860"/>
      <c r="C350" s="860"/>
      <c r="D350" s="860"/>
      <c r="E350" s="860"/>
      <c r="F350" s="860"/>
      <c r="G350" s="868"/>
      <c r="H350" s="860"/>
      <c r="I350" s="860"/>
      <c r="J350" s="860"/>
      <c r="K350" s="860"/>
      <c r="L350" s="860"/>
      <c r="M350" s="860"/>
      <c r="N350" s="860"/>
      <c r="O350" s="860"/>
      <c r="P350" s="860"/>
      <c r="Q350" s="860"/>
      <c r="R350" s="860"/>
      <c r="S350" s="860"/>
      <c r="T350" s="860"/>
      <c r="U350" s="860"/>
      <c r="V350" s="860"/>
      <c r="W350" s="860"/>
      <c r="X350" s="860"/>
      <c r="Y350" s="860"/>
      <c r="Z350" s="860"/>
      <c r="AA350" s="860"/>
      <c r="AB350" s="860"/>
      <c r="AC350" s="860"/>
      <c r="AD350" s="860"/>
    </row>
    <row r="351" spans="1:30" ht="15.75" customHeight="1" x14ac:dyDescent="0.25">
      <c r="A351" s="860"/>
      <c r="B351" s="860"/>
      <c r="C351" s="860"/>
      <c r="D351" s="860"/>
      <c r="E351" s="860"/>
      <c r="F351" s="860"/>
      <c r="G351" s="868"/>
      <c r="H351" s="860"/>
      <c r="I351" s="860"/>
      <c r="J351" s="860"/>
      <c r="K351" s="860"/>
      <c r="L351" s="860"/>
      <c r="M351" s="860"/>
      <c r="N351" s="860"/>
      <c r="O351" s="860"/>
      <c r="P351" s="860"/>
      <c r="Q351" s="860"/>
      <c r="R351" s="860"/>
      <c r="S351" s="860"/>
      <c r="T351" s="860"/>
      <c r="U351" s="860"/>
      <c r="V351" s="860"/>
      <c r="W351" s="860"/>
      <c r="X351" s="860"/>
      <c r="Y351" s="860"/>
      <c r="Z351" s="860"/>
      <c r="AA351" s="860"/>
      <c r="AB351" s="860"/>
      <c r="AC351" s="860"/>
      <c r="AD351" s="860"/>
    </row>
    <row r="352" spans="1:30" ht="15.75" customHeight="1" x14ac:dyDescent="0.25">
      <c r="A352" s="860"/>
      <c r="B352" s="860"/>
      <c r="C352" s="860"/>
      <c r="D352" s="860"/>
      <c r="E352" s="860"/>
      <c r="F352" s="860"/>
      <c r="G352" s="868"/>
      <c r="H352" s="860"/>
      <c r="I352" s="860"/>
      <c r="J352" s="860"/>
      <c r="K352" s="860"/>
      <c r="L352" s="860"/>
      <c r="M352" s="860"/>
      <c r="N352" s="860"/>
      <c r="O352" s="860"/>
      <c r="P352" s="860"/>
      <c r="Q352" s="860"/>
      <c r="R352" s="860"/>
      <c r="S352" s="860"/>
      <c r="T352" s="860"/>
      <c r="U352" s="860"/>
      <c r="V352" s="860"/>
      <c r="W352" s="860"/>
      <c r="X352" s="860"/>
      <c r="Y352" s="860"/>
      <c r="Z352" s="860"/>
      <c r="AA352" s="860"/>
      <c r="AB352" s="860"/>
      <c r="AC352" s="860"/>
      <c r="AD352" s="860"/>
    </row>
    <row r="353" spans="1:30" ht="15.75" customHeight="1" x14ac:dyDescent="0.25">
      <c r="A353" s="860"/>
      <c r="B353" s="860"/>
      <c r="C353" s="860"/>
      <c r="D353" s="860"/>
      <c r="E353" s="860"/>
      <c r="F353" s="860"/>
      <c r="G353" s="868"/>
      <c r="H353" s="860"/>
      <c r="I353" s="860"/>
      <c r="J353" s="860"/>
      <c r="K353" s="860"/>
      <c r="L353" s="860"/>
      <c r="M353" s="860"/>
      <c r="N353" s="860"/>
      <c r="O353" s="860"/>
      <c r="P353" s="860"/>
      <c r="Q353" s="860"/>
      <c r="R353" s="860"/>
      <c r="S353" s="860"/>
      <c r="T353" s="860"/>
      <c r="U353" s="860"/>
      <c r="V353" s="860"/>
      <c r="W353" s="860"/>
      <c r="X353" s="860"/>
      <c r="Y353" s="860"/>
      <c r="Z353" s="860"/>
      <c r="AA353" s="860"/>
      <c r="AB353" s="860"/>
      <c r="AC353" s="860"/>
      <c r="AD353" s="860"/>
    </row>
    <row r="354" spans="1:30" ht="15.75" customHeight="1" x14ac:dyDescent="0.25">
      <c r="A354" s="860"/>
      <c r="B354" s="860"/>
      <c r="C354" s="860"/>
      <c r="D354" s="860"/>
      <c r="E354" s="860"/>
      <c r="F354" s="860"/>
      <c r="G354" s="868"/>
      <c r="H354" s="860"/>
      <c r="I354" s="860"/>
      <c r="J354" s="860"/>
      <c r="K354" s="860"/>
      <c r="L354" s="860"/>
      <c r="M354" s="860"/>
      <c r="N354" s="860"/>
      <c r="O354" s="860"/>
      <c r="P354" s="860"/>
      <c r="Q354" s="860"/>
      <c r="R354" s="860"/>
      <c r="S354" s="860"/>
      <c r="T354" s="860"/>
      <c r="U354" s="860"/>
      <c r="V354" s="860"/>
      <c r="W354" s="860"/>
      <c r="X354" s="860"/>
      <c r="Y354" s="860"/>
      <c r="Z354" s="860"/>
      <c r="AA354" s="860"/>
      <c r="AB354" s="860"/>
      <c r="AC354" s="860"/>
      <c r="AD354" s="860"/>
    </row>
    <row r="355" spans="1:30" ht="15.75" customHeight="1" x14ac:dyDescent="0.25">
      <c r="A355" s="860"/>
      <c r="B355" s="860"/>
      <c r="C355" s="860"/>
      <c r="D355" s="860"/>
      <c r="E355" s="860"/>
      <c r="F355" s="860"/>
      <c r="G355" s="868"/>
      <c r="H355" s="860"/>
      <c r="I355" s="860"/>
      <c r="J355" s="860"/>
      <c r="K355" s="860"/>
      <c r="L355" s="860"/>
      <c r="M355" s="860"/>
      <c r="N355" s="860"/>
      <c r="O355" s="860"/>
      <c r="P355" s="860"/>
      <c r="Q355" s="860"/>
      <c r="R355" s="860"/>
      <c r="S355" s="860"/>
      <c r="T355" s="860"/>
      <c r="U355" s="860"/>
      <c r="V355" s="860"/>
      <c r="W355" s="860"/>
      <c r="X355" s="860"/>
      <c r="Y355" s="860"/>
      <c r="Z355" s="860"/>
      <c r="AA355" s="860"/>
      <c r="AB355" s="860"/>
      <c r="AC355" s="860"/>
      <c r="AD355" s="860"/>
    </row>
    <row r="356" spans="1:30" ht="15.75" customHeight="1" x14ac:dyDescent="0.25">
      <c r="A356" s="860"/>
      <c r="B356" s="860"/>
      <c r="C356" s="860"/>
      <c r="D356" s="860"/>
      <c r="E356" s="860"/>
      <c r="F356" s="860"/>
      <c r="G356" s="868"/>
      <c r="H356" s="860"/>
      <c r="I356" s="860"/>
      <c r="J356" s="860"/>
      <c r="K356" s="860"/>
      <c r="L356" s="860"/>
      <c r="M356" s="860"/>
      <c r="N356" s="860"/>
      <c r="O356" s="860"/>
      <c r="P356" s="860"/>
      <c r="Q356" s="860"/>
      <c r="R356" s="860"/>
      <c r="S356" s="860"/>
      <c r="T356" s="860"/>
      <c r="U356" s="860"/>
      <c r="V356" s="860"/>
      <c r="W356" s="860"/>
      <c r="X356" s="860"/>
      <c r="Y356" s="860"/>
      <c r="Z356" s="860"/>
      <c r="AA356" s="860"/>
      <c r="AB356" s="860"/>
      <c r="AC356" s="860"/>
      <c r="AD356" s="860"/>
    </row>
    <row r="357" spans="1:30" ht="15.75" customHeight="1" x14ac:dyDescent="0.25">
      <c r="A357" s="860"/>
      <c r="B357" s="860"/>
      <c r="C357" s="860"/>
      <c r="D357" s="860"/>
      <c r="E357" s="860"/>
      <c r="F357" s="860"/>
      <c r="G357" s="868"/>
      <c r="H357" s="860"/>
      <c r="I357" s="860"/>
      <c r="J357" s="860"/>
      <c r="K357" s="860"/>
      <c r="L357" s="860"/>
      <c r="M357" s="860"/>
      <c r="N357" s="860"/>
      <c r="O357" s="860"/>
      <c r="P357" s="860"/>
      <c r="Q357" s="860"/>
      <c r="R357" s="860"/>
      <c r="S357" s="860"/>
      <c r="T357" s="860"/>
      <c r="U357" s="860"/>
      <c r="V357" s="860"/>
      <c r="W357" s="860"/>
      <c r="X357" s="860"/>
      <c r="Y357" s="860"/>
      <c r="Z357" s="860"/>
      <c r="AA357" s="860"/>
      <c r="AB357" s="860"/>
      <c r="AC357" s="860"/>
      <c r="AD357" s="860"/>
    </row>
    <row r="358" spans="1:30" ht="15.75" customHeight="1" x14ac:dyDescent="0.25">
      <c r="A358" s="860"/>
      <c r="B358" s="860"/>
      <c r="C358" s="860"/>
      <c r="D358" s="860"/>
      <c r="E358" s="860"/>
      <c r="F358" s="860"/>
      <c r="G358" s="868"/>
      <c r="H358" s="860"/>
      <c r="I358" s="860"/>
      <c r="J358" s="860"/>
      <c r="K358" s="860"/>
      <c r="L358" s="860"/>
      <c r="M358" s="860"/>
      <c r="N358" s="860"/>
      <c r="O358" s="860"/>
      <c r="P358" s="860"/>
      <c r="Q358" s="860"/>
      <c r="R358" s="860"/>
      <c r="S358" s="860"/>
      <c r="T358" s="860"/>
      <c r="U358" s="860"/>
      <c r="V358" s="860"/>
      <c r="W358" s="860"/>
      <c r="X358" s="860"/>
      <c r="Y358" s="860"/>
      <c r="Z358" s="860"/>
      <c r="AA358" s="860"/>
      <c r="AB358" s="860"/>
      <c r="AC358" s="860"/>
      <c r="AD358" s="860"/>
    </row>
    <row r="359" spans="1:30" ht="15.75" customHeight="1" x14ac:dyDescent="0.25">
      <c r="A359" s="860"/>
      <c r="B359" s="860"/>
      <c r="C359" s="860"/>
      <c r="D359" s="860"/>
      <c r="E359" s="860"/>
      <c r="F359" s="860"/>
      <c r="G359" s="868"/>
      <c r="H359" s="860"/>
      <c r="I359" s="860"/>
      <c r="J359" s="860"/>
      <c r="K359" s="860"/>
      <c r="L359" s="860"/>
      <c r="M359" s="860"/>
      <c r="N359" s="860"/>
      <c r="O359" s="860"/>
      <c r="P359" s="860"/>
      <c r="Q359" s="860"/>
      <c r="R359" s="860"/>
      <c r="S359" s="860"/>
      <c r="T359" s="860"/>
      <c r="U359" s="860"/>
      <c r="V359" s="860"/>
      <c r="W359" s="860"/>
      <c r="X359" s="860"/>
      <c r="Y359" s="860"/>
      <c r="Z359" s="860"/>
      <c r="AA359" s="860"/>
      <c r="AB359" s="860"/>
      <c r="AC359" s="860"/>
      <c r="AD359" s="860"/>
    </row>
    <row r="360" spans="1:30" ht="15.75" customHeight="1" x14ac:dyDescent="0.25">
      <c r="A360" s="860"/>
      <c r="B360" s="860"/>
      <c r="C360" s="860"/>
      <c r="D360" s="860"/>
      <c r="E360" s="860"/>
      <c r="F360" s="860"/>
      <c r="G360" s="868"/>
      <c r="H360" s="860"/>
      <c r="I360" s="860"/>
      <c r="J360" s="860"/>
      <c r="K360" s="860"/>
      <c r="L360" s="860"/>
      <c r="M360" s="860"/>
      <c r="N360" s="860"/>
      <c r="O360" s="860"/>
      <c r="P360" s="860"/>
      <c r="Q360" s="860"/>
      <c r="R360" s="860"/>
      <c r="S360" s="860"/>
      <c r="T360" s="860"/>
      <c r="U360" s="860"/>
      <c r="V360" s="860"/>
      <c r="W360" s="860"/>
      <c r="X360" s="860"/>
      <c r="Y360" s="860"/>
      <c r="Z360" s="860"/>
      <c r="AA360" s="860"/>
      <c r="AB360" s="860"/>
      <c r="AC360" s="860"/>
      <c r="AD360" s="860"/>
    </row>
    <row r="361" spans="1:30" ht="15.75" customHeight="1" x14ac:dyDescent="0.25">
      <c r="A361" s="860"/>
      <c r="B361" s="860"/>
      <c r="C361" s="860"/>
      <c r="D361" s="860"/>
      <c r="E361" s="860"/>
      <c r="F361" s="860"/>
      <c r="G361" s="868"/>
      <c r="H361" s="860"/>
      <c r="I361" s="860"/>
      <c r="J361" s="860"/>
      <c r="K361" s="860"/>
      <c r="L361" s="860"/>
      <c r="M361" s="860"/>
      <c r="N361" s="860"/>
      <c r="O361" s="860"/>
      <c r="P361" s="860"/>
      <c r="Q361" s="860"/>
      <c r="R361" s="860"/>
      <c r="S361" s="860"/>
      <c r="T361" s="860"/>
      <c r="U361" s="860"/>
      <c r="V361" s="860"/>
      <c r="W361" s="860"/>
      <c r="X361" s="860"/>
      <c r="Y361" s="860"/>
      <c r="Z361" s="860"/>
      <c r="AA361" s="860"/>
      <c r="AB361" s="860"/>
      <c r="AC361" s="860"/>
      <c r="AD361" s="860"/>
    </row>
    <row r="362" spans="1:30" ht="15.75" customHeight="1" x14ac:dyDescent="0.25">
      <c r="A362" s="860"/>
      <c r="B362" s="860"/>
      <c r="C362" s="860"/>
      <c r="D362" s="860"/>
      <c r="E362" s="860"/>
      <c r="F362" s="860"/>
      <c r="G362" s="868"/>
      <c r="H362" s="860"/>
      <c r="I362" s="860"/>
      <c r="J362" s="860"/>
      <c r="K362" s="860"/>
      <c r="L362" s="860"/>
      <c r="M362" s="860"/>
      <c r="N362" s="860"/>
      <c r="O362" s="860"/>
      <c r="P362" s="860"/>
      <c r="Q362" s="860"/>
      <c r="R362" s="860"/>
      <c r="S362" s="860"/>
      <c r="T362" s="860"/>
      <c r="U362" s="860"/>
      <c r="V362" s="860"/>
      <c r="W362" s="860"/>
      <c r="X362" s="860"/>
      <c r="Y362" s="860"/>
      <c r="Z362" s="860"/>
      <c r="AA362" s="860"/>
      <c r="AB362" s="860"/>
      <c r="AC362" s="860"/>
      <c r="AD362" s="860"/>
    </row>
    <row r="363" spans="1:30" ht="15.75" customHeight="1" x14ac:dyDescent="0.25">
      <c r="A363" s="860"/>
      <c r="B363" s="860"/>
      <c r="C363" s="860"/>
      <c r="D363" s="860"/>
      <c r="E363" s="860"/>
      <c r="F363" s="860"/>
      <c r="G363" s="868"/>
      <c r="H363" s="860"/>
      <c r="I363" s="860"/>
      <c r="J363" s="860"/>
      <c r="K363" s="860"/>
      <c r="L363" s="860"/>
      <c r="M363" s="860"/>
      <c r="N363" s="860"/>
      <c r="O363" s="860"/>
      <c r="P363" s="860"/>
      <c r="Q363" s="860"/>
      <c r="R363" s="860"/>
      <c r="S363" s="860"/>
      <c r="T363" s="860"/>
      <c r="U363" s="860"/>
      <c r="V363" s="860"/>
      <c r="W363" s="860"/>
      <c r="X363" s="860"/>
      <c r="Y363" s="860"/>
      <c r="Z363" s="860"/>
      <c r="AA363" s="860"/>
      <c r="AB363" s="860"/>
      <c r="AC363" s="860"/>
      <c r="AD363" s="860"/>
    </row>
    <row r="364" spans="1:30" ht="15.75" customHeight="1" x14ac:dyDescent="0.25">
      <c r="A364" s="860"/>
      <c r="B364" s="860"/>
      <c r="C364" s="860"/>
      <c r="D364" s="860"/>
      <c r="E364" s="860"/>
      <c r="F364" s="860"/>
      <c r="G364" s="868"/>
      <c r="H364" s="860"/>
      <c r="I364" s="860"/>
      <c r="J364" s="860"/>
      <c r="K364" s="860"/>
      <c r="L364" s="860"/>
      <c r="M364" s="860"/>
      <c r="N364" s="860"/>
      <c r="O364" s="860"/>
      <c r="P364" s="860"/>
      <c r="Q364" s="860"/>
      <c r="R364" s="860"/>
      <c r="S364" s="860"/>
      <c r="T364" s="860"/>
      <c r="U364" s="860"/>
      <c r="V364" s="860"/>
      <c r="W364" s="860"/>
      <c r="X364" s="860"/>
      <c r="Y364" s="860"/>
      <c r="Z364" s="860"/>
      <c r="AA364" s="860"/>
      <c r="AB364" s="860"/>
      <c r="AC364" s="860"/>
      <c r="AD364" s="860"/>
    </row>
    <row r="365" spans="1:30" ht="15.75" customHeight="1" x14ac:dyDescent="0.25">
      <c r="A365" s="860"/>
      <c r="B365" s="860"/>
      <c r="C365" s="860"/>
      <c r="D365" s="860"/>
      <c r="E365" s="860"/>
      <c r="F365" s="860"/>
      <c r="G365" s="868"/>
      <c r="H365" s="860"/>
      <c r="I365" s="860"/>
      <c r="J365" s="860"/>
      <c r="K365" s="860"/>
      <c r="L365" s="860"/>
      <c r="M365" s="860"/>
      <c r="N365" s="860"/>
      <c r="O365" s="860"/>
      <c r="P365" s="860"/>
      <c r="Q365" s="860"/>
      <c r="R365" s="860"/>
      <c r="S365" s="860"/>
      <c r="T365" s="860"/>
      <c r="U365" s="860"/>
      <c r="V365" s="860"/>
      <c r="W365" s="860"/>
      <c r="X365" s="860"/>
      <c r="Y365" s="860"/>
      <c r="Z365" s="860"/>
      <c r="AA365" s="860"/>
      <c r="AB365" s="860"/>
      <c r="AC365" s="860"/>
      <c r="AD365" s="860"/>
    </row>
    <row r="366" spans="1:30" ht="15.75" customHeight="1" x14ac:dyDescent="0.25">
      <c r="A366" s="860"/>
      <c r="B366" s="860"/>
      <c r="C366" s="860"/>
      <c r="D366" s="860"/>
      <c r="E366" s="860"/>
      <c r="F366" s="860"/>
      <c r="G366" s="868"/>
      <c r="H366" s="860"/>
      <c r="I366" s="860"/>
      <c r="J366" s="860"/>
      <c r="K366" s="860"/>
      <c r="L366" s="860"/>
      <c r="M366" s="860"/>
      <c r="N366" s="860"/>
      <c r="O366" s="860"/>
      <c r="P366" s="860"/>
      <c r="Q366" s="860"/>
      <c r="R366" s="860"/>
      <c r="S366" s="860"/>
      <c r="T366" s="860"/>
      <c r="U366" s="860"/>
      <c r="V366" s="860"/>
      <c r="W366" s="860"/>
      <c r="X366" s="860"/>
      <c r="Y366" s="860"/>
      <c r="Z366" s="860"/>
      <c r="AA366" s="860"/>
      <c r="AB366" s="860"/>
      <c r="AC366" s="860"/>
      <c r="AD366" s="860"/>
    </row>
    <row r="367" spans="1:30" ht="15.75" customHeight="1" x14ac:dyDescent="0.25">
      <c r="A367" s="860"/>
      <c r="B367" s="860"/>
      <c r="C367" s="860"/>
      <c r="D367" s="860"/>
      <c r="E367" s="860"/>
      <c r="F367" s="860"/>
      <c r="G367" s="868"/>
      <c r="H367" s="860"/>
      <c r="I367" s="860"/>
      <c r="J367" s="860"/>
      <c r="K367" s="860"/>
      <c r="L367" s="860"/>
      <c r="M367" s="860"/>
      <c r="N367" s="860"/>
      <c r="O367" s="860"/>
      <c r="P367" s="860"/>
      <c r="Q367" s="860"/>
      <c r="R367" s="860"/>
      <c r="S367" s="860"/>
      <c r="T367" s="860"/>
      <c r="U367" s="860"/>
      <c r="V367" s="860"/>
      <c r="W367" s="860"/>
      <c r="X367" s="860"/>
      <c r="Y367" s="860"/>
      <c r="Z367" s="860"/>
      <c r="AA367" s="860"/>
      <c r="AB367" s="860"/>
      <c r="AC367" s="860"/>
      <c r="AD367" s="860"/>
    </row>
    <row r="368" spans="1:30" ht="15.75" customHeight="1" x14ac:dyDescent="0.25">
      <c r="A368" s="860"/>
      <c r="B368" s="860"/>
      <c r="C368" s="860"/>
      <c r="D368" s="860"/>
      <c r="E368" s="860"/>
      <c r="F368" s="860"/>
      <c r="G368" s="868"/>
      <c r="H368" s="860"/>
      <c r="I368" s="860"/>
      <c r="J368" s="860"/>
      <c r="K368" s="860"/>
      <c r="L368" s="860"/>
      <c r="M368" s="860"/>
      <c r="N368" s="860"/>
      <c r="O368" s="860"/>
      <c r="P368" s="860"/>
      <c r="Q368" s="860"/>
      <c r="R368" s="860"/>
      <c r="S368" s="860"/>
      <c r="T368" s="860"/>
      <c r="U368" s="860"/>
      <c r="V368" s="860"/>
      <c r="W368" s="860"/>
      <c r="X368" s="860"/>
      <c r="Y368" s="860"/>
      <c r="Z368" s="860"/>
      <c r="AA368" s="860"/>
      <c r="AB368" s="860"/>
      <c r="AC368" s="860"/>
      <c r="AD368" s="860"/>
    </row>
    <row r="369" spans="1:30" ht="15.75" customHeight="1" x14ac:dyDescent="0.25">
      <c r="A369" s="860"/>
      <c r="B369" s="860"/>
      <c r="C369" s="860"/>
      <c r="D369" s="860"/>
      <c r="E369" s="860"/>
      <c r="F369" s="860"/>
      <c r="G369" s="868"/>
      <c r="H369" s="860"/>
      <c r="I369" s="860"/>
      <c r="J369" s="860"/>
      <c r="K369" s="860"/>
      <c r="L369" s="860"/>
      <c r="M369" s="860"/>
      <c r="N369" s="860"/>
      <c r="O369" s="860"/>
      <c r="P369" s="860"/>
      <c r="Q369" s="860"/>
      <c r="R369" s="860"/>
      <c r="S369" s="860"/>
      <c r="T369" s="860"/>
      <c r="U369" s="860"/>
      <c r="V369" s="860"/>
      <c r="W369" s="860"/>
      <c r="X369" s="860"/>
      <c r="Y369" s="860"/>
      <c r="Z369" s="860"/>
      <c r="AA369" s="860"/>
      <c r="AB369" s="860"/>
      <c r="AC369" s="860"/>
      <c r="AD369" s="860"/>
    </row>
    <row r="370" spans="1:30" ht="15.75" customHeight="1" x14ac:dyDescent="0.25">
      <c r="A370" s="860"/>
      <c r="B370" s="860"/>
      <c r="C370" s="860"/>
      <c r="D370" s="860"/>
      <c r="E370" s="860"/>
      <c r="F370" s="860"/>
      <c r="G370" s="868"/>
      <c r="H370" s="860"/>
      <c r="I370" s="860"/>
      <c r="J370" s="860"/>
      <c r="K370" s="860"/>
      <c r="L370" s="860"/>
      <c r="M370" s="860"/>
      <c r="N370" s="860"/>
      <c r="O370" s="860"/>
      <c r="P370" s="860"/>
      <c r="Q370" s="860"/>
      <c r="R370" s="860"/>
      <c r="S370" s="860"/>
      <c r="T370" s="860"/>
      <c r="U370" s="860"/>
      <c r="V370" s="860"/>
      <c r="W370" s="860"/>
      <c r="X370" s="860"/>
      <c r="Y370" s="860"/>
      <c r="Z370" s="860"/>
      <c r="AA370" s="860"/>
      <c r="AB370" s="860"/>
      <c r="AC370" s="860"/>
      <c r="AD370" s="860"/>
    </row>
    <row r="371" spans="1:30" ht="15.75" customHeight="1" x14ac:dyDescent="0.25">
      <c r="A371" s="860"/>
      <c r="B371" s="860"/>
      <c r="C371" s="860"/>
      <c r="D371" s="860"/>
      <c r="E371" s="860"/>
      <c r="F371" s="860"/>
      <c r="G371" s="868"/>
      <c r="H371" s="860"/>
      <c r="I371" s="860"/>
      <c r="J371" s="860"/>
      <c r="K371" s="860"/>
      <c r="L371" s="860"/>
      <c r="M371" s="860"/>
      <c r="N371" s="860"/>
      <c r="O371" s="860"/>
      <c r="P371" s="860"/>
      <c r="Q371" s="860"/>
      <c r="R371" s="860"/>
      <c r="S371" s="860"/>
      <c r="T371" s="860"/>
      <c r="U371" s="860"/>
      <c r="V371" s="860"/>
      <c r="W371" s="860"/>
      <c r="X371" s="860"/>
      <c r="Y371" s="860"/>
      <c r="Z371" s="860"/>
      <c r="AA371" s="860"/>
      <c r="AB371" s="860"/>
      <c r="AC371" s="860"/>
      <c r="AD371" s="860"/>
    </row>
    <row r="372" spans="1:30" ht="15.75" customHeight="1" x14ac:dyDescent="0.25">
      <c r="A372" s="860"/>
      <c r="B372" s="860"/>
      <c r="C372" s="860"/>
      <c r="D372" s="860"/>
      <c r="E372" s="860"/>
      <c r="F372" s="860"/>
      <c r="G372" s="868"/>
      <c r="H372" s="860"/>
      <c r="I372" s="860"/>
      <c r="J372" s="860"/>
      <c r="K372" s="860"/>
      <c r="L372" s="860"/>
      <c r="M372" s="860"/>
      <c r="N372" s="860"/>
      <c r="O372" s="860"/>
      <c r="P372" s="860"/>
      <c r="Q372" s="860"/>
      <c r="R372" s="860"/>
      <c r="S372" s="860"/>
      <c r="T372" s="860"/>
      <c r="U372" s="860"/>
      <c r="V372" s="860"/>
      <c r="W372" s="860"/>
      <c r="X372" s="860"/>
      <c r="Y372" s="860"/>
      <c r="Z372" s="860"/>
      <c r="AA372" s="860"/>
      <c r="AB372" s="860"/>
      <c r="AC372" s="860"/>
      <c r="AD372" s="860"/>
    </row>
    <row r="373" spans="1:30" ht="15.75" customHeight="1" x14ac:dyDescent="0.25">
      <c r="A373" s="860"/>
      <c r="B373" s="860"/>
      <c r="C373" s="860"/>
      <c r="D373" s="860"/>
      <c r="E373" s="860"/>
      <c r="F373" s="860"/>
      <c r="G373" s="868"/>
      <c r="H373" s="860"/>
      <c r="I373" s="860"/>
      <c r="J373" s="860"/>
      <c r="K373" s="860"/>
      <c r="L373" s="860"/>
      <c r="M373" s="860"/>
      <c r="N373" s="860"/>
      <c r="O373" s="860"/>
      <c r="P373" s="860"/>
      <c r="Q373" s="860"/>
      <c r="R373" s="860"/>
      <c r="S373" s="860"/>
      <c r="T373" s="860"/>
      <c r="U373" s="860"/>
      <c r="V373" s="860"/>
      <c r="W373" s="860"/>
      <c r="X373" s="860"/>
      <c r="Y373" s="860"/>
      <c r="Z373" s="860"/>
      <c r="AA373" s="860"/>
      <c r="AB373" s="860"/>
      <c r="AC373" s="860"/>
      <c r="AD373" s="860"/>
    </row>
    <row r="374" spans="1:30" ht="15.75" customHeight="1" x14ac:dyDescent="0.25">
      <c r="A374" s="860"/>
      <c r="B374" s="860"/>
      <c r="C374" s="860"/>
      <c r="D374" s="860"/>
      <c r="E374" s="860"/>
      <c r="F374" s="860"/>
      <c r="G374" s="868"/>
      <c r="H374" s="860"/>
      <c r="I374" s="860"/>
      <c r="J374" s="860"/>
      <c r="K374" s="860"/>
      <c r="L374" s="860"/>
      <c r="M374" s="860"/>
      <c r="N374" s="860"/>
      <c r="O374" s="860"/>
      <c r="P374" s="860"/>
      <c r="Q374" s="860"/>
      <c r="R374" s="860"/>
      <c r="S374" s="860"/>
      <c r="T374" s="860"/>
      <c r="U374" s="860"/>
      <c r="V374" s="860"/>
      <c r="W374" s="860"/>
      <c r="X374" s="860"/>
      <c r="Y374" s="860"/>
      <c r="Z374" s="860"/>
      <c r="AA374" s="860"/>
      <c r="AB374" s="860"/>
      <c r="AC374" s="860"/>
      <c r="AD374" s="860"/>
    </row>
    <row r="375" spans="1:30" ht="15.75" customHeight="1" x14ac:dyDescent="0.25">
      <c r="A375" s="860"/>
      <c r="B375" s="860"/>
      <c r="C375" s="860"/>
      <c r="D375" s="860"/>
      <c r="E375" s="860"/>
      <c r="F375" s="860"/>
      <c r="G375" s="868"/>
      <c r="H375" s="860"/>
      <c r="I375" s="860"/>
      <c r="J375" s="860"/>
      <c r="K375" s="860"/>
      <c r="L375" s="860"/>
      <c r="M375" s="860"/>
      <c r="N375" s="860"/>
      <c r="O375" s="860"/>
      <c r="P375" s="860"/>
      <c r="Q375" s="860"/>
      <c r="R375" s="860"/>
      <c r="S375" s="860"/>
      <c r="T375" s="860"/>
      <c r="U375" s="860"/>
      <c r="V375" s="860"/>
      <c r="W375" s="860"/>
      <c r="X375" s="860"/>
      <c r="Y375" s="860"/>
      <c r="Z375" s="860"/>
      <c r="AA375" s="860"/>
      <c r="AB375" s="860"/>
      <c r="AC375" s="860"/>
      <c r="AD375" s="860"/>
    </row>
    <row r="376" spans="1:30" ht="15.75" customHeight="1" x14ac:dyDescent="0.25">
      <c r="A376" s="860"/>
      <c r="B376" s="860"/>
      <c r="C376" s="860"/>
      <c r="D376" s="860"/>
      <c r="E376" s="860"/>
      <c r="F376" s="860"/>
      <c r="G376" s="868"/>
      <c r="H376" s="860"/>
      <c r="I376" s="860"/>
      <c r="J376" s="860"/>
      <c r="K376" s="860"/>
      <c r="L376" s="860"/>
      <c r="M376" s="860"/>
      <c r="N376" s="860"/>
      <c r="O376" s="860"/>
      <c r="P376" s="860"/>
      <c r="Q376" s="860"/>
      <c r="R376" s="860"/>
      <c r="S376" s="860"/>
      <c r="T376" s="860"/>
      <c r="U376" s="860"/>
      <c r="V376" s="860"/>
      <c r="W376" s="860"/>
      <c r="X376" s="860"/>
      <c r="Y376" s="860"/>
      <c r="Z376" s="860"/>
      <c r="AA376" s="860"/>
      <c r="AB376" s="860"/>
      <c r="AC376" s="860"/>
      <c r="AD376" s="860"/>
    </row>
    <row r="377" spans="1:30" ht="15.75" customHeight="1" x14ac:dyDescent="0.25">
      <c r="A377" s="860"/>
      <c r="B377" s="860"/>
      <c r="C377" s="860"/>
      <c r="D377" s="860"/>
      <c r="E377" s="860"/>
      <c r="F377" s="860"/>
      <c r="G377" s="868"/>
      <c r="H377" s="860"/>
      <c r="I377" s="860"/>
      <c r="J377" s="860"/>
      <c r="K377" s="860"/>
      <c r="L377" s="860"/>
      <c r="M377" s="860"/>
      <c r="N377" s="860"/>
      <c r="O377" s="860"/>
      <c r="P377" s="860"/>
      <c r="Q377" s="860"/>
      <c r="R377" s="860"/>
      <c r="S377" s="860"/>
      <c r="T377" s="860"/>
      <c r="U377" s="860"/>
      <c r="V377" s="860"/>
      <c r="W377" s="860"/>
      <c r="X377" s="860"/>
      <c r="Y377" s="860"/>
      <c r="Z377" s="860"/>
      <c r="AA377" s="860"/>
      <c r="AB377" s="860"/>
      <c r="AC377" s="860"/>
      <c r="AD377" s="860"/>
    </row>
    <row r="378" spans="1:30" ht="15.75" customHeight="1" x14ac:dyDescent="0.25">
      <c r="A378" s="860"/>
      <c r="B378" s="860"/>
      <c r="C378" s="860"/>
      <c r="D378" s="860"/>
      <c r="E378" s="860"/>
      <c r="F378" s="860"/>
      <c r="G378" s="868"/>
      <c r="H378" s="860"/>
      <c r="I378" s="860"/>
      <c r="J378" s="860"/>
      <c r="K378" s="860"/>
      <c r="L378" s="860"/>
      <c r="M378" s="860"/>
      <c r="N378" s="860"/>
      <c r="O378" s="860"/>
      <c r="P378" s="860"/>
      <c r="Q378" s="860"/>
      <c r="R378" s="860"/>
      <c r="S378" s="860"/>
      <c r="T378" s="860"/>
      <c r="U378" s="860"/>
      <c r="V378" s="860"/>
      <c r="W378" s="860"/>
      <c r="X378" s="860"/>
      <c r="Y378" s="860"/>
      <c r="Z378" s="860"/>
      <c r="AA378" s="860"/>
      <c r="AB378" s="860"/>
      <c r="AC378" s="860"/>
      <c r="AD378" s="860"/>
    </row>
    <row r="379" spans="1:30" ht="15.75" customHeight="1" x14ac:dyDescent="0.25">
      <c r="A379" s="860"/>
      <c r="B379" s="860"/>
      <c r="C379" s="860"/>
      <c r="D379" s="860"/>
      <c r="E379" s="860"/>
      <c r="F379" s="860"/>
      <c r="G379" s="868"/>
      <c r="H379" s="860"/>
      <c r="I379" s="860"/>
      <c r="J379" s="860"/>
      <c r="K379" s="860"/>
      <c r="L379" s="860"/>
      <c r="M379" s="860"/>
      <c r="N379" s="860"/>
      <c r="O379" s="860"/>
      <c r="P379" s="860"/>
      <c r="Q379" s="860"/>
      <c r="R379" s="860"/>
      <c r="S379" s="860"/>
      <c r="T379" s="860"/>
      <c r="U379" s="860"/>
      <c r="V379" s="860"/>
      <c r="W379" s="860"/>
      <c r="X379" s="860"/>
      <c r="Y379" s="860"/>
      <c r="Z379" s="860"/>
      <c r="AA379" s="860"/>
      <c r="AB379" s="860"/>
      <c r="AC379" s="860"/>
      <c r="AD379" s="860"/>
    </row>
    <row r="380" spans="1:30" ht="15.75" customHeight="1" x14ac:dyDescent="0.25">
      <c r="A380" s="860"/>
      <c r="B380" s="860"/>
      <c r="C380" s="860"/>
      <c r="D380" s="860"/>
      <c r="E380" s="860"/>
      <c r="F380" s="860"/>
      <c r="G380" s="868"/>
      <c r="H380" s="860"/>
      <c r="I380" s="860"/>
      <c r="J380" s="860"/>
      <c r="K380" s="860"/>
      <c r="L380" s="860"/>
      <c r="M380" s="860"/>
      <c r="N380" s="860"/>
      <c r="O380" s="860"/>
      <c r="P380" s="860"/>
      <c r="Q380" s="860"/>
      <c r="R380" s="860"/>
      <c r="S380" s="860"/>
      <c r="T380" s="860"/>
      <c r="U380" s="860"/>
      <c r="V380" s="860"/>
      <c r="W380" s="860"/>
      <c r="X380" s="860"/>
      <c r="Y380" s="860"/>
      <c r="Z380" s="860"/>
      <c r="AA380" s="860"/>
      <c r="AB380" s="860"/>
      <c r="AC380" s="860"/>
      <c r="AD380" s="860"/>
    </row>
    <row r="381" spans="1:30" ht="15.75" customHeight="1" x14ac:dyDescent="0.25">
      <c r="A381" s="860"/>
      <c r="B381" s="860"/>
      <c r="C381" s="860"/>
      <c r="D381" s="860"/>
      <c r="E381" s="860"/>
      <c r="F381" s="860"/>
      <c r="G381" s="868"/>
      <c r="H381" s="860"/>
      <c r="I381" s="860"/>
      <c r="J381" s="860"/>
      <c r="K381" s="860"/>
      <c r="L381" s="860"/>
      <c r="M381" s="860"/>
      <c r="N381" s="860"/>
      <c r="O381" s="860"/>
      <c r="P381" s="860"/>
      <c r="Q381" s="860"/>
      <c r="R381" s="860"/>
      <c r="S381" s="860"/>
      <c r="T381" s="860"/>
      <c r="U381" s="860"/>
      <c r="V381" s="860"/>
      <c r="W381" s="860"/>
      <c r="X381" s="860"/>
      <c r="Y381" s="860"/>
      <c r="Z381" s="860"/>
      <c r="AA381" s="860"/>
      <c r="AB381" s="860"/>
      <c r="AC381" s="860"/>
      <c r="AD381" s="860"/>
    </row>
    <row r="382" spans="1:30" ht="15.75" customHeight="1" x14ac:dyDescent="0.25">
      <c r="A382" s="860"/>
      <c r="B382" s="860"/>
      <c r="C382" s="860"/>
      <c r="D382" s="860"/>
      <c r="E382" s="860"/>
      <c r="F382" s="860"/>
      <c r="G382" s="868"/>
      <c r="H382" s="860"/>
      <c r="I382" s="860"/>
      <c r="J382" s="860"/>
      <c r="K382" s="860"/>
      <c r="L382" s="860"/>
      <c r="M382" s="860"/>
      <c r="N382" s="860"/>
      <c r="O382" s="860"/>
      <c r="P382" s="860"/>
      <c r="Q382" s="860"/>
      <c r="R382" s="860"/>
      <c r="S382" s="860"/>
      <c r="T382" s="860"/>
      <c r="U382" s="860"/>
      <c r="V382" s="860"/>
      <c r="W382" s="860"/>
      <c r="X382" s="860"/>
      <c r="Y382" s="860"/>
      <c r="Z382" s="860"/>
      <c r="AA382" s="860"/>
      <c r="AB382" s="860"/>
      <c r="AC382" s="860"/>
      <c r="AD382" s="860"/>
    </row>
    <row r="383" spans="1:30" ht="15.75" customHeight="1" x14ac:dyDescent="0.25">
      <c r="A383" s="860"/>
      <c r="B383" s="860"/>
      <c r="C383" s="860"/>
      <c r="D383" s="860"/>
      <c r="E383" s="860"/>
      <c r="F383" s="860"/>
      <c r="G383" s="868"/>
      <c r="H383" s="860"/>
      <c r="I383" s="860"/>
      <c r="J383" s="860"/>
      <c r="K383" s="860"/>
      <c r="L383" s="860"/>
      <c r="M383" s="860"/>
      <c r="N383" s="860"/>
      <c r="O383" s="860"/>
      <c r="P383" s="860"/>
      <c r="Q383" s="860"/>
      <c r="R383" s="860"/>
      <c r="S383" s="860"/>
      <c r="T383" s="860"/>
      <c r="U383" s="860"/>
      <c r="V383" s="860"/>
      <c r="W383" s="860"/>
      <c r="X383" s="860"/>
      <c r="Y383" s="860"/>
      <c r="Z383" s="860"/>
      <c r="AA383" s="860"/>
      <c r="AB383" s="860"/>
      <c r="AC383" s="860"/>
      <c r="AD383" s="860"/>
    </row>
    <row r="384" spans="1:30" ht="15.75" customHeight="1" x14ac:dyDescent="0.25">
      <c r="A384" s="860"/>
      <c r="B384" s="860"/>
      <c r="C384" s="860"/>
      <c r="D384" s="860"/>
      <c r="E384" s="860"/>
      <c r="F384" s="860"/>
      <c r="G384" s="868"/>
      <c r="H384" s="860"/>
      <c r="I384" s="860"/>
      <c r="J384" s="860"/>
      <c r="K384" s="860"/>
      <c r="L384" s="860"/>
      <c r="M384" s="860"/>
      <c r="N384" s="860"/>
      <c r="O384" s="860"/>
      <c r="P384" s="860"/>
      <c r="Q384" s="860"/>
      <c r="R384" s="860"/>
      <c r="S384" s="860"/>
      <c r="T384" s="860"/>
      <c r="U384" s="860"/>
      <c r="V384" s="860"/>
      <c r="W384" s="860"/>
      <c r="X384" s="860"/>
      <c r="Y384" s="860"/>
      <c r="Z384" s="860"/>
      <c r="AA384" s="860"/>
      <c r="AB384" s="860"/>
      <c r="AC384" s="860"/>
      <c r="AD384" s="860"/>
    </row>
    <row r="385" spans="1:30" ht="15.75" customHeight="1" x14ac:dyDescent="0.25">
      <c r="A385" s="860"/>
      <c r="B385" s="860"/>
      <c r="C385" s="860"/>
      <c r="D385" s="860"/>
      <c r="E385" s="860"/>
      <c r="F385" s="860"/>
      <c r="G385" s="868"/>
      <c r="H385" s="860"/>
      <c r="I385" s="860"/>
      <c r="J385" s="860"/>
      <c r="K385" s="860"/>
      <c r="L385" s="860"/>
      <c r="M385" s="860"/>
      <c r="N385" s="860"/>
      <c r="O385" s="860"/>
      <c r="P385" s="860"/>
      <c r="Q385" s="860"/>
      <c r="R385" s="860"/>
      <c r="S385" s="860"/>
      <c r="T385" s="860"/>
      <c r="U385" s="860"/>
      <c r="V385" s="860"/>
      <c r="W385" s="860"/>
      <c r="X385" s="860"/>
      <c r="Y385" s="860"/>
      <c r="Z385" s="860"/>
      <c r="AA385" s="860"/>
      <c r="AB385" s="860"/>
      <c r="AC385" s="860"/>
      <c r="AD385" s="860"/>
    </row>
    <row r="386" spans="1:30" ht="15.75" customHeight="1" x14ac:dyDescent="0.25">
      <c r="A386" s="860"/>
      <c r="B386" s="860"/>
      <c r="C386" s="860"/>
      <c r="D386" s="860"/>
      <c r="E386" s="860"/>
      <c r="F386" s="860"/>
      <c r="G386" s="868"/>
      <c r="H386" s="860"/>
      <c r="I386" s="860"/>
      <c r="J386" s="860"/>
      <c r="K386" s="860"/>
      <c r="L386" s="860"/>
      <c r="M386" s="860"/>
      <c r="N386" s="860"/>
      <c r="O386" s="860"/>
      <c r="P386" s="860"/>
      <c r="Q386" s="860"/>
      <c r="R386" s="860"/>
      <c r="S386" s="860"/>
      <c r="T386" s="860"/>
      <c r="U386" s="860"/>
      <c r="V386" s="860"/>
      <c r="W386" s="860"/>
      <c r="X386" s="860"/>
      <c r="Y386" s="860"/>
      <c r="Z386" s="860"/>
      <c r="AA386" s="860"/>
      <c r="AB386" s="860"/>
      <c r="AC386" s="860"/>
      <c r="AD386" s="860"/>
    </row>
    <row r="387" spans="1:30" ht="15.75" customHeight="1" x14ac:dyDescent="0.25">
      <c r="A387" s="860"/>
      <c r="B387" s="860"/>
      <c r="C387" s="860"/>
      <c r="D387" s="860"/>
      <c r="E387" s="860"/>
      <c r="F387" s="860"/>
      <c r="G387" s="868"/>
      <c r="H387" s="860"/>
      <c r="I387" s="860"/>
      <c r="J387" s="860"/>
      <c r="K387" s="860"/>
      <c r="L387" s="860"/>
      <c r="M387" s="860"/>
      <c r="N387" s="860"/>
      <c r="O387" s="860"/>
      <c r="P387" s="860"/>
      <c r="Q387" s="860"/>
      <c r="R387" s="860"/>
      <c r="S387" s="860"/>
      <c r="T387" s="860"/>
      <c r="U387" s="860"/>
      <c r="V387" s="860"/>
      <c r="W387" s="860"/>
      <c r="X387" s="860"/>
      <c r="Y387" s="860"/>
      <c r="Z387" s="860"/>
      <c r="AA387" s="860"/>
      <c r="AB387" s="860"/>
      <c r="AC387" s="860"/>
      <c r="AD387" s="860"/>
    </row>
    <row r="388" spans="1:30" ht="15.75" customHeight="1" x14ac:dyDescent="0.25">
      <c r="A388" s="860"/>
      <c r="B388" s="860"/>
      <c r="C388" s="860"/>
      <c r="D388" s="860"/>
      <c r="E388" s="860"/>
      <c r="F388" s="860"/>
      <c r="G388" s="868"/>
      <c r="H388" s="860"/>
      <c r="I388" s="860"/>
      <c r="J388" s="860"/>
      <c r="K388" s="860"/>
      <c r="L388" s="860"/>
      <c r="M388" s="860"/>
      <c r="N388" s="860"/>
      <c r="O388" s="860"/>
      <c r="P388" s="860"/>
      <c r="Q388" s="860"/>
      <c r="R388" s="860"/>
      <c r="S388" s="860"/>
      <c r="T388" s="860"/>
      <c r="U388" s="860"/>
      <c r="V388" s="860"/>
      <c r="W388" s="860"/>
      <c r="X388" s="860"/>
      <c r="Y388" s="860"/>
      <c r="Z388" s="860"/>
      <c r="AA388" s="860"/>
      <c r="AB388" s="860"/>
      <c r="AC388" s="860"/>
      <c r="AD388" s="860"/>
    </row>
    <row r="389" spans="1:30" ht="15.75" customHeight="1" x14ac:dyDescent="0.25">
      <c r="A389" s="860"/>
      <c r="B389" s="860"/>
      <c r="C389" s="860"/>
      <c r="D389" s="860"/>
      <c r="E389" s="860"/>
      <c r="F389" s="860"/>
      <c r="G389" s="868"/>
      <c r="H389" s="860"/>
      <c r="I389" s="860"/>
      <c r="J389" s="860"/>
      <c r="K389" s="860"/>
      <c r="L389" s="860"/>
      <c r="M389" s="860"/>
      <c r="N389" s="860"/>
      <c r="O389" s="860"/>
      <c r="P389" s="860"/>
      <c r="Q389" s="860"/>
      <c r="R389" s="860"/>
      <c r="S389" s="860"/>
      <c r="T389" s="860"/>
      <c r="U389" s="860"/>
      <c r="V389" s="860"/>
      <c r="W389" s="860"/>
      <c r="X389" s="860"/>
      <c r="Y389" s="860"/>
      <c r="Z389" s="860"/>
      <c r="AA389" s="860"/>
      <c r="AB389" s="860"/>
      <c r="AC389" s="860"/>
      <c r="AD389" s="860"/>
    </row>
    <row r="390" spans="1:30" ht="15.75" customHeight="1" x14ac:dyDescent="0.25">
      <c r="A390" s="860"/>
      <c r="B390" s="860"/>
      <c r="C390" s="860"/>
      <c r="D390" s="860"/>
      <c r="E390" s="860"/>
      <c r="F390" s="860"/>
      <c r="G390" s="868"/>
      <c r="H390" s="860"/>
      <c r="I390" s="860"/>
      <c r="J390" s="860"/>
      <c r="K390" s="860"/>
      <c r="L390" s="860"/>
      <c r="M390" s="860"/>
      <c r="N390" s="860"/>
      <c r="O390" s="860"/>
      <c r="P390" s="860"/>
      <c r="Q390" s="860"/>
      <c r="R390" s="860"/>
      <c r="S390" s="860"/>
      <c r="T390" s="860"/>
      <c r="U390" s="860"/>
      <c r="V390" s="860"/>
      <c r="W390" s="860"/>
      <c r="X390" s="860"/>
      <c r="Y390" s="860"/>
      <c r="Z390" s="860"/>
      <c r="AA390" s="860"/>
      <c r="AB390" s="860"/>
      <c r="AC390" s="860"/>
      <c r="AD390" s="860"/>
    </row>
    <row r="391" spans="1:30" ht="15.75" customHeight="1" x14ac:dyDescent="0.25">
      <c r="A391" s="860"/>
      <c r="B391" s="860"/>
      <c r="C391" s="860"/>
      <c r="D391" s="860"/>
      <c r="E391" s="860"/>
      <c r="F391" s="860"/>
      <c r="G391" s="868"/>
      <c r="H391" s="860"/>
      <c r="I391" s="860"/>
      <c r="J391" s="860"/>
      <c r="K391" s="860"/>
      <c r="L391" s="860"/>
      <c r="M391" s="860"/>
      <c r="N391" s="860"/>
      <c r="O391" s="860"/>
      <c r="P391" s="860"/>
      <c r="Q391" s="860"/>
      <c r="R391" s="860"/>
      <c r="S391" s="860"/>
      <c r="T391" s="860"/>
      <c r="U391" s="860"/>
      <c r="V391" s="860"/>
      <c r="W391" s="860"/>
      <c r="X391" s="860"/>
      <c r="Y391" s="860"/>
      <c r="Z391" s="860"/>
      <c r="AA391" s="860"/>
      <c r="AB391" s="860"/>
      <c r="AC391" s="860"/>
      <c r="AD391" s="860"/>
    </row>
    <row r="392" spans="1:30" ht="15.75" customHeight="1" x14ac:dyDescent="0.25">
      <c r="A392" s="860"/>
      <c r="B392" s="860"/>
      <c r="C392" s="860"/>
      <c r="D392" s="860"/>
      <c r="E392" s="860"/>
      <c r="F392" s="860"/>
      <c r="G392" s="868"/>
      <c r="H392" s="860"/>
      <c r="I392" s="860"/>
      <c r="J392" s="860"/>
      <c r="K392" s="860"/>
      <c r="L392" s="860"/>
      <c r="M392" s="860"/>
      <c r="N392" s="860"/>
      <c r="O392" s="860"/>
      <c r="P392" s="860"/>
      <c r="Q392" s="860"/>
      <c r="R392" s="860"/>
      <c r="S392" s="860"/>
      <c r="T392" s="860"/>
      <c r="U392" s="860"/>
      <c r="V392" s="860"/>
      <c r="W392" s="860"/>
      <c r="X392" s="860"/>
      <c r="Y392" s="860"/>
      <c r="Z392" s="860"/>
      <c r="AA392" s="860"/>
      <c r="AB392" s="860"/>
      <c r="AC392" s="860"/>
      <c r="AD392" s="860"/>
    </row>
    <row r="393" spans="1:30" ht="15.75" customHeight="1" x14ac:dyDescent="0.25">
      <c r="A393" s="860"/>
      <c r="B393" s="860"/>
      <c r="C393" s="860"/>
      <c r="D393" s="860"/>
      <c r="E393" s="860"/>
      <c r="F393" s="860"/>
      <c r="G393" s="868"/>
      <c r="H393" s="860"/>
      <c r="I393" s="860"/>
      <c r="J393" s="860"/>
      <c r="K393" s="860"/>
      <c r="L393" s="860"/>
      <c r="M393" s="860"/>
      <c r="N393" s="860"/>
      <c r="O393" s="860"/>
      <c r="P393" s="860"/>
      <c r="Q393" s="860"/>
      <c r="R393" s="860"/>
      <c r="S393" s="860"/>
      <c r="T393" s="860"/>
      <c r="U393" s="860"/>
      <c r="V393" s="860"/>
      <c r="W393" s="860"/>
      <c r="X393" s="860"/>
      <c r="Y393" s="860"/>
      <c r="Z393" s="860"/>
      <c r="AA393" s="860"/>
      <c r="AB393" s="860"/>
      <c r="AC393" s="860"/>
      <c r="AD393" s="860"/>
    </row>
    <row r="394" spans="1:30" ht="15.75" customHeight="1" x14ac:dyDescent="0.25">
      <c r="A394" s="860"/>
      <c r="B394" s="860"/>
      <c r="C394" s="860"/>
      <c r="D394" s="860"/>
      <c r="E394" s="860"/>
      <c r="F394" s="860"/>
      <c r="G394" s="868"/>
      <c r="H394" s="860"/>
      <c r="I394" s="860"/>
      <c r="J394" s="860"/>
      <c r="K394" s="860"/>
      <c r="L394" s="860"/>
      <c r="M394" s="860"/>
      <c r="N394" s="860"/>
      <c r="O394" s="860"/>
      <c r="P394" s="860"/>
      <c r="Q394" s="860"/>
      <c r="R394" s="860"/>
      <c r="S394" s="860"/>
      <c r="T394" s="860"/>
      <c r="U394" s="860"/>
      <c r="V394" s="860"/>
      <c r="W394" s="860"/>
      <c r="X394" s="860"/>
      <c r="Y394" s="860"/>
      <c r="Z394" s="860"/>
      <c r="AA394" s="860"/>
      <c r="AB394" s="860"/>
      <c r="AC394" s="860"/>
      <c r="AD394" s="860"/>
    </row>
    <row r="395" spans="1:30" ht="15.75" customHeight="1" x14ac:dyDescent="0.25">
      <c r="A395" s="860"/>
      <c r="B395" s="860"/>
      <c r="C395" s="860"/>
      <c r="D395" s="860"/>
      <c r="E395" s="860"/>
      <c r="F395" s="860"/>
      <c r="G395" s="868"/>
      <c r="H395" s="860"/>
      <c r="I395" s="860"/>
      <c r="J395" s="860"/>
      <c r="K395" s="860"/>
      <c r="L395" s="860"/>
      <c r="M395" s="860"/>
      <c r="N395" s="860"/>
      <c r="O395" s="860"/>
      <c r="P395" s="860"/>
      <c r="Q395" s="860"/>
      <c r="R395" s="860"/>
      <c r="S395" s="860"/>
      <c r="T395" s="860"/>
      <c r="U395" s="860"/>
      <c r="V395" s="860"/>
      <c r="W395" s="860"/>
      <c r="X395" s="860"/>
      <c r="Y395" s="860"/>
      <c r="Z395" s="860"/>
      <c r="AA395" s="860"/>
      <c r="AB395" s="860"/>
      <c r="AC395" s="860"/>
      <c r="AD395" s="860"/>
    </row>
    <row r="396" spans="1:30" ht="15.75" customHeight="1" x14ac:dyDescent="0.25">
      <c r="A396" s="860"/>
      <c r="B396" s="860"/>
      <c r="C396" s="860"/>
      <c r="D396" s="860"/>
      <c r="E396" s="860"/>
      <c r="F396" s="860"/>
      <c r="G396" s="868"/>
      <c r="H396" s="860"/>
      <c r="I396" s="860"/>
      <c r="J396" s="860"/>
      <c r="K396" s="860"/>
      <c r="L396" s="860"/>
      <c r="M396" s="860"/>
      <c r="N396" s="860"/>
      <c r="O396" s="860"/>
      <c r="P396" s="860"/>
      <c r="Q396" s="860"/>
      <c r="R396" s="860"/>
      <c r="S396" s="860"/>
      <c r="T396" s="860"/>
      <c r="U396" s="860"/>
      <c r="V396" s="860"/>
      <c r="W396" s="860"/>
      <c r="X396" s="860"/>
      <c r="Y396" s="860"/>
      <c r="Z396" s="860"/>
      <c r="AA396" s="860"/>
      <c r="AB396" s="860"/>
      <c r="AC396" s="860"/>
      <c r="AD396" s="860"/>
    </row>
    <row r="397" spans="1:30" ht="15.75" customHeight="1" x14ac:dyDescent="0.25">
      <c r="A397" s="860"/>
      <c r="B397" s="860"/>
      <c r="C397" s="860"/>
      <c r="D397" s="860"/>
      <c r="E397" s="860"/>
      <c r="F397" s="860"/>
      <c r="G397" s="868"/>
      <c r="H397" s="860"/>
      <c r="I397" s="860"/>
      <c r="J397" s="860"/>
      <c r="K397" s="860"/>
      <c r="L397" s="860"/>
      <c r="M397" s="860"/>
      <c r="N397" s="860"/>
      <c r="O397" s="860"/>
      <c r="P397" s="860"/>
      <c r="Q397" s="860"/>
      <c r="R397" s="860"/>
      <c r="S397" s="860"/>
      <c r="T397" s="860"/>
      <c r="U397" s="860"/>
      <c r="V397" s="860"/>
      <c r="W397" s="860"/>
      <c r="X397" s="860"/>
      <c r="Y397" s="860"/>
      <c r="Z397" s="860"/>
      <c r="AA397" s="860"/>
      <c r="AB397" s="860"/>
      <c r="AC397" s="860"/>
      <c r="AD397" s="860"/>
    </row>
    <row r="398" spans="1:30" ht="15.75" customHeight="1" x14ac:dyDescent="0.25">
      <c r="A398" s="860"/>
      <c r="B398" s="860"/>
      <c r="C398" s="860"/>
      <c r="D398" s="860"/>
      <c r="E398" s="860"/>
      <c r="F398" s="860"/>
      <c r="G398" s="868"/>
      <c r="H398" s="860"/>
      <c r="I398" s="860"/>
      <c r="J398" s="860"/>
      <c r="K398" s="860"/>
      <c r="L398" s="860"/>
      <c r="M398" s="860"/>
      <c r="N398" s="860"/>
      <c r="O398" s="860"/>
      <c r="P398" s="860"/>
      <c r="Q398" s="860"/>
      <c r="R398" s="860"/>
      <c r="S398" s="860"/>
      <c r="T398" s="860"/>
      <c r="U398" s="860"/>
      <c r="V398" s="860"/>
      <c r="W398" s="860"/>
      <c r="X398" s="860"/>
      <c r="Y398" s="860"/>
      <c r="Z398" s="860"/>
      <c r="AA398" s="860"/>
      <c r="AB398" s="860"/>
      <c r="AC398" s="860"/>
      <c r="AD398" s="860"/>
    </row>
    <row r="399" spans="1:30" ht="15.75" customHeight="1" x14ac:dyDescent="0.25">
      <c r="A399" s="860"/>
      <c r="B399" s="860"/>
      <c r="C399" s="860"/>
      <c r="D399" s="860"/>
      <c r="E399" s="860"/>
      <c r="F399" s="860"/>
      <c r="G399" s="868"/>
      <c r="H399" s="860"/>
      <c r="I399" s="860"/>
      <c r="J399" s="860"/>
      <c r="K399" s="860"/>
      <c r="L399" s="860"/>
      <c r="M399" s="860"/>
      <c r="N399" s="860"/>
      <c r="O399" s="860"/>
      <c r="P399" s="860"/>
      <c r="Q399" s="860"/>
      <c r="R399" s="860"/>
      <c r="S399" s="860"/>
      <c r="T399" s="860"/>
      <c r="U399" s="860"/>
      <c r="V399" s="860"/>
      <c r="W399" s="860"/>
      <c r="X399" s="860"/>
      <c r="Y399" s="860"/>
      <c r="Z399" s="860"/>
      <c r="AA399" s="860"/>
      <c r="AB399" s="860"/>
      <c r="AC399" s="860"/>
      <c r="AD399" s="860"/>
    </row>
    <row r="400" spans="1:30" ht="15.75" customHeight="1" x14ac:dyDescent="0.25">
      <c r="A400" s="860"/>
      <c r="B400" s="860"/>
      <c r="C400" s="860"/>
      <c r="D400" s="860"/>
      <c r="E400" s="860"/>
      <c r="F400" s="860"/>
      <c r="G400" s="868"/>
      <c r="H400" s="860"/>
      <c r="I400" s="860"/>
      <c r="J400" s="860"/>
      <c r="K400" s="860"/>
      <c r="L400" s="860"/>
      <c r="M400" s="860"/>
      <c r="N400" s="860"/>
      <c r="O400" s="860"/>
      <c r="P400" s="860"/>
      <c r="Q400" s="860"/>
      <c r="R400" s="860"/>
      <c r="S400" s="860"/>
      <c r="T400" s="860"/>
      <c r="U400" s="860"/>
      <c r="V400" s="860"/>
      <c r="W400" s="860"/>
      <c r="X400" s="860"/>
      <c r="Y400" s="860"/>
      <c r="Z400" s="860"/>
      <c r="AA400" s="860"/>
      <c r="AB400" s="860"/>
      <c r="AC400" s="860"/>
      <c r="AD400" s="860"/>
    </row>
    <row r="401" spans="1:30" ht="15.75" customHeight="1" x14ac:dyDescent="0.25">
      <c r="A401" s="860"/>
      <c r="B401" s="860"/>
      <c r="C401" s="860"/>
      <c r="D401" s="860"/>
      <c r="E401" s="860"/>
      <c r="F401" s="860"/>
      <c r="G401" s="868"/>
      <c r="H401" s="860"/>
      <c r="I401" s="860"/>
      <c r="J401" s="860"/>
      <c r="K401" s="860"/>
      <c r="L401" s="860"/>
      <c r="M401" s="860"/>
      <c r="N401" s="860"/>
      <c r="O401" s="860"/>
      <c r="P401" s="860"/>
      <c r="Q401" s="860"/>
      <c r="R401" s="860"/>
      <c r="S401" s="860"/>
      <c r="T401" s="860"/>
      <c r="U401" s="860"/>
      <c r="V401" s="860"/>
      <c r="W401" s="860"/>
      <c r="X401" s="860"/>
      <c r="Y401" s="860"/>
      <c r="Z401" s="860"/>
      <c r="AA401" s="860"/>
      <c r="AB401" s="860"/>
      <c r="AC401" s="860"/>
      <c r="AD401" s="860"/>
    </row>
    <row r="402" spans="1:30" ht="15.75" customHeight="1" x14ac:dyDescent="0.25">
      <c r="A402" s="860"/>
      <c r="B402" s="860"/>
      <c r="C402" s="860"/>
      <c r="D402" s="860"/>
      <c r="E402" s="860"/>
      <c r="F402" s="860"/>
      <c r="G402" s="868"/>
      <c r="H402" s="860"/>
      <c r="I402" s="860"/>
      <c r="J402" s="860"/>
      <c r="K402" s="860"/>
      <c r="L402" s="860"/>
      <c r="M402" s="860"/>
      <c r="N402" s="860"/>
      <c r="O402" s="860"/>
      <c r="P402" s="860"/>
      <c r="Q402" s="860"/>
      <c r="R402" s="860"/>
      <c r="S402" s="860"/>
      <c r="T402" s="860"/>
      <c r="U402" s="860"/>
      <c r="V402" s="860"/>
      <c r="W402" s="860"/>
      <c r="X402" s="860"/>
      <c r="Y402" s="860"/>
      <c r="Z402" s="860"/>
      <c r="AA402" s="860"/>
      <c r="AB402" s="860"/>
      <c r="AC402" s="860"/>
      <c r="AD402" s="860"/>
    </row>
    <row r="403" spans="1:30" ht="15.75" customHeight="1" x14ac:dyDescent="0.25">
      <c r="A403" s="860"/>
      <c r="B403" s="860"/>
      <c r="C403" s="860"/>
      <c r="D403" s="860"/>
      <c r="E403" s="860"/>
      <c r="F403" s="860"/>
      <c r="G403" s="868"/>
      <c r="H403" s="860"/>
      <c r="I403" s="860"/>
      <c r="J403" s="860"/>
      <c r="K403" s="860"/>
      <c r="L403" s="860"/>
      <c r="M403" s="860"/>
      <c r="N403" s="860"/>
      <c r="O403" s="860"/>
      <c r="P403" s="860"/>
      <c r="Q403" s="860"/>
      <c r="R403" s="860"/>
      <c r="S403" s="860"/>
      <c r="T403" s="860"/>
      <c r="U403" s="860"/>
      <c r="V403" s="860"/>
      <c r="W403" s="860"/>
      <c r="X403" s="860"/>
      <c r="Y403" s="860"/>
      <c r="Z403" s="860"/>
      <c r="AA403" s="860"/>
      <c r="AB403" s="860"/>
      <c r="AC403" s="860"/>
      <c r="AD403" s="860"/>
    </row>
    <row r="404" spans="1:30" ht="15.75" customHeight="1" x14ac:dyDescent="0.25">
      <c r="A404" s="860"/>
      <c r="B404" s="860"/>
      <c r="C404" s="860"/>
      <c r="D404" s="860"/>
      <c r="E404" s="860"/>
      <c r="F404" s="860"/>
      <c r="G404" s="868"/>
      <c r="H404" s="860"/>
      <c r="I404" s="860"/>
      <c r="J404" s="860"/>
      <c r="K404" s="860"/>
      <c r="L404" s="860"/>
      <c r="M404" s="860"/>
      <c r="N404" s="860"/>
      <c r="O404" s="860"/>
      <c r="P404" s="860"/>
      <c r="Q404" s="860"/>
      <c r="R404" s="860"/>
      <c r="S404" s="860"/>
      <c r="T404" s="860"/>
      <c r="U404" s="860"/>
      <c r="V404" s="860"/>
      <c r="W404" s="860"/>
      <c r="X404" s="860"/>
      <c r="Y404" s="860"/>
      <c r="Z404" s="860"/>
      <c r="AA404" s="860"/>
      <c r="AB404" s="860"/>
      <c r="AC404" s="860"/>
      <c r="AD404" s="860"/>
    </row>
    <row r="405" spans="1:30" ht="15.75" customHeight="1" x14ac:dyDescent="0.25">
      <c r="A405" s="860"/>
      <c r="B405" s="860"/>
      <c r="C405" s="860"/>
      <c r="D405" s="860"/>
      <c r="E405" s="860"/>
      <c r="F405" s="860"/>
      <c r="G405" s="868"/>
      <c r="H405" s="860"/>
      <c r="I405" s="860"/>
      <c r="J405" s="860"/>
      <c r="K405" s="860"/>
      <c r="L405" s="860"/>
      <c r="M405" s="860"/>
      <c r="N405" s="860"/>
      <c r="O405" s="860"/>
      <c r="P405" s="860"/>
      <c r="Q405" s="860"/>
      <c r="R405" s="860"/>
      <c r="S405" s="860"/>
      <c r="T405" s="860"/>
      <c r="U405" s="860"/>
      <c r="V405" s="860"/>
      <c r="W405" s="860"/>
      <c r="X405" s="860"/>
      <c r="Y405" s="860"/>
      <c r="Z405" s="860"/>
      <c r="AA405" s="860"/>
      <c r="AB405" s="860"/>
      <c r="AC405" s="860"/>
      <c r="AD405" s="860"/>
    </row>
    <row r="406" spans="1:30" ht="15.75" customHeight="1" x14ac:dyDescent="0.25">
      <c r="A406" s="860"/>
      <c r="B406" s="860"/>
      <c r="C406" s="860"/>
      <c r="D406" s="860"/>
      <c r="E406" s="860"/>
      <c r="F406" s="860"/>
      <c r="G406" s="868"/>
      <c r="H406" s="860"/>
      <c r="I406" s="860"/>
      <c r="J406" s="860"/>
      <c r="K406" s="860"/>
      <c r="L406" s="860"/>
      <c r="M406" s="860"/>
      <c r="N406" s="860"/>
      <c r="O406" s="860"/>
      <c r="P406" s="860"/>
      <c r="Q406" s="860"/>
      <c r="R406" s="860"/>
      <c r="S406" s="860"/>
      <c r="T406" s="860"/>
      <c r="U406" s="860"/>
      <c r="V406" s="860"/>
      <c r="W406" s="860"/>
      <c r="X406" s="860"/>
      <c r="Y406" s="860"/>
      <c r="Z406" s="860"/>
      <c r="AA406" s="860"/>
      <c r="AB406" s="860"/>
      <c r="AC406" s="860"/>
      <c r="AD406" s="860"/>
    </row>
    <row r="407" spans="1:30" ht="15.75" customHeight="1" x14ac:dyDescent="0.25">
      <c r="A407" s="860"/>
      <c r="B407" s="860"/>
      <c r="C407" s="860"/>
      <c r="D407" s="860"/>
      <c r="E407" s="860"/>
      <c r="F407" s="860"/>
      <c r="G407" s="868"/>
      <c r="H407" s="860"/>
      <c r="I407" s="860"/>
      <c r="J407" s="860"/>
      <c r="K407" s="860"/>
      <c r="L407" s="860"/>
      <c r="M407" s="860"/>
      <c r="N407" s="860"/>
      <c r="O407" s="860"/>
      <c r="P407" s="860"/>
      <c r="Q407" s="860"/>
      <c r="R407" s="860"/>
      <c r="S407" s="860"/>
      <c r="T407" s="860"/>
      <c r="U407" s="860"/>
      <c r="V407" s="860"/>
      <c r="W407" s="860"/>
      <c r="X407" s="860"/>
      <c r="Y407" s="860"/>
      <c r="Z407" s="860"/>
      <c r="AA407" s="860"/>
      <c r="AB407" s="860"/>
      <c r="AC407" s="860"/>
      <c r="AD407" s="860"/>
    </row>
    <row r="408" spans="1:30" ht="15.75" customHeight="1" x14ac:dyDescent="0.25">
      <c r="A408" s="860"/>
      <c r="B408" s="860"/>
      <c r="C408" s="860"/>
      <c r="D408" s="860"/>
      <c r="E408" s="860"/>
      <c r="F408" s="860"/>
      <c r="G408" s="868"/>
      <c r="H408" s="860"/>
      <c r="I408" s="860"/>
      <c r="J408" s="860"/>
      <c r="K408" s="860"/>
      <c r="L408" s="860"/>
      <c r="M408" s="860"/>
      <c r="N408" s="860"/>
      <c r="O408" s="860"/>
      <c r="P408" s="860"/>
      <c r="Q408" s="860"/>
      <c r="R408" s="860"/>
      <c r="S408" s="860"/>
      <c r="T408" s="860"/>
      <c r="U408" s="860"/>
      <c r="V408" s="860"/>
      <c r="W408" s="860"/>
      <c r="X408" s="860"/>
      <c r="Y408" s="860"/>
      <c r="Z408" s="860"/>
      <c r="AA408" s="860"/>
      <c r="AB408" s="860"/>
      <c r="AC408" s="860"/>
      <c r="AD408" s="860"/>
    </row>
    <row r="409" spans="1:30" ht="15.75" customHeight="1" x14ac:dyDescent="0.25">
      <c r="A409" s="860"/>
      <c r="B409" s="860"/>
      <c r="C409" s="860"/>
      <c r="D409" s="860"/>
      <c r="E409" s="860"/>
      <c r="F409" s="860"/>
      <c r="G409" s="868"/>
      <c r="H409" s="860"/>
      <c r="I409" s="860"/>
      <c r="J409" s="860"/>
      <c r="K409" s="860"/>
      <c r="L409" s="860"/>
      <c r="M409" s="860"/>
      <c r="N409" s="860"/>
      <c r="O409" s="860"/>
      <c r="P409" s="860"/>
      <c r="Q409" s="860"/>
      <c r="R409" s="860"/>
      <c r="S409" s="860"/>
      <c r="T409" s="860"/>
      <c r="U409" s="860"/>
      <c r="V409" s="860"/>
      <c r="W409" s="860"/>
      <c r="X409" s="860"/>
      <c r="Y409" s="860"/>
      <c r="Z409" s="860"/>
      <c r="AA409" s="860"/>
      <c r="AB409" s="860"/>
      <c r="AC409" s="860"/>
      <c r="AD409" s="860"/>
    </row>
    <row r="410" spans="1:30" ht="15.75" customHeight="1" x14ac:dyDescent="0.25">
      <c r="A410" s="860"/>
      <c r="B410" s="860"/>
      <c r="C410" s="860"/>
      <c r="D410" s="860"/>
      <c r="E410" s="860"/>
      <c r="F410" s="860"/>
      <c r="G410" s="868"/>
      <c r="H410" s="860"/>
      <c r="I410" s="860"/>
      <c r="J410" s="860"/>
      <c r="K410" s="860"/>
      <c r="L410" s="860"/>
      <c r="M410" s="860"/>
      <c r="N410" s="860"/>
      <c r="O410" s="860"/>
      <c r="P410" s="860"/>
      <c r="Q410" s="860"/>
      <c r="R410" s="860"/>
      <c r="S410" s="860"/>
      <c r="T410" s="860"/>
      <c r="U410" s="860"/>
      <c r="V410" s="860"/>
      <c r="W410" s="860"/>
      <c r="X410" s="860"/>
      <c r="Y410" s="860"/>
      <c r="Z410" s="860"/>
      <c r="AA410" s="860"/>
      <c r="AB410" s="860"/>
      <c r="AC410" s="860"/>
      <c r="AD410" s="860"/>
    </row>
    <row r="411" spans="1:30" ht="15.75" customHeight="1" x14ac:dyDescent="0.25">
      <c r="A411" s="860"/>
      <c r="B411" s="860"/>
      <c r="C411" s="860"/>
      <c r="D411" s="860"/>
      <c r="E411" s="860"/>
      <c r="F411" s="860"/>
      <c r="G411" s="868"/>
      <c r="H411" s="860"/>
      <c r="I411" s="860"/>
      <c r="J411" s="860"/>
      <c r="K411" s="860"/>
      <c r="L411" s="860"/>
      <c r="M411" s="860"/>
      <c r="N411" s="860"/>
      <c r="O411" s="860"/>
      <c r="P411" s="860"/>
      <c r="Q411" s="860"/>
      <c r="R411" s="860"/>
      <c r="S411" s="860"/>
      <c r="T411" s="860"/>
      <c r="U411" s="860"/>
      <c r="V411" s="860"/>
      <c r="W411" s="860"/>
      <c r="X411" s="860"/>
      <c r="Y411" s="860"/>
      <c r="Z411" s="860"/>
      <c r="AA411" s="860"/>
      <c r="AB411" s="860"/>
      <c r="AC411" s="860"/>
      <c r="AD411" s="860"/>
    </row>
    <row r="412" spans="1:30" ht="15.75" customHeight="1" x14ac:dyDescent="0.25">
      <c r="A412" s="860"/>
      <c r="B412" s="860"/>
      <c r="C412" s="860"/>
      <c r="D412" s="860"/>
      <c r="E412" s="860"/>
      <c r="F412" s="860"/>
      <c r="G412" s="868"/>
      <c r="H412" s="860"/>
      <c r="I412" s="860"/>
      <c r="J412" s="860"/>
      <c r="K412" s="860"/>
      <c r="L412" s="860"/>
      <c r="M412" s="860"/>
      <c r="N412" s="860"/>
      <c r="O412" s="860"/>
      <c r="P412" s="860"/>
      <c r="Q412" s="860"/>
      <c r="R412" s="860"/>
      <c r="S412" s="860"/>
      <c r="T412" s="860"/>
      <c r="U412" s="860"/>
      <c r="V412" s="860"/>
      <c r="W412" s="860"/>
      <c r="X412" s="860"/>
      <c r="Y412" s="860"/>
      <c r="Z412" s="860"/>
      <c r="AA412" s="860"/>
      <c r="AB412" s="860"/>
      <c r="AC412" s="860"/>
      <c r="AD412" s="860"/>
    </row>
    <row r="413" spans="1:30" ht="15.75" customHeight="1" x14ac:dyDescent="0.25">
      <c r="A413" s="860"/>
      <c r="B413" s="860"/>
      <c r="C413" s="860"/>
      <c r="D413" s="860"/>
      <c r="E413" s="860"/>
      <c r="F413" s="860"/>
      <c r="G413" s="868"/>
      <c r="H413" s="860"/>
      <c r="I413" s="860"/>
      <c r="J413" s="860"/>
      <c r="K413" s="860"/>
      <c r="L413" s="860"/>
      <c r="M413" s="860"/>
      <c r="N413" s="860"/>
      <c r="O413" s="860"/>
      <c r="P413" s="860"/>
      <c r="Q413" s="860"/>
      <c r="R413" s="860"/>
      <c r="S413" s="860"/>
      <c r="T413" s="860"/>
      <c r="U413" s="860"/>
      <c r="V413" s="860"/>
      <c r="W413" s="860"/>
      <c r="X413" s="860"/>
      <c r="Y413" s="860"/>
      <c r="Z413" s="860"/>
      <c r="AA413" s="860"/>
      <c r="AB413" s="860"/>
      <c r="AC413" s="860"/>
      <c r="AD413" s="860"/>
    </row>
    <row r="414" spans="1:30" ht="15.75" customHeight="1" x14ac:dyDescent="0.25">
      <c r="A414" s="860"/>
      <c r="B414" s="860"/>
      <c r="C414" s="860"/>
      <c r="D414" s="860"/>
      <c r="E414" s="860"/>
      <c r="F414" s="860"/>
      <c r="G414" s="868"/>
      <c r="H414" s="860"/>
      <c r="I414" s="860"/>
      <c r="J414" s="860"/>
      <c r="K414" s="860"/>
      <c r="L414" s="860"/>
      <c r="M414" s="860"/>
      <c r="N414" s="860"/>
      <c r="O414" s="860"/>
      <c r="P414" s="860"/>
      <c r="Q414" s="860"/>
      <c r="R414" s="860"/>
      <c r="S414" s="860"/>
      <c r="T414" s="860"/>
      <c r="U414" s="860"/>
      <c r="V414" s="860"/>
      <c r="W414" s="860"/>
      <c r="X414" s="860"/>
      <c r="Y414" s="860"/>
      <c r="Z414" s="860"/>
      <c r="AA414" s="860"/>
      <c r="AB414" s="860"/>
      <c r="AC414" s="860"/>
      <c r="AD414" s="860"/>
    </row>
    <row r="415" spans="1:30" ht="15.75" customHeight="1" x14ac:dyDescent="0.25">
      <c r="A415" s="860"/>
      <c r="B415" s="860"/>
      <c r="C415" s="860"/>
      <c r="D415" s="860"/>
      <c r="E415" s="860"/>
      <c r="F415" s="860"/>
      <c r="G415" s="868"/>
      <c r="H415" s="860"/>
      <c r="I415" s="860"/>
      <c r="J415" s="860"/>
      <c r="K415" s="860"/>
      <c r="L415" s="860"/>
      <c r="M415" s="860"/>
      <c r="N415" s="860"/>
      <c r="O415" s="860"/>
      <c r="P415" s="860"/>
      <c r="Q415" s="860"/>
      <c r="R415" s="860"/>
      <c r="S415" s="860"/>
      <c r="T415" s="860"/>
      <c r="U415" s="860"/>
      <c r="V415" s="860"/>
      <c r="W415" s="860"/>
      <c r="X415" s="860"/>
      <c r="Y415" s="860"/>
      <c r="Z415" s="860"/>
      <c r="AA415" s="860"/>
      <c r="AB415" s="860"/>
      <c r="AC415" s="860"/>
      <c r="AD415" s="860"/>
    </row>
    <row r="416" spans="1:30" ht="15.75" customHeight="1" x14ac:dyDescent="0.25">
      <c r="A416" s="860"/>
      <c r="B416" s="860"/>
      <c r="C416" s="860"/>
      <c r="D416" s="860"/>
      <c r="E416" s="860"/>
      <c r="F416" s="860"/>
      <c r="G416" s="868"/>
      <c r="H416" s="860"/>
      <c r="I416" s="860"/>
      <c r="J416" s="860"/>
      <c r="K416" s="860"/>
      <c r="L416" s="860"/>
      <c r="M416" s="860"/>
      <c r="N416" s="860"/>
      <c r="O416" s="860"/>
      <c r="P416" s="860"/>
      <c r="Q416" s="860"/>
      <c r="R416" s="860"/>
      <c r="S416" s="860"/>
      <c r="T416" s="860"/>
      <c r="U416" s="860"/>
      <c r="V416" s="860"/>
      <c r="W416" s="860"/>
      <c r="X416" s="860"/>
      <c r="Y416" s="860"/>
      <c r="Z416" s="860"/>
      <c r="AA416" s="860"/>
      <c r="AB416" s="860"/>
      <c r="AC416" s="860"/>
      <c r="AD416" s="860"/>
    </row>
    <row r="417" spans="1:30" ht="15.75" customHeight="1" x14ac:dyDescent="0.25">
      <c r="A417" s="860"/>
      <c r="B417" s="860"/>
      <c r="C417" s="860"/>
      <c r="D417" s="860"/>
      <c r="E417" s="860"/>
      <c r="F417" s="860"/>
      <c r="G417" s="868"/>
      <c r="H417" s="860"/>
      <c r="I417" s="860"/>
      <c r="J417" s="860"/>
      <c r="K417" s="860"/>
      <c r="L417" s="860"/>
      <c r="M417" s="860"/>
      <c r="N417" s="860"/>
      <c r="O417" s="860"/>
      <c r="P417" s="860"/>
      <c r="Q417" s="860"/>
      <c r="R417" s="860"/>
      <c r="S417" s="860"/>
      <c r="T417" s="860"/>
      <c r="U417" s="860"/>
      <c r="V417" s="860"/>
      <c r="W417" s="860"/>
      <c r="X417" s="860"/>
      <c r="Y417" s="860"/>
      <c r="Z417" s="860"/>
      <c r="AA417" s="860"/>
      <c r="AB417" s="860"/>
      <c r="AC417" s="860"/>
      <c r="AD417" s="860"/>
    </row>
    <row r="418" spans="1:30" ht="15.75" customHeight="1" x14ac:dyDescent="0.25">
      <c r="A418" s="860"/>
      <c r="B418" s="860"/>
      <c r="C418" s="860"/>
      <c r="D418" s="860"/>
      <c r="E418" s="860"/>
      <c r="F418" s="860"/>
      <c r="G418" s="868"/>
      <c r="H418" s="860"/>
      <c r="I418" s="860"/>
      <c r="J418" s="860"/>
      <c r="K418" s="860"/>
      <c r="L418" s="860"/>
      <c r="M418" s="860"/>
      <c r="N418" s="860"/>
      <c r="O418" s="860"/>
      <c r="P418" s="860"/>
      <c r="Q418" s="860"/>
      <c r="R418" s="860"/>
      <c r="S418" s="860"/>
      <c r="T418" s="860"/>
      <c r="U418" s="860"/>
      <c r="V418" s="860"/>
      <c r="W418" s="860"/>
      <c r="X418" s="860"/>
      <c r="Y418" s="860"/>
      <c r="Z418" s="860"/>
      <c r="AA418" s="860"/>
      <c r="AB418" s="860"/>
      <c r="AC418" s="860"/>
      <c r="AD418" s="860"/>
    </row>
    <row r="419" spans="1:30" ht="15.75" customHeight="1" x14ac:dyDescent="0.25">
      <c r="A419" s="860"/>
      <c r="B419" s="860"/>
      <c r="C419" s="860"/>
      <c r="D419" s="860"/>
      <c r="E419" s="860"/>
      <c r="F419" s="860"/>
      <c r="G419" s="868"/>
      <c r="H419" s="860"/>
      <c r="I419" s="860"/>
      <c r="J419" s="860"/>
      <c r="K419" s="860"/>
      <c r="L419" s="860"/>
      <c r="M419" s="860"/>
      <c r="N419" s="860"/>
      <c r="O419" s="860"/>
      <c r="P419" s="860"/>
      <c r="Q419" s="860"/>
      <c r="R419" s="860"/>
      <c r="S419" s="860"/>
      <c r="T419" s="860"/>
      <c r="U419" s="860"/>
      <c r="V419" s="860"/>
      <c r="W419" s="860"/>
      <c r="X419" s="860"/>
      <c r="Y419" s="860"/>
      <c r="Z419" s="860"/>
      <c r="AA419" s="860"/>
      <c r="AB419" s="860"/>
      <c r="AC419" s="860"/>
      <c r="AD419" s="860"/>
    </row>
    <row r="420" spans="1:30" ht="15.75" customHeight="1" x14ac:dyDescent="0.25">
      <c r="A420" s="860"/>
      <c r="B420" s="860"/>
      <c r="C420" s="860"/>
      <c r="D420" s="860"/>
      <c r="E420" s="860"/>
      <c r="F420" s="860"/>
      <c r="G420" s="868"/>
      <c r="H420" s="860"/>
      <c r="I420" s="860"/>
      <c r="J420" s="860"/>
      <c r="K420" s="860"/>
      <c r="L420" s="860"/>
      <c r="M420" s="860"/>
      <c r="N420" s="860"/>
      <c r="O420" s="860"/>
      <c r="P420" s="860"/>
      <c r="Q420" s="860"/>
      <c r="R420" s="860"/>
      <c r="S420" s="860"/>
      <c r="T420" s="860"/>
      <c r="U420" s="860"/>
      <c r="V420" s="860"/>
      <c r="W420" s="860"/>
      <c r="X420" s="860"/>
      <c r="Y420" s="860"/>
      <c r="Z420" s="860"/>
      <c r="AA420" s="860"/>
      <c r="AB420" s="860"/>
      <c r="AC420" s="860"/>
      <c r="AD420" s="860"/>
    </row>
    <row r="421" spans="1:30" ht="15.75" customHeight="1" x14ac:dyDescent="0.25">
      <c r="A421" s="860"/>
      <c r="B421" s="860"/>
      <c r="C421" s="860"/>
      <c r="D421" s="860"/>
      <c r="E421" s="860"/>
      <c r="F421" s="860"/>
      <c r="G421" s="868"/>
      <c r="H421" s="860"/>
      <c r="I421" s="860"/>
      <c r="J421" s="860"/>
      <c r="K421" s="860"/>
      <c r="L421" s="860"/>
      <c r="M421" s="860"/>
      <c r="N421" s="860"/>
      <c r="O421" s="860"/>
      <c r="P421" s="860"/>
      <c r="Q421" s="860"/>
      <c r="R421" s="860"/>
      <c r="S421" s="860"/>
      <c r="T421" s="860"/>
      <c r="U421" s="860"/>
      <c r="V421" s="860"/>
      <c r="W421" s="860"/>
      <c r="X421" s="860"/>
      <c r="Y421" s="860"/>
      <c r="Z421" s="860"/>
      <c r="AA421" s="860"/>
      <c r="AB421" s="860"/>
      <c r="AC421" s="860"/>
      <c r="AD421" s="860"/>
    </row>
    <row r="422" spans="1:30" ht="15.75" customHeight="1" x14ac:dyDescent="0.25">
      <c r="A422" s="860"/>
      <c r="B422" s="860"/>
      <c r="C422" s="860"/>
      <c r="D422" s="860"/>
      <c r="E422" s="860"/>
      <c r="F422" s="860"/>
      <c r="G422" s="868"/>
      <c r="H422" s="860"/>
      <c r="I422" s="860"/>
      <c r="J422" s="860"/>
      <c r="K422" s="860"/>
      <c r="L422" s="860"/>
      <c r="M422" s="860"/>
      <c r="N422" s="860"/>
      <c r="O422" s="860"/>
      <c r="P422" s="860"/>
      <c r="Q422" s="860"/>
      <c r="R422" s="860"/>
      <c r="S422" s="860"/>
      <c r="T422" s="860"/>
      <c r="U422" s="860"/>
      <c r="V422" s="860"/>
      <c r="W422" s="860"/>
      <c r="X422" s="860"/>
      <c r="Y422" s="860"/>
      <c r="Z422" s="860"/>
      <c r="AA422" s="860"/>
      <c r="AB422" s="860"/>
      <c r="AC422" s="860"/>
      <c r="AD422" s="860"/>
    </row>
    <row r="423" spans="1:30" ht="15.75" customHeight="1" x14ac:dyDescent="0.25">
      <c r="A423" s="860"/>
      <c r="B423" s="860"/>
      <c r="C423" s="860"/>
      <c r="D423" s="860"/>
      <c r="E423" s="860"/>
      <c r="F423" s="860"/>
      <c r="G423" s="868"/>
      <c r="H423" s="860"/>
      <c r="I423" s="860"/>
      <c r="J423" s="860"/>
      <c r="K423" s="860"/>
      <c r="L423" s="860"/>
      <c r="M423" s="860"/>
      <c r="N423" s="860"/>
      <c r="O423" s="860"/>
      <c r="P423" s="860"/>
      <c r="Q423" s="860"/>
      <c r="R423" s="860"/>
      <c r="S423" s="860"/>
      <c r="T423" s="860"/>
      <c r="U423" s="860"/>
      <c r="V423" s="860"/>
      <c r="W423" s="860"/>
      <c r="X423" s="860"/>
      <c r="Y423" s="860"/>
      <c r="Z423" s="860"/>
      <c r="AA423" s="860"/>
      <c r="AB423" s="860"/>
      <c r="AC423" s="860"/>
      <c r="AD423" s="860"/>
    </row>
    <row r="424" spans="1:30" ht="15.75" customHeight="1" x14ac:dyDescent="0.25">
      <c r="A424" s="860"/>
      <c r="B424" s="860"/>
      <c r="C424" s="860"/>
      <c r="D424" s="860"/>
      <c r="E424" s="860"/>
      <c r="F424" s="860"/>
      <c r="G424" s="868"/>
      <c r="H424" s="860"/>
      <c r="I424" s="860"/>
      <c r="J424" s="860"/>
      <c r="K424" s="860"/>
      <c r="L424" s="860"/>
      <c r="M424" s="860"/>
      <c r="N424" s="860"/>
      <c r="O424" s="860"/>
      <c r="P424" s="860"/>
      <c r="Q424" s="860"/>
      <c r="R424" s="860"/>
      <c r="S424" s="860"/>
      <c r="T424" s="860"/>
      <c r="U424" s="860"/>
      <c r="V424" s="860"/>
      <c r="W424" s="860"/>
      <c r="X424" s="860"/>
      <c r="Y424" s="860"/>
      <c r="Z424" s="860"/>
      <c r="AA424" s="860"/>
      <c r="AB424" s="860"/>
      <c r="AC424" s="860"/>
      <c r="AD424" s="860"/>
    </row>
    <row r="425" spans="1:30" ht="15.75" customHeight="1" x14ac:dyDescent="0.25">
      <c r="A425" s="860"/>
      <c r="B425" s="860"/>
      <c r="C425" s="860"/>
      <c r="D425" s="860"/>
      <c r="E425" s="860"/>
      <c r="F425" s="860"/>
      <c r="G425" s="868"/>
      <c r="H425" s="860"/>
      <c r="I425" s="860"/>
      <c r="J425" s="860"/>
      <c r="K425" s="860"/>
      <c r="L425" s="860"/>
      <c r="M425" s="860"/>
      <c r="N425" s="860"/>
      <c r="O425" s="860"/>
      <c r="P425" s="860"/>
      <c r="Q425" s="860"/>
      <c r="R425" s="860"/>
      <c r="S425" s="860"/>
      <c r="T425" s="860"/>
      <c r="U425" s="860"/>
      <c r="V425" s="860"/>
      <c r="W425" s="860"/>
      <c r="X425" s="860"/>
      <c r="Y425" s="860"/>
      <c r="Z425" s="860"/>
      <c r="AA425" s="860"/>
      <c r="AB425" s="860"/>
      <c r="AC425" s="860"/>
      <c r="AD425" s="860"/>
    </row>
    <row r="426" spans="1:30" ht="15.75" customHeight="1" x14ac:dyDescent="0.25">
      <c r="A426" s="860"/>
      <c r="B426" s="860"/>
      <c r="C426" s="860"/>
      <c r="D426" s="860"/>
      <c r="E426" s="860"/>
      <c r="F426" s="860"/>
      <c r="G426" s="868"/>
      <c r="H426" s="860"/>
      <c r="I426" s="860"/>
      <c r="J426" s="860"/>
      <c r="K426" s="860"/>
      <c r="L426" s="860"/>
      <c r="M426" s="860"/>
      <c r="N426" s="860"/>
      <c r="O426" s="860"/>
      <c r="P426" s="860"/>
      <c r="Q426" s="860"/>
      <c r="R426" s="860"/>
      <c r="S426" s="860"/>
      <c r="T426" s="860"/>
      <c r="U426" s="860"/>
      <c r="V426" s="860"/>
      <c r="W426" s="860"/>
      <c r="X426" s="860"/>
      <c r="Y426" s="860"/>
      <c r="Z426" s="860"/>
      <c r="AA426" s="860"/>
      <c r="AB426" s="860"/>
      <c r="AC426" s="860"/>
      <c r="AD426" s="860"/>
    </row>
    <row r="427" spans="1:30" ht="15.75" customHeight="1" x14ac:dyDescent="0.25">
      <c r="A427" s="860"/>
      <c r="B427" s="860"/>
      <c r="C427" s="860"/>
      <c r="D427" s="860"/>
      <c r="E427" s="860"/>
      <c r="F427" s="860"/>
      <c r="G427" s="868"/>
      <c r="H427" s="860"/>
      <c r="I427" s="860"/>
      <c r="J427" s="860"/>
      <c r="K427" s="860"/>
      <c r="L427" s="860"/>
      <c r="M427" s="860"/>
      <c r="N427" s="860"/>
      <c r="O427" s="860"/>
      <c r="P427" s="860"/>
      <c r="Q427" s="860"/>
      <c r="R427" s="860"/>
      <c r="S427" s="860"/>
      <c r="T427" s="860"/>
      <c r="U427" s="860"/>
      <c r="V427" s="860"/>
      <c r="W427" s="860"/>
      <c r="X427" s="860"/>
      <c r="Y427" s="860"/>
      <c r="Z427" s="860"/>
      <c r="AA427" s="860"/>
      <c r="AB427" s="860"/>
      <c r="AC427" s="860"/>
      <c r="AD427" s="860"/>
    </row>
    <row r="428" spans="1:30" ht="15.75" customHeight="1" x14ac:dyDescent="0.25">
      <c r="A428" s="860"/>
      <c r="B428" s="860"/>
      <c r="C428" s="860"/>
      <c r="D428" s="860"/>
      <c r="E428" s="860"/>
      <c r="F428" s="860"/>
      <c r="G428" s="868"/>
      <c r="H428" s="860"/>
      <c r="I428" s="860"/>
      <c r="J428" s="860"/>
      <c r="K428" s="860"/>
      <c r="L428" s="860"/>
      <c r="M428" s="860"/>
      <c r="N428" s="860"/>
      <c r="O428" s="860"/>
      <c r="P428" s="860"/>
      <c r="Q428" s="860"/>
      <c r="R428" s="860"/>
      <c r="S428" s="860"/>
      <c r="T428" s="860"/>
      <c r="U428" s="860"/>
      <c r="V428" s="860"/>
      <c r="W428" s="860"/>
      <c r="X428" s="860"/>
      <c r="Y428" s="860"/>
      <c r="Z428" s="860"/>
      <c r="AA428" s="860"/>
      <c r="AB428" s="860"/>
      <c r="AC428" s="860"/>
      <c r="AD428" s="860"/>
    </row>
    <row r="429" spans="1:30" ht="15.75" customHeight="1" x14ac:dyDescent="0.25">
      <c r="A429" s="860"/>
      <c r="B429" s="860"/>
      <c r="C429" s="860"/>
      <c r="D429" s="860"/>
      <c r="E429" s="860"/>
      <c r="F429" s="860"/>
      <c r="G429" s="868"/>
      <c r="H429" s="860"/>
      <c r="I429" s="860"/>
      <c r="J429" s="860"/>
      <c r="K429" s="860"/>
      <c r="L429" s="860"/>
      <c r="M429" s="860"/>
      <c r="N429" s="860"/>
      <c r="O429" s="860"/>
      <c r="P429" s="860"/>
      <c r="Q429" s="860"/>
      <c r="R429" s="860"/>
      <c r="S429" s="860"/>
      <c r="T429" s="860"/>
      <c r="U429" s="860"/>
      <c r="V429" s="860"/>
      <c r="W429" s="860"/>
      <c r="X429" s="860"/>
      <c r="Y429" s="860"/>
      <c r="Z429" s="860"/>
      <c r="AA429" s="860"/>
      <c r="AB429" s="860"/>
      <c r="AC429" s="860"/>
      <c r="AD429" s="860"/>
    </row>
    <row r="430" spans="1:30" ht="15.75" customHeight="1" x14ac:dyDescent="0.25">
      <c r="A430" s="860"/>
      <c r="B430" s="860"/>
      <c r="C430" s="860"/>
      <c r="D430" s="860"/>
      <c r="E430" s="860"/>
      <c r="F430" s="860"/>
      <c r="G430" s="868"/>
      <c r="H430" s="860"/>
      <c r="I430" s="860"/>
      <c r="J430" s="860"/>
      <c r="K430" s="860"/>
      <c r="L430" s="860"/>
      <c r="M430" s="860"/>
      <c r="N430" s="860"/>
      <c r="O430" s="860"/>
      <c r="P430" s="860"/>
      <c r="Q430" s="860"/>
      <c r="R430" s="860"/>
      <c r="S430" s="860"/>
      <c r="T430" s="860"/>
      <c r="U430" s="860"/>
      <c r="V430" s="860"/>
      <c r="W430" s="860"/>
      <c r="X430" s="860"/>
      <c r="Y430" s="860"/>
      <c r="Z430" s="860"/>
      <c r="AA430" s="860"/>
      <c r="AB430" s="860"/>
      <c r="AC430" s="860"/>
      <c r="AD430" s="860"/>
    </row>
    <row r="431" spans="1:30" ht="15.75" customHeight="1" x14ac:dyDescent="0.25">
      <c r="A431" s="860"/>
      <c r="B431" s="860"/>
      <c r="C431" s="860"/>
      <c r="D431" s="860"/>
      <c r="E431" s="860"/>
      <c r="F431" s="860"/>
      <c r="G431" s="868"/>
      <c r="H431" s="860"/>
      <c r="I431" s="860"/>
      <c r="J431" s="860"/>
      <c r="K431" s="860"/>
      <c r="L431" s="860"/>
      <c r="M431" s="860"/>
      <c r="N431" s="860"/>
      <c r="O431" s="860"/>
      <c r="P431" s="860"/>
      <c r="Q431" s="860"/>
      <c r="R431" s="860"/>
      <c r="S431" s="860"/>
      <c r="T431" s="860"/>
      <c r="U431" s="860"/>
      <c r="V431" s="860"/>
      <c r="W431" s="860"/>
      <c r="X431" s="860"/>
      <c r="Y431" s="860"/>
      <c r="Z431" s="860"/>
      <c r="AA431" s="860"/>
      <c r="AB431" s="860"/>
      <c r="AC431" s="860"/>
      <c r="AD431" s="860"/>
    </row>
    <row r="432" spans="1:30" ht="15.75" customHeight="1" x14ac:dyDescent="0.25">
      <c r="A432" s="860"/>
      <c r="B432" s="860"/>
      <c r="C432" s="860"/>
      <c r="D432" s="860"/>
      <c r="E432" s="860"/>
      <c r="F432" s="860"/>
      <c r="G432" s="868"/>
      <c r="H432" s="860"/>
      <c r="I432" s="860"/>
      <c r="J432" s="860"/>
      <c r="K432" s="860"/>
      <c r="L432" s="860"/>
      <c r="M432" s="860"/>
      <c r="N432" s="860"/>
      <c r="O432" s="860"/>
      <c r="P432" s="860"/>
      <c r="Q432" s="860"/>
      <c r="R432" s="860"/>
      <c r="S432" s="860"/>
      <c r="T432" s="860"/>
      <c r="U432" s="860"/>
      <c r="V432" s="860"/>
      <c r="W432" s="860"/>
      <c r="X432" s="860"/>
      <c r="Y432" s="860"/>
      <c r="Z432" s="860"/>
      <c r="AA432" s="860"/>
      <c r="AB432" s="860"/>
      <c r="AC432" s="860"/>
      <c r="AD432" s="860"/>
    </row>
    <row r="433" spans="1:30" ht="15.75" customHeight="1" x14ac:dyDescent="0.25">
      <c r="A433" s="860"/>
      <c r="B433" s="860"/>
      <c r="C433" s="860"/>
      <c r="D433" s="860"/>
      <c r="E433" s="860"/>
      <c r="F433" s="860"/>
      <c r="G433" s="868"/>
      <c r="H433" s="860"/>
      <c r="I433" s="860"/>
      <c r="J433" s="860"/>
      <c r="K433" s="860"/>
      <c r="L433" s="860"/>
      <c r="M433" s="860"/>
      <c r="N433" s="860"/>
      <c r="O433" s="860"/>
      <c r="P433" s="860"/>
      <c r="Q433" s="860"/>
      <c r="R433" s="860"/>
      <c r="S433" s="860"/>
      <c r="T433" s="860"/>
      <c r="U433" s="860"/>
      <c r="V433" s="860"/>
      <c r="W433" s="860"/>
      <c r="X433" s="860"/>
      <c r="Y433" s="860"/>
      <c r="Z433" s="860"/>
      <c r="AA433" s="860"/>
      <c r="AB433" s="860"/>
      <c r="AC433" s="860"/>
      <c r="AD433" s="860"/>
    </row>
    <row r="434" spans="1:30" ht="15.75" customHeight="1" x14ac:dyDescent="0.25">
      <c r="A434" s="860"/>
      <c r="B434" s="860"/>
      <c r="C434" s="860"/>
      <c r="D434" s="860"/>
      <c r="E434" s="860"/>
      <c r="F434" s="860"/>
      <c r="G434" s="868"/>
      <c r="H434" s="860"/>
      <c r="I434" s="860"/>
      <c r="J434" s="860"/>
      <c r="K434" s="860"/>
      <c r="L434" s="860"/>
      <c r="M434" s="860"/>
      <c r="N434" s="860"/>
      <c r="O434" s="860"/>
      <c r="P434" s="860"/>
      <c r="Q434" s="860"/>
      <c r="R434" s="860"/>
      <c r="S434" s="860"/>
      <c r="T434" s="860"/>
      <c r="U434" s="860"/>
      <c r="V434" s="860"/>
      <c r="W434" s="860"/>
      <c r="X434" s="860"/>
      <c r="Y434" s="860"/>
      <c r="Z434" s="860"/>
      <c r="AA434" s="860"/>
      <c r="AB434" s="860"/>
      <c r="AC434" s="860"/>
      <c r="AD434" s="860"/>
    </row>
    <row r="435" spans="1:30" ht="15.75" customHeight="1" x14ac:dyDescent="0.25">
      <c r="A435" s="860"/>
      <c r="B435" s="860"/>
      <c r="C435" s="860"/>
      <c r="D435" s="860"/>
      <c r="E435" s="860"/>
      <c r="F435" s="860"/>
      <c r="G435" s="868"/>
      <c r="H435" s="860"/>
      <c r="I435" s="860"/>
      <c r="J435" s="860"/>
      <c r="K435" s="860"/>
      <c r="L435" s="860"/>
      <c r="M435" s="860"/>
      <c r="N435" s="860"/>
      <c r="O435" s="860"/>
      <c r="P435" s="860"/>
      <c r="Q435" s="860"/>
      <c r="R435" s="860"/>
      <c r="S435" s="860"/>
      <c r="T435" s="860"/>
      <c r="U435" s="860"/>
      <c r="V435" s="860"/>
      <c r="W435" s="860"/>
      <c r="X435" s="860"/>
      <c r="Y435" s="860"/>
      <c r="Z435" s="860"/>
      <c r="AA435" s="860"/>
      <c r="AB435" s="860"/>
      <c r="AC435" s="860"/>
      <c r="AD435" s="860"/>
    </row>
    <row r="436" spans="1:30" ht="15.75" customHeight="1" x14ac:dyDescent="0.25">
      <c r="A436" s="860"/>
      <c r="B436" s="860"/>
      <c r="C436" s="860"/>
      <c r="D436" s="860"/>
      <c r="E436" s="860"/>
      <c r="F436" s="860"/>
      <c r="G436" s="868"/>
      <c r="H436" s="860"/>
      <c r="I436" s="860"/>
      <c r="J436" s="860"/>
      <c r="K436" s="860"/>
      <c r="L436" s="860"/>
      <c r="M436" s="860"/>
      <c r="N436" s="860"/>
      <c r="O436" s="860"/>
      <c r="P436" s="860"/>
      <c r="Q436" s="860"/>
      <c r="R436" s="860"/>
      <c r="S436" s="860"/>
      <c r="T436" s="860"/>
      <c r="U436" s="860"/>
      <c r="V436" s="860"/>
      <c r="W436" s="860"/>
      <c r="X436" s="860"/>
      <c r="Y436" s="860"/>
      <c r="Z436" s="860"/>
      <c r="AA436" s="860"/>
      <c r="AB436" s="860"/>
      <c r="AC436" s="860"/>
      <c r="AD436" s="860"/>
    </row>
    <row r="437" spans="1:30" ht="15.75" customHeight="1" x14ac:dyDescent="0.25">
      <c r="A437" s="860"/>
      <c r="B437" s="860"/>
      <c r="C437" s="860"/>
      <c r="D437" s="860"/>
      <c r="E437" s="860"/>
      <c r="F437" s="860"/>
      <c r="G437" s="868"/>
      <c r="H437" s="860"/>
      <c r="I437" s="860"/>
      <c r="J437" s="860"/>
      <c r="K437" s="860"/>
      <c r="L437" s="860"/>
      <c r="M437" s="860"/>
      <c r="N437" s="860"/>
      <c r="O437" s="860"/>
      <c r="P437" s="860"/>
      <c r="Q437" s="860"/>
      <c r="R437" s="860"/>
      <c r="S437" s="860"/>
      <c r="T437" s="860"/>
      <c r="U437" s="860"/>
      <c r="V437" s="860"/>
      <c r="W437" s="860"/>
      <c r="X437" s="860"/>
      <c r="Y437" s="860"/>
      <c r="Z437" s="860"/>
      <c r="AA437" s="860"/>
      <c r="AB437" s="860"/>
      <c r="AC437" s="860"/>
      <c r="AD437" s="860"/>
    </row>
    <row r="438" spans="1:30" ht="15.75" customHeight="1" x14ac:dyDescent="0.25">
      <c r="A438" s="860"/>
      <c r="B438" s="860"/>
      <c r="C438" s="860"/>
      <c r="D438" s="860"/>
      <c r="E438" s="860"/>
      <c r="F438" s="860"/>
      <c r="G438" s="868"/>
      <c r="H438" s="860"/>
      <c r="I438" s="860"/>
      <c r="J438" s="860"/>
      <c r="K438" s="860"/>
      <c r="L438" s="860"/>
      <c r="M438" s="860"/>
      <c r="N438" s="860"/>
      <c r="O438" s="860"/>
      <c r="P438" s="860"/>
      <c r="Q438" s="860"/>
      <c r="R438" s="860"/>
      <c r="S438" s="860"/>
      <c r="T438" s="860"/>
      <c r="U438" s="860"/>
      <c r="V438" s="860"/>
      <c r="W438" s="860"/>
      <c r="X438" s="860"/>
      <c r="Y438" s="860"/>
      <c r="Z438" s="860"/>
      <c r="AA438" s="860"/>
      <c r="AB438" s="860"/>
      <c r="AC438" s="860"/>
      <c r="AD438" s="860"/>
    </row>
    <row r="439" spans="1:30" ht="15.75" customHeight="1" x14ac:dyDescent="0.25">
      <c r="A439" s="860"/>
      <c r="B439" s="860"/>
      <c r="C439" s="860"/>
      <c r="D439" s="860"/>
      <c r="E439" s="860"/>
      <c r="F439" s="860"/>
      <c r="G439" s="868"/>
      <c r="H439" s="860"/>
      <c r="I439" s="860"/>
      <c r="J439" s="860"/>
      <c r="K439" s="860"/>
      <c r="L439" s="860"/>
      <c r="M439" s="860"/>
      <c r="N439" s="860"/>
      <c r="O439" s="860"/>
      <c r="P439" s="860"/>
      <c r="Q439" s="860"/>
      <c r="R439" s="860"/>
      <c r="S439" s="860"/>
      <c r="T439" s="860"/>
      <c r="U439" s="860"/>
      <c r="V439" s="860"/>
      <c r="W439" s="860"/>
      <c r="X439" s="860"/>
      <c r="Y439" s="860"/>
      <c r="Z439" s="860"/>
      <c r="AA439" s="860"/>
      <c r="AB439" s="860"/>
      <c r="AC439" s="860"/>
      <c r="AD439" s="860"/>
    </row>
    <row r="440" spans="1:30" ht="15.75" customHeight="1" x14ac:dyDescent="0.25">
      <c r="A440" s="860"/>
      <c r="B440" s="860"/>
      <c r="C440" s="860"/>
      <c r="D440" s="860"/>
      <c r="E440" s="860"/>
      <c r="F440" s="860"/>
      <c r="G440" s="868"/>
      <c r="H440" s="860"/>
      <c r="I440" s="860"/>
      <c r="J440" s="860"/>
      <c r="K440" s="860"/>
      <c r="L440" s="860"/>
      <c r="M440" s="860"/>
      <c r="N440" s="860"/>
      <c r="O440" s="860"/>
      <c r="P440" s="860"/>
      <c r="Q440" s="860"/>
      <c r="R440" s="860"/>
      <c r="S440" s="860"/>
      <c r="T440" s="860"/>
      <c r="U440" s="860"/>
      <c r="V440" s="860"/>
      <c r="W440" s="860"/>
      <c r="X440" s="860"/>
      <c r="Y440" s="860"/>
      <c r="Z440" s="860"/>
      <c r="AA440" s="860"/>
      <c r="AB440" s="860"/>
      <c r="AC440" s="860"/>
      <c r="AD440" s="860"/>
    </row>
    <row r="441" spans="1:30" ht="15.75" customHeight="1" x14ac:dyDescent="0.25">
      <c r="A441" s="860"/>
      <c r="B441" s="860"/>
      <c r="C441" s="860"/>
      <c r="D441" s="860"/>
      <c r="E441" s="860"/>
      <c r="F441" s="860"/>
      <c r="G441" s="868"/>
      <c r="H441" s="860"/>
      <c r="I441" s="860"/>
      <c r="J441" s="860"/>
      <c r="K441" s="860"/>
      <c r="L441" s="860"/>
      <c r="M441" s="860"/>
      <c r="N441" s="860"/>
      <c r="O441" s="860"/>
      <c r="P441" s="860"/>
      <c r="Q441" s="860"/>
      <c r="R441" s="860"/>
      <c r="S441" s="860"/>
      <c r="T441" s="860"/>
      <c r="U441" s="860"/>
      <c r="V441" s="860"/>
      <c r="W441" s="860"/>
      <c r="X441" s="860"/>
      <c r="Y441" s="860"/>
      <c r="Z441" s="860"/>
      <c r="AA441" s="860"/>
      <c r="AB441" s="860"/>
      <c r="AC441" s="860"/>
      <c r="AD441" s="860"/>
    </row>
    <row r="442" spans="1:30" ht="15.75" customHeight="1" x14ac:dyDescent="0.25">
      <c r="A442" s="860"/>
      <c r="B442" s="860"/>
      <c r="C442" s="860"/>
      <c r="D442" s="860"/>
      <c r="E442" s="860"/>
      <c r="F442" s="860"/>
      <c r="G442" s="868"/>
      <c r="H442" s="860"/>
      <c r="I442" s="860"/>
      <c r="J442" s="860"/>
      <c r="K442" s="860"/>
      <c r="L442" s="860"/>
      <c r="M442" s="860"/>
      <c r="N442" s="860"/>
      <c r="O442" s="860"/>
      <c r="P442" s="860"/>
      <c r="Q442" s="860"/>
      <c r="R442" s="860"/>
      <c r="S442" s="860"/>
      <c r="T442" s="860"/>
      <c r="U442" s="860"/>
      <c r="V442" s="860"/>
      <c r="W442" s="860"/>
      <c r="X442" s="860"/>
      <c r="Y442" s="860"/>
      <c r="Z442" s="860"/>
      <c r="AA442" s="860"/>
      <c r="AB442" s="860"/>
      <c r="AC442" s="860"/>
      <c r="AD442" s="860"/>
    </row>
    <row r="443" spans="1:30" ht="15.75" customHeight="1" x14ac:dyDescent="0.25">
      <c r="A443" s="860"/>
      <c r="B443" s="860"/>
      <c r="C443" s="860"/>
      <c r="D443" s="860"/>
      <c r="E443" s="860"/>
      <c r="F443" s="860"/>
      <c r="G443" s="868"/>
      <c r="H443" s="860"/>
      <c r="I443" s="860"/>
      <c r="J443" s="860"/>
      <c r="K443" s="860"/>
      <c r="L443" s="860"/>
      <c r="M443" s="860"/>
      <c r="N443" s="860"/>
      <c r="O443" s="860"/>
      <c r="P443" s="860"/>
      <c r="Q443" s="860"/>
      <c r="R443" s="860"/>
      <c r="S443" s="860"/>
      <c r="T443" s="860"/>
      <c r="U443" s="860"/>
      <c r="V443" s="860"/>
      <c r="W443" s="860"/>
      <c r="X443" s="860"/>
      <c r="Y443" s="860"/>
      <c r="Z443" s="860"/>
      <c r="AA443" s="860"/>
      <c r="AB443" s="860"/>
      <c r="AC443" s="860"/>
      <c r="AD443" s="860"/>
    </row>
    <row r="444" spans="1:30" ht="15.75" customHeight="1" x14ac:dyDescent="0.25">
      <c r="A444" s="860"/>
      <c r="B444" s="860"/>
      <c r="C444" s="860"/>
      <c r="D444" s="860"/>
      <c r="E444" s="860"/>
      <c r="F444" s="860"/>
      <c r="G444" s="868"/>
      <c r="H444" s="860"/>
      <c r="I444" s="860"/>
      <c r="J444" s="860"/>
      <c r="K444" s="860"/>
      <c r="L444" s="860"/>
      <c r="M444" s="860"/>
      <c r="N444" s="860"/>
      <c r="O444" s="860"/>
      <c r="P444" s="860"/>
      <c r="Q444" s="860"/>
      <c r="R444" s="860"/>
      <c r="S444" s="860"/>
      <c r="T444" s="860"/>
      <c r="U444" s="860"/>
      <c r="V444" s="860"/>
      <c r="W444" s="860"/>
      <c r="X444" s="860"/>
      <c r="Y444" s="860"/>
      <c r="Z444" s="860"/>
      <c r="AA444" s="860"/>
      <c r="AB444" s="860"/>
      <c r="AC444" s="860"/>
      <c r="AD444" s="860"/>
    </row>
    <row r="445" spans="1:30" ht="15.75" customHeight="1" x14ac:dyDescent="0.25">
      <c r="A445" s="860"/>
      <c r="B445" s="860"/>
      <c r="C445" s="860"/>
      <c r="D445" s="860"/>
      <c r="E445" s="860"/>
      <c r="F445" s="860"/>
      <c r="G445" s="868"/>
      <c r="H445" s="860"/>
      <c r="I445" s="860"/>
      <c r="J445" s="860"/>
      <c r="K445" s="860"/>
      <c r="L445" s="860"/>
      <c r="M445" s="860"/>
      <c r="N445" s="860"/>
      <c r="O445" s="860"/>
      <c r="P445" s="860"/>
      <c r="Q445" s="860"/>
      <c r="R445" s="860"/>
      <c r="S445" s="860"/>
      <c r="T445" s="860"/>
      <c r="U445" s="860"/>
      <c r="V445" s="860"/>
      <c r="W445" s="860"/>
      <c r="X445" s="860"/>
      <c r="Y445" s="860"/>
      <c r="Z445" s="860"/>
      <c r="AA445" s="860"/>
      <c r="AB445" s="860"/>
      <c r="AC445" s="860"/>
      <c r="AD445" s="860"/>
    </row>
    <row r="446" spans="1:30" ht="15.75" customHeight="1" x14ac:dyDescent="0.25">
      <c r="A446" s="860"/>
      <c r="B446" s="860"/>
      <c r="C446" s="860"/>
      <c r="D446" s="860"/>
      <c r="E446" s="860"/>
      <c r="F446" s="860"/>
      <c r="G446" s="868"/>
      <c r="H446" s="860"/>
      <c r="I446" s="860"/>
      <c r="J446" s="860"/>
      <c r="K446" s="860"/>
      <c r="L446" s="860"/>
      <c r="M446" s="860"/>
      <c r="N446" s="860"/>
      <c r="O446" s="860"/>
      <c r="P446" s="860"/>
      <c r="Q446" s="860"/>
      <c r="R446" s="860"/>
      <c r="S446" s="860"/>
      <c r="T446" s="860"/>
      <c r="U446" s="860"/>
      <c r="V446" s="860"/>
      <c r="W446" s="860"/>
      <c r="X446" s="860"/>
      <c r="Y446" s="860"/>
      <c r="Z446" s="860"/>
      <c r="AA446" s="860"/>
      <c r="AB446" s="860"/>
      <c r="AC446" s="860"/>
      <c r="AD446" s="860"/>
    </row>
    <row r="447" spans="1:30" ht="15.75" customHeight="1" x14ac:dyDescent="0.25">
      <c r="A447" s="860"/>
      <c r="B447" s="860"/>
      <c r="C447" s="860"/>
      <c r="D447" s="860"/>
      <c r="E447" s="860"/>
      <c r="F447" s="860"/>
      <c r="G447" s="868"/>
      <c r="H447" s="860"/>
      <c r="I447" s="860"/>
      <c r="J447" s="860"/>
      <c r="K447" s="860"/>
      <c r="L447" s="860"/>
      <c r="M447" s="860"/>
      <c r="N447" s="860"/>
      <c r="O447" s="860"/>
      <c r="P447" s="860"/>
      <c r="Q447" s="860"/>
      <c r="R447" s="860"/>
      <c r="S447" s="860"/>
      <c r="T447" s="860"/>
      <c r="U447" s="860"/>
      <c r="V447" s="860"/>
      <c r="W447" s="860"/>
      <c r="X447" s="860"/>
      <c r="Y447" s="860"/>
      <c r="Z447" s="860"/>
      <c r="AA447" s="860"/>
      <c r="AB447" s="860"/>
      <c r="AC447" s="860"/>
      <c r="AD447" s="860"/>
    </row>
    <row r="448" spans="1:30" ht="15.75" customHeight="1" x14ac:dyDescent="0.25">
      <c r="A448" s="860"/>
      <c r="B448" s="860"/>
      <c r="C448" s="860"/>
      <c r="D448" s="860"/>
      <c r="E448" s="860"/>
      <c r="F448" s="860"/>
      <c r="G448" s="868"/>
      <c r="H448" s="860"/>
      <c r="I448" s="860"/>
      <c r="J448" s="860"/>
      <c r="K448" s="860"/>
      <c r="L448" s="860"/>
      <c r="M448" s="860"/>
      <c r="N448" s="860"/>
      <c r="O448" s="860"/>
      <c r="P448" s="860"/>
      <c r="Q448" s="860"/>
      <c r="R448" s="860"/>
      <c r="S448" s="860"/>
      <c r="T448" s="860"/>
      <c r="U448" s="860"/>
      <c r="V448" s="860"/>
      <c r="W448" s="860"/>
      <c r="X448" s="860"/>
      <c r="Y448" s="860"/>
      <c r="Z448" s="860"/>
      <c r="AA448" s="860"/>
      <c r="AB448" s="860"/>
      <c r="AC448" s="860"/>
      <c r="AD448" s="860"/>
    </row>
    <row r="449" spans="1:30" ht="15.75" customHeight="1" x14ac:dyDescent="0.25">
      <c r="A449" s="860"/>
      <c r="B449" s="860"/>
      <c r="C449" s="860"/>
      <c r="D449" s="860"/>
      <c r="E449" s="860"/>
      <c r="F449" s="860"/>
      <c r="G449" s="868"/>
      <c r="H449" s="860"/>
      <c r="I449" s="860"/>
      <c r="J449" s="860"/>
      <c r="K449" s="860"/>
      <c r="L449" s="860"/>
      <c r="M449" s="860"/>
      <c r="N449" s="860"/>
      <c r="O449" s="860"/>
      <c r="P449" s="860"/>
      <c r="Q449" s="860"/>
      <c r="R449" s="860"/>
      <c r="S449" s="860"/>
      <c r="T449" s="860"/>
      <c r="U449" s="860"/>
      <c r="V449" s="860"/>
      <c r="W449" s="860"/>
      <c r="X449" s="860"/>
      <c r="Y449" s="860"/>
      <c r="Z449" s="860"/>
      <c r="AA449" s="860"/>
      <c r="AB449" s="860"/>
      <c r="AC449" s="860"/>
      <c r="AD449" s="860"/>
    </row>
    <row r="450" spans="1:30" ht="15.75" customHeight="1" x14ac:dyDescent="0.25">
      <c r="A450" s="860"/>
      <c r="B450" s="860"/>
      <c r="C450" s="860"/>
      <c r="D450" s="860"/>
      <c r="E450" s="860"/>
      <c r="F450" s="860"/>
      <c r="G450" s="868"/>
      <c r="H450" s="860"/>
      <c r="I450" s="860"/>
      <c r="J450" s="860"/>
      <c r="K450" s="860"/>
      <c r="L450" s="860"/>
      <c r="M450" s="860"/>
      <c r="N450" s="860"/>
      <c r="O450" s="860"/>
      <c r="P450" s="860"/>
      <c r="Q450" s="860"/>
      <c r="R450" s="860"/>
      <c r="S450" s="860"/>
      <c r="T450" s="860"/>
      <c r="U450" s="860"/>
      <c r="V450" s="860"/>
      <c r="W450" s="860"/>
      <c r="X450" s="860"/>
      <c r="Y450" s="860"/>
      <c r="Z450" s="860"/>
      <c r="AA450" s="860"/>
      <c r="AB450" s="860"/>
      <c r="AC450" s="860"/>
      <c r="AD450" s="860"/>
    </row>
    <row r="451" spans="1:30" ht="15.75" customHeight="1" x14ac:dyDescent="0.25">
      <c r="A451" s="860"/>
      <c r="B451" s="860"/>
      <c r="C451" s="860"/>
      <c r="D451" s="860"/>
      <c r="E451" s="860"/>
      <c r="F451" s="860"/>
      <c r="G451" s="868"/>
      <c r="H451" s="860"/>
      <c r="I451" s="860"/>
      <c r="J451" s="860"/>
      <c r="K451" s="860"/>
      <c r="L451" s="860"/>
      <c r="M451" s="860"/>
      <c r="N451" s="860"/>
      <c r="O451" s="860"/>
      <c r="P451" s="860"/>
      <c r="Q451" s="860"/>
      <c r="R451" s="860"/>
      <c r="S451" s="860"/>
      <c r="T451" s="860"/>
      <c r="U451" s="860"/>
      <c r="V451" s="860"/>
      <c r="W451" s="860"/>
      <c r="X451" s="860"/>
      <c r="Y451" s="860"/>
      <c r="Z451" s="860"/>
      <c r="AA451" s="860"/>
      <c r="AB451" s="860"/>
      <c r="AC451" s="860"/>
      <c r="AD451" s="860"/>
    </row>
    <row r="452" spans="1:30" ht="15.75" customHeight="1" x14ac:dyDescent="0.25">
      <c r="A452" s="860"/>
      <c r="B452" s="860"/>
      <c r="C452" s="860"/>
      <c r="D452" s="860"/>
      <c r="E452" s="860"/>
      <c r="F452" s="860"/>
      <c r="G452" s="868"/>
      <c r="H452" s="860"/>
      <c r="I452" s="860"/>
      <c r="J452" s="860"/>
      <c r="K452" s="860"/>
      <c r="L452" s="860"/>
      <c r="M452" s="860"/>
      <c r="N452" s="860"/>
      <c r="O452" s="860"/>
      <c r="P452" s="860"/>
      <c r="Q452" s="860"/>
      <c r="R452" s="860"/>
      <c r="S452" s="860"/>
      <c r="T452" s="860"/>
      <c r="U452" s="860"/>
      <c r="V452" s="860"/>
      <c r="W452" s="860"/>
      <c r="X452" s="860"/>
      <c r="Y452" s="860"/>
      <c r="Z452" s="860"/>
      <c r="AA452" s="860"/>
      <c r="AB452" s="860"/>
      <c r="AC452" s="860"/>
      <c r="AD452" s="860"/>
    </row>
    <row r="453" spans="1:30" ht="15.75" customHeight="1" x14ac:dyDescent="0.25">
      <c r="A453" s="860"/>
      <c r="B453" s="860"/>
      <c r="C453" s="860"/>
      <c r="D453" s="860"/>
      <c r="E453" s="860"/>
      <c r="F453" s="860"/>
      <c r="G453" s="868"/>
      <c r="H453" s="860"/>
      <c r="I453" s="860"/>
      <c r="J453" s="860"/>
      <c r="K453" s="860"/>
      <c r="L453" s="860"/>
      <c r="M453" s="860"/>
      <c r="N453" s="860"/>
      <c r="O453" s="860"/>
      <c r="P453" s="860"/>
      <c r="Q453" s="860"/>
      <c r="R453" s="860"/>
      <c r="S453" s="860"/>
      <c r="T453" s="860"/>
      <c r="U453" s="860"/>
      <c r="V453" s="860"/>
      <c r="W453" s="860"/>
      <c r="X453" s="860"/>
      <c r="Y453" s="860"/>
      <c r="Z453" s="860"/>
      <c r="AA453" s="860"/>
      <c r="AB453" s="860"/>
      <c r="AC453" s="860"/>
      <c r="AD453" s="860"/>
    </row>
    <row r="454" spans="1:30" ht="15.75" customHeight="1" x14ac:dyDescent="0.25">
      <c r="A454" s="860"/>
      <c r="B454" s="860"/>
      <c r="C454" s="860"/>
      <c r="D454" s="860"/>
      <c r="E454" s="860"/>
      <c r="F454" s="860"/>
      <c r="G454" s="868"/>
      <c r="H454" s="860"/>
      <c r="I454" s="860"/>
      <c r="J454" s="860"/>
      <c r="K454" s="860"/>
      <c r="L454" s="860"/>
      <c r="M454" s="860"/>
      <c r="N454" s="860"/>
      <c r="O454" s="860"/>
      <c r="P454" s="860"/>
      <c r="Q454" s="860"/>
      <c r="R454" s="860"/>
      <c r="S454" s="860"/>
      <c r="T454" s="860"/>
      <c r="U454" s="860"/>
      <c r="V454" s="860"/>
      <c r="W454" s="860"/>
      <c r="X454" s="860"/>
      <c r="Y454" s="860"/>
      <c r="Z454" s="860"/>
      <c r="AA454" s="860"/>
      <c r="AB454" s="860"/>
      <c r="AC454" s="860"/>
      <c r="AD454" s="860"/>
    </row>
    <row r="455" spans="1:30" ht="15.75" customHeight="1" x14ac:dyDescent="0.25">
      <c r="A455" s="860"/>
      <c r="B455" s="860"/>
      <c r="C455" s="860"/>
      <c r="D455" s="860"/>
      <c r="E455" s="860"/>
      <c r="F455" s="860"/>
      <c r="G455" s="868"/>
      <c r="H455" s="860"/>
      <c r="I455" s="860"/>
      <c r="J455" s="860"/>
      <c r="K455" s="860"/>
      <c r="L455" s="860"/>
      <c r="M455" s="860"/>
      <c r="N455" s="860"/>
      <c r="O455" s="860"/>
      <c r="P455" s="860"/>
      <c r="Q455" s="860"/>
      <c r="R455" s="860"/>
      <c r="S455" s="860"/>
      <c r="T455" s="860"/>
      <c r="U455" s="860"/>
      <c r="V455" s="860"/>
      <c r="W455" s="860"/>
      <c r="X455" s="860"/>
      <c r="Y455" s="860"/>
      <c r="Z455" s="860"/>
      <c r="AA455" s="860"/>
      <c r="AB455" s="860"/>
      <c r="AC455" s="860"/>
      <c r="AD455" s="860"/>
    </row>
    <row r="456" spans="1:30" ht="15.75" customHeight="1" x14ac:dyDescent="0.25">
      <c r="A456" s="860"/>
      <c r="B456" s="860"/>
      <c r="C456" s="860"/>
      <c r="D456" s="860"/>
      <c r="E456" s="860"/>
      <c r="F456" s="860"/>
      <c r="G456" s="868"/>
      <c r="H456" s="860"/>
      <c r="I456" s="860"/>
      <c r="J456" s="860"/>
      <c r="K456" s="860"/>
      <c r="L456" s="860"/>
      <c r="M456" s="860"/>
      <c r="N456" s="860"/>
      <c r="O456" s="860"/>
      <c r="P456" s="860"/>
      <c r="Q456" s="860"/>
      <c r="R456" s="860"/>
      <c r="S456" s="860"/>
      <c r="T456" s="860"/>
      <c r="U456" s="860"/>
      <c r="V456" s="860"/>
      <c r="W456" s="860"/>
      <c r="X456" s="860"/>
      <c r="Y456" s="860"/>
      <c r="Z456" s="860"/>
      <c r="AA456" s="860"/>
      <c r="AB456" s="860"/>
      <c r="AC456" s="860"/>
      <c r="AD456" s="860"/>
    </row>
    <row r="457" spans="1:30" ht="15.75" customHeight="1" x14ac:dyDescent="0.25">
      <c r="A457" s="860"/>
      <c r="B457" s="860"/>
      <c r="C457" s="860"/>
      <c r="D457" s="860"/>
      <c r="E457" s="860"/>
      <c r="F457" s="860"/>
      <c r="G457" s="868"/>
      <c r="H457" s="860"/>
      <c r="I457" s="860"/>
      <c r="J457" s="860"/>
      <c r="K457" s="860"/>
      <c r="L457" s="860"/>
      <c r="M457" s="860"/>
      <c r="N457" s="860"/>
      <c r="O457" s="860"/>
      <c r="P457" s="860"/>
      <c r="Q457" s="860"/>
      <c r="R457" s="860"/>
      <c r="S457" s="860"/>
      <c r="T457" s="860"/>
      <c r="U457" s="860"/>
      <c r="V457" s="860"/>
      <c r="W457" s="860"/>
      <c r="X457" s="860"/>
      <c r="Y457" s="860"/>
      <c r="Z457" s="860"/>
      <c r="AA457" s="860"/>
      <c r="AB457" s="860"/>
      <c r="AC457" s="860"/>
      <c r="AD457" s="860"/>
    </row>
    <row r="458" spans="1:30" ht="15.75" customHeight="1" x14ac:dyDescent="0.25">
      <c r="A458" s="860"/>
      <c r="B458" s="860"/>
      <c r="C458" s="860"/>
      <c r="D458" s="860"/>
      <c r="E458" s="860"/>
      <c r="F458" s="860"/>
      <c r="G458" s="868"/>
      <c r="H458" s="860"/>
      <c r="I458" s="860"/>
      <c r="J458" s="860"/>
      <c r="K458" s="860"/>
      <c r="L458" s="860"/>
      <c r="M458" s="860"/>
      <c r="N458" s="860"/>
      <c r="O458" s="860"/>
      <c r="P458" s="860"/>
      <c r="Q458" s="860"/>
      <c r="R458" s="860"/>
      <c r="S458" s="860"/>
      <c r="T458" s="860"/>
      <c r="U458" s="860"/>
      <c r="V458" s="860"/>
      <c r="W458" s="860"/>
      <c r="X458" s="860"/>
      <c r="Y458" s="860"/>
      <c r="Z458" s="860"/>
      <c r="AA458" s="860"/>
      <c r="AB458" s="860"/>
      <c r="AC458" s="860"/>
      <c r="AD458" s="860"/>
    </row>
    <row r="459" spans="1:30" ht="15.75" customHeight="1" x14ac:dyDescent="0.25">
      <c r="A459" s="860"/>
      <c r="B459" s="860"/>
      <c r="C459" s="860"/>
      <c r="D459" s="860"/>
      <c r="E459" s="860"/>
      <c r="F459" s="860"/>
      <c r="G459" s="868"/>
      <c r="H459" s="860"/>
      <c r="I459" s="860"/>
      <c r="J459" s="860"/>
      <c r="K459" s="860"/>
      <c r="L459" s="860"/>
      <c r="M459" s="860"/>
      <c r="N459" s="860"/>
      <c r="O459" s="860"/>
      <c r="P459" s="860"/>
      <c r="Q459" s="860"/>
      <c r="R459" s="860"/>
      <c r="S459" s="860"/>
      <c r="T459" s="860"/>
      <c r="U459" s="860"/>
      <c r="V459" s="860"/>
      <c r="W459" s="860"/>
      <c r="X459" s="860"/>
      <c r="Y459" s="860"/>
      <c r="Z459" s="860"/>
      <c r="AA459" s="860"/>
      <c r="AB459" s="860"/>
      <c r="AC459" s="860"/>
      <c r="AD459" s="860"/>
    </row>
    <row r="460" spans="1:30" ht="15.75" customHeight="1" x14ac:dyDescent="0.25">
      <c r="A460" s="860"/>
      <c r="B460" s="860"/>
      <c r="C460" s="860"/>
      <c r="D460" s="860"/>
      <c r="E460" s="860"/>
      <c r="F460" s="860"/>
      <c r="G460" s="868"/>
      <c r="H460" s="860"/>
      <c r="I460" s="860"/>
      <c r="J460" s="860"/>
      <c r="K460" s="860"/>
      <c r="L460" s="860"/>
      <c r="M460" s="860"/>
      <c r="N460" s="860"/>
      <c r="O460" s="860"/>
      <c r="P460" s="860"/>
      <c r="Q460" s="860"/>
      <c r="R460" s="860"/>
      <c r="S460" s="860"/>
      <c r="T460" s="860"/>
      <c r="U460" s="860"/>
      <c r="V460" s="860"/>
      <c r="W460" s="860"/>
      <c r="X460" s="860"/>
      <c r="Y460" s="860"/>
      <c r="Z460" s="860"/>
      <c r="AA460" s="860"/>
      <c r="AB460" s="860"/>
      <c r="AC460" s="860"/>
      <c r="AD460" s="860"/>
    </row>
    <row r="461" spans="1:30" ht="15.75" customHeight="1" x14ac:dyDescent="0.25">
      <c r="A461" s="860"/>
      <c r="B461" s="860"/>
      <c r="C461" s="860"/>
      <c r="D461" s="860"/>
      <c r="E461" s="860"/>
      <c r="F461" s="860"/>
      <c r="G461" s="868"/>
      <c r="H461" s="860"/>
      <c r="I461" s="860"/>
      <c r="J461" s="860"/>
      <c r="K461" s="860"/>
      <c r="L461" s="860"/>
      <c r="M461" s="860"/>
      <c r="N461" s="860"/>
      <c r="O461" s="860"/>
      <c r="P461" s="860"/>
      <c r="Q461" s="860"/>
      <c r="R461" s="860"/>
      <c r="S461" s="860"/>
      <c r="T461" s="860"/>
      <c r="U461" s="860"/>
      <c r="V461" s="860"/>
      <c r="W461" s="860"/>
      <c r="X461" s="860"/>
      <c r="Y461" s="860"/>
      <c r="Z461" s="860"/>
      <c r="AA461" s="860"/>
      <c r="AB461" s="860"/>
      <c r="AC461" s="860"/>
      <c r="AD461" s="860"/>
    </row>
    <row r="462" spans="1:30" ht="15.75" customHeight="1" x14ac:dyDescent="0.25">
      <c r="A462" s="860"/>
      <c r="B462" s="860"/>
      <c r="C462" s="860"/>
      <c r="D462" s="860"/>
      <c r="E462" s="860"/>
      <c r="F462" s="860"/>
      <c r="G462" s="868"/>
      <c r="H462" s="860"/>
      <c r="I462" s="860"/>
      <c r="J462" s="860"/>
      <c r="K462" s="860"/>
      <c r="L462" s="860"/>
      <c r="M462" s="860"/>
      <c r="N462" s="860"/>
      <c r="O462" s="860"/>
      <c r="P462" s="860"/>
      <c r="Q462" s="860"/>
      <c r="R462" s="860"/>
      <c r="S462" s="860"/>
      <c r="T462" s="860"/>
      <c r="U462" s="860"/>
      <c r="V462" s="860"/>
      <c r="W462" s="860"/>
      <c r="X462" s="860"/>
      <c r="Y462" s="860"/>
      <c r="Z462" s="860"/>
      <c r="AA462" s="860"/>
      <c r="AB462" s="860"/>
      <c r="AC462" s="860"/>
      <c r="AD462" s="860"/>
    </row>
    <row r="463" spans="1:30" ht="15.75" customHeight="1" x14ac:dyDescent="0.25">
      <c r="A463" s="860"/>
      <c r="B463" s="860"/>
      <c r="C463" s="860"/>
      <c r="D463" s="860"/>
      <c r="E463" s="860"/>
      <c r="F463" s="860"/>
      <c r="G463" s="868"/>
      <c r="H463" s="860"/>
      <c r="I463" s="860"/>
      <c r="J463" s="860"/>
      <c r="K463" s="860"/>
      <c r="L463" s="860"/>
      <c r="M463" s="860"/>
      <c r="N463" s="860"/>
      <c r="O463" s="860"/>
      <c r="P463" s="860"/>
      <c r="Q463" s="860"/>
      <c r="R463" s="860"/>
      <c r="S463" s="860"/>
      <c r="T463" s="860"/>
      <c r="U463" s="860"/>
      <c r="V463" s="860"/>
      <c r="W463" s="860"/>
      <c r="X463" s="860"/>
      <c r="Y463" s="860"/>
      <c r="Z463" s="860"/>
      <c r="AA463" s="860"/>
      <c r="AB463" s="860"/>
      <c r="AC463" s="860"/>
      <c r="AD463" s="860"/>
    </row>
    <row r="464" spans="1:30" ht="15.75" customHeight="1" x14ac:dyDescent="0.25">
      <c r="A464" s="860"/>
      <c r="B464" s="860"/>
      <c r="C464" s="860"/>
      <c r="D464" s="860"/>
      <c r="E464" s="860"/>
      <c r="F464" s="860"/>
      <c r="G464" s="868"/>
      <c r="H464" s="860"/>
      <c r="I464" s="860"/>
      <c r="J464" s="860"/>
      <c r="K464" s="860"/>
      <c r="L464" s="860"/>
      <c r="M464" s="860"/>
      <c r="N464" s="860"/>
      <c r="O464" s="860"/>
      <c r="P464" s="860"/>
      <c r="Q464" s="860"/>
      <c r="R464" s="860"/>
      <c r="S464" s="860"/>
      <c r="T464" s="860"/>
      <c r="U464" s="860"/>
      <c r="V464" s="860"/>
      <c r="W464" s="860"/>
      <c r="X464" s="860"/>
      <c r="Y464" s="860"/>
      <c r="Z464" s="860"/>
      <c r="AA464" s="860"/>
      <c r="AB464" s="860"/>
      <c r="AC464" s="860"/>
      <c r="AD464" s="860"/>
    </row>
    <row r="465" spans="1:30" ht="15.75" customHeight="1" x14ac:dyDescent="0.25">
      <c r="A465" s="860"/>
      <c r="B465" s="860"/>
      <c r="C465" s="860"/>
      <c r="D465" s="860"/>
      <c r="E465" s="860"/>
      <c r="F465" s="860"/>
      <c r="G465" s="868"/>
      <c r="H465" s="860"/>
      <c r="I465" s="860"/>
      <c r="J465" s="860"/>
      <c r="K465" s="860"/>
      <c r="L465" s="860"/>
      <c r="M465" s="860"/>
      <c r="N465" s="860"/>
      <c r="O465" s="860"/>
      <c r="P465" s="860"/>
      <c r="Q465" s="860"/>
      <c r="R465" s="860"/>
      <c r="S465" s="860"/>
      <c r="T465" s="860"/>
      <c r="U465" s="860"/>
      <c r="V465" s="860"/>
      <c r="W465" s="860"/>
      <c r="X465" s="860"/>
      <c r="Y465" s="860"/>
      <c r="Z465" s="860"/>
      <c r="AA465" s="860"/>
      <c r="AB465" s="860"/>
      <c r="AC465" s="860"/>
      <c r="AD465" s="860"/>
    </row>
    <row r="466" spans="1:30" ht="15.75" customHeight="1" x14ac:dyDescent="0.25">
      <c r="A466" s="860"/>
      <c r="B466" s="860"/>
      <c r="C466" s="860"/>
      <c r="D466" s="860"/>
      <c r="E466" s="860"/>
      <c r="F466" s="860"/>
      <c r="G466" s="868"/>
      <c r="H466" s="860"/>
      <c r="I466" s="860"/>
      <c r="J466" s="860"/>
      <c r="K466" s="860"/>
      <c r="L466" s="860"/>
      <c r="M466" s="860"/>
      <c r="N466" s="860"/>
      <c r="O466" s="860"/>
      <c r="P466" s="860"/>
      <c r="Q466" s="860"/>
      <c r="R466" s="860"/>
      <c r="S466" s="860"/>
      <c r="T466" s="860"/>
      <c r="U466" s="860"/>
      <c r="V466" s="860"/>
      <c r="W466" s="860"/>
      <c r="X466" s="860"/>
      <c r="Y466" s="860"/>
      <c r="Z466" s="860"/>
      <c r="AA466" s="860"/>
      <c r="AB466" s="860"/>
      <c r="AC466" s="860"/>
      <c r="AD466" s="860"/>
    </row>
    <row r="467" spans="1:30" ht="15.75" customHeight="1" x14ac:dyDescent="0.25">
      <c r="A467" s="860"/>
      <c r="B467" s="860"/>
      <c r="C467" s="860"/>
      <c r="D467" s="860"/>
      <c r="E467" s="860"/>
      <c r="F467" s="860"/>
      <c r="G467" s="868"/>
      <c r="H467" s="860"/>
      <c r="I467" s="860"/>
      <c r="J467" s="860"/>
      <c r="K467" s="860"/>
      <c r="L467" s="860"/>
      <c r="M467" s="860"/>
      <c r="N467" s="860"/>
      <c r="O467" s="860"/>
      <c r="P467" s="860"/>
      <c r="Q467" s="860"/>
      <c r="R467" s="860"/>
      <c r="S467" s="860"/>
      <c r="T467" s="860"/>
      <c r="U467" s="860"/>
      <c r="V467" s="860"/>
      <c r="W467" s="860"/>
      <c r="X467" s="860"/>
      <c r="Y467" s="860"/>
      <c r="Z467" s="860"/>
      <c r="AA467" s="860"/>
      <c r="AB467" s="860"/>
      <c r="AC467" s="860"/>
      <c r="AD467" s="860"/>
    </row>
    <row r="468" spans="1:30" ht="15.75" customHeight="1" x14ac:dyDescent="0.25">
      <c r="A468" s="860"/>
      <c r="B468" s="860"/>
      <c r="C468" s="860"/>
      <c r="D468" s="860"/>
      <c r="E468" s="860"/>
      <c r="F468" s="860"/>
      <c r="G468" s="868"/>
      <c r="H468" s="860"/>
      <c r="I468" s="860"/>
      <c r="J468" s="860"/>
      <c r="K468" s="860"/>
      <c r="L468" s="860"/>
      <c r="M468" s="860"/>
      <c r="N468" s="860"/>
      <c r="O468" s="860"/>
      <c r="P468" s="860"/>
      <c r="Q468" s="860"/>
      <c r="R468" s="860"/>
      <c r="S468" s="860"/>
      <c r="T468" s="860"/>
      <c r="U468" s="860"/>
      <c r="V468" s="860"/>
      <c r="W468" s="860"/>
      <c r="X468" s="860"/>
      <c r="Y468" s="860"/>
      <c r="Z468" s="860"/>
      <c r="AA468" s="860"/>
      <c r="AB468" s="860"/>
      <c r="AC468" s="860"/>
      <c r="AD468" s="860"/>
    </row>
    <row r="469" spans="1:30" ht="15.75" customHeight="1" x14ac:dyDescent="0.25">
      <c r="A469" s="860"/>
      <c r="B469" s="860"/>
      <c r="C469" s="860"/>
      <c r="D469" s="860"/>
      <c r="E469" s="860"/>
      <c r="F469" s="860"/>
      <c r="G469" s="868"/>
      <c r="H469" s="860"/>
      <c r="I469" s="860"/>
      <c r="J469" s="860"/>
      <c r="K469" s="860"/>
      <c r="L469" s="860"/>
      <c r="M469" s="860"/>
      <c r="N469" s="860"/>
      <c r="O469" s="860"/>
      <c r="P469" s="860"/>
      <c r="Q469" s="860"/>
      <c r="R469" s="860"/>
      <c r="S469" s="860"/>
      <c r="T469" s="860"/>
      <c r="U469" s="860"/>
      <c r="V469" s="860"/>
      <c r="W469" s="860"/>
      <c r="X469" s="860"/>
      <c r="Y469" s="860"/>
      <c r="Z469" s="860"/>
      <c r="AA469" s="860"/>
      <c r="AB469" s="860"/>
      <c r="AC469" s="860"/>
      <c r="AD469" s="860"/>
    </row>
    <row r="470" spans="1:30" ht="15.75" customHeight="1" x14ac:dyDescent="0.25">
      <c r="A470" s="860"/>
      <c r="B470" s="860"/>
      <c r="C470" s="860"/>
      <c r="D470" s="860"/>
      <c r="E470" s="860"/>
      <c r="F470" s="860"/>
      <c r="G470" s="868"/>
      <c r="H470" s="860"/>
      <c r="I470" s="860"/>
      <c r="J470" s="860"/>
      <c r="K470" s="860"/>
      <c r="L470" s="860"/>
      <c r="M470" s="860"/>
      <c r="N470" s="860"/>
      <c r="O470" s="860"/>
      <c r="P470" s="860"/>
      <c r="Q470" s="860"/>
      <c r="R470" s="860"/>
      <c r="S470" s="860"/>
      <c r="T470" s="860"/>
      <c r="U470" s="860"/>
      <c r="V470" s="860"/>
      <c r="W470" s="860"/>
      <c r="X470" s="860"/>
      <c r="Y470" s="860"/>
      <c r="Z470" s="860"/>
      <c r="AA470" s="860"/>
      <c r="AB470" s="860"/>
      <c r="AC470" s="860"/>
      <c r="AD470" s="860"/>
    </row>
    <row r="471" spans="1:30" ht="15.75" customHeight="1" x14ac:dyDescent="0.25">
      <c r="A471" s="860"/>
      <c r="B471" s="860"/>
      <c r="C471" s="860"/>
      <c r="D471" s="860"/>
      <c r="E471" s="860"/>
      <c r="F471" s="860"/>
      <c r="G471" s="868"/>
      <c r="H471" s="860"/>
      <c r="I471" s="860"/>
      <c r="J471" s="860"/>
      <c r="K471" s="860"/>
      <c r="L471" s="860"/>
      <c r="M471" s="860"/>
      <c r="N471" s="860"/>
      <c r="O471" s="860"/>
      <c r="P471" s="860"/>
      <c r="Q471" s="860"/>
      <c r="R471" s="860"/>
      <c r="S471" s="860"/>
      <c r="T471" s="860"/>
      <c r="U471" s="860"/>
      <c r="V471" s="860"/>
      <c r="W471" s="860"/>
      <c r="X471" s="860"/>
      <c r="Y471" s="860"/>
      <c r="Z471" s="860"/>
      <c r="AA471" s="860"/>
      <c r="AB471" s="860"/>
      <c r="AC471" s="860"/>
      <c r="AD471" s="860"/>
    </row>
    <row r="472" spans="1:30" ht="15.75" customHeight="1" x14ac:dyDescent="0.25">
      <c r="A472" s="860"/>
      <c r="B472" s="860"/>
      <c r="C472" s="860"/>
      <c r="D472" s="860"/>
      <c r="E472" s="860"/>
      <c r="F472" s="860"/>
      <c r="G472" s="868"/>
      <c r="H472" s="860"/>
      <c r="I472" s="860"/>
      <c r="J472" s="860"/>
      <c r="K472" s="860"/>
      <c r="L472" s="860"/>
      <c r="M472" s="860"/>
      <c r="N472" s="860"/>
      <c r="O472" s="860"/>
      <c r="P472" s="860"/>
      <c r="Q472" s="860"/>
      <c r="R472" s="860"/>
      <c r="S472" s="860"/>
      <c r="T472" s="860"/>
      <c r="U472" s="860"/>
      <c r="V472" s="860"/>
      <c r="W472" s="860"/>
      <c r="X472" s="860"/>
      <c r="Y472" s="860"/>
      <c r="Z472" s="860"/>
      <c r="AA472" s="860"/>
      <c r="AB472" s="860"/>
      <c r="AC472" s="860"/>
      <c r="AD472" s="860"/>
    </row>
    <row r="473" spans="1:30" ht="15.75" customHeight="1" x14ac:dyDescent="0.25">
      <c r="A473" s="860"/>
      <c r="B473" s="860"/>
      <c r="C473" s="860"/>
      <c r="D473" s="860"/>
      <c r="E473" s="860"/>
      <c r="F473" s="860"/>
      <c r="G473" s="868"/>
      <c r="H473" s="860"/>
      <c r="I473" s="860"/>
      <c r="J473" s="860"/>
      <c r="K473" s="860"/>
      <c r="L473" s="860"/>
      <c r="M473" s="860"/>
      <c r="N473" s="860"/>
      <c r="O473" s="860"/>
      <c r="P473" s="860"/>
      <c r="Q473" s="860"/>
      <c r="R473" s="860"/>
      <c r="S473" s="860"/>
      <c r="T473" s="860"/>
      <c r="U473" s="860"/>
      <c r="V473" s="860"/>
      <c r="W473" s="860"/>
      <c r="X473" s="860"/>
      <c r="Y473" s="860"/>
      <c r="Z473" s="860"/>
      <c r="AA473" s="860"/>
      <c r="AB473" s="860"/>
      <c r="AC473" s="860"/>
      <c r="AD473" s="860"/>
    </row>
    <row r="474" spans="1:30" ht="15.75" customHeight="1" x14ac:dyDescent="0.25">
      <c r="A474" s="860"/>
      <c r="B474" s="860"/>
      <c r="C474" s="860"/>
      <c r="D474" s="860"/>
      <c r="E474" s="860"/>
      <c r="F474" s="860"/>
      <c r="G474" s="868"/>
      <c r="H474" s="860"/>
      <c r="I474" s="860"/>
      <c r="J474" s="860"/>
      <c r="K474" s="860"/>
      <c r="L474" s="860"/>
      <c r="M474" s="860"/>
      <c r="N474" s="860"/>
      <c r="O474" s="860"/>
      <c r="P474" s="860"/>
      <c r="Q474" s="860"/>
      <c r="R474" s="860"/>
      <c r="S474" s="860"/>
      <c r="T474" s="860"/>
      <c r="U474" s="860"/>
      <c r="V474" s="860"/>
      <c r="W474" s="860"/>
      <c r="X474" s="860"/>
      <c r="Y474" s="860"/>
      <c r="Z474" s="860"/>
      <c r="AA474" s="860"/>
      <c r="AB474" s="860"/>
      <c r="AC474" s="860"/>
      <c r="AD474" s="860"/>
    </row>
    <row r="475" spans="1:30" ht="15.75" customHeight="1" x14ac:dyDescent="0.25">
      <c r="A475" s="860"/>
      <c r="B475" s="860"/>
      <c r="C475" s="860"/>
      <c r="D475" s="860"/>
      <c r="E475" s="860"/>
      <c r="F475" s="860"/>
      <c r="G475" s="868"/>
      <c r="H475" s="860"/>
      <c r="I475" s="860"/>
      <c r="J475" s="860"/>
      <c r="K475" s="860"/>
      <c r="L475" s="860"/>
      <c r="M475" s="860"/>
      <c r="N475" s="860"/>
      <c r="O475" s="860"/>
      <c r="P475" s="860"/>
      <c r="Q475" s="860"/>
      <c r="R475" s="860"/>
      <c r="S475" s="860"/>
      <c r="T475" s="860"/>
      <c r="U475" s="860"/>
      <c r="V475" s="860"/>
      <c r="W475" s="860"/>
      <c r="X475" s="860"/>
      <c r="Y475" s="860"/>
      <c r="Z475" s="860"/>
      <c r="AA475" s="860"/>
      <c r="AB475" s="860"/>
      <c r="AC475" s="860"/>
      <c r="AD475" s="860"/>
    </row>
    <row r="476" spans="1:30" ht="15.75" customHeight="1" x14ac:dyDescent="0.25">
      <c r="A476" s="860"/>
      <c r="B476" s="860"/>
      <c r="C476" s="860"/>
      <c r="D476" s="860"/>
      <c r="E476" s="860"/>
      <c r="F476" s="860"/>
      <c r="G476" s="868"/>
      <c r="H476" s="860"/>
      <c r="I476" s="860"/>
      <c r="J476" s="860"/>
      <c r="K476" s="860"/>
      <c r="L476" s="860"/>
      <c r="M476" s="860"/>
      <c r="N476" s="860"/>
      <c r="O476" s="860"/>
      <c r="P476" s="860"/>
      <c r="Q476" s="860"/>
      <c r="R476" s="860"/>
      <c r="S476" s="860"/>
      <c r="T476" s="860"/>
      <c r="U476" s="860"/>
      <c r="V476" s="860"/>
      <c r="W476" s="860"/>
      <c r="X476" s="860"/>
      <c r="Y476" s="860"/>
      <c r="Z476" s="860"/>
      <c r="AA476" s="860"/>
      <c r="AB476" s="860"/>
      <c r="AC476" s="860"/>
      <c r="AD476" s="860"/>
    </row>
    <row r="477" spans="1:30" ht="15.75" customHeight="1" x14ac:dyDescent="0.25">
      <c r="A477" s="860"/>
      <c r="B477" s="860"/>
      <c r="C477" s="860"/>
      <c r="D477" s="860"/>
      <c r="E477" s="860"/>
      <c r="F477" s="860"/>
      <c r="G477" s="868"/>
      <c r="H477" s="860"/>
      <c r="I477" s="860"/>
      <c r="J477" s="860"/>
      <c r="K477" s="860"/>
      <c r="L477" s="860"/>
      <c r="M477" s="860"/>
      <c r="N477" s="860"/>
      <c r="O477" s="860"/>
      <c r="P477" s="860"/>
      <c r="Q477" s="860"/>
      <c r="R477" s="860"/>
      <c r="S477" s="860"/>
      <c r="T477" s="860"/>
      <c r="U477" s="860"/>
      <c r="V477" s="860"/>
      <c r="W477" s="860"/>
      <c r="X477" s="860"/>
      <c r="Y477" s="860"/>
      <c r="Z477" s="860"/>
      <c r="AA477" s="860"/>
      <c r="AB477" s="860"/>
      <c r="AC477" s="860"/>
      <c r="AD477" s="860"/>
    </row>
    <row r="478" spans="1:30" ht="15.75" customHeight="1" x14ac:dyDescent="0.25">
      <c r="A478" s="860"/>
      <c r="B478" s="860"/>
      <c r="C478" s="860"/>
      <c r="D478" s="860"/>
      <c r="E478" s="860"/>
      <c r="F478" s="860"/>
      <c r="G478" s="868"/>
      <c r="H478" s="860"/>
      <c r="I478" s="860"/>
      <c r="J478" s="860"/>
      <c r="K478" s="860"/>
      <c r="L478" s="860"/>
      <c r="M478" s="860"/>
      <c r="N478" s="860"/>
      <c r="O478" s="860"/>
      <c r="P478" s="860"/>
      <c r="Q478" s="860"/>
      <c r="R478" s="860"/>
      <c r="S478" s="860"/>
      <c r="T478" s="860"/>
      <c r="U478" s="860"/>
      <c r="V478" s="860"/>
      <c r="W478" s="860"/>
      <c r="X478" s="860"/>
      <c r="Y478" s="860"/>
      <c r="Z478" s="860"/>
      <c r="AA478" s="860"/>
      <c r="AB478" s="860"/>
      <c r="AC478" s="860"/>
      <c r="AD478" s="860"/>
    </row>
    <row r="479" spans="1:30" ht="15.75" customHeight="1" x14ac:dyDescent="0.25">
      <c r="A479" s="860"/>
      <c r="B479" s="860"/>
      <c r="C479" s="860"/>
      <c r="D479" s="860"/>
      <c r="E479" s="860"/>
      <c r="F479" s="860"/>
      <c r="G479" s="868"/>
      <c r="H479" s="860"/>
      <c r="I479" s="860"/>
      <c r="J479" s="860"/>
      <c r="K479" s="860"/>
      <c r="L479" s="860"/>
      <c r="M479" s="860"/>
      <c r="N479" s="860"/>
      <c r="O479" s="860"/>
      <c r="P479" s="860"/>
      <c r="Q479" s="860"/>
      <c r="R479" s="860"/>
      <c r="S479" s="860"/>
      <c r="T479" s="860"/>
      <c r="U479" s="860"/>
      <c r="V479" s="860"/>
      <c r="W479" s="860"/>
      <c r="X479" s="860"/>
      <c r="Y479" s="860"/>
      <c r="Z479" s="860"/>
      <c r="AA479" s="860"/>
      <c r="AB479" s="860"/>
      <c r="AC479" s="860"/>
      <c r="AD479" s="860"/>
    </row>
    <row r="480" spans="1:30" ht="15.75" customHeight="1" x14ac:dyDescent="0.25">
      <c r="A480" s="860"/>
      <c r="B480" s="860"/>
      <c r="C480" s="860"/>
      <c r="D480" s="860"/>
      <c r="E480" s="860"/>
      <c r="F480" s="860"/>
      <c r="G480" s="868"/>
      <c r="H480" s="860"/>
      <c r="I480" s="860"/>
      <c r="J480" s="860"/>
      <c r="K480" s="860"/>
      <c r="L480" s="860"/>
      <c r="M480" s="860"/>
      <c r="N480" s="860"/>
      <c r="O480" s="860"/>
      <c r="P480" s="860"/>
      <c r="Q480" s="860"/>
      <c r="R480" s="860"/>
      <c r="S480" s="860"/>
      <c r="T480" s="860"/>
      <c r="U480" s="860"/>
      <c r="V480" s="860"/>
      <c r="W480" s="860"/>
      <c r="X480" s="860"/>
      <c r="Y480" s="860"/>
      <c r="Z480" s="860"/>
      <c r="AA480" s="860"/>
      <c r="AB480" s="860"/>
      <c r="AC480" s="860"/>
      <c r="AD480" s="860"/>
    </row>
    <row r="481" spans="1:30" ht="15.75" customHeight="1" x14ac:dyDescent="0.25">
      <c r="A481" s="860"/>
      <c r="B481" s="860"/>
      <c r="C481" s="860"/>
      <c r="D481" s="860"/>
      <c r="E481" s="860"/>
      <c r="F481" s="860"/>
      <c r="G481" s="868"/>
      <c r="H481" s="860"/>
      <c r="I481" s="860"/>
      <c r="J481" s="860"/>
      <c r="K481" s="860"/>
      <c r="L481" s="860"/>
      <c r="M481" s="860"/>
      <c r="N481" s="860"/>
      <c r="O481" s="860"/>
      <c r="P481" s="860"/>
      <c r="Q481" s="860"/>
      <c r="R481" s="860"/>
      <c r="S481" s="860"/>
      <c r="T481" s="860"/>
      <c r="U481" s="860"/>
      <c r="V481" s="860"/>
      <c r="W481" s="860"/>
      <c r="X481" s="860"/>
      <c r="Y481" s="860"/>
      <c r="Z481" s="860"/>
      <c r="AA481" s="860"/>
      <c r="AB481" s="860"/>
      <c r="AC481" s="860"/>
      <c r="AD481" s="860"/>
    </row>
    <row r="482" spans="1:30" ht="15.75" customHeight="1" x14ac:dyDescent="0.25">
      <c r="A482" s="860"/>
      <c r="B482" s="860"/>
      <c r="C482" s="860"/>
      <c r="D482" s="860"/>
      <c r="E482" s="860"/>
      <c r="F482" s="860"/>
      <c r="G482" s="868"/>
      <c r="H482" s="860"/>
      <c r="I482" s="860"/>
      <c r="J482" s="860"/>
      <c r="K482" s="860"/>
      <c r="L482" s="860"/>
      <c r="M482" s="860"/>
      <c r="N482" s="860"/>
      <c r="O482" s="860"/>
      <c r="P482" s="860"/>
      <c r="Q482" s="860"/>
      <c r="R482" s="860"/>
      <c r="S482" s="860"/>
      <c r="T482" s="860"/>
      <c r="U482" s="860"/>
      <c r="V482" s="860"/>
      <c r="W482" s="860"/>
      <c r="X482" s="860"/>
      <c r="Y482" s="860"/>
      <c r="Z482" s="860"/>
      <c r="AA482" s="860"/>
      <c r="AB482" s="860"/>
      <c r="AC482" s="860"/>
      <c r="AD482" s="860"/>
    </row>
    <row r="483" spans="1:30" ht="15.75" customHeight="1" x14ac:dyDescent="0.25">
      <c r="A483" s="860"/>
      <c r="B483" s="860"/>
      <c r="C483" s="860"/>
      <c r="D483" s="860"/>
      <c r="E483" s="860"/>
      <c r="F483" s="860"/>
      <c r="G483" s="868"/>
      <c r="H483" s="860"/>
      <c r="I483" s="860"/>
      <c r="J483" s="860"/>
      <c r="K483" s="860"/>
      <c r="L483" s="860"/>
      <c r="M483" s="860"/>
      <c r="N483" s="860"/>
      <c r="O483" s="860"/>
      <c r="P483" s="860"/>
      <c r="Q483" s="860"/>
      <c r="R483" s="860"/>
      <c r="S483" s="860"/>
      <c r="T483" s="860"/>
      <c r="U483" s="860"/>
      <c r="V483" s="860"/>
      <c r="W483" s="860"/>
      <c r="X483" s="860"/>
      <c r="Y483" s="860"/>
      <c r="Z483" s="860"/>
      <c r="AA483" s="860"/>
      <c r="AB483" s="860"/>
      <c r="AC483" s="860"/>
      <c r="AD483" s="860"/>
    </row>
    <row r="484" spans="1:30" ht="15.75" customHeight="1" x14ac:dyDescent="0.25">
      <c r="A484" s="860"/>
      <c r="B484" s="860"/>
      <c r="C484" s="860"/>
      <c r="D484" s="860"/>
      <c r="E484" s="860"/>
      <c r="F484" s="860"/>
      <c r="G484" s="868"/>
      <c r="H484" s="860"/>
      <c r="I484" s="860"/>
      <c r="J484" s="860"/>
      <c r="K484" s="860"/>
      <c r="L484" s="860"/>
      <c r="M484" s="860"/>
      <c r="N484" s="860"/>
      <c r="O484" s="860"/>
      <c r="P484" s="860"/>
      <c r="Q484" s="860"/>
      <c r="R484" s="860"/>
      <c r="S484" s="860"/>
      <c r="T484" s="860"/>
      <c r="U484" s="860"/>
      <c r="V484" s="860"/>
      <c r="W484" s="860"/>
      <c r="X484" s="860"/>
      <c r="Y484" s="860"/>
      <c r="Z484" s="860"/>
      <c r="AA484" s="860"/>
      <c r="AB484" s="860"/>
      <c r="AC484" s="860"/>
      <c r="AD484" s="860"/>
    </row>
    <row r="485" spans="1:30" ht="15.75" customHeight="1" x14ac:dyDescent="0.25">
      <c r="A485" s="860"/>
      <c r="B485" s="860"/>
      <c r="C485" s="860"/>
      <c r="D485" s="860"/>
      <c r="E485" s="860"/>
      <c r="F485" s="860"/>
      <c r="G485" s="868"/>
      <c r="H485" s="860"/>
      <c r="I485" s="860"/>
      <c r="J485" s="860"/>
      <c r="K485" s="860"/>
      <c r="L485" s="860"/>
      <c r="M485" s="860"/>
      <c r="N485" s="860"/>
      <c r="O485" s="860"/>
      <c r="P485" s="860"/>
      <c r="Q485" s="860"/>
      <c r="R485" s="860"/>
      <c r="S485" s="860"/>
      <c r="T485" s="860"/>
      <c r="U485" s="860"/>
      <c r="V485" s="860"/>
      <c r="W485" s="860"/>
      <c r="X485" s="860"/>
      <c r="Y485" s="860"/>
      <c r="Z485" s="860"/>
      <c r="AA485" s="860"/>
      <c r="AB485" s="860"/>
      <c r="AC485" s="860"/>
      <c r="AD485" s="860"/>
    </row>
    <row r="486" spans="1:30" ht="15.75" customHeight="1" x14ac:dyDescent="0.25">
      <c r="A486" s="860"/>
      <c r="B486" s="860"/>
      <c r="C486" s="860"/>
      <c r="D486" s="860"/>
      <c r="E486" s="860"/>
      <c r="F486" s="860"/>
      <c r="G486" s="868"/>
      <c r="H486" s="860"/>
      <c r="I486" s="860"/>
      <c r="J486" s="860"/>
      <c r="K486" s="860"/>
      <c r="L486" s="860"/>
      <c r="M486" s="860"/>
      <c r="N486" s="860"/>
      <c r="O486" s="860"/>
      <c r="P486" s="860"/>
      <c r="Q486" s="860"/>
      <c r="R486" s="860"/>
      <c r="S486" s="860"/>
      <c r="T486" s="860"/>
      <c r="U486" s="860"/>
      <c r="V486" s="860"/>
      <c r="W486" s="860"/>
      <c r="X486" s="860"/>
      <c r="Y486" s="860"/>
      <c r="Z486" s="860"/>
      <c r="AA486" s="860"/>
      <c r="AB486" s="860"/>
      <c r="AC486" s="860"/>
      <c r="AD486" s="860"/>
    </row>
    <row r="487" spans="1:30" ht="15.75" customHeight="1" x14ac:dyDescent="0.25">
      <c r="A487" s="860"/>
      <c r="B487" s="860"/>
      <c r="C487" s="860"/>
      <c r="D487" s="860"/>
      <c r="E487" s="860"/>
      <c r="F487" s="860"/>
      <c r="G487" s="868"/>
      <c r="H487" s="860"/>
      <c r="I487" s="860"/>
      <c r="J487" s="860"/>
      <c r="K487" s="860"/>
      <c r="L487" s="860"/>
      <c r="M487" s="860"/>
      <c r="N487" s="860"/>
      <c r="O487" s="860"/>
      <c r="P487" s="860"/>
      <c r="Q487" s="860"/>
      <c r="R487" s="860"/>
      <c r="S487" s="860"/>
      <c r="T487" s="860"/>
      <c r="U487" s="860"/>
      <c r="V487" s="860"/>
      <c r="W487" s="860"/>
      <c r="X487" s="860"/>
      <c r="Y487" s="860"/>
      <c r="Z487" s="860"/>
      <c r="AA487" s="860"/>
      <c r="AB487" s="860"/>
      <c r="AC487" s="860"/>
      <c r="AD487" s="860"/>
    </row>
    <row r="488" spans="1:30" ht="15.75" customHeight="1" x14ac:dyDescent="0.25">
      <c r="A488" s="860"/>
      <c r="B488" s="860"/>
      <c r="C488" s="860"/>
      <c r="D488" s="860"/>
      <c r="E488" s="860"/>
      <c r="F488" s="860"/>
      <c r="G488" s="868"/>
      <c r="H488" s="860"/>
      <c r="I488" s="860"/>
      <c r="J488" s="860"/>
      <c r="K488" s="860"/>
      <c r="L488" s="860"/>
      <c r="M488" s="860"/>
      <c r="N488" s="860"/>
      <c r="O488" s="860"/>
      <c r="P488" s="860"/>
      <c r="Q488" s="860"/>
      <c r="R488" s="860"/>
      <c r="S488" s="860"/>
      <c r="T488" s="860"/>
      <c r="U488" s="860"/>
      <c r="V488" s="860"/>
      <c r="W488" s="860"/>
      <c r="X488" s="860"/>
      <c r="Y488" s="860"/>
      <c r="Z488" s="860"/>
      <c r="AA488" s="860"/>
      <c r="AB488" s="860"/>
      <c r="AC488" s="860"/>
      <c r="AD488" s="860"/>
    </row>
    <row r="489" spans="1:30" ht="15.75" customHeight="1" x14ac:dyDescent="0.25">
      <c r="A489" s="860"/>
      <c r="B489" s="860"/>
      <c r="C489" s="860"/>
      <c r="D489" s="860"/>
      <c r="E489" s="860"/>
      <c r="F489" s="860"/>
      <c r="G489" s="868"/>
      <c r="H489" s="860"/>
      <c r="I489" s="860"/>
      <c r="J489" s="860"/>
      <c r="K489" s="860"/>
      <c r="L489" s="860"/>
      <c r="M489" s="860"/>
      <c r="N489" s="860"/>
      <c r="O489" s="860"/>
      <c r="P489" s="860"/>
      <c r="Q489" s="860"/>
      <c r="R489" s="860"/>
      <c r="S489" s="860"/>
      <c r="T489" s="860"/>
      <c r="U489" s="860"/>
      <c r="V489" s="860"/>
      <c r="W489" s="860"/>
      <c r="X489" s="860"/>
      <c r="Y489" s="860"/>
      <c r="Z489" s="860"/>
      <c r="AA489" s="860"/>
      <c r="AB489" s="860"/>
      <c r="AC489" s="860"/>
      <c r="AD489" s="860"/>
    </row>
    <row r="490" spans="1:30" ht="15.75" customHeight="1" x14ac:dyDescent="0.25">
      <c r="A490" s="860"/>
      <c r="B490" s="860"/>
      <c r="C490" s="860"/>
      <c r="D490" s="860"/>
      <c r="E490" s="860"/>
      <c r="F490" s="860"/>
      <c r="G490" s="868"/>
      <c r="H490" s="860"/>
      <c r="I490" s="860"/>
      <c r="J490" s="860"/>
      <c r="K490" s="860"/>
      <c r="L490" s="860"/>
      <c r="M490" s="860"/>
      <c r="N490" s="860"/>
      <c r="O490" s="860"/>
      <c r="P490" s="860"/>
      <c r="Q490" s="860"/>
      <c r="R490" s="860"/>
      <c r="S490" s="860"/>
      <c r="T490" s="860"/>
      <c r="U490" s="860"/>
      <c r="V490" s="860"/>
      <c r="W490" s="860"/>
      <c r="X490" s="860"/>
      <c r="Y490" s="860"/>
      <c r="Z490" s="860"/>
      <c r="AA490" s="860"/>
      <c r="AB490" s="860"/>
      <c r="AC490" s="860"/>
      <c r="AD490" s="860"/>
    </row>
    <row r="491" spans="1:30" ht="15.75" customHeight="1" x14ac:dyDescent="0.25">
      <c r="A491" s="860"/>
      <c r="B491" s="860"/>
      <c r="C491" s="860"/>
      <c r="D491" s="860"/>
      <c r="E491" s="860"/>
      <c r="F491" s="860"/>
      <c r="G491" s="868"/>
      <c r="H491" s="860"/>
      <c r="I491" s="860"/>
      <c r="J491" s="860"/>
      <c r="K491" s="860"/>
      <c r="L491" s="860"/>
      <c r="M491" s="860"/>
      <c r="N491" s="860"/>
      <c r="O491" s="860"/>
      <c r="P491" s="860"/>
      <c r="Q491" s="860"/>
      <c r="R491" s="860"/>
      <c r="S491" s="860"/>
      <c r="T491" s="860"/>
      <c r="U491" s="860"/>
      <c r="V491" s="860"/>
      <c r="W491" s="860"/>
      <c r="X491" s="860"/>
      <c r="Y491" s="860"/>
      <c r="Z491" s="860"/>
      <c r="AA491" s="860"/>
      <c r="AB491" s="860"/>
      <c r="AC491" s="860"/>
      <c r="AD491" s="860"/>
    </row>
    <row r="492" spans="1:30" ht="15.75" customHeight="1" x14ac:dyDescent="0.25">
      <c r="A492" s="860"/>
      <c r="B492" s="860"/>
      <c r="C492" s="860"/>
      <c r="D492" s="860"/>
      <c r="E492" s="860"/>
      <c r="F492" s="860"/>
      <c r="G492" s="868"/>
      <c r="H492" s="860"/>
      <c r="I492" s="860"/>
      <c r="J492" s="860"/>
      <c r="K492" s="860"/>
      <c r="L492" s="860"/>
      <c r="M492" s="860"/>
      <c r="N492" s="860"/>
      <c r="O492" s="860"/>
      <c r="P492" s="860"/>
      <c r="Q492" s="860"/>
      <c r="R492" s="860"/>
      <c r="S492" s="860"/>
      <c r="T492" s="860"/>
      <c r="U492" s="860"/>
      <c r="V492" s="860"/>
      <c r="W492" s="860"/>
      <c r="X492" s="860"/>
      <c r="Y492" s="860"/>
      <c r="Z492" s="860"/>
      <c r="AA492" s="860"/>
      <c r="AB492" s="860"/>
      <c r="AC492" s="860"/>
      <c r="AD492" s="860"/>
    </row>
    <row r="493" spans="1:30" ht="15.75" customHeight="1" x14ac:dyDescent="0.25">
      <c r="A493" s="860"/>
      <c r="B493" s="860"/>
      <c r="C493" s="860"/>
      <c r="D493" s="860"/>
      <c r="E493" s="860"/>
      <c r="F493" s="860"/>
      <c r="G493" s="868"/>
      <c r="H493" s="860"/>
      <c r="I493" s="860"/>
      <c r="J493" s="860"/>
      <c r="K493" s="860"/>
      <c r="L493" s="860"/>
      <c r="M493" s="860"/>
      <c r="N493" s="860"/>
      <c r="O493" s="860"/>
      <c r="P493" s="860"/>
      <c r="Q493" s="860"/>
      <c r="R493" s="860"/>
      <c r="S493" s="860"/>
      <c r="T493" s="860"/>
      <c r="U493" s="860"/>
      <c r="V493" s="860"/>
      <c r="W493" s="860"/>
      <c r="X493" s="860"/>
      <c r="Y493" s="860"/>
      <c r="Z493" s="860"/>
      <c r="AA493" s="860"/>
      <c r="AB493" s="860"/>
      <c r="AC493" s="860"/>
      <c r="AD493" s="860"/>
    </row>
    <row r="494" spans="1:30" ht="15.75" customHeight="1" x14ac:dyDescent="0.25">
      <c r="A494" s="860"/>
      <c r="B494" s="860"/>
      <c r="C494" s="860"/>
      <c r="D494" s="860"/>
      <c r="E494" s="860"/>
      <c r="F494" s="860"/>
      <c r="G494" s="868"/>
      <c r="H494" s="860"/>
      <c r="I494" s="860"/>
      <c r="J494" s="860"/>
      <c r="K494" s="860"/>
      <c r="L494" s="860"/>
      <c r="M494" s="860"/>
      <c r="N494" s="860"/>
      <c r="O494" s="860"/>
      <c r="P494" s="860"/>
      <c r="Q494" s="860"/>
      <c r="R494" s="860"/>
      <c r="S494" s="860"/>
      <c r="T494" s="860"/>
      <c r="U494" s="860"/>
      <c r="V494" s="860"/>
      <c r="W494" s="860"/>
      <c r="X494" s="860"/>
      <c r="Y494" s="860"/>
      <c r="Z494" s="860"/>
      <c r="AA494" s="860"/>
      <c r="AB494" s="860"/>
      <c r="AC494" s="860"/>
      <c r="AD494" s="860"/>
    </row>
    <row r="495" spans="1:30" ht="15.75" customHeight="1" x14ac:dyDescent="0.25">
      <c r="A495" s="860"/>
      <c r="B495" s="860"/>
      <c r="C495" s="860"/>
      <c r="D495" s="860"/>
      <c r="E495" s="860"/>
      <c r="F495" s="860"/>
      <c r="G495" s="868"/>
      <c r="H495" s="860"/>
      <c r="I495" s="860"/>
      <c r="J495" s="860"/>
      <c r="K495" s="860"/>
      <c r="L495" s="860"/>
      <c r="M495" s="860"/>
      <c r="N495" s="860"/>
      <c r="O495" s="860"/>
      <c r="P495" s="860"/>
      <c r="Q495" s="860"/>
      <c r="R495" s="860"/>
      <c r="S495" s="860"/>
      <c r="T495" s="860"/>
      <c r="U495" s="860"/>
      <c r="V495" s="860"/>
      <c r="W495" s="860"/>
      <c r="X495" s="860"/>
      <c r="Y495" s="860"/>
      <c r="Z495" s="860"/>
      <c r="AA495" s="860"/>
      <c r="AB495" s="860"/>
      <c r="AC495" s="860"/>
      <c r="AD495" s="860"/>
    </row>
    <row r="496" spans="1:30" ht="15.75" customHeight="1" x14ac:dyDescent="0.25">
      <c r="A496" s="860"/>
      <c r="B496" s="860"/>
      <c r="C496" s="860"/>
      <c r="D496" s="860"/>
      <c r="E496" s="860"/>
      <c r="F496" s="860"/>
      <c r="G496" s="868"/>
      <c r="H496" s="860"/>
      <c r="I496" s="860"/>
      <c r="J496" s="860"/>
      <c r="K496" s="860"/>
      <c r="L496" s="860"/>
      <c r="M496" s="860"/>
      <c r="N496" s="860"/>
      <c r="O496" s="860"/>
      <c r="P496" s="860"/>
      <c r="Q496" s="860"/>
      <c r="R496" s="860"/>
      <c r="S496" s="860"/>
      <c r="T496" s="860"/>
      <c r="U496" s="860"/>
      <c r="V496" s="860"/>
      <c r="W496" s="860"/>
      <c r="X496" s="860"/>
      <c r="Y496" s="860"/>
      <c r="Z496" s="860"/>
      <c r="AA496" s="860"/>
      <c r="AB496" s="860"/>
      <c r="AC496" s="860"/>
      <c r="AD496" s="860"/>
    </row>
    <row r="497" spans="1:30" ht="15.75" customHeight="1" x14ac:dyDescent="0.25">
      <c r="A497" s="860"/>
      <c r="B497" s="860"/>
      <c r="C497" s="860"/>
      <c r="D497" s="860"/>
      <c r="E497" s="860"/>
      <c r="F497" s="860"/>
      <c r="G497" s="868"/>
      <c r="H497" s="860"/>
      <c r="I497" s="860"/>
      <c r="J497" s="860"/>
      <c r="K497" s="860"/>
      <c r="L497" s="860"/>
      <c r="M497" s="860"/>
      <c r="N497" s="860"/>
      <c r="O497" s="860"/>
      <c r="P497" s="860"/>
      <c r="Q497" s="860"/>
      <c r="R497" s="860"/>
      <c r="S497" s="860"/>
      <c r="T497" s="860"/>
      <c r="U497" s="860"/>
      <c r="V497" s="860"/>
      <c r="W497" s="860"/>
      <c r="X497" s="860"/>
      <c r="Y497" s="860"/>
      <c r="Z497" s="860"/>
      <c r="AA497" s="860"/>
      <c r="AB497" s="860"/>
      <c r="AC497" s="860"/>
      <c r="AD497" s="860"/>
    </row>
    <row r="498" spans="1:30" ht="15.75" customHeight="1" x14ac:dyDescent="0.25">
      <c r="A498" s="860"/>
      <c r="B498" s="860"/>
      <c r="C498" s="860"/>
      <c r="D498" s="860"/>
      <c r="E498" s="860"/>
      <c r="F498" s="860"/>
      <c r="G498" s="868"/>
      <c r="H498" s="860"/>
      <c r="I498" s="860"/>
      <c r="J498" s="860"/>
      <c r="K498" s="860"/>
      <c r="L498" s="860"/>
      <c r="M498" s="860"/>
      <c r="N498" s="860"/>
      <c r="O498" s="860"/>
      <c r="P498" s="860"/>
      <c r="Q498" s="860"/>
      <c r="R498" s="860"/>
      <c r="S498" s="860"/>
      <c r="T498" s="860"/>
      <c r="U498" s="860"/>
      <c r="V498" s="860"/>
      <c r="W498" s="860"/>
      <c r="X498" s="860"/>
      <c r="Y498" s="860"/>
      <c r="Z498" s="860"/>
      <c r="AA498" s="860"/>
      <c r="AB498" s="860"/>
      <c r="AC498" s="860"/>
      <c r="AD498" s="860"/>
    </row>
    <row r="499" spans="1:30" ht="15.75" customHeight="1" x14ac:dyDescent="0.25">
      <c r="A499" s="860"/>
      <c r="B499" s="860"/>
      <c r="C499" s="860"/>
      <c r="D499" s="860"/>
      <c r="E499" s="860"/>
      <c r="F499" s="860"/>
      <c r="G499" s="868"/>
      <c r="H499" s="860"/>
      <c r="I499" s="860"/>
      <c r="J499" s="860"/>
      <c r="K499" s="860"/>
      <c r="L499" s="860"/>
      <c r="M499" s="860"/>
      <c r="N499" s="860"/>
      <c r="O499" s="860"/>
      <c r="P499" s="860"/>
      <c r="Q499" s="860"/>
      <c r="R499" s="860"/>
      <c r="S499" s="860"/>
      <c r="T499" s="860"/>
      <c r="U499" s="860"/>
      <c r="V499" s="860"/>
      <c r="W499" s="860"/>
      <c r="X499" s="860"/>
      <c r="Y499" s="860"/>
      <c r="Z499" s="860"/>
      <c r="AA499" s="860"/>
      <c r="AB499" s="860"/>
      <c r="AC499" s="860"/>
      <c r="AD499" s="860"/>
    </row>
    <row r="500" spans="1:30" ht="15.75" customHeight="1" x14ac:dyDescent="0.25">
      <c r="A500" s="860"/>
      <c r="B500" s="860"/>
      <c r="C500" s="860"/>
      <c r="D500" s="860"/>
      <c r="E500" s="860"/>
      <c r="F500" s="860"/>
      <c r="G500" s="868"/>
      <c r="H500" s="860"/>
      <c r="I500" s="860"/>
      <c r="J500" s="860"/>
      <c r="K500" s="860"/>
      <c r="L500" s="860"/>
      <c r="M500" s="860"/>
      <c r="N500" s="860"/>
      <c r="O500" s="860"/>
      <c r="P500" s="860"/>
      <c r="Q500" s="860"/>
      <c r="R500" s="860"/>
      <c r="S500" s="860"/>
      <c r="T500" s="860"/>
      <c r="U500" s="860"/>
      <c r="V500" s="860"/>
      <c r="W500" s="860"/>
      <c r="X500" s="860"/>
      <c r="Y500" s="860"/>
      <c r="Z500" s="860"/>
      <c r="AA500" s="860"/>
      <c r="AB500" s="860"/>
      <c r="AC500" s="860"/>
      <c r="AD500" s="860"/>
    </row>
    <row r="501" spans="1:30" ht="15.75" customHeight="1" x14ac:dyDescent="0.25">
      <c r="A501" s="860"/>
      <c r="B501" s="860"/>
      <c r="C501" s="860"/>
      <c r="D501" s="860"/>
      <c r="E501" s="860"/>
      <c r="F501" s="860"/>
      <c r="G501" s="868"/>
      <c r="H501" s="860"/>
      <c r="I501" s="860"/>
      <c r="J501" s="860"/>
      <c r="K501" s="860"/>
      <c r="L501" s="860"/>
      <c r="M501" s="860"/>
      <c r="N501" s="860"/>
      <c r="O501" s="860"/>
      <c r="P501" s="860"/>
      <c r="Q501" s="860"/>
      <c r="R501" s="860"/>
      <c r="S501" s="860"/>
      <c r="T501" s="860"/>
      <c r="U501" s="860"/>
      <c r="V501" s="860"/>
      <c r="W501" s="860"/>
      <c r="X501" s="860"/>
      <c r="Y501" s="860"/>
      <c r="Z501" s="860"/>
      <c r="AA501" s="860"/>
      <c r="AB501" s="860"/>
      <c r="AC501" s="860"/>
      <c r="AD501" s="860"/>
    </row>
    <row r="502" spans="1:30" ht="15.75" customHeight="1" x14ac:dyDescent="0.25">
      <c r="A502" s="860"/>
      <c r="B502" s="860"/>
      <c r="C502" s="860"/>
      <c r="D502" s="860"/>
      <c r="E502" s="860"/>
      <c r="F502" s="860"/>
      <c r="G502" s="868"/>
      <c r="H502" s="860"/>
      <c r="I502" s="860"/>
      <c r="J502" s="860"/>
      <c r="K502" s="860"/>
      <c r="L502" s="860"/>
      <c r="M502" s="860"/>
      <c r="N502" s="860"/>
      <c r="O502" s="860"/>
      <c r="P502" s="860"/>
      <c r="Q502" s="860"/>
      <c r="R502" s="860"/>
      <c r="S502" s="860"/>
      <c r="T502" s="860"/>
      <c r="U502" s="860"/>
      <c r="V502" s="860"/>
      <c r="W502" s="860"/>
      <c r="X502" s="860"/>
      <c r="Y502" s="860"/>
      <c r="Z502" s="860"/>
      <c r="AA502" s="860"/>
      <c r="AB502" s="860"/>
      <c r="AC502" s="860"/>
      <c r="AD502" s="860"/>
    </row>
    <row r="503" spans="1:30" ht="15.75" customHeight="1" x14ac:dyDescent="0.25">
      <c r="A503" s="860"/>
      <c r="B503" s="860"/>
      <c r="C503" s="860"/>
      <c r="D503" s="860"/>
      <c r="E503" s="860"/>
      <c r="F503" s="860"/>
      <c r="G503" s="868"/>
      <c r="H503" s="860"/>
      <c r="I503" s="860"/>
      <c r="J503" s="860"/>
      <c r="K503" s="860"/>
      <c r="L503" s="860"/>
      <c r="M503" s="860"/>
      <c r="N503" s="860"/>
      <c r="O503" s="860"/>
      <c r="P503" s="860"/>
      <c r="Q503" s="860"/>
      <c r="R503" s="860"/>
      <c r="S503" s="860"/>
      <c r="T503" s="860"/>
      <c r="U503" s="860"/>
      <c r="V503" s="860"/>
      <c r="W503" s="860"/>
      <c r="X503" s="860"/>
      <c r="Y503" s="860"/>
      <c r="Z503" s="860"/>
      <c r="AA503" s="860"/>
      <c r="AB503" s="860"/>
      <c r="AC503" s="860"/>
      <c r="AD503" s="860"/>
    </row>
    <row r="504" spans="1:30" ht="15.75" customHeight="1" x14ac:dyDescent="0.25">
      <c r="A504" s="860"/>
      <c r="B504" s="860"/>
      <c r="C504" s="860"/>
      <c r="D504" s="860"/>
      <c r="E504" s="860"/>
      <c r="F504" s="860"/>
      <c r="G504" s="868"/>
      <c r="H504" s="860"/>
      <c r="I504" s="860"/>
      <c r="J504" s="860"/>
      <c r="K504" s="860"/>
      <c r="L504" s="860"/>
      <c r="M504" s="860"/>
      <c r="N504" s="860"/>
      <c r="O504" s="860"/>
      <c r="P504" s="860"/>
      <c r="Q504" s="860"/>
      <c r="R504" s="860"/>
      <c r="S504" s="860"/>
      <c r="T504" s="860"/>
      <c r="U504" s="860"/>
      <c r="V504" s="860"/>
      <c r="W504" s="860"/>
      <c r="X504" s="860"/>
      <c r="Y504" s="860"/>
      <c r="Z504" s="860"/>
      <c r="AA504" s="860"/>
      <c r="AB504" s="860"/>
      <c r="AC504" s="860"/>
      <c r="AD504" s="860"/>
    </row>
    <row r="505" spans="1:30" ht="15.75" customHeight="1" x14ac:dyDescent="0.25">
      <c r="A505" s="860"/>
      <c r="B505" s="860"/>
      <c r="C505" s="860"/>
      <c r="D505" s="860"/>
      <c r="E505" s="860"/>
      <c r="F505" s="860"/>
      <c r="G505" s="868"/>
      <c r="H505" s="860"/>
      <c r="I505" s="860"/>
      <c r="J505" s="860"/>
      <c r="K505" s="860"/>
      <c r="L505" s="860"/>
      <c r="M505" s="860"/>
      <c r="N505" s="860"/>
      <c r="O505" s="860"/>
      <c r="P505" s="860"/>
      <c r="Q505" s="860"/>
      <c r="R505" s="860"/>
      <c r="S505" s="860"/>
      <c r="T505" s="860"/>
      <c r="U505" s="860"/>
      <c r="V505" s="860"/>
      <c r="W505" s="860"/>
      <c r="X505" s="860"/>
      <c r="Y505" s="860"/>
      <c r="Z505" s="860"/>
      <c r="AA505" s="860"/>
      <c r="AB505" s="860"/>
      <c r="AC505" s="860"/>
      <c r="AD505" s="860"/>
    </row>
    <row r="506" spans="1:30" ht="15.75" customHeight="1" x14ac:dyDescent="0.25">
      <c r="A506" s="860"/>
      <c r="B506" s="860"/>
      <c r="C506" s="860"/>
      <c r="D506" s="860"/>
      <c r="E506" s="860"/>
      <c r="F506" s="860"/>
      <c r="G506" s="868"/>
      <c r="H506" s="860"/>
      <c r="I506" s="860"/>
      <c r="J506" s="860"/>
      <c r="K506" s="860"/>
      <c r="L506" s="860"/>
      <c r="M506" s="860"/>
      <c r="N506" s="860"/>
      <c r="O506" s="860"/>
      <c r="P506" s="860"/>
      <c r="Q506" s="860"/>
      <c r="R506" s="860"/>
      <c r="S506" s="860"/>
      <c r="T506" s="860"/>
      <c r="U506" s="860"/>
      <c r="V506" s="860"/>
      <c r="W506" s="860"/>
      <c r="X506" s="860"/>
      <c r="Y506" s="860"/>
      <c r="Z506" s="860"/>
      <c r="AA506" s="860"/>
      <c r="AB506" s="860"/>
      <c r="AC506" s="860"/>
      <c r="AD506" s="860"/>
    </row>
    <row r="507" spans="1:30" ht="15.75" customHeight="1" x14ac:dyDescent="0.25">
      <c r="A507" s="860"/>
      <c r="B507" s="860"/>
      <c r="C507" s="860"/>
      <c r="D507" s="860"/>
      <c r="E507" s="860"/>
      <c r="F507" s="860"/>
      <c r="G507" s="868"/>
      <c r="H507" s="860"/>
      <c r="I507" s="860"/>
      <c r="J507" s="860"/>
      <c r="K507" s="860"/>
      <c r="L507" s="860"/>
      <c r="M507" s="860"/>
      <c r="N507" s="860"/>
      <c r="O507" s="860"/>
      <c r="P507" s="860"/>
      <c r="Q507" s="860"/>
      <c r="R507" s="860"/>
      <c r="S507" s="860"/>
      <c r="T507" s="860"/>
      <c r="U507" s="860"/>
      <c r="V507" s="860"/>
      <c r="W507" s="860"/>
      <c r="X507" s="860"/>
      <c r="Y507" s="860"/>
      <c r="Z507" s="860"/>
      <c r="AA507" s="860"/>
      <c r="AB507" s="860"/>
      <c r="AC507" s="860"/>
      <c r="AD507" s="860"/>
    </row>
    <row r="508" spans="1:30" ht="15.75" customHeight="1" x14ac:dyDescent="0.25">
      <c r="A508" s="860"/>
      <c r="B508" s="860"/>
      <c r="C508" s="860"/>
      <c r="D508" s="860"/>
      <c r="E508" s="860"/>
      <c r="F508" s="860"/>
      <c r="G508" s="868"/>
      <c r="H508" s="860"/>
      <c r="I508" s="860"/>
      <c r="J508" s="860"/>
      <c r="K508" s="860"/>
      <c r="L508" s="860"/>
      <c r="M508" s="860"/>
      <c r="N508" s="860"/>
      <c r="O508" s="860"/>
      <c r="P508" s="860"/>
      <c r="Q508" s="860"/>
      <c r="R508" s="860"/>
      <c r="S508" s="860"/>
      <c r="T508" s="860"/>
      <c r="U508" s="860"/>
      <c r="V508" s="860"/>
      <c r="W508" s="860"/>
      <c r="X508" s="860"/>
      <c r="Y508" s="860"/>
      <c r="Z508" s="860"/>
      <c r="AA508" s="860"/>
      <c r="AB508" s="860"/>
      <c r="AC508" s="860"/>
      <c r="AD508" s="860"/>
    </row>
    <row r="509" spans="1:30" ht="15.75" customHeight="1" x14ac:dyDescent="0.25">
      <c r="A509" s="860"/>
      <c r="B509" s="860"/>
      <c r="C509" s="860"/>
      <c r="D509" s="860"/>
      <c r="E509" s="860"/>
      <c r="F509" s="860"/>
      <c r="G509" s="868"/>
      <c r="H509" s="860"/>
      <c r="I509" s="860"/>
      <c r="J509" s="860"/>
      <c r="K509" s="860"/>
      <c r="L509" s="860"/>
      <c r="M509" s="860"/>
      <c r="N509" s="860"/>
      <c r="O509" s="860"/>
      <c r="P509" s="860"/>
      <c r="Q509" s="860"/>
      <c r="R509" s="860"/>
      <c r="S509" s="860"/>
      <c r="T509" s="860"/>
      <c r="U509" s="860"/>
      <c r="V509" s="860"/>
      <c r="W509" s="860"/>
      <c r="X509" s="860"/>
      <c r="Y509" s="860"/>
      <c r="Z509" s="860"/>
      <c r="AA509" s="860"/>
      <c r="AB509" s="860"/>
      <c r="AC509" s="860"/>
      <c r="AD509" s="860"/>
    </row>
    <row r="510" spans="1:30" ht="15.75" customHeight="1" x14ac:dyDescent="0.25">
      <c r="A510" s="860"/>
      <c r="B510" s="860"/>
      <c r="C510" s="860"/>
      <c r="D510" s="860"/>
      <c r="E510" s="860"/>
      <c r="F510" s="860"/>
      <c r="G510" s="868"/>
      <c r="H510" s="860"/>
      <c r="I510" s="860"/>
      <c r="J510" s="860"/>
      <c r="K510" s="860"/>
      <c r="L510" s="860"/>
      <c r="M510" s="860"/>
      <c r="N510" s="860"/>
      <c r="O510" s="860"/>
      <c r="P510" s="860"/>
      <c r="Q510" s="860"/>
      <c r="R510" s="860"/>
      <c r="S510" s="860"/>
      <c r="T510" s="860"/>
      <c r="U510" s="860"/>
      <c r="V510" s="860"/>
      <c r="W510" s="860"/>
      <c r="X510" s="860"/>
      <c r="Y510" s="860"/>
      <c r="Z510" s="860"/>
      <c r="AA510" s="860"/>
      <c r="AB510" s="860"/>
      <c r="AC510" s="860"/>
      <c r="AD510" s="860"/>
    </row>
    <row r="511" spans="1:30" ht="15.75" customHeight="1" x14ac:dyDescent="0.25">
      <c r="A511" s="860"/>
      <c r="B511" s="860"/>
      <c r="C511" s="860"/>
      <c r="D511" s="860"/>
      <c r="E511" s="860"/>
      <c r="F511" s="860"/>
      <c r="G511" s="868"/>
      <c r="H511" s="860"/>
      <c r="I511" s="860"/>
      <c r="J511" s="860"/>
      <c r="K511" s="860"/>
      <c r="L511" s="860"/>
      <c r="M511" s="860"/>
      <c r="N511" s="860"/>
      <c r="O511" s="860"/>
      <c r="P511" s="860"/>
      <c r="Q511" s="860"/>
      <c r="R511" s="860"/>
      <c r="S511" s="860"/>
      <c r="T511" s="860"/>
      <c r="U511" s="860"/>
      <c r="V511" s="860"/>
      <c r="W511" s="860"/>
      <c r="X511" s="860"/>
      <c r="Y511" s="860"/>
      <c r="Z511" s="860"/>
      <c r="AA511" s="860"/>
      <c r="AB511" s="860"/>
      <c r="AC511" s="860"/>
      <c r="AD511" s="860"/>
    </row>
    <row r="512" spans="1:30" ht="15.75" customHeight="1" x14ac:dyDescent="0.25">
      <c r="A512" s="860"/>
      <c r="B512" s="860"/>
      <c r="C512" s="860"/>
      <c r="D512" s="860"/>
      <c r="E512" s="860"/>
      <c r="F512" s="860"/>
      <c r="G512" s="868"/>
      <c r="H512" s="860"/>
      <c r="I512" s="860"/>
      <c r="J512" s="860"/>
      <c r="K512" s="860"/>
      <c r="L512" s="860"/>
      <c r="M512" s="860"/>
      <c r="N512" s="860"/>
      <c r="O512" s="860"/>
      <c r="P512" s="860"/>
      <c r="Q512" s="860"/>
      <c r="R512" s="860"/>
      <c r="S512" s="860"/>
      <c r="T512" s="860"/>
      <c r="U512" s="860"/>
      <c r="V512" s="860"/>
      <c r="W512" s="860"/>
      <c r="X512" s="860"/>
      <c r="Y512" s="860"/>
      <c r="Z512" s="860"/>
      <c r="AA512" s="860"/>
      <c r="AB512" s="860"/>
      <c r="AC512" s="860"/>
      <c r="AD512" s="860"/>
    </row>
    <row r="513" spans="1:30" ht="15.75" customHeight="1" x14ac:dyDescent="0.25">
      <c r="A513" s="860"/>
      <c r="B513" s="860"/>
      <c r="C513" s="860"/>
      <c r="D513" s="860"/>
      <c r="E513" s="860"/>
      <c r="F513" s="860"/>
      <c r="G513" s="868"/>
      <c r="H513" s="860"/>
      <c r="I513" s="860"/>
      <c r="J513" s="860"/>
      <c r="K513" s="860"/>
      <c r="L513" s="860"/>
      <c r="M513" s="860"/>
      <c r="N513" s="860"/>
      <c r="O513" s="860"/>
      <c r="P513" s="860"/>
      <c r="Q513" s="860"/>
      <c r="R513" s="860"/>
      <c r="S513" s="860"/>
      <c r="T513" s="860"/>
      <c r="U513" s="860"/>
      <c r="V513" s="860"/>
      <c r="W513" s="860"/>
      <c r="X513" s="860"/>
      <c r="Y513" s="860"/>
      <c r="Z513" s="860"/>
      <c r="AA513" s="860"/>
      <c r="AB513" s="860"/>
      <c r="AC513" s="860"/>
      <c r="AD513" s="860"/>
    </row>
    <row r="514" spans="1:30" ht="15.75" customHeight="1" x14ac:dyDescent="0.25">
      <c r="A514" s="860"/>
      <c r="B514" s="860"/>
      <c r="C514" s="860"/>
      <c r="D514" s="860"/>
      <c r="E514" s="860"/>
      <c r="F514" s="860"/>
      <c r="G514" s="868"/>
      <c r="H514" s="860"/>
      <c r="I514" s="860"/>
      <c r="J514" s="860"/>
      <c r="K514" s="860"/>
      <c r="L514" s="860"/>
      <c r="M514" s="860"/>
      <c r="N514" s="860"/>
      <c r="O514" s="860"/>
      <c r="P514" s="860"/>
      <c r="Q514" s="860"/>
      <c r="R514" s="860"/>
      <c r="S514" s="860"/>
      <c r="T514" s="860"/>
      <c r="U514" s="860"/>
      <c r="V514" s="860"/>
      <c r="W514" s="860"/>
      <c r="X514" s="860"/>
      <c r="Y514" s="860"/>
      <c r="Z514" s="860"/>
      <c r="AA514" s="860"/>
      <c r="AB514" s="860"/>
      <c r="AC514" s="860"/>
      <c r="AD514" s="860"/>
    </row>
    <row r="515" spans="1:30" ht="15.75" customHeight="1" x14ac:dyDescent="0.25">
      <c r="A515" s="860"/>
      <c r="B515" s="860"/>
      <c r="C515" s="860"/>
      <c r="D515" s="860"/>
      <c r="E515" s="860"/>
      <c r="F515" s="860"/>
      <c r="G515" s="868"/>
      <c r="H515" s="860"/>
      <c r="I515" s="860"/>
      <c r="J515" s="860"/>
      <c r="K515" s="860"/>
      <c r="L515" s="860"/>
      <c r="M515" s="860"/>
      <c r="N515" s="860"/>
      <c r="O515" s="860"/>
      <c r="P515" s="860"/>
      <c r="Q515" s="860"/>
      <c r="R515" s="860"/>
      <c r="S515" s="860"/>
      <c r="T515" s="860"/>
      <c r="U515" s="860"/>
      <c r="V515" s="860"/>
      <c r="W515" s="860"/>
      <c r="X515" s="860"/>
      <c r="Y515" s="860"/>
      <c r="Z515" s="860"/>
      <c r="AA515" s="860"/>
      <c r="AB515" s="860"/>
      <c r="AC515" s="860"/>
      <c r="AD515" s="860"/>
    </row>
    <row r="516" spans="1:30" ht="15.75" customHeight="1" x14ac:dyDescent="0.25">
      <c r="A516" s="860"/>
      <c r="B516" s="860"/>
      <c r="C516" s="860"/>
      <c r="D516" s="860"/>
      <c r="E516" s="860"/>
      <c r="F516" s="860"/>
      <c r="G516" s="868"/>
      <c r="H516" s="860"/>
      <c r="I516" s="860"/>
      <c r="J516" s="860"/>
      <c r="K516" s="860"/>
      <c r="L516" s="860"/>
      <c r="M516" s="860"/>
      <c r="N516" s="860"/>
      <c r="O516" s="860"/>
      <c r="P516" s="860"/>
      <c r="Q516" s="860"/>
      <c r="R516" s="860"/>
      <c r="S516" s="860"/>
      <c r="T516" s="860"/>
      <c r="U516" s="860"/>
      <c r="V516" s="860"/>
      <c r="W516" s="860"/>
      <c r="X516" s="860"/>
      <c r="Y516" s="860"/>
      <c r="Z516" s="860"/>
      <c r="AA516" s="860"/>
      <c r="AB516" s="860"/>
      <c r="AC516" s="860"/>
      <c r="AD516" s="860"/>
    </row>
    <row r="517" spans="1:30" ht="15.75" customHeight="1" x14ac:dyDescent="0.25">
      <c r="A517" s="860"/>
      <c r="B517" s="860"/>
      <c r="C517" s="860"/>
      <c r="D517" s="860"/>
      <c r="E517" s="860"/>
      <c r="F517" s="860"/>
      <c r="G517" s="868"/>
      <c r="H517" s="860"/>
      <c r="I517" s="860"/>
      <c r="J517" s="860"/>
      <c r="K517" s="860"/>
      <c r="L517" s="860"/>
      <c r="M517" s="860"/>
      <c r="N517" s="860"/>
      <c r="O517" s="860"/>
      <c r="P517" s="860"/>
      <c r="Q517" s="860"/>
      <c r="R517" s="860"/>
      <c r="S517" s="860"/>
      <c r="T517" s="860"/>
      <c r="U517" s="860"/>
      <c r="V517" s="860"/>
      <c r="W517" s="860"/>
      <c r="X517" s="860"/>
      <c r="Y517" s="860"/>
      <c r="Z517" s="860"/>
      <c r="AA517" s="860"/>
      <c r="AB517" s="860"/>
      <c r="AC517" s="860"/>
      <c r="AD517" s="860"/>
    </row>
    <row r="518" spans="1:30" ht="15.75" customHeight="1" x14ac:dyDescent="0.25">
      <c r="A518" s="860"/>
      <c r="B518" s="860"/>
      <c r="C518" s="860"/>
      <c r="D518" s="860"/>
      <c r="E518" s="860"/>
      <c r="F518" s="860"/>
      <c r="G518" s="868"/>
      <c r="H518" s="860"/>
      <c r="I518" s="860"/>
      <c r="J518" s="860"/>
      <c r="K518" s="860"/>
      <c r="L518" s="860"/>
      <c r="M518" s="860"/>
      <c r="N518" s="860"/>
      <c r="O518" s="860"/>
      <c r="P518" s="860"/>
      <c r="Q518" s="860"/>
      <c r="R518" s="860"/>
      <c r="S518" s="860"/>
      <c r="T518" s="860"/>
      <c r="U518" s="860"/>
      <c r="V518" s="860"/>
      <c r="W518" s="860"/>
      <c r="X518" s="860"/>
      <c r="Y518" s="860"/>
      <c r="Z518" s="860"/>
      <c r="AA518" s="860"/>
      <c r="AB518" s="860"/>
      <c r="AC518" s="860"/>
      <c r="AD518" s="860"/>
    </row>
    <row r="519" spans="1:30" ht="15.75" customHeight="1" x14ac:dyDescent="0.25">
      <c r="A519" s="860"/>
      <c r="B519" s="860"/>
      <c r="C519" s="860"/>
      <c r="D519" s="860"/>
      <c r="E519" s="860"/>
      <c r="F519" s="860"/>
      <c r="G519" s="868"/>
      <c r="H519" s="860"/>
      <c r="I519" s="860"/>
      <c r="J519" s="860"/>
      <c r="K519" s="860"/>
      <c r="L519" s="860"/>
      <c r="M519" s="860"/>
      <c r="N519" s="860"/>
      <c r="O519" s="860"/>
      <c r="P519" s="860"/>
      <c r="Q519" s="860"/>
      <c r="R519" s="860"/>
      <c r="S519" s="860"/>
      <c r="T519" s="860"/>
      <c r="U519" s="860"/>
      <c r="V519" s="860"/>
      <c r="W519" s="860"/>
      <c r="X519" s="860"/>
      <c r="Y519" s="860"/>
      <c r="Z519" s="860"/>
      <c r="AA519" s="860"/>
      <c r="AB519" s="860"/>
      <c r="AC519" s="860"/>
      <c r="AD519" s="860"/>
    </row>
    <row r="520" spans="1:30" ht="15.75" customHeight="1" x14ac:dyDescent="0.25">
      <c r="A520" s="860"/>
      <c r="B520" s="860"/>
      <c r="C520" s="860"/>
      <c r="D520" s="860"/>
      <c r="E520" s="860"/>
      <c r="F520" s="860"/>
      <c r="G520" s="868"/>
      <c r="H520" s="860"/>
      <c r="I520" s="860"/>
      <c r="J520" s="860"/>
      <c r="K520" s="860"/>
      <c r="L520" s="860"/>
      <c r="M520" s="860"/>
      <c r="N520" s="860"/>
      <c r="O520" s="860"/>
      <c r="P520" s="860"/>
      <c r="Q520" s="860"/>
      <c r="R520" s="860"/>
      <c r="S520" s="860"/>
      <c r="T520" s="860"/>
      <c r="U520" s="860"/>
      <c r="V520" s="860"/>
      <c r="W520" s="860"/>
      <c r="X520" s="860"/>
      <c r="Y520" s="860"/>
      <c r="Z520" s="860"/>
      <c r="AA520" s="860"/>
      <c r="AB520" s="860"/>
      <c r="AC520" s="860"/>
      <c r="AD520" s="860"/>
    </row>
    <row r="521" spans="1:30" ht="15.75" customHeight="1" x14ac:dyDescent="0.25">
      <c r="A521" s="860"/>
      <c r="B521" s="860"/>
      <c r="C521" s="860"/>
      <c r="D521" s="860"/>
      <c r="E521" s="860"/>
      <c r="F521" s="860"/>
      <c r="G521" s="868"/>
      <c r="H521" s="860"/>
      <c r="I521" s="860"/>
      <c r="J521" s="860"/>
      <c r="K521" s="860"/>
      <c r="L521" s="860"/>
      <c r="M521" s="860"/>
      <c r="N521" s="860"/>
      <c r="O521" s="860"/>
      <c r="P521" s="860"/>
      <c r="Q521" s="860"/>
      <c r="R521" s="860"/>
      <c r="S521" s="860"/>
      <c r="T521" s="860"/>
      <c r="U521" s="860"/>
      <c r="V521" s="860"/>
      <c r="W521" s="860"/>
      <c r="X521" s="860"/>
      <c r="Y521" s="860"/>
      <c r="Z521" s="860"/>
      <c r="AA521" s="860"/>
      <c r="AB521" s="860"/>
      <c r="AC521" s="860"/>
      <c r="AD521" s="860"/>
    </row>
    <row r="522" spans="1:30" ht="15.75" customHeight="1" x14ac:dyDescent="0.25">
      <c r="A522" s="860"/>
      <c r="B522" s="860"/>
      <c r="C522" s="860"/>
      <c r="D522" s="860"/>
      <c r="E522" s="860"/>
      <c r="F522" s="860"/>
      <c r="G522" s="868"/>
      <c r="H522" s="860"/>
      <c r="I522" s="860"/>
      <c r="J522" s="860"/>
      <c r="K522" s="860"/>
      <c r="L522" s="860"/>
      <c r="M522" s="860"/>
      <c r="N522" s="860"/>
      <c r="O522" s="860"/>
      <c r="P522" s="860"/>
      <c r="Q522" s="860"/>
      <c r="R522" s="860"/>
      <c r="S522" s="860"/>
      <c r="T522" s="860"/>
      <c r="U522" s="860"/>
      <c r="V522" s="860"/>
      <c r="W522" s="860"/>
      <c r="X522" s="860"/>
      <c r="Y522" s="860"/>
      <c r="Z522" s="860"/>
      <c r="AA522" s="860"/>
      <c r="AB522" s="860"/>
      <c r="AC522" s="860"/>
      <c r="AD522" s="860"/>
    </row>
    <row r="523" spans="1:30" ht="15.75" customHeight="1" x14ac:dyDescent="0.25">
      <c r="A523" s="860"/>
      <c r="B523" s="860"/>
      <c r="C523" s="860"/>
      <c r="D523" s="860"/>
      <c r="E523" s="860"/>
      <c r="F523" s="860"/>
      <c r="G523" s="868"/>
      <c r="H523" s="860"/>
      <c r="I523" s="860"/>
      <c r="J523" s="860"/>
      <c r="K523" s="860"/>
      <c r="L523" s="860"/>
      <c r="M523" s="860"/>
      <c r="N523" s="860"/>
      <c r="O523" s="860"/>
      <c r="P523" s="860"/>
      <c r="Q523" s="860"/>
      <c r="R523" s="860"/>
      <c r="S523" s="860"/>
      <c r="T523" s="860"/>
      <c r="U523" s="860"/>
      <c r="V523" s="860"/>
      <c r="W523" s="860"/>
      <c r="X523" s="860"/>
      <c r="Y523" s="860"/>
      <c r="Z523" s="860"/>
      <c r="AA523" s="860"/>
      <c r="AB523" s="860"/>
      <c r="AC523" s="860"/>
      <c r="AD523" s="860"/>
    </row>
    <row r="524" spans="1:30" ht="15.75" customHeight="1" x14ac:dyDescent="0.25">
      <c r="A524" s="860"/>
      <c r="B524" s="860"/>
      <c r="C524" s="860"/>
      <c r="D524" s="860"/>
      <c r="E524" s="860"/>
      <c r="F524" s="860"/>
      <c r="G524" s="868"/>
      <c r="H524" s="860"/>
      <c r="I524" s="860"/>
      <c r="J524" s="860"/>
      <c r="K524" s="860"/>
      <c r="L524" s="860"/>
      <c r="M524" s="860"/>
      <c r="N524" s="860"/>
      <c r="O524" s="860"/>
      <c r="P524" s="860"/>
      <c r="Q524" s="860"/>
      <c r="R524" s="860"/>
      <c r="S524" s="860"/>
      <c r="T524" s="860"/>
      <c r="U524" s="860"/>
      <c r="V524" s="860"/>
      <c r="W524" s="860"/>
      <c r="X524" s="860"/>
      <c r="Y524" s="860"/>
      <c r="Z524" s="860"/>
      <c r="AA524" s="860"/>
      <c r="AB524" s="860"/>
      <c r="AC524" s="860"/>
      <c r="AD524" s="860"/>
    </row>
    <row r="525" spans="1:30" ht="15.75" customHeight="1" x14ac:dyDescent="0.25">
      <c r="A525" s="860"/>
      <c r="B525" s="860"/>
      <c r="C525" s="860"/>
      <c r="D525" s="860"/>
      <c r="E525" s="860"/>
      <c r="F525" s="860"/>
      <c r="G525" s="868"/>
      <c r="H525" s="860"/>
      <c r="I525" s="860"/>
      <c r="J525" s="860"/>
      <c r="K525" s="860"/>
      <c r="L525" s="860"/>
      <c r="M525" s="860"/>
      <c r="N525" s="860"/>
      <c r="O525" s="860"/>
      <c r="P525" s="860"/>
      <c r="Q525" s="860"/>
      <c r="R525" s="860"/>
      <c r="S525" s="860"/>
      <c r="T525" s="860"/>
      <c r="U525" s="860"/>
      <c r="V525" s="860"/>
      <c r="W525" s="860"/>
      <c r="X525" s="860"/>
      <c r="Y525" s="860"/>
      <c r="Z525" s="860"/>
      <c r="AA525" s="860"/>
      <c r="AB525" s="860"/>
      <c r="AC525" s="860"/>
      <c r="AD525" s="860"/>
    </row>
    <row r="526" spans="1:30" ht="15.75" customHeight="1" x14ac:dyDescent="0.25">
      <c r="A526" s="860"/>
      <c r="B526" s="860"/>
      <c r="C526" s="860"/>
      <c r="D526" s="860"/>
      <c r="E526" s="860"/>
      <c r="F526" s="860"/>
      <c r="G526" s="868"/>
      <c r="H526" s="860"/>
      <c r="I526" s="860"/>
      <c r="J526" s="860"/>
      <c r="K526" s="860"/>
      <c r="L526" s="860"/>
      <c r="M526" s="860"/>
      <c r="N526" s="860"/>
      <c r="O526" s="860"/>
      <c r="P526" s="860"/>
      <c r="Q526" s="860"/>
      <c r="R526" s="860"/>
      <c r="S526" s="860"/>
      <c r="T526" s="860"/>
      <c r="U526" s="860"/>
      <c r="V526" s="860"/>
      <c r="W526" s="860"/>
      <c r="X526" s="860"/>
      <c r="Y526" s="860"/>
      <c r="Z526" s="860"/>
      <c r="AA526" s="860"/>
      <c r="AB526" s="860"/>
      <c r="AC526" s="860"/>
      <c r="AD526" s="860"/>
    </row>
    <row r="527" spans="1:30" ht="15.75" customHeight="1" x14ac:dyDescent="0.25">
      <c r="A527" s="860"/>
      <c r="B527" s="860"/>
      <c r="C527" s="860"/>
      <c r="D527" s="860"/>
      <c r="E527" s="860"/>
      <c r="F527" s="860"/>
      <c r="G527" s="868"/>
      <c r="H527" s="860"/>
      <c r="I527" s="860"/>
      <c r="J527" s="860"/>
      <c r="K527" s="860"/>
      <c r="L527" s="860"/>
      <c r="M527" s="860"/>
      <c r="N527" s="860"/>
      <c r="O527" s="860"/>
      <c r="P527" s="860"/>
      <c r="Q527" s="860"/>
      <c r="R527" s="860"/>
      <c r="S527" s="860"/>
      <c r="T527" s="860"/>
      <c r="U527" s="860"/>
      <c r="V527" s="860"/>
      <c r="W527" s="860"/>
      <c r="X527" s="860"/>
      <c r="Y527" s="860"/>
      <c r="Z527" s="860"/>
      <c r="AA527" s="860"/>
      <c r="AB527" s="860"/>
      <c r="AC527" s="860"/>
      <c r="AD527" s="860"/>
    </row>
    <row r="528" spans="1:30" ht="15.75" customHeight="1" x14ac:dyDescent="0.25">
      <c r="A528" s="860"/>
      <c r="B528" s="860"/>
      <c r="C528" s="860"/>
      <c r="D528" s="860"/>
      <c r="E528" s="860"/>
      <c r="F528" s="860"/>
      <c r="G528" s="868"/>
      <c r="H528" s="860"/>
      <c r="I528" s="860"/>
      <c r="J528" s="860"/>
      <c r="K528" s="860"/>
      <c r="L528" s="860"/>
      <c r="M528" s="860"/>
      <c r="N528" s="860"/>
      <c r="O528" s="860"/>
      <c r="P528" s="860"/>
      <c r="Q528" s="860"/>
      <c r="R528" s="860"/>
      <c r="S528" s="860"/>
      <c r="T528" s="860"/>
      <c r="U528" s="860"/>
      <c r="V528" s="860"/>
      <c r="W528" s="860"/>
      <c r="X528" s="860"/>
      <c r="Y528" s="860"/>
      <c r="Z528" s="860"/>
      <c r="AA528" s="860"/>
      <c r="AB528" s="860"/>
      <c r="AC528" s="860"/>
      <c r="AD528" s="860"/>
    </row>
    <row r="529" spans="1:30" ht="15.75" customHeight="1" x14ac:dyDescent="0.25">
      <c r="A529" s="860"/>
      <c r="B529" s="860"/>
      <c r="C529" s="860"/>
      <c r="D529" s="860"/>
      <c r="E529" s="860"/>
      <c r="F529" s="860"/>
      <c r="G529" s="868"/>
      <c r="H529" s="860"/>
      <c r="I529" s="860"/>
      <c r="J529" s="860"/>
      <c r="K529" s="860"/>
      <c r="L529" s="860"/>
      <c r="M529" s="860"/>
      <c r="N529" s="860"/>
      <c r="O529" s="860"/>
      <c r="P529" s="860"/>
      <c r="Q529" s="860"/>
      <c r="R529" s="860"/>
      <c r="S529" s="860"/>
      <c r="T529" s="860"/>
      <c r="U529" s="860"/>
      <c r="V529" s="860"/>
      <c r="W529" s="860"/>
      <c r="X529" s="860"/>
      <c r="Y529" s="860"/>
      <c r="Z529" s="860"/>
      <c r="AA529" s="860"/>
      <c r="AB529" s="860"/>
      <c r="AC529" s="860"/>
      <c r="AD529" s="860"/>
    </row>
    <row r="530" spans="1:30" ht="15.75" customHeight="1" x14ac:dyDescent="0.25">
      <c r="A530" s="860"/>
      <c r="B530" s="860"/>
      <c r="C530" s="860"/>
      <c r="D530" s="860"/>
      <c r="E530" s="860"/>
      <c r="F530" s="860"/>
      <c r="G530" s="868"/>
      <c r="H530" s="860"/>
      <c r="I530" s="860"/>
      <c r="J530" s="860"/>
      <c r="K530" s="860"/>
      <c r="L530" s="860"/>
      <c r="M530" s="860"/>
      <c r="N530" s="860"/>
      <c r="O530" s="860"/>
      <c r="P530" s="860"/>
      <c r="Q530" s="860"/>
      <c r="R530" s="860"/>
      <c r="S530" s="860"/>
      <c r="T530" s="860"/>
      <c r="U530" s="860"/>
      <c r="V530" s="860"/>
      <c r="W530" s="860"/>
      <c r="X530" s="860"/>
      <c r="Y530" s="860"/>
      <c r="Z530" s="860"/>
      <c r="AA530" s="860"/>
      <c r="AB530" s="860"/>
      <c r="AC530" s="860"/>
      <c r="AD530" s="860"/>
    </row>
    <row r="531" spans="1:30" ht="15.75" customHeight="1" x14ac:dyDescent="0.25">
      <c r="A531" s="860"/>
      <c r="B531" s="860"/>
      <c r="C531" s="860"/>
      <c r="D531" s="860"/>
      <c r="E531" s="860"/>
      <c r="F531" s="860"/>
      <c r="G531" s="868"/>
      <c r="H531" s="860"/>
      <c r="I531" s="860"/>
      <c r="J531" s="860"/>
      <c r="K531" s="860"/>
      <c r="L531" s="860"/>
      <c r="M531" s="860"/>
      <c r="N531" s="860"/>
      <c r="O531" s="860"/>
      <c r="P531" s="860"/>
      <c r="Q531" s="860"/>
      <c r="R531" s="860"/>
      <c r="S531" s="860"/>
      <c r="T531" s="860"/>
      <c r="U531" s="860"/>
      <c r="V531" s="860"/>
      <c r="W531" s="860"/>
      <c r="X531" s="860"/>
      <c r="Y531" s="860"/>
      <c r="Z531" s="860"/>
      <c r="AA531" s="860"/>
      <c r="AB531" s="860"/>
      <c r="AC531" s="860"/>
      <c r="AD531" s="860"/>
    </row>
    <row r="532" spans="1:30" ht="15.75" customHeight="1" x14ac:dyDescent="0.25">
      <c r="A532" s="860"/>
      <c r="B532" s="860"/>
      <c r="C532" s="860"/>
      <c r="D532" s="860"/>
      <c r="E532" s="860"/>
      <c r="F532" s="860"/>
      <c r="G532" s="868"/>
      <c r="H532" s="860"/>
      <c r="I532" s="860"/>
      <c r="J532" s="860"/>
      <c r="K532" s="860"/>
      <c r="L532" s="860"/>
      <c r="M532" s="860"/>
      <c r="N532" s="860"/>
      <c r="O532" s="860"/>
      <c r="P532" s="860"/>
      <c r="Q532" s="860"/>
      <c r="R532" s="860"/>
      <c r="S532" s="860"/>
      <c r="T532" s="860"/>
      <c r="U532" s="860"/>
      <c r="V532" s="860"/>
      <c r="W532" s="860"/>
      <c r="X532" s="860"/>
      <c r="Y532" s="860"/>
      <c r="Z532" s="860"/>
      <c r="AA532" s="860"/>
      <c r="AB532" s="860"/>
      <c r="AC532" s="860"/>
      <c r="AD532" s="860"/>
    </row>
    <row r="533" spans="1:30" ht="15.75" customHeight="1" x14ac:dyDescent="0.25">
      <c r="A533" s="860"/>
      <c r="B533" s="860"/>
      <c r="C533" s="860"/>
      <c r="D533" s="860"/>
      <c r="E533" s="860"/>
      <c r="F533" s="860"/>
      <c r="G533" s="868"/>
      <c r="H533" s="860"/>
      <c r="I533" s="860"/>
      <c r="J533" s="860"/>
      <c r="K533" s="860"/>
      <c r="L533" s="860"/>
      <c r="M533" s="860"/>
      <c r="N533" s="860"/>
      <c r="O533" s="860"/>
      <c r="P533" s="860"/>
      <c r="Q533" s="860"/>
      <c r="R533" s="860"/>
      <c r="S533" s="860"/>
      <c r="T533" s="860"/>
      <c r="U533" s="860"/>
      <c r="V533" s="860"/>
      <c r="W533" s="860"/>
      <c r="X533" s="860"/>
      <c r="Y533" s="860"/>
      <c r="Z533" s="860"/>
      <c r="AA533" s="860"/>
      <c r="AB533" s="860"/>
      <c r="AC533" s="860"/>
      <c r="AD533" s="860"/>
    </row>
    <row r="534" spans="1:30" ht="15.75" customHeight="1" x14ac:dyDescent="0.25">
      <c r="A534" s="860"/>
      <c r="B534" s="860"/>
      <c r="C534" s="860"/>
      <c r="D534" s="860"/>
      <c r="E534" s="860"/>
      <c r="F534" s="860"/>
      <c r="G534" s="868"/>
      <c r="H534" s="860"/>
      <c r="I534" s="860"/>
      <c r="J534" s="860"/>
      <c r="K534" s="860"/>
      <c r="L534" s="860"/>
      <c r="M534" s="860"/>
      <c r="N534" s="860"/>
      <c r="O534" s="860"/>
      <c r="P534" s="860"/>
      <c r="Q534" s="860"/>
      <c r="R534" s="860"/>
      <c r="S534" s="860"/>
      <c r="T534" s="860"/>
      <c r="U534" s="860"/>
      <c r="V534" s="860"/>
      <c r="W534" s="860"/>
      <c r="X534" s="860"/>
      <c r="Y534" s="860"/>
      <c r="Z534" s="860"/>
      <c r="AA534" s="860"/>
      <c r="AB534" s="860"/>
      <c r="AC534" s="860"/>
      <c r="AD534" s="860"/>
    </row>
    <row r="535" spans="1:30" ht="15.75" customHeight="1" x14ac:dyDescent="0.25">
      <c r="A535" s="860"/>
      <c r="B535" s="860"/>
      <c r="C535" s="860"/>
      <c r="D535" s="860"/>
      <c r="E535" s="860"/>
      <c r="F535" s="860"/>
      <c r="G535" s="868"/>
      <c r="H535" s="860"/>
      <c r="I535" s="860"/>
      <c r="J535" s="860"/>
      <c r="K535" s="860"/>
      <c r="L535" s="860"/>
      <c r="M535" s="860"/>
      <c r="N535" s="860"/>
      <c r="O535" s="860"/>
      <c r="P535" s="860"/>
      <c r="Q535" s="860"/>
      <c r="R535" s="860"/>
      <c r="S535" s="860"/>
      <c r="T535" s="860"/>
      <c r="U535" s="860"/>
      <c r="V535" s="860"/>
      <c r="W535" s="860"/>
      <c r="X535" s="860"/>
      <c r="Y535" s="860"/>
      <c r="Z535" s="860"/>
      <c r="AA535" s="860"/>
      <c r="AB535" s="860"/>
      <c r="AC535" s="860"/>
      <c r="AD535" s="860"/>
    </row>
    <row r="536" spans="1:30" ht="15.75" customHeight="1" x14ac:dyDescent="0.25">
      <c r="A536" s="860"/>
      <c r="B536" s="860"/>
      <c r="C536" s="860"/>
      <c r="D536" s="860"/>
      <c r="E536" s="860"/>
      <c r="F536" s="860"/>
      <c r="G536" s="868"/>
      <c r="H536" s="860"/>
      <c r="I536" s="860"/>
      <c r="J536" s="860"/>
      <c r="K536" s="860"/>
      <c r="L536" s="860"/>
      <c r="M536" s="860"/>
      <c r="N536" s="860"/>
      <c r="O536" s="860"/>
      <c r="P536" s="860"/>
      <c r="Q536" s="860"/>
      <c r="R536" s="860"/>
      <c r="S536" s="860"/>
      <c r="T536" s="860"/>
      <c r="U536" s="860"/>
      <c r="V536" s="860"/>
      <c r="W536" s="860"/>
      <c r="X536" s="860"/>
      <c r="Y536" s="860"/>
      <c r="Z536" s="860"/>
      <c r="AA536" s="860"/>
      <c r="AB536" s="860"/>
      <c r="AC536" s="860"/>
      <c r="AD536" s="860"/>
    </row>
    <row r="537" spans="1:30" ht="15.75" customHeight="1" x14ac:dyDescent="0.25">
      <c r="A537" s="860"/>
      <c r="B537" s="860"/>
      <c r="C537" s="860"/>
      <c r="D537" s="860"/>
      <c r="E537" s="860"/>
      <c r="F537" s="860"/>
      <c r="G537" s="868"/>
      <c r="H537" s="860"/>
      <c r="I537" s="860"/>
      <c r="J537" s="860"/>
      <c r="K537" s="860"/>
      <c r="L537" s="860"/>
      <c r="M537" s="860"/>
      <c r="N537" s="860"/>
      <c r="O537" s="860"/>
      <c r="P537" s="860"/>
      <c r="Q537" s="860"/>
      <c r="R537" s="860"/>
      <c r="S537" s="860"/>
      <c r="T537" s="860"/>
      <c r="U537" s="860"/>
      <c r="V537" s="860"/>
      <c r="W537" s="860"/>
      <c r="X537" s="860"/>
      <c r="Y537" s="860"/>
      <c r="Z537" s="860"/>
      <c r="AA537" s="860"/>
      <c r="AB537" s="860"/>
      <c r="AC537" s="860"/>
      <c r="AD537" s="860"/>
    </row>
    <row r="538" spans="1:30" ht="15.75" customHeight="1" x14ac:dyDescent="0.25">
      <c r="A538" s="860"/>
      <c r="B538" s="860"/>
      <c r="C538" s="860"/>
      <c r="D538" s="860"/>
      <c r="E538" s="860"/>
      <c r="F538" s="860"/>
      <c r="G538" s="868"/>
      <c r="H538" s="860"/>
      <c r="I538" s="860"/>
      <c r="J538" s="860"/>
      <c r="K538" s="860"/>
      <c r="L538" s="860"/>
      <c r="M538" s="860"/>
      <c r="N538" s="860"/>
      <c r="O538" s="860"/>
      <c r="P538" s="860"/>
      <c r="Q538" s="860"/>
      <c r="R538" s="860"/>
      <c r="S538" s="860"/>
      <c r="T538" s="860"/>
      <c r="U538" s="860"/>
      <c r="V538" s="860"/>
      <c r="W538" s="860"/>
      <c r="X538" s="860"/>
      <c r="Y538" s="860"/>
      <c r="Z538" s="860"/>
      <c r="AA538" s="860"/>
      <c r="AB538" s="860"/>
      <c r="AC538" s="860"/>
      <c r="AD538" s="860"/>
    </row>
    <row r="539" spans="1:30" ht="15.75" customHeight="1" x14ac:dyDescent="0.25">
      <c r="A539" s="860"/>
      <c r="B539" s="860"/>
      <c r="C539" s="860"/>
      <c r="D539" s="860"/>
      <c r="E539" s="860"/>
      <c r="F539" s="860"/>
      <c r="G539" s="868"/>
      <c r="H539" s="860"/>
      <c r="I539" s="860"/>
      <c r="J539" s="860"/>
      <c r="K539" s="860"/>
      <c r="L539" s="860"/>
      <c r="M539" s="860"/>
      <c r="N539" s="860"/>
      <c r="O539" s="860"/>
      <c r="P539" s="860"/>
      <c r="Q539" s="860"/>
      <c r="R539" s="860"/>
      <c r="S539" s="860"/>
      <c r="T539" s="860"/>
      <c r="U539" s="860"/>
      <c r="V539" s="860"/>
      <c r="W539" s="860"/>
      <c r="X539" s="860"/>
      <c r="Y539" s="860"/>
      <c r="Z539" s="860"/>
      <c r="AA539" s="860"/>
      <c r="AB539" s="860"/>
      <c r="AC539" s="860"/>
      <c r="AD539" s="860"/>
    </row>
    <row r="540" spans="1:30" ht="15.75" customHeight="1" x14ac:dyDescent="0.25">
      <c r="A540" s="860"/>
      <c r="B540" s="860"/>
      <c r="C540" s="860"/>
      <c r="D540" s="860"/>
      <c r="E540" s="860"/>
      <c r="F540" s="860"/>
      <c r="G540" s="868"/>
      <c r="H540" s="860"/>
      <c r="I540" s="860"/>
      <c r="J540" s="860"/>
      <c r="K540" s="860"/>
      <c r="L540" s="860"/>
      <c r="M540" s="860"/>
      <c r="N540" s="860"/>
      <c r="O540" s="860"/>
      <c r="P540" s="860"/>
      <c r="Q540" s="860"/>
      <c r="R540" s="860"/>
      <c r="S540" s="860"/>
      <c r="T540" s="860"/>
      <c r="U540" s="860"/>
      <c r="V540" s="860"/>
      <c r="W540" s="860"/>
      <c r="X540" s="860"/>
      <c r="Y540" s="860"/>
      <c r="Z540" s="860"/>
      <c r="AA540" s="860"/>
      <c r="AB540" s="860"/>
      <c r="AC540" s="860"/>
      <c r="AD540" s="860"/>
    </row>
    <row r="541" spans="1:30" ht="15.75" customHeight="1" x14ac:dyDescent="0.25">
      <c r="A541" s="860"/>
      <c r="B541" s="860"/>
      <c r="C541" s="860"/>
      <c r="D541" s="860"/>
      <c r="E541" s="860"/>
      <c r="F541" s="860"/>
      <c r="G541" s="868"/>
      <c r="H541" s="860"/>
      <c r="I541" s="860"/>
      <c r="J541" s="860"/>
      <c r="K541" s="860"/>
      <c r="L541" s="860"/>
      <c r="M541" s="860"/>
      <c r="N541" s="860"/>
      <c r="O541" s="860"/>
      <c r="P541" s="860"/>
      <c r="Q541" s="860"/>
      <c r="R541" s="860"/>
      <c r="S541" s="860"/>
      <c r="T541" s="860"/>
      <c r="U541" s="860"/>
      <c r="V541" s="860"/>
      <c r="W541" s="860"/>
      <c r="X541" s="860"/>
      <c r="Y541" s="860"/>
      <c r="Z541" s="860"/>
      <c r="AA541" s="860"/>
      <c r="AB541" s="860"/>
      <c r="AC541" s="860"/>
      <c r="AD541" s="860"/>
    </row>
    <row r="542" spans="1:30" ht="15.75" customHeight="1" x14ac:dyDescent="0.25">
      <c r="A542" s="860"/>
      <c r="B542" s="860"/>
      <c r="C542" s="860"/>
      <c r="D542" s="860"/>
      <c r="E542" s="860"/>
      <c r="F542" s="860"/>
      <c r="G542" s="868"/>
      <c r="H542" s="860"/>
      <c r="I542" s="860"/>
      <c r="J542" s="860"/>
      <c r="K542" s="860"/>
      <c r="L542" s="860"/>
      <c r="M542" s="860"/>
      <c r="N542" s="860"/>
      <c r="O542" s="860"/>
      <c r="P542" s="860"/>
      <c r="Q542" s="860"/>
      <c r="R542" s="860"/>
      <c r="S542" s="860"/>
      <c r="T542" s="860"/>
      <c r="U542" s="860"/>
      <c r="V542" s="860"/>
      <c r="W542" s="860"/>
      <c r="X542" s="860"/>
      <c r="Y542" s="860"/>
      <c r="Z542" s="860"/>
      <c r="AA542" s="860"/>
      <c r="AB542" s="860"/>
      <c r="AC542" s="860"/>
      <c r="AD542" s="860"/>
    </row>
    <row r="543" spans="1:30" ht="15.75" customHeight="1" x14ac:dyDescent="0.25">
      <c r="A543" s="860"/>
      <c r="B543" s="860"/>
      <c r="C543" s="860"/>
      <c r="D543" s="860"/>
      <c r="E543" s="860"/>
      <c r="F543" s="860"/>
      <c r="G543" s="868"/>
      <c r="H543" s="860"/>
      <c r="I543" s="860"/>
      <c r="J543" s="860"/>
      <c r="K543" s="860"/>
      <c r="L543" s="860"/>
      <c r="M543" s="860"/>
      <c r="N543" s="860"/>
      <c r="O543" s="860"/>
      <c r="P543" s="860"/>
      <c r="Q543" s="860"/>
      <c r="R543" s="860"/>
      <c r="S543" s="860"/>
      <c r="T543" s="860"/>
      <c r="U543" s="860"/>
      <c r="V543" s="860"/>
      <c r="W543" s="860"/>
      <c r="X543" s="860"/>
      <c r="Y543" s="860"/>
      <c r="Z543" s="860"/>
      <c r="AA543" s="860"/>
      <c r="AB543" s="860"/>
      <c r="AC543" s="860"/>
      <c r="AD543" s="860"/>
    </row>
    <row r="544" spans="1:30" ht="15.75" customHeight="1" x14ac:dyDescent="0.25">
      <c r="A544" s="860"/>
      <c r="B544" s="860"/>
      <c r="C544" s="860"/>
      <c r="D544" s="860"/>
      <c r="E544" s="860"/>
      <c r="F544" s="860"/>
      <c r="G544" s="868"/>
      <c r="H544" s="860"/>
      <c r="I544" s="860"/>
      <c r="J544" s="860"/>
      <c r="K544" s="860"/>
      <c r="L544" s="860"/>
      <c r="M544" s="860"/>
      <c r="N544" s="860"/>
      <c r="O544" s="860"/>
      <c r="P544" s="860"/>
      <c r="Q544" s="860"/>
      <c r="R544" s="860"/>
      <c r="S544" s="860"/>
      <c r="T544" s="860"/>
      <c r="U544" s="860"/>
      <c r="V544" s="860"/>
      <c r="W544" s="860"/>
      <c r="X544" s="860"/>
      <c r="Y544" s="860"/>
      <c r="Z544" s="860"/>
      <c r="AA544" s="860"/>
      <c r="AB544" s="860"/>
      <c r="AC544" s="860"/>
      <c r="AD544" s="860"/>
    </row>
    <row r="545" spans="1:30" ht="15.75" customHeight="1" x14ac:dyDescent="0.25">
      <c r="A545" s="860"/>
      <c r="B545" s="860"/>
      <c r="C545" s="860"/>
      <c r="D545" s="860"/>
      <c r="E545" s="860"/>
      <c r="F545" s="860"/>
      <c r="G545" s="868"/>
      <c r="H545" s="860"/>
      <c r="I545" s="860"/>
      <c r="J545" s="860"/>
      <c r="K545" s="860"/>
      <c r="L545" s="860"/>
      <c r="M545" s="860"/>
      <c r="N545" s="860"/>
      <c r="O545" s="860"/>
      <c r="P545" s="860"/>
      <c r="Q545" s="860"/>
      <c r="R545" s="860"/>
      <c r="S545" s="860"/>
      <c r="T545" s="860"/>
      <c r="U545" s="860"/>
      <c r="V545" s="860"/>
      <c r="W545" s="860"/>
      <c r="X545" s="860"/>
      <c r="Y545" s="860"/>
      <c r="Z545" s="860"/>
      <c r="AA545" s="860"/>
      <c r="AB545" s="860"/>
      <c r="AC545" s="860"/>
      <c r="AD545" s="860"/>
    </row>
    <row r="546" spans="1:30" ht="15.75" customHeight="1" x14ac:dyDescent="0.25">
      <c r="A546" s="860"/>
      <c r="B546" s="860"/>
      <c r="C546" s="860"/>
      <c r="D546" s="860"/>
      <c r="E546" s="860"/>
      <c r="F546" s="860"/>
      <c r="G546" s="868"/>
      <c r="H546" s="860"/>
      <c r="I546" s="860"/>
      <c r="J546" s="860"/>
      <c r="K546" s="860"/>
      <c r="L546" s="860"/>
      <c r="M546" s="860"/>
      <c r="N546" s="860"/>
      <c r="O546" s="860"/>
      <c r="P546" s="860"/>
      <c r="Q546" s="860"/>
      <c r="R546" s="860"/>
      <c r="S546" s="860"/>
      <c r="T546" s="860"/>
      <c r="U546" s="860"/>
      <c r="V546" s="860"/>
      <c r="W546" s="860"/>
      <c r="X546" s="860"/>
      <c r="Y546" s="860"/>
      <c r="Z546" s="860"/>
      <c r="AA546" s="860"/>
      <c r="AB546" s="860"/>
      <c r="AC546" s="860"/>
      <c r="AD546" s="860"/>
    </row>
    <row r="547" spans="1:30" ht="15.75" customHeight="1" x14ac:dyDescent="0.25">
      <c r="A547" s="860"/>
      <c r="B547" s="860"/>
      <c r="C547" s="860"/>
      <c r="D547" s="860"/>
      <c r="E547" s="860"/>
      <c r="F547" s="860"/>
      <c r="G547" s="868"/>
      <c r="H547" s="860"/>
      <c r="I547" s="860"/>
      <c r="J547" s="860"/>
      <c r="K547" s="860"/>
      <c r="L547" s="860"/>
      <c r="M547" s="860"/>
      <c r="N547" s="860"/>
      <c r="O547" s="860"/>
      <c r="P547" s="860"/>
      <c r="Q547" s="860"/>
      <c r="R547" s="860"/>
      <c r="S547" s="860"/>
      <c r="T547" s="860"/>
      <c r="U547" s="860"/>
      <c r="V547" s="860"/>
      <c r="W547" s="860"/>
      <c r="X547" s="860"/>
      <c r="Y547" s="860"/>
      <c r="Z547" s="860"/>
      <c r="AA547" s="860"/>
      <c r="AB547" s="860"/>
      <c r="AC547" s="860"/>
      <c r="AD547" s="860"/>
    </row>
    <row r="548" spans="1:30" ht="15.75" customHeight="1" x14ac:dyDescent="0.25">
      <c r="A548" s="860"/>
      <c r="B548" s="860"/>
      <c r="C548" s="860"/>
      <c r="D548" s="860"/>
      <c r="E548" s="860"/>
      <c r="F548" s="860"/>
      <c r="G548" s="868"/>
      <c r="H548" s="860"/>
      <c r="I548" s="860"/>
      <c r="J548" s="860"/>
      <c r="K548" s="860"/>
      <c r="L548" s="860"/>
      <c r="M548" s="860"/>
      <c r="N548" s="860"/>
      <c r="O548" s="860"/>
      <c r="P548" s="860"/>
      <c r="Q548" s="860"/>
      <c r="R548" s="860"/>
      <c r="S548" s="860"/>
      <c r="T548" s="860"/>
      <c r="U548" s="860"/>
      <c r="V548" s="860"/>
      <c r="W548" s="860"/>
      <c r="X548" s="860"/>
      <c r="Y548" s="860"/>
      <c r="Z548" s="860"/>
      <c r="AA548" s="860"/>
      <c r="AB548" s="860"/>
      <c r="AC548" s="860"/>
      <c r="AD548" s="860"/>
    </row>
    <row r="549" spans="1:30" ht="15.75" customHeight="1" x14ac:dyDescent="0.25">
      <c r="A549" s="860"/>
      <c r="B549" s="860"/>
      <c r="C549" s="860"/>
      <c r="D549" s="860"/>
      <c r="E549" s="860"/>
      <c r="F549" s="860"/>
      <c r="G549" s="868"/>
      <c r="H549" s="860"/>
      <c r="I549" s="860"/>
      <c r="J549" s="860"/>
      <c r="K549" s="860"/>
      <c r="L549" s="860"/>
      <c r="M549" s="860"/>
      <c r="N549" s="860"/>
      <c r="O549" s="860"/>
      <c r="P549" s="860"/>
      <c r="Q549" s="860"/>
      <c r="R549" s="860"/>
      <c r="S549" s="860"/>
      <c r="T549" s="860"/>
      <c r="U549" s="860"/>
      <c r="V549" s="860"/>
      <c r="W549" s="860"/>
      <c r="X549" s="860"/>
      <c r="Y549" s="860"/>
      <c r="Z549" s="860"/>
      <c r="AA549" s="860"/>
      <c r="AB549" s="860"/>
      <c r="AC549" s="860"/>
      <c r="AD549" s="860"/>
    </row>
    <row r="550" spans="1:30" ht="15.75" customHeight="1" x14ac:dyDescent="0.25">
      <c r="A550" s="860"/>
      <c r="B550" s="860"/>
      <c r="C550" s="860"/>
      <c r="D550" s="860"/>
      <c r="E550" s="860"/>
      <c r="F550" s="860"/>
      <c r="G550" s="868"/>
      <c r="H550" s="860"/>
      <c r="I550" s="860"/>
      <c r="J550" s="860"/>
      <c r="K550" s="860"/>
      <c r="L550" s="860"/>
      <c r="M550" s="860"/>
      <c r="N550" s="860"/>
      <c r="O550" s="860"/>
      <c r="P550" s="860"/>
      <c r="Q550" s="860"/>
      <c r="R550" s="860"/>
      <c r="S550" s="860"/>
      <c r="T550" s="860"/>
      <c r="U550" s="860"/>
      <c r="V550" s="860"/>
      <c r="W550" s="860"/>
      <c r="X550" s="860"/>
      <c r="Y550" s="860"/>
      <c r="Z550" s="860"/>
      <c r="AA550" s="860"/>
      <c r="AB550" s="860"/>
      <c r="AC550" s="860"/>
      <c r="AD550" s="860"/>
    </row>
    <row r="551" spans="1:30" ht="15.75" customHeight="1" x14ac:dyDescent="0.25">
      <c r="A551" s="860"/>
      <c r="B551" s="860"/>
      <c r="C551" s="860"/>
      <c r="D551" s="860"/>
      <c r="E551" s="860"/>
      <c r="F551" s="860"/>
      <c r="G551" s="868"/>
      <c r="H551" s="860"/>
      <c r="I551" s="860"/>
      <c r="J551" s="860"/>
      <c r="K551" s="860"/>
      <c r="L551" s="860"/>
      <c r="M551" s="860"/>
      <c r="N551" s="860"/>
      <c r="O551" s="860"/>
      <c r="P551" s="860"/>
      <c r="Q551" s="860"/>
      <c r="R551" s="860"/>
      <c r="S551" s="860"/>
      <c r="T551" s="860"/>
      <c r="U551" s="860"/>
      <c r="V551" s="860"/>
      <c r="W551" s="860"/>
      <c r="X551" s="860"/>
      <c r="Y551" s="860"/>
      <c r="Z551" s="860"/>
      <c r="AA551" s="860"/>
      <c r="AB551" s="860"/>
      <c r="AC551" s="860"/>
      <c r="AD551" s="860"/>
    </row>
    <row r="552" spans="1:30" ht="15.75" customHeight="1" x14ac:dyDescent="0.25">
      <c r="A552" s="860"/>
      <c r="B552" s="860"/>
      <c r="C552" s="860"/>
      <c r="D552" s="860"/>
      <c r="E552" s="860"/>
      <c r="F552" s="860"/>
      <c r="G552" s="868"/>
      <c r="H552" s="860"/>
      <c r="I552" s="860"/>
      <c r="J552" s="860"/>
      <c r="K552" s="860"/>
      <c r="L552" s="860"/>
      <c r="M552" s="860"/>
      <c r="N552" s="860"/>
      <c r="O552" s="860"/>
      <c r="P552" s="860"/>
      <c r="Q552" s="860"/>
      <c r="R552" s="860"/>
      <c r="S552" s="860"/>
      <c r="T552" s="860"/>
      <c r="U552" s="860"/>
      <c r="V552" s="860"/>
      <c r="W552" s="860"/>
      <c r="X552" s="860"/>
      <c r="Y552" s="860"/>
      <c r="Z552" s="860"/>
      <c r="AA552" s="860"/>
      <c r="AB552" s="860"/>
      <c r="AC552" s="860"/>
      <c r="AD552" s="860"/>
    </row>
    <row r="553" spans="1:30" ht="15.75" customHeight="1" x14ac:dyDescent="0.25">
      <c r="A553" s="860"/>
      <c r="B553" s="860"/>
      <c r="C553" s="860"/>
      <c r="D553" s="860"/>
      <c r="E553" s="860"/>
      <c r="F553" s="860"/>
      <c r="G553" s="868"/>
      <c r="H553" s="860"/>
      <c r="I553" s="860"/>
      <c r="J553" s="860"/>
      <c r="K553" s="860"/>
      <c r="L553" s="860"/>
      <c r="M553" s="860"/>
      <c r="N553" s="860"/>
      <c r="O553" s="860"/>
      <c r="P553" s="860"/>
      <c r="Q553" s="860"/>
      <c r="R553" s="860"/>
      <c r="S553" s="860"/>
      <c r="T553" s="860"/>
      <c r="U553" s="860"/>
      <c r="V553" s="860"/>
      <c r="W553" s="860"/>
      <c r="X553" s="860"/>
      <c r="Y553" s="860"/>
      <c r="Z553" s="860"/>
      <c r="AA553" s="860"/>
      <c r="AB553" s="860"/>
      <c r="AC553" s="860"/>
      <c r="AD553" s="860"/>
    </row>
    <row r="554" spans="1:30" ht="15.75" customHeight="1" x14ac:dyDescent="0.25">
      <c r="A554" s="860"/>
      <c r="B554" s="860"/>
      <c r="C554" s="860"/>
      <c r="D554" s="860"/>
      <c r="E554" s="860"/>
      <c r="F554" s="860"/>
      <c r="G554" s="868"/>
      <c r="H554" s="860"/>
      <c r="I554" s="860"/>
      <c r="J554" s="860"/>
      <c r="K554" s="860"/>
      <c r="L554" s="860"/>
      <c r="M554" s="860"/>
      <c r="N554" s="860"/>
      <c r="O554" s="860"/>
      <c r="P554" s="860"/>
      <c r="Q554" s="860"/>
      <c r="R554" s="860"/>
      <c r="S554" s="860"/>
      <c r="T554" s="860"/>
      <c r="U554" s="860"/>
      <c r="V554" s="860"/>
      <c r="W554" s="860"/>
      <c r="X554" s="860"/>
      <c r="Y554" s="860"/>
      <c r="Z554" s="860"/>
      <c r="AA554" s="860"/>
      <c r="AB554" s="860"/>
      <c r="AC554" s="860"/>
      <c r="AD554" s="860"/>
    </row>
    <row r="555" spans="1:30" ht="15.75" customHeight="1" x14ac:dyDescent="0.25">
      <c r="A555" s="860"/>
      <c r="B555" s="860"/>
      <c r="C555" s="860"/>
      <c r="D555" s="860"/>
      <c r="E555" s="860"/>
      <c r="F555" s="860"/>
      <c r="G555" s="868"/>
      <c r="H555" s="860"/>
      <c r="I555" s="860"/>
      <c r="J555" s="860"/>
      <c r="K555" s="860"/>
      <c r="L555" s="860"/>
      <c r="M555" s="860"/>
      <c r="N555" s="860"/>
      <c r="O555" s="860"/>
      <c r="P555" s="860"/>
      <c r="Q555" s="860"/>
      <c r="R555" s="860"/>
      <c r="S555" s="860"/>
      <c r="T555" s="860"/>
      <c r="U555" s="860"/>
      <c r="V555" s="860"/>
      <c r="W555" s="860"/>
      <c r="X555" s="860"/>
      <c r="Y555" s="860"/>
      <c r="Z555" s="860"/>
      <c r="AA555" s="860"/>
      <c r="AB555" s="860"/>
      <c r="AC555" s="860"/>
      <c r="AD555" s="860"/>
    </row>
    <row r="556" spans="1:30" ht="15.75" customHeight="1" x14ac:dyDescent="0.25">
      <c r="A556" s="860"/>
      <c r="B556" s="860"/>
      <c r="C556" s="860"/>
      <c r="D556" s="860"/>
      <c r="E556" s="860"/>
      <c r="F556" s="860"/>
      <c r="G556" s="868"/>
      <c r="H556" s="860"/>
      <c r="I556" s="860"/>
      <c r="J556" s="860"/>
      <c r="K556" s="860"/>
      <c r="L556" s="860"/>
      <c r="M556" s="860"/>
      <c r="N556" s="860"/>
      <c r="O556" s="860"/>
      <c r="P556" s="860"/>
      <c r="Q556" s="860"/>
      <c r="R556" s="860"/>
      <c r="S556" s="860"/>
      <c r="T556" s="860"/>
      <c r="U556" s="860"/>
      <c r="V556" s="860"/>
      <c r="W556" s="860"/>
      <c r="X556" s="860"/>
      <c r="Y556" s="860"/>
      <c r="Z556" s="860"/>
      <c r="AA556" s="860"/>
      <c r="AB556" s="860"/>
      <c r="AC556" s="860"/>
      <c r="AD556" s="860"/>
    </row>
    <row r="557" spans="1:30" ht="15.75" customHeight="1" x14ac:dyDescent="0.25">
      <c r="A557" s="860"/>
      <c r="B557" s="860"/>
      <c r="C557" s="860"/>
      <c r="D557" s="860"/>
      <c r="E557" s="860"/>
      <c r="F557" s="860"/>
      <c r="G557" s="868"/>
      <c r="H557" s="860"/>
      <c r="I557" s="860"/>
      <c r="J557" s="860"/>
      <c r="K557" s="860"/>
      <c r="L557" s="860"/>
      <c r="M557" s="860"/>
      <c r="N557" s="860"/>
      <c r="O557" s="860"/>
      <c r="P557" s="860"/>
      <c r="Q557" s="860"/>
      <c r="R557" s="860"/>
      <c r="S557" s="860"/>
      <c r="T557" s="860"/>
      <c r="U557" s="860"/>
      <c r="V557" s="860"/>
      <c r="W557" s="860"/>
      <c r="X557" s="860"/>
      <c r="Y557" s="860"/>
      <c r="Z557" s="860"/>
      <c r="AA557" s="860"/>
      <c r="AB557" s="860"/>
      <c r="AC557" s="860"/>
      <c r="AD557" s="860"/>
    </row>
    <row r="558" spans="1:30" ht="15.75" customHeight="1" x14ac:dyDescent="0.25">
      <c r="A558" s="860"/>
      <c r="B558" s="860"/>
      <c r="C558" s="860"/>
      <c r="D558" s="860"/>
      <c r="E558" s="860"/>
      <c r="F558" s="860"/>
      <c r="G558" s="868"/>
      <c r="H558" s="860"/>
      <c r="I558" s="860"/>
      <c r="J558" s="860"/>
      <c r="K558" s="860"/>
      <c r="L558" s="860"/>
      <c r="M558" s="860"/>
      <c r="N558" s="860"/>
      <c r="O558" s="860"/>
      <c r="P558" s="860"/>
      <c r="Q558" s="860"/>
      <c r="R558" s="860"/>
      <c r="S558" s="860"/>
      <c r="T558" s="860"/>
      <c r="U558" s="860"/>
      <c r="V558" s="860"/>
      <c r="W558" s="860"/>
      <c r="X558" s="860"/>
      <c r="Y558" s="860"/>
      <c r="Z558" s="860"/>
      <c r="AA558" s="860"/>
      <c r="AB558" s="860"/>
      <c r="AC558" s="860"/>
      <c r="AD558" s="860"/>
    </row>
    <row r="559" spans="1:30" ht="15.75" customHeight="1" x14ac:dyDescent="0.25">
      <c r="A559" s="860"/>
      <c r="B559" s="860"/>
      <c r="C559" s="860"/>
      <c r="D559" s="860"/>
      <c r="E559" s="860"/>
      <c r="F559" s="860"/>
      <c r="G559" s="868"/>
      <c r="H559" s="860"/>
      <c r="I559" s="860"/>
      <c r="J559" s="860"/>
      <c r="K559" s="860"/>
      <c r="L559" s="860"/>
      <c r="M559" s="860"/>
      <c r="N559" s="860"/>
      <c r="O559" s="860"/>
      <c r="P559" s="860"/>
      <c r="Q559" s="860"/>
      <c r="R559" s="860"/>
      <c r="S559" s="860"/>
      <c r="T559" s="860"/>
      <c r="U559" s="860"/>
      <c r="V559" s="860"/>
      <c r="W559" s="860"/>
      <c r="X559" s="860"/>
      <c r="Y559" s="860"/>
      <c r="Z559" s="860"/>
      <c r="AA559" s="860"/>
      <c r="AB559" s="860"/>
      <c r="AC559" s="860"/>
      <c r="AD559" s="860"/>
    </row>
    <row r="560" spans="1:30" ht="15.75" customHeight="1" x14ac:dyDescent="0.25">
      <c r="A560" s="860"/>
      <c r="B560" s="860"/>
      <c r="C560" s="860"/>
      <c r="D560" s="860"/>
      <c r="E560" s="860"/>
      <c r="F560" s="860"/>
      <c r="G560" s="868"/>
      <c r="H560" s="860"/>
      <c r="I560" s="860"/>
      <c r="J560" s="860"/>
      <c r="K560" s="860"/>
      <c r="L560" s="860"/>
      <c r="M560" s="860"/>
      <c r="N560" s="860"/>
      <c r="O560" s="860"/>
      <c r="P560" s="860"/>
      <c r="Q560" s="860"/>
      <c r="R560" s="860"/>
      <c r="S560" s="860"/>
      <c r="T560" s="860"/>
      <c r="U560" s="860"/>
      <c r="V560" s="860"/>
      <c r="W560" s="860"/>
      <c r="X560" s="860"/>
      <c r="Y560" s="860"/>
      <c r="Z560" s="860"/>
      <c r="AA560" s="860"/>
      <c r="AB560" s="860"/>
      <c r="AC560" s="860"/>
      <c r="AD560" s="860"/>
    </row>
    <row r="561" spans="1:30" ht="15.75" customHeight="1" x14ac:dyDescent="0.25">
      <c r="A561" s="860"/>
      <c r="B561" s="860"/>
      <c r="C561" s="860"/>
      <c r="D561" s="860"/>
      <c r="E561" s="860"/>
      <c r="F561" s="860"/>
      <c r="G561" s="868"/>
      <c r="H561" s="860"/>
      <c r="I561" s="860"/>
      <c r="J561" s="860"/>
      <c r="K561" s="860"/>
      <c r="L561" s="860"/>
      <c r="M561" s="860"/>
      <c r="N561" s="860"/>
      <c r="O561" s="860"/>
      <c r="P561" s="860"/>
      <c r="Q561" s="860"/>
      <c r="R561" s="860"/>
      <c r="S561" s="860"/>
      <c r="T561" s="860"/>
      <c r="U561" s="860"/>
      <c r="V561" s="860"/>
      <c r="W561" s="860"/>
      <c r="X561" s="860"/>
      <c r="Y561" s="860"/>
      <c r="Z561" s="860"/>
      <c r="AA561" s="860"/>
      <c r="AB561" s="860"/>
      <c r="AC561" s="860"/>
      <c r="AD561" s="860"/>
    </row>
    <row r="562" spans="1:30" ht="15.75" customHeight="1" x14ac:dyDescent="0.25">
      <c r="A562" s="860"/>
      <c r="B562" s="860"/>
      <c r="C562" s="860"/>
      <c r="D562" s="860"/>
      <c r="E562" s="860"/>
      <c r="F562" s="860"/>
      <c r="G562" s="868"/>
      <c r="H562" s="860"/>
      <c r="I562" s="860"/>
      <c r="J562" s="860"/>
      <c r="K562" s="860"/>
      <c r="L562" s="860"/>
      <c r="M562" s="860"/>
      <c r="N562" s="860"/>
      <c r="O562" s="860"/>
      <c r="P562" s="860"/>
      <c r="Q562" s="860"/>
      <c r="R562" s="860"/>
      <c r="S562" s="860"/>
      <c r="T562" s="860"/>
      <c r="U562" s="860"/>
      <c r="V562" s="860"/>
      <c r="W562" s="860"/>
      <c r="X562" s="860"/>
      <c r="Y562" s="860"/>
      <c r="Z562" s="860"/>
      <c r="AA562" s="860"/>
      <c r="AB562" s="860"/>
      <c r="AC562" s="860"/>
      <c r="AD562" s="860"/>
    </row>
    <row r="563" spans="1:30" ht="15.75" customHeight="1" x14ac:dyDescent="0.25">
      <c r="A563" s="860"/>
      <c r="B563" s="860"/>
      <c r="C563" s="860"/>
      <c r="D563" s="860"/>
      <c r="E563" s="860"/>
      <c r="F563" s="860"/>
      <c r="G563" s="868"/>
      <c r="H563" s="860"/>
      <c r="I563" s="860"/>
      <c r="J563" s="860"/>
      <c r="K563" s="860"/>
      <c r="L563" s="860"/>
      <c r="M563" s="860"/>
      <c r="N563" s="860"/>
      <c r="O563" s="860"/>
      <c r="P563" s="860"/>
      <c r="Q563" s="860"/>
      <c r="R563" s="860"/>
      <c r="S563" s="860"/>
      <c r="T563" s="860"/>
      <c r="U563" s="860"/>
      <c r="V563" s="860"/>
      <c r="W563" s="860"/>
      <c r="X563" s="860"/>
      <c r="Y563" s="860"/>
      <c r="Z563" s="860"/>
      <c r="AA563" s="860"/>
      <c r="AB563" s="860"/>
      <c r="AC563" s="860"/>
      <c r="AD563" s="860"/>
    </row>
    <row r="564" spans="1:30" ht="15.75" customHeight="1" x14ac:dyDescent="0.25">
      <c r="A564" s="860"/>
      <c r="B564" s="860"/>
      <c r="C564" s="860"/>
      <c r="D564" s="860"/>
      <c r="E564" s="860"/>
      <c r="F564" s="860"/>
      <c r="G564" s="868"/>
      <c r="H564" s="860"/>
      <c r="I564" s="860"/>
      <c r="J564" s="860"/>
      <c r="K564" s="860"/>
      <c r="L564" s="860"/>
      <c r="M564" s="860"/>
      <c r="N564" s="860"/>
      <c r="O564" s="860"/>
      <c r="P564" s="860"/>
      <c r="Q564" s="860"/>
      <c r="R564" s="860"/>
      <c r="S564" s="860"/>
      <c r="T564" s="860"/>
      <c r="U564" s="860"/>
      <c r="V564" s="860"/>
      <c r="W564" s="860"/>
      <c r="X564" s="860"/>
      <c r="Y564" s="860"/>
      <c r="Z564" s="860"/>
      <c r="AA564" s="860"/>
      <c r="AB564" s="860"/>
      <c r="AC564" s="860"/>
      <c r="AD564" s="860"/>
    </row>
    <row r="565" spans="1:30" ht="15.75" customHeight="1" x14ac:dyDescent="0.25">
      <c r="A565" s="860"/>
      <c r="B565" s="860"/>
      <c r="C565" s="860"/>
      <c r="D565" s="860"/>
      <c r="E565" s="860"/>
      <c r="F565" s="860"/>
      <c r="G565" s="868"/>
      <c r="H565" s="860"/>
      <c r="I565" s="860"/>
      <c r="J565" s="860"/>
      <c r="K565" s="860"/>
      <c r="L565" s="860"/>
      <c r="M565" s="860"/>
      <c r="N565" s="860"/>
      <c r="O565" s="860"/>
      <c r="P565" s="860"/>
      <c r="Q565" s="860"/>
      <c r="R565" s="860"/>
      <c r="S565" s="860"/>
      <c r="T565" s="860"/>
      <c r="U565" s="860"/>
      <c r="V565" s="860"/>
      <c r="W565" s="860"/>
      <c r="X565" s="860"/>
      <c r="Y565" s="860"/>
      <c r="Z565" s="860"/>
      <c r="AA565" s="860"/>
      <c r="AB565" s="860"/>
      <c r="AC565" s="860"/>
      <c r="AD565" s="860"/>
    </row>
    <row r="566" spans="1:30" ht="15.75" customHeight="1" x14ac:dyDescent="0.25">
      <c r="A566" s="860"/>
      <c r="B566" s="860"/>
      <c r="C566" s="860"/>
      <c r="D566" s="860"/>
      <c r="E566" s="860"/>
      <c r="F566" s="860"/>
      <c r="G566" s="868"/>
      <c r="H566" s="860"/>
      <c r="I566" s="860"/>
      <c r="J566" s="860"/>
      <c r="K566" s="860"/>
      <c r="L566" s="860"/>
      <c r="M566" s="860"/>
      <c r="N566" s="860"/>
      <c r="O566" s="860"/>
      <c r="P566" s="860"/>
      <c r="Q566" s="860"/>
      <c r="R566" s="860"/>
      <c r="S566" s="860"/>
      <c r="T566" s="860"/>
      <c r="U566" s="860"/>
      <c r="V566" s="860"/>
      <c r="W566" s="860"/>
      <c r="X566" s="860"/>
      <c r="Y566" s="860"/>
      <c r="Z566" s="860"/>
      <c r="AA566" s="860"/>
      <c r="AB566" s="860"/>
      <c r="AC566" s="860"/>
      <c r="AD566" s="860"/>
    </row>
    <row r="567" spans="1:30" ht="15.75" customHeight="1" x14ac:dyDescent="0.25">
      <c r="A567" s="860"/>
      <c r="B567" s="860"/>
      <c r="C567" s="860"/>
      <c r="D567" s="860"/>
      <c r="E567" s="860"/>
      <c r="F567" s="860"/>
      <c r="G567" s="868"/>
      <c r="H567" s="860"/>
      <c r="I567" s="860"/>
      <c r="J567" s="860"/>
      <c r="K567" s="860"/>
      <c r="L567" s="860"/>
      <c r="M567" s="860"/>
      <c r="N567" s="860"/>
      <c r="O567" s="860"/>
      <c r="P567" s="860"/>
      <c r="Q567" s="860"/>
      <c r="R567" s="860"/>
      <c r="S567" s="860"/>
      <c r="T567" s="860"/>
      <c r="U567" s="860"/>
      <c r="V567" s="860"/>
      <c r="W567" s="860"/>
      <c r="X567" s="860"/>
      <c r="Y567" s="860"/>
      <c r="Z567" s="860"/>
      <c r="AA567" s="860"/>
      <c r="AB567" s="860"/>
      <c r="AC567" s="860"/>
      <c r="AD567" s="860"/>
    </row>
    <row r="568" spans="1:30" ht="15.75" customHeight="1" x14ac:dyDescent="0.25">
      <c r="A568" s="860"/>
      <c r="B568" s="860"/>
      <c r="C568" s="860"/>
      <c r="D568" s="860"/>
      <c r="E568" s="860"/>
      <c r="F568" s="860"/>
      <c r="G568" s="868"/>
      <c r="H568" s="860"/>
      <c r="I568" s="860"/>
      <c r="J568" s="860"/>
      <c r="K568" s="860"/>
      <c r="L568" s="860"/>
      <c r="M568" s="860"/>
      <c r="N568" s="860"/>
      <c r="O568" s="860"/>
      <c r="P568" s="860"/>
      <c r="Q568" s="860"/>
      <c r="R568" s="860"/>
      <c r="S568" s="860"/>
      <c r="T568" s="860"/>
      <c r="U568" s="860"/>
      <c r="V568" s="860"/>
      <c r="W568" s="860"/>
      <c r="X568" s="860"/>
      <c r="Y568" s="860"/>
      <c r="Z568" s="860"/>
      <c r="AA568" s="860"/>
      <c r="AB568" s="860"/>
      <c r="AC568" s="860"/>
      <c r="AD568" s="860"/>
    </row>
    <row r="569" spans="1:30" ht="15.75" customHeight="1" x14ac:dyDescent="0.25">
      <c r="A569" s="860"/>
      <c r="B569" s="860"/>
      <c r="C569" s="860"/>
      <c r="D569" s="860"/>
      <c r="E569" s="860"/>
      <c r="F569" s="860"/>
      <c r="G569" s="868"/>
      <c r="H569" s="860"/>
      <c r="I569" s="860"/>
      <c r="J569" s="860"/>
      <c r="K569" s="860"/>
      <c r="L569" s="860"/>
      <c r="M569" s="860"/>
      <c r="N569" s="860"/>
      <c r="O569" s="860"/>
      <c r="P569" s="860"/>
      <c r="Q569" s="860"/>
      <c r="R569" s="860"/>
      <c r="S569" s="860"/>
      <c r="T569" s="860"/>
      <c r="U569" s="860"/>
      <c r="V569" s="860"/>
      <c r="W569" s="860"/>
      <c r="X569" s="860"/>
      <c r="Y569" s="860"/>
      <c r="Z569" s="860"/>
      <c r="AA569" s="860"/>
      <c r="AB569" s="860"/>
      <c r="AC569" s="860"/>
      <c r="AD569" s="860"/>
    </row>
    <row r="570" spans="1:30" ht="15.75" customHeight="1" x14ac:dyDescent="0.25">
      <c r="A570" s="860"/>
      <c r="B570" s="860"/>
      <c r="C570" s="860"/>
      <c r="D570" s="860"/>
      <c r="E570" s="860"/>
      <c r="F570" s="860"/>
      <c r="G570" s="868"/>
      <c r="H570" s="860"/>
      <c r="I570" s="860"/>
      <c r="J570" s="860"/>
      <c r="K570" s="860"/>
      <c r="L570" s="860"/>
      <c r="M570" s="860"/>
      <c r="N570" s="860"/>
      <c r="O570" s="860"/>
      <c r="P570" s="860"/>
      <c r="Q570" s="860"/>
      <c r="R570" s="860"/>
      <c r="S570" s="860"/>
      <c r="T570" s="860"/>
      <c r="U570" s="860"/>
      <c r="V570" s="860"/>
      <c r="W570" s="860"/>
      <c r="X570" s="860"/>
      <c r="Y570" s="860"/>
      <c r="Z570" s="860"/>
      <c r="AA570" s="860"/>
      <c r="AB570" s="860"/>
      <c r="AC570" s="860"/>
      <c r="AD570" s="860"/>
    </row>
    <row r="571" spans="1:30" ht="15.75" customHeight="1" x14ac:dyDescent="0.25">
      <c r="A571" s="860"/>
      <c r="B571" s="860"/>
      <c r="C571" s="860"/>
      <c r="D571" s="860"/>
      <c r="E571" s="860"/>
      <c r="F571" s="860"/>
      <c r="G571" s="868"/>
      <c r="H571" s="860"/>
      <c r="I571" s="860"/>
      <c r="J571" s="860"/>
      <c r="K571" s="860"/>
      <c r="L571" s="860"/>
      <c r="M571" s="860"/>
      <c r="N571" s="860"/>
      <c r="O571" s="860"/>
      <c r="P571" s="860"/>
      <c r="Q571" s="860"/>
      <c r="R571" s="860"/>
      <c r="S571" s="860"/>
      <c r="T571" s="860"/>
      <c r="U571" s="860"/>
      <c r="V571" s="860"/>
      <c r="W571" s="860"/>
      <c r="X571" s="860"/>
      <c r="Y571" s="860"/>
      <c r="Z571" s="860"/>
      <c r="AA571" s="860"/>
      <c r="AB571" s="860"/>
      <c r="AC571" s="860"/>
      <c r="AD571" s="860"/>
    </row>
    <row r="572" spans="1:30" ht="15.75" customHeight="1" x14ac:dyDescent="0.25">
      <c r="A572" s="860"/>
      <c r="B572" s="860"/>
      <c r="C572" s="860"/>
      <c r="D572" s="860"/>
      <c r="E572" s="860"/>
      <c r="F572" s="860"/>
      <c r="G572" s="868"/>
      <c r="H572" s="860"/>
      <c r="I572" s="860"/>
      <c r="J572" s="860"/>
      <c r="K572" s="860"/>
      <c r="L572" s="860"/>
      <c r="M572" s="860"/>
      <c r="N572" s="860"/>
      <c r="O572" s="860"/>
      <c r="P572" s="860"/>
      <c r="Q572" s="860"/>
      <c r="R572" s="860"/>
      <c r="S572" s="860"/>
      <c r="T572" s="860"/>
      <c r="U572" s="860"/>
      <c r="V572" s="860"/>
      <c r="W572" s="860"/>
      <c r="X572" s="860"/>
      <c r="Y572" s="860"/>
      <c r="Z572" s="860"/>
      <c r="AA572" s="860"/>
      <c r="AB572" s="860"/>
      <c r="AC572" s="860"/>
      <c r="AD572" s="860"/>
    </row>
    <row r="573" spans="1:30" ht="15.75" customHeight="1" x14ac:dyDescent="0.25">
      <c r="A573" s="860"/>
      <c r="B573" s="860"/>
      <c r="C573" s="860"/>
      <c r="D573" s="860"/>
      <c r="E573" s="860"/>
      <c r="F573" s="860"/>
      <c r="G573" s="868"/>
      <c r="H573" s="860"/>
      <c r="I573" s="860"/>
      <c r="J573" s="860"/>
      <c r="K573" s="860"/>
      <c r="L573" s="860"/>
      <c r="M573" s="860"/>
      <c r="N573" s="860"/>
      <c r="O573" s="860"/>
      <c r="P573" s="860"/>
      <c r="Q573" s="860"/>
      <c r="R573" s="860"/>
      <c r="S573" s="860"/>
      <c r="T573" s="860"/>
      <c r="U573" s="860"/>
      <c r="V573" s="860"/>
      <c r="W573" s="860"/>
      <c r="X573" s="860"/>
      <c r="Y573" s="860"/>
      <c r="Z573" s="860"/>
      <c r="AA573" s="860"/>
      <c r="AB573" s="860"/>
      <c r="AC573" s="860"/>
      <c r="AD573" s="860"/>
    </row>
    <row r="574" spans="1:30" ht="15.75" customHeight="1" x14ac:dyDescent="0.25">
      <c r="A574" s="860"/>
      <c r="B574" s="860"/>
      <c r="C574" s="860"/>
      <c r="D574" s="860"/>
      <c r="E574" s="860"/>
      <c r="F574" s="860"/>
      <c r="G574" s="868"/>
      <c r="H574" s="860"/>
      <c r="I574" s="860"/>
      <c r="J574" s="860"/>
      <c r="K574" s="860"/>
      <c r="L574" s="860"/>
      <c r="M574" s="860"/>
      <c r="N574" s="860"/>
      <c r="O574" s="860"/>
      <c r="P574" s="860"/>
      <c r="Q574" s="860"/>
      <c r="R574" s="860"/>
      <c r="S574" s="860"/>
      <c r="T574" s="860"/>
      <c r="U574" s="860"/>
      <c r="V574" s="860"/>
      <c r="W574" s="860"/>
      <c r="X574" s="860"/>
      <c r="Y574" s="860"/>
      <c r="Z574" s="860"/>
      <c r="AA574" s="860"/>
      <c r="AB574" s="860"/>
      <c r="AC574" s="860"/>
      <c r="AD574" s="860"/>
    </row>
    <row r="575" spans="1:30" ht="15.75" customHeight="1" x14ac:dyDescent="0.25">
      <c r="A575" s="860"/>
      <c r="B575" s="860"/>
      <c r="C575" s="860"/>
      <c r="D575" s="860"/>
      <c r="E575" s="860"/>
      <c r="F575" s="860"/>
      <c r="G575" s="868"/>
      <c r="H575" s="860"/>
      <c r="I575" s="860"/>
      <c r="J575" s="860"/>
      <c r="K575" s="860"/>
      <c r="L575" s="860"/>
      <c r="M575" s="860"/>
      <c r="N575" s="860"/>
      <c r="O575" s="860"/>
      <c r="P575" s="860"/>
      <c r="Q575" s="860"/>
      <c r="R575" s="860"/>
      <c r="S575" s="860"/>
      <c r="T575" s="860"/>
      <c r="U575" s="860"/>
      <c r="V575" s="860"/>
      <c r="W575" s="860"/>
      <c r="X575" s="860"/>
      <c r="Y575" s="860"/>
      <c r="Z575" s="860"/>
      <c r="AA575" s="860"/>
      <c r="AB575" s="860"/>
      <c r="AC575" s="860"/>
      <c r="AD575" s="860"/>
    </row>
    <row r="576" spans="1:30" ht="15.75" customHeight="1" x14ac:dyDescent="0.25">
      <c r="A576" s="860"/>
      <c r="B576" s="860"/>
      <c r="C576" s="860"/>
      <c r="D576" s="860"/>
      <c r="E576" s="860"/>
      <c r="F576" s="860"/>
      <c r="G576" s="868"/>
      <c r="H576" s="860"/>
      <c r="I576" s="860"/>
      <c r="J576" s="860"/>
      <c r="K576" s="860"/>
      <c r="L576" s="860"/>
      <c r="M576" s="860"/>
      <c r="N576" s="860"/>
      <c r="O576" s="860"/>
      <c r="P576" s="860"/>
      <c r="Q576" s="860"/>
      <c r="R576" s="860"/>
      <c r="S576" s="860"/>
      <c r="T576" s="860"/>
      <c r="U576" s="860"/>
      <c r="V576" s="860"/>
      <c r="W576" s="860"/>
      <c r="X576" s="860"/>
      <c r="Y576" s="860"/>
      <c r="Z576" s="860"/>
      <c r="AA576" s="860"/>
      <c r="AB576" s="860"/>
      <c r="AC576" s="860"/>
      <c r="AD576" s="860"/>
    </row>
    <row r="577" spans="1:30" ht="15.75" customHeight="1" x14ac:dyDescent="0.25">
      <c r="A577" s="860"/>
      <c r="B577" s="860"/>
      <c r="C577" s="860"/>
      <c r="D577" s="860"/>
      <c r="E577" s="860"/>
      <c r="F577" s="860"/>
      <c r="G577" s="868"/>
      <c r="H577" s="860"/>
      <c r="I577" s="860"/>
      <c r="J577" s="860"/>
      <c r="K577" s="860"/>
      <c r="L577" s="860"/>
      <c r="M577" s="860"/>
      <c r="N577" s="860"/>
      <c r="O577" s="860"/>
      <c r="P577" s="860"/>
      <c r="Q577" s="860"/>
      <c r="R577" s="860"/>
      <c r="S577" s="860"/>
      <c r="T577" s="860"/>
      <c r="U577" s="860"/>
      <c r="V577" s="860"/>
      <c r="W577" s="860"/>
      <c r="X577" s="860"/>
      <c r="Y577" s="860"/>
      <c r="Z577" s="860"/>
      <c r="AA577" s="860"/>
      <c r="AB577" s="860"/>
      <c r="AC577" s="860"/>
      <c r="AD577" s="860"/>
    </row>
    <row r="578" spans="1:30" ht="15.75" customHeight="1" x14ac:dyDescent="0.25">
      <c r="A578" s="860"/>
      <c r="B578" s="860"/>
      <c r="C578" s="860"/>
      <c r="D578" s="860"/>
      <c r="E578" s="860"/>
      <c r="F578" s="860"/>
      <c r="G578" s="868"/>
      <c r="H578" s="860"/>
      <c r="I578" s="860"/>
      <c r="J578" s="860"/>
      <c r="K578" s="860"/>
      <c r="L578" s="860"/>
      <c r="M578" s="860"/>
      <c r="N578" s="860"/>
      <c r="O578" s="860"/>
      <c r="P578" s="860"/>
      <c r="Q578" s="860"/>
      <c r="R578" s="860"/>
      <c r="S578" s="860"/>
      <c r="T578" s="860"/>
      <c r="U578" s="860"/>
      <c r="V578" s="860"/>
      <c r="W578" s="860"/>
      <c r="X578" s="860"/>
      <c r="Y578" s="860"/>
      <c r="Z578" s="860"/>
      <c r="AA578" s="860"/>
      <c r="AB578" s="860"/>
      <c r="AC578" s="860"/>
      <c r="AD578" s="860"/>
    </row>
    <row r="579" spans="1:30" ht="15.75" customHeight="1" x14ac:dyDescent="0.25">
      <c r="A579" s="860"/>
      <c r="B579" s="860"/>
      <c r="C579" s="860"/>
      <c r="D579" s="860"/>
      <c r="E579" s="860"/>
      <c r="F579" s="860"/>
      <c r="G579" s="868"/>
      <c r="H579" s="860"/>
      <c r="I579" s="860"/>
      <c r="J579" s="860"/>
      <c r="K579" s="860"/>
      <c r="L579" s="860"/>
      <c r="M579" s="860"/>
      <c r="N579" s="860"/>
      <c r="O579" s="860"/>
      <c r="P579" s="860"/>
      <c r="Q579" s="860"/>
      <c r="R579" s="860"/>
      <c r="S579" s="860"/>
      <c r="T579" s="860"/>
      <c r="U579" s="860"/>
      <c r="V579" s="860"/>
      <c r="W579" s="860"/>
      <c r="X579" s="860"/>
      <c r="Y579" s="860"/>
      <c r="Z579" s="860"/>
      <c r="AA579" s="860"/>
      <c r="AB579" s="860"/>
      <c r="AC579" s="860"/>
      <c r="AD579" s="860"/>
    </row>
    <row r="580" spans="1:30" ht="15.75" customHeight="1" x14ac:dyDescent="0.25">
      <c r="A580" s="860"/>
      <c r="B580" s="860"/>
      <c r="C580" s="860"/>
      <c r="D580" s="860"/>
      <c r="E580" s="860"/>
      <c r="F580" s="860"/>
      <c r="G580" s="868"/>
      <c r="H580" s="860"/>
      <c r="I580" s="860"/>
      <c r="J580" s="860"/>
      <c r="K580" s="860"/>
      <c r="L580" s="860"/>
      <c r="M580" s="860"/>
      <c r="N580" s="860"/>
      <c r="O580" s="860"/>
      <c r="P580" s="860"/>
      <c r="Q580" s="860"/>
      <c r="R580" s="860"/>
      <c r="S580" s="860"/>
      <c r="T580" s="860"/>
      <c r="U580" s="860"/>
      <c r="V580" s="860"/>
      <c r="W580" s="860"/>
      <c r="X580" s="860"/>
      <c r="Y580" s="860"/>
      <c r="Z580" s="860"/>
      <c r="AA580" s="860"/>
      <c r="AB580" s="860"/>
      <c r="AC580" s="860"/>
      <c r="AD580" s="860"/>
    </row>
    <row r="581" spans="1:30" ht="15.75" customHeight="1" x14ac:dyDescent="0.25">
      <c r="A581" s="860"/>
      <c r="B581" s="860"/>
      <c r="C581" s="860"/>
      <c r="D581" s="860"/>
      <c r="E581" s="860"/>
      <c r="F581" s="860"/>
      <c r="G581" s="868"/>
      <c r="H581" s="860"/>
      <c r="I581" s="860"/>
      <c r="J581" s="860"/>
      <c r="K581" s="860"/>
      <c r="L581" s="860"/>
      <c r="M581" s="860"/>
      <c r="N581" s="860"/>
      <c r="O581" s="860"/>
      <c r="P581" s="860"/>
      <c r="Q581" s="860"/>
      <c r="R581" s="860"/>
      <c r="S581" s="860"/>
      <c r="T581" s="860"/>
      <c r="U581" s="860"/>
      <c r="V581" s="860"/>
      <c r="W581" s="860"/>
      <c r="X581" s="860"/>
      <c r="Y581" s="860"/>
      <c r="Z581" s="860"/>
      <c r="AA581" s="860"/>
      <c r="AB581" s="860"/>
      <c r="AC581" s="860"/>
      <c r="AD581" s="860"/>
    </row>
    <row r="582" spans="1:30" ht="15.75" customHeight="1" x14ac:dyDescent="0.25">
      <c r="A582" s="860"/>
      <c r="B582" s="860"/>
      <c r="C582" s="860"/>
      <c r="D582" s="860"/>
      <c r="E582" s="860"/>
      <c r="F582" s="860"/>
      <c r="G582" s="868"/>
      <c r="H582" s="860"/>
      <c r="I582" s="860"/>
      <c r="J582" s="860"/>
      <c r="K582" s="860"/>
      <c r="L582" s="860"/>
      <c r="M582" s="860"/>
      <c r="N582" s="860"/>
      <c r="O582" s="860"/>
      <c r="P582" s="860"/>
      <c r="Q582" s="860"/>
      <c r="R582" s="860"/>
      <c r="S582" s="860"/>
      <c r="T582" s="860"/>
      <c r="U582" s="860"/>
      <c r="V582" s="860"/>
      <c r="W582" s="860"/>
      <c r="X582" s="860"/>
      <c r="Y582" s="860"/>
      <c r="Z582" s="860"/>
      <c r="AA582" s="860"/>
      <c r="AB582" s="860"/>
      <c r="AC582" s="860"/>
      <c r="AD582" s="860"/>
    </row>
    <row r="583" spans="1:30" ht="15.75" customHeight="1" x14ac:dyDescent="0.25">
      <c r="A583" s="860"/>
      <c r="B583" s="860"/>
      <c r="C583" s="860"/>
      <c r="D583" s="860"/>
      <c r="E583" s="860"/>
      <c r="F583" s="860"/>
      <c r="G583" s="868"/>
      <c r="H583" s="860"/>
      <c r="I583" s="860"/>
      <c r="J583" s="860"/>
      <c r="K583" s="860"/>
      <c r="L583" s="860"/>
      <c r="M583" s="860"/>
      <c r="N583" s="860"/>
      <c r="O583" s="860"/>
      <c r="P583" s="860"/>
      <c r="Q583" s="860"/>
      <c r="R583" s="860"/>
      <c r="S583" s="860"/>
      <c r="T583" s="860"/>
      <c r="U583" s="860"/>
      <c r="V583" s="860"/>
      <c r="W583" s="860"/>
      <c r="X583" s="860"/>
      <c r="Y583" s="860"/>
      <c r="Z583" s="860"/>
      <c r="AA583" s="860"/>
      <c r="AB583" s="860"/>
      <c r="AC583" s="860"/>
      <c r="AD583" s="860"/>
    </row>
    <row r="584" spans="1:30" ht="15.75" customHeight="1" x14ac:dyDescent="0.25">
      <c r="A584" s="860"/>
      <c r="B584" s="860"/>
      <c r="C584" s="860"/>
      <c r="D584" s="860"/>
      <c r="E584" s="860"/>
      <c r="F584" s="860"/>
      <c r="G584" s="868"/>
      <c r="H584" s="860"/>
      <c r="I584" s="860"/>
      <c r="J584" s="860"/>
      <c r="K584" s="860"/>
      <c r="L584" s="860"/>
      <c r="M584" s="860"/>
      <c r="N584" s="860"/>
      <c r="O584" s="860"/>
      <c r="P584" s="860"/>
      <c r="Q584" s="860"/>
      <c r="R584" s="860"/>
      <c r="S584" s="860"/>
      <c r="T584" s="860"/>
      <c r="U584" s="860"/>
      <c r="V584" s="860"/>
      <c r="W584" s="860"/>
      <c r="X584" s="860"/>
      <c r="Y584" s="860"/>
      <c r="Z584" s="860"/>
      <c r="AA584" s="860"/>
      <c r="AB584" s="860"/>
      <c r="AC584" s="860"/>
      <c r="AD584" s="860"/>
    </row>
    <row r="585" spans="1:30" ht="15.75" customHeight="1" x14ac:dyDescent="0.25">
      <c r="A585" s="860"/>
      <c r="B585" s="860"/>
      <c r="C585" s="860"/>
      <c r="D585" s="860"/>
      <c r="E585" s="860"/>
      <c r="F585" s="860"/>
      <c r="G585" s="868"/>
      <c r="H585" s="860"/>
      <c r="I585" s="860"/>
      <c r="J585" s="860"/>
      <c r="K585" s="860"/>
      <c r="L585" s="860"/>
      <c r="M585" s="860"/>
      <c r="N585" s="860"/>
      <c r="O585" s="860"/>
      <c r="P585" s="860"/>
      <c r="Q585" s="860"/>
      <c r="R585" s="860"/>
      <c r="S585" s="860"/>
      <c r="T585" s="860"/>
      <c r="U585" s="860"/>
      <c r="V585" s="860"/>
      <c r="W585" s="860"/>
      <c r="X585" s="860"/>
      <c r="Y585" s="860"/>
      <c r="Z585" s="860"/>
      <c r="AA585" s="860"/>
      <c r="AB585" s="860"/>
      <c r="AC585" s="860"/>
      <c r="AD585" s="860"/>
    </row>
    <row r="586" spans="1:30" ht="15.75" customHeight="1" x14ac:dyDescent="0.25">
      <c r="A586" s="860"/>
      <c r="B586" s="860"/>
      <c r="C586" s="860"/>
      <c r="D586" s="860"/>
      <c r="E586" s="860"/>
      <c r="F586" s="860"/>
      <c r="G586" s="868"/>
      <c r="H586" s="860"/>
      <c r="I586" s="860"/>
      <c r="J586" s="860"/>
      <c r="K586" s="860"/>
      <c r="L586" s="860"/>
      <c r="M586" s="860"/>
      <c r="N586" s="860"/>
      <c r="O586" s="860"/>
      <c r="P586" s="860"/>
      <c r="Q586" s="860"/>
      <c r="R586" s="860"/>
      <c r="S586" s="860"/>
      <c r="T586" s="860"/>
      <c r="U586" s="860"/>
      <c r="V586" s="860"/>
      <c r="W586" s="860"/>
      <c r="X586" s="860"/>
      <c r="Y586" s="860"/>
      <c r="Z586" s="860"/>
      <c r="AA586" s="860"/>
      <c r="AB586" s="860"/>
      <c r="AC586" s="860"/>
      <c r="AD586" s="860"/>
    </row>
    <row r="587" spans="1:30" ht="15.75" customHeight="1" x14ac:dyDescent="0.25">
      <c r="A587" s="860"/>
      <c r="B587" s="860"/>
      <c r="C587" s="860"/>
      <c r="D587" s="860"/>
      <c r="E587" s="860"/>
      <c r="F587" s="860"/>
      <c r="G587" s="868"/>
      <c r="H587" s="860"/>
      <c r="I587" s="860"/>
      <c r="J587" s="860"/>
      <c r="K587" s="860"/>
      <c r="L587" s="860"/>
      <c r="M587" s="860"/>
      <c r="N587" s="860"/>
      <c r="O587" s="860"/>
      <c r="P587" s="860"/>
      <c r="Q587" s="860"/>
      <c r="R587" s="860"/>
      <c r="S587" s="860"/>
      <c r="T587" s="860"/>
      <c r="U587" s="860"/>
      <c r="V587" s="860"/>
      <c r="W587" s="860"/>
      <c r="X587" s="860"/>
      <c r="Y587" s="860"/>
      <c r="Z587" s="860"/>
      <c r="AA587" s="860"/>
      <c r="AB587" s="860"/>
      <c r="AC587" s="860"/>
      <c r="AD587" s="860"/>
    </row>
    <row r="588" spans="1:30" ht="15.75" customHeight="1" x14ac:dyDescent="0.25">
      <c r="A588" s="860"/>
      <c r="B588" s="860"/>
      <c r="C588" s="860"/>
      <c r="D588" s="860"/>
      <c r="E588" s="860"/>
      <c r="F588" s="860"/>
      <c r="G588" s="868"/>
      <c r="H588" s="860"/>
      <c r="I588" s="860"/>
      <c r="J588" s="860"/>
      <c r="K588" s="860"/>
      <c r="L588" s="860"/>
      <c r="M588" s="860"/>
      <c r="N588" s="860"/>
      <c r="O588" s="860"/>
      <c r="P588" s="860"/>
      <c r="Q588" s="860"/>
      <c r="R588" s="860"/>
      <c r="S588" s="860"/>
      <c r="T588" s="860"/>
      <c r="U588" s="860"/>
      <c r="V588" s="860"/>
      <c r="W588" s="860"/>
      <c r="X588" s="860"/>
      <c r="Y588" s="860"/>
      <c r="Z588" s="860"/>
      <c r="AA588" s="860"/>
      <c r="AB588" s="860"/>
      <c r="AC588" s="860"/>
      <c r="AD588" s="860"/>
    </row>
    <row r="589" spans="1:30" ht="15.75" customHeight="1" x14ac:dyDescent="0.25">
      <c r="A589" s="860"/>
      <c r="B589" s="860"/>
      <c r="C589" s="860"/>
      <c r="D589" s="860"/>
      <c r="E589" s="860"/>
      <c r="F589" s="860"/>
      <c r="G589" s="868"/>
      <c r="H589" s="860"/>
      <c r="I589" s="860"/>
      <c r="J589" s="860"/>
      <c r="K589" s="860"/>
      <c r="L589" s="860"/>
      <c r="M589" s="860"/>
      <c r="N589" s="860"/>
      <c r="O589" s="860"/>
      <c r="P589" s="860"/>
      <c r="Q589" s="860"/>
      <c r="R589" s="860"/>
      <c r="S589" s="860"/>
      <c r="T589" s="860"/>
      <c r="U589" s="860"/>
      <c r="V589" s="860"/>
      <c r="W589" s="860"/>
      <c r="X589" s="860"/>
      <c r="Y589" s="860"/>
      <c r="Z589" s="860"/>
      <c r="AA589" s="860"/>
      <c r="AB589" s="860"/>
      <c r="AC589" s="860"/>
      <c r="AD589" s="860"/>
    </row>
    <row r="590" spans="1:30" ht="15.75" customHeight="1" x14ac:dyDescent="0.25">
      <c r="A590" s="860"/>
      <c r="B590" s="860"/>
      <c r="C590" s="860"/>
      <c r="D590" s="860"/>
      <c r="E590" s="860"/>
      <c r="F590" s="860"/>
      <c r="G590" s="868"/>
      <c r="H590" s="860"/>
      <c r="I590" s="860"/>
      <c r="J590" s="860"/>
      <c r="K590" s="860"/>
      <c r="L590" s="860"/>
      <c r="M590" s="860"/>
      <c r="N590" s="860"/>
      <c r="O590" s="860"/>
      <c r="P590" s="860"/>
      <c r="Q590" s="860"/>
      <c r="R590" s="860"/>
      <c r="S590" s="860"/>
      <c r="T590" s="860"/>
      <c r="U590" s="860"/>
      <c r="V590" s="860"/>
      <c r="W590" s="860"/>
      <c r="X590" s="860"/>
      <c r="Y590" s="860"/>
      <c r="Z590" s="860"/>
      <c r="AA590" s="860"/>
      <c r="AB590" s="860"/>
      <c r="AC590" s="860"/>
      <c r="AD590" s="860"/>
    </row>
    <row r="591" spans="1:30" ht="15.75" customHeight="1" x14ac:dyDescent="0.25">
      <c r="A591" s="860"/>
      <c r="B591" s="860"/>
      <c r="C591" s="860"/>
      <c r="D591" s="860"/>
      <c r="E591" s="860"/>
      <c r="F591" s="860"/>
      <c r="G591" s="868"/>
      <c r="H591" s="860"/>
      <c r="I591" s="860"/>
      <c r="J591" s="860"/>
      <c r="K591" s="860"/>
      <c r="L591" s="860"/>
      <c r="M591" s="860"/>
      <c r="N591" s="860"/>
      <c r="O591" s="860"/>
      <c r="P591" s="860"/>
      <c r="Q591" s="860"/>
      <c r="R591" s="860"/>
      <c r="S591" s="860"/>
      <c r="T591" s="860"/>
      <c r="U591" s="860"/>
      <c r="V591" s="860"/>
      <c r="W591" s="860"/>
      <c r="X591" s="860"/>
      <c r="Y591" s="860"/>
      <c r="Z591" s="860"/>
      <c r="AA591" s="860"/>
      <c r="AB591" s="860"/>
      <c r="AC591" s="860"/>
      <c r="AD591" s="860"/>
    </row>
    <row r="592" spans="1:30" ht="15.75" customHeight="1" x14ac:dyDescent="0.25">
      <c r="A592" s="860"/>
      <c r="B592" s="860"/>
      <c r="C592" s="860"/>
      <c r="D592" s="860"/>
      <c r="E592" s="860"/>
      <c r="F592" s="860"/>
      <c r="G592" s="868"/>
      <c r="H592" s="860"/>
      <c r="I592" s="860"/>
      <c r="J592" s="860"/>
      <c r="K592" s="860"/>
      <c r="L592" s="860"/>
      <c r="M592" s="860"/>
      <c r="N592" s="860"/>
      <c r="O592" s="860"/>
      <c r="P592" s="860"/>
      <c r="Q592" s="860"/>
      <c r="R592" s="860"/>
      <c r="S592" s="860"/>
      <c r="T592" s="860"/>
      <c r="U592" s="860"/>
      <c r="V592" s="860"/>
      <c r="W592" s="860"/>
      <c r="X592" s="860"/>
      <c r="Y592" s="860"/>
      <c r="Z592" s="860"/>
      <c r="AA592" s="860"/>
      <c r="AB592" s="860"/>
      <c r="AC592" s="860"/>
      <c r="AD592" s="860"/>
    </row>
    <row r="593" spans="1:30" ht="15.75" customHeight="1" x14ac:dyDescent="0.25">
      <c r="A593" s="860"/>
      <c r="B593" s="860"/>
      <c r="C593" s="860"/>
      <c r="D593" s="860"/>
      <c r="E593" s="860"/>
      <c r="F593" s="860"/>
      <c r="G593" s="868"/>
      <c r="H593" s="860"/>
      <c r="I593" s="860"/>
      <c r="J593" s="860"/>
      <c r="K593" s="860"/>
      <c r="L593" s="860"/>
      <c r="M593" s="860"/>
      <c r="N593" s="860"/>
      <c r="O593" s="860"/>
      <c r="P593" s="860"/>
      <c r="Q593" s="860"/>
      <c r="R593" s="860"/>
      <c r="S593" s="860"/>
      <c r="T593" s="860"/>
      <c r="U593" s="860"/>
      <c r="V593" s="860"/>
      <c r="W593" s="860"/>
      <c r="X593" s="860"/>
      <c r="Y593" s="860"/>
      <c r="Z593" s="860"/>
      <c r="AA593" s="860"/>
      <c r="AB593" s="860"/>
      <c r="AC593" s="860"/>
      <c r="AD593" s="860"/>
    </row>
    <row r="594" spans="1:30" ht="15.75" customHeight="1" x14ac:dyDescent="0.25">
      <c r="A594" s="860"/>
      <c r="B594" s="860"/>
      <c r="C594" s="860"/>
      <c r="D594" s="860"/>
      <c r="E594" s="860"/>
      <c r="F594" s="860"/>
      <c r="G594" s="868"/>
      <c r="H594" s="860"/>
      <c r="I594" s="860"/>
      <c r="J594" s="860"/>
      <c r="K594" s="860"/>
      <c r="L594" s="860"/>
      <c r="M594" s="860"/>
      <c r="N594" s="860"/>
      <c r="O594" s="860"/>
      <c r="P594" s="860"/>
      <c r="Q594" s="860"/>
      <c r="R594" s="860"/>
      <c r="S594" s="860"/>
      <c r="T594" s="860"/>
      <c r="U594" s="860"/>
      <c r="V594" s="860"/>
      <c r="W594" s="860"/>
      <c r="X594" s="860"/>
      <c r="Y594" s="860"/>
      <c r="Z594" s="860"/>
      <c r="AA594" s="860"/>
      <c r="AB594" s="860"/>
      <c r="AC594" s="860"/>
      <c r="AD594" s="860"/>
    </row>
    <row r="595" spans="1:30" ht="15.75" customHeight="1" x14ac:dyDescent="0.25">
      <c r="A595" s="860"/>
      <c r="B595" s="860"/>
      <c r="C595" s="860"/>
      <c r="D595" s="860"/>
      <c r="E595" s="860"/>
      <c r="F595" s="860"/>
      <c r="G595" s="868"/>
      <c r="H595" s="860"/>
      <c r="I595" s="860"/>
      <c r="J595" s="860"/>
      <c r="K595" s="860"/>
      <c r="L595" s="860"/>
      <c r="M595" s="860"/>
      <c r="N595" s="860"/>
      <c r="O595" s="860"/>
      <c r="P595" s="860"/>
      <c r="Q595" s="860"/>
      <c r="R595" s="860"/>
      <c r="S595" s="860"/>
      <c r="T595" s="860"/>
      <c r="U595" s="860"/>
      <c r="V595" s="860"/>
      <c r="W595" s="860"/>
      <c r="X595" s="860"/>
      <c r="Y595" s="860"/>
      <c r="Z595" s="860"/>
      <c r="AA595" s="860"/>
      <c r="AB595" s="860"/>
      <c r="AC595" s="860"/>
      <c r="AD595" s="860"/>
    </row>
    <row r="596" spans="1:30" ht="15.75" customHeight="1" x14ac:dyDescent="0.25">
      <c r="A596" s="860"/>
      <c r="B596" s="860"/>
      <c r="C596" s="860"/>
      <c r="D596" s="860"/>
      <c r="E596" s="860"/>
      <c r="F596" s="860"/>
      <c r="G596" s="868"/>
      <c r="H596" s="860"/>
      <c r="I596" s="860"/>
      <c r="J596" s="860"/>
      <c r="K596" s="860"/>
      <c r="L596" s="860"/>
      <c r="M596" s="860"/>
      <c r="N596" s="860"/>
      <c r="O596" s="860"/>
      <c r="P596" s="860"/>
      <c r="Q596" s="860"/>
      <c r="R596" s="860"/>
      <c r="S596" s="860"/>
      <c r="T596" s="860"/>
      <c r="U596" s="860"/>
      <c r="V596" s="860"/>
      <c r="W596" s="860"/>
      <c r="X596" s="860"/>
      <c r="Y596" s="860"/>
      <c r="Z596" s="860"/>
      <c r="AA596" s="860"/>
      <c r="AB596" s="860"/>
      <c r="AC596" s="860"/>
      <c r="AD596" s="860"/>
    </row>
    <row r="597" spans="1:30" ht="15.75" customHeight="1" x14ac:dyDescent="0.25">
      <c r="A597" s="860"/>
      <c r="B597" s="860"/>
      <c r="C597" s="860"/>
      <c r="D597" s="860"/>
      <c r="E597" s="860"/>
      <c r="F597" s="860"/>
      <c r="G597" s="868"/>
      <c r="H597" s="860"/>
      <c r="I597" s="860"/>
      <c r="J597" s="860"/>
      <c r="K597" s="860"/>
      <c r="L597" s="860"/>
      <c r="M597" s="860"/>
      <c r="N597" s="860"/>
      <c r="O597" s="860"/>
      <c r="P597" s="860"/>
      <c r="Q597" s="860"/>
      <c r="R597" s="860"/>
      <c r="S597" s="860"/>
      <c r="T597" s="860"/>
      <c r="U597" s="860"/>
      <c r="V597" s="860"/>
      <c r="W597" s="860"/>
      <c r="X597" s="860"/>
      <c r="Y597" s="860"/>
      <c r="Z597" s="860"/>
      <c r="AA597" s="860"/>
      <c r="AB597" s="860"/>
      <c r="AC597" s="860"/>
      <c r="AD597" s="860"/>
    </row>
    <row r="598" spans="1:30" ht="15.75" customHeight="1" x14ac:dyDescent="0.25">
      <c r="A598" s="860"/>
      <c r="B598" s="860"/>
      <c r="C598" s="860"/>
      <c r="D598" s="860"/>
      <c r="E598" s="860"/>
      <c r="F598" s="860"/>
      <c r="G598" s="868"/>
      <c r="H598" s="860"/>
      <c r="I598" s="860"/>
      <c r="J598" s="860"/>
      <c r="K598" s="860"/>
      <c r="L598" s="860"/>
      <c r="M598" s="860"/>
      <c r="N598" s="860"/>
      <c r="O598" s="860"/>
      <c r="P598" s="860"/>
      <c r="Q598" s="860"/>
      <c r="R598" s="860"/>
      <c r="S598" s="860"/>
      <c r="T598" s="860"/>
      <c r="U598" s="860"/>
      <c r="V598" s="860"/>
      <c r="W598" s="860"/>
      <c r="X598" s="860"/>
      <c r="Y598" s="860"/>
      <c r="Z598" s="860"/>
      <c r="AA598" s="860"/>
      <c r="AB598" s="860"/>
      <c r="AC598" s="860"/>
      <c r="AD598" s="860"/>
    </row>
    <row r="599" spans="1:30" ht="15.75" customHeight="1" x14ac:dyDescent="0.25">
      <c r="A599" s="860"/>
      <c r="B599" s="860"/>
      <c r="C599" s="860"/>
      <c r="D599" s="860"/>
      <c r="E599" s="860"/>
      <c r="F599" s="860"/>
      <c r="G599" s="868"/>
      <c r="H599" s="860"/>
      <c r="I599" s="860"/>
      <c r="J599" s="860"/>
      <c r="K599" s="860"/>
      <c r="L599" s="860"/>
      <c r="M599" s="860"/>
      <c r="N599" s="860"/>
      <c r="O599" s="860"/>
      <c r="P599" s="860"/>
      <c r="Q599" s="860"/>
      <c r="R599" s="860"/>
      <c r="S599" s="860"/>
      <c r="T599" s="860"/>
      <c r="U599" s="860"/>
      <c r="V599" s="860"/>
      <c r="W599" s="860"/>
      <c r="X599" s="860"/>
      <c r="Y599" s="860"/>
      <c r="Z599" s="860"/>
      <c r="AA599" s="860"/>
      <c r="AB599" s="860"/>
      <c r="AC599" s="860"/>
      <c r="AD599" s="860"/>
    </row>
    <row r="600" spans="1:30" ht="15.75" customHeight="1" x14ac:dyDescent="0.25">
      <c r="A600" s="860"/>
      <c r="B600" s="860"/>
      <c r="C600" s="860"/>
      <c r="D600" s="860"/>
      <c r="E600" s="860"/>
      <c r="F600" s="860"/>
      <c r="G600" s="868"/>
      <c r="H600" s="860"/>
      <c r="I600" s="860"/>
      <c r="J600" s="860"/>
      <c r="K600" s="860"/>
      <c r="L600" s="860"/>
      <c r="M600" s="860"/>
      <c r="N600" s="860"/>
      <c r="O600" s="860"/>
      <c r="P600" s="860"/>
      <c r="Q600" s="860"/>
      <c r="R600" s="860"/>
      <c r="S600" s="860"/>
      <c r="T600" s="860"/>
      <c r="U600" s="860"/>
      <c r="V600" s="860"/>
      <c r="W600" s="860"/>
      <c r="X600" s="860"/>
      <c r="Y600" s="860"/>
      <c r="Z600" s="860"/>
      <c r="AA600" s="860"/>
      <c r="AB600" s="860"/>
      <c r="AC600" s="860"/>
      <c r="AD600" s="860"/>
    </row>
    <row r="601" spans="1:30" ht="15.75" customHeight="1" x14ac:dyDescent="0.25">
      <c r="A601" s="860"/>
      <c r="B601" s="860"/>
      <c r="C601" s="860"/>
      <c r="D601" s="860"/>
      <c r="E601" s="860"/>
      <c r="F601" s="860"/>
      <c r="G601" s="868"/>
      <c r="H601" s="860"/>
      <c r="I601" s="860"/>
      <c r="J601" s="860"/>
      <c r="K601" s="860"/>
      <c r="L601" s="860"/>
      <c r="M601" s="860"/>
      <c r="N601" s="860"/>
      <c r="O601" s="860"/>
      <c r="P601" s="860"/>
      <c r="Q601" s="860"/>
      <c r="R601" s="860"/>
      <c r="S601" s="860"/>
      <c r="T601" s="860"/>
      <c r="U601" s="860"/>
      <c r="V601" s="860"/>
      <c r="W601" s="860"/>
      <c r="X601" s="860"/>
      <c r="Y601" s="860"/>
      <c r="Z601" s="860"/>
      <c r="AA601" s="860"/>
      <c r="AB601" s="860"/>
      <c r="AC601" s="860"/>
      <c r="AD601" s="860"/>
    </row>
    <row r="602" spans="1:30" ht="15.75" customHeight="1" x14ac:dyDescent="0.25">
      <c r="A602" s="860"/>
      <c r="B602" s="860"/>
      <c r="C602" s="860"/>
      <c r="D602" s="860"/>
      <c r="E602" s="860"/>
      <c r="F602" s="860"/>
      <c r="G602" s="868"/>
      <c r="H602" s="860"/>
      <c r="I602" s="860"/>
      <c r="J602" s="860"/>
      <c r="K602" s="860"/>
      <c r="L602" s="860"/>
      <c r="M602" s="860"/>
      <c r="N602" s="860"/>
      <c r="O602" s="860"/>
      <c r="P602" s="860"/>
      <c r="Q602" s="860"/>
      <c r="R602" s="860"/>
      <c r="S602" s="860"/>
      <c r="T602" s="860"/>
      <c r="U602" s="860"/>
      <c r="V602" s="860"/>
      <c r="W602" s="860"/>
      <c r="X602" s="860"/>
      <c r="Y602" s="860"/>
      <c r="Z602" s="860"/>
      <c r="AA602" s="860"/>
      <c r="AB602" s="860"/>
      <c r="AC602" s="860"/>
      <c r="AD602" s="860"/>
    </row>
    <row r="603" spans="1:30" ht="15.75" customHeight="1" x14ac:dyDescent="0.25">
      <c r="A603" s="860"/>
      <c r="B603" s="860"/>
      <c r="C603" s="860"/>
      <c r="D603" s="860"/>
      <c r="E603" s="860"/>
      <c r="F603" s="860"/>
      <c r="G603" s="868"/>
      <c r="H603" s="860"/>
      <c r="I603" s="860"/>
      <c r="J603" s="860"/>
      <c r="K603" s="860"/>
      <c r="L603" s="860"/>
      <c r="M603" s="860"/>
      <c r="N603" s="860"/>
      <c r="O603" s="860"/>
      <c r="P603" s="860"/>
      <c r="Q603" s="860"/>
      <c r="R603" s="860"/>
      <c r="S603" s="860"/>
      <c r="T603" s="860"/>
      <c r="U603" s="860"/>
      <c r="V603" s="860"/>
      <c r="W603" s="860"/>
      <c r="X603" s="860"/>
      <c r="Y603" s="860"/>
      <c r="Z603" s="860"/>
      <c r="AA603" s="860"/>
      <c r="AB603" s="860"/>
      <c r="AC603" s="860"/>
      <c r="AD603" s="860"/>
    </row>
    <row r="604" spans="1:30" ht="15.75" customHeight="1" x14ac:dyDescent="0.25">
      <c r="A604" s="860"/>
      <c r="B604" s="860"/>
      <c r="C604" s="860"/>
      <c r="D604" s="860"/>
      <c r="E604" s="860"/>
      <c r="F604" s="860"/>
      <c r="G604" s="868"/>
      <c r="H604" s="860"/>
      <c r="I604" s="860"/>
      <c r="J604" s="860"/>
      <c r="K604" s="860"/>
      <c r="L604" s="860"/>
      <c r="M604" s="860"/>
      <c r="N604" s="860"/>
      <c r="O604" s="860"/>
      <c r="P604" s="860"/>
      <c r="Q604" s="860"/>
      <c r="R604" s="860"/>
      <c r="S604" s="860"/>
      <c r="T604" s="860"/>
      <c r="U604" s="860"/>
      <c r="V604" s="860"/>
      <c r="W604" s="860"/>
      <c r="X604" s="860"/>
      <c r="Y604" s="860"/>
      <c r="Z604" s="860"/>
      <c r="AA604" s="860"/>
      <c r="AB604" s="860"/>
      <c r="AC604" s="860"/>
      <c r="AD604" s="860"/>
    </row>
    <row r="605" spans="1:30" ht="15.75" customHeight="1" x14ac:dyDescent="0.25">
      <c r="A605" s="860"/>
      <c r="B605" s="860"/>
      <c r="C605" s="860"/>
      <c r="D605" s="860"/>
      <c r="E605" s="860"/>
      <c r="F605" s="860"/>
      <c r="G605" s="868"/>
      <c r="H605" s="860"/>
      <c r="I605" s="860"/>
      <c r="J605" s="860"/>
      <c r="K605" s="860"/>
      <c r="L605" s="860"/>
      <c r="M605" s="860"/>
      <c r="N605" s="860"/>
      <c r="O605" s="860"/>
      <c r="P605" s="860"/>
      <c r="Q605" s="860"/>
      <c r="R605" s="860"/>
      <c r="S605" s="860"/>
      <c r="T605" s="860"/>
      <c r="U605" s="860"/>
      <c r="V605" s="860"/>
      <c r="W605" s="860"/>
      <c r="X605" s="860"/>
      <c r="Y605" s="860"/>
      <c r="Z605" s="860"/>
      <c r="AA605" s="860"/>
      <c r="AB605" s="860"/>
      <c r="AC605" s="860"/>
      <c r="AD605" s="860"/>
    </row>
    <row r="606" spans="1:30" ht="15.75" customHeight="1" x14ac:dyDescent="0.25">
      <c r="A606" s="860"/>
      <c r="B606" s="860"/>
      <c r="C606" s="860"/>
      <c r="D606" s="860"/>
      <c r="E606" s="860"/>
      <c r="F606" s="860"/>
      <c r="G606" s="868"/>
      <c r="H606" s="860"/>
      <c r="I606" s="860"/>
      <c r="J606" s="860"/>
      <c r="K606" s="860"/>
      <c r="L606" s="860"/>
      <c r="M606" s="860"/>
      <c r="N606" s="860"/>
      <c r="O606" s="860"/>
      <c r="P606" s="860"/>
      <c r="Q606" s="860"/>
      <c r="R606" s="860"/>
      <c r="S606" s="860"/>
      <c r="T606" s="860"/>
      <c r="U606" s="860"/>
      <c r="V606" s="860"/>
      <c r="W606" s="860"/>
      <c r="X606" s="860"/>
      <c r="Y606" s="860"/>
      <c r="Z606" s="860"/>
      <c r="AA606" s="860"/>
      <c r="AB606" s="860"/>
      <c r="AC606" s="860"/>
      <c r="AD606" s="860"/>
    </row>
    <row r="607" spans="1:30" ht="15.75" customHeight="1" x14ac:dyDescent="0.25">
      <c r="A607" s="860"/>
      <c r="B607" s="860"/>
      <c r="C607" s="860"/>
      <c r="D607" s="860"/>
      <c r="E607" s="860"/>
      <c r="F607" s="860"/>
      <c r="G607" s="868"/>
      <c r="H607" s="860"/>
      <c r="I607" s="860"/>
      <c r="J607" s="860"/>
      <c r="K607" s="860"/>
      <c r="L607" s="860"/>
      <c r="M607" s="860"/>
      <c r="N607" s="860"/>
      <c r="O607" s="860"/>
      <c r="P607" s="860"/>
      <c r="Q607" s="860"/>
      <c r="R607" s="860"/>
      <c r="S607" s="860"/>
      <c r="T607" s="860"/>
      <c r="U607" s="860"/>
      <c r="V607" s="860"/>
      <c r="W607" s="860"/>
      <c r="X607" s="860"/>
      <c r="Y607" s="860"/>
      <c r="Z607" s="860"/>
      <c r="AA607" s="860"/>
      <c r="AB607" s="860"/>
      <c r="AC607" s="860"/>
      <c r="AD607" s="860"/>
    </row>
    <row r="608" spans="1:30" ht="15.75" customHeight="1" x14ac:dyDescent="0.25">
      <c r="A608" s="860"/>
      <c r="B608" s="860"/>
      <c r="C608" s="860"/>
      <c r="D608" s="860"/>
      <c r="E608" s="860"/>
      <c r="F608" s="860"/>
      <c r="G608" s="868"/>
      <c r="H608" s="860"/>
      <c r="I608" s="860"/>
      <c r="J608" s="860"/>
      <c r="K608" s="860"/>
      <c r="L608" s="860"/>
      <c r="M608" s="860"/>
      <c r="N608" s="860"/>
      <c r="O608" s="860"/>
      <c r="P608" s="860"/>
      <c r="Q608" s="860"/>
      <c r="R608" s="860"/>
      <c r="S608" s="860"/>
      <c r="T608" s="860"/>
      <c r="U608" s="860"/>
      <c r="V608" s="860"/>
      <c r="W608" s="860"/>
      <c r="X608" s="860"/>
      <c r="Y608" s="860"/>
      <c r="Z608" s="860"/>
      <c r="AA608" s="860"/>
      <c r="AB608" s="860"/>
      <c r="AC608" s="860"/>
      <c r="AD608" s="860"/>
    </row>
    <row r="609" spans="1:30" ht="15.75" customHeight="1" x14ac:dyDescent="0.25">
      <c r="A609" s="860"/>
      <c r="B609" s="860"/>
      <c r="C609" s="860"/>
      <c r="D609" s="860"/>
      <c r="E609" s="860"/>
      <c r="F609" s="860"/>
      <c r="G609" s="868"/>
      <c r="H609" s="860"/>
      <c r="I609" s="860"/>
      <c r="J609" s="860"/>
      <c r="K609" s="860"/>
      <c r="L609" s="860"/>
      <c r="M609" s="860"/>
      <c r="N609" s="860"/>
      <c r="O609" s="860"/>
      <c r="P609" s="860"/>
      <c r="Q609" s="860"/>
      <c r="R609" s="860"/>
      <c r="S609" s="860"/>
      <c r="T609" s="860"/>
      <c r="U609" s="860"/>
      <c r="V609" s="860"/>
      <c r="W609" s="860"/>
      <c r="X609" s="860"/>
      <c r="Y609" s="860"/>
      <c r="Z609" s="860"/>
      <c r="AA609" s="860"/>
      <c r="AB609" s="860"/>
      <c r="AC609" s="860"/>
      <c r="AD609" s="860"/>
    </row>
    <row r="610" spans="1:30" ht="15.75" customHeight="1" x14ac:dyDescent="0.25">
      <c r="A610" s="860"/>
      <c r="B610" s="860"/>
      <c r="C610" s="860"/>
      <c r="D610" s="860"/>
      <c r="E610" s="860"/>
      <c r="F610" s="860"/>
      <c r="G610" s="868"/>
      <c r="H610" s="860"/>
      <c r="I610" s="860"/>
      <c r="J610" s="860"/>
      <c r="K610" s="860"/>
      <c r="L610" s="860"/>
      <c r="M610" s="860"/>
      <c r="N610" s="860"/>
      <c r="O610" s="860"/>
      <c r="P610" s="860"/>
      <c r="Q610" s="860"/>
      <c r="R610" s="860"/>
      <c r="S610" s="860"/>
      <c r="T610" s="860"/>
      <c r="U610" s="860"/>
      <c r="V610" s="860"/>
      <c r="W610" s="860"/>
      <c r="X610" s="860"/>
      <c r="Y610" s="860"/>
      <c r="Z610" s="860"/>
      <c r="AA610" s="860"/>
      <c r="AB610" s="860"/>
      <c r="AC610" s="860"/>
      <c r="AD610" s="860"/>
    </row>
    <row r="611" spans="1:30" ht="15.75" customHeight="1" x14ac:dyDescent="0.25">
      <c r="A611" s="860"/>
      <c r="B611" s="860"/>
      <c r="C611" s="860"/>
      <c r="D611" s="860"/>
      <c r="E611" s="860"/>
      <c r="F611" s="860"/>
      <c r="G611" s="868"/>
      <c r="H611" s="860"/>
      <c r="I611" s="860"/>
      <c r="J611" s="860"/>
      <c r="K611" s="860"/>
      <c r="L611" s="860"/>
      <c r="M611" s="860"/>
      <c r="N611" s="860"/>
      <c r="O611" s="860"/>
      <c r="P611" s="860"/>
      <c r="Q611" s="860"/>
      <c r="R611" s="860"/>
      <c r="S611" s="860"/>
      <c r="T611" s="860"/>
      <c r="U611" s="860"/>
      <c r="V611" s="860"/>
      <c r="W611" s="860"/>
      <c r="X611" s="860"/>
      <c r="Y611" s="860"/>
      <c r="Z611" s="860"/>
      <c r="AA611" s="860"/>
      <c r="AB611" s="860"/>
      <c r="AC611" s="860"/>
      <c r="AD611" s="860"/>
    </row>
    <row r="612" spans="1:30" ht="15.75" customHeight="1" x14ac:dyDescent="0.25">
      <c r="A612" s="860"/>
      <c r="B612" s="860"/>
      <c r="C612" s="860"/>
      <c r="D612" s="860"/>
      <c r="E612" s="860"/>
      <c r="F612" s="860"/>
      <c r="G612" s="868"/>
      <c r="H612" s="860"/>
      <c r="I612" s="860"/>
      <c r="J612" s="860"/>
      <c r="K612" s="860"/>
      <c r="L612" s="860"/>
      <c r="M612" s="860"/>
      <c r="N612" s="860"/>
      <c r="O612" s="860"/>
      <c r="P612" s="860"/>
      <c r="Q612" s="860"/>
      <c r="R612" s="860"/>
      <c r="S612" s="860"/>
      <c r="T612" s="860"/>
      <c r="U612" s="860"/>
      <c r="V612" s="860"/>
      <c r="W612" s="860"/>
      <c r="X612" s="860"/>
      <c r="Y612" s="860"/>
      <c r="Z612" s="860"/>
      <c r="AA612" s="860"/>
      <c r="AB612" s="860"/>
      <c r="AC612" s="860"/>
      <c r="AD612" s="860"/>
    </row>
    <row r="613" spans="1:30" ht="15.75" customHeight="1" x14ac:dyDescent="0.25">
      <c r="A613" s="860"/>
      <c r="B613" s="860"/>
      <c r="C613" s="860"/>
      <c r="D613" s="860"/>
      <c r="E613" s="860"/>
      <c r="F613" s="860"/>
      <c r="G613" s="868"/>
      <c r="H613" s="860"/>
      <c r="I613" s="860"/>
      <c r="J613" s="860"/>
      <c r="K613" s="860"/>
      <c r="L613" s="860"/>
      <c r="M613" s="860"/>
      <c r="N613" s="860"/>
      <c r="O613" s="860"/>
      <c r="P613" s="860"/>
      <c r="Q613" s="860"/>
      <c r="R613" s="860"/>
      <c r="S613" s="860"/>
      <c r="T613" s="860"/>
      <c r="U613" s="860"/>
      <c r="V613" s="860"/>
      <c r="W613" s="860"/>
      <c r="X613" s="860"/>
      <c r="Y613" s="860"/>
      <c r="Z613" s="860"/>
      <c r="AA613" s="860"/>
      <c r="AB613" s="860"/>
      <c r="AC613" s="860"/>
      <c r="AD613" s="860"/>
    </row>
    <row r="614" spans="1:30" ht="15.75" customHeight="1" x14ac:dyDescent="0.25">
      <c r="A614" s="860"/>
      <c r="B614" s="860"/>
      <c r="C614" s="860"/>
      <c r="D614" s="860"/>
      <c r="E614" s="860"/>
      <c r="F614" s="860"/>
      <c r="G614" s="868"/>
      <c r="H614" s="860"/>
      <c r="I614" s="860"/>
      <c r="J614" s="860"/>
      <c r="K614" s="860"/>
      <c r="L614" s="860"/>
      <c r="M614" s="860"/>
      <c r="N614" s="860"/>
      <c r="O614" s="860"/>
      <c r="P614" s="860"/>
      <c r="Q614" s="860"/>
      <c r="R614" s="860"/>
      <c r="S614" s="860"/>
      <c r="T614" s="860"/>
      <c r="U614" s="860"/>
      <c r="V614" s="860"/>
      <c r="W614" s="860"/>
      <c r="X614" s="860"/>
      <c r="Y614" s="860"/>
      <c r="Z614" s="860"/>
      <c r="AA614" s="860"/>
      <c r="AB614" s="860"/>
      <c r="AC614" s="860"/>
      <c r="AD614" s="860"/>
    </row>
    <row r="615" spans="1:30" ht="15.75" customHeight="1" x14ac:dyDescent="0.25">
      <c r="A615" s="860"/>
      <c r="B615" s="860"/>
      <c r="C615" s="860"/>
      <c r="D615" s="860"/>
      <c r="E615" s="860"/>
      <c r="F615" s="860"/>
      <c r="G615" s="868"/>
      <c r="H615" s="860"/>
      <c r="I615" s="860"/>
      <c r="J615" s="860"/>
      <c r="K615" s="860"/>
      <c r="L615" s="860"/>
      <c r="M615" s="860"/>
      <c r="N615" s="860"/>
      <c r="O615" s="860"/>
      <c r="P615" s="860"/>
      <c r="Q615" s="860"/>
      <c r="R615" s="860"/>
      <c r="S615" s="860"/>
      <c r="T615" s="860"/>
      <c r="U615" s="860"/>
      <c r="V615" s="860"/>
      <c r="W615" s="860"/>
      <c r="X615" s="860"/>
      <c r="Y615" s="860"/>
      <c r="Z615" s="860"/>
      <c r="AA615" s="860"/>
      <c r="AB615" s="860"/>
      <c r="AC615" s="860"/>
      <c r="AD615" s="860"/>
    </row>
    <row r="616" spans="1:30" ht="15.75" customHeight="1" x14ac:dyDescent="0.25">
      <c r="A616" s="860"/>
      <c r="B616" s="860"/>
      <c r="C616" s="860"/>
      <c r="D616" s="860"/>
      <c r="E616" s="860"/>
      <c r="F616" s="860"/>
      <c r="G616" s="868"/>
      <c r="H616" s="860"/>
      <c r="I616" s="860"/>
      <c r="J616" s="860"/>
      <c r="K616" s="860"/>
      <c r="L616" s="860"/>
      <c r="M616" s="860"/>
      <c r="N616" s="860"/>
      <c r="O616" s="860"/>
      <c r="P616" s="860"/>
      <c r="Q616" s="860"/>
      <c r="R616" s="860"/>
      <c r="S616" s="860"/>
      <c r="T616" s="860"/>
      <c r="U616" s="860"/>
      <c r="V616" s="860"/>
      <c r="W616" s="860"/>
      <c r="X616" s="860"/>
      <c r="Y616" s="860"/>
      <c r="Z616" s="860"/>
      <c r="AA616" s="860"/>
      <c r="AB616" s="860"/>
      <c r="AC616" s="860"/>
      <c r="AD616" s="860"/>
    </row>
    <row r="617" spans="1:30" ht="15.75" customHeight="1" x14ac:dyDescent="0.25">
      <c r="A617" s="860"/>
      <c r="B617" s="860"/>
      <c r="C617" s="860"/>
      <c r="D617" s="860"/>
      <c r="E617" s="860"/>
      <c r="F617" s="860"/>
      <c r="G617" s="868"/>
      <c r="H617" s="860"/>
      <c r="I617" s="860"/>
      <c r="J617" s="860"/>
      <c r="K617" s="860"/>
      <c r="L617" s="860"/>
      <c r="M617" s="860"/>
      <c r="N617" s="860"/>
      <c r="O617" s="860"/>
      <c r="P617" s="860"/>
      <c r="Q617" s="860"/>
      <c r="R617" s="860"/>
      <c r="S617" s="860"/>
      <c r="T617" s="860"/>
      <c r="U617" s="860"/>
      <c r="V617" s="860"/>
      <c r="W617" s="860"/>
      <c r="X617" s="860"/>
      <c r="Y617" s="860"/>
      <c r="Z617" s="860"/>
      <c r="AA617" s="860"/>
      <c r="AB617" s="860"/>
      <c r="AC617" s="860"/>
      <c r="AD617" s="860"/>
    </row>
    <row r="618" spans="1:30" ht="15.75" customHeight="1" x14ac:dyDescent="0.25">
      <c r="A618" s="860"/>
      <c r="B618" s="860"/>
      <c r="C618" s="860"/>
      <c r="D618" s="860"/>
      <c r="E618" s="860"/>
      <c r="F618" s="860"/>
      <c r="G618" s="868"/>
      <c r="H618" s="860"/>
      <c r="I618" s="860"/>
      <c r="J618" s="860"/>
      <c r="K618" s="860"/>
      <c r="L618" s="860"/>
      <c r="M618" s="860"/>
      <c r="N618" s="860"/>
      <c r="O618" s="860"/>
      <c r="P618" s="860"/>
      <c r="Q618" s="860"/>
      <c r="R618" s="860"/>
      <c r="S618" s="860"/>
      <c r="T618" s="860"/>
      <c r="U618" s="860"/>
      <c r="V618" s="860"/>
      <c r="W618" s="860"/>
      <c r="X618" s="860"/>
      <c r="Y618" s="860"/>
      <c r="Z618" s="860"/>
      <c r="AA618" s="860"/>
      <c r="AB618" s="860"/>
      <c r="AC618" s="860"/>
      <c r="AD618" s="860"/>
    </row>
    <row r="619" spans="1:30" ht="15.75" customHeight="1" x14ac:dyDescent="0.25">
      <c r="A619" s="860"/>
      <c r="B619" s="860"/>
      <c r="C619" s="860"/>
      <c r="D619" s="860"/>
      <c r="E619" s="860"/>
      <c r="F619" s="860"/>
      <c r="G619" s="868"/>
      <c r="H619" s="860"/>
      <c r="I619" s="860"/>
      <c r="J619" s="860"/>
      <c r="K619" s="860"/>
      <c r="L619" s="860"/>
      <c r="M619" s="860"/>
      <c r="N619" s="860"/>
      <c r="O619" s="860"/>
      <c r="P619" s="860"/>
      <c r="Q619" s="860"/>
      <c r="R619" s="860"/>
      <c r="S619" s="860"/>
      <c r="T619" s="860"/>
      <c r="U619" s="860"/>
      <c r="V619" s="860"/>
      <c r="W619" s="860"/>
      <c r="X619" s="860"/>
      <c r="Y619" s="860"/>
      <c r="Z619" s="860"/>
      <c r="AA619" s="860"/>
      <c r="AB619" s="860"/>
      <c r="AC619" s="860"/>
      <c r="AD619" s="860"/>
    </row>
    <row r="620" spans="1:30" ht="15.75" customHeight="1" x14ac:dyDescent="0.25">
      <c r="A620" s="860"/>
      <c r="B620" s="860"/>
      <c r="C620" s="860"/>
      <c r="D620" s="860"/>
      <c r="E620" s="860"/>
      <c r="F620" s="860"/>
      <c r="G620" s="868"/>
      <c r="H620" s="860"/>
      <c r="I620" s="860"/>
      <c r="J620" s="860"/>
      <c r="K620" s="860"/>
      <c r="L620" s="860"/>
      <c r="M620" s="860"/>
      <c r="N620" s="860"/>
      <c r="O620" s="860"/>
      <c r="P620" s="860"/>
      <c r="Q620" s="860"/>
      <c r="R620" s="860"/>
      <c r="S620" s="860"/>
      <c r="T620" s="860"/>
      <c r="U620" s="860"/>
      <c r="V620" s="860"/>
      <c r="W620" s="860"/>
      <c r="X620" s="860"/>
      <c r="Y620" s="860"/>
      <c r="Z620" s="860"/>
      <c r="AA620" s="860"/>
      <c r="AB620" s="860"/>
      <c r="AC620" s="860"/>
      <c r="AD620" s="860"/>
    </row>
    <row r="621" spans="1:30" ht="15.75" customHeight="1" x14ac:dyDescent="0.25">
      <c r="A621" s="860"/>
      <c r="B621" s="860"/>
      <c r="C621" s="860"/>
      <c r="D621" s="860"/>
      <c r="E621" s="860"/>
      <c r="F621" s="860"/>
      <c r="G621" s="868"/>
      <c r="H621" s="860"/>
      <c r="I621" s="860"/>
      <c r="J621" s="860"/>
      <c r="K621" s="860"/>
      <c r="L621" s="860"/>
      <c r="M621" s="860"/>
      <c r="N621" s="860"/>
      <c r="O621" s="860"/>
      <c r="P621" s="860"/>
      <c r="Q621" s="860"/>
      <c r="R621" s="860"/>
      <c r="S621" s="860"/>
      <c r="T621" s="860"/>
      <c r="U621" s="860"/>
      <c r="V621" s="860"/>
      <c r="W621" s="860"/>
      <c r="X621" s="860"/>
      <c r="Y621" s="860"/>
      <c r="Z621" s="860"/>
      <c r="AA621" s="860"/>
      <c r="AB621" s="860"/>
      <c r="AC621" s="860"/>
      <c r="AD621" s="860"/>
    </row>
    <row r="622" spans="1:30" ht="15.75" customHeight="1" x14ac:dyDescent="0.25">
      <c r="A622" s="860"/>
      <c r="B622" s="860"/>
      <c r="C622" s="860"/>
      <c r="D622" s="860"/>
      <c r="E622" s="860"/>
      <c r="F622" s="860"/>
      <c r="G622" s="868"/>
      <c r="H622" s="860"/>
      <c r="I622" s="860"/>
      <c r="J622" s="860"/>
      <c r="K622" s="860"/>
      <c r="L622" s="860"/>
      <c r="M622" s="860"/>
      <c r="N622" s="860"/>
      <c r="O622" s="860"/>
      <c r="P622" s="860"/>
      <c r="Q622" s="860"/>
      <c r="R622" s="860"/>
      <c r="S622" s="860"/>
      <c r="T622" s="860"/>
      <c r="U622" s="860"/>
      <c r="V622" s="860"/>
      <c r="W622" s="860"/>
      <c r="X622" s="860"/>
      <c r="Y622" s="860"/>
      <c r="Z622" s="860"/>
      <c r="AA622" s="860"/>
      <c r="AB622" s="860"/>
      <c r="AC622" s="860"/>
      <c r="AD622" s="860"/>
    </row>
    <row r="623" spans="1:30" ht="15.75" customHeight="1" x14ac:dyDescent="0.25">
      <c r="A623" s="860"/>
      <c r="B623" s="860"/>
      <c r="C623" s="860"/>
      <c r="D623" s="860"/>
      <c r="E623" s="860"/>
      <c r="F623" s="860"/>
      <c r="G623" s="868"/>
      <c r="H623" s="860"/>
      <c r="I623" s="860"/>
      <c r="J623" s="860"/>
      <c r="K623" s="860"/>
      <c r="L623" s="860"/>
      <c r="M623" s="860"/>
      <c r="N623" s="860"/>
      <c r="O623" s="860"/>
      <c r="P623" s="860"/>
      <c r="Q623" s="860"/>
      <c r="R623" s="860"/>
      <c r="S623" s="860"/>
      <c r="T623" s="860"/>
      <c r="U623" s="860"/>
      <c r="V623" s="860"/>
      <c r="W623" s="860"/>
      <c r="X623" s="860"/>
      <c r="Y623" s="860"/>
      <c r="Z623" s="860"/>
      <c r="AA623" s="860"/>
      <c r="AB623" s="860"/>
      <c r="AC623" s="860"/>
      <c r="AD623" s="860"/>
    </row>
    <row r="624" spans="1:30" ht="15.75" customHeight="1" x14ac:dyDescent="0.25">
      <c r="A624" s="860"/>
      <c r="B624" s="860"/>
      <c r="C624" s="860"/>
      <c r="D624" s="860"/>
      <c r="E624" s="860"/>
      <c r="F624" s="860"/>
      <c r="G624" s="868"/>
      <c r="H624" s="860"/>
      <c r="I624" s="860"/>
      <c r="J624" s="860"/>
      <c r="K624" s="860"/>
      <c r="L624" s="860"/>
      <c r="M624" s="860"/>
      <c r="N624" s="860"/>
      <c r="O624" s="860"/>
      <c r="P624" s="860"/>
      <c r="Q624" s="860"/>
      <c r="R624" s="860"/>
      <c r="S624" s="860"/>
      <c r="T624" s="860"/>
      <c r="U624" s="860"/>
      <c r="V624" s="860"/>
      <c r="W624" s="860"/>
      <c r="X624" s="860"/>
      <c r="Y624" s="860"/>
      <c r="Z624" s="860"/>
      <c r="AA624" s="860"/>
      <c r="AB624" s="860"/>
      <c r="AC624" s="860"/>
      <c r="AD624" s="860"/>
    </row>
    <row r="625" spans="1:30" ht="15.75" customHeight="1" x14ac:dyDescent="0.25">
      <c r="A625" s="860"/>
      <c r="B625" s="860"/>
      <c r="C625" s="860"/>
      <c r="D625" s="860"/>
      <c r="E625" s="860"/>
      <c r="F625" s="860"/>
      <c r="G625" s="868"/>
      <c r="H625" s="860"/>
      <c r="I625" s="860"/>
      <c r="J625" s="860"/>
      <c r="K625" s="860"/>
      <c r="L625" s="860"/>
      <c r="M625" s="860"/>
      <c r="N625" s="860"/>
      <c r="O625" s="860"/>
      <c r="P625" s="860"/>
      <c r="Q625" s="860"/>
      <c r="R625" s="860"/>
      <c r="S625" s="860"/>
      <c r="T625" s="860"/>
      <c r="U625" s="860"/>
      <c r="V625" s="860"/>
      <c r="W625" s="860"/>
      <c r="X625" s="860"/>
      <c r="Y625" s="860"/>
      <c r="Z625" s="860"/>
      <c r="AA625" s="860"/>
      <c r="AB625" s="860"/>
      <c r="AC625" s="860"/>
      <c r="AD625" s="860"/>
    </row>
    <row r="626" spans="1:30" ht="15.75" customHeight="1" x14ac:dyDescent="0.25">
      <c r="A626" s="860"/>
      <c r="B626" s="860"/>
      <c r="C626" s="860"/>
      <c r="D626" s="860"/>
      <c r="E626" s="860"/>
      <c r="F626" s="860"/>
      <c r="G626" s="868"/>
      <c r="H626" s="860"/>
      <c r="I626" s="860"/>
      <c r="J626" s="860"/>
      <c r="K626" s="860"/>
      <c r="L626" s="860"/>
      <c r="M626" s="860"/>
      <c r="N626" s="860"/>
      <c r="O626" s="860"/>
      <c r="P626" s="860"/>
      <c r="Q626" s="860"/>
      <c r="R626" s="860"/>
      <c r="S626" s="860"/>
      <c r="T626" s="860"/>
      <c r="U626" s="860"/>
      <c r="V626" s="860"/>
      <c r="W626" s="860"/>
      <c r="X626" s="860"/>
      <c r="Y626" s="860"/>
      <c r="Z626" s="860"/>
      <c r="AA626" s="860"/>
      <c r="AB626" s="860"/>
      <c r="AC626" s="860"/>
      <c r="AD626" s="860"/>
    </row>
    <row r="627" spans="1:30" ht="15.75" customHeight="1" x14ac:dyDescent="0.25">
      <c r="A627" s="860"/>
      <c r="B627" s="860"/>
      <c r="C627" s="860"/>
      <c r="D627" s="860"/>
      <c r="E627" s="860"/>
      <c r="F627" s="860"/>
      <c r="G627" s="868"/>
      <c r="H627" s="860"/>
      <c r="I627" s="860"/>
      <c r="J627" s="860"/>
      <c r="K627" s="860"/>
      <c r="L627" s="860"/>
      <c r="M627" s="860"/>
      <c r="N627" s="860"/>
      <c r="O627" s="860"/>
      <c r="P627" s="860"/>
      <c r="Q627" s="860"/>
      <c r="R627" s="860"/>
      <c r="S627" s="860"/>
      <c r="T627" s="860"/>
      <c r="U627" s="860"/>
      <c r="V627" s="860"/>
      <c r="W627" s="860"/>
      <c r="X627" s="860"/>
      <c r="Y627" s="860"/>
      <c r="Z627" s="860"/>
      <c r="AA627" s="860"/>
      <c r="AB627" s="860"/>
      <c r="AC627" s="860"/>
      <c r="AD627" s="860"/>
    </row>
    <row r="628" spans="1:30" ht="15.75" customHeight="1" x14ac:dyDescent="0.25">
      <c r="A628" s="860"/>
      <c r="B628" s="860"/>
      <c r="C628" s="860"/>
      <c r="D628" s="860"/>
      <c r="E628" s="860"/>
      <c r="F628" s="860"/>
      <c r="G628" s="868"/>
      <c r="H628" s="860"/>
      <c r="I628" s="860"/>
      <c r="J628" s="860"/>
      <c r="K628" s="860"/>
      <c r="L628" s="860"/>
      <c r="M628" s="860"/>
      <c r="N628" s="860"/>
      <c r="O628" s="860"/>
      <c r="P628" s="860"/>
      <c r="Q628" s="860"/>
      <c r="R628" s="860"/>
      <c r="S628" s="860"/>
      <c r="T628" s="860"/>
      <c r="U628" s="860"/>
      <c r="V628" s="860"/>
      <c r="W628" s="860"/>
      <c r="X628" s="860"/>
      <c r="Y628" s="860"/>
      <c r="Z628" s="860"/>
      <c r="AA628" s="860"/>
      <c r="AB628" s="860"/>
      <c r="AC628" s="860"/>
      <c r="AD628" s="860"/>
    </row>
    <row r="629" spans="1:30" ht="15.75" customHeight="1" x14ac:dyDescent="0.25">
      <c r="A629" s="860"/>
      <c r="B629" s="860"/>
      <c r="C629" s="860"/>
      <c r="D629" s="860"/>
      <c r="E629" s="860"/>
      <c r="F629" s="860"/>
      <c r="G629" s="868"/>
      <c r="H629" s="860"/>
      <c r="I629" s="860"/>
      <c r="J629" s="860"/>
      <c r="K629" s="860"/>
      <c r="L629" s="860"/>
      <c r="M629" s="860"/>
      <c r="N629" s="860"/>
      <c r="O629" s="860"/>
      <c r="P629" s="860"/>
      <c r="Q629" s="860"/>
      <c r="R629" s="860"/>
      <c r="S629" s="860"/>
      <c r="T629" s="860"/>
      <c r="U629" s="860"/>
      <c r="V629" s="860"/>
      <c r="W629" s="860"/>
      <c r="X629" s="860"/>
      <c r="Y629" s="860"/>
      <c r="Z629" s="860"/>
      <c r="AA629" s="860"/>
      <c r="AB629" s="860"/>
      <c r="AC629" s="860"/>
      <c r="AD629" s="860"/>
    </row>
    <row r="630" spans="1:30" ht="15.75" customHeight="1" x14ac:dyDescent="0.25">
      <c r="A630" s="860"/>
      <c r="B630" s="860"/>
      <c r="C630" s="860"/>
      <c r="D630" s="860"/>
      <c r="E630" s="860"/>
      <c r="F630" s="860"/>
      <c r="G630" s="868"/>
      <c r="H630" s="860"/>
      <c r="I630" s="860"/>
      <c r="J630" s="860"/>
      <c r="K630" s="860"/>
      <c r="L630" s="860"/>
      <c r="M630" s="860"/>
      <c r="N630" s="860"/>
      <c r="O630" s="860"/>
      <c r="P630" s="860"/>
      <c r="Q630" s="860"/>
      <c r="R630" s="860"/>
      <c r="S630" s="860"/>
      <c r="T630" s="860"/>
      <c r="U630" s="860"/>
      <c r="V630" s="860"/>
      <c r="W630" s="860"/>
      <c r="X630" s="860"/>
      <c r="Y630" s="860"/>
      <c r="Z630" s="860"/>
      <c r="AA630" s="860"/>
      <c r="AB630" s="860"/>
      <c r="AC630" s="860"/>
      <c r="AD630" s="860"/>
    </row>
    <row r="631" spans="1:30" ht="15.75" customHeight="1" x14ac:dyDescent="0.25">
      <c r="A631" s="860"/>
      <c r="B631" s="860"/>
      <c r="C631" s="860"/>
      <c r="D631" s="860"/>
      <c r="E631" s="860"/>
      <c r="F631" s="860"/>
      <c r="G631" s="868"/>
      <c r="H631" s="860"/>
      <c r="I631" s="860"/>
      <c r="J631" s="860"/>
      <c r="K631" s="860"/>
      <c r="L631" s="860"/>
      <c r="M631" s="860"/>
      <c r="N631" s="860"/>
      <c r="O631" s="860"/>
      <c r="P631" s="860"/>
      <c r="Q631" s="860"/>
      <c r="R631" s="860"/>
      <c r="S631" s="860"/>
      <c r="T631" s="860"/>
      <c r="U631" s="860"/>
      <c r="V631" s="860"/>
      <c r="W631" s="860"/>
      <c r="X631" s="860"/>
      <c r="Y631" s="860"/>
      <c r="Z631" s="860"/>
      <c r="AA631" s="860"/>
      <c r="AB631" s="860"/>
      <c r="AC631" s="860"/>
      <c r="AD631" s="860"/>
    </row>
    <row r="632" spans="1:30" ht="15.75" customHeight="1" x14ac:dyDescent="0.25">
      <c r="A632" s="860"/>
      <c r="B632" s="860"/>
      <c r="C632" s="860"/>
      <c r="D632" s="860"/>
      <c r="E632" s="860"/>
      <c r="F632" s="860"/>
      <c r="G632" s="868"/>
      <c r="H632" s="860"/>
      <c r="I632" s="860"/>
      <c r="J632" s="860"/>
      <c r="K632" s="860"/>
      <c r="L632" s="860"/>
      <c r="M632" s="860"/>
      <c r="N632" s="860"/>
      <c r="O632" s="860"/>
      <c r="P632" s="860"/>
      <c r="Q632" s="860"/>
      <c r="R632" s="860"/>
      <c r="S632" s="860"/>
      <c r="T632" s="860"/>
      <c r="U632" s="860"/>
      <c r="V632" s="860"/>
      <c r="W632" s="860"/>
      <c r="X632" s="860"/>
      <c r="Y632" s="860"/>
      <c r="Z632" s="860"/>
      <c r="AA632" s="860"/>
      <c r="AB632" s="860"/>
      <c r="AC632" s="860"/>
      <c r="AD632" s="860"/>
    </row>
    <row r="633" spans="1:30" ht="15.75" customHeight="1" x14ac:dyDescent="0.25">
      <c r="A633" s="860"/>
      <c r="B633" s="860"/>
      <c r="C633" s="860"/>
      <c r="D633" s="860"/>
      <c r="E633" s="860"/>
      <c r="F633" s="860"/>
      <c r="G633" s="868"/>
      <c r="H633" s="860"/>
      <c r="I633" s="860"/>
      <c r="J633" s="860"/>
      <c r="K633" s="860"/>
      <c r="L633" s="860"/>
      <c r="M633" s="860"/>
      <c r="N633" s="860"/>
      <c r="O633" s="860"/>
      <c r="P633" s="860"/>
      <c r="Q633" s="860"/>
      <c r="R633" s="860"/>
      <c r="S633" s="860"/>
      <c r="T633" s="860"/>
      <c r="U633" s="860"/>
      <c r="V633" s="860"/>
      <c r="W633" s="860"/>
      <c r="X633" s="860"/>
      <c r="Y633" s="860"/>
      <c r="Z633" s="860"/>
      <c r="AA633" s="860"/>
      <c r="AB633" s="860"/>
      <c r="AC633" s="860"/>
      <c r="AD633" s="860"/>
    </row>
    <row r="634" spans="1:30" ht="15.75" customHeight="1" x14ac:dyDescent="0.25">
      <c r="A634" s="860"/>
      <c r="B634" s="860"/>
      <c r="C634" s="860"/>
      <c r="D634" s="860"/>
      <c r="E634" s="860"/>
      <c r="F634" s="860"/>
      <c r="G634" s="868"/>
      <c r="H634" s="860"/>
      <c r="I634" s="860"/>
      <c r="J634" s="860"/>
      <c r="K634" s="860"/>
      <c r="L634" s="860"/>
      <c r="M634" s="860"/>
      <c r="N634" s="860"/>
      <c r="O634" s="860"/>
      <c r="P634" s="860"/>
      <c r="Q634" s="860"/>
      <c r="R634" s="860"/>
      <c r="S634" s="860"/>
      <c r="T634" s="860"/>
      <c r="U634" s="860"/>
      <c r="V634" s="860"/>
      <c r="W634" s="860"/>
      <c r="X634" s="860"/>
      <c r="Y634" s="860"/>
      <c r="Z634" s="860"/>
      <c r="AA634" s="860"/>
      <c r="AB634" s="860"/>
      <c r="AC634" s="860"/>
      <c r="AD634" s="860"/>
    </row>
    <row r="635" spans="1:30" ht="15.75" customHeight="1" x14ac:dyDescent="0.25">
      <c r="A635" s="860"/>
      <c r="B635" s="860"/>
      <c r="C635" s="860"/>
      <c r="D635" s="860"/>
      <c r="E635" s="860"/>
      <c r="F635" s="860"/>
      <c r="G635" s="868"/>
      <c r="H635" s="860"/>
      <c r="I635" s="860"/>
      <c r="J635" s="860"/>
      <c r="K635" s="860"/>
      <c r="L635" s="860"/>
      <c r="M635" s="860"/>
      <c r="N635" s="860"/>
      <c r="O635" s="860"/>
      <c r="P635" s="860"/>
      <c r="Q635" s="860"/>
      <c r="R635" s="860"/>
      <c r="S635" s="860"/>
      <c r="T635" s="860"/>
      <c r="U635" s="860"/>
      <c r="V635" s="860"/>
      <c r="W635" s="860"/>
      <c r="X635" s="860"/>
      <c r="Y635" s="860"/>
      <c r="Z635" s="860"/>
      <c r="AA635" s="860"/>
      <c r="AB635" s="860"/>
      <c r="AC635" s="860"/>
      <c r="AD635" s="860"/>
    </row>
    <row r="636" spans="1:30" ht="15.75" customHeight="1" x14ac:dyDescent="0.25">
      <c r="A636" s="860"/>
      <c r="B636" s="860"/>
      <c r="C636" s="860"/>
      <c r="D636" s="860"/>
      <c r="E636" s="860"/>
      <c r="F636" s="860"/>
      <c r="G636" s="868"/>
      <c r="H636" s="860"/>
      <c r="I636" s="860"/>
      <c r="J636" s="860"/>
      <c r="K636" s="860"/>
      <c r="L636" s="860"/>
      <c r="M636" s="860"/>
      <c r="N636" s="860"/>
      <c r="O636" s="860"/>
      <c r="P636" s="860"/>
      <c r="Q636" s="860"/>
      <c r="R636" s="860"/>
      <c r="S636" s="860"/>
      <c r="T636" s="860"/>
      <c r="U636" s="860"/>
      <c r="V636" s="860"/>
      <c r="W636" s="860"/>
      <c r="X636" s="860"/>
      <c r="Y636" s="860"/>
      <c r="Z636" s="860"/>
      <c r="AA636" s="860"/>
      <c r="AB636" s="860"/>
      <c r="AC636" s="860"/>
      <c r="AD636" s="860"/>
    </row>
    <row r="637" spans="1:30" ht="15.75" customHeight="1" x14ac:dyDescent="0.25">
      <c r="A637" s="860"/>
      <c r="B637" s="860"/>
      <c r="C637" s="860"/>
      <c r="D637" s="860"/>
      <c r="E637" s="860"/>
      <c r="F637" s="860"/>
      <c r="G637" s="868"/>
      <c r="H637" s="860"/>
      <c r="I637" s="860"/>
      <c r="J637" s="860"/>
      <c r="K637" s="860"/>
      <c r="L637" s="860"/>
      <c r="M637" s="860"/>
      <c r="N637" s="860"/>
      <c r="O637" s="860"/>
      <c r="P637" s="860"/>
      <c r="Q637" s="860"/>
      <c r="R637" s="860"/>
      <c r="S637" s="860"/>
      <c r="T637" s="860"/>
      <c r="U637" s="860"/>
      <c r="V637" s="860"/>
      <c r="W637" s="860"/>
      <c r="X637" s="860"/>
      <c r="Y637" s="860"/>
      <c r="Z637" s="860"/>
      <c r="AA637" s="860"/>
      <c r="AB637" s="860"/>
      <c r="AC637" s="860"/>
      <c r="AD637" s="860"/>
    </row>
    <row r="638" spans="1:30" ht="15.75" customHeight="1" x14ac:dyDescent="0.25">
      <c r="A638" s="860"/>
      <c r="B638" s="860"/>
      <c r="C638" s="860"/>
      <c r="D638" s="860"/>
      <c r="E638" s="860"/>
      <c r="F638" s="860"/>
      <c r="G638" s="868"/>
      <c r="H638" s="860"/>
      <c r="I638" s="860"/>
      <c r="J638" s="860"/>
      <c r="K638" s="860"/>
      <c r="L638" s="860"/>
      <c r="M638" s="860"/>
      <c r="N638" s="860"/>
      <c r="O638" s="860"/>
      <c r="P638" s="860"/>
      <c r="Q638" s="860"/>
      <c r="R638" s="860"/>
      <c r="S638" s="860"/>
      <c r="T638" s="860"/>
      <c r="U638" s="860"/>
      <c r="V638" s="860"/>
      <c r="W638" s="860"/>
      <c r="X638" s="860"/>
      <c r="Y638" s="860"/>
      <c r="Z638" s="860"/>
      <c r="AA638" s="860"/>
      <c r="AB638" s="860"/>
      <c r="AC638" s="860"/>
      <c r="AD638" s="860"/>
    </row>
    <row r="639" spans="1:30" ht="15.75" customHeight="1" x14ac:dyDescent="0.25">
      <c r="A639" s="860"/>
      <c r="B639" s="860"/>
      <c r="C639" s="860"/>
      <c r="D639" s="860"/>
      <c r="E639" s="860"/>
      <c r="F639" s="860"/>
      <c r="G639" s="868"/>
      <c r="H639" s="860"/>
      <c r="I639" s="860"/>
      <c r="J639" s="860"/>
      <c r="K639" s="860"/>
      <c r="L639" s="860"/>
      <c r="M639" s="860"/>
      <c r="N639" s="860"/>
      <c r="O639" s="860"/>
      <c r="P639" s="860"/>
      <c r="Q639" s="860"/>
      <c r="R639" s="860"/>
      <c r="S639" s="860"/>
      <c r="T639" s="860"/>
      <c r="U639" s="860"/>
      <c r="V639" s="860"/>
      <c r="W639" s="860"/>
      <c r="X639" s="860"/>
      <c r="Y639" s="860"/>
      <c r="Z639" s="860"/>
      <c r="AA639" s="860"/>
      <c r="AB639" s="860"/>
      <c r="AC639" s="860"/>
      <c r="AD639" s="860"/>
    </row>
    <row r="640" spans="1:30" ht="15.75" customHeight="1" x14ac:dyDescent="0.25">
      <c r="A640" s="860"/>
      <c r="B640" s="860"/>
      <c r="C640" s="860"/>
      <c r="D640" s="860"/>
      <c r="E640" s="860"/>
      <c r="F640" s="860"/>
      <c r="G640" s="868"/>
      <c r="H640" s="860"/>
      <c r="I640" s="860"/>
      <c r="J640" s="860"/>
      <c r="K640" s="860"/>
      <c r="L640" s="860"/>
      <c r="M640" s="860"/>
      <c r="N640" s="860"/>
      <c r="O640" s="860"/>
      <c r="P640" s="860"/>
      <c r="Q640" s="860"/>
      <c r="R640" s="860"/>
      <c r="S640" s="860"/>
      <c r="T640" s="860"/>
      <c r="U640" s="860"/>
      <c r="V640" s="860"/>
      <c r="W640" s="860"/>
      <c r="X640" s="860"/>
      <c r="Y640" s="860"/>
      <c r="Z640" s="860"/>
      <c r="AA640" s="860"/>
      <c r="AB640" s="860"/>
      <c r="AC640" s="860"/>
      <c r="AD640" s="860"/>
    </row>
    <row r="641" spans="1:30" ht="15.75" customHeight="1" x14ac:dyDescent="0.25">
      <c r="A641" s="860"/>
      <c r="B641" s="860"/>
      <c r="C641" s="860"/>
      <c r="D641" s="860"/>
      <c r="E641" s="860"/>
      <c r="F641" s="860"/>
      <c r="G641" s="868"/>
      <c r="H641" s="860"/>
      <c r="I641" s="860"/>
      <c r="J641" s="860"/>
      <c r="K641" s="860"/>
      <c r="L641" s="860"/>
      <c r="M641" s="860"/>
      <c r="N641" s="860"/>
      <c r="O641" s="860"/>
      <c r="P641" s="860"/>
      <c r="Q641" s="860"/>
      <c r="R641" s="860"/>
      <c r="S641" s="860"/>
      <c r="T641" s="860"/>
      <c r="U641" s="860"/>
      <c r="V641" s="860"/>
      <c r="W641" s="860"/>
      <c r="X641" s="860"/>
      <c r="Y641" s="860"/>
      <c r="Z641" s="860"/>
      <c r="AA641" s="860"/>
      <c r="AB641" s="860"/>
      <c r="AC641" s="860"/>
      <c r="AD641" s="860"/>
    </row>
    <row r="642" spans="1:30" ht="15.75" customHeight="1" x14ac:dyDescent="0.25">
      <c r="A642" s="860"/>
      <c r="B642" s="860"/>
      <c r="C642" s="860"/>
      <c r="D642" s="860"/>
      <c r="E642" s="860"/>
      <c r="F642" s="860"/>
      <c r="G642" s="868"/>
      <c r="H642" s="860"/>
      <c r="I642" s="860"/>
      <c r="J642" s="860"/>
      <c r="K642" s="860"/>
      <c r="L642" s="860"/>
      <c r="M642" s="860"/>
      <c r="N642" s="860"/>
      <c r="O642" s="860"/>
      <c r="P642" s="860"/>
      <c r="Q642" s="860"/>
      <c r="R642" s="860"/>
      <c r="S642" s="860"/>
      <c r="T642" s="860"/>
      <c r="U642" s="860"/>
      <c r="V642" s="860"/>
      <c r="W642" s="860"/>
      <c r="X642" s="860"/>
      <c r="Y642" s="860"/>
      <c r="Z642" s="860"/>
      <c r="AA642" s="860"/>
      <c r="AB642" s="860"/>
      <c r="AC642" s="860"/>
      <c r="AD642" s="860"/>
    </row>
    <row r="643" spans="1:30" ht="15.75" customHeight="1" x14ac:dyDescent="0.25">
      <c r="A643" s="860"/>
      <c r="B643" s="860"/>
      <c r="C643" s="860"/>
      <c r="D643" s="860"/>
      <c r="E643" s="860"/>
      <c r="F643" s="860"/>
      <c r="G643" s="868"/>
      <c r="H643" s="860"/>
      <c r="I643" s="860"/>
      <c r="J643" s="860"/>
      <c r="K643" s="860"/>
      <c r="L643" s="860"/>
      <c r="M643" s="860"/>
      <c r="N643" s="860"/>
      <c r="O643" s="860"/>
      <c r="P643" s="860"/>
      <c r="Q643" s="860"/>
      <c r="R643" s="860"/>
      <c r="S643" s="860"/>
      <c r="T643" s="860"/>
      <c r="U643" s="860"/>
      <c r="V643" s="860"/>
      <c r="W643" s="860"/>
      <c r="X643" s="860"/>
      <c r="Y643" s="860"/>
      <c r="Z643" s="860"/>
      <c r="AA643" s="860"/>
      <c r="AB643" s="860"/>
      <c r="AC643" s="860"/>
      <c r="AD643" s="860"/>
    </row>
    <row r="644" spans="1:30" ht="15.75" customHeight="1" x14ac:dyDescent="0.25">
      <c r="A644" s="860"/>
      <c r="B644" s="860"/>
      <c r="C644" s="860"/>
      <c r="D644" s="860"/>
      <c r="E644" s="860"/>
      <c r="F644" s="860"/>
      <c r="G644" s="868"/>
      <c r="H644" s="860"/>
      <c r="I644" s="860"/>
      <c r="J644" s="860"/>
      <c r="K644" s="860"/>
      <c r="L644" s="860"/>
      <c r="M644" s="860"/>
      <c r="N644" s="860"/>
      <c r="O644" s="860"/>
      <c r="P644" s="860"/>
      <c r="Q644" s="860"/>
      <c r="R644" s="860"/>
      <c r="S644" s="860"/>
      <c r="T644" s="860"/>
      <c r="U644" s="860"/>
      <c r="V644" s="860"/>
      <c r="W644" s="860"/>
      <c r="X644" s="860"/>
      <c r="Y644" s="860"/>
      <c r="Z644" s="860"/>
      <c r="AA644" s="860"/>
      <c r="AB644" s="860"/>
      <c r="AC644" s="860"/>
      <c r="AD644" s="860"/>
    </row>
    <row r="645" spans="1:30" ht="15.75" customHeight="1" x14ac:dyDescent="0.25">
      <c r="A645" s="860"/>
      <c r="B645" s="860"/>
      <c r="C645" s="860"/>
      <c r="D645" s="860"/>
      <c r="E645" s="860"/>
      <c r="F645" s="860"/>
      <c r="G645" s="868"/>
      <c r="H645" s="860"/>
      <c r="I645" s="860"/>
      <c r="J645" s="860"/>
      <c r="K645" s="860"/>
      <c r="L645" s="860"/>
      <c r="M645" s="860"/>
      <c r="N645" s="860"/>
      <c r="O645" s="860"/>
      <c r="P645" s="860"/>
      <c r="Q645" s="860"/>
      <c r="R645" s="860"/>
      <c r="S645" s="860"/>
      <c r="T645" s="860"/>
      <c r="U645" s="860"/>
      <c r="V645" s="860"/>
      <c r="W645" s="860"/>
      <c r="X645" s="860"/>
      <c r="Y645" s="860"/>
      <c r="Z645" s="860"/>
      <c r="AA645" s="860"/>
      <c r="AB645" s="860"/>
      <c r="AC645" s="860"/>
      <c r="AD645" s="860"/>
    </row>
    <row r="646" spans="1:30" ht="15.75" customHeight="1" x14ac:dyDescent="0.25">
      <c r="A646" s="860"/>
      <c r="B646" s="860"/>
      <c r="C646" s="860"/>
      <c r="D646" s="860"/>
      <c r="E646" s="860"/>
      <c r="F646" s="860"/>
      <c r="G646" s="868"/>
      <c r="H646" s="860"/>
      <c r="I646" s="860"/>
      <c r="J646" s="860"/>
      <c r="K646" s="860"/>
      <c r="L646" s="860"/>
      <c r="M646" s="860"/>
      <c r="N646" s="860"/>
      <c r="O646" s="860"/>
      <c r="P646" s="860"/>
      <c r="Q646" s="860"/>
      <c r="R646" s="860"/>
      <c r="S646" s="860"/>
      <c r="T646" s="860"/>
      <c r="U646" s="860"/>
      <c r="V646" s="860"/>
      <c r="W646" s="860"/>
      <c r="X646" s="860"/>
      <c r="Y646" s="860"/>
      <c r="Z646" s="860"/>
      <c r="AA646" s="860"/>
      <c r="AB646" s="860"/>
      <c r="AC646" s="860"/>
      <c r="AD646" s="860"/>
    </row>
    <row r="647" spans="1:30" ht="15.75" customHeight="1" x14ac:dyDescent="0.25">
      <c r="A647" s="860"/>
      <c r="B647" s="860"/>
      <c r="C647" s="860"/>
      <c r="D647" s="860"/>
      <c r="E647" s="860"/>
      <c r="F647" s="860"/>
      <c r="G647" s="868"/>
      <c r="H647" s="860"/>
      <c r="I647" s="860"/>
      <c r="J647" s="860"/>
      <c r="K647" s="860"/>
      <c r="L647" s="860"/>
      <c r="M647" s="860"/>
      <c r="N647" s="860"/>
      <c r="O647" s="860"/>
      <c r="P647" s="860"/>
      <c r="Q647" s="860"/>
      <c r="R647" s="860"/>
      <c r="S647" s="860"/>
      <c r="T647" s="860"/>
      <c r="U647" s="860"/>
      <c r="V647" s="860"/>
      <c r="W647" s="860"/>
      <c r="X647" s="860"/>
      <c r="Y647" s="860"/>
      <c r="Z647" s="860"/>
      <c r="AA647" s="860"/>
      <c r="AB647" s="860"/>
      <c r="AC647" s="860"/>
      <c r="AD647" s="860"/>
    </row>
    <row r="648" spans="1:30" ht="15.75" customHeight="1" x14ac:dyDescent="0.25">
      <c r="A648" s="860"/>
      <c r="B648" s="860"/>
      <c r="C648" s="860"/>
      <c r="D648" s="860"/>
      <c r="E648" s="860"/>
      <c r="F648" s="860"/>
      <c r="G648" s="868"/>
      <c r="H648" s="860"/>
      <c r="I648" s="860"/>
      <c r="J648" s="860"/>
      <c r="K648" s="860"/>
      <c r="L648" s="860"/>
      <c r="M648" s="860"/>
      <c r="N648" s="860"/>
      <c r="O648" s="860"/>
      <c r="P648" s="860"/>
      <c r="Q648" s="860"/>
      <c r="R648" s="860"/>
      <c r="S648" s="860"/>
      <c r="T648" s="860"/>
      <c r="U648" s="860"/>
      <c r="V648" s="860"/>
      <c r="W648" s="860"/>
      <c r="X648" s="860"/>
      <c r="Y648" s="860"/>
      <c r="Z648" s="860"/>
      <c r="AA648" s="860"/>
      <c r="AB648" s="860"/>
      <c r="AC648" s="860"/>
      <c r="AD648" s="860"/>
    </row>
    <row r="649" spans="1:30" ht="15.75" customHeight="1" x14ac:dyDescent="0.25">
      <c r="A649" s="860"/>
      <c r="B649" s="860"/>
      <c r="C649" s="860"/>
      <c r="D649" s="860"/>
      <c r="E649" s="860"/>
      <c r="F649" s="860"/>
      <c r="G649" s="868"/>
      <c r="H649" s="860"/>
      <c r="I649" s="860"/>
      <c r="J649" s="860"/>
      <c r="K649" s="860"/>
      <c r="L649" s="860"/>
      <c r="M649" s="860"/>
      <c r="N649" s="860"/>
      <c r="O649" s="860"/>
      <c r="P649" s="860"/>
      <c r="Q649" s="860"/>
      <c r="R649" s="860"/>
      <c r="S649" s="860"/>
      <c r="T649" s="860"/>
      <c r="U649" s="860"/>
      <c r="V649" s="860"/>
      <c r="W649" s="860"/>
      <c r="X649" s="860"/>
      <c r="Y649" s="860"/>
      <c r="Z649" s="860"/>
      <c r="AA649" s="860"/>
      <c r="AB649" s="860"/>
      <c r="AC649" s="860"/>
      <c r="AD649" s="860"/>
    </row>
    <row r="650" spans="1:30" ht="15.75" customHeight="1" x14ac:dyDescent="0.25">
      <c r="A650" s="860"/>
      <c r="B650" s="860"/>
      <c r="C650" s="860"/>
      <c r="D650" s="860"/>
      <c r="E650" s="860"/>
      <c r="F650" s="860"/>
      <c r="G650" s="868"/>
      <c r="H650" s="860"/>
      <c r="I650" s="860"/>
      <c r="J650" s="860"/>
      <c r="K650" s="860"/>
      <c r="L650" s="860"/>
      <c r="M650" s="860"/>
      <c r="N650" s="860"/>
      <c r="O650" s="860"/>
      <c r="P650" s="860"/>
      <c r="Q650" s="860"/>
      <c r="R650" s="860"/>
      <c r="S650" s="860"/>
      <c r="T650" s="860"/>
      <c r="U650" s="860"/>
      <c r="V650" s="860"/>
      <c r="W650" s="860"/>
      <c r="X650" s="860"/>
      <c r="Y650" s="860"/>
      <c r="Z650" s="860"/>
      <c r="AA650" s="860"/>
      <c r="AB650" s="860"/>
      <c r="AC650" s="860"/>
      <c r="AD650" s="860"/>
    </row>
    <row r="651" spans="1:30" ht="15.75" customHeight="1" x14ac:dyDescent="0.25">
      <c r="A651" s="860"/>
      <c r="B651" s="860"/>
      <c r="C651" s="860"/>
      <c r="D651" s="860"/>
      <c r="E651" s="860"/>
      <c r="F651" s="860"/>
      <c r="G651" s="868"/>
      <c r="H651" s="860"/>
      <c r="I651" s="860"/>
      <c r="J651" s="860"/>
      <c r="K651" s="860"/>
      <c r="L651" s="860"/>
      <c r="M651" s="860"/>
      <c r="N651" s="860"/>
      <c r="O651" s="860"/>
      <c r="P651" s="860"/>
      <c r="Q651" s="860"/>
      <c r="R651" s="860"/>
      <c r="S651" s="860"/>
      <c r="T651" s="860"/>
      <c r="U651" s="860"/>
      <c r="V651" s="860"/>
      <c r="W651" s="860"/>
      <c r="X651" s="860"/>
      <c r="Y651" s="860"/>
      <c r="Z651" s="860"/>
      <c r="AA651" s="860"/>
      <c r="AB651" s="860"/>
      <c r="AC651" s="860"/>
      <c r="AD651" s="860"/>
    </row>
    <row r="652" spans="1:30" ht="15.75" customHeight="1" x14ac:dyDescent="0.25">
      <c r="A652" s="860"/>
      <c r="B652" s="860"/>
      <c r="C652" s="860"/>
      <c r="D652" s="860"/>
      <c r="E652" s="860"/>
      <c r="F652" s="860"/>
      <c r="G652" s="868"/>
      <c r="H652" s="860"/>
      <c r="I652" s="860"/>
      <c r="J652" s="860"/>
      <c r="K652" s="860"/>
      <c r="L652" s="860"/>
      <c r="M652" s="860"/>
      <c r="N652" s="860"/>
      <c r="O652" s="860"/>
      <c r="P652" s="860"/>
      <c r="Q652" s="860"/>
      <c r="R652" s="860"/>
      <c r="S652" s="860"/>
      <c r="T652" s="860"/>
      <c r="U652" s="860"/>
      <c r="V652" s="860"/>
      <c r="W652" s="860"/>
      <c r="X652" s="860"/>
      <c r="Y652" s="860"/>
      <c r="Z652" s="860"/>
      <c r="AA652" s="860"/>
      <c r="AB652" s="860"/>
      <c r="AC652" s="860"/>
      <c r="AD652" s="860"/>
    </row>
    <row r="653" spans="1:30" ht="15.75" customHeight="1" x14ac:dyDescent="0.25">
      <c r="A653" s="860"/>
      <c r="B653" s="860"/>
      <c r="C653" s="860"/>
      <c r="D653" s="860"/>
      <c r="E653" s="860"/>
      <c r="F653" s="860"/>
      <c r="G653" s="868"/>
      <c r="H653" s="860"/>
      <c r="I653" s="860"/>
      <c r="J653" s="860"/>
      <c r="K653" s="860"/>
      <c r="L653" s="860"/>
      <c r="M653" s="860"/>
      <c r="N653" s="860"/>
      <c r="O653" s="860"/>
      <c r="P653" s="860"/>
      <c r="Q653" s="860"/>
      <c r="R653" s="860"/>
      <c r="S653" s="860"/>
      <c r="T653" s="860"/>
      <c r="U653" s="860"/>
      <c r="V653" s="860"/>
      <c r="W653" s="860"/>
      <c r="X653" s="860"/>
      <c r="Y653" s="860"/>
      <c r="Z653" s="860"/>
      <c r="AA653" s="860"/>
      <c r="AB653" s="860"/>
      <c r="AC653" s="860"/>
      <c r="AD653" s="860"/>
    </row>
    <row r="654" spans="1:30" ht="15.75" customHeight="1" x14ac:dyDescent="0.25">
      <c r="A654" s="860"/>
      <c r="B654" s="860"/>
      <c r="C654" s="860"/>
      <c r="D654" s="860"/>
      <c r="E654" s="860"/>
      <c r="F654" s="860"/>
      <c r="G654" s="868"/>
      <c r="H654" s="860"/>
      <c r="I654" s="860"/>
      <c r="J654" s="860"/>
      <c r="K654" s="860"/>
      <c r="L654" s="860"/>
      <c r="M654" s="860"/>
      <c r="N654" s="860"/>
      <c r="O654" s="860"/>
      <c r="P654" s="860"/>
      <c r="Q654" s="860"/>
      <c r="R654" s="860"/>
      <c r="S654" s="860"/>
      <c r="T654" s="860"/>
      <c r="U654" s="860"/>
      <c r="V654" s="860"/>
      <c r="W654" s="860"/>
      <c r="X654" s="860"/>
      <c r="Y654" s="860"/>
      <c r="Z654" s="860"/>
      <c r="AA654" s="860"/>
      <c r="AB654" s="860"/>
      <c r="AC654" s="860"/>
      <c r="AD654" s="860"/>
    </row>
    <row r="655" spans="1:30" ht="15.75" customHeight="1" x14ac:dyDescent="0.25">
      <c r="A655" s="860"/>
      <c r="B655" s="860"/>
      <c r="C655" s="860"/>
      <c r="D655" s="860"/>
      <c r="E655" s="860"/>
      <c r="F655" s="860"/>
      <c r="G655" s="868"/>
      <c r="H655" s="860"/>
      <c r="I655" s="860"/>
      <c r="J655" s="860"/>
      <c r="K655" s="860"/>
      <c r="L655" s="860"/>
      <c r="M655" s="860"/>
      <c r="N655" s="860"/>
      <c r="O655" s="860"/>
      <c r="P655" s="860"/>
      <c r="Q655" s="860"/>
      <c r="R655" s="860"/>
      <c r="S655" s="860"/>
      <c r="T655" s="860"/>
      <c r="U655" s="860"/>
      <c r="V655" s="860"/>
      <c r="W655" s="860"/>
      <c r="X655" s="860"/>
      <c r="Y655" s="860"/>
      <c r="Z655" s="860"/>
      <c r="AA655" s="860"/>
      <c r="AB655" s="860"/>
      <c r="AC655" s="860"/>
      <c r="AD655" s="860"/>
    </row>
    <row r="656" spans="1:30" ht="15.75" customHeight="1" x14ac:dyDescent="0.25">
      <c r="A656" s="860"/>
      <c r="B656" s="860"/>
      <c r="C656" s="860"/>
      <c r="D656" s="860"/>
      <c r="E656" s="860"/>
      <c r="F656" s="860"/>
      <c r="G656" s="868"/>
      <c r="H656" s="860"/>
      <c r="I656" s="860"/>
      <c r="J656" s="860"/>
      <c r="K656" s="860"/>
      <c r="L656" s="860"/>
      <c r="M656" s="860"/>
      <c r="N656" s="860"/>
      <c r="O656" s="860"/>
      <c r="P656" s="860"/>
      <c r="Q656" s="860"/>
      <c r="R656" s="860"/>
      <c r="S656" s="860"/>
      <c r="T656" s="860"/>
      <c r="U656" s="860"/>
      <c r="V656" s="860"/>
      <c r="W656" s="860"/>
      <c r="X656" s="860"/>
      <c r="Y656" s="860"/>
      <c r="Z656" s="860"/>
      <c r="AA656" s="860"/>
      <c r="AB656" s="860"/>
      <c r="AC656" s="860"/>
      <c r="AD656" s="860"/>
    </row>
    <row r="657" spans="1:30" ht="15.75" customHeight="1" x14ac:dyDescent="0.25">
      <c r="A657" s="860"/>
      <c r="B657" s="860"/>
      <c r="C657" s="860"/>
      <c r="D657" s="860"/>
      <c r="E657" s="860"/>
      <c r="F657" s="860"/>
      <c r="G657" s="868"/>
      <c r="H657" s="860"/>
      <c r="I657" s="860"/>
      <c r="J657" s="860"/>
      <c r="K657" s="860"/>
      <c r="L657" s="860"/>
      <c r="M657" s="860"/>
      <c r="N657" s="860"/>
      <c r="O657" s="860"/>
      <c r="P657" s="860"/>
      <c r="Q657" s="860"/>
      <c r="R657" s="860"/>
      <c r="S657" s="860"/>
      <c r="T657" s="860"/>
      <c r="U657" s="860"/>
      <c r="V657" s="860"/>
      <c r="W657" s="860"/>
      <c r="X657" s="860"/>
      <c r="Y657" s="860"/>
      <c r="Z657" s="860"/>
      <c r="AA657" s="860"/>
      <c r="AB657" s="860"/>
      <c r="AC657" s="860"/>
      <c r="AD657" s="860"/>
    </row>
    <row r="658" spans="1:30" ht="15.75" customHeight="1" x14ac:dyDescent="0.25">
      <c r="A658" s="860"/>
      <c r="B658" s="860"/>
      <c r="C658" s="860"/>
      <c r="D658" s="860"/>
      <c r="E658" s="860"/>
      <c r="F658" s="860"/>
      <c r="G658" s="868"/>
      <c r="H658" s="860"/>
      <c r="I658" s="860"/>
      <c r="J658" s="860"/>
      <c r="K658" s="860"/>
      <c r="L658" s="860"/>
      <c r="M658" s="860"/>
      <c r="N658" s="860"/>
      <c r="O658" s="860"/>
      <c r="P658" s="860"/>
      <c r="Q658" s="860"/>
      <c r="R658" s="860"/>
      <c r="S658" s="860"/>
      <c r="T658" s="860"/>
      <c r="U658" s="860"/>
      <c r="V658" s="860"/>
      <c r="W658" s="860"/>
      <c r="X658" s="860"/>
      <c r="Y658" s="860"/>
      <c r="Z658" s="860"/>
      <c r="AA658" s="860"/>
      <c r="AB658" s="860"/>
      <c r="AC658" s="860"/>
      <c r="AD658" s="860"/>
    </row>
    <row r="659" spans="1:30" ht="15.75" customHeight="1" x14ac:dyDescent="0.25">
      <c r="A659" s="860"/>
      <c r="B659" s="860"/>
      <c r="C659" s="860"/>
      <c r="D659" s="860"/>
      <c r="E659" s="860"/>
      <c r="F659" s="860"/>
      <c r="G659" s="868"/>
      <c r="H659" s="860"/>
      <c r="I659" s="860"/>
      <c r="J659" s="860"/>
      <c r="K659" s="860"/>
      <c r="L659" s="860"/>
      <c r="M659" s="860"/>
      <c r="N659" s="860"/>
      <c r="O659" s="860"/>
      <c r="P659" s="860"/>
      <c r="Q659" s="860"/>
      <c r="R659" s="860"/>
      <c r="S659" s="860"/>
      <c r="T659" s="860"/>
      <c r="U659" s="860"/>
      <c r="V659" s="860"/>
      <c r="W659" s="860"/>
      <c r="X659" s="860"/>
      <c r="Y659" s="860"/>
      <c r="Z659" s="860"/>
      <c r="AA659" s="860"/>
      <c r="AB659" s="860"/>
      <c r="AC659" s="860"/>
      <c r="AD659" s="860"/>
    </row>
    <row r="660" spans="1:30" ht="15.75" customHeight="1" x14ac:dyDescent="0.25">
      <c r="A660" s="860"/>
      <c r="B660" s="860"/>
      <c r="C660" s="860"/>
      <c r="D660" s="860"/>
      <c r="E660" s="860"/>
      <c r="F660" s="860"/>
      <c r="G660" s="868"/>
      <c r="H660" s="860"/>
      <c r="I660" s="860"/>
      <c r="J660" s="860"/>
      <c r="K660" s="860"/>
      <c r="L660" s="860"/>
      <c r="M660" s="860"/>
      <c r="N660" s="860"/>
      <c r="O660" s="860"/>
      <c r="P660" s="860"/>
      <c r="Q660" s="860"/>
      <c r="R660" s="860"/>
      <c r="S660" s="860"/>
      <c r="T660" s="860"/>
      <c r="U660" s="860"/>
      <c r="V660" s="860"/>
      <c r="W660" s="860"/>
      <c r="X660" s="860"/>
      <c r="Y660" s="860"/>
      <c r="Z660" s="860"/>
      <c r="AA660" s="860"/>
      <c r="AB660" s="860"/>
      <c r="AC660" s="860"/>
      <c r="AD660" s="860"/>
    </row>
    <row r="661" spans="1:30" ht="15.75" customHeight="1" x14ac:dyDescent="0.25">
      <c r="A661" s="860"/>
      <c r="B661" s="860"/>
      <c r="C661" s="860"/>
      <c r="D661" s="860"/>
      <c r="E661" s="860"/>
      <c r="F661" s="860"/>
      <c r="G661" s="868"/>
      <c r="H661" s="860"/>
      <c r="I661" s="860"/>
      <c r="J661" s="860"/>
      <c r="K661" s="860"/>
      <c r="L661" s="860"/>
      <c r="M661" s="860"/>
      <c r="N661" s="860"/>
      <c r="O661" s="860"/>
      <c r="P661" s="860"/>
      <c r="Q661" s="860"/>
      <c r="R661" s="860"/>
      <c r="S661" s="860"/>
      <c r="T661" s="860"/>
      <c r="U661" s="860"/>
      <c r="V661" s="860"/>
      <c r="W661" s="860"/>
      <c r="X661" s="860"/>
      <c r="Y661" s="860"/>
      <c r="Z661" s="860"/>
      <c r="AA661" s="860"/>
      <c r="AB661" s="860"/>
      <c r="AC661" s="860"/>
      <c r="AD661" s="860"/>
    </row>
    <row r="662" spans="1:30" ht="15.75" customHeight="1" x14ac:dyDescent="0.25">
      <c r="A662" s="860"/>
      <c r="B662" s="860"/>
      <c r="C662" s="860"/>
      <c r="D662" s="860"/>
      <c r="E662" s="860"/>
      <c r="F662" s="860"/>
      <c r="G662" s="868"/>
      <c r="H662" s="860"/>
      <c r="I662" s="860"/>
      <c r="J662" s="860"/>
      <c r="K662" s="860"/>
      <c r="L662" s="860"/>
      <c r="M662" s="860"/>
      <c r="N662" s="860"/>
      <c r="O662" s="860"/>
      <c r="P662" s="860"/>
      <c r="Q662" s="860"/>
      <c r="R662" s="860"/>
      <c r="S662" s="860"/>
      <c r="T662" s="860"/>
      <c r="U662" s="860"/>
      <c r="V662" s="860"/>
      <c r="W662" s="860"/>
      <c r="X662" s="860"/>
      <c r="Y662" s="860"/>
      <c r="Z662" s="860"/>
      <c r="AA662" s="860"/>
      <c r="AB662" s="860"/>
      <c r="AC662" s="860"/>
      <c r="AD662" s="860"/>
    </row>
    <row r="663" spans="1:30" ht="15.75" customHeight="1" x14ac:dyDescent="0.25">
      <c r="A663" s="860"/>
      <c r="B663" s="860"/>
      <c r="C663" s="860"/>
      <c r="D663" s="860"/>
      <c r="E663" s="860"/>
      <c r="F663" s="860"/>
      <c r="G663" s="868"/>
      <c r="H663" s="860"/>
      <c r="I663" s="860"/>
      <c r="J663" s="860"/>
      <c r="K663" s="860"/>
      <c r="L663" s="860"/>
      <c r="M663" s="860"/>
      <c r="N663" s="860"/>
      <c r="O663" s="860"/>
      <c r="P663" s="860"/>
      <c r="Q663" s="860"/>
      <c r="R663" s="860"/>
      <c r="S663" s="860"/>
      <c r="T663" s="860"/>
      <c r="U663" s="860"/>
      <c r="V663" s="860"/>
      <c r="W663" s="860"/>
      <c r="X663" s="860"/>
      <c r="Y663" s="860"/>
      <c r="Z663" s="860"/>
      <c r="AA663" s="860"/>
      <c r="AB663" s="860"/>
      <c r="AC663" s="860"/>
      <c r="AD663" s="860"/>
    </row>
    <row r="664" spans="1:30" ht="15.75" customHeight="1" x14ac:dyDescent="0.25">
      <c r="A664" s="860"/>
      <c r="B664" s="860"/>
      <c r="C664" s="860"/>
      <c r="D664" s="860"/>
      <c r="E664" s="860"/>
      <c r="F664" s="860"/>
      <c r="G664" s="868"/>
      <c r="H664" s="860"/>
      <c r="I664" s="860"/>
      <c r="J664" s="860"/>
      <c r="K664" s="860"/>
      <c r="L664" s="860"/>
      <c r="M664" s="860"/>
      <c r="N664" s="860"/>
      <c r="O664" s="860"/>
      <c r="P664" s="860"/>
      <c r="Q664" s="860"/>
      <c r="R664" s="860"/>
      <c r="S664" s="860"/>
      <c r="T664" s="860"/>
      <c r="U664" s="860"/>
      <c r="V664" s="860"/>
      <c r="W664" s="860"/>
      <c r="X664" s="860"/>
      <c r="Y664" s="860"/>
      <c r="Z664" s="860"/>
      <c r="AA664" s="860"/>
      <c r="AB664" s="860"/>
      <c r="AC664" s="860"/>
      <c r="AD664" s="860"/>
    </row>
    <row r="665" spans="1:30" ht="15.75" customHeight="1" x14ac:dyDescent="0.25">
      <c r="A665" s="860"/>
      <c r="B665" s="860"/>
      <c r="C665" s="860"/>
      <c r="D665" s="860"/>
      <c r="E665" s="860"/>
      <c r="F665" s="860"/>
      <c r="G665" s="868"/>
      <c r="H665" s="860"/>
      <c r="I665" s="860"/>
      <c r="J665" s="860"/>
      <c r="K665" s="860"/>
      <c r="L665" s="860"/>
      <c r="M665" s="860"/>
      <c r="N665" s="860"/>
      <c r="O665" s="860"/>
      <c r="P665" s="860"/>
      <c r="Q665" s="860"/>
      <c r="R665" s="860"/>
      <c r="S665" s="860"/>
      <c r="T665" s="860"/>
      <c r="U665" s="860"/>
      <c r="V665" s="860"/>
      <c r="W665" s="860"/>
      <c r="X665" s="860"/>
      <c r="Y665" s="860"/>
      <c r="Z665" s="860"/>
      <c r="AA665" s="860"/>
      <c r="AB665" s="860"/>
      <c r="AC665" s="860"/>
      <c r="AD665" s="860"/>
    </row>
    <row r="666" spans="1:30" ht="15.75" customHeight="1" x14ac:dyDescent="0.25">
      <c r="A666" s="860"/>
      <c r="B666" s="860"/>
      <c r="C666" s="860"/>
      <c r="D666" s="860"/>
      <c r="E666" s="860"/>
      <c r="F666" s="860"/>
      <c r="G666" s="868"/>
      <c r="H666" s="860"/>
      <c r="I666" s="860"/>
      <c r="J666" s="860"/>
      <c r="K666" s="860"/>
      <c r="L666" s="860"/>
      <c r="M666" s="860"/>
      <c r="N666" s="860"/>
      <c r="O666" s="860"/>
      <c r="P666" s="860"/>
      <c r="Q666" s="860"/>
      <c r="R666" s="860"/>
      <c r="S666" s="860"/>
      <c r="T666" s="860"/>
      <c r="U666" s="860"/>
      <c r="V666" s="860"/>
      <c r="W666" s="860"/>
      <c r="X666" s="860"/>
      <c r="Y666" s="860"/>
      <c r="Z666" s="860"/>
      <c r="AA666" s="860"/>
      <c r="AB666" s="860"/>
      <c r="AC666" s="860"/>
      <c r="AD666" s="860"/>
    </row>
    <row r="667" spans="1:30" ht="15.75" customHeight="1" x14ac:dyDescent="0.25">
      <c r="A667" s="860"/>
      <c r="B667" s="860"/>
      <c r="C667" s="860"/>
      <c r="D667" s="860"/>
      <c r="E667" s="860"/>
      <c r="F667" s="860"/>
      <c r="G667" s="868"/>
      <c r="H667" s="860"/>
      <c r="I667" s="860"/>
      <c r="J667" s="860"/>
      <c r="K667" s="860"/>
      <c r="L667" s="860"/>
      <c r="M667" s="860"/>
      <c r="N667" s="860"/>
      <c r="O667" s="860"/>
      <c r="P667" s="860"/>
      <c r="Q667" s="860"/>
      <c r="R667" s="860"/>
      <c r="S667" s="860"/>
      <c r="T667" s="860"/>
      <c r="U667" s="860"/>
      <c r="V667" s="860"/>
      <c r="W667" s="860"/>
      <c r="X667" s="860"/>
      <c r="Y667" s="860"/>
      <c r="Z667" s="860"/>
      <c r="AA667" s="860"/>
      <c r="AB667" s="860"/>
      <c r="AC667" s="860"/>
      <c r="AD667" s="860"/>
    </row>
    <row r="668" spans="1:30" ht="15.75" customHeight="1" x14ac:dyDescent="0.25">
      <c r="A668" s="860"/>
      <c r="B668" s="860"/>
      <c r="C668" s="860"/>
      <c r="D668" s="860"/>
      <c r="E668" s="860"/>
      <c r="F668" s="860"/>
      <c r="G668" s="868"/>
      <c r="H668" s="860"/>
      <c r="I668" s="860"/>
      <c r="J668" s="860"/>
      <c r="K668" s="860"/>
      <c r="L668" s="860"/>
      <c r="M668" s="860"/>
      <c r="N668" s="860"/>
      <c r="O668" s="860"/>
      <c r="P668" s="860"/>
      <c r="Q668" s="860"/>
      <c r="R668" s="860"/>
      <c r="S668" s="860"/>
      <c r="T668" s="860"/>
      <c r="U668" s="860"/>
      <c r="V668" s="860"/>
      <c r="W668" s="860"/>
      <c r="X668" s="860"/>
      <c r="Y668" s="860"/>
      <c r="Z668" s="860"/>
      <c r="AA668" s="860"/>
      <c r="AB668" s="860"/>
      <c r="AC668" s="860"/>
      <c r="AD668" s="860"/>
    </row>
    <row r="669" spans="1:30" ht="15.75" customHeight="1" x14ac:dyDescent="0.25">
      <c r="A669" s="860"/>
      <c r="B669" s="860"/>
      <c r="C669" s="860"/>
      <c r="D669" s="860"/>
      <c r="E669" s="860"/>
      <c r="F669" s="860"/>
      <c r="G669" s="868"/>
      <c r="H669" s="860"/>
      <c r="I669" s="860"/>
      <c r="J669" s="860"/>
      <c r="K669" s="860"/>
      <c r="L669" s="860"/>
      <c r="M669" s="860"/>
      <c r="N669" s="860"/>
      <c r="O669" s="860"/>
      <c r="P669" s="860"/>
      <c r="Q669" s="860"/>
      <c r="R669" s="860"/>
      <c r="S669" s="860"/>
      <c r="T669" s="860"/>
      <c r="U669" s="860"/>
      <c r="V669" s="860"/>
      <c r="W669" s="860"/>
      <c r="X669" s="860"/>
      <c r="Y669" s="860"/>
      <c r="Z669" s="860"/>
      <c r="AA669" s="860"/>
      <c r="AB669" s="860"/>
      <c r="AC669" s="860"/>
      <c r="AD669" s="860"/>
    </row>
    <row r="670" spans="1:30" ht="15.75" customHeight="1" x14ac:dyDescent="0.25">
      <c r="A670" s="860"/>
      <c r="B670" s="860"/>
      <c r="C670" s="860"/>
      <c r="D670" s="860"/>
      <c r="E670" s="860"/>
      <c r="F670" s="860"/>
      <c r="G670" s="868"/>
      <c r="H670" s="860"/>
      <c r="I670" s="860"/>
      <c r="J670" s="860"/>
      <c r="K670" s="860"/>
      <c r="L670" s="860"/>
      <c r="M670" s="860"/>
      <c r="N670" s="860"/>
      <c r="O670" s="860"/>
      <c r="P670" s="860"/>
      <c r="Q670" s="860"/>
      <c r="R670" s="860"/>
      <c r="S670" s="860"/>
      <c r="T670" s="860"/>
      <c r="U670" s="860"/>
      <c r="V670" s="860"/>
      <c r="W670" s="860"/>
      <c r="X670" s="860"/>
      <c r="Y670" s="860"/>
      <c r="Z670" s="860"/>
      <c r="AA670" s="860"/>
      <c r="AB670" s="860"/>
      <c r="AC670" s="860"/>
      <c r="AD670" s="860"/>
    </row>
    <row r="671" spans="1:30" ht="15.75" customHeight="1" x14ac:dyDescent="0.25">
      <c r="A671" s="860"/>
      <c r="B671" s="860"/>
      <c r="C671" s="860"/>
      <c r="D671" s="860"/>
      <c r="E671" s="860"/>
      <c r="F671" s="860"/>
      <c r="G671" s="868"/>
      <c r="H671" s="860"/>
      <c r="I671" s="860"/>
      <c r="J671" s="860"/>
      <c r="K671" s="860"/>
      <c r="L671" s="860"/>
      <c r="M671" s="860"/>
      <c r="N671" s="860"/>
      <c r="O671" s="860"/>
      <c r="P671" s="860"/>
      <c r="Q671" s="860"/>
      <c r="R671" s="860"/>
      <c r="S671" s="860"/>
      <c r="T671" s="860"/>
      <c r="U671" s="860"/>
      <c r="V671" s="860"/>
      <c r="W671" s="860"/>
      <c r="X671" s="860"/>
      <c r="Y671" s="860"/>
      <c r="Z671" s="860"/>
      <c r="AA671" s="860"/>
      <c r="AB671" s="860"/>
      <c r="AC671" s="860"/>
      <c r="AD671" s="860"/>
    </row>
    <row r="672" spans="1:30" ht="15.75" customHeight="1" x14ac:dyDescent="0.25">
      <c r="A672" s="860"/>
      <c r="B672" s="860"/>
      <c r="C672" s="860"/>
      <c r="D672" s="860"/>
      <c r="E672" s="860"/>
      <c r="F672" s="860"/>
      <c r="G672" s="868"/>
      <c r="H672" s="860"/>
      <c r="I672" s="860"/>
      <c r="J672" s="860"/>
      <c r="K672" s="860"/>
      <c r="L672" s="860"/>
      <c r="M672" s="860"/>
      <c r="N672" s="860"/>
      <c r="O672" s="860"/>
      <c r="P672" s="860"/>
      <c r="Q672" s="860"/>
      <c r="R672" s="860"/>
      <c r="S672" s="860"/>
      <c r="T672" s="860"/>
      <c r="U672" s="860"/>
      <c r="V672" s="860"/>
      <c r="W672" s="860"/>
      <c r="X672" s="860"/>
      <c r="Y672" s="860"/>
      <c r="Z672" s="860"/>
      <c r="AA672" s="860"/>
      <c r="AB672" s="860"/>
      <c r="AC672" s="860"/>
      <c r="AD672" s="860"/>
    </row>
    <row r="673" spans="1:30" ht="15.75" customHeight="1" x14ac:dyDescent="0.25">
      <c r="A673" s="860"/>
      <c r="B673" s="860"/>
      <c r="C673" s="860"/>
      <c r="D673" s="860"/>
      <c r="E673" s="860"/>
      <c r="F673" s="860"/>
      <c r="G673" s="868"/>
      <c r="H673" s="860"/>
      <c r="I673" s="860"/>
      <c r="J673" s="860"/>
      <c r="K673" s="860"/>
      <c r="L673" s="860"/>
      <c r="M673" s="860"/>
      <c r="N673" s="860"/>
      <c r="O673" s="860"/>
      <c r="P673" s="860"/>
      <c r="Q673" s="860"/>
      <c r="R673" s="860"/>
      <c r="S673" s="860"/>
      <c r="T673" s="860"/>
      <c r="U673" s="860"/>
      <c r="V673" s="860"/>
      <c r="W673" s="860"/>
      <c r="X673" s="860"/>
      <c r="Y673" s="860"/>
      <c r="Z673" s="860"/>
      <c r="AA673" s="860"/>
      <c r="AB673" s="860"/>
      <c r="AC673" s="860"/>
      <c r="AD673" s="860"/>
    </row>
    <row r="674" spans="1:30" ht="15.75" customHeight="1" x14ac:dyDescent="0.25">
      <c r="A674" s="860"/>
      <c r="B674" s="860"/>
      <c r="C674" s="860"/>
      <c r="D674" s="860"/>
      <c r="E674" s="860"/>
      <c r="F674" s="860"/>
      <c r="G674" s="868"/>
      <c r="H674" s="860"/>
      <c r="I674" s="860"/>
      <c r="J674" s="860"/>
      <c r="K674" s="860"/>
      <c r="L674" s="860"/>
      <c r="M674" s="860"/>
      <c r="N674" s="860"/>
      <c r="O674" s="860"/>
      <c r="P674" s="860"/>
      <c r="Q674" s="860"/>
      <c r="R674" s="860"/>
      <c r="S674" s="860"/>
      <c r="T674" s="860"/>
      <c r="U674" s="860"/>
      <c r="V674" s="860"/>
      <c r="W674" s="860"/>
      <c r="X674" s="860"/>
      <c r="Y674" s="860"/>
      <c r="Z674" s="860"/>
      <c r="AA674" s="860"/>
      <c r="AB674" s="860"/>
      <c r="AC674" s="860"/>
      <c r="AD674" s="860"/>
    </row>
    <row r="675" spans="1:30" ht="15.75" customHeight="1" x14ac:dyDescent="0.25">
      <c r="A675" s="860"/>
      <c r="B675" s="860"/>
      <c r="C675" s="860"/>
      <c r="D675" s="860"/>
      <c r="E675" s="860"/>
      <c r="F675" s="860"/>
      <c r="G675" s="868"/>
      <c r="H675" s="860"/>
      <c r="I675" s="860"/>
      <c r="J675" s="860"/>
      <c r="K675" s="860"/>
      <c r="L675" s="860"/>
      <c r="M675" s="860"/>
      <c r="N675" s="860"/>
      <c r="O675" s="860"/>
      <c r="P675" s="860"/>
      <c r="Q675" s="860"/>
      <c r="R675" s="860"/>
      <c r="S675" s="860"/>
      <c r="T675" s="860"/>
      <c r="U675" s="860"/>
      <c r="V675" s="860"/>
      <c r="W675" s="860"/>
      <c r="X675" s="860"/>
      <c r="Y675" s="860"/>
      <c r="Z675" s="860"/>
      <c r="AA675" s="860"/>
      <c r="AB675" s="860"/>
      <c r="AC675" s="860"/>
      <c r="AD675" s="860"/>
    </row>
    <row r="676" spans="1:30" ht="15.75" customHeight="1" x14ac:dyDescent="0.25">
      <c r="A676" s="860"/>
      <c r="B676" s="860"/>
      <c r="C676" s="860"/>
      <c r="D676" s="860"/>
      <c r="E676" s="860"/>
      <c r="F676" s="860"/>
      <c r="G676" s="868"/>
      <c r="H676" s="860"/>
      <c r="I676" s="860"/>
      <c r="J676" s="860"/>
      <c r="K676" s="860"/>
      <c r="L676" s="860"/>
      <c r="M676" s="860"/>
      <c r="N676" s="860"/>
      <c r="O676" s="860"/>
      <c r="P676" s="860"/>
      <c r="Q676" s="860"/>
      <c r="R676" s="860"/>
      <c r="S676" s="860"/>
      <c r="T676" s="860"/>
      <c r="U676" s="860"/>
      <c r="V676" s="860"/>
      <c r="W676" s="860"/>
      <c r="X676" s="860"/>
      <c r="Y676" s="860"/>
      <c r="Z676" s="860"/>
      <c r="AA676" s="860"/>
      <c r="AB676" s="860"/>
      <c r="AC676" s="860"/>
      <c r="AD676" s="860"/>
    </row>
    <row r="677" spans="1:30" ht="15.75" customHeight="1" x14ac:dyDescent="0.25">
      <c r="A677" s="860"/>
      <c r="B677" s="860"/>
      <c r="C677" s="860"/>
      <c r="D677" s="860"/>
      <c r="E677" s="860"/>
      <c r="F677" s="860"/>
      <c r="G677" s="868"/>
      <c r="H677" s="860"/>
      <c r="I677" s="860"/>
      <c r="J677" s="860"/>
      <c r="K677" s="860"/>
      <c r="L677" s="860"/>
      <c r="M677" s="860"/>
      <c r="N677" s="860"/>
      <c r="O677" s="860"/>
      <c r="P677" s="860"/>
      <c r="Q677" s="860"/>
      <c r="R677" s="860"/>
      <c r="S677" s="860"/>
      <c r="T677" s="860"/>
      <c r="U677" s="860"/>
      <c r="V677" s="860"/>
      <c r="W677" s="860"/>
      <c r="X677" s="860"/>
      <c r="Y677" s="860"/>
      <c r="Z677" s="860"/>
      <c r="AA677" s="860"/>
      <c r="AB677" s="860"/>
      <c r="AC677" s="860"/>
      <c r="AD677" s="860"/>
    </row>
    <row r="678" spans="1:30" ht="15.75" customHeight="1" x14ac:dyDescent="0.25">
      <c r="A678" s="860"/>
      <c r="B678" s="860"/>
      <c r="C678" s="860"/>
      <c r="D678" s="860"/>
      <c r="E678" s="860"/>
      <c r="F678" s="860"/>
      <c r="G678" s="868"/>
      <c r="H678" s="860"/>
      <c r="I678" s="860"/>
      <c r="J678" s="860"/>
      <c r="K678" s="860"/>
      <c r="L678" s="860"/>
      <c r="M678" s="860"/>
      <c r="N678" s="860"/>
      <c r="O678" s="860"/>
      <c r="P678" s="860"/>
      <c r="Q678" s="860"/>
      <c r="R678" s="860"/>
      <c r="S678" s="860"/>
      <c r="T678" s="860"/>
      <c r="U678" s="860"/>
      <c r="V678" s="860"/>
      <c r="W678" s="860"/>
      <c r="X678" s="860"/>
      <c r="Y678" s="860"/>
      <c r="Z678" s="860"/>
      <c r="AA678" s="860"/>
      <c r="AB678" s="860"/>
      <c r="AC678" s="860"/>
      <c r="AD678" s="860"/>
    </row>
    <row r="679" spans="1:30" ht="15.75" customHeight="1" x14ac:dyDescent="0.25">
      <c r="A679" s="860"/>
      <c r="B679" s="860"/>
      <c r="C679" s="860"/>
      <c r="D679" s="860"/>
      <c r="E679" s="860"/>
      <c r="F679" s="860"/>
      <c r="G679" s="868"/>
      <c r="H679" s="860"/>
      <c r="I679" s="860"/>
      <c r="J679" s="860"/>
      <c r="K679" s="860"/>
      <c r="L679" s="860"/>
      <c r="M679" s="860"/>
      <c r="N679" s="860"/>
      <c r="O679" s="860"/>
      <c r="P679" s="860"/>
      <c r="Q679" s="860"/>
      <c r="R679" s="860"/>
      <c r="S679" s="860"/>
      <c r="T679" s="860"/>
      <c r="U679" s="860"/>
      <c r="V679" s="860"/>
      <c r="W679" s="860"/>
      <c r="X679" s="860"/>
      <c r="Y679" s="860"/>
      <c r="Z679" s="860"/>
      <c r="AA679" s="860"/>
      <c r="AB679" s="860"/>
      <c r="AC679" s="860"/>
      <c r="AD679" s="860"/>
    </row>
    <row r="680" spans="1:30" ht="15.75" customHeight="1" x14ac:dyDescent="0.25">
      <c r="A680" s="860"/>
      <c r="B680" s="860"/>
      <c r="C680" s="860"/>
      <c r="D680" s="860"/>
      <c r="E680" s="860"/>
      <c r="F680" s="860"/>
      <c r="G680" s="868"/>
      <c r="H680" s="860"/>
      <c r="I680" s="860"/>
      <c r="J680" s="860"/>
      <c r="K680" s="860"/>
      <c r="L680" s="860"/>
      <c r="M680" s="860"/>
      <c r="N680" s="860"/>
      <c r="O680" s="860"/>
      <c r="P680" s="860"/>
      <c r="Q680" s="860"/>
      <c r="R680" s="860"/>
      <c r="S680" s="860"/>
      <c r="T680" s="860"/>
      <c r="U680" s="860"/>
      <c r="V680" s="860"/>
      <c r="W680" s="860"/>
      <c r="X680" s="860"/>
      <c r="Y680" s="860"/>
      <c r="Z680" s="860"/>
      <c r="AA680" s="860"/>
      <c r="AB680" s="860"/>
      <c r="AC680" s="860"/>
      <c r="AD680" s="860"/>
    </row>
    <row r="681" spans="1:30" ht="15.75" customHeight="1" x14ac:dyDescent="0.25">
      <c r="A681" s="860"/>
      <c r="B681" s="860"/>
      <c r="C681" s="860"/>
      <c r="D681" s="860"/>
      <c r="E681" s="860"/>
      <c r="F681" s="860"/>
      <c r="G681" s="868"/>
      <c r="H681" s="860"/>
      <c r="I681" s="860"/>
      <c r="J681" s="860"/>
      <c r="K681" s="860"/>
      <c r="L681" s="860"/>
      <c r="M681" s="860"/>
      <c r="N681" s="860"/>
      <c r="O681" s="860"/>
      <c r="P681" s="860"/>
      <c r="Q681" s="860"/>
      <c r="R681" s="860"/>
      <c r="S681" s="860"/>
      <c r="T681" s="860"/>
      <c r="U681" s="860"/>
      <c r="V681" s="860"/>
      <c r="W681" s="860"/>
      <c r="X681" s="860"/>
      <c r="Y681" s="860"/>
      <c r="Z681" s="860"/>
      <c r="AA681" s="860"/>
      <c r="AB681" s="860"/>
      <c r="AC681" s="860"/>
      <c r="AD681" s="860"/>
    </row>
    <row r="682" spans="1:30" ht="15.75" customHeight="1" x14ac:dyDescent="0.25">
      <c r="A682" s="860"/>
      <c r="B682" s="860"/>
      <c r="C682" s="860"/>
      <c r="D682" s="860"/>
      <c r="E682" s="860"/>
      <c r="F682" s="860"/>
      <c r="G682" s="868"/>
      <c r="H682" s="860"/>
      <c r="I682" s="860"/>
      <c r="J682" s="860"/>
      <c r="K682" s="860"/>
      <c r="L682" s="860"/>
      <c r="M682" s="860"/>
      <c r="N682" s="860"/>
      <c r="O682" s="860"/>
      <c r="P682" s="860"/>
      <c r="Q682" s="860"/>
      <c r="R682" s="860"/>
      <c r="S682" s="860"/>
      <c r="T682" s="860"/>
      <c r="U682" s="860"/>
      <c r="V682" s="860"/>
      <c r="W682" s="860"/>
      <c r="X682" s="860"/>
      <c r="Y682" s="860"/>
      <c r="Z682" s="860"/>
      <c r="AA682" s="860"/>
      <c r="AB682" s="860"/>
      <c r="AC682" s="860"/>
      <c r="AD682" s="860"/>
    </row>
    <row r="683" spans="1:30" ht="15.75" customHeight="1" x14ac:dyDescent="0.25">
      <c r="A683" s="860"/>
      <c r="B683" s="860"/>
      <c r="C683" s="860"/>
      <c r="D683" s="860"/>
      <c r="E683" s="860"/>
      <c r="F683" s="860"/>
      <c r="G683" s="868"/>
      <c r="H683" s="860"/>
      <c r="I683" s="860"/>
      <c r="J683" s="860"/>
      <c r="K683" s="860"/>
      <c r="L683" s="860"/>
      <c r="M683" s="860"/>
      <c r="N683" s="860"/>
      <c r="O683" s="860"/>
      <c r="P683" s="860"/>
      <c r="Q683" s="860"/>
      <c r="R683" s="860"/>
      <c r="S683" s="860"/>
      <c r="T683" s="860"/>
      <c r="U683" s="860"/>
      <c r="V683" s="860"/>
      <c r="W683" s="860"/>
      <c r="X683" s="860"/>
      <c r="Y683" s="860"/>
      <c r="Z683" s="860"/>
      <c r="AA683" s="860"/>
      <c r="AB683" s="860"/>
      <c r="AC683" s="860"/>
      <c r="AD683" s="860"/>
    </row>
    <row r="684" spans="1:30" ht="15.75" customHeight="1" x14ac:dyDescent="0.25">
      <c r="A684" s="860"/>
      <c r="B684" s="860"/>
      <c r="C684" s="860"/>
      <c r="D684" s="860"/>
      <c r="E684" s="860"/>
      <c r="F684" s="860"/>
      <c r="G684" s="868"/>
      <c r="H684" s="860"/>
      <c r="I684" s="860"/>
      <c r="J684" s="860"/>
      <c r="K684" s="860"/>
      <c r="L684" s="860"/>
      <c r="M684" s="860"/>
      <c r="N684" s="860"/>
      <c r="O684" s="860"/>
      <c r="P684" s="860"/>
      <c r="Q684" s="860"/>
      <c r="R684" s="860"/>
      <c r="S684" s="860"/>
      <c r="T684" s="860"/>
      <c r="U684" s="860"/>
      <c r="V684" s="860"/>
      <c r="W684" s="860"/>
      <c r="X684" s="860"/>
      <c r="Y684" s="860"/>
      <c r="Z684" s="860"/>
      <c r="AA684" s="860"/>
      <c r="AB684" s="860"/>
      <c r="AC684" s="860"/>
      <c r="AD684" s="860"/>
    </row>
    <row r="685" spans="1:30" ht="15.75" customHeight="1" x14ac:dyDescent="0.25">
      <c r="A685" s="860"/>
      <c r="B685" s="860"/>
      <c r="C685" s="860"/>
      <c r="D685" s="860"/>
      <c r="E685" s="860"/>
      <c r="F685" s="860"/>
      <c r="G685" s="868"/>
      <c r="H685" s="860"/>
      <c r="I685" s="860"/>
      <c r="J685" s="860"/>
      <c r="K685" s="860"/>
      <c r="L685" s="860"/>
      <c r="M685" s="860"/>
      <c r="N685" s="860"/>
      <c r="O685" s="860"/>
      <c r="P685" s="860"/>
      <c r="Q685" s="860"/>
      <c r="R685" s="860"/>
      <c r="S685" s="860"/>
      <c r="T685" s="860"/>
      <c r="U685" s="860"/>
      <c r="V685" s="860"/>
      <c r="W685" s="860"/>
      <c r="X685" s="860"/>
      <c r="Y685" s="860"/>
      <c r="Z685" s="860"/>
      <c r="AA685" s="860"/>
      <c r="AB685" s="860"/>
      <c r="AC685" s="860"/>
      <c r="AD685" s="860"/>
    </row>
    <row r="686" spans="1:30" ht="15.75" customHeight="1" x14ac:dyDescent="0.25">
      <c r="A686" s="860"/>
      <c r="B686" s="860"/>
      <c r="C686" s="860"/>
      <c r="D686" s="860"/>
      <c r="E686" s="860"/>
      <c r="F686" s="860"/>
      <c r="G686" s="868"/>
      <c r="H686" s="860"/>
      <c r="I686" s="860"/>
      <c r="J686" s="860"/>
      <c r="K686" s="860"/>
      <c r="L686" s="860"/>
      <c r="M686" s="860"/>
      <c r="N686" s="860"/>
      <c r="O686" s="860"/>
      <c r="P686" s="860"/>
      <c r="Q686" s="860"/>
      <c r="R686" s="860"/>
      <c r="S686" s="860"/>
      <c r="T686" s="860"/>
      <c r="U686" s="860"/>
      <c r="V686" s="860"/>
      <c r="W686" s="860"/>
      <c r="X686" s="860"/>
      <c r="Y686" s="860"/>
      <c r="Z686" s="860"/>
      <c r="AA686" s="860"/>
      <c r="AB686" s="860"/>
      <c r="AC686" s="860"/>
      <c r="AD686" s="860"/>
    </row>
    <row r="687" spans="1:30" ht="15.75" customHeight="1" x14ac:dyDescent="0.25">
      <c r="A687" s="860"/>
      <c r="B687" s="860"/>
      <c r="C687" s="860"/>
      <c r="D687" s="860"/>
      <c r="E687" s="860"/>
      <c r="F687" s="860"/>
      <c r="G687" s="868"/>
      <c r="H687" s="860"/>
      <c r="I687" s="860"/>
      <c r="J687" s="860"/>
      <c r="K687" s="860"/>
      <c r="L687" s="860"/>
      <c r="M687" s="860"/>
      <c r="N687" s="860"/>
      <c r="O687" s="860"/>
      <c r="P687" s="860"/>
      <c r="Q687" s="860"/>
      <c r="R687" s="860"/>
      <c r="S687" s="860"/>
      <c r="T687" s="860"/>
      <c r="U687" s="860"/>
      <c r="V687" s="860"/>
      <c r="W687" s="860"/>
      <c r="X687" s="860"/>
      <c r="Y687" s="860"/>
      <c r="Z687" s="860"/>
      <c r="AA687" s="860"/>
      <c r="AB687" s="860"/>
      <c r="AC687" s="860"/>
      <c r="AD687" s="860"/>
    </row>
    <row r="688" spans="1:30" ht="15.75" customHeight="1" x14ac:dyDescent="0.25">
      <c r="A688" s="860"/>
      <c r="B688" s="860"/>
      <c r="C688" s="860"/>
      <c r="D688" s="860"/>
      <c r="E688" s="860"/>
      <c r="F688" s="860"/>
      <c r="G688" s="868"/>
      <c r="H688" s="860"/>
      <c r="I688" s="860"/>
      <c r="J688" s="860"/>
      <c r="K688" s="860"/>
      <c r="L688" s="860"/>
      <c r="M688" s="860"/>
      <c r="N688" s="860"/>
      <c r="O688" s="860"/>
      <c r="P688" s="860"/>
      <c r="Q688" s="860"/>
      <c r="R688" s="860"/>
      <c r="S688" s="860"/>
      <c r="T688" s="860"/>
      <c r="U688" s="860"/>
      <c r="V688" s="860"/>
      <c r="W688" s="860"/>
      <c r="X688" s="860"/>
      <c r="Y688" s="860"/>
      <c r="Z688" s="860"/>
      <c r="AA688" s="860"/>
      <c r="AB688" s="860"/>
      <c r="AC688" s="860"/>
      <c r="AD688" s="860"/>
    </row>
    <row r="689" spans="1:30" ht="15.75" customHeight="1" x14ac:dyDescent="0.25">
      <c r="A689" s="860"/>
      <c r="B689" s="860"/>
      <c r="C689" s="860"/>
      <c r="D689" s="860"/>
      <c r="E689" s="860"/>
      <c r="F689" s="860"/>
      <c r="G689" s="868"/>
      <c r="H689" s="860"/>
      <c r="I689" s="860"/>
      <c r="J689" s="860"/>
      <c r="K689" s="860"/>
      <c r="L689" s="860"/>
      <c r="M689" s="860"/>
      <c r="N689" s="860"/>
      <c r="O689" s="860"/>
      <c r="P689" s="860"/>
      <c r="Q689" s="860"/>
      <c r="R689" s="860"/>
      <c r="S689" s="860"/>
      <c r="T689" s="860"/>
      <c r="U689" s="860"/>
      <c r="V689" s="860"/>
      <c r="W689" s="860"/>
      <c r="X689" s="860"/>
      <c r="Y689" s="860"/>
      <c r="Z689" s="860"/>
      <c r="AA689" s="860"/>
      <c r="AB689" s="860"/>
      <c r="AC689" s="860"/>
      <c r="AD689" s="860"/>
    </row>
    <row r="690" spans="1:30" ht="15.75" customHeight="1" x14ac:dyDescent="0.25">
      <c r="A690" s="860"/>
      <c r="B690" s="860"/>
      <c r="C690" s="860"/>
      <c r="D690" s="860"/>
      <c r="E690" s="860"/>
      <c r="F690" s="860"/>
      <c r="G690" s="868"/>
      <c r="H690" s="860"/>
      <c r="I690" s="860"/>
      <c r="J690" s="860"/>
      <c r="K690" s="860"/>
      <c r="L690" s="860"/>
      <c r="M690" s="860"/>
      <c r="N690" s="860"/>
      <c r="O690" s="860"/>
      <c r="P690" s="860"/>
      <c r="Q690" s="860"/>
      <c r="R690" s="860"/>
      <c r="S690" s="860"/>
      <c r="T690" s="860"/>
      <c r="U690" s="860"/>
      <c r="V690" s="860"/>
      <c r="W690" s="860"/>
      <c r="X690" s="860"/>
      <c r="Y690" s="860"/>
      <c r="Z690" s="860"/>
      <c r="AA690" s="860"/>
      <c r="AB690" s="860"/>
      <c r="AC690" s="860"/>
      <c r="AD690" s="860"/>
    </row>
    <row r="691" spans="1:30" ht="15.75" customHeight="1" x14ac:dyDescent="0.25">
      <c r="A691" s="860"/>
      <c r="B691" s="860"/>
      <c r="C691" s="860"/>
      <c r="D691" s="860"/>
      <c r="E691" s="860"/>
      <c r="F691" s="860"/>
      <c r="G691" s="868"/>
      <c r="H691" s="860"/>
      <c r="I691" s="860"/>
      <c r="J691" s="860"/>
      <c r="K691" s="860"/>
      <c r="L691" s="860"/>
      <c r="M691" s="860"/>
      <c r="N691" s="860"/>
      <c r="O691" s="860"/>
      <c r="P691" s="860"/>
      <c r="Q691" s="860"/>
      <c r="R691" s="860"/>
      <c r="S691" s="860"/>
      <c r="T691" s="860"/>
      <c r="U691" s="860"/>
      <c r="V691" s="860"/>
      <c r="W691" s="860"/>
      <c r="X691" s="860"/>
      <c r="Y691" s="860"/>
      <c r="Z691" s="860"/>
      <c r="AA691" s="860"/>
      <c r="AB691" s="860"/>
      <c r="AC691" s="860"/>
      <c r="AD691" s="860"/>
    </row>
    <row r="692" spans="1:30" ht="15.75" customHeight="1" x14ac:dyDescent="0.25">
      <c r="A692" s="860"/>
      <c r="B692" s="860"/>
      <c r="C692" s="860"/>
      <c r="D692" s="860"/>
      <c r="E692" s="860"/>
      <c r="F692" s="860"/>
      <c r="G692" s="868"/>
      <c r="H692" s="860"/>
      <c r="I692" s="860"/>
      <c r="J692" s="860"/>
      <c r="K692" s="860"/>
      <c r="L692" s="860"/>
      <c r="M692" s="860"/>
      <c r="N692" s="860"/>
      <c r="O692" s="860"/>
      <c r="P692" s="860"/>
      <c r="Q692" s="860"/>
      <c r="R692" s="860"/>
      <c r="S692" s="860"/>
      <c r="T692" s="860"/>
      <c r="U692" s="860"/>
      <c r="V692" s="860"/>
      <c r="W692" s="860"/>
      <c r="X692" s="860"/>
      <c r="Y692" s="860"/>
      <c r="Z692" s="860"/>
      <c r="AA692" s="860"/>
      <c r="AB692" s="860"/>
      <c r="AC692" s="860"/>
      <c r="AD692" s="860"/>
    </row>
    <row r="693" spans="1:30" ht="15.75" customHeight="1" x14ac:dyDescent="0.25">
      <c r="A693" s="860"/>
      <c r="B693" s="860"/>
      <c r="C693" s="860"/>
      <c r="D693" s="860"/>
      <c r="E693" s="860"/>
      <c r="F693" s="860"/>
      <c r="G693" s="868"/>
      <c r="H693" s="860"/>
      <c r="I693" s="860"/>
      <c r="J693" s="860"/>
      <c r="K693" s="860"/>
      <c r="L693" s="860"/>
      <c r="M693" s="860"/>
      <c r="N693" s="860"/>
      <c r="O693" s="860"/>
      <c r="P693" s="860"/>
      <c r="Q693" s="860"/>
      <c r="R693" s="860"/>
      <c r="S693" s="860"/>
      <c r="T693" s="860"/>
      <c r="U693" s="860"/>
      <c r="V693" s="860"/>
      <c r="W693" s="860"/>
      <c r="X693" s="860"/>
      <c r="Y693" s="860"/>
      <c r="Z693" s="860"/>
      <c r="AA693" s="860"/>
      <c r="AB693" s="860"/>
      <c r="AC693" s="860"/>
      <c r="AD693" s="860"/>
    </row>
    <row r="694" spans="1:30" ht="15.75" customHeight="1" x14ac:dyDescent="0.25">
      <c r="A694" s="860"/>
      <c r="B694" s="860"/>
      <c r="C694" s="860"/>
      <c r="D694" s="860"/>
      <c r="E694" s="860"/>
      <c r="F694" s="860"/>
      <c r="G694" s="868"/>
      <c r="H694" s="860"/>
      <c r="I694" s="860"/>
      <c r="J694" s="860"/>
      <c r="K694" s="860"/>
      <c r="L694" s="860"/>
      <c r="M694" s="860"/>
      <c r="N694" s="860"/>
      <c r="O694" s="860"/>
      <c r="P694" s="860"/>
      <c r="Q694" s="860"/>
      <c r="R694" s="860"/>
      <c r="S694" s="860"/>
      <c r="T694" s="860"/>
      <c r="U694" s="860"/>
      <c r="V694" s="860"/>
      <c r="W694" s="860"/>
      <c r="X694" s="860"/>
      <c r="Y694" s="860"/>
      <c r="Z694" s="860"/>
      <c r="AA694" s="860"/>
      <c r="AB694" s="860"/>
      <c r="AC694" s="860"/>
      <c r="AD694" s="860"/>
    </row>
    <row r="695" spans="1:30" ht="15.75" customHeight="1" x14ac:dyDescent="0.25">
      <c r="A695" s="860"/>
      <c r="B695" s="860"/>
      <c r="C695" s="860"/>
      <c r="D695" s="860"/>
      <c r="E695" s="860"/>
      <c r="F695" s="860"/>
      <c r="G695" s="868"/>
      <c r="H695" s="860"/>
      <c r="I695" s="860"/>
      <c r="J695" s="860"/>
      <c r="K695" s="860"/>
      <c r="L695" s="860"/>
      <c r="M695" s="860"/>
      <c r="N695" s="860"/>
      <c r="O695" s="860"/>
      <c r="P695" s="860"/>
      <c r="Q695" s="860"/>
      <c r="R695" s="860"/>
      <c r="S695" s="860"/>
      <c r="T695" s="860"/>
      <c r="U695" s="860"/>
      <c r="V695" s="860"/>
      <c r="W695" s="860"/>
      <c r="X695" s="860"/>
      <c r="Y695" s="860"/>
      <c r="Z695" s="860"/>
      <c r="AA695" s="860"/>
      <c r="AB695" s="860"/>
      <c r="AC695" s="860"/>
      <c r="AD695" s="860"/>
    </row>
    <row r="696" spans="1:30" ht="15.75" customHeight="1" x14ac:dyDescent="0.25">
      <c r="A696" s="860"/>
      <c r="B696" s="860"/>
      <c r="C696" s="860"/>
      <c r="D696" s="860"/>
      <c r="E696" s="860"/>
      <c r="F696" s="860"/>
      <c r="G696" s="868"/>
      <c r="H696" s="860"/>
      <c r="I696" s="860"/>
      <c r="J696" s="860"/>
      <c r="K696" s="860"/>
      <c r="L696" s="860"/>
      <c r="M696" s="860"/>
      <c r="N696" s="860"/>
      <c r="O696" s="860"/>
      <c r="P696" s="860"/>
      <c r="Q696" s="860"/>
      <c r="R696" s="860"/>
      <c r="S696" s="860"/>
      <c r="T696" s="860"/>
      <c r="U696" s="860"/>
      <c r="V696" s="860"/>
      <c r="W696" s="860"/>
      <c r="X696" s="860"/>
      <c r="Y696" s="860"/>
      <c r="Z696" s="860"/>
      <c r="AA696" s="860"/>
      <c r="AB696" s="860"/>
      <c r="AC696" s="860"/>
      <c r="AD696" s="860"/>
    </row>
    <row r="697" spans="1:30" ht="15.75" customHeight="1" x14ac:dyDescent="0.25">
      <c r="A697" s="860"/>
      <c r="B697" s="860"/>
      <c r="C697" s="860"/>
      <c r="D697" s="860"/>
      <c r="E697" s="860"/>
      <c r="F697" s="860"/>
      <c r="G697" s="868"/>
      <c r="H697" s="860"/>
      <c r="I697" s="860"/>
      <c r="J697" s="860"/>
      <c r="K697" s="860"/>
      <c r="L697" s="860"/>
      <c r="M697" s="860"/>
      <c r="N697" s="860"/>
      <c r="O697" s="860"/>
      <c r="P697" s="860"/>
      <c r="Q697" s="860"/>
      <c r="R697" s="860"/>
      <c r="S697" s="860"/>
      <c r="T697" s="860"/>
      <c r="U697" s="860"/>
      <c r="V697" s="860"/>
      <c r="W697" s="860"/>
      <c r="X697" s="860"/>
      <c r="Y697" s="860"/>
      <c r="Z697" s="860"/>
      <c r="AA697" s="860"/>
      <c r="AB697" s="860"/>
      <c r="AC697" s="860"/>
      <c r="AD697" s="860"/>
    </row>
    <row r="698" spans="1:30" ht="15.75" customHeight="1" x14ac:dyDescent="0.25">
      <c r="A698" s="860"/>
      <c r="B698" s="860"/>
      <c r="C698" s="860"/>
      <c r="D698" s="860"/>
      <c r="E698" s="860"/>
      <c r="F698" s="860"/>
      <c r="G698" s="868"/>
      <c r="H698" s="860"/>
      <c r="I698" s="860"/>
      <c r="J698" s="860"/>
      <c r="K698" s="860"/>
      <c r="L698" s="860"/>
      <c r="M698" s="860"/>
      <c r="N698" s="860"/>
      <c r="O698" s="860"/>
      <c r="P698" s="860"/>
      <c r="Q698" s="860"/>
      <c r="R698" s="860"/>
      <c r="S698" s="860"/>
      <c r="T698" s="860"/>
      <c r="U698" s="860"/>
      <c r="V698" s="860"/>
      <c r="W698" s="860"/>
      <c r="X698" s="860"/>
      <c r="Y698" s="860"/>
      <c r="Z698" s="860"/>
      <c r="AA698" s="860"/>
      <c r="AB698" s="860"/>
      <c r="AC698" s="860"/>
      <c r="AD698" s="860"/>
    </row>
    <row r="699" spans="1:30" ht="15.75" customHeight="1" x14ac:dyDescent="0.25">
      <c r="A699" s="860"/>
      <c r="B699" s="860"/>
      <c r="C699" s="860"/>
      <c r="D699" s="860"/>
      <c r="E699" s="860"/>
      <c r="F699" s="860"/>
      <c r="G699" s="868"/>
      <c r="H699" s="860"/>
      <c r="I699" s="860"/>
      <c r="J699" s="860"/>
      <c r="K699" s="860"/>
      <c r="L699" s="860"/>
      <c r="M699" s="860"/>
      <c r="N699" s="860"/>
      <c r="O699" s="860"/>
      <c r="P699" s="860"/>
      <c r="Q699" s="860"/>
      <c r="R699" s="860"/>
      <c r="S699" s="860"/>
      <c r="T699" s="860"/>
      <c r="U699" s="860"/>
      <c r="V699" s="860"/>
      <c r="W699" s="860"/>
      <c r="X699" s="860"/>
      <c r="Y699" s="860"/>
      <c r="Z699" s="860"/>
      <c r="AA699" s="860"/>
      <c r="AB699" s="860"/>
      <c r="AC699" s="860"/>
      <c r="AD699" s="860"/>
    </row>
    <row r="700" spans="1:30" ht="15.75" customHeight="1" x14ac:dyDescent="0.25">
      <c r="A700" s="860"/>
      <c r="B700" s="860"/>
      <c r="C700" s="860"/>
      <c r="D700" s="860"/>
      <c r="E700" s="860"/>
      <c r="F700" s="860"/>
      <c r="G700" s="868"/>
      <c r="H700" s="860"/>
      <c r="I700" s="860"/>
      <c r="J700" s="860"/>
      <c r="K700" s="860"/>
      <c r="L700" s="860"/>
      <c r="M700" s="860"/>
      <c r="N700" s="860"/>
      <c r="O700" s="860"/>
      <c r="P700" s="860"/>
      <c r="Q700" s="860"/>
      <c r="R700" s="860"/>
      <c r="S700" s="860"/>
      <c r="T700" s="860"/>
      <c r="U700" s="860"/>
      <c r="V700" s="860"/>
      <c r="W700" s="860"/>
      <c r="X700" s="860"/>
      <c r="Y700" s="860"/>
      <c r="Z700" s="860"/>
      <c r="AA700" s="860"/>
      <c r="AB700" s="860"/>
      <c r="AC700" s="860"/>
      <c r="AD700" s="860"/>
    </row>
    <row r="701" spans="1:30" ht="15.75" customHeight="1" x14ac:dyDescent="0.25">
      <c r="A701" s="860"/>
      <c r="B701" s="860"/>
      <c r="C701" s="860"/>
      <c r="D701" s="860"/>
      <c r="E701" s="860"/>
      <c r="F701" s="860"/>
      <c r="G701" s="868"/>
      <c r="H701" s="860"/>
      <c r="I701" s="860"/>
      <c r="J701" s="860"/>
      <c r="K701" s="860"/>
      <c r="L701" s="860"/>
      <c r="M701" s="860"/>
      <c r="N701" s="860"/>
      <c r="O701" s="860"/>
      <c r="P701" s="860"/>
      <c r="Q701" s="860"/>
      <c r="R701" s="860"/>
      <c r="S701" s="860"/>
      <c r="T701" s="860"/>
      <c r="U701" s="860"/>
      <c r="V701" s="860"/>
      <c r="W701" s="860"/>
      <c r="X701" s="860"/>
      <c r="Y701" s="860"/>
      <c r="Z701" s="860"/>
      <c r="AA701" s="860"/>
      <c r="AB701" s="860"/>
      <c r="AC701" s="860"/>
      <c r="AD701" s="860"/>
    </row>
    <row r="702" spans="1:30" ht="15.75" customHeight="1" x14ac:dyDescent="0.25">
      <c r="A702" s="860"/>
      <c r="B702" s="860"/>
      <c r="C702" s="860"/>
      <c r="D702" s="860"/>
      <c r="E702" s="860"/>
      <c r="F702" s="860"/>
      <c r="G702" s="868"/>
      <c r="H702" s="860"/>
      <c r="I702" s="860"/>
      <c r="J702" s="860"/>
      <c r="K702" s="860"/>
      <c r="L702" s="860"/>
      <c r="M702" s="860"/>
      <c r="N702" s="860"/>
      <c r="O702" s="860"/>
      <c r="P702" s="860"/>
      <c r="Q702" s="860"/>
      <c r="R702" s="860"/>
      <c r="S702" s="860"/>
      <c r="T702" s="860"/>
      <c r="U702" s="860"/>
      <c r="V702" s="860"/>
      <c r="W702" s="860"/>
      <c r="X702" s="860"/>
      <c r="Y702" s="860"/>
      <c r="Z702" s="860"/>
      <c r="AA702" s="860"/>
      <c r="AB702" s="860"/>
      <c r="AC702" s="860"/>
      <c r="AD702" s="860"/>
    </row>
    <row r="703" spans="1:30" ht="15.75" customHeight="1" x14ac:dyDescent="0.25">
      <c r="A703" s="860"/>
      <c r="B703" s="860"/>
      <c r="C703" s="860"/>
      <c r="D703" s="860"/>
      <c r="E703" s="860"/>
      <c r="F703" s="860"/>
      <c r="G703" s="868"/>
      <c r="H703" s="860"/>
      <c r="I703" s="860"/>
      <c r="J703" s="860"/>
      <c r="K703" s="860"/>
      <c r="L703" s="860"/>
      <c r="M703" s="860"/>
      <c r="N703" s="860"/>
      <c r="O703" s="860"/>
      <c r="P703" s="860"/>
      <c r="Q703" s="860"/>
      <c r="R703" s="860"/>
      <c r="S703" s="860"/>
      <c r="T703" s="860"/>
      <c r="U703" s="860"/>
      <c r="V703" s="860"/>
      <c r="W703" s="860"/>
      <c r="X703" s="860"/>
      <c r="Y703" s="860"/>
      <c r="Z703" s="860"/>
      <c r="AA703" s="860"/>
      <c r="AB703" s="860"/>
      <c r="AC703" s="860"/>
      <c r="AD703" s="860"/>
    </row>
    <row r="704" spans="1:30" ht="15.75" customHeight="1" x14ac:dyDescent="0.25">
      <c r="A704" s="860"/>
      <c r="B704" s="860"/>
      <c r="C704" s="860"/>
      <c r="D704" s="860"/>
      <c r="E704" s="860"/>
      <c r="F704" s="860"/>
      <c r="G704" s="868"/>
      <c r="H704" s="860"/>
      <c r="I704" s="860"/>
      <c r="J704" s="860"/>
      <c r="K704" s="860"/>
      <c r="L704" s="860"/>
      <c r="M704" s="860"/>
      <c r="N704" s="860"/>
      <c r="O704" s="860"/>
      <c r="P704" s="860"/>
      <c r="Q704" s="860"/>
      <c r="R704" s="860"/>
      <c r="S704" s="860"/>
      <c r="T704" s="860"/>
      <c r="U704" s="860"/>
      <c r="V704" s="860"/>
      <c r="W704" s="860"/>
      <c r="X704" s="860"/>
      <c r="Y704" s="860"/>
      <c r="Z704" s="860"/>
      <c r="AA704" s="860"/>
      <c r="AB704" s="860"/>
      <c r="AC704" s="860"/>
      <c r="AD704" s="860"/>
    </row>
    <row r="705" spans="1:30" ht="15.75" customHeight="1" x14ac:dyDescent="0.25">
      <c r="A705" s="860"/>
      <c r="B705" s="860"/>
      <c r="C705" s="860"/>
      <c r="D705" s="860"/>
      <c r="E705" s="860"/>
      <c r="F705" s="860"/>
      <c r="G705" s="868"/>
      <c r="H705" s="860"/>
      <c r="I705" s="860"/>
      <c r="J705" s="860"/>
      <c r="K705" s="860"/>
      <c r="L705" s="860"/>
      <c r="M705" s="860"/>
      <c r="N705" s="860"/>
      <c r="O705" s="860"/>
      <c r="P705" s="860"/>
      <c r="Q705" s="860"/>
      <c r="R705" s="860"/>
      <c r="S705" s="860"/>
      <c r="T705" s="860"/>
      <c r="U705" s="860"/>
      <c r="V705" s="860"/>
      <c r="W705" s="860"/>
      <c r="X705" s="860"/>
      <c r="Y705" s="860"/>
      <c r="Z705" s="860"/>
      <c r="AA705" s="860"/>
      <c r="AB705" s="860"/>
      <c r="AC705" s="860"/>
      <c r="AD705" s="860"/>
    </row>
    <row r="706" spans="1:30" ht="15.75" customHeight="1" x14ac:dyDescent="0.25">
      <c r="A706" s="860"/>
      <c r="B706" s="860"/>
      <c r="C706" s="860"/>
      <c r="D706" s="860"/>
      <c r="E706" s="860"/>
      <c r="F706" s="860"/>
      <c r="G706" s="868"/>
      <c r="H706" s="860"/>
      <c r="I706" s="860"/>
      <c r="J706" s="860"/>
      <c r="K706" s="860"/>
      <c r="L706" s="860"/>
      <c r="M706" s="860"/>
      <c r="N706" s="860"/>
      <c r="O706" s="860"/>
      <c r="P706" s="860"/>
      <c r="Q706" s="860"/>
      <c r="R706" s="860"/>
      <c r="S706" s="860"/>
      <c r="T706" s="860"/>
      <c r="U706" s="860"/>
      <c r="V706" s="860"/>
      <c r="W706" s="860"/>
      <c r="X706" s="860"/>
      <c r="Y706" s="860"/>
      <c r="Z706" s="860"/>
      <c r="AA706" s="860"/>
      <c r="AB706" s="860"/>
      <c r="AC706" s="860"/>
      <c r="AD706" s="860"/>
    </row>
    <row r="707" spans="1:30" ht="15.75" customHeight="1" x14ac:dyDescent="0.25">
      <c r="A707" s="860"/>
      <c r="B707" s="860"/>
      <c r="C707" s="860"/>
      <c r="D707" s="860"/>
      <c r="E707" s="860"/>
      <c r="F707" s="860"/>
      <c r="G707" s="868"/>
      <c r="H707" s="860"/>
      <c r="I707" s="860"/>
      <c r="J707" s="860"/>
      <c r="K707" s="860"/>
      <c r="L707" s="860"/>
      <c r="M707" s="860"/>
      <c r="N707" s="860"/>
      <c r="O707" s="860"/>
      <c r="P707" s="860"/>
      <c r="Q707" s="860"/>
      <c r="R707" s="860"/>
      <c r="S707" s="860"/>
      <c r="T707" s="860"/>
      <c r="U707" s="860"/>
      <c r="V707" s="860"/>
      <c r="W707" s="860"/>
      <c r="X707" s="860"/>
      <c r="Y707" s="860"/>
      <c r="Z707" s="860"/>
      <c r="AA707" s="860"/>
      <c r="AB707" s="860"/>
      <c r="AC707" s="860"/>
      <c r="AD707" s="860"/>
    </row>
    <row r="708" spans="1:30" ht="15.75" customHeight="1" x14ac:dyDescent="0.25">
      <c r="A708" s="860"/>
      <c r="B708" s="860"/>
      <c r="C708" s="860"/>
      <c r="D708" s="860"/>
      <c r="E708" s="860"/>
      <c r="F708" s="860"/>
      <c r="G708" s="868"/>
      <c r="H708" s="860"/>
      <c r="I708" s="860"/>
      <c r="J708" s="860"/>
      <c r="K708" s="860"/>
      <c r="L708" s="860"/>
      <c r="M708" s="860"/>
      <c r="N708" s="860"/>
      <c r="O708" s="860"/>
      <c r="P708" s="860"/>
      <c r="Q708" s="860"/>
      <c r="R708" s="860"/>
      <c r="S708" s="860"/>
      <c r="T708" s="860"/>
      <c r="U708" s="860"/>
      <c r="V708" s="860"/>
      <c r="W708" s="860"/>
      <c r="X708" s="860"/>
      <c r="Y708" s="860"/>
      <c r="Z708" s="860"/>
      <c r="AA708" s="860"/>
      <c r="AB708" s="860"/>
      <c r="AC708" s="860"/>
      <c r="AD708" s="860"/>
    </row>
    <row r="709" spans="1:30" ht="15.75" customHeight="1" x14ac:dyDescent="0.25">
      <c r="A709" s="860"/>
      <c r="B709" s="860"/>
      <c r="C709" s="860"/>
      <c r="D709" s="860"/>
      <c r="E709" s="860"/>
      <c r="F709" s="860"/>
      <c r="G709" s="868"/>
      <c r="H709" s="860"/>
      <c r="I709" s="860"/>
      <c r="J709" s="860"/>
      <c r="K709" s="860"/>
      <c r="L709" s="860"/>
      <c r="M709" s="860"/>
      <c r="N709" s="860"/>
      <c r="O709" s="860"/>
      <c r="P709" s="860"/>
      <c r="Q709" s="860"/>
      <c r="R709" s="860"/>
      <c r="S709" s="860"/>
      <c r="T709" s="860"/>
      <c r="U709" s="860"/>
      <c r="V709" s="860"/>
      <c r="W709" s="860"/>
      <c r="X709" s="860"/>
      <c r="Y709" s="860"/>
      <c r="Z709" s="860"/>
      <c r="AA709" s="860"/>
      <c r="AB709" s="860"/>
      <c r="AC709" s="860"/>
      <c r="AD709" s="860"/>
    </row>
    <row r="710" spans="1:30" ht="15.75" customHeight="1" x14ac:dyDescent="0.25">
      <c r="A710" s="860"/>
      <c r="B710" s="860"/>
      <c r="C710" s="860"/>
      <c r="D710" s="860"/>
      <c r="E710" s="860"/>
      <c r="F710" s="860"/>
      <c r="G710" s="868"/>
      <c r="H710" s="860"/>
      <c r="I710" s="860"/>
      <c r="J710" s="860"/>
      <c r="K710" s="860"/>
      <c r="L710" s="860"/>
      <c r="M710" s="860"/>
      <c r="N710" s="860"/>
      <c r="O710" s="860"/>
      <c r="P710" s="860"/>
      <c r="Q710" s="860"/>
      <c r="R710" s="860"/>
      <c r="S710" s="860"/>
      <c r="T710" s="860"/>
      <c r="U710" s="860"/>
      <c r="V710" s="860"/>
      <c r="W710" s="860"/>
      <c r="X710" s="860"/>
      <c r="Y710" s="860"/>
      <c r="Z710" s="860"/>
      <c r="AA710" s="860"/>
      <c r="AB710" s="860"/>
      <c r="AC710" s="860"/>
      <c r="AD710" s="860"/>
    </row>
    <row r="711" spans="1:30" ht="15.75" customHeight="1" x14ac:dyDescent="0.25">
      <c r="A711" s="860"/>
      <c r="B711" s="860"/>
      <c r="C711" s="860"/>
      <c r="D711" s="860"/>
      <c r="E711" s="860"/>
      <c r="F711" s="860"/>
      <c r="G711" s="868"/>
      <c r="H711" s="860"/>
      <c r="I711" s="860"/>
      <c r="J711" s="860"/>
      <c r="K711" s="860"/>
      <c r="L711" s="860"/>
      <c r="M711" s="860"/>
      <c r="N711" s="860"/>
      <c r="O711" s="860"/>
      <c r="P711" s="860"/>
      <c r="Q711" s="860"/>
      <c r="R711" s="860"/>
      <c r="S711" s="860"/>
      <c r="T711" s="860"/>
      <c r="U711" s="860"/>
      <c r="V711" s="860"/>
      <c r="W711" s="860"/>
      <c r="X711" s="860"/>
      <c r="Y711" s="860"/>
      <c r="Z711" s="860"/>
      <c r="AA711" s="860"/>
      <c r="AB711" s="860"/>
      <c r="AC711" s="860"/>
      <c r="AD711" s="860"/>
    </row>
    <row r="712" spans="1:30" ht="15.75" customHeight="1" x14ac:dyDescent="0.25">
      <c r="A712" s="860"/>
      <c r="B712" s="860"/>
      <c r="C712" s="860"/>
      <c r="D712" s="860"/>
      <c r="E712" s="860"/>
      <c r="F712" s="860"/>
      <c r="G712" s="868"/>
      <c r="H712" s="860"/>
      <c r="I712" s="860"/>
      <c r="J712" s="860"/>
      <c r="K712" s="860"/>
      <c r="L712" s="860"/>
      <c r="M712" s="860"/>
      <c r="N712" s="860"/>
      <c r="O712" s="860"/>
      <c r="P712" s="860"/>
      <c r="Q712" s="860"/>
      <c r="R712" s="860"/>
      <c r="S712" s="860"/>
      <c r="T712" s="860"/>
      <c r="U712" s="860"/>
      <c r="V712" s="860"/>
      <c r="W712" s="860"/>
      <c r="X712" s="860"/>
      <c r="Y712" s="860"/>
      <c r="Z712" s="860"/>
      <c r="AA712" s="860"/>
      <c r="AB712" s="860"/>
      <c r="AC712" s="860"/>
      <c r="AD712" s="860"/>
    </row>
    <row r="713" spans="1:30" ht="15.75" customHeight="1" x14ac:dyDescent="0.25">
      <c r="A713" s="860"/>
      <c r="B713" s="860"/>
      <c r="C713" s="860"/>
      <c r="D713" s="860"/>
      <c r="E713" s="860"/>
      <c r="F713" s="860"/>
      <c r="G713" s="868"/>
      <c r="H713" s="860"/>
      <c r="I713" s="860"/>
      <c r="J713" s="860"/>
      <c r="K713" s="860"/>
      <c r="L713" s="860"/>
      <c r="M713" s="860"/>
      <c r="N713" s="860"/>
      <c r="O713" s="860"/>
      <c r="P713" s="860"/>
      <c r="Q713" s="860"/>
      <c r="R713" s="860"/>
      <c r="S713" s="860"/>
      <c r="T713" s="860"/>
      <c r="U713" s="860"/>
      <c r="V713" s="860"/>
      <c r="W713" s="860"/>
      <c r="X713" s="860"/>
      <c r="Y713" s="860"/>
      <c r="Z713" s="860"/>
      <c r="AA713" s="860"/>
      <c r="AB713" s="860"/>
      <c r="AC713" s="860"/>
      <c r="AD713" s="860"/>
    </row>
    <row r="714" spans="1:30" ht="15.75" customHeight="1" x14ac:dyDescent="0.25">
      <c r="A714" s="860"/>
      <c r="B714" s="860"/>
      <c r="C714" s="860"/>
      <c r="D714" s="860"/>
      <c r="E714" s="860"/>
      <c r="F714" s="860"/>
      <c r="G714" s="868"/>
      <c r="H714" s="860"/>
      <c r="I714" s="860"/>
      <c r="J714" s="860"/>
      <c r="K714" s="860"/>
      <c r="L714" s="860"/>
      <c r="M714" s="860"/>
      <c r="N714" s="860"/>
      <c r="O714" s="860"/>
      <c r="P714" s="860"/>
      <c r="Q714" s="860"/>
      <c r="R714" s="860"/>
      <c r="S714" s="860"/>
      <c r="T714" s="860"/>
      <c r="U714" s="860"/>
      <c r="V714" s="860"/>
      <c r="W714" s="860"/>
      <c r="X714" s="860"/>
      <c r="Y714" s="860"/>
      <c r="Z714" s="860"/>
      <c r="AA714" s="860"/>
      <c r="AB714" s="860"/>
      <c r="AC714" s="860"/>
      <c r="AD714" s="860"/>
    </row>
    <row r="715" spans="1:30" ht="15.75" customHeight="1" x14ac:dyDescent="0.25">
      <c r="A715" s="860"/>
      <c r="B715" s="860"/>
      <c r="C715" s="860"/>
      <c r="D715" s="860"/>
      <c r="E715" s="860"/>
      <c r="F715" s="860"/>
      <c r="G715" s="868"/>
      <c r="H715" s="860"/>
      <c r="I715" s="860"/>
      <c r="J715" s="860"/>
      <c r="K715" s="860"/>
      <c r="L715" s="860"/>
      <c r="M715" s="860"/>
      <c r="N715" s="860"/>
      <c r="O715" s="860"/>
      <c r="P715" s="860"/>
      <c r="Q715" s="860"/>
      <c r="R715" s="860"/>
      <c r="S715" s="860"/>
      <c r="T715" s="860"/>
      <c r="U715" s="860"/>
      <c r="V715" s="860"/>
      <c r="W715" s="860"/>
      <c r="X715" s="860"/>
      <c r="Y715" s="860"/>
      <c r="Z715" s="860"/>
      <c r="AA715" s="860"/>
      <c r="AB715" s="860"/>
      <c r="AC715" s="860"/>
      <c r="AD715" s="860"/>
    </row>
    <row r="716" spans="1:30" ht="15.75" customHeight="1" x14ac:dyDescent="0.25">
      <c r="A716" s="860"/>
      <c r="B716" s="860"/>
      <c r="C716" s="860"/>
      <c r="D716" s="860"/>
      <c r="E716" s="860"/>
      <c r="F716" s="860"/>
      <c r="G716" s="868"/>
      <c r="H716" s="860"/>
      <c r="I716" s="860"/>
      <c r="J716" s="860"/>
      <c r="K716" s="860"/>
      <c r="L716" s="860"/>
      <c r="M716" s="860"/>
      <c r="N716" s="860"/>
      <c r="O716" s="860"/>
      <c r="P716" s="860"/>
      <c r="Q716" s="860"/>
      <c r="R716" s="860"/>
      <c r="S716" s="860"/>
      <c r="T716" s="860"/>
      <c r="U716" s="860"/>
      <c r="V716" s="860"/>
      <c r="W716" s="860"/>
      <c r="X716" s="860"/>
      <c r="Y716" s="860"/>
      <c r="Z716" s="860"/>
      <c r="AA716" s="860"/>
      <c r="AB716" s="860"/>
      <c r="AC716" s="860"/>
      <c r="AD716" s="860"/>
    </row>
    <row r="717" spans="1:30" ht="15.75" customHeight="1" x14ac:dyDescent="0.25">
      <c r="A717" s="860"/>
      <c r="B717" s="860"/>
      <c r="C717" s="860"/>
      <c r="D717" s="860"/>
      <c r="E717" s="860"/>
      <c r="F717" s="860"/>
      <c r="G717" s="868"/>
      <c r="H717" s="860"/>
      <c r="I717" s="860"/>
      <c r="J717" s="860"/>
      <c r="K717" s="860"/>
      <c r="L717" s="860"/>
      <c r="M717" s="860"/>
      <c r="N717" s="860"/>
      <c r="O717" s="860"/>
      <c r="P717" s="860"/>
      <c r="Q717" s="860"/>
      <c r="R717" s="860"/>
      <c r="S717" s="860"/>
      <c r="T717" s="860"/>
      <c r="U717" s="860"/>
      <c r="V717" s="860"/>
      <c r="W717" s="860"/>
      <c r="X717" s="860"/>
      <c r="Y717" s="860"/>
      <c r="Z717" s="860"/>
      <c r="AA717" s="860"/>
      <c r="AB717" s="860"/>
      <c r="AC717" s="860"/>
      <c r="AD717" s="860"/>
    </row>
    <row r="718" spans="1:30" ht="15.75" customHeight="1" x14ac:dyDescent="0.25">
      <c r="A718" s="860"/>
      <c r="B718" s="860"/>
      <c r="C718" s="860"/>
      <c r="D718" s="860"/>
      <c r="E718" s="860"/>
      <c r="F718" s="860"/>
      <c r="G718" s="868"/>
      <c r="H718" s="860"/>
      <c r="I718" s="860"/>
      <c r="J718" s="860"/>
      <c r="K718" s="860"/>
      <c r="L718" s="860"/>
      <c r="M718" s="860"/>
      <c r="N718" s="860"/>
      <c r="O718" s="860"/>
      <c r="P718" s="860"/>
      <c r="Q718" s="860"/>
      <c r="R718" s="860"/>
      <c r="S718" s="860"/>
      <c r="T718" s="860"/>
      <c r="U718" s="860"/>
      <c r="V718" s="860"/>
      <c r="W718" s="860"/>
      <c r="X718" s="860"/>
      <c r="Y718" s="860"/>
      <c r="Z718" s="860"/>
      <c r="AA718" s="860"/>
      <c r="AB718" s="860"/>
      <c r="AC718" s="860"/>
      <c r="AD718" s="860"/>
    </row>
    <row r="719" spans="1:30" ht="15.75" customHeight="1" x14ac:dyDescent="0.25">
      <c r="A719" s="860"/>
      <c r="B719" s="860"/>
      <c r="C719" s="860"/>
      <c r="D719" s="860"/>
      <c r="E719" s="860"/>
      <c r="F719" s="860"/>
      <c r="G719" s="868"/>
      <c r="H719" s="860"/>
      <c r="I719" s="860"/>
      <c r="J719" s="860"/>
      <c r="K719" s="860"/>
      <c r="L719" s="860"/>
      <c r="M719" s="860"/>
      <c r="N719" s="860"/>
      <c r="O719" s="860"/>
      <c r="P719" s="860"/>
      <c r="Q719" s="860"/>
      <c r="R719" s="860"/>
      <c r="S719" s="860"/>
      <c r="T719" s="860"/>
      <c r="U719" s="860"/>
      <c r="V719" s="860"/>
      <c r="W719" s="860"/>
      <c r="X719" s="860"/>
      <c r="Y719" s="860"/>
      <c r="Z719" s="860"/>
      <c r="AA719" s="860"/>
      <c r="AB719" s="860"/>
      <c r="AC719" s="860"/>
      <c r="AD719" s="860"/>
    </row>
    <row r="720" spans="1:30" ht="15.75" customHeight="1" x14ac:dyDescent="0.25">
      <c r="A720" s="860"/>
      <c r="B720" s="860"/>
      <c r="C720" s="860"/>
      <c r="D720" s="860"/>
      <c r="E720" s="860"/>
      <c r="F720" s="860"/>
      <c r="G720" s="868"/>
      <c r="H720" s="860"/>
      <c r="I720" s="860"/>
      <c r="J720" s="860"/>
      <c r="K720" s="860"/>
      <c r="L720" s="860"/>
      <c r="M720" s="860"/>
      <c r="N720" s="860"/>
      <c r="O720" s="860"/>
      <c r="P720" s="860"/>
      <c r="Q720" s="860"/>
      <c r="R720" s="860"/>
      <c r="S720" s="860"/>
      <c r="T720" s="860"/>
      <c r="U720" s="860"/>
      <c r="V720" s="860"/>
      <c r="W720" s="860"/>
      <c r="X720" s="860"/>
      <c r="Y720" s="860"/>
      <c r="Z720" s="860"/>
      <c r="AA720" s="860"/>
      <c r="AB720" s="860"/>
      <c r="AC720" s="860"/>
      <c r="AD720" s="860"/>
    </row>
    <row r="721" spans="1:30" ht="15.75" customHeight="1" x14ac:dyDescent="0.25">
      <c r="A721" s="860"/>
      <c r="B721" s="860"/>
      <c r="C721" s="860"/>
      <c r="D721" s="860"/>
      <c r="E721" s="860"/>
      <c r="F721" s="860"/>
      <c r="G721" s="868"/>
      <c r="H721" s="860"/>
      <c r="I721" s="860"/>
      <c r="J721" s="860"/>
      <c r="K721" s="860"/>
      <c r="L721" s="860"/>
      <c r="M721" s="860"/>
      <c r="N721" s="860"/>
      <c r="O721" s="860"/>
      <c r="P721" s="860"/>
      <c r="Q721" s="860"/>
      <c r="R721" s="860"/>
      <c r="S721" s="860"/>
      <c r="T721" s="860"/>
      <c r="U721" s="860"/>
      <c r="V721" s="860"/>
      <c r="W721" s="860"/>
      <c r="X721" s="860"/>
      <c r="Y721" s="860"/>
      <c r="Z721" s="860"/>
      <c r="AA721" s="860"/>
      <c r="AB721" s="860"/>
      <c r="AC721" s="860"/>
      <c r="AD721" s="860"/>
    </row>
    <row r="722" spans="1:30" ht="15.75" customHeight="1" x14ac:dyDescent="0.25">
      <c r="A722" s="860"/>
      <c r="B722" s="860"/>
      <c r="C722" s="860"/>
      <c r="D722" s="860"/>
      <c r="E722" s="860"/>
      <c r="F722" s="860"/>
      <c r="G722" s="868"/>
      <c r="H722" s="860"/>
      <c r="I722" s="860"/>
      <c r="J722" s="860"/>
      <c r="K722" s="860"/>
      <c r="L722" s="860"/>
      <c r="M722" s="860"/>
      <c r="N722" s="860"/>
      <c r="O722" s="860"/>
      <c r="P722" s="860"/>
      <c r="Q722" s="860"/>
      <c r="R722" s="860"/>
      <c r="S722" s="860"/>
      <c r="T722" s="860"/>
      <c r="U722" s="860"/>
      <c r="V722" s="860"/>
      <c r="W722" s="860"/>
      <c r="X722" s="860"/>
      <c r="Y722" s="860"/>
      <c r="Z722" s="860"/>
      <c r="AA722" s="860"/>
      <c r="AB722" s="860"/>
      <c r="AC722" s="860"/>
      <c r="AD722" s="860"/>
    </row>
    <row r="723" spans="1:30" ht="15.75" customHeight="1" x14ac:dyDescent="0.25">
      <c r="A723" s="860"/>
      <c r="B723" s="860"/>
      <c r="C723" s="860"/>
      <c r="D723" s="860"/>
      <c r="E723" s="860"/>
      <c r="F723" s="860"/>
      <c r="G723" s="868"/>
      <c r="H723" s="860"/>
      <c r="I723" s="860"/>
      <c r="J723" s="860"/>
      <c r="K723" s="860"/>
      <c r="L723" s="860"/>
      <c r="M723" s="860"/>
      <c r="N723" s="860"/>
      <c r="O723" s="860"/>
      <c r="P723" s="860"/>
      <c r="Q723" s="860"/>
      <c r="R723" s="860"/>
      <c r="S723" s="860"/>
      <c r="T723" s="860"/>
      <c r="U723" s="860"/>
      <c r="V723" s="860"/>
      <c r="W723" s="860"/>
      <c r="X723" s="860"/>
      <c r="Y723" s="860"/>
      <c r="Z723" s="860"/>
      <c r="AA723" s="860"/>
      <c r="AB723" s="860"/>
      <c r="AC723" s="860"/>
      <c r="AD723" s="860"/>
    </row>
    <row r="724" spans="1:30" ht="15.75" customHeight="1" x14ac:dyDescent="0.25">
      <c r="A724" s="860"/>
      <c r="B724" s="860"/>
      <c r="C724" s="860"/>
      <c r="D724" s="860"/>
      <c r="E724" s="860"/>
      <c r="F724" s="860"/>
      <c r="G724" s="868"/>
      <c r="H724" s="860"/>
      <c r="I724" s="860"/>
      <c r="J724" s="860"/>
      <c r="K724" s="860"/>
      <c r="L724" s="860"/>
      <c r="M724" s="860"/>
      <c r="N724" s="860"/>
      <c r="O724" s="860"/>
      <c r="P724" s="860"/>
      <c r="Q724" s="860"/>
      <c r="R724" s="860"/>
      <c r="S724" s="860"/>
      <c r="T724" s="860"/>
      <c r="U724" s="860"/>
      <c r="V724" s="860"/>
      <c r="W724" s="860"/>
      <c r="X724" s="860"/>
      <c r="Y724" s="860"/>
      <c r="Z724" s="860"/>
      <c r="AA724" s="860"/>
      <c r="AB724" s="860"/>
      <c r="AC724" s="860"/>
      <c r="AD724" s="860"/>
    </row>
    <row r="725" spans="1:30" ht="15.75" customHeight="1" x14ac:dyDescent="0.25">
      <c r="A725" s="860"/>
      <c r="B725" s="860"/>
      <c r="C725" s="860"/>
      <c r="D725" s="860"/>
      <c r="E725" s="860"/>
      <c r="F725" s="860"/>
      <c r="G725" s="868"/>
      <c r="H725" s="860"/>
      <c r="I725" s="860"/>
      <c r="J725" s="860"/>
      <c r="K725" s="860"/>
      <c r="L725" s="860"/>
      <c r="M725" s="860"/>
      <c r="N725" s="860"/>
      <c r="O725" s="860"/>
      <c r="P725" s="860"/>
      <c r="Q725" s="860"/>
      <c r="R725" s="860"/>
      <c r="S725" s="860"/>
      <c r="T725" s="860"/>
      <c r="U725" s="860"/>
      <c r="V725" s="860"/>
      <c r="W725" s="860"/>
      <c r="X725" s="860"/>
      <c r="Y725" s="860"/>
      <c r="Z725" s="860"/>
      <c r="AA725" s="860"/>
      <c r="AB725" s="860"/>
      <c r="AC725" s="860"/>
      <c r="AD725" s="860"/>
    </row>
    <row r="726" spans="1:30" ht="15.75" customHeight="1" x14ac:dyDescent="0.25">
      <c r="A726" s="860"/>
      <c r="B726" s="860"/>
      <c r="C726" s="860"/>
      <c r="D726" s="860"/>
      <c r="E726" s="860"/>
      <c r="F726" s="860"/>
      <c r="G726" s="868"/>
      <c r="H726" s="860"/>
      <c r="I726" s="860"/>
      <c r="J726" s="860"/>
      <c r="K726" s="860"/>
      <c r="L726" s="860"/>
      <c r="M726" s="860"/>
      <c r="N726" s="860"/>
      <c r="O726" s="860"/>
      <c r="P726" s="860"/>
      <c r="Q726" s="860"/>
      <c r="R726" s="860"/>
      <c r="S726" s="860"/>
      <c r="T726" s="860"/>
      <c r="U726" s="860"/>
      <c r="V726" s="860"/>
      <c r="W726" s="860"/>
      <c r="X726" s="860"/>
      <c r="Y726" s="860"/>
      <c r="Z726" s="860"/>
      <c r="AA726" s="860"/>
      <c r="AB726" s="860"/>
      <c r="AC726" s="860"/>
      <c r="AD726" s="860"/>
    </row>
    <row r="727" spans="1:30" ht="15.75" customHeight="1" x14ac:dyDescent="0.25">
      <c r="A727" s="860"/>
      <c r="B727" s="860"/>
      <c r="C727" s="860"/>
      <c r="D727" s="860"/>
      <c r="E727" s="860"/>
      <c r="F727" s="860"/>
      <c r="G727" s="868"/>
      <c r="H727" s="860"/>
      <c r="I727" s="860"/>
      <c r="J727" s="860"/>
      <c r="K727" s="860"/>
      <c r="L727" s="860"/>
      <c r="M727" s="860"/>
      <c r="N727" s="860"/>
      <c r="O727" s="860"/>
      <c r="P727" s="860"/>
      <c r="Q727" s="860"/>
      <c r="R727" s="860"/>
      <c r="S727" s="860"/>
      <c r="T727" s="860"/>
      <c r="U727" s="860"/>
      <c r="V727" s="860"/>
      <c r="W727" s="860"/>
      <c r="X727" s="860"/>
      <c r="Y727" s="860"/>
      <c r="Z727" s="860"/>
      <c r="AA727" s="860"/>
      <c r="AB727" s="860"/>
      <c r="AC727" s="860"/>
      <c r="AD727" s="860"/>
    </row>
    <row r="728" spans="1:30" ht="15.75" customHeight="1" x14ac:dyDescent="0.25">
      <c r="A728" s="860"/>
      <c r="B728" s="860"/>
      <c r="C728" s="860"/>
      <c r="D728" s="860"/>
      <c r="E728" s="860"/>
      <c r="F728" s="860"/>
      <c r="G728" s="868"/>
      <c r="H728" s="860"/>
      <c r="I728" s="860"/>
      <c r="J728" s="860"/>
      <c r="K728" s="860"/>
      <c r="L728" s="860"/>
      <c r="M728" s="860"/>
      <c r="N728" s="860"/>
      <c r="O728" s="860"/>
      <c r="P728" s="860"/>
      <c r="Q728" s="860"/>
      <c r="R728" s="860"/>
      <c r="S728" s="860"/>
      <c r="T728" s="860"/>
      <c r="U728" s="860"/>
      <c r="V728" s="860"/>
      <c r="W728" s="860"/>
      <c r="X728" s="860"/>
      <c r="Y728" s="860"/>
      <c r="Z728" s="860"/>
      <c r="AA728" s="860"/>
      <c r="AB728" s="860"/>
      <c r="AC728" s="860"/>
      <c r="AD728" s="860"/>
    </row>
    <row r="729" spans="1:30" ht="15.75" customHeight="1" x14ac:dyDescent="0.25">
      <c r="A729" s="860"/>
      <c r="B729" s="860"/>
      <c r="C729" s="860"/>
      <c r="D729" s="860"/>
      <c r="E729" s="860"/>
      <c r="F729" s="860"/>
      <c r="G729" s="868"/>
      <c r="H729" s="860"/>
      <c r="I729" s="860"/>
      <c r="J729" s="860"/>
      <c r="K729" s="860"/>
      <c r="L729" s="860"/>
      <c r="M729" s="860"/>
      <c r="N729" s="860"/>
      <c r="O729" s="860"/>
      <c r="P729" s="860"/>
      <c r="Q729" s="860"/>
      <c r="R729" s="860"/>
      <c r="S729" s="860"/>
      <c r="T729" s="860"/>
      <c r="U729" s="860"/>
      <c r="V729" s="860"/>
      <c r="W729" s="860"/>
      <c r="X729" s="860"/>
      <c r="Y729" s="860"/>
      <c r="Z729" s="860"/>
      <c r="AA729" s="860"/>
      <c r="AB729" s="860"/>
      <c r="AC729" s="860"/>
      <c r="AD729" s="860"/>
    </row>
    <row r="730" spans="1:30" ht="15.75" customHeight="1" x14ac:dyDescent="0.25">
      <c r="A730" s="860"/>
      <c r="B730" s="860"/>
      <c r="C730" s="860"/>
      <c r="D730" s="860"/>
      <c r="E730" s="860"/>
      <c r="F730" s="860"/>
      <c r="G730" s="868"/>
      <c r="H730" s="860"/>
      <c r="I730" s="860"/>
      <c r="J730" s="860"/>
      <c r="K730" s="860"/>
      <c r="L730" s="860"/>
      <c r="M730" s="860"/>
      <c r="N730" s="860"/>
      <c r="O730" s="860"/>
      <c r="P730" s="860"/>
      <c r="Q730" s="860"/>
      <c r="R730" s="860"/>
      <c r="S730" s="860"/>
      <c r="T730" s="860"/>
      <c r="U730" s="860"/>
      <c r="V730" s="860"/>
      <c r="W730" s="860"/>
      <c r="X730" s="860"/>
      <c r="Y730" s="860"/>
      <c r="Z730" s="860"/>
      <c r="AA730" s="860"/>
      <c r="AB730" s="860"/>
      <c r="AC730" s="860"/>
      <c r="AD730" s="860"/>
    </row>
    <row r="731" spans="1:30" ht="15.75" customHeight="1" x14ac:dyDescent="0.25">
      <c r="A731" s="860"/>
      <c r="B731" s="860"/>
      <c r="C731" s="860"/>
      <c r="D731" s="860"/>
      <c r="E731" s="860"/>
      <c r="F731" s="860"/>
      <c r="G731" s="868"/>
      <c r="H731" s="860"/>
      <c r="I731" s="860"/>
      <c r="J731" s="860"/>
      <c r="K731" s="860"/>
      <c r="L731" s="860"/>
      <c r="M731" s="860"/>
      <c r="N731" s="860"/>
      <c r="O731" s="860"/>
      <c r="P731" s="860"/>
      <c r="Q731" s="860"/>
      <c r="R731" s="860"/>
      <c r="S731" s="860"/>
      <c r="T731" s="860"/>
      <c r="U731" s="860"/>
      <c r="V731" s="860"/>
      <c r="W731" s="860"/>
      <c r="X731" s="860"/>
      <c r="Y731" s="860"/>
      <c r="Z731" s="860"/>
      <c r="AA731" s="860"/>
      <c r="AB731" s="860"/>
      <c r="AC731" s="860"/>
      <c r="AD731" s="860"/>
    </row>
    <row r="732" spans="1:30" ht="15.75" customHeight="1" x14ac:dyDescent="0.25">
      <c r="A732" s="860"/>
      <c r="B732" s="860"/>
      <c r="C732" s="860"/>
      <c r="D732" s="860"/>
      <c r="E732" s="860"/>
      <c r="F732" s="860"/>
      <c r="G732" s="868"/>
      <c r="H732" s="860"/>
      <c r="I732" s="860"/>
      <c r="J732" s="860"/>
      <c r="K732" s="860"/>
      <c r="L732" s="860"/>
      <c r="M732" s="860"/>
      <c r="N732" s="860"/>
      <c r="O732" s="860"/>
      <c r="P732" s="860"/>
      <c r="Q732" s="860"/>
      <c r="R732" s="860"/>
      <c r="S732" s="860"/>
      <c r="T732" s="860"/>
      <c r="U732" s="860"/>
      <c r="V732" s="860"/>
      <c r="W732" s="860"/>
      <c r="X732" s="860"/>
      <c r="Y732" s="860"/>
      <c r="Z732" s="860"/>
      <c r="AA732" s="860"/>
      <c r="AB732" s="860"/>
      <c r="AC732" s="860"/>
      <c r="AD732" s="860"/>
    </row>
    <row r="733" spans="1:30" ht="15.75" customHeight="1" x14ac:dyDescent="0.25">
      <c r="A733" s="860"/>
      <c r="B733" s="860"/>
      <c r="C733" s="860"/>
      <c r="D733" s="860"/>
      <c r="E733" s="860"/>
      <c r="F733" s="860"/>
      <c r="G733" s="868"/>
      <c r="H733" s="860"/>
      <c r="I733" s="860"/>
      <c r="J733" s="860"/>
      <c r="K733" s="860"/>
      <c r="L733" s="860"/>
      <c r="M733" s="860"/>
      <c r="N733" s="860"/>
      <c r="O733" s="860"/>
      <c r="P733" s="860"/>
      <c r="Q733" s="860"/>
      <c r="R733" s="860"/>
      <c r="S733" s="860"/>
      <c r="T733" s="860"/>
      <c r="U733" s="860"/>
      <c r="V733" s="860"/>
      <c r="W733" s="860"/>
      <c r="X733" s="860"/>
      <c r="Y733" s="860"/>
      <c r="Z733" s="860"/>
      <c r="AA733" s="860"/>
      <c r="AB733" s="860"/>
      <c r="AC733" s="860"/>
      <c r="AD733" s="860"/>
    </row>
    <row r="734" spans="1:30" ht="15.75" customHeight="1" x14ac:dyDescent="0.25">
      <c r="A734" s="860"/>
      <c r="B734" s="860"/>
      <c r="C734" s="860"/>
      <c r="D734" s="860"/>
      <c r="E734" s="860"/>
      <c r="F734" s="860"/>
      <c r="G734" s="868"/>
      <c r="H734" s="860"/>
      <c r="I734" s="860"/>
      <c r="J734" s="860"/>
      <c r="K734" s="860"/>
      <c r="L734" s="860"/>
      <c r="M734" s="860"/>
      <c r="N734" s="860"/>
      <c r="O734" s="860"/>
      <c r="P734" s="860"/>
      <c r="Q734" s="860"/>
      <c r="R734" s="860"/>
      <c r="S734" s="860"/>
      <c r="T734" s="860"/>
      <c r="U734" s="860"/>
      <c r="V734" s="860"/>
      <c r="W734" s="860"/>
      <c r="X734" s="860"/>
      <c r="Y734" s="860"/>
      <c r="Z734" s="860"/>
      <c r="AA734" s="860"/>
      <c r="AB734" s="860"/>
      <c r="AC734" s="860"/>
      <c r="AD734" s="860"/>
    </row>
    <row r="735" spans="1:30" ht="15.75" customHeight="1" x14ac:dyDescent="0.25">
      <c r="A735" s="860"/>
      <c r="B735" s="860"/>
      <c r="C735" s="860"/>
      <c r="D735" s="860"/>
      <c r="E735" s="860"/>
      <c r="F735" s="860"/>
      <c r="G735" s="868"/>
      <c r="H735" s="860"/>
      <c r="I735" s="860"/>
      <c r="J735" s="860"/>
      <c r="K735" s="860"/>
      <c r="L735" s="860"/>
      <c r="M735" s="860"/>
      <c r="N735" s="860"/>
      <c r="O735" s="860"/>
      <c r="P735" s="860"/>
      <c r="Q735" s="860"/>
      <c r="R735" s="860"/>
      <c r="S735" s="860"/>
      <c r="T735" s="860"/>
      <c r="U735" s="860"/>
      <c r="V735" s="860"/>
      <c r="W735" s="860"/>
      <c r="X735" s="860"/>
      <c r="Y735" s="860"/>
      <c r="Z735" s="860"/>
      <c r="AA735" s="860"/>
      <c r="AB735" s="860"/>
      <c r="AC735" s="860"/>
      <c r="AD735" s="860"/>
    </row>
    <row r="736" spans="1:30" ht="15.75" customHeight="1" x14ac:dyDescent="0.25">
      <c r="A736" s="860"/>
      <c r="B736" s="860"/>
      <c r="C736" s="860"/>
      <c r="D736" s="860"/>
      <c r="E736" s="860"/>
      <c r="F736" s="860"/>
      <c r="G736" s="868"/>
      <c r="H736" s="860"/>
      <c r="I736" s="860"/>
      <c r="J736" s="860"/>
      <c r="K736" s="860"/>
      <c r="L736" s="860"/>
      <c r="M736" s="860"/>
      <c r="N736" s="860"/>
      <c r="O736" s="860"/>
      <c r="P736" s="860"/>
      <c r="Q736" s="860"/>
      <c r="R736" s="860"/>
      <c r="S736" s="860"/>
      <c r="T736" s="860"/>
      <c r="U736" s="860"/>
      <c r="V736" s="860"/>
      <c r="W736" s="860"/>
      <c r="X736" s="860"/>
      <c r="Y736" s="860"/>
      <c r="Z736" s="860"/>
      <c r="AA736" s="860"/>
      <c r="AB736" s="860"/>
      <c r="AC736" s="860"/>
      <c r="AD736" s="860"/>
    </row>
    <row r="737" spans="1:30" ht="15.75" customHeight="1" x14ac:dyDescent="0.25">
      <c r="A737" s="860"/>
      <c r="B737" s="860"/>
      <c r="C737" s="860"/>
      <c r="D737" s="860"/>
      <c r="E737" s="860"/>
      <c r="F737" s="860"/>
      <c r="G737" s="868"/>
      <c r="H737" s="860"/>
      <c r="I737" s="860"/>
      <c r="J737" s="860"/>
      <c r="K737" s="860"/>
      <c r="L737" s="860"/>
      <c r="M737" s="860"/>
      <c r="N737" s="860"/>
      <c r="O737" s="860"/>
      <c r="P737" s="860"/>
      <c r="Q737" s="860"/>
      <c r="R737" s="860"/>
      <c r="S737" s="860"/>
      <c r="T737" s="860"/>
      <c r="U737" s="860"/>
      <c r="V737" s="860"/>
      <c r="W737" s="860"/>
      <c r="X737" s="860"/>
      <c r="Y737" s="860"/>
      <c r="Z737" s="860"/>
      <c r="AA737" s="860"/>
      <c r="AB737" s="860"/>
      <c r="AC737" s="860"/>
      <c r="AD737" s="860"/>
    </row>
    <row r="738" spans="1:30" ht="15.75" customHeight="1" x14ac:dyDescent="0.25">
      <c r="A738" s="860"/>
      <c r="B738" s="860"/>
      <c r="C738" s="860"/>
      <c r="D738" s="860"/>
      <c r="E738" s="860"/>
      <c r="F738" s="860"/>
      <c r="G738" s="868"/>
      <c r="H738" s="860"/>
      <c r="I738" s="860"/>
      <c r="J738" s="860"/>
      <c r="K738" s="860"/>
      <c r="L738" s="860"/>
      <c r="M738" s="860"/>
      <c r="N738" s="860"/>
      <c r="O738" s="860"/>
      <c r="P738" s="860"/>
      <c r="Q738" s="860"/>
      <c r="R738" s="860"/>
      <c r="S738" s="860"/>
      <c r="T738" s="860"/>
      <c r="U738" s="860"/>
      <c r="V738" s="860"/>
      <c r="W738" s="860"/>
      <c r="X738" s="860"/>
      <c r="Y738" s="860"/>
      <c r="Z738" s="860"/>
      <c r="AA738" s="860"/>
      <c r="AB738" s="860"/>
      <c r="AC738" s="860"/>
      <c r="AD738" s="860"/>
    </row>
    <row r="739" spans="1:30" ht="15.75" customHeight="1" x14ac:dyDescent="0.25">
      <c r="A739" s="860"/>
      <c r="B739" s="860"/>
      <c r="C739" s="860"/>
      <c r="D739" s="860"/>
      <c r="E739" s="860"/>
      <c r="F739" s="860"/>
      <c r="G739" s="868"/>
      <c r="H739" s="860"/>
      <c r="I739" s="860"/>
      <c r="J739" s="860"/>
      <c r="K739" s="860"/>
      <c r="L739" s="860"/>
      <c r="M739" s="860"/>
      <c r="N739" s="860"/>
      <c r="O739" s="860"/>
      <c r="P739" s="860"/>
      <c r="Q739" s="860"/>
      <c r="R739" s="860"/>
      <c r="S739" s="860"/>
      <c r="T739" s="860"/>
      <c r="U739" s="860"/>
      <c r="V739" s="860"/>
      <c r="W739" s="860"/>
      <c r="X739" s="860"/>
      <c r="Y739" s="860"/>
      <c r="Z739" s="860"/>
      <c r="AA739" s="860"/>
      <c r="AB739" s="860"/>
      <c r="AC739" s="860"/>
      <c r="AD739" s="860"/>
    </row>
    <row r="740" spans="1:30" ht="15.75" customHeight="1" x14ac:dyDescent="0.25">
      <c r="A740" s="860"/>
      <c r="B740" s="860"/>
      <c r="C740" s="860"/>
      <c r="D740" s="860"/>
      <c r="E740" s="860"/>
      <c r="F740" s="860"/>
      <c r="G740" s="868"/>
      <c r="H740" s="860"/>
      <c r="I740" s="860"/>
      <c r="J740" s="860"/>
      <c r="K740" s="860"/>
      <c r="L740" s="860"/>
      <c r="M740" s="860"/>
      <c r="N740" s="860"/>
      <c r="O740" s="860"/>
      <c r="P740" s="860"/>
      <c r="Q740" s="860"/>
      <c r="R740" s="860"/>
      <c r="S740" s="860"/>
      <c r="T740" s="860"/>
      <c r="U740" s="860"/>
      <c r="V740" s="860"/>
      <c r="W740" s="860"/>
      <c r="X740" s="860"/>
      <c r="Y740" s="860"/>
      <c r="Z740" s="860"/>
      <c r="AA740" s="860"/>
      <c r="AB740" s="860"/>
      <c r="AC740" s="860"/>
      <c r="AD740" s="860"/>
    </row>
    <row r="741" spans="1:30" ht="15.75" customHeight="1" x14ac:dyDescent="0.25">
      <c r="A741" s="860"/>
      <c r="B741" s="860"/>
      <c r="C741" s="860"/>
      <c r="D741" s="860"/>
      <c r="E741" s="860"/>
      <c r="F741" s="860"/>
      <c r="G741" s="868"/>
      <c r="H741" s="860"/>
      <c r="I741" s="860"/>
      <c r="J741" s="860"/>
      <c r="K741" s="860"/>
      <c r="L741" s="860"/>
      <c r="M741" s="860"/>
      <c r="N741" s="860"/>
      <c r="O741" s="860"/>
      <c r="P741" s="860"/>
      <c r="Q741" s="860"/>
      <c r="R741" s="860"/>
      <c r="S741" s="860"/>
      <c r="T741" s="860"/>
      <c r="U741" s="860"/>
      <c r="V741" s="860"/>
      <c r="W741" s="860"/>
      <c r="X741" s="860"/>
      <c r="Y741" s="860"/>
      <c r="Z741" s="860"/>
      <c r="AA741" s="860"/>
      <c r="AB741" s="860"/>
      <c r="AC741" s="860"/>
      <c r="AD741" s="860"/>
    </row>
    <row r="742" spans="1:30" ht="15.75" customHeight="1" x14ac:dyDescent="0.25">
      <c r="A742" s="860"/>
      <c r="B742" s="860"/>
      <c r="C742" s="860"/>
      <c r="D742" s="860"/>
      <c r="E742" s="860"/>
      <c r="F742" s="860"/>
      <c r="G742" s="868"/>
      <c r="H742" s="860"/>
      <c r="I742" s="860"/>
      <c r="J742" s="860"/>
      <c r="K742" s="860"/>
      <c r="L742" s="860"/>
      <c r="M742" s="860"/>
      <c r="N742" s="860"/>
      <c r="O742" s="860"/>
      <c r="P742" s="860"/>
      <c r="Q742" s="860"/>
      <c r="R742" s="860"/>
      <c r="S742" s="860"/>
      <c r="T742" s="860"/>
      <c r="U742" s="860"/>
      <c r="V742" s="860"/>
      <c r="W742" s="860"/>
      <c r="X742" s="860"/>
      <c r="Y742" s="860"/>
      <c r="Z742" s="860"/>
      <c r="AA742" s="860"/>
      <c r="AB742" s="860"/>
      <c r="AC742" s="860"/>
      <c r="AD742" s="860"/>
    </row>
    <row r="743" spans="1:30" ht="15.75" customHeight="1" x14ac:dyDescent="0.25">
      <c r="A743" s="860"/>
      <c r="B743" s="860"/>
      <c r="C743" s="860"/>
      <c r="D743" s="860"/>
      <c r="E743" s="860"/>
      <c r="F743" s="860"/>
      <c r="G743" s="868"/>
      <c r="H743" s="860"/>
      <c r="I743" s="860"/>
      <c r="J743" s="860"/>
      <c r="K743" s="860"/>
      <c r="L743" s="860"/>
      <c r="M743" s="860"/>
      <c r="N743" s="860"/>
      <c r="O743" s="860"/>
      <c r="P743" s="860"/>
      <c r="Q743" s="860"/>
      <c r="R743" s="860"/>
      <c r="S743" s="860"/>
      <c r="T743" s="860"/>
      <c r="U743" s="860"/>
      <c r="V743" s="860"/>
      <c r="W743" s="860"/>
      <c r="X743" s="860"/>
      <c r="Y743" s="860"/>
      <c r="Z743" s="860"/>
      <c r="AA743" s="860"/>
      <c r="AB743" s="860"/>
      <c r="AC743" s="860"/>
      <c r="AD743" s="860"/>
    </row>
    <row r="744" spans="1:30" ht="15.75" customHeight="1" x14ac:dyDescent="0.25">
      <c r="A744" s="860"/>
      <c r="B744" s="860"/>
      <c r="C744" s="860"/>
      <c r="D744" s="860"/>
      <c r="E744" s="860"/>
      <c r="F744" s="860"/>
      <c r="G744" s="868"/>
      <c r="H744" s="860"/>
      <c r="I744" s="860"/>
      <c r="J744" s="860"/>
      <c r="K744" s="860"/>
      <c r="L744" s="860"/>
      <c r="M744" s="860"/>
      <c r="N744" s="860"/>
      <c r="O744" s="860"/>
      <c r="P744" s="860"/>
      <c r="Q744" s="860"/>
      <c r="R744" s="860"/>
      <c r="S744" s="860"/>
      <c r="T744" s="860"/>
      <c r="U744" s="860"/>
      <c r="V744" s="860"/>
      <c r="W744" s="860"/>
      <c r="X744" s="860"/>
      <c r="Y744" s="860"/>
      <c r="Z744" s="860"/>
      <c r="AA744" s="860"/>
      <c r="AB744" s="860"/>
      <c r="AC744" s="860"/>
      <c r="AD744" s="860"/>
    </row>
    <row r="745" spans="1:30" ht="15.75" customHeight="1" x14ac:dyDescent="0.25">
      <c r="A745" s="860"/>
      <c r="B745" s="860"/>
      <c r="C745" s="860"/>
      <c r="D745" s="860"/>
      <c r="E745" s="860"/>
      <c r="F745" s="860"/>
      <c r="G745" s="868"/>
      <c r="H745" s="860"/>
      <c r="I745" s="860"/>
      <c r="J745" s="860"/>
      <c r="K745" s="860"/>
      <c r="L745" s="860"/>
      <c r="M745" s="860"/>
      <c r="N745" s="860"/>
      <c r="O745" s="860"/>
      <c r="P745" s="860"/>
      <c r="Q745" s="860"/>
      <c r="R745" s="860"/>
      <c r="S745" s="860"/>
      <c r="T745" s="860"/>
      <c r="U745" s="860"/>
      <c r="V745" s="860"/>
      <c r="W745" s="860"/>
      <c r="X745" s="860"/>
      <c r="Y745" s="860"/>
      <c r="Z745" s="860"/>
      <c r="AA745" s="860"/>
      <c r="AB745" s="860"/>
      <c r="AC745" s="860"/>
      <c r="AD745" s="860"/>
    </row>
    <row r="746" spans="1:30" ht="15.75" customHeight="1" x14ac:dyDescent="0.25">
      <c r="A746" s="860"/>
      <c r="B746" s="860"/>
      <c r="C746" s="860"/>
      <c r="D746" s="860"/>
      <c r="E746" s="860"/>
      <c r="F746" s="860"/>
      <c r="G746" s="868"/>
      <c r="H746" s="860"/>
      <c r="I746" s="860"/>
      <c r="J746" s="860"/>
      <c r="K746" s="860"/>
      <c r="L746" s="860"/>
      <c r="M746" s="860"/>
      <c r="N746" s="860"/>
      <c r="O746" s="860"/>
      <c r="P746" s="860"/>
      <c r="Q746" s="860"/>
      <c r="R746" s="860"/>
      <c r="S746" s="860"/>
      <c r="T746" s="860"/>
      <c r="U746" s="860"/>
      <c r="V746" s="860"/>
      <c r="W746" s="860"/>
      <c r="X746" s="860"/>
      <c r="Y746" s="860"/>
      <c r="Z746" s="860"/>
      <c r="AA746" s="860"/>
      <c r="AB746" s="860"/>
      <c r="AC746" s="860"/>
      <c r="AD746" s="860"/>
    </row>
    <row r="747" spans="1:30" ht="15.75" customHeight="1" x14ac:dyDescent="0.25">
      <c r="A747" s="860"/>
      <c r="B747" s="860"/>
      <c r="C747" s="860"/>
      <c r="D747" s="860"/>
      <c r="E747" s="860"/>
      <c r="F747" s="860"/>
      <c r="G747" s="868"/>
      <c r="H747" s="860"/>
      <c r="I747" s="860"/>
      <c r="J747" s="860"/>
      <c r="K747" s="860"/>
      <c r="L747" s="860"/>
      <c r="M747" s="860"/>
      <c r="N747" s="860"/>
      <c r="O747" s="860"/>
      <c r="P747" s="860"/>
      <c r="Q747" s="860"/>
      <c r="R747" s="860"/>
      <c r="S747" s="860"/>
      <c r="T747" s="860"/>
      <c r="U747" s="860"/>
      <c r="V747" s="860"/>
      <c r="W747" s="860"/>
      <c r="X747" s="860"/>
      <c r="Y747" s="860"/>
      <c r="Z747" s="860"/>
      <c r="AA747" s="860"/>
      <c r="AB747" s="860"/>
      <c r="AC747" s="860"/>
      <c r="AD747" s="860"/>
    </row>
    <row r="748" spans="1:30" ht="15.75" customHeight="1" x14ac:dyDescent="0.25">
      <c r="A748" s="860"/>
      <c r="B748" s="860"/>
      <c r="C748" s="860"/>
      <c r="D748" s="860"/>
      <c r="E748" s="860"/>
      <c r="F748" s="860"/>
      <c r="G748" s="868"/>
      <c r="H748" s="860"/>
      <c r="I748" s="860"/>
      <c r="J748" s="860"/>
      <c r="K748" s="860"/>
      <c r="L748" s="860"/>
      <c r="M748" s="860"/>
      <c r="N748" s="860"/>
      <c r="O748" s="860"/>
      <c r="P748" s="860"/>
      <c r="Q748" s="860"/>
      <c r="R748" s="860"/>
      <c r="S748" s="860"/>
      <c r="T748" s="860"/>
      <c r="U748" s="860"/>
      <c r="V748" s="860"/>
      <c r="W748" s="860"/>
      <c r="X748" s="860"/>
      <c r="Y748" s="860"/>
      <c r="Z748" s="860"/>
      <c r="AA748" s="860"/>
      <c r="AB748" s="860"/>
      <c r="AC748" s="860"/>
      <c r="AD748" s="860"/>
    </row>
    <row r="749" spans="1:30" ht="15.75" customHeight="1" x14ac:dyDescent="0.25">
      <c r="A749" s="860"/>
      <c r="B749" s="860"/>
      <c r="C749" s="860"/>
      <c r="D749" s="860"/>
      <c r="E749" s="860"/>
      <c r="F749" s="860"/>
      <c r="G749" s="868"/>
      <c r="H749" s="860"/>
      <c r="I749" s="860"/>
      <c r="J749" s="860"/>
      <c r="K749" s="860"/>
      <c r="L749" s="860"/>
      <c r="M749" s="860"/>
      <c r="N749" s="860"/>
      <c r="O749" s="860"/>
      <c r="P749" s="860"/>
      <c r="Q749" s="860"/>
      <c r="R749" s="860"/>
      <c r="S749" s="860"/>
      <c r="T749" s="860"/>
      <c r="U749" s="860"/>
      <c r="V749" s="860"/>
      <c r="W749" s="860"/>
      <c r="X749" s="860"/>
      <c r="Y749" s="860"/>
      <c r="Z749" s="860"/>
      <c r="AA749" s="860"/>
      <c r="AB749" s="860"/>
      <c r="AC749" s="860"/>
      <c r="AD749" s="860"/>
    </row>
    <row r="750" spans="1:30" ht="15.75" customHeight="1" x14ac:dyDescent="0.25">
      <c r="A750" s="860"/>
      <c r="B750" s="860"/>
      <c r="C750" s="860"/>
      <c r="D750" s="860"/>
      <c r="E750" s="860"/>
      <c r="F750" s="860"/>
      <c r="G750" s="868"/>
      <c r="H750" s="860"/>
      <c r="I750" s="860"/>
      <c r="J750" s="860"/>
      <c r="K750" s="860"/>
      <c r="L750" s="860"/>
      <c r="M750" s="860"/>
      <c r="N750" s="860"/>
      <c r="O750" s="860"/>
      <c r="P750" s="860"/>
      <c r="Q750" s="860"/>
      <c r="R750" s="860"/>
      <c r="S750" s="860"/>
      <c r="T750" s="860"/>
      <c r="U750" s="860"/>
      <c r="V750" s="860"/>
      <c r="W750" s="860"/>
      <c r="X750" s="860"/>
      <c r="Y750" s="860"/>
      <c r="Z750" s="860"/>
      <c r="AA750" s="860"/>
      <c r="AB750" s="860"/>
      <c r="AC750" s="860"/>
      <c r="AD750" s="860"/>
    </row>
    <row r="751" spans="1:30" ht="15.75" customHeight="1" x14ac:dyDescent="0.25">
      <c r="A751" s="860"/>
      <c r="B751" s="860"/>
      <c r="C751" s="860"/>
      <c r="D751" s="860"/>
      <c r="E751" s="860"/>
      <c r="F751" s="860"/>
      <c r="G751" s="868"/>
      <c r="H751" s="860"/>
      <c r="I751" s="860"/>
      <c r="J751" s="860"/>
      <c r="K751" s="860"/>
      <c r="L751" s="860"/>
      <c r="M751" s="860"/>
      <c r="N751" s="860"/>
      <c r="O751" s="860"/>
      <c r="P751" s="860"/>
      <c r="Q751" s="860"/>
      <c r="R751" s="860"/>
      <c r="S751" s="860"/>
      <c r="T751" s="860"/>
      <c r="U751" s="860"/>
      <c r="V751" s="860"/>
      <c r="W751" s="860"/>
      <c r="X751" s="860"/>
      <c r="Y751" s="860"/>
      <c r="Z751" s="860"/>
      <c r="AA751" s="860"/>
      <c r="AB751" s="860"/>
      <c r="AC751" s="860"/>
      <c r="AD751" s="860"/>
    </row>
    <row r="752" spans="1:30" ht="15.75" customHeight="1" x14ac:dyDescent="0.25">
      <c r="A752" s="860"/>
      <c r="B752" s="860"/>
      <c r="C752" s="860"/>
      <c r="D752" s="860"/>
      <c r="E752" s="860"/>
      <c r="F752" s="860"/>
      <c r="G752" s="868"/>
      <c r="H752" s="860"/>
      <c r="I752" s="860"/>
      <c r="J752" s="860"/>
      <c r="K752" s="860"/>
      <c r="L752" s="860"/>
      <c r="M752" s="860"/>
      <c r="N752" s="860"/>
      <c r="O752" s="860"/>
      <c r="P752" s="860"/>
      <c r="Q752" s="860"/>
      <c r="R752" s="860"/>
      <c r="S752" s="860"/>
      <c r="T752" s="860"/>
      <c r="U752" s="860"/>
      <c r="V752" s="860"/>
      <c r="W752" s="860"/>
      <c r="X752" s="860"/>
      <c r="Y752" s="860"/>
      <c r="Z752" s="860"/>
      <c r="AA752" s="860"/>
      <c r="AB752" s="860"/>
      <c r="AC752" s="860"/>
      <c r="AD752" s="860"/>
    </row>
    <row r="753" spans="1:30" ht="15.75" customHeight="1" x14ac:dyDescent="0.25">
      <c r="A753" s="860"/>
      <c r="B753" s="860"/>
      <c r="C753" s="860"/>
      <c r="D753" s="860"/>
      <c r="E753" s="860"/>
      <c r="F753" s="860"/>
      <c r="G753" s="868"/>
      <c r="H753" s="860"/>
      <c r="I753" s="860"/>
      <c r="J753" s="860"/>
      <c r="K753" s="860"/>
      <c r="L753" s="860"/>
      <c r="M753" s="860"/>
      <c r="N753" s="860"/>
      <c r="O753" s="860"/>
      <c r="P753" s="860"/>
      <c r="Q753" s="860"/>
      <c r="R753" s="860"/>
      <c r="S753" s="860"/>
      <c r="T753" s="860"/>
      <c r="U753" s="860"/>
      <c r="V753" s="860"/>
      <c r="W753" s="860"/>
      <c r="X753" s="860"/>
      <c r="Y753" s="860"/>
      <c r="Z753" s="860"/>
      <c r="AA753" s="860"/>
      <c r="AB753" s="860"/>
      <c r="AC753" s="860"/>
      <c r="AD753" s="860"/>
    </row>
    <row r="754" spans="1:30" ht="15.75" customHeight="1" x14ac:dyDescent="0.25">
      <c r="A754" s="860"/>
      <c r="B754" s="860"/>
      <c r="C754" s="860"/>
      <c r="D754" s="860"/>
      <c r="E754" s="860"/>
      <c r="F754" s="860"/>
      <c r="G754" s="868"/>
      <c r="H754" s="860"/>
      <c r="I754" s="860"/>
      <c r="J754" s="860"/>
      <c r="K754" s="860"/>
      <c r="L754" s="860"/>
      <c r="M754" s="860"/>
      <c r="N754" s="860"/>
      <c r="O754" s="860"/>
      <c r="P754" s="860"/>
      <c r="Q754" s="860"/>
      <c r="R754" s="860"/>
      <c r="S754" s="860"/>
      <c r="T754" s="860"/>
      <c r="U754" s="860"/>
      <c r="V754" s="860"/>
      <c r="W754" s="860"/>
      <c r="X754" s="860"/>
      <c r="Y754" s="860"/>
      <c r="Z754" s="860"/>
      <c r="AA754" s="860"/>
      <c r="AB754" s="860"/>
      <c r="AC754" s="860"/>
      <c r="AD754" s="860"/>
    </row>
    <row r="755" spans="1:30" ht="15.75" customHeight="1" x14ac:dyDescent="0.25">
      <c r="A755" s="860"/>
      <c r="B755" s="860"/>
      <c r="C755" s="860"/>
      <c r="D755" s="860"/>
      <c r="E755" s="860"/>
      <c r="F755" s="860"/>
      <c r="G755" s="868"/>
      <c r="H755" s="860"/>
      <c r="I755" s="860"/>
      <c r="J755" s="860"/>
      <c r="K755" s="860"/>
      <c r="L755" s="860"/>
      <c r="M755" s="860"/>
      <c r="N755" s="860"/>
      <c r="O755" s="860"/>
      <c r="P755" s="860"/>
      <c r="Q755" s="860"/>
      <c r="R755" s="860"/>
      <c r="S755" s="860"/>
      <c r="T755" s="860"/>
      <c r="U755" s="860"/>
      <c r="V755" s="860"/>
      <c r="W755" s="860"/>
      <c r="X755" s="860"/>
      <c r="Y755" s="860"/>
      <c r="Z755" s="860"/>
      <c r="AA755" s="860"/>
      <c r="AB755" s="860"/>
      <c r="AC755" s="860"/>
      <c r="AD755" s="860"/>
    </row>
    <row r="756" spans="1:30" ht="15.75" customHeight="1" x14ac:dyDescent="0.25">
      <c r="A756" s="860"/>
      <c r="B756" s="860"/>
      <c r="C756" s="860"/>
      <c r="D756" s="860"/>
      <c r="E756" s="860"/>
      <c r="F756" s="860"/>
      <c r="G756" s="868"/>
      <c r="H756" s="860"/>
      <c r="I756" s="860"/>
      <c r="J756" s="860"/>
      <c r="K756" s="860"/>
      <c r="L756" s="860"/>
      <c r="M756" s="860"/>
      <c r="N756" s="860"/>
      <c r="O756" s="860"/>
      <c r="P756" s="860"/>
      <c r="Q756" s="860"/>
      <c r="R756" s="860"/>
      <c r="S756" s="860"/>
      <c r="T756" s="860"/>
      <c r="U756" s="860"/>
      <c r="V756" s="860"/>
      <c r="W756" s="860"/>
      <c r="X756" s="860"/>
      <c r="Y756" s="860"/>
      <c r="Z756" s="860"/>
      <c r="AA756" s="860"/>
      <c r="AB756" s="860"/>
      <c r="AC756" s="860"/>
      <c r="AD756" s="860"/>
    </row>
    <row r="757" spans="1:30" ht="15.75" customHeight="1" x14ac:dyDescent="0.25">
      <c r="A757" s="860"/>
      <c r="B757" s="860"/>
      <c r="C757" s="860"/>
      <c r="D757" s="860"/>
      <c r="E757" s="860"/>
      <c r="F757" s="860"/>
      <c r="G757" s="868"/>
      <c r="H757" s="860"/>
      <c r="I757" s="860"/>
      <c r="J757" s="860"/>
      <c r="K757" s="860"/>
      <c r="L757" s="860"/>
      <c r="M757" s="860"/>
      <c r="N757" s="860"/>
      <c r="O757" s="860"/>
      <c r="P757" s="860"/>
      <c r="Q757" s="860"/>
      <c r="R757" s="860"/>
      <c r="S757" s="860"/>
      <c r="T757" s="860"/>
      <c r="U757" s="860"/>
      <c r="V757" s="860"/>
      <c r="W757" s="860"/>
      <c r="X757" s="860"/>
      <c r="Y757" s="860"/>
      <c r="Z757" s="860"/>
      <c r="AA757" s="860"/>
      <c r="AB757" s="860"/>
      <c r="AC757" s="860"/>
      <c r="AD757" s="860"/>
    </row>
    <row r="758" spans="1:30" ht="15.75" customHeight="1" x14ac:dyDescent="0.25">
      <c r="A758" s="860"/>
      <c r="B758" s="860"/>
      <c r="C758" s="860"/>
      <c r="D758" s="860"/>
      <c r="E758" s="860"/>
      <c r="F758" s="860"/>
      <c r="G758" s="868"/>
      <c r="H758" s="860"/>
      <c r="I758" s="860"/>
      <c r="J758" s="860"/>
      <c r="K758" s="860"/>
      <c r="L758" s="860"/>
      <c r="M758" s="860"/>
      <c r="N758" s="860"/>
      <c r="O758" s="860"/>
      <c r="P758" s="860"/>
      <c r="Q758" s="860"/>
      <c r="R758" s="860"/>
      <c r="S758" s="860"/>
      <c r="T758" s="860"/>
      <c r="U758" s="860"/>
      <c r="V758" s="860"/>
      <c r="W758" s="860"/>
      <c r="X758" s="860"/>
      <c r="Y758" s="860"/>
      <c r="Z758" s="860"/>
      <c r="AA758" s="860"/>
      <c r="AB758" s="860"/>
      <c r="AC758" s="860"/>
      <c r="AD758" s="860"/>
    </row>
    <row r="759" spans="1:30" ht="15.75" customHeight="1" x14ac:dyDescent="0.25">
      <c r="A759" s="860"/>
      <c r="B759" s="860"/>
      <c r="C759" s="860"/>
      <c r="D759" s="860"/>
      <c r="E759" s="860"/>
      <c r="F759" s="860"/>
      <c r="G759" s="868"/>
      <c r="H759" s="860"/>
      <c r="I759" s="860"/>
      <c r="J759" s="860"/>
      <c r="K759" s="860"/>
      <c r="L759" s="860"/>
      <c r="M759" s="860"/>
      <c r="N759" s="860"/>
      <c r="O759" s="860"/>
      <c r="P759" s="860"/>
      <c r="Q759" s="860"/>
      <c r="R759" s="860"/>
      <c r="S759" s="860"/>
      <c r="T759" s="860"/>
      <c r="U759" s="860"/>
      <c r="V759" s="860"/>
      <c r="W759" s="860"/>
      <c r="X759" s="860"/>
      <c r="Y759" s="860"/>
      <c r="Z759" s="860"/>
      <c r="AA759" s="860"/>
      <c r="AB759" s="860"/>
      <c r="AC759" s="860"/>
      <c r="AD759" s="860"/>
    </row>
    <row r="760" spans="1:30" ht="15.75" customHeight="1" x14ac:dyDescent="0.25">
      <c r="A760" s="860"/>
      <c r="B760" s="860"/>
      <c r="C760" s="860"/>
      <c r="D760" s="860"/>
      <c r="E760" s="860"/>
      <c r="F760" s="860"/>
      <c r="G760" s="868"/>
      <c r="H760" s="860"/>
      <c r="I760" s="860"/>
      <c r="J760" s="860"/>
      <c r="K760" s="860"/>
      <c r="L760" s="860"/>
      <c r="M760" s="860"/>
      <c r="N760" s="860"/>
      <c r="O760" s="860"/>
      <c r="P760" s="860"/>
      <c r="Q760" s="860"/>
      <c r="R760" s="860"/>
      <c r="S760" s="860"/>
      <c r="T760" s="860"/>
      <c r="U760" s="860"/>
      <c r="V760" s="860"/>
      <c r="W760" s="860"/>
      <c r="X760" s="860"/>
      <c r="Y760" s="860"/>
      <c r="Z760" s="860"/>
      <c r="AA760" s="860"/>
      <c r="AB760" s="860"/>
      <c r="AC760" s="860"/>
      <c r="AD760" s="860"/>
    </row>
    <row r="761" spans="1:30" ht="15.75" customHeight="1" x14ac:dyDescent="0.25">
      <c r="A761" s="860"/>
      <c r="B761" s="860"/>
      <c r="C761" s="860"/>
      <c r="D761" s="860"/>
      <c r="E761" s="860"/>
      <c r="F761" s="860"/>
      <c r="G761" s="868"/>
      <c r="H761" s="860"/>
      <c r="I761" s="860"/>
      <c r="J761" s="860"/>
      <c r="K761" s="860"/>
      <c r="L761" s="860"/>
      <c r="M761" s="860"/>
      <c r="N761" s="860"/>
      <c r="O761" s="860"/>
      <c r="P761" s="860"/>
      <c r="Q761" s="860"/>
      <c r="R761" s="860"/>
      <c r="S761" s="860"/>
      <c r="T761" s="860"/>
      <c r="U761" s="860"/>
      <c r="V761" s="860"/>
      <c r="W761" s="860"/>
      <c r="X761" s="860"/>
      <c r="Y761" s="860"/>
      <c r="Z761" s="860"/>
      <c r="AA761" s="860"/>
      <c r="AB761" s="860"/>
      <c r="AC761" s="860"/>
      <c r="AD761" s="860"/>
    </row>
    <row r="762" spans="1:30" ht="15.75" customHeight="1" x14ac:dyDescent="0.25">
      <c r="A762" s="860"/>
      <c r="B762" s="860"/>
      <c r="C762" s="860"/>
      <c r="D762" s="860"/>
      <c r="E762" s="860"/>
      <c r="F762" s="860"/>
      <c r="G762" s="868"/>
      <c r="H762" s="860"/>
      <c r="I762" s="860"/>
      <c r="J762" s="860"/>
      <c r="K762" s="860"/>
      <c r="L762" s="860"/>
      <c r="M762" s="860"/>
      <c r="N762" s="860"/>
      <c r="O762" s="860"/>
      <c r="P762" s="860"/>
      <c r="Q762" s="860"/>
      <c r="R762" s="860"/>
      <c r="S762" s="860"/>
      <c r="T762" s="860"/>
      <c r="U762" s="860"/>
      <c r="V762" s="860"/>
      <c r="W762" s="860"/>
      <c r="X762" s="860"/>
      <c r="Y762" s="860"/>
      <c r="Z762" s="860"/>
      <c r="AA762" s="860"/>
      <c r="AB762" s="860"/>
      <c r="AC762" s="860"/>
      <c r="AD762" s="860"/>
    </row>
    <row r="763" spans="1:30" ht="15.75" customHeight="1" x14ac:dyDescent="0.25">
      <c r="A763" s="860"/>
      <c r="B763" s="860"/>
      <c r="C763" s="860"/>
      <c r="D763" s="860"/>
      <c r="E763" s="860"/>
      <c r="F763" s="860"/>
      <c r="G763" s="868"/>
      <c r="H763" s="860"/>
      <c r="I763" s="860"/>
      <c r="J763" s="860"/>
      <c r="K763" s="860"/>
      <c r="L763" s="860"/>
      <c r="M763" s="860"/>
      <c r="N763" s="860"/>
      <c r="O763" s="860"/>
      <c r="P763" s="860"/>
      <c r="Q763" s="860"/>
      <c r="R763" s="860"/>
      <c r="S763" s="860"/>
      <c r="T763" s="860"/>
      <c r="U763" s="860"/>
      <c r="V763" s="860"/>
      <c r="W763" s="860"/>
      <c r="X763" s="860"/>
      <c r="Y763" s="860"/>
      <c r="Z763" s="860"/>
      <c r="AA763" s="860"/>
      <c r="AB763" s="860"/>
      <c r="AC763" s="860"/>
      <c r="AD763" s="860"/>
    </row>
    <row r="764" spans="1:30" ht="15.75" customHeight="1" x14ac:dyDescent="0.25">
      <c r="A764" s="860"/>
      <c r="B764" s="860"/>
      <c r="C764" s="860"/>
      <c r="D764" s="860"/>
      <c r="E764" s="860"/>
      <c r="F764" s="860"/>
      <c r="G764" s="868"/>
      <c r="H764" s="860"/>
      <c r="I764" s="860"/>
      <c r="J764" s="860"/>
      <c r="K764" s="860"/>
      <c r="L764" s="860"/>
      <c r="M764" s="860"/>
      <c r="N764" s="860"/>
      <c r="O764" s="860"/>
      <c r="P764" s="860"/>
      <c r="Q764" s="860"/>
      <c r="R764" s="860"/>
      <c r="S764" s="860"/>
      <c r="T764" s="860"/>
      <c r="U764" s="860"/>
      <c r="V764" s="860"/>
      <c r="W764" s="860"/>
      <c r="X764" s="860"/>
      <c r="Y764" s="860"/>
      <c r="Z764" s="860"/>
      <c r="AA764" s="860"/>
      <c r="AB764" s="860"/>
      <c r="AC764" s="860"/>
      <c r="AD764" s="860"/>
    </row>
    <row r="765" spans="1:30" ht="15.75" customHeight="1" x14ac:dyDescent="0.25">
      <c r="A765" s="860"/>
      <c r="B765" s="860"/>
      <c r="C765" s="860"/>
      <c r="D765" s="860"/>
      <c r="E765" s="860"/>
      <c r="F765" s="860"/>
      <c r="G765" s="868"/>
      <c r="H765" s="860"/>
      <c r="I765" s="860"/>
      <c r="J765" s="860"/>
      <c r="K765" s="860"/>
      <c r="L765" s="860"/>
      <c r="M765" s="860"/>
      <c r="N765" s="860"/>
      <c r="O765" s="860"/>
      <c r="P765" s="860"/>
      <c r="Q765" s="860"/>
      <c r="R765" s="860"/>
      <c r="S765" s="860"/>
      <c r="T765" s="860"/>
      <c r="U765" s="860"/>
      <c r="V765" s="860"/>
      <c r="W765" s="860"/>
      <c r="X765" s="860"/>
      <c r="Y765" s="860"/>
      <c r="Z765" s="860"/>
      <c r="AA765" s="860"/>
      <c r="AB765" s="860"/>
      <c r="AC765" s="860"/>
      <c r="AD765" s="860"/>
    </row>
    <row r="766" spans="1:30" ht="15.75" customHeight="1" x14ac:dyDescent="0.25">
      <c r="A766" s="860"/>
      <c r="B766" s="860"/>
      <c r="C766" s="860"/>
      <c r="D766" s="860"/>
      <c r="E766" s="860"/>
      <c r="F766" s="860"/>
      <c r="G766" s="868"/>
      <c r="H766" s="860"/>
      <c r="I766" s="860"/>
      <c r="J766" s="860"/>
      <c r="K766" s="860"/>
      <c r="L766" s="860"/>
      <c r="M766" s="860"/>
      <c r="N766" s="860"/>
      <c r="O766" s="860"/>
      <c r="P766" s="860"/>
      <c r="Q766" s="860"/>
      <c r="R766" s="860"/>
      <c r="S766" s="860"/>
      <c r="T766" s="860"/>
      <c r="U766" s="860"/>
      <c r="V766" s="860"/>
      <c r="W766" s="860"/>
      <c r="X766" s="860"/>
      <c r="Y766" s="860"/>
      <c r="Z766" s="860"/>
      <c r="AA766" s="860"/>
      <c r="AB766" s="860"/>
      <c r="AC766" s="860"/>
      <c r="AD766" s="860"/>
    </row>
    <row r="767" spans="1:30" ht="15.75" customHeight="1" x14ac:dyDescent="0.25">
      <c r="A767" s="860"/>
      <c r="B767" s="860"/>
      <c r="C767" s="860"/>
      <c r="D767" s="860"/>
      <c r="E767" s="860"/>
      <c r="F767" s="860"/>
      <c r="G767" s="868"/>
      <c r="H767" s="860"/>
      <c r="I767" s="860"/>
      <c r="J767" s="860"/>
      <c r="K767" s="860"/>
      <c r="L767" s="860"/>
      <c r="M767" s="860"/>
      <c r="N767" s="860"/>
      <c r="O767" s="860"/>
      <c r="P767" s="860"/>
      <c r="Q767" s="860"/>
      <c r="R767" s="860"/>
      <c r="S767" s="860"/>
      <c r="T767" s="860"/>
      <c r="U767" s="860"/>
      <c r="V767" s="860"/>
      <c r="W767" s="860"/>
      <c r="X767" s="860"/>
      <c r="Y767" s="860"/>
      <c r="Z767" s="860"/>
      <c r="AA767" s="860"/>
      <c r="AB767" s="860"/>
      <c r="AC767" s="860"/>
      <c r="AD767" s="860"/>
    </row>
    <row r="768" spans="1:30" ht="15.75" customHeight="1" x14ac:dyDescent="0.25">
      <c r="A768" s="860"/>
      <c r="B768" s="860"/>
      <c r="C768" s="860"/>
      <c r="D768" s="860"/>
      <c r="E768" s="860"/>
      <c r="F768" s="860"/>
      <c r="G768" s="868"/>
      <c r="H768" s="860"/>
      <c r="I768" s="860"/>
      <c r="J768" s="860"/>
      <c r="K768" s="860"/>
      <c r="L768" s="860"/>
      <c r="M768" s="860"/>
      <c r="N768" s="860"/>
      <c r="O768" s="860"/>
      <c r="P768" s="860"/>
      <c r="Q768" s="860"/>
      <c r="R768" s="860"/>
      <c r="S768" s="860"/>
      <c r="T768" s="860"/>
      <c r="U768" s="860"/>
      <c r="V768" s="860"/>
      <c r="W768" s="860"/>
      <c r="X768" s="860"/>
      <c r="Y768" s="860"/>
      <c r="Z768" s="860"/>
      <c r="AA768" s="860"/>
      <c r="AB768" s="860"/>
      <c r="AC768" s="860"/>
      <c r="AD768" s="860"/>
    </row>
    <row r="769" spans="1:30" ht="15.75" customHeight="1" x14ac:dyDescent="0.25">
      <c r="A769" s="860"/>
      <c r="B769" s="860"/>
      <c r="C769" s="860"/>
      <c r="D769" s="860"/>
      <c r="E769" s="860"/>
      <c r="F769" s="860"/>
      <c r="G769" s="868"/>
      <c r="H769" s="860"/>
      <c r="I769" s="860"/>
      <c r="J769" s="860"/>
      <c r="K769" s="860"/>
      <c r="L769" s="860"/>
      <c r="M769" s="860"/>
      <c r="N769" s="860"/>
      <c r="O769" s="860"/>
      <c r="P769" s="860"/>
      <c r="Q769" s="860"/>
      <c r="R769" s="860"/>
      <c r="S769" s="860"/>
      <c r="T769" s="860"/>
      <c r="U769" s="860"/>
      <c r="V769" s="860"/>
      <c r="W769" s="860"/>
      <c r="X769" s="860"/>
      <c r="Y769" s="860"/>
      <c r="Z769" s="860"/>
      <c r="AA769" s="860"/>
      <c r="AB769" s="860"/>
      <c r="AC769" s="860"/>
      <c r="AD769" s="860"/>
    </row>
    <row r="770" spans="1:30" ht="15.75" customHeight="1" x14ac:dyDescent="0.25">
      <c r="A770" s="860"/>
      <c r="B770" s="860"/>
      <c r="C770" s="860"/>
      <c r="D770" s="860"/>
      <c r="E770" s="860"/>
      <c r="F770" s="860"/>
      <c r="G770" s="868"/>
      <c r="H770" s="860"/>
      <c r="I770" s="860"/>
      <c r="J770" s="860"/>
      <c r="K770" s="860"/>
      <c r="L770" s="860"/>
      <c r="M770" s="860"/>
      <c r="N770" s="860"/>
      <c r="O770" s="860"/>
      <c r="P770" s="860"/>
      <c r="Q770" s="860"/>
      <c r="R770" s="860"/>
      <c r="S770" s="860"/>
      <c r="T770" s="860"/>
      <c r="U770" s="860"/>
      <c r="V770" s="860"/>
      <c r="W770" s="860"/>
      <c r="X770" s="860"/>
      <c r="Y770" s="860"/>
      <c r="Z770" s="860"/>
      <c r="AA770" s="860"/>
      <c r="AB770" s="860"/>
      <c r="AC770" s="860"/>
      <c r="AD770" s="860"/>
    </row>
    <row r="771" spans="1:30" ht="15.75" customHeight="1" x14ac:dyDescent="0.25">
      <c r="A771" s="860"/>
      <c r="B771" s="860"/>
      <c r="C771" s="860"/>
      <c r="D771" s="860"/>
      <c r="E771" s="860"/>
      <c r="F771" s="860"/>
      <c r="G771" s="868"/>
      <c r="H771" s="860"/>
      <c r="I771" s="860"/>
      <c r="J771" s="860"/>
      <c r="K771" s="860"/>
      <c r="L771" s="860"/>
      <c r="M771" s="860"/>
      <c r="N771" s="860"/>
      <c r="O771" s="860"/>
      <c r="P771" s="860"/>
      <c r="Q771" s="860"/>
      <c r="R771" s="860"/>
      <c r="S771" s="860"/>
      <c r="T771" s="860"/>
      <c r="U771" s="860"/>
      <c r="V771" s="860"/>
      <c r="W771" s="860"/>
      <c r="X771" s="860"/>
      <c r="Y771" s="860"/>
      <c r="Z771" s="860"/>
      <c r="AA771" s="860"/>
      <c r="AB771" s="860"/>
      <c r="AC771" s="860"/>
      <c r="AD771" s="860"/>
    </row>
    <row r="772" spans="1:30" ht="15.75" customHeight="1" x14ac:dyDescent="0.25">
      <c r="A772" s="860"/>
      <c r="B772" s="860"/>
      <c r="C772" s="860"/>
      <c r="D772" s="860"/>
      <c r="E772" s="860"/>
      <c r="F772" s="860"/>
      <c r="G772" s="868"/>
      <c r="H772" s="860"/>
      <c r="I772" s="860"/>
      <c r="J772" s="860"/>
      <c r="K772" s="860"/>
      <c r="L772" s="860"/>
      <c r="M772" s="860"/>
      <c r="N772" s="860"/>
      <c r="O772" s="860"/>
      <c r="P772" s="860"/>
      <c r="Q772" s="860"/>
      <c r="R772" s="860"/>
      <c r="S772" s="860"/>
      <c r="T772" s="860"/>
      <c r="U772" s="860"/>
      <c r="V772" s="860"/>
      <c r="W772" s="860"/>
      <c r="X772" s="860"/>
      <c r="Y772" s="860"/>
      <c r="Z772" s="860"/>
      <c r="AA772" s="860"/>
      <c r="AB772" s="860"/>
      <c r="AC772" s="860"/>
      <c r="AD772" s="860"/>
    </row>
    <row r="773" spans="1:30" ht="15.75" customHeight="1" x14ac:dyDescent="0.25">
      <c r="A773" s="860"/>
      <c r="B773" s="860"/>
      <c r="C773" s="860"/>
      <c r="D773" s="860"/>
      <c r="E773" s="860"/>
      <c r="F773" s="860"/>
      <c r="G773" s="868"/>
      <c r="H773" s="860"/>
      <c r="I773" s="860"/>
      <c r="J773" s="860"/>
      <c r="K773" s="860"/>
      <c r="L773" s="860"/>
      <c r="M773" s="860"/>
      <c r="N773" s="860"/>
      <c r="O773" s="860"/>
      <c r="P773" s="860"/>
      <c r="Q773" s="860"/>
      <c r="R773" s="860"/>
      <c r="S773" s="860"/>
      <c r="T773" s="860"/>
      <c r="U773" s="860"/>
      <c r="V773" s="860"/>
      <c r="W773" s="860"/>
      <c r="X773" s="860"/>
      <c r="Y773" s="860"/>
      <c r="Z773" s="860"/>
      <c r="AA773" s="860"/>
      <c r="AB773" s="860"/>
      <c r="AC773" s="860"/>
      <c r="AD773" s="860"/>
    </row>
    <row r="774" spans="1:30" ht="15.75" customHeight="1" x14ac:dyDescent="0.25">
      <c r="A774" s="860"/>
      <c r="B774" s="860"/>
      <c r="C774" s="860"/>
      <c r="D774" s="860"/>
      <c r="E774" s="860"/>
      <c r="F774" s="860"/>
      <c r="G774" s="868"/>
      <c r="H774" s="860"/>
      <c r="I774" s="860"/>
      <c r="J774" s="860"/>
      <c r="K774" s="860"/>
      <c r="L774" s="860"/>
      <c r="M774" s="860"/>
      <c r="N774" s="860"/>
      <c r="O774" s="860"/>
      <c r="P774" s="860"/>
      <c r="Q774" s="860"/>
      <c r="R774" s="860"/>
      <c r="S774" s="860"/>
      <c r="T774" s="860"/>
      <c r="U774" s="860"/>
      <c r="V774" s="860"/>
      <c r="W774" s="860"/>
      <c r="X774" s="860"/>
      <c r="Y774" s="860"/>
      <c r="Z774" s="860"/>
      <c r="AA774" s="860"/>
      <c r="AB774" s="860"/>
      <c r="AC774" s="860"/>
      <c r="AD774" s="860"/>
    </row>
    <row r="775" spans="1:30" ht="15.75" customHeight="1" x14ac:dyDescent="0.25">
      <c r="A775" s="860"/>
      <c r="B775" s="860"/>
      <c r="C775" s="860"/>
      <c r="D775" s="860"/>
      <c r="E775" s="860"/>
      <c r="F775" s="860"/>
      <c r="G775" s="868"/>
      <c r="H775" s="860"/>
      <c r="I775" s="860"/>
      <c r="J775" s="860"/>
      <c r="K775" s="860"/>
      <c r="L775" s="860"/>
      <c r="M775" s="860"/>
      <c r="N775" s="860"/>
      <c r="O775" s="860"/>
      <c r="P775" s="860"/>
      <c r="Q775" s="860"/>
      <c r="R775" s="860"/>
      <c r="S775" s="860"/>
      <c r="T775" s="860"/>
      <c r="U775" s="860"/>
      <c r="V775" s="860"/>
      <c r="W775" s="860"/>
      <c r="X775" s="860"/>
      <c r="Y775" s="860"/>
      <c r="Z775" s="860"/>
      <c r="AA775" s="860"/>
      <c r="AB775" s="860"/>
      <c r="AC775" s="860"/>
      <c r="AD775" s="860"/>
    </row>
    <row r="776" spans="1:30" ht="15.75" customHeight="1" x14ac:dyDescent="0.25">
      <c r="A776" s="860"/>
      <c r="B776" s="860"/>
      <c r="C776" s="860"/>
      <c r="D776" s="860"/>
      <c r="E776" s="860"/>
      <c r="F776" s="860"/>
      <c r="G776" s="868"/>
      <c r="H776" s="860"/>
      <c r="I776" s="860"/>
      <c r="J776" s="860"/>
      <c r="K776" s="860"/>
      <c r="L776" s="860"/>
      <c r="M776" s="860"/>
      <c r="N776" s="860"/>
      <c r="O776" s="860"/>
      <c r="P776" s="860"/>
      <c r="Q776" s="860"/>
      <c r="R776" s="860"/>
      <c r="S776" s="860"/>
      <c r="T776" s="860"/>
      <c r="U776" s="860"/>
      <c r="V776" s="860"/>
      <c r="W776" s="860"/>
      <c r="X776" s="860"/>
      <c r="Y776" s="860"/>
      <c r="Z776" s="860"/>
      <c r="AA776" s="860"/>
      <c r="AB776" s="860"/>
      <c r="AC776" s="860"/>
      <c r="AD776" s="860"/>
    </row>
    <row r="777" spans="1:30" ht="15.75" customHeight="1" x14ac:dyDescent="0.25">
      <c r="A777" s="860"/>
      <c r="B777" s="860"/>
      <c r="C777" s="860"/>
      <c r="D777" s="860"/>
      <c r="E777" s="860"/>
      <c r="F777" s="860"/>
      <c r="G777" s="868"/>
      <c r="H777" s="860"/>
      <c r="I777" s="860"/>
      <c r="J777" s="860"/>
      <c r="K777" s="860"/>
      <c r="L777" s="860"/>
      <c r="M777" s="860"/>
      <c r="N777" s="860"/>
      <c r="O777" s="860"/>
      <c r="P777" s="860"/>
      <c r="Q777" s="860"/>
      <c r="R777" s="860"/>
      <c r="S777" s="860"/>
      <c r="T777" s="860"/>
      <c r="U777" s="860"/>
      <c r="V777" s="860"/>
      <c r="W777" s="860"/>
      <c r="X777" s="860"/>
      <c r="Y777" s="860"/>
      <c r="Z777" s="860"/>
      <c r="AA777" s="860"/>
      <c r="AB777" s="860"/>
      <c r="AC777" s="860"/>
      <c r="AD777" s="860"/>
    </row>
    <row r="778" spans="1:30" ht="15.75" customHeight="1" x14ac:dyDescent="0.25">
      <c r="A778" s="860"/>
      <c r="B778" s="860"/>
      <c r="C778" s="860"/>
      <c r="D778" s="860"/>
      <c r="E778" s="860"/>
      <c r="F778" s="860"/>
      <c r="G778" s="868"/>
      <c r="H778" s="860"/>
      <c r="I778" s="860"/>
      <c r="J778" s="860"/>
      <c r="K778" s="860"/>
      <c r="L778" s="860"/>
      <c r="M778" s="860"/>
      <c r="N778" s="860"/>
      <c r="O778" s="860"/>
      <c r="P778" s="860"/>
      <c r="Q778" s="860"/>
      <c r="R778" s="860"/>
      <c r="S778" s="860"/>
      <c r="T778" s="860"/>
      <c r="U778" s="860"/>
      <c r="V778" s="860"/>
      <c r="W778" s="860"/>
      <c r="X778" s="860"/>
      <c r="Y778" s="860"/>
      <c r="Z778" s="860"/>
      <c r="AA778" s="860"/>
      <c r="AB778" s="860"/>
      <c r="AC778" s="860"/>
      <c r="AD778" s="860"/>
    </row>
    <row r="779" spans="1:30" ht="15.75" customHeight="1" x14ac:dyDescent="0.25">
      <c r="A779" s="860"/>
      <c r="B779" s="860"/>
      <c r="C779" s="860"/>
      <c r="D779" s="860"/>
      <c r="E779" s="860"/>
      <c r="F779" s="860"/>
      <c r="G779" s="868"/>
      <c r="H779" s="860"/>
      <c r="I779" s="860"/>
      <c r="J779" s="860"/>
      <c r="K779" s="860"/>
      <c r="L779" s="860"/>
      <c r="M779" s="860"/>
      <c r="N779" s="860"/>
      <c r="O779" s="860"/>
      <c r="P779" s="860"/>
      <c r="Q779" s="860"/>
      <c r="R779" s="860"/>
      <c r="S779" s="860"/>
      <c r="T779" s="860"/>
      <c r="U779" s="860"/>
      <c r="V779" s="860"/>
      <c r="W779" s="860"/>
      <c r="X779" s="860"/>
      <c r="Y779" s="860"/>
      <c r="Z779" s="860"/>
      <c r="AA779" s="860"/>
      <c r="AB779" s="860"/>
      <c r="AC779" s="860"/>
      <c r="AD779" s="860"/>
    </row>
    <row r="780" spans="1:30" ht="15.75" customHeight="1" x14ac:dyDescent="0.25">
      <c r="A780" s="860"/>
      <c r="B780" s="860"/>
      <c r="C780" s="860"/>
      <c r="D780" s="860"/>
      <c r="E780" s="860"/>
      <c r="F780" s="860"/>
      <c r="G780" s="868"/>
      <c r="H780" s="860"/>
      <c r="I780" s="860"/>
      <c r="J780" s="860"/>
      <c r="K780" s="860"/>
      <c r="L780" s="860"/>
      <c r="M780" s="860"/>
      <c r="N780" s="860"/>
      <c r="O780" s="860"/>
      <c r="P780" s="860"/>
      <c r="Q780" s="860"/>
      <c r="R780" s="860"/>
      <c r="S780" s="860"/>
      <c r="T780" s="860"/>
      <c r="U780" s="860"/>
      <c r="V780" s="860"/>
      <c r="W780" s="860"/>
      <c r="X780" s="860"/>
      <c r="Y780" s="860"/>
      <c r="Z780" s="860"/>
      <c r="AA780" s="860"/>
      <c r="AB780" s="860"/>
      <c r="AC780" s="860"/>
      <c r="AD780" s="860"/>
    </row>
    <row r="781" spans="1:30" ht="15.75" customHeight="1" x14ac:dyDescent="0.25">
      <c r="A781" s="860"/>
      <c r="B781" s="860"/>
      <c r="C781" s="860"/>
      <c r="D781" s="860"/>
      <c r="E781" s="860"/>
      <c r="F781" s="860"/>
      <c r="G781" s="868"/>
      <c r="H781" s="860"/>
      <c r="I781" s="860"/>
      <c r="J781" s="860"/>
      <c r="K781" s="860"/>
      <c r="L781" s="860"/>
      <c r="M781" s="860"/>
      <c r="N781" s="860"/>
      <c r="O781" s="860"/>
      <c r="P781" s="860"/>
      <c r="Q781" s="860"/>
      <c r="R781" s="860"/>
      <c r="S781" s="860"/>
      <c r="T781" s="860"/>
      <c r="U781" s="860"/>
      <c r="V781" s="860"/>
      <c r="W781" s="860"/>
      <c r="X781" s="860"/>
      <c r="Y781" s="860"/>
      <c r="Z781" s="860"/>
      <c r="AA781" s="860"/>
      <c r="AB781" s="860"/>
      <c r="AC781" s="860"/>
      <c r="AD781" s="860"/>
    </row>
    <row r="782" spans="1:30" ht="15.75" customHeight="1" x14ac:dyDescent="0.25">
      <c r="A782" s="860"/>
      <c r="B782" s="860"/>
      <c r="C782" s="860"/>
      <c r="D782" s="860"/>
      <c r="E782" s="860"/>
      <c r="F782" s="860"/>
      <c r="G782" s="868"/>
      <c r="H782" s="860"/>
      <c r="I782" s="860"/>
      <c r="J782" s="860"/>
      <c r="K782" s="860"/>
      <c r="L782" s="860"/>
      <c r="M782" s="860"/>
      <c r="N782" s="860"/>
      <c r="O782" s="860"/>
      <c r="P782" s="860"/>
      <c r="Q782" s="860"/>
      <c r="R782" s="860"/>
      <c r="S782" s="860"/>
      <c r="T782" s="860"/>
      <c r="U782" s="860"/>
      <c r="V782" s="860"/>
      <c r="W782" s="860"/>
      <c r="X782" s="860"/>
      <c r="Y782" s="860"/>
      <c r="Z782" s="860"/>
      <c r="AA782" s="860"/>
      <c r="AB782" s="860"/>
      <c r="AC782" s="860"/>
      <c r="AD782" s="860"/>
    </row>
    <row r="783" spans="1:30" ht="15.75" customHeight="1" x14ac:dyDescent="0.25">
      <c r="A783" s="860"/>
      <c r="B783" s="860"/>
      <c r="C783" s="860"/>
      <c r="D783" s="860"/>
      <c r="E783" s="860"/>
      <c r="F783" s="860"/>
      <c r="G783" s="868"/>
      <c r="H783" s="860"/>
      <c r="I783" s="860"/>
      <c r="J783" s="860"/>
      <c r="K783" s="860"/>
      <c r="L783" s="860"/>
      <c r="M783" s="860"/>
      <c r="N783" s="860"/>
      <c r="O783" s="860"/>
      <c r="P783" s="860"/>
      <c r="Q783" s="860"/>
      <c r="R783" s="860"/>
      <c r="S783" s="860"/>
      <c r="T783" s="860"/>
      <c r="U783" s="860"/>
      <c r="V783" s="860"/>
      <c r="W783" s="860"/>
      <c r="X783" s="860"/>
      <c r="Y783" s="860"/>
      <c r="Z783" s="860"/>
      <c r="AA783" s="860"/>
      <c r="AB783" s="860"/>
      <c r="AC783" s="860"/>
      <c r="AD783" s="860"/>
    </row>
    <row r="784" spans="1:30" ht="15.75" customHeight="1" x14ac:dyDescent="0.25">
      <c r="A784" s="860"/>
      <c r="B784" s="860"/>
      <c r="C784" s="860"/>
      <c r="D784" s="860"/>
      <c r="E784" s="860"/>
      <c r="F784" s="860"/>
      <c r="G784" s="868"/>
      <c r="H784" s="860"/>
      <c r="I784" s="860"/>
      <c r="J784" s="860"/>
      <c r="K784" s="860"/>
      <c r="L784" s="860"/>
      <c r="M784" s="860"/>
      <c r="N784" s="860"/>
      <c r="O784" s="860"/>
      <c r="P784" s="860"/>
      <c r="Q784" s="860"/>
      <c r="R784" s="860"/>
      <c r="S784" s="860"/>
      <c r="T784" s="860"/>
      <c r="U784" s="860"/>
      <c r="V784" s="860"/>
      <c r="W784" s="860"/>
      <c r="X784" s="860"/>
      <c r="Y784" s="860"/>
      <c r="Z784" s="860"/>
      <c r="AA784" s="860"/>
      <c r="AB784" s="860"/>
      <c r="AC784" s="860"/>
      <c r="AD784" s="860"/>
    </row>
    <row r="785" spans="1:30" ht="15.75" customHeight="1" x14ac:dyDescent="0.25">
      <c r="A785" s="860"/>
      <c r="B785" s="860"/>
      <c r="C785" s="860"/>
      <c r="D785" s="860"/>
      <c r="E785" s="860"/>
      <c r="F785" s="860"/>
      <c r="G785" s="868"/>
      <c r="H785" s="860"/>
      <c r="I785" s="860"/>
      <c r="J785" s="860"/>
      <c r="K785" s="860"/>
      <c r="L785" s="860"/>
      <c r="M785" s="860"/>
      <c r="N785" s="860"/>
      <c r="O785" s="860"/>
      <c r="P785" s="860"/>
      <c r="Q785" s="860"/>
      <c r="R785" s="860"/>
      <c r="S785" s="860"/>
      <c r="T785" s="860"/>
      <c r="U785" s="860"/>
      <c r="V785" s="860"/>
      <c r="W785" s="860"/>
      <c r="X785" s="860"/>
      <c r="Y785" s="860"/>
      <c r="Z785" s="860"/>
      <c r="AA785" s="860"/>
      <c r="AB785" s="860"/>
      <c r="AC785" s="860"/>
      <c r="AD785" s="860"/>
    </row>
    <row r="786" spans="1:30" ht="15.75" customHeight="1" x14ac:dyDescent="0.25">
      <c r="A786" s="860"/>
      <c r="B786" s="860"/>
      <c r="C786" s="860"/>
      <c r="D786" s="860"/>
      <c r="E786" s="860"/>
      <c r="F786" s="860"/>
      <c r="G786" s="868"/>
      <c r="H786" s="860"/>
      <c r="I786" s="860"/>
      <c r="J786" s="860"/>
      <c r="K786" s="860"/>
      <c r="L786" s="860"/>
      <c r="M786" s="860"/>
      <c r="N786" s="860"/>
      <c r="O786" s="860"/>
      <c r="P786" s="860"/>
      <c r="Q786" s="860"/>
      <c r="R786" s="860"/>
      <c r="S786" s="860"/>
      <c r="T786" s="860"/>
      <c r="U786" s="860"/>
      <c r="V786" s="860"/>
      <c r="W786" s="860"/>
      <c r="X786" s="860"/>
      <c r="Y786" s="860"/>
      <c r="Z786" s="860"/>
      <c r="AA786" s="860"/>
      <c r="AB786" s="860"/>
      <c r="AC786" s="860"/>
      <c r="AD786" s="860"/>
    </row>
    <row r="787" spans="1:30" ht="15.75" customHeight="1" x14ac:dyDescent="0.25">
      <c r="A787" s="860"/>
      <c r="B787" s="860"/>
      <c r="C787" s="860"/>
      <c r="D787" s="860"/>
      <c r="E787" s="860"/>
      <c r="F787" s="860"/>
      <c r="G787" s="868"/>
      <c r="H787" s="860"/>
      <c r="I787" s="860"/>
      <c r="J787" s="860"/>
      <c r="K787" s="860"/>
      <c r="L787" s="860"/>
      <c r="M787" s="860"/>
      <c r="N787" s="860"/>
      <c r="O787" s="860"/>
      <c r="P787" s="860"/>
      <c r="Q787" s="860"/>
      <c r="R787" s="860"/>
      <c r="S787" s="860"/>
      <c r="T787" s="860"/>
      <c r="U787" s="860"/>
      <c r="V787" s="860"/>
      <c r="W787" s="860"/>
      <c r="X787" s="860"/>
      <c r="Y787" s="860"/>
      <c r="Z787" s="860"/>
      <c r="AA787" s="860"/>
      <c r="AB787" s="860"/>
      <c r="AC787" s="860"/>
      <c r="AD787" s="860"/>
    </row>
    <row r="788" spans="1:30" ht="15.75" customHeight="1" x14ac:dyDescent="0.25">
      <c r="A788" s="860"/>
      <c r="B788" s="860"/>
      <c r="C788" s="860"/>
      <c r="D788" s="860"/>
      <c r="E788" s="860"/>
      <c r="F788" s="860"/>
      <c r="G788" s="868"/>
      <c r="H788" s="860"/>
      <c r="I788" s="860"/>
      <c r="J788" s="860"/>
      <c r="K788" s="860"/>
      <c r="L788" s="860"/>
      <c r="M788" s="860"/>
      <c r="N788" s="860"/>
      <c r="O788" s="860"/>
      <c r="P788" s="860"/>
      <c r="Q788" s="860"/>
      <c r="R788" s="860"/>
      <c r="S788" s="860"/>
      <c r="T788" s="860"/>
      <c r="U788" s="860"/>
      <c r="V788" s="860"/>
      <c r="W788" s="860"/>
      <c r="X788" s="860"/>
      <c r="Y788" s="860"/>
      <c r="Z788" s="860"/>
      <c r="AA788" s="860"/>
      <c r="AB788" s="860"/>
      <c r="AC788" s="860"/>
      <c r="AD788" s="860"/>
    </row>
    <row r="789" spans="1:30" ht="15.75" customHeight="1" x14ac:dyDescent="0.25">
      <c r="A789" s="860"/>
      <c r="B789" s="860"/>
      <c r="C789" s="860"/>
      <c r="D789" s="860"/>
      <c r="E789" s="860"/>
      <c r="F789" s="860"/>
      <c r="G789" s="868"/>
      <c r="H789" s="860"/>
      <c r="I789" s="860"/>
      <c r="J789" s="860"/>
      <c r="K789" s="860"/>
      <c r="L789" s="860"/>
      <c r="M789" s="860"/>
      <c r="N789" s="860"/>
      <c r="O789" s="860"/>
      <c r="P789" s="860"/>
      <c r="Q789" s="860"/>
      <c r="R789" s="860"/>
      <c r="S789" s="860"/>
      <c r="T789" s="860"/>
      <c r="U789" s="860"/>
      <c r="V789" s="860"/>
      <c r="W789" s="860"/>
      <c r="X789" s="860"/>
      <c r="Y789" s="860"/>
      <c r="Z789" s="860"/>
      <c r="AA789" s="860"/>
      <c r="AB789" s="860"/>
      <c r="AC789" s="860"/>
      <c r="AD789" s="860"/>
    </row>
    <row r="790" spans="1:30" ht="15.75" customHeight="1" x14ac:dyDescent="0.25">
      <c r="A790" s="860"/>
      <c r="B790" s="860"/>
      <c r="C790" s="860"/>
      <c r="D790" s="860"/>
      <c r="E790" s="860"/>
      <c r="F790" s="860"/>
      <c r="G790" s="868"/>
      <c r="H790" s="860"/>
      <c r="I790" s="860"/>
      <c r="J790" s="860"/>
      <c r="K790" s="860"/>
      <c r="L790" s="860"/>
      <c r="M790" s="860"/>
      <c r="N790" s="860"/>
      <c r="O790" s="860"/>
      <c r="P790" s="860"/>
      <c r="Q790" s="860"/>
      <c r="R790" s="860"/>
      <c r="S790" s="860"/>
      <c r="T790" s="860"/>
      <c r="U790" s="860"/>
      <c r="V790" s="860"/>
      <c r="W790" s="860"/>
      <c r="X790" s="860"/>
      <c r="Y790" s="860"/>
      <c r="Z790" s="860"/>
      <c r="AA790" s="860"/>
      <c r="AB790" s="860"/>
      <c r="AC790" s="860"/>
      <c r="AD790" s="860"/>
    </row>
    <row r="791" spans="1:30" ht="15.75" customHeight="1" x14ac:dyDescent="0.25">
      <c r="A791" s="860"/>
      <c r="B791" s="860"/>
      <c r="C791" s="860"/>
      <c r="D791" s="860"/>
      <c r="E791" s="860"/>
      <c r="F791" s="860"/>
      <c r="G791" s="868"/>
      <c r="H791" s="860"/>
      <c r="I791" s="860"/>
      <c r="J791" s="860"/>
      <c r="K791" s="860"/>
      <c r="L791" s="860"/>
      <c r="M791" s="860"/>
      <c r="N791" s="860"/>
      <c r="O791" s="860"/>
      <c r="P791" s="860"/>
      <c r="Q791" s="860"/>
      <c r="R791" s="860"/>
      <c r="S791" s="860"/>
      <c r="T791" s="860"/>
      <c r="U791" s="860"/>
      <c r="V791" s="860"/>
      <c r="W791" s="860"/>
      <c r="X791" s="860"/>
      <c r="Y791" s="860"/>
      <c r="Z791" s="860"/>
      <c r="AA791" s="860"/>
      <c r="AB791" s="860"/>
      <c r="AC791" s="860"/>
      <c r="AD791" s="860"/>
    </row>
    <row r="792" spans="1:30" ht="15.75" customHeight="1" x14ac:dyDescent="0.25">
      <c r="A792" s="860"/>
      <c r="B792" s="860"/>
      <c r="C792" s="860"/>
      <c r="D792" s="860"/>
      <c r="E792" s="860"/>
      <c r="F792" s="860"/>
      <c r="G792" s="868"/>
      <c r="H792" s="860"/>
      <c r="I792" s="860"/>
      <c r="J792" s="860"/>
      <c r="K792" s="860"/>
      <c r="L792" s="860"/>
      <c r="M792" s="860"/>
      <c r="N792" s="860"/>
      <c r="O792" s="860"/>
      <c r="P792" s="860"/>
      <c r="Q792" s="860"/>
      <c r="R792" s="860"/>
      <c r="S792" s="860"/>
      <c r="T792" s="860"/>
      <c r="U792" s="860"/>
      <c r="V792" s="860"/>
      <c r="W792" s="860"/>
      <c r="X792" s="860"/>
      <c r="Y792" s="860"/>
      <c r="Z792" s="860"/>
      <c r="AA792" s="860"/>
      <c r="AB792" s="860"/>
      <c r="AC792" s="860"/>
      <c r="AD792" s="860"/>
    </row>
    <row r="793" spans="1:30" ht="15.75" customHeight="1" x14ac:dyDescent="0.25">
      <c r="A793" s="860"/>
      <c r="B793" s="860"/>
      <c r="C793" s="860"/>
      <c r="D793" s="860"/>
      <c r="E793" s="860"/>
      <c r="F793" s="860"/>
      <c r="G793" s="868"/>
      <c r="H793" s="860"/>
      <c r="I793" s="860"/>
      <c r="J793" s="860"/>
      <c r="K793" s="860"/>
      <c r="L793" s="860"/>
      <c r="M793" s="860"/>
      <c r="N793" s="860"/>
      <c r="O793" s="860"/>
      <c r="P793" s="860"/>
      <c r="Q793" s="860"/>
      <c r="R793" s="860"/>
      <c r="S793" s="860"/>
      <c r="T793" s="860"/>
      <c r="U793" s="860"/>
      <c r="V793" s="860"/>
      <c r="W793" s="860"/>
      <c r="X793" s="860"/>
      <c r="Y793" s="860"/>
      <c r="Z793" s="860"/>
      <c r="AA793" s="860"/>
      <c r="AB793" s="860"/>
      <c r="AC793" s="860"/>
      <c r="AD793" s="860"/>
    </row>
    <row r="794" spans="1:30" ht="15.75" customHeight="1" x14ac:dyDescent="0.25">
      <c r="A794" s="860"/>
      <c r="B794" s="860"/>
      <c r="C794" s="860"/>
      <c r="D794" s="860"/>
      <c r="E794" s="860"/>
      <c r="F794" s="860"/>
      <c r="G794" s="868"/>
      <c r="H794" s="860"/>
      <c r="I794" s="860"/>
      <c r="J794" s="860"/>
      <c r="K794" s="860"/>
      <c r="L794" s="860"/>
      <c r="M794" s="860"/>
      <c r="N794" s="860"/>
      <c r="O794" s="860"/>
      <c r="P794" s="860"/>
      <c r="Q794" s="860"/>
      <c r="R794" s="860"/>
      <c r="S794" s="860"/>
      <c r="T794" s="860"/>
      <c r="U794" s="860"/>
      <c r="V794" s="860"/>
      <c r="W794" s="860"/>
      <c r="X794" s="860"/>
      <c r="Y794" s="860"/>
      <c r="Z794" s="860"/>
      <c r="AA794" s="860"/>
      <c r="AB794" s="860"/>
      <c r="AC794" s="860"/>
      <c r="AD794" s="860"/>
    </row>
    <row r="795" spans="1:30" ht="15.75" customHeight="1" x14ac:dyDescent="0.25">
      <c r="A795" s="860"/>
      <c r="B795" s="860"/>
      <c r="C795" s="860"/>
      <c r="D795" s="860"/>
      <c r="E795" s="860"/>
      <c r="F795" s="860"/>
      <c r="G795" s="868"/>
      <c r="H795" s="860"/>
      <c r="I795" s="860"/>
      <c r="J795" s="860"/>
      <c r="K795" s="860"/>
      <c r="L795" s="860"/>
      <c r="M795" s="860"/>
      <c r="N795" s="860"/>
      <c r="O795" s="860"/>
      <c r="P795" s="860"/>
      <c r="Q795" s="860"/>
      <c r="R795" s="860"/>
      <c r="S795" s="860"/>
      <c r="T795" s="860"/>
      <c r="U795" s="860"/>
      <c r="V795" s="860"/>
      <c r="W795" s="860"/>
      <c r="X795" s="860"/>
      <c r="Y795" s="860"/>
      <c r="Z795" s="860"/>
      <c r="AA795" s="860"/>
      <c r="AB795" s="860"/>
      <c r="AC795" s="860"/>
      <c r="AD795" s="860"/>
    </row>
    <row r="796" spans="1:30" ht="15.75" customHeight="1" x14ac:dyDescent="0.25">
      <c r="A796" s="860"/>
      <c r="B796" s="860"/>
      <c r="C796" s="860"/>
      <c r="D796" s="860"/>
      <c r="E796" s="860"/>
      <c r="F796" s="860"/>
      <c r="G796" s="868"/>
      <c r="H796" s="860"/>
      <c r="I796" s="860"/>
      <c r="J796" s="860"/>
      <c r="K796" s="860"/>
      <c r="L796" s="860"/>
      <c r="M796" s="860"/>
      <c r="N796" s="860"/>
      <c r="O796" s="860"/>
      <c r="P796" s="860"/>
      <c r="Q796" s="860"/>
      <c r="R796" s="860"/>
      <c r="S796" s="860"/>
      <c r="T796" s="860"/>
      <c r="U796" s="860"/>
      <c r="V796" s="860"/>
      <c r="W796" s="860"/>
      <c r="X796" s="860"/>
      <c r="Y796" s="860"/>
      <c r="Z796" s="860"/>
      <c r="AA796" s="860"/>
      <c r="AB796" s="860"/>
      <c r="AC796" s="860"/>
      <c r="AD796" s="860"/>
    </row>
    <row r="797" spans="1:30" ht="15.75" customHeight="1" x14ac:dyDescent="0.25">
      <c r="A797" s="860"/>
      <c r="B797" s="860"/>
      <c r="C797" s="860"/>
      <c r="D797" s="860"/>
      <c r="E797" s="860"/>
      <c r="F797" s="860"/>
      <c r="G797" s="868"/>
      <c r="H797" s="860"/>
      <c r="I797" s="860"/>
      <c r="J797" s="860"/>
      <c r="K797" s="860"/>
      <c r="L797" s="860"/>
      <c r="M797" s="860"/>
      <c r="N797" s="860"/>
      <c r="O797" s="860"/>
      <c r="P797" s="860"/>
      <c r="Q797" s="860"/>
      <c r="R797" s="860"/>
      <c r="S797" s="860"/>
      <c r="T797" s="860"/>
      <c r="U797" s="860"/>
      <c r="V797" s="860"/>
      <c r="W797" s="860"/>
      <c r="X797" s="860"/>
      <c r="Y797" s="860"/>
      <c r="Z797" s="860"/>
      <c r="AA797" s="860"/>
      <c r="AB797" s="860"/>
      <c r="AC797" s="860"/>
      <c r="AD797" s="860"/>
    </row>
    <row r="798" spans="1:30" ht="15.75" customHeight="1" x14ac:dyDescent="0.25">
      <c r="A798" s="860"/>
      <c r="B798" s="860"/>
      <c r="C798" s="860"/>
      <c r="D798" s="860"/>
      <c r="E798" s="860"/>
      <c r="F798" s="860"/>
      <c r="G798" s="868"/>
      <c r="H798" s="860"/>
      <c r="I798" s="860"/>
      <c r="J798" s="860"/>
      <c r="K798" s="860"/>
      <c r="L798" s="860"/>
      <c r="M798" s="860"/>
      <c r="N798" s="860"/>
      <c r="O798" s="860"/>
      <c r="P798" s="860"/>
      <c r="Q798" s="860"/>
      <c r="R798" s="860"/>
      <c r="S798" s="860"/>
      <c r="T798" s="860"/>
      <c r="U798" s="860"/>
      <c r="V798" s="860"/>
      <c r="W798" s="860"/>
      <c r="X798" s="860"/>
      <c r="Y798" s="860"/>
      <c r="Z798" s="860"/>
      <c r="AA798" s="860"/>
      <c r="AB798" s="860"/>
      <c r="AC798" s="860"/>
      <c r="AD798" s="860"/>
    </row>
    <row r="799" spans="1:30" ht="15.75" customHeight="1" x14ac:dyDescent="0.25">
      <c r="A799" s="860"/>
      <c r="B799" s="860"/>
      <c r="C799" s="860"/>
      <c r="D799" s="860"/>
      <c r="E799" s="860"/>
      <c r="F799" s="860"/>
      <c r="G799" s="868"/>
      <c r="H799" s="860"/>
      <c r="I799" s="860"/>
      <c r="J799" s="860"/>
      <c r="K799" s="860"/>
      <c r="L799" s="860"/>
      <c r="M799" s="860"/>
      <c r="N799" s="860"/>
      <c r="O799" s="860"/>
      <c r="P799" s="860"/>
      <c r="Q799" s="860"/>
      <c r="R799" s="860"/>
      <c r="S799" s="860"/>
      <c r="T799" s="860"/>
      <c r="U799" s="860"/>
      <c r="V799" s="860"/>
      <c r="W799" s="860"/>
      <c r="X799" s="860"/>
      <c r="Y799" s="860"/>
      <c r="Z799" s="860"/>
      <c r="AA799" s="860"/>
      <c r="AB799" s="860"/>
      <c r="AC799" s="860"/>
      <c r="AD799" s="860"/>
    </row>
    <row r="800" spans="1:30" ht="15.75" customHeight="1" x14ac:dyDescent="0.25">
      <c r="A800" s="860"/>
      <c r="B800" s="860"/>
      <c r="C800" s="860"/>
      <c r="D800" s="860"/>
      <c r="E800" s="860"/>
      <c r="F800" s="860"/>
      <c r="G800" s="868"/>
      <c r="H800" s="860"/>
      <c r="I800" s="860"/>
      <c r="J800" s="860"/>
      <c r="K800" s="860"/>
      <c r="L800" s="860"/>
      <c r="M800" s="860"/>
      <c r="N800" s="860"/>
      <c r="O800" s="860"/>
      <c r="P800" s="860"/>
      <c r="Q800" s="860"/>
      <c r="R800" s="860"/>
      <c r="S800" s="860"/>
      <c r="T800" s="860"/>
      <c r="U800" s="860"/>
      <c r="V800" s="860"/>
      <c r="W800" s="860"/>
      <c r="X800" s="860"/>
      <c r="Y800" s="860"/>
      <c r="Z800" s="860"/>
      <c r="AA800" s="860"/>
      <c r="AB800" s="860"/>
      <c r="AC800" s="860"/>
      <c r="AD800" s="860"/>
    </row>
    <row r="801" spans="1:30" ht="15.75" customHeight="1" x14ac:dyDescent="0.25">
      <c r="A801" s="860"/>
      <c r="B801" s="860"/>
      <c r="C801" s="860"/>
      <c r="D801" s="860"/>
      <c r="E801" s="860"/>
      <c r="F801" s="860"/>
      <c r="G801" s="868"/>
      <c r="H801" s="860"/>
      <c r="I801" s="860"/>
      <c r="J801" s="860"/>
      <c r="K801" s="860"/>
      <c r="L801" s="860"/>
      <c r="M801" s="860"/>
      <c r="N801" s="860"/>
      <c r="O801" s="860"/>
      <c r="P801" s="860"/>
      <c r="Q801" s="860"/>
      <c r="R801" s="860"/>
      <c r="S801" s="860"/>
      <c r="T801" s="860"/>
      <c r="U801" s="860"/>
      <c r="V801" s="860"/>
      <c r="W801" s="860"/>
      <c r="X801" s="860"/>
      <c r="Y801" s="860"/>
      <c r="Z801" s="860"/>
      <c r="AA801" s="860"/>
      <c r="AB801" s="860"/>
      <c r="AC801" s="860"/>
      <c r="AD801" s="860"/>
    </row>
    <row r="802" spans="1:30" ht="15.75" customHeight="1" x14ac:dyDescent="0.25">
      <c r="A802" s="860"/>
      <c r="B802" s="860"/>
      <c r="C802" s="860"/>
      <c r="D802" s="860"/>
      <c r="E802" s="860"/>
      <c r="F802" s="860"/>
      <c r="G802" s="868"/>
      <c r="H802" s="860"/>
      <c r="I802" s="860"/>
      <c r="J802" s="860"/>
      <c r="K802" s="860"/>
      <c r="L802" s="860"/>
      <c r="M802" s="860"/>
      <c r="N802" s="860"/>
      <c r="O802" s="860"/>
      <c r="P802" s="860"/>
      <c r="Q802" s="860"/>
      <c r="R802" s="860"/>
      <c r="S802" s="860"/>
      <c r="T802" s="860"/>
      <c r="U802" s="860"/>
      <c r="V802" s="860"/>
      <c r="W802" s="860"/>
      <c r="X802" s="860"/>
      <c r="Y802" s="860"/>
      <c r="Z802" s="860"/>
      <c r="AA802" s="860"/>
      <c r="AB802" s="860"/>
      <c r="AC802" s="860"/>
      <c r="AD802" s="860"/>
    </row>
    <row r="803" spans="1:30" ht="15.75" customHeight="1" x14ac:dyDescent="0.25">
      <c r="A803" s="860"/>
      <c r="B803" s="860"/>
      <c r="C803" s="860"/>
      <c r="D803" s="860"/>
      <c r="E803" s="860"/>
      <c r="F803" s="860"/>
      <c r="G803" s="868"/>
      <c r="H803" s="860"/>
      <c r="I803" s="860"/>
      <c r="J803" s="860"/>
      <c r="K803" s="860"/>
      <c r="L803" s="860"/>
      <c r="M803" s="860"/>
      <c r="N803" s="860"/>
      <c r="O803" s="860"/>
      <c r="P803" s="860"/>
      <c r="Q803" s="860"/>
      <c r="R803" s="860"/>
      <c r="S803" s="860"/>
      <c r="T803" s="860"/>
      <c r="U803" s="860"/>
      <c r="V803" s="860"/>
      <c r="W803" s="860"/>
      <c r="X803" s="860"/>
      <c r="Y803" s="860"/>
      <c r="Z803" s="860"/>
      <c r="AA803" s="860"/>
      <c r="AB803" s="860"/>
      <c r="AC803" s="860"/>
      <c r="AD803" s="860"/>
    </row>
    <row r="804" spans="1:30" ht="15.75" customHeight="1" x14ac:dyDescent="0.25">
      <c r="A804" s="860"/>
      <c r="B804" s="860"/>
      <c r="C804" s="860"/>
      <c r="D804" s="860"/>
      <c r="E804" s="860"/>
      <c r="F804" s="860"/>
      <c r="G804" s="868"/>
      <c r="H804" s="860"/>
      <c r="I804" s="860"/>
      <c r="J804" s="860"/>
      <c r="K804" s="860"/>
      <c r="L804" s="860"/>
      <c r="M804" s="860"/>
      <c r="N804" s="860"/>
      <c r="O804" s="860"/>
      <c r="P804" s="860"/>
      <c r="Q804" s="860"/>
      <c r="R804" s="860"/>
      <c r="S804" s="860"/>
      <c r="T804" s="860"/>
      <c r="U804" s="860"/>
      <c r="V804" s="860"/>
      <c r="W804" s="860"/>
      <c r="X804" s="860"/>
      <c r="Y804" s="860"/>
      <c r="Z804" s="860"/>
      <c r="AA804" s="860"/>
      <c r="AB804" s="860"/>
      <c r="AC804" s="860"/>
      <c r="AD804" s="860"/>
    </row>
    <row r="805" spans="1:30" ht="15.75" customHeight="1" x14ac:dyDescent="0.25">
      <c r="A805" s="860"/>
      <c r="B805" s="860"/>
      <c r="C805" s="860"/>
      <c r="D805" s="860"/>
      <c r="E805" s="860"/>
      <c r="F805" s="860"/>
      <c r="G805" s="868"/>
      <c r="H805" s="860"/>
      <c r="I805" s="860"/>
      <c r="J805" s="860"/>
      <c r="K805" s="860"/>
      <c r="L805" s="860"/>
      <c r="M805" s="860"/>
      <c r="N805" s="860"/>
      <c r="O805" s="860"/>
      <c r="P805" s="860"/>
      <c r="Q805" s="860"/>
      <c r="R805" s="860"/>
      <c r="S805" s="860"/>
      <c r="T805" s="860"/>
      <c r="U805" s="860"/>
      <c r="V805" s="860"/>
      <c r="W805" s="860"/>
      <c r="X805" s="860"/>
      <c r="Y805" s="860"/>
      <c r="Z805" s="860"/>
      <c r="AA805" s="860"/>
      <c r="AB805" s="860"/>
      <c r="AC805" s="860"/>
      <c r="AD805" s="860"/>
    </row>
    <row r="806" spans="1:30" ht="15.75" customHeight="1" x14ac:dyDescent="0.25">
      <c r="A806" s="860"/>
      <c r="B806" s="860"/>
      <c r="C806" s="860"/>
      <c r="D806" s="860"/>
      <c r="E806" s="860"/>
      <c r="F806" s="860"/>
      <c r="G806" s="868"/>
      <c r="H806" s="860"/>
      <c r="I806" s="860"/>
      <c r="J806" s="860"/>
      <c r="K806" s="860"/>
      <c r="L806" s="860"/>
      <c r="M806" s="860"/>
      <c r="N806" s="860"/>
      <c r="O806" s="860"/>
      <c r="P806" s="860"/>
      <c r="Q806" s="860"/>
      <c r="R806" s="860"/>
      <c r="S806" s="860"/>
      <c r="T806" s="860"/>
      <c r="U806" s="860"/>
      <c r="V806" s="860"/>
      <c r="W806" s="860"/>
      <c r="X806" s="860"/>
      <c r="Y806" s="860"/>
      <c r="Z806" s="860"/>
      <c r="AA806" s="860"/>
      <c r="AB806" s="860"/>
      <c r="AC806" s="860"/>
      <c r="AD806" s="860"/>
    </row>
    <row r="807" spans="1:30" ht="15.75" customHeight="1" x14ac:dyDescent="0.25">
      <c r="A807" s="860"/>
      <c r="B807" s="860"/>
      <c r="C807" s="860"/>
      <c r="D807" s="860"/>
      <c r="E807" s="860"/>
      <c r="F807" s="860"/>
      <c r="G807" s="868"/>
      <c r="H807" s="860"/>
      <c r="I807" s="860"/>
      <c r="J807" s="860"/>
      <c r="K807" s="860"/>
      <c r="L807" s="860"/>
      <c r="M807" s="860"/>
      <c r="N807" s="860"/>
      <c r="O807" s="860"/>
      <c r="P807" s="860"/>
      <c r="Q807" s="860"/>
      <c r="R807" s="860"/>
      <c r="S807" s="860"/>
      <c r="T807" s="860"/>
      <c r="U807" s="860"/>
      <c r="V807" s="860"/>
      <c r="W807" s="860"/>
      <c r="X807" s="860"/>
      <c r="Y807" s="860"/>
      <c r="Z807" s="860"/>
      <c r="AA807" s="860"/>
      <c r="AB807" s="860"/>
      <c r="AC807" s="860"/>
      <c r="AD807" s="860"/>
    </row>
    <row r="808" spans="1:30" ht="15.75" customHeight="1" x14ac:dyDescent="0.25">
      <c r="A808" s="860"/>
      <c r="B808" s="860"/>
      <c r="C808" s="860"/>
      <c r="D808" s="860"/>
      <c r="E808" s="860"/>
      <c r="F808" s="860"/>
      <c r="G808" s="868"/>
      <c r="H808" s="860"/>
      <c r="I808" s="860"/>
      <c r="J808" s="860"/>
      <c r="K808" s="860"/>
      <c r="L808" s="860"/>
      <c r="M808" s="860"/>
      <c r="N808" s="860"/>
      <c r="O808" s="860"/>
      <c r="P808" s="860"/>
      <c r="Q808" s="860"/>
      <c r="R808" s="860"/>
      <c r="S808" s="860"/>
      <c r="T808" s="860"/>
      <c r="U808" s="860"/>
      <c r="V808" s="860"/>
      <c r="W808" s="860"/>
      <c r="X808" s="860"/>
      <c r="Y808" s="860"/>
      <c r="Z808" s="860"/>
      <c r="AA808" s="860"/>
      <c r="AB808" s="860"/>
      <c r="AC808" s="860"/>
      <c r="AD808" s="860"/>
    </row>
    <row r="809" spans="1:30" ht="15.75" customHeight="1" x14ac:dyDescent="0.25">
      <c r="A809" s="860"/>
      <c r="B809" s="860"/>
      <c r="C809" s="860"/>
      <c r="D809" s="860"/>
      <c r="E809" s="860"/>
      <c r="F809" s="860"/>
      <c r="G809" s="868"/>
      <c r="H809" s="860"/>
      <c r="I809" s="860"/>
      <c r="J809" s="860"/>
      <c r="K809" s="860"/>
      <c r="L809" s="860"/>
      <c r="M809" s="860"/>
      <c r="N809" s="860"/>
      <c r="O809" s="860"/>
      <c r="P809" s="860"/>
      <c r="Q809" s="860"/>
      <c r="R809" s="860"/>
      <c r="S809" s="860"/>
      <c r="T809" s="860"/>
      <c r="U809" s="860"/>
      <c r="V809" s="860"/>
      <c r="W809" s="860"/>
      <c r="X809" s="860"/>
      <c r="Y809" s="860"/>
      <c r="Z809" s="860"/>
      <c r="AA809" s="860"/>
      <c r="AB809" s="860"/>
      <c r="AC809" s="860"/>
      <c r="AD809" s="860"/>
    </row>
    <row r="810" spans="1:30" ht="15.75" customHeight="1" x14ac:dyDescent="0.25">
      <c r="A810" s="860"/>
      <c r="B810" s="860"/>
      <c r="C810" s="860"/>
      <c r="D810" s="860"/>
      <c r="E810" s="860"/>
      <c r="F810" s="860"/>
      <c r="G810" s="868"/>
      <c r="H810" s="860"/>
      <c r="I810" s="860"/>
      <c r="J810" s="860"/>
      <c r="K810" s="860"/>
      <c r="L810" s="860"/>
      <c r="M810" s="860"/>
      <c r="N810" s="860"/>
      <c r="O810" s="860"/>
      <c r="P810" s="860"/>
      <c r="Q810" s="860"/>
      <c r="R810" s="860"/>
      <c r="S810" s="860"/>
      <c r="T810" s="860"/>
      <c r="U810" s="860"/>
      <c r="V810" s="860"/>
      <c r="W810" s="860"/>
      <c r="X810" s="860"/>
      <c r="Y810" s="860"/>
      <c r="Z810" s="860"/>
      <c r="AA810" s="860"/>
      <c r="AB810" s="860"/>
      <c r="AC810" s="860"/>
      <c r="AD810" s="860"/>
    </row>
    <row r="811" spans="1:30" ht="15.75" customHeight="1" x14ac:dyDescent="0.25">
      <c r="A811" s="860"/>
      <c r="B811" s="860"/>
      <c r="C811" s="860"/>
      <c r="D811" s="860"/>
      <c r="E811" s="860"/>
      <c r="F811" s="860"/>
      <c r="G811" s="868"/>
      <c r="H811" s="860"/>
      <c r="I811" s="860"/>
      <c r="J811" s="860"/>
      <c r="K811" s="860"/>
      <c r="L811" s="860"/>
      <c r="M811" s="860"/>
      <c r="N811" s="860"/>
      <c r="O811" s="860"/>
      <c r="P811" s="860"/>
      <c r="Q811" s="860"/>
      <c r="R811" s="860"/>
      <c r="S811" s="860"/>
      <c r="T811" s="860"/>
      <c r="U811" s="860"/>
      <c r="V811" s="860"/>
      <c r="W811" s="860"/>
      <c r="X811" s="860"/>
      <c r="Y811" s="860"/>
      <c r="Z811" s="860"/>
      <c r="AA811" s="860"/>
      <c r="AB811" s="860"/>
      <c r="AC811" s="860"/>
      <c r="AD811" s="860"/>
    </row>
    <row r="812" spans="1:30" ht="15.75" customHeight="1" x14ac:dyDescent="0.25">
      <c r="A812" s="860"/>
      <c r="B812" s="860"/>
      <c r="C812" s="860"/>
      <c r="D812" s="860"/>
      <c r="E812" s="860"/>
      <c r="F812" s="860"/>
      <c r="G812" s="868"/>
      <c r="H812" s="860"/>
      <c r="I812" s="860"/>
      <c r="J812" s="860"/>
      <c r="K812" s="860"/>
      <c r="L812" s="860"/>
      <c r="M812" s="860"/>
      <c r="N812" s="860"/>
      <c r="O812" s="860"/>
      <c r="P812" s="860"/>
      <c r="Q812" s="860"/>
      <c r="R812" s="860"/>
      <c r="S812" s="860"/>
      <c r="T812" s="860"/>
      <c r="U812" s="860"/>
      <c r="V812" s="860"/>
      <c r="W812" s="860"/>
      <c r="X812" s="860"/>
      <c r="Y812" s="860"/>
      <c r="Z812" s="860"/>
      <c r="AA812" s="860"/>
      <c r="AB812" s="860"/>
      <c r="AC812" s="860"/>
      <c r="AD812" s="860"/>
    </row>
    <row r="813" spans="1:30" ht="15.75" customHeight="1" x14ac:dyDescent="0.25">
      <c r="A813" s="860"/>
      <c r="B813" s="860"/>
      <c r="C813" s="860"/>
      <c r="D813" s="860"/>
      <c r="E813" s="860"/>
      <c r="F813" s="860"/>
      <c r="G813" s="868"/>
      <c r="H813" s="860"/>
      <c r="I813" s="860"/>
      <c r="J813" s="860"/>
      <c r="K813" s="860"/>
      <c r="L813" s="860"/>
      <c r="M813" s="860"/>
      <c r="N813" s="860"/>
      <c r="O813" s="860"/>
      <c r="P813" s="860"/>
      <c r="Q813" s="860"/>
      <c r="R813" s="860"/>
      <c r="S813" s="860"/>
      <c r="T813" s="860"/>
      <c r="U813" s="860"/>
      <c r="V813" s="860"/>
      <c r="W813" s="860"/>
      <c r="X813" s="860"/>
      <c r="Y813" s="860"/>
      <c r="Z813" s="860"/>
      <c r="AA813" s="860"/>
      <c r="AB813" s="860"/>
      <c r="AC813" s="860"/>
      <c r="AD813" s="860"/>
    </row>
    <row r="814" spans="1:30" ht="15.75" customHeight="1" x14ac:dyDescent="0.25">
      <c r="A814" s="860"/>
      <c r="B814" s="860"/>
      <c r="C814" s="860"/>
      <c r="D814" s="860"/>
      <c r="E814" s="860"/>
      <c r="F814" s="860"/>
      <c r="G814" s="868"/>
      <c r="H814" s="860"/>
      <c r="I814" s="860"/>
      <c r="J814" s="860"/>
      <c r="K814" s="860"/>
      <c r="L814" s="860"/>
      <c r="M814" s="860"/>
      <c r="N814" s="860"/>
      <c r="O814" s="860"/>
      <c r="P814" s="860"/>
      <c r="Q814" s="860"/>
      <c r="R814" s="860"/>
      <c r="S814" s="860"/>
      <c r="T814" s="860"/>
      <c r="U814" s="860"/>
      <c r="V814" s="860"/>
      <c r="W814" s="860"/>
      <c r="X814" s="860"/>
      <c r="Y814" s="860"/>
      <c r="Z814" s="860"/>
      <c r="AA814" s="860"/>
      <c r="AB814" s="860"/>
      <c r="AC814" s="860"/>
      <c r="AD814" s="860"/>
    </row>
    <row r="815" spans="1:30" ht="15.75" customHeight="1" x14ac:dyDescent="0.25">
      <c r="A815" s="860"/>
      <c r="B815" s="860"/>
      <c r="C815" s="860"/>
      <c r="D815" s="860"/>
      <c r="E815" s="860"/>
      <c r="F815" s="860"/>
      <c r="G815" s="868"/>
      <c r="H815" s="860"/>
      <c r="I815" s="860"/>
      <c r="J815" s="860"/>
      <c r="K815" s="860"/>
      <c r="L815" s="860"/>
      <c r="M815" s="860"/>
      <c r="N815" s="860"/>
      <c r="O815" s="860"/>
      <c r="P815" s="860"/>
      <c r="Q815" s="860"/>
      <c r="R815" s="860"/>
      <c r="S815" s="860"/>
      <c r="T815" s="860"/>
      <c r="U815" s="860"/>
      <c r="V815" s="860"/>
      <c r="W815" s="860"/>
      <c r="X815" s="860"/>
      <c r="Y815" s="860"/>
      <c r="Z815" s="860"/>
      <c r="AA815" s="860"/>
      <c r="AB815" s="860"/>
      <c r="AC815" s="860"/>
      <c r="AD815" s="860"/>
    </row>
    <row r="816" spans="1:30" ht="15.75" customHeight="1" x14ac:dyDescent="0.25">
      <c r="A816" s="860"/>
      <c r="B816" s="860"/>
      <c r="C816" s="860"/>
      <c r="D816" s="860"/>
      <c r="E816" s="860"/>
      <c r="F816" s="860"/>
      <c r="G816" s="868"/>
      <c r="H816" s="860"/>
      <c r="I816" s="860"/>
      <c r="J816" s="860"/>
      <c r="K816" s="860"/>
      <c r="L816" s="860"/>
      <c r="M816" s="860"/>
      <c r="N816" s="860"/>
      <c r="O816" s="860"/>
      <c r="P816" s="860"/>
      <c r="Q816" s="860"/>
      <c r="R816" s="860"/>
      <c r="S816" s="860"/>
      <c r="T816" s="860"/>
      <c r="U816" s="860"/>
      <c r="V816" s="860"/>
      <c r="W816" s="860"/>
      <c r="X816" s="860"/>
      <c r="Y816" s="860"/>
      <c r="Z816" s="860"/>
      <c r="AA816" s="860"/>
      <c r="AB816" s="860"/>
      <c r="AC816" s="860"/>
      <c r="AD816" s="860"/>
    </row>
    <row r="817" spans="1:30" ht="15.75" customHeight="1" x14ac:dyDescent="0.25">
      <c r="A817" s="860"/>
      <c r="B817" s="860"/>
      <c r="C817" s="860"/>
      <c r="D817" s="860"/>
      <c r="E817" s="860"/>
      <c r="F817" s="860"/>
      <c r="G817" s="868"/>
      <c r="H817" s="860"/>
      <c r="I817" s="860"/>
      <c r="J817" s="860"/>
      <c r="K817" s="860"/>
      <c r="L817" s="860"/>
      <c r="M817" s="860"/>
      <c r="N817" s="860"/>
      <c r="O817" s="860"/>
      <c r="P817" s="860"/>
      <c r="Q817" s="860"/>
      <c r="R817" s="860"/>
      <c r="S817" s="860"/>
      <c r="T817" s="860"/>
      <c r="U817" s="860"/>
      <c r="V817" s="860"/>
      <c r="W817" s="860"/>
      <c r="X817" s="860"/>
      <c r="Y817" s="860"/>
      <c r="Z817" s="860"/>
      <c r="AA817" s="860"/>
      <c r="AB817" s="860"/>
      <c r="AC817" s="860"/>
      <c r="AD817" s="860"/>
    </row>
    <row r="818" spans="1:30" ht="15.75" customHeight="1" x14ac:dyDescent="0.25">
      <c r="A818" s="860"/>
      <c r="B818" s="860"/>
      <c r="C818" s="860"/>
      <c r="D818" s="860"/>
      <c r="E818" s="860"/>
      <c r="F818" s="860"/>
      <c r="G818" s="868"/>
      <c r="H818" s="860"/>
      <c r="I818" s="860"/>
      <c r="J818" s="860"/>
      <c r="K818" s="860"/>
      <c r="L818" s="860"/>
      <c r="M818" s="860"/>
      <c r="N818" s="860"/>
      <c r="O818" s="860"/>
      <c r="P818" s="860"/>
      <c r="Q818" s="860"/>
      <c r="R818" s="860"/>
      <c r="S818" s="860"/>
      <c r="T818" s="860"/>
      <c r="U818" s="860"/>
      <c r="V818" s="860"/>
      <c r="W818" s="860"/>
      <c r="X818" s="860"/>
      <c r="Y818" s="860"/>
      <c r="Z818" s="860"/>
      <c r="AA818" s="860"/>
      <c r="AB818" s="860"/>
      <c r="AC818" s="860"/>
      <c r="AD818" s="860"/>
    </row>
    <row r="819" spans="1:30" ht="15.75" customHeight="1" x14ac:dyDescent="0.25">
      <c r="A819" s="860"/>
      <c r="B819" s="860"/>
      <c r="C819" s="860"/>
      <c r="D819" s="860"/>
      <c r="E819" s="860"/>
      <c r="F819" s="860"/>
      <c r="G819" s="868"/>
      <c r="H819" s="860"/>
      <c r="I819" s="860"/>
      <c r="J819" s="860"/>
      <c r="K819" s="860"/>
      <c r="L819" s="860"/>
      <c r="M819" s="860"/>
      <c r="N819" s="860"/>
      <c r="O819" s="860"/>
      <c r="P819" s="860"/>
      <c r="Q819" s="860"/>
      <c r="R819" s="860"/>
      <c r="S819" s="860"/>
      <c r="T819" s="860"/>
      <c r="U819" s="860"/>
      <c r="V819" s="860"/>
      <c r="W819" s="860"/>
      <c r="X819" s="860"/>
      <c r="Y819" s="860"/>
      <c r="Z819" s="860"/>
      <c r="AA819" s="860"/>
      <c r="AB819" s="860"/>
      <c r="AC819" s="860"/>
      <c r="AD819" s="860"/>
    </row>
    <row r="820" spans="1:30" ht="15.75" customHeight="1" x14ac:dyDescent="0.25">
      <c r="A820" s="860"/>
      <c r="B820" s="860"/>
      <c r="C820" s="860"/>
      <c r="D820" s="860"/>
      <c r="E820" s="860"/>
      <c r="F820" s="860"/>
      <c r="G820" s="868"/>
      <c r="H820" s="860"/>
      <c r="I820" s="860"/>
      <c r="J820" s="860"/>
      <c r="K820" s="860"/>
      <c r="L820" s="860"/>
      <c r="M820" s="860"/>
      <c r="N820" s="860"/>
      <c r="O820" s="860"/>
      <c r="P820" s="860"/>
      <c r="Q820" s="860"/>
      <c r="R820" s="860"/>
      <c r="S820" s="860"/>
      <c r="T820" s="860"/>
      <c r="U820" s="860"/>
      <c r="V820" s="860"/>
      <c r="W820" s="860"/>
      <c r="X820" s="860"/>
      <c r="Y820" s="860"/>
      <c r="Z820" s="860"/>
      <c r="AA820" s="860"/>
      <c r="AB820" s="860"/>
      <c r="AC820" s="860"/>
      <c r="AD820" s="860"/>
    </row>
    <row r="821" spans="1:30" ht="15.75" customHeight="1" x14ac:dyDescent="0.25">
      <c r="A821" s="860"/>
      <c r="B821" s="860"/>
      <c r="C821" s="860"/>
      <c r="D821" s="860"/>
      <c r="E821" s="860"/>
      <c r="F821" s="860"/>
      <c r="G821" s="868"/>
      <c r="H821" s="860"/>
      <c r="I821" s="860"/>
      <c r="J821" s="860"/>
      <c r="K821" s="860"/>
      <c r="L821" s="860"/>
      <c r="M821" s="860"/>
      <c r="N821" s="860"/>
      <c r="O821" s="860"/>
      <c r="P821" s="860"/>
      <c r="Q821" s="860"/>
      <c r="R821" s="860"/>
      <c r="S821" s="860"/>
      <c r="T821" s="860"/>
      <c r="U821" s="860"/>
      <c r="V821" s="860"/>
      <c r="W821" s="860"/>
      <c r="X821" s="860"/>
      <c r="Y821" s="860"/>
      <c r="Z821" s="860"/>
      <c r="AA821" s="860"/>
      <c r="AB821" s="860"/>
      <c r="AC821" s="860"/>
      <c r="AD821" s="860"/>
    </row>
    <row r="822" spans="1:30" ht="15.75" customHeight="1" x14ac:dyDescent="0.25">
      <c r="A822" s="860"/>
      <c r="B822" s="860"/>
      <c r="C822" s="860"/>
      <c r="D822" s="860"/>
      <c r="E822" s="860"/>
      <c r="F822" s="860"/>
      <c r="G822" s="868"/>
      <c r="H822" s="860"/>
      <c r="I822" s="860"/>
      <c r="J822" s="860"/>
      <c r="K822" s="860"/>
      <c r="L822" s="860"/>
      <c r="M822" s="860"/>
      <c r="N822" s="860"/>
      <c r="O822" s="860"/>
      <c r="P822" s="860"/>
      <c r="Q822" s="860"/>
      <c r="R822" s="860"/>
      <c r="S822" s="860"/>
      <c r="T822" s="860"/>
      <c r="U822" s="860"/>
      <c r="V822" s="860"/>
      <c r="W822" s="860"/>
      <c r="X822" s="860"/>
      <c r="Y822" s="860"/>
      <c r="Z822" s="860"/>
      <c r="AA822" s="860"/>
      <c r="AB822" s="860"/>
      <c r="AC822" s="860"/>
      <c r="AD822" s="860"/>
    </row>
    <row r="823" spans="1:30" ht="15.75" customHeight="1" x14ac:dyDescent="0.25">
      <c r="A823" s="860"/>
      <c r="B823" s="860"/>
      <c r="C823" s="860"/>
      <c r="D823" s="860"/>
      <c r="E823" s="860"/>
      <c r="F823" s="860"/>
      <c r="G823" s="868"/>
      <c r="H823" s="860"/>
      <c r="I823" s="860"/>
      <c r="J823" s="860"/>
      <c r="K823" s="860"/>
      <c r="L823" s="860"/>
      <c r="M823" s="860"/>
      <c r="N823" s="860"/>
      <c r="O823" s="860"/>
      <c r="P823" s="860"/>
      <c r="Q823" s="860"/>
      <c r="R823" s="860"/>
      <c r="S823" s="860"/>
      <c r="T823" s="860"/>
      <c r="U823" s="860"/>
      <c r="V823" s="860"/>
      <c r="W823" s="860"/>
      <c r="X823" s="860"/>
      <c r="Y823" s="860"/>
      <c r="Z823" s="860"/>
      <c r="AA823" s="860"/>
      <c r="AB823" s="860"/>
      <c r="AC823" s="860"/>
      <c r="AD823" s="860"/>
    </row>
    <row r="824" spans="1:30" ht="15.75" customHeight="1" x14ac:dyDescent="0.25">
      <c r="A824" s="860"/>
      <c r="B824" s="860"/>
      <c r="C824" s="860"/>
      <c r="D824" s="860"/>
      <c r="E824" s="860"/>
      <c r="F824" s="860"/>
      <c r="G824" s="868"/>
      <c r="H824" s="860"/>
      <c r="I824" s="860"/>
      <c r="J824" s="860"/>
      <c r="K824" s="860"/>
      <c r="L824" s="860"/>
      <c r="M824" s="860"/>
      <c r="N824" s="860"/>
      <c r="O824" s="860"/>
      <c r="P824" s="860"/>
      <c r="Q824" s="860"/>
      <c r="R824" s="860"/>
      <c r="S824" s="860"/>
      <c r="T824" s="860"/>
      <c r="U824" s="860"/>
      <c r="V824" s="860"/>
      <c r="W824" s="860"/>
      <c r="X824" s="860"/>
      <c r="Y824" s="860"/>
      <c r="Z824" s="860"/>
      <c r="AA824" s="860"/>
      <c r="AB824" s="860"/>
      <c r="AC824" s="860"/>
      <c r="AD824" s="860"/>
    </row>
    <row r="825" spans="1:30" ht="15.75" customHeight="1" x14ac:dyDescent="0.25">
      <c r="A825" s="860"/>
      <c r="B825" s="860"/>
      <c r="C825" s="860"/>
      <c r="D825" s="860"/>
      <c r="E825" s="860"/>
      <c r="F825" s="860"/>
      <c r="G825" s="868"/>
      <c r="H825" s="860"/>
      <c r="I825" s="860"/>
      <c r="J825" s="860"/>
      <c r="K825" s="860"/>
      <c r="L825" s="860"/>
      <c r="M825" s="860"/>
      <c r="N825" s="860"/>
      <c r="O825" s="860"/>
      <c r="P825" s="860"/>
      <c r="Q825" s="860"/>
      <c r="R825" s="860"/>
      <c r="S825" s="860"/>
      <c r="T825" s="860"/>
      <c r="U825" s="860"/>
      <c r="V825" s="860"/>
      <c r="W825" s="860"/>
      <c r="X825" s="860"/>
      <c r="Y825" s="860"/>
      <c r="Z825" s="860"/>
      <c r="AA825" s="860"/>
      <c r="AB825" s="860"/>
      <c r="AC825" s="860"/>
      <c r="AD825" s="860"/>
    </row>
    <row r="826" spans="1:30" ht="15.75" customHeight="1" x14ac:dyDescent="0.25">
      <c r="A826" s="860"/>
      <c r="B826" s="860"/>
      <c r="C826" s="860"/>
      <c r="D826" s="860"/>
      <c r="E826" s="860"/>
      <c r="F826" s="860"/>
      <c r="G826" s="868"/>
      <c r="H826" s="860"/>
      <c r="I826" s="860"/>
      <c r="J826" s="860"/>
      <c r="K826" s="860"/>
      <c r="L826" s="860"/>
      <c r="M826" s="860"/>
      <c r="N826" s="860"/>
      <c r="O826" s="860"/>
      <c r="P826" s="860"/>
      <c r="Q826" s="860"/>
      <c r="R826" s="860"/>
      <c r="S826" s="860"/>
      <c r="T826" s="860"/>
      <c r="U826" s="860"/>
      <c r="V826" s="860"/>
      <c r="W826" s="860"/>
      <c r="X826" s="860"/>
      <c r="Y826" s="860"/>
      <c r="Z826" s="860"/>
      <c r="AA826" s="860"/>
      <c r="AB826" s="860"/>
      <c r="AC826" s="860"/>
      <c r="AD826" s="860"/>
    </row>
    <row r="827" spans="1:30" ht="15.75" customHeight="1" x14ac:dyDescent="0.25">
      <c r="A827" s="860"/>
      <c r="B827" s="860"/>
      <c r="C827" s="860"/>
      <c r="D827" s="860"/>
      <c r="E827" s="860"/>
      <c r="F827" s="860"/>
      <c r="G827" s="868"/>
      <c r="H827" s="860"/>
      <c r="I827" s="860"/>
      <c r="J827" s="860"/>
      <c r="K827" s="860"/>
      <c r="L827" s="860"/>
      <c r="M827" s="860"/>
      <c r="N827" s="860"/>
      <c r="O827" s="860"/>
      <c r="P827" s="860"/>
      <c r="Q827" s="860"/>
      <c r="R827" s="860"/>
      <c r="S827" s="860"/>
      <c r="T827" s="860"/>
      <c r="U827" s="860"/>
      <c r="V827" s="860"/>
      <c r="W827" s="860"/>
      <c r="X827" s="860"/>
      <c r="Y827" s="860"/>
      <c r="Z827" s="860"/>
      <c r="AA827" s="860"/>
      <c r="AB827" s="860"/>
      <c r="AC827" s="860"/>
      <c r="AD827" s="860"/>
    </row>
    <row r="828" spans="1:30" ht="15.75" customHeight="1" x14ac:dyDescent="0.25">
      <c r="A828" s="860"/>
      <c r="B828" s="860"/>
      <c r="C828" s="860"/>
      <c r="D828" s="860"/>
      <c r="E828" s="860"/>
      <c r="F828" s="860"/>
      <c r="G828" s="868"/>
      <c r="H828" s="860"/>
      <c r="I828" s="860"/>
      <c r="J828" s="860"/>
      <c r="K828" s="860"/>
      <c r="L828" s="860"/>
      <c r="M828" s="860"/>
      <c r="N828" s="860"/>
      <c r="O828" s="860"/>
      <c r="P828" s="860"/>
      <c r="Q828" s="860"/>
      <c r="R828" s="860"/>
      <c r="S828" s="860"/>
      <c r="T828" s="860"/>
      <c r="U828" s="860"/>
      <c r="V828" s="860"/>
      <c r="W828" s="860"/>
      <c r="X828" s="860"/>
      <c r="Y828" s="860"/>
      <c r="Z828" s="860"/>
      <c r="AA828" s="860"/>
      <c r="AB828" s="860"/>
      <c r="AC828" s="860"/>
      <c r="AD828" s="860"/>
    </row>
    <row r="829" spans="1:30" ht="15.75" customHeight="1" x14ac:dyDescent="0.25">
      <c r="A829" s="860"/>
      <c r="B829" s="860"/>
      <c r="C829" s="860"/>
      <c r="D829" s="860"/>
      <c r="E829" s="860"/>
      <c r="F829" s="860"/>
      <c r="G829" s="868"/>
      <c r="H829" s="860"/>
      <c r="I829" s="860"/>
      <c r="J829" s="860"/>
      <c r="K829" s="860"/>
      <c r="L829" s="860"/>
      <c r="M829" s="860"/>
      <c r="N829" s="860"/>
      <c r="O829" s="860"/>
      <c r="P829" s="860"/>
      <c r="Q829" s="860"/>
      <c r="R829" s="860"/>
      <c r="S829" s="860"/>
      <c r="T829" s="860"/>
      <c r="U829" s="860"/>
      <c r="V829" s="860"/>
      <c r="W829" s="860"/>
      <c r="X829" s="860"/>
      <c r="Y829" s="860"/>
      <c r="Z829" s="860"/>
      <c r="AA829" s="860"/>
      <c r="AB829" s="860"/>
      <c r="AC829" s="860"/>
      <c r="AD829" s="860"/>
    </row>
    <row r="830" spans="1:30" ht="15.75" customHeight="1" x14ac:dyDescent="0.25">
      <c r="A830" s="860"/>
      <c r="B830" s="860"/>
      <c r="C830" s="860"/>
      <c r="D830" s="860"/>
      <c r="E830" s="860"/>
      <c r="F830" s="860"/>
      <c r="G830" s="868"/>
      <c r="H830" s="860"/>
      <c r="I830" s="860"/>
      <c r="J830" s="860"/>
      <c r="K830" s="860"/>
      <c r="L830" s="860"/>
      <c r="M830" s="860"/>
      <c r="N830" s="860"/>
      <c r="O830" s="860"/>
      <c r="P830" s="860"/>
      <c r="Q830" s="860"/>
      <c r="R830" s="860"/>
      <c r="S830" s="860"/>
      <c r="T830" s="860"/>
      <c r="U830" s="860"/>
      <c r="V830" s="860"/>
      <c r="W830" s="860"/>
      <c r="X830" s="860"/>
      <c r="Y830" s="860"/>
      <c r="Z830" s="860"/>
      <c r="AA830" s="860"/>
      <c r="AB830" s="860"/>
      <c r="AC830" s="860"/>
      <c r="AD830" s="860"/>
    </row>
    <row r="831" spans="1:30" ht="15.75" customHeight="1" x14ac:dyDescent="0.25">
      <c r="A831" s="860"/>
      <c r="B831" s="860"/>
      <c r="C831" s="860"/>
      <c r="D831" s="860"/>
      <c r="E831" s="860"/>
      <c r="F831" s="860"/>
      <c r="G831" s="868"/>
      <c r="H831" s="860"/>
      <c r="I831" s="860"/>
      <c r="J831" s="860"/>
      <c r="K831" s="860"/>
      <c r="L831" s="860"/>
      <c r="M831" s="860"/>
      <c r="N831" s="860"/>
      <c r="O831" s="860"/>
      <c r="P831" s="860"/>
      <c r="Q831" s="860"/>
      <c r="R831" s="860"/>
      <c r="S831" s="860"/>
      <c r="T831" s="860"/>
      <c r="U831" s="860"/>
      <c r="V831" s="860"/>
      <c r="W831" s="860"/>
      <c r="X831" s="860"/>
      <c r="Y831" s="860"/>
      <c r="Z831" s="860"/>
      <c r="AA831" s="860"/>
      <c r="AB831" s="860"/>
      <c r="AC831" s="860"/>
      <c r="AD831" s="860"/>
    </row>
    <row r="832" spans="1:30" ht="15.75" customHeight="1" x14ac:dyDescent="0.25">
      <c r="A832" s="860"/>
      <c r="B832" s="860"/>
      <c r="C832" s="860"/>
      <c r="D832" s="860"/>
      <c r="E832" s="860"/>
      <c r="F832" s="860"/>
      <c r="G832" s="868"/>
      <c r="H832" s="860"/>
      <c r="I832" s="860"/>
      <c r="J832" s="860"/>
      <c r="K832" s="860"/>
      <c r="L832" s="860"/>
      <c r="M832" s="860"/>
      <c r="N832" s="860"/>
      <c r="O832" s="860"/>
      <c r="P832" s="860"/>
      <c r="Q832" s="860"/>
      <c r="R832" s="860"/>
      <c r="S832" s="860"/>
      <c r="T832" s="860"/>
      <c r="U832" s="860"/>
      <c r="V832" s="860"/>
      <c r="W832" s="860"/>
      <c r="X832" s="860"/>
      <c r="Y832" s="860"/>
      <c r="Z832" s="860"/>
      <c r="AA832" s="860"/>
      <c r="AB832" s="860"/>
      <c r="AC832" s="860"/>
      <c r="AD832" s="860"/>
    </row>
    <row r="833" spans="1:30" ht="15.75" customHeight="1" x14ac:dyDescent="0.25">
      <c r="A833" s="860"/>
      <c r="B833" s="860"/>
      <c r="C833" s="860"/>
      <c r="D833" s="860"/>
      <c r="E833" s="860"/>
      <c r="F833" s="860"/>
      <c r="G833" s="868"/>
      <c r="H833" s="860"/>
      <c r="I833" s="860"/>
      <c r="J833" s="860"/>
      <c r="K833" s="860"/>
      <c r="L833" s="860"/>
      <c r="M833" s="860"/>
      <c r="N833" s="860"/>
      <c r="O833" s="860"/>
      <c r="P833" s="860"/>
      <c r="Q833" s="860"/>
      <c r="R833" s="860"/>
      <c r="S833" s="860"/>
      <c r="T833" s="860"/>
      <c r="U833" s="860"/>
      <c r="V833" s="860"/>
      <c r="W833" s="860"/>
      <c r="X833" s="860"/>
      <c r="Y833" s="860"/>
      <c r="Z833" s="860"/>
      <c r="AA833" s="860"/>
      <c r="AB833" s="860"/>
      <c r="AC833" s="860"/>
      <c r="AD833" s="860"/>
    </row>
    <row r="834" spans="1:30" ht="15.75" customHeight="1" x14ac:dyDescent="0.25">
      <c r="A834" s="860"/>
      <c r="B834" s="860"/>
      <c r="C834" s="860"/>
      <c r="D834" s="860"/>
      <c r="E834" s="860"/>
      <c r="F834" s="860"/>
      <c r="G834" s="868"/>
      <c r="H834" s="860"/>
      <c r="I834" s="860"/>
      <c r="J834" s="860"/>
      <c r="K834" s="860"/>
      <c r="L834" s="860"/>
      <c r="M834" s="860"/>
      <c r="N834" s="860"/>
      <c r="O834" s="860"/>
      <c r="P834" s="860"/>
      <c r="Q834" s="860"/>
      <c r="R834" s="860"/>
      <c r="S834" s="860"/>
      <c r="T834" s="860"/>
      <c r="U834" s="860"/>
      <c r="V834" s="860"/>
      <c r="W834" s="860"/>
      <c r="X834" s="860"/>
      <c r="Y834" s="860"/>
      <c r="Z834" s="860"/>
      <c r="AA834" s="860"/>
      <c r="AB834" s="860"/>
      <c r="AC834" s="860"/>
      <c r="AD834" s="860"/>
    </row>
    <row r="835" spans="1:30" ht="15.75" customHeight="1" x14ac:dyDescent="0.25">
      <c r="A835" s="860"/>
      <c r="B835" s="860"/>
      <c r="C835" s="860"/>
      <c r="D835" s="860"/>
      <c r="E835" s="860"/>
      <c r="F835" s="860"/>
      <c r="G835" s="868"/>
      <c r="H835" s="860"/>
      <c r="I835" s="860"/>
      <c r="J835" s="860"/>
      <c r="K835" s="860"/>
      <c r="L835" s="860"/>
      <c r="M835" s="860"/>
      <c r="N835" s="860"/>
      <c r="O835" s="860"/>
      <c r="P835" s="860"/>
      <c r="Q835" s="860"/>
      <c r="R835" s="860"/>
      <c r="S835" s="860"/>
      <c r="T835" s="860"/>
      <c r="U835" s="860"/>
      <c r="V835" s="860"/>
      <c r="W835" s="860"/>
      <c r="X835" s="860"/>
      <c r="Y835" s="860"/>
      <c r="Z835" s="860"/>
      <c r="AA835" s="860"/>
      <c r="AB835" s="860"/>
      <c r="AC835" s="860"/>
      <c r="AD835" s="860"/>
    </row>
    <row r="836" spans="1:30" ht="15.75" customHeight="1" x14ac:dyDescent="0.25">
      <c r="A836" s="860"/>
      <c r="B836" s="860"/>
      <c r="C836" s="860"/>
      <c r="D836" s="860"/>
      <c r="E836" s="860"/>
      <c r="F836" s="860"/>
      <c r="G836" s="868"/>
      <c r="H836" s="860"/>
      <c r="I836" s="860"/>
      <c r="J836" s="860"/>
      <c r="K836" s="860"/>
      <c r="L836" s="860"/>
      <c r="M836" s="860"/>
      <c r="N836" s="860"/>
      <c r="O836" s="860"/>
      <c r="P836" s="860"/>
      <c r="Q836" s="860"/>
      <c r="R836" s="860"/>
      <c r="S836" s="860"/>
      <c r="T836" s="860"/>
      <c r="U836" s="860"/>
      <c r="V836" s="860"/>
      <c r="W836" s="860"/>
      <c r="X836" s="860"/>
      <c r="Y836" s="860"/>
      <c r="Z836" s="860"/>
      <c r="AA836" s="860"/>
      <c r="AB836" s="860"/>
      <c r="AC836" s="860"/>
      <c r="AD836" s="860"/>
    </row>
    <row r="837" spans="1:30" ht="15.75" customHeight="1" x14ac:dyDescent="0.25">
      <c r="A837" s="860"/>
      <c r="B837" s="860"/>
      <c r="C837" s="860"/>
      <c r="D837" s="860"/>
      <c r="E837" s="860"/>
      <c r="F837" s="860"/>
      <c r="G837" s="868"/>
      <c r="H837" s="860"/>
      <c r="I837" s="860"/>
      <c r="J837" s="860"/>
      <c r="K837" s="860"/>
      <c r="L837" s="860"/>
      <c r="M837" s="860"/>
      <c r="N837" s="860"/>
      <c r="O837" s="860"/>
      <c r="P837" s="860"/>
      <c r="Q837" s="860"/>
      <c r="R837" s="860"/>
      <c r="S837" s="860"/>
      <c r="T837" s="860"/>
      <c r="U837" s="860"/>
      <c r="V837" s="860"/>
      <c r="W837" s="860"/>
      <c r="X837" s="860"/>
      <c r="Y837" s="860"/>
      <c r="Z837" s="860"/>
      <c r="AA837" s="860"/>
      <c r="AB837" s="860"/>
      <c r="AC837" s="860"/>
      <c r="AD837" s="860"/>
    </row>
    <row r="838" spans="1:30" ht="15.75" customHeight="1" x14ac:dyDescent="0.25">
      <c r="A838" s="860"/>
      <c r="B838" s="860"/>
      <c r="C838" s="860"/>
      <c r="D838" s="860"/>
      <c r="E838" s="860"/>
      <c r="F838" s="860"/>
      <c r="G838" s="868"/>
      <c r="H838" s="860"/>
      <c r="I838" s="860"/>
      <c r="J838" s="860"/>
      <c r="K838" s="860"/>
      <c r="L838" s="860"/>
      <c r="M838" s="860"/>
      <c r="N838" s="860"/>
      <c r="O838" s="860"/>
      <c r="P838" s="860"/>
      <c r="Q838" s="860"/>
      <c r="R838" s="860"/>
      <c r="S838" s="860"/>
      <c r="T838" s="860"/>
      <c r="U838" s="860"/>
      <c r="V838" s="860"/>
      <c r="W838" s="860"/>
      <c r="X838" s="860"/>
      <c r="Y838" s="860"/>
      <c r="Z838" s="860"/>
      <c r="AA838" s="860"/>
      <c r="AB838" s="860"/>
      <c r="AC838" s="860"/>
      <c r="AD838" s="860"/>
    </row>
    <row r="839" spans="1:30" ht="15.75" customHeight="1" x14ac:dyDescent="0.25">
      <c r="A839" s="860"/>
      <c r="B839" s="860"/>
      <c r="C839" s="860"/>
      <c r="D839" s="860"/>
      <c r="E839" s="860"/>
      <c r="F839" s="860"/>
      <c r="G839" s="868"/>
      <c r="H839" s="860"/>
      <c r="I839" s="860"/>
      <c r="J839" s="860"/>
      <c r="K839" s="860"/>
      <c r="L839" s="860"/>
      <c r="M839" s="860"/>
      <c r="N839" s="860"/>
      <c r="O839" s="860"/>
      <c r="P839" s="860"/>
      <c r="Q839" s="860"/>
      <c r="R839" s="860"/>
      <c r="S839" s="860"/>
      <c r="T839" s="860"/>
      <c r="U839" s="860"/>
      <c r="V839" s="860"/>
      <c r="W839" s="860"/>
      <c r="X839" s="860"/>
      <c r="Y839" s="860"/>
      <c r="Z839" s="860"/>
      <c r="AA839" s="860"/>
      <c r="AB839" s="860"/>
      <c r="AC839" s="860"/>
      <c r="AD839" s="860"/>
    </row>
    <row r="840" spans="1:30" ht="15.75" customHeight="1" x14ac:dyDescent="0.25">
      <c r="A840" s="860"/>
      <c r="B840" s="860"/>
      <c r="C840" s="860"/>
      <c r="D840" s="860"/>
      <c r="E840" s="860"/>
      <c r="F840" s="860"/>
      <c r="G840" s="868"/>
      <c r="H840" s="860"/>
      <c r="I840" s="860"/>
      <c r="J840" s="860"/>
      <c r="K840" s="860"/>
      <c r="L840" s="860"/>
      <c r="M840" s="860"/>
      <c r="N840" s="860"/>
      <c r="O840" s="860"/>
      <c r="P840" s="860"/>
      <c r="Q840" s="860"/>
      <c r="R840" s="860"/>
      <c r="S840" s="860"/>
      <c r="T840" s="860"/>
      <c r="U840" s="860"/>
      <c r="V840" s="860"/>
      <c r="W840" s="860"/>
      <c r="X840" s="860"/>
      <c r="Y840" s="860"/>
      <c r="Z840" s="860"/>
      <c r="AA840" s="860"/>
      <c r="AB840" s="860"/>
      <c r="AC840" s="860"/>
      <c r="AD840" s="860"/>
    </row>
    <row r="841" spans="1:30" ht="15.75" customHeight="1" x14ac:dyDescent="0.25">
      <c r="A841" s="860"/>
      <c r="B841" s="860"/>
      <c r="C841" s="860"/>
      <c r="D841" s="860"/>
      <c r="E841" s="860"/>
      <c r="F841" s="860"/>
      <c r="G841" s="868"/>
      <c r="H841" s="860"/>
      <c r="I841" s="860"/>
      <c r="J841" s="860"/>
      <c r="K841" s="860"/>
      <c r="L841" s="860"/>
      <c r="M841" s="860"/>
      <c r="N841" s="860"/>
      <c r="O841" s="860"/>
      <c r="P841" s="860"/>
      <c r="Q841" s="860"/>
      <c r="R841" s="860"/>
      <c r="S841" s="860"/>
      <c r="T841" s="860"/>
      <c r="U841" s="860"/>
      <c r="V841" s="860"/>
      <c r="W841" s="860"/>
      <c r="X841" s="860"/>
      <c r="Y841" s="860"/>
      <c r="Z841" s="860"/>
      <c r="AA841" s="860"/>
      <c r="AB841" s="860"/>
      <c r="AC841" s="860"/>
      <c r="AD841" s="860"/>
    </row>
    <row r="842" spans="1:30" ht="15.75" customHeight="1" x14ac:dyDescent="0.25">
      <c r="A842" s="860"/>
      <c r="B842" s="860"/>
      <c r="C842" s="860"/>
      <c r="D842" s="860"/>
      <c r="E842" s="860"/>
      <c r="F842" s="860"/>
      <c r="G842" s="868"/>
      <c r="H842" s="860"/>
      <c r="I842" s="860"/>
      <c r="J842" s="860"/>
      <c r="K842" s="860"/>
      <c r="L842" s="860"/>
      <c r="M842" s="860"/>
      <c r="N842" s="860"/>
      <c r="O842" s="860"/>
      <c r="P842" s="860"/>
      <c r="Q842" s="860"/>
      <c r="R842" s="860"/>
      <c r="S842" s="860"/>
      <c r="T842" s="860"/>
      <c r="U842" s="860"/>
      <c r="V842" s="860"/>
      <c r="W842" s="860"/>
      <c r="X842" s="860"/>
      <c r="Y842" s="860"/>
      <c r="Z842" s="860"/>
      <c r="AA842" s="860"/>
      <c r="AB842" s="860"/>
      <c r="AC842" s="860"/>
      <c r="AD842" s="860"/>
    </row>
    <row r="843" spans="1:30" ht="15.75" customHeight="1" x14ac:dyDescent="0.25">
      <c r="A843" s="860"/>
      <c r="B843" s="860"/>
      <c r="C843" s="860"/>
      <c r="D843" s="860"/>
      <c r="E843" s="860"/>
      <c r="F843" s="860"/>
      <c r="G843" s="868"/>
      <c r="H843" s="860"/>
      <c r="I843" s="860"/>
      <c r="J843" s="860"/>
      <c r="K843" s="860"/>
      <c r="L843" s="860"/>
      <c r="M843" s="860"/>
      <c r="N843" s="860"/>
      <c r="O843" s="860"/>
      <c r="P843" s="860"/>
      <c r="Q843" s="860"/>
      <c r="R843" s="860"/>
      <c r="S843" s="860"/>
      <c r="T843" s="860"/>
      <c r="U843" s="860"/>
      <c r="V843" s="860"/>
      <c r="W843" s="860"/>
      <c r="X843" s="860"/>
      <c r="Y843" s="860"/>
      <c r="Z843" s="860"/>
      <c r="AA843" s="860"/>
      <c r="AB843" s="860"/>
      <c r="AC843" s="860"/>
      <c r="AD843" s="860"/>
    </row>
    <row r="844" spans="1:30" ht="15.75" customHeight="1" x14ac:dyDescent="0.25">
      <c r="A844" s="860"/>
      <c r="B844" s="860"/>
      <c r="C844" s="860"/>
      <c r="D844" s="860"/>
      <c r="E844" s="860"/>
      <c r="F844" s="860"/>
      <c r="G844" s="868"/>
      <c r="H844" s="860"/>
      <c r="I844" s="860"/>
      <c r="J844" s="860"/>
      <c r="K844" s="860"/>
      <c r="L844" s="860"/>
      <c r="M844" s="860"/>
      <c r="N844" s="860"/>
      <c r="O844" s="860"/>
      <c r="P844" s="860"/>
      <c r="Q844" s="860"/>
      <c r="R844" s="860"/>
      <c r="S844" s="860"/>
      <c r="T844" s="860"/>
      <c r="U844" s="860"/>
      <c r="V844" s="860"/>
      <c r="W844" s="860"/>
      <c r="X844" s="860"/>
      <c r="Y844" s="860"/>
      <c r="Z844" s="860"/>
      <c r="AA844" s="860"/>
      <c r="AB844" s="860"/>
      <c r="AC844" s="860"/>
      <c r="AD844" s="860"/>
    </row>
    <row r="845" spans="1:30" ht="15.75" customHeight="1" x14ac:dyDescent="0.25">
      <c r="A845" s="860"/>
      <c r="B845" s="860"/>
      <c r="C845" s="860"/>
      <c r="D845" s="860"/>
      <c r="E845" s="860"/>
      <c r="F845" s="860"/>
      <c r="G845" s="868"/>
      <c r="H845" s="860"/>
      <c r="I845" s="860"/>
      <c r="J845" s="860"/>
      <c r="K845" s="860"/>
      <c r="L845" s="860"/>
      <c r="M845" s="860"/>
      <c r="N845" s="860"/>
      <c r="O845" s="860"/>
      <c r="P845" s="860"/>
      <c r="Q845" s="860"/>
      <c r="R845" s="860"/>
      <c r="S845" s="860"/>
      <c r="T845" s="860"/>
      <c r="U845" s="860"/>
      <c r="V845" s="860"/>
      <c r="W845" s="860"/>
      <c r="X845" s="860"/>
      <c r="Y845" s="860"/>
      <c r="Z845" s="860"/>
      <c r="AA845" s="860"/>
      <c r="AB845" s="860"/>
      <c r="AC845" s="860"/>
      <c r="AD845" s="860"/>
    </row>
    <row r="846" spans="1:30" ht="15.75" customHeight="1" x14ac:dyDescent="0.25">
      <c r="A846" s="860"/>
      <c r="B846" s="860"/>
      <c r="C846" s="860"/>
      <c r="D846" s="860"/>
      <c r="E846" s="860"/>
      <c r="F846" s="860"/>
      <c r="G846" s="868"/>
      <c r="H846" s="860"/>
      <c r="I846" s="860"/>
      <c r="J846" s="860"/>
      <c r="K846" s="860"/>
      <c r="L846" s="860"/>
      <c r="M846" s="860"/>
      <c r="N846" s="860"/>
      <c r="O846" s="860"/>
      <c r="P846" s="860"/>
      <c r="Q846" s="860"/>
      <c r="R846" s="860"/>
      <c r="S846" s="860"/>
      <c r="T846" s="860"/>
      <c r="U846" s="860"/>
      <c r="V846" s="860"/>
      <c r="W846" s="860"/>
      <c r="X846" s="860"/>
      <c r="Y846" s="860"/>
      <c r="Z846" s="860"/>
      <c r="AA846" s="860"/>
      <c r="AB846" s="860"/>
      <c r="AC846" s="860"/>
      <c r="AD846" s="860"/>
    </row>
    <row r="847" spans="1:30" ht="15.75" customHeight="1" x14ac:dyDescent="0.25">
      <c r="A847" s="860"/>
      <c r="B847" s="860"/>
      <c r="C847" s="860"/>
      <c r="D847" s="860"/>
      <c r="E847" s="860"/>
      <c r="F847" s="860"/>
      <c r="G847" s="868"/>
      <c r="H847" s="860"/>
      <c r="I847" s="860"/>
      <c r="J847" s="860"/>
      <c r="K847" s="860"/>
      <c r="L847" s="860"/>
      <c r="M847" s="860"/>
      <c r="N847" s="860"/>
      <c r="O847" s="860"/>
      <c r="P847" s="860"/>
      <c r="Q847" s="860"/>
      <c r="R847" s="860"/>
      <c r="S847" s="860"/>
      <c r="T847" s="860"/>
      <c r="U847" s="860"/>
      <c r="V847" s="860"/>
      <c r="W847" s="860"/>
      <c r="X847" s="860"/>
      <c r="Y847" s="860"/>
      <c r="Z847" s="860"/>
      <c r="AA847" s="860"/>
      <c r="AB847" s="860"/>
      <c r="AC847" s="860"/>
      <c r="AD847" s="860"/>
    </row>
    <row r="848" spans="1:30" ht="15.75" customHeight="1" x14ac:dyDescent="0.25">
      <c r="A848" s="860"/>
      <c r="B848" s="860"/>
      <c r="C848" s="860"/>
      <c r="D848" s="860"/>
      <c r="E848" s="860"/>
      <c r="F848" s="860"/>
      <c r="G848" s="868"/>
      <c r="H848" s="860"/>
      <c r="I848" s="860"/>
      <c r="J848" s="860"/>
      <c r="K848" s="860"/>
      <c r="L848" s="860"/>
      <c r="M848" s="860"/>
      <c r="N848" s="860"/>
      <c r="O848" s="860"/>
      <c r="P848" s="860"/>
      <c r="Q848" s="860"/>
      <c r="R848" s="860"/>
      <c r="S848" s="860"/>
      <c r="T848" s="860"/>
      <c r="U848" s="860"/>
      <c r="V848" s="860"/>
      <c r="W848" s="860"/>
      <c r="X848" s="860"/>
      <c r="Y848" s="860"/>
      <c r="Z848" s="860"/>
      <c r="AA848" s="860"/>
      <c r="AB848" s="860"/>
      <c r="AC848" s="860"/>
      <c r="AD848" s="860"/>
    </row>
    <row r="849" spans="1:30" ht="15.75" customHeight="1" x14ac:dyDescent="0.25">
      <c r="A849" s="860"/>
      <c r="B849" s="860"/>
      <c r="C849" s="860"/>
      <c r="D849" s="860"/>
      <c r="E849" s="860"/>
      <c r="F849" s="860"/>
      <c r="G849" s="868"/>
      <c r="H849" s="860"/>
      <c r="I849" s="860"/>
      <c r="J849" s="860"/>
      <c r="K849" s="860"/>
      <c r="L849" s="860"/>
      <c r="M849" s="860"/>
      <c r="N849" s="860"/>
      <c r="O849" s="860"/>
      <c r="P849" s="860"/>
      <c r="Q849" s="860"/>
      <c r="R849" s="860"/>
      <c r="S849" s="860"/>
      <c r="T849" s="860"/>
      <c r="U849" s="860"/>
      <c r="V849" s="860"/>
      <c r="W849" s="860"/>
      <c r="X849" s="860"/>
      <c r="Y849" s="860"/>
      <c r="Z849" s="860"/>
      <c r="AA849" s="860"/>
      <c r="AB849" s="860"/>
      <c r="AC849" s="860"/>
      <c r="AD849" s="860"/>
    </row>
    <row r="850" spans="1:30" ht="15.75" customHeight="1" x14ac:dyDescent="0.25">
      <c r="A850" s="860"/>
      <c r="B850" s="860"/>
      <c r="C850" s="860"/>
      <c r="D850" s="860"/>
      <c r="E850" s="860"/>
      <c r="F850" s="860"/>
      <c r="G850" s="868"/>
      <c r="H850" s="860"/>
      <c r="I850" s="860"/>
      <c r="J850" s="860"/>
      <c r="K850" s="860"/>
      <c r="L850" s="860"/>
      <c r="M850" s="860"/>
      <c r="N850" s="860"/>
      <c r="O850" s="860"/>
      <c r="P850" s="860"/>
      <c r="Q850" s="860"/>
      <c r="R850" s="860"/>
      <c r="S850" s="860"/>
      <c r="T850" s="860"/>
      <c r="U850" s="860"/>
      <c r="V850" s="860"/>
      <c r="W850" s="860"/>
      <c r="X850" s="860"/>
      <c r="Y850" s="860"/>
      <c r="Z850" s="860"/>
      <c r="AA850" s="860"/>
      <c r="AB850" s="860"/>
      <c r="AC850" s="860"/>
      <c r="AD850" s="860"/>
    </row>
    <row r="851" spans="1:30" ht="15.75" customHeight="1" x14ac:dyDescent="0.25">
      <c r="A851" s="860"/>
      <c r="B851" s="860"/>
      <c r="C851" s="860"/>
      <c r="D851" s="860"/>
      <c r="E851" s="860"/>
      <c r="F851" s="860"/>
      <c r="G851" s="868"/>
      <c r="H851" s="860"/>
      <c r="I851" s="860"/>
      <c r="J851" s="860"/>
      <c r="K851" s="860"/>
      <c r="L851" s="860"/>
      <c r="M851" s="860"/>
      <c r="N851" s="860"/>
      <c r="O851" s="860"/>
      <c r="P851" s="860"/>
      <c r="Q851" s="860"/>
      <c r="R851" s="860"/>
      <c r="S851" s="860"/>
      <c r="T851" s="860"/>
      <c r="U851" s="860"/>
      <c r="V851" s="860"/>
      <c r="W851" s="860"/>
      <c r="X851" s="860"/>
      <c r="Y851" s="860"/>
      <c r="Z851" s="860"/>
      <c r="AA851" s="860"/>
      <c r="AB851" s="860"/>
      <c r="AC851" s="860"/>
      <c r="AD851" s="860"/>
    </row>
    <row r="852" spans="1:30" ht="15.75" customHeight="1" x14ac:dyDescent="0.25">
      <c r="A852" s="860"/>
      <c r="B852" s="860"/>
      <c r="C852" s="860"/>
      <c r="D852" s="860"/>
      <c r="E852" s="860"/>
      <c r="F852" s="860"/>
      <c r="G852" s="868"/>
      <c r="H852" s="860"/>
      <c r="I852" s="860"/>
      <c r="J852" s="860"/>
      <c r="K852" s="860"/>
      <c r="L852" s="860"/>
      <c r="M852" s="860"/>
      <c r="N852" s="860"/>
      <c r="O852" s="860"/>
      <c r="P852" s="860"/>
      <c r="Q852" s="860"/>
      <c r="R852" s="860"/>
      <c r="S852" s="860"/>
      <c r="T852" s="860"/>
      <c r="U852" s="860"/>
      <c r="V852" s="860"/>
      <c r="W852" s="860"/>
      <c r="X852" s="860"/>
      <c r="Y852" s="860"/>
      <c r="Z852" s="860"/>
      <c r="AA852" s="860"/>
      <c r="AB852" s="860"/>
      <c r="AC852" s="860"/>
      <c r="AD852" s="860"/>
    </row>
    <row r="853" spans="1:30" ht="15.75" customHeight="1" x14ac:dyDescent="0.25">
      <c r="A853" s="860"/>
      <c r="B853" s="860"/>
      <c r="C853" s="860"/>
      <c r="D853" s="860"/>
      <c r="E853" s="860"/>
      <c r="F853" s="860"/>
      <c r="G853" s="868"/>
      <c r="H853" s="860"/>
      <c r="I853" s="860"/>
      <c r="J853" s="860"/>
      <c r="K853" s="860"/>
      <c r="L853" s="860"/>
      <c r="M853" s="860"/>
      <c r="N853" s="860"/>
      <c r="O853" s="860"/>
      <c r="P853" s="860"/>
      <c r="Q853" s="860"/>
      <c r="R853" s="860"/>
      <c r="S853" s="860"/>
      <c r="T853" s="860"/>
      <c r="U853" s="860"/>
      <c r="V853" s="860"/>
      <c r="W853" s="860"/>
      <c r="X853" s="860"/>
      <c r="Y853" s="860"/>
      <c r="Z853" s="860"/>
      <c r="AA853" s="860"/>
      <c r="AB853" s="860"/>
      <c r="AC853" s="860"/>
      <c r="AD853" s="860"/>
    </row>
    <row r="854" spans="1:30" ht="15.75" customHeight="1" x14ac:dyDescent="0.25">
      <c r="A854" s="860"/>
      <c r="B854" s="860"/>
      <c r="C854" s="860"/>
      <c r="D854" s="860"/>
      <c r="E854" s="860"/>
      <c r="F854" s="860"/>
      <c r="G854" s="868"/>
      <c r="H854" s="860"/>
      <c r="I854" s="860"/>
      <c r="J854" s="860"/>
      <c r="K854" s="860"/>
      <c r="L854" s="860"/>
      <c r="M854" s="860"/>
      <c r="N854" s="860"/>
      <c r="O854" s="860"/>
      <c r="P854" s="860"/>
      <c r="Q854" s="860"/>
      <c r="R854" s="860"/>
      <c r="S854" s="860"/>
      <c r="T854" s="860"/>
      <c r="U854" s="860"/>
      <c r="V854" s="860"/>
      <c r="W854" s="860"/>
      <c r="X854" s="860"/>
      <c r="Y854" s="860"/>
      <c r="Z854" s="860"/>
      <c r="AA854" s="860"/>
      <c r="AB854" s="860"/>
      <c r="AC854" s="860"/>
      <c r="AD854" s="860"/>
    </row>
    <row r="855" spans="1:30" ht="15.75" customHeight="1" x14ac:dyDescent="0.25">
      <c r="A855" s="860"/>
      <c r="B855" s="860"/>
      <c r="C855" s="860"/>
      <c r="D855" s="860"/>
      <c r="E855" s="860"/>
      <c r="F855" s="860"/>
      <c r="G855" s="868"/>
      <c r="H855" s="860"/>
      <c r="I855" s="860"/>
      <c r="J855" s="860"/>
      <c r="K855" s="860"/>
      <c r="L855" s="860"/>
      <c r="M855" s="860"/>
      <c r="N855" s="860"/>
      <c r="O855" s="860"/>
      <c r="P855" s="860"/>
      <c r="Q855" s="860"/>
      <c r="R855" s="860"/>
      <c r="S855" s="860"/>
      <c r="T855" s="860"/>
      <c r="U855" s="860"/>
      <c r="V855" s="860"/>
      <c r="W855" s="860"/>
      <c r="X855" s="860"/>
      <c r="Y855" s="860"/>
      <c r="Z855" s="860"/>
      <c r="AA855" s="860"/>
      <c r="AB855" s="860"/>
      <c r="AC855" s="860"/>
      <c r="AD855" s="860"/>
    </row>
    <row r="856" spans="1:30" ht="15.75" customHeight="1" x14ac:dyDescent="0.25">
      <c r="A856" s="860"/>
      <c r="B856" s="860"/>
      <c r="C856" s="860"/>
      <c r="D856" s="860"/>
      <c r="E856" s="860"/>
      <c r="F856" s="860"/>
      <c r="G856" s="868"/>
      <c r="H856" s="860"/>
      <c r="I856" s="860"/>
      <c r="J856" s="860"/>
      <c r="K856" s="860"/>
      <c r="L856" s="860"/>
      <c r="M856" s="860"/>
      <c r="N856" s="860"/>
      <c r="O856" s="860"/>
      <c r="P856" s="860"/>
      <c r="Q856" s="860"/>
      <c r="R856" s="860"/>
      <c r="S856" s="860"/>
      <c r="T856" s="860"/>
      <c r="U856" s="860"/>
      <c r="V856" s="860"/>
      <c r="W856" s="860"/>
      <c r="X856" s="860"/>
      <c r="Y856" s="860"/>
      <c r="Z856" s="860"/>
      <c r="AA856" s="860"/>
      <c r="AB856" s="860"/>
      <c r="AC856" s="860"/>
      <c r="AD856" s="860"/>
    </row>
    <row r="857" spans="1:30" ht="15.75" customHeight="1" x14ac:dyDescent="0.25">
      <c r="A857" s="860"/>
      <c r="B857" s="860"/>
      <c r="C857" s="860"/>
      <c r="D857" s="860"/>
      <c r="E857" s="860"/>
      <c r="F857" s="860"/>
      <c r="G857" s="868"/>
      <c r="H857" s="860"/>
      <c r="I857" s="860"/>
      <c r="J857" s="860"/>
      <c r="K857" s="860"/>
      <c r="L857" s="860"/>
      <c r="M857" s="860"/>
      <c r="N857" s="860"/>
      <c r="O857" s="860"/>
      <c r="P857" s="860"/>
      <c r="Q857" s="860"/>
      <c r="R857" s="860"/>
      <c r="S857" s="860"/>
      <c r="T857" s="860"/>
      <c r="U857" s="860"/>
      <c r="V857" s="860"/>
      <c r="W857" s="860"/>
      <c r="X857" s="860"/>
      <c r="Y857" s="860"/>
      <c r="Z857" s="860"/>
      <c r="AA857" s="860"/>
      <c r="AB857" s="860"/>
      <c r="AC857" s="860"/>
      <c r="AD857" s="860"/>
    </row>
    <row r="858" spans="1:30" ht="15.75" customHeight="1" x14ac:dyDescent="0.25">
      <c r="A858" s="860"/>
      <c r="B858" s="860"/>
      <c r="C858" s="860"/>
      <c r="D858" s="860"/>
      <c r="E858" s="860"/>
      <c r="F858" s="860"/>
      <c r="G858" s="868"/>
      <c r="H858" s="860"/>
      <c r="I858" s="860"/>
      <c r="J858" s="860"/>
      <c r="K858" s="860"/>
      <c r="L858" s="860"/>
      <c r="M858" s="860"/>
      <c r="N858" s="860"/>
      <c r="O858" s="860"/>
      <c r="P858" s="860"/>
      <c r="Q858" s="860"/>
      <c r="R858" s="860"/>
      <c r="S858" s="860"/>
      <c r="T858" s="860"/>
      <c r="U858" s="860"/>
      <c r="V858" s="860"/>
      <c r="W858" s="860"/>
      <c r="X858" s="860"/>
      <c r="Y858" s="860"/>
      <c r="Z858" s="860"/>
      <c r="AA858" s="860"/>
      <c r="AB858" s="860"/>
      <c r="AC858" s="860"/>
      <c r="AD858" s="860"/>
    </row>
    <row r="859" spans="1:30" ht="15.75" customHeight="1" x14ac:dyDescent="0.25">
      <c r="A859" s="860"/>
      <c r="B859" s="860"/>
      <c r="C859" s="860"/>
      <c r="D859" s="860"/>
      <c r="E859" s="860"/>
      <c r="F859" s="860"/>
      <c r="G859" s="868"/>
      <c r="H859" s="860"/>
      <c r="I859" s="860"/>
      <c r="J859" s="860"/>
      <c r="K859" s="860"/>
      <c r="L859" s="860"/>
      <c r="M859" s="860"/>
      <c r="N859" s="860"/>
      <c r="O859" s="860"/>
      <c r="P859" s="860"/>
      <c r="Q859" s="860"/>
      <c r="R859" s="860"/>
      <c r="S859" s="860"/>
      <c r="T859" s="860"/>
      <c r="U859" s="860"/>
      <c r="V859" s="860"/>
      <c r="W859" s="860"/>
      <c r="X859" s="860"/>
      <c r="Y859" s="860"/>
      <c r="Z859" s="860"/>
      <c r="AA859" s="860"/>
      <c r="AB859" s="860"/>
      <c r="AC859" s="860"/>
      <c r="AD859" s="860"/>
    </row>
    <row r="860" spans="1:30" ht="15.75" customHeight="1" x14ac:dyDescent="0.25">
      <c r="A860" s="860"/>
      <c r="B860" s="860"/>
      <c r="C860" s="860"/>
      <c r="D860" s="860"/>
      <c r="E860" s="860"/>
      <c r="F860" s="860"/>
      <c r="G860" s="868"/>
      <c r="H860" s="860"/>
      <c r="I860" s="860"/>
      <c r="J860" s="860"/>
      <c r="K860" s="860"/>
      <c r="L860" s="860"/>
      <c r="M860" s="860"/>
      <c r="N860" s="860"/>
      <c r="O860" s="860"/>
      <c r="P860" s="860"/>
      <c r="Q860" s="860"/>
      <c r="R860" s="860"/>
      <c r="S860" s="860"/>
      <c r="T860" s="860"/>
      <c r="U860" s="860"/>
      <c r="V860" s="860"/>
      <c r="W860" s="860"/>
      <c r="X860" s="860"/>
      <c r="Y860" s="860"/>
      <c r="Z860" s="860"/>
      <c r="AA860" s="860"/>
      <c r="AB860" s="860"/>
      <c r="AC860" s="860"/>
      <c r="AD860" s="860"/>
    </row>
    <row r="861" spans="1:30" ht="15.75" customHeight="1" x14ac:dyDescent="0.25">
      <c r="A861" s="860"/>
      <c r="B861" s="860"/>
      <c r="C861" s="860"/>
      <c r="D861" s="860"/>
      <c r="E861" s="860"/>
      <c r="F861" s="860"/>
      <c r="G861" s="868"/>
      <c r="H861" s="860"/>
      <c r="I861" s="860"/>
      <c r="J861" s="860"/>
      <c r="K861" s="860"/>
      <c r="L861" s="860"/>
      <c r="M861" s="860"/>
      <c r="N861" s="860"/>
      <c r="O861" s="860"/>
      <c r="P861" s="860"/>
      <c r="Q861" s="860"/>
      <c r="R861" s="860"/>
      <c r="S861" s="860"/>
      <c r="T861" s="860"/>
      <c r="U861" s="860"/>
      <c r="V861" s="860"/>
      <c r="W861" s="860"/>
      <c r="X861" s="860"/>
      <c r="Y861" s="860"/>
      <c r="Z861" s="860"/>
      <c r="AA861" s="860"/>
      <c r="AB861" s="860"/>
      <c r="AC861" s="860"/>
      <c r="AD861" s="860"/>
    </row>
    <row r="862" spans="1:30" ht="15.75" customHeight="1" x14ac:dyDescent="0.25">
      <c r="A862" s="860"/>
      <c r="B862" s="860"/>
      <c r="C862" s="860"/>
      <c r="D862" s="860"/>
      <c r="E862" s="860"/>
      <c r="F862" s="860"/>
      <c r="G862" s="868"/>
      <c r="H862" s="860"/>
      <c r="I862" s="860"/>
      <c r="J862" s="860"/>
      <c r="K862" s="860"/>
      <c r="L862" s="860"/>
      <c r="M862" s="860"/>
      <c r="N862" s="860"/>
      <c r="O862" s="860"/>
      <c r="P862" s="860"/>
      <c r="Q862" s="860"/>
      <c r="R862" s="860"/>
      <c r="S862" s="860"/>
      <c r="T862" s="860"/>
      <c r="U862" s="860"/>
      <c r="V862" s="860"/>
      <c r="W862" s="860"/>
      <c r="X862" s="860"/>
      <c r="Y862" s="860"/>
      <c r="Z862" s="860"/>
      <c r="AA862" s="860"/>
      <c r="AB862" s="860"/>
      <c r="AC862" s="860"/>
      <c r="AD862" s="860"/>
    </row>
    <row r="863" spans="1:30" ht="15.75" customHeight="1" x14ac:dyDescent="0.25">
      <c r="A863" s="860"/>
      <c r="B863" s="860"/>
      <c r="C863" s="860"/>
      <c r="D863" s="860"/>
      <c r="E863" s="860"/>
      <c r="F863" s="860"/>
      <c r="G863" s="868"/>
      <c r="H863" s="860"/>
      <c r="I863" s="860"/>
      <c r="J863" s="860"/>
      <c r="K863" s="860"/>
      <c r="L863" s="860"/>
      <c r="M863" s="860"/>
      <c r="N863" s="860"/>
      <c r="O863" s="860"/>
      <c r="P863" s="860"/>
      <c r="Q863" s="860"/>
      <c r="R863" s="860"/>
      <c r="S863" s="860"/>
      <c r="T863" s="860"/>
      <c r="U863" s="860"/>
      <c r="V863" s="860"/>
      <c r="W863" s="860"/>
      <c r="X863" s="860"/>
      <c r="Y863" s="860"/>
      <c r="Z863" s="860"/>
      <c r="AA863" s="860"/>
      <c r="AB863" s="860"/>
      <c r="AC863" s="860"/>
      <c r="AD863" s="860"/>
    </row>
    <row r="864" spans="1:30" ht="15.75" customHeight="1" x14ac:dyDescent="0.25">
      <c r="A864" s="860"/>
      <c r="B864" s="860"/>
      <c r="C864" s="860"/>
      <c r="D864" s="860"/>
      <c r="E864" s="860"/>
      <c r="F864" s="860"/>
      <c r="G864" s="868"/>
      <c r="H864" s="860"/>
      <c r="I864" s="860"/>
      <c r="J864" s="860"/>
      <c r="K864" s="860"/>
      <c r="L864" s="860"/>
      <c r="M864" s="860"/>
      <c r="N864" s="860"/>
      <c r="O864" s="860"/>
      <c r="P864" s="860"/>
      <c r="Q864" s="860"/>
      <c r="R864" s="860"/>
      <c r="S864" s="860"/>
      <c r="T864" s="860"/>
      <c r="U864" s="860"/>
      <c r="V864" s="860"/>
      <c r="W864" s="860"/>
      <c r="X864" s="860"/>
      <c r="Y864" s="860"/>
      <c r="Z864" s="860"/>
      <c r="AA864" s="860"/>
      <c r="AB864" s="860"/>
      <c r="AC864" s="860"/>
      <c r="AD864" s="860"/>
    </row>
    <row r="865" spans="1:30" ht="15.75" customHeight="1" x14ac:dyDescent="0.25">
      <c r="A865" s="860"/>
      <c r="B865" s="860"/>
      <c r="C865" s="860"/>
      <c r="D865" s="860"/>
      <c r="E865" s="860"/>
      <c r="F865" s="860"/>
      <c r="G865" s="868"/>
      <c r="H865" s="860"/>
      <c r="I865" s="860"/>
      <c r="J865" s="860"/>
      <c r="K865" s="860"/>
      <c r="L865" s="860"/>
      <c r="M865" s="860"/>
      <c r="N865" s="860"/>
      <c r="O865" s="860"/>
      <c r="P865" s="860"/>
      <c r="Q865" s="860"/>
      <c r="R865" s="860"/>
      <c r="S865" s="860"/>
      <c r="T865" s="860"/>
      <c r="U865" s="860"/>
      <c r="V865" s="860"/>
      <c r="W865" s="860"/>
      <c r="X865" s="860"/>
      <c r="Y865" s="860"/>
      <c r="Z865" s="860"/>
      <c r="AA865" s="860"/>
      <c r="AB865" s="860"/>
      <c r="AC865" s="860"/>
      <c r="AD865" s="860"/>
    </row>
    <row r="866" spans="1:30" ht="15.75" customHeight="1" x14ac:dyDescent="0.25">
      <c r="A866" s="860"/>
      <c r="B866" s="860"/>
      <c r="C866" s="860"/>
      <c r="D866" s="860"/>
      <c r="E866" s="860"/>
      <c r="F866" s="860"/>
      <c r="G866" s="868"/>
      <c r="H866" s="860"/>
      <c r="I866" s="860"/>
      <c r="J866" s="860"/>
      <c r="K866" s="860"/>
      <c r="L866" s="860"/>
      <c r="M866" s="860"/>
      <c r="N866" s="860"/>
      <c r="O866" s="860"/>
      <c r="P866" s="860"/>
      <c r="Q866" s="860"/>
      <c r="R866" s="860"/>
      <c r="S866" s="860"/>
      <c r="T866" s="860"/>
      <c r="U866" s="860"/>
      <c r="V866" s="860"/>
      <c r="W866" s="860"/>
      <c r="X866" s="860"/>
      <c r="Y866" s="860"/>
      <c r="Z866" s="860"/>
      <c r="AA866" s="860"/>
      <c r="AB866" s="860"/>
      <c r="AC866" s="860"/>
      <c r="AD866" s="860"/>
    </row>
    <row r="867" spans="1:30" ht="15.75" customHeight="1" x14ac:dyDescent="0.25">
      <c r="A867" s="860"/>
      <c r="B867" s="860"/>
      <c r="C867" s="860"/>
      <c r="D867" s="860"/>
      <c r="E867" s="860"/>
      <c r="F867" s="860"/>
      <c r="G867" s="868"/>
      <c r="H867" s="860"/>
      <c r="I867" s="860"/>
      <c r="J867" s="860"/>
      <c r="K867" s="860"/>
      <c r="L867" s="860"/>
      <c r="M867" s="860"/>
      <c r="N867" s="860"/>
      <c r="O867" s="860"/>
      <c r="P867" s="860"/>
      <c r="Q867" s="860"/>
      <c r="R867" s="860"/>
      <c r="S867" s="860"/>
      <c r="T867" s="860"/>
      <c r="U867" s="860"/>
      <c r="V867" s="860"/>
      <c r="W867" s="860"/>
      <c r="X867" s="860"/>
      <c r="Y867" s="860"/>
      <c r="Z867" s="860"/>
      <c r="AA867" s="860"/>
      <c r="AB867" s="860"/>
      <c r="AC867" s="860"/>
      <c r="AD867" s="860"/>
    </row>
    <row r="868" spans="1:30" ht="15.75" customHeight="1" x14ac:dyDescent="0.25">
      <c r="A868" s="860"/>
      <c r="B868" s="860"/>
      <c r="C868" s="860"/>
      <c r="D868" s="860"/>
      <c r="E868" s="860"/>
      <c r="F868" s="860"/>
      <c r="G868" s="868"/>
      <c r="H868" s="860"/>
      <c r="I868" s="860"/>
      <c r="J868" s="860"/>
      <c r="K868" s="860"/>
      <c r="L868" s="860"/>
      <c r="M868" s="860"/>
      <c r="N868" s="860"/>
      <c r="O868" s="860"/>
      <c r="P868" s="860"/>
      <c r="Q868" s="860"/>
      <c r="R868" s="860"/>
      <c r="S868" s="860"/>
      <c r="T868" s="860"/>
      <c r="U868" s="860"/>
      <c r="V868" s="860"/>
      <c r="W868" s="860"/>
      <c r="X868" s="860"/>
      <c r="Y868" s="860"/>
      <c r="Z868" s="860"/>
      <c r="AA868" s="860"/>
      <c r="AB868" s="860"/>
      <c r="AC868" s="860"/>
      <c r="AD868" s="860"/>
    </row>
    <row r="869" spans="1:30" ht="15.75" customHeight="1" x14ac:dyDescent="0.25">
      <c r="A869" s="860"/>
      <c r="B869" s="860"/>
      <c r="C869" s="860"/>
      <c r="D869" s="860"/>
      <c r="E869" s="860"/>
      <c r="F869" s="860"/>
      <c r="G869" s="868"/>
      <c r="H869" s="860"/>
      <c r="I869" s="860"/>
      <c r="J869" s="860"/>
      <c r="K869" s="860"/>
      <c r="L869" s="860"/>
      <c r="M869" s="860"/>
      <c r="N869" s="860"/>
      <c r="O869" s="860"/>
      <c r="P869" s="860"/>
      <c r="Q869" s="860"/>
      <c r="R869" s="860"/>
      <c r="S869" s="860"/>
      <c r="T869" s="860"/>
      <c r="U869" s="860"/>
      <c r="V869" s="860"/>
      <c r="W869" s="860"/>
      <c r="X869" s="860"/>
      <c r="Y869" s="860"/>
      <c r="Z869" s="860"/>
      <c r="AA869" s="860"/>
      <c r="AB869" s="860"/>
      <c r="AC869" s="860"/>
      <c r="AD869" s="860"/>
    </row>
    <row r="870" spans="1:30" ht="15.75" customHeight="1" x14ac:dyDescent="0.25">
      <c r="A870" s="860"/>
      <c r="B870" s="860"/>
      <c r="C870" s="860"/>
      <c r="D870" s="860"/>
      <c r="E870" s="860"/>
      <c r="F870" s="860"/>
      <c r="G870" s="868"/>
      <c r="H870" s="860"/>
      <c r="I870" s="860"/>
      <c r="J870" s="860"/>
      <c r="K870" s="860"/>
      <c r="L870" s="860"/>
      <c r="M870" s="860"/>
      <c r="N870" s="860"/>
      <c r="O870" s="860"/>
      <c r="P870" s="860"/>
      <c r="Q870" s="860"/>
      <c r="R870" s="860"/>
      <c r="S870" s="860"/>
      <c r="T870" s="860"/>
      <c r="U870" s="860"/>
      <c r="V870" s="860"/>
      <c r="W870" s="860"/>
      <c r="X870" s="860"/>
      <c r="Y870" s="860"/>
      <c r="Z870" s="860"/>
      <c r="AA870" s="860"/>
      <c r="AB870" s="860"/>
      <c r="AC870" s="860"/>
      <c r="AD870" s="860"/>
    </row>
    <row r="871" spans="1:30" ht="15.75" customHeight="1" x14ac:dyDescent="0.25">
      <c r="A871" s="860"/>
      <c r="B871" s="860"/>
      <c r="C871" s="860"/>
      <c r="D871" s="860"/>
      <c r="E871" s="860"/>
      <c r="F871" s="860"/>
      <c r="G871" s="868"/>
      <c r="H871" s="860"/>
      <c r="I871" s="860"/>
      <c r="J871" s="860"/>
      <c r="K871" s="860"/>
      <c r="L871" s="860"/>
      <c r="M871" s="860"/>
      <c r="N871" s="860"/>
      <c r="O871" s="860"/>
      <c r="P871" s="860"/>
      <c r="Q871" s="860"/>
      <c r="R871" s="860"/>
      <c r="S871" s="860"/>
      <c r="T871" s="860"/>
      <c r="U871" s="860"/>
      <c r="V871" s="860"/>
      <c r="W871" s="860"/>
      <c r="X871" s="860"/>
      <c r="Y871" s="860"/>
      <c r="Z871" s="860"/>
      <c r="AA871" s="860"/>
      <c r="AB871" s="860"/>
      <c r="AC871" s="860"/>
      <c r="AD871" s="860"/>
    </row>
    <row r="872" spans="1:30" ht="15.75" customHeight="1" x14ac:dyDescent="0.25">
      <c r="A872" s="860"/>
      <c r="B872" s="860"/>
      <c r="C872" s="860"/>
      <c r="D872" s="860"/>
      <c r="E872" s="860"/>
      <c r="F872" s="860"/>
      <c r="G872" s="868"/>
      <c r="H872" s="860"/>
      <c r="I872" s="860"/>
      <c r="J872" s="860"/>
      <c r="K872" s="860"/>
      <c r="L872" s="860"/>
      <c r="M872" s="860"/>
      <c r="N872" s="860"/>
      <c r="O872" s="860"/>
      <c r="P872" s="860"/>
      <c r="Q872" s="860"/>
      <c r="R872" s="860"/>
      <c r="S872" s="860"/>
      <c r="T872" s="860"/>
      <c r="U872" s="860"/>
      <c r="V872" s="860"/>
      <c r="W872" s="860"/>
      <c r="X872" s="860"/>
      <c r="Y872" s="860"/>
      <c r="Z872" s="860"/>
      <c r="AA872" s="860"/>
      <c r="AB872" s="860"/>
      <c r="AC872" s="860"/>
      <c r="AD872" s="860"/>
    </row>
    <row r="873" spans="1:30" ht="15.75" customHeight="1" x14ac:dyDescent="0.25">
      <c r="A873" s="860"/>
      <c r="B873" s="860"/>
      <c r="C873" s="860"/>
      <c r="D873" s="860"/>
      <c r="E873" s="860"/>
      <c r="F873" s="860"/>
      <c r="G873" s="868"/>
      <c r="H873" s="860"/>
      <c r="I873" s="860"/>
      <c r="J873" s="860"/>
      <c r="K873" s="860"/>
      <c r="L873" s="860"/>
      <c r="M873" s="860"/>
      <c r="N873" s="860"/>
      <c r="O873" s="860"/>
      <c r="P873" s="860"/>
      <c r="Q873" s="860"/>
      <c r="R873" s="860"/>
      <c r="S873" s="860"/>
      <c r="T873" s="860"/>
      <c r="U873" s="860"/>
      <c r="V873" s="860"/>
      <c r="W873" s="860"/>
      <c r="X873" s="860"/>
      <c r="Y873" s="860"/>
      <c r="Z873" s="860"/>
      <c r="AA873" s="860"/>
      <c r="AB873" s="860"/>
      <c r="AC873" s="860"/>
      <c r="AD873" s="860"/>
    </row>
    <row r="874" spans="1:30" ht="15.75" customHeight="1" x14ac:dyDescent="0.25">
      <c r="A874" s="860"/>
      <c r="B874" s="860"/>
      <c r="C874" s="860"/>
      <c r="D874" s="860"/>
      <c r="E874" s="860"/>
      <c r="F874" s="860"/>
      <c r="G874" s="868"/>
      <c r="H874" s="860"/>
      <c r="I874" s="860"/>
      <c r="J874" s="860"/>
      <c r="K874" s="860"/>
      <c r="L874" s="860"/>
      <c r="M874" s="860"/>
      <c r="N874" s="860"/>
      <c r="O874" s="860"/>
      <c r="P874" s="860"/>
      <c r="Q874" s="860"/>
      <c r="R874" s="860"/>
      <c r="S874" s="860"/>
      <c r="T874" s="860"/>
      <c r="U874" s="860"/>
      <c r="V874" s="860"/>
      <c r="W874" s="860"/>
      <c r="X874" s="860"/>
      <c r="Y874" s="860"/>
      <c r="Z874" s="860"/>
      <c r="AA874" s="860"/>
      <c r="AB874" s="860"/>
      <c r="AC874" s="860"/>
      <c r="AD874" s="860"/>
    </row>
    <row r="875" spans="1:30" ht="15.75" customHeight="1" x14ac:dyDescent="0.25">
      <c r="A875" s="860"/>
      <c r="B875" s="860"/>
      <c r="C875" s="860"/>
      <c r="D875" s="860"/>
      <c r="E875" s="860"/>
      <c r="F875" s="860"/>
      <c r="G875" s="868"/>
      <c r="H875" s="860"/>
      <c r="I875" s="860"/>
      <c r="J875" s="860"/>
      <c r="K875" s="860"/>
      <c r="L875" s="860"/>
      <c r="M875" s="860"/>
      <c r="N875" s="860"/>
      <c r="O875" s="860"/>
      <c r="P875" s="860"/>
      <c r="Q875" s="860"/>
      <c r="R875" s="860"/>
      <c r="S875" s="860"/>
      <c r="T875" s="860"/>
      <c r="U875" s="860"/>
      <c r="V875" s="860"/>
      <c r="W875" s="860"/>
      <c r="X875" s="860"/>
      <c r="Y875" s="860"/>
      <c r="Z875" s="860"/>
      <c r="AA875" s="860"/>
      <c r="AB875" s="860"/>
      <c r="AC875" s="860"/>
      <c r="AD875" s="860"/>
    </row>
    <row r="876" spans="1:30" ht="15.75" customHeight="1" x14ac:dyDescent="0.25">
      <c r="A876" s="860"/>
      <c r="B876" s="860"/>
      <c r="C876" s="860"/>
      <c r="D876" s="860"/>
      <c r="E876" s="860"/>
      <c r="F876" s="860"/>
      <c r="G876" s="868"/>
      <c r="H876" s="860"/>
      <c r="I876" s="860"/>
      <c r="J876" s="860"/>
      <c r="K876" s="860"/>
      <c r="L876" s="860"/>
      <c r="M876" s="860"/>
      <c r="N876" s="860"/>
      <c r="O876" s="860"/>
      <c r="P876" s="860"/>
      <c r="Q876" s="860"/>
      <c r="R876" s="860"/>
      <c r="S876" s="860"/>
      <c r="T876" s="860"/>
      <c r="U876" s="860"/>
      <c r="V876" s="860"/>
      <c r="W876" s="860"/>
      <c r="X876" s="860"/>
      <c r="Y876" s="860"/>
      <c r="Z876" s="860"/>
      <c r="AA876" s="860"/>
      <c r="AB876" s="860"/>
      <c r="AC876" s="860"/>
      <c r="AD876" s="860"/>
    </row>
    <row r="877" spans="1:30" ht="15.75" customHeight="1" x14ac:dyDescent="0.25">
      <c r="A877" s="860"/>
      <c r="B877" s="860"/>
      <c r="C877" s="860"/>
      <c r="D877" s="860"/>
      <c r="E877" s="860"/>
      <c r="F877" s="860"/>
      <c r="G877" s="868"/>
      <c r="H877" s="860"/>
      <c r="I877" s="860"/>
      <c r="J877" s="860"/>
      <c r="K877" s="860"/>
      <c r="L877" s="860"/>
      <c r="M877" s="860"/>
      <c r="N877" s="860"/>
      <c r="O877" s="860"/>
      <c r="P877" s="860"/>
      <c r="Q877" s="860"/>
      <c r="R877" s="860"/>
      <c r="S877" s="860"/>
      <c r="T877" s="860"/>
      <c r="U877" s="860"/>
      <c r="V877" s="860"/>
      <c r="W877" s="860"/>
      <c r="X877" s="860"/>
      <c r="Y877" s="860"/>
      <c r="Z877" s="860"/>
      <c r="AA877" s="860"/>
      <c r="AB877" s="860"/>
      <c r="AC877" s="860"/>
      <c r="AD877" s="860"/>
    </row>
    <row r="878" spans="1:30" ht="15.75" customHeight="1" x14ac:dyDescent="0.25">
      <c r="A878" s="860"/>
      <c r="B878" s="860"/>
      <c r="C878" s="860"/>
      <c r="D878" s="860"/>
      <c r="E878" s="860"/>
      <c r="F878" s="860"/>
      <c r="G878" s="868"/>
      <c r="H878" s="860"/>
      <c r="I878" s="860"/>
      <c r="J878" s="860"/>
      <c r="K878" s="860"/>
      <c r="L878" s="860"/>
      <c r="M878" s="860"/>
      <c r="N878" s="860"/>
      <c r="O878" s="860"/>
      <c r="P878" s="860"/>
      <c r="Q878" s="860"/>
      <c r="R878" s="860"/>
      <c r="S878" s="860"/>
      <c r="T878" s="860"/>
      <c r="U878" s="860"/>
      <c r="V878" s="860"/>
      <c r="W878" s="860"/>
      <c r="X878" s="860"/>
      <c r="Y878" s="860"/>
      <c r="Z878" s="860"/>
      <c r="AA878" s="860"/>
      <c r="AB878" s="860"/>
      <c r="AC878" s="860"/>
      <c r="AD878" s="860"/>
    </row>
    <row r="879" spans="1:30" ht="15.75" customHeight="1" x14ac:dyDescent="0.25">
      <c r="A879" s="860"/>
      <c r="B879" s="860"/>
      <c r="C879" s="860"/>
      <c r="D879" s="860"/>
      <c r="E879" s="860"/>
      <c r="F879" s="860"/>
      <c r="G879" s="868"/>
      <c r="H879" s="860"/>
      <c r="I879" s="860"/>
      <c r="J879" s="860"/>
      <c r="K879" s="860"/>
      <c r="L879" s="860"/>
      <c r="M879" s="860"/>
      <c r="N879" s="860"/>
      <c r="O879" s="860"/>
      <c r="P879" s="860"/>
      <c r="Q879" s="860"/>
      <c r="R879" s="860"/>
      <c r="S879" s="860"/>
      <c r="T879" s="860"/>
      <c r="U879" s="860"/>
      <c r="V879" s="860"/>
      <c r="W879" s="860"/>
      <c r="X879" s="860"/>
      <c r="Y879" s="860"/>
      <c r="Z879" s="860"/>
      <c r="AA879" s="860"/>
      <c r="AB879" s="860"/>
      <c r="AC879" s="860"/>
      <c r="AD879" s="860"/>
    </row>
    <row r="880" spans="1:30" ht="15.75" customHeight="1" x14ac:dyDescent="0.25">
      <c r="A880" s="860"/>
      <c r="B880" s="860"/>
      <c r="C880" s="860"/>
      <c r="D880" s="860"/>
      <c r="E880" s="860"/>
      <c r="F880" s="860"/>
      <c r="G880" s="868"/>
      <c r="H880" s="860"/>
      <c r="I880" s="860"/>
      <c r="J880" s="860"/>
      <c r="K880" s="860"/>
      <c r="L880" s="860"/>
      <c r="M880" s="860"/>
      <c r="N880" s="860"/>
      <c r="O880" s="860"/>
      <c r="P880" s="860"/>
      <c r="Q880" s="860"/>
      <c r="R880" s="860"/>
      <c r="S880" s="860"/>
      <c r="T880" s="860"/>
      <c r="U880" s="860"/>
      <c r="V880" s="860"/>
      <c r="W880" s="860"/>
      <c r="X880" s="860"/>
      <c r="Y880" s="860"/>
      <c r="Z880" s="860"/>
      <c r="AA880" s="860"/>
      <c r="AB880" s="860"/>
      <c r="AC880" s="860"/>
      <c r="AD880" s="860"/>
    </row>
    <row r="881" spans="1:30" ht="15.75" customHeight="1" x14ac:dyDescent="0.25">
      <c r="A881" s="860"/>
      <c r="B881" s="860"/>
      <c r="C881" s="860"/>
      <c r="D881" s="860"/>
      <c r="E881" s="860"/>
      <c r="F881" s="860"/>
      <c r="G881" s="868"/>
      <c r="H881" s="860"/>
      <c r="I881" s="860"/>
      <c r="J881" s="860"/>
      <c r="K881" s="860"/>
      <c r="L881" s="860"/>
      <c r="M881" s="860"/>
      <c r="N881" s="860"/>
      <c r="O881" s="860"/>
      <c r="P881" s="860"/>
      <c r="Q881" s="860"/>
      <c r="R881" s="860"/>
      <c r="S881" s="860"/>
      <c r="T881" s="860"/>
      <c r="U881" s="860"/>
      <c r="V881" s="860"/>
      <c r="W881" s="860"/>
      <c r="X881" s="860"/>
      <c r="Y881" s="860"/>
      <c r="Z881" s="860"/>
      <c r="AA881" s="860"/>
      <c r="AB881" s="860"/>
      <c r="AC881" s="860"/>
      <c r="AD881" s="860"/>
    </row>
    <row r="882" spans="1:30" ht="15.75" customHeight="1" x14ac:dyDescent="0.25">
      <c r="A882" s="860"/>
      <c r="B882" s="860"/>
      <c r="C882" s="860"/>
      <c r="D882" s="860"/>
      <c r="E882" s="860"/>
      <c r="F882" s="860"/>
      <c r="G882" s="868"/>
      <c r="H882" s="860"/>
      <c r="I882" s="860"/>
      <c r="J882" s="860"/>
      <c r="K882" s="860"/>
      <c r="L882" s="860"/>
      <c r="M882" s="860"/>
      <c r="N882" s="860"/>
      <c r="O882" s="860"/>
      <c r="P882" s="860"/>
      <c r="Q882" s="860"/>
      <c r="R882" s="860"/>
      <c r="S882" s="860"/>
      <c r="T882" s="860"/>
      <c r="U882" s="860"/>
      <c r="V882" s="860"/>
      <c r="W882" s="860"/>
      <c r="X882" s="860"/>
      <c r="Y882" s="860"/>
      <c r="Z882" s="860"/>
      <c r="AA882" s="860"/>
      <c r="AB882" s="860"/>
      <c r="AC882" s="860"/>
      <c r="AD882" s="860"/>
    </row>
    <row r="883" spans="1:30" ht="15.75" customHeight="1" x14ac:dyDescent="0.25">
      <c r="A883" s="860"/>
      <c r="B883" s="860"/>
      <c r="C883" s="860"/>
      <c r="D883" s="860"/>
      <c r="E883" s="860"/>
      <c r="F883" s="860"/>
      <c r="G883" s="868"/>
      <c r="H883" s="860"/>
      <c r="I883" s="860"/>
      <c r="J883" s="860"/>
      <c r="K883" s="860"/>
      <c r="L883" s="860"/>
      <c r="M883" s="860"/>
      <c r="N883" s="860"/>
      <c r="O883" s="860"/>
      <c r="P883" s="860"/>
      <c r="Q883" s="860"/>
      <c r="R883" s="860"/>
      <c r="S883" s="860"/>
      <c r="T883" s="860"/>
      <c r="U883" s="860"/>
      <c r="V883" s="860"/>
      <c r="W883" s="860"/>
      <c r="X883" s="860"/>
      <c r="Y883" s="860"/>
      <c r="Z883" s="860"/>
      <c r="AA883" s="860"/>
      <c r="AB883" s="860"/>
      <c r="AC883" s="860"/>
      <c r="AD883" s="860"/>
    </row>
    <row r="884" spans="1:30" ht="15.75" customHeight="1" x14ac:dyDescent="0.25">
      <c r="A884" s="860"/>
      <c r="B884" s="860"/>
      <c r="C884" s="860"/>
      <c r="D884" s="860"/>
      <c r="E884" s="860"/>
      <c r="F884" s="860"/>
      <c r="G884" s="868"/>
      <c r="H884" s="860"/>
      <c r="I884" s="860"/>
      <c r="J884" s="860"/>
      <c r="K884" s="860"/>
      <c r="L884" s="860"/>
      <c r="M884" s="860"/>
      <c r="N884" s="860"/>
      <c r="O884" s="860"/>
      <c r="P884" s="860"/>
      <c r="Q884" s="860"/>
      <c r="R884" s="860"/>
      <c r="S884" s="860"/>
      <c r="T884" s="860"/>
      <c r="U884" s="860"/>
      <c r="V884" s="860"/>
      <c r="W884" s="860"/>
      <c r="X884" s="860"/>
      <c r="Y884" s="860"/>
      <c r="Z884" s="860"/>
      <c r="AA884" s="860"/>
      <c r="AB884" s="860"/>
      <c r="AC884" s="860"/>
      <c r="AD884" s="860"/>
    </row>
    <row r="885" spans="1:30" ht="15.75" customHeight="1" x14ac:dyDescent="0.25">
      <c r="A885" s="860"/>
      <c r="B885" s="860"/>
      <c r="C885" s="860"/>
      <c r="D885" s="860"/>
      <c r="E885" s="860"/>
      <c r="F885" s="860"/>
      <c r="G885" s="868"/>
      <c r="H885" s="860"/>
      <c r="I885" s="860"/>
      <c r="J885" s="860"/>
      <c r="K885" s="860"/>
      <c r="L885" s="860"/>
      <c r="M885" s="860"/>
      <c r="N885" s="860"/>
      <c r="O885" s="860"/>
      <c r="P885" s="860"/>
      <c r="Q885" s="860"/>
      <c r="R885" s="860"/>
      <c r="S885" s="860"/>
      <c r="T885" s="860"/>
      <c r="U885" s="860"/>
      <c r="V885" s="860"/>
      <c r="W885" s="860"/>
      <c r="X885" s="860"/>
      <c r="Y885" s="860"/>
      <c r="Z885" s="860"/>
      <c r="AA885" s="860"/>
      <c r="AB885" s="860"/>
      <c r="AC885" s="860"/>
      <c r="AD885" s="860"/>
    </row>
    <row r="886" spans="1:30" ht="15.75" customHeight="1" x14ac:dyDescent="0.25">
      <c r="A886" s="860"/>
      <c r="B886" s="860"/>
      <c r="C886" s="860"/>
      <c r="D886" s="860"/>
      <c r="E886" s="860"/>
      <c r="F886" s="860"/>
      <c r="G886" s="868"/>
      <c r="H886" s="860"/>
      <c r="I886" s="860"/>
      <c r="J886" s="860"/>
      <c r="K886" s="860"/>
      <c r="L886" s="860"/>
      <c r="M886" s="860"/>
      <c r="N886" s="860"/>
      <c r="O886" s="860"/>
      <c r="P886" s="860"/>
      <c r="Q886" s="860"/>
      <c r="R886" s="860"/>
      <c r="S886" s="860"/>
      <c r="T886" s="860"/>
      <c r="U886" s="860"/>
      <c r="V886" s="860"/>
      <c r="W886" s="860"/>
      <c r="X886" s="860"/>
      <c r="Y886" s="860"/>
      <c r="Z886" s="860"/>
      <c r="AA886" s="860"/>
      <c r="AB886" s="860"/>
      <c r="AC886" s="860"/>
      <c r="AD886" s="860"/>
    </row>
    <row r="887" spans="1:30" ht="15.75" customHeight="1" x14ac:dyDescent="0.25">
      <c r="A887" s="860"/>
      <c r="B887" s="860"/>
      <c r="C887" s="860"/>
      <c r="D887" s="860"/>
      <c r="E887" s="860"/>
      <c r="F887" s="860"/>
      <c r="G887" s="868"/>
      <c r="H887" s="860"/>
      <c r="I887" s="860"/>
      <c r="J887" s="860"/>
      <c r="K887" s="860"/>
      <c r="L887" s="860"/>
      <c r="M887" s="860"/>
      <c r="N887" s="860"/>
      <c r="O887" s="860"/>
      <c r="P887" s="860"/>
      <c r="Q887" s="860"/>
      <c r="R887" s="860"/>
      <c r="S887" s="860"/>
      <c r="T887" s="860"/>
      <c r="U887" s="860"/>
      <c r="V887" s="860"/>
      <c r="W887" s="860"/>
      <c r="X887" s="860"/>
      <c r="Y887" s="860"/>
      <c r="Z887" s="860"/>
      <c r="AA887" s="860"/>
      <c r="AB887" s="860"/>
      <c r="AC887" s="860"/>
      <c r="AD887" s="860"/>
    </row>
    <row r="888" spans="1:30" ht="15.75" customHeight="1" x14ac:dyDescent="0.25">
      <c r="A888" s="860"/>
      <c r="B888" s="860"/>
      <c r="C888" s="860"/>
      <c r="D888" s="860"/>
      <c r="E888" s="860"/>
      <c r="F888" s="860"/>
      <c r="G888" s="868"/>
      <c r="H888" s="860"/>
      <c r="I888" s="860"/>
      <c r="J888" s="860"/>
      <c r="K888" s="860"/>
      <c r="L888" s="860"/>
      <c r="M888" s="860"/>
      <c r="N888" s="860"/>
      <c r="O888" s="860"/>
      <c r="P888" s="860"/>
      <c r="Q888" s="860"/>
      <c r="R888" s="860"/>
      <c r="S888" s="860"/>
      <c r="T888" s="860"/>
      <c r="U888" s="860"/>
      <c r="V888" s="860"/>
      <c r="W888" s="860"/>
      <c r="X888" s="860"/>
      <c r="Y888" s="860"/>
      <c r="Z888" s="860"/>
      <c r="AA888" s="860"/>
      <c r="AB888" s="860"/>
      <c r="AC888" s="860"/>
      <c r="AD888" s="860"/>
    </row>
    <row r="889" spans="1:30" ht="15.75" customHeight="1" x14ac:dyDescent="0.25">
      <c r="A889" s="860"/>
      <c r="B889" s="860"/>
      <c r="C889" s="860"/>
      <c r="D889" s="860"/>
      <c r="E889" s="860"/>
      <c r="F889" s="860"/>
      <c r="G889" s="868"/>
      <c r="H889" s="860"/>
      <c r="I889" s="860"/>
      <c r="J889" s="860"/>
      <c r="K889" s="860"/>
      <c r="L889" s="860"/>
      <c r="M889" s="860"/>
      <c r="N889" s="860"/>
      <c r="O889" s="860"/>
      <c r="P889" s="860"/>
      <c r="Q889" s="860"/>
      <c r="R889" s="860"/>
      <c r="S889" s="860"/>
      <c r="T889" s="860"/>
      <c r="U889" s="860"/>
      <c r="V889" s="860"/>
      <c r="W889" s="860"/>
      <c r="X889" s="860"/>
      <c r="Y889" s="860"/>
      <c r="Z889" s="860"/>
      <c r="AA889" s="860"/>
      <c r="AB889" s="860"/>
      <c r="AC889" s="860"/>
      <c r="AD889" s="860"/>
    </row>
    <row r="890" spans="1:30" ht="15.75" customHeight="1" x14ac:dyDescent="0.25">
      <c r="A890" s="860"/>
      <c r="B890" s="860"/>
      <c r="C890" s="860"/>
      <c r="D890" s="860"/>
      <c r="E890" s="860"/>
      <c r="F890" s="860"/>
      <c r="G890" s="868"/>
      <c r="H890" s="860"/>
      <c r="I890" s="860"/>
      <c r="J890" s="860"/>
      <c r="K890" s="860"/>
      <c r="L890" s="860"/>
      <c r="M890" s="860"/>
      <c r="N890" s="860"/>
      <c r="O890" s="860"/>
      <c r="P890" s="860"/>
      <c r="Q890" s="860"/>
      <c r="R890" s="860"/>
      <c r="S890" s="860"/>
      <c r="T890" s="860"/>
      <c r="U890" s="860"/>
      <c r="V890" s="860"/>
      <c r="W890" s="860"/>
      <c r="X890" s="860"/>
      <c r="Y890" s="860"/>
      <c r="Z890" s="860"/>
      <c r="AA890" s="860"/>
      <c r="AB890" s="860"/>
      <c r="AC890" s="860"/>
      <c r="AD890" s="860"/>
    </row>
    <row r="891" spans="1:30" ht="15.75" customHeight="1" x14ac:dyDescent="0.25">
      <c r="A891" s="860"/>
      <c r="B891" s="860"/>
      <c r="C891" s="860"/>
      <c r="D891" s="860"/>
      <c r="E891" s="860"/>
      <c r="F891" s="860"/>
      <c r="G891" s="868"/>
      <c r="H891" s="860"/>
      <c r="I891" s="860"/>
      <c r="J891" s="860"/>
      <c r="K891" s="860"/>
      <c r="L891" s="860"/>
      <c r="M891" s="860"/>
      <c r="N891" s="860"/>
      <c r="O891" s="860"/>
      <c r="P891" s="860"/>
      <c r="Q891" s="860"/>
      <c r="R891" s="860"/>
      <c r="S891" s="860"/>
      <c r="T891" s="860"/>
      <c r="U891" s="860"/>
      <c r="V891" s="860"/>
      <c r="W891" s="860"/>
      <c r="X891" s="860"/>
      <c r="Y891" s="860"/>
      <c r="Z891" s="860"/>
      <c r="AA891" s="860"/>
      <c r="AB891" s="860"/>
      <c r="AC891" s="860"/>
      <c r="AD891" s="860"/>
    </row>
    <row r="892" spans="1:30" ht="15.75" customHeight="1" x14ac:dyDescent="0.25">
      <c r="A892" s="860"/>
      <c r="B892" s="860"/>
      <c r="C892" s="860"/>
      <c r="D892" s="860"/>
      <c r="E892" s="860"/>
      <c r="F892" s="860"/>
      <c r="G892" s="868"/>
      <c r="H892" s="860"/>
      <c r="I892" s="860"/>
      <c r="J892" s="860"/>
      <c r="K892" s="860"/>
      <c r="L892" s="860"/>
      <c r="M892" s="860"/>
      <c r="N892" s="860"/>
      <c r="O892" s="860"/>
      <c r="P892" s="860"/>
      <c r="Q892" s="860"/>
      <c r="R892" s="860"/>
      <c r="S892" s="860"/>
      <c r="T892" s="860"/>
      <c r="U892" s="860"/>
      <c r="V892" s="860"/>
      <c r="W892" s="860"/>
      <c r="X892" s="860"/>
      <c r="Y892" s="860"/>
      <c r="Z892" s="860"/>
      <c r="AA892" s="860"/>
      <c r="AB892" s="860"/>
      <c r="AC892" s="860"/>
      <c r="AD892" s="860"/>
    </row>
    <row r="893" spans="1:30" ht="15.75" customHeight="1" x14ac:dyDescent="0.25">
      <c r="A893" s="860"/>
      <c r="B893" s="860"/>
      <c r="C893" s="860"/>
      <c r="D893" s="860"/>
      <c r="E893" s="860"/>
      <c r="F893" s="860"/>
      <c r="G893" s="868"/>
      <c r="H893" s="860"/>
      <c r="I893" s="860"/>
      <c r="J893" s="860"/>
      <c r="K893" s="860"/>
      <c r="L893" s="860"/>
      <c r="M893" s="860"/>
      <c r="N893" s="860"/>
      <c r="O893" s="860"/>
      <c r="P893" s="860"/>
      <c r="Q893" s="860"/>
      <c r="R893" s="860"/>
      <c r="S893" s="860"/>
      <c r="T893" s="860"/>
      <c r="U893" s="860"/>
      <c r="V893" s="860"/>
      <c r="W893" s="860"/>
      <c r="X893" s="860"/>
      <c r="Y893" s="860"/>
      <c r="Z893" s="860"/>
      <c r="AA893" s="860"/>
      <c r="AB893" s="860"/>
      <c r="AC893" s="860"/>
      <c r="AD893" s="860"/>
    </row>
    <row r="894" spans="1:30" ht="15.75" customHeight="1" x14ac:dyDescent="0.25">
      <c r="A894" s="860"/>
      <c r="B894" s="860"/>
      <c r="C894" s="860"/>
      <c r="D894" s="860"/>
      <c r="E894" s="860"/>
      <c r="F894" s="860"/>
      <c r="G894" s="868"/>
      <c r="H894" s="860"/>
      <c r="I894" s="860"/>
      <c r="J894" s="860"/>
      <c r="K894" s="860"/>
      <c r="L894" s="860"/>
      <c r="M894" s="860"/>
      <c r="N894" s="860"/>
      <c r="O894" s="860"/>
      <c r="P894" s="860"/>
      <c r="Q894" s="860"/>
      <c r="R894" s="860"/>
      <c r="S894" s="860"/>
      <c r="T894" s="860"/>
      <c r="U894" s="860"/>
      <c r="V894" s="860"/>
      <c r="W894" s="860"/>
      <c r="X894" s="860"/>
      <c r="Y894" s="860"/>
      <c r="Z894" s="860"/>
      <c r="AA894" s="860"/>
      <c r="AB894" s="860"/>
      <c r="AC894" s="860"/>
      <c r="AD894" s="860"/>
    </row>
    <row r="895" spans="1:30" ht="15.75" customHeight="1" x14ac:dyDescent="0.25">
      <c r="A895" s="860"/>
      <c r="B895" s="860"/>
      <c r="C895" s="860"/>
      <c r="D895" s="860"/>
      <c r="E895" s="860"/>
      <c r="F895" s="860"/>
      <c r="G895" s="868"/>
      <c r="H895" s="860"/>
      <c r="I895" s="860"/>
      <c r="J895" s="860"/>
      <c r="K895" s="860"/>
      <c r="L895" s="860"/>
      <c r="M895" s="860"/>
      <c r="N895" s="860"/>
      <c r="O895" s="860"/>
      <c r="P895" s="860"/>
      <c r="Q895" s="860"/>
      <c r="R895" s="860"/>
      <c r="S895" s="860"/>
      <c r="T895" s="860"/>
      <c r="U895" s="860"/>
      <c r="V895" s="860"/>
      <c r="W895" s="860"/>
      <c r="X895" s="860"/>
      <c r="Y895" s="860"/>
      <c r="Z895" s="860"/>
      <c r="AA895" s="860"/>
      <c r="AB895" s="860"/>
      <c r="AC895" s="860"/>
      <c r="AD895" s="860"/>
    </row>
    <row r="896" spans="1:30" ht="15.75" customHeight="1" x14ac:dyDescent="0.25">
      <c r="A896" s="860"/>
      <c r="B896" s="860"/>
      <c r="C896" s="860"/>
      <c r="D896" s="860"/>
      <c r="E896" s="860"/>
      <c r="F896" s="860"/>
      <c r="G896" s="868"/>
      <c r="H896" s="860"/>
      <c r="I896" s="860"/>
      <c r="J896" s="860"/>
      <c r="K896" s="860"/>
      <c r="L896" s="860"/>
      <c r="M896" s="860"/>
      <c r="N896" s="860"/>
      <c r="O896" s="860"/>
      <c r="P896" s="860"/>
      <c r="Q896" s="860"/>
      <c r="R896" s="860"/>
      <c r="S896" s="860"/>
      <c r="T896" s="860"/>
      <c r="U896" s="860"/>
      <c r="V896" s="860"/>
      <c r="W896" s="860"/>
      <c r="X896" s="860"/>
      <c r="Y896" s="860"/>
      <c r="Z896" s="860"/>
      <c r="AA896" s="860"/>
      <c r="AB896" s="860"/>
      <c r="AC896" s="860"/>
      <c r="AD896" s="860"/>
    </row>
    <row r="897" spans="1:30" ht="15.75" customHeight="1" x14ac:dyDescent="0.25">
      <c r="A897" s="860"/>
      <c r="B897" s="860"/>
      <c r="C897" s="860"/>
      <c r="D897" s="860"/>
      <c r="E897" s="860"/>
      <c r="F897" s="860"/>
      <c r="G897" s="868"/>
      <c r="H897" s="860"/>
      <c r="I897" s="860"/>
      <c r="J897" s="860"/>
      <c r="K897" s="860"/>
      <c r="L897" s="860"/>
      <c r="M897" s="860"/>
      <c r="N897" s="860"/>
      <c r="O897" s="860"/>
      <c r="P897" s="860"/>
      <c r="Q897" s="860"/>
      <c r="R897" s="860"/>
      <c r="S897" s="860"/>
      <c r="T897" s="860"/>
      <c r="U897" s="860"/>
      <c r="V897" s="860"/>
      <c r="W897" s="860"/>
      <c r="X897" s="860"/>
      <c r="Y897" s="860"/>
      <c r="Z897" s="860"/>
      <c r="AA897" s="860"/>
      <c r="AB897" s="860"/>
      <c r="AC897" s="860"/>
      <c r="AD897" s="860"/>
    </row>
    <row r="898" spans="1:30" ht="15.75" customHeight="1" x14ac:dyDescent="0.25">
      <c r="A898" s="860"/>
      <c r="B898" s="860"/>
      <c r="C898" s="860"/>
      <c r="D898" s="860"/>
      <c r="E898" s="860"/>
      <c r="F898" s="860"/>
      <c r="G898" s="868"/>
      <c r="H898" s="860"/>
      <c r="I898" s="860"/>
      <c r="J898" s="860"/>
      <c r="K898" s="860"/>
      <c r="L898" s="860"/>
      <c r="M898" s="860"/>
      <c r="N898" s="860"/>
      <c r="O898" s="860"/>
      <c r="P898" s="860"/>
      <c r="Q898" s="860"/>
      <c r="R898" s="860"/>
      <c r="S898" s="860"/>
      <c r="T898" s="860"/>
      <c r="U898" s="860"/>
      <c r="V898" s="860"/>
      <c r="W898" s="860"/>
      <c r="X898" s="860"/>
      <c r="Y898" s="860"/>
      <c r="Z898" s="860"/>
      <c r="AA898" s="860"/>
      <c r="AB898" s="860"/>
      <c r="AC898" s="860"/>
      <c r="AD898" s="860"/>
    </row>
    <row r="899" spans="1:30" ht="15.75" customHeight="1" x14ac:dyDescent="0.25">
      <c r="A899" s="860"/>
      <c r="B899" s="860"/>
      <c r="C899" s="860"/>
      <c r="D899" s="860"/>
      <c r="E899" s="860"/>
      <c r="F899" s="860"/>
      <c r="G899" s="868"/>
      <c r="H899" s="860"/>
      <c r="I899" s="860"/>
      <c r="J899" s="860"/>
      <c r="K899" s="860"/>
      <c r="L899" s="860"/>
      <c r="M899" s="860"/>
      <c r="N899" s="860"/>
      <c r="O899" s="860"/>
      <c r="P899" s="860"/>
      <c r="Q899" s="860"/>
      <c r="R899" s="860"/>
      <c r="S899" s="860"/>
      <c r="T899" s="860"/>
      <c r="U899" s="860"/>
      <c r="V899" s="860"/>
      <c r="W899" s="860"/>
      <c r="X899" s="860"/>
      <c r="Y899" s="860"/>
      <c r="Z899" s="860"/>
      <c r="AA899" s="860"/>
      <c r="AB899" s="860"/>
      <c r="AC899" s="860"/>
      <c r="AD899" s="860"/>
    </row>
    <row r="900" spans="1:30" ht="15.75" customHeight="1" x14ac:dyDescent="0.25">
      <c r="A900" s="860"/>
      <c r="B900" s="860"/>
      <c r="C900" s="860"/>
      <c r="D900" s="860"/>
      <c r="E900" s="860"/>
      <c r="F900" s="860"/>
      <c r="G900" s="868"/>
      <c r="H900" s="860"/>
      <c r="I900" s="860"/>
      <c r="J900" s="860"/>
      <c r="K900" s="860"/>
      <c r="L900" s="860"/>
      <c r="M900" s="860"/>
      <c r="N900" s="860"/>
      <c r="O900" s="860"/>
      <c r="P900" s="860"/>
      <c r="Q900" s="860"/>
      <c r="R900" s="860"/>
      <c r="S900" s="860"/>
      <c r="T900" s="860"/>
      <c r="U900" s="860"/>
      <c r="V900" s="860"/>
      <c r="W900" s="860"/>
      <c r="X900" s="860"/>
      <c r="Y900" s="860"/>
      <c r="Z900" s="860"/>
      <c r="AA900" s="860"/>
      <c r="AB900" s="860"/>
      <c r="AC900" s="860"/>
      <c r="AD900" s="860"/>
    </row>
    <row r="901" spans="1:30" ht="15.75" customHeight="1" x14ac:dyDescent="0.25">
      <c r="A901" s="860"/>
      <c r="B901" s="860"/>
      <c r="C901" s="860"/>
      <c r="D901" s="860"/>
      <c r="E901" s="860"/>
      <c r="F901" s="860"/>
      <c r="G901" s="868"/>
      <c r="H901" s="860"/>
      <c r="I901" s="860"/>
      <c r="J901" s="860"/>
      <c r="K901" s="860"/>
      <c r="L901" s="860"/>
      <c r="M901" s="860"/>
      <c r="N901" s="860"/>
      <c r="O901" s="860"/>
      <c r="P901" s="860"/>
      <c r="Q901" s="860"/>
      <c r="R901" s="860"/>
      <c r="S901" s="860"/>
      <c r="T901" s="860"/>
      <c r="U901" s="860"/>
      <c r="V901" s="860"/>
      <c r="W901" s="860"/>
      <c r="X901" s="860"/>
      <c r="Y901" s="860"/>
      <c r="Z901" s="860"/>
      <c r="AA901" s="860"/>
      <c r="AB901" s="860"/>
      <c r="AC901" s="860"/>
      <c r="AD901" s="860"/>
    </row>
    <row r="902" spans="1:30" ht="15.75" customHeight="1" x14ac:dyDescent="0.25">
      <c r="A902" s="860"/>
      <c r="B902" s="860"/>
      <c r="C902" s="860"/>
      <c r="D902" s="860"/>
      <c r="E902" s="860"/>
      <c r="F902" s="860"/>
      <c r="G902" s="868"/>
      <c r="H902" s="860"/>
      <c r="I902" s="860"/>
      <c r="J902" s="860"/>
      <c r="K902" s="860"/>
      <c r="L902" s="860"/>
      <c r="M902" s="860"/>
      <c r="N902" s="860"/>
      <c r="O902" s="860"/>
      <c r="P902" s="860"/>
      <c r="Q902" s="860"/>
      <c r="R902" s="860"/>
      <c r="S902" s="860"/>
      <c r="T902" s="860"/>
      <c r="U902" s="860"/>
      <c r="V902" s="860"/>
      <c r="W902" s="860"/>
      <c r="X902" s="860"/>
      <c r="Y902" s="860"/>
      <c r="Z902" s="860"/>
      <c r="AA902" s="860"/>
      <c r="AB902" s="860"/>
      <c r="AC902" s="860"/>
      <c r="AD902" s="860"/>
    </row>
    <row r="903" spans="1:30" ht="15.75" customHeight="1" x14ac:dyDescent="0.25">
      <c r="A903" s="860"/>
      <c r="B903" s="860"/>
      <c r="C903" s="860"/>
      <c r="D903" s="860"/>
      <c r="E903" s="860"/>
      <c r="F903" s="860"/>
      <c r="G903" s="868"/>
      <c r="H903" s="860"/>
      <c r="I903" s="860"/>
      <c r="J903" s="860"/>
      <c r="K903" s="860"/>
      <c r="L903" s="860"/>
      <c r="M903" s="860"/>
      <c r="N903" s="860"/>
      <c r="O903" s="860"/>
      <c r="P903" s="860"/>
      <c r="Q903" s="860"/>
      <c r="R903" s="860"/>
      <c r="S903" s="860"/>
      <c r="T903" s="860"/>
      <c r="U903" s="860"/>
      <c r="V903" s="860"/>
      <c r="W903" s="860"/>
      <c r="X903" s="860"/>
      <c r="Y903" s="860"/>
      <c r="Z903" s="860"/>
      <c r="AA903" s="860"/>
      <c r="AB903" s="860"/>
      <c r="AC903" s="860"/>
      <c r="AD903" s="860"/>
    </row>
    <row r="904" spans="1:30" ht="15.75" customHeight="1" x14ac:dyDescent="0.25">
      <c r="A904" s="860"/>
      <c r="B904" s="860"/>
      <c r="C904" s="860"/>
      <c r="D904" s="860"/>
      <c r="E904" s="860"/>
      <c r="F904" s="860"/>
      <c r="G904" s="868"/>
      <c r="H904" s="860"/>
      <c r="I904" s="860"/>
      <c r="J904" s="860"/>
      <c r="K904" s="860"/>
      <c r="L904" s="860"/>
      <c r="M904" s="860"/>
      <c r="N904" s="860"/>
      <c r="O904" s="860"/>
      <c r="P904" s="860"/>
      <c r="Q904" s="860"/>
      <c r="R904" s="860"/>
      <c r="S904" s="860"/>
      <c r="T904" s="860"/>
      <c r="U904" s="860"/>
      <c r="V904" s="860"/>
      <c r="W904" s="860"/>
      <c r="X904" s="860"/>
      <c r="Y904" s="860"/>
      <c r="Z904" s="860"/>
      <c r="AA904" s="860"/>
      <c r="AB904" s="860"/>
      <c r="AC904" s="860"/>
      <c r="AD904" s="860"/>
    </row>
    <row r="905" spans="1:30" ht="15.75" customHeight="1" x14ac:dyDescent="0.25">
      <c r="A905" s="860"/>
      <c r="B905" s="860"/>
      <c r="C905" s="860"/>
      <c r="D905" s="860"/>
      <c r="E905" s="860"/>
      <c r="F905" s="860"/>
      <c r="G905" s="868"/>
      <c r="H905" s="860"/>
      <c r="I905" s="860"/>
      <c r="J905" s="860"/>
      <c r="K905" s="860"/>
      <c r="L905" s="860"/>
      <c r="M905" s="860"/>
      <c r="N905" s="860"/>
      <c r="O905" s="860"/>
      <c r="P905" s="860"/>
      <c r="Q905" s="860"/>
      <c r="R905" s="860"/>
      <c r="S905" s="860"/>
      <c r="T905" s="860"/>
      <c r="U905" s="860"/>
      <c r="V905" s="860"/>
      <c r="W905" s="860"/>
      <c r="X905" s="860"/>
      <c r="Y905" s="860"/>
      <c r="Z905" s="860"/>
      <c r="AA905" s="860"/>
      <c r="AB905" s="860"/>
      <c r="AC905" s="860"/>
      <c r="AD905" s="860"/>
    </row>
    <row r="906" spans="1:30" ht="15.75" customHeight="1" x14ac:dyDescent="0.25">
      <c r="A906" s="860"/>
      <c r="B906" s="860"/>
      <c r="C906" s="860"/>
      <c r="D906" s="860"/>
      <c r="E906" s="860"/>
      <c r="F906" s="860"/>
      <c r="G906" s="868"/>
      <c r="H906" s="860"/>
      <c r="I906" s="860"/>
      <c r="J906" s="860"/>
      <c r="K906" s="860"/>
      <c r="L906" s="860"/>
      <c r="M906" s="860"/>
      <c r="N906" s="860"/>
      <c r="O906" s="860"/>
      <c r="P906" s="860"/>
      <c r="Q906" s="860"/>
      <c r="R906" s="860"/>
      <c r="S906" s="860"/>
      <c r="T906" s="860"/>
      <c r="U906" s="860"/>
      <c r="V906" s="860"/>
      <c r="W906" s="860"/>
      <c r="X906" s="860"/>
      <c r="Y906" s="860"/>
      <c r="Z906" s="860"/>
      <c r="AA906" s="860"/>
      <c r="AB906" s="860"/>
      <c r="AC906" s="860"/>
      <c r="AD906" s="860"/>
    </row>
    <row r="907" spans="1:30" ht="15.75" customHeight="1" x14ac:dyDescent="0.25">
      <c r="A907" s="860"/>
      <c r="B907" s="860"/>
      <c r="C907" s="860"/>
      <c r="D907" s="860"/>
      <c r="E907" s="860"/>
      <c r="F907" s="860"/>
      <c r="G907" s="868"/>
      <c r="H907" s="860"/>
      <c r="I907" s="860"/>
      <c r="J907" s="860"/>
      <c r="K907" s="860"/>
      <c r="L907" s="860"/>
      <c r="M907" s="860"/>
      <c r="N907" s="860"/>
      <c r="O907" s="860"/>
      <c r="P907" s="860"/>
      <c r="Q907" s="860"/>
      <c r="R907" s="860"/>
      <c r="S907" s="860"/>
      <c r="T907" s="860"/>
      <c r="U907" s="860"/>
      <c r="V907" s="860"/>
      <c r="W907" s="860"/>
      <c r="X907" s="860"/>
      <c r="Y907" s="860"/>
      <c r="Z907" s="860"/>
      <c r="AA907" s="860"/>
      <c r="AB907" s="860"/>
      <c r="AC907" s="860"/>
      <c r="AD907" s="860"/>
    </row>
    <row r="908" spans="1:30" ht="15.75" customHeight="1" x14ac:dyDescent="0.25">
      <c r="A908" s="860"/>
      <c r="B908" s="860"/>
      <c r="C908" s="860"/>
      <c r="D908" s="860"/>
      <c r="E908" s="860"/>
      <c r="F908" s="860"/>
      <c r="G908" s="868"/>
      <c r="H908" s="860"/>
      <c r="I908" s="860"/>
      <c r="J908" s="860"/>
      <c r="K908" s="860"/>
      <c r="L908" s="860"/>
      <c r="M908" s="860"/>
      <c r="N908" s="860"/>
      <c r="O908" s="860"/>
      <c r="P908" s="860"/>
      <c r="Q908" s="860"/>
      <c r="R908" s="860"/>
      <c r="S908" s="860"/>
      <c r="T908" s="860"/>
      <c r="U908" s="860"/>
      <c r="V908" s="860"/>
      <c r="W908" s="860"/>
      <c r="X908" s="860"/>
      <c r="Y908" s="860"/>
      <c r="Z908" s="860"/>
      <c r="AA908" s="860"/>
      <c r="AB908" s="860"/>
      <c r="AC908" s="860"/>
      <c r="AD908" s="860"/>
    </row>
    <row r="909" spans="1:30" ht="15.75" customHeight="1" x14ac:dyDescent="0.25">
      <c r="A909" s="860"/>
      <c r="B909" s="860"/>
      <c r="C909" s="860"/>
      <c r="D909" s="860"/>
      <c r="E909" s="860"/>
      <c r="F909" s="860"/>
      <c r="G909" s="868"/>
      <c r="H909" s="860"/>
      <c r="I909" s="860"/>
      <c r="J909" s="860"/>
      <c r="K909" s="860"/>
      <c r="L909" s="860"/>
      <c r="M909" s="860"/>
      <c r="N909" s="860"/>
      <c r="O909" s="860"/>
      <c r="P909" s="860"/>
      <c r="Q909" s="860"/>
      <c r="R909" s="860"/>
      <c r="S909" s="860"/>
      <c r="T909" s="860"/>
      <c r="U909" s="860"/>
      <c r="V909" s="860"/>
      <c r="W909" s="860"/>
      <c r="X909" s="860"/>
      <c r="Y909" s="860"/>
      <c r="Z909" s="860"/>
      <c r="AA909" s="860"/>
      <c r="AB909" s="860"/>
      <c r="AC909" s="860"/>
      <c r="AD909" s="860"/>
    </row>
    <row r="910" spans="1:30" ht="15.75" customHeight="1" x14ac:dyDescent="0.25">
      <c r="A910" s="860"/>
      <c r="B910" s="860"/>
      <c r="C910" s="860"/>
      <c r="D910" s="860"/>
      <c r="E910" s="860"/>
      <c r="F910" s="860"/>
      <c r="G910" s="868"/>
      <c r="H910" s="860"/>
      <c r="I910" s="860"/>
      <c r="J910" s="860"/>
      <c r="K910" s="860"/>
      <c r="L910" s="860"/>
      <c r="M910" s="860"/>
      <c r="N910" s="860"/>
      <c r="O910" s="860"/>
      <c r="P910" s="860"/>
      <c r="Q910" s="860"/>
      <c r="R910" s="860"/>
      <c r="S910" s="860"/>
      <c r="T910" s="860"/>
      <c r="U910" s="860"/>
      <c r="V910" s="860"/>
      <c r="W910" s="860"/>
      <c r="X910" s="860"/>
      <c r="Y910" s="860"/>
      <c r="Z910" s="860"/>
      <c r="AA910" s="860"/>
      <c r="AB910" s="860"/>
      <c r="AC910" s="860"/>
      <c r="AD910" s="860"/>
    </row>
    <row r="911" spans="1:30" ht="15.75" customHeight="1" x14ac:dyDescent="0.25">
      <c r="A911" s="860"/>
      <c r="B911" s="860"/>
      <c r="C911" s="860"/>
      <c r="D911" s="860"/>
      <c r="E911" s="860"/>
      <c r="F911" s="860"/>
      <c r="G911" s="868"/>
      <c r="H911" s="860"/>
      <c r="I911" s="860"/>
      <c r="J911" s="860"/>
      <c r="K911" s="860"/>
      <c r="L911" s="860"/>
      <c r="M911" s="860"/>
      <c r="N911" s="860"/>
      <c r="O911" s="860"/>
      <c r="P911" s="860"/>
      <c r="Q911" s="860"/>
      <c r="R911" s="860"/>
      <c r="S911" s="860"/>
      <c r="T911" s="860"/>
      <c r="U911" s="860"/>
      <c r="V911" s="860"/>
      <c r="W911" s="860"/>
      <c r="X911" s="860"/>
      <c r="Y911" s="860"/>
      <c r="Z911" s="860"/>
      <c r="AA911" s="860"/>
      <c r="AB911" s="860"/>
      <c r="AC911" s="860"/>
      <c r="AD911" s="860"/>
    </row>
    <row r="912" spans="1:30" ht="15.75" customHeight="1" x14ac:dyDescent="0.25">
      <c r="A912" s="860"/>
      <c r="B912" s="860"/>
      <c r="C912" s="860"/>
      <c r="D912" s="860"/>
      <c r="E912" s="860"/>
      <c r="F912" s="860"/>
      <c r="G912" s="868"/>
      <c r="H912" s="860"/>
      <c r="I912" s="860"/>
      <c r="J912" s="860"/>
      <c r="K912" s="860"/>
      <c r="L912" s="860"/>
      <c r="M912" s="860"/>
      <c r="N912" s="860"/>
      <c r="O912" s="860"/>
      <c r="P912" s="860"/>
      <c r="Q912" s="860"/>
      <c r="R912" s="860"/>
      <c r="S912" s="860"/>
      <c r="T912" s="860"/>
      <c r="U912" s="860"/>
      <c r="V912" s="860"/>
      <c r="W912" s="860"/>
      <c r="X912" s="860"/>
      <c r="Y912" s="860"/>
      <c r="Z912" s="860"/>
      <c r="AA912" s="860"/>
      <c r="AB912" s="860"/>
      <c r="AC912" s="860"/>
      <c r="AD912" s="860"/>
    </row>
    <row r="913" spans="1:30" ht="15.75" customHeight="1" x14ac:dyDescent="0.25">
      <c r="A913" s="860"/>
      <c r="B913" s="860"/>
      <c r="C913" s="860"/>
      <c r="D913" s="860"/>
      <c r="E913" s="860"/>
      <c r="F913" s="860"/>
      <c r="G913" s="868"/>
      <c r="H913" s="860"/>
      <c r="I913" s="860"/>
      <c r="J913" s="860"/>
      <c r="K913" s="860"/>
      <c r="L913" s="860"/>
      <c r="M913" s="860"/>
      <c r="N913" s="860"/>
      <c r="O913" s="860"/>
      <c r="P913" s="860"/>
      <c r="Q913" s="860"/>
      <c r="R913" s="860"/>
      <c r="S913" s="860"/>
      <c r="T913" s="860"/>
      <c r="U913" s="860"/>
      <c r="V913" s="860"/>
      <c r="W913" s="860"/>
      <c r="X913" s="860"/>
      <c r="Y913" s="860"/>
      <c r="Z913" s="860"/>
      <c r="AA913" s="860"/>
      <c r="AB913" s="860"/>
      <c r="AC913" s="860"/>
      <c r="AD913" s="860"/>
    </row>
    <row r="914" spans="1:30" ht="15.75" customHeight="1" x14ac:dyDescent="0.25">
      <c r="A914" s="860"/>
      <c r="B914" s="860"/>
      <c r="C914" s="860"/>
      <c r="D914" s="860"/>
      <c r="E914" s="860"/>
      <c r="F914" s="860"/>
      <c r="G914" s="868"/>
      <c r="H914" s="860"/>
      <c r="I914" s="860"/>
      <c r="J914" s="860"/>
      <c r="K914" s="860"/>
      <c r="L914" s="860"/>
      <c r="M914" s="860"/>
      <c r="N914" s="860"/>
      <c r="O914" s="860"/>
      <c r="P914" s="860"/>
      <c r="Q914" s="860"/>
      <c r="R914" s="860"/>
      <c r="S914" s="860"/>
      <c r="T914" s="860"/>
      <c r="U914" s="860"/>
      <c r="V914" s="860"/>
      <c r="W914" s="860"/>
      <c r="X914" s="860"/>
      <c r="Y914" s="860"/>
      <c r="Z914" s="860"/>
      <c r="AA914" s="860"/>
      <c r="AB914" s="860"/>
      <c r="AC914" s="860"/>
      <c r="AD914" s="860"/>
    </row>
    <row r="915" spans="1:30" ht="15.75" customHeight="1" x14ac:dyDescent="0.25">
      <c r="A915" s="860"/>
      <c r="B915" s="860"/>
      <c r="C915" s="860"/>
      <c r="D915" s="860"/>
      <c r="E915" s="860"/>
      <c r="F915" s="860"/>
      <c r="G915" s="868"/>
      <c r="H915" s="860"/>
      <c r="I915" s="860"/>
      <c r="J915" s="860"/>
      <c r="K915" s="860"/>
      <c r="L915" s="860"/>
      <c r="M915" s="860"/>
      <c r="N915" s="860"/>
      <c r="O915" s="860"/>
      <c r="P915" s="860"/>
      <c r="Q915" s="860"/>
      <c r="R915" s="860"/>
      <c r="S915" s="860"/>
      <c r="T915" s="860"/>
      <c r="U915" s="860"/>
      <c r="V915" s="860"/>
      <c r="W915" s="860"/>
      <c r="X915" s="860"/>
      <c r="Y915" s="860"/>
      <c r="Z915" s="860"/>
      <c r="AA915" s="860"/>
      <c r="AB915" s="860"/>
      <c r="AC915" s="860"/>
      <c r="AD915" s="860"/>
    </row>
    <row r="916" spans="1:30" ht="15.75" customHeight="1" x14ac:dyDescent="0.25">
      <c r="A916" s="860"/>
      <c r="B916" s="860"/>
      <c r="C916" s="860"/>
      <c r="D916" s="860"/>
      <c r="E916" s="860"/>
      <c r="F916" s="860"/>
      <c r="G916" s="868"/>
      <c r="H916" s="860"/>
      <c r="I916" s="860"/>
      <c r="J916" s="860"/>
      <c r="K916" s="860"/>
      <c r="L916" s="860"/>
      <c r="M916" s="860"/>
      <c r="N916" s="860"/>
      <c r="O916" s="860"/>
      <c r="P916" s="860"/>
      <c r="Q916" s="860"/>
      <c r="R916" s="860"/>
      <c r="S916" s="860"/>
      <c r="T916" s="860"/>
      <c r="U916" s="860"/>
      <c r="V916" s="860"/>
      <c r="W916" s="860"/>
      <c r="X916" s="860"/>
      <c r="Y916" s="860"/>
      <c r="Z916" s="860"/>
      <c r="AA916" s="860"/>
      <c r="AB916" s="860"/>
      <c r="AC916" s="860"/>
      <c r="AD916" s="860"/>
    </row>
    <row r="917" spans="1:30" ht="15.75" customHeight="1" x14ac:dyDescent="0.25">
      <c r="A917" s="860"/>
      <c r="B917" s="860"/>
      <c r="C917" s="860"/>
      <c r="D917" s="860"/>
      <c r="E917" s="860"/>
      <c r="F917" s="860"/>
      <c r="G917" s="868"/>
      <c r="H917" s="860"/>
      <c r="I917" s="860"/>
      <c r="J917" s="860"/>
      <c r="K917" s="860"/>
      <c r="L917" s="860"/>
      <c r="M917" s="860"/>
      <c r="N917" s="860"/>
      <c r="O917" s="860"/>
      <c r="P917" s="860"/>
      <c r="Q917" s="860"/>
      <c r="R917" s="860"/>
      <c r="S917" s="860"/>
      <c r="T917" s="860"/>
      <c r="U917" s="860"/>
      <c r="V917" s="860"/>
      <c r="W917" s="860"/>
      <c r="X917" s="860"/>
      <c r="Y917" s="860"/>
      <c r="Z917" s="860"/>
      <c r="AA917" s="860"/>
      <c r="AB917" s="860"/>
      <c r="AC917" s="860"/>
      <c r="AD917" s="860"/>
    </row>
    <row r="918" spans="1:30" ht="15.75" customHeight="1" x14ac:dyDescent="0.25">
      <c r="A918" s="860"/>
      <c r="B918" s="860"/>
      <c r="C918" s="860"/>
      <c r="D918" s="860"/>
      <c r="E918" s="860"/>
      <c r="F918" s="860"/>
      <c r="G918" s="868"/>
      <c r="H918" s="860"/>
      <c r="I918" s="860"/>
      <c r="J918" s="860"/>
      <c r="K918" s="860"/>
      <c r="L918" s="860"/>
      <c r="M918" s="860"/>
      <c r="N918" s="860"/>
      <c r="O918" s="860"/>
      <c r="P918" s="860"/>
      <c r="Q918" s="860"/>
      <c r="R918" s="860"/>
      <c r="S918" s="860"/>
      <c r="T918" s="860"/>
      <c r="U918" s="860"/>
      <c r="V918" s="860"/>
      <c r="W918" s="860"/>
      <c r="X918" s="860"/>
      <c r="Y918" s="860"/>
      <c r="Z918" s="860"/>
      <c r="AA918" s="860"/>
      <c r="AB918" s="860"/>
      <c r="AC918" s="860"/>
      <c r="AD918" s="860"/>
    </row>
    <row r="919" spans="1:30" ht="15.75" customHeight="1" x14ac:dyDescent="0.25">
      <c r="A919" s="860"/>
      <c r="B919" s="860"/>
      <c r="C919" s="860"/>
      <c r="D919" s="860"/>
      <c r="E919" s="860"/>
      <c r="F919" s="860"/>
      <c r="G919" s="868"/>
      <c r="H919" s="860"/>
      <c r="I919" s="860"/>
      <c r="J919" s="860"/>
      <c r="K919" s="860"/>
      <c r="L919" s="860"/>
      <c r="M919" s="860"/>
      <c r="N919" s="860"/>
      <c r="O919" s="860"/>
      <c r="P919" s="860"/>
      <c r="Q919" s="860"/>
      <c r="R919" s="860"/>
      <c r="S919" s="860"/>
      <c r="T919" s="860"/>
      <c r="U919" s="860"/>
      <c r="V919" s="860"/>
      <c r="W919" s="860"/>
      <c r="X919" s="860"/>
      <c r="Y919" s="860"/>
      <c r="Z919" s="860"/>
      <c r="AA919" s="860"/>
      <c r="AB919" s="860"/>
      <c r="AC919" s="860"/>
      <c r="AD919" s="860"/>
    </row>
    <row r="920" spans="1:30" ht="15.75" customHeight="1" x14ac:dyDescent="0.25">
      <c r="A920" s="860"/>
      <c r="B920" s="860"/>
      <c r="C920" s="860"/>
      <c r="D920" s="860"/>
      <c r="E920" s="860"/>
      <c r="F920" s="860"/>
      <c r="G920" s="868"/>
      <c r="H920" s="860"/>
      <c r="I920" s="860"/>
      <c r="J920" s="860"/>
      <c r="K920" s="860"/>
      <c r="L920" s="860"/>
      <c r="M920" s="860"/>
      <c r="N920" s="860"/>
      <c r="O920" s="860"/>
      <c r="P920" s="860"/>
      <c r="Q920" s="860"/>
      <c r="R920" s="860"/>
      <c r="S920" s="860"/>
      <c r="T920" s="860"/>
      <c r="U920" s="860"/>
      <c r="V920" s="860"/>
      <c r="W920" s="860"/>
      <c r="X920" s="860"/>
      <c r="Y920" s="860"/>
      <c r="Z920" s="860"/>
      <c r="AA920" s="860"/>
      <c r="AB920" s="860"/>
      <c r="AC920" s="860"/>
      <c r="AD920" s="860"/>
    </row>
    <row r="921" spans="1:30" ht="15.75" customHeight="1" x14ac:dyDescent="0.25">
      <c r="A921" s="860"/>
      <c r="B921" s="860"/>
      <c r="C921" s="860"/>
      <c r="D921" s="860"/>
      <c r="E921" s="860"/>
      <c r="F921" s="860"/>
      <c r="G921" s="868"/>
      <c r="H921" s="860"/>
      <c r="I921" s="860"/>
      <c r="J921" s="860"/>
      <c r="K921" s="860"/>
      <c r="L921" s="860"/>
      <c r="M921" s="860"/>
      <c r="N921" s="860"/>
      <c r="O921" s="860"/>
      <c r="P921" s="860"/>
      <c r="Q921" s="860"/>
      <c r="R921" s="860"/>
      <c r="S921" s="860"/>
      <c r="T921" s="860"/>
      <c r="U921" s="860"/>
      <c r="V921" s="860"/>
      <c r="W921" s="860"/>
      <c r="X921" s="860"/>
      <c r="Y921" s="860"/>
      <c r="Z921" s="860"/>
      <c r="AA921" s="860"/>
      <c r="AB921" s="860"/>
      <c r="AC921" s="860"/>
      <c r="AD921" s="860"/>
    </row>
    <row r="922" spans="1:30" ht="15.75" customHeight="1" x14ac:dyDescent="0.25">
      <c r="A922" s="860"/>
      <c r="B922" s="860"/>
      <c r="C922" s="860"/>
      <c r="D922" s="860"/>
      <c r="E922" s="860"/>
      <c r="F922" s="860"/>
      <c r="G922" s="868"/>
      <c r="H922" s="860"/>
      <c r="I922" s="860"/>
      <c r="J922" s="860"/>
      <c r="K922" s="860"/>
      <c r="L922" s="860"/>
      <c r="M922" s="860"/>
      <c r="N922" s="860"/>
      <c r="O922" s="860"/>
      <c r="P922" s="860"/>
      <c r="Q922" s="860"/>
      <c r="R922" s="860"/>
      <c r="S922" s="860"/>
      <c r="T922" s="860"/>
      <c r="U922" s="860"/>
      <c r="V922" s="860"/>
      <c r="W922" s="860"/>
      <c r="X922" s="860"/>
      <c r="Y922" s="860"/>
      <c r="Z922" s="860"/>
      <c r="AA922" s="860"/>
      <c r="AB922" s="860"/>
      <c r="AC922" s="860"/>
      <c r="AD922" s="860"/>
    </row>
    <row r="923" spans="1:30" ht="15.75" customHeight="1" x14ac:dyDescent="0.25">
      <c r="A923" s="860"/>
      <c r="B923" s="860"/>
      <c r="C923" s="860"/>
      <c r="D923" s="860"/>
      <c r="E923" s="860"/>
      <c r="F923" s="860"/>
      <c r="G923" s="868"/>
      <c r="H923" s="860"/>
      <c r="I923" s="860"/>
      <c r="J923" s="860"/>
      <c r="K923" s="860"/>
      <c r="L923" s="860"/>
      <c r="M923" s="860"/>
      <c r="N923" s="860"/>
      <c r="O923" s="860"/>
      <c r="P923" s="860"/>
      <c r="Q923" s="860"/>
      <c r="R923" s="860"/>
      <c r="S923" s="860"/>
      <c r="T923" s="860"/>
      <c r="U923" s="860"/>
      <c r="V923" s="860"/>
      <c r="W923" s="860"/>
      <c r="X923" s="860"/>
      <c r="Y923" s="860"/>
      <c r="Z923" s="860"/>
      <c r="AA923" s="860"/>
      <c r="AB923" s="860"/>
      <c r="AC923" s="860"/>
      <c r="AD923" s="860"/>
    </row>
    <row r="924" spans="1:30" ht="15.75" customHeight="1" x14ac:dyDescent="0.25">
      <c r="A924" s="860"/>
      <c r="B924" s="860"/>
      <c r="C924" s="860"/>
      <c r="D924" s="860"/>
      <c r="E924" s="860"/>
      <c r="F924" s="860"/>
      <c r="G924" s="868"/>
      <c r="H924" s="860"/>
      <c r="I924" s="860"/>
      <c r="J924" s="860"/>
      <c r="K924" s="860"/>
      <c r="L924" s="860"/>
      <c r="M924" s="860"/>
      <c r="N924" s="860"/>
      <c r="O924" s="860"/>
      <c r="P924" s="860"/>
      <c r="Q924" s="860"/>
      <c r="R924" s="860"/>
      <c r="S924" s="860"/>
      <c r="T924" s="860"/>
      <c r="U924" s="860"/>
      <c r="V924" s="860"/>
      <c r="W924" s="860"/>
      <c r="X924" s="860"/>
      <c r="Y924" s="860"/>
      <c r="Z924" s="860"/>
      <c r="AA924" s="860"/>
      <c r="AB924" s="860"/>
      <c r="AC924" s="860"/>
      <c r="AD924" s="860"/>
    </row>
    <row r="925" spans="1:30" ht="15.75" customHeight="1" x14ac:dyDescent="0.25">
      <c r="A925" s="860"/>
      <c r="B925" s="860"/>
      <c r="C925" s="860"/>
      <c r="D925" s="860"/>
      <c r="E925" s="860"/>
      <c r="F925" s="860"/>
      <c r="G925" s="868"/>
      <c r="H925" s="860"/>
      <c r="I925" s="860"/>
      <c r="J925" s="860"/>
      <c r="K925" s="860"/>
      <c r="L925" s="860"/>
      <c r="M925" s="860"/>
      <c r="N925" s="860"/>
      <c r="O925" s="860"/>
      <c r="P925" s="860"/>
      <c r="Q925" s="860"/>
      <c r="R925" s="860"/>
      <c r="S925" s="860"/>
      <c r="T925" s="860"/>
      <c r="U925" s="860"/>
      <c r="V925" s="860"/>
      <c r="W925" s="860"/>
      <c r="X925" s="860"/>
      <c r="Y925" s="860"/>
      <c r="Z925" s="860"/>
      <c r="AA925" s="860"/>
      <c r="AB925" s="860"/>
      <c r="AC925" s="860"/>
      <c r="AD925" s="860"/>
    </row>
    <row r="926" spans="1:30" ht="15.75" customHeight="1" x14ac:dyDescent="0.25">
      <c r="A926" s="860"/>
      <c r="B926" s="860"/>
      <c r="C926" s="860"/>
      <c r="D926" s="860"/>
      <c r="E926" s="860"/>
      <c r="F926" s="860"/>
      <c r="G926" s="868"/>
      <c r="H926" s="860"/>
      <c r="I926" s="860"/>
      <c r="J926" s="860"/>
      <c r="K926" s="860"/>
      <c r="L926" s="860"/>
      <c r="M926" s="860"/>
      <c r="N926" s="860"/>
      <c r="O926" s="860"/>
      <c r="P926" s="860"/>
      <c r="Q926" s="860"/>
      <c r="R926" s="860"/>
      <c r="S926" s="860"/>
      <c r="T926" s="860"/>
      <c r="U926" s="860"/>
      <c r="V926" s="860"/>
      <c r="W926" s="860"/>
      <c r="X926" s="860"/>
      <c r="Y926" s="860"/>
      <c r="Z926" s="860"/>
      <c r="AA926" s="860"/>
      <c r="AB926" s="860"/>
      <c r="AC926" s="860"/>
      <c r="AD926" s="860"/>
    </row>
    <row r="927" spans="1:30" ht="15.75" customHeight="1" x14ac:dyDescent="0.25">
      <c r="A927" s="860"/>
      <c r="B927" s="860"/>
      <c r="C927" s="860"/>
      <c r="D927" s="860"/>
      <c r="E927" s="860"/>
      <c r="F927" s="860"/>
      <c r="G927" s="868"/>
      <c r="H927" s="860"/>
      <c r="I927" s="860"/>
      <c r="J927" s="860"/>
      <c r="K927" s="860"/>
      <c r="L927" s="860"/>
      <c r="M927" s="860"/>
      <c r="N927" s="860"/>
      <c r="O927" s="860"/>
      <c r="P927" s="860"/>
      <c r="Q927" s="860"/>
      <c r="R927" s="860"/>
      <c r="S927" s="860"/>
      <c r="T927" s="860"/>
      <c r="U927" s="860"/>
      <c r="V927" s="860"/>
      <c r="W927" s="860"/>
      <c r="X927" s="860"/>
      <c r="Y927" s="860"/>
      <c r="Z927" s="860"/>
      <c r="AA927" s="860"/>
      <c r="AB927" s="860"/>
      <c r="AC927" s="860"/>
      <c r="AD927" s="860"/>
    </row>
    <row r="928" spans="1:30" ht="15.75" customHeight="1" x14ac:dyDescent="0.25">
      <c r="A928" s="860"/>
      <c r="B928" s="860"/>
      <c r="C928" s="860"/>
      <c r="D928" s="860"/>
      <c r="E928" s="860"/>
      <c r="F928" s="860"/>
      <c r="G928" s="868"/>
      <c r="H928" s="860"/>
      <c r="I928" s="860"/>
      <c r="J928" s="860"/>
      <c r="K928" s="860"/>
      <c r="L928" s="860"/>
      <c r="M928" s="860"/>
      <c r="N928" s="860"/>
      <c r="O928" s="860"/>
      <c r="P928" s="860"/>
      <c r="Q928" s="860"/>
      <c r="R928" s="860"/>
      <c r="S928" s="860"/>
      <c r="T928" s="860"/>
      <c r="U928" s="860"/>
      <c r="V928" s="860"/>
      <c r="W928" s="860"/>
      <c r="X928" s="860"/>
      <c r="Y928" s="860"/>
      <c r="Z928" s="860"/>
      <c r="AA928" s="860"/>
      <c r="AB928" s="860"/>
      <c r="AC928" s="860"/>
      <c r="AD928" s="860"/>
    </row>
    <row r="929" spans="1:30" ht="15.75" customHeight="1" x14ac:dyDescent="0.25">
      <c r="A929" s="860"/>
      <c r="B929" s="860"/>
      <c r="C929" s="860"/>
      <c r="D929" s="860"/>
      <c r="E929" s="860"/>
      <c r="F929" s="860"/>
      <c r="G929" s="868"/>
      <c r="H929" s="860"/>
      <c r="I929" s="860"/>
      <c r="J929" s="860"/>
      <c r="K929" s="860"/>
      <c r="L929" s="860"/>
      <c r="M929" s="860"/>
      <c r="N929" s="860"/>
      <c r="O929" s="860"/>
      <c r="P929" s="860"/>
      <c r="Q929" s="860"/>
      <c r="R929" s="860"/>
      <c r="S929" s="860"/>
      <c r="T929" s="860"/>
      <c r="U929" s="860"/>
      <c r="V929" s="860"/>
      <c r="W929" s="860"/>
      <c r="X929" s="860"/>
      <c r="Y929" s="860"/>
      <c r="Z929" s="860"/>
      <c r="AA929" s="860"/>
      <c r="AB929" s="860"/>
      <c r="AC929" s="860"/>
      <c r="AD929" s="860"/>
    </row>
    <row r="930" spans="1:30" ht="15.75" customHeight="1" x14ac:dyDescent="0.25">
      <c r="A930" s="860"/>
      <c r="B930" s="860"/>
      <c r="C930" s="860"/>
      <c r="D930" s="860"/>
      <c r="E930" s="860"/>
      <c r="F930" s="860"/>
      <c r="G930" s="868"/>
      <c r="H930" s="860"/>
      <c r="I930" s="860"/>
      <c r="J930" s="860"/>
      <c r="K930" s="860"/>
      <c r="L930" s="860"/>
      <c r="M930" s="860"/>
      <c r="N930" s="860"/>
      <c r="O930" s="860"/>
      <c r="P930" s="860"/>
      <c r="Q930" s="860"/>
      <c r="R930" s="860"/>
      <c r="S930" s="860"/>
      <c r="T930" s="860"/>
      <c r="U930" s="860"/>
      <c r="V930" s="860"/>
      <c r="W930" s="860"/>
      <c r="X930" s="860"/>
      <c r="Y930" s="860"/>
      <c r="Z930" s="860"/>
      <c r="AA930" s="860"/>
      <c r="AB930" s="860"/>
      <c r="AC930" s="860"/>
      <c r="AD930" s="860"/>
    </row>
    <row r="931" spans="1:30" ht="15.75" customHeight="1" x14ac:dyDescent="0.25">
      <c r="A931" s="860"/>
      <c r="B931" s="860"/>
      <c r="C931" s="860"/>
      <c r="D931" s="860"/>
      <c r="E931" s="860"/>
      <c r="F931" s="860"/>
      <c r="G931" s="868"/>
      <c r="H931" s="860"/>
      <c r="I931" s="860"/>
      <c r="J931" s="860"/>
      <c r="K931" s="860"/>
      <c r="L931" s="860"/>
      <c r="M931" s="860"/>
      <c r="N931" s="860"/>
      <c r="O931" s="860"/>
      <c r="P931" s="860"/>
      <c r="Q931" s="860"/>
      <c r="R931" s="860"/>
      <c r="S931" s="860"/>
      <c r="T931" s="860"/>
      <c r="U931" s="860"/>
      <c r="V931" s="860"/>
      <c r="W931" s="860"/>
      <c r="X931" s="860"/>
      <c r="Y931" s="860"/>
      <c r="Z931" s="860"/>
      <c r="AA931" s="860"/>
      <c r="AB931" s="860"/>
      <c r="AC931" s="860"/>
      <c r="AD931" s="860"/>
    </row>
    <row r="932" spans="1:30" ht="15.75" customHeight="1" x14ac:dyDescent="0.25">
      <c r="A932" s="860"/>
      <c r="B932" s="860"/>
      <c r="C932" s="860"/>
      <c r="D932" s="860"/>
      <c r="E932" s="860"/>
      <c r="F932" s="860"/>
      <c r="G932" s="868"/>
      <c r="H932" s="860"/>
      <c r="I932" s="860"/>
      <c r="J932" s="860"/>
      <c r="K932" s="860"/>
      <c r="L932" s="860"/>
      <c r="M932" s="860"/>
      <c r="N932" s="860"/>
      <c r="O932" s="860"/>
      <c r="P932" s="860"/>
      <c r="Q932" s="860"/>
      <c r="R932" s="860"/>
      <c r="S932" s="860"/>
      <c r="T932" s="860"/>
      <c r="U932" s="860"/>
      <c r="V932" s="860"/>
      <c r="W932" s="860"/>
      <c r="X932" s="860"/>
      <c r="Y932" s="860"/>
      <c r="Z932" s="860"/>
      <c r="AA932" s="860"/>
      <c r="AB932" s="860"/>
      <c r="AC932" s="860"/>
      <c r="AD932" s="860"/>
    </row>
    <row r="933" spans="1:30" ht="15.75" customHeight="1" x14ac:dyDescent="0.25">
      <c r="A933" s="860"/>
      <c r="B933" s="860"/>
      <c r="C933" s="860"/>
      <c r="D933" s="860"/>
      <c r="E933" s="860"/>
      <c r="F933" s="860"/>
      <c r="G933" s="868"/>
      <c r="H933" s="860"/>
      <c r="I933" s="860"/>
      <c r="J933" s="860"/>
      <c r="K933" s="860"/>
      <c r="L933" s="860"/>
      <c r="M933" s="860"/>
      <c r="N933" s="860"/>
      <c r="O933" s="860"/>
      <c r="P933" s="860"/>
      <c r="Q933" s="860"/>
      <c r="R933" s="860"/>
      <c r="S933" s="860"/>
      <c r="T933" s="860"/>
      <c r="U933" s="860"/>
      <c r="V933" s="860"/>
      <c r="W933" s="860"/>
      <c r="X933" s="860"/>
      <c r="Y933" s="860"/>
      <c r="Z933" s="860"/>
      <c r="AA933" s="860"/>
      <c r="AB933" s="860"/>
      <c r="AC933" s="860"/>
      <c r="AD933" s="860"/>
    </row>
    <row r="934" spans="1:30" ht="15.75" customHeight="1" x14ac:dyDescent="0.25">
      <c r="A934" s="860"/>
      <c r="B934" s="860"/>
      <c r="C934" s="860"/>
      <c r="D934" s="860"/>
      <c r="E934" s="860"/>
      <c r="F934" s="860"/>
      <c r="G934" s="868"/>
      <c r="H934" s="860"/>
      <c r="I934" s="860"/>
      <c r="J934" s="860"/>
      <c r="K934" s="860"/>
      <c r="L934" s="860"/>
      <c r="M934" s="860"/>
      <c r="N934" s="860"/>
      <c r="O934" s="860"/>
      <c r="P934" s="860"/>
      <c r="Q934" s="860"/>
      <c r="R934" s="860"/>
      <c r="S934" s="860"/>
      <c r="T934" s="860"/>
      <c r="U934" s="860"/>
      <c r="V934" s="860"/>
      <c r="W934" s="860"/>
      <c r="X934" s="860"/>
      <c r="Y934" s="860"/>
      <c r="Z934" s="860"/>
      <c r="AA934" s="860"/>
      <c r="AB934" s="860"/>
      <c r="AC934" s="860"/>
      <c r="AD934" s="860"/>
    </row>
    <row r="935" spans="1:30" ht="15.75" customHeight="1" x14ac:dyDescent="0.25">
      <c r="A935" s="860"/>
      <c r="B935" s="860"/>
      <c r="C935" s="860"/>
      <c r="D935" s="860"/>
      <c r="E935" s="860"/>
      <c r="F935" s="860"/>
      <c r="G935" s="868"/>
      <c r="H935" s="860"/>
      <c r="I935" s="860"/>
      <c r="J935" s="860"/>
      <c r="K935" s="860"/>
      <c r="L935" s="860"/>
      <c r="M935" s="860"/>
      <c r="N935" s="860"/>
      <c r="O935" s="860"/>
      <c r="P935" s="860"/>
      <c r="Q935" s="860"/>
      <c r="R935" s="860"/>
      <c r="S935" s="860"/>
      <c r="T935" s="860"/>
      <c r="U935" s="860"/>
      <c r="V935" s="860"/>
      <c r="W935" s="860"/>
      <c r="X935" s="860"/>
      <c r="Y935" s="860"/>
      <c r="Z935" s="860"/>
      <c r="AA935" s="860"/>
      <c r="AB935" s="860"/>
      <c r="AC935" s="860"/>
      <c r="AD935" s="860"/>
    </row>
    <row r="936" spans="1:30" ht="15.75" customHeight="1" x14ac:dyDescent="0.25">
      <c r="A936" s="860"/>
      <c r="B936" s="860"/>
      <c r="C936" s="860"/>
      <c r="D936" s="860"/>
      <c r="E936" s="860"/>
      <c r="F936" s="860"/>
      <c r="G936" s="868"/>
      <c r="H936" s="860"/>
      <c r="I936" s="860"/>
      <c r="J936" s="860"/>
      <c r="K936" s="860"/>
      <c r="L936" s="860"/>
      <c r="M936" s="860"/>
      <c r="N936" s="860"/>
      <c r="O936" s="860"/>
      <c r="P936" s="860"/>
      <c r="Q936" s="860"/>
      <c r="R936" s="860"/>
      <c r="S936" s="860"/>
      <c r="T936" s="860"/>
      <c r="U936" s="860"/>
      <c r="V936" s="860"/>
      <c r="W936" s="860"/>
      <c r="X936" s="860"/>
      <c r="Y936" s="860"/>
      <c r="Z936" s="860"/>
      <c r="AA936" s="860"/>
      <c r="AB936" s="860"/>
      <c r="AC936" s="860"/>
      <c r="AD936" s="860"/>
    </row>
    <row r="937" spans="1:30" ht="15.75" customHeight="1" x14ac:dyDescent="0.25">
      <c r="A937" s="860"/>
      <c r="B937" s="860"/>
      <c r="C937" s="860"/>
      <c r="D937" s="860"/>
      <c r="E937" s="860"/>
      <c r="F937" s="860"/>
      <c r="G937" s="868"/>
      <c r="H937" s="860"/>
      <c r="I937" s="860"/>
      <c r="J937" s="860"/>
      <c r="K937" s="860"/>
      <c r="L937" s="860"/>
      <c r="M937" s="860"/>
      <c r="N937" s="860"/>
      <c r="O937" s="860"/>
      <c r="P937" s="860"/>
      <c r="Q937" s="860"/>
      <c r="R937" s="860"/>
      <c r="S937" s="860"/>
      <c r="T937" s="860"/>
      <c r="U937" s="860"/>
      <c r="V937" s="860"/>
      <c r="W937" s="860"/>
      <c r="X937" s="860"/>
      <c r="Y937" s="860"/>
      <c r="Z937" s="860"/>
      <c r="AA937" s="860"/>
      <c r="AB937" s="860"/>
      <c r="AC937" s="860"/>
      <c r="AD937" s="860"/>
    </row>
    <row r="938" spans="1:30" ht="15.75" customHeight="1" x14ac:dyDescent="0.25">
      <c r="A938" s="860"/>
      <c r="B938" s="860"/>
      <c r="C938" s="860"/>
      <c r="D938" s="860"/>
      <c r="E938" s="860"/>
      <c r="F938" s="860"/>
      <c r="G938" s="868"/>
      <c r="H938" s="860"/>
      <c r="I938" s="860"/>
      <c r="J938" s="860"/>
      <c r="K938" s="860"/>
      <c r="L938" s="860"/>
      <c r="M938" s="860"/>
      <c r="N938" s="860"/>
      <c r="O938" s="860"/>
      <c r="P938" s="860"/>
      <c r="Q938" s="860"/>
      <c r="R938" s="860"/>
      <c r="S938" s="860"/>
      <c r="T938" s="860"/>
      <c r="U938" s="860"/>
      <c r="V938" s="860"/>
      <c r="W938" s="860"/>
      <c r="X938" s="860"/>
      <c r="Y938" s="860"/>
      <c r="Z938" s="860"/>
      <c r="AA938" s="860"/>
      <c r="AB938" s="860"/>
      <c r="AC938" s="860"/>
      <c r="AD938" s="860"/>
    </row>
    <row r="939" spans="1:30" ht="15.75" customHeight="1" x14ac:dyDescent="0.25">
      <c r="A939" s="860"/>
      <c r="B939" s="860"/>
      <c r="C939" s="860"/>
      <c r="D939" s="860"/>
      <c r="E939" s="860"/>
      <c r="F939" s="860"/>
      <c r="G939" s="868"/>
      <c r="H939" s="860"/>
      <c r="I939" s="860"/>
      <c r="J939" s="860"/>
      <c r="K939" s="860"/>
      <c r="L939" s="860"/>
      <c r="M939" s="860"/>
      <c r="N939" s="860"/>
      <c r="O939" s="860"/>
      <c r="P939" s="860"/>
      <c r="Q939" s="860"/>
      <c r="R939" s="860"/>
      <c r="S939" s="860"/>
      <c r="T939" s="860"/>
      <c r="U939" s="860"/>
      <c r="V939" s="860"/>
      <c r="W939" s="860"/>
      <c r="X939" s="860"/>
      <c r="Y939" s="860"/>
      <c r="Z939" s="860"/>
      <c r="AA939" s="860"/>
      <c r="AB939" s="860"/>
      <c r="AC939" s="860"/>
      <c r="AD939" s="860"/>
    </row>
    <row r="940" spans="1:30" ht="15.75" customHeight="1" x14ac:dyDescent="0.25">
      <c r="A940" s="860"/>
      <c r="B940" s="860"/>
      <c r="C940" s="860"/>
      <c r="D940" s="860"/>
      <c r="E940" s="860"/>
      <c r="F940" s="860"/>
      <c r="G940" s="868"/>
      <c r="H940" s="860"/>
      <c r="I940" s="860"/>
      <c r="J940" s="860"/>
      <c r="K940" s="860"/>
      <c r="L940" s="860"/>
      <c r="M940" s="860"/>
      <c r="N940" s="860"/>
      <c r="O940" s="860"/>
      <c r="P940" s="860"/>
      <c r="Q940" s="860"/>
      <c r="R940" s="860"/>
      <c r="S940" s="860"/>
      <c r="T940" s="860"/>
      <c r="U940" s="860"/>
      <c r="V940" s="860"/>
      <c r="W940" s="860"/>
      <c r="X940" s="860"/>
      <c r="Y940" s="860"/>
      <c r="Z940" s="860"/>
      <c r="AA940" s="860"/>
      <c r="AB940" s="860"/>
      <c r="AC940" s="860"/>
      <c r="AD940" s="860"/>
    </row>
    <row r="941" spans="1:30" ht="15.75" customHeight="1" x14ac:dyDescent="0.25">
      <c r="A941" s="860"/>
      <c r="B941" s="860"/>
      <c r="C941" s="860"/>
      <c r="D941" s="860"/>
      <c r="E941" s="860"/>
      <c r="F941" s="860"/>
      <c r="G941" s="868"/>
      <c r="H941" s="860"/>
      <c r="I941" s="860"/>
      <c r="J941" s="860"/>
      <c r="K941" s="860"/>
      <c r="L941" s="860"/>
      <c r="M941" s="860"/>
      <c r="N941" s="860"/>
      <c r="O941" s="860"/>
      <c r="P941" s="860"/>
      <c r="Q941" s="860"/>
      <c r="R941" s="860"/>
      <c r="S941" s="860"/>
      <c r="T941" s="860"/>
      <c r="U941" s="860"/>
      <c r="V941" s="860"/>
      <c r="W941" s="860"/>
      <c r="X941" s="860"/>
      <c r="Y941" s="860"/>
      <c r="Z941" s="860"/>
      <c r="AA941" s="860"/>
      <c r="AB941" s="860"/>
      <c r="AC941" s="860"/>
      <c r="AD941" s="860"/>
    </row>
    <row r="942" spans="1:30" ht="15.75" customHeight="1" x14ac:dyDescent="0.25">
      <c r="A942" s="860"/>
      <c r="B942" s="860"/>
      <c r="C942" s="860"/>
      <c r="D942" s="860"/>
      <c r="E942" s="860"/>
      <c r="F942" s="860"/>
      <c r="G942" s="868"/>
      <c r="H942" s="860"/>
      <c r="I942" s="860"/>
      <c r="J942" s="860"/>
      <c r="K942" s="860"/>
      <c r="L942" s="860"/>
      <c r="M942" s="860"/>
      <c r="N942" s="860"/>
      <c r="O942" s="860"/>
      <c r="P942" s="860"/>
      <c r="Q942" s="860"/>
      <c r="R942" s="860"/>
      <c r="S942" s="860"/>
      <c r="T942" s="860"/>
      <c r="U942" s="860"/>
      <c r="V942" s="860"/>
      <c r="W942" s="860"/>
      <c r="X942" s="860"/>
      <c r="Y942" s="860"/>
      <c r="Z942" s="860"/>
      <c r="AA942" s="860"/>
      <c r="AB942" s="860"/>
      <c r="AC942" s="860"/>
      <c r="AD942" s="860"/>
    </row>
    <row r="943" spans="1:30" ht="15.75" customHeight="1" x14ac:dyDescent="0.25">
      <c r="A943" s="860"/>
      <c r="B943" s="860"/>
      <c r="C943" s="860"/>
      <c r="D943" s="860"/>
      <c r="E943" s="860"/>
      <c r="F943" s="860"/>
      <c r="G943" s="868"/>
      <c r="H943" s="860"/>
      <c r="I943" s="860"/>
      <c r="J943" s="860"/>
      <c r="K943" s="860"/>
      <c r="L943" s="860"/>
      <c r="M943" s="860"/>
      <c r="N943" s="860"/>
      <c r="O943" s="860"/>
      <c r="P943" s="860"/>
      <c r="Q943" s="860"/>
      <c r="R943" s="860"/>
      <c r="S943" s="860"/>
      <c r="T943" s="860"/>
      <c r="U943" s="860"/>
      <c r="V943" s="860"/>
      <c r="W943" s="860"/>
      <c r="X943" s="860"/>
      <c r="Y943" s="860"/>
      <c r="Z943" s="860"/>
      <c r="AA943" s="860"/>
      <c r="AB943" s="860"/>
      <c r="AC943" s="860"/>
      <c r="AD943" s="860"/>
    </row>
    <row r="944" spans="1:30" ht="15.75" customHeight="1" x14ac:dyDescent="0.25">
      <c r="A944" s="860"/>
      <c r="B944" s="860"/>
      <c r="C944" s="860"/>
      <c r="D944" s="860"/>
      <c r="E944" s="860"/>
      <c r="F944" s="860"/>
      <c r="G944" s="868"/>
      <c r="H944" s="860"/>
      <c r="I944" s="860"/>
      <c r="J944" s="860"/>
      <c r="K944" s="860"/>
      <c r="L944" s="860"/>
      <c r="M944" s="860"/>
      <c r="N944" s="860"/>
      <c r="O944" s="860"/>
      <c r="P944" s="860"/>
      <c r="Q944" s="860"/>
      <c r="R944" s="860"/>
      <c r="S944" s="860"/>
      <c r="T944" s="860"/>
      <c r="U944" s="860"/>
      <c r="V944" s="860"/>
      <c r="W944" s="860"/>
      <c r="X944" s="860"/>
      <c r="Y944" s="860"/>
      <c r="Z944" s="860"/>
      <c r="AA944" s="860"/>
      <c r="AB944" s="860"/>
      <c r="AC944" s="860"/>
      <c r="AD944" s="860"/>
    </row>
    <row r="945" spans="1:30" ht="15.75" customHeight="1" x14ac:dyDescent="0.25">
      <c r="A945" s="860"/>
      <c r="B945" s="860"/>
      <c r="C945" s="860"/>
      <c r="D945" s="860"/>
      <c r="E945" s="860"/>
      <c r="F945" s="860"/>
      <c r="G945" s="868"/>
      <c r="H945" s="860"/>
      <c r="I945" s="860"/>
      <c r="J945" s="860"/>
      <c r="K945" s="860"/>
      <c r="L945" s="860"/>
      <c r="M945" s="860"/>
      <c r="N945" s="860"/>
      <c r="O945" s="860"/>
      <c r="P945" s="860"/>
      <c r="Q945" s="860"/>
      <c r="R945" s="860"/>
      <c r="S945" s="860"/>
      <c r="T945" s="860"/>
      <c r="U945" s="860"/>
      <c r="V945" s="860"/>
      <c r="W945" s="860"/>
      <c r="X945" s="860"/>
      <c r="Y945" s="860"/>
      <c r="Z945" s="860"/>
      <c r="AA945" s="860"/>
      <c r="AB945" s="860"/>
      <c r="AC945" s="860"/>
      <c r="AD945" s="860"/>
    </row>
    <row r="946" spans="1:30" ht="15.75" customHeight="1" x14ac:dyDescent="0.25">
      <c r="A946" s="860"/>
      <c r="B946" s="860"/>
      <c r="C946" s="860"/>
      <c r="D946" s="860"/>
      <c r="E946" s="860"/>
      <c r="F946" s="860"/>
      <c r="G946" s="868"/>
      <c r="H946" s="860"/>
      <c r="I946" s="860"/>
      <c r="J946" s="860"/>
      <c r="K946" s="860"/>
      <c r="L946" s="860"/>
      <c r="M946" s="860"/>
      <c r="N946" s="860"/>
      <c r="O946" s="860"/>
      <c r="P946" s="860"/>
      <c r="Q946" s="860"/>
      <c r="R946" s="860"/>
      <c r="S946" s="860"/>
      <c r="T946" s="860"/>
      <c r="U946" s="860"/>
      <c r="V946" s="860"/>
      <c r="W946" s="860"/>
      <c r="X946" s="860"/>
      <c r="Y946" s="860"/>
      <c r="Z946" s="860"/>
      <c r="AA946" s="860"/>
      <c r="AB946" s="860"/>
      <c r="AC946" s="860"/>
      <c r="AD946" s="860"/>
    </row>
    <row r="947" spans="1:30" ht="15.75" customHeight="1" x14ac:dyDescent="0.25">
      <c r="A947" s="860"/>
      <c r="B947" s="860"/>
      <c r="C947" s="860"/>
      <c r="D947" s="860"/>
      <c r="E947" s="860"/>
      <c r="F947" s="860"/>
      <c r="G947" s="868"/>
      <c r="H947" s="860"/>
      <c r="I947" s="860"/>
      <c r="J947" s="860"/>
      <c r="K947" s="860"/>
      <c r="L947" s="860"/>
      <c r="M947" s="860"/>
      <c r="N947" s="860"/>
      <c r="O947" s="860"/>
      <c r="P947" s="860"/>
      <c r="Q947" s="860"/>
      <c r="R947" s="860"/>
      <c r="S947" s="860"/>
      <c r="T947" s="860"/>
      <c r="U947" s="860"/>
      <c r="V947" s="860"/>
      <c r="W947" s="860"/>
      <c r="X947" s="860"/>
      <c r="Y947" s="860"/>
      <c r="Z947" s="860"/>
      <c r="AA947" s="860"/>
      <c r="AB947" s="860"/>
      <c r="AC947" s="860"/>
      <c r="AD947" s="860"/>
    </row>
    <row r="948" spans="1:30" ht="15.75" customHeight="1" x14ac:dyDescent="0.25">
      <c r="A948" s="860"/>
      <c r="B948" s="860"/>
      <c r="C948" s="860"/>
      <c r="D948" s="860"/>
      <c r="E948" s="860"/>
      <c r="F948" s="860"/>
      <c r="G948" s="868"/>
      <c r="H948" s="860"/>
      <c r="I948" s="860"/>
      <c r="J948" s="860"/>
      <c r="K948" s="860"/>
      <c r="L948" s="860"/>
      <c r="M948" s="860"/>
      <c r="N948" s="860"/>
      <c r="O948" s="860"/>
      <c r="P948" s="860"/>
      <c r="Q948" s="860"/>
      <c r="R948" s="860"/>
      <c r="S948" s="860"/>
      <c r="T948" s="860"/>
      <c r="U948" s="860"/>
      <c r="V948" s="860"/>
      <c r="W948" s="860"/>
      <c r="X948" s="860"/>
      <c r="Y948" s="860"/>
      <c r="Z948" s="860"/>
      <c r="AA948" s="860"/>
      <c r="AB948" s="860"/>
      <c r="AC948" s="860"/>
      <c r="AD948" s="860"/>
    </row>
    <row r="949" spans="1:30" ht="15.75" customHeight="1" x14ac:dyDescent="0.25">
      <c r="A949" s="860"/>
      <c r="B949" s="860"/>
      <c r="C949" s="860"/>
      <c r="D949" s="860"/>
      <c r="E949" s="860"/>
      <c r="F949" s="860"/>
      <c r="G949" s="868"/>
      <c r="H949" s="860"/>
      <c r="I949" s="860"/>
      <c r="J949" s="860"/>
      <c r="K949" s="860"/>
      <c r="L949" s="860"/>
      <c r="M949" s="860"/>
      <c r="N949" s="860"/>
      <c r="O949" s="860"/>
      <c r="P949" s="860"/>
      <c r="Q949" s="860"/>
      <c r="R949" s="860"/>
      <c r="S949" s="860"/>
      <c r="T949" s="860"/>
      <c r="U949" s="860"/>
      <c r="V949" s="860"/>
      <c r="W949" s="860"/>
      <c r="X949" s="860"/>
      <c r="Y949" s="860"/>
      <c r="Z949" s="860"/>
      <c r="AA949" s="860"/>
      <c r="AB949" s="860"/>
      <c r="AC949" s="860"/>
      <c r="AD949" s="860"/>
    </row>
    <row r="950" spans="1:30" ht="15.75" customHeight="1" x14ac:dyDescent="0.25">
      <c r="A950" s="860"/>
      <c r="B950" s="860"/>
      <c r="C950" s="860"/>
      <c r="D950" s="860"/>
      <c r="E950" s="860"/>
      <c r="F950" s="860"/>
      <c r="G950" s="868"/>
      <c r="H950" s="860"/>
      <c r="I950" s="860"/>
      <c r="J950" s="860"/>
      <c r="K950" s="860"/>
      <c r="L950" s="860"/>
      <c r="M950" s="860"/>
      <c r="N950" s="860"/>
      <c r="O950" s="860"/>
      <c r="P950" s="860"/>
      <c r="Q950" s="860"/>
      <c r="R950" s="860"/>
      <c r="S950" s="860"/>
      <c r="T950" s="860"/>
      <c r="U950" s="860"/>
      <c r="V950" s="860"/>
      <c r="W950" s="860"/>
      <c r="X950" s="860"/>
      <c r="Y950" s="860"/>
      <c r="Z950" s="860"/>
      <c r="AA950" s="860"/>
      <c r="AB950" s="860"/>
      <c r="AC950" s="860"/>
      <c r="AD950" s="860"/>
    </row>
    <row r="951" spans="1:30" ht="15.75" customHeight="1" x14ac:dyDescent="0.25">
      <c r="A951" s="860"/>
      <c r="B951" s="860"/>
      <c r="C951" s="860"/>
      <c r="D951" s="860"/>
      <c r="E951" s="860"/>
      <c r="F951" s="860"/>
      <c r="G951" s="868"/>
      <c r="H951" s="860"/>
      <c r="I951" s="860"/>
      <c r="J951" s="860"/>
      <c r="K951" s="860"/>
      <c r="L951" s="860"/>
      <c r="M951" s="860"/>
      <c r="N951" s="860"/>
      <c r="O951" s="860"/>
      <c r="P951" s="860"/>
      <c r="Q951" s="860"/>
      <c r="R951" s="860"/>
      <c r="S951" s="860"/>
      <c r="T951" s="860"/>
      <c r="U951" s="860"/>
      <c r="V951" s="860"/>
      <c r="W951" s="860"/>
      <c r="X951" s="860"/>
      <c r="Y951" s="860"/>
      <c r="Z951" s="860"/>
      <c r="AA951" s="860"/>
      <c r="AB951" s="860"/>
      <c r="AC951" s="860"/>
      <c r="AD951" s="860"/>
    </row>
    <row r="952" spans="1:30" ht="15.75" customHeight="1" x14ac:dyDescent="0.25">
      <c r="A952" s="860"/>
      <c r="B952" s="860"/>
      <c r="C952" s="860"/>
      <c r="D952" s="860"/>
      <c r="E952" s="860"/>
      <c r="F952" s="860"/>
      <c r="G952" s="868"/>
      <c r="H952" s="860"/>
      <c r="I952" s="860"/>
      <c r="J952" s="860"/>
      <c r="K952" s="860"/>
      <c r="L952" s="860"/>
      <c r="M952" s="860"/>
      <c r="N952" s="860"/>
      <c r="O952" s="860"/>
      <c r="P952" s="860"/>
      <c r="Q952" s="860"/>
      <c r="R952" s="860"/>
      <c r="S952" s="860"/>
      <c r="T952" s="860"/>
      <c r="U952" s="860"/>
      <c r="V952" s="860"/>
      <c r="W952" s="860"/>
      <c r="X952" s="860"/>
      <c r="Y952" s="860"/>
      <c r="Z952" s="860"/>
      <c r="AA952" s="860"/>
      <c r="AB952" s="860"/>
      <c r="AC952" s="860"/>
      <c r="AD952" s="860"/>
    </row>
    <row r="953" spans="1:30" ht="15.75" customHeight="1" x14ac:dyDescent="0.25">
      <c r="A953" s="860"/>
      <c r="B953" s="860"/>
      <c r="C953" s="860"/>
      <c r="D953" s="860"/>
      <c r="E953" s="860"/>
      <c r="F953" s="860"/>
      <c r="G953" s="868"/>
      <c r="H953" s="860"/>
      <c r="I953" s="860"/>
      <c r="J953" s="860"/>
      <c r="K953" s="860"/>
      <c r="L953" s="860"/>
      <c r="M953" s="860"/>
      <c r="N953" s="860"/>
      <c r="O953" s="860"/>
      <c r="P953" s="860"/>
      <c r="Q953" s="860"/>
      <c r="R953" s="860"/>
      <c r="S953" s="860"/>
      <c r="T953" s="860"/>
      <c r="U953" s="860"/>
      <c r="V953" s="860"/>
      <c r="W953" s="860"/>
      <c r="X953" s="860"/>
      <c r="Y953" s="860"/>
      <c r="Z953" s="860"/>
      <c r="AA953" s="860"/>
      <c r="AB953" s="860"/>
      <c r="AC953" s="860"/>
      <c r="AD953" s="860"/>
    </row>
    <row r="954" spans="1:30" ht="15.75" customHeight="1" x14ac:dyDescent="0.25">
      <c r="A954" s="860"/>
      <c r="B954" s="860"/>
      <c r="C954" s="860"/>
      <c r="D954" s="860"/>
      <c r="E954" s="860"/>
      <c r="F954" s="860"/>
      <c r="G954" s="868"/>
      <c r="H954" s="860"/>
      <c r="I954" s="860"/>
      <c r="J954" s="860"/>
      <c r="K954" s="860"/>
      <c r="L954" s="860"/>
      <c r="M954" s="860"/>
      <c r="N954" s="860"/>
      <c r="O954" s="860"/>
      <c r="P954" s="860"/>
      <c r="Q954" s="860"/>
      <c r="R954" s="860"/>
      <c r="S954" s="860"/>
      <c r="T954" s="860"/>
      <c r="U954" s="860"/>
      <c r="V954" s="860"/>
      <c r="W954" s="860"/>
      <c r="X954" s="860"/>
      <c r="Y954" s="860"/>
      <c r="Z954" s="860"/>
      <c r="AA954" s="860"/>
      <c r="AB954" s="860"/>
      <c r="AC954" s="860"/>
      <c r="AD954" s="860"/>
    </row>
    <row r="955" spans="1:30" ht="15.75" customHeight="1" x14ac:dyDescent="0.25">
      <c r="A955" s="860"/>
      <c r="B955" s="860"/>
      <c r="C955" s="860"/>
      <c r="D955" s="860"/>
      <c r="E955" s="860"/>
      <c r="F955" s="860"/>
      <c r="G955" s="868"/>
      <c r="H955" s="860"/>
      <c r="I955" s="860"/>
      <c r="J955" s="860"/>
      <c r="K955" s="860"/>
      <c r="L955" s="860"/>
      <c r="M955" s="860"/>
      <c r="N955" s="860"/>
      <c r="O955" s="860"/>
      <c r="P955" s="860"/>
      <c r="Q955" s="860"/>
      <c r="R955" s="860"/>
      <c r="S955" s="860"/>
      <c r="T955" s="860"/>
      <c r="U955" s="860"/>
      <c r="V955" s="860"/>
      <c r="W955" s="860"/>
      <c r="X955" s="860"/>
      <c r="Y955" s="860"/>
      <c r="Z955" s="860"/>
      <c r="AA955" s="860"/>
      <c r="AB955" s="860"/>
      <c r="AC955" s="860"/>
      <c r="AD955" s="860"/>
    </row>
    <row r="956" spans="1:30" ht="15.75" customHeight="1" x14ac:dyDescent="0.25">
      <c r="A956" s="860"/>
      <c r="B956" s="860"/>
      <c r="C956" s="860"/>
      <c r="D956" s="860"/>
      <c r="E956" s="860"/>
      <c r="F956" s="860"/>
      <c r="G956" s="868"/>
      <c r="H956" s="860"/>
      <c r="I956" s="860"/>
      <c r="J956" s="860"/>
      <c r="K956" s="860"/>
      <c r="L956" s="860"/>
      <c r="M956" s="860"/>
      <c r="N956" s="860"/>
      <c r="O956" s="860"/>
      <c r="P956" s="860"/>
      <c r="Q956" s="860"/>
      <c r="R956" s="860"/>
      <c r="S956" s="860"/>
      <c r="T956" s="860"/>
      <c r="U956" s="860"/>
      <c r="V956" s="860"/>
      <c r="W956" s="860"/>
      <c r="X956" s="860"/>
      <c r="Y956" s="860"/>
      <c r="Z956" s="860"/>
      <c r="AA956" s="860"/>
      <c r="AB956" s="860"/>
      <c r="AC956" s="860"/>
      <c r="AD956" s="860"/>
    </row>
    <row r="957" spans="1:30" ht="15.75" customHeight="1" x14ac:dyDescent="0.25">
      <c r="A957" s="860"/>
      <c r="B957" s="860"/>
      <c r="C957" s="860"/>
      <c r="D957" s="860"/>
      <c r="E957" s="860"/>
      <c r="F957" s="860"/>
      <c r="G957" s="868"/>
      <c r="H957" s="860"/>
      <c r="I957" s="860"/>
      <c r="J957" s="860"/>
      <c r="K957" s="860"/>
      <c r="L957" s="860"/>
      <c r="M957" s="860"/>
      <c r="N957" s="860"/>
      <c r="O957" s="860"/>
      <c r="P957" s="860"/>
      <c r="Q957" s="860"/>
      <c r="R957" s="860"/>
      <c r="S957" s="860"/>
      <c r="T957" s="860"/>
      <c r="U957" s="860"/>
      <c r="V957" s="860"/>
      <c r="W957" s="860"/>
      <c r="X957" s="860"/>
      <c r="Y957" s="860"/>
      <c r="Z957" s="860"/>
      <c r="AA957" s="860"/>
      <c r="AB957" s="860"/>
      <c r="AC957" s="860"/>
      <c r="AD957" s="860"/>
    </row>
    <row r="958" spans="1:30" ht="15.75" customHeight="1" x14ac:dyDescent="0.25">
      <c r="A958" s="860"/>
      <c r="B958" s="860"/>
      <c r="C958" s="860"/>
      <c r="D958" s="860"/>
      <c r="E958" s="860"/>
      <c r="F958" s="860"/>
      <c r="G958" s="868"/>
      <c r="H958" s="860"/>
      <c r="I958" s="860"/>
      <c r="J958" s="860"/>
      <c r="K958" s="860"/>
      <c r="L958" s="860"/>
      <c r="M958" s="860"/>
      <c r="N958" s="860"/>
      <c r="O958" s="860"/>
      <c r="P958" s="860"/>
      <c r="Q958" s="860"/>
      <c r="R958" s="860"/>
      <c r="S958" s="860"/>
      <c r="T958" s="860"/>
      <c r="U958" s="860"/>
      <c r="V958" s="860"/>
      <c r="W958" s="860"/>
      <c r="X958" s="860"/>
      <c r="Y958" s="860"/>
      <c r="Z958" s="860"/>
      <c r="AA958" s="860"/>
      <c r="AB958" s="860"/>
      <c r="AC958" s="860"/>
      <c r="AD958" s="860"/>
    </row>
    <row r="959" spans="1:30" ht="15.75" customHeight="1" x14ac:dyDescent="0.25">
      <c r="A959" s="860"/>
      <c r="B959" s="860"/>
      <c r="C959" s="860"/>
      <c r="D959" s="860"/>
      <c r="E959" s="860"/>
      <c r="F959" s="860"/>
      <c r="G959" s="868"/>
      <c r="H959" s="860"/>
      <c r="I959" s="860"/>
      <c r="J959" s="860"/>
      <c r="K959" s="860"/>
      <c r="L959" s="860"/>
      <c r="M959" s="860"/>
      <c r="N959" s="860"/>
      <c r="O959" s="860"/>
      <c r="P959" s="860"/>
      <c r="Q959" s="860"/>
      <c r="R959" s="860"/>
      <c r="S959" s="860"/>
      <c r="T959" s="860"/>
      <c r="U959" s="860"/>
      <c r="V959" s="860"/>
      <c r="W959" s="860"/>
      <c r="X959" s="860"/>
      <c r="Y959" s="860"/>
      <c r="Z959" s="860"/>
      <c r="AA959" s="860"/>
      <c r="AB959" s="860"/>
      <c r="AC959" s="860"/>
      <c r="AD959" s="860"/>
    </row>
    <row r="960" spans="1:30" ht="15.75" customHeight="1" x14ac:dyDescent="0.25">
      <c r="A960" s="860"/>
      <c r="B960" s="860"/>
      <c r="C960" s="860"/>
      <c r="D960" s="860"/>
      <c r="E960" s="860"/>
      <c r="F960" s="860"/>
      <c r="G960" s="868"/>
      <c r="H960" s="860"/>
      <c r="I960" s="860"/>
      <c r="J960" s="860"/>
      <c r="K960" s="860"/>
      <c r="L960" s="860"/>
      <c r="M960" s="860"/>
      <c r="N960" s="860"/>
      <c r="O960" s="860"/>
      <c r="P960" s="860"/>
      <c r="Q960" s="860"/>
      <c r="R960" s="860"/>
      <c r="S960" s="860"/>
      <c r="T960" s="860"/>
      <c r="U960" s="860"/>
      <c r="V960" s="860"/>
      <c r="W960" s="860"/>
      <c r="X960" s="860"/>
      <c r="Y960" s="860"/>
      <c r="Z960" s="860"/>
      <c r="AA960" s="860"/>
      <c r="AB960" s="860"/>
      <c r="AC960" s="860"/>
      <c r="AD960" s="860"/>
    </row>
    <row r="961" spans="1:30" ht="15.75" customHeight="1" x14ac:dyDescent="0.25">
      <c r="A961" s="860"/>
      <c r="B961" s="860"/>
      <c r="C961" s="860"/>
      <c r="D961" s="860"/>
      <c r="E961" s="860"/>
      <c r="F961" s="860"/>
      <c r="G961" s="868"/>
      <c r="H961" s="860"/>
      <c r="I961" s="860"/>
      <c r="J961" s="860"/>
      <c r="K961" s="860"/>
      <c r="L961" s="860"/>
      <c r="M961" s="860"/>
      <c r="N961" s="860"/>
      <c r="O961" s="860"/>
      <c r="P961" s="860"/>
      <c r="Q961" s="860"/>
      <c r="R961" s="860"/>
      <c r="S961" s="860"/>
      <c r="T961" s="860"/>
      <c r="U961" s="860"/>
      <c r="V961" s="860"/>
      <c r="W961" s="860"/>
      <c r="X961" s="860"/>
      <c r="Y961" s="860"/>
      <c r="Z961" s="860"/>
      <c r="AA961" s="860"/>
      <c r="AB961" s="860"/>
      <c r="AC961" s="860"/>
      <c r="AD961" s="860"/>
    </row>
    <row r="962" spans="1:30" ht="15.75" customHeight="1" x14ac:dyDescent="0.25">
      <c r="A962" s="860"/>
      <c r="B962" s="860"/>
      <c r="C962" s="860"/>
      <c r="D962" s="860"/>
      <c r="E962" s="860"/>
      <c r="F962" s="860"/>
      <c r="G962" s="868"/>
      <c r="H962" s="860"/>
      <c r="I962" s="860"/>
      <c r="J962" s="860"/>
      <c r="K962" s="860"/>
      <c r="L962" s="860"/>
      <c r="M962" s="860"/>
      <c r="N962" s="860"/>
      <c r="O962" s="860"/>
      <c r="P962" s="860"/>
      <c r="Q962" s="860"/>
      <c r="R962" s="860"/>
      <c r="S962" s="860"/>
      <c r="T962" s="860"/>
      <c r="U962" s="860"/>
      <c r="V962" s="860"/>
      <c r="W962" s="860"/>
      <c r="X962" s="860"/>
      <c r="Y962" s="860"/>
      <c r="Z962" s="860"/>
      <c r="AA962" s="860"/>
      <c r="AB962" s="860"/>
      <c r="AC962" s="860"/>
      <c r="AD962" s="860"/>
    </row>
    <row r="963" spans="1:30" ht="15.75" customHeight="1" x14ac:dyDescent="0.25">
      <c r="A963" s="860"/>
      <c r="B963" s="860"/>
      <c r="C963" s="860"/>
      <c r="D963" s="860"/>
      <c r="E963" s="860"/>
      <c r="F963" s="860"/>
      <c r="G963" s="868"/>
      <c r="H963" s="860"/>
      <c r="I963" s="860"/>
      <c r="J963" s="860"/>
      <c r="K963" s="860"/>
      <c r="L963" s="860"/>
      <c r="M963" s="860"/>
      <c r="N963" s="860"/>
      <c r="O963" s="860"/>
      <c r="P963" s="860"/>
      <c r="Q963" s="860"/>
      <c r="R963" s="860"/>
      <c r="S963" s="860"/>
      <c r="T963" s="860"/>
      <c r="U963" s="860"/>
      <c r="V963" s="860"/>
      <c r="W963" s="860"/>
      <c r="X963" s="860"/>
      <c r="Y963" s="860"/>
      <c r="Z963" s="860"/>
      <c r="AA963" s="860"/>
      <c r="AB963" s="860"/>
      <c r="AC963" s="860"/>
      <c r="AD963" s="860"/>
    </row>
    <row r="964" spans="1:30" ht="15.75" customHeight="1" x14ac:dyDescent="0.25">
      <c r="A964" s="860"/>
      <c r="B964" s="860"/>
      <c r="C964" s="860"/>
      <c r="D964" s="860"/>
      <c r="E964" s="860"/>
      <c r="F964" s="860"/>
      <c r="G964" s="868"/>
      <c r="H964" s="860"/>
      <c r="I964" s="860"/>
      <c r="J964" s="860"/>
      <c r="K964" s="860"/>
      <c r="L964" s="860"/>
      <c r="M964" s="860"/>
      <c r="N964" s="860"/>
      <c r="O964" s="860"/>
      <c r="P964" s="860"/>
      <c r="Q964" s="860"/>
      <c r="R964" s="860"/>
      <c r="S964" s="860"/>
      <c r="T964" s="860"/>
      <c r="U964" s="860"/>
      <c r="V964" s="860"/>
      <c r="W964" s="860"/>
      <c r="X964" s="860"/>
      <c r="Y964" s="860"/>
      <c r="Z964" s="860"/>
      <c r="AA964" s="860"/>
      <c r="AB964" s="860"/>
      <c r="AC964" s="860"/>
      <c r="AD964" s="860"/>
    </row>
    <row r="965" spans="1:30" ht="15.75" customHeight="1" x14ac:dyDescent="0.25">
      <c r="A965" s="860"/>
      <c r="B965" s="860"/>
      <c r="C965" s="860"/>
      <c r="D965" s="860"/>
      <c r="E965" s="860"/>
      <c r="F965" s="860"/>
      <c r="G965" s="868"/>
      <c r="H965" s="860"/>
      <c r="I965" s="860"/>
      <c r="J965" s="860"/>
      <c r="K965" s="860"/>
      <c r="L965" s="860"/>
      <c r="M965" s="860"/>
      <c r="N965" s="860"/>
      <c r="O965" s="860"/>
      <c r="P965" s="860"/>
      <c r="Q965" s="860"/>
      <c r="R965" s="860"/>
      <c r="S965" s="860"/>
      <c r="T965" s="860"/>
      <c r="U965" s="860"/>
      <c r="V965" s="860"/>
      <c r="W965" s="860"/>
      <c r="X965" s="860"/>
      <c r="Y965" s="860"/>
      <c r="Z965" s="860"/>
      <c r="AA965" s="860"/>
      <c r="AB965" s="860"/>
      <c r="AC965" s="860"/>
      <c r="AD965" s="860"/>
    </row>
    <row r="966" spans="1:30" ht="15.75" customHeight="1" x14ac:dyDescent="0.25">
      <c r="A966" s="860"/>
      <c r="B966" s="860"/>
      <c r="C966" s="860"/>
      <c r="D966" s="860"/>
      <c r="E966" s="860"/>
      <c r="F966" s="860"/>
      <c r="G966" s="868"/>
      <c r="H966" s="860"/>
      <c r="I966" s="860"/>
      <c r="J966" s="860"/>
      <c r="K966" s="860"/>
      <c r="L966" s="860"/>
      <c r="M966" s="860"/>
      <c r="N966" s="860"/>
      <c r="O966" s="860"/>
      <c r="P966" s="860"/>
      <c r="Q966" s="860"/>
      <c r="R966" s="860"/>
      <c r="S966" s="860"/>
      <c r="T966" s="860"/>
      <c r="U966" s="860"/>
      <c r="V966" s="860"/>
      <c r="W966" s="860"/>
      <c r="X966" s="860"/>
      <c r="Y966" s="860"/>
      <c r="Z966" s="860"/>
      <c r="AA966" s="860"/>
      <c r="AB966" s="860"/>
      <c r="AC966" s="860"/>
      <c r="AD966" s="860"/>
    </row>
    <row r="967" spans="1:30" ht="15.75" customHeight="1" x14ac:dyDescent="0.25">
      <c r="A967" s="860"/>
      <c r="B967" s="860"/>
      <c r="C967" s="860"/>
      <c r="D967" s="860"/>
      <c r="E967" s="860"/>
      <c r="F967" s="860"/>
      <c r="G967" s="868"/>
      <c r="H967" s="860"/>
      <c r="I967" s="860"/>
      <c r="J967" s="860"/>
      <c r="K967" s="860"/>
      <c r="L967" s="860"/>
      <c r="M967" s="860"/>
      <c r="N967" s="860"/>
      <c r="O967" s="860"/>
      <c r="P967" s="860"/>
      <c r="Q967" s="860"/>
      <c r="R967" s="860"/>
      <c r="S967" s="860"/>
      <c r="T967" s="860"/>
      <c r="U967" s="860"/>
      <c r="V967" s="860"/>
      <c r="W967" s="860"/>
      <c r="X967" s="860"/>
      <c r="Y967" s="860"/>
      <c r="Z967" s="860"/>
      <c r="AA967" s="860"/>
      <c r="AB967" s="860"/>
      <c r="AC967" s="860"/>
      <c r="AD967" s="860"/>
    </row>
    <row r="968" spans="1:30" ht="15.75" customHeight="1" x14ac:dyDescent="0.25">
      <c r="A968" s="860"/>
      <c r="B968" s="860"/>
      <c r="C968" s="860"/>
      <c r="D968" s="860"/>
      <c r="E968" s="860"/>
      <c r="F968" s="860"/>
      <c r="G968" s="868"/>
      <c r="H968" s="860"/>
      <c r="I968" s="860"/>
      <c r="J968" s="860"/>
      <c r="K968" s="860"/>
      <c r="L968" s="860"/>
      <c r="M968" s="860"/>
      <c r="N968" s="860"/>
      <c r="O968" s="860"/>
      <c r="P968" s="860"/>
      <c r="Q968" s="860"/>
      <c r="R968" s="860"/>
      <c r="S968" s="860"/>
      <c r="T968" s="860"/>
      <c r="U968" s="860"/>
      <c r="V968" s="860"/>
      <c r="W968" s="860"/>
      <c r="X968" s="860"/>
      <c r="Y968" s="860"/>
      <c r="Z968" s="860"/>
      <c r="AA968" s="860"/>
      <c r="AB968" s="860"/>
      <c r="AC968" s="860"/>
      <c r="AD968" s="860"/>
    </row>
    <row r="969" spans="1:30" ht="15.75" customHeight="1" x14ac:dyDescent="0.25">
      <c r="A969" s="860"/>
      <c r="B969" s="860"/>
      <c r="C969" s="860"/>
      <c r="D969" s="860"/>
      <c r="E969" s="860"/>
      <c r="F969" s="860"/>
      <c r="G969" s="868"/>
      <c r="H969" s="860"/>
      <c r="I969" s="860"/>
      <c r="J969" s="860"/>
      <c r="K969" s="860"/>
      <c r="L969" s="860"/>
      <c r="M969" s="860"/>
      <c r="N969" s="860"/>
      <c r="O969" s="860"/>
      <c r="P969" s="860"/>
      <c r="Q969" s="860"/>
      <c r="R969" s="860"/>
      <c r="S969" s="860"/>
      <c r="T969" s="860"/>
      <c r="U969" s="860"/>
      <c r="V969" s="860"/>
      <c r="W969" s="860"/>
      <c r="X969" s="860"/>
      <c r="Y969" s="860"/>
      <c r="Z969" s="860"/>
      <c r="AA969" s="860"/>
      <c r="AB969" s="860"/>
      <c r="AC969" s="860"/>
      <c r="AD969" s="860"/>
    </row>
    <row r="970" spans="1:30" ht="15.75" customHeight="1" x14ac:dyDescent="0.25">
      <c r="A970" s="860"/>
      <c r="B970" s="860"/>
      <c r="C970" s="860"/>
      <c r="D970" s="860"/>
      <c r="E970" s="860"/>
      <c r="F970" s="860"/>
      <c r="G970" s="868"/>
      <c r="H970" s="860"/>
      <c r="I970" s="860"/>
      <c r="J970" s="860"/>
      <c r="K970" s="860"/>
      <c r="L970" s="860"/>
      <c r="M970" s="860"/>
      <c r="N970" s="860"/>
      <c r="O970" s="860"/>
      <c r="P970" s="860"/>
      <c r="Q970" s="860"/>
      <c r="R970" s="860"/>
      <c r="S970" s="860"/>
      <c r="T970" s="860"/>
      <c r="U970" s="860"/>
      <c r="V970" s="860"/>
      <c r="W970" s="860"/>
      <c r="X970" s="860"/>
      <c r="Y970" s="860"/>
      <c r="Z970" s="860"/>
      <c r="AA970" s="860"/>
      <c r="AB970" s="860"/>
      <c r="AC970" s="860"/>
      <c r="AD970" s="860"/>
    </row>
    <row r="971" spans="1:30" ht="15.75" customHeight="1" x14ac:dyDescent="0.25">
      <c r="A971" s="860"/>
      <c r="B971" s="860"/>
      <c r="C971" s="860"/>
      <c r="D971" s="860"/>
      <c r="E971" s="860"/>
      <c r="F971" s="860"/>
      <c r="G971" s="868"/>
      <c r="H971" s="860"/>
      <c r="I971" s="860"/>
      <c r="J971" s="860"/>
      <c r="K971" s="860"/>
      <c r="L971" s="860"/>
      <c r="M971" s="860"/>
      <c r="N971" s="860"/>
      <c r="O971" s="860"/>
      <c r="P971" s="860"/>
      <c r="Q971" s="860"/>
      <c r="R971" s="860"/>
      <c r="S971" s="860"/>
      <c r="T971" s="860"/>
      <c r="U971" s="860"/>
      <c r="V971" s="860"/>
      <c r="W971" s="860"/>
      <c r="X971" s="860"/>
      <c r="Y971" s="860"/>
      <c r="Z971" s="860"/>
      <c r="AA971" s="860"/>
      <c r="AB971" s="860"/>
      <c r="AC971" s="860"/>
      <c r="AD971" s="860"/>
    </row>
    <row r="972" spans="1:30" ht="15.75" customHeight="1" x14ac:dyDescent="0.25">
      <c r="A972" s="860"/>
      <c r="B972" s="860"/>
      <c r="C972" s="860"/>
      <c r="D972" s="860"/>
      <c r="E972" s="860"/>
      <c r="F972" s="860"/>
      <c r="G972" s="868"/>
      <c r="H972" s="860"/>
      <c r="I972" s="860"/>
      <c r="J972" s="860"/>
      <c r="K972" s="860"/>
      <c r="L972" s="860"/>
      <c r="M972" s="860"/>
      <c r="N972" s="860"/>
      <c r="O972" s="860"/>
      <c r="P972" s="860"/>
      <c r="Q972" s="860"/>
      <c r="R972" s="860"/>
      <c r="S972" s="860"/>
      <c r="T972" s="860"/>
      <c r="U972" s="860"/>
      <c r="V972" s="860"/>
      <c r="W972" s="860"/>
      <c r="X972" s="860"/>
      <c r="Y972" s="860"/>
      <c r="Z972" s="860"/>
      <c r="AA972" s="860"/>
      <c r="AB972" s="860"/>
      <c r="AC972" s="860"/>
      <c r="AD972" s="860"/>
    </row>
    <row r="973" spans="1:30" ht="15.75" customHeight="1" x14ac:dyDescent="0.25">
      <c r="A973" s="860"/>
      <c r="B973" s="860"/>
      <c r="C973" s="860"/>
      <c r="D973" s="860"/>
      <c r="E973" s="860"/>
      <c r="F973" s="860"/>
      <c r="G973" s="868"/>
      <c r="H973" s="860"/>
      <c r="I973" s="860"/>
      <c r="J973" s="860"/>
      <c r="K973" s="860"/>
      <c r="L973" s="860"/>
      <c r="M973" s="860"/>
      <c r="N973" s="860"/>
      <c r="O973" s="860"/>
      <c r="P973" s="860"/>
      <c r="Q973" s="860"/>
      <c r="R973" s="860"/>
      <c r="S973" s="860"/>
      <c r="T973" s="860"/>
      <c r="U973" s="860"/>
      <c r="V973" s="860"/>
      <c r="W973" s="860"/>
      <c r="X973" s="860"/>
      <c r="Y973" s="860"/>
      <c r="Z973" s="860"/>
      <c r="AA973" s="860"/>
      <c r="AB973" s="860"/>
      <c r="AC973" s="860"/>
      <c r="AD973" s="860"/>
    </row>
    <row r="974" spans="1:30" ht="15.75" customHeight="1" x14ac:dyDescent="0.25">
      <c r="A974" s="860"/>
      <c r="B974" s="860"/>
      <c r="C974" s="860"/>
      <c r="D974" s="860"/>
      <c r="E974" s="860"/>
      <c r="F974" s="860"/>
      <c r="G974" s="868"/>
      <c r="H974" s="860"/>
      <c r="I974" s="860"/>
      <c r="J974" s="860"/>
      <c r="K974" s="860"/>
      <c r="L974" s="860"/>
      <c r="M974" s="860"/>
      <c r="N974" s="860"/>
      <c r="O974" s="860"/>
      <c r="P974" s="860"/>
      <c r="Q974" s="860"/>
      <c r="R974" s="860"/>
      <c r="S974" s="860"/>
      <c r="T974" s="860"/>
      <c r="U974" s="860"/>
      <c r="V974" s="860"/>
      <c r="W974" s="860"/>
      <c r="X974" s="860"/>
      <c r="Y974" s="860"/>
      <c r="Z974" s="860"/>
      <c r="AA974" s="860"/>
      <c r="AB974" s="860"/>
      <c r="AC974" s="860"/>
      <c r="AD974" s="860"/>
    </row>
    <row r="975" spans="1:30" ht="15.75" customHeight="1" x14ac:dyDescent="0.25">
      <c r="A975" s="860"/>
      <c r="B975" s="860"/>
      <c r="C975" s="860"/>
      <c r="D975" s="860"/>
      <c r="E975" s="860"/>
      <c r="F975" s="860"/>
      <c r="G975" s="868"/>
      <c r="H975" s="860"/>
      <c r="I975" s="860"/>
      <c r="J975" s="860"/>
      <c r="K975" s="860"/>
      <c r="L975" s="860"/>
      <c r="M975" s="860"/>
      <c r="N975" s="860"/>
      <c r="O975" s="860"/>
      <c r="P975" s="860"/>
      <c r="Q975" s="860"/>
      <c r="R975" s="860"/>
      <c r="S975" s="860"/>
      <c r="T975" s="860"/>
      <c r="U975" s="860"/>
      <c r="V975" s="860"/>
      <c r="W975" s="860"/>
      <c r="X975" s="860"/>
      <c r="Y975" s="860"/>
      <c r="Z975" s="860"/>
      <c r="AA975" s="860"/>
      <c r="AB975" s="860"/>
      <c r="AC975" s="860"/>
      <c r="AD975" s="860"/>
    </row>
    <row r="976" spans="1:30" ht="15.75" customHeight="1" x14ac:dyDescent="0.25">
      <c r="A976" s="860"/>
      <c r="B976" s="860"/>
      <c r="C976" s="860"/>
      <c r="D976" s="860"/>
      <c r="E976" s="860"/>
      <c r="F976" s="860"/>
      <c r="G976" s="868"/>
      <c r="H976" s="860"/>
      <c r="I976" s="860"/>
      <c r="J976" s="860"/>
      <c r="K976" s="860"/>
      <c r="L976" s="860"/>
      <c r="M976" s="860"/>
      <c r="N976" s="860"/>
      <c r="O976" s="860"/>
      <c r="P976" s="860"/>
      <c r="Q976" s="860"/>
      <c r="R976" s="860"/>
      <c r="S976" s="860"/>
      <c r="T976" s="860"/>
      <c r="U976" s="860"/>
      <c r="V976" s="860"/>
      <c r="W976" s="860"/>
      <c r="X976" s="860"/>
      <c r="Y976" s="860"/>
      <c r="Z976" s="860"/>
      <c r="AA976" s="860"/>
      <c r="AB976" s="860"/>
      <c r="AC976" s="860"/>
      <c r="AD976" s="860"/>
    </row>
    <row r="977" spans="1:30" ht="15.75" customHeight="1" x14ac:dyDescent="0.25">
      <c r="A977" s="860"/>
      <c r="B977" s="860"/>
      <c r="C977" s="860"/>
      <c r="D977" s="860"/>
      <c r="E977" s="860"/>
      <c r="F977" s="860"/>
      <c r="G977" s="868"/>
      <c r="H977" s="860"/>
      <c r="I977" s="860"/>
      <c r="J977" s="860"/>
      <c r="K977" s="860"/>
      <c r="L977" s="860"/>
      <c r="M977" s="860"/>
      <c r="N977" s="860"/>
      <c r="O977" s="860"/>
      <c r="P977" s="860"/>
      <c r="Q977" s="860"/>
      <c r="R977" s="860"/>
      <c r="S977" s="860"/>
      <c r="T977" s="860"/>
      <c r="U977" s="860"/>
      <c r="V977" s="860"/>
      <c r="W977" s="860"/>
      <c r="X977" s="860"/>
      <c r="Y977" s="860"/>
      <c r="Z977" s="860"/>
      <c r="AA977" s="860"/>
      <c r="AB977" s="860"/>
      <c r="AC977" s="860"/>
      <c r="AD977" s="860"/>
    </row>
    <row r="978" spans="1:30" ht="15.75" customHeight="1" x14ac:dyDescent="0.25">
      <c r="A978" s="860"/>
      <c r="B978" s="860"/>
      <c r="C978" s="860"/>
      <c r="D978" s="860"/>
      <c r="E978" s="860"/>
      <c r="F978" s="860"/>
      <c r="G978" s="868"/>
      <c r="H978" s="860"/>
      <c r="I978" s="860"/>
      <c r="J978" s="860"/>
      <c r="K978" s="860"/>
      <c r="L978" s="860"/>
      <c r="M978" s="860"/>
      <c r="N978" s="860"/>
      <c r="O978" s="860"/>
      <c r="P978" s="860"/>
      <c r="Q978" s="860"/>
      <c r="R978" s="860"/>
      <c r="S978" s="860"/>
      <c r="T978" s="860"/>
      <c r="U978" s="860"/>
      <c r="V978" s="860"/>
      <c r="W978" s="860"/>
      <c r="X978" s="860"/>
      <c r="Y978" s="860"/>
      <c r="Z978" s="860"/>
      <c r="AA978" s="860"/>
      <c r="AB978" s="860"/>
      <c r="AC978" s="860"/>
      <c r="AD978" s="860"/>
    </row>
    <row r="979" spans="1:30" ht="15.75" customHeight="1" x14ac:dyDescent="0.25">
      <c r="A979" s="860"/>
      <c r="B979" s="860"/>
      <c r="C979" s="860"/>
      <c r="D979" s="860"/>
      <c r="E979" s="860"/>
      <c r="F979" s="860"/>
      <c r="G979" s="868"/>
      <c r="H979" s="860"/>
      <c r="I979" s="860"/>
      <c r="J979" s="860"/>
      <c r="K979" s="860"/>
      <c r="L979" s="860"/>
      <c r="M979" s="860"/>
      <c r="N979" s="860"/>
      <c r="O979" s="860"/>
      <c r="P979" s="860"/>
      <c r="Q979" s="860"/>
      <c r="R979" s="860"/>
      <c r="S979" s="860"/>
      <c r="T979" s="860"/>
      <c r="U979" s="860"/>
      <c r="V979" s="860"/>
      <c r="W979" s="860"/>
      <c r="X979" s="860"/>
      <c r="Y979" s="860"/>
      <c r="Z979" s="860"/>
      <c r="AA979" s="860"/>
      <c r="AB979" s="860"/>
      <c r="AC979" s="860"/>
      <c r="AD979" s="860"/>
    </row>
    <row r="980" spans="1:30" ht="15.75" customHeight="1" x14ac:dyDescent="0.25">
      <c r="A980" s="860"/>
      <c r="B980" s="860"/>
      <c r="C980" s="860"/>
      <c r="D980" s="860"/>
      <c r="E980" s="860"/>
      <c r="F980" s="860"/>
      <c r="G980" s="868"/>
      <c r="H980" s="860"/>
      <c r="I980" s="860"/>
      <c r="J980" s="860"/>
      <c r="K980" s="860"/>
      <c r="L980" s="860"/>
      <c r="M980" s="860"/>
      <c r="N980" s="860"/>
      <c r="O980" s="860"/>
      <c r="P980" s="860"/>
      <c r="Q980" s="860"/>
      <c r="R980" s="860"/>
      <c r="S980" s="860"/>
      <c r="T980" s="860"/>
      <c r="U980" s="860"/>
      <c r="V980" s="860"/>
      <c r="W980" s="860"/>
      <c r="X980" s="860"/>
      <c r="Y980" s="860"/>
      <c r="Z980" s="860"/>
      <c r="AA980" s="860"/>
      <c r="AB980" s="860"/>
      <c r="AC980" s="860"/>
      <c r="AD980" s="860"/>
    </row>
    <row r="981" spans="1:30" ht="15.75" customHeight="1" x14ac:dyDescent="0.25">
      <c r="A981" s="860"/>
      <c r="B981" s="860"/>
      <c r="C981" s="860"/>
      <c r="D981" s="860"/>
      <c r="E981" s="860"/>
      <c r="F981" s="860"/>
      <c r="G981" s="868"/>
      <c r="H981" s="860"/>
      <c r="I981" s="860"/>
      <c r="J981" s="860"/>
      <c r="K981" s="860"/>
      <c r="L981" s="860"/>
      <c r="M981" s="860"/>
      <c r="N981" s="860"/>
      <c r="O981" s="860"/>
      <c r="P981" s="860"/>
      <c r="Q981" s="860"/>
      <c r="R981" s="860"/>
      <c r="S981" s="860"/>
      <c r="T981" s="860"/>
      <c r="U981" s="860"/>
      <c r="V981" s="860"/>
      <c r="W981" s="860"/>
      <c r="X981" s="860"/>
      <c r="Y981" s="860"/>
      <c r="Z981" s="860"/>
      <c r="AA981" s="860"/>
      <c r="AB981" s="860"/>
      <c r="AC981" s="860"/>
      <c r="AD981" s="860"/>
    </row>
    <row r="982" spans="1:30" ht="15.75" customHeight="1" x14ac:dyDescent="0.25">
      <c r="A982" s="860"/>
      <c r="B982" s="860"/>
      <c r="C982" s="860"/>
      <c r="D982" s="860"/>
      <c r="E982" s="860"/>
      <c r="F982" s="860"/>
      <c r="G982" s="868"/>
      <c r="H982" s="860"/>
      <c r="I982" s="860"/>
      <c r="J982" s="860"/>
      <c r="K982" s="860"/>
      <c r="L982" s="860"/>
      <c r="M982" s="860"/>
      <c r="N982" s="860"/>
      <c r="O982" s="860"/>
      <c r="P982" s="860"/>
      <c r="Q982" s="860"/>
      <c r="R982" s="860"/>
      <c r="S982" s="860"/>
      <c r="T982" s="860"/>
      <c r="U982" s="860"/>
      <c r="V982" s="860"/>
      <c r="W982" s="860"/>
      <c r="X982" s="860"/>
      <c r="Y982" s="860"/>
      <c r="Z982" s="860"/>
      <c r="AA982" s="860"/>
      <c r="AB982" s="860"/>
      <c r="AC982" s="860"/>
      <c r="AD982" s="860"/>
    </row>
    <row r="983" spans="1:30" ht="15.75" customHeight="1" x14ac:dyDescent="0.25">
      <c r="A983" s="860"/>
      <c r="B983" s="860"/>
      <c r="C983" s="860"/>
      <c r="D983" s="860"/>
      <c r="E983" s="860"/>
      <c r="F983" s="860"/>
      <c r="G983" s="868"/>
      <c r="H983" s="860"/>
      <c r="I983" s="860"/>
      <c r="J983" s="860"/>
      <c r="K983" s="860"/>
      <c r="L983" s="860"/>
      <c r="M983" s="860"/>
      <c r="N983" s="860"/>
      <c r="O983" s="860"/>
      <c r="P983" s="860"/>
      <c r="Q983" s="860"/>
      <c r="R983" s="860"/>
      <c r="S983" s="860"/>
      <c r="T983" s="860"/>
      <c r="U983" s="860"/>
      <c r="V983" s="860"/>
      <c r="W983" s="860"/>
      <c r="X983" s="860"/>
      <c r="Y983" s="860"/>
      <c r="Z983" s="860"/>
      <c r="AA983" s="860"/>
      <c r="AB983" s="860"/>
      <c r="AC983" s="860"/>
      <c r="AD983" s="860"/>
    </row>
    <row r="984" spans="1:30" ht="15.75" customHeight="1" x14ac:dyDescent="0.25">
      <c r="A984" s="860"/>
      <c r="B984" s="860"/>
      <c r="C984" s="860"/>
      <c r="D984" s="860"/>
      <c r="E984" s="860"/>
      <c r="F984" s="860"/>
      <c r="G984" s="868"/>
      <c r="H984" s="860"/>
      <c r="I984" s="860"/>
      <c r="J984" s="860"/>
      <c r="K984" s="860"/>
      <c r="L984" s="860"/>
      <c r="M984" s="860"/>
      <c r="N984" s="860"/>
      <c r="O984" s="860"/>
      <c r="P984" s="860"/>
      <c r="Q984" s="860"/>
      <c r="R984" s="860"/>
      <c r="S984" s="860"/>
      <c r="T984" s="860"/>
      <c r="U984" s="860"/>
      <c r="V984" s="860"/>
      <c r="W984" s="860"/>
      <c r="X984" s="860"/>
      <c r="Y984" s="860"/>
      <c r="Z984" s="860"/>
      <c r="AA984" s="860"/>
      <c r="AB984" s="860"/>
      <c r="AC984" s="860"/>
      <c r="AD984" s="860"/>
    </row>
    <row r="985" spans="1:30" ht="15.75" customHeight="1" x14ac:dyDescent="0.25">
      <c r="A985" s="860"/>
      <c r="B985" s="860"/>
      <c r="C985" s="860"/>
      <c r="D985" s="860"/>
      <c r="E985" s="860"/>
      <c r="F985" s="860"/>
      <c r="G985" s="868"/>
      <c r="H985" s="860"/>
      <c r="I985" s="860"/>
      <c r="J985" s="860"/>
      <c r="K985" s="860"/>
      <c r="L985" s="860"/>
      <c r="M985" s="860"/>
      <c r="N985" s="860"/>
      <c r="O985" s="860"/>
      <c r="P985" s="860"/>
      <c r="Q985" s="860"/>
      <c r="R985" s="860"/>
      <c r="S985" s="860"/>
      <c r="T985" s="860"/>
      <c r="U985" s="860"/>
      <c r="V985" s="860"/>
      <c r="W985" s="860"/>
      <c r="X985" s="860"/>
      <c r="Y985" s="860"/>
      <c r="Z985" s="860"/>
      <c r="AA985" s="860"/>
      <c r="AB985" s="860"/>
      <c r="AC985" s="860"/>
      <c r="AD985" s="860"/>
    </row>
    <row r="986" spans="1:30" ht="15.75" customHeight="1" x14ac:dyDescent="0.25">
      <c r="A986" s="860"/>
      <c r="B986" s="860"/>
      <c r="C986" s="860"/>
      <c r="D986" s="860"/>
      <c r="E986" s="860"/>
      <c r="F986" s="860"/>
      <c r="G986" s="868"/>
      <c r="H986" s="860"/>
      <c r="I986" s="860"/>
      <c r="J986" s="860"/>
      <c r="K986" s="860"/>
      <c r="L986" s="860"/>
      <c r="M986" s="860"/>
      <c r="N986" s="860"/>
      <c r="O986" s="860"/>
      <c r="P986" s="860"/>
      <c r="Q986" s="860"/>
      <c r="R986" s="860"/>
      <c r="S986" s="860"/>
      <c r="T986" s="860"/>
      <c r="U986" s="860"/>
      <c r="V986" s="860"/>
      <c r="W986" s="860"/>
      <c r="X986" s="860"/>
      <c r="Y986" s="860"/>
      <c r="Z986" s="860"/>
      <c r="AA986" s="860"/>
      <c r="AB986" s="860"/>
      <c r="AC986" s="860"/>
      <c r="AD986" s="860"/>
    </row>
    <row r="987" spans="1:30" ht="15.75" customHeight="1" x14ac:dyDescent="0.25">
      <c r="A987" s="860"/>
      <c r="B987" s="860"/>
      <c r="C987" s="860"/>
      <c r="D987" s="860"/>
      <c r="E987" s="860"/>
      <c r="F987" s="860"/>
      <c r="G987" s="868"/>
      <c r="H987" s="860"/>
      <c r="I987" s="860"/>
      <c r="J987" s="860"/>
      <c r="K987" s="860"/>
      <c r="L987" s="860"/>
      <c r="M987" s="860"/>
      <c r="N987" s="860"/>
      <c r="O987" s="860"/>
      <c r="P987" s="860"/>
      <c r="Q987" s="860"/>
      <c r="R987" s="860"/>
      <c r="S987" s="860"/>
      <c r="T987" s="860"/>
      <c r="U987" s="860"/>
      <c r="V987" s="860"/>
      <c r="W987" s="860"/>
      <c r="X987" s="860"/>
      <c r="Y987" s="860"/>
      <c r="Z987" s="860"/>
      <c r="AA987" s="860"/>
      <c r="AB987" s="860"/>
      <c r="AC987" s="860"/>
      <c r="AD987" s="860"/>
    </row>
    <row r="988" spans="1:30" ht="15.75" customHeight="1" x14ac:dyDescent="0.25">
      <c r="A988" s="860"/>
      <c r="B988" s="860"/>
      <c r="C988" s="860"/>
      <c r="D988" s="860"/>
      <c r="E988" s="860"/>
      <c r="F988" s="860"/>
      <c r="G988" s="868"/>
      <c r="H988" s="860"/>
      <c r="I988" s="860"/>
      <c r="J988" s="860"/>
      <c r="K988" s="860"/>
      <c r="L988" s="860"/>
      <c r="M988" s="860"/>
      <c r="N988" s="860"/>
      <c r="O988" s="860"/>
      <c r="P988" s="860"/>
      <c r="Q988" s="860"/>
      <c r="R988" s="860"/>
      <c r="S988" s="860"/>
      <c r="T988" s="860"/>
      <c r="U988" s="860"/>
      <c r="V988" s="860"/>
      <c r="W988" s="860"/>
      <c r="X988" s="860"/>
      <c r="Y988" s="860"/>
      <c r="Z988" s="860"/>
      <c r="AA988" s="860"/>
      <c r="AB988" s="860"/>
      <c r="AC988" s="860"/>
      <c r="AD988" s="860"/>
    </row>
    <row r="989" spans="1:30" ht="15.75" customHeight="1" x14ac:dyDescent="0.25">
      <c r="A989" s="860"/>
      <c r="B989" s="860"/>
      <c r="C989" s="860"/>
      <c r="D989" s="860"/>
      <c r="E989" s="860"/>
      <c r="F989" s="860"/>
      <c r="G989" s="868"/>
      <c r="H989" s="860"/>
      <c r="I989" s="860"/>
      <c r="J989" s="860"/>
      <c r="K989" s="860"/>
      <c r="L989" s="860"/>
      <c r="M989" s="860"/>
      <c r="N989" s="860"/>
      <c r="O989" s="860"/>
      <c r="P989" s="860"/>
      <c r="Q989" s="860"/>
      <c r="R989" s="860"/>
      <c r="S989" s="860"/>
      <c r="T989" s="860"/>
      <c r="U989" s="860"/>
      <c r="V989" s="860"/>
      <c r="W989" s="860"/>
      <c r="X989" s="860"/>
      <c r="Y989" s="860"/>
      <c r="Z989" s="860"/>
      <c r="AA989" s="860"/>
      <c r="AB989" s="860"/>
      <c r="AC989" s="860"/>
      <c r="AD989" s="860"/>
    </row>
    <row r="990" spans="1:30" ht="15.75" customHeight="1" x14ac:dyDescent="0.25">
      <c r="A990" s="860"/>
      <c r="B990" s="860"/>
      <c r="C990" s="860"/>
      <c r="D990" s="860"/>
      <c r="E990" s="860"/>
      <c r="F990" s="860"/>
      <c r="G990" s="868"/>
      <c r="H990" s="860"/>
      <c r="I990" s="860"/>
      <c r="J990" s="860"/>
      <c r="K990" s="860"/>
      <c r="L990" s="860"/>
      <c r="M990" s="860"/>
      <c r="N990" s="860"/>
      <c r="O990" s="860"/>
      <c r="P990" s="860"/>
      <c r="Q990" s="860"/>
      <c r="R990" s="860"/>
      <c r="S990" s="860"/>
      <c r="T990" s="860"/>
      <c r="U990" s="860"/>
      <c r="V990" s="860"/>
      <c r="W990" s="860"/>
      <c r="X990" s="860"/>
      <c r="Y990" s="860"/>
      <c r="Z990" s="860"/>
      <c r="AA990" s="860"/>
      <c r="AB990" s="860"/>
      <c r="AC990" s="860"/>
      <c r="AD990" s="860"/>
    </row>
    <row r="991" spans="1:30" ht="15.75" customHeight="1" x14ac:dyDescent="0.25">
      <c r="A991" s="860"/>
      <c r="B991" s="860"/>
      <c r="C991" s="860"/>
      <c r="D991" s="860"/>
      <c r="E991" s="860"/>
      <c r="F991" s="860"/>
      <c r="G991" s="868"/>
      <c r="H991" s="860"/>
      <c r="I991" s="860"/>
      <c r="J991" s="860"/>
      <c r="K991" s="860"/>
      <c r="L991" s="860"/>
      <c r="M991" s="860"/>
      <c r="N991" s="860"/>
      <c r="O991" s="860"/>
      <c r="P991" s="860"/>
      <c r="Q991" s="860"/>
      <c r="R991" s="860"/>
      <c r="S991" s="860"/>
      <c r="T991" s="860"/>
      <c r="U991" s="860"/>
      <c r="V991" s="860"/>
      <c r="W991" s="860"/>
      <c r="X991" s="860"/>
      <c r="Y991" s="860"/>
      <c r="Z991" s="860"/>
      <c r="AA991" s="860"/>
      <c r="AB991" s="860"/>
      <c r="AC991" s="860"/>
      <c r="AD991" s="860"/>
    </row>
    <row r="992" spans="1:30" ht="15.75" customHeight="1" x14ac:dyDescent="0.25">
      <c r="A992" s="860"/>
      <c r="B992" s="860"/>
      <c r="C992" s="860"/>
      <c r="D992" s="860"/>
      <c r="E992" s="860"/>
      <c r="F992" s="860"/>
      <c r="G992" s="868"/>
      <c r="H992" s="860"/>
      <c r="I992" s="860"/>
      <c r="J992" s="860"/>
      <c r="K992" s="860"/>
      <c r="L992" s="860"/>
      <c r="M992" s="860"/>
      <c r="N992" s="860"/>
      <c r="O992" s="860"/>
      <c r="P992" s="860"/>
      <c r="Q992" s="860"/>
      <c r="R992" s="860"/>
      <c r="S992" s="860"/>
      <c r="T992" s="860"/>
      <c r="U992" s="860"/>
      <c r="V992" s="860"/>
      <c r="W992" s="860"/>
      <c r="X992" s="860"/>
      <c r="Y992" s="860"/>
      <c r="Z992" s="860"/>
      <c r="AA992" s="860"/>
      <c r="AB992" s="860"/>
      <c r="AC992" s="860"/>
      <c r="AD992" s="860"/>
    </row>
    <row r="993" spans="1:30" ht="15.75" customHeight="1" x14ac:dyDescent="0.25">
      <c r="A993" s="860"/>
      <c r="B993" s="860"/>
      <c r="C993" s="860"/>
      <c r="D993" s="860"/>
      <c r="E993" s="860"/>
      <c r="F993" s="860"/>
      <c r="G993" s="868"/>
      <c r="H993" s="860"/>
      <c r="I993" s="860"/>
      <c r="J993" s="860"/>
      <c r="K993" s="860"/>
      <c r="L993" s="860"/>
      <c r="M993" s="860"/>
      <c r="N993" s="860"/>
      <c r="O993" s="860"/>
      <c r="P993" s="860"/>
      <c r="Q993" s="860"/>
      <c r="R993" s="860"/>
      <c r="S993" s="860"/>
      <c r="T993" s="860"/>
      <c r="U993" s="860"/>
      <c r="V993" s="860"/>
      <c r="W993" s="860"/>
      <c r="X993" s="860"/>
      <c r="Y993" s="860"/>
      <c r="Z993" s="860"/>
      <c r="AA993" s="860"/>
      <c r="AB993" s="860"/>
      <c r="AC993" s="860"/>
      <c r="AD993" s="860"/>
    </row>
    <row r="994" spans="1:30" ht="15.75" customHeight="1" x14ac:dyDescent="0.25">
      <c r="A994" s="860"/>
      <c r="B994" s="860"/>
      <c r="C994" s="860"/>
      <c r="D994" s="860"/>
      <c r="E994" s="860"/>
      <c r="F994" s="860"/>
      <c r="G994" s="868"/>
      <c r="H994" s="860"/>
      <c r="I994" s="860"/>
      <c r="J994" s="860"/>
      <c r="K994" s="860"/>
      <c r="L994" s="860"/>
      <c r="M994" s="860"/>
      <c r="N994" s="860"/>
      <c r="O994" s="860"/>
      <c r="P994" s="860"/>
      <c r="Q994" s="860"/>
      <c r="R994" s="860"/>
      <c r="S994" s="860"/>
      <c r="T994" s="860"/>
      <c r="U994" s="860"/>
      <c r="V994" s="860"/>
      <c r="W994" s="860"/>
      <c r="X994" s="860"/>
      <c r="Y994" s="860"/>
      <c r="Z994" s="860"/>
      <c r="AA994" s="860"/>
      <c r="AB994" s="860"/>
      <c r="AC994" s="860"/>
      <c r="AD994" s="860"/>
    </row>
    <row r="995" spans="1:30" ht="15.75" customHeight="1" x14ac:dyDescent="0.25">
      <c r="A995" s="860"/>
      <c r="B995" s="860"/>
      <c r="C995" s="860"/>
      <c r="D995" s="860"/>
      <c r="E995" s="860"/>
      <c r="F995" s="860"/>
      <c r="G995" s="868"/>
      <c r="H995" s="860"/>
      <c r="I995" s="860"/>
      <c r="J995" s="860"/>
      <c r="K995" s="860"/>
      <c r="L995" s="860"/>
      <c r="M995" s="860"/>
      <c r="N995" s="860"/>
      <c r="O995" s="860"/>
      <c r="P995" s="860"/>
      <c r="Q995" s="860"/>
      <c r="R995" s="860"/>
      <c r="S995" s="860"/>
      <c r="T995" s="860"/>
      <c r="U995" s="860"/>
      <c r="V995" s="860"/>
      <c r="W995" s="860"/>
      <c r="X995" s="860"/>
      <c r="Y995" s="860"/>
      <c r="Z995" s="860"/>
      <c r="AA995" s="860"/>
      <c r="AB995" s="860"/>
      <c r="AC995" s="860"/>
      <c r="AD995" s="860"/>
    </row>
    <row r="996" spans="1:30" ht="15.75" customHeight="1" x14ac:dyDescent="0.25">
      <c r="A996" s="860"/>
      <c r="B996" s="860"/>
      <c r="C996" s="860"/>
      <c r="D996" s="860"/>
      <c r="E996" s="860"/>
      <c r="F996" s="860"/>
      <c r="G996" s="868"/>
      <c r="H996" s="860"/>
      <c r="I996" s="860"/>
      <c r="J996" s="860"/>
      <c r="K996" s="860"/>
      <c r="L996" s="860"/>
      <c r="M996" s="860"/>
      <c r="N996" s="860"/>
      <c r="O996" s="860"/>
      <c r="P996" s="860"/>
      <c r="Q996" s="860"/>
      <c r="R996" s="860"/>
      <c r="S996" s="860"/>
      <c r="T996" s="860"/>
      <c r="U996" s="860"/>
      <c r="V996" s="860"/>
      <c r="W996" s="860"/>
      <c r="X996" s="860"/>
      <c r="Y996" s="860"/>
      <c r="Z996" s="860"/>
      <c r="AA996" s="860"/>
      <c r="AB996" s="860"/>
      <c r="AC996" s="860"/>
      <c r="AD996" s="860"/>
    </row>
    <row r="997" spans="1:30" ht="15.75" customHeight="1" x14ac:dyDescent="0.25">
      <c r="A997" s="860"/>
      <c r="B997" s="860"/>
      <c r="C997" s="860"/>
      <c r="D997" s="860"/>
      <c r="E997" s="860"/>
      <c r="F997" s="860"/>
      <c r="G997" s="868"/>
      <c r="H997" s="860"/>
      <c r="I997" s="860"/>
      <c r="J997" s="860"/>
      <c r="K997" s="860"/>
      <c r="L997" s="860"/>
      <c r="M997" s="860"/>
      <c r="N997" s="860"/>
      <c r="O997" s="860"/>
      <c r="P997" s="860"/>
      <c r="Q997" s="860"/>
      <c r="R997" s="860"/>
      <c r="S997" s="860"/>
      <c r="T997" s="860"/>
      <c r="U997" s="860"/>
      <c r="V997" s="860"/>
      <c r="W997" s="860"/>
      <c r="X997" s="860"/>
      <c r="Y997" s="860"/>
      <c r="Z997" s="860"/>
      <c r="AA997" s="860"/>
      <c r="AB997" s="860"/>
      <c r="AC997" s="860"/>
      <c r="AD997" s="860"/>
    </row>
    <row r="998" spans="1:30" ht="15.75" customHeight="1" x14ac:dyDescent="0.25">
      <c r="A998" s="860"/>
      <c r="B998" s="860"/>
      <c r="C998" s="860"/>
      <c r="D998" s="860"/>
      <c r="E998" s="860"/>
      <c r="F998" s="860"/>
      <c r="G998" s="868"/>
      <c r="H998" s="860"/>
      <c r="I998" s="860"/>
      <c r="J998" s="860"/>
      <c r="K998" s="860"/>
      <c r="L998" s="860"/>
      <c r="M998" s="860"/>
      <c r="N998" s="860"/>
      <c r="O998" s="860"/>
      <c r="P998" s="860"/>
      <c r="Q998" s="860"/>
      <c r="R998" s="860"/>
      <c r="S998" s="860"/>
      <c r="T998" s="860"/>
      <c r="U998" s="860"/>
      <c r="V998" s="860"/>
      <c r="W998" s="860"/>
      <c r="X998" s="860"/>
      <c r="Y998" s="860"/>
      <c r="Z998" s="860"/>
      <c r="AA998" s="860"/>
      <c r="AB998" s="860"/>
      <c r="AC998" s="860"/>
      <c r="AD998" s="860"/>
    </row>
  </sheetData>
  <mergeCells count="14">
    <mergeCell ref="A7:B7"/>
    <mergeCell ref="A8:B8"/>
    <mergeCell ref="C18:E18"/>
    <mergeCell ref="A23:J23"/>
    <mergeCell ref="A24:F24"/>
    <mergeCell ref="H24:J24"/>
    <mergeCell ref="C7:F7"/>
    <mergeCell ref="C8:F8"/>
    <mergeCell ref="A4:B4"/>
    <mergeCell ref="C4:F4"/>
    <mergeCell ref="A5:B5"/>
    <mergeCell ref="C5:F5"/>
    <mergeCell ref="A6:B6"/>
    <mergeCell ref="C6:F6"/>
  </mergeCells>
  <pageMargins left="0.7" right="0.7" top="0.75" bottom="0.75" header="0" footer="0"/>
  <pageSetup orientation="landscape"/>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outlinePr summaryRight="0"/>
  </sheetPr>
  <dimension ref="A1:AD996"/>
  <sheetViews>
    <sheetView topLeftCell="A14" workbookViewId="0">
      <selection activeCell="H62" sqref="H62:J62"/>
    </sheetView>
  </sheetViews>
  <sheetFormatPr defaultColWidth="12.6640625" defaultRowHeight="15" customHeight="1" x14ac:dyDescent="0.25"/>
  <cols>
    <col min="1" max="1" width="4.88671875" customWidth="1"/>
    <col min="2" max="2" width="24.21875" customWidth="1"/>
    <col min="3" max="3" width="19.33203125" customWidth="1"/>
    <col min="4" max="4" width="14.33203125" customWidth="1"/>
    <col min="5" max="5" width="19.33203125" customWidth="1"/>
    <col min="6" max="6" width="19" customWidth="1"/>
    <col min="7" max="7" width="19.33203125" hidden="1" customWidth="1"/>
    <col min="8" max="10" width="14.21875" customWidth="1"/>
    <col min="11" max="30" width="8.77734375" customWidth="1"/>
  </cols>
  <sheetData>
    <row r="1" spans="1:30" ht="15.75" customHeight="1" x14ac:dyDescent="0.25">
      <c r="A1" s="799"/>
      <c r="B1" s="800"/>
      <c r="C1" s="800"/>
      <c r="D1" s="800"/>
      <c r="E1" s="800"/>
      <c r="F1" s="800"/>
      <c r="G1" s="801"/>
      <c r="H1" s="800"/>
      <c r="I1" s="800"/>
      <c r="J1" s="800"/>
      <c r="K1" s="800"/>
      <c r="L1" s="800"/>
      <c r="M1" s="800"/>
      <c r="N1" s="800"/>
      <c r="O1" s="800"/>
      <c r="P1" s="800"/>
      <c r="Q1" s="800"/>
      <c r="R1" s="800"/>
      <c r="S1" s="800"/>
      <c r="T1" s="800"/>
      <c r="U1" s="800"/>
      <c r="V1" s="800"/>
      <c r="W1" s="800"/>
      <c r="X1" s="800"/>
      <c r="Y1" s="800"/>
      <c r="Z1" s="800"/>
      <c r="AA1" s="800"/>
      <c r="AB1" s="800"/>
      <c r="AC1" s="800"/>
      <c r="AD1" s="800"/>
    </row>
    <row r="2" spans="1:30" ht="15.75" customHeight="1" x14ac:dyDescent="0.25">
      <c r="A2" s="800"/>
      <c r="B2" s="799" t="s">
        <v>65</v>
      </c>
      <c r="C2" s="799" t="s">
        <v>1019</v>
      </c>
      <c r="D2" s="800"/>
      <c r="E2" s="800"/>
      <c r="F2" s="800"/>
      <c r="G2" s="801"/>
      <c r="H2" s="800"/>
      <c r="I2" s="800"/>
      <c r="J2" s="800"/>
      <c r="K2" s="800"/>
      <c r="L2" s="800"/>
      <c r="M2" s="800"/>
      <c r="N2" s="800"/>
      <c r="O2" s="800"/>
      <c r="P2" s="800"/>
      <c r="Q2" s="800"/>
      <c r="R2" s="800"/>
      <c r="S2" s="800"/>
      <c r="T2" s="800"/>
      <c r="U2" s="800"/>
      <c r="V2" s="800"/>
      <c r="W2" s="800"/>
      <c r="X2" s="800"/>
      <c r="Y2" s="800"/>
      <c r="Z2" s="800"/>
      <c r="AA2" s="800"/>
      <c r="AB2" s="800"/>
      <c r="AC2" s="800"/>
      <c r="AD2" s="800"/>
    </row>
    <row r="3" spans="1:30" ht="15.75" customHeight="1" x14ac:dyDescent="0.25">
      <c r="A3" s="800"/>
      <c r="B3" s="802"/>
      <c r="C3" s="800"/>
      <c r="D3" s="800"/>
      <c r="E3" s="800"/>
      <c r="F3" s="800"/>
      <c r="G3" s="801"/>
      <c r="H3" s="800"/>
      <c r="I3" s="800"/>
      <c r="J3" s="800"/>
      <c r="K3" s="800"/>
      <c r="L3" s="800"/>
      <c r="M3" s="800"/>
      <c r="N3" s="800"/>
      <c r="O3" s="800"/>
      <c r="P3" s="800"/>
      <c r="Q3" s="800"/>
      <c r="R3" s="800"/>
      <c r="S3" s="800"/>
      <c r="T3" s="800"/>
      <c r="U3" s="800"/>
      <c r="V3" s="800"/>
      <c r="W3" s="800"/>
      <c r="X3" s="800"/>
      <c r="Y3" s="800"/>
      <c r="Z3" s="800"/>
      <c r="AA3" s="800"/>
      <c r="AB3" s="800"/>
      <c r="AC3" s="800"/>
      <c r="AD3" s="800"/>
    </row>
    <row r="4" spans="1:30" ht="15.75" customHeight="1" x14ac:dyDescent="0.25">
      <c r="A4" s="1095" t="s">
        <v>67</v>
      </c>
      <c r="B4" s="985"/>
      <c r="C4" s="1096" t="s">
        <v>1020</v>
      </c>
      <c r="D4" s="987"/>
      <c r="E4" s="987"/>
      <c r="F4" s="985"/>
      <c r="G4" s="803"/>
      <c r="H4" s="805"/>
      <c r="I4" s="805"/>
      <c r="J4" s="805"/>
      <c r="K4" s="805"/>
      <c r="L4" s="805"/>
      <c r="M4" s="805"/>
      <c r="N4" s="805"/>
      <c r="O4" s="805"/>
      <c r="P4" s="805"/>
      <c r="Q4" s="805"/>
      <c r="R4" s="805"/>
      <c r="S4" s="805"/>
      <c r="T4" s="805"/>
      <c r="U4" s="805"/>
      <c r="V4" s="805"/>
      <c r="W4" s="805"/>
      <c r="X4" s="805"/>
      <c r="Y4" s="805"/>
      <c r="Z4" s="805"/>
      <c r="AA4" s="805"/>
      <c r="AB4" s="805"/>
      <c r="AC4" s="805"/>
      <c r="AD4" s="805"/>
    </row>
    <row r="5" spans="1:30" ht="193.5" customHeight="1" x14ac:dyDescent="0.25">
      <c r="A5" s="1091" t="s">
        <v>69</v>
      </c>
      <c r="B5" s="1003"/>
      <c r="C5" s="1097" t="s">
        <v>1021</v>
      </c>
      <c r="D5" s="993"/>
      <c r="E5" s="993"/>
      <c r="F5" s="994"/>
      <c r="G5" s="803"/>
      <c r="H5" s="805"/>
      <c r="I5" s="805"/>
      <c r="J5" s="805"/>
      <c r="K5" s="805"/>
      <c r="L5" s="805"/>
      <c r="M5" s="805"/>
      <c r="N5" s="805"/>
      <c r="O5" s="805"/>
      <c r="P5" s="805"/>
      <c r="Q5" s="805"/>
      <c r="R5" s="805"/>
      <c r="S5" s="805"/>
      <c r="T5" s="805"/>
      <c r="U5" s="805"/>
      <c r="V5" s="805"/>
      <c r="W5" s="805"/>
      <c r="X5" s="805"/>
      <c r="Y5" s="805"/>
      <c r="Z5" s="805"/>
      <c r="AA5" s="805"/>
      <c r="AB5" s="805"/>
      <c r="AC5" s="805"/>
      <c r="AD5" s="805"/>
    </row>
    <row r="6" spans="1:30" ht="15.75" customHeight="1" x14ac:dyDescent="0.25">
      <c r="A6" s="1091" t="s">
        <v>71</v>
      </c>
      <c r="B6" s="1003"/>
      <c r="C6" s="1098" t="s">
        <v>72</v>
      </c>
      <c r="D6" s="1008"/>
      <c r="E6" s="1008"/>
      <c r="F6" s="1003"/>
      <c r="G6" s="803"/>
      <c r="H6" s="805"/>
      <c r="I6" s="805"/>
      <c r="J6" s="805"/>
      <c r="K6" s="805"/>
      <c r="L6" s="805"/>
      <c r="M6" s="805"/>
      <c r="N6" s="805"/>
      <c r="O6" s="805"/>
      <c r="P6" s="805"/>
      <c r="Q6" s="805"/>
      <c r="R6" s="805"/>
      <c r="S6" s="805"/>
      <c r="T6" s="805"/>
      <c r="U6" s="805"/>
      <c r="V6" s="805"/>
      <c r="W6" s="805"/>
      <c r="X6" s="805"/>
      <c r="Y6" s="805"/>
      <c r="Z6" s="805"/>
      <c r="AA6" s="805"/>
      <c r="AB6" s="805"/>
      <c r="AC6" s="805"/>
      <c r="AD6" s="805"/>
    </row>
    <row r="7" spans="1:30" ht="64.5" customHeight="1" x14ac:dyDescent="0.25">
      <c r="A7" s="1091" t="s">
        <v>73</v>
      </c>
      <c r="B7" s="1003"/>
      <c r="C7" s="1088" t="s">
        <v>1022</v>
      </c>
      <c r="D7" s="1008"/>
      <c r="E7" s="1008"/>
      <c r="F7" s="1003"/>
      <c r="G7" s="803"/>
      <c r="H7" s="805"/>
      <c r="I7" s="805"/>
      <c r="J7" s="805"/>
      <c r="K7" s="805"/>
      <c r="L7" s="805"/>
      <c r="M7" s="805"/>
      <c r="N7" s="805"/>
      <c r="O7" s="805"/>
      <c r="P7" s="805"/>
      <c r="Q7" s="805"/>
      <c r="R7" s="805"/>
      <c r="S7" s="805"/>
      <c r="T7" s="805"/>
      <c r="U7" s="805"/>
      <c r="V7" s="805"/>
      <c r="W7" s="805"/>
      <c r="X7" s="805"/>
      <c r="Y7" s="805"/>
      <c r="Z7" s="805"/>
      <c r="AA7" s="805"/>
      <c r="AB7" s="805"/>
      <c r="AC7" s="805"/>
      <c r="AD7" s="805"/>
    </row>
    <row r="8" spans="1:30" ht="34.5" customHeight="1" x14ac:dyDescent="0.25">
      <c r="A8" s="1092" t="s">
        <v>75</v>
      </c>
      <c r="B8" s="1003"/>
      <c r="C8" s="1088" t="s">
        <v>343</v>
      </c>
      <c r="D8" s="1008"/>
      <c r="E8" s="1008"/>
      <c r="F8" s="1003"/>
      <c r="G8" s="803"/>
      <c r="H8" s="805"/>
      <c r="I8" s="805"/>
      <c r="J8" s="805"/>
      <c r="K8" s="805"/>
      <c r="L8" s="805"/>
      <c r="M8" s="805"/>
      <c r="N8" s="805"/>
      <c r="O8" s="805"/>
      <c r="P8" s="805"/>
      <c r="Q8" s="805"/>
      <c r="R8" s="805"/>
      <c r="S8" s="805"/>
      <c r="T8" s="805"/>
      <c r="U8" s="805"/>
      <c r="V8" s="805"/>
      <c r="W8" s="805"/>
      <c r="X8" s="805"/>
      <c r="Y8" s="805"/>
      <c r="Z8" s="805"/>
      <c r="AA8" s="805"/>
      <c r="AB8" s="805"/>
      <c r="AC8" s="805"/>
      <c r="AD8" s="805"/>
    </row>
    <row r="9" spans="1:30" ht="15.75" customHeight="1" x14ac:dyDescent="0.25">
      <c r="A9" s="800"/>
      <c r="B9" s="800"/>
      <c r="C9" s="800"/>
      <c r="D9" s="800"/>
      <c r="E9" s="800"/>
      <c r="F9" s="800"/>
      <c r="G9" s="801"/>
      <c r="H9" s="800"/>
      <c r="I9" s="800"/>
      <c r="J9" s="800"/>
      <c r="K9" s="800"/>
      <c r="L9" s="800"/>
      <c r="M9" s="800"/>
      <c r="N9" s="800"/>
      <c r="O9" s="800"/>
      <c r="P9" s="800"/>
      <c r="Q9" s="800"/>
      <c r="R9" s="800"/>
      <c r="S9" s="800"/>
      <c r="T9" s="800"/>
      <c r="U9" s="800"/>
      <c r="V9" s="800"/>
      <c r="W9" s="800"/>
      <c r="X9" s="800"/>
      <c r="Y9" s="800"/>
      <c r="Z9" s="800"/>
      <c r="AA9" s="800"/>
      <c r="AB9" s="800"/>
      <c r="AC9" s="800"/>
      <c r="AD9" s="800"/>
    </row>
    <row r="10" spans="1:30" ht="15.75" customHeight="1" x14ac:dyDescent="0.25">
      <c r="A10" s="800"/>
      <c r="B10" s="800"/>
      <c r="C10" s="800"/>
      <c r="D10" s="800"/>
      <c r="E10" s="800"/>
      <c r="F10" s="800"/>
      <c r="G10" s="801"/>
      <c r="H10" s="800"/>
      <c r="I10" s="800"/>
      <c r="J10" s="800"/>
      <c r="K10" s="800"/>
      <c r="L10" s="800"/>
      <c r="M10" s="800"/>
      <c r="N10" s="800"/>
      <c r="O10" s="800"/>
      <c r="P10" s="800"/>
      <c r="Q10" s="800"/>
      <c r="R10" s="800"/>
      <c r="S10" s="800"/>
      <c r="T10" s="800"/>
      <c r="U10" s="800"/>
      <c r="V10" s="800"/>
      <c r="W10" s="800"/>
      <c r="X10" s="800"/>
      <c r="Y10" s="800"/>
      <c r="Z10" s="800"/>
      <c r="AA10" s="800"/>
      <c r="AB10" s="800"/>
      <c r="AC10" s="800"/>
      <c r="AD10" s="800"/>
    </row>
    <row r="11" spans="1:30" ht="15.75" customHeight="1" x14ac:dyDescent="0.25">
      <c r="A11" s="808"/>
      <c r="B11" s="809"/>
      <c r="C11" s="810" t="s">
        <v>77</v>
      </c>
      <c r="D11" s="810" t="s">
        <v>78</v>
      </c>
      <c r="E11" s="810" t="s">
        <v>79</v>
      </c>
      <c r="F11" s="810" t="s">
        <v>80</v>
      </c>
      <c r="G11" s="811"/>
      <c r="H11" s="800"/>
      <c r="I11" s="800"/>
      <c r="J11" s="800"/>
      <c r="K11" s="800"/>
      <c r="L11" s="800"/>
      <c r="M11" s="800"/>
      <c r="N11" s="800"/>
      <c r="O11" s="800"/>
      <c r="P11" s="800"/>
      <c r="Q11" s="800"/>
      <c r="R11" s="800"/>
      <c r="S11" s="800"/>
      <c r="T11" s="800"/>
      <c r="U11" s="800"/>
      <c r="V11" s="800"/>
      <c r="W11" s="800"/>
      <c r="X11" s="800"/>
      <c r="Y11" s="800"/>
      <c r="Z11" s="800"/>
      <c r="AA11" s="800"/>
      <c r="AB11" s="800"/>
      <c r="AC11" s="800"/>
      <c r="AD11" s="800"/>
    </row>
    <row r="12" spans="1:30" ht="15.75" customHeight="1" x14ac:dyDescent="0.3">
      <c r="A12" s="923"/>
      <c r="B12" s="813"/>
      <c r="C12" s="815"/>
      <c r="D12" s="815"/>
      <c r="E12" s="815"/>
      <c r="F12" s="816"/>
      <c r="G12" s="817"/>
      <c r="H12" s="800"/>
      <c r="I12" s="866"/>
      <c r="J12" s="866"/>
      <c r="K12" s="800"/>
      <c r="L12" s="800"/>
      <c r="M12" s="800"/>
      <c r="N12" s="800"/>
      <c r="O12" s="800"/>
      <c r="P12" s="800"/>
      <c r="Q12" s="800"/>
      <c r="R12" s="800"/>
      <c r="S12" s="800"/>
      <c r="T12" s="800"/>
      <c r="U12" s="800"/>
      <c r="V12" s="800"/>
      <c r="W12" s="800"/>
      <c r="X12" s="800"/>
      <c r="Y12" s="800"/>
      <c r="Z12" s="800"/>
      <c r="AA12" s="800"/>
      <c r="AB12" s="800"/>
      <c r="AC12" s="800"/>
      <c r="AD12" s="800"/>
    </row>
    <row r="13" spans="1:30" ht="15.75" customHeight="1" x14ac:dyDescent="0.3">
      <c r="A13" s="812"/>
      <c r="B13" s="813" t="s">
        <v>81</v>
      </c>
      <c r="C13" s="814">
        <f t="shared" ref="C13:E13" si="0">C14+C15+C16</f>
        <v>38106</v>
      </c>
      <c r="D13" s="815">
        <f t="shared" si="0"/>
        <v>71687</v>
      </c>
      <c r="E13" s="815">
        <f t="shared" si="0"/>
        <v>71687</v>
      </c>
      <c r="F13" s="816">
        <f t="shared" ref="F13:F16" si="1">C13+D13+E13</f>
        <v>181480</v>
      </c>
      <c r="G13" s="817"/>
      <c r="H13" s="800"/>
      <c r="I13" s="866"/>
      <c r="J13" s="866"/>
      <c r="K13" s="800"/>
      <c r="L13" s="800"/>
      <c r="M13" s="800"/>
      <c r="N13" s="800"/>
      <c r="O13" s="800"/>
      <c r="P13" s="800"/>
      <c r="Q13" s="800"/>
      <c r="R13" s="800"/>
      <c r="S13" s="800"/>
      <c r="T13" s="800"/>
      <c r="U13" s="800"/>
      <c r="V13" s="800"/>
      <c r="W13" s="800"/>
      <c r="X13" s="800"/>
      <c r="Y13" s="800"/>
      <c r="Z13" s="800"/>
      <c r="AA13" s="800"/>
      <c r="AB13" s="800"/>
      <c r="AC13" s="800"/>
      <c r="AD13" s="800"/>
    </row>
    <row r="14" spans="1:30" ht="15.75" customHeight="1" x14ac:dyDescent="0.3">
      <c r="A14" s="818">
        <v>1</v>
      </c>
      <c r="B14" s="819" t="s">
        <v>20</v>
      </c>
      <c r="C14" s="820">
        <v>6055</v>
      </c>
      <c r="D14" s="820">
        <v>11599</v>
      </c>
      <c r="E14" s="820">
        <v>11599</v>
      </c>
      <c r="F14" s="821">
        <f t="shared" si="1"/>
        <v>29253</v>
      </c>
      <c r="G14" s="822"/>
      <c r="H14" s="800"/>
      <c r="I14" s="866"/>
      <c r="J14" s="866"/>
      <c r="K14" s="800"/>
      <c r="L14" s="800"/>
      <c r="M14" s="800"/>
      <c r="N14" s="800"/>
      <c r="O14" s="800"/>
      <c r="P14" s="800"/>
      <c r="Q14" s="800"/>
      <c r="R14" s="800"/>
      <c r="S14" s="800"/>
      <c r="T14" s="800"/>
      <c r="U14" s="800"/>
      <c r="V14" s="800"/>
      <c r="W14" s="800"/>
      <c r="X14" s="800"/>
      <c r="Y14" s="800"/>
      <c r="Z14" s="800"/>
      <c r="AA14" s="800"/>
      <c r="AB14" s="800"/>
      <c r="AC14" s="800"/>
      <c r="AD14" s="800"/>
    </row>
    <row r="15" spans="1:30" ht="15.75" customHeight="1" x14ac:dyDescent="0.3">
      <c r="A15" s="812">
        <v>2</v>
      </c>
      <c r="B15" s="823" t="s">
        <v>84</v>
      </c>
      <c r="C15" s="824">
        <v>31063</v>
      </c>
      <c r="D15" s="825">
        <v>58114</v>
      </c>
      <c r="E15" s="825">
        <v>58114</v>
      </c>
      <c r="F15" s="821">
        <f t="shared" si="1"/>
        <v>147291</v>
      </c>
      <c r="G15" s="822"/>
      <c r="H15" s="800"/>
      <c r="I15" s="866"/>
      <c r="J15" s="866"/>
      <c r="K15" s="800"/>
      <c r="L15" s="800"/>
      <c r="M15" s="800"/>
      <c r="N15" s="800"/>
      <c r="O15" s="800"/>
      <c r="P15" s="800"/>
      <c r="Q15" s="800"/>
      <c r="R15" s="800"/>
      <c r="S15" s="800"/>
      <c r="T15" s="800"/>
      <c r="U15" s="800"/>
      <c r="V15" s="800"/>
      <c r="W15" s="800"/>
      <c r="X15" s="800"/>
      <c r="Y15" s="800"/>
      <c r="Z15" s="800"/>
      <c r="AA15" s="800"/>
      <c r="AB15" s="800"/>
      <c r="AC15" s="800"/>
      <c r="AD15" s="800"/>
    </row>
    <row r="16" spans="1:30" ht="15.75" customHeight="1" x14ac:dyDescent="0.3">
      <c r="A16" s="812">
        <v>3</v>
      </c>
      <c r="B16" s="820" t="s">
        <v>9</v>
      </c>
      <c r="C16" s="820">
        <v>988</v>
      </c>
      <c r="D16" s="820">
        <v>1974</v>
      </c>
      <c r="E16" s="820">
        <v>1974</v>
      </c>
      <c r="F16" s="821">
        <f t="shared" si="1"/>
        <v>4936</v>
      </c>
      <c r="G16" s="822"/>
      <c r="H16" s="800"/>
      <c r="I16" s="866"/>
      <c r="J16" s="866"/>
      <c r="K16" s="800"/>
      <c r="L16" s="800"/>
      <c r="M16" s="800"/>
      <c r="N16" s="800"/>
      <c r="O16" s="800"/>
      <c r="P16" s="800"/>
      <c r="Q16" s="800"/>
      <c r="R16" s="800"/>
      <c r="S16" s="800"/>
      <c r="T16" s="800"/>
      <c r="U16" s="800"/>
      <c r="V16" s="800"/>
      <c r="W16" s="800"/>
      <c r="X16" s="800"/>
      <c r="Y16" s="800"/>
      <c r="Z16" s="800"/>
      <c r="AA16" s="800"/>
      <c r="AB16" s="800"/>
      <c r="AC16" s="800"/>
      <c r="AD16" s="800"/>
    </row>
    <row r="17" spans="1:30" ht="15.75" customHeight="1" x14ac:dyDescent="0.3">
      <c r="A17" s="800"/>
      <c r="B17" s="800"/>
      <c r="C17" s="800"/>
      <c r="D17" s="800"/>
      <c r="E17" s="800"/>
      <c r="F17" s="800"/>
      <c r="G17" s="801"/>
      <c r="H17" s="800"/>
      <c r="I17" s="866"/>
      <c r="J17" s="866"/>
      <c r="K17" s="800"/>
      <c r="L17" s="800"/>
      <c r="M17" s="800"/>
      <c r="N17" s="800"/>
      <c r="O17" s="800"/>
      <c r="P17" s="800"/>
      <c r="Q17" s="800"/>
      <c r="R17" s="800"/>
      <c r="S17" s="800"/>
      <c r="T17" s="800"/>
      <c r="U17" s="800"/>
      <c r="V17" s="800"/>
      <c r="W17" s="800"/>
      <c r="X17" s="800"/>
      <c r="Y17" s="800"/>
      <c r="Z17" s="800"/>
      <c r="AA17" s="800"/>
      <c r="AB17" s="800"/>
      <c r="AC17" s="800"/>
      <c r="AD17" s="800"/>
    </row>
    <row r="18" spans="1:30" ht="15.75" customHeight="1" x14ac:dyDescent="0.3">
      <c r="A18" s="800"/>
      <c r="B18" s="800"/>
      <c r="C18" s="800"/>
      <c r="D18" s="800"/>
      <c r="E18" s="800"/>
      <c r="F18" s="800"/>
      <c r="G18" s="801"/>
      <c r="H18" s="800"/>
      <c r="I18" s="866"/>
      <c r="J18" s="866"/>
      <c r="K18" s="800"/>
      <c r="L18" s="800"/>
      <c r="M18" s="800"/>
      <c r="N18" s="800"/>
      <c r="O18" s="800"/>
      <c r="P18" s="800"/>
      <c r="Q18" s="800"/>
      <c r="R18" s="800"/>
      <c r="S18" s="800"/>
      <c r="T18" s="800"/>
      <c r="U18" s="800"/>
      <c r="V18" s="800"/>
      <c r="W18" s="800"/>
      <c r="X18" s="800"/>
      <c r="Y18" s="800"/>
      <c r="Z18" s="800"/>
      <c r="AA18" s="800"/>
      <c r="AB18" s="800"/>
      <c r="AC18" s="800"/>
      <c r="AD18" s="800"/>
    </row>
    <row r="19" spans="1:30" ht="15.75" customHeight="1" x14ac:dyDescent="0.25">
      <c r="A19" s="826"/>
      <c r="B19" s="827" t="s">
        <v>86</v>
      </c>
      <c r="C19" s="1093" t="s">
        <v>1020</v>
      </c>
      <c r="D19" s="999"/>
      <c r="E19" s="1000"/>
      <c r="F19" s="828" t="s">
        <v>87</v>
      </c>
      <c r="G19" s="811"/>
      <c r="H19" s="800"/>
      <c r="I19" s="800"/>
      <c r="J19" s="800"/>
      <c r="K19" s="800"/>
      <c r="L19" s="800"/>
      <c r="M19" s="800"/>
      <c r="N19" s="800"/>
      <c r="O19" s="800"/>
      <c r="P19" s="800"/>
      <c r="Q19" s="800"/>
      <c r="R19" s="800"/>
      <c r="S19" s="800"/>
      <c r="T19" s="800"/>
      <c r="U19" s="800"/>
      <c r="V19" s="800"/>
      <c r="W19" s="800"/>
      <c r="X19" s="800"/>
      <c r="Y19" s="800"/>
      <c r="Z19" s="800"/>
      <c r="AA19" s="800"/>
      <c r="AB19" s="800"/>
      <c r="AC19" s="800"/>
      <c r="AD19" s="800"/>
    </row>
    <row r="20" spans="1:30" ht="15.75" customHeight="1" x14ac:dyDescent="0.25">
      <c r="A20" s="829"/>
      <c r="B20" s="607" t="s">
        <v>88</v>
      </c>
      <c r="C20" s="499">
        <v>462791</v>
      </c>
      <c r="D20" s="800"/>
      <c r="E20" s="800"/>
      <c r="F20" s="800"/>
      <c r="G20" s="801"/>
      <c r="H20" s="800"/>
      <c r="I20" s="800"/>
      <c r="J20" s="800"/>
      <c r="K20" s="800"/>
      <c r="L20" s="800"/>
      <c r="M20" s="800"/>
      <c r="N20" s="800"/>
      <c r="O20" s="800"/>
      <c r="P20" s="800"/>
      <c r="Q20" s="800"/>
      <c r="R20" s="800"/>
      <c r="S20" s="800"/>
      <c r="T20" s="800"/>
      <c r="U20" s="800"/>
      <c r="V20" s="800"/>
      <c r="W20" s="800"/>
      <c r="X20" s="800"/>
      <c r="Y20" s="800"/>
      <c r="Z20" s="800"/>
      <c r="AA20" s="800"/>
      <c r="AB20" s="800"/>
      <c r="AC20" s="800"/>
      <c r="AD20" s="800"/>
    </row>
    <row r="21" spans="1:30" ht="15.75" customHeight="1" x14ac:dyDescent="0.25">
      <c r="A21" s="800"/>
      <c r="B21" s="608" t="s">
        <v>89</v>
      </c>
      <c r="C21" s="501">
        <v>181480</v>
      </c>
      <c r="D21" s="876"/>
      <c r="E21" s="876"/>
      <c r="F21" s="800"/>
      <c r="G21" s="801"/>
      <c r="H21" s="800"/>
      <c r="I21" s="800"/>
      <c r="J21" s="800"/>
      <c r="K21" s="800"/>
      <c r="L21" s="800"/>
      <c r="M21" s="800"/>
      <c r="N21" s="800"/>
      <c r="O21" s="800"/>
      <c r="P21" s="800"/>
      <c r="Q21" s="800"/>
      <c r="R21" s="800"/>
      <c r="S21" s="800"/>
      <c r="T21" s="800"/>
      <c r="U21" s="800"/>
      <c r="V21" s="800"/>
      <c r="W21" s="800"/>
      <c r="X21" s="800"/>
      <c r="Y21" s="800"/>
      <c r="Z21" s="800"/>
      <c r="AA21" s="800"/>
      <c r="AB21" s="800"/>
      <c r="AC21" s="800"/>
      <c r="AD21" s="800"/>
    </row>
    <row r="22" spans="1:30" ht="15.75" customHeight="1" x14ac:dyDescent="0.3">
      <c r="A22" s="800"/>
      <c r="B22" s="800"/>
      <c r="C22" s="830" t="s">
        <v>90</v>
      </c>
      <c r="D22" s="800"/>
      <c r="E22" s="800"/>
      <c r="F22" s="800"/>
      <c r="G22" s="801"/>
      <c r="H22" s="866"/>
      <c r="I22" s="866"/>
      <c r="J22" s="866"/>
      <c r="K22" s="800"/>
      <c r="L22" s="800"/>
      <c r="M22" s="800"/>
      <c r="N22" s="800"/>
      <c r="O22" s="800"/>
      <c r="P22" s="800"/>
      <c r="Q22" s="800"/>
      <c r="R22" s="800"/>
      <c r="S22" s="800"/>
      <c r="T22" s="800"/>
      <c r="U22" s="800"/>
      <c r="V22" s="800"/>
      <c r="W22" s="800"/>
      <c r="X22" s="800"/>
      <c r="Y22" s="800"/>
      <c r="Z22" s="800"/>
      <c r="AA22" s="800"/>
      <c r="AB22" s="800"/>
      <c r="AC22" s="800"/>
      <c r="AD22" s="800"/>
    </row>
    <row r="23" spans="1:30" ht="15.75" customHeight="1" x14ac:dyDescent="0.3">
      <c r="A23" s="800"/>
      <c r="B23" s="800"/>
      <c r="C23" s="800"/>
      <c r="D23" s="800"/>
      <c r="E23" s="800"/>
      <c r="F23" s="800"/>
      <c r="G23" s="801"/>
      <c r="H23" s="866"/>
      <c r="I23" s="866"/>
      <c r="J23" s="866"/>
      <c r="K23" s="800"/>
      <c r="L23" s="800"/>
      <c r="M23" s="800"/>
      <c r="N23" s="800"/>
      <c r="O23" s="800"/>
      <c r="P23" s="800"/>
      <c r="Q23" s="800"/>
      <c r="R23" s="800"/>
      <c r="S23" s="800"/>
      <c r="T23" s="800"/>
      <c r="U23" s="800"/>
      <c r="V23" s="800"/>
      <c r="W23" s="800"/>
      <c r="X23" s="800"/>
      <c r="Y23" s="800"/>
      <c r="Z23" s="800"/>
      <c r="AA23" s="800"/>
      <c r="AB23" s="800"/>
      <c r="AC23" s="800"/>
      <c r="AD23" s="800"/>
    </row>
    <row r="24" spans="1:30" ht="15.75" customHeight="1" x14ac:dyDescent="0.25">
      <c r="A24" s="1094" t="s">
        <v>1023</v>
      </c>
      <c r="B24" s="987"/>
      <c r="C24" s="987"/>
      <c r="D24" s="987"/>
      <c r="E24" s="987"/>
      <c r="F24" s="987"/>
      <c r="G24" s="987"/>
      <c r="H24" s="987"/>
      <c r="I24" s="987"/>
      <c r="J24" s="985"/>
      <c r="K24" s="800"/>
      <c r="L24" s="800"/>
      <c r="M24" s="800"/>
      <c r="N24" s="800"/>
      <c r="O24" s="800"/>
      <c r="P24" s="800"/>
      <c r="Q24" s="800"/>
      <c r="R24" s="800"/>
      <c r="S24" s="800"/>
      <c r="T24" s="800"/>
      <c r="U24" s="800"/>
      <c r="V24" s="800"/>
      <c r="W24" s="800"/>
      <c r="X24" s="800"/>
      <c r="Y24" s="800"/>
      <c r="Z24" s="800"/>
      <c r="AA24" s="800"/>
      <c r="AB24" s="800"/>
      <c r="AC24" s="800"/>
      <c r="AD24" s="800"/>
    </row>
    <row r="25" spans="1:30" ht="15.75" customHeight="1" x14ac:dyDescent="0.25">
      <c r="A25" s="1089" t="s">
        <v>92</v>
      </c>
      <c r="B25" s="987"/>
      <c r="C25" s="987"/>
      <c r="D25" s="987"/>
      <c r="E25" s="987"/>
      <c r="F25" s="985"/>
      <c r="G25" s="831"/>
      <c r="H25" s="1090" t="s">
        <v>93</v>
      </c>
      <c r="I25" s="987"/>
      <c r="J25" s="985"/>
      <c r="K25" s="800"/>
      <c r="L25" s="800"/>
      <c r="M25" s="800"/>
      <c r="N25" s="800"/>
      <c r="O25" s="800"/>
      <c r="P25" s="800"/>
      <c r="Q25" s="800"/>
      <c r="R25" s="800"/>
      <c r="S25" s="800"/>
      <c r="T25" s="800"/>
      <c r="U25" s="800"/>
      <c r="V25" s="800"/>
      <c r="W25" s="800"/>
      <c r="X25" s="800"/>
      <c r="Y25" s="800"/>
      <c r="Z25" s="800"/>
      <c r="AA25" s="800"/>
      <c r="AB25" s="800"/>
      <c r="AC25" s="800"/>
      <c r="AD25" s="800"/>
    </row>
    <row r="26" spans="1:30" ht="15.75" customHeight="1" x14ac:dyDescent="0.25">
      <c r="A26" s="832" t="s">
        <v>94</v>
      </c>
      <c r="B26" s="832" t="s">
        <v>95</v>
      </c>
      <c r="C26" s="832" t="s">
        <v>96</v>
      </c>
      <c r="D26" s="832" t="s">
        <v>97</v>
      </c>
      <c r="E26" s="832" t="s">
        <v>98</v>
      </c>
      <c r="F26" s="833" t="s">
        <v>99</v>
      </c>
      <c r="G26" s="834" t="s">
        <v>100</v>
      </c>
      <c r="H26" s="833">
        <v>2025</v>
      </c>
      <c r="I26" s="833">
        <v>2026</v>
      </c>
      <c r="J26" s="833">
        <v>2027</v>
      </c>
      <c r="K26" s="800"/>
      <c r="L26" s="800"/>
      <c r="M26" s="800"/>
      <c r="N26" s="800"/>
      <c r="O26" s="800"/>
      <c r="P26" s="800"/>
      <c r="Q26" s="800"/>
      <c r="R26" s="800"/>
      <c r="S26" s="800"/>
      <c r="T26" s="800"/>
      <c r="U26" s="800"/>
      <c r="V26" s="800"/>
      <c r="W26" s="800"/>
      <c r="X26" s="800"/>
      <c r="Y26" s="800"/>
      <c r="Z26" s="800"/>
      <c r="AA26" s="800"/>
      <c r="AB26" s="800"/>
      <c r="AC26" s="800"/>
      <c r="AD26" s="800"/>
    </row>
    <row r="27" spans="1:30" ht="15.75" customHeight="1" x14ac:dyDescent="0.25">
      <c r="A27" s="836"/>
      <c r="B27" s="837" t="s">
        <v>104</v>
      </c>
      <c r="C27" s="895"/>
      <c r="D27" s="836"/>
      <c r="E27" s="838"/>
      <c r="F27" s="512">
        <f>F46+F48+F54+F56</f>
        <v>73000</v>
      </c>
      <c r="G27" s="513">
        <f>G28+G37+G41+G48+G54+G56</f>
        <v>73000</v>
      </c>
      <c r="H27" s="512">
        <v>16000</v>
      </c>
      <c r="I27" s="512">
        <v>28500</v>
      </c>
      <c r="J27" s="512">
        <v>28500</v>
      </c>
      <c r="K27" s="800"/>
      <c r="L27" s="800"/>
      <c r="M27" s="800"/>
      <c r="N27" s="800"/>
      <c r="O27" s="800"/>
      <c r="P27" s="800"/>
      <c r="Q27" s="800"/>
      <c r="R27" s="800"/>
      <c r="S27" s="800"/>
      <c r="T27" s="800"/>
      <c r="U27" s="800"/>
      <c r="V27" s="800"/>
      <c r="W27" s="800"/>
      <c r="X27" s="800"/>
      <c r="Y27" s="800"/>
      <c r="Z27" s="800"/>
      <c r="AA27" s="800"/>
      <c r="AB27" s="800"/>
      <c r="AC27" s="800"/>
      <c r="AD27" s="800"/>
    </row>
    <row r="28" spans="1:30" ht="13.8" x14ac:dyDescent="0.25">
      <c r="A28" s="839">
        <v>1</v>
      </c>
      <c r="B28" s="839" t="s">
        <v>105</v>
      </c>
      <c r="C28" s="844"/>
      <c r="D28" s="839"/>
      <c r="E28" s="839"/>
      <c r="F28" s="840">
        <f t="shared" ref="F28:G28" si="2">SUM(F29:F36)</f>
        <v>32892</v>
      </c>
      <c r="G28" s="841">
        <f t="shared" si="2"/>
        <v>32892</v>
      </c>
      <c r="H28" s="804"/>
      <c r="I28" s="804"/>
      <c r="J28" s="804"/>
      <c r="K28" s="800"/>
      <c r="L28" s="800"/>
      <c r="M28" s="800"/>
      <c r="N28" s="800"/>
      <c r="O28" s="800"/>
      <c r="P28" s="800"/>
      <c r="Q28" s="800"/>
      <c r="R28" s="800"/>
      <c r="S28" s="800"/>
      <c r="T28" s="800"/>
      <c r="U28" s="800"/>
      <c r="V28" s="800"/>
      <c r="W28" s="800"/>
      <c r="X28" s="800"/>
      <c r="Y28" s="800"/>
      <c r="Z28" s="800"/>
      <c r="AA28" s="800"/>
      <c r="AB28" s="800"/>
      <c r="AC28" s="800"/>
      <c r="AD28" s="800"/>
    </row>
    <row r="29" spans="1:30" ht="27.6" x14ac:dyDescent="0.25">
      <c r="A29" s="829"/>
      <c r="B29" s="842" t="s">
        <v>1024</v>
      </c>
      <c r="C29" s="843">
        <v>1</v>
      </c>
      <c r="D29" s="829" t="s">
        <v>107</v>
      </c>
      <c r="E29" s="829">
        <v>3000</v>
      </c>
      <c r="F29" s="829">
        <f t="shared" ref="F29:F36" si="3">C29*E29</f>
        <v>3000</v>
      </c>
      <c r="G29" s="849">
        <f t="shared" ref="G29:G36" si="4">C29*E29</f>
        <v>3000</v>
      </c>
      <c r="H29" s="804"/>
      <c r="I29" s="804"/>
      <c r="J29" s="804"/>
      <c r="K29" s="800"/>
      <c r="L29" s="800"/>
      <c r="M29" s="800"/>
      <c r="N29" s="800"/>
      <c r="O29" s="800"/>
      <c r="P29" s="800"/>
      <c r="Q29" s="800"/>
      <c r="R29" s="800"/>
      <c r="S29" s="800"/>
      <c r="T29" s="800"/>
      <c r="U29" s="800"/>
      <c r="V29" s="800"/>
      <c r="W29" s="800"/>
      <c r="X29" s="800"/>
      <c r="Y29" s="800"/>
      <c r="Z29" s="800"/>
      <c r="AA29" s="800"/>
      <c r="AB29" s="800"/>
      <c r="AC29" s="800"/>
      <c r="AD29" s="800"/>
    </row>
    <row r="30" spans="1:30" ht="55.2" x14ac:dyDescent="0.25">
      <c r="A30" s="829"/>
      <c r="B30" s="842" t="s">
        <v>1025</v>
      </c>
      <c r="C30" s="843">
        <v>4</v>
      </c>
      <c r="D30" s="829" t="s">
        <v>107</v>
      </c>
      <c r="E30" s="829">
        <v>700</v>
      </c>
      <c r="F30" s="829">
        <f t="shared" si="3"/>
        <v>2800</v>
      </c>
      <c r="G30" s="849">
        <f t="shared" si="4"/>
        <v>2800</v>
      </c>
      <c r="H30" s="804"/>
      <c r="I30" s="807"/>
      <c r="J30" s="804"/>
      <c r="K30" s="800"/>
      <c r="L30" s="800"/>
      <c r="M30" s="800"/>
      <c r="N30" s="800"/>
      <c r="O30" s="800"/>
      <c r="P30" s="800"/>
      <c r="Q30" s="800"/>
      <c r="R30" s="800"/>
      <c r="S30" s="800"/>
      <c r="T30" s="800"/>
      <c r="U30" s="800"/>
      <c r="V30" s="800"/>
      <c r="W30" s="800"/>
      <c r="X30" s="800"/>
      <c r="Y30" s="800"/>
      <c r="Z30" s="800"/>
      <c r="AA30" s="800"/>
      <c r="AB30" s="800"/>
      <c r="AC30" s="800"/>
      <c r="AD30" s="800"/>
    </row>
    <row r="31" spans="1:30" ht="41.4" x14ac:dyDescent="0.25">
      <c r="A31" s="829"/>
      <c r="B31" s="842" t="s">
        <v>1026</v>
      </c>
      <c r="C31" s="843">
        <v>4</v>
      </c>
      <c r="D31" s="829" t="s">
        <v>107</v>
      </c>
      <c r="E31" s="829">
        <v>700</v>
      </c>
      <c r="F31" s="829">
        <f t="shared" si="3"/>
        <v>2800</v>
      </c>
      <c r="G31" s="849">
        <f t="shared" si="4"/>
        <v>2800</v>
      </c>
      <c r="H31" s="804"/>
      <c r="I31" s="807"/>
      <c r="J31" s="804"/>
      <c r="K31" s="800"/>
      <c r="L31" s="800"/>
      <c r="M31" s="800"/>
      <c r="N31" s="800"/>
      <c r="O31" s="800"/>
      <c r="P31" s="800"/>
      <c r="Q31" s="800"/>
      <c r="R31" s="800"/>
      <c r="S31" s="800"/>
      <c r="T31" s="800"/>
      <c r="U31" s="800"/>
      <c r="V31" s="800"/>
      <c r="W31" s="800"/>
      <c r="X31" s="800"/>
      <c r="Y31" s="800"/>
      <c r="Z31" s="800"/>
      <c r="AA31" s="800"/>
      <c r="AB31" s="800"/>
      <c r="AC31" s="800"/>
      <c r="AD31" s="800"/>
    </row>
    <row r="32" spans="1:30" ht="41.4" x14ac:dyDescent="0.25">
      <c r="A32" s="829"/>
      <c r="B32" s="842" t="s">
        <v>1027</v>
      </c>
      <c r="C32" s="843">
        <v>1</v>
      </c>
      <c r="D32" s="829" t="s">
        <v>107</v>
      </c>
      <c r="E32" s="829">
        <v>3000</v>
      </c>
      <c r="F32" s="829">
        <f t="shared" si="3"/>
        <v>3000</v>
      </c>
      <c r="G32" s="849">
        <f t="shared" si="4"/>
        <v>3000</v>
      </c>
      <c r="H32" s="804"/>
      <c r="I32" s="807"/>
      <c r="J32" s="804"/>
      <c r="K32" s="800"/>
      <c r="L32" s="800"/>
      <c r="M32" s="800"/>
      <c r="N32" s="800"/>
      <c r="O32" s="800"/>
      <c r="P32" s="800"/>
      <c r="Q32" s="800"/>
      <c r="R32" s="800"/>
      <c r="S32" s="800"/>
      <c r="T32" s="800"/>
      <c r="U32" s="800"/>
      <c r="V32" s="800"/>
      <c r="W32" s="800"/>
      <c r="X32" s="800"/>
      <c r="Y32" s="800"/>
      <c r="Z32" s="800"/>
      <c r="AA32" s="800"/>
      <c r="AB32" s="800"/>
      <c r="AC32" s="800"/>
      <c r="AD32" s="800"/>
    </row>
    <row r="33" spans="1:30" ht="55.2" x14ac:dyDescent="0.25">
      <c r="A33" s="829"/>
      <c r="B33" s="842" t="s">
        <v>1028</v>
      </c>
      <c r="C33" s="843">
        <v>8</v>
      </c>
      <c r="D33" s="829" t="s">
        <v>107</v>
      </c>
      <c r="E33" s="829">
        <v>600</v>
      </c>
      <c r="F33" s="829">
        <f t="shared" si="3"/>
        <v>4800</v>
      </c>
      <c r="G33" s="849">
        <f t="shared" si="4"/>
        <v>4800</v>
      </c>
      <c r="H33" s="804"/>
      <c r="I33" s="807"/>
      <c r="J33" s="804"/>
      <c r="K33" s="800"/>
      <c r="L33" s="800"/>
      <c r="M33" s="800"/>
      <c r="N33" s="800"/>
      <c r="O33" s="800"/>
      <c r="P33" s="800"/>
      <c r="Q33" s="800"/>
      <c r="R33" s="800"/>
      <c r="S33" s="800"/>
      <c r="T33" s="800"/>
      <c r="U33" s="800"/>
      <c r="V33" s="800"/>
      <c r="W33" s="800"/>
      <c r="X33" s="800"/>
      <c r="Y33" s="800"/>
      <c r="Z33" s="800"/>
      <c r="AA33" s="800"/>
      <c r="AB33" s="800"/>
      <c r="AC33" s="800"/>
      <c r="AD33" s="800"/>
    </row>
    <row r="34" spans="1:30" ht="27.6" x14ac:dyDescent="0.25">
      <c r="A34" s="829"/>
      <c r="B34" s="842" t="s">
        <v>1029</v>
      </c>
      <c r="C34" s="843">
        <v>1</v>
      </c>
      <c r="D34" s="829" t="s">
        <v>113</v>
      </c>
      <c r="E34" s="829">
        <v>9500</v>
      </c>
      <c r="F34" s="829">
        <f t="shared" si="3"/>
        <v>9500</v>
      </c>
      <c r="G34" s="849">
        <f t="shared" si="4"/>
        <v>9500</v>
      </c>
      <c r="H34" s="804"/>
      <c r="I34" s="807"/>
      <c r="J34" s="804"/>
      <c r="K34" s="800"/>
      <c r="L34" s="800"/>
      <c r="M34" s="800"/>
      <c r="N34" s="800"/>
      <c r="O34" s="800"/>
      <c r="P34" s="800"/>
      <c r="Q34" s="800"/>
      <c r="R34" s="800"/>
      <c r="S34" s="800"/>
      <c r="T34" s="800"/>
      <c r="U34" s="800"/>
      <c r="V34" s="800"/>
      <c r="W34" s="800"/>
      <c r="X34" s="800"/>
      <c r="Y34" s="800"/>
      <c r="Z34" s="800"/>
      <c r="AA34" s="800"/>
      <c r="AB34" s="800"/>
      <c r="AC34" s="800"/>
      <c r="AD34" s="800"/>
    </row>
    <row r="35" spans="1:30" ht="27.6" x14ac:dyDescent="0.25">
      <c r="A35" s="829"/>
      <c r="B35" s="842" t="s">
        <v>1030</v>
      </c>
      <c r="C35" s="843">
        <v>2</v>
      </c>
      <c r="D35" s="829" t="s">
        <v>113</v>
      </c>
      <c r="E35" s="829">
        <v>2500</v>
      </c>
      <c r="F35" s="829">
        <f t="shared" si="3"/>
        <v>5000</v>
      </c>
      <c r="G35" s="849">
        <f t="shared" si="4"/>
        <v>5000</v>
      </c>
      <c r="H35" s="804"/>
      <c r="I35" s="804"/>
      <c r="J35" s="804"/>
      <c r="K35" s="800"/>
      <c r="L35" s="800"/>
      <c r="M35" s="800"/>
      <c r="N35" s="800"/>
      <c r="O35" s="800"/>
      <c r="P35" s="800"/>
      <c r="Q35" s="800"/>
      <c r="R35" s="800"/>
      <c r="S35" s="800"/>
      <c r="T35" s="800"/>
      <c r="U35" s="800"/>
      <c r="V35" s="800"/>
      <c r="W35" s="800"/>
      <c r="X35" s="800"/>
      <c r="Y35" s="800"/>
      <c r="Z35" s="800"/>
      <c r="AA35" s="800"/>
      <c r="AB35" s="800"/>
      <c r="AC35" s="800"/>
      <c r="AD35" s="800"/>
    </row>
    <row r="36" spans="1:30" ht="41.4" x14ac:dyDescent="0.25">
      <c r="A36" s="829"/>
      <c r="B36" s="842" t="s">
        <v>1031</v>
      </c>
      <c r="C36" s="843">
        <v>1</v>
      </c>
      <c r="D36" s="829" t="s">
        <v>113</v>
      </c>
      <c r="E36" s="829">
        <v>1992</v>
      </c>
      <c r="F36" s="829">
        <f t="shared" si="3"/>
        <v>1992</v>
      </c>
      <c r="G36" s="849">
        <f t="shared" si="4"/>
        <v>1992</v>
      </c>
      <c r="H36" s="804"/>
      <c r="I36" s="804"/>
      <c r="J36" s="804"/>
      <c r="K36" s="800"/>
      <c r="L36" s="800"/>
      <c r="M36" s="800"/>
      <c r="N36" s="800"/>
      <c r="O36" s="800"/>
      <c r="P36" s="800"/>
      <c r="Q36" s="800"/>
      <c r="R36" s="800"/>
      <c r="S36" s="800"/>
      <c r="T36" s="800"/>
      <c r="U36" s="800"/>
      <c r="V36" s="800"/>
      <c r="W36" s="800"/>
      <c r="X36" s="800"/>
      <c r="Y36" s="800"/>
      <c r="Z36" s="800"/>
      <c r="AA36" s="800"/>
      <c r="AB36" s="800"/>
      <c r="AC36" s="800"/>
      <c r="AD36" s="800"/>
    </row>
    <row r="37" spans="1:30" ht="13.8" x14ac:dyDescent="0.25">
      <c r="A37" s="839">
        <v>2</v>
      </c>
      <c r="B37" s="839" t="s">
        <v>120</v>
      </c>
      <c r="C37" s="844"/>
      <c r="D37" s="839"/>
      <c r="E37" s="839"/>
      <c r="F37" s="839">
        <f t="shared" ref="F37:G37" si="5">SUM(F38:F40)</f>
        <v>22000</v>
      </c>
      <c r="G37" s="841">
        <f t="shared" si="5"/>
        <v>22000</v>
      </c>
      <c r="H37" s="804"/>
      <c r="I37" s="804"/>
      <c r="J37" s="804"/>
      <c r="K37" s="800"/>
      <c r="L37" s="800"/>
      <c r="M37" s="800"/>
      <c r="N37" s="800"/>
      <c r="O37" s="800"/>
      <c r="P37" s="800"/>
      <c r="Q37" s="800"/>
      <c r="R37" s="800"/>
      <c r="S37" s="800"/>
      <c r="T37" s="800"/>
      <c r="U37" s="800"/>
      <c r="V37" s="800"/>
      <c r="W37" s="800"/>
      <c r="X37" s="800"/>
      <c r="Y37" s="800"/>
      <c r="Z37" s="800"/>
      <c r="AA37" s="800"/>
      <c r="AB37" s="800"/>
      <c r="AC37" s="800"/>
      <c r="AD37" s="800"/>
    </row>
    <row r="38" spans="1:30" ht="69" x14ac:dyDescent="0.25">
      <c r="A38" s="829"/>
      <c r="B38" s="842" t="s">
        <v>1032</v>
      </c>
      <c r="C38" s="843">
        <v>1</v>
      </c>
      <c r="D38" s="829" t="s">
        <v>113</v>
      </c>
      <c r="E38" s="829">
        <v>10000</v>
      </c>
      <c r="F38" s="829">
        <f t="shared" ref="F38:F40" si="6">C38*E38</f>
        <v>10000</v>
      </c>
      <c r="G38" s="849">
        <f t="shared" ref="G38:G40" si="7">C38*E38</f>
        <v>10000</v>
      </c>
      <c r="H38" s="804"/>
      <c r="I38" s="804"/>
      <c r="J38" s="804"/>
      <c r="K38" s="800"/>
      <c r="L38" s="800"/>
      <c r="M38" s="800"/>
      <c r="N38" s="800"/>
      <c r="O38" s="800"/>
      <c r="P38" s="800"/>
      <c r="Q38" s="800"/>
      <c r="R38" s="800"/>
      <c r="S38" s="800"/>
      <c r="T38" s="800"/>
      <c r="U38" s="800"/>
      <c r="V38" s="800"/>
      <c r="W38" s="800"/>
      <c r="X38" s="800"/>
      <c r="Y38" s="800"/>
      <c r="Z38" s="800"/>
      <c r="AA38" s="800"/>
      <c r="AB38" s="800"/>
      <c r="AC38" s="800"/>
      <c r="AD38" s="800"/>
    </row>
    <row r="39" spans="1:30" ht="13.8" x14ac:dyDescent="0.25">
      <c r="A39" s="829"/>
      <c r="B39" s="829" t="s">
        <v>1033</v>
      </c>
      <c r="C39" s="843">
        <v>2</v>
      </c>
      <c r="D39" s="829" t="s">
        <v>113</v>
      </c>
      <c r="E39" s="829">
        <v>2500</v>
      </c>
      <c r="F39" s="829">
        <f t="shared" si="6"/>
        <v>5000</v>
      </c>
      <c r="G39" s="849">
        <f t="shared" si="7"/>
        <v>5000</v>
      </c>
      <c r="H39" s="804"/>
      <c r="I39" s="804"/>
      <c r="J39" s="804"/>
      <c r="K39" s="800"/>
      <c r="L39" s="800"/>
      <c r="M39" s="800"/>
      <c r="N39" s="800"/>
      <c r="O39" s="800"/>
      <c r="P39" s="800"/>
      <c r="Q39" s="800"/>
      <c r="R39" s="800"/>
      <c r="S39" s="800"/>
      <c r="T39" s="800"/>
      <c r="U39" s="800"/>
      <c r="V39" s="800"/>
      <c r="W39" s="800"/>
      <c r="X39" s="800"/>
      <c r="Y39" s="800"/>
      <c r="Z39" s="800"/>
      <c r="AA39" s="800"/>
      <c r="AB39" s="800"/>
      <c r="AC39" s="800"/>
      <c r="AD39" s="800"/>
    </row>
    <row r="40" spans="1:30" ht="82.8" x14ac:dyDescent="0.25">
      <c r="A40" s="829"/>
      <c r="B40" s="842" t="s">
        <v>1034</v>
      </c>
      <c r="C40" s="843">
        <v>1</v>
      </c>
      <c r="D40" s="829" t="s">
        <v>113</v>
      </c>
      <c r="E40" s="829">
        <v>7000</v>
      </c>
      <c r="F40" s="829">
        <f t="shared" si="6"/>
        <v>7000</v>
      </c>
      <c r="G40" s="849">
        <f t="shared" si="7"/>
        <v>7000</v>
      </c>
      <c r="H40" s="804"/>
      <c r="I40" s="804"/>
      <c r="J40" s="804"/>
      <c r="K40" s="800"/>
      <c r="L40" s="800"/>
      <c r="M40" s="800"/>
      <c r="N40" s="800"/>
      <c r="O40" s="800"/>
      <c r="P40" s="800"/>
      <c r="Q40" s="800"/>
      <c r="R40" s="800"/>
      <c r="S40" s="800"/>
      <c r="T40" s="800"/>
      <c r="U40" s="800"/>
      <c r="V40" s="800"/>
      <c r="W40" s="800"/>
      <c r="X40" s="800"/>
      <c r="Y40" s="800"/>
      <c r="Z40" s="800"/>
      <c r="AA40" s="800"/>
      <c r="AB40" s="800"/>
      <c r="AC40" s="800"/>
      <c r="AD40" s="800"/>
    </row>
    <row r="41" spans="1:30" ht="13.8" x14ac:dyDescent="0.25">
      <c r="A41" s="839">
        <v>3</v>
      </c>
      <c r="B41" s="839" t="s">
        <v>126</v>
      </c>
      <c r="C41" s="844"/>
      <c r="D41" s="839"/>
      <c r="E41" s="839"/>
      <c r="F41" s="839">
        <f t="shared" ref="F41:G41" si="8">SUM(F42:F45)</f>
        <v>6240</v>
      </c>
      <c r="G41" s="841">
        <f t="shared" si="8"/>
        <v>6240</v>
      </c>
      <c r="H41" s="804"/>
      <c r="I41" s="804"/>
      <c r="J41" s="804"/>
      <c r="K41" s="800"/>
      <c r="L41" s="800"/>
      <c r="M41" s="800"/>
      <c r="N41" s="800"/>
      <c r="O41" s="800"/>
      <c r="P41" s="800"/>
      <c r="Q41" s="800"/>
      <c r="R41" s="800"/>
      <c r="S41" s="800"/>
      <c r="T41" s="800"/>
      <c r="U41" s="800"/>
      <c r="V41" s="800"/>
      <c r="W41" s="800"/>
      <c r="X41" s="800"/>
      <c r="Y41" s="800"/>
      <c r="Z41" s="800"/>
      <c r="AA41" s="800"/>
      <c r="AB41" s="800"/>
      <c r="AC41" s="800"/>
      <c r="AD41" s="800"/>
    </row>
    <row r="42" spans="1:30" ht="41.4" x14ac:dyDescent="0.25">
      <c r="A42" s="829"/>
      <c r="B42" s="842" t="s">
        <v>1035</v>
      </c>
      <c r="C42" s="843">
        <v>1</v>
      </c>
      <c r="D42" s="829" t="s">
        <v>113</v>
      </c>
      <c r="E42" s="829">
        <v>500</v>
      </c>
      <c r="F42" s="829">
        <f t="shared" ref="F42:F45" si="9">C42*E42</f>
        <v>500</v>
      </c>
      <c r="G42" s="849">
        <f t="shared" ref="G42:G45" si="10">C42*E42</f>
        <v>500</v>
      </c>
      <c r="H42" s="804"/>
      <c r="I42" s="860"/>
      <c r="J42" s="804"/>
      <c r="K42" s="800"/>
      <c r="L42" s="800"/>
      <c r="M42" s="800"/>
      <c r="N42" s="800"/>
      <c r="O42" s="800"/>
      <c r="P42" s="800"/>
      <c r="Q42" s="800"/>
      <c r="R42" s="800"/>
      <c r="S42" s="800"/>
      <c r="T42" s="800"/>
      <c r="U42" s="800"/>
      <c r="V42" s="800"/>
      <c r="W42" s="800"/>
      <c r="X42" s="800"/>
      <c r="Y42" s="800"/>
      <c r="Z42" s="800"/>
      <c r="AA42" s="800"/>
      <c r="AB42" s="800"/>
      <c r="AC42" s="800"/>
      <c r="AD42" s="800"/>
    </row>
    <row r="43" spans="1:30" ht="55.2" x14ac:dyDescent="0.25">
      <c r="A43" s="829"/>
      <c r="B43" s="842" t="s">
        <v>1036</v>
      </c>
      <c r="C43" s="843">
        <v>20</v>
      </c>
      <c r="D43" s="829" t="s">
        <v>113</v>
      </c>
      <c r="E43" s="829">
        <v>187</v>
      </c>
      <c r="F43" s="829">
        <f t="shared" si="9"/>
        <v>3740</v>
      </c>
      <c r="G43" s="849">
        <f t="shared" si="10"/>
        <v>3740</v>
      </c>
      <c r="H43" s="804"/>
      <c r="I43" s="804"/>
      <c r="J43" s="804"/>
      <c r="K43" s="800"/>
      <c r="L43" s="800"/>
      <c r="M43" s="800"/>
      <c r="N43" s="800"/>
      <c r="O43" s="800"/>
      <c r="P43" s="800"/>
      <c r="Q43" s="800"/>
      <c r="R43" s="800"/>
      <c r="S43" s="800"/>
      <c r="T43" s="800"/>
      <c r="U43" s="800"/>
      <c r="V43" s="800"/>
      <c r="W43" s="800"/>
      <c r="X43" s="800"/>
      <c r="Y43" s="800"/>
      <c r="Z43" s="800"/>
      <c r="AA43" s="800"/>
      <c r="AB43" s="800"/>
      <c r="AC43" s="800"/>
      <c r="AD43" s="800"/>
    </row>
    <row r="44" spans="1:30" ht="41.4" x14ac:dyDescent="0.25">
      <c r="A44" s="829"/>
      <c r="B44" s="842" t="s">
        <v>1037</v>
      </c>
      <c r="C44" s="843">
        <v>1</v>
      </c>
      <c r="D44" s="829" t="s">
        <v>113</v>
      </c>
      <c r="E44" s="829">
        <v>1000</v>
      </c>
      <c r="F44" s="829">
        <f t="shared" si="9"/>
        <v>1000</v>
      </c>
      <c r="G44" s="849">
        <f t="shared" si="10"/>
        <v>1000</v>
      </c>
      <c r="H44" s="804"/>
      <c r="I44" s="804"/>
      <c r="J44" s="804"/>
      <c r="K44" s="800"/>
      <c r="L44" s="800"/>
      <c r="M44" s="800"/>
      <c r="N44" s="800"/>
      <c r="O44" s="800"/>
      <c r="P44" s="800"/>
      <c r="Q44" s="800"/>
      <c r="R44" s="800"/>
      <c r="S44" s="800"/>
      <c r="T44" s="800"/>
      <c r="U44" s="800"/>
      <c r="V44" s="800"/>
      <c r="W44" s="800"/>
      <c r="X44" s="800"/>
      <c r="Y44" s="800"/>
      <c r="Z44" s="800"/>
      <c r="AA44" s="800"/>
      <c r="AB44" s="800"/>
      <c r="AC44" s="800"/>
      <c r="AD44" s="800"/>
    </row>
    <row r="45" spans="1:30" ht="55.2" x14ac:dyDescent="0.25">
      <c r="A45" s="829"/>
      <c r="B45" s="842" t="s">
        <v>1038</v>
      </c>
      <c r="C45" s="843">
        <v>1</v>
      </c>
      <c r="D45" s="842" t="s">
        <v>1039</v>
      </c>
      <c r="E45" s="829">
        <v>1000</v>
      </c>
      <c r="F45" s="829">
        <f t="shared" si="9"/>
        <v>1000</v>
      </c>
      <c r="G45" s="849">
        <f t="shared" si="10"/>
        <v>1000</v>
      </c>
      <c r="H45" s="804"/>
      <c r="I45" s="804"/>
      <c r="J45" s="804"/>
      <c r="K45" s="800"/>
      <c r="L45" s="800"/>
      <c r="M45" s="800"/>
      <c r="N45" s="800"/>
      <c r="O45" s="800"/>
      <c r="P45" s="800"/>
      <c r="Q45" s="800"/>
      <c r="R45" s="800"/>
      <c r="S45" s="800"/>
      <c r="T45" s="800"/>
      <c r="U45" s="800"/>
      <c r="V45" s="800"/>
      <c r="W45" s="800"/>
      <c r="X45" s="800"/>
      <c r="Y45" s="800"/>
      <c r="Z45" s="800"/>
      <c r="AA45" s="800"/>
      <c r="AB45" s="800"/>
      <c r="AC45" s="800"/>
      <c r="AD45" s="800"/>
    </row>
    <row r="46" spans="1:30" ht="13.8" x14ac:dyDescent="0.25">
      <c r="A46" s="845"/>
      <c r="B46" s="846" t="s">
        <v>128</v>
      </c>
      <c r="C46" s="893"/>
      <c r="D46" s="845"/>
      <c r="E46" s="845"/>
      <c r="F46" s="845">
        <f t="shared" ref="F46:G46" si="11">F28+F37+F41</f>
        <v>61132</v>
      </c>
      <c r="G46" s="841">
        <f t="shared" si="11"/>
        <v>61132</v>
      </c>
      <c r="H46" s="804"/>
      <c r="I46" s="804"/>
      <c r="J46" s="804"/>
      <c r="K46" s="800"/>
      <c r="L46" s="800"/>
      <c r="M46" s="800"/>
      <c r="N46" s="800"/>
      <c r="O46" s="800"/>
      <c r="P46" s="800"/>
      <c r="Q46" s="800"/>
      <c r="R46" s="800"/>
      <c r="S46" s="800"/>
      <c r="T46" s="800"/>
      <c r="U46" s="800"/>
      <c r="V46" s="800"/>
      <c r="W46" s="800"/>
      <c r="X46" s="800"/>
      <c r="Y46" s="800"/>
      <c r="Z46" s="800"/>
      <c r="AA46" s="800"/>
      <c r="AB46" s="800"/>
      <c r="AC46" s="800"/>
      <c r="AD46" s="800"/>
    </row>
    <row r="47" spans="1:30" ht="13.8" x14ac:dyDescent="0.25">
      <c r="A47" s="847"/>
      <c r="B47" s="848"/>
      <c r="C47" s="894"/>
      <c r="D47" s="847"/>
      <c r="E47" s="847"/>
      <c r="F47" s="847"/>
      <c r="G47" s="849"/>
      <c r="H47" s="804"/>
      <c r="I47" s="804"/>
      <c r="J47" s="804"/>
      <c r="K47" s="800"/>
      <c r="L47" s="800"/>
      <c r="M47" s="800"/>
      <c r="N47" s="800"/>
      <c r="O47" s="800"/>
      <c r="P47" s="800"/>
      <c r="Q47" s="800"/>
      <c r="R47" s="800"/>
      <c r="S47" s="800"/>
      <c r="T47" s="800"/>
      <c r="U47" s="800"/>
      <c r="V47" s="800"/>
      <c r="W47" s="800"/>
      <c r="X47" s="800"/>
      <c r="Y47" s="800"/>
      <c r="Z47" s="800"/>
      <c r="AA47" s="800"/>
      <c r="AB47" s="800"/>
      <c r="AC47" s="800"/>
      <c r="AD47" s="800"/>
    </row>
    <row r="48" spans="1:30" ht="13.8" x14ac:dyDescent="0.25">
      <c r="A48" s="839">
        <v>4</v>
      </c>
      <c r="B48" s="839" t="s">
        <v>130</v>
      </c>
      <c r="C48" s="844"/>
      <c r="D48" s="839"/>
      <c r="E48" s="839"/>
      <c r="F48" s="839">
        <f t="shared" ref="F48:G48" si="12">SUM(F49:F53)</f>
        <v>8901</v>
      </c>
      <c r="G48" s="841">
        <f t="shared" si="12"/>
        <v>8901</v>
      </c>
      <c r="H48" s="807"/>
      <c r="I48" s="804"/>
      <c r="J48" s="804"/>
      <c r="K48" s="800"/>
      <c r="L48" s="800"/>
      <c r="M48" s="800"/>
      <c r="N48" s="800"/>
      <c r="O48" s="800"/>
      <c r="P48" s="800"/>
      <c r="Q48" s="800"/>
      <c r="R48" s="800"/>
      <c r="S48" s="800"/>
      <c r="T48" s="800"/>
      <c r="U48" s="800"/>
      <c r="V48" s="800"/>
      <c r="W48" s="800"/>
      <c r="X48" s="800"/>
      <c r="Y48" s="800"/>
      <c r="Z48" s="800"/>
      <c r="AA48" s="800"/>
      <c r="AB48" s="800"/>
      <c r="AC48" s="800"/>
      <c r="AD48" s="800"/>
    </row>
    <row r="49" spans="1:30" ht="13.8" x14ac:dyDescent="0.25">
      <c r="A49" s="850"/>
      <c r="B49" s="851" t="s">
        <v>131</v>
      </c>
      <c r="C49" s="852">
        <v>1</v>
      </c>
      <c r="D49" s="850" t="s">
        <v>113</v>
      </c>
      <c r="E49" s="850">
        <v>4000</v>
      </c>
      <c r="F49" s="829">
        <f t="shared" ref="F49:F53" si="13">C49*E49</f>
        <v>4000</v>
      </c>
      <c r="G49" s="849">
        <f t="shared" ref="G49:G53" si="14">C49*E49</f>
        <v>4000</v>
      </c>
      <c r="H49" s="804"/>
      <c r="I49" s="804"/>
      <c r="J49" s="804"/>
      <c r="K49" s="800"/>
      <c r="L49" s="800"/>
      <c r="M49" s="800"/>
      <c r="N49" s="800"/>
      <c r="O49" s="800"/>
      <c r="P49" s="800"/>
      <c r="Q49" s="800"/>
      <c r="R49" s="800"/>
      <c r="S49" s="800"/>
      <c r="T49" s="800"/>
      <c r="U49" s="800"/>
      <c r="V49" s="800"/>
      <c r="W49" s="800"/>
      <c r="X49" s="800"/>
      <c r="Y49" s="800"/>
      <c r="Z49" s="800"/>
      <c r="AA49" s="800"/>
      <c r="AB49" s="800"/>
      <c r="AC49" s="800"/>
      <c r="AD49" s="800"/>
    </row>
    <row r="50" spans="1:30" ht="13.8" x14ac:dyDescent="0.25">
      <c r="A50" s="850"/>
      <c r="B50" s="851" t="s">
        <v>375</v>
      </c>
      <c r="C50" s="852">
        <v>1</v>
      </c>
      <c r="D50" s="850" t="s">
        <v>113</v>
      </c>
      <c r="E50" s="850">
        <v>3000</v>
      </c>
      <c r="F50" s="829">
        <f t="shared" si="13"/>
        <v>3000</v>
      </c>
      <c r="G50" s="849">
        <f t="shared" si="14"/>
        <v>3000</v>
      </c>
      <c r="H50" s="804"/>
      <c r="I50" s="804"/>
      <c r="J50" s="804"/>
      <c r="K50" s="800"/>
      <c r="L50" s="800"/>
      <c r="M50" s="800"/>
      <c r="N50" s="800"/>
      <c r="O50" s="800"/>
      <c r="P50" s="800"/>
      <c r="Q50" s="800"/>
      <c r="R50" s="800"/>
      <c r="S50" s="800"/>
      <c r="T50" s="800"/>
      <c r="U50" s="800"/>
      <c r="V50" s="800"/>
      <c r="W50" s="800"/>
      <c r="X50" s="800"/>
      <c r="Y50" s="800"/>
      <c r="Z50" s="800"/>
      <c r="AA50" s="800"/>
      <c r="AB50" s="800"/>
      <c r="AC50" s="800"/>
      <c r="AD50" s="800"/>
    </row>
    <row r="51" spans="1:30" ht="13.8" x14ac:dyDescent="0.25">
      <c r="A51" s="850"/>
      <c r="B51" s="851" t="s">
        <v>373</v>
      </c>
      <c r="C51" s="852">
        <v>3</v>
      </c>
      <c r="D51" s="850" t="s">
        <v>113</v>
      </c>
      <c r="E51" s="850">
        <v>250</v>
      </c>
      <c r="F51" s="829">
        <f t="shared" si="13"/>
        <v>750</v>
      </c>
      <c r="G51" s="849">
        <f t="shared" si="14"/>
        <v>750</v>
      </c>
      <c r="H51" s="804"/>
      <c r="I51" s="804"/>
      <c r="J51" s="804"/>
      <c r="K51" s="800"/>
      <c r="L51" s="800"/>
      <c r="M51" s="800"/>
      <c r="N51" s="800"/>
      <c r="O51" s="800"/>
      <c r="P51" s="800"/>
      <c r="Q51" s="800"/>
      <c r="R51" s="800"/>
      <c r="S51" s="800"/>
      <c r="T51" s="800"/>
      <c r="U51" s="800"/>
      <c r="V51" s="800"/>
      <c r="W51" s="800"/>
      <c r="X51" s="800"/>
      <c r="Y51" s="800"/>
      <c r="Z51" s="800"/>
      <c r="AA51" s="800"/>
      <c r="AB51" s="800"/>
      <c r="AC51" s="800"/>
      <c r="AD51" s="800"/>
    </row>
    <row r="52" spans="1:30" ht="13.8" x14ac:dyDescent="0.25">
      <c r="A52" s="850"/>
      <c r="B52" s="851" t="s">
        <v>387</v>
      </c>
      <c r="C52" s="852">
        <v>1</v>
      </c>
      <c r="D52" s="850" t="s">
        <v>113</v>
      </c>
      <c r="E52" s="850">
        <v>750</v>
      </c>
      <c r="F52" s="829">
        <f t="shared" si="13"/>
        <v>750</v>
      </c>
      <c r="G52" s="849">
        <f t="shared" si="14"/>
        <v>750</v>
      </c>
      <c r="H52" s="804"/>
      <c r="I52" s="804"/>
      <c r="J52" s="804"/>
      <c r="K52" s="800"/>
      <c r="L52" s="800"/>
      <c r="M52" s="800"/>
      <c r="N52" s="800"/>
      <c r="O52" s="800"/>
      <c r="P52" s="800"/>
      <c r="Q52" s="800"/>
      <c r="R52" s="800"/>
      <c r="S52" s="800"/>
      <c r="T52" s="800"/>
      <c r="U52" s="800"/>
      <c r="V52" s="800"/>
      <c r="W52" s="800"/>
      <c r="X52" s="800"/>
      <c r="Y52" s="800"/>
      <c r="Z52" s="800"/>
      <c r="AA52" s="800"/>
      <c r="AB52" s="800"/>
      <c r="AC52" s="800"/>
      <c r="AD52" s="800"/>
    </row>
    <row r="53" spans="1:30" ht="13.8" x14ac:dyDescent="0.25">
      <c r="A53" s="850"/>
      <c r="B53" s="851" t="s">
        <v>338</v>
      </c>
      <c r="C53" s="852">
        <v>1</v>
      </c>
      <c r="D53" s="850" t="s">
        <v>113</v>
      </c>
      <c r="E53" s="850">
        <v>401</v>
      </c>
      <c r="F53" s="829">
        <f t="shared" si="13"/>
        <v>401</v>
      </c>
      <c r="G53" s="849">
        <f t="shared" si="14"/>
        <v>401</v>
      </c>
      <c r="H53" s="804"/>
      <c r="I53" s="804"/>
      <c r="J53" s="804"/>
      <c r="K53" s="800"/>
      <c r="L53" s="800"/>
      <c r="M53" s="800"/>
      <c r="N53" s="800"/>
      <c r="O53" s="800"/>
      <c r="P53" s="800"/>
      <c r="Q53" s="800"/>
      <c r="R53" s="800"/>
      <c r="S53" s="800"/>
      <c r="T53" s="800"/>
      <c r="U53" s="800"/>
      <c r="V53" s="800"/>
      <c r="W53" s="800"/>
      <c r="X53" s="800"/>
      <c r="Y53" s="800"/>
      <c r="Z53" s="800"/>
      <c r="AA53" s="800"/>
      <c r="AB53" s="800"/>
      <c r="AC53" s="800"/>
      <c r="AD53" s="800"/>
    </row>
    <row r="54" spans="1:30" ht="13.8" x14ac:dyDescent="0.25">
      <c r="A54" s="839">
        <v>5</v>
      </c>
      <c r="B54" s="839" t="s">
        <v>138</v>
      </c>
      <c r="C54" s="844"/>
      <c r="D54" s="839"/>
      <c r="E54" s="839"/>
      <c r="F54" s="839">
        <f t="shared" ref="F54:G54" si="15">F55</f>
        <v>2967</v>
      </c>
      <c r="G54" s="841">
        <f t="shared" si="15"/>
        <v>2967</v>
      </c>
      <c r="H54" s="804"/>
      <c r="I54" s="804"/>
      <c r="J54" s="804"/>
      <c r="K54" s="800"/>
      <c r="L54" s="800"/>
      <c r="M54" s="800"/>
      <c r="N54" s="800"/>
      <c r="O54" s="800"/>
      <c r="P54" s="800"/>
      <c r="Q54" s="800"/>
      <c r="R54" s="800"/>
      <c r="S54" s="800"/>
      <c r="T54" s="800"/>
      <c r="U54" s="800"/>
      <c r="V54" s="800"/>
      <c r="W54" s="800"/>
      <c r="X54" s="800"/>
      <c r="Y54" s="800"/>
      <c r="Z54" s="800"/>
      <c r="AA54" s="800"/>
      <c r="AB54" s="800"/>
      <c r="AC54" s="800"/>
      <c r="AD54" s="800"/>
    </row>
    <row r="55" spans="1:30" ht="13.8" x14ac:dyDescent="0.25">
      <c r="A55" s="853"/>
      <c r="B55" s="854" t="s">
        <v>869</v>
      </c>
      <c r="C55" s="855">
        <v>2</v>
      </c>
      <c r="D55" s="853" t="s">
        <v>326</v>
      </c>
      <c r="E55" s="853">
        <v>1483.5</v>
      </c>
      <c r="F55" s="856">
        <f>C55*E55</f>
        <v>2967</v>
      </c>
      <c r="G55" s="849">
        <f>C55*E55</f>
        <v>2967</v>
      </c>
      <c r="H55" s="804"/>
      <c r="I55" s="804"/>
      <c r="J55" s="804"/>
      <c r="K55" s="800"/>
      <c r="L55" s="800"/>
      <c r="M55" s="800"/>
      <c r="N55" s="800"/>
      <c r="O55" s="800"/>
      <c r="P55" s="800"/>
      <c r="Q55" s="800"/>
      <c r="R55" s="800"/>
      <c r="S55" s="800"/>
      <c r="T55" s="800"/>
      <c r="U55" s="800"/>
      <c r="V55" s="800"/>
      <c r="W55" s="800"/>
      <c r="X55" s="800"/>
      <c r="Y55" s="800"/>
      <c r="Z55" s="800"/>
      <c r="AA55" s="800"/>
      <c r="AB55" s="800"/>
      <c r="AC55" s="800"/>
      <c r="AD55" s="800"/>
    </row>
    <row r="56" spans="1:30" ht="13.8" x14ac:dyDescent="0.25">
      <c r="A56" s="857"/>
      <c r="B56" s="857"/>
      <c r="C56" s="889"/>
      <c r="D56" s="857"/>
      <c r="E56" s="857"/>
      <c r="F56" s="858"/>
      <c r="G56" s="859">
        <f>F56</f>
        <v>0</v>
      </c>
      <c r="H56" s="860"/>
      <c r="I56" s="804"/>
      <c r="J56" s="804"/>
      <c r="K56" s="800"/>
      <c r="L56" s="800"/>
      <c r="M56" s="800"/>
      <c r="N56" s="800"/>
      <c r="O56" s="800"/>
      <c r="P56" s="800"/>
      <c r="Q56" s="800"/>
      <c r="R56" s="800"/>
      <c r="S56" s="800"/>
      <c r="T56" s="800"/>
      <c r="U56" s="800"/>
      <c r="V56" s="800"/>
      <c r="W56" s="800"/>
      <c r="X56" s="800"/>
      <c r="Y56" s="800"/>
      <c r="Z56" s="800"/>
      <c r="AA56" s="800"/>
      <c r="AB56" s="800"/>
      <c r="AC56" s="800"/>
      <c r="AD56" s="800"/>
    </row>
    <row r="57" spans="1:30" ht="13.8" x14ac:dyDescent="0.25">
      <c r="A57" s="800"/>
      <c r="B57" s="800"/>
      <c r="C57" s="800"/>
      <c r="D57" s="800"/>
      <c r="E57" s="800"/>
      <c r="F57" s="800"/>
      <c r="G57" s="801"/>
      <c r="H57" s="800"/>
      <c r="I57" s="800"/>
      <c r="J57" s="800"/>
      <c r="K57" s="800"/>
      <c r="L57" s="800"/>
      <c r="M57" s="800"/>
      <c r="N57" s="800"/>
      <c r="O57" s="800"/>
      <c r="P57" s="800"/>
      <c r="Q57" s="800"/>
      <c r="R57" s="800"/>
      <c r="S57" s="800"/>
      <c r="T57" s="800"/>
      <c r="U57" s="800"/>
      <c r="V57" s="800"/>
      <c r="W57" s="800"/>
      <c r="X57" s="800"/>
      <c r="Y57" s="800"/>
      <c r="Z57" s="800"/>
      <c r="AA57" s="800"/>
      <c r="AB57" s="800"/>
      <c r="AC57" s="800"/>
      <c r="AD57" s="800"/>
    </row>
    <row r="58" spans="1:30" ht="13.8" x14ac:dyDescent="0.25">
      <c r="A58" s="800"/>
      <c r="B58" s="800"/>
      <c r="C58" s="800"/>
      <c r="D58" s="800"/>
      <c r="E58" s="897"/>
      <c r="F58" s="897"/>
      <c r="G58" s="898"/>
      <c r="H58" s="897"/>
      <c r="I58" s="800"/>
      <c r="J58" s="800"/>
      <c r="K58" s="800"/>
      <c r="L58" s="800"/>
      <c r="M58" s="800"/>
      <c r="N58" s="800"/>
      <c r="O58" s="800"/>
      <c r="P58" s="800"/>
      <c r="Q58" s="800"/>
      <c r="R58" s="800"/>
      <c r="S58" s="800"/>
      <c r="T58" s="800"/>
      <c r="U58" s="800"/>
      <c r="V58" s="800"/>
      <c r="W58" s="800"/>
      <c r="X58" s="800"/>
      <c r="Y58" s="800"/>
      <c r="Z58" s="800"/>
      <c r="AA58" s="800"/>
      <c r="AB58" s="800"/>
      <c r="AC58" s="800"/>
      <c r="AD58" s="800"/>
    </row>
    <row r="59" spans="1:30" ht="13.8" x14ac:dyDescent="0.25">
      <c r="A59" s="1094" t="s">
        <v>1040</v>
      </c>
      <c r="B59" s="987"/>
      <c r="C59" s="987"/>
      <c r="D59" s="987"/>
      <c r="E59" s="987"/>
      <c r="F59" s="987"/>
      <c r="G59" s="987"/>
      <c r="H59" s="987"/>
      <c r="I59" s="987"/>
      <c r="J59" s="985"/>
      <c r="K59" s="800"/>
      <c r="L59" s="800"/>
      <c r="M59" s="800"/>
      <c r="N59" s="800"/>
      <c r="O59" s="800"/>
      <c r="P59" s="800"/>
      <c r="Q59" s="800"/>
      <c r="R59" s="800"/>
      <c r="S59" s="800"/>
      <c r="T59" s="800"/>
      <c r="U59" s="800"/>
      <c r="V59" s="800"/>
      <c r="W59" s="800"/>
      <c r="X59" s="800"/>
      <c r="Y59" s="800"/>
      <c r="Z59" s="800"/>
      <c r="AA59" s="800"/>
      <c r="AB59" s="800"/>
      <c r="AC59" s="800"/>
      <c r="AD59" s="800"/>
    </row>
    <row r="60" spans="1:30" ht="13.8" x14ac:dyDescent="0.25">
      <c r="A60" s="1089" t="s">
        <v>92</v>
      </c>
      <c r="B60" s="987"/>
      <c r="C60" s="987"/>
      <c r="D60" s="987"/>
      <c r="E60" s="987"/>
      <c r="F60" s="985"/>
      <c r="G60" s="831"/>
      <c r="H60" s="1090" t="s">
        <v>93</v>
      </c>
      <c r="I60" s="987"/>
      <c r="J60" s="985"/>
      <c r="K60" s="800"/>
      <c r="L60" s="800"/>
      <c r="M60" s="800"/>
      <c r="N60" s="800"/>
      <c r="O60" s="800"/>
      <c r="P60" s="800"/>
      <c r="Q60" s="800"/>
      <c r="R60" s="800"/>
      <c r="S60" s="800"/>
      <c r="T60" s="800"/>
      <c r="U60" s="800"/>
      <c r="V60" s="800"/>
      <c r="W60" s="800"/>
      <c r="X60" s="800"/>
      <c r="Y60" s="800"/>
      <c r="Z60" s="800"/>
      <c r="AA60" s="800"/>
      <c r="AB60" s="800"/>
      <c r="AC60" s="800"/>
      <c r="AD60" s="800"/>
    </row>
    <row r="61" spans="1:30" ht="13.8" x14ac:dyDescent="0.25">
      <c r="A61" s="832" t="s">
        <v>94</v>
      </c>
      <c r="B61" s="832" t="s">
        <v>95</v>
      </c>
      <c r="C61" s="832" t="s">
        <v>96</v>
      </c>
      <c r="D61" s="832" t="s">
        <v>97</v>
      </c>
      <c r="E61" s="832" t="s">
        <v>98</v>
      </c>
      <c r="F61" s="833" t="s">
        <v>99</v>
      </c>
      <c r="G61" s="865"/>
      <c r="H61" s="833">
        <v>2025</v>
      </c>
      <c r="I61" s="833">
        <v>2026</v>
      </c>
      <c r="J61" s="833">
        <v>2027</v>
      </c>
      <c r="K61" s="800"/>
      <c r="L61" s="800"/>
      <c r="M61" s="800"/>
      <c r="N61" s="800"/>
      <c r="O61" s="800"/>
      <c r="P61" s="800"/>
      <c r="Q61" s="800"/>
      <c r="R61" s="800"/>
      <c r="S61" s="800"/>
      <c r="T61" s="800"/>
      <c r="U61" s="800"/>
      <c r="V61" s="800"/>
      <c r="W61" s="800"/>
      <c r="X61" s="800"/>
      <c r="Y61" s="800"/>
      <c r="Z61" s="800"/>
      <c r="AA61" s="800"/>
      <c r="AB61" s="800"/>
      <c r="AC61" s="800"/>
      <c r="AD61" s="800"/>
    </row>
    <row r="62" spans="1:30" ht="13.8" x14ac:dyDescent="0.25">
      <c r="A62" s="836"/>
      <c r="B62" s="837" t="s">
        <v>104</v>
      </c>
      <c r="C62" s="895"/>
      <c r="D62" s="836"/>
      <c r="E62" s="838"/>
      <c r="F62" s="907">
        <f>F77+F79+F84+F87</f>
        <v>108480</v>
      </c>
      <c r="G62" s="924">
        <f>G63+G70+G74+G79+G84+G87</f>
        <v>108480</v>
      </c>
      <c r="H62" s="909">
        <v>22106</v>
      </c>
      <c r="I62" s="909">
        <v>43187</v>
      </c>
      <c r="J62" s="909">
        <v>43187</v>
      </c>
      <c r="K62" s="800"/>
      <c r="L62" s="800"/>
      <c r="M62" s="800"/>
      <c r="N62" s="800"/>
      <c r="O62" s="800"/>
      <c r="P62" s="800"/>
      <c r="Q62" s="800"/>
      <c r="R62" s="800"/>
      <c r="S62" s="800"/>
      <c r="T62" s="800"/>
      <c r="U62" s="800"/>
      <c r="V62" s="800"/>
      <c r="W62" s="800"/>
      <c r="X62" s="800"/>
      <c r="Y62" s="800"/>
      <c r="Z62" s="800"/>
      <c r="AA62" s="800"/>
      <c r="AB62" s="800"/>
      <c r="AC62" s="800"/>
      <c r="AD62" s="800"/>
    </row>
    <row r="63" spans="1:30" ht="13.8" x14ac:dyDescent="0.25">
      <c r="A63" s="839">
        <v>1</v>
      </c>
      <c r="B63" s="925" t="s">
        <v>105</v>
      </c>
      <c r="C63" s="839"/>
      <c r="D63" s="839"/>
      <c r="E63" s="839"/>
      <c r="F63" s="840">
        <f t="shared" ref="F63:G63" si="16">SUM(F64:F69)</f>
        <v>60730</v>
      </c>
      <c r="G63" s="899">
        <f t="shared" si="16"/>
        <v>60730</v>
      </c>
      <c r="H63" s="804"/>
      <c r="I63" s="804"/>
      <c r="J63" s="804"/>
      <c r="K63" s="800"/>
      <c r="L63" s="800"/>
      <c r="M63" s="800"/>
      <c r="N63" s="800"/>
      <c r="O63" s="800"/>
      <c r="P63" s="800"/>
      <c r="Q63" s="800"/>
      <c r="R63" s="800"/>
      <c r="S63" s="800"/>
      <c r="T63" s="800"/>
      <c r="U63" s="800"/>
      <c r="V63" s="800"/>
      <c r="W63" s="800"/>
      <c r="X63" s="800"/>
      <c r="Y63" s="800"/>
      <c r="Z63" s="800"/>
      <c r="AA63" s="800"/>
      <c r="AB63" s="800"/>
      <c r="AC63" s="800"/>
      <c r="AD63" s="800"/>
    </row>
    <row r="64" spans="1:30" ht="28.8" x14ac:dyDescent="0.3">
      <c r="A64" s="829"/>
      <c r="B64" s="926" t="s">
        <v>1041</v>
      </c>
      <c r="C64" s="843">
        <v>9</v>
      </c>
      <c r="D64" s="829" t="s">
        <v>107</v>
      </c>
      <c r="E64" s="829">
        <v>2000</v>
      </c>
      <c r="F64" s="829">
        <f t="shared" ref="F64:F69" si="17">C64*E64</f>
        <v>18000</v>
      </c>
      <c r="G64" s="849">
        <f t="shared" ref="G64:G69" si="18">C64*E64</f>
        <v>18000</v>
      </c>
      <c r="H64" s="804"/>
      <c r="I64" s="807"/>
      <c r="J64" s="804"/>
      <c r="K64" s="800"/>
      <c r="L64" s="800"/>
      <c r="M64" s="800"/>
      <c r="N64" s="800"/>
      <c r="O64" s="800"/>
      <c r="P64" s="800"/>
      <c r="Q64" s="800"/>
      <c r="R64" s="800"/>
      <c r="S64" s="800"/>
      <c r="T64" s="800"/>
      <c r="U64" s="800"/>
      <c r="V64" s="800"/>
      <c r="W64" s="800"/>
      <c r="X64" s="800"/>
      <c r="Y64" s="800"/>
      <c r="Z64" s="800"/>
      <c r="AA64" s="800"/>
      <c r="AB64" s="800"/>
      <c r="AC64" s="800"/>
      <c r="AD64" s="800"/>
    </row>
    <row r="65" spans="1:30" ht="13.8" x14ac:dyDescent="0.25">
      <c r="A65" s="829"/>
      <c r="B65" s="927" t="s">
        <v>1042</v>
      </c>
      <c r="C65" s="843">
        <v>27</v>
      </c>
      <c r="D65" s="829" t="s">
        <v>107</v>
      </c>
      <c r="E65" s="829">
        <v>700</v>
      </c>
      <c r="F65" s="829">
        <f t="shared" si="17"/>
        <v>18900</v>
      </c>
      <c r="G65" s="849">
        <f t="shared" si="18"/>
        <v>18900</v>
      </c>
      <c r="H65" s="804"/>
      <c r="I65" s="807"/>
      <c r="J65" s="804"/>
      <c r="K65" s="800"/>
      <c r="L65" s="800"/>
      <c r="M65" s="800"/>
      <c r="N65" s="800"/>
      <c r="O65" s="800"/>
      <c r="P65" s="800"/>
      <c r="Q65" s="800"/>
      <c r="R65" s="800"/>
      <c r="S65" s="800"/>
      <c r="T65" s="800"/>
      <c r="U65" s="800"/>
      <c r="V65" s="800"/>
      <c r="W65" s="800"/>
      <c r="X65" s="800"/>
      <c r="Y65" s="800"/>
      <c r="Z65" s="800"/>
      <c r="AA65" s="800"/>
      <c r="AB65" s="800"/>
      <c r="AC65" s="800"/>
      <c r="AD65" s="800"/>
    </row>
    <row r="66" spans="1:30" ht="27.6" x14ac:dyDescent="0.25">
      <c r="A66" s="829"/>
      <c r="B66" s="926" t="s">
        <v>1043</v>
      </c>
      <c r="C66" s="843">
        <v>2</v>
      </c>
      <c r="D66" s="829" t="s">
        <v>107</v>
      </c>
      <c r="E66" s="829">
        <v>665</v>
      </c>
      <c r="F66" s="829">
        <f t="shared" si="17"/>
        <v>1330</v>
      </c>
      <c r="G66" s="849">
        <f t="shared" si="18"/>
        <v>1330</v>
      </c>
      <c r="H66" s="804"/>
      <c r="I66" s="807"/>
      <c r="J66" s="804"/>
      <c r="K66" s="800"/>
      <c r="L66" s="800"/>
      <c r="M66" s="800"/>
      <c r="N66" s="800"/>
      <c r="O66" s="800"/>
      <c r="P66" s="800"/>
      <c r="Q66" s="800"/>
      <c r="R66" s="800"/>
      <c r="S66" s="800"/>
      <c r="T66" s="800"/>
      <c r="U66" s="800"/>
      <c r="V66" s="800"/>
      <c r="W66" s="800"/>
      <c r="X66" s="800"/>
      <c r="Y66" s="800"/>
      <c r="Z66" s="800"/>
      <c r="AA66" s="800"/>
      <c r="AB66" s="800"/>
      <c r="AC66" s="800"/>
      <c r="AD66" s="800"/>
    </row>
    <row r="67" spans="1:30" ht="13.8" x14ac:dyDescent="0.25">
      <c r="A67" s="829"/>
      <c r="B67" s="927" t="s">
        <v>1044</v>
      </c>
      <c r="C67" s="843">
        <v>9</v>
      </c>
      <c r="D67" s="829" t="s">
        <v>107</v>
      </c>
      <c r="E67" s="829">
        <v>700</v>
      </c>
      <c r="F67" s="829">
        <f t="shared" si="17"/>
        <v>6300</v>
      </c>
      <c r="G67" s="849">
        <f t="shared" si="18"/>
        <v>6300</v>
      </c>
      <c r="H67" s="804"/>
      <c r="I67" s="807"/>
      <c r="J67" s="804"/>
      <c r="K67" s="928"/>
      <c r="L67" s="800"/>
      <c r="M67" s="800"/>
      <c r="N67" s="800"/>
      <c r="O67" s="800"/>
      <c r="P67" s="800"/>
      <c r="Q67" s="800"/>
      <c r="R67" s="800"/>
      <c r="S67" s="800"/>
      <c r="T67" s="800"/>
      <c r="U67" s="800"/>
      <c r="V67" s="800"/>
      <c r="W67" s="800"/>
      <c r="X67" s="800"/>
      <c r="Y67" s="800"/>
      <c r="Z67" s="800"/>
      <c r="AA67" s="800"/>
      <c r="AB67" s="800"/>
      <c r="AC67" s="800"/>
      <c r="AD67" s="800"/>
    </row>
    <row r="68" spans="1:30" ht="13.8" x14ac:dyDescent="0.25">
      <c r="A68" s="829"/>
      <c r="B68" s="927" t="s">
        <v>1045</v>
      </c>
      <c r="C68" s="843">
        <v>3</v>
      </c>
      <c r="D68" s="829" t="s">
        <v>107</v>
      </c>
      <c r="E68" s="829">
        <v>2900</v>
      </c>
      <c r="F68" s="829">
        <f t="shared" si="17"/>
        <v>8700</v>
      </c>
      <c r="G68" s="801">
        <f t="shared" si="18"/>
        <v>8700</v>
      </c>
      <c r="H68" s="804"/>
      <c r="I68" s="807"/>
      <c r="J68" s="804"/>
      <c r="K68" s="861"/>
      <c r="L68" s="800"/>
      <c r="M68" s="800"/>
      <c r="N68" s="800"/>
      <c r="O68" s="800"/>
      <c r="P68" s="800"/>
      <c r="Q68" s="800"/>
      <c r="R68" s="800"/>
      <c r="S68" s="800"/>
      <c r="T68" s="800"/>
      <c r="U68" s="800"/>
      <c r="V68" s="800"/>
      <c r="W68" s="800"/>
      <c r="X68" s="800"/>
      <c r="Y68" s="800"/>
      <c r="Z68" s="800"/>
      <c r="AA68" s="800"/>
      <c r="AB68" s="800"/>
      <c r="AC68" s="800"/>
      <c r="AD68" s="800"/>
    </row>
    <row r="69" spans="1:30" ht="13.8" x14ac:dyDescent="0.25">
      <c r="A69" s="829"/>
      <c r="B69" s="927" t="s">
        <v>234</v>
      </c>
      <c r="C69" s="843">
        <v>3</v>
      </c>
      <c r="D69" s="829" t="s">
        <v>107</v>
      </c>
      <c r="E69" s="829">
        <v>2500</v>
      </c>
      <c r="F69" s="829">
        <f t="shared" si="17"/>
        <v>7500</v>
      </c>
      <c r="G69" s="849">
        <f t="shared" si="18"/>
        <v>7500</v>
      </c>
      <c r="H69" s="804"/>
      <c r="I69" s="807"/>
      <c r="J69" s="804"/>
      <c r="K69" s="861"/>
      <c r="L69" s="800"/>
      <c r="M69" s="800"/>
      <c r="N69" s="800"/>
      <c r="O69" s="800"/>
      <c r="P69" s="800"/>
      <c r="Q69" s="800"/>
      <c r="R69" s="800"/>
      <c r="S69" s="800"/>
      <c r="T69" s="800"/>
      <c r="U69" s="800"/>
      <c r="V69" s="800"/>
      <c r="W69" s="800"/>
      <c r="X69" s="800"/>
      <c r="Y69" s="800"/>
      <c r="Z69" s="800"/>
      <c r="AA69" s="800"/>
      <c r="AB69" s="800"/>
      <c r="AC69" s="800"/>
      <c r="AD69" s="800"/>
    </row>
    <row r="70" spans="1:30" ht="13.8" x14ac:dyDescent="0.25">
      <c r="A70" s="839">
        <v>2</v>
      </c>
      <c r="B70" s="925" t="s">
        <v>120</v>
      </c>
      <c r="C70" s="844"/>
      <c r="D70" s="839"/>
      <c r="E70" s="839"/>
      <c r="F70" s="839">
        <f t="shared" ref="F70:G70" si="19">SUM(F71:F73)</f>
        <v>24000</v>
      </c>
      <c r="G70" s="841">
        <f t="shared" si="19"/>
        <v>24000</v>
      </c>
      <c r="H70" s="804"/>
      <c r="I70" s="807"/>
      <c r="J70" s="804"/>
      <c r="K70" s="800"/>
      <c r="L70" s="800"/>
      <c r="M70" s="800"/>
      <c r="N70" s="800"/>
      <c r="O70" s="800"/>
      <c r="P70" s="800"/>
      <c r="Q70" s="800"/>
      <c r="R70" s="800"/>
      <c r="S70" s="800"/>
      <c r="T70" s="800"/>
      <c r="U70" s="800"/>
      <c r="V70" s="800"/>
      <c r="W70" s="800"/>
      <c r="X70" s="800"/>
      <c r="Y70" s="800"/>
      <c r="Z70" s="800"/>
      <c r="AA70" s="800"/>
      <c r="AB70" s="800"/>
      <c r="AC70" s="800"/>
      <c r="AD70" s="800"/>
    </row>
    <row r="71" spans="1:30" ht="41.4" x14ac:dyDescent="0.25">
      <c r="A71" s="829"/>
      <c r="B71" s="926" t="s">
        <v>1046</v>
      </c>
      <c r="C71" s="843">
        <v>3</v>
      </c>
      <c r="D71" s="829" t="s">
        <v>113</v>
      </c>
      <c r="E71" s="829">
        <v>2500</v>
      </c>
      <c r="F71" s="829">
        <f t="shared" ref="F71:F73" si="20">C71*E71</f>
        <v>7500</v>
      </c>
      <c r="G71" s="849">
        <f t="shared" ref="G71:G73" si="21">C71*E71</f>
        <v>7500</v>
      </c>
      <c r="H71" s="804"/>
      <c r="I71" s="807"/>
      <c r="J71" s="804"/>
      <c r="K71" s="800"/>
      <c r="L71" s="800"/>
      <c r="M71" s="800"/>
      <c r="N71" s="800"/>
      <c r="O71" s="800"/>
      <c r="P71" s="800"/>
      <c r="Q71" s="800"/>
      <c r="R71" s="800"/>
      <c r="S71" s="800"/>
      <c r="T71" s="800"/>
      <c r="U71" s="800"/>
      <c r="V71" s="800"/>
      <c r="W71" s="800"/>
      <c r="X71" s="800"/>
      <c r="Y71" s="800"/>
      <c r="Z71" s="800"/>
      <c r="AA71" s="800"/>
      <c r="AB71" s="800"/>
      <c r="AC71" s="800"/>
      <c r="AD71" s="800"/>
    </row>
    <row r="72" spans="1:30" ht="55.2" x14ac:dyDescent="0.25">
      <c r="A72" s="829"/>
      <c r="B72" s="926" t="s">
        <v>1047</v>
      </c>
      <c r="C72" s="843">
        <v>3</v>
      </c>
      <c r="D72" s="829" t="s">
        <v>113</v>
      </c>
      <c r="E72" s="829">
        <v>2500</v>
      </c>
      <c r="F72" s="829">
        <f t="shared" si="20"/>
        <v>7500</v>
      </c>
      <c r="G72" s="849">
        <f t="shared" si="21"/>
        <v>7500</v>
      </c>
      <c r="H72" s="804"/>
      <c r="I72" s="807"/>
      <c r="J72" s="804"/>
      <c r="K72" s="800"/>
      <c r="L72" s="800"/>
      <c r="M72" s="800"/>
      <c r="N72" s="800"/>
      <c r="O72" s="800"/>
      <c r="P72" s="800"/>
      <c r="Q72" s="800"/>
      <c r="R72" s="800"/>
      <c r="S72" s="800"/>
      <c r="T72" s="800"/>
      <c r="U72" s="800"/>
      <c r="V72" s="800"/>
      <c r="W72" s="800"/>
      <c r="X72" s="800"/>
      <c r="Y72" s="800"/>
      <c r="Z72" s="800"/>
      <c r="AA72" s="800"/>
      <c r="AB72" s="800"/>
      <c r="AC72" s="800"/>
      <c r="AD72" s="800"/>
    </row>
    <row r="73" spans="1:30" ht="13.8" x14ac:dyDescent="0.25">
      <c r="A73" s="829"/>
      <c r="B73" s="926" t="s">
        <v>812</v>
      </c>
      <c r="C73" s="843">
        <v>3</v>
      </c>
      <c r="D73" s="829" t="s">
        <v>113</v>
      </c>
      <c r="E73" s="829">
        <v>3000</v>
      </c>
      <c r="F73" s="829">
        <f t="shared" si="20"/>
        <v>9000</v>
      </c>
      <c r="G73" s="849">
        <f t="shared" si="21"/>
        <v>9000</v>
      </c>
      <c r="H73" s="804"/>
      <c r="I73" s="807"/>
      <c r="J73" s="804"/>
      <c r="K73" s="800"/>
      <c r="L73" s="800"/>
      <c r="M73" s="800"/>
      <c r="N73" s="800"/>
      <c r="O73" s="800"/>
      <c r="P73" s="800"/>
      <c r="Q73" s="800"/>
      <c r="R73" s="800"/>
      <c r="S73" s="800"/>
      <c r="T73" s="800"/>
      <c r="U73" s="800"/>
      <c r="V73" s="800"/>
      <c r="W73" s="800"/>
      <c r="X73" s="800"/>
      <c r="Y73" s="800"/>
      <c r="Z73" s="800"/>
      <c r="AA73" s="800"/>
      <c r="AB73" s="800"/>
      <c r="AC73" s="800"/>
      <c r="AD73" s="800"/>
    </row>
    <row r="74" spans="1:30" ht="13.8" x14ac:dyDescent="0.25">
      <c r="A74" s="839">
        <v>3</v>
      </c>
      <c r="B74" s="925" t="s">
        <v>126</v>
      </c>
      <c r="C74" s="844"/>
      <c r="D74" s="839"/>
      <c r="E74" s="839"/>
      <c r="F74" s="839">
        <f t="shared" ref="F74:G74" si="22">SUM(F75:F76)</f>
        <v>2565</v>
      </c>
      <c r="G74" s="841">
        <f t="shared" si="22"/>
        <v>2565</v>
      </c>
      <c r="H74" s="804"/>
      <c r="I74" s="807"/>
      <c r="J74" s="804"/>
      <c r="K74" s="800"/>
      <c r="L74" s="800"/>
      <c r="M74" s="800"/>
      <c r="N74" s="800"/>
      <c r="O74" s="800"/>
      <c r="P74" s="800"/>
      <c r="Q74" s="800"/>
      <c r="R74" s="800"/>
      <c r="S74" s="800"/>
      <c r="T74" s="800"/>
      <c r="U74" s="800"/>
      <c r="V74" s="800"/>
      <c r="W74" s="800"/>
      <c r="X74" s="800"/>
      <c r="Y74" s="800"/>
      <c r="Z74" s="800"/>
      <c r="AA74" s="800"/>
      <c r="AB74" s="800"/>
      <c r="AC74" s="800"/>
      <c r="AD74" s="800"/>
    </row>
    <row r="75" spans="1:30" ht="13.8" x14ac:dyDescent="0.25">
      <c r="A75" s="829"/>
      <c r="B75" s="927" t="s">
        <v>1048</v>
      </c>
      <c r="C75" s="843">
        <v>27</v>
      </c>
      <c r="D75" s="829" t="s">
        <v>113</v>
      </c>
      <c r="E75" s="829">
        <v>35</v>
      </c>
      <c r="F75" s="829">
        <f t="shared" ref="F75:F76" si="23">C75*E75</f>
        <v>945</v>
      </c>
      <c r="G75" s="849">
        <f t="shared" ref="G75:G76" si="24">C75*E75</f>
        <v>945</v>
      </c>
      <c r="H75" s="804"/>
      <c r="I75" s="807"/>
      <c r="J75" s="804"/>
      <c r="K75" s="800"/>
      <c r="L75" s="800"/>
      <c r="M75" s="800"/>
      <c r="N75" s="800"/>
      <c r="O75" s="800"/>
      <c r="P75" s="800"/>
      <c r="Q75" s="800"/>
      <c r="R75" s="800"/>
      <c r="S75" s="800"/>
      <c r="T75" s="800"/>
      <c r="U75" s="800"/>
      <c r="V75" s="800"/>
      <c r="W75" s="800"/>
      <c r="X75" s="800"/>
      <c r="Y75" s="800"/>
      <c r="Z75" s="800"/>
      <c r="AA75" s="800"/>
      <c r="AB75" s="800"/>
      <c r="AC75" s="800"/>
      <c r="AD75" s="800"/>
    </row>
    <row r="76" spans="1:30" ht="13.8" x14ac:dyDescent="0.25">
      <c r="A76" s="850"/>
      <c r="B76" s="851" t="s">
        <v>1049</v>
      </c>
      <c r="C76" s="843">
        <v>27</v>
      </c>
      <c r="D76" s="829" t="s">
        <v>113</v>
      </c>
      <c r="E76" s="850">
        <v>60</v>
      </c>
      <c r="F76" s="829">
        <f t="shared" si="23"/>
        <v>1620</v>
      </c>
      <c r="G76" s="849">
        <f t="shared" si="24"/>
        <v>1620</v>
      </c>
      <c r="H76" s="804"/>
      <c r="I76" s="804"/>
      <c r="J76" s="804"/>
      <c r="K76" s="800"/>
      <c r="L76" s="800"/>
      <c r="M76" s="800"/>
      <c r="N76" s="800"/>
      <c r="O76" s="800"/>
      <c r="P76" s="800"/>
      <c r="Q76" s="800"/>
      <c r="R76" s="800"/>
      <c r="S76" s="800"/>
      <c r="T76" s="800"/>
      <c r="U76" s="800"/>
      <c r="V76" s="800"/>
      <c r="W76" s="800"/>
      <c r="X76" s="800"/>
      <c r="Y76" s="800"/>
      <c r="Z76" s="800"/>
      <c r="AA76" s="800"/>
      <c r="AB76" s="800"/>
      <c r="AC76" s="800"/>
      <c r="AD76" s="800"/>
    </row>
    <row r="77" spans="1:30" ht="13.8" x14ac:dyDescent="0.25">
      <c r="A77" s="845"/>
      <c r="B77" s="846" t="s">
        <v>128</v>
      </c>
      <c r="C77" s="893"/>
      <c r="D77" s="845"/>
      <c r="E77" s="845"/>
      <c r="F77" s="845">
        <f t="shared" ref="F77:G77" si="25">F63+F70+F74</f>
        <v>87295</v>
      </c>
      <c r="G77" s="899">
        <f t="shared" si="25"/>
        <v>87295</v>
      </c>
      <c r="H77" s="804"/>
      <c r="I77" s="804"/>
      <c r="J77" s="804"/>
      <c r="K77" s="800"/>
      <c r="L77" s="800"/>
      <c r="M77" s="800"/>
      <c r="N77" s="800"/>
      <c r="O77" s="800"/>
      <c r="P77" s="800"/>
      <c r="Q77" s="800"/>
      <c r="R77" s="800"/>
      <c r="S77" s="800"/>
      <c r="T77" s="800"/>
      <c r="U77" s="800"/>
      <c r="V77" s="800"/>
      <c r="W77" s="800"/>
      <c r="X77" s="800"/>
      <c r="Y77" s="800"/>
      <c r="Z77" s="800"/>
      <c r="AA77" s="800"/>
      <c r="AB77" s="800"/>
      <c r="AC77" s="800"/>
      <c r="AD77" s="800"/>
    </row>
    <row r="78" spans="1:30" ht="13.8" x14ac:dyDescent="0.25">
      <c r="A78" s="847"/>
      <c r="B78" s="848"/>
      <c r="C78" s="894"/>
      <c r="D78" s="847"/>
      <c r="E78" s="847"/>
      <c r="F78" s="847"/>
      <c r="G78" s="849"/>
      <c r="H78" s="804"/>
      <c r="I78" s="804"/>
      <c r="J78" s="804"/>
      <c r="K78" s="800"/>
      <c r="L78" s="800"/>
      <c r="M78" s="800"/>
      <c r="N78" s="800"/>
      <c r="O78" s="800"/>
      <c r="P78" s="800"/>
      <c r="Q78" s="800"/>
      <c r="R78" s="800"/>
      <c r="S78" s="800"/>
      <c r="T78" s="800"/>
      <c r="U78" s="800"/>
      <c r="V78" s="800"/>
      <c r="W78" s="800"/>
      <c r="X78" s="800"/>
      <c r="Y78" s="800"/>
      <c r="Z78" s="800"/>
      <c r="AA78" s="800"/>
      <c r="AB78" s="800"/>
      <c r="AC78" s="800"/>
      <c r="AD78" s="800"/>
    </row>
    <row r="79" spans="1:30" ht="13.8" x14ac:dyDescent="0.25">
      <c r="A79" s="839">
        <v>4</v>
      </c>
      <c r="B79" s="839" t="s">
        <v>130</v>
      </c>
      <c r="C79" s="844"/>
      <c r="D79" s="839"/>
      <c r="E79" s="839"/>
      <c r="F79" s="839">
        <f t="shared" ref="F79:G79" si="26">SUM(F80:F83)</f>
        <v>12710</v>
      </c>
      <c r="G79" s="841">
        <f t="shared" si="26"/>
        <v>12710</v>
      </c>
      <c r="H79" s="807"/>
      <c r="I79" s="804"/>
      <c r="J79" s="804"/>
      <c r="K79" s="800"/>
      <c r="L79" s="800"/>
      <c r="M79" s="800"/>
      <c r="N79" s="800"/>
      <c r="O79" s="800"/>
      <c r="P79" s="800"/>
      <c r="Q79" s="800"/>
      <c r="R79" s="800"/>
      <c r="S79" s="800"/>
      <c r="T79" s="800"/>
      <c r="U79" s="800"/>
      <c r="V79" s="800"/>
      <c r="W79" s="800"/>
      <c r="X79" s="800"/>
      <c r="Y79" s="800"/>
      <c r="Z79" s="800"/>
      <c r="AA79" s="800"/>
      <c r="AB79" s="800"/>
      <c r="AC79" s="800"/>
      <c r="AD79" s="800"/>
    </row>
    <row r="80" spans="1:30" ht="13.8" x14ac:dyDescent="0.25">
      <c r="A80" s="850"/>
      <c r="B80" s="851" t="s">
        <v>131</v>
      </c>
      <c r="C80" s="852">
        <v>1</v>
      </c>
      <c r="D80" s="850" t="s">
        <v>113</v>
      </c>
      <c r="E80" s="850">
        <v>5000</v>
      </c>
      <c r="F80" s="829">
        <f t="shared" ref="F80:F83" si="27">C80*E80</f>
        <v>5000</v>
      </c>
      <c r="G80" s="849">
        <f t="shared" ref="G80:G83" si="28">C80*E80</f>
        <v>5000</v>
      </c>
      <c r="H80" s="804"/>
      <c r="I80" s="804"/>
      <c r="J80" s="804"/>
      <c r="K80" s="800"/>
      <c r="L80" s="800"/>
      <c r="M80" s="800"/>
      <c r="N80" s="800"/>
      <c r="O80" s="800"/>
      <c r="P80" s="800"/>
      <c r="Q80" s="800"/>
      <c r="R80" s="800"/>
      <c r="S80" s="800"/>
      <c r="T80" s="800"/>
      <c r="U80" s="800"/>
      <c r="V80" s="800"/>
      <c r="W80" s="800"/>
      <c r="X80" s="800"/>
      <c r="Y80" s="800"/>
      <c r="Z80" s="800"/>
      <c r="AA80" s="800"/>
      <c r="AB80" s="800"/>
      <c r="AC80" s="800"/>
      <c r="AD80" s="800"/>
    </row>
    <row r="81" spans="1:30" ht="13.8" x14ac:dyDescent="0.25">
      <c r="A81" s="850"/>
      <c r="B81" s="851" t="s">
        <v>375</v>
      </c>
      <c r="C81" s="852">
        <v>1</v>
      </c>
      <c r="D81" s="850" t="s">
        <v>113</v>
      </c>
      <c r="E81" s="850">
        <v>4710</v>
      </c>
      <c r="F81" s="829">
        <f t="shared" si="27"/>
        <v>4710</v>
      </c>
      <c r="G81" s="849">
        <f t="shared" si="28"/>
        <v>4710</v>
      </c>
      <c r="H81" s="804"/>
      <c r="I81" s="804"/>
      <c r="J81" s="804"/>
      <c r="K81" s="800"/>
      <c r="L81" s="800"/>
      <c r="M81" s="800"/>
      <c r="N81" s="800"/>
      <c r="O81" s="800"/>
      <c r="P81" s="800"/>
      <c r="Q81" s="800"/>
      <c r="R81" s="800"/>
      <c r="S81" s="800"/>
      <c r="T81" s="800"/>
      <c r="U81" s="800"/>
      <c r="V81" s="800"/>
      <c r="W81" s="800"/>
      <c r="X81" s="800"/>
      <c r="Y81" s="800"/>
      <c r="Z81" s="800"/>
      <c r="AA81" s="800"/>
      <c r="AB81" s="800"/>
      <c r="AC81" s="800"/>
      <c r="AD81" s="800"/>
    </row>
    <row r="82" spans="1:30" ht="13.8" x14ac:dyDescent="0.25">
      <c r="A82" s="850"/>
      <c r="B82" s="851" t="s">
        <v>373</v>
      </c>
      <c r="C82" s="852">
        <v>3</v>
      </c>
      <c r="D82" s="850" t="s">
        <v>113</v>
      </c>
      <c r="E82" s="850">
        <v>250</v>
      </c>
      <c r="F82" s="829">
        <f t="shared" si="27"/>
        <v>750</v>
      </c>
      <c r="G82" s="849">
        <f t="shared" si="28"/>
        <v>750</v>
      </c>
      <c r="H82" s="804"/>
      <c r="I82" s="804"/>
      <c r="J82" s="804"/>
      <c r="K82" s="800"/>
      <c r="L82" s="800"/>
      <c r="M82" s="800"/>
      <c r="N82" s="800"/>
      <c r="O82" s="800"/>
      <c r="P82" s="800"/>
      <c r="Q82" s="800"/>
      <c r="R82" s="800"/>
      <c r="S82" s="800"/>
      <c r="T82" s="800"/>
      <c r="U82" s="800"/>
      <c r="V82" s="800"/>
      <c r="W82" s="800"/>
      <c r="X82" s="800"/>
      <c r="Y82" s="800"/>
      <c r="Z82" s="800"/>
      <c r="AA82" s="800"/>
      <c r="AB82" s="800"/>
      <c r="AC82" s="800"/>
      <c r="AD82" s="800"/>
    </row>
    <row r="83" spans="1:30" ht="13.8" x14ac:dyDescent="0.25">
      <c r="A83" s="850"/>
      <c r="B83" s="851" t="s">
        <v>387</v>
      </c>
      <c r="C83" s="852">
        <v>3</v>
      </c>
      <c r="D83" s="850" t="s">
        <v>113</v>
      </c>
      <c r="E83" s="850">
        <v>750</v>
      </c>
      <c r="F83" s="829">
        <f t="shared" si="27"/>
        <v>2250</v>
      </c>
      <c r="G83" s="849">
        <f t="shared" si="28"/>
        <v>2250</v>
      </c>
      <c r="H83" s="804"/>
      <c r="I83" s="804"/>
      <c r="J83" s="804"/>
      <c r="K83" s="800"/>
      <c r="L83" s="800"/>
      <c r="M83" s="800"/>
      <c r="N83" s="800"/>
      <c r="O83" s="800"/>
      <c r="P83" s="800"/>
      <c r="Q83" s="800"/>
      <c r="R83" s="800"/>
      <c r="S83" s="800"/>
      <c r="T83" s="800"/>
      <c r="U83" s="800"/>
      <c r="V83" s="800"/>
      <c r="W83" s="800"/>
      <c r="X83" s="800"/>
      <c r="Y83" s="800"/>
      <c r="Z83" s="800"/>
      <c r="AA83" s="800"/>
      <c r="AB83" s="800"/>
      <c r="AC83" s="800"/>
      <c r="AD83" s="800"/>
    </row>
    <row r="84" spans="1:30" ht="13.8" x14ac:dyDescent="0.25">
      <c r="A84" s="839">
        <v>5</v>
      </c>
      <c r="B84" s="839" t="s">
        <v>138</v>
      </c>
      <c r="C84" s="844"/>
      <c r="D84" s="839"/>
      <c r="E84" s="839"/>
      <c r="F84" s="839">
        <f t="shared" ref="F84:G84" si="29">F85+F86</f>
        <v>8475</v>
      </c>
      <c r="G84" s="841">
        <f t="shared" si="29"/>
        <v>8475</v>
      </c>
      <c r="H84" s="804"/>
      <c r="I84" s="804"/>
      <c r="J84" s="804"/>
      <c r="K84" s="800"/>
      <c r="L84" s="800"/>
      <c r="M84" s="800"/>
      <c r="N84" s="800"/>
      <c r="O84" s="800"/>
      <c r="P84" s="800"/>
      <c r="Q84" s="800"/>
      <c r="R84" s="800"/>
      <c r="S84" s="800"/>
      <c r="T84" s="800"/>
      <c r="U84" s="800"/>
      <c r="V84" s="800"/>
      <c r="W84" s="800"/>
      <c r="X84" s="800"/>
      <c r="Y84" s="800"/>
      <c r="Z84" s="800"/>
      <c r="AA84" s="800"/>
      <c r="AB84" s="800"/>
      <c r="AC84" s="800"/>
      <c r="AD84" s="800"/>
    </row>
    <row r="85" spans="1:30" ht="13.8" x14ac:dyDescent="0.25">
      <c r="A85" s="850"/>
      <c r="B85" s="851" t="s">
        <v>869</v>
      </c>
      <c r="C85" s="852">
        <v>3</v>
      </c>
      <c r="D85" s="850" t="s">
        <v>1050</v>
      </c>
      <c r="E85" s="850">
        <v>1450</v>
      </c>
      <c r="F85" s="829">
        <f t="shared" ref="F85:F86" si="30">C85*E85</f>
        <v>4350</v>
      </c>
      <c r="G85" s="849">
        <f t="shared" ref="G85:G86" si="31">C85*E85</f>
        <v>4350</v>
      </c>
      <c r="H85" s="804"/>
      <c r="I85" s="804"/>
      <c r="J85" s="804"/>
      <c r="K85" s="800"/>
      <c r="L85" s="800"/>
      <c r="M85" s="800"/>
      <c r="N85" s="800"/>
      <c r="O85" s="800"/>
      <c r="P85" s="800"/>
      <c r="Q85" s="800"/>
      <c r="R85" s="800"/>
      <c r="S85" s="800"/>
      <c r="T85" s="800"/>
      <c r="U85" s="800"/>
      <c r="V85" s="800"/>
      <c r="W85" s="800"/>
      <c r="X85" s="800"/>
      <c r="Y85" s="800"/>
      <c r="Z85" s="800"/>
      <c r="AA85" s="800"/>
      <c r="AB85" s="800"/>
      <c r="AC85" s="800"/>
      <c r="AD85" s="800"/>
    </row>
    <row r="86" spans="1:30" ht="13.8" x14ac:dyDescent="0.25">
      <c r="A86" s="850"/>
      <c r="B86" s="851" t="s">
        <v>156</v>
      </c>
      <c r="C86" s="852">
        <v>3</v>
      </c>
      <c r="D86" s="850" t="s">
        <v>1050</v>
      </c>
      <c r="E86" s="850">
        <v>1375</v>
      </c>
      <c r="F86" s="829">
        <f t="shared" si="30"/>
        <v>4125</v>
      </c>
      <c r="G86" s="849">
        <f t="shared" si="31"/>
        <v>4125</v>
      </c>
      <c r="H86" s="804"/>
      <c r="I86" s="804"/>
      <c r="J86" s="804"/>
      <c r="K86" s="800"/>
      <c r="L86" s="800"/>
      <c r="M86" s="800"/>
      <c r="N86" s="800"/>
      <c r="O86" s="800"/>
      <c r="P86" s="800"/>
      <c r="Q86" s="800"/>
      <c r="R86" s="800"/>
      <c r="S86" s="800"/>
      <c r="T86" s="800"/>
      <c r="U86" s="800"/>
      <c r="V86" s="800"/>
      <c r="W86" s="800"/>
      <c r="X86" s="800"/>
      <c r="Y86" s="800"/>
      <c r="Z86" s="800"/>
      <c r="AA86" s="800"/>
      <c r="AB86" s="800"/>
      <c r="AC86" s="800"/>
      <c r="AD86" s="800"/>
    </row>
    <row r="87" spans="1:30" ht="13.8" x14ac:dyDescent="0.25">
      <c r="A87" s="929"/>
      <c r="B87" s="929"/>
      <c r="C87" s="901"/>
      <c r="D87" s="929"/>
      <c r="E87" s="929"/>
      <c r="F87" s="876"/>
      <c r="G87" s="876">
        <f>F87</f>
        <v>0</v>
      </c>
      <c r="H87" s="860"/>
      <c r="I87" s="804"/>
      <c r="J87" s="804"/>
      <c r="K87" s="800"/>
      <c r="L87" s="800"/>
      <c r="M87" s="800"/>
      <c r="N87" s="800"/>
      <c r="O87" s="800"/>
      <c r="P87" s="800"/>
      <c r="Q87" s="800"/>
      <c r="R87" s="800"/>
      <c r="S87" s="800"/>
      <c r="T87" s="800"/>
      <c r="U87" s="800"/>
      <c r="V87" s="800"/>
      <c r="W87" s="800"/>
      <c r="X87" s="800"/>
      <c r="Y87" s="800"/>
      <c r="Z87" s="800"/>
      <c r="AA87" s="800"/>
      <c r="AB87" s="800"/>
      <c r="AC87" s="800"/>
      <c r="AD87" s="800"/>
    </row>
    <row r="88" spans="1:30" ht="13.8" x14ac:dyDescent="0.25">
      <c r="A88" s="800"/>
      <c r="B88" s="800"/>
      <c r="C88" s="800"/>
      <c r="D88" s="800"/>
      <c r="E88" s="800"/>
      <c r="F88" s="800"/>
      <c r="G88" s="801"/>
      <c r="H88" s="800"/>
      <c r="I88" s="800"/>
      <c r="J88" s="800"/>
      <c r="K88" s="800"/>
      <c r="L88" s="800"/>
      <c r="M88" s="800"/>
      <c r="N88" s="800"/>
      <c r="O88" s="800"/>
      <c r="P88" s="800"/>
      <c r="Q88" s="800"/>
      <c r="R88" s="800"/>
      <c r="S88" s="800"/>
      <c r="T88" s="800"/>
      <c r="U88" s="800"/>
      <c r="V88" s="800"/>
      <c r="W88" s="800"/>
      <c r="X88" s="800"/>
      <c r="Y88" s="800"/>
      <c r="Z88" s="800"/>
      <c r="AA88" s="800"/>
      <c r="AB88" s="800"/>
      <c r="AC88" s="800"/>
      <c r="AD88" s="800"/>
    </row>
    <row r="89" spans="1:30" ht="13.8" x14ac:dyDescent="0.25">
      <c r="A89" s="800"/>
      <c r="B89" s="800"/>
      <c r="C89" s="800"/>
      <c r="D89" s="800"/>
      <c r="E89" s="800"/>
      <c r="F89" s="800"/>
      <c r="G89" s="801"/>
      <c r="H89" s="800"/>
      <c r="I89" s="800"/>
      <c r="J89" s="800"/>
      <c r="K89" s="800"/>
      <c r="L89" s="800"/>
      <c r="M89" s="800"/>
      <c r="N89" s="800"/>
      <c r="O89" s="800"/>
      <c r="P89" s="800"/>
      <c r="Q89" s="800"/>
      <c r="R89" s="800"/>
      <c r="S89" s="800"/>
      <c r="T89" s="800"/>
      <c r="U89" s="800"/>
      <c r="V89" s="800"/>
      <c r="W89" s="800"/>
      <c r="X89" s="800"/>
      <c r="Y89" s="800"/>
      <c r="Z89" s="800"/>
      <c r="AA89" s="800"/>
      <c r="AB89" s="800"/>
      <c r="AC89" s="800"/>
      <c r="AD89" s="800"/>
    </row>
    <row r="90" spans="1:30" ht="13.8" x14ac:dyDescent="0.25">
      <c r="A90" s="800"/>
      <c r="B90" s="800"/>
      <c r="C90" s="800"/>
      <c r="D90" s="800"/>
      <c r="E90" s="800"/>
      <c r="F90" s="800"/>
      <c r="G90" s="801"/>
      <c r="H90" s="800"/>
      <c r="I90" s="800"/>
      <c r="J90" s="800"/>
      <c r="K90" s="800"/>
      <c r="L90" s="800"/>
      <c r="M90" s="800"/>
      <c r="N90" s="800"/>
      <c r="O90" s="800"/>
      <c r="P90" s="800"/>
      <c r="Q90" s="800"/>
      <c r="R90" s="800"/>
      <c r="S90" s="800"/>
      <c r="T90" s="800"/>
      <c r="U90" s="800"/>
      <c r="V90" s="800"/>
      <c r="W90" s="800"/>
      <c r="X90" s="800"/>
      <c r="Y90" s="800"/>
      <c r="Z90" s="800"/>
      <c r="AA90" s="800"/>
      <c r="AB90" s="800"/>
      <c r="AC90" s="800"/>
      <c r="AD90" s="800"/>
    </row>
    <row r="91" spans="1:30" ht="13.8" x14ac:dyDescent="0.25">
      <c r="A91" s="800"/>
      <c r="B91" s="800"/>
      <c r="C91" s="800"/>
      <c r="D91" s="800"/>
      <c r="E91" s="800"/>
      <c r="F91" s="800"/>
      <c r="G91" s="801"/>
      <c r="H91" s="800"/>
      <c r="I91" s="800"/>
      <c r="J91" s="800"/>
      <c r="K91" s="800"/>
      <c r="L91" s="800"/>
      <c r="M91" s="800"/>
      <c r="N91" s="800"/>
      <c r="O91" s="800"/>
      <c r="P91" s="800"/>
      <c r="Q91" s="800"/>
      <c r="R91" s="800"/>
      <c r="S91" s="800"/>
      <c r="T91" s="800"/>
      <c r="U91" s="800"/>
      <c r="V91" s="800"/>
      <c r="W91" s="800"/>
      <c r="X91" s="800"/>
      <c r="Y91" s="800"/>
      <c r="Z91" s="800"/>
      <c r="AA91" s="800"/>
      <c r="AB91" s="800"/>
      <c r="AC91" s="800"/>
      <c r="AD91" s="800"/>
    </row>
    <row r="92" spans="1:30" ht="13.8" x14ac:dyDescent="0.25">
      <c r="A92" s="800"/>
      <c r="B92" s="800"/>
      <c r="C92" s="800"/>
      <c r="D92" s="800"/>
      <c r="E92" s="800"/>
      <c r="F92" s="800"/>
      <c r="G92" s="801"/>
      <c r="H92" s="800"/>
      <c r="I92" s="800"/>
      <c r="J92" s="800"/>
      <c r="K92" s="800"/>
      <c r="L92" s="800"/>
      <c r="M92" s="800"/>
      <c r="N92" s="800"/>
      <c r="O92" s="800"/>
      <c r="P92" s="800"/>
      <c r="Q92" s="800"/>
      <c r="R92" s="800"/>
      <c r="S92" s="800"/>
      <c r="T92" s="800"/>
      <c r="U92" s="800"/>
      <c r="V92" s="800"/>
      <c r="W92" s="800"/>
      <c r="X92" s="800"/>
      <c r="Y92" s="800"/>
      <c r="Z92" s="800"/>
      <c r="AA92" s="800"/>
      <c r="AB92" s="800"/>
      <c r="AC92" s="800"/>
      <c r="AD92" s="800"/>
    </row>
    <row r="93" spans="1:30" ht="13.8" x14ac:dyDescent="0.25">
      <c r="A93" s="800"/>
      <c r="B93" s="800"/>
      <c r="C93" s="800"/>
      <c r="D93" s="800"/>
      <c r="E93" s="800"/>
      <c r="F93" s="800"/>
      <c r="G93" s="801"/>
      <c r="H93" s="800"/>
      <c r="I93" s="800"/>
      <c r="J93" s="800"/>
      <c r="K93" s="800"/>
      <c r="L93" s="800"/>
      <c r="M93" s="800"/>
      <c r="N93" s="800"/>
      <c r="O93" s="800"/>
      <c r="P93" s="800"/>
      <c r="Q93" s="800"/>
      <c r="R93" s="800"/>
      <c r="S93" s="800"/>
      <c r="T93" s="800"/>
      <c r="U93" s="800"/>
      <c r="V93" s="800"/>
      <c r="W93" s="800"/>
      <c r="X93" s="800"/>
      <c r="Y93" s="800"/>
      <c r="Z93" s="800"/>
      <c r="AA93" s="800"/>
      <c r="AB93" s="800"/>
      <c r="AC93" s="800"/>
      <c r="AD93" s="800"/>
    </row>
    <row r="94" spans="1:30" ht="13.8" x14ac:dyDescent="0.25">
      <c r="A94" s="800"/>
      <c r="B94" s="800"/>
      <c r="C94" s="800"/>
      <c r="D94" s="800"/>
      <c r="E94" s="800"/>
      <c r="F94" s="800"/>
      <c r="G94" s="801"/>
      <c r="H94" s="800"/>
      <c r="I94" s="800"/>
      <c r="J94" s="800"/>
      <c r="K94" s="800"/>
      <c r="L94" s="800"/>
      <c r="M94" s="800"/>
      <c r="N94" s="800"/>
      <c r="O94" s="800"/>
      <c r="P94" s="800"/>
      <c r="Q94" s="800"/>
      <c r="R94" s="800"/>
      <c r="S94" s="800"/>
      <c r="T94" s="800"/>
      <c r="U94" s="800"/>
      <c r="V94" s="800"/>
      <c r="W94" s="800"/>
      <c r="X94" s="800"/>
      <c r="Y94" s="800"/>
      <c r="Z94" s="800"/>
      <c r="AA94" s="800"/>
      <c r="AB94" s="800"/>
      <c r="AC94" s="800"/>
      <c r="AD94" s="800"/>
    </row>
    <row r="95" spans="1:30" ht="13.8" x14ac:dyDescent="0.25">
      <c r="A95" s="800"/>
      <c r="B95" s="800"/>
      <c r="C95" s="800"/>
      <c r="D95" s="800"/>
      <c r="E95" s="800"/>
      <c r="F95" s="800"/>
      <c r="G95" s="801"/>
      <c r="H95" s="800"/>
      <c r="I95" s="800"/>
      <c r="J95" s="800"/>
      <c r="K95" s="800"/>
      <c r="L95" s="800"/>
      <c r="M95" s="800"/>
      <c r="N95" s="800"/>
      <c r="O95" s="800"/>
      <c r="P95" s="800"/>
      <c r="Q95" s="800"/>
      <c r="R95" s="800"/>
      <c r="S95" s="800"/>
      <c r="T95" s="800"/>
      <c r="U95" s="800"/>
      <c r="V95" s="800"/>
      <c r="W95" s="800"/>
      <c r="X95" s="800"/>
      <c r="Y95" s="800"/>
      <c r="Z95" s="800"/>
      <c r="AA95" s="800"/>
      <c r="AB95" s="800"/>
      <c r="AC95" s="800"/>
      <c r="AD95" s="800"/>
    </row>
    <row r="96" spans="1:30" ht="13.8" x14ac:dyDescent="0.25">
      <c r="A96" s="800"/>
      <c r="B96" s="800"/>
      <c r="C96" s="800"/>
      <c r="D96" s="800"/>
      <c r="E96" s="800"/>
      <c r="F96" s="800"/>
      <c r="G96" s="801"/>
      <c r="H96" s="800"/>
      <c r="I96" s="800"/>
      <c r="J96" s="800"/>
      <c r="K96" s="800"/>
      <c r="L96" s="800"/>
      <c r="M96" s="800"/>
      <c r="N96" s="800"/>
      <c r="O96" s="800"/>
      <c r="P96" s="800"/>
      <c r="Q96" s="800"/>
      <c r="R96" s="800"/>
      <c r="S96" s="800"/>
      <c r="T96" s="800"/>
      <c r="U96" s="800"/>
      <c r="V96" s="800"/>
      <c r="W96" s="800"/>
      <c r="X96" s="800"/>
      <c r="Y96" s="800"/>
      <c r="Z96" s="800"/>
      <c r="AA96" s="800"/>
      <c r="AB96" s="800"/>
      <c r="AC96" s="800"/>
      <c r="AD96" s="800"/>
    </row>
    <row r="97" spans="1:30" ht="13.8" x14ac:dyDescent="0.25">
      <c r="A97" s="800"/>
      <c r="B97" s="800"/>
      <c r="C97" s="800"/>
      <c r="D97" s="800"/>
      <c r="E97" s="800"/>
      <c r="F97" s="800"/>
      <c r="G97" s="801"/>
      <c r="H97" s="800"/>
      <c r="I97" s="800"/>
      <c r="J97" s="800"/>
      <c r="K97" s="800"/>
      <c r="L97" s="800"/>
      <c r="M97" s="800"/>
      <c r="N97" s="800"/>
      <c r="O97" s="800"/>
      <c r="P97" s="800"/>
      <c r="Q97" s="800"/>
      <c r="R97" s="800"/>
      <c r="S97" s="800"/>
      <c r="T97" s="800"/>
      <c r="U97" s="800"/>
      <c r="V97" s="800"/>
      <c r="W97" s="800"/>
      <c r="X97" s="800"/>
      <c r="Y97" s="800"/>
      <c r="Z97" s="800"/>
      <c r="AA97" s="800"/>
      <c r="AB97" s="800"/>
      <c r="AC97" s="800"/>
      <c r="AD97" s="800"/>
    </row>
    <row r="98" spans="1:30" ht="13.8" x14ac:dyDescent="0.25">
      <c r="A98" s="800"/>
      <c r="B98" s="800"/>
      <c r="C98" s="800"/>
      <c r="D98" s="800"/>
      <c r="E98" s="800"/>
      <c r="F98" s="800"/>
      <c r="G98" s="801"/>
      <c r="H98" s="800"/>
      <c r="I98" s="800"/>
      <c r="J98" s="800"/>
      <c r="K98" s="800"/>
      <c r="L98" s="800"/>
      <c r="M98" s="800"/>
      <c r="N98" s="800"/>
      <c r="O98" s="800"/>
      <c r="P98" s="800"/>
      <c r="Q98" s="800"/>
      <c r="R98" s="800"/>
      <c r="S98" s="800"/>
      <c r="T98" s="800"/>
      <c r="U98" s="800"/>
      <c r="V98" s="800"/>
      <c r="W98" s="800"/>
      <c r="X98" s="800"/>
      <c r="Y98" s="800"/>
      <c r="Z98" s="800"/>
      <c r="AA98" s="800"/>
      <c r="AB98" s="800"/>
      <c r="AC98" s="800"/>
      <c r="AD98" s="800"/>
    </row>
    <row r="99" spans="1:30" ht="13.8" x14ac:dyDescent="0.25">
      <c r="A99" s="800"/>
      <c r="B99" s="800"/>
      <c r="C99" s="800"/>
      <c r="D99" s="800"/>
      <c r="E99" s="800"/>
      <c r="F99" s="800"/>
      <c r="G99" s="801"/>
      <c r="H99" s="800"/>
      <c r="I99" s="800"/>
      <c r="J99" s="800"/>
      <c r="K99" s="800"/>
      <c r="L99" s="800"/>
      <c r="M99" s="800"/>
      <c r="N99" s="800"/>
      <c r="O99" s="800"/>
      <c r="P99" s="800"/>
      <c r="Q99" s="800"/>
      <c r="R99" s="800"/>
      <c r="S99" s="800"/>
      <c r="T99" s="800"/>
      <c r="U99" s="800"/>
      <c r="V99" s="800"/>
      <c r="W99" s="800"/>
      <c r="X99" s="800"/>
      <c r="Y99" s="800"/>
      <c r="Z99" s="800"/>
      <c r="AA99" s="800"/>
      <c r="AB99" s="800"/>
      <c r="AC99" s="800"/>
      <c r="AD99" s="800"/>
    </row>
    <row r="100" spans="1:30" ht="13.8" x14ac:dyDescent="0.25">
      <c r="A100" s="800"/>
      <c r="B100" s="800"/>
      <c r="C100" s="800"/>
      <c r="D100" s="800"/>
      <c r="E100" s="800"/>
      <c r="F100" s="800"/>
      <c r="G100" s="801"/>
      <c r="H100" s="800"/>
      <c r="I100" s="800"/>
      <c r="J100" s="800"/>
      <c r="K100" s="800"/>
      <c r="L100" s="800"/>
      <c r="M100" s="800"/>
      <c r="N100" s="800"/>
      <c r="O100" s="800"/>
      <c r="P100" s="800"/>
      <c r="Q100" s="800"/>
      <c r="R100" s="800"/>
      <c r="S100" s="800"/>
      <c r="T100" s="800"/>
      <c r="U100" s="800"/>
      <c r="V100" s="800"/>
      <c r="W100" s="800"/>
      <c r="X100" s="800"/>
      <c r="Y100" s="800"/>
      <c r="Z100" s="800"/>
      <c r="AA100" s="800"/>
      <c r="AB100" s="800"/>
      <c r="AC100" s="800"/>
      <c r="AD100" s="800"/>
    </row>
    <row r="101" spans="1:30" ht="13.8" x14ac:dyDescent="0.25">
      <c r="A101" s="800"/>
      <c r="B101" s="800"/>
      <c r="C101" s="800"/>
      <c r="D101" s="800"/>
      <c r="E101" s="800"/>
      <c r="F101" s="800"/>
      <c r="G101" s="801"/>
      <c r="H101" s="800"/>
      <c r="I101" s="800"/>
      <c r="J101" s="800"/>
      <c r="K101" s="800"/>
      <c r="L101" s="800"/>
      <c r="M101" s="800"/>
      <c r="N101" s="800"/>
      <c r="O101" s="800"/>
      <c r="P101" s="800"/>
      <c r="Q101" s="800"/>
      <c r="R101" s="800"/>
      <c r="S101" s="800"/>
      <c r="T101" s="800"/>
      <c r="U101" s="800"/>
      <c r="V101" s="800"/>
      <c r="W101" s="800"/>
      <c r="X101" s="800"/>
      <c r="Y101" s="800"/>
      <c r="Z101" s="800"/>
      <c r="AA101" s="800"/>
      <c r="AB101" s="800"/>
      <c r="AC101" s="800"/>
      <c r="AD101" s="800"/>
    </row>
    <row r="102" spans="1:30" ht="13.8" x14ac:dyDescent="0.25">
      <c r="A102" s="800"/>
      <c r="B102" s="800"/>
      <c r="C102" s="800"/>
      <c r="D102" s="800"/>
      <c r="E102" s="800"/>
      <c r="F102" s="800"/>
      <c r="G102" s="801"/>
      <c r="H102" s="800"/>
      <c r="I102" s="800"/>
      <c r="J102" s="800"/>
      <c r="K102" s="800"/>
      <c r="L102" s="800"/>
      <c r="M102" s="800"/>
      <c r="N102" s="800"/>
      <c r="O102" s="800"/>
      <c r="P102" s="800"/>
      <c r="Q102" s="800"/>
      <c r="R102" s="800"/>
      <c r="S102" s="800"/>
      <c r="T102" s="800"/>
      <c r="U102" s="800"/>
      <c r="V102" s="800"/>
      <c r="W102" s="800"/>
      <c r="X102" s="800"/>
      <c r="Y102" s="800"/>
      <c r="Z102" s="800"/>
      <c r="AA102" s="800"/>
      <c r="AB102" s="800"/>
      <c r="AC102" s="800"/>
      <c r="AD102" s="800"/>
    </row>
    <row r="103" spans="1:30" ht="13.8" x14ac:dyDescent="0.25">
      <c r="A103" s="800"/>
      <c r="B103" s="800"/>
      <c r="C103" s="800"/>
      <c r="D103" s="800"/>
      <c r="E103" s="800"/>
      <c r="F103" s="800"/>
      <c r="G103" s="801"/>
      <c r="H103" s="800"/>
      <c r="I103" s="800"/>
      <c r="J103" s="800"/>
      <c r="K103" s="800"/>
      <c r="L103" s="800"/>
      <c r="M103" s="800"/>
      <c r="N103" s="800"/>
      <c r="O103" s="800"/>
      <c r="P103" s="800"/>
      <c r="Q103" s="800"/>
      <c r="R103" s="800"/>
      <c r="S103" s="800"/>
      <c r="T103" s="800"/>
      <c r="U103" s="800"/>
      <c r="V103" s="800"/>
      <c r="W103" s="800"/>
      <c r="X103" s="800"/>
      <c r="Y103" s="800"/>
      <c r="Z103" s="800"/>
      <c r="AA103" s="800"/>
      <c r="AB103" s="800"/>
      <c r="AC103" s="800"/>
      <c r="AD103" s="800"/>
    </row>
    <row r="104" spans="1:30" ht="13.8" x14ac:dyDescent="0.25">
      <c r="A104" s="800"/>
      <c r="B104" s="800"/>
      <c r="C104" s="800"/>
      <c r="D104" s="800"/>
      <c r="E104" s="800"/>
      <c r="F104" s="800"/>
      <c r="G104" s="801"/>
      <c r="H104" s="800"/>
      <c r="I104" s="800"/>
      <c r="J104" s="800"/>
      <c r="K104" s="800"/>
      <c r="L104" s="800"/>
      <c r="M104" s="800"/>
      <c r="N104" s="800"/>
      <c r="O104" s="800"/>
      <c r="P104" s="800"/>
      <c r="Q104" s="800"/>
      <c r="R104" s="800"/>
      <c r="S104" s="800"/>
      <c r="T104" s="800"/>
      <c r="U104" s="800"/>
      <c r="V104" s="800"/>
      <c r="W104" s="800"/>
      <c r="X104" s="800"/>
      <c r="Y104" s="800"/>
      <c r="Z104" s="800"/>
      <c r="AA104" s="800"/>
      <c r="AB104" s="800"/>
      <c r="AC104" s="800"/>
      <c r="AD104" s="800"/>
    </row>
    <row r="105" spans="1:30" ht="13.8" x14ac:dyDescent="0.25">
      <c r="A105" s="800"/>
      <c r="B105" s="800"/>
      <c r="C105" s="800"/>
      <c r="D105" s="800"/>
      <c r="E105" s="800"/>
      <c r="F105" s="800"/>
      <c r="G105" s="801"/>
      <c r="H105" s="800"/>
      <c r="I105" s="800"/>
      <c r="J105" s="800"/>
      <c r="K105" s="800"/>
      <c r="L105" s="800"/>
      <c r="M105" s="800"/>
      <c r="N105" s="800"/>
      <c r="O105" s="800"/>
      <c r="P105" s="800"/>
      <c r="Q105" s="800"/>
      <c r="R105" s="800"/>
      <c r="S105" s="800"/>
      <c r="T105" s="800"/>
      <c r="U105" s="800"/>
      <c r="V105" s="800"/>
      <c r="W105" s="800"/>
      <c r="X105" s="800"/>
      <c r="Y105" s="800"/>
      <c r="Z105" s="800"/>
      <c r="AA105" s="800"/>
      <c r="AB105" s="800"/>
      <c r="AC105" s="800"/>
      <c r="AD105" s="800"/>
    </row>
    <row r="106" spans="1:30" ht="13.8" x14ac:dyDescent="0.25">
      <c r="A106" s="800"/>
      <c r="B106" s="800"/>
      <c r="C106" s="800"/>
      <c r="D106" s="800"/>
      <c r="E106" s="800"/>
      <c r="F106" s="800"/>
      <c r="G106" s="801"/>
      <c r="H106" s="800"/>
      <c r="I106" s="800"/>
      <c r="J106" s="800"/>
      <c r="K106" s="800"/>
      <c r="L106" s="800"/>
      <c r="M106" s="800"/>
      <c r="N106" s="800"/>
      <c r="O106" s="800"/>
      <c r="P106" s="800"/>
      <c r="Q106" s="800"/>
      <c r="R106" s="800"/>
      <c r="S106" s="800"/>
      <c r="T106" s="800"/>
      <c r="U106" s="800"/>
      <c r="V106" s="800"/>
      <c r="W106" s="800"/>
      <c r="X106" s="800"/>
      <c r="Y106" s="800"/>
      <c r="Z106" s="800"/>
      <c r="AA106" s="800"/>
      <c r="AB106" s="800"/>
      <c r="AC106" s="800"/>
      <c r="AD106" s="800"/>
    </row>
    <row r="107" spans="1:30" ht="13.8" x14ac:dyDescent="0.25">
      <c r="A107" s="800"/>
      <c r="B107" s="800"/>
      <c r="C107" s="800"/>
      <c r="D107" s="800"/>
      <c r="E107" s="800"/>
      <c r="F107" s="800"/>
      <c r="G107" s="801"/>
      <c r="H107" s="800"/>
      <c r="I107" s="800"/>
      <c r="J107" s="800"/>
      <c r="K107" s="800"/>
      <c r="L107" s="800"/>
      <c r="M107" s="800"/>
      <c r="N107" s="800"/>
      <c r="O107" s="800"/>
      <c r="P107" s="800"/>
      <c r="Q107" s="800"/>
      <c r="R107" s="800"/>
      <c r="S107" s="800"/>
      <c r="T107" s="800"/>
      <c r="U107" s="800"/>
      <c r="V107" s="800"/>
      <c r="W107" s="800"/>
      <c r="X107" s="800"/>
      <c r="Y107" s="800"/>
      <c r="Z107" s="800"/>
      <c r="AA107" s="800"/>
      <c r="AB107" s="800"/>
      <c r="AC107" s="800"/>
      <c r="AD107" s="800"/>
    </row>
    <row r="108" spans="1:30" ht="13.8" x14ac:dyDescent="0.25">
      <c r="A108" s="800"/>
      <c r="B108" s="800"/>
      <c r="C108" s="800"/>
      <c r="D108" s="800"/>
      <c r="E108" s="800"/>
      <c r="F108" s="800"/>
      <c r="G108" s="801"/>
      <c r="H108" s="800"/>
      <c r="I108" s="800"/>
      <c r="J108" s="800"/>
      <c r="K108" s="800"/>
      <c r="L108" s="800"/>
      <c r="M108" s="800"/>
      <c r="N108" s="800"/>
      <c r="O108" s="800"/>
      <c r="P108" s="800"/>
      <c r="Q108" s="800"/>
      <c r="R108" s="800"/>
      <c r="S108" s="800"/>
      <c r="T108" s="800"/>
      <c r="U108" s="800"/>
      <c r="V108" s="800"/>
      <c r="W108" s="800"/>
      <c r="X108" s="800"/>
      <c r="Y108" s="800"/>
      <c r="Z108" s="800"/>
      <c r="AA108" s="800"/>
      <c r="AB108" s="800"/>
      <c r="AC108" s="800"/>
      <c r="AD108" s="800"/>
    </row>
    <row r="109" spans="1:30" ht="13.8" x14ac:dyDescent="0.25">
      <c r="A109" s="800"/>
      <c r="B109" s="800"/>
      <c r="C109" s="800"/>
      <c r="D109" s="800"/>
      <c r="E109" s="800"/>
      <c r="F109" s="800"/>
      <c r="G109" s="801"/>
      <c r="H109" s="800"/>
      <c r="I109" s="800"/>
      <c r="J109" s="800"/>
      <c r="K109" s="800"/>
      <c r="L109" s="800"/>
      <c r="M109" s="800"/>
      <c r="N109" s="800"/>
      <c r="O109" s="800"/>
      <c r="P109" s="800"/>
      <c r="Q109" s="800"/>
      <c r="R109" s="800"/>
      <c r="S109" s="800"/>
      <c r="T109" s="800"/>
      <c r="U109" s="800"/>
      <c r="V109" s="800"/>
      <c r="W109" s="800"/>
      <c r="X109" s="800"/>
      <c r="Y109" s="800"/>
      <c r="Z109" s="800"/>
      <c r="AA109" s="800"/>
      <c r="AB109" s="800"/>
      <c r="AC109" s="800"/>
      <c r="AD109" s="800"/>
    </row>
    <row r="110" spans="1:30" ht="13.8" x14ac:dyDescent="0.25">
      <c r="A110" s="800"/>
      <c r="B110" s="800"/>
      <c r="C110" s="800"/>
      <c r="D110" s="800"/>
      <c r="E110" s="800"/>
      <c r="F110" s="800"/>
      <c r="G110" s="801"/>
      <c r="H110" s="800"/>
      <c r="I110" s="800"/>
      <c r="J110" s="800"/>
      <c r="K110" s="800"/>
      <c r="L110" s="800"/>
      <c r="M110" s="800"/>
      <c r="N110" s="800"/>
      <c r="O110" s="800"/>
      <c r="P110" s="800"/>
      <c r="Q110" s="800"/>
      <c r="R110" s="800"/>
      <c r="S110" s="800"/>
      <c r="T110" s="800"/>
      <c r="U110" s="800"/>
      <c r="V110" s="800"/>
      <c r="W110" s="800"/>
      <c r="X110" s="800"/>
      <c r="Y110" s="800"/>
      <c r="Z110" s="800"/>
      <c r="AA110" s="800"/>
      <c r="AB110" s="800"/>
      <c r="AC110" s="800"/>
      <c r="AD110" s="800"/>
    </row>
    <row r="111" spans="1:30" ht="13.8" x14ac:dyDescent="0.25">
      <c r="A111" s="800"/>
      <c r="B111" s="800"/>
      <c r="C111" s="800"/>
      <c r="D111" s="800"/>
      <c r="E111" s="800"/>
      <c r="F111" s="800"/>
      <c r="G111" s="801"/>
      <c r="H111" s="800"/>
      <c r="I111" s="800"/>
      <c r="J111" s="800"/>
      <c r="K111" s="800"/>
      <c r="L111" s="800"/>
      <c r="M111" s="800"/>
      <c r="N111" s="800"/>
      <c r="O111" s="800"/>
      <c r="P111" s="800"/>
      <c r="Q111" s="800"/>
      <c r="R111" s="800"/>
      <c r="S111" s="800"/>
      <c r="T111" s="800"/>
      <c r="U111" s="800"/>
      <c r="V111" s="800"/>
      <c r="W111" s="800"/>
      <c r="X111" s="800"/>
      <c r="Y111" s="800"/>
      <c r="Z111" s="800"/>
      <c r="AA111" s="800"/>
      <c r="AB111" s="800"/>
      <c r="AC111" s="800"/>
      <c r="AD111" s="800"/>
    </row>
    <row r="112" spans="1:30" ht="13.8" x14ac:dyDescent="0.25">
      <c r="A112" s="800"/>
      <c r="B112" s="800"/>
      <c r="C112" s="800"/>
      <c r="D112" s="800"/>
      <c r="E112" s="800"/>
      <c r="F112" s="800"/>
      <c r="G112" s="801"/>
      <c r="H112" s="800"/>
      <c r="I112" s="800"/>
      <c r="J112" s="800"/>
      <c r="K112" s="800"/>
      <c r="L112" s="800"/>
      <c r="M112" s="800"/>
      <c r="N112" s="800"/>
      <c r="O112" s="800"/>
      <c r="P112" s="800"/>
      <c r="Q112" s="800"/>
      <c r="R112" s="800"/>
      <c r="S112" s="800"/>
      <c r="T112" s="800"/>
      <c r="U112" s="800"/>
      <c r="V112" s="800"/>
      <c r="W112" s="800"/>
      <c r="X112" s="800"/>
      <c r="Y112" s="800"/>
      <c r="Z112" s="800"/>
      <c r="AA112" s="800"/>
      <c r="AB112" s="800"/>
      <c r="AC112" s="800"/>
      <c r="AD112" s="800"/>
    </row>
    <row r="113" spans="1:30" ht="13.8" x14ac:dyDescent="0.25">
      <c r="A113" s="800"/>
      <c r="B113" s="800"/>
      <c r="C113" s="800"/>
      <c r="D113" s="800"/>
      <c r="E113" s="800"/>
      <c r="F113" s="800"/>
      <c r="G113" s="801"/>
      <c r="H113" s="800"/>
      <c r="I113" s="800"/>
      <c r="J113" s="800"/>
      <c r="K113" s="800"/>
      <c r="L113" s="800"/>
      <c r="M113" s="800"/>
      <c r="N113" s="800"/>
      <c r="O113" s="800"/>
      <c r="P113" s="800"/>
      <c r="Q113" s="800"/>
      <c r="R113" s="800"/>
      <c r="S113" s="800"/>
      <c r="T113" s="800"/>
      <c r="U113" s="800"/>
      <c r="V113" s="800"/>
      <c r="W113" s="800"/>
      <c r="X113" s="800"/>
      <c r="Y113" s="800"/>
      <c r="Z113" s="800"/>
      <c r="AA113" s="800"/>
      <c r="AB113" s="800"/>
      <c r="AC113" s="800"/>
      <c r="AD113" s="800"/>
    </row>
    <row r="114" spans="1:30" ht="13.8" x14ac:dyDescent="0.25">
      <c r="A114" s="800"/>
      <c r="B114" s="800"/>
      <c r="C114" s="800"/>
      <c r="D114" s="800"/>
      <c r="E114" s="800"/>
      <c r="F114" s="800"/>
      <c r="G114" s="801"/>
      <c r="H114" s="800"/>
      <c r="I114" s="800"/>
      <c r="J114" s="800"/>
      <c r="K114" s="800"/>
      <c r="L114" s="800"/>
      <c r="M114" s="800"/>
      <c r="N114" s="800"/>
      <c r="O114" s="800"/>
      <c r="P114" s="800"/>
      <c r="Q114" s="800"/>
      <c r="R114" s="800"/>
      <c r="S114" s="800"/>
      <c r="T114" s="800"/>
      <c r="U114" s="800"/>
      <c r="V114" s="800"/>
      <c r="W114" s="800"/>
      <c r="X114" s="800"/>
      <c r="Y114" s="800"/>
      <c r="Z114" s="800"/>
      <c r="AA114" s="800"/>
      <c r="AB114" s="800"/>
      <c r="AC114" s="800"/>
      <c r="AD114" s="800"/>
    </row>
    <row r="115" spans="1:30" ht="13.8" x14ac:dyDescent="0.25">
      <c r="A115" s="800"/>
      <c r="B115" s="800"/>
      <c r="C115" s="800"/>
      <c r="D115" s="800"/>
      <c r="E115" s="800"/>
      <c r="F115" s="800"/>
      <c r="G115" s="801"/>
      <c r="H115" s="800"/>
      <c r="I115" s="800"/>
      <c r="J115" s="800"/>
      <c r="K115" s="800"/>
      <c r="L115" s="800"/>
      <c r="M115" s="800"/>
      <c r="N115" s="800"/>
      <c r="O115" s="800"/>
      <c r="P115" s="800"/>
      <c r="Q115" s="800"/>
      <c r="R115" s="800"/>
      <c r="S115" s="800"/>
      <c r="T115" s="800"/>
      <c r="U115" s="800"/>
      <c r="V115" s="800"/>
      <c r="W115" s="800"/>
      <c r="X115" s="800"/>
      <c r="Y115" s="800"/>
      <c r="Z115" s="800"/>
      <c r="AA115" s="800"/>
      <c r="AB115" s="800"/>
      <c r="AC115" s="800"/>
      <c r="AD115" s="800"/>
    </row>
    <row r="116" spans="1:30" ht="13.8" x14ac:dyDescent="0.25">
      <c r="A116" s="800"/>
      <c r="B116" s="800"/>
      <c r="C116" s="800"/>
      <c r="D116" s="800"/>
      <c r="E116" s="800"/>
      <c r="F116" s="800"/>
      <c r="G116" s="801"/>
      <c r="H116" s="800"/>
      <c r="I116" s="800"/>
      <c r="J116" s="800"/>
      <c r="K116" s="800"/>
      <c r="L116" s="800"/>
      <c r="M116" s="800"/>
      <c r="N116" s="800"/>
      <c r="O116" s="800"/>
      <c r="P116" s="800"/>
      <c r="Q116" s="800"/>
      <c r="R116" s="800"/>
      <c r="S116" s="800"/>
      <c r="T116" s="800"/>
      <c r="U116" s="800"/>
      <c r="V116" s="800"/>
      <c r="W116" s="800"/>
      <c r="X116" s="800"/>
      <c r="Y116" s="800"/>
      <c r="Z116" s="800"/>
      <c r="AA116" s="800"/>
      <c r="AB116" s="800"/>
      <c r="AC116" s="800"/>
      <c r="AD116" s="800"/>
    </row>
    <row r="117" spans="1:30" ht="13.8" x14ac:dyDescent="0.25">
      <c r="A117" s="800"/>
      <c r="B117" s="800"/>
      <c r="C117" s="800"/>
      <c r="D117" s="800"/>
      <c r="E117" s="800"/>
      <c r="F117" s="800"/>
      <c r="G117" s="801"/>
      <c r="H117" s="800"/>
      <c r="I117" s="800"/>
      <c r="J117" s="800"/>
      <c r="K117" s="800"/>
      <c r="L117" s="800"/>
      <c r="M117" s="800"/>
      <c r="N117" s="800"/>
      <c r="O117" s="800"/>
      <c r="P117" s="800"/>
      <c r="Q117" s="800"/>
      <c r="R117" s="800"/>
      <c r="S117" s="800"/>
      <c r="T117" s="800"/>
      <c r="U117" s="800"/>
      <c r="V117" s="800"/>
      <c r="W117" s="800"/>
      <c r="X117" s="800"/>
      <c r="Y117" s="800"/>
      <c r="Z117" s="800"/>
      <c r="AA117" s="800"/>
      <c r="AB117" s="800"/>
      <c r="AC117" s="800"/>
      <c r="AD117" s="800"/>
    </row>
    <row r="118" spans="1:30" ht="13.8" x14ac:dyDescent="0.25">
      <c r="A118" s="800"/>
      <c r="B118" s="800"/>
      <c r="C118" s="800"/>
      <c r="D118" s="800"/>
      <c r="E118" s="800"/>
      <c r="F118" s="800"/>
      <c r="G118" s="801"/>
      <c r="H118" s="800"/>
      <c r="I118" s="800"/>
      <c r="J118" s="800"/>
      <c r="K118" s="800"/>
      <c r="L118" s="800"/>
      <c r="M118" s="800"/>
      <c r="N118" s="800"/>
      <c r="O118" s="800"/>
      <c r="P118" s="800"/>
      <c r="Q118" s="800"/>
      <c r="R118" s="800"/>
      <c r="S118" s="800"/>
      <c r="T118" s="800"/>
      <c r="U118" s="800"/>
      <c r="V118" s="800"/>
      <c r="W118" s="800"/>
      <c r="X118" s="800"/>
      <c r="Y118" s="800"/>
      <c r="Z118" s="800"/>
      <c r="AA118" s="800"/>
      <c r="AB118" s="800"/>
      <c r="AC118" s="800"/>
      <c r="AD118" s="800"/>
    </row>
    <row r="119" spans="1:30" ht="13.8" x14ac:dyDescent="0.25">
      <c r="A119" s="800"/>
      <c r="B119" s="800"/>
      <c r="C119" s="800"/>
      <c r="D119" s="800"/>
      <c r="E119" s="800"/>
      <c r="F119" s="800"/>
      <c r="G119" s="801"/>
      <c r="H119" s="800"/>
      <c r="I119" s="800"/>
      <c r="J119" s="800"/>
      <c r="K119" s="800"/>
      <c r="L119" s="800"/>
      <c r="M119" s="800"/>
      <c r="N119" s="800"/>
      <c r="O119" s="800"/>
      <c r="P119" s="800"/>
      <c r="Q119" s="800"/>
      <c r="R119" s="800"/>
      <c r="S119" s="800"/>
      <c r="T119" s="800"/>
      <c r="U119" s="800"/>
      <c r="V119" s="800"/>
      <c r="W119" s="800"/>
      <c r="X119" s="800"/>
      <c r="Y119" s="800"/>
      <c r="Z119" s="800"/>
      <c r="AA119" s="800"/>
      <c r="AB119" s="800"/>
      <c r="AC119" s="800"/>
      <c r="AD119" s="800"/>
    </row>
    <row r="120" spans="1:30" ht="13.8" x14ac:dyDescent="0.25">
      <c r="A120" s="800"/>
      <c r="B120" s="800"/>
      <c r="C120" s="800"/>
      <c r="D120" s="800"/>
      <c r="E120" s="800"/>
      <c r="F120" s="800"/>
      <c r="G120" s="801"/>
      <c r="H120" s="800"/>
      <c r="I120" s="800"/>
      <c r="J120" s="800"/>
      <c r="K120" s="800"/>
      <c r="L120" s="800"/>
      <c r="M120" s="800"/>
      <c r="N120" s="800"/>
      <c r="O120" s="800"/>
      <c r="P120" s="800"/>
      <c r="Q120" s="800"/>
      <c r="R120" s="800"/>
      <c r="S120" s="800"/>
      <c r="T120" s="800"/>
      <c r="U120" s="800"/>
      <c r="V120" s="800"/>
      <c r="W120" s="800"/>
      <c r="X120" s="800"/>
      <c r="Y120" s="800"/>
      <c r="Z120" s="800"/>
      <c r="AA120" s="800"/>
      <c r="AB120" s="800"/>
      <c r="AC120" s="800"/>
      <c r="AD120" s="800"/>
    </row>
    <row r="121" spans="1:30" ht="13.8" x14ac:dyDescent="0.25">
      <c r="A121" s="800"/>
      <c r="B121" s="800"/>
      <c r="C121" s="800"/>
      <c r="D121" s="800"/>
      <c r="E121" s="800"/>
      <c r="F121" s="800"/>
      <c r="G121" s="801"/>
      <c r="H121" s="800"/>
      <c r="I121" s="800"/>
      <c r="J121" s="800"/>
      <c r="K121" s="800"/>
      <c r="L121" s="800"/>
      <c r="M121" s="800"/>
      <c r="N121" s="800"/>
      <c r="O121" s="800"/>
      <c r="P121" s="800"/>
      <c r="Q121" s="800"/>
      <c r="R121" s="800"/>
      <c r="S121" s="800"/>
      <c r="T121" s="800"/>
      <c r="U121" s="800"/>
      <c r="V121" s="800"/>
      <c r="W121" s="800"/>
      <c r="X121" s="800"/>
      <c r="Y121" s="800"/>
      <c r="Z121" s="800"/>
      <c r="AA121" s="800"/>
      <c r="AB121" s="800"/>
      <c r="AC121" s="800"/>
      <c r="AD121" s="800"/>
    </row>
    <row r="122" spans="1:30" ht="13.8" x14ac:dyDescent="0.25">
      <c r="A122" s="800"/>
      <c r="B122" s="800"/>
      <c r="C122" s="800"/>
      <c r="D122" s="800"/>
      <c r="E122" s="800"/>
      <c r="F122" s="800"/>
      <c r="G122" s="801"/>
      <c r="H122" s="800"/>
      <c r="I122" s="800"/>
      <c r="J122" s="800"/>
      <c r="K122" s="800"/>
      <c r="L122" s="800"/>
      <c r="M122" s="800"/>
      <c r="N122" s="800"/>
      <c r="O122" s="800"/>
      <c r="P122" s="800"/>
      <c r="Q122" s="800"/>
      <c r="R122" s="800"/>
      <c r="S122" s="800"/>
      <c r="T122" s="800"/>
      <c r="U122" s="800"/>
      <c r="V122" s="800"/>
      <c r="W122" s="800"/>
      <c r="X122" s="800"/>
      <c r="Y122" s="800"/>
      <c r="Z122" s="800"/>
      <c r="AA122" s="800"/>
      <c r="AB122" s="800"/>
      <c r="AC122" s="800"/>
      <c r="AD122" s="800"/>
    </row>
    <row r="123" spans="1:30" ht="13.8" x14ac:dyDescent="0.25">
      <c r="A123" s="800"/>
      <c r="B123" s="800"/>
      <c r="C123" s="800"/>
      <c r="D123" s="800"/>
      <c r="E123" s="800"/>
      <c r="F123" s="800"/>
      <c r="G123" s="801"/>
      <c r="H123" s="800"/>
      <c r="I123" s="800"/>
      <c r="J123" s="800"/>
      <c r="K123" s="800"/>
      <c r="L123" s="800"/>
      <c r="M123" s="800"/>
      <c r="N123" s="800"/>
      <c r="O123" s="800"/>
      <c r="P123" s="800"/>
      <c r="Q123" s="800"/>
      <c r="R123" s="800"/>
      <c r="S123" s="800"/>
      <c r="T123" s="800"/>
      <c r="U123" s="800"/>
      <c r="V123" s="800"/>
      <c r="W123" s="800"/>
      <c r="X123" s="800"/>
      <c r="Y123" s="800"/>
      <c r="Z123" s="800"/>
      <c r="AA123" s="800"/>
      <c r="AB123" s="800"/>
      <c r="AC123" s="800"/>
      <c r="AD123" s="800"/>
    </row>
    <row r="124" spans="1:30" ht="13.8" x14ac:dyDescent="0.25">
      <c r="A124" s="800"/>
      <c r="B124" s="800"/>
      <c r="C124" s="800"/>
      <c r="D124" s="800"/>
      <c r="E124" s="800"/>
      <c r="F124" s="800"/>
      <c r="G124" s="801"/>
      <c r="H124" s="800"/>
      <c r="I124" s="800"/>
      <c r="J124" s="800"/>
      <c r="K124" s="800"/>
      <c r="L124" s="800"/>
      <c r="M124" s="800"/>
      <c r="N124" s="800"/>
      <c r="O124" s="800"/>
      <c r="P124" s="800"/>
      <c r="Q124" s="800"/>
      <c r="R124" s="800"/>
      <c r="S124" s="800"/>
      <c r="T124" s="800"/>
      <c r="U124" s="800"/>
      <c r="V124" s="800"/>
      <c r="W124" s="800"/>
      <c r="X124" s="800"/>
      <c r="Y124" s="800"/>
      <c r="Z124" s="800"/>
      <c r="AA124" s="800"/>
      <c r="AB124" s="800"/>
      <c r="AC124" s="800"/>
      <c r="AD124" s="800"/>
    </row>
    <row r="125" spans="1:30" ht="13.8" x14ac:dyDescent="0.25">
      <c r="A125" s="800"/>
      <c r="B125" s="800"/>
      <c r="C125" s="800"/>
      <c r="D125" s="800"/>
      <c r="E125" s="800"/>
      <c r="F125" s="800"/>
      <c r="G125" s="801"/>
      <c r="H125" s="800"/>
      <c r="I125" s="800"/>
      <c r="J125" s="800"/>
      <c r="K125" s="800"/>
      <c r="L125" s="800"/>
      <c r="M125" s="800"/>
      <c r="N125" s="800"/>
      <c r="O125" s="800"/>
      <c r="P125" s="800"/>
      <c r="Q125" s="800"/>
      <c r="R125" s="800"/>
      <c r="S125" s="800"/>
      <c r="T125" s="800"/>
      <c r="U125" s="800"/>
      <c r="V125" s="800"/>
      <c r="W125" s="800"/>
      <c r="X125" s="800"/>
      <c r="Y125" s="800"/>
      <c r="Z125" s="800"/>
      <c r="AA125" s="800"/>
      <c r="AB125" s="800"/>
      <c r="AC125" s="800"/>
      <c r="AD125" s="800"/>
    </row>
    <row r="126" spans="1:30" ht="13.8" x14ac:dyDescent="0.25">
      <c r="A126" s="800"/>
      <c r="B126" s="800"/>
      <c r="C126" s="800"/>
      <c r="D126" s="800"/>
      <c r="E126" s="800"/>
      <c r="F126" s="800"/>
      <c r="G126" s="801"/>
      <c r="H126" s="800"/>
      <c r="I126" s="800"/>
      <c r="J126" s="800"/>
      <c r="K126" s="800"/>
      <c r="L126" s="800"/>
      <c r="M126" s="800"/>
      <c r="N126" s="800"/>
      <c r="O126" s="800"/>
      <c r="P126" s="800"/>
      <c r="Q126" s="800"/>
      <c r="R126" s="800"/>
      <c r="S126" s="800"/>
      <c r="T126" s="800"/>
      <c r="U126" s="800"/>
      <c r="V126" s="800"/>
      <c r="W126" s="800"/>
      <c r="X126" s="800"/>
      <c r="Y126" s="800"/>
      <c r="Z126" s="800"/>
      <c r="AA126" s="800"/>
      <c r="AB126" s="800"/>
      <c r="AC126" s="800"/>
      <c r="AD126" s="800"/>
    </row>
    <row r="127" spans="1:30" ht="13.8" x14ac:dyDescent="0.25">
      <c r="A127" s="800"/>
      <c r="B127" s="800"/>
      <c r="C127" s="800"/>
      <c r="D127" s="800"/>
      <c r="E127" s="800"/>
      <c r="F127" s="800"/>
      <c r="G127" s="801"/>
      <c r="H127" s="800"/>
      <c r="I127" s="800"/>
      <c r="J127" s="800"/>
      <c r="K127" s="800"/>
      <c r="L127" s="800"/>
      <c r="M127" s="800"/>
      <c r="N127" s="800"/>
      <c r="O127" s="800"/>
      <c r="P127" s="800"/>
      <c r="Q127" s="800"/>
      <c r="R127" s="800"/>
      <c r="S127" s="800"/>
      <c r="T127" s="800"/>
      <c r="U127" s="800"/>
      <c r="V127" s="800"/>
      <c r="W127" s="800"/>
      <c r="X127" s="800"/>
      <c r="Y127" s="800"/>
      <c r="Z127" s="800"/>
      <c r="AA127" s="800"/>
      <c r="AB127" s="800"/>
      <c r="AC127" s="800"/>
      <c r="AD127" s="800"/>
    </row>
    <row r="128" spans="1:30" ht="13.8" x14ac:dyDescent="0.25">
      <c r="A128" s="800"/>
      <c r="B128" s="800"/>
      <c r="C128" s="800"/>
      <c r="D128" s="800"/>
      <c r="E128" s="800"/>
      <c r="F128" s="800"/>
      <c r="G128" s="801"/>
      <c r="H128" s="800"/>
      <c r="I128" s="800"/>
      <c r="J128" s="800"/>
      <c r="K128" s="800"/>
      <c r="L128" s="800"/>
      <c r="M128" s="800"/>
      <c r="N128" s="800"/>
      <c r="O128" s="800"/>
      <c r="P128" s="800"/>
      <c r="Q128" s="800"/>
      <c r="R128" s="800"/>
      <c r="S128" s="800"/>
      <c r="T128" s="800"/>
      <c r="U128" s="800"/>
      <c r="V128" s="800"/>
      <c r="W128" s="800"/>
      <c r="X128" s="800"/>
      <c r="Y128" s="800"/>
      <c r="Z128" s="800"/>
      <c r="AA128" s="800"/>
      <c r="AB128" s="800"/>
      <c r="AC128" s="800"/>
      <c r="AD128" s="800"/>
    </row>
    <row r="129" spans="1:30" ht="13.8" x14ac:dyDescent="0.25">
      <c r="A129" s="800"/>
      <c r="B129" s="800"/>
      <c r="C129" s="800"/>
      <c r="D129" s="800"/>
      <c r="E129" s="800"/>
      <c r="F129" s="800"/>
      <c r="G129" s="801"/>
      <c r="H129" s="800"/>
      <c r="I129" s="800"/>
      <c r="J129" s="800"/>
      <c r="K129" s="800"/>
      <c r="L129" s="800"/>
      <c r="M129" s="800"/>
      <c r="N129" s="800"/>
      <c r="O129" s="800"/>
      <c r="P129" s="800"/>
      <c r="Q129" s="800"/>
      <c r="R129" s="800"/>
      <c r="S129" s="800"/>
      <c r="T129" s="800"/>
      <c r="U129" s="800"/>
      <c r="V129" s="800"/>
      <c r="W129" s="800"/>
      <c r="X129" s="800"/>
      <c r="Y129" s="800"/>
      <c r="Z129" s="800"/>
      <c r="AA129" s="800"/>
      <c r="AB129" s="800"/>
      <c r="AC129" s="800"/>
      <c r="AD129" s="800"/>
    </row>
    <row r="130" spans="1:30" ht="13.8" x14ac:dyDescent="0.25">
      <c r="A130" s="800"/>
      <c r="B130" s="800"/>
      <c r="C130" s="800"/>
      <c r="D130" s="800"/>
      <c r="E130" s="800"/>
      <c r="F130" s="800"/>
      <c r="G130" s="801"/>
      <c r="H130" s="800"/>
      <c r="I130" s="800"/>
      <c r="J130" s="800"/>
      <c r="K130" s="800"/>
      <c r="L130" s="800"/>
      <c r="M130" s="800"/>
      <c r="N130" s="800"/>
      <c r="O130" s="800"/>
      <c r="P130" s="800"/>
      <c r="Q130" s="800"/>
      <c r="R130" s="800"/>
      <c r="S130" s="800"/>
      <c r="T130" s="800"/>
      <c r="U130" s="800"/>
      <c r="V130" s="800"/>
      <c r="W130" s="800"/>
      <c r="X130" s="800"/>
      <c r="Y130" s="800"/>
      <c r="Z130" s="800"/>
      <c r="AA130" s="800"/>
      <c r="AB130" s="800"/>
      <c r="AC130" s="800"/>
      <c r="AD130" s="800"/>
    </row>
    <row r="131" spans="1:30" ht="13.8" x14ac:dyDescent="0.25">
      <c r="A131" s="800"/>
      <c r="B131" s="800"/>
      <c r="C131" s="800"/>
      <c r="D131" s="800"/>
      <c r="E131" s="800"/>
      <c r="F131" s="800"/>
      <c r="G131" s="801"/>
      <c r="H131" s="800"/>
      <c r="I131" s="800"/>
      <c r="J131" s="800"/>
      <c r="K131" s="800"/>
      <c r="L131" s="800"/>
      <c r="M131" s="800"/>
      <c r="N131" s="800"/>
      <c r="O131" s="800"/>
      <c r="P131" s="800"/>
      <c r="Q131" s="800"/>
      <c r="R131" s="800"/>
      <c r="S131" s="800"/>
      <c r="T131" s="800"/>
      <c r="U131" s="800"/>
      <c r="V131" s="800"/>
      <c r="W131" s="800"/>
      <c r="X131" s="800"/>
      <c r="Y131" s="800"/>
      <c r="Z131" s="800"/>
      <c r="AA131" s="800"/>
      <c r="AB131" s="800"/>
      <c r="AC131" s="800"/>
      <c r="AD131" s="800"/>
    </row>
    <row r="132" spans="1:30" ht="13.8" x14ac:dyDescent="0.25">
      <c r="A132" s="800"/>
      <c r="B132" s="800"/>
      <c r="C132" s="800"/>
      <c r="D132" s="800"/>
      <c r="E132" s="800"/>
      <c r="F132" s="800"/>
      <c r="G132" s="801"/>
      <c r="H132" s="800"/>
      <c r="I132" s="800"/>
      <c r="J132" s="800"/>
      <c r="K132" s="800"/>
      <c r="L132" s="800"/>
      <c r="M132" s="800"/>
      <c r="N132" s="800"/>
      <c r="O132" s="800"/>
      <c r="P132" s="800"/>
      <c r="Q132" s="800"/>
      <c r="R132" s="800"/>
      <c r="S132" s="800"/>
      <c r="T132" s="800"/>
      <c r="U132" s="800"/>
      <c r="V132" s="800"/>
      <c r="W132" s="800"/>
      <c r="X132" s="800"/>
      <c r="Y132" s="800"/>
      <c r="Z132" s="800"/>
      <c r="AA132" s="800"/>
      <c r="AB132" s="800"/>
      <c r="AC132" s="800"/>
      <c r="AD132" s="800"/>
    </row>
    <row r="133" spans="1:30" ht="13.8" x14ac:dyDescent="0.25">
      <c r="A133" s="800"/>
      <c r="B133" s="800"/>
      <c r="C133" s="800"/>
      <c r="D133" s="800"/>
      <c r="E133" s="800"/>
      <c r="F133" s="800"/>
      <c r="G133" s="801"/>
      <c r="H133" s="800"/>
      <c r="I133" s="800"/>
      <c r="J133" s="800"/>
      <c r="K133" s="800"/>
      <c r="L133" s="800"/>
      <c r="M133" s="800"/>
      <c r="N133" s="800"/>
      <c r="O133" s="800"/>
      <c r="P133" s="800"/>
      <c r="Q133" s="800"/>
      <c r="R133" s="800"/>
      <c r="S133" s="800"/>
      <c r="T133" s="800"/>
      <c r="U133" s="800"/>
      <c r="V133" s="800"/>
      <c r="W133" s="800"/>
      <c r="X133" s="800"/>
      <c r="Y133" s="800"/>
      <c r="Z133" s="800"/>
      <c r="AA133" s="800"/>
      <c r="AB133" s="800"/>
      <c r="AC133" s="800"/>
      <c r="AD133" s="800"/>
    </row>
    <row r="134" spans="1:30" ht="13.8" x14ac:dyDescent="0.25">
      <c r="A134" s="800"/>
      <c r="B134" s="800"/>
      <c r="C134" s="800"/>
      <c r="D134" s="800"/>
      <c r="E134" s="800"/>
      <c r="F134" s="800"/>
      <c r="G134" s="801"/>
      <c r="H134" s="800"/>
      <c r="I134" s="800"/>
      <c r="J134" s="800"/>
      <c r="K134" s="800"/>
      <c r="L134" s="800"/>
      <c r="M134" s="800"/>
      <c r="N134" s="800"/>
      <c r="O134" s="800"/>
      <c r="P134" s="800"/>
      <c r="Q134" s="800"/>
      <c r="R134" s="800"/>
      <c r="S134" s="800"/>
      <c r="T134" s="800"/>
      <c r="U134" s="800"/>
      <c r="V134" s="800"/>
      <c r="W134" s="800"/>
      <c r="X134" s="800"/>
      <c r="Y134" s="800"/>
      <c r="Z134" s="800"/>
      <c r="AA134" s="800"/>
      <c r="AB134" s="800"/>
      <c r="AC134" s="800"/>
      <c r="AD134" s="800"/>
    </row>
    <row r="135" spans="1:30" ht="13.8" x14ac:dyDescent="0.25">
      <c r="A135" s="800"/>
      <c r="B135" s="800"/>
      <c r="C135" s="800"/>
      <c r="D135" s="800"/>
      <c r="E135" s="800"/>
      <c r="F135" s="800"/>
      <c r="G135" s="801"/>
      <c r="H135" s="800"/>
      <c r="I135" s="800"/>
      <c r="J135" s="800"/>
      <c r="K135" s="800"/>
      <c r="L135" s="800"/>
      <c r="M135" s="800"/>
      <c r="N135" s="800"/>
      <c r="O135" s="800"/>
      <c r="P135" s="800"/>
      <c r="Q135" s="800"/>
      <c r="R135" s="800"/>
      <c r="S135" s="800"/>
      <c r="T135" s="800"/>
      <c r="U135" s="800"/>
      <c r="V135" s="800"/>
      <c r="W135" s="800"/>
      <c r="X135" s="800"/>
      <c r="Y135" s="800"/>
      <c r="Z135" s="800"/>
      <c r="AA135" s="800"/>
      <c r="AB135" s="800"/>
      <c r="AC135" s="800"/>
      <c r="AD135" s="800"/>
    </row>
    <row r="136" spans="1:30" ht="13.8" x14ac:dyDescent="0.25">
      <c r="A136" s="800"/>
      <c r="B136" s="800"/>
      <c r="C136" s="800"/>
      <c r="D136" s="800"/>
      <c r="E136" s="800"/>
      <c r="F136" s="800"/>
      <c r="G136" s="801"/>
      <c r="H136" s="800"/>
      <c r="I136" s="800"/>
      <c r="J136" s="800"/>
      <c r="K136" s="800"/>
      <c r="L136" s="800"/>
      <c r="M136" s="800"/>
      <c r="N136" s="800"/>
      <c r="O136" s="800"/>
      <c r="P136" s="800"/>
      <c r="Q136" s="800"/>
      <c r="R136" s="800"/>
      <c r="S136" s="800"/>
      <c r="T136" s="800"/>
      <c r="U136" s="800"/>
      <c r="V136" s="800"/>
      <c r="W136" s="800"/>
      <c r="X136" s="800"/>
      <c r="Y136" s="800"/>
      <c r="Z136" s="800"/>
      <c r="AA136" s="800"/>
      <c r="AB136" s="800"/>
      <c r="AC136" s="800"/>
      <c r="AD136" s="800"/>
    </row>
    <row r="137" spans="1:30" ht="13.8" x14ac:dyDescent="0.25">
      <c r="A137" s="800"/>
      <c r="B137" s="800"/>
      <c r="C137" s="800"/>
      <c r="D137" s="800"/>
      <c r="E137" s="800"/>
      <c r="F137" s="800"/>
      <c r="G137" s="801"/>
      <c r="H137" s="800"/>
      <c r="I137" s="800"/>
      <c r="J137" s="800"/>
      <c r="K137" s="800"/>
      <c r="L137" s="800"/>
      <c r="M137" s="800"/>
      <c r="N137" s="800"/>
      <c r="O137" s="800"/>
      <c r="P137" s="800"/>
      <c r="Q137" s="800"/>
      <c r="R137" s="800"/>
      <c r="S137" s="800"/>
      <c r="T137" s="800"/>
      <c r="U137" s="800"/>
      <c r="V137" s="800"/>
      <c r="W137" s="800"/>
      <c r="X137" s="800"/>
      <c r="Y137" s="800"/>
      <c r="Z137" s="800"/>
      <c r="AA137" s="800"/>
      <c r="AB137" s="800"/>
      <c r="AC137" s="800"/>
      <c r="AD137" s="800"/>
    </row>
    <row r="138" spans="1:30" ht="13.8" x14ac:dyDescent="0.25">
      <c r="A138" s="800"/>
      <c r="B138" s="800"/>
      <c r="C138" s="800"/>
      <c r="D138" s="800"/>
      <c r="E138" s="800"/>
      <c r="F138" s="800"/>
      <c r="G138" s="801"/>
      <c r="H138" s="800"/>
      <c r="I138" s="800"/>
      <c r="J138" s="800"/>
      <c r="K138" s="800"/>
      <c r="L138" s="800"/>
      <c r="M138" s="800"/>
      <c r="N138" s="800"/>
      <c r="O138" s="800"/>
      <c r="P138" s="800"/>
      <c r="Q138" s="800"/>
      <c r="R138" s="800"/>
      <c r="S138" s="800"/>
      <c r="T138" s="800"/>
      <c r="U138" s="800"/>
      <c r="V138" s="800"/>
      <c r="W138" s="800"/>
      <c r="X138" s="800"/>
      <c r="Y138" s="800"/>
      <c r="Z138" s="800"/>
      <c r="AA138" s="800"/>
      <c r="AB138" s="800"/>
      <c r="AC138" s="800"/>
      <c r="AD138" s="800"/>
    </row>
    <row r="139" spans="1:30" ht="13.8" x14ac:dyDescent="0.25">
      <c r="A139" s="800"/>
      <c r="B139" s="800"/>
      <c r="C139" s="800"/>
      <c r="D139" s="800"/>
      <c r="E139" s="800"/>
      <c r="F139" s="800"/>
      <c r="G139" s="801"/>
      <c r="H139" s="800"/>
      <c r="I139" s="800"/>
      <c r="J139" s="800"/>
      <c r="K139" s="800"/>
      <c r="L139" s="800"/>
      <c r="M139" s="800"/>
      <c r="N139" s="800"/>
      <c r="O139" s="800"/>
      <c r="P139" s="800"/>
      <c r="Q139" s="800"/>
      <c r="R139" s="800"/>
      <c r="S139" s="800"/>
      <c r="T139" s="800"/>
      <c r="U139" s="800"/>
      <c r="V139" s="800"/>
      <c r="W139" s="800"/>
      <c r="X139" s="800"/>
      <c r="Y139" s="800"/>
      <c r="Z139" s="800"/>
      <c r="AA139" s="800"/>
      <c r="AB139" s="800"/>
      <c r="AC139" s="800"/>
      <c r="AD139" s="800"/>
    </row>
    <row r="140" spans="1:30" ht="13.8" x14ac:dyDescent="0.25">
      <c r="A140" s="800"/>
      <c r="B140" s="800"/>
      <c r="C140" s="800"/>
      <c r="D140" s="800"/>
      <c r="E140" s="800"/>
      <c r="F140" s="800"/>
      <c r="G140" s="801"/>
      <c r="H140" s="800"/>
      <c r="I140" s="800"/>
      <c r="J140" s="800"/>
      <c r="K140" s="800"/>
      <c r="L140" s="800"/>
      <c r="M140" s="800"/>
      <c r="N140" s="800"/>
      <c r="O140" s="800"/>
      <c r="P140" s="800"/>
      <c r="Q140" s="800"/>
      <c r="R140" s="800"/>
      <c r="S140" s="800"/>
      <c r="T140" s="800"/>
      <c r="U140" s="800"/>
      <c r="V140" s="800"/>
      <c r="W140" s="800"/>
      <c r="X140" s="800"/>
      <c r="Y140" s="800"/>
      <c r="Z140" s="800"/>
      <c r="AA140" s="800"/>
      <c r="AB140" s="800"/>
      <c r="AC140" s="800"/>
      <c r="AD140" s="800"/>
    </row>
    <row r="141" spans="1:30" ht="13.8" x14ac:dyDescent="0.25">
      <c r="A141" s="800"/>
      <c r="B141" s="800"/>
      <c r="C141" s="800"/>
      <c r="D141" s="800"/>
      <c r="E141" s="800"/>
      <c r="F141" s="800"/>
      <c r="G141" s="801"/>
      <c r="H141" s="800"/>
      <c r="I141" s="800"/>
      <c r="J141" s="800"/>
      <c r="K141" s="800"/>
      <c r="L141" s="800"/>
      <c r="M141" s="800"/>
      <c r="N141" s="800"/>
      <c r="O141" s="800"/>
      <c r="P141" s="800"/>
      <c r="Q141" s="800"/>
      <c r="R141" s="800"/>
      <c r="S141" s="800"/>
      <c r="T141" s="800"/>
      <c r="U141" s="800"/>
      <c r="V141" s="800"/>
      <c r="W141" s="800"/>
      <c r="X141" s="800"/>
      <c r="Y141" s="800"/>
      <c r="Z141" s="800"/>
      <c r="AA141" s="800"/>
      <c r="AB141" s="800"/>
      <c r="AC141" s="800"/>
      <c r="AD141" s="800"/>
    </row>
    <row r="142" spans="1:30" ht="13.8" x14ac:dyDescent="0.25">
      <c r="A142" s="800"/>
      <c r="B142" s="800"/>
      <c r="C142" s="800"/>
      <c r="D142" s="800"/>
      <c r="E142" s="800"/>
      <c r="F142" s="800"/>
      <c r="G142" s="801"/>
      <c r="H142" s="800"/>
      <c r="I142" s="800"/>
      <c r="J142" s="800"/>
      <c r="K142" s="800"/>
      <c r="L142" s="800"/>
      <c r="M142" s="800"/>
      <c r="N142" s="800"/>
      <c r="O142" s="800"/>
      <c r="P142" s="800"/>
      <c r="Q142" s="800"/>
      <c r="R142" s="800"/>
      <c r="S142" s="800"/>
      <c r="T142" s="800"/>
      <c r="U142" s="800"/>
      <c r="V142" s="800"/>
      <c r="W142" s="800"/>
      <c r="X142" s="800"/>
      <c r="Y142" s="800"/>
      <c r="Z142" s="800"/>
      <c r="AA142" s="800"/>
      <c r="AB142" s="800"/>
      <c r="AC142" s="800"/>
      <c r="AD142" s="800"/>
    </row>
    <row r="143" spans="1:30" ht="13.8" x14ac:dyDescent="0.25">
      <c r="A143" s="800"/>
      <c r="B143" s="800"/>
      <c r="C143" s="800"/>
      <c r="D143" s="800"/>
      <c r="E143" s="800"/>
      <c r="F143" s="800"/>
      <c r="G143" s="801"/>
      <c r="H143" s="800"/>
      <c r="I143" s="800"/>
      <c r="J143" s="800"/>
      <c r="K143" s="800"/>
      <c r="L143" s="800"/>
      <c r="M143" s="800"/>
      <c r="N143" s="800"/>
      <c r="O143" s="800"/>
      <c r="P143" s="800"/>
      <c r="Q143" s="800"/>
      <c r="R143" s="800"/>
      <c r="S143" s="800"/>
      <c r="T143" s="800"/>
      <c r="U143" s="800"/>
      <c r="V143" s="800"/>
      <c r="W143" s="800"/>
      <c r="X143" s="800"/>
      <c r="Y143" s="800"/>
      <c r="Z143" s="800"/>
      <c r="AA143" s="800"/>
      <c r="AB143" s="800"/>
      <c r="AC143" s="800"/>
      <c r="AD143" s="800"/>
    </row>
    <row r="144" spans="1:30" ht="13.8" x14ac:dyDescent="0.25">
      <c r="A144" s="800"/>
      <c r="B144" s="800"/>
      <c r="C144" s="800"/>
      <c r="D144" s="800"/>
      <c r="E144" s="800"/>
      <c r="F144" s="800"/>
      <c r="G144" s="801"/>
      <c r="H144" s="800"/>
      <c r="I144" s="800"/>
      <c r="J144" s="800"/>
      <c r="K144" s="800"/>
      <c r="L144" s="800"/>
      <c r="M144" s="800"/>
      <c r="N144" s="800"/>
      <c r="O144" s="800"/>
      <c r="P144" s="800"/>
      <c r="Q144" s="800"/>
      <c r="R144" s="800"/>
      <c r="S144" s="800"/>
      <c r="T144" s="800"/>
      <c r="U144" s="800"/>
      <c r="V144" s="800"/>
      <c r="W144" s="800"/>
      <c r="X144" s="800"/>
      <c r="Y144" s="800"/>
      <c r="Z144" s="800"/>
      <c r="AA144" s="800"/>
      <c r="AB144" s="800"/>
      <c r="AC144" s="800"/>
      <c r="AD144" s="800"/>
    </row>
    <row r="145" spans="1:30" ht="13.8" x14ac:dyDescent="0.25">
      <c r="A145" s="800"/>
      <c r="B145" s="800"/>
      <c r="C145" s="800"/>
      <c r="D145" s="800"/>
      <c r="E145" s="800"/>
      <c r="F145" s="800"/>
      <c r="G145" s="801"/>
      <c r="H145" s="800"/>
      <c r="I145" s="800"/>
      <c r="J145" s="800"/>
      <c r="K145" s="800"/>
      <c r="L145" s="800"/>
      <c r="M145" s="800"/>
      <c r="N145" s="800"/>
      <c r="O145" s="800"/>
      <c r="P145" s="800"/>
      <c r="Q145" s="800"/>
      <c r="R145" s="800"/>
      <c r="S145" s="800"/>
      <c r="T145" s="800"/>
      <c r="U145" s="800"/>
      <c r="V145" s="800"/>
      <c r="W145" s="800"/>
      <c r="X145" s="800"/>
      <c r="Y145" s="800"/>
      <c r="Z145" s="800"/>
      <c r="AA145" s="800"/>
      <c r="AB145" s="800"/>
      <c r="AC145" s="800"/>
      <c r="AD145" s="800"/>
    </row>
    <row r="146" spans="1:30" ht="13.8" x14ac:dyDescent="0.25">
      <c r="A146" s="800"/>
      <c r="B146" s="800"/>
      <c r="C146" s="800"/>
      <c r="D146" s="800"/>
      <c r="E146" s="800"/>
      <c r="F146" s="800"/>
      <c r="G146" s="801"/>
      <c r="H146" s="800"/>
      <c r="I146" s="800"/>
      <c r="J146" s="800"/>
      <c r="K146" s="800"/>
      <c r="L146" s="800"/>
      <c r="M146" s="800"/>
      <c r="N146" s="800"/>
      <c r="O146" s="800"/>
      <c r="P146" s="800"/>
      <c r="Q146" s="800"/>
      <c r="R146" s="800"/>
      <c r="S146" s="800"/>
      <c r="T146" s="800"/>
      <c r="U146" s="800"/>
      <c r="V146" s="800"/>
      <c r="W146" s="800"/>
      <c r="X146" s="800"/>
      <c r="Y146" s="800"/>
      <c r="Z146" s="800"/>
      <c r="AA146" s="800"/>
      <c r="AB146" s="800"/>
      <c r="AC146" s="800"/>
      <c r="AD146" s="800"/>
    </row>
    <row r="147" spans="1:30" ht="13.8" x14ac:dyDescent="0.25">
      <c r="A147" s="800"/>
      <c r="B147" s="800"/>
      <c r="C147" s="800"/>
      <c r="D147" s="800"/>
      <c r="E147" s="800"/>
      <c r="F147" s="800"/>
      <c r="G147" s="801"/>
      <c r="H147" s="800"/>
      <c r="I147" s="800"/>
      <c r="J147" s="800"/>
      <c r="K147" s="800"/>
      <c r="L147" s="800"/>
      <c r="M147" s="800"/>
      <c r="N147" s="800"/>
      <c r="O147" s="800"/>
      <c r="P147" s="800"/>
      <c r="Q147" s="800"/>
      <c r="R147" s="800"/>
      <c r="S147" s="800"/>
      <c r="T147" s="800"/>
      <c r="U147" s="800"/>
      <c r="V147" s="800"/>
      <c r="W147" s="800"/>
      <c r="X147" s="800"/>
      <c r="Y147" s="800"/>
      <c r="Z147" s="800"/>
      <c r="AA147" s="800"/>
      <c r="AB147" s="800"/>
      <c r="AC147" s="800"/>
      <c r="AD147" s="800"/>
    </row>
    <row r="148" spans="1:30" ht="13.8" x14ac:dyDescent="0.25">
      <c r="A148" s="800"/>
      <c r="B148" s="800"/>
      <c r="C148" s="800"/>
      <c r="D148" s="800"/>
      <c r="E148" s="800"/>
      <c r="F148" s="800"/>
      <c r="G148" s="801"/>
      <c r="H148" s="800"/>
      <c r="I148" s="800"/>
      <c r="J148" s="800"/>
      <c r="K148" s="800"/>
      <c r="L148" s="800"/>
      <c r="M148" s="800"/>
      <c r="N148" s="800"/>
      <c r="O148" s="800"/>
      <c r="P148" s="800"/>
      <c r="Q148" s="800"/>
      <c r="R148" s="800"/>
      <c r="S148" s="800"/>
      <c r="T148" s="800"/>
      <c r="U148" s="800"/>
      <c r="V148" s="800"/>
      <c r="W148" s="800"/>
      <c r="X148" s="800"/>
      <c r="Y148" s="800"/>
      <c r="Z148" s="800"/>
      <c r="AA148" s="800"/>
      <c r="AB148" s="800"/>
      <c r="AC148" s="800"/>
      <c r="AD148" s="800"/>
    </row>
    <row r="149" spans="1:30" ht="13.8" x14ac:dyDescent="0.25">
      <c r="A149" s="800"/>
      <c r="B149" s="800"/>
      <c r="C149" s="800"/>
      <c r="D149" s="800"/>
      <c r="E149" s="800"/>
      <c r="F149" s="800"/>
      <c r="G149" s="801"/>
      <c r="H149" s="800"/>
      <c r="I149" s="800"/>
      <c r="J149" s="800"/>
      <c r="K149" s="800"/>
      <c r="L149" s="800"/>
      <c r="M149" s="800"/>
      <c r="N149" s="800"/>
      <c r="O149" s="800"/>
      <c r="P149" s="800"/>
      <c r="Q149" s="800"/>
      <c r="R149" s="800"/>
      <c r="S149" s="800"/>
      <c r="T149" s="800"/>
      <c r="U149" s="800"/>
      <c r="V149" s="800"/>
      <c r="W149" s="800"/>
      <c r="X149" s="800"/>
      <c r="Y149" s="800"/>
      <c r="Z149" s="800"/>
      <c r="AA149" s="800"/>
      <c r="AB149" s="800"/>
      <c r="AC149" s="800"/>
      <c r="AD149" s="800"/>
    </row>
    <row r="150" spans="1:30" ht="13.8" x14ac:dyDescent="0.25">
      <c r="A150" s="800"/>
      <c r="B150" s="800"/>
      <c r="C150" s="800"/>
      <c r="D150" s="800"/>
      <c r="E150" s="800"/>
      <c r="F150" s="800"/>
      <c r="G150" s="801"/>
      <c r="H150" s="800"/>
      <c r="I150" s="800"/>
      <c r="J150" s="800"/>
      <c r="K150" s="800"/>
      <c r="L150" s="800"/>
      <c r="M150" s="800"/>
      <c r="N150" s="800"/>
      <c r="O150" s="800"/>
      <c r="P150" s="800"/>
      <c r="Q150" s="800"/>
      <c r="R150" s="800"/>
      <c r="S150" s="800"/>
      <c r="T150" s="800"/>
      <c r="U150" s="800"/>
      <c r="V150" s="800"/>
      <c r="W150" s="800"/>
      <c r="X150" s="800"/>
      <c r="Y150" s="800"/>
      <c r="Z150" s="800"/>
      <c r="AA150" s="800"/>
      <c r="AB150" s="800"/>
      <c r="AC150" s="800"/>
      <c r="AD150" s="800"/>
    </row>
    <row r="151" spans="1:30" ht="13.8" x14ac:dyDescent="0.25">
      <c r="A151" s="800"/>
      <c r="B151" s="800"/>
      <c r="C151" s="800"/>
      <c r="D151" s="800"/>
      <c r="E151" s="800"/>
      <c r="F151" s="800"/>
      <c r="G151" s="801"/>
      <c r="H151" s="800"/>
      <c r="I151" s="800"/>
      <c r="J151" s="800"/>
      <c r="K151" s="800"/>
      <c r="L151" s="800"/>
      <c r="M151" s="800"/>
      <c r="N151" s="800"/>
      <c r="O151" s="800"/>
      <c r="P151" s="800"/>
      <c r="Q151" s="800"/>
      <c r="R151" s="800"/>
      <c r="S151" s="800"/>
      <c r="T151" s="800"/>
      <c r="U151" s="800"/>
      <c r="V151" s="800"/>
      <c r="W151" s="800"/>
      <c r="X151" s="800"/>
      <c r="Y151" s="800"/>
      <c r="Z151" s="800"/>
      <c r="AA151" s="800"/>
      <c r="AB151" s="800"/>
      <c r="AC151" s="800"/>
      <c r="AD151" s="800"/>
    </row>
    <row r="152" spans="1:30" ht="13.8" x14ac:dyDescent="0.25">
      <c r="A152" s="800"/>
      <c r="B152" s="800"/>
      <c r="C152" s="800"/>
      <c r="D152" s="800"/>
      <c r="E152" s="800"/>
      <c r="F152" s="800"/>
      <c r="G152" s="801"/>
      <c r="H152" s="800"/>
      <c r="I152" s="800"/>
      <c r="J152" s="800"/>
      <c r="K152" s="800"/>
      <c r="L152" s="800"/>
      <c r="M152" s="800"/>
      <c r="N152" s="800"/>
      <c r="O152" s="800"/>
      <c r="P152" s="800"/>
      <c r="Q152" s="800"/>
      <c r="R152" s="800"/>
      <c r="S152" s="800"/>
      <c r="T152" s="800"/>
      <c r="U152" s="800"/>
      <c r="V152" s="800"/>
      <c r="W152" s="800"/>
      <c r="X152" s="800"/>
      <c r="Y152" s="800"/>
      <c r="Z152" s="800"/>
      <c r="AA152" s="800"/>
      <c r="AB152" s="800"/>
      <c r="AC152" s="800"/>
      <c r="AD152" s="800"/>
    </row>
    <row r="153" spans="1:30" ht="13.8" x14ac:dyDescent="0.25">
      <c r="A153" s="800"/>
      <c r="B153" s="800"/>
      <c r="C153" s="800"/>
      <c r="D153" s="800"/>
      <c r="E153" s="800"/>
      <c r="F153" s="800"/>
      <c r="G153" s="801"/>
      <c r="H153" s="800"/>
      <c r="I153" s="800"/>
      <c r="J153" s="800"/>
      <c r="K153" s="800"/>
      <c r="L153" s="800"/>
      <c r="M153" s="800"/>
      <c r="N153" s="800"/>
      <c r="O153" s="800"/>
      <c r="P153" s="800"/>
      <c r="Q153" s="800"/>
      <c r="R153" s="800"/>
      <c r="S153" s="800"/>
      <c r="T153" s="800"/>
      <c r="U153" s="800"/>
      <c r="V153" s="800"/>
      <c r="W153" s="800"/>
      <c r="X153" s="800"/>
      <c r="Y153" s="800"/>
      <c r="Z153" s="800"/>
      <c r="AA153" s="800"/>
      <c r="AB153" s="800"/>
      <c r="AC153" s="800"/>
      <c r="AD153" s="800"/>
    </row>
    <row r="154" spans="1:30" ht="13.8" x14ac:dyDescent="0.25">
      <c r="A154" s="800"/>
      <c r="B154" s="800"/>
      <c r="C154" s="800"/>
      <c r="D154" s="800"/>
      <c r="E154" s="800"/>
      <c r="F154" s="800"/>
      <c r="G154" s="801"/>
      <c r="H154" s="800"/>
      <c r="I154" s="800"/>
      <c r="J154" s="800"/>
      <c r="K154" s="800"/>
      <c r="L154" s="800"/>
      <c r="M154" s="800"/>
      <c r="N154" s="800"/>
      <c r="O154" s="800"/>
      <c r="P154" s="800"/>
      <c r="Q154" s="800"/>
      <c r="R154" s="800"/>
      <c r="S154" s="800"/>
      <c r="T154" s="800"/>
      <c r="U154" s="800"/>
      <c r="V154" s="800"/>
      <c r="W154" s="800"/>
      <c r="X154" s="800"/>
      <c r="Y154" s="800"/>
      <c r="Z154" s="800"/>
      <c r="AA154" s="800"/>
      <c r="AB154" s="800"/>
      <c r="AC154" s="800"/>
      <c r="AD154" s="800"/>
    </row>
    <row r="155" spans="1:30" ht="13.8" x14ac:dyDescent="0.25">
      <c r="A155" s="800"/>
      <c r="B155" s="800"/>
      <c r="C155" s="800"/>
      <c r="D155" s="800"/>
      <c r="E155" s="800"/>
      <c r="F155" s="800"/>
      <c r="G155" s="801"/>
      <c r="H155" s="800"/>
      <c r="I155" s="800"/>
      <c r="J155" s="800"/>
      <c r="K155" s="800"/>
      <c r="L155" s="800"/>
      <c r="M155" s="800"/>
      <c r="N155" s="800"/>
      <c r="O155" s="800"/>
      <c r="P155" s="800"/>
      <c r="Q155" s="800"/>
      <c r="R155" s="800"/>
      <c r="S155" s="800"/>
      <c r="T155" s="800"/>
      <c r="U155" s="800"/>
      <c r="V155" s="800"/>
      <c r="W155" s="800"/>
      <c r="X155" s="800"/>
      <c r="Y155" s="800"/>
      <c r="Z155" s="800"/>
      <c r="AA155" s="800"/>
      <c r="AB155" s="800"/>
      <c r="AC155" s="800"/>
      <c r="AD155" s="800"/>
    </row>
    <row r="156" spans="1:30" ht="13.8" x14ac:dyDescent="0.25">
      <c r="A156" s="800"/>
      <c r="B156" s="800"/>
      <c r="C156" s="800"/>
      <c r="D156" s="800"/>
      <c r="E156" s="800"/>
      <c r="F156" s="800"/>
      <c r="G156" s="801"/>
      <c r="H156" s="800"/>
      <c r="I156" s="800"/>
      <c r="J156" s="800"/>
      <c r="K156" s="800"/>
      <c r="L156" s="800"/>
      <c r="M156" s="800"/>
      <c r="N156" s="800"/>
      <c r="O156" s="800"/>
      <c r="P156" s="800"/>
      <c r="Q156" s="800"/>
      <c r="R156" s="800"/>
      <c r="S156" s="800"/>
      <c r="T156" s="800"/>
      <c r="U156" s="800"/>
      <c r="V156" s="800"/>
      <c r="W156" s="800"/>
      <c r="X156" s="800"/>
      <c r="Y156" s="800"/>
      <c r="Z156" s="800"/>
      <c r="AA156" s="800"/>
      <c r="AB156" s="800"/>
      <c r="AC156" s="800"/>
      <c r="AD156" s="800"/>
    </row>
    <row r="157" spans="1:30" ht="13.8" x14ac:dyDescent="0.25">
      <c r="A157" s="800"/>
      <c r="B157" s="800"/>
      <c r="C157" s="800"/>
      <c r="D157" s="800"/>
      <c r="E157" s="800"/>
      <c r="F157" s="800"/>
      <c r="G157" s="801"/>
      <c r="H157" s="800"/>
      <c r="I157" s="800"/>
      <c r="J157" s="800"/>
      <c r="K157" s="800"/>
      <c r="L157" s="800"/>
      <c r="M157" s="800"/>
      <c r="N157" s="800"/>
      <c r="O157" s="800"/>
      <c r="P157" s="800"/>
      <c r="Q157" s="800"/>
      <c r="R157" s="800"/>
      <c r="S157" s="800"/>
      <c r="T157" s="800"/>
      <c r="U157" s="800"/>
      <c r="V157" s="800"/>
      <c r="W157" s="800"/>
      <c r="X157" s="800"/>
      <c r="Y157" s="800"/>
      <c r="Z157" s="800"/>
      <c r="AA157" s="800"/>
      <c r="AB157" s="800"/>
      <c r="AC157" s="800"/>
      <c r="AD157" s="800"/>
    </row>
    <row r="158" spans="1:30" ht="13.8" x14ac:dyDescent="0.25">
      <c r="A158" s="800"/>
      <c r="B158" s="800"/>
      <c r="C158" s="800"/>
      <c r="D158" s="800"/>
      <c r="E158" s="800"/>
      <c r="F158" s="800"/>
      <c r="G158" s="801"/>
      <c r="H158" s="800"/>
      <c r="I158" s="800"/>
      <c r="J158" s="800"/>
      <c r="K158" s="800"/>
      <c r="L158" s="800"/>
      <c r="M158" s="800"/>
      <c r="N158" s="800"/>
      <c r="O158" s="800"/>
      <c r="P158" s="800"/>
      <c r="Q158" s="800"/>
      <c r="R158" s="800"/>
      <c r="S158" s="800"/>
      <c r="T158" s="800"/>
      <c r="U158" s="800"/>
      <c r="V158" s="800"/>
      <c r="W158" s="800"/>
      <c r="X158" s="800"/>
      <c r="Y158" s="800"/>
      <c r="Z158" s="800"/>
      <c r="AA158" s="800"/>
      <c r="AB158" s="800"/>
      <c r="AC158" s="800"/>
      <c r="AD158" s="800"/>
    </row>
    <row r="159" spans="1:30" ht="13.8" x14ac:dyDescent="0.25">
      <c r="A159" s="800"/>
      <c r="B159" s="800"/>
      <c r="C159" s="800"/>
      <c r="D159" s="800"/>
      <c r="E159" s="800"/>
      <c r="F159" s="800"/>
      <c r="G159" s="801"/>
      <c r="H159" s="800"/>
      <c r="I159" s="800"/>
      <c r="J159" s="800"/>
      <c r="K159" s="800"/>
      <c r="L159" s="800"/>
      <c r="M159" s="800"/>
      <c r="N159" s="800"/>
      <c r="O159" s="800"/>
      <c r="P159" s="800"/>
      <c r="Q159" s="800"/>
      <c r="R159" s="800"/>
      <c r="S159" s="800"/>
      <c r="T159" s="800"/>
      <c r="U159" s="800"/>
      <c r="V159" s="800"/>
      <c r="W159" s="800"/>
      <c r="X159" s="800"/>
      <c r="Y159" s="800"/>
      <c r="Z159" s="800"/>
      <c r="AA159" s="800"/>
      <c r="AB159" s="800"/>
      <c r="AC159" s="800"/>
      <c r="AD159" s="800"/>
    </row>
    <row r="160" spans="1:30" ht="13.8" x14ac:dyDescent="0.25">
      <c r="A160" s="800"/>
      <c r="B160" s="800"/>
      <c r="C160" s="800"/>
      <c r="D160" s="800"/>
      <c r="E160" s="800"/>
      <c r="F160" s="800"/>
      <c r="G160" s="801"/>
      <c r="H160" s="800"/>
      <c r="I160" s="800"/>
      <c r="J160" s="800"/>
      <c r="K160" s="800"/>
      <c r="L160" s="800"/>
      <c r="M160" s="800"/>
      <c r="N160" s="800"/>
      <c r="O160" s="800"/>
      <c r="P160" s="800"/>
      <c r="Q160" s="800"/>
      <c r="R160" s="800"/>
      <c r="S160" s="800"/>
      <c r="T160" s="800"/>
      <c r="U160" s="800"/>
      <c r="V160" s="800"/>
      <c r="W160" s="800"/>
      <c r="X160" s="800"/>
      <c r="Y160" s="800"/>
      <c r="Z160" s="800"/>
      <c r="AA160" s="800"/>
      <c r="AB160" s="800"/>
      <c r="AC160" s="800"/>
      <c r="AD160" s="800"/>
    </row>
    <row r="161" spans="1:30" ht="13.8" x14ac:dyDescent="0.25">
      <c r="A161" s="800"/>
      <c r="B161" s="800"/>
      <c r="C161" s="800"/>
      <c r="D161" s="800"/>
      <c r="E161" s="800"/>
      <c r="F161" s="800"/>
      <c r="G161" s="801"/>
      <c r="H161" s="800"/>
      <c r="I161" s="800"/>
      <c r="J161" s="800"/>
      <c r="K161" s="800"/>
      <c r="L161" s="800"/>
      <c r="M161" s="800"/>
      <c r="N161" s="800"/>
      <c r="O161" s="800"/>
      <c r="P161" s="800"/>
      <c r="Q161" s="800"/>
      <c r="R161" s="800"/>
      <c r="S161" s="800"/>
      <c r="T161" s="800"/>
      <c r="U161" s="800"/>
      <c r="V161" s="800"/>
      <c r="W161" s="800"/>
      <c r="X161" s="800"/>
      <c r="Y161" s="800"/>
      <c r="Z161" s="800"/>
      <c r="AA161" s="800"/>
      <c r="AB161" s="800"/>
      <c r="AC161" s="800"/>
      <c r="AD161" s="800"/>
    </row>
    <row r="162" spans="1:30" ht="13.8" x14ac:dyDescent="0.25">
      <c r="A162" s="800"/>
      <c r="B162" s="800"/>
      <c r="C162" s="800"/>
      <c r="D162" s="800"/>
      <c r="E162" s="800"/>
      <c r="F162" s="800"/>
      <c r="G162" s="801"/>
      <c r="H162" s="800"/>
      <c r="I162" s="800"/>
      <c r="J162" s="800"/>
      <c r="K162" s="800"/>
      <c r="L162" s="800"/>
      <c r="M162" s="800"/>
      <c r="N162" s="800"/>
      <c r="O162" s="800"/>
      <c r="P162" s="800"/>
      <c r="Q162" s="800"/>
      <c r="R162" s="800"/>
      <c r="S162" s="800"/>
      <c r="T162" s="800"/>
      <c r="U162" s="800"/>
      <c r="V162" s="800"/>
      <c r="W162" s="800"/>
      <c r="X162" s="800"/>
      <c r="Y162" s="800"/>
      <c r="Z162" s="800"/>
      <c r="AA162" s="800"/>
      <c r="AB162" s="800"/>
      <c r="AC162" s="800"/>
      <c r="AD162" s="800"/>
    </row>
    <row r="163" spans="1:30" ht="13.8" x14ac:dyDescent="0.25">
      <c r="A163" s="800"/>
      <c r="B163" s="800"/>
      <c r="C163" s="800"/>
      <c r="D163" s="800"/>
      <c r="E163" s="800"/>
      <c r="F163" s="800"/>
      <c r="G163" s="801"/>
      <c r="H163" s="800"/>
      <c r="I163" s="800"/>
      <c r="J163" s="800"/>
      <c r="K163" s="800"/>
      <c r="L163" s="800"/>
      <c r="M163" s="800"/>
      <c r="N163" s="800"/>
      <c r="O163" s="800"/>
      <c r="P163" s="800"/>
      <c r="Q163" s="800"/>
      <c r="R163" s="800"/>
      <c r="S163" s="800"/>
      <c r="T163" s="800"/>
      <c r="U163" s="800"/>
      <c r="V163" s="800"/>
      <c r="W163" s="800"/>
      <c r="X163" s="800"/>
      <c r="Y163" s="800"/>
      <c r="Z163" s="800"/>
      <c r="AA163" s="800"/>
      <c r="AB163" s="800"/>
      <c r="AC163" s="800"/>
      <c r="AD163" s="800"/>
    </row>
    <row r="164" spans="1:30" ht="13.8" x14ac:dyDescent="0.25">
      <c r="A164" s="800"/>
      <c r="B164" s="800"/>
      <c r="C164" s="800"/>
      <c r="D164" s="800"/>
      <c r="E164" s="800"/>
      <c r="F164" s="800"/>
      <c r="G164" s="801"/>
      <c r="H164" s="800"/>
      <c r="I164" s="800"/>
      <c r="J164" s="800"/>
      <c r="K164" s="800"/>
      <c r="L164" s="800"/>
      <c r="M164" s="800"/>
      <c r="N164" s="800"/>
      <c r="O164" s="800"/>
      <c r="P164" s="800"/>
      <c r="Q164" s="800"/>
      <c r="R164" s="800"/>
      <c r="S164" s="800"/>
      <c r="T164" s="800"/>
      <c r="U164" s="800"/>
      <c r="V164" s="800"/>
      <c r="W164" s="800"/>
      <c r="X164" s="800"/>
      <c r="Y164" s="800"/>
      <c r="Z164" s="800"/>
      <c r="AA164" s="800"/>
      <c r="AB164" s="800"/>
      <c r="AC164" s="800"/>
      <c r="AD164" s="800"/>
    </row>
    <row r="165" spans="1:30" ht="13.8" x14ac:dyDescent="0.25">
      <c r="A165" s="800"/>
      <c r="B165" s="800"/>
      <c r="C165" s="800"/>
      <c r="D165" s="800"/>
      <c r="E165" s="800"/>
      <c r="F165" s="800"/>
      <c r="G165" s="801"/>
      <c r="H165" s="800"/>
      <c r="I165" s="800"/>
      <c r="J165" s="800"/>
      <c r="K165" s="800"/>
      <c r="L165" s="800"/>
      <c r="M165" s="800"/>
      <c r="N165" s="800"/>
      <c r="O165" s="800"/>
      <c r="P165" s="800"/>
      <c r="Q165" s="800"/>
      <c r="R165" s="800"/>
      <c r="S165" s="800"/>
      <c r="T165" s="800"/>
      <c r="U165" s="800"/>
      <c r="V165" s="800"/>
      <c r="W165" s="800"/>
      <c r="X165" s="800"/>
      <c r="Y165" s="800"/>
      <c r="Z165" s="800"/>
      <c r="AA165" s="800"/>
      <c r="AB165" s="800"/>
      <c r="AC165" s="800"/>
      <c r="AD165" s="800"/>
    </row>
    <row r="166" spans="1:30" ht="13.8" x14ac:dyDescent="0.25">
      <c r="A166" s="800"/>
      <c r="B166" s="800"/>
      <c r="C166" s="800"/>
      <c r="D166" s="800"/>
      <c r="E166" s="800"/>
      <c r="F166" s="800"/>
      <c r="G166" s="801"/>
      <c r="H166" s="800"/>
      <c r="I166" s="800"/>
      <c r="J166" s="800"/>
      <c r="K166" s="800"/>
      <c r="L166" s="800"/>
      <c r="M166" s="800"/>
      <c r="N166" s="800"/>
      <c r="O166" s="800"/>
      <c r="P166" s="800"/>
      <c r="Q166" s="800"/>
      <c r="R166" s="800"/>
      <c r="S166" s="800"/>
      <c r="T166" s="800"/>
      <c r="U166" s="800"/>
      <c r="V166" s="800"/>
      <c r="W166" s="800"/>
      <c r="X166" s="800"/>
      <c r="Y166" s="800"/>
      <c r="Z166" s="800"/>
      <c r="AA166" s="800"/>
      <c r="AB166" s="800"/>
      <c r="AC166" s="800"/>
      <c r="AD166" s="800"/>
    </row>
    <row r="167" spans="1:30" ht="13.8" x14ac:dyDescent="0.25">
      <c r="A167" s="800"/>
      <c r="B167" s="800"/>
      <c r="C167" s="800"/>
      <c r="D167" s="800"/>
      <c r="E167" s="800"/>
      <c r="F167" s="800"/>
      <c r="G167" s="801"/>
      <c r="H167" s="800"/>
      <c r="I167" s="800"/>
      <c r="J167" s="800"/>
      <c r="K167" s="800"/>
      <c r="L167" s="800"/>
      <c r="M167" s="800"/>
      <c r="N167" s="800"/>
      <c r="O167" s="800"/>
      <c r="P167" s="800"/>
      <c r="Q167" s="800"/>
      <c r="R167" s="800"/>
      <c r="S167" s="800"/>
      <c r="T167" s="800"/>
      <c r="U167" s="800"/>
      <c r="V167" s="800"/>
      <c r="W167" s="800"/>
      <c r="X167" s="800"/>
      <c r="Y167" s="800"/>
      <c r="Z167" s="800"/>
      <c r="AA167" s="800"/>
      <c r="AB167" s="800"/>
      <c r="AC167" s="800"/>
      <c r="AD167" s="800"/>
    </row>
    <row r="168" spans="1:30" ht="13.8" x14ac:dyDescent="0.25">
      <c r="A168" s="800"/>
      <c r="B168" s="800"/>
      <c r="C168" s="800"/>
      <c r="D168" s="800"/>
      <c r="E168" s="800"/>
      <c r="F168" s="800"/>
      <c r="G168" s="801"/>
      <c r="H168" s="800"/>
      <c r="I168" s="800"/>
      <c r="J168" s="800"/>
      <c r="K168" s="800"/>
      <c r="L168" s="800"/>
      <c r="M168" s="800"/>
      <c r="N168" s="800"/>
      <c r="O168" s="800"/>
      <c r="P168" s="800"/>
      <c r="Q168" s="800"/>
      <c r="R168" s="800"/>
      <c r="S168" s="800"/>
      <c r="T168" s="800"/>
      <c r="U168" s="800"/>
      <c r="V168" s="800"/>
      <c r="W168" s="800"/>
      <c r="X168" s="800"/>
      <c r="Y168" s="800"/>
      <c r="Z168" s="800"/>
      <c r="AA168" s="800"/>
      <c r="AB168" s="800"/>
      <c r="AC168" s="800"/>
      <c r="AD168" s="800"/>
    </row>
    <row r="169" spans="1:30" ht="13.8" x14ac:dyDescent="0.25">
      <c r="A169" s="800"/>
      <c r="B169" s="800"/>
      <c r="C169" s="800"/>
      <c r="D169" s="800"/>
      <c r="E169" s="800"/>
      <c r="F169" s="800"/>
      <c r="G169" s="801"/>
      <c r="H169" s="800"/>
      <c r="I169" s="800"/>
      <c r="J169" s="800"/>
      <c r="K169" s="800"/>
      <c r="L169" s="800"/>
      <c r="M169" s="800"/>
      <c r="N169" s="800"/>
      <c r="O169" s="800"/>
      <c r="P169" s="800"/>
      <c r="Q169" s="800"/>
      <c r="R169" s="800"/>
      <c r="S169" s="800"/>
      <c r="T169" s="800"/>
      <c r="U169" s="800"/>
      <c r="V169" s="800"/>
      <c r="W169" s="800"/>
      <c r="X169" s="800"/>
      <c r="Y169" s="800"/>
      <c r="Z169" s="800"/>
      <c r="AA169" s="800"/>
      <c r="AB169" s="800"/>
      <c r="AC169" s="800"/>
      <c r="AD169" s="800"/>
    </row>
    <row r="170" spans="1:30" ht="13.8" x14ac:dyDescent="0.25">
      <c r="A170" s="800"/>
      <c r="B170" s="800"/>
      <c r="C170" s="800"/>
      <c r="D170" s="800"/>
      <c r="E170" s="800"/>
      <c r="F170" s="800"/>
      <c r="G170" s="801"/>
      <c r="H170" s="800"/>
      <c r="I170" s="800"/>
      <c r="J170" s="800"/>
      <c r="K170" s="800"/>
      <c r="L170" s="800"/>
      <c r="M170" s="800"/>
      <c r="N170" s="800"/>
      <c r="O170" s="800"/>
      <c r="P170" s="800"/>
      <c r="Q170" s="800"/>
      <c r="R170" s="800"/>
      <c r="S170" s="800"/>
      <c r="T170" s="800"/>
      <c r="U170" s="800"/>
      <c r="V170" s="800"/>
      <c r="W170" s="800"/>
      <c r="X170" s="800"/>
      <c r="Y170" s="800"/>
      <c r="Z170" s="800"/>
      <c r="AA170" s="800"/>
      <c r="AB170" s="800"/>
      <c r="AC170" s="800"/>
      <c r="AD170" s="800"/>
    </row>
    <row r="171" spans="1:30" ht="13.8" x14ac:dyDescent="0.25">
      <c r="A171" s="800"/>
      <c r="B171" s="800"/>
      <c r="C171" s="800"/>
      <c r="D171" s="800"/>
      <c r="E171" s="800"/>
      <c r="F171" s="800"/>
      <c r="G171" s="801"/>
      <c r="H171" s="800"/>
      <c r="I171" s="800"/>
      <c r="J171" s="800"/>
      <c r="K171" s="800"/>
      <c r="L171" s="800"/>
      <c r="M171" s="800"/>
      <c r="N171" s="800"/>
      <c r="O171" s="800"/>
      <c r="P171" s="800"/>
      <c r="Q171" s="800"/>
      <c r="R171" s="800"/>
      <c r="S171" s="800"/>
      <c r="T171" s="800"/>
      <c r="U171" s="800"/>
      <c r="V171" s="800"/>
      <c r="W171" s="800"/>
      <c r="X171" s="800"/>
      <c r="Y171" s="800"/>
      <c r="Z171" s="800"/>
      <c r="AA171" s="800"/>
      <c r="AB171" s="800"/>
      <c r="AC171" s="800"/>
      <c r="AD171" s="800"/>
    </row>
    <row r="172" spans="1:30" ht="13.8" x14ac:dyDescent="0.25">
      <c r="A172" s="800"/>
      <c r="B172" s="800"/>
      <c r="C172" s="800"/>
      <c r="D172" s="800"/>
      <c r="E172" s="800"/>
      <c r="F172" s="800"/>
      <c r="G172" s="801"/>
      <c r="H172" s="800"/>
      <c r="I172" s="800"/>
      <c r="J172" s="800"/>
      <c r="K172" s="800"/>
      <c r="L172" s="800"/>
      <c r="M172" s="800"/>
      <c r="N172" s="800"/>
      <c r="O172" s="800"/>
      <c r="P172" s="800"/>
      <c r="Q172" s="800"/>
      <c r="R172" s="800"/>
      <c r="S172" s="800"/>
      <c r="T172" s="800"/>
      <c r="U172" s="800"/>
      <c r="V172" s="800"/>
      <c r="W172" s="800"/>
      <c r="X172" s="800"/>
      <c r="Y172" s="800"/>
      <c r="Z172" s="800"/>
      <c r="AA172" s="800"/>
      <c r="AB172" s="800"/>
      <c r="AC172" s="800"/>
      <c r="AD172" s="800"/>
    </row>
    <row r="173" spans="1:30" ht="13.8" x14ac:dyDescent="0.25">
      <c r="A173" s="800"/>
      <c r="B173" s="800"/>
      <c r="C173" s="800"/>
      <c r="D173" s="800"/>
      <c r="E173" s="800"/>
      <c r="F173" s="800"/>
      <c r="G173" s="801"/>
      <c r="H173" s="800"/>
      <c r="I173" s="800"/>
      <c r="J173" s="800"/>
      <c r="K173" s="800"/>
      <c r="L173" s="800"/>
      <c r="M173" s="800"/>
      <c r="N173" s="800"/>
      <c r="O173" s="800"/>
      <c r="P173" s="800"/>
      <c r="Q173" s="800"/>
      <c r="R173" s="800"/>
      <c r="S173" s="800"/>
      <c r="T173" s="800"/>
      <c r="U173" s="800"/>
      <c r="V173" s="800"/>
      <c r="W173" s="800"/>
      <c r="X173" s="800"/>
      <c r="Y173" s="800"/>
      <c r="Z173" s="800"/>
      <c r="AA173" s="800"/>
      <c r="AB173" s="800"/>
      <c r="AC173" s="800"/>
      <c r="AD173" s="800"/>
    </row>
    <row r="174" spans="1:30" ht="13.8" x14ac:dyDescent="0.25">
      <c r="A174" s="800"/>
      <c r="B174" s="800"/>
      <c r="C174" s="800"/>
      <c r="D174" s="800"/>
      <c r="E174" s="800"/>
      <c r="F174" s="800"/>
      <c r="G174" s="801"/>
      <c r="H174" s="800"/>
      <c r="I174" s="800"/>
      <c r="J174" s="800"/>
      <c r="K174" s="800"/>
      <c r="L174" s="800"/>
      <c r="M174" s="800"/>
      <c r="N174" s="800"/>
      <c r="O174" s="800"/>
      <c r="P174" s="800"/>
      <c r="Q174" s="800"/>
      <c r="R174" s="800"/>
      <c r="S174" s="800"/>
      <c r="T174" s="800"/>
      <c r="U174" s="800"/>
      <c r="V174" s="800"/>
      <c r="W174" s="800"/>
      <c r="X174" s="800"/>
      <c r="Y174" s="800"/>
      <c r="Z174" s="800"/>
      <c r="AA174" s="800"/>
      <c r="AB174" s="800"/>
      <c r="AC174" s="800"/>
      <c r="AD174" s="800"/>
    </row>
    <row r="175" spans="1:30" ht="13.8" x14ac:dyDescent="0.25">
      <c r="A175" s="800"/>
      <c r="B175" s="800"/>
      <c r="C175" s="800"/>
      <c r="D175" s="800"/>
      <c r="E175" s="800"/>
      <c r="F175" s="800"/>
      <c r="G175" s="801"/>
      <c r="H175" s="800"/>
      <c r="I175" s="800"/>
      <c r="J175" s="800"/>
      <c r="K175" s="800"/>
      <c r="L175" s="800"/>
      <c r="M175" s="800"/>
      <c r="N175" s="800"/>
      <c r="O175" s="800"/>
      <c r="P175" s="800"/>
      <c r="Q175" s="800"/>
      <c r="R175" s="800"/>
      <c r="S175" s="800"/>
      <c r="T175" s="800"/>
      <c r="U175" s="800"/>
      <c r="V175" s="800"/>
      <c r="W175" s="800"/>
      <c r="X175" s="800"/>
      <c r="Y175" s="800"/>
      <c r="Z175" s="800"/>
      <c r="AA175" s="800"/>
      <c r="AB175" s="800"/>
      <c r="AC175" s="800"/>
      <c r="AD175" s="800"/>
    </row>
    <row r="176" spans="1:30" ht="13.8" x14ac:dyDescent="0.25">
      <c r="A176" s="800"/>
      <c r="B176" s="800"/>
      <c r="C176" s="800"/>
      <c r="D176" s="800"/>
      <c r="E176" s="800"/>
      <c r="F176" s="800"/>
      <c r="G176" s="801"/>
      <c r="H176" s="800"/>
      <c r="I176" s="800"/>
      <c r="J176" s="800"/>
      <c r="K176" s="800"/>
      <c r="L176" s="800"/>
      <c r="M176" s="800"/>
      <c r="N176" s="800"/>
      <c r="O176" s="800"/>
      <c r="P176" s="800"/>
      <c r="Q176" s="800"/>
      <c r="R176" s="800"/>
      <c r="S176" s="800"/>
      <c r="T176" s="800"/>
      <c r="U176" s="800"/>
      <c r="V176" s="800"/>
      <c r="W176" s="800"/>
      <c r="X176" s="800"/>
      <c r="Y176" s="800"/>
      <c r="Z176" s="800"/>
      <c r="AA176" s="800"/>
      <c r="AB176" s="800"/>
      <c r="AC176" s="800"/>
      <c r="AD176" s="800"/>
    </row>
    <row r="177" spans="1:30" ht="13.8" x14ac:dyDescent="0.25">
      <c r="A177" s="800"/>
      <c r="B177" s="800"/>
      <c r="C177" s="800"/>
      <c r="D177" s="800"/>
      <c r="E177" s="800"/>
      <c r="F177" s="800"/>
      <c r="G177" s="801"/>
      <c r="H177" s="800"/>
      <c r="I177" s="800"/>
      <c r="J177" s="800"/>
      <c r="K177" s="800"/>
      <c r="L177" s="800"/>
      <c r="M177" s="800"/>
      <c r="N177" s="800"/>
      <c r="O177" s="800"/>
      <c r="P177" s="800"/>
      <c r="Q177" s="800"/>
      <c r="R177" s="800"/>
      <c r="S177" s="800"/>
      <c r="T177" s="800"/>
      <c r="U177" s="800"/>
      <c r="V177" s="800"/>
      <c r="W177" s="800"/>
      <c r="X177" s="800"/>
      <c r="Y177" s="800"/>
      <c r="Z177" s="800"/>
      <c r="AA177" s="800"/>
      <c r="AB177" s="800"/>
      <c r="AC177" s="800"/>
      <c r="AD177" s="800"/>
    </row>
    <row r="178" spans="1:30" ht="13.8" x14ac:dyDescent="0.25">
      <c r="A178" s="800"/>
      <c r="B178" s="800"/>
      <c r="C178" s="800"/>
      <c r="D178" s="800"/>
      <c r="E178" s="800"/>
      <c r="F178" s="800"/>
      <c r="G178" s="801"/>
      <c r="H178" s="800"/>
      <c r="I178" s="800"/>
      <c r="J178" s="800"/>
      <c r="K178" s="800"/>
      <c r="L178" s="800"/>
      <c r="M178" s="800"/>
      <c r="N178" s="800"/>
      <c r="O178" s="800"/>
      <c r="P178" s="800"/>
      <c r="Q178" s="800"/>
      <c r="R178" s="800"/>
      <c r="S178" s="800"/>
      <c r="T178" s="800"/>
      <c r="U178" s="800"/>
      <c r="V178" s="800"/>
      <c r="W178" s="800"/>
      <c r="X178" s="800"/>
      <c r="Y178" s="800"/>
      <c r="Z178" s="800"/>
      <c r="AA178" s="800"/>
      <c r="AB178" s="800"/>
      <c r="AC178" s="800"/>
      <c r="AD178" s="800"/>
    </row>
    <row r="179" spans="1:30" ht="13.8" x14ac:dyDescent="0.25">
      <c r="A179" s="800"/>
      <c r="B179" s="800"/>
      <c r="C179" s="800"/>
      <c r="D179" s="800"/>
      <c r="E179" s="800"/>
      <c r="F179" s="800"/>
      <c r="G179" s="801"/>
      <c r="H179" s="800"/>
      <c r="I179" s="800"/>
      <c r="J179" s="800"/>
      <c r="K179" s="800"/>
      <c r="L179" s="800"/>
      <c r="M179" s="800"/>
      <c r="N179" s="800"/>
      <c r="O179" s="800"/>
      <c r="P179" s="800"/>
      <c r="Q179" s="800"/>
      <c r="R179" s="800"/>
      <c r="S179" s="800"/>
      <c r="T179" s="800"/>
      <c r="U179" s="800"/>
      <c r="V179" s="800"/>
      <c r="W179" s="800"/>
      <c r="X179" s="800"/>
      <c r="Y179" s="800"/>
      <c r="Z179" s="800"/>
      <c r="AA179" s="800"/>
      <c r="AB179" s="800"/>
      <c r="AC179" s="800"/>
      <c r="AD179" s="800"/>
    </row>
    <row r="180" spans="1:30" ht="13.8" x14ac:dyDescent="0.25">
      <c r="A180" s="800"/>
      <c r="B180" s="800"/>
      <c r="C180" s="800"/>
      <c r="D180" s="800"/>
      <c r="E180" s="800"/>
      <c r="F180" s="800"/>
      <c r="G180" s="801"/>
      <c r="H180" s="800"/>
      <c r="I180" s="800"/>
      <c r="J180" s="800"/>
      <c r="K180" s="800"/>
      <c r="L180" s="800"/>
      <c r="M180" s="800"/>
      <c r="N180" s="800"/>
      <c r="O180" s="800"/>
      <c r="P180" s="800"/>
      <c r="Q180" s="800"/>
      <c r="R180" s="800"/>
      <c r="S180" s="800"/>
      <c r="T180" s="800"/>
      <c r="U180" s="800"/>
      <c r="V180" s="800"/>
      <c r="W180" s="800"/>
      <c r="X180" s="800"/>
      <c r="Y180" s="800"/>
      <c r="Z180" s="800"/>
      <c r="AA180" s="800"/>
      <c r="AB180" s="800"/>
      <c r="AC180" s="800"/>
      <c r="AD180" s="800"/>
    </row>
    <row r="181" spans="1:30" ht="13.8" x14ac:dyDescent="0.25">
      <c r="A181" s="800"/>
      <c r="B181" s="800"/>
      <c r="C181" s="800"/>
      <c r="D181" s="800"/>
      <c r="E181" s="800"/>
      <c r="F181" s="800"/>
      <c r="G181" s="801"/>
      <c r="H181" s="800"/>
      <c r="I181" s="800"/>
      <c r="J181" s="800"/>
      <c r="K181" s="800"/>
      <c r="L181" s="800"/>
      <c r="M181" s="800"/>
      <c r="N181" s="800"/>
      <c r="O181" s="800"/>
      <c r="P181" s="800"/>
      <c r="Q181" s="800"/>
      <c r="R181" s="800"/>
      <c r="S181" s="800"/>
      <c r="T181" s="800"/>
      <c r="U181" s="800"/>
      <c r="V181" s="800"/>
      <c r="W181" s="800"/>
      <c r="X181" s="800"/>
      <c r="Y181" s="800"/>
      <c r="Z181" s="800"/>
      <c r="AA181" s="800"/>
      <c r="AB181" s="800"/>
      <c r="AC181" s="800"/>
      <c r="AD181" s="800"/>
    </row>
    <row r="182" spans="1:30" ht="13.8" x14ac:dyDescent="0.25">
      <c r="A182" s="800"/>
      <c r="B182" s="800"/>
      <c r="C182" s="800"/>
      <c r="D182" s="800"/>
      <c r="E182" s="800"/>
      <c r="F182" s="800"/>
      <c r="G182" s="801"/>
      <c r="H182" s="800"/>
      <c r="I182" s="800"/>
      <c r="J182" s="800"/>
      <c r="K182" s="800"/>
      <c r="L182" s="800"/>
      <c r="M182" s="800"/>
      <c r="N182" s="800"/>
      <c r="O182" s="800"/>
      <c r="P182" s="800"/>
      <c r="Q182" s="800"/>
      <c r="R182" s="800"/>
      <c r="S182" s="800"/>
      <c r="T182" s="800"/>
      <c r="U182" s="800"/>
      <c r="V182" s="800"/>
      <c r="W182" s="800"/>
      <c r="X182" s="800"/>
      <c r="Y182" s="800"/>
      <c r="Z182" s="800"/>
      <c r="AA182" s="800"/>
      <c r="AB182" s="800"/>
      <c r="AC182" s="800"/>
      <c r="AD182" s="800"/>
    </row>
    <row r="183" spans="1:30" ht="13.8" x14ac:dyDescent="0.25">
      <c r="A183" s="800"/>
      <c r="B183" s="800"/>
      <c r="C183" s="800"/>
      <c r="D183" s="800"/>
      <c r="E183" s="800"/>
      <c r="F183" s="800"/>
      <c r="G183" s="801"/>
      <c r="H183" s="800"/>
      <c r="I183" s="800"/>
      <c r="J183" s="800"/>
      <c r="K183" s="800"/>
      <c r="L183" s="800"/>
      <c r="M183" s="800"/>
      <c r="N183" s="800"/>
      <c r="O183" s="800"/>
      <c r="P183" s="800"/>
      <c r="Q183" s="800"/>
      <c r="R183" s="800"/>
      <c r="S183" s="800"/>
      <c r="T183" s="800"/>
      <c r="U183" s="800"/>
      <c r="V183" s="800"/>
      <c r="W183" s="800"/>
      <c r="X183" s="800"/>
      <c r="Y183" s="800"/>
      <c r="Z183" s="800"/>
      <c r="AA183" s="800"/>
      <c r="AB183" s="800"/>
      <c r="AC183" s="800"/>
      <c r="AD183" s="800"/>
    </row>
    <row r="184" spans="1:30" ht="13.8" x14ac:dyDescent="0.25">
      <c r="A184" s="800"/>
      <c r="B184" s="800"/>
      <c r="C184" s="800"/>
      <c r="D184" s="800"/>
      <c r="E184" s="800"/>
      <c r="F184" s="800"/>
      <c r="G184" s="801"/>
      <c r="H184" s="800"/>
      <c r="I184" s="800"/>
      <c r="J184" s="800"/>
      <c r="K184" s="800"/>
      <c r="L184" s="800"/>
      <c r="M184" s="800"/>
      <c r="N184" s="800"/>
      <c r="O184" s="800"/>
      <c r="P184" s="800"/>
      <c r="Q184" s="800"/>
      <c r="R184" s="800"/>
      <c r="S184" s="800"/>
      <c r="T184" s="800"/>
      <c r="U184" s="800"/>
      <c r="V184" s="800"/>
      <c r="W184" s="800"/>
      <c r="X184" s="800"/>
      <c r="Y184" s="800"/>
      <c r="Z184" s="800"/>
      <c r="AA184" s="800"/>
      <c r="AB184" s="800"/>
      <c r="AC184" s="800"/>
      <c r="AD184" s="800"/>
    </row>
    <row r="185" spans="1:30" ht="13.8" x14ac:dyDescent="0.25">
      <c r="A185" s="800"/>
      <c r="B185" s="800"/>
      <c r="C185" s="800"/>
      <c r="D185" s="800"/>
      <c r="E185" s="800"/>
      <c r="F185" s="800"/>
      <c r="G185" s="801"/>
      <c r="H185" s="800"/>
      <c r="I185" s="800"/>
      <c r="J185" s="800"/>
      <c r="K185" s="800"/>
      <c r="L185" s="800"/>
      <c r="M185" s="800"/>
      <c r="N185" s="800"/>
      <c r="O185" s="800"/>
      <c r="P185" s="800"/>
      <c r="Q185" s="800"/>
      <c r="R185" s="800"/>
      <c r="S185" s="800"/>
      <c r="T185" s="800"/>
      <c r="U185" s="800"/>
      <c r="V185" s="800"/>
      <c r="W185" s="800"/>
      <c r="X185" s="800"/>
      <c r="Y185" s="800"/>
      <c r="Z185" s="800"/>
      <c r="AA185" s="800"/>
      <c r="AB185" s="800"/>
      <c r="AC185" s="800"/>
      <c r="AD185" s="800"/>
    </row>
    <row r="186" spans="1:30" ht="13.8" x14ac:dyDescent="0.25">
      <c r="A186" s="800"/>
      <c r="B186" s="800"/>
      <c r="C186" s="800"/>
      <c r="D186" s="800"/>
      <c r="E186" s="800"/>
      <c r="F186" s="800"/>
      <c r="G186" s="801"/>
      <c r="H186" s="800"/>
      <c r="I186" s="800"/>
      <c r="J186" s="800"/>
      <c r="K186" s="800"/>
      <c r="L186" s="800"/>
      <c r="M186" s="800"/>
      <c r="N186" s="800"/>
      <c r="O186" s="800"/>
      <c r="P186" s="800"/>
      <c r="Q186" s="800"/>
      <c r="R186" s="800"/>
      <c r="S186" s="800"/>
      <c r="T186" s="800"/>
      <c r="U186" s="800"/>
      <c r="V186" s="800"/>
      <c r="W186" s="800"/>
      <c r="X186" s="800"/>
      <c r="Y186" s="800"/>
      <c r="Z186" s="800"/>
      <c r="AA186" s="800"/>
      <c r="AB186" s="800"/>
      <c r="AC186" s="800"/>
      <c r="AD186" s="800"/>
    </row>
    <row r="187" spans="1:30" ht="13.8" x14ac:dyDescent="0.25">
      <c r="A187" s="800"/>
      <c r="B187" s="800"/>
      <c r="C187" s="800"/>
      <c r="D187" s="800"/>
      <c r="E187" s="800"/>
      <c r="F187" s="800"/>
      <c r="G187" s="801"/>
      <c r="H187" s="800"/>
      <c r="I187" s="800"/>
      <c r="J187" s="800"/>
      <c r="K187" s="800"/>
      <c r="L187" s="800"/>
      <c r="M187" s="800"/>
      <c r="N187" s="800"/>
      <c r="O187" s="800"/>
      <c r="P187" s="800"/>
      <c r="Q187" s="800"/>
      <c r="R187" s="800"/>
      <c r="S187" s="800"/>
      <c r="T187" s="800"/>
      <c r="U187" s="800"/>
      <c r="V187" s="800"/>
      <c r="W187" s="800"/>
      <c r="X187" s="800"/>
      <c r="Y187" s="800"/>
      <c r="Z187" s="800"/>
      <c r="AA187" s="800"/>
      <c r="AB187" s="800"/>
      <c r="AC187" s="800"/>
      <c r="AD187" s="800"/>
    </row>
    <row r="188" spans="1:30" ht="13.8" x14ac:dyDescent="0.25">
      <c r="A188" s="800"/>
      <c r="B188" s="800"/>
      <c r="C188" s="800"/>
      <c r="D188" s="800"/>
      <c r="E188" s="800"/>
      <c r="F188" s="800"/>
      <c r="G188" s="801"/>
      <c r="H188" s="800"/>
      <c r="I188" s="800"/>
      <c r="J188" s="800"/>
      <c r="K188" s="800"/>
      <c r="L188" s="800"/>
      <c r="M188" s="800"/>
      <c r="N188" s="800"/>
      <c r="O188" s="800"/>
      <c r="P188" s="800"/>
      <c r="Q188" s="800"/>
      <c r="R188" s="800"/>
      <c r="S188" s="800"/>
      <c r="T188" s="800"/>
      <c r="U188" s="800"/>
      <c r="V188" s="800"/>
      <c r="W188" s="800"/>
      <c r="X188" s="800"/>
      <c r="Y188" s="800"/>
      <c r="Z188" s="800"/>
      <c r="AA188" s="800"/>
      <c r="AB188" s="800"/>
      <c r="AC188" s="800"/>
      <c r="AD188" s="800"/>
    </row>
    <row r="189" spans="1:30" ht="13.8" x14ac:dyDescent="0.25">
      <c r="A189" s="800"/>
      <c r="B189" s="800"/>
      <c r="C189" s="800"/>
      <c r="D189" s="800"/>
      <c r="E189" s="800"/>
      <c r="F189" s="800"/>
      <c r="G189" s="801"/>
      <c r="H189" s="800"/>
      <c r="I189" s="800"/>
      <c r="J189" s="800"/>
      <c r="K189" s="800"/>
      <c r="L189" s="800"/>
      <c r="M189" s="800"/>
      <c r="N189" s="800"/>
      <c r="O189" s="800"/>
      <c r="P189" s="800"/>
      <c r="Q189" s="800"/>
      <c r="R189" s="800"/>
      <c r="S189" s="800"/>
      <c r="T189" s="800"/>
      <c r="U189" s="800"/>
      <c r="V189" s="800"/>
      <c r="W189" s="800"/>
      <c r="X189" s="800"/>
      <c r="Y189" s="800"/>
      <c r="Z189" s="800"/>
      <c r="AA189" s="800"/>
      <c r="AB189" s="800"/>
      <c r="AC189" s="800"/>
      <c r="AD189" s="800"/>
    </row>
    <row r="190" spans="1:30" ht="13.8" x14ac:dyDescent="0.25">
      <c r="A190" s="800"/>
      <c r="B190" s="800"/>
      <c r="C190" s="800"/>
      <c r="D190" s="800"/>
      <c r="E190" s="800"/>
      <c r="F190" s="800"/>
      <c r="G190" s="801"/>
      <c r="H190" s="800"/>
      <c r="I190" s="800"/>
      <c r="J190" s="800"/>
      <c r="K190" s="800"/>
      <c r="L190" s="800"/>
      <c r="M190" s="800"/>
      <c r="N190" s="800"/>
      <c r="O190" s="800"/>
      <c r="P190" s="800"/>
      <c r="Q190" s="800"/>
      <c r="R190" s="800"/>
      <c r="S190" s="800"/>
      <c r="T190" s="800"/>
      <c r="U190" s="800"/>
      <c r="V190" s="800"/>
      <c r="W190" s="800"/>
      <c r="X190" s="800"/>
      <c r="Y190" s="800"/>
      <c r="Z190" s="800"/>
      <c r="AA190" s="800"/>
      <c r="AB190" s="800"/>
      <c r="AC190" s="800"/>
      <c r="AD190" s="800"/>
    </row>
    <row r="191" spans="1:30" ht="13.8" x14ac:dyDescent="0.25">
      <c r="A191" s="800"/>
      <c r="B191" s="800"/>
      <c r="C191" s="800"/>
      <c r="D191" s="800"/>
      <c r="E191" s="800"/>
      <c r="F191" s="800"/>
      <c r="G191" s="801"/>
      <c r="H191" s="800"/>
      <c r="I191" s="800"/>
      <c r="J191" s="800"/>
      <c r="K191" s="800"/>
      <c r="L191" s="800"/>
      <c r="M191" s="800"/>
      <c r="N191" s="800"/>
      <c r="O191" s="800"/>
      <c r="P191" s="800"/>
      <c r="Q191" s="800"/>
      <c r="R191" s="800"/>
      <c r="S191" s="800"/>
      <c r="T191" s="800"/>
      <c r="U191" s="800"/>
      <c r="V191" s="800"/>
      <c r="W191" s="800"/>
      <c r="X191" s="800"/>
      <c r="Y191" s="800"/>
      <c r="Z191" s="800"/>
      <c r="AA191" s="800"/>
      <c r="AB191" s="800"/>
      <c r="AC191" s="800"/>
      <c r="AD191" s="800"/>
    </row>
    <row r="192" spans="1:30" ht="13.8" x14ac:dyDescent="0.25">
      <c r="A192" s="800"/>
      <c r="B192" s="800"/>
      <c r="C192" s="800"/>
      <c r="D192" s="800"/>
      <c r="E192" s="800"/>
      <c r="F192" s="800"/>
      <c r="G192" s="801"/>
      <c r="H192" s="800"/>
      <c r="I192" s="800"/>
      <c r="J192" s="800"/>
      <c r="K192" s="800"/>
      <c r="L192" s="800"/>
      <c r="M192" s="800"/>
      <c r="N192" s="800"/>
      <c r="O192" s="800"/>
      <c r="P192" s="800"/>
      <c r="Q192" s="800"/>
      <c r="R192" s="800"/>
      <c r="S192" s="800"/>
      <c r="T192" s="800"/>
      <c r="U192" s="800"/>
      <c r="V192" s="800"/>
      <c r="W192" s="800"/>
      <c r="X192" s="800"/>
      <c r="Y192" s="800"/>
      <c r="Z192" s="800"/>
      <c r="AA192" s="800"/>
      <c r="AB192" s="800"/>
      <c r="AC192" s="800"/>
      <c r="AD192" s="800"/>
    </row>
    <row r="193" spans="1:30" ht="13.8" x14ac:dyDescent="0.25">
      <c r="A193" s="800"/>
      <c r="B193" s="800"/>
      <c r="C193" s="800"/>
      <c r="D193" s="800"/>
      <c r="E193" s="800"/>
      <c r="F193" s="800"/>
      <c r="G193" s="801"/>
      <c r="H193" s="800"/>
      <c r="I193" s="800"/>
      <c r="J193" s="800"/>
      <c r="K193" s="800"/>
      <c r="L193" s="800"/>
      <c r="M193" s="800"/>
      <c r="N193" s="800"/>
      <c r="O193" s="800"/>
      <c r="P193" s="800"/>
      <c r="Q193" s="800"/>
      <c r="R193" s="800"/>
      <c r="S193" s="800"/>
      <c r="T193" s="800"/>
      <c r="U193" s="800"/>
      <c r="V193" s="800"/>
      <c r="W193" s="800"/>
      <c r="X193" s="800"/>
      <c r="Y193" s="800"/>
      <c r="Z193" s="800"/>
      <c r="AA193" s="800"/>
      <c r="AB193" s="800"/>
      <c r="AC193" s="800"/>
      <c r="AD193" s="800"/>
    </row>
    <row r="194" spans="1:30" ht="13.8" x14ac:dyDescent="0.25">
      <c r="A194" s="800"/>
      <c r="B194" s="800"/>
      <c r="C194" s="800"/>
      <c r="D194" s="800"/>
      <c r="E194" s="800"/>
      <c r="F194" s="800"/>
      <c r="G194" s="801"/>
      <c r="H194" s="800"/>
      <c r="I194" s="800"/>
      <c r="J194" s="800"/>
      <c r="K194" s="800"/>
      <c r="L194" s="800"/>
      <c r="M194" s="800"/>
      <c r="N194" s="800"/>
      <c r="O194" s="800"/>
      <c r="P194" s="800"/>
      <c r="Q194" s="800"/>
      <c r="R194" s="800"/>
      <c r="S194" s="800"/>
      <c r="T194" s="800"/>
      <c r="U194" s="800"/>
      <c r="V194" s="800"/>
      <c r="W194" s="800"/>
      <c r="X194" s="800"/>
      <c r="Y194" s="800"/>
      <c r="Z194" s="800"/>
      <c r="AA194" s="800"/>
      <c r="AB194" s="800"/>
      <c r="AC194" s="800"/>
      <c r="AD194" s="800"/>
    </row>
    <row r="195" spans="1:30" ht="13.8" x14ac:dyDescent="0.25">
      <c r="A195" s="800"/>
      <c r="B195" s="800"/>
      <c r="C195" s="800"/>
      <c r="D195" s="800"/>
      <c r="E195" s="800"/>
      <c r="F195" s="800"/>
      <c r="G195" s="801"/>
      <c r="H195" s="800"/>
      <c r="I195" s="800"/>
      <c r="J195" s="800"/>
      <c r="K195" s="800"/>
      <c r="L195" s="800"/>
      <c r="M195" s="800"/>
      <c r="N195" s="800"/>
      <c r="O195" s="800"/>
      <c r="P195" s="800"/>
      <c r="Q195" s="800"/>
      <c r="R195" s="800"/>
      <c r="S195" s="800"/>
      <c r="T195" s="800"/>
      <c r="U195" s="800"/>
      <c r="V195" s="800"/>
      <c r="W195" s="800"/>
      <c r="X195" s="800"/>
      <c r="Y195" s="800"/>
      <c r="Z195" s="800"/>
      <c r="AA195" s="800"/>
      <c r="AB195" s="800"/>
      <c r="AC195" s="800"/>
      <c r="AD195" s="800"/>
    </row>
    <row r="196" spans="1:30" ht="13.8" x14ac:dyDescent="0.25">
      <c r="A196" s="800"/>
      <c r="B196" s="800"/>
      <c r="C196" s="800"/>
      <c r="D196" s="800"/>
      <c r="E196" s="800"/>
      <c r="F196" s="800"/>
      <c r="G196" s="801"/>
      <c r="H196" s="800"/>
      <c r="I196" s="800"/>
      <c r="J196" s="800"/>
      <c r="K196" s="800"/>
      <c r="L196" s="800"/>
      <c r="M196" s="800"/>
      <c r="N196" s="800"/>
      <c r="O196" s="800"/>
      <c r="P196" s="800"/>
      <c r="Q196" s="800"/>
      <c r="R196" s="800"/>
      <c r="S196" s="800"/>
      <c r="T196" s="800"/>
      <c r="U196" s="800"/>
      <c r="V196" s="800"/>
      <c r="W196" s="800"/>
      <c r="X196" s="800"/>
      <c r="Y196" s="800"/>
      <c r="Z196" s="800"/>
      <c r="AA196" s="800"/>
      <c r="AB196" s="800"/>
      <c r="AC196" s="800"/>
      <c r="AD196" s="800"/>
    </row>
    <row r="197" spans="1:30" ht="13.8" x14ac:dyDescent="0.25">
      <c r="A197" s="800"/>
      <c r="B197" s="800"/>
      <c r="C197" s="800"/>
      <c r="D197" s="800"/>
      <c r="E197" s="800"/>
      <c r="F197" s="800"/>
      <c r="G197" s="801"/>
      <c r="H197" s="800"/>
      <c r="I197" s="800"/>
      <c r="J197" s="800"/>
      <c r="K197" s="800"/>
      <c r="L197" s="800"/>
      <c r="M197" s="800"/>
      <c r="N197" s="800"/>
      <c r="O197" s="800"/>
      <c r="P197" s="800"/>
      <c r="Q197" s="800"/>
      <c r="R197" s="800"/>
      <c r="S197" s="800"/>
      <c r="T197" s="800"/>
      <c r="U197" s="800"/>
      <c r="V197" s="800"/>
      <c r="W197" s="800"/>
      <c r="X197" s="800"/>
      <c r="Y197" s="800"/>
      <c r="Z197" s="800"/>
      <c r="AA197" s="800"/>
      <c r="AB197" s="800"/>
      <c r="AC197" s="800"/>
      <c r="AD197" s="800"/>
    </row>
    <row r="198" spans="1:30" ht="13.8" x14ac:dyDescent="0.25">
      <c r="A198" s="800"/>
      <c r="B198" s="800"/>
      <c r="C198" s="800"/>
      <c r="D198" s="800"/>
      <c r="E198" s="800"/>
      <c r="F198" s="800"/>
      <c r="G198" s="801"/>
      <c r="H198" s="800"/>
      <c r="I198" s="800"/>
      <c r="J198" s="800"/>
      <c r="K198" s="800"/>
      <c r="L198" s="800"/>
      <c r="M198" s="800"/>
      <c r="N198" s="800"/>
      <c r="O198" s="800"/>
      <c r="P198" s="800"/>
      <c r="Q198" s="800"/>
      <c r="R198" s="800"/>
      <c r="S198" s="800"/>
      <c r="T198" s="800"/>
      <c r="U198" s="800"/>
      <c r="V198" s="800"/>
      <c r="W198" s="800"/>
      <c r="X198" s="800"/>
      <c r="Y198" s="800"/>
      <c r="Z198" s="800"/>
      <c r="AA198" s="800"/>
      <c r="AB198" s="800"/>
      <c r="AC198" s="800"/>
      <c r="AD198" s="800"/>
    </row>
    <row r="199" spans="1:30" ht="13.8" x14ac:dyDescent="0.25">
      <c r="A199" s="800"/>
      <c r="B199" s="800"/>
      <c r="C199" s="800"/>
      <c r="D199" s="800"/>
      <c r="E199" s="800"/>
      <c r="F199" s="800"/>
      <c r="G199" s="801"/>
      <c r="H199" s="800"/>
      <c r="I199" s="800"/>
      <c r="J199" s="800"/>
      <c r="K199" s="800"/>
      <c r="L199" s="800"/>
      <c r="M199" s="800"/>
      <c r="N199" s="800"/>
      <c r="O199" s="800"/>
      <c r="P199" s="800"/>
      <c r="Q199" s="800"/>
      <c r="R199" s="800"/>
      <c r="S199" s="800"/>
      <c r="T199" s="800"/>
      <c r="U199" s="800"/>
      <c r="V199" s="800"/>
      <c r="W199" s="800"/>
      <c r="X199" s="800"/>
      <c r="Y199" s="800"/>
      <c r="Z199" s="800"/>
      <c r="AA199" s="800"/>
      <c r="AB199" s="800"/>
      <c r="AC199" s="800"/>
      <c r="AD199" s="800"/>
    </row>
    <row r="200" spans="1:30" ht="13.8" x14ac:dyDescent="0.25">
      <c r="A200" s="800"/>
      <c r="B200" s="800"/>
      <c r="C200" s="800"/>
      <c r="D200" s="800"/>
      <c r="E200" s="800"/>
      <c r="F200" s="800"/>
      <c r="G200" s="801"/>
      <c r="H200" s="800"/>
      <c r="I200" s="800"/>
      <c r="J200" s="800"/>
      <c r="K200" s="800"/>
      <c r="L200" s="800"/>
      <c r="M200" s="800"/>
      <c r="N200" s="800"/>
      <c r="O200" s="800"/>
      <c r="P200" s="800"/>
      <c r="Q200" s="800"/>
      <c r="R200" s="800"/>
      <c r="S200" s="800"/>
      <c r="T200" s="800"/>
      <c r="U200" s="800"/>
      <c r="V200" s="800"/>
      <c r="W200" s="800"/>
      <c r="X200" s="800"/>
      <c r="Y200" s="800"/>
      <c r="Z200" s="800"/>
      <c r="AA200" s="800"/>
      <c r="AB200" s="800"/>
      <c r="AC200" s="800"/>
      <c r="AD200" s="800"/>
    </row>
    <row r="201" spans="1:30" ht="13.8" x14ac:dyDescent="0.25">
      <c r="A201" s="800"/>
      <c r="B201" s="800"/>
      <c r="C201" s="800"/>
      <c r="D201" s="800"/>
      <c r="E201" s="800"/>
      <c r="F201" s="800"/>
      <c r="G201" s="801"/>
      <c r="H201" s="800"/>
      <c r="I201" s="800"/>
      <c r="J201" s="800"/>
      <c r="K201" s="800"/>
      <c r="L201" s="800"/>
      <c r="M201" s="800"/>
      <c r="N201" s="800"/>
      <c r="O201" s="800"/>
      <c r="P201" s="800"/>
      <c r="Q201" s="800"/>
      <c r="R201" s="800"/>
      <c r="S201" s="800"/>
      <c r="T201" s="800"/>
      <c r="U201" s="800"/>
      <c r="V201" s="800"/>
      <c r="W201" s="800"/>
      <c r="X201" s="800"/>
      <c r="Y201" s="800"/>
      <c r="Z201" s="800"/>
      <c r="AA201" s="800"/>
      <c r="AB201" s="800"/>
      <c r="AC201" s="800"/>
      <c r="AD201" s="800"/>
    </row>
    <row r="202" spans="1:30" ht="13.8" x14ac:dyDescent="0.25">
      <c r="A202" s="800"/>
      <c r="B202" s="800"/>
      <c r="C202" s="800"/>
      <c r="D202" s="800"/>
      <c r="E202" s="800"/>
      <c r="F202" s="800"/>
      <c r="G202" s="801"/>
      <c r="H202" s="800"/>
      <c r="I202" s="800"/>
      <c r="J202" s="800"/>
      <c r="K202" s="800"/>
      <c r="L202" s="800"/>
      <c r="M202" s="800"/>
      <c r="N202" s="800"/>
      <c r="O202" s="800"/>
      <c r="P202" s="800"/>
      <c r="Q202" s="800"/>
      <c r="R202" s="800"/>
      <c r="S202" s="800"/>
      <c r="T202" s="800"/>
      <c r="U202" s="800"/>
      <c r="V202" s="800"/>
      <c r="W202" s="800"/>
      <c r="X202" s="800"/>
      <c r="Y202" s="800"/>
      <c r="Z202" s="800"/>
      <c r="AA202" s="800"/>
      <c r="AB202" s="800"/>
      <c r="AC202" s="800"/>
      <c r="AD202" s="800"/>
    </row>
    <row r="203" spans="1:30" ht="13.8" x14ac:dyDescent="0.25">
      <c r="A203" s="800"/>
      <c r="B203" s="800"/>
      <c r="C203" s="800"/>
      <c r="D203" s="800"/>
      <c r="E203" s="800"/>
      <c r="F203" s="800"/>
      <c r="G203" s="801"/>
      <c r="H203" s="800"/>
      <c r="I203" s="800"/>
      <c r="J203" s="800"/>
      <c r="K203" s="800"/>
      <c r="L203" s="800"/>
      <c r="M203" s="800"/>
      <c r="N203" s="800"/>
      <c r="O203" s="800"/>
      <c r="P203" s="800"/>
      <c r="Q203" s="800"/>
      <c r="R203" s="800"/>
      <c r="S203" s="800"/>
      <c r="T203" s="800"/>
      <c r="U203" s="800"/>
      <c r="V203" s="800"/>
      <c r="W203" s="800"/>
      <c r="X203" s="800"/>
      <c r="Y203" s="800"/>
      <c r="Z203" s="800"/>
      <c r="AA203" s="800"/>
      <c r="AB203" s="800"/>
      <c r="AC203" s="800"/>
      <c r="AD203" s="800"/>
    </row>
    <row r="204" spans="1:30" ht="13.8" x14ac:dyDescent="0.25">
      <c r="A204" s="800"/>
      <c r="B204" s="800"/>
      <c r="C204" s="800"/>
      <c r="D204" s="800"/>
      <c r="E204" s="800"/>
      <c r="F204" s="800"/>
      <c r="G204" s="801"/>
      <c r="H204" s="800"/>
      <c r="I204" s="800"/>
      <c r="J204" s="800"/>
      <c r="K204" s="800"/>
      <c r="L204" s="800"/>
      <c r="M204" s="800"/>
      <c r="N204" s="800"/>
      <c r="O204" s="800"/>
      <c r="P204" s="800"/>
      <c r="Q204" s="800"/>
      <c r="R204" s="800"/>
      <c r="S204" s="800"/>
      <c r="T204" s="800"/>
      <c r="U204" s="800"/>
      <c r="V204" s="800"/>
      <c r="W204" s="800"/>
      <c r="X204" s="800"/>
      <c r="Y204" s="800"/>
      <c r="Z204" s="800"/>
      <c r="AA204" s="800"/>
      <c r="AB204" s="800"/>
      <c r="AC204" s="800"/>
      <c r="AD204" s="800"/>
    </row>
    <row r="205" spans="1:30" ht="13.8" x14ac:dyDescent="0.25">
      <c r="A205" s="800"/>
      <c r="B205" s="800"/>
      <c r="C205" s="800"/>
      <c r="D205" s="800"/>
      <c r="E205" s="800"/>
      <c r="F205" s="800"/>
      <c r="G205" s="801"/>
      <c r="H205" s="800"/>
      <c r="I205" s="800"/>
      <c r="J205" s="800"/>
      <c r="K205" s="800"/>
      <c r="L205" s="800"/>
      <c r="M205" s="800"/>
      <c r="N205" s="800"/>
      <c r="O205" s="800"/>
      <c r="P205" s="800"/>
      <c r="Q205" s="800"/>
      <c r="R205" s="800"/>
      <c r="S205" s="800"/>
      <c r="T205" s="800"/>
      <c r="U205" s="800"/>
      <c r="V205" s="800"/>
      <c r="W205" s="800"/>
      <c r="X205" s="800"/>
      <c r="Y205" s="800"/>
      <c r="Z205" s="800"/>
      <c r="AA205" s="800"/>
      <c r="AB205" s="800"/>
      <c r="AC205" s="800"/>
      <c r="AD205" s="800"/>
    </row>
    <row r="206" spans="1:30" ht="13.8" x14ac:dyDescent="0.25">
      <c r="A206" s="800"/>
      <c r="B206" s="800"/>
      <c r="C206" s="800"/>
      <c r="D206" s="800"/>
      <c r="E206" s="800"/>
      <c r="F206" s="800"/>
      <c r="G206" s="801"/>
      <c r="H206" s="800"/>
      <c r="I206" s="800"/>
      <c r="J206" s="800"/>
      <c r="K206" s="800"/>
      <c r="L206" s="800"/>
      <c r="M206" s="800"/>
      <c r="N206" s="800"/>
      <c r="O206" s="800"/>
      <c r="P206" s="800"/>
      <c r="Q206" s="800"/>
      <c r="R206" s="800"/>
      <c r="S206" s="800"/>
      <c r="T206" s="800"/>
      <c r="U206" s="800"/>
      <c r="V206" s="800"/>
      <c r="W206" s="800"/>
      <c r="X206" s="800"/>
      <c r="Y206" s="800"/>
      <c r="Z206" s="800"/>
      <c r="AA206" s="800"/>
      <c r="AB206" s="800"/>
      <c r="AC206" s="800"/>
      <c r="AD206" s="800"/>
    </row>
    <row r="207" spans="1:30" ht="13.8" x14ac:dyDescent="0.25">
      <c r="A207" s="800"/>
      <c r="B207" s="800"/>
      <c r="C207" s="800"/>
      <c r="D207" s="800"/>
      <c r="E207" s="800"/>
      <c r="F207" s="800"/>
      <c r="G207" s="801"/>
      <c r="H207" s="800"/>
      <c r="I207" s="800"/>
      <c r="J207" s="800"/>
      <c r="K207" s="800"/>
      <c r="L207" s="800"/>
      <c r="M207" s="800"/>
      <c r="N207" s="800"/>
      <c r="O207" s="800"/>
      <c r="P207" s="800"/>
      <c r="Q207" s="800"/>
      <c r="R207" s="800"/>
      <c r="S207" s="800"/>
      <c r="T207" s="800"/>
      <c r="U207" s="800"/>
      <c r="V207" s="800"/>
      <c r="W207" s="800"/>
      <c r="X207" s="800"/>
      <c r="Y207" s="800"/>
      <c r="Z207" s="800"/>
      <c r="AA207" s="800"/>
      <c r="AB207" s="800"/>
      <c r="AC207" s="800"/>
      <c r="AD207" s="800"/>
    </row>
    <row r="208" spans="1:30" ht="13.8" x14ac:dyDescent="0.25">
      <c r="A208" s="800"/>
      <c r="B208" s="800"/>
      <c r="C208" s="800"/>
      <c r="D208" s="800"/>
      <c r="E208" s="800"/>
      <c r="F208" s="800"/>
      <c r="G208" s="801"/>
      <c r="H208" s="800"/>
      <c r="I208" s="800"/>
      <c r="J208" s="800"/>
      <c r="K208" s="800"/>
      <c r="L208" s="800"/>
      <c r="M208" s="800"/>
      <c r="N208" s="800"/>
      <c r="O208" s="800"/>
      <c r="P208" s="800"/>
      <c r="Q208" s="800"/>
      <c r="R208" s="800"/>
      <c r="S208" s="800"/>
      <c r="T208" s="800"/>
      <c r="U208" s="800"/>
      <c r="V208" s="800"/>
      <c r="W208" s="800"/>
      <c r="X208" s="800"/>
      <c r="Y208" s="800"/>
      <c r="Z208" s="800"/>
      <c r="AA208" s="800"/>
      <c r="AB208" s="800"/>
      <c r="AC208" s="800"/>
      <c r="AD208" s="800"/>
    </row>
    <row r="209" spans="1:30" ht="13.8" x14ac:dyDescent="0.25">
      <c r="A209" s="800"/>
      <c r="B209" s="800"/>
      <c r="C209" s="800"/>
      <c r="D209" s="800"/>
      <c r="E209" s="800"/>
      <c r="F209" s="800"/>
      <c r="G209" s="801"/>
      <c r="H209" s="800"/>
      <c r="I209" s="800"/>
      <c r="J209" s="800"/>
      <c r="K209" s="800"/>
      <c r="L209" s="800"/>
      <c r="M209" s="800"/>
      <c r="N209" s="800"/>
      <c r="O209" s="800"/>
      <c r="P209" s="800"/>
      <c r="Q209" s="800"/>
      <c r="R209" s="800"/>
      <c r="S209" s="800"/>
      <c r="T209" s="800"/>
      <c r="U209" s="800"/>
      <c r="V209" s="800"/>
      <c r="W209" s="800"/>
      <c r="X209" s="800"/>
      <c r="Y209" s="800"/>
      <c r="Z209" s="800"/>
      <c r="AA209" s="800"/>
      <c r="AB209" s="800"/>
      <c r="AC209" s="800"/>
      <c r="AD209" s="800"/>
    </row>
    <row r="210" spans="1:30" ht="13.8" x14ac:dyDescent="0.25">
      <c r="A210" s="800"/>
      <c r="B210" s="800"/>
      <c r="C210" s="800"/>
      <c r="D210" s="800"/>
      <c r="E210" s="800"/>
      <c r="F210" s="800"/>
      <c r="G210" s="801"/>
      <c r="H210" s="800"/>
      <c r="I210" s="800"/>
      <c r="J210" s="800"/>
      <c r="K210" s="800"/>
      <c r="L210" s="800"/>
      <c r="M210" s="800"/>
      <c r="N210" s="800"/>
      <c r="O210" s="800"/>
      <c r="P210" s="800"/>
      <c r="Q210" s="800"/>
      <c r="R210" s="800"/>
      <c r="S210" s="800"/>
      <c r="T210" s="800"/>
      <c r="U210" s="800"/>
      <c r="V210" s="800"/>
      <c r="W210" s="800"/>
      <c r="X210" s="800"/>
      <c r="Y210" s="800"/>
      <c r="Z210" s="800"/>
      <c r="AA210" s="800"/>
      <c r="AB210" s="800"/>
      <c r="AC210" s="800"/>
      <c r="AD210" s="800"/>
    </row>
    <row r="211" spans="1:30" ht="13.8" x14ac:dyDescent="0.25">
      <c r="A211" s="800"/>
      <c r="B211" s="800"/>
      <c r="C211" s="800"/>
      <c r="D211" s="800"/>
      <c r="E211" s="800"/>
      <c r="F211" s="800"/>
      <c r="G211" s="801"/>
      <c r="H211" s="800"/>
      <c r="I211" s="800"/>
      <c r="J211" s="800"/>
      <c r="K211" s="800"/>
      <c r="L211" s="800"/>
      <c r="M211" s="800"/>
      <c r="N211" s="800"/>
      <c r="O211" s="800"/>
      <c r="P211" s="800"/>
      <c r="Q211" s="800"/>
      <c r="R211" s="800"/>
      <c r="S211" s="800"/>
      <c r="T211" s="800"/>
      <c r="U211" s="800"/>
      <c r="V211" s="800"/>
      <c r="W211" s="800"/>
      <c r="X211" s="800"/>
      <c r="Y211" s="800"/>
      <c r="Z211" s="800"/>
      <c r="AA211" s="800"/>
      <c r="AB211" s="800"/>
      <c r="AC211" s="800"/>
      <c r="AD211" s="800"/>
    </row>
    <row r="212" spans="1:30" ht="13.8" x14ac:dyDescent="0.25">
      <c r="A212" s="800"/>
      <c r="B212" s="800"/>
      <c r="C212" s="800"/>
      <c r="D212" s="800"/>
      <c r="E212" s="800"/>
      <c r="F212" s="800"/>
      <c r="G212" s="801"/>
      <c r="H212" s="800"/>
      <c r="I212" s="800"/>
      <c r="J212" s="800"/>
      <c r="K212" s="800"/>
      <c r="L212" s="800"/>
      <c r="M212" s="800"/>
      <c r="N212" s="800"/>
      <c r="O212" s="800"/>
      <c r="P212" s="800"/>
      <c r="Q212" s="800"/>
      <c r="R212" s="800"/>
      <c r="S212" s="800"/>
      <c r="T212" s="800"/>
      <c r="U212" s="800"/>
      <c r="V212" s="800"/>
      <c r="W212" s="800"/>
      <c r="X212" s="800"/>
      <c r="Y212" s="800"/>
      <c r="Z212" s="800"/>
      <c r="AA212" s="800"/>
      <c r="AB212" s="800"/>
      <c r="AC212" s="800"/>
      <c r="AD212" s="800"/>
    </row>
    <row r="213" spans="1:30" ht="13.8" x14ac:dyDescent="0.25">
      <c r="A213" s="800"/>
      <c r="B213" s="800"/>
      <c r="C213" s="800"/>
      <c r="D213" s="800"/>
      <c r="E213" s="800"/>
      <c r="F213" s="800"/>
      <c r="G213" s="801"/>
      <c r="H213" s="800"/>
      <c r="I213" s="800"/>
      <c r="J213" s="800"/>
      <c r="K213" s="800"/>
      <c r="L213" s="800"/>
      <c r="M213" s="800"/>
      <c r="N213" s="800"/>
      <c r="O213" s="800"/>
      <c r="P213" s="800"/>
      <c r="Q213" s="800"/>
      <c r="R213" s="800"/>
      <c r="S213" s="800"/>
      <c r="T213" s="800"/>
      <c r="U213" s="800"/>
      <c r="V213" s="800"/>
      <c r="W213" s="800"/>
      <c r="X213" s="800"/>
      <c r="Y213" s="800"/>
      <c r="Z213" s="800"/>
      <c r="AA213" s="800"/>
      <c r="AB213" s="800"/>
      <c r="AC213" s="800"/>
      <c r="AD213" s="800"/>
    </row>
    <row r="214" spans="1:30" ht="13.8" x14ac:dyDescent="0.25">
      <c r="A214" s="800"/>
      <c r="B214" s="800"/>
      <c r="C214" s="800"/>
      <c r="D214" s="800"/>
      <c r="E214" s="800"/>
      <c r="F214" s="800"/>
      <c r="G214" s="801"/>
      <c r="H214" s="800"/>
      <c r="I214" s="800"/>
      <c r="J214" s="800"/>
      <c r="K214" s="800"/>
      <c r="L214" s="800"/>
      <c r="M214" s="800"/>
      <c r="N214" s="800"/>
      <c r="O214" s="800"/>
      <c r="P214" s="800"/>
      <c r="Q214" s="800"/>
      <c r="R214" s="800"/>
      <c r="S214" s="800"/>
      <c r="T214" s="800"/>
      <c r="U214" s="800"/>
      <c r="V214" s="800"/>
      <c r="W214" s="800"/>
      <c r="X214" s="800"/>
      <c r="Y214" s="800"/>
      <c r="Z214" s="800"/>
      <c r="AA214" s="800"/>
      <c r="AB214" s="800"/>
      <c r="AC214" s="800"/>
      <c r="AD214" s="800"/>
    </row>
    <row r="215" spans="1:30" ht="13.8" x14ac:dyDescent="0.25">
      <c r="A215" s="800"/>
      <c r="B215" s="800"/>
      <c r="C215" s="800"/>
      <c r="D215" s="800"/>
      <c r="E215" s="800"/>
      <c r="F215" s="800"/>
      <c r="G215" s="801"/>
      <c r="H215" s="800"/>
      <c r="I215" s="800"/>
      <c r="J215" s="800"/>
      <c r="K215" s="800"/>
      <c r="L215" s="800"/>
      <c r="M215" s="800"/>
      <c r="N215" s="800"/>
      <c r="O215" s="800"/>
      <c r="P215" s="800"/>
      <c r="Q215" s="800"/>
      <c r="R215" s="800"/>
      <c r="S215" s="800"/>
      <c r="T215" s="800"/>
      <c r="U215" s="800"/>
      <c r="V215" s="800"/>
      <c r="W215" s="800"/>
      <c r="X215" s="800"/>
      <c r="Y215" s="800"/>
      <c r="Z215" s="800"/>
      <c r="AA215" s="800"/>
      <c r="AB215" s="800"/>
      <c r="AC215" s="800"/>
      <c r="AD215" s="800"/>
    </row>
    <row r="216" spans="1:30" ht="13.8" x14ac:dyDescent="0.25">
      <c r="A216" s="800"/>
      <c r="B216" s="800"/>
      <c r="C216" s="800"/>
      <c r="D216" s="800"/>
      <c r="E216" s="800"/>
      <c r="F216" s="800"/>
      <c r="G216" s="801"/>
      <c r="H216" s="800"/>
      <c r="I216" s="800"/>
      <c r="J216" s="800"/>
      <c r="K216" s="800"/>
      <c r="L216" s="800"/>
      <c r="M216" s="800"/>
      <c r="N216" s="800"/>
      <c r="O216" s="800"/>
      <c r="P216" s="800"/>
      <c r="Q216" s="800"/>
      <c r="R216" s="800"/>
      <c r="S216" s="800"/>
      <c r="T216" s="800"/>
      <c r="U216" s="800"/>
      <c r="V216" s="800"/>
      <c r="W216" s="800"/>
      <c r="X216" s="800"/>
      <c r="Y216" s="800"/>
      <c r="Z216" s="800"/>
      <c r="AA216" s="800"/>
      <c r="AB216" s="800"/>
      <c r="AC216" s="800"/>
      <c r="AD216" s="800"/>
    </row>
    <row r="217" spans="1:30" ht="13.8" x14ac:dyDescent="0.25">
      <c r="A217" s="800"/>
      <c r="B217" s="800"/>
      <c r="C217" s="800"/>
      <c r="D217" s="800"/>
      <c r="E217" s="800"/>
      <c r="F217" s="800"/>
      <c r="G217" s="801"/>
      <c r="H217" s="800"/>
      <c r="I217" s="800"/>
      <c r="J217" s="800"/>
      <c r="K217" s="800"/>
      <c r="L217" s="800"/>
      <c r="M217" s="800"/>
      <c r="N217" s="800"/>
      <c r="O217" s="800"/>
      <c r="P217" s="800"/>
      <c r="Q217" s="800"/>
      <c r="R217" s="800"/>
      <c r="S217" s="800"/>
      <c r="T217" s="800"/>
      <c r="U217" s="800"/>
      <c r="V217" s="800"/>
      <c r="W217" s="800"/>
      <c r="X217" s="800"/>
      <c r="Y217" s="800"/>
      <c r="Z217" s="800"/>
      <c r="AA217" s="800"/>
      <c r="AB217" s="800"/>
      <c r="AC217" s="800"/>
      <c r="AD217" s="800"/>
    </row>
    <row r="218" spans="1:30" ht="13.8" x14ac:dyDescent="0.25">
      <c r="A218" s="800"/>
      <c r="B218" s="800"/>
      <c r="C218" s="800"/>
      <c r="D218" s="800"/>
      <c r="E218" s="800"/>
      <c r="F218" s="800"/>
      <c r="G218" s="801"/>
      <c r="H218" s="800"/>
      <c r="I218" s="800"/>
      <c r="J218" s="800"/>
      <c r="K218" s="800"/>
      <c r="L218" s="800"/>
      <c r="M218" s="800"/>
      <c r="N218" s="800"/>
      <c r="O218" s="800"/>
      <c r="P218" s="800"/>
      <c r="Q218" s="800"/>
      <c r="R218" s="800"/>
      <c r="S218" s="800"/>
      <c r="T218" s="800"/>
      <c r="U218" s="800"/>
      <c r="V218" s="800"/>
      <c r="W218" s="800"/>
      <c r="X218" s="800"/>
      <c r="Y218" s="800"/>
      <c r="Z218" s="800"/>
      <c r="AA218" s="800"/>
      <c r="AB218" s="800"/>
      <c r="AC218" s="800"/>
      <c r="AD218" s="800"/>
    </row>
    <row r="219" spans="1:30" ht="13.8" x14ac:dyDescent="0.25">
      <c r="A219" s="800"/>
      <c r="B219" s="800"/>
      <c r="C219" s="800"/>
      <c r="D219" s="800"/>
      <c r="E219" s="800"/>
      <c r="F219" s="800"/>
      <c r="G219" s="801"/>
      <c r="H219" s="800"/>
      <c r="I219" s="800"/>
      <c r="J219" s="800"/>
      <c r="K219" s="800"/>
      <c r="L219" s="800"/>
      <c r="M219" s="800"/>
      <c r="N219" s="800"/>
      <c r="O219" s="800"/>
      <c r="P219" s="800"/>
      <c r="Q219" s="800"/>
      <c r="R219" s="800"/>
      <c r="S219" s="800"/>
      <c r="T219" s="800"/>
      <c r="U219" s="800"/>
      <c r="V219" s="800"/>
      <c r="W219" s="800"/>
      <c r="X219" s="800"/>
      <c r="Y219" s="800"/>
      <c r="Z219" s="800"/>
      <c r="AA219" s="800"/>
      <c r="AB219" s="800"/>
      <c r="AC219" s="800"/>
      <c r="AD219" s="800"/>
    </row>
    <row r="220" spans="1:30" ht="13.8" x14ac:dyDescent="0.25">
      <c r="A220" s="800"/>
      <c r="B220" s="800"/>
      <c r="C220" s="800"/>
      <c r="D220" s="800"/>
      <c r="E220" s="800"/>
      <c r="F220" s="800"/>
      <c r="G220" s="801"/>
      <c r="H220" s="800"/>
      <c r="I220" s="800"/>
      <c r="J220" s="800"/>
      <c r="K220" s="800"/>
      <c r="L220" s="800"/>
      <c r="M220" s="800"/>
      <c r="N220" s="800"/>
      <c r="O220" s="800"/>
      <c r="P220" s="800"/>
      <c r="Q220" s="800"/>
      <c r="R220" s="800"/>
      <c r="S220" s="800"/>
      <c r="T220" s="800"/>
      <c r="U220" s="800"/>
      <c r="V220" s="800"/>
      <c r="W220" s="800"/>
      <c r="X220" s="800"/>
      <c r="Y220" s="800"/>
      <c r="Z220" s="800"/>
      <c r="AA220" s="800"/>
      <c r="AB220" s="800"/>
      <c r="AC220" s="800"/>
      <c r="AD220" s="800"/>
    </row>
    <row r="221" spans="1:30" ht="13.8" x14ac:dyDescent="0.25">
      <c r="A221" s="800"/>
      <c r="B221" s="800"/>
      <c r="C221" s="800"/>
      <c r="D221" s="800"/>
      <c r="E221" s="800"/>
      <c r="F221" s="800"/>
      <c r="G221" s="801"/>
      <c r="H221" s="800"/>
      <c r="I221" s="800"/>
      <c r="J221" s="800"/>
      <c r="K221" s="800"/>
      <c r="L221" s="800"/>
      <c r="M221" s="800"/>
      <c r="N221" s="800"/>
      <c r="O221" s="800"/>
      <c r="P221" s="800"/>
      <c r="Q221" s="800"/>
      <c r="R221" s="800"/>
      <c r="S221" s="800"/>
      <c r="T221" s="800"/>
      <c r="U221" s="800"/>
      <c r="V221" s="800"/>
      <c r="W221" s="800"/>
      <c r="X221" s="800"/>
      <c r="Y221" s="800"/>
      <c r="Z221" s="800"/>
      <c r="AA221" s="800"/>
      <c r="AB221" s="800"/>
      <c r="AC221" s="800"/>
      <c r="AD221" s="800"/>
    </row>
    <row r="222" spans="1:30" ht="13.8" x14ac:dyDescent="0.25">
      <c r="A222" s="800"/>
      <c r="B222" s="800"/>
      <c r="C222" s="800"/>
      <c r="D222" s="800"/>
      <c r="E222" s="800"/>
      <c r="F222" s="800"/>
      <c r="G222" s="801"/>
      <c r="H222" s="800"/>
      <c r="I222" s="800"/>
      <c r="J222" s="800"/>
      <c r="K222" s="800"/>
      <c r="L222" s="800"/>
      <c r="M222" s="800"/>
      <c r="N222" s="800"/>
      <c r="O222" s="800"/>
      <c r="P222" s="800"/>
      <c r="Q222" s="800"/>
      <c r="R222" s="800"/>
      <c r="S222" s="800"/>
      <c r="T222" s="800"/>
      <c r="U222" s="800"/>
      <c r="V222" s="800"/>
      <c r="W222" s="800"/>
      <c r="X222" s="800"/>
      <c r="Y222" s="800"/>
      <c r="Z222" s="800"/>
      <c r="AA222" s="800"/>
      <c r="AB222" s="800"/>
      <c r="AC222" s="800"/>
      <c r="AD222" s="800"/>
    </row>
    <row r="223" spans="1:30" ht="13.8" x14ac:dyDescent="0.25">
      <c r="A223" s="800"/>
      <c r="B223" s="800"/>
      <c r="C223" s="800"/>
      <c r="D223" s="800"/>
      <c r="E223" s="800"/>
      <c r="F223" s="800"/>
      <c r="G223" s="801"/>
      <c r="H223" s="800"/>
      <c r="I223" s="800"/>
      <c r="J223" s="800"/>
      <c r="K223" s="800"/>
      <c r="L223" s="800"/>
      <c r="M223" s="800"/>
      <c r="N223" s="800"/>
      <c r="O223" s="800"/>
      <c r="P223" s="800"/>
      <c r="Q223" s="800"/>
      <c r="R223" s="800"/>
      <c r="S223" s="800"/>
      <c r="T223" s="800"/>
      <c r="U223" s="800"/>
      <c r="V223" s="800"/>
      <c r="W223" s="800"/>
      <c r="X223" s="800"/>
      <c r="Y223" s="800"/>
      <c r="Z223" s="800"/>
      <c r="AA223" s="800"/>
      <c r="AB223" s="800"/>
      <c r="AC223" s="800"/>
      <c r="AD223" s="800"/>
    </row>
    <row r="224" spans="1:30" ht="13.8" x14ac:dyDescent="0.25">
      <c r="A224" s="800"/>
      <c r="B224" s="800"/>
      <c r="C224" s="800"/>
      <c r="D224" s="800"/>
      <c r="E224" s="800"/>
      <c r="F224" s="800"/>
      <c r="G224" s="801"/>
      <c r="H224" s="800"/>
      <c r="I224" s="800"/>
      <c r="J224" s="800"/>
      <c r="K224" s="800"/>
      <c r="L224" s="800"/>
      <c r="M224" s="800"/>
      <c r="N224" s="800"/>
      <c r="O224" s="800"/>
      <c r="P224" s="800"/>
      <c r="Q224" s="800"/>
      <c r="R224" s="800"/>
      <c r="S224" s="800"/>
      <c r="T224" s="800"/>
      <c r="U224" s="800"/>
      <c r="V224" s="800"/>
      <c r="W224" s="800"/>
      <c r="X224" s="800"/>
      <c r="Y224" s="800"/>
      <c r="Z224" s="800"/>
      <c r="AA224" s="800"/>
      <c r="AB224" s="800"/>
      <c r="AC224" s="800"/>
      <c r="AD224" s="800"/>
    </row>
    <row r="225" spans="1:30" ht="13.8" x14ac:dyDescent="0.25">
      <c r="A225" s="800"/>
      <c r="B225" s="800"/>
      <c r="C225" s="800"/>
      <c r="D225" s="800"/>
      <c r="E225" s="800"/>
      <c r="F225" s="800"/>
      <c r="G225" s="801"/>
      <c r="H225" s="800"/>
      <c r="I225" s="800"/>
      <c r="J225" s="800"/>
      <c r="K225" s="800"/>
      <c r="L225" s="800"/>
      <c r="M225" s="800"/>
      <c r="N225" s="800"/>
      <c r="O225" s="800"/>
      <c r="P225" s="800"/>
      <c r="Q225" s="800"/>
      <c r="R225" s="800"/>
      <c r="S225" s="800"/>
      <c r="T225" s="800"/>
      <c r="U225" s="800"/>
      <c r="V225" s="800"/>
      <c r="W225" s="800"/>
      <c r="X225" s="800"/>
      <c r="Y225" s="800"/>
      <c r="Z225" s="800"/>
      <c r="AA225" s="800"/>
      <c r="AB225" s="800"/>
      <c r="AC225" s="800"/>
      <c r="AD225" s="800"/>
    </row>
    <row r="226" spans="1:30" ht="13.8" x14ac:dyDescent="0.25">
      <c r="A226" s="800"/>
      <c r="B226" s="800"/>
      <c r="C226" s="800"/>
      <c r="D226" s="800"/>
      <c r="E226" s="800"/>
      <c r="F226" s="800"/>
      <c r="G226" s="801"/>
      <c r="H226" s="800"/>
      <c r="I226" s="800"/>
      <c r="J226" s="800"/>
      <c r="K226" s="800"/>
      <c r="L226" s="800"/>
      <c r="M226" s="800"/>
      <c r="N226" s="800"/>
      <c r="O226" s="800"/>
      <c r="P226" s="800"/>
      <c r="Q226" s="800"/>
      <c r="R226" s="800"/>
      <c r="S226" s="800"/>
      <c r="T226" s="800"/>
      <c r="U226" s="800"/>
      <c r="V226" s="800"/>
      <c r="W226" s="800"/>
      <c r="X226" s="800"/>
      <c r="Y226" s="800"/>
      <c r="Z226" s="800"/>
      <c r="AA226" s="800"/>
      <c r="AB226" s="800"/>
      <c r="AC226" s="800"/>
      <c r="AD226" s="800"/>
    </row>
    <row r="227" spans="1:30" ht="13.8" x14ac:dyDescent="0.25">
      <c r="A227" s="800"/>
      <c r="B227" s="800"/>
      <c r="C227" s="800"/>
      <c r="D227" s="800"/>
      <c r="E227" s="800"/>
      <c r="F227" s="800"/>
      <c r="G227" s="801"/>
      <c r="H227" s="800"/>
      <c r="I227" s="800"/>
      <c r="J227" s="800"/>
      <c r="K227" s="800"/>
      <c r="L227" s="800"/>
      <c r="M227" s="800"/>
      <c r="N227" s="800"/>
      <c r="O227" s="800"/>
      <c r="P227" s="800"/>
      <c r="Q227" s="800"/>
      <c r="R227" s="800"/>
      <c r="S227" s="800"/>
      <c r="T227" s="800"/>
      <c r="U227" s="800"/>
      <c r="V227" s="800"/>
      <c r="W227" s="800"/>
      <c r="X227" s="800"/>
      <c r="Y227" s="800"/>
      <c r="Z227" s="800"/>
      <c r="AA227" s="800"/>
      <c r="AB227" s="800"/>
      <c r="AC227" s="800"/>
      <c r="AD227" s="800"/>
    </row>
    <row r="228" spans="1:30" ht="13.8" x14ac:dyDescent="0.25">
      <c r="A228" s="800"/>
      <c r="B228" s="800"/>
      <c r="C228" s="800"/>
      <c r="D228" s="800"/>
      <c r="E228" s="800"/>
      <c r="F228" s="800"/>
      <c r="G228" s="801"/>
      <c r="H228" s="800"/>
      <c r="I228" s="800"/>
      <c r="J228" s="800"/>
      <c r="K228" s="800"/>
      <c r="L228" s="800"/>
      <c r="M228" s="800"/>
      <c r="N228" s="800"/>
      <c r="O228" s="800"/>
      <c r="P228" s="800"/>
      <c r="Q228" s="800"/>
      <c r="R228" s="800"/>
      <c r="S228" s="800"/>
      <c r="T228" s="800"/>
      <c r="U228" s="800"/>
      <c r="V228" s="800"/>
      <c r="W228" s="800"/>
      <c r="X228" s="800"/>
      <c r="Y228" s="800"/>
      <c r="Z228" s="800"/>
      <c r="AA228" s="800"/>
      <c r="AB228" s="800"/>
      <c r="AC228" s="800"/>
      <c r="AD228" s="800"/>
    </row>
    <row r="229" spans="1:30" ht="13.8" x14ac:dyDescent="0.25">
      <c r="A229" s="800"/>
      <c r="B229" s="800"/>
      <c r="C229" s="800"/>
      <c r="D229" s="800"/>
      <c r="E229" s="800"/>
      <c r="F229" s="800"/>
      <c r="G229" s="801"/>
      <c r="H229" s="800"/>
      <c r="I229" s="800"/>
      <c r="J229" s="800"/>
      <c r="K229" s="800"/>
      <c r="L229" s="800"/>
      <c r="M229" s="800"/>
      <c r="N229" s="800"/>
      <c r="O229" s="800"/>
      <c r="P229" s="800"/>
      <c r="Q229" s="800"/>
      <c r="R229" s="800"/>
      <c r="S229" s="800"/>
      <c r="T229" s="800"/>
      <c r="U229" s="800"/>
      <c r="V229" s="800"/>
      <c r="W229" s="800"/>
      <c r="X229" s="800"/>
      <c r="Y229" s="800"/>
      <c r="Z229" s="800"/>
      <c r="AA229" s="800"/>
      <c r="AB229" s="800"/>
      <c r="AC229" s="800"/>
      <c r="AD229" s="800"/>
    </row>
    <row r="230" spans="1:30" ht="13.8" x14ac:dyDescent="0.25">
      <c r="A230" s="800"/>
      <c r="B230" s="800"/>
      <c r="C230" s="800"/>
      <c r="D230" s="800"/>
      <c r="E230" s="800"/>
      <c r="F230" s="800"/>
      <c r="G230" s="801"/>
      <c r="H230" s="800"/>
      <c r="I230" s="800"/>
      <c r="J230" s="800"/>
      <c r="K230" s="800"/>
      <c r="L230" s="800"/>
      <c r="M230" s="800"/>
      <c r="N230" s="800"/>
      <c r="O230" s="800"/>
      <c r="P230" s="800"/>
      <c r="Q230" s="800"/>
      <c r="R230" s="800"/>
      <c r="S230" s="800"/>
      <c r="T230" s="800"/>
      <c r="U230" s="800"/>
      <c r="V230" s="800"/>
      <c r="W230" s="800"/>
      <c r="X230" s="800"/>
      <c r="Y230" s="800"/>
      <c r="Z230" s="800"/>
      <c r="AA230" s="800"/>
      <c r="AB230" s="800"/>
      <c r="AC230" s="800"/>
      <c r="AD230" s="800"/>
    </row>
    <row r="231" spans="1:30" ht="13.8" x14ac:dyDescent="0.25">
      <c r="A231" s="800"/>
      <c r="B231" s="800"/>
      <c r="C231" s="800"/>
      <c r="D231" s="800"/>
      <c r="E231" s="800"/>
      <c r="F231" s="800"/>
      <c r="G231" s="801"/>
      <c r="H231" s="800"/>
      <c r="I231" s="800"/>
      <c r="J231" s="800"/>
      <c r="K231" s="800"/>
      <c r="L231" s="800"/>
      <c r="M231" s="800"/>
      <c r="N231" s="800"/>
      <c r="O231" s="800"/>
      <c r="P231" s="800"/>
      <c r="Q231" s="800"/>
      <c r="R231" s="800"/>
      <c r="S231" s="800"/>
      <c r="T231" s="800"/>
      <c r="U231" s="800"/>
      <c r="V231" s="800"/>
      <c r="W231" s="800"/>
      <c r="X231" s="800"/>
      <c r="Y231" s="800"/>
      <c r="Z231" s="800"/>
      <c r="AA231" s="800"/>
      <c r="AB231" s="800"/>
      <c r="AC231" s="800"/>
      <c r="AD231" s="800"/>
    </row>
    <row r="232" spans="1:30" ht="13.8" x14ac:dyDescent="0.25">
      <c r="A232" s="800"/>
      <c r="B232" s="800"/>
      <c r="C232" s="800"/>
      <c r="D232" s="800"/>
      <c r="E232" s="800"/>
      <c r="F232" s="800"/>
      <c r="G232" s="801"/>
      <c r="H232" s="800"/>
      <c r="I232" s="800"/>
      <c r="J232" s="800"/>
      <c r="K232" s="800"/>
      <c r="L232" s="800"/>
      <c r="M232" s="800"/>
      <c r="N232" s="800"/>
      <c r="O232" s="800"/>
      <c r="P232" s="800"/>
      <c r="Q232" s="800"/>
      <c r="R232" s="800"/>
      <c r="S232" s="800"/>
      <c r="T232" s="800"/>
      <c r="U232" s="800"/>
      <c r="V232" s="800"/>
      <c r="W232" s="800"/>
      <c r="X232" s="800"/>
      <c r="Y232" s="800"/>
      <c r="Z232" s="800"/>
      <c r="AA232" s="800"/>
      <c r="AB232" s="800"/>
      <c r="AC232" s="800"/>
      <c r="AD232" s="800"/>
    </row>
    <row r="233" spans="1:30" ht="13.8" x14ac:dyDescent="0.25">
      <c r="A233" s="800"/>
      <c r="B233" s="800"/>
      <c r="C233" s="800"/>
      <c r="D233" s="800"/>
      <c r="E233" s="800"/>
      <c r="F233" s="800"/>
      <c r="G233" s="801"/>
      <c r="H233" s="800"/>
      <c r="I233" s="800"/>
      <c r="J233" s="800"/>
      <c r="K233" s="800"/>
      <c r="L233" s="800"/>
      <c r="M233" s="800"/>
      <c r="N233" s="800"/>
      <c r="O233" s="800"/>
      <c r="P233" s="800"/>
      <c r="Q233" s="800"/>
      <c r="R233" s="800"/>
      <c r="S233" s="800"/>
      <c r="T233" s="800"/>
      <c r="U233" s="800"/>
      <c r="V233" s="800"/>
      <c r="W233" s="800"/>
      <c r="X233" s="800"/>
      <c r="Y233" s="800"/>
      <c r="Z233" s="800"/>
      <c r="AA233" s="800"/>
      <c r="AB233" s="800"/>
      <c r="AC233" s="800"/>
      <c r="AD233" s="800"/>
    </row>
    <row r="234" spans="1:30" ht="13.8" x14ac:dyDescent="0.25">
      <c r="A234" s="800"/>
      <c r="B234" s="800"/>
      <c r="C234" s="800"/>
      <c r="D234" s="800"/>
      <c r="E234" s="800"/>
      <c r="F234" s="800"/>
      <c r="G234" s="801"/>
      <c r="H234" s="800"/>
      <c r="I234" s="800"/>
      <c r="J234" s="800"/>
      <c r="K234" s="800"/>
      <c r="L234" s="800"/>
      <c r="M234" s="800"/>
      <c r="N234" s="800"/>
      <c r="O234" s="800"/>
      <c r="P234" s="800"/>
      <c r="Q234" s="800"/>
      <c r="R234" s="800"/>
      <c r="S234" s="800"/>
      <c r="T234" s="800"/>
      <c r="U234" s="800"/>
      <c r="V234" s="800"/>
      <c r="W234" s="800"/>
      <c r="X234" s="800"/>
      <c r="Y234" s="800"/>
      <c r="Z234" s="800"/>
      <c r="AA234" s="800"/>
      <c r="AB234" s="800"/>
      <c r="AC234" s="800"/>
      <c r="AD234" s="800"/>
    </row>
    <row r="235" spans="1:30" ht="13.8" x14ac:dyDescent="0.25">
      <c r="A235" s="800"/>
      <c r="B235" s="800"/>
      <c r="C235" s="800"/>
      <c r="D235" s="800"/>
      <c r="E235" s="800"/>
      <c r="F235" s="800"/>
      <c r="G235" s="801"/>
      <c r="H235" s="800"/>
      <c r="I235" s="800"/>
      <c r="J235" s="800"/>
      <c r="K235" s="800"/>
      <c r="L235" s="800"/>
      <c r="M235" s="800"/>
      <c r="N235" s="800"/>
      <c r="O235" s="800"/>
      <c r="P235" s="800"/>
      <c r="Q235" s="800"/>
      <c r="R235" s="800"/>
      <c r="S235" s="800"/>
      <c r="T235" s="800"/>
      <c r="U235" s="800"/>
      <c r="V235" s="800"/>
      <c r="W235" s="800"/>
      <c r="X235" s="800"/>
      <c r="Y235" s="800"/>
      <c r="Z235" s="800"/>
      <c r="AA235" s="800"/>
      <c r="AB235" s="800"/>
      <c r="AC235" s="800"/>
      <c r="AD235" s="800"/>
    </row>
    <row r="236" spans="1:30" ht="13.8" x14ac:dyDescent="0.25">
      <c r="A236" s="800"/>
      <c r="B236" s="800"/>
      <c r="C236" s="800"/>
      <c r="D236" s="800"/>
      <c r="E236" s="800"/>
      <c r="F236" s="800"/>
      <c r="G236" s="801"/>
      <c r="H236" s="800"/>
      <c r="I236" s="800"/>
      <c r="J236" s="800"/>
      <c r="K236" s="800"/>
      <c r="L236" s="800"/>
      <c r="M236" s="800"/>
      <c r="N236" s="800"/>
      <c r="O236" s="800"/>
      <c r="P236" s="800"/>
      <c r="Q236" s="800"/>
      <c r="R236" s="800"/>
      <c r="S236" s="800"/>
      <c r="T236" s="800"/>
      <c r="U236" s="800"/>
      <c r="V236" s="800"/>
      <c r="W236" s="800"/>
      <c r="X236" s="800"/>
      <c r="Y236" s="800"/>
      <c r="Z236" s="800"/>
      <c r="AA236" s="800"/>
      <c r="AB236" s="800"/>
      <c r="AC236" s="800"/>
      <c r="AD236" s="800"/>
    </row>
    <row r="237" spans="1:30" ht="13.8" x14ac:dyDescent="0.25">
      <c r="A237" s="800"/>
      <c r="B237" s="800"/>
      <c r="C237" s="800"/>
      <c r="D237" s="800"/>
      <c r="E237" s="800"/>
      <c r="F237" s="800"/>
      <c r="G237" s="801"/>
      <c r="H237" s="800"/>
      <c r="I237" s="800"/>
      <c r="J237" s="800"/>
      <c r="K237" s="800"/>
      <c r="L237" s="800"/>
      <c r="M237" s="800"/>
      <c r="N237" s="800"/>
      <c r="O237" s="800"/>
      <c r="P237" s="800"/>
      <c r="Q237" s="800"/>
      <c r="R237" s="800"/>
      <c r="S237" s="800"/>
      <c r="T237" s="800"/>
      <c r="U237" s="800"/>
      <c r="V237" s="800"/>
      <c r="W237" s="800"/>
      <c r="X237" s="800"/>
      <c r="Y237" s="800"/>
      <c r="Z237" s="800"/>
      <c r="AA237" s="800"/>
      <c r="AB237" s="800"/>
      <c r="AC237" s="800"/>
      <c r="AD237" s="800"/>
    </row>
    <row r="238" spans="1:30" ht="13.8" x14ac:dyDescent="0.25">
      <c r="A238" s="800"/>
      <c r="B238" s="800"/>
      <c r="C238" s="800"/>
      <c r="D238" s="800"/>
      <c r="E238" s="800"/>
      <c r="F238" s="800"/>
      <c r="G238" s="801"/>
      <c r="H238" s="800"/>
      <c r="I238" s="800"/>
      <c r="J238" s="800"/>
      <c r="K238" s="800"/>
      <c r="L238" s="800"/>
      <c r="M238" s="800"/>
      <c r="N238" s="800"/>
      <c r="O238" s="800"/>
      <c r="P238" s="800"/>
      <c r="Q238" s="800"/>
      <c r="R238" s="800"/>
      <c r="S238" s="800"/>
      <c r="T238" s="800"/>
      <c r="U238" s="800"/>
      <c r="V238" s="800"/>
      <c r="W238" s="800"/>
      <c r="X238" s="800"/>
      <c r="Y238" s="800"/>
      <c r="Z238" s="800"/>
      <c r="AA238" s="800"/>
      <c r="AB238" s="800"/>
      <c r="AC238" s="800"/>
      <c r="AD238" s="800"/>
    </row>
    <row r="239" spans="1:30" ht="13.8" x14ac:dyDescent="0.25">
      <c r="A239" s="800"/>
      <c r="B239" s="800"/>
      <c r="C239" s="800"/>
      <c r="D239" s="800"/>
      <c r="E239" s="800"/>
      <c r="F239" s="800"/>
      <c r="G239" s="801"/>
      <c r="H239" s="800"/>
      <c r="I239" s="800"/>
      <c r="J239" s="800"/>
      <c r="K239" s="800"/>
      <c r="L239" s="800"/>
      <c r="M239" s="800"/>
      <c r="N239" s="800"/>
      <c r="O239" s="800"/>
      <c r="P239" s="800"/>
      <c r="Q239" s="800"/>
      <c r="R239" s="800"/>
      <c r="S239" s="800"/>
      <c r="T239" s="800"/>
      <c r="U239" s="800"/>
      <c r="V239" s="800"/>
      <c r="W239" s="800"/>
      <c r="X239" s="800"/>
      <c r="Y239" s="800"/>
      <c r="Z239" s="800"/>
      <c r="AA239" s="800"/>
      <c r="AB239" s="800"/>
      <c r="AC239" s="800"/>
      <c r="AD239" s="800"/>
    </row>
    <row r="240" spans="1:30" ht="13.8" x14ac:dyDescent="0.25">
      <c r="A240" s="800"/>
      <c r="B240" s="800"/>
      <c r="C240" s="800"/>
      <c r="D240" s="800"/>
      <c r="E240" s="800"/>
      <c r="F240" s="800"/>
      <c r="G240" s="801"/>
      <c r="H240" s="800"/>
      <c r="I240" s="800"/>
      <c r="J240" s="800"/>
      <c r="K240" s="800"/>
      <c r="L240" s="800"/>
      <c r="M240" s="800"/>
      <c r="N240" s="800"/>
      <c r="O240" s="800"/>
      <c r="P240" s="800"/>
      <c r="Q240" s="800"/>
      <c r="R240" s="800"/>
      <c r="S240" s="800"/>
      <c r="T240" s="800"/>
      <c r="U240" s="800"/>
      <c r="V240" s="800"/>
      <c r="W240" s="800"/>
      <c r="X240" s="800"/>
      <c r="Y240" s="800"/>
      <c r="Z240" s="800"/>
      <c r="AA240" s="800"/>
      <c r="AB240" s="800"/>
      <c r="AC240" s="800"/>
      <c r="AD240" s="800"/>
    </row>
    <row r="241" spans="1:30" ht="13.8" x14ac:dyDescent="0.25">
      <c r="A241" s="800"/>
      <c r="B241" s="800"/>
      <c r="C241" s="800"/>
      <c r="D241" s="800"/>
      <c r="E241" s="800"/>
      <c r="F241" s="800"/>
      <c r="G241" s="801"/>
      <c r="H241" s="800"/>
      <c r="I241" s="800"/>
      <c r="J241" s="800"/>
      <c r="K241" s="800"/>
      <c r="L241" s="800"/>
      <c r="M241" s="800"/>
      <c r="N241" s="800"/>
      <c r="O241" s="800"/>
      <c r="P241" s="800"/>
      <c r="Q241" s="800"/>
      <c r="R241" s="800"/>
      <c r="S241" s="800"/>
      <c r="T241" s="800"/>
      <c r="U241" s="800"/>
      <c r="V241" s="800"/>
      <c r="W241" s="800"/>
      <c r="X241" s="800"/>
      <c r="Y241" s="800"/>
      <c r="Z241" s="800"/>
      <c r="AA241" s="800"/>
      <c r="AB241" s="800"/>
      <c r="AC241" s="800"/>
      <c r="AD241" s="800"/>
    </row>
    <row r="242" spans="1:30" ht="13.8" x14ac:dyDescent="0.25">
      <c r="A242" s="800"/>
      <c r="B242" s="800"/>
      <c r="C242" s="800"/>
      <c r="D242" s="800"/>
      <c r="E242" s="800"/>
      <c r="F242" s="800"/>
      <c r="G242" s="801"/>
      <c r="H242" s="800"/>
      <c r="I242" s="800"/>
      <c r="J242" s="800"/>
      <c r="K242" s="800"/>
      <c r="L242" s="800"/>
      <c r="M242" s="800"/>
      <c r="N242" s="800"/>
      <c r="O242" s="800"/>
      <c r="P242" s="800"/>
      <c r="Q242" s="800"/>
      <c r="R242" s="800"/>
      <c r="S242" s="800"/>
      <c r="T242" s="800"/>
      <c r="U242" s="800"/>
      <c r="V242" s="800"/>
      <c r="W242" s="800"/>
      <c r="X242" s="800"/>
      <c r="Y242" s="800"/>
      <c r="Z242" s="800"/>
      <c r="AA242" s="800"/>
      <c r="AB242" s="800"/>
      <c r="AC242" s="800"/>
      <c r="AD242" s="800"/>
    </row>
    <row r="243" spans="1:30" ht="13.8" x14ac:dyDescent="0.25">
      <c r="A243" s="800"/>
      <c r="B243" s="800"/>
      <c r="C243" s="800"/>
      <c r="D243" s="800"/>
      <c r="E243" s="800"/>
      <c r="F243" s="800"/>
      <c r="G243" s="801"/>
      <c r="H243" s="800"/>
      <c r="I243" s="800"/>
      <c r="J243" s="800"/>
      <c r="K243" s="800"/>
      <c r="L243" s="800"/>
      <c r="M243" s="800"/>
      <c r="N243" s="800"/>
      <c r="O243" s="800"/>
      <c r="P243" s="800"/>
      <c r="Q243" s="800"/>
      <c r="R243" s="800"/>
      <c r="S243" s="800"/>
      <c r="T243" s="800"/>
      <c r="U243" s="800"/>
      <c r="V243" s="800"/>
      <c r="W243" s="800"/>
      <c r="X243" s="800"/>
      <c r="Y243" s="800"/>
      <c r="Z243" s="800"/>
      <c r="AA243" s="800"/>
      <c r="AB243" s="800"/>
      <c r="AC243" s="800"/>
      <c r="AD243" s="800"/>
    </row>
    <row r="244" spans="1:30" ht="13.8" x14ac:dyDescent="0.25">
      <c r="A244" s="800"/>
      <c r="B244" s="800"/>
      <c r="C244" s="800"/>
      <c r="D244" s="800"/>
      <c r="E244" s="800"/>
      <c r="F244" s="800"/>
      <c r="G244" s="801"/>
      <c r="H244" s="800"/>
      <c r="I244" s="800"/>
      <c r="J244" s="800"/>
      <c r="K244" s="800"/>
      <c r="L244" s="800"/>
      <c r="M244" s="800"/>
      <c r="N244" s="800"/>
      <c r="O244" s="800"/>
      <c r="P244" s="800"/>
      <c r="Q244" s="800"/>
      <c r="R244" s="800"/>
      <c r="S244" s="800"/>
      <c r="T244" s="800"/>
      <c r="U244" s="800"/>
      <c r="V244" s="800"/>
      <c r="W244" s="800"/>
      <c r="X244" s="800"/>
      <c r="Y244" s="800"/>
      <c r="Z244" s="800"/>
      <c r="AA244" s="800"/>
      <c r="AB244" s="800"/>
      <c r="AC244" s="800"/>
      <c r="AD244" s="800"/>
    </row>
    <row r="245" spans="1:30" ht="13.8" x14ac:dyDescent="0.25">
      <c r="A245" s="800"/>
      <c r="B245" s="800"/>
      <c r="C245" s="800"/>
      <c r="D245" s="800"/>
      <c r="E245" s="800"/>
      <c r="F245" s="800"/>
      <c r="G245" s="801"/>
      <c r="H245" s="800"/>
      <c r="I245" s="800"/>
      <c r="J245" s="800"/>
      <c r="K245" s="800"/>
      <c r="L245" s="800"/>
      <c r="M245" s="800"/>
      <c r="N245" s="800"/>
      <c r="O245" s="800"/>
      <c r="P245" s="800"/>
      <c r="Q245" s="800"/>
      <c r="R245" s="800"/>
      <c r="S245" s="800"/>
      <c r="T245" s="800"/>
      <c r="U245" s="800"/>
      <c r="V245" s="800"/>
      <c r="W245" s="800"/>
      <c r="X245" s="800"/>
      <c r="Y245" s="800"/>
      <c r="Z245" s="800"/>
      <c r="AA245" s="800"/>
      <c r="AB245" s="800"/>
      <c r="AC245" s="800"/>
      <c r="AD245" s="800"/>
    </row>
    <row r="246" spans="1:30" ht="13.8" x14ac:dyDescent="0.25">
      <c r="A246" s="800"/>
      <c r="B246" s="800"/>
      <c r="C246" s="800"/>
      <c r="D246" s="800"/>
      <c r="E246" s="800"/>
      <c r="F246" s="800"/>
      <c r="G246" s="801"/>
      <c r="H246" s="800"/>
      <c r="I246" s="800"/>
      <c r="J246" s="800"/>
      <c r="K246" s="800"/>
      <c r="L246" s="800"/>
      <c r="M246" s="800"/>
      <c r="N246" s="800"/>
      <c r="O246" s="800"/>
      <c r="P246" s="800"/>
      <c r="Q246" s="800"/>
      <c r="R246" s="800"/>
      <c r="S246" s="800"/>
      <c r="T246" s="800"/>
      <c r="U246" s="800"/>
      <c r="V246" s="800"/>
      <c r="W246" s="800"/>
      <c r="X246" s="800"/>
      <c r="Y246" s="800"/>
      <c r="Z246" s="800"/>
      <c r="AA246" s="800"/>
      <c r="AB246" s="800"/>
      <c r="AC246" s="800"/>
      <c r="AD246" s="800"/>
    </row>
    <row r="247" spans="1:30" ht="13.8" x14ac:dyDescent="0.25">
      <c r="A247" s="800"/>
      <c r="B247" s="800"/>
      <c r="C247" s="800"/>
      <c r="D247" s="800"/>
      <c r="E247" s="800"/>
      <c r="F247" s="800"/>
      <c r="G247" s="801"/>
      <c r="H247" s="800"/>
      <c r="I247" s="800"/>
      <c r="J247" s="800"/>
      <c r="K247" s="800"/>
      <c r="L247" s="800"/>
      <c r="M247" s="800"/>
      <c r="N247" s="800"/>
      <c r="O247" s="800"/>
      <c r="P247" s="800"/>
      <c r="Q247" s="800"/>
      <c r="R247" s="800"/>
      <c r="S247" s="800"/>
      <c r="T247" s="800"/>
      <c r="U247" s="800"/>
      <c r="V247" s="800"/>
      <c r="W247" s="800"/>
      <c r="X247" s="800"/>
      <c r="Y247" s="800"/>
      <c r="Z247" s="800"/>
      <c r="AA247" s="800"/>
      <c r="AB247" s="800"/>
      <c r="AC247" s="800"/>
      <c r="AD247" s="800"/>
    </row>
    <row r="248" spans="1:30" ht="13.8" x14ac:dyDescent="0.25">
      <c r="A248" s="800"/>
      <c r="B248" s="800"/>
      <c r="C248" s="800"/>
      <c r="D248" s="800"/>
      <c r="E248" s="800"/>
      <c r="F248" s="800"/>
      <c r="G248" s="801"/>
      <c r="H248" s="800"/>
      <c r="I248" s="800"/>
      <c r="J248" s="800"/>
      <c r="K248" s="800"/>
      <c r="L248" s="800"/>
      <c r="M248" s="800"/>
      <c r="N248" s="800"/>
      <c r="O248" s="800"/>
      <c r="P248" s="800"/>
      <c r="Q248" s="800"/>
      <c r="R248" s="800"/>
      <c r="S248" s="800"/>
      <c r="T248" s="800"/>
      <c r="U248" s="800"/>
      <c r="V248" s="800"/>
      <c r="W248" s="800"/>
      <c r="X248" s="800"/>
      <c r="Y248" s="800"/>
      <c r="Z248" s="800"/>
      <c r="AA248" s="800"/>
      <c r="AB248" s="800"/>
      <c r="AC248" s="800"/>
      <c r="AD248" s="800"/>
    </row>
    <row r="249" spans="1:30" ht="15.75" customHeight="1" x14ac:dyDescent="0.25">
      <c r="A249" s="800"/>
      <c r="B249" s="800"/>
      <c r="C249" s="800"/>
      <c r="D249" s="800"/>
      <c r="E249" s="800"/>
      <c r="F249" s="800"/>
      <c r="G249" s="801"/>
      <c r="H249" s="800"/>
      <c r="I249" s="800"/>
      <c r="J249" s="800"/>
      <c r="K249" s="800"/>
      <c r="L249" s="800"/>
      <c r="M249" s="800"/>
      <c r="N249" s="800"/>
      <c r="O249" s="800"/>
      <c r="P249" s="800"/>
      <c r="Q249" s="800"/>
      <c r="R249" s="800"/>
      <c r="S249" s="800"/>
      <c r="T249" s="800"/>
      <c r="U249" s="800"/>
      <c r="V249" s="800"/>
      <c r="W249" s="800"/>
      <c r="X249" s="800"/>
      <c r="Y249" s="800"/>
      <c r="Z249" s="800"/>
      <c r="AA249" s="800"/>
      <c r="AB249" s="800"/>
      <c r="AC249" s="800"/>
      <c r="AD249" s="800"/>
    </row>
    <row r="250" spans="1:30" ht="15.75" customHeight="1" x14ac:dyDescent="0.25">
      <c r="A250" s="800"/>
      <c r="B250" s="800"/>
      <c r="C250" s="800"/>
      <c r="D250" s="800"/>
      <c r="E250" s="800"/>
      <c r="F250" s="800"/>
      <c r="G250" s="801"/>
      <c r="H250" s="800"/>
      <c r="I250" s="800"/>
      <c r="J250" s="800"/>
      <c r="K250" s="800"/>
      <c r="L250" s="800"/>
      <c r="M250" s="800"/>
      <c r="N250" s="800"/>
      <c r="O250" s="800"/>
      <c r="P250" s="800"/>
      <c r="Q250" s="800"/>
      <c r="R250" s="800"/>
      <c r="S250" s="800"/>
      <c r="T250" s="800"/>
      <c r="U250" s="800"/>
      <c r="V250" s="800"/>
      <c r="W250" s="800"/>
      <c r="X250" s="800"/>
      <c r="Y250" s="800"/>
      <c r="Z250" s="800"/>
      <c r="AA250" s="800"/>
      <c r="AB250" s="800"/>
      <c r="AC250" s="800"/>
      <c r="AD250" s="800"/>
    </row>
    <row r="251" spans="1:30" ht="15.75" customHeight="1" x14ac:dyDescent="0.25">
      <c r="A251" s="800"/>
      <c r="B251" s="800"/>
      <c r="C251" s="800"/>
      <c r="D251" s="800"/>
      <c r="E251" s="800"/>
      <c r="F251" s="800"/>
      <c r="G251" s="801"/>
      <c r="H251" s="800"/>
      <c r="I251" s="800"/>
      <c r="J251" s="800"/>
      <c r="K251" s="800"/>
      <c r="L251" s="800"/>
      <c r="M251" s="800"/>
      <c r="N251" s="800"/>
      <c r="O251" s="800"/>
      <c r="P251" s="800"/>
      <c r="Q251" s="800"/>
      <c r="R251" s="800"/>
      <c r="S251" s="800"/>
      <c r="T251" s="800"/>
      <c r="U251" s="800"/>
      <c r="V251" s="800"/>
      <c r="W251" s="800"/>
      <c r="X251" s="800"/>
      <c r="Y251" s="800"/>
      <c r="Z251" s="800"/>
      <c r="AA251" s="800"/>
      <c r="AB251" s="800"/>
      <c r="AC251" s="800"/>
      <c r="AD251" s="800"/>
    </row>
    <row r="252" spans="1:30" ht="15.75" customHeight="1" x14ac:dyDescent="0.25">
      <c r="A252" s="800"/>
      <c r="B252" s="800"/>
      <c r="C252" s="800"/>
      <c r="D252" s="800"/>
      <c r="E252" s="800"/>
      <c r="F252" s="800"/>
      <c r="G252" s="801"/>
      <c r="H252" s="800"/>
      <c r="I252" s="800"/>
      <c r="J252" s="800"/>
      <c r="K252" s="800"/>
      <c r="L252" s="800"/>
      <c r="M252" s="800"/>
      <c r="N252" s="800"/>
      <c r="O252" s="800"/>
      <c r="P252" s="800"/>
      <c r="Q252" s="800"/>
      <c r="R252" s="800"/>
      <c r="S252" s="800"/>
      <c r="T252" s="800"/>
      <c r="U252" s="800"/>
      <c r="V252" s="800"/>
      <c r="W252" s="800"/>
      <c r="X252" s="800"/>
      <c r="Y252" s="800"/>
      <c r="Z252" s="800"/>
      <c r="AA252" s="800"/>
      <c r="AB252" s="800"/>
      <c r="AC252" s="800"/>
      <c r="AD252" s="800"/>
    </row>
    <row r="253" spans="1:30" ht="15.75" customHeight="1" x14ac:dyDescent="0.25">
      <c r="A253" s="800"/>
      <c r="B253" s="800"/>
      <c r="C253" s="800"/>
      <c r="D253" s="800"/>
      <c r="E253" s="800"/>
      <c r="F253" s="800"/>
      <c r="G253" s="801"/>
      <c r="H253" s="800"/>
      <c r="I253" s="800"/>
      <c r="J253" s="800"/>
      <c r="K253" s="800"/>
      <c r="L253" s="800"/>
      <c r="M253" s="800"/>
      <c r="N253" s="800"/>
      <c r="O253" s="800"/>
      <c r="P253" s="800"/>
      <c r="Q253" s="800"/>
      <c r="R253" s="800"/>
      <c r="S253" s="800"/>
      <c r="T253" s="800"/>
      <c r="U253" s="800"/>
      <c r="V253" s="800"/>
      <c r="W253" s="800"/>
      <c r="X253" s="800"/>
      <c r="Y253" s="800"/>
      <c r="Z253" s="800"/>
      <c r="AA253" s="800"/>
      <c r="AB253" s="800"/>
      <c r="AC253" s="800"/>
      <c r="AD253" s="800"/>
    </row>
    <row r="254" spans="1:30" ht="15.75" customHeight="1" x14ac:dyDescent="0.25">
      <c r="A254" s="800"/>
      <c r="B254" s="800"/>
      <c r="C254" s="800"/>
      <c r="D254" s="800"/>
      <c r="E254" s="800"/>
      <c r="F254" s="800"/>
      <c r="G254" s="801"/>
      <c r="H254" s="800"/>
      <c r="I254" s="800"/>
      <c r="J254" s="800"/>
      <c r="K254" s="800"/>
      <c r="L254" s="800"/>
      <c r="M254" s="800"/>
      <c r="N254" s="800"/>
      <c r="O254" s="800"/>
      <c r="P254" s="800"/>
      <c r="Q254" s="800"/>
      <c r="R254" s="800"/>
      <c r="S254" s="800"/>
      <c r="T254" s="800"/>
      <c r="U254" s="800"/>
      <c r="V254" s="800"/>
      <c r="W254" s="800"/>
      <c r="X254" s="800"/>
      <c r="Y254" s="800"/>
      <c r="Z254" s="800"/>
      <c r="AA254" s="800"/>
      <c r="AB254" s="800"/>
      <c r="AC254" s="800"/>
      <c r="AD254" s="800"/>
    </row>
    <row r="255" spans="1:30" ht="15.75" customHeight="1" x14ac:dyDescent="0.25">
      <c r="A255" s="800"/>
      <c r="B255" s="800"/>
      <c r="C255" s="800"/>
      <c r="D255" s="800"/>
      <c r="E255" s="800"/>
      <c r="F255" s="800"/>
      <c r="G255" s="801"/>
      <c r="H255" s="800"/>
      <c r="I255" s="800"/>
      <c r="J255" s="800"/>
      <c r="K255" s="800"/>
      <c r="L255" s="800"/>
      <c r="M255" s="800"/>
      <c r="N255" s="800"/>
      <c r="O255" s="800"/>
      <c r="P255" s="800"/>
      <c r="Q255" s="800"/>
      <c r="R255" s="800"/>
      <c r="S255" s="800"/>
      <c r="T255" s="800"/>
      <c r="U255" s="800"/>
      <c r="V255" s="800"/>
      <c r="W255" s="800"/>
      <c r="X255" s="800"/>
      <c r="Y255" s="800"/>
      <c r="Z255" s="800"/>
      <c r="AA255" s="800"/>
      <c r="AB255" s="800"/>
      <c r="AC255" s="800"/>
      <c r="AD255" s="800"/>
    </row>
    <row r="256" spans="1:30" ht="15.75" customHeight="1" x14ac:dyDescent="0.25">
      <c r="A256" s="800"/>
      <c r="B256" s="800"/>
      <c r="C256" s="800"/>
      <c r="D256" s="800"/>
      <c r="E256" s="800"/>
      <c r="F256" s="800"/>
      <c r="G256" s="801"/>
      <c r="H256" s="800"/>
      <c r="I256" s="800"/>
      <c r="J256" s="800"/>
      <c r="K256" s="800"/>
      <c r="L256" s="800"/>
      <c r="M256" s="800"/>
      <c r="N256" s="800"/>
      <c r="O256" s="800"/>
      <c r="P256" s="800"/>
      <c r="Q256" s="800"/>
      <c r="R256" s="800"/>
      <c r="S256" s="800"/>
      <c r="T256" s="800"/>
      <c r="U256" s="800"/>
      <c r="V256" s="800"/>
      <c r="W256" s="800"/>
      <c r="X256" s="800"/>
      <c r="Y256" s="800"/>
      <c r="Z256" s="800"/>
      <c r="AA256" s="800"/>
      <c r="AB256" s="800"/>
      <c r="AC256" s="800"/>
      <c r="AD256" s="800"/>
    </row>
    <row r="257" spans="1:30" ht="15.75" customHeight="1" x14ac:dyDescent="0.25">
      <c r="A257" s="800"/>
      <c r="B257" s="800"/>
      <c r="C257" s="800"/>
      <c r="D257" s="800"/>
      <c r="E257" s="800"/>
      <c r="F257" s="800"/>
      <c r="G257" s="801"/>
      <c r="H257" s="800"/>
      <c r="I257" s="800"/>
      <c r="J257" s="800"/>
      <c r="K257" s="800"/>
      <c r="L257" s="800"/>
      <c r="M257" s="800"/>
      <c r="N257" s="800"/>
      <c r="O257" s="800"/>
      <c r="P257" s="800"/>
      <c r="Q257" s="800"/>
      <c r="R257" s="800"/>
      <c r="S257" s="800"/>
      <c r="T257" s="800"/>
      <c r="U257" s="800"/>
      <c r="V257" s="800"/>
      <c r="W257" s="800"/>
      <c r="X257" s="800"/>
      <c r="Y257" s="800"/>
      <c r="Z257" s="800"/>
      <c r="AA257" s="800"/>
      <c r="AB257" s="800"/>
      <c r="AC257" s="800"/>
      <c r="AD257" s="800"/>
    </row>
    <row r="258" spans="1:30" ht="15.75" customHeight="1" x14ac:dyDescent="0.25">
      <c r="A258" s="800"/>
      <c r="B258" s="800"/>
      <c r="C258" s="800"/>
      <c r="D258" s="800"/>
      <c r="E258" s="800"/>
      <c r="F258" s="800"/>
      <c r="G258" s="801"/>
      <c r="H258" s="800"/>
      <c r="I258" s="800"/>
      <c r="J258" s="800"/>
      <c r="K258" s="800"/>
      <c r="L258" s="800"/>
      <c r="M258" s="800"/>
      <c r="N258" s="800"/>
      <c r="O258" s="800"/>
      <c r="P258" s="800"/>
      <c r="Q258" s="800"/>
      <c r="R258" s="800"/>
      <c r="S258" s="800"/>
      <c r="T258" s="800"/>
      <c r="U258" s="800"/>
      <c r="V258" s="800"/>
      <c r="W258" s="800"/>
      <c r="X258" s="800"/>
      <c r="Y258" s="800"/>
      <c r="Z258" s="800"/>
      <c r="AA258" s="800"/>
      <c r="AB258" s="800"/>
      <c r="AC258" s="800"/>
      <c r="AD258" s="800"/>
    </row>
    <row r="259" spans="1:30" ht="15.75" customHeight="1" x14ac:dyDescent="0.25">
      <c r="A259" s="800"/>
      <c r="B259" s="800"/>
      <c r="C259" s="800"/>
      <c r="D259" s="800"/>
      <c r="E259" s="800"/>
      <c r="F259" s="800"/>
      <c r="G259" s="801"/>
      <c r="H259" s="800"/>
      <c r="I259" s="800"/>
      <c r="J259" s="800"/>
      <c r="K259" s="800"/>
      <c r="L259" s="800"/>
      <c r="M259" s="800"/>
      <c r="N259" s="800"/>
      <c r="O259" s="800"/>
      <c r="P259" s="800"/>
      <c r="Q259" s="800"/>
      <c r="R259" s="800"/>
      <c r="S259" s="800"/>
      <c r="T259" s="800"/>
      <c r="U259" s="800"/>
      <c r="V259" s="800"/>
      <c r="W259" s="800"/>
      <c r="X259" s="800"/>
      <c r="Y259" s="800"/>
      <c r="Z259" s="800"/>
      <c r="AA259" s="800"/>
      <c r="AB259" s="800"/>
      <c r="AC259" s="800"/>
      <c r="AD259" s="800"/>
    </row>
    <row r="260" spans="1:30" ht="15.75" customHeight="1" x14ac:dyDescent="0.25">
      <c r="A260" s="800"/>
      <c r="B260" s="800"/>
      <c r="C260" s="800"/>
      <c r="D260" s="800"/>
      <c r="E260" s="800"/>
      <c r="F260" s="800"/>
      <c r="G260" s="801"/>
      <c r="H260" s="800"/>
      <c r="I260" s="800"/>
      <c r="J260" s="800"/>
      <c r="K260" s="800"/>
      <c r="L260" s="800"/>
      <c r="M260" s="800"/>
      <c r="N260" s="800"/>
      <c r="O260" s="800"/>
      <c r="P260" s="800"/>
      <c r="Q260" s="800"/>
      <c r="R260" s="800"/>
      <c r="S260" s="800"/>
      <c r="T260" s="800"/>
      <c r="U260" s="800"/>
      <c r="V260" s="800"/>
      <c r="W260" s="800"/>
      <c r="X260" s="800"/>
      <c r="Y260" s="800"/>
      <c r="Z260" s="800"/>
      <c r="AA260" s="800"/>
      <c r="AB260" s="800"/>
      <c r="AC260" s="800"/>
      <c r="AD260" s="800"/>
    </row>
    <row r="261" spans="1:30" ht="15.75" customHeight="1" x14ac:dyDescent="0.25">
      <c r="A261" s="800"/>
      <c r="B261" s="800"/>
      <c r="C261" s="800"/>
      <c r="D261" s="800"/>
      <c r="E261" s="800"/>
      <c r="F261" s="800"/>
      <c r="G261" s="801"/>
      <c r="H261" s="800"/>
      <c r="I261" s="800"/>
      <c r="J261" s="800"/>
      <c r="K261" s="800"/>
      <c r="L261" s="800"/>
      <c r="M261" s="800"/>
      <c r="N261" s="800"/>
      <c r="O261" s="800"/>
      <c r="P261" s="800"/>
      <c r="Q261" s="800"/>
      <c r="R261" s="800"/>
      <c r="S261" s="800"/>
      <c r="T261" s="800"/>
      <c r="U261" s="800"/>
      <c r="V261" s="800"/>
      <c r="W261" s="800"/>
      <c r="X261" s="800"/>
      <c r="Y261" s="800"/>
      <c r="Z261" s="800"/>
      <c r="AA261" s="800"/>
      <c r="AB261" s="800"/>
      <c r="AC261" s="800"/>
      <c r="AD261" s="800"/>
    </row>
    <row r="262" spans="1:30" ht="15.75" customHeight="1" x14ac:dyDescent="0.25">
      <c r="A262" s="800"/>
      <c r="B262" s="800"/>
      <c r="C262" s="800"/>
      <c r="D262" s="800"/>
      <c r="E262" s="800"/>
      <c r="F262" s="800"/>
      <c r="G262" s="801"/>
      <c r="H262" s="800"/>
      <c r="I262" s="800"/>
      <c r="J262" s="800"/>
      <c r="K262" s="800"/>
      <c r="L262" s="800"/>
      <c r="M262" s="800"/>
      <c r="N262" s="800"/>
      <c r="O262" s="800"/>
      <c r="P262" s="800"/>
      <c r="Q262" s="800"/>
      <c r="R262" s="800"/>
      <c r="S262" s="800"/>
      <c r="T262" s="800"/>
      <c r="U262" s="800"/>
      <c r="V262" s="800"/>
      <c r="W262" s="800"/>
      <c r="X262" s="800"/>
      <c r="Y262" s="800"/>
      <c r="Z262" s="800"/>
      <c r="AA262" s="800"/>
      <c r="AB262" s="800"/>
      <c r="AC262" s="800"/>
      <c r="AD262" s="800"/>
    </row>
    <row r="263" spans="1:30" ht="15.75" customHeight="1" x14ac:dyDescent="0.25">
      <c r="A263" s="800"/>
      <c r="B263" s="800"/>
      <c r="C263" s="800"/>
      <c r="D263" s="800"/>
      <c r="E263" s="800"/>
      <c r="F263" s="800"/>
      <c r="G263" s="801"/>
      <c r="H263" s="800"/>
      <c r="I263" s="800"/>
      <c r="J263" s="800"/>
      <c r="K263" s="800"/>
      <c r="L263" s="800"/>
      <c r="M263" s="800"/>
      <c r="N263" s="800"/>
      <c r="O263" s="800"/>
      <c r="P263" s="800"/>
      <c r="Q263" s="800"/>
      <c r="R263" s="800"/>
      <c r="S263" s="800"/>
      <c r="T263" s="800"/>
      <c r="U263" s="800"/>
      <c r="V263" s="800"/>
      <c r="W263" s="800"/>
      <c r="X263" s="800"/>
      <c r="Y263" s="800"/>
      <c r="Z263" s="800"/>
      <c r="AA263" s="800"/>
      <c r="AB263" s="800"/>
      <c r="AC263" s="800"/>
      <c r="AD263" s="800"/>
    </row>
    <row r="264" spans="1:30" ht="15.75" customHeight="1" x14ac:dyDescent="0.25">
      <c r="A264" s="800"/>
      <c r="B264" s="800"/>
      <c r="C264" s="800"/>
      <c r="D264" s="800"/>
      <c r="E264" s="800"/>
      <c r="F264" s="800"/>
      <c r="G264" s="801"/>
      <c r="H264" s="800"/>
      <c r="I264" s="800"/>
      <c r="J264" s="800"/>
      <c r="K264" s="800"/>
      <c r="L264" s="800"/>
      <c r="M264" s="800"/>
      <c r="N264" s="800"/>
      <c r="O264" s="800"/>
      <c r="P264" s="800"/>
      <c r="Q264" s="800"/>
      <c r="R264" s="800"/>
      <c r="S264" s="800"/>
      <c r="T264" s="800"/>
      <c r="U264" s="800"/>
      <c r="V264" s="800"/>
      <c r="W264" s="800"/>
      <c r="X264" s="800"/>
      <c r="Y264" s="800"/>
      <c r="Z264" s="800"/>
      <c r="AA264" s="800"/>
      <c r="AB264" s="800"/>
      <c r="AC264" s="800"/>
      <c r="AD264" s="800"/>
    </row>
    <row r="265" spans="1:30" ht="15.75" customHeight="1" x14ac:dyDescent="0.25">
      <c r="A265" s="800"/>
      <c r="B265" s="800"/>
      <c r="C265" s="800"/>
      <c r="D265" s="800"/>
      <c r="E265" s="800"/>
      <c r="F265" s="800"/>
      <c r="G265" s="801"/>
      <c r="H265" s="800"/>
      <c r="I265" s="800"/>
      <c r="J265" s="800"/>
      <c r="K265" s="800"/>
      <c r="L265" s="800"/>
      <c r="M265" s="800"/>
      <c r="N265" s="800"/>
      <c r="O265" s="800"/>
      <c r="P265" s="800"/>
      <c r="Q265" s="800"/>
      <c r="R265" s="800"/>
      <c r="S265" s="800"/>
      <c r="T265" s="800"/>
      <c r="U265" s="800"/>
      <c r="V265" s="800"/>
      <c r="W265" s="800"/>
      <c r="X265" s="800"/>
      <c r="Y265" s="800"/>
      <c r="Z265" s="800"/>
      <c r="AA265" s="800"/>
      <c r="AB265" s="800"/>
      <c r="AC265" s="800"/>
      <c r="AD265" s="800"/>
    </row>
    <row r="266" spans="1:30" ht="15.75" customHeight="1" x14ac:dyDescent="0.25">
      <c r="A266" s="800"/>
      <c r="B266" s="800"/>
      <c r="C266" s="800"/>
      <c r="D266" s="800"/>
      <c r="E266" s="800"/>
      <c r="F266" s="800"/>
      <c r="G266" s="801"/>
      <c r="H266" s="800"/>
      <c r="I266" s="800"/>
      <c r="J266" s="800"/>
      <c r="K266" s="800"/>
      <c r="L266" s="800"/>
      <c r="M266" s="800"/>
      <c r="N266" s="800"/>
      <c r="O266" s="800"/>
      <c r="P266" s="800"/>
      <c r="Q266" s="800"/>
      <c r="R266" s="800"/>
      <c r="S266" s="800"/>
      <c r="T266" s="800"/>
      <c r="U266" s="800"/>
      <c r="V266" s="800"/>
      <c r="W266" s="800"/>
      <c r="X266" s="800"/>
      <c r="Y266" s="800"/>
      <c r="Z266" s="800"/>
      <c r="AA266" s="800"/>
      <c r="AB266" s="800"/>
      <c r="AC266" s="800"/>
      <c r="AD266" s="800"/>
    </row>
    <row r="267" spans="1:30" ht="15.75" customHeight="1" x14ac:dyDescent="0.25">
      <c r="A267" s="800"/>
      <c r="B267" s="800"/>
      <c r="C267" s="800"/>
      <c r="D267" s="800"/>
      <c r="E267" s="800"/>
      <c r="F267" s="800"/>
      <c r="G267" s="801"/>
      <c r="H267" s="800"/>
      <c r="I267" s="800"/>
      <c r="J267" s="800"/>
      <c r="K267" s="800"/>
      <c r="L267" s="800"/>
      <c r="M267" s="800"/>
      <c r="N267" s="800"/>
      <c r="O267" s="800"/>
      <c r="P267" s="800"/>
      <c r="Q267" s="800"/>
      <c r="R267" s="800"/>
      <c r="S267" s="800"/>
      <c r="T267" s="800"/>
      <c r="U267" s="800"/>
      <c r="V267" s="800"/>
      <c r="W267" s="800"/>
      <c r="X267" s="800"/>
      <c r="Y267" s="800"/>
      <c r="Z267" s="800"/>
      <c r="AA267" s="800"/>
      <c r="AB267" s="800"/>
      <c r="AC267" s="800"/>
      <c r="AD267" s="800"/>
    </row>
    <row r="268" spans="1:30" ht="15.75" customHeight="1" x14ac:dyDescent="0.25">
      <c r="A268" s="800"/>
      <c r="B268" s="800"/>
      <c r="C268" s="800"/>
      <c r="D268" s="800"/>
      <c r="E268" s="800"/>
      <c r="F268" s="800"/>
      <c r="G268" s="801"/>
      <c r="H268" s="800"/>
      <c r="I268" s="800"/>
      <c r="J268" s="800"/>
      <c r="K268" s="800"/>
      <c r="L268" s="800"/>
      <c r="M268" s="800"/>
      <c r="N268" s="800"/>
      <c r="O268" s="800"/>
      <c r="P268" s="800"/>
      <c r="Q268" s="800"/>
      <c r="R268" s="800"/>
      <c r="S268" s="800"/>
      <c r="T268" s="800"/>
      <c r="U268" s="800"/>
      <c r="V268" s="800"/>
      <c r="W268" s="800"/>
      <c r="X268" s="800"/>
      <c r="Y268" s="800"/>
      <c r="Z268" s="800"/>
      <c r="AA268" s="800"/>
      <c r="AB268" s="800"/>
      <c r="AC268" s="800"/>
      <c r="AD268" s="800"/>
    </row>
    <row r="269" spans="1:30" ht="15.75" customHeight="1" x14ac:dyDescent="0.25">
      <c r="A269" s="800"/>
      <c r="B269" s="800"/>
      <c r="C269" s="800"/>
      <c r="D269" s="800"/>
      <c r="E269" s="800"/>
      <c r="F269" s="800"/>
      <c r="G269" s="801"/>
      <c r="H269" s="800"/>
      <c r="I269" s="800"/>
      <c r="J269" s="800"/>
      <c r="K269" s="800"/>
      <c r="L269" s="800"/>
      <c r="M269" s="800"/>
      <c r="N269" s="800"/>
      <c r="O269" s="800"/>
      <c r="P269" s="800"/>
      <c r="Q269" s="800"/>
      <c r="R269" s="800"/>
      <c r="S269" s="800"/>
      <c r="T269" s="800"/>
      <c r="U269" s="800"/>
      <c r="V269" s="800"/>
      <c r="W269" s="800"/>
      <c r="X269" s="800"/>
      <c r="Y269" s="800"/>
      <c r="Z269" s="800"/>
      <c r="AA269" s="800"/>
      <c r="AB269" s="800"/>
      <c r="AC269" s="800"/>
      <c r="AD269" s="800"/>
    </row>
    <row r="270" spans="1:30" ht="15.75" customHeight="1" x14ac:dyDescent="0.25">
      <c r="A270" s="800"/>
      <c r="B270" s="800"/>
      <c r="C270" s="800"/>
      <c r="D270" s="800"/>
      <c r="E270" s="800"/>
      <c r="F270" s="800"/>
      <c r="G270" s="801"/>
      <c r="H270" s="800"/>
      <c r="I270" s="800"/>
      <c r="J270" s="800"/>
      <c r="K270" s="800"/>
      <c r="L270" s="800"/>
      <c r="M270" s="800"/>
      <c r="N270" s="800"/>
      <c r="O270" s="800"/>
      <c r="P270" s="800"/>
      <c r="Q270" s="800"/>
      <c r="R270" s="800"/>
      <c r="S270" s="800"/>
      <c r="T270" s="800"/>
      <c r="U270" s="800"/>
      <c r="V270" s="800"/>
      <c r="W270" s="800"/>
      <c r="X270" s="800"/>
      <c r="Y270" s="800"/>
      <c r="Z270" s="800"/>
      <c r="AA270" s="800"/>
      <c r="AB270" s="800"/>
      <c r="AC270" s="800"/>
      <c r="AD270" s="800"/>
    </row>
    <row r="271" spans="1:30" ht="15.75" customHeight="1" x14ac:dyDescent="0.25">
      <c r="A271" s="800"/>
      <c r="B271" s="800"/>
      <c r="C271" s="800"/>
      <c r="D271" s="800"/>
      <c r="E271" s="800"/>
      <c r="F271" s="800"/>
      <c r="G271" s="801"/>
      <c r="H271" s="800"/>
      <c r="I271" s="800"/>
      <c r="J271" s="800"/>
      <c r="K271" s="800"/>
      <c r="L271" s="800"/>
      <c r="M271" s="800"/>
      <c r="N271" s="800"/>
      <c r="O271" s="800"/>
      <c r="P271" s="800"/>
      <c r="Q271" s="800"/>
      <c r="R271" s="800"/>
      <c r="S271" s="800"/>
      <c r="T271" s="800"/>
      <c r="U271" s="800"/>
      <c r="V271" s="800"/>
      <c r="W271" s="800"/>
      <c r="X271" s="800"/>
      <c r="Y271" s="800"/>
      <c r="Z271" s="800"/>
      <c r="AA271" s="800"/>
      <c r="AB271" s="800"/>
      <c r="AC271" s="800"/>
      <c r="AD271" s="800"/>
    </row>
    <row r="272" spans="1:30" ht="15.75" customHeight="1" x14ac:dyDescent="0.25">
      <c r="A272" s="800"/>
      <c r="B272" s="800"/>
      <c r="C272" s="800"/>
      <c r="D272" s="800"/>
      <c r="E272" s="800"/>
      <c r="F272" s="800"/>
      <c r="G272" s="801"/>
      <c r="H272" s="800"/>
      <c r="I272" s="800"/>
      <c r="J272" s="800"/>
      <c r="K272" s="800"/>
      <c r="L272" s="800"/>
      <c r="M272" s="800"/>
      <c r="N272" s="800"/>
      <c r="O272" s="800"/>
      <c r="P272" s="800"/>
      <c r="Q272" s="800"/>
      <c r="R272" s="800"/>
      <c r="S272" s="800"/>
      <c r="T272" s="800"/>
      <c r="U272" s="800"/>
      <c r="V272" s="800"/>
      <c r="W272" s="800"/>
      <c r="X272" s="800"/>
      <c r="Y272" s="800"/>
      <c r="Z272" s="800"/>
      <c r="AA272" s="800"/>
      <c r="AB272" s="800"/>
      <c r="AC272" s="800"/>
      <c r="AD272" s="800"/>
    </row>
    <row r="273" spans="1:30" ht="15.75" customHeight="1" x14ac:dyDescent="0.25">
      <c r="A273" s="800"/>
      <c r="B273" s="800"/>
      <c r="C273" s="800"/>
      <c r="D273" s="800"/>
      <c r="E273" s="800"/>
      <c r="F273" s="800"/>
      <c r="G273" s="801"/>
      <c r="H273" s="800"/>
      <c r="I273" s="800"/>
      <c r="J273" s="800"/>
      <c r="K273" s="800"/>
      <c r="L273" s="800"/>
      <c r="M273" s="800"/>
      <c r="N273" s="800"/>
      <c r="O273" s="800"/>
      <c r="P273" s="800"/>
      <c r="Q273" s="800"/>
      <c r="R273" s="800"/>
      <c r="S273" s="800"/>
      <c r="T273" s="800"/>
      <c r="U273" s="800"/>
      <c r="V273" s="800"/>
      <c r="W273" s="800"/>
      <c r="X273" s="800"/>
      <c r="Y273" s="800"/>
      <c r="Z273" s="800"/>
      <c r="AA273" s="800"/>
      <c r="AB273" s="800"/>
      <c r="AC273" s="800"/>
      <c r="AD273" s="800"/>
    </row>
    <row r="274" spans="1:30" ht="15.75" customHeight="1" x14ac:dyDescent="0.25">
      <c r="A274" s="800"/>
      <c r="B274" s="800"/>
      <c r="C274" s="800"/>
      <c r="D274" s="800"/>
      <c r="E274" s="800"/>
      <c r="F274" s="800"/>
      <c r="G274" s="801"/>
      <c r="H274" s="800"/>
      <c r="I274" s="800"/>
      <c r="J274" s="800"/>
      <c r="K274" s="800"/>
      <c r="L274" s="800"/>
      <c r="M274" s="800"/>
      <c r="N274" s="800"/>
      <c r="O274" s="800"/>
      <c r="P274" s="800"/>
      <c r="Q274" s="800"/>
      <c r="R274" s="800"/>
      <c r="S274" s="800"/>
      <c r="T274" s="800"/>
      <c r="U274" s="800"/>
      <c r="V274" s="800"/>
      <c r="W274" s="800"/>
      <c r="X274" s="800"/>
      <c r="Y274" s="800"/>
      <c r="Z274" s="800"/>
      <c r="AA274" s="800"/>
      <c r="AB274" s="800"/>
      <c r="AC274" s="800"/>
      <c r="AD274" s="800"/>
    </row>
    <row r="275" spans="1:30" ht="15.75" customHeight="1" x14ac:dyDescent="0.25">
      <c r="A275" s="800"/>
      <c r="B275" s="800"/>
      <c r="C275" s="800"/>
      <c r="D275" s="800"/>
      <c r="E275" s="800"/>
      <c r="F275" s="800"/>
      <c r="G275" s="801"/>
      <c r="H275" s="800"/>
      <c r="I275" s="800"/>
      <c r="J275" s="800"/>
      <c r="K275" s="800"/>
      <c r="L275" s="800"/>
      <c r="M275" s="800"/>
      <c r="N275" s="800"/>
      <c r="O275" s="800"/>
      <c r="P275" s="800"/>
      <c r="Q275" s="800"/>
      <c r="R275" s="800"/>
      <c r="S275" s="800"/>
      <c r="T275" s="800"/>
      <c r="U275" s="800"/>
      <c r="V275" s="800"/>
      <c r="W275" s="800"/>
      <c r="X275" s="800"/>
      <c r="Y275" s="800"/>
      <c r="Z275" s="800"/>
      <c r="AA275" s="800"/>
      <c r="AB275" s="800"/>
      <c r="AC275" s="800"/>
      <c r="AD275" s="800"/>
    </row>
    <row r="276" spans="1:30" ht="15.75" customHeight="1" x14ac:dyDescent="0.25">
      <c r="A276" s="800"/>
      <c r="B276" s="800"/>
      <c r="C276" s="800"/>
      <c r="D276" s="800"/>
      <c r="E276" s="800"/>
      <c r="F276" s="800"/>
      <c r="G276" s="801"/>
      <c r="H276" s="800"/>
      <c r="I276" s="800"/>
      <c r="J276" s="800"/>
      <c r="K276" s="800"/>
      <c r="L276" s="800"/>
      <c r="M276" s="800"/>
      <c r="N276" s="800"/>
      <c r="O276" s="800"/>
      <c r="P276" s="800"/>
      <c r="Q276" s="800"/>
      <c r="R276" s="800"/>
      <c r="S276" s="800"/>
      <c r="T276" s="800"/>
      <c r="U276" s="800"/>
      <c r="V276" s="800"/>
      <c r="W276" s="800"/>
      <c r="X276" s="800"/>
      <c r="Y276" s="800"/>
      <c r="Z276" s="800"/>
      <c r="AA276" s="800"/>
      <c r="AB276" s="800"/>
      <c r="AC276" s="800"/>
      <c r="AD276" s="800"/>
    </row>
    <row r="277" spans="1:30" ht="15.75" customHeight="1" x14ac:dyDescent="0.25">
      <c r="A277" s="800"/>
      <c r="B277" s="800"/>
      <c r="C277" s="800"/>
      <c r="D277" s="800"/>
      <c r="E277" s="800"/>
      <c r="F277" s="800"/>
      <c r="G277" s="801"/>
      <c r="H277" s="800"/>
      <c r="I277" s="800"/>
      <c r="J277" s="800"/>
      <c r="K277" s="800"/>
      <c r="L277" s="800"/>
      <c r="M277" s="800"/>
      <c r="N277" s="800"/>
      <c r="O277" s="800"/>
      <c r="P277" s="800"/>
      <c r="Q277" s="800"/>
      <c r="R277" s="800"/>
      <c r="S277" s="800"/>
      <c r="T277" s="800"/>
      <c r="U277" s="800"/>
      <c r="V277" s="800"/>
      <c r="W277" s="800"/>
      <c r="X277" s="800"/>
      <c r="Y277" s="800"/>
      <c r="Z277" s="800"/>
      <c r="AA277" s="800"/>
      <c r="AB277" s="800"/>
      <c r="AC277" s="800"/>
      <c r="AD277" s="800"/>
    </row>
    <row r="278" spans="1:30" ht="15.75" customHeight="1" x14ac:dyDescent="0.25">
      <c r="A278" s="800"/>
      <c r="B278" s="800"/>
      <c r="C278" s="800"/>
      <c r="D278" s="800"/>
      <c r="E278" s="800"/>
      <c r="F278" s="800"/>
      <c r="G278" s="801"/>
      <c r="H278" s="800"/>
      <c r="I278" s="800"/>
      <c r="J278" s="800"/>
      <c r="K278" s="800"/>
      <c r="L278" s="800"/>
      <c r="M278" s="800"/>
      <c r="N278" s="800"/>
      <c r="O278" s="800"/>
      <c r="P278" s="800"/>
      <c r="Q278" s="800"/>
      <c r="R278" s="800"/>
      <c r="S278" s="800"/>
      <c r="T278" s="800"/>
      <c r="U278" s="800"/>
      <c r="V278" s="800"/>
      <c r="W278" s="800"/>
      <c r="X278" s="800"/>
      <c r="Y278" s="800"/>
      <c r="Z278" s="800"/>
      <c r="AA278" s="800"/>
      <c r="AB278" s="800"/>
      <c r="AC278" s="800"/>
      <c r="AD278" s="800"/>
    </row>
    <row r="279" spans="1:30" ht="15.75" customHeight="1" x14ac:dyDescent="0.25">
      <c r="A279" s="800"/>
      <c r="B279" s="800"/>
      <c r="C279" s="800"/>
      <c r="D279" s="800"/>
      <c r="E279" s="800"/>
      <c r="F279" s="800"/>
      <c r="G279" s="801"/>
      <c r="H279" s="800"/>
      <c r="I279" s="800"/>
      <c r="J279" s="800"/>
      <c r="K279" s="800"/>
      <c r="L279" s="800"/>
      <c r="M279" s="800"/>
      <c r="N279" s="800"/>
      <c r="O279" s="800"/>
      <c r="P279" s="800"/>
      <c r="Q279" s="800"/>
      <c r="R279" s="800"/>
      <c r="S279" s="800"/>
      <c r="T279" s="800"/>
      <c r="U279" s="800"/>
      <c r="V279" s="800"/>
      <c r="W279" s="800"/>
      <c r="X279" s="800"/>
      <c r="Y279" s="800"/>
      <c r="Z279" s="800"/>
      <c r="AA279" s="800"/>
      <c r="AB279" s="800"/>
      <c r="AC279" s="800"/>
      <c r="AD279" s="800"/>
    </row>
    <row r="280" spans="1:30" ht="15.75" customHeight="1" x14ac:dyDescent="0.25">
      <c r="A280" s="800"/>
      <c r="B280" s="800"/>
      <c r="C280" s="800"/>
      <c r="D280" s="800"/>
      <c r="E280" s="800"/>
      <c r="F280" s="800"/>
      <c r="G280" s="801"/>
      <c r="H280" s="800"/>
      <c r="I280" s="800"/>
      <c r="J280" s="800"/>
      <c r="K280" s="800"/>
      <c r="L280" s="800"/>
      <c r="M280" s="800"/>
      <c r="N280" s="800"/>
      <c r="O280" s="800"/>
      <c r="P280" s="800"/>
      <c r="Q280" s="800"/>
      <c r="R280" s="800"/>
      <c r="S280" s="800"/>
      <c r="T280" s="800"/>
      <c r="U280" s="800"/>
      <c r="V280" s="800"/>
      <c r="W280" s="800"/>
      <c r="X280" s="800"/>
      <c r="Y280" s="800"/>
      <c r="Z280" s="800"/>
      <c r="AA280" s="800"/>
      <c r="AB280" s="800"/>
      <c r="AC280" s="800"/>
      <c r="AD280" s="800"/>
    </row>
    <row r="281" spans="1:30" ht="15.75" customHeight="1" x14ac:dyDescent="0.25">
      <c r="A281" s="800"/>
      <c r="B281" s="800"/>
      <c r="C281" s="800"/>
      <c r="D281" s="800"/>
      <c r="E281" s="800"/>
      <c r="F281" s="800"/>
      <c r="G281" s="801"/>
      <c r="H281" s="800"/>
      <c r="I281" s="800"/>
      <c r="J281" s="800"/>
      <c r="K281" s="800"/>
      <c r="L281" s="800"/>
      <c r="M281" s="800"/>
      <c r="N281" s="800"/>
      <c r="O281" s="800"/>
      <c r="P281" s="800"/>
      <c r="Q281" s="800"/>
      <c r="R281" s="800"/>
      <c r="S281" s="800"/>
      <c r="T281" s="800"/>
      <c r="U281" s="800"/>
      <c r="V281" s="800"/>
      <c r="W281" s="800"/>
      <c r="X281" s="800"/>
      <c r="Y281" s="800"/>
      <c r="Z281" s="800"/>
      <c r="AA281" s="800"/>
      <c r="AB281" s="800"/>
      <c r="AC281" s="800"/>
      <c r="AD281" s="800"/>
    </row>
    <row r="282" spans="1:30" ht="15.75" customHeight="1" x14ac:dyDescent="0.25">
      <c r="A282" s="800"/>
      <c r="B282" s="800"/>
      <c r="C282" s="800"/>
      <c r="D282" s="800"/>
      <c r="E282" s="800"/>
      <c r="F282" s="800"/>
      <c r="G282" s="801"/>
      <c r="H282" s="800"/>
      <c r="I282" s="800"/>
      <c r="J282" s="800"/>
      <c r="K282" s="800"/>
      <c r="L282" s="800"/>
      <c r="M282" s="800"/>
      <c r="N282" s="800"/>
      <c r="O282" s="800"/>
      <c r="P282" s="800"/>
      <c r="Q282" s="800"/>
      <c r="R282" s="800"/>
      <c r="S282" s="800"/>
      <c r="T282" s="800"/>
      <c r="U282" s="800"/>
      <c r="V282" s="800"/>
      <c r="W282" s="800"/>
      <c r="X282" s="800"/>
      <c r="Y282" s="800"/>
      <c r="Z282" s="800"/>
      <c r="AA282" s="800"/>
      <c r="AB282" s="800"/>
      <c r="AC282" s="800"/>
      <c r="AD282" s="800"/>
    </row>
    <row r="283" spans="1:30" ht="15.75" customHeight="1" x14ac:dyDescent="0.25">
      <c r="A283" s="800"/>
      <c r="B283" s="800"/>
      <c r="C283" s="800"/>
      <c r="D283" s="800"/>
      <c r="E283" s="800"/>
      <c r="F283" s="800"/>
      <c r="G283" s="801"/>
      <c r="H283" s="800"/>
      <c r="I283" s="800"/>
      <c r="J283" s="800"/>
      <c r="K283" s="800"/>
      <c r="L283" s="800"/>
      <c r="M283" s="800"/>
      <c r="N283" s="800"/>
      <c r="O283" s="800"/>
      <c r="P283" s="800"/>
      <c r="Q283" s="800"/>
      <c r="R283" s="800"/>
      <c r="S283" s="800"/>
      <c r="T283" s="800"/>
      <c r="U283" s="800"/>
      <c r="V283" s="800"/>
      <c r="W283" s="800"/>
      <c r="X283" s="800"/>
      <c r="Y283" s="800"/>
      <c r="Z283" s="800"/>
      <c r="AA283" s="800"/>
      <c r="AB283" s="800"/>
      <c r="AC283" s="800"/>
      <c r="AD283" s="800"/>
    </row>
    <row r="284" spans="1:30" ht="15.75" customHeight="1" x14ac:dyDescent="0.25">
      <c r="A284" s="800"/>
      <c r="B284" s="800"/>
      <c r="C284" s="800"/>
      <c r="D284" s="800"/>
      <c r="E284" s="800"/>
      <c r="F284" s="800"/>
      <c r="G284" s="801"/>
      <c r="H284" s="800"/>
      <c r="I284" s="800"/>
      <c r="J284" s="800"/>
      <c r="K284" s="800"/>
      <c r="L284" s="800"/>
      <c r="M284" s="800"/>
      <c r="N284" s="800"/>
      <c r="O284" s="800"/>
      <c r="P284" s="800"/>
      <c r="Q284" s="800"/>
      <c r="R284" s="800"/>
      <c r="S284" s="800"/>
      <c r="T284" s="800"/>
      <c r="U284" s="800"/>
      <c r="V284" s="800"/>
      <c r="W284" s="800"/>
      <c r="X284" s="800"/>
      <c r="Y284" s="800"/>
      <c r="Z284" s="800"/>
      <c r="AA284" s="800"/>
      <c r="AB284" s="800"/>
      <c r="AC284" s="800"/>
      <c r="AD284" s="800"/>
    </row>
    <row r="285" spans="1:30" ht="15.75" customHeight="1" x14ac:dyDescent="0.25">
      <c r="A285" s="800"/>
      <c r="B285" s="800"/>
      <c r="C285" s="800"/>
      <c r="D285" s="800"/>
      <c r="E285" s="800"/>
      <c r="F285" s="800"/>
      <c r="G285" s="801"/>
      <c r="H285" s="800"/>
      <c r="I285" s="800"/>
      <c r="J285" s="800"/>
      <c r="K285" s="800"/>
      <c r="L285" s="800"/>
      <c r="M285" s="800"/>
      <c r="N285" s="800"/>
      <c r="O285" s="800"/>
      <c r="P285" s="800"/>
      <c r="Q285" s="800"/>
      <c r="R285" s="800"/>
      <c r="S285" s="800"/>
      <c r="T285" s="800"/>
      <c r="U285" s="800"/>
      <c r="V285" s="800"/>
      <c r="W285" s="800"/>
      <c r="X285" s="800"/>
      <c r="Y285" s="800"/>
      <c r="Z285" s="800"/>
      <c r="AA285" s="800"/>
      <c r="AB285" s="800"/>
      <c r="AC285" s="800"/>
      <c r="AD285" s="800"/>
    </row>
    <row r="286" spans="1:30" ht="15.75" customHeight="1" x14ac:dyDescent="0.25">
      <c r="A286" s="800"/>
      <c r="B286" s="800"/>
      <c r="C286" s="800"/>
      <c r="D286" s="800"/>
      <c r="E286" s="800"/>
      <c r="F286" s="800"/>
      <c r="G286" s="801"/>
      <c r="H286" s="800"/>
      <c r="I286" s="800"/>
      <c r="J286" s="800"/>
      <c r="K286" s="800"/>
      <c r="L286" s="800"/>
      <c r="M286" s="800"/>
      <c r="N286" s="800"/>
      <c r="O286" s="800"/>
      <c r="P286" s="800"/>
      <c r="Q286" s="800"/>
      <c r="R286" s="800"/>
      <c r="S286" s="800"/>
      <c r="T286" s="800"/>
      <c r="U286" s="800"/>
      <c r="V286" s="800"/>
      <c r="W286" s="800"/>
      <c r="X286" s="800"/>
      <c r="Y286" s="800"/>
      <c r="Z286" s="800"/>
      <c r="AA286" s="800"/>
      <c r="AB286" s="800"/>
      <c r="AC286" s="800"/>
      <c r="AD286" s="800"/>
    </row>
    <row r="287" spans="1:30" ht="15.75" customHeight="1" x14ac:dyDescent="0.25">
      <c r="A287" s="800"/>
      <c r="B287" s="800"/>
      <c r="C287" s="800"/>
      <c r="D287" s="800"/>
      <c r="E287" s="800"/>
      <c r="F287" s="800"/>
      <c r="G287" s="801"/>
      <c r="H287" s="800"/>
      <c r="I287" s="800"/>
      <c r="J287" s="800"/>
      <c r="K287" s="800"/>
      <c r="L287" s="800"/>
      <c r="M287" s="800"/>
      <c r="N287" s="800"/>
      <c r="O287" s="800"/>
      <c r="P287" s="800"/>
      <c r="Q287" s="800"/>
      <c r="R287" s="800"/>
      <c r="S287" s="800"/>
      <c r="T287" s="800"/>
      <c r="U287" s="800"/>
      <c r="V287" s="800"/>
      <c r="W287" s="800"/>
      <c r="X287" s="800"/>
      <c r="Y287" s="800"/>
      <c r="Z287" s="800"/>
      <c r="AA287" s="800"/>
      <c r="AB287" s="800"/>
      <c r="AC287" s="800"/>
      <c r="AD287" s="800"/>
    </row>
    <row r="288" spans="1:30" ht="15.75" customHeight="1" x14ac:dyDescent="0.25">
      <c r="A288" s="860"/>
      <c r="B288" s="860"/>
      <c r="C288" s="860"/>
      <c r="D288" s="860"/>
      <c r="E288" s="860"/>
      <c r="F288" s="860"/>
      <c r="G288" s="868"/>
      <c r="H288" s="860"/>
      <c r="I288" s="860"/>
      <c r="J288" s="860"/>
      <c r="K288" s="860"/>
      <c r="L288" s="860"/>
      <c r="M288" s="860"/>
      <c r="N288" s="860"/>
      <c r="O288" s="860"/>
      <c r="P288" s="860"/>
      <c r="Q288" s="860"/>
      <c r="R288" s="860"/>
      <c r="S288" s="860"/>
      <c r="T288" s="860"/>
      <c r="U288" s="860"/>
      <c r="V288" s="860"/>
      <c r="W288" s="860"/>
      <c r="X288" s="860"/>
      <c r="Y288" s="860"/>
      <c r="Z288" s="860"/>
      <c r="AA288" s="860"/>
      <c r="AB288" s="860"/>
      <c r="AC288" s="860"/>
      <c r="AD288" s="860"/>
    </row>
    <row r="289" spans="1:30" ht="15.75" customHeight="1" x14ac:dyDescent="0.25">
      <c r="A289" s="860"/>
      <c r="B289" s="860"/>
      <c r="C289" s="860"/>
      <c r="D289" s="860"/>
      <c r="E289" s="860"/>
      <c r="F289" s="860"/>
      <c r="G289" s="868"/>
      <c r="H289" s="860"/>
      <c r="I289" s="860"/>
      <c r="J289" s="860"/>
      <c r="K289" s="860"/>
      <c r="L289" s="860"/>
      <c r="M289" s="860"/>
      <c r="N289" s="860"/>
      <c r="O289" s="860"/>
      <c r="P289" s="860"/>
      <c r="Q289" s="860"/>
      <c r="R289" s="860"/>
      <c r="S289" s="860"/>
      <c r="T289" s="860"/>
      <c r="U289" s="860"/>
      <c r="V289" s="860"/>
      <c r="W289" s="860"/>
      <c r="X289" s="860"/>
      <c r="Y289" s="860"/>
      <c r="Z289" s="860"/>
      <c r="AA289" s="860"/>
      <c r="AB289" s="860"/>
      <c r="AC289" s="860"/>
      <c r="AD289" s="860"/>
    </row>
    <row r="290" spans="1:30" ht="15.75" customHeight="1" x14ac:dyDescent="0.25">
      <c r="A290" s="860"/>
      <c r="B290" s="860"/>
      <c r="C290" s="860"/>
      <c r="D290" s="860"/>
      <c r="E290" s="860"/>
      <c r="F290" s="860"/>
      <c r="G290" s="868"/>
      <c r="H290" s="860"/>
      <c r="I290" s="860"/>
      <c r="J290" s="860"/>
      <c r="K290" s="860"/>
      <c r="L290" s="860"/>
      <c r="M290" s="860"/>
      <c r="N290" s="860"/>
      <c r="O290" s="860"/>
      <c r="P290" s="860"/>
      <c r="Q290" s="860"/>
      <c r="R290" s="860"/>
      <c r="S290" s="860"/>
      <c r="T290" s="860"/>
      <c r="U290" s="860"/>
      <c r="V290" s="860"/>
      <c r="W290" s="860"/>
      <c r="X290" s="860"/>
      <c r="Y290" s="860"/>
      <c r="Z290" s="860"/>
      <c r="AA290" s="860"/>
      <c r="AB290" s="860"/>
      <c r="AC290" s="860"/>
      <c r="AD290" s="860"/>
    </row>
    <row r="291" spans="1:30" ht="15.75" customHeight="1" x14ac:dyDescent="0.25">
      <c r="A291" s="860"/>
      <c r="B291" s="860"/>
      <c r="C291" s="860"/>
      <c r="D291" s="860"/>
      <c r="E291" s="860"/>
      <c r="F291" s="860"/>
      <c r="G291" s="868"/>
      <c r="H291" s="860"/>
      <c r="I291" s="860"/>
      <c r="J291" s="860"/>
      <c r="K291" s="860"/>
      <c r="L291" s="860"/>
      <c r="M291" s="860"/>
      <c r="N291" s="860"/>
      <c r="O291" s="860"/>
      <c r="P291" s="860"/>
      <c r="Q291" s="860"/>
      <c r="R291" s="860"/>
      <c r="S291" s="860"/>
      <c r="T291" s="860"/>
      <c r="U291" s="860"/>
      <c r="V291" s="860"/>
      <c r="W291" s="860"/>
      <c r="X291" s="860"/>
      <c r="Y291" s="860"/>
      <c r="Z291" s="860"/>
      <c r="AA291" s="860"/>
      <c r="AB291" s="860"/>
      <c r="AC291" s="860"/>
      <c r="AD291" s="860"/>
    </row>
    <row r="292" spans="1:30" ht="15.75" customHeight="1" x14ac:dyDescent="0.25">
      <c r="A292" s="860"/>
      <c r="B292" s="860"/>
      <c r="C292" s="860"/>
      <c r="D292" s="860"/>
      <c r="E292" s="860"/>
      <c r="F292" s="860"/>
      <c r="G292" s="868"/>
      <c r="H292" s="860"/>
      <c r="I292" s="860"/>
      <c r="J292" s="860"/>
      <c r="K292" s="860"/>
      <c r="L292" s="860"/>
      <c r="M292" s="860"/>
      <c r="N292" s="860"/>
      <c r="O292" s="860"/>
      <c r="P292" s="860"/>
      <c r="Q292" s="860"/>
      <c r="R292" s="860"/>
      <c r="S292" s="860"/>
      <c r="T292" s="860"/>
      <c r="U292" s="860"/>
      <c r="V292" s="860"/>
      <c r="W292" s="860"/>
      <c r="X292" s="860"/>
      <c r="Y292" s="860"/>
      <c r="Z292" s="860"/>
      <c r="AA292" s="860"/>
      <c r="AB292" s="860"/>
      <c r="AC292" s="860"/>
      <c r="AD292" s="860"/>
    </row>
    <row r="293" spans="1:30" ht="15.75" customHeight="1" x14ac:dyDescent="0.25">
      <c r="A293" s="860"/>
      <c r="B293" s="860"/>
      <c r="C293" s="860"/>
      <c r="D293" s="860"/>
      <c r="E293" s="860"/>
      <c r="F293" s="860"/>
      <c r="G293" s="868"/>
      <c r="H293" s="860"/>
      <c r="I293" s="860"/>
      <c r="J293" s="860"/>
      <c r="K293" s="860"/>
      <c r="L293" s="860"/>
      <c r="M293" s="860"/>
      <c r="N293" s="860"/>
      <c r="O293" s="860"/>
      <c r="P293" s="860"/>
      <c r="Q293" s="860"/>
      <c r="R293" s="860"/>
      <c r="S293" s="860"/>
      <c r="T293" s="860"/>
      <c r="U293" s="860"/>
      <c r="V293" s="860"/>
      <c r="W293" s="860"/>
      <c r="X293" s="860"/>
      <c r="Y293" s="860"/>
      <c r="Z293" s="860"/>
      <c r="AA293" s="860"/>
      <c r="AB293" s="860"/>
      <c r="AC293" s="860"/>
      <c r="AD293" s="860"/>
    </row>
    <row r="294" spans="1:30" ht="15.75" customHeight="1" x14ac:dyDescent="0.25">
      <c r="A294" s="860"/>
      <c r="B294" s="860"/>
      <c r="C294" s="860"/>
      <c r="D294" s="860"/>
      <c r="E294" s="860"/>
      <c r="F294" s="860"/>
      <c r="G294" s="868"/>
      <c r="H294" s="860"/>
      <c r="I294" s="860"/>
      <c r="J294" s="860"/>
      <c r="K294" s="860"/>
      <c r="L294" s="860"/>
      <c r="M294" s="860"/>
      <c r="N294" s="860"/>
      <c r="O294" s="860"/>
      <c r="P294" s="860"/>
      <c r="Q294" s="860"/>
      <c r="R294" s="860"/>
      <c r="S294" s="860"/>
      <c r="T294" s="860"/>
      <c r="U294" s="860"/>
      <c r="V294" s="860"/>
      <c r="W294" s="860"/>
      <c r="X294" s="860"/>
      <c r="Y294" s="860"/>
      <c r="Z294" s="860"/>
      <c r="AA294" s="860"/>
      <c r="AB294" s="860"/>
      <c r="AC294" s="860"/>
      <c r="AD294" s="860"/>
    </row>
    <row r="295" spans="1:30" ht="15.75" customHeight="1" x14ac:dyDescent="0.25">
      <c r="A295" s="860"/>
      <c r="B295" s="860"/>
      <c r="C295" s="860"/>
      <c r="D295" s="860"/>
      <c r="E295" s="860"/>
      <c r="F295" s="860"/>
      <c r="G295" s="868"/>
      <c r="H295" s="860"/>
      <c r="I295" s="860"/>
      <c r="J295" s="860"/>
      <c r="K295" s="860"/>
      <c r="L295" s="860"/>
      <c r="M295" s="860"/>
      <c r="N295" s="860"/>
      <c r="O295" s="860"/>
      <c r="P295" s="860"/>
      <c r="Q295" s="860"/>
      <c r="R295" s="860"/>
      <c r="S295" s="860"/>
      <c r="T295" s="860"/>
      <c r="U295" s="860"/>
      <c r="V295" s="860"/>
      <c r="W295" s="860"/>
      <c r="X295" s="860"/>
      <c r="Y295" s="860"/>
      <c r="Z295" s="860"/>
      <c r="AA295" s="860"/>
      <c r="AB295" s="860"/>
      <c r="AC295" s="860"/>
      <c r="AD295" s="860"/>
    </row>
    <row r="296" spans="1:30" ht="15.75" customHeight="1" x14ac:dyDescent="0.25">
      <c r="A296" s="860"/>
      <c r="B296" s="860"/>
      <c r="C296" s="860"/>
      <c r="D296" s="860"/>
      <c r="E296" s="860"/>
      <c r="F296" s="860"/>
      <c r="G296" s="868"/>
      <c r="H296" s="860"/>
      <c r="I296" s="860"/>
      <c r="J296" s="860"/>
      <c r="K296" s="860"/>
      <c r="L296" s="860"/>
      <c r="M296" s="860"/>
      <c r="N296" s="860"/>
      <c r="O296" s="860"/>
      <c r="P296" s="860"/>
      <c r="Q296" s="860"/>
      <c r="R296" s="860"/>
      <c r="S296" s="860"/>
      <c r="T296" s="860"/>
      <c r="U296" s="860"/>
      <c r="V296" s="860"/>
      <c r="W296" s="860"/>
      <c r="X296" s="860"/>
      <c r="Y296" s="860"/>
      <c r="Z296" s="860"/>
      <c r="AA296" s="860"/>
      <c r="AB296" s="860"/>
      <c r="AC296" s="860"/>
      <c r="AD296" s="860"/>
    </row>
    <row r="297" spans="1:30" ht="15.75" customHeight="1" x14ac:dyDescent="0.25">
      <c r="A297" s="860"/>
      <c r="B297" s="860"/>
      <c r="C297" s="860"/>
      <c r="D297" s="860"/>
      <c r="E297" s="860"/>
      <c r="F297" s="860"/>
      <c r="G297" s="868"/>
      <c r="H297" s="860"/>
      <c r="I297" s="860"/>
      <c r="J297" s="860"/>
      <c r="K297" s="860"/>
      <c r="L297" s="860"/>
      <c r="M297" s="860"/>
      <c r="N297" s="860"/>
      <c r="O297" s="860"/>
      <c r="P297" s="860"/>
      <c r="Q297" s="860"/>
      <c r="R297" s="860"/>
      <c r="S297" s="860"/>
      <c r="T297" s="860"/>
      <c r="U297" s="860"/>
      <c r="V297" s="860"/>
      <c r="W297" s="860"/>
      <c r="X297" s="860"/>
      <c r="Y297" s="860"/>
      <c r="Z297" s="860"/>
      <c r="AA297" s="860"/>
      <c r="AB297" s="860"/>
      <c r="AC297" s="860"/>
      <c r="AD297" s="860"/>
    </row>
    <row r="298" spans="1:30" ht="15.75" customHeight="1" x14ac:dyDescent="0.25">
      <c r="A298" s="860"/>
      <c r="B298" s="860"/>
      <c r="C298" s="860"/>
      <c r="D298" s="860"/>
      <c r="E298" s="860"/>
      <c r="F298" s="860"/>
      <c r="G298" s="868"/>
      <c r="H298" s="860"/>
      <c r="I298" s="860"/>
      <c r="J298" s="860"/>
      <c r="K298" s="860"/>
      <c r="L298" s="860"/>
      <c r="M298" s="860"/>
      <c r="N298" s="860"/>
      <c r="O298" s="860"/>
      <c r="P298" s="860"/>
      <c r="Q298" s="860"/>
      <c r="R298" s="860"/>
      <c r="S298" s="860"/>
      <c r="T298" s="860"/>
      <c r="U298" s="860"/>
      <c r="V298" s="860"/>
      <c r="W298" s="860"/>
      <c r="X298" s="860"/>
      <c r="Y298" s="860"/>
      <c r="Z298" s="860"/>
      <c r="AA298" s="860"/>
      <c r="AB298" s="860"/>
      <c r="AC298" s="860"/>
      <c r="AD298" s="860"/>
    </row>
    <row r="299" spans="1:30" ht="15.75" customHeight="1" x14ac:dyDescent="0.25">
      <c r="A299" s="860"/>
      <c r="B299" s="860"/>
      <c r="C299" s="860"/>
      <c r="D299" s="860"/>
      <c r="E299" s="860"/>
      <c r="F299" s="860"/>
      <c r="G299" s="868"/>
      <c r="H299" s="860"/>
      <c r="I299" s="860"/>
      <c r="J299" s="860"/>
      <c r="K299" s="860"/>
      <c r="L299" s="860"/>
      <c r="M299" s="860"/>
      <c r="N299" s="860"/>
      <c r="O299" s="860"/>
      <c r="P299" s="860"/>
      <c r="Q299" s="860"/>
      <c r="R299" s="860"/>
      <c r="S299" s="860"/>
      <c r="T299" s="860"/>
      <c r="U299" s="860"/>
      <c r="V299" s="860"/>
      <c r="W299" s="860"/>
      <c r="X299" s="860"/>
      <c r="Y299" s="860"/>
      <c r="Z299" s="860"/>
      <c r="AA299" s="860"/>
      <c r="AB299" s="860"/>
      <c r="AC299" s="860"/>
      <c r="AD299" s="860"/>
    </row>
    <row r="300" spans="1:30" ht="15.75" customHeight="1" x14ac:dyDescent="0.25">
      <c r="A300" s="860"/>
      <c r="B300" s="860"/>
      <c r="C300" s="860"/>
      <c r="D300" s="860"/>
      <c r="E300" s="860"/>
      <c r="F300" s="860"/>
      <c r="G300" s="868"/>
      <c r="H300" s="860"/>
      <c r="I300" s="860"/>
      <c r="J300" s="860"/>
      <c r="K300" s="860"/>
      <c r="L300" s="860"/>
      <c r="M300" s="860"/>
      <c r="N300" s="860"/>
      <c r="O300" s="860"/>
      <c r="P300" s="860"/>
      <c r="Q300" s="860"/>
      <c r="R300" s="860"/>
      <c r="S300" s="860"/>
      <c r="T300" s="860"/>
      <c r="U300" s="860"/>
      <c r="V300" s="860"/>
      <c r="W300" s="860"/>
      <c r="X300" s="860"/>
      <c r="Y300" s="860"/>
      <c r="Z300" s="860"/>
      <c r="AA300" s="860"/>
      <c r="AB300" s="860"/>
      <c r="AC300" s="860"/>
      <c r="AD300" s="860"/>
    </row>
    <row r="301" spans="1:30" ht="15.75" customHeight="1" x14ac:dyDescent="0.25">
      <c r="A301" s="860"/>
      <c r="B301" s="860"/>
      <c r="C301" s="860"/>
      <c r="D301" s="860"/>
      <c r="E301" s="860"/>
      <c r="F301" s="860"/>
      <c r="G301" s="868"/>
      <c r="H301" s="860"/>
      <c r="I301" s="860"/>
      <c r="J301" s="860"/>
      <c r="K301" s="860"/>
      <c r="L301" s="860"/>
      <c r="M301" s="860"/>
      <c r="N301" s="860"/>
      <c r="O301" s="860"/>
      <c r="P301" s="860"/>
      <c r="Q301" s="860"/>
      <c r="R301" s="860"/>
      <c r="S301" s="860"/>
      <c r="T301" s="860"/>
      <c r="U301" s="860"/>
      <c r="V301" s="860"/>
      <c r="W301" s="860"/>
      <c r="X301" s="860"/>
      <c r="Y301" s="860"/>
      <c r="Z301" s="860"/>
      <c r="AA301" s="860"/>
      <c r="AB301" s="860"/>
      <c r="AC301" s="860"/>
      <c r="AD301" s="860"/>
    </row>
    <row r="302" spans="1:30" ht="15.75" customHeight="1" x14ac:dyDescent="0.25">
      <c r="A302" s="860"/>
      <c r="B302" s="860"/>
      <c r="C302" s="860"/>
      <c r="D302" s="860"/>
      <c r="E302" s="860"/>
      <c r="F302" s="860"/>
      <c r="G302" s="868"/>
      <c r="H302" s="860"/>
      <c r="I302" s="860"/>
      <c r="J302" s="860"/>
      <c r="K302" s="860"/>
      <c r="L302" s="860"/>
      <c r="M302" s="860"/>
      <c r="N302" s="860"/>
      <c r="O302" s="860"/>
      <c r="P302" s="860"/>
      <c r="Q302" s="860"/>
      <c r="R302" s="860"/>
      <c r="S302" s="860"/>
      <c r="T302" s="860"/>
      <c r="U302" s="860"/>
      <c r="V302" s="860"/>
      <c r="W302" s="860"/>
      <c r="X302" s="860"/>
      <c r="Y302" s="860"/>
      <c r="Z302" s="860"/>
      <c r="AA302" s="860"/>
      <c r="AB302" s="860"/>
      <c r="AC302" s="860"/>
      <c r="AD302" s="860"/>
    </row>
    <row r="303" spans="1:30" ht="15.75" customHeight="1" x14ac:dyDescent="0.25">
      <c r="A303" s="860"/>
      <c r="B303" s="860"/>
      <c r="C303" s="860"/>
      <c r="D303" s="860"/>
      <c r="E303" s="860"/>
      <c r="F303" s="860"/>
      <c r="G303" s="868"/>
      <c r="H303" s="860"/>
      <c r="I303" s="860"/>
      <c r="J303" s="860"/>
      <c r="K303" s="860"/>
      <c r="L303" s="860"/>
      <c r="M303" s="860"/>
      <c r="N303" s="860"/>
      <c r="O303" s="860"/>
      <c r="P303" s="860"/>
      <c r="Q303" s="860"/>
      <c r="R303" s="860"/>
      <c r="S303" s="860"/>
      <c r="T303" s="860"/>
      <c r="U303" s="860"/>
      <c r="V303" s="860"/>
      <c r="W303" s="860"/>
      <c r="X303" s="860"/>
      <c r="Y303" s="860"/>
      <c r="Z303" s="860"/>
      <c r="AA303" s="860"/>
      <c r="AB303" s="860"/>
      <c r="AC303" s="860"/>
      <c r="AD303" s="860"/>
    </row>
    <row r="304" spans="1:30" ht="15.75" customHeight="1" x14ac:dyDescent="0.25">
      <c r="A304" s="860"/>
      <c r="B304" s="860"/>
      <c r="C304" s="860"/>
      <c r="D304" s="860"/>
      <c r="E304" s="860"/>
      <c r="F304" s="860"/>
      <c r="G304" s="868"/>
      <c r="H304" s="860"/>
      <c r="I304" s="860"/>
      <c r="J304" s="860"/>
      <c r="K304" s="860"/>
      <c r="L304" s="860"/>
      <c r="M304" s="860"/>
      <c r="N304" s="860"/>
      <c r="O304" s="860"/>
      <c r="P304" s="860"/>
      <c r="Q304" s="860"/>
      <c r="R304" s="860"/>
      <c r="S304" s="860"/>
      <c r="T304" s="860"/>
      <c r="U304" s="860"/>
      <c r="V304" s="860"/>
      <c r="W304" s="860"/>
      <c r="X304" s="860"/>
      <c r="Y304" s="860"/>
      <c r="Z304" s="860"/>
      <c r="AA304" s="860"/>
      <c r="AB304" s="860"/>
      <c r="AC304" s="860"/>
      <c r="AD304" s="860"/>
    </row>
    <row r="305" spans="1:30" ht="15.75" customHeight="1" x14ac:dyDescent="0.25">
      <c r="A305" s="860"/>
      <c r="B305" s="860"/>
      <c r="C305" s="860"/>
      <c r="D305" s="860"/>
      <c r="E305" s="860"/>
      <c r="F305" s="860"/>
      <c r="G305" s="868"/>
      <c r="H305" s="860"/>
      <c r="I305" s="860"/>
      <c r="J305" s="860"/>
      <c r="K305" s="860"/>
      <c r="L305" s="860"/>
      <c r="M305" s="860"/>
      <c r="N305" s="860"/>
      <c r="O305" s="860"/>
      <c r="P305" s="860"/>
      <c r="Q305" s="860"/>
      <c r="R305" s="860"/>
      <c r="S305" s="860"/>
      <c r="T305" s="860"/>
      <c r="U305" s="860"/>
      <c r="V305" s="860"/>
      <c r="W305" s="860"/>
      <c r="X305" s="860"/>
      <c r="Y305" s="860"/>
      <c r="Z305" s="860"/>
      <c r="AA305" s="860"/>
      <c r="AB305" s="860"/>
      <c r="AC305" s="860"/>
      <c r="AD305" s="860"/>
    </row>
    <row r="306" spans="1:30" ht="15.75" customHeight="1" x14ac:dyDescent="0.25">
      <c r="A306" s="860"/>
      <c r="B306" s="860"/>
      <c r="C306" s="860"/>
      <c r="D306" s="860"/>
      <c r="E306" s="860"/>
      <c r="F306" s="860"/>
      <c r="G306" s="868"/>
      <c r="H306" s="860"/>
      <c r="I306" s="860"/>
      <c r="J306" s="860"/>
      <c r="K306" s="860"/>
      <c r="L306" s="860"/>
      <c r="M306" s="860"/>
      <c r="N306" s="860"/>
      <c r="O306" s="860"/>
      <c r="P306" s="860"/>
      <c r="Q306" s="860"/>
      <c r="R306" s="860"/>
      <c r="S306" s="860"/>
      <c r="T306" s="860"/>
      <c r="U306" s="860"/>
      <c r="V306" s="860"/>
      <c r="W306" s="860"/>
      <c r="X306" s="860"/>
      <c r="Y306" s="860"/>
      <c r="Z306" s="860"/>
      <c r="AA306" s="860"/>
      <c r="AB306" s="860"/>
      <c r="AC306" s="860"/>
      <c r="AD306" s="860"/>
    </row>
    <row r="307" spans="1:30" ht="15.75" customHeight="1" x14ac:dyDescent="0.25">
      <c r="A307" s="860"/>
      <c r="B307" s="860"/>
      <c r="C307" s="860"/>
      <c r="D307" s="860"/>
      <c r="E307" s="860"/>
      <c r="F307" s="860"/>
      <c r="G307" s="868"/>
      <c r="H307" s="860"/>
      <c r="I307" s="860"/>
      <c r="J307" s="860"/>
      <c r="K307" s="860"/>
      <c r="L307" s="860"/>
      <c r="M307" s="860"/>
      <c r="N307" s="860"/>
      <c r="O307" s="860"/>
      <c r="P307" s="860"/>
      <c r="Q307" s="860"/>
      <c r="R307" s="860"/>
      <c r="S307" s="860"/>
      <c r="T307" s="860"/>
      <c r="U307" s="860"/>
      <c r="V307" s="860"/>
      <c r="W307" s="860"/>
      <c r="X307" s="860"/>
      <c r="Y307" s="860"/>
      <c r="Z307" s="860"/>
      <c r="AA307" s="860"/>
      <c r="AB307" s="860"/>
      <c r="AC307" s="860"/>
      <c r="AD307" s="860"/>
    </row>
    <row r="308" spans="1:30" ht="15.75" customHeight="1" x14ac:dyDescent="0.25">
      <c r="A308" s="860"/>
      <c r="B308" s="860"/>
      <c r="C308" s="860"/>
      <c r="D308" s="860"/>
      <c r="E308" s="860"/>
      <c r="F308" s="860"/>
      <c r="G308" s="868"/>
      <c r="H308" s="860"/>
      <c r="I308" s="860"/>
      <c r="J308" s="860"/>
      <c r="K308" s="860"/>
      <c r="L308" s="860"/>
      <c r="M308" s="860"/>
      <c r="N308" s="860"/>
      <c r="O308" s="860"/>
      <c r="P308" s="860"/>
      <c r="Q308" s="860"/>
      <c r="R308" s="860"/>
      <c r="S308" s="860"/>
      <c r="T308" s="860"/>
      <c r="U308" s="860"/>
      <c r="V308" s="860"/>
      <c r="W308" s="860"/>
      <c r="X308" s="860"/>
      <c r="Y308" s="860"/>
      <c r="Z308" s="860"/>
      <c r="AA308" s="860"/>
      <c r="AB308" s="860"/>
      <c r="AC308" s="860"/>
      <c r="AD308" s="860"/>
    </row>
    <row r="309" spans="1:30" ht="15.75" customHeight="1" x14ac:dyDescent="0.25">
      <c r="A309" s="860"/>
      <c r="B309" s="860"/>
      <c r="C309" s="860"/>
      <c r="D309" s="860"/>
      <c r="E309" s="860"/>
      <c r="F309" s="860"/>
      <c r="G309" s="868"/>
      <c r="H309" s="860"/>
      <c r="I309" s="860"/>
      <c r="J309" s="860"/>
      <c r="K309" s="860"/>
      <c r="L309" s="860"/>
      <c r="M309" s="860"/>
      <c r="N309" s="860"/>
      <c r="O309" s="860"/>
      <c r="P309" s="860"/>
      <c r="Q309" s="860"/>
      <c r="R309" s="860"/>
      <c r="S309" s="860"/>
      <c r="T309" s="860"/>
      <c r="U309" s="860"/>
      <c r="V309" s="860"/>
      <c r="W309" s="860"/>
      <c r="X309" s="860"/>
      <c r="Y309" s="860"/>
      <c r="Z309" s="860"/>
      <c r="AA309" s="860"/>
      <c r="AB309" s="860"/>
      <c r="AC309" s="860"/>
      <c r="AD309" s="860"/>
    </row>
    <row r="310" spans="1:30" ht="15.75" customHeight="1" x14ac:dyDescent="0.25">
      <c r="A310" s="860"/>
      <c r="B310" s="860"/>
      <c r="C310" s="860"/>
      <c r="D310" s="860"/>
      <c r="E310" s="860"/>
      <c r="F310" s="860"/>
      <c r="G310" s="868"/>
      <c r="H310" s="860"/>
      <c r="I310" s="860"/>
      <c r="J310" s="860"/>
      <c r="K310" s="860"/>
      <c r="L310" s="860"/>
      <c r="M310" s="860"/>
      <c r="N310" s="860"/>
      <c r="O310" s="860"/>
      <c r="P310" s="860"/>
      <c r="Q310" s="860"/>
      <c r="R310" s="860"/>
      <c r="S310" s="860"/>
      <c r="T310" s="860"/>
      <c r="U310" s="860"/>
      <c r="V310" s="860"/>
      <c r="W310" s="860"/>
      <c r="X310" s="860"/>
      <c r="Y310" s="860"/>
      <c r="Z310" s="860"/>
      <c r="AA310" s="860"/>
      <c r="AB310" s="860"/>
      <c r="AC310" s="860"/>
      <c r="AD310" s="860"/>
    </row>
    <row r="311" spans="1:30" ht="15.75" customHeight="1" x14ac:dyDescent="0.25">
      <c r="A311" s="860"/>
      <c r="B311" s="860"/>
      <c r="C311" s="860"/>
      <c r="D311" s="860"/>
      <c r="E311" s="860"/>
      <c r="F311" s="860"/>
      <c r="G311" s="868"/>
      <c r="H311" s="860"/>
      <c r="I311" s="860"/>
      <c r="J311" s="860"/>
      <c r="K311" s="860"/>
      <c r="L311" s="860"/>
      <c r="M311" s="860"/>
      <c r="N311" s="860"/>
      <c r="O311" s="860"/>
      <c r="P311" s="860"/>
      <c r="Q311" s="860"/>
      <c r="R311" s="860"/>
      <c r="S311" s="860"/>
      <c r="T311" s="860"/>
      <c r="U311" s="860"/>
      <c r="V311" s="860"/>
      <c r="W311" s="860"/>
      <c r="X311" s="860"/>
      <c r="Y311" s="860"/>
      <c r="Z311" s="860"/>
      <c r="AA311" s="860"/>
      <c r="AB311" s="860"/>
      <c r="AC311" s="860"/>
      <c r="AD311" s="860"/>
    </row>
    <row r="312" spans="1:30" ht="15.75" customHeight="1" x14ac:dyDescent="0.25">
      <c r="A312" s="860"/>
      <c r="B312" s="860"/>
      <c r="C312" s="860"/>
      <c r="D312" s="860"/>
      <c r="E312" s="860"/>
      <c r="F312" s="860"/>
      <c r="G312" s="868"/>
      <c r="H312" s="860"/>
      <c r="I312" s="860"/>
      <c r="J312" s="860"/>
      <c r="K312" s="860"/>
      <c r="L312" s="860"/>
      <c r="M312" s="860"/>
      <c r="N312" s="860"/>
      <c r="O312" s="860"/>
      <c r="P312" s="860"/>
      <c r="Q312" s="860"/>
      <c r="R312" s="860"/>
      <c r="S312" s="860"/>
      <c r="T312" s="860"/>
      <c r="U312" s="860"/>
      <c r="V312" s="860"/>
      <c r="W312" s="860"/>
      <c r="X312" s="860"/>
      <c r="Y312" s="860"/>
      <c r="Z312" s="860"/>
      <c r="AA312" s="860"/>
      <c r="AB312" s="860"/>
      <c r="AC312" s="860"/>
      <c r="AD312" s="860"/>
    </row>
    <row r="313" spans="1:30" ht="15.75" customHeight="1" x14ac:dyDescent="0.25">
      <c r="A313" s="860"/>
      <c r="B313" s="860"/>
      <c r="C313" s="860"/>
      <c r="D313" s="860"/>
      <c r="E313" s="860"/>
      <c r="F313" s="860"/>
      <c r="G313" s="868"/>
      <c r="H313" s="860"/>
      <c r="I313" s="860"/>
      <c r="J313" s="860"/>
      <c r="K313" s="860"/>
      <c r="L313" s="860"/>
      <c r="M313" s="860"/>
      <c r="N313" s="860"/>
      <c r="O313" s="860"/>
      <c r="P313" s="860"/>
      <c r="Q313" s="860"/>
      <c r="R313" s="860"/>
      <c r="S313" s="860"/>
      <c r="T313" s="860"/>
      <c r="U313" s="860"/>
      <c r="V313" s="860"/>
      <c r="W313" s="860"/>
      <c r="X313" s="860"/>
      <c r="Y313" s="860"/>
      <c r="Z313" s="860"/>
      <c r="AA313" s="860"/>
      <c r="AB313" s="860"/>
      <c r="AC313" s="860"/>
      <c r="AD313" s="860"/>
    </row>
    <row r="314" spans="1:30" ht="15.75" customHeight="1" x14ac:dyDescent="0.25">
      <c r="A314" s="860"/>
      <c r="B314" s="860"/>
      <c r="C314" s="860"/>
      <c r="D314" s="860"/>
      <c r="E314" s="860"/>
      <c r="F314" s="860"/>
      <c r="G314" s="868"/>
      <c r="H314" s="860"/>
      <c r="I314" s="860"/>
      <c r="J314" s="860"/>
      <c r="K314" s="860"/>
      <c r="L314" s="860"/>
      <c r="M314" s="860"/>
      <c r="N314" s="860"/>
      <c r="O314" s="860"/>
      <c r="P314" s="860"/>
      <c r="Q314" s="860"/>
      <c r="R314" s="860"/>
      <c r="S314" s="860"/>
      <c r="T314" s="860"/>
      <c r="U314" s="860"/>
      <c r="V314" s="860"/>
      <c r="W314" s="860"/>
      <c r="X314" s="860"/>
      <c r="Y314" s="860"/>
      <c r="Z314" s="860"/>
      <c r="AA314" s="860"/>
      <c r="AB314" s="860"/>
      <c r="AC314" s="860"/>
      <c r="AD314" s="860"/>
    </row>
    <row r="315" spans="1:30" ht="15.75" customHeight="1" x14ac:dyDescent="0.25">
      <c r="A315" s="860"/>
      <c r="B315" s="860"/>
      <c r="C315" s="860"/>
      <c r="D315" s="860"/>
      <c r="E315" s="860"/>
      <c r="F315" s="860"/>
      <c r="G315" s="868"/>
      <c r="H315" s="860"/>
      <c r="I315" s="860"/>
      <c r="J315" s="860"/>
      <c r="K315" s="860"/>
      <c r="L315" s="860"/>
      <c r="M315" s="860"/>
      <c r="N315" s="860"/>
      <c r="O315" s="860"/>
      <c r="P315" s="860"/>
      <c r="Q315" s="860"/>
      <c r="R315" s="860"/>
      <c r="S315" s="860"/>
      <c r="T315" s="860"/>
      <c r="U315" s="860"/>
      <c r="V315" s="860"/>
      <c r="W315" s="860"/>
      <c r="X315" s="860"/>
      <c r="Y315" s="860"/>
      <c r="Z315" s="860"/>
      <c r="AA315" s="860"/>
      <c r="AB315" s="860"/>
      <c r="AC315" s="860"/>
      <c r="AD315" s="860"/>
    </row>
    <row r="316" spans="1:30" ht="15.75" customHeight="1" x14ac:dyDescent="0.25">
      <c r="A316" s="860"/>
      <c r="B316" s="860"/>
      <c r="C316" s="860"/>
      <c r="D316" s="860"/>
      <c r="E316" s="860"/>
      <c r="F316" s="860"/>
      <c r="G316" s="868"/>
      <c r="H316" s="860"/>
      <c r="I316" s="860"/>
      <c r="J316" s="860"/>
      <c r="K316" s="860"/>
      <c r="L316" s="860"/>
      <c r="M316" s="860"/>
      <c r="N316" s="860"/>
      <c r="O316" s="860"/>
      <c r="P316" s="860"/>
      <c r="Q316" s="860"/>
      <c r="R316" s="860"/>
      <c r="S316" s="860"/>
      <c r="T316" s="860"/>
      <c r="U316" s="860"/>
      <c r="V316" s="860"/>
      <c r="W316" s="860"/>
      <c r="X316" s="860"/>
      <c r="Y316" s="860"/>
      <c r="Z316" s="860"/>
      <c r="AA316" s="860"/>
      <c r="AB316" s="860"/>
      <c r="AC316" s="860"/>
      <c r="AD316" s="860"/>
    </row>
    <row r="317" spans="1:30" ht="15.75" customHeight="1" x14ac:dyDescent="0.25">
      <c r="A317" s="860"/>
      <c r="B317" s="860"/>
      <c r="C317" s="860"/>
      <c r="D317" s="860"/>
      <c r="E317" s="860"/>
      <c r="F317" s="860"/>
      <c r="G317" s="868"/>
      <c r="H317" s="860"/>
      <c r="I317" s="860"/>
      <c r="J317" s="860"/>
      <c r="K317" s="860"/>
      <c r="L317" s="860"/>
      <c r="M317" s="860"/>
      <c r="N317" s="860"/>
      <c r="O317" s="860"/>
      <c r="P317" s="860"/>
      <c r="Q317" s="860"/>
      <c r="R317" s="860"/>
      <c r="S317" s="860"/>
      <c r="T317" s="860"/>
      <c r="U317" s="860"/>
      <c r="V317" s="860"/>
      <c r="W317" s="860"/>
      <c r="X317" s="860"/>
      <c r="Y317" s="860"/>
      <c r="Z317" s="860"/>
      <c r="AA317" s="860"/>
      <c r="AB317" s="860"/>
      <c r="AC317" s="860"/>
      <c r="AD317" s="860"/>
    </row>
    <row r="318" spans="1:30" ht="15.75" customHeight="1" x14ac:dyDescent="0.25">
      <c r="A318" s="860"/>
      <c r="B318" s="860"/>
      <c r="C318" s="860"/>
      <c r="D318" s="860"/>
      <c r="E318" s="860"/>
      <c r="F318" s="860"/>
      <c r="G318" s="868"/>
      <c r="H318" s="860"/>
      <c r="I318" s="860"/>
      <c r="J318" s="860"/>
      <c r="K318" s="860"/>
      <c r="L318" s="860"/>
      <c r="M318" s="860"/>
      <c r="N318" s="860"/>
      <c r="O318" s="860"/>
      <c r="P318" s="860"/>
      <c r="Q318" s="860"/>
      <c r="R318" s="860"/>
      <c r="S318" s="860"/>
      <c r="T318" s="860"/>
      <c r="U318" s="860"/>
      <c r="V318" s="860"/>
      <c r="W318" s="860"/>
      <c r="X318" s="860"/>
      <c r="Y318" s="860"/>
      <c r="Z318" s="860"/>
      <c r="AA318" s="860"/>
      <c r="AB318" s="860"/>
      <c r="AC318" s="860"/>
      <c r="AD318" s="860"/>
    </row>
    <row r="319" spans="1:30" ht="15.75" customHeight="1" x14ac:dyDescent="0.25">
      <c r="A319" s="860"/>
      <c r="B319" s="860"/>
      <c r="C319" s="860"/>
      <c r="D319" s="860"/>
      <c r="E319" s="860"/>
      <c r="F319" s="860"/>
      <c r="G319" s="868"/>
      <c r="H319" s="860"/>
      <c r="I319" s="860"/>
      <c r="J319" s="860"/>
      <c r="K319" s="860"/>
      <c r="L319" s="860"/>
      <c r="M319" s="860"/>
      <c r="N319" s="860"/>
      <c r="O319" s="860"/>
      <c r="P319" s="860"/>
      <c r="Q319" s="860"/>
      <c r="R319" s="860"/>
      <c r="S319" s="860"/>
      <c r="T319" s="860"/>
      <c r="U319" s="860"/>
      <c r="V319" s="860"/>
      <c r="W319" s="860"/>
      <c r="X319" s="860"/>
      <c r="Y319" s="860"/>
      <c r="Z319" s="860"/>
      <c r="AA319" s="860"/>
      <c r="AB319" s="860"/>
      <c r="AC319" s="860"/>
      <c r="AD319" s="860"/>
    </row>
    <row r="320" spans="1:30" ht="15.75" customHeight="1" x14ac:dyDescent="0.25">
      <c r="A320" s="860"/>
      <c r="B320" s="860"/>
      <c r="C320" s="860"/>
      <c r="D320" s="860"/>
      <c r="E320" s="860"/>
      <c r="F320" s="860"/>
      <c r="G320" s="868"/>
      <c r="H320" s="860"/>
      <c r="I320" s="860"/>
      <c r="J320" s="860"/>
      <c r="K320" s="860"/>
      <c r="L320" s="860"/>
      <c r="M320" s="860"/>
      <c r="N320" s="860"/>
      <c r="O320" s="860"/>
      <c r="P320" s="860"/>
      <c r="Q320" s="860"/>
      <c r="R320" s="860"/>
      <c r="S320" s="860"/>
      <c r="T320" s="860"/>
      <c r="U320" s="860"/>
      <c r="V320" s="860"/>
      <c r="W320" s="860"/>
      <c r="X320" s="860"/>
      <c r="Y320" s="860"/>
      <c r="Z320" s="860"/>
      <c r="AA320" s="860"/>
      <c r="AB320" s="860"/>
      <c r="AC320" s="860"/>
      <c r="AD320" s="860"/>
    </row>
    <row r="321" spans="1:30" ht="15.75" customHeight="1" x14ac:dyDescent="0.25">
      <c r="A321" s="860"/>
      <c r="B321" s="860"/>
      <c r="C321" s="860"/>
      <c r="D321" s="860"/>
      <c r="E321" s="860"/>
      <c r="F321" s="860"/>
      <c r="G321" s="868"/>
      <c r="H321" s="860"/>
      <c r="I321" s="860"/>
      <c r="J321" s="860"/>
      <c r="K321" s="860"/>
      <c r="L321" s="860"/>
      <c r="M321" s="860"/>
      <c r="N321" s="860"/>
      <c r="O321" s="860"/>
      <c r="P321" s="860"/>
      <c r="Q321" s="860"/>
      <c r="R321" s="860"/>
      <c r="S321" s="860"/>
      <c r="T321" s="860"/>
      <c r="U321" s="860"/>
      <c r="V321" s="860"/>
      <c r="W321" s="860"/>
      <c r="X321" s="860"/>
      <c r="Y321" s="860"/>
      <c r="Z321" s="860"/>
      <c r="AA321" s="860"/>
      <c r="AB321" s="860"/>
      <c r="AC321" s="860"/>
      <c r="AD321" s="860"/>
    </row>
    <row r="322" spans="1:30" ht="15.75" customHeight="1" x14ac:dyDescent="0.25">
      <c r="A322" s="860"/>
      <c r="B322" s="860"/>
      <c r="C322" s="860"/>
      <c r="D322" s="860"/>
      <c r="E322" s="860"/>
      <c r="F322" s="860"/>
      <c r="G322" s="868"/>
      <c r="H322" s="860"/>
      <c r="I322" s="860"/>
      <c r="J322" s="860"/>
      <c r="K322" s="860"/>
      <c r="L322" s="860"/>
      <c r="M322" s="860"/>
      <c r="N322" s="860"/>
      <c r="O322" s="860"/>
      <c r="P322" s="860"/>
      <c r="Q322" s="860"/>
      <c r="R322" s="860"/>
      <c r="S322" s="860"/>
      <c r="T322" s="860"/>
      <c r="U322" s="860"/>
      <c r="V322" s="860"/>
      <c r="W322" s="860"/>
      <c r="X322" s="860"/>
      <c r="Y322" s="860"/>
      <c r="Z322" s="860"/>
      <c r="AA322" s="860"/>
      <c r="AB322" s="860"/>
      <c r="AC322" s="860"/>
      <c r="AD322" s="860"/>
    </row>
    <row r="323" spans="1:30" ht="15.75" customHeight="1" x14ac:dyDescent="0.25">
      <c r="A323" s="860"/>
      <c r="B323" s="860"/>
      <c r="C323" s="860"/>
      <c r="D323" s="860"/>
      <c r="E323" s="860"/>
      <c r="F323" s="860"/>
      <c r="G323" s="868"/>
      <c r="H323" s="860"/>
      <c r="I323" s="860"/>
      <c r="J323" s="860"/>
      <c r="K323" s="860"/>
      <c r="L323" s="860"/>
      <c r="M323" s="860"/>
      <c r="N323" s="860"/>
      <c r="O323" s="860"/>
      <c r="P323" s="860"/>
      <c r="Q323" s="860"/>
      <c r="R323" s="860"/>
      <c r="S323" s="860"/>
      <c r="T323" s="860"/>
      <c r="U323" s="860"/>
      <c r="V323" s="860"/>
      <c r="W323" s="860"/>
      <c r="X323" s="860"/>
      <c r="Y323" s="860"/>
      <c r="Z323" s="860"/>
      <c r="AA323" s="860"/>
      <c r="AB323" s="860"/>
      <c r="AC323" s="860"/>
      <c r="AD323" s="860"/>
    </row>
    <row r="324" spans="1:30" ht="15.75" customHeight="1" x14ac:dyDescent="0.25">
      <c r="A324" s="860"/>
      <c r="B324" s="860"/>
      <c r="C324" s="860"/>
      <c r="D324" s="860"/>
      <c r="E324" s="860"/>
      <c r="F324" s="860"/>
      <c r="G324" s="868"/>
      <c r="H324" s="860"/>
      <c r="I324" s="860"/>
      <c r="J324" s="860"/>
      <c r="K324" s="860"/>
      <c r="L324" s="860"/>
      <c r="M324" s="860"/>
      <c r="N324" s="860"/>
      <c r="O324" s="860"/>
      <c r="P324" s="860"/>
      <c r="Q324" s="860"/>
      <c r="R324" s="860"/>
      <c r="S324" s="860"/>
      <c r="T324" s="860"/>
      <c r="U324" s="860"/>
      <c r="V324" s="860"/>
      <c r="W324" s="860"/>
      <c r="X324" s="860"/>
      <c r="Y324" s="860"/>
      <c r="Z324" s="860"/>
      <c r="AA324" s="860"/>
      <c r="AB324" s="860"/>
      <c r="AC324" s="860"/>
      <c r="AD324" s="860"/>
    </row>
    <row r="325" spans="1:30" ht="15.75" customHeight="1" x14ac:dyDescent="0.25">
      <c r="A325" s="860"/>
      <c r="B325" s="860"/>
      <c r="C325" s="860"/>
      <c r="D325" s="860"/>
      <c r="E325" s="860"/>
      <c r="F325" s="860"/>
      <c r="G325" s="868"/>
      <c r="H325" s="860"/>
      <c r="I325" s="860"/>
      <c r="J325" s="860"/>
      <c r="K325" s="860"/>
      <c r="L325" s="860"/>
      <c r="M325" s="860"/>
      <c r="N325" s="860"/>
      <c r="O325" s="860"/>
      <c r="P325" s="860"/>
      <c r="Q325" s="860"/>
      <c r="R325" s="860"/>
      <c r="S325" s="860"/>
      <c r="T325" s="860"/>
      <c r="U325" s="860"/>
      <c r="V325" s="860"/>
      <c r="W325" s="860"/>
      <c r="X325" s="860"/>
      <c r="Y325" s="860"/>
      <c r="Z325" s="860"/>
      <c r="AA325" s="860"/>
      <c r="AB325" s="860"/>
      <c r="AC325" s="860"/>
      <c r="AD325" s="860"/>
    </row>
    <row r="326" spans="1:30" ht="15.75" customHeight="1" x14ac:dyDescent="0.25">
      <c r="A326" s="860"/>
      <c r="B326" s="860"/>
      <c r="C326" s="860"/>
      <c r="D326" s="860"/>
      <c r="E326" s="860"/>
      <c r="F326" s="860"/>
      <c r="G326" s="868"/>
      <c r="H326" s="860"/>
      <c r="I326" s="860"/>
      <c r="J326" s="860"/>
      <c r="K326" s="860"/>
      <c r="L326" s="860"/>
      <c r="M326" s="860"/>
      <c r="N326" s="860"/>
      <c r="O326" s="860"/>
      <c r="P326" s="860"/>
      <c r="Q326" s="860"/>
      <c r="R326" s="860"/>
      <c r="S326" s="860"/>
      <c r="T326" s="860"/>
      <c r="U326" s="860"/>
      <c r="V326" s="860"/>
      <c r="W326" s="860"/>
      <c r="X326" s="860"/>
      <c r="Y326" s="860"/>
      <c r="Z326" s="860"/>
      <c r="AA326" s="860"/>
      <c r="AB326" s="860"/>
      <c r="AC326" s="860"/>
      <c r="AD326" s="860"/>
    </row>
    <row r="327" spans="1:30" ht="15.75" customHeight="1" x14ac:dyDescent="0.25">
      <c r="A327" s="860"/>
      <c r="B327" s="860"/>
      <c r="C327" s="860"/>
      <c r="D327" s="860"/>
      <c r="E327" s="860"/>
      <c r="F327" s="860"/>
      <c r="G327" s="868"/>
      <c r="H327" s="860"/>
      <c r="I327" s="860"/>
      <c r="J327" s="860"/>
      <c r="K327" s="860"/>
      <c r="L327" s="860"/>
      <c r="M327" s="860"/>
      <c r="N327" s="860"/>
      <c r="O327" s="860"/>
      <c r="P327" s="860"/>
      <c r="Q327" s="860"/>
      <c r="R327" s="860"/>
      <c r="S327" s="860"/>
      <c r="T327" s="860"/>
      <c r="U327" s="860"/>
      <c r="V327" s="860"/>
      <c r="W327" s="860"/>
      <c r="X327" s="860"/>
      <c r="Y327" s="860"/>
      <c r="Z327" s="860"/>
      <c r="AA327" s="860"/>
      <c r="AB327" s="860"/>
      <c r="AC327" s="860"/>
      <c r="AD327" s="860"/>
    </row>
    <row r="328" spans="1:30" ht="15.75" customHeight="1" x14ac:dyDescent="0.25">
      <c r="A328" s="860"/>
      <c r="B328" s="860"/>
      <c r="C328" s="860"/>
      <c r="D328" s="860"/>
      <c r="E328" s="860"/>
      <c r="F328" s="860"/>
      <c r="G328" s="868"/>
      <c r="H328" s="860"/>
      <c r="I328" s="860"/>
      <c r="J328" s="860"/>
      <c r="K328" s="860"/>
      <c r="L328" s="860"/>
      <c r="M328" s="860"/>
      <c r="N328" s="860"/>
      <c r="O328" s="860"/>
      <c r="P328" s="860"/>
      <c r="Q328" s="860"/>
      <c r="R328" s="860"/>
      <c r="S328" s="860"/>
      <c r="T328" s="860"/>
      <c r="U328" s="860"/>
      <c r="V328" s="860"/>
      <c r="W328" s="860"/>
      <c r="X328" s="860"/>
      <c r="Y328" s="860"/>
      <c r="Z328" s="860"/>
      <c r="AA328" s="860"/>
      <c r="AB328" s="860"/>
      <c r="AC328" s="860"/>
      <c r="AD328" s="860"/>
    </row>
    <row r="329" spans="1:30" ht="15.75" customHeight="1" x14ac:dyDescent="0.25">
      <c r="A329" s="860"/>
      <c r="B329" s="860"/>
      <c r="C329" s="860"/>
      <c r="D329" s="860"/>
      <c r="E329" s="860"/>
      <c r="F329" s="860"/>
      <c r="G329" s="868"/>
      <c r="H329" s="860"/>
      <c r="I329" s="860"/>
      <c r="J329" s="860"/>
      <c r="K329" s="860"/>
      <c r="L329" s="860"/>
      <c r="M329" s="860"/>
      <c r="N329" s="860"/>
      <c r="O329" s="860"/>
      <c r="P329" s="860"/>
      <c r="Q329" s="860"/>
      <c r="R329" s="860"/>
      <c r="S329" s="860"/>
      <c r="T329" s="860"/>
      <c r="U329" s="860"/>
      <c r="V329" s="860"/>
      <c r="W329" s="860"/>
      <c r="X329" s="860"/>
      <c r="Y329" s="860"/>
      <c r="Z329" s="860"/>
      <c r="AA329" s="860"/>
      <c r="AB329" s="860"/>
      <c r="AC329" s="860"/>
      <c r="AD329" s="860"/>
    </row>
    <row r="330" spans="1:30" ht="15.75" customHeight="1" x14ac:dyDescent="0.25">
      <c r="A330" s="860"/>
      <c r="B330" s="860"/>
      <c r="C330" s="860"/>
      <c r="D330" s="860"/>
      <c r="E330" s="860"/>
      <c r="F330" s="860"/>
      <c r="G330" s="868"/>
      <c r="H330" s="860"/>
      <c r="I330" s="860"/>
      <c r="J330" s="860"/>
      <c r="K330" s="860"/>
      <c r="L330" s="860"/>
      <c r="M330" s="860"/>
      <c r="N330" s="860"/>
      <c r="O330" s="860"/>
      <c r="P330" s="860"/>
      <c r="Q330" s="860"/>
      <c r="R330" s="860"/>
      <c r="S330" s="860"/>
      <c r="T330" s="860"/>
      <c r="U330" s="860"/>
      <c r="V330" s="860"/>
      <c r="W330" s="860"/>
      <c r="X330" s="860"/>
      <c r="Y330" s="860"/>
      <c r="Z330" s="860"/>
      <c r="AA330" s="860"/>
      <c r="AB330" s="860"/>
      <c r="AC330" s="860"/>
      <c r="AD330" s="860"/>
    </row>
    <row r="331" spans="1:30" ht="15.75" customHeight="1" x14ac:dyDescent="0.25">
      <c r="A331" s="860"/>
      <c r="B331" s="860"/>
      <c r="C331" s="860"/>
      <c r="D331" s="860"/>
      <c r="E331" s="860"/>
      <c r="F331" s="860"/>
      <c r="G331" s="868"/>
      <c r="H331" s="860"/>
      <c r="I331" s="860"/>
      <c r="J331" s="860"/>
      <c r="K331" s="860"/>
      <c r="L331" s="860"/>
      <c r="M331" s="860"/>
      <c r="N331" s="860"/>
      <c r="O331" s="860"/>
      <c r="P331" s="860"/>
      <c r="Q331" s="860"/>
      <c r="R331" s="860"/>
      <c r="S331" s="860"/>
      <c r="T331" s="860"/>
      <c r="U331" s="860"/>
      <c r="V331" s="860"/>
      <c r="W331" s="860"/>
      <c r="X331" s="860"/>
      <c r="Y331" s="860"/>
      <c r="Z331" s="860"/>
      <c r="AA331" s="860"/>
      <c r="AB331" s="860"/>
      <c r="AC331" s="860"/>
      <c r="AD331" s="860"/>
    </row>
    <row r="332" spans="1:30" ht="15.75" customHeight="1" x14ac:dyDescent="0.25">
      <c r="A332" s="860"/>
      <c r="B332" s="860"/>
      <c r="C332" s="860"/>
      <c r="D332" s="860"/>
      <c r="E332" s="860"/>
      <c r="F332" s="860"/>
      <c r="G332" s="868"/>
      <c r="H332" s="860"/>
      <c r="I332" s="860"/>
      <c r="J332" s="860"/>
      <c r="K332" s="860"/>
      <c r="L332" s="860"/>
      <c r="M332" s="860"/>
      <c r="N332" s="860"/>
      <c r="O332" s="860"/>
      <c r="P332" s="860"/>
      <c r="Q332" s="860"/>
      <c r="R332" s="860"/>
      <c r="S332" s="860"/>
      <c r="T332" s="860"/>
      <c r="U332" s="860"/>
      <c r="V332" s="860"/>
      <c r="W332" s="860"/>
      <c r="X332" s="860"/>
      <c r="Y332" s="860"/>
      <c r="Z332" s="860"/>
      <c r="AA332" s="860"/>
      <c r="AB332" s="860"/>
      <c r="AC332" s="860"/>
      <c r="AD332" s="860"/>
    </row>
    <row r="333" spans="1:30" ht="15.75" customHeight="1" x14ac:dyDescent="0.25">
      <c r="A333" s="860"/>
      <c r="B333" s="860"/>
      <c r="C333" s="860"/>
      <c r="D333" s="860"/>
      <c r="E333" s="860"/>
      <c r="F333" s="860"/>
      <c r="G333" s="868"/>
      <c r="H333" s="860"/>
      <c r="I333" s="860"/>
      <c r="J333" s="860"/>
      <c r="K333" s="860"/>
      <c r="L333" s="860"/>
      <c r="M333" s="860"/>
      <c r="N333" s="860"/>
      <c r="O333" s="860"/>
      <c r="P333" s="860"/>
      <c r="Q333" s="860"/>
      <c r="R333" s="860"/>
      <c r="S333" s="860"/>
      <c r="T333" s="860"/>
      <c r="U333" s="860"/>
      <c r="V333" s="860"/>
      <c r="W333" s="860"/>
      <c r="X333" s="860"/>
      <c r="Y333" s="860"/>
      <c r="Z333" s="860"/>
      <c r="AA333" s="860"/>
      <c r="AB333" s="860"/>
      <c r="AC333" s="860"/>
      <c r="AD333" s="860"/>
    </row>
    <row r="334" spans="1:30" ht="15.75" customHeight="1" x14ac:dyDescent="0.25">
      <c r="A334" s="860"/>
      <c r="B334" s="860"/>
      <c r="C334" s="860"/>
      <c r="D334" s="860"/>
      <c r="E334" s="860"/>
      <c r="F334" s="860"/>
      <c r="G334" s="868"/>
      <c r="H334" s="860"/>
      <c r="I334" s="860"/>
      <c r="J334" s="860"/>
      <c r="K334" s="860"/>
      <c r="L334" s="860"/>
      <c r="M334" s="860"/>
      <c r="N334" s="860"/>
      <c r="O334" s="860"/>
      <c r="P334" s="860"/>
      <c r="Q334" s="860"/>
      <c r="R334" s="860"/>
      <c r="S334" s="860"/>
      <c r="T334" s="860"/>
      <c r="U334" s="860"/>
      <c r="V334" s="860"/>
      <c r="W334" s="860"/>
      <c r="X334" s="860"/>
      <c r="Y334" s="860"/>
      <c r="Z334" s="860"/>
      <c r="AA334" s="860"/>
      <c r="AB334" s="860"/>
      <c r="AC334" s="860"/>
      <c r="AD334" s="860"/>
    </row>
    <row r="335" spans="1:30" ht="15.75" customHeight="1" x14ac:dyDescent="0.25">
      <c r="A335" s="860"/>
      <c r="B335" s="860"/>
      <c r="C335" s="860"/>
      <c r="D335" s="860"/>
      <c r="E335" s="860"/>
      <c r="F335" s="860"/>
      <c r="G335" s="868"/>
      <c r="H335" s="860"/>
      <c r="I335" s="860"/>
      <c r="J335" s="860"/>
      <c r="K335" s="860"/>
      <c r="L335" s="860"/>
      <c r="M335" s="860"/>
      <c r="N335" s="860"/>
      <c r="O335" s="860"/>
      <c r="P335" s="860"/>
      <c r="Q335" s="860"/>
      <c r="R335" s="860"/>
      <c r="S335" s="860"/>
      <c r="T335" s="860"/>
      <c r="U335" s="860"/>
      <c r="V335" s="860"/>
      <c r="W335" s="860"/>
      <c r="X335" s="860"/>
      <c r="Y335" s="860"/>
      <c r="Z335" s="860"/>
      <c r="AA335" s="860"/>
      <c r="AB335" s="860"/>
      <c r="AC335" s="860"/>
      <c r="AD335" s="860"/>
    </row>
    <row r="336" spans="1:30" ht="15.75" customHeight="1" x14ac:dyDescent="0.25">
      <c r="A336" s="860"/>
      <c r="B336" s="860"/>
      <c r="C336" s="860"/>
      <c r="D336" s="860"/>
      <c r="E336" s="860"/>
      <c r="F336" s="860"/>
      <c r="G336" s="868"/>
      <c r="H336" s="860"/>
      <c r="I336" s="860"/>
      <c r="J336" s="860"/>
      <c r="K336" s="860"/>
      <c r="L336" s="860"/>
      <c r="M336" s="860"/>
      <c r="N336" s="860"/>
      <c r="O336" s="860"/>
      <c r="P336" s="860"/>
      <c r="Q336" s="860"/>
      <c r="R336" s="860"/>
      <c r="S336" s="860"/>
      <c r="T336" s="860"/>
      <c r="U336" s="860"/>
      <c r="V336" s="860"/>
      <c r="W336" s="860"/>
      <c r="X336" s="860"/>
      <c r="Y336" s="860"/>
      <c r="Z336" s="860"/>
      <c r="AA336" s="860"/>
      <c r="AB336" s="860"/>
      <c r="AC336" s="860"/>
      <c r="AD336" s="860"/>
    </row>
    <row r="337" spans="1:30" ht="15.75" customHeight="1" x14ac:dyDescent="0.25">
      <c r="A337" s="860"/>
      <c r="B337" s="860"/>
      <c r="C337" s="860"/>
      <c r="D337" s="860"/>
      <c r="E337" s="860"/>
      <c r="F337" s="860"/>
      <c r="G337" s="868"/>
      <c r="H337" s="860"/>
      <c r="I337" s="860"/>
      <c r="J337" s="860"/>
      <c r="K337" s="860"/>
      <c r="L337" s="860"/>
      <c r="M337" s="860"/>
      <c r="N337" s="860"/>
      <c r="O337" s="860"/>
      <c r="P337" s="860"/>
      <c r="Q337" s="860"/>
      <c r="R337" s="860"/>
      <c r="S337" s="860"/>
      <c r="T337" s="860"/>
      <c r="U337" s="860"/>
      <c r="V337" s="860"/>
      <c r="W337" s="860"/>
      <c r="X337" s="860"/>
      <c r="Y337" s="860"/>
      <c r="Z337" s="860"/>
      <c r="AA337" s="860"/>
      <c r="AB337" s="860"/>
      <c r="AC337" s="860"/>
      <c r="AD337" s="860"/>
    </row>
    <row r="338" spans="1:30" ht="15.75" customHeight="1" x14ac:dyDescent="0.25">
      <c r="A338" s="860"/>
      <c r="B338" s="860"/>
      <c r="C338" s="860"/>
      <c r="D338" s="860"/>
      <c r="E338" s="860"/>
      <c r="F338" s="860"/>
      <c r="G338" s="868"/>
      <c r="H338" s="860"/>
      <c r="I338" s="860"/>
      <c r="J338" s="860"/>
      <c r="K338" s="860"/>
      <c r="L338" s="860"/>
      <c r="M338" s="860"/>
      <c r="N338" s="860"/>
      <c r="O338" s="860"/>
      <c r="P338" s="860"/>
      <c r="Q338" s="860"/>
      <c r="R338" s="860"/>
      <c r="S338" s="860"/>
      <c r="T338" s="860"/>
      <c r="U338" s="860"/>
      <c r="V338" s="860"/>
      <c r="W338" s="860"/>
      <c r="X338" s="860"/>
      <c r="Y338" s="860"/>
      <c r="Z338" s="860"/>
      <c r="AA338" s="860"/>
      <c r="AB338" s="860"/>
      <c r="AC338" s="860"/>
      <c r="AD338" s="860"/>
    </row>
    <row r="339" spans="1:30" ht="15.75" customHeight="1" x14ac:dyDescent="0.25">
      <c r="A339" s="860"/>
      <c r="B339" s="860"/>
      <c r="C339" s="860"/>
      <c r="D339" s="860"/>
      <c r="E339" s="860"/>
      <c r="F339" s="860"/>
      <c r="G339" s="868"/>
      <c r="H339" s="860"/>
      <c r="I339" s="860"/>
      <c r="J339" s="860"/>
      <c r="K339" s="860"/>
      <c r="L339" s="860"/>
      <c r="M339" s="860"/>
      <c r="N339" s="860"/>
      <c r="O339" s="860"/>
      <c r="P339" s="860"/>
      <c r="Q339" s="860"/>
      <c r="R339" s="860"/>
      <c r="S339" s="860"/>
      <c r="T339" s="860"/>
      <c r="U339" s="860"/>
      <c r="V339" s="860"/>
      <c r="W339" s="860"/>
      <c r="X339" s="860"/>
      <c r="Y339" s="860"/>
      <c r="Z339" s="860"/>
      <c r="AA339" s="860"/>
      <c r="AB339" s="860"/>
      <c r="AC339" s="860"/>
      <c r="AD339" s="860"/>
    </row>
    <row r="340" spans="1:30" ht="15.75" customHeight="1" x14ac:dyDescent="0.25">
      <c r="A340" s="860"/>
      <c r="B340" s="860"/>
      <c r="C340" s="860"/>
      <c r="D340" s="860"/>
      <c r="E340" s="860"/>
      <c r="F340" s="860"/>
      <c r="G340" s="868"/>
      <c r="H340" s="860"/>
      <c r="I340" s="860"/>
      <c r="J340" s="860"/>
      <c r="K340" s="860"/>
      <c r="L340" s="860"/>
      <c r="M340" s="860"/>
      <c r="N340" s="860"/>
      <c r="O340" s="860"/>
      <c r="P340" s="860"/>
      <c r="Q340" s="860"/>
      <c r="R340" s="860"/>
      <c r="S340" s="860"/>
      <c r="T340" s="860"/>
      <c r="U340" s="860"/>
      <c r="V340" s="860"/>
      <c r="W340" s="860"/>
      <c r="X340" s="860"/>
      <c r="Y340" s="860"/>
      <c r="Z340" s="860"/>
      <c r="AA340" s="860"/>
      <c r="AB340" s="860"/>
      <c r="AC340" s="860"/>
      <c r="AD340" s="860"/>
    </row>
    <row r="341" spans="1:30" ht="15.75" customHeight="1" x14ac:dyDescent="0.25">
      <c r="A341" s="860"/>
      <c r="B341" s="860"/>
      <c r="C341" s="860"/>
      <c r="D341" s="860"/>
      <c r="E341" s="860"/>
      <c r="F341" s="860"/>
      <c r="G341" s="868"/>
      <c r="H341" s="860"/>
      <c r="I341" s="860"/>
      <c r="J341" s="860"/>
      <c r="K341" s="860"/>
      <c r="L341" s="860"/>
      <c r="M341" s="860"/>
      <c r="N341" s="860"/>
      <c r="O341" s="860"/>
      <c r="P341" s="860"/>
      <c r="Q341" s="860"/>
      <c r="R341" s="860"/>
      <c r="S341" s="860"/>
      <c r="T341" s="860"/>
      <c r="U341" s="860"/>
      <c r="V341" s="860"/>
      <c r="W341" s="860"/>
      <c r="X341" s="860"/>
      <c r="Y341" s="860"/>
      <c r="Z341" s="860"/>
      <c r="AA341" s="860"/>
      <c r="AB341" s="860"/>
      <c r="AC341" s="860"/>
      <c r="AD341" s="860"/>
    </row>
    <row r="342" spans="1:30" ht="15.75" customHeight="1" x14ac:dyDescent="0.25">
      <c r="A342" s="860"/>
      <c r="B342" s="860"/>
      <c r="C342" s="860"/>
      <c r="D342" s="860"/>
      <c r="E342" s="860"/>
      <c r="F342" s="860"/>
      <c r="G342" s="868"/>
      <c r="H342" s="860"/>
      <c r="I342" s="860"/>
      <c r="J342" s="860"/>
      <c r="K342" s="860"/>
      <c r="L342" s="860"/>
      <c r="M342" s="860"/>
      <c r="N342" s="860"/>
      <c r="O342" s="860"/>
      <c r="P342" s="860"/>
      <c r="Q342" s="860"/>
      <c r="R342" s="860"/>
      <c r="S342" s="860"/>
      <c r="T342" s="860"/>
      <c r="U342" s="860"/>
      <c r="V342" s="860"/>
      <c r="W342" s="860"/>
      <c r="X342" s="860"/>
      <c r="Y342" s="860"/>
      <c r="Z342" s="860"/>
      <c r="AA342" s="860"/>
      <c r="AB342" s="860"/>
      <c r="AC342" s="860"/>
      <c r="AD342" s="860"/>
    </row>
    <row r="343" spans="1:30" ht="15.75" customHeight="1" x14ac:dyDescent="0.25">
      <c r="A343" s="860"/>
      <c r="B343" s="860"/>
      <c r="C343" s="860"/>
      <c r="D343" s="860"/>
      <c r="E343" s="860"/>
      <c r="F343" s="860"/>
      <c r="G343" s="868"/>
      <c r="H343" s="860"/>
      <c r="I343" s="860"/>
      <c r="J343" s="860"/>
      <c r="K343" s="860"/>
      <c r="L343" s="860"/>
      <c r="M343" s="860"/>
      <c r="N343" s="860"/>
      <c r="O343" s="860"/>
      <c r="P343" s="860"/>
      <c r="Q343" s="860"/>
      <c r="R343" s="860"/>
      <c r="S343" s="860"/>
      <c r="T343" s="860"/>
      <c r="U343" s="860"/>
      <c r="V343" s="860"/>
      <c r="W343" s="860"/>
      <c r="X343" s="860"/>
      <c r="Y343" s="860"/>
      <c r="Z343" s="860"/>
      <c r="AA343" s="860"/>
      <c r="AB343" s="860"/>
      <c r="AC343" s="860"/>
      <c r="AD343" s="860"/>
    </row>
    <row r="344" spans="1:30" ht="15.75" customHeight="1" x14ac:dyDescent="0.25">
      <c r="A344" s="860"/>
      <c r="B344" s="860"/>
      <c r="C344" s="860"/>
      <c r="D344" s="860"/>
      <c r="E344" s="860"/>
      <c r="F344" s="860"/>
      <c r="G344" s="868"/>
      <c r="H344" s="860"/>
      <c r="I344" s="860"/>
      <c r="J344" s="860"/>
      <c r="K344" s="860"/>
      <c r="L344" s="860"/>
      <c r="M344" s="860"/>
      <c r="N344" s="860"/>
      <c r="O344" s="860"/>
      <c r="P344" s="860"/>
      <c r="Q344" s="860"/>
      <c r="R344" s="860"/>
      <c r="S344" s="860"/>
      <c r="T344" s="860"/>
      <c r="U344" s="860"/>
      <c r="V344" s="860"/>
      <c r="W344" s="860"/>
      <c r="X344" s="860"/>
      <c r="Y344" s="860"/>
      <c r="Z344" s="860"/>
      <c r="AA344" s="860"/>
      <c r="AB344" s="860"/>
      <c r="AC344" s="860"/>
      <c r="AD344" s="860"/>
    </row>
    <row r="345" spans="1:30" ht="15.75" customHeight="1" x14ac:dyDescent="0.25">
      <c r="A345" s="860"/>
      <c r="B345" s="860"/>
      <c r="C345" s="860"/>
      <c r="D345" s="860"/>
      <c r="E345" s="860"/>
      <c r="F345" s="860"/>
      <c r="G345" s="868"/>
      <c r="H345" s="860"/>
      <c r="I345" s="860"/>
      <c r="J345" s="860"/>
      <c r="K345" s="860"/>
      <c r="L345" s="860"/>
      <c r="M345" s="860"/>
      <c r="N345" s="860"/>
      <c r="O345" s="860"/>
      <c r="P345" s="860"/>
      <c r="Q345" s="860"/>
      <c r="R345" s="860"/>
      <c r="S345" s="860"/>
      <c r="T345" s="860"/>
      <c r="U345" s="860"/>
      <c r="V345" s="860"/>
      <c r="W345" s="860"/>
      <c r="X345" s="860"/>
      <c r="Y345" s="860"/>
      <c r="Z345" s="860"/>
      <c r="AA345" s="860"/>
      <c r="AB345" s="860"/>
      <c r="AC345" s="860"/>
      <c r="AD345" s="860"/>
    </row>
    <row r="346" spans="1:30" ht="15.75" customHeight="1" x14ac:dyDescent="0.25">
      <c r="A346" s="860"/>
      <c r="B346" s="860"/>
      <c r="C346" s="860"/>
      <c r="D346" s="860"/>
      <c r="E346" s="860"/>
      <c r="F346" s="860"/>
      <c r="G346" s="868"/>
      <c r="H346" s="860"/>
      <c r="I346" s="860"/>
      <c r="J346" s="860"/>
      <c r="K346" s="860"/>
      <c r="L346" s="860"/>
      <c r="M346" s="860"/>
      <c r="N346" s="860"/>
      <c r="O346" s="860"/>
      <c r="P346" s="860"/>
      <c r="Q346" s="860"/>
      <c r="R346" s="860"/>
      <c r="S346" s="860"/>
      <c r="T346" s="860"/>
      <c r="U346" s="860"/>
      <c r="V346" s="860"/>
      <c r="W346" s="860"/>
      <c r="X346" s="860"/>
      <c r="Y346" s="860"/>
      <c r="Z346" s="860"/>
      <c r="AA346" s="860"/>
      <c r="AB346" s="860"/>
      <c r="AC346" s="860"/>
      <c r="AD346" s="860"/>
    </row>
    <row r="347" spans="1:30" ht="15.75" customHeight="1" x14ac:dyDescent="0.25">
      <c r="A347" s="860"/>
      <c r="B347" s="860"/>
      <c r="C347" s="860"/>
      <c r="D347" s="860"/>
      <c r="E347" s="860"/>
      <c r="F347" s="860"/>
      <c r="G347" s="868"/>
      <c r="H347" s="860"/>
      <c r="I347" s="860"/>
      <c r="J347" s="860"/>
      <c r="K347" s="860"/>
      <c r="L347" s="860"/>
      <c r="M347" s="860"/>
      <c r="N347" s="860"/>
      <c r="O347" s="860"/>
      <c r="P347" s="860"/>
      <c r="Q347" s="860"/>
      <c r="R347" s="860"/>
      <c r="S347" s="860"/>
      <c r="T347" s="860"/>
      <c r="U347" s="860"/>
      <c r="V347" s="860"/>
      <c r="W347" s="860"/>
      <c r="X347" s="860"/>
      <c r="Y347" s="860"/>
      <c r="Z347" s="860"/>
      <c r="AA347" s="860"/>
      <c r="AB347" s="860"/>
      <c r="AC347" s="860"/>
      <c r="AD347" s="860"/>
    </row>
    <row r="348" spans="1:30" ht="15.75" customHeight="1" x14ac:dyDescent="0.25">
      <c r="A348" s="860"/>
      <c r="B348" s="860"/>
      <c r="C348" s="860"/>
      <c r="D348" s="860"/>
      <c r="E348" s="860"/>
      <c r="F348" s="860"/>
      <c r="G348" s="868"/>
      <c r="H348" s="860"/>
      <c r="I348" s="860"/>
      <c r="J348" s="860"/>
      <c r="K348" s="860"/>
      <c r="L348" s="860"/>
      <c r="M348" s="860"/>
      <c r="N348" s="860"/>
      <c r="O348" s="860"/>
      <c r="P348" s="860"/>
      <c r="Q348" s="860"/>
      <c r="R348" s="860"/>
      <c r="S348" s="860"/>
      <c r="T348" s="860"/>
      <c r="U348" s="860"/>
      <c r="V348" s="860"/>
      <c r="W348" s="860"/>
      <c r="X348" s="860"/>
      <c r="Y348" s="860"/>
      <c r="Z348" s="860"/>
      <c r="AA348" s="860"/>
      <c r="AB348" s="860"/>
      <c r="AC348" s="860"/>
      <c r="AD348" s="860"/>
    </row>
    <row r="349" spans="1:30" ht="15.75" customHeight="1" x14ac:dyDescent="0.25">
      <c r="A349" s="860"/>
      <c r="B349" s="860"/>
      <c r="C349" s="860"/>
      <c r="D349" s="860"/>
      <c r="E349" s="860"/>
      <c r="F349" s="860"/>
      <c r="G349" s="868"/>
      <c r="H349" s="860"/>
      <c r="I349" s="860"/>
      <c r="J349" s="860"/>
      <c r="K349" s="860"/>
      <c r="L349" s="860"/>
      <c r="M349" s="860"/>
      <c r="N349" s="860"/>
      <c r="O349" s="860"/>
      <c r="P349" s="860"/>
      <c r="Q349" s="860"/>
      <c r="R349" s="860"/>
      <c r="S349" s="860"/>
      <c r="T349" s="860"/>
      <c r="U349" s="860"/>
      <c r="V349" s="860"/>
      <c r="W349" s="860"/>
      <c r="X349" s="860"/>
      <c r="Y349" s="860"/>
      <c r="Z349" s="860"/>
      <c r="AA349" s="860"/>
      <c r="AB349" s="860"/>
      <c r="AC349" s="860"/>
      <c r="AD349" s="860"/>
    </row>
    <row r="350" spans="1:30" ht="15.75" customHeight="1" x14ac:dyDescent="0.25">
      <c r="A350" s="860"/>
      <c r="B350" s="860"/>
      <c r="C350" s="860"/>
      <c r="D350" s="860"/>
      <c r="E350" s="860"/>
      <c r="F350" s="860"/>
      <c r="G350" s="868"/>
      <c r="H350" s="860"/>
      <c r="I350" s="860"/>
      <c r="J350" s="860"/>
      <c r="K350" s="860"/>
      <c r="L350" s="860"/>
      <c r="M350" s="860"/>
      <c r="N350" s="860"/>
      <c r="O350" s="860"/>
      <c r="P350" s="860"/>
      <c r="Q350" s="860"/>
      <c r="R350" s="860"/>
      <c r="S350" s="860"/>
      <c r="T350" s="860"/>
      <c r="U350" s="860"/>
      <c r="V350" s="860"/>
      <c r="W350" s="860"/>
      <c r="X350" s="860"/>
      <c r="Y350" s="860"/>
      <c r="Z350" s="860"/>
      <c r="AA350" s="860"/>
      <c r="AB350" s="860"/>
      <c r="AC350" s="860"/>
      <c r="AD350" s="860"/>
    </row>
    <row r="351" spans="1:30" ht="15.75" customHeight="1" x14ac:dyDescent="0.25">
      <c r="A351" s="860"/>
      <c r="B351" s="860"/>
      <c r="C351" s="860"/>
      <c r="D351" s="860"/>
      <c r="E351" s="860"/>
      <c r="F351" s="860"/>
      <c r="G351" s="868"/>
      <c r="H351" s="860"/>
      <c r="I351" s="860"/>
      <c r="J351" s="860"/>
      <c r="K351" s="860"/>
      <c r="L351" s="860"/>
      <c r="M351" s="860"/>
      <c r="N351" s="860"/>
      <c r="O351" s="860"/>
      <c r="P351" s="860"/>
      <c r="Q351" s="860"/>
      <c r="R351" s="860"/>
      <c r="S351" s="860"/>
      <c r="T351" s="860"/>
      <c r="U351" s="860"/>
      <c r="V351" s="860"/>
      <c r="W351" s="860"/>
      <c r="X351" s="860"/>
      <c r="Y351" s="860"/>
      <c r="Z351" s="860"/>
      <c r="AA351" s="860"/>
      <c r="AB351" s="860"/>
      <c r="AC351" s="860"/>
      <c r="AD351" s="860"/>
    </row>
    <row r="352" spans="1:30" ht="15.75" customHeight="1" x14ac:dyDescent="0.25">
      <c r="A352" s="860"/>
      <c r="B352" s="860"/>
      <c r="C352" s="860"/>
      <c r="D352" s="860"/>
      <c r="E352" s="860"/>
      <c r="F352" s="860"/>
      <c r="G352" s="868"/>
      <c r="H352" s="860"/>
      <c r="I352" s="860"/>
      <c r="J352" s="860"/>
      <c r="K352" s="860"/>
      <c r="L352" s="860"/>
      <c r="M352" s="860"/>
      <c r="N352" s="860"/>
      <c r="O352" s="860"/>
      <c r="P352" s="860"/>
      <c r="Q352" s="860"/>
      <c r="R352" s="860"/>
      <c r="S352" s="860"/>
      <c r="T352" s="860"/>
      <c r="U352" s="860"/>
      <c r="V352" s="860"/>
      <c r="W352" s="860"/>
      <c r="X352" s="860"/>
      <c r="Y352" s="860"/>
      <c r="Z352" s="860"/>
      <c r="AA352" s="860"/>
      <c r="AB352" s="860"/>
      <c r="AC352" s="860"/>
      <c r="AD352" s="860"/>
    </row>
    <row r="353" spans="1:30" ht="15.75" customHeight="1" x14ac:dyDescent="0.25">
      <c r="A353" s="860"/>
      <c r="B353" s="860"/>
      <c r="C353" s="860"/>
      <c r="D353" s="860"/>
      <c r="E353" s="860"/>
      <c r="F353" s="860"/>
      <c r="G353" s="868"/>
      <c r="H353" s="860"/>
      <c r="I353" s="860"/>
      <c r="J353" s="860"/>
      <c r="K353" s="860"/>
      <c r="L353" s="860"/>
      <c r="M353" s="860"/>
      <c r="N353" s="860"/>
      <c r="O353" s="860"/>
      <c r="P353" s="860"/>
      <c r="Q353" s="860"/>
      <c r="R353" s="860"/>
      <c r="S353" s="860"/>
      <c r="T353" s="860"/>
      <c r="U353" s="860"/>
      <c r="V353" s="860"/>
      <c r="W353" s="860"/>
      <c r="X353" s="860"/>
      <c r="Y353" s="860"/>
      <c r="Z353" s="860"/>
      <c r="AA353" s="860"/>
      <c r="AB353" s="860"/>
      <c r="AC353" s="860"/>
      <c r="AD353" s="860"/>
    </row>
    <row r="354" spans="1:30" ht="15.75" customHeight="1" x14ac:dyDescent="0.25">
      <c r="A354" s="860"/>
      <c r="B354" s="860"/>
      <c r="C354" s="860"/>
      <c r="D354" s="860"/>
      <c r="E354" s="860"/>
      <c r="F354" s="860"/>
      <c r="G354" s="868"/>
      <c r="H354" s="860"/>
      <c r="I354" s="860"/>
      <c r="J354" s="860"/>
      <c r="K354" s="860"/>
      <c r="L354" s="860"/>
      <c r="M354" s="860"/>
      <c r="N354" s="860"/>
      <c r="O354" s="860"/>
      <c r="P354" s="860"/>
      <c r="Q354" s="860"/>
      <c r="R354" s="860"/>
      <c r="S354" s="860"/>
      <c r="T354" s="860"/>
      <c r="U354" s="860"/>
      <c r="V354" s="860"/>
      <c r="W354" s="860"/>
      <c r="X354" s="860"/>
      <c r="Y354" s="860"/>
      <c r="Z354" s="860"/>
      <c r="AA354" s="860"/>
      <c r="AB354" s="860"/>
      <c r="AC354" s="860"/>
      <c r="AD354" s="860"/>
    </row>
    <row r="355" spans="1:30" ht="15.75" customHeight="1" x14ac:dyDescent="0.25">
      <c r="A355" s="860"/>
      <c r="B355" s="860"/>
      <c r="C355" s="860"/>
      <c r="D355" s="860"/>
      <c r="E355" s="860"/>
      <c r="F355" s="860"/>
      <c r="G355" s="868"/>
      <c r="H355" s="860"/>
      <c r="I355" s="860"/>
      <c r="J355" s="860"/>
      <c r="K355" s="860"/>
      <c r="L355" s="860"/>
      <c r="M355" s="860"/>
      <c r="N355" s="860"/>
      <c r="O355" s="860"/>
      <c r="P355" s="860"/>
      <c r="Q355" s="860"/>
      <c r="R355" s="860"/>
      <c r="S355" s="860"/>
      <c r="T355" s="860"/>
      <c r="U355" s="860"/>
      <c r="V355" s="860"/>
      <c r="W355" s="860"/>
      <c r="X355" s="860"/>
      <c r="Y355" s="860"/>
      <c r="Z355" s="860"/>
      <c r="AA355" s="860"/>
      <c r="AB355" s="860"/>
      <c r="AC355" s="860"/>
      <c r="AD355" s="860"/>
    </row>
    <row r="356" spans="1:30" ht="15.75" customHeight="1" x14ac:dyDescent="0.25">
      <c r="A356" s="860"/>
      <c r="B356" s="860"/>
      <c r="C356" s="860"/>
      <c r="D356" s="860"/>
      <c r="E356" s="860"/>
      <c r="F356" s="860"/>
      <c r="G356" s="868"/>
      <c r="H356" s="860"/>
      <c r="I356" s="860"/>
      <c r="J356" s="860"/>
      <c r="K356" s="860"/>
      <c r="L356" s="860"/>
      <c r="M356" s="860"/>
      <c r="N356" s="860"/>
      <c r="O356" s="860"/>
      <c r="P356" s="860"/>
      <c r="Q356" s="860"/>
      <c r="R356" s="860"/>
      <c r="S356" s="860"/>
      <c r="T356" s="860"/>
      <c r="U356" s="860"/>
      <c r="V356" s="860"/>
      <c r="W356" s="860"/>
      <c r="X356" s="860"/>
      <c r="Y356" s="860"/>
      <c r="Z356" s="860"/>
      <c r="AA356" s="860"/>
      <c r="AB356" s="860"/>
      <c r="AC356" s="860"/>
      <c r="AD356" s="860"/>
    </row>
    <row r="357" spans="1:30" ht="15.75" customHeight="1" x14ac:dyDescent="0.25">
      <c r="A357" s="860"/>
      <c r="B357" s="860"/>
      <c r="C357" s="860"/>
      <c r="D357" s="860"/>
      <c r="E357" s="860"/>
      <c r="F357" s="860"/>
      <c r="G357" s="868"/>
      <c r="H357" s="860"/>
      <c r="I357" s="860"/>
      <c r="J357" s="860"/>
      <c r="K357" s="860"/>
      <c r="L357" s="860"/>
      <c r="M357" s="860"/>
      <c r="N357" s="860"/>
      <c r="O357" s="860"/>
      <c r="P357" s="860"/>
      <c r="Q357" s="860"/>
      <c r="R357" s="860"/>
      <c r="S357" s="860"/>
      <c r="T357" s="860"/>
      <c r="U357" s="860"/>
      <c r="V357" s="860"/>
      <c r="W357" s="860"/>
      <c r="X357" s="860"/>
      <c r="Y357" s="860"/>
      <c r="Z357" s="860"/>
      <c r="AA357" s="860"/>
      <c r="AB357" s="860"/>
      <c r="AC357" s="860"/>
      <c r="AD357" s="860"/>
    </row>
    <row r="358" spans="1:30" ht="15.75" customHeight="1" x14ac:dyDescent="0.25">
      <c r="A358" s="860"/>
      <c r="B358" s="860"/>
      <c r="C358" s="860"/>
      <c r="D358" s="860"/>
      <c r="E358" s="860"/>
      <c r="F358" s="860"/>
      <c r="G358" s="868"/>
      <c r="H358" s="860"/>
      <c r="I358" s="860"/>
      <c r="J358" s="860"/>
      <c r="K358" s="860"/>
      <c r="L358" s="860"/>
      <c r="M358" s="860"/>
      <c r="N358" s="860"/>
      <c r="O358" s="860"/>
      <c r="P358" s="860"/>
      <c r="Q358" s="860"/>
      <c r="R358" s="860"/>
      <c r="S358" s="860"/>
      <c r="T358" s="860"/>
      <c r="U358" s="860"/>
      <c r="V358" s="860"/>
      <c r="W358" s="860"/>
      <c r="X358" s="860"/>
      <c r="Y358" s="860"/>
      <c r="Z358" s="860"/>
      <c r="AA358" s="860"/>
      <c r="AB358" s="860"/>
      <c r="AC358" s="860"/>
      <c r="AD358" s="860"/>
    </row>
    <row r="359" spans="1:30" ht="15.75" customHeight="1" x14ac:dyDescent="0.25">
      <c r="A359" s="860"/>
      <c r="B359" s="860"/>
      <c r="C359" s="860"/>
      <c r="D359" s="860"/>
      <c r="E359" s="860"/>
      <c r="F359" s="860"/>
      <c r="G359" s="868"/>
      <c r="H359" s="860"/>
      <c r="I359" s="860"/>
      <c r="J359" s="860"/>
      <c r="K359" s="860"/>
      <c r="L359" s="860"/>
      <c r="M359" s="860"/>
      <c r="N359" s="860"/>
      <c r="O359" s="860"/>
      <c r="P359" s="860"/>
      <c r="Q359" s="860"/>
      <c r="R359" s="860"/>
      <c r="S359" s="860"/>
      <c r="T359" s="860"/>
      <c r="U359" s="860"/>
      <c r="V359" s="860"/>
      <c r="W359" s="860"/>
      <c r="X359" s="860"/>
      <c r="Y359" s="860"/>
      <c r="Z359" s="860"/>
      <c r="AA359" s="860"/>
      <c r="AB359" s="860"/>
      <c r="AC359" s="860"/>
      <c r="AD359" s="860"/>
    </row>
    <row r="360" spans="1:30" ht="15.75" customHeight="1" x14ac:dyDescent="0.25">
      <c r="A360" s="860"/>
      <c r="B360" s="860"/>
      <c r="C360" s="860"/>
      <c r="D360" s="860"/>
      <c r="E360" s="860"/>
      <c r="F360" s="860"/>
      <c r="G360" s="868"/>
      <c r="H360" s="860"/>
      <c r="I360" s="860"/>
      <c r="J360" s="860"/>
      <c r="K360" s="860"/>
      <c r="L360" s="860"/>
      <c r="M360" s="860"/>
      <c r="N360" s="860"/>
      <c r="O360" s="860"/>
      <c r="P360" s="860"/>
      <c r="Q360" s="860"/>
      <c r="R360" s="860"/>
      <c r="S360" s="860"/>
      <c r="T360" s="860"/>
      <c r="U360" s="860"/>
      <c r="V360" s="860"/>
      <c r="W360" s="860"/>
      <c r="X360" s="860"/>
      <c r="Y360" s="860"/>
      <c r="Z360" s="860"/>
      <c r="AA360" s="860"/>
      <c r="AB360" s="860"/>
      <c r="AC360" s="860"/>
      <c r="AD360" s="860"/>
    </row>
    <row r="361" spans="1:30" ht="15.75" customHeight="1" x14ac:dyDescent="0.25">
      <c r="A361" s="860"/>
      <c r="B361" s="860"/>
      <c r="C361" s="860"/>
      <c r="D361" s="860"/>
      <c r="E361" s="860"/>
      <c r="F361" s="860"/>
      <c r="G361" s="868"/>
      <c r="H361" s="860"/>
      <c r="I361" s="860"/>
      <c r="J361" s="860"/>
      <c r="K361" s="860"/>
      <c r="L361" s="860"/>
      <c r="M361" s="860"/>
      <c r="N361" s="860"/>
      <c r="O361" s="860"/>
      <c r="P361" s="860"/>
      <c r="Q361" s="860"/>
      <c r="R361" s="860"/>
      <c r="S361" s="860"/>
      <c r="T361" s="860"/>
      <c r="U361" s="860"/>
      <c r="V361" s="860"/>
      <c r="W361" s="860"/>
      <c r="X361" s="860"/>
      <c r="Y361" s="860"/>
      <c r="Z361" s="860"/>
      <c r="AA361" s="860"/>
      <c r="AB361" s="860"/>
      <c r="AC361" s="860"/>
      <c r="AD361" s="860"/>
    </row>
    <row r="362" spans="1:30" ht="15.75" customHeight="1" x14ac:dyDescent="0.25">
      <c r="A362" s="860"/>
      <c r="B362" s="860"/>
      <c r="C362" s="860"/>
      <c r="D362" s="860"/>
      <c r="E362" s="860"/>
      <c r="F362" s="860"/>
      <c r="G362" s="868"/>
      <c r="H362" s="860"/>
      <c r="I362" s="860"/>
      <c r="J362" s="860"/>
      <c r="K362" s="860"/>
      <c r="L362" s="860"/>
      <c r="M362" s="860"/>
      <c r="N362" s="860"/>
      <c r="O362" s="860"/>
      <c r="P362" s="860"/>
      <c r="Q362" s="860"/>
      <c r="R362" s="860"/>
      <c r="S362" s="860"/>
      <c r="T362" s="860"/>
      <c r="U362" s="860"/>
      <c r="V362" s="860"/>
      <c r="W362" s="860"/>
      <c r="X362" s="860"/>
      <c r="Y362" s="860"/>
      <c r="Z362" s="860"/>
      <c r="AA362" s="860"/>
      <c r="AB362" s="860"/>
      <c r="AC362" s="860"/>
      <c r="AD362" s="860"/>
    </row>
    <row r="363" spans="1:30" ht="15.75" customHeight="1" x14ac:dyDescent="0.25">
      <c r="A363" s="860"/>
      <c r="B363" s="860"/>
      <c r="C363" s="860"/>
      <c r="D363" s="860"/>
      <c r="E363" s="860"/>
      <c r="F363" s="860"/>
      <c r="G363" s="868"/>
      <c r="H363" s="860"/>
      <c r="I363" s="860"/>
      <c r="J363" s="860"/>
      <c r="K363" s="860"/>
      <c r="L363" s="860"/>
      <c r="M363" s="860"/>
      <c r="N363" s="860"/>
      <c r="O363" s="860"/>
      <c r="P363" s="860"/>
      <c r="Q363" s="860"/>
      <c r="R363" s="860"/>
      <c r="S363" s="860"/>
      <c r="T363" s="860"/>
      <c r="U363" s="860"/>
      <c r="V363" s="860"/>
      <c r="W363" s="860"/>
      <c r="X363" s="860"/>
      <c r="Y363" s="860"/>
      <c r="Z363" s="860"/>
      <c r="AA363" s="860"/>
      <c r="AB363" s="860"/>
      <c r="AC363" s="860"/>
      <c r="AD363" s="860"/>
    </row>
    <row r="364" spans="1:30" ht="15.75" customHeight="1" x14ac:dyDescent="0.25">
      <c r="A364" s="860"/>
      <c r="B364" s="860"/>
      <c r="C364" s="860"/>
      <c r="D364" s="860"/>
      <c r="E364" s="860"/>
      <c r="F364" s="860"/>
      <c r="G364" s="868"/>
      <c r="H364" s="860"/>
      <c r="I364" s="860"/>
      <c r="J364" s="860"/>
      <c r="K364" s="860"/>
      <c r="L364" s="860"/>
      <c r="M364" s="860"/>
      <c r="N364" s="860"/>
      <c r="O364" s="860"/>
      <c r="P364" s="860"/>
      <c r="Q364" s="860"/>
      <c r="R364" s="860"/>
      <c r="S364" s="860"/>
      <c r="T364" s="860"/>
      <c r="U364" s="860"/>
      <c r="V364" s="860"/>
      <c r="W364" s="860"/>
      <c r="X364" s="860"/>
      <c r="Y364" s="860"/>
      <c r="Z364" s="860"/>
      <c r="AA364" s="860"/>
      <c r="AB364" s="860"/>
      <c r="AC364" s="860"/>
      <c r="AD364" s="860"/>
    </row>
    <row r="365" spans="1:30" ht="15.75" customHeight="1" x14ac:dyDescent="0.25">
      <c r="A365" s="860"/>
      <c r="B365" s="860"/>
      <c r="C365" s="860"/>
      <c r="D365" s="860"/>
      <c r="E365" s="860"/>
      <c r="F365" s="860"/>
      <c r="G365" s="868"/>
      <c r="H365" s="860"/>
      <c r="I365" s="860"/>
      <c r="J365" s="860"/>
      <c r="K365" s="860"/>
      <c r="L365" s="860"/>
      <c r="M365" s="860"/>
      <c r="N365" s="860"/>
      <c r="O365" s="860"/>
      <c r="P365" s="860"/>
      <c r="Q365" s="860"/>
      <c r="R365" s="860"/>
      <c r="S365" s="860"/>
      <c r="T365" s="860"/>
      <c r="U365" s="860"/>
      <c r="V365" s="860"/>
      <c r="W365" s="860"/>
      <c r="X365" s="860"/>
      <c r="Y365" s="860"/>
      <c r="Z365" s="860"/>
      <c r="AA365" s="860"/>
      <c r="AB365" s="860"/>
      <c r="AC365" s="860"/>
      <c r="AD365" s="860"/>
    </row>
    <row r="366" spans="1:30" ht="15.75" customHeight="1" x14ac:dyDescent="0.25">
      <c r="A366" s="860"/>
      <c r="B366" s="860"/>
      <c r="C366" s="860"/>
      <c r="D366" s="860"/>
      <c r="E366" s="860"/>
      <c r="F366" s="860"/>
      <c r="G366" s="868"/>
      <c r="H366" s="860"/>
      <c r="I366" s="860"/>
      <c r="J366" s="860"/>
      <c r="K366" s="860"/>
      <c r="L366" s="860"/>
      <c r="M366" s="860"/>
      <c r="N366" s="860"/>
      <c r="O366" s="860"/>
      <c r="P366" s="860"/>
      <c r="Q366" s="860"/>
      <c r="R366" s="860"/>
      <c r="S366" s="860"/>
      <c r="T366" s="860"/>
      <c r="U366" s="860"/>
      <c r="V366" s="860"/>
      <c r="W366" s="860"/>
      <c r="X366" s="860"/>
      <c r="Y366" s="860"/>
      <c r="Z366" s="860"/>
      <c r="AA366" s="860"/>
      <c r="AB366" s="860"/>
      <c r="AC366" s="860"/>
      <c r="AD366" s="860"/>
    </row>
    <row r="367" spans="1:30" ht="15.75" customHeight="1" x14ac:dyDescent="0.25">
      <c r="A367" s="860"/>
      <c r="B367" s="860"/>
      <c r="C367" s="860"/>
      <c r="D367" s="860"/>
      <c r="E367" s="860"/>
      <c r="F367" s="860"/>
      <c r="G367" s="868"/>
      <c r="H367" s="860"/>
      <c r="I367" s="860"/>
      <c r="J367" s="860"/>
      <c r="K367" s="860"/>
      <c r="L367" s="860"/>
      <c r="M367" s="860"/>
      <c r="N367" s="860"/>
      <c r="O367" s="860"/>
      <c r="P367" s="860"/>
      <c r="Q367" s="860"/>
      <c r="R367" s="860"/>
      <c r="S367" s="860"/>
      <c r="T367" s="860"/>
      <c r="U367" s="860"/>
      <c r="V367" s="860"/>
      <c r="W367" s="860"/>
      <c r="X367" s="860"/>
      <c r="Y367" s="860"/>
      <c r="Z367" s="860"/>
      <c r="AA367" s="860"/>
      <c r="AB367" s="860"/>
      <c r="AC367" s="860"/>
      <c r="AD367" s="860"/>
    </row>
    <row r="368" spans="1:30" ht="15.75" customHeight="1" x14ac:dyDescent="0.25">
      <c r="A368" s="860"/>
      <c r="B368" s="860"/>
      <c r="C368" s="860"/>
      <c r="D368" s="860"/>
      <c r="E368" s="860"/>
      <c r="F368" s="860"/>
      <c r="G368" s="868"/>
      <c r="H368" s="860"/>
      <c r="I368" s="860"/>
      <c r="J368" s="860"/>
      <c r="K368" s="860"/>
      <c r="L368" s="860"/>
      <c r="M368" s="860"/>
      <c r="N368" s="860"/>
      <c r="O368" s="860"/>
      <c r="P368" s="860"/>
      <c r="Q368" s="860"/>
      <c r="R368" s="860"/>
      <c r="S368" s="860"/>
      <c r="T368" s="860"/>
      <c r="U368" s="860"/>
      <c r="V368" s="860"/>
      <c r="W368" s="860"/>
      <c r="X368" s="860"/>
      <c r="Y368" s="860"/>
      <c r="Z368" s="860"/>
      <c r="AA368" s="860"/>
      <c r="AB368" s="860"/>
      <c r="AC368" s="860"/>
      <c r="AD368" s="860"/>
    </row>
    <row r="369" spans="1:30" ht="15.75" customHeight="1" x14ac:dyDescent="0.25">
      <c r="A369" s="860"/>
      <c r="B369" s="860"/>
      <c r="C369" s="860"/>
      <c r="D369" s="860"/>
      <c r="E369" s="860"/>
      <c r="F369" s="860"/>
      <c r="G369" s="868"/>
      <c r="H369" s="860"/>
      <c r="I369" s="860"/>
      <c r="J369" s="860"/>
      <c r="K369" s="860"/>
      <c r="L369" s="860"/>
      <c r="M369" s="860"/>
      <c r="N369" s="860"/>
      <c r="O369" s="860"/>
      <c r="P369" s="860"/>
      <c r="Q369" s="860"/>
      <c r="R369" s="860"/>
      <c r="S369" s="860"/>
      <c r="T369" s="860"/>
      <c r="U369" s="860"/>
      <c r="V369" s="860"/>
      <c r="W369" s="860"/>
      <c r="X369" s="860"/>
      <c r="Y369" s="860"/>
      <c r="Z369" s="860"/>
      <c r="AA369" s="860"/>
      <c r="AB369" s="860"/>
      <c r="AC369" s="860"/>
      <c r="AD369" s="860"/>
    </row>
    <row r="370" spans="1:30" ht="15.75" customHeight="1" x14ac:dyDescent="0.25">
      <c r="A370" s="860"/>
      <c r="B370" s="860"/>
      <c r="C370" s="860"/>
      <c r="D370" s="860"/>
      <c r="E370" s="860"/>
      <c r="F370" s="860"/>
      <c r="G370" s="868"/>
      <c r="H370" s="860"/>
      <c r="I370" s="860"/>
      <c r="J370" s="860"/>
      <c r="K370" s="860"/>
      <c r="L370" s="860"/>
      <c r="M370" s="860"/>
      <c r="N370" s="860"/>
      <c r="O370" s="860"/>
      <c r="P370" s="860"/>
      <c r="Q370" s="860"/>
      <c r="R370" s="860"/>
      <c r="S370" s="860"/>
      <c r="T370" s="860"/>
      <c r="U370" s="860"/>
      <c r="V370" s="860"/>
      <c r="W370" s="860"/>
      <c r="X370" s="860"/>
      <c r="Y370" s="860"/>
      <c r="Z370" s="860"/>
      <c r="AA370" s="860"/>
      <c r="AB370" s="860"/>
      <c r="AC370" s="860"/>
      <c r="AD370" s="860"/>
    </row>
    <row r="371" spans="1:30" ht="15.75" customHeight="1" x14ac:dyDescent="0.25">
      <c r="A371" s="860"/>
      <c r="B371" s="860"/>
      <c r="C371" s="860"/>
      <c r="D371" s="860"/>
      <c r="E371" s="860"/>
      <c r="F371" s="860"/>
      <c r="G371" s="868"/>
      <c r="H371" s="860"/>
      <c r="I371" s="860"/>
      <c r="J371" s="860"/>
      <c r="K371" s="860"/>
      <c r="L371" s="860"/>
      <c r="M371" s="860"/>
      <c r="N371" s="860"/>
      <c r="O371" s="860"/>
      <c r="P371" s="860"/>
      <c r="Q371" s="860"/>
      <c r="R371" s="860"/>
      <c r="S371" s="860"/>
      <c r="T371" s="860"/>
      <c r="U371" s="860"/>
      <c r="V371" s="860"/>
      <c r="W371" s="860"/>
      <c r="X371" s="860"/>
      <c r="Y371" s="860"/>
      <c r="Z371" s="860"/>
      <c r="AA371" s="860"/>
      <c r="AB371" s="860"/>
      <c r="AC371" s="860"/>
      <c r="AD371" s="860"/>
    </row>
    <row r="372" spans="1:30" ht="15.75" customHeight="1" x14ac:dyDescent="0.25">
      <c r="A372" s="860"/>
      <c r="B372" s="860"/>
      <c r="C372" s="860"/>
      <c r="D372" s="860"/>
      <c r="E372" s="860"/>
      <c r="F372" s="860"/>
      <c r="G372" s="868"/>
      <c r="H372" s="860"/>
      <c r="I372" s="860"/>
      <c r="J372" s="860"/>
      <c r="K372" s="860"/>
      <c r="L372" s="860"/>
      <c r="M372" s="860"/>
      <c r="N372" s="860"/>
      <c r="O372" s="860"/>
      <c r="P372" s="860"/>
      <c r="Q372" s="860"/>
      <c r="R372" s="860"/>
      <c r="S372" s="860"/>
      <c r="T372" s="860"/>
      <c r="U372" s="860"/>
      <c r="V372" s="860"/>
      <c r="W372" s="860"/>
      <c r="X372" s="860"/>
      <c r="Y372" s="860"/>
      <c r="Z372" s="860"/>
      <c r="AA372" s="860"/>
      <c r="AB372" s="860"/>
      <c r="AC372" s="860"/>
      <c r="AD372" s="860"/>
    </row>
    <row r="373" spans="1:30" ht="15.75" customHeight="1" x14ac:dyDescent="0.25">
      <c r="A373" s="860"/>
      <c r="B373" s="860"/>
      <c r="C373" s="860"/>
      <c r="D373" s="860"/>
      <c r="E373" s="860"/>
      <c r="F373" s="860"/>
      <c r="G373" s="868"/>
      <c r="H373" s="860"/>
      <c r="I373" s="860"/>
      <c r="J373" s="860"/>
      <c r="K373" s="860"/>
      <c r="L373" s="860"/>
      <c r="M373" s="860"/>
      <c r="N373" s="860"/>
      <c r="O373" s="860"/>
      <c r="P373" s="860"/>
      <c r="Q373" s="860"/>
      <c r="R373" s="860"/>
      <c r="S373" s="860"/>
      <c r="T373" s="860"/>
      <c r="U373" s="860"/>
      <c r="V373" s="860"/>
      <c r="W373" s="860"/>
      <c r="X373" s="860"/>
      <c r="Y373" s="860"/>
      <c r="Z373" s="860"/>
      <c r="AA373" s="860"/>
      <c r="AB373" s="860"/>
      <c r="AC373" s="860"/>
      <c r="AD373" s="860"/>
    </row>
    <row r="374" spans="1:30" ht="15.75" customHeight="1" x14ac:dyDescent="0.25">
      <c r="A374" s="860"/>
      <c r="B374" s="860"/>
      <c r="C374" s="860"/>
      <c r="D374" s="860"/>
      <c r="E374" s="860"/>
      <c r="F374" s="860"/>
      <c r="G374" s="868"/>
      <c r="H374" s="860"/>
      <c r="I374" s="860"/>
      <c r="J374" s="860"/>
      <c r="K374" s="860"/>
      <c r="L374" s="860"/>
      <c r="M374" s="860"/>
      <c r="N374" s="860"/>
      <c r="O374" s="860"/>
      <c r="P374" s="860"/>
      <c r="Q374" s="860"/>
      <c r="R374" s="860"/>
      <c r="S374" s="860"/>
      <c r="T374" s="860"/>
      <c r="U374" s="860"/>
      <c r="V374" s="860"/>
      <c r="W374" s="860"/>
      <c r="X374" s="860"/>
      <c r="Y374" s="860"/>
      <c r="Z374" s="860"/>
      <c r="AA374" s="860"/>
      <c r="AB374" s="860"/>
      <c r="AC374" s="860"/>
      <c r="AD374" s="860"/>
    </row>
    <row r="375" spans="1:30" ht="15.75" customHeight="1" x14ac:dyDescent="0.25">
      <c r="A375" s="860"/>
      <c r="B375" s="860"/>
      <c r="C375" s="860"/>
      <c r="D375" s="860"/>
      <c r="E375" s="860"/>
      <c r="F375" s="860"/>
      <c r="G375" s="868"/>
      <c r="H375" s="860"/>
      <c r="I375" s="860"/>
      <c r="J375" s="860"/>
      <c r="K375" s="860"/>
      <c r="L375" s="860"/>
      <c r="M375" s="860"/>
      <c r="N375" s="860"/>
      <c r="O375" s="860"/>
      <c r="P375" s="860"/>
      <c r="Q375" s="860"/>
      <c r="R375" s="860"/>
      <c r="S375" s="860"/>
      <c r="T375" s="860"/>
      <c r="U375" s="860"/>
      <c r="V375" s="860"/>
      <c r="W375" s="860"/>
      <c r="X375" s="860"/>
      <c r="Y375" s="860"/>
      <c r="Z375" s="860"/>
      <c r="AA375" s="860"/>
      <c r="AB375" s="860"/>
      <c r="AC375" s="860"/>
      <c r="AD375" s="860"/>
    </row>
    <row r="376" spans="1:30" ht="15.75" customHeight="1" x14ac:dyDescent="0.25">
      <c r="A376" s="860"/>
      <c r="B376" s="860"/>
      <c r="C376" s="860"/>
      <c r="D376" s="860"/>
      <c r="E376" s="860"/>
      <c r="F376" s="860"/>
      <c r="G376" s="868"/>
      <c r="H376" s="860"/>
      <c r="I376" s="860"/>
      <c r="J376" s="860"/>
      <c r="K376" s="860"/>
      <c r="L376" s="860"/>
      <c r="M376" s="860"/>
      <c r="N376" s="860"/>
      <c r="O376" s="860"/>
      <c r="P376" s="860"/>
      <c r="Q376" s="860"/>
      <c r="R376" s="860"/>
      <c r="S376" s="860"/>
      <c r="T376" s="860"/>
      <c r="U376" s="860"/>
      <c r="V376" s="860"/>
      <c r="W376" s="860"/>
      <c r="X376" s="860"/>
      <c r="Y376" s="860"/>
      <c r="Z376" s="860"/>
      <c r="AA376" s="860"/>
      <c r="AB376" s="860"/>
      <c r="AC376" s="860"/>
      <c r="AD376" s="860"/>
    </row>
    <row r="377" spans="1:30" ht="15.75" customHeight="1" x14ac:dyDescent="0.25">
      <c r="A377" s="860"/>
      <c r="B377" s="860"/>
      <c r="C377" s="860"/>
      <c r="D377" s="860"/>
      <c r="E377" s="860"/>
      <c r="F377" s="860"/>
      <c r="G377" s="868"/>
      <c r="H377" s="860"/>
      <c r="I377" s="860"/>
      <c r="J377" s="860"/>
      <c r="K377" s="860"/>
      <c r="L377" s="860"/>
      <c r="M377" s="860"/>
      <c r="N377" s="860"/>
      <c r="O377" s="860"/>
      <c r="P377" s="860"/>
      <c r="Q377" s="860"/>
      <c r="R377" s="860"/>
      <c r="S377" s="860"/>
      <c r="T377" s="860"/>
      <c r="U377" s="860"/>
      <c r="V377" s="860"/>
      <c r="W377" s="860"/>
      <c r="X377" s="860"/>
      <c r="Y377" s="860"/>
      <c r="Z377" s="860"/>
      <c r="AA377" s="860"/>
      <c r="AB377" s="860"/>
      <c r="AC377" s="860"/>
      <c r="AD377" s="860"/>
    </row>
    <row r="378" spans="1:30" ht="15.75" customHeight="1" x14ac:dyDescent="0.25">
      <c r="A378" s="860"/>
      <c r="B378" s="860"/>
      <c r="C378" s="860"/>
      <c r="D378" s="860"/>
      <c r="E378" s="860"/>
      <c r="F378" s="860"/>
      <c r="G378" s="868"/>
      <c r="H378" s="860"/>
      <c r="I378" s="860"/>
      <c r="J378" s="860"/>
      <c r="K378" s="860"/>
      <c r="L378" s="860"/>
      <c r="M378" s="860"/>
      <c r="N378" s="860"/>
      <c r="O378" s="860"/>
      <c r="P378" s="860"/>
      <c r="Q378" s="860"/>
      <c r="R378" s="860"/>
      <c r="S378" s="860"/>
      <c r="T378" s="860"/>
      <c r="U378" s="860"/>
      <c r="V378" s="860"/>
      <c r="W378" s="860"/>
      <c r="X378" s="860"/>
      <c r="Y378" s="860"/>
      <c r="Z378" s="860"/>
      <c r="AA378" s="860"/>
      <c r="AB378" s="860"/>
      <c r="AC378" s="860"/>
      <c r="AD378" s="860"/>
    </row>
    <row r="379" spans="1:30" ht="15.75" customHeight="1" x14ac:dyDescent="0.25">
      <c r="A379" s="860"/>
      <c r="B379" s="860"/>
      <c r="C379" s="860"/>
      <c r="D379" s="860"/>
      <c r="E379" s="860"/>
      <c r="F379" s="860"/>
      <c r="G379" s="868"/>
      <c r="H379" s="860"/>
      <c r="I379" s="860"/>
      <c r="J379" s="860"/>
      <c r="K379" s="860"/>
      <c r="L379" s="860"/>
      <c r="M379" s="860"/>
      <c r="N379" s="860"/>
      <c r="O379" s="860"/>
      <c r="P379" s="860"/>
      <c r="Q379" s="860"/>
      <c r="R379" s="860"/>
      <c r="S379" s="860"/>
      <c r="T379" s="860"/>
      <c r="U379" s="860"/>
      <c r="V379" s="860"/>
      <c r="W379" s="860"/>
      <c r="X379" s="860"/>
      <c r="Y379" s="860"/>
      <c r="Z379" s="860"/>
      <c r="AA379" s="860"/>
      <c r="AB379" s="860"/>
      <c r="AC379" s="860"/>
      <c r="AD379" s="860"/>
    </row>
    <row r="380" spans="1:30" ht="15.75" customHeight="1" x14ac:dyDescent="0.25">
      <c r="A380" s="860"/>
      <c r="B380" s="860"/>
      <c r="C380" s="860"/>
      <c r="D380" s="860"/>
      <c r="E380" s="860"/>
      <c r="F380" s="860"/>
      <c r="G380" s="868"/>
      <c r="H380" s="860"/>
      <c r="I380" s="860"/>
      <c r="J380" s="860"/>
      <c r="K380" s="860"/>
      <c r="L380" s="860"/>
      <c r="M380" s="860"/>
      <c r="N380" s="860"/>
      <c r="O380" s="860"/>
      <c r="P380" s="860"/>
      <c r="Q380" s="860"/>
      <c r="R380" s="860"/>
      <c r="S380" s="860"/>
      <c r="T380" s="860"/>
      <c r="U380" s="860"/>
      <c r="V380" s="860"/>
      <c r="W380" s="860"/>
      <c r="X380" s="860"/>
      <c r="Y380" s="860"/>
      <c r="Z380" s="860"/>
      <c r="AA380" s="860"/>
      <c r="AB380" s="860"/>
      <c r="AC380" s="860"/>
      <c r="AD380" s="860"/>
    </row>
    <row r="381" spans="1:30" ht="15.75" customHeight="1" x14ac:dyDescent="0.25">
      <c r="A381" s="860"/>
      <c r="B381" s="860"/>
      <c r="C381" s="860"/>
      <c r="D381" s="860"/>
      <c r="E381" s="860"/>
      <c r="F381" s="860"/>
      <c r="G381" s="868"/>
      <c r="H381" s="860"/>
      <c r="I381" s="860"/>
      <c r="J381" s="860"/>
      <c r="K381" s="860"/>
      <c r="L381" s="860"/>
      <c r="M381" s="860"/>
      <c r="N381" s="860"/>
      <c r="O381" s="860"/>
      <c r="P381" s="860"/>
      <c r="Q381" s="860"/>
      <c r="R381" s="860"/>
      <c r="S381" s="860"/>
      <c r="T381" s="860"/>
      <c r="U381" s="860"/>
      <c r="V381" s="860"/>
      <c r="W381" s="860"/>
      <c r="X381" s="860"/>
      <c r="Y381" s="860"/>
      <c r="Z381" s="860"/>
      <c r="AA381" s="860"/>
      <c r="AB381" s="860"/>
      <c r="AC381" s="860"/>
      <c r="AD381" s="860"/>
    </row>
    <row r="382" spans="1:30" ht="15.75" customHeight="1" x14ac:dyDescent="0.25">
      <c r="A382" s="860"/>
      <c r="B382" s="860"/>
      <c r="C382" s="860"/>
      <c r="D382" s="860"/>
      <c r="E382" s="860"/>
      <c r="F382" s="860"/>
      <c r="G382" s="868"/>
      <c r="H382" s="860"/>
      <c r="I382" s="860"/>
      <c r="J382" s="860"/>
      <c r="K382" s="860"/>
      <c r="L382" s="860"/>
      <c r="M382" s="860"/>
      <c r="N382" s="860"/>
      <c r="O382" s="860"/>
      <c r="P382" s="860"/>
      <c r="Q382" s="860"/>
      <c r="R382" s="860"/>
      <c r="S382" s="860"/>
      <c r="T382" s="860"/>
      <c r="U382" s="860"/>
      <c r="V382" s="860"/>
      <c r="W382" s="860"/>
      <c r="X382" s="860"/>
      <c r="Y382" s="860"/>
      <c r="Z382" s="860"/>
      <c r="AA382" s="860"/>
      <c r="AB382" s="860"/>
      <c r="AC382" s="860"/>
      <c r="AD382" s="860"/>
    </row>
    <row r="383" spans="1:30" ht="15.75" customHeight="1" x14ac:dyDescent="0.25">
      <c r="A383" s="860"/>
      <c r="B383" s="860"/>
      <c r="C383" s="860"/>
      <c r="D383" s="860"/>
      <c r="E383" s="860"/>
      <c r="F383" s="860"/>
      <c r="G383" s="868"/>
      <c r="H383" s="860"/>
      <c r="I383" s="860"/>
      <c r="J383" s="860"/>
      <c r="K383" s="860"/>
      <c r="L383" s="860"/>
      <c r="M383" s="860"/>
      <c r="N383" s="860"/>
      <c r="O383" s="860"/>
      <c r="P383" s="860"/>
      <c r="Q383" s="860"/>
      <c r="R383" s="860"/>
      <c r="S383" s="860"/>
      <c r="T383" s="860"/>
      <c r="U383" s="860"/>
      <c r="V383" s="860"/>
      <c r="W383" s="860"/>
      <c r="X383" s="860"/>
      <c r="Y383" s="860"/>
      <c r="Z383" s="860"/>
      <c r="AA383" s="860"/>
      <c r="AB383" s="860"/>
      <c r="AC383" s="860"/>
      <c r="AD383" s="860"/>
    </row>
    <row r="384" spans="1:30" ht="15.75" customHeight="1" x14ac:dyDescent="0.25">
      <c r="A384" s="860"/>
      <c r="B384" s="860"/>
      <c r="C384" s="860"/>
      <c r="D384" s="860"/>
      <c r="E384" s="860"/>
      <c r="F384" s="860"/>
      <c r="G384" s="868"/>
      <c r="H384" s="860"/>
      <c r="I384" s="860"/>
      <c r="J384" s="860"/>
      <c r="K384" s="860"/>
      <c r="L384" s="860"/>
      <c r="M384" s="860"/>
      <c r="N384" s="860"/>
      <c r="O384" s="860"/>
      <c r="P384" s="860"/>
      <c r="Q384" s="860"/>
      <c r="R384" s="860"/>
      <c r="S384" s="860"/>
      <c r="T384" s="860"/>
      <c r="U384" s="860"/>
      <c r="V384" s="860"/>
      <c r="W384" s="860"/>
      <c r="X384" s="860"/>
      <c r="Y384" s="860"/>
      <c r="Z384" s="860"/>
      <c r="AA384" s="860"/>
      <c r="AB384" s="860"/>
      <c r="AC384" s="860"/>
      <c r="AD384" s="860"/>
    </row>
    <row r="385" spans="1:30" ht="15.75" customHeight="1" x14ac:dyDescent="0.25">
      <c r="A385" s="860"/>
      <c r="B385" s="860"/>
      <c r="C385" s="860"/>
      <c r="D385" s="860"/>
      <c r="E385" s="860"/>
      <c r="F385" s="860"/>
      <c r="G385" s="868"/>
      <c r="H385" s="860"/>
      <c r="I385" s="860"/>
      <c r="J385" s="860"/>
      <c r="K385" s="860"/>
      <c r="L385" s="860"/>
      <c r="M385" s="860"/>
      <c r="N385" s="860"/>
      <c r="O385" s="860"/>
      <c r="P385" s="860"/>
      <c r="Q385" s="860"/>
      <c r="R385" s="860"/>
      <c r="S385" s="860"/>
      <c r="T385" s="860"/>
      <c r="U385" s="860"/>
      <c r="V385" s="860"/>
      <c r="W385" s="860"/>
      <c r="X385" s="860"/>
      <c r="Y385" s="860"/>
      <c r="Z385" s="860"/>
      <c r="AA385" s="860"/>
      <c r="AB385" s="860"/>
      <c r="AC385" s="860"/>
      <c r="AD385" s="860"/>
    </row>
    <row r="386" spans="1:30" ht="15.75" customHeight="1" x14ac:dyDescent="0.25">
      <c r="A386" s="860"/>
      <c r="B386" s="860"/>
      <c r="C386" s="860"/>
      <c r="D386" s="860"/>
      <c r="E386" s="860"/>
      <c r="F386" s="860"/>
      <c r="G386" s="868"/>
      <c r="H386" s="860"/>
      <c r="I386" s="860"/>
      <c r="J386" s="860"/>
      <c r="K386" s="860"/>
      <c r="L386" s="860"/>
      <c r="M386" s="860"/>
      <c r="N386" s="860"/>
      <c r="O386" s="860"/>
      <c r="P386" s="860"/>
      <c r="Q386" s="860"/>
      <c r="R386" s="860"/>
      <c r="S386" s="860"/>
      <c r="T386" s="860"/>
      <c r="U386" s="860"/>
      <c r="V386" s="860"/>
      <c r="W386" s="860"/>
      <c r="X386" s="860"/>
      <c r="Y386" s="860"/>
      <c r="Z386" s="860"/>
      <c r="AA386" s="860"/>
      <c r="AB386" s="860"/>
      <c r="AC386" s="860"/>
      <c r="AD386" s="860"/>
    </row>
    <row r="387" spans="1:30" ht="15.75" customHeight="1" x14ac:dyDescent="0.25">
      <c r="A387" s="860"/>
      <c r="B387" s="860"/>
      <c r="C387" s="860"/>
      <c r="D387" s="860"/>
      <c r="E387" s="860"/>
      <c r="F387" s="860"/>
      <c r="G387" s="868"/>
      <c r="H387" s="860"/>
      <c r="I387" s="860"/>
      <c r="J387" s="860"/>
      <c r="K387" s="860"/>
      <c r="L387" s="860"/>
      <c r="M387" s="860"/>
      <c r="N387" s="860"/>
      <c r="O387" s="860"/>
      <c r="P387" s="860"/>
      <c r="Q387" s="860"/>
      <c r="R387" s="860"/>
      <c r="S387" s="860"/>
      <c r="T387" s="860"/>
      <c r="U387" s="860"/>
      <c r="V387" s="860"/>
      <c r="W387" s="860"/>
      <c r="X387" s="860"/>
      <c r="Y387" s="860"/>
      <c r="Z387" s="860"/>
      <c r="AA387" s="860"/>
      <c r="AB387" s="860"/>
      <c r="AC387" s="860"/>
      <c r="AD387" s="860"/>
    </row>
    <row r="388" spans="1:30" ht="15.75" customHeight="1" x14ac:dyDescent="0.25">
      <c r="A388" s="860"/>
      <c r="B388" s="860"/>
      <c r="C388" s="860"/>
      <c r="D388" s="860"/>
      <c r="E388" s="860"/>
      <c r="F388" s="860"/>
      <c r="G388" s="868"/>
      <c r="H388" s="860"/>
      <c r="I388" s="860"/>
      <c r="J388" s="860"/>
      <c r="K388" s="860"/>
      <c r="L388" s="860"/>
      <c r="M388" s="860"/>
      <c r="N388" s="860"/>
      <c r="O388" s="860"/>
      <c r="P388" s="860"/>
      <c r="Q388" s="860"/>
      <c r="R388" s="860"/>
      <c r="S388" s="860"/>
      <c r="T388" s="860"/>
      <c r="U388" s="860"/>
      <c r="V388" s="860"/>
      <c r="W388" s="860"/>
      <c r="X388" s="860"/>
      <c r="Y388" s="860"/>
      <c r="Z388" s="860"/>
      <c r="AA388" s="860"/>
      <c r="AB388" s="860"/>
      <c r="AC388" s="860"/>
      <c r="AD388" s="860"/>
    </row>
    <row r="389" spans="1:30" ht="15.75" customHeight="1" x14ac:dyDescent="0.25">
      <c r="A389" s="860"/>
      <c r="B389" s="860"/>
      <c r="C389" s="860"/>
      <c r="D389" s="860"/>
      <c r="E389" s="860"/>
      <c r="F389" s="860"/>
      <c r="G389" s="868"/>
      <c r="H389" s="860"/>
      <c r="I389" s="860"/>
      <c r="J389" s="860"/>
      <c r="K389" s="860"/>
      <c r="L389" s="860"/>
      <c r="M389" s="860"/>
      <c r="N389" s="860"/>
      <c r="O389" s="860"/>
      <c r="P389" s="860"/>
      <c r="Q389" s="860"/>
      <c r="R389" s="860"/>
      <c r="S389" s="860"/>
      <c r="T389" s="860"/>
      <c r="U389" s="860"/>
      <c r="V389" s="860"/>
      <c r="W389" s="860"/>
      <c r="X389" s="860"/>
      <c r="Y389" s="860"/>
      <c r="Z389" s="860"/>
      <c r="AA389" s="860"/>
      <c r="AB389" s="860"/>
      <c r="AC389" s="860"/>
      <c r="AD389" s="860"/>
    </row>
    <row r="390" spans="1:30" ht="15.75" customHeight="1" x14ac:dyDescent="0.25">
      <c r="A390" s="860"/>
      <c r="B390" s="860"/>
      <c r="C390" s="860"/>
      <c r="D390" s="860"/>
      <c r="E390" s="860"/>
      <c r="F390" s="860"/>
      <c r="G390" s="868"/>
      <c r="H390" s="860"/>
      <c r="I390" s="860"/>
      <c r="J390" s="860"/>
      <c r="K390" s="860"/>
      <c r="L390" s="860"/>
      <c r="M390" s="860"/>
      <c r="N390" s="860"/>
      <c r="O390" s="860"/>
      <c r="P390" s="860"/>
      <c r="Q390" s="860"/>
      <c r="R390" s="860"/>
      <c r="S390" s="860"/>
      <c r="T390" s="860"/>
      <c r="U390" s="860"/>
      <c r="V390" s="860"/>
      <c r="W390" s="860"/>
      <c r="X390" s="860"/>
      <c r="Y390" s="860"/>
      <c r="Z390" s="860"/>
      <c r="AA390" s="860"/>
      <c r="AB390" s="860"/>
      <c r="AC390" s="860"/>
      <c r="AD390" s="860"/>
    </row>
    <row r="391" spans="1:30" ht="15.75" customHeight="1" x14ac:dyDescent="0.25">
      <c r="A391" s="860"/>
      <c r="B391" s="860"/>
      <c r="C391" s="860"/>
      <c r="D391" s="860"/>
      <c r="E391" s="860"/>
      <c r="F391" s="860"/>
      <c r="G391" s="868"/>
      <c r="H391" s="860"/>
      <c r="I391" s="860"/>
      <c r="J391" s="860"/>
      <c r="K391" s="860"/>
      <c r="L391" s="860"/>
      <c r="M391" s="860"/>
      <c r="N391" s="860"/>
      <c r="O391" s="860"/>
      <c r="P391" s="860"/>
      <c r="Q391" s="860"/>
      <c r="R391" s="860"/>
      <c r="S391" s="860"/>
      <c r="T391" s="860"/>
      <c r="U391" s="860"/>
      <c r="V391" s="860"/>
      <c r="W391" s="860"/>
      <c r="X391" s="860"/>
      <c r="Y391" s="860"/>
      <c r="Z391" s="860"/>
      <c r="AA391" s="860"/>
      <c r="AB391" s="860"/>
      <c r="AC391" s="860"/>
      <c r="AD391" s="860"/>
    </row>
    <row r="392" spans="1:30" ht="15.75" customHeight="1" x14ac:dyDescent="0.25">
      <c r="A392" s="860"/>
      <c r="B392" s="860"/>
      <c r="C392" s="860"/>
      <c r="D392" s="860"/>
      <c r="E392" s="860"/>
      <c r="F392" s="860"/>
      <c r="G392" s="868"/>
      <c r="H392" s="860"/>
      <c r="I392" s="860"/>
      <c r="J392" s="860"/>
      <c r="K392" s="860"/>
      <c r="L392" s="860"/>
      <c r="M392" s="860"/>
      <c r="N392" s="860"/>
      <c r="O392" s="860"/>
      <c r="P392" s="860"/>
      <c r="Q392" s="860"/>
      <c r="R392" s="860"/>
      <c r="S392" s="860"/>
      <c r="T392" s="860"/>
      <c r="U392" s="860"/>
      <c r="V392" s="860"/>
      <c r="W392" s="860"/>
      <c r="X392" s="860"/>
      <c r="Y392" s="860"/>
      <c r="Z392" s="860"/>
      <c r="AA392" s="860"/>
      <c r="AB392" s="860"/>
      <c r="AC392" s="860"/>
      <c r="AD392" s="860"/>
    </row>
    <row r="393" spans="1:30" ht="15.75" customHeight="1" x14ac:dyDescent="0.25">
      <c r="A393" s="860"/>
      <c r="B393" s="860"/>
      <c r="C393" s="860"/>
      <c r="D393" s="860"/>
      <c r="E393" s="860"/>
      <c r="F393" s="860"/>
      <c r="G393" s="868"/>
      <c r="H393" s="860"/>
      <c r="I393" s="860"/>
      <c r="J393" s="860"/>
      <c r="K393" s="860"/>
      <c r="L393" s="860"/>
      <c r="M393" s="860"/>
      <c r="N393" s="860"/>
      <c r="O393" s="860"/>
      <c r="P393" s="860"/>
      <c r="Q393" s="860"/>
      <c r="R393" s="860"/>
      <c r="S393" s="860"/>
      <c r="T393" s="860"/>
      <c r="U393" s="860"/>
      <c r="V393" s="860"/>
      <c r="W393" s="860"/>
      <c r="X393" s="860"/>
      <c r="Y393" s="860"/>
      <c r="Z393" s="860"/>
      <c r="AA393" s="860"/>
      <c r="AB393" s="860"/>
      <c r="AC393" s="860"/>
      <c r="AD393" s="860"/>
    </row>
    <row r="394" spans="1:30" ht="15.75" customHeight="1" x14ac:dyDescent="0.25">
      <c r="A394" s="860"/>
      <c r="B394" s="860"/>
      <c r="C394" s="860"/>
      <c r="D394" s="860"/>
      <c r="E394" s="860"/>
      <c r="F394" s="860"/>
      <c r="G394" s="868"/>
      <c r="H394" s="860"/>
      <c r="I394" s="860"/>
      <c r="J394" s="860"/>
      <c r="K394" s="860"/>
      <c r="L394" s="860"/>
      <c r="M394" s="860"/>
      <c r="N394" s="860"/>
      <c r="O394" s="860"/>
      <c r="P394" s="860"/>
      <c r="Q394" s="860"/>
      <c r="R394" s="860"/>
      <c r="S394" s="860"/>
      <c r="T394" s="860"/>
      <c r="U394" s="860"/>
      <c r="V394" s="860"/>
      <c r="W394" s="860"/>
      <c r="X394" s="860"/>
      <c r="Y394" s="860"/>
      <c r="Z394" s="860"/>
      <c r="AA394" s="860"/>
      <c r="AB394" s="860"/>
      <c r="AC394" s="860"/>
      <c r="AD394" s="860"/>
    </row>
    <row r="395" spans="1:30" ht="15.75" customHeight="1" x14ac:dyDescent="0.25">
      <c r="A395" s="860"/>
      <c r="B395" s="860"/>
      <c r="C395" s="860"/>
      <c r="D395" s="860"/>
      <c r="E395" s="860"/>
      <c r="F395" s="860"/>
      <c r="G395" s="868"/>
      <c r="H395" s="860"/>
      <c r="I395" s="860"/>
      <c r="J395" s="860"/>
      <c r="K395" s="860"/>
      <c r="L395" s="860"/>
      <c r="M395" s="860"/>
      <c r="N395" s="860"/>
      <c r="O395" s="860"/>
      <c r="P395" s="860"/>
      <c r="Q395" s="860"/>
      <c r="R395" s="860"/>
      <c r="S395" s="860"/>
      <c r="T395" s="860"/>
      <c r="U395" s="860"/>
      <c r="V395" s="860"/>
      <c r="W395" s="860"/>
      <c r="X395" s="860"/>
      <c r="Y395" s="860"/>
      <c r="Z395" s="860"/>
      <c r="AA395" s="860"/>
      <c r="AB395" s="860"/>
      <c r="AC395" s="860"/>
      <c r="AD395" s="860"/>
    </row>
    <row r="396" spans="1:30" ht="15.75" customHeight="1" x14ac:dyDescent="0.25">
      <c r="A396" s="860"/>
      <c r="B396" s="860"/>
      <c r="C396" s="860"/>
      <c r="D396" s="860"/>
      <c r="E396" s="860"/>
      <c r="F396" s="860"/>
      <c r="G396" s="868"/>
      <c r="H396" s="860"/>
      <c r="I396" s="860"/>
      <c r="J396" s="860"/>
      <c r="K396" s="860"/>
      <c r="L396" s="860"/>
      <c r="M396" s="860"/>
      <c r="N396" s="860"/>
      <c r="O396" s="860"/>
      <c r="P396" s="860"/>
      <c r="Q396" s="860"/>
      <c r="R396" s="860"/>
      <c r="S396" s="860"/>
      <c r="T396" s="860"/>
      <c r="U396" s="860"/>
      <c r="V396" s="860"/>
      <c r="W396" s="860"/>
      <c r="X396" s="860"/>
      <c r="Y396" s="860"/>
      <c r="Z396" s="860"/>
      <c r="AA396" s="860"/>
      <c r="AB396" s="860"/>
      <c r="AC396" s="860"/>
      <c r="AD396" s="860"/>
    </row>
    <row r="397" spans="1:30" ht="15.75" customHeight="1" x14ac:dyDescent="0.25">
      <c r="A397" s="860"/>
      <c r="B397" s="860"/>
      <c r="C397" s="860"/>
      <c r="D397" s="860"/>
      <c r="E397" s="860"/>
      <c r="F397" s="860"/>
      <c r="G397" s="868"/>
      <c r="H397" s="860"/>
      <c r="I397" s="860"/>
      <c r="J397" s="860"/>
      <c r="K397" s="860"/>
      <c r="L397" s="860"/>
      <c r="M397" s="860"/>
      <c r="N397" s="860"/>
      <c r="O397" s="860"/>
      <c r="P397" s="860"/>
      <c r="Q397" s="860"/>
      <c r="R397" s="860"/>
      <c r="S397" s="860"/>
      <c r="T397" s="860"/>
      <c r="U397" s="860"/>
      <c r="V397" s="860"/>
      <c r="W397" s="860"/>
      <c r="X397" s="860"/>
      <c r="Y397" s="860"/>
      <c r="Z397" s="860"/>
      <c r="AA397" s="860"/>
      <c r="AB397" s="860"/>
      <c r="AC397" s="860"/>
      <c r="AD397" s="860"/>
    </row>
    <row r="398" spans="1:30" ht="15.75" customHeight="1" x14ac:dyDescent="0.25">
      <c r="A398" s="860"/>
      <c r="B398" s="860"/>
      <c r="C398" s="860"/>
      <c r="D398" s="860"/>
      <c r="E398" s="860"/>
      <c r="F398" s="860"/>
      <c r="G398" s="868"/>
      <c r="H398" s="860"/>
      <c r="I398" s="860"/>
      <c r="J398" s="860"/>
      <c r="K398" s="860"/>
      <c r="L398" s="860"/>
      <c r="M398" s="860"/>
      <c r="N398" s="860"/>
      <c r="O398" s="860"/>
      <c r="P398" s="860"/>
      <c r="Q398" s="860"/>
      <c r="R398" s="860"/>
      <c r="S398" s="860"/>
      <c r="T398" s="860"/>
      <c r="U398" s="860"/>
      <c r="V398" s="860"/>
      <c r="W398" s="860"/>
      <c r="X398" s="860"/>
      <c r="Y398" s="860"/>
      <c r="Z398" s="860"/>
      <c r="AA398" s="860"/>
      <c r="AB398" s="860"/>
      <c r="AC398" s="860"/>
      <c r="AD398" s="860"/>
    </row>
    <row r="399" spans="1:30" ht="15.75" customHeight="1" x14ac:dyDescent="0.25">
      <c r="A399" s="860"/>
      <c r="B399" s="860"/>
      <c r="C399" s="860"/>
      <c r="D399" s="860"/>
      <c r="E399" s="860"/>
      <c r="F399" s="860"/>
      <c r="G399" s="868"/>
      <c r="H399" s="860"/>
      <c r="I399" s="860"/>
      <c r="J399" s="860"/>
      <c r="K399" s="860"/>
      <c r="L399" s="860"/>
      <c r="M399" s="860"/>
      <c r="N399" s="860"/>
      <c r="O399" s="860"/>
      <c r="P399" s="860"/>
      <c r="Q399" s="860"/>
      <c r="R399" s="860"/>
      <c r="S399" s="860"/>
      <c r="T399" s="860"/>
      <c r="U399" s="860"/>
      <c r="V399" s="860"/>
      <c r="W399" s="860"/>
      <c r="X399" s="860"/>
      <c r="Y399" s="860"/>
      <c r="Z399" s="860"/>
      <c r="AA399" s="860"/>
      <c r="AB399" s="860"/>
      <c r="AC399" s="860"/>
      <c r="AD399" s="860"/>
    </row>
    <row r="400" spans="1:30" ht="15.75" customHeight="1" x14ac:dyDescent="0.25">
      <c r="A400" s="860"/>
      <c r="B400" s="860"/>
      <c r="C400" s="860"/>
      <c r="D400" s="860"/>
      <c r="E400" s="860"/>
      <c r="F400" s="860"/>
      <c r="G400" s="868"/>
      <c r="H400" s="860"/>
      <c r="I400" s="860"/>
      <c r="J400" s="860"/>
      <c r="K400" s="860"/>
      <c r="L400" s="860"/>
      <c r="M400" s="860"/>
      <c r="N400" s="860"/>
      <c r="O400" s="860"/>
      <c r="P400" s="860"/>
      <c r="Q400" s="860"/>
      <c r="R400" s="860"/>
      <c r="S400" s="860"/>
      <c r="T400" s="860"/>
      <c r="U400" s="860"/>
      <c r="V400" s="860"/>
      <c r="W400" s="860"/>
      <c r="X400" s="860"/>
      <c r="Y400" s="860"/>
      <c r="Z400" s="860"/>
      <c r="AA400" s="860"/>
      <c r="AB400" s="860"/>
      <c r="AC400" s="860"/>
      <c r="AD400" s="860"/>
    </row>
    <row r="401" spans="1:30" ht="15.75" customHeight="1" x14ac:dyDescent="0.25">
      <c r="A401" s="860"/>
      <c r="B401" s="860"/>
      <c r="C401" s="860"/>
      <c r="D401" s="860"/>
      <c r="E401" s="860"/>
      <c r="F401" s="860"/>
      <c r="G401" s="868"/>
      <c r="H401" s="860"/>
      <c r="I401" s="860"/>
      <c r="J401" s="860"/>
      <c r="K401" s="860"/>
      <c r="L401" s="860"/>
      <c r="M401" s="860"/>
      <c r="N401" s="860"/>
      <c r="O401" s="860"/>
      <c r="P401" s="860"/>
      <c r="Q401" s="860"/>
      <c r="R401" s="860"/>
      <c r="S401" s="860"/>
      <c r="T401" s="860"/>
      <c r="U401" s="860"/>
      <c r="V401" s="860"/>
      <c r="W401" s="860"/>
      <c r="X401" s="860"/>
      <c r="Y401" s="860"/>
      <c r="Z401" s="860"/>
      <c r="AA401" s="860"/>
      <c r="AB401" s="860"/>
      <c r="AC401" s="860"/>
      <c r="AD401" s="860"/>
    </row>
    <row r="402" spans="1:30" ht="15.75" customHeight="1" x14ac:dyDescent="0.25">
      <c r="A402" s="860"/>
      <c r="B402" s="860"/>
      <c r="C402" s="860"/>
      <c r="D402" s="860"/>
      <c r="E402" s="860"/>
      <c r="F402" s="860"/>
      <c r="G402" s="868"/>
      <c r="H402" s="860"/>
      <c r="I402" s="860"/>
      <c r="J402" s="860"/>
      <c r="K402" s="860"/>
      <c r="L402" s="860"/>
      <c r="M402" s="860"/>
      <c r="N402" s="860"/>
      <c r="O402" s="860"/>
      <c r="P402" s="860"/>
      <c r="Q402" s="860"/>
      <c r="R402" s="860"/>
      <c r="S402" s="860"/>
      <c r="T402" s="860"/>
      <c r="U402" s="860"/>
      <c r="V402" s="860"/>
      <c r="W402" s="860"/>
      <c r="X402" s="860"/>
      <c r="Y402" s="860"/>
      <c r="Z402" s="860"/>
      <c r="AA402" s="860"/>
      <c r="AB402" s="860"/>
      <c r="AC402" s="860"/>
      <c r="AD402" s="860"/>
    </row>
    <row r="403" spans="1:30" ht="15.75" customHeight="1" x14ac:dyDescent="0.25">
      <c r="A403" s="860"/>
      <c r="B403" s="860"/>
      <c r="C403" s="860"/>
      <c r="D403" s="860"/>
      <c r="E403" s="860"/>
      <c r="F403" s="860"/>
      <c r="G403" s="868"/>
      <c r="H403" s="860"/>
      <c r="I403" s="860"/>
      <c r="J403" s="860"/>
      <c r="K403" s="860"/>
      <c r="L403" s="860"/>
      <c r="M403" s="860"/>
      <c r="N403" s="860"/>
      <c r="O403" s="860"/>
      <c r="P403" s="860"/>
      <c r="Q403" s="860"/>
      <c r="R403" s="860"/>
      <c r="S403" s="860"/>
      <c r="T403" s="860"/>
      <c r="U403" s="860"/>
      <c r="V403" s="860"/>
      <c r="W403" s="860"/>
      <c r="X403" s="860"/>
      <c r="Y403" s="860"/>
      <c r="Z403" s="860"/>
      <c r="AA403" s="860"/>
      <c r="AB403" s="860"/>
      <c r="AC403" s="860"/>
      <c r="AD403" s="860"/>
    </row>
    <row r="404" spans="1:30" ht="15.75" customHeight="1" x14ac:dyDescent="0.25">
      <c r="A404" s="860"/>
      <c r="B404" s="860"/>
      <c r="C404" s="860"/>
      <c r="D404" s="860"/>
      <c r="E404" s="860"/>
      <c r="F404" s="860"/>
      <c r="G404" s="868"/>
      <c r="H404" s="860"/>
      <c r="I404" s="860"/>
      <c r="J404" s="860"/>
      <c r="K404" s="860"/>
      <c r="L404" s="860"/>
      <c r="M404" s="860"/>
      <c r="N404" s="860"/>
      <c r="O404" s="860"/>
      <c r="P404" s="860"/>
      <c r="Q404" s="860"/>
      <c r="R404" s="860"/>
      <c r="S404" s="860"/>
      <c r="T404" s="860"/>
      <c r="U404" s="860"/>
      <c r="V404" s="860"/>
      <c r="W404" s="860"/>
      <c r="X404" s="860"/>
      <c r="Y404" s="860"/>
      <c r="Z404" s="860"/>
      <c r="AA404" s="860"/>
      <c r="AB404" s="860"/>
      <c r="AC404" s="860"/>
      <c r="AD404" s="860"/>
    </row>
    <row r="405" spans="1:30" ht="15.75" customHeight="1" x14ac:dyDescent="0.25">
      <c r="A405" s="860"/>
      <c r="B405" s="860"/>
      <c r="C405" s="860"/>
      <c r="D405" s="860"/>
      <c r="E405" s="860"/>
      <c r="F405" s="860"/>
      <c r="G405" s="868"/>
      <c r="H405" s="860"/>
      <c r="I405" s="860"/>
      <c r="J405" s="860"/>
      <c r="K405" s="860"/>
      <c r="L405" s="860"/>
      <c r="M405" s="860"/>
      <c r="N405" s="860"/>
      <c r="O405" s="860"/>
      <c r="P405" s="860"/>
      <c r="Q405" s="860"/>
      <c r="R405" s="860"/>
      <c r="S405" s="860"/>
      <c r="T405" s="860"/>
      <c r="U405" s="860"/>
      <c r="V405" s="860"/>
      <c r="W405" s="860"/>
      <c r="X405" s="860"/>
      <c r="Y405" s="860"/>
      <c r="Z405" s="860"/>
      <c r="AA405" s="860"/>
      <c r="AB405" s="860"/>
      <c r="AC405" s="860"/>
      <c r="AD405" s="860"/>
    </row>
    <row r="406" spans="1:30" ht="15.75" customHeight="1" x14ac:dyDescent="0.25">
      <c r="A406" s="860"/>
      <c r="B406" s="860"/>
      <c r="C406" s="860"/>
      <c r="D406" s="860"/>
      <c r="E406" s="860"/>
      <c r="F406" s="860"/>
      <c r="G406" s="868"/>
      <c r="H406" s="860"/>
      <c r="I406" s="860"/>
      <c r="J406" s="860"/>
      <c r="K406" s="860"/>
      <c r="L406" s="860"/>
      <c r="M406" s="860"/>
      <c r="N406" s="860"/>
      <c r="O406" s="860"/>
      <c r="P406" s="860"/>
      <c r="Q406" s="860"/>
      <c r="R406" s="860"/>
      <c r="S406" s="860"/>
      <c r="T406" s="860"/>
      <c r="U406" s="860"/>
      <c r="V406" s="860"/>
      <c r="W406" s="860"/>
      <c r="X406" s="860"/>
      <c r="Y406" s="860"/>
      <c r="Z406" s="860"/>
      <c r="AA406" s="860"/>
      <c r="AB406" s="860"/>
      <c r="AC406" s="860"/>
      <c r="AD406" s="860"/>
    </row>
    <row r="407" spans="1:30" ht="15.75" customHeight="1" x14ac:dyDescent="0.25">
      <c r="A407" s="860"/>
      <c r="B407" s="860"/>
      <c r="C407" s="860"/>
      <c r="D407" s="860"/>
      <c r="E407" s="860"/>
      <c r="F407" s="860"/>
      <c r="G407" s="868"/>
      <c r="H407" s="860"/>
      <c r="I407" s="860"/>
      <c r="J407" s="860"/>
      <c r="K407" s="860"/>
      <c r="L407" s="860"/>
      <c r="M407" s="860"/>
      <c r="N407" s="860"/>
      <c r="O407" s="860"/>
      <c r="P407" s="860"/>
      <c r="Q407" s="860"/>
      <c r="R407" s="860"/>
      <c r="S407" s="860"/>
      <c r="T407" s="860"/>
      <c r="U407" s="860"/>
      <c r="V407" s="860"/>
      <c r="W407" s="860"/>
      <c r="X407" s="860"/>
      <c r="Y407" s="860"/>
      <c r="Z407" s="860"/>
      <c r="AA407" s="860"/>
      <c r="AB407" s="860"/>
      <c r="AC407" s="860"/>
      <c r="AD407" s="860"/>
    </row>
    <row r="408" spans="1:30" ht="15.75" customHeight="1" x14ac:dyDescent="0.25">
      <c r="A408" s="860"/>
      <c r="B408" s="860"/>
      <c r="C408" s="860"/>
      <c r="D408" s="860"/>
      <c r="E408" s="860"/>
      <c r="F408" s="860"/>
      <c r="G408" s="868"/>
      <c r="H408" s="860"/>
      <c r="I408" s="860"/>
      <c r="J408" s="860"/>
      <c r="K408" s="860"/>
      <c r="L408" s="860"/>
      <c r="M408" s="860"/>
      <c r="N408" s="860"/>
      <c r="O408" s="860"/>
      <c r="P408" s="860"/>
      <c r="Q408" s="860"/>
      <c r="R408" s="860"/>
      <c r="S408" s="860"/>
      <c r="T408" s="860"/>
      <c r="U408" s="860"/>
      <c r="V408" s="860"/>
      <c r="W408" s="860"/>
      <c r="X408" s="860"/>
      <c r="Y408" s="860"/>
      <c r="Z408" s="860"/>
      <c r="AA408" s="860"/>
      <c r="AB408" s="860"/>
      <c r="AC408" s="860"/>
      <c r="AD408" s="860"/>
    </row>
    <row r="409" spans="1:30" ht="15.75" customHeight="1" x14ac:dyDescent="0.25">
      <c r="A409" s="860"/>
      <c r="B409" s="860"/>
      <c r="C409" s="860"/>
      <c r="D409" s="860"/>
      <c r="E409" s="860"/>
      <c r="F409" s="860"/>
      <c r="G409" s="868"/>
      <c r="H409" s="860"/>
      <c r="I409" s="860"/>
      <c r="J409" s="860"/>
      <c r="K409" s="860"/>
      <c r="L409" s="860"/>
      <c r="M409" s="860"/>
      <c r="N409" s="860"/>
      <c r="O409" s="860"/>
      <c r="P409" s="860"/>
      <c r="Q409" s="860"/>
      <c r="R409" s="860"/>
      <c r="S409" s="860"/>
      <c r="T409" s="860"/>
      <c r="U409" s="860"/>
      <c r="V409" s="860"/>
      <c r="W409" s="860"/>
      <c r="X409" s="860"/>
      <c r="Y409" s="860"/>
      <c r="Z409" s="860"/>
      <c r="AA409" s="860"/>
      <c r="AB409" s="860"/>
      <c r="AC409" s="860"/>
      <c r="AD409" s="860"/>
    </row>
    <row r="410" spans="1:30" ht="15.75" customHeight="1" x14ac:dyDescent="0.25">
      <c r="A410" s="860"/>
      <c r="B410" s="860"/>
      <c r="C410" s="860"/>
      <c r="D410" s="860"/>
      <c r="E410" s="860"/>
      <c r="F410" s="860"/>
      <c r="G410" s="868"/>
      <c r="H410" s="860"/>
      <c r="I410" s="860"/>
      <c r="J410" s="860"/>
      <c r="K410" s="860"/>
      <c r="L410" s="860"/>
      <c r="M410" s="860"/>
      <c r="N410" s="860"/>
      <c r="O410" s="860"/>
      <c r="P410" s="860"/>
      <c r="Q410" s="860"/>
      <c r="R410" s="860"/>
      <c r="S410" s="860"/>
      <c r="T410" s="860"/>
      <c r="U410" s="860"/>
      <c r="V410" s="860"/>
      <c r="W410" s="860"/>
      <c r="X410" s="860"/>
      <c r="Y410" s="860"/>
      <c r="Z410" s="860"/>
      <c r="AA410" s="860"/>
      <c r="AB410" s="860"/>
      <c r="AC410" s="860"/>
      <c r="AD410" s="860"/>
    </row>
    <row r="411" spans="1:30" ht="15.75" customHeight="1" x14ac:dyDescent="0.25">
      <c r="A411" s="860"/>
      <c r="B411" s="860"/>
      <c r="C411" s="860"/>
      <c r="D411" s="860"/>
      <c r="E411" s="860"/>
      <c r="F411" s="860"/>
      <c r="G411" s="868"/>
      <c r="H411" s="860"/>
      <c r="I411" s="860"/>
      <c r="J411" s="860"/>
      <c r="K411" s="860"/>
      <c r="L411" s="860"/>
      <c r="M411" s="860"/>
      <c r="N411" s="860"/>
      <c r="O411" s="860"/>
      <c r="P411" s="860"/>
      <c r="Q411" s="860"/>
      <c r="R411" s="860"/>
      <c r="S411" s="860"/>
      <c r="T411" s="860"/>
      <c r="U411" s="860"/>
      <c r="V411" s="860"/>
      <c r="W411" s="860"/>
      <c r="X411" s="860"/>
      <c r="Y411" s="860"/>
      <c r="Z411" s="860"/>
      <c r="AA411" s="860"/>
      <c r="AB411" s="860"/>
      <c r="AC411" s="860"/>
      <c r="AD411" s="860"/>
    </row>
    <row r="412" spans="1:30" ht="15.75" customHeight="1" x14ac:dyDescent="0.25">
      <c r="A412" s="860"/>
      <c r="B412" s="860"/>
      <c r="C412" s="860"/>
      <c r="D412" s="860"/>
      <c r="E412" s="860"/>
      <c r="F412" s="860"/>
      <c r="G412" s="868"/>
      <c r="H412" s="860"/>
      <c r="I412" s="860"/>
      <c r="J412" s="860"/>
      <c r="K412" s="860"/>
      <c r="L412" s="860"/>
      <c r="M412" s="860"/>
      <c r="N412" s="860"/>
      <c r="O412" s="860"/>
      <c r="P412" s="860"/>
      <c r="Q412" s="860"/>
      <c r="R412" s="860"/>
      <c r="S412" s="860"/>
      <c r="T412" s="860"/>
      <c r="U412" s="860"/>
      <c r="V412" s="860"/>
      <c r="W412" s="860"/>
      <c r="X412" s="860"/>
      <c r="Y412" s="860"/>
      <c r="Z412" s="860"/>
      <c r="AA412" s="860"/>
      <c r="AB412" s="860"/>
      <c r="AC412" s="860"/>
      <c r="AD412" s="860"/>
    </row>
    <row r="413" spans="1:30" ht="15.75" customHeight="1" x14ac:dyDescent="0.25">
      <c r="A413" s="860"/>
      <c r="B413" s="860"/>
      <c r="C413" s="860"/>
      <c r="D413" s="860"/>
      <c r="E413" s="860"/>
      <c r="F413" s="860"/>
      <c r="G413" s="868"/>
      <c r="H413" s="860"/>
      <c r="I413" s="860"/>
      <c r="J413" s="860"/>
      <c r="K413" s="860"/>
      <c r="L413" s="860"/>
      <c r="M413" s="860"/>
      <c r="N413" s="860"/>
      <c r="O413" s="860"/>
      <c r="P413" s="860"/>
      <c r="Q413" s="860"/>
      <c r="R413" s="860"/>
      <c r="S413" s="860"/>
      <c r="T413" s="860"/>
      <c r="U413" s="860"/>
      <c r="V413" s="860"/>
      <c r="W413" s="860"/>
      <c r="X413" s="860"/>
      <c r="Y413" s="860"/>
      <c r="Z413" s="860"/>
      <c r="AA413" s="860"/>
      <c r="AB413" s="860"/>
      <c r="AC413" s="860"/>
      <c r="AD413" s="860"/>
    </row>
    <row r="414" spans="1:30" ht="15.75" customHeight="1" x14ac:dyDescent="0.25">
      <c r="A414" s="860"/>
      <c r="B414" s="860"/>
      <c r="C414" s="860"/>
      <c r="D414" s="860"/>
      <c r="E414" s="860"/>
      <c r="F414" s="860"/>
      <c r="G414" s="868"/>
      <c r="H414" s="860"/>
      <c r="I414" s="860"/>
      <c r="J414" s="860"/>
      <c r="K414" s="860"/>
      <c r="L414" s="860"/>
      <c r="M414" s="860"/>
      <c r="N414" s="860"/>
      <c r="O414" s="860"/>
      <c r="P414" s="860"/>
      <c r="Q414" s="860"/>
      <c r="R414" s="860"/>
      <c r="S414" s="860"/>
      <c r="T414" s="860"/>
      <c r="U414" s="860"/>
      <c r="V414" s="860"/>
      <c r="W414" s="860"/>
      <c r="X414" s="860"/>
      <c r="Y414" s="860"/>
      <c r="Z414" s="860"/>
      <c r="AA414" s="860"/>
      <c r="AB414" s="860"/>
      <c r="AC414" s="860"/>
      <c r="AD414" s="860"/>
    </row>
    <row r="415" spans="1:30" ht="15.75" customHeight="1" x14ac:dyDescent="0.25">
      <c r="A415" s="860"/>
      <c r="B415" s="860"/>
      <c r="C415" s="860"/>
      <c r="D415" s="860"/>
      <c r="E415" s="860"/>
      <c r="F415" s="860"/>
      <c r="G415" s="868"/>
      <c r="H415" s="860"/>
      <c r="I415" s="860"/>
      <c r="J415" s="860"/>
      <c r="K415" s="860"/>
      <c r="L415" s="860"/>
      <c r="M415" s="860"/>
      <c r="N415" s="860"/>
      <c r="O415" s="860"/>
      <c r="P415" s="860"/>
      <c r="Q415" s="860"/>
      <c r="R415" s="860"/>
      <c r="S415" s="860"/>
      <c r="T415" s="860"/>
      <c r="U415" s="860"/>
      <c r="V415" s="860"/>
      <c r="W415" s="860"/>
      <c r="X415" s="860"/>
      <c r="Y415" s="860"/>
      <c r="Z415" s="860"/>
      <c r="AA415" s="860"/>
      <c r="AB415" s="860"/>
      <c r="AC415" s="860"/>
      <c r="AD415" s="860"/>
    </row>
    <row r="416" spans="1:30" ht="15.75" customHeight="1" x14ac:dyDescent="0.25">
      <c r="A416" s="860"/>
      <c r="B416" s="860"/>
      <c r="C416" s="860"/>
      <c r="D416" s="860"/>
      <c r="E416" s="860"/>
      <c r="F416" s="860"/>
      <c r="G416" s="868"/>
      <c r="H416" s="860"/>
      <c r="I416" s="860"/>
      <c r="J416" s="860"/>
      <c r="K416" s="860"/>
      <c r="L416" s="860"/>
      <c r="M416" s="860"/>
      <c r="N416" s="860"/>
      <c r="O416" s="860"/>
      <c r="P416" s="860"/>
      <c r="Q416" s="860"/>
      <c r="R416" s="860"/>
      <c r="S416" s="860"/>
      <c r="T416" s="860"/>
      <c r="U416" s="860"/>
      <c r="V416" s="860"/>
      <c r="W416" s="860"/>
      <c r="X416" s="860"/>
      <c r="Y416" s="860"/>
      <c r="Z416" s="860"/>
      <c r="AA416" s="860"/>
      <c r="AB416" s="860"/>
      <c r="AC416" s="860"/>
      <c r="AD416" s="860"/>
    </row>
    <row r="417" spans="1:30" ht="15.75" customHeight="1" x14ac:dyDescent="0.25">
      <c r="A417" s="860"/>
      <c r="B417" s="860"/>
      <c r="C417" s="860"/>
      <c r="D417" s="860"/>
      <c r="E417" s="860"/>
      <c r="F417" s="860"/>
      <c r="G417" s="868"/>
      <c r="H417" s="860"/>
      <c r="I417" s="860"/>
      <c r="J417" s="860"/>
      <c r="K417" s="860"/>
      <c r="L417" s="860"/>
      <c r="M417" s="860"/>
      <c r="N417" s="860"/>
      <c r="O417" s="860"/>
      <c r="P417" s="860"/>
      <c r="Q417" s="860"/>
      <c r="R417" s="860"/>
      <c r="S417" s="860"/>
      <c r="T417" s="860"/>
      <c r="U417" s="860"/>
      <c r="V417" s="860"/>
      <c r="W417" s="860"/>
      <c r="X417" s="860"/>
      <c r="Y417" s="860"/>
      <c r="Z417" s="860"/>
      <c r="AA417" s="860"/>
      <c r="AB417" s="860"/>
      <c r="AC417" s="860"/>
      <c r="AD417" s="860"/>
    </row>
    <row r="418" spans="1:30" ht="15.75" customHeight="1" x14ac:dyDescent="0.25">
      <c r="A418" s="860"/>
      <c r="B418" s="860"/>
      <c r="C418" s="860"/>
      <c r="D418" s="860"/>
      <c r="E418" s="860"/>
      <c r="F418" s="860"/>
      <c r="G418" s="868"/>
      <c r="H418" s="860"/>
      <c r="I418" s="860"/>
      <c r="J418" s="860"/>
      <c r="K418" s="860"/>
      <c r="L418" s="860"/>
      <c r="M418" s="860"/>
      <c r="N418" s="860"/>
      <c r="O418" s="860"/>
      <c r="P418" s="860"/>
      <c r="Q418" s="860"/>
      <c r="R418" s="860"/>
      <c r="S418" s="860"/>
      <c r="T418" s="860"/>
      <c r="U418" s="860"/>
      <c r="V418" s="860"/>
      <c r="W418" s="860"/>
      <c r="X418" s="860"/>
      <c r="Y418" s="860"/>
      <c r="Z418" s="860"/>
      <c r="AA418" s="860"/>
      <c r="AB418" s="860"/>
      <c r="AC418" s="860"/>
      <c r="AD418" s="860"/>
    </row>
    <row r="419" spans="1:30" ht="15.75" customHeight="1" x14ac:dyDescent="0.25">
      <c r="A419" s="860"/>
      <c r="B419" s="860"/>
      <c r="C419" s="860"/>
      <c r="D419" s="860"/>
      <c r="E419" s="860"/>
      <c r="F419" s="860"/>
      <c r="G419" s="868"/>
      <c r="H419" s="860"/>
      <c r="I419" s="860"/>
      <c r="J419" s="860"/>
      <c r="K419" s="860"/>
      <c r="L419" s="860"/>
      <c r="M419" s="860"/>
      <c r="N419" s="860"/>
      <c r="O419" s="860"/>
      <c r="P419" s="860"/>
      <c r="Q419" s="860"/>
      <c r="R419" s="860"/>
      <c r="S419" s="860"/>
      <c r="T419" s="860"/>
      <c r="U419" s="860"/>
      <c r="V419" s="860"/>
      <c r="W419" s="860"/>
      <c r="X419" s="860"/>
      <c r="Y419" s="860"/>
      <c r="Z419" s="860"/>
      <c r="AA419" s="860"/>
      <c r="AB419" s="860"/>
      <c r="AC419" s="860"/>
      <c r="AD419" s="860"/>
    </row>
    <row r="420" spans="1:30" ht="15.75" customHeight="1" x14ac:dyDescent="0.25">
      <c r="A420" s="860"/>
      <c r="B420" s="860"/>
      <c r="C420" s="860"/>
      <c r="D420" s="860"/>
      <c r="E420" s="860"/>
      <c r="F420" s="860"/>
      <c r="G420" s="868"/>
      <c r="H420" s="860"/>
      <c r="I420" s="860"/>
      <c r="J420" s="860"/>
      <c r="K420" s="860"/>
      <c r="L420" s="860"/>
      <c r="M420" s="860"/>
      <c r="N420" s="860"/>
      <c r="O420" s="860"/>
      <c r="P420" s="860"/>
      <c r="Q420" s="860"/>
      <c r="R420" s="860"/>
      <c r="S420" s="860"/>
      <c r="T420" s="860"/>
      <c r="U420" s="860"/>
      <c r="V420" s="860"/>
      <c r="W420" s="860"/>
      <c r="X420" s="860"/>
      <c r="Y420" s="860"/>
      <c r="Z420" s="860"/>
      <c r="AA420" s="860"/>
      <c r="AB420" s="860"/>
      <c r="AC420" s="860"/>
      <c r="AD420" s="860"/>
    </row>
    <row r="421" spans="1:30" ht="15.75" customHeight="1" x14ac:dyDescent="0.25">
      <c r="A421" s="860"/>
      <c r="B421" s="860"/>
      <c r="C421" s="860"/>
      <c r="D421" s="860"/>
      <c r="E421" s="860"/>
      <c r="F421" s="860"/>
      <c r="G421" s="868"/>
      <c r="H421" s="860"/>
      <c r="I421" s="860"/>
      <c r="J421" s="860"/>
      <c r="K421" s="860"/>
      <c r="L421" s="860"/>
      <c r="M421" s="860"/>
      <c r="N421" s="860"/>
      <c r="O421" s="860"/>
      <c r="P421" s="860"/>
      <c r="Q421" s="860"/>
      <c r="R421" s="860"/>
      <c r="S421" s="860"/>
      <c r="T421" s="860"/>
      <c r="U421" s="860"/>
      <c r="V421" s="860"/>
      <c r="W421" s="860"/>
      <c r="X421" s="860"/>
      <c r="Y421" s="860"/>
      <c r="Z421" s="860"/>
      <c r="AA421" s="860"/>
      <c r="AB421" s="860"/>
      <c r="AC421" s="860"/>
      <c r="AD421" s="860"/>
    </row>
    <row r="422" spans="1:30" ht="15.75" customHeight="1" x14ac:dyDescent="0.25">
      <c r="A422" s="860"/>
      <c r="B422" s="860"/>
      <c r="C422" s="860"/>
      <c r="D422" s="860"/>
      <c r="E422" s="860"/>
      <c r="F422" s="860"/>
      <c r="G422" s="868"/>
      <c r="H422" s="860"/>
      <c r="I422" s="860"/>
      <c r="J422" s="860"/>
      <c r="K422" s="860"/>
      <c r="L422" s="860"/>
      <c r="M422" s="860"/>
      <c r="N422" s="860"/>
      <c r="O422" s="860"/>
      <c r="P422" s="860"/>
      <c r="Q422" s="860"/>
      <c r="R422" s="860"/>
      <c r="S422" s="860"/>
      <c r="T422" s="860"/>
      <c r="U422" s="860"/>
      <c r="V422" s="860"/>
      <c r="W422" s="860"/>
      <c r="X422" s="860"/>
      <c r="Y422" s="860"/>
      <c r="Z422" s="860"/>
      <c r="AA422" s="860"/>
      <c r="AB422" s="860"/>
      <c r="AC422" s="860"/>
      <c r="AD422" s="860"/>
    </row>
    <row r="423" spans="1:30" ht="15.75" customHeight="1" x14ac:dyDescent="0.25">
      <c r="A423" s="860"/>
      <c r="B423" s="860"/>
      <c r="C423" s="860"/>
      <c r="D423" s="860"/>
      <c r="E423" s="860"/>
      <c r="F423" s="860"/>
      <c r="G423" s="868"/>
      <c r="H423" s="860"/>
      <c r="I423" s="860"/>
      <c r="J423" s="860"/>
      <c r="K423" s="860"/>
      <c r="L423" s="860"/>
      <c r="M423" s="860"/>
      <c r="N423" s="860"/>
      <c r="O423" s="860"/>
      <c r="P423" s="860"/>
      <c r="Q423" s="860"/>
      <c r="R423" s="860"/>
      <c r="S423" s="860"/>
      <c r="T423" s="860"/>
      <c r="U423" s="860"/>
      <c r="V423" s="860"/>
      <c r="W423" s="860"/>
      <c r="X423" s="860"/>
      <c r="Y423" s="860"/>
      <c r="Z423" s="860"/>
      <c r="AA423" s="860"/>
      <c r="AB423" s="860"/>
      <c r="AC423" s="860"/>
      <c r="AD423" s="860"/>
    </row>
    <row r="424" spans="1:30" ht="15.75" customHeight="1" x14ac:dyDescent="0.25">
      <c r="A424" s="860"/>
      <c r="B424" s="860"/>
      <c r="C424" s="860"/>
      <c r="D424" s="860"/>
      <c r="E424" s="860"/>
      <c r="F424" s="860"/>
      <c r="G424" s="868"/>
      <c r="H424" s="860"/>
      <c r="I424" s="860"/>
      <c r="J424" s="860"/>
      <c r="K424" s="860"/>
      <c r="L424" s="860"/>
      <c r="M424" s="860"/>
      <c r="N424" s="860"/>
      <c r="O424" s="860"/>
      <c r="P424" s="860"/>
      <c r="Q424" s="860"/>
      <c r="R424" s="860"/>
      <c r="S424" s="860"/>
      <c r="T424" s="860"/>
      <c r="U424" s="860"/>
      <c r="V424" s="860"/>
      <c r="W424" s="860"/>
      <c r="X424" s="860"/>
      <c r="Y424" s="860"/>
      <c r="Z424" s="860"/>
      <c r="AA424" s="860"/>
      <c r="AB424" s="860"/>
      <c r="AC424" s="860"/>
      <c r="AD424" s="860"/>
    </row>
    <row r="425" spans="1:30" ht="15.75" customHeight="1" x14ac:dyDescent="0.25">
      <c r="A425" s="860"/>
      <c r="B425" s="860"/>
      <c r="C425" s="860"/>
      <c r="D425" s="860"/>
      <c r="E425" s="860"/>
      <c r="F425" s="860"/>
      <c r="G425" s="868"/>
      <c r="H425" s="860"/>
      <c r="I425" s="860"/>
      <c r="J425" s="860"/>
      <c r="K425" s="860"/>
      <c r="L425" s="860"/>
      <c r="M425" s="860"/>
      <c r="N425" s="860"/>
      <c r="O425" s="860"/>
      <c r="P425" s="860"/>
      <c r="Q425" s="860"/>
      <c r="R425" s="860"/>
      <c r="S425" s="860"/>
      <c r="T425" s="860"/>
      <c r="U425" s="860"/>
      <c r="V425" s="860"/>
      <c r="W425" s="860"/>
      <c r="X425" s="860"/>
      <c r="Y425" s="860"/>
      <c r="Z425" s="860"/>
      <c r="AA425" s="860"/>
      <c r="AB425" s="860"/>
      <c r="AC425" s="860"/>
      <c r="AD425" s="860"/>
    </row>
    <row r="426" spans="1:30" ht="15.75" customHeight="1" x14ac:dyDescent="0.25">
      <c r="A426" s="860"/>
      <c r="B426" s="860"/>
      <c r="C426" s="860"/>
      <c r="D426" s="860"/>
      <c r="E426" s="860"/>
      <c r="F426" s="860"/>
      <c r="G426" s="868"/>
      <c r="H426" s="860"/>
      <c r="I426" s="860"/>
      <c r="J426" s="860"/>
      <c r="K426" s="860"/>
      <c r="L426" s="860"/>
      <c r="M426" s="860"/>
      <c r="N426" s="860"/>
      <c r="O426" s="860"/>
      <c r="P426" s="860"/>
      <c r="Q426" s="860"/>
      <c r="R426" s="860"/>
      <c r="S426" s="860"/>
      <c r="T426" s="860"/>
      <c r="U426" s="860"/>
      <c r="V426" s="860"/>
      <c r="W426" s="860"/>
      <c r="X426" s="860"/>
      <c r="Y426" s="860"/>
      <c r="Z426" s="860"/>
      <c r="AA426" s="860"/>
      <c r="AB426" s="860"/>
      <c r="AC426" s="860"/>
      <c r="AD426" s="860"/>
    </row>
    <row r="427" spans="1:30" ht="15.75" customHeight="1" x14ac:dyDescent="0.25">
      <c r="A427" s="860"/>
      <c r="B427" s="860"/>
      <c r="C427" s="860"/>
      <c r="D427" s="860"/>
      <c r="E427" s="860"/>
      <c r="F427" s="860"/>
      <c r="G427" s="868"/>
      <c r="H427" s="860"/>
      <c r="I427" s="860"/>
      <c r="J427" s="860"/>
      <c r="K427" s="860"/>
      <c r="L427" s="860"/>
      <c r="M427" s="860"/>
      <c r="N427" s="860"/>
      <c r="O427" s="860"/>
      <c r="P427" s="860"/>
      <c r="Q427" s="860"/>
      <c r="R427" s="860"/>
      <c r="S427" s="860"/>
      <c r="T427" s="860"/>
      <c r="U427" s="860"/>
      <c r="V427" s="860"/>
      <c r="W427" s="860"/>
      <c r="X427" s="860"/>
      <c r="Y427" s="860"/>
      <c r="Z427" s="860"/>
      <c r="AA427" s="860"/>
      <c r="AB427" s="860"/>
      <c r="AC427" s="860"/>
      <c r="AD427" s="860"/>
    </row>
    <row r="428" spans="1:30" ht="15.75" customHeight="1" x14ac:dyDescent="0.25">
      <c r="A428" s="860"/>
      <c r="B428" s="860"/>
      <c r="C428" s="860"/>
      <c r="D428" s="860"/>
      <c r="E428" s="860"/>
      <c r="F428" s="860"/>
      <c r="G428" s="868"/>
      <c r="H428" s="860"/>
      <c r="I428" s="860"/>
      <c r="J428" s="860"/>
      <c r="K428" s="860"/>
      <c r="L428" s="860"/>
      <c r="M428" s="860"/>
      <c r="N428" s="860"/>
      <c r="O428" s="860"/>
      <c r="P428" s="860"/>
      <c r="Q428" s="860"/>
      <c r="R428" s="860"/>
      <c r="S428" s="860"/>
      <c r="T428" s="860"/>
      <c r="U428" s="860"/>
      <c r="V428" s="860"/>
      <c r="W428" s="860"/>
      <c r="X428" s="860"/>
      <c r="Y428" s="860"/>
      <c r="Z428" s="860"/>
      <c r="AA428" s="860"/>
      <c r="AB428" s="860"/>
      <c r="AC428" s="860"/>
      <c r="AD428" s="860"/>
    </row>
    <row r="429" spans="1:30" ht="15.75" customHeight="1" x14ac:dyDescent="0.25">
      <c r="A429" s="860"/>
      <c r="B429" s="860"/>
      <c r="C429" s="860"/>
      <c r="D429" s="860"/>
      <c r="E429" s="860"/>
      <c r="F429" s="860"/>
      <c r="G429" s="868"/>
      <c r="H429" s="860"/>
      <c r="I429" s="860"/>
      <c r="J429" s="860"/>
      <c r="K429" s="860"/>
      <c r="L429" s="860"/>
      <c r="M429" s="860"/>
      <c r="N429" s="860"/>
      <c r="O429" s="860"/>
      <c r="P429" s="860"/>
      <c r="Q429" s="860"/>
      <c r="R429" s="860"/>
      <c r="S429" s="860"/>
      <c r="T429" s="860"/>
      <c r="U429" s="860"/>
      <c r="V429" s="860"/>
      <c r="W429" s="860"/>
      <c r="X429" s="860"/>
      <c r="Y429" s="860"/>
      <c r="Z429" s="860"/>
      <c r="AA429" s="860"/>
      <c r="AB429" s="860"/>
      <c r="AC429" s="860"/>
      <c r="AD429" s="860"/>
    </row>
    <row r="430" spans="1:30" ht="15.75" customHeight="1" x14ac:dyDescent="0.25">
      <c r="A430" s="860"/>
      <c r="B430" s="860"/>
      <c r="C430" s="860"/>
      <c r="D430" s="860"/>
      <c r="E430" s="860"/>
      <c r="F430" s="860"/>
      <c r="G430" s="868"/>
      <c r="H430" s="860"/>
      <c r="I430" s="860"/>
      <c r="J430" s="860"/>
      <c r="K430" s="860"/>
      <c r="L430" s="860"/>
      <c r="M430" s="860"/>
      <c r="N430" s="860"/>
      <c r="O430" s="860"/>
      <c r="P430" s="860"/>
      <c r="Q430" s="860"/>
      <c r="R430" s="860"/>
      <c r="S430" s="860"/>
      <c r="T430" s="860"/>
      <c r="U430" s="860"/>
      <c r="V430" s="860"/>
      <c r="W430" s="860"/>
      <c r="X430" s="860"/>
      <c r="Y430" s="860"/>
      <c r="Z430" s="860"/>
      <c r="AA430" s="860"/>
      <c r="AB430" s="860"/>
      <c r="AC430" s="860"/>
      <c r="AD430" s="860"/>
    </row>
    <row r="431" spans="1:30" ht="15.75" customHeight="1" x14ac:dyDescent="0.25">
      <c r="A431" s="860"/>
      <c r="B431" s="860"/>
      <c r="C431" s="860"/>
      <c r="D431" s="860"/>
      <c r="E431" s="860"/>
      <c r="F431" s="860"/>
      <c r="G431" s="868"/>
      <c r="H431" s="860"/>
      <c r="I431" s="860"/>
      <c r="J431" s="860"/>
      <c r="K431" s="860"/>
      <c r="L431" s="860"/>
      <c r="M431" s="860"/>
      <c r="N431" s="860"/>
      <c r="O431" s="860"/>
      <c r="P431" s="860"/>
      <c r="Q431" s="860"/>
      <c r="R431" s="860"/>
      <c r="S431" s="860"/>
      <c r="T431" s="860"/>
      <c r="U431" s="860"/>
      <c r="V431" s="860"/>
      <c r="W431" s="860"/>
      <c r="X431" s="860"/>
      <c r="Y431" s="860"/>
      <c r="Z431" s="860"/>
      <c r="AA431" s="860"/>
      <c r="AB431" s="860"/>
      <c r="AC431" s="860"/>
      <c r="AD431" s="860"/>
    </row>
    <row r="432" spans="1:30" ht="15.75" customHeight="1" x14ac:dyDescent="0.25">
      <c r="A432" s="860"/>
      <c r="B432" s="860"/>
      <c r="C432" s="860"/>
      <c r="D432" s="860"/>
      <c r="E432" s="860"/>
      <c r="F432" s="860"/>
      <c r="G432" s="868"/>
      <c r="H432" s="860"/>
      <c r="I432" s="860"/>
      <c r="J432" s="860"/>
      <c r="K432" s="860"/>
      <c r="L432" s="860"/>
      <c r="M432" s="860"/>
      <c r="N432" s="860"/>
      <c r="O432" s="860"/>
      <c r="P432" s="860"/>
      <c r="Q432" s="860"/>
      <c r="R432" s="860"/>
      <c r="S432" s="860"/>
      <c r="T432" s="860"/>
      <c r="U432" s="860"/>
      <c r="V432" s="860"/>
      <c r="W432" s="860"/>
      <c r="X432" s="860"/>
      <c r="Y432" s="860"/>
      <c r="Z432" s="860"/>
      <c r="AA432" s="860"/>
      <c r="AB432" s="860"/>
      <c r="AC432" s="860"/>
      <c r="AD432" s="860"/>
    </row>
    <row r="433" spans="1:30" ht="15.75" customHeight="1" x14ac:dyDescent="0.25">
      <c r="A433" s="860"/>
      <c r="B433" s="860"/>
      <c r="C433" s="860"/>
      <c r="D433" s="860"/>
      <c r="E433" s="860"/>
      <c r="F433" s="860"/>
      <c r="G433" s="868"/>
      <c r="H433" s="860"/>
      <c r="I433" s="860"/>
      <c r="J433" s="860"/>
      <c r="K433" s="860"/>
      <c r="L433" s="860"/>
      <c r="M433" s="860"/>
      <c r="N433" s="860"/>
      <c r="O433" s="860"/>
      <c r="P433" s="860"/>
      <c r="Q433" s="860"/>
      <c r="R433" s="860"/>
      <c r="S433" s="860"/>
      <c r="T433" s="860"/>
      <c r="U433" s="860"/>
      <c r="V433" s="860"/>
      <c r="W433" s="860"/>
      <c r="X433" s="860"/>
      <c r="Y433" s="860"/>
      <c r="Z433" s="860"/>
      <c r="AA433" s="860"/>
      <c r="AB433" s="860"/>
      <c r="AC433" s="860"/>
      <c r="AD433" s="860"/>
    </row>
    <row r="434" spans="1:30" ht="15.75" customHeight="1" x14ac:dyDescent="0.25">
      <c r="A434" s="860"/>
      <c r="B434" s="860"/>
      <c r="C434" s="860"/>
      <c r="D434" s="860"/>
      <c r="E434" s="860"/>
      <c r="F434" s="860"/>
      <c r="G434" s="868"/>
      <c r="H434" s="860"/>
      <c r="I434" s="860"/>
      <c r="J434" s="860"/>
      <c r="K434" s="860"/>
      <c r="L434" s="860"/>
      <c r="M434" s="860"/>
      <c r="N434" s="860"/>
      <c r="O434" s="860"/>
      <c r="P434" s="860"/>
      <c r="Q434" s="860"/>
      <c r="R434" s="860"/>
      <c r="S434" s="860"/>
      <c r="T434" s="860"/>
      <c r="U434" s="860"/>
      <c r="V434" s="860"/>
      <c r="W434" s="860"/>
      <c r="X434" s="860"/>
      <c r="Y434" s="860"/>
      <c r="Z434" s="860"/>
      <c r="AA434" s="860"/>
      <c r="AB434" s="860"/>
      <c r="AC434" s="860"/>
      <c r="AD434" s="860"/>
    </row>
    <row r="435" spans="1:30" ht="15.75" customHeight="1" x14ac:dyDescent="0.25">
      <c r="A435" s="860"/>
      <c r="B435" s="860"/>
      <c r="C435" s="860"/>
      <c r="D435" s="860"/>
      <c r="E435" s="860"/>
      <c r="F435" s="860"/>
      <c r="G435" s="868"/>
      <c r="H435" s="860"/>
      <c r="I435" s="860"/>
      <c r="J435" s="860"/>
      <c r="K435" s="860"/>
      <c r="L435" s="860"/>
      <c r="M435" s="860"/>
      <c r="N435" s="860"/>
      <c r="O435" s="860"/>
      <c r="P435" s="860"/>
      <c r="Q435" s="860"/>
      <c r="R435" s="860"/>
      <c r="S435" s="860"/>
      <c r="T435" s="860"/>
      <c r="U435" s="860"/>
      <c r="V435" s="860"/>
      <c r="W435" s="860"/>
      <c r="X435" s="860"/>
      <c r="Y435" s="860"/>
      <c r="Z435" s="860"/>
      <c r="AA435" s="860"/>
      <c r="AB435" s="860"/>
      <c r="AC435" s="860"/>
      <c r="AD435" s="860"/>
    </row>
    <row r="436" spans="1:30" ht="15.75" customHeight="1" x14ac:dyDescent="0.25">
      <c r="A436" s="860"/>
      <c r="B436" s="860"/>
      <c r="C436" s="860"/>
      <c r="D436" s="860"/>
      <c r="E436" s="860"/>
      <c r="F436" s="860"/>
      <c r="G436" s="868"/>
      <c r="H436" s="860"/>
      <c r="I436" s="860"/>
      <c r="J436" s="860"/>
      <c r="K436" s="860"/>
      <c r="L436" s="860"/>
      <c r="M436" s="860"/>
      <c r="N436" s="860"/>
      <c r="O436" s="860"/>
      <c r="P436" s="860"/>
      <c r="Q436" s="860"/>
      <c r="R436" s="860"/>
      <c r="S436" s="860"/>
      <c r="T436" s="860"/>
      <c r="U436" s="860"/>
      <c r="V436" s="860"/>
      <c r="W436" s="860"/>
      <c r="X436" s="860"/>
      <c r="Y436" s="860"/>
      <c r="Z436" s="860"/>
      <c r="AA436" s="860"/>
      <c r="AB436" s="860"/>
      <c r="AC436" s="860"/>
      <c r="AD436" s="860"/>
    </row>
    <row r="437" spans="1:30" ht="15.75" customHeight="1" x14ac:dyDescent="0.25">
      <c r="A437" s="860"/>
      <c r="B437" s="860"/>
      <c r="C437" s="860"/>
      <c r="D437" s="860"/>
      <c r="E437" s="860"/>
      <c r="F437" s="860"/>
      <c r="G437" s="868"/>
      <c r="H437" s="860"/>
      <c r="I437" s="860"/>
      <c r="J437" s="860"/>
      <c r="K437" s="860"/>
      <c r="L437" s="860"/>
      <c r="M437" s="860"/>
      <c r="N437" s="860"/>
      <c r="O437" s="860"/>
      <c r="P437" s="860"/>
      <c r="Q437" s="860"/>
      <c r="R437" s="860"/>
      <c r="S437" s="860"/>
      <c r="T437" s="860"/>
      <c r="U437" s="860"/>
      <c r="V437" s="860"/>
      <c r="W437" s="860"/>
      <c r="X437" s="860"/>
      <c r="Y437" s="860"/>
      <c r="Z437" s="860"/>
      <c r="AA437" s="860"/>
      <c r="AB437" s="860"/>
      <c r="AC437" s="860"/>
      <c r="AD437" s="860"/>
    </row>
    <row r="438" spans="1:30" ht="15.75" customHeight="1" x14ac:dyDescent="0.25">
      <c r="A438" s="860"/>
      <c r="B438" s="860"/>
      <c r="C438" s="860"/>
      <c r="D438" s="860"/>
      <c r="E438" s="860"/>
      <c r="F438" s="860"/>
      <c r="G438" s="868"/>
      <c r="H438" s="860"/>
      <c r="I438" s="860"/>
      <c r="J438" s="860"/>
      <c r="K438" s="860"/>
      <c r="L438" s="860"/>
      <c r="M438" s="860"/>
      <c r="N438" s="860"/>
      <c r="O438" s="860"/>
      <c r="P438" s="860"/>
      <c r="Q438" s="860"/>
      <c r="R438" s="860"/>
      <c r="S438" s="860"/>
      <c r="T438" s="860"/>
      <c r="U438" s="860"/>
      <c r="V438" s="860"/>
      <c r="W438" s="860"/>
      <c r="X438" s="860"/>
      <c r="Y438" s="860"/>
      <c r="Z438" s="860"/>
      <c r="AA438" s="860"/>
      <c r="AB438" s="860"/>
      <c r="AC438" s="860"/>
      <c r="AD438" s="860"/>
    </row>
    <row r="439" spans="1:30" ht="15.75" customHeight="1" x14ac:dyDescent="0.25">
      <c r="A439" s="860"/>
      <c r="B439" s="860"/>
      <c r="C439" s="860"/>
      <c r="D439" s="860"/>
      <c r="E439" s="860"/>
      <c r="F439" s="860"/>
      <c r="G439" s="868"/>
      <c r="H439" s="860"/>
      <c r="I439" s="860"/>
      <c r="J439" s="860"/>
      <c r="K439" s="860"/>
      <c r="L439" s="860"/>
      <c r="M439" s="860"/>
      <c r="N439" s="860"/>
      <c r="O439" s="860"/>
      <c r="P439" s="860"/>
      <c r="Q439" s="860"/>
      <c r="R439" s="860"/>
      <c r="S439" s="860"/>
      <c r="T439" s="860"/>
      <c r="U439" s="860"/>
      <c r="V439" s="860"/>
      <c r="W439" s="860"/>
      <c r="X439" s="860"/>
      <c r="Y439" s="860"/>
      <c r="Z439" s="860"/>
      <c r="AA439" s="860"/>
      <c r="AB439" s="860"/>
      <c r="AC439" s="860"/>
      <c r="AD439" s="860"/>
    </row>
    <row r="440" spans="1:30" ht="15.75" customHeight="1" x14ac:dyDescent="0.25">
      <c r="A440" s="860"/>
      <c r="B440" s="860"/>
      <c r="C440" s="860"/>
      <c r="D440" s="860"/>
      <c r="E440" s="860"/>
      <c r="F440" s="860"/>
      <c r="G440" s="868"/>
      <c r="H440" s="860"/>
      <c r="I440" s="860"/>
      <c r="J440" s="860"/>
      <c r="K440" s="860"/>
      <c r="L440" s="860"/>
      <c r="M440" s="860"/>
      <c r="N440" s="860"/>
      <c r="O440" s="860"/>
      <c r="P440" s="860"/>
      <c r="Q440" s="860"/>
      <c r="R440" s="860"/>
      <c r="S440" s="860"/>
      <c r="T440" s="860"/>
      <c r="U440" s="860"/>
      <c r="V440" s="860"/>
      <c r="W440" s="860"/>
      <c r="X440" s="860"/>
      <c r="Y440" s="860"/>
      <c r="Z440" s="860"/>
      <c r="AA440" s="860"/>
      <c r="AB440" s="860"/>
      <c r="AC440" s="860"/>
      <c r="AD440" s="860"/>
    </row>
    <row r="441" spans="1:30" ht="15.75" customHeight="1" x14ac:dyDescent="0.25">
      <c r="A441" s="860"/>
      <c r="B441" s="860"/>
      <c r="C441" s="860"/>
      <c r="D441" s="860"/>
      <c r="E441" s="860"/>
      <c r="F441" s="860"/>
      <c r="G441" s="868"/>
      <c r="H441" s="860"/>
      <c r="I441" s="860"/>
      <c r="J441" s="860"/>
      <c r="K441" s="860"/>
      <c r="L441" s="860"/>
      <c r="M441" s="860"/>
      <c r="N441" s="860"/>
      <c r="O441" s="860"/>
      <c r="P441" s="860"/>
      <c r="Q441" s="860"/>
      <c r="R441" s="860"/>
      <c r="S441" s="860"/>
      <c r="T441" s="860"/>
      <c r="U441" s="860"/>
      <c r="V441" s="860"/>
      <c r="W441" s="860"/>
      <c r="X441" s="860"/>
      <c r="Y441" s="860"/>
      <c r="Z441" s="860"/>
      <c r="AA441" s="860"/>
      <c r="AB441" s="860"/>
      <c r="AC441" s="860"/>
      <c r="AD441" s="860"/>
    </row>
    <row r="442" spans="1:30" ht="15.75" customHeight="1" x14ac:dyDescent="0.25">
      <c r="A442" s="860"/>
      <c r="B442" s="860"/>
      <c r="C442" s="860"/>
      <c r="D442" s="860"/>
      <c r="E442" s="860"/>
      <c r="F442" s="860"/>
      <c r="G442" s="868"/>
      <c r="H442" s="860"/>
      <c r="I442" s="860"/>
      <c r="J442" s="860"/>
      <c r="K442" s="860"/>
      <c r="L442" s="860"/>
      <c r="M442" s="860"/>
      <c r="N442" s="860"/>
      <c r="O442" s="860"/>
      <c r="P442" s="860"/>
      <c r="Q442" s="860"/>
      <c r="R442" s="860"/>
      <c r="S442" s="860"/>
      <c r="T442" s="860"/>
      <c r="U442" s="860"/>
      <c r="V442" s="860"/>
      <c r="W442" s="860"/>
      <c r="X442" s="860"/>
      <c r="Y442" s="860"/>
      <c r="Z442" s="860"/>
      <c r="AA442" s="860"/>
      <c r="AB442" s="860"/>
      <c r="AC442" s="860"/>
      <c r="AD442" s="860"/>
    </row>
    <row r="443" spans="1:30" ht="15.75" customHeight="1" x14ac:dyDescent="0.25">
      <c r="A443" s="860"/>
      <c r="B443" s="860"/>
      <c r="C443" s="860"/>
      <c r="D443" s="860"/>
      <c r="E443" s="860"/>
      <c r="F443" s="860"/>
      <c r="G443" s="868"/>
      <c r="H443" s="860"/>
      <c r="I443" s="860"/>
      <c r="J443" s="860"/>
      <c r="K443" s="860"/>
      <c r="L443" s="860"/>
      <c r="M443" s="860"/>
      <c r="N443" s="860"/>
      <c r="O443" s="860"/>
      <c r="P443" s="860"/>
      <c r="Q443" s="860"/>
      <c r="R443" s="860"/>
      <c r="S443" s="860"/>
      <c r="T443" s="860"/>
      <c r="U443" s="860"/>
      <c r="V443" s="860"/>
      <c r="W443" s="860"/>
      <c r="X443" s="860"/>
      <c r="Y443" s="860"/>
      <c r="Z443" s="860"/>
      <c r="AA443" s="860"/>
      <c r="AB443" s="860"/>
      <c r="AC443" s="860"/>
      <c r="AD443" s="860"/>
    </row>
    <row r="444" spans="1:30" ht="15.75" customHeight="1" x14ac:dyDescent="0.25">
      <c r="A444" s="860"/>
      <c r="B444" s="860"/>
      <c r="C444" s="860"/>
      <c r="D444" s="860"/>
      <c r="E444" s="860"/>
      <c r="F444" s="860"/>
      <c r="G444" s="868"/>
      <c r="H444" s="860"/>
      <c r="I444" s="860"/>
      <c r="J444" s="860"/>
      <c r="K444" s="860"/>
      <c r="L444" s="860"/>
      <c r="M444" s="860"/>
      <c r="N444" s="860"/>
      <c r="O444" s="860"/>
      <c r="P444" s="860"/>
      <c r="Q444" s="860"/>
      <c r="R444" s="860"/>
      <c r="S444" s="860"/>
      <c r="T444" s="860"/>
      <c r="U444" s="860"/>
      <c r="V444" s="860"/>
      <c r="W444" s="860"/>
      <c r="X444" s="860"/>
      <c r="Y444" s="860"/>
      <c r="Z444" s="860"/>
      <c r="AA444" s="860"/>
      <c r="AB444" s="860"/>
      <c r="AC444" s="860"/>
      <c r="AD444" s="860"/>
    </row>
    <row r="445" spans="1:30" ht="15.75" customHeight="1" x14ac:dyDescent="0.25">
      <c r="A445" s="860"/>
      <c r="B445" s="860"/>
      <c r="C445" s="860"/>
      <c r="D445" s="860"/>
      <c r="E445" s="860"/>
      <c r="F445" s="860"/>
      <c r="G445" s="868"/>
      <c r="H445" s="860"/>
      <c r="I445" s="860"/>
      <c r="J445" s="860"/>
      <c r="K445" s="860"/>
      <c r="L445" s="860"/>
      <c r="M445" s="860"/>
      <c r="N445" s="860"/>
      <c r="O445" s="860"/>
      <c r="P445" s="860"/>
      <c r="Q445" s="860"/>
      <c r="R445" s="860"/>
      <c r="S445" s="860"/>
      <c r="T445" s="860"/>
      <c r="U445" s="860"/>
      <c r="V445" s="860"/>
      <c r="W445" s="860"/>
      <c r="X445" s="860"/>
      <c r="Y445" s="860"/>
      <c r="Z445" s="860"/>
      <c r="AA445" s="860"/>
      <c r="AB445" s="860"/>
      <c r="AC445" s="860"/>
      <c r="AD445" s="860"/>
    </row>
    <row r="446" spans="1:30" ht="15.75" customHeight="1" x14ac:dyDescent="0.25">
      <c r="A446" s="860"/>
      <c r="B446" s="860"/>
      <c r="C446" s="860"/>
      <c r="D446" s="860"/>
      <c r="E446" s="860"/>
      <c r="F446" s="860"/>
      <c r="G446" s="868"/>
      <c r="H446" s="860"/>
      <c r="I446" s="860"/>
      <c r="J446" s="860"/>
      <c r="K446" s="860"/>
      <c r="L446" s="860"/>
      <c r="M446" s="860"/>
      <c r="N446" s="860"/>
      <c r="O446" s="860"/>
      <c r="P446" s="860"/>
      <c r="Q446" s="860"/>
      <c r="R446" s="860"/>
      <c r="S446" s="860"/>
      <c r="T446" s="860"/>
      <c r="U446" s="860"/>
      <c r="V446" s="860"/>
      <c r="W446" s="860"/>
      <c r="X446" s="860"/>
      <c r="Y446" s="860"/>
      <c r="Z446" s="860"/>
      <c r="AA446" s="860"/>
      <c r="AB446" s="860"/>
      <c r="AC446" s="860"/>
      <c r="AD446" s="860"/>
    </row>
    <row r="447" spans="1:30" ht="15.75" customHeight="1" x14ac:dyDescent="0.25">
      <c r="A447" s="860"/>
      <c r="B447" s="860"/>
      <c r="C447" s="860"/>
      <c r="D447" s="860"/>
      <c r="E447" s="860"/>
      <c r="F447" s="860"/>
      <c r="G447" s="868"/>
      <c r="H447" s="860"/>
      <c r="I447" s="860"/>
      <c r="J447" s="860"/>
      <c r="K447" s="860"/>
      <c r="L447" s="860"/>
      <c r="M447" s="860"/>
      <c r="N447" s="860"/>
      <c r="O447" s="860"/>
      <c r="P447" s="860"/>
      <c r="Q447" s="860"/>
      <c r="R447" s="860"/>
      <c r="S447" s="860"/>
      <c r="T447" s="860"/>
      <c r="U447" s="860"/>
      <c r="V447" s="860"/>
      <c r="W447" s="860"/>
      <c r="X447" s="860"/>
      <c r="Y447" s="860"/>
      <c r="Z447" s="860"/>
      <c r="AA447" s="860"/>
      <c r="AB447" s="860"/>
      <c r="AC447" s="860"/>
      <c r="AD447" s="860"/>
    </row>
    <row r="448" spans="1:30" ht="15.75" customHeight="1" x14ac:dyDescent="0.25">
      <c r="A448" s="860"/>
      <c r="B448" s="860"/>
      <c r="C448" s="860"/>
      <c r="D448" s="860"/>
      <c r="E448" s="860"/>
      <c r="F448" s="860"/>
      <c r="G448" s="868"/>
      <c r="H448" s="860"/>
      <c r="I448" s="860"/>
      <c r="J448" s="860"/>
      <c r="K448" s="860"/>
      <c r="L448" s="860"/>
      <c r="M448" s="860"/>
      <c r="N448" s="860"/>
      <c r="O448" s="860"/>
      <c r="P448" s="860"/>
      <c r="Q448" s="860"/>
      <c r="R448" s="860"/>
      <c r="S448" s="860"/>
      <c r="T448" s="860"/>
      <c r="U448" s="860"/>
      <c r="V448" s="860"/>
      <c r="W448" s="860"/>
      <c r="X448" s="860"/>
      <c r="Y448" s="860"/>
      <c r="Z448" s="860"/>
      <c r="AA448" s="860"/>
      <c r="AB448" s="860"/>
      <c r="AC448" s="860"/>
      <c r="AD448" s="860"/>
    </row>
    <row r="449" spans="1:30" ht="15.75" customHeight="1" x14ac:dyDescent="0.25">
      <c r="A449" s="860"/>
      <c r="B449" s="860"/>
      <c r="C449" s="860"/>
      <c r="D449" s="860"/>
      <c r="E449" s="860"/>
      <c r="F449" s="860"/>
      <c r="G449" s="868"/>
      <c r="H449" s="860"/>
      <c r="I449" s="860"/>
      <c r="J449" s="860"/>
      <c r="K449" s="860"/>
      <c r="L449" s="860"/>
      <c r="M449" s="860"/>
      <c r="N449" s="860"/>
      <c r="O449" s="860"/>
      <c r="P449" s="860"/>
      <c r="Q449" s="860"/>
      <c r="R449" s="860"/>
      <c r="S449" s="860"/>
      <c r="T449" s="860"/>
      <c r="U449" s="860"/>
      <c r="V449" s="860"/>
      <c r="W449" s="860"/>
      <c r="X449" s="860"/>
      <c r="Y449" s="860"/>
      <c r="Z449" s="860"/>
      <c r="AA449" s="860"/>
      <c r="AB449" s="860"/>
      <c r="AC449" s="860"/>
      <c r="AD449" s="860"/>
    </row>
    <row r="450" spans="1:30" ht="15.75" customHeight="1" x14ac:dyDescent="0.25">
      <c r="A450" s="860"/>
      <c r="B450" s="860"/>
      <c r="C450" s="860"/>
      <c r="D450" s="860"/>
      <c r="E450" s="860"/>
      <c r="F450" s="860"/>
      <c r="G450" s="868"/>
      <c r="H450" s="860"/>
      <c r="I450" s="860"/>
      <c r="J450" s="860"/>
      <c r="K450" s="860"/>
      <c r="L450" s="860"/>
      <c r="M450" s="860"/>
      <c r="N450" s="860"/>
      <c r="O450" s="860"/>
      <c r="P450" s="860"/>
      <c r="Q450" s="860"/>
      <c r="R450" s="860"/>
      <c r="S450" s="860"/>
      <c r="T450" s="860"/>
      <c r="U450" s="860"/>
      <c r="V450" s="860"/>
      <c r="W450" s="860"/>
      <c r="X450" s="860"/>
      <c r="Y450" s="860"/>
      <c r="Z450" s="860"/>
      <c r="AA450" s="860"/>
      <c r="AB450" s="860"/>
      <c r="AC450" s="860"/>
      <c r="AD450" s="860"/>
    </row>
    <row r="451" spans="1:30" ht="15.75" customHeight="1" x14ac:dyDescent="0.25">
      <c r="A451" s="860"/>
      <c r="B451" s="860"/>
      <c r="C451" s="860"/>
      <c r="D451" s="860"/>
      <c r="E451" s="860"/>
      <c r="F451" s="860"/>
      <c r="G451" s="868"/>
      <c r="H451" s="860"/>
      <c r="I451" s="860"/>
      <c r="J451" s="860"/>
      <c r="K451" s="860"/>
      <c r="L451" s="860"/>
      <c r="M451" s="860"/>
      <c r="N451" s="860"/>
      <c r="O451" s="860"/>
      <c r="P451" s="860"/>
      <c r="Q451" s="860"/>
      <c r="R451" s="860"/>
      <c r="S451" s="860"/>
      <c r="T451" s="860"/>
      <c r="U451" s="860"/>
      <c r="V451" s="860"/>
      <c r="W451" s="860"/>
      <c r="X451" s="860"/>
      <c r="Y451" s="860"/>
      <c r="Z451" s="860"/>
      <c r="AA451" s="860"/>
      <c r="AB451" s="860"/>
      <c r="AC451" s="860"/>
      <c r="AD451" s="860"/>
    </row>
    <row r="452" spans="1:30" ht="15.75" customHeight="1" x14ac:dyDescent="0.25">
      <c r="A452" s="860"/>
      <c r="B452" s="860"/>
      <c r="C452" s="860"/>
      <c r="D452" s="860"/>
      <c r="E452" s="860"/>
      <c r="F452" s="860"/>
      <c r="G452" s="868"/>
      <c r="H452" s="860"/>
      <c r="I452" s="860"/>
      <c r="J452" s="860"/>
      <c r="K452" s="860"/>
      <c r="L452" s="860"/>
      <c r="M452" s="860"/>
      <c r="N452" s="860"/>
      <c r="O452" s="860"/>
      <c r="P452" s="860"/>
      <c r="Q452" s="860"/>
      <c r="R452" s="860"/>
      <c r="S452" s="860"/>
      <c r="T452" s="860"/>
      <c r="U452" s="860"/>
      <c r="V452" s="860"/>
      <c r="W452" s="860"/>
      <c r="X452" s="860"/>
      <c r="Y452" s="860"/>
      <c r="Z452" s="860"/>
      <c r="AA452" s="860"/>
      <c r="AB452" s="860"/>
      <c r="AC452" s="860"/>
      <c r="AD452" s="860"/>
    </row>
    <row r="453" spans="1:30" ht="15.75" customHeight="1" x14ac:dyDescent="0.25">
      <c r="A453" s="860"/>
      <c r="B453" s="860"/>
      <c r="C453" s="860"/>
      <c r="D453" s="860"/>
      <c r="E453" s="860"/>
      <c r="F453" s="860"/>
      <c r="G453" s="868"/>
      <c r="H453" s="860"/>
      <c r="I453" s="860"/>
      <c r="J453" s="860"/>
      <c r="K453" s="860"/>
      <c r="L453" s="860"/>
      <c r="M453" s="860"/>
      <c r="N453" s="860"/>
      <c r="O453" s="860"/>
      <c r="P453" s="860"/>
      <c r="Q453" s="860"/>
      <c r="R453" s="860"/>
      <c r="S453" s="860"/>
      <c r="T453" s="860"/>
      <c r="U453" s="860"/>
      <c r="V453" s="860"/>
      <c r="W453" s="860"/>
      <c r="X453" s="860"/>
      <c r="Y453" s="860"/>
      <c r="Z453" s="860"/>
      <c r="AA453" s="860"/>
      <c r="AB453" s="860"/>
      <c r="AC453" s="860"/>
      <c r="AD453" s="860"/>
    </row>
    <row r="454" spans="1:30" ht="15.75" customHeight="1" x14ac:dyDescent="0.25">
      <c r="A454" s="860"/>
      <c r="B454" s="860"/>
      <c r="C454" s="860"/>
      <c r="D454" s="860"/>
      <c r="E454" s="860"/>
      <c r="F454" s="860"/>
      <c r="G454" s="868"/>
      <c r="H454" s="860"/>
      <c r="I454" s="860"/>
      <c r="J454" s="860"/>
      <c r="K454" s="860"/>
      <c r="L454" s="860"/>
      <c r="M454" s="860"/>
      <c r="N454" s="860"/>
      <c r="O454" s="860"/>
      <c r="P454" s="860"/>
      <c r="Q454" s="860"/>
      <c r="R454" s="860"/>
      <c r="S454" s="860"/>
      <c r="T454" s="860"/>
      <c r="U454" s="860"/>
      <c r="V454" s="860"/>
      <c r="W454" s="860"/>
      <c r="X454" s="860"/>
      <c r="Y454" s="860"/>
      <c r="Z454" s="860"/>
      <c r="AA454" s="860"/>
      <c r="AB454" s="860"/>
      <c r="AC454" s="860"/>
      <c r="AD454" s="860"/>
    </row>
    <row r="455" spans="1:30" ht="15.75" customHeight="1" x14ac:dyDescent="0.25">
      <c r="A455" s="860"/>
      <c r="B455" s="860"/>
      <c r="C455" s="860"/>
      <c r="D455" s="860"/>
      <c r="E455" s="860"/>
      <c r="F455" s="860"/>
      <c r="G455" s="868"/>
      <c r="H455" s="860"/>
      <c r="I455" s="860"/>
      <c r="J455" s="860"/>
      <c r="K455" s="860"/>
      <c r="L455" s="860"/>
      <c r="M455" s="860"/>
      <c r="N455" s="860"/>
      <c r="O455" s="860"/>
      <c r="P455" s="860"/>
      <c r="Q455" s="860"/>
      <c r="R455" s="860"/>
      <c r="S455" s="860"/>
      <c r="T455" s="860"/>
      <c r="U455" s="860"/>
      <c r="V455" s="860"/>
      <c r="W455" s="860"/>
      <c r="X455" s="860"/>
      <c r="Y455" s="860"/>
      <c r="Z455" s="860"/>
      <c r="AA455" s="860"/>
      <c r="AB455" s="860"/>
      <c r="AC455" s="860"/>
      <c r="AD455" s="860"/>
    </row>
    <row r="456" spans="1:30" ht="15.75" customHeight="1" x14ac:dyDescent="0.25">
      <c r="A456" s="860"/>
      <c r="B456" s="860"/>
      <c r="C456" s="860"/>
      <c r="D456" s="860"/>
      <c r="E456" s="860"/>
      <c r="F456" s="860"/>
      <c r="G456" s="868"/>
      <c r="H456" s="860"/>
      <c r="I456" s="860"/>
      <c r="J456" s="860"/>
      <c r="K456" s="860"/>
      <c r="L456" s="860"/>
      <c r="M456" s="860"/>
      <c r="N456" s="860"/>
      <c r="O456" s="860"/>
      <c r="P456" s="860"/>
      <c r="Q456" s="860"/>
      <c r="R456" s="860"/>
      <c r="S456" s="860"/>
      <c r="T456" s="860"/>
      <c r="U456" s="860"/>
      <c r="V456" s="860"/>
      <c r="W456" s="860"/>
      <c r="X456" s="860"/>
      <c r="Y456" s="860"/>
      <c r="Z456" s="860"/>
      <c r="AA456" s="860"/>
      <c r="AB456" s="860"/>
      <c r="AC456" s="860"/>
      <c r="AD456" s="860"/>
    </row>
    <row r="457" spans="1:30" ht="15.75" customHeight="1" x14ac:dyDescent="0.25">
      <c r="A457" s="860"/>
      <c r="B457" s="860"/>
      <c r="C457" s="860"/>
      <c r="D457" s="860"/>
      <c r="E457" s="860"/>
      <c r="F457" s="860"/>
      <c r="G457" s="868"/>
      <c r="H457" s="860"/>
      <c r="I457" s="860"/>
      <c r="J457" s="860"/>
      <c r="K457" s="860"/>
      <c r="L457" s="860"/>
      <c r="M457" s="860"/>
      <c r="N457" s="860"/>
      <c r="O457" s="860"/>
      <c r="P457" s="860"/>
      <c r="Q457" s="860"/>
      <c r="R457" s="860"/>
      <c r="S457" s="860"/>
      <c r="T457" s="860"/>
      <c r="U457" s="860"/>
      <c r="V457" s="860"/>
      <c r="W457" s="860"/>
      <c r="X457" s="860"/>
      <c r="Y457" s="860"/>
      <c r="Z457" s="860"/>
      <c r="AA457" s="860"/>
      <c r="AB457" s="860"/>
      <c r="AC457" s="860"/>
      <c r="AD457" s="860"/>
    </row>
    <row r="458" spans="1:30" ht="15.75" customHeight="1" x14ac:dyDescent="0.25">
      <c r="A458" s="860"/>
      <c r="B458" s="860"/>
      <c r="C458" s="860"/>
      <c r="D458" s="860"/>
      <c r="E458" s="860"/>
      <c r="F458" s="860"/>
      <c r="G458" s="868"/>
      <c r="H458" s="860"/>
      <c r="I458" s="860"/>
      <c r="J458" s="860"/>
      <c r="K458" s="860"/>
      <c r="L458" s="860"/>
      <c r="M458" s="860"/>
      <c r="N458" s="860"/>
      <c r="O458" s="860"/>
      <c r="P458" s="860"/>
      <c r="Q458" s="860"/>
      <c r="R458" s="860"/>
      <c r="S458" s="860"/>
      <c r="T458" s="860"/>
      <c r="U458" s="860"/>
      <c r="V458" s="860"/>
      <c r="W458" s="860"/>
      <c r="X458" s="860"/>
      <c r="Y458" s="860"/>
      <c r="Z458" s="860"/>
      <c r="AA458" s="860"/>
      <c r="AB458" s="860"/>
      <c r="AC458" s="860"/>
      <c r="AD458" s="860"/>
    </row>
    <row r="459" spans="1:30" ht="15.75" customHeight="1" x14ac:dyDescent="0.25">
      <c r="A459" s="860"/>
      <c r="B459" s="860"/>
      <c r="C459" s="860"/>
      <c r="D459" s="860"/>
      <c r="E459" s="860"/>
      <c r="F459" s="860"/>
      <c r="G459" s="868"/>
      <c r="H459" s="860"/>
      <c r="I459" s="860"/>
      <c r="J459" s="860"/>
      <c r="K459" s="860"/>
      <c r="L459" s="860"/>
      <c r="M459" s="860"/>
      <c r="N459" s="860"/>
      <c r="O459" s="860"/>
      <c r="P459" s="860"/>
      <c r="Q459" s="860"/>
      <c r="R459" s="860"/>
      <c r="S459" s="860"/>
      <c r="T459" s="860"/>
      <c r="U459" s="860"/>
      <c r="V459" s="860"/>
      <c r="W459" s="860"/>
      <c r="X459" s="860"/>
      <c r="Y459" s="860"/>
      <c r="Z459" s="860"/>
      <c r="AA459" s="860"/>
      <c r="AB459" s="860"/>
      <c r="AC459" s="860"/>
      <c r="AD459" s="860"/>
    </row>
    <row r="460" spans="1:30" ht="15.75" customHeight="1" x14ac:dyDescent="0.25">
      <c r="A460" s="860"/>
      <c r="B460" s="860"/>
      <c r="C460" s="860"/>
      <c r="D460" s="860"/>
      <c r="E460" s="860"/>
      <c r="F460" s="860"/>
      <c r="G460" s="868"/>
      <c r="H460" s="860"/>
      <c r="I460" s="860"/>
      <c r="J460" s="860"/>
      <c r="K460" s="860"/>
      <c r="L460" s="860"/>
      <c r="M460" s="860"/>
      <c r="N460" s="860"/>
      <c r="O460" s="860"/>
      <c r="P460" s="860"/>
      <c r="Q460" s="860"/>
      <c r="R460" s="860"/>
      <c r="S460" s="860"/>
      <c r="T460" s="860"/>
      <c r="U460" s="860"/>
      <c r="V460" s="860"/>
      <c r="W460" s="860"/>
      <c r="X460" s="860"/>
      <c r="Y460" s="860"/>
      <c r="Z460" s="860"/>
      <c r="AA460" s="860"/>
      <c r="AB460" s="860"/>
      <c r="AC460" s="860"/>
      <c r="AD460" s="860"/>
    </row>
    <row r="461" spans="1:30" ht="15.75" customHeight="1" x14ac:dyDescent="0.25">
      <c r="A461" s="860"/>
      <c r="B461" s="860"/>
      <c r="C461" s="860"/>
      <c r="D461" s="860"/>
      <c r="E461" s="860"/>
      <c r="F461" s="860"/>
      <c r="G461" s="868"/>
      <c r="H461" s="860"/>
      <c r="I461" s="860"/>
      <c r="J461" s="860"/>
      <c r="K461" s="860"/>
      <c r="L461" s="860"/>
      <c r="M461" s="860"/>
      <c r="N461" s="860"/>
      <c r="O461" s="860"/>
      <c r="P461" s="860"/>
      <c r="Q461" s="860"/>
      <c r="R461" s="860"/>
      <c r="S461" s="860"/>
      <c r="T461" s="860"/>
      <c r="U461" s="860"/>
      <c r="V461" s="860"/>
      <c r="W461" s="860"/>
      <c r="X461" s="860"/>
      <c r="Y461" s="860"/>
      <c r="Z461" s="860"/>
      <c r="AA461" s="860"/>
      <c r="AB461" s="860"/>
      <c r="AC461" s="860"/>
      <c r="AD461" s="860"/>
    </row>
    <row r="462" spans="1:30" ht="15.75" customHeight="1" x14ac:dyDescent="0.25">
      <c r="A462" s="860"/>
      <c r="B462" s="860"/>
      <c r="C462" s="860"/>
      <c r="D462" s="860"/>
      <c r="E462" s="860"/>
      <c r="F462" s="860"/>
      <c r="G462" s="868"/>
      <c r="H462" s="860"/>
      <c r="I462" s="860"/>
      <c r="J462" s="860"/>
      <c r="K462" s="860"/>
      <c r="L462" s="860"/>
      <c r="M462" s="860"/>
      <c r="N462" s="860"/>
      <c r="O462" s="860"/>
      <c r="P462" s="860"/>
      <c r="Q462" s="860"/>
      <c r="R462" s="860"/>
      <c r="S462" s="860"/>
      <c r="T462" s="860"/>
      <c r="U462" s="860"/>
      <c r="V462" s="860"/>
      <c r="W462" s="860"/>
      <c r="X462" s="860"/>
      <c r="Y462" s="860"/>
      <c r="Z462" s="860"/>
      <c r="AA462" s="860"/>
      <c r="AB462" s="860"/>
      <c r="AC462" s="860"/>
      <c r="AD462" s="860"/>
    </row>
    <row r="463" spans="1:30" ht="15.75" customHeight="1" x14ac:dyDescent="0.25">
      <c r="A463" s="860"/>
      <c r="B463" s="860"/>
      <c r="C463" s="860"/>
      <c r="D463" s="860"/>
      <c r="E463" s="860"/>
      <c r="F463" s="860"/>
      <c r="G463" s="868"/>
      <c r="H463" s="860"/>
      <c r="I463" s="860"/>
      <c r="J463" s="860"/>
      <c r="K463" s="860"/>
      <c r="L463" s="860"/>
      <c r="M463" s="860"/>
      <c r="N463" s="860"/>
      <c r="O463" s="860"/>
      <c r="P463" s="860"/>
      <c r="Q463" s="860"/>
      <c r="R463" s="860"/>
      <c r="S463" s="860"/>
      <c r="T463" s="860"/>
      <c r="U463" s="860"/>
      <c r="V463" s="860"/>
      <c r="W463" s="860"/>
      <c r="X463" s="860"/>
      <c r="Y463" s="860"/>
      <c r="Z463" s="860"/>
      <c r="AA463" s="860"/>
      <c r="AB463" s="860"/>
      <c r="AC463" s="860"/>
      <c r="AD463" s="860"/>
    </row>
    <row r="464" spans="1:30" ht="15.75" customHeight="1" x14ac:dyDescent="0.25">
      <c r="A464" s="860"/>
      <c r="B464" s="860"/>
      <c r="C464" s="860"/>
      <c r="D464" s="860"/>
      <c r="E464" s="860"/>
      <c r="F464" s="860"/>
      <c r="G464" s="868"/>
      <c r="H464" s="860"/>
      <c r="I464" s="860"/>
      <c r="J464" s="860"/>
      <c r="K464" s="860"/>
      <c r="L464" s="860"/>
      <c r="M464" s="860"/>
      <c r="N464" s="860"/>
      <c r="O464" s="860"/>
      <c r="P464" s="860"/>
      <c r="Q464" s="860"/>
      <c r="R464" s="860"/>
      <c r="S464" s="860"/>
      <c r="T464" s="860"/>
      <c r="U464" s="860"/>
      <c r="V464" s="860"/>
      <c r="W464" s="860"/>
      <c r="X464" s="860"/>
      <c r="Y464" s="860"/>
      <c r="Z464" s="860"/>
      <c r="AA464" s="860"/>
      <c r="AB464" s="860"/>
      <c r="AC464" s="860"/>
      <c r="AD464" s="860"/>
    </row>
    <row r="465" spans="1:30" ht="15.75" customHeight="1" x14ac:dyDescent="0.25">
      <c r="A465" s="860"/>
      <c r="B465" s="860"/>
      <c r="C465" s="860"/>
      <c r="D465" s="860"/>
      <c r="E465" s="860"/>
      <c r="F465" s="860"/>
      <c r="G465" s="868"/>
      <c r="H465" s="860"/>
      <c r="I465" s="860"/>
      <c r="J465" s="860"/>
      <c r="K465" s="860"/>
      <c r="L465" s="860"/>
      <c r="M465" s="860"/>
      <c r="N465" s="860"/>
      <c r="O465" s="860"/>
      <c r="P465" s="860"/>
      <c r="Q465" s="860"/>
      <c r="R465" s="860"/>
      <c r="S465" s="860"/>
      <c r="T465" s="860"/>
      <c r="U465" s="860"/>
      <c r="V465" s="860"/>
      <c r="W465" s="860"/>
      <c r="X465" s="860"/>
      <c r="Y465" s="860"/>
      <c r="Z465" s="860"/>
      <c r="AA465" s="860"/>
      <c r="AB465" s="860"/>
      <c r="AC465" s="860"/>
      <c r="AD465" s="860"/>
    </row>
    <row r="466" spans="1:30" ht="15.75" customHeight="1" x14ac:dyDescent="0.25">
      <c r="A466" s="860"/>
      <c r="B466" s="860"/>
      <c r="C466" s="860"/>
      <c r="D466" s="860"/>
      <c r="E466" s="860"/>
      <c r="F466" s="860"/>
      <c r="G466" s="868"/>
      <c r="H466" s="860"/>
      <c r="I466" s="860"/>
      <c r="J466" s="860"/>
      <c r="K466" s="860"/>
      <c r="L466" s="860"/>
      <c r="M466" s="860"/>
      <c r="N466" s="860"/>
      <c r="O466" s="860"/>
      <c r="P466" s="860"/>
      <c r="Q466" s="860"/>
      <c r="R466" s="860"/>
      <c r="S466" s="860"/>
      <c r="T466" s="860"/>
      <c r="U466" s="860"/>
      <c r="V466" s="860"/>
      <c r="W466" s="860"/>
      <c r="X466" s="860"/>
      <c r="Y466" s="860"/>
      <c r="Z466" s="860"/>
      <c r="AA466" s="860"/>
      <c r="AB466" s="860"/>
      <c r="AC466" s="860"/>
      <c r="AD466" s="860"/>
    </row>
    <row r="467" spans="1:30" ht="15.75" customHeight="1" x14ac:dyDescent="0.25">
      <c r="A467" s="860"/>
      <c r="B467" s="860"/>
      <c r="C467" s="860"/>
      <c r="D467" s="860"/>
      <c r="E467" s="860"/>
      <c r="F467" s="860"/>
      <c r="G467" s="868"/>
      <c r="H467" s="860"/>
      <c r="I467" s="860"/>
      <c r="J467" s="860"/>
      <c r="K467" s="860"/>
      <c r="L467" s="860"/>
      <c r="M467" s="860"/>
      <c r="N467" s="860"/>
      <c r="O467" s="860"/>
      <c r="P467" s="860"/>
      <c r="Q467" s="860"/>
      <c r="R467" s="860"/>
      <c r="S467" s="860"/>
      <c r="T467" s="860"/>
      <c r="U467" s="860"/>
      <c r="V467" s="860"/>
      <c r="W467" s="860"/>
      <c r="X467" s="860"/>
      <c r="Y467" s="860"/>
      <c r="Z467" s="860"/>
      <c r="AA467" s="860"/>
      <c r="AB467" s="860"/>
      <c r="AC467" s="860"/>
      <c r="AD467" s="860"/>
    </row>
    <row r="468" spans="1:30" ht="15.75" customHeight="1" x14ac:dyDescent="0.25">
      <c r="A468" s="860"/>
      <c r="B468" s="860"/>
      <c r="C468" s="860"/>
      <c r="D468" s="860"/>
      <c r="E468" s="860"/>
      <c r="F468" s="860"/>
      <c r="G468" s="868"/>
      <c r="H468" s="860"/>
      <c r="I468" s="860"/>
      <c r="J468" s="860"/>
      <c r="K468" s="860"/>
      <c r="L468" s="860"/>
      <c r="M468" s="860"/>
      <c r="N468" s="860"/>
      <c r="O468" s="860"/>
      <c r="P468" s="860"/>
      <c r="Q468" s="860"/>
      <c r="R468" s="860"/>
      <c r="S468" s="860"/>
      <c r="T468" s="860"/>
      <c r="U468" s="860"/>
      <c r="V468" s="860"/>
      <c r="W468" s="860"/>
      <c r="X468" s="860"/>
      <c r="Y468" s="860"/>
      <c r="Z468" s="860"/>
      <c r="AA468" s="860"/>
      <c r="AB468" s="860"/>
      <c r="AC468" s="860"/>
      <c r="AD468" s="860"/>
    </row>
    <row r="469" spans="1:30" ht="15.75" customHeight="1" x14ac:dyDescent="0.25">
      <c r="A469" s="860"/>
      <c r="B469" s="860"/>
      <c r="C469" s="860"/>
      <c r="D469" s="860"/>
      <c r="E469" s="860"/>
      <c r="F469" s="860"/>
      <c r="G469" s="868"/>
      <c r="H469" s="860"/>
      <c r="I469" s="860"/>
      <c r="J469" s="860"/>
      <c r="K469" s="860"/>
      <c r="L469" s="860"/>
      <c r="M469" s="860"/>
      <c r="N469" s="860"/>
      <c r="O469" s="860"/>
      <c r="P469" s="860"/>
      <c r="Q469" s="860"/>
      <c r="R469" s="860"/>
      <c r="S469" s="860"/>
      <c r="T469" s="860"/>
      <c r="U469" s="860"/>
      <c r="V469" s="860"/>
      <c r="W469" s="860"/>
      <c r="X469" s="860"/>
      <c r="Y469" s="860"/>
      <c r="Z469" s="860"/>
      <c r="AA469" s="860"/>
      <c r="AB469" s="860"/>
      <c r="AC469" s="860"/>
      <c r="AD469" s="860"/>
    </row>
    <row r="470" spans="1:30" ht="15.75" customHeight="1" x14ac:dyDescent="0.25">
      <c r="A470" s="860"/>
      <c r="B470" s="860"/>
      <c r="C470" s="860"/>
      <c r="D470" s="860"/>
      <c r="E470" s="860"/>
      <c r="F470" s="860"/>
      <c r="G470" s="868"/>
      <c r="H470" s="860"/>
      <c r="I470" s="860"/>
      <c r="J470" s="860"/>
      <c r="K470" s="860"/>
      <c r="L470" s="860"/>
      <c r="M470" s="860"/>
      <c r="N470" s="860"/>
      <c r="O470" s="860"/>
      <c r="P470" s="860"/>
      <c r="Q470" s="860"/>
      <c r="R470" s="860"/>
      <c r="S470" s="860"/>
      <c r="T470" s="860"/>
      <c r="U470" s="860"/>
      <c r="V470" s="860"/>
      <c r="W470" s="860"/>
      <c r="X470" s="860"/>
      <c r="Y470" s="860"/>
      <c r="Z470" s="860"/>
      <c r="AA470" s="860"/>
      <c r="AB470" s="860"/>
      <c r="AC470" s="860"/>
      <c r="AD470" s="860"/>
    </row>
    <row r="471" spans="1:30" ht="15.75" customHeight="1" x14ac:dyDescent="0.25">
      <c r="A471" s="860"/>
      <c r="B471" s="860"/>
      <c r="C471" s="860"/>
      <c r="D471" s="860"/>
      <c r="E471" s="860"/>
      <c r="F471" s="860"/>
      <c r="G471" s="868"/>
      <c r="H471" s="860"/>
      <c r="I471" s="860"/>
      <c r="J471" s="860"/>
      <c r="K471" s="860"/>
      <c r="L471" s="860"/>
      <c r="M471" s="860"/>
      <c r="N471" s="860"/>
      <c r="O471" s="860"/>
      <c r="P471" s="860"/>
      <c r="Q471" s="860"/>
      <c r="R471" s="860"/>
      <c r="S471" s="860"/>
      <c r="T471" s="860"/>
      <c r="U471" s="860"/>
      <c r="V471" s="860"/>
      <c r="W471" s="860"/>
      <c r="X471" s="860"/>
      <c r="Y471" s="860"/>
      <c r="Z471" s="860"/>
      <c r="AA471" s="860"/>
      <c r="AB471" s="860"/>
      <c r="AC471" s="860"/>
      <c r="AD471" s="860"/>
    </row>
    <row r="472" spans="1:30" ht="15.75" customHeight="1" x14ac:dyDescent="0.25">
      <c r="A472" s="860"/>
      <c r="B472" s="860"/>
      <c r="C472" s="860"/>
      <c r="D472" s="860"/>
      <c r="E472" s="860"/>
      <c r="F472" s="860"/>
      <c r="G472" s="868"/>
      <c r="H472" s="860"/>
      <c r="I472" s="860"/>
      <c r="J472" s="860"/>
      <c r="K472" s="860"/>
      <c r="L472" s="860"/>
      <c r="M472" s="860"/>
      <c r="N472" s="860"/>
      <c r="O472" s="860"/>
      <c r="P472" s="860"/>
      <c r="Q472" s="860"/>
      <c r="R472" s="860"/>
      <c r="S472" s="860"/>
      <c r="T472" s="860"/>
      <c r="U472" s="860"/>
      <c r="V472" s="860"/>
      <c r="W472" s="860"/>
      <c r="X472" s="860"/>
      <c r="Y472" s="860"/>
      <c r="Z472" s="860"/>
      <c r="AA472" s="860"/>
      <c r="AB472" s="860"/>
      <c r="AC472" s="860"/>
      <c r="AD472" s="860"/>
    </row>
    <row r="473" spans="1:30" ht="15.75" customHeight="1" x14ac:dyDescent="0.25">
      <c r="A473" s="860"/>
      <c r="B473" s="860"/>
      <c r="C473" s="860"/>
      <c r="D473" s="860"/>
      <c r="E473" s="860"/>
      <c r="F473" s="860"/>
      <c r="G473" s="868"/>
      <c r="H473" s="860"/>
      <c r="I473" s="860"/>
      <c r="J473" s="860"/>
      <c r="K473" s="860"/>
      <c r="L473" s="860"/>
      <c r="M473" s="860"/>
      <c r="N473" s="860"/>
      <c r="O473" s="860"/>
      <c r="P473" s="860"/>
      <c r="Q473" s="860"/>
      <c r="R473" s="860"/>
      <c r="S473" s="860"/>
      <c r="T473" s="860"/>
      <c r="U473" s="860"/>
      <c r="V473" s="860"/>
      <c r="W473" s="860"/>
      <c r="X473" s="860"/>
      <c r="Y473" s="860"/>
      <c r="Z473" s="860"/>
      <c r="AA473" s="860"/>
      <c r="AB473" s="860"/>
      <c r="AC473" s="860"/>
      <c r="AD473" s="860"/>
    </row>
    <row r="474" spans="1:30" ht="15.75" customHeight="1" x14ac:dyDescent="0.25">
      <c r="A474" s="860"/>
      <c r="B474" s="860"/>
      <c r="C474" s="860"/>
      <c r="D474" s="860"/>
      <c r="E474" s="860"/>
      <c r="F474" s="860"/>
      <c r="G474" s="868"/>
      <c r="H474" s="860"/>
      <c r="I474" s="860"/>
      <c r="J474" s="860"/>
      <c r="K474" s="860"/>
      <c r="L474" s="860"/>
      <c r="M474" s="860"/>
      <c r="N474" s="860"/>
      <c r="O474" s="860"/>
      <c r="P474" s="860"/>
      <c r="Q474" s="860"/>
      <c r="R474" s="860"/>
      <c r="S474" s="860"/>
      <c r="T474" s="860"/>
      <c r="U474" s="860"/>
      <c r="V474" s="860"/>
      <c r="W474" s="860"/>
      <c r="X474" s="860"/>
      <c r="Y474" s="860"/>
      <c r="Z474" s="860"/>
      <c r="AA474" s="860"/>
      <c r="AB474" s="860"/>
      <c r="AC474" s="860"/>
      <c r="AD474" s="860"/>
    </row>
    <row r="475" spans="1:30" ht="15.75" customHeight="1" x14ac:dyDescent="0.25">
      <c r="A475" s="860"/>
      <c r="B475" s="860"/>
      <c r="C475" s="860"/>
      <c r="D475" s="860"/>
      <c r="E475" s="860"/>
      <c r="F475" s="860"/>
      <c r="G475" s="868"/>
      <c r="H475" s="860"/>
      <c r="I475" s="860"/>
      <c r="J475" s="860"/>
      <c r="K475" s="860"/>
      <c r="L475" s="860"/>
      <c r="M475" s="860"/>
      <c r="N475" s="860"/>
      <c r="O475" s="860"/>
      <c r="P475" s="860"/>
      <c r="Q475" s="860"/>
      <c r="R475" s="860"/>
      <c r="S475" s="860"/>
      <c r="T475" s="860"/>
      <c r="U475" s="860"/>
      <c r="V475" s="860"/>
      <c r="W475" s="860"/>
      <c r="X475" s="860"/>
      <c r="Y475" s="860"/>
      <c r="Z475" s="860"/>
      <c r="AA475" s="860"/>
      <c r="AB475" s="860"/>
      <c r="AC475" s="860"/>
      <c r="AD475" s="860"/>
    </row>
    <row r="476" spans="1:30" ht="15.75" customHeight="1" x14ac:dyDescent="0.25">
      <c r="A476" s="860"/>
      <c r="B476" s="860"/>
      <c r="C476" s="860"/>
      <c r="D476" s="860"/>
      <c r="E476" s="860"/>
      <c r="F476" s="860"/>
      <c r="G476" s="868"/>
      <c r="H476" s="860"/>
      <c r="I476" s="860"/>
      <c r="J476" s="860"/>
      <c r="K476" s="860"/>
      <c r="L476" s="860"/>
      <c r="M476" s="860"/>
      <c r="N476" s="860"/>
      <c r="O476" s="860"/>
      <c r="P476" s="860"/>
      <c r="Q476" s="860"/>
      <c r="R476" s="860"/>
      <c r="S476" s="860"/>
      <c r="T476" s="860"/>
      <c r="U476" s="860"/>
      <c r="V476" s="860"/>
      <c r="W476" s="860"/>
      <c r="X476" s="860"/>
      <c r="Y476" s="860"/>
      <c r="Z476" s="860"/>
      <c r="AA476" s="860"/>
      <c r="AB476" s="860"/>
      <c r="AC476" s="860"/>
      <c r="AD476" s="860"/>
    </row>
    <row r="477" spans="1:30" ht="15.75" customHeight="1" x14ac:dyDescent="0.25">
      <c r="A477" s="860"/>
      <c r="B477" s="860"/>
      <c r="C477" s="860"/>
      <c r="D477" s="860"/>
      <c r="E477" s="860"/>
      <c r="F477" s="860"/>
      <c r="G477" s="868"/>
      <c r="H477" s="860"/>
      <c r="I477" s="860"/>
      <c r="J477" s="860"/>
      <c r="K477" s="860"/>
      <c r="L477" s="860"/>
      <c r="M477" s="860"/>
      <c r="N477" s="860"/>
      <c r="O477" s="860"/>
      <c r="P477" s="860"/>
      <c r="Q477" s="860"/>
      <c r="R477" s="860"/>
      <c r="S477" s="860"/>
      <c r="T477" s="860"/>
      <c r="U477" s="860"/>
      <c r="V477" s="860"/>
      <c r="W477" s="860"/>
      <c r="X477" s="860"/>
      <c r="Y477" s="860"/>
      <c r="Z477" s="860"/>
      <c r="AA477" s="860"/>
      <c r="AB477" s="860"/>
      <c r="AC477" s="860"/>
      <c r="AD477" s="860"/>
    </row>
    <row r="478" spans="1:30" ht="15.75" customHeight="1" x14ac:dyDescent="0.25">
      <c r="A478" s="860"/>
      <c r="B478" s="860"/>
      <c r="C478" s="860"/>
      <c r="D478" s="860"/>
      <c r="E478" s="860"/>
      <c r="F478" s="860"/>
      <c r="G478" s="868"/>
      <c r="H478" s="860"/>
      <c r="I478" s="860"/>
      <c r="J478" s="860"/>
      <c r="K478" s="860"/>
      <c r="L478" s="860"/>
      <c r="M478" s="860"/>
      <c r="N478" s="860"/>
      <c r="O478" s="860"/>
      <c r="P478" s="860"/>
      <c r="Q478" s="860"/>
      <c r="R478" s="860"/>
      <c r="S478" s="860"/>
      <c r="T478" s="860"/>
      <c r="U478" s="860"/>
      <c r="V478" s="860"/>
      <c r="W478" s="860"/>
      <c r="X478" s="860"/>
      <c r="Y478" s="860"/>
      <c r="Z478" s="860"/>
      <c r="AA478" s="860"/>
      <c r="AB478" s="860"/>
      <c r="AC478" s="860"/>
      <c r="AD478" s="860"/>
    </row>
    <row r="479" spans="1:30" ht="15.75" customHeight="1" x14ac:dyDescent="0.25">
      <c r="A479" s="860"/>
      <c r="B479" s="860"/>
      <c r="C479" s="860"/>
      <c r="D479" s="860"/>
      <c r="E479" s="860"/>
      <c r="F479" s="860"/>
      <c r="G479" s="868"/>
      <c r="H479" s="860"/>
      <c r="I479" s="860"/>
      <c r="J479" s="860"/>
      <c r="K479" s="860"/>
      <c r="L479" s="860"/>
      <c r="M479" s="860"/>
      <c r="N479" s="860"/>
      <c r="O479" s="860"/>
      <c r="P479" s="860"/>
      <c r="Q479" s="860"/>
      <c r="R479" s="860"/>
      <c r="S479" s="860"/>
      <c r="T479" s="860"/>
      <c r="U479" s="860"/>
      <c r="V479" s="860"/>
      <c r="W479" s="860"/>
      <c r="X479" s="860"/>
      <c r="Y479" s="860"/>
      <c r="Z479" s="860"/>
      <c r="AA479" s="860"/>
      <c r="AB479" s="860"/>
      <c r="AC479" s="860"/>
      <c r="AD479" s="860"/>
    </row>
    <row r="480" spans="1:30" ht="15.75" customHeight="1" x14ac:dyDescent="0.25">
      <c r="A480" s="860"/>
      <c r="B480" s="860"/>
      <c r="C480" s="860"/>
      <c r="D480" s="860"/>
      <c r="E480" s="860"/>
      <c r="F480" s="860"/>
      <c r="G480" s="868"/>
      <c r="H480" s="860"/>
      <c r="I480" s="860"/>
      <c r="J480" s="860"/>
      <c r="K480" s="860"/>
      <c r="L480" s="860"/>
      <c r="M480" s="860"/>
      <c r="N480" s="860"/>
      <c r="O480" s="860"/>
      <c r="P480" s="860"/>
      <c r="Q480" s="860"/>
      <c r="R480" s="860"/>
      <c r="S480" s="860"/>
      <c r="T480" s="860"/>
      <c r="U480" s="860"/>
      <c r="V480" s="860"/>
      <c r="W480" s="860"/>
      <c r="X480" s="860"/>
      <c r="Y480" s="860"/>
      <c r="Z480" s="860"/>
      <c r="AA480" s="860"/>
      <c r="AB480" s="860"/>
      <c r="AC480" s="860"/>
      <c r="AD480" s="860"/>
    </row>
    <row r="481" spans="1:30" ht="15.75" customHeight="1" x14ac:dyDescent="0.25">
      <c r="A481" s="860"/>
      <c r="B481" s="860"/>
      <c r="C481" s="860"/>
      <c r="D481" s="860"/>
      <c r="E481" s="860"/>
      <c r="F481" s="860"/>
      <c r="G481" s="868"/>
      <c r="H481" s="860"/>
      <c r="I481" s="860"/>
      <c r="J481" s="860"/>
      <c r="K481" s="860"/>
      <c r="L481" s="860"/>
      <c r="M481" s="860"/>
      <c r="N481" s="860"/>
      <c r="O481" s="860"/>
      <c r="P481" s="860"/>
      <c r="Q481" s="860"/>
      <c r="R481" s="860"/>
      <c r="S481" s="860"/>
      <c r="T481" s="860"/>
      <c r="U481" s="860"/>
      <c r="V481" s="860"/>
      <c r="W481" s="860"/>
      <c r="X481" s="860"/>
      <c r="Y481" s="860"/>
      <c r="Z481" s="860"/>
      <c r="AA481" s="860"/>
      <c r="AB481" s="860"/>
      <c r="AC481" s="860"/>
      <c r="AD481" s="860"/>
    </row>
    <row r="482" spans="1:30" ht="15.75" customHeight="1" x14ac:dyDescent="0.25">
      <c r="A482" s="860"/>
      <c r="B482" s="860"/>
      <c r="C482" s="860"/>
      <c r="D482" s="860"/>
      <c r="E482" s="860"/>
      <c r="F482" s="860"/>
      <c r="G482" s="868"/>
      <c r="H482" s="860"/>
      <c r="I482" s="860"/>
      <c r="J482" s="860"/>
      <c r="K482" s="860"/>
      <c r="L482" s="860"/>
      <c r="M482" s="860"/>
      <c r="N482" s="860"/>
      <c r="O482" s="860"/>
      <c r="P482" s="860"/>
      <c r="Q482" s="860"/>
      <c r="R482" s="860"/>
      <c r="S482" s="860"/>
      <c r="T482" s="860"/>
      <c r="U482" s="860"/>
      <c r="V482" s="860"/>
      <c r="W482" s="860"/>
      <c r="X482" s="860"/>
      <c r="Y482" s="860"/>
      <c r="Z482" s="860"/>
      <c r="AA482" s="860"/>
      <c r="AB482" s="860"/>
      <c r="AC482" s="860"/>
      <c r="AD482" s="860"/>
    </row>
    <row r="483" spans="1:30" ht="15.75" customHeight="1" x14ac:dyDescent="0.25">
      <c r="A483" s="860"/>
      <c r="B483" s="860"/>
      <c r="C483" s="860"/>
      <c r="D483" s="860"/>
      <c r="E483" s="860"/>
      <c r="F483" s="860"/>
      <c r="G483" s="868"/>
      <c r="H483" s="860"/>
      <c r="I483" s="860"/>
      <c r="J483" s="860"/>
      <c r="K483" s="860"/>
      <c r="L483" s="860"/>
      <c r="M483" s="860"/>
      <c r="N483" s="860"/>
      <c r="O483" s="860"/>
      <c r="P483" s="860"/>
      <c r="Q483" s="860"/>
      <c r="R483" s="860"/>
      <c r="S483" s="860"/>
      <c r="T483" s="860"/>
      <c r="U483" s="860"/>
      <c r="V483" s="860"/>
      <c r="W483" s="860"/>
      <c r="X483" s="860"/>
      <c r="Y483" s="860"/>
      <c r="Z483" s="860"/>
      <c r="AA483" s="860"/>
      <c r="AB483" s="860"/>
      <c r="AC483" s="860"/>
      <c r="AD483" s="860"/>
    </row>
    <row r="484" spans="1:30" ht="15.75" customHeight="1" x14ac:dyDescent="0.25">
      <c r="A484" s="860"/>
      <c r="B484" s="860"/>
      <c r="C484" s="860"/>
      <c r="D484" s="860"/>
      <c r="E484" s="860"/>
      <c r="F484" s="860"/>
      <c r="G484" s="868"/>
      <c r="H484" s="860"/>
      <c r="I484" s="860"/>
      <c r="J484" s="860"/>
      <c r="K484" s="860"/>
      <c r="L484" s="860"/>
      <c r="M484" s="860"/>
      <c r="N484" s="860"/>
      <c r="O484" s="860"/>
      <c r="P484" s="860"/>
      <c r="Q484" s="860"/>
      <c r="R484" s="860"/>
      <c r="S484" s="860"/>
      <c r="T484" s="860"/>
      <c r="U484" s="860"/>
      <c r="V484" s="860"/>
      <c r="W484" s="860"/>
      <c r="X484" s="860"/>
      <c r="Y484" s="860"/>
      <c r="Z484" s="860"/>
      <c r="AA484" s="860"/>
      <c r="AB484" s="860"/>
      <c r="AC484" s="860"/>
      <c r="AD484" s="860"/>
    </row>
    <row r="485" spans="1:30" ht="15.75" customHeight="1" x14ac:dyDescent="0.25">
      <c r="A485" s="860"/>
      <c r="B485" s="860"/>
      <c r="C485" s="860"/>
      <c r="D485" s="860"/>
      <c r="E485" s="860"/>
      <c r="F485" s="860"/>
      <c r="G485" s="868"/>
      <c r="H485" s="860"/>
      <c r="I485" s="860"/>
      <c r="J485" s="860"/>
      <c r="K485" s="860"/>
      <c r="L485" s="860"/>
      <c r="M485" s="860"/>
      <c r="N485" s="860"/>
      <c r="O485" s="860"/>
      <c r="P485" s="860"/>
      <c r="Q485" s="860"/>
      <c r="R485" s="860"/>
      <c r="S485" s="860"/>
      <c r="T485" s="860"/>
      <c r="U485" s="860"/>
      <c r="V485" s="860"/>
      <c r="W485" s="860"/>
      <c r="X485" s="860"/>
      <c r="Y485" s="860"/>
      <c r="Z485" s="860"/>
      <c r="AA485" s="860"/>
      <c r="AB485" s="860"/>
      <c r="AC485" s="860"/>
      <c r="AD485" s="860"/>
    </row>
    <row r="486" spans="1:30" ht="15.75" customHeight="1" x14ac:dyDescent="0.25">
      <c r="A486" s="860"/>
      <c r="B486" s="860"/>
      <c r="C486" s="860"/>
      <c r="D486" s="860"/>
      <c r="E486" s="860"/>
      <c r="F486" s="860"/>
      <c r="G486" s="868"/>
      <c r="H486" s="860"/>
      <c r="I486" s="860"/>
      <c r="J486" s="860"/>
      <c r="K486" s="860"/>
      <c r="L486" s="860"/>
      <c r="M486" s="860"/>
      <c r="N486" s="860"/>
      <c r="O486" s="860"/>
      <c r="P486" s="860"/>
      <c r="Q486" s="860"/>
      <c r="R486" s="860"/>
      <c r="S486" s="860"/>
      <c r="T486" s="860"/>
      <c r="U486" s="860"/>
      <c r="V486" s="860"/>
      <c r="W486" s="860"/>
      <c r="X486" s="860"/>
      <c r="Y486" s="860"/>
      <c r="Z486" s="860"/>
      <c r="AA486" s="860"/>
      <c r="AB486" s="860"/>
      <c r="AC486" s="860"/>
      <c r="AD486" s="860"/>
    </row>
    <row r="487" spans="1:30" ht="15.75" customHeight="1" x14ac:dyDescent="0.25">
      <c r="A487" s="860"/>
      <c r="B487" s="860"/>
      <c r="C487" s="860"/>
      <c r="D487" s="860"/>
      <c r="E487" s="860"/>
      <c r="F487" s="860"/>
      <c r="G487" s="868"/>
      <c r="H487" s="860"/>
      <c r="I487" s="860"/>
      <c r="J487" s="860"/>
      <c r="K487" s="860"/>
      <c r="L487" s="860"/>
      <c r="M487" s="860"/>
      <c r="N487" s="860"/>
      <c r="O487" s="860"/>
      <c r="P487" s="860"/>
      <c r="Q487" s="860"/>
      <c r="R487" s="860"/>
      <c r="S487" s="860"/>
      <c r="T487" s="860"/>
      <c r="U487" s="860"/>
      <c r="V487" s="860"/>
      <c r="W487" s="860"/>
      <c r="X487" s="860"/>
      <c r="Y487" s="860"/>
      <c r="Z487" s="860"/>
      <c r="AA487" s="860"/>
      <c r="AB487" s="860"/>
      <c r="AC487" s="860"/>
      <c r="AD487" s="860"/>
    </row>
    <row r="488" spans="1:30" ht="15.75" customHeight="1" x14ac:dyDescent="0.25">
      <c r="A488" s="860"/>
      <c r="B488" s="860"/>
      <c r="C488" s="860"/>
      <c r="D488" s="860"/>
      <c r="E488" s="860"/>
      <c r="F488" s="860"/>
      <c r="G488" s="868"/>
      <c r="H488" s="860"/>
      <c r="I488" s="860"/>
      <c r="J488" s="860"/>
      <c r="K488" s="860"/>
      <c r="L488" s="860"/>
      <c r="M488" s="860"/>
      <c r="N488" s="860"/>
      <c r="O488" s="860"/>
      <c r="P488" s="860"/>
      <c r="Q488" s="860"/>
      <c r="R488" s="860"/>
      <c r="S488" s="860"/>
      <c r="T488" s="860"/>
      <c r="U488" s="860"/>
      <c r="V488" s="860"/>
      <c r="W488" s="860"/>
      <c r="X488" s="860"/>
      <c r="Y488" s="860"/>
      <c r="Z488" s="860"/>
      <c r="AA488" s="860"/>
      <c r="AB488" s="860"/>
      <c r="AC488" s="860"/>
      <c r="AD488" s="860"/>
    </row>
    <row r="489" spans="1:30" ht="15.75" customHeight="1" x14ac:dyDescent="0.25">
      <c r="A489" s="860"/>
      <c r="B489" s="860"/>
      <c r="C489" s="860"/>
      <c r="D489" s="860"/>
      <c r="E489" s="860"/>
      <c r="F489" s="860"/>
      <c r="G489" s="868"/>
      <c r="H489" s="860"/>
      <c r="I489" s="860"/>
      <c r="J489" s="860"/>
      <c r="K489" s="860"/>
      <c r="L489" s="860"/>
      <c r="M489" s="860"/>
      <c r="N489" s="860"/>
      <c r="O489" s="860"/>
      <c r="P489" s="860"/>
      <c r="Q489" s="860"/>
      <c r="R489" s="860"/>
      <c r="S489" s="860"/>
      <c r="T489" s="860"/>
      <c r="U489" s="860"/>
      <c r="V489" s="860"/>
      <c r="W489" s="860"/>
      <c r="X489" s="860"/>
      <c r="Y489" s="860"/>
      <c r="Z489" s="860"/>
      <c r="AA489" s="860"/>
      <c r="AB489" s="860"/>
      <c r="AC489" s="860"/>
      <c r="AD489" s="860"/>
    </row>
    <row r="490" spans="1:30" ht="15.75" customHeight="1" x14ac:dyDescent="0.25">
      <c r="A490" s="860"/>
      <c r="B490" s="860"/>
      <c r="C490" s="860"/>
      <c r="D490" s="860"/>
      <c r="E490" s="860"/>
      <c r="F490" s="860"/>
      <c r="G490" s="868"/>
      <c r="H490" s="860"/>
      <c r="I490" s="860"/>
      <c r="J490" s="860"/>
      <c r="K490" s="860"/>
      <c r="L490" s="860"/>
      <c r="M490" s="860"/>
      <c r="N490" s="860"/>
      <c r="O490" s="860"/>
      <c r="P490" s="860"/>
      <c r="Q490" s="860"/>
      <c r="R490" s="860"/>
      <c r="S490" s="860"/>
      <c r="T490" s="860"/>
      <c r="U490" s="860"/>
      <c r="V490" s="860"/>
      <c r="W490" s="860"/>
      <c r="X490" s="860"/>
      <c r="Y490" s="860"/>
      <c r="Z490" s="860"/>
      <c r="AA490" s="860"/>
      <c r="AB490" s="860"/>
      <c r="AC490" s="860"/>
      <c r="AD490" s="860"/>
    </row>
    <row r="491" spans="1:30" ht="15.75" customHeight="1" x14ac:dyDescent="0.25">
      <c r="A491" s="860"/>
      <c r="B491" s="860"/>
      <c r="C491" s="860"/>
      <c r="D491" s="860"/>
      <c r="E491" s="860"/>
      <c r="F491" s="860"/>
      <c r="G491" s="868"/>
      <c r="H491" s="860"/>
      <c r="I491" s="860"/>
      <c r="J491" s="860"/>
      <c r="K491" s="860"/>
      <c r="L491" s="860"/>
      <c r="M491" s="860"/>
      <c r="N491" s="860"/>
      <c r="O491" s="860"/>
      <c r="P491" s="860"/>
      <c r="Q491" s="860"/>
      <c r="R491" s="860"/>
      <c r="S491" s="860"/>
      <c r="T491" s="860"/>
      <c r="U491" s="860"/>
      <c r="V491" s="860"/>
      <c r="W491" s="860"/>
      <c r="X491" s="860"/>
      <c r="Y491" s="860"/>
      <c r="Z491" s="860"/>
      <c r="AA491" s="860"/>
      <c r="AB491" s="860"/>
      <c r="AC491" s="860"/>
      <c r="AD491" s="860"/>
    </row>
    <row r="492" spans="1:30" ht="15.75" customHeight="1" x14ac:dyDescent="0.25">
      <c r="A492" s="860"/>
      <c r="B492" s="860"/>
      <c r="C492" s="860"/>
      <c r="D492" s="860"/>
      <c r="E492" s="860"/>
      <c r="F492" s="860"/>
      <c r="G492" s="868"/>
      <c r="H492" s="860"/>
      <c r="I492" s="860"/>
      <c r="J492" s="860"/>
      <c r="K492" s="860"/>
      <c r="L492" s="860"/>
      <c r="M492" s="860"/>
      <c r="N492" s="860"/>
      <c r="O492" s="860"/>
      <c r="P492" s="860"/>
      <c r="Q492" s="860"/>
      <c r="R492" s="860"/>
      <c r="S492" s="860"/>
      <c r="T492" s="860"/>
      <c r="U492" s="860"/>
      <c r="V492" s="860"/>
      <c r="W492" s="860"/>
      <c r="X492" s="860"/>
      <c r="Y492" s="860"/>
      <c r="Z492" s="860"/>
      <c r="AA492" s="860"/>
      <c r="AB492" s="860"/>
      <c r="AC492" s="860"/>
      <c r="AD492" s="860"/>
    </row>
    <row r="493" spans="1:30" ht="15.75" customHeight="1" x14ac:dyDescent="0.25">
      <c r="A493" s="860"/>
      <c r="B493" s="860"/>
      <c r="C493" s="860"/>
      <c r="D493" s="860"/>
      <c r="E493" s="860"/>
      <c r="F493" s="860"/>
      <c r="G493" s="868"/>
      <c r="H493" s="860"/>
      <c r="I493" s="860"/>
      <c r="J493" s="860"/>
      <c r="K493" s="860"/>
      <c r="L493" s="860"/>
      <c r="M493" s="860"/>
      <c r="N493" s="860"/>
      <c r="O493" s="860"/>
      <c r="P493" s="860"/>
      <c r="Q493" s="860"/>
      <c r="R493" s="860"/>
      <c r="S493" s="860"/>
      <c r="T493" s="860"/>
      <c r="U493" s="860"/>
      <c r="V493" s="860"/>
      <c r="W493" s="860"/>
      <c r="X493" s="860"/>
      <c r="Y493" s="860"/>
      <c r="Z493" s="860"/>
      <c r="AA493" s="860"/>
      <c r="AB493" s="860"/>
      <c r="AC493" s="860"/>
      <c r="AD493" s="860"/>
    </row>
    <row r="494" spans="1:30" ht="15.75" customHeight="1" x14ac:dyDescent="0.25">
      <c r="A494" s="860"/>
      <c r="B494" s="860"/>
      <c r="C494" s="860"/>
      <c r="D494" s="860"/>
      <c r="E494" s="860"/>
      <c r="F494" s="860"/>
      <c r="G494" s="868"/>
      <c r="H494" s="860"/>
      <c r="I494" s="860"/>
      <c r="J494" s="860"/>
      <c r="K494" s="860"/>
      <c r="L494" s="860"/>
      <c r="M494" s="860"/>
      <c r="N494" s="860"/>
      <c r="O494" s="860"/>
      <c r="P494" s="860"/>
      <c r="Q494" s="860"/>
      <c r="R494" s="860"/>
      <c r="S494" s="860"/>
      <c r="T494" s="860"/>
      <c r="U494" s="860"/>
      <c r="V494" s="860"/>
      <c r="W494" s="860"/>
      <c r="X494" s="860"/>
      <c r="Y494" s="860"/>
      <c r="Z494" s="860"/>
      <c r="AA494" s="860"/>
      <c r="AB494" s="860"/>
      <c r="AC494" s="860"/>
      <c r="AD494" s="860"/>
    </row>
    <row r="495" spans="1:30" ht="15.75" customHeight="1" x14ac:dyDescent="0.25">
      <c r="A495" s="860"/>
      <c r="B495" s="860"/>
      <c r="C495" s="860"/>
      <c r="D495" s="860"/>
      <c r="E495" s="860"/>
      <c r="F495" s="860"/>
      <c r="G495" s="868"/>
      <c r="H495" s="860"/>
      <c r="I495" s="860"/>
      <c r="J495" s="860"/>
      <c r="K495" s="860"/>
      <c r="L495" s="860"/>
      <c r="M495" s="860"/>
      <c r="N495" s="860"/>
      <c r="O495" s="860"/>
      <c r="P495" s="860"/>
      <c r="Q495" s="860"/>
      <c r="R495" s="860"/>
      <c r="S495" s="860"/>
      <c r="T495" s="860"/>
      <c r="U495" s="860"/>
      <c r="V495" s="860"/>
      <c r="W495" s="860"/>
      <c r="X495" s="860"/>
      <c r="Y495" s="860"/>
      <c r="Z495" s="860"/>
      <c r="AA495" s="860"/>
      <c r="AB495" s="860"/>
      <c r="AC495" s="860"/>
      <c r="AD495" s="860"/>
    </row>
    <row r="496" spans="1:30" ht="15.75" customHeight="1" x14ac:dyDescent="0.25">
      <c r="A496" s="860"/>
      <c r="B496" s="860"/>
      <c r="C496" s="860"/>
      <c r="D496" s="860"/>
      <c r="E496" s="860"/>
      <c r="F496" s="860"/>
      <c r="G496" s="868"/>
      <c r="H496" s="860"/>
      <c r="I496" s="860"/>
      <c r="J496" s="860"/>
      <c r="K496" s="860"/>
      <c r="L496" s="860"/>
      <c r="M496" s="860"/>
      <c r="N496" s="860"/>
      <c r="O496" s="860"/>
      <c r="P496" s="860"/>
      <c r="Q496" s="860"/>
      <c r="R496" s="860"/>
      <c r="S496" s="860"/>
      <c r="T496" s="860"/>
      <c r="U496" s="860"/>
      <c r="V496" s="860"/>
      <c r="W496" s="860"/>
      <c r="X496" s="860"/>
      <c r="Y496" s="860"/>
      <c r="Z496" s="860"/>
      <c r="AA496" s="860"/>
      <c r="AB496" s="860"/>
      <c r="AC496" s="860"/>
      <c r="AD496" s="860"/>
    </row>
    <row r="497" spans="1:30" ht="15.75" customHeight="1" x14ac:dyDescent="0.25">
      <c r="A497" s="860"/>
      <c r="B497" s="860"/>
      <c r="C497" s="860"/>
      <c r="D497" s="860"/>
      <c r="E497" s="860"/>
      <c r="F497" s="860"/>
      <c r="G497" s="868"/>
      <c r="H497" s="860"/>
      <c r="I497" s="860"/>
      <c r="J497" s="860"/>
      <c r="K497" s="860"/>
      <c r="L497" s="860"/>
      <c r="M497" s="860"/>
      <c r="N497" s="860"/>
      <c r="O497" s="860"/>
      <c r="P497" s="860"/>
      <c r="Q497" s="860"/>
      <c r="R497" s="860"/>
      <c r="S497" s="860"/>
      <c r="T497" s="860"/>
      <c r="U497" s="860"/>
      <c r="V497" s="860"/>
      <c r="W497" s="860"/>
      <c r="X497" s="860"/>
      <c r="Y497" s="860"/>
      <c r="Z497" s="860"/>
      <c r="AA497" s="860"/>
      <c r="AB497" s="860"/>
      <c r="AC497" s="860"/>
      <c r="AD497" s="860"/>
    </row>
    <row r="498" spans="1:30" ht="15.75" customHeight="1" x14ac:dyDescent="0.25">
      <c r="A498" s="860"/>
      <c r="B498" s="860"/>
      <c r="C498" s="860"/>
      <c r="D498" s="860"/>
      <c r="E498" s="860"/>
      <c r="F498" s="860"/>
      <c r="G498" s="868"/>
      <c r="H498" s="860"/>
      <c r="I498" s="860"/>
      <c r="J498" s="860"/>
      <c r="K498" s="860"/>
      <c r="L498" s="860"/>
      <c r="M498" s="860"/>
      <c r="N498" s="860"/>
      <c r="O498" s="860"/>
      <c r="P498" s="860"/>
      <c r="Q498" s="860"/>
      <c r="R498" s="860"/>
      <c r="S498" s="860"/>
      <c r="T498" s="860"/>
      <c r="U498" s="860"/>
      <c r="V498" s="860"/>
      <c r="W498" s="860"/>
      <c r="X498" s="860"/>
      <c r="Y498" s="860"/>
      <c r="Z498" s="860"/>
      <c r="AA498" s="860"/>
      <c r="AB498" s="860"/>
      <c r="AC498" s="860"/>
      <c r="AD498" s="860"/>
    </row>
    <row r="499" spans="1:30" ht="15.75" customHeight="1" x14ac:dyDescent="0.25">
      <c r="A499" s="860"/>
      <c r="B499" s="860"/>
      <c r="C499" s="860"/>
      <c r="D499" s="860"/>
      <c r="E499" s="860"/>
      <c r="F499" s="860"/>
      <c r="G499" s="868"/>
      <c r="H499" s="860"/>
      <c r="I499" s="860"/>
      <c r="J499" s="860"/>
      <c r="K499" s="860"/>
      <c r="L499" s="860"/>
      <c r="M499" s="860"/>
      <c r="N499" s="860"/>
      <c r="O499" s="860"/>
      <c r="P499" s="860"/>
      <c r="Q499" s="860"/>
      <c r="R499" s="860"/>
      <c r="S499" s="860"/>
      <c r="T499" s="860"/>
      <c r="U499" s="860"/>
      <c r="V499" s="860"/>
      <c r="W499" s="860"/>
      <c r="X499" s="860"/>
      <c r="Y499" s="860"/>
      <c r="Z499" s="860"/>
      <c r="AA499" s="860"/>
      <c r="AB499" s="860"/>
      <c r="AC499" s="860"/>
      <c r="AD499" s="860"/>
    </row>
    <row r="500" spans="1:30" ht="15.75" customHeight="1" x14ac:dyDescent="0.25">
      <c r="A500" s="860"/>
      <c r="B500" s="860"/>
      <c r="C500" s="860"/>
      <c r="D500" s="860"/>
      <c r="E500" s="860"/>
      <c r="F500" s="860"/>
      <c r="G500" s="868"/>
      <c r="H500" s="860"/>
      <c r="I500" s="860"/>
      <c r="J500" s="860"/>
      <c r="K500" s="860"/>
      <c r="L500" s="860"/>
      <c r="M500" s="860"/>
      <c r="N500" s="860"/>
      <c r="O500" s="860"/>
      <c r="P500" s="860"/>
      <c r="Q500" s="860"/>
      <c r="R500" s="860"/>
      <c r="S500" s="860"/>
      <c r="T500" s="860"/>
      <c r="U500" s="860"/>
      <c r="V500" s="860"/>
      <c r="W500" s="860"/>
      <c r="X500" s="860"/>
      <c r="Y500" s="860"/>
      <c r="Z500" s="860"/>
      <c r="AA500" s="860"/>
      <c r="AB500" s="860"/>
      <c r="AC500" s="860"/>
      <c r="AD500" s="860"/>
    </row>
    <row r="501" spans="1:30" ht="15.75" customHeight="1" x14ac:dyDescent="0.25">
      <c r="A501" s="860"/>
      <c r="B501" s="860"/>
      <c r="C501" s="860"/>
      <c r="D501" s="860"/>
      <c r="E501" s="860"/>
      <c r="F501" s="860"/>
      <c r="G501" s="868"/>
      <c r="H501" s="860"/>
      <c r="I501" s="860"/>
      <c r="J501" s="860"/>
      <c r="K501" s="860"/>
      <c r="L501" s="860"/>
      <c r="M501" s="860"/>
      <c r="N501" s="860"/>
      <c r="O501" s="860"/>
      <c r="P501" s="860"/>
      <c r="Q501" s="860"/>
      <c r="R501" s="860"/>
      <c r="S501" s="860"/>
      <c r="T501" s="860"/>
      <c r="U501" s="860"/>
      <c r="V501" s="860"/>
      <c r="W501" s="860"/>
      <c r="X501" s="860"/>
      <c r="Y501" s="860"/>
      <c r="Z501" s="860"/>
      <c r="AA501" s="860"/>
      <c r="AB501" s="860"/>
      <c r="AC501" s="860"/>
      <c r="AD501" s="860"/>
    </row>
    <row r="502" spans="1:30" ht="15.75" customHeight="1" x14ac:dyDescent="0.25">
      <c r="A502" s="860"/>
      <c r="B502" s="860"/>
      <c r="C502" s="860"/>
      <c r="D502" s="860"/>
      <c r="E502" s="860"/>
      <c r="F502" s="860"/>
      <c r="G502" s="868"/>
      <c r="H502" s="860"/>
      <c r="I502" s="860"/>
      <c r="J502" s="860"/>
      <c r="K502" s="860"/>
      <c r="L502" s="860"/>
      <c r="M502" s="860"/>
      <c r="N502" s="860"/>
      <c r="O502" s="860"/>
      <c r="P502" s="860"/>
      <c r="Q502" s="860"/>
      <c r="R502" s="860"/>
      <c r="S502" s="860"/>
      <c r="T502" s="860"/>
      <c r="U502" s="860"/>
      <c r="V502" s="860"/>
      <c r="W502" s="860"/>
      <c r="X502" s="860"/>
      <c r="Y502" s="860"/>
      <c r="Z502" s="860"/>
      <c r="AA502" s="860"/>
      <c r="AB502" s="860"/>
      <c r="AC502" s="860"/>
      <c r="AD502" s="860"/>
    </row>
    <row r="503" spans="1:30" ht="15.75" customHeight="1" x14ac:dyDescent="0.25">
      <c r="A503" s="860"/>
      <c r="B503" s="860"/>
      <c r="C503" s="860"/>
      <c r="D503" s="860"/>
      <c r="E503" s="860"/>
      <c r="F503" s="860"/>
      <c r="G503" s="868"/>
      <c r="H503" s="860"/>
      <c r="I503" s="860"/>
      <c r="J503" s="860"/>
      <c r="K503" s="860"/>
      <c r="L503" s="860"/>
      <c r="M503" s="860"/>
      <c r="N503" s="860"/>
      <c r="O503" s="860"/>
      <c r="P503" s="860"/>
      <c r="Q503" s="860"/>
      <c r="R503" s="860"/>
      <c r="S503" s="860"/>
      <c r="T503" s="860"/>
      <c r="U503" s="860"/>
      <c r="V503" s="860"/>
      <c r="W503" s="860"/>
      <c r="X503" s="860"/>
      <c r="Y503" s="860"/>
      <c r="Z503" s="860"/>
      <c r="AA503" s="860"/>
      <c r="AB503" s="860"/>
      <c r="AC503" s="860"/>
      <c r="AD503" s="860"/>
    </row>
    <row r="504" spans="1:30" ht="15.75" customHeight="1" x14ac:dyDescent="0.25">
      <c r="A504" s="860"/>
      <c r="B504" s="860"/>
      <c r="C504" s="860"/>
      <c r="D504" s="860"/>
      <c r="E504" s="860"/>
      <c r="F504" s="860"/>
      <c r="G504" s="868"/>
      <c r="H504" s="860"/>
      <c r="I504" s="860"/>
      <c r="J504" s="860"/>
      <c r="K504" s="860"/>
      <c r="L504" s="860"/>
      <c r="M504" s="860"/>
      <c r="N504" s="860"/>
      <c r="O504" s="860"/>
      <c r="P504" s="860"/>
      <c r="Q504" s="860"/>
      <c r="R504" s="860"/>
      <c r="S504" s="860"/>
      <c r="T504" s="860"/>
      <c r="U504" s="860"/>
      <c r="V504" s="860"/>
      <c r="W504" s="860"/>
      <c r="X504" s="860"/>
      <c r="Y504" s="860"/>
      <c r="Z504" s="860"/>
      <c r="AA504" s="860"/>
      <c r="AB504" s="860"/>
      <c r="AC504" s="860"/>
      <c r="AD504" s="860"/>
    </row>
    <row r="505" spans="1:30" ht="15.75" customHeight="1" x14ac:dyDescent="0.25">
      <c r="A505" s="860"/>
      <c r="B505" s="860"/>
      <c r="C505" s="860"/>
      <c r="D505" s="860"/>
      <c r="E505" s="860"/>
      <c r="F505" s="860"/>
      <c r="G505" s="868"/>
      <c r="H505" s="860"/>
      <c r="I505" s="860"/>
      <c r="J505" s="860"/>
      <c r="K505" s="860"/>
      <c r="L505" s="860"/>
      <c r="M505" s="860"/>
      <c r="N505" s="860"/>
      <c r="O505" s="860"/>
      <c r="P505" s="860"/>
      <c r="Q505" s="860"/>
      <c r="R505" s="860"/>
      <c r="S505" s="860"/>
      <c r="T505" s="860"/>
      <c r="U505" s="860"/>
      <c r="V505" s="860"/>
      <c r="W505" s="860"/>
      <c r="X505" s="860"/>
      <c r="Y505" s="860"/>
      <c r="Z505" s="860"/>
      <c r="AA505" s="860"/>
      <c r="AB505" s="860"/>
      <c r="AC505" s="860"/>
      <c r="AD505" s="860"/>
    </row>
    <row r="506" spans="1:30" ht="15.75" customHeight="1" x14ac:dyDescent="0.25">
      <c r="A506" s="860"/>
      <c r="B506" s="860"/>
      <c r="C506" s="860"/>
      <c r="D506" s="860"/>
      <c r="E506" s="860"/>
      <c r="F506" s="860"/>
      <c r="G506" s="868"/>
      <c r="H506" s="860"/>
      <c r="I506" s="860"/>
      <c r="J506" s="860"/>
      <c r="K506" s="860"/>
      <c r="L506" s="860"/>
      <c r="M506" s="860"/>
      <c r="N506" s="860"/>
      <c r="O506" s="860"/>
      <c r="P506" s="860"/>
      <c r="Q506" s="860"/>
      <c r="R506" s="860"/>
      <c r="S506" s="860"/>
      <c r="T506" s="860"/>
      <c r="U506" s="860"/>
      <c r="V506" s="860"/>
      <c r="W506" s="860"/>
      <c r="X506" s="860"/>
      <c r="Y506" s="860"/>
      <c r="Z506" s="860"/>
      <c r="AA506" s="860"/>
      <c r="AB506" s="860"/>
      <c r="AC506" s="860"/>
      <c r="AD506" s="860"/>
    </row>
    <row r="507" spans="1:30" ht="15.75" customHeight="1" x14ac:dyDescent="0.25">
      <c r="A507" s="860"/>
      <c r="B507" s="860"/>
      <c r="C507" s="860"/>
      <c r="D507" s="860"/>
      <c r="E507" s="860"/>
      <c r="F507" s="860"/>
      <c r="G507" s="868"/>
      <c r="H507" s="860"/>
      <c r="I507" s="860"/>
      <c r="J507" s="860"/>
      <c r="K507" s="860"/>
      <c r="L507" s="860"/>
      <c r="M507" s="860"/>
      <c r="N507" s="860"/>
      <c r="O507" s="860"/>
      <c r="P507" s="860"/>
      <c r="Q507" s="860"/>
      <c r="R507" s="860"/>
      <c r="S507" s="860"/>
      <c r="T507" s="860"/>
      <c r="U507" s="860"/>
      <c r="V507" s="860"/>
      <c r="W507" s="860"/>
      <c r="X507" s="860"/>
      <c r="Y507" s="860"/>
      <c r="Z507" s="860"/>
      <c r="AA507" s="860"/>
      <c r="AB507" s="860"/>
      <c r="AC507" s="860"/>
      <c r="AD507" s="860"/>
    </row>
    <row r="508" spans="1:30" ht="15.75" customHeight="1" x14ac:dyDescent="0.25">
      <c r="A508" s="860"/>
      <c r="B508" s="860"/>
      <c r="C508" s="860"/>
      <c r="D508" s="860"/>
      <c r="E508" s="860"/>
      <c r="F508" s="860"/>
      <c r="G508" s="868"/>
      <c r="H508" s="860"/>
      <c r="I508" s="860"/>
      <c r="J508" s="860"/>
      <c r="K508" s="860"/>
      <c r="L508" s="860"/>
      <c r="M508" s="860"/>
      <c r="N508" s="860"/>
      <c r="O508" s="860"/>
      <c r="P508" s="860"/>
      <c r="Q508" s="860"/>
      <c r="R508" s="860"/>
      <c r="S508" s="860"/>
      <c r="T508" s="860"/>
      <c r="U508" s="860"/>
      <c r="V508" s="860"/>
      <c r="W508" s="860"/>
      <c r="X508" s="860"/>
      <c r="Y508" s="860"/>
      <c r="Z508" s="860"/>
      <c r="AA508" s="860"/>
      <c r="AB508" s="860"/>
      <c r="AC508" s="860"/>
      <c r="AD508" s="860"/>
    </row>
    <row r="509" spans="1:30" ht="15.75" customHeight="1" x14ac:dyDescent="0.25">
      <c r="A509" s="860"/>
      <c r="B509" s="860"/>
      <c r="C509" s="860"/>
      <c r="D509" s="860"/>
      <c r="E509" s="860"/>
      <c r="F509" s="860"/>
      <c r="G509" s="868"/>
      <c r="H509" s="860"/>
      <c r="I509" s="860"/>
      <c r="J509" s="860"/>
      <c r="K509" s="860"/>
      <c r="L509" s="860"/>
      <c r="M509" s="860"/>
      <c r="N509" s="860"/>
      <c r="O509" s="860"/>
      <c r="P509" s="860"/>
      <c r="Q509" s="860"/>
      <c r="R509" s="860"/>
      <c r="S509" s="860"/>
      <c r="T509" s="860"/>
      <c r="U509" s="860"/>
      <c r="V509" s="860"/>
      <c r="W509" s="860"/>
      <c r="X509" s="860"/>
      <c r="Y509" s="860"/>
      <c r="Z509" s="860"/>
      <c r="AA509" s="860"/>
      <c r="AB509" s="860"/>
      <c r="AC509" s="860"/>
      <c r="AD509" s="860"/>
    </row>
    <row r="510" spans="1:30" ht="15.75" customHeight="1" x14ac:dyDescent="0.25">
      <c r="A510" s="860"/>
      <c r="B510" s="860"/>
      <c r="C510" s="860"/>
      <c r="D510" s="860"/>
      <c r="E510" s="860"/>
      <c r="F510" s="860"/>
      <c r="G510" s="868"/>
      <c r="H510" s="860"/>
      <c r="I510" s="860"/>
      <c r="J510" s="860"/>
      <c r="K510" s="860"/>
      <c r="L510" s="860"/>
      <c r="M510" s="860"/>
      <c r="N510" s="860"/>
      <c r="O510" s="860"/>
      <c r="P510" s="860"/>
      <c r="Q510" s="860"/>
      <c r="R510" s="860"/>
      <c r="S510" s="860"/>
      <c r="T510" s="860"/>
      <c r="U510" s="860"/>
      <c r="V510" s="860"/>
      <c r="W510" s="860"/>
      <c r="X510" s="860"/>
      <c r="Y510" s="860"/>
      <c r="Z510" s="860"/>
      <c r="AA510" s="860"/>
      <c r="AB510" s="860"/>
      <c r="AC510" s="860"/>
      <c r="AD510" s="860"/>
    </row>
    <row r="511" spans="1:30" ht="15.75" customHeight="1" x14ac:dyDescent="0.25">
      <c r="A511" s="860"/>
      <c r="B511" s="860"/>
      <c r="C511" s="860"/>
      <c r="D511" s="860"/>
      <c r="E511" s="860"/>
      <c r="F511" s="860"/>
      <c r="G511" s="868"/>
      <c r="H511" s="860"/>
      <c r="I511" s="860"/>
      <c r="J511" s="860"/>
      <c r="K511" s="860"/>
      <c r="L511" s="860"/>
      <c r="M511" s="860"/>
      <c r="N511" s="860"/>
      <c r="O511" s="860"/>
      <c r="P511" s="860"/>
      <c r="Q511" s="860"/>
      <c r="R511" s="860"/>
      <c r="S511" s="860"/>
      <c r="T511" s="860"/>
      <c r="U511" s="860"/>
      <c r="V511" s="860"/>
      <c r="W511" s="860"/>
      <c r="X511" s="860"/>
      <c r="Y511" s="860"/>
      <c r="Z511" s="860"/>
      <c r="AA511" s="860"/>
      <c r="AB511" s="860"/>
      <c r="AC511" s="860"/>
      <c r="AD511" s="860"/>
    </row>
    <row r="512" spans="1:30" ht="15.75" customHeight="1" x14ac:dyDescent="0.25">
      <c r="A512" s="860"/>
      <c r="B512" s="860"/>
      <c r="C512" s="860"/>
      <c r="D512" s="860"/>
      <c r="E512" s="860"/>
      <c r="F512" s="860"/>
      <c r="G512" s="868"/>
      <c r="H512" s="860"/>
      <c r="I512" s="860"/>
      <c r="J512" s="860"/>
      <c r="K512" s="860"/>
      <c r="L512" s="860"/>
      <c r="M512" s="860"/>
      <c r="N512" s="860"/>
      <c r="O512" s="860"/>
      <c r="P512" s="860"/>
      <c r="Q512" s="860"/>
      <c r="R512" s="860"/>
      <c r="S512" s="860"/>
      <c r="T512" s="860"/>
      <c r="U512" s="860"/>
      <c r="V512" s="860"/>
      <c r="W512" s="860"/>
      <c r="X512" s="860"/>
      <c r="Y512" s="860"/>
      <c r="Z512" s="860"/>
      <c r="AA512" s="860"/>
      <c r="AB512" s="860"/>
      <c r="AC512" s="860"/>
      <c r="AD512" s="860"/>
    </row>
    <row r="513" spans="1:30" ht="15.75" customHeight="1" x14ac:dyDescent="0.25">
      <c r="A513" s="860"/>
      <c r="B513" s="860"/>
      <c r="C513" s="860"/>
      <c r="D513" s="860"/>
      <c r="E513" s="860"/>
      <c r="F513" s="860"/>
      <c r="G513" s="868"/>
      <c r="H513" s="860"/>
      <c r="I513" s="860"/>
      <c r="J513" s="860"/>
      <c r="K513" s="860"/>
      <c r="L513" s="860"/>
      <c r="M513" s="860"/>
      <c r="N513" s="860"/>
      <c r="O513" s="860"/>
      <c r="P513" s="860"/>
      <c r="Q513" s="860"/>
      <c r="R513" s="860"/>
      <c r="S513" s="860"/>
      <c r="T513" s="860"/>
      <c r="U513" s="860"/>
      <c r="V513" s="860"/>
      <c r="W513" s="860"/>
      <c r="X513" s="860"/>
      <c r="Y513" s="860"/>
      <c r="Z513" s="860"/>
      <c r="AA513" s="860"/>
      <c r="AB513" s="860"/>
      <c r="AC513" s="860"/>
      <c r="AD513" s="860"/>
    </row>
    <row r="514" spans="1:30" ht="15.75" customHeight="1" x14ac:dyDescent="0.25">
      <c r="A514" s="860"/>
      <c r="B514" s="860"/>
      <c r="C514" s="860"/>
      <c r="D514" s="860"/>
      <c r="E514" s="860"/>
      <c r="F514" s="860"/>
      <c r="G514" s="868"/>
      <c r="H514" s="860"/>
      <c r="I514" s="860"/>
      <c r="J514" s="860"/>
      <c r="K514" s="860"/>
      <c r="L514" s="860"/>
      <c r="M514" s="860"/>
      <c r="N514" s="860"/>
      <c r="O514" s="860"/>
      <c r="P514" s="860"/>
      <c r="Q514" s="860"/>
      <c r="R514" s="860"/>
      <c r="S514" s="860"/>
      <c r="T514" s="860"/>
      <c r="U514" s="860"/>
      <c r="V514" s="860"/>
      <c r="W514" s="860"/>
      <c r="X514" s="860"/>
      <c r="Y514" s="860"/>
      <c r="Z514" s="860"/>
      <c r="AA514" s="860"/>
      <c r="AB514" s="860"/>
      <c r="AC514" s="860"/>
      <c r="AD514" s="860"/>
    </row>
    <row r="515" spans="1:30" ht="15.75" customHeight="1" x14ac:dyDescent="0.25">
      <c r="A515" s="860"/>
      <c r="B515" s="860"/>
      <c r="C515" s="860"/>
      <c r="D515" s="860"/>
      <c r="E515" s="860"/>
      <c r="F515" s="860"/>
      <c r="G515" s="868"/>
      <c r="H515" s="860"/>
      <c r="I515" s="860"/>
      <c r="J515" s="860"/>
      <c r="K515" s="860"/>
      <c r="L515" s="860"/>
      <c r="M515" s="860"/>
      <c r="N515" s="860"/>
      <c r="O515" s="860"/>
      <c r="P515" s="860"/>
      <c r="Q515" s="860"/>
      <c r="R515" s="860"/>
      <c r="S515" s="860"/>
      <c r="T515" s="860"/>
      <c r="U515" s="860"/>
      <c r="V515" s="860"/>
      <c r="W515" s="860"/>
      <c r="X515" s="860"/>
      <c r="Y515" s="860"/>
      <c r="Z515" s="860"/>
      <c r="AA515" s="860"/>
      <c r="AB515" s="860"/>
      <c r="AC515" s="860"/>
      <c r="AD515" s="860"/>
    </row>
    <row r="516" spans="1:30" ht="15.75" customHeight="1" x14ac:dyDescent="0.25">
      <c r="A516" s="860"/>
      <c r="B516" s="860"/>
      <c r="C516" s="860"/>
      <c r="D516" s="860"/>
      <c r="E516" s="860"/>
      <c r="F516" s="860"/>
      <c r="G516" s="868"/>
      <c r="H516" s="860"/>
      <c r="I516" s="860"/>
      <c r="J516" s="860"/>
      <c r="K516" s="860"/>
      <c r="L516" s="860"/>
      <c r="M516" s="860"/>
      <c r="N516" s="860"/>
      <c r="O516" s="860"/>
      <c r="P516" s="860"/>
      <c r="Q516" s="860"/>
      <c r="R516" s="860"/>
      <c r="S516" s="860"/>
      <c r="T516" s="860"/>
      <c r="U516" s="860"/>
      <c r="V516" s="860"/>
      <c r="W516" s="860"/>
      <c r="X516" s="860"/>
      <c r="Y516" s="860"/>
      <c r="Z516" s="860"/>
      <c r="AA516" s="860"/>
      <c r="AB516" s="860"/>
      <c r="AC516" s="860"/>
      <c r="AD516" s="860"/>
    </row>
    <row r="517" spans="1:30" ht="15.75" customHeight="1" x14ac:dyDescent="0.25">
      <c r="A517" s="860"/>
      <c r="B517" s="860"/>
      <c r="C517" s="860"/>
      <c r="D517" s="860"/>
      <c r="E517" s="860"/>
      <c r="F517" s="860"/>
      <c r="G517" s="868"/>
      <c r="H517" s="860"/>
      <c r="I517" s="860"/>
      <c r="J517" s="860"/>
      <c r="K517" s="860"/>
      <c r="L517" s="860"/>
      <c r="M517" s="860"/>
      <c r="N517" s="860"/>
      <c r="O517" s="860"/>
      <c r="P517" s="860"/>
      <c r="Q517" s="860"/>
      <c r="R517" s="860"/>
      <c r="S517" s="860"/>
      <c r="T517" s="860"/>
      <c r="U517" s="860"/>
      <c r="V517" s="860"/>
      <c r="W517" s="860"/>
      <c r="X517" s="860"/>
      <c r="Y517" s="860"/>
      <c r="Z517" s="860"/>
      <c r="AA517" s="860"/>
      <c r="AB517" s="860"/>
      <c r="AC517" s="860"/>
      <c r="AD517" s="860"/>
    </row>
    <row r="518" spans="1:30" ht="15.75" customHeight="1" x14ac:dyDescent="0.25">
      <c r="A518" s="860"/>
      <c r="B518" s="860"/>
      <c r="C518" s="860"/>
      <c r="D518" s="860"/>
      <c r="E518" s="860"/>
      <c r="F518" s="860"/>
      <c r="G518" s="868"/>
      <c r="H518" s="860"/>
      <c r="I518" s="860"/>
      <c r="J518" s="860"/>
      <c r="K518" s="860"/>
      <c r="L518" s="860"/>
      <c r="M518" s="860"/>
      <c r="N518" s="860"/>
      <c r="O518" s="860"/>
      <c r="P518" s="860"/>
      <c r="Q518" s="860"/>
      <c r="R518" s="860"/>
      <c r="S518" s="860"/>
      <c r="T518" s="860"/>
      <c r="U518" s="860"/>
      <c r="V518" s="860"/>
      <c r="W518" s="860"/>
      <c r="X518" s="860"/>
      <c r="Y518" s="860"/>
      <c r="Z518" s="860"/>
      <c r="AA518" s="860"/>
      <c r="AB518" s="860"/>
      <c r="AC518" s="860"/>
      <c r="AD518" s="860"/>
    </row>
    <row r="519" spans="1:30" ht="15.75" customHeight="1" x14ac:dyDescent="0.25">
      <c r="A519" s="860"/>
      <c r="B519" s="860"/>
      <c r="C519" s="860"/>
      <c r="D519" s="860"/>
      <c r="E519" s="860"/>
      <c r="F519" s="860"/>
      <c r="G519" s="868"/>
      <c r="H519" s="860"/>
      <c r="I519" s="860"/>
      <c r="J519" s="860"/>
      <c r="K519" s="860"/>
      <c r="L519" s="860"/>
      <c r="M519" s="860"/>
      <c r="N519" s="860"/>
      <c r="O519" s="860"/>
      <c r="P519" s="860"/>
      <c r="Q519" s="860"/>
      <c r="R519" s="860"/>
      <c r="S519" s="860"/>
      <c r="T519" s="860"/>
      <c r="U519" s="860"/>
      <c r="V519" s="860"/>
      <c r="W519" s="860"/>
      <c r="X519" s="860"/>
      <c r="Y519" s="860"/>
      <c r="Z519" s="860"/>
      <c r="AA519" s="860"/>
      <c r="AB519" s="860"/>
      <c r="AC519" s="860"/>
      <c r="AD519" s="860"/>
    </row>
    <row r="520" spans="1:30" ht="15.75" customHeight="1" x14ac:dyDescent="0.25">
      <c r="A520" s="860"/>
      <c r="B520" s="860"/>
      <c r="C520" s="860"/>
      <c r="D520" s="860"/>
      <c r="E520" s="860"/>
      <c r="F520" s="860"/>
      <c r="G520" s="868"/>
      <c r="H520" s="860"/>
      <c r="I520" s="860"/>
      <c r="J520" s="860"/>
      <c r="K520" s="860"/>
      <c r="L520" s="860"/>
      <c r="M520" s="860"/>
      <c r="N520" s="860"/>
      <c r="O520" s="860"/>
      <c r="P520" s="860"/>
      <c r="Q520" s="860"/>
      <c r="R520" s="860"/>
      <c r="S520" s="860"/>
      <c r="T520" s="860"/>
      <c r="U520" s="860"/>
      <c r="V520" s="860"/>
      <c r="W520" s="860"/>
      <c r="X520" s="860"/>
      <c r="Y520" s="860"/>
      <c r="Z520" s="860"/>
      <c r="AA520" s="860"/>
      <c r="AB520" s="860"/>
      <c r="AC520" s="860"/>
      <c r="AD520" s="860"/>
    </row>
    <row r="521" spans="1:30" ht="15.75" customHeight="1" x14ac:dyDescent="0.25">
      <c r="A521" s="860"/>
      <c r="B521" s="860"/>
      <c r="C521" s="860"/>
      <c r="D521" s="860"/>
      <c r="E521" s="860"/>
      <c r="F521" s="860"/>
      <c r="G521" s="868"/>
      <c r="H521" s="860"/>
      <c r="I521" s="860"/>
      <c r="J521" s="860"/>
      <c r="K521" s="860"/>
      <c r="L521" s="860"/>
      <c r="M521" s="860"/>
      <c r="N521" s="860"/>
      <c r="O521" s="860"/>
      <c r="P521" s="860"/>
      <c r="Q521" s="860"/>
      <c r="R521" s="860"/>
      <c r="S521" s="860"/>
      <c r="T521" s="860"/>
      <c r="U521" s="860"/>
      <c r="V521" s="860"/>
      <c r="W521" s="860"/>
      <c r="X521" s="860"/>
      <c r="Y521" s="860"/>
      <c r="Z521" s="860"/>
      <c r="AA521" s="860"/>
      <c r="AB521" s="860"/>
      <c r="AC521" s="860"/>
      <c r="AD521" s="860"/>
    </row>
    <row r="522" spans="1:30" ht="15.75" customHeight="1" x14ac:dyDescent="0.25">
      <c r="A522" s="860"/>
      <c r="B522" s="860"/>
      <c r="C522" s="860"/>
      <c r="D522" s="860"/>
      <c r="E522" s="860"/>
      <c r="F522" s="860"/>
      <c r="G522" s="868"/>
      <c r="H522" s="860"/>
      <c r="I522" s="860"/>
      <c r="J522" s="860"/>
      <c r="K522" s="860"/>
      <c r="L522" s="860"/>
      <c r="M522" s="860"/>
      <c r="N522" s="860"/>
      <c r="O522" s="860"/>
      <c r="P522" s="860"/>
      <c r="Q522" s="860"/>
      <c r="R522" s="860"/>
      <c r="S522" s="860"/>
      <c r="T522" s="860"/>
      <c r="U522" s="860"/>
      <c r="V522" s="860"/>
      <c r="W522" s="860"/>
      <c r="X522" s="860"/>
      <c r="Y522" s="860"/>
      <c r="Z522" s="860"/>
      <c r="AA522" s="860"/>
      <c r="AB522" s="860"/>
      <c r="AC522" s="860"/>
      <c r="AD522" s="860"/>
    </row>
    <row r="523" spans="1:30" ht="15.75" customHeight="1" x14ac:dyDescent="0.25">
      <c r="A523" s="860"/>
      <c r="B523" s="860"/>
      <c r="C523" s="860"/>
      <c r="D523" s="860"/>
      <c r="E523" s="860"/>
      <c r="F523" s="860"/>
      <c r="G523" s="868"/>
      <c r="H523" s="860"/>
      <c r="I523" s="860"/>
      <c r="J523" s="860"/>
      <c r="K523" s="860"/>
      <c r="L523" s="860"/>
      <c r="M523" s="860"/>
      <c r="N523" s="860"/>
      <c r="O523" s="860"/>
      <c r="P523" s="860"/>
      <c r="Q523" s="860"/>
      <c r="R523" s="860"/>
      <c r="S523" s="860"/>
      <c r="T523" s="860"/>
      <c r="U523" s="860"/>
      <c r="V523" s="860"/>
      <c r="W523" s="860"/>
      <c r="X523" s="860"/>
      <c r="Y523" s="860"/>
      <c r="Z523" s="860"/>
      <c r="AA523" s="860"/>
      <c r="AB523" s="860"/>
      <c r="AC523" s="860"/>
      <c r="AD523" s="860"/>
    </row>
    <row r="524" spans="1:30" ht="15.75" customHeight="1" x14ac:dyDescent="0.25">
      <c r="A524" s="860"/>
      <c r="B524" s="860"/>
      <c r="C524" s="860"/>
      <c r="D524" s="860"/>
      <c r="E524" s="860"/>
      <c r="F524" s="860"/>
      <c r="G524" s="868"/>
      <c r="H524" s="860"/>
      <c r="I524" s="860"/>
      <c r="J524" s="860"/>
      <c r="K524" s="860"/>
      <c r="L524" s="860"/>
      <c r="M524" s="860"/>
      <c r="N524" s="860"/>
      <c r="O524" s="860"/>
      <c r="P524" s="860"/>
      <c r="Q524" s="860"/>
      <c r="R524" s="860"/>
      <c r="S524" s="860"/>
      <c r="T524" s="860"/>
      <c r="U524" s="860"/>
      <c r="V524" s="860"/>
      <c r="W524" s="860"/>
      <c r="X524" s="860"/>
      <c r="Y524" s="860"/>
      <c r="Z524" s="860"/>
      <c r="AA524" s="860"/>
      <c r="AB524" s="860"/>
      <c r="AC524" s="860"/>
      <c r="AD524" s="860"/>
    </row>
    <row r="525" spans="1:30" ht="15.75" customHeight="1" x14ac:dyDescent="0.25">
      <c r="A525" s="860"/>
      <c r="B525" s="860"/>
      <c r="C525" s="860"/>
      <c r="D525" s="860"/>
      <c r="E525" s="860"/>
      <c r="F525" s="860"/>
      <c r="G525" s="868"/>
      <c r="H525" s="860"/>
      <c r="I525" s="860"/>
      <c r="J525" s="860"/>
      <c r="K525" s="860"/>
      <c r="L525" s="860"/>
      <c r="M525" s="860"/>
      <c r="N525" s="860"/>
      <c r="O525" s="860"/>
      <c r="P525" s="860"/>
      <c r="Q525" s="860"/>
      <c r="R525" s="860"/>
      <c r="S525" s="860"/>
      <c r="T525" s="860"/>
      <c r="U525" s="860"/>
      <c r="V525" s="860"/>
      <c r="W525" s="860"/>
      <c r="X525" s="860"/>
      <c r="Y525" s="860"/>
      <c r="Z525" s="860"/>
      <c r="AA525" s="860"/>
      <c r="AB525" s="860"/>
      <c r="AC525" s="860"/>
      <c r="AD525" s="860"/>
    </row>
    <row r="526" spans="1:30" ht="15.75" customHeight="1" x14ac:dyDescent="0.25">
      <c r="A526" s="860"/>
      <c r="B526" s="860"/>
      <c r="C526" s="860"/>
      <c r="D526" s="860"/>
      <c r="E526" s="860"/>
      <c r="F526" s="860"/>
      <c r="G526" s="868"/>
      <c r="H526" s="860"/>
      <c r="I526" s="860"/>
      <c r="J526" s="860"/>
      <c r="K526" s="860"/>
      <c r="L526" s="860"/>
      <c r="M526" s="860"/>
      <c r="N526" s="860"/>
      <c r="O526" s="860"/>
      <c r="P526" s="860"/>
      <c r="Q526" s="860"/>
      <c r="R526" s="860"/>
      <c r="S526" s="860"/>
      <c r="T526" s="860"/>
      <c r="U526" s="860"/>
      <c r="V526" s="860"/>
      <c r="W526" s="860"/>
      <c r="X526" s="860"/>
      <c r="Y526" s="860"/>
      <c r="Z526" s="860"/>
      <c r="AA526" s="860"/>
      <c r="AB526" s="860"/>
      <c r="AC526" s="860"/>
      <c r="AD526" s="860"/>
    </row>
    <row r="527" spans="1:30" ht="15.75" customHeight="1" x14ac:dyDescent="0.25">
      <c r="A527" s="860"/>
      <c r="B527" s="860"/>
      <c r="C527" s="860"/>
      <c r="D527" s="860"/>
      <c r="E527" s="860"/>
      <c r="F527" s="860"/>
      <c r="G527" s="868"/>
      <c r="H527" s="860"/>
      <c r="I527" s="860"/>
      <c r="J527" s="860"/>
      <c r="K527" s="860"/>
      <c r="L527" s="860"/>
      <c r="M527" s="860"/>
      <c r="N527" s="860"/>
      <c r="O527" s="860"/>
      <c r="P527" s="860"/>
      <c r="Q527" s="860"/>
      <c r="R527" s="860"/>
      <c r="S527" s="860"/>
      <c r="T527" s="860"/>
      <c r="U527" s="860"/>
      <c r="V527" s="860"/>
      <c r="W527" s="860"/>
      <c r="X527" s="860"/>
      <c r="Y527" s="860"/>
      <c r="Z527" s="860"/>
      <c r="AA527" s="860"/>
      <c r="AB527" s="860"/>
      <c r="AC527" s="860"/>
      <c r="AD527" s="860"/>
    </row>
    <row r="528" spans="1:30" ht="15.75" customHeight="1" x14ac:dyDescent="0.25">
      <c r="A528" s="860"/>
      <c r="B528" s="860"/>
      <c r="C528" s="860"/>
      <c r="D528" s="860"/>
      <c r="E528" s="860"/>
      <c r="F528" s="860"/>
      <c r="G528" s="868"/>
      <c r="H528" s="860"/>
      <c r="I528" s="860"/>
      <c r="J528" s="860"/>
      <c r="K528" s="860"/>
      <c r="L528" s="860"/>
      <c r="M528" s="860"/>
      <c r="N528" s="860"/>
      <c r="O528" s="860"/>
      <c r="P528" s="860"/>
      <c r="Q528" s="860"/>
      <c r="R528" s="860"/>
      <c r="S528" s="860"/>
      <c r="T528" s="860"/>
      <c r="U528" s="860"/>
      <c r="V528" s="860"/>
      <c r="W528" s="860"/>
      <c r="X528" s="860"/>
      <c r="Y528" s="860"/>
      <c r="Z528" s="860"/>
      <c r="AA528" s="860"/>
      <c r="AB528" s="860"/>
      <c r="AC528" s="860"/>
      <c r="AD528" s="860"/>
    </row>
    <row r="529" spans="1:30" ht="15.75" customHeight="1" x14ac:dyDescent="0.25">
      <c r="A529" s="860"/>
      <c r="B529" s="860"/>
      <c r="C529" s="860"/>
      <c r="D529" s="860"/>
      <c r="E529" s="860"/>
      <c r="F529" s="860"/>
      <c r="G529" s="868"/>
      <c r="H529" s="860"/>
      <c r="I529" s="860"/>
      <c r="J529" s="860"/>
      <c r="K529" s="860"/>
      <c r="L529" s="860"/>
      <c r="M529" s="860"/>
      <c r="N529" s="860"/>
      <c r="O529" s="860"/>
      <c r="P529" s="860"/>
      <c r="Q529" s="860"/>
      <c r="R529" s="860"/>
      <c r="S529" s="860"/>
      <c r="T529" s="860"/>
      <c r="U529" s="860"/>
      <c r="V529" s="860"/>
      <c r="W529" s="860"/>
      <c r="X529" s="860"/>
      <c r="Y529" s="860"/>
      <c r="Z529" s="860"/>
      <c r="AA529" s="860"/>
      <c r="AB529" s="860"/>
      <c r="AC529" s="860"/>
      <c r="AD529" s="860"/>
    </row>
    <row r="530" spans="1:30" ht="15.75" customHeight="1" x14ac:dyDescent="0.25">
      <c r="A530" s="860"/>
      <c r="B530" s="860"/>
      <c r="C530" s="860"/>
      <c r="D530" s="860"/>
      <c r="E530" s="860"/>
      <c r="F530" s="860"/>
      <c r="G530" s="868"/>
      <c r="H530" s="860"/>
      <c r="I530" s="860"/>
      <c r="J530" s="860"/>
      <c r="K530" s="860"/>
      <c r="L530" s="860"/>
      <c r="M530" s="860"/>
      <c r="N530" s="860"/>
      <c r="O530" s="860"/>
      <c r="P530" s="860"/>
      <c r="Q530" s="860"/>
      <c r="R530" s="860"/>
      <c r="S530" s="860"/>
      <c r="T530" s="860"/>
      <c r="U530" s="860"/>
      <c r="V530" s="860"/>
      <c r="W530" s="860"/>
      <c r="X530" s="860"/>
      <c r="Y530" s="860"/>
      <c r="Z530" s="860"/>
      <c r="AA530" s="860"/>
      <c r="AB530" s="860"/>
      <c r="AC530" s="860"/>
      <c r="AD530" s="860"/>
    </row>
    <row r="531" spans="1:30" ht="15.75" customHeight="1" x14ac:dyDescent="0.25">
      <c r="A531" s="860"/>
      <c r="B531" s="860"/>
      <c r="C531" s="860"/>
      <c r="D531" s="860"/>
      <c r="E531" s="860"/>
      <c r="F531" s="860"/>
      <c r="G531" s="868"/>
      <c r="H531" s="860"/>
      <c r="I531" s="860"/>
      <c r="J531" s="860"/>
      <c r="K531" s="860"/>
      <c r="L531" s="860"/>
      <c r="M531" s="860"/>
      <c r="N531" s="860"/>
      <c r="O531" s="860"/>
      <c r="P531" s="860"/>
      <c r="Q531" s="860"/>
      <c r="R531" s="860"/>
      <c r="S531" s="860"/>
      <c r="T531" s="860"/>
      <c r="U531" s="860"/>
      <c r="V531" s="860"/>
      <c r="W531" s="860"/>
      <c r="X531" s="860"/>
      <c r="Y531" s="860"/>
      <c r="Z531" s="860"/>
      <c r="AA531" s="860"/>
      <c r="AB531" s="860"/>
      <c r="AC531" s="860"/>
      <c r="AD531" s="860"/>
    </row>
    <row r="532" spans="1:30" ht="15.75" customHeight="1" x14ac:dyDescent="0.25">
      <c r="A532" s="860"/>
      <c r="B532" s="860"/>
      <c r="C532" s="860"/>
      <c r="D532" s="860"/>
      <c r="E532" s="860"/>
      <c r="F532" s="860"/>
      <c r="G532" s="868"/>
      <c r="H532" s="860"/>
      <c r="I532" s="860"/>
      <c r="J532" s="860"/>
      <c r="K532" s="860"/>
      <c r="L532" s="860"/>
      <c r="M532" s="860"/>
      <c r="N532" s="860"/>
      <c r="O532" s="860"/>
      <c r="P532" s="860"/>
      <c r="Q532" s="860"/>
      <c r="R532" s="860"/>
      <c r="S532" s="860"/>
      <c r="T532" s="860"/>
      <c r="U532" s="860"/>
      <c r="V532" s="860"/>
      <c r="W532" s="860"/>
      <c r="X532" s="860"/>
      <c r="Y532" s="860"/>
      <c r="Z532" s="860"/>
      <c r="AA532" s="860"/>
      <c r="AB532" s="860"/>
      <c r="AC532" s="860"/>
      <c r="AD532" s="860"/>
    </row>
    <row r="533" spans="1:30" ht="15.75" customHeight="1" x14ac:dyDescent="0.25">
      <c r="A533" s="860"/>
      <c r="B533" s="860"/>
      <c r="C533" s="860"/>
      <c r="D533" s="860"/>
      <c r="E533" s="860"/>
      <c r="F533" s="860"/>
      <c r="G533" s="868"/>
      <c r="H533" s="860"/>
      <c r="I533" s="860"/>
      <c r="J533" s="860"/>
      <c r="K533" s="860"/>
      <c r="L533" s="860"/>
      <c r="M533" s="860"/>
      <c r="N533" s="860"/>
      <c r="O533" s="860"/>
      <c r="P533" s="860"/>
      <c r="Q533" s="860"/>
      <c r="R533" s="860"/>
      <c r="S533" s="860"/>
      <c r="T533" s="860"/>
      <c r="U533" s="860"/>
      <c r="V533" s="860"/>
      <c r="W533" s="860"/>
      <c r="X533" s="860"/>
      <c r="Y533" s="860"/>
      <c r="Z533" s="860"/>
      <c r="AA533" s="860"/>
      <c r="AB533" s="860"/>
      <c r="AC533" s="860"/>
      <c r="AD533" s="860"/>
    </row>
    <row r="534" spans="1:30" ht="15.75" customHeight="1" x14ac:dyDescent="0.25">
      <c r="A534" s="860"/>
      <c r="B534" s="860"/>
      <c r="C534" s="860"/>
      <c r="D534" s="860"/>
      <c r="E534" s="860"/>
      <c r="F534" s="860"/>
      <c r="G534" s="868"/>
      <c r="H534" s="860"/>
      <c r="I534" s="860"/>
      <c r="J534" s="860"/>
      <c r="K534" s="860"/>
      <c r="L534" s="860"/>
      <c r="M534" s="860"/>
      <c r="N534" s="860"/>
      <c r="O534" s="860"/>
      <c r="P534" s="860"/>
      <c r="Q534" s="860"/>
      <c r="R534" s="860"/>
      <c r="S534" s="860"/>
      <c r="T534" s="860"/>
      <c r="U534" s="860"/>
      <c r="V534" s="860"/>
      <c r="W534" s="860"/>
      <c r="X534" s="860"/>
      <c r="Y534" s="860"/>
      <c r="Z534" s="860"/>
      <c r="AA534" s="860"/>
      <c r="AB534" s="860"/>
      <c r="AC534" s="860"/>
      <c r="AD534" s="860"/>
    </row>
    <row r="535" spans="1:30" ht="15.75" customHeight="1" x14ac:dyDescent="0.25">
      <c r="A535" s="860"/>
      <c r="B535" s="860"/>
      <c r="C535" s="860"/>
      <c r="D535" s="860"/>
      <c r="E535" s="860"/>
      <c r="F535" s="860"/>
      <c r="G535" s="868"/>
      <c r="H535" s="860"/>
      <c r="I535" s="860"/>
      <c r="J535" s="860"/>
      <c r="K535" s="860"/>
      <c r="L535" s="860"/>
      <c r="M535" s="860"/>
      <c r="N535" s="860"/>
      <c r="O535" s="860"/>
      <c r="P535" s="860"/>
      <c r="Q535" s="860"/>
      <c r="R535" s="860"/>
      <c r="S535" s="860"/>
      <c r="T535" s="860"/>
      <c r="U535" s="860"/>
      <c r="V535" s="860"/>
      <c r="W535" s="860"/>
      <c r="X535" s="860"/>
      <c r="Y535" s="860"/>
      <c r="Z535" s="860"/>
      <c r="AA535" s="860"/>
      <c r="AB535" s="860"/>
      <c r="AC535" s="860"/>
      <c r="AD535" s="860"/>
    </row>
    <row r="536" spans="1:30" ht="15.75" customHeight="1" x14ac:dyDescent="0.25">
      <c r="A536" s="860"/>
      <c r="B536" s="860"/>
      <c r="C536" s="860"/>
      <c r="D536" s="860"/>
      <c r="E536" s="860"/>
      <c r="F536" s="860"/>
      <c r="G536" s="868"/>
      <c r="H536" s="860"/>
      <c r="I536" s="860"/>
      <c r="J536" s="860"/>
      <c r="K536" s="860"/>
      <c r="L536" s="860"/>
      <c r="M536" s="860"/>
      <c r="N536" s="860"/>
      <c r="O536" s="860"/>
      <c r="P536" s="860"/>
      <c r="Q536" s="860"/>
      <c r="R536" s="860"/>
      <c r="S536" s="860"/>
      <c r="T536" s="860"/>
      <c r="U536" s="860"/>
      <c r="V536" s="860"/>
      <c r="W536" s="860"/>
      <c r="X536" s="860"/>
      <c r="Y536" s="860"/>
      <c r="Z536" s="860"/>
      <c r="AA536" s="860"/>
      <c r="AB536" s="860"/>
      <c r="AC536" s="860"/>
      <c r="AD536" s="860"/>
    </row>
    <row r="537" spans="1:30" ht="15.75" customHeight="1" x14ac:dyDescent="0.25">
      <c r="A537" s="860"/>
      <c r="B537" s="860"/>
      <c r="C537" s="860"/>
      <c r="D537" s="860"/>
      <c r="E537" s="860"/>
      <c r="F537" s="860"/>
      <c r="G537" s="868"/>
      <c r="H537" s="860"/>
      <c r="I537" s="860"/>
      <c r="J537" s="860"/>
      <c r="K537" s="860"/>
      <c r="L537" s="860"/>
      <c r="M537" s="860"/>
      <c r="N537" s="860"/>
      <c r="O537" s="860"/>
      <c r="P537" s="860"/>
      <c r="Q537" s="860"/>
      <c r="R537" s="860"/>
      <c r="S537" s="860"/>
      <c r="T537" s="860"/>
      <c r="U537" s="860"/>
      <c r="V537" s="860"/>
      <c r="W537" s="860"/>
      <c r="X537" s="860"/>
      <c r="Y537" s="860"/>
      <c r="Z537" s="860"/>
      <c r="AA537" s="860"/>
      <c r="AB537" s="860"/>
      <c r="AC537" s="860"/>
      <c r="AD537" s="860"/>
    </row>
    <row r="538" spans="1:30" ht="15.75" customHeight="1" x14ac:dyDescent="0.25">
      <c r="A538" s="860"/>
      <c r="B538" s="860"/>
      <c r="C538" s="860"/>
      <c r="D538" s="860"/>
      <c r="E538" s="860"/>
      <c r="F538" s="860"/>
      <c r="G538" s="868"/>
      <c r="H538" s="860"/>
      <c r="I538" s="860"/>
      <c r="J538" s="860"/>
      <c r="K538" s="860"/>
      <c r="L538" s="860"/>
      <c r="M538" s="860"/>
      <c r="N538" s="860"/>
      <c r="O538" s="860"/>
      <c r="P538" s="860"/>
      <c r="Q538" s="860"/>
      <c r="R538" s="860"/>
      <c r="S538" s="860"/>
      <c r="T538" s="860"/>
      <c r="U538" s="860"/>
      <c r="V538" s="860"/>
      <c r="W538" s="860"/>
      <c r="X538" s="860"/>
      <c r="Y538" s="860"/>
      <c r="Z538" s="860"/>
      <c r="AA538" s="860"/>
      <c r="AB538" s="860"/>
      <c r="AC538" s="860"/>
      <c r="AD538" s="860"/>
    </row>
    <row r="539" spans="1:30" ht="15.75" customHeight="1" x14ac:dyDescent="0.25">
      <c r="A539" s="860"/>
      <c r="B539" s="860"/>
      <c r="C539" s="860"/>
      <c r="D539" s="860"/>
      <c r="E539" s="860"/>
      <c r="F539" s="860"/>
      <c r="G539" s="868"/>
      <c r="H539" s="860"/>
      <c r="I539" s="860"/>
      <c r="J539" s="860"/>
      <c r="K539" s="860"/>
      <c r="L539" s="860"/>
      <c r="M539" s="860"/>
      <c r="N539" s="860"/>
      <c r="O539" s="860"/>
      <c r="P539" s="860"/>
      <c r="Q539" s="860"/>
      <c r="R539" s="860"/>
      <c r="S539" s="860"/>
      <c r="T539" s="860"/>
      <c r="U539" s="860"/>
      <c r="V539" s="860"/>
      <c r="W539" s="860"/>
      <c r="X539" s="860"/>
      <c r="Y539" s="860"/>
      <c r="Z539" s="860"/>
      <c r="AA539" s="860"/>
      <c r="AB539" s="860"/>
      <c r="AC539" s="860"/>
      <c r="AD539" s="860"/>
    </row>
    <row r="540" spans="1:30" ht="15.75" customHeight="1" x14ac:dyDescent="0.25">
      <c r="A540" s="860"/>
      <c r="B540" s="860"/>
      <c r="C540" s="860"/>
      <c r="D540" s="860"/>
      <c r="E540" s="860"/>
      <c r="F540" s="860"/>
      <c r="G540" s="868"/>
      <c r="H540" s="860"/>
      <c r="I540" s="860"/>
      <c r="J540" s="860"/>
      <c r="K540" s="860"/>
      <c r="L540" s="860"/>
      <c r="M540" s="860"/>
      <c r="N540" s="860"/>
      <c r="O540" s="860"/>
      <c r="P540" s="860"/>
      <c r="Q540" s="860"/>
      <c r="R540" s="860"/>
      <c r="S540" s="860"/>
      <c r="T540" s="860"/>
      <c r="U540" s="860"/>
      <c r="V540" s="860"/>
      <c r="W540" s="860"/>
      <c r="X540" s="860"/>
      <c r="Y540" s="860"/>
      <c r="Z540" s="860"/>
      <c r="AA540" s="860"/>
      <c r="AB540" s="860"/>
      <c r="AC540" s="860"/>
      <c r="AD540" s="860"/>
    </row>
    <row r="541" spans="1:30" ht="15.75" customHeight="1" x14ac:dyDescent="0.25">
      <c r="A541" s="860"/>
      <c r="B541" s="860"/>
      <c r="C541" s="860"/>
      <c r="D541" s="860"/>
      <c r="E541" s="860"/>
      <c r="F541" s="860"/>
      <c r="G541" s="868"/>
      <c r="H541" s="860"/>
      <c r="I541" s="860"/>
      <c r="J541" s="860"/>
      <c r="K541" s="860"/>
      <c r="L541" s="860"/>
      <c r="M541" s="860"/>
      <c r="N541" s="860"/>
      <c r="O541" s="860"/>
      <c r="P541" s="860"/>
      <c r="Q541" s="860"/>
      <c r="R541" s="860"/>
      <c r="S541" s="860"/>
      <c r="T541" s="860"/>
      <c r="U541" s="860"/>
      <c r="V541" s="860"/>
      <c r="W541" s="860"/>
      <c r="X541" s="860"/>
      <c r="Y541" s="860"/>
      <c r="Z541" s="860"/>
      <c r="AA541" s="860"/>
      <c r="AB541" s="860"/>
      <c r="AC541" s="860"/>
      <c r="AD541" s="860"/>
    </row>
    <row r="542" spans="1:30" ht="15.75" customHeight="1" x14ac:dyDescent="0.25">
      <c r="A542" s="860"/>
      <c r="B542" s="860"/>
      <c r="C542" s="860"/>
      <c r="D542" s="860"/>
      <c r="E542" s="860"/>
      <c r="F542" s="860"/>
      <c r="G542" s="868"/>
      <c r="H542" s="860"/>
      <c r="I542" s="860"/>
      <c r="J542" s="860"/>
      <c r="K542" s="860"/>
      <c r="L542" s="860"/>
      <c r="M542" s="860"/>
      <c r="N542" s="860"/>
      <c r="O542" s="860"/>
      <c r="P542" s="860"/>
      <c r="Q542" s="860"/>
      <c r="R542" s="860"/>
      <c r="S542" s="860"/>
      <c r="T542" s="860"/>
      <c r="U542" s="860"/>
      <c r="V542" s="860"/>
      <c r="W542" s="860"/>
      <c r="X542" s="860"/>
      <c r="Y542" s="860"/>
      <c r="Z542" s="860"/>
      <c r="AA542" s="860"/>
      <c r="AB542" s="860"/>
      <c r="AC542" s="860"/>
      <c r="AD542" s="860"/>
    </row>
    <row r="543" spans="1:30" ht="15.75" customHeight="1" x14ac:dyDescent="0.25">
      <c r="A543" s="860"/>
      <c r="B543" s="860"/>
      <c r="C543" s="860"/>
      <c r="D543" s="860"/>
      <c r="E543" s="860"/>
      <c r="F543" s="860"/>
      <c r="G543" s="868"/>
      <c r="H543" s="860"/>
      <c r="I543" s="860"/>
      <c r="J543" s="860"/>
      <c r="K543" s="860"/>
      <c r="L543" s="860"/>
      <c r="M543" s="860"/>
      <c r="N543" s="860"/>
      <c r="O543" s="860"/>
      <c r="P543" s="860"/>
      <c r="Q543" s="860"/>
      <c r="R543" s="860"/>
      <c r="S543" s="860"/>
      <c r="T543" s="860"/>
      <c r="U543" s="860"/>
      <c r="V543" s="860"/>
      <c r="W543" s="860"/>
      <c r="X543" s="860"/>
      <c r="Y543" s="860"/>
      <c r="Z543" s="860"/>
      <c r="AA543" s="860"/>
      <c r="AB543" s="860"/>
      <c r="AC543" s="860"/>
      <c r="AD543" s="860"/>
    </row>
    <row r="544" spans="1:30" ht="15.75" customHeight="1" x14ac:dyDescent="0.25">
      <c r="A544" s="860"/>
      <c r="B544" s="860"/>
      <c r="C544" s="860"/>
      <c r="D544" s="860"/>
      <c r="E544" s="860"/>
      <c r="F544" s="860"/>
      <c r="G544" s="868"/>
      <c r="H544" s="860"/>
      <c r="I544" s="860"/>
      <c r="J544" s="860"/>
      <c r="K544" s="860"/>
      <c r="L544" s="860"/>
      <c r="M544" s="860"/>
      <c r="N544" s="860"/>
      <c r="O544" s="860"/>
      <c r="P544" s="860"/>
      <c r="Q544" s="860"/>
      <c r="R544" s="860"/>
      <c r="S544" s="860"/>
      <c r="T544" s="860"/>
      <c r="U544" s="860"/>
      <c r="V544" s="860"/>
      <c r="W544" s="860"/>
      <c r="X544" s="860"/>
      <c r="Y544" s="860"/>
      <c r="Z544" s="860"/>
      <c r="AA544" s="860"/>
      <c r="AB544" s="860"/>
      <c r="AC544" s="860"/>
      <c r="AD544" s="860"/>
    </row>
    <row r="545" spans="1:30" ht="15.75" customHeight="1" x14ac:dyDescent="0.25">
      <c r="A545" s="860"/>
      <c r="B545" s="860"/>
      <c r="C545" s="860"/>
      <c r="D545" s="860"/>
      <c r="E545" s="860"/>
      <c r="F545" s="860"/>
      <c r="G545" s="868"/>
      <c r="H545" s="860"/>
      <c r="I545" s="860"/>
      <c r="J545" s="860"/>
      <c r="K545" s="860"/>
      <c r="L545" s="860"/>
      <c r="M545" s="860"/>
      <c r="N545" s="860"/>
      <c r="O545" s="860"/>
      <c r="P545" s="860"/>
      <c r="Q545" s="860"/>
      <c r="R545" s="860"/>
      <c r="S545" s="860"/>
      <c r="T545" s="860"/>
      <c r="U545" s="860"/>
      <c r="V545" s="860"/>
      <c r="W545" s="860"/>
      <c r="X545" s="860"/>
      <c r="Y545" s="860"/>
      <c r="Z545" s="860"/>
      <c r="AA545" s="860"/>
      <c r="AB545" s="860"/>
      <c r="AC545" s="860"/>
      <c r="AD545" s="860"/>
    </row>
    <row r="546" spans="1:30" ht="15.75" customHeight="1" x14ac:dyDescent="0.25">
      <c r="A546" s="860"/>
      <c r="B546" s="860"/>
      <c r="C546" s="860"/>
      <c r="D546" s="860"/>
      <c r="E546" s="860"/>
      <c r="F546" s="860"/>
      <c r="G546" s="868"/>
      <c r="H546" s="860"/>
      <c r="I546" s="860"/>
      <c r="J546" s="860"/>
      <c r="K546" s="860"/>
      <c r="L546" s="860"/>
      <c r="M546" s="860"/>
      <c r="N546" s="860"/>
      <c r="O546" s="860"/>
      <c r="P546" s="860"/>
      <c r="Q546" s="860"/>
      <c r="R546" s="860"/>
      <c r="S546" s="860"/>
      <c r="T546" s="860"/>
      <c r="U546" s="860"/>
      <c r="V546" s="860"/>
      <c r="W546" s="860"/>
      <c r="X546" s="860"/>
      <c r="Y546" s="860"/>
      <c r="Z546" s="860"/>
      <c r="AA546" s="860"/>
      <c r="AB546" s="860"/>
      <c r="AC546" s="860"/>
      <c r="AD546" s="860"/>
    </row>
    <row r="547" spans="1:30" ht="15.75" customHeight="1" x14ac:dyDescent="0.25">
      <c r="A547" s="860"/>
      <c r="B547" s="860"/>
      <c r="C547" s="860"/>
      <c r="D547" s="860"/>
      <c r="E547" s="860"/>
      <c r="F547" s="860"/>
      <c r="G547" s="868"/>
      <c r="H547" s="860"/>
      <c r="I547" s="860"/>
      <c r="J547" s="860"/>
      <c r="K547" s="860"/>
      <c r="L547" s="860"/>
      <c r="M547" s="860"/>
      <c r="N547" s="860"/>
      <c r="O547" s="860"/>
      <c r="P547" s="860"/>
      <c r="Q547" s="860"/>
      <c r="R547" s="860"/>
      <c r="S547" s="860"/>
      <c r="T547" s="860"/>
      <c r="U547" s="860"/>
      <c r="V547" s="860"/>
      <c r="W547" s="860"/>
      <c r="X547" s="860"/>
      <c r="Y547" s="860"/>
      <c r="Z547" s="860"/>
      <c r="AA547" s="860"/>
      <c r="AB547" s="860"/>
      <c r="AC547" s="860"/>
      <c r="AD547" s="860"/>
    </row>
    <row r="548" spans="1:30" ht="15.75" customHeight="1" x14ac:dyDescent="0.25">
      <c r="A548" s="860"/>
      <c r="B548" s="860"/>
      <c r="C548" s="860"/>
      <c r="D548" s="860"/>
      <c r="E548" s="860"/>
      <c r="F548" s="860"/>
      <c r="G548" s="868"/>
      <c r="H548" s="860"/>
      <c r="I548" s="860"/>
      <c r="J548" s="860"/>
      <c r="K548" s="860"/>
      <c r="L548" s="860"/>
      <c r="M548" s="860"/>
      <c r="N548" s="860"/>
      <c r="O548" s="860"/>
      <c r="P548" s="860"/>
      <c r="Q548" s="860"/>
      <c r="R548" s="860"/>
      <c r="S548" s="860"/>
      <c r="T548" s="860"/>
      <c r="U548" s="860"/>
      <c r="V548" s="860"/>
      <c r="W548" s="860"/>
      <c r="X548" s="860"/>
      <c r="Y548" s="860"/>
      <c r="Z548" s="860"/>
      <c r="AA548" s="860"/>
      <c r="AB548" s="860"/>
      <c r="AC548" s="860"/>
      <c r="AD548" s="860"/>
    </row>
    <row r="549" spans="1:30" ht="15.75" customHeight="1" x14ac:dyDescent="0.25">
      <c r="A549" s="860"/>
      <c r="B549" s="860"/>
      <c r="C549" s="860"/>
      <c r="D549" s="860"/>
      <c r="E549" s="860"/>
      <c r="F549" s="860"/>
      <c r="G549" s="868"/>
      <c r="H549" s="860"/>
      <c r="I549" s="860"/>
      <c r="J549" s="860"/>
      <c r="K549" s="860"/>
      <c r="L549" s="860"/>
      <c r="M549" s="860"/>
      <c r="N549" s="860"/>
      <c r="O549" s="860"/>
      <c r="P549" s="860"/>
      <c r="Q549" s="860"/>
      <c r="R549" s="860"/>
      <c r="S549" s="860"/>
      <c r="T549" s="860"/>
      <c r="U549" s="860"/>
      <c r="V549" s="860"/>
      <c r="W549" s="860"/>
      <c r="X549" s="860"/>
      <c r="Y549" s="860"/>
      <c r="Z549" s="860"/>
      <c r="AA549" s="860"/>
      <c r="AB549" s="860"/>
      <c r="AC549" s="860"/>
      <c r="AD549" s="860"/>
    </row>
    <row r="550" spans="1:30" ht="15.75" customHeight="1" x14ac:dyDescent="0.25">
      <c r="A550" s="860"/>
      <c r="B550" s="860"/>
      <c r="C550" s="860"/>
      <c r="D550" s="860"/>
      <c r="E550" s="860"/>
      <c r="F550" s="860"/>
      <c r="G550" s="868"/>
      <c r="H550" s="860"/>
      <c r="I550" s="860"/>
      <c r="J550" s="860"/>
      <c r="K550" s="860"/>
      <c r="L550" s="860"/>
      <c r="M550" s="860"/>
      <c r="N550" s="860"/>
      <c r="O550" s="860"/>
      <c r="P550" s="860"/>
      <c r="Q550" s="860"/>
      <c r="R550" s="860"/>
      <c r="S550" s="860"/>
      <c r="T550" s="860"/>
      <c r="U550" s="860"/>
      <c r="V550" s="860"/>
      <c r="W550" s="860"/>
      <c r="X550" s="860"/>
      <c r="Y550" s="860"/>
      <c r="Z550" s="860"/>
      <c r="AA550" s="860"/>
      <c r="AB550" s="860"/>
      <c r="AC550" s="860"/>
      <c r="AD550" s="860"/>
    </row>
    <row r="551" spans="1:30" ht="15.75" customHeight="1" x14ac:dyDescent="0.25">
      <c r="A551" s="860"/>
      <c r="B551" s="860"/>
      <c r="C551" s="860"/>
      <c r="D551" s="860"/>
      <c r="E551" s="860"/>
      <c r="F551" s="860"/>
      <c r="G551" s="868"/>
      <c r="H551" s="860"/>
      <c r="I551" s="860"/>
      <c r="J551" s="860"/>
      <c r="K551" s="860"/>
      <c r="L551" s="860"/>
      <c r="M551" s="860"/>
      <c r="N551" s="860"/>
      <c r="O551" s="860"/>
      <c r="P551" s="860"/>
      <c r="Q551" s="860"/>
      <c r="R551" s="860"/>
      <c r="S551" s="860"/>
      <c r="T551" s="860"/>
      <c r="U551" s="860"/>
      <c r="V551" s="860"/>
      <c r="W551" s="860"/>
      <c r="X551" s="860"/>
      <c r="Y551" s="860"/>
      <c r="Z551" s="860"/>
      <c r="AA551" s="860"/>
      <c r="AB551" s="860"/>
      <c r="AC551" s="860"/>
      <c r="AD551" s="860"/>
    </row>
    <row r="552" spans="1:30" ht="15.75" customHeight="1" x14ac:dyDescent="0.25">
      <c r="A552" s="860"/>
      <c r="B552" s="860"/>
      <c r="C552" s="860"/>
      <c r="D552" s="860"/>
      <c r="E552" s="860"/>
      <c r="F552" s="860"/>
      <c r="G552" s="868"/>
      <c r="H552" s="860"/>
      <c r="I552" s="860"/>
      <c r="J552" s="860"/>
      <c r="K552" s="860"/>
      <c r="L552" s="860"/>
      <c r="M552" s="860"/>
      <c r="N552" s="860"/>
      <c r="O552" s="860"/>
      <c r="P552" s="860"/>
      <c r="Q552" s="860"/>
      <c r="R552" s="860"/>
      <c r="S552" s="860"/>
      <c r="T552" s="860"/>
      <c r="U552" s="860"/>
      <c r="V552" s="860"/>
      <c r="W552" s="860"/>
      <c r="X552" s="860"/>
      <c r="Y552" s="860"/>
      <c r="Z552" s="860"/>
      <c r="AA552" s="860"/>
      <c r="AB552" s="860"/>
      <c r="AC552" s="860"/>
      <c r="AD552" s="860"/>
    </row>
    <row r="553" spans="1:30" ht="15.75" customHeight="1" x14ac:dyDescent="0.25">
      <c r="A553" s="860"/>
      <c r="B553" s="860"/>
      <c r="C553" s="860"/>
      <c r="D553" s="860"/>
      <c r="E553" s="860"/>
      <c r="F553" s="860"/>
      <c r="G553" s="868"/>
      <c r="H553" s="860"/>
      <c r="I553" s="860"/>
      <c r="J553" s="860"/>
      <c r="K553" s="860"/>
      <c r="L553" s="860"/>
      <c r="M553" s="860"/>
      <c r="N553" s="860"/>
      <c r="O553" s="860"/>
      <c r="P553" s="860"/>
      <c r="Q553" s="860"/>
      <c r="R553" s="860"/>
      <c r="S553" s="860"/>
      <c r="T553" s="860"/>
      <c r="U553" s="860"/>
      <c r="V553" s="860"/>
      <c r="W553" s="860"/>
      <c r="X553" s="860"/>
      <c r="Y553" s="860"/>
      <c r="Z553" s="860"/>
      <c r="AA553" s="860"/>
      <c r="AB553" s="860"/>
      <c r="AC553" s="860"/>
      <c r="AD553" s="860"/>
    </row>
    <row r="554" spans="1:30" ht="15.75" customHeight="1" x14ac:dyDescent="0.25">
      <c r="A554" s="860"/>
      <c r="B554" s="860"/>
      <c r="C554" s="860"/>
      <c r="D554" s="860"/>
      <c r="E554" s="860"/>
      <c r="F554" s="860"/>
      <c r="G554" s="868"/>
      <c r="H554" s="860"/>
      <c r="I554" s="860"/>
      <c r="J554" s="860"/>
      <c r="K554" s="860"/>
      <c r="L554" s="860"/>
      <c r="M554" s="860"/>
      <c r="N554" s="860"/>
      <c r="O554" s="860"/>
      <c r="P554" s="860"/>
      <c r="Q554" s="860"/>
      <c r="R554" s="860"/>
      <c r="S554" s="860"/>
      <c r="T554" s="860"/>
      <c r="U554" s="860"/>
      <c r="V554" s="860"/>
      <c r="W554" s="860"/>
      <c r="X554" s="860"/>
      <c r="Y554" s="860"/>
      <c r="Z554" s="860"/>
      <c r="AA554" s="860"/>
      <c r="AB554" s="860"/>
      <c r="AC554" s="860"/>
      <c r="AD554" s="860"/>
    </row>
    <row r="555" spans="1:30" ht="15.75" customHeight="1" x14ac:dyDescent="0.25">
      <c r="A555" s="860"/>
      <c r="B555" s="860"/>
      <c r="C555" s="860"/>
      <c r="D555" s="860"/>
      <c r="E555" s="860"/>
      <c r="F555" s="860"/>
      <c r="G555" s="868"/>
      <c r="H555" s="860"/>
      <c r="I555" s="860"/>
      <c r="J555" s="860"/>
      <c r="K555" s="860"/>
      <c r="L555" s="860"/>
      <c r="M555" s="860"/>
      <c r="N555" s="860"/>
      <c r="O555" s="860"/>
      <c r="P555" s="860"/>
      <c r="Q555" s="860"/>
      <c r="R555" s="860"/>
      <c r="S555" s="860"/>
      <c r="T555" s="860"/>
      <c r="U555" s="860"/>
      <c r="V555" s="860"/>
      <c r="W555" s="860"/>
      <c r="X555" s="860"/>
      <c r="Y555" s="860"/>
      <c r="Z555" s="860"/>
      <c r="AA555" s="860"/>
      <c r="AB555" s="860"/>
      <c r="AC555" s="860"/>
      <c r="AD555" s="860"/>
    </row>
    <row r="556" spans="1:30" ht="15.75" customHeight="1" x14ac:dyDescent="0.25">
      <c r="A556" s="860"/>
      <c r="B556" s="860"/>
      <c r="C556" s="860"/>
      <c r="D556" s="860"/>
      <c r="E556" s="860"/>
      <c r="F556" s="860"/>
      <c r="G556" s="868"/>
      <c r="H556" s="860"/>
      <c r="I556" s="860"/>
      <c r="J556" s="860"/>
      <c r="K556" s="860"/>
      <c r="L556" s="860"/>
      <c r="M556" s="860"/>
      <c r="N556" s="860"/>
      <c r="O556" s="860"/>
      <c r="P556" s="860"/>
      <c r="Q556" s="860"/>
      <c r="R556" s="860"/>
      <c r="S556" s="860"/>
      <c r="T556" s="860"/>
      <c r="U556" s="860"/>
      <c r="V556" s="860"/>
      <c r="W556" s="860"/>
      <c r="X556" s="860"/>
      <c r="Y556" s="860"/>
      <c r="Z556" s="860"/>
      <c r="AA556" s="860"/>
      <c r="AB556" s="860"/>
      <c r="AC556" s="860"/>
      <c r="AD556" s="860"/>
    </row>
    <row r="557" spans="1:30" ht="15.75" customHeight="1" x14ac:dyDescent="0.25">
      <c r="A557" s="860"/>
      <c r="B557" s="860"/>
      <c r="C557" s="860"/>
      <c r="D557" s="860"/>
      <c r="E557" s="860"/>
      <c r="F557" s="860"/>
      <c r="G557" s="868"/>
      <c r="H557" s="860"/>
      <c r="I557" s="860"/>
      <c r="J557" s="860"/>
      <c r="K557" s="860"/>
      <c r="L557" s="860"/>
      <c r="M557" s="860"/>
      <c r="N557" s="860"/>
      <c r="O557" s="860"/>
      <c r="P557" s="860"/>
      <c r="Q557" s="860"/>
      <c r="R557" s="860"/>
      <c r="S557" s="860"/>
      <c r="T557" s="860"/>
      <c r="U557" s="860"/>
      <c r="V557" s="860"/>
      <c r="W557" s="860"/>
      <c r="X557" s="860"/>
      <c r="Y557" s="860"/>
      <c r="Z557" s="860"/>
      <c r="AA557" s="860"/>
      <c r="AB557" s="860"/>
      <c r="AC557" s="860"/>
      <c r="AD557" s="860"/>
    </row>
    <row r="558" spans="1:30" ht="15.75" customHeight="1" x14ac:dyDescent="0.25">
      <c r="A558" s="860"/>
      <c r="B558" s="860"/>
      <c r="C558" s="860"/>
      <c r="D558" s="860"/>
      <c r="E558" s="860"/>
      <c r="F558" s="860"/>
      <c r="G558" s="868"/>
      <c r="H558" s="860"/>
      <c r="I558" s="860"/>
      <c r="J558" s="860"/>
      <c r="K558" s="860"/>
      <c r="L558" s="860"/>
      <c r="M558" s="860"/>
      <c r="N558" s="860"/>
      <c r="O558" s="860"/>
      <c r="P558" s="860"/>
      <c r="Q558" s="860"/>
      <c r="R558" s="860"/>
      <c r="S558" s="860"/>
      <c r="T558" s="860"/>
      <c r="U558" s="860"/>
      <c r="V558" s="860"/>
      <c r="W558" s="860"/>
      <c r="X558" s="860"/>
      <c r="Y558" s="860"/>
      <c r="Z558" s="860"/>
      <c r="AA558" s="860"/>
      <c r="AB558" s="860"/>
      <c r="AC558" s="860"/>
      <c r="AD558" s="860"/>
    </row>
    <row r="559" spans="1:30" ht="15.75" customHeight="1" x14ac:dyDescent="0.25">
      <c r="A559" s="860"/>
      <c r="B559" s="860"/>
      <c r="C559" s="860"/>
      <c r="D559" s="860"/>
      <c r="E559" s="860"/>
      <c r="F559" s="860"/>
      <c r="G559" s="868"/>
      <c r="H559" s="860"/>
      <c r="I559" s="860"/>
      <c r="J559" s="860"/>
      <c r="K559" s="860"/>
      <c r="L559" s="860"/>
      <c r="M559" s="860"/>
      <c r="N559" s="860"/>
      <c r="O559" s="860"/>
      <c r="P559" s="860"/>
      <c r="Q559" s="860"/>
      <c r="R559" s="860"/>
      <c r="S559" s="860"/>
      <c r="T559" s="860"/>
      <c r="U559" s="860"/>
      <c r="V559" s="860"/>
      <c r="W559" s="860"/>
      <c r="X559" s="860"/>
      <c r="Y559" s="860"/>
      <c r="Z559" s="860"/>
      <c r="AA559" s="860"/>
      <c r="AB559" s="860"/>
      <c r="AC559" s="860"/>
      <c r="AD559" s="860"/>
    </row>
    <row r="560" spans="1:30" ht="15.75" customHeight="1" x14ac:dyDescent="0.25">
      <c r="A560" s="860"/>
      <c r="B560" s="860"/>
      <c r="C560" s="860"/>
      <c r="D560" s="860"/>
      <c r="E560" s="860"/>
      <c r="F560" s="860"/>
      <c r="G560" s="868"/>
      <c r="H560" s="860"/>
      <c r="I560" s="860"/>
      <c r="J560" s="860"/>
      <c r="K560" s="860"/>
      <c r="L560" s="860"/>
      <c r="M560" s="860"/>
      <c r="N560" s="860"/>
      <c r="O560" s="860"/>
      <c r="P560" s="860"/>
      <c r="Q560" s="860"/>
      <c r="R560" s="860"/>
      <c r="S560" s="860"/>
      <c r="T560" s="860"/>
      <c r="U560" s="860"/>
      <c r="V560" s="860"/>
      <c r="W560" s="860"/>
      <c r="X560" s="860"/>
      <c r="Y560" s="860"/>
      <c r="Z560" s="860"/>
      <c r="AA560" s="860"/>
      <c r="AB560" s="860"/>
      <c r="AC560" s="860"/>
      <c r="AD560" s="860"/>
    </row>
    <row r="561" spans="1:30" ht="15.75" customHeight="1" x14ac:dyDescent="0.25">
      <c r="A561" s="860"/>
      <c r="B561" s="860"/>
      <c r="C561" s="860"/>
      <c r="D561" s="860"/>
      <c r="E561" s="860"/>
      <c r="F561" s="860"/>
      <c r="G561" s="868"/>
      <c r="H561" s="860"/>
      <c r="I561" s="860"/>
      <c r="J561" s="860"/>
      <c r="K561" s="860"/>
      <c r="L561" s="860"/>
      <c r="M561" s="860"/>
      <c r="N561" s="860"/>
      <c r="O561" s="860"/>
      <c r="P561" s="860"/>
      <c r="Q561" s="860"/>
      <c r="R561" s="860"/>
      <c r="S561" s="860"/>
      <c r="T561" s="860"/>
      <c r="U561" s="860"/>
      <c r="V561" s="860"/>
      <c r="W561" s="860"/>
      <c r="X561" s="860"/>
      <c r="Y561" s="860"/>
      <c r="Z561" s="860"/>
      <c r="AA561" s="860"/>
      <c r="AB561" s="860"/>
      <c r="AC561" s="860"/>
      <c r="AD561" s="860"/>
    </row>
    <row r="562" spans="1:30" ht="15.75" customHeight="1" x14ac:dyDescent="0.25">
      <c r="A562" s="860"/>
      <c r="B562" s="860"/>
      <c r="C562" s="860"/>
      <c r="D562" s="860"/>
      <c r="E562" s="860"/>
      <c r="F562" s="860"/>
      <c r="G562" s="868"/>
      <c r="H562" s="860"/>
      <c r="I562" s="860"/>
      <c r="J562" s="860"/>
      <c r="K562" s="860"/>
      <c r="L562" s="860"/>
      <c r="M562" s="860"/>
      <c r="N562" s="860"/>
      <c r="O562" s="860"/>
      <c r="P562" s="860"/>
      <c r="Q562" s="860"/>
      <c r="R562" s="860"/>
      <c r="S562" s="860"/>
      <c r="T562" s="860"/>
      <c r="U562" s="860"/>
      <c r="V562" s="860"/>
      <c r="W562" s="860"/>
      <c r="X562" s="860"/>
      <c r="Y562" s="860"/>
      <c r="Z562" s="860"/>
      <c r="AA562" s="860"/>
      <c r="AB562" s="860"/>
      <c r="AC562" s="860"/>
      <c r="AD562" s="860"/>
    </row>
    <row r="563" spans="1:30" ht="15.75" customHeight="1" x14ac:dyDescent="0.25">
      <c r="A563" s="860"/>
      <c r="B563" s="860"/>
      <c r="C563" s="860"/>
      <c r="D563" s="860"/>
      <c r="E563" s="860"/>
      <c r="F563" s="860"/>
      <c r="G563" s="868"/>
      <c r="H563" s="860"/>
      <c r="I563" s="860"/>
      <c r="J563" s="860"/>
      <c r="K563" s="860"/>
      <c r="L563" s="860"/>
      <c r="M563" s="860"/>
      <c r="N563" s="860"/>
      <c r="O563" s="860"/>
      <c r="P563" s="860"/>
      <c r="Q563" s="860"/>
      <c r="R563" s="860"/>
      <c r="S563" s="860"/>
      <c r="T563" s="860"/>
      <c r="U563" s="860"/>
      <c r="V563" s="860"/>
      <c r="W563" s="860"/>
      <c r="X563" s="860"/>
      <c r="Y563" s="860"/>
      <c r="Z563" s="860"/>
      <c r="AA563" s="860"/>
      <c r="AB563" s="860"/>
      <c r="AC563" s="860"/>
      <c r="AD563" s="860"/>
    </row>
    <row r="564" spans="1:30" ht="15.75" customHeight="1" x14ac:dyDescent="0.25">
      <c r="A564" s="860"/>
      <c r="B564" s="860"/>
      <c r="C564" s="860"/>
      <c r="D564" s="860"/>
      <c r="E564" s="860"/>
      <c r="F564" s="860"/>
      <c r="G564" s="868"/>
      <c r="H564" s="860"/>
      <c r="I564" s="860"/>
      <c r="J564" s="860"/>
      <c r="K564" s="860"/>
      <c r="L564" s="860"/>
      <c r="M564" s="860"/>
      <c r="N564" s="860"/>
      <c r="O564" s="860"/>
      <c r="P564" s="860"/>
      <c r="Q564" s="860"/>
      <c r="R564" s="860"/>
      <c r="S564" s="860"/>
      <c r="T564" s="860"/>
      <c r="U564" s="860"/>
      <c r="V564" s="860"/>
      <c r="W564" s="860"/>
      <c r="X564" s="860"/>
      <c r="Y564" s="860"/>
      <c r="Z564" s="860"/>
      <c r="AA564" s="860"/>
      <c r="AB564" s="860"/>
      <c r="AC564" s="860"/>
      <c r="AD564" s="860"/>
    </row>
    <row r="565" spans="1:30" ht="15.75" customHeight="1" x14ac:dyDescent="0.25">
      <c r="A565" s="860"/>
      <c r="B565" s="860"/>
      <c r="C565" s="860"/>
      <c r="D565" s="860"/>
      <c r="E565" s="860"/>
      <c r="F565" s="860"/>
      <c r="G565" s="868"/>
      <c r="H565" s="860"/>
      <c r="I565" s="860"/>
      <c r="J565" s="860"/>
      <c r="K565" s="860"/>
      <c r="L565" s="860"/>
      <c r="M565" s="860"/>
      <c r="N565" s="860"/>
      <c r="O565" s="860"/>
      <c r="P565" s="860"/>
      <c r="Q565" s="860"/>
      <c r="R565" s="860"/>
      <c r="S565" s="860"/>
      <c r="T565" s="860"/>
      <c r="U565" s="860"/>
      <c r="V565" s="860"/>
      <c r="W565" s="860"/>
      <c r="X565" s="860"/>
      <c r="Y565" s="860"/>
      <c r="Z565" s="860"/>
      <c r="AA565" s="860"/>
      <c r="AB565" s="860"/>
      <c r="AC565" s="860"/>
      <c r="AD565" s="860"/>
    </row>
    <row r="566" spans="1:30" ht="15.75" customHeight="1" x14ac:dyDescent="0.25">
      <c r="A566" s="860"/>
      <c r="B566" s="860"/>
      <c r="C566" s="860"/>
      <c r="D566" s="860"/>
      <c r="E566" s="860"/>
      <c r="F566" s="860"/>
      <c r="G566" s="868"/>
      <c r="H566" s="860"/>
      <c r="I566" s="860"/>
      <c r="J566" s="860"/>
      <c r="K566" s="860"/>
      <c r="L566" s="860"/>
      <c r="M566" s="860"/>
      <c r="N566" s="860"/>
      <c r="O566" s="860"/>
      <c r="P566" s="860"/>
      <c r="Q566" s="860"/>
      <c r="R566" s="860"/>
      <c r="S566" s="860"/>
      <c r="T566" s="860"/>
      <c r="U566" s="860"/>
      <c r="V566" s="860"/>
      <c r="W566" s="860"/>
      <c r="X566" s="860"/>
      <c r="Y566" s="860"/>
      <c r="Z566" s="860"/>
      <c r="AA566" s="860"/>
      <c r="AB566" s="860"/>
      <c r="AC566" s="860"/>
      <c r="AD566" s="860"/>
    </row>
    <row r="567" spans="1:30" ht="15.75" customHeight="1" x14ac:dyDescent="0.25">
      <c r="A567" s="860"/>
      <c r="B567" s="860"/>
      <c r="C567" s="860"/>
      <c r="D567" s="860"/>
      <c r="E567" s="860"/>
      <c r="F567" s="860"/>
      <c r="G567" s="868"/>
      <c r="H567" s="860"/>
      <c r="I567" s="860"/>
      <c r="J567" s="860"/>
      <c r="K567" s="860"/>
      <c r="L567" s="860"/>
      <c r="M567" s="860"/>
      <c r="N567" s="860"/>
      <c r="O567" s="860"/>
      <c r="P567" s="860"/>
      <c r="Q567" s="860"/>
      <c r="R567" s="860"/>
      <c r="S567" s="860"/>
      <c r="T567" s="860"/>
      <c r="U567" s="860"/>
      <c r="V567" s="860"/>
      <c r="W567" s="860"/>
      <c r="X567" s="860"/>
      <c r="Y567" s="860"/>
      <c r="Z567" s="860"/>
      <c r="AA567" s="860"/>
      <c r="AB567" s="860"/>
      <c r="AC567" s="860"/>
      <c r="AD567" s="860"/>
    </row>
    <row r="568" spans="1:30" ht="15.75" customHeight="1" x14ac:dyDescent="0.25">
      <c r="A568" s="860"/>
      <c r="B568" s="860"/>
      <c r="C568" s="860"/>
      <c r="D568" s="860"/>
      <c r="E568" s="860"/>
      <c r="F568" s="860"/>
      <c r="G568" s="868"/>
      <c r="H568" s="860"/>
      <c r="I568" s="860"/>
      <c r="J568" s="860"/>
      <c r="K568" s="860"/>
      <c r="L568" s="860"/>
      <c r="M568" s="860"/>
      <c r="N568" s="860"/>
      <c r="O568" s="860"/>
      <c r="P568" s="860"/>
      <c r="Q568" s="860"/>
      <c r="R568" s="860"/>
      <c r="S568" s="860"/>
      <c r="T568" s="860"/>
      <c r="U568" s="860"/>
      <c r="V568" s="860"/>
      <c r="W568" s="860"/>
      <c r="X568" s="860"/>
      <c r="Y568" s="860"/>
      <c r="Z568" s="860"/>
      <c r="AA568" s="860"/>
      <c r="AB568" s="860"/>
      <c r="AC568" s="860"/>
      <c r="AD568" s="860"/>
    </row>
    <row r="569" spans="1:30" ht="15.75" customHeight="1" x14ac:dyDescent="0.25">
      <c r="A569" s="860"/>
      <c r="B569" s="860"/>
      <c r="C569" s="860"/>
      <c r="D569" s="860"/>
      <c r="E569" s="860"/>
      <c r="F569" s="860"/>
      <c r="G569" s="868"/>
      <c r="H569" s="860"/>
      <c r="I569" s="860"/>
      <c r="J569" s="860"/>
      <c r="K569" s="860"/>
      <c r="L569" s="860"/>
      <c r="M569" s="860"/>
      <c r="N569" s="860"/>
      <c r="O569" s="860"/>
      <c r="P569" s="860"/>
      <c r="Q569" s="860"/>
      <c r="R569" s="860"/>
      <c r="S569" s="860"/>
      <c r="T569" s="860"/>
      <c r="U569" s="860"/>
      <c r="V569" s="860"/>
      <c r="W569" s="860"/>
      <c r="X569" s="860"/>
      <c r="Y569" s="860"/>
      <c r="Z569" s="860"/>
      <c r="AA569" s="860"/>
      <c r="AB569" s="860"/>
      <c r="AC569" s="860"/>
      <c r="AD569" s="860"/>
    </row>
    <row r="570" spans="1:30" ht="15.75" customHeight="1" x14ac:dyDescent="0.25">
      <c r="A570" s="860"/>
      <c r="B570" s="860"/>
      <c r="C570" s="860"/>
      <c r="D570" s="860"/>
      <c r="E570" s="860"/>
      <c r="F570" s="860"/>
      <c r="G570" s="868"/>
      <c r="H570" s="860"/>
      <c r="I570" s="860"/>
      <c r="J570" s="860"/>
      <c r="K570" s="860"/>
      <c r="L570" s="860"/>
      <c r="M570" s="860"/>
      <c r="N570" s="860"/>
      <c r="O570" s="860"/>
      <c r="P570" s="860"/>
      <c r="Q570" s="860"/>
      <c r="R570" s="860"/>
      <c r="S570" s="860"/>
      <c r="T570" s="860"/>
      <c r="U570" s="860"/>
      <c r="V570" s="860"/>
      <c r="W570" s="860"/>
      <c r="X570" s="860"/>
      <c r="Y570" s="860"/>
      <c r="Z570" s="860"/>
      <c r="AA570" s="860"/>
      <c r="AB570" s="860"/>
      <c r="AC570" s="860"/>
      <c r="AD570" s="860"/>
    </row>
    <row r="571" spans="1:30" ht="15.75" customHeight="1" x14ac:dyDescent="0.25">
      <c r="A571" s="860"/>
      <c r="B571" s="860"/>
      <c r="C571" s="860"/>
      <c r="D571" s="860"/>
      <c r="E571" s="860"/>
      <c r="F571" s="860"/>
      <c r="G571" s="868"/>
      <c r="H571" s="860"/>
      <c r="I571" s="860"/>
      <c r="J571" s="860"/>
      <c r="K571" s="860"/>
      <c r="L571" s="860"/>
      <c r="M571" s="860"/>
      <c r="N571" s="860"/>
      <c r="O571" s="860"/>
      <c r="P571" s="860"/>
      <c r="Q571" s="860"/>
      <c r="R571" s="860"/>
      <c r="S571" s="860"/>
      <c r="T571" s="860"/>
      <c r="U571" s="860"/>
      <c r="V571" s="860"/>
      <c r="W571" s="860"/>
      <c r="X571" s="860"/>
      <c r="Y571" s="860"/>
      <c r="Z571" s="860"/>
      <c r="AA571" s="860"/>
      <c r="AB571" s="860"/>
      <c r="AC571" s="860"/>
      <c r="AD571" s="860"/>
    </row>
    <row r="572" spans="1:30" ht="15.75" customHeight="1" x14ac:dyDescent="0.25">
      <c r="A572" s="860"/>
      <c r="B572" s="860"/>
      <c r="C572" s="860"/>
      <c r="D572" s="860"/>
      <c r="E572" s="860"/>
      <c r="F572" s="860"/>
      <c r="G572" s="868"/>
      <c r="H572" s="860"/>
      <c r="I572" s="860"/>
      <c r="J572" s="860"/>
      <c r="K572" s="860"/>
      <c r="L572" s="860"/>
      <c r="M572" s="860"/>
      <c r="N572" s="860"/>
      <c r="O572" s="860"/>
      <c r="P572" s="860"/>
      <c r="Q572" s="860"/>
      <c r="R572" s="860"/>
      <c r="S572" s="860"/>
      <c r="T572" s="860"/>
      <c r="U572" s="860"/>
      <c r="V572" s="860"/>
      <c r="W572" s="860"/>
      <c r="X572" s="860"/>
      <c r="Y572" s="860"/>
      <c r="Z572" s="860"/>
      <c r="AA572" s="860"/>
      <c r="AB572" s="860"/>
      <c r="AC572" s="860"/>
      <c r="AD572" s="860"/>
    </row>
    <row r="573" spans="1:30" ht="15.75" customHeight="1" x14ac:dyDescent="0.25">
      <c r="A573" s="860"/>
      <c r="B573" s="860"/>
      <c r="C573" s="860"/>
      <c r="D573" s="860"/>
      <c r="E573" s="860"/>
      <c r="F573" s="860"/>
      <c r="G573" s="868"/>
      <c r="H573" s="860"/>
      <c r="I573" s="860"/>
      <c r="J573" s="860"/>
      <c r="K573" s="860"/>
      <c r="L573" s="860"/>
      <c r="M573" s="860"/>
      <c r="N573" s="860"/>
      <c r="O573" s="860"/>
      <c r="P573" s="860"/>
      <c r="Q573" s="860"/>
      <c r="R573" s="860"/>
      <c r="S573" s="860"/>
      <c r="T573" s="860"/>
      <c r="U573" s="860"/>
      <c r="V573" s="860"/>
      <c r="W573" s="860"/>
      <c r="X573" s="860"/>
      <c r="Y573" s="860"/>
      <c r="Z573" s="860"/>
      <c r="AA573" s="860"/>
      <c r="AB573" s="860"/>
      <c r="AC573" s="860"/>
      <c r="AD573" s="860"/>
    </row>
    <row r="574" spans="1:30" ht="15.75" customHeight="1" x14ac:dyDescent="0.25">
      <c r="A574" s="860"/>
      <c r="B574" s="860"/>
      <c r="C574" s="860"/>
      <c r="D574" s="860"/>
      <c r="E574" s="860"/>
      <c r="F574" s="860"/>
      <c r="G574" s="868"/>
      <c r="H574" s="860"/>
      <c r="I574" s="860"/>
      <c r="J574" s="860"/>
      <c r="K574" s="860"/>
      <c r="L574" s="860"/>
      <c r="M574" s="860"/>
      <c r="N574" s="860"/>
      <c r="O574" s="860"/>
      <c r="P574" s="860"/>
      <c r="Q574" s="860"/>
      <c r="R574" s="860"/>
      <c r="S574" s="860"/>
      <c r="T574" s="860"/>
      <c r="U574" s="860"/>
      <c r="V574" s="860"/>
      <c r="W574" s="860"/>
      <c r="X574" s="860"/>
      <c r="Y574" s="860"/>
      <c r="Z574" s="860"/>
      <c r="AA574" s="860"/>
      <c r="AB574" s="860"/>
      <c r="AC574" s="860"/>
      <c r="AD574" s="860"/>
    </row>
    <row r="575" spans="1:30" ht="15.75" customHeight="1" x14ac:dyDescent="0.25">
      <c r="A575" s="860"/>
      <c r="B575" s="860"/>
      <c r="C575" s="860"/>
      <c r="D575" s="860"/>
      <c r="E575" s="860"/>
      <c r="F575" s="860"/>
      <c r="G575" s="868"/>
      <c r="H575" s="860"/>
      <c r="I575" s="860"/>
      <c r="J575" s="860"/>
      <c r="K575" s="860"/>
      <c r="L575" s="860"/>
      <c r="M575" s="860"/>
      <c r="N575" s="860"/>
      <c r="O575" s="860"/>
      <c r="P575" s="860"/>
      <c r="Q575" s="860"/>
      <c r="R575" s="860"/>
      <c r="S575" s="860"/>
      <c r="T575" s="860"/>
      <c r="U575" s="860"/>
      <c r="V575" s="860"/>
      <c r="W575" s="860"/>
      <c r="X575" s="860"/>
      <c r="Y575" s="860"/>
      <c r="Z575" s="860"/>
      <c r="AA575" s="860"/>
      <c r="AB575" s="860"/>
      <c r="AC575" s="860"/>
      <c r="AD575" s="860"/>
    </row>
    <row r="576" spans="1:30" ht="15.75" customHeight="1" x14ac:dyDescent="0.25">
      <c r="A576" s="860"/>
      <c r="B576" s="860"/>
      <c r="C576" s="860"/>
      <c r="D576" s="860"/>
      <c r="E576" s="860"/>
      <c r="F576" s="860"/>
      <c r="G576" s="868"/>
      <c r="H576" s="860"/>
      <c r="I576" s="860"/>
      <c r="J576" s="860"/>
      <c r="K576" s="860"/>
      <c r="L576" s="860"/>
      <c r="M576" s="860"/>
      <c r="N576" s="860"/>
      <c r="O576" s="860"/>
      <c r="P576" s="860"/>
      <c r="Q576" s="860"/>
      <c r="R576" s="860"/>
      <c r="S576" s="860"/>
      <c r="T576" s="860"/>
      <c r="U576" s="860"/>
      <c r="V576" s="860"/>
      <c r="W576" s="860"/>
      <c r="X576" s="860"/>
      <c r="Y576" s="860"/>
      <c r="Z576" s="860"/>
      <c r="AA576" s="860"/>
      <c r="AB576" s="860"/>
      <c r="AC576" s="860"/>
      <c r="AD576" s="860"/>
    </row>
    <row r="577" spans="1:30" ht="15.75" customHeight="1" x14ac:dyDescent="0.25">
      <c r="A577" s="860"/>
      <c r="B577" s="860"/>
      <c r="C577" s="860"/>
      <c r="D577" s="860"/>
      <c r="E577" s="860"/>
      <c r="F577" s="860"/>
      <c r="G577" s="868"/>
      <c r="H577" s="860"/>
      <c r="I577" s="860"/>
      <c r="J577" s="860"/>
      <c r="K577" s="860"/>
      <c r="L577" s="860"/>
      <c r="M577" s="860"/>
      <c r="N577" s="860"/>
      <c r="O577" s="860"/>
      <c r="P577" s="860"/>
      <c r="Q577" s="860"/>
      <c r="R577" s="860"/>
      <c r="S577" s="860"/>
      <c r="T577" s="860"/>
      <c r="U577" s="860"/>
      <c r="V577" s="860"/>
      <c r="W577" s="860"/>
      <c r="X577" s="860"/>
      <c r="Y577" s="860"/>
      <c r="Z577" s="860"/>
      <c r="AA577" s="860"/>
      <c r="AB577" s="860"/>
      <c r="AC577" s="860"/>
      <c r="AD577" s="860"/>
    </row>
    <row r="578" spans="1:30" ht="15.75" customHeight="1" x14ac:dyDescent="0.25">
      <c r="A578" s="860"/>
      <c r="B578" s="860"/>
      <c r="C578" s="860"/>
      <c r="D578" s="860"/>
      <c r="E578" s="860"/>
      <c r="F578" s="860"/>
      <c r="G578" s="868"/>
      <c r="H578" s="860"/>
      <c r="I578" s="860"/>
      <c r="J578" s="860"/>
      <c r="K578" s="860"/>
      <c r="L578" s="860"/>
      <c r="M578" s="860"/>
      <c r="N578" s="860"/>
      <c r="O578" s="860"/>
      <c r="P578" s="860"/>
      <c r="Q578" s="860"/>
      <c r="R578" s="860"/>
      <c r="S578" s="860"/>
      <c r="T578" s="860"/>
      <c r="U578" s="860"/>
      <c r="V578" s="860"/>
      <c r="W578" s="860"/>
      <c r="X578" s="860"/>
      <c r="Y578" s="860"/>
      <c r="Z578" s="860"/>
      <c r="AA578" s="860"/>
      <c r="AB578" s="860"/>
      <c r="AC578" s="860"/>
      <c r="AD578" s="860"/>
    </row>
    <row r="579" spans="1:30" ht="15.75" customHeight="1" x14ac:dyDescent="0.25">
      <c r="A579" s="860"/>
      <c r="B579" s="860"/>
      <c r="C579" s="860"/>
      <c r="D579" s="860"/>
      <c r="E579" s="860"/>
      <c r="F579" s="860"/>
      <c r="G579" s="868"/>
      <c r="H579" s="860"/>
      <c r="I579" s="860"/>
      <c r="J579" s="860"/>
      <c r="K579" s="860"/>
      <c r="L579" s="860"/>
      <c r="M579" s="860"/>
      <c r="N579" s="860"/>
      <c r="O579" s="860"/>
      <c r="P579" s="860"/>
      <c r="Q579" s="860"/>
      <c r="R579" s="860"/>
      <c r="S579" s="860"/>
      <c r="T579" s="860"/>
      <c r="U579" s="860"/>
      <c r="V579" s="860"/>
      <c r="W579" s="860"/>
      <c r="X579" s="860"/>
      <c r="Y579" s="860"/>
      <c r="Z579" s="860"/>
      <c r="AA579" s="860"/>
      <c r="AB579" s="860"/>
      <c r="AC579" s="860"/>
      <c r="AD579" s="860"/>
    </row>
    <row r="580" spans="1:30" ht="15.75" customHeight="1" x14ac:dyDescent="0.25">
      <c r="A580" s="860"/>
      <c r="B580" s="860"/>
      <c r="C580" s="860"/>
      <c r="D580" s="860"/>
      <c r="E580" s="860"/>
      <c r="F580" s="860"/>
      <c r="G580" s="868"/>
      <c r="H580" s="860"/>
      <c r="I580" s="860"/>
      <c r="J580" s="860"/>
      <c r="K580" s="860"/>
      <c r="L580" s="860"/>
      <c r="M580" s="860"/>
      <c r="N580" s="860"/>
      <c r="O580" s="860"/>
      <c r="P580" s="860"/>
      <c r="Q580" s="860"/>
      <c r="R580" s="860"/>
      <c r="S580" s="860"/>
      <c r="T580" s="860"/>
      <c r="U580" s="860"/>
      <c r="V580" s="860"/>
      <c r="W580" s="860"/>
      <c r="X580" s="860"/>
      <c r="Y580" s="860"/>
      <c r="Z580" s="860"/>
      <c r="AA580" s="860"/>
      <c r="AB580" s="860"/>
      <c r="AC580" s="860"/>
      <c r="AD580" s="860"/>
    </row>
    <row r="581" spans="1:30" ht="15.75" customHeight="1" x14ac:dyDescent="0.25">
      <c r="A581" s="860"/>
      <c r="B581" s="860"/>
      <c r="C581" s="860"/>
      <c r="D581" s="860"/>
      <c r="E581" s="860"/>
      <c r="F581" s="860"/>
      <c r="G581" s="868"/>
      <c r="H581" s="860"/>
      <c r="I581" s="860"/>
      <c r="J581" s="860"/>
      <c r="K581" s="860"/>
      <c r="L581" s="860"/>
      <c r="M581" s="860"/>
      <c r="N581" s="860"/>
      <c r="O581" s="860"/>
      <c r="P581" s="860"/>
      <c r="Q581" s="860"/>
      <c r="R581" s="860"/>
      <c r="S581" s="860"/>
      <c r="T581" s="860"/>
      <c r="U581" s="860"/>
      <c r="V581" s="860"/>
      <c r="W581" s="860"/>
      <c r="X581" s="860"/>
      <c r="Y581" s="860"/>
      <c r="Z581" s="860"/>
      <c r="AA581" s="860"/>
      <c r="AB581" s="860"/>
      <c r="AC581" s="860"/>
      <c r="AD581" s="860"/>
    </row>
    <row r="582" spans="1:30" ht="15.75" customHeight="1" x14ac:dyDescent="0.25">
      <c r="A582" s="860"/>
      <c r="B582" s="860"/>
      <c r="C582" s="860"/>
      <c r="D582" s="860"/>
      <c r="E582" s="860"/>
      <c r="F582" s="860"/>
      <c r="G582" s="868"/>
      <c r="H582" s="860"/>
      <c r="I582" s="860"/>
      <c r="J582" s="860"/>
      <c r="K582" s="860"/>
      <c r="L582" s="860"/>
      <c r="M582" s="860"/>
      <c r="N582" s="860"/>
      <c r="O582" s="860"/>
      <c r="P582" s="860"/>
      <c r="Q582" s="860"/>
      <c r="R582" s="860"/>
      <c r="S582" s="860"/>
      <c r="T582" s="860"/>
      <c r="U582" s="860"/>
      <c r="V582" s="860"/>
      <c r="W582" s="860"/>
      <c r="X582" s="860"/>
      <c r="Y582" s="860"/>
      <c r="Z582" s="860"/>
      <c r="AA582" s="860"/>
      <c r="AB582" s="860"/>
      <c r="AC582" s="860"/>
      <c r="AD582" s="860"/>
    </row>
    <row r="583" spans="1:30" ht="15.75" customHeight="1" x14ac:dyDescent="0.25">
      <c r="A583" s="860"/>
      <c r="B583" s="860"/>
      <c r="C583" s="860"/>
      <c r="D583" s="860"/>
      <c r="E583" s="860"/>
      <c r="F583" s="860"/>
      <c r="G583" s="868"/>
      <c r="H583" s="860"/>
      <c r="I583" s="860"/>
      <c r="J583" s="860"/>
      <c r="K583" s="860"/>
      <c r="L583" s="860"/>
      <c r="M583" s="860"/>
      <c r="N583" s="860"/>
      <c r="O583" s="860"/>
      <c r="P583" s="860"/>
      <c r="Q583" s="860"/>
      <c r="R583" s="860"/>
      <c r="S583" s="860"/>
      <c r="T583" s="860"/>
      <c r="U583" s="860"/>
      <c r="V583" s="860"/>
      <c r="W583" s="860"/>
      <c r="X583" s="860"/>
      <c r="Y583" s="860"/>
      <c r="Z583" s="860"/>
      <c r="AA583" s="860"/>
      <c r="AB583" s="860"/>
      <c r="AC583" s="860"/>
      <c r="AD583" s="860"/>
    </row>
    <row r="584" spans="1:30" ht="15.75" customHeight="1" x14ac:dyDescent="0.25">
      <c r="A584" s="860"/>
      <c r="B584" s="860"/>
      <c r="C584" s="860"/>
      <c r="D584" s="860"/>
      <c r="E584" s="860"/>
      <c r="F584" s="860"/>
      <c r="G584" s="868"/>
      <c r="H584" s="860"/>
      <c r="I584" s="860"/>
      <c r="J584" s="860"/>
      <c r="K584" s="860"/>
      <c r="L584" s="860"/>
      <c r="M584" s="860"/>
      <c r="N584" s="860"/>
      <c r="O584" s="860"/>
      <c r="P584" s="860"/>
      <c r="Q584" s="860"/>
      <c r="R584" s="860"/>
      <c r="S584" s="860"/>
      <c r="T584" s="860"/>
      <c r="U584" s="860"/>
      <c r="V584" s="860"/>
      <c r="W584" s="860"/>
      <c r="X584" s="860"/>
      <c r="Y584" s="860"/>
      <c r="Z584" s="860"/>
      <c r="AA584" s="860"/>
      <c r="AB584" s="860"/>
      <c r="AC584" s="860"/>
      <c r="AD584" s="860"/>
    </row>
    <row r="585" spans="1:30" ht="15.75" customHeight="1" x14ac:dyDescent="0.25">
      <c r="A585" s="860"/>
      <c r="B585" s="860"/>
      <c r="C585" s="860"/>
      <c r="D585" s="860"/>
      <c r="E585" s="860"/>
      <c r="F585" s="860"/>
      <c r="G585" s="868"/>
      <c r="H585" s="860"/>
      <c r="I585" s="860"/>
      <c r="J585" s="860"/>
      <c r="K585" s="860"/>
      <c r="L585" s="860"/>
      <c r="M585" s="860"/>
      <c r="N585" s="860"/>
      <c r="O585" s="860"/>
      <c r="P585" s="860"/>
      <c r="Q585" s="860"/>
      <c r="R585" s="860"/>
      <c r="S585" s="860"/>
      <c r="T585" s="860"/>
      <c r="U585" s="860"/>
      <c r="V585" s="860"/>
      <c r="W585" s="860"/>
      <c r="X585" s="860"/>
      <c r="Y585" s="860"/>
      <c r="Z585" s="860"/>
      <c r="AA585" s="860"/>
      <c r="AB585" s="860"/>
      <c r="AC585" s="860"/>
      <c r="AD585" s="860"/>
    </row>
    <row r="586" spans="1:30" ht="15.75" customHeight="1" x14ac:dyDescent="0.25">
      <c r="A586" s="860"/>
      <c r="B586" s="860"/>
      <c r="C586" s="860"/>
      <c r="D586" s="860"/>
      <c r="E586" s="860"/>
      <c r="F586" s="860"/>
      <c r="G586" s="868"/>
      <c r="H586" s="860"/>
      <c r="I586" s="860"/>
      <c r="J586" s="860"/>
      <c r="K586" s="860"/>
      <c r="L586" s="860"/>
      <c r="M586" s="860"/>
      <c r="N586" s="860"/>
      <c r="O586" s="860"/>
      <c r="P586" s="860"/>
      <c r="Q586" s="860"/>
      <c r="R586" s="860"/>
      <c r="S586" s="860"/>
      <c r="T586" s="860"/>
      <c r="U586" s="860"/>
      <c r="V586" s="860"/>
      <c r="W586" s="860"/>
      <c r="X586" s="860"/>
      <c r="Y586" s="860"/>
      <c r="Z586" s="860"/>
      <c r="AA586" s="860"/>
      <c r="AB586" s="860"/>
      <c r="AC586" s="860"/>
      <c r="AD586" s="860"/>
    </row>
    <row r="587" spans="1:30" ht="15.75" customHeight="1" x14ac:dyDescent="0.25">
      <c r="A587" s="860"/>
      <c r="B587" s="860"/>
      <c r="C587" s="860"/>
      <c r="D587" s="860"/>
      <c r="E587" s="860"/>
      <c r="F587" s="860"/>
      <c r="G587" s="868"/>
      <c r="H587" s="860"/>
      <c r="I587" s="860"/>
      <c r="J587" s="860"/>
      <c r="K587" s="860"/>
      <c r="L587" s="860"/>
      <c r="M587" s="860"/>
      <c r="N587" s="860"/>
      <c r="O587" s="860"/>
      <c r="P587" s="860"/>
      <c r="Q587" s="860"/>
      <c r="R587" s="860"/>
      <c r="S587" s="860"/>
      <c r="T587" s="860"/>
      <c r="U587" s="860"/>
      <c r="V587" s="860"/>
      <c r="W587" s="860"/>
      <c r="X587" s="860"/>
      <c r="Y587" s="860"/>
      <c r="Z587" s="860"/>
      <c r="AA587" s="860"/>
      <c r="AB587" s="860"/>
      <c r="AC587" s="860"/>
      <c r="AD587" s="860"/>
    </row>
    <row r="588" spans="1:30" ht="15.75" customHeight="1" x14ac:dyDescent="0.25">
      <c r="A588" s="860"/>
      <c r="B588" s="860"/>
      <c r="C588" s="860"/>
      <c r="D588" s="860"/>
      <c r="E588" s="860"/>
      <c r="F588" s="860"/>
      <c r="G588" s="868"/>
      <c r="H588" s="860"/>
      <c r="I588" s="860"/>
      <c r="J588" s="860"/>
      <c r="K588" s="860"/>
      <c r="L588" s="860"/>
      <c r="M588" s="860"/>
      <c r="N588" s="860"/>
      <c r="O588" s="860"/>
      <c r="P588" s="860"/>
      <c r="Q588" s="860"/>
      <c r="R588" s="860"/>
      <c r="S588" s="860"/>
      <c r="T588" s="860"/>
      <c r="U588" s="860"/>
      <c r="V588" s="860"/>
      <c r="W588" s="860"/>
      <c r="X588" s="860"/>
      <c r="Y588" s="860"/>
      <c r="Z588" s="860"/>
      <c r="AA588" s="860"/>
      <c r="AB588" s="860"/>
      <c r="AC588" s="860"/>
      <c r="AD588" s="860"/>
    </row>
    <row r="589" spans="1:30" ht="15.75" customHeight="1" x14ac:dyDescent="0.25">
      <c r="A589" s="860"/>
      <c r="B589" s="860"/>
      <c r="C589" s="860"/>
      <c r="D589" s="860"/>
      <c r="E589" s="860"/>
      <c r="F589" s="860"/>
      <c r="G589" s="868"/>
      <c r="H589" s="860"/>
      <c r="I589" s="860"/>
      <c r="J589" s="860"/>
      <c r="K589" s="860"/>
      <c r="L589" s="860"/>
      <c r="M589" s="860"/>
      <c r="N589" s="860"/>
      <c r="O589" s="860"/>
      <c r="P589" s="860"/>
      <c r="Q589" s="860"/>
      <c r="R589" s="860"/>
      <c r="S589" s="860"/>
      <c r="T589" s="860"/>
      <c r="U589" s="860"/>
      <c r="V589" s="860"/>
      <c r="W589" s="860"/>
      <c r="X589" s="860"/>
      <c r="Y589" s="860"/>
      <c r="Z589" s="860"/>
      <c r="AA589" s="860"/>
      <c r="AB589" s="860"/>
      <c r="AC589" s="860"/>
      <c r="AD589" s="860"/>
    </row>
    <row r="590" spans="1:30" ht="15.75" customHeight="1" x14ac:dyDescent="0.25">
      <c r="A590" s="860"/>
      <c r="B590" s="860"/>
      <c r="C590" s="860"/>
      <c r="D590" s="860"/>
      <c r="E590" s="860"/>
      <c r="F590" s="860"/>
      <c r="G590" s="868"/>
      <c r="H590" s="860"/>
      <c r="I590" s="860"/>
      <c r="J590" s="860"/>
      <c r="K590" s="860"/>
      <c r="L590" s="860"/>
      <c r="M590" s="860"/>
      <c r="N590" s="860"/>
      <c r="O590" s="860"/>
      <c r="P590" s="860"/>
      <c r="Q590" s="860"/>
      <c r="R590" s="860"/>
      <c r="S590" s="860"/>
      <c r="T590" s="860"/>
      <c r="U590" s="860"/>
      <c r="V590" s="860"/>
      <c r="W590" s="860"/>
      <c r="X590" s="860"/>
      <c r="Y590" s="860"/>
      <c r="Z590" s="860"/>
      <c r="AA590" s="860"/>
      <c r="AB590" s="860"/>
      <c r="AC590" s="860"/>
      <c r="AD590" s="860"/>
    </row>
    <row r="591" spans="1:30" ht="15.75" customHeight="1" x14ac:dyDescent="0.25">
      <c r="A591" s="860"/>
      <c r="B591" s="860"/>
      <c r="C591" s="860"/>
      <c r="D591" s="860"/>
      <c r="E591" s="860"/>
      <c r="F591" s="860"/>
      <c r="G591" s="868"/>
      <c r="H591" s="860"/>
      <c r="I591" s="860"/>
      <c r="J591" s="860"/>
      <c r="K591" s="860"/>
      <c r="L591" s="860"/>
      <c r="M591" s="860"/>
      <c r="N591" s="860"/>
      <c r="O591" s="860"/>
      <c r="P591" s="860"/>
      <c r="Q591" s="860"/>
      <c r="R591" s="860"/>
      <c r="S591" s="860"/>
      <c r="T591" s="860"/>
      <c r="U591" s="860"/>
      <c r="V591" s="860"/>
      <c r="W591" s="860"/>
      <c r="X591" s="860"/>
      <c r="Y591" s="860"/>
      <c r="Z591" s="860"/>
      <c r="AA591" s="860"/>
      <c r="AB591" s="860"/>
      <c r="AC591" s="860"/>
      <c r="AD591" s="860"/>
    </row>
    <row r="592" spans="1:30" ht="15.75" customHeight="1" x14ac:dyDescent="0.25">
      <c r="A592" s="860"/>
      <c r="B592" s="860"/>
      <c r="C592" s="860"/>
      <c r="D592" s="860"/>
      <c r="E592" s="860"/>
      <c r="F592" s="860"/>
      <c r="G592" s="868"/>
      <c r="H592" s="860"/>
      <c r="I592" s="860"/>
      <c r="J592" s="860"/>
      <c r="K592" s="860"/>
      <c r="L592" s="860"/>
      <c r="M592" s="860"/>
      <c r="N592" s="860"/>
      <c r="O592" s="860"/>
      <c r="P592" s="860"/>
      <c r="Q592" s="860"/>
      <c r="R592" s="860"/>
      <c r="S592" s="860"/>
      <c r="T592" s="860"/>
      <c r="U592" s="860"/>
      <c r="V592" s="860"/>
      <c r="W592" s="860"/>
      <c r="X592" s="860"/>
      <c r="Y592" s="860"/>
      <c r="Z592" s="860"/>
      <c r="AA592" s="860"/>
      <c r="AB592" s="860"/>
      <c r="AC592" s="860"/>
      <c r="AD592" s="860"/>
    </row>
    <row r="593" spans="1:30" ht="15.75" customHeight="1" x14ac:dyDescent="0.25">
      <c r="A593" s="860"/>
      <c r="B593" s="860"/>
      <c r="C593" s="860"/>
      <c r="D593" s="860"/>
      <c r="E593" s="860"/>
      <c r="F593" s="860"/>
      <c r="G593" s="868"/>
      <c r="H593" s="860"/>
      <c r="I593" s="860"/>
      <c r="J593" s="860"/>
      <c r="K593" s="860"/>
      <c r="L593" s="860"/>
      <c r="M593" s="860"/>
      <c r="N593" s="860"/>
      <c r="O593" s="860"/>
      <c r="P593" s="860"/>
      <c r="Q593" s="860"/>
      <c r="R593" s="860"/>
      <c r="S593" s="860"/>
      <c r="T593" s="860"/>
      <c r="U593" s="860"/>
      <c r="V593" s="860"/>
      <c r="W593" s="860"/>
      <c r="X593" s="860"/>
      <c r="Y593" s="860"/>
      <c r="Z593" s="860"/>
      <c r="AA593" s="860"/>
      <c r="AB593" s="860"/>
      <c r="AC593" s="860"/>
      <c r="AD593" s="860"/>
    </row>
    <row r="594" spans="1:30" ht="15.75" customHeight="1" x14ac:dyDescent="0.25">
      <c r="A594" s="860"/>
      <c r="B594" s="860"/>
      <c r="C594" s="860"/>
      <c r="D594" s="860"/>
      <c r="E594" s="860"/>
      <c r="F594" s="860"/>
      <c r="G594" s="868"/>
      <c r="H594" s="860"/>
      <c r="I594" s="860"/>
      <c r="J594" s="860"/>
      <c r="K594" s="860"/>
      <c r="L594" s="860"/>
      <c r="M594" s="860"/>
      <c r="N594" s="860"/>
      <c r="O594" s="860"/>
      <c r="P594" s="860"/>
      <c r="Q594" s="860"/>
      <c r="R594" s="860"/>
      <c r="S594" s="860"/>
      <c r="T594" s="860"/>
      <c r="U594" s="860"/>
      <c r="V594" s="860"/>
      <c r="W594" s="860"/>
      <c r="X594" s="860"/>
      <c r="Y594" s="860"/>
      <c r="Z594" s="860"/>
      <c r="AA594" s="860"/>
      <c r="AB594" s="860"/>
      <c r="AC594" s="860"/>
      <c r="AD594" s="860"/>
    </row>
    <row r="595" spans="1:30" ht="15.75" customHeight="1" x14ac:dyDescent="0.25">
      <c r="A595" s="860"/>
      <c r="B595" s="860"/>
      <c r="C595" s="860"/>
      <c r="D595" s="860"/>
      <c r="E595" s="860"/>
      <c r="F595" s="860"/>
      <c r="G595" s="868"/>
      <c r="H595" s="860"/>
      <c r="I595" s="860"/>
      <c r="J595" s="860"/>
      <c r="K595" s="860"/>
      <c r="L595" s="860"/>
      <c r="M595" s="860"/>
      <c r="N595" s="860"/>
      <c r="O595" s="860"/>
      <c r="P595" s="860"/>
      <c r="Q595" s="860"/>
      <c r="R595" s="860"/>
      <c r="S595" s="860"/>
      <c r="T595" s="860"/>
      <c r="U595" s="860"/>
      <c r="V595" s="860"/>
      <c r="W595" s="860"/>
      <c r="X595" s="860"/>
      <c r="Y595" s="860"/>
      <c r="Z595" s="860"/>
      <c r="AA595" s="860"/>
      <c r="AB595" s="860"/>
      <c r="AC595" s="860"/>
      <c r="AD595" s="860"/>
    </row>
    <row r="596" spans="1:30" ht="15.75" customHeight="1" x14ac:dyDescent="0.25">
      <c r="A596" s="860"/>
      <c r="B596" s="860"/>
      <c r="C596" s="860"/>
      <c r="D596" s="860"/>
      <c r="E596" s="860"/>
      <c r="F596" s="860"/>
      <c r="G596" s="868"/>
      <c r="H596" s="860"/>
      <c r="I596" s="860"/>
      <c r="J596" s="860"/>
      <c r="K596" s="860"/>
      <c r="L596" s="860"/>
      <c r="M596" s="860"/>
      <c r="N596" s="860"/>
      <c r="O596" s="860"/>
      <c r="P596" s="860"/>
      <c r="Q596" s="860"/>
      <c r="R596" s="860"/>
      <c r="S596" s="860"/>
      <c r="T596" s="860"/>
      <c r="U596" s="860"/>
      <c r="V596" s="860"/>
      <c r="W596" s="860"/>
      <c r="X596" s="860"/>
      <c r="Y596" s="860"/>
      <c r="Z596" s="860"/>
      <c r="AA596" s="860"/>
      <c r="AB596" s="860"/>
      <c r="AC596" s="860"/>
      <c r="AD596" s="860"/>
    </row>
    <row r="597" spans="1:30" ht="15.75" customHeight="1" x14ac:dyDescent="0.25">
      <c r="A597" s="860"/>
      <c r="B597" s="860"/>
      <c r="C597" s="860"/>
      <c r="D597" s="860"/>
      <c r="E597" s="860"/>
      <c r="F597" s="860"/>
      <c r="G597" s="868"/>
      <c r="H597" s="860"/>
      <c r="I597" s="860"/>
      <c r="J597" s="860"/>
      <c r="K597" s="860"/>
      <c r="L597" s="860"/>
      <c r="M597" s="860"/>
      <c r="N597" s="860"/>
      <c r="O597" s="860"/>
      <c r="P597" s="860"/>
      <c r="Q597" s="860"/>
      <c r="R597" s="860"/>
      <c r="S597" s="860"/>
      <c r="T597" s="860"/>
      <c r="U597" s="860"/>
      <c r="V597" s="860"/>
      <c r="W597" s="860"/>
      <c r="X597" s="860"/>
      <c r="Y597" s="860"/>
      <c r="Z597" s="860"/>
      <c r="AA597" s="860"/>
      <c r="AB597" s="860"/>
      <c r="AC597" s="860"/>
      <c r="AD597" s="860"/>
    </row>
    <row r="598" spans="1:30" ht="15.75" customHeight="1" x14ac:dyDescent="0.25">
      <c r="A598" s="860"/>
      <c r="B598" s="860"/>
      <c r="C598" s="860"/>
      <c r="D598" s="860"/>
      <c r="E598" s="860"/>
      <c r="F598" s="860"/>
      <c r="G598" s="868"/>
      <c r="H598" s="860"/>
      <c r="I598" s="860"/>
      <c r="J598" s="860"/>
      <c r="K598" s="860"/>
      <c r="L598" s="860"/>
      <c r="M598" s="860"/>
      <c r="N598" s="860"/>
      <c r="O598" s="860"/>
      <c r="P598" s="860"/>
      <c r="Q598" s="860"/>
      <c r="R598" s="860"/>
      <c r="S598" s="860"/>
      <c r="T598" s="860"/>
      <c r="U598" s="860"/>
      <c r="V598" s="860"/>
      <c r="W598" s="860"/>
      <c r="X598" s="860"/>
      <c r="Y598" s="860"/>
      <c r="Z598" s="860"/>
      <c r="AA598" s="860"/>
      <c r="AB598" s="860"/>
      <c r="AC598" s="860"/>
      <c r="AD598" s="860"/>
    </row>
    <row r="599" spans="1:30" ht="15.75" customHeight="1" x14ac:dyDescent="0.25">
      <c r="A599" s="860"/>
      <c r="B599" s="860"/>
      <c r="C599" s="860"/>
      <c r="D599" s="860"/>
      <c r="E599" s="860"/>
      <c r="F599" s="860"/>
      <c r="G599" s="868"/>
      <c r="H599" s="860"/>
      <c r="I599" s="860"/>
      <c r="J599" s="860"/>
      <c r="K599" s="860"/>
      <c r="L599" s="860"/>
      <c r="M599" s="860"/>
      <c r="N599" s="860"/>
      <c r="O599" s="860"/>
      <c r="P599" s="860"/>
      <c r="Q599" s="860"/>
      <c r="R599" s="860"/>
      <c r="S599" s="860"/>
      <c r="T599" s="860"/>
      <c r="U599" s="860"/>
      <c r="V599" s="860"/>
      <c r="W599" s="860"/>
      <c r="X599" s="860"/>
      <c r="Y599" s="860"/>
      <c r="Z599" s="860"/>
      <c r="AA599" s="860"/>
      <c r="AB599" s="860"/>
      <c r="AC599" s="860"/>
      <c r="AD599" s="860"/>
    </row>
    <row r="600" spans="1:30" ht="15.75" customHeight="1" x14ac:dyDescent="0.25">
      <c r="A600" s="860"/>
      <c r="B600" s="860"/>
      <c r="C600" s="860"/>
      <c r="D600" s="860"/>
      <c r="E600" s="860"/>
      <c r="F600" s="860"/>
      <c r="G600" s="868"/>
      <c r="H600" s="860"/>
      <c r="I600" s="860"/>
      <c r="J600" s="860"/>
      <c r="K600" s="860"/>
      <c r="L600" s="860"/>
      <c r="M600" s="860"/>
      <c r="N600" s="860"/>
      <c r="O600" s="860"/>
      <c r="P600" s="860"/>
      <c r="Q600" s="860"/>
      <c r="R600" s="860"/>
      <c r="S600" s="860"/>
      <c r="T600" s="860"/>
      <c r="U600" s="860"/>
      <c r="V600" s="860"/>
      <c r="W600" s="860"/>
      <c r="X600" s="860"/>
      <c r="Y600" s="860"/>
      <c r="Z600" s="860"/>
      <c r="AA600" s="860"/>
      <c r="AB600" s="860"/>
      <c r="AC600" s="860"/>
      <c r="AD600" s="860"/>
    </row>
    <row r="601" spans="1:30" ht="15.75" customHeight="1" x14ac:dyDescent="0.25">
      <c r="A601" s="860"/>
      <c r="B601" s="860"/>
      <c r="C601" s="860"/>
      <c r="D601" s="860"/>
      <c r="E601" s="860"/>
      <c r="F601" s="860"/>
      <c r="G601" s="868"/>
      <c r="H601" s="860"/>
      <c r="I601" s="860"/>
      <c r="J601" s="860"/>
      <c r="K601" s="860"/>
      <c r="L601" s="860"/>
      <c r="M601" s="860"/>
      <c r="N601" s="860"/>
      <c r="O601" s="860"/>
      <c r="P601" s="860"/>
      <c r="Q601" s="860"/>
      <c r="R601" s="860"/>
      <c r="S601" s="860"/>
      <c r="T601" s="860"/>
      <c r="U601" s="860"/>
      <c r="V601" s="860"/>
      <c r="W601" s="860"/>
      <c r="X601" s="860"/>
      <c r="Y601" s="860"/>
      <c r="Z601" s="860"/>
      <c r="AA601" s="860"/>
      <c r="AB601" s="860"/>
      <c r="AC601" s="860"/>
      <c r="AD601" s="860"/>
    </row>
    <row r="602" spans="1:30" ht="15.75" customHeight="1" x14ac:dyDescent="0.25">
      <c r="A602" s="860"/>
      <c r="B602" s="860"/>
      <c r="C602" s="860"/>
      <c r="D602" s="860"/>
      <c r="E602" s="860"/>
      <c r="F602" s="860"/>
      <c r="G602" s="868"/>
      <c r="H602" s="860"/>
      <c r="I602" s="860"/>
      <c r="J602" s="860"/>
      <c r="K602" s="860"/>
      <c r="L602" s="860"/>
      <c r="M602" s="860"/>
      <c r="N602" s="860"/>
      <c r="O602" s="860"/>
      <c r="P602" s="860"/>
      <c r="Q602" s="860"/>
      <c r="R602" s="860"/>
      <c r="S602" s="860"/>
      <c r="T602" s="860"/>
      <c r="U602" s="860"/>
      <c r="V602" s="860"/>
      <c r="W602" s="860"/>
      <c r="X602" s="860"/>
      <c r="Y602" s="860"/>
      <c r="Z602" s="860"/>
      <c r="AA602" s="860"/>
      <c r="AB602" s="860"/>
      <c r="AC602" s="860"/>
      <c r="AD602" s="860"/>
    </row>
    <row r="603" spans="1:30" ht="15.75" customHeight="1" x14ac:dyDescent="0.25">
      <c r="A603" s="860"/>
      <c r="B603" s="860"/>
      <c r="C603" s="860"/>
      <c r="D603" s="860"/>
      <c r="E603" s="860"/>
      <c r="F603" s="860"/>
      <c r="G603" s="868"/>
      <c r="H603" s="860"/>
      <c r="I603" s="860"/>
      <c r="J603" s="860"/>
      <c r="K603" s="860"/>
      <c r="L603" s="860"/>
      <c r="M603" s="860"/>
      <c r="N603" s="860"/>
      <c r="O603" s="860"/>
      <c r="P603" s="860"/>
      <c r="Q603" s="860"/>
      <c r="R603" s="860"/>
      <c r="S603" s="860"/>
      <c r="T603" s="860"/>
      <c r="U603" s="860"/>
      <c r="V603" s="860"/>
      <c r="W603" s="860"/>
      <c r="X603" s="860"/>
      <c r="Y603" s="860"/>
      <c r="Z603" s="860"/>
      <c r="AA603" s="860"/>
      <c r="AB603" s="860"/>
      <c r="AC603" s="860"/>
      <c r="AD603" s="860"/>
    </row>
    <row r="604" spans="1:30" ht="15.75" customHeight="1" x14ac:dyDescent="0.25">
      <c r="A604" s="860"/>
      <c r="B604" s="860"/>
      <c r="C604" s="860"/>
      <c r="D604" s="860"/>
      <c r="E604" s="860"/>
      <c r="F604" s="860"/>
      <c r="G604" s="868"/>
      <c r="H604" s="860"/>
      <c r="I604" s="860"/>
      <c r="J604" s="860"/>
      <c r="K604" s="860"/>
      <c r="L604" s="860"/>
      <c r="M604" s="860"/>
      <c r="N604" s="860"/>
      <c r="O604" s="860"/>
      <c r="P604" s="860"/>
      <c r="Q604" s="860"/>
      <c r="R604" s="860"/>
      <c r="S604" s="860"/>
      <c r="T604" s="860"/>
      <c r="U604" s="860"/>
      <c r="V604" s="860"/>
      <c r="W604" s="860"/>
      <c r="X604" s="860"/>
      <c r="Y604" s="860"/>
      <c r="Z604" s="860"/>
      <c r="AA604" s="860"/>
      <c r="AB604" s="860"/>
      <c r="AC604" s="860"/>
      <c r="AD604" s="860"/>
    </row>
    <row r="605" spans="1:30" ht="15.75" customHeight="1" x14ac:dyDescent="0.25">
      <c r="A605" s="860"/>
      <c r="B605" s="860"/>
      <c r="C605" s="860"/>
      <c r="D605" s="860"/>
      <c r="E605" s="860"/>
      <c r="F605" s="860"/>
      <c r="G605" s="868"/>
      <c r="H605" s="860"/>
      <c r="I605" s="860"/>
      <c r="J605" s="860"/>
      <c r="K605" s="860"/>
      <c r="L605" s="860"/>
      <c r="M605" s="860"/>
      <c r="N605" s="860"/>
      <c r="O605" s="860"/>
      <c r="P605" s="860"/>
      <c r="Q605" s="860"/>
      <c r="R605" s="860"/>
      <c r="S605" s="860"/>
      <c r="T605" s="860"/>
      <c r="U605" s="860"/>
      <c r="V605" s="860"/>
      <c r="W605" s="860"/>
      <c r="X605" s="860"/>
      <c r="Y605" s="860"/>
      <c r="Z605" s="860"/>
      <c r="AA605" s="860"/>
      <c r="AB605" s="860"/>
      <c r="AC605" s="860"/>
      <c r="AD605" s="860"/>
    </row>
    <row r="606" spans="1:30" ht="15.75" customHeight="1" x14ac:dyDescent="0.25">
      <c r="A606" s="860"/>
      <c r="B606" s="860"/>
      <c r="C606" s="860"/>
      <c r="D606" s="860"/>
      <c r="E606" s="860"/>
      <c r="F606" s="860"/>
      <c r="G606" s="868"/>
      <c r="H606" s="860"/>
      <c r="I606" s="860"/>
      <c r="J606" s="860"/>
      <c r="K606" s="860"/>
      <c r="L606" s="860"/>
      <c r="M606" s="860"/>
      <c r="N606" s="860"/>
      <c r="O606" s="860"/>
      <c r="P606" s="860"/>
      <c r="Q606" s="860"/>
      <c r="R606" s="860"/>
      <c r="S606" s="860"/>
      <c r="T606" s="860"/>
      <c r="U606" s="860"/>
      <c r="V606" s="860"/>
      <c r="W606" s="860"/>
      <c r="X606" s="860"/>
      <c r="Y606" s="860"/>
      <c r="Z606" s="860"/>
      <c r="AA606" s="860"/>
      <c r="AB606" s="860"/>
      <c r="AC606" s="860"/>
      <c r="AD606" s="860"/>
    </row>
    <row r="607" spans="1:30" ht="15.75" customHeight="1" x14ac:dyDescent="0.25">
      <c r="A607" s="860"/>
      <c r="B607" s="860"/>
      <c r="C607" s="860"/>
      <c r="D607" s="860"/>
      <c r="E607" s="860"/>
      <c r="F607" s="860"/>
      <c r="G607" s="868"/>
      <c r="H607" s="860"/>
      <c r="I607" s="860"/>
      <c r="J607" s="860"/>
      <c r="K607" s="860"/>
      <c r="L607" s="860"/>
      <c r="M607" s="860"/>
      <c r="N607" s="860"/>
      <c r="O607" s="860"/>
      <c r="P607" s="860"/>
      <c r="Q607" s="860"/>
      <c r="R607" s="860"/>
      <c r="S607" s="860"/>
      <c r="T607" s="860"/>
      <c r="U607" s="860"/>
      <c r="V607" s="860"/>
      <c r="W607" s="860"/>
      <c r="X607" s="860"/>
      <c r="Y607" s="860"/>
      <c r="Z607" s="860"/>
      <c r="AA607" s="860"/>
      <c r="AB607" s="860"/>
      <c r="AC607" s="860"/>
      <c r="AD607" s="860"/>
    </row>
    <row r="608" spans="1:30" ht="15.75" customHeight="1" x14ac:dyDescent="0.25">
      <c r="A608" s="860"/>
      <c r="B608" s="860"/>
      <c r="C608" s="860"/>
      <c r="D608" s="860"/>
      <c r="E608" s="860"/>
      <c r="F608" s="860"/>
      <c r="G608" s="868"/>
      <c r="H608" s="860"/>
      <c r="I608" s="860"/>
      <c r="J608" s="860"/>
      <c r="K608" s="860"/>
      <c r="L608" s="860"/>
      <c r="M608" s="860"/>
      <c r="N608" s="860"/>
      <c r="O608" s="860"/>
      <c r="P608" s="860"/>
      <c r="Q608" s="860"/>
      <c r="R608" s="860"/>
      <c r="S608" s="860"/>
      <c r="T608" s="860"/>
      <c r="U608" s="860"/>
      <c r="V608" s="860"/>
      <c r="W608" s="860"/>
      <c r="X608" s="860"/>
      <c r="Y608" s="860"/>
      <c r="Z608" s="860"/>
      <c r="AA608" s="860"/>
      <c r="AB608" s="860"/>
      <c r="AC608" s="860"/>
      <c r="AD608" s="860"/>
    </row>
    <row r="609" spans="1:30" ht="15.75" customHeight="1" x14ac:dyDescent="0.25">
      <c r="A609" s="860"/>
      <c r="B609" s="860"/>
      <c r="C609" s="860"/>
      <c r="D609" s="860"/>
      <c r="E609" s="860"/>
      <c r="F609" s="860"/>
      <c r="G609" s="868"/>
      <c r="H609" s="860"/>
      <c r="I609" s="860"/>
      <c r="J609" s="860"/>
      <c r="K609" s="860"/>
      <c r="L609" s="860"/>
      <c r="M609" s="860"/>
      <c r="N609" s="860"/>
      <c r="O609" s="860"/>
      <c r="P609" s="860"/>
      <c r="Q609" s="860"/>
      <c r="R609" s="860"/>
      <c r="S609" s="860"/>
      <c r="T609" s="860"/>
      <c r="U609" s="860"/>
      <c r="V609" s="860"/>
      <c r="W609" s="860"/>
      <c r="X609" s="860"/>
      <c r="Y609" s="860"/>
      <c r="Z609" s="860"/>
      <c r="AA609" s="860"/>
      <c r="AB609" s="860"/>
      <c r="AC609" s="860"/>
      <c r="AD609" s="860"/>
    </row>
    <row r="610" spans="1:30" ht="15.75" customHeight="1" x14ac:dyDescent="0.25">
      <c r="A610" s="860"/>
      <c r="B610" s="860"/>
      <c r="C610" s="860"/>
      <c r="D610" s="860"/>
      <c r="E610" s="860"/>
      <c r="F610" s="860"/>
      <c r="G610" s="868"/>
      <c r="H610" s="860"/>
      <c r="I610" s="860"/>
      <c r="J610" s="860"/>
      <c r="K610" s="860"/>
      <c r="L610" s="860"/>
      <c r="M610" s="860"/>
      <c r="N610" s="860"/>
      <c r="O610" s="860"/>
      <c r="P610" s="860"/>
      <c r="Q610" s="860"/>
      <c r="R610" s="860"/>
      <c r="S610" s="860"/>
      <c r="T610" s="860"/>
      <c r="U610" s="860"/>
      <c r="V610" s="860"/>
      <c r="W610" s="860"/>
      <c r="X610" s="860"/>
      <c r="Y610" s="860"/>
      <c r="Z610" s="860"/>
      <c r="AA610" s="860"/>
      <c r="AB610" s="860"/>
      <c r="AC610" s="860"/>
      <c r="AD610" s="860"/>
    </row>
    <row r="611" spans="1:30" ht="15.75" customHeight="1" x14ac:dyDescent="0.25">
      <c r="A611" s="860"/>
      <c r="B611" s="860"/>
      <c r="C611" s="860"/>
      <c r="D611" s="860"/>
      <c r="E611" s="860"/>
      <c r="F611" s="860"/>
      <c r="G611" s="868"/>
      <c r="H611" s="860"/>
      <c r="I611" s="860"/>
      <c r="J611" s="860"/>
      <c r="K611" s="860"/>
      <c r="L611" s="860"/>
      <c r="M611" s="860"/>
      <c r="N611" s="860"/>
      <c r="O611" s="860"/>
      <c r="P611" s="860"/>
      <c r="Q611" s="860"/>
      <c r="R611" s="860"/>
      <c r="S611" s="860"/>
      <c r="T611" s="860"/>
      <c r="U611" s="860"/>
      <c r="V611" s="860"/>
      <c r="W611" s="860"/>
      <c r="X611" s="860"/>
      <c r="Y611" s="860"/>
      <c r="Z611" s="860"/>
      <c r="AA611" s="860"/>
      <c r="AB611" s="860"/>
      <c r="AC611" s="860"/>
      <c r="AD611" s="860"/>
    </row>
    <row r="612" spans="1:30" ht="15.75" customHeight="1" x14ac:dyDescent="0.25">
      <c r="A612" s="860"/>
      <c r="B612" s="860"/>
      <c r="C612" s="860"/>
      <c r="D612" s="860"/>
      <c r="E612" s="860"/>
      <c r="F612" s="860"/>
      <c r="G612" s="868"/>
      <c r="H612" s="860"/>
      <c r="I612" s="860"/>
      <c r="J612" s="860"/>
      <c r="K612" s="860"/>
      <c r="L612" s="860"/>
      <c r="M612" s="860"/>
      <c r="N612" s="860"/>
      <c r="O612" s="860"/>
      <c r="P612" s="860"/>
      <c r="Q612" s="860"/>
      <c r="R612" s="860"/>
      <c r="S612" s="860"/>
      <c r="T612" s="860"/>
      <c r="U612" s="860"/>
      <c r="V612" s="860"/>
      <c r="W612" s="860"/>
      <c r="X612" s="860"/>
      <c r="Y612" s="860"/>
      <c r="Z612" s="860"/>
      <c r="AA612" s="860"/>
      <c r="AB612" s="860"/>
      <c r="AC612" s="860"/>
      <c r="AD612" s="860"/>
    </row>
    <row r="613" spans="1:30" ht="15.75" customHeight="1" x14ac:dyDescent="0.25">
      <c r="A613" s="860"/>
      <c r="B613" s="860"/>
      <c r="C613" s="860"/>
      <c r="D613" s="860"/>
      <c r="E613" s="860"/>
      <c r="F613" s="860"/>
      <c r="G613" s="868"/>
      <c r="H613" s="860"/>
      <c r="I613" s="860"/>
      <c r="J613" s="860"/>
      <c r="K613" s="860"/>
      <c r="L613" s="860"/>
      <c r="M613" s="860"/>
      <c r="N613" s="860"/>
      <c r="O613" s="860"/>
      <c r="P613" s="860"/>
      <c r="Q613" s="860"/>
      <c r="R613" s="860"/>
      <c r="S613" s="860"/>
      <c r="T613" s="860"/>
      <c r="U613" s="860"/>
      <c r="V613" s="860"/>
      <c r="W613" s="860"/>
      <c r="X613" s="860"/>
      <c r="Y613" s="860"/>
      <c r="Z613" s="860"/>
      <c r="AA613" s="860"/>
      <c r="AB613" s="860"/>
      <c r="AC613" s="860"/>
      <c r="AD613" s="860"/>
    </row>
    <row r="614" spans="1:30" ht="15.75" customHeight="1" x14ac:dyDescent="0.25">
      <c r="A614" s="860"/>
      <c r="B614" s="860"/>
      <c r="C614" s="860"/>
      <c r="D614" s="860"/>
      <c r="E614" s="860"/>
      <c r="F614" s="860"/>
      <c r="G614" s="868"/>
      <c r="H614" s="860"/>
      <c r="I614" s="860"/>
      <c r="J614" s="860"/>
      <c r="K614" s="860"/>
      <c r="L614" s="860"/>
      <c r="M614" s="860"/>
      <c r="N614" s="860"/>
      <c r="O614" s="860"/>
      <c r="P614" s="860"/>
      <c r="Q614" s="860"/>
      <c r="R614" s="860"/>
      <c r="S614" s="860"/>
      <c r="T614" s="860"/>
      <c r="U614" s="860"/>
      <c r="V614" s="860"/>
      <c r="W614" s="860"/>
      <c r="X614" s="860"/>
      <c r="Y614" s="860"/>
      <c r="Z614" s="860"/>
      <c r="AA614" s="860"/>
      <c r="AB614" s="860"/>
      <c r="AC614" s="860"/>
      <c r="AD614" s="860"/>
    </row>
    <row r="615" spans="1:30" ht="15.75" customHeight="1" x14ac:dyDescent="0.25">
      <c r="A615" s="860"/>
      <c r="B615" s="860"/>
      <c r="C615" s="860"/>
      <c r="D615" s="860"/>
      <c r="E615" s="860"/>
      <c r="F615" s="860"/>
      <c r="G615" s="868"/>
      <c r="H615" s="860"/>
      <c r="I615" s="860"/>
      <c r="J615" s="860"/>
      <c r="K615" s="860"/>
      <c r="L615" s="860"/>
      <c r="M615" s="860"/>
      <c r="N615" s="860"/>
      <c r="O615" s="860"/>
      <c r="P615" s="860"/>
      <c r="Q615" s="860"/>
      <c r="R615" s="860"/>
      <c r="S615" s="860"/>
      <c r="T615" s="860"/>
      <c r="U615" s="860"/>
      <c r="V615" s="860"/>
      <c r="W615" s="860"/>
      <c r="X615" s="860"/>
      <c r="Y615" s="860"/>
      <c r="Z615" s="860"/>
      <c r="AA615" s="860"/>
      <c r="AB615" s="860"/>
      <c r="AC615" s="860"/>
      <c r="AD615" s="860"/>
    </row>
    <row r="616" spans="1:30" ht="15.75" customHeight="1" x14ac:dyDescent="0.25">
      <c r="A616" s="860"/>
      <c r="B616" s="860"/>
      <c r="C616" s="860"/>
      <c r="D616" s="860"/>
      <c r="E616" s="860"/>
      <c r="F616" s="860"/>
      <c r="G616" s="868"/>
      <c r="H616" s="860"/>
      <c r="I616" s="860"/>
      <c r="J616" s="860"/>
      <c r="K616" s="860"/>
      <c r="L616" s="860"/>
      <c r="M616" s="860"/>
      <c r="N616" s="860"/>
      <c r="O616" s="860"/>
      <c r="P616" s="860"/>
      <c r="Q616" s="860"/>
      <c r="R616" s="860"/>
      <c r="S616" s="860"/>
      <c r="T616" s="860"/>
      <c r="U616" s="860"/>
      <c r="V616" s="860"/>
      <c r="W616" s="860"/>
      <c r="X616" s="860"/>
      <c r="Y616" s="860"/>
      <c r="Z616" s="860"/>
      <c r="AA616" s="860"/>
      <c r="AB616" s="860"/>
      <c r="AC616" s="860"/>
      <c r="AD616" s="860"/>
    </row>
    <row r="617" spans="1:30" ht="15.75" customHeight="1" x14ac:dyDescent="0.25">
      <c r="A617" s="860"/>
      <c r="B617" s="860"/>
      <c r="C617" s="860"/>
      <c r="D617" s="860"/>
      <c r="E617" s="860"/>
      <c r="F617" s="860"/>
      <c r="G617" s="868"/>
      <c r="H617" s="860"/>
      <c r="I617" s="860"/>
      <c r="J617" s="860"/>
      <c r="K617" s="860"/>
      <c r="L617" s="860"/>
      <c r="M617" s="860"/>
      <c r="N617" s="860"/>
      <c r="O617" s="860"/>
      <c r="P617" s="860"/>
      <c r="Q617" s="860"/>
      <c r="R617" s="860"/>
      <c r="S617" s="860"/>
      <c r="T617" s="860"/>
      <c r="U617" s="860"/>
      <c r="V617" s="860"/>
      <c r="W617" s="860"/>
      <c r="X617" s="860"/>
      <c r="Y617" s="860"/>
      <c r="Z617" s="860"/>
      <c r="AA617" s="860"/>
      <c r="AB617" s="860"/>
      <c r="AC617" s="860"/>
      <c r="AD617" s="860"/>
    </row>
    <row r="618" spans="1:30" ht="15.75" customHeight="1" x14ac:dyDescent="0.25">
      <c r="A618" s="860"/>
      <c r="B618" s="860"/>
      <c r="C618" s="860"/>
      <c r="D618" s="860"/>
      <c r="E618" s="860"/>
      <c r="F618" s="860"/>
      <c r="G618" s="868"/>
      <c r="H618" s="860"/>
      <c r="I618" s="860"/>
      <c r="J618" s="860"/>
      <c r="K618" s="860"/>
      <c r="L618" s="860"/>
      <c r="M618" s="860"/>
      <c r="N618" s="860"/>
      <c r="O618" s="860"/>
      <c r="P618" s="860"/>
      <c r="Q618" s="860"/>
      <c r="R618" s="860"/>
      <c r="S618" s="860"/>
      <c r="T618" s="860"/>
      <c r="U618" s="860"/>
      <c r="V618" s="860"/>
      <c r="W618" s="860"/>
      <c r="X618" s="860"/>
      <c r="Y618" s="860"/>
      <c r="Z618" s="860"/>
      <c r="AA618" s="860"/>
      <c r="AB618" s="860"/>
      <c r="AC618" s="860"/>
      <c r="AD618" s="860"/>
    </row>
    <row r="619" spans="1:30" ht="15.75" customHeight="1" x14ac:dyDescent="0.25">
      <c r="A619" s="860"/>
      <c r="B619" s="860"/>
      <c r="C619" s="860"/>
      <c r="D619" s="860"/>
      <c r="E619" s="860"/>
      <c r="F619" s="860"/>
      <c r="G619" s="868"/>
      <c r="H619" s="860"/>
      <c r="I619" s="860"/>
      <c r="J619" s="860"/>
      <c r="K619" s="860"/>
      <c r="L619" s="860"/>
      <c r="M619" s="860"/>
      <c r="N619" s="860"/>
      <c r="O619" s="860"/>
      <c r="P619" s="860"/>
      <c r="Q619" s="860"/>
      <c r="R619" s="860"/>
      <c r="S619" s="860"/>
      <c r="T619" s="860"/>
      <c r="U619" s="860"/>
      <c r="V619" s="860"/>
      <c r="W619" s="860"/>
      <c r="X619" s="860"/>
      <c r="Y619" s="860"/>
      <c r="Z619" s="860"/>
      <c r="AA619" s="860"/>
      <c r="AB619" s="860"/>
      <c r="AC619" s="860"/>
      <c r="AD619" s="860"/>
    </row>
    <row r="620" spans="1:30" ht="15.75" customHeight="1" x14ac:dyDescent="0.25">
      <c r="A620" s="860"/>
      <c r="B620" s="860"/>
      <c r="C620" s="860"/>
      <c r="D620" s="860"/>
      <c r="E620" s="860"/>
      <c r="F620" s="860"/>
      <c r="G620" s="868"/>
      <c r="H620" s="860"/>
      <c r="I620" s="860"/>
      <c r="J620" s="860"/>
      <c r="K620" s="860"/>
      <c r="L620" s="860"/>
      <c r="M620" s="860"/>
      <c r="N620" s="860"/>
      <c r="O620" s="860"/>
      <c r="P620" s="860"/>
      <c r="Q620" s="860"/>
      <c r="R620" s="860"/>
      <c r="S620" s="860"/>
      <c r="T620" s="860"/>
      <c r="U620" s="860"/>
      <c r="V620" s="860"/>
      <c r="W620" s="860"/>
      <c r="X620" s="860"/>
      <c r="Y620" s="860"/>
      <c r="Z620" s="860"/>
      <c r="AA620" s="860"/>
      <c r="AB620" s="860"/>
      <c r="AC620" s="860"/>
      <c r="AD620" s="860"/>
    </row>
    <row r="621" spans="1:30" ht="15.75" customHeight="1" x14ac:dyDescent="0.25">
      <c r="A621" s="860"/>
      <c r="B621" s="860"/>
      <c r="C621" s="860"/>
      <c r="D621" s="860"/>
      <c r="E621" s="860"/>
      <c r="F621" s="860"/>
      <c r="G621" s="868"/>
      <c r="H621" s="860"/>
      <c r="I621" s="860"/>
      <c r="J621" s="860"/>
      <c r="K621" s="860"/>
      <c r="L621" s="860"/>
      <c r="M621" s="860"/>
      <c r="N621" s="860"/>
      <c r="O621" s="860"/>
      <c r="P621" s="860"/>
      <c r="Q621" s="860"/>
      <c r="R621" s="860"/>
      <c r="S621" s="860"/>
      <c r="T621" s="860"/>
      <c r="U621" s="860"/>
      <c r="V621" s="860"/>
      <c r="W621" s="860"/>
      <c r="X621" s="860"/>
      <c r="Y621" s="860"/>
      <c r="Z621" s="860"/>
      <c r="AA621" s="860"/>
      <c r="AB621" s="860"/>
      <c r="AC621" s="860"/>
      <c r="AD621" s="860"/>
    </row>
    <row r="622" spans="1:30" ht="15.75" customHeight="1" x14ac:dyDescent="0.25">
      <c r="A622" s="860"/>
      <c r="B622" s="860"/>
      <c r="C622" s="860"/>
      <c r="D622" s="860"/>
      <c r="E622" s="860"/>
      <c r="F622" s="860"/>
      <c r="G622" s="868"/>
      <c r="H622" s="860"/>
      <c r="I622" s="860"/>
      <c r="J622" s="860"/>
      <c r="K622" s="860"/>
      <c r="L622" s="860"/>
      <c r="M622" s="860"/>
      <c r="N622" s="860"/>
      <c r="O622" s="860"/>
      <c r="P622" s="860"/>
      <c r="Q622" s="860"/>
      <c r="R622" s="860"/>
      <c r="S622" s="860"/>
      <c r="T622" s="860"/>
      <c r="U622" s="860"/>
      <c r="V622" s="860"/>
      <c r="W622" s="860"/>
      <c r="X622" s="860"/>
      <c r="Y622" s="860"/>
      <c r="Z622" s="860"/>
      <c r="AA622" s="860"/>
      <c r="AB622" s="860"/>
      <c r="AC622" s="860"/>
      <c r="AD622" s="860"/>
    </row>
    <row r="623" spans="1:30" ht="15.75" customHeight="1" x14ac:dyDescent="0.25">
      <c r="A623" s="860"/>
      <c r="B623" s="860"/>
      <c r="C623" s="860"/>
      <c r="D623" s="860"/>
      <c r="E623" s="860"/>
      <c r="F623" s="860"/>
      <c r="G623" s="868"/>
      <c r="H623" s="860"/>
      <c r="I623" s="860"/>
      <c r="J623" s="860"/>
      <c r="K623" s="860"/>
      <c r="L623" s="860"/>
      <c r="M623" s="860"/>
      <c r="N623" s="860"/>
      <c r="O623" s="860"/>
      <c r="P623" s="860"/>
      <c r="Q623" s="860"/>
      <c r="R623" s="860"/>
      <c r="S623" s="860"/>
      <c r="T623" s="860"/>
      <c r="U623" s="860"/>
      <c r="V623" s="860"/>
      <c r="W623" s="860"/>
      <c r="X623" s="860"/>
      <c r="Y623" s="860"/>
      <c r="Z623" s="860"/>
      <c r="AA623" s="860"/>
      <c r="AB623" s="860"/>
      <c r="AC623" s="860"/>
      <c r="AD623" s="860"/>
    </row>
    <row r="624" spans="1:30" ht="15.75" customHeight="1" x14ac:dyDescent="0.25">
      <c r="A624" s="860"/>
      <c r="B624" s="860"/>
      <c r="C624" s="860"/>
      <c r="D624" s="860"/>
      <c r="E624" s="860"/>
      <c r="F624" s="860"/>
      <c r="G624" s="868"/>
      <c r="H624" s="860"/>
      <c r="I624" s="860"/>
      <c r="J624" s="860"/>
      <c r="K624" s="860"/>
      <c r="L624" s="860"/>
      <c r="M624" s="860"/>
      <c r="N624" s="860"/>
      <c r="O624" s="860"/>
      <c r="P624" s="860"/>
      <c r="Q624" s="860"/>
      <c r="R624" s="860"/>
      <c r="S624" s="860"/>
      <c r="T624" s="860"/>
      <c r="U624" s="860"/>
      <c r="V624" s="860"/>
      <c r="W624" s="860"/>
      <c r="X624" s="860"/>
      <c r="Y624" s="860"/>
      <c r="Z624" s="860"/>
      <c r="AA624" s="860"/>
      <c r="AB624" s="860"/>
      <c r="AC624" s="860"/>
      <c r="AD624" s="860"/>
    </row>
    <row r="625" spans="1:30" ht="15.75" customHeight="1" x14ac:dyDescent="0.25">
      <c r="A625" s="860"/>
      <c r="B625" s="860"/>
      <c r="C625" s="860"/>
      <c r="D625" s="860"/>
      <c r="E625" s="860"/>
      <c r="F625" s="860"/>
      <c r="G625" s="868"/>
      <c r="H625" s="860"/>
      <c r="I625" s="860"/>
      <c r="J625" s="860"/>
      <c r="K625" s="860"/>
      <c r="L625" s="860"/>
      <c r="M625" s="860"/>
      <c r="N625" s="860"/>
      <c r="O625" s="860"/>
      <c r="P625" s="860"/>
      <c r="Q625" s="860"/>
      <c r="R625" s="860"/>
      <c r="S625" s="860"/>
      <c r="T625" s="860"/>
      <c r="U625" s="860"/>
      <c r="V625" s="860"/>
      <c r="W625" s="860"/>
      <c r="X625" s="860"/>
      <c r="Y625" s="860"/>
      <c r="Z625" s="860"/>
      <c r="AA625" s="860"/>
      <c r="AB625" s="860"/>
      <c r="AC625" s="860"/>
      <c r="AD625" s="860"/>
    </row>
    <row r="626" spans="1:30" ht="15.75" customHeight="1" x14ac:dyDescent="0.25">
      <c r="A626" s="860"/>
      <c r="B626" s="860"/>
      <c r="C626" s="860"/>
      <c r="D626" s="860"/>
      <c r="E626" s="860"/>
      <c r="F626" s="860"/>
      <c r="G626" s="868"/>
      <c r="H626" s="860"/>
      <c r="I626" s="860"/>
      <c r="J626" s="860"/>
      <c r="K626" s="860"/>
      <c r="L626" s="860"/>
      <c r="M626" s="860"/>
      <c r="N626" s="860"/>
      <c r="O626" s="860"/>
      <c r="P626" s="860"/>
      <c r="Q626" s="860"/>
      <c r="R626" s="860"/>
      <c r="S626" s="860"/>
      <c r="T626" s="860"/>
      <c r="U626" s="860"/>
      <c r="V626" s="860"/>
      <c r="W626" s="860"/>
      <c r="X626" s="860"/>
      <c r="Y626" s="860"/>
      <c r="Z626" s="860"/>
      <c r="AA626" s="860"/>
      <c r="AB626" s="860"/>
      <c r="AC626" s="860"/>
      <c r="AD626" s="860"/>
    </row>
    <row r="627" spans="1:30" ht="15.75" customHeight="1" x14ac:dyDescent="0.25">
      <c r="A627" s="860"/>
      <c r="B627" s="860"/>
      <c r="C627" s="860"/>
      <c r="D627" s="860"/>
      <c r="E627" s="860"/>
      <c r="F627" s="860"/>
      <c r="G627" s="868"/>
      <c r="H627" s="860"/>
      <c r="I627" s="860"/>
      <c r="J627" s="860"/>
      <c r="K627" s="860"/>
      <c r="L627" s="860"/>
      <c r="M627" s="860"/>
      <c r="N627" s="860"/>
      <c r="O627" s="860"/>
      <c r="P627" s="860"/>
      <c r="Q627" s="860"/>
      <c r="R627" s="860"/>
      <c r="S627" s="860"/>
      <c r="T627" s="860"/>
      <c r="U627" s="860"/>
      <c r="V627" s="860"/>
      <c r="W627" s="860"/>
      <c r="X627" s="860"/>
      <c r="Y627" s="860"/>
      <c r="Z627" s="860"/>
      <c r="AA627" s="860"/>
      <c r="AB627" s="860"/>
      <c r="AC627" s="860"/>
      <c r="AD627" s="860"/>
    </row>
    <row r="628" spans="1:30" ht="15.75" customHeight="1" x14ac:dyDescent="0.25">
      <c r="A628" s="860"/>
      <c r="B628" s="860"/>
      <c r="C628" s="860"/>
      <c r="D628" s="860"/>
      <c r="E628" s="860"/>
      <c r="F628" s="860"/>
      <c r="G628" s="868"/>
      <c r="H628" s="860"/>
      <c r="I628" s="860"/>
      <c r="J628" s="860"/>
      <c r="K628" s="860"/>
      <c r="L628" s="860"/>
      <c r="M628" s="860"/>
      <c r="N628" s="860"/>
      <c r="O628" s="860"/>
      <c r="P628" s="860"/>
      <c r="Q628" s="860"/>
      <c r="R628" s="860"/>
      <c r="S628" s="860"/>
      <c r="T628" s="860"/>
      <c r="U628" s="860"/>
      <c r="V628" s="860"/>
      <c r="W628" s="860"/>
      <c r="X628" s="860"/>
      <c r="Y628" s="860"/>
      <c r="Z628" s="860"/>
      <c r="AA628" s="860"/>
      <c r="AB628" s="860"/>
      <c r="AC628" s="860"/>
      <c r="AD628" s="860"/>
    </row>
    <row r="629" spans="1:30" ht="15.75" customHeight="1" x14ac:dyDescent="0.25">
      <c r="A629" s="860"/>
      <c r="B629" s="860"/>
      <c r="C629" s="860"/>
      <c r="D629" s="860"/>
      <c r="E629" s="860"/>
      <c r="F629" s="860"/>
      <c r="G629" s="868"/>
      <c r="H629" s="860"/>
      <c r="I629" s="860"/>
      <c r="J629" s="860"/>
      <c r="K629" s="860"/>
      <c r="L629" s="860"/>
      <c r="M629" s="860"/>
      <c r="N629" s="860"/>
      <c r="O629" s="860"/>
      <c r="P629" s="860"/>
      <c r="Q629" s="860"/>
      <c r="R629" s="860"/>
      <c r="S629" s="860"/>
      <c r="T629" s="860"/>
      <c r="U629" s="860"/>
      <c r="V629" s="860"/>
      <c r="W629" s="860"/>
      <c r="X629" s="860"/>
      <c r="Y629" s="860"/>
      <c r="Z629" s="860"/>
      <c r="AA629" s="860"/>
      <c r="AB629" s="860"/>
      <c r="AC629" s="860"/>
      <c r="AD629" s="860"/>
    </row>
    <row r="630" spans="1:30" ht="15.75" customHeight="1" x14ac:dyDescent="0.25">
      <c r="A630" s="860"/>
      <c r="B630" s="860"/>
      <c r="C630" s="860"/>
      <c r="D630" s="860"/>
      <c r="E630" s="860"/>
      <c r="F630" s="860"/>
      <c r="G630" s="868"/>
      <c r="H630" s="860"/>
      <c r="I630" s="860"/>
      <c r="J630" s="860"/>
      <c r="K630" s="860"/>
      <c r="L630" s="860"/>
      <c r="M630" s="860"/>
      <c r="N630" s="860"/>
      <c r="O630" s="860"/>
      <c r="P630" s="860"/>
      <c r="Q630" s="860"/>
      <c r="R630" s="860"/>
      <c r="S630" s="860"/>
      <c r="T630" s="860"/>
      <c r="U630" s="860"/>
      <c r="V630" s="860"/>
      <c r="W630" s="860"/>
      <c r="X630" s="860"/>
      <c r="Y630" s="860"/>
      <c r="Z630" s="860"/>
      <c r="AA630" s="860"/>
      <c r="AB630" s="860"/>
      <c r="AC630" s="860"/>
      <c r="AD630" s="860"/>
    </row>
    <row r="631" spans="1:30" ht="15.75" customHeight="1" x14ac:dyDescent="0.25">
      <c r="A631" s="860"/>
      <c r="B631" s="860"/>
      <c r="C631" s="860"/>
      <c r="D631" s="860"/>
      <c r="E631" s="860"/>
      <c r="F631" s="860"/>
      <c r="G631" s="868"/>
      <c r="H631" s="860"/>
      <c r="I631" s="860"/>
      <c r="J631" s="860"/>
      <c r="K631" s="860"/>
      <c r="L631" s="860"/>
      <c r="M631" s="860"/>
      <c r="N631" s="860"/>
      <c r="O631" s="860"/>
      <c r="P631" s="860"/>
      <c r="Q631" s="860"/>
      <c r="R631" s="860"/>
      <c r="S631" s="860"/>
      <c r="T631" s="860"/>
      <c r="U631" s="860"/>
      <c r="V631" s="860"/>
      <c r="W631" s="860"/>
      <c r="X631" s="860"/>
      <c r="Y631" s="860"/>
      <c r="Z631" s="860"/>
      <c r="AA631" s="860"/>
      <c r="AB631" s="860"/>
      <c r="AC631" s="860"/>
      <c r="AD631" s="860"/>
    </row>
    <row r="632" spans="1:30" ht="15.75" customHeight="1" x14ac:dyDescent="0.25">
      <c r="A632" s="860"/>
      <c r="B632" s="860"/>
      <c r="C632" s="860"/>
      <c r="D632" s="860"/>
      <c r="E632" s="860"/>
      <c r="F632" s="860"/>
      <c r="G632" s="868"/>
      <c r="H632" s="860"/>
      <c r="I632" s="860"/>
      <c r="J632" s="860"/>
      <c r="K632" s="860"/>
      <c r="L632" s="860"/>
      <c r="M632" s="860"/>
      <c r="N632" s="860"/>
      <c r="O632" s="860"/>
      <c r="P632" s="860"/>
      <c r="Q632" s="860"/>
      <c r="R632" s="860"/>
      <c r="S632" s="860"/>
      <c r="T632" s="860"/>
      <c r="U632" s="860"/>
      <c r="V632" s="860"/>
      <c r="W632" s="860"/>
      <c r="X632" s="860"/>
      <c r="Y632" s="860"/>
      <c r="Z632" s="860"/>
      <c r="AA632" s="860"/>
      <c r="AB632" s="860"/>
      <c r="AC632" s="860"/>
      <c r="AD632" s="860"/>
    </row>
    <row r="633" spans="1:30" ht="15.75" customHeight="1" x14ac:dyDescent="0.25">
      <c r="A633" s="860"/>
      <c r="B633" s="860"/>
      <c r="C633" s="860"/>
      <c r="D633" s="860"/>
      <c r="E633" s="860"/>
      <c r="F633" s="860"/>
      <c r="G633" s="868"/>
      <c r="H633" s="860"/>
      <c r="I633" s="860"/>
      <c r="J633" s="860"/>
      <c r="K633" s="860"/>
      <c r="L633" s="860"/>
      <c r="M633" s="860"/>
      <c r="N633" s="860"/>
      <c r="O633" s="860"/>
      <c r="P633" s="860"/>
      <c r="Q633" s="860"/>
      <c r="R633" s="860"/>
      <c r="S633" s="860"/>
      <c r="T633" s="860"/>
      <c r="U633" s="860"/>
      <c r="V633" s="860"/>
      <c r="W633" s="860"/>
      <c r="X633" s="860"/>
      <c r="Y633" s="860"/>
      <c r="Z633" s="860"/>
      <c r="AA633" s="860"/>
      <c r="AB633" s="860"/>
      <c r="AC633" s="860"/>
      <c r="AD633" s="860"/>
    </row>
    <row r="634" spans="1:30" ht="15.75" customHeight="1" x14ac:dyDescent="0.25">
      <c r="A634" s="860"/>
      <c r="B634" s="860"/>
      <c r="C634" s="860"/>
      <c r="D634" s="860"/>
      <c r="E634" s="860"/>
      <c r="F634" s="860"/>
      <c r="G634" s="868"/>
      <c r="H634" s="860"/>
      <c r="I634" s="860"/>
      <c r="J634" s="860"/>
      <c r="K634" s="860"/>
      <c r="L634" s="860"/>
      <c r="M634" s="860"/>
      <c r="N634" s="860"/>
      <c r="O634" s="860"/>
      <c r="P634" s="860"/>
      <c r="Q634" s="860"/>
      <c r="R634" s="860"/>
      <c r="S634" s="860"/>
      <c r="T634" s="860"/>
      <c r="U634" s="860"/>
      <c r="V634" s="860"/>
      <c r="W634" s="860"/>
      <c r="X634" s="860"/>
      <c r="Y634" s="860"/>
      <c r="Z634" s="860"/>
      <c r="AA634" s="860"/>
      <c r="AB634" s="860"/>
      <c r="AC634" s="860"/>
      <c r="AD634" s="860"/>
    </row>
    <row r="635" spans="1:30" ht="15.75" customHeight="1" x14ac:dyDescent="0.25">
      <c r="A635" s="860"/>
      <c r="B635" s="860"/>
      <c r="C635" s="860"/>
      <c r="D635" s="860"/>
      <c r="E635" s="860"/>
      <c r="F635" s="860"/>
      <c r="G635" s="868"/>
      <c r="H635" s="860"/>
      <c r="I635" s="860"/>
      <c r="J635" s="860"/>
      <c r="K635" s="860"/>
      <c r="L635" s="860"/>
      <c r="M635" s="860"/>
      <c r="N635" s="860"/>
      <c r="O635" s="860"/>
      <c r="P635" s="860"/>
      <c r="Q635" s="860"/>
      <c r="R635" s="860"/>
      <c r="S635" s="860"/>
      <c r="T635" s="860"/>
      <c r="U635" s="860"/>
      <c r="V635" s="860"/>
      <c r="W635" s="860"/>
      <c r="X635" s="860"/>
      <c r="Y635" s="860"/>
      <c r="Z635" s="860"/>
      <c r="AA635" s="860"/>
      <c r="AB635" s="860"/>
      <c r="AC635" s="860"/>
      <c r="AD635" s="860"/>
    </row>
    <row r="636" spans="1:30" ht="15.75" customHeight="1" x14ac:dyDescent="0.25">
      <c r="A636" s="860"/>
      <c r="B636" s="860"/>
      <c r="C636" s="860"/>
      <c r="D636" s="860"/>
      <c r="E636" s="860"/>
      <c r="F636" s="860"/>
      <c r="G636" s="868"/>
      <c r="H636" s="860"/>
      <c r="I636" s="860"/>
      <c r="J636" s="860"/>
      <c r="K636" s="860"/>
      <c r="L636" s="860"/>
      <c r="M636" s="860"/>
      <c r="N636" s="860"/>
      <c r="O636" s="860"/>
      <c r="P636" s="860"/>
      <c r="Q636" s="860"/>
      <c r="R636" s="860"/>
      <c r="S636" s="860"/>
      <c r="T636" s="860"/>
      <c r="U636" s="860"/>
      <c r="V636" s="860"/>
      <c r="W636" s="860"/>
      <c r="X636" s="860"/>
      <c r="Y636" s="860"/>
      <c r="Z636" s="860"/>
      <c r="AA636" s="860"/>
      <c r="AB636" s="860"/>
      <c r="AC636" s="860"/>
      <c r="AD636" s="860"/>
    </row>
    <row r="637" spans="1:30" ht="15.75" customHeight="1" x14ac:dyDescent="0.25">
      <c r="A637" s="860"/>
      <c r="B637" s="860"/>
      <c r="C637" s="860"/>
      <c r="D637" s="860"/>
      <c r="E637" s="860"/>
      <c r="F637" s="860"/>
      <c r="G637" s="868"/>
      <c r="H637" s="860"/>
      <c r="I637" s="860"/>
      <c r="J637" s="860"/>
      <c r="K637" s="860"/>
      <c r="L637" s="860"/>
      <c r="M637" s="860"/>
      <c r="N637" s="860"/>
      <c r="O637" s="860"/>
      <c r="P637" s="860"/>
      <c r="Q637" s="860"/>
      <c r="R637" s="860"/>
      <c r="S637" s="860"/>
      <c r="T637" s="860"/>
      <c r="U637" s="860"/>
      <c r="V637" s="860"/>
      <c r="W637" s="860"/>
      <c r="X637" s="860"/>
      <c r="Y637" s="860"/>
      <c r="Z637" s="860"/>
      <c r="AA637" s="860"/>
      <c r="AB637" s="860"/>
      <c r="AC637" s="860"/>
      <c r="AD637" s="860"/>
    </row>
    <row r="638" spans="1:30" ht="15.75" customHeight="1" x14ac:dyDescent="0.25">
      <c r="A638" s="860"/>
      <c r="B638" s="860"/>
      <c r="C638" s="860"/>
      <c r="D638" s="860"/>
      <c r="E638" s="860"/>
      <c r="F638" s="860"/>
      <c r="G638" s="868"/>
      <c r="H638" s="860"/>
      <c r="I638" s="860"/>
      <c r="J638" s="860"/>
      <c r="K638" s="860"/>
      <c r="L638" s="860"/>
      <c r="M638" s="860"/>
      <c r="N638" s="860"/>
      <c r="O638" s="860"/>
      <c r="P638" s="860"/>
      <c r="Q638" s="860"/>
      <c r="R638" s="860"/>
      <c r="S638" s="860"/>
      <c r="T638" s="860"/>
      <c r="U638" s="860"/>
      <c r="V638" s="860"/>
      <c r="W638" s="860"/>
      <c r="X638" s="860"/>
      <c r="Y638" s="860"/>
      <c r="Z638" s="860"/>
      <c r="AA638" s="860"/>
      <c r="AB638" s="860"/>
      <c r="AC638" s="860"/>
      <c r="AD638" s="860"/>
    </row>
    <row r="639" spans="1:30" ht="15.75" customHeight="1" x14ac:dyDescent="0.25">
      <c r="A639" s="860"/>
      <c r="B639" s="860"/>
      <c r="C639" s="860"/>
      <c r="D639" s="860"/>
      <c r="E639" s="860"/>
      <c r="F639" s="860"/>
      <c r="G639" s="868"/>
      <c r="H639" s="860"/>
      <c r="I639" s="860"/>
      <c r="J639" s="860"/>
      <c r="K639" s="860"/>
      <c r="L639" s="860"/>
      <c r="M639" s="860"/>
      <c r="N639" s="860"/>
      <c r="O639" s="860"/>
      <c r="P639" s="860"/>
      <c r="Q639" s="860"/>
      <c r="R639" s="860"/>
      <c r="S639" s="860"/>
      <c r="T639" s="860"/>
      <c r="U639" s="860"/>
      <c r="V639" s="860"/>
      <c r="W639" s="860"/>
      <c r="X639" s="860"/>
      <c r="Y639" s="860"/>
      <c r="Z639" s="860"/>
      <c r="AA639" s="860"/>
      <c r="AB639" s="860"/>
      <c r="AC639" s="860"/>
      <c r="AD639" s="860"/>
    </row>
    <row r="640" spans="1:30" ht="15.75" customHeight="1" x14ac:dyDescent="0.25">
      <c r="A640" s="860"/>
      <c r="B640" s="860"/>
      <c r="C640" s="860"/>
      <c r="D640" s="860"/>
      <c r="E640" s="860"/>
      <c r="F640" s="860"/>
      <c r="G640" s="868"/>
      <c r="H640" s="860"/>
      <c r="I640" s="860"/>
      <c r="J640" s="860"/>
      <c r="K640" s="860"/>
      <c r="L640" s="860"/>
      <c r="M640" s="860"/>
      <c r="N640" s="860"/>
      <c r="O640" s="860"/>
      <c r="P640" s="860"/>
      <c r="Q640" s="860"/>
      <c r="R640" s="860"/>
      <c r="S640" s="860"/>
      <c r="T640" s="860"/>
      <c r="U640" s="860"/>
      <c r="V640" s="860"/>
      <c r="W640" s="860"/>
      <c r="X640" s="860"/>
      <c r="Y640" s="860"/>
      <c r="Z640" s="860"/>
      <c r="AA640" s="860"/>
      <c r="AB640" s="860"/>
      <c r="AC640" s="860"/>
      <c r="AD640" s="860"/>
    </row>
    <row r="641" spans="1:30" ht="15.75" customHeight="1" x14ac:dyDescent="0.25">
      <c r="A641" s="860"/>
      <c r="B641" s="860"/>
      <c r="C641" s="860"/>
      <c r="D641" s="860"/>
      <c r="E641" s="860"/>
      <c r="F641" s="860"/>
      <c r="G641" s="868"/>
      <c r="H641" s="860"/>
      <c r="I641" s="860"/>
      <c r="J641" s="860"/>
      <c r="K641" s="860"/>
      <c r="L641" s="860"/>
      <c r="M641" s="860"/>
      <c r="N641" s="860"/>
      <c r="O641" s="860"/>
      <c r="P641" s="860"/>
      <c r="Q641" s="860"/>
      <c r="R641" s="860"/>
      <c r="S641" s="860"/>
      <c r="T641" s="860"/>
      <c r="U641" s="860"/>
      <c r="V641" s="860"/>
      <c r="W641" s="860"/>
      <c r="X641" s="860"/>
      <c r="Y641" s="860"/>
      <c r="Z641" s="860"/>
      <c r="AA641" s="860"/>
      <c r="AB641" s="860"/>
      <c r="AC641" s="860"/>
      <c r="AD641" s="860"/>
    </row>
    <row r="642" spans="1:30" ht="15.75" customHeight="1" x14ac:dyDescent="0.25">
      <c r="A642" s="860"/>
      <c r="B642" s="860"/>
      <c r="C642" s="860"/>
      <c r="D642" s="860"/>
      <c r="E642" s="860"/>
      <c r="F642" s="860"/>
      <c r="G642" s="868"/>
      <c r="H642" s="860"/>
      <c r="I642" s="860"/>
      <c r="J642" s="860"/>
      <c r="K642" s="860"/>
      <c r="L642" s="860"/>
      <c r="M642" s="860"/>
      <c r="N642" s="860"/>
      <c r="O642" s="860"/>
      <c r="P642" s="860"/>
      <c r="Q642" s="860"/>
      <c r="R642" s="860"/>
      <c r="S642" s="860"/>
      <c r="T642" s="860"/>
      <c r="U642" s="860"/>
      <c r="V642" s="860"/>
      <c r="W642" s="860"/>
      <c r="X642" s="860"/>
      <c r="Y642" s="860"/>
      <c r="Z642" s="860"/>
      <c r="AA642" s="860"/>
      <c r="AB642" s="860"/>
      <c r="AC642" s="860"/>
      <c r="AD642" s="860"/>
    </row>
    <row r="643" spans="1:30" ht="15.75" customHeight="1" x14ac:dyDescent="0.25">
      <c r="A643" s="860"/>
      <c r="B643" s="860"/>
      <c r="C643" s="860"/>
      <c r="D643" s="860"/>
      <c r="E643" s="860"/>
      <c r="F643" s="860"/>
      <c r="G643" s="868"/>
      <c r="H643" s="860"/>
      <c r="I643" s="860"/>
      <c r="J643" s="860"/>
      <c r="K643" s="860"/>
      <c r="L643" s="860"/>
      <c r="M643" s="860"/>
      <c r="N643" s="860"/>
      <c r="O643" s="860"/>
      <c r="P643" s="860"/>
      <c r="Q643" s="860"/>
      <c r="R643" s="860"/>
      <c r="S643" s="860"/>
      <c r="T643" s="860"/>
      <c r="U643" s="860"/>
      <c r="V643" s="860"/>
      <c r="W643" s="860"/>
      <c r="X643" s="860"/>
      <c r="Y643" s="860"/>
      <c r="Z643" s="860"/>
      <c r="AA643" s="860"/>
      <c r="AB643" s="860"/>
      <c r="AC643" s="860"/>
      <c r="AD643" s="860"/>
    </row>
    <row r="644" spans="1:30" ht="15.75" customHeight="1" x14ac:dyDescent="0.25">
      <c r="A644" s="860"/>
      <c r="B644" s="860"/>
      <c r="C644" s="860"/>
      <c r="D644" s="860"/>
      <c r="E644" s="860"/>
      <c r="F644" s="860"/>
      <c r="G644" s="868"/>
      <c r="H644" s="860"/>
      <c r="I644" s="860"/>
      <c r="J644" s="860"/>
      <c r="K644" s="860"/>
      <c r="L644" s="860"/>
      <c r="M644" s="860"/>
      <c r="N644" s="860"/>
      <c r="O644" s="860"/>
      <c r="P644" s="860"/>
      <c r="Q644" s="860"/>
      <c r="R644" s="860"/>
      <c r="S644" s="860"/>
      <c r="T644" s="860"/>
      <c r="U644" s="860"/>
      <c r="V644" s="860"/>
      <c r="W644" s="860"/>
      <c r="X644" s="860"/>
      <c r="Y644" s="860"/>
      <c r="Z644" s="860"/>
      <c r="AA644" s="860"/>
      <c r="AB644" s="860"/>
      <c r="AC644" s="860"/>
      <c r="AD644" s="860"/>
    </row>
    <row r="645" spans="1:30" ht="15.75" customHeight="1" x14ac:dyDescent="0.25">
      <c r="A645" s="860"/>
      <c r="B645" s="860"/>
      <c r="C645" s="860"/>
      <c r="D645" s="860"/>
      <c r="E645" s="860"/>
      <c r="F645" s="860"/>
      <c r="G645" s="868"/>
      <c r="H645" s="860"/>
      <c r="I645" s="860"/>
      <c r="J645" s="860"/>
      <c r="K645" s="860"/>
      <c r="L645" s="860"/>
      <c r="M645" s="860"/>
      <c r="N645" s="860"/>
      <c r="O645" s="860"/>
      <c r="P645" s="860"/>
      <c r="Q645" s="860"/>
      <c r="R645" s="860"/>
      <c r="S645" s="860"/>
      <c r="T645" s="860"/>
      <c r="U645" s="860"/>
      <c r="V645" s="860"/>
      <c r="W645" s="860"/>
      <c r="X645" s="860"/>
      <c r="Y645" s="860"/>
      <c r="Z645" s="860"/>
      <c r="AA645" s="860"/>
      <c r="AB645" s="860"/>
      <c r="AC645" s="860"/>
      <c r="AD645" s="860"/>
    </row>
    <row r="646" spans="1:30" ht="15.75" customHeight="1" x14ac:dyDescent="0.25">
      <c r="A646" s="860"/>
      <c r="B646" s="860"/>
      <c r="C646" s="860"/>
      <c r="D646" s="860"/>
      <c r="E646" s="860"/>
      <c r="F646" s="860"/>
      <c r="G646" s="868"/>
      <c r="H646" s="860"/>
      <c r="I646" s="860"/>
      <c r="J646" s="860"/>
      <c r="K646" s="860"/>
      <c r="L646" s="860"/>
      <c r="M646" s="860"/>
      <c r="N646" s="860"/>
      <c r="O646" s="860"/>
      <c r="P646" s="860"/>
      <c r="Q646" s="860"/>
      <c r="R646" s="860"/>
      <c r="S646" s="860"/>
      <c r="T646" s="860"/>
      <c r="U646" s="860"/>
      <c r="V646" s="860"/>
      <c r="W646" s="860"/>
      <c r="X646" s="860"/>
      <c r="Y646" s="860"/>
      <c r="Z646" s="860"/>
      <c r="AA646" s="860"/>
      <c r="AB646" s="860"/>
      <c r="AC646" s="860"/>
      <c r="AD646" s="860"/>
    </row>
    <row r="647" spans="1:30" ht="15.75" customHeight="1" x14ac:dyDescent="0.25">
      <c r="A647" s="860"/>
      <c r="B647" s="860"/>
      <c r="C647" s="860"/>
      <c r="D647" s="860"/>
      <c r="E647" s="860"/>
      <c r="F647" s="860"/>
      <c r="G647" s="868"/>
      <c r="H647" s="860"/>
      <c r="I647" s="860"/>
      <c r="J647" s="860"/>
      <c r="K647" s="860"/>
      <c r="L647" s="860"/>
      <c r="M647" s="860"/>
      <c r="N647" s="860"/>
      <c r="O647" s="860"/>
      <c r="P647" s="860"/>
      <c r="Q647" s="860"/>
      <c r="R647" s="860"/>
      <c r="S647" s="860"/>
      <c r="T647" s="860"/>
      <c r="U647" s="860"/>
      <c r="V647" s="860"/>
      <c r="W647" s="860"/>
      <c r="X647" s="860"/>
      <c r="Y647" s="860"/>
      <c r="Z647" s="860"/>
      <c r="AA647" s="860"/>
      <c r="AB647" s="860"/>
      <c r="AC647" s="860"/>
      <c r="AD647" s="860"/>
    </row>
    <row r="648" spans="1:30" ht="15.75" customHeight="1" x14ac:dyDescent="0.25">
      <c r="A648" s="860"/>
      <c r="B648" s="860"/>
      <c r="C648" s="860"/>
      <c r="D648" s="860"/>
      <c r="E648" s="860"/>
      <c r="F648" s="860"/>
      <c r="G648" s="868"/>
      <c r="H648" s="860"/>
      <c r="I648" s="860"/>
      <c r="J648" s="860"/>
      <c r="K648" s="860"/>
      <c r="L648" s="860"/>
      <c r="M648" s="860"/>
      <c r="N648" s="860"/>
      <c r="O648" s="860"/>
      <c r="P648" s="860"/>
      <c r="Q648" s="860"/>
      <c r="R648" s="860"/>
      <c r="S648" s="860"/>
      <c r="T648" s="860"/>
      <c r="U648" s="860"/>
      <c r="V648" s="860"/>
      <c r="W648" s="860"/>
      <c r="X648" s="860"/>
      <c r="Y648" s="860"/>
      <c r="Z648" s="860"/>
      <c r="AA648" s="860"/>
      <c r="AB648" s="860"/>
      <c r="AC648" s="860"/>
      <c r="AD648" s="860"/>
    </row>
    <row r="649" spans="1:30" ht="15.75" customHeight="1" x14ac:dyDescent="0.25">
      <c r="A649" s="860"/>
      <c r="B649" s="860"/>
      <c r="C649" s="860"/>
      <c r="D649" s="860"/>
      <c r="E649" s="860"/>
      <c r="F649" s="860"/>
      <c r="G649" s="868"/>
      <c r="H649" s="860"/>
      <c r="I649" s="860"/>
      <c r="J649" s="860"/>
      <c r="K649" s="860"/>
      <c r="L649" s="860"/>
      <c r="M649" s="860"/>
      <c r="N649" s="860"/>
      <c r="O649" s="860"/>
      <c r="P649" s="860"/>
      <c r="Q649" s="860"/>
      <c r="R649" s="860"/>
      <c r="S649" s="860"/>
      <c r="T649" s="860"/>
      <c r="U649" s="860"/>
      <c r="V649" s="860"/>
      <c r="W649" s="860"/>
      <c r="X649" s="860"/>
      <c r="Y649" s="860"/>
      <c r="Z649" s="860"/>
      <c r="AA649" s="860"/>
      <c r="AB649" s="860"/>
      <c r="AC649" s="860"/>
      <c r="AD649" s="860"/>
    </row>
    <row r="650" spans="1:30" ht="15.75" customHeight="1" x14ac:dyDescent="0.25">
      <c r="A650" s="860"/>
      <c r="B650" s="860"/>
      <c r="C650" s="860"/>
      <c r="D650" s="860"/>
      <c r="E650" s="860"/>
      <c r="F650" s="860"/>
      <c r="G650" s="868"/>
      <c r="H650" s="860"/>
      <c r="I650" s="860"/>
      <c r="J650" s="860"/>
      <c r="K650" s="860"/>
      <c r="L650" s="860"/>
      <c r="M650" s="860"/>
      <c r="N650" s="860"/>
      <c r="O650" s="860"/>
      <c r="P650" s="860"/>
      <c r="Q650" s="860"/>
      <c r="R650" s="860"/>
      <c r="S650" s="860"/>
      <c r="T650" s="860"/>
      <c r="U650" s="860"/>
      <c r="V650" s="860"/>
      <c r="W650" s="860"/>
      <c r="X650" s="860"/>
      <c r="Y650" s="860"/>
      <c r="Z650" s="860"/>
      <c r="AA650" s="860"/>
      <c r="AB650" s="860"/>
      <c r="AC650" s="860"/>
      <c r="AD650" s="860"/>
    </row>
    <row r="651" spans="1:30" ht="15.75" customHeight="1" x14ac:dyDescent="0.25">
      <c r="A651" s="860"/>
      <c r="B651" s="860"/>
      <c r="C651" s="860"/>
      <c r="D651" s="860"/>
      <c r="E651" s="860"/>
      <c r="F651" s="860"/>
      <c r="G651" s="868"/>
      <c r="H651" s="860"/>
      <c r="I651" s="860"/>
      <c r="J651" s="860"/>
      <c r="K651" s="860"/>
      <c r="L651" s="860"/>
      <c r="M651" s="860"/>
      <c r="N651" s="860"/>
      <c r="O651" s="860"/>
      <c r="P651" s="860"/>
      <c r="Q651" s="860"/>
      <c r="R651" s="860"/>
      <c r="S651" s="860"/>
      <c r="T651" s="860"/>
      <c r="U651" s="860"/>
      <c r="V651" s="860"/>
      <c r="W651" s="860"/>
      <c r="X651" s="860"/>
      <c r="Y651" s="860"/>
      <c r="Z651" s="860"/>
      <c r="AA651" s="860"/>
      <c r="AB651" s="860"/>
      <c r="AC651" s="860"/>
      <c r="AD651" s="860"/>
    </row>
    <row r="652" spans="1:30" ht="15.75" customHeight="1" x14ac:dyDescent="0.25">
      <c r="A652" s="860"/>
      <c r="B652" s="860"/>
      <c r="C652" s="860"/>
      <c r="D652" s="860"/>
      <c r="E652" s="860"/>
      <c r="F652" s="860"/>
      <c r="G652" s="868"/>
      <c r="H652" s="860"/>
      <c r="I652" s="860"/>
      <c r="J652" s="860"/>
      <c r="K652" s="860"/>
      <c r="L652" s="860"/>
      <c r="M652" s="860"/>
      <c r="N652" s="860"/>
      <c r="O652" s="860"/>
      <c r="P652" s="860"/>
      <c r="Q652" s="860"/>
      <c r="R652" s="860"/>
      <c r="S652" s="860"/>
      <c r="T652" s="860"/>
      <c r="U652" s="860"/>
      <c r="V652" s="860"/>
      <c r="W652" s="860"/>
      <c r="X652" s="860"/>
      <c r="Y652" s="860"/>
      <c r="Z652" s="860"/>
      <c r="AA652" s="860"/>
      <c r="AB652" s="860"/>
      <c r="AC652" s="860"/>
      <c r="AD652" s="860"/>
    </row>
    <row r="653" spans="1:30" ht="15.75" customHeight="1" x14ac:dyDescent="0.25">
      <c r="A653" s="860"/>
      <c r="B653" s="860"/>
      <c r="C653" s="860"/>
      <c r="D653" s="860"/>
      <c r="E653" s="860"/>
      <c r="F653" s="860"/>
      <c r="G653" s="868"/>
      <c r="H653" s="860"/>
      <c r="I653" s="860"/>
      <c r="J653" s="860"/>
      <c r="K653" s="860"/>
      <c r="L653" s="860"/>
      <c r="M653" s="860"/>
      <c r="N653" s="860"/>
      <c r="O653" s="860"/>
      <c r="P653" s="860"/>
      <c r="Q653" s="860"/>
      <c r="R653" s="860"/>
      <c r="S653" s="860"/>
      <c r="T653" s="860"/>
      <c r="U653" s="860"/>
      <c r="V653" s="860"/>
      <c r="W653" s="860"/>
      <c r="X653" s="860"/>
      <c r="Y653" s="860"/>
      <c r="Z653" s="860"/>
      <c r="AA653" s="860"/>
      <c r="AB653" s="860"/>
      <c r="AC653" s="860"/>
      <c r="AD653" s="860"/>
    </row>
    <row r="654" spans="1:30" ht="15.75" customHeight="1" x14ac:dyDescent="0.25">
      <c r="A654" s="860"/>
      <c r="B654" s="860"/>
      <c r="C654" s="860"/>
      <c r="D654" s="860"/>
      <c r="E654" s="860"/>
      <c r="F654" s="860"/>
      <c r="G654" s="868"/>
      <c r="H654" s="860"/>
      <c r="I654" s="860"/>
      <c r="J654" s="860"/>
      <c r="K654" s="860"/>
      <c r="L654" s="860"/>
      <c r="M654" s="860"/>
      <c r="N654" s="860"/>
      <c r="O654" s="860"/>
      <c r="P654" s="860"/>
      <c r="Q654" s="860"/>
      <c r="R654" s="860"/>
      <c r="S654" s="860"/>
      <c r="T654" s="860"/>
      <c r="U654" s="860"/>
      <c r="V654" s="860"/>
      <c r="W654" s="860"/>
      <c r="X654" s="860"/>
      <c r="Y654" s="860"/>
      <c r="Z654" s="860"/>
      <c r="AA654" s="860"/>
      <c r="AB654" s="860"/>
      <c r="AC654" s="860"/>
      <c r="AD654" s="860"/>
    </row>
    <row r="655" spans="1:30" ht="15.75" customHeight="1" x14ac:dyDescent="0.25">
      <c r="A655" s="860"/>
      <c r="B655" s="860"/>
      <c r="C655" s="860"/>
      <c r="D655" s="860"/>
      <c r="E655" s="860"/>
      <c r="F655" s="860"/>
      <c r="G655" s="868"/>
      <c r="H655" s="860"/>
      <c r="I655" s="860"/>
      <c r="J655" s="860"/>
      <c r="K655" s="860"/>
      <c r="L655" s="860"/>
      <c r="M655" s="860"/>
      <c r="N655" s="860"/>
      <c r="O655" s="860"/>
      <c r="P655" s="860"/>
      <c r="Q655" s="860"/>
      <c r="R655" s="860"/>
      <c r="S655" s="860"/>
      <c r="T655" s="860"/>
      <c r="U655" s="860"/>
      <c r="V655" s="860"/>
      <c r="W655" s="860"/>
      <c r="X655" s="860"/>
      <c r="Y655" s="860"/>
      <c r="Z655" s="860"/>
      <c r="AA655" s="860"/>
      <c r="AB655" s="860"/>
      <c r="AC655" s="860"/>
      <c r="AD655" s="860"/>
    </row>
    <row r="656" spans="1:30" ht="15.75" customHeight="1" x14ac:dyDescent="0.25">
      <c r="A656" s="860"/>
      <c r="B656" s="860"/>
      <c r="C656" s="860"/>
      <c r="D656" s="860"/>
      <c r="E656" s="860"/>
      <c r="F656" s="860"/>
      <c r="G656" s="868"/>
      <c r="H656" s="860"/>
      <c r="I656" s="860"/>
      <c r="J656" s="860"/>
      <c r="K656" s="860"/>
      <c r="L656" s="860"/>
      <c r="M656" s="860"/>
      <c r="N656" s="860"/>
      <c r="O656" s="860"/>
      <c r="P656" s="860"/>
      <c r="Q656" s="860"/>
      <c r="R656" s="860"/>
      <c r="S656" s="860"/>
      <c r="T656" s="860"/>
      <c r="U656" s="860"/>
      <c r="V656" s="860"/>
      <c r="W656" s="860"/>
      <c r="X656" s="860"/>
      <c r="Y656" s="860"/>
      <c r="Z656" s="860"/>
      <c r="AA656" s="860"/>
      <c r="AB656" s="860"/>
      <c r="AC656" s="860"/>
      <c r="AD656" s="860"/>
    </row>
    <row r="657" spans="1:30" ht="15.75" customHeight="1" x14ac:dyDescent="0.25">
      <c r="A657" s="860"/>
      <c r="B657" s="860"/>
      <c r="C657" s="860"/>
      <c r="D657" s="860"/>
      <c r="E657" s="860"/>
      <c r="F657" s="860"/>
      <c r="G657" s="868"/>
      <c r="H657" s="860"/>
      <c r="I657" s="860"/>
      <c r="J657" s="860"/>
      <c r="K657" s="860"/>
      <c r="L657" s="860"/>
      <c r="M657" s="860"/>
      <c r="N657" s="860"/>
      <c r="O657" s="860"/>
      <c r="P657" s="860"/>
      <c r="Q657" s="860"/>
      <c r="R657" s="860"/>
      <c r="S657" s="860"/>
      <c r="T657" s="860"/>
      <c r="U657" s="860"/>
      <c r="V657" s="860"/>
      <c r="W657" s="860"/>
      <c r="X657" s="860"/>
      <c r="Y657" s="860"/>
      <c r="Z657" s="860"/>
      <c r="AA657" s="860"/>
      <c r="AB657" s="860"/>
      <c r="AC657" s="860"/>
      <c r="AD657" s="860"/>
    </row>
    <row r="658" spans="1:30" ht="15.75" customHeight="1" x14ac:dyDescent="0.25">
      <c r="A658" s="860"/>
      <c r="B658" s="860"/>
      <c r="C658" s="860"/>
      <c r="D658" s="860"/>
      <c r="E658" s="860"/>
      <c r="F658" s="860"/>
      <c r="G658" s="868"/>
      <c r="H658" s="860"/>
      <c r="I658" s="860"/>
      <c r="J658" s="860"/>
      <c r="K658" s="860"/>
      <c r="L658" s="860"/>
      <c r="M658" s="860"/>
      <c r="N658" s="860"/>
      <c r="O658" s="860"/>
      <c r="P658" s="860"/>
      <c r="Q658" s="860"/>
      <c r="R658" s="860"/>
      <c r="S658" s="860"/>
      <c r="T658" s="860"/>
      <c r="U658" s="860"/>
      <c r="V658" s="860"/>
      <c r="W658" s="860"/>
      <c r="X658" s="860"/>
      <c r="Y658" s="860"/>
      <c r="Z658" s="860"/>
      <c r="AA658" s="860"/>
      <c r="AB658" s="860"/>
      <c r="AC658" s="860"/>
      <c r="AD658" s="860"/>
    </row>
    <row r="659" spans="1:30" ht="15.75" customHeight="1" x14ac:dyDescent="0.25">
      <c r="A659" s="860"/>
      <c r="B659" s="860"/>
      <c r="C659" s="860"/>
      <c r="D659" s="860"/>
      <c r="E659" s="860"/>
      <c r="F659" s="860"/>
      <c r="G659" s="868"/>
      <c r="H659" s="860"/>
      <c r="I659" s="860"/>
      <c r="J659" s="860"/>
      <c r="K659" s="860"/>
      <c r="L659" s="860"/>
      <c r="M659" s="860"/>
      <c r="N659" s="860"/>
      <c r="O659" s="860"/>
      <c r="P659" s="860"/>
      <c r="Q659" s="860"/>
      <c r="R659" s="860"/>
      <c r="S659" s="860"/>
      <c r="T659" s="860"/>
      <c r="U659" s="860"/>
      <c r="V659" s="860"/>
      <c r="W659" s="860"/>
      <c r="X659" s="860"/>
      <c r="Y659" s="860"/>
      <c r="Z659" s="860"/>
      <c r="AA659" s="860"/>
      <c r="AB659" s="860"/>
      <c r="AC659" s="860"/>
      <c r="AD659" s="860"/>
    </row>
    <row r="660" spans="1:30" ht="15.75" customHeight="1" x14ac:dyDescent="0.25">
      <c r="A660" s="860"/>
      <c r="B660" s="860"/>
      <c r="C660" s="860"/>
      <c r="D660" s="860"/>
      <c r="E660" s="860"/>
      <c r="F660" s="860"/>
      <c r="G660" s="868"/>
      <c r="H660" s="860"/>
      <c r="I660" s="860"/>
      <c r="J660" s="860"/>
      <c r="K660" s="860"/>
      <c r="L660" s="860"/>
      <c r="M660" s="860"/>
      <c r="N660" s="860"/>
      <c r="O660" s="860"/>
      <c r="P660" s="860"/>
      <c r="Q660" s="860"/>
      <c r="R660" s="860"/>
      <c r="S660" s="860"/>
      <c r="T660" s="860"/>
      <c r="U660" s="860"/>
      <c r="V660" s="860"/>
      <c r="W660" s="860"/>
      <c r="X660" s="860"/>
      <c r="Y660" s="860"/>
      <c r="Z660" s="860"/>
      <c r="AA660" s="860"/>
      <c r="AB660" s="860"/>
      <c r="AC660" s="860"/>
      <c r="AD660" s="860"/>
    </row>
    <row r="661" spans="1:30" ht="15.75" customHeight="1" x14ac:dyDescent="0.25">
      <c r="A661" s="860"/>
      <c r="B661" s="860"/>
      <c r="C661" s="860"/>
      <c r="D661" s="860"/>
      <c r="E661" s="860"/>
      <c r="F661" s="860"/>
      <c r="G661" s="868"/>
      <c r="H661" s="860"/>
      <c r="I661" s="860"/>
      <c r="J661" s="860"/>
      <c r="K661" s="860"/>
      <c r="L661" s="860"/>
      <c r="M661" s="860"/>
      <c r="N661" s="860"/>
      <c r="O661" s="860"/>
      <c r="P661" s="860"/>
      <c r="Q661" s="860"/>
      <c r="R661" s="860"/>
      <c r="S661" s="860"/>
      <c r="T661" s="860"/>
      <c r="U661" s="860"/>
      <c r="V661" s="860"/>
      <c r="W661" s="860"/>
      <c r="X661" s="860"/>
      <c r="Y661" s="860"/>
      <c r="Z661" s="860"/>
      <c r="AA661" s="860"/>
      <c r="AB661" s="860"/>
      <c r="AC661" s="860"/>
      <c r="AD661" s="860"/>
    </row>
    <row r="662" spans="1:30" ht="15.75" customHeight="1" x14ac:dyDescent="0.25">
      <c r="A662" s="860"/>
      <c r="B662" s="860"/>
      <c r="C662" s="860"/>
      <c r="D662" s="860"/>
      <c r="E662" s="860"/>
      <c r="F662" s="860"/>
      <c r="G662" s="868"/>
      <c r="H662" s="860"/>
      <c r="I662" s="860"/>
      <c r="J662" s="860"/>
      <c r="K662" s="860"/>
      <c r="L662" s="860"/>
      <c r="M662" s="860"/>
      <c r="N662" s="860"/>
      <c r="O662" s="860"/>
      <c r="P662" s="860"/>
      <c r="Q662" s="860"/>
      <c r="R662" s="860"/>
      <c r="S662" s="860"/>
      <c r="T662" s="860"/>
      <c r="U662" s="860"/>
      <c r="V662" s="860"/>
      <c r="W662" s="860"/>
      <c r="X662" s="860"/>
      <c r="Y662" s="860"/>
      <c r="Z662" s="860"/>
      <c r="AA662" s="860"/>
      <c r="AB662" s="860"/>
      <c r="AC662" s="860"/>
      <c r="AD662" s="860"/>
    </row>
    <row r="663" spans="1:30" ht="15.75" customHeight="1" x14ac:dyDescent="0.25">
      <c r="A663" s="860"/>
      <c r="B663" s="860"/>
      <c r="C663" s="860"/>
      <c r="D663" s="860"/>
      <c r="E663" s="860"/>
      <c r="F663" s="860"/>
      <c r="G663" s="868"/>
      <c r="H663" s="860"/>
      <c r="I663" s="860"/>
      <c r="J663" s="860"/>
      <c r="K663" s="860"/>
      <c r="L663" s="860"/>
      <c r="M663" s="860"/>
      <c r="N663" s="860"/>
      <c r="O663" s="860"/>
      <c r="P663" s="860"/>
      <c r="Q663" s="860"/>
      <c r="R663" s="860"/>
      <c r="S663" s="860"/>
      <c r="T663" s="860"/>
      <c r="U663" s="860"/>
      <c r="V663" s="860"/>
      <c r="W663" s="860"/>
      <c r="X663" s="860"/>
      <c r="Y663" s="860"/>
      <c r="Z663" s="860"/>
      <c r="AA663" s="860"/>
      <c r="AB663" s="860"/>
      <c r="AC663" s="860"/>
      <c r="AD663" s="860"/>
    </row>
    <row r="664" spans="1:30" ht="15.75" customHeight="1" x14ac:dyDescent="0.25">
      <c r="A664" s="860"/>
      <c r="B664" s="860"/>
      <c r="C664" s="860"/>
      <c r="D664" s="860"/>
      <c r="E664" s="860"/>
      <c r="F664" s="860"/>
      <c r="G664" s="868"/>
      <c r="H664" s="860"/>
      <c r="I664" s="860"/>
      <c r="J664" s="860"/>
      <c r="K664" s="860"/>
      <c r="L664" s="860"/>
      <c r="M664" s="860"/>
      <c r="N664" s="860"/>
      <c r="O664" s="860"/>
      <c r="P664" s="860"/>
      <c r="Q664" s="860"/>
      <c r="R664" s="860"/>
      <c r="S664" s="860"/>
      <c r="T664" s="860"/>
      <c r="U664" s="860"/>
      <c r="V664" s="860"/>
      <c r="W664" s="860"/>
      <c r="X664" s="860"/>
      <c r="Y664" s="860"/>
      <c r="Z664" s="860"/>
      <c r="AA664" s="860"/>
      <c r="AB664" s="860"/>
      <c r="AC664" s="860"/>
      <c r="AD664" s="860"/>
    </row>
    <row r="665" spans="1:30" ht="15.75" customHeight="1" x14ac:dyDescent="0.25">
      <c r="A665" s="860"/>
      <c r="B665" s="860"/>
      <c r="C665" s="860"/>
      <c r="D665" s="860"/>
      <c r="E665" s="860"/>
      <c r="F665" s="860"/>
      <c r="G665" s="868"/>
      <c r="H665" s="860"/>
      <c r="I665" s="860"/>
      <c r="J665" s="860"/>
      <c r="K665" s="860"/>
      <c r="L665" s="860"/>
      <c r="M665" s="860"/>
      <c r="N665" s="860"/>
      <c r="O665" s="860"/>
      <c r="P665" s="860"/>
      <c r="Q665" s="860"/>
      <c r="R665" s="860"/>
      <c r="S665" s="860"/>
      <c r="T665" s="860"/>
      <c r="U665" s="860"/>
      <c r="V665" s="860"/>
      <c r="W665" s="860"/>
      <c r="X665" s="860"/>
      <c r="Y665" s="860"/>
      <c r="Z665" s="860"/>
      <c r="AA665" s="860"/>
      <c r="AB665" s="860"/>
      <c r="AC665" s="860"/>
      <c r="AD665" s="860"/>
    </row>
    <row r="666" spans="1:30" ht="15.75" customHeight="1" x14ac:dyDescent="0.25">
      <c r="A666" s="860"/>
      <c r="B666" s="860"/>
      <c r="C666" s="860"/>
      <c r="D666" s="860"/>
      <c r="E666" s="860"/>
      <c r="F666" s="860"/>
      <c r="G666" s="868"/>
      <c r="H666" s="860"/>
      <c r="I666" s="860"/>
      <c r="J666" s="860"/>
      <c r="K666" s="860"/>
      <c r="L666" s="860"/>
      <c r="M666" s="860"/>
      <c r="N666" s="860"/>
      <c r="O666" s="860"/>
      <c r="P666" s="860"/>
      <c r="Q666" s="860"/>
      <c r="R666" s="860"/>
      <c r="S666" s="860"/>
      <c r="T666" s="860"/>
      <c r="U666" s="860"/>
      <c r="V666" s="860"/>
      <c r="W666" s="860"/>
      <c r="X666" s="860"/>
      <c r="Y666" s="860"/>
      <c r="Z666" s="860"/>
      <c r="AA666" s="860"/>
      <c r="AB666" s="860"/>
      <c r="AC666" s="860"/>
      <c r="AD666" s="860"/>
    </row>
    <row r="667" spans="1:30" ht="15.75" customHeight="1" x14ac:dyDescent="0.25">
      <c r="A667" s="860"/>
      <c r="B667" s="860"/>
      <c r="C667" s="860"/>
      <c r="D667" s="860"/>
      <c r="E667" s="860"/>
      <c r="F667" s="860"/>
      <c r="G667" s="868"/>
      <c r="H667" s="860"/>
      <c r="I667" s="860"/>
      <c r="J667" s="860"/>
      <c r="K667" s="860"/>
      <c r="L667" s="860"/>
      <c r="M667" s="860"/>
      <c r="N667" s="860"/>
      <c r="O667" s="860"/>
      <c r="P667" s="860"/>
      <c r="Q667" s="860"/>
      <c r="R667" s="860"/>
      <c r="S667" s="860"/>
      <c r="T667" s="860"/>
      <c r="U667" s="860"/>
      <c r="V667" s="860"/>
      <c r="W667" s="860"/>
      <c r="X667" s="860"/>
      <c r="Y667" s="860"/>
      <c r="Z667" s="860"/>
      <c r="AA667" s="860"/>
      <c r="AB667" s="860"/>
      <c r="AC667" s="860"/>
      <c r="AD667" s="860"/>
    </row>
    <row r="668" spans="1:30" ht="15.75" customHeight="1" x14ac:dyDescent="0.25">
      <c r="A668" s="860"/>
      <c r="B668" s="860"/>
      <c r="C668" s="860"/>
      <c r="D668" s="860"/>
      <c r="E668" s="860"/>
      <c r="F668" s="860"/>
      <c r="G668" s="868"/>
      <c r="H668" s="860"/>
      <c r="I668" s="860"/>
      <c r="J668" s="860"/>
      <c r="K668" s="860"/>
      <c r="L668" s="860"/>
      <c r="M668" s="860"/>
      <c r="N668" s="860"/>
      <c r="O668" s="860"/>
      <c r="P668" s="860"/>
      <c r="Q668" s="860"/>
      <c r="R668" s="860"/>
      <c r="S668" s="860"/>
      <c r="T668" s="860"/>
      <c r="U668" s="860"/>
      <c r="V668" s="860"/>
      <c r="W668" s="860"/>
      <c r="X668" s="860"/>
      <c r="Y668" s="860"/>
      <c r="Z668" s="860"/>
      <c r="AA668" s="860"/>
      <c r="AB668" s="860"/>
      <c r="AC668" s="860"/>
      <c r="AD668" s="860"/>
    </row>
    <row r="669" spans="1:30" ht="15.75" customHeight="1" x14ac:dyDescent="0.25">
      <c r="A669" s="860"/>
      <c r="B669" s="860"/>
      <c r="C669" s="860"/>
      <c r="D669" s="860"/>
      <c r="E669" s="860"/>
      <c r="F669" s="860"/>
      <c r="G669" s="868"/>
      <c r="H669" s="860"/>
      <c r="I669" s="860"/>
      <c r="J669" s="860"/>
      <c r="K669" s="860"/>
      <c r="L669" s="860"/>
      <c r="M669" s="860"/>
      <c r="N669" s="860"/>
      <c r="O669" s="860"/>
      <c r="P669" s="860"/>
      <c r="Q669" s="860"/>
      <c r="R669" s="860"/>
      <c r="S669" s="860"/>
      <c r="T669" s="860"/>
      <c r="U669" s="860"/>
      <c r="V669" s="860"/>
      <c r="W669" s="860"/>
      <c r="X669" s="860"/>
      <c r="Y669" s="860"/>
      <c r="Z669" s="860"/>
      <c r="AA669" s="860"/>
      <c r="AB669" s="860"/>
      <c r="AC669" s="860"/>
      <c r="AD669" s="860"/>
    </row>
    <row r="670" spans="1:30" ht="15.75" customHeight="1" x14ac:dyDescent="0.25">
      <c r="A670" s="860"/>
      <c r="B670" s="860"/>
      <c r="C670" s="860"/>
      <c r="D670" s="860"/>
      <c r="E670" s="860"/>
      <c r="F670" s="860"/>
      <c r="G670" s="868"/>
      <c r="H670" s="860"/>
      <c r="I670" s="860"/>
      <c r="J670" s="860"/>
      <c r="K670" s="860"/>
      <c r="L670" s="860"/>
      <c r="M670" s="860"/>
      <c r="N670" s="860"/>
      <c r="O670" s="860"/>
      <c r="P670" s="860"/>
      <c r="Q670" s="860"/>
      <c r="R670" s="860"/>
      <c r="S670" s="860"/>
      <c r="T670" s="860"/>
      <c r="U670" s="860"/>
      <c r="V670" s="860"/>
      <c r="W670" s="860"/>
      <c r="X670" s="860"/>
      <c r="Y670" s="860"/>
      <c r="Z670" s="860"/>
      <c r="AA670" s="860"/>
      <c r="AB670" s="860"/>
      <c r="AC670" s="860"/>
      <c r="AD670" s="860"/>
    </row>
    <row r="671" spans="1:30" ht="15.75" customHeight="1" x14ac:dyDescent="0.25">
      <c r="A671" s="860"/>
      <c r="B671" s="860"/>
      <c r="C671" s="860"/>
      <c r="D671" s="860"/>
      <c r="E671" s="860"/>
      <c r="F671" s="860"/>
      <c r="G671" s="868"/>
      <c r="H671" s="860"/>
      <c r="I671" s="860"/>
      <c r="J671" s="860"/>
      <c r="K671" s="860"/>
      <c r="L671" s="860"/>
      <c r="M671" s="860"/>
      <c r="N671" s="860"/>
      <c r="O671" s="860"/>
      <c r="P671" s="860"/>
      <c r="Q671" s="860"/>
      <c r="R671" s="860"/>
      <c r="S671" s="860"/>
      <c r="T671" s="860"/>
      <c r="U671" s="860"/>
      <c r="V671" s="860"/>
      <c r="W671" s="860"/>
      <c r="X671" s="860"/>
      <c r="Y671" s="860"/>
      <c r="Z671" s="860"/>
      <c r="AA671" s="860"/>
      <c r="AB671" s="860"/>
      <c r="AC671" s="860"/>
      <c r="AD671" s="860"/>
    </row>
    <row r="672" spans="1:30" ht="15.75" customHeight="1" x14ac:dyDescent="0.25">
      <c r="A672" s="860"/>
      <c r="B672" s="860"/>
      <c r="C672" s="860"/>
      <c r="D672" s="860"/>
      <c r="E672" s="860"/>
      <c r="F672" s="860"/>
      <c r="G672" s="868"/>
      <c r="H672" s="860"/>
      <c r="I672" s="860"/>
      <c r="J672" s="860"/>
      <c r="K672" s="860"/>
      <c r="L672" s="860"/>
      <c r="M672" s="860"/>
      <c r="N672" s="860"/>
      <c r="O672" s="860"/>
      <c r="P672" s="860"/>
      <c r="Q672" s="860"/>
      <c r="R672" s="860"/>
      <c r="S672" s="860"/>
      <c r="T672" s="860"/>
      <c r="U672" s="860"/>
      <c r="V672" s="860"/>
      <c r="W672" s="860"/>
      <c r="X672" s="860"/>
      <c r="Y672" s="860"/>
      <c r="Z672" s="860"/>
      <c r="AA672" s="860"/>
      <c r="AB672" s="860"/>
      <c r="AC672" s="860"/>
      <c r="AD672" s="860"/>
    </row>
    <row r="673" spans="1:30" ht="15.75" customHeight="1" x14ac:dyDescent="0.25">
      <c r="A673" s="860"/>
      <c r="B673" s="860"/>
      <c r="C673" s="860"/>
      <c r="D673" s="860"/>
      <c r="E673" s="860"/>
      <c r="F673" s="860"/>
      <c r="G673" s="868"/>
      <c r="H673" s="860"/>
      <c r="I673" s="860"/>
      <c r="J673" s="860"/>
      <c r="K673" s="860"/>
      <c r="L673" s="860"/>
      <c r="M673" s="860"/>
      <c r="N673" s="860"/>
      <c r="O673" s="860"/>
      <c r="P673" s="860"/>
      <c r="Q673" s="860"/>
      <c r="R673" s="860"/>
      <c r="S673" s="860"/>
      <c r="T673" s="860"/>
      <c r="U673" s="860"/>
      <c r="V673" s="860"/>
      <c r="W673" s="860"/>
      <c r="X673" s="860"/>
      <c r="Y673" s="860"/>
      <c r="Z673" s="860"/>
      <c r="AA673" s="860"/>
      <c r="AB673" s="860"/>
      <c r="AC673" s="860"/>
      <c r="AD673" s="860"/>
    </row>
    <row r="674" spans="1:30" ht="15.75" customHeight="1" x14ac:dyDescent="0.25">
      <c r="A674" s="860"/>
      <c r="B674" s="860"/>
      <c r="C674" s="860"/>
      <c r="D674" s="860"/>
      <c r="E674" s="860"/>
      <c r="F674" s="860"/>
      <c r="G674" s="868"/>
      <c r="H674" s="860"/>
      <c r="I674" s="860"/>
      <c r="J674" s="860"/>
      <c r="K674" s="860"/>
      <c r="L674" s="860"/>
      <c r="M674" s="860"/>
      <c r="N674" s="860"/>
      <c r="O674" s="860"/>
      <c r="P674" s="860"/>
      <c r="Q674" s="860"/>
      <c r="R674" s="860"/>
      <c r="S674" s="860"/>
      <c r="T674" s="860"/>
      <c r="U674" s="860"/>
      <c r="V674" s="860"/>
      <c r="W674" s="860"/>
      <c r="X674" s="860"/>
      <c r="Y674" s="860"/>
      <c r="Z674" s="860"/>
      <c r="AA674" s="860"/>
      <c r="AB674" s="860"/>
      <c r="AC674" s="860"/>
      <c r="AD674" s="860"/>
    </row>
    <row r="675" spans="1:30" ht="15.75" customHeight="1" x14ac:dyDescent="0.25">
      <c r="A675" s="860"/>
      <c r="B675" s="860"/>
      <c r="C675" s="860"/>
      <c r="D675" s="860"/>
      <c r="E675" s="860"/>
      <c r="F675" s="860"/>
      <c r="G675" s="868"/>
      <c r="H675" s="860"/>
      <c r="I675" s="860"/>
      <c r="J675" s="860"/>
      <c r="K675" s="860"/>
      <c r="L675" s="860"/>
      <c r="M675" s="860"/>
      <c r="N675" s="860"/>
      <c r="O675" s="860"/>
      <c r="P675" s="860"/>
      <c r="Q675" s="860"/>
      <c r="R675" s="860"/>
      <c r="S675" s="860"/>
      <c r="T675" s="860"/>
      <c r="U675" s="860"/>
      <c r="V675" s="860"/>
      <c r="W675" s="860"/>
      <c r="X675" s="860"/>
      <c r="Y675" s="860"/>
      <c r="Z675" s="860"/>
      <c r="AA675" s="860"/>
      <c r="AB675" s="860"/>
      <c r="AC675" s="860"/>
      <c r="AD675" s="860"/>
    </row>
    <row r="676" spans="1:30" ht="15.75" customHeight="1" x14ac:dyDescent="0.25">
      <c r="A676" s="860"/>
      <c r="B676" s="860"/>
      <c r="C676" s="860"/>
      <c r="D676" s="860"/>
      <c r="E676" s="860"/>
      <c r="F676" s="860"/>
      <c r="G676" s="868"/>
      <c r="H676" s="860"/>
      <c r="I676" s="860"/>
      <c r="J676" s="860"/>
      <c r="K676" s="860"/>
      <c r="L676" s="860"/>
      <c r="M676" s="860"/>
      <c r="N676" s="860"/>
      <c r="O676" s="860"/>
      <c r="P676" s="860"/>
      <c r="Q676" s="860"/>
      <c r="R676" s="860"/>
      <c r="S676" s="860"/>
      <c r="T676" s="860"/>
      <c r="U676" s="860"/>
      <c r="V676" s="860"/>
      <c r="W676" s="860"/>
      <c r="X676" s="860"/>
      <c r="Y676" s="860"/>
      <c r="Z676" s="860"/>
      <c r="AA676" s="860"/>
      <c r="AB676" s="860"/>
      <c r="AC676" s="860"/>
      <c r="AD676" s="860"/>
    </row>
    <row r="677" spans="1:30" ht="15.75" customHeight="1" x14ac:dyDescent="0.25">
      <c r="A677" s="860"/>
      <c r="B677" s="860"/>
      <c r="C677" s="860"/>
      <c r="D677" s="860"/>
      <c r="E677" s="860"/>
      <c r="F677" s="860"/>
      <c r="G677" s="868"/>
      <c r="H677" s="860"/>
      <c r="I677" s="860"/>
      <c r="J677" s="860"/>
      <c r="K677" s="860"/>
      <c r="L677" s="860"/>
      <c r="M677" s="860"/>
      <c r="N677" s="860"/>
      <c r="O677" s="860"/>
      <c r="P677" s="860"/>
      <c r="Q677" s="860"/>
      <c r="R677" s="860"/>
      <c r="S677" s="860"/>
      <c r="T677" s="860"/>
      <c r="U677" s="860"/>
      <c r="V677" s="860"/>
      <c r="W677" s="860"/>
      <c r="X677" s="860"/>
      <c r="Y677" s="860"/>
      <c r="Z677" s="860"/>
      <c r="AA677" s="860"/>
      <c r="AB677" s="860"/>
      <c r="AC677" s="860"/>
      <c r="AD677" s="860"/>
    </row>
    <row r="678" spans="1:30" ht="15.75" customHeight="1" x14ac:dyDescent="0.25">
      <c r="A678" s="860"/>
      <c r="B678" s="860"/>
      <c r="C678" s="860"/>
      <c r="D678" s="860"/>
      <c r="E678" s="860"/>
      <c r="F678" s="860"/>
      <c r="G678" s="868"/>
      <c r="H678" s="860"/>
      <c r="I678" s="860"/>
      <c r="J678" s="860"/>
      <c r="K678" s="860"/>
      <c r="L678" s="860"/>
      <c r="M678" s="860"/>
      <c r="N678" s="860"/>
      <c r="O678" s="860"/>
      <c r="P678" s="860"/>
      <c r="Q678" s="860"/>
      <c r="R678" s="860"/>
      <c r="S678" s="860"/>
      <c r="T678" s="860"/>
      <c r="U678" s="860"/>
      <c r="V678" s="860"/>
      <c r="W678" s="860"/>
      <c r="X678" s="860"/>
      <c r="Y678" s="860"/>
      <c r="Z678" s="860"/>
      <c r="AA678" s="860"/>
      <c r="AB678" s="860"/>
      <c r="AC678" s="860"/>
      <c r="AD678" s="860"/>
    </row>
    <row r="679" spans="1:30" ht="15.75" customHeight="1" x14ac:dyDescent="0.25">
      <c r="A679" s="860"/>
      <c r="B679" s="860"/>
      <c r="C679" s="860"/>
      <c r="D679" s="860"/>
      <c r="E679" s="860"/>
      <c r="F679" s="860"/>
      <c r="G679" s="868"/>
      <c r="H679" s="860"/>
      <c r="I679" s="860"/>
      <c r="J679" s="860"/>
      <c r="K679" s="860"/>
      <c r="L679" s="860"/>
      <c r="M679" s="860"/>
      <c r="N679" s="860"/>
      <c r="O679" s="860"/>
      <c r="P679" s="860"/>
      <c r="Q679" s="860"/>
      <c r="R679" s="860"/>
      <c r="S679" s="860"/>
      <c r="T679" s="860"/>
      <c r="U679" s="860"/>
      <c r="V679" s="860"/>
      <c r="W679" s="860"/>
      <c r="X679" s="860"/>
      <c r="Y679" s="860"/>
      <c r="Z679" s="860"/>
      <c r="AA679" s="860"/>
      <c r="AB679" s="860"/>
      <c r="AC679" s="860"/>
      <c r="AD679" s="860"/>
    </row>
    <row r="680" spans="1:30" ht="15.75" customHeight="1" x14ac:dyDescent="0.25">
      <c r="A680" s="860"/>
      <c r="B680" s="860"/>
      <c r="C680" s="860"/>
      <c r="D680" s="860"/>
      <c r="E680" s="860"/>
      <c r="F680" s="860"/>
      <c r="G680" s="868"/>
      <c r="H680" s="860"/>
      <c r="I680" s="860"/>
      <c r="J680" s="860"/>
      <c r="K680" s="860"/>
      <c r="L680" s="860"/>
      <c r="M680" s="860"/>
      <c r="N680" s="860"/>
      <c r="O680" s="860"/>
      <c r="P680" s="860"/>
      <c r="Q680" s="860"/>
      <c r="R680" s="860"/>
      <c r="S680" s="860"/>
      <c r="T680" s="860"/>
      <c r="U680" s="860"/>
      <c r="V680" s="860"/>
      <c r="W680" s="860"/>
      <c r="X680" s="860"/>
      <c r="Y680" s="860"/>
      <c r="Z680" s="860"/>
      <c r="AA680" s="860"/>
      <c r="AB680" s="860"/>
      <c r="AC680" s="860"/>
      <c r="AD680" s="860"/>
    </row>
    <row r="681" spans="1:30" ht="15.75" customHeight="1" x14ac:dyDescent="0.25">
      <c r="A681" s="860"/>
      <c r="B681" s="860"/>
      <c r="C681" s="860"/>
      <c r="D681" s="860"/>
      <c r="E681" s="860"/>
      <c r="F681" s="860"/>
      <c r="G681" s="868"/>
      <c r="H681" s="860"/>
      <c r="I681" s="860"/>
      <c r="J681" s="860"/>
      <c r="K681" s="860"/>
      <c r="L681" s="860"/>
      <c r="M681" s="860"/>
      <c r="N681" s="860"/>
      <c r="O681" s="860"/>
      <c r="P681" s="860"/>
      <c r="Q681" s="860"/>
      <c r="R681" s="860"/>
      <c r="S681" s="860"/>
      <c r="T681" s="860"/>
      <c r="U681" s="860"/>
      <c r="V681" s="860"/>
      <c r="W681" s="860"/>
      <c r="X681" s="860"/>
      <c r="Y681" s="860"/>
      <c r="Z681" s="860"/>
      <c r="AA681" s="860"/>
      <c r="AB681" s="860"/>
      <c r="AC681" s="860"/>
      <c r="AD681" s="860"/>
    </row>
    <row r="682" spans="1:30" ht="15.75" customHeight="1" x14ac:dyDescent="0.25">
      <c r="A682" s="860"/>
      <c r="B682" s="860"/>
      <c r="C682" s="860"/>
      <c r="D682" s="860"/>
      <c r="E682" s="860"/>
      <c r="F682" s="860"/>
      <c r="G682" s="868"/>
      <c r="H682" s="860"/>
      <c r="I682" s="860"/>
      <c r="J682" s="860"/>
      <c r="K682" s="860"/>
      <c r="L682" s="860"/>
      <c r="M682" s="860"/>
      <c r="N682" s="860"/>
      <c r="O682" s="860"/>
      <c r="P682" s="860"/>
      <c r="Q682" s="860"/>
      <c r="R682" s="860"/>
      <c r="S682" s="860"/>
      <c r="T682" s="860"/>
      <c r="U682" s="860"/>
      <c r="V682" s="860"/>
      <c r="W682" s="860"/>
      <c r="X682" s="860"/>
      <c r="Y682" s="860"/>
      <c r="Z682" s="860"/>
      <c r="AA682" s="860"/>
      <c r="AB682" s="860"/>
      <c r="AC682" s="860"/>
      <c r="AD682" s="860"/>
    </row>
    <row r="683" spans="1:30" ht="15.75" customHeight="1" x14ac:dyDescent="0.25">
      <c r="A683" s="860"/>
      <c r="B683" s="860"/>
      <c r="C683" s="860"/>
      <c r="D683" s="860"/>
      <c r="E683" s="860"/>
      <c r="F683" s="860"/>
      <c r="G683" s="868"/>
      <c r="H683" s="860"/>
      <c r="I683" s="860"/>
      <c r="J683" s="860"/>
      <c r="K683" s="860"/>
      <c r="L683" s="860"/>
      <c r="M683" s="860"/>
      <c r="N683" s="860"/>
      <c r="O683" s="860"/>
      <c r="P683" s="860"/>
      <c r="Q683" s="860"/>
      <c r="R683" s="860"/>
      <c r="S683" s="860"/>
      <c r="T683" s="860"/>
      <c r="U683" s="860"/>
      <c r="V683" s="860"/>
      <c r="W683" s="860"/>
      <c r="X683" s="860"/>
      <c r="Y683" s="860"/>
      <c r="Z683" s="860"/>
      <c r="AA683" s="860"/>
      <c r="AB683" s="860"/>
      <c r="AC683" s="860"/>
      <c r="AD683" s="860"/>
    </row>
    <row r="684" spans="1:30" ht="15.75" customHeight="1" x14ac:dyDescent="0.25">
      <c r="A684" s="860"/>
      <c r="B684" s="860"/>
      <c r="C684" s="860"/>
      <c r="D684" s="860"/>
      <c r="E684" s="860"/>
      <c r="F684" s="860"/>
      <c r="G684" s="868"/>
      <c r="H684" s="860"/>
      <c r="I684" s="860"/>
      <c r="J684" s="860"/>
      <c r="K684" s="860"/>
      <c r="L684" s="860"/>
      <c r="M684" s="860"/>
      <c r="N684" s="860"/>
      <c r="O684" s="860"/>
      <c r="P684" s="860"/>
      <c r="Q684" s="860"/>
      <c r="R684" s="860"/>
      <c r="S684" s="860"/>
      <c r="T684" s="860"/>
      <c r="U684" s="860"/>
      <c r="V684" s="860"/>
      <c r="W684" s="860"/>
      <c r="X684" s="860"/>
      <c r="Y684" s="860"/>
      <c r="Z684" s="860"/>
      <c r="AA684" s="860"/>
      <c r="AB684" s="860"/>
      <c r="AC684" s="860"/>
      <c r="AD684" s="860"/>
    </row>
    <row r="685" spans="1:30" ht="15.75" customHeight="1" x14ac:dyDescent="0.25">
      <c r="A685" s="860"/>
      <c r="B685" s="860"/>
      <c r="C685" s="860"/>
      <c r="D685" s="860"/>
      <c r="E685" s="860"/>
      <c r="F685" s="860"/>
      <c r="G685" s="868"/>
      <c r="H685" s="860"/>
      <c r="I685" s="860"/>
      <c r="J685" s="860"/>
      <c r="K685" s="860"/>
      <c r="L685" s="860"/>
      <c r="M685" s="860"/>
      <c r="N685" s="860"/>
      <c r="O685" s="860"/>
      <c r="P685" s="860"/>
      <c r="Q685" s="860"/>
      <c r="R685" s="860"/>
      <c r="S685" s="860"/>
      <c r="T685" s="860"/>
      <c r="U685" s="860"/>
      <c r="V685" s="860"/>
      <c r="W685" s="860"/>
      <c r="X685" s="860"/>
      <c r="Y685" s="860"/>
      <c r="Z685" s="860"/>
      <c r="AA685" s="860"/>
      <c r="AB685" s="860"/>
      <c r="AC685" s="860"/>
      <c r="AD685" s="860"/>
    </row>
    <row r="686" spans="1:30" ht="15.75" customHeight="1" x14ac:dyDescent="0.25">
      <c r="A686" s="860"/>
      <c r="B686" s="860"/>
      <c r="C686" s="860"/>
      <c r="D686" s="860"/>
      <c r="E686" s="860"/>
      <c r="F686" s="860"/>
      <c r="G686" s="868"/>
      <c r="H686" s="860"/>
      <c r="I686" s="860"/>
      <c r="J686" s="860"/>
      <c r="K686" s="860"/>
      <c r="L686" s="860"/>
      <c r="M686" s="860"/>
      <c r="N686" s="860"/>
      <c r="O686" s="860"/>
      <c r="P686" s="860"/>
      <c r="Q686" s="860"/>
      <c r="R686" s="860"/>
      <c r="S686" s="860"/>
      <c r="T686" s="860"/>
      <c r="U686" s="860"/>
      <c r="V686" s="860"/>
      <c r="W686" s="860"/>
      <c r="X686" s="860"/>
      <c r="Y686" s="860"/>
      <c r="Z686" s="860"/>
      <c r="AA686" s="860"/>
      <c r="AB686" s="860"/>
      <c r="AC686" s="860"/>
      <c r="AD686" s="860"/>
    </row>
    <row r="687" spans="1:30" ht="15.75" customHeight="1" x14ac:dyDescent="0.25">
      <c r="A687" s="860"/>
      <c r="B687" s="860"/>
      <c r="C687" s="860"/>
      <c r="D687" s="860"/>
      <c r="E687" s="860"/>
      <c r="F687" s="860"/>
      <c r="G687" s="868"/>
      <c r="H687" s="860"/>
      <c r="I687" s="860"/>
      <c r="J687" s="860"/>
      <c r="K687" s="860"/>
      <c r="L687" s="860"/>
      <c r="M687" s="860"/>
      <c r="N687" s="860"/>
      <c r="O687" s="860"/>
      <c r="P687" s="860"/>
      <c r="Q687" s="860"/>
      <c r="R687" s="860"/>
      <c r="S687" s="860"/>
      <c r="T687" s="860"/>
      <c r="U687" s="860"/>
      <c r="V687" s="860"/>
      <c r="W687" s="860"/>
      <c r="X687" s="860"/>
      <c r="Y687" s="860"/>
      <c r="Z687" s="860"/>
      <c r="AA687" s="860"/>
      <c r="AB687" s="860"/>
      <c r="AC687" s="860"/>
      <c r="AD687" s="860"/>
    </row>
    <row r="688" spans="1:30" ht="15.75" customHeight="1" x14ac:dyDescent="0.25">
      <c r="A688" s="860"/>
      <c r="B688" s="860"/>
      <c r="C688" s="860"/>
      <c r="D688" s="860"/>
      <c r="E688" s="860"/>
      <c r="F688" s="860"/>
      <c r="G688" s="868"/>
      <c r="H688" s="860"/>
      <c r="I688" s="860"/>
      <c r="J688" s="860"/>
      <c r="K688" s="860"/>
      <c r="L688" s="860"/>
      <c r="M688" s="860"/>
      <c r="N688" s="860"/>
      <c r="O688" s="860"/>
      <c r="P688" s="860"/>
      <c r="Q688" s="860"/>
      <c r="R688" s="860"/>
      <c r="S688" s="860"/>
      <c r="T688" s="860"/>
      <c r="U688" s="860"/>
      <c r="V688" s="860"/>
      <c r="W688" s="860"/>
      <c r="X688" s="860"/>
      <c r="Y688" s="860"/>
      <c r="Z688" s="860"/>
      <c r="AA688" s="860"/>
      <c r="AB688" s="860"/>
      <c r="AC688" s="860"/>
      <c r="AD688" s="860"/>
    </row>
    <row r="689" spans="1:30" ht="15.75" customHeight="1" x14ac:dyDescent="0.25">
      <c r="A689" s="860"/>
      <c r="B689" s="860"/>
      <c r="C689" s="860"/>
      <c r="D689" s="860"/>
      <c r="E689" s="860"/>
      <c r="F689" s="860"/>
      <c r="G689" s="868"/>
      <c r="H689" s="860"/>
      <c r="I689" s="860"/>
      <c r="J689" s="860"/>
      <c r="K689" s="860"/>
      <c r="L689" s="860"/>
      <c r="M689" s="860"/>
      <c r="N689" s="860"/>
      <c r="O689" s="860"/>
      <c r="P689" s="860"/>
      <c r="Q689" s="860"/>
      <c r="R689" s="860"/>
      <c r="S689" s="860"/>
      <c r="T689" s="860"/>
      <c r="U689" s="860"/>
      <c r="V689" s="860"/>
      <c r="W689" s="860"/>
      <c r="X689" s="860"/>
      <c r="Y689" s="860"/>
      <c r="Z689" s="860"/>
      <c r="AA689" s="860"/>
      <c r="AB689" s="860"/>
      <c r="AC689" s="860"/>
      <c r="AD689" s="860"/>
    </row>
    <row r="690" spans="1:30" ht="15.75" customHeight="1" x14ac:dyDescent="0.25">
      <c r="A690" s="860"/>
      <c r="B690" s="860"/>
      <c r="C690" s="860"/>
      <c r="D690" s="860"/>
      <c r="E690" s="860"/>
      <c r="F690" s="860"/>
      <c r="G690" s="868"/>
      <c r="H690" s="860"/>
      <c r="I690" s="860"/>
      <c r="J690" s="860"/>
      <c r="K690" s="860"/>
      <c r="L690" s="860"/>
      <c r="M690" s="860"/>
      <c r="N690" s="860"/>
      <c r="O690" s="860"/>
      <c r="P690" s="860"/>
      <c r="Q690" s="860"/>
      <c r="R690" s="860"/>
      <c r="S690" s="860"/>
      <c r="T690" s="860"/>
      <c r="U690" s="860"/>
      <c r="V690" s="860"/>
      <c r="W690" s="860"/>
      <c r="X690" s="860"/>
      <c r="Y690" s="860"/>
      <c r="Z690" s="860"/>
      <c r="AA690" s="860"/>
      <c r="AB690" s="860"/>
      <c r="AC690" s="860"/>
      <c r="AD690" s="860"/>
    </row>
    <row r="691" spans="1:30" ht="15.75" customHeight="1" x14ac:dyDescent="0.25">
      <c r="A691" s="860"/>
      <c r="B691" s="860"/>
      <c r="C691" s="860"/>
      <c r="D691" s="860"/>
      <c r="E691" s="860"/>
      <c r="F691" s="860"/>
      <c r="G691" s="868"/>
      <c r="H691" s="860"/>
      <c r="I691" s="860"/>
      <c r="J691" s="860"/>
      <c r="K691" s="860"/>
      <c r="L691" s="860"/>
      <c r="M691" s="860"/>
      <c r="N691" s="860"/>
      <c r="O691" s="860"/>
      <c r="P691" s="860"/>
      <c r="Q691" s="860"/>
      <c r="R691" s="860"/>
      <c r="S691" s="860"/>
      <c r="T691" s="860"/>
      <c r="U691" s="860"/>
      <c r="V691" s="860"/>
      <c r="W691" s="860"/>
      <c r="X691" s="860"/>
      <c r="Y691" s="860"/>
      <c r="Z691" s="860"/>
      <c r="AA691" s="860"/>
      <c r="AB691" s="860"/>
      <c r="AC691" s="860"/>
      <c r="AD691" s="860"/>
    </row>
    <row r="692" spans="1:30" ht="15.75" customHeight="1" x14ac:dyDescent="0.25">
      <c r="A692" s="860"/>
      <c r="B692" s="860"/>
      <c r="C692" s="860"/>
      <c r="D692" s="860"/>
      <c r="E692" s="860"/>
      <c r="F692" s="860"/>
      <c r="G692" s="868"/>
      <c r="H692" s="860"/>
      <c r="I692" s="860"/>
      <c r="J692" s="860"/>
      <c r="K692" s="860"/>
      <c r="L692" s="860"/>
      <c r="M692" s="860"/>
      <c r="N692" s="860"/>
      <c r="O692" s="860"/>
      <c r="P692" s="860"/>
      <c r="Q692" s="860"/>
      <c r="R692" s="860"/>
      <c r="S692" s="860"/>
      <c r="T692" s="860"/>
      <c r="U692" s="860"/>
      <c r="V692" s="860"/>
      <c r="W692" s="860"/>
      <c r="X692" s="860"/>
      <c r="Y692" s="860"/>
      <c r="Z692" s="860"/>
      <c r="AA692" s="860"/>
      <c r="AB692" s="860"/>
      <c r="AC692" s="860"/>
      <c r="AD692" s="860"/>
    </row>
    <row r="693" spans="1:30" ht="15.75" customHeight="1" x14ac:dyDescent="0.25">
      <c r="A693" s="860"/>
      <c r="B693" s="860"/>
      <c r="C693" s="860"/>
      <c r="D693" s="860"/>
      <c r="E693" s="860"/>
      <c r="F693" s="860"/>
      <c r="G693" s="868"/>
      <c r="H693" s="860"/>
      <c r="I693" s="860"/>
      <c r="J693" s="860"/>
      <c r="K693" s="860"/>
      <c r="L693" s="860"/>
      <c r="M693" s="860"/>
      <c r="N693" s="860"/>
      <c r="O693" s="860"/>
      <c r="P693" s="860"/>
      <c r="Q693" s="860"/>
      <c r="R693" s="860"/>
      <c r="S693" s="860"/>
      <c r="T693" s="860"/>
      <c r="U693" s="860"/>
      <c r="V693" s="860"/>
      <c r="W693" s="860"/>
      <c r="X693" s="860"/>
      <c r="Y693" s="860"/>
      <c r="Z693" s="860"/>
      <c r="AA693" s="860"/>
      <c r="AB693" s="860"/>
      <c r="AC693" s="860"/>
      <c r="AD693" s="860"/>
    </row>
    <row r="694" spans="1:30" ht="15.75" customHeight="1" x14ac:dyDescent="0.25">
      <c r="A694" s="860"/>
      <c r="B694" s="860"/>
      <c r="C694" s="860"/>
      <c r="D694" s="860"/>
      <c r="E694" s="860"/>
      <c r="F694" s="860"/>
      <c r="G694" s="868"/>
      <c r="H694" s="860"/>
      <c r="I694" s="860"/>
      <c r="J694" s="860"/>
      <c r="K694" s="860"/>
      <c r="L694" s="860"/>
      <c r="M694" s="860"/>
      <c r="N694" s="860"/>
      <c r="O694" s="860"/>
      <c r="P694" s="860"/>
      <c r="Q694" s="860"/>
      <c r="R694" s="860"/>
      <c r="S694" s="860"/>
      <c r="T694" s="860"/>
      <c r="U694" s="860"/>
      <c r="V694" s="860"/>
      <c r="W694" s="860"/>
      <c r="X694" s="860"/>
      <c r="Y694" s="860"/>
      <c r="Z694" s="860"/>
      <c r="AA694" s="860"/>
      <c r="AB694" s="860"/>
      <c r="AC694" s="860"/>
      <c r="AD694" s="860"/>
    </row>
    <row r="695" spans="1:30" ht="15.75" customHeight="1" x14ac:dyDescent="0.25">
      <c r="A695" s="860"/>
      <c r="B695" s="860"/>
      <c r="C695" s="860"/>
      <c r="D695" s="860"/>
      <c r="E695" s="860"/>
      <c r="F695" s="860"/>
      <c r="G695" s="868"/>
      <c r="H695" s="860"/>
      <c r="I695" s="860"/>
      <c r="J695" s="860"/>
      <c r="K695" s="860"/>
      <c r="L695" s="860"/>
      <c r="M695" s="860"/>
      <c r="N695" s="860"/>
      <c r="O695" s="860"/>
      <c r="P695" s="860"/>
      <c r="Q695" s="860"/>
      <c r="R695" s="860"/>
      <c r="S695" s="860"/>
      <c r="T695" s="860"/>
      <c r="U695" s="860"/>
      <c r="V695" s="860"/>
      <c r="W695" s="860"/>
      <c r="X695" s="860"/>
      <c r="Y695" s="860"/>
      <c r="Z695" s="860"/>
      <c r="AA695" s="860"/>
      <c r="AB695" s="860"/>
      <c r="AC695" s="860"/>
      <c r="AD695" s="860"/>
    </row>
    <row r="696" spans="1:30" ht="15.75" customHeight="1" x14ac:dyDescent="0.25">
      <c r="A696" s="860"/>
      <c r="B696" s="860"/>
      <c r="C696" s="860"/>
      <c r="D696" s="860"/>
      <c r="E696" s="860"/>
      <c r="F696" s="860"/>
      <c r="G696" s="868"/>
      <c r="H696" s="860"/>
      <c r="I696" s="860"/>
      <c r="J696" s="860"/>
      <c r="K696" s="860"/>
      <c r="L696" s="860"/>
      <c r="M696" s="860"/>
      <c r="N696" s="860"/>
      <c r="O696" s="860"/>
      <c r="P696" s="860"/>
      <c r="Q696" s="860"/>
      <c r="R696" s="860"/>
      <c r="S696" s="860"/>
      <c r="T696" s="860"/>
      <c r="U696" s="860"/>
      <c r="V696" s="860"/>
      <c r="W696" s="860"/>
      <c r="X696" s="860"/>
      <c r="Y696" s="860"/>
      <c r="Z696" s="860"/>
      <c r="AA696" s="860"/>
      <c r="AB696" s="860"/>
      <c r="AC696" s="860"/>
      <c r="AD696" s="860"/>
    </row>
    <row r="697" spans="1:30" ht="15.75" customHeight="1" x14ac:dyDescent="0.25">
      <c r="A697" s="860"/>
      <c r="B697" s="860"/>
      <c r="C697" s="860"/>
      <c r="D697" s="860"/>
      <c r="E697" s="860"/>
      <c r="F697" s="860"/>
      <c r="G697" s="868"/>
      <c r="H697" s="860"/>
      <c r="I697" s="860"/>
      <c r="J697" s="860"/>
      <c r="K697" s="860"/>
      <c r="L697" s="860"/>
      <c r="M697" s="860"/>
      <c r="N697" s="860"/>
      <c r="O697" s="860"/>
      <c r="P697" s="860"/>
      <c r="Q697" s="860"/>
      <c r="R697" s="860"/>
      <c r="S697" s="860"/>
      <c r="T697" s="860"/>
      <c r="U697" s="860"/>
      <c r="V697" s="860"/>
      <c r="W697" s="860"/>
      <c r="X697" s="860"/>
      <c r="Y697" s="860"/>
      <c r="Z697" s="860"/>
      <c r="AA697" s="860"/>
      <c r="AB697" s="860"/>
      <c r="AC697" s="860"/>
      <c r="AD697" s="860"/>
    </row>
    <row r="698" spans="1:30" ht="15.75" customHeight="1" x14ac:dyDescent="0.25">
      <c r="A698" s="860"/>
      <c r="B698" s="860"/>
      <c r="C698" s="860"/>
      <c r="D698" s="860"/>
      <c r="E698" s="860"/>
      <c r="F698" s="860"/>
      <c r="G698" s="868"/>
      <c r="H698" s="860"/>
      <c r="I698" s="860"/>
      <c r="J698" s="860"/>
      <c r="K698" s="860"/>
      <c r="L698" s="860"/>
      <c r="M698" s="860"/>
      <c r="N698" s="860"/>
      <c r="O698" s="860"/>
      <c r="P698" s="860"/>
      <c r="Q698" s="860"/>
      <c r="R698" s="860"/>
      <c r="S698" s="860"/>
      <c r="T698" s="860"/>
      <c r="U698" s="860"/>
      <c r="V698" s="860"/>
      <c r="W698" s="860"/>
      <c r="X698" s="860"/>
      <c r="Y698" s="860"/>
      <c r="Z698" s="860"/>
      <c r="AA698" s="860"/>
      <c r="AB698" s="860"/>
      <c r="AC698" s="860"/>
      <c r="AD698" s="860"/>
    </row>
    <row r="699" spans="1:30" ht="15.75" customHeight="1" x14ac:dyDescent="0.25">
      <c r="A699" s="860"/>
      <c r="B699" s="860"/>
      <c r="C699" s="860"/>
      <c r="D699" s="860"/>
      <c r="E699" s="860"/>
      <c r="F699" s="860"/>
      <c r="G699" s="868"/>
      <c r="H699" s="860"/>
      <c r="I699" s="860"/>
      <c r="J699" s="860"/>
      <c r="K699" s="860"/>
      <c r="L699" s="860"/>
      <c r="M699" s="860"/>
      <c r="N699" s="860"/>
      <c r="O699" s="860"/>
      <c r="P699" s="860"/>
      <c r="Q699" s="860"/>
      <c r="R699" s="860"/>
      <c r="S699" s="860"/>
      <c r="T699" s="860"/>
      <c r="U699" s="860"/>
      <c r="V699" s="860"/>
      <c r="W699" s="860"/>
      <c r="X699" s="860"/>
      <c r="Y699" s="860"/>
      <c r="Z699" s="860"/>
      <c r="AA699" s="860"/>
      <c r="AB699" s="860"/>
      <c r="AC699" s="860"/>
      <c r="AD699" s="860"/>
    </row>
    <row r="700" spans="1:30" ht="15.75" customHeight="1" x14ac:dyDescent="0.25">
      <c r="A700" s="860"/>
      <c r="B700" s="860"/>
      <c r="C700" s="860"/>
      <c r="D700" s="860"/>
      <c r="E700" s="860"/>
      <c r="F700" s="860"/>
      <c r="G700" s="868"/>
      <c r="H700" s="860"/>
      <c r="I700" s="860"/>
      <c r="J700" s="860"/>
      <c r="K700" s="860"/>
      <c r="L700" s="860"/>
      <c r="M700" s="860"/>
      <c r="N700" s="860"/>
      <c r="O700" s="860"/>
      <c r="P700" s="860"/>
      <c r="Q700" s="860"/>
      <c r="R700" s="860"/>
      <c r="S700" s="860"/>
      <c r="T700" s="860"/>
      <c r="U700" s="860"/>
      <c r="V700" s="860"/>
      <c r="W700" s="860"/>
      <c r="X700" s="860"/>
      <c r="Y700" s="860"/>
      <c r="Z700" s="860"/>
      <c r="AA700" s="860"/>
      <c r="AB700" s="860"/>
      <c r="AC700" s="860"/>
      <c r="AD700" s="860"/>
    </row>
    <row r="701" spans="1:30" ht="15.75" customHeight="1" x14ac:dyDescent="0.25">
      <c r="A701" s="860"/>
      <c r="B701" s="860"/>
      <c r="C701" s="860"/>
      <c r="D701" s="860"/>
      <c r="E701" s="860"/>
      <c r="F701" s="860"/>
      <c r="G701" s="868"/>
      <c r="H701" s="860"/>
      <c r="I701" s="860"/>
      <c r="J701" s="860"/>
      <c r="K701" s="860"/>
      <c r="L701" s="860"/>
      <c r="M701" s="860"/>
      <c r="N701" s="860"/>
      <c r="O701" s="860"/>
      <c r="P701" s="860"/>
      <c r="Q701" s="860"/>
      <c r="R701" s="860"/>
      <c r="S701" s="860"/>
      <c r="T701" s="860"/>
      <c r="U701" s="860"/>
      <c r="V701" s="860"/>
      <c r="W701" s="860"/>
      <c r="X701" s="860"/>
      <c r="Y701" s="860"/>
      <c r="Z701" s="860"/>
      <c r="AA701" s="860"/>
      <c r="AB701" s="860"/>
      <c r="AC701" s="860"/>
      <c r="AD701" s="860"/>
    </row>
    <row r="702" spans="1:30" ht="15.75" customHeight="1" x14ac:dyDescent="0.25">
      <c r="A702" s="860"/>
      <c r="B702" s="860"/>
      <c r="C702" s="860"/>
      <c r="D702" s="860"/>
      <c r="E702" s="860"/>
      <c r="F702" s="860"/>
      <c r="G702" s="868"/>
      <c r="H702" s="860"/>
      <c r="I702" s="860"/>
      <c r="J702" s="860"/>
      <c r="K702" s="860"/>
      <c r="L702" s="860"/>
      <c r="M702" s="860"/>
      <c r="N702" s="860"/>
      <c r="O702" s="860"/>
      <c r="P702" s="860"/>
      <c r="Q702" s="860"/>
      <c r="R702" s="860"/>
      <c r="S702" s="860"/>
      <c r="T702" s="860"/>
      <c r="U702" s="860"/>
      <c r="V702" s="860"/>
      <c r="W702" s="860"/>
      <c r="X702" s="860"/>
      <c r="Y702" s="860"/>
      <c r="Z702" s="860"/>
      <c r="AA702" s="860"/>
      <c r="AB702" s="860"/>
      <c r="AC702" s="860"/>
      <c r="AD702" s="860"/>
    </row>
    <row r="703" spans="1:30" ht="15.75" customHeight="1" x14ac:dyDescent="0.25">
      <c r="A703" s="860"/>
      <c r="B703" s="860"/>
      <c r="C703" s="860"/>
      <c r="D703" s="860"/>
      <c r="E703" s="860"/>
      <c r="F703" s="860"/>
      <c r="G703" s="868"/>
      <c r="H703" s="860"/>
      <c r="I703" s="860"/>
      <c r="J703" s="860"/>
      <c r="K703" s="860"/>
      <c r="L703" s="860"/>
      <c r="M703" s="860"/>
      <c r="N703" s="860"/>
      <c r="O703" s="860"/>
      <c r="P703" s="860"/>
      <c r="Q703" s="860"/>
      <c r="R703" s="860"/>
      <c r="S703" s="860"/>
      <c r="T703" s="860"/>
      <c r="U703" s="860"/>
      <c r="V703" s="860"/>
      <c r="W703" s="860"/>
      <c r="X703" s="860"/>
      <c r="Y703" s="860"/>
      <c r="Z703" s="860"/>
      <c r="AA703" s="860"/>
      <c r="AB703" s="860"/>
      <c r="AC703" s="860"/>
      <c r="AD703" s="860"/>
    </row>
    <row r="704" spans="1:30" ht="15.75" customHeight="1" x14ac:dyDescent="0.25">
      <c r="A704" s="860"/>
      <c r="B704" s="860"/>
      <c r="C704" s="860"/>
      <c r="D704" s="860"/>
      <c r="E704" s="860"/>
      <c r="F704" s="860"/>
      <c r="G704" s="868"/>
      <c r="H704" s="860"/>
      <c r="I704" s="860"/>
      <c r="J704" s="860"/>
      <c r="K704" s="860"/>
      <c r="L704" s="860"/>
      <c r="M704" s="860"/>
      <c r="N704" s="860"/>
      <c r="O704" s="860"/>
      <c r="P704" s="860"/>
      <c r="Q704" s="860"/>
      <c r="R704" s="860"/>
      <c r="S704" s="860"/>
      <c r="T704" s="860"/>
      <c r="U704" s="860"/>
      <c r="V704" s="860"/>
      <c r="W704" s="860"/>
      <c r="X704" s="860"/>
      <c r="Y704" s="860"/>
      <c r="Z704" s="860"/>
      <c r="AA704" s="860"/>
      <c r="AB704" s="860"/>
      <c r="AC704" s="860"/>
      <c r="AD704" s="860"/>
    </row>
    <row r="705" spans="1:30" ht="15.75" customHeight="1" x14ac:dyDescent="0.25">
      <c r="A705" s="860"/>
      <c r="B705" s="860"/>
      <c r="C705" s="860"/>
      <c r="D705" s="860"/>
      <c r="E705" s="860"/>
      <c r="F705" s="860"/>
      <c r="G705" s="868"/>
      <c r="H705" s="860"/>
      <c r="I705" s="860"/>
      <c r="J705" s="860"/>
      <c r="K705" s="860"/>
      <c r="L705" s="860"/>
      <c r="M705" s="860"/>
      <c r="N705" s="860"/>
      <c r="O705" s="860"/>
      <c r="P705" s="860"/>
      <c r="Q705" s="860"/>
      <c r="R705" s="860"/>
      <c r="S705" s="860"/>
      <c r="T705" s="860"/>
      <c r="U705" s="860"/>
      <c r="V705" s="860"/>
      <c r="W705" s="860"/>
      <c r="X705" s="860"/>
      <c r="Y705" s="860"/>
      <c r="Z705" s="860"/>
      <c r="AA705" s="860"/>
      <c r="AB705" s="860"/>
      <c r="AC705" s="860"/>
      <c r="AD705" s="860"/>
    </row>
    <row r="706" spans="1:30" ht="15.75" customHeight="1" x14ac:dyDescent="0.25">
      <c r="A706" s="860"/>
      <c r="B706" s="860"/>
      <c r="C706" s="860"/>
      <c r="D706" s="860"/>
      <c r="E706" s="860"/>
      <c r="F706" s="860"/>
      <c r="G706" s="868"/>
      <c r="H706" s="860"/>
      <c r="I706" s="860"/>
      <c r="J706" s="860"/>
      <c r="K706" s="860"/>
      <c r="L706" s="860"/>
      <c r="M706" s="860"/>
      <c r="N706" s="860"/>
      <c r="O706" s="860"/>
      <c r="P706" s="860"/>
      <c r="Q706" s="860"/>
      <c r="R706" s="860"/>
      <c r="S706" s="860"/>
      <c r="T706" s="860"/>
      <c r="U706" s="860"/>
      <c r="V706" s="860"/>
      <c r="W706" s="860"/>
      <c r="X706" s="860"/>
      <c r="Y706" s="860"/>
      <c r="Z706" s="860"/>
      <c r="AA706" s="860"/>
      <c r="AB706" s="860"/>
      <c r="AC706" s="860"/>
      <c r="AD706" s="860"/>
    </row>
    <row r="707" spans="1:30" ht="15.75" customHeight="1" x14ac:dyDescent="0.25">
      <c r="A707" s="860"/>
      <c r="B707" s="860"/>
      <c r="C707" s="860"/>
      <c r="D707" s="860"/>
      <c r="E707" s="860"/>
      <c r="F707" s="860"/>
      <c r="G707" s="868"/>
      <c r="H707" s="860"/>
      <c r="I707" s="860"/>
      <c r="J707" s="860"/>
      <c r="K707" s="860"/>
      <c r="L707" s="860"/>
      <c r="M707" s="860"/>
      <c r="N707" s="860"/>
      <c r="O707" s="860"/>
      <c r="P707" s="860"/>
      <c r="Q707" s="860"/>
      <c r="R707" s="860"/>
      <c r="S707" s="860"/>
      <c r="T707" s="860"/>
      <c r="U707" s="860"/>
      <c r="V707" s="860"/>
      <c r="W707" s="860"/>
      <c r="X707" s="860"/>
      <c r="Y707" s="860"/>
      <c r="Z707" s="860"/>
      <c r="AA707" s="860"/>
      <c r="AB707" s="860"/>
      <c r="AC707" s="860"/>
      <c r="AD707" s="860"/>
    </row>
    <row r="708" spans="1:30" ht="15.75" customHeight="1" x14ac:dyDescent="0.25">
      <c r="A708" s="860"/>
      <c r="B708" s="860"/>
      <c r="C708" s="860"/>
      <c r="D708" s="860"/>
      <c r="E708" s="860"/>
      <c r="F708" s="860"/>
      <c r="G708" s="868"/>
      <c r="H708" s="860"/>
      <c r="I708" s="860"/>
      <c r="J708" s="860"/>
      <c r="K708" s="860"/>
      <c r="L708" s="860"/>
      <c r="M708" s="860"/>
      <c r="N708" s="860"/>
      <c r="O708" s="860"/>
      <c r="P708" s="860"/>
      <c r="Q708" s="860"/>
      <c r="R708" s="860"/>
      <c r="S708" s="860"/>
      <c r="T708" s="860"/>
      <c r="U708" s="860"/>
      <c r="V708" s="860"/>
      <c r="W708" s="860"/>
      <c r="X708" s="860"/>
      <c r="Y708" s="860"/>
      <c r="Z708" s="860"/>
      <c r="AA708" s="860"/>
      <c r="AB708" s="860"/>
      <c r="AC708" s="860"/>
      <c r="AD708" s="860"/>
    </row>
    <row r="709" spans="1:30" ht="15.75" customHeight="1" x14ac:dyDescent="0.25">
      <c r="A709" s="860"/>
      <c r="B709" s="860"/>
      <c r="C709" s="860"/>
      <c r="D709" s="860"/>
      <c r="E709" s="860"/>
      <c r="F709" s="860"/>
      <c r="G709" s="868"/>
      <c r="H709" s="860"/>
      <c r="I709" s="860"/>
      <c r="J709" s="860"/>
      <c r="K709" s="860"/>
      <c r="L709" s="860"/>
      <c r="M709" s="860"/>
      <c r="N709" s="860"/>
      <c r="O709" s="860"/>
      <c r="P709" s="860"/>
      <c r="Q709" s="860"/>
      <c r="R709" s="860"/>
      <c r="S709" s="860"/>
      <c r="T709" s="860"/>
      <c r="U709" s="860"/>
      <c r="V709" s="860"/>
      <c r="W709" s="860"/>
      <c r="X709" s="860"/>
      <c r="Y709" s="860"/>
      <c r="Z709" s="860"/>
      <c r="AA709" s="860"/>
      <c r="AB709" s="860"/>
      <c r="AC709" s="860"/>
      <c r="AD709" s="860"/>
    </row>
    <row r="710" spans="1:30" ht="15.75" customHeight="1" x14ac:dyDescent="0.25">
      <c r="A710" s="860"/>
      <c r="B710" s="860"/>
      <c r="C710" s="860"/>
      <c r="D710" s="860"/>
      <c r="E710" s="860"/>
      <c r="F710" s="860"/>
      <c r="G710" s="868"/>
      <c r="H710" s="860"/>
      <c r="I710" s="860"/>
      <c r="J710" s="860"/>
      <c r="K710" s="860"/>
      <c r="L710" s="860"/>
      <c r="M710" s="860"/>
      <c r="N710" s="860"/>
      <c r="O710" s="860"/>
      <c r="P710" s="860"/>
      <c r="Q710" s="860"/>
      <c r="R710" s="860"/>
      <c r="S710" s="860"/>
      <c r="T710" s="860"/>
      <c r="U710" s="860"/>
      <c r="V710" s="860"/>
      <c r="W710" s="860"/>
      <c r="X710" s="860"/>
      <c r="Y710" s="860"/>
      <c r="Z710" s="860"/>
      <c r="AA710" s="860"/>
      <c r="AB710" s="860"/>
      <c r="AC710" s="860"/>
      <c r="AD710" s="860"/>
    </row>
    <row r="711" spans="1:30" ht="15.75" customHeight="1" x14ac:dyDescent="0.25">
      <c r="A711" s="860"/>
      <c r="B711" s="860"/>
      <c r="C711" s="860"/>
      <c r="D711" s="860"/>
      <c r="E711" s="860"/>
      <c r="F711" s="860"/>
      <c r="G711" s="868"/>
      <c r="H711" s="860"/>
      <c r="I711" s="860"/>
      <c r="J711" s="860"/>
      <c r="K711" s="860"/>
      <c r="L711" s="860"/>
      <c r="M711" s="860"/>
      <c r="N711" s="860"/>
      <c r="O711" s="860"/>
      <c r="P711" s="860"/>
      <c r="Q711" s="860"/>
      <c r="R711" s="860"/>
      <c r="S711" s="860"/>
      <c r="T711" s="860"/>
      <c r="U711" s="860"/>
      <c r="V711" s="860"/>
      <c r="W711" s="860"/>
      <c r="X711" s="860"/>
      <c r="Y711" s="860"/>
      <c r="Z711" s="860"/>
      <c r="AA711" s="860"/>
      <c r="AB711" s="860"/>
      <c r="AC711" s="860"/>
      <c r="AD711" s="860"/>
    </row>
    <row r="712" spans="1:30" ht="15.75" customHeight="1" x14ac:dyDescent="0.25">
      <c r="A712" s="860"/>
      <c r="B712" s="860"/>
      <c r="C712" s="860"/>
      <c r="D712" s="860"/>
      <c r="E712" s="860"/>
      <c r="F712" s="860"/>
      <c r="G712" s="868"/>
      <c r="H712" s="860"/>
      <c r="I712" s="860"/>
      <c r="J712" s="860"/>
      <c r="K712" s="860"/>
      <c r="L712" s="860"/>
      <c r="M712" s="860"/>
      <c r="N712" s="860"/>
      <c r="O712" s="860"/>
      <c r="P712" s="860"/>
      <c r="Q712" s="860"/>
      <c r="R712" s="860"/>
      <c r="S712" s="860"/>
      <c r="T712" s="860"/>
      <c r="U712" s="860"/>
      <c r="V712" s="860"/>
      <c r="W712" s="860"/>
      <c r="X712" s="860"/>
      <c r="Y712" s="860"/>
      <c r="Z712" s="860"/>
      <c r="AA712" s="860"/>
      <c r="AB712" s="860"/>
      <c r="AC712" s="860"/>
      <c r="AD712" s="860"/>
    </row>
    <row r="713" spans="1:30" ht="15.75" customHeight="1" x14ac:dyDescent="0.25">
      <c r="A713" s="860"/>
      <c r="B713" s="860"/>
      <c r="C713" s="860"/>
      <c r="D713" s="860"/>
      <c r="E713" s="860"/>
      <c r="F713" s="860"/>
      <c r="G713" s="868"/>
      <c r="H713" s="860"/>
      <c r="I713" s="860"/>
      <c r="J713" s="860"/>
      <c r="K713" s="860"/>
      <c r="L713" s="860"/>
      <c r="M713" s="860"/>
      <c r="N713" s="860"/>
      <c r="O713" s="860"/>
      <c r="P713" s="860"/>
      <c r="Q713" s="860"/>
      <c r="R713" s="860"/>
      <c r="S713" s="860"/>
      <c r="T713" s="860"/>
      <c r="U713" s="860"/>
      <c r="V713" s="860"/>
      <c r="W713" s="860"/>
      <c r="X713" s="860"/>
      <c r="Y713" s="860"/>
      <c r="Z713" s="860"/>
      <c r="AA713" s="860"/>
      <c r="AB713" s="860"/>
      <c r="AC713" s="860"/>
      <c r="AD713" s="860"/>
    </row>
    <row r="714" spans="1:30" ht="15.75" customHeight="1" x14ac:dyDescent="0.25">
      <c r="A714" s="860"/>
      <c r="B714" s="860"/>
      <c r="C714" s="860"/>
      <c r="D714" s="860"/>
      <c r="E714" s="860"/>
      <c r="F714" s="860"/>
      <c r="G714" s="868"/>
      <c r="H714" s="860"/>
      <c r="I714" s="860"/>
      <c r="J714" s="860"/>
      <c r="K714" s="860"/>
      <c r="L714" s="860"/>
      <c r="M714" s="860"/>
      <c r="N714" s="860"/>
      <c r="O714" s="860"/>
      <c r="P714" s="860"/>
      <c r="Q714" s="860"/>
      <c r="R714" s="860"/>
      <c r="S714" s="860"/>
      <c r="T714" s="860"/>
      <c r="U714" s="860"/>
      <c r="V714" s="860"/>
      <c r="W714" s="860"/>
      <c r="X714" s="860"/>
      <c r="Y714" s="860"/>
      <c r="Z714" s="860"/>
      <c r="AA714" s="860"/>
      <c r="AB714" s="860"/>
      <c r="AC714" s="860"/>
      <c r="AD714" s="860"/>
    </row>
    <row r="715" spans="1:30" ht="15.75" customHeight="1" x14ac:dyDescent="0.25">
      <c r="A715" s="860"/>
      <c r="B715" s="860"/>
      <c r="C715" s="860"/>
      <c r="D715" s="860"/>
      <c r="E715" s="860"/>
      <c r="F715" s="860"/>
      <c r="G715" s="868"/>
      <c r="H715" s="860"/>
      <c r="I715" s="860"/>
      <c r="J715" s="860"/>
      <c r="K715" s="860"/>
      <c r="L715" s="860"/>
      <c r="M715" s="860"/>
      <c r="N715" s="860"/>
      <c r="O715" s="860"/>
      <c r="P715" s="860"/>
      <c r="Q715" s="860"/>
      <c r="R715" s="860"/>
      <c r="S715" s="860"/>
      <c r="T715" s="860"/>
      <c r="U715" s="860"/>
      <c r="V715" s="860"/>
      <c r="W715" s="860"/>
      <c r="X715" s="860"/>
      <c r="Y715" s="860"/>
      <c r="Z715" s="860"/>
      <c r="AA715" s="860"/>
      <c r="AB715" s="860"/>
      <c r="AC715" s="860"/>
      <c r="AD715" s="860"/>
    </row>
    <row r="716" spans="1:30" ht="15.75" customHeight="1" x14ac:dyDescent="0.25">
      <c r="A716" s="860"/>
      <c r="B716" s="860"/>
      <c r="C716" s="860"/>
      <c r="D716" s="860"/>
      <c r="E716" s="860"/>
      <c r="F716" s="860"/>
      <c r="G716" s="868"/>
      <c r="H716" s="860"/>
      <c r="I716" s="860"/>
      <c r="J716" s="860"/>
      <c r="K716" s="860"/>
      <c r="L716" s="860"/>
      <c r="M716" s="860"/>
      <c r="N716" s="860"/>
      <c r="O716" s="860"/>
      <c r="P716" s="860"/>
      <c r="Q716" s="860"/>
      <c r="R716" s="860"/>
      <c r="S716" s="860"/>
      <c r="T716" s="860"/>
      <c r="U716" s="860"/>
      <c r="V716" s="860"/>
      <c r="W716" s="860"/>
      <c r="X716" s="860"/>
      <c r="Y716" s="860"/>
      <c r="Z716" s="860"/>
      <c r="AA716" s="860"/>
      <c r="AB716" s="860"/>
      <c r="AC716" s="860"/>
      <c r="AD716" s="860"/>
    </row>
    <row r="717" spans="1:30" ht="15.75" customHeight="1" x14ac:dyDescent="0.25">
      <c r="A717" s="860"/>
      <c r="B717" s="860"/>
      <c r="C717" s="860"/>
      <c r="D717" s="860"/>
      <c r="E717" s="860"/>
      <c r="F717" s="860"/>
      <c r="G717" s="868"/>
      <c r="H717" s="860"/>
      <c r="I717" s="860"/>
      <c r="J717" s="860"/>
      <c r="K717" s="860"/>
      <c r="L717" s="860"/>
      <c r="M717" s="860"/>
      <c r="N717" s="860"/>
      <c r="O717" s="860"/>
      <c r="P717" s="860"/>
      <c r="Q717" s="860"/>
      <c r="R717" s="860"/>
      <c r="S717" s="860"/>
      <c r="T717" s="860"/>
      <c r="U717" s="860"/>
      <c r="V717" s="860"/>
      <c r="W717" s="860"/>
      <c r="X717" s="860"/>
      <c r="Y717" s="860"/>
      <c r="Z717" s="860"/>
      <c r="AA717" s="860"/>
      <c r="AB717" s="860"/>
      <c r="AC717" s="860"/>
      <c r="AD717" s="860"/>
    </row>
    <row r="718" spans="1:30" ht="15.75" customHeight="1" x14ac:dyDescent="0.25">
      <c r="A718" s="860"/>
      <c r="B718" s="860"/>
      <c r="C718" s="860"/>
      <c r="D718" s="860"/>
      <c r="E718" s="860"/>
      <c r="F718" s="860"/>
      <c r="G718" s="868"/>
      <c r="H718" s="860"/>
      <c r="I718" s="860"/>
      <c r="J718" s="860"/>
      <c r="K718" s="860"/>
      <c r="L718" s="860"/>
      <c r="M718" s="860"/>
      <c r="N718" s="860"/>
      <c r="O718" s="860"/>
      <c r="P718" s="860"/>
      <c r="Q718" s="860"/>
      <c r="R718" s="860"/>
      <c r="S718" s="860"/>
      <c r="T718" s="860"/>
      <c r="U718" s="860"/>
      <c r="V718" s="860"/>
      <c r="W718" s="860"/>
      <c r="X718" s="860"/>
      <c r="Y718" s="860"/>
      <c r="Z718" s="860"/>
      <c r="AA718" s="860"/>
      <c r="AB718" s="860"/>
      <c r="AC718" s="860"/>
      <c r="AD718" s="860"/>
    </row>
    <row r="719" spans="1:30" ht="15.75" customHeight="1" x14ac:dyDescent="0.25">
      <c r="A719" s="860"/>
      <c r="B719" s="860"/>
      <c r="C719" s="860"/>
      <c r="D719" s="860"/>
      <c r="E719" s="860"/>
      <c r="F719" s="860"/>
      <c r="G719" s="868"/>
      <c r="H719" s="860"/>
      <c r="I719" s="860"/>
      <c r="J719" s="860"/>
      <c r="K719" s="860"/>
      <c r="L719" s="860"/>
      <c r="M719" s="860"/>
      <c r="N719" s="860"/>
      <c r="O719" s="860"/>
      <c r="P719" s="860"/>
      <c r="Q719" s="860"/>
      <c r="R719" s="860"/>
      <c r="S719" s="860"/>
      <c r="T719" s="860"/>
      <c r="U719" s="860"/>
      <c r="V719" s="860"/>
      <c r="W719" s="860"/>
      <c r="X719" s="860"/>
      <c r="Y719" s="860"/>
      <c r="Z719" s="860"/>
      <c r="AA719" s="860"/>
      <c r="AB719" s="860"/>
      <c r="AC719" s="860"/>
      <c r="AD719" s="860"/>
    </row>
    <row r="720" spans="1:30" ht="15.75" customHeight="1" x14ac:dyDescent="0.25">
      <c r="A720" s="860"/>
      <c r="B720" s="860"/>
      <c r="C720" s="860"/>
      <c r="D720" s="860"/>
      <c r="E720" s="860"/>
      <c r="F720" s="860"/>
      <c r="G720" s="868"/>
      <c r="H720" s="860"/>
      <c r="I720" s="860"/>
      <c r="J720" s="860"/>
      <c r="K720" s="860"/>
      <c r="L720" s="860"/>
      <c r="M720" s="860"/>
      <c r="N720" s="860"/>
      <c r="O720" s="860"/>
      <c r="P720" s="860"/>
      <c r="Q720" s="860"/>
      <c r="R720" s="860"/>
      <c r="S720" s="860"/>
      <c r="T720" s="860"/>
      <c r="U720" s="860"/>
      <c r="V720" s="860"/>
      <c r="W720" s="860"/>
      <c r="X720" s="860"/>
      <c r="Y720" s="860"/>
      <c r="Z720" s="860"/>
      <c r="AA720" s="860"/>
      <c r="AB720" s="860"/>
      <c r="AC720" s="860"/>
      <c r="AD720" s="860"/>
    </row>
    <row r="721" spans="1:30" ht="15.75" customHeight="1" x14ac:dyDescent="0.25">
      <c r="A721" s="860"/>
      <c r="B721" s="860"/>
      <c r="C721" s="860"/>
      <c r="D721" s="860"/>
      <c r="E721" s="860"/>
      <c r="F721" s="860"/>
      <c r="G721" s="868"/>
      <c r="H721" s="860"/>
      <c r="I721" s="860"/>
      <c r="J721" s="860"/>
      <c r="K721" s="860"/>
      <c r="L721" s="860"/>
      <c r="M721" s="860"/>
      <c r="N721" s="860"/>
      <c r="O721" s="860"/>
      <c r="P721" s="860"/>
      <c r="Q721" s="860"/>
      <c r="R721" s="860"/>
      <c r="S721" s="860"/>
      <c r="T721" s="860"/>
      <c r="U721" s="860"/>
      <c r="V721" s="860"/>
      <c r="W721" s="860"/>
      <c r="X721" s="860"/>
      <c r="Y721" s="860"/>
      <c r="Z721" s="860"/>
      <c r="AA721" s="860"/>
      <c r="AB721" s="860"/>
      <c r="AC721" s="860"/>
      <c r="AD721" s="860"/>
    </row>
    <row r="722" spans="1:30" ht="15.75" customHeight="1" x14ac:dyDescent="0.25">
      <c r="A722" s="860"/>
      <c r="B722" s="860"/>
      <c r="C722" s="860"/>
      <c r="D722" s="860"/>
      <c r="E722" s="860"/>
      <c r="F722" s="860"/>
      <c r="G722" s="868"/>
      <c r="H722" s="860"/>
      <c r="I722" s="860"/>
      <c r="J722" s="860"/>
      <c r="K722" s="860"/>
      <c r="L722" s="860"/>
      <c r="M722" s="860"/>
      <c r="N722" s="860"/>
      <c r="O722" s="860"/>
      <c r="P722" s="860"/>
      <c r="Q722" s="860"/>
      <c r="R722" s="860"/>
      <c r="S722" s="860"/>
      <c r="T722" s="860"/>
      <c r="U722" s="860"/>
      <c r="V722" s="860"/>
      <c r="W722" s="860"/>
      <c r="X722" s="860"/>
      <c r="Y722" s="860"/>
      <c r="Z722" s="860"/>
      <c r="AA722" s="860"/>
      <c r="AB722" s="860"/>
      <c r="AC722" s="860"/>
      <c r="AD722" s="860"/>
    </row>
    <row r="723" spans="1:30" ht="15.75" customHeight="1" x14ac:dyDescent="0.25">
      <c r="A723" s="860"/>
      <c r="B723" s="860"/>
      <c r="C723" s="860"/>
      <c r="D723" s="860"/>
      <c r="E723" s="860"/>
      <c r="F723" s="860"/>
      <c r="G723" s="868"/>
      <c r="H723" s="860"/>
      <c r="I723" s="860"/>
      <c r="J723" s="860"/>
      <c r="K723" s="860"/>
      <c r="L723" s="860"/>
      <c r="M723" s="860"/>
      <c r="N723" s="860"/>
      <c r="O723" s="860"/>
      <c r="P723" s="860"/>
      <c r="Q723" s="860"/>
      <c r="R723" s="860"/>
      <c r="S723" s="860"/>
      <c r="T723" s="860"/>
      <c r="U723" s="860"/>
      <c r="V723" s="860"/>
      <c r="W723" s="860"/>
      <c r="X723" s="860"/>
      <c r="Y723" s="860"/>
      <c r="Z723" s="860"/>
      <c r="AA723" s="860"/>
      <c r="AB723" s="860"/>
      <c r="AC723" s="860"/>
      <c r="AD723" s="860"/>
    </row>
    <row r="724" spans="1:30" ht="15.75" customHeight="1" x14ac:dyDescent="0.25">
      <c r="A724" s="860"/>
      <c r="B724" s="860"/>
      <c r="C724" s="860"/>
      <c r="D724" s="860"/>
      <c r="E724" s="860"/>
      <c r="F724" s="860"/>
      <c r="G724" s="868"/>
      <c r="H724" s="860"/>
      <c r="I724" s="860"/>
      <c r="J724" s="860"/>
      <c r="K724" s="860"/>
      <c r="L724" s="860"/>
      <c r="M724" s="860"/>
      <c r="N724" s="860"/>
      <c r="O724" s="860"/>
      <c r="P724" s="860"/>
      <c r="Q724" s="860"/>
      <c r="R724" s="860"/>
      <c r="S724" s="860"/>
      <c r="T724" s="860"/>
      <c r="U724" s="860"/>
      <c r="V724" s="860"/>
      <c r="W724" s="860"/>
      <c r="X724" s="860"/>
      <c r="Y724" s="860"/>
      <c r="Z724" s="860"/>
      <c r="AA724" s="860"/>
      <c r="AB724" s="860"/>
      <c r="AC724" s="860"/>
      <c r="AD724" s="860"/>
    </row>
    <row r="725" spans="1:30" ht="15.75" customHeight="1" x14ac:dyDescent="0.25">
      <c r="A725" s="860"/>
      <c r="B725" s="860"/>
      <c r="C725" s="860"/>
      <c r="D725" s="860"/>
      <c r="E725" s="860"/>
      <c r="F725" s="860"/>
      <c r="G725" s="868"/>
      <c r="H725" s="860"/>
      <c r="I725" s="860"/>
      <c r="J725" s="860"/>
      <c r="K725" s="860"/>
      <c r="L725" s="860"/>
      <c r="M725" s="860"/>
      <c r="N725" s="860"/>
      <c r="O725" s="860"/>
      <c r="P725" s="860"/>
      <c r="Q725" s="860"/>
      <c r="R725" s="860"/>
      <c r="S725" s="860"/>
      <c r="T725" s="860"/>
      <c r="U725" s="860"/>
      <c r="V725" s="860"/>
      <c r="W725" s="860"/>
      <c r="X725" s="860"/>
      <c r="Y725" s="860"/>
      <c r="Z725" s="860"/>
      <c r="AA725" s="860"/>
      <c r="AB725" s="860"/>
      <c r="AC725" s="860"/>
      <c r="AD725" s="860"/>
    </row>
    <row r="726" spans="1:30" ht="15.75" customHeight="1" x14ac:dyDescent="0.25">
      <c r="A726" s="860"/>
      <c r="B726" s="860"/>
      <c r="C726" s="860"/>
      <c r="D726" s="860"/>
      <c r="E726" s="860"/>
      <c r="F726" s="860"/>
      <c r="G726" s="868"/>
      <c r="H726" s="860"/>
      <c r="I726" s="860"/>
      <c r="J726" s="860"/>
      <c r="K726" s="860"/>
      <c r="L726" s="860"/>
      <c r="M726" s="860"/>
      <c r="N726" s="860"/>
      <c r="O726" s="860"/>
      <c r="P726" s="860"/>
      <c r="Q726" s="860"/>
      <c r="R726" s="860"/>
      <c r="S726" s="860"/>
      <c r="T726" s="860"/>
      <c r="U726" s="860"/>
      <c r="V726" s="860"/>
      <c r="W726" s="860"/>
      <c r="X726" s="860"/>
      <c r="Y726" s="860"/>
      <c r="Z726" s="860"/>
      <c r="AA726" s="860"/>
      <c r="AB726" s="860"/>
      <c r="AC726" s="860"/>
      <c r="AD726" s="860"/>
    </row>
    <row r="727" spans="1:30" ht="15.75" customHeight="1" x14ac:dyDescent="0.25">
      <c r="A727" s="860"/>
      <c r="B727" s="860"/>
      <c r="C727" s="860"/>
      <c r="D727" s="860"/>
      <c r="E727" s="860"/>
      <c r="F727" s="860"/>
      <c r="G727" s="868"/>
      <c r="H727" s="860"/>
      <c r="I727" s="860"/>
      <c r="J727" s="860"/>
      <c r="K727" s="860"/>
      <c r="L727" s="860"/>
      <c r="M727" s="860"/>
      <c r="N727" s="860"/>
      <c r="O727" s="860"/>
      <c r="P727" s="860"/>
      <c r="Q727" s="860"/>
      <c r="R727" s="860"/>
      <c r="S727" s="860"/>
      <c r="T727" s="860"/>
      <c r="U727" s="860"/>
      <c r="V727" s="860"/>
      <c r="W727" s="860"/>
      <c r="X727" s="860"/>
      <c r="Y727" s="860"/>
      <c r="Z727" s="860"/>
      <c r="AA727" s="860"/>
      <c r="AB727" s="860"/>
      <c r="AC727" s="860"/>
      <c r="AD727" s="860"/>
    </row>
    <row r="728" spans="1:30" ht="15.75" customHeight="1" x14ac:dyDescent="0.25">
      <c r="A728" s="860"/>
      <c r="B728" s="860"/>
      <c r="C728" s="860"/>
      <c r="D728" s="860"/>
      <c r="E728" s="860"/>
      <c r="F728" s="860"/>
      <c r="G728" s="868"/>
      <c r="H728" s="860"/>
      <c r="I728" s="860"/>
      <c r="J728" s="860"/>
      <c r="K728" s="860"/>
      <c r="L728" s="860"/>
      <c r="M728" s="860"/>
      <c r="N728" s="860"/>
      <c r="O728" s="860"/>
      <c r="P728" s="860"/>
      <c r="Q728" s="860"/>
      <c r="R728" s="860"/>
      <c r="S728" s="860"/>
      <c r="T728" s="860"/>
      <c r="U728" s="860"/>
      <c r="V728" s="860"/>
      <c r="W728" s="860"/>
      <c r="X728" s="860"/>
      <c r="Y728" s="860"/>
      <c r="Z728" s="860"/>
      <c r="AA728" s="860"/>
      <c r="AB728" s="860"/>
      <c r="AC728" s="860"/>
      <c r="AD728" s="860"/>
    </row>
    <row r="729" spans="1:30" ht="15.75" customHeight="1" x14ac:dyDescent="0.25">
      <c r="A729" s="860"/>
      <c r="B729" s="860"/>
      <c r="C729" s="860"/>
      <c r="D729" s="860"/>
      <c r="E729" s="860"/>
      <c r="F729" s="860"/>
      <c r="G729" s="868"/>
      <c r="H729" s="860"/>
      <c r="I729" s="860"/>
      <c r="J729" s="860"/>
      <c r="K729" s="860"/>
      <c r="L729" s="860"/>
      <c r="M729" s="860"/>
      <c r="N729" s="860"/>
      <c r="O729" s="860"/>
      <c r="P729" s="860"/>
      <c r="Q729" s="860"/>
      <c r="R729" s="860"/>
      <c r="S729" s="860"/>
      <c r="T729" s="860"/>
      <c r="U729" s="860"/>
      <c r="V729" s="860"/>
      <c r="W729" s="860"/>
      <c r="X729" s="860"/>
      <c r="Y729" s="860"/>
      <c r="Z729" s="860"/>
      <c r="AA729" s="860"/>
      <c r="AB729" s="860"/>
      <c r="AC729" s="860"/>
      <c r="AD729" s="860"/>
    </row>
    <row r="730" spans="1:30" ht="15.75" customHeight="1" x14ac:dyDescent="0.25">
      <c r="A730" s="860"/>
      <c r="B730" s="860"/>
      <c r="C730" s="860"/>
      <c r="D730" s="860"/>
      <c r="E730" s="860"/>
      <c r="F730" s="860"/>
      <c r="G730" s="868"/>
      <c r="H730" s="860"/>
      <c r="I730" s="860"/>
      <c r="J730" s="860"/>
      <c r="K730" s="860"/>
      <c r="L730" s="860"/>
      <c r="M730" s="860"/>
      <c r="N730" s="860"/>
      <c r="O730" s="860"/>
      <c r="P730" s="860"/>
      <c r="Q730" s="860"/>
      <c r="R730" s="860"/>
      <c r="S730" s="860"/>
      <c r="T730" s="860"/>
      <c r="U730" s="860"/>
      <c r="V730" s="860"/>
      <c r="W730" s="860"/>
      <c r="X730" s="860"/>
      <c r="Y730" s="860"/>
      <c r="Z730" s="860"/>
      <c r="AA730" s="860"/>
      <c r="AB730" s="860"/>
      <c r="AC730" s="860"/>
      <c r="AD730" s="860"/>
    </row>
    <row r="731" spans="1:30" ht="15.75" customHeight="1" x14ac:dyDescent="0.25">
      <c r="A731" s="860"/>
      <c r="B731" s="860"/>
      <c r="C731" s="860"/>
      <c r="D731" s="860"/>
      <c r="E731" s="860"/>
      <c r="F731" s="860"/>
      <c r="G731" s="868"/>
      <c r="H731" s="860"/>
      <c r="I731" s="860"/>
      <c r="J731" s="860"/>
      <c r="K731" s="860"/>
      <c r="L731" s="860"/>
      <c r="M731" s="860"/>
      <c r="N731" s="860"/>
      <c r="O731" s="860"/>
      <c r="P731" s="860"/>
      <c r="Q731" s="860"/>
      <c r="R731" s="860"/>
      <c r="S731" s="860"/>
      <c r="T731" s="860"/>
      <c r="U731" s="860"/>
      <c r="V731" s="860"/>
      <c r="W731" s="860"/>
      <c r="X731" s="860"/>
      <c r="Y731" s="860"/>
      <c r="Z731" s="860"/>
      <c r="AA731" s="860"/>
      <c r="AB731" s="860"/>
      <c r="AC731" s="860"/>
      <c r="AD731" s="860"/>
    </row>
    <row r="732" spans="1:30" ht="15.75" customHeight="1" x14ac:dyDescent="0.25">
      <c r="A732" s="860"/>
      <c r="B732" s="860"/>
      <c r="C732" s="860"/>
      <c r="D732" s="860"/>
      <c r="E732" s="860"/>
      <c r="F732" s="860"/>
      <c r="G732" s="868"/>
      <c r="H732" s="860"/>
      <c r="I732" s="860"/>
      <c r="J732" s="860"/>
      <c r="K732" s="860"/>
      <c r="L732" s="860"/>
      <c r="M732" s="860"/>
      <c r="N732" s="860"/>
      <c r="O732" s="860"/>
      <c r="P732" s="860"/>
      <c r="Q732" s="860"/>
      <c r="R732" s="860"/>
      <c r="S732" s="860"/>
      <c r="T732" s="860"/>
      <c r="U732" s="860"/>
      <c r="V732" s="860"/>
      <c r="W732" s="860"/>
      <c r="X732" s="860"/>
      <c r="Y732" s="860"/>
      <c r="Z732" s="860"/>
      <c r="AA732" s="860"/>
      <c r="AB732" s="860"/>
      <c r="AC732" s="860"/>
      <c r="AD732" s="860"/>
    </row>
    <row r="733" spans="1:30" ht="15.75" customHeight="1" x14ac:dyDescent="0.25">
      <c r="A733" s="860"/>
      <c r="B733" s="860"/>
      <c r="C733" s="860"/>
      <c r="D733" s="860"/>
      <c r="E733" s="860"/>
      <c r="F733" s="860"/>
      <c r="G733" s="868"/>
      <c r="H733" s="860"/>
      <c r="I733" s="860"/>
      <c r="J733" s="860"/>
      <c r="K733" s="860"/>
      <c r="L733" s="860"/>
      <c r="M733" s="860"/>
      <c r="N733" s="860"/>
      <c r="O733" s="860"/>
      <c r="P733" s="860"/>
      <c r="Q733" s="860"/>
      <c r="R733" s="860"/>
      <c r="S733" s="860"/>
      <c r="T733" s="860"/>
      <c r="U733" s="860"/>
      <c r="V733" s="860"/>
      <c r="W733" s="860"/>
      <c r="X733" s="860"/>
      <c r="Y733" s="860"/>
      <c r="Z733" s="860"/>
      <c r="AA733" s="860"/>
      <c r="AB733" s="860"/>
      <c r="AC733" s="860"/>
      <c r="AD733" s="860"/>
    </row>
    <row r="734" spans="1:30" ht="15.75" customHeight="1" x14ac:dyDescent="0.25">
      <c r="A734" s="860"/>
      <c r="B734" s="860"/>
      <c r="C734" s="860"/>
      <c r="D734" s="860"/>
      <c r="E734" s="860"/>
      <c r="F734" s="860"/>
      <c r="G734" s="868"/>
      <c r="H734" s="860"/>
      <c r="I734" s="860"/>
      <c r="J734" s="860"/>
      <c r="K734" s="860"/>
      <c r="L734" s="860"/>
      <c r="M734" s="860"/>
      <c r="N734" s="860"/>
      <c r="O734" s="860"/>
      <c r="P734" s="860"/>
      <c r="Q734" s="860"/>
      <c r="R734" s="860"/>
      <c r="S734" s="860"/>
      <c r="T734" s="860"/>
      <c r="U734" s="860"/>
      <c r="V734" s="860"/>
      <c r="W734" s="860"/>
      <c r="X734" s="860"/>
      <c r="Y734" s="860"/>
      <c r="Z734" s="860"/>
      <c r="AA734" s="860"/>
      <c r="AB734" s="860"/>
      <c r="AC734" s="860"/>
      <c r="AD734" s="860"/>
    </row>
    <row r="735" spans="1:30" ht="15.75" customHeight="1" x14ac:dyDescent="0.25">
      <c r="A735" s="860"/>
      <c r="B735" s="860"/>
      <c r="C735" s="860"/>
      <c r="D735" s="860"/>
      <c r="E735" s="860"/>
      <c r="F735" s="860"/>
      <c r="G735" s="868"/>
      <c r="H735" s="860"/>
      <c r="I735" s="860"/>
      <c r="J735" s="860"/>
      <c r="K735" s="860"/>
      <c r="L735" s="860"/>
      <c r="M735" s="860"/>
      <c r="N735" s="860"/>
      <c r="O735" s="860"/>
      <c r="P735" s="860"/>
      <c r="Q735" s="860"/>
      <c r="R735" s="860"/>
      <c r="S735" s="860"/>
      <c r="T735" s="860"/>
      <c r="U735" s="860"/>
      <c r="V735" s="860"/>
      <c r="W735" s="860"/>
      <c r="X735" s="860"/>
      <c r="Y735" s="860"/>
      <c r="Z735" s="860"/>
      <c r="AA735" s="860"/>
      <c r="AB735" s="860"/>
      <c r="AC735" s="860"/>
      <c r="AD735" s="860"/>
    </row>
    <row r="736" spans="1:30" ht="15.75" customHeight="1" x14ac:dyDescent="0.25">
      <c r="A736" s="860"/>
      <c r="B736" s="860"/>
      <c r="C736" s="860"/>
      <c r="D736" s="860"/>
      <c r="E736" s="860"/>
      <c r="F736" s="860"/>
      <c r="G736" s="868"/>
      <c r="H736" s="860"/>
      <c r="I736" s="860"/>
      <c r="J736" s="860"/>
      <c r="K736" s="860"/>
      <c r="L736" s="860"/>
      <c r="M736" s="860"/>
      <c r="N736" s="860"/>
      <c r="O736" s="860"/>
      <c r="P736" s="860"/>
      <c r="Q736" s="860"/>
      <c r="R736" s="860"/>
      <c r="S736" s="860"/>
      <c r="T736" s="860"/>
      <c r="U736" s="860"/>
      <c r="V736" s="860"/>
      <c r="W736" s="860"/>
      <c r="X736" s="860"/>
      <c r="Y736" s="860"/>
      <c r="Z736" s="860"/>
      <c r="AA736" s="860"/>
      <c r="AB736" s="860"/>
      <c r="AC736" s="860"/>
      <c r="AD736" s="860"/>
    </row>
    <row r="737" spans="1:30" ht="15.75" customHeight="1" x14ac:dyDescent="0.25">
      <c r="A737" s="860"/>
      <c r="B737" s="860"/>
      <c r="C737" s="860"/>
      <c r="D737" s="860"/>
      <c r="E737" s="860"/>
      <c r="F737" s="860"/>
      <c r="G737" s="868"/>
      <c r="H737" s="860"/>
      <c r="I737" s="860"/>
      <c r="J737" s="860"/>
      <c r="K737" s="860"/>
      <c r="L737" s="860"/>
      <c r="M737" s="860"/>
      <c r="N737" s="860"/>
      <c r="O737" s="860"/>
      <c r="P737" s="860"/>
      <c r="Q737" s="860"/>
      <c r="R737" s="860"/>
      <c r="S737" s="860"/>
      <c r="T737" s="860"/>
      <c r="U737" s="860"/>
      <c r="V737" s="860"/>
      <c r="W737" s="860"/>
      <c r="X737" s="860"/>
      <c r="Y737" s="860"/>
      <c r="Z737" s="860"/>
      <c r="AA737" s="860"/>
      <c r="AB737" s="860"/>
      <c r="AC737" s="860"/>
      <c r="AD737" s="860"/>
    </row>
    <row r="738" spans="1:30" ht="15.75" customHeight="1" x14ac:dyDescent="0.25">
      <c r="A738" s="860"/>
      <c r="B738" s="860"/>
      <c r="C738" s="860"/>
      <c r="D738" s="860"/>
      <c r="E738" s="860"/>
      <c r="F738" s="860"/>
      <c r="G738" s="868"/>
      <c r="H738" s="860"/>
      <c r="I738" s="860"/>
      <c r="J738" s="860"/>
      <c r="K738" s="860"/>
      <c r="L738" s="860"/>
      <c r="M738" s="860"/>
      <c r="N738" s="860"/>
      <c r="O738" s="860"/>
      <c r="P738" s="860"/>
      <c r="Q738" s="860"/>
      <c r="R738" s="860"/>
      <c r="S738" s="860"/>
      <c r="T738" s="860"/>
      <c r="U738" s="860"/>
      <c r="V738" s="860"/>
      <c r="W738" s="860"/>
      <c r="X738" s="860"/>
      <c r="Y738" s="860"/>
      <c r="Z738" s="860"/>
      <c r="AA738" s="860"/>
      <c r="AB738" s="860"/>
      <c r="AC738" s="860"/>
      <c r="AD738" s="860"/>
    </row>
    <row r="739" spans="1:30" ht="15.75" customHeight="1" x14ac:dyDescent="0.25">
      <c r="A739" s="860"/>
      <c r="B739" s="860"/>
      <c r="C739" s="860"/>
      <c r="D739" s="860"/>
      <c r="E739" s="860"/>
      <c r="F739" s="860"/>
      <c r="G739" s="868"/>
      <c r="H739" s="860"/>
      <c r="I739" s="860"/>
      <c r="J739" s="860"/>
      <c r="K739" s="860"/>
      <c r="L739" s="860"/>
      <c r="M739" s="860"/>
      <c r="N739" s="860"/>
      <c r="O739" s="860"/>
      <c r="P739" s="860"/>
      <c r="Q739" s="860"/>
      <c r="R739" s="860"/>
      <c r="S739" s="860"/>
      <c r="T739" s="860"/>
      <c r="U739" s="860"/>
      <c r="V739" s="860"/>
      <c r="W739" s="860"/>
      <c r="X739" s="860"/>
      <c r="Y739" s="860"/>
      <c r="Z739" s="860"/>
      <c r="AA739" s="860"/>
      <c r="AB739" s="860"/>
      <c r="AC739" s="860"/>
      <c r="AD739" s="860"/>
    </row>
    <row r="740" spans="1:30" ht="15.75" customHeight="1" x14ac:dyDescent="0.25">
      <c r="A740" s="860"/>
      <c r="B740" s="860"/>
      <c r="C740" s="860"/>
      <c r="D740" s="860"/>
      <c r="E740" s="860"/>
      <c r="F740" s="860"/>
      <c r="G740" s="868"/>
      <c r="H740" s="860"/>
      <c r="I740" s="860"/>
      <c r="J740" s="860"/>
      <c r="K740" s="860"/>
      <c r="L740" s="860"/>
      <c r="M740" s="860"/>
      <c r="N740" s="860"/>
      <c r="O740" s="860"/>
      <c r="P740" s="860"/>
      <c r="Q740" s="860"/>
      <c r="R740" s="860"/>
      <c r="S740" s="860"/>
      <c r="T740" s="860"/>
      <c r="U740" s="860"/>
      <c r="V740" s="860"/>
      <c r="W740" s="860"/>
      <c r="X740" s="860"/>
      <c r="Y740" s="860"/>
      <c r="Z740" s="860"/>
      <c r="AA740" s="860"/>
      <c r="AB740" s="860"/>
      <c r="AC740" s="860"/>
      <c r="AD740" s="860"/>
    </row>
    <row r="741" spans="1:30" ht="15.75" customHeight="1" x14ac:dyDescent="0.25">
      <c r="A741" s="860"/>
      <c r="B741" s="860"/>
      <c r="C741" s="860"/>
      <c r="D741" s="860"/>
      <c r="E741" s="860"/>
      <c r="F741" s="860"/>
      <c r="G741" s="868"/>
      <c r="H741" s="860"/>
      <c r="I741" s="860"/>
      <c r="J741" s="860"/>
      <c r="K741" s="860"/>
      <c r="L741" s="860"/>
      <c r="M741" s="860"/>
      <c r="N741" s="860"/>
      <c r="O741" s="860"/>
      <c r="P741" s="860"/>
      <c r="Q741" s="860"/>
      <c r="R741" s="860"/>
      <c r="S741" s="860"/>
      <c r="T741" s="860"/>
      <c r="U741" s="860"/>
      <c r="V741" s="860"/>
      <c r="W741" s="860"/>
      <c r="X741" s="860"/>
      <c r="Y741" s="860"/>
      <c r="Z741" s="860"/>
      <c r="AA741" s="860"/>
      <c r="AB741" s="860"/>
      <c r="AC741" s="860"/>
      <c r="AD741" s="860"/>
    </row>
    <row r="742" spans="1:30" ht="15.75" customHeight="1" x14ac:dyDescent="0.25">
      <c r="A742" s="860"/>
      <c r="B742" s="860"/>
      <c r="C742" s="860"/>
      <c r="D742" s="860"/>
      <c r="E742" s="860"/>
      <c r="F742" s="860"/>
      <c r="G742" s="868"/>
      <c r="H742" s="860"/>
      <c r="I742" s="860"/>
      <c r="J742" s="860"/>
      <c r="K742" s="860"/>
      <c r="L742" s="860"/>
      <c r="M742" s="860"/>
      <c r="N742" s="860"/>
      <c r="O742" s="860"/>
      <c r="P742" s="860"/>
      <c r="Q742" s="860"/>
      <c r="R742" s="860"/>
      <c r="S742" s="860"/>
      <c r="T742" s="860"/>
      <c r="U742" s="860"/>
      <c r="V742" s="860"/>
      <c r="W742" s="860"/>
      <c r="X742" s="860"/>
      <c r="Y742" s="860"/>
      <c r="Z742" s="860"/>
      <c r="AA742" s="860"/>
      <c r="AB742" s="860"/>
      <c r="AC742" s="860"/>
      <c r="AD742" s="860"/>
    </row>
    <row r="743" spans="1:30" ht="15.75" customHeight="1" x14ac:dyDescent="0.25">
      <c r="A743" s="860"/>
      <c r="B743" s="860"/>
      <c r="C743" s="860"/>
      <c r="D743" s="860"/>
      <c r="E743" s="860"/>
      <c r="F743" s="860"/>
      <c r="G743" s="868"/>
      <c r="H743" s="860"/>
      <c r="I743" s="860"/>
      <c r="J743" s="860"/>
      <c r="K743" s="860"/>
      <c r="L743" s="860"/>
      <c r="M743" s="860"/>
      <c r="N743" s="860"/>
      <c r="O743" s="860"/>
      <c r="P743" s="860"/>
      <c r="Q743" s="860"/>
      <c r="R743" s="860"/>
      <c r="S743" s="860"/>
      <c r="T743" s="860"/>
      <c r="U743" s="860"/>
      <c r="V743" s="860"/>
      <c r="W743" s="860"/>
      <c r="X743" s="860"/>
      <c r="Y743" s="860"/>
      <c r="Z743" s="860"/>
      <c r="AA743" s="860"/>
      <c r="AB743" s="860"/>
      <c r="AC743" s="860"/>
      <c r="AD743" s="860"/>
    </row>
    <row r="744" spans="1:30" ht="15.75" customHeight="1" x14ac:dyDescent="0.25">
      <c r="A744" s="860"/>
      <c r="B744" s="860"/>
      <c r="C744" s="860"/>
      <c r="D744" s="860"/>
      <c r="E744" s="860"/>
      <c r="F744" s="860"/>
      <c r="G744" s="868"/>
      <c r="H744" s="860"/>
      <c r="I744" s="860"/>
      <c r="J744" s="860"/>
      <c r="K744" s="860"/>
      <c r="L744" s="860"/>
      <c r="M744" s="860"/>
      <c r="N744" s="860"/>
      <c r="O744" s="860"/>
      <c r="P744" s="860"/>
      <c r="Q744" s="860"/>
      <c r="R744" s="860"/>
      <c r="S744" s="860"/>
      <c r="T744" s="860"/>
      <c r="U744" s="860"/>
      <c r="V744" s="860"/>
      <c r="W744" s="860"/>
      <c r="X744" s="860"/>
      <c r="Y744" s="860"/>
      <c r="Z744" s="860"/>
      <c r="AA744" s="860"/>
      <c r="AB744" s="860"/>
      <c r="AC744" s="860"/>
      <c r="AD744" s="860"/>
    </row>
    <row r="745" spans="1:30" ht="15.75" customHeight="1" x14ac:dyDescent="0.25">
      <c r="A745" s="860"/>
      <c r="B745" s="860"/>
      <c r="C745" s="860"/>
      <c r="D745" s="860"/>
      <c r="E745" s="860"/>
      <c r="F745" s="860"/>
      <c r="G745" s="868"/>
      <c r="H745" s="860"/>
      <c r="I745" s="860"/>
      <c r="J745" s="860"/>
      <c r="K745" s="860"/>
      <c r="L745" s="860"/>
      <c r="M745" s="860"/>
      <c r="N745" s="860"/>
      <c r="O745" s="860"/>
      <c r="P745" s="860"/>
      <c r="Q745" s="860"/>
      <c r="R745" s="860"/>
      <c r="S745" s="860"/>
      <c r="T745" s="860"/>
      <c r="U745" s="860"/>
      <c r="V745" s="860"/>
      <c r="W745" s="860"/>
      <c r="X745" s="860"/>
      <c r="Y745" s="860"/>
      <c r="Z745" s="860"/>
      <c r="AA745" s="860"/>
      <c r="AB745" s="860"/>
      <c r="AC745" s="860"/>
      <c r="AD745" s="860"/>
    </row>
    <row r="746" spans="1:30" ht="15.75" customHeight="1" x14ac:dyDescent="0.25">
      <c r="A746" s="860"/>
      <c r="B746" s="860"/>
      <c r="C746" s="860"/>
      <c r="D746" s="860"/>
      <c r="E746" s="860"/>
      <c r="F746" s="860"/>
      <c r="G746" s="868"/>
      <c r="H746" s="860"/>
      <c r="I746" s="860"/>
      <c r="J746" s="860"/>
      <c r="K746" s="860"/>
      <c r="L746" s="860"/>
      <c r="M746" s="860"/>
      <c r="N746" s="860"/>
      <c r="O746" s="860"/>
      <c r="P746" s="860"/>
      <c r="Q746" s="860"/>
      <c r="R746" s="860"/>
      <c r="S746" s="860"/>
      <c r="T746" s="860"/>
      <c r="U746" s="860"/>
      <c r="V746" s="860"/>
      <c r="W746" s="860"/>
      <c r="X746" s="860"/>
      <c r="Y746" s="860"/>
      <c r="Z746" s="860"/>
      <c r="AA746" s="860"/>
      <c r="AB746" s="860"/>
      <c r="AC746" s="860"/>
      <c r="AD746" s="860"/>
    </row>
    <row r="747" spans="1:30" ht="15.75" customHeight="1" x14ac:dyDescent="0.25">
      <c r="A747" s="860"/>
      <c r="B747" s="860"/>
      <c r="C747" s="860"/>
      <c r="D747" s="860"/>
      <c r="E747" s="860"/>
      <c r="F747" s="860"/>
      <c r="G747" s="868"/>
      <c r="H747" s="860"/>
      <c r="I747" s="860"/>
      <c r="J747" s="860"/>
      <c r="K747" s="860"/>
      <c r="L747" s="860"/>
      <c r="M747" s="860"/>
      <c r="N747" s="860"/>
      <c r="O747" s="860"/>
      <c r="P747" s="860"/>
      <c r="Q747" s="860"/>
      <c r="R747" s="860"/>
      <c r="S747" s="860"/>
      <c r="T747" s="860"/>
      <c r="U747" s="860"/>
      <c r="V747" s="860"/>
      <c r="W747" s="860"/>
      <c r="X747" s="860"/>
      <c r="Y747" s="860"/>
      <c r="Z747" s="860"/>
      <c r="AA747" s="860"/>
      <c r="AB747" s="860"/>
      <c r="AC747" s="860"/>
      <c r="AD747" s="860"/>
    </row>
    <row r="748" spans="1:30" ht="15.75" customHeight="1" x14ac:dyDescent="0.25">
      <c r="A748" s="860"/>
      <c r="B748" s="860"/>
      <c r="C748" s="860"/>
      <c r="D748" s="860"/>
      <c r="E748" s="860"/>
      <c r="F748" s="860"/>
      <c r="G748" s="868"/>
      <c r="H748" s="860"/>
      <c r="I748" s="860"/>
      <c r="J748" s="860"/>
      <c r="K748" s="860"/>
      <c r="L748" s="860"/>
      <c r="M748" s="860"/>
      <c r="N748" s="860"/>
      <c r="O748" s="860"/>
      <c r="P748" s="860"/>
      <c r="Q748" s="860"/>
      <c r="R748" s="860"/>
      <c r="S748" s="860"/>
      <c r="T748" s="860"/>
      <c r="U748" s="860"/>
      <c r="V748" s="860"/>
      <c r="W748" s="860"/>
      <c r="X748" s="860"/>
      <c r="Y748" s="860"/>
      <c r="Z748" s="860"/>
      <c r="AA748" s="860"/>
      <c r="AB748" s="860"/>
      <c r="AC748" s="860"/>
      <c r="AD748" s="860"/>
    </row>
    <row r="749" spans="1:30" ht="15.75" customHeight="1" x14ac:dyDescent="0.25">
      <c r="A749" s="860"/>
      <c r="B749" s="860"/>
      <c r="C749" s="860"/>
      <c r="D749" s="860"/>
      <c r="E749" s="860"/>
      <c r="F749" s="860"/>
      <c r="G749" s="868"/>
      <c r="H749" s="860"/>
      <c r="I749" s="860"/>
      <c r="J749" s="860"/>
      <c r="K749" s="860"/>
      <c r="L749" s="860"/>
      <c r="M749" s="860"/>
      <c r="N749" s="860"/>
      <c r="O749" s="860"/>
      <c r="P749" s="860"/>
      <c r="Q749" s="860"/>
      <c r="R749" s="860"/>
      <c r="S749" s="860"/>
      <c r="T749" s="860"/>
      <c r="U749" s="860"/>
      <c r="V749" s="860"/>
      <c r="W749" s="860"/>
      <c r="X749" s="860"/>
      <c r="Y749" s="860"/>
      <c r="Z749" s="860"/>
      <c r="AA749" s="860"/>
      <c r="AB749" s="860"/>
      <c r="AC749" s="860"/>
      <c r="AD749" s="860"/>
    </row>
    <row r="750" spans="1:30" ht="15.75" customHeight="1" x14ac:dyDescent="0.25">
      <c r="A750" s="860"/>
      <c r="B750" s="860"/>
      <c r="C750" s="860"/>
      <c r="D750" s="860"/>
      <c r="E750" s="860"/>
      <c r="F750" s="860"/>
      <c r="G750" s="868"/>
      <c r="H750" s="860"/>
      <c r="I750" s="860"/>
      <c r="J750" s="860"/>
      <c r="K750" s="860"/>
      <c r="L750" s="860"/>
      <c r="M750" s="860"/>
      <c r="N750" s="860"/>
      <c r="O750" s="860"/>
      <c r="P750" s="860"/>
      <c r="Q750" s="860"/>
      <c r="R750" s="860"/>
      <c r="S750" s="860"/>
      <c r="T750" s="860"/>
      <c r="U750" s="860"/>
      <c r="V750" s="860"/>
      <c r="W750" s="860"/>
      <c r="X750" s="860"/>
      <c r="Y750" s="860"/>
      <c r="Z750" s="860"/>
      <c r="AA750" s="860"/>
      <c r="AB750" s="860"/>
      <c r="AC750" s="860"/>
      <c r="AD750" s="860"/>
    </row>
    <row r="751" spans="1:30" ht="15.75" customHeight="1" x14ac:dyDescent="0.25">
      <c r="A751" s="860"/>
      <c r="B751" s="860"/>
      <c r="C751" s="860"/>
      <c r="D751" s="860"/>
      <c r="E751" s="860"/>
      <c r="F751" s="860"/>
      <c r="G751" s="868"/>
      <c r="H751" s="860"/>
      <c r="I751" s="860"/>
      <c r="J751" s="860"/>
      <c r="K751" s="860"/>
      <c r="L751" s="860"/>
      <c r="M751" s="860"/>
      <c r="N751" s="860"/>
      <c r="O751" s="860"/>
      <c r="P751" s="860"/>
      <c r="Q751" s="860"/>
      <c r="R751" s="860"/>
      <c r="S751" s="860"/>
      <c r="T751" s="860"/>
      <c r="U751" s="860"/>
      <c r="V751" s="860"/>
      <c r="W751" s="860"/>
      <c r="X751" s="860"/>
      <c r="Y751" s="860"/>
      <c r="Z751" s="860"/>
      <c r="AA751" s="860"/>
      <c r="AB751" s="860"/>
      <c r="AC751" s="860"/>
      <c r="AD751" s="860"/>
    </row>
    <row r="752" spans="1:30" ht="15.75" customHeight="1" x14ac:dyDescent="0.25">
      <c r="A752" s="860"/>
      <c r="B752" s="860"/>
      <c r="C752" s="860"/>
      <c r="D752" s="860"/>
      <c r="E752" s="860"/>
      <c r="F752" s="860"/>
      <c r="G752" s="868"/>
      <c r="H752" s="860"/>
      <c r="I752" s="860"/>
      <c r="J752" s="860"/>
      <c r="K752" s="860"/>
      <c r="L752" s="860"/>
      <c r="M752" s="860"/>
      <c r="N752" s="860"/>
      <c r="O752" s="860"/>
      <c r="P752" s="860"/>
      <c r="Q752" s="860"/>
      <c r="R752" s="860"/>
      <c r="S752" s="860"/>
      <c r="T752" s="860"/>
      <c r="U752" s="860"/>
      <c r="V752" s="860"/>
      <c r="W752" s="860"/>
      <c r="X752" s="860"/>
      <c r="Y752" s="860"/>
      <c r="Z752" s="860"/>
      <c r="AA752" s="860"/>
      <c r="AB752" s="860"/>
      <c r="AC752" s="860"/>
      <c r="AD752" s="860"/>
    </row>
    <row r="753" spans="1:30" ht="15.75" customHeight="1" x14ac:dyDescent="0.25">
      <c r="A753" s="860"/>
      <c r="B753" s="860"/>
      <c r="C753" s="860"/>
      <c r="D753" s="860"/>
      <c r="E753" s="860"/>
      <c r="F753" s="860"/>
      <c r="G753" s="868"/>
      <c r="H753" s="860"/>
      <c r="I753" s="860"/>
      <c r="J753" s="860"/>
      <c r="K753" s="860"/>
      <c r="L753" s="860"/>
      <c r="M753" s="860"/>
      <c r="N753" s="860"/>
      <c r="O753" s="860"/>
      <c r="P753" s="860"/>
      <c r="Q753" s="860"/>
      <c r="R753" s="860"/>
      <c r="S753" s="860"/>
      <c r="T753" s="860"/>
      <c r="U753" s="860"/>
      <c r="V753" s="860"/>
      <c r="W753" s="860"/>
      <c r="X753" s="860"/>
      <c r="Y753" s="860"/>
      <c r="Z753" s="860"/>
      <c r="AA753" s="860"/>
      <c r="AB753" s="860"/>
      <c r="AC753" s="860"/>
      <c r="AD753" s="860"/>
    </row>
    <row r="754" spans="1:30" ht="15.75" customHeight="1" x14ac:dyDescent="0.25">
      <c r="A754" s="860"/>
      <c r="B754" s="860"/>
      <c r="C754" s="860"/>
      <c r="D754" s="860"/>
      <c r="E754" s="860"/>
      <c r="F754" s="860"/>
      <c r="G754" s="868"/>
      <c r="H754" s="860"/>
      <c r="I754" s="860"/>
      <c r="J754" s="860"/>
      <c r="K754" s="860"/>
      <c r="L754" s="860"/>
      <c r="M754" s="860"/>
      <c r="N754" s="860"/>
      <c r="O754" s="860"/>
      <c r="P754" s="860"/>
      <c r="Q754" s="860"/>
      <c r="R754" s="860"/>
      <c r="S754" s="860"/>
      <c r="T754" s="860"/>
      <c r="U754" s="860"/>
      <c r="V754" s="860"/>
      <c r="W754" s="860"/>
      <c r="X754" s="860"/>
      <c r="Y754" s="860"/>
      <c r="Z754" s="860"/>
      <c r="AA754" s="860"/>
      <c r="AB754" s="860"/>
      <c r="AC754" s="860"/>
      <c r="AD754" s="860"/>
    </row>
    <row r="755" spans="1:30" ht="15.75" customHeight="1" x14ac:dyDescent="0.25">
      <c r="A755" s="860"/>
      <c r="B755" s="860"/>
      <c r="C755" s="860"/>
      <c r="D755" s="860"/>
      <c r="E755" s="860"/>
      <c r="F755" s="860"/>
      <c r="G755" s="868"/>
      <c r="H755" s="860"/>
      <c r="I755" s="860"/>
      <c r="J755" s="860"/>
      <c r="K755" s="860"/>
      <c r="L755" s="860"/>
      <c r="M755" s="860"/>
      <c r="N755" s="860"/>
      <c r="O755" s="860"/>
      <c r="P755" s="860"/>
      <c r="Q755" s="860"/>
      <c r="R755" s="860"/>
      <c r="S755" s="860"/>
      <c r="T755" s="860"/>
      <c r="U755" s="860"/>
      <c r="V755" s="860"/>
      <c r="W755" s="860"/>
      <c r="X755" s="860"/>
      <c r="Y755" s="860"/>
      <c r="Z755" s="860"/>
      <c r="AA755" s="860"/>
      <c r="AB755" s="860"/>
      <c r="AC755" s="860"/>
      <c r="AD755" s="860"/>
    </row>
    <row r="756" spans="1:30" ht="15.75" customHeight="1" x14ac:dyDescent="0.25">
      <c r="A756" s="860"/>
      <c r="B756" s="860"/>
      <c r="C756" s="860"/>
      <c r="D756" s="860"/>
      <c r="E756" s="860"/>
      <c r="F756" s="860"/>
      <c r="G756" s="868"/>
      <c r="H756" s="860"/>
      <c r="I756" s="860"/>
      <c r="J756" s="860"/>
      <c r="K756" s="860"/>
      <c r="L756" s="860"/>
      <c r="M756" s="860"/>
      <c r="N756" s="860"/>
      <c r="O756" s="860"/>
      <c r="P756" s="860"/>
      <c r="Q756" s="860"/>
      <c r="R756" s="860"/>
      <c r="S756" s="860"/>
      <c r="T756" s="860"/>
      <c r="U756" s="860"/>
      <c r="V756" s="860"/>
      <c r="W756" s="860"/>
      <c r="X756" s="860"/>
      <c r="Y756" s="860"/>
      <c r="Z756" s="860"/>
      <c r="AA756" s="860"/>
      <c r="AB756" s="860"/>
      <c r="AC756" s="860"/>
      <c r="AD756" s="860"/>
    </row>
    <row r="757" spans="1:30" ht="15.75" customHeight="1" x14ac:dyDescent="0.25">
      <c r="A757" s="860"/>
      <c r="B757" s="860"/>
      <c r="C757" s="860"/>
      <c r="D757" s="860"/>
      <c r="E757" s="860"/>
      <c r="F757" s="860"/>
      <c r="G757" s="868"/>
      <c r="H757" s="860"/>
      <c r="I757" s="860"/>
      <c r="J757" s="860"/>
      <c r="K757" s="860"/>
      <c r="L757" s="860"/>
      <c r="M757" s="860"/>
      <c r="N757" s="860"/>
      <c r="O757" s="860"/>
      <c r="P757" s="860"/>
      <c r="Q757" s="860"/>
      <c r="R757" s="860"/>
      <c r="S757" s="860"/>
      <c r="T757" s="860"/>
      <c r="U757" s="860"/>
      <c r="V757" s="860"/>
      <c r="W757" s="860"/>
      <c r="X757" s="860"/>
      <c r="Y757" s="860"/>
      <c r="Z757" s="860"/>
      <c r="AA757" s="860"/>
      <c r="AB757" s="860"/>
      <c r="AC757" s="860"/>
      <c r="AD757" s="860"/>
    </row>
    <row r="758" spans="1:30" ht="15.75" customHeight="1" x14ac:dyDescent="0.25">
      <c r="A758" s="860"/>
      <c r="B758" s="860"/>
      <c r="C758" s="860"/>
      <c r="D758" s="860"/>
      <c r="E758" s="860"/>
      <c r="F758" s="860"/>
      <c r="G758" s="868"/>
      <c r="H758" s="860"/>
      <c r="I758" s="860"/>
      <c r="J758" s="860"/>
      <c r="K758" s="860"/>
      <c r="L758" s="860"/>
      <c r="M758" s="860"/>
      <c r="N758" s="860"/>
      <c r="O758" s="860"/>
      <c r="P758" s="860"/>
      <c r="Q758" s="860"/>
      <c r="R758" s="860"/>
      <c r="S758" s="860"/>
      <c r="T758" s="860"/>
      <c r="U758" s="860"/>
      <c r="V758" s="860"/>
      <c r="W758" s="860"/>
      <c r="X758" s="860"/>
      <c r="Y758" s="860"/>
      <c r="Z758" s="860"/>
      <c r="AA758" s="860"/>
      <c r="AB758" s="860"/>
      <c r="AC758" s="860"/>
      <c r="AD758" s="860"/>
    </row>
    <row r="759" spans="1:30" ht="15.75" customHeight="1" x14ac:dyDescent="0.25">
      <c r="A759" s="860"/>
      <c r="B759" s="860"/>
      <c r="C759" s="860"/>
      <c r="D759" s="860"/>
      <c r="E759" s="860"/>
      <c r="F759" s="860"/>
      <c r="G759" s="868"/>
      <c r="H759" s="860"/>
      <c r="I759" s="860"/>
      <c r="J759" s="860"/>
      <c r="K759" s="860"/>
      <c r="L759" s="860"/>
      <c r="M759" s="860"/>
      <c r="N759" s="860"/>
      <c r="O759" s="860"/>
      <c r="P759" s="860"/>
      <c r="Q759" s="860"/>
      <c r="R759" s="860"/>
      <c r="S759" s="860"/>
      <c r="T759" s="860"/>
      <c r="U759" s="860"/>
      <c r="V759" s="860"/>
      <c r="W759" s="860"/>
      <c r="X759" s="860"/>
      <c r="Y759" s="860"/>
      <c r="Z759" s="860"/>
      <c r="AA759" s="860"/>
      <c r="AB759" s="860"/>
      <c r="AC759" s="860"/>
      <c r="AD759" s="860"/>
    </row>
    <row r="760" spans="1:30" ht="15.75" customHeight="1" x14ac:dyDescent="0.25">
      <c r="A760" s="860"/>
      <c r="B760" s="860"/>
      <c r="C760" s="860"/>
      <c r="D760" s="860"/>
      <c r="E760" s="860"/>
      <c r="F760" s="860"/>
      <c r="G760" s="868"/>
      <c r="H760" s="860"/>
      <c r="I760" s="860"/>
      <c r="J760" s="860"/>
      <c r="K760" s="860"/>
      <c r="L760" s="860"/>
      <c r="M760" s="860"/>
      <c r="N760" s="860"/>
      <c r="O760" s="860"/>
      <c r="P760" s="860"/>
      <c r="Q760" s="860"/>
      <c r="R760" s="860"/>
      <c r="S760" s="860"/>
      <c r="T760" s="860"/>
      <c r="U760" s="860"/>
      <c r="V760" s="860"/>
      <c r="W760" s="860"/>
      <c r="X760" s="860"/>
      <c r="Y760" s="860"/>
      <c r="Z760" s="860"/>
      <c r="AA760" s="860"/>
      <c r="AB760" s="860"/>
      <c r="AC760" s="860"/>
      <c r="AD760" s="860"/>
    </row>
    <row r="761" spans="1:30" ht="15.75" customHeight="1" x14ac:dyDescent="0.25">
      <c r="A761" s="860"/>
      <c r="B761" s="860"/>
      <c r="C761" s="860"/>
      <c r="D761" s="860"/>
      <c r="E761" s="860"/>
      <c r="F761" s="860"/>
      <c r="G761" s="868"/>
      <c r="H761" s="860"/>
      <c r="I761" s="860"/>
      <c r="J761" s="860"/>
      <c r="K761" s="860"/>
      <c r="L761" s="860"/>
      <c r="M761" s="860"/>
      <c r="N761" s="860"/>
      <c r="O761" s="860"/>
      <c r="P761" s="860"/>
      <c r="Q761" s="860"/>
      <c r="R761" s="860"/>
      <c r="S761" s="860"/>
      <c r="T761" s="860"/>
      <c r="U761" s="860"/>
      <c r="V761" s="860"/>
      <c r="W761" s="860"/>
      <c r="X761" s="860"/>
      <c r="Y761" s="860"/>
      <c r="Z761" s="860"/>
      <c r="AA761" s="860"/>
      <c r="AB761" s="860"/>
      <c r="AC761" s="860"/>
      <c r="AD761" s="860"/>
    </row>
    <row r="762" spans="1:30" ht="15.75" customHeight="1" x14ac:dyDescent="0.25">
      <c r="A762" s="860"/>
      <c r="B762" s="860"/>
      <c r="C762" s="860"/>
      <c r="D762" s="860"/>
      <c r="E762" s="860"/>
      <c r="F762" s="860"/>
      <c r="G762" s="868"/>
      <c r="H762" s="860"/>
      <c r="I762" s="860"/>
      <c r="J762" s="860"/>
      <c r="K762" s="860"/>
      <c r="L762" s="860"/>
      <c r="M762" s="860"/>
      <c r="N762" s="860"/>
      <c r="O762" s="860"/>
      <c r="P762" s="860"/>
      <c r="Q762" s="860"/>
      <c r="R762" s="860"/>
      <c r="S762" s="860"/>
      <c r="T762" s="860"/>
      <c r="U762" s="860"/>
      <c r="V762" s="860"/>
      <c r="W762" s="860"/>
      <c r="X762" s="860"/>
      <c r="Y762" s="860"/>
      <c r="Z762" s="860"/>
      <c r="AA762" s="860"/>
      <c r="AB762" s="860"/>
      <c r="AC762" s="860"/>
      <c r="AD762" s="860"/>
    </row>
    <row r="763" spans="1:30" ht="15.75" customHeight="1" x14ac:dyDescent="0.25">
      <c r="A763" s="860"/>
      <c r="B763" s="860"/>
      <c r="C763" s="860"/>
      <c r="D763" s="860"/>
      <c r="E763" s="860"/>
      <c r="F763" s="860"/>
      <c r="G763" s="868"/>
      <c r="H763" s="860"/>
      <c r="I763" s="860"/>
      <c r="J763" s="860"/>
      <c r="K763" s="860"/>
      <c r="L763" s="860"/>
      <c r="M763" s="860"/>
      <c r="N763" s="860"/>
      <c r="O763" s="860"/>
      <c r="P763" s="860"/>
      <c r="Q763" s="860"/>
      <c r="R763" s="860"/>
      <c r="S763" s="860"/>
      <c r="T763" s="860"/>
      <c r="U763" s="860"/>
      <c r="V763" s="860"/>
      <c r="W763" s="860"/>
      <c r="X763" s="860"/>
      <c r="Y763" s="860"/>
      <c r="Z763" s="860"/>
      <c r="AA763" s="860"/>
      <c r="AB763" s="860"/>
      <c r="AC763" s="860"/>
      <c r="AD763" s="860"/>
    </row>
    <row r="764" spans="1:30" ht="15.75" customHeight="1" x14ac:dyDescent="0.25">
      <c r="A764" s="860"/>
      <c r="B764" s="860"/>
      <c r="C764" s="860"/>
      <c r="D764" s="860"/>
      <c r="E764" s="860"/>
      <c r="F764" s="860"/>
      <c r="G764" s="868"/>
      <c r="H764" s="860"/>
      <c r="I764" s="860"/>
      <c r="J764" s="860"/>
      <c r="K764" s="860"/>
      <c r="L764" s="860"/>
      <c r="M764" s="860"/>
      <c r="N764" s="860"/>
      <c r="O764" s="860"/>
      <c r="P764" s="860"/>
      <c r="Q764" s="860"/>
      <c r="R764" s="860"/>
      <c r="S764" s="860"/>
      <c r="T764" s="860"/>
      <c r="U764" s="860"/>
      <c r="V764" s="860"/>
      <c r="W764" s="860"/>
      <c r="X764" s="860"/>
      <c r="Y764" s="860"/>
      <c r="Z764" s="860"/>
      <c r="AA764" s="860"/>
      <c r="AB764" s="860"/>
      <c r="AC764" s="860"/>
      <c r="AD764" s="860"/>
    </row>
    <row r="765" spans="1:30" ht="15.75" customHeight="1" x14ac:dyDescent="0.25">
      <c r="A765" s="860"/>
      <c r="B765" s="860"/>
      <c r="C765" s="860"/>
      <c r="D765" s="860"/>
      <c r="E765" s="860"/>
      <c r="F765" s="860"/>
      <c r="G765" s="868"/>
      <c r="H765" s="860"/>
      <c r="I765" s="860"/>
      <c r="J765" s="860"/>
      <c r="K765" s="860"/>
      <c r="L765" s="860"/>
      <c r="M765" s="860"/>
      <c r="N765" s="860"/>
      <c r="O765" s="860"/>
      <c r="P765" s="860"/>
      <c r="Q765" s="860"/>
      <c r="R765" s="860"/>
      <c r="S765" s="860"/>
      <c r="T765" s="860"/>
      <c r="U765" s="860"/>
      <c r="V765" s="860"/>
      <c r="W765" s="860"/>
      <c r="X765" s="860"/>
      <c r="Y765" s="860"/>
      <c r="Z765" s="860"/>
      <c r="AA765" s="860"/>
      <c r="AB765" s="860"/>
      <c r="AC765" s="860"/>
      <c r="AD765" s="860"/>
    </row>
    <row r="766" spans="1:30" ht="15.75" customHeight="1" x14ac:dyDescent="0.25">
      <c r="A766" s="860"/>
      <c r="B766" s="860"/>
      <c r="C766" s="860"/>
      <c r="D766" s="860"/>
      <c r="E766" s="860"/>
      <c r="F766" s="860"/>
      <c r="G766" s="868"/>
      <c r="H766" s="860"/>
      <c r="I766" s="860"/>
      <c r="J766" s="860"/>
      <c r="K766" s="860"/>
      <c r="L766" s="860"/>
      <c r="M766" s="860"/>
      <c r="N766" s="860"/>
      <c r="O766" s="860"/>
      <c r="P766" s="860"/>
      <c r="Q766" s="860"/>
      <c r="R766" s="860"/>
      <c r="S766" s="860"/>
      <c r="T766" s="860"/>
      <c r="U766" s="860"/>
      <c r="V766" s="860"/>
      <c r="W766" s="860"/>
      <c r="X766" s="860"/>
      <c r="Y766" s="860"/>
      <c r="Z766" s="860"/>
      <c r="AA766" s="860"/>
      <c r="AB766" s="860"/>
      <c r="AC766" s="860"/>
      <c r="AD766" s="860"/>
    </row>
    <row r="767" spans="1:30" ht="15.75" customHeight="1" x14ac:dyDescent="0.25">
      <c r="A767" s="860"/>
      <c r="B767" s="860"/>
      <c r="C767" s="860"/>
      <c r="D767" s="860"/>
      <c r="E767" s="860"/>
      <c r="F767" s="860"/>
      <c r="G767" s="868"/>
      <c r="H767" s="860"/>
      <c r="I767" s="860"/>
      <c r="J767" s="860"/>
      <c r="K767" s="860"/>
      <c r="L767" s="860"/>
      <c r="M767" s="860"/>
      <c r="N767" s="860"/>
      <c r="O767" s="860"/>
      <c r="P767" s="860"/>
      <c r="Q767" s="860"/>
      <c r="R767" s="860"/>
      <c r="S767" s="860"/>
      <c r="T767" s="860"/>
      <c r="U767" s="860"/>
      <c r="V767" s="860"/>
      <c r="W767" s="860"/>
      <c r="X767" s="860"/>
      <c r="Y767" s="860"/>
      <c r="Z767" s="860"/>
      <c r="AA767" s="860"/>
      <c r="AB767" s="860"/>
      <c r="AC767" s="860"/>
      <c r="AD767" s="860"/>
    </row>
    <row r="768" spans="1:30" ht="15.75" customHeight="1" x14ac:dyDescent="0.25">
      <c r="A768" s="860"/>
      <c r="B768" s="860"/>
      <c r="C768" s="860"/>
      <c r="D768" s="860"/>
      <c r="E768" s="860"/>
      <c r="F768" s="860"/>
      <c r="G768" s="868"/>
      <c r="H768" s="860"/>
      <c r="I768" s="860"/>
      <c r="J768" s="860"/>
      <c r="K768" s="860"/>
      <c r="L768" s="860"/>
      <c r="M768" s="860"/>
      <c r="N768" s="860"/>
      <c r="O768" s="860"/>
      <c r="P768" s="860"/>
      <c r="Q768" s="860"/>
      <c r="R768" s="860"/>
      <c r="S768" s="860"/>
      <c r="T768" s="860"/>
      <c r="U768" s="860"/>
      <c r="V768" s="860"/>
      <c r="W768" s="860"/>
      <c r="X768" s="860"/>
      <c r="Y768" s="860"/>
      <c r="Z768" s="860"/>
      <c r="AA768" s="860"/>
      <c r="AB768" s="860"/>
      <c r="AC768" s="860"/>
      <c r="AD768" s="860"/>
    </row>
    <row r="769" spans="1:30" ht="15.75" customHeight="1" x14ac:dyDescent="0.25">
      <c r="A769" s="860"/>
      <c r="B769" s="860"/>
      <c r="C769" s="860"/>
      <c r="D769" s="860"/>
      <c r="E769" s="860"/>
      <c r="F769" s="860"/>
      <c r="G769" s="868"/>
      <c r="H769" s="860"/>
      <c r="I769" s="860"/>
      <c r="J769" s="860"/>
      <c r="K769" s="860"/>
      <c r="L769" s="860"/>
      <c r="M769" s="860"/>
      <c r="N769" s="860"/>
      <c r="O769" s="860"/>
      <c r="P769" s="860"/>
      <c r="Q769" s="860"/>
      <c r="R769" s="860"/>
      <c r="S769" s="860"/>
      <c r="T769" s="860"/>
      <c r="U769" s="860"/>
      <c r="V769" s="860"/>
      <c r="W769" s="860"/>
      <c r="X769" s="860"/>
      <c r="Y769" s="860"/>
      <c r="Z769" s="860"/>
      <c r="AA769" s="860"/>
      <c r="AB769" s="860"/>
      <c r="AC769" s="860"/>
      <c r="AD769" s="860"/>
    </row>
    <row r="770" spans="1:30" ht="15.75" customHeight="1" x14ac:dyDescent="0.25">
      <c r="A770" s="860"/>
      <c r="B770" s="860"/>
      <c r="C770" s="860"/>
      <c r="D770" s="860"/>
      <c r="E770" s="860"/>
      <c r="F770" s="860"/>
      <c r="G770" s="868"/>
      <c r="H770" s="860"/>
      <c r="I770" s="860"/>
      <c r="J770" s="860"/>
      <c r="K770" s="860"/>
      <c r="L770" s="860"/>
      <c r="M770" s="860"/>
      <c r="N770" s="860"/>
      <c r="O770" s="860"/>
      <c r="P770" s="860"/>
      <c r="Q770" s="860"/>
      <c r="R770" s="860"/>
      <c r="S770" s="860"/>
      <c r="T770" s="860"/>
      <c r="U770" s="860"/>
      <c r="V770" s="860"/>
      <c r="W770" s="860"/>
      <c r="X770" s="860"/>
      <c r="Y770" s="860"/>
      <c r="Z770" s="860"/>
      <c r="AA770" s="860"/>
      <c r="AB770" s="860"/>
      <c r="AC770" s="860"/>
      <c r="AD770" s="860"/>
    </row>
    <row r="771" spans="1:30" ht="15.75" customHeight="1" x14ac:dyDescent="0.25">
      <c r="A771" s="860"/>
      <c r="B771" s="860"/>
      <c r="C771" s="860"/>
      <c r="D771" s="860"/>
      <c r="E771" s="860"/>
      <c r="F771" s="860"/>
      <c r="G771" s="868"/>
      <c r="H771" s="860"/>
      <c r="I771" s="860"/>
      <c r="J771" s="860"/>
      <c r="K771" s="860"/>
      <c r="L771" s="860"/>
      <c r="M771" s="860"/>
      <c r="N771" s="860"/>
      <c r="O771" s="860"/>
      <c r="P771" s="860"/>
      <c r="Q771" s="860"/>
      <c r="R771" s="860"/>
      <c r="S771" s="860"/>
      <c r="T771" s="860"/>
      <c r="U771" s="860"/>
      <c r="V771" s="860"/>
      <c r="W771" s="860"/>
      <c r="X771" s="860"/>
      <c r="Y771" s="860"/>
      <c r="Z771" s="860"/>
      <c r="AA771" s="860"/>
      <c r="AB771" s="860"/>
      <c r="AC771" s="860"/>
      <c r="AD771" s="860"/>
    </row>
    <row r="772" spans="1:30" ht="15.75" customHeight="1" x14ac:dyDescent="0.25">
      <c r="A772" s="860"/>
      <c r="B772" s="860"/>
      <c r="C772" s="860"/>
      <c r="D772" s="860"/>
      <c r="E772" s="860"/>
      <c r="F772" s="860"/>
      <c r="G772" s="868"/>
      <c r="H772" s="860"/>
      <c r="I772" s="860"/>
      <c r="J772" s="860"/>
      <c r="K772" s="860"/>
      <c r="L772" s="860"/>
      <c r="M772" s="860"/>
      <c r="N772" s="860"/>
      <c r="O772" s="860"/>
      <c r="P772" s="860"/>
      <c r="Q772" s="860"/>
      <c r="R772" s="860"/>
      <c r="S772" s="860"/>
      <c r="T772" s="860"/>
      <c r="U772" s="860"/>
      <c r="V772" s="860"/>
      <c r="W772" s="860"/>
      <c r="X772" s="860"/>
      <c r="Y772" s="860"/>
      <c r="Z772" s="860"/>
      <c r="AA772" s="860"/>
      <c r="AB772" s="860"/>
      <c r="AC772" s="860"/>
      <c r="AD772" s="860"/>
    </row>
    <row r="773" spans="1:30" ht="15.75" customHeight="1" x14ac:dyDescent="0.25">
      <c r="A773" s="860"/>
      <c r="B773" s="860"/>
      <c r="C773" s="860"/>
      <c r="D773" s="860"/>
      <c r="E773" s="860"/>
      <c r="F773" s="860"/>
      <c r="G773" s="868"/>
      <c r="H773" s="860"/>
      <c r="I773" s="860"/>
      <c r="J773" s="860"/>
      <c r="K773" s="860"/>
      <c r="L773" s="860"/>
      <c r="M773" s="860"/>
      <c r="N773" s="860"/>
      <c r="O773" s="860"/>
      <c r="P773" s="860"/>
      <c r="Q773" s="860"/>
      <c r="R773" s="860"/>
      <c r="S773" s="860"/>
      <c r="T773" s="860"/>
      <c r="U773" s="860"/>
      <c r="V773" s="860"/>
      <c r="W773" s="860"/>
      <c r="X773" s="860"/>
      <c r="Y773" s="860"/>
      <c r="Z773" s="860"/>
      <c r="AA773" s="860"/>
      <c r="AB773" s="860"/>
      <c r="AC773" s="860"/>
      <c r="AD773" s="860"/>
    </row>
    <row r="774" spans="1:30" ht="15.75" customHeight="1" x14ac:dyDescent="0.25">
      <c r="A774" s="860"/>
      <c r="B774" s="860"/>
      <c r="C774" s="860"/>
      <c r="D774" s="860"/>
      <c r="E774" s="860"/>
      <c r="F774" s="860"/>
      <c r="G774" s="868"/>
      <c r="H774" s="860"/>
      <c r="I774" s="860"/>
      <c r="J774" s="860"/>
      <c r="K774" s="860"/>
      <c r="L774" s="860"/>
      <c r="M774" s="860"/>
      <c r="N774" s="860"/>
      <c r="O774" s="860"/>
      <c r="P774" s="860"/>
      <c r="Q774" s="860"/>
      <c r="R774" s="860"/>
      <c r="S774" s="860"/>
      <c r="T774" s="860"/>
      <c r="U774" s="860"/>
      <c r="V774" s="860"/>
      <c r="W774" s="860"/>
      <c r="X774" s="860"/>
      <c r="Y774" s="860"/>
      <c r="Z774" s="860"/>
      <c r="AA774" s="860"/>
      <c r="AB774" s="860"/>
      <c r="AC774" s="860"/>
      <c r="AD774" s="860"/>
    </row>
    <row r="775" spans="1:30" ht="15.75" customHeight="1" x14ac:dyDescent="0.25">
      <c r="A775" s="860"/>
      <c r="B775" s="860"/>
      <c r="C775" s="860"/>
      <c r="D775" s="860"/>
      <c r="E775" s="860"/>
      <c r="F775" s="860"/>
      <c r="G775" s="868"/>
      <c r="H775" s="860"/>
      <c r="I775" s="860"/>
      <c r="J775" s="860"/>
      <c r="K775" s="860"/>
      <c r="L775" s="860"/>
      <c r="M775" s="860"/>
      <c r="N775" s="860"/>
      <c r="O775" s="860"/>
      <c r="P775" s="860"/>
      <c r="Q775" s="860"/>
      <c r="R775" s="860"/>
      <c r="S775" s="860"/>
      <c r="T775" s="860"/>
      <c r="U775" s="860"/>
      <c r="V775" s="860"/>
      <c r="W775" s="860"/>
      <c r="X775" s="860"/>
      <c r="Y775" s="860"/>
      <c r="Z775" s="860"/>
      <c r="AA775" s="860"/>
      <c r="AB775" s="860"/>
      <c r="AC775" s="860"/>
      <c r="AD775" s="860"/>
    </row>
    <row r="776" spans="1:30" ht="15.75" customHeight="1" x14ac:dyDescent="0.25">
      <c r="A776" s="860"/>
      <c r="B776" s="860"/>
      <c r="C776" s="860"/>
      <c r="D776" s="860"/>
      <c r="E776" s="860"/>
      <c r="F776" s="860"/>
      <c r="G776" s="868"/>
      <c r="H776" s="860"/>
      <c r="I776" s="860"/>
      <c r="J776" s="860"/>
      <c r="K776" s="860"/>
      <c r="L776" s="860"/>
      <c r="M776" s="860"/>
      <c r="N776" s="860"/>
      <c r="O776" s="860"/>
      <c r="P776" s="860"/>
      <c r="Q776" s="860"/>
      <c r="R776" s="860"/>
      <c r="S776" s="860"/>
      <c r="T776" s="860"/>
      <c r="U776" s="860"/>
      <c r="V776" s="860"/>
      <c r="W776" s="860"/>
      <c r="X776" s="860"/>
      <c r="Y776" s="860"/>
      <c r="Z776" s="860"/>
      <c r="AA776" s="860"/>
      <c r="AB776" s="860"/>
      <c r="AC776" s="860"/>
      <c r="AD776" s="860"/>
    </row>
    <row r="777" spans="1:30" ht="15.75" customHeight="1" x14ac:dyDescent="0.25">
      <c r="A777" s="860"/>
      <c r="B777" s="860"/>
      <c r="C777" s="860"/>
      <c r="D777" s="860"/>
      <c r="E777" s="860"/>
      <c r="F777" s="860"/>
      <c r="G777" s="868"/>
      <c r="H777" s="860"/>
      <c r="I777" s="860"/>
      <c r="J777" s="860"/>
      <c r="K777" s="860"/>
      <c r="L777" s="860"/>
      <c r="M777" s="860"/>
      <c r="N777" s="860"/>
      <c r="O777" s="860"/>
      <c r="P777" s="860"/>
      <c r="Q777" s="860"/>
      <c r="R777" s="860"/>
      <c r="S777" s="860"/>
      <c r="T777" s="860"/>
      <c r="U777" s="860"/>
      <c r="V777" s="860"/>
      <c r="W777" s="860"/>
      <c r="X777" s="860"/>
      <c r="Y777" s="860"/>
      <c r="Z777" s="860"/>
      <c r="AA777" s="860"/>
      <c r="AB777" s="860"/>
      <c r="AC777" s="860"/>
      <c r="AD777" s="860"/>
    </row>
    <row r="778" spans="1:30" ht="15.75" customHeight="1" x14ac:dyDescent="0.25">
      <c r="A778" s="860"/>
      <c r="B778" s="860"/>
      <c r="C778" s="860"/>
      <c r="D778" s="860"/>
      <c r="E778" s="860"/>
      <c r="F778" s="860"/>
      <c r="G778" s="868"/>
      <c r="H778" s="860"/>
      <c r="I778" s="860"/>
      <c r="J778" s="860"/>
      <c r="K778" s="860"/>
      <c r="L778" s="860"/>
      <c r="M778" s="860"/>
      <c r="N778" s="860"/>
      <c r="O778" s="860"/>
      <c r="P778" s="860"/>
      <c r="Q778" s="860"/>
      <c r="R778" s="860"/>
      <c r="S778" s="860"/>
      <c r="T778" s="860"/>
      <c r="U778" s="860"/>
      <c r="V778" s="860"/>
      <c r="W778" s="860"/>
      <c r="X778" s="860"/>
      <c r="Y778" s="860"/>
      <c r="Z778" s="860"/>
      <c r="AA778" s="860"/>
      <c r="AB778" s="860"/>
      <c r="AC778" s="860"/>
      <c r="AD778" s="860"/>
    </row>
    <row r="779" spans="1:30" ht="15.75" customHeight="1" x14ac:dyDescent="0.25">
      <c r="A779" s="860"/>
      <c r="B779" s="860"/>
      <c r="C779" s="860"/>
      <c r="D779" s="860"/>
      <c r="E779" s="860"/>
      <c r="F779" s="860"/>
      <c r="G779" s="868"/>
      <c r="H779" s="860"/>
      <c r="I779" s="860"/>
      <c r="J779" s="860"/>
      <c r="K779" s="860"/>
      <c r="L779" s="860"/>
      <c r="M779" s="860"/>
      <c r="N779" s="860"/>
      <c r="O779" s="860"/>
      <c r="P779" s="860"/>
      <c r="Q779" s="860"/>
      <c r="R779" s="860"/>
      <c r="S779" s="860"/>
      <c r="T779" s="860"/>
      <c r="U779" s="860"/>
      <c r="V779" s="860"/>
      <c r="W779" s="860"/>
      <c r="X779" s="860"/>
      <c r="Y779" s="860"/>
      <c r="Z779" s="860"/>
      <c r="AA779" s="860"/>
      <c r="AB779" s="860"/>
      <c r="AC779" s="860"/>
      <c r="AD779" s="860"/>
    </row>
    <row r="780" spans="1:30" ht="15.75" customHeight="1" x14ac:dyDescent="0.25">
      <c r="A780" s="860"/>
      <c r="B780" s="860"/>
      <c r="C780" s="860"/>
      <c r="D780" s="860"/>
      <c r="E780" s="860"/>
      <c r="F780" s="860"/>
      <c r="G780" s="868"/>
      <c r="H780" s="860"/>
      <c r="I780" s="860"/>
      <c r="J780" s="860"/>
      <c r="K780" s="860"/>
      <c r="L780" s="860"/>
      <c r="M780" s="860"/>
      <c r="N780" s="860"/>
      <c r="O780" s="860"/>
      <c r="P780" s="860"/>
      <c r="Q780" s="860"/>
      <c r="R780" s="860"/>
      <c r="S780" s="860"/>
      <c r="T780" s="860"/>
      <c r="U780" s="860"/>
      <c r="V780" s="860"/>
      <c r="W780" s="860"/>
      <c r="X780" s="860"/>
      <c r="Y780" s="860"/>
      <c r="Z780" s="860"/>
      <c r="AA780" s="860"/>
      <c r="AB780" s="860"/>
      <c r="AC780" s="860"/>
      <c r="AD780" s="860"/>
    </row>
    <row r="781" spans="1:30" ht="15.75" customHeight="1" x14ac:dyDescent="0.25">
      <c r="A781" s="860"/>
      <c r="B781" s="860"/>
      <c r="C781" s="860"/>
      <c r="D781" s="860"/>
      <c r="E781" s="860"/>
      <c r="F781" s="860"/>
      <c r="G781" s="868"/>
      <c r="H781" s="860"/>
      <c r="I781" s="860"/>
      <c r="J781" s="860"/>
      <c r="K781" s="860"/>
      <c r="L781" s="860"/>
      <c r="M781" s="860"/>
      <c r="N781" s="860"/>
      <c r="O781" s="860"/>
      <c r="P781" s="860"/>
      <c r="Q781" s="860"/>
      <c r="R781" s="860"/>
      <c r="S781" s="860"/>
      <c r="T781" s="860"/>
      <c r="U781" s="860"/>
      <c r="V781" s="860"/>
      <c r="W781" s="860"/>
      <c r="X781" s="860"/>
      <c r="Y781" s="860"/>
      <c r="Z781" s="860"/>
      <c r="AA781" s="860"/>
      <c r="AB781" s="860"/>
      <c r="AC781" s="860"/>
      <c r="AD781" s="860"/>
    </row>
    <row r="782" spans="1:30" ht="15.75" customHeight="1" x14ac:dyDescent="0.25">
      <c r="A782" s="860"/>
      <c r="B782" s="860"/>
      <c r="C782" s="860"/>
      <c r="D782" s="860"/>
      <c r="E782" s="860"/>
      <c r="F782" s="860"/>
      <c r="G782" s="868"/>
      <c r="H782" s="860"/>
      <c r="I782" s="860"/>
      <c r="J782" s="860"/>
      <c r="K782" s="860"/>
      <c r="L782" s="860"/>
      <c r="M782" s="860"/>
      <c r="N782" s="860"/>
      <c r="O782" s="860"/>
      <c r="P782" s="860"/>
      <c r="Q782" s="860"/>
      <c r="R782" s="860"/>
      <c r="S782" s="860"/>
      <c r="T782" s="860"/>
      <c r="U782" s="860"/>
      <c r="V782" s="860"/>
      <c r="W782" s="860"/>
      <c r="X782" s="860"/>
      <c r="Y782" s="860"/>
      <c r="Z782" s="860"/>
      <c r="AA782" s="860"/>
      <c r="AB782" s="860"/>
      <c r="AC782" s="860"/>
      <c r="AD782" s="860"/>
    </row>
    <row r="783" spans="1:30" ht="15.75" customHeight="1" x14ac:dyDescent="0.25">
      <c r="A783" s="860"/>
      <c r="B783" s="860"/>
      <c r="C783" s="860"/>
      <c r="D783" s="860"/>
      <c r="E783" s="860"/>
      <c r="F783" s="860"/>
      <c r="G783" s="868"/>
      <c r="H783" s="860"/>
      <c r="I783" s="860"/>
      <c r="J783" s="860"/>
      <c r="K783" s="860"/>
      <c r="L783" s="860"/>
      <c r="M783" s="860"/>
      <c r="N783" s="860"/>
      <c r="O783" s="860"/>
      <c r="P783" s="860"/>
      <c r="Q783" s="860"/>
      <c r="R783" s="860"/>
      <c r="S783" s="860"/>
      <c r="T783" s="860"/>
      <c r="U783" s="860"/>
      <c r="V783" s="860"/>
      <c r="W783" s="860"/>
      <c r="X783" s="860"/>
      <c r="Y783" s="860"/>
      <c r="Z783" s="860"/>
      <c r="AA783" s="860"/>
      <c r="AB783" s="860"/>
      <c r="AC783" s="860"/>
      <c r="AD783" s="860"/>
    </row>
    <row r="784" spans="1:30" ht="15.75" customHeight="1" x14ac:dyDescent="0.25">
      <c r="A784" s="860"/>
      <c r="B784" s="860"/>
      <c r="C784" s="860"/>
      <c r="D784" s="860"/>
      <c r="E784" s="860"/>
      <c r="F784" s="860"/>
      <c r="G784" s="868"/>
      <c r="H784" s="860"/>
      <c r="I784" s="860"/>
      <c r="J784" s="860"/>
      <c r="K784" s="860"/>
      <c r="L784" s="860"/>
      <c r="M784" s="860"/>
      <c r="N784" s="860"/>
      <c r="O784" s="860"/>
      <c r="P784" s="860"/>
      <c r="Q784" s="860"/>
      <c r="R784" s="860"/>
      <c r="S784" s="860"/>
      <c r="T784" s="860"/>
      <c r="U784" s="860"/>
      <c r="V784" s="860"/>
      <c r="W784" s="860"/>
      <c r="X784" s="860"/>
      <c r="Y784" s="860"/>
      <c r="Z784" s="860"/>
      <c r="AA784" s="860"/>
      <c r="AB784" s="860"/>
      <c r="AC784" s="860"/>
      <c r="AD784" s="860"/>
    </row>
    <row r="785" spans="1:30" ht="15.75" customHeight="1" x14ac:dyDescent="0.25">
      <c r="A785" s="860"/>
      <c r="B785" s="860"/>
      <c r="C785" s="860"/>
      <c r="D785" s="860"/>
      <c r="E785" s="860"/>
      <c r="F785" s="860"/>
      <c r="G785" s="868"/>
      <c r="H785" s="860"/>
      <c r="I785" s="860"/>
      <c r="J785" s="860"/>
      <c r="K785" s="860"/>
      <c r="L785" s="860"/>
      <c r="M785" s="860"/>
      <c r="N785" s="860"/>
      <c r="O785" s="860"/>
      <c r="P785" s="860"/>
      <c r="Q785" s="860"/>
      <c r="R785" s="860"/>
      <c r="S785" s="860"/>
      <c r="T785" s="860"/>
      <c r="U785" s="860"/>
      <c r="V785" s="860"/>
      <c r="W785" s="860"/>
      <c r="X785" s="860"/>
      <c r="Y785" s="860"/>
      <c r="Z785" s="860"/>
      <c r="AA785" s="860"/>
      <c r="AB785" s="860"/>
      <c r="AC785" s="860"/>
      <c r="AD785" s="860"/>
    </row>
    <row r="786" spans="1:30" ht="15.75" customHeight="1" x14ac:dyDescent="0.25">
      <c r="A786" s="860"/>
      <c r="B786" s="860"/>
      <c r="C786" s="860"/>
      <c r="D786" s="860"/>
      <c r="E786" s="860"/>
      <c r="F786" s="860"/>
      <c r="G786" s="868"/>
      <c r="H786" s="860"/>
      <c r="I786" s="860"/>
      <c r="J786" s="860"/>
      <c r="K786" s="860"/>
      <c r="L786" s="860"/>
      <c r="M786" s="860"/>
      <c r="N786" s="860"/>
      <c r="O786" s="860"/>
      <c r="P786" s="860"/>
      <c r="Q786" s="860"/>
      <c r="R786" s="860"/>
      <c r="S786" s="860"/>
      <c r="T786" s="860"/>
      <c r="U786" s="860"/>
      <c r="V786" s="860"/>
      <c r="W786" s="860"/>
      <c r="X786" s="860"/>
      <c r="Y786" s="860"/>
      <c r="Z786" s="860"/>
      <c r="AA786" s="860"/>
      <c r="AB786" s="860"/>
      <c r="AC786" s="860"/>
      <c r="AD786" s="860"/>
    </row>
    <row r="787" spans="1:30" ht="15.75" customHeight="1" x14ac:dyDescent="0.25">
      <c r="A787" s="860"/>
      <c r="B787" s="860"/>
      <c r="C787" s="860"/>
      <c r="D787" s="860"/>
      <c r="E787" s="860"/>
      <c r="F787" s="860"/>
      <c r="G787" s="868"/>
      <c r="H787" s="860"/>
      <c r="I787" s="860"/>
      <c r="J787" s="860"/>
      <c r="K787" s="860"/>
      <c r="L787" s="860"/>
      <c r="M787" s="860"/>
      <c r="N787" s="860"/>
      <c r="O787" s="860"/>
      <c r="P787" s="860"/>
      <c r="Q787" s="860"/>
      <c r="R787" s="860"/>
      <c r="S787" s="860"/>
      <c r="T787" s="860"/>
      <c r="U787" s="860"/>
      <c r="V787" s="860"/>
      <c r="W787" s="860"/>
      <c r="X787" s="860"/>
      <c r="Y787" s="860"/>
      <c r="Z787" s="860"/>
      <c r="AA787" s="860"/>
      <c r="AB787" s="860"/>
      <c r="AC787" s="860"/>
      <c r="AD787" s="860"/>
    </row>
    <row r="788" spans="1:30" ht="15.75" customHeight="1" x14ac:dyDescent="0.25">
      <c r="A788" s="860"/>
      <c r="B788" s="860"/>
      <c r="C788" s="860"/>
      <c r="D788" s="860"/>
      <c r="E788" s="860"/>
      <c r="F788" s="860"/>
      <c r="G788" s="868"/>
      <c r="H788" s="860"/>
      <c r="I788" s="860"/>
      <c r="J788" s="860"/>
      <c r="K788" s="860"/>
      <c r="L788" s="860"/>
      <c r="M788" s="860"/>
      <c r="N788" s="860"/>
      <c r="O788" s="860"/>
      <c r="P788" s="860"/>
      <c r="Q788" s="860"/>
      <c r="R788" s="860"/>
      <c r="S788" s="860"/>
      <c r="T788" s="860"/>
      <c r="U788" s="860"/>
      <c r="V788" s="860"/>
      <c r="W788" s="860"/>
      <c r="X788" s="860"/>
      <c r="Y788" s="860"/>
      <c r="Z788" s="860"/>
      <c r="AA788" s="860"/>
      <c r="AB788" s="860"/>
      <c r="AC788" s="860"/>
      <c r="AD788" s="860"/>
    </row>
    <row r="789" spans="1:30" ht="15.75" customHeight="1" x14ac:dyDescent="0.25">
      <c r="A789" s="860"/>
      <c r="B789" s="860"/>
      <c r="C789" s="860"/>
      <c r="D789" s="860"/>
      <c r="E789" s="860"/>
      <c r="F789" s="860"/>
      <c r="G789" s="868"/>
      <c r="H789" s="860"/>
      <c r="I789" s="860"/>
      <c r="J789" s="860"/>
      <c r="K789" s="860"/>
      <c r="L789" s="860"/>
      <c r="M789" s="860"/>
      <c r="N789" s="860"/>
      <c r="O789" s="860"/>
      <c r="P789" s="860"/>
      <c r="Q789" s="860"/>
      <c r="R789" s="860"/>
      <c r="S789" s="860"/>
      <c r="T789" s="860"/>
      <c r="U789" s="860"/>
      <c r="V789" s="860"/>
      <c r="W789" s="860"/>
      <c r="X789" s="860"/>
      <c r="Y789" s="860"/>
      <c r="Z789" s="860"/>
      <c r="AA789" s="860"/>
      <c r="AB789" s="860"/>
      <c r="AC789" s="860"/>
      <c r="AD789" s="860"/>
    </row>
    <row r="790" spans="1:30" ht="15.75" customHeight="1" x14ac:dyDescent="0.25">
      <c r="A790" s="860"/>
      <c r="B790" s="860"/>
      <c r="C790" s="860"/>
      <c r="D790" s="860"/>
      <c r="E790" s="860"/>
      <c r="F790" s="860"/>
      <c r="G790" s="868"/>
      <c r="H790" s="860"/>
      <c r="I790" s="860"/>
      <c r="J790" s="860"/>
      <c r="K790" s="860"/>
      <c r="L790" s="860"/>
      <c r="M790" s="860"/>
      <c r="N790" s="860"/>
      <c r="O790" s="860"/>
      <c r="P790" s="860"/>
      <c r="Q790" s="860"/>
      <c r="R790" s="860"/>
      <c r="S790" s="860"/>
      <c r="T790" s="860"/>
      <c r="U790" s="860"/>
      <c r="V790" s="860"/>
      <c r="W790" s="860"/>
      <c r="X790" s="860"/>
      <c r="Y790" s="860"/>
      <c r="Z790" s="860"/>
      <c r="AA790" s="860"/>
      <c r="AB790" s="860"/>
      <c r="AC790" s="860"/>
      <c r="AD790" s="860"/>
    </row>
    <row r="791" spans="1:30" ht="15.75" customHeight="1" x14ac:dyDescent="0.25">
      <c r="A791" s="860"/>
      <c r="B791" s="860"/>
      <c r="C791" s="860"/>
      <c r="D791" s="860"/>
      <c r="E791" s="860"/>
      <c r="F791" s="860"/>
      <c r="G791" s="868"/>
      <c r="H791" s="860"/>
      <c r="I791" s="860"/>
      <c r="J791" s="860"/>
      <c r="K791" s="860"/>
      <c r="L791" s="860"/>
      <c r="M791" s="860"/>
      <c r="N791" s="860"/>
      <c r="O791" s="860"/>
      <c r="P791" s="860"/>
      <c r="Q791" s="860"/>
      <c r="R791" s="860"/>
      <c r="S791" s="860"/>
      <c r="T791" s="860"/>
      <c r="U791" s="860"/>
      <c r="V791" s="860"/>
      <c r="W791" s="860"/>
      <c r="X791" s="860"/>
      <c r="Y791" s="860"/>
      <c r="Z791" s="860"/>
      <c r="AA791" s="860"/>
      <c r="AB791" s="860"/>
      <c r="AC791" s="860"/>
      <c r="AD791" s="860"/>
    </row>
    <row r="792" spans="1:30" ht="15.75" customHeight="1" x14ac:dyDescent="0.25">
      <c r="A792" s="860"/>
      <c r="B792" s="860"/>
      <c r="C792" s="860"/>
      <c r="D792" s="860"/>
      <c r="E792" s="860"/>
      <c r="F792" s="860"/>
      <c r="G792" s="868"/>
      <c r="H792" s="860"/>
      <c r="I792" s="860"/>
      <c r="J792" s="860"/>
      <c r="K792" s="860"/>
      <c r="L792" s="860"/>
      <c r="M792" s="860"/>
      <c r="N792" s="860"/>
      <c r="O792" s="860"/>
      <c r="P792" s="860"/>
      <c r="Q792" s="860"/>
      <c r="R792" s="860"/>
      <c r="S792" s="860"/>
      <c r="T792" s="860"/>
      <c r="U792" s="860"/>
      <c r="V792" s="860"/>
      <c r="W792" s="860"/>
      <c r="X792" s="860"/>
      <c r="Y792" s="860"/>
      <c r="Z792" s="860"/>
      <c r="AA792" s="860"/>
      <c r="AB792" s="860"/>
      <c r="AC792" s="860"/>
      <c r="AD792" s="860"/>
    </row>
    <row r="793" spans="1:30" ht="15.75" customHeight="1" x14ac:dyDescent="0.25">
      <c r="A793" s="860"/>
      <c r="B793" s="860"/>
      <c r="C793" s="860"/>
      <c r="D793" s="860"/>
      <c r="E793" s="860"/>
      <c r="F793" s="860"/>
      <c r="G793" s="868"/>
      <c r="H793" s="860"/>
      <c r="I793" s="860"/>
      <c r="J793" s="860"/>
      <c r="K793" s="860"/>
      <c r="L793" s="860"/>
      <c r="M793" s="860"/>
      <c r="N793" s="860"/>
      <c r="O793" s="860"/>
      <c r="P793" s="860"/>
      <c r="Q793" s="860"/>
      <c r="R793" s="860"/>
      <c r="S793" s="860"/>
      <c r="T793" s="860"/>
      <c r="U793" s="860"/>
      <c r="V793" s="860"/>
      <c r="W793" s="860"/>
      <c r="X793" s="860"/>
      <c r="Y793" s="860"/>
      <c r="Z793" s="860"/>
      <c r="AA793" s="860"/>
      <c r="AB793" s="860"/>
      <c r="AC793" s="860"/>
      <c r="AD793" s="860"/>
    </row>
    <row r="794" spans="1:30" ht="15.75" customHeight="1" x14ac:dyDescent="0.25">
      <c r="A794" s="860"/>
      <c r="B794" s="860"/>
      <c r="C794" s="860"/>
      <c r="D794" s="860"/>
      <c r="E794" s="860"/>
      <c r="F794" s="860"/>
      <c r="G794" s="868"/>
      <c r="H794" s="860"/>
      <c r="I794" s="860"/>
      <c r="J794" s="860"/>
      <c r="K794" s="860"/>
      <c r="L794" s="860"/>
      <c r="M794" s="860"/>
      <c r="N794" s="860"/>
      <c r="O794" s="860"/>
      <c r="P794" s="860"/>
      <c r="Q794" s="860"/>
      <c r="R794" s="860"/>
      <c r="S794" s="860"/>
      <c r="T794" s="860"/>
      <c r="U794" s="860"/>
      <c r="V794" s="860"/>
      <c r="W794" s="860"/>
      <c r="X794" s="860"/>
      <c r="Y794" s="860"/>
      <c r="Z794" s="860"/>
      <c r="AA794" s="860"/>
      <c r="AB794" s="860"/>
      <c r="AC794" s="860"/>
      <c r="AD794" s="860"/>
    </row>
    <row r="795" spans="1:30" ht="15.75" customHeight="1" x14ac:dyDescent="0.25">
      <c r="A795" s="860"/>
      <c r="B795" s="860"/>
      <c r="C795" s="860"/>
      <c r="D795" s="860"/>
      <c r="E795" s="860"/>
      <c r="F795" s="860"/>
      <c r="G795" s="868"/>
      <c r="H795" s="860"/>
      <c r="I795" s="860"/>
      <c r="J795" s="860"/>
      <c r="K795" s="860"/>
      <c r="L795" s="860"/>
      <c r="M795" s="860"/>
      <c r="N795" s="860"/>
      <c r="O795" s="860"/>
      <c r="P795" s="860"/>
      <c r="Q795" s="860"/>
      <c r="R795" s="860"/>
      <c r="S795" s="860"/>
      <c r="T795" s="860"/>
      <c r="U795" s="860"/>
      <c r="V795" s="860"/>
      <c r="W795" s="860"/>
      <c r="X795" s="860"/>
      <c r="Y795" s="860"/>
      <c r="Z795" s="860"/>
      <c r="AA795" s="860"/>
      <c r="AB795" s="860"/>
      <c r="AC795" s="860"/>
      <c r="AD795" s="860"/>
    </row>
    <row r="796" spans="1:30" ht="15.75" customHeight="1" x14ac:dyDescent="0.25">
      <c r="A796" s="860"/>
      <c r="B796" s="860"/>
      <c r="C796" s="860"/>
      <c r="D796" s="860"/>
      <c r="E796" s="860"/>
      <c r="F796" s="860"/>
      <c r="G796" s="868"/>
      <c r="H796" s="860"/>
      <c r="I796" s="860"/>
      <c r="J796" s="860"/>
      <c r="K796" s="860"/>
      <c r="L796" s="860"/>
      <c r="M796" s="860"/>
      <c r="N796" s="860"/>
      <c r="O796" s="860"/>
      <c r="P796" s="860"/>
      <c r="Q796" s="860"/>
      <c r="R796" s="860"/>
      <c r="S796" s="860"/>
      <c r="T796" s="860"/>
      <c r="U796" s="860"/>
      <c r="V796" s="860"/>
      <c r="W796" s="860"/>
      <c r="X796" s="860"/>
      <c r="Y796" s="860"/>
      <c r="Z796" s="860"/>
      <c r="AA796" s="860"/>
      <c r="AB796" s="860"/>
      <c r="AC796" s="860"/>
      <c r="AD796" s="860"/>
    </row>
    <row r="797" spans="1:30" ht="15.75" customHeight="1" x14ac:dyDescent="0.25">
      <c r="A797" s="860"/>
      <c r="B797" s="860"/>
      <c r="C797" s="860"/>
      <c r="D797" s="860"/>
      <c r="E797" s="860"/>
      <c r="F797" s="860"/>
      <c r="G797" s="868"/>
      <c r="H797" s="860"/>
      <c r="I797" s="860"/>
      <c r="J797" s="860"/>
      <c r="K797" s="860"/>
      <c r="L797" s="860"/>
      <c r="M797" s="860"/>
      <c r="N797" s="860"/>
      <c r="O797" s="860"/>
      <c r="P797" s="860"/>
      <c r="Q797" s="860"/>
      <c r="R797" s="860"/>
      <c r="S797" s="860"/>
      <c r="T797" s="860"/>
      <c r="U797" s="860"/>
      <c r="V797" s="860"/>
      <c r="W797" s="860"/>
      <c r="X797" s="860"/>
      <c r="Y797" s="860"/>
      <c r="Z797" s="860"/>
      <c r="AA797" s="860"/>
      <c r="AB797" s="860"/>
      <c r="AC797" s="860"/>
      <c r="AD797" s="860"/>
    </row>
    <row r="798" spans="1:30" ht="15.75" customHeight="1" x14ac:dyDescent="0.25">
      <c r="A798" s="860"/>
      <c r="B798" s="860"/>
      <c r="C798" s="860"/>
      <c r="D798" s="860"/>
      <c r="E798" s="860"/>
      <c r="F798" s="860"/>
      <c r="G798" s="868"/>
      <c r="H798" s="860"/>
      <c r="I798" s="860"/>
      <c r="J798" s="860"/>
      <c r="K798" s="860"/>
      <c r="L798" s="860"/>
      <c r="M798" s="860"/>
      <c r="N798" s="860"/>
      <c r="O798" s="860"/>
      <c r="P798" s="860"/>
      <c r="Q798" s="860"/>
      <c r="R798" s="860"/>
      <c r="S798" s="860"/>
      <c r="T798" s="860"/>
      <c r="U798" s="860"/>
      <c r="V798" s="860"/>
      <c r="W798" s="860"/>
      <c r="X798" s="860"/>
      <c r="Y798" s="860"/>
      <c r="Z798" s="860"/>
      <c r="AA798" s="860"/>
      <c r="AB798" s="860"/>
      <c r="AC798" s="860"/>
      <c r="AD798" s="860"/>
    </row>
    <row r="799" spans="1:30" ht="15.75" customHeight="1" x14ac:dyDescent="0.25">
      <c r="A799" s="860"/>
      <c r="B799" s="860"/>
      <c r="C799" s="860"/>
      <c r="D799" s="860"/>
      <c r="E799" s="860"/>
      <c r="F799" s="860"/>
      <c r="G799" s="868"/>
      <c r="H799" s="860"/>
      <c r="I799" s="860"/>
      <c r="J799" s="860"/>
      <c r="K799" s="860"/>
      <c r="L799" s="860"/>
      <c r="M799" s="860"/>
      <c r="N799" s="860"/>
      <c r="O799" s="860"/>
      <c r="P799" s="860"/>
      <c r="Q799" s="860"/>
      <c r="R799" s="860"/>
      <c r="S799" s="860"/>
      <c r="T799" s="860"/>
      <c r="U799" s="860"/>
      <c r="V799" s="860"/>
      <c r="W799" s="860"/>
      <c r="X799" s="860"/>
      <c r="Y799" s="860"/>
      <c r="Z799" s="860"/>
      <c r="AA799" s="860"/>
      <c r="AB799" s="860"/>
      <c r="AC799" s="860"/>
      <c r="AD799" s="860"/>
    </row>
    <row r="800" spans="1:30" ht="15.75" customHeight="1" x14ac:dyDescent="0.25">
      <c r="A800" s="860"/>
      <c r="B800" s="860"/>
      <c r="C800" s="860"/>
      <c r="D800" s="860"/>
      <c r="E800" s="860"/>
      <c r="F800" s="860"/>
      <c r="G800" s="868"/>
      <c r="H800" s="860"/>
      <c r="I800" s="860"/>
      <c r="J800" s="860"/>
      <c r="K800" s="860"/>
      <c r="L800" s="860"/>
      <c r="M800" s="860"/>
      <c r="N800" s="860"/>
      <c r="O800" s="860"/>
      <c r="P800" s="860"/>
      <c r="Q800" s="860"/>
      <c r="R800" s="860"/>
      <c r="S800" s="860"/>
      <c r="T800" s="860"/>
      <c r="U800" s="860"/>
      <c r="V800" s="860"/>
      <c r="W800" s="860"/>
      <c r="X800" s="860"/>
      <c r="Y800" s="860"/>
      <c r="Z800" s="860"/>
      <c r="AA800" s="860"/>
      <c r="AB800" s="860"/>
      <c r="AC800" s="860"/>
      <c r="AD800" s="860"/>
    </row>
    <row r="801" spans="1:30" ht="15.75" customHeight="1" x14ac:dyDescent="0.25">
      <c r="A801" s="860"/>
      <c r="B801" s="860"/>
      <c r="C801" s="860"/>
      <c r="D801" s="860"/>
      <c r="E801" s="860"/>
      <c r="F801" s="860"/>
      <c r="G801" s="868"/>
      <c r="H801" s="860"/>
      <c r="I801" s="860"/>
      <c r="J801" s="860"/>
      <c r="K801" s="860"/>
      <c r="L801" s="860"/>
      <c r="M801" s="860"/>
      <c r="N801" s="860"/>
      <c r="O801" s="860"/>
      <c r="P801" s="860"/>
      <c r="Q801" s="860"/>
      <c r="R801" s="860"/>
      <c r="S801" s="860"/>
      <c r="T801" s="860"/>
      <c r="U801" s="860"/>
      <c r="V801" s="860"/>
      <c r="W801" s="860"/>
      <c r="X801" s="860"/>
      <c r="Y801" s="860"/>
      <c r="Z801" s="860"/>
      <c r="AA801" s="860"/>
      <c r="AB801" s="860"/>
      <c r="AC801" s="860"/>
      <c r="AD801" s="860"/>
    </row>
    <row r="802" spans="1:30" ht="15.75" customHeight="1" x14ac:dyDescent="0.25">
      <c r="A802" s="860"/>
      <c r="B802" s="860"/>
      <c r="C802" s="860"/>
      <c r="D802" s="860"/>
      <c r="E802" s="860"/>
      <c r="F802" s="860"/>
      <c r="G802" s="868"/>
      <c r="H802" s="860"/>
      <c r="I802" s="860"/>
      <c r="J802" s="860"/>
      <c r="K802" s="860"/>
      <c r="L802" s="860"/>
      <c r="M802" s="860"/>
      <c r="N802" s="860"/>
      <c r="O802" s="860"/>
      <c r="P802" s="860"/>
      <c r="Q802" s="860"/>
      <c r="R802" s="860"/>
      <c r="S802" s="860"/>
      <c r="T802" s="860"/>
      <c r="U802" s="860"/>
      <c r="V802" s="860"/>
      <c r="W802" s="860"/>
      <c r="X802" s="860"/>
      <c r="Y802" s="860"/>
      <c r="Z802" s="860"/>
      <c r="AA802" s="860"/>
      <c r="AB802" s="860"/>
      <c r="AC802" s="860"/>
      <c r="AD802" s="860"/>
    </row>
    <row r="803" spans="1:30" ht="15.75" customHeight="1" x14ac:dyDescent="0.25">
      <c r="A803" s="860"/>
      <c r="B803" s="860"/>
      <c r="C803" s="860"/>
      <c r="D803" s="860"/>
      <c r="E803" s="860"/>
      <c r="F803" s="860"/>
      <c r="G803" s="868"/>
      <c r="H803" s="860"/>
      <c r="I803" s="860"/>
      <c r="J803" s="860"/>
      <c r="K803" s="860"/>
      <c r="L803" s="860"/>
      <c r="M803" s="860"/>
      <c r="N803" s="860"/>
      <c r="O803" s="860"/>
      <c r="P803" s="860"/>
      <c r="Q803" s="860"/>
      <c r="R803" s="860"/>
      <c r="S803" s="860"/>
      <c r="T803" s="860"/>
      <c r="U803" s="860"/>
      <c r="V803" s="860"/>
      <c r="W803" s="860"/>
      <c r="X803" s="860"/>
      <c r="Y803" s="860"/>
      <c r="Z803" s="860"/>
      <c r="AA803" s="860"/>
      <c r="AB803" s="860"/>
      <c r="AC803" s="860"/>
      <c r="AD803" s="860"/>
    </row>
    <row r="804" spans="1:30" ht="15.75" customHeight="1" x14ac:dyDescent="0.25">
      <c r="A804" s="860"/>
      <c r="B804" s="860"/>
      <c r="C804" s="860"/>
      <c r="D804" s="860"/>
      <c r="E804" s="860"/>
      <c r="F804" s="860"/>
      <c r="G804" s="868"/>
      <c r="H804" s="860"/>
      <c r="I804" s="860"/>
      <c r="J804" s="860"/>
      <c r="K804" s="860"/>
      <c r="L804" s="860"/>
      <c r="M804" s="860"/>
      <c r="N804" s="860"/>
      <c r="O804" s="860"/>
      <c r="P804" s="860"/>
      <c r="Q804" s="860"/>
      <c r="R804" s="860"/>
      <c r="S804" s="860"/>
      <c r="T804" s="860"/>
      <c r="U804" s="860"/>
      <c r="V804" s="860"/>
      <c r="W804" s="860"/>
      <c r="X804" s="860"/>
      <c r="Y804" s="860"/>
      <c r="Z804" s="860"/>
      <c r="AA804" s="860"/>
      <c r="AB804" s="860"/>
      <c r="AC804" s="860"/>
      <c r="AD804" s="860"/>
    </row>
    <row r="805" spans="1:30" ht="15.75" customHeight="1" x14ac:dyDescent="0.25">
      <c r="A805" s="860"/>
      <c r="B805" s="860"/>
      <c r="C805" s="860"/>
      <c r="D805" s="860"/>
      <c r="E805" s="860"/>
      <c r="F805" s="860"/>
      <c r="G805" s="868"/>
      <c r="H805" s="860"/>
      <c r="I805" s="860"/>
      <c r="J805" s="860"/>
      <c r="K805" s="860"/>
      <c r="L805" s="860"/>
      <c r="M805" s="860"/>
      <c r="N805" s="860"/>
      <c r="O805" s="860"/>
      <c r="P805" s="860"/>
      <c r="Q805" s="860"/>
      <c r="R805" s="860"/>
      <c r="S805" s="860"/>
      <c r="T805" s="860"/>
      <c r="U805" s="860"/>
      <c r="V805" s="860"/>
      <c r="W805" s="860"/>
      <c r="X805" s="860"/>
      <c r="Y805" s="860"/>
      <c r="Z805" s="860"/>
      <c r="AA805" s="860"/>
      <c r="AB805" s="860"/>
      <c r="AC805" s="860"/>
      <c r="AD805" s="860"/>
    </row>
    <row r="806" spans="1:30" ht="15.75" customHeight="1" x14ac:dyDescent="0.25">
      <c r="A806" s="860"/>
      <c r="B806" s="860"/>
      <c r="C806" s="860"/>
      <c r="D806" s="860"/>
      <c r="E806" s="860"/>
      <c r="F806" s="860"/>
      <c r="G806" s="868"/>
      <c r="H806" s="860"/>
      <c r="I806" s="860"/>
      <c r="J806" s="860"/>
      <c r="K806" s="860"/>
      <c r="L806" s="860"/>
      <c r="M806" s="860"/>
      <c r="N806" s="860"/>
      <c r="O806" s="860"/>
      <c r="P806" s="860"/>
      <c r="Q806" s="860"/>
      <c r="R806" s="860"/>
      <c r="S806" s="860"/>
      <c r="T806" s="860"/>
      <c r="U806" s="860"/>
      <c r="V806" s="860"/>
      <c r="W806" s="860"/>
      <c r="X806" s="860"/>
      <c r="Y806" s="860"/>
      <c r="Z806" s="860"/>
      <c r="AA806" s="860"/>
      <c r="AB806" s="860"/>
      <c r="AC806" s="860"/>
      <c r="AD806" s="860"/>
    </row>
    <row r="807" spans="1:30" ht="15.75" customHeight="1" x14ac:dyDescent="0.25">
      <c r="A807" s="860"/>
      <c r="B807" s="860"/>
      <c r="C807" s="860"/>
      <c r="D807" s="860"/>
      <c r="E807" s="860"/>
      <c r="F807" s="860"/>
      <c r="G807" s="868"/>
      <c r="H807" s="860"/>
      <c r="I807" s="860"/>
      <c r="J807" s="860"/>
      <c r="K807" s="860"/>
      <c r="L807" s="860"/>
      <c r="M807" s="860"/>
      <c r="N807" s="860"/>
      <c r="O807" s="860"/>
      <c r="P807" s="860"/>
      <c r="Q807" s="860"/>
      <c r="R807" s="860"/>
      <c r="S807" s="860"/>
      <c r="T807" s="860"/>
      <c r="U807" s="860"/>
      <c r="V807" s="860"/>
      <c r="W807" s="860"/>
      <c r="X807" s="860"/>
      <c r="Y807" s="860"/>
      <c r="Z807" s="860"/>
      <c r="AA807" s="860"/>
      <c r="AB807" s="860"/>
      <c r="AC807" s="860"/>
      <c r="AD807" s="860"/>
    </row>
    <row r="808" spans="1:30" ht="15.75" customHeight="1" x14ac:dyDescent="0.25">
      <c r="A808" s="860"/>
      <c r="B808" s="860"/>
      <c r="C808" s="860"/>
      <c r="D808" s="860"/>
      <c r="E808" s="860"/>
      <c r="F808" s="860"/>
      <c r="G808" s="868"/>
      <c r="H808" s="860"/>
      <c r="I808" s="860"/>
      <c r="J808" s="860"/>
      <c r="K808" s="860"/>
      <c r="L808" s="860"/>
      <c r="M808" s="860"/>
      <c r="N808" s="860"/>
      <c r="O808" s="860"/>
      <c r="P808" s="860"/>
      <c r="Q808" s="860"/>
      <c r="R808" s="860"/>
      <c r="S808" s="860"/>
      <c r="T808" s="860"/>
      <c r="U808" s="860"/>
      <c r="V808" s="860"/>
      <c r="W808" s="860"/>
      <c r="X808" s="860"/>
      <c r="Y808" s="860"/>
      <c r="Z808" s="860"/>
      <c r="AA808" s="860"/>
      <c r="AB808" s="860"/>
      <c r="AC808" s="860"/>
      <c r="AD808" s="860"/>
    </row>
    <row r="809" spans="1:30" ht="15.75" customHeight="1" x14ac:dyDescent="0.25">
      <c r="A809" s="860"/>
      <c r="B809" s="860"/>
      <c r="C809" s="860"/>
      <c r="D809" s="860"/>
      <c r="E809" s="860"/>
      <c r="F809" s="860"/>
      <c r="G809" s="868"/>
      <c r="H809" s="860"/>
      <c r="I809" s="860"/>
      <c r="J809" s="860"/>
      <c r="K809" s="860"/>
      <c r="L809" s="860"/>
      <c r="M809" s="860"/>
      <c r="N809" s="860"/>
      <c r="O809" s="860"/>
      <c r="P809" s="860"/>
      <c r="Q809" s="860"/>
      <c r="R809" s="860"/>
      <c r="S809" s="860"/>
      <c r="T809" s="860"/>
      <c r="U809" s="860"/>
      <c r="V809" s="860"/>
      <c r="W809" s="860"/>
      <c r="X809" s="860"/>
      <c r="Y809" s="860"/>
      <c r="Z809" s="860"/>
      <c r="AA809" s="860"/>
      <c r="AB809" s="860"/>
      <c r="AC809" s="860"/>
      <c r="AD809" s="860"/>
    </row>
    <row r="810" spans="1:30" ht="15.75" customHeight="1" x14ac:dyDescent="0.25">
      <c r="A810" s="860"/>
      <c r="B810" s="860"/>
      <c r="C810" s="860"/>
      <c r="D810" s="860"/>
      <c r="E810" s="860"/>
      <c r="F810" s="860"/>
      <c r="G810" s="868"/>
      <c r="H810" s="860"/>
      <c r="I810" s="860"/>
      <c r="J810" s="860"/>
      <c r="K810" s="860"/>
      <c r="L810" s="860"/>
      <c r="M810" s="860"/>
      <c r="N810" s="860"/>
      <c r="O810" s="860"/>
      <c r="P810" s="860"/>
      <c r="Q810" s="860"/>
      <c r="R810" s="860"/>
      <c r="S810" s="860"/>
      <c r="T810" s="860"/>
      <c r="U810" s="860"/>
      <c r="V810" s="860"/>
      <c r="W810" s="860"/>
      <c r="X810" s="860"/>
      <c r="Y810" s="860"/>
      <c r="Z810" s="860"/>
      <c r="AA810" s="860"/>
      <c r="AB810" s="860"/>
      <c r="AC810" s="860"/>
      <c r="AD810" s="860"/>
    </row>
    <row r="811" spans="1:30" ht="15.75" customHeight="1" x14ac:dyDescent="0.25">
      <c r="A811" s="860"/>
      <c r="B811" s="860"/>
      <c r="C811" s="860"/>
      <c r="D811" s="860"/>
      <c r="E811" s="860"/>
      <c r="F811" s="860"/>
      <c r="G811" s="868"/>
      <c r="H811" s="860"/>
      <c r="I811" s="860"/>
      <c r="J811" s="860"/>
      <c r="K811" s="860"/>
      <c r="L811" s="860"/>
      <c r="M811" s="860"/>
      <c r="N811" s="860"/>
      <c r="O811" s="860"/>
      <c r="P811" s="860"/>
      <c r="Q811" s="860"/>
      <c r="R811" s="860"/>
      <c r="S811" s="860"/>
      <c r="T811" s="860"/>
      <c r="U811" s="860"/>
      <c r="V811" s="860"/>
      <c r="W811" s="860"/>
      <c r="X811" s="860"/>
      <c r="Y811" s="860"/>
      <c r="Z811" s="860"/>
      <c r="AA811" s="860"/>
      <c r="AB811" s="860"/>
      <c r="AC811" s="860"/>
      <c r="AD811" s="860"/>
    </row>
    <row r="812" spans="1:30" ht="15.75" customHeight="1" x14ac:dyDescent="0.25">
      <c r="A812" s="860"/>
      <c r="B812" s="860"/>
      <c r="C812" s="860"/>
      <c r="D812" s="860"/>
      <c r="E812" s="860"/>
      <c r="F812" s="860"/>
      <c r="G812" s="868"/>
      <c r="H812" s="860"/>
      <c r="I812" s="860"/>
      <c r="J812" s="860"/>
      <c r="K812" s="860"/>
      <c r="L812" s="860"/>
      <c r="M812" s="860"/>
      <c r="N812" s="860"/>
      <c r="O812" s="860"/>
      <c r="P812" s="860"/>
      <c r="Q812" s="860"/>
      <c r="R812" s="860"/>
      <c r="S812" s="860"/>
      <c r="T812" s="860"/>
      <c r="U812" s="860"/>
      <c r="V812" s="860"/>
      <c r="W812" s="860"/>
      <c r="X812" s="860"/>
      <c r="Y812" s="860"/>
      <c r="Z812" s="860"/>
      <c r="AA812" s="860"/>
      <c r="AB812" s="860"/>
      <c r="AC812" s="860"/>
      <c r="AD812" s="860"/>
    </row>
    <row r="813" spans="1:30" ht="15.75" customHeight="1" x14ac:dyDescent="0.25">
      <c r="A813" s="860"/>
      <c r="B813" s="860"/>
      <c r="C813" s="860"/>
      <c r="D813" s="860"/>
      <c r="E813" s="860"/>
      <c r="F813" s="860"/>
      <c r="G813" s="868"/>
      <c r="H813" s="860"/>
      <c r="I813" s="860"/>
      <c r="J813" s="860"/>
      <c r="K813" s="860"/>
      <c r="L813" s="860"/>
      <c r="M813" s="860"/>
      <c r="N813" s="860"/>
      <c r="O813" s="860"/>
      <c r="P813" s="860"/>
      <c r="Q813" s="860"/>
      <c r="R813" s="860"/>
      <c r="S813" s="860"/>
      <c r="T813" s="860"/>
      <c r="U813" s="860"/>
      <c r="V813" s="860"/>
      <c r="W813" s="860"/>
      <c r="X813" s="860"/>
      <c r="Y813" s="860"/>
      <c r="Z813" s="860"/>
      <c r="AA813" s="860"/>
      <c r="AB813" s="860"/>
      <c r="AC813" s="860"/>
      <c r="AD813" s="860"/>
    </row>
    <row r="814" spans="1:30" ht="15.75" customHeight="1" x14ac:dyDescent="0.25">
      <c r="A814" s="860"/>
      <c r="B814" s="860"/>
      <c r="C814" s="860"/>
      <c r="D814" s="860"/>
      <c r="E814" s="860"/>
      <c r="F814" s="860"/>
      <c r="G814" s="868"/>
      <c r="H814" s="860"/>
      <c r="I814" s="860"/>
      <c r="J814" s="860"/>
      <c r="K814" s="860"/>
      <c r="L814" s="860"/>
      <c r="M814" s="860"/>
      <c r="N814" s="860"/>
      <c r="O814" s="860"/>
      <c r="P814" s="860"/>
      <c r="Q814" s="860"/>
      <c r="R814" s="860"/>
      <c r="S814" s="860"/>
      <c r="T814" s="860"/>
      <c r="U814" s="860"/>
      <c r="V814" s="860"/>
      <c r="W814" s="860"/>
      <c r="X814" s="860"/>
      <c r="Y814" s="860"/>
      <c r="Z814" s="860"/>
      <c r="AA814" s="860"/>
      <c r="AB814" s="860"/>
      <c r="AC814" s="860"/>
      <c r="AD814" s="860"/>
    </row>
    <row r="815" spans="1:30" ht="15.75" customHeight="1" x14ac:dyDescent="0.25">
      <c r="A815" s="860"/>
      <c r="B815" s="860"/>
      <c r="C815" s="860"/>
      <c r="D815" s="860"/>
      <c r="E815" s="860"/>
      <c r="F815" s="860"/>
      <c r="G815" s="868"/>
      <c r="H815" s="860"/>
      <c r="I815" s="860"/>
      <c r="J815" s="860"/>
      <c r="K815" s="860"/>
      <c r="L815" s="860"/>
      <c r="M815" s="860"/>
      <c r="N815" s="860"/>
      <c r="O815" s="860"/>
      <c r="P815" s="860"/>
      <c r="Q815" s="860"/>
      <c r="R815" s="860"/>
      <c r="S815" s="860"/>
      <c r="T815" s="860"/>
      <c r="U815" s="860"/>
      <c r="V815" s="860"/>
      <c r="W815" s="860"/>
      <c r="X815" s="860"/>
      <c r="Y815" s="860"/>
      <c r="Z815" s="860"/>
      <c r="AA815" s="860"/>
      <c r="AB815" s="860"/>
      <c r="AC815" s="860"/>
      <c r="AD815" s="860"/>
    </row>
    <row r="816" spans="1:30" ht="15.75" customHeight="1" x14ac:dyDescent="0.25">
      <c r="A816" s="860"/>
      <c r="B816" s="860"/>
      <c r="C816" s="860"/>
      <c r="D816" s="860"/>
      <c r="E816" s="860"/>
      <c r="F816" s="860"/>
      <c r="G816" s="868"/>
      <c r="H816" s="860"/>
      <c r="I816" s="860"/>
      <c r="J816" s="860"/>
      <c r="K816" s="860"/>
      <c r="L816" s="860"/>
      <c r="M816" s="860"/>
      <c r="N816" s="860"/>
      <c r="O816" s="860"/>
      <c r="P816" s="860"/>
      <c r="Q816" s="860"/>
      <c r="R816" s="860"/>
      <c r="S816" s="860"/>
      <c r="T816" s="860"/>
      <c r="U816" s="860"/>
      <c r="V816" s="860"/>
      <c r="W816" s="860"/>
      <c r="X816" s="860"/>
      <c r="Y816" s="860"/>
      <c r="Z816" s="860"/>
      <c r="AA816" s="860"/>
      <c r="AB816" s="860"/>
      <c r="AC816" s="860"/>
      <c r="AD816" s="860"/>
    </row>
    <row r="817" spans="1:30" ht="15.75" customHeight="1" x14ac:dyDescent="0.25">
      <c r="A817" s="860"/>
      <c r="B817" s="860"/>
      <c r="C817" s="860"/>
      <c r="D817" s="860"/>
      <c r="E817" s="860"/>
      <c r="F817" s="860"/>
      <c r="G817" s="868"/>
      <c r="H817" s="860"/>
      <c r="I817" s="860"/>
      <c r="J817" s="860"/>
      <c r="K817" s="860"/>
      <c r="L817" s="860"/>
      <c r="M817" s="860"/>
      <c r="N817" s="860"/>
      <c r="O817" s="860"/>
      <c r="P817" s="860"/>
      <c r="Q817" s="860"/>
      <c r="R817" s="860"/>
      <c r="S817" s="860"/>
      <c r="T817" s="860"/>
      <c r="U817" s="860"/>
      <c r="V817" s="860"/>
      <c r="W817" s="860"/>
      <c r="X817" s="860"/>
      <c r="Y817" s="860"/>
      <c r="Z817" s="860"/>
      <c r="AA817" s="860"/>
      <c r="AB817" s="860"/>
      <c r="AC817" s="860"/>
      <c r="AD817" s="860"/>
    </row>
    <row r="818" spans="1:30" ht="15.75" customHeight="1" x14ac:dyDescent="0.25">
      <c r="A818" s="860"/>
      <c r="B818" s="860"/>
      <c r="C818" s="860"/>
      <c r="D818" s="860"/>
      <c r="E818" s="860"/>
      <c r="F818" s="860"/>
      <c r="G818" s="868"/>
      <c r="H818" s="860"/>
      <c r="I818" s="860"/>
      <c r="J818" s="860"/>
      <c r="K818" s="860"/>
      <c r="L818" s="860"/>
      <c r="M818" s="860"/>
      <c r="N818" s="860"/>
      <c r="O818" s="860"/>
      <c r="P818" s="860"/>
      <c r="Q818" s="860"/>
      <c r="R818" s="860"/>
      <c r="S818" s="860"/>
      <c r="T818" s="860"/>
      <c r="U818" s="860"/>
      <c r="V818" s="860"/>
      <c r="W818" s="860"/>
      <c r="X818" s="860"/>
      <c r="Y818" s="860"/>
      <c r="Z818" s="860"/>
      <c r="AA818" s="860"/>
      <c r="AB818" s="860"/>
      <c r="AC818" s="860"/>
      <c r="AD818" s="860"/>
    </row>
    <row r="819" spans="1:30" ht="15.75" customHeight="1" x14ac:dyDescent="0.25">
      <c r="A819" s="860"/>
      <c r="B819" s="860"/>
      <c r="C819" s="860"/>
      <c r="D819" s="860"/>
      <c r="E819" s="860"/>
      <c r="F819" s="860"/>
      <c r="G819" s="868"/>
      <c r="H819" s="860"/>
      <c r="I819" s="860"/>
      <c r="J819" s="860"/>
      <c r="K819" s="860"/>
      <c r="L819" s="860"/>
      <c r="M819" s="860"/>
      <c r="N819" s="860"/>
      <c r="O819" s="860"/>
      <c r="P819" s="860"/>
      <c r="Q819" s="860"/>
      <c r="R819" s="860"/>
      <c r="S819" s="860"/>
      <c r="T819" s="860"/>
      <c r="U819" s="860"/>
      <c r="V819" s="860"/>
      <c r="W819" s="860"/>
      <c r="X819" s="860"/>
      <c r="Y819" s="860"/>
      <c r="Z819" s="860"/>
      <c r="AA819" s="860"/>
      <c r="AB819" s="860"/>
      <c r="AC819" s="860"/>
      <c r="AD819" s="860"/>
    </row>
    <row r="820" spans="1:30" ht="15.75" customHeight="1" x14ac:dyDescent="0.25">
      <c r="A820" s="860"/>
      <c r="B820" s="860"/>
      <c r="C820" s="860"/>
      <c r="D820" s="860"/>
      <c r="E820" s="860"/>
      <c r="F820" s="860"/>
      <c r="G820" s="868"/>
      <c r="H820" s="860"/>
      <c r="I820" s="860"/>
      <c r="J820" s="860"/>
      <c r="K820" s="860"/>
      <c r="L820" s="860"/>
      <c r="M820" s="860"/>
      <c r="N820" s="860"/>
      <c r="O820" s="860"/>
      <c r="P820" s="860"/>
      <c r="Q820" s="860"/>
      <c r="R820" s="860"/>
      <c r="S820" s="860"/>
      <c r="T820" s="860"/>
      <c r="U820" s="860"/>
      <c r="V820" s="860"/>
      <c r="W820" s="860"/>
      <c r="X820" s="860"/>
      <c r="Y820" s="860"/>
      <c r="Z820" s="860"/>
      <c r="AA820" s="860"/>
      <c r="AB820" s="860"/>
      <c r="AC820" s="860"/>
      <c r="AD820" s="860"/>
    </row>
    <row r="821" spans="1:30" ht="15.75" customHeight="1" x14ac:dyDescent="0.25">
      <c r="A821" s="860"/>
      <c r="B821" s="860"/>
      <c r="C821" s="860"/>
      <c r="D821" s="860"/>
      <c r="E821" s="860"/>
      <c r="F821" s="860"/>
      <c r="G821" s="868"/>
      <c r="H821" s="860"/>
      <c r="I821" s="860"/>
      <c r="J821" s="860"/>
      <c r="K821" s="860"/>
      <c r="L821" s="860"/>
      <c r="M821" s="860"/>
      <c r="N821" s="860"/>
      <c r="O821" s="860"/>
      <c r="P821" s="860"/>
      <c r="Q821" s="860"/>
      <c r="R821" s="860"/>
      <c r="S821" s="860"/>
      <c r="T821" s="860"/>
      <c r="U821" s="860"/>
      <c r="V821" s="860"/>
      <c r="W821" s="860"/>
      <c r="X821" s="860"/>
      <c r="Y821" s="860"/>
      <c r="Z821" s="860"/>
      <c r="AA821" s="860"/>
      <c r="AB821" s="860"/>
      <c r="AC821" s="860"/>
      <c r="AD821" s="860"/>
    </row>
    <row r="822" spans="1:30" ht="15.75" customHeight="1" x14ac:dyDescent="0.25">
      <c r="A822" s="860"/>
      <c r="B822" s="860"/>
      <c r="C822" s="860"/>
      <c r="D822" s="860"/>
      <c r="E822" s="860"/>
      <c r="F822" s="860"/>
      <c r="G822" s="868"/>
      <c r="H822" s="860"/>
      <c r="I822" s="860"/>
      <c r="J822" s="860"/>
      <c r="K822" s="860"/>
      <c r="L822" s="860"/>
      <c r="M822" s="860"/>
      <c r="N822" s="860"/>
      <c r="O822" s="860"/>
      <c r="P822" s="860"/>
      <c r="Q822" s="860"/>
      <c r="R822" s="860"/>
      <c r="S822" s="860"/>
      <c r="T822" s="860"/>
      <c r="U822" s="860"/>
      <c r="V822" s="860"/>
      <c r="W822" s="860"/>
      <c r="X822" s="860"/>
      <c r="Y822" s="860"/>
      <c r="Z822" s="860"/>
      <c r="AA822" s="860"/>
      <c r="AB822" s="860"/>
      <c r="AC822" s="860"/>
      <c r="AD822" s="860"/>
    </row>
    <row r="823" spans="1:30" ht="15.75" customHeight="1" x14ac:dyDescent="0.25">
      <c r="A823" s="860"/>
      <c r="B823" s="860"/>
      <c r="C823" s="860"/>
      <c r="D823" s="860"/>
      <c r="E823" s="860"/>
      <c r="F823" s="860"/>
      <c r="G823" s="868"/>
      <c r="H823" s="860"/>
      <c r="I823" s="860"/>
      <c r="J823" s="860"/>
      <c r="K823" s="860"/>
      <c r="L823" s="860"/>
      <c r="M823" s="860"/>
      <c r="N823" s="860"/>
      <c r="O823" s="860"/>
      <c r="P823" s="860"/>
      <c r="Q823" s="860"/>
      <c r="R823" s="860"/>
      <c r="S823" s="860"/>
      <c r="T823" s="860"/>
      <c r="U823" s="860"/>
      <c r="V823" s="860"/>
      <c r="W823" s="860"/>
      <c r="X823" s="860"/>
      <c r="Y823" s="860"/>
      <c r="Z823" s="860"/>
      <c r="AA823" s="860"/>
      <c r="AB823" s="860"/>
      <c r="AC823" s="860"/>
      <c r="AD823" s="860"/>
    </row>
    <row r="824" spans="1:30" ht="15.75" customHeight="1" x14ac:dyDescent="0.25">
      <c r="A824" s="860"/>
      <c r="B824" s="860"/>
      <c r="C824" s="860"/>
      <c r="D824" s="860"/>
      <c r="E824" s="860"/>
      <c r="F824" s="860"/>
      <c r="G824" s="868"/>
      <c r="H824" s="860"/>
      <c r="I824" s="860"/>
      <c r="J824" s="860"/>
      <c r="K824" s="860"/>
      <c r="L824" s="860"/>
      <c r="M824" s="860"/>
      <c r="N824" s="860"/>
      <c r="O824" s="860"/>
      <c r="P824" s="860"/>
      <c r="Q824" s="860"/>
      <c r="R824" s="860"/>
      <c r="S824" s="860"/>
      <c r="T824" s="860"/>
      <c r="U824" s="860"/>
      <c r="V824" s="860"/>
      <c r="W824" s="860"/>
      <c r="X824" s="860"/>
      <c r="Y824" s="860"/>
      <c r="Z824" s="860"/>
      <c r="AA824" s="860"/>
      <c r="AB824" s="860"/>
      <c r="AC824" s="860"/>
      <c r="AD824" s="860"/>
    </row>
    <row r="825" spans="1:30" ht="15.75" customHeight="1" x14ac:dyDescent="0.25">
      <c r="A825" s="860"/>
      <c r="B825" s="860"/>
      <c r="C825" s="860"/>
      <c r="D825" s="860"/>
      <c r="E825" s="860"/>
      <c r="F825" s="860"/>
      <c r="G825" s="868"/>
      <c r="H825" s="860"/>
      <c r="I825" s="860"/>
      <c r="J825" s="860"/>
      <c r="K825" s="860"/>
      <c r="L825" s="860"/>
      <c r="M825" s="860"/>
      <c r="N825" s="860"/>
      <c r="O825" s="860"/>
      <c r="P825" s="860"/>
      <c r="Q825" s="860"/>
      <c r="R825" s="860"/>
      <c r="S825" s="860"/>
      <c r="T825" s="860"/>
      <c r="U825" s="860"/>
      <c r="V825" s="860"/>
      <c r="W825" s="860"/>
      <c r="X825" s="860"/>
      <c r="Y825" s="860"/>
      <c r="Z825" s="860"/>
      <c r="AA825" s="860"/>
      <c r="AB825" s="860"/>
      <c r="AC825" s="860"/>
      <c r="AD825" s="860"/>
    </row>
    <row r="826" spans="1:30" ht="15.75" customHeight="1" x14ac:dyDescent="0.25">
      <c r="A826" s="860"/>
      <c r="B826" s="860"/>
      <c r="C826" s="860"/>
      <c r="D826" s="860"/>
      <c r="E826" s="860"/>
      <c r="F826" s="860"/>
      <c r="G826" s="868"/>
      <c r="H826" s="860"/>
      <c r="I826" s="860"/>
      <c r="J826" s="860"/>
      <c r="K826" s="860"/>
      <c r="L826" s="860"/>
      <c r="M826" s="860"/>
      <c r="N826" s="860"/>
      <c r="O826" s="860"/>
      <c r="P826" s="860"/>
      <c r="Q826" s="860"/>
      <c r="R826" s="860"/>
      <c r="S826" s="860"/>
      <c r="T826" s="860"/>
      <c r="U826" s="860"/>
      <c r="V826" s="860"/>
      <c r="W826" s="860"/>
      <c r="X826" s="860"/>
      <c r="Y826" s="860"/>
      <c r="Z826" s="860"/>
      <c r="AA826" s="860"/>
      <c r="AB826" s="860"/>
      <c r="AC826" s="860"/>
      <c r="AD826" s="860"/>
    </row>
    <row r="827" spans="1:30" ht="15.75" customHeight="1" x14ac:dyDescent="0.25">
      <c r="A827" s="860"/>
      <c r="B827" s="860"/>
      <c r="C827" s="860"/>
      <c r="D827" s="860"/>
      <c r="E827" s="860"/>
      <c r="F827" s="860"/>
      <c r="G827" s="868"/>
      <c r="H827" s="860"/>
      <c r="I827" s="860"/>
      <c r="J827" s="860"/>
      <c r="K827" s="860"/>
      <c r="L827" s="860"/>
      <c r="M827" s="860"/>
      <c r="N827" s="860"/>
      <c r="O827" s="860"/>
      <c r="P827" s="860"/>
      <c r="Q827" s="860"/>
      <c r="R827" s="860"/>
      <c r="S827" s="860"/>
      <c r="T827" s="860"/>
      <c r="U827" s="860"/>
      <c r="V827" s="860"/>
      <c r="W827" s="860"/>
      <c r="X827" s="860"/>
      <c r="Y827" s="860"/>
      <c r="Z827" s="860"/>
      <c r="AA827" s="860"/>
      <c r="AB827" s="860"/>
      <c r="AC827" s="860"/>
      <c r="AD827" s="860"/>
    </row>
    <row r="828" spans="1:30" ht="15.75" customHeight="1" x14ac:dyDescent="0.25">
      <c r="A828" s="860"/>
      <c r="B828" s="860"/>
      <c r="C828" s="860"/>
      <c r="D828" s="860"/>
      <c r="E828" s="860"/>
      <c r="F828" s="860"/>
      <c r="G828" s="868"/>
      <c r="H828" s="860"/>
      <c r="I828" s="860"/>
      <c r="J828" s="860"/>
      <c r="K828" s="860"/>
      <c r="L828" s="860"/>
      <c r="M828" s="860"/>
      <c r="N828" s="860"/>
      <c r="O828" s="860"/>
      <c r="P828" s="860"/>
      <c r="Q828" s="860"/>
      <c r="R828" s="860"/>
      <c r="S828" s="860"/>
      <c r="T828" s="860"/>
      <c r="U828" s="860"/>
      <c r="V828" s="860"/>
      <c r="W828" s="860"/>
      <c r="X828" s="860"/>
      <c r="Y828" s="860"/>
      <c r="Z828" s="860"/>
      <c r="AA828" s="860"/>
      <c r="AB828" s="860"/>
      <c r="AC828" s="860"/>
      <c r="AD828" s="860"/>
    </row>
    <row r="829" spans="1:30" ht="15.75" customHeight="1" x14ac:dyDescent="0.25">
      <c r="A829" s="860"/>
      <c r="B829" s="860"/>
      <c r="C829" s="860"/>
      <c r="D829" s="860"/>
      <c r="E829" s="860"/>
      <c r="F829" s="860"/>
      <c r="G829" s="868"/>
      <c r="H829" s="860"/>
      <c r="I829" s="860"/>
      <c r="J829" s="860"/>
      <c r="K829" s="860"/>
      <c r="L829" s="860"/>
      <c r="M829" s="860"/>
      <c r="N829" s="860"/>
      <c r="O829" s="860"/>
      <c r="P829" s="860"/>
      <c r="Q829" s="860"/>
      <c r="R829" s="860"/>
      <c r="S829" s="860"/>
      <c r="T829" s="860"/>
      <c r="U829" s="860"/>
      <c r="V829" s="860"/>
      <c r="W829" s="860"/>
      <c r="X829" s="860"/>
      <c r="Y829" s="860"/>
      <c r="Z829" s="860"/>
      <c r="AA829" s="860"/>
      <c r="AB829" s="860"/>
      <c r="AC829" s="860"/>
      <c r="AD829" s="860"/>
    </row>
    <row r="830" spans="1:30" ht="15.75" customHeight="1" x14ac:dyDescent="0.25">
      <c r="A830" s="860"/>
      <c r="B830" s="860"/>
      <c r="C830" s="860"/>
      <c r="D830" s="860"/>
      <c r="E830" s="860"/>
      <c r="F830" s="860"/>
      <c r="G830" s="868"/>
      <c r="H830" s="860"/>
      <c r="I830" s="860"/>
      <c r="J830" s="860"/>
      <c r="K830" s="860"/>
      <c r="L830" s="860"/>
      <c r="M830" s="860"/>
      <c r="N830" s="860"/>
      <c r="O830" s="860"/>
      <c r="P830" s="860"/>
      <c r="Q830" s="860"/>
      <c r="R830" s="860"/>
      <c r="S830" s="860"/>
      <c r="T830" s="860"/>
      <c r="U830" s="860"/>
      <c r="V830" s="860"/>
      <c r="W830" s="860"/>
      <c r="X830" s="860"/>
      <c r="Y830" s="860"/>
      <c r="Z830" s="860"/>
      <c r="AA830" s="860"/>
      <c r="AB830" s="860"/>
      <c r="AC830" s="860"/>
      <c r="AD830" s="860"/>
    </row>
    <row r="831" spans="1:30" ht="15.75" customHeight="1" x14ac:dyDescent="0.25">
      <c r="A831" s="860"/>
      <c r="B831" s="860"/>
      <c r="C831" s="860"/>
      <c r="D831" s="860"/>
      <c r="E831" s="860"/>
      <c r="F831" s="860"/>
      <c r="G831" s="868"/>
      <c r="H831" s="860"/>
      <c r="I831" s="860"/>
      <c r="J831" s="860"/>
      <c r="K831" s="860"/>
      <c r="L831" s="860"/>
      <c r="M831" s="860"/>
      <c r="N831" s="860"/>
      <c r="O831" s="860"/>
      <c r="P831" s="860"/>
      <c r="Q831" s="860"/>
      <c r="R831" s="860"/>
      <c r="S831" s="860"/>
      <c r="T831" s="860"/>
      <c r="U831" s="860"/>
      <c r="V831" s="860"/>
      <c r="W831" s="860"/>
      <c r="X831" s="860"/>
      <c r="Y831" s="860"/>
      <c r="Z831" s="860"/>
      <c r="AA831" s="860"/>
      <c r="AB831" s="860"/>
      <c r="AC831" s="860"/>
      <c r="AD831" s="860"/>
    </row>
    <row r="832" spans="1:30" ht="15.75" customHeight="1" x14ac:dyDescent="0.25">
      <c r="A832" s="860"/>
      <c r="B832" s="860"/>
      <c r="C832" s="860"/>
      <c r="D832" s="860"/>
      <c r="E832" s="860"/>
      <c r="F832" s="860"/>
      <c r="G832" s="868"/>
      <c r="H832" s="860"/>
      <c r="I832" s="860"/>
      <c r="J832" s="860"/>
      <c r="K832" s="860"/>
      <c r="L832" s="860"/>
      <c r="M832" s="860"/>
      <c r="N832" s="860"/>
      <c r="O832" s="860"/>
      <c r="P832" s="860"/>
      <c r="Q832" s="860"/>
      <c r="R832" s="860"/>
      <c r="S832" s="860"/>
      <c r="T832" s="860"/>
      <c r="U832" s="860"/>
      <c r="V832" s="860"/>
      <c r="W832" s="860"/>
      <c r="X832" s="860"/>
      <c r="Y832" s="860"/>
      <c r="Z832" s="860"/>
      <c r="AA832" s="860"/>
      <c r="AB832" s="860"/>
      <c r="AC832" s="860"/>
      <c r="AD832" s="860"/>
    </row>
    <row r="833" spans="1:30" ht="15.75" customHeight="1" x14ac:dyDescent="0.25">
      <c r="A833" s="860"/>
      <c r="B833" s="860"/>
      <c r="C833" s="860"/>
      <c r="D833" s="860"/>
      <c r="E833" s="860"/>
      <c r="F833" s="860"/>
      <c r="G833" s="868"/>
      <c r="H833" s="860"/>
      <c r="I833" s="860"/>
      <c r="J833" s="860"/>
      <c r="K833" s="860"/>
      <c r="L833" s="860"/>
      <c r="M833" s="860"/>
      <c r="N833" s="860"/>
      <c r="O833" s="860"/>
      <c r="P833" s="860"/>
      <c r="Q833" s="860"/>
      <c r="R833" s="860"/>
      <c r="S833" s="860"/>
      <c r="T833" s="860"/>
      <c r="U833" s="860"/>
      <c r="V833" s="860"/>
      <c r="W833" s="860"/>
      <c r="X833" s="860"/>
      <c r="Y833" s="860"/>
      <c r="Z833" s="860"/>
      <c r="AA833" s="860"/>
      <c r="AB833" s="860"/>
      <c r="AC833" s="860"/>
      <c r="AD833" s="860"/>
    </row>
    <row r="834" spans="1:30" ht="15.75" customHeight="1" x14ac:dyDescent="0.25">
      <c r="A834" s="860"/>
      <c r="B834" s="860"/>
      <c r="C834" s="860"/>
      <c r="D834" s="860"/>
      <c r="E834" s="860"/>
      <c r="F834" s="860"/>
      <c r="G834" s="868"/>
      <c r="H834" s="860"/>
      <c r="I834" s="860"/>
      <c r="J834" s="860"/>
      <c r="K834" s="860"/>
      <c r="L834" s="860"/>
      <c r="M834" s="860"/>
      <c r="N834" s="860"/>
      <c r="O834" s="860"/>
      <c r="P834" s="860"/>
      <c r="Q834" s="860"/>
      <c r="R834" s="860"/>
      <c r="S834" s="860"/>
      <c r="T834" s="860"/>
      <c r="U834" s="860"/>
      <c r="V834" s="860"/>
      <c r="W834" s="860"/>
      <c r="X834" s="860"/>
      <c r="Y834" s="860"/>
      <c r="Z834" s="860"/>
      <c r="AA834" s="860"/>
      <c r="AB834" s="860"/>
      <c r="AC834" s="860"/>
      <c r="AD834" s="860"/>
    </row>
    <row r="835" spans="1:30" ht="15.75" customHeight="1" x14ac:dyDescent="0.25">
      <c r="A835" s="860"/>
      <c r="B835" s="860"/>
      <c r="C835" s="860"/>
      <c r="D835" s="860"/>
      <c r="E835" s="860"/>
      <c r="F835" s="860"/>
      <c r="G835" s="868"/>
      <c r="H835" s="860"/>
      <c r="I835" s="860"/>
      <c r="J835" s="860"/>
      <c r="K835" s="860"/>
      <c r="L835" s="860"/>
      <c r="M835" s="860"/>
      <c r="N835" s="860"/>
      <c r="O835" s="860"/>
      <c r="P835" s="860"/>
      <c r="Q835" s="860"/>
      <c r="R835" s="860"/>
      <c r="S835" s="860"/>
      <c r="T835" s="860"/>
      <c r="U835" s="860"/>
      <c r="V835" s="860"/>
      <c r="W835" s="860"/>
      <c r="X835" s="860"/>
      <c r="Y835" s="860"/>
      <c r="Z835" s="860"/>
      <c r="AA835" s="860"/>
      <c r="AB835" s="860"/>
      <c r="AC835" s="860"/>
      <c r="AD835" s="860"/>
    </row>
    <row r="836" spans="1:30" ht="15.75" customHeight="1" x14ac:dyDescent="0.25">
      <c r="A836" s="860"/>
      <c r="B836" s="860"/>
      <c r="C836" s="860"/>
      <c r="D836" s="860"/>
      <c r="E836" s="860"/>
      <c r="F836" s="860"/>
      <c r="G836" s="868"/>
      <c r="H836" s="860"/>
      <c r="I836" s="860"/>
      <c r="J836" s="860"/>
      <c r="K836" s="860"/>
      <c r="L836" s="860"/>
      <c r="M836" s="860"/>
      <c r="N836" s="860"/>
      <c r="O836" s="860"/>
      <c r="P836" s="860"/>
      <c r="Q836" s="860"/>
      <c r="R836" s="860"/>
      <c r="S836" s="860"/>
      <c r="T836" s="860"/>
      <c r="U836" s="860"/>
      <c r="V836" s="860"/>
      <c r="W836" s="860"/>
      <c r="X836" s="860"/>
      <c r="Y836" s="860"/>
      <c r="Z836" s="860"/>
      <c r="AA836" s="860"/>
      <c r="AB836" s="860"/>
      <c r="AC836" s="860"/>
      <c r="AD836" s="860"/>
    </row>
    <row r="837" spans="1:30" ht="15.75" customHeight="1" x14ac:dyDescent="0.25">
      <c r="A837" s="860"/>
      <c r="B837" s="860"/>
      <c r="C837" s="860"/>
      <c r="D837" s="860"/>
      <c r="E837" s="860"/>
      <c r="F837" s="860"/>
      <c r="G837" s="868"/>
      <c r="H837" s="860"/>
      <c r="I837" s="860"/>
      <c r="J837" s="860"/>
      <c r="K837" s="860"/>
      <c r="L837" s="860"/>
      <c r="M837" s="860"/>
      <c r="N837" s="860"/>
      <c r="O837" s="860"/>
      <c r="P837" s="860"/>
      <c r="Q837" s="860"/>
      <c r="R837" s="860"/>
      <c r="S837" s="860"/>
      <c r="T837" s="860"/>
      <c r="U837" s="860"/>
      <c r="V837" s="860"/>
      <c r="W837" s="860"/>
      <c r="X837" s="860"/>
      <c r="Y837" s="860"/>
      <c r="Z837" s="860"/>
      <c r="AA837" s="860"/>
      <c r="AB837" s="860"/>
      <c r="AC837" s="860"/>
      <c r="AD837" s="860"/>
    </row>
    <row r="838" spans="1:30" ht="15.75" customHeight="1" x14ac:dyDescent="0.25">
      <c r="A838" s="860"/>
      <c r="B838" s="860"/>
      <c r="C838" s="860"/>
      <c r="D838" s="860"/>
      <c r="E838" s="860"/>
      <c r="F838" s="860"/>
      <c r="G838" s="868"/>
      <c r="H838" s="860"/>
      <c r="I838" s="860"/>
      <c r="J838" s="860"/>
      <c r="K838" s="860"/>
      <c r="L838" s="860"/>
      <c r="M838" s="860"/>
      <c r="N838" s="860"/>
      <c r="O838" s="860"/>
      <c r="P838" s="860"/>
      <c r="Q838" s="860"/>
      <c r="R838" s="860"/>
      <c r="S838" s="860"/>
      <c r="T838" s="860"/>
      <c r="U838" s="860"/>
      <c r="V838" s="860"/>
      <c r="W838" s="860"/>
      <c r="X838" s="860"/>
      <c r="Y838" s="860"/>
      <c r="Z838" s="860"/>
      <c r="AA838" s="860"/>
      <c r="AB838" s="860"/>
      <c r="AC838" s="860"/>
      <c r="AD838" s="860"/>
    </row>
    <row r="839" spans="1:30" ht="15.75" customHeight="1" x14ac:dyDescent="0.25">
      <c r="A839" s="860"/>
      <c r="B839" s="860"/>
      <c r="C839" s="860"/>
      <c r="D839" s="860"/>
      <c r="E839" s="860"/>
      <c r="F839" s="860"/>
      <c r="G839" s="868"/>
      <c r="H839" s="860"/>
      <c r="I839" s="860"/>
      <c r="J839" s="860"/>
      <c r="K839" s="860"/>
      <c r="L839" s="860"/>
      <c r="M839" s="860"/>
      <c r="N839" s="860"/>
      <c r="O839" s="860"/>
      <c r="P839" s="860"/>
      <c r="Q839" s="860"/>
      <c r="R839" s="860"/>
      <c r="S839" s="860"/>
      <c r="T839" s="860"/>
      <c r="U839" s="860"/>
      <c r="V839" s="860"/>
      <c r="W839" s="860"/>
      <c r="X839" s="860"/>
      <c r="Y839" s="860"/>
      <c r="Z839" s="860"/>
      <c r="AA839" s="860"/>
      <c r="AB839" s="860"/>
      <c r="AC839" s="860"/>
      <c r="AD839" s="860"/>
    </row>
    <row r="840" spans="1:30" ht="15.75" customHeight="1" x14ac:dyDescent="0.25">
      <c r="A840" s="860"/>
      <c r="B840" s="860"/>
      <c r="C840" s="860"/>
      <c r="D840" s="860"/>
      <c r="E840" s="860"/>
      <c r="F840" s="860"/>
      <c r="G840" s="868"/>
      <c r="H840" s="860"/>
      <c r="I840" s="860"/>
      <c r="J840" s="860"/>
      <c r="K840" s="860"/>
      <c r="L840" s="860"/>
      <c r="M840" s="860"/>
      <c r="N840" s="860"/>
      <c r="O840" s="860"/>
      <c r="P840" s="860"/>
      <c r="Q840" s="860"/>
      <c r="R840" s="860"/>
      <c r="S840" s="860"/>
      <c r="T840" s="860"/>
      <c r="U840" s="860"/>
      <c r="V840" s="860"/>
      <c r="W840" s="860"/>
      <c r="X840" s="860"/>
      <c r="Y840" s="860"/>
      <c r="Z840" s="860"/>
      <c r="AA840" s="860"/>
      <c r="AB840" s="860"/>
      <c r="AC840" s="860"/>
      <c r="AD840" s="860"/>
    </row>
    <row r="841" spans="1:30" ht="15.75" customHeight="1" x14ac:dyDescent="0.25">
      <c r="A841" s="860"/>
      <c r="B841" s="860"/>
      <c r="C841" s="860"/>
      <c r="D841" s="860"/>
      <c r="E841" s="860"/>
      <c r="F841" s="860"/>
      <c r="G841" s="868"/>
      <c r="H841" s="860"/>
      <c r="I841" s="860"/>
      <c r="J841" s="860"/>
      <c r="K841" s="860"/>
      <c r="L841" s="860"/>
      <c r="M841" s="860"/>
      <c r="N841" s="860"/>
      <c r="O841" s="860"/>
      <c r="P841" s="860"/>
      <c r="Q841" s="860"/>
      <c r="R841" s="860"/>
      <c r="S841" s="860"/>
      <c r="T841" s="860"/>
      <c r="U841" s="860"/>
      <c r="V841" s="860"/>
      <c r="W841" s="860"/>
      <c r="X841" s="860"/>
      <c r="Y841" s="860"/>
      <c r="Z841" s="860"/>
      <c r="AA841" s="860"/>
      <c r="AB841" s="860"/>
      <c r="AC841" s="860"/>
      <c r="AD841" s="860"/>
    </row>
    <row r="842" spans="1:30" ht="15.75" customHeight="1" x14ac:dyDescent="0.25">
      <c r="A842" s="860"/>
      <c r="B842" s="860"/>
      <c r="C842" s="860"/>
      <c r="D842" s="860"/>
      <c r="E842" s="860"/>
      <c r="F842" s="860"/>
      <c r="G842" s="868"/>
      <c r="H842" s="860"/>
      <c r="I842" s="860"/>
      <c r="J842" s="860"/>
      <c r="K842" s="860"/>
      <c r="L842" s="860"/>
      <c r="M842" s="860"/>
      <c r="N842" s="860"/>
      <c r="O842" s="860"/>
      <c r="P842" s="860"/>
      <c r="Q842" s="860"/>
      <c r="R842" s="860"/>
      <c r="S842" s="860"/>
      <c r="T842" s="860"/>
      <c r="U842" s="860"/>
      <c r="V842" s="860"/>
      <c r="W842" s="860"/>
      <c r="X842" s="860"/>
      <c r="Y842" s="860"/>
      <c r="Z842" s="860"/>
      <c r="AA842" s="860"/>
      <c r="AB842" s="860"/>
      <c r="AC842" s="860"/>
      <c r="AD842" s="860"/>
    </row>
    <row r="843" spans="1:30" ht="15.75" customHeight="1" x14ac:dyDescent="0.25">
      <c r="A843" s="860"/>
      <c r="B843" s="860"/>
      <c r="C843" s="860"/>
      <c r="D843" s="860"/>
      <c r="E843" s="860"/>
      <c r="F843" s="860"/>
      <c r="G843" s="868"/>
      <c r="H843" s="860"/>
      <c r="I843" s="860"/>
      <c r="J843" s="860"/>
      <c r="K843" s="860"/>
      <c r="L843" s="860"/>
      <c r="M843" s="860"/>
      <c r="N843" s="860"/>
      <c r="O843" s="860"/>
      <c r="P843" s="860"/>
      <c r="Q843" s="860"/>
      <c r="R843" s="860"/>
      <c r="S843" s="860"/>
      <c r="T843" s="860"/>
      <c r="U843" s="860"/>
      <c r="V843" s="860"/>
      <c r="W843" s="860"/>
      <c r="X843" s="860"/>
      <c r="Y843" s="860"/>
      <c r="Z843" s="860"/>
      <c r="AA843" s="860"/>
      <c r="AB843" s="860"/>
      <c r="AC843" s="860"/>
      <c r="AD843" s="860"/>
    </row>
    <row r="844" spans="1:30" ht="15.75" customHeight="1" x14ac:dyDescent="0.25">
      <c r="A844" s="860"/>
      <c r="B844" s="860"/>
      <c r="C844" s="860"/>
      <c r="D844" s="860"/>
      <c r="E844" s="860"/>
      <c r="F844" s="860"/>
      <c r="G844" s="868"/>
      <c r="H844" s="860"/>
      <c r="I844" s="860"/>
      <c r="J844" s="860"/>
      <c r="K844" s="860"/>
      <c r="L844" s="860"/>
      <c r="M844" s="860"/>
      <c r="N844" s="860"/>
      <c r="O844" s="860"/>
      <c r="P844" s="860"/>
      <c r="Q844" s="860"/>
      <c r="R844" s="860"/>
      <c r="S844" s="860"/>
      <c r="T844" s="860"/>
      <c r="U844" s="860"/>
      <c r="V844" s="860"/>
      <c r="W844" s="860"/>
      <c r="X844" s="860"/>
      <c r="Y844" s="860"/>
      <c r="Z844" s="860"/>
      <c r="AA844" s="860"/>
      <c r="AB844" s="860"/>
      <c r="AC844" s="860"/>
      <c r="AD844" s="860"/>
    </row>
    <row r="845" spans="1:30" ht="15.75" customHeight="1" x14ac:dyDescent="0.25">
      <c r="A845" s="860"/>
      <c r="B845" s="860"/>
      <c r="C845" s="860"/>
      <c r="D845" s="860"/>
      <c r="E845" s="860"/>
      <c r="F845" s="860"/>
      <c r="G845" s="868"/>
      <c r="H845" s="860"/>
      <c r="I845" s="860"/>
      <c r="J845" s="860"/>
      <c r="K845" s="860"/>
      <c r="L845" s="860"/>
      <c r="M845" s="860"/>
      <c r="N845" s="860"/>
      <c r="O845" s="860"/>
      <c r="P845" s="860"/>
      <c r="Q845" s="860"/>
      <c r="R845" s="860"/>
      <c r="S845" s="860"/>
      <c r="T845" s="860"/>
      <c r="U845" s="860"/>
      <c r="V845" s="860"/>
      <c r="W845" s="860"/>
      <c r="X845" s="860"/>
      <c r="Y845" s="860"/>
      <c r="Z845" s="860"/>
      <c r="AA845" s="860"/>
      <c r="AB845" s="860"/>
      <c r="AC845" s="860"/>
      <c r="AD845" s="860"/>
    </row>
    <row r="846" spans="1:30" ht="15.75" customHeight="1" x14ac:dyDescent="0.25">
      <c r="A846" s="860"/>
      <c r="B846" s="860"/>
      <c r="C846" s="860"/>
      <c r="D846" s="860"/>
      <c r="E846" s="860"/>
      <c r="F846" s="860"/>
      <c r="G846" s="868"/>
      <c r="H846" s="860"/>
      <c r="I846" s="860"/>
      <c r="J846" s="860"/>
      <c r="K846" s="860"/>
      <c r="L846" s="860"/>
      <c r="M846" s="860"/>
      <c r="N846" s="860"/>
      <c r="O846" s="860"/>
      <c r="P846" s="860"/>
      <c r="Q846" s="860"/>
      <c r="R846" s="860"/>
      <c r="S846" s="860"/>
      <c r="T846" s="860"/>
      <c r="U846" s="860"/>
      <c r="V846" s="860"/>
      <c r="W846" s="860"/>
      <c r="X846" s="860"/>
      <c r="Y846" s="860"/>
      <c r="Z846" s="860"/>
      <c r="AA846" s="860"/>
      <c r="AB846" s="860"/>
      <c r="AC846" s="860"/>
      <c r="AD846" s="860"/>
    </row>
    <row r="847" spans="1:30" ht="15.75" customHeight="1" x14ac:dyDescent="0.25">
      <c r="A847" s="860"/>
      <c r="B847" s="860"/>
      <c r="C847" s="860"/>
      <c r="D847" s="860"/>
      <c r="E847" s="860"/>
      <c r="F847" s="860"/>
      <c r="G847" s="868"/>
      <c r="H847" s="860"/>
      <c r="I847" s="860"/>
      <c r="J847" s="860"/>
      <c r="K847" s="860"/>
      <c r="L847" s="860"/>
      <c r="M847" s="860"/>
      <c r="N847" s="860"/>
      <c r="O847" s="860"/>
      <c r="P847" s="860"/>
      <c r="Q847" s="860"/>
      <c r="R847" s="860"/>
      <c r="S847" s="860"/>
      <c r="T847" s="860"/>
      <c r="U847" s="860"/>
      <c r="V847" s="860"/>
      <c r="W847" s="860"/>
      <c r="X847" s="860"/>
      <c r="Y847" s="860"/>
      <c r="Z847" s="860"/>
      <c r="AA847" s="860"/>
      <c r="AB847" s="860"/>
      <c r="AC847" s="860"/>
      <c r="AD847" s="860"/>
    </row>
    <row r="848" spans="1:30" ht="15.75" customHeight="1" x14ac:dyDescent="0.25">
      <c r="A848" s="860"/>
      <c r="B848" s="860"/>
      <c r="C848" s="860"/>
      <c r="D848" s="860"/>
      <c r="E848" s="860"/>
      <c r="F848" s="860"/>
      <c r="G848" s="868"/>
      <c r="H848" s="860"/>
      <c r="I848" s="860"/>
      <c r="J848" s="860"/>
      <c r="K848" s="860"/>
      <c r="L848" s="860"/>
      <c r="M848" s="860"/>
      <c r="N848" s="860"/>
      <c r="O848" s="860"/>
      <c r="P848" s="860"/>
      <c r="Q848" s="860"/>
      <c r="R848" s="860"/>
      <c r="S848" s="860"/>
      <c r="T848" s="860"/>
      <c r="U848" s="860"/>
      <c r="V848" s="860"/>
      <c r="W848" s="860"/>
      <c r="X848" s="860"/>
      <c r="Y848" s="860"/>
      <c r="Z848" s="860"/>
      <c r="AA848" s="860"/>
      <c r="AB848" s="860"/>
      <c r="AC848" s="860"/>
      <c r="AD848" s="860"/>
    </row>
    <row r="849" spans="1:30" ht="15.75" customHeight="1" x14ac:dyDescent="0.25">
      <c r="A849" s="860"/>
      <c r="B849" s="860"/>
      <c r="C849" s="860"/>
      <c r="D849" s="860"/>
      <c r="E849" s="860"/>
      <c r="F849" s="860"/>
      <c r="G849" s="868"/>
      <c r="H849" s="860"/>
      <c r="I849" s="860"/>
      <c r="J849" s="860"/>
      <c r="K849" s="860"/>
      <c r="L849" s="860"/>
      <c r="M849" s="860"/>
      <c r="N849" s="860"/>
      <c r="O849" s="860"/>
      <c r="P849" s="860"/>
      <c r="Q849" s="860"/>
      <c r="R849" s="860"/>
      <c r="S849" s="860"/>
      <c r="T849" s="860"/>
      <c r="U849" s="860"/>
      <c r="V849" s="860"/>
      <c r="W849" s="860"/>
      <c r="X849" s="860"/>
      <c r="Y849" s="860"/>
      <c r="Z849" s="860"/>
      <c r="AA849" s="860"/>
      <c r="AB849" s="860"/>
      <c r="AC849" s="860"/>
      <c r="AD849" s="860"/>
    </row>
    <row r="850" spans="1:30" ht="15.75" customHeight="1" x14ac:dyDescent="0.25">
      <c r="A850" s="860"/>
      <c r="B850" s="860"/>
      <c r="C850" s="860"/>
      <c r="D850" s="860"/>
      <c r="E850" s="860"/>
      <c r="F850" s="860"/>
      <c r="G850" s="868"/>
      <c r="H850" s="860"/>
      <c r="I850" s="860"/>
      <c r="J850" s="860"/>
      <c r="K850" s="860"/>
      <c r="L850" s="860"/>
      <c r="M850" s="860"/>
      <c r="N850" s="860"/>
      <c r="O850" s="860"/>
      <c r="P850" s="860"/>
      <c r="Q850" s="860"/>
      <c r="R850" s="860"/>
      <c r="S850" s="860"/>
      <c r="T850" s="860"/>
      <c r="U850" s="860"/>
      <c r="V850" s="860"/>
      <c r="W850" s="860"/>
      <c r="X850" s="860"/>
      <c r="Y850" s="860"/>
      <c r="Z850" s="860"/>
      <c r="AA850" s="860"/>
      <c r="AB850" s="860"/>
      <c r="AC850" s="860"/>
      <c r="AD850" s="860"/>
    </row>
    <row r="851" spans="1:30" ht="15.75" customHeight="1" x14ac:dyDescent="0.25">
      <c r="A851" s="860"/>
      <c r="B851" s="860"/>
      <c r="C851" s="860"/>
      <c r="D851" s="860"/>
      <c r="E851" s="860"/>
      <c r="F851" s="860"/>
      <c r="G851" s="868"/>
      <c r="H851" s="860"/>
      <c r="I851" s="860"/>
      <c r="J851" s="860"/>
      <c r="K851" s="860"/>
      <c r="L851" s="860"/>
      <c r="M851" s="860"/>
      <c r="N851" s="860"/>
      <c r="O851" s="860"/>
      <c r="P851" s="860"/>
      <c r="Q851" s="860"/>
      <c r="R851" s="860"/>
      <c r="S851" s="860"/>
      <c r="T851" s="860"/>
      <c r="U851" s="860"/>
      <c r="V851" s="860"/>
      <c r="W851" s="860"/>
      <c r="X851" s="860"/>
      <c r="Y851" s="860"/>
      <c r="Z851" s="860"/>
      <c r="AA851" s="860"/>
      <c r="AB851" s="860"/>
      <c r="AC851" s="860"/>
      <c r="AD851" s="860"/>
    </row>
    <row r="852" spans="1:30" ht="15.75" customHeight="1" x14ac:dyDescent="0.25">
      <c r="A852" s="860"/>
      <c r="B852" s="860"/>
      <c r="C852" s="860"/>
      <c r="D852" s="860"/>
      <c r="E852" s="860"/>
      <c r="F852" s="860"/>
      <c r="G852" s="868"/>
      <c r="H852" s="860"/>
      <c r="I852" s="860"/>
      <c r="J852" s="860"/>
      <c r="K852" s="860"/>
      <c r="L852" s="860"/>
      <c r="M852" s="860"/>
      <c r="N852" s="860"/>
      <c r="O852" s="860"/>
      <c r="P852" s="860"/>
      <c r="Q852" s="860"/>
      <c r="R852" s="860"/>
      <c r="S852" s="860"/>
      <c r="T852" s="860"/>
      <c r="U852" s="860"/>
      <c r="V852" s="860"/>
      <c r="W852" s="860"/>
      <c r="X852" s="860"/>
      <c r="Y852" s="860"/>
      <c r="Z852" s="860"/>
      <c r="AA852" s="860"/>
      <c r="AB852" s="860"/>
      <c r="AC852" s="860"/>
      <c r="AD852" s="860"/>
    </row>
    <row r="853" spans="1:30" ht="15.75" customHeight="1" x14ac:dyDescent="0.25">
      <c r="A853" s="860"/>
      <c r="B853" s="860"/>
      <c r="C853" s="860"/>
      <c r="D853" s="860"/>
      <c r="E853" s="860"/>
      <c r="F853" s="860"/>
      <c r="G853" s="868"/>
      <c r="H853" s="860"/>
      <c r="I853" s="860"/>
      <c r="J853" s="860"/>
      <c r="K853" s="860"/>
      <c r="L853" s="860"/>
      <c r="M853" s="860"/>
      <c r="N853" s="860"/>
      <c r="O853" s="860"/>
      <c r="P853" s="860"/>
      <c r="Q853" s="860"/>
      <c r="R853" s="860"/>
      <c r="S853" s="860"/>
      <c r="T853" s="860"/>
      <c r="U853" s="860"/>
      <c r="V853" s="860"/>
      <c r="W853" s="860"/>
      <c r="X853" s="860"/>
      <c r="Y853" s="860"/>
      <c r="Z853" s="860"/>
      <c r="AA853" s="860"/>
      <c r="AB853" s="860"/>
      <c r="AC853" s="860"/>
      <c r="AD853" s="860"/>
    </row>
    <row r="854" spans="1:30" ht="15.75" customHeight="1" x14ac:dyDescent="0.25">
      <c r="A854" s="860"/>
      <c r="B854" s="860"/>
      <c r="C854" s="860"/>
      <c r="D854" s="860"/>
      <c r="E854" s="860"/>
      <c r="F854" s="860"/>
      <c r="G854" s="868"/>
      <c r="H854" s="860"/>
      <c r="I854" s="860"/>
      <c r="J854" s="860"/>
      <c r="K854" s="860"/>
      <c r="L854" s="860"/>
      <c r="M854" s="860"/>
      <c r="N854" s="860"/>
      <c r="O854" s="860"/>
      <c r="P854" s="860"/>
      <c r="Q854" s="860"/>
      <c r="R854" s="860"/>
      <c r="S854" s="860"/>
      <c r="T854" s="860"/>
      <c r="U854" s="860"/>
      <c r="V854" s="860"/>
      <c r="W854" s="860"/>
      <c r="X854" s="860"/>
      <c r="Y854" s="860"/>
      <c r="Z854" s="860"/>
      <c r="AA854" s="860"/>
      <c r="AB854" s="860"/>
      <c r="AC854" s="860"/>
      <c r="AD854" s="860"/>
    </row>
    <row r="855" spans="1:30" ht="15.75" customHeight="1" x14ac:dyDescent="0.25">
      <c r="A855" s="860"/>
      <c r="B855" s="860"/>
      <c r="C855" s="860"/>
      <c r="D855" s="860"/>
      <c r="E855" s="860"/>
      <c r="F855" s="860"/>
      <c r="G855" s="868"/>
      <c r="H855" s="860"/>
      <c r="I855" s="860"/>
      <c r="J855" s="860"/>
      <c r="K855" s="860"/>
      <c r="L855" s="860"/>
      <c r="M855" s="860"/>
      <c r="N855" s="860"/>
      <c r="O855" s="860"/>
      <c r="P855" s="860"/>
      <c r="Q855" s="860"/>
      <c r="R855" s="860"/>
      <c r="S855" s="860"/>
      <c r="T855" s="860"/>
      <c r="U855" s="860"/>
      <c r="V855" s="860"/>
      <c r="W855" s="860"/>
      <c r="X855" s="860"/>
      <c r="Y855" s="860"/>
      <c r="Z855" s="860"/>
      <c r="AA855" s="860"/>
      <c r="AB855" s="860"/>
      <c r="AC855" s="860"/>
      <c r="AD855" s="860"/>
    </row>
    <row r="856" spans="1:30" ht="15.75" customHeight="1" x14ac:dyDescent="0.25">
      <c r="A856" s="860"/>
      <c r="B856" s="860"/>
      <c r="C856" s="860"/>
      <c r="D856" s="860"/>
      <c r="E856" s="860"/>
      <c r="F856" s="860"/>
      <c r="G856" s="868"/>
      <c r="H856" s="860"/>
      <c r="I856" s="860"/>
      <c r="J856" s="860"/>
      <c r="K856" s="860"/>
      <c r="L856" s="860"/>
      <c r="M856" s="860"/>
      <c r="N856" s="860"/>
      <c r="O856" s="860"/>
      <c r="P856" s="860"/>
      <c r="Q856" s="860"/>
      <c r="R856" s="860"/>
      <c r="S856" s="860"/>
      <c r="T856" s="860"/>
      <c r="U856" s="860"/>
      <c r="V856" s="860"/>
      <c r="W856" s="860"/>
      <c r="X856" s="860"/>
      <c r="Y856" s="860"/>
      <c r="Z856" s="860"/>
      <c r="AA856" s="860"/>
      <c r="AB856" s="860"/>
      <c r="AC856" s="860"/>
      <c r="AD856" s="860"/>
    </row>
    <row r="857" spans="1:30" ht="15.75" customHeight="1" x14ac:dyDescent="0.25">
      <c r="A857" s="860"/>
      <c r="B857" s="860"/>
      <c r="C857" s="860"/>
      <c r="D857" s="860"/>
      <c r="E857" s="860"/>
      <c r="F857" s="860"/>
      <c r="G857" s="868"/>
      <c r="H857" s="860"/>
      <c r="I857" s="860"/>
      <c r="J857" s="860"/>
      <c r="K857" s="860"/>
      <c r="L857" s="860"/>
      <c r="M857" s="860"/>
      <c r="N857" s="860"/>
      <c r="O857" s="860"/>
      <c r="P857" s="860"/>
      <c r="Q857" s="860"/>
      <c r="R857" s="860"/>
      <c r="S857" s="860"/>
      <c r="T857" s="860"/>
      <c r="U857" s="860"/>
      <c r="V857" s="860"/>
      <c r="W857" s="860"/>
      <c r="X857" s="860"/>
      <c r="Y857" s="860"/>
      <c r="Z857" s="860"/>
      <c r="AA857" s="860"/>
      <c r="AB857" s="860"/>
      <c r="AC857" s="860"/>
      <c r="AD857" s="860"/>
    </row>
    <row r="858" spans="1:30" ht="15.75" customHeight="1" x14ac:dyDescent="0.25">
      <c r="A858" s="860"/>
      <c r="B858" s="860"/>
      <c r="C858" s="860"/>
      <c r="D858" s="860"/>
      <c r="E858" s="860"/>
      <c r="F858" s="860"/>
      <c r="G858" s="868"/>
      <c r="H858" s="860"/>
      <c r="I858" s="860"/>
      <c r="J858" s="860"/>
      <c r="K858" s="860"/>
      <c r="L858" s="860"/>
      <c r="M858" s="860"/>
      <c r="N858" s="860"/>
      <c r="O858" s="860"/>
      <c r="P858" s="860"/>
      <c r="Q858" s="860"/>
      <c r="R858" s="860"/>
      <c r="S858" s="860"/>
      <c r="T858" s="860"/>
      <c r="U858" s="860"/>
      <c r="V858" s="860"/>
      <c r="W858" s="860"/>
      <c r="X858" s="860"/>
      <c r="Y858" s="860"/>
      <c r="Z858" s="860"/>
      <c r="AA858" s="860"/>
      <c r="AB858" s="860"/>
      <c r="AC858" s="860"/>
      <c r="AD858" s="860"/>
    </row>
    <row r="859" spans="1:30" ht="15.75" customHeight="1" x14ac:dyDescent="0.25">
      <c r="A859" s="860"/>
      <c r="B859" s="860"/>
      <c r="C859" s="860"/>
      <c r="D859" s="860"/>
      <c r="E859" s="860"/>
      <c r="F859" s="860"/>
      <c r="G859" s="868"/>
      <c r="H859" s="860"/>
      <c r="I859" s="860"/>
      <c r="J859" s="860"/>
      <c r="K859" s="860"/>
      <c r="L859" s="860"/>
      <c r="M859" s="860"/>
      <c r="N859" s="860"/>
      <c r="O859" s="860"/>
      <c r="P859" s="860"/>
      <c r="Q859" s="860"/>
      <c r="R859" s="860"/>
      <c r="S859" s="860"/>
      <c r="T859" s="860"/>
      <c r="U859" s="860"/>
      <c r="V859" s="860"/>
      <c r="W859" s="860"/>
      <c r="X859" s="860"/>
      <c r="Y859" s="860"/>
      <c r="Z859" s="860"/>
      <c r="AA859" s="860"/>
      <c r="AB859" s="860"/>
      <c r="AC859" s="860"/>
      <c r="AD859" s="860"/>
    </row>
    <row r="860" spans="1:30" ht="15.75" customHeight="1" x14ac:dyDescent="0.25">
      <c r="A860" s="860"/>
      <c r="B860" s="860"/>
      <c r="C860" s="860"/>
      <c r="D860" s="860"/>
      <c r="E860" s="860"/>
      <c r="F860" s="860"/>
      <c r="G860" s="868"/>
      <c r="H860" s="860"/>
      <c r="I860" s="860"/>
      <c r="J860" s="860"/>
      <c r="K860" s="860"/>
      <c r="L860" s="860"/>
      <c r="M860" s="860"/>
      <c r="N860" s="860"/>
      <c r="O860" s="860"/>
      <c r="P860" s="860"/>
      <c r="Q860" s="860"/>
      <c r="R860" s="860"/>
      <c r="S860" s="860"/>
      <c r="T860" s="860"/>
      <c r="U860" s="860"/>
      <c r="V860" s="860"/>
      <c r="W860" s="860"/>
      <c r="X860" s="860"/>
      <c r="Y860" s="860"/>
      <c r="Z860" s="860"/>
      <c r="AA860" s="860"/>
      <c r="AB860" s="860"/>
      <c r="AC860" s="860"/>
      <c r="AD860" s="860"/>
    </row>
    <row r="861" spans="1:30" ht="15.75" customHeight="1" x14ac:dyDescent="0.25">
      <c r="A861" s="860"/>
      <c r="B861" s="860"/>
      <c r="C861" s="860"/>
      <c r="D861" s="860"/>
      <c r="E861" s="860"/>
      <c r="F861" s="860"/>
      <c r="G861" s="868"/>
      <c r="H861" s="860"/>
      <c r="I861" s="860"/>
      <c r="J861" s="860"/>
      <c r="K861" s="860"/>
      <c r="L861" s="860"/>
      <c r="M861" s="860"/>
      <c r="N861" s="860"/>
      <c r="O861" s="860"/>
      <c r="P861" s="860"/>
      <c r="Q861" s="860"/>
      <c r="R861" s="860"/>
      <c r="S861" s="860"/>
      <c r="T861" s="860"/>
      <c r="U861" s="860"/>
      <c r="V861" s="860"/>
      <c r="W861" s="860"/>
      <c r="X861" s="860"/>
      <c r="Y861" s="860"/>
      <c r="Z861" s="860"/>
      <c r="AA861" s="860"/>
      <c r="AB861" s="860"/>
      <c r="AC861" s="860"/>
      <c r="AD861" s="860"/>
    </row>
    <row r="862" spans="1:30" ht="15.75" customHeight="1" x14ac:dyDescent="0.25">
      <c r="A862" s="860"/>
      <c r="B862" s="860"/>
      <c r="C862" s="860"/>
      <c r="D862" s="860"/>
      <c r="E862" s="860"/>
      <c r="F862" s="860"/>
      <c r="G862" s="868"/>
      <c r="H862" s="860"/>
      <c r="I862" s="860"/>
      <c r="J862" s="860"/>
      <c r="K862" s="860"/>
      <c r="L862" s="860"/>
      <c r="M862" s="860"/>
      <c r="N862" s="860"/>
      <c r="O862" s="860"/>
      <c r="P862" s="860"/>
      <c r="Q862" s="860"/>
      <c r="R862" s="860"/>
      <c r="S862" s="860"/>
      <c r="T862" s="860"/>
      <c r="U862" s="860"/>
      <c r="V862" s="860"/>
      <c r="W862" s="860"/>
      <c r="X862" s="860"/>
      <c r="Y862" s="860"/>
      <c r="Z862" s="860"/>
      <c r="AA862" s="860"/>
      <c r="AB862" s="860"/>
      <c r="AC862" s="860"/>
      <c r="AD862" s="860"/>
    </row>
    <row r="863" spans="1:30" ht="15.75" customHeight="1" x14ac:dyDescent="0.25">
      <c r="A863" s="860"/>
      <c r="B863" s="860"/>
      <c r="C863" s="860"/>
      <c r="D863" s="860"/>
      <c r="E863" s="860"/>
      <c r="F863" s="860"/>
      <c r="G863" s="868"/>
      <c r="H863" s="860"/>
      <c r="I863" s="860"/>
      <c r="J863" s="860"/>
      <c r="K863" s="860"/>
      <c r="L863" s="860"/>
      <c r="M863" s="860"/>
      <c r="N863" s="860"/>
      <c r="O863" s="860"/>
      <c r="P863" s="860"/>
      <c r="Q863" s="860"/>
      <c r="R863" s="860"/>
      <c r="S863" s="860"/>
      <c r="T863" s="860"/>
      <c r="U863" s="860"/>
      <c r="V863" s="860"/>
      <c r="W863" s="860"/>
      <c r="X863" s="860"/>
      <c r="Y863" s="860"/>
      <c r="Z863" s="860"/>
      <c r="AA863" s="860"/>
      <c r="AB863" s="860"/>
      <c r="AC863" s="860"/>
      <c r="AD863" s="860"/>
    </row>
    <row r="864" spans="1:30" ht="15.75" customHeight="1" x14ac:dyDescent="0.25">
      <c r="A864" s="860"/>
      <c r="B864" s="860"/>
      <c r="C864" s="860"/>
      <c r="D864" s="860"/>
      <c r="E864" s="860"/>
      <c r="F864" s="860"/>
      <c r="G864" s="868"/>
      <c r="H864" s="860"/>
      <c r="I864" s="860"/>
      <c r="J864" s="860"/>
      <c r="K864" s="860"/>
      <c r="L864" s="860"/>
      <c r="M864" s="860"/>
      <c r="N864" s="860"/>
      <c r="O864" s="860"/>
      <c r="P864" s="860"/>
      <c r="Q864" s="860"/>
      <c r="R864" s="860"/>
      <c r="S864" s="860"/>
      <c r="T864" s="860"/>
      <c r="U864" s="860"/>
      <c r="V864" s="860"/>
      <c r="W864" s="860"/>
      <c r="X864" s="860"/>
      <c r="Y864" s="860"/>
      <c r="Z864" s="860"/>
      <c r="AA864" s="860"/>
      <c r="AB864" s="860"/>
      <c r="AC864" s="860"/>
      <c r="AD864" s="860"/>
    </row>
    <row r="865" spans="1:30" ht="15.75" customHeight="1" x14ac:dyDescent="0.25">
      <c r="A865" s="860"/>
      <c r="B865" s="860"/>
      <c r="C865" s="860"/>
      <c r="D865" s="860"/>
      <c r="E865" s="860"/>
      <c r="F865" s="860"/>
      <c r="G865" s="868"/>
      <c r="H865" s="860"/>
      <c r="I865" s="860"/>
      <c r="J865" s="860"/>
      <c r="K865" s="860"/>
      <c r="L865" s="860"/>
      <c r="M865" s="860"/>
      <c r="N865" s="860"/>
      <c r="O865" s="860"/>
      <c r="P865" s="860"/>
      <c r="Q865" s="860"/>
      <c r="R865" s="860"/>
      <c r="S865" s="860"/>
      <c r="T865" s="860"/>
      <c r="U865" s="860"/>
      <c r="V865" s="860"/>
      <c r="W865" s="860"/>
      <c r="X865" s="860"/>
      <c r="Y865" s="860"/>
      <c r="Z865" s="860"/>
      <c r="AA865" s="860"/>
      <c r="AB865" s="860"/>
      <c r="AC865" s="860"/>
      <c r="AD865" s="860"/>
    </row>
    <row r="866" spans="1:30" ht="15.75" customHeight="1" x14ac:dyDescent="0.25">
      <c r="A866" s="860"/>
      <c r="B866" s="860"/>
      <c r="C866" s="860"/>
      <c r="D866" s="860"/>
      <c r="E866" s="860"/>
      <c r="F866" s="860"/>
      <c r="G866" s="868"/>
      <c r="H866" s="860"/>
      <c r="I866" s="860"/>
      <c r="J866" s="860"/>
      <c r="K866" s="860"/>
      <c r="L866" s="860"/>
      <c r="M866" s="860"/>
      <c r="N866" s="860"/>
      <c r="O866" s="860"/>
      <c r="P866" s="860"/>
      <c r="Q866" s="860"/>
      <c r="R866" s="860"/>
      <c r="S866" s="860"/>
      <c r="T866" s="860"/>
      <c r="U866" s="860"/>
      <c r="V866" s="860"/>
      <c r="W866" s="860"/>
      <c r="X866" s="860"/>
      <c r="Y866" s="860"/>
      <c r="Z866" s="860"/>
      <c r="AA866" s="860"/>
      <c r="AB866" s="860"/>
      <c r="AC866" s="860"/>
      <c r="AD866" s="860"/>
    </row>
    <row r="867" spans="1:30" ht="15.75" customHeight="1" x14ac:dyDescent="0.25">
      <c r="A867" s="860"/>
      <c r="B867" s="860"/>
      <c r="C867" s="860"/>
      <c r="D867" s="860"/>
      <c r="E867" s="860"/>
      <c r="F867" s="860"/>
      <c r="G867" s="868"/>
      <c r="H867" s="860"/>
      <c r="I867" s="860"/>
      <c r="J867" s="860"/>
      <c r="K867" s="860"/>
      <c r="L867" s="860"/>
      <c r="M867" s="860"/>
      <c r="N867" s="860"/>
      <c r="O867" s="860"/>
      <c r="P867" s="860"/>
      <c r="Q867" s="860"/>
      <c r="R867" s="860"/>
      <c r="S867" s="860"/>
      <c r="T867" s="860"/>
      <c r="U867" s="860"/>
      <c r="V867" s="860"/>
      <c r="W867" s="860"/>
      <c r="X867" s="860"/>
      <c r="Y867" s="860"/>
      <c r="Z867" s="860"/>
      <c r="AA867" s="860"/>
      <c r="AB867" s="860"/>
      <c r="AC867" s="860"/>
      <c r="AD867" s="860"/>
    </row>
    <row r="868" spans="1:30" ht="15.75" customHeight="1" x14ac:dyDescent="0.25">
      <c r="A868" s="860"/>
      <c r="B868" s="860"/>
      <c r="C868" s="860"/>
      <c r="D868" s="860"/>
      <c r="E868" s="860"/>
      <c r="F868" s="860"/>
      <c r="G868" s="868"/>
      <c r="H868" s="860"/>
      <c r="I868" s="860"/>
      <c r="J868" s="860"/>
      <c r="K868" s="860"/>
      <c r="L868" s="860"/>
      <c r="M868" s="860"/>
      <c r="N868" s="860"/>
      <c r="O868" s="860"/>
      <c r="P868" s="860"/>
      <c r="Q868" s="860"/>
      <c r="R868" s="860"/>
      <c r="S868" s="860"/>
      <c r="T868" s="860"/>
      <c r="U868" s="860"/>
      <c r="V868" s="860"/>
      <c r="W868" s="860"/>
      <c r="X868" s="860"/>
      <c r="Y868" s="860"/>
      <c r="Z868" s="860"/>
      <c r="AA868" s="860"/>
      <c r="AB868" s="860"/>
      <c r="AC868" s="860"/>
      <c r="AD868" s="860"/>
    </row>
    <row r="869" spans="1:30" ht="15.75" customHeight="1" x14ac:dyDescent="0.25">
      <c r="A869" s="860"/>
      <c r="B869" s="860"/>
      <c r="C869" s="860"/>
      <c r="D869" s="860"/>
      <c r="E869" s="860"/>
      <c r="F869" s="860"/>
      <c r="G869" s="868"/>
      <c r="H869" s="860"/>
      <c r="I869" s="860"/>
      <c r="J869" s="860"/>
      <c r="K869" s="860"/>
      <c r="L869" s="860"/>
      <c r="M869" s="860"/>
      <c r="N869" s="860"/>
      <c r="O869" s="860"/>
      <c r="P869" s="860"/>
      <c r="Q869" s="860"/>
      <c r="R869" s="860"/>
      <c r="S869" s="860"/>
      <c r="T869" s="860"/>
      <c r="U869" s="860"/>
      <c r="V869" s="860"/>
      <c r="W869" s="860"/>
      <c r="X869" s="860"/>
      <c r="Y869" s="860"/>
      <c r="Z869" s="860"/>
      <c r="AA869" s="860"/>
      <c r="AB869" s="860"/>
      <c r="AC869" s="860"/>
      <c r="AD869" s="860"/>
    </row>
    <row r="870" spans="1:30" ht="15.75" customHeight="1" x14ac:dyDescent="0.25">
      <c r="A870" s="860"/>
      <c r="B870" s="860"/>
      <c r="C870" s="860"/>
      <c r="D870" s="860"/>
      <c r="E870" s="860"/>
      <c r="F870" s="860"/>
      <c r="G870" s="868"/>
      <c r="H870" s="860"/>
      <c r="I870" s="860"/>
      <c r="J870" s="860"/>
      <c r="K870" s="860"/>
      <c r="L870" s="860"/>
      <c r="M870" s="860"/>
      <c r="N870" s="860"/>
      <c r="O870" s="860"/>
      <c r="P870" s="860"/>
      <c r="Q870" s="860"/>
      <c r="R870" s="860"/>
      <c r="S870" s="860"/>
      <c r="T870" s="860"/>
      <c r="U870" s="860"/>
      <c r="V870" s="860"/>
      <c r="W870" s="860"/>
      <c r="X870" s="860"/>
      <c r="Y870" s="860"/>
      <c r="Z870" s="860"/>
      <c r="AA870" s="860"/>
      <c r="AB870" s="860"/>
      <c r="AC870" s="860"/>
      <c r="AD870" s="860"/>
    </row>
    <row r="871" spans="1:30" ht="15.75" customHeight="1" x14ac:dyDescent="0.25">
      <c r="A871" s="860"/>
      <c r="B871" s="860"/>
      <c r="C871" s="860"/>
      <c r="D871" s="860"/>
      <c r="E871" s="860"/>
      <c r="F871" s="860"/>
      <c r="G871" s="868"/>
      <c r="H871" s="860"/>
      <c r="I871" s="860"/>
      <c r="J871" s="860"/>
      <c r="K871" s="860"/>
      <c r="L871" s="860"/>
      <c r="M871" s="860"/>
      <c r="N871" s="860"/>
      <c r="O871" s="860"/>
      <c r="P871" s="860"/>
      <c r="Q871" s="860"/>
      <c r="R871" s="860"/>
      <c r="S871" s="860"/>
      <c r="T871" s="860"/>
      <c r="U871" s="860"/>
      <c r="V871" s="860"/>
      <c r="W871" s="860"/>
      <c r="X871" s="860"/>
      <c r="Y871" s="860"/>
      <c r="Z871" s="860"/>
      <c r="AA871" s="860"/>
      <c r="AB871" s="860"/>
      <c r="AC871" s="860"/>
      <c r="AD871" s="860"/>
    </row>
    <row r="872" spans="1:30" ht="15.75" customHeight="1" x14ac:dyDescent="0.25">
      <c r="A872" s="860"/>
      <c r="B872" s="860"/>
      <c r="C872" s="860"/>
      <c r="D872" s="860"/>
      <c r="E872" s="860"/>
      <c r="F872" s="860"/>
      <c r="G872" s="868"/>
      <c r="H872" s="860"/>
      <c r="I872" s="860"/>
      <c r="J872" s="860"/>
      <c r="K872" s="860"/>
      <c r="L872" s="860"/>
      <c r="M872" s="860"/>
      <c r="N872" s="860"/>
      <c r="O872" s="860"/>
      <c r="P872" s="860"/>
      <c r="Q872" s="860"/>
      <c r="R872" s="860"/>
      <c r="S872" s="860"/>
      <c r="T872" s="860"/>
      <c r="U872" s="860"/>
      <c r="V872" s="860"/>
      <c r="W872" s="860"/>
      <c r="X872" s="860"/>
      <c r="Y872" s="860"/>
      <c r="Z872" s="860"/>
      <c r="AA872" s="860"/>
      <c r="AB872" s="860"/>
      <c r="AC872" s="860"/>
      <c r="AD872" s="860"/>
    </row>
    <row r="873" spans="1:30" ht="15.75" customHeight="1" x14ac:dyDescent="0.25">
      <c r="A873" s="860"/>
      <c r="B873" s="860"/>
      <c r="C873" s="860"/>
      <c r="D873" s="860"/>
      <c r="E873" s="860"/>
      <c r="F873" s="860"/>
      <c r="G873" s="868"/>
      <c r="H873" s="860"/>
      <c r="I873" s="860"/>
      <c r="J873" s="860"/>
      <c r="K873" s="860"/>
      <c r="L873" s="860"/>
      <c r="M873" s="860"/>
      <c r="N873" s="860"/>
      <c r="O873" s="860"/>
      <c r="P873" s="860"/>
      <c r="Q873" s="860"/>
      <c r="R873" s="860"/>
      <c r="S873" s="860"/>
      <c r="T873" s="860"/>
      <c r="U873" s="860"/>
      <c r="V873" s="860"/>
      <c r="W873" s="860"/>
      <c r="X873" s="860"/>
      <c r="Y873" s="860"/>
      <c r="Z873" s="860"/>
      <c r="AA873" s="860"/>
      <c r="AB873" s="860"/>
      <c r="AC873" s="860"/>
      <c r="AD873" s="860"/>
    </row>
    <row r="874" spans="1:30" ht="15.75" customHeight="1" x14ac:dyDescent="0.25">
      <c r="A874" s="860"/>
      <c r="B874" s="860"/>
      <c r="C874" s="860"/>
      <c r="D874" s="860"/>
      <c r="E874" s="860"/>
      <c r="F874" s="860"/>
      <c r="G874" s="868"/>
      <c r="H874" s="860"/>
      <c r="I874" s="860"/>
      <c r="J874" s="860"/>
      <c r="K874" s="860"/>
      <c r="L874" s="860"/>
      <c r="M874" s="860"/>
      <c r="N874" s="860"/>
      <c r="O874" s="860"/>
      <c r="P874" s="860"/>
      <c r="Q874" s="860"/>
      <c r="R874" s="860"/>
      <c r="S874" s="860"/>
      <c r="T874" s="860"/>
      <c r="U874" s="860"/>
      <c r="V874" s="860"/>
      <c r="W874" s="860"/>
      <c r="X874" s="860"/>
      <c r="Y874" s="860"/>
      <c r="Z874" s="860"/>
      <c r="AA874" s="860"/>
      <c r="AB874" s="860"/>
      <c r="AC874" s="860"/>
      <c r="AD874" s="860"/>
    </row>
    <row r="875" spans="1:30" ht="15.75" customHeight="1" x14ac:dyDescent="0.25">
      <c r="A875" s="860"/>
      <c r="B875" s="860"/>
      <c r="C875" s="860"/>
      <c r="D875" s="860"/>
      <c r="E875" s="860"/>
      <c r="F875" s="860"/>
      <c r="G875" s="868"/>
      <c r="H875" s="860"/>
      <c r="I875" s="860"/>
      <c r="J875" s="860"/>
      <c r="K875" s="860"/>
      <c r="L875" s="860"/>
      <c r="M875" s="860"/>
      <c r="N875" s="860"/>
      <c r="O875" s="860"/>
      <c r="P875" s="860"/>
      <c r="Q875" s="860"/>
      <c r="R875" s="860"/>
      <c r="S875" s="860"/>
      <c r="T875" s="860"/>
      <c r="U875" s="860"/>
      <c r="V875" s="860"/>
      <c r="W875" s="860"/>
      <c r="X875" s="860"/>
      <c r="Y875" s="860"/>
      <c r="Z875" s="860"/>
      <c r="AA875" s="860"/>
      <c r="AB875" s="860"/>
      <c r="AC875" s="860"/>
      <c r="AD875" s="860"/>
    </row>
    <row r="876" spans="1:30" ht="15.75" customHeight="1" x14ac:dyDescent="0.25">
      <c r="A876" s="860"/>
      <c r="B876" s="860"/>
      <c r="C876" s="860"/>
      <c r="D876" s="860"/>
      <c r="E876" s="860"/>
      <c r="F876" s="860"/>
      <c r="G876" s="868"/>
      <c r="H876" s="860"/>
      <c r="I876" s="860"/>
      <c r="J876" s="860"/>
      <c r="K876" s="860"/>
      <c r="L876" s="860"/>
      <c r="M876" s="860"/>
      <c r="N876" s="860"/>
      <c r="O876" s="860"/>
      <c r="P876" s="860"/>
      <c r="Q876" s="860"/>
      <c r="R876" s="860"/>
      <c r="S876" s="860"/>
      <c r="T876" s="860"/>
      <c r="U876" s="860"/>
      <c r="V876" s="860"/>
      <c r="W876" s="860"/>
      <c r="X876" s="860"/>
      <c r="Y876" s="860"/>
      <c r="Z876" s="860"/>
      <c r="AA876" s="860"/>
      <c r="AB876" s="860"/>
      <c r="AC876" s="860"/>
      <c r="AD876" s="860"/>
    </row>
    <row r="877" spans="1:30" ht="15.75" customHeight="1" x14ac:dyDescent="0.25">
      <c r="A877" s="860"/>
      <c r="B877" s="860"/>
      <c r="C877" s="860"/>
      <c r="D877" s="860"/>
      <c r="E877" s="860"/>
      <c r="F877" s="860"/>
      <c r="G877" s="868"/>
      <c r="H877" s="860"/>
      <c r="I877" s="860"/>
      <c r="J877" s="860"/>
      <c r="K877" s="860"/>
      <c r="L877" s="860"/>
      <c r="M877" s="860"/>
      <c r="N877" s="860"/>
      <c r="O877" s="860"/>
      <c r="P877" s="860"/>
      <c r="Q877" s="860"/>
      <c r="R877" s="860"/>
      <c r="S877" s="860"/>
      <c r="T877" s="860"/>
      <c r="U877" s="860"/>
      <c r="V877" s="860"/>
      <c r="W877" s="860"/>
      <c r="X877" s="860"/>
      <c r="Y877" s="860"/>
      <c r="Z877" s="860"/>
      <c r="AA877" s="860"/>
      <c r="AB877" s="860"/>
      <c r="AC877" s="860"/>
      <c r="AD877" s="860"/>
    </row>
    <row r="878" spans="1:30" ht="15.75" customHeight="1" x14ac:dyDescent="0.25">
      <c r="A878" s="860"/>
      <c r="B878" s="860"/>
      <c r="C878" s="860"/>
      <c r="D878" s="860"/>
      <c r="E878" s="860"/>
      <c r="F878" s="860"/>
      <c r="G878" s="868"/>
      <c r="H878" s="860"/>
      <c r="I878" s="860"/>
      <c r="J878" s="860"/>
      <c r="K878" s="860"/>
      <c r="L878" s="860"/>
      <c r="M878" s="860"/>
      <c r="N878" s="860"/>
      <c r="O878" s="860"/>
      <c r="P878" s="860"/>
      <c r="Q878" s="860"/>
      <c r="R878" s="860"/>
      <c r="S878" s="860"/>
      <c r="T878" s="860"/>
      <c r="U878" s="860"/>
      <c r="V878" s="860"/>
      <c r="W878" s="860"/>
      <c r="X878" s="860"/>
      <c r="Y878" s="860"/>
      <c r="Z878" s="860"/>
      <c r="AA878" s="860"/>
      <c r="AB878" s="860"/>
      <c r="AC878" s="860"/>
      <c r="AD878" s="860"/>
    </row>
    <row r="879" spans="1:30" ht="15.75" customHeight="1" x14ac:dyDescent="0.25">
      <c r="A879" s="860"/>
      <c r="B879" s="860"/>
      <c r="C879" s="860"/>
      <c r="D879" s="860"/>
      <c r="E879" s="860"/>
      <c r="F879" s="860"/>
      <c r="G879" s="868"/>
      <c r="H879" s="860"/>
      <c r="I879" s="860"/>
      <c r="J879" s="860"/>
      <c r="K879" s="860"/>
      <c r="L879" s="860"/>
      <c r="M879" s="860"/>
      <c r="N879" s="860"/>
      <c r="O879" s="860"/>
      <c r="P879" s="860"/>
      <c r="Q879" s="860"/>
      <c r="R879" s="860"/>
      <c r="S879" s="860"/>
      <c r="T879" s="860"/>
      <c r="U879" s="860"/>
      <c r="V879" s="860"/>
      <c r="W879" s="860"/>
      <c r="X879" s="860"/>
      <c r="Y879" s="860"/>
      <c r="Z879" s="860"/>
      <c r="AA879" s="860"/>
      <c r="AB879" s="860"/>
      <c r="AC879" s="860"/>
      <c r="AD879" s="860"/>
    </row>
    <row r="880" spans="1:30" ht="15.75" customHeight="1" x14ac:dyDescent="0.25">
      <c r="A880" s="860"/>
      <c r="B880" s="860"/>
      <c r="C880" s="860"/>
      <c r="D880" s="860"/>
      <c r="E880" s="860"/>
      <c r="F880" s="860"/>
      <c r="G880" s="868"/>
      <c r="H880" s="860"/>
      <c r="I880" s="860"/>
      <c r="J880" s="860"/>
      <c r="K880" s="860"/>
      <c r="L880" s="860"/>
      <c r="M880" s="860"/>
      <c r="N880" s="860"/>
      <c r="O880" s="860"/>
      <c r="P880" s="860"/>
      <c r="Q880" s="860"/>
      <c r="R880" s="860"/>
      <c r="S880" s="860"/>
      <c r="T880" s="860"/>
      <c r="U880" s="860"/>
      <c r="V880" s="860"/>
      <c r="W880" s="860"/>
      <c r="X880" s="860"/>
      <c r="Y880" s="860"/>
      <c r="Z880" s="860"/>
      <c r="AA880" s="860"/>
      <c r="AB880" s="860"/>
      <c r="AC880" s="860"/>
      <c r="AD880" s="860"/>
    </row>
    <row r="881" spans="1:30" ht="15.75" customHeight="1" x14ac:dyDescent="0.25">
      <c r="A881" s="860"/>
      <c r="B881" s="860"/>
      <c r="C881" s="860"/>
      <c r="D881" s="860"/>
      <c r="E881" s="860"/>
      <c r="F881" s="860"/>
      <c r="G881" s="868"/>
      <c r="H881" s="860"/>
      <c r="I881" s="860"/>
      <c r="J881" s="860"/>
      <c r="K881" s="860"/>
      <c r="L881" s="860"/>
      <c r="M881" s="860"/>
      <c r="N881" s="860"/>
      <c r="O881" s="860"/>
      <c r="P881" s="860"/>
      <c r="Q881" s="860"/>
      <c r="R881" s="860"/>
      <c r="S881" s="860"/>
      <c r="T881" s="860"/>
      <c r="U881" s="860"/>
      <c r="V881" s="860"/>
      <c r="W881" s="860"/>
      <c r="X881" s="860"/>
      <c r="Y881" s="860"/>
      <c r="Z881" s="860"/>
      <c r="AA881" s="860"/>
      <c r="AB881" s="860"/>
      <c r="AC881" s="860"/>
      <c r="AD881" s="860"/>
    </row>
    <row r="882" spans="1:30" ht="15.75" customHeight="1" x14ac:dyDescent="0.25">
      <c r="A882" s="860"/>
      <c r="B882" s="860"/>
      <c r="C882" s="860"/>
      <c r="D882" s="860"/>
      <c r="E882" s="860"/>
      <c r="F882" s="860"/>
      <c r="G882" s="868"/>
      <c r="H882" s="860"/>
      <c r="I882" s="860"/>
      <c r="J882" s="860"/>
      <c r="K882" s="860"/>
      <c r="L882" s="860"/>
      <c r="M882" s="860"/>
      <c r="N882" s="860"/>
      <c r="O882" s="860"/>
      <c r="P882" s="860"/>
      <c r="Q882" s="860"/>
      <c r="R882" s="860"/>
      <c r="S882" s="860"/>
      <c r="T882" s="860"/>
      <c r="U882" s="860"/>
      <c r="V882" s="860"/>
      <c r="W882" s="860"/>
      <c r="X882" s="860"/>
      <c r="Y882" s="860"/>
      <c r="Z882" s="860"/>
      <c r="AA882" s="860"/>
      <c r="AB882" s="860"/>
      <c r="AC882" s="860"/>
      <c r="AD882" s="860"/>
    </row>
    <row r="883" spans="1:30" ht="15.75" customHeight="1" x14ac:dyDescent="0.25">
      <c r="A883" s="860"/>
      <c r="B883" s="860"/>
      <c r="C883" s="860"/>
      <c r="D883" s="860"/>
      <c r="E883" s="860"/>
      <c r="F883" s="860"/>
      <c r="G883" s="868"/>
      <c r="H883" s="860"/>
      <c r="I883" s="860"/>
      <c r="J883" s="860"/>
      <c r="K883" s="860"/>
      <c r="L883" s="860"/>
      <c r="M883" s="860"/>
      <c r="N883" s="860"/>
      <c r="O883" s="860"/>
      <c r="P883" s="860"/>
      <c r="Q883" s="860"/>
      <c r="R883" s="860"/>
      <c r="S883" s="860"/>
      <c r="T883" s="860"/>
      <c r="U883" s="860"/>
      <c r="V883" s="860"/>
      <c r="W883" s="860"/>
      <c r="X883" s="860"/>
      <c r="Y883" s="860"/>
      <c r="Z883" s="860"/>
      <c r="AA883" s="860"/>
      <c r="AB883" s="860"/>
      <c r="AC883" s="860"/>
      <c r="AD883" s="860"/>
    </row>
    <row r="884" spans="1:30" ht="15.75" customHeight="1" x14ac:dyDescent="0.25">
      <c r="A884" s="860"/>
      <c r="B884" s="860"/>
      <c r="C884" s="860"/>
      <c r="D884" s="860"/>
      <c r="E884" s="860"/>
      <c r="F884" s="860"/>
      <c r="G884" s="868"/>
      <c r="H884" s="860"/>
      <c r="I884" s="860"/>
      <c r="J884" s="860"/>
      <c r="K884" s="860"/>
      <c r="L884" s="860"/>
      <c r="M884" s="860"/>
      <c r="N884" s="860"/>
      <c r="O884" s="860"/>
      <c r="P884" s="860"/>
      <c r="Q884" s="860"/>
      <c r="R884" s="860"/>
      <c r="S884" s="860"/>
      <c r="T884" s="860"/>
      <c r="U884" s="860"/>
      <c r="V884" s="860"/>
      <c r="W884" s="860"/>
      <c r="X884" s="860"/>
      <c r="Y884" s="860"/>
      <c r="Z884" s="860"/>
      <c r="AA884" s="860"/>
      <c r="AB884" s="860"/>
      <c r="AC884" s="860"/>
      <c r="AD884" s="860"/>
    </row>
    <row r="885" spans="1:30" ht="15.75" customHeight="1" x14ac:dyDescent="0.25">
      <c r="A885" s="860"/>
      <c r="B885" s="860"/>
      <c r="C885" s="860"/>
      <c r="D885" s="860"/>
      <c r="E885" s="860"/>
      <c r="F885" s="860"/>
      <c r="G885" s="868"/>
      <c r="H885" s="860"/>
      <c r="I885" s="860"/>
      <c r="J885" s="860"/>
      <c r="K885" s="860"/>
      <c r="L885" s="860"/>
      <c r="M885" s="860"/>
      <c r="N885" s="860"/>
      <c r="O885" s="860"/>
      <c r="P885" s="860"/>
      <c r="Q885" s="860"/>
      <c r="R885" s="860"/>
      <c r="S885" s="860"/>
      <c r="T885" s="860"/>
      <c r="U885" s="860"/>
      <c r="V885" s="860"/>
      <c r="W885" s="860"/>
      <c r="X885" s="860"/>
      <c r="Y885" s="860"/>
      <c r="Z885" s="860"/>
      <c r="AA885" s="860"/>
      <c r="AB885" s="860"/>
      <c r="AC885" s="860"/>
      <c r="AD885" s="860"/>
    </row>
    <row r="886" spans="1:30" ht="15.75" customHeight="1" x14ac:dyDescent="0.25">
      <c r="A886" s="860"/>
      <c r="B886" s="860"/>
      <c r="C886" s="860"/>
      <c r="D886" s="860"/>
      <c r="E886" s="860"/>
      <c r="F886" s="860"/>
      <c r="G886" s="868"/>
      <c r="H886" s="860"/>
      <c r="I886" s="860"/>
      <c r="J886" s="860"/>
      <c r="K886" s="860"/>
      <c r="L886" s="860"/>
      <c r="M886" s="860"/>
      <c r="N886" s="860"/>
      <c r="O886" s="860"/>
      <c r="P886" s="860"/>
      <c r="Q886" s="860"/>
      <c r="R886" s="860"/>
      <c r="S886" s="860"/>
      <c r="T886" s="860"/>
      <c r="U886" s="860"/>
      <c r="V886" s="860"/>
      <c r="W886" s="860"/>
      <c r="X886" s="860"/>
      <c r="Y886" s="860"/>
      <c r="Z886" s="860"/>
      <c r="AA886" s="860"/>
      <c r="AB886" s="860"/>
      <c r="AC886" s="860"/>
      <c r="AD886" s="860"/>
    </row>
    <row r="887" spans="1:30" ht="15.75" customHeight="1" x14ac:dyDescent="0.25">
      <c r="A887" s="860"/>
      <c r="B887" s="860"/>
      <c r="C887" s="860"/>
      <c r="D887" s="860"/>
      <c r="E887" s="860"/>
      <c r="F887" s="860"/>
      <c r="G887" s="868"/>
      <c r="H887" s="860"/>
      <c r="I887" s="860"/>
      <c r="J887" s="860"/>
      <c r="K887" s="860"/>
      <c r="L887" s="860"/>
      <c r="M887" s="860"/>
      <c r="N887" s="860"/>
      <c r="O887" s="860"/>
      <c r="P887" s="860"/>
      <c r="Q887" s="860"/>
      <c r="R887" s="860"/>
      <c r="S887" s="860"/>
      <c r="T887" s="860"/>
      <c r="U887" s="860"/>
      <c r="V887" s="860"/>
      <c r="W887" s="860"/>
      <c r="X887" s="860"/>
      <c r="Y887" s="860"/>
      <c r="Z887" s="860"/>
      <c r="AA887" s="860"/>
      <c r="AB887" s="860"/>
      <c r="AC887" s="860"/>
      <c r="AD887" s="860"/>
    </row>
    <row r="888" spans="1:30" ht="15.75" customHeight="1" x14ac:dyDescent="0.25">
      <c r="A888" s="860"/>
      <c r="B888" s="860"/>
      <c r="C888" s="860"/>
      <c r="D888" s="860"/>
      <c r="E888" s="860"/>
      <c r="F888" s="860"/>
      <c r="G888" s="868"/>
      <c r="H888" s="860"/>
      <c r="I888" s="860"/>
      <c r="J888" s="860"/>
      <c r="K888" s="860"/>
      <c r="L888" s="860"/>
      <c r="M888" s="860"/>
      <c r="N888" s="860"/>
      <c r="O888" s="860"/>
      <c r="P888" s="860"/>
      <c r="Q888" s="860"/>
      <c r="R888" s="860"/>
      <c r="S888" s="860"/>
      <c r="T888" s="860"/>
      <c r="U888" s="860"/>
      <c r="V888" s="860"/>
      <c r="W888" s="860"/>
      <c r="X888" s="860"/>
      <c r="Y888" s="860"/>
      <c r="Z888" s="860"/>
      <c r="AA888" s="860"/>
      <c r="AB888" s="860"/>
      <c r="AC888" s="860"/>
      <c r="AD888" s="860"/>
    </row>
    <row r="889" spans="1:30" ht="15.75" customHeight="1" x14ac:dyDescent="0.25">
      <c r="A889" s="860"/>
      <c r="B889" s="860"/>
      <c r="C889" s="860"/>
      <c r="D889" s="860"/>
      <c r="E889" s="860"/>
      <c r="F889" s="860"/>
      <c r="G889" s="868"/>
      <c r="H889" s="860"/>
      <c r="I889" s="860"/>
      <c r="J889" s="860"/>
      <c r="K889" s="860"/>
      <c r="L889" s="860"/>
      <c r="M889" s="860"/>
      <c r="N889" s="860"/>
      <c r="O889" s="860"/>
      <c r="P889" s="860"/>
      <c r="Q889" s="860"/>
      <c r="R889" s="860"/>
      <c r="S889" s="860"/>
      <c r="T889" s="860"/>
      <c r="U889" s="860"/>
      <c r="V889" s="860"/>
      <c r="W889" s="860"/>
      <c r="X889" s="860"/>
      <c r="Y889" s="860"/>
      <c r="Z889" s="860"/>
      <c r="AA889" s="860"/>
      <c r="AB889" s="860"/>
      <c r="AC889" s="860"/>
      <c r="AD889" s="860"/>
    </row>
    <row r="890" spans="1:30" ht="15.75" customHeight="1" x14ac:dyDescent="0.25">
      <c r="A890" s="860"/>
      <c r="B890" s="860"/>
      <c r="C890" s="860"/>
      <c r="D890" s="860"/>
      <c r="E890" s="860"/>
      <c r="F890" s="860"/>
      <c r="G890" s="868"/>
      <c r="H890" s="860"/>
      <c r="I890" s="860"/>
      <c r="J890" s="860"/>
      <c r="K890" s="860"/>
      <c r="L890" s="860"/>
      <c r="M890" s="860"/>
      <c r="N890" s="860"/>
      <c r="O890" s="860"/>
      <c r="P890" s="860"/>
      <c r="Q890" s="860"/>
      <c r="R890" s="860"/>
      <c r="S890" s="860"/>
      <c r="T890" s="860"/>
      <c r="U890" s="860"/>
      <c r="V890" s="860"/>
      <c r="W890" s="860"/>
      <c r="X890" s="860"/>
      <c r="Y890" s="860"/>
      <c r="Z890" s="860"/>
      <c r="AA890" s="860"/>
      <c r="AB890" s="860"/>
      <c r="AC890" s="860"/>
      <c r="AD890" s="860"/>
    </row>
    <row r="891" spans="1:30" ht="15.75" customHeight="1" x14ac:dyDescent="0.25">
      <c r="A891" s="860"/>
      <c r="B891" s="860"/>
      <c r="C891" s="860"/>
      <c r="D891" s="860"/>
      <c r="E891" s="860"/>
      <c r="F891" s="860"/>
      <c r="G891" s="868"/>
      <c r="H891" s="860"/>
      <c r="I891" s="860"/>
      <c r="J891" s="860"/>
      <c r="K891" s="860"/>
      <c r="L891" s="860"/>
      <c r="M891" s="860"/>
      <c r="N891" s="860"/>
      <c r="O891" s="860"/>
      <c r="P891" s="860"/>
      <c r="Q891" s="860"/>
      <c r="R891" s="860"/>
      <c r="S891" s="860"/>
      <c r="T891" s="860"/>
      <c r="U891" s="860"/>
      <c r="V891" s="860"/>
      <c r="W891" s="860"/>
      <c r="X891" s="860"/>
      <c r="Y891" s="860"/>
      <c r="Z891" s="860"/>
      <c r="AA891" s="860"/>
      <c r="AB891" s="860"/>
      <c r="AC891" s="860"/>
      <c r="AD891" s="860"/>
    </row>
    <row r="892" spans="1:30" ht="15.75" customHeight="1" x14ac:dyDescent="0.25">
      <c r="A892" s="860"/>
      <c r="B892" s="860"/>
      <c r="C892" s="860"/>
      <c r="D892" s="860"/>
      <c r="E892" s="860"/>
      <c r="F892" s="860"/>
      <c r="G892" s="868"/>
      <c r="H892" s="860"/>
      <c r="I892" s="860"/>
      <c r="J892" s="860"/>
      <c r="K892" s="860"/>
      <c r="L892" s="860"/>
      <c r="M892" s="860"/>
      <c r="N892" s="860"/>
      <c r="O892" s="860"/>
      <c r="P892" s="860"/>
      <c r="Q892" s="860"/>
      <c r="R892" s="860"/>
      <c r="S892" s="860"/>
      <c r="T892" s="860"/>
      <c r="U892" s="860"/>
      <c r="V892" s="860"/>
      <c r="W892" s="860"/>
      <c r="X892" s="860"/>
      <c r="Y892" s="860"/>
      <c r="Z892" s="860"/>
      <c r="AA892" s="860"/>
      <c r="AB892" s="860"/>
      <c r="AC892" s="860"/>
      <c r="AD892" s="860"/>
    </row>
    <row r="893" spans="1:30" ht="15.75" customHeight="1" x14ac:dyDescent="0.25">
      <c r="A893" s="860"/>
      <c r="B893" s="860"/>
      <c r="C893" s="860"/>
      <c r="D893" s="860"/>
      <c r="E893" s="860"/>
      <c r="F893" s="860"/>
      <c r="G893" s="868"/>
      <c r="H893" s="860"/>
      <c r="I893" s="860"/>
      <c r="J893" s="860"/>
      <c r="K893" s="860"/>
      <c r="L893" s="860"/>
      <c r="M893" s="860"/>
      <c r="N893" s="860"/>
      <c r="O893" s="860"/>
      <c r="P893" s="860"/>
      <c r="Q893" s="860"/>
      <c r="R893" s="860"/>
      <c r="S893" s="860"/>
      <c r="T893" s="860"/>
      <c r="U893" s="860"/>
      <c r="V893" s="860"/>
      <c r="W893" s="860"/>
      <c r="X893" s="860"/>
      <c r="Y893" s="860"/>
      <c r="Z893" s="860"/>
      <c r="AA893" s="860"/>
      <c r="AB893" s="860"/>
      <c r="AC893" s="860"/>
      <c r="AD893" s="860"/>
    </row>
    <row r="894" spans="1:30" ht="15.75" customHeight="1" x14ac:dyDescent="0.25">
      <c r="A894" s="860"/>
      <c r="B894" s="860"/>
      <c r="C894" s="860"/>
      <c r="D894" s="860"/>
      <c r="E894" s="860"/>
      <c r="F894" s="860"/>
      <c r="G894" s="868"/>
      <c r="H894" s="860"/>
      <c r="I894" s="860"/>
      <c r="J894" s="860"/>
      <c r="K894" s="860"/>
      <c r="L894" s="860"/>
      <c r="M894" s="860"/>
      <c r="N894" s="860"/>
      <c r="O894" s="860"/>
      <c r="P894" s="860"/>
      <c r="Q894" s="860"/>
      <c r="R894" s="860"/>
      <c r="S894" s="860"/>
      <c r="T894" s="860"/>
      <c r="U894" s="860"/>
      <c r="V894" s="860"/>
      <c r="W894" s="860"/>
      <c r="X894" s="860"/>
      <c r="Y894" s="860"/>
      <c r="Z894" s="860"/>
      <c r="AA894" s="860"/>
      <c r="AB894" s="860"/>
      <c r="AC894" s="860"/>
      <c r="AD894" s="860"/>
    </row>
    <row r="895" spans="1:30" ht="15.75" customHeight="1" x14ac:dyDescent="0.25">
      <c r="A895" s="860"/>
      <c r="B895" s="860"/>
      <c r="C895" s="860"/>
      <c r="D895" s="860"/>
      <c r="E895" s="860"/>
      <c r="F895" s="860"/>
      <c r="G895" s="868"/>
      <c r="H895" s="860"/>
      <c r="I895" s="860"/>
      <c r="J895" s="860"/>
      <c r="K895" s="860"/>
      <c r="L895" s="860"/>
      <c r="M895" s="860"/>
      <c r="N895" s="860"/>
      <c r="O895" s="860"/>
      <c r="P895" s="860"/>
      <c r="Q895" s="860"/>
      <c r="R895" s="860"/>
      <c r="S895" s="860"/>
      <c r="T895" s="860"/>
      <c r="U895" s="860"/>
      <c r="V895" s="860"/>
      <c r="W895" s="860"/>
      <c r="X895" s="860"/>
      <c r="Y895" s="860"/>
      <c r="Z895" s="860"/>
      <c r="AA895" s="860"/>
      <c r="AB895" s="860"/>
      <c r="AC895" s="860"/>
      <c r="AD895" s="860"/>
    </row>
    <row r="896" spans="1:30" ht="15.75" customHeight="1" x14ac:dyDescent="0.25">
      <c r="A896" s="860"/>
      <c r="B896" s="860"/>
      <c r="C896" s="860"/>
      <c r="D896" s="860"/>
      <c r="E896" s="860"/>
      <c r="F896" s="860"/>
      <c r="G896" s="868"/>
      <c r="H896" s="860"/>
      <c r="I896" s="860"/>
      <c r="J896" s="860"/>
      <c r="K896" s="860"/>
      <c r="L896" s="860"/>
      <c r="M896" s="860"/>
      <c r="N896" s="860"/>
      <c r="O896" s="860"/>
      <c r="P896" s="860"/>
      <c r="Q896" s="860"/>
      <c r="R896" s="860"/>
      <c r="S896" s="860"/>
      <c r="T896" s="860"/>
      <c r="U896" s="860"/>
      <c r="V896" s="860"/>
      <c r="W896" s="860"/>
      <c r="X896" s="860"/>
      <c r="Y896" s="860"/>
      <c r="Z896" s="860"/>
      <c r="AA896" s="860"/>
      <c r="AB896" s="860"/>
      <c r="AC896" s="860"/>
      <c r="AD896" s="860"/>
    </row>
    <row r="897" spans="1:30" ht="15.75" customHeight="1" x14ac:dyDescent="0.25">
      <c r="A897" s="860"/>
      <c r="B897" s="860"/>
      <c r="C897" s="860"/>
      <c r="D897" s="860"/>
      <c r="E897" s="860"/>
      <c r="F897" s="860"/>
      <c r="G897" s="868"/>
      <c r="H897" s="860"/>
      <c r="I897" s="860"/>
      <c r="J897" s="860"/>
      <c r="K897" s="860"/>
      <c r="L897" s="860"/>
      <c r="M897" s="860"/>
      <c r="N897" s="860"/>
      <c r="O897" s="860"/>
      <c r="P897" s="860"/>
      <c r="Q897" s="860"/>
      <c r="R897" s="860"/>
      <c r="S897" s="860"/>
      <c r="T897" s="860"/>
      <c r="U897" s="860"/>
      <c r="V897" s="860"/>
      <c r="W897" s="860"/>
      <c r="X897" s="860"/>
      <c r="Y897" s="860"/>
      <c r="Z897" s="860"/>
      <c r="AA897" s="860"/>
      <c r="AB897" s="860"/>
      <c r="AC897" s="860"/>
      <c r="AD897" s="860"/>
    </row>
    <row r="898" spans="1:30" ht="15.75" customHeight="1" x14ac:dyDescent="0.25">
      <c r="A898" s="860"/>
      <c r="B898" s="860"/>
      <c r="C898" s="860"/>
      <c r="D898" s="860"/>
      <c r="E898" s="860"/>
      <c r="F898" s="860"/>
      <c r="G898" s="868"/>
      <c r="H898" s="860"/>
      <c r="I898" s="860"/>
      <c r="J898" s="860"/>
      <c r="K898" s="860"/>
      <c r="L898" s="860"/>
      <c r="M898" s="860"/>
      <c r="N898" s="860"/>
      <c r="O898" s="860"/>
      <c r="P898" s="860"/>
      <c r="Q898" s="860"/>
      <c r="R898" s="860"/>
      <c r="S898" s="860"/>
      <c r="T898" s="860"/>
      <c r="U898" s="860"/>
      <c r="V898" s="860"/>
      <c r="W898" s="860"/>
      <c r="X898" s="860"/>
      <c r="Y898" s="860"/>
      <c r="Z898" s="860"/>
      <c r="AA898" s="860"/>
      <c r="AB898" s="860"/>
      <c r="AC898" s="860"/>
      <c r="AD898" s="860"/>
    </row>
    <row r="899" spans="1:30" ht="15.75" customHeight="1" x14ac:dyDescent="0.25">
      <c r="A899" s="860"/>
      <c r="B899" s="860"/>
      <c r="C899" s="860"/>
      <c r="D899" s="860"/>
      <c r="E899" s="860"/>
      <c r="F899" s="860"/>
      <c r="G899" s="868"/>
      <c r="H899" s="860"/>
      <c r="I899" s="860"/>
      <c r="J899" s="860"/>
      <c r="K899" s="860"/>
      <c r="L899" s="860"/>
      <c r="M899" s="860"/>
      <c r="N899" s="860"/>
      <c r="O899" s="860"/>
      <c r="P899" s="860"/>
      <c r="Q899" s="860"/>
      <c r="R899" s="860"/>
      <c r="S899" s="860"/>
      <c r="T899" s="860"/>
      <c r="U899" s="860"/>
      <c r="V899" s="860"/>
      <c r="W899" s="860"/>
      <c r="X899" s="860"/>
      <c r="Y899" s="860"/>
      <c r="Z899" s="860"/>
      <c r="AA899" s="860"/>
      <c r="AB899" s="860"/>
      <c r="AC899" s="860"/>
      <c r="AD899" s="860"/>
    </row>
    <row r="900" spans="1:30" ht="15.75" customHeight="1" x14ac:dyDescent="0.25">
      <c r="A900" s="860"/>
      <c r="B900" s="860"/>
      <c r="C900" s="860"/>
      <c r="D900" s="860"/>
      <c r="E900" s="860"/>
      <c r="F900" s="860"/>
      <c r="G900" s="868"/>
      <c r="H900" s="860"/>
      <c r="I900" s="860"/>
      <c r="J900" s="860"/>
      <c r="K900" s="860"/>
      <c r="L900" s="860"/>
      <c r="M900" s="860"/>
      <c r="N900" s="860"/>
      <c r="O900" s="860"/>
      <c r="P900" s="860"/>
      <c r="Q900" s="860"/>
      <c r="R900" s="860"/>
      <c r="S900" s="860"/>
      <c r="T900" s="860"/>
      <c r="U900" s="860"/>
      <c r="V900" s="860"/>
      <c r="W900" s="860"/>
      <c r="X900" s="860"/>
      <c r="Y900" s="860"/>
      <c r="Z900" s="860"/>
      <c r="AA900" s="860"/>
      <c r="AB900" s="860"/>
      <c r="AC900" s="860"/>
      <c r="AD900" s="860"/>
    </row>
    <row r="901" spans="1:30" ht="15.75" customHeight="1" x14ac:dyDescent="0.25">
      <c r="A901" s="860"/>
      <c r="B901" s="860"/>
      <c r="C901" s="860"/>
      <c r="D901" s="860"/>
      <c r="E901" s="860"/>
      <c r="F901" s="860"/>
      <c r="G901" s="868"/>
      <c r="H901" s="860"/>
      <c r="I901" s="860"/>
      <c r="J901" s="860"/>
      <c r="K901" s="860"/>
      <c r="L901" s="860"/>
      <c r="M901" s="860"/>
      <c r="N901" s="860"/>
      <c r="O901" s="860"/>
      <c r="P901" s="860"/>
      <c r="Q901" s="860"/>
      <c r="R901" s="860"/>
      <c r="S901" s="860"/>
      <c r="T901" s="860"/>
      <c r="U901" s="860"/>
      <c r="V901" s="860"/>
      <c r="W901" s="860"/>
      <c r="X901" s="860"/>
      <c r="Y901" s="860"/>
      <c r="Z901" s="860"/>
      <c r="AA901" s="860"/>
      <c r="AB901" s="860"/>
      <c r="AC901" s="860"/>
      <c r="AD901" s="860"/>
    </row>
    <row r="902" spans="1:30" ht="15.75" customHeight="1" x14ac:dyDescent="0.25">
      <c r="A902" s="860"/>
      <c r="B902" s="860"/>
      <c r="C902" s="860"/>
      <c r="D902" s="860"/>
      <c r="E902" s="860"/>
      <c r="F902" s="860"/>
      <c r="G902" s="868"/>
      <c r="H902" s="860"/>
      <c r="I902" s="860"/>
      <c r="J902" s="860"/>
      <c r="K902" s="860"/>
      <c r="L902" s="860"/>
      <c r="M902" s="860"/>
      <c r="N902" s="860"/>
      <c r="O902" s="860"/>
      <c r="P902" s="860"/>
      <c r="Q902" s="860"/>
      <c r="R902" s="860"/>
      <c r="S902" s="860"/>
      <c r="T902" s="860"/>
      <c r="U902" s="860"/>
      <c r="V902" s="860"/>
      <c r="W902" s="860"/>
      <c r="X902" s="860"/>
      <c r="Y902" s="860"/>
      <c r="Z902" s="860"/>
      <c r="AA902" s="860"/>
      <c r="AB902" s="860"/>
      <c r="AC902" s="860"/>
      <c r="AD902" s="860"/>
    </row>
    <row r="903" spans="1:30" ht="15.75" customHeight="1" x14ac:dyDescent="0.25">
      <c r="A903" s="860"/>
      <c r="B903" s="860"/>
      <c r="C903" s="860"/>
      <c r="D903" s="860"/>
      <c r="E903" s="860"/>
      <c r="F903" s="860"/>
      <c r="G903" s="868"/>
      <c r="H903" s="860"/>
      <c r="I903" s="860"/>
      <c r="J903" s="860"/>
      <c r="K903" s="860"/>
      <c r="L903" s="860"/>
      <c r="M903" s="860"/>
      <c r="N903" s="860"/>
      <c r="O903" s="860"/>
      <c r="P903" s="860"/>
      <c r="Q903" s="860"/>
      <c r="R903" s="860"/>
      <c r="S903" s="860"/>
      <c r="T903" s="860"/>
      <c r="U903" s="860"/>
      <c r="V903" s="860"/>
      <c r="W903" s="860"/>
      <c r="X903" s="860"/>
      <c r="Y903" s="860"/>
      <c r="Z903" s="860"/>
      <c r="AA903" s="860"/>
      <c r="AB903" s="860"/>
      <c r="AC903" s="860"/>
      <c r="AD903" s="860"/>
    </row>
    <row r="904" spans="1:30" ht="15.75" customHeight="1" x14ac:dyDescent="0.25">
      <c r="A904" s="860"/>
      <c r="B904" s="860"/>
      <c r="C904" s="860"/>
      <c r="D904" s="860"/>
      <c r="E904" s="860"/>
      <c r="F904" s="860"/>
      <c r="G904" s="868"/>
      <c r="H904" s="860"/>
      <c r="I904" s="860"/>
      <c r="J904" s="860"/>
      <c r="K904" s="860"/>
      <c r="L904" s="860"/>
      <c r="M904" s="860"/>
      <c r="N904" s="860"/>
      <c r="O904" s="860"/>
      <c r="P904" s="860"/>
      <c r="Q904" s="860"/>
      <c r="R904" s="860"/>
      <c r="S904" s="860"/>
      <c r="T904" s="860"/>
      <c r="U904" s="860"/>
      <c r="V904" s="860"/>
      <c r="W904" s="860"/>
      <c r="X904" s="860"/>
      <c r="Y904" s="860"/>
      <c r="Z904" s="860"/>
      <c r="AA904" s="860"/>
      <c r="AB904" s="860"/>
      <c r="AC904" s="860"/>
      <c r="AD904" s="860"/>
    </row>
    <row r="905" spans="1:30" ht="15.75" customHeight="1" x14ac:dyDescent="0.25">
      <c r="A905" s="860"/>
      <c r="B905" s="860"/>
      <c r="C905" s="860"/>
      <c r="D905" s="860"/>
      <c r="E905" s="860"/>
      <c r="F905" s="860"/>
      <c r="G905" s="868"/>
      <c r="H905" s="860"/>
      <c r="I905" s="860"/>
      <c r="J905" s="860"/>
      <c r="K905" s="860"/>
      <c r="L905" s="860"/>
      <c r="M905" s="860"/>
      <c r="N905" s="860"/>
      <c r="O905" s="860"/>
      <c r="P905" s="860"/>
      <c r="Q905" s="860"/>
      <c r="R905" s="860"/>
      <c r="S905" s="860"/>
      <c r="T905" s="860"/>
      <c r="U905" s="860"/>
      <c r="V905" s="860"/>
      <c r="W905" s="860"/>
      <c r="X905" s="860"/>
      <c r="Y905" s="860"/>
      <c r="Z905" s="860"/>
      <c r="AA905" s="860"/>
      <c r="AB905" s="860"/>
      <c r="AC905" s="860"/>
      <c r="AD905" s="860"/>
    </row>
    <row r="906" spans="1:30" ht="15.75" customHeight="1" x14ac:dyDescent="0.25">
      <c r="A906" s="860"/>
      <c r="B906" s="860"/>
      <c r="C906" s="860"/>
      <c r="D906" s="860"/>
      <c r="E906" s="860"/>
      <c r="F906" s="860"/>
      <c r="G906" s="868"/>
      <c r="H906" s="860"/>
      <c r="I906" s="860"/>
      <c r="J906" s="860"/>
      <c r="K906" s="860"/>
      <c r="L906" s="860"/>
      <c r="M906" s="860"/>
      <c r="N906" s="860"/>
      <c r="O906" s="860"/>
      <c r="P906" s="860"/>
      <c r="Q906" s="860"/>
      <c r="R906" s="860"/>
      <c r="S906" s="860"/>
      <c r="T906" s="860"/>
      <c r="U906" s="860"/>
      <c r="V906" s="860"/>
      <c r="W906" s="860"/>
      <c r="X906" s="860"/>
      <c r="Y906" s="860"/>
      <c r="Z906" s="860"/>
      <c r="AA906" s="860"/>
      <c r="AB906" s="860"/>
      <c r="AC906" s="860"/>
      <c r="AD906" s="860"/>
    </row>
    <row r="907" spans="1:30" ht="15.75" customHeight="1" x14ac:dyDescent="0.25">
      <c r="A907" s="860"/>
      <c r="B907" s="860"/>
      <c r="C907" s="860"/>
      <c r="D907" s="860"/>
      <c r="E907" s="860"/>
      <c r="F907" s="860"/>
      <c r="G907" s="868"/>
      <c r="H907" s="860"/>
      <c r="I907" s="860"/>
      <c r="J907" s="860"/>
      <c r="K907" s="860"/>
      <c r="L907" s="860"/>
      <c r="M907" s="860"/>
      <c r="N907" s="860"/>
      <c r="O907" s="860"/>
      <c r="P907" s="860"/>
      <c r="Q907" s="860"/>
      <c r="R907" s="860"/>
      <c r="S907" s="860"/>
      <c r="T907" s="860"/>
      <c r="U907" s="860"/>
      <c r="V907" s="860"/>
      <c r="W907" s="860"/>
      <c r="X907" s="860"/>
      <c r="Y907" s="860"/>
      <c r="Z907" s="860"/>
      <c r="AA907" s="860"/>
      <c r="AB907" s="860"/>
      <c r="AC907" s="860"/>
      <c r="AD907" s="860"/>
    </row>
    <row r="908" spans="1:30" ht="15.75" customHeight="1" x14ac:dyDescent="0.25">
      <c r="A908" s="860"/>
      <c r="B908" s="860"/>
      <c r="C908" s="860"/>
      <c r="D908" s="860"/>
      <c r="E908" s="860"/>
      <c r="F908" s="860"/>
      <c r="G908" s="868"/>
      <c r="H908" s="860"/>
      <c r="I908" s="860"/>
      <c r="J908" s="860"/>
      <c r="K908" s="860"/>
      <c r="L908" s="860"/>
      <c r="M908" s="860"/>
      <c r="N908" s="860"/>
      <c r="O908" s="860"/>
      <c r="P908" s="860"/>
      <c r="Q908" s="860"/>
      <c r="R908" s="860"/>
      <c r="S908" s="860"/>
      <c r="T908" s="860"/>
      <c r="U908" s="860"/>
      <c r="V908" s="860"/>
      <c r="W908" s="860"/>
      <c r="X908" s="860"/>
      <c r="Y908" s="860"/>
      <c r="Z908" s="860"/>
      <c r="AA908" s="860"/>
      <c r="AB908" s="860"/>
      <c r="AC908" s="860"/>
      <c r="AD908" s="860"/>
    </row>
    <row r="909" spans="1:30" ht="15.75" customHeight="1" x14ac:dyDescent="0.25">
      <c r="A909" s="860"/>
      <c r="B909" s="860"/>
      <c r="C909" s="860"/>
      <c r="D909" s="860"/>
      <c r="E909" s="860"/>
      <c r="F909" s="860"/>
      <c r="G909" s="868"/>
      <c r="H909" s="860"/>
      <c r="I909" s="860"/>
      <c r="J909" s="860"/>
      <c r="K909" s="860"/>
      <c r="L909" s="860"/>
      <c r="M909" s="860"/>
      <c r="N909" s="860"/>
      <c r="O909" s="860"/>
      <c r="P909" s="860"/>
      <c r="Q909" s="860"/>
      <c r="R909" s="860"/>
      <c r="S909" s="860"/>
      <c r="T909" s="860"/>
      <c r="U909" s="860"/>
      <c r="V909" s="860"/>
      <c r="W909" s="860"/>
      <c r="X909" s="860"/>
      <c r="Y909" s="860"/>
      <c r="Z909" s="860"/>
      <c r="AA909" s="860"/>
      <c r="AB909" s="860"/>
      <c r="AC909" s="860"/>
      <c r="AD909" s="860"/>
    </row>
    <row r="910" spans="1:30" ht="15.75" customHeight="1" x14ac:dyDescent="0.25">
      <c r="A910" s="860"/>
      <c r="B910" s="860"/>
      <c r="C910" s="860"/>
      <c r="D910" s="860"/>
      <c r="E910" s="860"/>
      <c r="F910" s="860"/>
      <c r="G910" s="868"/>
      <c r="H910" s="860"/>
      <c r="I910" s="860"/>
      <c r="J910" s="860"/>
      <c r="K910" s="860"/>
      <c r="L910" s="860"/>
      <c r="M910" s="860"/>
      <c r="N910" s="860"/>
      <c r="O910" s="860"/>
      <c r="P910" s="860"/>
      <c r="Q910" s="860"/>
      <c r="R910" s="860"/>
      <c r="S910" s="860"/>
      <c r="T910" s="860"/>
      <c r="U910" s="860"/>
      <c r="V910" s="860"/>
      <c r="W910" s="860"/>
      <c r="X910" s="860"/>
      <c r="Y910" s="860"/>
      <c r="Z910" s="860"/>
      <c r="AA910" s="860"/>
      <c r="AB910" s="860"/>
      <c r="AC910" s="860"/>
      <c r="AD910" s="860"/>
    </row>
    <row r="911" spans="1:30" ht="15.75" customHeight="1" x14ac:dyDescent="0.25">
      <c r="A911" s="860"/>
      <c r="B911" s="860"/>
      <c r="C911" s="860"/>
      <c r="D911" s="860"/>
      <c r="E911" s="860"/>
      <c r="F911" s="860"/>
      <c r="G911" s="868"/>
      <c r="H911" s="860"/>
      <c r="I911" s="860"/>
      <c r="J911" s="860"/>
      <c r="K911" s="860"/>
      <c r="L911" s="860"/>
      <c r="M911" s="860"/>
      <c r="N911" s="860"/>
      <c r="O911" s="860"/>
      <c r="P911" s="860"/>
      <c r="Q911" s="860"/>
      <c r="R911" s="860"/>
      <c r="S911" s="860"/>
      <c r="T911" s="860"/>
      <c r="U911" s="860"/>
      <c r="V911" s="860"/>
      <c r="W911" s="860"/>
      <c r="X911" s="860"/>
      <c r="Y911" s="860"/>
      <c r="Z911" s="860"/>
      <c r="AA911" s="860"/>
      <c r="AB911" s="860"/>
      <c r="AC911" s="860"/>
      <c r="AD911" s="860"/>
    </row>
    <row r="912" spans="1:30" ht="15.75" customHeight="1" x14ac:dyDescent="0.25">
      <c r="A912" s="860"/>
      <c r="B912" s="860"/>
      <c r="C912" s="860"/>
      <c r="D912" s="860"/>
      <c r="E912" s="860"/>
      <c r="F912" s="860"/>
      <c r="G912" s="868"/>
      <c r="H912" s="860"/>
      <c r="I912" s="860"/>
      <c r="J912" s="860"/>
      <c r="K912" s="860"/>
      <c r="L912" s="860"/>
      <c r="M912" s="860"/>
      <c r="N912" s="860"/>
      <c r="O912" s="860"/>
      <c r="P912" s="860"/>
      <c r="Q912" s="860"/>
      <c r="R912" s="860"/>
      <c r="S912" s="860"/>
      <c r="T912" s="860"/>
      <c r="U912" s="860"/>
      <c r="V912" s="860"/>
      <c r="W912" s="860"/>
      <c r="X912" s="860"/>
      <c r="Y912" s="860"/>
      <c r="Z912" s="860"/>
      <c r="AA912" s="860"/>
      <c r="AB912" s="860"/>
      <c r="AC912" s="860"/>
      <c r="AD912" s="860"/>
    </row>
    <row r="913" spans="1:30" ht="15.75" customHeight="1" x14ac:dyDescent="0.25">
      <c r="A913" s="860"/>
      <c r="B913" s="860"/>
      <c r="C913" s="860"/>
      <c r="D913" s="860"/>
      <c r="E913" s="860"/>
      <c r="F913" s="860"/>
      <c r="G913" s="868"/>
      <c r="H913" s="860"/>
      <c r="I913" s="860"/>
      <c r="J913" s="860"/>
      <c r="K913" s="860"/>
      <c r="L913" s="860"/>
      <c r="M913" s="860"/>
      <c r="N913" s="860"/>
      <c r="O913" s="860"/>
      <c r="P913" s="860"/>
      <c r="Q913" s="860"/>
      <c r="R913" s="860"/>
      <c r="S913" s="860"/>
      <c r="T913" s="860"/>
      <c r="U913" s="860"/>
      <c r="V913" s="860"/>
      <c r="W913" s="860"/>
      <c r="X913" s="860"/>
      <c r="Y913" s="860"/>
      <c r="Z913" s="860"/>
      <c r="AA913" s="860"/>
      <c r="AB913" s="860"/>
      <c r="AC913" s="860"/>
      <c r="AD913" s="860"/>
    </row>
    <row r="914" spans="1:30" ht="15.75" customHeight="1" x14ac:dyDescent="0.25">
      <c r="A914" s="860"/>
      <c r="B914" s="860"/>
      <c r="C914" s="860"/>
      <c r="D914" s="860"/>
      <c r="E914" s="860"/>
      <c r="F914" s="860"/>
      <c r="G914" s="868"/>
      <c r="H914" s="860"/>
      <c r="I914" s="860"/>
      <c r="J914" s="860"/>
      <c r="K914" s="860"/>
      <c r="L914" s="860"/>
      <c r="M914" s="860"/>
      <c r="N914" s="860"/>
      <c r="O914" s="860"/>
      <c r="P914" s="860"/>
      <c r="Q914" s="860"/>
      <c r="R914" s="860"/>
      <c r="S914" s="860"/>
      <c r="T914" s="860"/>
      <c r="U914" s="860"/>
      <c r="V914" s="860"/>
      <c r="W914" s="860"/>
      <c r="X914" s="860"/>
      <c r="Y914" s="860"/>
      <c r="Z914" s="860"/>
      <c r="AA914" s="860"/>
      <c r="AB914" s="860"/>
      <c r="AC914" s="860"/>
      <c r="AD914" s="860"/>
    </row>
    <row r="915" spans="1:30" ht="15.75" customHeight="1" x14ac:dyDescent="0.25">
      <c r="A915" s="860"/>
      <c r="B915" s="860"/>
      <c r="C915" s="860"/>
      <c r="D915" s="860"/>
      <c r="E915" s="860"/>
      <c r="F915" s="860"/>
      <c r="G915" s="868"/>
      <c r="H915" s="860"/>
      <c r="I915" s="860"/>
      <c r="J915" s="860"/>
      <c r="K915" s="860"/>
      <c r="L915" s="860"/>
      <c r="M915" s="860"/>
      <c r="N915" s="860"/>
      <c r="O915" s="860"/>
      <c r="P915" s="860"/>
      <c r="Q915" s="860"/>
      <c r="R915" s="860"/>
      <c r="S915" s="860"/>
      <c r="T915" s="860"/>
      <c r="U915" s="860"/>
      <c r="V915" s="860"/>
      <c r="W915" s="860"/>
      <c r="X915" s="860"/>
      <c r="Y915" s="860"/>
      <c r="Z915" s="860"/>
      <c r="AA915" s="860"/>
      <c r="AB915" s="860"/>
      <c r="AC915" s="860"/>
      <c r="AD915" s="860"/>
    </row>
    <row r="916" spans="1:30" ht="15.75" customHeight="1" x14ac:dyDescent="0.25">
      <c r="A916" s="860"/>
      <c r="B916" s="860"/>
      <c r="C916" s="860"/>
      <c r="D916" s="860"/>
      <c r="E916" s="860"/>
      <c r="F916" s="860"/>
      <c r="G916" s="868"/>
      <c r="H916" s="860"/>
      <c r="I916" s="860"/>
      <c r="J916" s="860"/>
      <c r="K916" s="860"/>
      <c r="L916" s="860"/>
      <c r="M916" s="860"/>
      <c r="N916" s="860"/>
      <c r="O916" s="860"/>
      <c r="P916" s="860"/>
      <c r="Q916" s="860"/>
      <c r="R916" s="860"/>
      <c r="S916" s="860"/>
      <c r="T916" s="860"/>
      <c r="U916" s="860"/>
      <c r="V916" s="860"/>
      <c r="W916" s="860"/>
      <c r="X916" s="860"/>
      <c r="Y916" s="860"/>
      <c r="Z916" s="860"/>
      <c r="AA916" s="860"/>
      <c r="AB916" s="860"/>
      <c r="AC916" s="860"/>
      <c r="AD916" s="860"/>
    </row>
    <row r="917" spans="1:30" ht="15.75" customHeight="1" x14ac:dyDescent="0.25">
      <c r="A917" s="860"/>
      <c r="B917" s="860"/>
      <c r="C917" s="860"/>
      <c r="D917" s="860"/>
      <c r="E917" s="860"/>
      <c r="F917" s="860"/>
      <c r="G917" s="868"/>
      <c r="H917" s="860"/>
      <c r="I917" s="860"/>
      <c r="J917" s="860"/>
      <c r="K917" s="860"/>
      <c r="L917" s="860"/>
      <c r="M917" s="860"/>
      <c r="N917" s="860"/>
      <c r="O917" s="860"/>
      <c r="P917" s="860"/>
      <c r="Q917" s="860"/>
      <c r="R917" s="860"/>
      <c r="S917" s="860"/>
      <c r="T917" s="860"/>
      <c r="U917" s="860"/>
      <c r="V917" s="860"/>
      <c r="W917" s="860"/>
      <c r="X917" s="860"/>
      <c r="Y917" s="860"/>
      <c r="Z917" s="860"/>
      <c r="AA917" s="860"/>
      <c r="AB917" s="860"/>
      <c r="AC917" s="860"/>
      <c r="AD917" s="860"/>
    </row>
    <row r="918" spans="1:30" ht="15.75" customHeight="1" x14ac:dyDescent="0.25">
      <c r="A918" s="860"/>
      <c r="B918" s="860"/>
      <c r="C918" s="860"/>
      <c r="D918" s="860"/>
      <c r="E918" s="860"/>
      <c r="F918" s="860"/>
      <c r="G918" s="868"/>
      <c r="H918" s="860"/>
      <c r="I918" s="860"/>
      <c r="J918" s="860"/>
      <c r="K918" s="860"/>
      <c r="L918" s="860"/>
      <c r="M918" s="860"/>
      <c r="N918" s="860"/>
      <c r="O918" s="860"/>
      <c r="P918" s="860"/>
      <c r="Q918" s="860"/>
      <c r="R918" s="860"/>
      <c r="S918" s="860"/>
      <c r="T918" s="860"/>
      <c r="U918" s="860"/>
      <c r="V918" s="860"/>
      <c r="W918" s="860"/>
      <c r="X918" s="860"/>
      <c r="Y918" s="860"/>
      <c r="Z918" s="860"/>
      <c r="AA918" s="860"/>
      <c r="AB918" s="860"/>
      <c r="AC918" s="860"/>
      <c r="AD918" s="860"/>
    </row>
    <row r="919" spans="1:30" ht="15.75" customHeight="1" x14ac:dyDescent="0.25">
      <c r="A919" s="860"/>
      <c r="B919" s="860"/>
      <c r="C919" s="860"/>
      <c r="D919" s="860"/>
      <c r="E919" s="860"/>
      <c r="F919" s="860"/>
      <c r="G919" s="868"/>
      <c r="H919" s="860"/>
      <c r="I919" s="860"/>
      <c r="J919" s="860"/>
      <c r="K919" s="860"/>
      <c r="L919" s="860"/>
      <c r="M919" s="860"/>
      <c r="N919" s="860"/>
      <c r="O919" s="860"/>
      <c r="P919" s="860"/>
      <c r="Q919" s="860"/>
      <c r="R919" s="860"/>
      <c r="S919" s="860"/>
      <c r="T919" s="860"/>
      <c r="U919" s="860"/>
      <c r="V919" s="860"/>
      <c r="W919" s="860"/>
      <c r="X919" s="860"/>
      <c r="Y919" s="860"/>
      <c r="Z919" s="860"/>
      <c r="AA919" s="860"/>
      <c r="AB919" s="860"/>
      <c r="AC919" s="860"/>
      <c r="AD919" s="860"/>
    </row>
    <row r="920" spans="1:30" ht="15.75" customHeight="1" x14ac:dyDescent="0.25">
      <c r="A920" s="860"/>
      <c r="B920" s="860"/>
      <c r="C920" s="860"/>
      <c r="D920" s="860"/>
      <c r="E920" s="860"/>
      <c r="F920" s="860"/>
      <c r="G920" s="868"/>
      <c r="H920" s="860"/>
      <c r="I920" s="860"/>
      <c r="J920" s="860"/>
      <c r="K920" s="860"/>
      <c r="L920" s="860"/>
      <c r="M920" s="860"/>
      <c r="N920" s="860"/>
      <c r="O920" s="860"/>
      <c r="P920" s="860"/>
      <c r="Q920" s="860"/>
      <c r="R920" s="860"/>
      <c r="S920" s="860"/>
      <c r="T920" s="860"/>
      <c r="U920" s="860"/>
      <c r="V920" s="860"/>
      <c r="W920" s="860"/>
      <c r="X920" s="860"/>
      <c r="Y920" s="860"/>
      <c r="Z920" s="860"/>
      <c r="AA920" s="860"/>
      <c r="AB920" s="860"/>
      <c r="AC920" s="860"/>
      <c r="AD920" s="860"/>
    </row>
    <row r="921" spans="1:30" ht="15.75" customHeight="1" x14ac:dyDescent="0.25">
      <c r="A921" s="860"/>
      <c r="B921" s="860"/>
      <c r="C921" s="860"/>
      <c r="D921" s="860"/>
      <c r="E921" s="860"/>
      <c r="F921" s="860"/>
      <c r="G921" s="868"/>
      <c r="H921" s="860"/>
      <c r="I921" s="860"/>
      <c r="J921" s="860"/>
      <c r="K921" s="860"/>
      <c r="L921" s="860"/>
      <c r="M921" s="860"/>
      <c r="N921" s="860"/>
      <c r="O921" s="860"/>
      <c r="P921" s="860"/>
      <c r="Q921" s="860"/>
      <c r="R921" s="860"/>
      <c r="S921" s="860"/>
      <c r="T921" s="860"/>
      <c r="U921" s="860"/>
      <c r="V921" s="860"/>
      <c r="W921" s="860"/>
      <c r="X921" s="860"/>
      <c r="Y921" s="860"/>
      <c r="Z921" s="860"/>
      <c r="AA921" s="860"/>
      <c r="AB921" s="860"/>
      <c r="AC921" s="860"/>
      <c r="AD921" s="860"/>
    </row>
    <row r="922" spans="1:30" ht="15.75" customHeight="1" x14ac:dyDescent="0.25">
      <c r="A922" s="860"/>
      <c r="B922" s="860"/>
      <c r="C922" s="860"/>
      <c r="D922" s="860"/>
      <c r="E922" s="860"/>
      <c r="F922" s="860"/>
      <c r="G922" s="868"/>
      <c r="H922" s="860"/>
      <c r="I922" s="860"/>
      <c r="J922" s="860"/>
      <c r="K922" s="860"/>
      <c r="L922" s="860"/>
      <c r="M922" s="860"/>
      <c r="N922" s="860"/>
      <c r="O922" s="860"/>
      <c r="P922" s="860"/>
      <c r="Q922" s="860"/>
      <c r="R922" s="860"/>
      <c r="S922" s="860"/>
      <c r="T922" s="860"/>
      <c r="U922" s="860"/>
      <c r="V922" s="860"/>
      <c r="W922" s="860"/>
      <c r="X922" s="860"/>
      <c r="Y922" s="860"/>
      <c r="Z922" s="860"/>
      <c r="AA922" s="860"/>
      <c r="AB922" s="860"/>
      <c r="AC922" s="860"/>
      <c r="AD922" s="860"/>
    </row>
    <row r="923" spans="1:30" ht="15.75" customHeight="1" x14ac:dyDescent="0.25">
      <c r="A923" s="860"/>
      <c r="B923" s="860"/>
      <c r="C923" s="860"/>
      <c r="D923" s="860"/>
      <c r="E923" s="860"/>
      <c r="F923" s="860"/>
      <c r="G923" s="868"/>
      <c r="H923" s="860"/>
      <c r="I923" s="860"/>
      <c r="J923" s="860"/>
      <c r="K923" s="860"/>
      <c r="L923" s="860"/>
      <c r="M923" s="860"/>
      <c r="N923" s="860"/>
      <c r="O923" s="860"/>
      <c r="P923" s="860"/>
      <c r="Q923" s="860"/>
      <c r="R923" s="860"/>
      <c r="S923" s="860"/>
      <c r="T923" s="860"/>
      <c r="U923" s="860"/>
      <c r="V923" s="860"/>
      <c r="W923" s="860"/>
      <c r="X923" s="860"/>
      <c r="Y923" s="860"/>
      <c r="Z923" s="860"/>
      <c r="AA923" s="860"/>
      <c r="AB923" s="860"/>
      <c r="AC923" s="860"/>
      <c r="AD923" s="860"/>
    </row>
    <row r="924" spans="1:30" ht="15.75" customHeight="1" x14ac:dyDescent="0.25">
      <c r="A924" s="860"/>
      <c r="B924" s="860"/>
      <c r="C924" s="860"/>
      <c r="D924" s="860"/>
      <c r="E924" s="860"/>
      <c r="F924" s="860"/>
      <c r="G924" s="868"/>
      <c r="H924" s="860"/>
      <c r="I924" s="860"/>
      <c r="J924" s="860"/>
      <c r="K924" s="860"/>
      <c r="L924" s="860"/>
      <c r="M924" s="860"/>
      <c r="N924" s="860"/>
      <c r="O924" s="860"/>
      <c r="P924" s="860"/>
      <c r="Q924" s="860"/>
      <c r="R924" s="860"/>
      <c r="S924" s="860"/>
      <c r="T924" s="860"/>
      <c r="U924" s="860"/>
      <c r="V924" s="860"/>
      <c r="W924" s="860"/>
      <c r="X924" s="860"/>
      <c r="Y924" s="860"/>
      <c r="Z924" s="860"/>
      <c r="AA924" s="860"/>
      <c r="AB924" s="860"/>
      <c r="AC924" s="860"/>
      <c r="AD924" s="860"/>
    </row>
    <row r="925" spans="1:30" ht="15.75" customHeight="1" x14ac:dyDescent="0.25">
      <c r="A925" s="860"/>
      <c r="B925" s="860"/>
      <c r="C925" s="860"/>
      <c r="D925" s="860"/>
      <c r="E925" s="860"/>
      <c r="F925" s="860"/>
      <c r="G925" s="868"/>
      <c r="H925" s="860"/>
      <c r="I925" s="860"/>
      <c r="J925" s="860"/>
      <c r="K925" s="860"/>
      <c r="L925" s="860"/>
      <c r="M925" s="860"/>
      <c r="N925" s="860"/>
      <c r="O925" s="860"/>
      <c r="P925" s="860"/>
      <c r="Q925" s="860"/>
      <c r="R925" s="860"/>
      <c r="S925" s="860"/>
      <c r="T925" s="860"/>
      <c r="U925" s="860"/>
      <c r="V925" s="860"/>
      <c r="W925" s="860"/>
      <c r="X925" s="860"/>
      <c r="Y925" s="860"/>
      <c r="Z925" s="860"/>
      <c r="AA925" s="860"/>
      <c r="AB925" s="860"/>
      <c r="AC925" s="860"/>
      <c r="AD925" s="860"/>
    </row>
    <row r="926" spans="1:30" ht="15.75" customHeight="1" x14ac:dyDescent="0.25">
      <c r="A926" s="860"/>
      <c r="B926" s="860"/>
      <c r="C926" s="860"/>
      <c r="D926" s="860"/>
      <c r="E926" s="860"/>
      <c r="F926" s="860"/>
      <c r="G926" s="868"/>
      <c r="H926" s="860"/>
      <c r="I926" s="860"/>
      <c r="J926" s="860"/>
      <c r="K926" s="860"/>
      <c r="L926" s="860"/>
      <c r="M926" s="860"/>
      <c r="N926" s="860"/>
      <c r="O926" s="860"/>
      <c r="P926" s="860"/>
      <c r="Q926" s="860"/>
      <c r="R926" s="860"/>
      <c r="S926" s="860"/>
      <c r="T926" s="860"/>
      <c r="U926" s="860"/>
      <c r="V926" s="860"/>
      <c r="W926" s="860"/>
      <c r="X926" s="860"/>
      <c r="Y926" s="860"/>
      <c r="Z926" s="860"/>
      <c r="AA926" s="860"/>
      <c r="AB926" s="860"/>
      <c r="AC926" s="860"/>
      <c r="AD926" s="860"/>
    </row>
    <row r="927" spans="1:30" ht="15.75" customHeight="1" x14ac:dyDescent="0.25">
      <c r="A927" s="860"/>
      <c r="B927" s="860"/>
      <c r="C927" s="860"/>
      <c r="D927" s="860"/>
      <c r="E927" s="860"/>
      <c r="F927" s="860"/>
      <c r="G927" s="868"/>
      <c r="H927" s="860"/>
      <c r="I927" s="860"/>
      <c r="J927" s="860"/>
      <c r="K927" s="860"/>
      <c r="L927" s="860"/>
      <c r="M927" s="860"/>
      <c r="N927" s="860"/>
      <c r="O927" s="860"/>
      <c r="P927" s="860"/>
      <c r="Q927" s="860"/>
      <c r="R927" s="860"/>
      <c r="S927" s="860"/>
      <c r="T927" s="860"/>
      <c r="U927" s="860"/>
      <c r="V927" s="860"/>
      <c r="W927" s="860"/>
      <c r="X927" s="860"/>
      <c r="Y927" s="860"/>
      <c r="Z927" s="860"/>
      <c r="AA927" s="860"/>
      <c r="AB927" s="860"/>
      <c r="AC927" s="860"/>
      <c r="AD927" s="860"/>
    </row>
    <row r="928" spans="1:30" ht="15.75" customHeight="1" x14ac:dyDescent="0.25">
      <c r="A928" s="860"/>
      <c r="B928" s="860"/>
      <c r="C928" s="860"/>
      <c r="D928" s="860"/>
      <c r="E928" s="860"/>
      <c r="F928" s="860"/>
      <c r="G928" s="868"/>
      <c r="H928" s="860"/>
      <c r="I928" s="860"/>
      <c r="J928" s="860"/>
      <c r="K928" s="860"/>
      <c r="L928" s="860"/>
      <c r="M928" s="860"/>
      <c r="N928" s="860"/>
      <c r="O928" s="860"/>
      <c r="P928" s="860"/>
      <c r="Q928" s="860"/>
      <c r="R928" s="860"/>
      <c r="S928" s="860"/>
      <c r="T928" s="860"/>
      <c r="U928" s="860"/>
      <c r="V928" s="860"/>
      <c r="W928" s="860"/>
      <c r="X928" s="860"/>
      <c r="Y928" s="860"/>
      <c r="Z928" s="860"/>
      <c r="AA928" s="860"/>
      <c r="AB928" s="860"/>
      <c r="AC928" s="860"/>
      <c r="AD928" s="860"/>
    </row>
    <row r="929" spans="1:30" ht="15.75" customHeight="1" x14ac:dyDescent="0.25">
      <c r="A929" s="860"/>
      <c r="B929" s="860"/>
      <c r="C929" s="860"/>
      <c r="D929" s="860"/>
      <c r="E929" s="860"/>
      <c r="F929" s="860"/>
      <c r="G929" s="868"/>
      <c r="H929" s="860"/>
      <c r="I929" s="860"/>
      <c r="J929" s="860"/>
      <c r="K929" s="860"/>
      <c r="L929" s="860"/>
      <c r="M929" s="860"/>
      <c r="N929" s="860"/>
      <c r="O929" s="860"/>
      <c r="P929" s="860"/>
      <c r="Q929" s="860"/>
      <c r="R929" s="860"/>
      <c r="S929" s="860"/>
      <c r="T929" s="860"/>
      <c r="U929" s="860"/>
      <c r="V929" s="860"/>
      <c r="W929" s="860"/>
      <c r="X929" s="860"/>
      <c r="Y929" s="860"/>
      <c r="Z929" s="860"/>
      <c r="AA929" s="860"/>
      <c r="AB929" s="860"/>
      <c r="AC929" s="860"/>
      <c r="AD929" s="860"/>
    </row>
    <row r="930" spans="1:30" ht="15.75" customHeight="1" x14ac:dyDescent="0.25">
      <c r="A930" s="860"/>
      <c r="B930" s="860"/>
      <c r="C930" s="860"/>
      <c r="D930" s="860"/>
      <c r="E930" s="860"/>
      <c r="F930" s="860"/>
      <c r="G930" s="868"/>
      <c r="H930" s="860"/>
      <c r="I930" s="860"/>
      <c r="J930" s="860"/>
      <c r="K930" s="860"/>
      <c r="L930" s="860"/>
      <c r="M930" s="860"/>
      <c r="N930" s="860"/>
      <c r="O930" s="860"/>
      <c r="P930" s="860"/>
      <c r="Q930" s="860"/>
      <c r="R930" s="860"/>
      <c r="S930" s="860"/>
      <c r="T930" s="860"/>
      <c r="U930" s="860"/>
      <c r="V930" s="860"/>
      <c r="W930" s="860"/>
      <c r="X930" s="860"/>
      <c r="Y930" s="860"/>
      <c r="Z930" s="860"/>
      <c r="AA930" s="860"/>
      <c r="AB930" s="860"/>
      <c r="AC930" s="860"/>
      <c r="AD930" s="860"/>
    </row>
    <row r="931" spans="1:30" ht="15.75" customHeight="1" x14ac:dyDescent="0.25">
      <c r="A931" s="860"/>
      <c r="B931" s="860"/>
      <c r="C931" s="860"/>
      <c r="D931" s="860"/>
      <c r="E931" s="860"/>
      <c r="F931" s="860"/>
      <c r="G931" s="868"/>
      <c r="H931" s="860"/>
      <c r="I931" s="860"/>
      <c r="J931" s="860"/>
      <c r="K931" s="860"/>
      <c r="L931" s="860"/>
      <c r="M931" s="860"/>
      <c r="N931" s="860"/>
      <c r="O931" s="860"/>
      <c r="P931" s="860"/>
      <c r="Q931" s="860"/>
      <c r="R931" s="860"/>
      <c r="S931" s="860"/>
      <c r="T931" s="860"/>
      <c r="U931" s="860"/>
      <c r="V931" s="860"/>
      <c r="W931" s="860"/>
      <c r="X931" s="860"/>
      <c r="Y931" s="860"/>
      <c r="Z931" s="860"/>
      <c r="AA931" s="860"/>
      <c r="AB931" s="860"/>
      <c r="AC931" s="860"/>
      <c r="AD931" s="860"/>
    </row>
    <row r="932" spans="1:30" ht="15.75" customHeight="1" x14ac:dyDescent="0.25">
      <c r="A932" s="860"/>
      <c r="B932" s="860"/>
      <c r="C932" s="860"/>
      <c r="D932" s="860"/>
      <c r="E932" s="860"/>
      <c r="F932" s="860"/>
      <c r="G932" s="868"/>
      <c r="H932" s="860"/>
      <c r="I932" s="860"/>
      <c r="J932" s="860"/>
      <c r="K932" s="860"/>
      <c r="L932" s="860"/>
      <c r="M932" s="860"/>
      <c r="N932" s="860"/>
      <c r="O932" s="860"/>
      <c r="P932" s="860"/>
      <c r="Q932" s="860"/>
      <c r="R932" s="860"/>
      <c r="S932" s="860"/>
      <c r="T932" s="860"/>
      <c r="U932" s="860"/>
      <c r="V932" s="860"/>
      <c r="W932" s="860"/>
      <c r="X932" s="860"/>
      <c r="Y932" s="860"/>
      <c r="Z932" s="860"/>
      <c r="AA932" s="860"/>
      <c r="AB932" s="860"/>
      <c r="AC932" s="860"/>
      <c r="AD932" s="860"/>
    </row>
    <row r="933" spans="1:30" ht="15.75" customHeight="1" x14ac:dyDescent="0.25">
      <c r="A933" s="860"/>
      <c r="B933" s="860"/>
      <c r="C933" s="860"/>
      <c r="D933" s="860"/>
      <c r="E933" s="860"/>
      <c r="F933" s="860"/>
      <c r="G933" s="868"/>
      <c r="H933" s="860"/>
      <c r="I933" s="860"/>
      <c r="J933" s="860"/>
      <c r="K933" s="860"/>
      <c r="L933" s="860"/>
      <c r="M933" s="860"/>
      <c r="N933" s="860"/>
      <c r="O933" s="860"/>
      <c r="P933" s="860"/>
      <c r="Q933" s="860"/>
      <c r="R933" s="860"/>
      <c r="S933" s="860"/>
      <c r="T933" s="860"/>
      <c r="U933" s="860"/>
      <c r="V933" s="860"/>
      <c r="W933" s="860"/>
      <c r="X933" s="860"/>
      <c r="Y933" s="860"/>
      <c r="Z933" s="860"/>
      <c r="AA933" s="860"/>
      <c r="AB933" s="860"/>
      <c r="AC933" s="860"/>
      <c r="AD933" s="860"/>
    </row>
    <row r="934" spans="1:30" ht="15.75" customHeight="1" x14ac:dyDescent="0.25">
      <c r="A934" s="860"/>
      <c r="B934" s="860"/>
      <c r="C934" s="860"/>
      <c r="D934" s="860"/>
      <c r="E934" s="860"/>
      <c r="F934" s="860"/>
      <c r="G934" s="868"/>
      <c r="H934" s="860"/>
      <c r="I934" s="860"/>
      <c r="J934" s="860"/>
      <c r="K934" s="860"/>
      <c r="L934" s="860"/>
      <c r="M934" s="860"/>
      <c r="N934" s="860"/>
      <c r="O934" s="860"/>
      <c r="P934" s="860"/>
      <c r="Q934" s="860"/>
      <c r="R934" s="860"/>
      <c r="S934" s="860"/>
      <c r="T934" s="860"/>
      <c r="U934" s="860"/>
      <c r="V934" s="860"/>
      <c r="W934" s="860"/>
      <c r="X934" s="860"/>
      <c r="Y934" s="860"/>
      <c r="Z934" s="860"/>
      <c r="AA934" s="860"/>
      <c r="AB934" s="860"/>
      <c r="AC934" s="860"/>
      <c r="AD934" s="860"/>
    </row>
    <row r="935" spans="1:30" ht="15.75" customHeight="1" x14ac:dyDescent="0.25">
      <c r="A935" s="860"/>
      <c r="B935" s="860"/>
      <c r="C935" s="860"/>
      <c r="D935" s="860"/>
      <c r="E935" s="860"/>
      <c r="F935" s="860"/>
      <c r="G935" s="868"/>
      <c r="H935" s="860"/>
      <c r="I935" s="860"/>
      <c r="J935" s="860"/>
      <c r="K935" s="860"/>
      <c r="L935" s="860"/>
      <c r="M935" s="860"/>
      <c r="N935" s="860"/>
      <c r="O935" s="860"/>
      <c r="P935" s="860"/>
      <c r="Q935" s="860"/>
      <c r="R935" s="860"/>
      <c r="S935" s="860"/>
      <c r="T935" s="860"/>
      <c r="U935" s="860"/>
      <c r="V935" s="860"/>
      <c r="W935" s="860"/>
      <c r="X935" s="860"/>
      <c r="Y935" s="860"/>
      <c r="Z935" s="860"/>
      <c r="AA935" s="860"/>
      <c r="AB935" s="860"/>
      <c r="AC935" s="860"/>
      <c r="AD935" s="860"/>
    </row>
    <row r="936" spans="1:30" ht="15.75" customHeight="1" x14ac:dyDescent="0.25">
      <c r="A936" s="860"/>
      <c r="B936" s="860"/>
      <c r="C936" s="860"/>
      <c r="D936" s="860"/>
      <c r="E936" s="860"/>
      <c r="F936" s="860"/>
      <c r="G936" s="868"/>
      <c r="H936" s="860"/>
      <c r="I936" s="860"/>
      <c r="J936" s="860"/>
      <c r="K936" s="860"/>
      <c r="L936" s="860"/>
      <c r="M936" s="860"/>
      <c r="N936" s="860"/>
      <c r="O936" s="860"/>
      <c r="P936" s="860"/>
      <c r="Q936" s="860"/>
      <c r="R936" s="860"/>
      <c r="S936" s="860"/>
      <c r="T936" s="860"/>
      <c r="U936" s="860"/>
      <c r="V936" s="860"/>
      <c r="W936" s="860"/>
      <c r="X936" s="860"/>
      <c r="Y936" s="860"/>
      <c r="Z936" s="860"/>
      <c r="AA936" s="860"/>
      <c r="AB936" s="860"/>
      <c r="AC936" s="860"/>
      <c r="AD936" s="860"/>
    </row>
    <row r="937" spans="1:30" ht="15.75" customHeight="1" x14ac:dyDescent="0.25">
      <c r="A937" s="860"/>
      <c r="B937" s="860"/>
      <c r="C937" s="860"/>
      <c r="D937" s="860"/>
      <c r="E937" s="860"/>
      <c r="F937" s="860"/>
      <c r="G937" s="868"/>
      <c r="H937" s="860"/>
      <c r="I937" s="860"/>
      <c r="J937" s="860"/>
      <c r="K937" s="860"/>
      <c r="L937" s="860"/>
      <c r="M937" s="860"/>
      <c r="N937" s="860"/>
      <c r="O937" s="860"/>
      <c r="P937" s="860"/>
      <c r="Q937" s="860"/>
      <c r="R937" s="860"/>
      <c r="S937" s="860"/>
      <c r="T937" s="860"/>
      <c r="U937" s="860"/>
      <c r="V937" s="860"/>
      <c r="W937" s="860"/>
      <c r="X937" s="860"/>
      <c r="Y937" s="860"/>
      <c r="Z937" s="860"/>
      <c r="AA937" s="860"/>
      <c r="AB937" s="860"/>
      <c r="AC937" s="860"/>
      <c r="AD937" s="860"/>
    </row>
    <row r="938" spans="1:30" ht="15.75" customHeight="1" x14ac:dyDescent="0.25">
      <c r="A938" s="860"/>
      <c r="B938" s="860"/>
      <c r="C938" s="860"/>
      <c r="D938" s="860"/>
      <c r="E938" s="860"/>
      <c r="F938" s="860"/>
      <c r="G938" s="868"/>
      <c r="H938" s="860"/>
      <c r="I938" s="860"/>
      <c r="J938" s="860"/>
      <c r="K938" s="860"/>
      <c r="L938" s="860"/>
      <c r="M938" s="860"/>
      <c r="N938" s="860"/>
      <c r="O938" s="860"/>
      <c r="P938" s="860"/>
      <c r="Q938" s="860"/>
      <c r="R938" s="860"/>
      <c r="S938" s="860"/>
      <c r="T938" s="860"/>
      <c r="U938" s="860"/>
      <c r="V938" s="860"/>
      <c r="W938" s="860"/>
      <c r="X938" s="860"/>
      <c r="Y938" s="860"/>
      <c r="Z938" s="860"/>
      <c r="AA938" s="860"/>
      <c r="AB938" s="860"/>
      <c r="AC938" s="860"/>
      <c r="AD938" s="860"/>
    </row>
    <row r="939" spans="1:30" ht="15.75" customHeight="1" x14ac:dyDescent="0.25">
      <c r="A939" s="860"/>
      <c r="B939" s="860"/>
      <c r="C939" s="860"/>
      <c r="D939" s="860"/>
      <c r="E939" s="860"/>
      <c r="F939" s="860"/>
      <c r="G939" s="868"/>
      <c r="H939" s="860"/>
      <c r="I939" s="860"/>
      <c r="J939" s="860"/>
      <c r="K939" s="860"/>
      <c r="L939" s="860"/>
      <c r="M939" s="860"/>
      <c r="N939" s="860"/>
      <c r="O939" s="860"/>
      <c r="P939" s="860"/>
      <c r="Q939" s="860"/>
      <c r="R939" s="860"/>
      <c r="S939" s="860"/>
      <c r="T939" s="860"/>
      <c r="U939" s="860"/>
      <c r="V939" s="860"/>
      <c r="W939" s="860"/>
      <c r="X939" s="860"/>
      <c r="Y939" s="860"/>
      <c r="Z939" s="860"/>
      <c r="AA939" s="860"/>
      <c r="AB939" s="860"/>
      <c r="AC939" s="860"/>
      <c r="AD939" s="860"/>
    </row>
    <row r="940" spans="1:30" ht="15.75" customHeight="1" x14ac:dyDescent="0.25">
      <c r="A940" s="860"/>
      <c r="B940" s="860"/>
      <c r="C940" s="860"/>
      <c r="D940" s="860"/>
      <c r="E940" s="860"/>
      <c r="F940" s="860"/>
      <c r="G940" s="868"/>
      <c r="H940" s="860"/>
      <c r="I940" s="860"/>
      <c r="J940" s="860"/>
      <c r="K940" s="860"/>
      <c r="L940" s="860"/>
      <c r="M940" s="860"/>
      <c r="N940" s="860"/>
      <c r="O940" s="860"/>
      <c r="P940" s="860"/>
      <c r="Q940" s="860"/>
      <c r="R940" s="860"/>
      <c r="S940" s="860"/>
      <c r="T940" s="860"/>
      <c r="U940" s="860"/>
      <c r="V940" s="860"/>
      <c r="W940" s="860"/>
      <c r="X940" s="860"/>
      <c r="Y940" s="860"/>
      <c r="Z940" s="860"/>
      <c r="AA940" s="860"/>
      <c r="AB940" s="860"/>
      <c r="AC940" s="860"/>
      <c r="AD940" s="860"/>
    </row>
    <row r="941" spans="1:30" ht="15.75" customHeight="1" x14ac:dyDescent="0.25">
      <c r="A941" s="860"/>
      <c r="B941" s="860"/>
      <c r="C941" s="860"/>
      <c r="D941" s="860"/>
      <c r="E941" s="860"/>
      <c r="F941" s="860"/>
      <c r="G941" s="868"/>
      <c r="H941" s="860"/>
      <c r="I941" s="860"/>
      <c r="J941" s="860"/>
      <c r="K941" s="860"/>
      <c r="L941" s="860"/>
      <c r="M941" s="860"/>
      <c r="N941" s="860"/>
      <c r="O941" s="860"/>
      <c r="P941" s="860"/>
      <c r="Q941" s="860"/>
      <c r="R941" s="860"/>
      <c r="S941" s="860"/>
      <c r="T941" s="860"/>
      <c r="U941" s="860"/>
      <c r="V941" s="860"/>
      <c r="W941" s="860"/>
      <c r="X941" s="860"/>
      <c r="Y941" s="860"/>
      <c r="Z941" s="860"/>
      <c r="AA941" s="860"/>
      <c r="AB941" s="860"/>
      <c r="AC941" s="860"/>
      <c r="AD941" s="860"/>
    </row>
    <row r="942" spans="1:30" ht="15.75" customHeight="1" x14ac:dyDescent="0.25">
      <c r="A942" s="860"/>
      <c r="B942" s="860"/>
      <c r="C942" s="860"/>
      <c r="D942" s="860"/>
      <c r="E942" s="860"/>
      <c r="F942" s="860"/>
      <c r="G942" s="868"/>
      <c r="H942" s="860"/>
      <c r="I942" s="860"/>
      <c r="J942" s="860"/>
      <c r="K942" s="860"/>
      <c r="L942" s="860"/>
      <c r="M942" s="860"/>
      <c r="N942" s="860"/>
      <c r="O942" s="860"/>
      <c r="P942" s="860"/>
      <c r="Q942" s="860"/>
      <c r="R942" s="860"/>
      <c r="S942" s="860"/>
      <c r="T942" s="860"/>
      <c r="U942" s="860"/>
      <c r="V942" s="860"/>
      <c r="W942" s="860"/>
      <c r="X942" s="860"/>
      <c r="Y942" s="860"/>
      <c r="Z942" s="860"/>
      <c r="AA942" s="860"/>
      <c r="AB942" s="860"/>
      <c r="AC942" s="860"/>
      <c r="AD942" s="860"/>
    </row>
    <row r="943" spans="1:30" ht="15.75" customHeight="1" x14ac:dyDescent="0.25">
      <c r="A943" s="860"/>
      <c r="B943" s="860"/>
      <c r="C943" s="860"/>
      <c r="D943" s="860"/>
      <c r="E943" s="860"/>
      <c r="F943" s="860"/>
      <c r="G943" s="868"/>
      <c r="H943" s="860"/>
      <c r="I943" s="860"/>
      <c r="J943" s="860"/>
      <c r="K943" s="860"/>
      <c r="L943" s="860"/>
      <c r="M943" s="860"/>
      <c r="N943" s="860"/>
      <c r="O943" s="860"/>
      <c r="P943" s="860"/>
      <c r="Q943" s="860"/>
      <c r="R943" s="860"/>
      <c r="S943" s="860"/>
      <c r="T943" s="860"/>
      <c r="U943" s="860"/>
      <c r="V943" s="860"/>
      <c r="W943" s="860"/>
      <c r="X943" s="860"/>
      <c r="Y943" s="860"/>
      <c r="Z943" s="860"/>
      <c r="AA943" s="860"/>
      <c r="AB943" s="860"/>
      <c r="AC943" s="860"/>
      <c r="AD943" s="860"/>
    </row>
    <row r="944" spans="1:30" ht="15.75" customHeight="1" x14ac:dyDescent="0.25">
      <c r="A944" s="860"/>
      <c r="B944" s="860"/>
      <c r="C944" s="860"/>
      <c r="D944" s="860"/>
      <c r="E944" s="860"/>
      <c r="F944" s="860"/>
      <c r="G944" s="868"/>
      <c r="H944" s="860"/>
      <c r="I944" s="860"/>
      <c r="J944" s="860"/>
      <c r="K944" s="860"/>
      <c r="L944" s="860"/>
      <c r="M944" s="860"/>
      <c r="N944" s="860"/>
      <c r="O944" s="860"/>
      <c r="P944" s="860"/>
      <c r="Q944" s="860"/>
      <c r="R944" s="860"/>
      <c r="S944" s="860"/>
      <c r="T944" s="860"/>
      <c r="U944" s="860"/>
      <c r="V944" s="860"/>
      <c r="W944" s="860"/>
      <c r="X944" s="860"/>
      <c r="Y944" s="860"/>
      <c r="Z944" s="860"/>
      <c r="AA944" s="860"/>
      <c r="AB944" s="860"/>
      <c r="AC944" s="860"/>
      <c r="AD944" s="860"/>
    </row>
    <row r="945" spans="1:30" ht="15.75" customHeight="1" x14ac:dyDescent="0.25">
      <c r="A945" s="860"/>
      <c r="B945" s="860"/>
      <c r="C945" s="860"/>
      <c r="D945" s="860"/>
      <c r="E945" s="860"/>
      <c r="F945" s="860"/>
      <c r="G945" s="868"/>
      <c r="H945" s="860"/>
      <c r="I945" s="860"/>
      <c r="J945" s="860"/>
      <c r="K945" s="860"/>
      <c r="L945" s="860"/>
      <c r="M945" s="860"/>
      <c r="N945" s="860"/>
      <c r="O945" s="860"/>
      <c r="P945" s="860"/>
      <c r="Q945" s="860"/>
      <c r="R945" s="860"/>
      <c r="S945" s="860"/>
      <c r="T945" s="860"/>
      <c r="U945" s="860"/>
      <c r="V945" s="860"/>
      <c r="W945" s="860"/>
      <c r="X945" s="860"/>
      <c r="Y945" s="860"/>
      <c r="Z945" s="860"/>
      <c r="AA945" s="860"/>
      <c r="AB945" s="860"/>
      <c r="AC945" s="860"/>
      <c r="AD945" s="860"/>
    </row>
    <row r="946" spans="1:30" ht="15.75" customHeight="1" x14ac:dyDescent="0.25">
      <c r="A946" s="860"/>
      <c r="B946" s="860"/>
      <c r="C946" s="860"/>
      <c r="D946" s="860"/>
      <c r="E946" s="860"/>
      <c r="F946" s="860"/>
      <c r="G946" s="868"/>
      <c r="H946" s="860"/>
      <c r="I946" s="860"/>
      <c r="J946" s="860"/>
      <c r="K946" s="860"/>
      <c r="L946" s="860"/>
      <c r="M946" s="860"/>
      <c r="N946" s="860"/>
      <c r="O946" s="860"/>
      <c r="P946" s="860"/>
      <c r="Q946" s="860"/>
      <c r="R946" s="860"/>
      <c r="S946" s="860"/>
      <c r="T946" s="860"/>
      <c r="U946" s="860"/>
      <c r="V946" s="860"/>
      <c r="W946" s="860"/>
      <c r="X946" s="860"/>
      <c r="Y946" s="860"/>
      <c r="Z946" s="860"/>
      <c r="AA946" s="860"/>
      <c r="AB946" s="860"/>
      <c r="AC946" s="860"/>
      <c r="AD946" s="860"/>
    </row>
    <row r="947" spans="1:30" ht="15.75" customHeight="1" x14ac:dyDescent="0.25">
      <c r="A947" s="860"/>
      <c r="B947" s="860"/>
      <c r="C947" s="860"/>
      <c r="D947" s="860"/>
      <c r="E947" s="860"/>
      <c r="F947" s="860"/>
      <c r="G947" s="868"/>
      <c r="H947" s="860"/>
      <c r="I947" s="860"/>
      <c r="J947" s="860"/>
      <c r="K947" s="860"/>
      <c r="L947" s="860"/>
      <c r="M947" s="860"/>
      <c r="N947" s="860"/>
      <c r="O947" s="860"/>
      <c r="P947" s="860"/>
      <c r="Q947" s="860"/>
      <c r="R947" s="860"/>
      <c r="S947" s="860"/>
      <c r="T947" s="860"/>
      <c r="U947" s="860"/>
      <c r="V947" s="860"/>
      <c r="W947" s="860"/>
      <c r="X947" s="860"/>
      <c r="Y947" s="860"/>
      <c r="Z947" s="860"/>
      <c r="AA947" s="860"/>
      <c r="AB947" s="860"/>
      <c r="AC947" s="860"/>
      <c r="AD947" s="860"/>
    </row>
    <row r="948" spans="1:30" ht="15.75" customHeight="1" x14ac:dyDescent="0.25">
      <c r="A948" s="860"/>
      <c r="B948" s="860"/>
      <c r="C948" s="860"/>
      <c r="D948" s="860"/>
      <c r="E948" s="860"/>
      <c r="F948" s="860"/>
      <c r="G948" s="868"/>
      <c r="H948" s="860"/>
      <c r="I948" s="860"/>
      <c r="J948" s="860"/>
      <c r="K948" s="860"/>
      <c r="L948" s="860"/>
      <c r="M948" s="860"/>
      <c r="N948" s="860"/>
      <c r="O948" s="860"/>
      <c r="P948" s="860"/>
      <c r="Q948" s="860"/>
      <c r="R948" s="860"/>
      <c r="S948" s="860"/>
      <c r="T948" s="860"/>
      <c r="U948" s="860"/>
      <c r="V948" s="860"/>
      <c r="W948" s="860"/>
      <c r="X948" s="860"/>
      <c r="Y948" s="860"/>
      <c r="Z948" s="860"/>
      <c r="AA948" s="860"/>
      <c r="AB948" s="860"/>
      <c r="AC948" s="860"/>
      <c r="AD948" s="860"/>
    </row>
    <row r="949" spans="1:30" ht="15.75" customHeight="1" x14ac:dyDescent="0.25">
      <c r="A949" s="860"/>
      <c r="B949" s="860"/>
      <c r="C949" s="860"/>
      <c r="D949" s="860"/>
      <c r="E949" s="860"/>
      <c r="F949" s="860"/>
      <c r="G949" s="868"/>
      <c r="H949" s="860"/>
      <c r="I949" s="860"/>
      <c r="J949" s="860"/>
      <c r="K949" s="860"/>
      <c r="L949" s="860"/>
      <c r="M949" s="860"/>
      <c r="N949" s="860"/>
      <c r="O949" s="860"/>
      <c r="P949" s="860"/>
      <c r="Q949" s="860"/>
      <c r="R949" s="860"/>
      <c r="S949" s="860"/>
      <c r="T949" s="860"/>
      <c r="U949" s="860"/>
      <c r="V949" s="860"/>
      <c r="W949" s="860"/>
      <c r="X949" s="860"/>
      <c r="Y949" s="860"/>
      <c r="Z949" s="860"/>
      <c r="AA949" s="860"/>
      <c r="AB949" s="860"/>
      <c r="AC949" s="860"/>
      <c r="AD949" s="860"/>
    </row>
    <row r="950" spans="1:30" ht="15.75" customHeight="1" x14ac:dyDescent="0.25">
      <c r="A950" s="860"/>
      <c r="B950" s="860"/>
      <c r="C950" s="860"/>
      <c r="D950" s="860"/>
      <c r="E950" s="860"/>
      <c r="F950" s="860"/>
      <c r="G950" s="868"/>
      <c r="H950" s="860"/>
      <c r="I950" s="860"/>
      <c r="J950" s="860"/>
      <c r="K950" s="860"/>
      <c r="L950" s="860"/>
      <c r="M950" s="860"/>
      <c r="N950" s="860"/>
      <c r="O950" s="860"/>
      <c r="P950" s="860"/>
      <c r="Q950" s="860"/>
      <c r="R950" s="860"/>
      <c r="S950" s="860"/>
      <c r="T950" s="860"/>
      <c r="U950" s="860"/>
      <c r="V950" s="860"/>
      <c r="W950" s="860"/>
      <c r="X950" s="860"/>
      <c r="Y950" s="860"/>
      <c r="Z950" s="860"/>
      <c r="AA950" s="860"/>
      <c r="AB950" s="860"/>
      <c r="AC950" s="860"/>
      <c r="AD950" s="860"/>
    </row>
    <row r="951" spans="1:30" ht="15.75" customHeight="1" x14ac:dyDescent="0.25">
      <c r="A951" s="860"/>
      <c r="B951" s="860"/>
      <c r="C951" s="860"/>
      <c r="D951" s="860"/>
      <c r="E951" s="860"/>
      <c r="F951" s="860"/>
      <c r="G951" s="868"/>
      <c r="H951" s="860"/>
      <c r="I951" s="860"/>
      <c r="J951" s="860"/>
      <c r="K951" s="860"/>
      <c r="L951" s="860"/>
      <c r="M951" s="860"/>
      <c r="N951" s="860"/>
      <c r="O951" s="860"/>
      <c r="P951" s="860"/>
      <c r="Q951" s="860"/>
      <c r="R951" s="860"/>
      <c r="S951" s="860"/>
      <c r="T951" s="860"/>
      <c r="U951" s="860"/>
      <c r="V951" s="860"/>
      <c r="W951" s="860"/>
      <c r="X951" s="860"/>
      <c r="Y951" s="860"/>
      <c r="Z951" s="860"/>
      <c r="AA951" s="860"/>
      <c r="AB951" s="860"/>
      <c r="AC951" s="860"/>
      <c r="AD951" s="860"/>
    </row>
    <row r="952" spans="1:30" ht="15.75" customHeight="1" x14ac:dyDescent="0.25">
      <c r="A952" s="860"/>
      <c r="B952" s="860"/>
      <c r="C952" s="860"/>
      <c r="D952" s="860"/>
      <c r="E952" s="860"/>
      <c r="F952" s="860"/>
      <c r="G952" s="868"/>
      <c r="H952" s="860"/>
      <c r="I952" s="860"/>
      <c r="J952" s="860"/>
      <c r="K952" s="860"/>
      <c r="L952" s="860"/>
      <c r="M952" s="860"/>
      <c r="N952" s="860"/>
      <c r="O952" s="860"/>
      <c r="P952" s="860"/>
      <c r="Q952" s="860"/>
      <c r="R952" s="860"/>
      <c r="S952" s="860"/>
      <c r="T952" s="860"/>
      <c r="U952" s="860"/>
      <c r="V952" s="860"/>
      <c r="W952" s="860"/>
      <c r="X952" s="860"/>
      <c r="Y952" s="860"/>
      <c r="Z952" s="860"/>
      <c r="AA952" s="860"/>
      <c r="AB952" s="860"/>
      <c r="AC952" s="860"/>
      <c r="AD952" s="860"/>
    </row>
    <row r="953" spans="1:30" ht="15.75" customHeight="1" x14ac:dyDescent="0.25">
      <c r="A953" s="860"/>
      <c r="B953" s="860"/>
      <c r="C953" s="860"/>
      <c r="D953" s="860"/>
      <c r="E953" s="860"/>
      <c r="F953" s="860"/>
      <c r="G953" s="868"/>
      <c r="H953" s="860"/>
      <c r="I953" s="860"/>
      <c r="J953" s="860"/>
      <c r="K953" s="860"/>
      <c r="L953" s="860"/>
      <c r="M953" s="860"/>
      <c r="N953" s="860"/>
      <c r="O953" s="860"/>
      <c r="P953" s="860"/>
      <c r="Q953" s="860"/>
      <c r="R953" s="860"/>
      <c r="S953" s="860"/>
      <c r="T953" s="860"/>
      <c r="U953" s="860"/>
      <c r="V953" s="860"/>
      <c r="W953" s="860"/>
      <c r="X953" s="860"/>
      <c r="Y953" s="860"/>
      <c r="Z953" s="860"/>
      <c r="AA953" s="860"/>
      <c r="AB953" s="860"/>
      <c r="AC953" s="860"/>
      <c r="AD953" s="860"/>
    </row>
    <row r="954" spans="1:30" ht="15.75" customHeight="1" x14ac:dyDescent="0.25">
      <c r="A954" s="860"/>
      <c r="B954" s="860"/>
      <c r="C954" s="860"/>
      <c r="D954" s="860"/>
      <c r="E954" s="860"/>
      <c r="F954" s="860"/>
      <c r="G954" s="868"/>
      <c r="H954" s="860"/>
      <c r="I954" s="860"/>
      <c r="J954" s="860"/>
      <c r="K954" s="860"/>
      <c r="L954" s="860"/>
      <c r="M954" s="860"/>
      <c r="N954" s="860"/>
      <c r="O954" s="860"/>
      <c r="P954" s="860"/>
      <c r="Q954" s="860"/>
      <c r="R954" s="860"/>
      <c r="S954" s="860"/>
      <c r="T954" s="860"/>
      <c r="U954" s="860"/>
      <c r="V954" s="860"/>
      <c r="W954" s="860"/>
      <c r="X954" s="860"/>
      <c r="Y954" s="860"/>
      <c r="Z954" s="860"/>
      <c r="AA954" s="860"/>
      <c r="AB954" s="860"/>
      <c r="AC954" s="860"/>
      <c r="AD954" s="860"/>
    </row>
    <row r="955" spans="1:30" ht="15.75" customHeight="1" x14ac:dyDescent="0.25">
      <c r="A955" s="860"/>
      <c r="B955" s="860"/>
      <c r="C955" s="860"/>
      <c r="D955" s="860"/>
      <c r="E955" s="860"/>
      <c r="F955" s="860"/>
      <c r="G955" s="868"/>
      <c r="H955" s="860"/>
      <c r="I955" s="860"/>
      <c r="J955" s="860"/>
      <c r="K955" s="860"/>
      <c r="L955" s="860"/>
      <c r="M955" s="860"/>
      <c r="N955" s="860"/>
      <c r="O955" s="860"/>
      <c r="P955" s="860"/>
      <c r="Q955" s="860"/>
      <c r="R955" s="860"/>
      <c r="S955" s="860"/>
      <c r="T955" s="860"/>
      <c r="U955" s="860"/>
      <c r="V955" s="860"/>
      <c r="W955" s="860"/>
      <c r="X955" s="860"/>
      <c r="Y955" s="860"/>
      <c r="Z955" s="860"/>
      <c r="AA955" s="860"/>
      <c r="AB955" s="860"/>
      <c r="AC955" s="860"/>
      <c r="AD955" s="860"/>
    </row>
    <row r="956" spans="1:30" ht="15.75" customHeight="1" x14ac:dyDescent="0.25">
      <c r="A956" s="860"/>
      <c r="B956" s="860"/>
      <c r="C956" s="860"/>
      <c r="D956" s="860"/>
      <c r="E956" s="860"/>
      <c r="F956" s="860"/>
      <c r="G956" s="868"/>
      <c r="H956" s="860"/>
      <c r="I956" s="860"/>
      <c r="J956" s="860"/>
      <c r="K956" s="860"/>
      <c r="L956" s="860"/>
      <c r="M956" s="860"/>
      <c r="N956" s="860"/>
      <c r="O956" s="860"/>
      <c r="P956" s="860"/>
      <c r="Q956" s="860"/>
      <c r="R956" s="860"/>
      <c r="S956" s="860"/>
      <c r="T956" s="860"/>
      <c r="U956" s="860"/>
      <c r="V956" s="860"/>
      <c r="W956" s="860"/>
      <c r="X956" s="860"/>
      <c r="Y956" s="860"/>
      <c r="Z956" s="860"/>
      <c r="AA956" s="860"/>
      <c r="AB956" s="860"/>
      <c r="AC956" s="860"/>
      <c r="AD956" s="860"/>
    </row>
    <row r="957" spans="1:30" ht="15.75" customHeight="1" x14ac:dyDescent="0.25">
      <c r="A957" s="860"/>
      <c r="B957" s="860"/>
      <c r="C957" s="860"/>
      <c r="D957" s="860"/>
      <c r="E957" s="860"/>
      <c r="F957" s="860"/>
      <c r="G957" s="868"/>
      <c r="H957" s="860"/>
      <c r="I957" s="860"/>
      <c r="J957" s="860"/>
      <c r="K957" s="860"/>
      <c r="L957" s="860"/>
      <c r="M957" s="860"/>
      <c r="N957" s="860"/>
      <c r="O957" s="860"/>
      <c r="P957" s="860"/>
      <c r="Q957" s="860"/>
      <c r="R957" s="860"/>
      <c r="S957" s="860"/>
      <c r="T957" s="860"/>
      <c r="U957" s="860"/>
      <c r="V957" s="860"/>
      <c r="W957" s="860"/>
      <c r="X957" s="860"/>
      <c r="Y957" s="860"/>
      <c r="Z957" s="860"/>
      <c r="AA957" s="860"/>
      <c r="AB957" s="860"/>
      <c r="AC957" s="860"/>
      <c r="AD957" s="860"/>
    </row>
    <row r="958" spans="1:30" ht="15.75" customHeight="1" x14ac:dyDescent="0.25">
      <c r="A958" s="860"/>
      <c r="B958" s="860"/>
      <c r="C958" s="860"/>
      <c r="D958" s="860"/>
      <c r="E958" s="860"/>
      <c r="F958" s="860"/>
      <c r="G958" s="868"/>
      <c r="H958" s="860"/>
      <c r="I958" s="860"/>
      <c r="J958" s="860"/>
      <c r="K958" s="860"/>
      <c r="L958" s="860"/>
      <c r="M958" s="860"/>
      <c r="N958" s="860"/>
      <c r="O958" s="860"/>
      <c r="P958" s="860"/>
      <c r="Q958" s="860"/>
      <c r="R958" s="860"/>
      <c r="S958" s="860"/>
      <c r="T958" s="860"/>
      <c r="U958" s="860"/>
      <c r="V958" s="860"/>
      <c r="W958" s="860"/>
      <c r="X958" s="860"/>
      <c r="Y958" s="860"/>
      <c r="Z958" s="860"/>
      <c r="AA958" s="860"/>
      <c r="AB958" s="860"/>
      <c r="AC958" s="860"/>
      <c r="AD958" s="860"/>
    </row>
    <row r="959" spans="1:30" ht="15.75" customHeight="1" x14ac:dyDescent="0.25">
      <c r="A959" s="860"/>
      <c r="B959" s="860"/>
      <c r="C959" s="860"/>
      <c r="D959" s="860"/>
      <c r="E959" s="860"/>
      <c r="F959" s="860"/>
      <c r="G959" s="868"/>
      <c r="H959" s="860"/>
      <c r="I959" s="860"/>
      <c r="J959" s="860"/>
      <c r="K959" s="860"/>
      <c r="L959" s="860"/>
      <c r="M959" s="860"/>
      <c r="N959" s="860"/>
      <c r="O959" s="860"/>
      <c r="P959" s="860"/>
      <c r="Q959" s="860"/>
      <c r="R959" s="860"/>
      <c r="S959" s="860"/>
      <c r="T959" s="860"/>
      <c r="U959" s="860"/>
      <c r="V959" s="860"/>
      <c r="W959" s="860"/>
      <c r="X959" s="860"/>
      <c r="Y959" s="860"/>
      <c r="Z959" s="860"/>
      <c r="AA959" s="860"/>
      <c r="AB959" s="860"/>
      <c r="AC959" s="860"/>
      <c r="AD959" s="860"/>
    </row>
    <row r="960" spans="1:30" ht="15.75" customHeight="1" x14ac:dyDescent="0.25">
      <c r="A960" s="860"/>
      <c r="B960" s="860"/>
      <c r="C960" s="860"/>
      <c r="D960" s="860"/>
      <c r="E960" s="860"/>
      <c r="F960" s="860"/>
      <c r="G960" s="868"/>
      <c r="H960" s="860"/>
      <c r="I960" s="860"/>
      <c r="J960" s="860"/>
      <c r="K960" s="860"/>
      <c r="L960" s="860"/>
      <c r="M960" s="860"/>
      <c r="N960" s="860"/>
      <c r="O960" s="860"/>
      <c r="P960" s="860"/>
      <c r="Q960" s="860"/>
      <c r="R960" s="860"/>
      <c r="S960" s="860"/>
      <c r="T960" s="860"/>
      <c r="U960" s="860"/>
      <c r="V960" s="860"/>
      <c r="W960" s="860"/>
      <c r="X960" s="860"/>
      <c r="Y960" s="860"/>
      <c r="Z960" s="860"/>
      <c r="AA960" s="860"/>
      <c r="AB960" s="860"/>
      <c r="AC960" s="860"/>
      <c r="AD960" s="860"/>
    </row>
    <row r="961" spans="1:30" ht="15.75" customHeight="1" x14ac:dyDescent="0.25">
      <c r="A961" s="860"/>
      <c r="B961" s="860"/>
      <c r="C961" s="860"/>
      <c r="D961" s="860"/>
      <c r="E961" s="860"/>
      <c r="F961" s="860"/>
      <c r="G961" s="868"/>
      <c r="H961" s="860"/>
      <c r="I961" s="860"/>
      <c r="J961" s="860"/>
      <c r="K961" s="860"/>
      <c r="L961" s="860"/>
      <c r="M961" s="860"/>
      <c r="N961" s="860"/>
      <c r="O961" s="860"/>
      <c r="P961" s="860"/>
      <c r="Q961" s="860"/>
      <c r="R961" s="860"/>
      <c r="S961" s="860"/>
      <c r="T961" s="860"/>
      <c r="U961" s="860"/>
      <c r="V961" s="860"/>
      <c r="W961" s="860"/>
      <c r="X961" s="860"/>
      <c r="Y961" s="860"/>
      <c r="Z961" s="860"/>
      <c r="AA961" s="860"/>
      <c r="AB961" s="860"/>
      <c r="AC961" s="860"/>
      <c r="AD961" s="860"/>
    </row>
    <row r="962" spans="1:30" ht="15.75" customHeight="1" x14ac:dyDescent="0.25">
      <c r="A962" s="860"/>
      <c r="B962" s="860"/>
      <c r="C962" s="860"/>
      <c r="D962" s="860"/>
      <c r="E962" s="860"/>
      <c r="F962" s="860"/>
      <c r="G962" s="868"/>
      <c r="H962" s="860"/>
      <c r="I962" s="860"/>
      <c r="J962" s="860"/>
      <c r="K962" s="860"/>
      <c r="L962" s="860"/>
      <c r="M962" s="860"/>
      <c r="N962" s="860"/>
      <c r="O962" s="860"/>
      <c r="P962" s="860"/>
      <c r="Q962" s="860"/>
      <c r="R962" s="860"/>
      <c r="S962" s="860"/>
      <c r="T962" s="860"/>
      <c r="U962" s="860"/>
      <c r="V962" s="860"/>
      <c r="W962" s="860"/>
      <c r="X962" s="860"/>
      <c r="Y962" s="860"/>
      <c r="Z962" s="860"/>
      <c r="AA962" s="860"/>
      <c r="AB962" s="860"/>
      <c r="AC962" s="860"/>
      <c r="AD962" s="860"/>
    </row>
    <row r="963" spans="1:30" ht="15.75" customHeight="1" x14ac:dyDescent="0.25">
      <c r="A963" s="860"/>
      <c r="B963" s="860"/>
      <c r="C963" s="860"/>
      <c r="D963" s="860"/>
      <c r="E963" s="860"/>
      <c r="F963" s="860"/>
      <c r="G963" s="868"/>
      <c r="H963" s="860"/>
      <c r="I963" s="860"/>
      <c r="J963" s="860"/>
      <c r="K963" s="860"/>
      <c r="L963" s="860"/>
      <c r="M963" s="860"/>
      <c r="N963" s="860"/>
      <c r="O963" s="860"/>
      <c r="P963" s="860"/>
      <c r="Q963" s="860"/>
      <c r="R963" s="860"/>
      <c r="S963" s="860"/>
      <c r="T963" s="860"/>
      <c r="U963" s="860"/>
      <c r="V963" s="860"/>
      <c r="W963" s="860"/>
      <c r="X963" s="860"/>
      <c r="Y963" s="860"/>
      <c r="Z963" s="860"/>
      <c r="AA963" s="860"/>
      <c r="AB963" s="860"/>
      <c r="AC963" s="860"/>
      <c r="AD963" s="860"/>
    </row>
    <row r="964" spans="1:30" ht="15.75" customHeight="1" x14ac:dyDescent="0.25">
      <c r="A964" s="860"/>
      <c r="B964" s="860"/>
      <c r="C964" s="860"/>
      <c r="D964" s="860"/>
      <c r="E964" s="860"/>
      <c r="F964" s="860"/>
      <c r="G964" s="868"/>
      <c r="H964" s="860"/>
      <c r="I964" s="860"/>
      <c r="J964" s="860"/>
      <c r="K964" s="860"/>
      <c r="L964" s="860"/>
      <c r="M964" s="860"/>
      <c r="N964" s="860"/>
      <c r="O964" s="860"/>
      <c r="P964" s="860"/>
      <c r="Q964" s="860"/>
      <c r="R964" s="860"/>
      <c r="S964" s="860"/>
      <c r="T964" s="860"/>
      <c r="U964" s="860"/>
      <c r="V964" s="860"/>
      <c r="W964" s="860"/>
      <c r="X964" s="860"/>
      <c r="Y964" s="860"/>
      <c r="Z964" s="860"/>
      <c r="AA964" s="860"/>
      <c r="AB964" s="860"/>
      <c r="AC964" s="860"/>
      <c r="AD964" s="860"/>
    </row>
    <row r="965" spans="1:30" ht="15.75" customHeight="1" x14ac:dyDescent="0.25">
      <c r="A965" s="860"/>
      <c r="B965" s="860"/>
      <c r="C965" s="860"/>
      <c r="D965" s="860"/>
      <c r="E965" s="860"/>
      <c r="F965" s="860"/>
      <c r="G965" s="868"/>
      <c r="H965" s="860"/>
      <c r="I965" s="860"/>
      <c r="J965" s="860"/>
      <c r="K965" s="860"/>
      <c r="L965" s="860"/>
      <c r="M965" s="860"/>
      <c r="N965" s="860"/>
      <c r="O965" s="860"/>
      <c r="P965" s="860"/>
      <c r="Q965" s="860"/>
      <c r="R965" s="860"/>
      <c r="S965" s="860"/>
      <c r="T965" s="860"/>
      <c r="U965" s="860"/>
      <c r="V965" s="860"/>
      <c r="W965" s="860"/>
      <c r="X965" s="860"/>
      <c r="Y965" s="860"/>
      <c r="Z965" s="860"/>
      <c r="AA965" s="860"/>
      <c r="AB965" s="860"/>
      <c r="AC965" s="860"/>
      <c r="AD965" s="860"/>
    </row>
    <row r="966" spans="1:30" ht="15.75" customHeight="1" x14ac:dyDescent="0.25">
      <c r="A966" s="860"/>
      <c r="B966" s="860"/>
      <c r="C966" s="860"/>
      <c r="D966" s="860"/>
      <c r="E966" s="860"/>
      <c r="F966" s="860"/>
      <c r="G966" s="868"/>
      <c r="H966" s="860"/>
      <c r="I966" s="860"/>
      <c r="J966" s="860"/>
      <c r="K966" s="860"/>
      <c r="L966" s="860"/>
      <c r="M966" s="860"/>
      <c r="N966" s="860"/>
      <c r="O966" s="860"/>
      <c r="P966" s="860"/>
      <c r="Q966" s="860"/>
      <c r="R966" s="860"/>
      <c r="S966" s="860"/>
      <c r="T966" s="860"/>
      <c r="U966" s="860"/>
      <c r="V966" s="860"/>
      <c r="W966" s="860"/>
      <c r="X966" s="860"/>
      <c r="Y966" s="860"/>
      <c r="Z966" s="860"/>
      <c r="AA966" s="860"/>
      <c r="AB966" s="860"/>
      <c r="AC966" s="860"/>
      <c r="AD966" s="860"/>
    </row>
    <row r="967" spans="1:30" ht="15.75" customHeight="1" x14ac:dyDescent="0.25">
      <c r="A967" s="860"/>
      <c r="B967" s="860"/>
      <c r="C967" s="860"/>
      <c r="D967" s="860"/>
      <c r="E967" s="860"/>
      <c r="F967" s="860"/>
      <c r="G967" s="868"/>
      <c r="H967" s="860"/>
      <c r="I967" s="860"/>
      <c r="J967" s="860"/>
      <c r="K967" s="860"/>
      <c r="L967" s="860"/>
      <c r="M967" s="860"/>
      <c r="N967" s="860"/>
      <c r="O967" s="860"/>
      <c r="P967" s="860"/>
      <c r="Q967" s="860"/>
      <c r="R967" s="860"/>
      <c r="S967" s="860"/>
      <c r="T967" s="860"/>
      <c r="U967" s="860"/>
      <c r="V967" s="860"/>
      <c r="W967" s="860"/>
      <c r="X967" s="860"/>
      <c r="Y967" s="860"/>
      <c r="Z967" s="860"/>
      <c r="AA967" s="860"/>
      <c r="AB967" s="860"/>
      <c r="AC967" s="860"/>
      <c r="AD967" s="860"/>
    </row>
    <row r="968" spans="1:30" ht="15.75" customHeight="1" x14ac:dyDescent="0.25">
      <c r="A968" s="860"/>
      <c r="B968" s="860"/>
      <c r="C968" s="860"/>
      <c r="D968" s="860"/>
      <c r="E968" s="860"/>
      <c r="F968" s="860"/>
      <c r="G968" s="868"/>
      <c r="H968" s="860"/>
      <c r="I968" s="860"/>
      <c r="J968" s="860"/>
      <c r="K968" s="860"/>
      <c r="L968" s="860"/>
      <c r="M968" s="860"/>
      <c r="N968" s="860"/>
      <c r="O968" s="860"/>
      <c r="P968" s="860"/>
      <c r="Q968" s="860"/>
      <c r="R968" s="860"/>
      <c r="S968" s="860"/>
      <c r="T968" s="860"/>
      <c r="U968" s="860"/>
      <c r="V968" s="860"/>
      <c r="W968" s="860"/>
      <c r="X968" s="860"/>
      <c r="Y968" s="860"/>
      <c r="Z968" s="860"/>
      <c r="AA968" s="860"/>
      <c r="AB968" s="860"/>
      <c r="AC968" s="860"/>
      <c r="AD968" s="860"/>
    </row>
    <row r="969" spans="1:30" ht="15.75" customHeight="1" x14ac:dyDescent="0.25">
      <c r="A969" s="860"/>
      <c r="B969" s="860"/>
      <c r="C969" s="860"/>
      <c r="D969" s="860"/>
      <c r="E969" s="860"/>
      <c r="F969" s="860"/>
      <c r="G969" s="868"/>
      <c r="H969" s="860"/>
      <c r="I969" s="860"/>
      <c r="J969" s="860"/>
      <c r="K969" s="860"/>
      <c r="L969" s="860"/>
      <c r="M969" s="860"/>
      <c r="N969" s="860"/>
      <c r="O969" s="860"/>
      <c r="P969" s="860"/>
      <c r="Q969" s="860"/>
      <c r="R969" s="860"/>
      <c r="S969" s="860"/>
      <c r="T969" s="860"/>
      <c r="U969" s="860"/>
      <c r="V969" s="860"/>
      <c r="W969" s="860"/>
      <c r="X969" s="860"/>
      <c r="Y969" s="860"/>
      <c r="Z969" s="860"/>
      <c r="AA969" s="860"/>
      <c r="AB969" s="860"/>
      <c r="AC969" s="860"/>
      <c r="AD969" s="860"/>
    </row>
    <row r="970" spans="1:30" ht="15.75" customHeight="1" x14ac:dyDescent="0.25">
      <c r="A970" s="860"/>
      <c r="B970" s="860"/>
      <c r="C970" s="860"/>
      <c r="D970" s="860"/>
      <c r="E970" s="860"/>
      <c r="F970" s="860"/>
      <c r="G970" s="868"/>
      <c r="H970" s="860"/>
      <c r="I970" s="860"/>
      <c r="J970" s="860"/>
      <c r="K970" s="860"/>
      <c r="L970" s="860"/>
      <c r="M970" s="860"/>
      <c r="N970" s="860"/>
      <c r="O970" s="860"/>
      <c r="P970" s="860"/>
      <c r="Q970" s="860"/>
      <c r="R970" s="860"/>
      <c r="S970" s="860"/>
      <c r="T970" s="860"/>
      <c r="U970" s="860"/>
      <c r="V970" s="860"/>
      <c r="W970" s="860"/>
      <c r="X970" s="860"/>
      <c r="Y970" s="860"/>
      <c r="Z970" s="860"/>
      <c r="AA970" s="860"/>
      <c r="AB970" s="860"/>
      <c r="AC970" s="860"/>
      <c r="AD970" s="860"/>
    </row>
    <row r="971" spans="1:30" ht="15.75" customHeight="1" x14ac:dyDescent="0.25">
      <c r="A971" s="860"/>
      <c r="B971" s="860"/>
      <c r="C971" s="860"/>
      <c r="D971" s="860"/>
      <c r="E971" s="860"/>
      <c r="F971" s="860"/>
      <c r="G971" s="868"/>
      <c r="H971" s="860"/>
      <c r="I971" s="860"/>
      <c r="J971" s="860"/>
      <c r="K971" s="860"/>
      <c r="L971" s="860"/>
      <c r="M971" s="860"/>
      <c r="N971" s="860"/>
      <c r="O971" s="860"/>
      <c r="P971" s="860"/>
      <c r="Q971" s="860"/>
      <c r="R971" s="860"/>
      <c r="S971" s="860"/>
      <c r="T971" s="860"/>
      <c r="U971" s="860"/>
      <c r="V971" s="860"/>
      <c r="W971" s="860"/>
      <c r="X971" s="860"/>
      <c r="Y971" s="860"/>
      <c r="Z971" s="860"/>
      <c r="AA971" s="860"/>
      <c r="AB971" s="860"/>
      <c r="AC971" s="860"/>
      <c r="AD971" s="860"/>
    </row>
    <row r="972" spans="1:30" ht="15.75" customHeight="1" x14ac:dyDescent="0.25">
      <c r="A972" s="860"/>
      <c r="B972" s="860"/>
      <c r="C972" s="860"/>
      <c r="D972" s="860"/>
      <c r="E972" s="860"/>
      <c r="F972" s="860"/>
      <c r="G972" s="868"/>
      <c r="H972" s="860"/>
      <c r="I972" s="860"/>
      <c r="J972" s="860"/>
      <c r="K972" s="860"/>
      <c r="L972" s="860"/>
      <c r="M972" s="860"/>
      <c r="N972" s="860"/>
      <c r="O972" s="860"/>
      <c r="P972" s="860"/>
      <c r="Q972" s="860"/>
      <c r="R972" s="860"/>
      <c r="S972" s="860"/>
      <c r="T972" s="860"/>
      <c r="U972" s="860"/>
      <c r="V972" s="860"/>
      <c r="W972" s="860"/>
      <c r="X972" s="860"/>
      <c r="Y972" s="860"/>
      <c r="Z972" s="860"/>
      <c r="AA972" s="860"/>
      <c r="AB972" s="860"/>
      <c r="AC972" s="860"/>
      <c r="AD972" s="860"/>
    </row>
    <row r="973" spans="1:30" ht="15.75" customHeight="1" x14ac:dyDescent="0.25">
      <c r="A973" s="860"/>
      <c r="B973" s="860"/>
      <c r="C973" s="860"/>
      <c r="D973" s="860"/>
      <c r="E973" s="860"/>
      <c r="F973" s="860"/>
      <c r="G973" s="868"/>
      <c r="H973" s="860"/>
      <c r="I973" s="860"/>
      <c r="J973" s="860"/>
      <c r="K973" s="860"/>
      <c r="L973" s="860"/>
      <c r="M973" s="860"/>
      <c r="N973" s="860"/>
      <c r="O973" s="860"/>
      <c r="P973" s="860"/>
      <c r="Q973" s="860"/>
      <c r="R973" s="860"/>
      <c r="S973" s="860"/>
      <c r="T973" s="860"/>
      <c r="U973" s="860"/>
      <c r="V973" s="860"/>
      <c r="W973" s="860"/>
      <c r="X973" s="860"/>
      <c r="Y973" s="860"/>
      <c r="Z973" s="860"/>
      <c r="AA973" s="860"/>
      <c r="AB973" s="860"/>
      <c r="AC973" s="860"/>
      <c r="AD973" s="860"/>
    </row>
    <row r="974" spans="1:30" ht="15.75" customHeight="1" x14ac:dyDescent="0.25">
      <c r="A974" s="860"/>
      <c r="B974" s="860"/>
      <c r="C974" s="860"/>
      <c r="D974" s="860"/>
      <c r="E974" s="860"/>
      <c r="F974" s="860"/>
      <c r="G974" s="868"/>
      <c r="H974" s="860"/>
      <c r="I974" s="860"/>
      <c r="J974" s="860"/>
      <c r="K974" s="860"/>
      <c r="L974" s="860"/>
      <c r="M974" s="860"/>
      <c r="N974" s="860"/>
      <c r="O974" s="860"/>
      <c r="P974" s="860"/>
      <c r="Q974" s="860"/>
      <c r="R974" s="860"/>
      <c r="S974" s="860"/>
      <c r="T974" s="860"/>
      <c r="U974" s="860"/>
      <c r="V974" s="860"/>
      <c r="W974" s="860"/>
      <c r="X974" s="860"/>
      <c r="Y974" s="860"/>
      <c r="Z974" s="860"/>
      <c r="AA974" s="860"/>
      <c r="AB974" s="860"/>
      <c r="AC974" s="860"/>
      <c r="AD974" s="860"/>
    </row>
    <row r="975" spans="1:30" ht="15.75" customHeight="1" x14ac:dyDescent="0.25">
      <c r="A975" s="860"/>
      <c r="B975" s="860"/>
      <c r="C975" s="860"/>
      <c r="D975" s="860"/>
      <c r="E975" s="860"/>
      <c r="F975" s="860"/>
      <c r="G975" s="868"/>
      <c r="H975" s="860"/>
      <c r="I975" s="860"/>
      <c r="J975" s="860"/>
      <c r="K975" s="860"/>
      <c r="L975" s="860"/>
      <c r="M975" s="860"/>
      <c r="N975" s="860"/>
      <c r="O975" s="860"/>
      <c r="P975" s="860"/>
      <c r="Q975" s="860"/>
      <c r="R975" s="860"/>
      <c r="S975" s="860"/>
      <c r="T975" s="860"/>
      <c r="U975" s="860"/>
      <c r="V975" s="860"/>
      <c r="W975" s="860"/>
      <c r="X975" s="860"/>
      <c r="Y975" s="860"/>
      <c r="Z975" s="860"/>
      <c r="AA975" s="860"/>
      <c r="AB975" s="860"/>
      <c r="AC975" s="860"/>
      <c r="AD975" s="860"/>
    </row>
    <row r="976" spans="1:30" ht="15.75" customHeight="1" x14ac:dyDescent="0.25">
      <c r="A976" s="860"/>
      <c r="B976" s="860"/>
      <c r="C976" s="860"/>
      <c r="D976" s="860"/>
      <c r="E976" s="860"/>
      <c r="F976" s="860"/>
      <c r="G976" s="868"/>
      <c r="H976" s="860"/>
      <c r="I976" s="860"/>
      <c r="J976" s="860"/>
      <c r="K976" s="860"/>
      <c r="L976" s="860"/>
      <c r="M976" s="860"/>
      <c r="N976" s="860"/>
      <c r="O976" s="860"/>
      <c r="P976" s="860"/>
      <c r="Q976" s="860"/>
      <c r="R976" s="860"/>
      <c r="S976" s="860"/>
      <c r="T976" s="860"/>
      <c r="U976" s="860"/>
      <c r="V976" s="860"/>
      <c r="W976" s="860"/>
      <c r="X976" s="860"/>
      <c r="Y976" s="860"/>
      <c r="Z976" s="860"/>
      <c r="AA976" s="860"/>
      <c r="AB976" s="860"/>
      <c r="AC976" s="860"/>
      <c r="AD976" s="860"/>
    </row>
    <row r="977" spans="1:30" ht="15.75" customHeight="1" x14ac:dyDescent="0.25">
      <c r="A977" s="860"/>
      <c r="B977" s="860"/>
      <c r="C977" s="860"/>
      <c r="D977" s="860"/>
      <c r="E977" s="860"/>
      <c r="F977" s="860"/>
      <c r="G977" s="868"/>
      <c r="H977" s="860"/>
      <c r="I977" s="860"/>
      <c r="J977" s="860"/>
      <c r="K977" s="860"/>
      <c r="L977" s="860"/>
      <c r="M977" s="860"/>
      <c r="N977" s="860"/>
      <c r="O977" s="860"/>
      <c r="P977" s="860"/>
      <c r="Q977" s="860"/>
      <c r="R977" s="860"/>
      <c r="S977" s="860"/>
      <c r="T977" s="860"/>
      <c r="U977" s="860"/>
      <c r="V977" s="860"/>
      <c r="W977" s="860"/>
      <c r="X977" s="860"/>
      <c r="Y977" s="860"/>
      <c r="Z977" s="860"/>
      <c r="AA977" s="860"/>
      <c r="AB977" s="860"/>
      <c r="AC977" s="860"/>
      <c r="AD977" s="860"/>
    </row>
    <row r="978" spans="1:30" ht="15.75" customHeight="1" x14ac:dyDescent="0.25">
      <c r="A978" s="860"/>
      <c r="B978" s="860"/>
      <c r="C978" s="860"/>
      <c r="D978" s="860"/>
      <c r="E978" s="860"/>
      <c r="F978" s="860"/>
      <c r="G978" s="868"/>
      <c r="H978" s="860"/>
      <c r="I978" s="860"/>
      <c r="J978" s="860"/>
      <c r="K978" s="860"/>
      <c r="L978" s="860"/>
      <c r="M978" s="860"/>
      <c r="N978" s="860"/>
      <c r="O978" s="860"/>
      <c r="P978" s="860"/>
      <c r="Q978" s="860"/>
      <c r="R978" s="860"/>
      <c r="S978" s="860"/>
      <c r="T978" s="860"/>
      <c r="U978" s="860"/>
      <c r="V978" s="860"/>
      <c r="W978" s="860"/>
      <c r="X978" s="860"/>
      <c r="Y978" s="860"/>
      <c r="Z978" s="860"/>
      <c r="AA978" s="860"/>
      <c r="AB978" s="860"/>
      <c r="AC978" s="860"/>
      <c r="AD978" s="860"/>
    </row>
    <row r="979" spans="1:30" ht="15.75" customHeight="1" x14ac:dyDescent="0.25">
      <c r="A979" s="860"/>
      <c r="B979" s="860"/>
      <c r="C979" s="860"/>
      <c r="D979" s="860"/>
      <c r="E979" s="860"/>
      <c r="F979" s="860"/>
      <c r="G979" s="868"/>
      <c r="H979" s="860"/>
      <c r="I979" s="860"/>
      <c r="J979" s="860"/>
      <c r="K979" s="860"/>
      <c r="L979" s="860"/>
      <c r="M979" s="860"/>
      <c r="N979" s="860"/>
      <c r="O979" s="860"/>
      <c r="P979" s="860"/>
      <c r="Q979" s="860"/>
      <c r="R979" s="860"/>
      <c r="S979" s="860"/>
      <c r="T979" s="860"/>
      <c r="U979" s="860"/>
      <c r="V979" s="860"/>
      <c r="W979" s="860"/>
      <c r="X979" s="860"/>
      <c r="Y979" s="860"/>
      <c r="Z979" s="860"/>
      <c r="AA979" s="860"/>
      <c r="AB979" s="860"/>
      <c r="AC979" s="860"/>
      <c r="AD979" s="860"/>
    </row>
    <row r="980" spans="1:30" ht="15.75" customHeight="1" x14ac:dyDescent="0.25">
      <c r="A980" s="860"/>
      <c r="B980" s="860"/>
      <c r="C980" s="860"/>
      <c r="D980" s="860"/>
      <c r="E980" s="860"/>
      <c r="F980" s="860"/>
      <c r="G980" s="868"/>
      <c r="H980" s="860"/>
      <c r="I980" s="860"/>
      <c r="J980" s="860"/>
      <c r="K980" s="860"/>
      <c r="L980" s="860"/>
      <c r="M980" s="860"/>
      <c r="N980" s="860"/>
      <c r="O980" s="860"/>
      <c r="P980" s="860"/>
      <c r="Q980" s="860"/>
      <c r="R980" s="860"/>
      <c r="S980" s="860"/>
      <c r="T980" s="860"/>
      <c r="U980" s="860"/>
      <c r="V980" s="860"/>
      <c r="W980" s="860"/>
      <c r="X980" s="860"/>
      <c r="Y980" s="860"/>
      <c r="Z980" s="860"/>
      <c r="AA980" s="860"/>
      <c r="AB980" s="860"/>
      <c r="AC980" s="860"/>
      <c r="AD980" s="860"/>
    </row>
    <row r="981" spans="1:30" ht="15.75" customHeight="1" x14ac:dyDescent="0.25">
      <c r="A981" s="860"/>
      <c r="B981" s="860"/>
      <c r="C981" s="860"/>
      <c r="D981" s="860"/>
      <c r="E981" s="860"/>
      <c r="F981" s="860"/>
      <c r="G981" s="868"/>
      <c r="H981" s="860"/>
      <c r="I981" s="860"/>
      <c r="J981" s="860"/>
      <c r="K981" s="860"/>
      <c r="L981" s="860"/>
      <c r="M981" s="860"/>
      <c r="N981" s="860"/>
      <c r="O981" s="860"/>
      <c r="P981" s="860"/>
      <c r="Q981" s="860"/>
      <c r="R981" s="860"/>
      <c r="S981" s="860"/>
      <c r="T981" s="860"/>
      <c r="U981" s="860"/>
      <c r="V981" s="860"/>
      <c r="W981" s="860"/>
      <c r="X981" s="860"/>
      <c r="Y981" s="860"/>
      <c r="Z981" s="860"/>
      <c r="AA981" s="860"/>
      <c r="AB981" s="860"/>
      <c r="AC981" s="860"/>
      <c r="AD981" s="860"/>
    </row>
    <row r="982" spans="1:30" ht="15.75" customHeight="1" x14ac:dyDescent="0.25">
      <c r="A982" s="860"/>
      <c r="B982" s="860"/>
      <c r="C982" s="860"/>
      <c r="D982" s="860"/>
      <c r="E982" s="860"/>
      <c r="F982" s="860"/>
      <c r="G982" s="868"/>
      <c r="H982" s="860"/>
      <c r="I982" s="860"/>
      <c r="J982" s="860"/>
      <c r="K982" s="860"/>
      <c r="L982" s="860"/>
      <c r="M982" s="860"/>
      <c r="N982" s="860"/>
      <c r="O982" s="860"/>
      <c r="P982" s="860"/>
      <c r="Q982" s="860"/>
      <c r="R982" s="860"/>
      <c r="S982" s="860"/>
      <c r="T982" s="860"/>
      <c r="U982" s="860"/>
      <c r="V982" s="860"/>
      <c r="W982" s="860"/>
      <c r="X982" s="860"/>
      <c r="Y982" s="860"/>
      <c r="Z982" s="860"/>
      <c r="AA982" s="860"/>
      <c r="AB982" s="860"/>
      <c r="AC982" s="860"/>
      <c r="AD982" s="860"/>
    </row>
    <row r="983" spans="1:30" ht="15.75" customHeight="1" x14ac:dyDescent="0.25">
      <c r="A983" s="860"/>
      <c r="B983" s="860"/>
      <c r="C983" s="860"/>
      <c r="D983" s="860"/>
      <c r="E983" s="860"/>
      <c r="F983" s="860"/>
      <c r="G983" s="868"/>
      <c r="H983" s="860"/>
      <c r="I983" s="860"/>
      <c r="J983" s="860"/>
      <c r="K983" s="860"/>
      <c r="L983" s="860"/>
      <c r="M983" s="860"/>
      <c r="N983" s="860"/>
      <c r="O983" s="860"/>
      <c r="P983" s="860"/>
      <c r="Q983" s="860"/>
      <c r="R983" s="860"/>
      <c r="S983" s="860"/>
      <c r="T983" s="860"/>
      <c r="U983" s="860"/>
      <c r="V983" s="860"/>
      <c r="W983" s="860"/>
      <c r="X983" s="860"/>
      <c r="Y983" s="860"/>
      <c r="Z983" s="860"/>
      <c r="AA983" s="860"/>
      <c r="AB983" s="860"/>
      <c r="AC983" s="860"/>
      <c r="AD983" s="860"/>
    </row>
    <row r="984" spans="1:30" ht="15.75" customHeight="1" x14ac:dyDescent="0.25">
      <c r="A984" s="860"/>
      <c r="B984" s="860"/>
      <c r="C984" s="860"/>
      <c r="D984" s="860"/>
      <c r="E984" s="860"/>
      <c r="F984" s="860"/>
      <c r="G984" s="868"/>
      <c r="H984" s="860"/>
      <c r="I984" s="860"/>
      <c r="J984" s="860"/>
      <c r="K984" s="860"/>
      <c r="L984" s="860"/>
      <c r="M984" s="860"/>
      <c r="N984" s="860"/>
      <c r="O984" s="860"/>
      <c r="P984" s="860"/>
      <c r="Q984" s="860"/>
      <c r="R984" s="860"/>
      <c r="S984" s="860"/>
      <c r="T984" s="860"/>
      <c r="U984" s="860"/>
      <c r="V984" s="860"/>
      <c r="W984" s="860"/>
      <c r="X984" s="860"/>
      <c r="Y984" s="860"/>
      <c r="Z984" s="860"/>
      <c r="AA984" s="860"/>
      <c r="AB984" s="860"/>
      <c r="AC984" s="860"/>
      <c r="AD984" s="860"/>
    </row>
    <row r="985" spans="1:30" ht="15.75" customHeight="1" x14ac:dyDescent="0.25">
      <c r="A985" s="860"/>
      <c r="B985" s="860"/>
      <c r="C985" s="860"/>
      <c r="D985" s="860"/>
      <c r="E985" s="860"/>
      <c r="F985" s="860"/>
      <c r="G985" s="868"/>
      <c r="H985" s="860"/>
      <c r="I985" s="860"/>
      <c r="J985" s="860"/>
      <c r="K985" s="860"/>
      <c r="L985" s="860"/>
      <c r="M985" s="860"/>
      <c r="N985" s="860"/>
      <c r="O985" s="860"/>
      <c r="P985" s="860"/>
      <c r="Q985" s="860"/>
      <c r="R985" s="860"/>
      <c r="S985" s="860"/>
      <c r="T985" s="860"/>
      <c r="U985" s="860"/>
      <c r="V985" s="860"/>
      <c r="W985" s="860"/>
      <c r="X985" s="860"/>
      <c r="Y985" s="860"/>
      <c r="Z985" s="860"/>
      <c r="AA985" s="860"/>
      <c r="AB985" s="860"/>
      <c r="AC985" s="860"/>
      <c r="AD985" s="860"/>
    </row>
    <row r="986" spans="1:30" ht="15.75" customHeight="1" x14ac:dyDescent="0.25">
      <c r="A986" s="860"/>
      <c r="B986" s="860"/>
      <c r="C986" s="860"/>
      <c r="D986" s="860"/>
      <c r="E986" s="860"/>
      <c r="F986" s="860"/>
      <c r="G986" s="868"/>
      <c r="H986" s="860"/>
      <c r="I986" s="860"/>
      <c r="J986" s="860"/>
      <c r="K986" s="860"/>
      <c r="L986" s="860"/>
      <c r="M986" s="860"/>
      <c r="N986" s="860"/>
      <c r="O986" s="860"/>
      <c r="P986" s="860"/>
      <c r="Q986" s="860"/>
      <c r="R986" s="860"/>
      <c r="S986" s="860"/>
      <c r="T986" s="860"/>
      <c r="U986" s="860"/>
      <c r="V986" s="860"/>
      <c r="W986" s="860"/>
      <c r="X986" s="860"/>
      <c r="Y986" s="860"/>
      <c r="Z986" s="860"/>
      <c r="AA986" s="860"/>
      <c r="AB986" s="860"/>
      <c r="AC986" s="860"/>
      <c r="AD986" s="860"/>
    </row>
    <row r="987" spans="1:30" ht="15.75" customHeight="1" x14ac:dyDescent="0.25">
      <c r="A987" s="860"/>
      <c r="B987" s="860"/>
      <c r="C987" s="860"/>
      <c r="D987" s="860"/>
      <c r="E987" s="860"/>
      <c r="F987" s="860"/>
      <c r="G987" s="868"/>
      <c r="H987" s="860"/>
      <c r="I987" s="860"/>
      <c r="J987" s="860"/>
      <c r="K987" s="860"/>
      <c r="L987" s="860"/>
      <c r="M987" s="860"/>
      <c r="N987" s="860"/>
      <c r="O987" s="860"/>
      <c r="P987" s="860"/>
      <c r="Q987" s="860"/>
      <c r="R987" s="860"/>
      <c r="S987" s="860"/>
      <c r="T987" s="860"/>
      <c r="U987" s="860"/>
      <c r="V987" s="860"/>
      <c r="W987" s="860"/>
      <c r="X987" s="860"/>
      <c r="Y987" s="860"/>
      <c r="Z987" s="860"/>
      <c r="AA987" s="860"/>
      <c r="AB987" s="860"/>
      <c r="AC987" s="860"/>
      <c r="AD987" s="860"/>
    </row>
    <row r="988" spans="1:30" ht="15.75" customHeight="1" x14ac:dyDescent="0.25">
      <c r="A988" s="860"/>
      <c r="B988" s="860"/>
      <c r="C988" s="860"/>
      <c r="D988" s="860"/>
      <c r="E988" s="860"/>
      <c r="F988" s="860"/>
      <c r="G988" s="868"/>
      <c r="H988" s="860"/>
      <c r="I988" s="860"/>
      <c r="J988" s="860"/>
      <c r="K988" s="860"/>
      <c r="L988" s="860"/>
      <c r="M988" s="860"/>
      <c r="N988" s="860"/>
      <c r="O988" s="860"/>
      <c r="P988" s="860"/>
      <c r="Q988" s="860"/>
      <c r="R988" s="860"/>
      <c r="S988" s="860"/>
      <c r="T988" s="860"/>
      <c r="U988" s="860"/>
      <c r="V988" s="860"/>
      <c r="W988" s="860"/>
      <c r="X988" s="860"/>
      <c r="Y988" s="860"/>
      <c r="Z988" s="860"/>
      <c r="AA988" s="860"/>
      <c r="AB988" s="860"/>
      <c r="AC988" s="860"/>
      <c r="AD988" s="860"/>
    </row>
    <row r="989" spans="1:30" ht="15.75" customHeight="1" x14ac:dyDescent="0.25">
      <c r="A989" s="860"/>
      <c r="B989" s="860"/>
      <c r="C989" s="860"/>
      <c r="D989" s="860"/>
      <c r="E989" s="860"/>
      <c r="F989" s="860"/>
      <c r="G989" s="868"/>
      <c r="H989" s="860"/>
      <c r="I989" s="860"/>
      <c r="J989" s="860"/>
      <c r="K989" s="860"/>
      <c r="L989" s="860"/>
      <c r="M989" s="860"/>
      <c r="N989" s="860"/>
      <c r="O989" s="860"/>
      <c r="P989" s="860"/>
      <c r="Q989" s="860"/>
      <c r="R989" s="860"/>
      <c r="S989" s="860"/>
      <c r="T989" s="860"/>
      <c r="U989" s="860"/>
      <c r="V989" s="860"/>
      <c r="W989" s="860"/>
      <c r="X989" s="860"/>
      <c r="Y989" s="860"/>
      <c r="Z989" s="860"/>
      <c r="AA989" s="860"/>
      <c r="AB989" s="860"/>
      <c r="AC989" s="860"/>
      <c r="AD989" s="860"/>
    </row>
    <row r="990" spans="1:30" ht="15.75" customHeight="1" x14ac:dyDescent="0.25">
      <c r="A990" s="860"/>
      <c r="B990" s="860"/>
      <c r="C990" s="860"/>
      <c r="D990" s="860"/>
      <c r="E990" s="860"/>
      <c r="F990" s="860"/>
      <c r="G990" s="868"/>
      <c r="H990" s="860"/>
      <c r="I990" s="860"/>
      <c r="J990" s="860"/>
      <c r="K990" s="860"/>
      <c r="L990" s="860"/>
      <c r="M990" s="860"/>
      <c r="N990" s="860"/>
      <c r="O990" s="860"/>
      <c r="P990" s="860"/>
      <c r="Q990" s="860"/>
      <c r="R990" s="860"/>
      <c r="S990" s="860"/>
      <c r="T990" s="860"/>
      <c r="U990" s="860"/>
      <c r="V990" s="860"/>
      <c r="W990" s="860"/>
      <c r="X990" s="860"/>
      <c r="Y990" s="860"/>
      <c r="Z990" s="860"/>
      <c r="AA990" s="860"/>
      <c r="AB990" s="860"/>
      <c r="AC990" s="860"/>
      <c r="AD990" s="860"/>
    </row>
    <row r="991" spans="1:30" ht="15.75" customHeight="1" x14ac:dyDescent="0.25">
      <c r="A991" s="860"/>
      <c r="B991" s="860"/>
      <c r="C991" s="860"/>
      <c r="D991" s="860"/>
      <c r="E991" s="860"/>
      <c r="F991" s="860"/>
      <c r="G991" s="868"/>
      <c r="H991" s="860"/>
      <c r="I991" s="860"/>
      <c r="J991" s="860"/>
      <c r="K991" s="860"/>
      <c r="L991" s="860"/>
      <c r="M991" s="860"/>
      <c r="N991" s="860"/>
      <c r="O991" s="860"/>
      <c r="P991" s="860"/>
      <c r="Q991" s="860"/>
      <c r="R991" s="860"/>
      <c r="S991" s="860"/>
      <c r="T991" s="860"/>
      <c r="U991" s="860"/>
      <c r="V991" s="860"/>
      <c r="W991" s="860"/>
      <c r="X991" s="860"/>
      <c r="Y991" s="860"/>
      <c r="Z991" s="860"/>
      <c r="AA991" s="860"/>
      <c r="AB991" s="860"/>
      <c r="AC991" s="860"/>
      <c r="AD991" s="860"/>
    </row>
    <row r="992" spans="1:30" ht="15.75" customHeight="1" x14ac:dyDescent="0.25">
      <c r="A992" s="860"/>
      <c r="B992" s="860"/>
      <c r="C992" s="860"/>
      <c r="D992" s="860"/>
      <c r="E992" s="860"/>
      <c r="F992" s="860"/>
      <c r="G992" s="868"/>
      <c r="H992" s="860"/>
      <c r="I992" s="860"/>
      <c r="J992" s="860"/>
      <c r="K992" s="860"/>
      <c r="L992" s="860"/>
      <c r="M992" s="860"/>
      <c r="N992" s="860"/>
      <c r="O992" s="860"/>
      <c r="P992" s="860"/>
      <c r="Q992" s="860"/>
      <c r="R992" s="860"/>
      <c r="S992" s="860"/>
      <c r="T992" s="860"/>
      <c r="U992" s="860"/>
      <c r="V992" s="860"/>
      <c r="W992" s="860"/>
      <c r="X992" s="860"/>
      <c r="Y992" s="860"/>
      <c r="Z992" s="860"/>
      <c r="AA992" s="860"/>
      <c r="AB992" s="860"/>
      <c r="AC992" s="860"/>
      <c r="AD992" s="860"/>
    </row>
    <row r="993" spans="1:30" ht="15.75" customHeight="1" x14ac:dyDescent="0.25">
      <c r="A993" s="860"/>
      <c r="B993" s="860"/>
      <c r="C993" s="860"/>
      <c r="D993" s="860"/>
      <c r="E993" s="860"/>
      <c r="F993" s="860"/>
      <c r="G993" s="868"/>
      <c r="H993" s="860"/>
      <c r="I993" s="860"/>
      <c r="J993" s="860"/>
      <c r="K993" s="860"/>
      <c r="L993" s="860"/>
      <c r="M993" s="860"/>
      <c r="N993" s="860"/>
      <c r="O993" s="860"/>
      <c r="P993" s="860"/>
      <c r="Q993" s="860"/>
      <c r="R993" s="860"/>
      <c r="S993" s="860"/>
      <c r="T993" s="860"/>
      <c r="U993" s="860"/>
      <c r="V993" s="860"/>
      <c r="W993" s="860"/>
      <c r="X993" s="860"/>
      <c r="Y993" s="860"/>
      <c r="Z993" s="860"/>
      <c r="AA993" s="860"/>
      <c r="AB993" s="860"/>
      <c r="AC993" s="860"/>
      <c r="AD993" s="860"/>
    </row>
    <row r="994" spans="1:30" ht="15.75" customHeight="1" x14ac:dyDescent="0.25">
      <c r="A994" s="860"/>
      <c r="B994" s="860"/>
      <c r="C994" s="860"/>
      <c r="D994" s="860"/>
      <c r="E994" s="860"/>
      <c r="F994" s="860"/>
      <c r="G994" s="868"/>
      <c r="H994" s="860"/>
      <c r="I994" s="860"/>
      <c r="J994" s="860"/>
      <c r="K994" s="860"/>
      <c r="L994" s="860"/>
      <c r="M994" s="860"/>
      <c r="N994" s="860"/>
      <c r="O994" s="860"/>
      <c r="P994" s="860"/>
      <c r="Q994" s="860"/>
      <c r="R994" s="860"/>
      <c r="S994" s="860"/>
      <c r="T994" s="860"/>
      <c r="U994" s="860"/>
      <c r="V994" s="860"/>
      <c r="W994" s="860"/>
      <c r="X994" s="860"/>
      <c r="Y994" s="860"/>
      <c r="Z994" s="860"/>
      <c r="AA994" s="860"/>
      <c r="AB994" s="860"/>
      <c r="AC994" s="860"/>
      <c r="AD994" s="860"/>
    </row>
    <row r="995" spans="1:30" ht="15.75" customHeight="1" x14ac:dyDescent="0.25">
      <c r="A995" s="860"/>
      <c r="B995" s="860"/>
      <c r="C995" s="860"/>
      <c r="D995" s="860"/>
      <c r="E995" s="860"/>
      <c r="F995" s="860"/>
      <c r="G995" s="868"/>
      <c r="H995" s="860"/>
      <c r="I995" s="860"/>
      <c r="J995" s="860"/>
      <c r="K995" s="860"/>
      <c r="L995" s="860"/>
      <c r="M995" s="860"/>
      <c r="N995" s="860"/>
      <c r="O995" s="860"/>
      <c r="P995" s="860"/>
      <c r="Q995" s="860"/>
      <c r="R995" s="860"/>
      <c r="S995" s="860"/>
      <c r="T995" s="860"/>
      <c r="U995" s="860"/>
      <c r="V995" s="860"/>
      <c r="W995" s="860"/>
      <c r="X995" s="860"/>
      <c r="Y995" s="860"/>
      <c r="Z995" s="860"/>
      <c r="AA995" s="860"/>
      <c r="AB995" s="860"/>
      <c r="AC995" s="860"/>
      <c r="AD995" s="860"/>
    </row>
    <row r="996" spans="1:30" ht="15.75" customHeight="1" x14ac:dyDescent="0.25">
      <c r="A996" s="860"/>
      <c r="B996" s="860"/>
      <c r="C996" s="860"/>
      <c r="D996" s="860"/>
      <c r="E996" s="860"/>
      <c r="F996" s="860"/>
      <c r="G996" s="868"/>
      <c r="H996" s="860"/>
      <c r="I996" s="860"/>
      <c r="J996" s="860"/>
      <c r="K996" s="860"/>
      <c r="L996" s="860"/>
      <c r="M996" s="860"/>
      <c r="N996" s="860"/>
      <c r="O996" s="860"/>
      <c r="P996" s="860"/>
      <c r="Q996" s="860"/>
      <c r="R996" s="860"/>
      <c r="S996" s="860"/>
      <c r="T996" s="860"/>
      <c r="U996" s="860"/>
      <c r="V996" s="860"/>
      <c r="W996" s="860"/>
      <c r="X996" s="860"/>
      <c r="Y996" s="860"/>
      <c r="Z996" s="860"/>
      <c r="AA996" s="860"/>
      <c r="AB996" s="860"/>
      <c r="AC996" s="860"/>
      <c r="AD996" s="860"/>
    </row>
  </sheetData>
  <mergeCells count="17">
    <mergeCell ref="A4:B4"/>
    <mergeCell ref="C4:F4"/>
    <mergeCell ref="A5:B5"/>
    <mergeCell ref="C5:F5"/>
    <mergeCell ref="A6:B6"/>
    <mergeCell ref="C6:F6"/>
    <mergeCell ref="C7:F7"/>
    <mergeCell ref="C8:F8"/>
    <mergeCell ref="A60:F60"/>
    <mergeCell ref="H60:J60"/>
    <mergeCell ref="A7:B7"/>
    <mergeCell ref="A8:B8"/>
    <mergeCell ref="C19:E19"/>
    <mergeCell ref="A24:J24"/>
    <mergeCell ref="A25:F25"/>
    <mergeCell ref="H25:J25"/>
    <mergeCell ref="A59:J59"/>
  </mergeCells>
  <pageMargins left="0.7" right="0.7" top="0.75" bottom="0.75" header="0" footer="0"/>
  <pageSetup orientation="landscape"/>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outlinePr summaryRight="0"/>
    <pageSetUpPr fitToPage="1"/>
  </sheetPr>
  <dimension ref="A1:AE996"/>
  <sheetViews>
    <sheetView topLeftCell="A5" workbookViewId="0">
      <selection activeCell="H57" sqref="H57:J57"/>
    </sheetView>
  </sheetViews>
  <sheetFormatPr defaultColWidth="12.6640625" defaultRowHeight="15" customHeight="1" x14ac:dyDescent="0.25"/>
  <cols>
    <col min="1" max="1" width="5" customWidth="1"/>
    <col min="2" max="2" width="24.21875" customWidth="1"/>
    <col min="3" max="3" width="19.33203125" customWidth="1"/>
    <col min="4" max="4" width="14.33203125" customWidth="1"/>
    <col min="5" max="5" width="19.33203125" customWidth="1"/>
    <col min="6" max="6" width="19.109375" customWidth="1"/>
    <col min="7" max="7" width="15.109375" hidden="1" customWidth="1"/>
    <col min="8" max="10" width="14.21875" customWidth="1"/>
    <col min="11" max="31" width="8.77734375" customWidth="1"/>
  </cols>
  <sheetData>
    <row r="1" spans="1:31" ht="15.75" customHeight="1" x14ac:dyDescent="0.25">
      <c r="A1" s="799"/>
      <c r="B1" s="800"/>
      <c r="C1" s="800"/>
      <c r="D1" s="800"/>
      <c r="E1" s="800"/>
      <c r="F1" s="800"/>
      <c r="G1" s="801"/>
      <c r="H1" s="800"/>
      <c r="I1" s="800"/>
      <c r="J1" s="800"/>
      <c r="K1" s="800"/>
      <c r="L1" s="800"/>
      <c r="M1" s="800"/>
      <c r="N1" s="800"/>
      <c r="O1" s="800"/>
      <c r="P1" s="800"/>
      <c r="Q1" s="800"/>
      <c r="R1" s="800"/>
      <c r="S1" s="800"/>
      <c r="T1" s="800"/>
      <c r="U1" s="800"/>
      <c r="V1" s="800"/>
      <c r="W1" s="800"/>
      <c r="X1" s="800"/>
      <c r="Y1" s="800"/>
      <c r="Z1" s="800"/>
      <c r="AA1" s="800"/>
      <c r="AB1" s="800"/>
      <c r="AC1" s="800"/>
      <c r="AD1" s="800"/>
      <c r="AE1" s="800"/>
    </row>
    <row r="2" spans="1:31" ht="15.75" customHeight="1" x14ac:dyDescent="0.25">
      <c r="A2" s="800"/>
      <c r="B2" s="799" t="s">
        <v>65</v>
      </c>
      <c r="C2" s="799" t="s">
        <v>1051</v>
      </c>
      <c r="D2" s="800"/>
      <c r="E2" s="800"/>
      <c r="F2" s="800"/>
      <c r="G2" s="801"/>
      <c r="H2" s="800"/>
      <c r="I2" s="800"/>
      <c r="J2" s="800"/>
      <c r="K2" s="800"/>
      <c r="L2" s="800"/>
      <c r="M2" s="800"/>
      <c r="N2" s="800"/>
      <c r="O2" s="800"/>
      <c r="P2" s="800"/>
      <c r="Q2" s="800"/>
      <c r="R2" s="800"/>
      <c r="S2" s="800"/>
      <c r="T2" s="800"/>
      <c r="U2" s="800"/>
      <c r="V2" s="800"/>
      <c r="W2" s="800"/>
      <c r="X2" s="800"/>
      <c r="Y2" s="800"/>
      <c r="Z2" s="800"/>
      <c r="AA2" s="800"/>
      <c r="AB2" s="800"/>
      <c r="AC2" s="800"/>
      <c r="AD2" s="800"/>
      <c r="AE2" s="800"/>
    </row>
    <row r="3" spans="1:31" ht="15.75" customHeight="1" x14ac:dyDescent="0.25">
      <c r="A3" s="800"/>
      <c r="B3" s="802"/>
      <c r="C3" s="800"/>
      <c r="D3" s="800"/>
      <c r="E3" s="800"/>
      <c r="F3" s="800"/>
      <c r="G3" s="801"/>
      <c r="H3" s="800"/>
      <c r="I3" s="800"/>
      <c r="J3" s="800"/>
      <c r="K3" s="800"/>
      <c r="L3" s="800"/>
      <c r="M3" s="800"/>
      <c r="N3" s="800"/>
      <c r="O3" s="800"/>
      <c r="P3" s="800"/>
      <c r="Q3" s="800"/>
      <c r="R3" s="800"/>
      <c r="S3" s="800"/>
      <c r="T3" s="800"/>
      <c r="U3" s="800"/>
      <c r="V3" s="800"/>
      <c r="W3" s="800"/>
      <c r="X3" s="800"/>
      <c r="Y3" s="800"/>
      <c r="Z3" s="800"/>
      <c r="AA3" s="800"/>
      <c r="AB3" s="800"/>
      <c r="AC3" s="800"/>
      <c r="AD3" s="800"/>
      <c r="AE3" s="800"/>
    </row>
    <row r="4" spans="1:31" ht="15.75" customHeight="1" x14ac:dyDescent="0.25">
      <c r="A4" s="1095" t="s">
        <v>67</v>
      </c>
      <c r="B4" s="985"/>
      <c r="C4" s="1100" t="s">
        <v>1052</v>
      </c>
      <c r="D4" s="987"/>
      <c r="E4" s="987"/>
      <c r="F4" s="985"/>
      <c r="G4" s="803"/>
      <c r="H4" s="805"/>
      <c r="I4" s="805"/>
      <c r="J4" s="805"/>
      <c r="K4" s="805"/>
      <c r="L4" s="805"/>
      <c r="M4" s="805"/>
      <c r="N4" s="805"/>
      <c r="O4" s="805"/>
      <c r="P4" s="805"/>
      <c r="Q4" s="805"/>
      <c r="R4" s="805"/>
      <c r="S4" s="805"/>
      <c r="T4" s="805"/>
      <c r="U4" s="805"/>
      <c r="V4" s="805"/>
      <c r="W4" s="805"/>
      <c r="X4" s="805"/>
      <c r="Y4" s="805"/>
      <c r="Z4" s="805"/>
      <c r="AA4" s="805"/>
      <c r="AB4" s="805"/>
      <c r="AC4" s="805"/>
      <c r="AD4" s="805"/>
      <c r="AE4" s="805"/>
    </row>
    <row r="5" spans="1:31" ht="148.05000000000001" customHeight="1" x14ac:dyDescent="0.25">
      <c r="A5" s="1091" t="s">
        <v>69</v>
      </c>
      <c r="B5" s="1003"/>
      <c r="C5" s="1088" t="s">
        <v>1053</v>
      </c>
      <c r="D5" s="1008"/>
      <c r="E5" s="1008"/>
      <c r="F5" s="1003"/>
      <c r="G5" s="803"/>
      <c r="H5" s="805"/>
      <c r="I5" s="805"/>
      <c r="J5" s="805"/>
      <c r="K5" s="805"/>
      <c r="L5" s="805"/>
      <c r="M5" s="805"/>
      <c r="N5" s="805"/>
      <c r="O5" s="805"/>
      <c r="P5" s="805"/>
      <c r="Q5" s="805"/>
      <c r="R5" s="805"/>
      <c r="S5" s="805"/>
      <c r="T5" s="805"/>
      <c r="U5" s="805"/>
      <c r="V5" s="805"/>
      <c r="W5" s="805"/>
      <c r="X5" s="805"/>
      <c r="Y5" s="805"/>
      <c r="Z5" s="805"/>
      <c r="AA5" s="805"/>
      <c r="AB5" s="805"/>
      <c r="AC5" s="805"/>
      <c r="AD5" s="805"/>
      <c r="AE5" s="805"/>
    </row>
    <row r="6" spans="1:31" ht="15.75" customHeight="1" x14ac:dyDescent="0.25">
      <c r="A6" s="1091" t="s">
        <v>71</v>
      </c>
      <c r="B6" s="1003"/>
      <c r="C6" s="1098" t="s">
        <v>72</v>
      </c>
      <c r="D6" s="1008"/>
      <c r="E6" s="1008"/>
      <c r="F6" s="1003"/>
      <c r="G6" s="803"/>
      <c r="H6" s="805"/>
      <c r="I6" s="805"/>
      <c r="J6" s="805"/>
      <c r="K6" s="805"/>
      <c r="L6" s="805"/>
      <c r="M6" s="805"/>
      <c r="N6" s="805"/>
      <c r="O6" s="805"/>
      <c r="P6" s="805"/>
      <c r="Q6" s="805"/>
      <c r="R6" s="805"/>
      <c r="S6" s="805"/>
      <c r="T6" s="805"/>
      <c r="U6" s="805"/>
      <c r="V6" s="805"/>
      <c r="W6" s="805"/>
      <c r="X6" s="805"/>
      <c r="Y6" s="805"/>
      <c r="Z6" s="805"/>
      <c r="AA6" s="805"/>
      <c r="AB6" s="805"/>
      <c r="AC6" s="805"/>
      <c r="AD6" s="805"/>
      <c r="AE6" s="805"/>
    </row>
    <row r="7" spans="1:31" ht="49.05" customHeight="1" x14ac:dyDescent="0.25">
      <c r="A7" s="1091" t="s">
        <v>73</v>
      </c>
      <c r="B7" s="1003"/>
      <c r="C7" s="1088" t="s">
        <v>74</v>
      </c>
      <c r="D7" s="1008"/>
      <c r="E7" s="1008"/>
      <c r="F7" s="1003"/>
      <c r="G7" s="803"/>
      <c r="H7" s="805"/>
      <c r="I7" s="805"/>
      <c r="J7" s="805"/>
      <c r="K7" s="805"/>
      <c r="L7" s="805"/>
      <c r="M7" s="805"/>
      <c r="N7" s="805"/>
      <c r="O7" s="805"/>
      <c r="P7" s="805"/>
      <c r="Q7" s="805"/>
      <c r="R7" s="805"/>
      <c r="S7" s="805"/>
      <c r="T7" s="805"/>
      <c r="U7" s="805"/>
      <c r="V7" s="805"/>
      <c r="W7" s="805"/>
      <c r="X7" s="805"/>
      <c r="Y7" s="805"/>
      <c r="Z7" s="805"/>
      <c r="AA7" s="805"/>
      <c r="AB7" s="805"/>
      <c r="AC7" s="805"/>
      <c r="AD7" s="805"/>
      <c r="AE7" s="805"/>
    </row>
    <row r="8" spans="1:31" ht="41.55" customHeight="1" x14ac:dyDescent="0.25">
      <c r="A8" s="1092" t="s">
        <v>75</v>
      </c>
      <c r="B8" s="1003"/>
      <c r="C8" s="1088" t="s">
        <v>343</v>
      </c>
      <c r="D8" s="1008"/>
      <c r="E8" s="1008"/>
      <c r="F8" s="1003"/>
      <c r="G8" s="803"/>
      <c r="H8" s="805"/>
      <c r="I8" s="805"/>
      <c r="J8" s="805"/>
      <c r="K8" s="805"/>
      <c r="L8" s="805"/>
      <c r="M8" s="805"/>
      <c r="N8" s="805"/>
      <c r="O8" s="805"/>
      <c r="P8" s="805"/>
      <c r="Q8" s="805"/>
      <c r="R8" s="805"/>
      <c r="S8" s="805"/>
      <c r="T8" s="805"/>
      <c r="U8" s="805"/>
      <c r="V8" s="805"/>
      <c r="W8" s="805"/>
      <c r="X8" s="805"/>
      <c r="Y8" s="805"/>
      <c r="Z8" s="805"/>
      <c r="AA8" s="805"/>
      <c r="AB8" s="805"/>
      <c r="AC8" s="805"/>
      <c r="AD8" s="805"/>
      <c r="AE8" s="805"/>
    </row>
    <row r="9" spans="1:31" ht="15.75" customHeight="1" x14ac:dyDescent="0.25">
      <c r="A9" s="800"/>
      <c r="B9" s="800"/>
      <c r="C9" s="800"/>
      <c r="D9" s="800"/>
      <c r="E9" s="800"/>
      <c r="F9" s="800"/>
      <c r="G9" s="801"/>
      <c r="H9" s="800"/>
      <c r="I9" s="800"/>
      <c r="J9" s="800"/>
      <c r="K9" s="800"/>
      <c r="L9" s="800"/>
      <c r="M9" s="800"/>
      <c r="N9" s="800"/>
      <c r="O9" s="800"/>
      <c r="P9" s="800"/>
      <c r="Q9" s="800"/>
      <c r="R9" s="800"/>
      <c r="S9" s="800"/>
      <c r="T9" s="800"/>
      <c r="U9" s="800"/>
      <c r="V9" s="800"/>
      <c r="W9" s="800"/>
      <c r="X9" s="800"/>
      <c r="Y9" s="800"/>
      <c r="Z9" s="800"/>
      <c r="AA9" s="800"/>
      <c r="AB9" s="800"/>
      <c r="AC9" s="800"/>
      <c r="AD9" s="800"/>
      <c r="AE9" s="800"/>
    </row>
    <row r="10" spans="1:31" ht="15.75" customHeight="1" x14ac:dyDescent="0.25">
      <c r="A10" s="800"/>
      <c r="B10" s="800"/>
      <c r="C10" s="800"/>
      <c r="D10" s="800"/>
      <c r="E10" s="800"/>
      <c r="F10" s="800"/>
      <c r="G10" s="801"/>
      <c r="H10" s="807"/>
      <c r="I10" s="807"/>
      <c r="J10" s="807"/>
      <c r="K10" s="807"/>
      <c r="L10" s="800"/>
      <c r="M10" s="800"/>
      <c r="N10" s="800"/>
      <c r="O10" s="800"/>
      <c r="P10" s="800"/>
      <c r="Q10" s="800"/>
      <c r="R10" s="800"/>
      <c r="S10" s="800"/>
      <c r="T10" s="800"/>
      <c r="U10" s="800"/>
      <c r="V10" s="800"/>
      <c r="W10" s="800"/>
      <c r="X10" s="800"/>
      <c r="Y10" s="800"/>
      <c r="Z10" s="800"/>
      <c r="AA10" s="800"/>
      <c r="AB10" s="800"/>
      <c r="AC10" s="800"/>
      <c r="AD10" s="800"/>
      <c r="AE10" s="800"/>
    </row>
    <row r="11" spans="1:31" ht="15.75" customHeight="1" x14ac:dyDescent="0.25">
      <c r="A11" s="808"/>
      <c r="B11" s="809"/>
      <c r="C11" s="810" t="s">
        <v>77</v>
      </c>
      <c r="D11" s="810" t="s">
        <v>78</v>
      </c>
      <c r="E11" s="810" t="s">
        <v>79</v>
      </c>
      <c r="F11" s="810" t="s">
        <v>80</v>
      </c>
      <c r="G11" s="811"/>
      <c r="H11" s="807"/>
      <c r="I11" s="807"/>
      <c r="J11" s="807"/>
      <c r="K11" s="807"/>
      <c r="L11" s="800"/>
      <c r="M11" s="800"/>
      <c r="N11" s="800"/>
      <c r="O11" s="800"/>
      <c r="P11" s="800"/>
      <c r="Q11" s="800"/>
      <c r="R11" s="800"/>
      <c r="S11" s="800"/>
      <c r="T11" s="800"/>
      <c r="U11" s="800"/>
      <c r="V11" s="800"/>
      <c r="W11" s="800"/>
      <c r="X11" s="800"/>
      <c r="Y11" s="800"/>
      <c r="Z11" s="800"/>
      <c r="AA11" s="800"/>
      <c r="AB11" s="800"/>
      <c r="AC11" s="800"/>
      <c r="AD11" s="800"/>
      <c r="AE11" s="800"/>
    </row>
    <row r="12" spans="1:31" ht="15.75" customHeight="1" x14ac:dyDescent="0.25">
      <c r="A12" s="812"/>
      <c r="B12" s="874" t="s">
        <v>81</v>
      </c>
      <c r="C12" s="814">
        <f t="shared" ref="C12:E12" si="0">C13+C14+C15</f>
        <v>29748</v>
      </c>
      <c r="D12" s="815">
        <f t="shared" si="0"/>
        <v>54974</v>
      </c>
      <c r="E12" s="815">
        <f t="shared" si="0"/>
        <v>54974</v>
      </c>
      <c r="F12" s="816">
        <f t="shared" ref="F12:F15" si="1">C12+D12+E12</f>
        <v>139696</v>
      </c>
      <c r="G12" s="817"/>
      <c r="H12" s="807"/>
      <c r="I12" s="807"/>
      <c r="J12" s="807"/>
      <c r="K12" s="807"/>
      <c r="L12" s="800"/>
      <c r="M12" s="800"/>
      <c r="N12" s="800"/>
      <c r="O12" s="800"/>
      <c r="P12" s="800"/>
      <c r="Q12" s="800"/>
      <c r="R12" s="800"/>
      <c r="S12" s="800"/>
      <c r="T12" s="800"/>
      <c r="U12" s="800"/>
      <c r="V12" s="800"/>
      <c r="W12" s="800"/>
      <c r="X12" s="800"/>
      <c r="Y12" s="800"/>
      <c r="Z12" s="800"/>
      <c r="AA12" s="800"/>
      <c r="AB12" s="800"/>
      <c r="AC12" s="800"/>
      <c r="AD12" s="800"/>
      <c r="AE12" s="800"/>
    </row>
    <row r="13" spans="1:31" ht="15.75" customHeight="1" x14ac:dyDescent="0.25">
      <c r="A13" s="818">
        <v>1</v>
      </c>
      <c r="B13" s="819" t="s">
        <v>20</v>
      </c>
      <c r="C13" s="820">
        <v>4675</v>
      </c>
      <c r="D13" s="820">
        <v>8840</v>
      </c>
      <c r="E13" s="820">
        <v>8840</v>
      </c>
      <c r="F13" s="821">
        <f t="shared" si="1"/>
        <v>22355</v>
      </c>
      <c r="G13" s="822"/>
      <c r="H13" s="807"/>
      <c r="I13" s="807"/>
      <c r="J13" s="807"/>
      <c r="K13" s="807"/>
      <c r="L13" s="800"/>
      <c r="M13" s="800"/>
      <c r="N13" s="800"/>
      <c r="O13" s="800"/>
      <c r="P13" s="800"/>
      <c r="Q13" s="800"/>
      <c r="R13" s="800"/>
      <c r="S13" s="800"/>
      <c r="T13" s="800"/>
      <c r="U13" s="800"/>
      <c r="V13" s="800"/>
      <c r="W13" s="800"/>
      <c r="X13" s="800"/>
      <c r="Y13" s="800"/>
      <c r="Z13" s="800"/>
      <c r="AA13" s="800"/>
      <c r="AB13" s="800"/>
      <c r="AC13" s="800"/>
      <c r="AD13" s="800"/>
      <c r="AE13" s="800"/>
    </row>
    <row r="14" spans="1:31" ht="15.75" customHeight="1" x14ac:dyDescent="0.25">
      <c r="A14" s="812">
        <v>2</v>
      </c>
      <c r="B14" s="823" t="s">
        <v>84</v>
      </c>
      <c r="C14" s="824">
        <v>24332</v>
      </c>
      <c r="D14" s="825">
        <v>44652</v>
      </c>
      <c r="E14" s="825">
        <v>44652</v>
      </c>
      <c r="F14" s="821">
        <f t="shared" si="1"/>
        <v>113636</v>
      </c>
      <c r="G14" s="822"/>
      <c r="H14" s="807"/>
      <c r="I14" s="807"/>
      <c r="J14" s="807"/>
      <c r="K14" s="807"/>
      <c r="L14" s="800"/>
      <c r="M14" s="800"/>
      <c r="N14" s="800"/>
      <c r="O14" s="800"/>
      <c r="P14" s="800"/>
      <c r="Q14" s="800"/>
      <c r="R14" s="800"/>
      <c r="S14" s="800"/>
      <c r="T14" s="800"/>
      <c r="U14" s="800"/>
      <c r="V14" s="800"/>
      <c r="W14" s="800"/>
      <c r="X14" s="800"/>
      <c r="Y14" s="800"/>
      <c r="Z14" s="800"/>
      <c r="AA14" s="800"/>
      <c r="AB14" s="800"/>
      <c r="AC14" s="800"/>
      <c r="AD14" s="800"/>
      <c r="AE14" s="800"/>
    </row>
    <row r="15" spans="1:31" ht="15.75" customHeight="1" x14ac:dyDescent="0.25">
      <c r="A15" s="812">
        <v>3</v>
      </c>
      <c r="B15" s="820" t="s">
        <v>9</v>
      </c>
      <c r="C15" s="820">
        <v>741</v>
      </c>
      <c r="D15" s="820">
        <v>1482</v>
      </c>
      <c r="E15" s="820">
        <v>1482</v>
      </c>
      <c r="F15" s="821">
        <f t="shared" si="1"/>
        <v>3705</v>
      </c>
      <c r="G15" s="822"/>
      <c r="H15" s="807"/>
      <c r="I15" s="807"/>
      <c r="J15" s="807"/>
      <c r="K15" s="807"/>
      <c r="L15" s="800"/>
      <c r="M15" s="800"/>
      <c r="N15" s="800"/>
      <c r="O15" s="800"/>
      <c r="P15" s="800"/>
      <c r="Q15" s="800"/>
      <c r="R15" s="800"/>
      <c r="S15" s="800"/>
      <c r="T15" s="800"/>
      <c r="U15" s="800"/>
      <c r="V15" s="800"/>
      <c r="W15" s="800"/>
      <c r="X15" s="800"/>
      <c r="Y15" s="800"/>
      <c r="Z15" s="800"/>
      <c r="AA15" s="800"/>
      <c r="AB15" s="800"/>
      <c r="AC15" s="800"/>
      <c r="AD15" s="800"/>
      <c r="AE15" s="800"/>
    </row>
    <row r="16" spans="1:31" ht="15.75" customHeight="1" x14ac:dyDescent="0.25">
      <c r="A16" s="800"/>
      <c r="B16" s="800"/>
      <c r="C16" s="800"/>
      <c r="D16" s="800"/>
      <c r="E16" s="800"/>
      <c r="F16" s="800"/>
      <c r="G16" s="801"/>
      <c r="H16" s="807"/>
      <c r="I16" s="807"/>
      <c r="J16" s="807"/>
      <c r="K16" s="807"/>
      <c r="L16" s="800"/>
      <c r="M16" s="800"/>
      <c r="N16" s="800"/>
      <c r="O16" s="800"/>
      <c r="P16" s="800"/>
      <c r="Q16" s="800"/>
      <c r="R16" s="800"/>
      <c r="S16" s="800"/>
      <c r="T16" s="800"/>
      <c r="U16" s="800"/>
      <c r="V16" s="800"/>
      <c r="W16" s="800"/>
      <c r="X16" s="800"/>
      <c r="Y16" s="800"/>
      <c r="Z16" s="800"/>
      <c r="AA16" s="800"/>
      <c r="AB16" s="800"/>
      <c r="AC16" s="800"/>
      <c r="AD16" s="800"/>
      <c r="AE16" s="800"/>
    </row>
    <row r="17" spans="1:31" ht="15.75" customHeight="1" x14ac:dyDescent="0.25">
      <c r="A17" s="800"/>
      <c r="B17" s="800"/>
      <c r="C17" s="800"/>
      <c r="D17" s="800"/>
      <c r="E17" s="800"/>
      <c r="F17" s="800"/>
      <c r="G17" s="801"/>
      <c r="H17" s="807"/>
      <c r="I17" s="807"/>
      <c r="J17" s="807"/>
      <c r="K17" s="807"/>
      <c r="L17" s="800"/>
      <c r="M17" s="800"/>
      <c r="N17" s="800"/>
      <c r="O17" s="800"/>
      <c r="P17" s="800"/>
      <c r="Q17" s="800"/>
      <c r="R17" s="800"/>
      <c r="S17" s="800"/>
      <c r="T17" s="800"/>
      <c r="U17" s="800"/>
      <c r="V17" s="800"/>
      <c r="W17" s="800"/>
      <c r="X17" s="800"/>
      <c r="Y17" s="800"/>
      <c r="Z17" s="800"/>
      <c r="AA17" s="800"/>
      <c r="AB17" s="800"/>
      <c r="AC17" s="800"/>
      <c r="AD17" s="800"/>
      <c r="AE17" s="800"/>
    </row>
    <row r="18" spans="1:31" ht="15.75" customHeight="1" x14ac:dyDescent="0.25">
      <c r="A18" s="826"/>
      <c r="B18" s="827" t="s">
        <v>86</v>
      </c>
      <c r="C18" s="1093" t="s">
        <v>1052</v>
      </c>
      <c r="D18" s="999"/>
      <c r="E18" s="1000"/>
      <c r="F18" s="828" t="s">
        <v>87</v>
      </c>
      <c r="G18" s="811"/>
      <c r="H18" s="807"/>
      <c r="I18" s="807"/>
      <c r="J18" s="807"/>
      <c r="K18" s="807"/>
      <c r="L18" s="800"/>
      <c r="M18" s="800"/>
      <c r="N18" s="800"/>
      <c r="O18" s="800"/>
      <c r="P18" s="800"/>
      <c r="Q18" s="800"/>
      <c r="R18" s="800"/>
      <c r="S18" s="800"/>
      <c r="T18" s="800"/>
      <c r="U18" s="800"/>
      <c r="V18" s="800"/>
      <c r="W18" s="800"/>
      <c r="X18" s="800"/>
      <c r="Y18" s="800"/>
      <c r="Z18" s="800"/>
      <c r="AA18" s="800"/>
      <c r="AB18" s="800"/>
      <c r="AC18" s="800"/>
      <c r="AD18" s="800"/>
      <c r="AE18" s="800"/>
    </row>
    <row r="19" spans="1:31" ht="15.75" customHeight="1" x14ac:dyDescent="0.25">
      <c r="A19" s="829"/>
      <c r="B19" s="607" t="s">
        <v>88</v>
      </c>
      <c r="C19" s="499">
        <v>300705</v>
      </c>
      <c r="D19" s="800"/>
      <c r="E19" s="800"/>
      <c r="F19" s="800"/>
      <c r="G19" s="801"/>
      <c r="H19" s="807"/>
      <c r="I19" s="807"/>
      <c r="J19" s="807"/>
      <c r="K19" s="807"/>
      <c r="L19" s="800"/>
      <c r="M19" s="800"/>
      <c r="N19" s="800"/>
      <c r="O19" s="800"/>
      <c r="P19" s="800"/>
      <c r="Q19" s="800"/>
      <c r="R19" s="800"/>
      <c r="S19" s="800"/>
      <c r="T19" s="800"/>
      <c r="U19" s="800"/>
      <c r="V19" s="800"/>
      <c r="W19" s="800"/>
      <c r="X19" s="800"/>
      <c r="Y19" s="800"/>
      <c r="Z19" s="800"/>
      <c r="AA19" s="800"/>
      <c r="AB19" s="800"/>
      <c r="AC19" s="800"/>
      <c r="AD19" s="800"/>
      <c r="AE19" s="800"/>
    </row>
    <row r="20" spans="1:31" ht="15.75" customHeight="1" x14ac:dyDescent="0.25">
      <c r="A20" s="800"/>
      <c r="B20" s="608" t="s">
        <v>89</v>
      </c>
      <c r="C20" s="501" t="s">
        <v>1054</v>
      </c>
      <c r="D20" s="876"/>
      <c r="E20" s="876"/>
      <c r="F20" s="800"/>
      <c r="G20" s="801"/>
      <c r="H20" s="807"/>
      <c r="I20" s="807"/>
      <c r="J20" s="807"/>
      <c r="K20" s="807"/>
      <c r="L20" s="800"/>
      <c r="M20" s="800"/>
      <c r="N20" s="800"/>
      <c r="O20" s="800"/>
      <c r="P20" s="800"/>
      <c r="Q20" s="800"/>
      <c r="R20" s="800"/>
      <c r="S20" s="800"/>
      <c r="T20" s="800"/>
      <c r="U20" s="800"/>
      <c r="V20" s="800"/>
      <c r="W20" s="800"/>
      <c r="X20" s="800"/>
      <c r="Y20" s="800"/>
      <c r="Z20" s="800"/>
      <c r="AA20" s="800"/>
      <c r="AB20" s="800"/>
      <c r="AC20" s="800"/>
      <c r="AD20" s="800"/>
      <c r="AE20" s="800"/>
    </row>
    <row r="21" spans="1:31" ht="15.75" customHeight="1" x14ac:dyDescent="0.25">
      <c r="A21" s="800"/>
      <c r="B21" s="830" t="s">
        <v>90</v>
      </c>
      <c r="C21" s="860"/>
      <c r="D21" s="800"/>
      <c r="E21" s="800"/>
      <c r="F21" s="800"/>
      <c r="G21" s="801"/>
      <c r="H21" s="930"/>
      <c r="I21" s="930"/>
      <c r="J21" s="930"/>
      <c r="K21" s="807"/>
      <c r="L21" s="800"/>
      <c r="M21" s="800"/>
      <c r="N21" s="800"/>
      <c r="O21" s="800"/>
      <c r="P21" s="800"/>
      <c r="Q21" s="800"/>
      <c r="R21" s="800"/>
      <c r="S21" s="800"/>
      <c r="T21" s="800"/>
      <c r="U21" s="800"/>
      <c r="V21" s="800"/>
      <c r="W21" s="800"/>
      <c r="X21" s="800"/>
      <c r="Y21" s="800"/>
      <c r="Z21" s="800"/>
      <c r="AA21" s="800"/>
      <c r="AB21" s="800"/>
      <c r="AC21" s="800"/>
      <c r="AD21" s="800"/>
      <c r="AE21" s="800"/>
    </row>
    <row r="22" spans="1:31" ht="15.75" customHeight="1" x14ac:dyDescent="0.25">
      <c r="A22" s="800"/>
      <c r="B22" s="800"/>
      <c r="C22" s="800"/>
      <c r="D22" s="800"/>
      <c r="E22" s="800"/>
      <c r="F22" s="800"/>
      <c r="G22" s="801"/>
      <c r="H22" s="800"/>
      <c r="I22" s="800"/>
      <c r="J22" s="800"/>
      <c r="K22" s="800"/>
      <c r="L22" s="800"/>
      <c r="M22" s="800"/>
      <c r="N22" s="800"/>
      <c r="O22" s="800"/>
      <c r="P22" s="800"/>
      <c r="Q22" s="800"/>
      <c r="R22" s="800"/>
      <c r="S22" s="800"/>
      <c r="T22" s="800"/>
      <c r="U22" s="800"/>
      <c r="V22" s="800"/>
      <c r="W22" s="800"/>
      <c r="X22" s="800"/>
      <c r="Y22" s="800"/>
      <c r="Z22" s="800"/>
      <c r="AA22" s="800"/>
      <c r="AB22" s="800"/>
      <c r="AC22" s="800"/>
      <c r="AD22" s="800"/>
      <c r="AE22" s="800"/>
    </row>
    <row r="23" spans="1:31" ht="15.75" customHeight="1" x14ac:dyDescent="0.25">
      <c r="A23" s="1103" t="s">
        <v>1055</v>
      </c>
      <c r="B23" s="987"/>
      <c r="C23" s="987"/>
      <c r="D23" s="987"/>
      <c r="E23" s="987"/>
      <c r="F23" s="987"/>
      <c r="G23" s="987"/>
      <c r="H23" s="987"/>
      <c r="I23" s="987"/>
      <c r="J23" s="985"/>
      <c r="K23" s="800"/>
      <c r="L23" s="800"/>
      <c r="M23" s="800"/>
      <c r="N23" s="800"/>
      <c r="O23" s="800"/>
      <c r="P23" s="800"/>
      <c r="Q23" s="800"/>
      <c r="R23" s="800"/>
      <c r="S23" s="800"/>
      <c r="T23" s="800"/>
      <c r="U23" s="800"/>
      <c r="V23" s="800"/>
      <c r="W23" s="800"/>
      <c r="X23" s="800"/>
      <c r="Y23" s="800"/>
      <c r="Z23" s="800"/>
      <c r="AA23" s="800"/>
      <c r="AB23" s="800"/>
      <c r="AC23" s="800"/>
      <c r="AD23" s="800"/>
      <c r="AE23" s="800"/>
    </row>
    <row r="24" spans="1:31" ht="15.75" customHeight="1" x14ac:dyDescent="0.25">
      <c r="A24" s="1089" t="s">
        <v>92</v>
      </c>
      <c r="B24" s="987"/>
      <c r="C24" s="987"/>
      <c r="D24" s="987"/>
      <c r="E24" s="987"/>
      <c r="F24" s="985"/>
      <c r="G24" s="877"/>
      <c r="H24" s="1099" t="s">
        <v>93</v>
      </c>
      <c r="I24" s="990"/>
      <c r="J24" s="991"/>
      <c r="K24" s="800"/>
      <c r="L24" s="800"/>
      <c r="M24" s="800"/>
      <c r="N24" s="800"/>
      <c r="O24" s="800"/>
      <c r="P24" s="800"/>
      <c r="Q24" s="800"/>
      <c r="R24" s="800"/>
      <c r="S24" s="800"/>
      <c r="T24" s="800"/>
      <c r="U24" s="800"/>
      <c r="V24" s="800"/>
      <c r="W24" s="800"/>
      <c r="X24" s="800"/>
      <c r="Y24" s="800"/>
      <c r="Z24" s="800"/>
      <c r="AA24" s="800"/>
      <c r="AB24" s="800"/>
      <c r="AC24" s="800"/>
      <c r="AD24" s="800"/>
      <c r="AE24" s="800"/>
    </row>
    <row r="25" spans="1:31" ht="15.75" customHeight="1" x14ac:dyDescent="0.25">
      <c r="A25" s="832" t="s">
        <v>94</v>
      </c>
      <c r="B25" s="878" t="s">
        <v>95</v>
      </c>
      <c r="C25" s="832" t="s">
        <v>96</v>
      </c>
      <c r="D25" s="832" t="s">
        <v>97</v>
      </c>
      <c r="E25" s="832" t="s">
        <v>98</v>
      </c>
      <c r="F25" s="892" t="s">
        <v>99</v>
      </c>
      <c r="G25" s="880" t="s">
        <v>100</v>
      </c>
      <c r="H25" s="931">
        <v>2025</v>
      </c>
      <c r="I25" s="931">
        <v>2026</v>
      </c>
      <c r="J25" s="931">
        <v>2027</v>
      </c>
      <c r="K25" s="800"/>
      <c r="L25" s="800"/>
      <c r="M25" s="800"/>
      <c r="N25" s="800"/>
      <c r="O25" s="800"/>
      <c r="P25" s="800"/>
      <c r="Q25" s="800"/>
      <c r="R25" s="800"/>
      <c r="S25" s="800"/>
      <c r="T25" s="800"/>
      <c r="U25" s="800"/>
      <c r="V25" s="800"/>
      <c r="W25" s="800"/>
      <c r="X25" s="800"/>
      <c r="Y25" s="800"/>
      <c r="Z25" s="800"/>
      <c r="AA25" s="800"/>
      <c r="AB25" s="800"/>
      <c r="AC25" s="800"/>
      <c r="AD25" s="800"/>
      <c r="AE25" s="800"/>
    </row>
    <row r="26" spans="1:31" ht="15.75" customHeight="1" x14ac:dyDescent="0.25">
      <c r="A26" s="836"/>
      <c r="B26" s="882" t="s">
        <v>104</v>
      </c>
      <c r="C26" s="836"/>
      <c r="D26" s="836"/>
      <c r="E26" s="838"/>
      <c r="F26" s="512">
        <f>F42+F44+F49+F51</f>
        <v>58547</v>
      </c>
      <c r="G26" s="917">
        <f>G27+G33+G37+G44+G49+G51</f>
        <v>58547</v>
      </c>
      <c r="H26" s="909">
        <v>26248</v>
      </c>
      <c r="I26" s="909">
        <v>28774</v>
      </c>
      <c r="J26" s="909">
        <v>3525</v>
      </c>
      <c r="K26" s="807"/>
      <c r="L26" s="800"/>
      <c r="M26" s="800"/>
      <c r="N26" s="800"/>
      <c r="O26" s="800"/>
      <c r="P26" s="800"/>
      <c r="Q26" s="800"/>
      <c r="R26" s="800"/>
      <c r="S26" s="800"/>
      <c r="T26" s="800"/>
      <c r="U26" s="800"/>
      <c r="V26" s="800"/>
      <c r="W26" s="800"/>
      <c r="X26" s="800"/>
      <c r="Y26" s="800"/>
      <c r="Z26" s="800"/>
      <c r="AA26" s="800"/>
      <c r="AB26" s="800"/>
      <c r="AC26" s="800"/>
      <c r="AD26" s="800"/>
      <c r="AE26" s="800"/>
    </row>
    <row r="27" spans="1:31" ht="15.75" customHeight="1" x14ac:dyDescent="0.25">
      <c r="A27" s="839">
        <v>1</v>
      </c>
      <c r="B27" s="883" t="s">
        <v>105</v>
      </c>
      <c r="C27" s="839"/>
      <c r="D27" s="839"/>
      <c r="E27" s="839"/>
      <c r="F27" s="840">
        <f t="shared" ref="F27:G27" si="2">SUM(F28:F32)</f>
        <v>22076</v>
      </c>
      <c r="G27" s="841">
        <f t="shared" si="2"/>
        <v>22076</v>
      </c>
      <c r="H27" s="804"/>
      <c r="I27" s="804"/>
      <c r="J27" s="804"/>
      <c r="K27" s="800"/>
      <c r="L27" s="800"/>
      <c r="M27" s="800"/>
      <c r="N27" s="800"/>
      <c r="O27" s="800"/>
      <c r="P27" s="800"/>
      <c r="Q27" s="800"/>
      <c r="R27" s="800"/>
      <c r="S27" s="800"/>
      <c r="T27" s="800"/>
      <c r="U27" s="800"/>
      <c r="V27" s="800"/>
      <c r="W27" s="800"/>
      <c r="X27" s="800"/>
      <c r="Y27" s="800"/>
      <c r="Z27" s="800"/>
      <c r="AA27" s="800"/>
      <c r="AB27" s="800"/>
      <c r="AC27" s="800"/>
      <c r="AD27" s="800"/>
      <c r="AE27" s="800"/>
    </row>
    <row r="28" spans="1:31" ht="13.8" x14ac:dyDescent="0.25">
      <c r="A28" s="829"/>
      <c r="B28" s="842" t="s">
        <v>1056</v>
      </c>
      <c r="C28" s="843">
        <v>1</v>
      </c>
      <c r="D28" s="829" t="s">
        <v>697</v>
      </c>
      <c r="E28" s="829">
        <v>5376</v>
      </c>
      <c r="F28" s="829">
        <f t="shared" ref="F28:F32" si="3">C28*E28</f>
        <v>5376</v>
      </c>
      <c r="G28" s="849">
        <f t="shared" ref="G28:G32" si="4">C28*E28</f>
        <v>5376</v>
      </c>
      <c r="H28" s="804"/>
      <c r="I28" s="807"/>
      <c r="J28" s="807"/>
      <c r="K28" s="807"/>
      <c r="L28" s="800"/>
      <c r="M28" s="800"/>
      <c r="N28" s="800"/>
      <c r="O28" s="800"/>
      <c r="P28" s="800"/>
      <c r="Q28" s="800"/>
      <c r="R28" s="800"/>
      <c r="S28" s="800"/>
      <c r="T28" s="800"/>
      <c r="U28" s="800"/>
      <c r="V28" s="800"/>
      <c r="W28" s="800"/>
      <c r="X28" s="800"/>
      <c r="Y28" s="800"/>
      <c r="Z28" s="800"/>
      <c r="AA28" s="800"/>
      <c r="AB28" s="800"/>
      <c r="AC28" s="800"/>
      <c r="AD28" s="800"/>
      <c r="AE28" s="800"/>
    </row>
    <row r="29" spans="1:31" ht="41.4" x14ac:dyDescent="0.25">
      <c r="A29" s="829"/>
      <c r="B29" s="842" t="s">
        <v>1057</v>
      </c>
      <c r="C29" s="843">
        <v>7</v>
      </c>
      <c r="D29" s="829" t="s">
        <v>697</v>
      </c>
      <c r="E29" s="829">
        <v>200</v>
      </c>
      <c r="F29" s="829">
        <f t="shared" si="3"/>
        <v>1400</v>
      </c>
      <c r="G29" s="849">
        <f t="shared" si="4"/>
        <v>1400</v>
      </c>
      <c r="H29" s="804"/>
      <c r="I29" s="807"/>
      <c r="J29" s="807"/>
      <c r="K29" s="807"/>
      <c r="L29" s="800"/>
      <c r="M29" s="800"/>
      <c r="N29" s="800"/>
      <c r="O29" s="800"/>
      <c r="P29" s="800"/>
      <c r="Q29" s="800"/>
      <c r="R29" s="800"/>
      <c r="S29" s="800"/>
      <c r="T29" s="800"/>
      <c r="U29" s="800"/>
      <c r="V29" s="800"/>
      <c r="W29" s="800"/>
      <c r="X29" s="800"/>
      <c r="Y29" s="800"/>
      <c r="Z29" s="800"/>
      <c r="AA29" s="800"/>
      <c r="AB29" s="800"/>
      <c r="AC29" s="800"/>
      <c r="AD29" s="800"/>
      <c r="AE29" s="800"/>
    </row>
    <row r="30" spans="1:31" ht="27.6" x14ac:dyDescent="0.25">
      <c r="A30" s="829"/>
      <c r="B30" s="842" t="s">
        <v>1058</v>
      </c>
      <c r="C30" s="843">
        <v>15</v>
      </c>
      <c r="D30" s="829" t="s">
        <v>697</v>
      </c>
      <c r="E30" s="829">
        <v>700</v>
      </c>
      <c r="F30" s="829">
        <f t="shared" si="3"/>
        <v>10500</v>
      </c>
      <c r="G30" s="849">
        <f t="shared" si="4"/>
        <v>10500</v>
      </c>
      <c r="H30" s="804"/>
      <c r="I30" s="807"/>
      <c r="J30" s="807"/>
      <c r="K30" s="807"/>
      <c r="L30" s="800"/>
      <c r="M30" s="800"/>
      <c r="N30" s="800"/>
      <c r="O30" s="800"/>
      <c r="P30" s="800"/>
      <c r="Q30" s="800"/>
      <c r="R30" s="800"/>
      <c r="S30" s="800"/>
      <c r="T30" s="800"/>
      <c r="U30" s="800"/>
      <c r="V30" s="800"/>
      <c r="W30" s="800"/>
      <c r="X30" s="800"/>
      <c r="Y30" s="800"/>
      <c r="Z30" s="800"/>
      <c r="AA30" s="800"/>
      <c r="AB30" s="800"/>
      <c r="AC30" s="800"/>
      <c r="AD30" s="800"/>
      <c r="AE30" s="800"/>
    </row>
    <row r="31" spans="1:31" ht="41.4" x14ac:dyDescent="0.25">
      <c r="A31" s="829"/>
      <c r="B31" s="842" t="s">
        <v>1059</v>
      </c>
      <c r="C31" s="843">
        <v>3</v>
      </c>
      <c r="D31" s="829" t="s">
        <v>113</v>
      </c>
      <c r="E31" s="829">
        <v>400</v>
      </c>
      <c r="F31" s="829">
        <f t="shared" si="3"/>
        <v>1200</v>
      </c>
      <c r="G31" s="849">
        <f t="shared" si="4"/>
        <v>1200</v>
      </c>
      <c r="H31" s="804"/>
      <c r="I31" s="807"/>
      <c r="J31" s="807"/>
      <c r="K31" s="807"/>
      <c r="L31" s="800"/>
      <c r="M31" s="800"/>
      <c r="N31" s="800"/>
      <c r="O31" s="800"/>
      <c r="P31" s="800"/>
      <c r="Q31" s="800"/>
      <c r="R31" s="800"/>
      <c r="S31" s="800"/>
      <c r="T31" s="800"/>
      <c r="U31" s="800"/>
      <c r="V31" s="800"/>
      <c r="W31" s="800"/>
      <c r="X31" s="800"/>
      <c r="Y31" s="800"/>
      <c r="Z31" s="800"/>
      <c r="AA31" s="800"/>
      <c r="AB31" s="800"/>
      <c r="AC31" s="800"/>
      <c r="AD31" s="800"/>
      <c r="AE31" s="800"/>
    </row>
    <row r="32" spans="1:31" ht="13.8" x14ac:dyDescent="0.25">
      <c r="A32" s="829"/>
      <c r="B32" s="842" t="s">
        <v>1060</v>
      </c>
      <c r="C32" s="843">
        <v>6</v>
      </c>
      <c r="D32" s="829" t="s">
        <v>697</v>
      </c>
      <c r="E32" s="829">
        <v>600</v>
      </c>
      <c r="F32" s="829">
        <f t="shared" si="3"/>
        <v>3600</v>
      </c>
      <c r="G32" s="849">
        <f t="shared" si="4"/>
        <v>3600</v>
      </c>
      <c r="H32" s="804"/>
      <c r="I32" s="807"/>
      <c r="J32" s="807"/>
      <c r="K32" s="807"/>
      <c r="L32" s="800"/>
      <c r="M32" s="800"/>
      <c r="N32" s="800"/>
      <c r="O32" s="800"/>
      <c r="P32" s="800"/>
      <c r="Q32" s="800"/>
      <c r="R32" s="800"/>
      <c r="S32" s="800"/>
      <c r="T32" s="800"/>
      <c r="U32" s="800"/>
      <c r="V32" s="800"/>
      <c r="W32" s="800"/>
      <c r="X32" s="800"/>
      <c r="Y32" s="800"/>
      <c r="Z32" s="800"/>
      <c r="AA32" s="800"/>
      <c r="AB32" s="800"/>
      <c r="AC32" s="800"/>
      <c r="AD32" s="800"/>
      <c r="AE32" s="800"/>
    </row>
    <row r="33" spans="1:31" ht="13.8" x14ac:dyDescent="0.25">
      <c r="A33" s="839">
        <v>2</v>
      </c>
      <c r="B33" s="883" t="s">
        <v>120</v>
      </c>
      <c r="C33" s="844"/>
      <c r="D33" s="839"/>
      <c r="E33" s="839"/>
      <c r="F33" s="839">
        <f t="shared" ref="F33:G33" si="5">SUM(F34:F36)</f>
        <v>7845</v>
      </c>
      <c r="G33" s="841">
        <f t="shared" si="5"/>
        <v>7845</v>
      </c>
      <c r="H33" s="804"/>
      <c r="I33" s="807"/>
      <c r="J33" s="807"/>
      <c r="K33" s="807"/>
      <c r="L33" s="800"/>
      <c r="M33" s="800"/>
      <c r="N33" s="800"/>
      <c r="O33" s="800"/>
      <c r="P33" s="800"/>
      <c r="Q33" s="800"/>
      <c r="R33" s="800"/>
      <c r="S33" s="800"/>
      <c r="T33" s="800"/>
      <c r="U33" s="800"/>
      <c r="V33" s="800"/>
      <c r="W33" s="800"/>
      <c r="X33" s="800"/>
      <c r="Y33" s="800"/>
      <c r="Z33" s="800"/>
      <c r="AA33" s="800"/>
      <c r="AB33" s="800"/>
      <c r="AC33" s="800"/>
      <c r="AD33" s="800"/>
      <c r="AE33" s="800"/>
    </row>
    <row r="34" spans="1:31" ht="27.6" x14ac:dyDescent="0.25">
      <c r="A34" s="829"/>
      <c r="B34" s="842" t="s">
        <v>1061</v>
      </c>
      <c r="C34" s="843">
        <v>3</v>
      </c>
      <c r="D34" s="829" t="s">
        <v>113</v>
      </c>
      <c r="E34" s="829">
        <v>215</v>
      </c>
      <c r="F34" s="829">
        <f t="shared" ref="F34:F36" si="6">C34*E34</f>
        <v>645</v>
      </c>
      <c r="G34" s="849">
        <f t="shared" ref="G34:G36" si="7">C34*E34</f>
        <v>645</v>
      </c>
      <c r="H34" s="804"/>
      <c r="I34" s="807"/>
      <c r="J34" s="807"/>
      <c r="K34" s="807"/>
      <c r="L34" s="800"/>
      <c r="M34" s="800"/>
      <c r="N34" s="800"/>
      <c r="O34" s="800"/>
      <c r="P34" s="800"/>
      <c r="Q34" s="800"/>
      <c r="R34" s="800"/>
      <c r="S34" s="800"/>
      <c r="T34" s="800"/>
      <c r="U34" s="800"/>
      <c r="V34" s="800"/>
      <c r="W34" s="800"/>
      <c r="X34" s="800"/>
      <c r="Y34" s="800"/>
      <c r="Z34" s="800"/>
      <c r="AA34" s="800"/>
      <c r="AB34" s="800"/>
      <c r="AC34" s="800"/>
      <c r="AD34" s="800"/>
      <c r="AE34" s="800"/>
    </row>
    <row r="35" spans="1:31" ht="27.6" x14ac:dyDescent="0.25">
      <c r="A35" s="829"/>
      <c r="B35" s="842" t="s">
        <v>1062</v>
      </c>
      <c r="C35" s="843">
        <v>3</v>
      </c>
      <c r="D35" s="829" t="s">
        <v>113</v>
      </c>
      <c r="E35" s="829">
        <v>1600</v>
      </c>
      <c r="F35" s="829">
        <f t="shared" si="6"/>
        <v>4800</v>
      </c>
      <c r="G35" s="849">
        <f t="shared" si="7"/>
        <v>4800</v>
      </c>
      <c r="H35" s="804"/>
      <c r="I35" s="807"/>
      <c r="J35" s="807"/>
      <c r="K35" s="807"/>
      <c r="L35" s="800"/>
      <c r="M35" s="800"/>
      <c r="N35" s="800"/>
      <c r="O35" s="800"/>
      <c r="P35" s="800"/>
      <c r="Q35" s="800"/>
      <c r="R35" s="800"/>
      <c r="S35" s="800"/>
      <c r="T35" s="800"/>
      <c r="U35" s="800"/>
      <c r="V35" s="800"/>
      <c r="W35" s="800"/>
      <c r="X35" s="800"/>
      <c r="Y35" s="800"/>
      <c r="Z35" s="800"/>
      <c r="AA35" s="800"/>
      <c r="AB35" s="800"/>
      <c r="AC35" s="800"/>
      <c r="AD35" s="800"/>
      <c r="AE35" s="800"/>
    </row>
    <row r="36" spans="1:31" ht="27.6" x14ac:dyDescent="0.25">
      <c r="A36" s="829"/>
      <c r="B36" s="842" t="s">
        <v>1063</v>
      </c>
      <c r="C36" s="843">
        <v>40</v>
      </c>
      <c r="D36" s="829" t="s">
        <v>113</v>
      </c>
      <c r="E36" s="829">
        <v>60</v>
      </c>
      <c r="F36" s="829">
        <f t="shared" si="6"/>
        <v>2400</v>
      </c>
      <c r="G36" s="849">
        <f t="shared" si="7"/>
        <v>2400</v>
      </c>
      <c r="H36" s="804"/>
      <c r="I36" s="804"/>
      <c r="J36" s="804"/>
      <c r="K36" s="800"/>
      <c r="L36" s="800"/>
      <c r="M36" s="800"/>
      <c r="N36" s="800"/>
      <c r="O36" s="800"/>
      <c r="P36" s="800"/>
      <c r="Q36" s="800"/>
      <c r="R36" s="800"/>
      <c r="S36" s="800"/>
      <c r="T36" s="800"/>
      <c r="U36" s="800"/>
      <c r="V36" s="800"/>
      <c r="W36" s="800"/>
      <c r="X36" s="800"/>
      <c r="Y36" s="800"/>
      <c r="Z36" s="800"/>
      <c r="AA36" s="800"/>
      <c r="AB36" s="800"/>
      <c r="AC36" s="800"/>
      <c r="AD36" s="800"/>
      <c r="AE36" s="800"/>
    </row>
    <row r="37" spans="1:31" ht="13.8" x14ac:dyDescent="0.25">
      <c r="A37" s="839">
        <v>3</v>
      </c>
      <c r="B37" s="883" t="s">
        <v>126</v>
      </c>
      <c r="C37" s="844"/>
      <c r="D37" s="839"/>
      <c r="E37" s="839"/>
      <c r="F37" s="839">
        <f t="shared" ref="F37:G37" si="8">SUM(F38:F41)</f>
        <v>17050</v>
      </c>
      <c r="G37" s="841">
        <f t="shared" si="8"/>
        <v>17050</v>
      </c>
      <c r="H37" s="804"/>
      <c r="I37" s="804"/>
      <c r="J37" s="804"/>
      <c r="K37" s="800"/>
      <c r="L37" s="800"/>
      <c r="M37" s="800"/>
      <c r="N37" s="800"/>
      <c r="O37" s="800"/>
      <c r="P37" s="800"/>
      <c r="Q37" s="800"/>
      <c r="R37" s="800"/>
      <c r="S37" s="800"/>
      <c r="T37" s="800"/>
      <c r="U37" s="800"/>
      <c r="V37" s="800"/>
      <c r="W37" s="800"/>
      <c r="X37" s="800"/>
      <c r="Y37" s="800"/>
      <c r="Z37" s="800"/>
      <c r="AA37" s="800"/>
      <c r="AB37" s="800"/>
      <c r="AC37" s="800"/>
      <c r="AD37" s="800"/>
      <c r="AE37" s="800"/>
    </row>
    <row r="38" spans="1:31" ht="41.4" x14ac:dyDescent="0.25">
      <c r="A38" s="829"/>
      <c r="B38" s="842" t="s">
        <v>1064</v>
      </c>
      <c r="C38" s="843">
        <v>15</v>
      </c>
      <c r="D38" s="829" t="s">
        <v>113</v>
      </c>
      <c r="E38" s="829">
        <v>300</v>
      </c>
      <c r="F38" s="829">
        <f t="shared" ref="F38:F41" si="9">C38*E38</f>
        <v>4500</v>
      </c>
      <c r="G38" s="849">
        <f t="shared" ref="G38:G41" si="10">C38*E38</f>
        <v>4500</v>
      </c>
      <c r="H38" s="804"/>
      <c r="I38" s="804"/>
      <c r="J38" s="804"/>
      <c r="K38" s="800"/>
      <c r="L38" s="800"/>
      <c r="M38" s="800"/>
      <c r="N38" s="800"/>
      <c r="O38" s="800"/>
      <c r="P38" s="800"/>
      <c r="Q38" s="800"/>
      <c r="R38" s="800"/>
      <c r="S38" s="800"/>
      <c r="T38" s="800"/>
      <c r="U38" s="800"/>
      <c r="V38" s="800"/>
      <c r="W38" s="800"/>
      <c r="X38" s="800"/>
      <c r="Y38" s="800"/>
      <c r="Z38" s="800"/>
      <c r="AA38" s="800"/>
      <c r="AB38" s="800"/>
      <c r="AC38" s="800"/>
      <c r="AD38" s="800"/>
      <c r="AE38" s="800"/>
    </row>
    <row r="39" spans="1:31" ht="41.4" x14ac:dyDescent="0.25">
      <c r="A39" s="829"/>
      <c r="B39" s="842" t="s">
        <v>1065</v>
      </c>
      <c r="C39" s="843">
        <v>150</v>
      </c>
      <c r="D39" s="829" t="s">
        <v>113</v>
      </c>
      <c r="E39" s="829">
        <v>50</v>
      </c>
      <c r="F39" s="829">
        <f t="shared" si="9"/>
        <v>7500</v>
      </c>
      <c r="G39" s="849">
        <f t="shared" si="10"/>
        <v>7500</v>
      </c>
      <c r="H39" s="804"/>
      <c r="I39" s="804"/>
      <c r="J39" s="804"/>
      <c r="K39" s="800"/>
      <c r="L39" s="800"/>
      <c r="M39" s="800"/>
      <c r="N39" s="800"/>
      <c r="O39" s="800"/>
      <c r="P39" s="800"/>
      <c r="Q39" s="800"/>
      <c r="R39" s="800"/>
      <c r="S39" s="800"/>
      <c r="T39" s="800"/>
      <c r="U39" s="800"/>
      <c r="V39" s="800"/>
      <c r="W39" s="800"/>
      <c r="X39" s="800"/>
      <c r="Y39" s="800"/>
      <c r="Z39" s="800"/>
      <c r="AA39" s="800"/>
      <c r="AB39" s="800"/>
      <c r="AC39" s="800"/>
      <c r="AD39" s="800"/>
      <c r="AE39" s="800"/>
    </row>
    <row r="40" spans="1:31" ht="27.6" x14ac:dyDescent="0.25">
      <c r="A40" s="829"/>
      <c r="B40" s="842" t="s">
        <v>1066</v>
      </c>
      <c r="C40" s="843">
        <v>80</v>
      </c>
      <c r="D40" s="829" t="s">
        <v>113</v>
      </c>
      <c r="E40" s="829">
        <v>50</v>
      </c>
      <c r="F40" s="829">
        <f t="shared" si="9"/>
        <v>4000</v>
      </c>
      <c r="G40" s="849">
        <f t="shared" si="10"/>
        <v>4000</v>
      </c>
      <c r="H40" s="804"/>
      <c r="I40" s="804"/>
      <c r="J40" s="804"/>
      <c r="K40" s="800"/>
      <c r="L40" s="800"/>
      <c r="M40" s="800"/>
      <c r="N40" s="800"/>
      <c r="O40" s="800"/>
      <c r="P40" s="800"/>
      <c r="Q40" s="800"/>
      <c r="R40" s="800"/>
      <c r="S40" s="800"/>
      <c r="T40" s="800"/>
      <c r="U40" s="800"/>
      <c r="V40" s="800"/>
      <c r="W40" s="800"/>
      <c r="X40" s="800"/>
      <c r="Y40" s="800"/>
      <c r="Z40" s="800"/>
      <c r="AA40" s="800"/>
      <c r="AB40" s="800"/>
      <c r="AC40" s="800"/>
      <c r="AD40" s="800"/>
      <c r="AE40" s="800"/>
    </row>
    <row r="41" spans="1:31" ht="13.8" x14ac:dyDescent="0.25">
      <c r="A41" s="829"/>
      <c r="B41" s="842" t="s">
        <v>1067</v>
      </c>
      <c r="C41" s="843">
        <v>3</v>
      </c>
      <c r="D41" s="829" t="s">
        <v>113</v>
      </c>
      <c r="E41" s="829">
        <v>350</v>
      </c>
      <c r="F41" s="829">
        <f t="shared" si="9"/>
        <v>1050</v>
      </c>
      <c r="G41" s="849">
        <f t="shared" si="10"/>
        <v>1050</v>
      </c>
      <c r="H41" s="804"/>
      <c r="I41" s="804"/>
      <c r="J41" s="804"/>
      <c r="K41" s="800"/>
      <c r="L41" s="800"/>
      <c r="M41" s="800"/>
      <c r="N41" s="800"/>
      <c r="O41" s="800"/>
      <c r="P41" s="800"/>
      <c r="Q41" s="800"/>
      <c r="R41" s="800"/>
      <c r="S41" s="800"/>
      <c r="T41" s="800"/>
      <c r="U41" s="800"/>
      <c r="V41" s="800"/>
      <c r="W41" s="800"/>
      <c r="X41" s="800"/>
      <c r="Y41" s="800"/>
      <c r="Z41" s="800"/>
      <c r="AA41" s="800"/>
      <c r="AB41" s="800"/>
      <c r="AC41" s="800"/>
      <c r="AD41" s="800"/>
      <c r="AE41" s="800"/>
    </row>
    <row r="42" spans="1:31" ht="13.8" x14ac:dyDescent="0.25">
      <c r="A42" s="845"/>
      <c r="B42" s="884" t="s">
        <v>128</v>
      </c>
      <c r="C42" s="845"/>
      <c r="D42" s="845"/>
      <c r="E42" s="845"/>
      <c r="F42" s="845">
        <f t="shared" ref="F42:G42" si="11">F27+F33+F37</f>
        <v>46971</v>
      </c>
      <c r="G42" s="841">
        <f t="shared" si="11"/>
        <v>46971</v>
      </c>
      <c r="H42" s="804"/>
      <c r="I42" s="804"/>
      <c r="J42" s="804"/>
      <c r="K42" s="800"/>
      <c r="L42" s="800"/>
      <c r="M42" s="800"/>
      <c r="N42" s="800"/>
      <c r="O42" s="800"/>
      <c r="P42" s="800"/>
      <c r="Q42" s="800"/>
      <c r="R42" s="800"/>
      <c r="S42" s="800"/>
      <c r="T42" s="800"/>
      <c r="U42" s="800"/>
      <c r="V42" s="800"/>
      <c r="W42" s="800"/>
      <c r="X42" s="800"/>
      <c r="Y42" s="800"/>
      <c r="Z42" s="800"/>
      <c r="AA42" s="800"/>
      <c r="AB42" s="800"/>
      <c r="AC42" s="800"/>
      <c r="AD42" s="800"/>
      <c r="AE42" s="800"/>
    </row>
    <row r="43" spans="1:31" ht="13.8" x14ac:dyDescent="0.25">
      <c r="A43" s="847"/>
      <c r="B43" s="848"/>
      <c r="C43" s="847"/>
      <c r="D43" s="847"/>
      <c r="E43" s="847"/>
      <c r="F43" s="847"/>
      <c r="G43" s="849"/>
      <c r="H43" s="804"/>
      <c r="I43" s="804"/>
      <c r="J43" s="804"/>
      <c r="K43" s="800"/>
      <c r="L43" s="800"/>
      <c r="M43" s="800"/>
      <c r="N43" s="800"/>
      <c r="O43" s="800"/>
      <c r="P43" s="800"/>
      <c r="Q43" s="800"/>
      <c r="R43" s="800"/>
      <c r="S43" s="800"/>
      <c r="T43" s="800"/>
      <c r="U43" s="800"/>
      <c r="V43" s="800"/>
      <c r="W43" s="800"/>
      <c r="X43" s="800"/>
      <c r="Y43" s="800"/>
      <c r="Z43" s="800"/>
      <c r="AA43" s="800"/>
      <c r="AB43" s="800"/>
      <c r="AC43" s="800"/>
      <c r="AD43" s="800"/>
      <c r="AE43" s="800"/>
    </row>
    <row r="44" spans="1:31" ht="13.8" x14ac:dyDescent="0.25">
      <c r="A44" s="839">
        <v>4</v>
      </c>
      <c r="B44" s="839" t="s">
        <v>130</v>
      </c>
      <c r="C44" s="839"/>
      <c r="D44" s="839"/>
      <c r="E44" s="839"/>
      <c r="F44" s="839">
        <f t="shared" ref="F44:G44" si="12">SUM(F45:F48)</f>
        <v>6860</v>
      </c>
      <c r="G44" s="841">
        <f t="shared" si="12"/>
        <v>6860</v>
      </c>
      <c r="H44" s="804"/>
      <c r="I44" s="804"/>
      <c r="J44" s="804"/>
      <c r="K44" s="800"/>
      <c r="L44" s="800"/>
      <c r="M44" s="800"/>
      <c r="N44" s="800"/>
      <c r="O44" s="800"/>
      <c r="P44" s="800"/>
      <c r="Q44" s="800"/>
      <c r="R44" s="800"/>
      <c r="S44" s="800"/>
      <c r="T44" s="800"/>
      <c r="U44" s="800"/>
      <c r="V44" s="800"/>
      <c r="W44" s="800"/>
      <c r="X44" s="800"/>
      <c r="Y44" s="800"/>
      <c r="Z44" s="800"/>
      <c r="AA44" s="800"/>
      <c r="AB44" s="800"/>
      <c r="AC44" s="800"/>
      <c r="AD44" s="800"/>
      <c r="AE44" s="800"/>
    </row>
    <row r="45" spans="1:31" ht="13.8" x14ac:dyDescent="0.25">
      <c r="A45" s="850"/>
      <c r="B45" s="851" t="s">
        <v>131</v>
      </c>
      <c r="C45" s="852">
        <v>1</v>
      </c>
      <c r="D45" s="850" t="s">
        <v>113</v>
      </c>
      <c r="E45" s="850">
        <v>3000</v>
      </c>
      <c r="F45" s="829">
        <f t="shared" ref="F45:F48" si="13">C45*E45</f>
        <v>3000</v>
      </c>
      <c r="G45" s="849">
        <f t="shared" ref="G45:G48" si="14">C45*E45</f>
        <v>3000</v>
      </c>
      <c r="H45" s="804"/>
      <c r="I45" s="804"/>
      <c r="J45" s="804"/>
      <c r="K45" s="800"/>
      <c r="L45" s="800"/>
      <c r="M45" s="800"/>
      <c r="N45" s="800"/>
      <c r="O45" s="800"/>
      <c r="P45" s="800"/>
      <c r="Q45" s="800"/>
      <c r="R45" s="800"/>
      <c r="S45" s="800"/>
      <c r="T45" s="800"/>
      <c r="U45" s="800"/>
      <c r="V45" s="800"/>
      <c r="W45" s="800"/>
      <c r="X45" s="800"/>
      <c r="Y45" s="800"/>
      <c r="Z45" s="800"/>
      <c r="AA45" s="800"/>
      <c r="AB45" s="800"/>
      <c r="AC45" s="800"/>
      <c r="AD45" s="800"/>
      <c r="AE45" s="800"/>
    </row>
    <row r="46" spans="1:31" ht="13.8" x14ac:dyDescent="0.25">
      <c r="A46" s="850"/>
      <c r="B46" s="851" t="s">
        <v>132</v>
      </c>
      <c r="C46" s="852">
        <v>1</v>
      </c>
      <c r="D46" s="850" t="s">
        <v>113</v>
      </c>
      <c r="E46" s="850">
        <v>2500</v>
      </c>
      <c r="F46" s="829">
        <f t="shared" si="13"/>
        <v>2500</v>
      </c>
      <c r="G46" s="849">
        <f t="shared" si="14"/>
        <v>2500</v>
      </c>
      <c r="H46" s="804"/>
      <c r="I46" s="804"/>
      <c r="J46" s="804"/>
      <c r="K46" s="800"/>
      <c r="L46" s="800"/>
      <c r="M46" s="800"/>
      <c r="N46" s="800"/>
      <c r="O46" s="800"/>
      <c r="P46" s="800"/>
      <c r="Q46" s="800"/>
      <c r="R46" s="800"/>
      <c r="S46" s="800"/>
      <c r="T46" s="800"/>
      <c r="U46" s="800"/>
      <c r="V46" s="800"/>
      <c r="W46" s="800"/>
      <c r="X46" s="800"/>
      <c r="Y46" s="800"/>
      <c r="Z46" s="800"/>
      <c r="AA46" s="800"/>
      <c r="AB46" s="800"/>
      <c r="AC46" s="800"/>
      <c r="AD46" s="800"/>
      <c r="AE46" s="800"/>
    </row>
    <row r="47" spans="1:31" ht="13.8" x14ac:dyDescent="0.25">
      <c r="A47" s="850"/>
      <c r="B47" s="851" t="s">
        <v>373</v>
      </c>
      <c r="C47" s="852">
        <v>2</v>
      </c>
      <c r="D47" s="850" t="s">
        <v>113</v>
      </c>
      <c r="E47" s="850">
        <v>250</v>
      </c>
      <c r="F47" s="829">
        <f t="shared" si="13"/>
        <v>500</v>
      </c>
      <c r="G47" s="849">
        <f t="shared" si="14"/>
        <v>500</v>
      </c>
      <c r="H47" s="804"/>
      <c r="I47" s="804"/>
      <c r="J47" s="804"/>
      <c r="K47" s="800"/>
      <c r="L47" s="800"/>
      <c r="M47" s="800"/>
      <c r="N47" s="800"/>
      <c r="O47" s="800"/>
      <c r="P47" s="800"/>
      <c r="Q47" s="800"/>
      <c r="R47" s="800"/>
      <c r="S47" s="800"/>
      <c r="T47" s="800"/>
      <c r="U47" s="800"/>
      <c r="V47" s="800"/>
      <c r="W47" s="800"/>
      <c r="X47" s="800"/>
      <c r="Y47" s="800"/>
      <c r="Z47" s="800"/>
      <c r="AA47" s="800"/>
      <c r="AB47" s="800"/>
      <c r="AC47" s="800"/>
      <c r="AD47" s="800"/>
      <c r="AE47" s="800"/>
    </row>
    <row r="48" spans="1:31" ht="13.8" x14ac:dyDescent="0.25">
      <c r="A48" s="850"/>
      <c r="B48" s="851" t="s">
        <v>387</v>
      </c>
      <c r="C48" s="852">
        <v>1</v>
      </c>
      <c r="D48" s="850" t="s">
        <v>113</v>
      </c>
      <c r="E48" s="850">
        <v>860</v>
      </c>
      <c r="F48" s="829">
        <f t="shared" si="13"/>
        <v>860</v>
      </c>
      <c r="G48" s="849">
        <f t="shared" si="14"/>
        <v>860</v>
      </c>
      <c r="H48" s="804"/>
      <c r="I48" s="804"/>
      <c r="J48" s="804"/>
      <c r="K48" s="800"/>
      <c r="L48" s="800"/>
      <c r="M48" s="800"/>
      <c r="N48" s="800"/>
      <c r="O48" s="800"/>
      <c r="P48" s="800"/>
      <c r="Q48" s="800"/>
      <c r="R48" s="800"/>
      <c r="S48" s="800"/>
      <c r="T48" s="800"/>
      <c r="U48" s="800"/>
      <c r="V48" s="800"/>
      <c r="W48" s="800"/>
      <c r="X48" s="800"/>
      <c r="Y48" s="800"/>
      <c r="Z48" s="800"/>
      <c r="AA48" s="800"/>
      <c r="AB48" s="800"/>
      <c r="AC48" s="800"/>
      <c r="AD48" s="800"/>
      <c r="AE48" s="800"/>
    </row>
    <row r="49" spans="1:31" ht="13.8" x14ac:dyDescent="0.25">
      <c r="A49" s="839">
        <v>5</v>
      </c>
      <c r="B49" s="839" t="s">
        <v>138</v>
      </c>
      <c r="C49" s="839"/>
      <c r="D49" s="839"/>
      <c r="E49" s="839"/>
      <c r="F49" s="839">
        <f t="shared" ref="F49:G49" si="15">F50</f>
        <v>4716</v>
      </c>
      <c r="G49" s="841">
        <f t="shared" si="15"/>
        <v>4716</v>
      </c>
      <c r="H49" s="804"/>
      <c r="I49" s="804"/>
      <c r="J49" s="804"/>
      <c r="K49" s="800"/>
      <c r="L49" s="800"/>
      <c r="M49" s="800"/>
      <c r="N49" s="800"/>
      <c r="O49" s="800"/>
      <c r="P49" s="800"/>
      <c r="Q49" s="800"/>
      <c r="R49" s="800"/>
      <c r="S49" s="800"/>
      <c r="T49" s="800"/>
      <c r="U49" s="800"/>
      <c r="V49" s="800"/>
      <c r="W49" s="800"/>
      <c r="X49" s="800"/>
      <c r="Y49" s="800"/>
      <c r="Z49" s="800"/>
      <c r="AA49" s="800"/>
      <c r="AB49" s="800"/>
      <c r="AC49" s="800"/>
      <c r="AD49" s="800"/>
      <c r="AE49" s="800"/>
    </row>
    <row r="50" spans="1:31" ht="13.8" x14ac:dyDescent="0.25">
      <c r="A50" s="853"/>
      <c r="B50" s="867" t="s">
        <v>178</v>
      </c>
      <c r="C50" s="855">
        <v>12</v>
      </c>
      <c r="D50" s="853" t="s">
        <v>141</v>
      </c>
      <c r="E50" s="853">
        <v>393</v>
      </c>
      <c r="F50" s="856">
        <f>C50*E50</f>
        <v>4716</v>
      </c>
      <c r="G50" s="849">
        <f t="shared" ref="G50:G51" si="16">F50</f>
        <v>4716</v>
      </c>
      <c r="H50" s="804"/>
      <c r="I50" s="804"/>
      <c r="J50" s="804"/>
      <c r="K50" s="800"/>
      <c r="L50" s="800"/>
      <c r="M50" s="800"/>
      <c r="N50" s="800"/>
      <c r="O50" s="800"/>
      <c r="P50" s="800"/>
      <c r="Q50" s="800"/>
      <c r="R50" s="800"/>
      <c r="S50" s="800"/>
      <c r="T50" s="800"/>
      <c r="U50" s="800"/>
      <c r="V50" s="800"/>
      <c r="W50" s="800"/>
      <c r="X50" s="800"/>
      <c r="Y50" s="800"/>
      <c r="Z50" s="800"/>
      <c r="AA50" s="800"/>
      <c r="AB50" s="800"/>
      <c r="AC50" s="800"/>
      <c r="AD50" s="800"/>
      <c r="AE50" s="800"/>
    </row>
    <row r="51" spans="1:31" ht="15.75" customHeight="1" x14ac:dyDescent="0.25">
      <c r="A51" s="857"/>
      <c r="B51" s="857"/>
      <c r="C51" s="857"/>
      <c r="D51" s="857"/>
      <c r="E51" s="857"/>
      <c r="F51" s="858"/>
      <c r="G51" s="899">
        <f t="shared" si="16"/>
        <v>0</v>
      </c>
      <c r="H51" s="860"/>
      <c r="I51" s="804"/>
      <c r="J51" s="804"/>
      <c r="K51" s="800"/>
      <c r="L51" s="800"/>
      <c r="M51" s="800"/>
      <c r="N51" s="800"/>
      <c r="O51" s="800"/>
      <c r="P51" s="800"/>
      <c r="Q51" s="800"/>
      <c r="R51" s="800"/>
      <c r="S51" s="800"/>
      <c r="T51" s="800"/>
      <c r="U51" s="800"/>
      <c r="V51" s="800"/>
      <c r="W51" s="800"/>
      <c r="X51" s="800"/>
      <c r="Y51" s="800"/>
      <c r="Z51" s="800"/>
      <c r="AA51" s="800"/>
      <c r="AB51" s="800"/>
      <c r="AC51" s="800"/>
      <c r="AD51" s="800"/>
      <c r="AE51" s="800"/>
    </row>
    <row r="52" spans="1:31" ht="15.75" customHeight="1" x14ac:dyDescent="0.25">
      <c r="A52" s="800"/>
      <c r="B52" s="800"/>
      <c r="C52" s="800"/>
      <c r="D52" s="800"/>
      <c r="E52" s="800"/>
      <c r="F52" s="800"/>
      <c r="G52" s="801"/>
      <c r="H52" s="800"/>
      <c r="I52" s="800"/>
      <c r="J52" s="800"/>
      <c r="K52" s="800"/>
      <c r="L52" s="800"/>
      <c r="M52" s="800"/>
      <c r="N52" s="800"/>
      <c r="O52" s="800"/>
      <c r="P52" s="800"/>
      <c r="Q52" s="800"/>
      <c r="R52" s="800"/>
      <c r="S52" s="800"/>
      <c r="T52" s="800"/>
      <c r="U52" s="800"/>
      <c r="V52" s="800"/>
      <c r="W52" s="800"/>
      <c r="X52" s="800"/>
      <c r="Y52" s="800"/>
      <c r="Z52" s="800"/>
      <c r="AA52" s="800"/>
      <c r="AB52" s="800"/>
      <c r="AC52" s="800"/>
      <c r="AD52" s="800"/>
      <c r="AE52" s="800"/>
    </row>
    <row r="53" spans="1:31" ht="15.75" customHeight="1" x14ac:dyDescent="0.25">
      <c r="A53" s="800"/>
      <c r="B53" s="800"/>
      <c r="C53" s="800"/>
      <c r="D53" s="800"/>
      <c r="E53" s="800"/>
      <c r="F53" s="800"/>
      <c r="G53" s="801"/>
      <c r="H53" s="800"/>
      <c r="I53" s="800"/>
      <c r="J53" s="800"/>
      <c r="K53" s="800"/>
      <c r="L53" s="800"/>
      <c r="M53" s="800"/>
      <c r="N53" s="800"/>
      <c r="O53" s="800"/>
      <c r="P53" s="800"/>
      <c r="Q53" s="800"/>
      <c r="R53" s="800"/>
      <c r="S53" s="800"/>
      <c r="T53" s="800"/>
      <c r="U53" s="800"/>
      <c r="V53" s="800"/>
      <c r="W53" s="800"/>
      <c r="X53" s="800"/>
      <c r="Y53" s="800"/>
      <c r="Z53" s="800"/>
      <c r="AA53" s="800"/>
      <c r="AB53" s="800"/>
      <c r="AC53" s="800"/>
      <c r="AD53" s="800"/>
      <c r="AE53" s="800"/>
    </row>
    <row r="54" spans="1:31" ht="15.75" customHeight="1" x14ac:dyDescent="0.25">
      <c r="A54" s="1094" t="s">
        <v>1068</v>
      </c>
      <c r="B54" s="987"/>
      <c r="C54" s="987"/>
      <c r="D54" s="987"/>
      <c r="E54" s="987"/>
      <c r="F54" s="987"/>
      <c r="G54" s="987"/>
      <c r="H54" s="987"/>
      <c r="I54" s="987"/>
      <c r="J54" s="985"/>
      <c r="K54" s="800"/>
      <c r="L54" s="800"/>
      <c r="M54" s="800"/>
      <c r="N54" s="800"/>
      <c r="O54" s="800"/>
      <c r="P54" s="800"/>
      <c r="Q54" s="800"/>
      <c r="R54" s="800"/>
      <c r="S54" s="800"/>
      <c r="T54" s="800"/>
      <c r="U54" s="800"/>
      <c r="V54" s="800"/>
      <c r="W54" s="800"/>
      <c r="X54" s="800"/>
      <c r="Y54" s="800"/>
      <c r="Z54" s="800"/>
      <c r="AA54" s="800"/>
      <c r="AB54" s="800"/>
      <c r="AC54" s="800"/>
      <c r="AD54" s="800"/>
      <c r="AE54" s="800"/>
    </row>
    <row r="55" spans="1:31" ht="15.75" customHeight="1" x14ac:dyDescent="0.25">
      <c r="A55" s="1089" t="s">
        <v>92</v>
      </c>
      <c r="B55" s="987"/>
      <c r="C55" s="987"/>
      <c r="D55" s="987"/>
      <c r="E55" s="987"/>
      <c r="F55" s="985"/>
      <c r="G55" s="877"/>
      <c r="H55" s="1099" t="s">
        <v>93</v>
      </c>
      <c r="I55" s="990"/>
      <c r="J55" s="991"/>
      <c r="K55" s="932"/>
      <c r="L55" s="800"/>
      <c r="M55" s="800"/>
      <c r="N55" s="800"/>
      <c r="O55" s="800"/>
      <c r="P55" s="800"/>
      <c r="Q55" s="800"/>
      <c r="R55" s="800"/>
      <c r="S55" s="800"/>
      <c r="T55" s="800"/>
      <c r="U55" s="800"/>
      <c r="V55" s="800"/>
      <c r="W55" s="800"/>
      <c r="X55" s="800"/>
      <c r="Y55" s="800"/>
      <c r="Z55" s="800"/>
      <c r="AA55" s="800"/>
      <c r="AB55" s="800"/>
      <c r="AC55" s="800"/>
      <c r="AD55" s="800"/>
      <c r="AE55" s="800"/>
    </row>
    <row r="56" spans="1:31" ht="15.75" customHeight="1" x14ac:dyDescent="0.25">
      <c r="A56" s="832" t="s">
        <v>94</v>
      </c>
      <c r="B56" s="832" t="s">
        <v>95</v>
      </c>
      <c r="C56" s="832" t="s">
        <v>96</v>
      </c>
      <c r="D56" s="832" t="s">
        <v>97</v>
      </c>
      <c r="E56" s="832" t="s">
        <v>98</v>
      </c>
      <c r="F56" s="892" t="s">
        <v>99</v>
      </c>
      <c r="G56" s="880"/>
      <c r="H56" s="931">
        <v>2025</v>
      </c>
      <c r="I56" s="931">
        <v>2026</v>
      </c>
      <c r="J56" s="931">
        <v>2027</v>
      </c>
      <c r="K56" s="932"/>
      <c r="L56" s="800"/>
      <c r="M56" s="800"/>
      <c r="N56" s="800"/>
      <c r="O56" s="800"/>
      <c r="P56" s="800"/>
      <c r="Q56" s="800"/>
      <c r="R56" s="800"/>
      <c r="S56" s="800"/>
      <c r="T56" s="800"/>
      <c r="U56" s="800"/>
      <c r="V56" s="800"/>
      <c r="W56" s="800"/>
      <c r="X56" s="800"/>
      <c r="Y56" s="800"/>
      <c r="Z56" s="800"/>
      <c r="AA56" s="800"/>
      <c r="AB56" s="800"/>
      <c r="AC56" s="800"/>
      <c r="AD56" s="800"/>
      <c r="AE56" s="800"/>
    </row>
    <row r="57" spans="1:31" ht="15.75" customHeight="1" x14ac:dyDescent="0.25">
      <c r="A57" s="836"/>
      <c r="B57" s="837" t="s">
        <v>104</v>
      </c>
      <c r="C57" s="836"/>
      <c r="D57" s="836"/>
      <c r="E57" s="838"/>
      <c r="F57" s="512">
        <f>F71+F73+F77+F79</f>
        <v>81148.995999999999</v>
      </c>
      <c r="G57" s="513">
        <f>G58+G63+G68+G73+G77+G79</f>
        <v>81148.995999999999</v>
      </c>
      <c r="H57" s="512">
        <v>3500</v>
      </c>
      <c r="I57" s="512">
        <v>26200</v>
      </c>
      <c r="J57" s="512">
        <v>51449</v>
      </c>
      <c r="K57" s="807"/>
      <c r="L57" s="800"/>
      <c r="M57" s="800"/>
      <c r="N57" s="800"/>
      <c r="O57" s="800"/>
      <c r="P57" s="800"/>
      <c r="Q57" s="800"/>
      <c r="R57" s="800"/>
      <c r="S57" s="800"/>
      <c r="T57" s="800"/>
      <c r="U57" s="800"/>
      <c r="V57" s="800"/>
      <c r="W57" s="800"/>
      <c r="X57" s="800"/>
      <c r="Y57" s="800"/>
      <c r="Z57" s="800"/>
      <c r="AA57" s="800"/>
      <c r="AB57" s="800"/>
      <c r="AC57" s="800"/>
      <c r="AD57" s="800"/>
      <c r="AE57" s="800"/>
    </row>
    <row r="58" spans="1:31" ht="15.75" customHeight="1" x14ac:dyDescent="0.25">
      <c r="A58" s="839">
        <v>1</v>
      </c>
      <c r="B58" s="839" t="s">
        <v>105</v>
      </c>
      <c r="C58" s="839"/>
      <c r="D58" s="839"/>
      <c r="E58" s="839"/>
      <c r="F58" s="840">
        <f t="shared" ref="F58:G58" si="17">SUM(F59:F62)</f>
        <v>41499</v>
      </c>
      <c r="G58" s="841">
        <f t="shared" si="17"/>
        <v>41499</v>
      </c>
      <c r="H58" s="804"/>
      <c r="I58" s="804"/>
      <c r="J58" s="804"/>
      <c r="K58" s="800"/>
      <c r="L58" s="800"/>
      <c r="M58" s="800"/>
      <c r="N58" s="800"/>
      <c r="O58" s="800"/>
      <c r="P58" s="800"/>
      <c r="Q58" s="800"/>
      <c r="R58" s="800"/>
      <c r="S58" s="800"/>
      <c r="T58" s="800"/>
      <c r="U58" s="800"/>
      <c r="V58" s="800"/>
      <c r="W58" s="800"/>
      <c r="X58" s="800"/>
      <c r="Y58" s="800"/>
      <c r="Z58" s="800"/>
      <c r="AA58" s="800"/>
      <c r="AB58" s="800"/>
      <c r="AC58" s="800"/>
      <c r="AD58" s="800"/>
      <c r="AE58" s="800"/>
    </row>
    <row r="59" spans="1:31" ht="15.75" customHeight="1" x14ac:dyDescent="0.25">
      <c r="A59" s="829"/>
      <c r="B59" s="842" t="s">
        <v>1069</v>
      </c>
      <c r="C59" s="843">
        <v>1</v>
      </c>
      <c r="D59" s="829" t="s">
        <v>107</v>
      </c>
      <c r="E59" s="829">
        <v>5000</v>
      </c>
      <c r="F59" s="829">
        <f t="shared" ref="F59:F62" si="18">C59*E59</f>
        <v>5000</v>
      </c>
      <c r="G59" s="801">
        <f t="shared" ref="G59:G62" si="19">C59*E59</f>
        <v>5000</v>
      </c>
      <c r="H59" s="804"/>
      <c r="I59" s="804"/>
      <c r="J59" s="804"/>
      <c r="K59" s="800"/>
      <c r="L59" s="800"/>
      <c r="M59" s="800"/>
      <c r="N59" s="800"/>
      <c r="O59" s="800"/>
      <c r="P59" s="800"/>
      <c r="Q59" s="800"/>
      <c r="R59" s="800"/>
      <c r="S59" s="800"/>
      <c r="T59" s="800"/>
      <c r="U59" s="800"/>
      <c r="V59" s="800"/>
      <c r="W59" s="800"/>
      <c r="X59" s="800"/>
      <c r="Y59" s="800"/>
      <c r="Z59" s="800"/>
      <c r="AA59" s="800"/>
      <c r="AB59" s="800"/>
      <c r="AC59" s="800"/>
      <c r="AD59" s="800"/>
      <c r="AE59" s="800"/>
    </row>
    <row r="60" spans="1:31" ht="15.75" customHeight="1" x14ac:dyDescent="0.3">
      <c r="A60" s="829"/>
      <c r="B60" s="842" t="s">
        <v>1070</v>
      </c>
      <c r="C60" s="843">
        <v>9</v>
      </c>
      <c r="D60" s="829" t="s">
        <v>107</v>
      </c>
      <c r="E60" s="829">
        <v>2400</v>
      </c>
      <c r="F60" s="829">
        <f t="shared" si="18"/>
        <v>21600</v>
      </c>
      <c r="G60" s="801">
        <f t="shared" si="19"/>
        <v>21600</v>
      </c>
      <c r="H60" s="804"/>
      <c r="I60" s="866"/>
      <c r="J60" s="866"/>
      <c r="K60" s="866"/>
      <c r="L60" s="800"/>
      <c r="M60" s="800"/>
      <c r="N60" s="800"/>
      <c r="O60" s="800"/>
      <c r="P60" s="800"/>
      <c r="Q60" s="800"/>
      <c r="R60" s="800"/>
      <c r="S60" s="800"/>
      <c r="T60" s="800"/>
      <c r="U60" s="800"/>
      <c r="V60" s="800"/>
      <c r="W60" s="800"/>
      <c r="X60" s="800"/>
      <c r="Y60" s="800"/>
      <c r="Z60" s="800"/>
      <c r="AA60" s="800"/>
      <c r="AB60" s="800"/>
      <c r="AC60" s="800"/>
      <c r="AD60" s="800"/>
      <c r="AE60" s="800"/>
    </row>
    <row r="61" spans="1:31" ht="15.75" customHeight="1" x14ac:dyDescent="0.3">
      <c r="A61" s="829"/>
      <c r="B61" s="842" t="s">
        <v>1071</v>
      </c>
      <c r="C61" s="843">
        <v>18</v>
      </c>
      <c r="D61" s="829" t="s">
        <v>107</v>
      </c>
      <c r="E61" s="829">
        <v>500</v>
      </c>
      <c r="F61" s="829">
        <f t="shared" si="18"/>
        <v>9000</v>
      </c>
      <c r="G61" s="801">
        <f t="shared" si="19"/>
        <v>9000</v>
      </c>
      <c r="H61" s="804"/>
      <c r="I61" s="866"/>
      <c r="J61" s="866"/>
      <c r="K61" s="866"/>
      <c r="L61" s="800"/>
      <c r="M61" s="800"/>
      <c r="N61" s="800"/>
      <c r="O61" s="800"/>
      <c r="P61" s="800"/>
      <c r="Q61" s="800"/>
      <c r="R61" s="800"/>
      <c r="S61" s="800"/>
      <c r="T61" s="800"/>
      <c r="U61" s="800"/>
      <c r="V61" s="800"/>
      <c r="W61" s="800"/>
      <c r="X61" s="800"/>
      <c r="Y61" s="800"/>
      <c r="Z61" s="800"/>
      <c r="AA61" s="800"/>
      <c r="AB61" s="800"/>
      <c r="AC61" s="800"/>
      <c r="AD61" s="800"/>
      <c r="AE61" s="800"/>
    </row>
    <row r="62" spans="1:31" ht="15.75" customHeight="1" x14ac:dyDescent="0.3">
      <c r="A62" s="829"/>
      <c r="B62" s="842" t="s">
        <v>1072</v>
      </c>
      <c r="C62" s="843">
        <v>1</v>
      </c>
      <c r="D62" s="829" t="s">
        <v>113</v>
      </c>
      <c r="E62" s="829">
        <v>5899</v>
      </c>
      <c r="F62" s="829">
        <f t="shared" si="18"/>
        <v>5899</v>
      </c>
      <c r="G62" s="849">
        <f t="shared" si="19"/>
        <v>5899</v>
      </c>
      <c r="H62" s="804"/>
      <c r="I62" s="866"/>
      <c r="J62" s="866"/>
      <c r="K62" s="866"/>
      <c r="L62" s="800"/>
      <c r="M62" s="800"/>
      <c r="N62" s="800"/>
      <c r="O62" s="800"/>
      <c r="P62" s="800"/>
      <c r="Q62" s="800"/>
      <c r="R62" s="800"/>
      <c r="S62" s="800"/>
      <c r="T62" s="800"/>
      <c r="U62" s="800"/>
      <c r="V62" s="800"/>
      <c r="W62" s="800"/>
      <c r="X62" s="800"/>
      <c r="Y62" s="800"/>
      <c r="Z62" s="800"/>
      <c r="AA62" s="800"/>
      <c r="AB62" s="800"/>
      <c r="AC62" s="800"/>
      <c r="AD62" s="800"/>
      <c r="AE62" s="800"/>
    </row>
    <row r="63" spans="1:31" ht="15.75" customHeight="1" x14ac:dyDescent="0.3">
      <c r="A63" s="839">
        <v>2</v>
      </c>
      <c r="B63" s="839" t="s">
        <v>120</v>
      </c>
      <c r="C63" s="839"/>
      <c r="D63" s="839"/>
      <c r="E63" s="839"/>
      <c r="F63" s="839">
        <f t="shared" ref="F63:G63" si="20">SUM(F64:F67)</f>
        <v>22500</v>
      </c>
      <c r="G63" s="841">
        <f t="shared" si="20"/>
        <v>22500</v>
      </c>
      <c r="H63" s="804"/>
      <c r="I63" s="866"/>
      <c r="J63" s="866"/>
      <c r="K63" s="866"/>
      <c r="L63" s="800"/>
      <c r="M63" s="800"/>
      <c r="N63" s="800"/>
      <c r="O63" s="800"/>
      <c r="P63" s="800"/>
      <c r="Q63" s="800"/>
      <c r="R63" s="800"/>
      <c r="S63" s="800"/>
      <c r="T63" s="800"/>
      <c r="U63" s="800"/>
      <c r="V63" s="800"/>
      <c r="W63" s="800"/>
      <c r="X63" s="800"/>
      <c r="Y63" s="800"/>
      <c r="Z63" s="800"/>
      <c r="AA63" s="800"/>
      <c r="AB63" s="800"/>
      <c r="AC63" s="800"/>
      <c r="AD63" s="800"/>
      <c r="AE63" s="800"/>
    </row>
    <row r="64" spans="1:31" ht="15.75" customHeight="1" x14ac:dyDescent="0.3">
      <c r="A64" s="829"/>
      <c r="B64" s="842" t="s">
        <v>1073</v>
      </c>
      <c r="C64" s="843">
        <v>1</v>
      </c>
      <c r="D64" s="829" t="s">
        <v>113</v>
      </c>
      <c r="E64" s="829">
        <v>15000</v>
      </c>
      <c r="F64" s="829">
        <f t="shared" ref="F64:F67" si="21">C64*E64</f>
        <v>15000</v>
      </c>
      <c r="G64" s="849">
        <f t="shared" ref="G64:G67" si="22">C64*E64</f>
        <v>15000</v>
      </c>
      <c r="H64" s="804"/>
      <c r="I64" s="866"/>
      <c r="J64" s="866"/>
      <c r="K64" s="866"/>
      <c r="L64" s="800"/>
      <c r="M64" s="800"/>
      <c r="N64" s="800"/>
      <c r="O64" s="800"/>
      <c r="P64" s="800"/>
      <c r="Q64" s="800"/>
      <c r="R64" s="800"/>
      <c r="S64" s="800"/>
      <c r="T64" s="800"/>
      <c r="U64" s="800"/>
      <c r="V64" s="800"/>
      <c r="W64" s="800"/>
      <c r="X64" s="800"/>
      <c r="Y64" s="800"/>
      <c r="Z64" s="800"/>
      <c r="AA64" s="800"/>
      <c r="AB64" s="800"/>
      <c r="AC64" s="800"/>
      <c r="AD64" s="800"/>
      <c r="AE64" s="800"/>
    </row>
    <row r="65" spans="1:31" ht="15.75" customHeight="1" x14ac:dyDescent="0.25">
      <c r="A65" s="829"/>
      <c r="B65" s="829" t="s">
        <v>365</v>
      </c>
      <c r="C65" s="843">
        <v>1</v>
      </c>
      <c r="D65" s="829" t="s">
        <v>113</v>
      </c>
      <c r="E65" s="829">
        <v>300</v>
      </c>
      <c r="F65" s="829">
        <f t="shared" si="21"/>
        <v>300</v>
      </c>
      <c r="G65" s="849">
        <f t="shared" si="22"/>
        <v>300</v>
      </c>
      <c r="H65" s="804"/>
      <c r="I65" s="804"/>
      <c r="J65" s="804"/>
      <c r="K65" s="800"/>
      <c r="L65" s="800"/>
      <c r="M65" s="800"/>
      <c r="N65" s="800"/>
      <c r="O65" s="800"/>
      <c r="P65" s="800"/>
      <c r="Q65" s="800"/>
      <c r="R65" s="800"/>
      <c r="S65" s="800"/>
      <c r="T65" s="800"/>
      <c r="U65" s="800"/>
      <c r="V65" s="800"/>
      <c r="W65" s="800"/>
      <c r="X65" s="800"/>
      <c r="Y65" s="800"/>
      <c r="Z65" s="800"/>
      <c r="AA65" s="800"/>
      <c r="AB65" s="800"/>
      <c r="AC65" s="800"/>
      <c r="AD65" s="800"/>
      <c r="AE65" s="800"/>
    </row>
    <row r="66" spans="1:31" ht="15.75" customHeight="1" x14ac:dyDescent="0.25">
      <c r="A66" s="829"/>
      <c r="B66" s="829" t="s">
        <v>156</v>
      </c>
      <c r="C66" s="843">
        <v>1</v>
      </c>
      <c r="D66" s="829" t="s">
        <v>113</v>
      </c>
      <c r="E66" s="829">
        <v>4500</v>
      </c>
      <c r="F66" s="829">
        <f t="shared" si="21"/>
        <v>4500</v>
      </c>
      <c r="G66" s="849">
        <f t="shared" si="22"/>
        <v>4500</v>
      </c>
      <c r="H66" s="804"/>
      <c r="I66" s="804"/>
      <c r="J66" s="804"/>
      <c r="K66" s="800"/>
      <c r="L66" s="800"/>
      <c r="M66" s="800"/>
      <c r="N66" s="800"/>
      <c r="O66" s="800"/>
      <c r="P66" s="800"/>
      <c r="Q66" s="800"/>
      <c r="R66" s="800"/>
      <c r="S66" s="800"/>
      <c r="T66" s="800"/>
      <c r="U66" s="800"/>
      <c r="V66" s="800"/>
      <c r="W66" s="800"/>
      <c r="X66" s="800"/>
      <c r="Y66" s="800"/>
      <c r="Z66" s="800"/>
      <c r="AA66" s="800"/>
      <c r="AB66" s="800"/>
      <c r="AC66" s="800"/>
      <c r="AD66" s="800"/>
      <c r="AE66" s="800"/>
    </row>
    <row r="67" spans="1:31" ht="15.75" customHeight="1" x14ac:dyDescent="0.25">
      <c r="A67" s="829"/>
      <c r="B67" s="842" t="s">
        <v>1074</v>
      </c>
      <c r="C67" s="843">
        <v>9</v>
      </c>
      <c r="D67" s="829" t="s">
        <v>113</v>
      </c>
      <c r="E67" s="829">
        <v>300</v>
      </c>
      <c r="F67" s="829">
        <f t="shared" si="21"/>
        <v>2700</v>
      </c>
      <c r="G67" s="801">
        <f t="shared" si="22"/>
        <v>2700</v>
      </c>
      <c r="H67" s="804"/>
      <c r="I67" s="804"/>
      <c r="J67" s="804"/>
      <c r="K67" s="800"/>
      <c r="L67" s="800"/>
      <c r="M67" s="800"/>
      <c r="N67" s="800"/>
      <c r="O67" s="800"/>
      <c r="P67" s="800"/>
      <c r="Q67" s="800"/>
      <c r="R67" s="800"/>
      <c r="S67" s="800"/>
      <c r="T67" s="800"/>
      <c r="U67" s="800"/>
      <c r="V67" s="800"/>
      <c r="W67" s="800"/>
      <c r="X67" s="800"/>
      <c r="Y67" s="800"/>
      <c r="Z67" s="800"/>
      <c r="AA67" s="800"/>
      <c r="AB67" s="800"/>
      <c r="AC67" s="800"/>
      <c r="AD67" s="800"/>
      <c r="AE67" s="800"/>
    </row>
    <row r="68" spans="1:31" ht="15.75" customHeight="1" x14ac:dyDescent="0.25">
      <c r="A68" s="839">
        <v>3</v>
      </c>
      <c r="B68" s="839" t="s">
        <v>126</v>
      </c>
      <c r="C68" s="844"/>
      <c r="D68" s="839"/>
      <c r="E68" s="839"/>
      <c r="F68" s="839">
        <f t="shared" ref="F68:G68" si="23">SUM(F69:F70)</f>
        <v>1300</v>
      </c>
      <c r="G68" s="841">
        <f t="shared" si="23"/>
        <v>1300</v>
      </c>
      <c r="H68" s="804"/>
      <c r="I68" s="804"/>
      <c r="J68" s="804"/>
      <c r="K68" s="800"/>
      <c r="L68" s="800"/>
      <c r="M68" s="800"/>
      <c r="N68" s="800"/>
      <c r="O68" s="800"/>
      <c r="P68" s="800"/>
      <c r="Q68" s="800"/>
      <c r="R68" s="800"/>
      <c r="S68" s="800"/>
      <c r="T68" s="800"/>
      <c r="U68" s="800"/>
      <c r="V68" s="800"/>
      <c r="W68" s="800"/>
      <c r="X68" s="800"/>
      <c r="Y68" s="800"/>
      <c r="Z68" s="800"/>
      <c r="AA68" s="800"/>
      <c r="AB68" s="800"/>
      <c r="AC68" s="800"/>
      <c r="AD68" s="800"/>
      <c r="AE68" s="800"/>
    </row>
    <row r="69" spans="1:31" ht="15.75" customHeight="1" x14ac:dyDescent="0.25">
      <c r="A69" s="829"/>
      <c r="B69" s="829" t="s">
        <v>815</v>
      </c>
      <c r="C69" s="843">
        <v>1</v>
      </c>
      <c r="D69" s="829" t="s">
        <v>113</v>
      </c>
      <c r="E69" s="829">
        <v>500</v>
      </c>
      <c r="F69" s="829">
        <f t="shared" ref="F69:F70" si="24">C69*E69</f>
        <v>500</v>
      </c>
      <c r="G69" s="849">
        <f t="shared" ref="G69:G70" si="25">C69*E69</f>
        <v>500</v>
      </c>
      <c r="H69" s="804"/>
      <c r="I69" s="804"/>
      <c r="J69" s="804"/>
      <c r="K69" s="800"/>
      <c r="L69" s="800"/>
      <c r="M69" s="800"/>
      <c r="N69" s="800"/>
      <c r="O69" s="800"/>
      <c r="P69" s="800"/>
      <c r="Q69" s="800"/>
      <c r="R69" s="800"/>
      <c r="S69" s="800"/>
      <c r="T69" s="800"/>
      <c r="U69" s="800"/>
      <c r="V69" s="800"/>
      <c r="W69" s="800"/>
      <c r="X69" s="800"/>
      <c r="Y69" s="800"/>
      <c r="Z69" s="800"/>
      <c r="AA69" s="800"/>
      <c r="AB69" s="800"/>
      <c r="AC69" s="800"/>
      <c r="AD69" s="800"/>
      <c r="AE69" s="800"/>
    </row>
    <row r="70" spans="1:31" ht="15.75" customHeight="1" x14ac:dyDescent="0.25">
      <c r="A70" s="829"/>
      <c r="B70" s="829" t="s">
        <v>1075</v>
      </c>
      <c r="C70" s="843">
        <v>1</v>
      </c>
      <c r="D70" s="829" t="s">
        <v>113</v>
      </c>
      <c r="E70" s="829">
        <v>800</v>
      </c>
      <c r="F70" s="829">
        <f t="shared" si="24"/>
        <v>800</v>
      </c>
      <c r="G70" s="849">
        <f t="shared" si="25"/>
        <v>800</v>
      </c>
      <c r="H70" s="804"/>
      <c r="I70" s="804"/>
      <c r="J70" s="804"/>
      <c r="K70" s="800"/>
      <c r="L70" s="800"/>
      <c r="M70" s="800"/>
      <c r="N70" s="800"/>
      <c r="O70" s="800"/>
      <c r="P70" s="800"/>
      <c r="Q70" s="800"/>
      <c r="R70" s="800"/>
      <c r="S70" s="800"/>
      <c r="T70" s="800"/>
      <c r="U70" s="800"/>
      <c r="V70" s="800"/>
      <c r="W70" s="800"/>
      <c r="X70" s="800"/>
      <c r="Y70" s="800"/>
      <c r="Z70" s="800"/>
      <c r="AA70" s="800"/>
      <c r="AB70" s="800"/>
      <c r="AC70" s="800"/>
      <c r="AD70" s="800"/>
      <c r="AE70" s="800"/>
    </row>
    <row r="71" spans="1:31" ht="15.75" customHeight="1" x14ac:dyDescent="0.25">
      <c r="A71" s="845"/>
      <c r="B71" s="846" t="s">
        <v>128</v>
      </c>
      <c r="C71" s="845"/>
      <c r="D71" s="845"/>
      <c r="E71" s="845"/>
      <c r="F71" s="845">
        <f t="shared" ref="F71:G71" si="26">F58+F63+F68</f>
        <v>65299</v>
      </c>
      <c r="G71" s="841">
        <f t="shared" si="26"/>
        <v>65299</v>
      </c>
      <c r="H71" s="804"/>
      <c r="I71" s="804"/>
      <c r="J71" s="804"/>
      <c r="K71" s="800"/>
      <c r="L71" s="800"/>
      <c r="M71" s="800"/>
      <c r="N71" s="800"/>
      <c r="O71" s="800"/>
      <c r="P71" s="800"/>
      <c r="Q71" s="800"/>
      <c r="R71" s="800"/>
      <c r="S71" s="800"/>
      <c r="T71" s="800"/>
      <c r="U71" s="800"/>
      <c r="V71" s="800"/>
      <c r="W71" s="800"/>
      <c r="X71" s="800"/>
      <c r="Y71" s="800"/>
      <c r="Z71" s="800"/>
      <c r="AA71" s="800"/>
      <c r="AB71" s="800"/>
      <c r="AC71" s="800"/>
      <c r="AD71" s="800"/>
      <c r="AE71" s="800"/>
    </row>
    <row r="72" spans="1:31" ht="15.75" customHeight="1" x14ac:dyDescent="0.25">
      <c r="A72" s="847"/>
      <c r="B72" s="848"/>
      <c r="C72" s="847"/>
      <c r="D72" s="847"/>
      <c r="E72" s="847"/>
      <c r="F72" s="847"/>
      <c r="G72" s="849"/>
      <c r="H72" s="804"/>
      <c r="I72" s="804"/>
      <c r="J72" s="804"/>
      <c r="K72" s="800"/>
      <c r="L72" s="800"/>
      <c r="M72" s="800"/>
      <c r="N72" s="800"/>
      <c r="O72" s="800"/>
      <c r="P72" s="800"/>
      <c r="Q72" s="800"/>
      <c r="R72" s="800"/>
      <c r="S72" s="800"/>
      <c r="T72" s="800"/>
      <c r="U72" s="800"/>
      <c r="V72" s="800"/>
      <c r="W72" s="800"/>
      <c r="X72" s="800"/>
      <c r="Y72" s="800"/>
      <c r="Z72" s="800"/>
      <c r="AA72" s="800"/>
      <c r="AB72" s="800"/>
      <c r="AC72" s="800"/>
      <c r="AD72" s="800"/>
      <c r="AE72" s="800"/>
    </row>
    <row r="73" spans="1:31" ht="15.75" customHeight="1" x14ac:dyDescent="0.25">
      <c r="A73" s="839">
        <v>4</v>
      </c>
      <c r="B73" s="839" t="s">
        <v>130</v>
      </c>
      <c r="C73" s="839"/>
      <c r="D73" s="839"/>
      <c r="E73" s="839"/>
      <c r="F73" s="839">
        <f t="shared" ref="F73:G73" si="27">SUM(F74:F76)</f>
        <v>9510</v>
      </c>
      <c r="G73" s="841">
        <f t="shared" si="27"/>
        <v>9510</v>
      </c>
      <c r="H73" s="804"/>
      <c r="I73" s="804"/>
      <c r="J73" s="804"/>
      <c r="K73" s="800"/>
      <c r="L73" s="800"/>
      <c r="M73" s="800"/>
      <c r="N73" s="800"/>
      <c r="O73" s="800"/>
      <c r="P73" s="800"/>
      <c r="Q73" s="800"/>
      <c r="R73" s="800"/>
      <c r="S73" s="800"/>
      <c r="T73" s="800"/>
      <c r="U73" s="800"/>
      <c r="V73" s="800"/>
      <c r="W73" s="800"/>
      <c r="X73" s="800"/>
      <c r="Y73" s="800"/>
      <c r="Z73" s="800"/>
      <c r="AA73" s="800"/>
      <c r="AB73" s="800"/>
      <c r="AC73" s="800"/>
      <c r="AD73" s="800"/>
      <c r="AE73" s="800"/>
    </row>
    <row r="74" spans="1:31" ht="15.75" customHeight="1" x14ac:dyDescent="0.25">
      <c r="A74" s="850"/>
      <c r="B74" s="851" t="s">
        <v>131</v>
      </c>
      <c r="C74" s="852">
        <v>1</v>
      </c>
      <c r="D74" s="850" t="s">
        <v>113</v>
      </c>
      <c r="E74" s="850">
        <v>5000</v>
      </c>
      <c r="F74" s="829">
        <f t="shared" ref="F74:F76" si="28">C74*E74</f>
        <v>5000</v>
      </c>
      <c r="G74" s="849">
        <f t="shared" ref="G74:G76" si="29">C74*E74</f>
        <v>5000</v>
      </c>
      <c r="H74" s="804"/>
      <c r="I74" s="804"/>
      <c r="J74" s="804"/>
      <c r="K74" s="800"/>
      <c r="L74" s="800"/>
      <c r="M74" s="800"/>
      <c r="N74" s="800"/>
      <c r="O74" s="800"/>
      <c r="P74" s="800"/>
      <c r="Q74" s="800"/>
      <c r="R74" s="800"/>
      <c r="S74" s="800"/>
      <c r="T74" s="800"/>
      <c r="U74" s="800"/>
      <c r="V74" s="800"/>
      <c r="W74" s="800"/>
      <c r="X74" s="800"/>
      <c r="Y74" s="800"/>
      <c r="Z74" s="800"/>
      <c r="AA74" s="800"/>
      <c r="AB74" s="800"/>
      <c r="AC74" s="800"/>
      <c r="AD74" s="800"/>
      <c r="AE74" s="800"/>
    </row>
    <row r="75" spans="1:31" ht="15.75" customHeight="1" x14ac:dyDescent="0.25">
      <c r="A75" s="850"/>
      <c r="B75" s="851" t="s">
        <v>1076</v>
      </c>
      <c r="C75" s="852">
        <v>1</v>
      </c>
      <c r="D75" s="850" t="s">
        <v>113</v>
      </c>
      <c r="E75" s="850">
        <v>4000</v>
      </c>
      <c r="F75" s="829">
        <f t="shared" si="28"/>
        <v>4000</v>
      </c>
      <c r="G75" s="849">
        <f t="shared" si="29"/>
        <v>4000</v>
      </c>
      <c r="H75" s="804"/>
      <c r="I75" s="804"/>
      <c r="J75" s="804"/>
      <c r="K75" s="800"/>
      <c r="L75" s="800"/>
      <c r="M75" s="800"/>
      <c r="N75" s="800"/>
      <c r="O75" s="800"/>
      <c r="P75" s="800"/>
      <c r="Q75" s="800"/>
      <c r="R75" s="800"/>
      <c r="S75" s="800"/>
      <c r="T75" s="800"/>
      <c r="U75" s="800"/>
      <c r="V75" s="800"/>
      <c r="W75" s="800"/>
      <c r="X75" s="800"/>
      <c r="Y75" s="800"/>
      <c r="Z75" s="800"/>
      <c r="AA75" s="800"/>
      <c r="AB75" s="800"/>
      <c r="AC75" s="800"/>
      <c r="AD75" s="800"/>
      <c r="AE75" s="800"/>
    </row>
    <row r="76" spans="1:31" ht="15.75" customHeight="1" x14ac:dyDescent="0.25">
      <c r="A76" s="850"/>
      <c r="B76" s="851" t="s">
        <v>373</v>
      </c>
      <c r="C76" s="852">
        <v>2</v>
      </c>
      <c r="D76" s="850" t="s">
        <v>113</v>
      </c>
      <c r="E76" s="850">
        <v>255</v>
      </c>
      <c r="F76" s="829">
        <f t="shared" si="28"/>
        <v>510</v>
      </c>
      <c r="G76" s="849">
        <f t="shared" si="29"/>
        <v>510</v>
      </c>
      <c r="H76" s="804"/>
      <c r="I76" s="804"/>
      <c r="J76" s="804"/>
      <c r="K76" s="800"/>
      <c r="L76" s="800"/>
      <c r="M76" s="800"/>
      <c r="N76" s="800"/>
      <c r="O76" s="800"/>
      <c r="P76" s="800"/>
      <c r="Q76" s="800"/>
      <c r="R76" s="800"/>
      <c r="S76" s="800"/>
      <c r="T76" s="800"/>
      <c r="U76" s="800"/>
      <c r="V76" s="800"/>
      <c r="W76" s="800"/>
      <c r="X76" s="800"/>
      <c r="Y76" s="800"/>
      <c r="Z76" s="800"/>
      <c r="AA76" s="800"/>
      <c r="AB76" s="800"/>
      <c r="AC76" s="800"/>
      <c r="AD76" s="800"/>
      <c r="AE76" s="800"/>
    </row>
    <row r="77" spans="1:31" ht="15.75" customHeight="1" x14ac:dyDescent="0.25">
      <c r="A77" s="839">
        <v>5</v>
      </c>
      <c r="B77" s="839" t="s">
        <v>138</v>
      </c>
      <c r="C77" s="839"/>
      <c r="D77" s="839"/>
      <c r="E77" s="839"/>
      <c r="F77" s="839">
        <f t="shared" ref="F77:G77" si="30">F78</f>
        <v>6339.9959999999992</v>
      </c>
      <c r="G77" s="841">
        <f t="shared" si="30"/>
        <v>6339.9959999999992</v>
      </c>
      <c r="H77" s="804"/>
      <c r="I77" s="804"/>
      <c r="J77" s="804"/>
      <c r="K77" s="800"/>
      <c r="L77" s="800"/>
      <c r="M77" s="800"/>
      <c r="N77" s="800"/>
      <c r="O77" s="800"/>
      <c r="P77" s="800"/>
      <c r="Q77" s="800"/>
      <c r="R77" s="800"/>
      <c r="S77" s="800"/>
      <c r="T77" s="800"/>
      <c r="U77" s="800"/>
      <c r="V77" s="800"/>
      <c r="W77" s="800"/>
      <c r="X77" s="800"/>
      <c r="Y77" s="800"/>
      <c r="Z77" s="800"/>
      <c r="AA77" s="800"/>
      <c r="AB77" s="800"/>
      <c r="AC77" s="800"/>
      <c r="AD77" s="800"/>
      <c r="AE77" s="800"/>
    </row>
    <row r="78" spans="1:31" ht="15.75" customHeight="1" x14ac:dyDescent="0.25">
      <c r="A78" s="850"/>
      <c r="B78" s="851" t="s">
        <v>178</v>
      </c>
      <c r="C78" s="852">
        <v>12</v>
      </c>
      <c r="D78" s="850" t="s">
        <v>141</v>
      </c>
      <c r="E78" s="850">
        <v>528.33299999999997</v>
      </c>
      <c r="F78" s="829">
        <f>C78*E78</f>
        <v>6339.9959999999992</v>
      </c>
      <c r="G78" s="849">
        <f>C78*E78</f>
        <v>6339.9959999999992</v>
      </c>
      <c r="H78" s="804"/>
      <c r="I78" s="804"/>
      <c r="J78" s="804"/>
      <c r="K78" s="800"/>
      <c r="L78" s="800"/>
      <c r="M78" s="800"/>
      <c r="N78" s="800"/>
      <c r="O78" s="800"/>
      <c r="P78" s="800"/>
      <c r="Q78" s="800"/>
      <c r="R78" s="800"/>
      <c r="S78" s="800"/>
      <c r="T78" s="800"/>
      <c r="U78" s="800"/>
      <c r="V78" s="800"/>
      <c r="W78" s="800"/>
      <c r="X78" s="800"/>
      <c r="Y78" s="800"/>
      <c r="Z78" s="800"/>
      <c r="AA78" s="800"/>
      <c r="AB78" s="800"/>
      <c r="AC78" s="800"/>
      <c r="AD78" s="800"/>
      <c r="AE78" s="800"/>
    </row>
    <row r="79" spans="1:31" ht="15.75" customHeight="1" x14ac:dyDescent="0.25">
      <c r="A79" s="929"/>
      <c r="B79" s="929"/>
      <c r="C79" s="929"/>
      <c r="D79" s="929"/>
      <c r="E79" s="929"/>
      <c r="F79" s="876"/>
      <c r="G79" s="859">
        <f>F79</f>
        <v>0</v>
      </c>
      <c r="H79" s="860"/>
      <c r="I79" s="804"/>
      <c r="J79" s="804"/>
      <c r="K79" s="800"/>
      <c r="L79" s="800"/>
      <c r="M79" s="800"/>
      <c r="N79" s="800"/>
      <c r="O79" s="800"/>
      <c r="P79" s="800"/>
      <c r="Q79" s="800"/>
      <c r="R79" s="800"/>
      <c r="S79" s="800"/>
      <c r="T79" s="800"/>
      <c r="U79" s="800"/>
      <c r="V79" s="800"/>
      <c r="W79" s="800"/>
      <c r="X79" s="800"/>
      <c r="Y79" s="800"/>
      <c r="Z79" s="800"/>
      <c r="AA79" s="800"/>
      <c r="AB79" s="800"/>
      <c r="AC79" s="800"/>
      <c r="AD79" s="800"/>
      <c r="AE79" s="800"/>
    </row>
    <row r="80" spans="1:31" ht="15.75" customHeight="1" x14ac:dyDescent="0.25">
      <c r="A80" s="800"/>
      <c r="B80" s="800"/>
      <c r="C80" s="800"/>
      <c r="D80" s="800"/>
      <c r="E80" s="800"/>
      <c r="F80" s="800"/>
      <c r="G80" s="801"/>
      <c r="H80" s="800"/>
      <c r="I80" s="800"/>
      <c r="J80" s="800"/>
      <c r="K80" s="800"/>
      <c r="L80" s="800"/>
      <c r="M80" s="800"/>
      <c r="N80" s="800"/>
      <c r="O80" s="800"/>
      <c r="P80" s="800"/>
      <c r="Q80" s="800"/>
      <c r="R80" s="800"/>
      <c r="S80" s="800"/>
      <c r="T80" s="800"/>
      <c r="U80" s="800"/>
      <c r="V80" s="800"/>
      <c r="W80" s="800"/>
      <c r="X80" s="800"/>
      <c r="Y80" s="800"/>
      <c r="Z80" s="800"/>
      <c r="AA80" s="800"/>
      <c r="AB80" s="800"/>
      <c r="AC80" s="800"/>
      <c r="AD80" s="800"/>
      <c r="AE80" s="800"/>
    </row>
    <row r="81" spans="1:31" ht="15.75" customHeight="1" x14ac:dyDescent="0.25">
      <c r="A81" s="800"/>
      <c r="B81" s="800"/>
      <c r="C81" s="800"/>
      <c r="D81" s="800"/>
      <c r="E81" s="800"/>
      <c r="F81" s="800"/>
      <c r="G81" s="801"/>
      <c r="H81" s="800"/>
      <c r="I81" s="800"/>
      <c r="J81" s="800"/>
      <c r="K81" s="800"/>
      <c r="L81" s="800"/>
      <c r="M81" s="800"/>
      <c r="N81" s="800"/>
      <c r="O81" s="800"/>
      <c r="P81" s="800"/>
      <c r="Q81" s="800"/>
      <c r="R81" s="800"/>
      <c r="S81" s="800"/>
      <c r="T81" s="800"/>
      <c r="U81" s="800"/>
      <c r="V81" s="800"/>
      <c r="W81" s="800"/>
      <c r="X81" s="800"/>
      <c r="Y81" s="800"/>
      <c r="Z81" s="800"/>
      <c r="AA81" s="800"/>
      <c r="AB81" s="800"/>
      <c r="AC81" s="800"/>
      <c r="AD81" s="800"/>
      <c r="AE81" s="800"/>
    </row>
    <row r="82" spans="1:31" ht="15.75" customHeight="1" x14ac:dyDescent="0.25">
      <c r="A82" s="800"/>
      <c r="B82" s="800"/>
      <c r="C82" s="800"/>
      <c r="D82" s="800"/>
      <c r="E82" s="800"/>
      <c r="F82" s="800"/>
      <c r="G82" s="801"/>
      <c r="H82" s="800"/>
      <c r="I82" s="800"/>
      <c r="J82" s="800"/>
      <c r="K82" s="800"/>
      <c r="L82" s="800"/>
      <c r="M82" s="800"/>
      <c r="N82" s="800"/>
      <c r="O82" s="800"/>
      <c r="P82" s="800"/>
      <c r="Q82" s="800"/>
      <c r="R82" s="800"/>
      <c r="S82" s="800"/>
      <c r="T82" s="800"/>
      <c r="U82" s="800"/>
      <c r="V82" s="800"/>
      <c r="W82" s="800"/>
      <c r="X82" s="800"/>
      <c r="Y82" s="800"/>
      <c r="Z82" s="800"/>
      <c r="AA82" s="800"/>
      <c r="AB82" s="800"/>
      <c r="AC82" s="800"/>
      <c r="AD82" s="800"/>
      <c r="AE82" s="800"/>
    </row>
    <row r="83" spans="1:31" ht="15.75" customHeight="1" x14ac:dyDescent="0.25">
      <c r="A83" s="800"/>
      <c r="B83" s="800"/>
      <c r="C83" s="800"/>
      <c r="D83" s="800"/>
      <c r="E83" s="800"/>
      <c r="F83" s="800"/>
      <c r="G83" s="801"/>
      <c r="H83" s="800"/>
      <c r="I83" s="800"/>
      <c r="J83" s="800"/>
      <c r="K83" s="800"/>
      <c r="L83" s="800"/>
      <c r="M83" s="800"/>
      <c r="N83" s="800"/>
      <c r="O83" s="800"/>
      <c r="P83" s="800"/>
      <c r="Q83" s="800"/>
      <c r="R83" s="800"/>
      <c r="S83" s="800"/>
      <c r="T83" s="800"/>
      <c r="U83" s="800"/>
      <c r="V83" s="800"/>
      <c r="W83" s="800"/>
      <c r="X83" s="800"/>
      <c r="Y83" s="800"/>
      <c r="Z83" s="800"/>
      <c r="AA83" s="800"/>
      <c r="AB83" s="800"/>
      <c r="AC83" s="800"/>
      <c r="AD83" s="800"/>
      <c r="AE83" s="800"/>
    </row>
    <row r="84" spans="1:31" ht="15.75" customHeight="1" x14ac:dyDescent="0.25">
      <c r="A84" s="800"/>
      <c r="B84" s="800"/>
      <c r="C84" s="800"/>
      <c r="D84" s="800"/>
      <c r="E84" s="800"/>
      <c r="F84" s="800"/>
      <c r="G84" s="801"/>
      <c r="H84" s="800"/>
      <c r="I84" s="800"/>
      <c r="J84" s="800"/>
      <c r="K84" s="800"/>
      <c r="L84" s="800"/>
      <c r="M84" s="800"/>
      <c r="N84" s="800"/>
      <c r="O84" s="800"/>
      <c r="P84" s="800"/>
      <c r="Q84" s="800"/>
      <c r="R84" s="800"/>
      <c r="S84" s="800"/>
      <c r="T84" s="800"/>
      <c r="U84" s="800"/>
      <c r="V84" s="800"/>
      <c r="W84" s="800"/>
      <c r="X84" s="800"/>
      <c r="Y84" s="800"/>
      <c r="Z84" s="800"/>
      <c r="AA84" s="800"/>
      <c r="AB84" s="800"/>
      <c r="AC84" s="800"/>
      <c r="AD84" s="800"/>
      <c r="AE84" s="800"/>
    </row>
    <row r="85" spans="1:31" ht="15.75" customHeight="1" x14ac:dyDescent="0.25">
      <c r="A85" s="800"/>
      <c r="B85" s="800"/>
      <c r="C85" s="800"/>
      <c r="D85" s="800"/>
      <c r="E85" s="800"/>
      <c r="F85" s="800"/>
      <c r="G85" s="801"/>
      <c r="H85" s="800"/>
      <c r="I85" s="800"/>
      <c r="J85" s="800"/>
      <c r="K85" s="800"/>
      <c r="L85" s="800"/>
      <c r="M85" s="800"/>
      <c r="N85" s="800"/>
      <c r="O85" s="800"/>
      <c r="P85" s="800"/>
      <c r="Q85" s="800"/>
      <c r="R85" s="800"/>
      <c r="S85" s="800"/>
      <c r="T85" s="800"/>
      <c r="U85" s="800"/>
      <c r="V85" s="800"/>
      <c r="W85" s="800"/>
      <c r="X85" s="800"/>
      <c r="Y85" s="800"/>
      <c r="Z85" s="800"/>
      <c r="AA85" s="800"/>
      <c r="AB85" s="800"/>
      <c r="AC85" s="800"/>
      <c r="AD85" s="800"/>
      <c r="AE85" s="800"/>
    </row>
    <row r="86" spans="1:31" ht="15.75" customHeight="1" x14ac:dyDescent="0.25">
      <c r="A86" s="800"/>
      <c r="B86" s="800"/>
      <c r="C86" s="800"/>
      <c r="D86" s="800"/>
      <c r="E86" s="800"/>
      <c r="F86" s="800"/>
      <c r="G86" s="801"/>
      <c r="H86" s="800"/>
      <c r="I86" s="800"/>
      <c r="J86" s="800"/>
      <c r="K86" s="800"/>
      <c r="L86" s="800"/>
      <c r="M86" s="800"/>
      <c r="N86" s="800"/>
      <c r="O86" s="800"/>
      <c r="P86" s="800"/>
      <c r="Q86" s="800"/>
      <c r="R86" s="800"/>
      <c r="S86" s="800"/>
      <c r="T86" s="800"/>
      <c r="U86" s="800"/>
      <c r="V86" s="800"/>
      <c r="W86" s="800"/>
      <c r="X86" s="800"/>
      <c r="Y86" s="800"/>
      <c r="Z86" s="800"/>
      <c r="AA86" s="800"/>
      <c r="AB86" s="800"/>
      <c r="AC86" s="800"/>
      <c r="AD86" s="800"/>
      <c r="AE86" s="800"/>
    </row>
    <row r="87" spans="1:31" ht="15.75" customHeight="1" x14ac:dyDescent="0.25">
      <c r="A87" s="800"/>
      <c r="B87" s="800"/>
      <c r="C87" s="800"/>
      <c r="D87" s="800"/>
      <c r="E87" s="800"/>
      <c r="F87" s="800"/>
      <c r="G87" s="801"/>
      <c r="H87" s="800"/>
      <c r="I87" s="800"/>
      <c r="J87" s="800"/>
      <c r="K87" s="800"/>
      <c r="L87" s="800"/>
      <c r="M87" s="800"/>
      <c r="N87" s="800"/>
      <c r="O87" s="800"/>
      <c r="P87" s="800"/>
      <c r="Q87" s="800"/>
      <c r="R87" s="800"/>
      <c r="S87" s="800"/>
      <c r="T87" s="800"/>
      <c r="U87" s="800"/>
      <c r="V87" s="800"/>
      <c r="W87" s="800"/>
      <c r="X87" s="800"/>
      <c r="Y87" s="800"/>
      <c r="Z87" s="800"/>
      <c r="AA87" s="800"/>
      <c r="AB87" s="800"/>
      <c r="AC87" s="800"/>
      <c r="AD87" s="800"/>
      <c r="AE87" s="800"/>
    </row>
    <row r="88" spans="1:31" ht="15.75" customHeight="1" x14ac:dyDescent="0.25">
      <c r="A88" s="800"/>
      <c r="B88" s="800"/>
      <c r="C88" s="800"/>
      <c r="D88" s="800"/>
      <c r="E88" s="800"/>
      <c r="F88" s="800"/>
      <c r="G88" s="801"/>
      <c r="H88" s="800"/>
      <c r="I88" s="800"/>
      <c r="J88" s="800"/>
      <c r="K88" s="800"/>
      <c r="L88" s="800"/>
      <c r="M88" s="800"/>
      <c r="N88" s="800"/>
      <c r="O88" s="800"/>
      <c r="P88" s="800"/>
      <c r="Q88" s="800"/>
      <c r="R88" s="800"/>
      <c r="S88" s="800"/>
      <c r="T88" s="800"/>
      <c r="U88" s="800"/>
      <c r="V88" s="800"/>
      <c r="W88" s="800"/>
      <c r="X88" s="800"/>
      <c r="Y88" s="800"/>
      <c r="Z88" s="800"/>
      <c r="AA88" s="800"/>
      <c r="AB88" s="800"/>
      <c r="AC88" s="800"/>
      <c r="AD88" s="800"/>
      <c r="AE88" s="800"/>
    </row>
    <row r="89" spans="1:31" ht="15.75" customHeight="1" x14ac:dyDescent="0.25">
      <c r="A89" s="800"/>
      <c r="B89" s="800"/>
      <c r="C89" s="800"/>
      <c r="D89" s="800"/>
      <c r="E89" s="800"/>
      <c r="F89" s="800"/>
      <c r="G89" s="801"/>
      <c r="H89" s="800"/>
      <c r="I89" s="800"/>
      <c r="J89" s="800"/>
      <c r="K89" s="800"/>
      <c r="L89" s="800"/>
      <c r="M89" s="800"/>
      <c r="N89" s="800"/>
      <c r="O89" s="800"/>
      <c r="P89" s="800"/>
      <c r="Q89" s="800"/>
      <c r="R89" s="800"/>
      <c r="S89" s="800"/>
      <c r="T89" s="800"/>
      <c r="U89" s="800"/>
      <c r="V89" s="800"/>
      <c r="W89" s="800"/>
      <c r="X89" s="800"/>
      <c r="Y89" s="800"/>
      <c r="Z89" s="800"/>
      <c r="AA89" s="800"/>
      <c r="AB89" s="800"/>
      <c r="AC89" s="800"/>
      <c r="AD89" s="800"/>
      <c r="AE89" s="800"/>
    </row>
    <row r="90" spans="1:31" ht="15.75" customHeight="1" x14ac:dyDescent="0.25">
      <c r="A90" s="800"/>
      <c r="B90" s="800"/>
      <c r="C90" s="800"/>
      <c r="D90" s="800"/>
      <c r="E90" s="800"/>
      <c r="F90" s="800"/>
      <c r="G90" s="801"/>
      <c r="H90" s="800"/>
      <c r="I90" s="800"/>
      <c r="J90" s="800"/>
      <c r="K90" s="800"/>
      <c r="L90" s="800"/>
      <c r="M90" s="800"/>
      <c r="N90" s="800"/>
      <c r="O90" s="800"/>
      <c r="P90" s="800"/>
      <c r="Q90" s="800"/>
      <c r="R90" s="800"/>
      <c r="S90" s="800"/>
      <c r="T90" s="800"/>
      <c r="U90" s="800"/>
      <c r="V90" s="800"/>
      <c r="W90" s="800"/>
      <c r="X90" s="800"/>
      <c r="Y90" s="800"/>
      <c r="Z90" s="800"/>
      <c r="AA90" s="800"/>
      <c r="AB90" s="800"/>
      <c r="AC90" s="800"/>
      <c r="AD90" s="800"/>
      <c r="AE90" s="800"/>
    </row>
    <row r="91" spans="1:31" ht="15.75" customHeight="1" x14ac:dyDescent="0.25">
      <c r="A91" s="800"/>
      <c r="B91" s="800"/>
      <c r="C91" s="800"/>
      <c r="D91" s="800"/>
      <c r="E91" s="800"/>
      <c r="F91" s="800"/>
      <c r="G91" s="801"/>
      <c r="H91" s="800"/>
      <c r="I91" s="800"/>
      <c r="J91" s="800"/>
      <c r="K91" s="800"/>
      <c r="L91" s="800"/>
      <c r="M91" s="800"/>
      <c r="N91" s="800"/>
      <c r="O91" s="800"/>
      <c r="P91" s="800"/>
      <c r="Q91" s="800"/>
      <c r="R91" s="800"/>
      <c r="S91" s="800"/>
      <c r="T91" s="800"/>
      <c r="U91" s="800"/>
      <c r="V91" s="800"/>
      <c r="W91" s="800"/>
      <c r="X91" s="800"/>
      <c r="Y91" s="800"/>
      <c r="Z91" s="800"/>
      <c r="AA91" s="800"/>
      <c r="AB91" s="800"/>
      <c r="AC91" s="800"/>
      <c r="AD91" s="800"/>
      <c r="AE91" s="800"/>
    </row>
    <row r="92" spans="1:31" ht="15.75" customHeight="1" x14ac:dyDescent="0.25">
      <c r="A92" s="800"/>
      <c r="B92" s="800"/>
      <c r="C92" s="800"/>
      <c r="D92" s="800"/>
      <c r="E92" s="800"/>
      <c r="F92" s="800"/>
      <c r="G92" s="801"/>
      <c r="H92" s="800"/>
      <c r="I92" s="800"/>
      <c r="J92" s="800"/>
      <c r="K92" s="800"/>
      <c r="L92" s="800"/>
      <c r="M92" s="800"/>
      <c r="N92" s="800"/>
      <c r="O92" s="800"/>
      <c r="P92" s="800"/>
      <c r="Q92" s="800"/>
      <c r="R92" s="800"/>
      <c r="S92" s="800"/>
      <c r="T92" s="800"/>
      <c r="U92" s="800"/>
      <c r="V92" s="800"/>
      <c r="W92" s="800"/>
      <c r="X92" s="800"/>
      <c r="Y92" s="800"/>
      <c r="Z92" s="800"/>
      <c r="AA92" s="800"/>
      <c r="AB92" s="800"/>
      <c r="AC92" s="800"/>
      <c r="AD92" s="800"/>
      <c r="AE92" s="800"/>
    </row>
    <row r="93" spans="1:31" ht="15.75" customHeight="1" x14ac:dyDescent="0.25">
      <c r="A93" s="800"/>
      <c r="B93" s="800"/>
      <c r="C93" s="800"/>
      <c r="D93" s="800"/>
      <c r="E93" s="800"/>
      <c r="F93" s="800"/>
      <c r="G93" s="801"/>
      <c r="H93" s="800"/>
      <c r="I93" s="800"/>
      <c r="J93" s="800"/>
      <c r="K93" s="800"/>
      <c r="L93" s="800"/>
      <c r="M93" s="800"/>
      <c r="N93" s="800"/>
      <c r="O93" s="800"/>
      <c r="P93" s="800"/>
      <c r="Q93" s="800"/>
      <c r="R93" s="800"/>
      <c r="S93" s="800"/>
      <c r="T93" s="800"/>
      <c r="U93" s="800"/>
      <c r="V93" s="800"/>
      <c r="W93" s="800"/>
      <c r="X93" s="800"/>
      <c r="Y93" s="800"/>
      <c r="Z93" s="800"/>
      <c r="AA93" s="800"/>
      <c r="AB93" s="800"/>
      <c r="AC93" s="800"/>
      <c r="AD93" s="800"/>
      <c r="AE93" s="800"/>
    </row>
    <row r="94" spans="1:31" ht="15.75" customHeight="1" x14ac:dyDescent="0.25">
      <c r="A94" s="800"/>
      <c r="B94" s="800"/>
      <c r="C94" s="800"/>
      <c r="D94" s="800"/>
      <c r="E94" s="800"/>
      <c r="F94" s="800"/>
      <c r="G94" s="801"/>
      <c r="H94" s="800"/>
      <c r="I94" s="800"/>
      <c r="J94" s="800"/>
      <c r="K94" s="800"/>
      <c r="L94" s="800"/>
      <c r="M94" s="800"/>
      <c r="N94" s="800"/>
      <c r="O94" s="800"/>
      <c r="P94" s="800"/>
      <c r="Q94" s="800"/>
      <c r="R94" s="800"/>
      <c r="S94" s="800"/>
      <c r="T94" s="800"/>
      <c r="U94" s="800"/>
      <c r="V94" s="800"/>
      <c r="W94" s="800"/>
      <c r="X94" s="800"/>
      <c r="Y94" s="800"/>
      <c r="Z94" s="800"/>
      <c r="AA94" s="800"/>
      <c r="AB94" s="800"/>
      <c r="AC94" s="800"/>
      <c r="AD94" s="800"/>
      <c r="AE94" s="800"/>
    </row>
    <row r="95" spans="1:31" ht="15.75" customHeight="1" x14ac:dyDescent="0.25">
      <c r="A95" s="800"/>
      <c r="B95" s="800"/>
      <c r="C95" s="800"/>
      <c r="D95" s="800"/>
      <c r="E95" s="800"/>
      <c r="F95" s="800"/>
      <c r="G95" s="801"/>
      <c r="H95" s="800"/>
      <c r="I95" s="800"/>
      <c r="J95" s="800"/>
      <c r="K95" s="800"/>
      <c r="L95" s="800"/>
      <c r="M95" s="800"/>
      <c r="N95" s="800"/>
      <c r="O95" s="800"/>
      <c r="P95" s="800"/>
      <c r="Q95" s="800"/>
      <c r="R95" s="800"/>
      <c r="S95" s="800"/>
      <c r="T95" s="800"/>
      <c r="U95" s="800"/>
      <c r="V95" s="800"/>
      <c r="W95" s="800"/>
      <c r="X95" s="800"/>
      <c r="Y95" s="800"/>
      <c r="Z95" s="800"/>
      <c r="AA95" s="800"/>
      <c r="AB95" s="800"/>
      <c r="AC95" s="800"/>
      <c r="AD95" s="800"/>
      <c r="AE95" s="800"/>
    </row>
    <row r="96" spans="1:31" ht="15.75" customHeight="1" x14ac:dyDescent="0.25">
      <c r="A96" s="800"/>
      <c r="B96" s="800"/>
      <c r="C96" s="800"/>
      <c r="D96" s="800"/>
      <c r="E96" s="800"/>
      <c r="F96" s="800"/>
      <c r="G96" s="801"/>
      <c r="H96" s="800"/>
      <c r="I96" s="800"/>
      <c r="J96" s="800"/>
      <c r="K96" s="800"/>
      <c r="L96" s="800"/>
      <c r="M96" s="800"/>
      <c r="N96" s="800"/>
      <c r="O96" s="800"/>
      <c r="P96" s="800"/>
      <c r="Q96" s="800"/>
      <c r="R96" s="800"/>
      <c r="S96" s="800"/>
      <c r="T96" s="800"/>
      <c r="U96" s="800"/>
      <c r="V96" s="800"/>
      <c r="W96" s="800"/>
      <c r="X96" s="800"/>
      <c r="Y96" s="800"/>
      <c r="Z96" s="800"/>
      <c r="AA96" s="800"/>
      <c r="AB96" s="800"/>
      <c r="AC96" s="800"/>
      <c r="AD96" s="800"/>
      <c r="AE96" s="800"/>
    </row>
    <row r="97" spans="1:31" ht="15.75" customHeight="1" x14ac:dyDescent="0.25">
      <c r="A97" s="800"/>
      <c r="B97" s="800"/>
      <c r="C97" s="800"/>
      <c r="D97" s="800"/>
      <c r="E97" s="800"/>
      <c r="F97" s="800"/>
      <c r="G97" s="801"/>
      <c r="H97" s="800"/>
      <c r="I97" s="800"/>
      <c r="J97" s="800"/>
      <c r="K97" s="800"/>
      <c r="L97" s="800"/>
      <c r="M97" s="800"/>
      <c r="N97" s="800"/>
      <c r="O97" s="800"/>
      <c r="P97" s="800"/>
      <c r="Q97" s="800"/>
      <c r="R97" s="800"/>
      <c r="S97" s="800"/>
      <c r="T97" s="800"/>
      <c r="U97" s="800"/>
      <c r="V97" s="800"/>
      <c r="W97" s="800"/>
      <c r="X97" s="800"/>
      <c r="Y97" s="800"/>
      <c r="Z97" s="800"/>
      <c r="AA97" s="800"/>
      <c r="AB97" s="800"/>
      <c r="AC97" s="800"/>
      <c r="AD97" s="800"/>
      <c r="AE97" s="800"/>
    </row>
    <row r="98" spans="1:31" ht="15.75" customHeight="1" x14ac:dyDescent="0.25">
      <c r="A98" s="800"/>
      <c r="B98" s="800"/>
      <c r="C98" s="800"/>
      <c r="D98" s="800"/>
      <c r="E98" s="800"/>
      <c r="F98" s="800"/>
      <c r="G98" s="801"/>
      <c r="H98" s="800"/>
      <c r="I98" s="800"/>
      <c r="J98" s="800"/>
      <c r="K98" s="800"/>
      <c r="L98" s="800"/>
      <c r="M98" s="800"/>
      <c r="N98" s="800"/>
      <c r="O98" s="800"/>
      <c r="P98" s="800"/>
      <c r="Q98" s="800"/>
      <c r="R98" s="800"/>
      <c r="S98" s="800"/>
      <c r="T98" s="800"/>
      <c r="U98" s="800"/>
      <c r="V98" s="800"/>
      <c r="W98" s="800"/>
      <c r="X98" s="800"/>
      <c r="Y98" s="800"/>
      <c r="Z98" s="800"/>
      <c r="AA98" s="800"/>
      <c r="AB98" s="800"/>
      <c r="AC98" s="800"/>
      <c r="AD98" s="800"/>
      <c r="AE98" s="800"/>
    </row>
    <row r="99" spans="1:31" ht="15.75" customHeight="1" x14ac:dyDescent="0.25">
      <c r="A99" s="800"/>
      <c r="B99" s="800"/>
      <c r="C99" s="800"/>
      <c r="D99" s="800"/>
      <c r="E99" s="800"/>
      <c r="F99" s="800"/>
      <c r="G99" s="801"/>
      <c r="H99" s="800"/>
      <c r="I99" s="800"/>
      <c r="J99" s="800"/>
      <c r="K99" s="800"/>
      <c r="L99" s="800"/>
      <c r="M99" s="800"/>
      <c r="N99" s="800"/>
      <c r="O99" s="800"/>
      <c r="P99" s="800"/>
      <c r="Q99" s="800"/>
      <c r="R99" s="800"/>
      <c r="S99" s="800"/>
      <c r="T99" s="800"/>
      <c r="U99" s="800"/>
      <c r="V99" s="800"/>
      <c r="W99" s="800"/>
      <c r="X99" s="800"/>
      <c r="Y99" s="800"/>
      <c r="Z99" s="800"/>
      <c r="AA99" s="800"/>
      <c r="AB99" s="800"/>
      <c r="AC99" s="800"/>
      <c r="AD99" s="800"/>
      <c r="AE99" s="800"/>
    </row>
    <row r="100" spans="1:31" ht="15.75" customHeight="1" x14ac:dyDescent="0.25">
      <c r="A100" s="800"/>
      <c r="B100" s="800"/>
      <c r="C100" s="800"/>
      <c r="D100" s="800"/>
      <c r="E100" s="800"/>
      <c r="F100" s="800"/>
      <c r="G100" s="801"/>
      <c r="H100" s="800"/>
      <c r="I100" s="800"/>
      <c r="J100" s="800"/>
      <c r="K100" s="800"/>
      <c r="L100" s="800"/>
      <c r="M100" s="800"/>
      <c r="N100" s="800"/>
      <c r="O100" s="800"/>
      <c r="P100" s="800"/>
      <c r="Q100" s="800"/>
      <c r="R100" s="800"/>
      <c r="S100" s="800"/>
      <c r="T100" s="800"/>
      <c r="U100" s="800"/>
      <c r="V100" s="800"/>
      <c r="W100" s="800"/>
      <c r="X100" s="800"/>
      <c r="Y100" s="800"/>
      <c r="Z100" s="800"/>
      <c r="AA100" s="800"/>
      <c r="AB100" s="800"/>
      <c r="AC100" s="800"/>
      <c r="AD100" s="800"/>
      <c r="AE100" s="800"/>
    </row>
    <row r="101" spans="1:31" ht="15.75" customHeight="1" x14ac:dyDescent="0.25">
      <c r="A101" s="800"/>
      <c r="B101" s="800"/>
      <c r="C101" s="800"/>
      <c r="D101" s="800"/>
      <c r="E101" s="800"/>
      <c r="F101" s="800"/>
      <c r="G101" s="801"/>
      <c r="H101" s="800"/>
      <c r="I101" s="800"/>
      <c r="J101" s="800"/>
      <c r="K101" s="800"/>
      <c r="L101" s="800"/>
      <c r="M101" s="800"/>
      <c r="N101" s="800"/>
      <c r="O101" s="800"/>
      <c r="P101" s="800"/>
      <c r="Q101" s="800"/>
      <c r="R101" s="800"/>
      <c r="S101" s="800"/>
      <c r="T101" s="800"/>
      <c r="U101" s="800"/>
      <c r="V101" s="800"/>
      <c r="W101" s="800"/>
      <c r="X101" s="800"/>
      <c r="Y101" s="800"/>
      <c r="Z101" s="800"/>
      <c r="AA101" s="800"/>
      <c r="AB101" s="800"/>
      <c r="AC101" s="800"/>
      <c r="AD101" s="800"/>
      <c r="AE101" s="800"/>
    </row>
    <row r="102" spans="1:31" ht="15.75" customHeight="1" x14ac:dyDescent="0.25">
      <c r="A102" s="800"/>
      <c r="B102" s="800"/>
      <c r="C102" s="800"/>
      <c r="D102" s="800"/>
      <c r="E102" s="800"/>
      <c r="F102" s="800"/>
      <c r="G102" s="801"/>
      <c r="H102" s="800"/>
      <c r="I102" s="800"/>
      <c r="J102" s="800"/>
      <c r="K102" s="800"/>
      <c r="L102" s="800"/>
      <c r="M102" s="800"/>
      <c r="N102" s="800"/>
      <c r="O102" s="800"/>
      <c r="P102" s="800"/>
      <c r="Q102" s="800"/>
      <c r="R102" s="800"/>
      <c r="S102" s="800"/>
      <c r="T102" s="800"/>
      <c r="U102" s="800"/>
      <c r="V102" s="800"/>
      <c r="W102" s="800"/>
      <c r="X102" s="800"/>
      <c r="Y102" s="800"/>
      <c r="Z102" s="800"/>
      <c r="AA102" s="800"/>
      <c r="AB102" s="800"/>
      <c r="AC102" s="800"/>
      <c r="AD102" s="800"/>
      <c r="AE102" s="800"/>
    </row>
    <row r="103" spans="1:31" ht="15.75" customHeight="1" x14ac:dyDescent="0.25">
      <c r="A103" s="800"/>
      <c r="B103" s="800"/>
      <c r="C103" s="800"/>
      <c r="D103" s="800"/>
      <c r="E103" s="800"/>
      <c r="F103" s="800"/>
      <c r="G103" s="801"/>
      <c r="H103" s="800"/>
      <c r="I103" s="800"/>
      <c r="J103" s="800"/>
      <c r="K103" s="800"/>
      <c r="L103" s="800"/>
      <c r="M103" s="800"/>
      <c r="N103" s="800"/>
      <c r="O103" s="800"/>
      <c r="P103" s="800"/>
      <c r="Q103" s="800"/>
      <c r="R103" s="800"/>
      <c r="S103" s="800"/>
      <c r="T103" s="800"/>
      <c r="U103" s="800"/>
      <c r="V103" s="800"/>
      <c r="W103" s="800"/>
      <c r="X103" s="800"/>
      <c r="Y103" s="800"/>
      <c r="Z103" s="800"/>
      <c r="AA103" s="800"/>
      <c r="AB103" s="800"/>
      <c r="AC103" s="800"/>
      <c r="AD103" s="800"/>
      <c r="AE103" s="800"/>
    </row>
    <row r="104" spans="1:31" ht="15.75" customHeight="1" x14ac:dyDescent="0.25">
      <c r="A104" s="800"/>
      <c r="B104" s="800"/>
      <c r="C104" s="800"/>
      <c r="D104" s="800"/>
      <c r="E104" s="800"/>
      <c r="F104" s="800"/>
      <c r="G104" s="801"/>
      <c r="H104" s="800"/>
      <c r="I104" s="800"/>
      <c r="J104" s="800"/>
      <c r="K104" s="800"/>
      <c r="L104" s="800"/>
      <c r="M104" s="800"/>
      <c r="N104" s="800"/>
      <c r="O104" s="800"/>
      <c r="P104" s="800"/>
      <c r="Q104" s="800"/>
      <c r="R104" s="800"/>
      <c r="S104" s="800"/>
      <c r="T104" s="800"/>
      <c r="U104" s="800"/>
      <c r="V104" s="800"/>
      <c r="W104" s="800"/>
      <c r="X104" s="800"/>
      <c r="Y104" s="800"/>
      <c r="Z104" s="800"/>
      <c r="AA104" s="800"/>
      <c r="AB104" s="800"/>
      <c r="AC104" s="800"/>
      <c r="AD104" s="800"/>
      <c r="AE104" s="800"/>
    </row>
    <row r="105" spans="1:31" ht="15.75" customHeight="1" x14ac:dyDescent="0.25">
      <c r="A105" s="800"/>
      <c r="B105" s="800"/>
      <c r="C105" s="800"/>
      <c r="D105" s="800"/>
      <c r="E105" s="800"/>
      <c r="F105" s="800"/>
      <c r="G105" s="801"/>
      <c r="H105" s="800"/>
      <c r="I105" s="800"/>
      <c r="J105" s="800"/>
      <c r="K105" s="800"/>
      <c r="L105" s="800"/>
      <c r="M105" s="800"/>
      <c r="N105" s="800"/>
      <c r="O105" s="800"/>
      <c r="P105" s="800"/>
      <c r="Q105" s="800"/>
      <c r="R105" s="800"/>
      <c r="S105" s="800"/>
      <c r="T105" s="800"/>
      <c r="U105" s="800"/>
      <c r="V105" s="800"/>
      <c r="W105" s="800"/>
      <c r="X105" s="800"/>
      <c r="Y105" s="800"/>
      <c r="Z105" s="800"/>
      <c r="AA105" s="800"/>
      <c r="AB105" s="800"/>
      <c r="AC105" s="800"/>
      <c r="AD105" s="800"/>
      <c r="AE105" s="800"/>
    </row>
    <row r="106" spans="1:31" ht="15.75" customHeight="1" x14ac:dyDescent="0.25">
      <c r="A106" s="800"/>
      <c r="B106" s="800"/>
      <c r="C106" s="800"/>
      <c r="D106" s="800"/>
      <c r="E106" s="800"/>
      <c r="F106" s="800"/>
      <c r="G106" s="801"/>
      <c r="H106" s="800"/>
      <c r="I106" s="800"/>
      <c r="J106" s="800"/>
      <c r="K106" s="800"/>
      <c r="L106" s="800"/>
      <c r="M106" s="800"/>
      <c r="N106" s="800"/>
      <c r="O106" s="800"/>
      <c r="P106" s="800"/>
      <c r="Q106" s="800"/>
      <c r="R106" s="800"/>
      <c r="S106" s="800"/>
      <c r="T106" s="800"/>
      <c r="U106" s="800"/>
      <c r="V106" s="800"/>
      <c r="W106" s="800"/>
      <c r="X106" s="800"/>
      <c r="Y106" s="800"/>
      <c r="Z106" s="800"/>
      <c r="AA106" s="800"/>
      <c r="AB106" s="800"/>
      <c r="AC106" s="800"/>
      <c r="AD106" s="800"/>
      <c r="AE106" s="800"/>
    </row>
    <row r="107" spans="1:31" ht="15.75" customHeight="1" x14ac:dyDescent="0.25">
      <c r="A107" s="800"/>
      <c r="B107" s="800"/>
      <c r="C107" s="800"/>
      <c r="D107" s="800"/>
      <c r="E107" s="800"/>
      <c r="F107" s="800"/>
      <c r="G107" s="801"/>
      <c r="H107" s="800"/>
      <c r="I107" s="800"/>
      <c r="J107" s="800"/>
      <c r="K107" s="800"/>
      <c r="L107" s="800"/>
      <c r="M107" s="800"/>
      <c r="N107" s="800"/>
      <c r="O107" s="800"/>
      <c r="P107" s="800"/>
      <c r="Q107" s="800"/>
      <c r="R107" s="800"/>
      <c r="S107" s="800"/>
      <c r="T107" s="800"/>
      <c r="U107" s="800"/>
      <c r="V107" s="800"/>
      <c r="W107" s="800"/>
      <c r="X107" s="800"/>
      <c r="Y107" s="800"/>
      <c r="Z107" s="800"/>
      <c r="AA107" s="800"/>
      <c r="AB107" s="800"/>
      <c r="AC107" s="800"/>
      <c r="AD107" s="800"/>
      <c r="AE107" s="800"/>
    </row>
    <row r="108" spans="1:31" ht="15.75" customHeight="1" x14ac:dyDescent="0.25">
      <c r="A108" s="800"/>
      <c r="B108" s="800"/>
      <c r="C108" s="800"/>
      <c r="D108" s="800"/>
      <c r="E108" s="800"/>
      <c r="F108" s="800"/>
      <c r="G108" s="801"/>
      <c r="H108" s="800"/>
      <c r="I108" s="800"/>
      <c r="J108" s="800"/>
      <c r="K108" s="800"/>
      <c r="L108" s="800"/>
      <c r="M108" s="800"/>
      <c r="N108" s="800"/>
      <c r="O108" s="800"/>
      <c r="P108" s="800"/>
      <c r="Q108" s="800"/>
      <c r="R108" s="800"/>
      <c r="S108" s="800"/>
      <c r="T108" s="800"/>
      <c r="U108" s="800"/>
      <c r="V108" s="800"/>
      <c r="W108" s="800"/>
      <c r="X108" s="800"/>
      <c r="Y108" s="800"/>
      <c r="Z108" s="800"/>
      <c r="AA108" s="800"/>
      <c r="AB108" s="800"/>
      <c r="AC108" s="800"/>
      <c r="AD108" s="800"/>
      <c r="AE108" s="800"/>
    </row>
    <row r="109" spans="1:31" ht="15.75" customHeight="1" x14ac:dyDescent="0.25">
      <c r="A109" s="800"/>
      <c r="B109" s="800"/>
      <c r="C109" s="800"/>
      <c r="D109" s="800"/>
      <c r="E109" s="800"/>
      <c r="F109" s="800"/>
      <c r="G109" s="801"/>
      <c r="H109" s="800"/>
      <c r="I109" s="800"/>
      <c r="J109" s="800"/>
      <c r="K109" s="800"/>
      <c r="L109" s="800"/>
      <c r="M109" s="800"/>
      <c r="N109" s="800"/>
      <c r="O109" s="800"/>
      <c r="P109" s="800"/>
      <c r="Q109" s="800"/>
      <c r="R109" s="800"/>
      <c r="S109" s="800"/>
      <c r="T109" s="800"/>
      <c r="U109" s="800"/>
      <c r="V109" s="800"/>
      <c r="W109" s="800"/>
      <c r="X109" s="800"/>
      <c r="Y109" s="800"/>
      <c r="Z109" s="800"/>
      <c r="AA109" s="800"/>
      <c r="AB109" s="800"/>
      <c r="AC109" s="800"/>
      <c r="AD109" s="800"/>
      <c r="AE109" s="800"/>
    </row>
    <row r="110" spans="1:31" ht="15.75" customHeight="1" x14ac:dyDescent="0.25">
      <c r="A110" s="800"/>
      <c r="B110" s="800"/>
      <c r="C110" s="800"/>
      <c r="D110" s="800"/>
      <c r="E110" s="800"/>
      <c r="F110" s="800"/>
      <c r="G110" s="801"/>
      <c r="H110" s="800"/>
      <c r="I110" s="800"/>
      <c r="J110" s="800"/>
      <c r="K110" s="800"/>
      <c r="L110" s="800"/>
      <c r="M110" s="800"/>
      <c r="N110" s="800"/>
      <c r="O110" s="800"/>
      <c r="P110" s="800"/>
      <c r="Q110" s="800"/>
      <c r="R110" s="800"/>
      <c r="S110" s="800"/>
      <c r="T110" s="800"/>
      <c r="U110" s="800"/>
      <c r="V110" s="800"/>
      <c r="W110" s="800"/>
      <c r="X110" s="800"/>
      <c r="Y110" s="800"/>
      <c r="Z110" s="800"/>
      <c r="AA110" s="800"/>
      <c r="AB110" s="800"/>
      <c r="AC110" s="800"/>
      <c r="AD110" s="800"/>
      <c r="AE110" s="800"/>
    </row>
    <row r="111" spans="1:31" ht="15.75" customHeight="1" x14ac:dyDescent="0.25">
      <c r="A111" s="800"/>
      <c r="B111" s="800"/>
      <c r="C111" s="800"/>
      <c r="D111" s="800"/>
      <c r="E111" s="800"/>
      <c r="F111" s="800"/>
      <c r="G111" s="801"/>
      <c r="H111" s="800"/>
      <c r="I111" s="800"/>
      <c r="J111" s="800"/>
      <c r="K111" s="800"/>
      <c r="L111" s="800"/>
      <c r="M111" s="800"/>
      <c r="N111" s="800"/>
      <c r="O111" s="800"/>
      <c r="P111" s="800"/>
      <c r="Q111" s="800"/>
      <c r="R111" s="800"/>
      <c r="S111" s="800"/>
      <c r="T111" s="800"/>
      <c r="U111" s="800"/>
      <c r="V111" s="800"/>
      <c r="W111" s="800"/>
      <c r="X111" s="800"/>
      <c r="Y111" s="800"/>
      <c r="Z111" s="800"/>
      <c r="AA111" s="800"/>
      <c r="AB111" s="800"/>
      <c r="AC111" s="800"/>
      <c r="AD111" s="800"/>
      <c r="AE111" s="800"/>
    </row>
    <row r="112" spans="1:31" ht="15.75" customHeight="1" x14ac:dyDescent="0.25">
      <c r="A112" s="800"/>
      <c r="B112" s="800"/>
      <c r="C112" s="800"/>
      <c r="D112" s="800"/>
      <c r="E112" s="800"/>
      <c r="F112" s="800"/>
      <c r="G112" s="801"/>
      <c r="H112" s="800"/>
      <c r="I112" s="800"/>
      <c r="J112" s="800"/>
      <c r="K112" s="800"/>
      <c r="L112" s="800"/>
      <c r="M112" s="800"/>
      <c r="N112" s="800"/>
      <c r="O112" s="800"/>
      <c r="P112" s="800"/>
      <c r="Q112" s="800"/>
      <c r="R112" s="800"/>
      <c r="S112" s="800"/>
      <c r="T112" s="800"/>
      <c r="U112" s="800"/>
      <c r="V112" s="800"/>
      <c r="W112" s="800"/>
      <c r="X112" s="800"/>
      <c r="Y112" s="800"/>
      <c r="Z112" s="800"/>
      <c r="AA112" s="800"/>
      <c r="AB112" s="800"/>
      <c r="AC112" s="800"/>
      <c r="AD112" s="800"/>
      <c r="AE112" s="800"/>
    </row>
    <row r="113" spans="1:31" ht="15.75" customHeight="1" x14ac:dyDescent="0.25">
      <c r="A113" s="800"/>
      <c r="B113" s="800"/>
      <c r="C113" s="800"/>
      <c r="D113" s="800"/>
      <c r="E113" s="800"/>
      <c r="F113" s="800"/>
      <c r="G113" s="801"/>
      <c r="H113" s="800"/>
      <c r="I113" s="800"/>
      <c r="J113" s="800"/>
      <c r="K113" s="800"/>
      <c r="L113" s="800"/>
      <c r="M113" s="800"/>
      <c r="N113" s="800"/>
      <c r="O113" s="800"/>
      <c r="P113" s="800"/>
      <c r="Q113" s="800"/>
      <c r="R113" s="800"/>
      <c r="S113" s="800"/>
      <c r="T113" s="800"/>
      <c r="U113" s="800"/>
      <c r="V113" s="800"/>
      <c r="W113" s="800"/>
      <c r="X113" s="800"/>
      <c r="Y113" s="800"/>
      <c r="Z113" s="800"/>
      <c r="AA113" s="800"/>
      <c r="AB113" s="800"/>
      <c r="AC113" s="800"/>
      <c r="AD113" s="800"/>
      <c r="AE113" s="800"/>
    </row>
    <row r="114" spans="1:31" ht="15.75" customHeight="1" x14ac:dyDescent="0.25">
      <c r="A114" s="800"/>
      <c r="B114" s="800"/>
      <c r="C114" s="800"/>
      <c r="D114" s="800"/>
      <c r="E114" s="800"/>
      <c r="F114" s="800"/>
      <c r="G114" s="801"/>
      <c r="H114" s="800"/>
      <c r="I114" s="800"/>
      <c r="J114" s="800"/>
      <c r="K114" s="800"/>
      <c r="L114" s="800"/>
      <c r="M114" s="800"/>
      <c r="N114" s="800"/>
      <c r="O114" s="800"/>
      <c r="P114" s="800"/>
      <c r="Q114" s="800"/>
      <c r="R114" s="800"/>
      <c r="S114" s="800"/>
      <c r="T114" s="800"/>
      <c r="U114" s="800"/>
      <c r="V114" s="800"/>
      <c r="W114" s="800"/>
      <c r="X114" s="800"/>
      <c r="Y114" s="800"/>
      <c r="Z114" s="800"/>
      <c r="AA114" s="800"/>
      <c r="AB114" s="800"/>
      <c r="AC114" s="800"/>
      <c r="AD114" s="800"/>
      <c r="AE114" s="800"/>
    </row>
    <row r="115" spans="1:31" ht="15.75" customHeight="1" x14ac:dyDescent="0.25">
      <c r="A115" s="800"/>
      <c r="B115" s="800"/>
      <c r="C115" s="800"/>
      <c r="D115" s="800"/>
      <c r="E115" s="800"/>
      <c r="F115" s="800"/>
      <c r="G115" s="801"/>
      <c r="H115" s="800"/>
      <c r="I115" s="800"/>
      <c r="J115" s="800"/>
      <c r="K115" s="800"/>
      <c r="L115" s="800"/>
      <c r="M115" s="800"/>
      <c r="N115" s="800"/>
      <c r="O115" s="800"/>
      <c r="P115" s="800"/>
      <c r="Q115" s="800"/>
      <c r="R115" s="800"/>
      <c r="S115" s="800"/>
      <c r="T115" s="800"/>
      <c r="U115" s="800"/>
      <c r="V115" s="800"/>
      <c r="W115" s="800"/>
      <c r="X115" s="800"/>
      <c r="Y115" s="800"/>
      <c r="Z115" s="800"/>
      <c r="AA115" s="800"/>
      <c r="AB115" s="800"/>
      <c r="AC115" s="800"/>
      <c r="AD115" s="800"/>
      <c r="AE115" s="800"/>
    </row>
    <row r="116" spans="1:31" ht="15.75" customHeight="1" x14ac:dyDescent="0.25">
      <c r="A116" s="800"/>
      <c r="B116" s="800"/>
      <c r="C116" s="800"/>
      <c r="D116" s="800"/>
      <c r="E116" s="800"/>
      <c r="F116" s="800"/>
      <c r="G116" s="801"/>
      <c r="H116" s="800"/>
      <c r="I116" s="800"/>
      <c r="J116" s="800"/>
      <c r="K116" s="800"/>
      <c r="L116" s="800"/>
      <c r="M116" s="800"/>
      <c r="N116" s="800"/>
      <c r="O116" s="800"/>
      <c r="P116" s="800"/>
      <c r="Q116" s="800"/>
      <c r="R116" s="800"/>
      <c r="S116" s="800"/>
      <c r="T116" s="800"/>
      <c r="U116" s="800"/>
      <c r="V116" s="800"/>
      <c r="W116" s="800"/>
      <c r="X116" s="800"/>
      <c r="Y116" s="800"/>
      <c r="Z116" s="800"/>
      <c r="AA116" s="800"/>
      <c r="AB116" s="800"/>
      <c r="AC116" s="800"/>
      <c r="AD116" s="800"/>
      <c r="AE116" s="800"/>
    </row>
    <row r="117" spans="1:31" ht="15.75" customHeight="1" x14ac:dyDescent="0.25">
      <c r="A117" s="800"/>
      <c r="B117" s="800"/>
      <c r="C117" s="800"/>
      <c r="D117" s="800"/>
      <c r="E117" s="800"/>
      <c r="F117" s="800"/>
      <c r="G117" s="801"/>
      <c r="H117" s="800"/>
      <c r="I117" s="800"/>
      <c r="J117" s="800"/>
      <c r="K117" s="800"/>
      <c r="L117" s="800"/>
      <c r="M117" s="800"/>
      <c r="N117" s="800"/>
      <c r="O117" s="800"/>
      <c r="P117" s="800"/>
      <c r="Q117" s="800"/>
      <c r="R117" s="800"/>
      <c r="S117" s="800"/>
      <c r="T117" s="800"/>
      <c r="U117" s="800"/>
      <c r="V117" s="800"/>
      <c r="W117" s="800"/>
      <c r="X117" s="800"/>
      <c r="Y117" s="800"/>
      <c r="Z117" s="800"/>
      <c r="AA117" s="800"/>
      <c r="AB117" s="800"/>
      <c r="AC117" s="800"/>
      <c r="AD117" s="800"/>
      <c r="AE117" s="800"/>
    </row>
    <row r="118" spans="1:31" ht="15.75" customHeight="1" x14ac:dyDescent="0.25">
      <c r="A118" s="800"/>
      <c r="B118" s="800"/>
      <c r="C118" s="800"/>
      <c r="D118" s="800"/>
      <c r="E118" s="800"/>
      <c r="F118" s="800"/>
      <c r="G118" s="801"/>
      <c r="H118" s="800"/>
      <c r="I118" s="800"/>
      <c r="J118" s="800"/>
      <c r="K118" s="800"/>
      <c r="L118" s="800"/>
      <c r="M118" s="800"/>
      <c r="N118" s="800"/>
      <c r="O118" s="800"/>
      <c r="P118" s="800"/>
      <c r="Q118" s="800"/>
      <c r="R118" s="800"/>
      <c r="S118" s="800"/>
      <c r="T118" s="800"/>
      <c r="U118" s="800"/>
      <c r="V118" s="800"/>
      <c r="W118" s="800"/>
      <c r="X118" s="800"/>
      <c r="Y118" s="800"/>
      <c r="Z118" s="800"/>
      <c r="AA118" s="800"/>
      <c r="AB118" s="800"/>
      <c r="AC118" s="800"/>
      <c r="AD118" s="800"/>
      <c r="AE118" s="800"/>
    </row>
    <row r="119" spans="1:31" ht="15.75" customHeight="1" x14ac:dyDescent="0.25">
      <c r="A119" s="800"/>
      <c r="B119" s="800"/>
      <c r="C119" s="800"/>
      <c r="D119" s="800"/>
      <c r="E119" s="800"/>
      <c r="F119" s="800"/>
      <c r="G119" s="801"/>
      <c r="H119" s="800"/>
      <c r="I119" s="800"/>
      <c r="J119" s="800"/>
      <c r="K119" s="800"/>
      <c r="L119" s="800"/>
      <c r="M119" s="800"/>
      <c r="N119" s="800"/>
      <c r="O119" s="800"/>
      <c r="P119" s="800"/>
      <c r="Q119" s="800"/>
      <c r="R119" s="800"/>
      <c r="S119" s="800"/>
      <c r="T119" s="800"/>
      <c r="U119" s="800"/>
      <c r="V119" s="800"/>
      <c r="W119" s="800"/>
      <c r="X119" s="800"/>
      <c r="Y119" s="800"/>
      <c r="Z119" s="800"/>
      <c r="AA119" s="800"/>
      <c r="AB119" s="800"/>
      <c r="AC119" s="800"/>
      <c r="AD119" s="800"/>
      <c r="AE119" s="800"/>
    </row>
    <row r="120" spans="1:31" ht="15.75" customHeight="1" x14ac:dyDescent="0.25">
      <c r="A120" s="800"/>
      <c r="B120" s="800"/>
      <c r="C120" s="800"/>
      <c r="D120" s="800"/>
      <c r="E120" s="800"/>
      <c r="F120" s="800"/>
      <c r="G120" s="801"/>
      <c r="H120" s="800"/>
      <c r="I120" s="800"/>
      <c r="J120" s="800"/>
      <c r="K120" s="800"/>
      <c r="L120" s="800"/>
      <c r="M120" s="800"/>
      <c r="N120" s="800"/>
      <c r="O120" s="800"/>
      <c r="P120" s="800"/>
      <c r="Q120" s="800"/>
      <c r="R120" s="800"/>
      <c r="S120" s="800"/>
      <c r="T120" s="800"/>
      <c r="U120" s="800"/>
      <c r="V120" s="800"/>
      <c r="W120" s="800"/>
      <c r="X120" s="800"/>
      <c r="Y120" s="800"/>
      <c r="Z120" s="800"/>
      <c r="AA120" s="800"/>
      <c r="AB120" s="800"/>
      <c r="AC120" s="800"/>
      <c r="AD120" s="800"/>
      <c r="AE120" s="800"/>
    </row>
    <row r="121" spans="1:31" ht="15.75" customHeight="1" x14ac:dyDescent="0.25">
      <c r="A121" s="800"/>
      <c r="B121" s="800"/>
      <c r="C121" s="800"/>
      <c r="D121" s="800"/>
      <c r="E121" s="800"/>
      <c r="F121" s="800"/>
      <c r="G121" s="801"/>
      <c r="H121" s="800"/>
      <c r="I121" s="800"/>
      <c r="J121" s="800"/>
      <c r="K121" s="800"/>
      <c r="L121" s="800"/>
      <c r="M121" s="800"/>
      <c r="N121" s="800"/>
      <c r="O121" s="800"/>
      <c r="P121" s="800"/>
      <c r="Q121" s="800"/>
      <c r="R121" s="800"/>
      <c r="S121" s="800"/>
      <c r="T121" s="800"/>
      <c r="U121" s="800"/>
      <c r="V121" s="800"/>
      <c r="W121" s="800"/>
      <c r="X121" s="800"/>
      <c r="Y121" s="800"/>
      <c r="Z121" s="800"/>
      <c r="AA121" s="800"/>
      <c r="AB121" s="800"/>
      <c r="AC121" s="800"/>
      <c r="AD121" s="800"/>
      <c r="AE121" s="800"/>
    </row>
    <row r="122" spans="1:31" ht="15.75" customHeight="1" x14ac:dyDescent="0.25">
      <c r="A122" s="800"/>
      <c r="B122" s="800"/>
      <c r="C122" s="800"/>
      <c r="D122" s="800"/>
      <c r="E122" s="800"/>
      <c r="F122" s="800"/>
      <c r="G122" s="801"/>
      <c r="H122" s="800"/>
      <c r="I122" s="800"/>
      <c r="J122" s="800"/>
      <c r="K122" s="800"/>
      <c r="L122" s="800"/>
      <c r="M122" s="800"/>
      <c r="N122" s="800"/>
      <c r="O122" s="800"/>
      <c r="P122" s="800"/>
      <c r="Q122" s="800"/>
      <c r="R122" s="800"/>
      <c r="S122" s="800"/>
      <c r="T122" s="800"/>
      <c r="U122" s="800"/>
      <c r="V122" s="800"/>
      <c r="W122" s="800"/>
      <c r="X122" s="800"/>
      <c r="Y122" s="800"/>
      <c r="Z122" s="800"/>
      <c r="AA122" s="800"/>
      <c r="AB122" s="800"/>
      <c r="AC122" s="800"/>
      <c r="AD122" s="800"/>
      <c r="AE122" s="800"/>
    </row>
    <row r="123" spans="1:31" ht="15.75" customHeight="1" x14ac:dyDescent="0.25">
      <c r="A123" s="800"/>
      <c r="B123" s="800"/>
      <c r="C123" s="800"/>
      <c r="D123" s="800"/>
      <c r="E123" s="800"/>
      <c r="F123" s="800"/>
      <c r="G123" s="801"/>
      <c r="H123" s="800"/>
      <c r="I123" s="800"/>
      <c r="J123" s="800"/>
      <c r="K123" s="800"/>
      <c r="L123" s="800"/>
      <c r="M123" s="800"/>
      <c r="N123" s="800"/>
      <c r="O123" s="800"/>
      <c r="P123" s="800"/>
      <c r="Q123" s="800"/>
      <c r="R123" s="800"/>
      <c r="S123" s="800"/>
      <c r="T123" s="800"/>
      <c r="U123" s="800"/>
      <c r="V123" s="800"/>
      <c r="W123" s="800"/>
      <c r="X123" s="800"/>
      <c r="Y123" s="800"/>
      <c r="Z123" s="800"/>
      <c r="AA123" s="800"/>
      <c r="AB123" s="800"/>
      <c r="AC123" s="800"/>
      <c r="AD123" s="800"/>
      <c r="AE123" s="800"/>
    </row>
    <row r="124" spans="1:31" ht="15.75" customHeight="1" x14ac:dyDescent="0.25">
      <c r="A124" s="800"/>
      <c r="B124" s="800"/>
      <c r="C124" s="800"/>
      <c r="D124" s="800"/>
      <c r="E124" s="800"/>
      <c r="F124" s="800"/>
      <c r="G124" s="801"/>
      <c r="H124" s="800"/>
      <c r="I124" s="800"/>
      <c r="J124" s="800"/>
      <c r="K124" s="800"/>
      <c r="L124" s="800"/>
      <c r="M124" s="800"/>
      <c r="N124" s="800"/>
      <c r="O124" s="800"/>
      <c r="P124" s="800"/>
      <c r="Q124" s="800"/>
      <c r="R124" s="800"/>
      <c r="S124" s="800"/>
      <c r="T124" s="800"/>
      <c r="U124" s="800"/>
      <c r="V124" s="800"/>
      <c r="W124" s="800"/>
      <c r="X124" s="800"/>
      <c r="Y124" s="800"/>
      <c r="Z124" s="800"/>
      <c r="AA124" s="800"/>
      <c r="AB124" s="800"/>
      <c r="AC124" s="800"/>
      <c r="AD124" s="800"/>
      <c r="AE124" s="800"/>
    </row>
    <row r="125" spans="1:31" ht="15.75" customHeight="1" x14ac:dyDescent="0.25">
      <c r="A125" s="800"/>
      <c r="B125" s="800"/>
      <c r="C125" s="800"/>
      <c r="D125" s="800"/>
      <c r="E125" s="800"/>
      <c r="F125" s="800"/>
      <c r="G125" s="801"/>
      <c r="H125" s="800"/>
      <c r="I125" s="800"/>
      <c r="J125" s="800"/>
      <c r="K125" s="800"/>
      <c r="L125" s="800"/>
      <c r="M125" s="800"/>
      <c r="N125" s="800"/>
      <c r="O125" s="800"/>
      <c r="P125" s="800"/>
      <c r="Q125" s="800"/>
      <c r="R125" s="800"/>
      <c r="S125" s="800"/>
      <c r="T125" s="800"/>
      <c r="U125" s="800"/>
      <c r="V125" s="800"/>
      <c r="W125" s="800"/>
      <c r="X125" s="800"/>
      <c r="Y125" s="800"/>
      <c r="Z125" s="800"/>
      <c r="AA125" s="800"/>
      <c r="AB125" s="800"/>
      <c r="AC125" s="800"/>
      <c r="AD125" s="800"/>
      <c r="AE125" s="800"/>
    </row>
    <row r="126" spans="1:31" ht="15.75" customHeight="1" x14ac:dyDescent="0.25">
      <c r="A126" s="800"/>
      <c r="B126" s="800"/>
      <c r="C126" s="800"/>
      <c r="D126" s="800"/>
      <c r="E126" s="800"/>
      <c r="F126" s="800"/>
      <c r="G126" s="801"/>
      <c r="H126" s="800"/>
      <c r="I126" s="800"/>
      <c r="J126" s="800"/>
      <c r="K126" s="800"/>
      <c r="L126" s="800"/>
      <c r="M126" s="800"/>
      <c r="N126" s="800"/>
      <c r="O126" s="800"/>
      <c r="P126" s="800"/>
      <c r="Q126" s="800"/>
      <c r="R126" s="800"/>
      <c r="S126" s="800"/>
      <c r="T126" s="800"/>
      <c r="U126" s="800"/>
      <c r="V126" s="800"/>
      <c r="W126" s="800"/>
      <c r="X126" s="800"/>
      <c r="Y126" s="800"/>
      <c r="Z126" s="800"/>
      <c r="AA126" s="800"/>
      <c r="AB126" s="800"/>
      <c r="AC126" s="800"/>
      <c r="AD126" s="800"/>
      <c r="AE126" s="800"/>
    </row>
    <row r="127" spans="1:31" ht="15.75" customHeight="1" x14ac:dyDescent="0.25">
      <c r="A127" s="800"/>
      <c r="B127" s="800"/>
      <c r="C127" s="800"/>
      <c r="D127" s="800"/>
      <c r="E127" s="800"/>
      <c r="F127" s="800"/>
      <c r="G127" s="801"/>
      <c r="H127" s="800"/>
      <c r="I127" s="800"/>
      <c r="J127" s="800"/>
      <c r="K127" s="800"/>
      <c r="L127" s="800"/>
      <c r="M127" s="800"/>
      <c r="N127" s="800"/>
      <c r="O127" s="800"/>
      <c r="P127" s="800"/>
      <c r="Q127" s="800"/>
      <c r="R127" s="800"/>
      <c r="S127" s="800"/>
      <c r="T127" s="800"/>
      <c r="U127" s="800"/>
      <c r="V127" s="800"/>
      <c r="W127" s="800"/>
      <c r="X127" s="800"/>
      <c r="Y127" s="800"/>
      <c r="Z127" s="800"/>
      <c r="AA127" s="800"/>
      <c r="AB127" s="800"/>
      <c r="AC127" s="800"/>
      <c r="AD127" s="800"/>
      <c r="AE127" s="800"/>
    </row>
    <row r="128" spans="1:31" ht="15.75" customHeight="1" x14ac:dyDescent="0.25">
      <c r="A128" s="800"/>
      <c r="B128" s="800"/>
      <c r="C128" s="800"/>
      <c r="D128" s="800"/>
      <c r="E128" s="800"/>
      <c r="F128" s="800"/>
      <c r="G128" s="801"/>
      <c r="H128" s="800"/>
      <c r="I128" s="800"/>
      <c r="J128" s="800"/>
      <c r="K128" s="800"/>
      <c r="L128" s="800"/>
      <c r="M128" s="800"/>
      <c r="N128" s="800"/>
      <c r="O128" s="800"/>
      <c r="P128" s="800"/>
      <c r="Q128" s="800"/>
      <c r="R128" s="800"/>
      <c r="S128" s="800"/>
      <c r="T128" s="800"/>
      <c r="U128" s="800"/>
      <c r="V128" s="800"/>
      <c r="W128" s="800"/>
      <c r="X128" s="800"/>
      <c r="Y128" s="800"/>
      <c r="Z128" s="800"/>
      <c r="AA128" s="800"/>
      <c r="AB128" s="800"/>
      <c r="AC128" s="800"/>
      <c r="AD128" s="800"/>
      <c r="AE128" s="800"/>
    </row>
    <row r="129" spans="1:31" ht="15.75" customHeight="1" x14ac:dyDescent="0.25">
      <c r="A129" s="800"/>
      <c r="B129" s="800"/>
      <c r="C129" s="800"/>
      <c r="D129" s="800"/>
      <c r="E129" s="800"/>
      <c r="F129" s="800"/>
      <c r="G129" s="801"/>
      <c r="H129" s="800"/>
      <c r="I129" s="800"/>
      <c r="J129" s="800"/>
      <c r="K129" s="800"/>
      <c r="L129" s="800"/>
      <c r="M129" s="800"/>
      <c r="N129" s="800"/>
      <c r="O129" s="800"/>
      <c r="P129" s="800"/>
      <c r="Q129" s="800"/>
      <c r="R129" s="800"/>
      <c r="S129" s="800"/>
      <c r="T129" s="800"/>
      <c r="U129" s="800"/>
      <c r="V129" s="800"/>
      <c r="W129" s="800"/>
      <c r="X129" s="800"/>
      <c r="Y129" s="800"/>
      <c r="Z129" s="800"/>
      <c r="AA129" s="800"/>
      <c r="AB129" s="800"/>
      <c r="AC129" s="800"/>
      <c r="AD129" s="800"/>
      <c r="AE129" s="800"/>
    </row>
    <row r="130" spans="1:31" ht="15.75" customHeight="1" x14ac:dyDescent="0.25">
      <c r="A130" s="800"/>
      <c r="B130" s="800"/>
      <c r="C130" s="800"/>
      <c r="D130" s="800"/>
      <c r="E130" s="800"/>
      <c r="F130" s="800"/>
      <c r="G130" s="801"/>
      <c r="H130" s="800"/>
      <c r="I130" s="800"/>
      <c r="J130" s="800"/>
      <c r="K130" s="800"/>
      <c r="L130" s="800"/>
      <c r="M130" s="800"/>
      <c r="N130" s="800"/>
      <c r="O130" s="800"/>
      <c r="P130" s="800"/>
      <c r="Q130" s="800"/>
      <c r="R130" s="800"/>
      <c r="S130" s="800"/>
      <c r="T130" s="800"/>
      <c r="U130" s="800"/>
      <c r="V130" s="800"/>
      <c r="W130" s="800"/>
      <c r="X130" s="800"/>
      <c r="Y130" s="800"/>
      <c r="Z130" s="800"/>
      <c r="AA130" s="800"/>
      <c r="AB130" s="800"/>
      <c r="AC130" s="800"/>
      <c r="AD130" s="800"/>
      <c r="AE130" s="800"/>
    </row>
    <row r="131" spans="1:31" ht="15.75" customHeight="1" x14ac:dyDescent="0.25">
      <c r="A131" s="800"/>
      <c r="B131" s="800"/>
      <c r="C131" s="800"/>
      <c r="D131" s="800"/>
      <c r="E131" s="800"/>
      <c r="F131" s="800"/>
      <c r="G131" s="801"/>
      <c r="H131" s="800"/>
      <c r="I131" s="800"/>
      <c r="J131" s="800"/>
      <c r="K131" s="800"/>
      <c r="L131" s="800"/>
      <c r="M131" s="800"/>
      <c r="N131" s="800"/>
      <c r="O131" s="800"/>
      <c r="P131" s="800"/>
      <c r="Q131" s="800"/>
      <c r="R131" s="800"/>
      <c r="S131" s="800"/>
      <c r="T131" s="800"/>
      <c r="U131" s="800"/>
      <c r="V131" s="800"/>
      <c r="W131" s="800"/>
      <c r="X131" s="800"/>
      <c r="Y131" s="800"/>
      <c r="Z131" s="800"/>
      <c r="AA131" s="800"/>
      <c r="AB131" s="800"/>
      <c r="AC131" s="800"/>
      <c r="AD131" s="800"/>
      <c r="AE131" s="800"/>
    </row>
    <row r="132" spans="1:31" ht="15.75" customHeight="1" x14ac:dyDescent="0.25">
      <c r="A132" s="800"/>
      <c r="B132" s="800"/>
      <c r="C132" s="800"/>
      <c r="D132" s="800"/>
      <c r="E132" s="800"/>
      <c r="F132" s="800"/>
      <c r="G132" s="801"/>
      <c r="H132" s="800"/>
      <c r="I132" s="800"/>
      <c r="J132" s="800"/>
      <c r="K132" s="800"/>
      <c r="L132" s="800"/>
      <c r="M132" s="800"/>
      <c r="N132" s="800"/>
      <c r="O132" s="800"/>
      <c r="P132" s="800"/>
      <c r="Q132" s="800"/>
      <c r="R132" s="800"/>
      <c r="S132" s="800"/>
      <c r="T132" s="800"/>
      <c r="U132" s="800"/>
      <c r="V132" s="800"/>
      <c r="W132" s="800"/>
      <c r="X132" s="800"/>
      <c r="Y132" s="800"/>
      <c r="Z132" s="800"/>
      <c r="AA132" s="800"/>
      <c r="AB132" s="800"/>
      <c r="AC132" s="800"/>
      <c r="AD132" s="800"/>
      <c r="AE132" s="800"/>
    </row>
    <row r="133" spans="1:31" ht="15.75" customHeight="1" x14ac:dyDescent="0.25">
      <c r="A133" s="800"/>
      <c r="B133" s="800"/>
      <c r="C133" s="800"/>
      <c r="D133" s="800"/>
      <c r="E133" s="800"/>
      <c r="F133" s="800"/>
      <c r="G133" s="801"/>
      <c r="H133" s="800"/>
      <c r="I133" s="800"/>
      <c r="J133" s="800"/>
      <c r="K133" s="800"/>
      <c r="L133" s="800"/>
      <c r="M133" s="800"/>
      <c r="N133" s="800"/>
      <c r="O133" s="800"/>
      <c r="P133" s="800"/>
      <c r="Q133" s="800"/>
      <c r="R133" s="800"/>
      <c r="S133" s="800"/>
      <c r="T133" s="800"/>
      <c r="U133" s="800"/>
      <c r="V133" s="800"/>
      <c r="W133" s="800"/>
      <c r="X133" s="800"/>
      <c r="Y133" s="800"/>
      <c r="Z133" s="800"/>
      <c r="AA133" s="800"/>
      <c r="AB133" s="800"/>
      <c r="AC133" s="800"/>
      <c r="AD133" s="800"/>
      <c r="AE133" s="800"/>
    </row>
    <row r="134" spans="1:31" ht="15.75" customHeight="1" x14ac:dyDescent="0.25">
      <c r="A134" s="800"/>
      <c r="B134" s="800"/>
      <c r="C134" s="800"/>
      <c r="D134" s="800"/>
      <c r="E134" s="800"/>
      <c r="F134" s="800"/>
      <c r="G134" s="801"/>
      <c r="H134" s="800"/>
      <c r="I134" s="800"/>
      <c r="J134" s="800"/>
      <c r="K134" s="800"/>
      <c r="L134" s="800"/>
      <c r="M134" s="800"/>
      <c r="N134" s="800"/>
      <c r="O134" s="800"/>
      <c r="P134" s="800"/>
      <c r="Q134" s="800"/>
      <c r="R134" s="800"/>
      <c r="S134" s="800"/>
      <c r="T134" s="800"/>
      <c r="U134" s="800"/>
      <c r="V134" s="800"/>
      <c r="W134" s="800"/>
      <c r="X134" s="800"/>
      <c r="Y134" s="800"/>
      <c r="Z134" s="800"/>
      <c r="AA134" s="800"/>
      <c r="AB134" s="800"/>
      <c r="AC134" s="800"/>
      <c r="AD134" s="800"/>
      <c r="AE134" s="800"/>
    </row>
    <row r="135" spans="1:31" ht="15.75" customHeight="1" x14ac:dyDescent="0.25">
      <c r="A135" s="800"/>
      <c r="B135" s="800"/>
      <c r="C135" s="800"/>
      <c r="D135" s="800"/>
      <c r="E135" s="800"/>
      <c r="F135" s="800"/>
      <c r="G135" s="801"/>
      <c r="H135" s="800"/>
      <c r="I135" s="800"/>
      <c r="J135" s="800"/>
      <c r="K135" s="800"/>
      <c r="L135" s="800"/>
      <c r="M135" s="800"/>
      <c r="N135" s="800"/>
      <c r="O135" s="800"/>
      <c r="P135" s="800"/>
      <c r="Q135" s="800"/>
      <c r="R135" s="800"/>
      <c r="S135" s="800"/>
      <c r="T135" s="800"/>
      <c r="U135" s="800"/>
      <c r="V135" s="800"/>
      <c r="W135" s="800"/>
      <c r="X135" s="800"/>
      <c r="Y135" s="800"/>
      <c r="Z135" s="800"/>
      <c r="AA135" s="800"/>
      <c r="AB135" s="800"/>
      <c r="AC135" s="800"/>
      <c r="AD135" s="800"/>
      <c r="AE135" s="800"/>
    </row>
    <row r="136" spans="1:31" ht="15.75" customHeight="1" x14ac:dyDescent="0.25">
      <c r="A136" s="800"/>
      <c r="B136" s="800"/>
      <c r="C136" s="800"/>
      <c r="D136" s="800"/>
      <c r="E136" s="800"/>
      <c r="F136" s="800"/>
      <c r="G136" s="801"/>
      <c r="H136" s="800"/>
      <c r="I136" s="800"/>
      <c r="J136" s="800"/>
      <c r="K136" s="800"/>
      <c r="L136" s="800"/>
      <c r="M136" s="800"/>
      <c r="N136" s="800"/>
      <c r="O136" s="800"/>
      <c r="P136" s="800"/>
      <c r="Q136" s="800"/>
      <c r="R136" s="800"/>
      <c r="S136" s="800"/>
      <c r="T136" s="800"/>
      <c r="U136" s="800"/>
      <c r="V136" s="800"/>
      <c r="W136" s="800"/>
      <c r="X136" s="800"/>
      <c r="Y136" s="800"/>
      <c r="Z136" s="800"/>
      <c r="AA136" s="800"/>
      <c r="AB136" s="800"/>
      <c r="AC136" s="800"/>
      <c r="AD136" s="800"/>
      <c r="AE136" s="800"/>
    </row>
    <row r="137" spans="1:31" ht="15.75" customHeight="1" x14ac:dyDescent="0.25">
      <c r="A137" s="800"/>
      <c r="B137" s="800"/>
      <c r="C137" s="800"/>
      <c r="D137" s="800"/>
      <c r="E137" s="800"/>
      <c r="F137" s="800"/>
      <c r="G137" s="801"/>
      <c r="H137" s="800"/>
      <c r="I137" s="800"/>
      <c r="J137" s="800"/>
      <c r="K137" s="800"/>
      <c r="L137" s="800"/>
      <c r="M137" s="800"/>
      <c r="N137" s="800"/>
      <c r="O137" s="800"/>
      <c r="P137" s="800"/>
      <c r="Q137" s="800"/>
      <c r="R137" s="800"/>
      <c r="S137" s="800"/>
      <c r="T137" s="800"/>
      <c r="U137" s="800"/>
      <c r="V137" s="800"/>
      <c r="W137" s="800"/>
      <c r="X137" s="800"/>
      <c r="Y137" s="800"/>
      <c r="Z137" s="800"/>
      <c r="AA137" s="800"/>
      <c r="AB137" s="800"/>
      <c r="AC137" s="800"/>
      <c r="AD137" s="800"/>
      <c r="AE137" s="800"/>
    </row>
    <row r="138" spans="1:31" ht="15.75" customHeight="1" x14ac:dyDescent="0.25">
      <c r="A138" s="800"/>
      <c r="B138" s="800"/>
      <c r="C138" s="800"/>
      <c r="D138" s="800"/>
      <c r="E138" s="800"/>
      <c r="F138" s="800"/>
      <c r="G138" s="801"/>
      <c r="H138" s="800"/>
      <c r="I138" s="800"/>
      <c r="J138" s="800"/>
      <c r="K138" s="800"/>
      <c r="L138" s="800"/>
      <c r="M138" s="800"/>
      <c r="N138" s="800"/>
      <c r="O138" s="800"/>
      <c r="P138" s="800"/>
      <c r="Q138" s="800"/>
      <c r="R138" s="800"/>
      <c r="S138" s="800"/>
      <c r="T138" s="800"/>
      <c r="U138" s="800"/>
      <c r="V138" s="800"/>
      <c r="W138" s="800"/>
      <c r="X138" s="800"/>
      <c r="Y138" s="800"/>
      <c r="Z138" s="800"/>
      <c r="AA138" s="800"/>
      <c r="AB138" s="800"/>
      <c r="AC138" s="800"/>
      <c r="AD138" s="800"/>
      <c r="AE138" s="800"/>
    </row>
    <row r="139" spans="1:31" ht="15.75" customHeight="1" x14ac:dyDescent="0.25">
      <c r="A139" s="800"/>
      <c r="B139" s="800"/>
      <c r="C139" s="800"/>
      <c r="D139" s="800"/>
      <c r="E139" s="800"/>
      <c r="F139" s="800"/>
      <c r="G139" s="801"/>
      <c r="H139" s="800"/>
      <c r="I139" s="800"/>
      <c r="J139" s="800"/>
      <c r="K139" s="800"/>
      <c r="L139" s="800"/>
      <c r="M139" s="800"/>
      <c r="N139" s="800"/>
      <c r="O139" s="800"/>
      <c r="P139" s="800"/>
      <c r="Q139" s="800"/>
      <c r="R139" s="800"/>
      <c r="S139" s="800"/>
      <c r="T139" s="800"/>
      <c r="U139" s="800"/>
      <c r="V139" s="800"/>
      <c r="W139" s="800"/>
      <c r="X139" s="800"/>
      <c r="Y139" s="800"/>
      <c r="Z139" s="800"/>
      <c r="AA139" s="800"/>
      <c r="AB139" s="800"/>
      <c r="AC139" s="800"/>
      <c r="AD139" s="800"/>
      <c r="AE139" s="800"/>
    </row>
    <row r="140" spans="1:31" ht="15.75" customHeight="1" x14ac:dyDescent="0.25">
      <c r="A140" s="800"/>
      <c r="B140" s="800"/>
      <c r="C140" s="800"/>
      <c r="D140" s="800"/>
      <c r="E140" s="800"/>
      <c r="F140" s="800"/>
      <c r="G140" s="801"/>
      <c r="H140" s="800"/>
      <c r="I140" s="800"/>
      <c r="J140" s="800"/>
      <c r="K140" s="800"/>
      <c r="L140" s="800"/>
      <c r="M140" s="800"/>
      <c r="N140" s="800"/>
      <c r="O140" s="800"/>
      <c r="P140" s="800"/>
      <c r="Q140" s="800"/>
      <c r="R140" s="800"/>
      <c r="S140" s="800"/>
      <c r="T140" s="800"/>
      <c r="U140" s="800"/>
      <c r="V140" s="800"/>
      <c r="W140" s="800"/>
      <c r="X140" s="800"/>
      <c r="Y140" s="800"/>
      <c r="Z140" s="800"/>
      <c r="AA140" s="800"/>
      <c r="AB140" s="800"/>
      <c r="AC140" s="800"/>
      <c r="AD140" s="800"/>
      <c r="AE140" s="800"/>
    </row>
    <row r="141" spans="1:31" ht="15.75" customHeight="1" x14ac:dyDescent="0.25">
      <c r="A141" s="800"/>
      <c r="B141" s="800"/>
      <c r="C141" s="800"/>
      <c r="D141" s="800"/>
      <c r="E141" s="800"/>
      <c r="F141" s="800"/>
      <c r="G141" s="801"/>
      <c r="H141" s="800"/>
      <c r="I141" s="800"/>
      <c r="J141" s="800"/>
      <c r="K141" s="800"/>
      <c r="L141" s="800"/>
      <c r="M141" s="800"/>
      <c r="N141" s="800"/>
      <c r="O141" s="800"/>
      <c r="P141" s="800"/>
      <c r="Q141" s="800"/>
      <c r="R141" s="800"/>
      <c r="S141" s="800"/>
      <c r="T141" s="800"/>
      <c r="U141" s="800"/>
      <c r="V141" s="800"/>
      <c r="W141" s="800"/>
      <c r="X141" s="800"/>
      <c r="Y141" s="800"/>
      <c r="Z141" s="800"/>
      <c r="AA141" s="800"/>
      <c r="AB141" s="800"/>
      <c r="AC141" s="800"/>
      <c r="AD141" s="800"/>
      <c r="AE141" s="800"/>
    </row>
    <row r="142" spans="1:31" ht="15.75" customHeight="1" x14ac:dyDescent="0.25">
      <c r="A142" s="800"/>
      <c r="B142" s="800"/>
      <c r="C142" s="800"/>
      <c r="D142" s="800"/>
      <c r="E142" s="800"/>
      <c r="F142" s="800"/>
      <c r="G142" s="801"/>
      <c r="H142" s="800"/>
      <c r="I142" s="800"/>
      <c r="J142" s="800"/>
      <c r="K142" s="800"/>
      <c r="L142" s="800"/>
      <c r="M142" s="800"/>
      <c r="N142" s="800"/>
      <c r="O142" s="800"/>
      <c r="P142" s="800"/>
      <c r="Q142" s="800"/>
      <c r="R142" s="800"/>
      <c r="S142" s="800"/>
      <c r="T142" s="800"/>
      <c r="U142" s="800"/>
      <c r="V142" s="800"/>
      <c r="W142" s="800"/>
      <c r="X142" s="800"/>
      <c r="Y142" s="800"/>
      <c r="Z142" s="800"/>
      <c r="AA142" s="800"/>
      <c r="AB142" s="800"/>
      <c r="AC142" s="800"/>
      <c r="AD142" s="800"/>
      <c r="AE142" s="800"/>
    </row>
    <row r="143" spans="1:31" ht="15.75" customHeight="1" x14ac:dyDescent="0.25">
      <c r="A143" s="800"/>
      <c r="B143" s="800"/>
      <c r="C143" s="800"/>
      <c r="D143" s="800"/>
      <c r="E143" s="800"/>
      <c r="F143" s="800"/>
      <c r="G143" s="801"/>
      <c r="H143" s="800"/>
      <c r="I143" s="800"/>
      <c r="J143" s="800"/>
      <c r="K143" s="800"/>
      <c r="L143" s="800"/>
      <c r="M143" s="800"/>
      <c r="N143" s="800"/>
      <c r="O143" s="800"/>
      <c r="P143" s="800"/>
      <c r="Q143" s="800"/>
      <c r="R143" s="800"/>
      <c r="S143" s="800"/>
      <c r="T143" s="800"/>
      <c r="U143" s="800"/>
      <c r="V143" s="800"/>
      <c r="W143" s="800"/>
      <c r="X143" s="800"/>
      <c r="Y143" s="800"/>
      <c r="Z143" s="800"/>
      <c r="AA143" s="800"/>
      <c r="AB143" s="800"/>
      <c r="AC143" s="800"/>
      <c r="AD143" s="800"/>
      <c r="AE143" s="800"/>
    </row>
    <row r="144" spans="1:31" ht="15.75" customHeight="1" x14ac:dyDescent="0.25">
      <c r="A144" s="800"/>
      <c r="B144" s="800"/>
      <c r="C144" s="800"/>
      <c r="D144" s="800"/>
      <c r="E144" s="800"/>
      <c r="F144" s="800"/>
      <c r="G144" s="801"/>
      <c r="H144" s="800"/>
      <c r="I144" s="800"/>
      <c r="J144" s="800"/>
      <c r="K144" s="800"/>
      <c r="L144" s="800"/>
      <c r="M144" s="800"/>
      <c r="N144" s="800"/>
      <c r="O144" s="800"/>
      <c r="P144" s="800"/>
      <c r="Q144" s="800"/>
      <c r="R144" s="800"/>
      <c r="S144" s="800"/>
      <c r="T144" s="800"/>
      <c r="U144" s="800"/>
      <c r="V144" s="800"/>
      <c r="W144" s="800"/>
      <c r="X144" s="800"/>
      <c r="Y144" s="800"/>
      <c r="Z144" s="800"/>
      <c r="AA144" s="800"/>
      <c r="AB144" s="800"/>
      <c r="AC144" s="800"/>
      <c r="AD144" s="800"/>
      <c r="AE144" s="800"/>
    </row>
    <row r="145" spans="1:31" ht="15.75" customHeight="1" x14ac:dyDescent="0.25">
      <c r="A145" s="800"/>
      <c r="B145" s="800"/>
      <c r="C145" s="800"/>
      <c r="D145" s="800"/>
      <c r="E145" s="800"/>
      <c r="F145" s="800"/>
      <c r="G145" s="801"/>
      <c r="H145" s="800"/>
      <c r="I145" s="800"/>
      <c r="J145" s="800"/>
      <c r="K145" s="800"/>
      <c r="L145" s="800"/>
      <c r="M145" s="800"/>
      <c r="N145" s="800"/>
      <c r="O145" s="800"/>
      <c r="P145" s="800"/>
      <c r="Q145" s="800"/>
      <c r="R145" s="800"/>
      <c r="S145" s="800"/>
      <c r="T145" s="800"/>
      <c r="U145" s="800"/>
      <c r="V145" s="800"/>
      <c r="W145" s="800"/>
      <c r="X145" s="800"/>
      <c r="Y145" s="800"/>
      <c r="Z145" s="800"/>
      <c r="AA145" s="800"/>
      <c r="AB145" s="800"/>
      <c r="AC145" s="800"/>
      <c r="AD145" s="800"/>
      <c r="AE145" s="800"/>
    </row>
    <row r="146" spans="1:31" ht="15.75" customHeight="1" x14ac:dyDescent="0.25">
      <c r="A146" s="800"/>
      <c r="B146" s="800"/>
      <c r="C146" s="800"/>
      <c r="D146" s="800"/>
      <c r="E146" s="800"/>
      <c r="F146" s="800"/>
      <c r="G146" s="801"/>
      <c r="H146" s="800"/>
      <c r="I146" s="800"/>
      <c r="J146" s="800"/>
      <c r="K146" s="800"/>
      <c r="L146" s="800"/>
      <c r="M146" s="800"/>
      <c r="N146" s="800"/>
      <c r="O146" s="800"/>
      <c r="P146" s="800"/>
      <c r="Q146" s="800"/>
      <c r="R146" s="800"/>
      <c r="S146" s="800"/>
      <c r="T146" s="800"/>
      <c r="U146" s="800"/>
      <c r="V146" s="800"/>
      <c r="W146" s="800"/>
      <c r="X146" s="800"/>
      <c r="Y146" s="800"/>
      <c r="Z146" s="800"/>
      <c r="AA146" s="800"/>
      <c r="AB146" s="800"/>
      <c r="AC146" s="800"/>
      <c r="AD146" s="800"/>
      <c r="AE146" s="800"/>
    </row>
    <row r="147" spans="1:31" ht="15.75" customHeight="1" x14ac:dyDescent="0.25">
      <c r="A147" s="800"/>
      <c r="B147" s="800"/>
      <c r="C147" s="800"/>
      <c r="D147" s="800"/>
      <c r="E147" s="800"/>
      <c r="F147" s="800"/>
      <c r="G147" s="801"/>
      <c r="H147" s="800"/>
      <c r="I147" s="800"/>
      <c r="J147" s="800"/>
      <c r="K147" s="800"/>
      <c r="L147" s="800"/>
      <c r="M147" s="800"/>
      <c r="N147" s="800"/>
      <c r="O147" s="800"/>
      <c r="P147" s="800"/>
      <c r="Q147" s="800"/>
      <c r="R147" s="800"/>
      <c r="S147" s="800"/>
      <c r="T147" s="800"/>
      <c r="U147" s="800"/>
      <c r="V147" s="800"/>
      <c r="W147" s="800"/>
      <c r="X147" s="800"/>
      <c r="Y147" s="800"/>
      <c r="Z147" s="800"/>
      <c r="AA147" s="800"/>
      <c r="AB147" s="800"/>
      <c r="AC147" s="800"/>
      <c r="AD147" s="800"/>
      <c r="AE147" s="800"/>
    </row>
    <row r="148" spans="1:31" ht="15.75" customHeight="1" x14ac:dyDescent="0.25">
      <c r="A148" s="800"/>
      <c r="B148" s="800"/>
      <c r="C148" s="800"/>
      <c r="D148" s="800"/>
      <c r="E148" s="800"/>
      <c r="F148" s="800"/>
      <c r="G148" s="801"/>
      <c r="H148" s="800"/>
      <c r="I148" s="800"/>
      <c r="J148" s="800"/>
      <c r="K148" s="800"/>
      <c r="L148" s="800"/>
      <c r="M148" s="800"/>
      <c r="N148" s="800"/>
      <c r="O148" s="800"/>
      <c r="P148" s="800"/>
      <c r="Q148" s="800"/>
      <c r="R148" s="800"/>
      <c r="S148" s="800"/>
      <c r="T148" s="800"/>
      <c r="U148" s="800"/>
      <c r="V148" s="800"/>
      <c r="W148" s="800"/>
      <c r="X148" s="800"/>
      <c r="Y148" s="800"/>
      <c r="Z148" s="800"/>
      <c r="AA148" s="800"/>
      <c r="AB148" s="800"/>
      <c r="AC148" s="800"/>
      <c r="AD148" s="800"/>
      <c r="AE148" s="800"/>
    </row>
    <row r="149" spans="1:31" ht="15.75" customHeight="1" x14ac:dyDescent="0.25">
      <c r="A149" s="800"/>
      <c r="B149" s="800"/>
      <c r="C149" s="800"/>
      <c r="D149" s="800"/>
      <c r="E149" s="800"/>
      <c r="F149" s="800"/>
      <c r="G149" s="801"/>
      <c r="H149" s="800"/>
      <c r="I149" s="800"/>
      <c r="J149" s="800"/>
      <c r="K149" s="800"/>
      <c r="L149" s="800"/>
      <c r="M149" s="800"/>
      <c r="N149" s="800"/>
      <c r="O149" s="800"/>
      <c r="P149" s="800"/>
      <c r="Q149" s="800"/>
      <c r="R149" s="800"/>
      <c r="S149" s="800"/>
      <c r="T149" s="800"/>
      <c r="U149" s="800"/>
      <c r="V149" s="800"/>
      <c r="W149" s="800"/>
      <c r="X149" s="800"/>
      <c r="Y149" s="800"/>
      <c r="Z149" s="800"/>
      <c r="AA149" s="800"/>
      <c r="AB149" s="800"/>
      <c r="AC149" s="800"/>
      <c r="AD149" s="800"/>
      <c r="AE149" s="800"/>
    </row>
    <row r="150" spans="1:31" ht="15.75" customHeight="1" x14ac:dyDescent="0.25">
      <c r="A150" s="800"/>
      <c r="B150" s="800"/>
      <c r="C150" s="800"/>
      <c r="D150" s="800"/>
      <c r="E150" s="800"/>
      <c r="F150" s="800"/>
      <c r="G150" s="801"/>
      <c r="H150" s="800"/>
      <c r="I150" s="800"/>
      <c r="J150" s="800"/>
      <c r="K150" s="800"/>
      <c r="L150" s="800"/>
      <c r="M150" s="800"/>
      <c r="N150" s="800"/>
      <c r="O150" s="800"/>
      <c r="P150" s="800"/>
      <c r="Q150" s="800"/>
      <c r="R150" s="800"/>
      <c r="S150" s="800"/>
      <c r="T150" s="800"/>
      <c r="U150" s="800"/>
      <c r="V150" s="800"/>
      <c r="W150" s="800"/>
      <c r="X150" s="800"/>
      <c r="Y150" s="800"/>
      <c r="Z150" s="800"/>
      <c r="AA150" s="800"/>
      <c r="AB150" s="800"/>
      <c r="AC150" s="800"/>
      <c r="AD150" s="800"/>
      <c r="AE150" s="800"/>
    </row>
    <row r="151" spans="1:31" ht="15.75" customHeight="1" x14ac:dyDescent="0.25">
      <c r="A151" s="800"/>
      <c r="B151" s="800"/>
      <c r="C151" s="800"/>
      <c r="D151" s="800"/>
      <c r="E151" s="800"/>
      <c r="F151" s="800"/>
      <c r="G151" s="801"/>
      <c r="H151" s="800"/>
      <c r="I151" s="800"/>
      <c r="J151" s="800"/>
      <c r="K151" s="800"/>
      <c r="L151" s="800"/>
      <c r="M151" s="800"/>
      <c r="N151" s="800"/>
      <c r="O151" s="800"/>
      <c r="P151" s="800"/>
      <c r="Q151" s="800"/>
      <c r="R151" s="800"/>
      <c r="S151" s="800"/>
      <c r="T151" s="800"/>
      <c r="U151" s="800"/>
      <c r="V151" s="800"/>
      <c r="W151" s="800"/>
      <c r="X151" s="800"/>
      <c r="Y151" s="800"/>
      <c r="Z151" s="800"/>
      <c r="AA151" s="800"/>
      <c r="AB151" s="800"/>
      <c r="AC151" s="800"/>
      <c r="AD151" s="800"/>
      <c r="AE151" s="800"/>
    </row>
    <row r="152" spans="1:31" ht="15.75" customHeight="1" x14ac:dyDescent="0.25">
      <c r="A152" s="800"/>
      <c r="B152" s="800"/>
      <c r="C152" s="800"/>
      <c r="D152" s="800"/>
      <c r="E152" s="800"/>
      <c r="F152" s="800"/>
      <c r="G152" s="801"/>
      <c r="H152" s="800"/>
      <c r="I152" s="800"/>
      <c r="J152" s="800"/>
      <c r="K152" s="800"/>
      <c r="L152" s="800"/>
      <c r="M152" s="800"/>
      <c r="N152" s="800"/>
      <c r="O152" s="800"/>
      <c r="P152" s="800"/>
      <c r="Q152" s="800"/>
      <c r="R152" s="800"/>
      <c r="S152" s="800"/>
      <c r="T152" s="800"/>
      <c r="U152" s="800"/>
      <c r="V152" s="800"/>
      <c r="W152" s="800"/>
      <c r="X152" s="800"/>
      <c r="Y152" s="800"/>
      <c r="Z152" s="800"/>
      <c r="AA152" s="800"/>
      <c r="AB152" s="800"/>
      <c r="AC152" s="800"/>
      <c r="AD152" s="800"/>
      <c r="AE152" s="800"/>
    </row>
    <row r="153" spans="1:31" ht="15.75" customHeight="1" x14ac:dyDescent="0.25">
      <c r="A153" s="800"/>
      <c r="B153" s="800"/>
      <c r="C153" s="800"/>
      <c r="D153" s="800"/>
      <c r="E153" s="800"/>
      <c r="F153" s="800"/>
      <c r="G153" s="801"/>
      <c r="H153" s="800"/>
      <c r="I153" s="800"/>
      <c r="J153" s="800"/>
      <c r="K153" s="800"/>
      <c r="L153" s="800"/>
      <c r="M153" s="800"/>
      <c r="N153" s="800"/>
      <c r="O153" s="800"/>
      <c r="P153" s="800"/>
      <c r="Q153" s="800"/>
      <c r="R153" s="800"/>
      <c r="S153" s="800"/>
      <c r="T153" s="800"/>
      <c r="U153" s="800"/>
      <c r="V153" s="800"/>
      <c r="W153" s="800"/>
      <c r="X153" s="800"/>
      <c r="Y153" s="800"/>
      <c r="Z153" s="800"/>
      <c r="AA153" s="800"/>
      <c r="AB153" s="800"/>
      <c r="AC153" s="800"/>
      <c r="AD153" s="800"/>
      <c r="AE153" s="800"/>
    </row>
    <row r="154" spans="1:31" ht="15.75" customHeight="1" x14ac:dyDescent="0.25">
      <c r="A154" s="800"/>
      <c r="B154" s="800"/>
      <c r="C154" s="800"/>
      <c r="D154" s="800"/>
      <c r="E154" s="800"/>
      <c r="F154" s="800"/>
      <c r="G154" s="801"/>
      <c r="H154" s="800"/>
      <c r="I154" s="800"/>
      <c r="J154" s="800"/>
      <c r="K154" s="800"/>
      <c r="L154" s="800"/>
      <c r="M154" s="800"/>
      <c r="N154" s="800"/>
      <c r="O154" s="800"/>
      <c r="P154" s="800"/>
      <c r="Q154" s="800"/>
      <c r="R154" s="800"/>
      <c r="S154" s="800"/>
      <c r="T154" s="800"/>
      <c r="U154" s="800"/>
      <c r="V154" s="800"/>
      <c r="W154" s="800"/>
      <c r="X154" s="800"/>
      <c r="Y154" s="800"/>
      <c r="Z154" s="800"/>
      <c r="AA154" s="800"/>
      <c r="AB154" s="800"/>
      <c r="AC154" s="800"/>
      <c r="AD154" s="800"/>
      <c r="AE154" s="800"/>
    </row>
    <row r="155" spans="1:31" ht="15.75" customHeight="1" x14ac:dyDescent="0.25">
      <c r="A155" s="800"/>
      <c r="B155" s="800"/>
      <c r="C155" s="800"/>
      <c r="D155" s="800"/>
      <c r="E155" s="800"/>
      <c r="F155" s="800"/>
      <c r="G155" s="801"/>
      <c r="H155" s="800"/>
      <c r="I155" s="800"/>
      <c r="J155" s="800"/>
      <c r="K155" s="800"/>
      <c r="L155" s="800"/>
      <c r="M155" s="800"/>
      <c r="N155" s="800"/>
      <c r="O155" s="800"/>
      <c r="P155" s="800"/>
      <c r="Q155" s="800"/>
      <c r="R155" s="800"/>
      <c r="S155" s="800"/>
      <c r="T155" s="800"/>
      <c r="U155" s="800"/>
      <c r="V155" s="800"/>
      <c r="W155" s="800"/>
      <c r="X155" s="800"/>
      <c r="Y155" s="800"/>
      <c r="Z155" s="800"/>
      <c r="AA155" s="800"/>
      <c r="AB155" s="800"/>
      <c r="AC155" s="800"/>
      <c r="AD155" s="800"/>
      <c r="AE155" s="800"/>
    </row>
    <row r="156" spans="1:31" ht="15.75" customHeight="1" x14ac:dyDescent="0.25">
      <c r="A156" s="800"/>
      <c r="B156" s="800"/>
      <c r="C156" s="800"/>
      <c r="D156" s="800"/>
      <c r="E156" s="800"/>
      <c r="F156" s="800"/>
      <c r="G156" s="801"/>
      <c r="H156" s="800"/>
      <c r="I156" s="800"/>
      <c r="J156" s="800"/>
      <c r="K156" s="800"/>
      <c r="L156" s="800"/>
      <c r="M156" s="800"/>
      <c r="N156" s="800"/>
      <c r="O156" s="800"/>
      <c r="P156" s="800"/>
      <c r="Q156" s="800"/>
      <c r="R156" s="800"/>
      <c r="S156" s="800"/>
      <c r="T156" s="800"/>
      <c r="U156" s="800"/>
      <c r="V156" s="800"/>
      <c r="W156" s="800"/>
      <c r="X156" s="800"/>
      <c r="Y156" s="800"/>
      <c r="Z156" s="800"/>
      <c r="AA156" s="800"/>
      <c r="AB156" s="800"/>
      <c r="AC156" s="800"/>
      <c r="AD156" s="800"/>
      <c r="AE156" s="800"/>
    </row>
    <row r="157" spans="1:31" ht="15.75" customHeight="1" x14ac:dyDescent="0.25">
      <c r="A157" s="800"/>
      <c r="B157" s="800"/>
      <c r="C157" s="800"/>
      <c r="D157" s="800"/>
      <c r="E157" s="800"/>
      <c r="F157" s="800"/>
      <c r="G157" s="801"/>
      <c r="H157" s="800"/>
      <c r="I157" s="800"/>
      <c r="J157" s="800"/>
      <c r="K157" s="800"/>
      <c r="L157" s="800"/>
      <c r="M157" s="800"/>
      <c r="N157" s="800"/>
      <c r="O157" s="800"/>
      <c r="P157" s="800"/>
      <c r="Q157" s="800"/>
      <c r="R157" s="800"/>
      <c r="S157" s="800"/>
      <c r="T157" s="800"/>
      <c r="U157" s="800"/>
      <c r="V157" s="800"/>
      <c r="W157" s="800"/>
      <c r="X157" s="800"/>
      <c r="Y157" s="800"/>
      <c r="Z157" s="800"/>
      <c r="AA157" s="800"/>
      <c r="AB157" s="800"/>
      <c r="AC157" s="800"/>
      <c r="AD157" s="800"/>
      <c r="AE157" s="800"/>
    </row>
    <row r="158" spans="1:31" ht="15.75" customHeight="1" x14ac:dyDescent="0.25">
      <c r="A158" s="800"/>
      <c r="B158" s="800"/>
      <c r="C158" s="800"/>
      <c r="D158" s="800"/>
      <c r="E158" s="800"/>
      <c r="F158" s="800"/>
      <c r="G158" s="801"/>
      <c r="H158" s="800"/>
      <c r="I158" s="800"/>
      <c r="J158" s="800"/>
      <c r="K158" s="800"/>
      <c r="L158" s="800"/>
      <c r="M158" s="800"/>
      <c r="N158" s="800"/>
      <c r="O158" s="800"/>
      <c r="P158" s="800"/>
      <c r="Q158" s="800"/>
      <c r="R158" s="800"/>
      <c r="S158" s="800"/>
      <c r="T158" s="800"/>
      <c r="U158" s="800"/>
      <c r="V158" s="800"/>
      <c r="W158" s="800"/>
      <c r="X158" s="800"/>
      <c r="Y158" s="800"/>
      <c r="Z158" s="800"/>
      <c r="AA158" s="800"/>
      <c r="AB158" s="800"/>
      <c r="AC158" s="800"/>
      <c r="AD158" s="800"/>
      <c r="AE158" s="800"/>
    </row>
    <row r="159" spans="1:31" ht="15.75" customHeight="1" x14ac:dyDescent="0.25">
      <c r="A159" s="800"/>
      <c r="B159" s="800"/>
      <c r="C159" s="800"/>
      <c r="D159" s="800"/>
      <c r="E159" s="800"/>
      <c r="F159" s="800"/>
      <c r="G159" s="801"/>
      <c r="H159" s="800"/>
      <c r="I159" s="800"/>
      <c r="J159" s="800"/>
      <c r="K159" s="800"/>
      <c r="L159" s="800"/>
      <c r="M159" s="800"/>
      <c r="N159" s="800"/>
      <c r="O159" s="800"/>
      <c r="P159" s="800"/>
      <c r="Q159" s="800"/>
      <c r="R159" s="800"/>
      <c r="S159" s="800"/>
      <c r="T159" s="800"/>
      <c r="U159" s="800"/>
      <c r="V159" s="800"/>
      <c r="W159" s="800"/>
      <c r="X159" s="800"/>
      <c r="Y159" s="800"/>
      <c r="Z159" s="800"/>
      <c r="AA159" s="800"/>
      <c r="AB159" s="800"/>
      <c r="AC159" s="800"/>
      <c r="AD159" s="800"/>
      <c r="AE159" s="800"/>
    </row>
    <row r="160" spans="1:31" ht="15.75" customHeight="1" x14ac:dyDescent="0.25">
      <c r="A160" s="800"/>
      <c r="B160" s="800"/>
      <c r="C160" s="800"/>
      <c r="D160" s="800"/>
      <c r="E160" s="800"/>
      <c r="F160" s="800"/>
      <c r="G160" s="801"/>
      <c r="H160" s="800"/>
      <c r="I160" s="800"/>
      <c r="J160" s="800"/>
      <c r="K160" s="800"/>
      <c r="L160" s="800"/>
      <c r="M160" s="800"/>
      <c r="N160" s="800"/>
      <c r="O160" s="800"/>
      <c r="P160" s="800"/>
      <c r="Q160" s="800"/>
      <c r="R160" s="800"/>
      <c r="S160" s="800"/>
      <c r="T160" s="800"/>
      <c r="U160" s="800"/>
      <c r="V160" s="800"/>
      <c r="W160" s="800"/>
      <c r="X160" s="800"/>
      <c r="Y160" s="800"/>
      <c r="Z160" s="800"/>
      <c r="AA160" s="800"/>
      <c r="AB160" s="800"/>
      <c r="AC160" s="800"/>
      <c r="AD160" s="800"/>
      <c r="AE160" s="800"/>
    </row>
    <row r="161" spans="1:31" ht="15.75" customHeight="1" x14ac:dyDescent="0.25">
      <c r="A161" s="800"/>
      <c r="B161" s="800"/>
      <c r="C161" s="800"/>
      <c r="D161" s="800"/>
      <c r="E161" s="800"/>
      <c r="F161" s="800"/>
      <c r="G161" s="801"/>
      <c r="H161" s="800"/>
      <c r="I161" s="800"/>
      <c r="J161" s="800"/>
      <c r="K161" s="800"/>
      <c r="L161" s="800"/>
      <c r="M161" s="800"/>
      <c r="N161" s="800"/>
      <c r="O161" s="800"/>
      <c r="P161" s="800"/>
      <c r="Q161" s="800"/>
      <c r="R161" s="800"/>
      <c r="S161" s="800"/>
      <c r="T161" s="800"/>
      <c r="U161" s="800"/>
      <c r="V161" s="800"/>
      <c r="W161" s="800"/>
      <c r="X161" s="800"/>
      <c r="Y161" s="800"/>
      <c r="Z161" s="800"/>
      <c r="AA161" s="800"/>
      <c r="AB161" s="800"/>
      <c r="AC161" s="800"/>
      <c r="AD161" s="800"/>
      <c r="AE161" s="800"/>
    </row>
    <row r="162" spans="1:31" ht="15.75" customHeight="1" x14ac:dyDescent="0.25">
      <c r="A162" s="800"/>
      <c r="B162" s="800"/>
      <c r="C162" s="800"/>
      <c r="D162" s="800"/>
      <c r="E162" s="800"/>
      <c r="F162" s="800"/>
      <c r="G162" s="801"/>
      <c r="H162" s="800"/>
      <c r="I162" s="800"/>
      <c r="J162" s="800"/>
      <c r="K162" s="800"/>
      <c r="L162" s="800"/>
      <c r="M162" s="800"/>
      <c r="N162" s="800"/>
      <c r="O162" s="800"/>
      <c r="P162" s="800"/>
      <c r="Q162" s="800"/>
      <c r="R162" s="800"/>
      <c r="S162" s="800"/>
      <c r="T162" s="800"/>
      <c r="U162" s="800"/>
      <c r="V162" s="800"/>
      <c r="W162" s="800"/>
      <c r="X162" s="800"/>
      <c r="Y162" s="800"/>
      <c r="Z162" s="800"/>
      <c r="AA162" s="800"/>
      <c r="AB162" s="800"/>
      <c r="AC162" s="800"/>
      <c r="AD162" s="800"/>
      <c r="AE162" s="800"/>
    </row>
    <row r="163" spans="1:31" ht="15.75" customHeight="1" x14ac:dyDescent="0.25">
      <c r="A163" s="800"/>
      <c r="B163" s="800"/>
      <c r="C163" s="800"/>
      <c r="D163" s="800"/>
      <c r="E163" s="800"/>
      <c r="F163" s="800"/>
      <c r="G163" s="801"/>
      <c r="H163" s="800"/>
      <c r="I163" s="800"/>
      <c r="J163" s="800"/>
      <c r="K163" s="800"/>
      <c r="L163" s="800"/>
      <c r="M163" s="800"/>
      <c r="N163" s="800"/>
      <c r="O163" s="800"/>
      <c r="P163" s="800"/>
      <c r="Q163" s="800"/>
      <c r="R163" s="800"/>
      <c r="S163" s="800"/>
      <c r="T163" s="800"/>
      <c r="U163" s="800"/>
      <c r="V163" s="800"/>
      <c r="W163" s="800"/>
      <c r="X163" s="800"/>
      <c r="Y163" s="800"/>
      <c r="Z163" s="800"/>
      <c r="AA163" s="800"/>
      <c r="AB163" s="800"/>
      <c r="AC163" s="800"/>
      <c r="AD163" s="800"/>
      <c r="AE163" s="800"/>
    </row>
    <row r="164" spans="1:31" ht="15.75" customHeight="1" x14ac:dyDescent="0.25">
      <c r="A164" s="800"/>
      <c r="B164" s="800"/>
      <c r="C164" s="800"/>
      <c r="D164" s="800"/>
      <c r="E164" s="800"/>
      <c r="F164" s="800"/>
      <c r="G164" s="801"/>
      <c r="H164" s="800"/>
      <c r="I164" s="800"/>
      <c r="J164" s="800"/>
      <c r="K164" s="800"/>
      <c r="L164" s="800"/>
      <c r="M164" s="800"/>
      <c r="N164" s="800"/>
      <c r="O164" s="800"/>
      <c r="P164" s="800"/>
      <c r="Q164" s="800"/>
      <c r="R164" s="800"/>
      <c r="S164" s="800"/>
      <c r="T164" s="800"/>
      <c r="U164" s="800"/>
      <c r="V164" s="800"/>
      <c r="W164" s="800"/>
      <c r="X164" s="800"/>
      <c r="Y164" s="800"/>
      <c r="Z164" s="800"/>
      <c r="AA164" s="800"/>
      <c r="AB164" s="800"/>
      <c r="AC164" s="800"/>
      <c r="AD164" s="800"/>
      <c r="AE164" s="800"/>
    </row>
    <row r="165" spans="1:31" ht="15.75" customHeight="1" x14ac:dyDescent="0.25">
      <c r="A165" s="800"/>
      <c r="B165" s="800"/>
      <c r="C165" s="800"/>
      <c r="D165" s="800"/>
      <c r="E165" s="800"/>
      <c r="F165" s="800"/>
      <c r="G165" s="801"/>
      <c r="H165" s="800"/>
      <c r="I165" s="800"/>
      <c r="J165" s="800"/>
      <c r="K165" s="800"/>
      <c r="L165" s="800"/>
      <c r="M165" s="800"/>
      <c r="N165" s="800"/>
      <c r="O165" s="800"/>
      <c r="P165" s="800"/>
      <c r="Q165" s="800"/>
      <c r="R165" s="800"/>
      <c r="S165" s="800"/>
      <c r="T165" s="800"/>
      <c r="U165" s="800"/>
      <c r="V165" s="800"/>
      <c r="W165" s="800"/>
      <c r="X165" s="800"/>
      <c r="Y165" s="800"/>
      <c r="Z165" s="800"/>
      <c r="AA165" s="800"/>
      <c r="AB165" s="800"/>
      <c r="AC165" s="800"/>
      <c r="AD165" s="800"/>
      <c r="AE165" s="800"/>
    </row>
    <row r="166" spans="1:31" ht="15.75" customHeight="1" x14ac:dyDescent="0.25">
      <c r="A166" s="800"/>
      <c r="B166" s="800"/>
      <c r="C166" s="800"/>
      <c r="D166" s="800"/>
      <c r="E166" s="800"/>
      <c r="F166" s="800"/>
      <c r="G166" s="801"/>
      <c r="H166" s="800"/>
      <c r="I166" s="800"/>
      <c r="J166" s="800"/>
      <c r="K166" s="800"/>
      <c r="L166" s="800"/>
      <c r="M166" s="800"/>
      <c r="N166" s="800"/>
      <c r="O166" s="800"/>
      <c r="P166" s="800"/>
      <c r="Q166" s="800"/>
      <c r="R166" s="800"/>
      <c r="S166" s="800"/>
      <c r="T166" s="800"/>
      <c r="U166" s="800"/>
      <c r="V166" s="800"/>
      <c r="W166" s="800"/>
      <c r="X166" s="800"/>
      <c r="Y166" s="800"/>
      <c r="Z166" s="800"/>
      <c r="AA166" s="800"/>
      <c r="AB166" s="800"/>
      <c r="AC166" s="800"/>
      <c r="AD166" s="800"/>
      <c r="AE166" s="800"/>
    </row>
    <row r="167" spans="1:31" ht="15.75" customHeight="1" x14ac:dyDescent="0.25">
      <c r="A167" s="800"/>
      <c r="B167" s="800"/>
      <c r="C167" s="800"/>
      <c r="D167" s="800"/>
      <c r="E167" s="800"/>
      <c r="F167" s="800"/>
      <c r="G167" s="801"/>
      <c r="H167" s="800"/>
      <c r="I167" s="800"/>
      <c r="J167" s="800"/>
      <c r="K167" s="800"/>
      <c r="L167" s="800"/>
      <c r="M167" s="800"/>
      <c r="N167" s="800"/>
      <c r="O167" s="800"/>
      <c r="P167" s="800"/>
      <c r="Q167" s="800"/>
      <c r="R167" s="800"/>
      <c r="S167" s="800"/>
      <c r="T167" s="800"/>
      <c r="U167" s="800"/>
      <c r="V167" s="800"/>
      <c r="W167" s="800"/>
      <c r="X167" s="800"/>
      <c r="Y167" s="800"/>
      <c r="Z167" s="800"/>
      <c r="AA167" s="800"/>
      <c r="AB167" s="800"/>
      <c r="AC167" s="800"/>
      <c r="AD167" s="800"/>
      <c r="AE167" s="800"/>
    </row>
    <row r="168" spans="1:31" ht="15.75" customHeight="1" x14ac:dyDescent="0.25">
      <c r="A168" s="800"/>
      <c r="B168" s="800"/>
      <c r="C168" s="800"/>
      <c r="D168" s="800"/>
      <c r="E168" s="800"/>
      <c r="F168" s="800"/>
      <c r="G168" s="801"/>
      <c r="H168" s="800"/>
      <c r="I168" s="800"/>
      <c r="J168" s="800"/>
      <c r="K168" s="800"/>
      <c r="L168" s="800"/>
      <c r="M168" s="800"/>
      <c r="N168" s="800"/>
      <c r="O168" s="800"/>
      <c r="P168" s="800"/>
      <c r="Q168" s="800"/>
      <c r="R168" s="800"/>
      <c r="S168" s="800"/>
      <c r="T168" s="800"/>
      <c r="U168" s="800"/>
      <c r="V168" s="800"/>
      <c r="W168" s="800"/>
      <c r="X168" s="800"/>
      <c r="Y168" s="800"/>
      <c r="Z168" s="800"/>
      <c r="AA168" s="800"/>
      <c r="AB168" s="800"/>
      <c r="AC168" s="800"/>
      <c r="AD168" s="800"/>
      <c r="AE168" s="800"/>
    </row>
    <row r="169" spans="1:31" ht="15.75" customHeight="1" x14ac:dyDescent="0.25">
      <c r="A169" s="800"/>
      <c r="B169" s="800"/>
      <c r="C169" s="800"/>
      <c r="D169" s="800"/>
      <c r="E169" s="800"/>
      <c r="F169" s="800"/>
      <c r="G169" s="801"/>
      <c r="H169" s="800"/>
      <c r="I169" s="800"/>
      <c r="J169" s="800"/>
      <c r="K169" s="800"/>
      <c r="L169" s="800"/>
      <c r="M169" s="800"/>
      <c r="N169" s="800"/>
      <c r="O169" s="800"/>
      <c r="P169" s="800"/>
      <c r="Q169" s="800"/>
      <c r="R169" s="800"/>
      <c r="S169" s="800"/>
      <c r="T169" s="800"/>
      <c r="U169" s="800"/>
      <c r="V169" s="800"/>
      <c r="W169" s="800"/>
      <c r="X169" s="800"/>
      <c r="Y169" s="800"/>
      <c r="Z169" s="800"/>
      <c r="AA169" s="800"/>
      <c r="AB169" s="800"/>
      <c r="AC169" s="800"/>
      <c r="AD169" s="800"/>
      <c r="AE169" s="800"/>
    </row>
    <row r="170" spans="1:31" ht="15.75" customHeight="1" x14ac:dyDescent="0.25">
      <c r="A170" s="800"/>
      <c r="B170" s="800"/>
      <c r="C170" s="800"/>
      <c r="D170" s="800"/>
      <c r="E170" s="800"/>
      <c r="F170" s="800"/>
      <c r="G170" s="801"/>
      <c r="H170" s="800"/>
      <c r="I170" s="800"/>
      <c r="J170" s="800"/>
      <c r="K170" s="800"/>
      <c r="L170" s="800"/>
      <c r="M170" s="800"/>
      <c r="N170" s="800"/>
      <c r="O170" s="800"/>
      <c r="P170" s="800"/>
      <c r="Q170" s="800"/>
      <c r="R170" s="800"/>
      <c r="S170" s="800"/>
      <c r="T170" s="800"/>
      <c r="U170" s="800"/>
      <c r="V170" s="800"/>
      <c r="W170" s="800"/>
      <c r="X170" s="800"/>
      <c r="Y170" s="800"/>
      <c r="Z170" s="800"/>
      <c r="AA170" s="800"/>
      <c r="AB170" s="800"/>
      <c r="AC170" s="800"/>
      <c r="AD170" s="800"/>
      <c r="AE170" s="800"/>
    </row>
    <row r="171" spans="1:31" ht="15.75" customHeight="1" x14ac:dyDescent="0.25">
      <c r="A171" s="800"/>
      <c r="B171" s="800"/>
      <c r="C171" s="800"/>
      <c r="D171" s="800"/>
      <c r="E171" s="800"/>
      <c r="F171" s="800"/>
      <c r="G171" s="801"/>
      <c r="H171" s="800"/>
      <c r="I171" s="800"/>
      <c r="J171" s="800"/>
      <c r="K171" s="800"/>
      <c r="L171" s="800"/>
      <c r="M171" s="800"/>
      <c r="N171" s="800"/>
      <c r="O171" s="800"/>
      <c r="P171" s="800"/>
      <c r="Q171" s="800"/>
      <c r="R171" s="800"/>
      <c r="S171" s="800"/>
      <c r="T171" s="800"/>
      <c r="U171" s="800"/>
      <c r="V171" s="800"/>
      <c r="W171" s="800"/>
      <c r="X171" s="800"/>
      <c r="Y171" s="800"/>
      <c r="Z171" s="800"/>
      <c r="AA171" s="800"/>
      <c r="AB171" s="800"/>
      <c r="AC171" s="800"/>
      <c r="AD171" s="800"/>
      <c r="AE171" s="800"/>
    </row>
    <row r="172" spans="1:31" ht="15.75" customHeight="1" x14ac:dyDescent="0.25">
      <c r="A172" s="800"/>
      <c r="B172" s="800"/>
      <c r="C172" s="800"/>
      <c r="D172" s="800"/>
      <c r="E172" s="800"/>
      <c r="F172" s="800"/>
      <c r="G172" s="801"/>
      <c r="H172" s="800"/>
      <c r="I172" s="800"/>
      <c r="J172" s="800"/>
      <c r="K172" s="800"/>
      <c r="L172" s="800"/>
      <c r="M172" s="800"/>
      <c r="N172" s="800"/>
      <c r="O172" s="800"/>
      <c r="P172" s="800"/>
      <c r="Q172" s="800"/>
      <c r="R172" s="800"/>
      <c r="S172" s="800"/>
      <c r="T172" s="800"/>
      <c r="U172" s="800"/>
      <c r="V172" s="800"/>
      <c r="W172" s="800"/>
      <c r="X172" s="800"/>
      <c r="Y172" s="800"/>
      <c r="Z172" s="800"/>
      <c r="AA172" s="800"/>
      <c r="AB172" s="800"/>
      <c r="AC172" s="800"/>
      <c r="AD172" s="800"/>
      <c r="AE172" s="800"/>
    </row>
    <row r="173" spans="1:31" ht="15.75" customHeight="1" x14ac:dyDescent="0.25">
      <c r="A173" s="800"/>
      <c r="B173" s="800"/>
      <c r="C173" s="800"/>
      <c r="D173" s="800"/>
      <c r="E173" s="800"/>
      <c r="F173" s="800"/>
      <c r="G173" s="801"/>
      <c r="H173" s="800"/>
      <c r="I173" s="800"/>
      <c r="J173" s="800"/>
      <c r="K173" s="800"/>
      <c r="L173" s="800"/>
      <c r="M173" s="800"/>
      <c r="N173" s="800"/>
      <c r="O173" s="800"/>
      <c r="P173" s="800"/>
      <c r="Q173" s="800"/>
      <c r="R173" s="800"/>
      <c r="S173" s="800"/>
      <c r="T173" s="800"/>
      <c r="U173" s="800"/>
      <c r="V173" s="800"/>
      <c r="W173" s="800"/>
      <c r="X173" s="800"/>
      <c r="Y173" s="800"/>
      <c r="Z173" s="800"/>
      <c r="AA173" s="800"/>
      <c r="AB173" s="800"/>
      <c r="AC173" s="800"/>
      <c r="AD173" s="800"/>
      <c r="AE173" s="800"/>
    </row>
    <row r="174" spans="1:31" ht="15.75" customHeight="1" x14ac:dyDescent="0.25">
      <c r="A174" s="800"/>
      <c r="B174" s="800"/>
      <c r="C174" s="800"/>
      <c r="D174" s="800"/>
      <c r="E174" s="800"/>
      <c r="F174" s="800"/>
      <c r="G174" s="801"/>
      <c r="H174" s="800"/>
      <c r="I174" s="800"/>
      <c r="J174" s="800"/>
      <c r="K174" s="800"/>
      <c r="L174" s="800"/>
      <c r="M174" s="800"/>
      <c r="N174" s="800"/>
      <c r="O174" s="800"/>
      <c r="P174" s="800"/>
      <c r="Q174" s="800"/>
      <c r="R174" s="800"/>
      <c r="S174" s="800"/>
      <c r="T174" s="800"/>
      <c r="U174" s="800"/>
      <c r="V174" s="800"/>
      <c r="W174" s="800"/>
      <c r="X174" s="800"/>
      <c r="Y174" s="800"/>
      <c r="Z174" s="800"/>
      <c r="AA174" s="800"/>
      <c r="AB174" s="800"/>
      <c r="AC174" s="800"/>
      <c r="AD174" s="800"/>
      <c r="AE174" s="800"/>
    </row>
    <row r="175" spans="1:31" ht="15.75" customHeight="1" x14ac:dyDescent="0.25">
      <c r="A175" s="800"/>
      <c r="B175" s="800"/>
      <c r="C175" s="800"/>
      <c r="D175" s="800"/>
      <c r="E175" s="800"/>
      <c r="F175" s="800"/>
      <c r="G175" s="801"/>
      <c r="H175" s="800"/>
      <c r="I175" s="800"/>
      <c r="J175" s="800"/>
      <c r="K175" s="800"/>
      <c r="L175" s="800"/>
      <c r="M175" s="800"/>
      <c r="N175" s="800"/>
      <c r="O175" s="800"/>
      <c r="P175" s="800"/>
      <c r="Q175" s="800"/>
      <c r="R175" s="800"/>
      <c r="S175" s="800"/>
      <c r="T175" s="800"/>
      <c r="U175" s="800"/>
      <c r="V175" s="800"/>
      <c r="W175" s="800"/>
      <c r="X175" s="800"/>
      <c r="Y175" s="800"/>
      <c r="Z175" s="800"/>
      <c r="AA175" s="800"/>
      <c r="AB175" s="800"/>
      <c r="AC175" s="800"/>
      <c r="AD175" s="800"/>
      <c r="AE175" s="800"/>
    </row>
    <row r="176" spans="1:31" ht="15.75" customHeight="1" x14ac:dyDescent="0.25">
      <c r="A176" s="800"/>
      <c r="B176" s="800"/>
      <c r="C176" s="800"/>
      <c r="D176" s="800"/>
      <c r="E176" s="800"/>
      <c r="F176" s="800"/>
      <c r="G176" s="801"/>
      <c r="H176" s="800"/>
      <c r="I176" s="800"/>
      <c r="J176" s="800"/>
      <c r="K176" s="800"/>
      <c r="L176" s="800"/>
      <c r="M176" s="800"/>
      <c r="N176" s="800"/>
      <c r="O176" s="800"/>
      <c r="P176" s="800"/>
      <c r="Q176" s="800"/>
      <c r="R176" s="800"/>
      <c r="S176" s="800"/>
      <c r="T176" s="800"/>
      <c r="U176" s="800"/>
      <c r="V176" s="800"/>
      <c r="W176" s="800"/>
      <c r="X176" s="800"/>
      <c r="Y176" s="800"/>
      <c r="Z176" s="800"/>
      <c r="AA176" s="800"/>
      <c r="AB176" s="800"/>
      <c r="AC176" s="800"/>
      <c r="AD176" s="800"/>
      <c r="AE176" s="800"/>
    </row>
    <row r="177" spans="1:31" ht="15.75" customHeight="1" x14ac:dyDescent="0.25">
      <c r="A177" s="800"/>
      <c r="B177" s="800"/>
      <c r="C177" s="800"/>
      <c r="D177" s="800"/>
      <c r="E177" s="800"/>
      <c r="F177" s="800"/>
      <c r="G177" s="801"/>
      <c r="H177" s="800"/>
      <c r="I177" s="800"/>
      <c r="J177" s="800"/>
      <c r="K177" s="800"/>
      <c r="L177" s="800"/>
      <c r="M177" s="800"/>
      <c r="N177" s="800"/>
      <c r="O177" s="800"/>
      <c r="P177" s="800"/>
      <c r="Q177" s="800"/>
      <c r="R177" s="800"/>
      <c r="S177" s="800"/>
      <c r="T177" s="800"/>
      <c r="U177" s="800"/>
      <c r="V177" s="800"/>
      <c r="W177" s="800"/>
      <c r="X177" s="800"/>
      <c r="Y177" s="800"/>
      <c r="Z177" s="800"/>
      <c r="AA177" s="800"/>
      <c r="AB177" s="800"/>
      <c r="AC177" s="800"/>
      <c r="AD177" s="800"/>
      <c r="AE177" s="800"/>
    </row>
    <row r="178" spans="1:31" ht="15.75" customHeight="1" x14ac:dyDescent="0.25">
      <c r="A178" s="800"/>
      <c r="B178" s="800"/>
      <c r="C178" s="800"/>
      <c r="D178" s="800"/>
      <c r="E178" s="800"/>
      <c r="F178" s="800"/>
      <c r="G178" s="801"/>
      <c r="H178" s="800"/>
      <c r="I178" s="800"/>
      <c r="J178" s="800"/>
      <c r="K178" s="800"/>
      <c r="L178" s="800"/>
      <c r="M178" s="800"/>
      <c r="N178" s="800"/>
      <c r="O178" s="800"/>
      <c r="P178" s="800"/>
      <c r="Q178" s="800"/>
      <c r="R178" s="800"/>
      <c r="S178" s="800"/>
      <c r="T178" s="800"/>
      <c r="U178" s="800"/>
      <c r="V178" s="800"/>
      <c r="W178" s="800"/>
      <c r="X178" s="800"/>
      <c r="Y178" s="800"/>
      <c r="Z178" s="800"/>
      <c r="AA178" s="800"/>
      <c r="AB178" s="800"/>
      <c r="AC178" s="800"/>
      <c r="AD178" s="800"/>
      <c r="AE178" s="800"/>
    </row>
    <row r="179" spans="1:31" ht="15.75" customHeight="1" x14ac:dyDescent="0.25">
      <c r="A179" s="800"/>
      <c r="B179" s="800"/>
      <c r="C179" s="800"/>
      <c r="D179" s="800"/>
      <c r="E179" s="800"/>
      <c r="F179" s="800"/>
      <c r="G179" s="801"/>
      <c r="H179" s="800"/>
      <c r="I179" s="800"/>
      <c r="J179" s="800"/>
      <c r="K179" s="800"/>
      <c r="L179" s="800"/>
      <c r="M179" s="800"/>
      <c r="N179" s="800"/>
      <c r="O179" s="800"/>
      <c r="P179" s="800"/>
      <c r="Q179" s="800"/>
      <c r="R179" s="800"/>
      <c r="S179" s="800"/>
      <c r="T179" s="800"/>
      <c r="U179" s="800"/>
      <c r="V179" s="800"/>
      <c r="W179" s="800"/>
      <c r="X179" s="800"/>
      <c r="Y179" s="800"/>
      <c r="Z179" s="800"/>
      <c r="AA179" s="800"/>
      <c r="AB179" s="800"/>
      <c r="AC179" s="800"/>
      <c r="AD179" s="800"/>
      <c r="AE179" s="800"/>
    </row>
    <row r="180" spans="1:31" ht="15.75" customHeight="1" x14ac:dyDescent="0.25">
      <c r="A180" s="800"/>
      <c r="B180" s="800"/>
      <c r="C180" s="800"/>
      <c r="D180" s="800"/>
      <c r="E180" s="800"/>
      <c r="F180" s="800"/>
      <c r="G180" s="801"/>
      <c r="H180" s="800"/>
      <c r="I180" s="800"/>
      <c r="J180" s="800"/>
      <c r="K180" s="800"/>
      <c r="L180" s="800"/>
      <c r="M180" s="800"/>
      <c r="N180" s="800"/>
      <c r="O180" s="800"/>
      <c r="P180" s="800"/>
      <c r="Q180" s="800"/>
      <c r="R180" s="800"/>
      <c r="S180" s="800"/>
      <c r="T180" s="800"/>
      <c r="U180" s="800"/>
      <c r="V180" s="800"/>
      <c r="W180" s="800"/>
      <c r="X180" s="800"/>
      <c r="Y180" s="800"/>
      <c r="Z180" s="800"/>
      <c r="AA180" s="800"/>
      <c r="AB180" s="800"/>
      <c r="AC180" s="800"/>
      <c r="AD180" s="800"/>
      <c r="AE180" s="800"/>
    </row>
    <row r="181" spans="1:31" ht="15.75" customHeight="1" x14ac:dyDescent="0.25">
      <c r="A181" s="800"/>
      <c r="B181" s="800"/>
      <c r="C181" s="800"/>
      <c r="D181" s="800"/>
      <c r="E181" s="800"/>
      <c r="F181" s="800"/>
      <c r="G181" s="801"/>
      <c r="H181" s="800"/>
      <c r="I181" s="800"/>
      <c r="J181" s="800"/>
      <c r="K181" s="800"/>
      <c r="L181" s="800"/>
      <c r="M181" s="800"/>
      <c r="N181" s="800"/>
      <c r="O181" s="800"/>
      <c r="P181" s="800"/>
      <c r="Q181" s="800"/>
      <c r="R181" s="800"/>
      <c r="S181" s="800"/>
      <c r="T181" s="800"/>
      <c r="U181" s="800"/>
      <c r="V181" s="800"/>
      <c r="W181" s="800"/>
      <c r="X181" s="800"/>
      <c r="Y181" s="800"/>
      <c r="Z181" s="800"/>
      <c r="AA181" s="800"/>
      <c r="AB181" s="800"/>
      <c r="AC181" s="800"/>
      <c r="AD181" s="800"/>
      <c r="AE181" s="800"/>
    </row>
    <row r="182" spans="1:31" ht="15.75" customHeight="1" x14ac:dyDescent="0.25">
      <c r="A182" s="800"/>
      <c r="B182" s="800"/>
      <c r="C182" s="800"/>
      <c r="D182" s="800"/>
      <c r="E182" s="800"/>
      <c r="F182" s="800"/>
      <c r="G182" s="801"/>
      <c r="H182" s="800"/>
      <c r="I182" s="800"/>
      <c r="J182" s="800"/>
      <c r="K182" s="800"/>
      <c r="L182" s="800"/>
      <c r="M182" s="800"/>
      <c r="N182" s="800"/>
      <c r="O182" s="800"/>
      <c r="P182" s="800"/>
      <c r="Q182" s="800"/>
      <c r="R182" s="800"/>
      <c r="S182" s="800"/>
      <c r="T182" s="800"/>
      <c r="U182" s="800"/>
      <c r="V182" s="800"/>
      <c r="W182" s="800"/>
      <c r="X182" s="800"/>
      <c r="Y182" s="800"/>
      <c r="Z182" s="800"/>
      <c r="AA182" s="800"/>
      <c r="AB182" s="800"/>
      <c r="AC182" s="800"/>
      <c r="AD182" s="800"/>
      <c r="AE182" s="800"/>
    </row>
    <row r="183" spans="1:31" ht="15.75" customHeight="1" x14ac:dyDescent="0.25">
      <c r="A183" s="800"/>
      <c r="B183" s="800"/>
      <c r="C183" s="800"/>
      <c r="D183" s="800"/>
      <c r="E183" s="800"/>
      <c r="F183" s="800"/>
      <c r="G183" s="801"/>
      <c r="H183" s="800"/>
      <c r="I183" s="800"/>
      <c r="J183" s="800"/>
      <c r="K183" s="800"/>
      <c r="L183" s="800"/>
      <c r="M183" s="800"/>
      <c r="N183" s="800"/>
      <c r="O183" s="800"/>
      <c r="P183" s="800"/>
      <c r="Q183" s="800"/>
      <c r="R183" s="800"/>
      <c r="S183" s="800"/>
      <c r="T183" s="800"/>
      <c r="U183" s="800"/>
      <c r="V183" s="800"/>
      <c r="W183" s="800"/>
      <c r="X183" s="800"/>
      <c r="Y183" s="800"/>
      <c r="Z183" s="800"/>
      <c r="AA183" s="800"/>
      <c r="AB183" s="800"/>
      <c r="AC183" s="800"/>
      <c r="AD183" s="800"/>
      <c r="AE183" s="800"/>
    </row>
    <row r="184" spans="1:31" ht="15.75" customHeight="1" x14ac:dyDescent="0.25">
      <c r="A184" s="800"/>
      <c r="B184" s="800"/>
      <c r="C184" s="800"/>
      <c r="D184" s="800"/>
      <c r="E184" s="800"/>
      <c r="F184" s="800"/>
      <c r="G184" s="801"/>
      <c r="H184" s="800"/>
      <c r="I184" s="800"/>
      <c r="J184" s="800"/>
      <c r="K184" s="800"/>
      <c r="L184" s="800"/>
      <c r="M184" s="800"/>
      <c r="N184" s="800"/>
      <c r="O184" s="800"/>
      <c r="P184" s="800"/>
      <c r="Q184" s="800"/>
      <c r="R184" s="800"/>
      <c r="S184" s="800"/>
      <c r="T184" s="800"/>
      <c r="U184" s="800"/>
      <c r="V184" s="800"/>
      <c r="W184" s="800"/>
      <c r="X184" s="800"/>
      <c r="Y184" s="800"/>
      <c r="Z184" s="800"/>
      <c r="AA184" s="800"/>
      <c r="AB184" s="800"/>
      <c r="AC184" s="800"/>
      <c r="AD184" s="800"/>
      <c r="AE184" s="800"/>
    </row>
    <row r="185" spans="1:31" ht="15.75" customHeight="1" x14ac:dyDescent="0.25">
      <c r="A185" s="800"/>
      <c r="B185" s="800"/>
      <c r="C185" s="800"/>
      <c r="D185" s="800"/>
      <c r="E185" s="800"/>
      <c r="F185" s="800"/>
      <c r="G185" s="801"/>
      <c r="H185" s="800"/>
      <c r="I185" s="800"/>
      <c r="J185" s="800"/>
      <c r="K185" s="800"/>
      <c r="L185" s="800"/>
      <c r="M185" s="800"/>
      <c r="N185" s="800"/>
      <c r="O185" s="800"/>
      <c r="P185" s="800"/>
      <c r="Q185" s="800"/>
      <c r="R185" s="800"/>
      <c r="S185" s="800"/>
      <c r="T185" s="800"/>
      <c r="U185" s="800"/>
      <c r="V185" s="800"/>
      <c r="W185" s="800"/>
      <c r="X185" s="800"/>
      <c r="Y185" s="800"/>
      <c r="Z185" s="800"/>
      <c r="AA185" s="800"/>
      <c r="AB185" s="800"/>
      <c r="AC185" s="800"/>
      <c r="AD185" s="800"/>
      <c r="AE185" s="800"/>
    </row>
    <row r="186" spans="1:31" ht="15.75" customHeight="1" x14ac:dyDescent="0.25">
      <c r="A186" s="800"/>
      <c r="B186" s="800"/>
      <c r="C186" s="800"/>
      <c r="D186" s="800"/>
      <c r="E186" s="800"/>
      <c r="F186" s="800"/>
      <c r="G186" s="801"/>
      <c r="H186" s="800"/>
      <c r="I186" s="800"/>
      <c r="J186" s="800"/>
      <c r="K186" s="800"/>
      <c r="L186" s="800"/>
      <c r="M186" s="800"/>
      <c r="N186" s="800"/>
      <c r="O186" s="800"/>
      <c r="P186" s="800"/>
      <c r="Q186" s="800"/>
      <c r="R186" s="800"/>
      <c r="S186" s="800"/>
      <c r="T186" s="800"/>
      <c r="U186" s="800"/>
      <c r="V186" s="800"/>
      <c r="W186" s="800"/>
      <c r="X186" s="800"/>
      <c r="Y186" s="800"/>
      <c r="Z186" s="800"/>
      <c r="AA186" s="800"/>
      <c r="AB186" s="800"/>
      <c r="AC186" s="800"/>
      <c r="AD186" s="800"/>
      <c r="AE186" s="800"/>
    </row>
    <row r="187" spans="1:31" ht="15.75" customHeight="1" x14ac:dyDescent="0.25">
      <c r="A187" s="800"/>
      <c r="B187" s="800"/>
      <c r="C187" s="800"/>
      <c r="D187" s="800"/>
      <c r="E187" s="800"/>
      <c r="F187" s="800"/>
      <c r="G187" s="801"/>
      <c r="H187" s="800"/>
      <c r="I187" s="800"/>
      <c r="J187" s="800"/>
      <c r="K187" s="800"/>
      <c r="L187" s="800"/>
      <c r="M187" s="800"/>
      <c r="N187" s="800"/>
      <c r="O187" s="800"/>
      <c r="P187" s="800"/>
      <c r="Q187" s="800"/>
      <c r="R187" s="800"/>
      <c r="S187" s="800"/>
      <c r="T187" s="800"/>
      <c r="U187" s="800"/>
      <c r="V187" s="800"/>
      <c r="W187" s="800"/>
      <c r="X187" s="800"/>
      <c r="Y187" s="800"/>
      <c r="Z187" s="800"/>
      <c r="AA187" s="800"/>
      <c r="AB187" s="800"/>
      <c r="AC187" s="800"/>
      <c r="AD187" s="800"/>
      <c r="AE187" s="800"/>
    </row>
    <row r="188" spans="1:31" ht="15.75" customHeight="1" x14ac:dyDescent="0.25">
      <c r="A188" s="800"/>
      <c r="B188" s="800"/>
      <c r="C188" s="800"/>
      <c r="D188" s="800"/>
      <c r="E188" s="800"/>
      <c r="F188" s="800"/>
      <c r="G188" s="801"/>
      <c r="H188" s="800"/>
      <c r="I188" s="800"/>
      <c r="J188" s="800"/>
      <c r="K188" s="800"/>
      <c r="L188" s="800"/>
      <c r="M188" s="800"/>
      <c r="N188" s="800"/>
      <c r="O188" s="800"/>
      <c r="P188" s="800"/>
      <c r="Q188" s="800"/>
      <c r="R188" s="800"/>
      <c r="S188" s="800"/>
      <c r="T188" s="800"/>
      <c r="U188" s="800"/>
      <c r="V188" s="800"/>
      <c r="W188" s="800"/>
      <c r="X188" s="800"/>
      <c r="Y188" s="800"/>
      <c r="Z188" s="800"/>
      <c r="AA188" s="800"/>
      <c r="AB188" s="800"/>
      <c r="AC188" s="800"/>
      <c r="AD188" s="800"/>
      <c r="AE188" s="800"/>
    </row>
    <row r="189" spans="1:31" ht="15.75" customHeight="1" x14ac:dyDescent="0.25">
      <c r="A189" s="800"/>
      <c r="B189" s="800"/>
      <c r="C189" s="800"/>
      <c r="D189" s="800"/>
      <c r="E189" s="800"/>
      <c r="F189" s="800"/>
      <c r="G189" s="801"/>
      <c r="H189" s="800"/>
      <c r="I189" s="800"/>
      <c r="J189" s="800"/>
      <c r="K189" s="800"/>
      <c r="L189" s="800"/>
      <c r="M189" s="800"/>
      <c r="N189" s="800"/>
      <c r="O189" s="800"/>
      <c r="P189" s="800"/>
      <c r="Q189" s="800"/>
      <c r="R189" s="800"/>
      <c r="S189" s="800"/>
      <c r="T189" s="800"/>
      <c r="U189" s="800"/>
      <c r="V189" s="800"/>
      <c r="W189" s="800"/>
      <c r="X189" s="800"/>
      <c r="Y189" s="800"/>
      <c r="Z189" s="800"/>
      <c r="AA189" s="800"/>
      <c r="AB189" s="800"/>
      <c r="AC189" s="800"/>
      <c r="AD189" s="800"/>
      <c r="AE189" s="800"/>
    </row>
    <row r="190" spans="1:31" ht="15.75" customHeight="1" x14ac:dyDescent="0.25">
      <c r="A190" s="800"/>
      <c r="B190" s="800"/>
      <c r="C190" s="800"/>
      <c r="D190" s="800"/>
      <c r="E190" s="800"/>
      <c r="F190" s="800"/>
      <c r="G190" s="801"/>
      <c r="H190" s="800"/>
      <c r="I190" s="800"/>
      <c r="J190" s="800"/>
      <c r="K190" s="800"/>
      <c r="L190" s="800"/>
      <c r="M190" s="800"/>
      <c r="N190" s="800"/>
      <c r="O190" s="800"/>
      <c r="P190" s="800"/>
      <c r="Q190" s="800"/>
      <c r="R190" s="800"/>
      <c r="S190" s="800"/>
      <c r="T190" s="800"/>
      <c r="U190" s="800"/>
      <c r="V190" s="800"/>
      <c r="W190" s="800"/>
      <c r="X190" s="800"/>
      <c r="Y190" s="800"/>
      <c r="Z190" s="800"/>
      <c r="AA190" s="800"/>
      <c r="AB190" s="800"/>
      <c r="AC190" s="800"/>
      <c r="AD190" s="800"/>
      <c r="AE190" s="800"/>
    </row>
    <row r="191" spans="1:31" ht="15.75" customHeight="1" x14ac:dyDescent="0.25">
      <c r="A191" s="800"/>
      <c r="B191" s="800"/>
      <c r="C191" s="800"/>
      <c r="D191" s="800"/>
      <c r="E191" s="800"/>
      <c r="F191" s="800"/>
      <c r="G191" s="801"/>
      <c r="H191" s="800"/>
      <c r="I191" s="800"/>
      <c r="J191" s="800"/>
      <c r="K191" s="800"/>
      <c r="L191" s="800"/>
      <c r="M191" s="800"/>
      <c r="N191" s="800"/>
      <c r="O191" s="800"/>
      <c r="P191" s="800"/>
      <c r="Q191" s="800"/>
      <c r="R191" s="800"/>
      <c r="S191" s="800"/>
      <c r="T191" s="800"/>
      <c r="U191" s="800"/>
      <c r="V191" s="800"/>
      <c r="W191" s="800"/>
      <c r="X191" s="800"/>
      <c r="Y191" s="800"/>
      <c r="Z191" s="800"/>
      <c r="AA191" s="800"/>
      <c r="AB191" s="800"/>
      <c r="AC191" s="800"/>
      <c r="AD191" s="800"/>
      <c r="AE191" s="800"/>
    </row>
    <row r="192" spans="1:31" ht="15.75" customHeight="1" x14ac:dyDescent="0.25">
      <c r="A192" s="800"/>
      <c r="B192" s="800"/>
      <c r="C192" s="800"/>
      <c r="D192" s="800"/>
      <c r="E192" s="800"/>
      <c r="F192" s="800"/>
      <c r="G192" s="801"/>
      <c r="H192" s="800"/>
      <c r="I192" s="800"/>
      <c r="J192" s="800"/>
      <c r="K192" s="800"/>
      <c r="L192" s="800"/>
      <c r="M192" s="800"/>
      <c r="N192" s="800"/>
      <c r="O192" s="800"/>
      <c r="P192" s="800"/>
      <c r="Q192" s="800"/>
      <c r="R192" s="800"/>
      <c r="S192" s="800"/>
      <c r="T192" s="800"/>
      <c r="U192" s="800"/>
      <c r="V192" s="800"/>
      <c r="W192" s="800"/>
      <c r="X192" s="800"/>
      <c r="Y192" s="800"/>
      <c r="Z192" s="800"/>
      <c r="AA192" s="800"/>
      <c r="AB192" s="800"/>
      <c r="AC192" s="800"/>
      <c r="AD192" s="800"/>
      <c r="AE192" s="800"/>
    </row>
    <row r="193" spans="1:31" ht="15.75" customHeight="1" x14ac:dyDescent="0.25">
      <c r="A193" s="800"/>
      <c r="B193" s="800"/>
      <c r="C193" s="800"/>
      <c r="D193" s="800"/>
      <c r="E193" s="800"/>
      <c r="F193" s="800"/>
      <c r="G193" s="801"/>
      <c r="H193" s="800"/>
      <c r="I193" s="800"/>
      <c r="J193" s="800"/>
      <c r="K193" s="800"/>
      <c r="L193" s="800"/>
      <c r="M193" s="800"/>
      <c r="N193" s="800"/>
      <c r="O193" s="800"/>
      <c r="P193" s="800"/>
      <c r="Q193" s="800"/>
      <c r="R193" s="800"/>
      <c r="S193" s="800"/>
      <c r="T193" s="800"/>
      <c r="U193" s="800"/>
      <c r="V193" s="800"/>
      <c r="W193" s="800"/>
      <c r="X193" s="800"/>
      <c r="Y193" s="800"/>
      <c r="Z193" s="800"/>
      <c r="AA193" s="800"/>
      <c r="AB193" s="800"/>
      <c r="AC193" s="800"/>
      <c r="AD193" s="800"/>
      <c r="AE193" s="800"/>
    </row>
    <row r="194" spans="1:31" ht="15.75" customHeight="1" x14ac:dyDescent="0.25">
      <c r="A194" s="800"/>
      <c r="B194" s="800"/>
      <c r="C194" s="800"/>
      <c r="D194" s="800"/>
      <c r="E194" s="800"/>
      <c r="F194" s="800"/>
      <c r="G194" s="801"/>
      <c r="H194" s="800"/>
      <c r="I194" s="800"/>
      <c r="J194" s="800"/>
      <c r="K194" s="800"/>
      <c r="L194" s="800"/>
      <c r="M194" s="800"/>
      <c r="N194" s="800"/>
      <c r="O194" s="800"/>
      <c r="P194" s="800"/>
      <c r="Q194" s="800"/>
      <c r="R194" s="800"/>
      <c r="S194" s="800"/>
      <c r="T194" s="800"/>
      <c r="U194" s="800"/>
      <c r="V194" s="800"/>
      <c r="W194" s="800"/>
      <c r="X194" s="800"/>
      <c r="Y194" s="800"/>
      <c r="Z194" s="800"/>
      <c r="AA194" s="800"/>
      <c r="AB194" s="800"/>
      <c r="AC194" s="800"/>
      <c r="AD194" s="800"/>
      <c r="AE194" s="800"/>
    </row>
    <row r="195" spans="1:31" ht="15.75" customHeight="1" x14ac:dyDescent="0.25">
      <c r="A195" s="800"/>
      <c r="B195" s="800"/>
      <c r="C195" s="800"/>
      <c r="D195" s="800"/>
      <c r="E195" s="800"/>
      <c r="F195" s="800"/>
      <c r="G195" s="801"/>
      <c r="H195" s="800"/>
      <c r="I195" s="800"/>
      <c r="J195" s="800"/>
      <c r="K195" s="800"/>
      <c r="L195" s="800"/>
      <c r="M195" s="800"/>
      <c r="N195" s="800"/>
      <c r="O195" s="800"/>
      <c r="P195" s="800"/>
      <c r="Q195" s="800"/>
      <c r="R195" s="800"/>
      <c r="S195" s="800"/>
      <c r="T195" s="800"/>
      <c r="U195" s="800"/>
      <c r="V195" s="800"/>
      <c r="W195" s="800"/>
      <c r="X195" s="800"/>
      <c r="Y195" s="800"/>
      <c r="Z195" s="800"/>
      <c r="AA195" s="800"/>
      <c r="AB195" s="800"/>
      <c r="AC195" s="800"/>
      <c r="AD195" s="800"/>
      <c r="AE195" s="800"/>
    </row>
    <row r="196" spans="1:31" ht="15.75" customHeight="1" x14ac:dyDescent="0.25">
      <c r="A196" s="800"/>
      <c r="B196" s="800"/>
      <c r="C196" s="800"/>
      <c r="D196" s="800"/>
      <c r="E196" s="800"/>
      <c r="F196" s="800"/>
      <c r="G196" s="801"/>
      <c r="H196" s="800"/>
      <c r="I196" s="800"/>
      <c r="J196" s="800"/>
      <c r="K196" s="800"/>
      <c r="L196" s="800"/>
      <c r="M196" s="800"/>
      <c r="N196" s="800"/>
      <c r="O196" s="800"/>
      <c r="P196" s="800"/>
      <c r="Q196" s="800"/>
      <c r="R196" s="800"/>
      <c r="S196" s="800"/>
      <c r="T196" s="800"/>
      <c r="U196" s="800"/>
      <c r="V196" s="800"/>
      <c r="W196" s="800"/>
      <c r="X196" s="800"/>
      <c r="Y196" s="800"/>
      <c r="Z196" s="800"/>
      <c r="AA196" s="800"/>
      <c r="AB196" s="800"/>
      <c r="AC196" s="800"/>
      <c r="AD196" s="800"/>
      <c r="AE196" s="800"/>
    </row>
    <row r="197" spans="1:31" ht="15.75" customHeight="1" x14ac:dyDescent="0.25">
      <c r="A197" s="800"/>
      <c r="B197" s="800"/>
      <c r="C197" s="800"/>
      <c r="D197" s="800"/>
      <c r="E197" s="800"/>
      <c r="F197" s="800"/>
      <c r="G197" s="801"/>
      <c r="H197" s="800"/>
      <c r="I197" s="800"/>
      <c r="J197" s="800"/>
      <c r="K197" s="800"/>
      <c r="L197" s="800"/>
      <c r="M197" s="800"/>
      <c r="N197" s="800"/>
      <c r="O197" s="800"/>
      <c r="P197" s="800"/>
      <c r="Q197" s="800"/>
      <c r="R197" s="800"/>
      <c r="S197" s="800"/>
      <c r="T197" s="800"/>
      <c r="U197" s="800"/>
      <c r="V197" s="800"/>
      <c r="W197" s="800"/>
      <c r="X197" s="800"/>
      <c r="Y197" s="800"/>
      <c r="Z197" s="800"/>
      <c r="AA197" s="800"/>
      <c r="AB197" s="800"/>
      <c r="AC197" s="800"/>
      <c r="AD197" s="800"/>
      <c r="AE197" s="800"/>
    </row>
    <row r="198" spans="1:31" ht="15.75" customHeight="1" x14ac:dyDescent="0.25">
      <c r="A198" s="800"/>
      <c r="B198" s="800"/>
      <c r="C198" s="800"/>
      <c r="D198" s="800"/>
      <c r="E198" s="800"/>
      <c r="F198" s="800"/>
      <c r="G198" s="801"/>
      <c r="H198" s="800"/>
      <c r="I198" s="800"/>
      <c r="J198" s="800"/>
      <c r="K198" s="800"/>
      <c r="L198" s="800"/>
      <c r="M198" s="800"/>
      <c r="N198" s="800"/>
      <c r="O198" s="800"/>
      <c r="P198" s="800"/>
      <c r="Q198" s="800"/>
      <c r="R198" s="800"/>
      <c r="S198" s="800"/>
      <c r="T198" s="800"/>
      <c r="U198" s="800"/>
      <c r="V198" s="800"/>
      <c r="W198" s="800"/>
      <c r="X198" s="800"/>
      <c r="Y198" s="800"/>
      <c r="Z198" s="800"/>
      <c r="AA198" s="800"/>
      <c r="AB198" s="800"/>
      <c r="AC198" s="800"/>
      <c r="AD198" s="800"/>
      <c r="AE198" s="800"/>
    </row>
    <row r="199" spans="1:31" ht="15.75" customHeight="1" x14ac:dyDescent="0.25">
      <c r="A199" s="800"/>
      <c r="B199" s="800"/>
      <c r="C199" s="800"/>
      <c r="D199" s="800"/>
      <c r="E199" s="800"/>
      <c r="F199" s="800"/>
      <c r="G199" s="801"/>
      <c r="H199" s="800"/>
      <c r="I199" s="800"/>
      <c r="J199" s="800"/>
      <c r="K199" s="800"/>
      <c r="L199" s="800"/>
      <c r="M199" s="800"/>
      <c r="N199" s="800"/>
      <c r="O199" s="800"/>
      <c r="P199" s="800"/>
      <c r="Q199" s="800"/>
      <c r="R199" s="800"/>
      <c r="S199" s="800"/>
      <c r="T199" s="800"/>
      <c r="U199" s="800"/>
      <c r="V199" s="800"/>
      <c r="W199" s="800"/>
      <c r="X199" s="800"/>
      <c r="Y199" s="800"/>
      <c r="Z199" s="800"/>
      <c r="AA199" s="800"/>
      <c r="AB199" s="800"/>
      <c r="AC199" s="800"/>
      <c r="AD199" s="800"/>
      <c r="AE199" s="800"/>
    </row>
    <row r="200" spans="1:31" ht="15.75" customHeight="1" x14ac:dyDescent="0.25">
      <c r="A200" s="800"/>
      <c r="B200" s="800"/>
      <c r="C200" s="800"/>
      <c r="D200" s="800"/>
      <c r="E200" s="800"/>
      <c r="F200" s="800"/>
      <c r="G200" s="801"/>
      <c r="H200" s="800"/>
      <c r="I200" s="800"/>
      <c r="J200" s="800"/>
      <c r="K200" s="800"/>
      <c r="L200" s="800"/>
      <c r="M200" s="800"/>
      <c r="N200" s="800"/>
      <c r="O200" s="800"/>
      <c r="P200" s="800"/>
      <c r="Q200" s="800"/>
      <c r="R200" s="800"/>
      <c r="S200" s="800"/>
      <c r="T200" s="800"/>
      <c r="U200" s="800"/>
      <c r="V200" s="800"/>
      <c r="W200" s="800"/>
      <c r="X200" s="800"/>
      <c r="Y200" s="800"/>
      <c r="Z200" s="800"/>
      <c r="AA200" s="800"/>
      <c r="AB200" s="800"/>
      <c r="AC200" s="800"/>
      <c r="AD200" s="800"/>
      <c r="AE200" s="800"/>
    </row>
    <row r="201" spans="1:31" ht="15.75" customHeight="1" x14ac:dyDescent="0.25">
      <c r="A201" s="800"/>
      <c r="B201" s="800"/>
      <c r="C201" s="800"/>
      <c r="D201" s="800"/>
      <c r="E201" s="800"/>
      <c r="F201" s="800"/>
      <c r="G201" s="801"/>
      <c r="H201" s="800"/>
      <c r="I201" s="800"/>
      <c r="J201" s="800"/>
      <c r="K201" s="800"/>
      <c r="L201" s="800"/>
      <c r="M201" s="800"/>
      <c r="N201" s="800"/>
      <c r="O201" s="800"/>
      <c r="P201" s="800"/>
      <c r="Q201" s="800"/>
      <c r="R201" s="800"/>
      <c r="S201" s="800"/>
      <c r="T201" s="800"/>
      <c r="U201" s="800"/>
      <c r="V201" s="800"/>
      <c r="W201" s="800"/>
      <c r="X201" s="800"/>
      <c r="Y201" s="800"/>
      <c r="Z201" s="800"/>
      <c r="AA201" s="800"/>
      <c r="AB201" s="800"/>
      <c r="AC201" s="800"/>
      <c r="AD201" s="800"/>
      <c r="AE201" s="800"/>
    </row>
    <row r="202" spans="1:31" ht="15.75" customHeight="1" x14ac:dyDescent="0.25">
      <c r="A202" s="800"/>
      <c r="B202" s="800"/>
      <c r="C202" s="800"/>
      <c r="D202" s="800"/>
      <c r="E202" s="800"/>
      <c r="F202" s="800"/>
      <c r="G202" s="801"/>
      <c r="H202" s="800"/>
      <c r="I202" s="800"/>
      <c r="J202" s="800"/>
      <c r="K202" s="800"/>
      <c r="L202" s="800"/>
      <c r="M202" s="800"/>
      <c r="N202" s="800"/>
      <c r="O202" s="800"/>
      <c r="P202" s="800"/>
      <c r="Q202" s="800"/>
      <c r="R202" s="800"/>
      <c r="S202" s="800"/>
      <c r="T202" s="800"/>
      <c r="U202" s="800"/>
      <c r="V202" s="800"/>
      <c r="W202" s="800"/>
      <c r="X202" s="800"/>
      <c r="Y202" s="800"/>
      <c r="Z202" s="800"/>
      <c r="AA202" s="800"/>
      <c r="AB202" s="800"/>
      <c r="AC202" s="800"/>
      <c r="AD202" s="800"/>
      <c r="AE202" s="800"/>
    </row>
    <row r="203" spans="1:31" ht="15.75" customHeight="1" x14ac:dyDescent="0.25">
      <c r="A203" s="800"/>
      <c r="B203" s="800"/>
      <c r="C203" s="800"/>
      <c r="D203" s="800"/>
      <c r="E203" s="800"/>
      <c r="F203" s="800"/>
      <c r="G203" s="801"/>
      <c r="H203" s="800"/>
      <c r="I203" s="800"/>
      <c r="J203" s="800"/>
      <c r="K203" s="800"/>
      <c r="L203" s="800"/>
      <c r="M203" s="800"/>
      <c r="N203" s="800"/>
      <c r="O203" s="800"/>
      <c r="P203" s="800"/>
      <c r="Q203" s="800"/>
      <c r="R203" s="800"/>
      <c r="S203" s="800"/>
      <c r="T203" s="800"/>
      <c r="U203" s="800"/>
      <c r="V203" s="800"/>
      <c r="W203" s="800"/>
      <c r="X203" s="800"/>
      <c r="Y203" s="800"/>
      <c r="Z203" s="800"/>
      <c r="AA203" s="800"/>
      <c r="AB203" s="800"/>
      <c r="AC203" s="800"/>
      <c r="AD203" s="800"/>
      <c r="AE203" s="800"/>
    </row>
    <row r="204" spans="1:31" ht="15.75" customHeight="1" x14ac:dyDescent="0.25">
      <c r="A204" s="800"/>
      <c r="B204" s="800"/>
      <c r="C204" s="800"/>
      <c r="D204" s="800"/>
      <c r="E204" s="800"/>
      <c r="F204" s="800"/>
      <c r="G204" s="801"/>
      <c r="H204" s="800"/>
      <c r="I204" s="800"/>
      <c r="J204" s="800"/>
      <c r="K204" s="800"/>
      <c r="L204" s="800"/>
      <c r="M204" s="800"/>
      <c r="N204" s="800"/>
      <c r="O204" s="800"/>
      <c r="P204" s="800"/>
      <c r="Q204" s="800"/>
      <c r="R204" s="800"/>
      <c r="S204" s="800"/>
      <c r="T204" s="800"/>
      <c r="U204" s="800"/>
      <c r="V204" s="800"/>
      <c r="W204" s="800"/>
      <c r="X204" s="800"/>
      <c r="Y204" s="800"/>
      <c r="Z204" s="800"/>
      <c r="AA204" s="800"/>
      <c r="AB204" s="800"/>
      <c r="AC204" s="800"/>
      <c r="AD204" s="800"/>
      <c r="AE204" s="800"/>
    </row>
    <row r="205" spans="1:31" ht="15.75" customHeight="1" x14ac:dyDescent="0.25">
      <c r="A205" s="800"/>
      <c r="B205" s="800"/>
      <c r="C205" s="800"/>
      <c r="D205" s="800"/>
      <c r="E205" s="800"/>
      <c r="F205" s="800"/>
      <c r="G205" s="801"/>
      <c r="H205" s="800"/>
      <c r="I205" s="800"/>
      <c r="J205" s="800"/>
      <c r="K205" s="800"/>
      <c r="L205" s="800"/>
      <c r="M205" s="800"/>
      <c r="N205" s="800"/>
      <c r="O205" s="800"/>
      <c r="P205" s="800"/>
      <c r="Q205" s="800"/>
      <c r="R205" s="800"/>
      <c r="S205" s="800"/>
      <c r="T205" s="800"/>
      <c r="U205" s="800"/>
      <c r="V205" s="800"/>
      <c r="W205" s="800"/>
      <c r="X205" s="800"/>
      <c r="Y205" s="800"/>
      <c r="Z205" s="800"/>
      <c r="AA205" s="800"/>
      <c r="AB205" s="800"/>
      <c r="AC205" s="800"/>
      <c r="AD205" s="800"/>
      <c r="AE205" s="800"/>
    </row>
    <row r="206" spans="1:31" ht="15.75" customHeight="1" x14ac:dyDescent="0.25">
      <c r="A206" s="800"/>
      <c r="B206" s="800"/>
      <c r="C206" s="800"/>
      <c r="D206" s="800"/>
      <c r="E206" s="800"/>
      <c r="F206" s="800"/>
      <c r="G206" s="801"/>
      <c r="H206" s="800"/>
      <c r="I206" s="800"/>
      <c r="J206" s="800"/>
      <c r="K206" s="800"/>
      <c r="L206" s="800"/>
      <c r="M206" s="800"/>
      <c r="N206" s="800"/>
      <c r="O206" s="800"/>
      <c r="P206" s="800"/>
      <c r="Q206" s="800"/>
      <c r="R206" s="800"/>
      <c r="S206" s="800"/>
      <c r="T206" s="800"/>
      <c r="U206" s="800"/>
      <c r="V206" s="800"/>
      <c r="W206" s="800"/>
      <c r="X206" s="800"/>
      <c r="Y206" s="800"/>
      <c r="Z206" s="800"/>
      <c r="AA206" s="800"/>
      <c r="AB206" s="800"/>
      <c r="AC206" s="800"/>
      <c r="AD206" s="800"/>
      <c r="AE206" s="800"/>
    </row>
    <row r="207" spans="1:31" ht="15.75" customHeight="1" x14ac:dyDescent="0.25">
      <c r="A207" s="800"/>
      <c r="B207" s="800"/>
      <c r="C207" s="800"/>
      <c r="D207" s="800"/>
      <c r="E207" s="800"/>
      <c r="F207" s="800"/>
      <c r="G207" s="801"/>
      <c r="H207" s="800"/>
      <c r="I207" s="800"/>
      <c r="J207" s="800"/>
      <c r="K207" s="800"/>
      <c r="L207" s="800"/>
      <c r="M207" s="800"/>
      <c r="N207" s="800"/>
      <c r="O207" s="800"/>
      <c r="P207" s="800"/>
      <c r="Q207" s="800"/>
      <c r="R207" s="800"/>
      <c r="S207" s="800"/>
      <c r="T207" s="800"/>
      <c r="U207" s="800"/>
      <c r="V207" s="800"/>
      <c r="W207" s="800"/>
      <c r="X207" s="800"/>
      <c r="Y207" s="800"/>
      <c r="Z207" s="800"/>
      <c r="AA207" s="800"/>
      <c r="AB207" s="800"/>
      <c r="AC207" s="800"/>
      <c r="AD207" s="800"/>
      <c r="AE207" s="800"/>
    </row>
    <row r="208" spans="1:31" ht="15.75" customHeight="1" x14ac:dyDescent="0.25">
      <c r="A208" s="800"/>
      <c r="B208" s="800"/>
      <c r="C208" s="800"/>
      <c r="D208" s="800"/>
      <c r="E208" s="800"/>
      <c r="F208" s="800"/>
      <c r="G208" s="801"/>
      <c r="H208" s="800"/>
      <c r="I208" s="800"/>
      <c r="J208" s="800"/>
      <c r="K208" s="800"/>
      <c r="L208" s="800"/>
      <c r="M208" s="800"/>
      <c r="N208" s="800"/>
      <c r="O208" s="800"/>
      <c r="P208" s="800"/>
      <c r="Q208" s="800"/>
      <c r="R208" s="800"/>
      <c r="S208" s="800"/>
      <c r="T208" s="800"/>
      <c r="U208" s="800"/>
      <c r="V208" s="800"/>
      <c r="W208" s="800"/>
      <c r="X208" s="800"/>
      <c r="Y208" s="800"/>
      <c r="Z208" s="800"/>
      <c r="AA208" s="800"/>
      <c r="AB208" s="800"/>
      <c r="AC208" s="800"/>
      <c r="AD208" s="800"/>
      <c r="AE208" s="800"/>
    </row>
    <row r="209" spans="1:31" ht="15.75" customHeight="1" x14ac:dyDescent="0.25">
      <c r="A209" s="800"/>
      <c r="B209" s="800"/>
      <c r="C209" s="800"/>
      <c r="D209" s="800"/>
      <c r="E209" s="800"/>
      <c r="F209" s="800"/>
      <c r="G209" s="801"/>
      <c r="H209" s="800"/>
      <c r="I209" s="800"/>
      <c r="J209" s="800"/>
      <c r="K209" s="800"/>
      <c r="L209" s="800"/>
      <c r="M209" s="800"/>
      <c r="N209" s="800"/>
      <c r="O209" s="800"/>
      <c r="P209" s="800"/>
      <c r="Q209" s="800"/>
      <c r="R209" s="800"/>
      <c r="S209" s="800"/>
      <c r="T209" s="800"/>
      <c r="U209" s="800"/>
      <c r="V209" s="800"/>
      <c r="W209" s="800"/>
      <c r="X209" s="800"/>
      <c r="Y209" s="800"/>
      <c r="Z209" s="800"/>
      <c r="AA209" s="800"/>
      <c r="AB209" s="800"/>
      <c r="AC209" s="800"/>
      <c r="AD209" s="800"/>
      <c r="AE209" s="800"/>
    </row>
    <row r="210" spans="1:31" ht="15.75" customHeight="1" x14ac:dyDescent="0.25">
      <c r="A210" s="800"/>
      <c r="B210" s="800"/>
      <c r="C210" s="800"/>
      <c r="D210" s="800"/>
      <c r="E210" s="800"/>
      <c r="F210" s="800"/>
      <c r="G210" s="801"/>
      <c r="H210" s="800"/>
      <c r="I210" s="800"/>
      <c r="J210" s="800"/>
      <c r="K210" s="800"/>
      <c r="L210" s="800"/>
      <c r="M210" s="800"/>
      <c r="N210" s="800"/>
      <c r="O210" s="800"/>
      <c r="P210" s="800"/>
      <c r="Q210" s="800"/>
      <c r="R210" s="800"/>
      <c r="S210" s="800"/>
      <c r="T210" s="800"/>
      <c r="U210" s="800"/>
      <c r="V210" s="800"/>
      <c r="W210" s="800"/>
      <c r="X210" s="800"/>
      <c r="Y210" s="800"/>
      <c r="Z210" s="800"/>
      <c r="AA210" s="800"/>
      <c r="AB210" s="800"/>
      <c r="AC210" s="800"/>
      <c r="AD210" s="800"/>
      <c r="AE210" s="800"/>
    </row>
    <row r="211" spans="1:31" ht="15.75" customHeight="1" x14ac:dyDescent="0.25">
      <c r="A211" s="800"/>
      <c r="B211" s="800"/>
      <c r="C211" s="800"/>
      <c r="D211" s="800"/>
      <c r="E211" s="800"/>
      <c r="F211" s="800"/>
      <c r="G211" s="801"/>
      <c r="H211" s="800"/>
      <c r="I211" s="800"/>
      <c r="J211" s="800"/>
      <c r="K211" s="800"/>
      <c r="L211" s="800"/>
      <c r="M211" s="800"/>
      <c r="N211" s="800"/>
      <c r="O211" s="800"/>
      <c r="P211" s="800"/>
      <c r="Q211" s="800"/>
      <c r="R211" s="800"/>
      <c r="S211" s="800"/>
      <c r="T211" s="800"/>
      <c r="U211" s="800"/>
      <c r="V211" s="800"/>
      <c r="W211" s="800"/>
      <c r="X211" s="800"/>
      <c r="Y211" s="800"/>
      <c r="Z211" s="800"/>
      <c r="AA211" s="800"/>
      <c r="AB211" s="800"/>
      <c r="AC211" s="800"/>
      <c r="AD211" s="800"/>
      <c r="AE211" s="800"/>
    </row>
    <row r="212" spans="1:31" ht="15.75" customHeight="1" x14ac:dyDescent="0.25">
      <c r="A212" s="800"/>
      <c r="B212" s="800"/>
      <c r="C212" s="800"/>
      <c r="D212" s="800"/>
      <c r="E212" s="800"/>
      <c r="F212" s="800"/>
      <c r="G212" s="801"/>
      <c r="H212" s="800"/>
      <c r="I212" s="800"/>
      <c r="J212" s="800"/>
      <c r="K212" s="800"/>
      <c r="L212" s="800"/>
      <c r="M212" s="800"/>
      <c r="N212" s="800"/>
      <c r="O212" s="800"/>
      <c r="P212" s="800"/>
      <c r="Q212" s="800"/>
      <c r="R212" s="800"/>
      <c r="S212" s="800"/>
      <c r="T212" s="800"/>
      <c r="U212" s="800"/>
      <c r="V212" s="800"/>
      <c r="W212" s="800"/>
      <c r="X212" s="800"/>
      <c r="Y212" s="800"/>
      <c r="Z212" s="800"/>
      <c r="AA212" s="800"/>
      <c r="AB212" s="800"/>
      <c r="AC212" s="800"/>
      <c r="AD212" s="800"/>
      <c r="AE212" s="800"/>
    </row>
    <row r="213" spans="1:31" ht="15.75" customHeight="1" x14ac:dyDescent="0.25">
      <c r="A213" s="800"/>
      <c r="B213" s="800"/>
      <c r="C213" s="800"/>
      <c r="D213" s="800"/>
      <c r="E213" s="800"/>
      <c r="F213" s="800"/>
      <c r="G213" s="801"/>
      <c r="H213" s="800"/>
      <c r="I213" s="800"/>
      <c r="J213" s="800"/>
      <c r="K213" s="800"/>
      <c r="L213" s="800"/>
      <c r="M213" s="800"/>
      <c r="N213" s="800"/>
      <c r="O213" s="800"/>
      <c r="P213" s="800"/>
      <c r="Q213" s="800"/>
      <c r="R213" s="800"/>
      <c r="S213" s="800"/>
      <c r="T213" s="800"/>
      <c r="U213" s="800"/>
      <c r="V213" s="800"/>
      <c r="W213" s="800"/>
      <c r="X213" s="800"/>
      <c r="Y213" s="800"/>
      <c r="Z213" s="800"/>
      <c r="AA213" s="800"/>
      <c r="AB213" s="800"/>
      <c r="AC213" s="800"/>
      <c r="AD213" s="800"/>
      <c r="AE213" s="800"/>
    </row>
    <row r="214" spans="1:31" ht="15.75" customHeight="1" x14ac:dyDescent="0.25">
      <c r="A214" s="800"/>
      <c r="B214" s="800"/>
      <c r="C214" s="800"/>
      <c r="D214" s="800"/>
      <c r="E214" s="800"/>
      <c r="F214" s="800"/>
      <c r="G214" s="801"/>
      <c r="H214" s="800"/>
      <c r="I214" s="800"/>
      <c r="J214" s="800"/>
      <c r="K214" s="800"/>
      <c r="L214" s="800"/>
      <c r="M214" s="800"/>
      <c r="N214" s="800"/>
      <c r="O214" s="800"/>
      <c r="P214" s="800"/>
      <c r="Q214" s="800"/>
      <c r="R214" s="800"/>
      <c r="S214" s="800"/>
      <c r="T214" s="800"/>
      <c r="U214" s="800"/>
      <c r="V214" s="800"/>
      <c r="W214" s="800"/>
      <c r="X214" s="800"/>
      <c r="Y214" s="800"/>
      <c r="Z214" s="800"/>
      <c r="AA214" s="800"/>
      <c r="AB214" s="800"/>
      <c r="AC214" s="800"/>
      <c r="AD214" s="800"/>
      <c r="AE214" s="800"/>
    </row>
    <row r="215" spans="1:31" ht="15.75" customHeight="1" x14ac:dyDescent="0.25">
      <c r="A215" s="800"/>
      <c r="B215" s="800"/>
      <c r="C215" s="800"/>
      <c r="D215" s="800"/>
      <c r="E215" s="800"/>
      <c r="F215" s="800"/>
      <c r="G215" s="801"/>
      <c r="H215" s="800"/>
      <c r="I215" s="800"/>
      <c r="J215" s="800"/>
      <c r="K215" s="800"/>
      <c r="L215" s="800"/>
      <c r="M215" s="800"/>
      <c r="N215" s="800"/>
      <c r="O215" s="800"/>
      <c r="P215" s="800"/>
      <c r="Q215" s="800"/>
      <c r="R215" s="800"/>
      <c r="S215" s="800"/>
      <c r="T215" s="800"/>
      <c r="U215" s="800"/>
      <c r="V215" s="800"/>
      <c r="W215" s="800"/>
      <c r="X215" s="800"/>
      <c r="Y215" s="800"/>
      <c r="Z215" s="800"/>
      <c r="AA215" s="800"/>
      <c r="AB215" s="800"/>
      <c r="AC215" s="800"/>
      <c r="AD215" s="800"/>
      <c r="AE215" s="800"/>
    </row>
    <row r="216" spans="1:31" ht="15.75" customHeight="1" x14ac:dyDescent="0.25">
      <c r="A216" s="800"/>
      <c r="B216" s="800"/>
      <c r="C216" s="800"/>
      <c r="D216" s="800"/>
      <c r="E216" s="800"/>
      <c r="F216" s="800"/>
      <c r="G216" s="801"/>
      <c r="H216" s="800"/>
      <c r="I216" s="800"/>
      <c r="J216" s="800"/>
      <c r="K216" s="800"/>
      <c r="L216" s="800"/>
      <c r="M216" s="800"/>
      <c r="N216" s="800"/>
      <c r="O216" s="800"/>
      <c r="P216" s="800"/>
      <c r="Q216" s="800"/>
      <c r="R216" s="800"/>
      <c r="S216" s="800"/>
      <c r="T216" s="800"/>
      <c r="U216" s="800"/>
      <c r="V216" s="800"/>
      <c r="W216" s="800"/>
      <c r="X216" s="800"/>
      <c r="Y216" s="800"/>
      <c r="Z216" s="800"/>
      <c r="AA216" s="800"/>
      <c r="AB216" s="800"/>
      <c r="AC216" s="800"/>
      <c r="AD216" s="800"/>
      <c r="AE216" s="800"/>
    </row>
    <row r="217" spans="1:31" ht="15.75" customHeight="1" x14ac:dyDescent="0.25">
      <c r="A217" s="800"/>
      <c r="B217" s="800"/>
      <c r="C217" s="800"/>
      <c r="D217" s="800"/>
      <c r="E217" s="800"/>
      <c r="F217" s="800"/>
      <c r="G217" s="801"/>
      <c r="H217" s="800"/>
      <c r="I217" s="800"/>
      <c r="J217" s="800"/>
      <c r="K217" s="800"/>
      <c r="L217" s="800"/>
      <c r="M217" s="800"/>
      <c r="N217" s="800"/>
      <c r="O217" s="800"/>
      <c r="P217" s="800"/>
      <c r="Q217" s="800"/>
      <c r="R217" s="800"/>
      <c r="S217" s="800"/>
      <c r="T217" s="800"/>
      <c r="U217" s="800"/>
      <c r="V217" s="800"/>
      <c r="W217" s="800"/>
      <c r="X217" s="800"/>
      <c r="Y217" s="800"/>
      <c r="Z217" s="800"/>
      <c r="AA217" s="800"/>
      <c r="AB217" s="800"/>
      <c r="AC217" s="800"/>
      <c r="AD217" s="800"/>
      <c r="AE217" s="800"/>
    </row>
    <row r="218" spans="1:31" ht="15.75" customHeight="1" x14ac:dyDescent="0.25">
      <c r="A218" s="800"/>
      <c r="B218" s="800"/>
      <c r="C218" s="800"/>
      <c r="D218" s="800"/>
      <c r="E218" s="800"/>
      <c r="F218" s="800"/>
      <c r="G218" s="801"/>
      <c r="H218" s="800"/>
      <c r="I218" s="800"/>
      <c r="J218" s="800"/>
      <c r="K218" s="800"/>
      <c r="L218" s="800"/>
      <c r="M218" s="800"/>
      <c r="N218" s="800"/>
      <c r="O218" s="800"/>
      <c r="P218" s="800"/>
      <c r="Q218" s="800"/>
      <c r="R218" s="800"/>
      <c r="S218" s="800"/>
      <c r="T218" s="800"/>
      <c r="U218" s="800"/>
      <c r="V218" s="800"/>
      <c r="W218" s="800"/>
      <c r="X218" s="800"/>
      <c r="Y218" s="800"/>
      <c r="Z218" s="800"/>
      <c r="AA218" s="800"/>
      <c r="AB218" s="800"/>
      <c r="AC218" s="800"/>
      <c r="AD218" s="800"/>
      <c r="AE218" s="800"/>
    </row>
    <row r="219" spans="1:31" ht="15.75" customHeight="1" x14ac:dyDescent="0.25">
      <c r="A219" s="800"/>
      <c r="B219" s="800"/>
      <c r="C219" s="800"/>
      <c r="D219" s="800"/>
      <c r="E219" s="800"/>
      <c r="F219" s="800"/>
      <c r="G219" s="801"/>
      <c r="H219" s="800"/>
      <c r="I219" s="800"/>
      <c r="J219" s="800"/>
      <c r="K219" s="800"/>
      <c r="L219" s="800"/>
      <c r="M219" s="800"/>
      <c r="N219" s="800"/>
      <c r="O219" s="800"/>
      <c r="P219" s="800"/>
      <c r="Q219" s="800"/>
      <c r="R219" s="800"/>
      <c r="S219" s="800"/>
      <c r="T219" s="800"/>
      <c r="U219" s="800"/>
      <c r="V219" s="800"/>
      <c r="W219" s="800"/>
      <c r="X219" s="800"/>
      <c r="Y219" s="800"/>
      <c r="Z219" s="800"/>
      <c r="AA219" s="800"/>
      <c r="AB219" s="800"/>
      <c r="AC219" s="800"/>
      <c r="AD219" s="800"/>
      <c r="AE219" s="800"/>
    </row>
    <row r="220" spans="1:31" ht="15.75" customHeight="1" x14ac:dyDescent="0.25">
      <c r="A220" s="800"/>
      <c r="B220" s="800"/>
      <c r="C220" s="800"/>
      <c r="D220" s="800"/>
      <c r="E220" s="800"/>
      <c r="F220" s="800"/>
      <c r="G220" s="801"/>
      <c r="H220" s="800"/>
      <c r="I220" s="800"/>
      <c r="J220" s="800"/>
      <c r="K220" s="800"/>
      <c r="L220" s="800"/>
      <c r="M220" s="800"/>
      <c r="N220" s="800"/>
      <c r="O220" s="800"/>
      <c r="P220" s="800"/>
      <c r="Q220" s="800"/>
      <c r="R220" s="800"/>
      <c r="S220" s="800"/>
      <c r="T220" s="800"/>
      <c r="U220" s="800"/>
      <c r="V220" s="800"/>
      <c r="W220" s="800"/>
      <c r="X220" s="800"/>
      <c r="Y220" s="800"/>
      <c r="Z220" s="800"/>
      <c r="AA220" s="800"/>
      <c r="AB220" s="800"/>
      <c r="AC220" s="800"/>
      <c r="AD220" s="800"/>
      <c r="AE220" s="800"/>
    </row>
    <row r="221" spans="1:31" ht="15.75" customHeight="1" x14ac:dyDescent="0.25">
      <c r="A221" s="800"/>
      <c r="B221" s="800"/>
      <c r="C221" s="800"/>
      <c r="D221" s="800"/>
      <c r="E221" s="800"/>
      <c r="F221" s="800"/>
      <c r="G221" s="801"/>
      <c r="H221" s="800"/>
      <c r="I221" s="800"/>
      <c r="J221" s="800"/>
      <c r="K221" s="800"/>
      <c r="L221" s="800"/>
      <c r="M221" s="800"/>
      <c r="N221" s="800"/>
      <c r="O221" s="800"/>
      <c r="P221" s="800"/>
      <c r="Q221" s="800"/>
      <c r="R221" s="800"/>
      <c r="S221" s="800"/>
      <c r="T221" s="800"/>
      <c r="U221" s="800"/>
      <c r="V221" s="800"/>
      <c r="W221" s="800"/>
      <c r="X221" s="800"/>
      <c r="Y221" s="800"/>
      <c r="Z221" s="800"/>
      <c r="AA221" s="800"/>
      <c r="AB221" s="800"/>
      <c r="AC221" s="800"/>
      <c r="AD221" s="800"/>
      <c r="AE221" s="800"/>
    </row>
    <row r="222" spans="1:31" ht="15.75" customHeight="1" x14ac:dyDescent="0.25">
      <c r="A222" s="800"/>
      <c r="B222" s="800"/>
      <c r="C222" s="800"/>
      <c r="D222" s="800"/>
      <c r="E222" s="800"/>
      <c r="F222" s="800"/>
      <c r="G222" s="801"/>
      <c r="H222" s="800"/>
      <c r="I222" s="800"/>
      <c r="J222" s="800"/>
      <c r="K222" s="800"/>
      <c r="L222" s="800"/>
      <c r="M222" s="800"/>
      <c r="N222" s="800"/>
      <c r="O222" s="800"/>
      <c r="P222" s="800"/>
      <c r="Q222" s="800"/>
      <c r="R222" s="800"/>
      <c r="S222" s="800"/>
      <c r="T222" s="800"/>
      <c r="U222" s="800"/>
      <c r="V222" s="800"/>
      <c r="W222" s="800"/>
      <c r="X222" s="800"/>
      <c r="Y222" s="800"/>
      <c r="Z222" s="800"/>
      <c r="AA222" s="800"/>
      <c r="AB222" s="800"/>
      <c r="AC222" s="800"/>
      <c r="AD222" s="800"/>
      <c r="AE222" s="800"/>
    </row>
    <row r="223" spans="1:31" ht="15.75" customHeight="1" x14ac:dyDescent="0.25">
      <c r="A223" s="800"/>
      <c r="B223" s="800"/>
      <c r="C223" s="800"/>
      <c r="D223" s="800"/>
      <c r="E223" s="800"/>
      <c r="F223" s="800"/>
      <c r="G223" s="801"/>
      <c r="H223" s="800"/>
      <c r="I223" s="800"/>
      <c r="J223" s="800"/>
      <c r="K223" s="800"/>
      <c r="L223" s="800"/>
      <c r="M223" s="800"/>
      <c r="N223" s="800"/>
      <c r="O223" s="800"/>
      <c r="P223" s="800"/>
      <c r="Q223" s="800"/>
      <c r="R223" s="800"/>
      <c r="S223" s="800"/>
      <c r="T223" s="800"/>
      <c r="U223" s="800"/>
      <c r="V223" s="800"/>
      <c r="W223" s="800"/>
      <c r="X223" s="800"/>
      <c r="Y223" s="800"/>
      <c r="Z223" s="800"/>
      <c r="AA223" s="800"/>
      <c r="AB223" s="800"/>
      <c r="AC223" s="800"/>
      <c r="AD223" s="800"/>
      <c r="AE223" s="800"/>
    </row>
    <row r="224" spans="1:31" ht="15.75" customHeight="1" x14ac:dyDescent="0.25">
      <c r="A224" s="800"/>
      <c r="B224" s="800"/>
      <c r="C224" s="800"/>
      <c r="D224" s="800"/>
      <c r="E224" s="800"/>
      <c r="F224" s="800"/>
      <c r="G224" s="801"/>
      <c r="H224" s="800"/>
      <c r="I224" s="800"/>
      <c r="J224" s="800"/>
      <c r="K224" s="800"/>
      <c r="L224" s="800"/>
      <c r="M224" s="800"/>
      <c r="N224" s="800"/>
      <c r="O224" s="800"/>
      <c r="P224" s="800"/>
      <c r="Q224" s="800"/>
      <c r="R224" s="800"/>
      <c r="S224" s="800"/>
      <c r="T224" s="800"/>
      <c r="U224" s="800"/>
      <c r="V224" s="800"/>
      <c r="W224" s="800"/>
      <c r="X224" s="800"/>
      <c r="Y224" s="800"/>
      <c r="Z224" s="800"/>
      <c r="AA224" s="800"/>
      <c r="AB224" s="800"/>
      <c r="AC224" s="800"/>
      <c r="AD224" s="800"/>
      <c r="AE224" s="800"/>
    </row>
    <row r="225" spans="1:31" ht="15.75" customHeight="1" x14ac:dyDescent="0.25">
      <c r="A225" s="800"/>
      <c r="B225" s="800"/>
      <c r="C225" s="800"/>
      <c r="D225" s="800"/>
      <c r="E225" s="800"/>
      <c r="F225" s="800"/>
      <c r="G225" s="801"/>
      <c r="H225" s="800"/>
      <c r="I225" s="800"/>
      <c r="J225" s="800"/>
      <c r="K225" s="800"/>
      <c r="L225" s="800"/>
      <c r="M225" s="800"/>
      <c r="N225" s="800"/>
      <c r="O225" s="800"/>
      <c r="P225" s="800"/>
      <c r="Q225" s="800"/>
      <c r="R225" s="800"/>
      <c r="S225" s="800"/>
      <c r="T225" s="800"/>
      <c r="U225" s="800"/>
      <c r="V225" s="800"/>
      <c r="W225" s="800"/>
      <c r="X225" s="800"/>
      <c r="Y225" s="800"/>
      <c r="Z225" s="800"/>
      <c r="AA225" s="800"/>
      <c r="AB225" s="800"/>
      <c r="AC225" s="800"/>
      <c r="AD225" s="800"/>
      <c r="AE225" s="800"/>
    </row>
    <row r="226" spans="1:31" ht="15.75" customHeight="1" x14ac:dyDescent="0.25">
      <c r="A226" s="800"/>
      <c r="B226" s="800"/>
      <c r="C226" s="800"/>
      <c r="D226" s="800"/>
      <c r="E226" s="800"/>
      <c r="F226" s="800"/>
      <c r="G226" s="801"/>
      <c r="H226" s="800"/>
      <c r="I226" s="800"/>
      <c r="J226" s="800"/>
      <c r="K226" s="800"/>
      <c r="L226" s="800"/>
      <c r="M226" s="800"/>
      <c r="N226" s="800"/>
      <c r="O226" s="800"/>
      <c r="P226" s="800"/>
      <c r="Q226" s="800"/>
      <c r="R226" s="800"/>
      <c r="S226" s="800"/>
      <c r="T226" s="800"/>
      <c r="U226" s="800"/>
      <c r="V226" s="800"/>
      <c r="W226" s="800"/>
      <c r="X226" s="800"/>
      <c r="Y226" s="800"/>
      <c r="Z226" s="800"/>
      <c r="AA226" s="800"/>
      <c r="AB226" s="800"/>
      <c r="AC226" s="800"/>
      <c r="AD226" s="800"/>
      <c r="AE226" s="800"/>
    </row>
    <row r="227" spans="1:31" ht="15.75" customHeight="1" x14ac:dyDescent="0.25">
      <c r="A227" s="800"/>
      <c r="B227" s="800"/>
      <c r="C227" s="800"/>
      <c r="D227" s="800"/>
      <c r="E227" s="800"/>
      <c r="F227" s="800"/>
      <c r="G227" s="801"/>
      <c r="H227" s="800"/>
      <c r="I227" s="800"/>
      <c r="J227" s="800"/>
      <c r="K227" s="800"/>
      <c r="L227" s="800"/>
      <c r="M227" s="800"/>
      <c r="N227" s="800"/>
      <c r="O227" s="800"/>
      <c r="P227" s="800"/>
      <c r="Q227" s="800"/>
      <c r="R227" s="800"/>
      <c r="S227" s="800"/>
      <c r="T227" s="800"/>
      <c r="U227" s="800"/>
      <c r="V227" s="800"/>
      <c r="W227" s="800"/>
      <c r="X227" s="800"/>
      <c r="Y227" s="800"/>
      <c r="Z227" s="800"/>
      <c r="AA227" s="800"/>
      <c r="AB227" s="800"/>
      <c r="AC227" s="800"/>
      <c r="AD227" s="800"/>
      <c r="AE227" s="800"/>
    </row>
    <row r="228" spans="1:31" ht="15.75" customHeight="1" x14ac:dyDescent="0.25">
      <c r="A228" s="800"/>
      <c r="B228" s="800"/>
      <c r="C228" s="800"/>
      <c r="D228" s="800"/>
      <c r="E228" s="800"/>
      <c r="F228" s="800"/>
      <c r="G228" s="801"/>
      <c r="H228" s="800"/>
      <c r="I228" s="800"/>
      <c r="J228" s="800"/>
      <c r="K228" s="800"/>
      <c r="L228" s="800"/>
      <c r="M228" s="800"/>
      <c r="N228" s="800"/>
      <c r="O228" s="800"/>
      <c r="P228" s="800"/>
      <c r="Q228" s="800"/>
      <c r="R228" s="800"/>
      <c r="S228" s="800"/>
      <c r="T228" s="800"/>
      <c r="U228" s="800"/>
      <c r="V228" s="800"/>
      <c r="W228" s="800"/>
      <c r="X228" s="800"/>
      <c r="Y228" s="800"/>
      <c r="Z228" s="800"/>
      <c r="AA228" s="800"/>
      <c r="AB228" s="800"/>
      <c r="AC228" s="800"/>
      <c r="AD228" s="800"/>
      <c r="AE228" s="800"/>
    </row>
    <row r="229" spans="1:31" ht="15.75" customHeight="1" x14ac:dyDescent="0.25">
      <c r="A229" s="800"/>
      <c r="B229" s="800"/>
      <c r="C229" s="800"/>
      <c r="D229" s="800"/>
      <c r="E229" s="800"/>
      <c r="F229" s="800"/>
      <c r="G229" s="801"/>
      <c r="H229" s="800"/>
      <c r="I229" s="800"/>
      <c r="J229" s="800"/>
      <c r="K229" s="800"/>
      <c r="L229" s="800"/>
      <c r="M229" s="800"/>
      <c r="N229" s="800"/>
      <c r="O229" s="800"/>
      <c r="P229" s="800"/>
      <c r="Q229" s="800"/>
      <c r="R229" s="800"/>
      <c r="S229" s="800"/>
      <c r="T229" s="800"/>
      <c r="U229" s="800"/>
      <c r="V229" s="800"/>
      <c r="W229" s="800"/>
      <c r="X229" s="800"/>
      <c r="Y229" s="800"/>
      <c r="Z229" s="800"/>
      <c r="AA229" s="800"/>
      <c r="AB229" s="800"/>
      <c r="AC229" s="800"/>
      <c r="AD229" s="800"/>
      <c r="AE229" s="800"/>
    </row>
    <row r="230" spans="1:31" ht="15.75" customHeight="1" x14ac:dyDescent="0.25">
      <c r="A230" s="800"/>
      <c r="B230" s="800"/>
      <c r="C230" s="800"/>
      <c r="D230" s="800"/>
      <c r="E230" s="800"/>
      <c r="F230" s="800"/>
      <c r="G230" s="801"/>
      <c r="H230" s="800"/>
      <c r="I230" s="800"/>
      <c r="J230" s="800"/>
      <c r="K230" s="800"/>
      <c r="L230" s="800"/>
      <c r="M230" s="800"/>
      <c r="N230" s="800"/>
      <c r="O230" s="800"/>
      <c r="P230" s="800"/>
      <c r="Q230" s="800"/>
      <c r="R230" s="800"/>
      <c r="S230" s="800"/>
      <c r="T230" s="800"/>
      <c r="U230" s="800"/>
      <c r="V230" s="800"/>
      <c r="W230" s="800"/>
      <c r="X230" s="800"/>
      <c r="Y230" s="800"/>
      <c r="Z230" s="800"/>
      <c r="AA230" s="800"/>
      <c r="AB230" s="800"/>
      <c r="AC230" s="800"/>
      <c r="AD230" s="800"/>
      <c r="AE230" s="800"/>
    </row>
    <row r="231" spans="1:31" ht="15.75" customHeight="1" x14ac:dyDescent="0.25">
      <c r="A231" s="800"/>
      <c r="B231" s="800"/>
      <c r="C231" s="800"/>
      <c r="D231" s="800"/>
      <c r="E231" s="800"/>
      <c r="F231" s="800"/>
      <c r="G231" s="801"/>
      <c r="H231" s="800"/>
      <c r="I231" s="800"/>
      <c r="J231" s="800"/>
      <c r="K231" s="800"/>
      <c r="L231" s="800"/>
      <c r="M231" s="800"/>
      <c r="N231" s="800"/>
      <c r="O231" s="800"/>
      <c r="P231" s="800"/>
      <c r="Q231" s="800"/>
      <c r="R231" s="800"/>
      <c r="S231" s="800"/>
      <c r="T231" s="800"/>
      <c r="U231" s="800"/>
      <c r="V231" s="800"/>
      <c r="W231" s="800"/>
      <c r="X231" s="800"/>
      <c r="Y231" s="800"/>
      <c r="Z231" s="800"/>
      <c r="AA231" s="800"/>
      <c r="AB231" s="800"/>
      <c r="AC231" s="800"/>
      <c r="AD231" s="800"/>
      <c r="AE231" s="800"/>
    </row>
    <row r="232" spans="1:31" ht="15.75" customHeight="1" x14ac:dyDescent="0.25">
      <c r="A232" s="800"/>
      <c r="B232" s="800"/>
      <c r="C232" s="800"/>
      <c r="D232" s="800"/>
      <c r="E232" s="800"/>
      <c r="F232" s="800"/>
      <c r="G232" s="801"/>
      <c r="H232" s="800"/>
      <c r="I232" s="800"/>
      <c r="J232" s="800"/>
      <c r="K232" s="800"/>
      <c r="L232" s="800"/>
      <c r="M232" s="800"/>
      <c r="N232" s="800"/>
      <c r="O232" s="800"/>
      <c r="P232" s="800"/>
      <c r="Q232" s="800"/>
      <c r="R232" s="800"/>
      <c r="S232" s="800"/>
      <c r="T232" s="800"/>
      <c r="U232" s="800"/>
      <c r="V232" s="800"/>
      <c r="W232" s="800"/>
      <c r="X232" s="800"/>
      <c r="Y232" s="800"/>
      <c r="Z232" s="800"/>
      <c r="AA232" s="800"/>
      <c r="AB232" s="800"/>
      <c r="AC232" s="800"/>
      <c r="AD232" s="800"/>
      <c r="AE232" s="800"/>
    </row>
    <row r="233" spans="1:31" ht="15.75" customHeight="1" x14ac:dyDescent="0.25">
      <c r="A233" s="800"/>
      <c r="B233" s="800"/>
      <c r="C233" s="800"/>
      <c r="D233" s="800"/>
      <c r="E233" s="800"/>
      <c r="F233" s="800"/>
      <c r="G233" s="801"/>
      <c r="H233" s="800"/>
      <c r="I233" s="800"/>
      <c r="J233" s="800"/>
      <c r="K233" s="800"/>
      <c r="L233" s="800"/>
      <c r="M233" s="800"/>
      <c r="N233" s="800"/>
      <c r="O233" s="800"/>
      <c r="P233" s="800"/>
      <c r="Q233" s="800"/>
      <c r="R233" s="800"/>
      <c r="S233" s="800"/>
      <c r="T233" s="800"/>
      <c r="U233" s="800"/>
      <c r="V233" s="800"/>
      <c r="W233" s="800"/>
      <c r="X233" s="800"/>
      <c r="Y233" s="800"/>
      <c r="Z233" s="800"/>
      <c r="AA233" s="800"/>
      <c r="AB233" s="800"/>
      <c r="AC233" s="800"/>
      <c r="AD233" s="800"/>
      <c r="AE233" s="800"/>
    </row>
    <row r="234" spans="1:31" ht="15.75" customHeight="1" x14ac:dyDescent="0.25">
      <c r="A234" s="800"/>
      <c r="B234" s="800"/>
      <c r="C234" s="800"/>
      <c r="D234" s="800"/>
      <c r="E234" s="800"/>
      <c r="F234" s="800"/>
      <c r="G234" s="801"/>
      <c r="H234" s="800"/>
      <c r="I234" s="800"/>
      <c r="J234" s="800"/>
      <c r="K234" s="800"/>
      <c r="L234" s="800"/>
      <c r="M234" s="800"/>
      <c r="N234" s="800"/>
      <c r="O234" s="800"/>
      <c r="P234" s="800"/>
      <c r="Q234" s="800"/>
      <c r="R234" s="800"/>
      <c r="S234" s="800"/>
      <c r="T234" s="800"/>
      <c r="U234" s="800"/>
      <c r="V234" s="800"/>
      <c r="W234" s="800"/>
      <c r="X234" s="800"/>
      <c r="Y234" s="800"/>
      <c r="Z234" s="800"/>
      <c r="AA234" s="800"/>
      <c r="AB234" s="800"/>
      <c r="AC234" s="800"/>
      <c r="AD234" s="800"/>
      <c r="AE234" s="800"/>
    </row>
    <row r="235" spans="1:31" ht="15.75" customHeight="1" x14ac:dyDescent="0.25">
      <c r="A235" s="800"/>
      <c r="B235" s="800"/>
      <c r="C235" s="800"/>
      <c r="D235" s="800"/>
      <c r="E235" s="800"/>
      <c r="F235" s="800"/>
      <c r="G235" s="801"/>
      <c r="H235" s="800"/>
      <c r="I235" s="800"/>
      <c r="J235" s="800"/>
      <c r="K235" s="800"/>
      <c r="L235" s="800"/>
      <c r="M235" s="800"/>
      <c r="N235" s="800"/>
      <c r="O235" s="800"/>
      <c r="P235" s="800"/>
      <c r="Q235" s="800"/>
      <c r="R235" s="800"/>
      <c r="S235" s="800"/>
      <c r="T235" s="800"/>
      <c r="U235" s="800"/>
      <c r="V235" s="800"/>
      <c r="W235" s="800"/>
      <c r="X235" s="800"/>
      <c r="Y235" s="800"/>
      <c r="Z235" s="800"/>
      <c r="AA235" s="800"/>
      <c r="AB235" s="800"/>
      <c r="AC235" s="800"/>
      <c r="AD235" s="800"/>
      <c r="AE235" s="800"/>
    </row>
    <row r="236" spans="1:31" ht="15.75" customHeight="1" x14ac:dyDescent="0.25">
      <c r="A236" s="800"/>
      <c r="B236" s="800"/>
      <c r="C236" s="800"/>
      <c r="D236" s="800"/>
      <c r="E236" s="800"/>
      <c r="F236" s="800"/>
      <c r="G236" s="801"/>
      <c r="H236" s="800"/>
      <c r="I236" s="800"/>
      <c r="J236" s="800"/>
      <c r="K236" s="800"/>
      <c r="L236" s="800"/>
      <c r="M236" s="800"/>
      <c r="N236" s="800"/>
      <c r="O236" s="800"/>
      <c r="P236" s="800"/>
      <c r="Q236" s="800"/>
      <c r="R236" s="800"/>
      <c r="S236" s="800"/>
      <c r="T236" s="800"/>
      <c r="U236" s="800"/>
      <c r="V236" s="800"/>
      <c r="W236" s="800"/>
      <c r="X236" s="800"/>
      <c r="Y236" s="800"/>
      <c r="Z236" s="800"/>
      <c r="AA236" s="800"/>
      <c r="AB236" s="800"/>
      <c r="AC236" s="800"/>
      <c r="AD236" s="800"/>
      <c r="AE236" s="800"/>
    </row>
    <row r="237" spans="1:31" ht="15.75" customHeight="1" x14ac:dyDescent="0.25">
      <c r="A237" s="800"/>
      <c r="B237" s="800"/>
      <c r="C237" s="800"/>
      <c r="D237" s="800"/>
      <c r="E237" s="800"/>
      <c r="F237" s="800"/>
      <c r="G237" s="801"/>
      <c r="H237" s="800"/>
      <c r="I237" s="800"/>
      <c r="J237" s="800"/>
      <c r="K237" s="800"/>
      <c r="L237" s="800"/>
      <c r="M237" s="800"/>
      <c r="N237" s="800"/>
      <c r="O237" s="800"/>
      <c r="P237" s="800"/>
      <c r="Q237" s="800"/>
      <c r="R237" s="800"/>
      <c r="S237" s="800"/>
      <c r="T237" s="800"/>
      <c r="U237" s="800"/>
      <c r="V237" s="800"/>
      <c r="W237" s="800"/>
      <c r="X237" s="800"/>
      <c r="Y237" s="800"/>
      <c r="Z237" s="800"/>
      <c r="AA237" s="800"/>
      <c r="AB237" s="800"/>
      <c r="AC237" s="800"/>
      <c r="AD237" s="800"/>
      <c r="AE237" s="800"/>
    </row>
    <row r="238" spans="1:31" ht="15.75" customHeight="1" x14ac:dyDescent="0.25">
      <c r="A238" s="800"/>
      <c r="B238" s="800"/>
      <c r="C238" s="800"/>
      <c r="D238" s="800"/>
      <c r="E238" s="800"/>
      <c r="F238" s="800"/>
      <c r="G238" s="801"/>
      <c r="H238" s="800"/>
      <c r="I238" s="800"/>
      <c r="J238" s="800"/>
      <c r="K238" s="800"/>
      <c r="L238" s="800"/>
      <c r="M238" s="800"/>
      <c r="N238" s="800"/>
      <c r="O238" s="800"/>
      <c r="P238" s="800"/>
      <c r="Q238" s="800"/>
      <c r="R238" s="800"/>
      <c r="S238" s="800"/>
      <c r="T238" s="800"/>
      <c r="U238" s="800"/>
      <c r="V238" s="800"/>
      <c r="W238" s="800"/>
      <c r="X238" s="800"/>
      <c r="Y238" s="800"/>
      <c r="Z238" s="800"/>
      <c r="AA238" s="800"/>
      <c r="AB238" s="800"/>
      <c r="AC238" s="800"/>
      <c r="AD238" s="800"/>
      <c r="AE238" s="800"/>
    </row>
    <row r="239" spans="1:31" ht="15.75" customHeight="1" x14ac:dyDescent="0.25">
      <c r="A239" s="800"/>
      <c r="B239" s="800"/>
      <c r="C239" s="800"/>
      <c r="D239" s="800"/>
      <c r="E239" s="800"/>
      <c r="F239" s="800"/>
      <c r="G239" s="801"/>
      <c r="H239" s="800"/>
      <c r="I239" s="800"/>
      <c r="J239" s="800"/>
      <c r="K239" s="800"/>
      <c r="L239" s="800"/>
      <c r="M239" s="800"/>
      <c r="N239" s="800"/>
      <c r="O239" s="800"/>
      <c r="P239" s="800"/>
      <c r="Q239" s="800"/>
      <c r="R239" s="800"/>
      <c r="S239" s="800"/>
      <c r="T239" s="800"/>
      <c r="U239" s="800"/>
      <c r="V239" s="800"/>
      <c r="W239" s="800"/>
      <c r="X239" s="800"/>
      <c r="Y239" s="800"/>
      <c r="Z239" s="800"/>
      <c r="AA239" s="800"/>
      <c r="AB239" s="800"/>
      <c r="AC239" s="800"/>
      <c r="AD239" s="800"/>
      <c r="AE239" s="800"/>
    </row>
    <row r="240" spans="1:31" ht="15.75" customHeight="1" x14ac:dyDescent="0.25">
      <c r="A240" s="800"/>
      <c r="B240" s="800"/>
      <c r="C240" s="800"/>
      <c r="D240" s="800"/>
      <c r="E240" s="800"/>
      <c r="F240" s="800"/>
      <c r="G240" s="801"/>
      <c r="H240" s="800"/>
      <c r="I240" s="800"/>
      <c r="J240" s="800"/>
      <c r="K240" s="800"/>
      <c r="L240" s="800"/>
      <c r="M240" s="800"/>
      <c r="N240" s="800"/>
      <c r="O240" s="800"/>
      <c r="P240" s="800"/>
      <c r="Q240" s="800"/>
      <c r="R240" s="800"/>
      <c r="S240" s="800"/>
      <c r="T240" s="800"/>
      <c r="U240" s="800"/>
      <c r="V240" s="800"/>
      <c r="W240" s="800"/>
      <c r="X240" s="800"/>
      <c r="Y240" s="800"/>
      <c r="Z240" s="800"/>
      <c r="AA240" s="800"/>
      <c r="AB240" s="800"/>
      <c r="AC240" s="800"/>
      <c r="AD240" s="800"/>
      <c r="AE240" s="800"/>
    </row>
    <row r="241" spans="1:31" ht="15.75" customHeight="1" x14ac:dyDescent="0.25">
      <c r="A241" s="800"/>
      <c r="B241" s="800"/>
      <c r="C241" s="800"/>
      <c r="D241" s="800"/>
      <c r="E241" s="800"/>
      <c r="F241" s="800"/>
      <c r="G241" s="801"/>
      <c r="H241" s="800"/>
      <c r="I241" s="800"/>
      <c r="J241" s="800"/>
      <c r="K241" s="800"/>
      <c r="L241" s="800"/>
      <c r="M241" s="800"/>
      <c r="N241" s="800"/>
      <c r="O241" s="800"/>
      <c r="P241" s="800"/>
      <c r="Q241" s="800"/>
      <c r="R241" s="800"/>
      <c r="S241" s="800"/>
      <c r="T241" s="800"/>
      <c r="U241" s="800"/>
      <c r="V241" s="800"/>
      <c r="W241" s="800"/>
      <c r="X241" s="800"/>
      <c r="Y241" s="800"/>
      <c r="Z241" s="800"/>
      <c r="AA241" s="800"/>
      <c r="AB241" s="800"/>
      <c r="AC241" s="800"/>
      <c r="AD241" s="800"/>
      <c r="AE241" s="800"/>
    </row>
    <row r="242" spans="1:31" ht="15.75" customHeight="1" x14ac:dyDescent="0.25">
      <c r="A242" s="800"/>
      <c r="B242" s="800"/>
      <c r="C242" s="800"/>
      <c r="D242" s="800"/>
      <c r="E242" s="800"/>
      <c r="F242" s="800"/>
      <c r="G242" s="801"/>
      <c r="H242" s="800"/>
      <c r="I242" s="800"/>
      <c r="J242" s="800"/>
      <c r="K242" s="800"/>
      <c r="L242" s="800"/>
      <c r="M242" s="800"/>
      <c r="N242" s="800"/>
      <c r="O242" s="800"/>
      <c r="P242" s="800"/>
      <c r="Q242" s="800"/>
      <c r="R242" s="800"/>
      <c r="S242" s="800"/>
      <c r="T242" s="800"/>
      <c r="U242" s="800"/>
      <c r="V242" s="800"/>
      <c r="W242" s="800"/>
      <c r="X242" s="800"/>
      <c r="Y242" s="800"/>
      <c r="Z242" s="800"/>
      <c r="AA242" s="800"/>
      <c r="AB242" s="800"/>
      <c r="AC242" s="800"/>
      <c r="AD242" s="800"/>
      <c r="AE242" s="800"/>
    </row>
    <row r="243" spans="1:31" ht="15.75" customHeight="1" x14ac:dyDescent="0.25">
      <c r="A243" s="800"/>
      <c r="B243" s="800"/>
      <c r="C243" s="800"/>
      <c r="D243" s="800"/>
      <c r="E243" s="800"/>
      <c r="F243" s="800"/>
      <c r="G243" s="801"/>
      <c r="H243" s="800"/>
      <c r="I243" s="800"/>
      <c r="J243" s="800"/>
      <c r="K243" s="800"/>
      <c r="L243" s="800"/>
      <c r="M243" s="800"/>
      <c r="N243" s="800"/>
      <c r="O243" s="800"/>
      <c r="P243" s="800"/>
      <c r="Q243" s="800"/>
      <c r="R243" s="800"/>
      <c r="S243" s="800"/>
      <c r="T243" s="800"/>
      <c r="U243" s="800"/>
      <c r="V243" s="800"/>
      <c r="W243" s="800"/>
      <c r="X243" s="800"/>
      <c r="Y243" s="800"/>
      <c r="Z243" s="800"/>
      <c r="AA243" s="800"/>
      <c r="AB243" s="800"/>
      <c r="AC243" s="800"/>
      <c r="AD243" s="800"/>
      <c r="AE243" s="800"/>
    </row>
    <row r="244" spans="1:31" ht="15.75" customHeight="1" x14ac:dyDescent="0.25">
      <c r="A244" s="800"/>
      <c r="B244" s="800"/>
      <c r="C244" s="800"/>
      <c r="D244" s="800"/>
      <c r="E244" s="800"/>
      <c r="F244" s="800"/>
      <c r="G244" s="801"/>
      <c r="H244" s="800"/>
      <c r="I244" s="800"/>
      <c r="J244" s="800"/>
      <c r="K244" s="800"/>
      <c r="L244" s="800"/>
      <c r="M244" s="800"/>
      <c r="N244" s="800"/>
      <c r="O244" s="800"/>
      <c r="P244" s="800"/>
      <c r="Q244" s="800"/>
      <c r="R244" s="800"/>
      <c r="S244" s="800"/>
      <c r="T244" s="800"/>
      <c r="U244" s="800"/>
      <c r="V244" s="800"/>
      <c r="W244" s="800"/>
      <c r="X244" s="800"/>
      <c r="Y244" s="800"/>
      <c r="Z244" s="800"/>
      <c r="AA244" s="800"/>
      <c r="AB244" s="800"/>
      <c r="AC244" s="800"/>
      <c r="AD244" s="800"/>
      <c r="AE244" s="800"/>
    </row>
    <row r="245" spans="1:31" ht="15.75" customHeight="1" x14ac:dyDescent="0.25">
      <c r="A245" s="800"/>
      <c r="B245" s="800"/>
      <c r="C245" s="800"/>
      <c r="D245" s="800"/>
      <c r="E245" s="800"/>
      <c r="F245" s="800"/>
      <c r="G245" s="801"/>
      <c r="H245" s="800"/>
      <c r="I245" s="800"/>
      <c r="J245" s="800"/>
      <c r="K245" s="800"/>
      <c r="L245" s="800"/>
      <c r="M245" s="800"/>
      <c r="N245" s="800"/>
      <c r="O245" s="800"/>
      <c r="P245" s="800"/>
      <c r="Q245" s="800"/>
      <c r="R245" s="800"/>
      <c r="S245" s="800"/>
      <c r="T245" s="800"/>
      <c r="U245" s="800"/>
      <c r="V245" s="800"/>
      <c r="W245" s="800"/>
      <c r="X245" s="800"/>
      <c r="Y245" s="800"/>
      <c r="Z245" s="800"/>
      <c r="AA245" s="800"/>
      <c r="AB245" s="800"/>
      <c r="AC245" s="800"/>
      <c r="AD245" s="800"/>
      <c r="AE245" s="800"/>
    </row>
    <row r="246" spans="1:31" ht="15.75" customHeight="1" x14ac:dyDescent="0.25">
      <c r="A246" s="800"/>
      <c r="B246" s="800"/>
      <c r="C246" s="800"/>
      <c r="D246" s="800"/>
      <c r="E246" s="800"/>
      <c r="F246" s="800"/>
      <c r="G246" s="801"/>
      <c r="H246" s="800"/>
      <c r="I246" s="800"/>
      <c r="J246" s="800"/>
      <c r="K246" s="800"/>
      <c r="L246" s="800"/>
      <c r="M246" s="800"/>
      <c r="N246" s="800"/>
      <c r="O246" s="800"/>
      <c r="P246" s="800"/>
      <c r="Q246" s="800"/>
      <c r="R246" s="800"/>
      <c r="S246" s="800"/>
      <c r="T246" s="800"/>
      <c r="U246" s="800"/>
      <c r="V246" s="800"/>
      <c r="W246" s="800"/>
      <c r="X246" s="800"/>
      <c r="Y246" s="800"/>
      <c r="Z246" s="800"/>
      <c r="AA246" s="800"/>
      <c r="AB246" s="800"/>
      <c r="AC246" s="800"/>
      <c r="AD246" s="800"/>
      <c r="AE246" s="800"/>
    </row>
    <row r="247" spans="1:31" ht="15.75" customHeight="1" x14ac:dyDescent="0.25">
      <c r="A247" s="800"/>
      <c r="B247" s="800"/>
      <c r="C247" s="800"/>
      <c r="D247" s="800"/>
      <c r="E247" s="800"/>
      <c r="F247" s="800"/>
      <c r="G247" s="801"/>
      <c r="H247" s="800"/>
      <c r="I247" s="800"/>
      <c r="J247" s="800"/>
      <c r="K247" s="800"/>
      <c r="L247" s="800"/>
      <c r="M247" s="800"/>
      <c r="N247" s="800"/>
      <c r="O247" s="800"/>
      <c r="P247" s="800"/>
      <c r="Q247" s="800"/>
      <c r="R247" s="800"/>
      <c r="S247" s="800"/>
      <c r="T247" s="800"/>
      <c r="U247" s="800"/>
      <c r="V247" s="800"/>
      <c r="W247" s="800"/>
      <c r="X247" s="800"/>
      <c r="Y247" s="800"/>
      <c r="Z247" s="800"/>
      <c r="AA247" s="800"/>
      <c r="AB247" s="800"/>
      <c r="AC247" s="800"/>
      <c r="AD247" s="800"/>
      <c r="AE247" s="800"/>
    </row>
    <row r="248" spans="1:31" ht="15.75" customHeight="1" x14ac:dyDescent="0.25">
      <c r="A248" s="800"/>
      <c r="B248" s="800"/>
      <c r="C248" s="800"/>
      <c r="D248" s="800"/>
      <c r="E248" s="800"/>
      <c r="F248" s="800"/>
      <c r="G248" s="801"/>
      <c r="H248" s="800"/>
      <c r="I248" s="800"/>
      <c r="J248" s="800"/>
      <c r="K248" s="800"/>
      <c r="L248" s="800"/>
      <c r="M248" s="800"/>
      <c r="N248" s="800"/>
      <c r="O248" s="800"/>
      <c r="P248" s="800"/>
      <c r="Q248" s="800"/>
      <c r="R248" s="800"/>
      <c r="S248" s="800"/>
      <c r="T248" s="800"/>
      <c r="U248" s="800"/>
      <c r="V248" s="800"/>
      <c r="W248" s="800"/>
      <c r="X248" s="800"/>
      <c r="Y248" s="800"/>
      <c r="Z248" s="800"/>
      <c r="AA248" s="800"/>
      <c r="AB248" s="800"/>
      <c r="AC248" s="800"/>
      <c r="AD248" s="800"/>
      <c r="AE248" s="800"/>
    </row>
    <row r="249" spans="1:31" ht="15.75" customHeight="1" x14ac:dyDescent="0.25">
      <c r="A249" s="800"/>
      <c r="B249" s="800"/>
      <c r="C249" s="800"/>
      <c r="D249" s="800"/>
      <c r="E249" s="800"/>
      <c r="F249" s="800"/>
      <c r="G249" s="801"/>
      <c r="H249" s="800"/>
      <c r="I249" s="800"/>
      <c r="J249" s="800"/>
      <c r="K249" s="800"/>
      <c r="L249" s="800"/>
      <c r="M249" s="800"/>
      <c r="N249" s="800"/>
      <c r="O249" s="800"/>
      <c r="P249" s="800"/>
      <c r="Q249" s="800"/>
      <c r="R249" s="800"/>
      <c r="S249" s="800"/>
      <c r="T249" s="800"/>
      <c r="U249" s="800"/>
      <c r="V249" s="800"/>
      <c r="W249" s="800"/>
      <c r="X249" s="800"/>
      <c r="Y249" s="800"/>
      <c r="Z249" s="800"/>
      <c r="AA249" s="800"/>
      <c r="AB249" s="800"/>
      <c r="AC249" s="800"/>
      <c r="AD249" s="800"/>
      <c r="AE249" s="800"/>
    </row>
    <row r="250" spans="1:31" ht="15.75" customHeight="1" x14ac:dyDescent="0.25">
      <c r="A250" s="800"/>
      <c r="B250" s="800"/>
      <c r="C250" s="800"/>
      <c r="D250" s="800"/>
      <c r="E250" s="800"/>
      <c r="F250" s="800"/>
      <c r="G250" s="801"/>
      <c r="H250" s="800"/>
      <c r="I250" s="800"/>
      <c r="J250" s="800"/>
      <c r="K250" s="800"/>
      <c r="L250" s="800"/>
      <c r="M250" s="800"/>
      <c r="N250" s="800"/>
      <c r="O250" s="800"/>
      <c r="P250" s="800"/>
      <c r="Q250" s="800"/>
      <c r="R250" s="800"/>
      <c r="S250" s="800"/>
      <c r="T250" s="800"/>
      <c r="U250" s="800"/>
      <c r="V250" s="800"/>
      <c r="W250" s="800"/>
      <c r="X250" s="800"/>
      <c r="Y250" s="800"/>
      <c r="Z250" s="800"/>
      <c r="AA250" s="800"/>
      <c r="AB250" s="800"/>
      <c r="AC250" s="800"/>
      <c r="AD250" s="800"/>
      <c r="AE250" s="800"/>
    </row>
    <row r="251" spans="1:31" ht="15.75" customHeight="1" x14ac:dyDescent="0.25">
      <c r="A251" s="800"/>
      <c r="B251" s="800"/>
      <c r="C251" s="800"/>
      <c r="D251" s="800"/>
      <c r="E251" s="800"/>
      <c r="F251" s="800"/>
      <c r="G251" s="801"/>
      <c r="H251" s="800"/>
      <c r="I251" s="800"/>
      <c r="J251" s="800"/>
      <c r="K251" s="800"/>
      <c r="L251" s="800"/>
      <c r="M251" s="800"/>
      <c r="N251" s="800"/>
      <c r="O251" s="800"/>
      <c r="P251" s="800"/>
      <c r="Q251" s="800"/>
      <c r="R251" s="800"/>
      <c r="S251" s="800"/>
      <c r="T251" s="800"/>
      <c r="U251" s="800"/>
      <c r="V251" s="800"/>
      <c r="W251" s="800"/>
      <c r="X251" s="800"/>
      <c r="Y251" s="800"/>
      <c r="Z251" s="800"/>
      <c r="AA251" s="800"/>
      <c r="AB251" s="800"/>
      <c r="AC251" s="800"/>
      <c r="AD251" s="800"/>
      <c r="AE251" s="800"/>
    </row>
    <row r="252" spans="1:31" ht="15.75" customHeight="1" x14ac:dyDescent="0.25">
      <c r="A252" s="800"/>
      <c r="B252" s="800"/>
      <c r="C252" s="800"/>
      <c r="D252" s="800"/>
      <c r="E252" s="800"/>
      <c r="F252" s="800"/>
      <c r="G252" s="801"/>
      <c r="H252" s="800"/>
      <c r="I252" s="800"/>
      <c r="J252" s="800"/>
      <c r="K252" s="800"/>
      <c r="L252" s="800"/>
      <c r="M252" s="800"/>
      <c r="N252" s="800"/>
      <c r="O252" s="800"/>
      <c r="P252" s="800"/>
      <c r="Q252" s="800"/>
      <c r="R252" s="800"/>
      <c r="S252" s="800"/>
      <c r="T252" s="800"/>
      <c r="U252" s="800"/>
      <c r="V252" s="800"/>
      <c r="W252" s="800"/>
      <c r="X252" s="800"/>
      <c r="Y252" s="800"/>
      <c r="Z252" s="800"/>
      <c r="AA252" s="800"/>
      <c r="AB252" s="800"/>
      <c r="AC252" s="800"/>
      <c r="AD252" s="800"/>
      <c r="AE252" s="800"/>
    </row>
    <row r="253" spans="1:31" ht="15.75" customHeight="1" x14ac:dyDescent="0.25">
      <c r="A253" s="800"/>
      <c r="B253" s="800"/>
      <c r="C253" s="800"/>
      <c r="D253" s="800"/>
      <c r="E253" s="800"/>
      <c r="F253" s="800"/>
      <c r="G253" s="801"/>
      <c r="H253" s="800"/>
      <c r="I253" s="800"/>
      <c r="J253" s="800"/>
      <c r="K253" s="800"/>
      <c r="L253" s="800"/>
      <c r="M253" s="800"/>
      <c r="N253" s="800"/>
      <c r="O253" s="800"/>
      <c r="P253" s="800"/>
      <c r="Q253" s="800"/>
      <c r="R253" s="800"/>
      <c r="S253" s="800"/>
      <c r="T253" s="800"/>
      <c r="U253" s="800"/>
      <c r="V253" s="800"/>
      <c r="W253" s="800"/>
      <c r="X253" s="800"/>
      <c r="Y253" s="800"/>
      <c r="Z253" s="800"/>
      <c r="AA253" s="800"/>
      <c r="AB253" s="800"/>
      <c r="AC253" s="800"/>
      <c r="AD253" s="800"/>
      <c r="AE253" s="800"/>
    </row>
    <row r="254" spans="1:31" ht="15.75" customHeight="1" x14ac:dyDescent="0.25">
      <c r="A254" s="800"/>
      <c r="B254" s="800"/>
      <c r="C254" s="800"/>
      <c r="D254" s="800"/>
      <c r="E254" s="800"/>
      <c r="F254" s="800"/>
      <c r="G254" s="801"/>
      <c r="H254" s="800"/>
      <c r="I254" s="800"/>
      <c r="J254" s="800"/>
      <c r="K254" s="800"/>
      <c r="L254" s="800"/>
      <c r="M254" s="800"/>
      <c r="N254" s="800"/>
      <c r="O254" s="800"/>
      <c r="P254" s="800"/>
      <c r="Q254" s="800"/>
      <c r="R254" s="800"/>
      <c r="S254" s="800"/>
      <c r="T254" s="800"/>
      <c r="U254" s="800"/>
      <c r="V254" s="800"/>
      <c r="W254" s="800"/>
      <c r="X254" s="800"/>
      <c r="Y254" s="800"/>
      <c r="Z254" s="800"/>
      <c r="AA254" s="800"/>
      <c r="AB254" s="800"/>
      <c r="AC254" s="800"/>
      <c r="AD254" s="800"/>
      <c r="AE254" s="800"/>
    </row>
    <row r="255" spans="1:31" ht="15.75" customHeight="1" x14ac:dyDescent="0.25">
      <c r="A255" s="800"/>
      <c r="B255" s="800"/>
      <c r="C255" s="800"/>
      <c r="D255" s="800"/>
      <c r="E255" s="800"/>
      <c r="F255" s="800"/>
      <c r="G255" s="801"/>
      <c r="H255" s="800"/>
      <c r="I255" s="800"/>
      <c r="J255" s="800"/>
      <c r="K255" s="800"/>
      <c r="L255" s="800"/>
      <c r="M255" s="800"/>
      <c r="N255" s="800"/>
      <c r="O255" s="800"/>
      <c r="P255" s="800"/>
      <c r="Q255" s="800"/>
      <c r="R255" s="800"/>
      <c r="S255" s="800"/>
      <c r="T255" s="800"/>
      <c r="U255" s="800"/>
      <c r="V255" s="800"/>
      <c r="W255" s="800"/>
      <c r="X255" s="800"/>
      <c r="Y255" s="800"/>
      <c r="Z255" s="800"/>
      <c r="AA255" s="800"/>
      <c r="AB255" s="800"/>
      <c r="AC255" s="800"/>
      <c r="AD255" s="800"/>
      <c r="AE255" s="800"/>
    </row>
    <row r="256" spans="1:31" ht="15.75" customHeight="1" x14ac:dyDescent="0.25">
      <c r="A256" s="800"/>
      <c r="B256" s="800"/>
      <c r="C256" s="800"/>
      <c r="D256" s="800"/>
      <c r="E256" s="800"/>
      <c r="F256" s="800"/>
      <c r="G256" s="801"/>
      <c r="H256" s="800"/>
      <c r="I256" s="800"/>
      <c r="J256" s="800"/>
      <c r="K256" s="800"/>
      <c r="L256" s="800"/>
      <c r="M256" s="800"/>
      <c r="N256" s="800"/>
      <c r="O256" s="800"/>
      <c r="P256" s="800"/>
      <c r="Q256" s="800"/>
      <c r="R256" s="800"/>
      <c r="S256" s="800"/>
      <c r="T256" s="800"/>
      <c r="U256" s="800"/>
      <c r="V256" s="800"/>
      <c r="W256" s="800"/>
      <c r="X256" s="800"/>
      <c r="Y256" s="800"/>
      <c r="Z256" s="800"/>
      <c r="AA256" s="800"/>
      <c r="AB256" s="800"/>
      <c r="AC256" s="800"/>
      <c r="AD256" s="800"/>
      <c r="AE256" s="800"/>
    </row>
    <row r="257" spans="1:31" ht="15.75" customHeight="1" x14ac:dyDescent="0.25">
      <c r="A257" s="800"/>
      <c r="B257" s="800"/>
      <c r="C257" s="800"/>
      <c r="D257" s="800"/>
      <c r="E257" s="800"/>
      <c r="F257" s="800"/>
      <c r="G257" s="801"/>
      <c r="H257" s="800"/>
      <c r="I257" s="800"/>
      <c r="J257" s="800"/>
      <c r="K257" s="800"/>
      <c r="L257" s="800"/>
      <c r="M257" s="800"/>
      <c r="N257" s="800"/>
      <c r="O257" s="800"/>
      <c r="P257" s="800"/>
      <c r="Q257" s="800"/>
      <c r="R257" s="800"/>
      <c r="S257" s="800"/>
      <c r="T257" s="800"/>
      <c r="U257" s="800"/>
      <c r="V257" s="800"/>
      <c r="W257" s="800"/>
      <c r="X257" s="800"/>
      <c r="Y257" s="800"/>
      <c r="Z257" s="800"/>
      <c r="AA257" s="800"/>
      <c r="AB257" s="800"/>
      <c r="AC257" s="800"/>
      <c r="AD257" s="800"/>
      <c r="AE257" s="800"/>
    </row>
    <row r="258" spans="1:31" ht="15.75" customHeight="1" x14ac:dyDescent="0.25">
      <c r="A258" s="800"/>
      <c r="B258" s="800"/>
      <c r="C258" s="800"/>
      <c r="D258" s="800"/>
      <c r="E258" s="800"/>
      <c r="F258" s="800"/>
      <c r="G258" s="801"/>
      <c r="H258" s="800"/>
      <c r="I258" s="800"/>
      <c r="J258" s="800"/>
      <c r="K258" s="800"/>
      <c r="L258" s="800"/>
      <c r="M258" s="800"/>
      <c r="N258" s="800"/>
      <c r="O258" s="800"/>
      <c r="P258" s="800"/>
      <c r="Q258" s="800"/>
      <c r="R258" s="800"/>
      <c r="S258" s="800"/>
      <c r="T258" s="800"/>
      <c r="U258" s="800"/>
      <c r="V258" s="800"/>
      <c r="W258" s="800"/>
      <c r="X258" s="800"/>
      <c r="Y258" s="800"/>
      <c r="Z258" s="800"/>
      <c r="AA258" s="800"/>
      <c r="AB258" s="800"/>
      <c r="AC258" s="800"/>
      <c r="AD258" s="800"/>
      <c r="AE258" s="800"/>
    </row>
    <row r="259" spans="1:31" ht="15.75" customHeight="1" x14ac:dyDescent="0.25">
      <c r="A259" s="800"/>
      <c r="B259" s="800"/>
      <c r="C259" s="800"/>
      <c r="D259" s="800"/>
      <c r="E259" s="800"/>
      <c r="F259" s="800"/>
      <c r="G259" s="801"/>
      <c r="H259" s="800"/>
      <c r="I259" s="800"/>
      <c r="J259" s="800"/>
      <c r="K259" s="800"/>
      <c r="L259" s="800"/>
      <c r="M259" s="800"/>
      <c r="N259" s="800"/>
      <c r="O259" s="800"/>
      <c r="P259" s="800"/>
      <c r="Q259" s="800"/>
      <c r="R259" s="800"/>
      <c r="S259" s="800"/>
      <c r="T259" s="800"/>
      <c r="U259" s="800"/>
      <c r="V259" s="800"/>
      <c r="W259" s="800"/>
      <c r="X259" s="800"/>
      <c r="Y259" s="800"/>
      <c r="Z259" s="800"/>
      <c r="AA259" s="800"/>
      <c r="AB259" s="800"/>
      <c r="AC259" s="800"/>
      <c r="AD259" s="800"/>
      <c r="AE259" s="800"/>
    </row>
    <row r="260" spans="1:31" ht="15.75" customHeight="1" x14ac:dyDescent="0.25">
      <c r="A260" s="800"/>
      <c r="B260" s="800"/>
      <c r="C260" s="800"/>
      <c r="D260" s="800"/>
      <c r="E260" s="800"/>
      <c r="F260" s="800"/>
      <c r="G260" s="801"/>
      <c r="H260" s="800"/>
      <c r="I260" s="800"/>
      <c r="J260" s="800"/>
      <c r="K260" s="800"/>
      <c r="L260" s="800"/>
      <c r="M260" s="800"/>
      <c r="N260" s="800"/>
      <c r="O260" s="800"/>
      <c r="P260" s="800"/>
      <c r="Q260" s="800"/>
      <c r="R260" s="800"/>
      <c r="S260" s="800"/>
      <c r="T260" s="800"/>
      <c r="U260" s="800"/>
      <c r="V260" s="800"/>
      <c r="W260" s="800"/>
      <c r="X260" s="800"/>
      <c r="Y260" s="800"/>
      <c r="Z260" s="800"/>
      <c r="AA260" s="800"/>
      <c r="AB260" s="800"/>
      <c r="AC260" s="800"/>
      <c r="AD260" s="800"/>
      <c r="AE260" s="800"/>
    </row>
    <row r="261" spans="1:31" ht="15.75" customHeight="1" x14ac:dyDescent="0.25">
      <c r="A261" s="800"/>
      <c r="B261" s="800"/>
      <c r="C261" s="800"/>
      <c r="D261" s="800"/>
      <c r="E261" s="800"/>
      <c r="F261" s="800"/>
      <c r="G261" s="801"/>
      <c r="H261" s="800"/>
      <c r="I261" s="800"/>
      <c r="J261" s="800"/>
      <c r="K261" s="800"/>
      <c r="L261" s="800"/>
      <c r="M261" s="800"/>
      <c r="N261" s="800"/>
      <c r="O261" s="800"/>
      <c r="P261" s="800"/>
      <c r="Q261" s="800"/>
      <c r="R261" s="800"/>
      <c r="S261" s="800"/>
      <c r="T261" s="800"/>
      <c r="U261" s="800"/>
      <c r="V261" s="800"/>
      <c r="W261" s="800"/>
      <c r="X261" s="800"/>
      <c r="Y261" s="800"/>
      <c r="Z261" s="800"/>
      <c r="AA261" s="800"/>
      <c r="AB261" s="800"/>
      <c r="AC261" s="800"/>
      <c r="AD261" s="800"/>
      <c r="AE261" s="800"/>
    </row>
    <row r="262" spans="1:31" ht="15.75" customHeight="1" x14ac:dyDescent="0.25">
      <c r="A262" s="800"/>
      <c r="B262" s="800"/>
      <c r="C262" s="800"/>
      <c r="D262" s="800"/>
      <c r="E262" s="800"/>
      <c r="F262" s="800"/>
      <c r="G262" s="801"/>
      <c r="H262" s="800"/>
      <c r="I262" s="800"/>
      <c r="J262" s="800"/>
      <c r="K262" s="800"/>
      <c r="L262" s="800"/>
      <c r="M262" s="800"/>
      <c r="N262" s="800"/>
      <c r="O262" s="800"/>
      <c r="P262" s="800"/>
      <c r="Q262" s="800"/>
      <c r="R262" s="800"/>
      <c r="S262" s="800"/>
      <c r="T262" s="800"/>
      <c r="U262" s="800"/>
      <c r="V262" s="800"/>
      <c r="W262" s="800"/>
      <c r="X262" s="800"/>
      <c r="Y262" s="800"/>
      <c r="Z262" s="800"/>
      <c r="AA262" s="800"/>
      <c r="AB262" s="800"/>
      <c r="AC262" s="800"/>
      <c r="AD262" s="800"/>
      <c r="AE262" s="800"/>
    </row>
    <row r="263" spans="1:31" ht="15.75" customHeight="1" x14ac:dyDescent="0.25">
      <c r="A263" s="800"/>
      <c r="B263" s="800"/>
      <c r="C263" s="800"/>
      <c r="D263" s="800"/>
      <c r="E263" s="800"/>
      <c r="F263" s="800"/>
      <c r="G263" s="801"/>
      <c r="H263" s="800"/>
      <c r="I263" s="800"/>
      <c r="J263" s="800"/>
      <c r="K263" s="800"/>
      <c r="L263" s="800"/>
      <c r="M263" s="800"/>
      <c r="N263" s="800"/>
      <c r="O263" s="800"/>
      <c r="P263" s="800"/>
      <c r="Q263" s="800"/>
      <c r="R263" s="800"/>
      <c r="S263" s="800"/>
      <c r="T263" s="800"/>
      <c r="U263" s="800"/>
      <c r="V263" s="800"/>
      <c r="W263" s="800"/>
      <c r="X263" s="800"/>
      <c r="Y263" s="800"/>
      <c r="Z263" s="800"/>
      <c r="AA263" s="800"/>
      <c r="AB263" s="800"/>
      <c r="AC263" s="800"/>
      <c r="AD263" s="800"/>
      <c r="AE263" s="800"/>
    </row>
    <row r="264" spans="1:31" ht="15.75" customHeight="1" x14ac:dyDescent="0.25">
      <c r="A264" s="800"/>
      <c r="B264" s="800"/>
      <c r="C264" s="800"/>
      <c r="D264" s="800"/>
      <c r="E264" s="800"/>
      <c r="F264" s="800"/>
      <c r="G264" s="801"/>
      <c r="H264" s="800"/>
      <c r="I264" s="800"/>
      <c r="J264" s="800"/>
      <c r="K264" s="800"/>
      <c r="L264" s="800"/>
      <c r="M264" s="800"/>
      <c r="N264" s="800"/>
      <c r="O264" s="800"/>
      <c r="P264" s="800"/>
      <c r="Q264" s="800"/>
      <c r="R264" s="800"/>
      <c r="S264" s="800"/>
      <c r="T264" s="800"/>
      <c r="U264" s="800"/>
      <c r="V264" s="800"/>
      <c r="W264" s="800"/>
      <c r="X264" s="800"/>
      <c r="Y264" s="800"/>
      <c r="Z264" s="800"/>
      <c r="AA264" s="800"/>
      <c r="AB264" s="800"/>
      <c r="AC264" s="800"/>
      <c r="AD264" s="800"/>
      <c r="AE264" s="800"/>
    </row>
    <row r="265" spans="1:31" ht="15.75" customHeight="1" x14ac:dyDescent="0.25">
      <c r="A265" s="800"/>
      <c r="B265" s="800"/>
      <c r="C265" s="800"/>
      <c r="D265" s="800"/>
      <c r="E265" s="800"/>
      <c r="F265" s="800"/>
      <c r="G265" s="801"/>
      <c r="H265" s="800"/>
      <c r="I265" s="800"/>
      <c r="J265" s="800"/>
      <c r="K265" s="800"/>
      <c r="L265" s="800"/>
      <c r="M265" s="800"/>
      <c r="N265" s="800"/>
      <c r="O265" s="800"/>
      <c r="P265" s="800"/>
      <c r="Q265" s="800"/>
      <c r="R265" s="800"/>
      <c r="S265" s="800"/>
      <c r="T265" s="800"/>
      <c r="U265" s="800"/>
      <c r="V265" s="800"/>
      <c r="W265" s="800"/>
      <c r="X265" s="800"/>
      <c r="Y265" s="800"/>
      <c r="Z265" s="800"/>
      <c r="AA265" s="800"/>
      <c r="AB265" s="800"/>
      <c r="AC265" s="800"/>
      <c r="AD265" s="800"/>
      <c r="AE265" s="800"/>
    </row>
    <row r="266" spans="1:31" ht="15.75" customHeight="1" x14ac:dyDescent="0.25">
      <c r="A266" s="800"/>
      <c r="B266" s="800"/>
      <c r="C266" s="800"/>
      <c r="D266" s="800"/>
      <c r="E266" s="800"/>
      <c r="F266" s="800"/>
      <c r="G266" s="801"/>
      <c r="H266" s="800"/>
      <c r="I266" s="800"/>
      <c r="J266" s="800"/>
      <c r="K266" s="800"/>
      <c r="L266" s="800"/>
      <c r="M266" s="800"/>
      <c r="N266" s="800"/>
      <c r="O266" s="800"/>
      <c r="P266" s="800"/>
      <c r="Q266" s="800"/>
      <c r="R266" s="800"/>
      <c r="S266" s="800"/>
      <c r="T266" s="800"/>
      <c r="U266" s="800"/>
      <c r="V266" s="800"/>
      <c r="W266" s="800"/>
      <c r="X266" s="800"/>
      <c r="Y266" s="800"/>
      <c r="Z266" s="800"/>
      <c r="AA266" s="800"/>
      <c r="AB266" s="800"/>
      <c r="AC266" s="800"/>
      <c r="AD266" s="800"/>
      <c r="AE266" s="800"/>
    </row>
    <row r="267" spans="1:31" ht="15.75" customHeight="1" x14ac:dyDescent="0.25">
      <c r="A267" s="800"/>
      <c r="B267" s="800"/>
      <c r="C267" s="800"/>
      <c r="D267" s="800"/>
      <c r="E267" s="800"/>
      <c r="F267" s="800"/>
      <c r="G267" s="801"/>
      <c r="H267" s="800"/>
      <c r="I267" s="800"/>
      <c r="J267" s="800"/>
      <c r="K267" s="800"/>
      <c r="L267" s="800"/>
      <c r="M267" s="800"/>
      <c r="N267" s="800"/>
      <c r="O267" s="800"/>
      <c r="P267" s="800"/>
      <c r="Q267" s="800"/>
      <c r="R267" s="800"/>
      <c r="S267" s="800"/>
      <c r="T267" s="800"/>
      <c r="U267" s="800"/>
      <c r="V267" s="800"/>
      <c r="W267" s="800"/>
      <c r="X267" s="800"/>
      <c r="Y267" s="800"/>
      <c r="Z267" s="800"/>
      <c r="AA267" s="800"/>
      <c r="AB267" s="800"/>
      <c r="AC267" s="800"/>
      <c r="AD267" s="800"/>
      <c r="AE267" s="800"/>
    </row>
    <row r="268" spans="1:31" ht="15.75" customHeight="1" x14ac:dyDescent="0.25">
      <c r="A268" s="800"/>
      <c r="B268" s="800"/>
      <c r="C268" s="800"/>
      <c r="D268" s="800"/>
      <c r="E268" s="800"/>
      <c r="F268" s="800"/>
      <c r="G268" s="801"/>
      <c r="H268" s="800"/>
      <c r="I268" s="800"/>
      <c r="J268" s="800"/>
      <c r="K268" s="800"/>
      <c r="L268" s="800"/>
      <c r="M268" s="800"/>
      <c r="N268" s="800"/>
      <c r="O268" s="800"/>
      <c r="P268" s="800"/>
      <c r="Q268" s="800"/>
      <c r="R268" s="800"/>
      <c r="S268" s="800"/>
      <c r="T268" s="800"/>
      <c r="U268" s="800"/>
      <c r="V268" s="800"/>
      <c r="W268" s="800"/>
      <c r="X268" s="800"/>
      <c r="Y268" s="800"/>
      <c r="Z268" s="800"/>
      <c r="AA268" s="800"/>
      <c r="AB268" s="800"/>
      <c r="AC268" s="800"/>
      <c r="AD268" s="800"/>
      <c r="AE268" s="800"/>
    </row>
    <row r="269" spans="1:31" ht="15.75" customHeight="1" x14ac:dyDescent="0.25">
      <c r="A269" s="800"/>
      <c r="B269" s="800"/>
      <c r="C269" s="800"/>
      <c r="D269" s="800"/>
      <c r="E269" s="800"/>
      <c r="F269" s="800"/>
      <c r="G269" s="801"/>
      <c r="H269" s="800"/>
      <c r="I269" s="800"/>
      <c r="J269" s="800"/>
      <c r="K269" s="800"/>
      <c r="L269" s="800"/>
      <c r="M269" s="800"/>
      <c r="N269" s="800"/>
      <c r="O269" s="800"/>
      <c r="P269" s="800"/>
      <c r="Q269" s="800"/>
      <c r="R269" s="800"/>
      <c r="S269" s="800"/>
      <c r="T269" s="800"/>
      <c r="U269" s="800"/>
      <c r="V269" s="800"/>
      <c r="W269" s="800"/>
      <c r="X269" s="800"/>
      <c r="Y269" s="800"/>
      <c r="Z269" s="800"/>
      <c r="AA269" s="800"/>
      <c r="AB269" s="800"/>
      <c r="AC269" s="800"/>
      <c r="AD269" s="800"/>
      <c r="AE269" s="800"/>
    </row>
    <row r="270" spans="1:31" ht="15.75" customHeight="1" x14ac:dyDescent="0.25">
      <c r="A270" s="800"/>
      <c r="B270" s="800"/>
      <c r="C270" s="800"/>
      <c r="D270" s="800"/>
      <c r="E270" s="800"/>
      <c r="F270" s="800"/>
      <c r="G270" s="801"/>
      <c r="H270" s="800"/>
      <c r="I270" s="800"/>
      <c r="J270" s="800"/>
      <c r="K270" s="800"/>
      <c r="L270" s="800"/>
      <c r="M270" s="800"/>
      <c r="N270" s="800"/>
      <c r="O270" s="800"/>
      <c r="P270" s="800"/>
      <c r="Q270" s="800"/>
      <c r="R270" s="800"/>
      <c r="S270" s="800"/>
      <c r="T270" s="800"/>
      <c r="U270" s="800"/>
      <c r="V270" s="800"/>
      <c r="W270" s="800"/>
      <c r="X270" s="800"/>
      <c r="Y270" s="800"/>
      <c r="Z270" s="800"/>
      <c r="AA270" s="800"/>
      <c r="AB270" s="800"/>
      <c r="AC270" s="800"/>
      <c r="AD270" s="800"/>
      <c r="AE270" s="800"/>
    </row>
    <row r="271" spans="1:31" ht="15.75" customHeight="1" x14ac:dyDescent="0.25">
      <c r="A271" s="800"/>
      <c r="B271" s="800"/>
      <c r="C271" s="800"/>
      <c r="D271" s="800"/>
      <c r="E271" s="800"/>
      <c r="F271" s="800"/>
      <c r="G271" s="801"/>
      <c r="H271" s="800"/>
      <c r="I271" s="800"/>
      <c r="J271" s="800"/>
      <c r="K271" s="800"/>
      <c r="L271" s="800"/>
      <c r="M271" s="800"/>
      <c r="N271" s="800"/>
      <c r="O271" s="800"/>
      <c r="P271" s="800"/>
      <c r="Q271" s="800"/>
      <c r="R271" s="800"/>
      <c r="S271" s="800"/>
      <c r="T271" s="800"/>
      <c r="U271" s="800"/>
      <c r="V271" s="800"/>
      <c r="W271" s="800"/>
      <c r="X271" s="800"/>
      <c r="Y271" s="800"/>
      <c r="Z271" s="800"/>
      <c r="AA271" s="800"/>
      <c r="AB271" s="800"/>
      <c r="AC271" s="800"/>
      <c r="AD271" s="800"/>
      <c r="AE271" s="800"/>
    </row>
    <row r="272" spans="1:31" ht="15.75" customHeight="1" x14ac:dyDescent="0.25">
      <c r="A272" s="800"/>
      <c r="B272" s="800"/>
      <c r="C272" s="800"/>
      <c r="D272" s="800"/>
      <c r="E272" s="800"/>
      <c r="F272" s="800"/>
      <c r="G272" s="801"/>
      <c r="H272" s="800"/>
      <c r="I272" s="800"/>
      <c r="J272" s="800"/>
      <c r="K272" s="800"/>
      <c r="L272" s="800"/>
      <c r="M272" s="800"/>
      <c r="N272" s="800"/>
      <c r="O272" s="800"/>
      <c r="P272" s="800"/>
      <c r="Q272" s="800"/>
      <c r="R272" s="800"/>
      <c r="S272" s="800"/>
      <c r="T272" s="800"/>
      <c r="U272" s="800"/>
      <c r="V272" s="800"/>
      <c r="W272" s="800"/>
      <c r="X272" s="800"/>
      <c r="Y272" s="800"/>
      <c r="Z272" s="800"/>
      <c r="AA272" s="800"/>
      <c r="AB272" s="800"/>
      <c r="AC272" s="800"/>
      <c r="AD272" s="800"/>
      <c r="AE272" s="800"/>
    </row>
    <row r="273" spans="1:31" ht="15.75" customHeight="1" x14ac:dyDescent="0.25">
      <c r="A273" s="800"/>
      <c r="B273" s="800"/>
      <c r="C273" s="800"/>
      <c r="D273" s="800"/>
      <c r="E273" s="800"/>
      <c r="F273" s="800"/>
      <c r="G273" s="801"/>
      <c r="H273" s="800"/>
      <c r="I273" s="800"/>
      <c r="J273" s="800"/>
      <c r="K273" s="800"/>
      <c r="L273" s="800"/>
      <c r="M273" s="800"/>
      <c r="N273" s="800"/>
      <c r="O273" s="800"/>
      <c r="P273" s="800"/>
      <c r="Q273" s="800"/>
      <c r="R273" s="800"/>
      <c r="S273" s="800"/>
      <c r="T273" s="800"/>
      <c r="U273" s="800"/>
      <c r="V273" s="800"/>
      <c r="W273" s="800"/>
      <c r="X273" s="800"/>
      <c r="Y273" s="800"/>
      <c r="Z273" s="800"/>
      <c r="AA273" s="800"/>
      <c r="AB273" s="800"/>
      <c r="AC273" s="800"/>
      <c r="AD273" s="800"/>
      <c r="AE273" s="800"/>
    </row>
    <row r="274" spans="1:31" ht="15.75" customHeight="1" x14ac:dyDescent="0.25">
      <c r="A274" s="800"/>
      <c r="B274" s="800"/>
      <c r="C274" s="800"/>
      <c r="D274" s="800"/>
      <c r="E274" s="800"/>
      <c r="F274" s="800"/>
      <c r="G274" s="801"/>
      <c r="H274" s="800"/>
      <c r="I274" s="800"/>
      <c r="J274" s="800"/>
      <c r="K274" s="800"/>
      <c r="L274" s="800"/>
      <c r="M274" s="800"/>
      <c r="N274" s="800"/>
      <c r="O274" s="800"/>
      <c r="P274" s="800"/>
      <c r="Q274" s="800"/>
      <c r="R274" s="800"/>
      <c r="S274" s="800"/>
      <c r="T274" s="800"/>
      <c r="U274" s="800"/>
      <c r="V274" s="800"/>
      <c r="W274" s="800"/>
      <c r="X274" s="800"/>
      <c r="Y274" s="800"/>
      <c r="Z274" s="800"/>
      <c r="AA274" s="800"/>
      <c r="AB274" s="800"/>
      <c r="AC274" s="800"/>
      <c r="AD274" s="800"/>
      <c r="AE274" s="800"/>
    </row>
    <row r="275" spans="1:31" ht="15.75" customHeight="1" x14ac:dyDescent="0.25">
      <c r="A275" s="800"/>
      <c r="B275" s="800"/>
      <c r="C275" s="800"/>
      <c r="D275" s="800"/>
      <c r="E275" s="800"/>
      <c r="F275" s="800"/>
      <c r="G275" s="801"/>
      <c r="H275" s="800"/>
      <c r="I275" s="800"/>
      <c r="J275" s="800"/>
      <c r="K275" s="800"/>
      <c r="L275" s="800"/>
      <c r="M275" s="800"/>
      <c r="N275" s="800"/>
      <c r="O275" s="800"/>
      <c r="P275" s="800"/>
      <c r="Q275" s="800"/>
      <c r="R275" s="800"/>
      <c r="S275" s="800"/>
      <c r="T275" s="800"/>
      <c r="U275" s="800"/>
      <c r="V275" s="800"/>
      <c r="W275" s="800"/>
      <c r="X275" s="800"/>
      <c r="Y275" s="800"/>
      <c r="Z275" s="800"/>
      <c r="AA275" s="800"/>
      <c r="AB275" s="800"/>
      <c r="AC275" s="800"/>
      <c r="AD275" s="800"/>
      <c r="AE275" s="800"/>
    </row>
    <row r="276" spans="1:31" ht="15.75" customHeight="1" x14ac:dyDescent="0.25">
      <c r="A276" s="800"/>
      <c r="B276" s="800"/>
      <c r="C276" s="800"/>
      <c r="D276" s="800"/>
      <c r="E276" s="800"/>
      <c r="F276" s="800"/>
      <c r="G276" s="801"/>
      <c r="H276" s="800"/>
      <c r="I276" s="800"/>
      <c r="J276" s="800"/>
      <c r="K276" s="800"/>
      <c r="L276" s="800"/>
      <c r="M276" s="800"/>
      <c r="N276" s="800"/>
      <c r="O276" s="800"/>
      <c r="P276" s="800"/>
      <c r="Q276" s="800"/>
      <c r="R276" s="800"/>
      <c r="S276" s="800"/>
      <c r="T276" s="800"/>
      <c r="U276" s="800"/>
      <c r="V276" s="800"/>
      <c r="W276" s="800"/>
      <c r="X276" s="800"/>
      <c r="Y276" s="800"/>
      <c r="Z276" s="800"/>
      <c r="AA276" s="800"/>
      <c r="AB276" s="800"/>
      <c r="AC276" s="800"/>
      <c r="AD276" s="800"/>
      <c r="AE276" s="800"/>
    </row>
    <row r="277" spans="1:31" ht="15.75" customHeight="1" x14ac:dyDescent="0.25">
      <c r="A277" s="800"/>
      <c r="B277" s="800"/>
      <c r="C277" s="800"/>
      <c r="D277" s="800"/>
      <c r="E277" s="800"/>
      <c r="F277" s="800"/>
      <c r="G277" s="801"/>
      <c r="H277" s="800"/>
      <c r="I277" s="800"/>
      <c r="J277" s="800"/>
      <c r="K277" s="800"/>
      <c r="L277" s="800"/>
      <c r="M277" s="800"/>
      <c r="N277" s="800"/>
      <c r="O277" s="800"/>
      <c r="P277" s="800"/>
      <c r="Q277" s="800"/>
      <c r="R277" s="800"/>
      <c r="S277" s="800"/>
      <c r="T277" s="800"/>
      <c r="U277" s="800"/>
      <c r="V277" s="800"/>
      <c r="W277" s="800"/>
      <c r="X277" s="800"/>
      <c r="Y277" s="800"/>
      <c r="Z277" s="800"/>
      <c r="AA277" s="800"/>
      <c r="AB277" s="800"/>
      <c r="AC277" s="800"/>
      <c r="AD277" s="800"/>
      <c r="AE277" s="800"/>
    </row>
    <row r="278" spans="1:31" ht="15.75" customHeight="1" x14ac:dyDescent="0.25">
      <c r="A278" s="800"/>
      <c r="B278" s="800"/>
      <c r="C278" s="800"/>
      <c r="D278" s="800"/>
      <c r="E278" s="800"/>
      <c r="F278" s="800"/>
      <c r="G278" s="801"/>
      <c r="H278" s="800"/>
      <c r="I278" s="800"/>
      <c r="J278" s="800"/>
      <c r="K278" s="800"/>
      <c r="L278" s="800"/>
      <c r="M278" s="800"/>
      <c r="N278" s="800"/>
      <c r="O278" s="800"/>
      <c r="P278" s="800"/>
      <c r="Q278" s="800"/>
      <c r="R278" s="800"/>
      <c r="S278" s="800"/>
      <c r="T278" s="800"/>
      <c r="U278" s="800"/>
      <c r="V278" s="800"/>
      <c r="W278" s="800"/>
      <c r="X278" s="800"/>
      <c r="Y278" s="800"/>
      <c r="Z278" s="800"/>
      <c r="AA278" s="800"/>
      <c r="AB278" s="800"/>
      <c r="AC278" s="800"/>
      <c r="AD278" s="800"/>
      <c r="AE278" s="800"/>
    </row>
    <row r="279" spans="1:31" ht="15.75" customHeight="1" x14ac:dyDescent="0.25">
      <c r="A279" s="800"/>
      <c r="B279" s="800"/>
      <c r="C279" s="800"/>
      <c r="D279" s="800"/>
      <c r="E279" s="800"/>
      <c r="F279" s="800"/>
      <c r="G279" s="801"/>
      <c r="H279" s="800"/>
      <c r="I279" s="800"/>
      <c r="J279" s="800"/>
      <c r="K279" s="800"/>
      <c r="L279" s="800"/>
      <c r="M279" s="800"/>
      <c r="N279" s="800"/>
      <c r="O279" s="800"/>
      <c r="P279" s="800"/>
      <c r="Q279" s="800"/>
      <c r="R279" s="800"/>
      <c r="S279" s="800"/>
      <c r="T279" s="800"/>
      <c r="U279" s="800"/>
      <c r="V279" s="800"/>
      <c r="W279" s="800"/>
      <c r="X279" s="800"/>
      <c r="Y279" s="800"/>
      <c r="Z279" s="800"/>
      <c r="AA279" s="800"/>
      <c r="AB279" s="800"/>
      <c r="AC279" s="800"/>
      <c r="AD279" s="800"/>
      <c r="AE279" s="800"/>
    </row>
    <row r="280" spans="1:31" ht="15.75" customHeight="1" x14ac:dyDescent="0.25">
      <c r="A280" s="860"/>
      <c r="B280" s="860"/>
      <c r="C280" s="860"/>
      <c r="D280" s="860"/>
      <c r="E280" s="860"/>
      <c r="F280" s="860"/>
      <c r="G280" s="868"/>
      <c r="H280" s="860"/>
      <c r="I280" s="860"/>
      <c r="J280" s="860"/>
      <c r="K280" s="860"/>
      <c r="L280" s="860"/>
      <c r="M280" s="860"/>
      <c r="N280" s="860"/>
      <c r="O280" s="860"/>
      <c r="P280" s="860"/>
      <c r="Q280" s="860"/>
      <c r="R280" s="860"/>
      <c r="S280" s="860"/>
      <c r="T280" s="860"/>
      <c r="U280" s="860"/>
      <c r="V280" s="860"/>
      <c r="W280" s="860"/>
      <c r="X280" s="860"/>
      <c r="Y280" s="860"/>
      <c r="Z280" s="860"/>
      <c r="AA280" s="860"/>
      <c r="AB280" s="860"/>
      <c r="AC280" s="860"/>
      <c r="AD280" s="860"/>
      <c r="AE280" s="860"/>
    </row>
    <row r="281" spans="1:31" ht="15.75" customHeight="1" x14ac:dyDescent="0.25">
      <c r="A281" s="860"/>
      <c r="B281" s="860"/>
      <c r="C281" s="860"/>
      <c r="D281" s="860"/>
      <c r="E281" s="860"/>
      <c r="F281" s="860"/>
      <c r="G281" s="868"/>
      <c r="H281" s="860"/>
      <c r="I281" s="860"/>
      <c r="J281" s="860"/>
      <c r="K281" s="860"/>
      <c r="L281" s="860"/>
      <c r="M281" s="860"/>
      <c r="N281" s="860"/>
      <c r="O281" s="860"/>
      <c r="P281" s="860"/>
      <c r="Q281" s="860"/>
      <c r="R281" s="860"/>
      <c r="S281" s="860"/>
      <c r="T281" s="860"/>
      <c r="U281" s="860"/>
      <c r="V281" s="860"/>
      <c r="W281" s="860"/>
      <c r="X281" s="860"/>
      <c r="Y281" s="860"/>
      <c r="Z281" s="860"/>
      <c r="AA281" s="860"/>
      <c r="AB281" s="860"/>
      <c r="AC281" s="860"/>
      <c r="AD281" s="860"/>
      <c r="AE281" s="860"/>
    </row>
    <row r="282" spans="1:31" ht="15.75" customHeight="1" x14ac:dyDescent="0.25">
      <c r="A282" s="860"/>
      <c r="B282" s="860"/>
      <c r="C282" s="860"/>
      <c r="D282" s="860"/>
      <c r="E282" s="860"/>
      <c r="F282" s="860"/>
      <c r="G282" s="868"/>
      <c r="H282" s="860"/>
      <c r="I282" s="860"/>
      <c r="J282" s="860"/>
      <c r="K282" s="860"/>
      <c r="L282" s="860"/>
      <c r="M282" s="860"/>
      <c r="N282" s="860"/>
      <c r="O282" s="860"/>
      <c r="P282" s="860"/>
      <c r="Q282" s="860"/>
      <c r="R282" s="860"/>
      <c r="S282" s="860"/>
      <c r="T282" s="860"/>
      <c r="U282" s="860"/>
      <c r="V282" s="860"/>
      <c r="W282" s="860"/>
      <c r="X282" s="860"/>
      <c r="Y282" s="860"/>
      <c r="Z282" s="860"/>
      <c r="AA282" s="860"/>
      <c r="AB282" s="860"/>
      <c r="AC282" s="860"/>
      <c r="AD282" s="860"/>
      <c r="AE282" s="860"/>
    </row>
    <row r="283" spans="1:31" ht="15.75" customHeight="1" x14ac:dyDescent="0.25">
      <c r="A283" s="860"/>
      <c r="B283" s="860"/>
      <c r="C283" s="860"/>
      <c r="D283" s="860"/>
      <c r="E283" s="860"/>
      <c r="F283" s="860"/>
      <c r="G283" s="868"/>
      <c r="H283" s="860"/>
      <c r="I283" s="860"/>
      <c r="J283" s="860"/>
      <c r="K283" s="860"/>
      <c r="L283" s="860"/>
      <c r="M283" s="860"/>
      <c r="N283" s="860"/>
      <c r="O283" s="860"/>
      <c r="P283" s="860"/>
      <c r="Q283" s="860"/>
      <c r="R283" s="860"/>
      <c r="S283" s="860"/>
      <c r="T283" s="860"/>
      <c r="U283" s="860"/>
      <c r="V283" s="860"/>
      <c r="W283" s="860"/>
      <c r="X283" s="860"/>
      <c r="Y283" s="860"/>
      <c r="Z283" s="860"/>
      <c r="AA283" s="860"/>
      <c r="AB283" s="860"/>
      <c r="AC283" s="860"/>
      <c r="AD283" s="860"/>
      <c r="AE283" s="860"/>
    </row>
    <row r="284" spans="1:31" ht="15.75" customHeight="1" x14ac:dyDescent="0.25">
      <c r="A284" s="860"/>
      <c r="B284" s="860"/>
      <c r="C284" s="860"/>
      <c r="D284" s="860"/>
      <c r="E284" s="860"/>
      <c r="F284" s="860"/>
      <c r="G284" s="868"/>
      <c r="H284" s="860"/>
      <c r="I284" s="860"/>
      <c r="J284" s="860"/>
      <c r="K284" s="860"/>
      <c r="L284" s="860"/>
      <c r="M284" s="860"/>
      <c r="N284" s="860"/>
      <c r="O284" s="860"/>
      <c r="P284" s="860"/>
      <c r="Q284" s="860"/>
      <c r="R284" s="860"/>
      <c r="S284" s="860"/>
      <c r="T284" s="860"/>
      <c r="U284" s="860"/>
      <c r="V284" s="860"/>
      <c r="W284" s="860"/>
      <c r="X284" s="860"/>
      <c r="Y284" s="860"/>
      <c r="Z284" s="860"/>
      <c r="AA284" s="860"/>
      <c r="AB284" s="860"/>
      <c r="AC284" s="860"/>
      <c r="AD284" s="860"/>
      <c r="AE284" s="860"/>
    </row>
    <row r="285" spans="1:31" ht="15.75" customHeight="1" x14ac:dyDescent="0.25">
      <c r="A285" s="860"/>
      <c r="B285" s="860"/>
      <c r="C285" s="860"/>
      <c r="D285" s="860"/>
      <c r="E285" s="860"/>
      <c r="F285" s="860"/>
      <c r="G285" s="868"/>
      <c r="H285" s="860"/>
      <c r="I285" s="860"/>
      <c r="J285" s="860"/>
      <c r="K285" s="860"/>
      <c r="L285" s="860"/>
      <c r="M285" s="860"/>
      <c r="N285" s="860"/>
      <c r="O285" s="860"/>
      <c r="P285" s="860"/>
      <c r="Q285" s="860"/>
      <c r="R285" s="860"/>
      <c r="S285" s="860"/>
      <c r="T285" s="860"/>
      <c r="U285" s="860"/>
      <c r="V285" s="860"/>
      <c r="W285" s="860"/>
      <c r="X285" s="860"/>
      <c r="Y285" s="860"/>
      <c r="Z285" s="860"/>
      <c r="AA285" s="860"/>
      <c r="AB285" s="860"/>
      <c r="AC285" s="860"/>
      <c r="AD285" s="860"/>
      <c r="AE285" s="860"/>
    </row>
    <row r="286" spans="1:31" ht="15.75" customHeight="1" x14ac:dyDescent="0.25">
      <c r="A286" s="860"/>
      <c r="B286" s="860"/>
      <c r="C286" s="860"/>
      <c r="D286" s="860"/>
      <c r="E286" s="860"/>
      <c r="F286" s="860"/>
      <c r="G286" s="868"/>
      <c r="H286" s="860"/>
      <c r="I286" s="860"/>
      <c r="J286" s="860"/>
      <c r="K286" s="860"/>
      <c r="L286" s="860"/>
      <c r="M286" s="860"/>
      <c r="N286" s="860"/>
      <c r="O286" s="860"/>
      <c r="P286" s="860"/>
      <c r="Q286" s="860"/>
      <c r="R286" s="860"/>
      <c r="S286" s="860"/>
      <c r="T286" s="860"/>
      <c r="U286" s="860"/>
      <c r="V286" s="860"/>
      <c r="W286" s="860"/>
      <c r="X286" s="860"/>
      <c r="Y286" s="860"/>
      <c r="Z286" s="860"/>
      <c r="AA286" s="860"/>
      <c r="AB286" s="860"/>
      <c r="AC286" s="860"/>
      <c r="AD286" s="860"/>
      <c r="AE286" s="860"/>
    </row>
    <row r="287" spans="1:31" ht="15.75" customHeight="1" x14ac:dyDescent="0.25">
      <c r="A287" s="860"/>
      <c r="B287" s="860"/>
      <c r="C287" s="860"/>
      <c r="D287" s="860"/>
      <c r="E287" s="860"/>
      <c r="F287" s="860"/>
      <c r="G287" s="868"/>
      <c r="H287" s="860"/>
      <c r="I287" s="860"/>
      <c r="J287" s="860"/>
      <c r="K287" s="860"/>
      <c r="L287" s="860"/>
      <c r="M287" s="860"/>
      <c r="N287" s="860"/>
      <c r="O287" s="860"/>
      <c r="P287" s="860"/>
      <c r="Q287" s="860"/>
      <c r="R287" s="860"/>
      <c r="S287" s="860"/>
      <c r="T287" s="860"/>
      <c r="U287" s="860"/>
      <c r="V287" s="860"/>
      <c r="W287" s="860"/>
      <c r="X287" s="860"/>
      <c r="Y287" s="860"/>
      <c r="Z287" s="860"/>
      <c r="AA287" s="860"/>
      <c r="AB287" s="860"/>
      <c r="AC287" s="860"/>
      <c r="AD287" s="860"/>
      <c r="AE287" s="860"/>
    </row>
    <row r="288" spans="1:31" ht="15.75" customHeight="1" x14ac:dyDescent="0.25">
      <c r="A288" s="860"/>
      <c r="B288" s="860"/>
      <c r="C288" s="860"/>
      <c r="D288" s="860"/>
      <c r="E288" s="860"/>
      <c r="F288" s="860"/>
      <c r="G288" s="868"/>
      <c r="H288" s="860"/>
      <c r="I288" s="860"/>
      <c r="J288" s="860"/>
      <c r="K288" s="860"/>
      <c r="L288" s="860"/>
      <c r="M288" s="860"/>
      <c r="N288" s="860"/>
      <c r="O288" s="860"/>
      <c r="P288" s="860"/>
      <c r="Q288" s="860"/>
      <c r="R288" s="860"/>
      <c r="S288" s="860"/>
      <c r="T288" s="860"/>
      <c r="U288" s="860"/>
      <c r="V288" s="860"/>
      <c r="W288" s="860"/>
      <c r="X288" s="860"/>
      <c r="Y288" s="860"/>
      <c r="Z288" s="860"/>
      <c r="AA288" s="860"/>
      <c r="AB288" s="860"/>
      <c r="AC288" s="860"/>
      <c r="AD288" s="860"/>
      <c r="AE288" s="860"/>
    </row>
    <row r="289" spans="1:31" ht="15.75" customHeight="1" x14ac:dyDescent="0.25">
      <c r="A289" s="860"/>
      <c r="B289" s="860"/>
      <c r="C289" s="860"/>
      <c r="D289" s="860"/>
      <c r="E289" s="860"/>
      <c r="F289" s="860"/>
      <c r="G289" s="868"/>
      <c r="H289" s="860"/>
      <c r="I289" s="860"/>
      <c r="J289" s="860"/>
      <c r="K289" s="860"/>
      <c r="L289" s="860"/>
      <c r="M289" s="860"/>
      <c r="N289" s="860"/>
      <c r="O289" s="860"/>
      <c r="P289" s="860"/>
      <c r="Q289" s="860"/>
      <c r="R289" s="860"/>
      <c r="S289" s="860"/>
      <c r="T289" s="860"/>
      <c r="U289" s="860"/>
      <c r="V289" s="860"/>
      <c r="W289" s="860"/>
      <c r="X289" s="860"/>
      <c r="Y289" s="860"/>
      <c r="Z289" s="860"/>
      <c r="AA289" s="860"/>
      <c r="AB289" s="860"/>
      <c r="AC289" s="860"/>
      <c r="AD289" s="860"/>
      <c r="AE289" s="860"/>
    </row>
    <row r="290" spans="1:31" ht="15.75" customHeight="1" x14ac:dyDescent="0.25">
      <c r="A290" s="860"/>
      <c r="B290" s="860"/>
      <c r="C290" s="860"/>
      <c r="D290" s="860"/>
      <c r="E290" s="860"/>
      <c r="F290" s="860"/>
      <c r="G290" s="868"/>
      <c r="H290" s="860"/>
      <c r="I290" s="860"/>
      <c r="J290" s="860"/>
      <c r="K290" s="860"/>
      <c r="L290" s="860"/>
      <c r="M290" s="860"/>
      <c r="N290" s="860"/>
      <c r="O290" s="860"/>
      <c r="P290" s="860"/>
      <c r="Q290" s="860"/>
      <c r="R290" s="860"/>
      <c r="S290" s="860"/>
      <c r="T290" s="860"/>
      <c r="U290" s="860"/>
      <c r="V290" s="860"/>
      <c r="W290" s="860"/>
      <c r="X290" s="860"/>
      <c r="Y290" s="860"/>
      <c r="Z290" s="860"/>
      <c r="AA290" s="860"/>
      <c r="AB290" s="860"/>
      <c r="AC290" s="860"/>
      <c r="AD290" s="860"/>
      <c r="AE290" s="860"/>
    </row>
    <row r="291" spans="1:31" ht="15.75" customHeight="1" x14ac:dyDescent="0.25">
      <c r="A291" s="860"/>
      <c r="B291" s="860"/>
      <c r="C291" s="860"/>
      <c r="D291" s="860"/>
      <c r="E291" s="860"/>
      <c r="F291" s="860"/>
      <c r="G291" s="868"/>
      <c r="H291" s="860"/>
      <c r="I291" s="860"/>
      <c r="J291" s="860"/>
      <c r="K291" s="860"/>
      <c r="L291" s="860"/>
      <c r="M291" s="860"/>
      <c r="N291" s="860"/>
      <c r="O291" s="860"/>
      <c r="P291" s="860"/>
      <c r="Q291" s="860"/>
      <c r="R291" s="860"/>
      <c r="S291" s="860"/>
      <c r="T291" s="860"/>
      <c r="U291" s="860"/>
      <c r="V291" s="860"/>
      <c r="W291" s="860"/>
      <c r="X291" s="860"/>
      <c r="Y291" s="860"/>
      <c r="Z291" s="860"/>
      <c r="AA291" s="860"/>
      <c r="AB291" s="860"/>
      <c r="AC291" s="860"/>
      <c r="AD291" s="860"/>
      <c r="AE291" s="860"/>
    </row>
    <row r="292" spans="1:31" ht="15.75" customHeight="1" x14ac:dyDescent="0.25">
      <c r="A292" s="860"/>
      <c r="B292" s="860"/>
      <c r="C292" s="860"/>
      <c r="D292" s="860"/>
      <c r="E292" s="860"/>
      <c r="F292" s="860"/>
      <c r="G292" s="868"/>
      <c r="H292" s="860"/>
      <c r="I292" s="860"/>
      <c r="J292" s="860"/>
      <c r="K292" s="860"/>
      <c r="L292" s="860"/>
      <c r="M292" s="860"/>
      <c r="N292" s="860"/>
      <c r="O292" s="860"/>
      <c r="P292" s="860"/>
      <c r="Q292" s="860"/>
      <c r="R292" s="860"/>
      <c r="S292" s="860"/>
      <c r="T292" s="860"/>
      <c r="U292" s="860"/>
      <c r="V292" s="860"/>
      <c r="W292" s="860"/>
      <c r="X292" s="860"/>
      <c r="Y292" s="860"/>
      <c r="Z292" s="860"/>
      <c r="AA292" s="860"/>
      <c r="AB292" s="860"/>
      <c r="AC292" s="860"/>
      <c r="AD292" s="860"/>
      <c r="AE292" s="860"/>
    </row>
    <row r="293" spans="1:31" ht="15.75" customHeight="1" x14ac:dyDescent="0.25">
      <c r="A293" s="860"/>
      <c r="B293" s="860"/>
      <c r="C293" s="860"/>
      <c r="D293" s="860"/>
      <c r="E293" s="860"/>
      <c r="F293" s="860"/>
      <c r="G293" s="868"/>
      <c r="H293" s="860"/>
      <c r="I293" s="860"/>
      <c r="J293" s="860"/>
      <c r="K293" s="860"/>
      <c r="L293" s="860"/>
      <c r="M293" s="860"/>
      <c r="N293" s="860"/>
      <c r="O293" s="860"/>
      <c r="P293" s="860"/>
      <c r="Q293" s="860"/>
      <c r="R293" s="860"/>
      <c r="S293" s="860"/>
      <c r="T293" s="860"/>
      <c r="U293" s="860"/>
      <c r="V293" s="860"/>
      <c r="W293" s="860"/>
      <c r="X293" s="860"/>
      <c r="Y293" s="860"/>
      <c r="Z293" s="860"/>
      <c r="AA293" s="860"/>
      <c r="AB293" s="860"/>
      <c r="AC293" s="860"/>
      <c r="AD293" s="860"/>
      <c r="AE293" s="860"/>
    </row>
    <row r="294" spans="1:31" ht="15.75" customHeight="1" x14ac:dyDescent="0.25">
      <c r="A294" s="860"/>
      <c r="B294" s="860"/>
      <c r="C294" s="860"/>
      <c r="D294" s="860"/>
      <c r="E294" s="860"/>
      <c r="F294" s="860"/>
      <c r="G294" s="868"/>
      <c r="H294" s="860"/>
      <c r="I294" s="860"/>
      <c r="J294" s="860"/>
      <c r="K294" s="860"/>
      <c r="L294" s="860"/>
      <c r="M294" s="860"/>
      <c r="N294" s="860"/>
      <c r="O294" s="860"/>
      <c r="P294" s="860"/>
      <c r="Q294" s="860"/>
      <c r="R294" s="860"/>
      <c r="S294" s="860"/>
      <c r="T294" s="860"/>
      <c r="U294" s="860"/>
      <c r="V294" s="860"/>
      <c r="W294" s="860"/>
      <c r="X294" s="860"/>
      <c r="Y294" s="860"/>
      <c r="Z294" s="860"/>
      <c r="AA294" s="860"/>
      <c r="AB294" s="860"/>
      <c r="AC294" s="860"/>
      <c r="AD294" s="860"/>
      <c r="AE294" s="860"/>
    </row>
    <row r="295" spans="1:31" ht="15.75" customHeight="1" x14ac:dyDescent="0.25">
      <c r="A295" s="860"/>
      <c r="B295" s="860"/>
      <c r="C295" s="860"/>
      <c r="D295" s="860"/>
      <c r="E295" s="860"/>
      <c r="F295" s="860"/>
      <c r="G295" s="868"/>
      <c r="H295" s="860"/>
      <c r="I295" s="860"/>
      <c r="J295" s="860"/>
      <c r="K295" s="860"/>
      <c r="L295" s="860"/>
      <c r="M295" s="860"/>
      <c r="N295" s="860"/>
      <c r="O295" s="860"/>
      <c r="P295" s="860"/>
      <c r="Q295" s="860"/>
      <c r="R295" s="860"/>
      <c r="S295" s="860"/>
      <c r="T295" s="860"/>
      <c r="U295" s="860"/>
      <c r="V295" s="860"/>
      <c r="W295" s="860"/>
      <c r="X295" s="860"/>
      <c r="Y295" s="860"/>
      <c r="Z295" s="860"/>
      <c r="AA295" s="860"/>
      <c r="AB295" s="860"/>
      <c r="AC295" s="860"/>
      <c r="AD295" s="860"/>
      <c r="AE295" s="860"/>
    </row>
    <row r="296" spans="1:31" ht="15.75" customHeight="1" x14ac:dyDescent="0.25">
      <c r="A296" s="860"/>
      <c r="B296" s="860"/>
      <c r="C296" s="860"/>
      <c r="D296" s="860"/>
      <c r="E296" s="860"/>
      <c r="F296" s="860"/>
      <c r="G296" s="868"/>
      <c r="H296" s="860"/>
      <c r="I296" s="860"/>
      <c r="J296" s="860"/>
      <c r="K296" s="860"/>
      <c r="L296" s="860"/>
      <c r="M296" s="860"/>
      <c r="N296" s="860"/>
      <c r="O296" s="860"/>
      <c r="P296" s="860"/>
      <c r="Q296" s="860"/>
      <c r="R296" s="860"/>
      <c r="S296" s="860"/>
      <c r="T296" s="860"/>
      <c r="U296" s="860"/>
      <c r="V296" s="860"/>
      <c r="W296" s="860"/>
      <c r="X296" s="860"/>
      <c r="Y296" s="860"/>
      <c r="Z296" s="860"/>
      <c r="AA296" s="860"/>
      <c r="AB296" s="860"/>
      <c r="AC296" s="860"/>
      <c r="AD296" s="860"/>
      <c r="AE296" s="860"/>
    </row>
    <row r="297" spans="1:31" ht="15.75" customHeight="1" x14ac:dyDescent="0.25">
      <c r="A297" s="860"/>
      <c r="B297" s="860"/>
      <c r="C297" s="860"/>
      <c r="D297" s="860"/>
      <c r="E297" s="860"/>
      <c r="F297" s="860"/>
      <c r="G297" s="868"/>
      <c r="H297" s="860"/>
      <c r="I297" s="860"/>
      <c r="J297" s="860"/>
      <c r="K297" s="860"/>
      <c r="L297" s="860"/>
      <c r="M297" s="860"/>
      <c r="N297" s="860"/>
      <c r="O297" s="860"/>
      <c r="P297" s="860"/>
      <c r="Q297" s="860"/>
      <c r="R297" s="860"/>
      <c r="S297" s="860"/>
      <c r="T297" s="860"/>
      <c r="U297" s="860"/>
      <c r="V297" s="860"/>
      <c r="W297" s="860"/>
      <c r="X297" s="860"/>
      <c r="Y297" s="860"/>
      <c r="Z297" s="860"/>
      <c r="AA297" s="860"/>
      <c r="AB297" s="860"/>
      <c r="AC297" s="860"/>
      <c r="AD297" s="860"/>
      <c r="AE297" s="860"/>
    </row>
    <row r="298" spans="1:31" ht="15.75" customHeight="1" x14ac:dyDescent="0.25">
      <c r="A298" s="860"/>
      <c r="B298" s="860"/>
      <c r="C298" s="860"/>
      <c r="D298" s="860"/>
      <c r="E298" s="860"/>
      <c r="F298" s="860"/>
      <c r="G298" s="868"/>
      <c r="H298" s="860"/>
      <c r="I298" s="860"/>
      <c r="J298" s="860"/>
      <c r="K298" s="860"/>
      <c r="L298" s="860"/>
      <c r="M298" s="860"/>
      <c r="N298" s="860"/>
      <c r="O298" s="860"/>
      <c r="P298" s="860"/>
      <c r="Q298" s="860"/>
      <c r="R298" s="860"/>
      <c r="S298" s="860"/>
      <c r="T298" s="860"/>
      <c r="U298" s="860"/>
      <c r="V298" s="860"/>
      <c r="W298" s="860"/>
      <c r="X298" s="860"/>
      <c r="Y298" s="860"/>
      <c r="Z298" s="860"/>
      <c r="AA298" s="860"/>
      <c r="AB298" s="860"/>
      <c r="AC298" s="860"/>
      <c r="AD298" s="860"/>
      <c r="AE298" s="860"/>
    </row>
    <row r="299" spans="1:31" ht="15.75" customHeight="1" x14ac:dyDescent="0.25">
      <c r="A299" s="860"/>
      <c r="B299" s="860"/>
      <c r="C299" s="860"/>
      <c r="D299" s="860"/>
      <c r="E299" s="860"/>
      <c r="F299" s="860"/>
      <c r="G299" s="868"/>
      <c r="H299" s="860"/>
      <c r="I299" s="860"/>
      <c r="J299" s="860"/>
      <c r="K299" s="860"/>
      <c r="L299" s="860"/>
      <c r="M299" s="860"/>
      <c r="N299" s="860"/>
      <c r="O299" s="860"/>
      <c r="P299" s="860"/>
      <c r="Q299" s="860"/>
      <c r="R299" s="860"/>
      <c r="S299" s="860"/>
      <c r="T299" s="860"/>
      <c r="U299" s="860"/>
      <c r="V299" s="860"/>
      <c r="W299" s="860"/>
      <c r="X299" s="860"/>
      <c r="Y299" s="860"/>
      <c r="Z299" s="860"/>
      <c r="AA299" s="860"/>
      <c r="AB299" s="860"/>
      <c r="AC299" s="860"/>
      <c r="AD299" s="860"/>
      <c r="AE299" s="860"/>
    </row>
    <row r="300" spans="1:31" ht="15.75" customHeight="1" x14ac:dyDescent="0.25">
      <c r="A300" s="860"/>
      <c r="B300" s="860"/>
      <c r="C300" s="860"/>
      <c r="D300" s="860"/>
      <c r="E300" s="860"/>
      <c r="F300" s="860"/>
      <c r="G300" s="868"/>
      <c r="H300" s="860"/>
      <c r="I300" s="860"/>
      <c r="J300" s="860"/>
      <c r="K300" s="860"/>
      <c r="L300" s="860"/>
      <c r="M300" s="860"/>
      <c r="N300" s="860"/>
      <c r="O300" s="860"/>
      <c r="P300" s="860"/>
      <c r="Q300" s="860"/>
      <c r="R300" s="860"/>
      <c r="S300" s="860"/>
      <c r="T300" s="860"/>
      <c r="U300" s="860"/>
      <c r="V300" s="860"/>
      <c r="W300" s="860"/>
      <c r="X300" s="860"/>
      <c r="Y300" s="860"/>
      <c r="Z300" s="860"/>
      <c r="AA300" s="860"/>
      <c r="AB300" s="860"/>
      <c r="AC300" s="860"/>
      <c r="AD300" s="860"/>
      <c r="AE300" s="860"/>
    </row>
    <row r="301" spans="1:31" ht="15.75" customHeight="1" x14ac:dyDescent="0.25">
      <c r="A301" s="860"/>
      <c r="B301" s="860"/>
      <c r="C301" s="860"/>
      <c r="D301" s="860"/>
      <c r="E301" s="860"/>
      <c r="F301" s="860"/>
      <c r="G301" s="868"/>
      <c r="H301" s="860"/>
      <c r="I301" s="860"/>
      <c r="J301" s="860"/>
      <c r="K301" s="860"/>
      <c r="L301" s="860"/>
      <c r="M301" s="860"/>
      <c r="N301" s="860"/>
      <c r="O301" s="860"/>
      <c r="P301" s="860"/>
      <c r="Q301" s="860"/>
      <c r="R301" s="860"/>
      <c r="S301" s="860"/>
      <c r="T301" s="860"/>
      <c r="U301" s="860"/>
      <c r="V301" s="860"/>
      <c r="W301" s="860"/>
      <c r="X301" s="860"/>
      <c r="Y301" s="860"/>
      <c r="Z301" s="860"/>
      <c r="AA301" s="860"/>
      <c r="AB301" s="860"/>
      <c r="AC301" s="860"/>
      <c r="AD301" s="860"/>
      <c r="AE301" s="860"/>
    </row>
    <row r="302" spans="1:31" ht="15.75" customHeight="1" x14ac:dyDescent="0.25">
      <c r="A302" s="860"/>
      <c r="B302" s="860"/>
      <c r="C302" s="860"/>
      <c r="D302" s="860"/>
      <c r="E302" s="860"/>
      <c r="F302" s="860"/>
      <c r="G302" s="868"/>
      <c r="H302" s="860"/>
      <c r="I302" s="860"/>
      <c r="J302" s="860"/>
      <c r="K302" s="860"/>
      <c r="L302" s="860"/>
      <c r="M302" s="860"/>
      <c r="N302" s="860"/>
      <c r="O302" s="860"/>
      <c r="P302" s="860"/>
      <c r="Q302" s="860"/>
      <c r="R302" s="860"/>
      <c r="S302" s="860"/>
      <c r="T302" s="860"/>
      <c r="U302" s="860"/>
      <c r="V302" s="860"/>
      <c r="W302" s="860"/>
      <c r="X302" s="860"/>
      <c r="Y302" s="860"/>
      <c r="Z302" s="860"/>
      <c r="AA302" s="860"/>
      <c r="AB302" s="860"/>
      <c r="AC302" s="860"/>
      <c r="AD302" s="860"/>
      <c r="AE302" s="860"/>
    </row>
    <row r="303" spans="1:31" ht="15.75" customHeight="1" x14ac:dyDescent="0.25">
      <c r="A303" s="860"/>
      <c r="B303" s="860"/>
      <c r="C303" s="860"/>
      <c r="D303" s="860"/>
      <c r="E303" s="860"/>
      <c r="F303" s="860"/>
      <c r="G303" s="868"/>
      <c r="H303" s="860"/>
      <c r="I303" s="860"/>
      <c r="J303" s="860"/>
      <c r="K303" s="860"/>
      <c r="L303" s="860"/>
      <c r="M303" s="860"/>
      <c r="N303" s="860"/>
      <c r="O303" s="860"/>
      <c r="P303" s="860"/>
      <c r="Q303" s="860"/>
      <c r="R303" s="860"/>
      <c r="S303" s="860"/>
      <c r="T303" s="860"/>
      <c r="U303" s="860"/>
      <c r="V303" s="860"/>
      <c r="W303" s="860"/>
      <c r="X303" s="860"/>
      <c r="Y303" s="860"/>
      <c r="Z303" s="860"/>
      <c r="AA303" s="860"/>
      <c r="AB303" s="860"/>
      <c r="AC303" s="860"/>
      <c r="AD303" s="860"/>
      <c r="AE303" s="860"/>
    </row>
    <row r="304" spans="1:31" ht="15.75" customHeight="1" x14ac:dyDescent="0.25">
      <c r="A304" s="860"/>
      <c r="B304" s="860"/>
      <c r="C304" s="860"/>
      <c r="D304" s="860"/>
      <c r="E304" s="860"/>
      <c r="F304" s="860"/>
      <c r="G304" s="868"/>
      <c r="H304" s="860"/>
      <c r="I304" s="860"/>
      <c r="J304" s="860"/>
      <c r="K304" s="860"/>
      <c r="L304" s="860"/>
      <c r="M304" s="860"/>
      <c r="N304" s="860"/>
      <c r="O304" s="860"/>
      <c r="P304" s="860"/>
      <c r="Q304" s="860"/>
      <c r="R304" s="860"/>
      <c r="S304" s="860"/>
      <c r="T304" s="860"/>
      <c r="U304" s="860"/>
      <c r="V304" s="860"/>
      <c r="W304" s="860"/>
      <c r="X304" s="860"/>
      <c r="Y304" s="860"/>
      <c r="Z304" s="860"/>
      <c r="AA304" s="860"/>
      <c r="AB304" s="860"/>
      <c r="AC304" s="860"/>
      <c r="AD304" s="860"/>
      <c r="AE304" s="860"/>
    </row>
    <row r="305" spans="1:31" ht="15.75" customHeight="1" x14ac:dyDescent="0.25">
      <c r="A305" s="860"/>
      <c r="B305" s="860"/>
      <c r="C305" s="860"/>
      <c r="D305" s="860"/>
      <c r="E305" s="860"/>
      <c r="F305" s="860"/>
      <c r="G305" s="868"/>
      <c r="H305" s="860"/>
      <c r="I305" s="860"/>
      <c r="J305" s="860"/>
      <c r="K305" s="860"/>
      <c r="L305" s="860"/>
      <c r="M305" s="860"/>
      <c r="N305" s="860"/>
      <c r="O305" s="860"/>
      <c r="P305" s="860"/>
      <c r="Q305" s="860"/>
      <c r="R305" s="860"/>
      <c r="S305" s="860"/>
      <c r="T305" s="860"/>
      <c r="U305" s="860"/>
      <c r="V305" s="860"/>
      <c r="W305" s="860"/>
      <c r="X305" s="860"/>
      <c r="Y305" s="860"/>
      <c r="Z305" s="860"/>
      <c r="AA305" s="860"/>
      <c r="AB305" s="860"/>
      <c r="AC305" s="860"/>
      <c r="AD305" s="860"/>
      <c r="AE305" s="860"/>
    </row>
    <row r="306" spans="1:31" ht="15.75" customHeight="1" x14ac:dyDescent="0.25">
      <c r="A306" s="860"/>
      <c r="B306" s="860"/>
      <c r="C306" s="860"/>
      <c r="D306" s="860"/>
      <c r="E306" s="860"/>
      <c r="F306" s="860"/>
      <c r="G306" s="868"/>
      <c r="H306" s="860"/>
      <c r="I306" s="860"/>
      <c r="J306" s="860"/>
      <c r="K306" s="860"/>
      <c r="L306" s="860"/>
      <c r="M306" s="860"/>
      <c r="N306" s="860"/>
      <c r="O306" s="860"/>
      <c r="P306" s="860"/>
      <c r="Q306" s="860"/>
      <c r="R306" s="860"/>
      <c r="S306" s="860"/>
      <c r="T306" s="860"/>
      <c r="U306" s="860"/>
      <c r="V306" s="860"/>
      <c r="W306" s="860"/>
      <c r="X306" s="860"/>
      <c r="Y306" s="860"/>
      <c r="Z306" s="860"/>
      <c r="AA306" s="860"/>
      <c r="AB306" s="860"/>
      <c r="AC306" s="860"/>
      <c r="AD306" s="860"/>
      <c r="AE306" s="860"/>
    </row>
    <row r="307" spans="1:31" ht="15.75" customHeight="1" x14ac:dyDescent="0.25">
      <c r="A307" s="860"/>
      <c r="B307" s="860"/>
      <c r="C307" s="860"/>
      <c r="D307" s="860"/>
      <c r="E307" s="860"/>
      <c r="F307" s="860"/>
      <c r="G307" s="868"/>
      <c r="H307" s="860"/>
      <c r="I307" s="860"/>
      <c r="J307" s="860"/>
      <c r="K307" s="860"/>
      <c r="L307" s="860"/>
      <c r="M307" s="860"/>
      <c r="N307" s="860"/>
      <c r="O307" s="860"/>
      <c r="P307" s="860"/>
      <c r="Q307" s="860"/>
      <c r="R307" s="860"/>
      <c r="S307" s="860"/>
      <c r="T307" s="860"/>
      <c r="U307" s="860"/>
      <c r="V307" s="860"/>
      <c r="W307" s="860"/>
      <c r="X307" s="860"/>
      <c r="Y307" s="860"/>
      <c r="Z307" s="860"/>
      <c r="AA307" s="860"/>
      <c r="AB307" s="860"/>
      <c r="AC307" s="860"/>
      <c r="AD307" s="860"/>
      <c r="AE307" s="860"/>
    </row>
    <row r="308" spans="1:31" ht="15.75" customHeight="1" x14ac:dyDescent="0.25">
      <c r="A308" s="860"/>
      <c r="B308" s="860"/>
      <c r="C308" s="860"/>
      <c r="D308" s="860"/>
      <c r="E308" s="860"/>
      <c r="F308" s="860"/>
      <c r="G308" s="868"/>
      <c r="H308" s="860"/>
      <c r="I308" s="860"/>
      <c r="J308" s="860"/>
      <c r="K308" s="860"/>
      <c r="L308" s="860"/>
      <c r="M308" s="860"/>
      <c r="N308" s="860"/>
      <c r="O308" s="860"/>
      <c r="P308" s="860"/>
      <c r="Q308" s="860"/>
      <c r="R308" s="860"/>
      <c r="S308" s="860"/>
      <c r="T308" s="860"/>
      <c r="U308" s="860"/>
      <c r="V308" s="860"/>
      <c r="W308" s="860"/>
      <c r="X308" s="860"/>
      <c r="Y308" s="860"/>
      <c r="Z308" s="860"/>
      <c r="AA308" s="860"/>
      <c r="AB308" s="860"/>
      <c r="AC308" s="860"/>
      <c r="AD308" s="860"/>
      <c r="AE308" s="860"/>
    </row>
    <row r="309" spans="1:31" ht="15.75" customHeight="1" x14ac:dyDescent="0.25">
      <c r="A309" s="860"/>
      <c r="B309" s="860"/>
      <c r="C309" s="860"/>
      <c r="D309" s="860"/>
      <c r="E309" s="860"/>
      <c r="F309" s="860"/>
      <c r="G309" s="868"/>
      <c r="H309" s="860"/>
      <c r="I309" s="860"/>
      <c r="J309" s="860"/>
      <c r="K309" s="860"/>
      <c r="L309" s="860"/>
      <c r="M309" s="860"/>
      <c r="N309" s="860"/>
      <c r="O309" s="860"/>
      <c r="P309" s="860"/>
      <c r="Q309" s="860"/>
      <c r="R309" s="860"/>
      <c r="S309" s="860"/>
      <c r="T309" s="860"/>
      <c r="U309" s="860"/>
      <c r="V309" s="860"/>
      <c r="W309" s="860"/>
      <c r="X309" s="860"/>
      <c r="Y309" s="860"/>
      <c r="Z309" s="860"/>
      <c r="AA309" s="860"/>
      <c r="AB309" s="860"/>
      <c r="AC309" s="860"/>
      <c r="AD309" s="860"/>
      <c r="AE309" s="860"/>
    </row>
    <row r="310" spans="1:31" ht="15.75" customHeight="1" x14ac:dyDescent="0.25">
      <c r="A310" s="860"/>
      <c r="B310" s="860"/>
      <c r="C310" s="860"/>
      <c r="D310" s="860"/>
      <c r="E310" s="860"/>
      <c r="F310" s="860"/>
      <c r="G310" s="868"/>
      <c r="H310" s="860"/>
      <c r="I310" s="860"/>
      <c r="J310" s="860"/>
      <c r="K310" s="860"/>
      <c r="L310" s="860"/>
      <c r="M310" s="860"/>
      <c r="N310" s="860"/>
      <c r="O310" s="860"/>
      <c r="P310" s="860"/>
      <c r="Q310" s="860"/>
      <c r="R310" s="860"/>
      <c r="S310" s="860"/>
      <c r="T310" s="860"/>
      <c r="U310" s="860"/>
      <c r="V310" s="860"/>
      <c r="W310" s="860"/>
      <c r="X310" s="860"/>
      <c r="Y310" s="860"/>
      <c r="Z310" s="860"/>
      <c r="AA310" s="860"/>
      <c r="AB310" s="860"/>
      <c r="AC310" s="860"/>
      <c r="AD310" s="860"/>
      <c r="AE310" s="860"/>
    </row>
    <row r="311" spans="1:31" ht="15.75" customHeight="1" x14ac:dyDescent="0.25">
      <c r="A311" s="860"/>
      <c r="B311" s="860"/>
      <c r="C311" s="860"/>
      <c r="D311" s="860"/>
      <c r="E311" s="860"/>
      <c r="F311" s="860"/>
      <c r="G311" s="868"/>
      <c r="H311" s="860"/>
      <c r="I311" s="860"/>
      <c r="J311" s="860"/>
      <c r="K311" s="860"/>
      <c r="L311" s="860"/>
      <c r="M311" s="860"/>
      <c r="N311" s="860"/>
      <c r="O311" s="860"/>
      <c r="P311" s="860"/>
      <c r="Q311" s="860"/>
      <c r="R311" s="860"/>
      <c r="S311" s="860"/>
      <c r="T311" s="860"/>
      <c r="U311" s="860"/>
      <c r="V311" s="860"/>
      <c r="W311" s="860"/>
      <c r="X311" s="860"/>
      <c r="Y311" s="860"/>
      <c r="Z311" s="860"/>
      <c r="AA311" s="860"/>
      <c r="AB311" s="860"/>
      <c r="AC311" s="860"/>
      <c r="AD311" s="860"/>
      <c r="AE311" s="860"/>
    </row>
    <row r="312" spans="1:31" ht="15.75" customHeight="1" x14ac:dyDescent="0.25">
      <c r="A312" s="860"/>
      <c r="B312" s="860"/>
      <c r="C312" s="860"/>
      <c r="D312" s="860"/>
      <c r="E312" s="860"/>
      <c r="F312" s="860"/>
      <c r="G312" s="868"/>
      <c r="H312" s="860"/>
      <c r="I312" s="860"/>
      <c r="J312" s="860"/>
      <c r="K312" s="860"/>
      <c r="L312" s="860"/>
      <c r="M312" s="860"/>
      <c r="N312" s="860"/>
      <c r="O312" s="860"/>
      <c r="P312" s="860"/>
      <c r="Q312" s="860"/>
      <c r="R312" s="860"/>
      <c r="S312" s="860"/>
      <c r="T312" s="860"/>
      <c r="U312" s="860"/>
      <c r="V312" s="860"/>
      <c r="W312" s="860"/>
      <c r="X312" s="860"/>
      <c r="Y312" s="860"/>
      <c r="Z312" s="860"/>
      <c r="AA312" s="860"/>
      <c r="AB312" s="860"/>
      <c r="AC312" s="860"/>
      <c r="AD312" s="860"/>
      <c r="AE312" s="860"/>
    </row>
    <row r="313" spans="1:31" ht="15.75" customHeight="1" x14ac:dyDescent="0.25">
      <c r="A313" s="860"/>
      <c r="B313" s="860"/>
      <c r="C313" s="860"/>
      <c r="D313" s="860"/>
      <c r="E313" s="860"/>
      <c r="F313" s="860"/>
      <c r="G313" s="868"/>
      <c r="H313" s="860"/>
      <c r="I313" s="860"/>
      <c r="J313" s="860"/>
      <c r="K313" s="860"/>
      <c r="L313" s="860"/>
      <c r="M313" s="860"/>
      <c r="N313" s="860"/>
      <c r="O313" s="860"/>
      <c r="P313" s="860"/>
      <c r="Q313" s="860"/>
      <c r="R313" s="860"/>
      <c r="S313" s="860"/>
      <c r="T313" s="860"/>
      <c r="U313" s="860"/>
      <c r="V313" s="860"/>
      <c r="W313" s="860"/>
      <c r="X313" s="860"/>
      <c r="Y313" s="860"/>
      <c r="Z313" s="860"/>
      <c r="AA313" s="860"/>
      <c r="AB313" s="860"/>
      <c r="AC313" s="860"/>
      <c r="AD313" s="860"/>
      <c r="AE313" s="860"/>
    </row>
    <row r="314" spans="1:31" ht="15.75" customHeight="1" x14ac:dyDescent="0.25">
      <c r="A314" s="860"/>
      <c r="B314" s="860"/>
      <c r="C314" s="860"/>
      <c r="D314" s="860"/>
      <c r="E314" s="860"/>
      <c r="F314" s="860"/>
      <c r="G314" s="868"/>
      <c r="H314" s="860"/>
      <c r="I314" s="860"/>
      <c r="J314" s="860"/>
      <c r="K314" s="860"/>
      <c r="L314" s="860"/>
      <c r="M314" s="860"/>
      <c r="N314" s="860"/>
      <c r="O314" s="860"/>
      <c r="P314" s="860"/>
      <c r="Q314" s="860"/>
      <c r="R314" s="860"/>
      <c r="S314" s="860"/>
      <c r="T314" s="860"/>
      <c r="U314" s="860"/>
      <c r="V314" s="860"/>
      <c r="W314" s="860"/>
      <c r="X314" s="860"/>
      <c r="Y314" s="860"/>
      <c r="Z314" s="860"/>
      <c r="AA314" s="860"/>
      <c r="AB314" s="860"/>
      <c r="AC314" s="860"/>
      <c r="AD314" s="860"/>
      <c r="AE314" s="860"/>
    </row>
    <row r="315" spans="1:31" ht="15.75" customHeight="1" x14ac:dyDescent="0.25">
      <c r="A315" s="860"/>
      <c r="B315" s="860"/>
      <c r="C315" s="860"/>
      <c r="D315" s="860"/>
      <c r="E315" s="860"/>
      <c r="F315" s="860"/>
      <c r="G315" s="868"/>
      <c r="H315" s="860"/>
      <c r="I315" s="860"/>
      <c r="J315" s="860"/>
      <c r="K315" s="860"/>
      <c r="L315" s="860"/>
      <c r="M315" s="860"/>
      <c r="N315" s="860"/>
      <c r="O315" s="860"/>
      <c r="P315" s="860"/>
      <c r="Q315" s="860"/>
      <c r="R315" s="860"/>
      <c r="S315" s="860"/>
      <c r="T315" s="860"/>
      <c r="U315" s="860"/>
      <c r="V315" s="860"/>
      <c r="W315" s="860"/>
      <c r="X315" s="860"/>
      <c r="Y315" s="860"/>
      <c r="Z315" s="860"/>
      <c r="AA315" s="860"/>
      <c r="AB315" s="860"/>
      <c r="AC315" s="860"/>
      <c r="AD315" s="860"/>
      <c r="AE315" s="860"/>
    </row>
    <row r="316" spans="1:31" ht="15.75" customHeight="1" x14ac:dyDescent="0.25">
      <c r="A316" s="860"/>
      <c r="B316" s="860"/>
      <c r="C316" s="860"/>
      <c r="D316" s="860"/>
      <c r="E316" s="860"/>
      <c r="F316" s="860"/>
      <c r="G316" s="868"/>
      <c r="H316" s="860"/>
      <c r="I316" s="860"/>
      <c r="J316" s="860"/>
      <c r="K316" s="860"/>
      <c r="L316" s="860"/>
      <c r="M316" s="860"/>
      <c r="N316" s="860"/>
      <c r="O316" s="860"/>
      <c r="P316" s="860"/>
      <c r="Q316" s="860"/>
      <c r="R316" s="860"/>
      <c r="S316" s="860"/>
      <c r="T316" s="860"/>
      <c r="U316" s="860"/>
      <c r="V316" s="860"/>
      <c r="W316" s="860"/>
      <c r="X316" s="860"/>
      <c r="Y316" s="860"/>
      <c r="Z316" s="860"/>
      <c r="AA316" s="860"/>
      <c r="AB316" s="860"/>
      <c r="AC316" s="860"/>
      <c r="AD316" s="860"/>
      <c r="AE316" s="860"/>
    </row>
    <row r="317" spans="1:31" ht="15.75" customHeight="1" x14ac:dyDescent="0.25">
      <c r="A317" s="860"/>
      <c r="B317" s="860"/>
      <c r="C317" s="860"/>
      <c r="D317" s="860"/>
      <c r="E317" s="860"/>
      <c r="F317" s="860"/>
      <c r="G317" s="868"/>
      <c r="H317" s="860"/>
      <c r="I317" s="860"/>
      <c r="J317" s="860"/>
      <c r="K317" s="860"/>
      <c r="L317" s="860"/>
      <c r="M317" s="860"/>
      <c r="N317" s="860"/>
      <c r="O317" s="860"/>
      <c r="P317" s="860"/>
      <c r="Q317" s="860"/>
      <c r="R317" s="860"/>
      <c r="S317" s="860"/>
      <c r="T317" s="860"/>
      <c r="U317" s="860"/>
      <c r="V317" s="860"/>
      <c r="W317" s="860"/>
      <c r="X317" s="860"/>
      <c r="Y317" s="860"/>
      <c r="Z317" s="860"/>
      <c r="AA317" s="860"/>
      <c r="AB317" s="860"/>
      <c r="AC317" s="860"/>
      <c r="AD317" s="860"/>
      <c r="AE317" s="860"/>
    </row>
    <row r="318" spans="1:31" ht="15.75" customHeight="1" x14ac:dyDescent="0.25">
      <c r="A318" s="860"/>
      <c r="B318" s="860"/>
      <c r="C318" s="860"/>
      <c r="D318" s="860"/>
      <c r="E318" s="860"/>
      <c r="F318" s="860"/>
      <c r="G318" s="868"/>
      <c r="H318" s="860"/>
      <c r="I318" s="860"/>
      <c r="J318" s="860"/>
      <c r="K318" s="860"/>
      <c r="L318" s="860"/>
      <c r="M318" s="860"/>
      <c r="N318" s="860"/>
      <c r="O318" s="860"/>
      <c r="P318" s="860"/>
      <c r="Q318" s="860"/>
      <c r="R318" s="860"/>
      <c r="S318" s="860"/>
      <c r="T318" s="860"/>
      <c r="U318" s="860"/>
      <c r="V318" s="860"/>
      <c r="W318" s="860"/>
      <c r="X318" s="860"/>
      <c r="Y318" s="860"/>
      <c r="Z318" s="860"/>
      <c r="AA318" s="860"/>
      <c r="AB318" s="860"/>
      <c r="AC318" s="860"/>
      <c r="AD318" s="860"/>
      <c r="AE318" s="860"/>
    </row>
    <row r="319" spans="1:31" ht="15.75" customHeight="1" x14ac:dyDescent="0.25">
      <c r="A319" s="860"/>
      <c r="B319" s="860"/>
      <c r="C319" s="860"/>
      <c r="D319" s="860"/>
      <c r="E319" s="860"/>
      <c r="F319" s="860"/>
      <c r="G319" s="868"/>
      <c r="H319" s="860"/>
      <c r="I319" s="860"/>
      <c r="J319" s="860"/>
      <c r="K319" s="860"/>
      <c r="L319" s="860"/>
      <c r="M319" s="860"/>
      <c r="N319" s="860"/>
      <c r="O319" s="860"/>
      <c r="P319" s="860"/>
      <c r="Q319" s="860"/>
      <c r="R319" s="860"/>
      <c r="S319" s="860"/>
      <c r="T319" s="860"/>
      <c r="U319" s="860"/>
      <c r="V319" s="860"/>
      <c r="W319" s="860"/>
      <c r="X319" s="860"/>
      <c r="Y319" s="860"/>
      <c r="Z319" s="860"/>
      <c r="AA319" s="860"/>
      <c r="AB319" s="860"/>
      <c r="AC319" s="860"/>
      <c r="AD319" s="860"/>
      <c r="AE319" s="860"/>
    </row>
    <row r="320" spans="1:31" ht="15.75" customHeight="1" x14ac:dyDescent="0.25">
      <c r="A320" s="860"/>
      <c r="B320" s="860"/>
      <c r="C320" s="860"/>
      <c r="D320" s="860"/>
      <c r="E320" s="860"/>
      <c r="F320" s="860"/>
      <c r="G320" s="868"/>
      <c r="H320" s="860"/>
      <c r="I320" s="860"/>
      <c r="J320" s="860"/>
      <c r="K320" s="860"/>
      <c r="L320" s="860"/>
      <c r="M320" s="860"/>
      <c r="N320" s="860"/>
      <c r="O320" s="860"/>
      <c r="P320" s="860"/>
      <c r="Q320" s="860"/>
      <c r="R320" s="860"/>
      <c r="S320" s="860"/>
      <c r="T320" s="860"/>
      <c r="U320" s="860"/>
      <c r="V320" s="860"/>
      <c r="W320" s="860"/>
      <c r="X320" s="860"/>
      <c r="Y320" s="860"/>
      <c r="Z320" s="860"/>
      <c r="AA320" s="860"/>
      <c r="AB320" s="860"/>
      <c r="AC320" s="860"/>
      <c r="AD320" s="860"/>
      <c r="AE320" s="860"/>
    </row>
    <row r="321" spans="1:31" ht="15.75" customHeight="1" x14ac:dyDescent="0.25">
      <c r="A321" s="860"/>
      <c r="B321" s="860"/>
      <c r="C321" s="860"/>
      <c r="D321" s="860"/>
      <c r="E321" s="860"/>
      <c r="F321" s="860"/>
      <c r="G321" s="868"/>
      <c r="H321" s="860"/>
      <c r="I321" s="860"/>
      <c r="J321" s="860"/>
      <c r="K321" s="860"/>
      <c r="L321" s="860"/>
      <c r="M321" s="860"/>
      <c r="N321" s="860"/>
      <c r="O321" s="860"/>
      <c r="P321" s="860"/>
      <c r="Q321" s="860"/>
      <c r="R321" s="860"/>
      <c r="S321" s="860"/>
      <c r="T321" s="860"/>
      <c r="U321" s="860"/>
      <c r="V321" s="860"/>
      <c r="W321" s="860"/>
      <c r="X321" s="860"/>
      <c r="Y321" s="860"/>
      <c r="Z321" s="860"/>
      <c r="AA321" s="860"/>
      <c r="AB321" s="860"/>
      <c r="AC321" s="860"/>
      <c r="AD321" s="860"/>
      <c r="AE321" s="860"/>
    </row>
    <row r="322" spans="1:31" ht="15.75" customHeight="1" x14ac:dyDescent="0.25">
      <c r="A322" s="860"/>
      <c r="B322" s="860"/>
      <c r="C322" s="860"/>
      <c r="D322" s="860"/>
      <c r="E322" s="860"/>
      <c r="F322" s="860"/>
      <c r="G322" s="868"/>
      <c r="H322" s="860"/>
      <c r="I322" s="860"/>
      <c r="J322" s="860"/>
      <c r="K322" s="860"/>
      <c r="L322" s="860"/>
      <c r="M322" s="860"/>
      <c r="N322" s="860"/>
      <c r="O322" s="860"/>
      <c r="P322" s="860"/>
      <c r="Q322" s="860"/>
      <c r="R322" s="860"/>
      <c r="S322" s="860"/>
      <c r="T322" s="860"/>
      <c r="U322" s="860"/>
      <c r="V322" s="860"/>
      <c r="W322" s="860"/>
      <c r="X322" s="860"/>
      <c r="Y322" s="860"/>
      <c r="Z322" s="860"/>
      <c r="AA322" s="860"/>
      <c r="AB322" s="860"/>
      <c r="AC322" s="860"/>
      <c r="AD322" s="860"/>
      <c r="AE322" s="860"/>
    </row>
    <row r="323" spans="1:31" ht="15.75" customHeight="1" x14ac:dyDescent="0.25">
      <c r="A323" s="860"/>
      <c r="B323" s="860"/>
      <c r="C323" s="860"/>
      <c r="D323" s="860"/>
      <c r="E323" s="860"/>
      <c r="F323" s="860"/>
      <c r="G323" s="868"/>
      <c r="H323" s="860"/>
      <c r="I323" s="860"/>
      <c r="J323" s="860"/>
      <c r="K323" s="860"/>
      <c r="L323" s="860"/>
      <c r="M323" s="860"/>
      <c r="N323" s="860"/>
      <c r="O323" s="860"/>
      <c r="P323" s="860"/>
      <c r="Q323" s="860"/>
      <c r="R323" s="860"/>
      <c r="S323" s="860"/>
      <c r="T323" s="860"/>
      <c r="U323" s="860"/>
      <c r="V323" s="860"/>
      <c r="W323" s="860"/>
      <c r="X323" s="860"/>
      <c r="Y323" s="860"/>
      <c r="Z323" s="860"/>
      <c r="AA323" s="860"/>
      <c r="AB323" s="860"/>
      <c r="AC323" s="860"/>
      <c r="AD323" s="860"/>
      <c r="AE323" s="860"/>
    </row>
    <row r="324" spans="1:31" ht="15.75" customHeight="1" x14ac:dyDescent="0.25">
      <c r="A324" s="860"/>
      <c r="B324" s="860"/>
      <c r="C324" s="860"/>
      <c r="D324" s="860"/>
      <c r="E324" s="860"/>
      <c r="F324" s="860"/>
      <c r="G324" s="868"/>
      <c r="H324" s="860"/>
      <c r="I324" s="860"/>
      <c r="J324" s="860"/>
      <c r="K324" s="860"/>
      <c r="L324" s="860"/>
      <c r="M324" s="860"/>
      <c r="N324" s="860"/>
      <c r="O324" s="860"/>
      <c r="P324" s="860"/>
      <c r="Q324" s="860"/>
      <c r="R324" s="860"/>
      <c r="S324" s="860"/>
      <c r="T324" s="860"/>
      <c r="U324" s="860"/>
      <c r="V324" s="860"/>
      <c r="W324" s="860"/>
      <c r="X324" s="860"/>
      <c r="Y324" s="860"/>
      <c r="Z324" s="860"/>
      <c r="AA324" s="860"/>
      <c r="AB324" s="860"/>
      <c r="AC324" s="860"/>
      <c r="AD324" s="860"/>
      <c r="AE324" s="860"/>
    </row>
    <row r="325" spans="1:31" ht="15.75" customHeight="1" x14ac:dyDescent="0.25">
      <c r="A325" s="860"/>
      <c r="B325" s="860"/>
      <c r="C325" s="860"/>
      <c r="D325" s="860"/>
      <c r="E325" s="860"/>
      <c r="F325" s="860"/>
      <c r="G325" s="868"/>
      <c r="H325" s="860"/>
      <c r="I325" s="860"/>
      <c r="J325" s="860"/>
      <c r="K325" s="860"/>
      <c r="L325" s="860"/>
      <c r="M325" s="860"/>
      <c r="N325" s="860"/>
      <c r="O325" s="860"/>
      <c r="P325" s="860"/>
      <c r="Q325" s="860"/>
      <c r="R325" s="860"/>
      <c r="S325" s="860"/>
      <c r="T325" s="860"/>
      <c r="U325" s="860"/>
      <c r="V325" s="860"/>
      <c r="W325" s="860"/>
      <c r="X325" s="860"/>
      <c r="Y325" s="860"/>
      <c r="Z325" s="860"/>
      <c r="AA325" s="860"/>
      <c r="AB325" s="860"/>
      <c r="AC325" s="860"/>
      <c r="AD325" s="860"/>
      <c r="AE325" s="860"/>
    </row>
    <row r="326" spans="1:31" ht="15.75" customHeight="1" x14ac:dyDescent="0.25">
      <c r="A326" s="860"/>
      <c r="B326" s="860"/>
      <c r="C326" s="860"/>
      <c r="D326" s="860"/>
      <c r="E326" s="860"/>
      <c r="F326" s="860"/>
      <c r="G326" s="868"/>
      <c r="H326" s="860"/>
      <c r="I326" s="860"/>
      <c r="J326" s="860"/>
      <c r="K326" s="860"/>
      <c r="L326" s="860"/>
      <c r="M326" s="860"/>
      <c r="N326" s="860"/>
      <c r="O326" s="860"/>
      <c r="P326" s="860"/>
      <c r="Q326" s="860"/>
      <c r="R326" s="860"/>
      <c r="S326" s="860"/>
      <c r="T326" s="860"/>
      <c r="U326" s="860"/>
      <c r="V326" s="860"/>
      <c r="W326" s="860"/>
      <c r="X326" s="860"/>
      <c r="Y326" s="860"/>
      <c r="Z326" s="860"/>
      <c r="AA326" s="860"/>
      <c r="AB326" s="860"/>
      <c r="AC326" s="860"/>
      <c r="AD326" s="860"/>
      <c r="AE326" s="860"/>
    </row>
    <row r="327" spans="1:31" ht="15.75" customHeight="1" x14ac:dyDescent="0.25">
      <c r="A327" s="860"/>
      <c r="B327" s="860"/>
      <c r="C327" s="860"/>
      <c r="D327" s="860"/>
      <c r="E327" s="860"/>
      <c r="F327" s="860"/>
      <c r="G327" s="868"/>
      <c r="H327" s="860"/>
      <c r="I327" s="860"/>
      <c r="J327" s="860"/>
      <c r="K327" s="860"/>
      <c r="L327" s="860"/>
      <c r="M327" s="860"/>
      <c r="N327" s="860"/>
      <c r="O327" s="860"/>
      <c r="P327" s="860"/>
      <c r="Q327" s="860"/>
      <c r="R327" s="860"/>
      <c r="S327" s="860"/>
      <c r="T327" s="860"/>
      <c r="U327" s="860"/>
      <c r="V327" s="860"/>
      <c r="W327" s="860"/>
      <c r="X327" s="860"/>
      <c r="Y327" s="860"/>
      <c r="Z327" s="860"/>
      <c r="AA327" s="860"/>
      <c r="AB327" s="860"/>
      <c r="AC327" s="860"/>
      <c r="AD327" s="860"/>
      <c r="AE327" s="860"/>
    </row>
    <row r="328" spans="1:31" ht="15.75" customHeight="1" x14ac:dyDescent="0.25">
      <c r="A328" s="860"/>
      <c r="B328" s="860"/>
      <c r="C328" s="860"/>
      <c r="D328" s="860"/>
      <c r="E328" s="860"/>
      <c r="F328" s="860"/>
      <c r="G328" s="868"/>
      <c r="H328" s="860"/>
      <c r="I328" s="860"/>
      <c r="J328" s="860"/>
      <c r="K328" s="860"/>
      <c r="L328" s="860"/>
      <c r="M328" s="860"/>
      <c r="N328" s="860"/>
      <c r="O328" s="860"/>
      <c r="P328" s="860"/>
      <c r="Q328" s="860"/>
      <c r="R328" s="860"/>
      <c r="S328" s="860"/>
      <c r="T328" s="860"/>
      <c r="U328" s="860"/>
      <c r="V328" s="860"/>
      <c r="W328" s="860"/>
      <c r="X328" s="860"/>
      <c r="Y328" s="860"/>
      <c r="Z328" s="860"/>
      <c r="AA328" s="860"/>
      <c r="AB328" s="860"/>
      <c r="AC328" s="860"/>
      <c r="AD328" s="860"/>
      <c r="AE328" s="860"/>
    </row>
    <row r="329" spans="1:31" ht="15.75" customHeight="1" x14ac:dyDescent="0.25">
      <c r="A329" s="860"/>
      <c r="B329" s="860"/>
      <c r="C329" s="860"/>
      <c r="D329" s="860"/>
      <c r="E329" s="860"/>
      <c r="F329" s="860"/>
      <c r="G329" s="868"/>
      <c r="H329" s="860"/>
      <c r="I329" s="860"/>
      <c r="J329" s="860"/>
      <c r="K329" s="860"/>
      <c r="L329" s="860"/>
      <c r="M329" s="860"/>
      <c r="N329" s="860"/>
      <c r="O329" s="860"/>
      <c r="P329" s="860"/>
      <c r="Q329" s="860"/>
      <c r="R329" s="860"/>
      <c r="S329" s="860"/>
      <c r="T329" s="860"/>
      <c r="U329" s="860"/>
      <c r="V329" s="860"/>
      <c r="W329" s="860"/>
      <c r="X329" s="860"/>
      <c r="Y329" s="860"/>
      <c r="Z329" s="860"/>
      <c r="AA329" s="860"/>
      <c r="AB329" s="860"/>
      <c r="AC329" s="860"/>
      <c r="AD329" s="860"/>
      <c r="AE329" s="860"/>
    </row>
    <row r="330" spans="1:31" ht="15.75" customHeight="1" x14ac:dyDescent="0.25">
      <c r="A330" s="860"/>
      <c r="B330" s="860"/>
      <c r="C330" s="860"/>
      <c r="D330" s="860"/>
      <c r="E330" s="860"/>
      <c r="F330" s="860"/>
      <c r="G330" s="868"/>
      <c r="H330" s="860"/>
      <c r="I330" s="860"/>
      <c r="J330" s="860"/>
      <c r="K330" s="860"/>
      <c r="L330" s="860"/>
      <c r="M330" s="860"/>
      <c r="N330" s="860"/>
      <c r="O330" s="860"/>
      <c r="P330" s="860"/>
      <c r="Q330" s="860"/>
      <c r="R330" s="860"/>
      <c r="S330" s="860"/>
      <c r="T330" s="860"/>
      <c r="U330" s="860"/>
      <c r="V330" s="860"/>
      <c r="W330" s="860"/>
      <c r="X330" s="860"/>
      <c r="Y330" s="860"/>
      <c r="Z330" s="860"/>
      <c r="AA330" s="860"/>
      <c r="AB330" s="860"/>
      <c r="AC330" s="860"/>
      <c r="AD330" s="860"/>
      <c r="AE330" s="860"/>
    </row>
    <row r="331" spans="1:31" ht="15.75" customHeight="1" x14ac:dyDescent="0.25">
      <c r="A331" s="860"/>
      <c r="B331" s="860"/>
      <c r="C331" s="860"/>
      <c r="D331" s="860"/>
      <c r="E331" s="860"/>
      <c r="F331" s="860"/>
      <c r="G331" s="868"/>
      <c r="H331" s="860"/>
      <c r="I331" s="860"/>
      <c r="J331" s="860"/>
      <c r="K331" s="860"/>
      <c r="L331" s="860"/>
      <c r="M331" s="860"/>
      <c r="N331" s="860"/>
      <c r="O331" s="860"/>
      <c r="P331" s="860"/>
      <c r="Q331" s="860"/>
      <c r="R331" s="860"/>
      <c r="S331" s="860"/>
      <c r="T331" s="860"/>
      <c r="U331" s="860"/>
      <c r="V331" s="860"/>
      <c r="W331" s="860"/>
      <c r="X331" s="860"/>
      <c r="Y331" s="860"/>
      <c r="Z331" s="860"/>
      <c r="AA331" s="860"/>
      <c r="AB331" s="860"/>
      <c r="AC331" s="860"/>
      <c r="AD331" s="860"/>
      <c r="AE331" s="860"/>
    </row>
    <row r="332" spans="1:31" ht="15.75" customHeight="1" x14ac:dyDescent="0.25">
      <c r="A332" s="860"/>
      <c r="B332" s="860"/>
      <c r="C332" s="860"/>
      <c r="D332" s="860"/>
      <c r="E332" s="860"/>
      <c r="F332" s="860"/>
      <c r="G332" s="868"/>
      <c r="H332" s="860"/>
      <c r="I332" s="860"/>
      <c r="J332" s="860"/>
      <c r="K332" s="860"/>
      <c r="L332" s="860"/>
      <c r="M332" s="860"/>
      <c r="N332" s="860"/>
      <c r="O332" s="860"/>
      <c r="P332" s="860"/>
      <c r="Q332" s="860"/>
      <c r="R332" s="860"/>
      <c r="S332" s="860"/>
      <c r="T332" s="860"/>
      <c r="U332" s="860"/>
      <c r="V332" s="860"/>
      <c r="W332" s="860"/>
      <c r="X332" s="860"/>
      <c r="Y332" s="860"/>
      <c r="Z332" s="860"/>
      <c r="AA332" s="860"/>
      <c r="AB332" s="860"/>
      <c r="AC332" s="860"/>
      <c r="AD332" s="860"/>
      <c r="AE332" s="860"/>
    </row>
    <row r="333" spans="1:31" ht="15.75" customHeight="1" x14ac:dyDescent="0.25">
      <c r="A333" s="860"/>
      <c r="B333" s="860"/>
      <c r="C333" s="860"/>
      <c r="D333" s="860"/>
      <c r="E333" s="860"/>
      <c r="F333" s="860"/>
      <c r="G333" s="868"/>
      <c r="H333" s="860"/>
      <c r="I333" s="860"/>
      <c r="J333" s="860"/>
      <c r="K333" s="860"/>
      <c r="L333" s="860"/>
      <c r="M333" s="860"/>
      <c r="N333" s="860"/>
      <c r="O333" s="860"/>
      <c r="P333" s="860"/>
      <c r="Q333" s="860"/>
      <c r="R333" s="860"/>
      <c r="S333" s="860"/>
      <c r="T333" s="860"/>
      <c r="U333" s="860"/>
      <c r="V333" s="860"/>
      <c r="W333" s="860"/>
      <c r="X333" s="860"/>
      <c r="Y333" s="860"/>
      <c r="Z333" s="860"/>
      <c r="AA333" s="860"/>
      <c r="AB333" s="860"/>
      <c r="AC333" s="860"/>
      <c r="AD333" s="860"/>
      <c r="AE333" s="860"/>
    </row>
    <row r="334" spans="1:31" ht="15.75" customHeight="1" x14ac:dyDescent="0.25">
      <c r="A334" s="860"/>
      <c r="B334" s="860"/>
      <c r="C334" s="860"/>
      <c r="D334" s="860"/>
      <c r="E334" s="860"/>
      <c r="F334" s="860"/>
      <c r="G334" s="868"/>
      <c r="H334" s="860"/>
      <c r="I334" s="860"/>
      <c r="J334" s="860"/>
      <c r="K334" s="860"/>
      <c r="L334" s="860"/>
      <c r="M334" s="860"/>
      <c r="N334" s="860"/>
      <c r="O334" s="860"/>
      <c r="P334" s="860"/>
      <c r="Q334" s="860"/>
      <c r="R334" s="860"/>
      <c r="S334" s="860"/>
      <c r="T334" s="860"/>
      <c r="U334" s="860"/>
      <c r="V334" s="860"/>
      <c r="W334" s="860"/>
      <c r="X334" s="860"/>
      <c r="Y334" s="860"/>
      <c r="Z334" s="860"/>
      <c r="AA334" s="860"/>
      <c r="AB334" s="860"/>
      <c r="AC334" s="860"/>
      <c r="AD334" s="860"/>
      <c r="AE334" s="860"/>
    </row>
    <row r="335" spans="1:31" ht="15.75" customHeight="1" x14ac:dyDescent="0.25">
      <c r="A335" s="860"/>
      <c r="B335" s="860"/>
      <c r="C335" s="860"/>
      <c r="D335" s="860"/>
      <c r="E335" s="860"/>
      <c r="F335" s="860"/>
      <c r="G335" s="868"/>
      <c r="H335" s="860"/>
      <c r="I335" s="860"/>
      <c r="J335" s="860"/>
      <c r="K335" s="860"/>
      <c r="L335" s="860"/>
      <c r="M335" s="860"/>
      <c r="N335" s="860"/>
      <c r="O335" s="860"/>
      <c r="P335" s="860"/>
      <c r="Q335" s="860"/>
      <c r="R335" s="860"/>
      <c r="S335" s="860"/>
      <c r="T335" s="860"/>
      <c r="U335" s="860"/>
      <c r="V335" s="860"/>
      <c r="W335" s="860"/>
      <c r="X335" s="860"/>
      <c r="Y335" s="860"/>
      <c r="Z335" s="860"/>
      <c r="AA335" s="860"/>
      <c r="AB335" s="860"/>
      <c r="AC335" s="860"/>
      <c r="AD335" s="860"/>
      <c r="AE335" s="860"/>
    </row>
    <row r="336" spans="1:31" ht="15.75" customHeight="1" x14ac:dyDescent="0.25">
      <c r="A336" s="860"/>
      <c r="B336" s="860"/>
      <c r="C336" s="860"/>
      <c r="D336" s="860"/>
      <c r="E336" s="860"/>
      <c r="F336" s="860"/>
      <c r="G336" s="868"/>
      <c r="H336" s="860"/>
      <c r="I336" s="860"/>
      <c r="J336" s="860"/>
      <c r="K336" s="860"/>
      <c r="L336" s="860"/>
      <c r="M336" s="860"/>
      <c r="N336" s="860"/>
      <c r="O336" s="860"/>
      <c r="P336" s="860"/>
      <c r="Q336" s="860"/>
      <c r="R336" s="860"/>
      <c r="S336" s="860"/>
      <c r="T336" s="860"/>
      <c r="U336" s="860"/>
      <c r="V336" s="860"/>
      <c r="W336" s="860"/>
      <c r="X336" s="860"/>
      <c r="Y336" s="860"/>
      <c r="Z336" s="860"/>
      <c r="AA336" s="860"/>
      <c r="AB336" s="860"/>
      <c r="AC336" s="860"/>
      <c r="AD336" s="860"/>
      <c r="AE336" s="860"/>
    </row>
    <row r="337" spans="1:31" ht="15.75" customHeight="1" x14ac:dyDescent="0.25">
      <c r="A337" s="860"/>
      <c r="B337" s="860"/>
      <c r="C337" s="860"/>
      <c r="D337" s="860"/>
      <c r="E337" s="860"/>
      <c r="F337" s="860"/>
      <c r="G337" s="868"/>
      <c r="H337" s="860"/>
      <c r="I337" s="860"/>
      <c r="J337" s="860"/>
      <c r="K337" s="860"/>
      <c r="L337" s="860"/>
      <c r="M337" s="860"/>
      <c r="N337" s="860"/>
      <c r="O337" s="860"/>
      <c r="P337" s="860"/>
      <c r="Q337" s="860"/>
      <c r="R337" s="860"/>
      <c r="S337" s="860"/>
      <c r="T337" s="860"/>
      <c r="U337" s="860"/>
      <c r="V337" s="860"/>
      <c r="W337" s="860"/>
      <c r="X337" s="860"/>
      <c r="Y337" s="860"/>
      <c r="Z337" s="860"/>
      <c r="AA337" s="860"/>
      <c r="AB337" s="860"/>
      <c r="AC337" s="860"/>
      <c r="AD337" s="860"/>
      <c r="AE337" s="860"/>
    </row>
    <row r="338" spans="1:31" ht="15.75" customHeight="1" x14ac:dyDescent="0.25">
      <c r="A338" s="860"/>
      <c r="B338" s="860"/>
      <c r="C338" s="860"/>
      <c r="D338" s="860"/>
      <c r="E338" s="860"/>
      <c r="F338" s="860"/>
      <c r="G338" s="868"/>
      <c r="H338" s="860"/>
      <c r="I338" s="860"/>
      <c r="J338" s="860"/>
      <c r="K338" s="860"/>
      <c r="L338" s="860"/>
      <c r="M338" s="860"/>
      <c r="N338" s="860"/>
      <c r="O338" s="860"/>
      <c r="P338" s="860"/>
      <c r="Q338" s="860"/>
      <c r="R338" s="860"/>
      <c r="S338" s="860"/>
      <c r="T338" s="860"/>
      <c r="U338" s="860"/>
      <c r="V338" s="860"/>
      <c r="W338" s="860"/>
      <c r="X338" s="860"/>
      <c r="Y338" s="860"/>
      <c r="Z338" s="860"/>
      <c r="AA338" s="860"/>
      <c r="AB338" s="860"/>
      <c r="AC338" s="860"/>
      <c r="AD338" s="860"/>
      <c r="AE338" s="860"/>
    </row>
    <row r="339" spans="1:31" ht="15.75" customHeight="1" x14ac:dyDescent="0.25">
      <c r="A339" s="860"/>
      <c r="B339" s="860"/>
      <c r="C339" s="860"/>
      <c r="D339" s="860"/>
      <c r="E339" s="860"/>
      <c r="F339" s="860"/>
      <c r="G339" s="868"/>
      <c r="H339" s="860"/>
      <c r="I339" s="860"/>
      <c r="J339" s="860"/>
      <c r="K339" s="860"/>
      <c r="L339" s="860"/>
      <c r="M339" s="860"/>
      <c r="N339" s="860"/>
      <c r="O339" s="860"/>
      <c r="P339" s="860"/>
      <c r="Q339" s="860"/>
      <c r="R339" s="860"/>
      <c r="S339" s="860"/>
      <c r="T339" s="860"/>
      <c r="U339" s="860"/>
      <c r="V339" s="860"/>
      <c r="W339" s="860"/>
      <c r="X339" s="860"/>
      <c r="Y339" s="860"/>
      <c r="Z339" s="860"/>
      <c r="AA339" s="860"/>
      <c r="AB339" s="860"/>
      <c r="AC339" s="860"/>
      <c r="AD339" s="860"/>
      <c r="AE339" s="860"/>
    </row>
    <row r="340" spans="1:31" ht="15.75" customHeight="1" x14ac:dyDescent="0.25">
      <c r="A340" s="860"/>
      <c r="B340" s="860"/>
      <c r="C340" s="860"/>
      <c r="D340" s="860"/>
      <c r="E340" s="860"/>
      <c r="F340" s="860"/>
      <c r="G340" s="868"/>
      <c r="H340" s="860"/>
      <c r="I340" s="860"/>
      <c r="J340" s="860"/>
      <c r="K340" s="860"/>
      <c r="L340" s="860"/>
      <c r="M340" s="860"/>
      <c r="N340" s="860"/>
      <c r="O340" s="860"/>
      <c r="P340" s="860"/>
      <c r="Q340" s="860"/>
      <c r="R340" s="860"/>
      <c r="S340" s="860"/>
      <c r="T340" s="860"/>
      <c r="U340" s="860"/>
      <c r="V340" s="860"/>
      <c r="W340" s="860"/>
      <c r="X340" s="860"/>
      <c r="Y340" s="860"/>
      <c r="Z340" s="860"/>
      <c r="AA340" s="860"/>
      <c r="AB340" s="860"/>
      <c r="AC340" s="860"/>
      <c r="AD340" s="860"/>
      <c r="AE340" s="860"/>
    </row>
    <row r="341" spans="1:31" ht="15.75" customHeight="1" x14ac:dyDescent="0.25">
      <c r="A341" s="860"/>
      <c r="B341" s="860"/>
      <c r="C341" s="860"/>
      <c r="D341" s="860"/>
      <c r="E341" s="860"/>
      <c r="F341" s="860"/>
      <c r="G341" s="868"/>
      <c r="H341" s="860"/>
      <c r="I341" s="860"/>
      <c r="J341" s="860"/>
      <c r="K341" s="860"/>
      <c r="L341" s="860"/>
      <c r="M341" s="860"/>
      <c r="N341" s="860"/>
      <c r="O341" s="860"/>
      <c r="P341" s="860"/>
      <c r="Q341" s="860"/>
      <c r="R341" s="860"/>
      <c r="S341" s="860"/>
      <c r="T341" s="860"/>
      <c r="U341" s="860"/>
      <c r="V341" s="860"/>
      <c r="W341" s="860"/>
      <c r="X341" s="860"/>
      <c r="Y341" s="860"/>
      <c r="Z341" s="860"/>
      <c r="AA341" s="860"/>
      <c r="AB341" s="860"/>
      <c r="AC341" s="860"/>
      <c r="AD341" s="860"/>
      <c r="AE341" s="860"/>
    </row>
    <row r="342" spans="1:31" ht="15.75" customHeight="1" x14ac:dyDescent="0.25">
      <c r="A342" s="860"/>
      <c r="B342" s="860"/>
      <c r="C342" s="860"/>
      <c r="D342" s="860"/>
      <c r="E342" s="860"/>
      <c r="F342" s="860"/>
      <c r="G342" s="868"/>
      <c r="H342" s="860"/>
      <c r="I342" s="860"/>
      <c r="J342" s="860"/>
      <c r="K342" s="860"/>
      <c r="L342" s="860"/>
      <c r="M342" s="860"/>
      <c r="N342" s="860"/>
      <c r="O342" s="860"/>
      <c r="P342" s="860"/>
      <c r="Q342" s="860"/>
      <c r="R342" s="860"/>
      <c r="S342" s="860"/>
      <c r="T342" s="860"/>
      <c r="U342" s="860"/>
      <c r="V342" s="860"/>
      <c r="W342" s="860"/>
      <c r="X342" s="860"/>
      <c r="Y342" s="860"/>
      <c r="Z342" s="860"/>
      <c r="AA342" s="860"/>
      <c r="AB342" s="860"/>
      <c r="AC342" s="860"/>
      <c r="AD342" s="860"/>
      <c r="AE342" s="860"/>
    </row>
    <row r="343" spans="1:31" ht="15.75" customHeight="1" x14ac:dyDescent="0.25">
      <c r="A343" s="860"/>
      <c r="B343" s="860"/>
      <c r="C343" s="860"/>
      <c r="D343" s="860"/>
      <c r="E343" s="860"/>
      <c r="F343" s="860"/>
      <c r="G343" s="868"/>
      <c r="H343" s="860"/>
      <c r="I343" s="860"/>
      <c r="J343" s="860"/>
      <c r="K343" s="860"/>
      <c r="L343" s="860"/>
      <c r="M343" s="860"/>
      <c r="N343" s="860"/>
      <c r="O343" s="860"/>
      <c r="P343" s="860"/>
      <c r="Q343" s="860"/>
      <c r="R343" s="860"/>
      <c r="S343" s="860"/>
      <c r="T343" s="860"/>
      <c r="U343" s="860"/>
      <c r="V343" s="860"/>
      <c r="W343" s="860"/>
      <c r="X343" s="860"/>
      <c r="Y343" s="860"/>
      <c r="Z343" s="860"/>
      <c r="AA343" s="860"/>
      <c r="AB343" s="860"/>
      <c r="AC343" s="860"/>
      <c r="AD343" s="860"/>
      <c r="AE343" s="860"/>
    </row>
    <row r="344" spans="1:31" ht="15.75" customHeight="1" x14ac:dyDescent="0.25">
      <c r="A344" s="860"/>
      <c r="B344" s="860"/>
      <c r="C344" s="860"/>
      <c r="D344" s="860"/>
      <c r="E344" s="860"/>
      <c r="F344" s="860"/>
      <c r="G344" s="868"/>
      <c r="H344" s="860"/>
      <c r="I344" s="860"/>
      <c r="J344" s="860"/>
      <c r="K344" s="860"/>
      <c r="L344" s="860"/>
      <c r="M344" s="860"/>
      <c r="N344" s="860"/>
      <c r="O344" s="860"/>
      <c r="P344" s="860"/>
      <c r="Q344" s="860"/>
      <c r="R344" s="860"/>
      <c r="S344" s="860"/>
      <c r="T344" s="860"/>
      <c r="U344" s="860"/>
      <c r="V344" s="860"/>
      <c r="W344" s="860"/>
      <c r="X344" s="860"/>
      <c r="Y344" s="860"/>
      <c r="Z344" s="860"/>
      <c r="AA344" s="860"/>
      <c r="AB344" s="860"/>
      <c r="AC344" s="860"/>
      <c r="AD344" s="860"/>
      <c r="AE344" s="860"/>
    </row>
    <row r="345" spans="1:31" ht="15.75" customHeight="1" x14ac:dyDescent="0.25">
      <c r="A345" s="860"/>
      <c r="B345" s="860"/>
      <c r="C345" s="860"/>
      <c r="D345" s="860"/>
      <c r="E345" s="860"/>
      <c r="F345" s="860"/>
      <c r="G345" s="868"/>
      <c r="H345" s="860"/>
      <c r="I345" s="860"/>
      <c r="J345" s="860"/>
      <c r="K345" s="860"/>
      <c r="L345" s="860"/>
      <c r="M345" s="860"/>
      <c r="N345" s="860"/>
      <c r="O345" s="860"/>
      <c r="P345" s="860"/>
      <c r="Q345" s="860"/>
      <c r="R345" s="860"/>
      <c r="S345" s="860"/>
      <c r="T345" s="860"/>
      <c r="U345" s="860"/>
      <c r="V345" s="860"/>
      <c r="W345" s="860"/>
      <c r="X345" s="860"/>
      <c r="Y345" s="860"/>
      <c r="Z345" s="860"/>
      <c r="AA345" s="860"/>
      <c r="AB345" s="860"/>
      <c r="AC345" s="860"/>
      <c r="AD345" s="860"/>
      <c r="AE345" s="860"/>
    </row>
    <row r="346" spans="1:31" ht="15.75" customHeight="1" x14ac:dyDescent="0.25">
      <c r="A346" s="860"/>
      <c r="B346" s="860"/>
      <c r="C346" s="860"/>
      <c r="D346" s="860"/>
      <c r="E346" s="860"/>
      <c r="F346" s="860"/>
      <c r="G346" s="868"/>
      <c r="H346" s="860"/>
      <c r="I346" s="860"/>
      <c r="J346" s="860"/>
      <c r="K346" s="860"/>
      <c r="L346" s="860"/>
      <c r="M346" s="860"/>
      <c r="N346" s="860"/>
      <c r="O346" s="860"/>
      <c r="P346" s="860"/>
      <c r="Q346" s="860"/>
      <c r="R346" s="860"/>
      <c r="S346" s="860"/>
      <c r="T346" s="860"/>
      <c r="U346" s="860"/>
      <c r="V346" s="860"/>
      <c r="W346" s="860"/>
      <c r="X346" s="860"/>
      <c r="Y346" s="860"/>
      <c r="Z346" s="860"/>
      <c r="AA346" s="860"/>
      <c r="AB346" s="860"/>
      <c r="AC346" s="860"/>
      <c r="AD346" s="860"/>
      <c r="AE346" s="860"/>
    </row>
    <row r="347" spans="1:31" ht="15.75" customHeight="1" x14ac:dyDescent="0.25">
      <c r="A347" s="860"/>
      <c r="B347" s="860"/>
      <c r="C347" s="860"/>
      <c r="D347" s="860"/>
      <c r="E347" s="860"/>
      <c r="F347" s="860"/>
      <c r="G347" s="868"/>
      <c r="H347" s="860"/>
      <c r="I347" s="860"/>
      <c r="J347" s="860"/>
      <c r="K347" s="860"/>
      <c r="L347" s="860"/>
      <c r="M347" s="860"/>
      <c r="N347" s="860"/>
      <c r="O347" s="860"/>
      <c r="P347" s="860"/>
      <c r="Q347" s="860"/>
      <c r="R347" s="860"/>
      <c r="S347" s="860"/>
      <c r="T347" s="860"/>
      <c r="U347" s="860"/>
      <c r="V347" s="860"/>
      <c r="W347" s="860"/>
      <c r="X347" s="860"/>
      <c r="Y347" s="860"/>
      <c r="Z347" s="860"/>
      <c r="AA347" s="860"/>
      <c r="AB347" s="860"/>
      <c r="AC347" s="860"/>
      <c r="AD347" s="860"/>
      <c r="AE347" s="860"/>
    </row>
    <row r="348" spans="1:31" ht="15.75" customHeight="1" x14ac:dyDescent="0.25">
      <c r="A348" s="860"/>
      <c r="B348" s="860"/>
      <c r="C348" s="860"/>
      <c r="D348" s="860"/>
      <c r="E348" s="860"/>
      <c r="F348" s="860"/>
      <c r="G348" s="868"/>
      <c r="H348" s="860"/>
      <c r="I348" s="860"/>
      <c r="J348" s="860"/>
      <c r="K348" s="860"/>
      <c r="L348" s="860"/>
      <c r="M348" s="860"/>
      <c r="N348" s="860"/>
      <c r="O348" s="860"/>
      <c r="P348" s="860"/>
      <c r="Q348" s="860"/>
      <c r="R348" s="860"/>
      <c r="S348" s="860"/>
      <c r="T348" s="860"/>
      <c r="U348" s="860"/>
      <c r="V348" s="860"/>
      <c r="W348" s="860"/>
      <c r="X348" s="860"/>
      <c r="Y348" s="860"/>
      <c r="Z348" s="860"/>
      <c r="AA348" s="860"/>
      <c r="AB348" s="860"/>
      <c r="AC348" s="860"/>
      <c r="AD348" s="860"/>
      <c r="AE348" s="860"/>
    </row>
    <row r="349" spans="1:31" ht="15.75" customHeight="1" x14ac:dyDescent="0.25">
      <c r="A349" s="860"/>
      <c r="B349" s="860"/>
      <c r="C349" s="860"/>
      <c r="D349" s="860"/>
      <c r="E349" s="860"/>
      <c r="F349" s="860"/>
      <c r="G349" s="868"/>
      <c r="H349" s="860"/>
      <c r="I349" s="860"/>
      <c r="J349" s="860"/>
      <c r="K349" s="860"/>
      <c r="L349" s="860"/>
      <c r="M349" s="860"/>
      <c r="N349" s="860"/>
      <c r="O349" s="860"/>
      <c r="P349" s="860"/>
      <c r="Q349" s="860"/>
      <c r="R349" s="860"/>
      <c r="S349" s="860"/>
      <c r="T349" s="860"/>
      <c r="U349" s="860"/>
      <c r="V349" s="860"/>
      <c r="W349" s="860"/>
      <c r="X349" s="860"/>
      <c r="Y349" s="860"/>
      <c r="Z349" s="860"/>
      <c r="AA349" s="860"/>
      <c r="AB349" s="860"/>
      <c r="AC349" s="860"/>
      <c r="AD349" s="860"/>
      <c r="AE349" s="860"/>
    </row>
    <row r="350" spans="1:31" ht="15.75" customHeight="1" x14ac:dyDescent="0.25">
      <c r="A350" s="860"/>
      <c r="B350" s="860"/>
      <c r="C350" s="860"/>
      <c r="D350" s="860"/>
      <c r="E350" s="860"/>
      <c r="F350" s="860"/>
      <c r="G350" s="868"/>
      <c r="H350" s="860"/>
      <c r="I350" s="860"/>
      <c r="J350" s="860"/>
      <c r="K350" s="860"/>
      <c r="L350" s="860"/>
      <c r="M350" s="860"/>
      <c r="N350" s="860"/>
      <c r="O350" s="860"/>
      <c r="P350" s="860"/>
      <c r="Q350" s="860"/>
      <c r="R350" s="860"/>
      <c r="S350" s="860"/>
      <c r="T350" s="860"/>
      <c r="U350" s="860"/>
      <c r="V350" s="860"/>
      <c r="W350" s="860"/>
      <c r="X350" s="860"/>
      <c r="Y350" s="860"/>
      <c r="Z350" s="860"/>
      <c r="AA350" s="860"/>
      <c r="AB350" s="860"/>
      <c r="AC350" s="860"/>
      <c r="AD350" s="860"/>
      <c r="AE350" s="860"/>
    </row>
    <row r="351" spans="1:31" ht="15.75" customHeight="1" x14ac:dyDescent="0.25">
      <c r="A351" s="860"/>
      <c r="B351" s="860"/>
      <c r="C351" s="860"/>
      <c r="D351" s="860"/>
      <c r="E351" s="860"/>
      <c r="F351" s="860"/>
      <c r="G351" s="868"/>
      <c r="H351" s="860"/>
      <c r="I351" s="860"/>
      <c r="J351" s="860"/>
      <c r="K351" s="860"/>
      <c r="L351" s="860"/>
      <c r="M351" s="860"/>
      <c r="N351" s="860"/>
      <c r="O351" s="860"/>
      <c r="P351" s="860"/>
      <c r="Q351" s="860"/>
      <c r="R351" s="860"/>
      <c r="S351" s="860"/>
      <c r="T351" s="860"/>
      <c r="U351" s="860"/>
      <c r="V351" s="860"/>
      <c r="W351" s="860"/>
      <c r="X351" s="860"/>
      <c r="Y351" s="860"/>
      <c r="Z351" s="860"/>
      <c r="AA351" s="860"/>
      <c r="AB351" s="860"/>
      <c r="AC351" s="860"/>
      <c r="AD351" s="860"/>
      <c r="AE351" s="860"/>
    </row>
    <row r="352" spans="1:31" ht="15.75" customHeight="1" x14ac:dyDescent="0.25">
      <c r="A352" s="860"/>
      <c r="B352" s="860"/>
      <c r="C352" s="860"/>
      <c r="D352" s="860"/>
      <c r="E352" s="860"/>
      <c r="F352" s="860"/>
      <c r="G352" s="868"/>
      <c r="H352" s="860"/>
      <c r="I352" s="860"/>
      <c r="J352" s="860"/>
      <c r="K352" s="860"/>
      <c r="L352" s="860"/>
      <c r="M352" s="860"/>
      <c r="N352" s="860"/>
      <c r="O352" s="860"/>
      <c r="P352" s="860"/>
      <c r="Q352" s="860"/>
      <c r="R352" s="860"/>
      <c r="S352" s="860"/>
      <c r="T352" s="860"/>
      <c r="U352" s="860"/>
      <c r="V352" s="860"/>
      <c r="W352" s="860"/>
      <c r="X352" s="860"/>
      <c r="Y352" s="860"/>
      <c r="Z352" s="860"/>
      <c r="AA352" s="860"/>
      <c r="AB352" s="860"/>
      <c r="AC352" s="860"/>
      <c r="AD352" s="860"/>
      <c r="AE352" s="860"/>
    </row>
    <row r="353" spans="1:31" ht="15.75" customHeight="1" x14ac:dyDescent="0.25">
      <c r="A353" s="860"/>
      <c r="B353" s="860"/>
      <c r="C353" s="860"/>
      <c r="D353" s="860"/>
      <c r="E353" s="860"/>
      <c r="F353" s="860"/>
      <c r="G353" s="868"/>
      <c r="H353" s="860"/>
      <c r="I353" s="860"/>
      <c r="J353" s="860"/>
      <c r="K353" s="860"/>
      <c r="L353" s="860"/>
      <c r="M353" s="860"/>
      <c r="N353" s="860"/>
      <c r="O353" s="860"/>
      <c r="P353" s="860"/>
      <c r="Q353" s="860"/>
      <c r="R353" s="860"/>
      <c r="S353" s="860"/>
      <c r="T353" s="860"/>
      <c r="U353" s="860"/>
      <c r="V353" s="860"/>
      <c r="W353" s="860"/>
      <c r="X353" s="860"/>
      <c r="Y353" s="860"/>
      <c r="Z353" s="860"/>
      <c r="AA353" s="860"/>
      <c r="AB353" s="860"/>
      <c r="AC353" s="860"/>
      <c r="AD353" s="860"/>
      <c r="AE353" s="860"/>
    </row>
    <row r="354" spans="1:31" ht="15.75" customHeight="1" x14ac:dyDescent="0.25">
      <c r="A354" s="860"/>
      <c r="B354" s="860"/>
      <c r="C354" s="860"/>
      <c r="D354" s="860"/>
      <c r="E354" s="860"/>
      <c r="F354" s="860"/>
      <c r="G354" s="868"/>
      <c r="H354" s="860"/>
      <c r="I354" s="860"/>
      <c r="J354" s="860"/>
      <c r="K354" s="860"/>
      <c r="L354" s="860"/>
      <c r="M354" s="860"/>
      <c r="N354" s="860"/>
      <c r="O354" s="860"/>
      <c r="P354" s="860"/>
      <c r="Q354" s="860"/>
      <c r="R354" s="860"/>
      <c r="S354" s="860"/>
      <c r="T354" s="860"/>
      <c r="U354" s="860"/>
      <c r="V354" s="860"/>
      <c r="W354" s="860"/>
      <c r="X354" s="860"/>
      <c r="Y354" s="860"/>
      <c r="Z354" s="860"/>
      <c r="AA354" s="860"/>
      <c r="AB354" s="860"/>
      <c r="AC354" s="860"/>
      <c r="AD354" s="860"/>
      <c r="AE354" s="860"/>
    </row>
    <row r="355" spans="1:31" ht="15.75" customHeight="1" x14ac:dyDescent="0.25">
      <c r="A355" s="860"/>
      <c r="B355" s="860"/>
      <c r="C355" s="860"/>
      <c r="D355" s="860"/>
      <c r="E355" s="860"/>
      <c r="F355" s="860"/>
      <c r="G355" s="868"/>
      <c r="H355" s="860"/>
      <c r="I355" s="860"/>
      <c r="J355" s="860"/>
      <c r="K355" s="860"/>
      <c r="L355" s="860"/>
      <c r="M355" s="860"/>
      <c r="N355" s="860"/>
      <c r="O355" s="860"/>
      <c r="P355" s="860"/>
      <c r="Q355" s="860"/>
      <c r="R355" s="860"/>
      <c r="S355" s="860"/>
      <c r="T355" s="860"/>
      <c r="U355" s="860"/>
      <c r="V355" s="860"/>
      <c r="W355" s="860"/>
      <c r="X355" s="860"/>
      <c r="Y355" s="860"/>
      <c r="Z355" s="860"/>
      <c r="AA355" s="860"/>
      <c r="AB355" s="860"/>
      <c r="AC355" s="860"/>
      <c r="AD355" s="860"/>
      <c r="AE355" s="860"/>
    </row>
    <row r="356" spans="1:31" ht="15.75" customHeight="1" x14ac:dyDescent="0.25">
      <c r="A356" s="860"/>
      <c r="B356" s="860"/>
      <c r="C356" s="860"/>
      <c r="D356" s="860"/>
      <c r="E356" s="860"/>
      <c r="F356" s="860"/>
      <c r="G356" s="868"/>
      <c r="H356" s="860"/>
      <c r="I356" s="860"/>
      <c r="J356" s="860"/>
      <c r="K356" s="860"/>
      <c r="L356" s="860"/>
      <c r="M356" s="860"/>
      <c r="N356" s="860"/>
      <c r="O356" s="860"/>
      <c r="P356" s="860"/>
      <c r="Q356" s="860"/>
      <c r="R356" s="860"/>
      <c r="S356" s="860"/>
      <c r="T356" s="860"/>
      <c r="U356" s="860"/>
      <c r="V356" s="860"/>
      <c r="W356" s="860"/>
      <c r="X356" s="860"/>
      <c r="Y356" s="860"/>
      <c r="Z356" s="860"/>
      <c r="AA356" s="860"/>
      <c r="AB356" s="860"/>
      <c r="AC356" s="860"/>
      <c r="AD356" s="860"/>
      <c r="AE356" s="860"/>
    </row>
    <row r="357" spans="1:31" ht="15.75" customHeight="1" x14ac:dyDescent="0.25">
      <c r="A357" s="860"/>
      <c r="B357" s="860"/>
      <c r="C357" s="860"/>
      <c r="D357" s="860"/>
      <c r="E357" s="860"/>
      <c r="F357" s="860"/>
      <c r="G357" s="868"/>
      <c r="H357" s="860"/>
      <c r="I357" s="860"/>
      <c r="J357" s="860"/>
      <c r="K357" s="860"/>
      <c r="L357" s="860"/>
      <c r="M357" s="860"/>
      <c r="N357" s="860"/>
      <c r="O357" s="860"/>
      <c r="P357" s="860"/>
      <c r="Q357" s="860"/>
      <c r="R357" s="860"/>
      <c r="S357" s="860"/>
      <c r="T357" s="860"/>
      <c r="U357" s="860"/>
      <c r="V357" s="860"/>
      <c r="W357" s="860"/>
      <c r="X357" s="860"/>
      <c r="Y357" s="860"/>
      <c r="Z357" s="860"/>
      <c r="AA357" s="860"/>
      <c r="AB357" s="860"/>
      <c r="AC357" s="860"/>
      <c r="AD357" s="860"/>
      <c r="AE357" s="860"/>
    </row>
    <row r="358" spans="1:31" ht="15.75" customHeight="1" x14ac:dyDescent="0.25">
      <c r="A358" s="860"/>
      <c r="B358" s="860"/>
      <c r="C358" s="860"/>
      <c r="D358" s="860"/>
      <c r="E358" s="860"/>
      <c r="F358" s="860"/>
      <c r="G358" s="868"/>
      <c r="H358" s="860"/>
      <c r="I358" s="860"/>
      <c r="J358" s="860"/>
      <c r="K358" s="860"/>
      <c r="L358" s="860"/>
      <c r="M358" s="860"/>
      <c r="N358" s="860"/>
      <c r="O358" s="860"/>
      <c r="P358" s="860"/>
      <c r="Q358" s="860"/>
      <c r="R358" s="860"/>
      <c r="S358" s="860"/>
      <c r="T358" s="860"/>
      <c r="U358" s="860"/>
      <c r="V358" s="860"/>
      <c r="W358" s="860"/>
      <c r="X358" s="860"/>
      <c r="Y358" s="860"/>
      <c r="Z358" s="860"/>
      <c r="AA358" s="860"/>
      <c r="AB358" s="860"/>
      <c r="AC358" s="860"/>
      <c r="AD358" s="860"/>
      <c r="AE358" s="860"/>
    </row>
    <row r="359" spans="1:31" ht="15.75" customHeight="1" x14ac:dyDescent="0.25">
      <c r="A359" s="860"/>
      <c r="B359" s="860"/>
      <c r="C359" s="860"/>
      <c r="D359" s="860"/>
      <c r="E359" s="860"/>
      <c r="F359" s="860"/>
      <c r="G359" s="868"/>
      <c r="H359" s="860"/>
      <c r="I359" s="860"/>
      <c r="J359" s="860"/>
      <c r="K359" s="860"/>
      <c r="L359" s="860"/>
      <c r="M359" s="860"/>
      <c r="N359" s="860"/>
      <c r="O359" s="860"/>
      <c r="P359" s="860"/>
      <c r="Q359" s="860"/>
      <c r="R359" s="860"/>
      <c r="S359" s="860"/>
      <c r="T359" s="860"/>
      <c r="U359" s="860"/>
      <c r="V359" s="860"/>
      <c r="W359" s="860"/>
      <c r="X359" s="860"/>
      <c r="Y359" s="860"/>
      <c r="Z359" s="860"/>
      <c r="AA359" s="860"/>
      <c r="AB359" s="860"/>
      <c r="AC359" s="860"/>
      <c r="AD359" s="860"/>
      <c r="AE359" s="860"/>
    </row>
    <row r="360" spans="1:31" ht="15.75" customHeight="1" x14ac:dyDescent="0.25">
      <c r="A360" s="860"/>
      <c r="B360" s="860"/>
      <c r="C360" s="860"/>
      <c r="D360" s="860"/>
      <c r="E360" s="860"/>
      <c r="F360" s="860"/>
      <c r="G360" s="868"/>
      <c r="H360" s="860"/>
      <c r="I360" s="860"/>
      <c r="J360" s="860"/>
      <c r="K360" s="860"/>
      <c r="L360" s="860"/>
      <c r="M360" s="860"/>
      <c r="N360" s="860"/>
      <c r="O360" s="860"/>
      <c r="P360" s="860"/>
      <c r="Q360" s="860"/>
      <c r="R360" s="860"/>
      <c r="S360" s="860"/>
      <c r="T360" s="860"/>
      <c r="U360" s="860"/>
      <c r="V360" s="860"/>
      <c r="W360" s="860"/>
      <c r="X360" s="860"/>
      <c r="Y360" s="860"/>
      <c r="Z360" s="860"/>
      <c r="AA360" s="860"/>
      <c r="AB360" s="860"/>
      <c r="AC360" s="860"/>
      <c r="AD360" s="860"/>
      <c r="AE360" s="860"/>
    </row>
    <row r="361" spans="1:31" ht="15.75" customHeight="1" x14ac:dyDescent="0.25">
      <c r="A361" s="860"/>
      <c r="B361" s="860"/>
      <c r="C361" s="860"/>
      <c r="D361" s="860"/>
      <c r="E361" s="860"/>
      <c r="F361" s="860"/>
      <c r="G361" s="868"/>
      <c r="H361" s="860"/>
      <c r="I361" s="860"/>
      <c r="J361" s="860"/>
      <c r="K361" s="860"/>
      <c r="L361" s="860"/>
      <c r="M361" s="860"/>
      <c r="N361" s="860"/>
      <c r="O361" s="860"/>
      <c r="P361" s="860"/>
      <c r="Q361" s="860"/>
      <c r="R361" s="860"/>
      <c r="S361" s="860"/>
      <c r="T361" s="860"/>
      <c r="U361" s="860"/>
      <c r="V361" s="860"/>
      <c r="W361" s="860"/>
      <c r="X361" s="860"/>
      <c r="Y361" s="860"/>
      <c r="Z361" s="860"/>
      <c r="AA361" s="860"/>
      <c r="AB361" s="860"/>
      <c r="AC361" s="860"/>
      <c r="AD361" s="860"/>
      <c r="AE361" s="860"/>
    </row>
    <row r="362" spans="1:31" ht="15.75" customHeight="1" x14ac:dyDescent="0.25">
      <c r="A362" s="860"/>
      <c r="B362" s="860"/>
      <c r="C362" s="860"/>
      <c r="D362" s="860"/>
      <c r="E362" s="860"/>
      <c r="F362" s="860"/>
      <c r="G362" s="868"/>
      <c r="H362" s="860"/>
      <c r="I362" s="860"/>
      <c r="J362" s="860"/>
      <c r="K362" s="860"/>
      <c r="L362" s="860"/>
      <c r="M362" s="860"/>
      <c r="N362" s="860"/>
      <c r="O362" s="860"/>
      <c r="P362" s="860"/>
      <c r="Q362" s="860"/>
      <c r="R362" s="860"/>
      <c r="S362" s="860"/>
      <c r="T362" s="860"/>
      <c r="U362" s="860"/>
      <c r="V362" s="860"/>
      <c r="W362" s="860"/>
      <c r="X362" s="860"/>
      <c r="Y362" s="860"/>
      <c r="Z362" s="860"/>
      <c r="AA362" s="860"/>
      <c r="AB362" s="860"/>
      <c r="AC362" s="860"/>
      <c r="AD362" s="860"/>
      <c r="AE362" s="860"/>
    </row>
    <row r="363" spans="1:31" ht="15.75" customHeight="1" x14ac:dyDescent="0.25">
      <c r="A363" s="860"/>
      <c r="B363" s="860"/>
      <c r="C363" s="860"/>
      <c r="D363" s="860"/>
      <c r="E363" s="860"/>
      <c r="F363" s="860"/>
      <c r="G363" s="868"/>
      <c r="H363" s="860"/>
      <c r="I363" s="860"/>
      <c r="J363" s="860"/>
      <c r="K363" s="860"/>
      <c r="L363" s="860"/>
      <c r="M363" s="860"/>
      <c r="N363" s="860"/>
      <c r="O363" s="860"/>
      <c r="P363" s="860"/>
      <c r="Q363" s="860"/>
      <c r="R363" s="860"/>
      <c r="S363" s="860"/>
      <c r="T363" s="860"/>
      <c r="U363" s="860"/>
      <c r="V363" s="860"/>
      <c r="W363" s="860"/>
      <c r="X363" s="860"/>
      <c r="Y363" s="860"/>
      <c r="Z363" s="860"/>
      <c r="AA363" s="860"/>
      <c r="AB363" s="860"/>
      <c r="AC363" s="860"/>
      <c r="AD363" s="860"/>
      <c r="AE363" s="860"/>
    </row>
    <row r="364" spans="1:31" ht="15.75" customHeight="1" x14ac:dyDescent="0.25">
      <c r="A364" s="860"/>
      <c r="B364" s="860"/>
      <c r="C364" s="860"/>
      <c r="D364" s="860"/>
      <c r="E364" s="860"/>
      <c r="F364" s="860"/>
      <c r="G364" s="868"/>
      <c r="H364" s="860"/>
      <c r="I364" s="860"/>
      <c r="J364" s="860"/>
      <c r="K364" s="860"/>
      <c r="L364" s="860"/>
      <c r="M364" s="860"/>
      <c r="N364" s="860"/>
      <c r="O364" s="860"/>
      <c r="P364" s="860"/>
      <c r="Q364" s="860"/>
      <c r="R364" s="860"/>
      <c r="S364" s="860"/>
      <c r="T364" s="860"/>
      <c r="U364" s="860"/>
      <c r="V364" s="860"/>
      <c r="W364" s="860"/>
      <c r="X364" s="860"/>
      <c r="Y364" s="860"/>
      <c r="Z364" s="860"/>
      <c r="AA364" s="860"/>
      <c r="AB364" s="860"/>
      <c r="AC364" s="860"/>
      <c r="AD364" s="860"/>
      <c r="AE364" s="860"/>
    </row>
    <row r="365" spans="1:31" ht="15.75" customHeight="1" x14ac:dyDescent="0.25">
      <c r="A365" s="860"/>
      <c r="B365" s="860"/>
      <c r="C365" s="860"/>
      <c r="D365" s="860"/>
      <c r="E365" s="860"/>
      <c r="F365" s="860"/>
      <c r="G365" s="868"/>
      <c r="H365" s="860"/>
      <c r="I365" s="860"/>
      <c r="J365" s="860"/>
      <c r="K365" s="860"/>
      <c r="L365" s="860"/>
      <c r="M365" s="860"/>
      <c r="N365" s="860"/>
      <c r="O365" s="860"/>
      <c r="P365" s="860"/>
      <c r="Q365" s="860"/>
      <c r="R365" s="860"/>
      <c r="S365" s="860"/>
      <c r="T365" s="860"/>
      <c r="U365" s="860"/>
      <c r="V365" s="860"/>
      <c r="W365" s="860"/>
      <c r="X365" s="860"/>
      <c r="Y365" s="860"/>
      <c r="Z365" s="860"/>
      <c r="AA365" s="860"/>
      <c r="AB365" s="860"/>
      <c r="AC365" s="860"/>
      <c r="AD365" s="860"/>
      <c r="AE365" s="860"/>
    </row>
    <row r="366" spans="1:31" ht="15.75" customHeight="1" x14ac:dyDescent="0.25">
      <c r="A366" s="860"/>
      <c r="B366" s="860"/>
      <c r="C366" s="860"/>
      <c r="D366" s="860"/>
      <c r="E366" s="860"/>
      <c r="F366" s="860"/>
      <c r="G366" s="868"/>
      <c r="H366" s="860"/>
      <c r="I366" s="860"/>
      <c r="J366" s="860"/>
      <c r="K366" s="860"/>
      <c r="L366" s="860"/>
      <c r="M366" s="860"/>
      <c r="N366" s="860"/>
      <c r="O366" s="860"/>
      <c r="P366" s="860"/>
      <c r="Q366" s="860"/>
      <c r="R366" s="860"/>
      <c r="S366" s="860"/>
      <c r="T366" s="860"/>
      <c r="U366" s="860"/>
      <c r="V366" s="860"/>
      <c r="W366" s="860"/>
      <c r="X366" s="860"/>
      <c r="Y366" s="860"/>
      <c r="Z366" s="860"/>
      <c r="AA366" s="860"/>
      <c r="AB366" s="860"/>
      <c r="AC366" s="860"/>
      <c r="AD366" s="860"/>
      <c r="AE366" s="860"/>
    </row>
    <row r="367" spans="1:31" ht="15.75" customHeight="1" x14ac:dyDescent="0.25">
      <c r="A367" s="860"/>
      <c r="B367" s="860"/>
      <c r="C367" s="860"/>
      <c r="D367" s="860"/>
      <c r="E367" s="860"/>
      <c r="F367" s="860"/>
      <c r="G367" s="868"/>
      <c r="H367" s="860"/>
      <c r="I367" s="860"/>
      <c r="J367" s="860"/>
      <c r="K367" s="860"/>
      <c r="L367" s="860"/>
      <c r="M367" s="860"/>
      <c r="N367" s="860"/>
      <c r="O367" s="860"/>
      <c r="P367" s="860"/>
      <c r="Q367" s="860"/>
      <c r="R367" s="860"/>
      <c r="S367" s="860"/>
      <c r="T367" s="860"/>
      <c r="U367" s="860"/>
      <c r="V367" s="860"/>
      <c r="W367" s="860"/>
      <c r="X367" s="860"/>
      <c r="Y367" s="860"/>
      <c r="Z367" s="860"/>
      <c r="AA367" s="860"/>
      <c r="AB367" s="860"/>
      <c r="AC367" s="860"/>
      <c r="AD367" s="860"/>
      <c r="AE367" s="860"/>
    </row>
    <row r="368" spans="1:31" ht="15.75" customHeight="1" x14ac:dyDescent="0.25">
      <c r="A368" s="860"/>
      <c r="B368" s="860"/>
      <c r="C368" s="860"/>
      <c r="D368" s="860"/>
      <c r="E368" s="860"/>
      <c r="F368" s="860"/>
      <c r="G368" s="868"/>
      <c r="H368" s="860"/>
      <c r="I368" s="860"/>
      <c r="J368" s="860"/>
      <c r="K368" s="860"/>
      <c r="L368" s="860"/>
      <c r="M368" s="860"/>
      <c r="N368" s="860"/>
      <c r="O368" s="860"/>
      <c r="P368" s="860"/>
      <c r="Q368" s="860"/>
      <c r="R368" s="860"/>
      <c r="S368" s="860"/>
      <c r="T368" s="860"/>
      <c r="U368" s="860"/>
      <c r="V368" s="860"/>
      <c r="W368" s="860"/>
      <c r="X368" s="860"/>
      <c r="Y368" s="860"/>
      <c r="Z368" s="860"/>
      <c r="AA368" s="860"/>
      <c r="AB368" s="860"/>
      <c r="AC368" s="860"/>
      <c r="AD368" s="860"/>
      <c r="AE368" s="860"/>
    </row>
    <row r="369" spans="1:31" ht="15.75" customHeight="1" x14ac:dyDescent="0.25">
      <c r="A369" s="860"/>
      <c r="B369" s="860"/>
      <c r="C369" s="860"/>
      <c r="D369" s="860"/>
      <c r="E369" s="860"/>
      <c r="F369" s="860"/>
      <c r="G369" s="868"/>
      <c r="H369" s="860"/>
      <c r="I369" s="860"/>
      <c r="J369" s="860"/>
      <c r="K369" s="860"/>
      <c r="L369" s="860"/>
      <c r="M369" s="860"/>
      <c r="N369" s="860"/>
      <c r="O369" s="860"/>
      <c r="P369" s="860"/>
      <c r="Q369" s="860"/>
      <c r="R369" s="860"/>
      <c r="S369" s="860"/>
      <c r="T369" s="860"/>
      <c r="U369" s="860"/>
      <c r="V369" s="860"/>
      <c r="W369" s="860"/>
      <c r="X369" s="860"/>
      <c r="Y369" s="860"/>
      <c r="Z369" s="860"/>
      <c r="AA369" s="860"/>
      <c r="AB369" s="860"/>
      <c r="AC369" s="860"/>
      <c r="AD369" s="860"/>
      <c r="AE369" s="860"/>
    </row>
    <row r="370" spans="1:31" ht="15.75" customHeight="1" x14ac:dyDescent="0.25">
      <c r="A370" s="860"/>
      <c r="B370" s="860"/>
      <c r="C370" s="860"/>
      <c r="D370" s="860"/>
      <c r="E370" s="860"/>
      <c r="F370" s="860"/>
      <c r="G370" s="868"/>
      <c r="H370" s="860"/>
      <c r="I370" s="860"/>
      <c r="J370" s="860"/>
      <c r="K370" s="860"/>
      <c r="L370" s="860"/>
      <c r="M370" s="860"/>
      <c r="N370" s="860"/>
      <c r="O370" s="860"/>
      <c r="P370" s="860"/>
      <c r="Q370" s="860"/>
      <c r="R370" s="860"/>
      <c r="S370" s="860"/>
      <c r="T370" s="860"/>
      <c r="U370" s="860"/>
      <c r="V370" s="860"/>
      <c r="W370" s="860"/>
      <c r="X370" s="860"/>
      <c r="Y370" s="860"/>
      <c r="Z370" s="860"/>
      <c r="AA370" s="860"/>
      <c r="AB370" s="860"/>
      <c r="AC370" s="860"/>
      <c r="AD370" s="860"/>
      <c r="AE370" s="860"/>
    </row>
    <row r="371" spans="1:31" ht="15.75" customHeight="1" x14ac:dyDescent="0.25">
      <c r="A371" s="860"/>
      <c r="B371" s="860"/>
      <c r="C371" s="860"/>
      <c r="D371" s="860"/>
      <c r="E371" s="860"/>
      <c r="F371" s="860"/>
      <c r="G371" s="868"/>
      <c r="H371" s="860"/>
      <c r="I371" s="860"/>
      <c r="J371" s="860"/>
      <c r="K371" s="860"/>
      <c r="L371" s="860"/>
      <c r="M371" s="860"/>
      <c r="N371" s="860"/>
      <c r="O371" s="860"/>
      <c r="P371" s="860"/>
      <c r="Q371" s="860"/>
      <c r="R371" s="860"/>
      <c r="S371" s="860"/>
      <c r="T371" s="860"/>
      <c r="U371" s="860"/>
      <c r="V371" s="860"/>
      <c r="W371" s="860"/>
      <c r="X371" s="860"/>
      <c r="Y371" s="860"/>
      <c r="Z371" s="860"/>
      <c r="AA371" s="860"/>
      <c r="AB371" s="860"/>
      <c r="AC371" s="860"/>
      <c r="AD371" s="860"/>
      <c r="AE371" s="860"/>
    </row>
    <row r="372" spans="1:31" ht="15.75" customHeight="1" x14ac:dyDescent="0.25">
      <c r="A372" s="860"/>
      <c r="B372" s="860"/>
      <c r="C372" s="860"/>
      <c r="D372" s="860"/>
      <c r="E372" s="860"/>
      <c r="F372" s="860"/>
      <c r="G372" s="868"/>
      <c r="H372" s="860"/>
      <c r="I372" s="860"/>
      <c r="J372" s="860"/>
      <c r="K372" s="860"/>
      <c r="L372" s="860"/>
      <c r="M372" s="860"/>
      <c r="N372" s="860"/>
      <c r="O372" s="860"/>
      <c r="P372" s="860"/>
      <c r="Q372" s="860"/>
      <c r="R372" s="860"/>
      <c r="S372" s="860"/>
      <c r="T372" s="860"/>
      <c r="U372" s="860"/>
      <c r="V372" s="860"/>
      <c r="W372" s="860"/>
      <c r="X372" s="860"/>
      <c r="Y372" s="860"/>
      <c r="Z372" s="860"/>
      <c r="AA372" s="860"/>
      <c r="AB372" s="860"/>
      <c r="AC372" s="860"/>
      <c r="AD372" s="860"/>
      <c r="AE372" s="860"/>
    </row>
    <row r="373" spans="1:31" ht="15.75" customHeight="1" x14ac:dyDescent="0.25">
      <c r="A373" s="860"/>
      <c r="B373" s="860"/>
      <c r="C373" s="860"/>
      <c r="D373" s="860"/>
      <c r="E373" s="860"/>
      <c r="F373" s="860"/>
      <c r="G373" s="868"/>
      <c r="H373" s="860"/>
      <c r="I373" s="860"/>
      <c r="J373" s="860"/>
      <c r="K373" s="860"/>
      <c r="L373" s="860"/>
      <c r="M373" s="860"/>
      <c r="N373" s="860"/>
      <c r="O373" s="860"/>
      <c r="P373" s="860"/>
      <c r="Q373" s="860"/>
      <c r="R373" s="860"/>
      <c r="S373" s="860"/>
      <c r="T373" s="860"/>
      <c r="U373" s="860"/>
      <c r="V373" s="860"/>
      <c r="W373" s="860"/>
      <c r="X373" s="860"/>
      <c r="Y373" s="860"/>
      <c r="Z373" s="860"/>
      <c r="AA373" s="860"/>
      <c r="AB373" s="860"/>
      <c r="AC373" s="860"/>
      <c r="AD373" s="860"/>
      <c r="AE373" s="860"/>
    </row>
    <row r="374" spans="1:31" ht="15.75" customHeight="1" x14ac:dyDescent="0.25">
      <c r="A374" s="860"/>
      <c r="B374" s="860"/>
      <c r="C374" s="860"/>
      <c r="D374" s="860"/>
      <c r="E374" s="860"/>
      <c r="F374" s="860"/>
      <c r="G374" s="868"/>
      <c r="H374" s="860"/>
      <c r="I374" s="860"/>
      <c r="J374" s="860"/>
      <c r="K374" s="860"/>
      <c r="L374" s="860"/>
      <c r="M374" s="860"/>
      <c r="N374" s="860"/>
      <c r="O374" s="860"/>
      <c r="P374" s="860"/>
      <c r="Q374" s="860"/>
      <c r="R374" s="860"/>
      <c r="S374" s="860"/>
      <c r="T374" s="860"/>
      <c r="U374" s="860"/>
      <c r="V374" s="860"/>
      <c r="W374" s="860"/>
      <c r="X374" s="860"/>
      <c r="Y374" s="860"/>
      <c r="Z374" s="860"/>
      <c r="AA374" s="860"/>
      <c r="AB374" s="860"/>
      <c r="AC374" s="860"/>
      <c r="AD374" s="860"/>
      <c r="AE374" s="860"/>
    </row>
    <row r="375" spans="1:31" ht="15.75" customHeight="1" x14ac:dyDescent="0.25">
      <c r="A375" s="860"/>
      <c r="B375" s="860"/>
      <c r="C375" s="860"/>
      <c r="D375" s="860"/>
      <c r="E375" s="860"/>
      <c r="F375" s="860"/>
      <c r="G375" s="868"/>
      <c r="H375" s="860"/>
      <c r="I375" s="860"/>
      <c r="J375" s="860"/>
      <c r="K375" s="860"/>
      <c r="L375" s="860"/>
      <c r="M375" s="860"/>
      <c r="N375" s="860"/>
      <c r="O375" s="860"/>
      <c r="P375" s="860"/>
      <c r="Q375" s="860"/>
      <c r="R375" s="860"/>
      <c r="S375" s="860"/>
      <c r="T375" s="860"/>
      <c r="U375" s="860"/>
      <c r="V375" s="860"/>
      <c r="W375" s="860"/>
      <c r="X375" s="860"/>
      <c r="Y375" s="860"/>
      <c r="Z375" s="860"/>
      <c r="AA375" s="860"/>
      <c r="AB375" s="860"/>
      <c r="AC375" s="860"/>
      <c r="AD375" s="860"/>
      <c r="AE375" s="860"/>
    </row>
    <row r="376" spans="1:31" ht="15.75" customHeight="1" x14ac:dyDescent="0.25">
      <c r="A376" s="860"/>
      <c r="B376" s="860"/>
      <c r="C376" s="860"/>
      <c r="D376" s="860"/>
      <c r="E376" s="860"/>
      <c r="F376" s="860"/>
      <c r="G376" s="868"/>
      <c r="H376" s="860"/>
      <c r="I376" s="860"/>
      <c r="J376" s="860"/>
      <c r="K376" s="860"/>
      <c r="L376" s="860"/>
      <c r="M376" s="860"/>
      <c r="N376" s="860"/>
      <c r="O376" s="860"/>
      <c r="P376" s="860"/>
      <c r="Q376" s="860"/>
      <c r="R376" s="860"/>
      <c r="S376" s="860"/>
      <c r="T376" s="860"/>
      <c r="U376" s="860"/>
      <c r="V376" s="860"/>
      <c r="W376" s="860"/>
      <c r="X376" s="860"/>
      <c r="Y376" s="860"/>
      <c r="Z376" s="860"/>
      <c r="AA376" s="860"/>
      <c r="AB376" s="860"/>
      <c r="AC376" s="860"/>
      <c r="AD376" s="860"/>
      <c r="AE376" s="860"/>
    </row>
    <row r="377" spans="1:31" ht="15.75" customHeight="1" x14ac:dyDescent="0.25">
      <c r="A377" s="860"/>
      <c r="B377" s="860"/>
      <c r="C377" s="860"/>
      <c r="D377" s="860"/>
      <c r="E377" s="860"/>
      <c r="F377" s="860"/>
      <c r="G377" s="868"/>
      <c r="H377" s="860"/>
      <c r="I377" s="860"/>
      <c r="J377" s="860"/>
      <c r="K377" s="860"/>
      <c r="L377" s="860"/>
      <c r="M377" s="860"/>
      <c r="N377" s="860"/>
      <c r="O377" s="860"/>
      <c r="P377" s="860"/>
      <c r="Q377" s="860"/>
      <c r="R377" s="860"/>
      <c r="S377" s="860"/>
      <c r="T377" s="860"/>
      <c r="U377" s="860"/>
      <c r="V377" s="860"/>
      <c r="W377" s="860"/>
      <c r="X377" s="860"/>
      <c r="Y377" s="860"/>
      <c r="Z377" s="860"/>
      <c r="AA377" s="860"/>
      <c r="AB377" s="860"/>
      <c r="AC377" s="860"/>
      <c r="AD377" s="860"/>
      <c r="AE377" s="860"/>
    </row>
    <row r="378" spans="1:31" ht="15.75" customHeight="1" x14ac:dyDescent="0.25">
      <c r="A378" s="860"/>
      <c r="B378" s="860"/>
      <c r="C378" s="860"/>
      <c r="D378" s="860"/>
      <c r="E378" s="860"/>
      <c r="F378" s="860"/>
      <c r="G378" s="868"/>
      <c r="H378" s="860"/>
      <c r="I378" s="860"/>
      <c r="J378" s="860"/>
      <c r="K378" s="860"/>
      <c r="L378" s="860"/>
      <c r="M378" s="860"/>
      <c r="N378" s="860"/>
      <c r="O378" s="860"/>
      <c r="P378" s="860"/>
      <c r="Q378" s="860"/>
      <c r="R378" s="860"/>
      <c r="S378" s="860"/>
      <c r="T378" s="860"/>
      <c r="U378" s="860"/>
      <c r="V378" s="860"/>
      <c r="W378" s="860"/>
      <c r="X378" s="860"/>
      <c r="Y378" s="860"/>
      <c r="Z378" s="860"/>
      <c r="AA378" s="860"/>
      <c r="AB378" s="860"/>
      <c r="AC378" s="860"/>
      <c r="AD378" s="860"/>
      <c r="AE378" s="860"/>
    </row>
    <row r="379" spans="1:31" ht="15.75" customHeight="1" x14ac:dyDescent="0.25">
      <c r="A379" s="860"/>
      <c r="B379" s="860"/>
      <c r="C379" s="860"/>
      <c r="D379" s="860"/>
      <c r="E379" s="860"/>
      <c r="F379" s="860"/>
      <c r="G379" s="868"/>
      <c r="H379" s="860"/>
      <c r="I379" s="860"/>
      <c r="J379" s="860"/>
      <c r="K379" s="860"/>
      <c r="L379" s="860"/>
      <c r="M379" s="860"/>
      <c r="N379" s="860"/>
      <c r="O379" s="860"/>
      <c r="P379" s="860"/>
      <c r="Q379" s="860"/>
      <c r="R379" s="860"/>
      <c r="S379" s="860"/>
      <c r="T379" s="860"/>
      <c r="U379" s="860"/>
      <c r="V379" s="860"/>
      <c r="W379" s="860"/>
      <c r="X379" s="860"/>
      <c r="Y379" s="860"/>
      <c r="Z379" s="860"/>
      <c r="AA379" s="860"/>
      <c r="AB379" s="860"/>
      <c r="AC379" s="860"/>
      <c r="AD379" s="860"/>
      <c r="AE379" s="860"/>
    </row>
    <row r="380" spans="1:31" ht="15.75" customHeight="1" x14ac:dyDescent="0.25">
      <c r="A380" s="860"/>
      <c r="B380" s="860"/>
      <c r="C380" s="860"/>
      <c r="D380" s="860"/>
      <c r="E380" s="860"/>
      <c r="F380" s="860"/>
      <c r="G380" s="868"/>
      <c r="H380" s="860"/>
      <c r="I380" s="860"/>
      <c r="J380" s="860"/>
      <c r="K380" s="860"/>
      <c r="L380" s="860"/>
      <c r="M380" s="860"/>
      <c r="N380" s="860"/>
      <c r="O380" s="860"/>
      <c r="P380" s="860"/>
      <c r="Q380" s="860"/>
      <c r="R380" s="860"/>
      <c r="S380" s="860"/>
      <c r="T380" s="860"/>
      <c r="U380" s="860"/>
      <c r="V380" s="860"/>
      <c r="W380" s="860"/>
      <c r="X380" s="860"/>
      <c r="Y380" s="860"/>
      <c r="Z380" s="860"/>
      <c r="AA380" s="860"/>
      <c r="AB380" s="860"/>
      <c r="AC380" s="860"/>
      <c r="AD380" s="860"/>
      <c r="AE380" s="860"/>
    </row>
    <row r="381" spans="1:31" ht="15.75" customHeight="1" x14ac:dyDescent="0.25">
      <c r="A381" s="860"/>
      <c r="B381" s="860"/>
      <c r="C381" s="860"/>
      <c r="D381" s="860"/>
      <c r="E381" s="860"/>
      <c r="F381" s="860"/>
      <c r="G381" s="868"/>
      <c r="H381" s="860"/>
      <c r="I381" s="860"/>
      <c r="J381" s="860"/>
      <c r="K381" s="860"/>
      <c r="L381" s="860"/>
      <c r="M381" s="860"/>
      <c r="N381" s="860"/>
      <c r="O381" s="860"/>
      <c r="P381" s="860"/>
      <c r="Q381" s="860"/>
      <c r="R381" s="860"/>
      <c r="S381" s="860"/>
      <c r="T381" s="860"/>
      <c r="U381" s="860"/>
      <c r="V381" s="860"/>
      <c r="W381" s="860"/>
      <c r="X381" s="860"/>
      <c r="Y381" s="860"/>
      <c r="Z381" s="860"/>
      <c r="AA381" s="860"/>
      <c r="AB381" s="860"/>
      <c r="AC381" s="860"/>
      <c r="AD381" s="860"/>
      <c r="AE381" s="860"/>
    </row>
    <row r="382" spans="1:31" ht="15.75" customHeight="1" x14ac:dyDescent="0.25">
      <c r="A382" s="860"/>
      <c r="B382" s="860"/>
      <c r="C382" s="860"/>
      <c r="D382" s="860"/>
      <c r="E382" s="860"/>
      <c r="F382" s="860"/>
      <c r="G382" s="868"/>
      <c r="H382" s="860"/>
      <c r="I382" s="860"/>
      <c r="J382" s="860"/>
      <c r="K382" s="860"/>
      <c r="L382" s="860"/>
      <c r="M382" s="860"/>
      <c r="N382" s="860"/>
      <c r="O382" s="860"/>
      <c r="P382" s="860"/>
      <c r="Q382" s="860"/>
      <c r="R382" s="860"/>
      <c r="S382" s="860"/>
      <c r="T382" s="860"/>
      <c r="U382" s="860"/>
      <c r="V382" s="860"/>
      <c r="W382" s="860"/>
      <c r="X382" s="860"/>
      <c r="Y382" s="860"/>
      <c r="Z382" s="860"/>
      <c r="AA382" s="860"/>
      <c r="AB382" s="860"/>
      <c r="AC382" s="860"/>
      <c r="AD382" s="860"/>
      <c r="AE382" s="860"/>
    </row>
    <row r="383" spans="1:31" ht="15.75" customHeight="1" x14ac:dyDescent="0.25">
      <c r="A383" s="860"/>
      <c r="B383" s="860"/>
      <c r="C383" s="860"/>
      <c r="D383" s="860"/>
      <c r="E383" s="860"/>
      <c r="F383" s="860"/>
      <c r="G383" s="868"/>
      <c r="H383" s="860"/>
      <c r="I383" s="860"/>
      <c r="J383" s="860"/>
      <c r="K383" s="860"/>
      <c r="L383" s="860"/>
      <c r="M383" s="860"/>
      <c r="N383" s="860"/>
      <c r="O383" s="860"/>
      <c r="P383" s="860"/>
      <c r="Q383" s="860"/>
      <c r="R383" s="860"/>
      <c r="S383" s="860"/>
      <c r="T383" s="860"/>
      <c r="U383" s="860"/>
      <c r="V383" s="860"/>
      <c r="W383" s="860"/>
      <c r="X383" s="860"/>
      <c r="Y383" s="860"/>
      <c r="Z383" s="860"/>
      <c r="AA383" s="860"/>
      <c r="AB383" s="860"/>
      <c r="AC383" s="860"/>
      <c r="AD383" s="860"/>
      <c r="AE383" s="860"/>
    </row>
    <row r="384" spans="1:31" ht="15.75" customHeight="1" x14ac:dyDescent="0.25">
      <c r="A384" s="860"/>
      <c r="B384" s="860"/>
      <c r="C384" s="860"/>
      <c r="D384" s="860"/>
      <c r="E384" s="860"/>
      <c r="F384" s="860"/>
      <c r="G384" s="868"/>
      <c r="H384" s="860"/>
      <c r="I384" s="860"/>
      <c r="J384" s="860"/>
      <c r="K384" s="860"/>
      <c r="L384" s="860"/>
      <c r="M384" s="860"/>
      <c r="N384" s="860"/>
      <c r="O384" s="860"/>
      <c r="P384" s="860"/>
      <c r="Q384" s="860"/>
      <c r="R384" s="860"/>
      <c r="S384" s="860"/>
      <c r="T384" s="860"/>
      <c r="U384" s="860"/>
      <c r="V384" s="860"/>
      <c r="W384" s="860"/>
      <c r="X384" s="860"/>
      <c r="Y384" s="860"/>
      <c r="Z384" s="860"/>
      <c r="AA384" s="860"/>
      <c r="AB384" s="860"/>
      <c r="AC384" s="860"/>
      <c r="AD384" s="860"/>
      <c r="AE384" s="860"/>
    </row>
    <row r="385" spans="1:31" ht="15.75" customHeight="1" x14ac:dyDescent="0.25">
      <c r="A385" s="860"/>
      <c r="B385" s="860"/>
      <c r="C385" s="860"/>
      <c r="D385" s="860"/>
      <c r="E385" s="860"/>
      <c r="F385" s="860"/>
      <c r="G385" s="868"/>
      <c r="H385" s="860"/>
      <c r="I385" s="860"/>
      <c r="J385" s="860"/>
      <c r="K385" s="860"/>
      <c r="L385" s="860"/>
      <c r="M385" s="860"/>
      <c r="N385" s="860"/>
      <c r="O385" s="860"/>
      <c r="P385" s="860"/>
      <c r="Q385" s="860"/>
      <c r="R385" s="860"/>
      <c r="S385" s="860"/>
      <c r="T385" s="860"/>
      <c r="U385" s="860"/>
      <c r="V385" s="860"/>
      <c r="W385" s="860"/>
      <c r="X385" s="860"/>
      <c r="Y385" s="860"/>
      <c r="Z385" s="860"/>
      <c r="AA385" s="860"/>
      <c r="AB385" s="860"/>
      <c r="AC385" s="860"/>
      <c r="AD385" s="860"/>
      <c r="AE385" s="860"/>
    </row>
    <row r="386" spans="1:31" ht="15.75" customHeight="1" x14ac:dyDescent="0.25">
      <c r="A386" s="860"/>
      <c r="B386" s="860"/>
      <c r="C386" s="860"/>
      <c r="D386" s="860"/>
      <c r="E386" s="860"/>
      <c r="F386" s="860"/>
      <c r="G386" s="868"/>
      <c r="H386" s="860"/>
      <c r="I386" s="860"/>
      <c r="J386" s="860"/>
      <c r="K386" s="860"/>
      <c r="L386" s="860"/>
      <c r="M386" s="860"/>
      <c r="N386" s="860"/>
      <c r="O386" s="860"/>
      <c r="P386" s="860"/>
      <c r="Q386" s="860"/>
      <c r="R386" s="860"/>
      <c r="S386" s="860"/>
      <c r="T386" s="860"/>
      <c r="U386" s="860"/>
      <c r="V386" s="860"/>
      <c r="W386" s="860"/>
      <c r="X386" s="860"/>
      <c r="Y386" s="860"/>
      <c r="Z386" s="860"/>
      <c r="AA386" s="860"/>
      <c r="AB386" s="860"/>
      <c r="AC386" s="860"/>
      <c r="AD386" s="860"/>
      <c r="AE386" s="860"/>
    </row>
    <row r="387" spans="1:31" ht="15.75" customHeight="1" x14ac:dyDescent="0.25">
      <c r="A387" s="860"/>
      <c r="B387" s="860"/>
      <c r="C387" s="860"/>
      <c r="D387" s="860"/>
      <c r="E387" s="860"/>
      <c r="F387" s="860"/>
      <c r="G387" s="868"/>
      <c r="H387" s="860"/>
      <c r="I387" s="860"/>
      <c r="J387" s="860"/>
      <c r="K387" s="860"/>
      <c r="L387" s="860"/>
      <c r="M387" s="860"/>
      <c r="N387" s="860"/>
      <c r="O387" s="860"/>
      <c r="P387" s="860"/>
      <c r="Q387" s="860"/>
      <c r="R387" s="860"/>
      <c r="S387" s="860"/>
      <c r="T387" s="860"/>
      <c r="U387" s="860"/>
      <c r="V387" s="860"/>
      <c r="W387" s="860"/>
      <c r="X387" s="860"/>
      <c r="Y387" s="860"/>
      <c r="Z387" s="860"/>
      <c r="AA387" s="860"/>
      <c r="AB387" s="860"/>
      <c r="AC387" s="860"/>
      <c r="AD387" s="860"/>
      <c r="AE387" s="860"/>
    </row>
    <row r="388" spans="1:31" ht="15.75" customHeight="1" x14ac:dyDescent="0.25">
      <c r="A388" s="860"/>
      <c r="B388" s="860"/>
      <c r="C388" s="860"/>
      <c r="D388" s="860"/>
      <c r="E388" s="860"/>
      <c r="F388" s="860"/>
      <c r="G388" s="868"/>
      <c r="H388" s="860"/>
      <c r="I388" s="860"/>
      <c r="J388" s="860"/>
      <c r="K388" s="860"/>
      <c r="L388" s="860"/>
      <c r="M388" s="860"/>
      <c r="N388" s="860"/>
      <c r="O388" s="860"/>
      <c r="P388" s="860"/>
      <c r="Q388" s="860"/>
      <c r="R388" s="860"/>
      <c r="S388" s="860"/>
      <c r="T388" s="860"/>
      <c r="U388" s="860"/>
      <c r="V388" s="860"/>
      <c r="W388" s="860"/>
      <c r="X388" s="860"/>
      <c r="Y388" s="860"/>
      <c r="Z388" s="860"/>
      <c r="AA388" s="860"/>
      <c r="AB388" s="860"/>
      <c r="AC388" s="860"/>
      <c r="AD388" s="860"/>
      <c r="AE388" s="860"/>
    </row>
    <row r="389" spans="1:31" ht="15.75" customHeight="1" x14ac:dyDescent="0.25">
      <c r="A389" s="860"/>
      <c r="B389" s="860"/>
      <c r="C389" s="860"/>
      <c r="D389" s="860"/>
      <c r="E389" s="860"/>
      <c r="F389" s="860"/>
      <c r="G389" s="868"/>
      <c r="H389" s="860"/>
      <c r="I389" s="860"/>
      <c r="J389" s="860"/>
      <c r="K389" s="860"/>
      <c r="L389" s="860"/>
      <c r="M389" s="860"/>
      <c r="N389" s="860"/>
      <c r="O389" s="860"/>
      <c r="P389" s="860"/>
      <c r="Q389" s="860"/>
      <c r="R389" s="860"/>
      <c r="S389" s="860"/>
      <c r="T389" s="860"/>
      <c r="U389" s="860"/>
      <c r="V389" s="860"/>
      <c r="W389" s="860"/>
      <c r="X389" s="860"/>
      <c r="Y389" s="860"/>
      <c r="Z389" s="860"/>
      <c r="AA389" s="860"/>
      <c r="AB389" s="860"/>
      <c r="AC389" s="860"/>
      <c r="AD389" s="860"/>
      <c r="AE389" s="860"/>
    </row>
    <row r="390" spans="1:31" ht="15.75" customHeight="1" x14ac:dyDescent="0.25">
      <c r="A390" s="860"/>
      <c r="B390" s="860"/>
      <c r="C390" s="860"/>
      <c r="D390" s="860"/>
      <c r="E390" s="860"/>
      <c r="F390" s="860"/>
      <c r="G390" s="868"/>
      <c r="H390" s="860"/>
      <c r="I390" s="860"/>
      <c r="J390" s="860"/>
      <c r="K390" s="860"/>
      <c r="L390" s="860"/>
      <c r="M390" s="860"/>
      <c r="N390" s="860"/>
      <c r="O390" s="860"/>
      <c r="P390" s="860"/>
      <c r="Q390" s="860"/>
      <c r="R390" s="860"/>
      <c r="S390" s="860"/>
      <c r="T390" s="860"/>
      <c r="U390" s="860"/>
      <c r="V390" s="860"/>
      <c r="W390" s="860"/>
      <c r="X390" s="860"/>
      <c r="Y390" s="860"/>
      <c r="Z390" s="860"/>
      <c r="AA390" s="860"/>
      <c r="AB390" s="860"/>
      <c r="AC390" s="860"/>
      <c r="AD390" s="860"/>
      <c r="AE390" s="860"/>
    </row>
    <row r="391" spans="1:31" ht="15.75" customHeight="1" x14ac:dyDescent="0.25">
      <c r="A391" s="860"/>
      <c r="B391" s="860"/>
      <c r="C391" s="860"/>
      <c r="D391" s="860"/>
      <c r="E391" s="860"/>
      <c r="F391" s="860"/>
      <c r="G391" s="868"/>
      <c r="H391" s="860"/>
      <c r="I391" s="860"/>
      <c r="J391" s="860"/>
      <c r="K391" s="860"/>
      <c r="L391" s="860"/>
      <c r="M391" s="860"/>
      <c r="N391" s="860"/>
      <c r="O391" s="860"/>
      <c r="P391" s="860"/>
      <c r="Q391" s="860"/>
      <c r="R391" s="860"/>
      <c r="S391" s="860"/>
      <c r="T391" s="860"/>
      <c r="U391" s="860"/>
      <c r="V391" s="860"/>
      <c r="W391" s="860"/>
      <c r="X391" s="860"/>
      <c r="Y391" s="860"/>
      <c r="Z391" s="860"/>
      <c r="AA391" s="860"/>
      <c r="AB391" s="860"/>
      <c r="AC391" s="860"/>
      <c r="AD391" s="860"/>
      <c r="AE391" s="860"/>
    </row>
    <row r="392" spans="1:31" ht="15.75" customHeight="1" x14ac:dyDescent="0.25">
      <c r="A392" s="860"/>
      <c r="B392" s="860"/>
      <c r="C392" s="860"/>
      <c r="D392" s="860"/>
      <c r="E392" s="860"/>
      <c r="F392" s="860"/>
      <c r="G392" s="868"/>
      <c r="H392" s="860"/>
      <c r="I392" s="860"/>
      <c r="J392" s="860"/>
      <c r="K392" s="860"/>
      <c r="L392" s="860"/>
      <c r="M392" s="860"/>
      <c r="N392" s="860"/>
      <c r="O392" s="860"/>
      <c r="P392" s="860"/>
      <c r="Q392" s="860"/>
      <c r="R392" s="860"/>
      <c r="S392" s="860"/>
      <c r="T392" s="860"/>
      <c r="U392" s="860"/>
      <c r="V392" s="860"/>
      <c r="W392" s="860"/>
      <c r="X392" s="860"/>
      <c r="Y392" s="860"/>
      <c r="Z392" s="860"/>
      <c r="AA392" s="860"/>
      <c r="AB392" s="860"/>
      <c r="AC392" s="860"/>
      <c r="AD392" s="860"/>
      <c r="AE392" s="860"/>
    </row>
    <row r="393" spans="1:31" ht="15.75" customHeight="1" x14ac:dyDescent="0.25">
      <c r="A393" s="860"/>
      <c r="B393" s="860"/>
      <c r="C393" s="860"/>
      <c r="D393" s="860"/>
      <c r="E393" s="860"/>
      <c r="F393" s="860"/>
      <c r="G393" s="868"/>
      <c r="H393" s="860"/>
      <c r="I393" s="860"/>
      <c r="J393" s="860"/>
      <c r="K393" s="860"/>
      <c r="L393" s="860"/>
      <c r="M393" s="860"/>
      <c r="N393" s="860"/>
      <c r="O393" s="860"/>
      <c r="P393" s="860"/>
      <c r="Q393" s="860"/>
      <c r="R393" s="860"/>
      <c r="S393" s="860"/>
      <c r="T393" s="860"/>
      <c r="U393" s="860"/>
      <c r="V393" s="860"/>
      <c r="W393" s="860"/>
      <c r="X393" s="860"/>
      <c r="Y393" s="860"/>
      <c r="Z393" s="860"/>
      <c r="AA393" s="860"/>
      <c r="AB393" s="860"/>
      <c r="AC393" s="860"/>
      <c r="AD393" s="860"/>
      <c r="AE393" s="860"/>
    </row>
    <row r="394" spans="1:31" ht="15.75" customHeight="1" x14ac:dyDescent="0.25">
      <c r="A394" s="860"/>
      <c r="B394" s="860"/>
      <c r="C394" s="860"/>
      <c r="D394" s="860"/>
      <c r="E394" s="860"/>
      <c r="F394" s="860"/>
      <c r="G394" s="868"/>
      <c r="H394" s="860"/>
      <c r="I394" s="860"/>
      <c r="J394" s="860"/>
      <c r="K394" s="860"/>
      <c r="L394" s="860"/>
      <c r="M394" s="860"/>
      <c r="N394" s="860"/>
      <c r="O394" s="860"/>
      <c r="P394" s="860"/>
      <c r="Q394" s="860"/>
      <c r="R394" s="860"/>
      <c r="S394" s="860"/>
      <c r="T394" s="860"/>
      <c r="U394" s="860"/>
      <c r="V394" s="860"/>
      <c r="W394" s="860"/>
      <c r="X394" s="860"/>
      <c r="Y394" s="860"/>
      <c r="Z394" s="860"/>
      <c r="AA394" s="860"/>
      <c r="AB394" s="860"/>
      <c r="AC394" s="860"/>
      <c r="AD394" s="860"/>
      <c r="AE394" s="860"/>
    </row>
    <row r="395" spans="1:31" ht="15.75" customHeight="1" x14ac:dyDescent="0.25">
      <c r="A395" s="860"/>
      <c r="B395" s="860"/>
      <c r="C395" s="860"/>
      <c r="D395" s="860"/>
      <c r="E395" s="860"/>
      <c r="F395" s="860"/>
      <c r="G395" s="868"/>
      <c r="H395" s="860"/>
      <c r="I395" s="860"/>
      <c r="J395" s="860"/>
      <c r="K395" s="860"/>
      <c r="L395" s="860"/>
      <c r="M395" s="860"/>
      <c r="N395" s="860"/>
      <c r="O395" s="860"/>
      <c r="P395" s="860"/>
      <c r="Q395" s="860"/>
      <c r="R395" s="860"/>
      <c r="S395" s="860"/>
      <c r="T395" s="860"/>
      <c r="U395" s="860"/>
      <c r="V395" s="860"/>
      <c r="W395" s="860"/>
      <c r="X395" s="860"/>
      <c r="Y395" s="860"/>
      <c r="Z395" s="860"/>
      <c r="AA395" s="860"/>
      <c r="AB395" s="860"/>
      <c r="AC395" s="860"/>
      <c r="AD395" s="860"/>
      <c r="AE395" s="860"/>
    </row>
    <row r="396" spans="1:31" ht="15.75" customHeight="1" x14ac:dyDescent="0.25">
      <c r="A396" s="860"/>
      <c r="B396" s="860"/>
      <c r="C396" s="860"/>
      <c r="D396" s="860"/>
      <c r="E396" s="860"/>
      <c r="F396" s="860"/>
      <c r="G396" s="868"/>
      <c r="H396" s="860"/>
      <c r="I396" s="860"/>
      <c r="J396" s="860"/>
      <c r="K396" s="860"/>
      <c r="L396" s="860"/>
      <c r="M396" s="860"/>
      <c r="N396" s="860"/>
      <c r="O396" s="860"/>
      <c r="P396" s="860"/>
      <c r="Q396" s="860"/>
      <c r="R396" s="860"/>
      <c r="S396" s="860"/>
      <c r="T396" s="860"/>
      <c r="U396" s="860"/>
      <c r="V396" s="860"/>
      <c r="W396" s="860"/>
      <c r="X396" s="860"/>
      <c r="Y396" s="860"/>
      <c r="Z396" s="860"/>
      <c r="AA396" s="860"/>
      <c r="AB396" s="860"/>
      <c r="AC396" s="860"/>
      <c r="AD396" s="860"/>
      <c r="AE396" s="860"/>
    </row>
    <row r="397" spans="1:31" ht="15.75" customHeight="1" x14ac:dyDescent="0.25">
      <c r="A397" s="860"/>
      <c r="B397" s="860"/>
      <c r="C397" s="860"/>
      <c r="D397" s="860"/>
      <c r="E397" s="860"/>
      <c r="F397" s="860"/>
      <c r="G397" s="868"/>
      <c r="H397" s="860"/>
      <c r="I397" s="860"/>
      <c r="J397" s="860"/>
      <c r="K397" s="860"/>
      <c r="L397" s="860"/>
      <c r="M397" s="860"/>
      <c r="N397" s="860"/>
      <c r="O397" s="860"/>
      <c r="P397" s="860"/>
      <c r="Q397" s="860"/>
      <c r="R397" s="860"/>
      <c r="S397" s="860"/>
      <c r="T397" s="860"/>
      <c r="U397" s="860"/>
      <c r="V397" s="860"/>
      <c r="W397" s="860"/>
      <c r="X397" s="860"/>
      <c r="Y397" s="860"/>
      <c r="Z397" s="860"/>
      <c r="AA397" s="860"/>
      <c r="AB397" s="860"/>
      <c r="AC397" s="860"/>
      <c r="AD397" s="860"/>
      <c r="AE397" s="860"/>
    </row>
    <row r="398" spans="1:31" ht="15.75" customHeight="1" x14ac:dyDescent="0.25">
      <c r="A398" s="860"/>
      <c r="B398" s="860"/>
      <c r="C398" s="860"/>
      <c r="D398" s="860"/>
      <c r="E398" s="860"/>
      <c r="F398" s="860"/>
      <c r="G398" s="868"/>
      <c r="H398" s="860"/>
      <c r="I398" s="860"/>
      <c r="J398" s="860"/>
      <c r="K398" s="860"/>
      <c r="L398" s="860"/>
      <c r="M398" s="860"/>
      <c r="N398" s="860"/>
      <c r="O398" s="860"/>
      <c r="P398" s="860"/>
      <c r="Q398" s="860"/>
      <c r="R398" s="860"/>
      <c r="S398" s="860"/>
      <c r="T398" s="860"/>
      <c r="U398" s="860"/>
      <c r="V398" s="860"/>
      <c r="W398" s="860"/>
      <c r="X398" s="860"/>
      <c r="Y398" s="860"/>
      <c r="Z398" s="860"/>
      <c r="AA398" s="860"/>
      <c r="AB398" s="860"/>
      <c r="AC398" s="860"/>
      <c r="AD398" s="860"/>
      <c r="AE398" s="860"/>
    </row>
    <row r="399" spans="1:31" ht="15.75" customHeight="1" x14ac:dyDescent="0.25">
      <c r="A399" s="860"/>
      <c r="B399" s="860"/>
      <c r="C399" s="860"/>
      <c r="D399" s="860"/>
      <c r="E399" s="860"/>
      <c r="F399" s="860"/>
      <c r="G399" s="868"/>
      <c r="H399" s="860"/>
      <c r="I399" s="860"/>
      <c r="J399" s="860"/>
      <c r="K399" s="860"/>
      <c r="L399" s="860"/>
      <c r="M399" s="860"/>
      <c r="N399" s="860"/>
      <c r="O399" s="860"/>
      <c r="P399" s="860"/>
      <c r="Q399" s="860"/>
      <c r="R399" s="860"/>
      <c r="S399" s="860"/>
      <c r="T399" s="860"/>
      <c r="U399" s="860"/>
      <c r="V399" s="860"/>
      <c r="W399" s="860"/>
      <c r="X399" s="860"/>
      <c r="Y399" s="860"/>
      <c r="Z399" s="860"/>
      <c r="AA399" s="860"/>
      <c r="AB399" s="860"/>
      <c r="AC399" s="860"/>
      <c r="AD399" s="860"/>
      <c r="AE399" s="860"/>
    </row>
    <row r="400" spans="1:31" ht="15.75" customHeight="1" x14ac:dyDescent="0.25">
      <c r="A400" s="860"/>
      <c r="B400" s="860"/>
      <c r="C400" s="860"/>
      <c r="D400" s="860"/>
      <c r="E400" s="860"/>
      <c r="F400" s="860"/>
      <c r="G400" s="868"/>
      <c r="H400" s="860"/>
      <c r="I400" s="860"/>
      <c r="J400" s="860"/>
      <c r="K400" s="860"/>
      <c r="L400" s="860"/>
      <c r="M400" s="860"/>
      <c r="N400" s="860"/>
      <c r="O400" s="860"/>
      <c r="P400" s="860"/>
      <c r="Q400" s="860"/>
      <c r="R400" s="860"/>
      <c r="S400" s="860"/>
      <c r="T400" s="860"/>
      <c r="U400" s="860"/>
      <c r="V400" s="860"/>
      <c r="W400" s="860"/>
      <c r="X400" s="860"/>
      <c r="Y400" s="860"/>
      <c r="Z400" s="860"/>
      <c r="AA400" s="860"/>
      <c r="AB400" s="860"/>
      <c r="AC400" s="860"/>
      <c r="AD400" s="860"/>
      <c r="AE400" s="860"/>
    </row>
    <row r="401" spans="1:31" ht="15.75" customHeight="1" x14ac:dyDescent="0.25">
      <c r="A401" s="860"/>
      <c r="B401" s="860"/>
      <c r="C401" s="860"/>
      <c r="D401" s="860"/>
      <c r="E401" s="860"/>
      <c r="F401" s="860"/>
      <c r="G401" s="868"/>
      <c r="H401" s="860"/>
      <c r="I401" s="860"/>
      <c r="J401" s="860"/>
      <c r="K401" s="860"/>
      <c r="L401" s="860"/>
      <c r="M401" s="860"/>
      <c r="N401" s="860"/>
      <c r="O401" s="860"/>
      <c r="P401" s="860"/>
      <c r="Q401" s="860"/>
      <c r="R401" s="860"/>
      <c r="S401" s="860"/>
      <c r="T401" s="860"/>
      <c r="U401" s="860"/>
      <c r="V401" s="860"/>
      <c r="W401" s="860"/>
      <c r="X401" s="860"/>
      <c r="Y401" s="860"/>
      <c r="Z401" s="860"/>
      <c r="AA401" s="860"/>
      <c r="AB401" s="860"/>
      <c r="AC401" s="860"/>
      <c r="AD401" s="860"/>
      <c r="AE401" s="860"/>
    </row>
    <row r="402" spans="1:31" ht="15.75" customHeight="1" x14ac:dyDescent="0.25">
      <c r="A402" s="860"/>
      <c r="B402" s="860"/>
      <c r="C402" s="860"/>
      <c r="D402" s="860"/>
      <c r="E402" s="860"/>
      <c r="F402" s="860"/>
      <c r="G402" s="868"/>
      <c r="H402" s="860"/>
      <c r="I402" s="860"/>
      <c r="J402" s="860"/>
      <c r="K402" s="860"/>
      <c r="L402" s="860"/>
      <c r="M402" s="860"/>
      <c r="N402" s="860"/>
      <c r="O402" s="860"/>
      <c r="P402" s="860"/>
      <c r="Q402" s="860"/>
      <c r="R402" s="860"/>
      <c r="S402" s="860"/>
      <c r="T402" s="860"/>
      <c r="U402" s="860"/>
      <c r="V402" s="860"/>
      <c r="W402" s="860"/>
      <c r="X402" s="860"/>
      <c r="Y402" s="860"/>
      <c r="Z402" s="860"/>
      <c r="AA402" s="860"/>
      <c r="AB402" s="860"/>
      <c r="AC402" s="860"/>
      <c r="AD402" s="860"/>
      <c r="AE402" s="860"/>
    </row>
    <row r="403" spans="1:31" ht="15.75" customHeight="1" x14ac:dyDescent="0.25">
      <c r="A403" s="860"/>
      <c r="B403" s="860"/>
      <c r="C403" s="860"/>
      <c r="D403" s="860"/>
      <c r="E403" s="860"/>
      <c r="F403" s="860"/>
      <c r="G403" s="868"/>
      <c r="H403" s="860"/>
      <c r="I403" s="860"/>
      <c r="J403" s="860"/>
      <c r="K403" s="860"/>
      <c r="L403" s="860"/>
      <c r="M403" s="860"/>
      <c r="N403" s="860"/>
      <c r="O403" s="860"/>
      <c r="P403" s="860"/>
      <c r="Q403" s="860"/>
      <c r="R403" s="860"/>
      <c r="S403" s="860"/>
      <c r="T403" s="860"/>
      <c r="U403" s="860"/>
      <c r="V403" s="860"/>
      <c r="W403" s="860"/>
      <c r="X403" s="860"/>
      <c r="Y403" s="860"/>
      <c r="Z403" s="860"/>
      <c r="AA403" s="860"/>
      <c r="AB403" s="860"/>
      <c r="AC403" s="860"/>
      <c r="AD403" s="860"/>
      <c r="AE403" s="860"/>
    </row>
    <row r="404" spans="1:31" ht="15.75" customHeight="1" x14ac:dyDescent="0.25">
      <c r="A404" s="860"/>
      <c r="B404" s="860"/>
      <c r="C404" s="860"/>
      <c r="D404" s="860"/>
      <c r="E404" s="860"/>
      <c r="F404" s="860"/>
      <c r="G404" s="868"/>
      <c r="H404" s="860"/>
      <c r="I404" s="860"/>
      <c r="J404" s="860"/>
      <c r="K404" s="860"/>
      <c r="L404" s="860"/>
      <c r="M404" s="860"/>
      <c r="N404" s="860"/>
      <c r="O404" s="860"/>
      <c r="P404" s="860"/>
      <c r="Q404" s="860"/>
      <c r="R404" s="860"/>
      <c r="S404" s="860"/>
      <c r="T404" s="860"/>
      <c r="U404" s="860"/>
      <c r="V404" s="860"/>
      <c r="W404" s="860"/>
      <c r="X404" s="860"/>
      <c r="Y404" s="860"/>
      <c r="Z404" s="860"/>
      <c r="AA404" s="860"/>
      <c r="AB404" s="860"/>
      <c r="AC404" s="860"/>
      <c r="AD404" s="860"/>
      <c r="AE404" s="860"/>
    </row>
    <row r="405" spans="1:31" ht="15.75" customHeight="1" x14ac:dyDescent="0.25">
      <c r="A405" s="860"/>
      <c r="B405" s="860"/>
      <c r="C405" s="860"/>
      <c r="D405" s="860"/>
      <c r="E405" s="860"/>
      <c r="F405" s="860"/>
      <c r="G405" s="868"/>
      <c r="H405" s="860"/>
      <c r="I405" s="860"/>
      <c r="J405" s="860"/>
      <c r="K405" s="860"/>
      <c r="L405" s="860"/>
      <c r="M405" s="860"/>
      <c r="N405" s="860"/>
      <c r="O405" s="860"/>
      <c r="P405" s="860"/>
      <c r="Q405" s="860"/>
      <c r="R405" s="860"/>
      <c r="S405" s="860"/>
      <c r="T405" s="860"/>
      <c r="U405" s="860"/>
      <c r="V405" s="860"/>
      <c r="W405" s="860"/>
      <c r="X405" s="860"/>
      <c r="Y405" s="860"/>
      <c r="Z405" s="860"/>
      <c r="AA405" s="860"/>
      <c r="AB405" s="860"/>
      <c r="AC405" s="860"/>
      <c r="AD405" s="860"/>
      <c r="AE405" s="860"/>
    </row>
    <row r="406" spans="1:31" ht="15.75" customHeight="1" x14ac:dyDescent="0.25">
      <c r="A406" s="860"/>
      <c r="B406" s="860"/>
      <c r="C406" s="860"/>
      <c r="D406" s="860"/>
      <c r="E406" s="860"/>
      <c r="F406" s="860"/>
      <c r="G406" s="868"/>
      <c r="H406" s="860"/>
      <c r="I406" s="860"/>
      <c r="J406" s="860"/>
      <c r="K406" s="860"/>
      <c r="L406" s="860"/>
      <c r="M406" s="860"/>
      <c r="N406" s="860"/>
      <c r="O406" s="860"/>
      <c r="P406" s="860"/>
      <c r="Q406" s="860"/>
      <c r="R406" s="860"/>
      <c r="S406" s="860"/>
      <c r="T406" s="860"/>
      <c r="U406" s="860"/>
      <c r="V406" s="860"/>
      <c r="W406" s="860"/>
      <c r="X406" s="860"/>
      <c r="Y406" s="860"/>
      <c r="Z406" s="860"/>
      <c r="AA406" s="860"/>
      <c r="AB406" s="860"/>
      <c r="AC406" s="860"/>
      <c r="AD406" s="860"/>
      <c r="AE406" s="860"/>
    </row>
    <row r="407" spans="1:31" ht="15.75" customHeight="1" x14ac:dyDescent="0.25">
      <c r="A407" s="860"/>
      <c r="B407" s="860"/>
      <c r="C407" s="860"/>
      <c r="D407" s="860"/>
      <c r="E407" s="860"/>
      <c r="F407" s="860"/>
      <c r="G407" s="868"/>
      <c r="H407" s="860"/>
      <c r="I407" s="860"/>
      <c r="J407" s="860"/>
      <c r="K407" s="860"/>
      <c r="L407" s="860"/>
      <c r="M407" s="860"/>
      <c r="N407" s="860"/>
      <c r="O407" s="860"/>
      <c r="P407" s="860"/>
      <c r="Q407" s="860"/>
      <c r="R407" s="860"/>
      <c r="S407" s="860"/>
      <c r="T407" s="860"/>
      <c r="U407" s="860"/>
      <c r="V407" s="860"/>
      <c r="W407" s="860"/>
      <c r="X407" s="860"/>
      <c r="Y407" s="860"/>
      <c r="Z407" s="860"/>
      <c r="AA407" s="860"/>
      <c r="AB407" s="860"/>
      <c r="AC407" s="860"/>
      <c r="AD407" s="860"/>
      <c r="AE407" s="860"/>
    </row>
    <row r="408" spans="1:31" ht="15.75" customHeight="1" x14ac:dyDescent="0.25">
      <c r="A408" s="860"/>
      <c r="B408" s="860"/>
      <c r="C408" s="860"/>
      <c r="D408" s="860"/>
      <c r="E408" s="860"/>
      <c r="F408" s="860"/>
      <c r="G408" s="868"/>
      <c r="H408" s="860"/>
      <c r="I408" s="860"/>
      <c r="J408" s="860"/>
      <c r="K408" s="860"/>
      <c r="L408" s="860"/>
      <c r="M408" s="860"/>
      <c r="N408" s="860"/>
      <c r="O408" s="860"/>
      <c r="P408" s="860"/>
      <c r="Q408" s="860"/>
      <c r="R408" s="860"/>
      <c r="S408" s="860"/>
      <c r="T408" s="860"/>
      <c r="U408" s="860"/>
      <c r="V408" s="860"/>
      <c r="W408" s="860"/>
      <c r="X408" s="860"/>
      <c r="Y408" s="860"/>
      <c r="Z408" s="860"/>
      <c r="AA408" s="860"/>
      <c r="AB408" s="860"/>
      <c r="AC408" s="860"/>
      <c r="AD408" s="860"/>
      <c r="AE408" s="860"/>
    </row>
    <row r="409" spans="1:31" ht="15.75" customHeight="1" x14ac:dyDescent="0.25">
      <c r="A409" s="860"/>
      <c r="B409" s="860"/>
      <c r="C409" s="860"/>
      <c r="D409" s="860"/>
      <c r="E409" s="860"/>
      <c r="F409" s="860"/>
      <c r="G409" s="868"/>
      <c r="H409" s="860"/>
      <c r="I409" s="860"/>
      <c r="J409" s="860"/>
      <c r="K409" s="860"/>
      <c r="L409" s="860"/>
      <c r="M409" s="860"/>
      <c r="N409" s="860"/>
      <c r="O409" s="860"/>
      <c r="P409" s="860"/>
      <c r="Q409" s="860"/>
      <c r="R409" s="860"/>
      <c r="S409" s="860"/>
      <c r="T409" s="860"/>
      <c r="U409" s="860"/>
      <c r="V409" s="860"/>
      <c r="W409" s="860"/>
      <c r="X409" s="860"/>
      <c r="Y409" s="860"/>
      <c r="Z409" s="860"/>
      <c r="AA409" s="860"/>
      <c r="AB409" s="860"/>
      <c r="AC409" s="860"/>
      <c r="AD409" s="860"/>
      <c r="AE409" s="860"/>
    </row>
    <row r="410" spans="1:31" ht="15.75" customHeight="1" x14ac:dyDescent="0.25">
      <c r="A410" s="860"/>
      <c r="B410" s="860"/>
      <c r="C410" s="860"/>
      <c r="D410" s="860"/>
      <c r="E410" s="860"/>
      <c r="F410" s="860"/>
      <c r="G410" s="868"/>
      <c r="H410" s="860"/>
      <c r="I410" s="860"/>
      <c r="J410" s="860"/>
      <c r="K410" s="860"/>
      <c r="L410" s="860"/>
      <c r="M410" s="860"/>
      <c r="N410" s="860"/>
      <c r="O410" s="860"/>
      <c r="P410" s="860"/>
      <c r="Q410" s="860"/>
      <c r="R410" s="860"/>
      <c r="S410" s="860"/>
      <c r="T410" s="860"/>
      <c r="U410" s="860"/>
      <c r="V410" s="860"/>
      <c r="W410" s="860"/>
      <c r="X410" s="860"/>
      <c r="Y410" s="860"/>
      <c r="Z410" s="860"/>
      <c r="AA410" s="860"/>
      <c r="AB410" s="860"/>
      <c r="AC410" s="860"/>
      <c r="AD410" s="860"/>
      <c r="AE410" s="860"/>
    </row>
    <row r="411" spans="1:31" ht="15.75" customHeight="1" x14ac:dyDescent="0.25">
      <c r="A411" s="860"/>
      <c r="B411" s="860"/>
      <c r="C411" s="860"/>
      <c r="D411" s="860"/>
      <c r="E411" s="860"/>
      <c r="F411" s="860"/>
      <c r="G411" s="868"/>
      <c r="H411" s="860"/>
      <c r="I411" s="860"/>
      <c r="J411" s="860"/>
      <c r="K411" s="860"/>
      <c r="L411" s="860"/>
      <c r="M411" s="860"/>
      <c r="N411" s="860"/>
      <c r="O411" s="860"/>
      <c r="P411" s="860"/>
      <c r="Q411" s="860"/>
      <c r="R411" s="860"/>
      <c r="S411" s="860"/>
      <c r="T411" s="860"/>
      <c r="U411" s="860"/>
      <c r="V411" s="860"/>
      <c r="W411" s="860"/>
      <c r="X411" s="860"/>
      <c r="Y411" s="860"/>
      <c r="Z411" s="860"/>
      <c r="AA411" s="860"/>
      <c r="AB411" s="860"/>
      <c r="AC411" s="860"/>
      <c r="AD411" s="860"/>
      <c r="AE411" s="860"/>
    </row>
    <row r="412" spans="1:31" ht="15.75" customHeight="1" x14ac:dyDescent="0.25">
      <c r="A412" s="860"/>
      <c r="B412" s="860"/>
      <c r="C412" s="860"/>
      <c r="D412" s="860"/>
      <c r="E412" s="860"/>
      <c r="F412" s="860"/>
      <c r="G412" s="868"/>
      <c r="H412" s="860"/>
      <c r="I412" s="860"/>
      <c r="J412" s="860"/>
      <c r="K412" s="860"/>
      <c r="L412" s="860"/>
      <c r="M412" s="860"/>
      <c r="N412" s="860"/>
      <c r="O412" s="860"/>
      <c r="P412" s="860"/>
      <c r="Q412" s="860"/>
      <c r="R412" s="860"/>
      <c r="S412" s="860"/>
      <c r="T412" s="860"/>
      <c r="U412" s="860"/>
      <c r="V412" s="860"/>
      <c r="W412" s="860"/>
      <c r="X412" s="860"/>
      <c r="Y412" s="860"/>
      <c r="Z412" s="860"/>
      <c r="AA412" s="860"/>
      <c r="AB412" s="860"/>
      <c r="AC412" s="860"/>
      <c r="AD412" s="860"/>
      <c r="AE412" s="860"/>
    </row>
    <row r="413" spans="1:31" ht="15.75" customHeight="1" x14ac:dyDescent="0.25">
      <c r="A413" s="860"/>
      <c r="B413" s="860"/>
      <c r="C413" s="860"/>
      <c r="D413" s="860"/>
      <c r="E413" s="860"/>
      <c r="F413" s="860"/>
      <c r="G413" s="868"/>
      <c r="H413" s="860"/>
      <c r="I413" s="860"/>
      <c r="J413" s="860"/>
      <c r="K413" s="860"/>
      <c r="L413" s="860"/>
      <c r="M413" s="860"/>
      <c r="N413" s="860"/>
      <c r="O413" s="860"/>
      <c r="P413" s="860"/>
      <c r="Q413" s="860"/>
      <c r="R413" s="860"/>
      <c r="S413" s="860"/>
      <c r="T413" s="860"/>
      <c r="U413" s="860"/>
      <c r="V413" s="860"/>
      <c r="W413" s="860"/>
      <c r="X413" s="860"/>
      <c r="Y413" s="860"/>
      <c r="Z413" s="860"/>
      <c r="AA413" s="860"/>
      <c r="AB413" s="860"/>
      <c r="AC413" s="860"/>
      <c r="AD413" s="860"/>
      <c r="AE413" s="860"/>
    </row>
    <row r="414" spans="1:31" ht="15.75" customHeight="1" x14ac:dyDescent="0.25">
      <c r="A414" s="860"/>
      <c r="B414" s="860"/>
      <c r="C414" s="860"/>
      <c r="D414" s="860"/>
      <c r="E414" s="860"/>
      <c r="F414" s="860"/>
      <c r="G414" s="868"/>
      <c r="H414" s="860"/>
      <c r="I414" s="860"/>
      <c r="J414" s="860"/>
      <c r="K414" s="860"/>
      <c r="L414" s="860"/>
      <c r="M414" s="860"/>
      <c r="N414" s="860"/>
      <c r="O414" s="860"/>
      <c r="P414" s="860"/>
      <c r="Q414" s="860"/>
      <c r="R414" s="860"/>
      <c r="S414" s="860"/>
      <c r="T414" s="860"/>
      <c r="U414" s="860"/>
      <c r="V414" s="860"/>
      <c r="W414" s="860"/>
      <c r="X414" s="860"/>
      <c r="Y414" s="860"/>
      <c r="Z414" s="860"/>
      <c r="AA414" s="860"/>
      <c r="AB414" s="860"/>
      <c r="AC414" s="860"/>
      <c r="AD414" s="860"/>
      <c r="AE414" s="860"/>
    </row>
    <row r="415" spans="1:31" ht="15.75" customHeight="1" x14ac:dyDescent="0.25">
      <c r="A415" s="860"/>
      <c r="B415" s="860"/>
      <c r="C415" s="860"/>
      <c r="D415" s="860"/>
      <c r="E415" s="860"/>
      <c r="F415" s="860"/>
      <c r="G415" s="868"/>
      <c r="H415" s="860"/>
      <c r="I415" s="860"/>
      <c r="J415" s="860"/>
      <c r="K415" s="860"/>
      <c r="L415" s="860"/>
      <c r="M415" s="860"/>
      <c r="N415" s="860"/>
      <c r="O415" s="860"/>
      <c r="P415" s="860"/>
      <c r="Q415" s="860"/>
      <c r="R415" s="860"/>
      <c r="S415" s="860"/>
      <c r="T415" s="860"/>
      <c r="U415" s="860"/>
      <c r="V415" s="860"/>
      <c r="W415" s="860"/>
      <c r="X415" s="860"/>
      <c r="Y415" s="860"/>
      <c r="Z415" s="860"/>
      <c r="AA415" s="860"/>
      <c r="AB415" s="860"/>
      <c r="AC415" s="860"/>
      <c r="AD415" s="860"/>
      <c r="AE415" s="860"/>
    </row>
    <row r="416" spans="1:31" ht="15.75" customHeight="1" x14ac:dyDescent="0.25">
      <c r="A416" s="860"/>
      <c r="B416" s="860"/>
      <c r="C416" s="860"/>
      <c r="D416" s="860"/>
      <c r="E416" s="860"/>
      <c r="F416" s="860"/>
      <c r="G416" s="868"/>
      <c r="H416" s="860"/>
      <c r="I416" s="860"/>
      <c r="J416" s="860"/>
      <c r="K416" s="860"/>
      <c r="L416" s="860"/>
      <c r="M416" s="860"/>
      <c r="N416" s="860"/>
      <c r="O416" s="860"/>
      <c r="P416" s="860"/>
      <c r="Q416" s="860"/>
      <c r="R416" s="860"/>
      <c r="S416" s="860"/>
      <c r="T416" s="860"/>
      <c r="U416" s="860"/>
      <c r="V416" s="860"/>
      <c r="W416" s="860"/>
      <c r="X416" s="860"/>
      <c r="Y416" s="860"/>
      <c r="Z416" s="860"/>
      <c r="AA416" s="860"/>
      <c r="AB416" s="860"/>
      <c r="AC416" s="860"/>
      <c r="AD416" s="860"/>
      <c r="AE416" s="860"/>
    </row>
    <row r="417" spans="1:31" ht="15.75" customHeight="1" x14ac:dyDescent="0.25">
      <c r="A417" s="860"/>
      <c r="B417" s="860"/>
      <c r="C417" s="860"/>
      <c r="D417" s="860"/>
      <c r="E417" s="860"/>
      <c r="F417" s="860"/>
      <c r="G417" s="868"/>
      <c r="H417" s="860"/>
      <c r="I417" s="860"/>
      <c r="J417" s="860"/>
      <c r="K417" s="860"/>
      <c r="L417" s="860"/>
      <c r="M417" s="860"/>
      <c r="N417" s="860"/>
      <c r="O417" s="860"/>
      <c r="P417" s="860"/>
      <c r="Q417" s="860"/>
      <c r="R417" s="860"/>
      <c r="S417" s="860"/>
      <c r="T417" s="860"/>
      <c r="U417" s="860"/>
      <c r="V417" s="860"/>
      <c r="W417" s="860"/>
      <c r="X417" s="860"/>
      <c r="Y417" s="860"/>
      <c r="Z417" s="860"/>
      <c r="AA417" s="860"/>
      <c r="AB417" s="860"/>
      <c r="AC417" s="860"/>
      <c r="AD417" s="860"/>
      <c r="AE417" s="860"/>
    </row>
    <row r="418" spans="1:31" ht="15.75" customHeight="1" x14ac:dyDescent="0.25">
      <c r="A418" s="860"/>
      <c r="B418" s="860"/>
      <c r="C418" s="860"/>
      <c r="D418" s="860"/>
      <c r="E418" s="860"/>
      <c r="F418" s="860"/>
      <c r="G418" s="868"/>
      <c r="H418" s="860"/>
      <c r="I418" s="860"/>
      <c r="J418" s="860"/>
      <c r="K418" s="860"/>
      <c r="L418" s="860"/>
      <c r="M418" s="860"/>
      <c r="N418" s="860"/>
      <c r="O418" s="860"/>
      <c r="P418" s="860"/>
      <c r="Q418" s="860"/>
      <c r="R418" s="860"/>
      <c r="S418" s="860"/>
      <c r="T418" s="860"/>
      <c r="U418" s="860"/>
      <c r="V418" s="860"/>
      <c r="W418" s="860"/>
      <c r="X418" s="860"/>
      <c r="Y418" s="860"/>
      <c r="Z418" s="860"/>
      <c r="AA418" s="860"/>
      <c r="AB418" s="860"/>
      <c r="AC418" s="860"/>
      <c r="AD418" s="860"/>
      <c r="AE418" s="860"/>
    </row>
    <row r="419" spans="1:31" ht="15.75" customHeight="1" x14ac:dyDescent="0.25">
      <c r="A419" s="860"/>
      <c r="B419" s="860"/>
      <c r="C419" s="860"/>
      <c r="D419" s="860"/>
      <c r="E419" s="860"/>
      <c r="F419" s="860"/>
      <c r="G419" s="868"/>
      <c r="H419" s="860"/>
      <c r="I419" s="860"/>
      <c r="J419" s="860"/>
      <c r="K419" s="860"/>
      <c r="L419" s="860"/>
      <c r="M419" s="860"/>
      <c r="N419" s="860"/>
      <c r="O419" s="860"/>
      <c r="P419" s="860"/>
      <c r="Q419" s="860"/>
      <c r="R419" s="860"/>
      <c r="S419" s="860"/>
      <c r="T419" s="860"/>
      <c r="U419" s="860"/>
      <c r="V419" s="860"/>
      <c r="W419" s="860"/>
      <c r="X419" s="860"/>
      <c r="Y419" s="860"/>
      <c r="Z419" s="860"/>
      <c r="AA419" s="860"/>
      <c r="AB419" s="860"/>
      <c r="AC419" s="860"/>
      <c r="AD419" s="860"/>
      <c r="AE419" s="860"/>
    </row>
    <row r="420" spans="1:31" ht="15.75" customHeight="1" x14ac:dyDescent="0.25">
      <c r="A420" s="860"/>
      <c r="B420" s="860"/>
      <c r="C420" s="860"/>
      <c r="D420" s="860"/>
      <c r="E420" s="860"/>
      <c r="F420" s="860"/>
      <c r="G420" s="868"/>
      <c r="H420" s="860"/>
      <c r="I420" s="860"/>
      <c r="J420" s="860"/>
      <c r="K420" s="860"/>
      <c r="L420" s="860"/>
      <c r="M420" s="860"/>
      <c r="N420" s="860"/>
      <c r="O420" s="860"/>
      <c r="P420" s="860"/>
      <c r="Q420" s="860"/>
      <c r="R420" s="860"/>
      <c r="S420" s="860"/>
      <c r="T420" s="860"/>
      <c r="U420" s="860"/>
      <c r="V420" s="860"/>
      <c r="W420" s="860"/>
      <c r="X420" s="860"/>
      <c r="Y420" s="860"/>
      <c r="Z420" s="860"/>
      <c r="AA420" s="860"/>
      <c r="AB420" s="860"/>
      <c r="AC420" s="860"/>
      <c r="AD420" s="860"/>
      <c r="AE420" s="860"/>
    </row>
    <row r="421" spans="1:31" ht="15.75" customHeight="1" x14ac:dyDescent="0.25">
      <c r="A421" s="860"/>
      <c r="B421" s="860"/>
      <c r="C421" s="860"/>
      <c r="D421" s="860"/>
      <c r="E421" s="860"/>
      <c r="F421" s="860"/>
      <c r="G421" s="868"/>
      <c r="H421" s="860"/>
      <c r="I421" s="860"/>
      <c r="J421" s="860"/>
      <c r="K421" s="860"/>
      <c r="L421" s="860"/>
      <c r="M421" s="860"/>
      <c r="N421" s="860"/>
      <c r="O421" s="860"/>
      <c r="P421" s="860"/>
      <c r="Q421" s="860"/>
      <c r="R421" s="860"/>
      <c r="S421" s="860"/>
      <c r="T421" s="860"/>
      <c r="U421" s="860"/>
      <c r="V421" s="860"/>
      <c r="W421" s="860"/>
      <c r="X421" s="860"/>
      <c r="Y421" s="860"/>
      <c r="Z421" s="860"/>
      <c r="AA421" s="860"/>
      <c r="AB421" s="860"/>
      <c r="AC421" s="860"/>
      <c r="AD421" s="860"/>
      <c r="AE421" s="860"/>
    </row>
    <row r="422" spans="1:31" ht="15.75" customHeight="1" x14ac:dyDescent="0.25">
      <c r="A422" s="860"/>
      <c r="B422" s="860"/>
      <c r="C422" s="860"/>
      <c r="D422" s="860"/>
      <c r="E422" s="860"/>
      <c r="F422" s="860"/>
      <c r="G422" s="868"/>
      <c r="H422" s="860"/>
      <c r="I422" s="860"/>
      <c r="J422" s="860"/>
      <c r="K422" s="860"/>
      <c r="L422" s="860"/>
      <c r="M422" s="860"/>
      <c r="N422" s="860"/>
      <c r="O422" s="860"/>
      <c r="P422" s="860"/>
      <c r="Q422" s="860"/>
      <c r="R422" s="860"/>
      <c r="S422" s="860"/>
      <c r="T422" s="860"/>
      <c r="U422" s="860"/>
      <c r="V422" s="860"/>
      <c r="W422" s="860"/>
      <c r="X422" s="860"/>
      <c r="Y422" s="860"/>
      <c r="Z422" s="860"/>
      <c r="AA422" s="860"/>
      <c r="AB422" s="860"/>
      <c r="AC422" s="860"/>
      <c r="AD422" s="860"/>
      <c r="AE422" s="860"/>
    </row>
    <row r="423" spans="1:31" ht="15.75" customHeight="1" x14ac:dyDescent="0.25">
      <c r="A423" s="860"/>
      <c r="B423" s="860"/>
      <c r="C423" s="860"/>
      <c r="D423" s="860"/>
      <c r="E423" s="860"/>
      <c r="F423" s="860"/>
      <c r="G423" s="868"/>
      <c r="H423" s="860"/>
      <c r="I423" s="860"/>
      <c r="J423" s="860"/>
      <c r="K423" s="860"/>
      <c r="L423" s="860"/>
      <c r="M423" s="860"/>
      <c r="N423" s="860"/>
      <c r="O423" s="860"/>
      <c r="P423" s="860"/>
      <c r="Q423" s="860"/>
      <c r="R423" s="860"/>
      <c r="S423" s="860"/>
      <c r="T423" s="860"/>
      <c r="U423" s="860"/>
      <c r="V423" s="860"/>
      <c r="W423" s="860"/>
      <c r="X423" s="860"/>
      <c r="Y423" s="860"/>
      <c r="Z423" s="860"/>
      <c r="AA423" s="860"/>
      <c r="AB423" s="860"/>
      <c r="AC423" s="860"/>
      <c r="AD423" s="860"/>
      <c r="AE423" s="860"/>
    </row>
    <row r="424" spans="1:31" ht="15.75" customHeight="1" x14ac:dyDescent="0.25">
      <c r="A424" s="860"/>
      <c r="B424" s="860"/>
      <c r="C424" s="860"/>
      <c r="D424" s="860"/>
      <c r="E424" s="860"/>
      <c r="F424" s="860"/>
      <c r="G424" s="868"/>
      <c r="H424" s="860"/>
      <c r="I424" s="860"/>
      <c r="J424" s="860"/>
      <c r="K424" s="860"/>
      <c r="L424" s="860"/>
      <c r="M424" s="860"/>
      <c r="N424" s="860"/>
      <c r="O424" s="860"/>
      <c r="P424" s="860"/>
      <c r="Q424" s="860"/>
      <c r="R424" s="860"/>
      <c r="S424" s="860"/>
      <c r="T424" s="860"/>
      <c r="U424" s="860"/>
      <c r="V424" s="860"/>
      <c r="W424" s="860"/>
      <c r="X424" s="860"/>
      <c r="Y424" s="860"/>
      <c r="Z424" s="860"/>
      <c r="AA424" s="860"/>
      <c r="AB424" s="860"/>
      <c r="AC424" s="860"/>
      <c r="AD424" s="860"/>
      <c r="AE424" s="860"/>
    </row>
    <row r="425" spans="1:31" ht="15.75" customHeight="1" x14ac:dyDescent="0.25">
      <c r="A425" s="860"/>
      <c r="B425" s="860"/>
      <c r="C425" s="860"/>
      <c r="D425" s="860"/>
      <c r="E425" s="860"/>
      <c r="F425" s="860"/>
      <c r="G425" s="868"/>
      <c r="H425" s="860"/>
      <c r="I425" s="860"/>
      <c r="J425" s="860"/>
      <c r="K425" s="860"/>
      <c r="L425" s="860"/>
      <c r="M425" s="860"/>
      <c r="N425" s="860"/>
      <c r="O425" s="860"/>
      <c r="P425" s="860"/>
      <c r="Q425" s="860"/>
      <c r="R425" s="860"/>
      <c r="S425" s="860"/>
      <c r="T425" s="860"/>
      <c r="U425" s="860"/>
      <c r="V425" s="860"/>
      <c r="W425" s="860"/>
      <c r="X425" s="860"/>
      <c r="Y425" s="860"/>
      <c r="Z425" s="860"/>
      <c r="AA425" s="860"/>
      <c r="AB425" s="860"/>
      <c r="AC425" s="860"/>
      <c r="AD425" s="860"/>
      <c r="AE425" s="860"/>
    </row>
    <row r="426" spans="1:31" ht="15.75" customHeight="1" x14ac:dyDescent="0.25">
      <c r="A426" s="860"/>
      <c r="B426" s="860"/>
      <c r="C426" s="860"/>
      <c r="D426" s="860"/>
      <c r="E426" s="860"/>
      <c r="F426" s="860"/>
      <c r="G426" s="868"/>
      <c r="H426" s="860"/>
      <c r="I426" s="860"/>
      <c r="J426" s="860"/>
      <c r="K426" s="860"/>
      <c r="L426" s="860"/>
      <c r="M426" s="860"/>
      <c r="N426" s="860"/>
      <c r="O426" s="860"/>
      <c r="P426" s="860"/>
      <c r="Q426" s="860"/>
      <c r="R426" s="860"/>
      <c r="S426" s="860"/>
      <c r="T426" s="860"/>
      <c r="U426" s="860"/>
      <c r="V426" s="860"/>
      <c r="W426" s="860"/>
      <c r="X426" s="860"/>
      <c r="Y426" s="860"/>
      <c r="Z426" s="860"/>
      <c r="AA426" s="860"/>
      <c r="AB426" s="860"/>
      <c r="AC426" s="860"/>
      <c r="AD426" s="860"/>
      <c r="AE426" s="860"/>
    </row>
    <row r="427" spans="1:31" ht="15.75" customHeight="1" x14ac:dyDescent="0.25">
      <c r="A427" s="860"/>
      <c r="B427" s="860"/>
      <c r="C427" s="860"/>
      <c r="D427" s="860"/>
      <c r="E427" s="860"/>
      <c r="F427" s="860"/>
      <c r="G427" s="868"/>
      <c r="H427" s="860"/>
      <c r="I427" s="860"/>
      <c r="J427" s="860"/>
      <c r="K427" s="860"/>
      <c r="L427" s="860"/>
      <c r="M427" s="860"/>
      <c r="N427" s="860"/>
      <c r="O427" s="860"/>
      <c r="P427" s="860"/>
      <c r="Q427" s="860"/>
      <c r="R427" s="860"/>
      <c r="S427" s="860"/>
      <c r="T427" s="860"/>
      <c r="U427" s="860"/>
      <c r="V427" s="860"/>
      <c r="W427" s="860"/>
      <c r="X427" s="860"/>
      <c r="Y427" s="860"/>
      <c r="Z427" s="860"/>
      <c r="AA427" s="860"/>
      <c r="AB427" s="860"/>
      <c r="AC427" s="860"/>
      <c r="AD427" s="860"/>
      <c r="AE427" s="860"/>
    </row>
    <row r="428" spans="1:31" ht="15.75" customHeight="1" x14ac:dyDescent="0.25">
      <c r="A428" s="860"/>
      <c r="B428" s="860"/>
      <c r="C428" s="860"/>
      <c r="D428" s="860"/>
      <c r="E428" s="860"/>
      <c r="F428" s="860"/>
      <c r="G428" s="868"/>
      <c r="H428" s="860"/>
      <c r="I428" s="860"/>
      <c r="J428" s="860"/>
      <c r="K428" s="860"/>
      <c r="L428" s="860"/>
      <c r="M428" s="860"/>
      <c r="N428" s="860"/>
      <c r="O428" s="860"/>
      <c r="P428" s="860"/>
      <c r="Q428" s="860"/>
      <c r="R428" s="860"/>
      <c r="S428" s="860"/>
      <c r="T428" s="860"/>
      <c r="U428" s="860"/>
      <c r="V428" s="860"/>
      <c r="W428" s="860"/>
      <c r="X428" s="860"/>
      <c r="Y428" s="860"/>
      <c r="Z428" s="860"/>
      <c r="AA428" s="860"/>
      <c r="AB428" s="860"/>
      <c r="AC428" s="860"/>
      <c r="AD428" s="860"/>
      <c r="AE428" s="860"/>
    </row>
    <row r="429" spans="1:31" ht="15.75" customHeight="1" x14ac:dyDescent="0.25">
      <c r="A429" s="860"/>
      <c r="B429" s="860"/>
      <c r="C429" s="860"/>
      <c r="D429" s="860"/>
      <c r="E429" s="860"/>
      <c r="F429" s="860"/>
      <c r="G429" s="868"/>
      <c r="H429" s="860"/>
      <c r="I429" s="860"/>
      <c r="J429" s="860"/>
      <c r="K429" s="860"/>
      <c r="L429" s="860"/>
      <c r="M429" s="860"/>
      <c r="N429" s="860"/>
      <c r="O429" s="860"/>
      <c r="P429" s="860"/>
      <c r="Q429" s="860"/>
      <c r="R429" s="860"/>
      <c r="S429" s="860"/>
      <c r="T429" s="860"/>
      <c r="U429" s="860"/>
      <c r="V429" s="860"/>
      <c r="W429" s="860"/>
      <c r="X429" s="860"/>
      <c r="Y429" s="860"/>
      <c r="Z429" s="860"/>
      <c r="AA429" s="860"/>
      <c r="AB429" s="860"/>
      <c r="AC429" s="860"/>
      <c r="AD429" s="860"/>
      <c r="AE429" s="860"/>
    </row>
    <row r="430" spans="1:31" ht="15.75" customHeight="1" x14ac:dyDescent="0.25">
      <c r="A430" s="860"/>
      <c r="B430" s="860"/>
      <c r="C430" s="860"/>
      <c r="D430" s="860"/>
      <c r="E430" s="860"/>
      <c r="F430" s="860"/>
      <c r="G430" s="868"/>
      <c r="H430" s="860"/>
      <c r="I430" s="860"/>
      <c r="J430" s="860"/>
      <c r="K430" s="860"/>
      <c r="L430" s="860"/>
      <c r="M430" s="860"/>
      <c r="N430" s="860"/>
      <c r="O430" s="860"/>
      <c r="P430" s="860"/>
      <c r="Q430" s="860"/>
      <c r="R430" s="860"/>
      <c r="S430" s="860"/>
      <c r="T430" s="860"/>
      <c r="U430" s="860"/>
      <c r="V430" s="860"/>
      <c r="W430" s="860"/>
      <c r="X430" s="860"/>
      <c r="Y430" s="860"/>
      <c r="Z430" s="860"/>
      <c r="AA430" s="860"/>
      <c r="AB430" s="860"/>
      <c r="AC430" s="860"/>
      <c r="AD430" s="860"/>
      <c r="AE430" s="860"/>
    </row>
    <row r="431" spans="1:31" ht="15.75" customHeight="1" x14ac:dyDescent="0.25">
      <c r="A431" s="860"/>
      <c r="B431" s="860"/>
      <c r="C431" s="860"/>
      <c r="D431" s="860"/>
      <c r="E431" s="860"/>
      <c r="F431" s="860"/>
      <c r="G431" s="868"/>
      <c r="H431" s="860"/>
      <c r="I431" s="860"/>
      <c r="J431" s="860"/>
      <c r="K431" s="860"/>
      <c r="L431" s="860"/>
      <c r="M431" s="860"/>
      <c r="N431" s="860"/>
      <c r="O431" s="860"/>
      <c r="P431" s="860"/>
      <c r="Q431" s="860"/>
      <c r="R431" s="860"/>
      <c r="S431" s="860"/>
      <c r="T431" s="860"/>
      <c r="U431" s="860"/>
      <c r="V431" s="860"/>
      <c r="W431" s="860"/>
      <c r="X431" s="860"/>
      <c r="Y431" s="860"/>
      <c r="Z431" s="860"/>
      <c r="AA431" s="860"/>
      <c r="AB431" s="860"/>
      <c r="AC431" s="860"/>
      <c r="AD431" s="860"/>
      <c r="AE431" s="860"/>
    </row>
    <row r="432" spans="1:31" ht="15.75" customHeight="1" x14ac:dyDescent="0.25">
      <c r="A432" s="860"/>
      <c r="B432" s="860"/>
      <c r="C432" s="860"/>
      <c r="D432" s="860"/>
      <c r="E432" s="860"/>
      <c r="F432" s="860"/>
      <c r="G432" s="868"/>
      <c r="H432" s="860"/>
      <c r="I432" s="860"/>
      <c r="J432" s="860"/>
      <c r="K432" s="860"/>
      <c r="L432" s="860"/>
      <c r="M432" s="860"/>
      <c r="N432" s="860"/>
      <c r="O432" s="860"/>
      <c r="P432" s="860"/>
      <c r="Q432" s="860"/>
      <c r="R432" s="860"/>
      <c r="S432" s="860"/>
      <c r="T432" s="860"/>
      <c r="U432" s="860"/>
      <c r="V432" s="860"/>
      <c r="W432" s="860"/>
      <c r="X432" s="860"/>
      <c r="Y432" s="860"/>
      <c r="Z432" s="860"/>
      <c r="AA432" s="860"/>
      <c r="AB432" s="860"/>
      <c r="AC432" s="860"/>
      <c r="AD432" s="860"/>
      <c r="AE432" s="860"/>
    </row>
    <row r="433" spans="1:31" ht="15.75" customHeight="1" x14ac:dyDescent="0.25">
      <c r="A433" s="860"/>
      <c r="B433" s="860"/>
      <c r="C433" s="860"/>
      <c r="D433" s="860"/>
      <c r="E433" s="860"/>
      <c r="F433" s="860"/>
      <c r="G433" s="868"/>
      <c r="H433" s="860"/>
      <c r="I433" s="860"/>
      <c r="J433" s="860"/>
      <c r="K433" s="860"/>
      <c r="L433" s="860"/>
      <c r="M433" s="860"/>
      <c r="N433" s="860"/>
      <c r="O433" s="860"/>
      <c r="P433" s="860"/>
      <c r="Q433" s="860"/>
      <c r="R433" s="860"/>
      <c r="S433" s="860"/>
      <c r="T433" s="860"/>
      <c r="U433" s="860"/>
      <c r="V433" s="860"/>
      <c r="W433" s="860"/>
      <c r="X433" s="860"/>
      <c r="Y433" s="860"/>
      <c r="Z433" s="860"/>
      <c r="AA433" s="860"/>
      <c r="AB433" s="860"/>
      <c r="AC433" s="860"/>
      <c r="AD433" s="860"/>
      <c r="AE433" s="860"/>
    </row>
    <row r="434" spans="1:31" ht="15.75" customHeight="1" x14ac:dyDescent="0.25">
      <c r="A434" s="860"/>
      <c r="B434" s="860"/>
      <c r="C434" s="860"/>
      <c r="D434" s="860"/>
      <c r="E434" s="860"/>
      <c r="F434" s="860"/>
      <c r="G434" s="868"/>
      <c r="H434" s="860"/>
      <c r="I434" s="860"/>
      <c r="J434" s="860"/>
      <c r="K434" s="860"/>
      <c r="L434" s="860"/>
      <c r="M434" s="860"/>
      <c r="N434" s="860"/>
      <c r="O434" s="860"/>
      <c r="P434" s="860"/>
      <c r="Q434" s="860"/>
      <c r="R434" s="860"/>
      <c r="S434" s="860"/>
      <c r="T434" s="860"/>
      <c r="U434" s="860"/>
      <c r="V434" s="860"/>
      <c r="W434" s="860"/>
      <c r="X434" s="860"/>
      <c r="Y434" s="860"/>
      <c r="Z434" s="860"/>
      <c r="AA434" s="860"/>
      <c r="AB434" s="860"/>
      <c r="AC434" s="860"/>
      <c r="AD434" s="860"/>
      <c r="AE434" s="860"/>
    </row>
    <row r="435" spans="1:31" ht="15.75" customHeight="1" x14ac:dyDescent="0.25">
      <c r="A435" s="860"/>
      <c r="B435" s="860"/>
      <c r="C435" s="860"/>
      <c r="D435" s="860"/>
      <c r="E435" s="860"/>
      <c r="F435" s="860"/>
      <c r="G435" s="868"/>
      <c r="H435" s="860"/>
      <c r="I435" s="860"/>
      <c r="J435" s="860"/>
      <c r="K435" s="860"/>
      <c r="L435" s="860"/>
      <c r="M435" s="860"/>
      <c r="N435" s="860"/>
      <c r="O435" s="860"/>
      <c r="P435" s="860"/>
      <c r="Q435" s="860"/>
      <c r="R435" s="860"/>
      <c r="S435" s="860"/>
      <c r="T435" s="860"/>
      <c r="U435" s="860"/>
      <c r="V435" s="860"/>
      <c r="W435" s="860"/>
      <c r="X435" s="860"/>
      <c r="Y435" s="860"/>
      <c r="Z435" s="860"/>
      <c r="AA435" s="860"/>
      <c r="AB435" s="860"/>
      <c r="AC435" s="860"/>
      <c r="AD435" s="860"/>
      <c r="AE435" s="860"/>
    </row>
    <row r="436" spans="1:31" ht="15.75" customHeight="1" x14ac:dyDescent="0.25">
      <c r="A436" s="860"/>
      <c r="B436" s="860"/>
      <c r="C436" s="860"/>
      <c r="D436" s="860"/>
      <c r="E436" s="860"/>
      <c r="F436" s="860"/>
      <c r="G436" s="868"/>
      <c r="H436" s="860"/>
      <c r="I436" s="860"/>
      <c r="J436" s="860"/>
      <c r="K436" s="860"/>
      <c r="L436" s="860"/>
      <c r="M436" s="860"/>
      <c r="N436" s="860"/>
      <c r="O436" s="860"/>
      <c r="P436" s="860"/>
      <c r="Q436" s="860"/>
      <c r="R436" s="860"/>
      <c r="S436" s="860"/>
      <c r="T436" s="860"/>
      <c r="U436" s="860"/>
      <c r="V436" s="860"/>
      <c r="W436" s="860"/>
      <c r="X436" s="860"/>
      <c r="Y436" s="860"/>
      <c r="Z436" s="860"/>
      <c r="AA436" s="860"/>
      <c r="AB436" s="860"/>
      <c r="AC436" s="860"/>
      <c r="AD436" s="860"/>
      <c r="AE436" s="860"/>
    </row>
    <row r="437" spans="1:31" ht="15.75" customHeight="1" x14ac:dyDescent="0.25">
      <c r="A437" s="860"/>
      <c r="B437" s="860"/>
      <c r="C437" s="860"/>
      <c r="D437" s="860"/>
      <c r="E437" s="860"/>
      <c r="F437" s="860"/>
      <c r="G437" s="868"/>
      <c r="H437" s="860"/>
      <c r="I437" s="860"/>
      <c r="J437" s="860"/>
      <c r="K437" s="860"/>
      <c r="L437" s="860"/>
      <c r="M437" s="860"/>
      <c r="N437" s="860"/>
      <c r="O437" s="860"/>
      <c r="P437" s="860"/>
      <c r="Q437" s="860"/>
      <c r="R437" s="860"/>
      <c r="S437" s="860"/>
      <c r="T437" s="860"/>
      <c r="U437" s="860"/>
      <c r="V437" s="860"/>
      <c r="W437" s="860"/>
      <c r="X437" s="860"/>
      <c r="Y437" s="860"/>
      <c r="Z437" s="860"/>
      <c r="AA437" s="860"/>
      <c r="AB437" s="860"/>
      <c r="AC437" s="860"/>
      <c r="AD437" s="860"/>
      <c r="AE437" s="860"/>
    </row>
    <row r="438" spans="1:31" ht="15.75" customHeight="1" x14ac:dyDescent="0.25">
      <c r="A438" s="860"/>
      <c r="B438" s="860"/>
      <c r="C438" s="860"/>
      <c r="D438" s="860"/>
      <c r="E438" s="860"/>
      <c r="F438" s="860"/>
      <c r="G438" s="868"/>
      <c r="H438" s="860"/>
      <c r="I438" s="860"/>
      <c r="J438" s="860"/>
      <c r="K438" s="860"/>
      <c r="L438" s="860"/>
      <c r="M438" s="860"/>
      <c r="N438" s="860"/>
      <c r="O438" s="860"/>
      <c r="P438" s="860"/>
      <c r="Q438" s="860"/>
      <c r="R438" s="860"/>
      <c r="S438" s="860"/>
      <c r="T438" s="860"/>
      <c r="U438" s="860"/>
      <c r="V438" s="860"/>
      <c r="W438" s="860"/>
      <c r="X438" s="860"/>
      <c r="Y438" s="860"/>
      <c r="Z438" s="860"/>
      <c r="AA438" s="860"/>
      <c r="AB438" s="860"/>
      <c r="AC438" s="860"/>
      <c r="AD438" s="860"/>
      <c r="AE438" s="860"/>
    </row>
    <row r="439" spans="1:31" ht="15.75" customHeight="1" x14ac:dyDescent="0.25">
      <c r="A439" s="860"/>
      <c r="B439" s="860"/>
      <c r="C439" s="860"/>
      <c r="D439" s="860"/>
      <c r="E439" s="860"/>
      <c r="F439" s="860"/>
      <c r="G439" s="868"/>
      <c r="H439" s="860"/>
      <c r="I439" s="860"/>
      <c r="J439" s="860"/>
      <c r="K439" s="860"/>
      <c r="L439" s="860"/>
      <c r="M439" s="860"/>
      <c r="N439" s="860"/>
      <c r="O439" s="860"/>
      <c r="P439" s="860"/>
      <c r="Q439" s="860"/>
      <c r="R439" s="860"/>
      <c r="S439" s="860"/>
      <c r="T439" s="860"/>
      <c r="U439" s="860"/>
      <c r="V439" s="860"/>
      <c r="W439" s="860"/>
      <c r="X439" s="860"/>
      <c r="Y439" s="860"/>
      <c r="Z439" s="860"/>
      <c r="AA439" s="860"/>
      <c r="AB439" s="860"/>
      <c r="AC439" s="860"/>
      <c r="AD439" s="860"/>
      <c r="AE439" s="860"/>
    </row>
    <row r="440" spans="1:31" ht="15.75" customHeight="1" x14ac:dyDescent="0.25">
      <c r="A440" s="860"/>
      <c r="B440" s="860"/>
      <c r="C440" s="860"/>
      <c r="D440" s="860"/>
      <c r="E440" s="860"/>
      <c r="F440" s="860"/>
      <c r="G440" s="868"/>
      <c r="H440" s="860"/>
      <c r="I440" s="860"/>
      <c r="J440" s="860"/>
      <c r="K440" s="860"/>
      <c r="L440" s="860"/>
      <c r="M440" s="860"/>
      <c r="N440" s="860"/>
      <c r="O440" s="860"/>
      <c r="P440" s="860"/>
      <c r="Q440" s="860"/>
      <c r="R440" s="860"/>
      <c r="S440" s="860"/>
      <c r="T440" s="860"/>
      <c r="U440" s="860"/>
      <c r="V440" s="860"/>
      <c r="W440" s="860"/>
      <c r="X440" s="860"/>
      <c r="Y440" s="860"/>
      <c r="Z440" s="860"/>
      <c r="AA440" s="860"/>
      <c r="AB440" s="860"/>
      <c r="AC440" s="860"/>
      <c r="AD440" s="860"/>
      <c r="AE440" s="860"/>
    </row>
    <row r="441" spans="1:31" ht="15.75" customHeight="1" x14ac:dyDescent="0.25">
      <c r="A441" s="860"/>
      <c r="B441" s="860"/>
      <c r="C441" s="860"/>
      <c r="D441" s="860"/>
      <c r="E441" s="860"/>
      <c r="F441" s="860"/>
      <c r="G441" s="868"/>
      <c r="H441" s="860"/>
      <c r="I441" s="860"/>
      <c r="J441" s="860"/>
      <c r="K441" s="860"/>
      <c r="L441" s="860"/>
      <c r="M441" s="860"/>
      <c r="N441" s="860"/>
      <c r="O441" s="860"/>
      <c r="P441" s="860"/>
      <c r="Q441" s="860"/>
      <c r="R441" s="860"/>
      <c r="S441" s="860"/>
      <c r="T441" s="860"/>
      <c r="U441" s="860"/>
      <c r="V441" s="860"/>
      <c r="W441" s="860"/>
      <c r="X441" s="860"/>
      <c r="Y441" s="860"/>
      <c r="Z441" s="860"/>
      <c r="AA441" s="860"/>
      <c r="AB441" s="860"/>
      <c r="AC441" s="860"/>
      <c r="AD441" s="860"/>
      <c r="AE441" s="860"/>
    </row>
    <row r="442" spans="1:31" ht="15.75" customHeight="1" x14ac:dyDescent="0.25">
      <c r="A442" s="860"/>
      <c r="B442" s="860"/>
      <c r="C442" s="860"/>
      <c r="D442" s="860"/>
      <c r="E442" s="860"/>
      <c r="F442" s="860"/>
      <c r="G442" s="868"/>
      <c r="H442" s="860"/>
      <c r="I442" s="860"/>
      <c r="J442" s="860"/>
      <c r="K442" s="860"/>
      <c r="L442" s="860"/>
      <c r="M442" s="860"/>
      <c r="N442" s="860"/>
      <c r="O442" s="860"/>
      <c r="P442" s="860"/>
      <c r="Q442" s="860"/>
      <c r="R442" s="860"/>
      <c r="S442" s="860"/>
      <c r="T442" s="860"/>
      <c r="U442" s="860"/>
      <c r="V442" s="860"/>
      <c r="W442" s="860"/>
      <c r="X442" s="860"/>
      <c r="Y442" s="860"/>
      <c r="Z442" s="860"/>
      <c r="AA442" s="860"/>
      <c r="AB442" s="860"/>
      <c r="AC442" s="860"/>
      <c r="AD442" s="860"/>
      <c r="AE442" s="860"/>
    </row>
    <row r="443" spans="1:31" ht="15.75" customHeight="1" x14ac:dyDescent="0.25">
      <c r="A443" s="860"/>
      <c r="B443" s="860"/>
      <c r="C443" s="860"/>
      <c r="D443" s="860"/>
      <c r="E443" s="860"/>
      <c r="F443" s="860"/>
      <c r="G443" s="868"/>
      <c r="H443" s="860"/>
      <c r="I443" s="860"/>
      <c r="J443" s="860"/>
      <c r="K443" s="860"/>
      <c r="L443" s="860"/>
      <c r="M443" s="860"/>
      <c r="N443" s="860"/>
      <c r="O443" s="860"/>
      <c r="P443" s="860"/>
      <c r="Q443" s="860"/>
      <c r="R443" s="860"/>
      <c r="S443" s="860"/>
      <c r="T443" s="860"/>
      <c r="U443" s="860"/>
      <c r="V443" s="860"/>
      <c r="W443" s="860"/>
      <c r="X443" s="860"/>
      <c r="Y443" s="860"/>
      <c r="Z443" s="860"/>
      <c r="AA443" s="860"/>
      <c r="AB443" s="860"/>
      <c r="AC443" s="860"/>
      <c r="AD443" s="860"/>
      <c r="AE443" s="860"/>
    </row>
    <row r="444" spans="1:31" ht="15.75" customHeight="1" x14ac:dyDescent="0.25">
      <c r="A444" s="860"/>
      <c r="B444" s="860"/>
      <c r="C444" s="860"/>
      <c r="D444" s="860"/>
      <c r="E444" s="860"/>
      <c r="F444" s="860"/>
      <c r="G444" s="868"/>
      <c r="H444" s="860"/>
      <c r="I444" s="860"/>
      <c r="J444" s="860"/>
      <c r="K444" s="860"/>
      <c r="L444" s="860"/>
      <c r="M444" s="860"/>
      <c r="N444" s="860"/>
      <c r="O444" s="860"/>
      <c r="P444" s="860"/>
      <c r="Q444" s="860"/>
      <c r="R444" s="860"/>
      <c r="S444" s="860"/>
      <c r="T444" s="860"/>
      <c r="U444" s="860"/>
      <c r="V444" s="860"/>
      <c r="W444" s="860"/>
      <c r="X444" s="860"/>
      <c r="Y444" s="860"/>
      <c r="Z444" s="860"/>
      <c r="AA444" s="860"/>
      <c r="AB444" s="860"/>
      <c r="AC444" s="860"/>
      <c r="AD444" s="860"/>
      <c r="AE444" s="860"/>
    </row>
    <row r="445" spans="1:31" ht="15.75" customHeight="1" x14ac:dyDescent="0.25">
      <c r="A445" s="860"/>
      <c r="B445" s="860"/>
      <c r="C445" s="860"/>
      <c r="D445" s="860"/>
      <c r="E445" s="860"/>
      <c r="F445" s="860"/>
      <c r="G445" s="868"/>
      <c r="H445" s="860"/>
      <c r="I445" s="860"/>
      <c r="J445" s="860"/>
      <c r="K445" s="860"/>
      <c r="L445" s="860"/>
      <c r="M445" s="860"/>
      <c r="N445" s="860"/>
      <c r="O445" s="860"/>
      <c r="P445" s="860"/>
      <c r="Q445" s="860"/>
      <c r="R445" s="860"/>
      <c r="S445" s="860"/>
      <c r="T445" s="860"/>
      <c r="U445" s="860"/>
      <c r="V445" s="860"/>
      <c r="W445" s="860"/>
      <c r="X445" s="860"/>
      <c r="Y445" s="860"/>
      <c r="Z445" s="860"/>
      <c r="AA445" s="860"/>
      <c r="AB445" s="860"/>
      <c r="AC445" s="860"/>
      <c r="AD445" s="860"/>
      <c r="AE445" s="860"/>
    </row>
    <row r="446" spans="1:31" ht="15.75" customHeight="1" x14ac:dyDescent="0.25">
      <c r="A446" s="860"/>
      <c r="B446" s="860"/>
      <c r="C446" s="860"/>
      <c r="D446" s="860"/>
      <c r="E446" s="860"/>
      <c r="F446" s="860"/>
      <c r="G446" s="868"/>
      <c r="H446" s="860"/>
      <c r="I446" s="860"/>
      <c r="J446" s="860"/>
      <c r="K446" s="860"/>
      <c r="L446" s="860"/>
      <c r="M446" s="860"/>
      <c r="N446" s="860"/>
      <c r="O446" s="860"/>
      <c r="P446" s="860"/>
      <c r="Q446" s="860"/>
      <c r="R446" s="860"/>
      <c r="S446" s="860"/>
      <c r="T446" s="860"/>
      <c r="U446" s="860"/>
      <c r="V446" s="860"/>
      <c r="W446" s="860"/>
      <c r="X446" s="860"/>
      <c r="Y446" s="860"/>
      <c r="Z446" s="860"/>
      <c r="AA446" s="860"/>
      <c r="AB446" s="860"/>
      <c r="AC446" s="860"/>
      <c r="AD446" s="860"/>
      <c r="AE446" s="860"/>
    </row>
    <row r="447" spans="1:31" ht="15.75" customHeight="1" x14ac:dyDescent="0.25">
      <c r="A447" s="860"/>
      <c r="B447" s="860"/>
      <c r="C447" s="860"/>
      <c r="D447" s="860"/>
      <c r="E447" s="860"/>
      <c r="F447" s="860"/>
      <c r="G447" s="868"/>
      <c r="H447" s="860"/>
      <c r="I447" s="860"/>
      <c r="J447" s="860"/>
      <c r="K447" s="860"/>
      <c r="L447" s="860"/>
      <c r="M447" s="860"/>
      <c r="N447" s="860"/>
      <c r="O447" s="860"/>
      <c r="P447" s="860"/>
      <c r="Q447" s="860"/>
      <c r="R447" s="860"/>
      <c r="S447" s="860"/>
      <c r="T447" s="860"/>
      <c r="U447" s="860"/>
      <c r="V447" s="860"/>
      <c r="W447" s="860"/>
      <c r="X447" s="860"/>
      <c r="Y447" s="860"/>
      <c r="Z447" s="860"/>
      <c r="AA447" s="860"/>
      <c r="AB447" s="860"/>
      <c r="AC447" s="860"/>
      <c r="AD447" s="860"/>
      <c r="AE447" s="860"/>
    </row>
    <row r="448" spans="1:31" ht="15.75" customHeight="1" x14ac:dyDescent="0.25">
      <c r="A448" s="860"/>
      <c r="B448" s="860"/>
      <c r="C448" s="860"/>
      <c r="D448" s="860"/>
      <c r="E448" s="860"/>
      <c r="F448" s="860"/>
      <c r="G448" s="868"/>
      <c r="H448" s="860"/>
      <c r="I448" s="860"/>
      <c r="J448" s="860"/>
      <c r="K448" s="860"/>
      <c r="L448" s="860"/>
      <c r="M448" s="860"/>
      <c r="N448" s="860"/>
      <c r="O448" s="860"/>
      <c r="P448" s="860"/>
      <c r="Q448" s="860"/>
      <c r="R448" s="860"/>
      <c r="S448" s="860"/>
      <c r="T448" s="860"/>
      <c r="U448" s="860"/>
      <c r="V448" s="860"/>
      <c r="W448" s="860"/>
      <c r="X448" s="860"/>
      <c r="Y448" s="860"/>
      <c r="Z448" s="860"/>
      <c r="AA448" s="860"/>
      <c r="AB448" s="860"/>
      <c r="AC448" s="860"/>
      <c r="AD448" s="860"/>
      <c r="AE448" s="860"/>
    </row>
    <row r="449" spans="1:31" ht="15.75" customHeight="1" x14ac:dyDescent="0.25">
      <c r="A449" s="860"/>
      <c r="B449" s="860"/>
      <c r="C449" s="860"/>
      <c r="D449" s="860"/>
      <c r="E449" s="860"/>
      <c r="F449" s="860"/>
      <c r="G449" s="868"/>
      <c r="H449" s="860"/>
      <c r="I449" s="860"/>
      <c r="J449" s="860"/>
      <c r="K449" s="860"/>
      <c r="L449" s="860"/>
      <c r="M449" s="860"/>
      <c r="N449" s="860"/>
      <c r="O449" s="860"/>
      <c r="P449" s="860"/>
      <c r="Q449" s="860"/>
      <c r="R449" s="860"/>
      <c r="S449" s="860"/>
      <c r="T449" s="860"/>
      <c r="U449" s="860"/>
      <c r="V449" s="860"/>
      <c r="W449" s="860"/>
      <c r="X449" s="860"/>
      <c r="Y449" s="860"/>
      <c r="Z449" s="860"/>
      <c r="AA449" s="860"/>
      <c r="AB449" s="860"/>
      <c r="AC449" s="860"/>
      <c r="AD449" s="860"/>
      <c r="AE449" s="860"/>
    </row>
    <row r="450" spans="1:31" ht="15.75" customHeight="1" x14ac:dyDescent="0.25">
      <c r="A450" s="860"/>
      <c r="B450" s="860"/>
      <c r="C450" s="860"/>
      <c r="D450" s="860"/>
      <c r="E450" s="860"/>
      <c r="F450" s="860"/>
      <c r="G450" s="868"/>
      <c r="H450" s="860"/>
      <c r="I450" s="860"/>
      <c r="J450" s="860"/>
      <c r="K450" s="860"/>
      <c r="L450" s="860"/>
      <c r="M450" s="860"/>
      <c r="N450" s="860"/>
      <c r="O450" s="860"/>
      <c r="P450" s="860"/>
      <c r="Q450" s="860"/>
      <c r="R450" s="860"/>
      <c r="S450" s="860"/>
      <c r="T450" s="860"/>
      <c r="U450" s="860"/>
      <c r="V450" s="860"/>
      <c r="W450" s="860"/>
      <c r="X450" s="860"/>
      <c r="Y450" s="860"/>
      <c r="Z450" s="860"/>
      <c r="AA450" s="860"/>
      <c r="AB450" s="860"/>
      <c r="AC450" s="860"/>
      <c r="AD450" s="860"/>
      <c r="AE450" s="860"/>
    </row>
    <row r="451" spans="1:31" ht="15.75" customHeight="1" x14ac:dyDescent="0.25">
      <c r="A451" s="860"/>
      <c r="B451" s="860"/>
      <c r="C451" s="860"/>
      <c r="D451" s="860"/>
      <c r="E451" s="860"/>
      <c r="F451" s="860"/>
      <c r="G451" s="868"/>
      <c r="H451" s="860"/>
      <c r="I451" s="860"/>
      <c r="J451" s="860"/>
      <c r="K451" s="860"/>
      <c r="L451" s="860"/>
      <c r="M451" s="860"/>
      <c r="N451" s="860"/>
      <c r="O451" s="860"/>
      <c r="P451" s="860"/>
      <c r="Q451" s="860"/>
      <c r="R451" s="860"/>
      <c r="S451" s="860"/>
      <c r="T451" s="860"/>
      <c r="U451" s="860"/>
      <c r="V451" s="860"/>
      <c r="W451" s="860"/>
      <c r="X451" s="860"/>
      <c r="Y451" s="860"/>
      <c r="Z451" s="860"/>
      <c r="AA451" s="860"/>
      <c r="AB451" s="860"/>
      <c r="AC451" s="860"/>
      <c r="AD451" s="860"/>
      <c r="AE451" s="860"/>
    </row>
    <row r="452" spans="1:31" ht="15.75" customHeight="1" x14ac:dyDescent="0.25">
      <c r="A452" s="860"/>
      <c r="B452" s="860"/>
      <c r="C452" s="860"/>
      <c r="D452" s="860"/>
      <c r="E452" s="860"/>
      <c r="F452" s="860"/>
      <c r="G452" s="868"/>
      <c r="H452" s="860"/>
      <c r="I452" s="860"/>
      <c r="J452" s="860"/>
      <c r="K452" s="860"/>
      <c r="L452" s="860"/>
      <c r="M452" s="860"/>
      <c r="N452" s="860"/>
      <c r="O452" s="860"/>
      <c r="P452" s="860"/>
      <c r="Q452" s="860"/>
      <c r="R452" s="860"/>
      <c r="S452" s="860"/>
      <c r="T452" s="860"/>
      <c r="U452" s="860"/>
      <c r="V452" s="860"/>
      <c r="W452" s="860"/>
      <c r="X452" s="860"/>
      <c r="Y452" s="860"/>
      <c r="Z452" s="860"/>
      <c r="AA452" s="860"/>
      <c r="AB452" s="860"/>
      <c r="AC452" s="860"/>
      <c r="AD452" s="860"/>
      <c r="AE452" s="860"/>
    </row>
    <row r="453" spans="1:31" ht="15.75" customHeight="1" x14ac:dyDescent="0.25">
      <c r="A453" s="860"/>
      <c r="B453" s="860"/>
      <c r="C453" s="860"/>
      <c r="D453" s="860"/>
      <c r="E453" s="860"/>
      <c r="F453" s="860"/>
      <c r="G453" s="868"/>
      <c r="H453" s="860"/>
      <c r="I453" s="860"/>
      <c r="J453" s="860"/>
      <c r="K453" s="860"/>
      <c r="L453" s="860"/>
      <c r="M453" s="860"/>
      <c r="N453" s="860"/>
      <c r="O453" s="860"/>
      <c r="P453" s="860"/>
      <c r="Q453" s="860"/>
      <c r="R453" s="860"/>
      <c r="S453" s="860"/>
      <c r="T453" s="860"/>
      <c r="U453" s="860"/>
      <c r="V453" s="860"/>
      <c r="W453" s="860"/>
      <c r="X453" s="860"/>
      <c r="Y453" s="860"/>
      <c r="Z453" s="860"/>
      <c r="AA453" s="860"/>
      <c r="AB453" s="860"/>
      <c r="AC453" s="860"/>
      <c r="AD453" s="860"/>
      <c r="AE453" s="860"/>
    </row>
    <row r="454" spans="1:31" ht="15.75" customHeight="1" x14ac:dyDescent="0.25">
      <c r="A454" s="860"/>
      <c r="B454" s="860"/>
      <c r="C454" s="860"/>
      <c r="D454" s="860"/>
      <c r="E454" s="860"/>
      <c r="F454" s="860"/>
      <c r="G454" s="868"/>
      <c r="H454" s="860"/>
      <c r="I454" s="860"/>
      <c r="J454" s="860"/>
      <c r="K454" s="860"/>
      <c r="L454" s="860"/>
      <c r="M454" s="860"/>
      <c r="N454" s="860"/>
      <c r="O454" s="860"/>
      <c r="P454" s="860"/>
      <c r="Q454" s="860"/>
      <c r="R454" s="860"/>
      <c r="S454" s="860"/>
      <c r="T454" s="860"/>
      <c r="U454" s="860"/>
      <c r="V454" s="860"/>
      <c r="W454" s="860"/>
      <c r="X454" s="860"/>
      <c r="Y454" s="860"/>
      <c r="Z454" s="860"/>
      <c r="AA454" s="860"/>
      <c r="AB454" s="860"/>
      <c r="AC454" s="860"/>
      <c r="AD454" s="860"/>
      <c r="AE454" s="860"/>
    </row>
    <row r="455" spans="1:31" ht="15.75" customHeight="1" x14ac:dyDescent="0.25">
      <c r="A455" s="860"/>
      <c r="B455" s="860"/>
      <c r="C455" s="860"/>
      <c r="D455" s="860"/>
      <c r="E455" s="860"/>
      <c r="F455" s="860"/>
      <c r="G455" s="868"/>
      <c r="H455" s="860"/>
      <c r="I455" s="860"/>
      <c r="J455" s="860"/>
      <c r="K455" s="860"/>
      <c r="L455" s="860"/>
      <c r="M455" s="860"/>
      <c r="N455" s="860"/>
      <c r="O455" s="860"/>
      <c r="P455" s="860"/>
      <c r="Q455" s="860"/>
      <c r="R455" s="860"/>
      <c r="S455" s="860"/>
      <c r="T455" s="860"/>
      <c r="U455" s="860"/>
      <c r="V455" s="860"/>
      <c r="W455" s="860"/>
      <c r="X455" s="860"/>
      <c r="Y455" s="860"/>
      <c r="Z455" s="860"/>
      <c r="AA455" s="860"/>
      <c r="AB455" s="860"/>
      <c r="AC455" s="860"/>
      <c r="AD455" s="860"/>
      <c r="AE455" s="860"/>
    </row>
    <row r="456" spans="1:31" ht="15.75" customHeight="1" x14ac:dyDescent="0.25">
      <c r="A456" s="860"/>
      <c r="B456" s="860"/>
      <c r="C456" s="860"/>
      <c r="D456" s="860"/>
      <c r="E456" s="860"/>
      <c r="F456" s="860"/>
      <c r="G456" s="868"/>
      <c r="H456" s="860"/>
      <c r="I456" s="860"/>
      <c r="J456" s="860"/>
      <c r="K456" s="860"/>
      <c r="L456" s="860"/>
      <c r="M456" s="860"/>
      <c r="N456" s="860"/>
      <c r="O456" s="860"/>
      <c r="P456" s="860"/>
      <c r="Q456" s="860"/>
      <c r="R456" s="860"/>
      <c r="S456" s="860"/>
      <c r="T456" s="860"/>
      <c r="U456" s="860"/>
      <c r="V456" s="860"/>
      <c r="W456" s="860"/>
      <c r="X456" s="860"/>
      <c r="Y456" s="860"/>
      <c r="Z456" s="860"/>
      <c r="AA456" s="860"/>
      <c r="AB456" s="860"/>
      <c r="AC456" s="860"/>
      <c r="AD456" s="860"/>
      <c r="AE456" s="860"/>
    </row>
    <row r="457" spans="1:31" ht="15.75" customHeight="1" x14ac:dyDescent="0.25">
      <c r="A457" s="860"/>
      <c r="B457" s="860"/>
      <c r="C457" s="860"/>
      <c r="D457" s="860"/>
      <c r="E457" s="860"/>
      <c r="F457" s="860"/>
      <c r="G457" s="868"/>
      <c r="H457" s="860"/>
      <c r="I457" s="860"/>
      <c r="J457" s="860"/>
      <c r="K457" s="860"/>
      <c r="L457" s="860"/>
      <c r="M457" s="860"/>
      <c r="N457" s="860"/>
      <c r="O457" s="860"/>
      <c r="P457" s="860"/>
      <c r="Q457" s="860"/>
      <c r="R457" s="860"/>
      <c r="S457" s="860"/>
      <c r="T457" s="860"/>
      <c r="U457" s="860"/>
      <c r="V457" s="860"/>
      <c r="W457" s="860"/>
      <c r="X457" s="860"/>
      <c r="Y457" s="860"/>
      <c r="Z457" s="860"/>
      <c r="AA457" s="860"/>
      <c r="AB457" s="860"/>
      <c r="AC457" s="860"/>
      <c r="AD457" s="860"/>
      <c r="AE457" s="860"/>
    </row>
    <row r="458" spans="1:31" ht="15.75" customHeight="1" x14ac:dyDescent="0.25">
      <c r="A458" s="860"/>
      <c r="B458" s="860"/>
      <c r="C458" s="860"/>
      <c r="D458" s="860"/>
      <c r="E458" s="860"/>
      <c r="F458" s="860"/>
      <c r="G458" s="868"/>
      <c r="H458" s="860"/>
      <c r="I458" s="860"/>
      <c r="J458" s="860"/>
      <c r="K458" s="860"/>
      <c r="L458" s="860"/>
      <c r="M458" s="860"/>
      <c r="N458" s="860"/>
      <c r="O458" s="860"/>
      <c r="P458" s="860"/>
      <c r="Q458" s="860"/>
      <c r="R458" s="860"/>
      <c r="S458" s="860"/>
      <c r="T458" s="860"/>
      <c r="U458" s="860"/>
      <c r="V458" s="860"/>
      <c r="W458" s="860"/>
      <c r="X458" s="860"/>
      <c r="Y458" s="860"/>
      <c r="Z458" s="860"/>
      <c r="AA458" s="860"/>
      <c r="AB458" s="860"/>
      <c r="AC458" s="860"/>
      <c r="AD458" s="860"/>
      <c r="AE458" s="860"/>
    </row>
    <row r="459" spans="1:31" ht="15.75" customHeight="1" x14ac:dyDescent="0.25">
      <c r="A459" s="860"/>
      <c r="B459" s="860"/>
      <c r="C459" s="860"/>
      <c r="D459" s="860"/>
      <c r="E459" s="860"/>
      <c r="F459" s="860"/>
      <c r="G459" s="868"/>
      <c r="H459" s="860"/>
      <c r="I459" s="860"/>
      <c r="J459" s="860"/>
      <c r="K459" s="860"/>
      <c r="L459" s="860"/>
      <c r="M459" s="860"/>
      <c r="N459" s="860"/>
      <c r="O459" s="860"/>
      <c r="P459" s="860"/>
      <c r="Q459" s="860"/>
      <c r="R459" s="860"/>
      <c r="S459" s="860"/>
      <c r="T459" s="860"/>
      <c r="U459" s="860"/>
      <c r="V459" s="860"/>
      <c r="W459" s="860"/>
      <c r="X459" s="860"/>
      <c r="Y459" s="860"/>
      <c r="Z459" s="860"/>
      <c r="AA459" s="860"/>
      <c r="AB459" s="860"/>
      <c r="AC459" s="860"/>
      <c r="AD459" s="860"/>
      <c r="AE459" s="860"/>
    </row>
    <row r="460" spans="1:31" ht="15.75" customHeight="1" x14ac:dyDescent="0.25">
      <c r="A460" s="860"/>
      <c r="B460" s="860"/>
      <c r="C460" s="860"/>
      <c r="D460" s="860"/>
      <c r="E460" s="860"/>
      <c r="F460" s="860"/>
      <c r="G460" s="868"/>
      <c r="H460" s="860"/>
      <c r="I460" s="860"/>
      <c r="J460" s="860"/>
      <c r="K460" s="860"/>
      <c r="L460" s="860"/>
      <c r="M460" s="860"/>
      <c r="N460" s="860"/>
      <c r="O460" s="860"/>
      <c r="P460" s="860"/>
      <c r="Q460" s="860"/>
      <c r="R460" s="860"/>
      <c r="S460" s="860"/>
      <c r="T460" s="860"/>
      <c r="U460" s="860"/>
      <c r="V460" s="860"/>
      <c r="W460" s="860"/>
      <c r="X460" s="860"/>
      <c r="Y460" s="860"/>
      <c r="Z460" s="860"/>
      <c r="AA460" s="860"/>
      <c r="AB460" s="860"/>
      <c r="AC460" s="860"/>
      <c r="AD460" s="860"/>
      <c r="AE460" s="860"/>
    </row>
    <row r="461" spans="1:31" ht="15.75" customHeight="1" x14ac:dyDescent="0.25">
      <c r="A461" s="860"/>
      <c r="B461" s="860"/>
      <c r="C461" s="860"/>
      <c r="D461" s="860"/>
      <c r="E461" s="860"/>
      <c r="F461" s="860"/>
      <c r="G461" s="868"/>
      <c r="H461" s="860"/>
      <c r="I461" s="860"/>
      <c r="J461" s="860"/>
      <c r="K461" s="860"/>
      <c r="L461" s="860"/>
      <c r="M461" s="860"/>
      <c r="N461" s="860"/>
      <c r="O461" s="860"/>
      <c r="P461" s="860"/>
      <c r="Q461" s="860"/>
      <c r="R461" s="860"/>
      <c r="S461" s="860"/>
      <c r="T461" s="860"/>
      <c r="U461" s="860"/>
      <c r="V461" s="860"/>
      <c r="W461" s="860"/>
      <c r="X461" s="860"/>
      <c r="Y461" s="860"/>
      <c r="Z461" s="860"/>
      <c r="AA461" s="860"/>
      <c r="AB461" s="860"/>
      <c r="AC461" s="860"/>
      <c r="AD461" s="860"/>
      <c r="AE461" s="860"/>
    </row>
    <row r="462" spans="1:31" ht="15.75" customHeight="1" x14ac:dyDescent="0.25">
      <c r="A462" s="860"/>
      <c r="B462" s="860"/>
      <c r="C462" s="860"/>
      <c r="D462" s="860"/>
      <c r="E462" s="860"/>
      <c r="F462" s="860"/>
      <c r="G462" s="868"/>
      <c r="H462" s="860"/>
      <c r="I462" s="860"/>
      <c r="J462" s="860"/>
      <c r="K462" s="860"/>
      <c r="L462" s="860"/>
      <c r="M462" s="860"/>
      <c r="N462" s="860"/>
      <c r="O462" s="860"/>
      <c r="P462" s="860"/>
      <c r="Q462" s="860"/>
      <c r="R462" s="860"/>
      <c r="S462" s="860"/>
      <c r="T462" s="860"/>
      <c r="U462" s="860"/>
      <c r="V462" s="860"/>
      <c r="W462" s="860"/>
      <c r="X462" s="860"/>
      <c r="Y462" s="860"/>
      <c r="Z462" s="860"/>
      <c r="AA462" s="860"/>
      <c r="AB462" s="860"/>
      <c r="AC462" s="860"/>
      <c r="AD462" s="860"/>
      <c r="AE462" s="860"/>
    </row>
    <row r="463" spans="1:31" ht="15.75" customHeight="1" x14ac:dyDescent="0.25">
      <c r="A463" s="860"/>
      <c r="B463" s="860"/>
      <c r="C463" s="860"/>
      <c r="D463" s="860"/>
      <c r="E463" s="860"/>
      <c r="F463" s="860"/>
      <c r="G463" s="868"/>
      <c r="H463" s="860"/>
      <c r="I463" s="860"/>
      <c r="J463" s="860"/>
      <c r="K463" s="860"/>
      <c r="L463" s="860"/>
      <c r="M463" s="860"/>
      <c r="N463" s="860"/>
      <c r="O463" s="860"/>
      <c r="P463" s="860"/>
      <c r="Q463" s="860"/>
      <c r="R463" s="860"/>
      <c r="S463" s="860"/>
      <c r="T463" s="860"/>
      <c r="U463" s="860"/>
      <c r="V463" s="860"/>
      <c r="W463" s="860"/>
      <c r="X463" s="860"/>
      <c r="Y463" s="860"/>
      <c r="Z463" s="860"/>
      <c r="AA463" s="860"/>
      <c r="AB463" s="860"/>
      <c r="AC463" s="860"/>
      <c r="AD463" s="860"/>
      <c r="AE463" s="860"/>
    </row>
    <row r="464" spans="1:31" ht="15.75" customHeight="1" x14ac:dyDescent="0.25">
      <c r="A464" s="860"/>
      <c r="B464" s="860"/>
      <c r="C464" s="860"/>
      <c r="D464" s="860"/>
      <c r="E464" s="860"/>
      <c r="F464" s="860"/>
      <c r="G464" s="868"/>
      <c r="H464" s="860"/>
      <c r="I464" s="860"/>
      <c r="J464" s="860"/>
      <c r="K464" s="860"/>
      <c r="L464" s="860"/>
      <c r="M464" s="860"/>
      <c r="N464" s="860"/>
      <c r="O464" s="860"/>
      <c r="P464" s="860"/>
      <c r="Q464" s="860"/>
      <c r="R464" s="860"/>
      <c r="S464" s="860"/>
      <c r="T464" s="860"/>
      <c r="U464" s="860"/>
      <c r="V464" s="860"/>
      <c r="W464" s="860"/>
      <c r="X464" s="860"/>
      <c r="Y464" s="860"/>
      <c r="Z464" s="860"/>
      <c r="AA464" s="860"/>
      <c r="AB464" s="860"/>
      <c r="AC464" s="860"/>
      <c r="AD464" s="860"/>
      <c r="AE464" s="860"/>
    </row>
    <row r="465" spans="1:31" ht="15.75" customHeight="1" x14ac:dyDescent="0.25">
      <c r="A465" s="860"/>
      <c r="B465" s="860"/>
      <c r="C465" s="860"/>
      <c r="D465" s="860"/>
      <c r="E465" s="860"/>
      <c r="F465" s="860"/>
      <c r="G465" s="868"/>
      <c r="H465" s="860"/>
      <c r="I465" s="860"/>
      <c r="J465" s="860"/>
      <c r="K465" s="860"/>
      <c r="L465" s="860"/>
      <c r="M465" s="860"/>
      <c r="N465" s="860"/>
      <c r="O465" s="860"/>
      <c r="P465" s="860"/>
      <c r="Q465" s="860"/>
      <c r="R465" s="860"/>
      <c r="S465" s="860"/>
      <c r="T465" s="860"/>
      <c r="U465" s="860"/>
      <c r="V465" s="860"/>
      <c r="W465" s="860"/>
      <c r="X465" s="860"/>
      <c r="Y465" s="860"/>
      <c r="Z465" s="860"/>
      <c r="AA465" s="860"/>
      <c r="AB465" s="860"/>
      <c r="AC465" s="860"/>
      <c r="AD465" s="860"/>
      <c r="AE465" s="860"/>
    </row>
    <row r="466" spans="1:31" ht="15.75" customHeight="1" x14ac:dyDescent="0.25">
      <c r="A466" s="860"/>
      <c r="B466" s="860"/>
      <c r="C466" s="860"/>
      <c r="D466" s="860"/>
      <c r="E466" s="860"/>
      <c r="F466" s="860"/>
      <c r="G466" s="868"/>
      <c r="H466" s="860"/>
      <c r="I466" s="860"/>
      <c r="J466" s="860"/>
      <c r="K466" s="860"/>
      <c r="L466" s="860"/>
      <c r="M466" s="860"/>
      <c r="N466" s="860"/>
      <c r="O466" s="860"/>
      <c r="P466" s="860"/>
      <c r="Q466" s="860"/>
      <c r="R466" s="860"/>
      <c r="S466" s="860"/>
      <c r="T466" s="860"/>
      <c r="U466" s="860"/>
      <c r="V466" s="860"/>
      <c r="W466" s="860"/>
      <c r="X466" s="860"/>
      <c r="Y466" s="860"/>
      <c r="Z466" s="860"/>
      <c r="AA466" s="860"/>
      <c r="AB466" s="860"/>
      <c r="AC466" s="860"/>
      <c r="AD466" s="860"/>
      <c r="AE466" s="860"/>
    </row>
    <row r="467" spans="1:31" ht="15.75" customHeight="1" x14ac:dyDescent="0.25">
      <c r="A467" s="860"/>
      <c r="B467" s="860"/>
      <c r="C467" s="860"/>
      <c r="D467" s="860"/>
      <c r="E467" s="860"/>
      <c r="F467" s="860"/>
      <c r="G467" s="868"/>
      <c r="H467" s="860"/>
      <c r="I467" s="860"/>
      <c r="J467" s="860"/>
      <c r="K467" s="860"/>
      <c r="L467" s="860"/>
      <c r="M467" s="860"/>
      <c r="N467" s="860"/>
      <c r="O467" s="860"/>
      <c r="P467" s="860"/>
      <c r="Q467" s="860"/>
      <c r="R467" s="860"/>
      <c r="S467" s="860"/>
      <c r="T467" s="860"/>
      <c r="U467" s="860"/>
      <c r="V467" s="860"/>
      <c r="W467" s="860"/>
      <c r="X467" s="860"/>
      <c r="Y467" s="860"/>
      <c r="Z467" s="860"/>
      <c r="AA467" s="860"/>
      <c r="AB467" s="860"/>
      <c r="AC467" s="860"/>
      <c r="AD467" s="860"/>
      <c r="AE467" s="860"/>
    </row>
    <row r="468" spans="1:31" ht="15.75" customHeight="1" x14ac:dyDescent="0.25">
      <c r="A468" s="860"/>
      <c r="B468" s="860"/>
      <c r="C468" s="860"/>
      <c r="D468" s="860"/>
      <c r="E468" s="860"/>
      <c r="F468" s="860"/>
      <c r="G468" s="868"/>
      <c r="H468" s="860"/>
      <c r="I468" s="860"/>
      <c r="J468" s="860"/>
      <c r="K468" s="860"/>
      <c r="L468" s="860"/>
      <c r="M468" s="860"/>
      <c r="N468" s="860"/>
      <c r="O468" s="860"/>
      <c r="P468" s="860"/>
      <c r="Q468" s="860"/>
      <c r="R468" s="860"/>
      <c r="S468" s="860"/>
      <c r="T468" s="860"/>
      <c r="U468" s="860"/>
      <c r="V468" s="860"/>
      <c r="W468" s="860"/>
      <c r="X468" s="860"/>
      <c r="Y468" s="860"/>
      <c r="Z468" s="860"/>
      <c r="AA468" s="860"/>
      <c r="AB468" s="860"/>
      <c r="AC468" s="860"/>
      <c r="AD468" s="860"/>
      <c r="AE468" s="860"/>
    </row>
    <row r="469" spans="1:31" ht="15.75" customHeight="1" x14ac:dyDescent="0.25">
      <c r="A469" s="860"/>
      <c r="B469" s="860"/>
      <c r="C469" s="860"/>
      <c r="D469" s="860"/>
      <c r="E469" s="860"/>
      <c r="F469" s="860"/>
      <c r="G469" s="868"/>
      <c r="H469" s="860"/>
      <c r="I469" s="860"/>
      <c r="J469" s="860"/>
      <c r="K469" s="860"/>
      <c r="L469" s="860"/>
      <c r="M469" s="860"/>
      <c r="N469" s="860"/>
      <c r="O469" s="860"/>
      <c r="P469" s="860"/>
      <c r="Q469" s="860"/>
      <c r="R469" s="860"/>
      <c r="S469" s="860"/>
      <c r="T469" s="860"/>
      <c r="U469" s="860"/>
      <c r="V469" s="860"/>
      <c r="W469" s="860"/>
      <c r="X469" s="860"/>
      <c r="Y469" s="860"/>
      <c r="Z469" s="860"/>
      <c r="AA469" s="860"/>
      <c r="AB469" s="860"/>
      <c r="AC469" s="860"/>
      <c r="AD469" s="860"/>
      <c r="AE469" s="860"/>
    </row>
    <row r="470" spans="1:31" ht="15.75" customHeight="1" x14ac:dyDescent="0.25">
      <c r="A470" s="860"/>
      <c r="B470" s="860"/>
      <c r="C470" s="860"/>
      <c r="D470" s="860"/>
      <c r="E470" s="860"/>
      <c r="F470" s="860"/>
      <c r="G470" s="868"/>
      <c r="H470" s="860"/>
      <c r="I470" s="860"/>
      <c r="J470" s="860"/>
      <c r="K470" s="860"/>
      <c r="L470" s="860"/>
      <c r="M470" s="860"/>
      <c r="N470" s="860"/>
      <c r="O470" s="860"/>
      <c r="P470" s="860"/>
      <c r="Q470" s="860"/>
      <c r="R470" s="860"/>
      <c r="S470" s="860"/>
      <c r="T470" s="860"/>
      <c r="U470" s="860"/>
      <c r="V470" s="860"/>
      <c r="W470" s="860"/>
      <c r="X470" s="860"/>
      <c r="Y470" s="860"/>
      <c r="Z470" s="860"/>
      <c r="AA470" s="860"/>
      <c r="AB470" s="860"/>
      <c r="AC470" s="860"/>
      <c r="AD470" s="860"/>
      <c r="AE470" s="860"/>
    </row>
    <row r="471" spans="1:31" ht="15.75" customHeight="1" x14ac:dyDescent="0.25">
      <c r="A471" s="860"/>
      <c r="B471" s="860"/>
      <c r="C471" s="860"/>
      <c r="D471" s="860"/>
      <c r="E471" s="860"/>
      <c r="F471" s="860"/>
      <c r="G471" s="868"/>
      <c r="H471" s="860"/>
      <c r="I471" s="860"/>
      <c r="J471" s="860"/>
      <c r="K471" s="860"/>
      <c r="L471" s="860"/>
      <c r="M471" s="860"/>
      <c r="N471" s="860"/>
      <c r="O471" s="860"/>
      <c r="P471" s="860"/>
      <c r="Q471" s="860"/>
      <c r="R471" s="860"/>
      <c r="S471" s="860"/>
      <c r="T471" s="860"/>
      <c r="U471" s="860"/>
      <c r="V471" s="860"/>
      <c r="W471" s="860"/>
      <c r="X471" s="860"/>
      <c r="Y471" s="860"/>
      <c r="Z471" s="860"/>
      <c r="AA471" s="860"/>
      <c r="AB471" s="860"/>
      <c r="AC471" s="860"/>
      <c r="AD471" s="860"/>
      <c r="AE471" s="860"/>
    </row>
    <row r="472" spans="1:31" ht="15.75" customHeight="1" x14ac:dyDescent="0.25">
      <c r="A472" s="860"/>
      <c r="B472" s="860"/>
      <c r="C472" s="860"/>
      <c r="D472" s="860"/>
      <c r="E472" s="860"/>
      <c r="F472" s="860"/>
      <c r="G472" s="868"/>
      <c r="H472" s="860"/>
      <c r="I472" s="860"/>
      <c r="J472" s="860"/>
      <c r="K472" s="860"/>
      <c r="L472" s="860"/>
      <c r="M472" s="860"/>
      <c r="N472" s="860"/>
      <c r="O472" s="860"/>
      <c r="P472" s="860"/>
      <c r="Q472" s="860"/>
      <c r="R472" s="860"/>
      <c r="S472" s="860"/>
      <c r="T472" s="860"/>
      <c r="U472" s="860"/>
      <c r="V472" s="860"/>
      <c r="W472" s="860"/>
      <c r="X472" s="860"/>
      <c r="Y472" s="860"/>
      <c r="Z472" s="860"/>
      <c r="AA472" s="860"/>
      <c r="AB472" s="860"/>
      <c r="AC472" s="860"/>
      <c r="AD472" s="860"/>
      <c r="AE472" s="860"/>
    </row>
    <row r="473" spans="1:31" ht="15.75" customHeight="1" x14ac:dyDescent="0.25">
      <c r="A473" s="860"/>
      <c r="B473" s="860"/>
      <c r="C473" s="860"/>
      <c r="D473" s="860"/>
      <c r="E473" s="860"/>
      <c r="F473" s="860"/>
      <c r="G473" s="868"/>
      <c r="H473" s="860"/>
      <c r="I473" s="860"/>
      <c r="J473" s="860"/>
      <c r="K473" s="860"/>
      <c r="L473" s="860"/>
      <c r="M473" s="860"/>
      <c r="N473" s="860"/>
      <c r="O473" s="860"/>
      <c r="P473" s="860"/>
      <c r="Q473" s="860"/>
      <c r="R473" s="860"/>
      <c r="S473" s="860"/>
      <c r="T473" s="860"/>
      <c r="U473" s="860"/>
      <c r="V473" s="860"/>
      <c r="W473" s="860"/>
      <c r="X473" s="860"/>
      <c r="Y473" s="860"/>
      <c r="Z473" s="860"/>
      <c r="AA473" s="860"/>
      <c r="AB473" s="860"/>
      <c r="AC473" s="860"/>
      <c r="AD473" s="860"/>
      <c r="AE473" s="860"/>
    </row>
    <row r="474" spans="1:31" ht="15.75" customHeight="1" x14ac:dyDescent="0.25">
      <c r="A474" s="860"/>
      <c r="B474" s="860"/>
      <c r="C474" s="860"/>
      <c r="D474" s="860"/>
      <c r="E474" s="860"/>
      <c r="F474" s="860"/>
      <c r="G474" s="868"/>
      <c r="H474" s="860"/>
      <c r="I474" s="860"/>
      <c r="J474" s="860"/>
      <c r="K474" s="860"/>
      <c r="L474" s="860"/>
      <c r="M474" s="860"/>
      <c r="N474" s="860"/>
      <c r="O474" s="860"/>
      <c r="P474" s="860"/>
      <c r="Q474" s="860"/>
      <c r="R474" s="860"/>
      <c r="S474" s="860"/>
      <c r="T474" s="860"/>
      <c r="U474" s="860"/>
      <c r="V474" s="860"/>
      <c r="W474" s="860"/>
      <c r="X474" s="860"/>
      <c r="Y474" s="860"/>
      <c r="Z474" s="860"/>
      <c r="AA474" s="860"/>
      <c r="AB474" s="860"/>
      <c r="AC474" s="860"/>
      <c r="AD474" s="860"/>
      <c r="AE474" s="860"/>
    </row>
    <row r="475" spans="1:31" ht="15.75" customHeight="1" x14ac:dyDescent="0.25">
      <c r="A475" s="860"/>
      <c r="B475" s="860"/>
      <c r="C475" s="860"/>
      <c r="D475" s="860"/>
      <c r="E475" s="860"/>
      <c r="F475" s="860"/>
      <c r="G475" s="868"/>
      <c r="H475" s="860"/>
      <c r="I475" s="860"/>
      <c r="J475" s="860"/>
      <c r="K475" s="860"/>
      <c r="L475" s="860"/>
      <c r="M475" s="860"/>
      <c r="N475" s="860"/>
      <c r="O475" s="860"/>
      <c r="P475" s="860"/>
      <c r="Q475" s="860"/>
      <c r="R475" s="860"/>
      <c r="S475" s="860"/>
      <c r="T475" s="860"/>
      <c r="U475" s="860"/>
      <c r="V475" s="860"/>
      <c r="W475" s="860"/>
      <c r="X475" s="860"/>
      <c r="Y475" s="860"/>
      <c r="Z475" s="860"/>
      <c r="AA475" s="860"/>
      <c r="AB475" s="860"/>
      <c r="AC475" s="860"/>
      <c r="AD475" s="860"/>
      <c r="AE475" s="860"/>
    </row>
    <row r="476" spans="1:31" ht="15.75" customHeight="1" x14ac:dyDescent="0.25">
      <c r="A476" s="860"/>
      <c r="B476" s="860"/>
      <c r="C476" s="860"/>
      <c r="D476" s="860"/>
      <c r="E476" s="860"/>
      <c r="F476" s="860"/>
      <c r="G476" s="868"/>
      <c r="H476" s="860"/>
      <c r="I476" s="860"/>
      <c r="J476" s="860"/>
      <c r="K476" s="860"/>
      <c r="L476" s="860"/>
      <c r="M476" s="860"/>
      <c r="N476" s="860"/>
      <c r="O476" s="860"/>
      <c r="P476" s="860"/>
      <c r="Q476" s="860"/>
      <c r="R476" s="860"/>
      <c r="S476" s="860"/>
      <c r="T476" s="860"/>
      <c r="U476" s="860"/>
      <c r="V476" s="860"/>
      <c r="W476" s="860"/>
      <c r="X476" s="860"/>
      <c r="Y476" s="860"/>
      <c r="Z476" s="860"/>
      <c r="AA476" s="860"/>
      <c r="AB476" s="860"/>
      <c r="AC476" s="860"/>
      <c r="AD476" s="860"/>
      <c r="AE476" s="860"/>
    </row>
    <row r="477" spans="1:31" ht="15.75" customHeight="1" x14ac:dyDescent="0.25">
      <c r="A477" s="860"/>
      <c r="B477" s="860"/>
      <c r="C477" s="860"/>
      <c r="D477" s="860"/>
      <c r="E477" s="860"/>
      <c r="F477" s="860"/>
      <c r="G477" s="868"/>
      <c r="H477" s="860"/>
      <c r="I477" s="860"/>
      <c r="J477" s="860"/>
      <c r="K477" s="860"/>
      <c r="L477" s="860"/>
      <c r="M477" s="860"/>
      <c r="N477" s="860"/>
      <c r="O477" s="860"/>
      <c r="P477" s="860"/>
      <c r="Q477" s="860"/>
      <c r="R477" s="860"/>
      <c r="S477" s="860"/>
      <c r="T477" s="860"/>
      <c r="U477" s="860"/>
      <c r="V477" s="860"/>
      <c r="W477" s="860"/>
      <c r="X477" s="860"/>
      <c r="Y477" s="860"/>
      <c r="Z477" s="860"/>
      <c r="AA477" s="860"/>
      <c r="AB477" s="860"/>
      <c r="AC477" s="860"/>
      <c r="AD477" s="860"/>
      <c r="AE477" s="860"/>
    </row>
    <row r="478" spans="1:31" ht="15.75" customHeight="1" x14ac:dyDescent="0.25">
      <c r="A478" s="860"/>
      <c r="B478" s="860"/>
      <c r="C478" s="860"/>
      <c r="D478" s="860"/>
      <c r="E478" s="860"/>
      <c r="F478" s="860"/>
      <c r="G478" s="868"/>
      <c r="H478" s="860"/>
      <c r="I478" s="860"/>
      <c r="J478" s="860"/>
      <c r="K478" s="860"/>
      <c r="L478" s="860"/>
      <c r="M478" s="860"/>
      <c r="N478" s="860"/>
      <c r="O478" s="860"/>
      <c r="P478" s="860"/>
      <c r="Q478" s="860"/>
      <c r="R478" s="860"/>
      <c r="S478" s="860"/>
      <c r="T478" s="860"/>
      <c r="U478" s="860"/>
      <c r="V478" s="860"/>
      <c r="W478" s="860"/>
      <c r="X478" s="860"/>
      <c r="Y478" s="860"/>
      <c r="Z478" s="860"/>
      <c r="AA478" s="860"/>
      <c r="AB478" s="860"/>
      <c r="AC478" s="860"/>
      <c r="AD478" s="860"/>
      <c r="AE478" s="860"/>
    </row>
    <row r="479" spans="1:31" ht="15.75" customHeight="1" x14ac:dyDescent="0.25">
      <c r="A479" s="860"/>
      <c r="B479" s="860"/>
      <c r="C479" s="860"/>
      <c r="D479" s="860"/>
      <c r="E479" s="860"/>
      <c r="F479" s="860"/>
      <c r="G479" s="868"/>
      <c r="H479" s="860"/>
      <c r="I479" s="860"/>
      <c r="J479" s="860"/>
      <c r="K479" s="860"/>
      <c r="L479" s="860"/>
      <c r="M479" s="860"/>
      <c r="N479" s="860"/>
      <c r="O479" s="860"/>
      <c r="P479" s="860"/>
      <c r="Q479" s="860"/>
      <c r="R479" s="860"/>
      <c r="S479" s="860"/>
      <c r="T479" s="860"/>
      <c r="U479" s="860"/>
      <c r="V479" s="860"/>
      <c r="W479" s="860"/>
      <c r="X479" s="860"/>
      <c r="Y479" s="860"/>
      <c r="Z479" s="860"/>
      <c r="AA479" s="860"/>
      <c r="AB479" s="860"/>
      <c r="AC479" s="860"/>
      <c r="AD479" s="860"/>
      <c r="AE479" s="860"/>
    </row>
    <row r="480" spans="1:31" ht="15.75" customHeight="1" x14ac:dyDescent="0.25">
      <c r="A480" s="860"/>
      <c r="B480" s="860"/>
      <c r="C480" s="860"/>
      <c r="D480" s="860"/>
      <c r="E480" s="860"/>
      <c r="F480" s="860"/>
      <c r="G480" s="868"/>
      <c r="H480" s="860"/>
      <c r="I480" s="860"/>
      <c r="J480" s="860"/>
      <c r="K480" s="860"/>
      <c r="L480" s="860"/>
      <c r="M480" s="860"/>
      <c r="N480" s="860"/>
      <c r="O480" s="860"/>
      <c r="P480" s="860"/>
      <c r="Q480" s="860"/>
      <c r="R480" s="860"/>
      <c r="S480" s="860"/>
      <c r="T480" s="860"/>
      <c r="U480" s="860"/>
      <c r="V480" s="860"/>
      <c r="W480" s="860"/>
      <c r="X480" s="860"/>
      <c r="Y480" s="860"/>
      <c r="Z480" s="860"/>
      <c r="AA480" s="860"/>
      <c r="AB480" s="860"/>
      <c r="AC480" s="860"/>
      <c r="AD480" s="860"/>
      <c r="AE480" s="860"/>
    </row>
    <row r="481" spans="1:31" ht="15.75" customHeight="1" x14ac:dyDescent="0.25">
      <c r="A481" s="860"/>
      <c r="B481" s="860"/>
      <c r="C481" s="860"/>
      <c r="D481" s="860"/>
      <c r="E481" s="860"/>
      <c r="F481" s="860"/>
      <c r="G481" s="868"/>
      <c r="H481" s="860"/>
      <c r="I481" s="860"/>
      <c r="J481" s="860"/>
      <c r="K481" s="860"/>
      <c r="L481" s="860"/>
      <c r="M481" s="860"/>
      <c r="N481" s="860"/>
      <c r="O481" s="860"/>
      <c r="P481" s="860"/>
      <c r="Q481" s="860"/>
      <c r="R481" s="860"/>
      <c r="S481" s="860"/>
      <c r="T481" s="860"/>
      <c r="U481" s="860"/>
      <c r="V481" s="860"/>
      <c r="W481" s="860"/>
      <c r="X481" s="860"/>
      <c r="Y481" s="860"/>
      <c r="Z481" s="860"/>
      <c r="AA481" s="860"/>
      <c r="AB481" s="860"/>
      <c r="AC481" s="860"/>
      <c r="AD481" s="860"/>
      <c r="AE481" s="860"/>
    </row>
    <row r="482" spans="1:31" ht="15.75" customHeight="1" x14ac:dyDescent="0.25">
      <c r="A482" s="860"/>
      <c r="B482" s="860"/>
      <c r="C482" s="860"/>
      <c r="D482" s="860"/>
      <c r="E482" s="860"/>
      <c r="F482" s="860"/>
      <c r="G482" s="868"/>
      <c r="H482" s="860"/>
      <c r="I482" s="860"/>
      <c r="J482" s="860"/>
      <c r="K482" s="860"/>
      <c r="L482" s="860"/>
      <c r="M482" s="860"/>
      <c r="N482" s="860"/>
      <c r="O482" s="860"/>
      <c r="P482" s="860"/>
      <c r="Q482" s="860"/>
      <c r="R482" s="860"/>
      <c r="S482" s="860"/>
      <c r="T482" s="860"/>
      <c r="U482" s="860"/>
      <c r="V482" s="860"/>
      <c r="W482" s="860"/>
      <c r="X482" s="860"/>
      <c r="Y482" s="860"/>
      <c r="Z482" s="860"/>
      <c r="AA482" s="860"/>
      <c r="AB482" s="860"/>
      <c r="AC482" s="860"/>
      <c r="AD482" s="860"/>
      <c r="AE482" s="860"/>
    </row>
    <row r="483" spans="1:31" ht="15.75" customHeight="1" x14ac:dyDescent="0.25">
      <c r="A483" s="860"/>
      <c r="B483" s="860"/>
      <c r="C483" s="860"/>
      <c r="D483" s="860"/>
      <c r="E483" s="860"/>
      <c r="F483" s="860"/>
      <c r="G483" s="868"/>
      <c r="H483" s="860"/>
      <c r="I483" s="860"/>
      <c r="J483" s="860"/>
      <c r="K483" s="860"/>
      <c r="L483" s="860"/>
      <c r="M483" s="860"/>
      <c r="N483" s="860"/>
      <c r="O483" s="860"/>
      <c r="P483" s="860"/>
      <c r="Q483" s="860"/>
      <c r="R483" s="860"/>
      <c r="S483" s="860"/>
      <c r="T483" s="860"/>
      <c r="U483" s="860"/>
      <c r="V483" s="860"/>
      <c r="W483" s="860"/>
      <c r="X483" s="860"/>
      <c r="Y483" s="860"/>
      <c r="Z483" s="860"/>
      <c r="AA483" s="860"/>
      <c r="AB483" s="860"/>
      <c r="AC483" s="860"/>
      <c r="AD483" s="860"/>
      <c r="AE483" s="860"/>
    </row>
    <row r="484" spans="1:31" ht="15.75" customHeight="1" x14ac:dyDescent="0.25">
      <c r="A484" s="860"/>
      <c r="B484" s="860"/>
      <c r="C484" s="860"/>
      <c r="D484" s="860"/>
      <c r="E484" s="860"/>
      <c r="F484" s="860"/>
      <c r="G484" s="868"/>
      <c r="H484" s="860"/>
      <c r="I484" s="860"/>
      <c r="J484" s="860"/>
      <c r="K484" s="860"/>
      <c r="L484" s="860"/>
      <c r="M484" s="860"/>
      <c r="N484" s="860"/>
      <c r="O484" s="860"/>
      <c r="P484" s="860"/>
      <c r="Q484" s="860"/>
      <c r="R484" s="860"/>
      <c r="S484" s="860"/>
      <c r="T484" s="860"/>
      <c r="U484" s="860"/>
      <c r="V484" s="860"/>
      <c r="W484" s="860"/>
      <c r="X484" s="860"/>
      <c r="Y484" s="860"/>
      <c r="Z484" s="860"/>
      <c r="AA484" s="860"/>
      <c r="AB484" s="860"/>
      <c r="AC484" s="860"/>
      <c r="AD484" s="860"/>
      <c r="AE484" s="860"/>
    </row>
    <row r="485" spans="1:31" ht="15.75" customHeight="1" x14ac:dyDescent="0.25">
      <c r="A485" s="860"/>
      <c r="B485" s="860"/>
      <c r="C485" s="860"/>
      <c r="D485" s="860"/>
      <c r="E485" s="860"/>
      <c r="F485" s="860"/>
      <c r="G485" s="868"/>
      <c r="H485" s="860"/>
      <c r="I485" s="860"/>
      <c r="J485" s="860"/>
      <c r="K485" s="860"/>
      <c r="L485" s="860"/>
      <c r="M485" s="860"/>
      <c r="N485" s="860"/>
      <c r="O485" s="860"/>
      <c r="P485" s="860"/>
      <c r="Q485" s="860"/>
      <c r="R485" s="860"/>
      <c r="S485" s="860"/>
      <c r="T485" s="860"/>
      <c r="U485" s="860"/>
      <c r="V485" s="860"/>
      <c r="W485" s="860"/>
      <c r="X485" s="860"/>
      <c r="Y485" s="860"/>
      <c r="Z485" s="860"/>
      <c r="AA485" s="860"/>
      <c r="AB485" s="860"/>
      <c r="AC485" s="860"/>
      <c r="AD485" s="860"/>
      <c r="AE485" s="860"/>
    </row>
    <row r="486" spans="1:31" ht="15.75" customHeight="1" x14ac:dyDescent="0.25">
      <c r="A486" s="860"/>
      <c r="B486" s="860"/>
      <c r="C486" s="860"/>
      <c r="D486" s="860"/>
      <c r="E486" s="860"/>
      <c r="F486" s="860"/>
      <c r="G486" s="868"/>
      <c r="H486" s="860"/>
      <c r="I486" s="860"/>
      <c r="J486" s="860"/>
      <c r="K486" s="860"/>
      <c r="L486" s="860"/>
      <c r="M486" s="860"/>
      <c r="N486" s="860"/>
      <c r="O486" s="860"/>
      <c r="P486" s="860"/>
      <c r="Q486" s="860"/>
      <c r="R486" s="860"/>
      <c r="S486" s="860"/>
      <c r="T486" s="860"/>
      <c r="U486" s="860"/>
      <c r="V486" s="860"/>
      <c r="W486" s="860"/>
      <c r="X486" s="860"/>
      <c r="Y486" s="860"/>
      <c r="Z486" s="860"/>
      <c r="AA486" s="860"/>
      <c r="AB486" s="860"/>
      <c r="AC486" s="860"/>
      <c r="AD486" s="860"/>
      <c r="AE486" s="860"/>
    </row>
    <row r="487" spans="1:31" ht="15.75" customHeight="1" x14ac:dyDescent="0.25">
      <c r="A487" s="860"/>
      <c r="B487" s="860"/>
      <c r="C487" s="860"/>
      <c r="D487" s="860"/>
      <c r="E487" s="860"/>
      <c r="F487" s="860"/>
      <c r="G487" s="868"/>
      <c r="H487" s="860"/>
      <c r="I487" s="860"/>
      <c r="J487" s="860"/>
      <c r="K487" s="860"/>
      <c r="L487" s="860"/>
      <c r="M487" s="860"/>
      <c r="N487" s="860"/>
      <c r="O487" s="860"/>
      <c r="P487" s="860"/>
      <c r="Q487" s="860"/>
      <c r="R487" s="860"/>
      <c r="S487" s="860"/>
      <c r="T487" s="860"/>
      <c r="U487" s="860"/>
      <c r="V487" s="860"/>
      <c r="W487" s="860"/>
      <c r="X487" s="860"/>
      <c r="Y487" s="860"/>
      <c r="Z487" s="860"/>
      <c r="AA487" s="860"/>
      <c r="AB487" s="860"/>
      <c r="AC487" s="860"/>
      <c r="AD487" s="860"/>
      <c r="AE487" s="860"/>
    </row>
    <row r="488" spans="1:31" ht="15.75" customHeight="1" x14ac:dyDescent="0.25">
      <c r="A488" s="860"/>
      <c r="B488" s="860"/>
      <c r="C488" s="860"/>
      <c r="D488" s="860"/>
      <c r="E488" s="860"/>
      <c r="F488" s="860"/>
      <c r="G488" s="868"/>
      <c r="H488" s="860"/>
      <c r="I488" s="860"/>
      <c r="J488" s="860"/>
      <c r="K488" s="860"/>
      <c r="L488" s="860"/>
      <c r="M488" s="860"/>
      <c r="N488" s="860"/>
      <c r="O488" s="860"/>
      <c r="P488" s="860"/>
      <c r="Q488" s="860"/>
      <c r="R488" s="860"/>
      <c r="S488" s="860"/>
      <c r="T488" s="860"/>
      <c r="U488" s="860"/>
      <c r="V488" s="860"/>
      <c r="W488" s="860"/>
      <c r="X488" s="860"/>
      <c r="Y488" s="860"/>
      <c r="Z488" s="860"/>
      <c r="AA488" s="860"/>
      <c r="AB488" s="860"/>
      <c r="AC488" s="860"/>
      <c r="AD488" s="860"/>
      <c r="AE488" s="860"/>
    </row>
    <row r="489" spans="1:31" ht="15.75" customHeight="1" x14ac:dyDescent="0.25">
      <c r="A489" s="860"/>
      <c r="B489" s="860"/>
      <c r="C489" s="860"/>
      <c r="D489" s="860"/>
      <c r="E489" s="860"/>
      <c r="F489" s="860"/>
      <c r="G489" s="868"/>
      <c r="H489" s="860"/>
      <c r="I489" s="860"/>
      <c r="J489" s="860"/>
      <c r="K489" s="860"/>
      <c r="L489" s="860"/>
      <c r="M489" s="860"/>
      <c r="N489" s="860"/>
      <c r="O489" s="860"/>
      <c r="P489" s="860"/>
      <c r="Q489" s="860"/>
      <c r="R489" s="860"/>
      <c r="S489" s="860"/>
      <c r="T489" s="860"/>
      <c r="U489" s="860"/>
      <c r="V489" s="860"/>
      <c r="W489" s="860"/>
      <c r="X489" s="860"/>
      <c r="Y489" s="860"/>
      <c r="Z489" s="860"/>
      <c r="AA489" s="860"/>
      <c r="AB489" s="860"/>
      <c r="AC489" s="860"/>
      <c r="AD489" s="860"/>
      <c r="AE489" s="860"/>
    </row>
    <row r="490" spans="1:31" ht="15.75" customHeight="1" x14ac:dyDescent="0.25">
      <c r="A490" s="860"/>
      <c r="B490" s="860"/>
      <c r="C490" s="860"/>
      <c r="D490" s="860"/>
      <c r="E490" s="860"/>
      <c r="F490" s="860"/>
      <c r="G490" s="868"/>
      <c r="H490" s="860"/>
      <c r="I490" s="860"/>
      <c r="J490" s="860"/>
      <c r="K490" s="860"/>
      <c r="L490" s="860"/>
      <c r="M490" s="860"/>
      <c r="N490" s="860"/>
      <c r="O490" s="860"/>
      <c r="P490" s="860"/>
      <c r="Q490" s="860"/>
      <c r="R490" s="860"/>
      <c r="S490" s="860"/>
      <c r="T490" s="860"/>
      <c r="U490" s="860"/>
      <c r="V490" s="860"/>
      <c r="W490" s="860"/>
      <c r="X490" s="860"/>
      <c r="Y490" s="860"/>
      <c r="Z490" s="860"/>
      <c r="AA490" s="860"/>
      <c r="AB490" s="860"/>
      <c r="AC490" s="860"/>
      <c r="AD490" s="860"/>
      <c r="AE490" s="860"/>
    </row>
    <row r="491" spans="1:31" ht="15.75" customHeight="1" x14ac:dyDescent="0.25">
      <c r="A491" s="860"/>
      <c r="B491" s="860"/>
      <c r="C491" s="860"/>
      <c r="D491" s="860"/>
      <c r="E491" s="860"/>
      <c r="F491" s="860"/>
      <c r="G491" s="868"/>
      <c r="H491" s="860"/>
      <c r="I491" s="860"/>
      <c r="J491" s="860"/>
      <c r="K491" s="860"/>
      <c r="L491" s="860"/>
      <c r="M491" s="860"/>
      <c r="N491" s="860"/>
      <c r="O491" s="860"/>
      <c r="P491" s="860"/>
      <c r="Q491" s="860"/>
      <c r="R491" s="860"/>
      <c r="S491" s="860"/>
      <c r="T491" s="860"/>
      <c r="U491" s="860"/>
      <c r="V491" s="860"/>
      <c r="W491" s="860"/>
      <c r="X491" s="860"/>
      <c r="Y491" s="860"/>
      <c r="Z491" s="860"/>
      <c r="AA491" s="860"/>
      <c r="AB491" s="860"/>
      <c r="AC491" s="860"/>
      <c r="AD491" s="860"/>
      <c r="AE491" s="860"/>
    </row>
    <row r="492" spans="1:31" ht="15.75" customHeight="1" x14ac:dyDescent="0.25">
      <c r="A492" s="860"/>
      <c r="B492" s="860"/>
      <c r="C492" s="860"/>
      <c r="D492" s="860"/>
      <c r="E492" s="860"/>
      <c r="F492" s="860"/>
      <c r="G492" s="868"/>
      <c r="H492" s="860"/>
      <c r="I492" s="860"/>
      <c r="J492" s="860"/>
      <c r="K492" s="860"/>
      <c r="L492" s="860"/>
      <c r="M492" s="860"/>
      <c r="N492" s="860"/>
      <c r="O492" s="860"/>
      <c r="P492" s="860"/>
      <c r="Q492" s="860"/>
      <c r="R492" s="860"/>
      <c r="S492" s="860"/>
      <c r="T492" s="860"/>
      <c r="U492" s="860"/>
      <c r="V492" s="860"/>
      <c r="W492" s="860"/>
      <c r="X492" s="860"/>
      <c r="Y492" s="860"/>
      <c r="Z492" s="860"/>
      <c r="AA492" s="860"/>
      <c r="AB492" s="860"/>
      <c r="AC492" s="860"/>
      <c r="AD492" s="860"/>
      <c r="AE492" s="860"/>
    </row>
    <row r="493" spans="1:31" ht="15.75" customHeight="1" x14ac:dyDescent="0.25">
      <c r="A493" s="860"/>
      <c r="B493" s="860"/>
      <c r="C493" s="860"/>
      <c r="D493" s="860"/>
      <c r="E493" s="860"/>
      <c r="F493" s="860"/>
      <c r="G493" s="868"/>
      <c r="H493" s="860"/>
      <c r="I493" s="860"/>
      <c r="J493" s="860"/>
      <c r="K493" s="860"/>
      <c r="L493" s="860"/>
      <c r="M493" s="860"/>
      <c r="N493" s="860"/>
      <c r="O493" s="860"/>
      <c r="P493" s="860"/>
      <c r="Q493" s="860"/>
      <c r="R493" s="860"/>
      <c r="S493" s="860"/>
      <c r="T493" s="860"/>
      <c r="U493" s="860"/>
      <c r="V493" s="860"/>
      <c r="W493" s="860"/>
      <c r="X493" s="860"/>
      <c r="Y493" s="860"/>
      <c r="Z493" s="860"/>
      <c r="AA493" s="860"/>
      <c r="AB493" s="860"/>
      <c r="AC493" s="860"/>
      <c r="AD493" s="860"/>
      <c r="AE493" s="860"/>
    </row>
    <row r="494" spans="1:31" ht="15.75" customHeight="1" x14ac:dyDescent="0.25">
      <c r="A494" s="860"/>
      <c r="B494" s="860"/>
      <c r="C494" s="860"/>
      <c r="D494" s="860"/>
      <c r="E494" s="860"/>
      <c r="F494" s="860"/>
      <c r="G494" s="868"/>
      <c r="H494" s="860"/>
      <c r="I494" s="860"/>
      <c r="J494" s="860"/>
      <c r="K494" s="860"/>
      <c r="L494" s="860"/>
      <c r="M494" s="860"/>
      <c r="N494" s="860"/>
      <c r="O494" s="860"/>
      <c r="P494" s="860"/>
      <c r="Q494" s="860"/>
      <c r="R494" s="860"/>
      <c r="S494" s="860"/>
      <c r="T494" s="860"/>
      <c r="U494" s="860"/>
      <c r="V494" s="860"/>
      <c r="W494" s="860"/>
      <c r="X494" s="860"/>
      <c r="Y494" s="860"/>
      <c r="Z494" s="860"/>
      <c r="AA494" s="860"/>
      <c r="AB494" s="860"/>
      <c r="AC494" s="860"/>
      <c r="AD494" s="860"/>
      <c r="AE494" s="860"/>
    </row>
    <row r="495" spans="1:31" ht="15.75" customHeight="1" x14ac:dyDescent="0.25">
      <c r="A495" s="860"/>
      <c r="B495" s="860"/>
      <c r="C495" s="860"/>
      <c r="D495" s="860"/>
      <c r="E495" s="860"/>
      <c r="F495" s="860"/>
      <c r="G495" s="868"/>
      <c r="H495" s="860"/>
      <c r="I495" s="860"/>
      <c r="J495" s="860"/>
      <c r="K495" s="860"/>
      <c r="L495" s="860"/>
      <c r="M495" s="860"/>
      <c r="N495" s="860"/>
      <c r="O495" s="860"/>
      <c r="P495" s="860"/>
      <c r="Q495" s="860"/>
      <c r="R495" s="860"/>
      <c r="S495" s="860"/>
      <c r="T495" s="860"/>
      <c r="U495" s="860"/>
      <c r="V495" s="860"/>
      <c r="W495" s="860"/>
      <c r="X495" s="860"/>
      <c r="Y495" s="860"/>
      <c r="Z495" s="860"/>
      <c r="AA495" s="860"/>
      <c r="AB495" s="860"/>
      <c r="AC495" s="860"/>
      <c r="AD495" s="860"/>
      <c r="AE495" s="860"/>
    </row>
    <row r="496" spans="1:31" ht="15.75" customHeight="1" x14ac:dyDescent="0.25">
      <c r="A496" s="860"/>
      <c r="B496" s="860"/>
      <c r="C496" s="860"/>
      <c r="D496" s="860"/>
      <c r="E496" s="860"/>
      <c r="F496" s="860"/>
      <c r="G496" s="868"/>
      <c r="H496" s="860"/>
      <c r="I496" s="860"/>
      <c r="J496" s="860"/>
      <c r="K496" s="860"/>
      <c r="L496" s="860"/>
      <c r="M496" s="860"/>
      <c r="N496" s="860"/>
      <c r="O496" s="860"/>
      <c r="P496" s="860"/>
      <c r="Q496" s="860"/>
      <c r="R496" s="860"/>
      <c r="S496" s="860"/>
      <c r="T496" s="860"/>
      <c r="U496" s="860"/>
      <c r="V496" s="860"/>
      <c r="W496" s="860"/>
      <c r="X496" s="860"/>
      <c r="Y496" s="860"/>
      <c r="Z496" s="860"/>
      <c r="AA496" s="860"/>
      <c r="AB496" s="860"/>
      <c r="AC496" s="860"/>
      <c r="AD496" s="860"/>
      <c r="AE496" s="860"/>
    </row>
    <row r="497" spans="1:31" ht="15.75" customHeight="1" x14ac:dyDescent="0.25">
      <c r="A497" s="860"/>
      <c r="B497" s="860"/>
      <c r="C497" s="860"/>
      <c r="D497" s="860"/>
      <c r="E497" s="860"/>
      <c r="F497" s="860"/>
      <c r="G497" s="868"/>
      <c r="H497" s="860"/>
      <c r="I497" s="860"/>
      <c r="J497" s="860"/>
      <c r="K497" s="860"/>
      <c r="L497" s="860"/>
      <c r="M497" s="860"/>
      <c r="N497" s="860"/>
      <c r="O497" s="860"/>
      <c r="P497" s="860"/>
      <c r="Q497" s="860"/>
      <c r="R497" s="860"/>
      <c r="S497" s="860"/>
      <c r="T497" s="860"/>
      <c r="U497" s="860"/>
      <c r="V497" s="860"/>
      <c r="W497" s="860"/>
      <c r="X497" s="860"/>
      <c r="Y497" s="860"/>
      <c r="Z497" s="860"/>
      <c r="AA497" s="860"/>
      <c r="AB497" s="860"/>
      <c r="AC497" s="860"/>
      <c r="AD497" s="860"/>
      <c r="AE497" s="860"/>
    </row>
    <row r="498" spans="1:31" ht="15.75" customHeight="1" x14ac:dyDescent="0.25">
      <c r="A498" s="860"/>
      <c r="B498" s="860"/>
      <c r="C498" s="860"/>
      <c r="D498" s="860"/>
      <c r="E498" s="860"/>
      <c r="F498" s="860"/>
      <c r="G498" s="868"/>
      <c r="H498" s="860"/>
      <c r="I498" s="860"/>
      <c r="J498" s="860"/>
      <c r="K498" s="860"/>
      <c r="L498" s="860"/>
      <c r="M498" s="860"/>
      <c r="N498" s="860"/>
      <c r="O498" s="860"/>
      <c r="P498" s="860"/>
      <c r="Q498" s="860"/>
      <c r="R498" s="860"/>
      <c r="S498" s="860"/>
      <c r="T498" s="860"/>
      <c r="U498" s="860"/>
      <c r="V498" s="860"/>
      <c r="W498" s="860"/>
      <c r="X498" s="860"/>
      <c r="Y498" s="860"/>
      <c r="Z498" s="860"/>
      <c r="AA498" s="860"/>
      <c r="AB498" s="860"/>
      <c r="AC498" s="860"/>
      <c r="AD498" s="860"/>
      <c r="AE498" s="860"/>
    </row>
    <row r="499" spans="1:31" ht="15.75" customHeight="1" x14ac:dyDescent="0.25">
      <c r="A499" s="860"/>
      <c r="B499" s="860"/>
      <c r="C499" s="860"/>
      <c r="D499" s="860"/>
      <c r="E499" s="860"/>
      <c r="F499" s="860"/>
      <c r="G499" s="868"/>
      <c r="H499" s="860"/>
      <c r="I499" s="860"/>
      <c r="J499" s="860"/>
      <c r="K499" s="860"/>
      <c r="L499" s="860"/>
      <c r="M499" s="860"/>
      <c r="N499" s="860"/>
      <c r="O499" s="860"/>
      <c r="P499" s="860"/>
      <c r="Q499" s="860"/>
      <c r="R499" s="860"/>
      <c r="S499" s="860"/>
      <c r="T499" s="860"/>
      <c r="U499" s="860"/>
      <c r="V499" s="860"/>
      <c r="W499" s="860"/>
      <c r="X499" s="860"/>
      <c r="Y499" s="860"/>
      <c r="Z499" s="860"/>
      <c r="AA499" s="860"/>
      <c r="AB499" s="860"/>
      <c r="AC499" s="860"/>
      <c r="AD499" s="860"/>
      <c r="AE499" s="860"/>
    </row>
    <row r="500" spans="1:31" ht="15.75" customHeight="1" x14ac:dyDescent="0.25">
      <c r="A500" s="860"/>
      <c r="B500" s="860"/>
      <c r="C500" s="860"/>
      <c r="D500" s="860"/>
      <c r="E500" s="860"/>
      <c r="F500" s="860"/>
      <c r="G500" s="868"/>
      <c r="H500" s="860"/>
      <c r="I500" s="860"/>
      <c r="J500" s="860"/>
      <c r="K500" s="860"/>
      <c r="L500" s="860"/>
      <c r="M500" s="860"/>
      <c r="N500" s="860"/>
      <c r="O500" s="860"/>
      <c r="P500" s="860"/>
      <c r="Q500" s="860"/>
      <c r="R500" s="860"/>
      <c r="S500" s="860"/>
      <c r="T500" s="860"/>
      <c r="U500" s="860"/>
      <c r="V500" s="860"/>
      <c r="W500" s="860"/>
      <c r="X500" s="860"/>
      <c r="Y500" s="860"/>
      <c r="Z500" s="860"/>
      <c r="AA500" s="860"/>
      <c r="AB500" s="860"/>
      <c r="AC500" s="860"/>
      <c r="AD500" s="860"/>
      <c r="AE500" s="860"/>
    </row>
    <row r="501" spans="1:31" ht="15.75" customHeight="1" x14ac:dyDescent="0.25">
      <c r="A501" s="860"/>
      <c r="B501" s="860"/>
      <c r="C501" s="860"/>
      <c r="D501" s="860"/>
      <c r="E501" s="860"/>
      <c r="F501" s="860"/>
      <c r="G501" s="868"/>
      <c r="H501" s="860"/>
      <c r="I501" s="860"/>
      <c r="J501" s="860"/>
      <c r="K501" s="860"/>
      <c r="L501" s="860"/>
      <c r="M501" s="860"/>
      <c r="N501" s="860"/>
      <c r="O501" s="860"/>
      <c r="P501" s="860"/>
      <c r="Q501" s="860"/>
      <c r="R501" s="860"/>
      <c r="S501" s="860"/>
      <c r="T501" s="860"/>
      <c r="U501" s="860"/>
      <c r="V501" s="860"/>
      <c r="W501" s="860"/>
      <c r="X501" s="860"/>
      <c r="Y501" s="860"/>
      <c r="Z501" s="860"/>
      <c r="AA501" s="860"/>
      <c r="AB501" s="860"/>
      <c r="AC501" s="860"/>
      <c r="AD501" s="860"/>
      <c r="AE501" s="860"/>
    </row>
    <row r="502" spans="1:31" ht="15.75" customHeight="1" x14ac:dyDescent="0.25">
      <c r="A502" s="860"/>
      <c r="B502" s="860"/>
      <c r="C502" s="860"/>
      <c r="D502" s="860"/>
      <c r="E502" s="860"/>
      <c r="F502" s="860"/>
      <c r="G502" s="868"/>
      <c r="H502" s="860"/>
      <c r="I502" s="860"/>
      <c r="J502" s="860"/>
      <c r="K502" s="860"/>
      <c r="L502" s="860"/>
      <c r="M502" s="860"/>
      <c r="N502" s="860"/>
      <c r="O502" s="860"/>
      <c r="P502" s="860"/>
      <c r="Q502" s="860"/>
      <c r="R502" s="860"/>
      <c r="S502" s="860"/>
      <c r="T502" s="860"/>
      <c r="U502" s="860"/>
      <c r="V502" s="860"/>
      <c r="W502" s="860"/>
      <c r="X502" s="860"/>
      <c r="Y502" s="860"/>
      <c r="Z502" s="860"/>
      <c r="AA502" s="860"/>
      <c r="AB502" s="860"/>
      <c r="AC502" s="860"/>
      <c r="AD502" s="860"/>
      <c r="AE502" s="860"/>
    </row>
    <row r="503" spans="1:31" ht="15.75" customHeight="1" x14ac:dyDescent="0.25">
      <c r="A503" s="860"/>
      <c r="B503" s="860"/>
      <c r="C503" s="860"/>
      <c r="D503" s="860"/>
      <c r="E503" s="860"/>
      <c r="F503" s="860"/>
      <c r="G503" s="868"/>
      <c r="H503" s="860"/>
      <c r="I503" s="860"/>
      <c r="J503" s="860"/>
      <c r="K503" s="860"/>
      <c r="L503" s="860"/>
      <c r="M503" s="860"/>
      <c r="N503" s="860"/>
      <c r="O503" s="860"/>
      <c r="P503" s="860"/>
      <c r="Q503" s="860"/>
      <c r="R503" s="860"/>
      <c r="S503" s="860"/>
      <c r="T503" s="860"/>
      <c r="U503" s="860"/>
      <c r="V503" s="860"/>
      <c r="W503" s="860"/>
      <c r="X503" s="860"/>
      <c r="Y503" s="860"/>
      <c r="Z503" s="860"/>
      <c r="AA503" s="860"/>
      <c r="AB503" s="860"/>
      <c r="AC503" s="860"/>
      <c r="AD503" s="860"/>
      <c r="AE503" s="860"/>
    </row>
    <row r="504" spans="1:31" ht="15.75" customHeight="1" x14ac:dyDescent="0.25">
      <c r="A504" s="860"/>
      <c r="B504" s="860"/>
      <c r="C504" s="860"/>
      <c r="D504" s="860"/>
      <c r="E504" s="860"/>
      <c r="F504" s="860"/>
      <c r="G504" s="868"/>
      <c r="H504" s="860"/>
      <c r="I504" s="860"/>
      <c r="J504" s="860"/>
      <c r="K504" s="860"/>
      <c r="L504" s="860"/>
      <c r="M504" s="860"/>
      <c r="N504" s="860"/>
      <c r="O504" s="860"/>
      <c r="P504" s="860"/>
      <c r="Q504" s="860"/>
      <c r="R504" s="860"/>
      <c r="S504" s="860"/>
      <c r="T504" s="860"/>
      <c r="U504" s="860"/>
      <c r="V504" s="860"/>
      <c r="W504" s="860"/>
      <c r="X504" s="860"/>
      <c r="Y504" s="860"/>
      <c r="Z504" s="860"/>
      <c r="AA504" s="860"/>
      <c r="AB504" s="860"/>
      <c r="AC504" s="860"/>
      <c r="AD504" s="860"/>
      <c r="AE504" s="860"/>
    </row>
    <row r="505" spans="1:31" ht="15.75" customHeight="1" x14ac:dyDescent="0.25">
      <c r="A505" s="860"/>
      <c r="B505" s="860"/>
      <c r="C505" s="860"/>
      <c r="D505" s="860"/>
      <c r="E505" s="860"/>
      <c r="F505" s="860"/>
      <c r="G505" s="868"/>
      <c r="H505" s="860"/>
      <c r="I505" s="860"/>
      <c r="J505" s="860"/>
      <c r="K505" s="860"/>
      <c r="L505" s="860"/>
      <c r="M505" s="860"/>
      <c r="N505" s="860"/>
      <c r="O505" s="860"/>
      <c r="P505" s="860"/>
      <c r="Q505" s="860"/>
      <c r="R505" s="860"/>
      <c r="S505" s="860"/>
      <c r="T505" s="860"/>
      <c r="U505" s="860"/>
      <c r="V505" s="860"/>
      <c r="W505" s="860"/>
      <c r="X505" s="860"/>
      <c r="Y505" s="860"/>
      <c r="Z505" s="860"/>
      <c r="AA505" s="860"/>
      <c r="AB505" s="860"/>
      <c r="AC505" s="860"/>
      <c r="AD505" s="860"/>
      <c r="AE505" s="860"/>
    </row>
    <row r="506" spans="1:31" ht="15.75" customHeight="1" x14ac:dyDescent="0.25">
      <c r="A506" s="860"/>
      <c r="B506" s="860"/>
      <c r="C506" s="860"/>
      <c r="D506" s="860"/>
      <c r="E506" s="860"/>
      <c r="F506" s="860"/>
      <c r="G506" s="868"/>
      <c r="H506" s="860"/>
      <c r="I506" s="860"/>
      <c r="J506" s="860"/>
      <c r="K506" s="860"/>
      <c r="L506" s="860"/>
      <c r="M506" s="860"/>
      <c r="N506" s="860"/>
      <c r="O506" s="860"/>
      <c r="P506" s="860"/>
      <c r="Q506" s="860"/>
      <c r="R506" s="860"/>
      <c r="S506" s="860"/>
      <c r="T506" s="860"/>
      <c r="U506" s="860"/>
      <c r="V506" s="860"/>
      <c r="W506" s="860"/>
      <c r="X506" s="860"/>
      <c r="Y506" s="860"/>
      <c r="Z506" s="860"/>
      <c r="AA506" s="860"/>
      <c r="AB506" s="860"/>
      <c r="AC506" s="860"/>
      <c r="AD506" s="860"/>
      <c r="AE506" s="860"/>
    </row>
    <row r="507" spans="1:31" ht="15.75" customHeight="1" x14ac:dyDescent="0.25">
      <c r="A507" s="860"/>
      <c r="B507" s="860"/>
      <c r="C507" s="860"/>
      <c r="D507" s="860"/>
      <c r="E507" s="860"/>
      <c r="F507" s="860"/>
      <c r="G507" s="868"/>
      <c r="H507" s="860"/>
      <c r="I507" s="860"/>
      <c r="J507" s="860"/>
      <c r="K507" s="860"/>
      <c r="L507" s="860"/>
      <c r="M507" s="860"/>
      <c r="N507" s="860"/>
      <c r="O507" s="860"/>
      <c r="P507" s="860"/>
      <c r="Q507" s="860"/>
      <c r="R507" s="860"/>
      <c r="S507" s="860"/>
      <c r="T507" s="860"/>
      <c r="U507" s="860"/>
      <c r="V507" s="860"/>
      <c r="W507" s="860"/>
      <c r="X507" s="860"/>
      <c r="Y507" s="860"/>
      <c r="Z507" s="860"/>
      <c r="AA507" s="860"/>
      <c r="AB507" s="860"/>
      <c r="AC507" s="860"/>
      <c r="AD507" s="860"/>
      <c r="AE507" s="860"/>
    </row>
    <row r="508" spans="1:31" ht="15.75" customHeight="1" x14ac:dyDescent="0.25">
      <c r="A508" s="860"/>
      <c r="B508" s="860"/>
      <c r="C508" s="860"/>
      <c r="D508" s="860"/>
      <c r="E508" s="860"/>
      <c r="F508" s="860"/>
      <c r="G508" s="868"/>
      <c r="H508" s="860"/>
      <c r="I508" s="860"/>
      <c r="J508" s="860"/>
      <c r="K508" s="860"/>
      <c r="L508" s="860"/>
      <c r="M508" s="860"/>
      <c r="N508" s="860"/>
      <c r="O508" s="860"/>
      <c r="P508" s="860"/>
      <c r="Q508" s="860"/>
      <c r="R508" s="860"/>
      <c r="S508" s="860"/>
      <c r="T508" s="860"/>
      <c r="U508" s="860"/>
      <c r="V508" s="860"/>
      <c r="W508" s="860"/>
      <c r="X508" s="860"/>
      <c r="Y508" s="860"/>
      <c r="Z508" s="860"/>
      <c r="AA508" s="860"/>
      <c r="AB508" s="860"/>
      <c r="AC508" s="860"/>
      <c r="AD508" s="860"/>
      <c r="AE508" s="860"/>
    </row>
    <row r="509" spans="1:31" ht="15.75" customHeight="1" x14ac:dyDescent="0.25">
      <c r="A509" s="860"/>
      <c r="B509" s="860"/>
      <c r="C509" s="860"/>
      <c r="D509" s="860"/>
      <c r="E509" s="860"/>
      <c r="F509" s="860"/>
      <c r="G509" s="868"/>
      <c r="H509" s="860"/>
      <c r="I509" s="860"/>
      <c r="J509" s="860"/>
      <c r="K509" s="860"/>
      <c r="L509" s="860"/>
      <c r="M509" s="860"/>
      <c r="N509" s="860"/>
      <c r="O509" s="860"/>
      <c r="P509" s="860"/>
      <c r="Q509" s="860"/>
      <c r="R509" s="860"/>
      <c r="S509" s="860"/>
      <c r="T509" s="860"/>
      <c r="U509" s="860"/>
      <c r="V509" s="860"/>
      <c r="W509" s="860"/>
      <c r="X509" s="860"/>
      <c r="Y509" s="860"/>
      <c r="Z509" s="860"/>
      <c r="AA509" s="860"/>
      <c r="AB509" s="860"/>
      <c r="AC509" s="860"/>
      <c r="AD509" s="860"/>
      <c r="AE509" s="860"/>
    </row>
    <row r="510" spans="1:31" ht="15.75" customHeight="1" x14ac:dyDescent="0.25">
      <c r="A510" s="860"/>
      <c r="B510" s="860"/>
      <c r="C510" s="860"/>
      <c r="D510" s="860"/>
      <c r="E510" s="860"/>
      <c r="F510" s="860"/>
      <c r="G510" s="868"/>
      <c r="H510" s="860"/>
      <c r="I510" s="860"/>
      <c r="J510" s="860"/>
      <c r="K510" s="860"/>
      <c r="L510" s="860"/>
      <c r="M510" s="860"/>
      <c r="N510" s="860"/>
      <c r="O510" s="860"/>
      <c r="P510" s="860"/>
      <c r="Q510" s="860"/>
      <c r="R510" s="860"/>
      <c r="S510" s="860"/>
      <c r="T510" s="860"/>
      <c r="U510" s="860"/>
      <c r="V510" s="860"/>
      <c r="W510" s="860"/>
      <c r="X510" s="860"/>
      <c r="Y510" s="860"/>
      <c r="Z510" s="860"/>
      <c r="AA510" s="860"/>
      <c r="AB510" s="860"/>
      <c r="AC510" s="860"/>
      <c r="AD510" s="860"/>
      <c r="AE510" s="860"/>
    </row>
    <row r="511" spans="1:31" ht="15.75" customHeight="1" x14ac:dyDescent="0.25">
      <c r="A511" s="860"/>
      <c r="B511" s="860"/>
      <c r="C511" s="860"/>
      <c r="D511" s="860"/>
      <c r="E511" s="860"/>
      <c r="F511" s="860"/>
      <c r="G511" s="868"/>
      <c r="H511" s="860"/>
      <c r="I511" s="860"/>
      <c r="J511" s="860"/>
      <c r="K511" s="860"/>
      <c r="L511" s="860"/>
      <c r="M511" s="860"/>
      <c r="N511" s="860"/>
      <c r="O511" s="860"/>
      <c r="P511" s="860"/>
      <c r="Q511" s="860"/>
      <c r="R511" s="860"/>
      <c r="S511" s="860"/>
      <c r="T511" s="860"/>
      <c r="U511" s="860"/>
      <c r="V511" s="860"/>
      <c r="W511" s="860"/>
      <c r="X511" s="860"/>
      <c r="Y511" s="860"/>
      <c r="Z511" s="860"/>
      <c r="AA511" s="860"/>
      <c r="AB511" s="860"/>
      <c r="AC511" s="860"/>
      <c r="AD511" s="860"/>
      <c r="AE511" s="860"/>
    </row>
    <row r="512" spans="1:31" ht="15.75" customHeight="1" x14ac:dyDescent="0.25">
      <c r="A512" s="860"/>
      <c r="B512" s="860"/>
      <c r="C512" s="860"/>
      <c r="D512" s="860"/>
      <c r="E512" s="860"/>
      <c r="F512" s="860"/>
      <c r="G512" s="868"/>
      <c r="H512" s="860"/>
      <c r="I512" s="860"/>
      <c r="J512" s="860"/>
      <c r="K512" s="860"/>
      <c r="L512" s="860"/>
      <c r="M512" s="860"/>
      <c r="N512" s="860"/>
      <c r="O512" s="860"/>
      <c r="P512" s="860"/>
      <c r="Q512" s="860"/>
      <c r="R512" s="860"/>
      <c r="S512" s="860"/>
      <c r="T512" s="860"/>
      <c r="U512" s="860"/>
      <c r="V512" s="860"/>
      <c r="W512" s="860"/>
      <c r="X512" s="860"/>
      <c r="Y512" s="860"/>
      <c r="Z512" s="860"/>
      <c r="AA512" s="860"/>
      <c r="AB512" s="860"/>
      <c r="AC512" s="860"/>
      <c r="AD512" s="860"/>
      <c r="AE512" s="860"/>
    </row>
    <row r="513" spans="1:31" ht="15.75" customHeight="1" x14ac:dyDescent="0.25">
      <c r="A513" s="860"/>
      <c r="B513" s="860"/>
      <c r="C513" s="860"/>
      <c r="D513" s="860"/>
      <c r="E513" s="860"/>
      <c r="F513" s="860"/>
      <c r="G513" s="868"/>
      <c r="H513" s="860"/>
      <c r="I513" s="860"/>
      <c r="J513" s="860"/>
      <c r="K513" s="860"/>
      <c r="L513" s="860"/>
      <c r="M513" s="860"/>
      <c r="N513" s="860"/>
      <c r="O513" s="860"/>
      <c r="P513" s="860"/>
      <c r="Q513" s="860"/>
      <c r="R513" s="860"/>
      <c r="S513" s="860"/>
      <c r="T513" s="860"/>
      <c r="U513" s="860"/>
      <c r="V513" s="860"/>
      <c r="W513" s="860"/>
      <c r="X513" s="860"/>
      <c r="Y513" s="860"/>
      <c r="Z513" s="860"/>
      <c r="AA513" s="860"/>
      <c r="AB513" s="860"/>
      <c r="AC513" s="860"/>
      <c r="AD513" s="860"/>
      <c r="AE513" s="860"/>
    </row>
    <row r="514" spans="1:31" ht="15.75" customHeight="1" x14ac:dyDescent="0.25">
      <c r="A514" s="860"/>
      <c r="B514" s="860"/>
      <c r="C514" s="860"/>
      <c r="D514" s="860"/>
      <c r="E514" s="860"/>
      <c r="F514" s="860"/>
      <c r="G514" s="868"/>
      <c r="H514" s="860"/>
      <c r="I514" s="860"/>
      <c r="J514" s="860"/>
      <c r="K514" s="860"/>
      <c r="L514" s="860"/>
      <c r="M514" s="860"/>
      <c r="N514" s="860"/>
      <c r="O514" s="860"/>
      <c r="P514" s="860"/>
      <c r="Q514" s="860"/>
      <c r="R514" s="860"/>
      <c r="S514" s="860"/>
      <c r="T514" s="860"/>
      <c r="U514" s="860"/>
      <c r="V514" s="860"/>
      <c r="W514" s="860"/>
      <c r="X514" s="860"/>
      <c r="Y514" s="860"/>
      <c r="Z514" s="860"/>
      <c r="AA514" s="860"/>
      <c r="AB514" s="860"/>
      <c r="AC514" s="860"/>
      <c r="AD514" s="860"/>
      <c r="AE514" s="860"/>
    </row>
    <row r="515" spans="1:31" ht="15.75" customHeight="1" x14ac:dyDescent="0.25">
      <c r="A515" s="860"/>
      <c r="B515" s="860"/>
      <c r="C515" s="860"/>
      <c r="D515" s="860"/>
      <c r="E515" s="860"/>
      <c r="F515" s="860"/>
      <c r="G515" s="868"/>
      <c r="H515" s="860"/>
      <c r="I515" s="860"/>
      <c r="J515" s="860"/>
      <c r="K515" s="860"/>
      <c r="L515" s="860"/>
      <c r="M515" s="860"/>
      <c r="N515" s="860"/>
      <c r="O515" s="860"/>
      <c r="P515" s="860"/>
      <c r="Q515" s="860"/>
      <c r="R515" s="860"/>
      <c r="S515" s="860"/>
      <c r="T515" s="860"/>
      <c r="U515" s="860"/>
      <c r="V515" s="860"/>
      <c r="W515" s="860"/>
      <c r="X515" s="860"/>
      <c r="Y515" s="860"/>
      <c r="Z515" s="860"/>
      <c r="AA515" s="860"/>
      <c r="AB515" s="860"/>
      <c r="AC515" s="860"/>
      <c r="AD515" s="860"/>
      <c r="AE515" s="860"/>
    </row>
    <row r="516" spans="1:31" ht="15.75" customHeight="1" x14ac:dyDescent="0.25">
      <c r="A516" s="860"/>
      <c r="B516" s="860"/>
      <c r="C516" s="860"/>
      <c r="D516" s="860"/>
      <c r="E516" s="860"/>
      <c r="F516" s="860"/>
      <c r="G516" s="868"/>
      <c r="H516" s="860"/>
      <c r="I516" s="860"/>
      <c r="J516" s="860"/>
      <c r="K516" s="860"/>
      <c r="L516" s="860"/>
      <c r="M516" s="860"/>
      <c r="N516" s="860"/>
      <c r="O516" s="860"/>
      <c r="P516" s="860"/>
      <c r="Q516" s="860"/>
      <c r="R516" s="860"/>
      <c r="S516" s="860"/>
      <c r="T516" s="860"/>
      <c r="U516" s="860"/>
      <c r="V516" s="860"/>
      <c r="W516" s="860"/>
      <c r="X516" s="860"/>
      <c r="Y516" s="860"/>
      <c r="Z516" s="860"/>
      <c r="AA516" s="860"/>
      <c r="AB516" s="860"/>
      <c r="AC516" s="860"/>
      <c r="AD516" s="860"/>
      <c r="AE516" s="860"/>
    </row>
    <row r="517" spans="1:31" ht="15.75" customHeight="1" x14ac:dyDescent="0.25">
      <c r="A517" s="860"/>
      <c r="B517" s="860"/>
      <c r="C517" s="860"/>
      <c r="D517" s="860"/>
      <c r="E517" s="860"/>
      <c r="F517" s="860"/>
      <c r="G517" s="868"/>
      <c r="H517" s="860"/>
      <c r="I517" s="860"/>
      <c r="J517" s="860"/>
      <c r="K517" s="860"/>
      <c r="L517" s="860"/>
      <c r="M517" s="860"/>
      <c r="N517" s="860"/>
      <c r="O517" s="860"/>
      <c r="P517" s="860"/>
      <c r="Q517" s="860"/>
      <c r="R517" s="860"/>
      <c r="S517" s="860"/>
      <c r="T517" s="860"/>
      <c r="U517" s="860"/>
      <c r="V517" s="860"/>
      <c r="W517" s="860"/>
      <c r="X517" s="860"/>
      <c r="Y517" s="860"/>
      <c r="Z517" s="860"/>
      <c r="AA517" s="860"/>
      <c r="AB517" s="860"/>
      <c r="AC517" s="860"/>
      <c r="AD517" s="860"/>
      <c r="AE517" s="860"/>
    </row>
    <row r="518" spans="1:31" ht="15.75" customHeight="1" x14ac:dyDescent="0.25">
      <c r="A518" s="860"/>
      <c r="B518" s="860"/>
      <c r="C518" s="860"/>
      <c r="D518" s="860"/>
      <c r="E518" s="860"/>
      <c r="F518" s="860"/>
      <c r="G518" s="868"/>
      <c r="H518" s="860"/>
      <c r="I518" s="860"/>
      <c r="J518" s="860"/>
      <c r="K518" s="860"/>
      <c r="L518" s="860"/>
      <c r="M518" s="860"/>
      <c r="N518" s="860"/>
      <c r="O518" s="860"/>
      <c r="P518" s="860"/>
      <c r="Q518" s="860"/>
      <c r="R518" s="860"/>
      <c r="S518" s="860"/>
      <c r="T518" s="860"/>
      <c r="U518" s="860"/>
      <c r="V518" s="860"/>
      <c r="W518" s="860"/>
      <c r="X518" s="860"/>
      <c r="Y518" s="860"/>
      <c r="Z518" s="860"/>
      <c r="AA518" s="860"/>
      <c r="AB518" s="860"/>
      <c r="AC518" s="860"/>
      <c r="AD518" s="860"/>
      <c r="AE518" s="860"/>
    </row>
    <row r="519" spans="1:31" ht="15.75" customHeight="1" x14ac:dyDescent="0.25">
      <c r="A519" s="860"/>
      <c r="B519" s="860"/>
      <c r="C519" s="860"/>
      <c r="D519" s="860"/>
      <c r="E519" s="860"/>
      <c r="F519" s="860"/>
      <c r="G519" s="868"/>
      <c r="H519" s="860"/>
      <c r="I519" s="860"/>
      <c r="J519" s="860"/>
      <c r="K519" s="860"/>
      <c r="L519" s="860"/>
      <c r="M519" s="860"/>
      <c r="N519" s="860"/>
      <c r="O519" s="860"/>
      <c r="P519" s="860"/>
      <c r="Q519" s="860"/>
      <c r="R519" s="860"/>
      <c r="S519" s="860"/>
      <c r="T519" s="860"/>
      <c r="U519" s="860"/>
      <c r="V519" s="860"/>
      <c r="W519" s="860"/>
      <c r="X519" s="860"/>
      <c r="Y519" s="860"/>
      <c r="Z519" s="860"/>
      <c r="AA519" s="860"/>
      <c r="AB519" s="860"/>
      <c r="AC519" s="860"/>
      <c r="AD519" s="860"/>
      <c r="AE519" s="860"/>
    </row>
    <row r="520" spans="1:31" ht="15.75" customHeight="1" x14ac:dyDescent="0.25">
      <c r="A520" s="860"/>
      <c r="B520" s="860"/>
      <c r="C520" s="860"/>
      <c r="D520" s="860"/>
      <c r="E520" s="860"/>
      <c r="F520" s="860"/>
      <c r="G520" s="868"/>
      <c r="H520" s="860"/>
      <c r="I520" s="860"/>
      <c r="J520" s="860"/>
      <c r="K520" s="860"/>
      <c r="L520" s="860"/>
      <c r="M520" s="860"/>
      <c r="N520" s="860"/>
      <c r="O520" s="860"/>
      <c r="P520" s="860"/>
      <c r="Q520" s="860"/>
      <c r="R520" s="860"/>
      <c r="S520" s="860"/>
      <c r="T520" s="860"/>
      <c r="U520" s="860"/>
      <c r="V520" s="860"/>
      <c r="W520" s="860"/>
      <c r="X520" s="860"/>
      <c r="Y520" s="860"/>
      <c r="Z520" s="860"/>
      <c r="AA520" s="860"/>
      <c r="AB520" s="860"/>
      <c r="AC520" s="860"/>
      <c r="AD520" s="860"/>
      <c r="AE520" s="860"/>
    </row>
    <row r="521" spans="1:31" ht="15.75" customHeight="1" x14ac:dyDescent="0.25">
      <c r="A521" s="860"/>
      <c r="B521" s="860"/>
      <c r="C521" s="860"/>
      <c r="D521" s="860"/>
      <c r="E521" s="860"/>
      <c r="F521" s="860"/>
      <c r="G521" s="868"/>
      <c r="H521" s="860"/>
      <c r="I521" s="860"/>
      <c r="J521" s="860"/>
      <c r="K521" s="860"/>
      <c r="L521" s="860"/>
      <c r="M521" s="860"/>
      <c r="N521" s="860"/>
      <c r="O521" s="860"/>
      <c r="P521" s="860"/>
      <c r="Q521" s="860"/>
      <c r="R521" s="860"/>
      <c r="S521" s="860"/>
      <c r="T521" s="860"/>
      <c r="U521" s="860"/>
      <c r="V521" s="860"/>
      <c r="W521" s="860"/>
      <c r="X521" s="860"/>
      <c r="Y521" s="860"/>
      <c r="Z521" s="860"/>
      <c r="AA521" s="860"/>
      <c r="AB521" s="860"/>
      <c r="AC521" s="860"/>
      <c r="AD521" s="860"/>
      <c r="AE521" s="860"/>
    </row>
    <row r="522" spans="1:31" ht="15.75" customHeight="1" x14ac:dyDescent="0.25">
      <c r="A522" s="860"/>
      <c r="B522" s="860"/>
      <c r="C522" s="860"/>
      <c r="D522" s="860"/>
      <c r="E522" s="860"/>
      <c r="F522" s="860"/>
      <c r="G522" s="868"/>
      <c r="H522" s="860"/>
      <c r="I522" s="860"/>
      <c r="J522" s="860"/>
      <c r="K522" s="860"/>
      <c r="L522" s="860"/>
      <c r="M522" s="860"/>
      <c r="N522" s="860"/>
      <c r="O522" s="860"/>
      <c r="P522" s="860"/>
      <c r="Q522" s="860"/>
      <c r="R522" s="860"/>
      <c r="S522" s="860"/>
      <c r="T522" s="860"/>
      <c r="U522" s="860"/>
      <c r="V522" s="860"/>
      <c r="W522" s="860"/>
      <c r="X522" s="860"/>
      <c r="Y522" s="860"/>
      <c r="Z522" s="860"/>
      <c r="AA522" s="860"/>
      <c r="AB522" s="860"/>
      <c r="AC522" s="860"/>
      <c r="AD522" s="860"/>
      <c r="AE522" s="860"/>
    </row>
    <row r="523" spans="1:31" ht="15.75" customHeight="1" x14ac:dyDescent="0.25">
      <c r="A523" s="860"/>
      <c r="B523" s="860"/>
      <c r="C523" s="860"/>
      <c r="D523" s="860"/>
      <c r="E523" s="860"/>
      <c r="F523" s="860"/>
      <c r="G523" s="868"/>
      <c r="H523" s="860"/>
      <c r="I523" s="860"/>
      <c r="J523" s="860"/>
      <c r="K523" s="860"/>
      <c r="L523" s="860"/>
      <c r="M523" s="860"/>
      <c r="N523" s="860"/>
      <c r="O523" s="860"/>
      <c r="P523" s="860"/>
      <c r="Q523" s="860"/>
      <c r="R523" s="860"/>
      <c r="S523" s="860"/>
      <c r="T523" s="860"/>
      <c r="U523" s="860"/>
      <c r="V523" s="860"/>
      <c r="W523" s="860"/>
      <c r="X523" s="860"/>
      <c r="Y523" s="860"/>
      <c r="Z523" s="860"/>
      <c r="AA523" s="860"/>
      <c r="AB523" s="860"/>
      <c r="AC523" s="860"/>
      <c r="AD523" s="860"/>
      <c r="AE523" s="860"/>
    </row>
    <row r="524" spans="1:31" ht="15.75" customHeight="1" x14ac:dyDescent="0.25">
      <c r="A524" s="860"/>
      <c r="B524" s="860"/>
      <c r="C524" s="860"/>
      <c r="D524" s="860"/>
      <c r="E524" s="860"/>
      <c r="F524" s="860"/>
      <c r="G524" s="868"/>
      <c r="H524" s="860"/>
      <c r="I524" s="860"/>
      <c r="J524" s="860"/>
      <c r="K524" s="860"/>
      <c r="L524" s="860"/>
      <c r="M524" s="860"/>
      <c r="N524" s="860"/>
      <c r="O524" s="860"/>
      <c r="P524" s="860"/>
      <c r="Q524" s="860"/>
      <c r="R524" s="860"/>
      <c r="S524" s="860"/>
      <c r="T524" s="860"/>
      <c r="U524" s="860"/>
      <c r="V524" s="860"/>
      <c r="W524" s="860"/>
      <c r="X524" s="860"/>
      <c r="Y524" s="860"/>
      <c r="Z524" s="860"/>
      <c r="AA524" s="860"/>
      <c r="AB524" s="860"/>
      <c r="AC524" s="860"/>
      <c r="AD524" s="860"/>
      <c r="AE524" s="860"/>
    </row>
    <row r="525" spans="1:31" ht="15.75" customHeight="1" x14ac:dyDescent="0.25">
      <c r="A525" s="860"/>
      <c r="B525" s="860"/>
      <c r="C525" s="860"/>
      <c r="D525" s="860"/>
      <c r="E525" s="860"/>
      <c r="F525" s="860"/>
      <c r="G525" s="868"/>
      <c r="H525" s="860"/>
      <c r="I525" s="860"/>
      <c r="J525" s="860"/>
      <c r="K525" s="860"/>
      <c r="L525" s="860"/>
      <c r="M525" s="860"/>
      <c r="N525" s="860"/>
      <c r="O525" s="860"/>
      <c r="P525" s="860"/>
      <c r="Q525" s="860"/>
      <c r="R525" s="860"/>
      <c r="S525" s="860"/>
      <c r="T525" s="860"/>
      <c r="U525" s="860"/>
      <c r="V525" s="860"/>
      <c r="W525" s="860"/>
      <c r="X525" s="860"/>
      <c r="Y525" s="860"/>
      <c r="Z525" s="860"/>
      <c r="AA525" s="860"/>
      <c r="AB525" s="860"/>
      <c r="AC525" s="860"/>
      <c r="AD525" s="860"/>
      <c r="AE525" s="860"/>
    </row>
    <row r="526" spans="1:31" ht="15.75" customHeight="1" x14ac:dyDescent="0.25">
      <c r="A526" s="860"/>
      <c r="B526" s="860"/>
      <c r="C526" s="860"/>
      <c r="D526" s="860"/>
      <c r="E526" s="860"/>
      <c r="F526" s="860"/>
      <c r="G526" s="868"/>
      <c r="H526" s="860"/>
      <c r="I526" s="860"/>
      <c r="J526" s="860"/>
      <c r="K526" s="860"/>
      <c r="L526" s="860"/>
      <c r="M526" s="860"/>
      <c r="N526" s="860"/>
      <c r="O526" s="860"/>
      <c r="P526" s="860"/>
      <c r="Q526" s="860"/>
      <c r="R526" s="860"/>
      <c r="S526" s="860"/>
      <c r="T526" s="860"/>
      <c r="U526" s="860"/>
      <c r="V526" s="860"/>
      <c r="W526" s="860"/>
      <c r="X526" s="860"/>
      <c r="Y526" s="860"/>
      <c r="Z526" s="860"/>
      <c r="AA526" s="860"/>
      <c r="AB526" s="860"/>
      <c r="AC526" s="860"/>
      <c r="AD526" s="860"/>
      <c r="AE526" s="860"/>
    </row>
    <row r="527" spans="1:31" ht="15.75" customHeight="1" x14ac:dyDescent="0.25">
      <c r="A527" s="860"/>
      <c r="B527" s="860"/>
      <c r="C527" s="860"/>
      <c r="D527" s="860"/>
      <c r="E527" s="860"/>
      <c r="F527" s="860"/>
      <c r="G527" s="868"/>
      <c r="H527" s="860"/>
      <c r="I527" s="860"/>
      <c r="J527" s="860"/>
      <c r="K527" s="860"/>
      <c r="L527" s="860"/>
      <c r="M527" s="860"/>
      <c r="N527" s="860"/>
      <c r="O527" s="860"/>
      <c r="P527" s="860"/>
      <c r="Q527" s="860"/>
      <c r="R527" s="860"/>
      <c r="S527" s="860"/>
      <c r="T527" s="860"/>
      <c r="U527" s="860"/>
      <c r="V527" s="860"/>
      <c r="W527" s="860"/>
      <c r="X527" s="860"/>
      <c r="Y527" s="860"/>
      <c r="Z527" s="860"/>
      <c r="AA527" s="860"/>
      <c r="AB527" s="860"/>
      <c r="AC527" s="860"/>
      <c r="AD527" s="860"/>
      <c r="AE527" s="860"/>
    </row>
    <row r="528" spans="1:31" ht="15.75" customHeight="1" x14ac:dyDescent="0.25">
      <c r="A528" s="860"/>
      <c r="B528" s="860"/>
      <c r="C528" s="860"/>
      <c r="D528" s="860"/>
      <c r="E528" s="860"/>
      <c r="F528" s="860"/>
      <c r="G528" s="868"/>
      <c r="H528" s="860"/>
      <c r="I528" s="860"/>
      <c r="J528" s="860"/>
      <c r="K528" s="860"/>
      <c r="L528" s="860"/>
      <c r="M528" s="860"/>
      <c r="N528" s="860"/>
      <c r="O528" s="860"/>
      <c r="P528" s="860"/>
      <c r="Q528" s="860"/>
      <c r="R528" s="860"/>
      <c r="S528" s="860"/>
      <c r="T528" s="860"/>
      <c r="U528" s="860"/>
      <c r="V528" s="860"/>
      <c r="W528" s="860"/>
      <c r="X528" s="860"/>
      <c r="Y528" s="860"/>
      <c r="Z528" s="860"/>
      <c r="AA528" s="860"/>
      <c r="AB528" s="860"/>
      <c r="AC528" s="860"/>
      <c r="AD528" s="860"/>
      <c r="AE528" s="860"/>
    </row>
    <row r="529" spans="1:31" ht="15.75" customHeight="1" x14ac:dyDescent="0.25">
      <c r="A529" s="860"/>
      <c r="B529" s="860"/>
      <c r="C529" s="860"/>
      <c r="D529" s="860"/>
      <c r="E529" s="860"/>
      <c r="F529" s="860"/>
      <c r="G529" s="868"/>
      <c r="H529" s="860"/>
      <c r="I529" s="860"/>
      <c r="J529" s="860"/>
      <c r="K529" s="860"/>
      <c r="L529" s="860"/>
      <c r="M529" s="860"/>
      <c r="N529" s="860"/>
      <c r="O529" s="860"/>
      <c r="P529" s="860"/>
      <c r="Q529" s="860"/>
      <c r="R529" s="860"/>
      <c r="S529" s="860"/>
      <c r="T529" s="860"/>
      <c r="U529" s="860"/>
      <c r="V529" s="860"/>
      <c r="W529" s="860"/>
      <c r="X529" s="860"/>
      <c r="Y529" s="860"/>
      <c r="Z529" s="860"/>
      <c r="AA529" s="860"/>
      <c r="AB529" s="860"/>
      <c r="AC529" s="860"/>
      <c r="AD529" s="860"/>
      <c r="AE529" s="860"/>
    </row>
    <row r="530" spans="1:31" ht="15.75" customHeight="1" x14ac:dyDescent="0.25">
      <c r="A530" s="860"/>
      <c r="B530" s="860"/>
      <c r="C530" s="860"/>
      <c r="D530" s="860"/>
      <c r="E530" s="860"/>
      <c r="F530" s="860"/>
      <c r="G530" s="868"/>
      <c r="H530" s="860"/>
      <c r="I530" s="860"/>
      <c r="J530" s="860"/>
      <c r="K530" s="860"/>
      <c r="L530" s="860"/>
      <c r="M530" s="860"/>
      <c r="N530" s="860"/>
      <c r="O530" s="860"/>
      <c r="P530" s="860"/>
      <c r="Q530" s="860"/>
      <c r="R530" s="860"/>
      <c r="S530" s="860"/>
      <c r="T530" s="860"/>
      <c r="U530" s="860"/>
      <c r="V530" s="860"/>
      <c r="W530" s="860"/>
      <c r="X530" s="860"/>
      <c r="Y530" s="860"/>
      <c r="Z530" s="860"/>
      <c r="AA530" s="860"/>
      <c r="AB530" s="860"/>
      <c r="AC530" s="860"/>
      <c r="AD530" s="860"/>
      <c r="AE530" s="860"/>
    </row>
    <row r="531" spans="1:31" ht="15.75" customHeight="1" x14ac:dyDescent="0.25">
      <c r="A531" s="860"/>
      <c r="B531" s="860"/>
      <c r="C531" s="860"/>
      <c r="D531" s="860"/>
      <c r="E531" s="860"/>
      <c r="F531" s="860"/>
      <c r="G531" s="868"/>
      <c r="H531" s="860"/>
      <c r="I531" s="860"/>
      <c r="J531" s="860"/>
      <c r="K531" s="860"/>
      <c r="L531" s="860"/>
      <c r="M531" s="860"/>
      <c r="N531" s="860"/>
      <c r="O531" s="860"/>
      <c r="P531" s="860"/>
      <c r="Q531" s="860"/>
      <c r="R531" s="860"/>
      <c r="S531" s="860"/>
      <c r="T531" s="860"/>
      <c r="U531" s="860"/>
      <c r="V531" s="860"/>
      <c r="W531" s="860"/>
      <c r="X531" s="860"/>
      <c r="Y531" s="860"/>
      <c r="Z531" s="860"/>
      <c r="AA531" s="860"/>
      <c r="AB531" s="860"/>
      <c r="AC531" s="860"/>
      <c r="AD531" s="860"/>
      <c r="AE531" s="860"/>
    </row>
    <row r="532" spans="1:31" ht="15.75" customHeight="1" x14ac:dyDescent="0.25">
      <c r="A532" s="860"/>
      <c r="B532" s="860"/>
      <c r="C532" s="860"/>
      <c r="D532" s="860"/>
      <c r="E532" s="860"/>
      <c r="F532" s="860"/>
      <c r="G532" s="868"/>
      <c r="H532" s="860"/>
      <c r="I532" s="860"/>
      <c r="J532" s="860"/>
      <c r="K532" s="860"/>
      <c r="L532" s="860"/>
      <c r="M532" s="860"/>
      <c r="N532" s="860"/>
      <c r="O532" s="860"/>
      <c r="P532" s="860"/>
      <c r="Q532" s="860"/>
      <c r="R532" s="860"/>
      <c r="S532" s="860"/>
      <c r="T532" s="860"/>
      <c r="U532" s="860"/>
      <c r="V532" s="860"/>
      <c r="W532" s="860"/>
      <c r="X532" s="860"/>
      <c r="Y532" s="860"/>
      <c r="Z532" s="860"/>
      <c r="AA532" s="860"/>
      <c r="AB532" s="860"/>
      <c r="AC532" s="860"/>
      <c r="AD532" s="860"/>
      <c r="AE532" s="860"/>
    </row>
    <row r="533" spans="1:31" ht="15.75" customHeight="1" x14ac:dyDescent="0.25">
      <c r="A533" s="860"/>
      <c r="B533" s="860"/>
      <c r="C533" s="860"/>
      <c r="D533" s="860"/>
      <c r="E533" s="860"/>
      <c r="F533" s="860"/>
      <c r="G533" s="868"/>
      <c r="H533" s="860"/>
      <c r="I533" s="860"/>
      <c r="J533" s="860"/>
      <c r="K533" s="860"/>
      <c r="L533" s="860"/>
      <c r="M533" s="860"/>
      <c r="N533" s="860"/>
      <c r="O533" s="860"/>
      <c r="P533" s="860"/>
      <c r="Q533" s="860"/>
      <c r="R533" s="860"/>
      <c r="S533" s="860"/>
      <c r="T533" s="860"/>
      <c r="U533" s="860"/>
      <c r="V533" s="860"/>
      <c r="W533" s="860"/>
      <c r="X533" s="860"/>
      <c r="Y533" s="860"/>
      <c r="Z533" s="860"/>
      <c r="AA533" s="860"/>
      <c r="AB533" s="860"/>
      <c r="AC533" s="860"/>
      <c r="AD533" s="860"/>
      <c r="AE533" s="860"/>
    </row>
    <row r="534" spans="1:31" ht="15.75" customHeight="1" x14ac:dyDescent="0.25">
      <c r="A534" s="860"/>
      <c r="B534" s="860"/>
      <c r="C534" s="860"/>
      <c r="D534" s="860"/>
      <c r="E534" s="860"/>
      <c r="F534" s="860"/>
      <c r="G534" s="868"/>
      <c r="H534" s="860"/>
      <c r="I534" s="860"/>
      <c r="J534" s="860"/>
      <c r="K534" s="860"/>
      <c r="L534" s="860"/>
      <c r="M534" s="860"/>
      <c r="N534" s="860"/>
      <c r="O534" s="860"/>
      <c r="P534" s="860"/>
      <c r="Q534" s="860"/>
      <c r="R534" s="860"/>
      <c r="S534" s="860"/>
      <c r="T534" s="860"/>
      <c r="U534" s="860"/>
      <c r="V534" s="860"/>
      <c r="W534" s="860"/>
      <c r="X534" s="860"/>
      <c r="Y534" s="860"/>
      <c r="Z534" s="860"/>
      <c r="AA534" s="860"/>
      <c r="AB534" s="860"/>
      <c r="AC534" s="860"/>
      <c r="AD534" s="860"/>
      <c r="AE534" s="860"/>
    </row>
    <row r="535" spans="1:31" ht="15.75" customHeight="1" x14ac:dyDescent="0.25">
      <c r="A535" s="860"/>
      <c r="B535" s="860"/>
      <c r="C535" s="860"/>
      <c r="D535" s="860"/>
      <c r="E535" s="860"/>
      <c r="F535" s="860"/>
      <c r="G535" s="868"/>
      <c r="H535" s="860"/>
      <c r="I535" s="860"/>
      <c r="J535" s="860"/>
      <c r="K535" s="860"/>
      <c r="L535" s="860"/>
      <c r="M535" s="860"/>
      <c r="N535" s="860"/>
      <c r="O535" s="860"/>
      <c r="P535" s="860"/>
      <c r="Q535" s="860"/>
      <c r="R535" s="860"/>
      <c r="S535" s="860"/>
      <c r="T535" s="860"/>
      <c r="U535" s="860"/>
      <c r="V535" s="860"/>
      <c r="W535" s="860"/>
      <c r="X535" s="860"/>
      <c r="Y535" s="860"/>
      <c r="Z535" s="860"/>
      <c r="AA535" s="860"/>
      <c r="AB535" s="860"/>
      <c r="AC535" s="860"/>
      <c r="AD535" s="860"/>
      <c r="AE535" s="860"/>
    </row>
    <row r="536" spans="1:31" ht="15.75" customHeight="1" x14ac:dyDescent="0.25">
      <c r="A536" s="860"/>
      <c r="B536" s="860"/>
      <c r="C536" s="860"/>
      <c r="D536" s="860"/>
      <c r="E536" s="860"/>
      <c r="F536" s="860"/>
      <c r="G536" s="868"/>
      <c r="H536" s="860"/>
      <c r="I536" s="860"/>
      <c r="J536" s="860"/>
      <c r="K536" s="860"/>
      <c r="L536" s="860"/>
      <c r="M536" s="860"/>
      <c r="N536" s="860"/>
      <c r="O536" s="860"/>
      <c r="P536" s="860"/>
      <c r="Q536" s="860"/>
      <c r="R536" s="860"/>
      <c r="S536" s="860"/>
      <c r="T536" s="860"/>
      <c r="U536" s="860"/>
      <c r="V536" s="860"/>
      <c r="W536" s="860"/>
      <c r="X536" s="860"/>
      <c r="Y536" s="860"/>
      <c r="Z536" s="860"/>
      <c r="AA536" s="860"/>
      <c r="AB536" s="860"/>
      <c r="AC536" s="860"/>
      <c r="AD536" s="860"/>
      <c r="AE536" s="860"/>
    </row>
    <row r="537" spans="1:31" ht="15.75" customHeight="1" x14ac:dyDescent="0.25">
      <c r="A537" s="860"/>
      <c r="B537" s="860"/>
      <c r="C537" s="860"/>
      <c r="D537" s="860"/>
      <c r="E537" s="860"/>
      <c r="F537" s="860"/>
      <c r="G537" s="868"/>
      <c r="H537" s="860"/>
      <c r="I537" s="860"/>
      <c r="J537" s="860"/>
      <c r="K537" s="860"/>
      <c r="L537" s="860"/>
      <c r="M537" s="860"/>
      <c r="N537" s="860"/>
      <c r="O537" s="860"/>
      <c r="P537" s="860"/>
      <c r="Q537" s="860"/>
      <c r="R537" s="860"/>
      <c r="S537" s="860"/>
      <c r="T537" s="860"/>
      <c r="U537" s="860"/>
      <c r="V537" s="860"/>
      <c r="W537" s="860"/>
      <c r="X537" s="860"/>
      <c r="Y537" s="860"/>
      <c r="Z537" s="860"/>
      <c r="AA537" s="860"/>
      <c r="AB537" s="860"/>
      <c r="AC537" s="860"/>
      <c r="AD537" s="860"/>
      <c r="AE537" s="860"/>
    </row>
    <row r="538" spans="1:31" ht="15.75" customHeight="1" x14ac:dyDescent="0.25">
      <c r="A538" s="860"/>
      <c r="B538" s="860"/>
      <c r="C538" s="860"/>
      <c r="D538" s="860"/>
      <c r="E538" s="860"/>
      <c r="F538" s="860"/>
      <c r="G538" s="868"/>
      <c r="H538" s="860"/>
      <c r="I538" s="860"/>
      <c r="J538" s="860"/>
      <c r="K538" s="860"/>
      <c r="L538" s="860"/>
      <c r="M538" s="860"/>
      <c r="N538" s="860"/>
      <c r="O538" s="860"/>
      <c r="P538" s="860"/>
      <c r="Q538" s="860"/>
      <c r="R538" s="860"/>
      <c r="S538" s="860"/>
      <c r="T538" s="860"/>
      <c r="U538" s="860"/>
      <c r="V538" s="860"/>
      <c r="W538" s="860"/>
      <c r="X538" s="860"/>
      <c r="Y538" s="860"/>
      <c r="Z538" s="860"/>
      <c r="AA538" s="860"/>
      <c r="AB538" s="860"/>
      <c r="AC538" s="860"/>
      <c r="AD538" s="860"/>
      <c r="AE538" s="860"/>
    </row>
    <row r="539" spans="1:31" ht="15.75" customHeight="1" x14ac:dyDescent="0.25">
      <c r="A539" s="860"/>
      <c r="B539" s="860"/>
      <c r="C539" s="860"/>
      <c r="D539" s="860"/>
      <c r="E539" s="860"/>
      <c r="F539" s="860"/>
      <c r="G539" s="868"/>
      <c r="H539" s="860"/>
      <c r="I539" s="860"/>
      <c r="J539" s="860"/>
      <c r="K539" s="860"/>
      <c r="L539" s="860"/>
      <c r="M539" s="860"/>
      <c r="N539" s="860"/>
      <c r="O539" s="860"/>
      <c r="P539" s="860"/>
      <c r="Q539" s="860"/>
      <c r="R539" s="860"/>
      <c r="S539" s="860"/>
      <c r="T539" s="860"/>
      <c r="U539" s="860"/>
      <c r="V539" s="860"/>
      <c r="W539" s="860"/>
      <c r="X539" s="860"/>
      <c r="Y539" s="860"/>
      <c r="Z539" s="860"/>
      <c r="AA539" s="860"/>
      <c r="AB539" s="860"/>
      <c r="AC539" s="860"/>
      <c r="AD539" s="860"/>
      <c r="AE539" s="860"/>
    </row>
    <row r="540" spans="1:31" ht="15.75" customHeight="1" x14ac:dyDescent="0.25">
      <c r="A540" s="860"/>
      <c r="B540" s="860"/>
      <c r="C540" s="860"/>
      <c r="D540" s="860"/>
      <c r="E540" s="860"/>
      <c r="F540" s="860"/>
      <c r="G540" s="868"/>
      <c r="H540" s="860"/>
      <c r="I540" s="860"/>
      <c r="J540" s="860"/>
      <c r="K540" s="860"/>
      <c r="L540" s="860"/>
      <c r="M540" s="860"/>
      <c r="N540" s="860"/>
      <c r="O540" s="860"/>
      <c r="P540" s="860"/>
      <c r="Q540" s="860"/>
      <c r="R540" s="860"/>
      <c r="S540" s="860"/>
      <c r="T540" s="860"/>
      <c r="U540" s="860"/>
      <c r="V540" s="860"/>
      <c r="W540" s="860"/>
      <c r="X540" s="860"/>
      <c r="Y540" s="860"/>
      <c r="Z540" s="860"/>
      <c r="AA540" s="860"/>
      <c r="AB540" s="860"/>
      <c r="AC540" s="860"/>
      <c r="AD540" s="860"/>
      <c r="AE540" s="860"/>
    </row>
    <row r="541" spans="1:31" ht="15.75" customHeight="1" x14ac:dyDescent="0.25">
      <c r="A541" s="860"/>
      <c r="B541" s="860"/>
      <c r="C541" s="860"/>
      <c r="D541" s="860"/>
      <c r="E541" s="860"/>
      <c r="F541" s="860"/>
      <c r="G541" s="868"/>
      <c r="H541" s="860"/>
      <c r="I541" s="860"/>
      <c r="J541" s="860"/>
      <c r="K541" s="860"/>
      <c r="L541" s="860"/>
      <c r="M541" s="860"/>
      <c r="N541" s="860"/>
      <c r="O541" s="860"/>
      <c r="P541" s="860"/>
      <c r="Q541" s="860"/>
      <c r="R541" s="860"/>
      <c r="S541" s="860"/>
      <c r="T541" s="860"/>
      <c r="U541" s="860"/>
      <c r="V541" s="860"/>
      <c r="W541" s="860"/>
      <c r="X541" s="860"/>
      <c r="Y541" s="860"/>
      <c r="Z541" s="860"/>
      <c r="AA541" s="860"/>
      <c r="AB541" s="860"/>
      <c r="AC541" s="860"/>
      <c r="AD541" s="860"/>
      <c r="AE541" s="860"/>
    </row>
    <row r="542" spans="1:31" ht="15.75" customHeight="1" x14ac:dyDescent="0.25">
      <c r="A542" s="860"/>
      <c r="B542" s="860"/>
      <c r="C542" s="860"/>
      <c r="D542" s="860"/>
      <c r="E542" s="860"/>
      <c r="F542" s="860"/>
      <c r="G542" s="868"/>
      <c r="H542" s="860"/>
      <c r="I542" s="860"/>
      <c r="J542" s="860"/>
      <c r="K542" s="860"/>
      <c r="L542" s="860"/>
      <c r="M542" s="860"/>
      <c r="N542" s="860"/>
      <c r="O542" s="860"/>
      <c r="P542" s="860"/>
      <c r="Q542" s="860"/>
      <c r="R542" s="860"/>
      <c r="S542" s="860"/>
      <c r="T542" s="860"/>
      <c r="U542" s="860"/>
      <c r="V542" s="860"/>
      <c r="W542" s="860"/>
      <c r="X542" s="860"/>
      <c r="Y542" s="860"/>
      <c r="Z542" s="860"/>
      <c r="AA542" s="860"/>
      <c r="AB542" s="860"/>
      <c r="AC542" s="860"/>
      <c r="AD542" s="860"/>
      <c r="AE542" s="860"/>
    </row>
    <row r="543" spans="1:31" ht="15.75" customHeight="1" x14ac:dyDescent="0.25">
      <c r="A543" s="860"/>
      <c r="B543" s="860"/>
      <c r="C543" s="860"/>
      <c r="D543" s="860"/>
      <c r="E543" s="860"/>
      <c r="F543" s="860"/>
      <c r="G543" s="868"/>
      <c r="H543" s="860"/>
      <c r="I543" s="860"/>
      <c r="J543" s="860"/>
      <c r="K543" s="860"/>
      <c r="L543" s="860"/>
      <c r="M543" s="860"/>
      <c r="N543" s="860"/>
      <c r="O543" s="860"/>
      <c r="P543" s="860"/>
      <c r="Q543" s="860"/>
      <c r="R543" s="860"/>
      <c r="S543" s="860"/>
      <c r="T543" s="860"/>
      <c r="U543" s="860"/>
      <c r="V543" s="860"/>
      <c r="W543" s="860"/>
      <c r="X543" s="860"/>
      <c r="Y543" s="860"/>
      <c r="Z543" s="860"/>
      <c r="AA543" s="860"/>
      <c r="AB543" s="860"/>
      <c r="AC543" s="860"/>
      <c r="AD543" s="860"/>
      <c r="AE543" s="860"/>
    </row>
    <row r="544" spans="1:31" ht="15.75" customHeight="1" x14ac:dyDescent="0.25">
      <c r="A544" s="860"/>
      <c r="B544" s="860"/>
      <c r="C544" s="860"/>
      <c r="D544" s="860"/>
      <c r="E544" s="860"/>
      <c r="F544" s="860"/>
      <c r="G544" s="868"/>
      <c r="H544" s="860"/>
      <c r="I544" s="860"/>
      <c r="J544" s="860"/>
      <c r="K544" s="860"/>
      <c r="L544" s="860"/>
      <c r="M544" s="860"/>
      <c r="N544" s="860"/>
      <c r="O544" s="860"/>
      <c r="P544" s="860"/>
      <c r="Q544" s="860"/>
      <c r="R544" s="860"/>
      <c r="S544" s="860"/>
      <c r="T544" s="860"/>
      <c r="U544" s="860"/>
      <c r="V544" s="860"/>
      <c r="W544" s="860"/>
      <c r="X544" s="860"/>
      <c r="Y544" s="860"/>
      <c r="Z544" s="860"/>
      <c r="AA544" s="860"/>
      <c r="AB544" s="860"/>
      <c r="AC544" s="860"/>
      <c r="AD544" s="860"/>
      <c r="AE544" s="860"/>
    </row>
    <row r="545" spans="1:31" ht="15.75" customHeight="1" x14ac:dyDescent="0.25">
      <c r="A545" s="860"/>
      <c r="B545" s="860"/>
      <c r="C545" s="860"/>
      <c r="D545" s="860"/>
      <c r="E545" s="860"/>
      <c r="F545" s="860"/>
      <c r="G545" s="868"/>
      <c r="H545" s="860"/>
      <c r="I545" s="860"/>
      <c r="J545" s="860"/>
      <c r="K545" s="860"/>
      <c r="L545" s="860"/>
      <c r="M545" s="860"/>
      <c r="N545" s="860"/>
      <c r="O545" s="860"/>
      <c r="P545" s="860"/>
      <c r="Q545" s="860"/>
      <c r="R545" s="860"/>
      <c r="S545" s="860"/>
      <c r="T545" s="860"/>
      <c r="U545" s="860"/>
      <c r="V545" s="860"/>
      <c r="W545" s="860"/>
      <c r="X545" s="860"/>
      <c r="Y545" s="860"/>
      <c r="Z545" s="860"/>
      <c r="AA545" s="860"/>
      <c r="AB545" s="860"/>
      <c r="AC545" s="860"/>
      <c r="AD545" s="860"/>
      <c r="AE545" s="860"/>
    </row>
    <row r="546" spans="1:31" ht="15.75" customHeight="1" x14ac:dyDescent="0.25">
      <c r="A546" s="860"/>
      <c r="B546" s="860"/>
      <c r="C546" s="860"/>
      <c r="D546" s="860"/>
      <c r="E546" s="860"/>
      <c r="F546" s="860"/>
      <c r="G546" s="868"/>
      <c r="H546" s="860"/>
      <c r="I546" s="860"/>
      <c r="J546" s="860"/>
      <c r="K546" s="860"/>
      <c r="L546" s="860"/>
      <c r="M546" s="860"/>
      <c r="N546" s="860"/>
      <c r="O546" s="860"/>
      <c r="P546" s="860"/>
      <c r="Q546" s="860"/>
      <c r="R546" s="860"/>
      <c r="S546" s="860"/>
      <c r="T546" s="860"/>
      <c r="U546" s="860"/>
      <c r="V546" s="860"/>
      <c r="W546" s="860"/>
      <c r="X546" s="860"/>
      <c r="Y546" s="860"/>
      <c r="Z546" s="860"/>
      <c r="AA546" s="860"/>
      <c r="AB546" s="860"/>
      <c r="AC546" s="860"/>
      <c r="AD546" s="860"/>
      <c r="AE546" s="860"/>
    </row>
    <row r="547" spans="1:31" ht="15.75" customHeight="1" x14ac:dyDescent="0.25">
      <c r="A547" s="860"/>
      <c r="B547" s="860"/>
      <c r="C547" s="860"/>
      <c r="D547" s="860"/>
      <c r="E547" s="860"/>
      <c r="F547" s="860"/>
      <c r="G547" s="868"/>
      <c r="H547" s="860"/>
      <c r="I547" s="860"/>
      <c r="J547" s="860"/>
      <c r="K547" s="860"/>
      <c r="L547" s="860"/>
      <c r="M547" s="860"/>
      <c r="N547" s="860"/>
      <c r="O547" s="860"/>
      <c r="P547" s="860"/>
      <c r="Q547" s="860"/>
      <c r="R547" s="860"/>
      <c r="S547" s="860"/>
      <c r="T547" s="860"/>
      <c r="U547" s="860"/>
      <c r="V547" s="860"/>
      <c r="W547" s="860"/>
      <c r="X547" s="860"/>
      <c r="Y547" s="860"/>
      <c r="Z547" s="860"/>
      <c r="AA547" s="860"/>
      <c r="AB547" s="860"/>
      <c r="AC547" s="860"/>
      <c r="AD547" s="860"/>
      <c r="AE547" s="860"/>
    </row>
    <row r="548" spans="1:31" ht="15.75" customHeight="1" x14ac:dyDescent="0.25">
      <c r="A548" s="860"/>
      <c r="B548" s="860"/>
      <c r="C548" s="860"/>
      <c r="D548" s="860"/>
      <c r="E548" s="860"/>
      <c r="F548" s="860"/>
      <c r="G548" s="868"/>
      <c r="H548" s="860"/>
      <c r="I548" s="860"/>
      <c r="J548" s="860"/>
      <c r="K548" s="860"/>
      <c r="L548" s="860"/>
      <c r="M548" s="860"/>
      <c r="N548" s="860"/>
      <c r="O548" s="860"/>
      <c r="P548" s="860"/>
      <c r="Q548" s="860"/>
      <c r="R548" s="860"/>
      <c r="S548" s="860"/>
      <c r="T548" s="860"/>
      <c r="U548" s="860"/>
      <c r="V548" s="860"/>
      <c r="W548" s="860"/>
      <c r="X548" s="860"/>
      <c r="Y548" s="860"/>
      <c r="Z548" s="860"/>
      <c r="AA548" s="860"/>
      <c r="AB548" s="860"/>
      <c r="AC548" s="860"/>
      <c r="AD548" s="860"/>
      <c r="AE548" s="860"/>
    </row>
    <row r="549" spans="1:31" ht="15.75" customHeight="1" x14ac:dyDescent="0.25">
      <c r="A549" s="860"/>
      <c r="B549" s="860"/>
      <c r="C549" s="860"/>
      <c r="D549" s="860"/>
      <c r="E549" s="860"/>
      <c r="F549" s="860"/>
      <c r="G549" s="868"/>
      <c r="H549" s="860"/>
      <c r="I549" s="860"/>
      <c r="J549" s="860"/>
      <c r="K549" s="860"/>
      <c r="L549" s="860"/>
      <c r="M549" s="860"/>
      <c r="N549" s="860"/>
      <c r="O549" s="860"/>
      <c r="P549" s="860"/>
      <c r="Q549" s="860"/>
      <c r="R549" s="860"/>
      <c r="S549" s="860"/>
      <c r="T549" s="860"/>
      <c r="U549" s="860"/>
      <c r="V549" s="860"/>
      <c r="W549" s="860"/>
      <c r="X549" s="860"/>
      <c r="Y549" s="860"/>
      <c r="Z549" s="860"/>
      <c r="AA549" s="860"/>
      <c r="AB549" s="860"/>
      <c r="AC549" s="860"/>
      <c r="AD549" s="860"/>
      <c r="AE549" s="860"/>
    </row>
    <row r="550" spans="1:31" ht="15.75" customHeight="1" x14ac:dyDescent="0.25">
      <c r="A550" s="860"/>
      <c r="B550" s="860"/>
      <c r="C550" s="860"/>
      <c r="D550" s="860"/>
      <c r="E550" s="860"/>
      <c r="F550" s="860"/>
      <c r="G550" s="868"/>
      <c r="H550" s="860"/>
      <c r="I550" s="860"/>
      <c r="J550" s="860"/>
      <c r="K550" s="860"/>
      <c r="L550" s="860"/>
      <c r="M550" s="860"/>
      <c r="N550" s="860"/>
      <c r="O550" s="860"/>
      <c r="P550" s="860"/>
      <c r="Q550" s="860"/>
      <c r="R550" s="860"/>
      <c r="S550" s="860"/>
      <c r="T550" s="860"/>
      <c r="U550" s="860"/>
      <c r="V550" s="860"/>
      <c r="W550" s="860"/>
      <c r="X550" s="860"/>
      <c r="Y550" s="860"/>
      <c r="Z550" s="860"/>
      <c r="AA550" s="860"/>
      <c r="AB550" s="860"/>
      <c r="AC550" s="860"/>
      <c r="AD550" s="860"/>
      <c r="AE550" s="860"/>
    </row>
    <row r="551" spans="1:31" ht="15.75" customHeight="1" x14ac:dyDescent="0.25">
      <c r="A551" s="860"/>
      <c r="B551" s="860"/>
      <c r="C551" s="860"/>
      <c r="D551" s="860"/>
      <c r="E551" s="860"/>
      <c r="F551" s="860"/>
      <c r="G551" s="868"/>
      <c r="H551" s="860"/>
      <c r="I551" s="860"/>
      <c r="J551" s="860"/>
      <c r="K551" s="860"/>
      <c r="L551" s="860"/>
      <c r="M551" s="860"/>
      <c r="N551" s="860"/>
      <c r="O551" s="860"/>
      <c r="P551" s="860"/>
      <c r="Q551" s="860"/>
      <c r="R551" s="860"/>
      <c r="S551" s="860"/>
      <c r="T551" s="860"/>
      <c r="U551" s="860"/>
      <c r="V551" s="860"/>
      <c r="W551" s="860"/>
      <c r="X551" s="860"/>
      <c r="Y551" s="860"/>
      <c r="Z551" s="860"/>
      <c r="AA551" s="860"/>
      <c r="AB551" s="860"/>
      <c r="AC551" s="860"/>
      <c r="AD551" s="860"/>
      <c r="AE551" s="860"/>
    </row>
    <row r="552" spans="1:31" ht="15.75" customHeight="1" x14ac:dyDescent="0.25">
      <c r="A552" s="860"/>
      <c r="B552" s="860"/>
      <c r="C552" s="860"/>
      <c r="D552" s="860"/>
      <c r="E552" s="860"/>
      <c r="F552" s="860"/>
      <c r="G552" s="868"/>
      <c r="H552" s="860"/>
      <c r="I552" s="860"/>
      <c r="J552" s="860"/>
      <c r="K552" s="860"/>
      <c r="L552" s="860"/>
      <c r="M552" s="860"/>
      <c r="N552" s="860"/>
      <c r="O552" s="860"/>
      <c r="P552" s="860"/>
      <c r="Q552" s="860"/>
      <c r="R552" s="860"/>
      <c r="S552" s="860"/>
      <c r="T552" s="860"/>
      <c r="U552" s="860"/>
      <c r="V552" s="860"/>
      <c r="W552" s="860"/>
      <c r="X552" s="860"/>
      <c r="Y552" s="860"/>
      <c r="Z552" s="860"/>
      <c r="AA552" s="860"/>
      <c r="AB552" s="860"/>
      <c r="AC552" s="860"/>
      <c r="AD552" s="860"/>
      <c r="AE552" s="860"/>
    </row>
    <row r="553" spans="1:31" ht="15.75" customHeight="1" x14ac:dyDescent="0.25">
      <c r="A553" s="860"/>
      <c r="B553" s="860"/>
      <c r="C553" s="860"/>
      <c r="D553" s="860"/>
      <c r="E553" s="860"/>
      <c r="F553" s="860"/>
      <c r="G553" s="868"/>
      <c r="H553" s="860"/>
      <c r="I553" s="860"/>
      <c r="J553" s="860"/>
      <c r="K553" s="860"/>
      <c r="L553" s="860"/>
      <c r="M553" s="860"/>
      <c r="N553" s="860"/>
      <c r="O553" s="860"/>
      <c r="P553" s="860"/>
      <c r="Q553" s="860"/>
      <c r="R553" s="860"/>
      <c r="S553" s="860"/>
      <c r="T553" s="860"/>
      <c r="U553" s="860"/>
      <c r="V553" s="860"/>
      <c r="W553" s="860"/>
      <c r="X553" s="860"/>
      <c r="Y553" s="860"/>
      <c r="Z553" s="860"/>
      <c r="AA553" s="860"/>
      <c r="AB553" s="860"/>
      <c r="AC553" s="860"/>
      <c r="AD553" s="860"/>
      <c r="AE553" s="860"/>
    </row>
    <row r="554" spans="1:31" ht="15.75" customHeight="1" x14ac:dyDescent="0.25">
      <c r="A554" s="860"/>
      <c r="B554" s="860"/>
      <c r="C554" s="860"/>
      <c r="D554" s="860"/>
      <c r="E554" s="860"/>
      <c r="F554" s="860"/>
      <c r="G554" s="868"/>
      <c r="H554" s="860"/>
      <c r="I554" s="860"/>
      <c r="J554" s="860"/>
      <c r="K554" s="860"/>
      <c r="L554" s="860"/>
      <c r="M554" s="860"/>
      <c r="N554" s="860"/>
      <c r="O554" s="860"/>
      <c r="P554" s="860"/>
      <c r="Q554" s="860"/>
      <c r="R554" s="860"/>
      <c r="S554" s="860"/>
      <c r="T554" s="860"/>
      <c r="U554" s="860"/>
      <c r="V554" s="860"/>
      <c r="W554" s="860"/>
      <c r="X554" s="860"/>
      <c r="Y554" s="860"/>
      <c r="Z554" s="860"/>
      <c r="AA554" s="860"/>
      <c r="AB554" s="860"/>
      <c r="AC554" s="860"/>
      <c r="AD554" s="860"/>
      <c r="AE554" s="860"/>
    </row>
    <row r="555" spans="1:31" ht="15.75" customHeight="1" x14ac:dyDescent="0.25">
      <c r="A555" s="860"/>
      <c r="B555" s="860"/>
      <c r="C555" s="860"/>
      <c r="D555" s="860"/>
      <c r="E555" s="860"/>
      <c r="F555" s="860"/>
      <c r="G555" s="868"/>
      <c r="H555" s="860"/>
      <c r="I555" s="860"/>
      <c r="J555" s="860"/>
      <c r="K555" s="860"/>
      <c r="L555" s="860"/>
      <c r="M555" s="860"/>
      <c r="N555" s="860"/>
      <c r="O555" s="860"/>
      <c r="P555" s="860"/>
      <c r="Q555" s="860"/>
      <c r="R555" s="860"/>
      <c r="S555" s="860"/>
      <c r="T555" s="860"/>
      <c r="U555" s="860"/>
      <c r="V555" s="860"/>
      <c r="W555" s="860"/>
      <c r="X555" s="860"/>
      <c r="Y555" s="860"/>
      <c r="Z555" s="860"/>
      <c r="AA555" s="860"/>
      <c r="AB555" s="860"/>
      <c r="AC555" s="860"/>
      <c r="AD555" s="860"/>
      <c r="AE555" s="860"/>
    </row>
    <row r="556" spans="1:31" ht="15.75" customHeight="1" x14ac:dyDescent="0.25">
      <c r="A556" s="860"/>
      <c r="B556" s="860"/>
      <c r="C556" s="860"/>
      <c r="D556" s="860"/>
      <c r="E556" s="860"/>
      <c r="F556" s="860"/>
      <c r="G556" s="868"/>
      <c r="H556" s="860"/>
      <c r="I556" s="860"/>
      <c r="J556" s="860"/>
      <c r="K556" s="860"/>
      <c r="L556" s="860"/>
      <c r="M556" s="860"/>
      <c r="N556" s="860"/>
      <c r="O556" s="860"/>
      <c r="P556" s="860"/>
      <c r="Q556" s="860"/>
      <c r="R556" s="860"/>
      <c r="S556" s="860"/>
      <c r="T556" s="860"/>
      <c r="U556" s="860"/>
      <c r="V556" s="860"/>
      <c r="W556" s="860"/>
      <c r="X556" s="860"/>
      <c r="Y556" s="860"/>
      <c r="Z556" s="860"/>
      <c r="AA556" s="860"/>
      <c r="AB556" s="860"/>
      <c r="AC556" s="860"/>
      <c r="AD556" s="860"/>
      <c r="AE556" s="860"/>
    </row>
    <row r="557" spans="1:31" ht="15.75" customHeight="1" x14ac:dyDescent="0.25">
      <c r="A557" s="860"/>
      <c r="B557" s="860"/>
      <c r="C557" s="860"/>
      <c r="D557" s="860"/>
      <c r="E557" s="860"/>
      <c r="F557" s="860"/>
      <c r="G557" s="868"/>
      <c r="H557" s="860"/>
      <c r="I557" s="860"/>
      <c r="J557" s="860"/>
      <c r="K557" s="860"/>
      <c r="L557" s="860"/>
      <c r="M557" s="860"/>
      <c r="N557" s="860"/>
      <c r="O557" s="860"/>
      <c r="P557" s="860"/>
      <c r="Q557" s="860"/>
      <c r="R557" s="860"/>
      <c r="S557" s="860"/>
      <c r="T557" s="860"/>
      <c r="U557" s="860"/>
      <c r="V557" s="860"/>
      <c r="W557" s="860"/>
      <c r="X557" s="860"/>
      <c r="Y557" s="860"/>
      <c r="Z557" s="860"/>
      <c r="AA557" s="860"/>
      <c r="AB557" s="860"/>
      <c r="AC557" s="860"/>
      <c r="AD557" s="860"/>
      <c r="AE557" s="860"/>
    </row>
    <row r="558" spans="1:31" ht="15.75" customHeight="1" x14ac:dyDescent="0.25">
      <c r="A558" s="860"/>
      <c r="B558" s="860"/>
      <c r="C558" s="860"/>
      <c r="D558" s="860"/>
      <c r="E558" s="860"/>
      <c r="F558" s="860"/>
      <c r="G558" s="868"/>
      <c r="H558" s="860"/>
      <c r="I558" s="860"/>
      <c r="J558" s="860"/>
      <c r="K558" s="860"/>
      <c r="L558" s="860"/>
      <c r="M558" s="860"/>
      <c r="N558" s="860"/>
      <c r="O558" s="860"/>
      <c r="P558" s="860"/>
      <c r="Q558" s="860"/>
      <c r="R558" s="860"/>
      <c r="S558" s="860"/>
      <c r="T558" s="860"/>
      <c r="U558" s="860"/>
      <c r="V558" s="860"/>
      <c r="W558" s="860"/>
      <c r="X558" s="860"/>
      <c r="Y558" s="860"/>
      <c r="Z558" s="860"/>
      <c r="AA558" s="860"/>
      <c r="AB558" s="860"/>
      <c r="AC558" s="860"/>
      <c r="AD558" s="860"/>
      <c r="AE558" s="860"/>
    </row>
    <row r="559" spans="1:31" ht="15.75" customHeight="1" x14ac:dyDescent="0.25">
      <c r="A559" s="860"/>
      <c r="B559" s="860"/>
      <c r="C559" s="860"/>
      <c r="D559" s="860"/>
      <c r="E559" s="860"/>
      <c r="F559" s="860"/>
      <c r="G559" s="868"/>
      <c r="H559" s="860"/>
      <c r="I559" s="860"/>
      <c r="J559" s="860"/>
      <c r="K559" s="860"/>
      <c r="L559" s="860"/>
      <c r="M559" s="860"/>
      <c r="N559" s="860"/>
      <c r="O559" s="860"/>
      <c r="P559" s="860"/>
      <c r="Q559" s="860"/>
      <c r="R559" s="860"/>
      <c r="S559" s="860"/>
      <c r="T559" s="860"/>
      <c r="U559" s="860"/>
      <c r="V559" s="860"/>
      <c r="W559" s="860"/>
      <c r="X559" s="860"/>
      <c r="Y559" s="860"/>
      <c r="Z559" s="860"/>
      <c r="AA559" s="860"/>
      <c r="AB559" s="860"/>
      <c r="AC559" s="860"/>
      <c r="AD559" s="860"/>
      <c r="AE559" s="860"/>
    </row>
    <row r="560" spans="1:31" ht="15.75" customHeight="1" x14ac:dyDescent="0.25">
      <c r="A560" s="860"/>
      <c r="B560" s="860"/>
      <c r="C560" s="860"/>
      <c r="D560" s="860"/>
      <c r="E560" s="860"/>
      <c r="F560" s="860"/>
      <c r="G560" s="868"/>
      <c r="H560" s="860"/>
      <c r="I560" s="860"/>
      <c r="J560" s="860"/>
      <c r="K560" s="860"/>
      <c r="L560" s="860"/>
      <c r="M560" s="860"/>
      <c r="N560" s="860"/>
      <c r="O560" s="860"/>
      <c r="P560" s="860"/>
      <c r="Q560" s="860"/>
      <c r="R560" s="860"/>
      <c r="S560" s="860"/>
      <c r="T560" s="860"/>
      <c r="U560" s="860"/>
      <c r="V560" s="860"/>
      <c r="W560" s="860"/>
      <c r="X560" s="860"/>
      <c r="Y560" s="860"/>
      <c r="Z560" s="860"/>
      <c r="AA560" s="860"/>
      <c r="AB560" s="860"/>
      <c r="AC560" s="860"/>
      <c r="AD560" s="860"/>
      <c r="AE560" s="860"/>
    </row>
    <row r="561" spans="1:31" ht="15.75" customHeight="1" x14ac:dyDescent="0.25">
      <c r="A561" s="860"/>
      <c r="B561" s="860"/>
      <c r="C561" s="860"/>
      <c r="D561" s="860"/>
      <c r="E561" s="860"/>
      <c r="F561" s="860"/>
      <c r="G561" s="868"/>
      <c r="H561" s="860"/>
      <c r="I561" s="860"/>
      <c r="J561" s="860"/>
      <c r="K561" s="860"/>
      <c r="L561" s="860"/>
      <c r="M561" s="860"/>
      <c r="N561" s="860"/>
      <c r="O561" s="860"/>
      <c r="P561" s="860"/>
      <c r="Q561" s="860"/>
      <c r="R561" s="860"/>
      <c r="S561" s="860"/>
      <c r="T561" s="860"/>
      <c r="U561" s="860"/>
      <c r="V561" s="860"/>
      <c r="W561" s="860"/>
      <c r="X561" s="860"/>
      <c r="Y561" s="860"/>
      <c r="Z561" s="860"/>
      <c r="AA561" s="860"/>
      <c r="AB561" s="860"/>
      <c r="AC561" s="860"/>
      <c r="AD561" s="860"/>
      <c r="AE561" s="860"/>
    </row>
    <row r="562" spans="1:31" ht="15.75" customHeight="1" x14ac:dyDescent="0.25">
      <c r="A562" s="860"/>
      <c r="B562" s="860"/>
      <c r="C562" s="860"/>
      <c r="D562" s="860"/>
      <c r="E562" s="860"/>
      <c r="F562" s="860"/>
      <c r="G562" s="868"/>
      <c r="H562" s="860"/>
      <c r="I562" s="860"/>
      <c r="J562" s="860"/>
      <c r="K562" s="860"/>
      <c r="L562" s="860"/>
      <c r="M562" s="860"/>
      <c r="N562" s="860"/>
      <c r="O562" s="860"/>
      <c r="P562" s="860"/>
      <c r="Q562" s="860"/>
      <c r="R562" s="860"/>
      <c r="S562" s="860"/>
      <c r="T562" s="860"/>
      <c r="U562" s="860"/>
      <c r="V562" s="860"/>
      <c r="W562" s="860"/>
      <c r="X562" s="860"/>
      <c r="Y562" s="860"/>
      <c r="Z562" s="860"/>
      <c r="AA562" s="860"/>
      <c r="AB562" s="860"/>
      <c r="AC562" s="860"/>
      <c r="AD562" s="860"/>
      <c r="AE562" s="860"/>
    </row>
    <row r="563" spans="1:31" ht="15.75" customHeight="1" x14ac:dyDescent="0.25">
      <c r="A563" s="860"/>
      <c r="B563" s="860"/>
      <c r="C563" s="860"/>
      <c r="D563" s="860"/>
      <c r="E563" s="860"/>
      <c r="F563" s="860"/>
      <c r="G563" s="868"/>
      <c r="H563" s="860"/>
      <c r="I563" s="860"/>
      <c r="J563" s="860"/>
      <c r="K563" s="860"/>
      <c r="L563" s="860"/>
      <c r="M563" s="860"/>
      <c r="N563" s="860"/>
      <c r="O563" s="860"/>
      <c r="P563" s="860"/>
      <c r="Q563" s="860"/>
      <c r="R563" s="860"/>
      <c r="S563" s="860"/>
      <c r="T563" s="860"/>
      <c r="U563" s="860"/>
      <c r="V563" s="860"/>
      <c r="W563" s="860"/>
      <c r="X563" s="860"/>
      <c r="Y563" s="860"/>
      <c r="Z563" s="860"/>
      <c r="AA563" s="860"/>
      <c r="AB563" s="860"/>
      <c r="AC563" s="860"/>
      <c r="AD563" s="860"/>
      <c r="AE563" s="860"/>
    </row>
    <row r="564" spans="1:31" ht="15.75" customHeight="1" x14ac:dyDescent="0.25">
      <c r="A564" s="860"/>
      <c r="B564" s="860"/>
      <c r="C564" s="860"/>
      <c r="D564" s="860"/>
      <c r="E564" s="860"/>
      <c r="F564" s="860"/>
      <c r="G564" s="868"/>
      <c r="H564" s="860"/>
      <c r="I564" s="860"/>
      <c r="J564" s="860"/>
      <c r="K564" s="860"/>
      <c r="L564" s="860"/>
      <c r="M564" s="860"/>
      <c r="N564" s="860"/>
      <c r="O564" s="860"/>
      <c r="P564" s="860"/>
      <c r="Q564" s="860"/>
      <c r="R564" s="860"/>
      <c r="S564" s="860"/>
      <c r="T564" s="860"/>
      <c r="U564" s="860"/>
      <c r="V564" s="860"/>
      <c r="W564" s="860"/>
      <c r="X564" s="860"/>
      <c r="Y564" s="860"/>
      <c r="Z564" s="860"/>
      <c r="AA564" s="860"/>
      <c r="AB564" s="860"/>
      <c r="AC564" s="860"/>
      <c r="AD564" s="860"/>
      <c r="AE564" s="860"/>
    </row>
    <row r="565" spans="1:31" ht="15.75" customHeight="1" x14ac:dyDescent="0.25">
      <c r="A565" s="860"/>
      <c r="B565" s="860"/>
      <c r="C565" s="860"/>
      <c r="D565" s="860"/>
      <c r="E565" s="860"/>
      <c r="F565" s="860"/>
      <c r="G565" s="868"/>
      <c r="H565" s="860"/>
      <c r="I565" s="860"/>
      <c r="J565" s="860"/>
      <c r="K565" s="860"/>
      <c r="L565" s="860"/>
      <c r="M565" s="860"/>
      <c r="N565" s="860"/>
      <c r="O565" s="860"/>
      <c r="P565" s="860"/>
      <c r="Q565" s="860"/>
      <c r="R565" s="860"/>
      <c r="S565" s="860"/>
      <c r="T565" s="860"/>
      <c r="U565" s="860"/>
      <c r="V565" s="860"/>
      <c r="W565" s="860"/>
      <c r="X565" s="860"/>
      <c r="Y565" s="860"/>
      <c r="Z565" s="860"/>
      <c r="AA565" s="860"/>
      <c r="AB565" s="860"/>
      <c r="AC565" s="860"/>
      <c r="AD565" s="860"/>
      <c r="AE565" s="860"/>
    </row>
    <row r="566" spans="1:31" ht="15.75" customHeight="1" x14ac:dyDescent="0.25">
      <c r="A566" s="860"/>
      <c r="B566" s="860"/>
      <c r="C566" s="860"/>
      <c r="D566" s="860"/>
      <c r="E566" s="860"/>
      <c r="F566" s="860"/>
      <c r="G566" s="868"/>
      <c r="H566" s="860"/>
      <c r="I566" s="860"/>
      <c r="J566" s="860"/>
      <c r="K566" s="860"/>
      <c r="L566" s="860"/>
      <c r="M566" s="860"/>
      <c r="N566" s="860"/>
      <c r="O566" s="860"/>
      <c r="P566" s="860"/>
      <c r="Q566" s="860"/>
      <c r="R566" s="860"/>
      <c r="S566" s="860"/>
      <c r="T566" s="860"/>
      <c r="U566" s="860"/>
      <c r="V566" s="860"/>
      <c r="W566" s="860"/>
      <c r="X566" s="860"/>
      <c r="Y566" s="860"/>
      <c r="Z566" s="860"/>
      <c r="AA566" s="860"/>
      <c r="AB566" s="860"/>
      <c r="AC566" s="860"/>
      <c r="AD566" s="860"/>
      <c r="AE566" s="860"/>
    </row>
    <row r="567" spans="1:31" ht="15.75" customHeight="1" x14ac:dyDescent="0.25">
      <c r="A567" s="860"/>
      <c r="B567" s="860"/>
      <c r="C567" s="860"/>
      <c r="D567" s="860"/>
      <c r="E567" s="860"/>
      <c r="F567" s="860"/>
      <c r="G567" s="868"/>
      <c r="H567" s="860"/>
      <c r="I567" s="860"/>
      <c r="J567" s="860"/>
      <c r="K567" s="860"/>
      <c r="L567" s="860"/>
      <c r="M567" s="860"/>
      <c r="N567" s="860"/>
      <c r="O567" s="860"/>
      <c r="P567" s="860"/>
      <c r="Q567" s="860"/>
      <c r="R567" s="860"/>
      <c r="S567" s="860"/>
      <c r="T567" s="860"/>
      <c r="U567" s="860"/>
      <c r="V567" s="860"/>
      <c r="W567" s="860"/>
      <c r="X567" s="860"/>
      <c r="Y567" s="860"/>
      <c r="Z567" s="860"/>
      <c r="AA567" s="860"/>
      <c r="AB567" s="860"/>
      <c r="AC567" s="860"/>
      <c r="AD567" s="860"/>
      <c r="AE567" s="860"/>
    </row>
    <row r="568" spans="1:31" ht="15.75" customHeight="1" x14ac:dyDescent="0.25">
      <c r="A568" s="860"/>
      <c r="B568" s="860"/>
      <c r="C568" s="860"/>
      <c r="D568" s="860"/>
      <c r="E568" s="860"/>
      <c r="F568" s="860"/>
      <c r="G568" s="868"/>
      <c r="H568" s="860"/>
      <c r="I568" s="860"/>
      <c r="J568" s="860"/>
      <c r="K568" s="860"/>
      <c r="L568" s="860"/>
      <c r="M568" s="860"/>
      <c r="N568" s="860"/>
      <c r="O568" s="860"/>
      <c r="P568" s="860"/>
      <c r="Q568" s="860"/>
      <c r="R568" s="860"/>
      <c r="S568" s="860"/>
      <c r="T568" s="860"/>
      <c r="U568" s="860"/>
      <c r="V568" s="860"/>
      <c r="W568" s="860"/>
      <c r="X568" s="860"/>
      <c r="Y568" s="860"/>
      <c r="Z568" s="860"/>
      <c r="AA568" s="860"/>
      <c r="AB568" s="860"/>
      <c r="AC568" s="860"/>
      <c r="AD568" s="860"/>
      <c r="AE568" s="860"/>
    </row>
    <row r="569" spans="1:31" ht="15.75" customHeight="1" x14ac:dyDescent="0.25">
      <c r="A569" s="860"/>
      <c r="B569" s="860"/>
      <c r="C569" s="860"/>
      <c r="D569" s="860"/>
      <c r="E569" s="860"/>
      <c r="F569" s="860"/>
      <c r="G569" s="868"/>
      <c r="H569" s="860"/>
      <c r="I569" s="860"/>
      <c r="J569" s="860"/>
      <c r="K569" s="860"/>
      <c r="L569" s="860"/>
      <c r="M569" s="860"/>
      <c r="N569" s="860"/>
      <c r="O569" s="860"/>
      <c r="P569" s="860"/>
      <c r="Q569" s="860"/>
      <c r="R569" s="860"/>
      <c r="S569" s="860"/>
      <c r="T569" s="860"/>
      <c r="U569" s="860"/>
      <c r="V569" s="860"/>
      <c r="W569" s="860"/>
      <c r="X569" s="860"/>
      <c r="Y569" s="860"/>
      <c r="Z569" s="860"/>
      <c r="AA569" s="860"/>
      <c r="AB569" s="860"/>
      <c r="AC569" s="860"/>
      <c r="AD569" s="860"/>
      <c r="AE569" s="860"/>
    </row>
    <row r="570" spans="1:31" ht="15.75" customHeight="1" x14ac:dyDescent="0.25">
      <c r="A570" s="860"/>
      <c r="B570" s="860"/>
      <c r="C570" s="860"/>
      <c r="D570" s="860"/>
      <c r="E570" s="860"/>
      <c r="F570" s="860"/>
      <c r="G570" s="868"/>
      <c r="H570" s="860"/>
      <c r="I570" s="860"/>
      <c r="J570" s="860"/>
      <c r="K570" s="860"/>
      <c r="L570" s="860"/>
      <c r="M570" s="860"/>
      <c r="N570" s="860"/>
      <c r="O570" s="860"/>
      <c r="P570" s="860"/>
      <c r="Q570" s="860"/>
      <c r="R570" s="860"/>
      <c r="S570" s="860"/>
      <c r="T570" s="860"/>
      <c r="U570" s="860"/>
      <c r="V570" s="860"/>
      <c r="W570" s="860"/>
      <c r="X570" s="860"/>
      <c r="Y570" s="860"/>
      <c r="Z570" s="860"/>
      <c r="AA570" s="860"/>
      <c r="AB570" s="860"/>
      <c r="AC570" s="860"/>
      <c r="AD570" s="860"/>
      <c r="AE570" s="860"/>
    </row>
    <row r="571" spans="1:31" ht="15.75" customHeight="1" x14ac:dyDescent="0.25">
      <c r="A571" s="860"/>
      <c r="B571" s="860"/>
      <c r="C571" s="860"/>
      <c r="D571" s="860"/>
      <c r="E571" s="860"/>
      <c r="F571" s="860"/>
      <c r="G571" s="868"/>
      <c r="H571" s="860"/>
      <c r="I571" s="860"/>
      <c r="J571" s="860"/>
      <c r="K571" s="860"/>
      <c r="L571" s="860"/>
      <c r="M571" s="860"/>
      <c r="N571" s="860"/>
      <c r="O571" s="860"/>
      <c r="P571" s="860"/>
      <c r="Q571" s="860"/>
      <c r="R571" s="860"/>
      <c r="S571" s="860"/>
      <c r="T571" s="860"/>
      <c r="U571" s="860"/>
      <c r="V571" s="860"/>
      <c r="W571" s="860"/>
      <c r="X571" s="860"/>
      <c r="Y571" s="860"/>
      <c r="Z571" s="860"/>
      <c r="AA571" s="860"/>
      <c r="AB571" s="860"/>
      <c r="AC571" s="860"/>
      <c r="AD571" s="860"/>
      <c r="AE571" s="860"/>
    </row>
    <row r="572" spans="1:31" ht="15.75" customHeight="1" x14ac:dyDescent="0.25">
      <c r="A572" s="860"/>
      <c r="B572" s="860"/>
      <c r="C572" s="860"/>
      <c r="D572" s="860"/>
      <c r="E572" s="860"/>
      <c r="F572" s="860"/>
      <c r="G572" s="868"/>
      <c r="H572" s="860"/>
      <c r="I572" s="860"/>
      <c r="J572" s="860"/>
      <c r="K572" s="860"/>
      <c r="L572" s="860"/>
      <c r="M572" s="860"/>
      <c r="N572" s="860"/>
      <c r="O572" s="860"/>
      <c r="P572" s="860"/>
      <c r="Q572" s="860"/>
      <c r="R572" s="860"/>
      <c r="S572" s="860"/>
      <c r="T572" s="860"/>
      <c r="U572" s="860"/>
      <c r="V572" s="860"/>
      <c r="W572" s="860"/>
      <c r="X572" s="860"/>
      <c r="Y572" s="860"/>
      <c r="Z572" s="860"/>
      <c r="AA572" s="860"/>
      <c r="AB572" s="860"/>
      <c r="AC572" s="860"/>
      <c r="AD572" s="860"/>
      <c r="AE572" s="860"/>
    </row>
    <row r="573" spans="1:31" ht="15.75" customHeight="1" x14ac:dyDescent="0.25">
      <c r="A573" s="860"/>
      <c r="B573" s="860"/>
      <c r="C573" s="860"/>
      <c r="D573" s="860"/>
      <c r="E573" s="860"/>
      <c r="F573" s="860"/>
      <c r="G573" s="868"/>
      <c r="H573" s="860"/>
      <c r="I573" s="860"/>
      <c r="J573" s="860"/>
      <c r="K573" s="860"/>
      <c r="L573" s="860"/>
      <c r="M573" s="860"/>
      <c r="N573" s="860"/>
      <c r="O573" s="860"/>
      <c r="P573" s="860"/>
      <c r="Q573" s="860"/>
      <c r="R573" s="860"/>
      <c r="S573" s="860"/>
      <c r="T573" s="860"/>
      <c r="U573" s="860"/>
      <c r="V573" s="860"/>
      <c r="W573" s="860"/>
      <c r="X573" s="860"/>
      <c r="Y573" s="860"/>
      <c r="Z573" s="860"/>
      <c r="AA573" s="860"/>
      <c r="AB573" s="860"/>
      <c r="AC573" s="860"/>
      <c r="AD573" s="860"/>
      <c r="AE573" s="860"/>
    </row>
    <row r="574" spans="1:31" ht="15.75" customHeight="1" x14ac:dyDescent="0.25">
      <c r="A574" s="860"/>
      <c r="B574" s="860"/>
      <c r="C574" s="860"/>
      <c r="D574" s="860"/>
      <c r="E574" s="860"/>
      <c r="F574" s="860"/>
      <c r="G574" s="868"/>
      <c r="H574" s="860"/>
      <c r="I574" s="860"/>
      <c r="J574" s="860"/>
      <c r="K574" s="860"/>
      <c r="L574" s="860"/>
      <c r="M574" s="860"/>
      <c r="N574" s="860"/>
      <c r="O574" s="860"/>
      <c r="P574" s="860"/>
      <c r="Q574" s="860"/>
      <c r="R574" s="860"/>
      <c r="S574" s="860"/>
      <c r="T574" s="860"/>
      <c r="U574" s="860"/>
      <c r="V574" s="860"/>
      <c r="W574" s="860"/>
      <c r="X574" s="860"/>
      <c r="Y574" s="860"/>
      <c r="Z574" s="860"/>
      <c r="AA574" s="860"/>
      <c r="AB574" s="860"/>
      <c r="AC574" s="860"/>
      <c r="AD574" s="860"/>
      <c r="AE574" s="860"/>
    </row>
    <row r="575" spans="1:31" ht="15.75" customHeight="1" x14ac:dyDescent="0.25">
      <c r="A575" s="860"/>
      <c r="B575" s="860"/>
      <c r="C575" s="860"/>
      <c r="D575" s="860"/>
      <c r="E575" s="860"/>
      <c r="F575" s="860"/>
      <c r="G575" s="868"/>
      <c r="H575" s="860"/>
      <c r="I575" s="860"/>
      <c r="J575" s="860"/>
      <c r="K575" s="860"/>
      <c r="L575" s="860"/>
      <c r="M575" s="860"/>
      <c r="N575" s="860"/>
      <c r="O575" s="860"/>
      <c r="P575" s="860"/>
      <c r="Q575" s="860"/>
      <c r="R575" s="860"/>
      <c r="S575" s="860"/>
      <c r="T575" s="860"/>
      <c r="U575" s="860"/>
      <c r="V575" s="860"/>
      <c r="W575" s="860"/>
      <c r="X575" s="860"/>
      <c r="Y575" s="860"/>
      <c r="Z575" s="860"/>
      <c r="AA575" s="860"/>
      <c r="AB575" s="860"/>
      <c r="AC575" s="860"/>
      <c r="AD575" s="860"/>
      <c r="AE575" s="860"/>
    </row>
    <row r="576" spans="1:31" ht="15.75" customHeight="1" x14ac:dyDescent="0.25">
      <c r="A576" s="860"/>
      <c r="B576" s="860"/>
      <c r="C576" s="860"/>
      <c r="D576" s="860"/>
      <c r="E576" s="860"/>
      <c r="F576" s="860"/>
      <c r="G576" s="868"/>
      <c r="H576" s="860"/>
      <c r="I576" s="860"/>
      <c r="J576" s="860"/>
      <c r="K576" s="860"/>
      <c r="L576" s="860"/>
      <c r="M576" s="860"/>
      <c r="N576" s="860"/>
      <c r="O576" s="860"/>
      <c r="P576" s="860"/>
      <c r="Q576" s="860"/>
      <c r="R576" s="860"/>
      <c r="S576" s="860"/>
      <c r="T576" s="860"/>
      <c r="U576" s="860"/>
      <c r="V576" s="860"/>
      <c r="W576" s="860"/>
      <c r="X576" s="860"/>
      <c r="Y576" s="860"/>
      <c r="Z576" s="860"/>
      <c r="AA576" s="860"/>
      <c r="AB576" s="860"/>
      <c r="AC576" s="860"/>
      <c r="AD576" s="860"/>
      <c r="AE576" s="860"/>
    </row>
    <row r="577" spans="1:31" ht="15.75" customHeight="1" x14ac:dyDescent="0.25">
      <c r="A577" s="860"/>
      <c r="B577" s="860"/>
      <c r="C577" s="860"/>
      <c r="D577" s="860"/>
      <c r="E577" s="860"/>
      <c r="F577" s="860"/>
      <c r="G577" s="868"/>
      <c r="H577" s="860"/>
      <c r="I577" s="860"/>
      <c r="J577" s="860"/>
      <c r="K577" s="860"/>
      <c r="L577" s="860"/>
      <c r="M577" s="860"/>
      <c r="N577" s="860"/>
      <c r="O577" s="860"/>
      <c r="P577" s="860"/>
      <c r="Q577" s="860"/>
      <c r="R577" s="860"/>
      <c r="S577" s="860"/>
      <c r="T577" s="860"/>
      <c r="U577" s="860"/>
      <c r="V577" s="860"/>
      <c r="W577" s="860"/>
      <c r="X577" s="860"/>
      <c r="Y577" s="860"/>
      <c r="Z577" s="860"/>
      <c r="AA577" s="860"/>
      <c r="AB577" s="860"/>
      <c r="AC577" s="860"/>
      <c r="AD577" s="860"/>
      <c r="AE577" s="860"/>
    </row>
    <row r="578" spans="1:31" ht="15.75" customHeight="1" x14ac:dyDescent="0.25">
      <c r="A578" s="860"/>
      <c r="B578" s="860"/>
      <c r="C578" s="860"/>
      <c r="D578" s="860"/>
      <c r="E578" s="860"/>
      <c r="F578" s="860"/>
      <c r="G578" s="868"/>
      <c r="H578" s="860"/>
      <c r="I578" s="860"/>
      <c r="J578" s="860"/>
      <c r="K578" s="860"/>
      <c r="L578" s="860"/>
      <c r="M578" s="860"/>
      <c r="N578" s="860"/>
      <c r="O578" s="860"/>
      <c r="P578" s="860"/>
      <c r="Q578" s="860"/>
      <c r="R578" s="860"/>
      <c r="S578" s="860"/>
      <c r="T578" s="860"/>
      <c r="U578" s="860"/>
      <c r="V578" s="860"/>
      <c r="W578" s="860"/>
      <c r="X578" s="860"/>
      <c r="Y578" s="860"/>
      <c r="Z578" s="860"/>
      <c r="AA578" s="860"/>
      <c r="AB578" s="860"/>
      <c r="AC578" s="860"/>
      <c r="AD578" s="860"/>
      <c r="AE578" s="860"/>
    </row>
    <row r="579" spans="1:31" ht="15.75" customHeight="1" x14ac:dyDescent="0.25">
      <c r="A579" s="860"/>
      <c r="B579" s="860"/>
      <c r="C579" s="860"/>
      <c r="D579" s="860"/>
      <c r="E579" s="860"/>
      <c r="F579" s="860"/>
      <c r="G579" s="868"/>
      <c r="H579" s="860"/>
      <c r="I579" s="860"/>
      <c r="J579" s="860"/>
      <c r="K579" s="860"/>
      <c r="L579" s="860"/>
      <c r="M579" s="860"/>
      <c r="N579" s="860"/>
      <c r="O579" s="860"/>
      <c r="P579" s="860"/>
      <c r="Q579" s="860"/>
      <c r="R579" s="860"/>
      <c r="S579" s="860"/>
      <c r="T579" s="860"/>
      <c r="U579" s="860"/>
      <c r="V579" s="860"/>
      <c r="W579" s="860"/>
      <c r="X579" s="860"/>
      <c r="Y579" s="860"/>
      <c r="Z579" s="860"/>
      <c r="AA579" s="860"/>
      <c r="AB579" s="860"/>
      <c r="AC579" s="860"/>
      <c r="AD579" s="860"/>
      <c r="AE579" s="860"/>
    </row>
    <row r="580" spans="1:31" ht="15.75" customHeight="1" x14ac:dyDescent="0.25">
      <c r="A580" s="860"/>
      <c r="B580" s="860"/>
      <c r="C580" s="860"/>
      <c r="D580" s="860"/>
      <c r="E580" s="860"/>
      <c r="F580" s="860"/>
      <c r="G580" s="868"/>
      <c r="H580" s="860"/>
      <c r="I580" s="860"/>
      <c r="J580" s="860"/>
      <c r="K580" s="860"/>
      <c r="L580" s="860"/>
      <c r="M580" s="860"/>
      <c r="N580" s="860"/>
      <c r="O580" s="860"/>
      <c r="P580" s="860"/>
      <c r="Q580" s="860"/>
      <c r="R580" s="860"/>
      <c r="S580" s="860"/>
      <c r="T580" s="860"/>
      <c r="U580" s="860"/>
      <c r="V580" s="860"/>
      <c r="W580" s="860"/>
      <c r="X580" s="860"/>
      <c r="Y580" s="860"/>
      <c r="Z580" s="860"/>
      <c r="AA580" s="860"/>
      <c r="AB580" s="860"/>
      <c r="AC580" s="860"/>
      <c r="AD580" s="860"/>
      <c r="AE580" s="860"/>
    </row>
    <row r="581" spans="1:31" ht="15.75" customHeight="1" x14ac:dyDescent="0.25">
      <c r="A581" s="860"/>
      <c r="B581" s="860"/>
      <c r="C581" s="860"/>
      <c r="D581" s="860"/>
      <c r="E581" s="860"/>
      <c r="F581" s="860"/>
      <c r="G581" s="868"/>
      <c r="H581" s="860"/>
      <c r="I581" s="860"/>
      <c r="J581" s="860"/>
      <c r="K581" s="860"/>
      <c r="L581" s="860"/>
      <c r="M581" s="860"/>
      <c r="N581" s="860"/>
      <c r="O581" s="860"/>
      <c r="P581" s="860"/>
      <c r="Q581" s="860"/>
      <c r="R581" s="860"/>
      <c r="S581" s="860"/>
      <c r="T581" s="860"/>
      <c r="U581" s="860"/>
      <c r="V581" s="860"/>
      <c r="W581" s="860"/>
      <c r="X581" s="860"/>
      <c r="Y581" s="860"/>
      <c r="Z581" s="860"/>
      <c r="AA581" s="860"/>
      <c r="AB581" s="860"/>
      <c r="AC581" s="860"/>
      <c r="AD581" s="860"/>
      <c r="AE581" s="860"/>
    </row>
    <row r="582" spans="1:31" ht="15.75" customHeight="1" x14ac:dyDescent="0.25">
      <c r="A582" s="860"/>
      <c r="B582" s="860"/>
      <c r="C582" s="860"/>
      <c r="D582" s="860"/>
      <c r="E582" s="860"/>
      <c r="F582" s="860"/>
      <c r="G582" s="868"/>
      <c r="H582" s="860"/>
      <c r="I582" s="860"/>
      <c r="J582" s="860"/>
      <c r="K582" s="860"/>
      <c r="L582" s="860"/>
      <c r="M582" s="860"/>
      <c r="N582" s="860"/>
      <c r="O582" s="860"/>
      <c r="P582" s="860"/>
      <c r="Q582" s="860"/>
      <c r="R582" s="860"/>
      <c r="S582" s="860"/>
      <c r="T582" s="860"/>
      <c r="U582" s="860"/>
      <c r="V582" s="860"/>
      <c r="W582" s="860"/>
      <c r="X582" s="860"/>
      <c r="Y582" s="860"/>
      <c r="Z582" s="860"/>
      <c r="AA582" s="860"/>
      <c r="AB582" s="860"/>
      <c r="AC582" s="860"/>
      <c r="AD582" s="860"/>
      <c r="AE582" s="860"/>
    </row>
    <row r="583" spans="1:31" ht="15.75" customHeight="1" x14ac:dyDescent="0.25">
      <c r="A583" s="860"/>
      <c r="B583" s="860"/>
      <c r="C583" s="860"/>
      <c r="D583" s="860"/>
      <c r="E583" s="860"/>
      <c r="F583" s="860"/>
      <c r="G583" s="868"/>
      <c r="H583" s="860"/>
      <c r="I583" s="860"/>
      <c r="J583" s="860"/>
      <c r="K583" s="860"/>
      <c r="L583" s="860"/>
      <c r="M583" s="860"/>
      <c r="N583" s="860"/>
      <c r="O583" s="860"/>
      <c r="P583" s="860"/>
      <c r="Q583" s="860"/>
      <c r="R583" s="860"/>
      <c r="S583" s="860"/>
      <c r="T583" s="860"/>
      <c r="U583" s="860"/>
      <c r="V583" s="860"/>
      <c r="W583" s="860"/>
      <c r="X583" s="860"/>
      <c r="Y583" s="860"/>
      <c r="Z583" s="860"/>
      <c r="AA583" s="860"/>
      <c r="AB583" s="860"/>
      <c r="AC583" s="860"/>
      <c r="AD583" s="860"/>
      <c r="AE583" s="860"/>
    </row>
    <row r="584" spans="1:31" ht="15.75" customHeight="1" x14ac:dyDescent="0.25">
      <c r="A584" s="860"/>
      <c r="B584" s="860"/>
      <c r="C584" s="860"/>
      <c r="D584" s="860"/>
      <c r="E584" s="860"/>
      <c r="F584" s="860"/>
      <c r="G584" s="868"/>
      <c r="H584" s="860"/>
      <c r="I584" s="860"/>
      <c r="J584" s="860"/>
      <c r="K584" s="860"/>
      <c r="L584" s="860"/>
      <c r="M584" s="860"/>
      <c r="N584" s="860"/>
      <c r="O584" s="860"/>
      <c r="P584" s="860"/>
      <c r="Q584" s="860"/>
      <c r="R584" s="860"/>
      <c r="S584" s="860"/>
      <c r="T584" s="860"/>
      <c r="U584" s="860"/>
      <c r="V584" s="860"/>
      <c r="W584" s="860"/>
      <c r="X584" s="860"/>
      <c r="Y584" s="860"/>
      <c r="Z584" s="860"/>
      <c r="AA584" s="860"/>
      <c r="AB584" s="860"/>
      <c r="AC584" s="860"/>
      <c r="AD584" s="860"/>
      <c r="AE584" s="860"/>
    </row>
    <row r="585" spans="1:31" ht="15.75" customHeight="1" x14ac:dyDescent="0.25">
      <c r="A585" s="860"/>
      <c r="B585" s="860"/>
      <c r="C585" s="860"/>
      <c r="D585" s="860"/>
      <c r="E585" s="860"/>
      <c r="F585" s="860"/>
      <c r="G585" s="868"/>
      <c r="H585" s="860"/>
      <c r="I585" s="860"/>
      <c r="J585" s="860"/>
      <c r="K585" s="860"/>
      <c r="L585" s="860"/>
      <c r="M585" s="860"/>
      <c r="N585" s="860"/>
      <c r="O585" s="860"/>
      <c r="P585" s="860"/>
      <c r="Q585" s="860"/>
      <c r="R585" s="860"/>
      <c r="S585" s="860"/>
      <c r="T585" s="860"/>
      <c r="U585" s="860"/>
      <c r="V585" s="860"/>
      <c r="W585" s="860"/>
      <c r="X585" s="860"/>
      <c r="Y585" s="860"/>
      <c r="Z585" s="860"/>
      <c r="AA585" s="860"/>
      <c r="AB585" s="860"/>
      <c r="AC585" s="860"/>
      <c r="AD585" s="860"/>
      <c r="AE585" s="860"/>
    </row>
    <row r="586" spans="1:31" ht="15.75" customHeight="1" x14ac:dyDescent="0.25">
      <c r="A586" s="860"/>
      <c r="B586" s="860"/>
      <c r="C586" s="860"/>
      <c r="D586" s="860"/>
      <c r="E586" s="860"/>
      <c r="F586" s="860"/>
      <c r="G586" s="868"/>
      <c r="H586" s="860"/>
      <c r="I586" s="860"/>
      <c r="J586" s="860"/>
      <c r="K586" s="860"/>
      <c r="L586" s="860"/>
      <c r="M586" s="860"/>
      <c r="N586" s="860"/>
      <c r="O586" s="860"/>
      <c r="P586" s="860"/>
      <c r="Q586" s="860"/>
      <c r="R586" s="860"/>
      <c r="S586" s="860"/>
      <c r="T586" s="860"/>
      <c r="U586" s="860"/>
      <c r="V586" s="860"/>
      <c r="W586" s="860"/>
      <c r="X586" s="860"/>
      <c r="Y586" s="860"/>
      <c r="Z586" s="860"/>
      <c r="AA586" s="860"/>
      <c r="AB586" s="860"/>
      <c r="AC586" s="860"/>
      <c r="AD586" s="860"/>
      <c r="AE586" s="860"/>
    </row>
    <row r="587" spans="1:31" ht="15.75" customHeight="1" x14ac:dyDescent="0.25">
      <c r="A587" s="860"/>
      <c r="B587" s="860"/>
      <c r="C587" s="860"/>
      <c r="D587" s="860"/>
      <c r="E587" s="860"/>
      <c r="F587" s="860"/>
      <c r="G587" s="868"/>
      <c r="H587" s="860"/>
      <c r="I587" s="860"/>
      <c r="J587" s="860"/>
      <c r="K587" s="860"/>
      <c r="L587" s="860"/>
      <c r="M587" s="860"/>
      <c r="N587" s="860"/>
      <c r="O587" s="860"/>
      <c r="P587" s="860"/>
      <c r="Q587" s="860"/>
      <c r="R587" s="860"/>
      <c r="S587" s="860"/>
      <c r="T587" s="860"/>
      <c r="U587" s="860"/>
      <c r="V587" s="860"/>
      <c r="W587" s="860"/>
      <c r="X587" s="860"/>
      <c r="Y587" s="860"/>
      <c r="Z587" s="860"/>
      <c r="AA587" s="860"/>
      <c r="AB587" s="860"/>
      <c r="AC587" s="860"/>
      <c r="AD587" s="860"/>
      <c r="AE587" s="860"/>
    </row>
    <row r="588" spans="1:31" ht="15.75" customHeight="1" x14ac:dyDescent="0.25">
      <c r="A588" s="860"/>
      <c r="B588" s="860"/>
      <c r="C588" s="860"/>
      <c r="D588" s="860"/>
      <c r="E588" s="860"/>
      <c r="F588" s="860"/>
      <c r="G588" s="868"/>
      <c r="H588" s="860"/>
      <c r="I588" s="860"/>
      <c r="J588" s="860"/>
      <c r="K588" s="860"/>
      <c r="L588" s="860"/>
      <c r="M588" s="860"/>
      <c r="N588" s="860"/>
      <c r="O588" s="860"/>
      <c r="P588" s="860"/>
      <c r="Q588" s="860"/>
      <c r="R588" s="860"/>
      <c r="S588" s="860"/>
      <c r="T588" s="860"/>
      <c r="U588" s="860"/>
      <c r="V588" s="860"/>
      <c r="W588" s="860"/>
      <c r="X588" s="860"/>
      <c r="Y588" s="860"/>
      <c r="Z588" s="860"/>
      <c r="AA588" s="860"/>
      <c r="AB588" s="860"/>
      <c r="AC588" s="860"/>
      <c r="AD588" s="860"/>
      <c r="AE588" s="860"/>
    </row>
    <row r="589" spans="1:31" ht="15.75" customHeight="1" x14ac:dyDescent="0.25">
      <c r="A589" s="860"/>
      <c r="B589" s="860"/>
      <c r="C589" s="860"/>
      <c r="D589" s="860"/>
      <c r="E589" s="860"/>
      <c r="F589" s="860"/>
      <c r="G589" s="868"/>
      <c r="H589" s="860"/>
      <c r="I589" s="860"/>
      <c r="J589" s="860"/>
      <c r="K589" s="860"/>
      <c r="L589" s="860"/>
      <c r="M589" s="860"/>
      <c r="N589" s="860"/>
      <c r="O589" s="860"/>
      <c r="P589" s="860"/>
      <c r="Q589" s="860"/>
      <c r="R589" s="860"/>
      <c r="S589" s="860"/>
      <c r="T589" s="860"/>
      <c r="U589" s="860"/>
      <c r="V589" s="860"/>
      <c r="W589" s="860"/>
      <c r="X589" s="860"/>
      <c r="Y589" s="860"/>
      <c r="Z589" s="860"/>
      <c r="AA589" s="860"/>
      <c r="AB589" s="860"/>
      <c r="AC589" s="860"/>
      <c r="AD589" s="860"/>
      <c r="AE589" s="860"/>
    </row>
    <row r="590" spans="1:31" ht="15.75" customHeight="1" x14ac:dyDescent="0.25">
      <c r="A590" s="860"/>
      <c r="B590" s="860"/>
      <c r="C590" s="860"/>
      <c r="D590" s="860"/>
      <c r="E590" s="860"/>
      <c r="F590" s="860"/>
      <c r="G590" s="868"/>
      <c r="H590" s="860"/>
      <c r="I590" s="860"/>
      <c r="J590" s="860"/>
      <c r="K590" s="860"/>
      <c r="L590" s="860"/>
      <c r="M590" s="860"/>
      <c r="N590" s="860"/>
      <c r="O590" s="860"/>
      <c r="P590" s="860"/>
      <c r="Q590" s="860"/>
      <c r="R590" s="860"/>
      <c r="S590" s="860"/>
      <c r="T590" s="860"/>
      <c r="U590" s="860"/>
      <c r="V590" s="860"/>
      <c r="W590" s="860"/>
      <c r="X590" s="860"/>
      <c r="Y590" s="860"/>
      <c r="Z590" s="860"/>
      <c r="AA590" s="860"/>
      <c r="AB590" s="860"/>
      <c r="AC590" s="860"/>
      <c r="AD590" s="860"/>
      <c r="AE590" s="860"/>
    </row>
    <row r="591" spans="1:31" ht="15.75" customHeight="1" x14ac:dyDescent="0.25">
      <c r="A591" s="860"/>
      <c r="B591" s="860"/>
      <c r="C591" s="860"/>
      <c r="D591" s="860"/>
      <c r="E591" s="860"/>
      <c r="F591" s="860"/>
      <c r="G591" s="868"/>
      <c r="H591" s="860"/>
      <c r="I591" s="860"/>
      <c r="J591" s="860"/>
      <c r="K591" s="860"/>
      <c r="L591" s="860"/>
      <c r="M591" s="860"/>
      <c r="N591" s="860"/>
      <c r="O591" s="860"/>
      <c r="P591" s="860"/>
      <c r="Q591" s="860"/>
      <c r="R591" s="860"/>
      <c r="S591" s="860"/>
      <c r="T591" s="860"/>
      <c r="U591" s="860"/>
      <c r="V591" s="860"/>
      <c r="W591" s="860"/>
      <c r="X591" s="860"/>
      <c r="Y591" s="860"/>
      <c r="Z591" s="860"/>
      <c r="AA591" s="860"/>
      <c r="AB591" s="860"/>
      <c r="AC591" s="860"/>
      <c r="AD591" s="860"/>
      <c r="AE591" s="860"/>
    </row>
    <row r="592" spans="1:31" ht="15.75" customHeight="1" x14ac:dyDescent="0.25">
      <c r="A592" s="860"/>
      <c r="B592" s="860"/>
      <c r="C592" s="860"/>
      <c r="D592" s="860"/>
      <c r="E592" s="860"/>
      <c r="F592" s="860"/>
      <c r="G592" s="868"/>
      <c r="H592" s="860"/>
      <c r="I592" s="860"/>
      <c r="J592" s="860"/>
      <c r="K592" s="860"/>
      <c r="L592" s="860"/>
      <c r="M592" s="860"/>
      <c r="N592" s="860"/>
      <c r="O592" s="860"/>
      <c r="P592" s="860"/>
      <c r="Q592" s="860"/>
      <c r="R592" s="860"/>
      <c r="S592" s="860"/>
      <c r="T592" s="860"/>
      <c r="U592" s="860"/>
      <c r="V592" s="860"/>
      <c r="W592" s="860"/>
      <c r="X592" s="860"/>
      <c r="Y592" s="860"/>
      <c r="Z592" s="860"/>
      <c r="AA592" s="860"/>
      <c r="AB592" s="860"/>
      <c r="AC592" s="860"/>
      <c r="AD592" s="860"/>
      <c r="AE592" s="860"/>
    </row>
    <row r="593" spans="1:31" ht="15.75" customHeight="1" x14ac:dyDescent="0.25">
      <c r="A593" s="860"/>
      <c r="B593" s="860"/>
      <c r="C593" s="860"/>
      <c r="D593" s="860"/>
      <c r="E593" s="860"/>
      <c r="F593" s="860"/>
      <c r="G593" s="868"/>
      <c r="H593" s="860"/>
      <c r="I593" s="860"/>
      <c r="J593" s="860"/>
      <c r="K593" s="860"/>
      <c r="L593" s="860"/>
      <c r="M593" s="860"/>
      <c r="N593" s="860"/>
      <c r="O593" s="860"/>
      <c r="P593" s="860"/>
      <c r="Q593" s="860"/>
      <c r="R593" s="860"/>
      <c r="S593" s="860"/>
      <c r="T593" s="860"/>
      <c r="U593" s="860"/>
      <c r="V593" s="860"/>
      <c r="W593" s="860"/>
      <c r="X593" s="860"/>
      <c r="Y593" s="860"/>
      <c r="Z593" s="860"/>
      <c r="AA593" s="860"/>
      <c r="AB593" s="860"/>
      <c r="AC593" s="860"/>
      <c r="AD593" s="860"/>
      <c r="AE593" s="860"/>
    </row>
    <row r="594" spans="1:31" ht="15.75" customHeight="1" x14ac:dyDescent="0.25">
      <c r="A594" s="860"/>
      <c r="B594" s="860"/>
      <c r="C594" s="860"/>
      <c r="D594" s="860"/>
      <c r="E594" s="860"/>
      <c r="F594" s="860"/>
      <c r="G594" s="868"/>
      <c r="H594" s="860"/>
      <c r="I594" s="860"/>
      <c r="J594" s="860"/>
      <c r="K594" s="860"/>
      <c r="L594" s="860"/>
      <c r="M594" s="860"/>
      <c r="N594" s="860"/>
      <c r="O594" s="860"/>
      <c r="P594" s="860"/>
      <c r="Q594" s="860"/>
      <c r="R594" s="860"/>
      <c r="S594" s="860"/>
      <c r="T594" s="860"/>
      <c r="U594" s="860"/>
      <c r="V594" s="860"/>
      <c r="W594" s="860"/>
      <c r="X594" s="860"/>
      <c r="Y594" s="860"/>
      <c r="Z594" s="860"/>
      <c r="AA594" s="860"/>
      <c r="AB594" s="860"/>
      <c r="AC594" s="860"/>
      <c r="AD594" s="860"/>
      <c r="AE594" s="860"/>
    </row>
    <row r="595" spans="1:31" ht="15.75" customHeight="1" x14ac:dyDescent="0.25">
      <c r="A595" s="860"/>
      <c r="B595" s="860"/>
      <c r="C595" s="860"/>
      <c r="D595" s="860"/>
      <c r="E595" s="860"/>
      <c r="F595" s="860"/>
      <c r="G595" s="868"/>
      <c r="H595" s="860"/>
      <c r="I595" s="860"/>
      <c r="J595" s="860"/>
      <c r="K595" s="860"/>
      <c r="L595" s="860"/>
      <c r="M595" s="860"/>
      <c r="N595" s="860"/>
      <c r="O595" s="860"/>
      <c r="P595" s="860"/>
      <c r="Q595" s="860"/>
      <c r="R595" s="860"/>
      <c r="S595" s="860"/>
      <c r="T595" s="860"/>
      <c r="U595" s="860"/>
      <c r="V595" s="860"/>
      <c r="W595" s="860"/>
      <c r="X595" s="860"/>
      <c r="Y595" s="860"/>
      <c r="Z595" s="860"/>
      <c r="AA595" s="860"/>
      <c r="AB595" s="860"/>
      <c r="AC595" s="860"/>
      <c r="AD595" s="860"/>
      <c r="AE595" s="860"/>
    </row>
    <row r="596" spans="1:31" ht="15.75" customHeight="1" x14ac:dyDescent="0.25">
      <c r="A596" s="860"/>
      <c r="B596" s="860"/>
      <c r="C596" s="860"/>
      <c r="D596" s="860"/>
      <c r="E596" s="860"/>
      <c r="F596" s="860"/>
      <c r="G596" s="868"/>
      <c r="H596" s="860"/>
      <c r="I596" s="860"/>
      <c r="J596" s="860"/>
      <c r="K596" s="860"/>
      <c r="L596" s="860"/>
      <c r="M596" s="860"/>
      <c r="N596" s="860"/>
      <c r="O596" s="860"/>
      <c r="P596" s="860"/>
      <c r="Q596" s="860"/>
      <c r="R596" s="860"/>
      <c r="S596" s="860"/>
      <c r="T596" s="860"/>
      <c r="U596" s="860"/>
      <c r="V596" s="860"/>
      <c r="W596" s="860"/>
      <c r="X596" s="860"/>
      <c r="Y596" s="860"/>
      <c r="Z596" s="860"/>
      <c r="AA596" s="860"/>
      <c r="AB596" s="860"/>
      <c r="AC596" s="860"/>
      <c r="AD596" s="860"/>
      <c r="AE596" s="860"/>
    </row>
    <row r="597" spans="1:31" ht="15.75" customHeight="1" x14ac:dyDescent="0.25">
      <c r="A597" s="860"/>
      <c r="B597" s="860"/>
      <c r="C597" s="860"/>
      <c r="D597" s="860"/>
      <c r="E597" s="860"/>
      <c r="F597" s="860"/>
      <c r="G597" s="868"/>
      <c r="H597" s="860"/>
      <c r="I597" s="860"/>
      <c r="J597" s="860"/>
      <c r="K597" s="860"/>
      <c r="L597" s="860"/>
      <c r="M597" s="860"/>
      <c r="N597" s="860"/>
      <c r="O597" s="860"/>
      <c r="P597" s="860"/>
      <c r="Q597" s="860"/>
      <c r="R597" s="860"/>
      <c r="S597" s="860"/>
      <c r="T597" s="860"/>
      <c r="U597" s="860"/>
      <c r="V597" s="860"/>
      <c r="W597" s="860"/>
      <c r="X597" s="860"/>
      <c r="Y597" s="860"/>
      <c r="Z597" s="860"/>
      <c r="AA597" s="860"/>
      <c r="AB597" s="860"/>
      <c r="AC597" s="860"/>
      <c r="AD597" s="860"/>
      <c r="AE597" s="860"/>
    </row>
    <row r="598" spans="1:31" ht="15.75" customHeight="1" x14ac:dyDescent="0.25">
      <c r="A598" s="860"/>
      <c r="B598" s="860"/>
      <c r="C598" s="860"/>
      <c r="D598" s="860"/>
      <c r="E598" s="860"/>
      <c r="F598" s="860"/>
      <c r="G598" s="868"/>
      <c r="H598" s="860"/>
      <c r="I598" s="860"/>
      <c r="J598" s="860"/>
      <c r="K598" s="860"/>
      <c r="L598" s="860"/>
      <c r="M598" s="860"/>
      <c r="N598" s="860"/>
      <c r="O598" s="860"/>
      <c r="P598" s="860"/>
      <c r="Q598" s="860"/>
      <c r="R598" s="860"/>
      <c r="S598" s="860"/>
      <c r="T598" s="860"/>
      <c r="U598" s="860"/>
      <c r="V598" s="860"/>
      <c r="W598" s="860"/>
      <c r="X598" s="860"/>
      <c r="Y598" s="860"/>
      <c r="Z598" s="860"/>
      <c r="AA598" s="860"/>
      <c r="AB598" s="860"/>
      <c r="AC598" s="860"/>
      <c r="AD598" s="860"/>
      <c r="AE598" s="860"/>
    </row>
    <row r="599" spans="1:31" ht="15.75" customHeight="1" x14ac:dyDescent="0.25">
      <c r="A599" s="860"/>
      <c r="B599" s="860"/>
      <c r="C599" s="860"/>
      <c r="D599" s="860"/>
      <c r="E599" s="860"/>
      <c r="F599" s="860"/>
      <c r="G599" s="868"/>
      <c r="H599" s="860"/>
      <c r="I599" s="860"/>
      <c r="J599" s="860"/>
      <c r="K599" s="860"/>
      <c r="L599" s="860"/>
      <c r="M599" s="860"/>
      <c r="N599" s="860"/>
      <c r="O599" s="860"/>
      <c r="P599" s="860"/>
      <c r="Q599" s="860"/>
      <c r="R599" s="860"/>
      <c r="S599" s="860"/>
      <c r="T599" s="860"/>
      <c r="U599" s="860"/>
      <c r="V599" s="860"/>
      <c r="W599" s="860"/>
      <c r="X599" s="860"/>
      <c r="Y599" s="860"/>
      <c r="Z599" s="860"/>
      <c r="AA599" s="860"/>
      <c r="AB599" s="860"/>
      <c r="AC599" s="860"/>
      <c r="AD599" s="860"/>
      <c r="AE599" s="860"/>
    </row>
    <row r="600" spans="1:31" ht="15.75" customHeight="1" x14ac:dyDescent="0.25">
      <c r="A600" s="860"/>
      <c r="B600" s="860"/>
      <c r="C600" s="860"/>
      <c r="D600" s="860"/>
      <c r="E600" s="860"/>
      <c r="F600" s="860"/>
      <c r="G600" s="868"/>
      <c r="H600" s="860"/>
      <c r="I600" s="860"/>
      <c r="J600" s="860"/>
      <c r="K600" s="860"/>
      <c r="L600" s="860"/>
      <c r="M600" s="860"/>
      <c r="N600" s="860"/>
      <c r="O600" s="860"/>
      <c r="P600" s="860"/>
      <c r="Q600" s="860"/>
      <c r="R600" s="860"/>
      <c r="S600" s="860"/>
      <c r="T600" s="860"/>
      <c r="U600" s="860"/>
      <c r="V600" s="860"/>
      <c r="W600" s="860"/>
      <c r="X600" s="860"/>
      <c r="Y600" s="860"/>
      <c r="Z600" s="860"/>
      <c r="AA600" s="860"/>
      <c r="AB600" s="860"/>
      <c r="AC600" s="860"/>
      <c r="AD600" s="860"/>
      <c r="AE600" s="860"/>
    </row>
    <row r="601" spans="1:31" ht="15.75" customHeight="1" x14ac:dyDescent="0.25">
      <c r="A601" s="860"/>
      <c r="B601" s="860"/>
      <c r="C601" s="860"/>
      <c r="D601" s="860"/>
      <c r="E601" s="860"/>
      <c r="F601" s="860"/>
      <c r="G601" s="868"/>
      <c r="H601" s="860"/>
      <c r="I601" s="860"/>
      <c r="J601" s="860"/>
      <c r="K601" s="860"/>
      <c r="L601" s="860"/>
      <c r="M601" s="860"/>
      <c r="N601" s="860"/>
      <c r="O601" s="860"/>
      <c r="P601" s="860"/>
      <c r="Q601" s="860"/>
      <c r="R601" s="860"/>
      <c r="S601" s="860"/>
      <c r="T601" s="860"/>
      <c r="U601" s="860"/>
      <c r="V601" s="860"/>
      <c r="W601" s="860"/>
      <c r="X601" s="860"/>
      <c r="Y601" s="860"/>
      <c r="Z601" s="860"/>
      <c r="AA601" s="860"/>
      <c r="AB601" s="860"/>
      <c r="AC601" s="860"/>
      <c r="AD601" s="860"/>
      <c r="AE601" s="860"/>
    </row>
    <row r="602" spans="1:31" ht="15.75" customHeight="1" x14ac:dyDescent="0.25">
      <c r="A602" s="860"/>
      <c r="B602" s="860"/>
      <c r="C602" s="860"/>
      <c r="D602" s="860"/>
      <c r="E602" s="860"/>
      <c r="F602" s="860"/>
      <c r="G602" s="868"/>
      <c r="H602" s="860"/>
      <c r="I602" s="860"/>
      <c r="J602" s="860"/>
      <c r="K602" s="860"/>
      <c r="L602" s="860"/>
      <c r="M602" s="860"/>
      <c r="N602" s="860"/>
      <c r="O602" s="860"/>
      <c r="P602" s="860"/>
      <c r="Q602" s="860"/>
      <c r="R602" s="860"/>
      <c r="S602" s="860"/>
      <c r="T602" s="860"/>
      <c r="U602" s="860"/>
      <c r="V602" s="860"/>
      <c r="W602" s="860"/>
      <c r="X602" s="860"/>
      <c r="Y602" s="860"/>
      <c r="Z602" s="860"/>
      <c r="AA602" s="860"/>
      <c r="AB602" s="860"/>
      <c r="AC602" s="860"/>
      <c r="AD602" s="860"/>
      <c r="AE602" s="860"/>
    </row>
    <row r="603" spans="1:31" ht="15.75" customHeight="1" x14ac:dyDescent="0.25">
      <c r="A603" s="860"/>
      <c r="B603" s="860"/>
      <c r="C603" s="860"/>
      <c r="D603" s="860"/>
      <c r="E603" s="860"/>
      <c r="F603" s="860"/>
      <c r="G603" s="868"/>
      <c r="H603" s="860"/>
      <c r="I603" s="860"/>
      <c r="J603" s="860"/>
      <c r="K603" s="860"/>
      <c r="L603" s="860"/>
      <c r="M603" s="860"/>
      <c r="N603" s="860"/>
      <c r="O603" s="860"/>
      <c r="P603" s="860"/>
      <c r="Q603" s="860"/>
      <c r="R603" s="860"/>
      <c r="S603" s="860"/>
      <c r="T603" s="860"/>
      <c r="U603" s="860"/>
      <c r="V603" s="860"/>
      <c r="W603" s="860"/>
      <c r="X603" s="860"/>
      <c r="Y603" s="860"/>
      <c r="Z603" s="860"/>
      <c r="AA603" s="860"/>
      <c r="AB603" s="860"/>
      <c r="AC603" s="860"/>
      <c r="AD603" s="860"/>
      <c r="AE603" s="860"/>
    </row>
    <row r="604" spans="1:31" ht="15.75" customHeight="1" x14ac:dyDescent="0.25">
      <c r="A604" s="860"/>
      <c r="B604" s="860"/>
      <c r="C604" s="860"/>
      <c r="D604" s="860"/>
      <c r="E604" s="860"/>
      <c r="F604" s="860"/>
      <c r="G604" s="868"/>
      <c r="H604" s="860"/>
      <c r="I604" s="860"/>
      <c r="J604" s="860"/>
      <c r="K604" s="860"/>
      <c r="L604" s="860"/>
      <c r="M604" s="860"/>
      <c r="N604" s="860"/>
      <c r="O604" s="860"/>
      <c r="P604" s="860"/>
      <c r="Q604" s="860"/>
      <c r="R604" s="860"/>
      <c r="S604" s="860"/>
      <c r="T604" s="860"/>
      <c r="U604" s="860"/>
      <c r="V604" s="860"/>
      <c r="W604" s="860"/>
      <c r="X604" s="860"/>
      <c r="Y604" s="860"/>
      <c r="Z604" s="860"/>
      <c r="AA604" s="860"/>
      <c r="AB604" s="860"/>
      <c r="AC604" s="860"/>
      <c r="AD604" s="860"/>
      <c r="AE604" s="860"/>
    </row>
    <row r="605" spans="1:31" ht="15.75" customHeight="1" x14ac:dyDescent="0.25">
      <c r="A605" s="860"/>
      <c r="B605" s="860"/>
      <c r="C605" s="860"/>
      <c r="D605" s="860"/>
      <c r="E605" s="860"/>
      <c r="F605" s="860"/>
      <c r="G605" s="868"/>
      <c r="H605" s="860"/>
      <c r="I605" s="860"/>
      <c r="J605" s="860"/>
      <c r="K605" s="860"/>
      <c r="L605" s="860"/>
      <c r="M605" s="860"/>
      <c r="N605" s="860"/>
      <c r="O605" s="860"/>
      <c r="P605" s="860"/>
      <c r="Q605" s="860"/>
      <c r="R605" s="860"/>
      <c r="S605" s="860"/>
      <c r="T605" s="860"/>
      <c r="U605" s="860"/>
      <c r="V605" s="860"/>
      <c r="W605" s="860"/>
      <c r="X605" s="860"/>
      <c r="Y605" s="860"/>
      <c r="Z605" s="860"/>
      <c r="AA605" s="860"/>
      <c r="AB605" s="860"/>
      <c r="AC605" s="860"/>
      <c r="AD605" s="860"/>
      <c r="AE605" s="860"/>
    </row>
    <row r="606" spans="1:31" ht="15.75" customHeight="1" x14ac:dyDescent="0.25">
      <c r="A606" s="860"/>
      <c r="B606" s="860"/>
      <c r="C606" s="860"/>
      <c r="D606" s="860"/>
      <c r="E606" s="860"/>
      <c r="F606" s="860"/>
      <c r="G606" s="868"/>
      <c r="H606" s="860"/>
      <c r="I606" s="860"/>
      <c r="J606" s="860"/>
      <c r="K606" s="860"/>
      <c r="L606" s="860"/>
      <c r="M606" s="860"/>
      <c r="N606" s="860"/>
      <c r="O606" s="860"/>
      <c r="P606" s="860"/>
      <c r="Q606" s="860"/>
      <c r="R606" s="860"/>
      <c r="S606" s="860"/>
      <c r="T606" s="860"/>
      <c r="U606" s="860"/>
      <c r="V606" s="860"/>
      <c r="W606" s="860"/>
      <c r="X606" s="860"/>
      <c r="Y606" s="860"/>
      <c r="Z606" s="860"/>
      <c r="AA606" s="860"/>
      <c r="AB606" s="860"/>
      <c r="AC606" s="860"/>
      <c r="AD606" s="860"/>
      <c r="AE606" s="860"/>
    </row>
    <row r="607" spans="1:31" ht="15.75" customHeight="1" x14ac:dyDescent="0.25">
      <c r="A607" s="860"/>
      <c r="B607" s="860"/>
      <c r="C607" s="860"/>
      <c r="D607" s="860"/>
      <c r="E607" s="860"/>
      <c r="F607" s="860"/>
      <c r="G607" s="868"/>
      <c r="H607" s="860"/>
      <c r="I607" s="860"/>
      <c r="J607" s="860"/>
      <c r="K607" s="860"/>
      <c r="L607" s="860"/>
      <c r="M607" s="860"/>
      <c r="N607" s="860"/>
      <c r="O607" s="860"/>
      <c r="P607" s="860"/>
      <c r="Q607" s="860"/>
      <c r="R607" s="860"/>
      <c r="S607" s="860"/>
      <c r="T607" s="860"/>
      <c r="U607" s="860"/>
      <c r="V607" s="860"/>
      <c r="W607" s="860"/>
      <c r="X607" s="860"/>
      <c r="Y607" s="860"/>
      <c r="Z607" s="860"/>
      <c r="AA607" s="860"/>
      <c r="AB607" s="860"/>
      <c r="AC607" s="860"/>
      <c r="AD607" s="860"/>
      <c r="AE607" s="860"/>
    </row>
    <row r="608" spans="1:31" ht="15.75" customHeight="1" x14ac:dyDescent="0.25">
      <c r="A608" s="860"/>
      <c r="B608" s="860"/>
      <c r="C608" s="860"/>
      <c r="D608" s="860"/>
      <c r="E608" s="860"/>
      <c r="F608" s="860"/>
      <c r="G608" s="868"/>
      <c r="H608" s="860"/>
      <c r="I608" s="860"/>
      <c r="J608" s="860"/>
      <c r="K608" s="860"/>
      <c r="L608" s="860"/>
      <c r="M608" s="860"/>
      <c r="N608" s="860"/>
      <c r="O608" s="860"/>
      <c r="P608" s="860"/>
      <c r="Q608" s="860"/>
      <c r="R608" s="860"/>
      <c r="S608" s="860"/>
      <c r="T608" s="860"/>
      <c r="U608" s="860"/>
      <c r="V608" s="860"/>
      <c r="W608" s="860"/>
      <c r="X608" s="860"/>
      <c r="Y608" s="860"/>
      <c r="Z608" s="860"/>
      <c r="AA608" s="860"/>
      <c r="AB608" s="860"/>
      <c r="AC608" s="860"/>
      <c r="AD608" s="860"/>
      <c r="AE608" s="860"/>
    </row>
    <row r="609" spans="1:31" ht="15.75" customHeight="1" x14ac:dyDescent="0.25">
      <c r="A609" s="860"/>
      <c r="B609" s="860"/>
      <c r="C609" s="860"/>
      <c r="D609" s="860"/>
      <c r="E609" s="860"/>
      <c r="F609" s="860"/>
      <c r="G609" s="868"/>
      <c r="H609" s="860"/>
      <c r="I609" s="860"/>
      <c r="J609" s="860"/>
      <c r="K609" s="860"/>
      <c r="L609" s="860"/>
      <c r="M609" s="860"/>
      <c r="N609" s="860"/>
      <c r="O609" s="860"/>
      <c r="P609" s="860"/>
      <c r="Q609" s="860"/>
      <c r="R609" s="860"/>
      <c r="S609" s="860"/>
      <c r="T609" s="860"/>
      <c r="U609" s="860"/>
      <c r="V609" s="860"/>
      <c r="W609" s="860"/>
      <c r="X609" s="860"/>
      <c r="Y609" s="860"/>
      <c r="Z609" s="860"/>
      <c r="AA609" s="860"/>
      <c r="AB609" s="860"/>
      <c r="AC609" s="860"/>
      <c r="AD609" s="860"/>
      <c r="AE609" s="860"/>
    </row>
    <row r="610" spans="1:31" ht="15.75" customHeight="1" x14ac:dyDescent="0.25">
      <c r="A610" s="860"/>
      <c r="B610" s="860"/>
      <c r="C610" s="860"/>
      <c r="D610" s="860"/>
      <c r="E610" s="860"/>
      <c r="F610" s="860"/>
      <c r="G610" s="868"/>
      <c r="H610" s="860"/>
      <c r="I610" s="860"/>
      <c r="J610" s="860"/>
      <c r="K610" s="860"/>
      <c r="L610" s="860"/>
      <c r="M610" s="860"/>
      <c r="N610" s="860"/>
      <c r="O610" s="860"/>
      <c r="P610" s="860"/>
      <c r="Q610" s="860"/>
      <c r="R610" s="860"/>
      <c r="S610" s="860"/>
      <c r="T610" s="860"/>
      <c r="U610" s="860"/>
      <c r="V610" s="860"/>
      <c r="W610" s="860"/>
      <c r="X610" s="860"/>
      <c r="Y610" s="860"/>
      <c r="Z610" s="860"/>
      <c r="AA610" s="860"/>
      <c r="AB610" s="860"/>
      <c r="AC610" s="860"/>
      <c r="AD610" s="860"/>
      <c r="AE610" s="860"/>
    </row>
    <row r="611" spans="1:31" ht="15.75" customHeight="1" x14ac:dyDescent="0.25">
      <c r="A611" s="860"/>
      <c r="B611" s="860"/>
      <c r="C611" s="860"/>
      <c r="D611" s="860"/>
      <c r="E611" s="860"/>
      <c r="F611" s="860"/>
      <c r="G611" s="868"/>
      <c r="H611" s="860"/>
      <c r="I611" s="860"/>
      <c r="J611" s="860"/>
      <c r="K611" s="860"/>
      <c r="L611" s="860"/>
      <c r="M611" s="860"/>
      <c r="N611" s="860"/>
      <c r="O611" s="860"/>
      <c r="P611" s="860"/>
      <c r="Q611" s="860"/>
      <c r="R611" s="860"/>
      <c r="S611" s="860"/>
      <c r="T611" s="860"/>
      <c r="U611" s="860"/>
      <c r="V611" s="860"/>
      <c r="W611" s="860"/>
      <c r="X611" s="860"/>
      <c r="Y611" s="860"/>
      <c r="Z611" s="860"/>
      <c r="AA611" s="860"/>
      <c r="AB611" s="860"/>
      <c r="AC611" s="860"/>
      <c r="AD611" s="860"/>
      <c r="AE611" s="860"/>
    </row>
    <row r="612" spans="1:31" ht="15.75" customHeight="1" x14ac:dyDescent="0.25">
      <c r="A612" s="860"/>
      <c r="B612" s="860"/>
      <c r="C612" s="860"/>
      <c r="D612" s="860"/>
      <c r="E612" s="860"/>
      <c r="F612" s="860"/>
      <c r="G612" s="868"/>
      <c r="H612" s="860"/>
      <c r="I612" s="860"/>
      <c r="J612" s="860"/>
      <c r="K612" s="860"/>
      <c r="L612" s="860"/>
      <c r="M612" s="860"/>
      <c r="N612" s="860"/>
      <c r="O612" s="860"/>
      <c r="P612" s="860"/>
      <c r="Q612" s="860"/>
      <c r="R612" s="860"/>
      <c r="S612" s="860"/>
      <c r="T612" s="860"/>
      <c r="U612" s="860"/>
      <c r="V612" s="860"/>
      <c r="W612" s="860"/>
      <c r="X612" s="860"/>
      <c r="Y612" s="860"/>
      <c r="Z612" s="860"/>
      <c r="AA612" s="860"/>
      <c r="AB612" s="860"/>
      <c r="AC612" s="860"/>
      <c r="AD612" s="860"/>
      <c r="AE612" s="860"/>
    </row>
    <row r="613" spans="1:31" ht="15.75" customHeight="1" x14ac:dyDescent="0.25">
      <c r="A613" s="860"/>
      <c r="B613" s="860"/>
      <c r="C613" s="860"/>
      <c r="D613" s="860"/>
      <c r="E613" s="860"/>
      <c r="F613" s="860"/>
      <c r="G613" s="868"/>
      <c r="H613" s="860"/>
      <c r="I613" s="860"/>
      <c r="J613" s="860"/>
      <c r="K613" s="860"/>
      <c r="L613" s="860"/>
      <c r="M613" s="860"/>
      <c r="N613" s="860"/>
      <c r="O613" s="860"/>
      <c r="P613" s="860"/>
      <c r="Q613" s="860"/>
      <c r="R613" s="860"/>
      <c r="S613" s="860"/>
      <c r="T613" s="860"/>
      <c r="U613" s="860"/>
      <c r="V613" s="860"/>
      <c r="W613" s="860"/>
      <c r="X613" s="860"/>
      <c r="Y613" s="860"/>
      <c r="Z613" s="860"/>
      <c r="AA613" s="860"/>
      <c r="AB613" s="860"/>
      <c r="AC613" s="860"/>
      <c r="AD613" s="860"/>
      <c r="AE613" s="860"/>
    </row>
    <row r="614" spans="1:31" ht="15.75" customHeight="1" x14ac:dyDescent="0.25">
      <c r="A614" s="860"/>
      <c r="B614" s="860"/>
      <c r="C614" s="860"/>
      <c r="D614" s="860"/>
      <c r="E614" s="860"/>
      <c r="F614" s="860"/>
      <c r="G614" s="868"/>
      <c r="H614" s="860"/>
      <c r="I614" s="860"/>
      <c r="J614" s="860"/>
      <c r="K614" s="860"/>
      <c r="L614" s="860"/>
      <c r="M614" s="860"/>
      <c r="N614" s="860"/>
      <c r="O614" s="860"/>
      <c r="P614" s="860"/>
      <c r="Q614" s="860"/>
      <c r="R614" s="860"/>
      <c r="S614" s="860"/>
      <c r="T614" s="860"/>
      <c r="U614" s="860"/>
      <c r="V614" s="860"/>
      <c r="W614" s="860"/>
      <c r="X614" s="860"/>
      <c r="Y614" s="860"/>
      <c r="Z614" s="860"/>
      <c r="AA614" s="860"/>
      <c r="AB614" s="860"/>
      <c r="AC614" s="860"/>
      <c r="AD614" s="860"/>
      <c r="AE614" s="860"/>
    </row>
    <row r="615" spans="1:31" ht="15.75" customHeight="1" x14ac:dyDescent="0.25">
      <c r="A615" s="860"/>
      <c r="B615" s="860"/>
      <c r="C615" s="860"/>
      <c r="D615" s="860"/>
      <c r="E615" s="860"/>
      <c r="F615" s="860"/>
      <c r="G615" s="868"/>
      <c r="H615" s="860"/>
      <c r="I615" s="860"/>
      <c r="J615" s="860"/>
      <c r="K615" s="860"/>
      <c r="L615" s="860"/>
      <c r="M615" s="860"/>
      <c r="N615" s="860"/>
      <c r="O615" s="860"/>
      <c r="P615" s="860"/>
      <c r="Q615" s="860"/>
      <c r="R615" s="860"/>
      <c r="S615" s="860"/>
      <c r="T615" s="860"/>
      <c r="U615" s="860"/>
      <c r="V615" s="860"/>
      <c r="W615" s="860"/>
      <c r="X615" s="860"/>
      <c r="Y615" s="860"/>
      <c r="Z615" s="860"/>
      <c r="AA615" s="860"/>
      <c r="AB615" s="860"/>
      <c r="AC615" s="860"/>
      <c r="AD615" s="860"/>
      <c r="AE615" s="860"/>
    </row>
    <row r="616" spans="1:31" ht="15.75" customHeight="1" x14ac:dyDescent="0.25">
      <c r="A616" s="860"/>
      <c r="B616" s="860"/>
      <c r="C616" s="860"/>
      <c r="D616" s="860"/>
      <c r="E616" s="860"/>
      <c r="F616" s="860"/>
      <c r="G616" s="868"/>
      <c r="H616" s="860"/>
      <c r="I616" s="860"/>
      <c r="J616" s="860"/>
      <c r="K616" s="860"/>
      <c r="L616" s="860"/>
      <c r="M616" s="860"/>
      <c r="N616" s="860"/>
      <c r="O616" s="860"/>
      <c r="P616" s="860"/>
      <c r="Q616" s="860"/>
      <c r="R616" s="860"/>
      <c r="S616" s="860"/>
      <c r="T616" s="860"/>
      <c r="U616" s="860"/>
      <c r="V616" s="860"/>
      <c r="W616" s="860"/>
      <c r="X616" s="860"/>
      <c r="Y616" s="860"/>
      <c r="Z616" s="860"/>
      <c r="AA616" s="860"/>
      <c r="AB616" s="860"/>
      <c r="AC616" s="860"/>
      <c r="AD616" s="860"/>
      <c r="AE616" s="860"/>
    </row>
    <row r="617" spans="1:31" ht="15.75" customHeight="1" x14ac:dyDescent="0.25">
      <c r="A617" s="860"/>
      <c r="B617" s="860"/>
      <c r="C617" s="860"/>
      <c r="D617" s="860"/>
      <c r="E617" s="860"/>
      <c r="F617" s="860"/>
      <c r="G617" s="868"/>
      <c r="H617" s="860"/>
      <c r="I617" s="860"/>
      <c r="J617" s="860"/>
      <c r="K617" s="860"/>
      <c r="L617" s="860"/>
      <c r="M617" s="860"/>
      <c r="N617" s="860"/>
      <c r="O617" s="860"/>
      <c r="P617" s="860"/>
      <c r="Q617" s="860"/>
      <c r="R617" s="860"/>
      <c r="S617" s="860"/>
      <c r="T617" s="860"/>
      <c r="U617" s="860"/>
      <c r="V617" s="860"/>
      <c r="W617" s="860"/>
      <c r="X617" s="860"/>
      <c r="Y617" s="860"/>
      <c r="Z617" s="860"/>
      <c r="AA617" s="860"/>
      <c r="AB617" s="860"/>
      <c r="AC617" s="860"/>
      <c r="AD617" s="860"/>
      <c r="AE617" s="860"/>
    </row>
    <row r="618" spans="1:31" ht="15.75" customHeight="1" x14ac:dyDescent="0.25">
      <c r="A618" s="860"/>
      <c r="B618" s="860"/>
      <c r="C618" s="860"/>
      <c r="D618" s="860"/>
      <c r="E618" s="860"/>
      <c r="F618" s="860"/>
      <c r="G618" s="868"/>
      <c r="H618" s="860"/>
      <c r="I618" s="860"/>
      <c r="J618" s="860"/>
      <c r="K618" s="860"/>
      <c r="L618" s="860"/>
      <c r="M618" s="860"/>
      <c r="N618" s="860"/>
      <c r="O618" s="860"/>
      <c r="P618" s="860"/>
      <c r="Q618" s="860"/>
      <c r="R618" s="860"/>
      <c r="S618" s="860"/>
      <c r="T618" s="860"/>
      <c r="U618" s="860"/>
      <c r="V618" s="860"/>
      <c r="W618" s="860"/>
      <c r="X618" s="860"/>
      <c r="Y618" s="860"/>
      <c r="Z618" s="860"/>
      <c r="AA618" s="860"/>
      <c r="AB618" s="860"/>
      <c r="AC618" s="860"/>
      <c r="AD618" s="860"/>
      <c r="AE618" s="860"/>
    </row>
    <row r="619" spans="1:31" ht="15.75" customHeight="1" x14ac:dyDescent="0.25">
      <c r="A619" s="860"/>
      <c r="B619" s="860"/>
      <c r="C619" s="860"/>
      <c r="D619" s="860"/>
      <c r="E619" s="860"/>
      <c r="F619" s="860"/>
      <c r="G619" s="868"/>
      <c r="H619" s="860"/>
      <c r="I619" s="860"/>
      <c r="J619" s="860"/>
      <c r="K619" s="860"/>
      <c r="L619" s="860"/>
      <c r="M619" s="860"/>
      <c r="N619" s="860"/>
      <c r="O619" s="860"/>
      <c r="P619" s="860"/>
      <c r="Q619" s="860"/>
      <c r="R619" s="860"/>
      <c r="S619" s="860"/>
      <c r="T619" s="860"/>
      <c r="U619" s="860"/>
      <c r="V619" s="860"/>
      <c r="W619" s="860"/>
      <c r="X619" s="860"/>
      <c r="Y619" s="860"/>
      <c r="Z619" s="860"/>
      <c r="AA619" s="860"/>
      <c r="AB619" s="860"/>
      <c r="AC619" s="860"/>
      <c r="AD619" s="860"/>
      <c r="AE619" s="860"/>
    </row>
    <row r="620" spans="1:31" ht="15.75" customHeight="1" x14ac:dyDescent="0.25">
      <c r="A620" s="860"/>
      <c r="B620" s="860"/>
      <c r="C620" s="860"/>
      <c r="D620" s="860"/>
      <c r="E620" s="860"/>
      <c r="F620" s="860"/>
      <c r="G620" s="868"/>
      <c r="H620" s="860"/>
      <c r="I620" s="860"/>
      <c r="J620" s="860"/>
      <c r="K620" s="860"/>
      <c r="L620" s="860"/>
      <c r="M620" s="860"/>
      <c r="N620" s="860"/>
      <c r="O620" s="860"/>
      <c r="P620" s="860"/>
      <c r="Q620" s="860"/>
      <c r="R620" s="860"/>
      <c r="S620" s="860"/>
      <c r="T620" s="860"/>
      <c r="U620" s="860"/>
      <c r="V620" s="860"/>
      <c r="W620" s="860"/>
      <c r="X620" s="860"/>
      <c r="Y620" s="860"/>
      <c r="Z620" s="860"/>
      <c r="AA620" s="860"/>
      <c r="AB620" s="860"/>
      <c r="AC620" s="860"/>
      <c r="AD620" s="860"/>
      <c r="AE620" s="860"/>
    </row>
    <row r="621" spans="1:31" ht="15.75" customHeight="1" x14ac:dyDescent="0.25">
      <c r="A621" s="860"/>
      <c r="B621" s="860"/>
      <c r="C621" s="860"/>
      <c r="D621" s="860"/>
      <c r="E621" s="860"/>
      <c r="F621" s="860"/>
      <c r="G621" s="868"/>
      <c r="H621" s="860"/>
      <c r="I621" s="860"/>
      <c r="J621" s="860"/>
      <c r="K621" s="860"/>
      <c r="L621" s="860"/>
      <c r="M621" s="860"/>
      <c r="N621" s="860"/>
      <c r="O621" s="860"/>
      <c r="P621" s="860"/>
      <c r="Q621" s="860"/>
      <c r="R621" s="860"/>
      <c r="S621" s="860"/>
      <c r="T621" s="860"/>
      <c r="U621" s="860"/>
      <c r="V621" s="860"/>
      <c r="W621" s="860"/>
      <c r="X621" s="860"/>
      <c r="Y621" s="860"/>
      <c r="Z621" s="860"/>
      <c r="AA621" s="860"/>
      <c r="AB621" s="860"/>
      <c r="AC621" s="860"/>
      <c r="AD621" s="860"/>
      <c r="AE621" s="860"/>
    </row>
    <row r="622" spans="1:31" ht="15.75" customHeight="1" x14ac:dyDescent="0.25">
      <c r="A622" s="860"/>
      <c r="B622" s="860"/>
      <c r="C622" s="860"/>
      <c r="D622" s="860"/>
      <c r="E622" s="860"/>
      <c r="F622" s="860"/>
      <c r="G622" s="868"/>
      <c r="H622" s="860"/>
      <c r="I622" s="860"/>
      <c r="J622" s="860"/>
      <c r="K622" s="860"/>
      <c r="L622" s="860"/>
      <c r="M622" s="860"/>
      <c r="N622" s="860"/>
      <c r="O622" s="860"/>
      <c r="P622" s="860"/>
      <c r="Q622" s="860"/>
      <c r="R622" s="860"/>
      <c r="S622" s="860"/>
      <c r="T622" s="860"/>
      <c r="U622" s="860"/>
      <c r="V622" s="860"/>
      <c r="W622" s="860"/>
      <c r="X622" s="860"/>
      <c r="Y622" s="860"/>
      <c r="Z622" s="860"/>
      <c r="AA622" s="860"/>
      <c r="AB622" s="860"/>
      <c r="AC622" s="860"/>
      <c r="AD622" s="860"/>
      <c r="AE622" s="860"/>
    </row>
    <row r="623" spans="1:31" ht="15.75" customHeight="1" x14ac:dyDescent="0.25">
      <c r="A623" s="860"/>
      <c r="B623" s="860"/>
      <c r="C623" s="860"/>
      <c r="D623" s="860"/>
      <c r="E623" s="860"/>
      <c r="F623" s="860"/>
      <c r="G623" s="868"/>
      <c r="H623" s="860"/>
      <c r="I623" s="860"/>
      <c r="J623" s="860"/>
      <c r="K623" s="860"/>
      <c r="L623" s="860"/>
      <c r="M623" s="860"/>
      <c r="N623" s="860"/>
      <c r="O623" s="860"/>
      <c r="P623" s="860"/>
      <c r="Q623" s="860"/>
      <c r="R623" s="860"/>
      <c r="S623" s="860"/>
      <c r="T623" s="860"/>
      <c r="U623" s="860"/>
      <c r="V623" s="860"/>
      <c r="W623" s="860"/>
      <c r="X623" s="860"/>
      <c r="Y623" s="860"/>
      <c r="Z623" s="860"/>
      <c r="AA623" s="860"/>
      <c r="AB623" s="860"/>
      <c r="AC623" s="860"/>
      <c r="AD623" s="860"/>
      <c r="AE623" s="860"/>
    </row>
    <row r="624" spans="1:31" ht="15.75" customHeight="1" x14ac:dyDescent="0.25">
      <c r="A624" s="860"/>
      <c r="B624" s="860"/>
      <c r="C624" s="860"/>
      <c r="D624" s="860"/>
      <c r="E624" s="860"/>
      <c r="F624" s="860"/>
      <c r="G624" s="868"/>
      <c r="H624" s="860"/>
      <c r="I624" s="860"/>
      <c r="J624" s="860"/>
      <c r="K624" s="860"/>
      <c r="L624" s="860"/>
      <c r="M624" s="860"/>
      <c r="N624" s="860"/>
      <c r="O624" s="860"/>
      <c r="P624" s="860"/>
      <c r="Q624" s="860"/>
      <c r="R624" s="860"/>
      <c r="S624" s="860"/>
      <c r="T624" s="860"/>
      <c r="U624" s="860"/>
      <c r="V624" s="860"/>
      <c r="W624" s="860"/>
      <c r="X624" s="860"/>
      <c r="Y624" s="860"/>
      <c r="Z624" s="860"/>
      <c r="AA624" s="860"/>
      <c r="AB624" s="860"/>
      <c r="AC624" s="860"/>
      <c r="AD624" s="860"/>
      <c r="AE624" s="860"/>
    </row>
    <row r="625" spans="1:31" ht="15.75" customHeight="1" x14ac:dyDescent="0.25">
      <c r="A625" s="860"/>
      <c r="B625" s="860"/>
      <c r="C625" s="860"/>
      <c r="D625" s="860"/>
      <c r="E625" s="860"/>
      <c r="F625" s="860"/>
      <c r="G625" s="868"/>
      <c r="H625" s="860"/>
      <c r="I625" s="860"/>
      <c r="J625" s="860"/>
      <c r="K625" s="860"/>
      <c r="L625" s="860"/>
      <c r="M625" s="860"/>
      <c r="N625" s="860"/>
      <c r="O625" s="860"/>
      <c r="P625" s="860"/>
      <c r="Q625" s="860"/>
      <c r="R625" s="860"/>
      <c r="S625" s="860"/>
      <c r="T625" s="860"/>
      <c r="U625" s="860"/>
      <c r="V625" s="860"/>
      <c r="W625" s="860"/>
      <c r="X625" s="860"/>
      <c r="Y625" s="860"/>
      <c r="Z625" s="860"/>
      <c r="AA625" s="860"/>
      <c r="AB625" s="860"/>
      <c r="AC625" s="860"/>
      <c r="AD625" s="860"/>
      <c r="AE625" s="860"/>
    </row>
    <row r="626" spans="1:31" ht="15.75" customHeight="1" x14ac:dyDescent="0.25">
      <c r="A626" s="860"/>
      <c r="B626" s="860"/>
      <c r="C626" s="860"/>
      <c r="D626" s="860"/>
      <c r="E626" s="860"/>
      <c r="F626" s="860"/>
      <c r="G626" s="868"/>
      <c r="H626" s="860"/>
      <c r="I626" s="860"/>
      <c r="J626" s="860"/>
      <c r="K626" s="860"/>
      <c r="L626" s="860"/>
      <c r="M626" s="860"/>
      <c r="N626" s="860"/>
      <c r="O626" s="860"/>
      <c r="P626" s="860"/>
      <c r="Q626" s="860"/>
      <c r="R626" s="860"/>
      <c r="S626" s="860"/>
      <c r="T626" s="860"/>
      <c r="U626" s="860"/>
      <c r="V626" s="860"/>
      <c r="W626" s="860"/>
      <c r="X626" s="860"/>
      <c r="Y626" s="860"/>
      <c r="Z626" s="860"/>
      <c r="AA626" s="860"/>
      <c r="AB626" s="860"/>
      <c r="AC626" s="860"/>
      <c r="AD626" s="860"/>
      <c r="AE626" s="860"/>
    </row>
    <row r="627" spans="1:31" ht="15.75" customHeight="1" x14ac:dyDescent="0.25">
      <c r="A627" s="860"/>
      <c r="B627" s="860"/>
      <c r="C627" s="860"/>
      <c r="D627" s="860"/>
      <c r="E627" s="860"/>
      <c r="F627" s="860"/>
      <c r="G627" s="868"/>
      <c r="H627" s="860"/>
      <c r="I627" s="860"/>
      <c r="J627" s="860"/>
      <c r="K627" s="860"/>
      <c r="L627" s="860"/>
      <c r="M627" s="860"/>
      <c r="N627" s="860"/>
      <c r="O627" s="860"/>
      <c r="P627" s="860"/>
      <c r="Q627" s="860"/>
      <c r="R627" s="860"/>
      <c r="S627" s="860"/>
      <c r="T627" s="860"/>
      <c r="U627" s="860"/>
      <c r="V627" s="860"/>
      <c r="W627" s="860"/>
      <c r="X627" s="860"/>
      <c r="Y627" s="860"/>
      <c r="Z627" s="860"/>
      <c r="AA627" s="860"/>
      <c r="AB627" s="860"/>
      <c r="AC627" s="860"/>
      <c r="AD627" s="860"/>
      <c r="AE627" s="860"/>
    </row>
    <row r="628" spans="1:31" ht="15.75" customHeight="1" x14ac:dyDescent="0.25">
      <c r="A628" s="860"/>
      <c r="B628" s="860"/>
      <c r="C628" s="860"/>
      <c r="D628" s="860"/>
      <c r="E628" s="860"/>
      <c r="F628" s="860"/>
      <c r="G628" s="868"/>
      <c r="H628" s="860"/>
      <c r="I628" s="860"/>
      <c r="J628" s="860"/>
      <c r="K628" s="860"/>
      <c r="L628" s="860"/>
      <c r="M628" s="860"/>
      <c r="N628" s="860"/>
      <c r="O628" s="860"/>
      <c r="P628" s="860"/>
      <c r="Q628" s="860"/>
      <c r="R628" s="860"/>
      <c r="S628" s="860"/>
      <c r="T628" s="860"/>
      <c r="U628" s="860"/>
      <c r="V628" s="860"/>
      <c r="W628" s="860"/>
      <c r="X628" s="860"/>
      <c r="Y628" s="860"/>
      <c r="Z628" s="860"/>
      <c r="AA628" s="860"/>
      <c r="AB628" s="860"/>
      <c r="AC628" s="860"/>
      <c r="AD628" s="860"/>
      <c r="AE628" s="860"/>
    </row>
    <row r="629" spans="1:31" ht="15.75" customHeight="1" x14ac:dyDescent="0.25">
      <c r="A629" s="860"/>
      <c r="B629" s="860"/>
      <c r="C629" s="860"/>
      <c r="D629" s="860"/>
      <c r="E629" s="860"/>
      <c r="F629" s="860"/>
      <c r="G629" s="868"/>
      <c r="H629" s="860"/>
      <c r="I629" s="860"/>
      <c r="J629" s="860"/>
      <c r="K629" s="860"/>
      <c r="L629" s="860"/>
      <c r="M629" s="860"/>
      <c r="N629" s="860"/>
      <c r="O629" s="860"/>
      <c r="P629" s="860"/>
      <c r="Q629" s="860"/>
      <c r="R629" s="860"/>
      <c r="S629" s="860"/>
      <c r="T629" s="860"/>
      <c r="U629" s="860"/>
      <c r="V629" s="860"/>
      <c r="W629" s="860"/>
      <c r="X629" s="860"/>
      <c r="Y629" s="860"/>
      <c r="Z629" s="860"/>
      <c r="AA629" s="860"/>
      <c r="AB629" s="860"/>
      <c r="AC629" s="860"/>
      <c r="AD629" s="860"/>
      <c r="AE629" s="860"/>
    </row>
    <row r="630" spans="1:31" ht="15.75" customHeight="1" x14ac:dyDescent="0.25">
      <c r="A630" s="860"/>
      <c r="B630" s="860"/>
      <c r="C630" s="860"/>
      <c r="D630" s="860"/>
      <c r="E630" s="860"/>
      <c r="F630" s="860"/>
      <c r="G630" s="868"/>
      <c r="H630" s="860"/>
      <c r="I630" s="860"/>
      <c r="J630" s="860"/>
      <c r="K630" s="860"/>
      <c r="L630" s="860"/>
      <c r="M630" s="860"/>
      <c r="N630" s="860"/>
      <c r="O630" s="860"/>
      <c r="P630" s="860"/>
      <c r="Q630" s="860"/>
      <c r="R630" s="860"/>
      <c r="S630" s="860"/>
      <c r="T630" s="860"/>
      <c r="U630" s="860"/>
      <c r="V630" s="860"/>
      <c r="W630" s="860"/>
      <c r="X630" s="860"/>
      <c r="Y630" s="860"/>
      <c r="Z630" s="860"/>
      <c r="AA630" s="860"/>
      <c r="AB630" s="860"/>
      <c r="AC630" s="860"/>
      <c r="AD630" s="860"/>
      <c r="AE630" s="860"/>
    </row>
    <row r="631" spans="1:31" ht="15.75" customHeight="1" x14ac:dyDescent="0.25">
      <c r="A631" s="860"/>
      <c r="B631" s="860"/>
      <c r="C631" s="860"/>
      <c r="D631" s="860"/>
      <c r="E631" s="860"/>
      <c r="F631" s="860"/>
      <c r="G631" s="868"/>
      <c r="H631" s="860"/>
      <c r="I631" s="860"/>
      <c r="J631" s="860"/>
      <c r="K631" s="860"/>
      <c r="L631" s="860"/>
      <c r="M631" s="860"/>
      <c r="N631" s="860"/>
      <c r="O631" s="860"/>
      <c r="P631" s="860"/>
      <c r="Q631" s="860"/>
      <c r="R631" s="860"/>
      <c r="S631" s="860"/>
      <c r="T631" s="860"/>
      <c r="U631" s="860"/>
      <c r="V631" s="860"/>
      <c r="W631" s="860"/>
      <c r="X631" s="860"/>
      <c r="Y631" s="860"/>
      <c r="Z631" s="860"/>
      <c r="AA631" s="860"/>
      <c r="AB631" s="860"/>
      <c r="AC631" s="860"/>
      <c r="AD631" s="860"/>
      <c r="AE631" s="860"/>
    </row>
    <row r="632" spans="1:31" ht="15.75" customHeight="1" x14ac:dyDescent="0.25">
      <c r="A632" s="860"/>
      <c r="B632" s="860"/>
      <c r="C632" s="860"/>
      <c r="D632" s="860"/>
      <c r="E632" s="860"/>
      <c r="F632" s="860"/>
      <c r="G632" s="868"/>
      <c r="H632" s="860"/>
      <c r="I632" s="860"/>
      <c r="J632" s="860"/>
      <c r="K632" s="860"/>
      <c r="L632" s="860"/>
      <c r="M632" s="860"/>
      <c r="N632" s="860"/>
      <c r="O632" s="860"/>
      <c r="P632" s="860"/>
      <c r="Q632" s="860"/>
      <c r="R632" s="860"/>
      <c r="S632" s="860"/>
      <c r="T632" s="860"/>
      <c r="U632" s="860"/>
      <c r="V632" s="860"/>
      <c r="W632" s="860"/>
      <c r="X632" s="860"/>
      <c r="Y632" s="860"/>
      <c r="Z632" s="860"/>
      <c r="AA632" s="860"/>
      <c r="AB632" s="860"/>
      <c r="AC632" s="860"/>
      <c r="AD632" s="860"/>
      <c r="AE632" s="860"/>
    </row>
    <row r="633" spans="1:31" ht="15.75" customHeight="1" x14ac:dyDescent="0.25">
      <c r="A633" s="860"/>
      <c r="B633" s="860"/>
      <c r="C633" s="860"/>
      <c r="D633" s="860"/>
      <c r="E633" s="860"/>
      <c r="F633" s="860"/>
      <c r="G633" s="868"/>
      <c r="H633" s="860"/>
      <c r="I633" s="860"/>
      <c r="J633" s="860"/>
      <c r="K633" s="860"/>
      <c r="L633" s="860"/>
      <c r="M633" s="860"/>
      <c r="N633" s="860"/>
      <c r="O633" s="860"/>
      <c r="P633" s="860"/>
      <c r="Q633" s="860"/>
      <c r="R633" s="860"/>
      <c r="S633" s="860"/>
      <c r="T633" s="860"/>
      <c r="U633" s="860"/>
      <c r="V633" s="860"/>
      <c r="W633" s="860"/>
      <c r="X633" s="860"/>
      <c r="Y633" s="860"/>
      <c r="Z633" s="860"/>
      <c r="AA633" s="860"/>
      <c r="AB633" s="860"/>
      <c r="AC633" s="860"/>
      <c r="AD633" s="860"/>
      <c r="AE633" s="860"/>
    </row>
    <row r="634" spans="1:31" ht="15.75" customHeight="1" x14ac:dyDescent="0.25">
      <c r="A634" s="860"/>
      <c r="B634" s="860"/>
      <c r="C634" s="860"/>
      <c r="D634" s="860"/>
      <c r="E634" s="860"/>
      <c r="F634" s="860"/>
      <c r="G634" s="868"/>
      <c r="H634" s="860"/>
      <c r="I634" s="860"/>
      <c r="J634" s="860"/>
      <c r="K634" s="860"/>
      <c r="L634" s="860"/>
      <c r="M634" s="860"/>
      <c r="N634" s="860"/>
      <c r="O634" s="860"/>
      <c r="P634" s="860"/>
      <c r="Q634" s="860"/>
      <c r="R634" s="860"/>
      <c r="S634" s="860"/>
      <c r="T634" s="860"/>
      <c r="U634" s="860"/>
      <c r="V634" s="860"/>
      <c r="W634" s="860"/>
      <c r="X634" s="860"/>
      <c r="Y634" s="860"/>
      <c r="Z634" s="860"/>
      <c r="AA634" s="860"/>
      <c r="AB634" s="860"/>
      <c r="AC634" s="860"/>
      <c r="AD634" s="860"/>
      <c r="AE634" s="860"/>
    </row>
    <row r="635" spans="1:31" ht="15.75" customHeight="1" x14ac:dyDescent="0.25">
      <c r="A635" s="860"/>
      <c r="B635" s="860"/>
      <c r="C635" s="860"/>
      <c r="D635" s="860"/>
      <c r="E635" s="860"/>
      <c r="F635" s="860"/>
      <c r="G635" s="868"/>
      <c r="H635" s="860"/>
      <c r="I635" s="860"/>
      <c r="J635" s="860"/>
      <c r="K635" s="860"/>
      <c r="L635" s="860"/>
      <c r="M635" s="860"/>
      <c r="N635" s="860"/>
      <c r="O635" s="860"/>
      <c r="P635" s="860"/>
      <c r="Q635" s="860"/>
      <c r="R635" s="860"/>
      <c r="S635" s="860"/>
      <c r="T635" s="860"/>
      <c r="U635" s="860"/>
      <c r="V635" s="860"/>
      <c r="W635" s="860"/>
      <c r="X635" s="860"/>
      <c r="Y635" s="860"/>
      <c r="Z635" s="860"/>
      <c r="AA635" s="860"/>
      <c r="AB635" s="860"/>
      <c r="AC635" s="860"/>
      <c r="AD635" s="860"/>
      <c r="AE635" s="860"/>
    </row>
    <row r="636" spans="1:31" ht="15.75" customHeight="1" x14ac:dyDescent="0.25">
      <c r="A636" s="860"/>
      <c r="B636" s="860"/>
      <c r="C636" s="860"/>
      <c r="D636" s="860"/>
      <c r="E636" s="860"/>
      <c r="F636" s="860"/>
      <c r="G636" s="868"/>
      <c r="H636" s="860"/>
      <c r="I636" s="860"/>
      <c r="J636" s="860"/>
      <c r="K636" s="860"/>
      <c r="L636" s="860"/>
      <c r="M636" s="860"/>
      <c r="N636" s="860"/>
      <c r="O636" s="860"/>
      <c r="P636" s="860"/>
      <c r="Q636" s="860"/>
      <c r="R636" s="860"/>
      <c r="S636" s="860"/>
      <c r="T636" s="860"/>
      <c r="U636" s="860"/>
      <c r="V636" s="860"/>
      <c r="W636" s="860"/>
      <c r="X636" s="860"/>
      <c r="Y636" s="860"/>
      <c r="Z636" s="860"/>
      <c r="AA636" s="860"/>
      <c r="AB636" s="860"/>
      <c r="AC636" s="860"/>
      <c r="AD636" s="860"/>
      <c r="AE636" s="860"/>
    </row>
    <row r="637" spans="1:31" ht="15.75" customHeight="1" x14ac:dyDescent="0.25">
      <c r="A637" s="860"/>
      <c r="B637" s="860"/>
      <c r="C637" s="860"/>
      <c r="D637" s="860"/>
      <c r="E637" s="860"/>
      <c r="F637" s="860"/>
      <c r="G637" s="868"/>
      <c r="H637" s="860"/>
      <c r="I637" s="860"/>
      <c r="J637" s="860"/>
      <c r="K637" s="860"/>
      <c r="L637" s="860"/>
      <c r="M637" s="860"/>
      <c r="N637" s="860"/>
      <c r="O637" s="860"/>
      <c r="P637" s="860"/>
      <c r="Q637" s="860"/>
      <c r="R637" s="860"/>
      <c r="S637" s="860"/>
      <c r="T637" s="860"/>
      <c r="U637" s="860"/>
      <c r="V637" s="860"/>
      <c r="W637" s="860"/>
      <c r="X637" s="860"/>
      <c r="Y637" s="860"/>
      <c r="Z637" s="860"/>
      <c r="AA637" s="860"/>
      <c r="AB637" s="860"/>
      <c r="AC637" s="860"/>
      <c r="AD637" s="860"/>
      <c r="AE637" s="860"/>
    </row>
    <row r="638" spans="1:31" ht="15.75" customHeight="1" x14ac:dyDescent="0.25">
      <c r="A638" s="860"/>
      <c r="B638" s="860"/>
      <c r="C638" s="860"/>
      <c r="D638" s="860"/>
      <c r="E638" s="860"/>
      <c r="F638" s="860"/>
      <c r="G638" s="868"/>
      <c r="H638" s="860"/>
      <c r="I638" s="860"/>
      <c r="J638" s="860"/>
      <c r="K638" s="860"/>
      <c r="L638" s="860"/>
      <c r="M638" s="860"/>
      <c r="N638" s="860"/>
      <c r="O638" s="860"/>
      <c r="P638" s="860"/>
      <c r="Q638" s="860"/>
      <c r="R638" s="860"/>
      <c r="S638" s="860"/>
      <c r="T638" s="860"/>
      <c r="U638" s="860"/>
      <c r="V638" s="860"/>
      <c r="W638" s="860"/>
      <c r="X638" s="860"/>
      <c r="Y638" s="860"/>
      <c r="Z638" s="860"/>
      <c r="AA638" s="860"/>
      <c r="AB638" s="860"/>
      <c r="AC638" s="860"/>
      <c r="AD638" s="860"/>
      <c r="AE638" s="860"/>
    </row>
    <row r="639" spans="1:31" ht="15.75" customHeight="1" x14ac:dyDescent="0.25">
      <c r="A639" s="860"/>
      <c r="B639" s="860"/>
      <c r="C639" s="860"/>
      <c r="D639" s="860"/>
      <c r="E639" s="860"/>
      <c r="F639" s="860"/>
      <c r="G639" s="868"/>
      <c r="H639" s="860"/>
      <c r="I639" s="860"/>
      <c r="J639" s="860"/>
      <c r="K639" s="860"/>
      <c r="L639" s="860"/>
      <c r="M639" s="860"/>
      <c r="N639" s="860"/>
      <c r="O639" s="860"/>
      <c r="P639" s="860"/>
      <c r="Q639" s="860"/>
      <c r="R639" s="860"/>
      <c r="S639" s="860"/>
      <c r="T639" s="860"/>
      <c r="U639" s="860"/>
      <c r="V639" s="860"/>
      <c r="W639" s="860"/>
      <c r="X639" s="860"/>
      <c r="Y639" s="860"/>
      <c r="Z639" s="860"/>
      <c r="AA639" s="860"/>
      <c r="AB639" s="860"/>
      <c r="AC639" s="860"/>
      <c r="AD639" s="860"/>
      <c r="AE639" s="860"/>
    </row>
    <row r="640" spans="1:31" ht="15.75" customHeight="1" x14ac:dyDescent="0.25">
      <c r="A640" s="860"/>
      <c r="B640" s="860"/>
      <c r="C640" s="860"/>
      <c r="D640" s="860"/>
      <c r="E640" s="860"/>
      <c r="F640" s="860"/>
      <c r="G640" s="868"/>
      <c r="H640" s="860"/>
      <c r="I640" s="860"/>
      <c r="J640" s="860"/>
      <c r="K640" s="860"/>
      <c r="L640" s="860"/>
      <c r="M640" s="860"/>
      <c r="N640" s="860"/>
      <c r="O640" s="860"/>
      <c r="P640" s="860"/>
      <c r="Q640" s="860"/>
      <c r="R640" s="860"/>
      <c r="S640" s="860"/>
      <c r="T640" s="860"/>
      <c r="U640" s="860"/>
      <c r="V640" s="860"/>
      <c r="W640" s="860"/>
      <c r="X640" s="860"/>
      <c r="Y640" s="860"/>
      <c r="Z640" s="860"/>
      <c r="AA640" s="860"/>
      <c r="AB640" s="860"/>
      <c r="AC640" s="860"/>
      <c r="AD640" s="860"/>
      <c r="AE640" s="860"/>
    </row>
    <row r="641" spans="1:31" ht="15.75" customHeight="1" x14ac:dyDescent="0.25">
      <c r="A641" s="860"/>
      <c r="B641" s="860"/>
      <c r="C641" s="860"/>
      <c r="D641" s="860"/>
      <c r="E641" s="860"/>
      <c r="F641" s="860"/>
      <c r="G641" s="868"/>
      <c r="H641" s="860"/>
      <c r="I641" s="860"/>
      <c r="J641" s="860"/>
      <c r="K641" s="860"/>
      <c r="L641" s="860"/>
      <c r="M641" s="860"/>
      <c r="N641" s="860"/>
      <c r="O641" s="860"/>
      <c r="P641" s="860"/>
      <c r="Q641" s="860"/>
      <c r="R641" s="860"/>
      <c r="S641" s="860"/>
      <c r="T641" s="860"/>
      <c r="U641" s="860"/>
      <c r="V641" s="860"/>
      <c r="W641" s="860"/>
      <c r="X641" s="860"/>
      <c r="Y641" s="860"/>
      <c r="Z641" s="860"/>
      <c r="AA641" s="860"/>
      <c r="AB641" s="860"/>
      <c r="AC641" s="860"/>
      <c r="AD641" s="860"/>
      <c r="AE641" s="860"/>
    </row>
    <row r="642" spans="1:31" ht="15.75" customHeight="1" x14ac:dyDescent="0.25">
      <c r="A642" s="860"/>
      <c r="B642" s="860"/>
      <c r="C642" s="860"/>
      <c r="D642" s="860"/>
      <c r="E642" s="860"/>
      <c r="F642" s="860"/>
      <c r="G642" s="868"/>
      <c r="H642" s="860"/>
      <c r="I642" s="860"/>
      <c r="J642" s="860"/>
      <c r="K642" s="860"/>
      <c r="L642" s="860"/>
      <c r="M642" s="860"/>
      <c r="N642" s="860"/>
      <c r="O642" s="860"/>
      <c r="P642" s="860"/>
      <c r="Q642" s="860"/>
      <c r="R642" s="860"/>
      <c r="S642" s="860"/>
      <c r="T642" s="860"/>
      <c r="U642" s="860"/>
      <c r="V642" s="860"/>
      <c r="W642" s="860"/>
      <c r="X642" s="860"/>
      <c r="Y642" s="860"/>
      <c r="Z642" s="860"/>
      <c r="AA642" s="860"/>
      <c r="AB642" s="860"/>
      <c r="AC642" s="860"/>
      <c r="AD642" s="860"/>
      <c r="AE642" s="860"/>
    </row>
    <row r="643" spans="1:31" ht="15.75" customHeight="1" x14ac:dyDescent="0.25">
      <c r="A643" s="860"/>
      <c r="B643" s="860"/>
      <c r="C643" s="860"/>
      <c r="D643" s="860"/>
      <c r="E643" s="860"/>
      <c r="F643" s="860"/>
      <c r="G643" s="868"/>
      <c r="H643" s="860"/>
      <c r="I643" s="860"/>
      <c r="J643" s="860"/>
      <c r="K643" s="860"/>
      <c r="L643" s="860"/>
      <c r="M643" s="860"/>
      <c r="N643" s="860"/>
      <c r="O643" s="860"/>
      <c r="P643" s="860"/>
      <c r="Q643" s="860"/>
      <c r="R643" s="860"/>
      <c r="S643" s="860"/>
      <c r="T643" s="860"/>
      <c r="U643" s="860"/>
      <c r="V643" s="860"/>
      <c r="W643" s="860"/>
      <c r="X643" s="860"/>
      <c r="Y643" s="860"/>
      <c r="Z643" s="860"/>
      <c r="AA643" s="860"/>
      <c r="AB643" s="860"/>
      <c r="AC643" s="860"/>
      <c r="AD643" s="860"/>
      <c r="AE643" s="860"/>
    </row>
    <row r="644" spans="1:31" ht="15.75" customHeight="1" x14ac:dyDescent="0.25">
      <c r="A644" s="860"/>
      <c r="B644" s="860"/>
      <c r="C644" s="860"/>
      <c r="D644" s="860"/>
      <c r="E644" s="860"/>
      <c r="F644" s="860"/>
      <c r="G644" s="868"/>
      <c r="H644" s="860"/>
      <c r="I644" s="860"/>
      <c r="J644" s="860"/>
      <c r="K644" s="860"/>
      <c r="L644" s="860"/>
      <c r="M644" s="860"/>
      <c r="N644" s="860"/>
      <c r="O644" s="860"/>
      <c r="P644" s="860"/>
      <c r="Q644" s="860"/>
      <c r="R644" s="860"/>
      <c r="S644" s="860"/>
      <c r="T644" s="860"/>
      <c r="U644" s="860"/>
      <c r="V644" s="860"/>
      <c r="W644" s="860"/>
      <c r="X644" s="860"/>
      <c r="Y644" s="860"/>
      <c r="Z644" s="860"/>
      <c r="AA644" s="860"/>
      <c r="AB644" s="860"/>
      <c r="AC644" s="860"/>
      <c r="AD644" s="860"/>
      <c r="AE644" s="860"/>
    </row>
    <row r="645" spans="1:31" ht="15.75" customHeight="1" x14ac:dyDescent="0.25">
      <c r="A645" s="860"/>
      <c r="B645" s="860"/>
      <c r="C645" s="860"/>
      <c r="D645" s="860"/>
      <c r="E645" s="860"/>
      <c r="F645" s="860"/>
      <c r="G645" s="868"/>
      <c r="H645" s="860"/>
      <c r="I645" s="860"/>
      <c r="J645" s="860"/>
      <c r="K645" s="860"/>
      <c r="L645" s="860"/>
      <c r="M645" s="860"/>
      <c r="N645" s="860"/>
      <c r="O645" s="860"/>
      <c r="P645" s="860"/>
      <c r="Q645" s="860"/>
      <c r="R645" s="860"/>
      <c r="S645" s="860"/>
      <c r="T645" s="860"/>
      <c r="U645" s="860"/>
      <c r="V645" s="860"/>
      <c r="W645" s="860"/>
      <c r="X645" s="860"/>
      <c r="Y645" s="860"/>
      <c r="Z645" s="860"/>
      <c r="AA645" s="860"/>
      <c r="AB645" s="860"/>
      <c r="AC645" s="860"/>
      <c r="AD645" s="860"/>
      <c r="AE645" s="860"/>
    </row>
    <row r="646" spans="1:31" ht="15.75" customHeight="1" x14ac:dyDescent="0.25">
      <c r="A646" s="860"/>
      <c r="B646" s="860"/>
      <c r="C646" s="860"/>
      <c r="D646" s="860"/>
      <c r="E646" s="860"/>
      <c r="F646" s="860"/>
      <c r="G646" s="868"/>
      <c r="H646" s="860"/>
      <c r="I646" s="860"/>
      <c r="J646" s="860"/>
      <c r="K646" s="860"/>
      <c r="L646" s="860"/>
      <c r="M646" s="860"/>
      <c r="N646" s="860"/>
      <c r="O646" s="860"/>
      <c r="P646" s="860"/>
      <c r="Q646" s="860"/>
      <c r="R646" s="860"/>
      <c r="S646" s="860"/>
      <c r="T646" s="860"/>
      <c r="U646" s="860"/>
      <c r="V646" s="860"/>
      <c r="W646" s="860"/>
      <c r="X646" s="860"/>
      <c r="Y646" s="860"/>
      <c r="Z646" s="860"/>
      <c r="AA646" s="860"/>
      <c r="AB646" s="860"/>
      <c r="AC646" s="860"/>
      <c r="AD646" s="860"/>
      <c r="AE646" s="860"/>
    </row>
    <row r="647" spans="1:31" ht="15.75" customHeight="1" x14ac:dyDescent="0.25">
      <c r="A647" s="860"/>
      <c r="B647" s="860"/>
      <c r="C647" s="860"/>
      <c r="D647" s="860"/>
      <c r="E647" s="860"/>
      <c r="F647" s="860"/>
      <c r="G647" s="868"/>
      <c r="H647" s="860"/>
      <c r="I647" s="860"/>
      <c r="J647" s="860"/>
      <c r="K647" s="860"/>
      <c r="L647" s="860"/>
      <c r="M647" s="860"/>
      <c r="N647" s="860"/>
      <c r="O647" s="860"/>
      <c r="P647" s="860"/>
      <c r="Q647" s="860"/>
      <c r="R647" s="860"/>
      <c r="S647" s="860"/>
      <c r="T647" s="860"/>
      <c r="U647" s="860"/>
      <c r="V647" s="860"/>
      <c r="W647" s="860"/>
      <c r="X647" s="860"/>
      <c r="Y647" s="860"/>
      <c r="Z647" s="860"/>
      <c r="AA647" s="860"/>
      <c r="AB647" s="860"/>
      <c r="AC647" s="860"/>
      <c r="AD647" s="860"/>
      <c r="AE647" s="860"/>
    </row>
    <row r="648" spans="1:31" ht="15.75" customHeight="1" x14ac:dyDescent="0.25">
      <c r="A648" s="860"/>
      <c r="B648" s="860"/>
      <c r="C648" s="860"/>
      <c r="D648" s="860"/>
      <c r="E648" s="860"/>
      <c r="F648" s="860"/>
      <c r="G648" s="868"/>
      <c r="H648" s="860"/>
      <c r="I648" s="860"/>
      <c r="J648" s="860"/>
      <c r="K648" s="860"/>
      <c r="L648" s="860"/>
      <c r="M648" s="860"/>
      <c r="N648" s="860"/>
      <c r="O648" s="860"/>
      <c r="P648" s="860"/>
      <c r="Q648" s="860"/>
      <c r="R648" s="860"/>
      <c r="S648" s="860"/>
      <c r="T648" s="860"/>
      <c r="U648" s="860"/>
      <c r="V648" s="860"/>
      <c r="W648" s="860"/>
      <c r="X648" s="860"/>
      <c r="Y648" s="860"/>
      <c r="Z648" s="860"/>
      <c r="AA648" s="860"/>
      <c r="AB648" s="860"/>
      <c r="AC648" s="860"/>
      <c r="AD648" s="860"/>
      <c r="AE648" s="860"/>
    </row>
    <row r="649" spans="1:31" ht="15.75" customHeight="1" x14ac:dyDescent="0.25">
      <c r="A649" s="860"/>
      <c r="B649" s="860"/>
      <c r="C649" s="860"/>
      <c r="D649" s="860"/>
      <c r="E649" s="860"/>
      <c r="F649" s="860"/>
      <c r="G649" s="868"/>
      <c r="H649" s="860"/>
      <c r="I649" s="860"/>
      <c r="J649" s="860"/>
      <c r="K649" s="860"/>
      <c r="L649" s="860"/>
      <c r="M649" s="860"/>
      <c r="N649" s="860"/>
      <c r="O649" s="860"/>
      <c r="P649" s="860"/>
      <c r="Q649" s="860"/>
      <c r="R649" s="860"/>
      <c r="S649" s="860"/>
      <c r="T649" s="860"/>
      <c r="U649" s="860"/>
      <c r="V649" s="860"/>
      <c r="W649" s="860"/>
      <c r="X649" s="860"/>
      <c r="Y649" s="860"/>
      <c r="Z649" s="860"/>
      <c r="AA649" s="860"/>
      <c r="AB649" s="860"/>
      <c r="AC649" s="860"/>
      <c r="AD649" s="860"/>
      <c r="AE649" s="860"/>
    </row>
    <row r="650" spans="1:31" ht="15.75" customHeight="1" x14ac:dyDescent="0.25">
      <c r="A650" s="860"/>
      <c r="B650" s="860"/>
      <c r="C650" s="860"/>
      <c r="D650" s="860"/>
      <c r="E650" s="860"/>
      <c r="F650" s="860"/>
      <c r="G650" s="868"/>
      <c r="H650" s="860"/>
      <c r="I650" s="860"/>
      <c r="J650" s="860"/>
      <c r="K650" s="860"/>
      <c r="L650" s="860"/>
      <c r="M650" s="860"/>
      <c r="N650" s="860"/>
      <c r="O650" s="860"/>
      <c r="P650" s="860"/>
      <c r="Q650" s="860"/>
      <c r="R650" s="860"/>
      <c r="S650" s="860"/>
      <c r="T650" s="860"/>
      <c r="U650" s="860"/>
      <c r="V650" s="860"/>
      <c r="W650" s="860"/>
      <c r="X650" s="860"/>
      <c r="Y650" s="860"/>
      <c r="Z650" s="860"/>
      <c r="AA650" s="860"/>
      <c r="AB650" s="860"/>
      <c r="AC650" s="860"/>
      <c r="AD650" s="860"/>
      <c r="AE650" s="860"/>
    </row>
    <row r="651" spans="1:31" ht="15.75" customHeight="1" x14ac:dyDescent="0.25">
      <c r="A651" s="860"/>
      <c r="B651" s="860"/>
      <c r="C651" s="860"/>
      <c r="D651" s="860"/>
      <c r="E651" s="860"/>
      <c r="F651" s="860"/>
      <c r="G651" s="868"/>
      <c r="H651" s="860"/>
      <c r="I651" s="860"/>
      <c r="J651" s="860"/>
      <c r="K651" s="860"/>
      <c r="L651" s="860"/>
      <c r="M651" s="860"/>
      <c r="N651" s="860"/>
      <c r="O651" s="860"/>
      <c r="P651" s="860"/>
      <c r="Q651" s="860"/>
      <c r="R651" s="860"/>
      <c r="S651" s="860"/>
      <c r="T651" s="860"/>
      <c r="U651" s="860"/>
      <c r="V651" s="860"/>
      <c r="W651" s="860"/>
      <c r="X651" s="860"/>
      <c r="Y651" s="860"/>
      <c r="Z651" s="860"/>
      <c r="AA651" s="860"/>
      <c r="AB651" s="860"/>
      <c r="AC651" s="860"/>
      <c r="AD651" s="860"/>
      <c r="AE651" s="860"/>
    </row>
    <row r="652" spans="1:31" ht="15.75" customHeight="1" x14ac:dyDescent="0.25">
      <c r="A652" s="860"/>
      <c r="B652" s="860"/>
      <c r="C652" s="860"/>
      <c r="D652" s="860"/>
      <c r="E652" s="860"/>
      <c r="F652" s="860"/>
      <c r="G652" s="868"/>
      <c r="H652" s="860"/>
      <c r="I652" s="860"/>
      <c r="J652" s="860"/>
      <c r="K652" s="860"/>
      <c r="L652" s="860"/>
      <c r="M652" s="860"/>
      <c r="N652" s="860"/>
      <c r="O652" s="860"/>
      <c r="P652" s="860"/>
      <c r="Q652" s="860"/>
      <c r="R652" s="860"/>
      <c r="S652" s="860"/>
      <c r="T652" s="860"/>
      <c r="U652" s="860"/>
      <c r="V652" s="860"/>
      <c r="W652" s="860"/>
      <c r="X652" s="860"/>
      <c r="Y652" s="860"/>
      <c r="Z652" s="860"/>
      <c r="AA652" s="860"/>
      <c r="AB652" s="860"/>
      <c r="AC652" s="860"/>
      <c r="AD652" s="860"/>
      <c r="AE652" s="860"/>
    </row>
    <row r="653" spans="1:31" ht="15.75" customHeight="1" x14ac:dyDescent="0.25">
      <c r="A653" s="860"/>
      <c r="B653" s="860"/>
      <c r="C653" s="860"/>
      <c r="D653" s="860"/>
      <c r="E653" s="860"/>
      <c r="F653" s="860"/>
      <c r="G653" s="868"/>
      <c r="H653" s="860"/>
      <c r="I653" s="860"/>
      <c r="J653" s="860"/>
      <c r="K653" s="860"/>
      <c r="L653" s="860"/>
      <c r="M653" s="860"/>
      <c r="N653" s="860"/>
      <c r="O653" s="860"/>
      <c r="P653" s="860"/>
      <c r="Q653" s="860"/>
      <c r="R653" s="860"/>
      <c r="S653" s="860"/>
      <c r="T653" s="860"/>
      <c r="U653" s="860"/>
      <c r="V653" s="860"/>
      <c r="W653" s="860"/>
      <c r="X653" s="860"/>
      <c r="Y653" s="860"/>
      <c r="Z653" s="860"/>
      <c r="AA653" s="860"/>
      <c r="AB653" s="860"/>
      <c r="AC653" s="860"/>
      <c r="AD653" s="860"/>
      <c r="AE653" s="860"/>
    </row>
    <row r="654" spans="1:31" ht="15.75" customHeight="1" x14ac:dyDescent="0.25">
      <c r="A654" s="860"/>
      <c r="B654" s="860"/>
      <c r="C654" s="860"/>
      <c r="D654" s="860"/>
      <c r="E654" s="860"/>
      <c r="F654" s="860"/>
      <c r="G654" s="868"/>
      <c r="H654" s="860"/>
      <c r="I654" s="860"/>
      <c r="J654" s="860"/>
      <c r="K654" s="860"/>
      <c r="L654" s="860"/>
      <c r="M654" s="860"/>
      <c r="N654" s="860"/>
      <c r="O654" s="860"/>
      <c r="P654" s="860"/>
      <c r="Q654" s="860"/>
      <c r="R654" s="860"/>
      <c r="S654" s="860"/>
      <c r="T654" s="860"/>
      <c r="U654" s="860"/>
      <c r="V654" s="860"/>
      <c r="W654" s="860"/>
      <c r="X654" s="860"/>
      <c r="Y654" s="860"/>
      <c r="Z654" s="860"/>
      <c r="AA654" s="860"/>
      <c r="AB654" s="860"/>
      <c r="AC654" s="860"/>
      <c r="AD654" s="860"/>
      <c r="AE654" s="860"/>
    </row>
    <row r="655" spans="1:31" ht="15.75" customHeight="1" x14ac:dyDescent="0.25">
      <c r="A655" s="860"/>
      <c r="B655" s="860"/>
      <c r="C655" s="860"/>
      <c r="D655" s="860"/>
      <c r="E655" s="860"/>
      <c r="F655" s="860"/>
      <c r="G655" s="868"/>
      <c r="H655" s="860"/>
      <c r="I655" s="860"/>
      <c r="J655" s="860"/>
      <c r="K655" s="860"/>
      <c r="L655" s="860"/>
      <c r="M655" s="860"/>
      <c r="N655" s="860"/>
      <c r="O655" s="860"/>
      <c r="P655" s="860"/>
      <c r="Q655" s="860"/>
      <c r="R655" s="860"/>
      <c r="S655" s="860"/>
      <c r="T655" s="860"/>
      <c r="U655" s="860"/>
      <c r="V655" s="860"/>
      <c r="W655" s="860"/>
      <c r="X655" s="860"/>
      <c r="Y655" s="860"/>
      <c r="Z655" s="860"/>
      <c r="AA655" s="860"/>
      <c r="AB655" s="860"/>
      <c r="AC655" s="860"/>
      <c r="AD655" s="860"/>
      <c r="AE655" s="860"/>
    </row>
    <row r="656" spans="1:31" ht="15.75" customHeight="1" x14ac:dyDescent="0.25">
      <c r="A656" s="860"/>
      <c r="B656" s="860"/>
      <c r="C656" s="860"/>
      <c r="D656" s="860"/>
      <c r="E656" s="860"/>
      <c r="F656" s="860"/>
      <c r="G656" s="868"/>
      <c r="H656" s="860"/>
      <c r="I656" s="860"/>
      <c r="J656" s="860"/>
      <c r="K656" s="860"/>
      <c r="L656" s="860"/>
      <c r="M656" s="860"/>
      <c r="N656" s="860"/>
      <c r="O656" s="860"/>
      <c r="P656" s="860"/>
      <c r="Q656" s="860"/>
      <c r="R656" s="860"/>
      <c r="S656" s="860"/>
      <c r="T656" s="860"/>
      <c r="U656" s="860"/>
      <c r="V656" s="860"/>
      <c r="W656" s="860"/>
      <c r="X656" s="860"/>
      <c r="Y656" s="860"/>
      <c r="Z656" s="860"/>
      <c r="AA656" s="860"/>
      <c r="AB656" s="860"/>
      <c r="AC656" s="860"/>
      <c r="AD656" s="860"/>
      <c r="AE656" s="860"/>
    </row>
    <row r="657" spans="1:31" ht="15.75" customHeight="1" x14ac:dyDescent="0.25">
      <c r="A657" s="860"/>
      <c r="B657" s="860"/>
      <c r="C657" s="860"/>
      <c r="D657" s="860"/>
      <c r="E657" s="860"/>
      <c r="F657" s="860"/>
      <c r="G657" s="868"/>
      <c r="H657" s="860"/>
      <c r="I657" s="860"/>
      <c r="J657" s="860"/>
      <c r="K657" s="860"/>
      <c r="L657" s="860"/>
      <c r="M657" s="860"/>
      <c r="N657" s="860"/>
      <c r="O657" s="860"/>
      <c r="P657" s="860"/>
      <c r="Q657" s="860"/>
      <c r="R657" s="860"/>
      <c r="S657" s="860"/>
      <c r="T657" s="860"/>
      <c r="U657" s="860"/>
      <c r="V657" s="860"/>
      <c r="W657" s="860"/>
      <c r="X657" s="860"/>
      <c r="Y657" s="860"/>
      <c r="Z657" s="860"/>
      <c r="AA657" s="860"/>
      <c r="AB657" s="860"/>
      <c r="AC657" s="860"/>
      <c r="AD657" s="860"/>
      <c r="AE657" s="860"/>
    </row>
    <row r="658" spans="1:31" ht="15.75" customHeight="1" x14ac:dyDescent="0.25">
      <c r="A658" s="860"/>
      <c r="B658" s="860"/>
      <c r="C658" s="860"/>
      <c r="D658" s="860"/>
      <c r="E658" s="860"/>
      <c r="F658" s="860"/>
      <c r="G658" s="868"/>
      <c r="H658" s="860"/>
      <c r="I658" s="860"/>
      <c r="J658" s="860"/>
      <c r="K658" s="860"/>
      <c r="L658" s="860"/>
      <c r="M658" s="860"/>
      <c r="N658" s="860"/>
      <c r="O658" s="860"/>
      <c r="P658" s="860"/>
      <c r="Q658" s="860"/>
      <c r="R658" s="860"/>
      <c r="S658" s="860"/>
      <c r="T658" s="860"/>
      <c r="U658" s="860"/>
      <c r="V658" s="860"/>
      <c r="W658" s="860"/>
      <c r="X658" s="860"/>
      <c r="Y658" s="860"/>
      <c r="Z658" s="860"/>
      <c r="AA658" s="860"/>
      <c r="AB658" s="860"/>
      <c r="AC658" s="860"/>
      <c r="AD658" s="860"/>
      <c r="AE658" s="860"/>
    </row>
    <row r="659" spans="1:31" ht="15.75" customHeight="1" x14ac:dyDescent="0.25">
      <c r="A659" s="860"/>
      <c r="B659" s="860"/>
      <c r="C659" s="860"/>
      <c r="D659" s="860"/>
      <c r="E659" s="860"/>
      <c r="F659" s="860"/>
      <c r="G659" s="868"/>
      <c r="H659" s="860"/>
      <c r="I659" s="860"/>
      <c r="J659" s="860"/>
      <c r="K659" s="860"/>
      <c r="L659" s="860"/>
      <c r="M659" s="860"/>
      <c r="N659" s="860"/>
      <c r="O659" s="860"/>
      <c r="P659" s="860"/>
      <c r="Q659" s="860"/>
      <c r="R659" s="860"/>
      <c r="S659" s="860"/>
      <c r="T659" s="860"/>
      <c r="U659" s="860"/>
      <c r="V659" s="860"/>
      <c r="W659" s="860"/>
      <c r="X659" s="860"/>
      <c r="Y659" s="860"/>
      <c r="Z659" s="860"/>
      <c r="AA659" s="860"/>
      <c r="AB659" s="860"/>
      <c r="AC659" s="860"/>
      <c r="AD659" s="860"/>
      <c r="AE659" s="860"/>
    </row>
    <row r="660" spans="1:31" ht="15.75" customHeight="1" x14ac:dyDescent="0.25">
      <c r="A660" s="860"/>
      <c r="B660" s="860"/>
      <c r="C660" s="860"/>
      <c r="D660" s="860"/>
      <c r="E660" s="860"/>
      <c r="F660" s="860"/>
      <c r="G660" s="868"/>
      <c r="H660" s="860"/>
      <c r="I660" s="860"/>
      <c r="J660" s="860"/>
      <c r="K660" s="860"/>
      <c r="L660" s="860"/>
      <c r="M660" s="860"/>
      <c r="N660" s="860"/>
      <c r="O660" s="860"/>
      <c r="P660" s="860"/>
      <c r="Q660" s="860"/>
      <c r="R660" s="860"/>
      <c r="S660" s="860"/>
      <c r="T660" s="860"/>
      <c r="U660" s="860"/>
      <c r="V660" s="860"/>
      <c r="W660" s="860"/>
      <c r="X660" s="860"/>
      <c r="Y660" s="860"/>
      <c r="Z660" s="860"/>
      <c r="AA660" s="860"/>
      <c r="AB660" s="860"/>
      <c r="AC660" s="860"/>
      <c r="AD660" s="860"/>
      <c r="AE660" s="860"/>
    </row>
    <row r="661" spans="1:31" ht="15.75" customHeight="1" x14ac:dyDescent="0.25">
      <c r="A661" s="860"/>
      <c r="B661" s="860"/>
      <c r="C661" s="860"/>
      <c r="D661" s="860"/>
      <c r="E661" s="860"/>
      <c r="F661" s="860"/>
      <c r="G661" s="868"/>
      <c r="H661" s="860"/>
      <c r="I661" s="860"/>
      <c r="J661" s="860"/>
      <c r="K661" s="860"/>
      <c r="L661" s="860"/>
      <c r="M661" s="860"/>
      <c r="N661" s="860"/>
      <c r="O661" s="860"/>
      <c r="P661" s="860"/>
      <c r="Q661" s="860"/>
      <c r="R661" s="860"/>
      <c r="S661" s="860"/>
      <c r="T661" s="860"/>
      <c r="U661" s="860"/>
      <c r="V661" s="860"/>
      <c r="W661" s="860"/>
      <c r="X661" s="860"/>
      <c r="Y661" s="860"/>
      <c r="Z661" s="860"/>
      <c r="AA661" s="860"/>
      <c r="AB661" s="860"/>
      <c r="AC661" s="860"/>
      <c r="AD661" s="860"/>
      <c r="AE661" s="860"/>
    </row>
    <row r="662" spans="1:31" ht="15.75" customHeight="1" x14ac:dyDescent="0.25">
      <c r="A662" s="860"/>
      <c r="B662" s="860"/>
      <c r="C662" s="860"/>
      <c r="D662" s="860"/>
      <c r="E662" s="860"/>
      <c r="F662" s="860"/>
      <c r="G662" s="868"/>
      <c r="H662" s="860"/>
      <c r="I662" s="860"/>
      <c r="J662" s="860"/>
      <c r="K662" s="860"/>
      <c r="L662" s="860"/>
      <c r="M662" s="860"/>
      <c r="N662" s="860"/>
      <c r="O662" s="860"/>
      <c r="P662" s="860"/>
      <c r="Q662" s="860"/>
      <c r="R662" s="860"/>
      <c r="S662" s="860"/>
      <c r="T662" s="860"/>
      <c r="U662" s="860"/>
      <c r="V662" s="860"/>
      <c r="W662" s="860"/>
      <c r="X662" s="860"/>
      <c r="Y662" s="860"/>
      <c r="Z662" s="860"/>
      <c r="AA662" s="860"/>
      <c r="AB662" s="860"/>
      <c r="AC662" s="860"/>
      <c r="AD662" s="860"/>
      <c r="AE662" s="860"/>
    </row>
    <row r="663" spans="1:31" ht="15.75" customHeight="1" x14ac:dyDescent="0.25">
      <c r="A663" s="860"/>
      <c r="B663" s="860"/>
      <c r="C663" s="860"/>
      <c r="D663" s="860"/>
      <c r="E663" s="860"/>
      <c r="F663" s="860"/>
      <c r="G663" s="868"/>
      <c r="H663" s="860"/>
      <c r="I663" s="860"/>
      <c r="J663" s="860"/>
      <c r="K663" s="860"/>
      <c r="L663" s="860"/>
      <c r="M663" s="860"/>
      <c r="N663" s="860"/>
      <c r="O663" s="860"/>
      <c r="P663" s="860"/>
      <c r="Q663" s="860"/>
      <c r="R663" s="860"/>
      <c r="S663" s="860"/>
      <c r="T663" s="860"/>
      <c r="U663" s="860"/>
      <c r="V663" s="860"/>
      <c r="W663" s="860"/>
      <c r="X663" s="860"/>
      <c r="Y663" s="860"/>
      <c r="Z663" s="860"/>
      <c r="AA663" s="860"/>
      <c r="AB663" s="860"/>
      <c r="AC663" s="860"/>
      <c r="AD663" s="860"/>
      <c r="AE663" s="860"/>
    </row>
    <row r="664" spans="1:31" ht="15.75" customHeight="1" x14ac:dyDescent="0.25">
      <c r="A664" s="860"/>
      <c r="B664" s="860"/>
      <c r="C664" s="860"/>
      <c r="D664" s="860"/>
      <c r="E664" s="860"/>
      <c r="F664" s="860"/>
      <c r="G664" s="868"/>
      <c r="H664" s="860"/>
      <c r="I664" s="860"/>
      <c r="J664" s="860"/>
      <c r="K664" s="860"/>
      <c r="L664" s="860"/>
      <c r="M664" s="860"/>
      <c r="N664" s="860"/>
      <c r="O664" s="860"/>
      <c r="P664" s="860"/>
      <c r="Q664" s="860"/>
      <c r="R664" s="860"/>
      <c r="S664" s="860"/>
      <c r="T664" s="860"/>
      <c r="U664" s="860"/>
      <c r="V664" s="860"/>
      <c r="W664" s="860"/>
      <c r="X664" s="860"/>
      <c r="Y664" s="860"/>
      <c r="Z664" s="860"/>
      <c r="AA664" s="860"/>
      <c r="AB664" s="860"/>
      <c r="AC664" s="860"/>
      <c r="AD664" s="860"/>
      <c r="AE664" s="860"/>
    </row>
    <row r="665" spans="1:31" ht="15.75" customHeight="1" x14ac:dyDescent="0.25">
      <c r="A665" s="860"/>
      <c r="B665" s="860"/>
      <c r="C665" s="860"/>
      <c r="D665" s="860"/>
      <c r="E665" s="860"/>
      <c r="F665" s="860"/>
      <c r="G665" s="868"/>
      <c r="H665" s="860"/>
      <c r="I665" s="860"/>
      <c r="J665" s="860"/>
      <c r="K665" s="860"/>
      <c r="L665" s="860"/>
      <c r="M665" s="860"/>
      <c r="N665" s="860"/>
      <c r="O665" s="860"/>
      <c r="P665" s="860"/>
      <c r="Q665" s="860"/>
      <c r="R665" s="860"/>
      <c r="S665" s="860"/>
      <c r="T665" s="860"/>
      <c r="U665" s="860"/>
      <c r="V665" s="860"/>
      <c r="W665" s="860"/>
      <c r="X665" s="860"/>
      <c r="Y665" s="860"/>
      <c r="Z665" s="860"/>
      <c r="AA665" s="860"/>
      <c r="AB665" s="860"/>
      <c r="AC665" s="860"/>
      <c r="AD665" s="860"/>
      <c r="AE665" s="860"/>
    </row>
    <row r="666" spans="1:31" ht="15.75" customHeight="1" x14ac:dyDescent="0.25">
      <c r="A666" s="860"/>
      <c r="B666" s="860"/>
      <c r="C666" s="860"/>
      <c r="D666" s="860"/>
      <c r="E666" s="860"/>
      <c r="F666" s="860"/>
      <c r="G666" s="868"/>
      <c r="H666" s="860"/>
      <c r="I666" s="860"/>
      <c r="J666" s="860"/>
      <c r="K666" s="860"/>
      <c r="L666" s="860"/>
      <c r="M666" s="860"/>
      <c r="N666" s="860"/>
      <c r="O666" s="860"/>
      <c r="P666" s="860"/>
      <c r="Q666" s="860"/>
      <c r="R666" s="860"/>
      <c r="S666" s="860"/>
      <c r="T666" s="860"/>
      <c r="U666" s="860"/>
      <c r="V666" s="860"/>
      <c r="W666" s="860"/>
      <c r="X666" s="860"/>
      <c r="Y666" s="860"/>
      <c r="Z666" s="860"/>
      <c r="AA666" s="860"/>
      <c r="AB666" s="860"/>
      <c r="AC666" s="860"/>
      <c r="AD666" s="860"/>
      <c r="AE666" s="860"/>
    </row>
    <row r="667" spans="1:31" ht="15.75" customHeight="1" x14ac:dyDescent="0.25">
      <c r="A667" s="860"/>
      <c r="B667" s="860"/>
      <c r="C667" s="860"/>
      <c r="D667" s="860"/>
      <c r="E667" s="860"/>
      <c r="F667" s="860"/>
      <c r="G667" s="868"/>
      <c r="H667" s="860"/>
      <c r="I667" s="860"/>
      <c r="J667" s="860"/>
      <c r="K667" s="860"/>
      <c r="L667" s="860"/>
      <c r="M667" s="860"/>
      <c r="N667" s="860"/>
      <c r="O667" s="860"/>
      <c r="P667" s="860"/>
      <c r="Q667" s="860"/>
      <c r="R667" s="860"/>
      <c r="S667" s="860"/>
      <c r="T667" s="860"/>
      <c r="U667" s="860"/>
      <c r="V667" s="860"/>
      <c r="W667" s="860"/>
      <c r="X667" s="860"/>
      <c r="Y667" s="860"/>
      <c r="Z667" s="860"/>
      <c r="AA667" s="860"/>
      <c r="AB667" s="860"/>
      <c r="AC667" s="860"/>
      <c r="AD667" s="860"/>
      <c r="AE667" s="860"/>
    </row>
    <row r="668" spans="1:31" ht="15.75" customHeight="1" x14ac:dyDescent="0.25">
      <c r="A668" s="860"/>
      <c r="B668" s="860"/>
      <c r="C668" s="860"/>
      <c r="D668" s="860"/>
      <c r="E668" s="860"/>
      <c r="F668" s="860"/>
      <c r="G668" s="868"/>
      <c r="H668" s="860"/>
      <c r="I668" s="860"/>
      <c r="J668" s="860"/>
      <c r="K668" s="860"/>
      <c r="L668" s="860"/>
      <c r="M668" s="860"/>
      <c r="N668" s="860"/>
      <c r="O668" s="860"/>
      <c r="P668" s="860"/>
      <c r="Q668" s="860"/>
      <c r="R668" s="860"/>
      <c r="S668" s="860"/>
      <c r="T668" s="860"/>
      <c r="U668" s="860"/>
      <c r="V668" s="860"/>
      <c r="W668" s="860"/>
      <c r="X668" s="860"/>
      <c r="Y668" s="860"/>
      <c r="Z668" s="860"/>
      <c r="AA668" s="860"/>
      <c r="AB668" s="860"/>
      <c r="AC668" s="860"/>
      <c r="AD668" s="860"/>
      <c r="AE668" s="860"/>
    </row>
    <row r="669" spans="1:31" ht="15.75" customHeight="1" x14ac:dyDescent="0.25">
      <c r="A669" s="860"/>
      <c r="B669" s="860"/>
      <c r="C669" s="860"/>
      <c r="D669" s="860"/>
      <c r="E669" s="860"/>
      <c r="F669" s="860"/>
      <c r="G669" s="868"/>
      <c r="H669" s="860"/>
      <c r="I669" s="860"/>
      <c r="J669" s="860"/>
      <c r="K669" s="860"/>
      <c r="L669" s="860"/>
      <c r="M669" s="860"/>
      <c r="N669" s="860"/>
      <c r="O669" s="860"/>
      <c r="P669" s="860"/>
      <c r="Q669" s="860"/>
      <c r="R669" s="860"/>
      <c r="S669" s="860"/>
      <c r="T669" s="860"/>
      <c r="U669" s="860"/>
      <c r="V669" s="860"/>
      <c r="W669" s="860"/>
      <c r="X669" s="860"/>
      <c r="Y669" s="860"/>
      <c r="Z669" s="860"/>
      <c r="AA669" s="860"/>
      <c r="AB669" s="860"/>
      <c r="AC669" s="860"/>
      <c r="AD669" s="860"/>
      <c r="AE669" s="860"/>
    </row>
    <row r="670" spans="1:31" ht="15.75" customHeight="1" x14ac:dyDescent="0.25">
      <c r="A670" s="860"/>
      <c r="B670" s="860"/>
      <c r="C670" s="860"/>
      <c r="D670" s="860"/>
      <c r="E670" s="860"/>
      <c r="F670" s="860"/>
      <c r="G670" s="868"/>
      <c r="H670" s="860"/>
      <c r="I670" s="860"/>
      <c r="J670" s="860"/>
      <c r="K670" s="860"/>
      <c r="L670" s="860"/>
      <c r="M670" s="860"/>
      <c r="N670" s="860"/>
      <c r="O670" s="860"/>
      <c r="P670" s="860"/>
      <c r="Q670" s="860"/>
      <c r="R670" s="860"/>
      <c r="S670" s="860"/>
      <c r="T670" s="860"/>
      <c r="U670" s="860"/>
      <c r="V670" s="860"/>
      <c r="W670" s="860"/>
      <c r="X670" s="860"/>
      <c r="Y670" s="860"/>
      <c r="Z670" s="860"/>
      <c r="AA670" s="860"/>
      <c r="AB670" s="860"/>
      <c r="AC670" s="860"/>
      <c r="AD670" s="860"/>
      <c r="AE670" s="860"/>
    </row>
    <row r="671" spans="1:31" ht="15.75" customHeight="1" x14ac:dyDescent="0.25">
      <c r="A671" s="860"/>
      <c r="B671" s="860"/>
      <c r="C671" s="860"/>
      <c r="D671" s="860"/>
      <c r="E671" s="860"/>
      <c r="F671" s="860"/>
      <c r="G671" s="868"/>
      <c r="H671" s="860"/>
      <c r="I671" s="860"/>
      <c r="J671" s="860"/>
      <c r="K671" s="860"/>
      <c r="L671" s="860"/>
      <c r="M671" s="860"/>
      <c r="N671" s="860"/>
      <c r="O671" s="860"/>
      <c r="P671" s="860"/>
      <c r="Q671" s="860"/>
      <c r="R671" s="860"/>
      <c r="S671" s="860"/>
      <c r="T671" s="860"/>
      <c r="U671" s="860"/>
      <c r="V671" s="860"/>
      <c r="W671" s="860"/>
      <c r="X671" s="860"/>
      <c r="Y671" s="860"/>
      <c r="Z671" s="860"/>
      <c r="AA671" s="860"/>
      <c r="AB671" s="860"/>
      <c r="AC671" s="860"/>
      <c r="AD671" s="860"/>
      <c r="AE671" s="860"/>
    </row>
    <row r="672" spans="1:31" ht="15.75" customHeight="1" x14ac:dyDescent="0.25">
      <c r="A672" s="860"/>
      <c r="B672" s="860"/>
      <c r="C672" s="860"/>
      <c r="D672" s="860"/>
      <c r="E672" s="860"/>
      <c r="F672" s="860"/>
      <c r="G672" s="868"/>
      <c r="H672" s="860"/>
      <c r="I672" s="860"/>
      <c r="J672" s="860"/>
      <c r="K672" s="860"/>
      <c r="L672" s="860"/>
      <c r="M672" s="860"/>
      <c r="N672" s="860"/>
      <c r="O672" s="860"/>
      <c r="P672" s="860"/>
      <c r="Q672" s="860"/>
      <c r="R672" s="860"/>
      <c r="S672" s="860"/>
      <c r="T672" s="860"/>
      <c r="U672" s="860"/>
      <c r="V672" s="860"/>
      <c r="W672" s="860"/>
      <c r="X672" s="860"/>
      <c r="Y672" s="860"/>
      <c r="Z672" s="860"/>
      <c r="AA672" s="860"/>
      <c r="AB672" s="860"/>
      <c r="AC672" s="860"/>
      <c r="AD672" s="860"/>
      <c r="AE672" s="860"/>
    </row>
    <row r="673" spans="1:31" ht="15.75" customHeight="1" x14ac:dyDescent="0.25">
      <c r="A673" s="860"/>
      <c r="B673" s="860"/>
      <c r="C673" s="860"/>
      <c r="D673" s="860"/>
      <c r="E673" s="860"/>
      <c r="F673" s="860"/>
      <c r="G673" s="868"/>
      <c r="H673" s="860"/>
      <c r="I673" s="860"/>
      <c r="J673" s="860"/>
      <c r="K673" s="860"/>
      <c r="L673" s="860"/>
      <c r="M673" s="860"/>
      <c r="N673" s="860"/>
      <c r="O673" s="860"/>
      <c r="P673" s="860"/>
      <c r="Q673" s="860"/>
      <c r="R673" s="860"/>
      <c r="S673" s="860"/>
      <c r="T673" s="860"/>
      <c r="U673" s="860"/>
      <c r="V673" s="860"/>
      <c r="W673" s="860"/>
      <c r="X673" s="860"/>
      <c r="Y673" s="860"/>
      <c r="Z673" s="860"/>
      <c r="AA673" s="860"/>
      <c r="AB673" s="860"/>
      <c r="AC673" s="860"/>
      <c r="AD673" s="860"/>
      <c r="AE673" s="860"/>
    </row>
    <row r="674" spans="1:31" ht="15.75" customHeight="1" x14ac:dyDescent="0.25">
      <c r="A674" s="860"/>
      <c r="B674" s="860"/>
      <c r="C674" s="860"/>
      <c r="D674" s="860"/>
      <c r="E674" s="860"/>
      <c r="F674" s="860"/>
      <c r="G674" s="868"/>
      <c r="H674" s="860"/>
      <c r="I674" s="860"/>
      <c r="J674" s="860"/>
      <c r="K674" s="860"/>
      <c r="L674" s="860"/>
      <c r="M674" s="860"/>
      <c r="N674" s="860"/>
      <c r="O674" s="860"/>
      <c r="P674" s="860"/>
      <c r="Q674" s="860"/>
      <c r="R674" s="860"/>
      <c r="S674" s="860"/>
      <c r="T674" s="860"/>
      <c r="U674" s="860"/>
      <c r="V674" s="860"/>
      <c r="W674" s="860"/>
      <c r="X674" s="860"/>
      <c r="Y674" s="860"/>
      <c r="Z674" s="860"/>
      <c r="AA674" s="860"/>
      <c r="AB674" s="860"/>
      <c r="AC674" s="860"/>
      <c r="AD674" s="860"/>
      <c r="AE674" s="860"/>
    </row>
    <row r="675" spans="1:31" ht="15.75" customHeight="1" x14ac:dyDescent="0.25">
      <c r="A675" s="860"/>
      <c r="B675" s="860"/>
      <c r="C675" s="860"/>
      <c r="D675" s="860"/>
      <c r="E675" s="860"/>
      <c r="F675" s="860"/>
      <c r="G675" s="868"/>
      <c r="H675" s="860"/>
      <c r="I675" s="860"/>
      <c r="J675" s="860"/>
      <c r="K675" s="860"/>
      <c r="L675" s="860"/>
      <c r="M675" s="860"/>
      <c r="N675" s="860"/>
      <c r="O675" s="860"/>
      <c r="P675" s="860"/>
      <c r="Q675" s="860"/>
      <c r="R675" s="860"/>
      <c r="S675" s="860"/>
      <c r="T675" s="860"/>
      <c r="U675" s="860"/>
      <c r="V675" s="860"/>
      <c r="W675" s="860"/>
      <c r="X675" s="860"/>
      <c r="Y675" s="860"/>
      <c r="Z675" s="860"/>
      <c r="AA675" s="860"/>
      <c r="AB675" s="860"/>
      <c r="AC675" s="860"/>
      <c r="AD675" s="860"/>
      <c r="AE675" s="860"/>
    </row>
    <row r="676" spans="1:31" ht="15.75" customHeight="1" x14ac:dyDescent="0.25">
      <c r="A676" s="860"/>
      <c r="B676" s="860"/>
      <c r="C676" s="860"/>
      <c r="D676" s="860"/>
      <c r="E676" s="860"/>
      <c r="F676" s="860"/>
      <c r="G676" s="868"/>
      <c r="H676" s="860"/>
      <c r="I676" s="860"/>
      <c r="J676" s="860"/>
      <c r="K676" s="860"/>
      <c r="L676" s="860"/>
      <c r="M676" s="860"/>
      <c r="N676" s="860"/>
      <c r="O676" s="860"/>
      <c r="P676" s="860"/>
      <c r="Q676" s="860"/>
      <c r="R676" s="860"/>
      <c r="S676" s="860"/>
      <c r="T676" s="860"/>
      <c r="U676" s="860"/>
      <c r="V676" s="860"/>
      <c r="W676" s="860"/>
      <c r="X676" s="860"/>
      <c r="Y676" s="860"/>
      <c r="Z676" s="860"/>
      <c r="AA676" s="860"/>
      <c r="AB676" s="860"/>
      <c r="AC676" s="860"/>
      <c r="AD676" s="860"/>
      <c r="AE676" s="860"/>
    </row>
    <row r="677" spans="1:31" ht="15.75" customHeight="1" x14ac:dyDescent="0.25">
      <c r="A677" s="860"/>
      <c r="B677" s="860"/>
      <c r="C677" s="860"/>
      <c r="D677" s="860"/>
      <c r="E677" s="860"/>
      <c r="F677" s="860"/>
      <c r="G677" s="868"/>
      <c r="H677" s="860"/>
      <c r="I677" s="860"/>
      <c r="J677" s="860"/>
      <c r="K677" s="860"/>
      <c r="L677" s="860"/>
      <c r="M677" s="860"/>
      <c r="N677" s="860"/>
      <c r="O677" s="860"/>
      <c r="P677" s="860"/>
      <c r="Q677" s="860"/>
      <c r="R677" s="860"/>
      <c r="S677" s="860"/>
      <c r="T677" s="860"/>
      <c r="U677" s="860"/>
      <c r="V677" s="860"/>
      <c r="W677" s="860"/>
      <c r="X677" s="860"/>
      <c r="Y677" s="860"/>
      <c r="Z677" s="860"/>
      <c r="AA677" s="860"/>
      <c r="AB677" s="860"/>
      <c r="AC677" s="860"/>
      <c r="AD677" s="860"/>
      <c r="AE677" s="860"/>
    </row>
    <row r="678" spans="1:31" ht="15.75" customHeight="1" x14ac:dyDescent="0.25">
      <c r="A678" s="860"/>
      <c r="B678" s="860"/>
      <c r="C678" s="860"/>
      <c r="D678" s="860"/>
      <c r="E678" s="860"/>
      <c r="F678" s="860"/>
      <c r="G678" s="868"/>
      <c r="H678" s="860"/>
      <c r="I678" s="860"/>
      <c r="J678" s="860"/>
      <c r="K678" s="860"/>
      <c r="L678" s="860"/>
      <c r="M678" s="860"/>
      <c r="N678" s="860"/>
      <c r="O678" s="860"/>
      <c r="P678" s="860"/>
      <c r="Q678" s="860"/>
      <c r="R678" s="860"/>
      <c r="S678" s="860"/>
      <c r="T678" s="860"/>
      <c r="U678" s="860"/>
      <c r="V678" s="860"/>
      <c r="W678" s="860"/>
      <c r="X678" s="860"/>
      <c r="Y678" s="860"/>
      <c r="Z678" s="860"/>
      <c r="AA678" s="860"/>
      <c r="AB678" s="860"/>
      <c r="AC678" s="860"/>
      <c r="AD678" s="860"/>
      <c r="AE678" s="860"/>
    </row>
    <row r="679" spans="1:31" ht="15.75" customHeight="1" x14ac:dyDescent="0.25">
      <c r="A679" s="860"/>
      <c r="B679" s="860"/>
      <c r="C679" s="860"/>
      <c r="D679" s="860"/>
      <c r="E679" s="860"/>
      <c r="F679" s="860"/>
      <c r="G679" s="868"/>
      <c r="H679" s="860"/>
      <c r="I679" s="860"/>
      <c r="J679" s="860"/>
      <c r="K679" s="860"/>
      <c r="L679" s="860"/>
      <c r="M679" s="860"/>
      <c r="N679" s="860"/>
      <c r="O679" s="860"/>
      <c r="P679" s="860"/>
      <c r="Q679" s="860"/>
      <c r="R679" s="860"/>
      <c r="S679" s="860"/>
      <c r="T679" s="860"/>
      <c r="U679" s="860"/>
      <c r="V679" s="860"/>
      <c r="W679" s="860"/>
      <c r="X679" s="860"/>
      <c r="Y679" s="860"/>
      <c r="Z679" s="860"/>
      <c r="AA679" s="860"/>
      <c r="AB679" s="860"/>
      <c r="AC679" s="860"/>
      <c r="AD679" s="860"/>
      <c r="AE679" s="860"/>
    </row>
    <row r="680" spans="1:31" ht="15.75" customHeight="1" x14ac:dyDescent="0.25">
      <c r="A680" s="860"/>
      <c r="B680" s="860"/>
      <c r="C680" s="860"/>
      <c r="D680" s="860"/>
      <c r="E680" s="860"/>
      <c r="F680" s="860"/>
      <c r="G680" s="868"/>
      <c r="H680" s="860"/>
      <c r="I680" s="860"/>
      <c r="J680" s="860"/>
      <c r="K680" s="860"/>
      <c r="L680" s="860"/>
      <c r="M680" s="860"/>
      <c r="N680" s="860"/>
      <c r="O680" s="860"/>
      <c r="P680" s="860"/>
      <c r="Q680" s="860"/>
      <c r="R680" s="860"/>
      <c r="S680" s="860"/>
      <c r="T680" s="860"/>
      <c r="U680" s="860"/>
      <c r="V680" s="860"/>
      <c r="W680" s="860"/>
      <c r="X680" s="860"/>
      <c r="Y680" s="860"/>
      <c r="Z680" s="860"/>
      <c r="AA680" s="860"/>
      <c r="AB680" s="860"/>
      <c r="AC680" s="860"/>
      <c r="AD680" s="860"/>
      <c r="AE680" s="860"/>
    </row>
    <row r="681" spans="1:31" ht="15.75" customHeight="1" x14ac:dyDescent="0.25">
      <c r="A681" s="860"/>
      <c r="B681" s="860"/>
      <c r="C681" s="860"/>
      <c r="D681" s="860"/>
      <c r="E681" s="860"/>
      <c r="F681" s="860"/>
      <c r="G681" s="868"/>
      <c r="H681" s="860"/>
      <c r="I681" s="860"/>
      <c r="J681" s="860"/>
      <c r="K681" s="860"/>
      <c r="L681" s="860"/>
      <c r="M681" s="860"/>
      <c r="N681" s="860"/>
      <c r="O681" s="860"/>
      <c r="P681" s="860"/>
      <c r="Q681" s="860"/>
      <c r="R681" s="860"/>
      <c r="S681" s="860"/>
      <c r="T681" s="860"/>
      <c r="U681" s="860"/>
      <c r="V681" s="860"/>
      <c r="W681" s="860"/>
      <c r="X681" s="860"/>
      <c r="Y681" s="860"/>
      <c r="Z681" s="860"/>
      <c r="AA681" s="860"/>
      <c r="AB681" s="860"/>
      <c r="AC681" s="860"/>
      <c r="AD681" s="860"/>
      <c r="AE681" s="860"/>
    </row>
    <row r="682" spans="1:31" ht="15.75" customHeight="1" x14ac:dyDescent="0.25">
      <c r="A682" s="860"/>
      <c r="B682" s="860"/>
      <c r="C682" s="860"/>
      <c r="D682" s="860"/>
      <c r="E682" s="860"/>
      <c r="F682" s="860"/>
      <c r="G682" s="868"/>
      <c r="H682" s="860"/>
      <c r="I682" s="860"/>
      <c r="J682" s="860"/>
      <c r="K682" s="860"/>
      <c r="L682" s="860"/>
      <c r="M682" s="860"/>
      <c r="N682" s="860"/>
      <c r="O682" s="860"/>
      <c r="P682" s="860"/>
      <c r="Q682" s="860"/>
      <c r="R682" s="860"/>
      <c r="S682" s="860"/>
      <c r="T682" s="860"/>
      <c r="U682" s="860"/>
      <c r="V682" s="860"/>
      <c r="W682" s="860"/>
      <c r="X682" s="860"/>
      <c r="Y682" s="860"/>
      <c r="Z682" s="860"/>
      <c r="AA682" s="860"/>
      <c r="AB682" s="860"/>
      <c r="AC682" s="860"/>
      <c r="AD682" s="860"/>
      <c r="AE682" s="860"/>
    </row>
    <row r="683" spans="1:31" ht="15.75" customHeight="1" x14ac:dyDescent="0.25">
      <c r="A683" s="860"/>
      <c r="B683" s="860"/>
      <c r="C683" s="860"/>
      <c r="D683" s="860"/>
      <c r="E683" s="860"/>
      <c r="F683" s="860"/>
      <c r="G683" s="868"/>
      <c r="H683" s="860"/>
      <c r="I683" s="860"/>
      <c r="J683" s="860"/>
      <c r="K683" s="860"/>
      <c r="L683" s="860"/>
      <c r="M683" s="860"/>
      <c r="N683" s="860"/>
      <c r="O683" s="860"/>
      <c r="P683" s="860"/>
      <c r="Q683" s="860"/>
      <c r="R683" s="860"/>
      <c r="S683" s="860"/>
      <c r="T683" s="860"/>
      <c r="U683" s="860"/>
      <c r="V683" s="860"/>
      <c r="W683" s="860"/>
      <c r="X683" s="860"/>
      <c r="Y683" s="860"/>
      <c r="Z683" s="860"/>
      <c r="AA683" s="860"/>
      <c r="AB683" s="860"/>
      <c r="AC683" s="860"/>
      <c r="AD683" s="860"/>
      <c r="AE683" s="860"/>
    </row>
    <row r="684" spans="1:31" ht="15.75" customHeight="1" x14ac:dyDescent="0.25">
      <c r="A684" s="860"/>
      <c r="B684" s="860"/>
      <c r="C684" s="860"/>
      <c r="D684" s="860"/>
      <c r="E684" s="860"/>
      <c r="F684" s="860"/>
      <c r="G684" s="868"/>
      <c r="H684" s="860"/>
      <c r="I684" s="860"/>
      <c r="J684" s="860"/>
      <c r="K684" s="860"/>
      <c r="L684" s="860"/>
      <c r="M684" s="860"/>
      <c r="N684" s="860"/>
      <c r="O684" s="860"/>
      <c r="P684" s="860"/>
      <c r="Q684" s="860"/>
      <c r="R684" s="860"/>
      <c r="S684" s="860"/>
      <c r="T684" s="860"/>
      <c r="U684" s="860"/>
      <c r="V684" s="860"/>
      <c r="W684" s="860"/>
      <c r="X684" s="860"/>
      <c r="Y684" s="860"/>
      <c r="Z684" s="860"/>
      <c r="AA684" s="860"/>
      <c r="AB684" s="860"/>
      <c r="AC684" s="860"/>
      <c r="AD684" s="860"/>
      <c r="AE684" s="860"/>
    </row>
    <row r="685" spans="1:31" ht="15.75" customHeight="1" x14ac:dyDescent="0.25">
      <c r="A685" s="860"/>
      <c r="B685" s="860"/>
      <c r="C685" s="860"/>
      <c r="D685" s="860"/>
      <c r="E685" s="860"/>
      <c r="F685" s="860"/>
      <c r="G685" s="868"/>
      <c r="H685" s="860"/>
      <c r="I685" s="860"/>
      <c r="J685" s="860"/>
      <c r="K685" s="860"/>
      <c r="L685" s="860"/>
      <c r="M685" s="860"/>
      <c r="N685" s="860"/>
      <c r="O685" s="860"/>
      <c r="P685" s="860"/>
      <c r="Q685" s="860"/>
      <c r="R685" s="860"/>
      <c r="S685" s="860"/>
      <c r="T685" s="860"/>
      <c r="U685" s="860"/>
      <c r="V685" s="860"/>
      <c r="W685" s="860"/>
      <c r="X685" s="860"/>
      <c r="Y685" s="860"/>
      <c r="Z685" s="860"/>
      <c r="AA685" s="860"/>
      <c r="AB685" s="860"/>
      <c r="AC685" s="860"/>
      <c r="AD685" s="860"/>
      <c r="AE685" s="860"/>
    </row>
    <row r="686" spans="1:31" ht="15.75" customHeight="1" x14ac:dyDescent="0.25">
      <c r="A686" s="860"/>
      <c r="B686" s="860"/>
      <c r="C686" s="860"/>
      <c r="D686" s="860"/>
      <c r="E686" s="860"/>
      <c r="F686" s="860"/>
      <c r="G686" s="868"/>
      <c r="H686" s="860"/>
      <c r="I686" s="860"/>
      <c r="J686" s="860"/>
      <c r="K686" s="860"/>
      <c r="L686" s="860"/>
      <c r="M686" s="860"/>
      <c r="N686" s="860"/>
      <c r="O686" s="860"/>
      <c r="P686" s="860"/>
      <c r="Q686" s="860"/>
      <c r="R686" s="860"/>
      <c r="S686" s="860"/>
      <c r="T686" s="860"/>
      <c r="U686" s="860"/>
      <c r="V686" s="860"/>
      <c r="W686" s="860"/>
      <c r="X686" s="860"/>
      <c r="Y686" s="860"/>
      <c r="Z686" s="860"/>
      <c r="AA686" s="860"/>
      <c r="AB686" s="860"/>
      <c r="AC686" s="860"/>
      <c r="AD686" s="860"/>
      <c r="AE686" s="860"/>
    </row>
    <row r="687" spans="1:31" ht="15.75" customHeight="1" x14ac:dyDescent="0.25">
      <c r="A687" s="860"/>
      <c r="B687" s="860"/>
      <c r="C687" s="860"/>
      <c r="D687" s="860"/>
      <c r="E687" s="860"/>
      <c r="F687" s="860"/>
      <c r="G687" s="868"/>
      <c r="H687" s="860"/>
      <c r="I687" s="860"/>
      <c r="J687" s="860"/>
      <c r="K687" s="860"/>
      <c r="L687" s="860"/>
      <c r="M687" s="860"/>
      <c r="N687" s="860"/>
      <c r="O687" s="860"/>
      <c r="P687" s="860"/>
      <c r="Q687" s="860"/>
      <c r="R687" s="860"/>
      <c r="S687" s="860"/>
      <c r="T687" s="860"/>
      <c r="U687" s="860"/>
      <c r="V687" s="860"/>
      <c r="W687" s="860"/>
      <c r="X687" s="860"/>
      <c r="Y687" s="860"/>
      <c r="Z687" s="860"/>
      <c r="AA687" s="860"/>
      <c r="AB687" s="860"/>
      <c r="AC687" s="860"/>
      <c r="AD687" s="860"/>
      <c r="AE687" s="860"/>
    </row>
    <row r="688" spans="1:31" ht="15.75" customHeight="1" x14ac:dyDescent="0.25">
      <c r="A688" s="860"/>
      <c r="B688" s="860"/>
      <c r="C688" s="860"/>
      <c r="D688" s="860"/>
      <c r="E688" s="860"/>
      <c r="F688" s="860"/>
      <c r="G688" s="868"/>
      <c r="H688" s="860"/>
      <c r="I688" s="860"/>
      <c r="J688" s="860"/>
      <c r="K688" s="860"/>
      <c r="L688" s="860"/>
      <c r="M688" s="860"/>
      <c r="N688" s="860"/>
      <c r="O688" s="860"/>
      <c r="P688" s="860"/>
      <c r="Q688" s="860"/>
      <c r="R688" s="860"/>
      <c r="S688" s="860"/>
      <c r="T688" s="860"/>
      <c r="U688" s="860"/>
      <c r="V688" s="860"/>
      <c r="W688" s="860"/>
      <c r="X688" s="860"/>
      <c r="Y688" s="860"/>
      <c r="Z688" s="860"/>
      <c r="AA688" s="860"/>
      <c r="AB688" s="860"/>
      <c r="AC688" s="860"/>
      <c r="AD688" s="860"/>
      <c r="AE688" s="860"/>
    </row>
    <row r="689" spans="1:31" ht="15.75" customHeight="1" x14ac:dyDescent="0.25">
      <c r="A689" s="860"/>
      <c r="B689" s="860"/>
      <c r="C689" s="860"/>
      <c r="D689" s="860"/>
      <c r="E689" s="860"/>
      <c r="F689" s="860"/>
      <c r="G689" s="868"/>
      <c r="H689" s="860"/>
      <c r="I689" s="860"/>
      <c r="J689" s="860"/>
      <c r="K689" s="860"/>
      <c r="L689" s="860"/>
      <c r="M689" s="860"/>
      <c r="N689" s="860"/>
      <c r="O689" s="860"/>
      <c r="P689" s="860"/>
      <c r="Q689" s="860"/>
      <c r="R689" s="860"/>
      <c r="S689" s="860"/>
      <c r="T689" s="860"/>
      <c r="U689" s="860"/>
      <c r="V689" s="860"/>
      <c r="W689" s="860"/>
      <c r="X689" s="860"/>
      <c r="Y689" s="860"/>
      <c r="Z689" s="860"/>
      <c r="AA689" s="860"/>
      <c r="AB689" s="860"/>
      <c r="AC689" s="860"/>
      <c r="AD689" s="860"/>
      <c r="AE689" s="860"/>
    </row>
    <row r="690" spans="1:31" ht="15.75" customHeight="1" x14ac:dyDescent="0.25">
      <c r="A690" s="860"/>
      <c r="B690" s="860"/>
      <c r="C690" s="860"/>
      <c r="D690" s="860"/>
      <c r="E690" s="860"/>
      <c r="F690" s="860"/>
      <c r="G690" s="868"/>
      <c r="H690" s="860"/>
      <c r="I690" s="860"/>
      <c r="J690" s="860"/>
      <c r="K690" s="860"/>
      <c r="L690" s="860"/>
      <c r="M690" s="860"/>
      <c r="N690" s="860"/>
      <c r="O690" s="860"/>
      <c r="P690" s="860"/>
      <c r="Q690" s="860"/>
      <c r="R690" s="860"/>
      <c r="S690" s="860"/>
      <c r="T690" s="860"/>
      <c r="U690" s="860"/>
      <c r="V690" s="860"/>
      <c r="W690" s="860"/>
      <c r="X690" s="860"/>
      <c r="Y690" s="860"/>
      <c r="Z690" s="860"/>
      <c r="AA690" s="860"/>
      <c r="AB690" s="860"/>
      <c r="AC690" s="860"/>
      <c r="AD690" s="860"/>
      <c r="AE690" s="860"/>
    </row>
    <row r="691" spans="1:31" ht="15.75" customHeight="1" x14ac:dyDescent="0.25">
      <c r="A691" s="860"/>
      <c r="B691" s="860"/>
      <c r="C691" s="860"/>
      <c r="D691" s="860"/>
      <c r="E691" s="860"/>
      <c r="F691" s="860"/>
      <c r="G691" s="868"/>
      <c r="H691" s="860"/>
      <c r="I691" s="860"/>
      <c r="J691" s="860"/>
      <c r="K691" s="860"/>
      <c r="L691" s="860"/>
      <c r="M691" s="860"/>
      <c r="N691" s="860"/>
      <c r="O691" s="860"/>
      <c r="P691" s="860"/>
      <c r="Q691" s="860"/>
      <c r="R691" s="860"/>
      <c r="S691" s="860"/>
      <c r="T691" s="860"/>
      <c r="U691" s="860"/>
      <c r="V691" s="860"/>
      <c r="W691" s="860"/>
      <c r="X691" s="860"/>
      <c r="Y691" s="860"/>
      <c r="Z691" s="860"/>
      <c r="AA691" s="860"/>
      <c r="AB691" s="860"/>
      <c r="AC691" s="860"/>
      <c r="AD691" s="860"/>
      <c r="AE691" s="860"/>
    </row>
    <row r="692" spans="1:31" ht="15.75" customHeight="1" x14ac:dyDescent="0.25">
      <c r="A692" s="860"/>
      <c r="B692" s="860"/>
      <c r="C692" s="860"/>
      <c r="D692" s="860"/>
      <c r="E692" s="860"/>
      <c r="F692" s="860"/>
      <c r="G692" s="868"/>
      <c r="H692" s="860"/>
      <c r="I692" s="860"/>
      <c r="J692" s="860"/>
      <c r="K692" s="860"/>
      <c r="L692" s="860"/>
      <c r="M692" s="860"/>
      <c r="N692" s="860"/>
      <c r="O692" s="860"/>
      <c r="P692" s="860"/>
      <c r="Q692" s="860"/>
      <c r="R692" s="860"/>
      <c r="S692" s="860"/>
      <c r="T692" s="860"/>
      <c r="U692" s="860"/>
      <c r="V692" s="860"/>
      <c r="W692" s="860"/>
      <c r="X692" s="860"/>
      <c r="Y692" s="860"/>
      <c r="Z692" s="860"/>
      <c r="AA692" s="860"/>
      <c r="AB692" s="860"/>
      <c r="AC692" s="860"/>
      <c r="AD692" s="860"/>
      <c r="AE692" s="860"/>
    </row>
    <row r="693" spans="1:31" ht="15.75" customHeight="1" x14ac:dyDescent="0.25">
      <c r="A693" s="860"/>
      <c r="B693" s="860"/>
      <c r="C693" s="860"/>
      <c r="D693" s="860"/>
      <c r="E693" s="860"/>
      <c r="F693" s="860"/>
      <c r="G693" s="868"/>
      <c r="H693" s="860"/>
      <c r="I693" s="860"/>
      <c r="J693" s="860"/>
      <c r="K693" s="860"/>
      <c r="L693" s="860"/>
      <c r="M693" s="860"/>
      <c r="N693" s="860"/>
      <c r="O693" s="860"/>
      <c r="P693" s="860"/>
      <c r="Q693" s="860"/>
      <c r="R693" s="860"/>
      <c r="S693" s="860"/>
      <c r="T693" s="860"/>
      <c r="U693" s="860"/>
      <c r="V693" s="860"/>
      <c r="W693" s="860"/>
      <c r="X693" s="860"/>
      <c r="Y693" s="860"/>
      <c r="Z693" s="860"/>
      <c r="AA693" s="860"/>
      <c r="AB693" s="860"/>
      <c r="AC693" s="860"/>
      <c r="AD693" s="860"/>
      <c r="AE693" s="860"/>
    </row>
    <row r="694" spans="1:31" ht="15.75" customHeight="1" x14ac:dyDescent="0.25">
      <c r="A694" s="860"/>
      <c r="B694" s="860"/>
      <c r="C694" s="860"/>
      <c r="D694" s="860"/>
      <c r="E694" s="860"/>
      <c r="F694" s="860"/>
      <c r="G694" s="868"/>
      <c r="H694" s="860"/>
      <c r="I694" s="860"/>
      <c r="J694" s="860"/>
      <c r="K694" s="860"/>
      <c r="L694" s="860"/>
      <c r="M694" s="860"/>
      <c r="N694" s="860"/>
      <c r="O694" s="860"/>
      <c r="P694" s="860"/>
      <c r="Q694" s="860"/>
      <c r="R694" s="860"/>
      <c r="S694" s="860"/>
      <c r="T694" s="860"/>
      <c r="U694" s="860"/>
      <c r="V694" s="860"/>
      <c r="W694" s="860"/>
      <c r="X694" s="860"/>
      <c r="Y694" s="860"/>
      <c r="Z694" s="860"/>
      <c r="AA694" s="860"/>
      <c r="AB694" s="860"/>
      <c r="AC694" s="860"/>
      <c r="AD694" s="860"/>
      <c r="AE694" s="860"/>
    </row>
    <row r="695" spans="1:31" ht="15.75" customHeight="1" x14ac:dyDescent="0.25">
      <c r="A695" s="860"/>
      <c r="B695" s="860"/>
      <c r="C695" s="860"/>
      <c r="D695" s="860"/>
      <c r="E695" s="860"/>
      <c r="F695" s="860"/>
      <c r="G695" s="868"/>
      <c r="H695" s="860"/>
      <c r="I695" s="860"/>
      <c r="J695" s="860"/>
      <c r="K695" s="860"/>
      <c r="L695" s="860"/>
      <c r="M695" s="860"/>
      <c r="N695" s="860"/>
      <c r="O695" s="860"/>
      <c r="P695" s="860"/>
      <c r="Q695" s="860"/>
      <c r="R695" s="860"/>
      <c r="S695" s="860"/>
      <c r="T695" s="860"/>
      <c r="U695" s="860"/>
      <c r="V695" s="860"/>
      <c r="W695" s="860"/>
      <c r="X695" s="860"/>
      <c r="Y695" s="860"/>
      <c r="Z695" s="860"/>
      <c r="AA695" s="860"/>
      <c r="AB695" s="860"/>
      <c r="AC695" s="860"/>
      <c r="AD695" s="860"/>
      <c r="AE695" s="860"/>
    </row>
    <row r="696" spans="1:31" ht="15.75" customHeight="1" x14ac:dyDescent="0.25">
      <c r="A696" s="860"/>
      <c r="B696" s="860"/>
      <c r="C696" s="860"/>
      <c r="D696" s="860"/>
      <c r="E696" s="860"/>
      <c r="F696" s="860"/>
      <c r="G696" s="868"/>
      <c r="H696" s="860"/>
      <c r="I696" s="860"/>
      <c r="J696" s="860"/>
      <c r="K696" s="860"/>
      <c r="L696" s="860"/>
      <c r="M696" s="860"/>
      <c r="N696" s="860"/>
      <c r="O696" s="860"/>
      <c r="P696" s="860"/>
      <c r="Q696" s="860"/>
      <c r="R696" s="860"/>
      <c r="S696" s="860"/>
      <c r="T696" s="860"/>
      <c r="U696" s="860"/>
      <c r="V696" s="860"/>
      <c r="W696" s="860"/>
      <c r="X696" s="860"/>
      <c r="Y696" s="860"/>
      <c r="Z696" s="860"/>
      <c r="AA696" s="860"/>
      <c r="AB696" s="860"/>
      <c r="AC696" s="860"/>
      <c r="AD696" s="860"/>
      <c r="AE696" s="860"/>
    </row>
    <row r="697" spans="1:31" ht="15.75" customHeight="1" x14ac:dyDescent="0.25">
      <c r="A697" s="860"/>
      <c r="B697" s="860"/>
      <c r="C697" s="860"/>
      <c r="D697" s="860"/>
      <c r="E697" s="860"/>
      <c r="F697" s="860"/>
      <c r="G697" s="868"/>
      <c r="H697" s="860"/>
      <c r="I697" s="860"/>
      <c r="J697" s="860"/>
      <c r="K697" s="860"/>
      <c r="L697" s="860"/>
      <c r="M697" s="860"/>
      <c r="N697" s="860"/>
      <c r="O697" s="860"/>
      <c r="P697" s="860"/>
      <c r="Q697" s="860"/>
      <c r="R697" s="860"/>
      <c r="S697" s="860"/>
      <c r="T697" s="860"/>
      <c r="U697" s="860"/>
      <c r="V697" s="860"/>
      <c r="W697" s="860"/>
      <c r="X697" s="860"/>
      <c r="Y697" s="860"/>
      <c r="Z697" s="860"/>
      <c r="AA697" s="860"/>
      <c r="AB697" s="860"/>
      <c r="AC697" s="860"/>
      <c r="AD697" s="860"/>
      <c r="AE697" s="860"/>
    </row>
    <row r="698" spans="1:31" ht="15.75" customHeight="1" x14ac:dyDescent="0.25">
      <c r="A698" s="860"/>
      <c r="B698" s="860"/>
      <c r="C698" s="860"/>
      <c r="D698" s="860"/>
      <c r="E698" s="860"/>
      <c r="F698" s="860"/>
      <c r="G698" s="868"/>
      <c r="H698" s="860"/>
      <c r="I698" s="860"/>
      <c r="J698" s="860"/>
      <c r="K698" s="860"/>
      <c r="L698" s="860"/>
      <c r="M698" s="860"/>
      <c r="N698" s="860"/>
      <c r="O698" s="860"/>
      <c r="P698" s="860"/>
      <c r="Q698" s="860"/>
      <c r="R698" s="860"/>
      <c r="S698" s="860"/>
      <c r="T698" s="860"/>
      <c r="U698" s="860"/>
      <c r="V698" s="860"/>
      <c r="W698" s="860"/>
      <c r="X698" s="860"/>
      <c r="Y698" s="860"/>
      <c r="Z698" s="860"/>
      <c r="AA698" s="860"/>
      <c r="AB698" s="860"/>
      <c r="AC698" s="860"/>
      <c r="AD698" s="860"/>
      <c r="AE698" s="860"/>
    </row>
    <row r="699" spans="1:31" ht="15.75" customHeight="1" x14ac:dyDescent="0.25">
      <c r="A699" s="860"/>
      <c r="B699" s="860"/>
      <c r="C699" s="860"/>
      <c r="D699" s="860"/>
      <c r="E699" s="860"/>
      <c r="F699" s="860"/>
      <c r="G699" s="868"/>
      <c r="H699" s="860"/>
      <c r="I699" s="860"/>
      <c r="J699" s="860"/>
      <c r="K699" s="860"/>
      <c r="L699" s="860"/>
      <c r="M699" s="860"/>
      <c r="N699" s="860"/>
      <c r="O699" s="860"/>
      <c r="P699" s="860"/>
      <c r="Q699" s="860"/>
      <c r="R699" s="860"/>
      <c r="S699" s="860"/>
      <c r="T699" s="860"/>
      <c r="U699" s="860"/>
      <c r="V699" s="860"/>
      <c r="W699" s="860"/>
      <c r="X699" s="860"/>
      <c r="Y699" s="860"/>
      <c r="Z699" s="860"/>
      <c r="AA699" s="860"/>
      <c r="AB699" s="860"/>
      <c r="AC699" s="860"/>
      <c r="AD699" s="860"/>
      <c r="AE699" s="860"/>
    </row>
    <row r="700" spans="1:31" ht="15.75" customHeight="1" x14ac:dyDescent="0.25">
      <c r="A700" s="860"/>
      <c r="B700" s="860"/>
      <c r="C700" s="860"/>
      <c r="D700" s="860"/>
      <c r="E700" s="860"/>
      <c r="F700" s="860"/>
      <c r="G700" s="868"/>
      <c r="H700" s="860"/>
      <c r="I700" s="860"/>
      <c r="J700" s="860"/>
      <c r="K700" s="860"/>
      <c r="L700" s="860"/>
      <c r="M700" s="860"/>
      <c r="N700" s="860"/>
      <c r="O700" s="860"/>
      <c r="P700" s="860"/>
      <c r="Q700" s="860"/>
      <c r="R700" s="860"/>
      <c r="S700" s="860"/>
      <c r="T700" s="860"/>
      <c r="U700" s="860"/>
      <c r="V700" s="860"/>
      <c r="W700" s="860"/>
      <c r="X700" s="860"/>
      <c r="Y700" s="860"/>
      <c r="Z700" s="860"/>
      <c r="AA700" s="860"/>
      <c r="AB700" s="860"/>
      <c r="AC700" s="860"/>
      <c r="AD700" s="860"/>
      <c r="AE700" s="860"/>
    </row>
    <row r="701" spans="1:31" ht="15.75" customHeight="1" x14ac:dyDescent="0.25">
      <c r="A701" s="860"/>
      <c r="B701" s="860"/>
      <c r="C701" s="860"/>
      <c r="D701" s="860"/>
      <c r="E701" s="860"/>
      <c r="F701" s="860"/>
      <c r="G701" s="868"/>
      <c r="H701" s="860"/>
      <c r="I701" s="860"/>
      <c r="J701" s="860"/>
      <c r="K701" s="860"/>
      <c r="L701" s="860"/>
      <c r="M701" s="860"/>
      <c r="N701" s="860"/>
      <c r="O701" s="860"/>
      <c r="P701" s="860"/>
      <c r="Q701" s="860"/>
      <c r="R701" s="860"/>
      <c r="S701" s="860"/>
      <c r="T701" s="860"/>
      <c r="U701" s="860"/>
      <c r="V701" s="860"/>
      <c r="W701" s="860"/>
      <c r="X701" s="860"/>
      <c r="Y701" s="860"/>
      <c r="Z701" s="860"/>
      <c r="AA701" s="860"/>
      <c r="AB701" s="860"/>
      <c r="AC701" s="860"/>
      <c r="AD701" s="860"/>
      <c r="AE701" s="860"/>
    </row>
    <row r="702" spans="1:31" ht="15.75" customHeight="1" x14ac:dyDescent="0.25">
      <c r="A702" s="860"/>
      <c r="B702" s="860"/>
      <c r="C702" s="860"/>
      <c r="D702" s="860"/>
      <c r="E702" s="860"/>
      <c r="F702" s="860"/>
      <c r="G702" s="868"/>
      <c r="H702" s="860"/>
      <c r="I702" s="860"/>
      <c r="J702" s="860"/>
      <c r="K702" s="860"/>
      <c r="L702" s="860"/>
      <c r="M702" s="860"/>
      <c r="N702" s="860"/>
      <c r="O702" s="860"/>
      <c r="P702" s="860"/>
      <c r="Q702" s="860"/>
      <c r="R702" s="860"/>
      <c r="S702" s="860"/>
      <c r="T702" s="860"/>
      <c r="U702" s="860"/>
      <c r="V702" s="860"/>
      <c r="W702" s="860"/>
      <c r="X702" s="860"/>
      <c r="Y702" s="860"/>
      <c r="Z702" s="860"/>
      <c r="AA702" s="860"/>
      <c r="AB702" s="860"/>
      <c r="AC702" s="860"/>
      <c r="AD702" s="860"/>
      <c r="AE702" s="860"/>
    </row>
    <row r="703" spans="1:31" ht="15.75" customHeight="1" x14ac:dyDescent="0.25">
      <c r="A703" s="860"/>
      <c r="B703" s="860"/>
      <c r="C703" s="860"/>
      <c r="D703" s="860"/>
      <c r="E703" s="860"/>
      <c r="F703" s="860"/>
      <c r="G703" s="868"/>
      <c r="H703" s="860"/>
      <c r="I703" s="860"/>
      <c r="J703" s="860"/>
      <c r="K703" s="860"/>
      <c r="L703" s="860"/>
      <c r="M703" s="860"/>
      <c r="N703" s="860"/>
      <c r="O703" s="860"/>
      <c r="P703" s="860"/>
      <c r="Q703" s="860"/>
      <c r="R703" s="860"/>
      <c r="S703" s="860"/>
      <c r="T703" s="860"/>
      <c r="U703" s="860"/>
      <c r="V703" s="860"/>
      <c r="W703" s="860"/>
      <c r="X703" s="860"/>
      <c r="Y703" s="860"/>
      <c r="Z703" s="860"/>
      <c r="AA703" s="860"/>
      <c r="AB703" s="860"/>
      <c r="AC703" s="860"/>
      <c r="AD703" s="860"/>
      <c r="AE703" s="860"/>
    </row>
    <row r="704" spans="1:31" ht="15.75" customHeight="1" x14ac:dyDescent="0.25">
      <c r="A704" s="860"/>
      <c r="B704" s="860"/>
      <c r="C704" s="860"/>
      <c r="D704" s="860"/>
      <c r="E704" s="860"/>
      <c r="F704" s="860"/>
      <c r="G704" s="868"/>
      <c r="H704" s="860"/>
      <c r="I704" s="860"/>
      <c r="J704" s="860"/>
      <c r="K704" s="860"/>
      <c r="L704" s="860"/>
      <c r="M704" s="860"/>
      <c r="N704" s="860"/>
      <c r="O704" s="860"/>
      <c r="P704" s="860"/>
      <c r="Q704" s="860"/>
      <c r="R704" s="860"/>
      <c r="S704" s="860"/>
      <c r="T704" s="860"/>
      <c r="U704" s="860"/>
      <c r="V704" s="860"/>
      <c r="W704" s="860"/>
      <c r="X704" s="860"/>
      <c r="Y704" s="860"/>
      <c r="Z704" s="860"/>
      <c r="AA704" s="860"/>
      <c r="AB704" s="860"/>
      <c r="AC704" s="860"/>
      <c r="AD704" s="860"/>
      <c r="AE704" s="860"/>
    </row>
    <row r="705" spans="1:31" ht="15.75" customHeight="1" x14ac:dyDescent="0.25">
      <c r="A705" s="860"/>
      <c r="B705" s="860"/>
      <c r="C705" s="860"/>
      <c r="D705" s="860"/>
      <c r="E705" s="860"/>
      <c r="F705" s="860"/>
      <c r="G705" s="868"/>
      <c r="H705" s="860"/>
      <c r="I705" s="860"/>
      <c r="J705" s="860"/>
      <c r="K705" s="860"/>
      <c r="L705" s="860"/>
      <c r="M705" s="860"/>
      <c r="N705" s="860"/>
      <c r="O705" s="860"/>
      <c r="P705" s="860"/>
      <c r="Q705" s="860"/>
      <c r="R705" s="860"/>
      <c r="S705" s="860"/>
      <c r="T705" s="860"/>
      <c r="U705" s="860"/>
      <c r="V705" s="860"/>
      <c r="W705" s="860"/>
      <c r="X705" s="860"/>
      <c r="Y705" s="860"/>
      <c r="Z705" s="860"/>
      <c r="AA705" s="860"/>
      <c r="AB705" s="860"/>
      <c r="AC705" s="860"/>
      <c r="AD705" s="860"/>
      <c r="AE705" s="860"/>
    </row>
    <row r="706" spans="1:31" ht="15.75" customHeight="1" x14ac:dyDescent="0.25">
      <c r="A706" s="860"/>
      <c r="B706" s="860"/>
      <c r="C706" s="860"/>
      <c r="D706" s="860"/>
      <c r="E706" s="860"/>
      <c r="F706" s="860"/>
      <c r="G706" s="868"/>
      <c r="H706" s="860"/>
      <c r="I706" s="860"/>
      <c r="J706" s="860"/>
      <c r="K706" s="860"/>
      <c r="L706" s="860"/>
      <c r="M706" s="860"/>
      <c r="N706" s="860"/>
      <c r="O706" s="860"/>
      <c r="P706" s="860"/>
      <c r="Q706" s="860"/>
      <c r="R706" s="860"/>
      <c r="S706" s="860"/>
      <c r="T706" s="860"/>
      <c r="U706" s="860"/>
      <c r="V706" s="860"/>
      <c r="W706" s="860"/>
      <c r="X706" s="860"/>
      <c r="Y706" s="860"/>
      <c r="Z706" s="860"/>
      <c r="AA706" s="860"/>
      <c r="AB706" s="860"/>
      <c r="AC706" s="860"/>
      <c r="AD706" s="860"/>
      <c r="AE706" s="860"/>
    </row>
    <row r="707" spans="1:31" ht="15.75" customHeight="1" x14ac:dyDescent="0.25">
      <c r="A707" s="860"/>
      <c r="B707" s="860"/>
      <c r="C707" s="860"/>
      <c r="D707" s="860"/>
      <c r="E707" s="860"/>
      <c r="F707" s="860"/>
      <c r="G707" s="868"/>
      <c r="H707" s="860"/>
      <c r="I707" s="860"/>
      <c r="J707" s="860"/>
      <c r="K707" s="860"/>
      <c r="L707" s="860"/>
      <c r="M707" s="860"/>
      <c r="N707" s="860"/>
      <c r="O707" s="860"/>
      <c r="P707" s="860"/>
      <c r="Q707" s="860"/>
      <c r="R707" s="860"/>
      <c r="S707" s="860"/>
      <c r="T707" s="860"/>
      <c r="U707" s="860"/>
      <c r="V707" s="860"/>
      <c r="W707" s="860"/>
      <c r="X707" s="860"/>
      <c r="Y707" s="860"/>
      <c r="Z707" s="860"/>
      <c r="AA707" s="860"/>
      <c r="AB707" s="860"/>
      <c r="AC707" s="860"/>
      <c r="AD707" s="860"/>
      <c r="AE707" s="860"/>
    </row>
    <row r="708" spans="1:31" ht="15.75" customHeight="1" x14ac:dyDescent="0.25">
      <c r="A708" s="860"/>
      <c r="B708" s="860"/>
      <c r="C708" s="860"/>
      <c r="D708" s="860"/>
      <c r="E708" s="860"/>
      <c r="F708" s="860"/>
      <c r="G708" s="868"/>
      <c r="H708" s="860"/>
      <c r="I708" s="860"/>
      <c r="J708" s="860"/>
      <c r="K708" s="860"/>
      <c r="L708" s="860"/>
      <c r="M708" s="860"/>
      <c r="N708" s="860"/>
      <c r="O708" s="860"/>
      <c r="P708" s="860"/>
      <c r="Q708" s="860"/>
      <c r="R708" s="860"/>
      <c r="S708" s="860"/>
      <c r="T708" s="860"/>
      <c r="U708" s="860"/>
      <c r="V708" s="860"/>
      <c r="W708" s="860"/>
      <c r="X708" s="860"/>
      <c r="Y708" s="860"/>
      <c r="Z708" s="860"/>
      <c r="AA708" s="860"/>
      <c r="AB708" s="860"/>
      <c r="AC708" s="860"/>
      <c r="AD708" s="860"/>
      <c r="AE708" s="860"/>
    </row>
    <row r="709" spans="1:31" ht="15.75" customHeight="1" x14ac:dyDescent="0.25">
      <c r="A709" s="860"/>
      <c r="B709" s="860"/>
      <c r="C709" s="860"/>
      <c r="D709" s="860"/>
      <c r="E709" s="860"/>
      <c r="F709" s="860"/>
      <c r="G709" s="868"/>
      <c r="H709" s="860"/>
      <c r="I709" s="860"/>
      <c r="J709" s="860"/>
      <c r="K709" s="860"/>
      <c r="L709" s="860"/>
      <c r="M709" s="860"/>
      <c r="N709" s="860"/>
      <c r="O709" s="860"/>
      <c r="P709" s="860"/>
      <c r="Q709" s="860"/>
      <c r="R709" s="860"/>
      <c r="S709" s="860"/>
      <c r="T709" s="860"/>
      <c r="U709" s="860"/>
      <c r="V709" s="860"/>
      <c r="W709" s="860"/>
      <c r="X709" s="860"/>
      <c r="Y709" s="860"/>
      <c r="Z709" s="860"/>
      <c r="AA709" s="860"/>
      <c r="AB709" s="860"/>
      <c r="AC709" s="860"/>
      <c r="AD709" s="860"/>
      <c r="AE709" s="860"/>
    </row>
    <row r="710" spans="1:31" ht="15.75" customHeight="1" x14ac:dyDescent="0.25">
      <c r="A710" s="860"/>
      <c r="B710" s="860"/>
      <c r="C710" s="860"/>
      <c r="D710" s="860"/>
      <c r="E710" s="860"/>
      <c r="F710" s="860"/>
      <c r="G710" s="868"/>
      <c r="H710" s="860"/>
      <c r="I710" s="860"/>
      <c r="J710" s="860"/>
      <c r="K710" s="860"/>
      <c r="L710" s="860"/>
      <c r="M710" s="860"/>
      <c r="N710" s="860"/>
      <c r="O710" s="860"/>
      <c r="P710" s="860"/>
      <c r="Q710" s="860"/>
      <c r="R710" s="860"/>
      <c r="S710" s="860"/>
      <c r="T710" s="860"/>
      <c r="U710" s="860"/>
      <c r="V710" s="860"/>
      <c r="W710" s="860"/>
      <c r="X710" s="860"/>
      <c r="Y710" s="860"/>
      <c r="Z710" s="860"/>
      <c r="AA710" s="860"/>
      <c r="AB710" s="860"/>
      <c r="AC710" s="860"/>
      <c r="AD710" s="860"/>
      <c r="AE710" s="860"/>
    </row>
    <row r="711" spans="1:31" ht="15.75" customHeight="1" x14ac:dyDescent="0.25">
      <c r="A711" s="860"/>
      <c r="B711" s="860"/>
      <c r="C711" s="860"/>
      <c r="D711" s="860"/>
      <c r="E711" s="860"/>
      <c r="F711" s="860"/>
      <c r="G711" s="868"/>
      <c r="H711" s="860"/>
      <c r="I711" s="860"/>
      <c r="J711" s="860"/>
      <c r="K711" s="860"/>
      <c r="L711" s="860"/>
      <c r="M711" s="860"/>
      <c r="N711" s="860"/>
      <c r="O711" s="860"/>
      <c r="P711" s="860"/>
      <c r="Q711" s="860"/>
      <c r="R711" s="860"/>
      <c r="S711" s="860"/>
      <c r="T711" s="860"/>
      <c r="U711" s="860"/>
      <c r="V711" s="860"/>
      <c r="W711" s="860"/>
      <c r="X711" s="860"/>
      <c r="Y711" s="860"/>
      <c r="Z711" s="860"/>
      <c r="AA711" s="860"/>
      <c r="AB711" s="860"/>
      <c r="AC711" s="860"/>
      <c r="AD711" s="860"/>
      <c r="AE711" s="860"/>
    </row>
    <row r="712" spans="1:31" ht="15.75" customHeight="1" x14ac:dyDescent="0.25">
      <c r="A712" s="860"/>
      <c r="B712" s="860"/>
      <c r="C712" s="860"/>
      <c r="D712" s="860"/>
      <c r="E712" s="860"/>
      <c r="F712" s="860"/>
      <c r="G712" s="868"/>
      <c r="H712" s="860"/>
      <c r="I712" s="860"/>
      <c r="J712" s="860"/>
      <c r="K712" s="860"/>
      <c r="L712" s="860"/>
      <c r="M712" s="860"/>
      <c r="N712" s="860"/>
      <c r="O712" s="860"/>
      <c r="P712" s="860"/>
      <c r="Q712" s="860"/>
      <c r="R712" s="860"/>
      <c r="S712" s="860"/>
      <c r="T712" s="860"/>
      <c r="U712" s="860"/>
      <c r="V712" s="860"/>
      <c r="W712" s="860"/>
      <c r="X712" s="860"/>
      <c r="Y712" s="860"/>
      <c r="Z712" s="860"/>
      <c r="AA712" s="860"/>
      <c r="AB712" s="860"/>
      <c r="AC712" s="860"/>
      <c r="AD712" s="860"/>
      <c r="AE712" s="860"/>
    </row>
    <row r="713" spans="1:31" ht="15.75" customHeight="1" x14ac:dyDescent="0.25">
      <c r="A713" s="860"/>
      <c r="B713" s="860"/>
      <c r="C713" s="860"/>
      <c r="D713" s="860"/>
      <c r="E713" s="860"/>
      <c r="F713" s="860"/>
      <c r="G713" s="868"/>
      <c r="H713" s="860"/>
      <c r="I713" s="860"/>
      <c r="J713" s="860"/>
      <c r="K713" s="860"/>
      <c r="L713" s="860"/>
      <c r="M713" s="860"/>
      <c r="N713" s="860"/>
      <c r="O713" s="860"/>
      <c r="P713" s="860"/>
      <c r="Q713" s="860"/>
      <c r="R713" s="860"/>
      <c r="S713" s="860"/>
      <c r="T713" s="860"/>
      <c r="U713" s="860"/>
      <c r="V713" s="860"/>
      <c r="W713" s="860"/>
      <c r="X713" s="860"/>
      <c r="Y713" s="860"/>
      <c r="Z713" s="860"/>
      <c r="AA713" s="860"/>
      <c r="AB713" s="860"/>
      <c r="AC713" s="860"/>
      <c r="AD713" s="860"/>
      <c r="AE713" s="860"/>
    </row>
    <row r="714" spans="1:31" ht="15.75" customHeight="1" x14ac:dyDescent="0.25">
      <c r="A714" s="860"/>
      <c r="B714" s="860"/>
      <c r="C714" s="860"/>
      <c r="D714" s="860"/>
      <c r="E714" s="860"/>
      <c r="F714" s="860"/>
      <c r="G714" s="868"/>
      <c r="H714" s="860"/>
      <c r="I714" s="860"/>
      <c r="J714" s="860"/>
      <c r="K714" s="860"/>
      <c r="L714" s="860"/>
      <c r="M714" s="860"/>
      <c r="N714" s="860"/>
      <c r="O714" s="860"/>
      <c r="P714" s="860"/>
      <c r="Q714" s="860"/>
      <c r="R714" s="860"/>
      <c r="S714" s="860"/>
      <c r="T714" s="860"/>
      <c r="U714" s="860"/>
      <c r="V714" s="860"/>
      <c r="W714" s="860"/>
      <c r="X714" s="860"/>
      <c r="Y714" s="860"/>
      <c r="Z714" s="860"/>
      <c r="AA714" s="860"/>
      <c r="AB714" s="860"/>
      <c r="AC714" s="860"/>
      <c r="AD714" s="860"/>
      <c r="AE714" s="860"/>
    </row>
    <row r="715" spans="1:31" ht="15.75" customHeight="1" x14ac:dyDescent="0.25">
      <c r="A715" s="860"/>
      <c r="B715" s="860"/>
      <c r="C715" s="860"/>
      <c r="D715" s="860"/>
      <c r="E715" s="860"/>
      <c r="F715" s="860"/>
      <c r="G715" s="868"/>
      <c r="H715" s="860"/>
      <c r="I715" s="860"/>
      <c r="J715" s="860"/>
      <c r="K715" s="860"/>
      <c r="L715" s="860"/>
      <c r="M715" s="860"/>
      <c r="N715" s="860"/>
      <c r="O715" s="860"/>
      <c r="P715" s="860"/>
      <c r="Q715" s="860"/>
      <c r="R715" s="860"/>
      <c r="S715" s="860"/>
      <c r="T715" s="860"/>
      <c r="U715" s="860"/>
      <c r="V715" s="860"/>
      <c r="W715" s="860"/>
      <c r="X715" s="860"/>
      <c r="Y715" s="860"/>
      <c r="Z715" s="860"/>
      <c r="AA715" s="860"/>
      <c r="AB715" s="860"/>
      <c r="AC715" s="860"/>
      <c r="AD715" s="860"/>
      <c r="AE715" s="860"/>
    </row>
    <row r="716" spans="1:31" ht="15.75" customHeight="1" x14ac:dyDescent="0.25">
      <c r="A716" s="860"/>
      <c r="B716" s="860"/>
      <c r="C716" s="860"/>
      <c r="D716" s="860"/>
      <c r="E716" s="860"/>
      <c r="F716" s="860"/>
      <c r="G716" s="868"/>
      <c r="H716" s="860"/>
      <c r="I716" s="860"/>
      <c r="J716" s="860"/>
      <c r="K716" s="860"/>
      <c r="L716" s="860"/>
      <c r="M716" s="860"/>
      <c r="N716" s="860"/>
      <c r="O716" s="860"/>
      <c r="P716" s="860"/>
      <c r="Q716" s="860"/>
      <c r="R716" s="860"/>
      <c r="S716" s="860"/>
      <c r="T716" s="860"/>
      <c r="U716" s="860"/>
      <c r="V716" s="860"/>
      <c r="W716" s="860"/>
      <c r="X716" s="860"/>
      <c r="Y716" s="860"/>
      <c r="Z716" s="860"/>
      <c r="AA716" s="860"/>
      <c r="AB716" s="860"/>
      <c r="AC716" s="860"/>
      <c r="AD716" s="860"/>
      <c r="AE716" s="860"/>
    </row>
    <row r="717" spans="1:31" ht="15.75" customHeight="1" x14ac:dyDescent="0.25">
      <c r="A717" s="860"/>
      <c r="B717" s="860"/>
      <c r="C717" s="860"/>
      <c r="D717" s="860"/>
      <c r="E717" s="860"/>
      <c r="F717" s="860"/>
      <c r="G717" s="868"/>
      <c r="H717" s="860"/>
      <c r="I717" s="860"/>
      <c r="J717" s="860"/>
      <c r="K717" s="860"/>
      <c r="L717" s="860"/>
      <c r="M717" s="860"/>
      <c r="N717" s="860"/>
      <c r="O717" s="860"/>
      <c r="P717" s="860"/>
      <c r="Q717" s="860"/>
      <c r="R717" s="860"/>
      <c r="S717" s="860"/>
      <c r="T717" s="860"/>
      <c r="U717" s="860"/>
      <c r="V717" s="860"/>
      <c r="W717" s="860"/>
      <c r="X717" s="860"/>
      <c r="Y717" s="860"/>
      <c r="Z717" s="860"/>
      <c r="AA717" s="860"/>
      <c r="AB717" s="860"/>
      <c r="AC717" s="860"/>
      <c r="AD717" s="860"/>
      <c r="AE717" s="860"/>
    </row>
    <row r="718" spans="1:31" ht="15.75" customHeight="1" x14ac:dyDescent="0.25">
      <c r="A718" s="860"/>
      <c r="B718" s="860"/>
      <c r="C718" s="860"/>
      <c r="D718" s="860"/>
      <c r="E718" s="860"/>
      <c r="F718" s="860"/>
      <c r="G718" s="868"/>
      <c r="H718" s="860"/>
      <c r="I718" s="860"/>
      <c r="J718" s="860"/>
      <c r="K718" s="860"/>
      <c r="L718" s="860"/>
      <c r="M718" s="860"/>
      <c r="N718" s="860"/>
      <c r="O718" s="860"/>
      <c r="P718" s="860"/>
      <c r="Q718" s="860"/>
      <c r="R718" s="860"/>
      <c r="S718" s="860"/>
      <c r="T718" s="860"/>
      <c r="U718" s="860"/>
      <c r="V718" s="860"/>
      <c r="W718" s="860"/>
      <c r="X718" s="860"/>
      <c r="Y718" s="860"/>
      <c r="Z718" s="860"/>
      <c r="AA718" s="860"/>
      <c r="AB718" s="860"/>
      <c r="AC718" s="860"/>
      <c r="AD718" s="860"/>
      <c r="AE718" s="860"/>
    </row>
    <row r="719" spans="1:31" ht="15.75" customHeight="1" x14ac:dyDescent="0.25">
      <c r="A719" s="860"/>
      <c r="B719" s="860"/>
      <c r="C719" s="860"/>
      <c r="D719" s="860"/>
      <c r="E719" s="860"/>
      <c r="F719" s="860"/>
      <c r="G719" s="868"/>
      <c r="H719" s="860"/>
      <c r="I719" s="860"/>
      <c r="J719" s="860"/>
      <c r="K719" s="860"/>
      <c r="L719" s="860"/>
      <c r="M719" s="860"/>
      <c r="N719" s="860"/>
      <c r="O719" s="860"/>
      <c r="P719" s="860"/>
      <c r="Q719" s="860"/>
      <c r="R719" s="860"/>
      <c r="S719" s="860"/>
      <c r="T719" s="860"/>
      <c r="U719" s="860"/>
      <c r="V719" s="860"/>
      <c r="W719" s="860"/>
      <c r="X719" s="860"/>
      <c r="Y719" s="860"/>
      <c r="Z719" s="860"/>
      <c r="AA719" s="860"/>
      <c r="AB719" s="860"/>
      <c r="AC719" s="860"/>
      <c r="AD719" s="860"/>
      <c r="AE719" s="860"/>
    </row>
    <row r="720" spans="1:31" ht="15.75" customHeight="1" x14ac:dyDescent="0.25">
      <c r="A720" s="860"/>
      <c r="B720" s="860"/>
      <c r="C720" s="860"/>
      <c r="D720" s="860"/>
      <c r="E720" s="860"/>
      <c r="F720" s="860"/>
      <c r="G720" s="868"/>
      <c r="H720" s="860"/>
      <c r="I720" s="860"/>
      <c r="J720" s="860"/>
      <c r="K720" s="860"/>
      <c r="L720" s="860"/>
      <c r="M720" s="860"/>
      <c r="N720" s="860"/>
      <c r="O720" s="860"/>
      <c r="P720" s="860"/>
      <c r="Q720" s="860"/>
      <c r="R720" s="860"/>
      <c r="S720" s="860"/>
      <c r="T720" s="860"/>
      <c r="U720" s="860"/>
      <c r="V720" s="860"/>
      <c r="W720" s="860"/>
      <c r="X720" s="860"/>
      <c r="Y720" s="860"/>
      <c r="Z720" s="860"/>
      <c r="AA720" s="860"/>
      <c r="AB720" s="860"/>
      <c r="AC720" s="860"/>
      <c r="AD720" s="860"/>
      <c r="AE720" s="860"/>
    </row>
    <row r="721" spans="1:31" ht="15.75" customHeight="1" x14ac:dyDescent="0.25">
      <c r="A721" s="860"/>
      <c r="B721" s="860"/>
      <c r="C721" s="860"/>
      <c r="D721" s="860"/>
      <c r="E721" s="860"/>
      <c r="F721" s="860"/>
      <c r="G721" s="868"/>
      <c r="H721" s="860"/>
      <c r="I721" s="860"/>
      <c r="J721" s="860"/>
      <c r="K721" s="860"/>
      <c r="L721" s="860"/>
      <c r="M721" s="860"/>
      <c r="N721" s="860"/>
      <c r="O721" s="860"/>
      <c r="P721" s="860"/>
      <c r="Q721" s="860"/>
      <c r="R721" s="860"/>
      <c r="S721" s="860"/>
      <c r="T721" s="860"/>
      <c r="U721" s="860"/>
      <c r="V721" s="860"/>
      <c r="W721" s="860"/>
      <c r="X721" s="860"/>
      <c r="Y721" s="860"/>
      <c r="Z721" s="860"/>
      <c r="AA721" s="860"/>
      <c r="AB721" s="860"/>
      <c r="AC721" s="860"/>
      <c r="AD721" s="860"/>
      <c r="AE721" s="860"/>
    </row>
    <row r="722" spans="1:31" ht="15.75" customHeight="1" x14ac:dyDescent="0.25">
      <c r="A722" s="860"/>
      <c r="B722" s="860"/>
      <c r="C722" s="860"/>
      <c r="D722" s="860"/>
      <c r="E722" s="860"/>
      <c r="F722" s="860"/>
      <c r="G722" s="868"/>
      <c r="H722" s="860"/>
      <c r="I722" s="860"/>
      <c r="J722" s="860"/>
      <c r="K722" s="860"/>
      <c r="L722" s="860"/>
      <c r="M722" s="860"/>
      <c r="N722" s="860"/>
      <c r="O722" s="860"/>
      <c r="P722" s="860"/>
      <c r="Q722" s="860"/>
      <c r="R722" s="860"/>
      <c r="S722" s="860"/>
      <c r="T722" s="860"/>
      <c r="U722" s="860"/>
      <c r="V722" s="860"/>
      <c r="W722" s="860"/>
      <c r="X722" s="860"/>
      <c r="Y722" s="860"/>
      <c r="Z722" s="860"/>
      <c r="AA722" s="860"/>
      <c r="AB722" s="860"/>
      <c r="AC722" s="860"/>
      <c r="AD722" s="860"/>
      <c r="AE722" s="860"/>
    </row>
    <row r="723" spans="1:31" ht="15.75" customHeight="1" x14ac:dyDescent="0.25">
      <c r="A723" s="860"/>
      <c r="B723" s="860"/>
      <c r="C723" s="860"/>
      <c r="D723" s="860"/>
      <c r="E723" s="860"/>
      <c r="F723" s="860"/>
      <c r="G723" s="868"/>
      <c r="H723" s="860"/>
      <c r="I723" s="860"/>
      <c r="J723" s="860"/>
      <c r="K723" s="860"/>
      <c r="L723" s="860"/>
      <c r="M723" s="860"/>
      <c r="N723" s="860"/>
      <c r="O723" s="860"/>
      <c r="P723" s="860"/>
      <c r="Q723" s="860"/>
      <c r="R723" s="860"/>
      <c r="S723" s="860"/>
      <c r="T723" s="860"/>
      <c r="U723" s="860"/>
      <c r="V723" s="860"/>
      <c r="W723" s="860"/>
      <c r="X723" s="860"/>
      <c r="Y723" s="860"/>
      <c r="Z723" s="860"/>
      <c r="AA723" s="860"/>
      <c r="AB723" s="860"/>
      <c r="AC723" s="860"/>
      <c r="AD723" s="860"/>
      <c r="AE723" s="860"/>
    </row>
    <row r="724" spans="1:31" ht="15.75" customHeight="1" x14ac:dyDescent="0.25">
      <c r="A724" s="860"/>
      <c r="B724" s="860"/>
      <c r="C724" s="860"/>
      <c r="D724" s="860"/>
      <c r="E724" s="860"/>
      <c r="F724" s="860"/>
      <c r="G724" s="868"/>
      <c r="H724" s="860"/>
      <c r="I724" s="860"/>
      <c r="J724" s="860"/>
      <c r="K724" s="860"/>
      <c r="L724" s="860"/>
      <c r="M724" s="860"/>
      <c r="N724" s="860"/>
      <c r="O724" s="860"/>
      <c r="P724" s="860"/>
      <c r="Q724" s="860"/>
      <c r="R724" s="860"/>
      <c r="S724" s="860"/>
      <c r="T724" s="860"/>
      <c r="U724" s="860"/>
      <c r="V724" s="860"/>
      <c r="W724" s="860"/>
      <c r="X724" s="860"/>
      <c r="Y724" s="860"/>
      <c r="Z724" s="860"/>
      <c r="AA724" s="860"/>
      <c r="AB724" s="860"/>
      <c r="AC724" s="860"/>
      <c r="AD724" s="860"/>
      <c r="AE724" s="860"/>
    </row>
    <row r="725" spans="1:31" ht="15.75" customHeight="1" x14ac:dyDescent="0.25">
      <c r="A725" s="860"/>
      <c r="B725" s="860"/>
      <c r="C725" s="860"/>
      <c r="D725" s="860"/>
      <c r="E725" s="860"/>
      <c r="F725" s="860"/>
      <c r="G725" s="868"/>
      <c r="H725" s="860"/>
      <c r="I725" s="860"/>
      <c r="J725" s="860"/>
      <c r="K725" s="860"/>
      <c r="L725" s="860"/>
      <c r="M725" s="860"/>
      <c r="N725" s="860"/>
      <c r="O725" s="860"/>
      <c r="P725" s="860"/>
      <c r="Q725" s="860"/>
      <c r="R725" s="860"/>
      <c r="S725" s="860"/>
      <c r="T725" s="860"/>
      <c r="U725" s="860"/>
      <c r="V725" s="860"/>
      <c r="W725" s="860"/>
      <c r="X725" s="860"/>
      <c r="Y725" s="860"/>
      <c r="Z725" s="860"/>
      <c r="AA725" s="860"/>
      <c r="AB725" s="860"/>
      <c r="AC725" s="860"/>
      <c r="AD725" s="860"/>
      <c r="AE725" s="860"/>
    </row>
    <row r="726" spans="1:31" ht="15.75" customHeight="1" x14ac:dyDescent="0.25">
      <c r="A726" s="860"/>
      <c r="B726" s="860"/>
      <c r="C726" s="860"/>
      <c r="D726" s="860"/>
      <c r="E726" s="860"/>
      <c r="F726" s="860"/>
      <c r="G726" s="868"/>
      <c r="H726" s="860"/>
      <c r="I726" s="860"/>
      <c r="J726" s="860"/>
      <c r="K726" s="860"/>
      <c r="L726" s="860"/>
      <c r="M726" s="860"/>
      <c r="N726" s="860"/>
      <c r="O726" s="860"/>
      <c r="P726" s="860"/>
      <c r="Q726" s="860"/>
      <c r="R726" s="860"/>
      <c r="S726" s="860"/>
      <c r="T726" s="860"/>
      <c r="U726" s="860"/>
      <c r="V726" s="860"/>
      <c r="W726" s="860"/>
      <c r="X726" s="860"/>
      <c r="Y726" s="860"/>
      <c r="Z726" s="860"/>
      <c r="AA726" s="860"/>
      <c r="AB726" s="860"/>
      <c r="AC726" s="860"/>
      <c r="AD726" s="860"/>
      <c r="AE726" s="860"/>
    </row>
    <row r="727" spans="1:31" ht="15.75" customHeight="1" x14ac:dyDescent="0.25">
      <c r="A727" s="860"/>
      <c r="B727" s="860"/>
      <c r="C727" s="860"/>
      <c r="D727" s="860"/>
      <c r="E727" s="860"/>
      <c r="F727" s="860"/>
      <c r="G727" s="868"/>
      <c r="H727" s="860"/>
      <c r="I727" s="860"/>
      <c r="J727" s="860"/>
      <c r="K727" s="860"/>
      <c r="L727" s="860"/>
      <c r="M727" s="860"/>
      <c r="N727" s="860"/>
      <c r="O727" s="860"/>
      <c r="P727" s="860"/>
      <c r="Q727" s="860"/>
      <c r="R727" s="860"/>
      <c r="S727" s="860"/>
      <c r="T727" s="860"/>
      <c r="U727" s="860"/>
      <c r="V727" s="860"/>
      <c r="W727" s="860"/>
      <c r="X727" s="860"/>
      <c r="Y727" s="860"/>
      <c r="Z727" s="860"/>
      <c r="AA727" s="860"/>
      <c r="AB727" s="860"/>
      <c r="AC727" s="860"/>
      <c r="AD727" s="860"/>
      <c r="AE727" s="860"/>
    </row>
    <row r="728" spans="1:31" ht="15.75" customHeight="1" x14ac:dyDescent="0.25">
      <c r="A728" s="860"/>
      <c r="B728" s="860"/>
      <c r="C728" s="860"/>
      <c r="D728" s="860"/>
      <c r="E728" s="860"/>
      <c r="F728" s="860"/>
      <c r="G728" s="868"/>
      <c r="H728" s="860"/>
      <c r="I728" s="860"/>
      <c r="J728" s="860"/>
      <c r="K728" s="860"/>
      <c r="L728" s="860"/>
      <c r="M728" s="860"/>
      <c r="N728" s="860"/>
      <c r="O728" s="860"/>
      <c r="P728" s="860"/>
      <c r="Q728" s="860"/>
      <c r="R728" s="860"/>
      <c r="S728" s="860"/>
      <c r="T728" s="860"/>
      <c r="U728" s="860"/>
      <c r="V728" s="860"/>
      <c r="W728" s="860"/>
      <c r="X728" s="860"/>
      <c r="Y728" s="860"/>
      <c r="Z728" s="860"/>
      <c r="AA728" s="860"/>
      <c r="AB728" s="860"/>
      <c r="AC728" s="860"/>
      <c r="AD728" s="860"/>
      <c r="AE728" s="860"/>
    </row>
    <row r="729" spans="1:31" ht="15.75" customHeight="1" x14ac:dyDescent="0.25">
      <c r="A729" s="860"/>
      <c r="B729" s="860"/>
      <c r="C729" s="860"/>
      <c r="D729" s="860"/>
      <c r="E729" s="860"/>
      <c r="F729" s="860"/>
      <c r="G729" s="868"/>
      <c r="H729" s="860"/>
      <c r="I729" s="860"/>
      <c r="J729" s="860"/>
      <c r="K729" s="860"/>
      <c r="L729" s="860"/>
      <c r="M729" s="860"/>
      <c r="N729" s="860"/>
      <c r="O729" s="860"/>
      <c r="P729" s="860"/>
      <c r="Q729" s="860"/>
      <c r="R729" s="860"/>
      <c r="S729" s="860"/>
      <c r="T729" s="860"/>
      <c r="U729" s="860"/>
      <c r="V729" s="860"/>
      <c r="W729" s="860"/>
      <c r="X729" s="860"/>
      <c r="Y729" s="860"/>
      <c r="Z729" s="860"/>
      <c r="AA729" s="860"/>
      <c r="AB729" s="860"/>
      <c r="AC729" s="860"/>
      <c r="AD729" s="860"/>
      <c r="AE729" s="860"/>
    </row>
    <row r="730" spans="1:31" ht="15.75" customHeight="1" x14ac:dyDescent="0.25">
      <c r="A730" s="860"/>
      <c r="B730" s="860"/>
      <c r="C730" s="860"/>
      <c r="D730" s="860"/>
      <c r="E730" s="860"/>
      <c r="F730" s="860"/>
      <c r="G730" s="868"/>
      <c r="H730" s="860"/>
      <c r="I730" s="860"/>
      <c r="J730" s="860"/>
      <c r="K730" s="860"/>
      <c r="L730" s="860"/>
      <c r="M730" s="860"/>
      <c r="N730" s="860"/>
      <c r="O730" s="860"/>
      <c r="P730" s="860"/>
      <c r="Q730" s="860"/>
      <c r="R730" s="860"/>
      <c r="S730" s="860"/>
      <c r="T730" s="860"/>
      <c r="U730" s="860"/>
      <c r="V730" s="860"/>
      <c r="W730" s="860"/>
      <c r="X730" s="860"/>
      <c r="Y730" s="860"/>
      <c r="Z730" s="860"/>
      <c r="AA730" s="860"/>
      <c r="AB730" s="860"/>
      <c r="AC730" s="860"/>
      <c r="AD730" s="860"/>
      <c r="AE730" s="860"/>
    </row>
    <row r="731" spans="1:31" ht="15.75" customHeight="1" x14ac:dyDescent="0.25">
      <c r="A731" s="860"/>
      <c r="B731" s="860"/>
      <c r="C731" s="860"/>
      <c r="D731" s="860"/>
      <c r="E731" s="860"/>
      <c r="F731" s="860"/>
      <c r="G731" s="868"/>
      <c r="H731" s="860"/>
      <c r="I731" s="860"/>
      <c r="J731" s="860"/>
      <c r="K731" s="860"/>
      <c r="L731" s="860"/>
      <c r="M731" s="860"/>
      <c r="N731" s="860"/>
      <c r="O731" s="860"/>
      <c r="P731" s="860"/>
      <c r="Q731" s="860"/>
      <c r="R731" s="860"/>
      <c r="S731" s="860"/>
      <c r="T731" s="860"/>
      <c r="U731" s="860"/>
      <c r="V731" s="860"/>
      <c r="W731" s="860"/>
      <c r="X731" s="860"/>
      <c r="Y731" s="860"/>
      <c r="Z731" s="860"/>
      <c r="AA731" s="860"/>
      <c r="AB731" s="860"/>
      <c r="AC731" s="860"/>
      <c r="AD731" s="860"/>
      <c r="AE731" s="860"/>
    </row>
    <row r="732" spans="1:31" ht="15.75" customHeight="1" x14ac:dyDescent="0.25">
      <c r="A732" s="860"/>
      <c r="B732" s="860"/>
      <c r="C732" s="860"/>
      <c r="D732" s="860"/>
      <c r="E732" s="860"/>
      <c r="F732" s="860"/>
      <c r="G732" s="868"/>
      <c r="H732" s="860"/>
      <c r="I732" s="860"/>
      <c r="J732" s="860"/>
      <c r="K732" s="860"/>
      <c r="L732" s="860"/>
      <c r="M732" s="860"/>
      <c r="N732" s="860"/>
      <c r="O732" s="860"/>
      <c r="P732" s="860"/>
      <c r="Q732" s="860"/>
      <c r="R732" s="860"/>
      <c r="S732" s="860"/>
      <c r="T732" s="860"/>
      <c r="U732" s="860"/>
      <c r="V732" s="860"/>
      <c r="W732" s="860"/>
      <c r="X732" s="860"/>
      <c r="Y732" s="860"/>
      <c r="Z732" s="860"/>
      <c r="AA732" s="860"/>
      <c r="AB732" s="860"/>
      <c r="AC732" s="860"/>
      <c r="AD732" s="860"/>
      <c r="AE732" s="860"/>
    </row>
    <row r="733" spans="1:31" ht="15.75" customHeight="1" x14ac:dyDescent="0.25">
      <c r="A733" s="860"/>
      <c r="B733" s="860"/>
      <c r="C733" s="860"/>
      <c r="D733" s="860"/>
      <c r="E733" s="860"/>
      <c r="F733" s="860"/>
      <c r="G733" s="868"/>
      <c r="H733" s="860"/>
      <c r="I733" s="860"/>
      <c r="J733" s="860"/>
      <c r="K733" s="860"/>
      <c r="L733" s="860"/>
      <c r="M733" s="860"/>
      <c r="N733" s="860"/>
      <c r="O733" s="860"/>
      <c r="P733" s="860"/>
      <c r="Q733" s="860"/>
      <c r="R733" s="860"/>
      <c r="S733" s="860"/>
      <c r="T733" s="860"/>
      <c r="U733" s="860"/>
      <c r="V733" s="860"/>
      <c r="W733" s="860"/>
      <c r="X733" s="860"/>
      <c r="Y733" s="860"/>
      <c r="Z733" s="860"/>
      <c r="AA733" s="860"/>
      <c r="AB733" s="860"/>
      <c r="AC733" s="860"/>
      <c r="AD733" s="860"/>
      <c r="AE733" s="860"/>
    </row>
    <row r="734" spans="1:31" ht="15.75" customHeight="1" x14ac:dyDescent="0.25">
      <c r="A734" s="860"/>
      <c r="B734" s="860"/>
      <c r="C734" s="860"/>
      <c r="D734" s="860"/>
      <c r="E734" s="860"/>
      <c r="F734" s="860"/>
      <c r="G734" s="868"/>
      <c r="H734" s="860"/>
      <c r="I734" s="860"/>
      <c r="J734" s="860"/>
      <c r="K734" s="860"/>
      <c r="L734" s="860"/>
      <c r="M734" s="860"/>
      <c r="N734" s="860"/>
      <c r="O734" s="860"/>
      <c r="P734" s="860"/>
      <c r="Q734" s="860"/>
      <c r="R734" s="860"/>
      <c r="S734" s="860"/>
      <c r="T734" s="860"/>
      <c r="U734" s="860"/>
      <c r="V734" s="860"/>
      <c r="W734" s="860"/>
      <c r="X734" s="860"/>
      <c r="Y734" s="860"/>
      <c r="Z734" s="860"/>
      <c r="AA734" s="860"/>
      <c r="AB734" s="860"/>
      <c r="AC734" s="860"/>
      <c r="AD734" s="860"/>
      <c r="AE734" s="860"/>
    </row>
    <row r="735" spans="1:31" ht="15.75" customHeight="1" x14ac:dyDescent="0.25">
      <c r="A735" s="860"/>
      <c r="B735" s="860"/>
      <c r="C735" s="860"/>
      <c r="D735" s="860"/>
      <c r="E735" s="860"/>
      <c r="F735" s="860"/>
      <c r="G735" s="868"/>
      <c r="H735" s="860"/>
      <c r="I735" s="860"/>
      <c r="J735" s="860"/>
      <c r="K735" s="860"/>
      <c r="L735" s="860"/>
      <c r="M735" s="860"/>
      <c r="N735" s="860"/>
      <c r="O735" s="860"/>
      <c r="P735" s="860"/>
      <c r="Q735" s="860"/>
      <c r="R735" s="860"/>
      <c r="S735" s="860"/>
      <c r="T735" s="860"/>
      <c r="U735" s="860"/>
      <c r="V735" s="860"/>
      <c r="W735" s="860"/>
      <c r="X735" s="860"/>
      <c r="Y735" s="860"/>
      <c r="Z735" s="860"/>
      <c r="AA735" s="860"/>
      <c r="AB735" s="860"/>
      <c r="AC735" s="860"/>
      <c r="AD735" s="860"/>
      <c r="AE735" s="860"/>
    </row>
    <row r="736" spans="1:31" ht="15.75" customHeight="1" x14ac:dyDescent="0.25">
      <c r="A736" s="860"/>
      <c r="B736" s="860"/>
      <c r="C736" s="860"/>
      <c r="D736" s="860"/>
      <c r="E736" s="860"/>
      <c r="F736" s="860"/>
      <c r="G736" s="868"/>
      <c r="H736" s="860"/>
      <c r="I736" s="860"/>
      <c r="J736" s="860"/>
      <c r="K736" s="860"/>
      <c r="L736" s="860"/>
      <c r="M736" s="860"/>
      <c r="N736" s="860"/>
      <c r="O736" s="860"/>
      <c r="P736" s="860"/>
      <c r="Q736" s="860"/>
      <c r="R736" s="860"/>
      <c r="S736" s="860"/>
      <c r="T736" s="860"/>
      <c r="U736" s="860"/>
      <c r="V736" s="860"/>
      <c r="W736" s="860"/>
      <c r="X736" s="860"/>
      <c r="Y736" s="860"/>
      <c r="Z736" s="860"/>
      <c r="AA736" s="860"/>
      <c r="AB736" s="860"/>
      <c r="AC736" s="860"/>
      <c r="AD736" s="860"/>
      <c r="AE736" s="860"/>
    </row>
    <row r="737" spans="1:31" ht="15.75" customHeight="1" x14ac:dyDescent="0.25">
      <c r="A737" s="860"/>
      <c r="B737" s="860"/>
      <c r="C737" s="860"/>
      <c r="D737" s="860"/>
      <c r="E737" s="860"/>
      <c r="F737" s="860"/>
      <c r="G737" s="868"/>
      <c r="H737" s="860"/>
      <c r="I737" s="860"/>
      <c r="J737" s="860"/>
      <c r="K737" s="860"/>
      <c r="L737" s="860"/>
      <c r="M737" s="860"/>
      <c r="N737" s="860"/>
      <c r="O737" s="860"/>
      <c r="P737" s="860"/>
      <c r="Q737" s="860"/>
      <c r="R737" s="860"/>
      <c r="S737" s="860"/>
      <c r="T737" s="860"/>
      <c r="U737" s="860"/>
      <c r="V737" s="860"/>
      <c r="W737" s="860"/>
      <c r="X737" s="860"/>
      <c r="Y737" s="860"/>
      <c r="Z737" s="860"/>
      <c r="AA737" s="860"/>
      <c r="AB737" s="860"/>
      <c r="AC737" s="860"/>
      <c r="AD737" s="860"/>
      <c r="AE737" s="860"/>
    </row>
    <row r="738" spans="1:31" ht="15.75" customHeight="1" x14ac:dyDescent="0.25">
      <c r="A738" s="860"/>
      <c r="B738" s="860"/>
      <c r="C738" s="860"/>
      <c r="D738" s="860"/>
      <c r="E738" s="860"/>
      <c r="F738" s="860"/>
      <c r="G738" s="868"/>
      <c r="H738" s="860"/>
      <c r="I738" s="860"/>
      <c r="J738" s="860"/>
      <c r="K738" s="860"/>
      <c r="L738" s="860"/>
      <c r="M738" s="860"/>
      <c r="N738" s="860"/>
      <c r="O738" s="860"/>
      <c r="P738" s="860"/>
      <c r="Q738" s="860"/>
      <c r="R738" s="860"/>
      <c r="S738" s="860"/>
      <c r="T738" s="860"/>
      <c r="U738" s="860"/>
      <c r="V738" s="860"/>
      <c r="W738" s="860"/>
      <c r="X738" s="860"/>
      <c r="Y738" s="860"/>
      <c r="Z738" s="860"/>
      <c r="AA738" s="860"/>
      <c r="AB738" s="860"/>
      <c r="AC738" s="860"/>
      <c r="AD738" s="860"/>
      <c r="AE738" s="860"/>
    </row>
    <row r="739" spans="1:31" ht="15.75" customHeight="1" x14ac:dyDescent="0.25">
      <c r="A739" s="860"/>
      <c r="B739" s="860"/>
      <c r="C739" s="860"/>
      <c r="D739" s="860"/>
      <c r="E739" s="860"/>
      <c r="F739" s="860"/>
      <c r="G739" s="868"/>
      <c r="H739" s="860"/>
      <c r="I739" s="860"/>
      <c r="J739" s="860"/>
      <c r="K739" s="860"/>
      <c r="L739" s="860"/>
      <c r="M739" s="860"/>
      <c r="N739" s="860"/>
      <c r="O739" s="860"/>
      <c r="P739" s="860"/>
      <c r="Q739" s="860"/>
      <c r="R739" s="860"/>
      <c r="S739" s="860"/>
      <c r="T739" s="860"/>
      <c r="U739" s="860"/>
      <c r="V739" s="860"/>
      <c r="W739" s="860"/>
      <c r="X739" s="860"/>
      <c r="Y739" s="860"/>
      <c r="Z739" s="860"/>
      <c r="AA739" s="860"/>
      <c r="AB739" s="860"/>
      <c r="AC739" s="860"/>
      <c r="AD739" s="860"/>
      <c r="AE739" s="860"/>
    </row>
    <row r="740" spans="1:31" ht="15.75" customHeight="1" x14ac:dyDescent="0.25">
      <c r="A740" s="860"/>
      <c r="B740" s="860"/>
      <c r="C740" s="860"/>
      <c r="D740" s="860"/>
      <c r="E740" s="860"/>
      <c r="F740" s="860"/>
      <c r="G740" s="868"/>
      <c r="H740" s="860"/>
      <c r="I740" s="860"/>
      <c r="J740" s="860"/>
      <c r="K740" s="860"/>
      <c r="L740" s="860"/>
      <c r="M740" s="860"/>
      <c r="N740" s="860"/>
      <c r="O740" s="860"/>
      <c r="P740" s="860"/>
      <c r="Q740" s="860"/>
      <c r="R740" s="860"/>
      <c r="S740" s="860"/>
      <c r="T740" s="860"/>
      <c r="U740" s="860"/>
      <c r="V740" s="860"/>
      <c r="W740" s="860"/>
      <c r="X740" s="860"/>
      <c r="Y740" s="860"/>
      <c r="Z740" s="860"/>
      <c r="AA740" s="860"/>
      <c r="AB740" s="860"/>
      <c r="AC740" s="860"/>
      <c r="AD740" s="860"/>
      <c r="AE740" s="860"/>
    </row>
    <row r="741" spans="1:31" ht="15.75" customHeight="1" x14ac:dyDescent="0.25">
      <c r="A741" s="860"/>
      <c r="B741" s="860"/>
      <c r="C741" s="860"/>
      <c r="D741" s="860"/>
      <c r="E741" s="860"/>
      <c r="F741" s="860"/>
      <c r="G741" s="868"/>
      <c r="H741" s="860"/>
      <c r="I741" s="860"/>
      <c r="J741" s="860"/>
      <c r="K741" s="860"/>
      <c r="L741" s="860"/>
      <c r="M741" s="860"/>
      <c r="N741" s="860"/>
      <c r="O741" s="860"/>
      <c r="P741" s="860"/>
      <c r="Q741" s="860"/>
      <c r="R741" s="860"/>
      <c r="S741" s="860"/>
      <c r="T741" s="860"/>
      <c r="U741" s="860"/>
      <c r="V741" s="860"/>
      <c r="W741" s="860"/>
      <c r="X741" s="860"/>
      <c r="Y741" s="860"/>
      <c r="Z741" s="860"/>
      <c r="AA741" s="860"/>
      <c r="AB741" s="860"/>
      <c r="AC741" s="860"/>
      <c r="AD741" s="860"/>
      <c r="AE741" s="860"/>
    </row>
    <row r="742" spans="1:31" ht="15.75" customHeight="1" x14ac:dyDescent="0.25">
      <c r="A742" s="860"/>
      <c r="B742" s="860"/>
      <c r="C742" s="860"/>
      <c r="D742" s="860"/>
      <c r="E742" s="860"/>
      <c r="F742" s="860"/>
      <c r="G742" s="868"/>
      <c r="H742" s="860"/>
      <c r="I742" s="860"/>
      <c r="J742" s="860"/>
      <c r="K742" s="860"/>
      <c r="L742" s="860"/>
      <c r="M742" s="860"/>
      <c r="N742" s="860"/>
      <c r="O742" s="860"/>
      <c r="P742" s="860"/>
      <c r="Q742" s="860"/>
      <c r="R742" s="860"/>
      <c r="S742" s="860"/>
      <c r="T742" s="860"/>
      <c r="U742" s="860"/>
      <c r="V742" s="860"/>
      <c r="W742" s="860"/>
      <c r="X742" s="860"/>
      <c r="Y742" s="860"/>
      <c r="Z742" s="860"/>
      <c r="AA742" s="860"/>
      <c r="AB742" s="860"/>
      <c r="AC742" s="860"/>
      <c r="AD742" s="860"/>
      <c r="AE742" s="860"/>
    </row>
    <row r="743" spans="1:31" ht="15.75" customHeight="1" x14ac:dyDescent="0.25">
      <c r="A743" s="860"/>
      <c r="B743" s="860"/>
      <c r="C743" s="860"/>
      <c r="D743" s="860"/>
      <c r="E743" s="860"/>
      <c r="F743" s="860"/>
      <c r="G743" s="868"/>
      <c r="H743" s="860"/>
      <c r="I743" s="860"/>
      <c r="J743" s="860"/>
      <c r="K743" s="860"/>
      <c r="L743" s="860"/>
      <c r="M743" s="860"/>
      <c r="N743" s="860"/>
      <c r="O743" s="860"/>
      <c r="P743" s="860"/>
      <c r="Q743" s="860"/>
      <c r="R743" s="860"/>
      <c r="S743" s="860"/>
      <c r="T743" s="860"/>
      <c r="U743" s="860"/>
      <c r="V743" s="860"/>
      <c r="W743" s="860"/>
      <c r="X743" s="860"/>
      <c r="Y743" s="860"/>
      <c r="Z743" s="860"/>
      <c r="AA743" s="860"/>
      <c r="AB743" s="860"/>
      <c r="AC743" s="860"/>
      <c r="AD743" s="860"/>
      <c r="AE743" s="860"/>
    </row>
    <row r="744" spans="1:31" ht="15.75" customHeight="1" x14ac:dyDescent="0.25">
      <c r="A744" s="860"/>
      <c r="B744" s="860"/>
      <c r="C744" s="860"/>
      <c r="D744" s="860"/>
      <c r="E744" s="860"/>
      <c r="F744" s="860"/>
      <c r="G744" s="868"/>
      <c r="H744" s="860"/>
      <c r="I744" s="860"/>
      <c r="J744" s="860"/>
      <c r="K744" s="860"/>
      <c r="L744" s="860"/>
      <c r="M744" s="860"/>
      <c r="N744" s="860"/>
      <c r="O744" s="860"/>
      <c r="P744" s="860"/>
      <c r="Q744" s="860"/>
      <c r="R744" s="860"/>
      <c r="S744" s="860"/>
      <c r="T744" s="860"/>
      <c r="U744" s="860"/>
      <c r="V744" s="860"/>
      <c r="W744" s="860"/>
      <c r="X744" s="860"/>
      <c r="Y744" s="860"/>
      <c r="Z744" s="860"/>
      <c r="AA744" s="860"/>
      <c r="AB744" s="860"/>
      <c r="AC744" s="860"/>
      <c r="AD744" s="860"/>
      <c r="AE744" s="860"/>
    </row>
    <row r="745" spans="1:31" ht="15.75" customHeight="1" x14ac:dyDescent="0.25">
      <c r="A745" s="860"/>
      <c r="B745" s="860"/>
      <c r="C745" s="860"/>
      <c r="D745" s="860"/>
      <c r="E745" s="860"/>
      <c r="F745" s="860"/>
      <c r="G745" s="868"/>
      <c r="H745" s="860"/>
      <c r="I745" s="860"/>
      <c r="J745" s="860"/>
      <c r="K745" s="860"/>
      <c r="L745" s="860"/>
      <c r="M745" s="860"/>
      <c r="N745" s="860"/>
      <c r="O745" s="860"/>
      <c r="P745" s="860"/>
      <c r="Q745" s="860"/>
      <c r="R745" s="860"/>
      <c r="S745" s="860"/>
      <c r="T745" s="860"/>
      <c r="U745" s="860"/>
      <c r="V745" s="860"/>
      <c r="W745" s="860"/>
      <c r="X745" s="860"/>
      <c r="Y745" s="860"/>
      <c r="Z745" s="860"/>
      <c r="AA745" s="860"/>
      <c r="AB745" s="860"/>
      <c r="AC745" s="860"/>
      <c r="AD745" s="860"/>
      <c r="AE745" s="860"/>
    </row>
    <row r="746" spans="1:31" ht="15.75" customHeight="1" x14ac:dyDescent="0.25">
      <c r="A746" s="860"/>
      <c r="B746" s="860"/>
      <c r="C746" s="860"/>
      <c r="D746" s="860"/>
      <c r="E746" s="860"/>
      <c r="F746" s="860"/>
      <c r="G746" s="868"/>
      <c r="H746" s="860"/>
      <c r="I746" s="860"/>
      <c r="J746" s="860"/>
      <c r="K746" s="860"/>
      <c r="L746" s="860"/>
      <c r="M746" s="860"/>
      <c r="N746" s="860"/>
      <c r="O746" s="860"/>
      <c r="P746" s="860"/>
      <c r="Q746" s="860"/>
      <c r="R746" s="860"/>
      <c r="S746" s="860"/>
      <c r="T746" s="860"/>
      <c r="U746" s="860"/>
      <c r="V746" s="860"/>
      <c r="W746" s="860"/>
      <c r="X746" s="860"/>
      <c r="Y746" s="860"/>
      <c r="Z746" s="860"/>
      <c r="AA746" s="860"/>
      <c r="AB746" s="860"/>
      <c r="AC746" s="860"/>
      <c r="AD746" s="860"/>
      <c r="AE746" s="860"/>
    </row>
    <row r="747" spans="1:31" ht="15.75" customHeight="1" x14ac:dyDescent="0.25">
      <c r="A747" s="860"/>
      <c r="B747" s="860"/>
      <c r="C747" s="860"/>
      <c r="D747" s="860"/>
      <c r="E747" s="860"/>
      <c r="F747" s="860"/>
      <c r="G747" s="868"/>
      <c r="H747" s="860"/>
      <c r="I747" s="860"/>
      <c r="J747" s="860"/>
      <c r="K747" s="860"/>
      <c r="L747" s="860"/>
      <c r="M747" s="860"/>
      <c r="N747" s="860"/>
      <c r="O747" s="860"/>
      <c r="P747" s="860"/>
      <c r="Q747" s="860"/>
      <c r="R747" s="860"/>
      <c r="S747" s="860"/>
      <c r="T747" s="860"/>
      <c r="U747" s="860"/>
      <c r="V747" s="860"/>
      <c r="W747" s="860"/>
      <c r="X747" s="860"/>
      <c r="Y747" s="860"/>
      <c r="Z747" s="860"/>
      <c r="AA747" s="860"/>
      <c r="AB747" s="860"/>
      <c r="AC747" s="860"/>
      <c r="AD747" s="860"/>
      <c r="AE747" s="860"/>
    </row>
    <row r="748" spans="1:31" ht="15.75" customHeight="1" x14ac:dyDescent="0.25">
      <c r="A748" s="860"/>
      <c r="B748" s="860"/>
      <c r="C748" s="860"/>
      <c r="D748" s="860"/>
      <c r="E748" s="860"/>
      <c r="F748" s="860"/>
      <c r="G748" s="868"/>
      <c r="H748" s="860"/>
      <c r="I748" s="860"/>
      <c r="J748" s="860"/>
      <c r="K748" s="860"/>
      <c r="L748" s="860"/>
      <c r="M748" s="860"/>
      <c r="N748" s="860"/>
      <c r="O748" s="860"/>
      <c r="P748" s="860"/>
      <c r="Q748" s="860"/>
      <c r="R748" s="860"/>
      <c r="S748" s="860"/>
      <c r="T748" s="860"/>
      <c r="U748" s="860"/>
      <c r="V748" s="860"/>
      <c r="W748" s="860"/>
      <c r="X748" s="860"/>
      <c r="Y748" s="860"/>
      <c r="Z748" s="860"/>
      <c r="AA748" s="860"/>
      <c r="AB748" s="860"/>
      <c r="AC748" s="860"/>
      <c r="AD748" s="860"/>
      <c r="AE748" s="860"/>
    </row>
    <row r="749" spans="1:31" ht="15.75" customHeight="1" x14ac:dyDescent="0.25">
      <c r="A749" s="860"/>
      <c r="B749" s="860"/>
      <c r="C749" s="860"/>
      <c r="D749" s="860"/>
      <c r="E749" s="860"/>
      <c r="F749" s="860"/>
      <c r="G749" s="868"/>
      <c r="H749" s="860"/>
      <c r="I749" s="860"/>
      <c r="J749" s="860"/>
      <c r="K749" s="860"/>
      <c r="L749" s="860"/>
      <c r="M749" s="860"/>
      <c r="N749" s="860"/>
      <c r="O749" s="860"/>
      <c r="P749" s="860"/>
      <c r="Q749" s="860"/>
      <c r="R749" s="860"/>
      <c r="S749" s="860"/>
      <c r="T749" s="860"/>
      <c r="U749" s="860"/>
      <c r="V749" s="860"/>
      <c r="W749" s="860"/>
      <c r="X749" s="860"/>
      <c r="Y749" s="860"/>
      <c r="Z749" s="860"/>
      <c r="AA749" s="860"/>
      <c r="AB749" s="860"/>
      <c r="AC749" s="860"/>
      <c r="AD749" s="860"/>
      <c r="AE749" s="860"/>
    </row>
    <row r="750" spans="1:31" ht="15.75" customHeight="1" x14ac:dyDescent="0.25">
      <c r="A750" s="860"/>
      <c r="B750" s="860"/>
      <c r="C750" s="860"/>
      <c r="D750" s="860"/>
      <c r="E750" s="860"/>
      <c r="F750" s="860"/>
      <c r="G750" s="868"/>
      <c r="H750" s="860"/>
      <c r="I750" s="860"/>
      <c r="J750" s="860"/>
      <c r="K750" s="860"/>
      <c r="L750" s="860"/>
      <c r="M750" s="860"/>
      <c r="N750" s="860"/>
      <c r="O750" s="860"/>
      <c r="P750" s="860"/>
      <c r="Q750" s="860"/>
      <c r="R750" s="860"/>
      <c r="S750" s="860"/>
      <c r="T750" s="860"/>
      <c r="U750" s="860"/>
      <c r="V750" s="860"/>
      <c r="W750" s="860"/>
      <c r="X750" s="860"/>
      <c r="Y750" s="860"/>
      <c r="Z750" s="860"/>
      <c r="AA750" s="860"/>
      <c r="AB750" s="860"/>
      <c r="AC750" s="860"/>
      <c r="AD750" s="860"/>
      <c r="AE750" s="860"/>
    </row>
    <row r="751" spans="1:31" ht="15.75" customHeight="1" x14ac:dyDescent="0.25">
      <c r="A751" s="860"/>
      <c r="B751" s="860"/>
      <c r="C751" s="860"/>
      <c r="D751" s="860"/>
      <c r="E751" s="860"/>
      <c r="F751" s="860"/>
      <c r="G751" s="868"/>
      <c r="H751" s="860"/>
      <c r="I751" s="860"/>
      <c r="J751" s="860"/>
      <c r="K751" s="860"/>
      <c r="L751" s="860"/>
      <c r="M751" s="860"/>
      <c r="N751" s="860"/>
      <c r="O751" s="860"/>
      <c r="P751" s="860"/>
      <c r="Q751" s="860"/>
      <c r="R751" s="860"/>
      <c r="S751" s="860"/>
      <c r="T751" s="860"/>
      <c r="U751" s="860"/>
      <c r="V751" s="860"/>
      <c r="W751" s="860"/>
      <c r="X751" s="860"/>
      <c r="Y751" s="860"/>
      <c r="Z751" s="860"/>
      <c r="AA751" s="860"/>
      <c r="AB751" s="860"/>
      <c r="AC751" s="860"/>
      <c r="AD751" s="860"/>
      <c r="AE751" s="860"/>
    </row>
    <row r="752" spans="1:31" ht="15.75" customHeight="1" x14ac:dyDescent="0.25">
      <c r="A752" s="860"/>
      <c r="B752" s="860"/>
      <c r="C752" s="860"/>
      <c r="D752" s="860"/>
      <c r="E752" s="860"/>
      <c r="F752" s="860"/>
      <c r="G752" s="868"/>
      <c r="H752" s="860"/>
      <c r="I752" s="860"/>
      <c r="J752" s="860"/>
      <c r="K752" s="860"/>
      <c r="L752" s="860"/>
      <c r="M752" s="860"/>
      <c r="N752" s="860"/>
      <c r="O752" s="860"/>
      <c r="P752" s="860"/>
      <c r="Q752" s="860"/>
      <c r="R752" s="860"/>
      <c r="S752" s="860"/>
      <c r="T752" s="860"/>
      <c r="U752" s="860"/>
      <c r="V752" s="860"/>
      <c r="W752" s="860"/>
      <c r="X752" s="860"/>
      <c r="Y752" s="860"/>
      <c r="Z752" s="860"/>
      <c r="AA752" s="860"/>
      <c r="AB752" s="860"/>
      <c r="AC752" s="860"/>
      <c r="AD752" s="860"/>
      <c r="AE752" s="860"/>
    </row>
    <row r="753" spans="1:31" ht="15.75" customHeight="1" x14ac:dyDescent="0.25">
      <c r="A753" s="860"/>
      <c r="B753" s="860"/>
      <c r="C753" s="860"/>
      <c r="D753" s="860"/>
      <c r="E753" s="860"/>
      <c r="F753" s="860"/>
      <c r="G753" s="868"/>
      <c r="H753" s="860"/>
      <c r="I753" s="860"/>
      <c r="J753" s="860"/>
      <c r="K753" s="860"/>
      <c r="L753" s="860"/>
      <c r="M753" s="860"/>
      <c r="N753" s="860"/>
      <c r="O753" s="860"/>
      <c r="P753" s="860"/>
      <c r="Q753" s="860"/>
      <c r="R753" s="860"/>
      <c r="S753" s="860"/>
      <c r="T753" s="860"/>
      <c r="U753" s="860"/>
      <c r="V753" s="860"/>
      <c r="W753" s="860"/>
      <c r="X753" s="860"/>
      <c r="Y753" s="860"/>
      <c r="Z753" s="860"/>
      <c r="AA753" s="860"/>
      <c r="AB753" s="860"/>
      <c r="AC753" s="860"/>
      <c r="AD753" s="860"/>
      <c r="AE753" s="860"/>
    </row>
    <row r="754" spans="1:31" ht="15.75" customHeight="1" x14ac:dyDescent="0.25">
      <c r="A754" s="860"/>
      <c r="B754" s="860"/>
      <c r="C754" s="860"/>
      <c r="D754" s="860"/>
      <c r="E754" s="860"/>
      <c r="F754" s="860"/>
      <c r="G754" s="868"/>
      <c r="H754" s="860"/>
      <c r="I754" s="860"/>
      <c r="J754" s="860"/>
      <c r="K754" s="860"/>
      <c r="L754" s="860"/>
      <c r="M754" s="860"/>
      <c r="N754" s="860"/>
      <c r="O754" s="860"/>
      <c r="P754" s="860"/>
      <c r="Q754" s="860"/>
      <c r="R754" s="860"/>
      <c r="S754" s="860"/>
      <c r="T754" s="860"/>
      <c r="U754" s="860"/>
      <c r="V754" s="860"/>
      <c r="W754" s="860"/>
      <c r="X754" s="860"/>
      <c r="Y754" s="860"/>
      <c r="Z754" s="860"/>
      <c r="AA754" s="860"/>
      <c r="AB754" s="860"/>
      <c r="AC754" s="860"/>
      <c r="AD754" s="860"/>
      <c r="AE754" s="860"/>
    </row>
    <row r="755" spans="1:31" ht="15.75" customHeight="1" x14ac:dyDescent="0.25">
      <c r="A755" s="860"/>
      <c r="B755" s="860"/>
      <c r="C755" s="860"/>
      <c r="D755" s="860"/>
      <c r="E755" s="860"/>
      <c r="F755" s="860"/>
      <c r="G755" s="868"/>
      <c r="H755" s="860"/>
      <c r="I755" s="860"/>
      <c r="J755" s="860"/>
      <c r="K755" s="860"/>
      <c r="L755" s="860"/>
      <c r="M755" s="860"/>
      <c r="N755" s="860"/>
      <c r="O755" s="860"/>
      <c r="P755" s="860"/>
      <c r="Q755" s="860"/>
      <c r="R755" s="860"/>
      <c r="S755" s="860"/>
      <c r="T755" s="860"/>
      <c r="U755" s="860"/>
      <c r="V755" s="860"/>
      <c r="W755" s="860"/>
      <c r="X755" s="860"/>
      <c r="Y755" s="860"/>
      <c r="Z755" s="860"/>
      <c r="AA755" s="860"/>
      <c r="AB755" s="860"/>
      <c r="AC755" s="860"/>
      <c r="AD755" s="860"/>
      <c r="AE755" s="860"/>
    </row>
    <row r="756" spans="1:31" ht="15.75" customHeight="1" x14ac:dyDescent="0.25">
      <c r="A756" s="860"/>
      <c r="B756" s="860"/>
      <c r="C756" s="860"/>
      <c r="D756" s="860"/>
      <c r="E756" s="860"/>
      <c r="F756" s="860"/>
      <c r="G756" s="868"/>
      <c r="H756" s="860"/>
      <c r="I756" s="860"/>
      <c r="J756" s="860"/>
      <c r="K756" s="860"/>
      <c r="L756" s="860"/>
      <c r="M756" s="860"/>
      <c r="N756" s="860"/>
      <c r="O756" s="860"/>
      <c r="P756" s="860"/>
      <c r="Q756" s="860"/>
      <c r="R756" s="860"/>
      <c r="S756" s="860"/>
      <c r="T756" s="860"/>
      <c r="U756" s="860"/>
      <c r="V756" s="860"/>
      <c r="W756" s="860"/>
      <c r="X756" s="860"/>
      <c r="Y756" s="860"/>
      <c r="Z756" s="860"/>
      <c r="AA756" s="860"/>
      <c r="AB756" s="860"/>
      <c r="AC756" s="860"/>
      <c r="AD756" s="860"/>
      <c r="AE756" s="860"/>
    </row>
    <row r="757" spans="1:31" ht="15.75" customHeight="1" x14ac:dyDescent="0.25">
      <c r="A757" s="860"/>
      <c r="B757" s="860"/>
      <c r="C757" s="860"/>
      <c r="D757" s="860"/>
      <c r="E757" s="860"/>
      <c r="F757" s="860"/>
      <c r="G757" s="868"/>
      <c r="H757" s="860"/>
      <c r="I757" s="860"/>
      <c r="J757" s="860"/>
      <c r="K757" s="860"/>
      <c r="L757" s="860"/>
      <c r="M757" s="860"/>
      <c r="N757" s="860"/>
      <c r="O757" s="860"/>
      <c r="P757" s="860"/>
      <c r="Q757" s="860"/>
      <c r="R757" s="860"/>
      <c r="S757" s="860"/>
      <c r="T757" s="860"/>
      <c r="U757" s="860"/>
      <c r="V757" s="860"/>
      <c r="W757" s="860"/>
      <c r="X757" s="860"/>
      <c r="Y757" s="860"/>
      <c r="Z757" s="860"/>
      <c r="AA757" s="860"/>
      <c r="AB757" s="860"/>
      <c r="AC757" s="860"/>
      <c r="AD757" s="860"/>
      <c r="AE757" s="860"/>
    </row>
    <row r="758" spans="1:31" ht="15.75" customHeight="1" x14ac:dyDescent="0.25">
      <c r="A758" s="860"/>
      <c r="B758" s="860"/>
      <c r="C758" s="860"/>
      <c r="D758" s="860"/>
      <c r="E758" s="860"/>
      <c r="F758" s="860"/>
      <c r="G758" s="868"/>
      <c r="H758" s="860"/>
      <c r="I758" s="860"/>
      <c r="J758" s="860"/>
      <c r="K758" s="860"/>
      <c r="L758" s="860"/>
      <c r="M758" s="860"/>
      <c r="N758" s="860"/>
      <c r="O758" s="860"/>
      <c r="P758" s="860"/>
      <c r="Q758" s="860"/>
      <c r="R758" s="860"/>
      <c r="S758" s="860"/>
      <c r="T758" s="860"/>
      <c r="U758" s="860"/>
      <c r="V758" s="860"/>
      <c r="W758" s="860"/>
      <c r="X758" s="860"/>
      <c r="Y758" s="860"/>
      <c r="Z758" s="860"/>
      <c r="AA758" s="860"/>
      <c r="AB758" s="860"/>
      <c r="AC758" s="860"/>
      <c r="AD758" s="860"/>
      <c r="AE758" s="860"/>
    </row>
    <row r="759" spans="1:31" ht="15.75" customHeight="1" x14ac:dyDescent="0.25">
      <c r="A759" s="860"/>
      <c r="B759" s="860"/>
      <c r="C759" s="860"/>
      <c r="D759" s="860"/>
      <c r="E759" s="860"/>
      <c r="F759" s="860"/>
      <c r="G759" s="868"/>
      <c r="H759" s="860"/>
      <c r="I759" s="860"/>
      <c r="J759" s="860"/>
      <c r="K759" s="860"/>
      <c r="L759" s="860"/>
      <c r="M759" s="860"/>
      <c r="N759" s="860"/>
      <c r="O759" s="860"/>
      <c r="P759" s="860"/>
      <c r="Q759" s="860"/>
      <c r="R759" s="860"/>
      <c r="S759" s="860"/>
      <c r="T759" s="860"/>
      <c r="U759" s="860"/>
      <c r="V759" s="860"/>
      <c r="W759" s="860"/>
      <c r="X759" s="860"/>
      <c r="Y759" s="860"/>
      <c r="Z759" s="860"/>
      <c r="AA759" s="860"/>
      <c r="AB759" s="860"/>
      <c r="AC759" s="860"/>
      <c r="AD759" s="860"/>
      <c r="AE759" s="860"/>
    </row>
    <row r="760" spans="1:31" ht="15.75" customHeight="1" x14ac:dyDescent="0.25">
      <c r="A760" s="860"/>
      <c r="B760" s="860"/>
      <c r="C760" s="860"/>
      <c r="D760" s="860"/>
      <c r="E760" s="860"/>
      <c r="F760" s="860"/>
      <c r="G760" s="868"/>
      <c r="H760" s="860"/>
      <c r="I760" s="860"/>
      <c r="J760" s="860"/>
      <c r="K760" s="860"/>
      <c r="L760" s="860"/>
      <c r="M760" s="860"/>
      <c r="N760" s="860"/>
      <c r="O760" s="860"/>
      <c r="P760" s="860"/>
      <c r="Q760" s="860"/>
      <c r="R760" s="860"/>
      <c r="S760" s="860"/>
      <c r="T760" s="860"/>
      <c r="U760" s="860"/>
      <c r="V760" s="860"/>
      <c r="W760" s="860"/>
      <c r="X760" s="860"/>
      <c r="Y760" s="860"/>
      <c r="Z760" s="860"/>
      <c r="AA760" s="860"/>
      <c r="AB760" s="860"/>
      <c r="AC760" s="860"/>
      <c r="AD760" s="860"/>
      <c r="AE760" s="860"/>
    </row>
    <row r="761" spans="1:31" ht="15.75" customHeight="1" x14ac:dyDescent="0.25">
      <c r="A761" s="860"/>
      <c r="B761" s="860"/>
      <c r="C761" s="860"/>
      <c r="D761" s="860"/>
      <c r="E761" s="860"/>
      <c r="F761" s="860"/>
      <c r="G761" s="868"/>
      <c r="H761" s="860"/>
      <c r="I761" s="860"/>
      <c r="J761" s="860"/>
      <c r="K761" s="860"/>
      <c r="L761" s="860"/>
      <c r="M761" s="860"/>
      <c r="N761" s="860"/>
      <c r="O761" s="860"/>
      <c r="P761" s="860"/>
      <c r="Q761" s="860"/>
      <c r="R761" s="860"/>
      <c r="S761" s="860"/>
      <c r="T761" s="860"/>
      <c r="U761" s="860"/>
      <c r="V761" s="860"/>
      <c r="W761" s="860"/>
      <c r="X761" s="860"/>
      <c r="Y761" s="860"/>
      <c r="Z761" s="860"/>
      <c r="AA761" s="860"/>
      <c r="AB761" s="860"/>
      <c r="AC761" s="860"/>
      <c r="AD761" s="860"/>
      <c r="AE761" s="860"/>
    </row>
    <row r="762" spans="1:31" ht="15.75" customHeight="1" x14ac:dyDescent="0.25">
      <c r="A762" s="860"/>
      <c r="B762" s="860"/>
      <c r="C762" s="860"/>
      <c r="D762" s="860"/>
      <c r="E762" s="860"/>
      <c r="F762" s="860"/>
      <c r="G762" s="868"/>
      <c r="H762" s="860"/>
      <c r="I762" s="860"/>
      <c r="J762" s="860"/>
      <c r="K762" s="860"/>
      <c r="L762" s="860"/>
      <c r="M762" s="860"/>
      <c r="N762" s="860"/>
      <c r="O762" s="860"/>
      <c r="P762" s="860"/>
      <c r="Q762" s="860"/>
      <c r="R762" s="860"/>
      <c r="S762" s="860"/>
      <c r="T762" s="860"/>
      <c r="U762" s="860"/>
      <c r="V762" s="860"/>
      <c r="W762" s="860"/>
      <c r="X762" s="860"/>
      <c r="Y762" s="860"/>
      <c r="Z762" s="860"/>
      <c r="AA762" s="860"/>
      <c r="AB762" s="860"/>
      <c r="AC762" s="860"/>
      <c r="AD762" s="860"/>
      <c r="AE762" s="860"/>
    </row>
    <row r="763" spans="1:31" ht="15.75" customHeight="1" x14ac:dyDescent="0.25">
      <c r="A763" s="860"/>
      <c r="B763" s="860"/>
      <c r="C763" s="860"/>
      <c r="D763" s="860"/>
      <c r="E763" s="860"/>
      <c r="F763" s="860"/>
      <c r="G763" s="868"/>
      <c r="H763" s="860"/>
      <c r="I763" s="860"/>
      <c r="J763" s="860"/>
      <c r="K763" s="860"/>
      <c r="L763" s="860"/>
      <c r="M763" s="860"/>
      <c r="N763" s="860"/>
      <c r="O763" s="860"/>
      <c r="P763" s="860"/>
      <c r="Q763" s="860"/>
      <c r="R763" s="860"/>
      <c r="S763" s="860"/>
      <c r="T763" s="860"/>
      <c r="U763" s="860"/>
      <c r="V763" s="860"/>
      <c r="W763" s="860"/>
      <c r="X763" s="860"/>
      <c r="Y763" s="860"/>
      <c r="Z763" s="860"/>
      <c r="AA763" s="860"/>
      <c r="AB763" s="860"/>
      <c r="AC763" s="860"/>
      <c r="AD763" s="860"/>
      <c r="AE763" s="860"/>
    </row>
    <row r="764" spans="1:31" ht="15.75" customHeight="1" x14ac:dyDescent="0.25">
      <c r="A764" s="860"/>
      <c r="B764" s="860"/>
      <c r="C764" s="860"/>
      <c r="D764" s="860"/>
      <c r="E764" s="860"/>
      <c r="F764" s="860"/>
      <c r="G764" s="868"/>
      <c r="H764" s="860"/>
      <c r="I764" s="860"/>
      <c r="J764" s="860"/>
      <c r="K764" s="860"/>
      <c r="L764" s="860"/>
      <c r="M764" s="860"/>
      <c r="N764" s="860"/>
      <c r="O764" s="860"/>
      <c r="P764" s="860"/>
      <c r="Q764" s="860"/>
      <c r="R764" s="860"/>
      <c r="S764" s="860"/>
      <c r="T764" s="860"/>
      <c r="U764" s="860"/>
      <c r="V764" s="860"/>
      <c r="W764" s="860"/>
      <c r="X764" s="860"/>
      <c r="Y764" s="860"/>
      <c r="Z764" s="860"/>
      <c r="AA764" s="860"/>
      <c r="AB764" s="860"/>
      <c r="AC764" s="860"/>
      <c r="AD764" s="860"/>
      <c r="AE764" s="860"/>
    </row>
    <row r="765" spans="1:31" ht="15.75" customHeight="1" x14ac:dyDescent="0.25">
      <c r="A765" s="860"/>
      <c r="B765" s="860"/>
      <c r="C765" s="860"/>
      <c r="D765" s="860"/>
      <c r="E765" s="860"/>
      <c r="F765" s="860"/>
      <c r="G765" s="868"/>
      <c r="H765" s="860"/>
      <c r="I765" s="860"/>
      <c r="J765" s="860"/>
      <c r="K765" s="860"/>
      <c r="L765" s="860"/>
      <c r="M765" s="860"/>
      <c r="N765" s="860"/>
      <c r="O765" s="860"/>
      <c r="P765" s="860"/>
      <c r="Q765" s="860"/>
      <c r="R765" s="860"/>
      <c r="S765" s="860"/>
      <c r="T765" s="860"/>
      <c r="U765" s="860"/>
      <c r="V765" s="860"/>
      <c r="W765" s="860"/>
      <c r="X765" s="860"/>
      <c r="Y765" s="860"/>
      <c r="Z765" s="860"/>
      <c r="AA765" s="860"/>
      <c r="AB765" s="860"/>
      <c r="AC765" s="860"/>
      <c r="AD765" s="860"/>
      <c r="AE765" s="860"/>
    </row>
    <row r="766" spans="1:31" ht="15.75" customHeight="1" x14ac:dyDescent="0.25">
      <c r="A766" s="860"/>
      <c r="B766" s="860"/>
      <c r="C766" s="860"/>
      <c r="D766" s="860"/>
      <c r="E766" s="860"/>
      <c r="F766" s="860"/>
      <c r="G766" s="868"/>
      <c r="H766" s="860"/>
      <c r="I766" s="860"/>
      <c r="J766" s="860"/>
      <c r="K766" s="860"/>
      <c r="L766" s="860"/>
      <c r="M766" s="860"/>
      <c r="N766" s="860"/>
      <c r="O766" s="860"/>
      <c r="P766" s="860"/>
      <c r="Q766" s="860"/>
      <c r="R766" s="860"/>
      <c r="S766" s="860"/>
      <c r="T766" s="860"/>
      <c r="U766" s="860"/>
      <c r="V766" s="860"/>
      <c r="W766" s="860"/>
      <c r="X766" s="860"/>
      <c r="Y766" s="860"/>
      <c r="Z766" s="860"/>
      <c r="AA766" s="860"/>
      <c r="AB766" s="860"/>
      <c r="AC766" s="860"/>
      <c r="AD766" s="860"/>
      <c r="AE766" s="860"/>
    </row>
    <row r="767" spans="1:31" ht="15.75" customHeight="1" x14ac:dyDescent="0.25">
      <c r="A767" s="860"/>
      <c r="B767" s="860"/>
      <c r="C767" s="860"/>
      <c r="D767" s="860"/>
      <c r="E767" s="860"/>
      <c r="F767" s="860"/>
      <c r="G767" s="868"/>
      <c r="H767" s="860"/>
      <c r="I767" s="860"/>
      <c r="J767" s="860"/>
      <c r="K767" s="860"/>
      <c r="L767" s="860"/>
      <c r="M767" s="860"/>
      <c r="N767" s="860"/>
      <c r="O767" s="860"/>
      <c r="P767" s="860"/>
      <c r="Q767" s="860"/>
      <c r="R767" s="860"/>
      <c r="S767" s="860"/>
      <c r="T767" s="860"/>
      <c r="U767" s="860"/>
      <c r="V767" s="860"/>
      <c r="W767" s="860"/>
      <c r="X767" s="860"/>
      <c r="Y767" s="860"/>
      <c r="Z767" s="860"/>
      <c r="AA767" s="860"/>
      <c r="AB767" s="860"/>
      <c r="AC767" s="860"/>
      <c r="AD767" s="860"/>
      <c r="AE767" s="860"/>
    </row>
    <row r="768" spans="1:31" ht="15.75" customHeight="1" x14ac:dyDescent="0.25">
      <c r="A768" s="860"/>
      <c r="B768" s="860"/>
      <c r="C768" s="860"/>
      <c r="D768" s="860"/>
      <c r="E768" s="860"/>
      <c r="F768" s="860"/>
      <c r="G768" s="868"/>
      <c r="H768" s="860"/>
      <c r="I768" s="860"/>
      <c r="J768" s="860"/>
      <c r="K768" s="860"/>
      <c r="L768" s="860"/>
      <c r="M768" s="860"/>
      <c r="N768" s="860"/>
      <c r="O768" s="860"/>
      <c r="P768" s="860"/>
      <c r="Q768" s="860"/>
      <c r="R768" s="860"/>
      <c r="S768" s="860"/>
      <c r="T768" s="860"/>
      <c r="U768" s="860"/>
      <c r="V768" s="860"/>
      <c r="W768" s="860"/>
      <c r="X768" s="860"/>
      <c r="Y768" s="860"/>
      <c r="Z768" s="860"/>
      <c r="AA768" s="860"/>
      <c r="AB768" s="860"/>
      <c r="AC768" s="860"/>
      <c r="AD768" s="860"/>
      <c r="AE768" s="860"/>
    </row>
    <row r="769" spans="1:31" ht="15.75" customHeight="1" x14ac:dyDescent="0.25">
      <c r="A769" s="860"/>
      <c r="B769" s="860"/>
      <c r="C769" s="860"/>
      <c r="D769" s="860"/>
      <c r="E769" s="860"/>
      <c r="F769" s="860"/>
      <c r="G769" s="868"/>
      <c r="H769" s="860"/>
      <c r="I769" s="860"/>
      <c r="J769" s="860"/>
      <c r="K769" s="860"/>
      <c r="L769" s="860"/>
      <c r="M769" s="860"/>
      <c r="N769" s="860"/>
      <c r="O769" s="860"/>
      <c r="P769" s="860"/>
      <c r="Q769" s="860"/>
      <c r="R769" s="860"/>
      <c r="S769" s="860"/>
      <c r="T769" s="860"/>
      <c r="U769" s="860"/>
      <c r="V769" s="860"/>
      <c r="W769" s="860"/>
      <c r="X769" s="860"/>
      <c r="Y769" s="860"/>
      <c r="Z769" s="860"/>
      <c r="AA769" s="860"/>
      <c r="AB769" s="860"/>
      <c r="AC769" s="860"/>
      <c r="AD769" s="860"/>
      <c r="AE769" s="860"/>
    </row>
    <row r="770" spans="1:31" ht="15.75" customHeight="1" x14ac:dyDescent="0.25">
      <c r="A770" s="860"/>
      <c r="B770" s="860"/>
      <c r="C770" s="860"/>
      <c r="D770" s="860"/>
      <c r="E770" s="860"/>
      <c r="F770" s="860"/>
      <c r="G770" s="868"/>
      <c r="H770" s="860"/>
      <c r="I770" s="860"/>
      <c r="J770" s="860"/>
      <c r="K770" s="860"/>
      <c r="L770" s="860"/>
      <c r="M770" s="860"/>
      <c r="N770" s="860"/>
      <c r="O770" s="860"/>
      <c r="P770" s="860"/>
      <c r="Q770" s="860"/>
      <c r="R770" s="860"/>
      <c r="S770" s="860"/>
      <c r="T770" s="860"/>
      <c r="U770" s="860"/>
      <c r="V770" s="860"/>
      <c r="W770" s="860"/>
      <c r="X770" s="860"/>
      <c r="Y770" s="860"/>
      <c r="Z770" s="860"/>
      <c r="AA770" s="860"/>
      <c r="AB770" s="860"/>
      <c r="AC770" s="860"/>
      <c r="AD770" s="860"/>
      <c r="AE770" s="860"/>
    </row>
    <row r="771" spans="1:31" ht="15.75" customHeight="1" x14ac:dyDescent="0.25">
      <c r="A771" s="860"/>
      <c r="B771" s="860"/>
      <c r="C771" s="860"/>
      <c r="D771" s="860"/>
      <c r="E771" s="860"/>
      <c r="F771" s="860"/>
      <c r="G771" s="868"/>
      <c r="H771" s="860"/>
      <c r="I771" s="860"/>
      <c r="J771" s="860"/>
      <c r="K771" s="860"/>
      <c r="L771" s="860"/>
      <c r="M771" s="860"/>
      <c r="N771" s="860"/>
      <c r="O771" s="860"/>
      <c r="P771" s="860"/>
      <c r="Q771" s="860"/>
      <c r="R771" s="860"/>
      <c r="S771" s="860"/>
      <c r="T771" s="860"/>
      <c r="U771" s="860"/>
      <c r="V771" s="860"/>
      <c r="W771" s="860"/>
      <c r="X771" s="860"/>
      <c r="Y771" s="860"/>
      <c r="Z771" s="860"/>
      <c r="AA771" s="860"/>
      <c r="AB771" s="860"/>
      <c r="AC771" s="860"/>
      <c r="AD771" s="860"/>
      <c r="AE771" s="860"/>
    </row>
    <row r="772" spans="1:31" ht="15.75" customHeight="1" x14ac:dyDescent="0.25">
      <c r="A772" s="860"/>
      <c r="B772" s="860"/>
      <c r="C772" s="860"/>
      <c r="D772" s="860"/>
      <c r="E772" s="860"/>
      <c r="F772" s="860"/>
      <c r="G772" s="868"/>
      <c r="H772" s="860"/>
      <c r="I772" s="860"/>
      <c r="J772" s="860"/>
      <c r="K772" s="860"/>
      <c r="L772" s="860"/>
      <c r="M772" s="860"/>
      <c r="N772" s="860"/>
      <c r="O772" s="860"/>
      <c r="P772" s="860"/>
      <c r="Q772" s="860"/>
      <c r="R772" s="860"/>
      <c r="S772" s="860"/>
      <c r="T772" s="860"/>
      <c r="U772" s="860"/>
      <c r="V772" s="860"/>
      <c r="W772" s="860"/>
      <c r="X772" s="860"/>
      <c r="Y772" s="860"/>
      <c r="Z772" s="860"/>
      <c r="AA772" s="860"/>
      <c r="AB772" s="860"/>
      <c r="AC772" s="860"/>
      <c r="AD772" s="860"/>
      <c r="AE772" s="860"/>
    </row>
    <row r="773" spans="1:31" ht="15.75" customHeight="1" x14ac:dyDescent="0.25">
      <c r="A773" s="860"/>
      <c r="B773" s="860"/>
      <c r="C773" s="860"/>
      <c r="D773" s="860"/>
      <c r="E773" s="860"/>
      <c r="F773" s="860"/>
      <c r="G773" s="868"/>
      <c r="H773" s="860"/>
      <c r="I773" s="860"/>
      <c r="J773" s="860"/>
      <c r="K773" s="860"/>
      <c r="L773" s="860"/>
      <c r="M773" s="860"/>
      <c r="N773" s="860"/>
      <c r="O773" s="860"/>
      <c r="P773" s="860"/>
      <c r="Q773" s="860"/>
      <c r="R773" s="860"/>
      <c r="S773" s="860"/>
      <c r="T773" s="860"/>
      <c r="U773" s="860"/>
      <c r="V773" s="860"/>
      <c r="W773" s="860"/>
      <c r="X773" s="860"/>
      <c r="Y773" s="860"/>
      <c r="Z773" s="860"/>
      <c r="AA773" s="860"/>
      <c r="AB773" s="860"/>
      <c r="AC773" s="860"/>
      <c r="AD773" s="860"/>
      <c r="AE773" s="860"/>
    </row>
    <row r="774" spans="1:31" ht="15.75" customHeight="1" x14ac:dyDescent="0.25">
      <c r="A774" s="860"/>
      <c r="B774" s="860"/>
      <c r="C774" s="860"/>
      <c r="D774" s="860"/>
      <c r="E774" s="860"/>
      <c r="F774" s="860"/>
      <c r="G774" s="868"/>
      <c r="H774" s="860"/>
      <c r="I774" s="860"/>
      <c r="J774" s="860"/>
      <c r="K774" s="860"/>
      <c r="L774" s="860"/>
      <c r="M774" s="860"/>
      <c r="N774" s="860"/>
      <c r="O774" s="860"/>
      <c r="P774" s="860"/>
      <c r="Q774" s="860"/>
      <c r="R774" s="860"/>
      <c r="S774" s="860"/>
      <c r="T774" s="860"/>
      <c r="U774" s="860"/>
      <c r="V774" s="860"/>
      <c r="W774" s="860"/>
      <c r="X774" s="860"/>
      <c r="Y774" s="860"/>
      <c r="Z774" s="860"/>
      <c r="AA774" s="860"/>
      <c r="AB774" s="860"/>
      <c r="AC774" s="860"/>
      <c r="AD774" s="860"/>
      <c r="AE774" s="860"/>
    </row>
    <row r="775" spans="1:31" ht="15.75" customHeight="1" x14ac:dyDescent="0.25">
      <c r="A775" s="860"/>
      <c r="B775" s="860"/>
      <c r="C775" s="860"/>
      <c r="D775" s="860"/>
      <c r="E775" s="860"/>
      <c r="F775" s="860"/>
      <c r="G775" s="868"/>
      <c r="H775" s="860"/>
      <c r="I775" s="860"/>
      <c r="J775" s="860"/>
      <c r="K775" s="860"/>
      <c r="L775" s="860"/>
      <c r="M775" s="860"/>
      <c r="N775" s="860"/>
      <c r="O775" s="860"/>
      <c r="P775" s="860"/>
      <c r="Q775" s="860"/>
      <c r="R775" s="860"/>
      <c r="S775" s="860"/>
      <c r="T775" s="860"/>
      <c r="U775" s="860"/>
      <c r="V775" s="860"/>
      <c r="W775" s="860"/>
      <c r="X775" s="860"/>
      <c r="Y775" s="860"/>
      <c r="Z775" s="860"/>
      <c r="AA775" s="860"/>
      <c r="AB775" s="860"/>
      <c r="AC775" s="860"/>
      <c r="AD775" s="860"/>
      <c r="AE775" s="860"/>
    </row>
    <row r="776" spans="1:31" ht="15.75" customHeight="1" x14ac:dyDescent="0.25">
      <c r="A776" s="860"/>
      <c r="B776" s="860"/>
      <c r="C776" s="860"/>
      <c r="D776" s="860"/>
      <c r="E776" s="860"/>
      <c r="F776" s="860"/>
      <c r="G776" s="868"/>
      <c r="H776" s="860"/>
      <c r="I776" s="860"/>
      <c r="J776" s="860"/>
      <c r="K776" s="860"/>
      <c r="L776" s="860"/>
      <c r="M776" s="860"/>
      <c r="N776" s="860"/>
      <c r="O776" s="860"/>
      <c r="P776" s="860"/>
      <c r="Q776" s="860"/>
      <c r="R776" s="860"/>
      <c r="S776" s="860"/>
      <c r="T776" s="860"/>
      <c r="U776" s="860"/>
      <c r="V776" s="860"/>
      <c r="W776" s="860"/>
      <c r="X776" s="860"/>
      <c r="Y776" s="860"/>
      <c r="Z776" s="860"/>
      <c r="AA776" s="860"/>
      <c r="AB776" s="860"/>
      <c r="AC776" s="860"/>
      <c r="AD776" s="860"/>
      <c r="AE776" s="860"/>
    </row>
    <row r="777" spans="1:31" ht="15.75" customHeight="1" x14ac:dyDescent="0.25">
      <c r="A777" s="860"/>
      <c r="B777" s="860"/>
      <c r="C777" s="860"/>
      <c r="D777" s="860"/>
      <c r="E777" s="860"/>
      <c r="F777" s="860"/>
      <c r="G777" s="868"/>
      <c r="H777" s="860"/>
      <c r="I777" s="860"/>
      <c r="J777" s="860"/>
      <c r="K777" s="860"/>
      <c r="L777" s="860"/>
      <c r="M777" s="860"/>
      <c r="N777" s="860"/>
      <c r="O777" s="860"/>
      <c r="P777" s="860"/>
      <c r="Q777" s="860"/>
      <c r="R777" s="860"/>
      <c r="S777" s="860"/>
      <c r="T777" s="860"/>
      <c r="U777" s="860"/>
      <c r="V777" s="860"/>
      <c r="W777" s="860"/>
      <c r="X777" s="860"/>
      <c r="Y777" s="860"/>
      <c r="Z777" s="860"/>
      <c r="AA777" s="860"/>
      <c r="AB777" s="860"/>
      <c r="AC777" s="860"/>
      <c r="AD777" s="860"/>
      <c r="AE777" s="860"/>
    </row>
    <row r="778" spans="1:31" ht="15.75" customHeight="1" x14ac:dyDescent="0.25">
      <c r="A778" s="860"/>
      <c r="B778" s="860"/>
      <c r="C778" s="860"/>
      <c r="D778" s="860"/>
      <c r="E778" s="860"/>
      <c r="F778" s="860"/>
      <c r="G778" s="868"/>
      <c r="H778" s="860"/>
      <c r="I778" s="860"/>
      <c r="J778" s="860"/>
      <c r="K778" s="860"/>
      <c r="L778" s="860"/>
      <c r="M778" s="860"/>
      <c r="N778" s="860"/>
      <c r="O778" s="860"/>
      <c r="P778" s="860"/>
      <c r="Q778" s="860"/>
      <c r="R778" s="860"/>
      <c r="S778" s="860"/>
      <c r="T778" s="860"/>
      <c r="U778" s="860"/>
      <c r="V778" s="860"/>
      <c r="W778" s="860"/>
      <c r="X778" s="860"/>
      <c r="Y778" s="860"/>
      <c r="Z778" s="860"/>
      <c r="AA778" s="860"/>
      <c r="AB778" s="860"/>
      <c r="AC778" s="860"/>
      <c r="AD778" s="860"/>
      <c r="AE778" s="860"/>
    </row>
    <row r="779" spans="1:31" ht="15.75" customHeight="1" x14ac:dyDescent="0.25">
      <c r="A779" s="860"/>
      <c r="B779" s="860"/>
      <c r="C779" s="860"/>
      <c r="D779" s="860"/>
      <c r="E779" s="860"/>
      <c r="F779" s="860"/>
      <c r="G779" s="868"/>
      <c r="H779" s="860"/>
      <c r="I779" s="860"/>
      <c r="J779" s="860"/>
      <c r="K779" s="860"/>
      <c r="L779" s="860"/>
      <c r="M779" s="860"/>
      <c r="N779" s="860"/>
      <c r="O779" s="860"/>
      <c r="P779" s="860"/>
      <c r="Q779" s="860"/>
      <c r="R779" s="860"/>
      <c r="S779" s="860"/>
      <c r="T779" s="860"/>
      <c r="U779" s="860"/>
      <c r="V779" s="860"/>
      <c r="W779" s="860"/>
      <c r="X779" s="860"/>
      <c r="Y779" s="860"/>
      <c r="Z779" s="860"/>
      <c r="AA779" s="860"/>
      <c r="AB779" s="860"/>
      <c r="AC779" s="860"/>
      <c r="AD779" s="860"/>
      <c r="AE779" s="860"/>
    </row>
    <row r="780" spans="1:31" ht="15.75" customHeight="1" x14ac:dyDescent="0.25">
      <c r="A780" s="860"/>
      <c r="B780" s="860"/>
      <c r="C780" s="860"/>
      <c r="D780" s="860"/>
      <c r="E780" s="860"/>
      <c r="F780" s="860"/>
      <c r="G780" s="868"/>
      <c r="H780" s="860"/>
      <c r="I780" s="860"/>
      <c r="J780" s="860"/>
      <c r="K780" s="860"/>
      <c r="L780" s="860"/>
      <c r="M780" s="860"/>
      <c r="N780" s="860"/>
      <c r="O780" s="860"/>
      <c r="P780" s="860"/>
      <c r="Q780" s="860"/>
      <c r="R780" s="860"/>
      <c r="S780" s="860"/>
      <c r="T780" s="860"/>
      <c r="U780" s="860"/>
      <c r="V780" s="860"/>
      <c r="W780" s="860"/>
      <c r="X780" s="860"/>
      <c r="Y780" s="860"/>
      <c r="Z780" s="860"/>
      <c r="AA780" s="860"/>
      <c r="AB780" s="860"/>
      <c r="AC780" s="860"/>
      <c r="AD780" s="860"/>
      <c r="AE780" s="860"/>
    </row>
    <row r="781" spans="1:31" ht="15.75" customHeight="1" x14ac:dyDescent="0.25">
      <c r="A781" s="860"/>
      <c r="B781" s="860"/>
      <c r="C781" s="860"/>
      <c r="D781" s="860"/>
      <c r="E781" s="860"/>
      <c r="F781" s="860"/>
      <c r="G781" s="868"/>
      <c r="H781" s="860"/>
      <c r="I781" s="860"/>
      <c r="J781" s="860"/>
      <c r="K781" s="860"/>
      <c r="L781" s="860"/>
      <c r="M781" s="860"/>
      <c r="N781" s="860"/>
      <c r="O781" s="860"/>
      <c r="P781" s="860"/>
      <c r="Q781" s="860"/>
      <c r="R781" s="860"/>
      <c r="S781" s="860"/>
      <c r="T781" s="860"/>
      <c r="U781" s="860"/>
      <c r="V781" s="860"/>
      <c r="W781" s="860"/>
      <c r="X781" s="860"/>
      <c r="Y781" s="860"/>
      <c r="Z781" s="860"/>
      <c r="AA781" s="860"/>
      <c r="AB781" s="860"/>
      <c r="AC781" s="860"/>
      <c r="AD781" s="860"/>
      <c r="AE781" s="860"/>
    </row>
    <row r="782" spans="1:31" ht="15.75" customHeight="1" x14ac:dyDescent="0.25">
      <c r="A782" s="860"/>
      <c r="B782" s="860"/>
      <c r="C782" s="860"/>
      <c r="D782" s="860"/>
      <c r="E782" s="860"/>
      <c r="F782" s="860"/>
      <c r="G782" s="868"/>
      <c r="H782" s="860"/>
      <c r="I782" s="860"/>
      <c r="J782" s="860"/>
      <c r="K782" s="860"/>
      <c r="L782" s="860"/>
      <c r="M782" s="860"/>
      <c r="N782" s="860"/>
      <c r="O782" s="860"/>
      <c r="P782" s="860"/>
      <c r="Q782" s="860"/>
      <c r="R782" s="860"/>
      <c r="S782" s="860"/>
      <c r="T782" s="860"/>
      <c r="U782" s="860"/>
      <c r="V782" s="860"/>
      <c r="W782" s="860"/>
      <c r="X782" s="860"/>
      <c r="Y782" s="860"/>
      <c r="Z782" s="860"/>
      <c r="AA782" s="860"/>
      <c r="AB782" s="860"/>
      <c r="AC782" s="860"/>
      <c r="AD782" s="860"/>
      <c r="AE782" s="860"/>
    </row>
    <row r="783" spans="1:31" ht="15.75" customHeight="1" x14ac:dyDescent="0.25">
      <c r="A783" s="860"/>
      <c r="B783" s="860"/>
      <c r="C783" s="860"/>
      <c r="D783" s="860"/>
      <c r="E783" s="860"/>
      <c r="F783" s="860"/>
      <c r="G783" s="868"/>
      <c r="H783" s="860"/>
      <c r="I783" s="860"/>
      <c r="J783" s="860"/>
      <c r="K783" s="860"/>
      <c r="L783" s="860"/>
      <c r="M783" s="860"/>
      <c r="N783" s="860"/>
      <c r="O783" s="860"/>
      <c r="P783" s="860"/>
      <c r="Q783" s="860"/>
      <c r="R783" s="860"/>
      <c r="S783" s="860"/>
      <c r="T783" s="860"/>
      <c r="U783" s="860"/>
      <c r="V783" s="860"/>
      <c r="W783" s="860"/>
      <c r="X783" s="860"/>
      <c r="Y783" s="860"/>
      <c r="Z783" s="860"/>
      <c r="AA783" s="860"/>
      <c r="AB783" s="860"/>
      <c r="AC783" s="860"/>
      <c r="AD783" s="860"/>
      <c r="AE783" s="860"/>
    </row>
    <row r="784" spans="1:31" ht="15.75" customHeight="1" x14ac:dyDescent="0.25">
      <c r="A784" s="860"/>
      <c r="B784" s="860"/>
      <c r="C784" s="860"/>
      <c r="D784" s="860"/>
      <c r="E784" s="860"/>
      <c r="F784" s="860"/>
      <c r="G784" s="868"/>
      <c r="H784" s="860"/>
      <c r="I784" s="860"/>
      <c r="J784" s="860"/>
      <c r="K784" s="860"/>
      <c r="L784" s="860"/>
      <c r="M784" s="860"/>
      <c r="N784" s="860"/>
      <c r="O784" s="860"/>
      <c r="P784" s="860"/>
      <c r="Q784" s="860"/>
      <c r="R784" s="860"/>
      <c r="S784" s="860"/>
      <c r="T784" s="860"/>
      <c r="U784" s="860"/>
      <c r="V784" s="860"/>
      <c r="W784" s="860"/>
      <c r="X784" s="860"/>
      <c r="Y784" s="860"/>
      <c r="Z784" s="860"/>
      <c r="AA784" s="860"/>
      <c r="AB784" s="860"/>
      <c r="AC784" s="860"/>
      <c r="AD784" s="860"/>
      <c r="AE784" s="860"/>
    </row>
    <row r="785" spans="1:31" ht="15.75" customHeight="1" x14ac:dyDescent="0.25">
      <c r="A785" s="860"/>
      <c r="B785" s="860"/>
      <c r="C785" s="860"/>
      <c r="D785" s="860"/>
      <c r="E785" s="860"/>
      <c r="F785" s="860"/>
      <c r="G785" s="868"/>
      <c r="H785" s="860"/>
      <c r="I785" s="860"/>
      <c r="J785" s="860"/>
      <c r="K785" s="860"/>
      <c r="L785" s="860"/>
      <c r="M785" s="860"/>
      <c r="N785" s="860"/>
      <c r="O785" s="860"/>
      <c r="P785" s="860"/>
      <c r="Q785" s="860"/>
      <c r="R785" s="860"/>
      <c r="S785" s="860"/>
      <c r="T785" s="860"/>
      <c r="U785" s="860"/>
      <c r="V785" s="860"/>
      <c r="W785" s="860"/>
      <c r="X785" s="860"/>
      <c r="Y785" s="860"/>
      <c r="Z785" s="860"/>
      <c r="AA785" s="860"/>
      <c r="AB785" s="860"/>
      <c r="AC785" s="860"/>
      <c r="AD785" s="860"/>
      <c r="AE785" s="860"/>
    </row>
    <row r="786" spans="1:31" ht="15.75" customHeight="1" x14ac:dyDescent="0.25">
      <c r="A786" s="860"/>
      <c r="B786" s="860"/>
      <c r="C786" s="860"/>
      <c r="D786" s="860"/>
      <c r="E786" s="860"/>
      <c r="F786" s="860"/>
      <c r="G786" s="868"/>
      <c r="H786" s="860"/>
      <c r="I786" s="860"/>
      <c r="J786" s="860"/>
      <c r="K786" s="860"/>
      <c r="L786" s="860"/>
      <c r="M786" s="860"/>
      <c r="N786" s="860"/>
      <c r="O786" s="860"/>
      <c r="P786" s="860"/>
      <c r="Q786" s="860"/>
      <c r="R786" s="860"/>
      <c r="S786" s="860"/>
      <c r="T786" s="860"/>
      <c r="U786" s="860"/>
      <c r="V786" s="860"/>
      <c r="W786" s="860"/>
      <c r="X786" s="860"/>
      <c r="Y786" s="860"/>
      <c r="Z786" s="860"/>
      <c r="AA786" s="860"/>
      <c r="AB786" s="860"/>
      <c r="AC786" s="860"/>
      <c r="AD786" s="860"/>
      <c r="AE786" s="860"/>
    </row>
    <row r="787" spans="1:31" ht="15.75" customHeight="1" x14ac:dyDescent="0.25">
      <c r="A787" s="860"/>
      <c r="B787" s="860"/>
      <c r="C787" s="860"/>
      <c r="D787" s="860"/>
      <c r="E787" s="860"/>
      <c r="F787" s="860"/>
      <c r="G787" s="868"/>
      <c r="H787" s="860"/>
      <c r="I787" s="860"/>
      <c r="J787" s="860"/>
      <c r="K787" s="860"/>
      <c r="L787" s="860"/>
      <c r="M787" s="860"/>
      <c r="N787" s="860"/>
      <c r="O787" s="860"/>
      <c r="P787" s="860"/>
      <c r="Q787" s="860"/>
      <c r="R787" s="860"/>
      <c r="S787" s="860"/>
      <c r="T787" s="860"/>
      <c r="U787" s="860"/>
      <c r="V787" s="860"/>
      <c r="W787" s="860"/>
      <c r="X787" s="860"/>
      <c r="Y787" s="860"/>
      <c r="Z787" s="860"/>
      <c r="AA787" s="860"/>
      <c r="AB787" s="860"/>
      <c r="AC787" s="860"/>
      <c r="AD787" s="860"/>
      <c r="AE787" s="860"/>
    </row>
    <row r="788" spans="1:31" ht="15.75" customHeight="1" x14ac:dyDescent="0.25">
      <c r="A788" s="860"/>
      <c r="B788" s="860"/>
      <c r="C788" s="860"/>
      <c r="D788" s="860"/>
      <c r="E788" s="860"/>
      <c r="F788" s="860"/>
      <c r="G788" s="868"/>
      <c r="H788" s="860"/>
      <c r="I788" s="860"/>
      <c r="J788" s="860"/>
      <c r="K788" s="860"/>
      <c r="L788" s="860"/>
      <c r="M788" s="860"/>
      <c r="N788" s="860"/>
      <c r="O788" s="860"/>
      <c r="P788" s="860"/>
      <c r="Q788" s="860"/>
      <c r="R788" s="860"/>
      <c r="S788" s="860"/>
      <c r="T788" s="860"/>
      <c r="U788" s="860"/>
      <c r="V788" s="860"/>
      <c r="W788" s="860"/>
      <c r="X788" s="860"/>
      <c r="Y788" s="860"/>
      <c r="Z788" s="860"/>
      <c r="AA788" s="860"/>
      <c r="AB788" s="860"/>
      <c r="AC788" s="860"/>
      <c r="AD788" s="860"/>
      <c r="AE788" s="860"/>
    </row>
    <row r="789" spans="1:31" ht="15.75" customHeight="1" x14ac:dyDescent="0.25">
      <c r="A789" s="860"/>
      <c r="B789" s="860"/>
      <c r="C789" s="860"/>
      <c r="D789" s="860"/>
      <c r="E789" s="860"/>
      <c r="F789" s="860"/>
      <c r="G789" s="868"/>
      <c r="H789" s="860"/>
      <c r="I789" s="860"/>
      <c r="J789" s="860"/>
      <c r="K789" s="860"/>
      <c r="L789" s="860"/>
      <c r="M789" s="860"/>
      <c r="N789" s="860"/>
      <c r="O789" s="860"/>
      <c r="P789" s="860"/>
      <c r="Q789" s="860"/>
      <c r="R789" s="860"/>
      <c r="S789" s="860"/>
      <c r="T789" s="860"/>
      <c r="U789" s="860"/>
      <c r="V789" s="860"/>
      <c r="W789" s="860"/>
      <c r="X789" s="860"/>
      <c r="Y789" s="860"/>
      <c r="Z789" s="860"/>
      <c r="AA789" s="860"/>
      <c r="AB789" s="860"/>
      <c r="AC789" s="860"/>
      <c r="AD789" s="860"/>
      <c r="AE789" s="860"/>
    </row>
    <row r="790" spans="1:31" ht="15.75" customHeight="1" x14ac:dyDescent="0.25">
      <c r="A790" s="860"/>
      <c r="B790" s="860"/>
      <c r="C790" s="860"/>
      <c r="D790" s="860"/>
      <c r="E790" s="860"/>
      <c r="F790" s="860"/>
      <c r="G790" s="868"/>
      <c r="H790" s="860"/>
      <c r="I790" s="860"/>
      <c r="J790" s="860"/>
      <c r="K790" s="860"/>
      <c r="L790" s="860"/>
      <c r="M790" s="860"/>
      <c r="N790" s="860"/>
      <c r="O790" s="860"/>
      <c r="P790" s="860"/>
      <c r="Q790" s="860"/>
      <c r="R790" s="860"/>
      <c r="S790" s="860"/>
      <c r="T790" s="860"/>
      <c r="U790" s="860"/>
      <c r="V790" s="860"/>
      <c r="W790" s="860"/>
      <c r="X790" s="860"/>
      <c r="Y790" s="860"/>
      <c r="Z790" s="860"/>
      <c r="AA790" s="860"/>
      <c r="AB790" s="860"/>
      <c r="AC790" s="860"/>
      <c r="AD790" s="860"/>
      <c r="AE790" s="860"/>
    </row>
    <row r="791" spans="1:31" ht="15.75" customHeight="1" x14ac:dyDescent="0.25">
      <c r="A791" s="860"/>
      <c r="B791" s="860"/>
      <c r="C791" s="860"/>
      <c r="D791" s="860"/>
      <c r="E791" s="860"/>
      <c r="F791" s="860"/>
      <c r="G791" s="868"/>
      <c r="H791" s="860"/>
      <c r="I791" s="860"/>
      <c r="J791" s="860"/>
      <c r="K791" s="860"/>
      <c r="L791" s="860"/>
      <c r="M791" s="860"/>
      <c r="N791" s="860"/>
      <c r="O791" s="860"/>
      <c r="P791" s="860"/>
      <c r="Q791" s="860"/>
      <c r="R791" s="860"/>
      <c r="S791" s="860"/>
      <c r="T791" s="860"/>
      <c r="U791" s="860"/>
      <c r="V791" s="860"/>
      <c r="W791" s="860"/>
      <c r="X791" s="860"/>
      <c r="Y791" s="860"/>
      <c r="Z791" s="860"/>
      <c r="AA791" s="860"/>
      <c r="AB791" s="860"/>
      <c r="AC791" s="860"/>
      <c r="AD791" s="860"/>
      <c r="AE791" s="860"/>
    </row>
    <row r="792" spans="1:31" ht="15.75" customHeight="1" x14ac:dyDescent="0.25">
      <c r="A792" s="860"/>
      <c r="B792" s="860"/>
      <c r="C792" s="860"/>
      <c r="D792" s="860"/>
      <c r="E792" s="860"/>
      <c r="F792" s="860"/>
      <c r="G792" s="868"/>
      <c r="H792" s="860"/>
      <c r="I792" s="860"/>
      <c r="J792" s="860"/>
      <c r="K792" s="860"/>
      <c r="L792" s="860"/>
      <c r="M792" s="860"/>
      <c r="N792" s="860"/>
      <c r="O792" s="860"/>
      <c r="P792" s="860"/>
      <c r="Q792" s="860"/>
      <c r="R792" s="860"/>
      <c r="S792" s="860"/>
      <c r="T792" s="860"/>
      <c r="U792" s="860"/>
      <c r="V792" s="860"/>
      <c r="W792" s="860"/>
      <c r="X792" s="860"/>
      <c r="Y792" s="860"/>
      <c r="Z792" s="860"/>
      <c r="AA792" s="860"/>
      <c r="AB792" s="860"/>
      <c r="AC792" s="860"/>
      <c r="AD792" s="860"/>
      <c r="AE792" s="860"/>
    </row>
    <row r="793" spans="1:31" ht="15.75" customHeight="1" x14ac:dyDescent="0.25">
      <c r="A793" s="860"/>
      <c r="B793" s="860"/>
      <c r="C793" s="860"/>
      <c r="D793" s="860"/>
      <c r="E793" s="860"/>
      <c r="F793" s="860"/>
      <c r="G793" s="868"/>
      <c r="H793" s="860"/>
      <c r="I793" s="860"/>
      <c r="J793" s="860"/>
      <c r="K793" s="860"/>
      <c r="L793" s="860"/>
      <c r="M793" s="860"/>
      <c r="N793" s="860"/>
      <c r="O793" s="860"/>
      <c r="P793" s="860"/>
      <c r="Q793" s="860"/>
      <c r="R793" s="860"/>
      <c r="S793" s="860"/>
      <c r="T793" s="860"/>
      <c r="U793" s="860"/>
      <c r="V793" s="860"/>
      <c r="W793" s="860"/>
      <c r="X793" s="860"/>
      <c r="Y793" s="860"/>
      <c r="Z793" s="860"/>
      <c r="AA793" s="860"/>
      <c r="AB793" s="860"/>
      <c r="AC793" s="860"/>
      <c r="AD793" s="860"/>
      <c r="AE793" s="860"/>
    </row>
    <row r="794" spans="1:31" ht="15.75" customHeight="1" x14ac:dyDescent="0.25">
      <c r="A794" s="860"/>
      <c r="B794" s="860"/>
      <c r="C794" s="860"/>
      <c r="D794" s="860"/>
      <c r="E794" s="860"/>
      <c r="F794" s="860"/>
      <c r="G794" s="868"/>
      <c r="H794" s="860"/>
      <c r="I794" s="860"/>
      <c r="J794" s="860"/>
      <c r="K794" s="860"/>
      <c r="L794" s="860"/>
      <c r="M794" s="860"/>
      <c r="N794" s="860"/>
      <c r="O794" s="860"/>
      <c r="P794" s="860"/>
      <c r="Q794" s="860"/>
      <c r="R794" s="860"/>
      <c r="S794" s="860"/>
      <c r="T794" s="860"/>
      <c r="U794" s="860"/>
      <c r="V794" s="860"/>
      <c r="W794" s="860"/>
      <c r="X794" s="860"/>
      <c r="Y794" s="860"/>
      <c r="Z794" s="860"/>
      <c r="AA794" s="860"/>
      <c r="AB794" s="860"/>
      <c r="AC794" s="860"/>
      <c r="AD794" s="860"/>
      <c r="AE794" s="860"/>
    </row>
    <row r="795" spans="1:31" ht="15.75" customHeight="1" x14ac:dyDescent="0.25">
      <c r="A795" s="860"/>
      <c r="B795" s="860"/>
      <c r="C795" s="860"/>
      <c r="D795" s="860"/>
      <c r="E795" s="860"/>
      <c r="F795" s="860"/>
      <c r="G795" s="868"/>
      <c r="H795" s="860"/>
      <c r="I795" s="860"/>
      <c r="J795" s="860"/>
      <c r="K795" s="860"/>
      <c r="L795" s="860"/>
      <c r="M795" s="860"/>
      <c r="N795" s="860"/>
      <c r="O795" s="860"/>
      <c r="P795" s="860"/>
      <c r="Q795" s="860"/>
      <c r="R795" s="860"/>
      <c r="S795" s="860"/>
      <c r="T795" s="860"/>
      <c r="U795" s="860"/>
      <c r="V795" s="860"/>
      <c r="W795" s="860"/>
      <c r="X795" s="860"/>
      <c r="Y795" s="860"/>
      <c r="Z795" s="860"/>
      <c r="AA795" s="860"/>
      <c r="AB795" s="860"/>
      <c r="AC795" s="860"/>
      <c r="AD795" s="860"/>
      <c r="AE795" s="860"/>
    </row>
    <row r="796" spans="1:31" ht="15.75" customHeight="1" x14ac:dyDescent="0.25">
      <c r="A796" s="860"/>
      <c r="B796" s="860"/>
      <c r="C796" s="860"/>
      <c r="D796" s="860"/>
      <c r="E796" s="860"/>
      <c r="F796" s="860"/>
      <c r="G796" s="868"/>
      <c r="H796" s="860"/>
      <c r="I796" s="860"/>
      <c r="J796" s="860"/>
      <c r="K796" s="860"/>
      <c r="L796" s="860"/>
      <c r="M796" s="860"/>
      <c r="N796" s="860"/>
      <c r="O796" s="860"/>
      <c r="P796" s="860"/>
      <c r="Q796" s="860"/>
      <c r="R796" s="860"/>
      <c r="S796" s="860"/>
      <c r="T796" s="860"/>
      <c r="U796" s="860"/>
      <c r="V796" s="860"/>
      <c r="W796" s="860"/>
      <c r="X796" s="860"/>
      <c r="Y796" s="860"/>
      <c r="Z796" s="860"/>
      <c r="AA796" s="860"/>
      <c r="AB796" s="860"/>
      <c r="AC796" s="860"/>
      <c r="AD796" s="860"/>
      <c r="AE796" s="860"/>
    </row>
    <row r="797" spans="1:31" ht="15.75" customHeight="1" x14ac:dyDescent="0.25">
      <c r="A797" s="860"/>
      <c r="B797" s="860"/>
      <c r="C797" s="860"/>
      <c r="D797" s="860"/>
      <c r="E797" s="860"/>
      <c r="F797" s="860"/>
      <c r="G797" s="868"/>
      <c r="H797" s="860"/>
      <c r="I797" s="860"/>
      <c r="J797" s="860"/>
      <c r="K797" s="860"/>
      <c r="L797" s="860"/>
      <c r="M797" s="860"/>
      <c r="N797" s="860"/>
      <c r="O797" s="860"/>
      <c r="P797" s="860"/>
      <c r="Q797" s="860"/>
      <c r="R797" s="860"/>
      <c r="S797" s="860"/>
      <c r="T797" s="860"/>
      <c r="U797" s="860"/>
      <c r="V797" s="860"/>
      <c r="W797" s="860"/>
      <c r="X797" s="860"/>
      <c r="Y797" s="860"/>
      <c r="Z797" s="860"/>
      <c r="AA797" s="860"/>
      <c r="AB797" s="860"/>
      <c r="AC797" s="860"/>
      <c r="AD797" s="860"/>
      <c r="AE797" s="860"/>
    </row>
    <row r="798" spans="1:31" ht="15.75" customHeight="1" x14ac:dyDescent="0.25">
      <c r="A798" s="860"/>
      <c r="B798" s="860"/>
      <c r="C798" s="860"/>
      <c r="D798" s="860"/>
      <c r="E798" s="860"/>
      <c r="F798" s="860"/>
      <c r="G798" s="868"/>
      <c r="H798" s="860"/>
      <c r="I798" s="860"/>
      <c r="J798" s="860"/>
      <c r="K798" s="860"/>
      <c r="L798" s="860"/>
      <c r="M798" s="860"/>
      <c r="N798" s="860"/>
      <c r="O798" s="860"/>
      <c r="P798" s="860"/>
      <c r="Q798" s="860"/>
      <c r="R798" s="860"/>
      <c r="S798" s="860"/>
      <c r="T798" s="860"/>
      <c r="U798" s="860"/>
      <c r="V798" s="860"/>
      <c r="W798" s="860"/>
      <c r="X798" s="860"/>
      <c r="Y798" s="860"/>
      <c r="Z798" s="860"/>
      <c r="AA798" s="860"/>
      <c r="AB798" s="860"/>
      <c r="AC798" s="860"/>
      <c r="AD798" s="860"/>
      <c r="AE798" s="860"/>
    </row>
    <row r="799" spans="1:31" ht="15.75" customHeight="1" x14ac:dyDescent="0.25">
      <c r="A799" s="860"/>
      <c r="B799" s="860"/>
      <c r="C799" s="860"/>
      <c r="D799" s="860"/>
      <c r="E799" s="860"/>
      <c r="F799" s="860"/>
      <c r="G799" s="868"/>
      <c r="H799" s="860"/>
      <c r="I799" s="860"/>
      <c r="J799" s="860"/>
      <c r="K799" s="860"/>
      <c r="L799" s="860"/>
      <c r="M799" s="860"/>
      <c r="N799" s="860"/>
      <c r="O799" s="860"/>
      <c r="P799" s="860"/>
      <c r="Q799" s="860"/>
      <c r="R799" s="860"/>
      <c r="S799" s="860"/>
      <c r="T799" s="860"/>
      <c r="U799" s="860"/>
      <c r="V799" s="860"/>
      <c r="W799" s="860"/>
      <c r="X799" s="860"/>
      <c r="Y799" s="860"/>
      <c r="Z799" s="860"/>
      <c r="AA799" s="860"/>
      <c r="AB799" s="860"/>
      <c r="AC799" s="860"/>
      <c r="AD799" s="860"/>
      <c r="AE799" s="860"/>
    </row>
    <row r="800" spans="1:31" ht="15.75" customHeight="1" x14ac:dyDescent="0.25">
      <c r="A800" s="860"/>
      <c r="B800" s="860"/>
      <c r="C800" s="860"/>
      <c r="D800" s="860"/>
      <c r="E800" s="860"/>
      <c r="F800" s="860"/>
      <c r="G800" s="868"/>
      <c r="H800" s="860"/>
      <c r="I800" s="860"/>
      <c r="J800" s="860"/>
      <c r="K800" s="860"/>
      <c r="L800" s="860"/>
      <c r="M800" s="860"/>
      <c r="N800" s="860"/>
      <c r="O800" s="860"/>
      <c r="P800" s="860"/>
      <c r="Q800" s="860"/>
      <c r="R800" s="860"/>
      <c r="S800" s="860"/>
      <c r="T800" s="860"/>
      <c r="U800" s="860"/>
      <c r="V800" s="860"/>
      <c r="W800" s="860"/>
      <c r="X800" s="860"/>
      <c r="Y800" s="860"/>
      <c r="Z800" s="860"/>
      <c r="AA800" s="860"/>
      <c r="AB800" s="860"/>
      <c r="AC800" s="860"/>
      <c r="AD800" s="860"/>
      <c r="AE800" s="860"/>
    </row>
    <row r="801" spans="1:31" ht="15.75" customHeight="1" x14ac:dyDescent="0.25">
      <c r="A801" s="860"/>
      <c r="B801" s="860"/>
      <c r="C801" s="860"/>
      <c r="D801" s="860"/>
      <c r="E801" s="860"/>
      <c r="F801" s="860"/>
      <c r="G801" s="868"/>
      <c r="H801" s="860"/>
      <c r="I801" s="860"/>
      <c r="J801" s="860"/>
      <c r="K801" s="860"/>
      <c r="L801" s="860"/>
      <c r="M801" s="860"/>
      <c r="N801" s="860"/>
      <c r="O801" s="860"/>
      <c r="P801" s="860"/>
      <c r="Q801" s="860"/>
      <c r="R801" s="860"/>
      <c r="S801" s="860"/>
      <c r="T801" s="860"/>
      <c r="U801" s="860"/>
      <c r="V801" s="860"/>
      <c r="W801" s="860"/>
      <c r="X801" s="860"/>
      <c r="Y801" s="860"/>
      <c r="Z801" s="860"/>
      <c r="AA801" s="860"/>
      <c r="AB801" s="860"/>
      <c r="AC801" s="860"/>
      <c r="AD801" s="860"/>
      <c r="AE801" s="860"/>
    </row>
    <row r="802" spans="1:31" ht="15.75" customHeight="1" x14ac:dyDescent="0.25">
      <c r="A802" s="860"/>
      <c r="B802" s="860"/>
      <c r="C802" s="860"/>
      <c r="D802" s="860"/>
      <c r="E802" s="860"/>
      <c r="F802" s="860"/>
      <c r="G802" s="868"/>
      <c r="H802" s="860"/>
      <c r="I802" s="860"/>
      <c r="J802" s="860"/>
      <c r="K802" s="860"/>
      <c r="L802" s="860"/>
      <c r="M802" s="860"/>
      <c r="N802" s="860"/>
      <c r="O802" s="860"/>
      <c r="P802" s="860"/>
      <c r="Q802" s="860"/>
      <c r="R802" s="860"/>
      <c r="S802" s="860"/>
      <c r="T802" s="860"/>
      <c r="U802" s="860"/>
      <c r="V802" s="860"/>
      <c r="W802" s="860"/>
      <c r="X802" s="860"/>
      <c r="Y802" s="860"/>
      <c r="Z802" s="860"/>
      <c r="AA802" s="860"/>
      <c r="AB802" s="860"/>
      <c r="AC802" s="860"/>
      <c r="AD802" s="860"/>
      <c r="AE802" s="860"/>
    </row>
    <row r="803" spans="1:31" ht="15.75" customHeight="1" x14ac:dyDescent="0.25">
      <c r="A803" s="860"/>
      <c r="B803" s="860"/>
      <c r="C803" s="860"/>
      <c r="D803" s="860"/>
      <c r="E803" s="860"/>
      <c r="F803" s="860"/>
      <c r="G803" s="868"/>
      <c r="H803" s="860"/>
      <c r="I803" s="860"/>
      <c r="J803" s="860"/>
      <c r="K803" s="860"/>
      <c r="L803" s="860"/>
      <c r="M803" s="860"/>
      <c r="N803" s="860"/>
      <c r="O803" s="860"/>
      <c r="P803" s="860"/>
      <c r="Q803" s="860"/>
      <c r="R803" s="860"/>
      <c r="S803" s="860"/>
      <c r="T803" s="860"/>
      <c r="U803" s="860"/>
      <c r="V803" s="860"/>
      <c r="W803" s="860"/>
      <c r="X803" s="860"/>
      <c r="Y803" s="860"/>
      <c r="Z803" s="860"/>
      <c r="AA803" s="860"/>
      <c r="AB803" s="860"/>
      <c r="AC803" s="860"/>
      <c r="AD803" s="860"/>
      <c r="AE803" s="860"/>
    </row>
    <row r="804" spans="1:31" ht="15.75" customHeight="1" x14ac:dyDescent="0.25">
      <c r="A804" s="860"/>
      <c r="B804" s="860"/>
      <c r="C804" s="860"/>
      <c r="D804" s="860"/>
      <c r="E804" s="860"/>
      <c r="F804" s="860"/>
      <c r="G804" s="868"/>
      <c r="H804" s="860"/>
      <c r="I804" s="860"/>
      <c r="J804" s="860"/>
      <c r="K804" s="860"/>
      <c r="L804" s="860"/>
      <c r="M804" s="860"/>
      <c r="N804" s="860"/>
      <c r="O804" s="860"/>
      <c r="P804" s="860"/>
      <c r="Q804" s="860"/>
      <c r="R804" s="860"/>
      <c r="S804" s="860"/>
      <c r="T804" s="860"/>
      <c r="U804" s="860"/>
      <c r="V804" s="860"/>
      <c r="W804" s="860"/>
      <c r="X804" s="860"/>
      <c r="Y804" s="860"/>
      <c r="Z804" s="860"/>
      <c r="AA804" s="860"/>
      <c r="AB804" s="860"/>
      <c r="AC804" s="860"/>
      <c r="AD804" s="860"/>
      <c r="AE804" s="860"/>
    </row>
    <row r="805" spans="1:31" ht="15.75" customHeight="1" x14ac:dyDescent="0.25">
      <c r="A805" s="860"/>
      <c r="B805" s="860"/>
      <c r="C805" s="860"/>
      <c r="D805" s="860"/>
      <c r="E805" s="860"/>
      <c r="F805" s="860"/>
      <c r="G805" s="868"/>
      <c r="H805" s="860"/>
      <c r="I805" s="860"/>
      <c r="J805" s="860"/>
      <c r="K805" s="860"/>
      <c r="L805" s="860"/>
      <c r="M805" s="860"/>
      <c r="N805" s="860"/>
      <c r="O805" s="860"/>
      <c r="P805" s="860"/>
      <c r="Q805" s="860"/>
      <c r="R805" s="860"/>
      <c r="S805" s="860"/>
      <c r="T805" s="860"/>
      <c r="U805" s="860"/>
      <c r="V805" s="860"/>
      <c r="W805" s="860"/>
      <c r="X805" s="860"/>
      <c r="Y805" s="860"/>
      <c r="Z805" s="860"/>
      <c r="AA805" s="860"/>
      <c r="AB805" s="860"/>
      <c r="AC805" s="860"/>
      <c r="AD805" s="860"/>
      <c r="AE805" s="860"/>
    </row>
    <row r="806" spans="1:31" ht="15.75" customHeight="1" x14ac:dyDescent="0.25">
      <c r="A806" s="860"/>
      <c r="B806" s="860"/>
      <c r="C806" s="860"/>
      <c r="D806" s="860"/>
      <c r="E806" s="860"/>
      <c r="F806" s="860"/>
      <c r="G806" s="868"/>
      <c r="H806" s="860"/>
      <c r="I806" s="860"/>
      <c r="J806" s="860"/>
      <c r="K806" s="860"/>
      <c r="L806" s="860"/>
      <c r="M806" s="860"/>
      <c r="N806" s="860"/>
      <c r="O806" s="860"/>
      <c r="P806" s="860"/>
      <c r="Q806" s="860"/>
      <c r="R806" s="860"/>
      <c r="S806" s="860"/>
      <c r="T806" s="860"/>
      <c r="U806" s="860"/>
      <c r="V806" s="860"/>
      <c r="W806" s="860"/>
      <c r="X806" s="860"/>
      <c r="Y806" s="860"/>
      <c r="Z806" s="860"/>
      <c r="AA806" s="860"/>
      <c r="AB806" s="860"/>
      <c r="AC806" s="860"/>
      <c r="AD806" s="860"/>
      <c r="AE806" s="860"/>
    </row>
    <row r="807" spans="1:31" ht="15.75" customHeight="1" x14ac:dyDescent="0.25">
      <c r="A807" s="860"/>
      <c r="B807" s="860"/>
      <c r="C807" s="860"/>
      <c r="D807" s="860"/>
      <c r="E807" s="860"/>
      <c r="F807" s="860"/>
      <c r="G807" s="868"/>
      <c r="H807" s="860"/>
      <c r="I807" s="860"/>
      <c r="J807" s="860"/>
      <c r="K807" s="860"/>
      <c r="L807" s="860"/>
      <c r="M807" s="860"/>
      <c r="N807" s="860"/>
      <c r="O807" s="860"/>
      <c r="P807" s="860"/>
      <c r="Q807" s="860"/>
      <c r="R807" s="860"/>
      <c r="S807" s="860"/>
      <c r="T807" s="860"/>
      <c r="U807" s="860"/>
      <c r="V807" s="860"/>
      <c r="W807" s="860"/>
      <c r="X807" s="860"/>
      <c r="Y807" s="860"/>
      <c r="Z807" s="860"/>
      <c r="AA807" s="860"/>
      <c r="AB807" s="860"/>
      <c r="AC807" s="860"/>
      <c r="AD807" s="860"/>
      <c r="AE807" s="860"/>
    </row>
    <row r="808" spans="1:31" ht="15.75" customHeight="1" x14ac:dyDescent="0.25">
      <c r="A808" s="860"/>
      <c r="B808" s="860"/>
      <c r="C808" s="860"/>
      <c r="D808" s="860"/>
      <c r="E808" s="860"/>
      <c r="F808" s="860"/>
      <c r="G808" s="868"/>
      <c r="H808" s="860"/>
      <c r="I808" s="860"/>
      <c r="J808" s="860"/>
      <c r="K808" s="860"/>
      <c r="L808" s="860"/>
      <c r="M808" s="860"/>
      <c r="N808" s="860"/>
      <c r="O808" s="860"/>
      <c r="P808" s="860"/>
      <c r="Q808" s="860"/>
      <c r="R808" s="860"/>
      <c r="S808" s="860"/>
      <c r="T808" s="860"/>
      <c r="U808" s="860"/>
      <c r="V808" s="860"/>
      <c r="W808" s="860"/>
      <c r="X808" s="860"/>
      <c r="Y808" s="860"/>
      <c r="Z808" s="860"/>
      <c r="AA808" s="860"/>
      <c r="AB808" s="860"/>
      <c r="AC808" s="860"/>
      <c r="AD808" s="860"/>
      <c r="AE808" s="860"/>
    </row>
    <row r="809" spans="1:31" ht="15.75" customHeight="1" x14ac:dyDescent="0.25">
      <c r="A809" s="860"/>
      <c r="B809" s="860"/>
      <c r="C809" s="860"/>
      <c r="D809" s="860"/>
      <c r="E809" s="860"/>
      <c r="F809" s="860"/>
      <c r="G809" s="868"/>
      <c r="H809" s="860"/>
      <c r="I809" s="860"/>
      <c r="J809" s="860"/>
      <c r="K809" s="860"/>
      <c r="L809" s="860"/>
      <c r="M809" s="860"/>
      <c r="N809" s="860"/>
      <c r="O809" s="860"/>
      <c r="P809" s="860"/>
      <c r="Q809" s="860"/>
      <c r="R809" s="860"/>
      <c r="S809" s="860"/>
      <c r="T809" s="860"/>
      <c r="U809" s="860"/>
      <c r="V809" s="860"/>
      <c r="W809" s="860"/>
      <c r="X809" s="860"/>
      <c r="Y809" s="860"/>
      <c r="Z809" s="860"/>
      <c r="AA809" s="860"/>
      <c r="AB809" s="860"/>
      <c r="AC809" s="860"/>
      <c r="AD809" s="860"/>
      <c r="AE809" s="860"/>
    </row>
    <row r="810" spans="1:31" ht="15.75" customHeight="1" x14ac:dyDescent="0.25">
      <c r="A810" s="860"/>
      <c r="B810" s="860"/>
      <c r="C810" s="860"/>
      <c r="D810" s="860"/>
      <c r="E810" s="860"/>
      <c r="F810" s="860"/>
      <c r="G810" s="868"/>
      <c r="H810" s="860"/>
      <c r="I810" s="860"/>
      <c r="J810" s="860"/>
      <c r="K810" s="860"/>
      <c r="L810" s="860"/>
      <c r="M810" s="860"/>
      <c r="N810" s="860"/>
      <c r="O810" s="860"/>
      <c r="P810" s="860"/>
      <c r="Q810" s="860"/>
      <c r="R810" s="860"/>
      <c r="S810" s="860"/>
      <c r="T810" s="860"/>
      <c r="U810" s="860"/>
      <c r="V810" s="860"/>
      <c r="W810" s="860"/>
      <c r="X810" s="860"/>
      <c r="Y810" s="860"/>
      <c r="Z810" s="860"/>
      <c r="AA810" s="860"/>
      <c r="AB810" s="860"/>
      <c r="AC810" s="860"/>
      <c r="AD810" s="860"/>
      <c r="AE810" s="860"/>
    </row>
    <row r="811" spans="1:31" ht="15.75" customHeight="1" x14ac:dyDescent="0.25">
      <c r="A811" s="860"/>
      <c r="B811" s="860"/>
      <c r="C811" s="860"/>
      <c r="D811" s="860"/>
      <c r="E811" s="860"/>
      <c r="F811" s="860"/>
      <c r="G811" s="868"/>
      <c r="H811" s="860"/>
      <c r="I811" s="860"/>
      <c r="J811" s="860"/>
      <c r="K811" s="860"/>
      <c r="L811" s="860"/>
      <c r="M811" s="860"/>
      <c r="N811" s="860"/>
      <c r="O811" s="860"/>
      <c r="P811" s="860"/>
      <c r="Q811" s="860"/>
      <c r="R811" s="860"/>
      <c r="S811" s="860"/>
      <c r="T811" s="860"/>
      <c r="U811" s="860"/>
      <c r="V811" s="860"/>
      <c r="W811" s="860"/>
      <c r="X811" s="860"/>
      <c r="Y811" s="860"/>
      <c r="Z811" s="860"/>
      <c r="AA811" s="860"/>
      <c r="AB811" s="860"/>
      <c r="AC811" s="860"/>
      <c r="AD811" s="860"/>
      <c r="AE811" s="860"/>
    </row>
    <row r="812" spans="1:31" ht="15.75" customHeight="1" x14ac:dyDescent="0.25">
      <c r="A812" s="860"/>
      <c r="B812" s="860"/>
      <c r="C812" s="860"/>
      <c r="D812" s="860"/>
      <c r="E812" s="860"/>
      <c r="F812" s="860"/>
      <c r="G812" s="868"/>
      <c r="H812" s="860"/>
      <c r="I812" s="860"/>
      <c r="J812" s="860"/>
      <c r="K812" s="860"/>
      <c r="L812" s="860"/>
      <c r="M812" s="860"/>
      <c r="N812" s="860"/>
      <c r="O812" s="860"/>
      <c r="P812" s="860"/>
      <c r="Q812" s="860"/>
      <c r="R812" s="860"/>
      <c r="S812" s="860"/>
      <c r="T812" s="860"/>
      <c r="U812" s="860"/>
      <c r="V812" s="860"/>
      <c r="W812" s="860"/>
      <c r="X812" s="860"/>
      <c r="Y812" s="860"/>
      <c r="Z812" s="860"/>
      <c r="AA812" s="860"/>
      <c r="AB812" s="860"/>
      <c r="AC812" s="860"/>
      <c r="AD812" s="860"/>
      <c r="AE812" s="860"/>
    </row>
    <row r="813" spans="1:31" ht="15.75" customHeight="1" x14ac:dyDescent="0.25">
      <c r="A813" s="860"/>
      <c r="B813" s="860"/>
      <c r="C813" s="860"/>
      <c r="D813" s="860"/>
      <c r="E813" s="860"/>
      <c r="F813" s="860"/>
      <c r="G813" s="868"/>
      <c r="H813" s="860"/>
      <c r="I813" s="860"/>
      <c r="J813" s="860"/>
      <c r="K813" s="860"/>
      <c r="L813" s="860"/>
      <c r="M813" s="860"/>
      <c r="N813" s="860"/>
      <c r="O813" s="860"/>
      <c r="P813" s="860"/>
      <c r="Q813" s="860"/>
      <c r="R813" s="860"/>
      <c r="S813" s="860"/>
      <c r="T813" s="860"/>
      <c r="U813" s="860"/>
      <c r="V813" s="860"/>
      <c r="W813" s="860"/>
      <c r="X813" s="860"/>
      <c r="Y813" s="860"/>
      <c r="Z813" s="860"/>
      <c r="AA813" s="860"/>
      <c r="AB813" s="860"/>
      <c r="AC813" s="860"/>
      <c r="AD813" s="860"/>
      <c r="AE813" s="860"/>
    </row>
    <row r="814" spans="1:31" ht="15.75" customHeight="1" x14ac:dyDescent="0.25">
      <c r="A814" s="860"/>
      <c r="B814" s="860"/>
      <c r="C814" s="860"/>
      <c r="D814" s="860"/>
      <c r="E814" s="860"/>
      <c r="F814" s="860"/>
      <c r="G814" s="868"/>
      <c r="H814" s="860"/>
      <c r="I814" s="860"/>
      <c r="J814" s="860"/>
      <c r="K814" s="860"/>
      <c r="L814" s="860"/>
      <c r="M814" s="860"/>
      <c r="N814" s="860"/>
      <c r="O814" s="860"/>
      <c r="P814" s="860"/>
      <c r="Q814" s="860"/>
      <c r="R814" s="860"/>
      <c r="S814" s="860"/>
      <c r="T814" s="860"/>
      <c r="U814" s="860"/>
      <c r="V814" s="860"/>
      <c r="W814" s="860"/>
      <c r="X814" s="860"/>
      <c r="Y814" s="860"/>
      <c r="Z814" s="860"/>
      <c r="AA814" s="860"/>
      <c r="AB814" s="860"/>
      <c r="AC814" s="860"/>
      <c r="AD814" s="860"/>
      <c r="AE814" s="860"/>
    </row>
    <row r="815" spans="1:31" ht="15.75" customHeight="1" x14ac:dyDescent="0.25">
      <c r="A815" s="860"/>
      <c r="B815" s="860"/>
      <c r="C815" s="860"/>
      <c r="D815" s="860"/>
      <c r="E815" s="860"/>
      <c r="F815" s="860"/>
      <c r="G815" s="868"/>
      <c r="H815" s="860"/>
      <c r="I815" s="860"/>
      <c r="J815" s="860"/>
      <c r="K815" s="860"/>
      <c r="L815" s="860"/>
      <c r="M815" s="860"/>
      <c r="N815" s="860"/>
      <c r="O815" s="860"/>
      <c r="P815" s="860"/>
      <c r="Q815" s="860"/>
      <c r="R815" s="860"/>
      <c r="S815" s="860"/>
      <c r="T815" s="860"/>
      <c r="U815" s="860"/>
      <c r="V815" s="860"/>
      <c r="W815" s="860"/>
      <c r="X815" s="860"/>
      <c r="Y815" s="860"/>
      <c r="Z815" s="860"/>
      <c r="AA815" s="860"/>
      <c r="AB815" s="860"/>
      <c r="AC815" s="860"/>
      <c r="AD815" s="860"/>
      <c r="AE815" s="860"/>
    </row>
    <row r="816" spans="1:31" ht="15.75" customHeight="1" x14ac:dyDescent="0.25">
      <c r="A816" s="860"/>
      <c r="B816" s="860"/>
      <c r="C816" s="860"/>
      <c r="D816" s="860"/>
      <c r="E816" s="860"/>
      <c r="F816" s="860"/>
      <c r="G816" s="868"/>
      <c r="H816" s="860"/>
      <c r="I816" s="860"/>
      <c r="J816" s="860"/>
      <c r="K816" s="860"/>
      <c r="L816" s="860"/>
      <c r="M816" s="860"/>
      <c r="N816" s="860"/>
      <c r="O816" s="860"/>
      <c r="P816" s="860"/>
      <c r="Q816" s="860"/>
      <c r="R816" s="860"/>
      <c r="S816" s="860"/>
      <c r="T816" s="860"/>
      <c r="U816" s="860"/>
      <c r="V816" s="860"/>
      <c r="W816" s="860"/>
      <c r="X816" s="860"/>
      <c r="Y816" s="860"/>
      <c r="Z816" s="860"/>
      <c r="AA816" s="860"/>
      <c r="AB816" s="860"/>
      <c r="AC816" s="860"/>
      <c r="AD816" s="860"/>
      <c r="AE816" s="860"/>
    </row>
    <row r="817" spans="1:31" ht="15.75" customHeight="1" x14ac:dyDescent="0.25">
      <c r="A817" s="860"/>
      <c r="B817" s="860"/>
      <c r="C817" s="860"/>
      <c r="D817" s="860"/>
      <c r="E817" s="860"/>
      <c r="F817" s="860"/>
      <c r="G817" s="868"/>
      <c r="H817" s="860"/>
      <c r="I817" s="860"/>
      <c r="J817" s="860"/>
      <c r="K817" s="860"/>
      <c r="L817" s="860"/>
      <c r="M817" s="860"/>
      <c r="N817" s="860"/>
      <c r="O817" s="860"/>
      <c r="P817" s="860"/>
      <c r="Q817" s="860"/>
      <c r="R817" s="860"/>
      <c r="S817" s="860"/>
      <c r="T817" s="860"/>
      <c r="U817" s="860"/>
      <c r="V817" s="860"/>
      <c r="W817" s="860"/>
      <c r="X817" s="860"/>
      <c r="Y817" s="860"/>
      <c r="Z817" s="860"/>
      <c r="AA817" s="860"/>
      <c r="AB817" s="860"/>
      <c r="AC817" s="860"/>
      <c r="AD817" s="860"/>
      <c r="AE817" s="860"/>
    </row>
    <row r="818" spans="1:31" ht="15.75" customHeight="1" x14ac:dyDescent="0.25">
      <c r="A818" s="860"/>
      <c r="B818" s="860"/>
      <c r="C818" s="860"/>
      <c r="D818" s="860"/>
      <c r="E818" s="860"/>
      <c r="F818" s="860"/>
      <c r="G818" s="868"/>
      <c r="H818" s="860"/>
      <c r="I818" s="860"/>
      <c r="J818" s="860"/>
      <c r="K818" s="860"/>
      <c r="L818" s="860"/>
      <c r="M818" s="860"/>
      <c r="N818" s="860"/>
      <c r="O818" s="860"/>
      <c r="P818" s="860"/>
      <c r="Q818" s="860"/>
      <c r="R818" s="860"/>
      <c r="S818" s="860"/>
      <c r="T818" s="860"/>
      <c r="U818" s="860"/>
      <c r="V818" s="860"/>
      <c r="W818" s="860"/>
      <c r="X818" s="860"/>
      <c r="Y818" s="860"/>
      <c r="Z818" s="860"/>
      <c r="AA818" s="860"/>
      <c r="AB818" s="860"/>
      <c r="AC818" s="860"/>
      <c r="AD818" s="860"/>
      <c r="AE818" s="860"/>
    </row>
    <row r="819" spans="1:31" ht="15.75" customHeight="1" x14ac:dyDescent="0.25">
      <c r="A819" s="860"/>
      <c r="B819" s="860"/>
      <c r="C819" s="860"/>
      <c r="D819" s="860"/>
      <c r="E819" s="860"/>
      <c r="F819" s="860"/>
      <c r="G819" s="868"/>
      <c r="H819" s="860"/>
      <c r="I819" s="860"/>
      <c r="J819" s="860"/>
      <c r="K819" s="860"/>
      <c r="L819" s="860"/>
      <c r="M819" s="860"/>
      <c r="N819" s="860"/>
      <c r="O819" s="860"/>
      <c r="P819" s="860"/>
      <c r="Q819" s="860"/>
      <c r="R819" s="860"/>
      <c r="S819" s="860"/>
      <c r="T819" s="860"/>
      <c r="U819" s="860"/>
      <c r="V819" s="860"/>
      <c r="W819" s="860"/>
      <c r="X819" s="860"/>
      <c r="Y819" s="860"/>
      <c r="Z819" s="860"/>
      <c r="AA819" s="860"/>
      <c r="AB819" s="860"/>
      <c r="AC819" s="860"/>
      <c r="AD819" s="860"/>
      <c r="AE819" s="860"/>
    </row>
    <row r="820" spans="1:31" ht="15.75" customHeight="1" x14ac:dyDescent="0.25">
      <c r="A820" s="860"/>
      <c r="B820" s="860"/>
      <c r="C820" s="860"/>
      <c r="D820" s="860"/>
      <c r="E820" s="860"/>
      <c r="F820" s="860"/>
      <c r="G820" s="868"/>
      <c r="H820" s="860"/>
      <c r="I820" s="860"/>
      <c r="J820" s="860"/>
      <c r="K820" s="860"/>
      <c r="L820" s="860"/>
      <c r="M820" s="860"/>
      <c r="N820" s="860"/>
      <c r="O820" s="860"/>
      <c r="P820" s="860"/>
      <c r="Q820" s="860"/>
      <c r="R820" s="860"/>
      <c r="S820" s="860"/>
      <c r="T820" s="860"/>
      <c r="U820" s="860"/>
      <c r="V820" s="860"/>
      <c r="W820" s="860"/>
      <c r="X820" s="860"/>
      <c r="Y820" s="860"/>
      <c r="Z820" s="860"/>
      <c r="AA820" s="860"/>
      <c r="AB820" s="860"/>
      <c r="AC820" s="860"/>
      <c r="AD820" s="860"/>
      <c r="AE820" s="860"/>
    </row>
    <row r="821" spans="1:31" ht="15.75" customHeight="1" x14ac:dyDescent="0.25">
      <c r="A821" s="860"/>
      <c r="B821" s="860"/>
      <c r="C821" s="860"/>
      <c r="D821" s="860"/>
      <c r="E821" s="860"/>
      <c r="F821" s="860"/>
      <c r="G821" s="868"/>
      <c r="H821" s="860"/>
      <c r="I821" s="860"/>
      <c r="J821" s="860"/>
      <c r="K821" s="860"/>
      <c r="L821" s="860"/>
      <c r="M821" s="860"/>
      <c r="N821" s="860"/>
      <c r="O821" s="860"/>
      <c r="P821" s="860"/>
      <c r="Q821" s="860"/>
      <c r="R821" s="860"/>
      <c r="S821" s="860"/>
      <c r="T821" s="860"/>
      <c r="U821" s="860"/>
      <c r="V821" s="860"/>
      <c r="W821" s="860"/>
      <c r="X821" s="860"/>
      <c r="Y821" s="860"/>
      <c r="Z821" s="860"/>
      <c r="AA821" s="860"/>
      <c r="AB821" s="860"/>
      <c r="AC821" s="860"/>
      <c r="AD821" s="860"/>
      <c r="AE821" s="860"/>
    </row>
    <row r="822" spans="1:31" ht="15.75" customHeight="1" x14ac:dyDescent="0.25">
      <c r="A822" s="860"/>
      <c r="B822" s="860"/>
      <c r="C822" s="860"/>
      <c r="D822" s="860"/>
      <c r="E822" s="860"/>
      <c r="F822" s="860"/>
      <c r="G822" s="868"/>
      <c r="H822" s="860"/>
      <c r="I822" s="860"/>
      <c r="J822" s="860"/>
      <c r="K822" s="860"/>
      <c r="L822" s="860"/>
      <c r="M822" s="860"/>
      <c r="N822" s="860"/>
      <c r="O822" s="860"/>
      <c r="P822" s="860"/>
      <c r="Q822" s="860"/>
      <c r="R822" s="860"/>
      <c r="S822" s="860"/>
      <c r="T822" s="860"/>
      <c r="U822" s="860"/>
      <c r="V822" s="860"/>
      <c r="W822" s="860"/>
      <c r="X822" s="860"/>
      <c r="Y822" s="860"/>
      <c r="Z822" s="860"/>
      <c r="AA822" s="860"/>
      <c r="AB822" s="860"/>
      <c r="AC822" s="860"/>
      <c r="AD822" s="860"/>
      <c r="AE822" s="860"/>
    </row>
    <row r="823" spans="1:31" ht="15.75" customHeight="1" x14ac:dyDescent="0.25">
      <c r="A823" s="860"/>
      <c r="B823" s="860"/>
      <c r="C823" s="860"/>
      <c r="D823" s="860"/>
      <c r="E823" s="860"/>
      <c r="F823" s="860"/>
      <c r="G823" s="868"/>
      <c r="H823" s="860"/>
      <c r="I823" s="860"/>
      <c r="J823" s="860"/>
      <c r="K823" s="860"/>
      <c r="L823" s="860"/>
      <c r="M823" s="860"/>
      <c r="N823" s="860"/>
      <c r="O823" s="860"/>
      <c r="P823" s="860"/>
      <c r="Q823" s="860"/>
      <c r="R823" s="860"/>
      <c r="S823" s="860"/>
      <c r="T823" s="860"/>
      <c r="U823" s="860"/>
      <c r="V823" s="860"/>
      <c r="W823" s="860"/>
      <c r="X823" s="860"/>
      <c r="Y823" s="860"/>
      <c r="Z823" s="860"/>
      <c r="AA823" s="860"/>
      <c r="AB823" s="860"/>
      <c r="AC823" s="860"/>
      <c r="AD823" s="860"/>
      <c r="AE823" s="860"/>
    </row>
    <row r="824" spans="1:31" ht="15.75" customHeight="1" x14ac:dyDescent="0.25">
      <c r="A824" s="860"/>
      <c r="B824" s="860"/>
      <c r="C824" s="860"/>
      <c r="D824" s="860"/>
      <c r="E824" s="860"/>
      <c r="F824" s="860"/>
      <c r="G824" s="868"/>
      <c r="H824" s="860"/>
      <c r="I824" s="860"/>
      <c r="J824" s="860"/>
      <c r="K824" s="860"/>
      <c r="L824" s="860"/>
      <c r="M824" s="860"/>
      <c r="N824" s="860"/>
      <c r="O824" s="860"/>
      <c r="P824" s="860"/>
      <c r="Q824" s="860"/>
      <c r="R824" s="860"/>
      <c r="S824" s="860"/>
      <c r="T824" s="860"/>
      <c r="U824" s="860"/>
      <c r="V824" s="860"/>
      <c r="W824" s="860"/>
      <c r="X824" s="860"/>
      <c r="Y824" s="860"/>
      <c r="Z824" s="860"/>
      <c r="AA824" s="860"/>
      <c r="AB824" s="860"/>
      <c r="AC824" s="860"/>
      <c r="AD824" s="860"/>
      <c r="AE824" s="860"/>
    </row>
    <row r="825" spans="1:31" ht="15.75" customHeight="1" x14ac:dyDescent="0.25">
      <c r="A825" s="860"/>
      <c r="B825" s="860"/>
      <c r="C825" s="860"/>
      <c r="D825" s="860"/>
      <c r="E825" s="860"/>
      <c r="F825" s="860"/>
      <c r="G825" s="868"/>
      <c r="H825" s="860"/>
      <c r="I825" s="860"/>
      <c r="J825" s="860"/>
      <c r="K825" s="860"/>
      <c r="L825" s="860"/>
      <c r="M825" s="860"/>
      <c r="N825" s="860"/>
      <c r="O825" s="860"/>
      <c r="P825" s="860"/>
      <c r="Q825" s="860"/>
      <c r="R825" s="860"/>
      <c r="S825" s="860"/>
      <c r="T825" s="860"/>
      <c r="U825" s="860"/>
      <c r="V825" s="860"/>
      <c r="W825" s="860"/>
      <c r="X825" s="860"/>
      <c r="Y825" s="860"/>
      <c r="Z825" s="860"/>
      <c r="AA825" s="860"/>
      <c r="AB825" s="860"/>
      <c r="AC825" s="860"/>
      <c r="AD825" s="860"/>
      <c r="AE825" s="860"/>
    </row>
    <row r="826" spans="1:31" ht="15.75" customHeight="1" x14ac:dyDescent="0.25">
      <c r="A826" s="860"/>
      <c r="B826" s="860"/>
      <c r="C826" s="860"/>
      <c r="D826" s="860"/>
      <c r="E826" s="860"/>
      <c r="F826" s="860"/>
      <c r="G826" s="868"/>
      <c r="H826" s="860"/>
      <c r="I826" s="860"/>
      <c r="J826" s="860"/>
      <c r="K826" s="860"/>
      <c r="L826" s="860"/>
      <c r="M826" s="860"/>
      <c r="N826" s="860"/>
      <c r="O826" s="860"/>
      <c r="P826" s="860"/>
      <c r="Q826" s="860"/>
      <c r="R826" s="860"/>
      <c r="S826" s="860"/>
      <c r="T826" s="860"/>
      <c r="U826" s="860"/>
      <c r="V826" s="860"/>
      <c r="W826" s="860"/>
      <c r="X826" s="860"/>
      <c r="Y826" s="860"/>
      <c r="Z826" s="860"/>
      <c r="AA826" s="860"/>
      <c r="AB826" s="860"/>
      <c r="AC826" s="860"/>
      <c r="AD826" s="860"/>
      <c r="AE826" s="860"/>
    </row>
    <row r="827" spans="1:31" ht="15.75" customHeight="1" x14ac:dyDescent="0.25">
      <c r="A827" s="860"/>
      <c r="B827" s="860"/>
      <c r="C827" s="860"/>
      <c r="D827" s="860"/>
      <c r="E827" s="860"/>
      <c r="F827" s="860"/>
      <c r="G827" s="868"/>
      <c r="H827" s="860"/>
      <c r="I827" s="860"/>
      <c r="J827" s="860"/>
      <c r="K827" s="860"/>
      <c r="L827" s="860"/>
      <c r="M827" s="860"/>
      <c r="N827" s="860"/>
      <c r="O827" s="860"/>
      <c r="P827" s="860"/>
      <c r="Q827" s="860"/>
      <c r="R827" s="860"/>
      <c r="S827" s="860"/>
      <c r="T827" s="860"/>
      <c r="U827" s="860"/>
      <c r="V827" s="860"/>
      <c r="W827" s="860"/>
      <c r="X827" s="860"/>
      <c r="Y827" s="860"/>
      <c r="Z827" s="860"/>
      <c r="AA827" s="860"/>
      <c r="AB827" s="860"/>
      <c r="AC827" s="860"/>
      <c r="AD827" s="860"/>
      <c r="AE827" s="860"/>
    </row>
    <row r="828" spans="1:31" ht="15.75" customHeight="1" x14ac:dyDescent="0.25">
      <c r="A828" s="860"/>
      <c r="B828" s="860"/>
      <c r="C828" s="860"/>
      <c r="D828" s="860"/>
      <c r="E828" s="860"/>
      <c r="F828" s="860"/>
      <c r="G828" s="868"/>
      <c r="H828" s="860"/>
      <c r="I828" s="860"/>
      <c r="J828" s="860"/>
      <c r="K828" s="860"/>
      <c r="L828" s="860"/>
      <c r="M828" s="860"/>
      <c r="N828" s="860"/>
      <c r="O828" s="860"/>
      <c r="P828" s="860"/>
      <c r="Q828" s="860"/>
      <c r="R828" s="860"/>
      <c r="S828" s="860"/>
      <c r="T828" s="860"/>
      <c r="U828" s="860"/>
      <c r="V828" s="860"/>
      <c r="W828" s="860"/>
      <c r="X828" s="860"/>
      <c r="Y828" s="860"/>
      <c r="Z828" s="860"/>
      <c r="AA828" s="860"/>
      <c r="AB828" s="860"/>
      <c r="AC828" s="860"/>
      <c r="AD828" s="860"/>
      <c r="AE828" s="860"/>
    </row>
    <row r="829" spans="1:31" ht="15.75" customHeight="1" x14ac:dyDescent="0.25">
      <c r="A829" s="860"/>
      <c r="B829" s="860"/>
      <c r="C829" s="860"/>
      <c r="D829" s="860"/>
      <c r="E829" s="860"/>
      <c r="F829" s="860"/>
      <c r="G829" s="868"/>
      <c r="H829" s="860"/>
      <c r="I829" s="860"/>
      <c r="J829" s="860"/>
      <c r="K829" s="860"/>
      <c r="L829" s="860"/>
      <c r="M829" s="860"/>
      <c r="N829" s="860"/>
      <c r="O829" s="860"/>
      <c r="P829" s="860"/>
      <c r="Q829" s="860"/>
      <c r="R829" s="860"/>
      <c r="S829" s="860"/>
      <c r="T829" s="860"/>
      <c r="U829" s="860"/>
      <c r="V829" s="860"/>
      <c r="W829" s="860"/>
      <c r="X829" s="860"/>
      <c r="Y829" s="860"/>
      <c r="Z829" s="860"/>
      <c r="AA829" s="860"/>
      <c r="AB829" s="860"/>
      <c r="AC829" s="860"/>
      <c r="AD829" s="860"/>
      <c r="AE829" s="860"/>
    </row>
    <row r="830" spans="1:31" ht="15.75" customHeight="1" x14ac:dyDescent="0.25">
      <c r="A830" s="860"/>
      <c r="B830" s="860"/>
      <c r="C830" s="860"/>
      <c r="D830" s="860"/>
      <c r="E830" s="860"/>
      <c r="F830" s="860"/>
      <c r="G830" s="868"/>
      <c r="H830" s="860"/>
      <c r="I830" s="860"/>
      <c r="J830" s="860"/>
      <c r="K830" s="860"/>
      <c r="L830" s="860"/>
      <c r="M830" s="860"/>
      <c r="N830" s="860"/>
      <c r="O830" s="860"/>
      <c r="P830" s="860"/>
      <c r="Q830" s="860"/>
      <c r="R830" s="860"/>
      <c r="S830" s="860"/>
      <c r="T830" s="860"/>
      <c r="U830" s="860"/>
      <c r="V830" s="860"/>
      <c r="W830" s="860"/>
      <c r="X830" s="860"/>
      <c r="Y830" s="860"/>
      <c r="Z830" s="860"/>
      <c r="AA830" s="860"/>
      <c r="AB830" s="860"/>
      <c r="AC830" s="860"/>
      <c r="AD830" s="860"/>
      <c r="AE830" s="860"/>
    </row>
    <row r="831" spans="1:31" ht="15.75" customHeight="1" x14ac:dyDescent="0.25">
      <c r="A831" s="860"/>
      <c r="B831" s="860"/>
      <c r="C831" s="860"/>
      <c r="D831" s="860"/>
      <c r="E831" s="860"/>
      <c r="F831" s="860"/>
      <c r="G831" s="868"/>
      <c r="H831" s="860"/>
      <c r="I831" s="860"/>
      <c r="J831" s="860"/>
      <c r="K831" s="860"/>
      <c r="L831" s="860"/>
      <c r="M831" s="860"/>
      <c r="N831" s="860"/>
      <c r="O831" s="860"/>
      <c r="P831" s="860"/>
      <c r="Q831" s="860"/>
      <c r="R831" s="860"/>
      <c r="S831" s="860"/>
      <c r="T831" s="860"/>
      <c r="U831" s="860"/>
      <c r="V831" s="860"/>
      <c r="W831" s="860"/>
      <c r="X831" s="860"/>
      <c r="Y831" s="860"/>
      <c r="Z831" s="860"/>
      <c r="AA831" s="860"/>
      <c r="AB831" s="860"/>
      <c r="AC831" s="860"/>
      <c r="AD831" s="860"/>
      <c r="AE831" s="860"/>
    </row>
    <row r="832" spans="1:31" ht="15.75" customHeight="1" x14ac:dyDescent="0.25">
      <c r="A832" s="860"/>
      <c r="B832" s="860"/>
      <c r="C832" s="860"/>
      <c r="D832" s="860"/>
      <c r="E832" s="860"/>
      <c r="F832" s="860"/>
      <c r="G832" s="868"/>
      <c r="H832" s="860"/>
      <c r="I832" s="860"/>
      <c r="J832" s="860"/>
      <c r="K832" s="860"/>
      <c r="L832" s="860"/>
      <c r="M832" s="860"/>
      <c r="N832" s="860"/>
      <c r="O832" s="860"/>
      <c r="P832" s="860"/>
      <c r="Q832" s="860"/>
      <c r="R832" s="860"/>
      <c r="S832" s="860"/>
      <c r="T832" s="860"/>
      <c r="U832" s="860"/>
      <c r="V832" s="860"/>
      <c r="W832" s="860"/>
      <c r="X832" s="860"/>
      <c r="Y832" s="860"/>
      <c r="Z832" s="860"/>
      <c r="AA832" s="860"/>
      <c r="AB832" s="860"/>
      <c r="AC832" s="860"/>
      <c r="AD832" s="860"/>
      <c r="AE832" s="860"/>
    </row>
    <row r="833" spans="1:31" ht="15.75" customHeight="1" x14ac:dyDescent="0.25">
      <c r="A833" s="860"/>
      <c r="B833" s="860"/>
      <c r="C833" s="860"/>
      <c r="D833" s="860"/>
      <c r="E833" s="860"/>
      <c r="F833" s="860"/>
      <c r="G833" s="868"/>
      <c r="H833" s="860"/>
      <c r="I833" s="860"/>
      <c r="J833" s="860"/>
      <c r="K833" s="860"/>
      <c r="L833" s="860"/>
      <c r="M833" s="860"/>
      <c r="N833" s="860"/>
      <c r="O833" s="860"/>
      <c r="P833" s="860"/>
      <c r="Q833" s="860"/>
      <c r="R833" s="860"/>
      <c r="S833" s="860"/>
      <c r="T833" s="860"/>
      <c r="U833" s="860"/>
      <c r="V833" s="860"/>
      <c r="W833" s="860"/>
      <c r="X833" s="860"/>
      <c r="Y833" s="860"/>
      <c r="Z833" s="860"/>
      <c r="AA833" s="860"/>
      <c r="AB833" s="860"/>
      <c r="AC833" s="860"/>
      <c r="AD833" s="860"/>
      <c r="AE833" s="860"/>
    </row>
    <row r="834" spans="1:31" ht="15.75" customHeight="1" x14ac:dyDescent="0.25">
      <c r="A834" s="860"/>
      <c r="B834" s="860"/>
      <c r="C834" s="860"/>
      <c r="D834" s="860"/>
      <c r="E834" s="860"/>
      <c r="F834" s="860"/>
      <c r="G834" s="868"/>
      <c r="H834" s="860"/>
      <c r="I834" s="860"/>
      <c r="J834" s="860"/>
      <c r="K834" s="860"/>
      <c r="L834" s="860"/>
      <c r="M834" s="860"/>
      <c r="N834" s="860"/>
      <c r="O834" s="860"/>
      <c r="P834" s="860"/>
      <c r="Q834" s="860"/>
      <c r="R834" s="860"/>
      <c r="S834" s="860"/>
      <c r="T834" s="860"/>
      <c r="U834" s="860"/>
      <c r="V834" s="860"/>
      <c r="W834" s="860"/>
      <c r="X834" s="860"/>
      <c r="Y834" s="860"/>
      <c r="Z834" s="860"/>
      <c r="AA834" s="860"/>
      <c r="AB834" s="860"/>
      <c r="AC834" s="860"/>
      <c r="AD834" s="860"/>
      <c r="AE834" s="860"/>
    </row>
    <row r="835" spans="1:31" ht="15.75" customHeight="1" x14ac:dyDescent="0.25">
      <c r="A835" s="860"/>
      <c r="B835" s="860"/>
      <c r="C835" s="860"/>
      <c r="D835" s="860"/>
      <c r="E835" s="860"/>
      <c r="F835" s="860"/>
      <c r="G835" s="868"/>
      <c r="H835" s="860"/>
      <c r="I835" s="860"/>
      <c r="J835" s="860"/>
      <c r="K835" s="860"/>
      <c r="L835" s="860"/>
      <c r="M835" s="860"/>
      <c r="N835" s="860"/>
      <c r="O835" s="860"/>
      <c r="P835" s="860"/>
      <c r="Q835" s="860"/>
      <c r="R835" s="860"/>
      <c r="S835" s="860"/>
      <c r="T835" s="860"/>
      <c r="U835" s="860"/>
      <c r="V835" s="860"/>
      <c r="W835" s="860"/>
      <c r="X835" s="860"/>
      <c r="Y835" s="860"/>
      <c r="Z835" s="860"/>
      <c r="AA835" s="860"/>
      <c r="AB835" s="860"/>
      <c r="AC835" s="860"/>
      <c r="AD835" s="860"/>
      <c r="AE835" s="860"/>
    </row>
    <row r="836" spans="1:31" ht="15.75" customHeight="1" x14ac:dyDescent="0.25">
      <c r="A836" s="860"/>
      <c r="B836" s="860"/>
      <c r="C836" s="860"/>
      <c r="D836" s="860"/>
      <c r="E836" s="860"/>
      <c r="F836" s="860"/>
      <c r="G836" s="868"/>
      <c r="H836" s="860"/>
      <c r="I836" s="860"/>
      <c r="J836" s="860"/>
      <c r="K836" s="860"/>
      <c r="L836" s="860"/>
      <c r="M836" s="860"/>
      <c r="N836" s="860"/>
      <c r="O836" s="860"/>
      <c r="P836" s="860"/>
      <c r="Q836" s="860"/>
      <c r="R836" s="860"/>
      <c r="S836" s="860"/>
      <c r="T836" s="860"/>
      <c r="U836" s="860"/>
      <c r="V836" s="860"/>
      <c r="W836" s="860"/>
      <c r="X836" s="860"/>
      <c r="Y836" s="860"/>
      <c r="Z836" s="860"/>
      <c r="AA836" s="860"/>
      <c r="AB836" s="860"/>
      <c r="AC836" s="860"/>
      <c r="AD836" s="860"/>
      <c r="AE836" s="860"/>
    </row>
    <row r="837" spans="1:31" ht="15.75" customHeight="1" x14ac:dyDescent="0.25">
      <c r="A837" s="860"/>
      <c r="B837" s="860"/>
      <c r="C837" s="860"/>
      <c r="D837" s="860"/>
      <c r="E837" s="860"/>
      <c r="F837" s="860"/>
      <c r="G837" s="868"/>
      <c r="H837" s="860"/>
      <c r="I837" s="860"/>
      <c r="J837" s="860"/>
      <c r="K837" s="860"/>
      <c r="L837" s="860"/>
      <c r="M837" s="860"/>
      <c r="N837" s="860"/>
      <c r="O837" s="860"/>
      <c r="P837" s="860"/>
      <c r="Q837" s="860"/>
      <c r="R837" s="860"/>
      <c r="S837" s="860"/>
      <c r="T837" s="860"/>
      <c r="U837" s="860"/>
      <c r="V837" s="860"/>
      <c r="W837" s="860"/>
      <c r="X837" s="860"/>
      <c r="Y837" s="860"/>
      <c r="Z837" s="860"/>
      <c r="AA837" s="860"/>
      <c r="AB837" s="860"/>
      <c r="AC837" s="860"/>
      <c r="AD837" s="860"/>
      <c r="AE837" s="860"/>
    </row>
    <row r="838" spans="1:31" ht="15.75" customHeight="1" x14ac:dyDescent="0.25">
      <c r="A838" s="860"/>
      <c r="B838" s="860"/>
      <c r="C838" s="860"/>
      <c r="D838" s="860"/>
      <c r="E838" s="860"/>
      <c r="F838" s="860"/>
      <c r="G838" s="868"/>
      <c r="H838" s="860"/>
      <c r="I838" s="860"/>
      <c r="J838" s="860"/>
      <c r="K838" s="860"/>
      <c r="L838" s="860"/>
      <c r="M838" s="860"/>
      <c r="N838" s="860"/>
      <c r="O838" s="860"/>
      <c r="P838" s="860"/>
      <c r="Q838" s="860"/>
      <c r="R838" s="860"/>
      <c r="S838" s="860"/>
      <c r="T838" s="860"/>
      <c r="U838" s="860"/>
      <c r="V838" s="860"/>
      <c r="W838" s="860"/>
      <c r="X838" s="860"/>
      <c r="Y838" s="860"/>
      <c r="Z838" s="860"/>
      <c r="AA838" s="860"/>
      <c r="AB838" s="860"/>
      <c r="AC838" s="860"/>
      <c r="AD838" s="860"/>
      <c r="AE838" s="860"/>
    </row>
    <row r="839" spans="1:31" ht="15.75" customHeight="1" x14ac:dyDescent="0.25">
      <c r="A839" s="860"/>
      <c r="B839" s="860"/>
      <c r="C839" s="860"/>
      <c r="D839" s="860"/>
      <c r="E839" s="860"/>
      <c r="F839" s="860"/>
      <c r="G839" s="868"/>
      <c r="H839" s="860"/>
      <c r="I839" s="860"/>
      <c r="J839" s="860"/>
      <c r="K839" s="860"/>
      <c r="L839" s="860"/>
      <c r="M839" s="860"/>
      <c r="N839" s="860"/>
      <c r="O839" s="860"/>
      <c r="P839" s="860"/>
      <c r="Q839" s="860"/>
      <c r="R839" s="860"/>
      <c r="S839" s="860"/>
      <c r="T839" s="860"/>
      <c r="U839" s="860"/>
      <c r="V839" s="860"/>
      <c r="W839" s="860"/>
      <c r="X839" s="860"/>
      <c r="Y839" s="860"/>
      <c r="Z839" s="860"/>
      <c r="AA839" s="860"/>
      <c r="AB839" s="860"/>
      <c r="AC839" s="860"/>
      <c r="AD839" s="860"/>
      <c r="AE839" s="860"/>
    </row>
    <row r="840" spans="1:31" ht="15.75" customHeight="1" x14ac:dyDescent="0.25">
      <c r="A840" s="860"/>
      <c r="B840" s="860"/>
      <c r="C840" s="860"/>
      <c r="D840" s="860"/>
      <c r="E840" s="860"/>
      <c r="F840" s="860"/>
      <c r="G840" s="868"/>
      <c r="H840" s="860"/>
      <c r="I840" s="860"/>
      <c r="J840" s="860"/>
      <c r="K840" s="860"/>
      <c r="L840" s="860"/>
      <c r="M840" s="860"/>
      <c r="N840" s="860"/>
      <c r="O840" s="860"/>
      <c r="P840" s="860"/>
      <c r="Q840" s="860"/>
      <c r="R840" s="860"/>
      <c r="S840" s="860"/>
      <c r="T840" s="860"/>
      <c r="U840" s="860"/>
      <c r="V840" s="860"/>
      <c r="W840" s="860"/>
      <c r="X840" s="860"/>
      <c r="Y840" s="860"/>
      <c r="Z840" s="860"/>
      <c r="AA840" s="860"/>
      <c r="AB840" s="860"/>
      <c r="AC840" s="860"/>
      <c r="AD840" s="860"/>
      <c r="AE840" s="860"/>
    </row>
    <row r="841" spans="1:31" ht="15.75" customHeight="1" x14ac:dyDescent="0.25">
      <c r="A841" s="860"/>
      <c r="B841" s="860"/>
      <c r="C841" s="860"/>
      <c r="D841" s="860"/>
      <c r="E841" s="860"/>
      <c r="F841" s="860"/>
      <c r="G841" s="868"/>
      <c r="H841" s="860"/>
      <c r="I841" s="860"/>
      <c r="J841" s="860"/>
      <c r="K841" s="860"/>
      <c r="L841" s="860"/>
      <c r="M841" s="860"/>
      <c r="N841" s="860"/>
      <c r="O841" s="860"/>
      <c r="P841" s="860"/>
      <c r="Q841" s="860"/>
      <c r="R841" s="860"/>
      <c r="S841" s="860"/>
      <c r="T841" s="860"/>
      <c r="U841" s="860"/>
      <c r="V841" s="860"/>
      <c r="W841" s="860"/>
      <c r="X841" s="860"/>
      <c r="Y841" s="860"/>
      <c r="Z841" s="860"/>
      <c r="AA841" s="860"/>
      <c r="AB841" s="860"/>
      <c r="AC841" s="860"/>
      <c r="AD841" s="860"/>
      <c r="AE841" s="860"/>
    </row>
    <row r="842" spans="1:31" ht="15.75" customHeight="1" x14ac:dyDescent="0.25">
      <c r="A842" s="860"/>
      <c r="B842" s="860"/>
      <c r="C842" s="860"/>
      <c r="D842" s="860"/>
      <c r="E842" s="860"/>
      <c r="F842" s="860"/>
      <c r="G842" s="868"/>
      <c r="H842" s="860"/>
      <c r="I842" s="860"/>
      <c r="J842" s="860"/>
      <c r="K842" s="860"/>
      <c r="L842" s="860"/>
      <c r="M842" s="860"/>
      <c r="N842" s="860"/>
      <c r="O842" s="860"/>
      <c r="P842" s="860"/>
      <c r="Q842" s="860"/>
      <c r="R842" s="860"/>
      <c r="S842" s="860"/>
      <c r="T842" s="860"/>
      <c r="U842" s="860"/>
      <c r="V842" s="860"/>
      <c r="W842" s="860"/>
      <c r="X842" s="860"/>
      <c r="Y842" s="860"/>
      <c r="Z842" s="860"/>
      <c r="AA842" s="860"/>
      <c r="AB842" s="860"/>
      <c r="AC842" s="860"/>
      <c r="AD842" s="860"/>
      <c r="AE842" s="860"/>
    </row>
    <row r="843" spans="1:31" ht="15.75" customHeight="1" x14ac:dyDescent="0.25">
      <c r="A843" s="860"/>
      <c r="B843" s="860"/>
      <c r="C843" s="860"/>
      <c r="D843" s="860"/>
      <c r="E843" s="860"/>
      <c r="F843" s="860"/>
      <c r="G843" s="868"/>
      <c r="H843" s="860"/>
      <c r="I843" s="860"/>
      <c r="J843" s="860"/>
      <c r="K843" s="860"/>
      <c r="L843" s="860"/>
      <c r="M843" s="860"/>
      <c r="N843" s="860"/>
      <c r="O843" s="860"/>
      <c r="P843" s="860"/>
      <c r="Q843" s="860"/>
      <c r="R843" s="860"/>
      <c r="S843" s="860"/>
      <c r="T843" s="860"/>
      <c r="U843" s="860"/>
      <c r="V843" s="860"/>
      <c r="W843" s="860"/>
      <c r="X843" s="860"/>
      <c r="Y843" s="860"/>
      <c r="Z843" s="860"/>
      <c r="AA843" s="860"/>
      <c r="AB843" s="860"/>
      <c r="AC843" s="860"/>
      <c r="AD843" s="860"/>
      <c r="AE843" s="860"/>
    </row>
    <row r="844" spans="1:31" ht="15.75" customHeight="1" x14ac:dyDescent="0.25">
      <c r="A844" s="860"/>
      <c r="B844" s="860"/>
      <c r="C844" s="860"/>
      <c r="D844" s="860"/>
      <c r="E844" s="860"/>
      <c r="F844" s="860"/>
      <c r="G844" s="868"/>
      <c r="H844" s="860"/>
      <c r="I844" s="860"/>
      <c r="J844" s="860"/>
      <c r="K844" s="860"/>
      <c r="L844" s="860"/>
      <c r="M844" s="860"/>
      <c r="N844" s="860"/>
      <c r="O844" s="860"/>
      <c r="P844" s="860"/>
      <c r="Q844" s="860"/>
      <c r="R844" s="860"/>
      <c r="S844" s="860"/>
      <c r="T844" s="860"/>
      <c r="U844" s="860"/>
      <c r="V844" s="860"/>
      <c r="W844" s="860"/>
      <c r="X844" s="860"/>
      <c r="Y844" s="860"/>
      <c r="Z844" s="860"/>
      <c r="AA844" s="860"/>
      <c r="AB844" s="860"/>
      <c r="AC844" s="860"/>
      <c r="AD844" s="860"/>
      <c r="AE844" s="860"/>
    </row>
    <row r="845" spans="1:31" ht="15.75" customHeight="1" x14ac:dyDescent="0.25">
      <c r="A845" s="860"/>
      <c r="B845" s="860"/>
      <c r="C845" s="860"/>
      <c r="D845" s="860"/>
      <c r="E845" s="860"/>
      <c r="F845" s="860"/>
      <c r="G845" s="868"/>
      <c r="H845" s="860"/>
      <c r="I845" s="860"/>
      <c r="J845" s="860"/>
      <c r="K845" s="860"/>
      <c r="L845" s="860"/>
      <c r="M845" s="860"/>
      <c r="N845" s="860"/>
      <c r="O845" s="860"/>
      <c r="P845" s="860"/>
      <c r="Q845" s="860"/>
      <c r="R845" s="860"/>
      <c r="S845" s="860"/>
      <c r="T845" s="860"/>
      <c r="U845" s="860"/>
      <c r="V845" s="860"/>
      <c r="W845" s="860"/>
      <c r="X845" s="860"/>
      <c r="Y845" s="860"/>
      <c r="Z845" s="860"/>
      <c r="AA845" s="860"/>
      <c r="AB845" s="860"/>
      <c r="AC845" s="860"/>
      <c r="AD845" s="860"/>
      <c r="AE845" s="860"/>
    </row>
    <row r="846" spans="1:31" ht="15.75" customHeight="1" x14ac:dyDescent="0.25">
      <c r="A846" s="860"/>
      <c r="B846" s="860"/>
      <c r="C846" s="860"/>
      <c r="D846" s="860"/>
      <c r="E846" s="860"/>
      <c r="F846" s="860"/>
      <c r="G846" s="868"/>
      <c r="H846" s="860"/>
      <c r="I846" s="860"/>
      <c r="J846" s="860"/>
      <c r="K846" s="860"/>
      <c r="L846" s="860"/>
      <c r="M846" s="860"/>
      <c r="N846" s="860"/>
      <c r="O846" s="860"/>
      <c r="P846" s="860"/>
      <c r="Q846" s="860"/>
      <c r="R846" s="860"/>
      <c r="S846" s="860"/>
      <c r="T846" s="860"/>
      <c r="U846" s="860"/>
      <c r="V846" s="860"/>
      <c r="W846" s="860"/>
      <c r="X846" s="860"/>
      <c r="Y846" s="860"/>
      <c r="Z846" s="860"/>
      <c r="AA846" s="860"/>
      <c r="AB846" s="860"/>
      <c r="AC846" s="860"/>
      <c r="AD846" s="860"/>
      <c r="AE846" s="860"/>
    </row>
    <row r="847" spans="1:31" ht="15.75" customHeight="1" x14ac:dyDescent="0.25">
      <c r="A847" s="860"/>
      <c r="B847" s="860"/>
      <c r="C847" s="860"/>
      <c r="D847" s="860"/>
      <c r="E847" s="860"/>
      <c r="F847" s="860"/>
      <c r="G847" s="868"/>
      <c r="H847" s="860"/>
      <c r="I847" s="860"/>
      <c r="J847" s="860"/>
      <c r="K847" s="860"/>
      <c r="L847" s="860"/>
      <c r="M847" s="860"/>
      <c r="N847" s="860"/>
      <c r="O847" s="860"/>
      <c r="P847" s="860"/>
      <c r="Q847" s="860"/>
      <c r="R847" s="860"/>
      <c r="S847" s="860"/>
      <c r="T847" s="860"/>
      <c r="U847" s="860"/>
      <c r="V847" s="860"/>
      <c r="W847" s="860"/>
      <c r="X847" s="860"/>
      <c r="Y847" s="860"/>
      <c r="Z847" s="860"/>
      <c r="AA847" s="860"/>
      <c r="AB847" s="860"/>
      <c r="AC847" s="860"/>
      <c r="AD847" s="860"/>
      <c r="AE847" s="860"/>
    </row>
    <row r="848" spans="1:31" ht="15.75" customHeight="1" x14ac:dyDescent="0.25">
      <c r="A848" s="860"/>
      <c r="B848" s="860"/>
      <c r="C848" s="860"/>
      <c r="D848" s="860"/>
      <c r="E848" s="860"/>
      <c r="F848" s="860"/>
      <c r="G848" s="868"/>
      <c r="H848" s="860"/>
      <c r="I848" s="860"/>
      <c r="J848" s="860"/>
      <c r="K848" s="860"/>
      <c r="L848" s="860"/>
      <c r="M848" s="860"/>
      <c r="N848" s="860"/>
      <c r="O848" s="860"/>
      <c r="P848" s="860"/>
      <c r="Q848" s="860"/>
      <c r="R848" s="860"/>
      <c r="S848" s="860"/>
      <c r="T848" s="860"/>
      <c r="U848" s="860"/>
      <c r="V848" s="860"/>
      <c r="W848" s="860"/>
      <c r="X848" s="860"/>
      <c r="Y848" s="860"/>
      <c r="Z848" s="860"/>
      <c r="AA848" s="860"/>
      <c r="AB848" s="860"/>
      <c r="AC848" s="860"/>
      <c r="AD848" s="860"/>
      <c r="AE848" s="860"/>
    </row>
    <row r="849" spans="1:31" ht="15.75" customHeight="1" x14ac:dyDescent="0.25">
      <c r="A849" s="860"/>
      <c r="B849" s="860"/>
      <c r="C849" s="860"/>
      <c r="D849" s="860"/>
      <c r="E849" s="860"/>
      <c r="F849" s="860"/>
      <c r="G849" s="868"/>
      <c r="H849" s="860"/>
      <c r="I849" s="860"/>
      <c r="J849" s="860"/>
      <c r="K849" s="860"/>
      <c r="L849" s="860"/>
      <c r="M849" s="860"/>
      <c r="N849" s="860"/>
      <c r="O849" s="860"/>
      <c r="P849" s="860"/>
      <c r="Q849" s="860"/>
      <c r="R849" s="860"/>
      <c r="S849" s="860"/>
      <c r="T849" s="860"/>
      <c r="U849" s="860"/>
      <c r="V849" s="860"/>
      <c r="W849" s="860"/>
      <c r="X849" s="860"/>
      <c r="Y849" s="860"/>
      <c r="Z849" s="860"/>
      <c r="AA849" s="860"/>
      <c r="AB849" s="860"/>
      <c r="AC849" s="860"/>
      <c r="AD849" s="860"/>
      <c r="AE849" s="860"/>
    </row>
    <row r="850" spans="1:31" ht="15.75" customHeight="1" x14ac:dyDescent="0.25">
      <c r="A850" s="860"/>
      <c r="B850" s="860"/>
      <c r="C850" s="860"/>
      <c r="D850" s="860"/>
      <c r="E850" s="860"/>
      <c r="F850" s="860"/>
      <c r="G850" s="868"/>
      <c r="H850" s="860"/>
      <c r="I850" s="860"/>
      <c r="J850" s="860"/>
      <c r="K850" s="860"/>
      <c r="L850" s="860"/>
      <c r="M850" s="860"/>
      <c r="N850" s="860"/>
      <c r="O850" s="860"/>
      <c r="P850" s="860"/>
      <c r="Q850" s="860"/>
      <c r="R850" s="860"/>
      <c r="S850" s="860"/>
      <c r="T850" s="860"/>
      <c r="U850" s="860"/>
      <c r="V850" s="860"/>
      <c r="W850" s="860"/>
      <c r="X850" s="860"/>
      <c r="Y850" s="860"/>
      <c r="Z850" s="860"/>
      <c r="AA850" s="860"/>
      <c r="AB850" s="860"/>
      <c r="AC850" s="860"/>
      <c r="AD850" s="860"/>
      <c r="AE850" s="860"/>
    </row>
    <row r="851" spans="1:31" ht="15.75" customHeight="1" x14ac:dyDescent="0.25">
      <c r="A851" s="860"/>
      <c r="B851" s="860"/>
      <c r="C851" s="860"/>
      <c r="D851" s="860"/>
      <c r="E851" s="860"/>
      <c r="F851" s="860"/>
      <c r="G851" s="868"/>
      <c r="H851" s="860"/>
      <c r="I851" s="860"/>
      <c r="J851" s="860"/>
      <c r="K851" s="860"/>
      <c r="L851" s="860"/>
      <c r="M851" s="860"/>
      <c r="N851" s="860"/>
      <c r="O851" s="860"/>
      <c r="P851" s="860"/>
      <c r="Q851" s="860"/>
      <c r="R851" s="860"/>
      <c r="S851" s="860"/>
      <c r="T851" s="860"/>
      <c r="U851" s="860"/>
      <c r="V851" s="860"/>
      <c r="W851" s="860"/>
      <c r="X851" s="860"/>
      <c r="Y851" s="860"/>
      <c r="Z851" s="860"/>
      <c r="AA851" s="860"/>
      <c r="AB851" s="860"/>
      <c r="AC851" s="860"/>
      <c r="AD851" s="860"/>
      <c r="AE851" s="860"/>
    </row>
    <row r="852" spans="1:31" ht="15.75" customHeight="1" x14ac:dyDescent="0.25">
      <c r="A852" s="860"/>
      <c r="B852" s="860"/>
      <c r="C852" s="860"/>
      <c r="D852" s="860"/>
      <c r="E852" s="860"/>
      <c r="F852" s="860"/>
      <c r="G852" s="868"/>
      <c r="H852" s="860"/>
      <c r="I852" s="860"/>
      <c r="J852" s="860"/>
      <c r="K852" s="860"/>
      <c r="L852" s="860"/>
      <c r="M852" s="860"/>
      <c r="N852" s="860"/>
      <c r="O852" s="860"/>
      <c r="P852" s="860"/>
      <c r="Q852" s="860"/>
      <c r="R852" s="860"/>
      <c r="S852" s="860"/>
      <c r="T852" s="860"/>
      <c r="U852" s="860"/>
      <c r="V852" s="860"/>
      <c r="W852" s="860"/>
      <c r="X852" s="860"/>
      <c r="Y852" s="860"/>
      <c r="Z852" s="860"/>
      <c r="AA852" s="860"/>
      <c r="AB852" s="860"/>
      <c r="AC852" s="860"/>
      <c r="AD852" s="860"/>
      <c r="AE852" s="860"/>
    </row>
    <row r="853" spans="1:31" ht="15.75" customHeight="1" x14ac:dyDescent="0.25">
      <c r="A853" s="860"/>
      <c r="B853" s="860"/>
      <c r="C853" s="860"/>
      <c r="D853" s="860"/>
      <c r="E853" s="860"/>
      <c r="F853" s="860"/>
      <c r="G853" s="868"/>
      <c r="H853" s="860"/>
      <c r="I853" s="860"/>
      <c r="J853" s="860"/>
      <c r="K853" s="860"/>
      <c r="L853" s="860"/>
      <c r="M853" s="860"/>
      <c r="N853" s="860"/>
      <c r="O853" s="860"/>
      <c r="P853" s="860"/>
      <c r="Q853" s="860"/>
      <c r="R853" s="860"/>
      <c r="S853" s="860"/>
      <c r="T853" s="860"/>
      <c r="U853" s="860"/>
      <c r="V853" s="860"/>
      <c r="W853" s="860"/>
      <c r="X853" s="860"/>
      <c r="Y853" s="860"/>
      <c r="Z853" s="860"/>
      <c r="AA853" s="860"/>
      <c r="AB853" s="860"/>
      <c r="AC853" s="860"/>
      <c r="AD853" s="860"/>
      <c r="AE853" s="860"/>
    </row>
    <row r="854" spans="1:31" ht="15.75" customHeight="1" x14ac:dyDescent="0.25">
      <c r="A854" s="860"/>
      <c r="B854" s="860"/>
      <c r="C854" s="860"/>
      <c r="D854" s="860"/>
      <c r="E854" s="860"/>
      <c r="F854" s="860"/>
      <c r="G854" s="868"/>
      <c r="H854" s="860"/>
      <c r="I854" s="860"/>
      <c r="J854" s="860"/>
      <c r="K854" s="860"/>
      <c r="L854" s="860"/>
      <c r="M854" s="860"/>
      <c r="N854" s="860"/>
      <c r="O854" s="860"/>
      <c r="P854" s="860"/>
      <c r="Q854" s="860"/>
      <c r="R854" s="860"/>
      <c r="S854" s="860"/>
      <c r="T854" s="860"/>
      <c r="U854" s="860"/>
      <c r="V854" s="860"/>
      <c r="W854" s="860"/>
      <c r="X854" s="860"/>
      <c r="Y854" s="860"/>
      <c r="Z854" s="860"/>
      <c r="AA854" s="860"/>
      <c r="AB854" s="860"/>
      <c r="AC854" s="860"/>
      <c r="AD854" s="860"/>
      <c r="AE854" s="860"/>
    </row>
    <row r="855" spans="1:31" ht="15.75" customHeight="1" x14ac:dyDescent="0.25">
      <c r="A855" s="860"/>
      <c r="B855" s="860"/>
      <c r="C855" s="860"/>
      <c r="D855" s="860"/>
      <c r="E855" s="860"/>
      <c r="F855" s="860"/>
      <c r="G855" s="868"/>
      <c r="H855" s="860"/>
      <c r="I855" s="860"/>
      <c r="J855" s="860"/>
      <c r="K855" s="860"/>
      <c r="L855" s="860"/>
      <c r="M855" s="860"/>
      <c r="N855" s="860"/>
      <c r="O855" s="860"/>
      <c r="P855" s="860"/>
      <c r="Q855" s="860"/>
      <c r="R855" s="860"/>
      <c r="S855" s="860"/>
      <c r="T855" s="860"/>
      <c r="U855" s="860"/>
      <c r="V855" s="860"/>
      <c r="W855" s="860"/>
      <c r="X855" s="860"/>
      <c r="Y855" s="860"/>
      <c r="Z855" s="860"/>
      <c r="AA855" s="860"/>
      <c r="AB855" s="860"/>
      <c r="AC855" s="860"/>
      <c r="AD855" s="860"/>
      <c r="AE855" s="860"/>
    </row>
    <row r="856" spans="1:31" ht="15.75" customHeight="1" x14ac:dyDescent="0.25">
      <c r="A856" s="860"/>
      <c r="B856" s="860"/>
      <c r="C856" s="860"/>
      <c r="D856" s="860"/>
      <c r="E856" s="860"/>
      <c r="F856" s="860"/>
      <c r="G856" s="868"/>
      <c r="H856" s="860"/>
      <c r="I856" s="860"/>
      <c r="J856" s="860"/>
      <c r="K856" s="860"/>
      <c r="L856" s="860"/>
      <c r="M856" s="860"/>
      <c r="N856" s="860"/>
      <c r="O856" s="860"/>
      <c r="P856" s="860"/>
      <c r="Q856" s="860"/>
      <c r="R856" s="860"/>
      <c r="S856" s="860"/>
      <c r="T856" s="860"/>
      <c r="U856" s="860"/>
      <c r="V856" s="860"/>
      <c r="W856" s="860"/>
      <c r="X856" s="860"/>
      <c r="Y856" s="860"/>
      <c r="Z856" s="860"/>
      <c r="AA856" s="860"/>
      <c r="AB856" s="860"/>
      <c r="AC856" s="860"/>
      <c r="AD856" s="860"/>
      <c r="AE856" s="860"/>
    </row>
    <row r="857" spans="1:31" ht="15.75" customHeight="1" x14ac:dyDescent="0.25">
      <c r="A857" s="860"/>
      <c r="B857" s="860"/>
      <c r="C857" s="860"/>
      <c r="D857" s="860"/>
      <c r="E857" s="860"/>
      <c r="F857" s="860"/>
      <c r="G857" s="868"/>
      <c r="H857" s="860"/>
      <c r="I857" s="860"/>
      <c r="J857" s="860"/>
      <c r="K857" s="860"/>
      <c r="L857" s="860"/>
      <c r="M857" s="860"/>
      <c r="N857" s="860"/>
      <c r="O857" s="860"/>
      <c r="P857" s="860"/>
      <c r="Q857" s="860"/>
      <c r="R857" s="860"/>
      <c r="S857" s="860"/>
      <c r="T857" s="860"/>
      <c r="U857" s="860"/>
      <c r="V857" s="860"/>
      <c r="W857" s="860"/>
      <c r="X857" s="860"/>
      <c r="Y857" s="860"/>
      <c r="Z857" s="860"/>
      <c r="AA857" s="860"/>
      <c r="AB857" s="860"/>
      <c r="AC857" s="860"/>
      <c r="AD857" s="860"/>
      <c r="AE857" s="860"/>
    </row>
    <row r="858" spans="1:31" ht="15.75" customHeight="1" x14ac:dyDescent="0.25">
      <c r="A858" s="860"/>
      <c r="B858" s="860"/>
      <c r="C858" s="860"/>
      <c r="D858" s="860"/>
      <c r="E858" s="860"/>
      <c r="F858" s="860"/>
      <c r="G858" s="868"/>
      <c r="H858" s="860"/>
      <c r="I858" s="860"/>
      <c r="J858" s="860"/>
      <c r="K858" s="860"/>
      <c r="L858" s="860"/>
      <c r="M858" s="860"/>
      <c r="N858" s="860"/>
      <c r="O858" s="860"/>
      <c r="P858" s="860"/>
      <c r="Q858" s="860"/>
      <c r="R858" s="860"/>
      <c r="S858" s="860"/>
      <c r="T858" s="860"/>
      <c r="U858" s="860"/>
      <c r="V858" s="860"/>
      <c r="W858" s="860"/>
      <c r="X858" s="860"/>
      <c r="Y858" s="860"/>
      <c r="Z858" s="860"/>
      <c r="AA858" s="860"/>
      <c r="AB858" s="860"/>
      <c r="AC858" s="860"/>
      <c r="AD858" s="860"/>
      <c r="AE858" s="860"/>
    </row>
    <row r="859" spans="1:31" ht="15.75" customHeight="1" x14ac:dyDescent="0.25">
      <c r="A859" s="860"/>
      <c r="B859" s="860"/>
      <c r="C859" s="860"/>
      <c r="D859" s="860"/>
      <c r="E859" s="860"/>
      <c r="F859" s="860"/>
      <c r="G859" s="868"/>
      <c r="H859" s="860"/>
      <c r="I859" s="860"/>
      <c r="J859" s="860"/>
      <c r="K859" s="860"/>
      <c r="L859" s="860"/>
      <c r="M859" s="860"/>
      <c r="N859" s="860"/>
      <c r="O859" s="860"/>
      <c r="P859" s="860"/>
      <c r="Q859" s="860"/>
      <c r="R859" s="860"/>
      <c r="S859" s="860"/>
      <c r="T859" s="860"/>
      <c r="U859" s="860"/>
      <c r="V859" s="860"/>
      <c r="W859" s="860"/>
      <c r="X859" s="860"/>
      <c r="Y859" s="860"/>
      <c r="Z859" s="860"/>
      <c r="AA859" s="860"/>
      <c r="AB859" s="860"/>
      <c r="AC859" s="860"/>
      <c r="AD859" s="860"/>
      <c r="AE859" s="860"/>
    </row>
    <row r="860" spans="1:31" ht="15.75" customHeight="1" x14ac:dyDescent="0.25">
      <c r="A860" s="860"/>
      <c r="B860" s="860"/>
      <c r="C860" s="860"/>
      <c r="D860" s="860"/>
      <c r="E860" s="860"/>
      <c r="F860" s="860"/>
      <c r="G860" s="868"/>
      <c r="H860" s="860"/>
      <c r="I860" s="860"/>
      <c r="J860" s="860"/>
      <c r="K860" s="860"/>
      <c r="L860" s="860"/>
      <c r="M860" s="860"/>
      <c r="N860" s="860"/>
      <c r="O860" s="860"/>
      <c r="P860" s="860"/>
      <c r="Q860" s="860"/>
      <c r="R860" s="860"/>
      <c r="S860" s="860"/>
      <c r="T860" s="860"/>
      <c r="U860" s="860"/>
      <c r="V860" s="860"/>
      <c r="W860" s="860"/>
      <c r="X860" s="860"/>
      <c r="Y860" s="860"/>
      <c r="Z860" s="860"/>
      <c r="AA860" s="860"/>
      <c r="AB860" s="860"/>
      <c r="AC860" s="860"/>
      <c r="AD860" s="860"/>
      <c r="AE860" s="860"/>
    </row>
    <row r="861" spans="1:31" ht="15.75" customHeight="1" x14ac:dyDescent="0.25">
      <c r="A861" s="860"/>
      <c r="B861" s="860"/>
      <c r="C861" s="860"/>
      <c r="D861" s="860"/>
      <c r="E861" s="860"/>
      <c r="F861" s="860"/>
      <c r="G861" s="868"/>
      <c r="H861" s="860"/>
      <c r="I861" s="860"/>
      <c r="J861" s="860"/>
      <c r="K861" s="860"/>
      <c r="L861" s="860"/>
      <c r="M861" s="860"/>
      <c r="N861" s="860"/>
      <c r="O861" s="860"/>
      <c r="P861" s="860"/>
      <c r="Q861" s="860"/>
      <c r="R861" s="860"/>
      <c r="S861" s="860"/>
      <c r="T861" s="860"/>
      <c r="U861" s="860"/>
      <c r="V861" s="860"/>
      <c r="W861" s="860"/>
      <c r="X861" s="860"/>
      <c r="Y861" s="860"/>
      <c r="Z861" s="860"/>
      <c r="AA861" s="860"/>
      <c r="AB861" s="860"/>
      <c r="AC861" s="860"/>
      <c r="AD861" s="860"/>
      <c r="AE861" s="860"/>
    </row>
    <row r="862" spans="1:31" ht="15.75" customHeight="1" x14ac:dyDescent="0.25">
      <c r="A862" s="860"/>
      <c r="B862" s="860"/>
      <c r="C862" s="860"/>
      <c r="D862" s="860"/>
      <c r="E862" s="860"/>
      <c r="F862" s="860"/>
      <c r="G862" s="868"/>
      <c r="H862" s="860"/>
      <c r="I862" s="860"/>
      <c r="J862" s="860"/>
      <c r="K862" s="860"/>
      <c r="L862" s="860"/>
      <c r="M862" s="860"/>
      <c r="N862" s="860"/>
      <c r="O862" s="860"/>
      <c r="P862" s="860"/>
      <c r="Q862" s="860"/>
      <c r="R862" s="860"/>
      <c r="S862" s="860"/>
      <c r="T862" s="860"/>
      <c r="U862" s="860"/>
      <c r="V862" s="860"/>
      <c r="W862" s="860"/>
      <c r="X862" s="860"/>
      <c r="Y862" s="860"/>
      <c r="Z862" s="860"/>
      <c r="AA862" s="860"/>
      <c r="AB862" s="860"/>
      <c r="AC862" s="860"/>
      <c r="AD862" s="860"/>
      <c r="AE862" s="860"/>
    </row>
    <row r="863" spans="1:31" ht="15.75" customHeight="1" x14ac:dyDescent="0.25">
      <c r="A863" s="860"/>
      <c r="B863" s="860"/>
      <c r="C863" s="860"/>
      <c r="D863" s="860"/>
      <c r="E863" s="860"/>
      <c r="F863" s="860"/>
      <c r="G863" s="868"/>
      <c r="H863" s="860"/>
      <c r="I863" s="860"/>
      <c r="J863" s="860"/>
      <c r="K863" s="860"/>
      <c r="L863" s="860"/>
      <c r="M863" s="860"/>
      <c r="N863" s="860"/>
      <c r="O863" s="860"/>
      <c r="P863" s="860"/>
      <c r="Q863" s="860"/>
      <c r="R863" s="860"/>
      <c r="S863" s="860"/>
      <c r="T863" s="860"/>
      <c r="U863" s="860"/>
      <c r="V863" s="860"/>
      <c r="W863" s="860"/>
      <c r="X863" s="860"/>
      <c r="Y863" s="860"/>
      <c r="Z863" s="860"/>
      <c r="AA863" s="860"/>
      <c r="AB863" s="860"/>
      <c r="AC863" s="860"/>
      <c r="AD863" s="860"/>
      <c r="AE863" s="860"/>
    </row>
    <row r="864" spans="1:31" ht="15.75" customHeight="1" x14ac:dyDescent="0.25">
      <c r="A864" s="860"/>
      <c r="B864" s="860"/>
      <c r="C864" s="860"/>
      <c r="D864" s="860"/>
      <c r="E864" s="860"/>
      <c r="F864" s="860"/>
      <c r="G864" s="868"/>
      <c r="H864" s="860"/>
      <c r="I864" s="860"/>
      <c r="J864" s="860"/>
      <c r="K864" s="860"/>
      <c r="L864" s="860"/>
      <c r="M864" s="860"/>
      <c r="N864" s="860"/>
      <c r="O864" s="860"/>
      <c r="P864" s="860"/>
      <c r="Q864" s="860"/>
      <c r="R864" s="860"/>
      <c r="S864" s="860"/>
      <c r="T864" s="860"/>
      <c r="U864" s="860"/>
      <c r="V864" s="860"/>
      <c r="W864" s="860"/>
      <c r="X864" s="860"/>
      <c r="Y864" s="860"/>
      <c r="Z864" s="860"/>
      <c r="AA864" s="860"/>
      <c r="AB864" s="860"/>
      <c r="AC864" s="860"/>
      <c r="AD864" s="860"/>
      <c r="AE864" s="860"/>
    </row>
    <row r="865" spans="1:31" ht="15.75" customHeight="1" x14ac:dyDescent="0.25">
      <c r="A865" s="860"/>
      <c r="B865" s="860"/>
      <c r="C865" s="860"/>
      <c r="D865" s="860"/>
      <c r="E865" s="860"/>
      <c r="F865" s="860"/>
      <c r="G865" s="868"/>
      <c r="H865" s="860"/>
      <c r="I865" s="860"/>
      <c r="J865" s="860"/>
      <c r="K865" s="860"/>
      <c r="L865" s="860"/>
      <c r="M865" s="860"/>
      <c r="N865" s="860"/>
      <c r="O865" s="860"/>
      <c r="P865" s="860"/>
      <c r="Q865" s="860"/>
      <c r="R865" s="860"/>
      <c r="S865" s="860"/>
      <c r="T865" s="860"/>
      <c r="U865" s="860"/>
      <c r="V865" s="860"/>
      <c r="W865" s="860"/>
      <c r="X865" s="860"/>
      <c r="Y865" s="860"/>
      <c r="Z865" s="860"/>
      <c r="AA865" s="860"/>
      <c r="AB865" s="860"/>
      <c r="AC865" s="860"/>
      <c r="AD865" s="860"/>
      <c r="AE865" s="860"/>
    </row>
    <row r="866" spans="1:31" ht="15.75" customHeight="1" x14ac:dyDescent="0.25">
      <c r="A866" s="860"/>
      <c r="B866" s="860"/>
      <c r="C866" s="860"/>
      <c r="D866" s="860"/>
      <c r="E866" s="860"/>
      <c r="F866" s="860"/>
      <c r="G866" s="868"/>
      <c r="H866" s="860"/>
      <c r="I866" s="860"/>
      <c r="J866" s="860"/>
      <c r="K866" s="860"/>
      <c r="L866" s="860"/>
      <c r="M866" s="860"/>
      <c r="N866" s="860"/>
      <c r="O866" s="860"/>
      <c r="P866" s="860"/>
      <c r="Q866" s="860"/>
      <c r="R866" s="860"/>
      <c r="S866" s="860"/>
      <c r="T866" s="860"/>
      <c r="U866" s="860"/>
      <c r="V866" s="860"/>
      <c r="W866" s="860"/>
      <c r="X866" s="860"/>
      <c r="Y866" s="860"/>
      <c r="Z866" s="860"/>
      <c r="AA866" s="860"/>
      <c r="AB866" s="860"/>
      <c r="AC866" s="860"/>
      <c r="AD866" s="860"/>
      <c r="AE866" s="860"/>
    </row>
    <row r="867" spans="1:31" ht="15.75" customHeight="1" x14ac:dyDescent="0.25">
      <c r="A867" s="860"/>
      <c r="B867" s="860"/>
      <c r="C867" s="860"/>
      <c r="D867" s="860"/>
      <c r="E867" s="860"/>
      <c r="F867" s="860"/>
      <c r="G867" s="868"/>
      <c r="H867" s="860"/>
      <c r="I867" s="860"/>
      <c r="J867" s="860"/>
      <c r="K867" s="860"/>
      <c r="L867" s="860"/>
      <c r="M867" s="860"/>
      <c r="N867" s="860"/>
      <c r="O867" s="860"/>
      <c r="P867" s="860"/>
      <c r="Q867" s="860"/>
      <c r="R867" s="860"/>
      <c r="S867" s="860"/>
      <c r="T867" s="860"/>
      <c r="U867" s="860"/>
      <c r="V867" s="860"/>
      <c r="W867" s="860"/>
      <c r="X867" s="860"/>
      <c r="Y867" s="860"/>
      <c r="Z867" s="860"/>
      <c r="AA867" s="860"/>
      <c r="AB867" s="860"/>
      <c r="AC867" s="860"/>
      <c r="AD867" s="860"/>
      <c r="AE867" s="860"/>
    </row>
    <row r="868" spans="1:31" ht="15.75" customHeight="1" x14ac:dyDescent="0.25">
      <c r="A868" s="860"/>
      <c r="B868" s="860"/>
      <c r="C868" s="860"/>
      <c r="D868" s="860"/>
      <c r="E868" s="860"/>
      <c r="F868" s="860"/>
      <c r="G868" s="868"/>
      <c r="H868" s="860"/>
      <c r="I868" s="860"/>
      <c r="J868" s="860"/>
      <c r="K868" s="860"/>
      <c r="L868" s="860"/>
      <c r="M868" s="860"/>
      <c r="N868" s="860"/>
      <c r="O868" s="860"/>
      <c r="P868" s="860"/>
      <c r="Q868" s="860"/>
      <c r="R868" s="860"/>
      <c r="S868" s="860"/>
      <c r="T868" s="860"/>
      <c r="U868" s="860"/>
      <c r="V868" s="860"/>
      <c r="W868" s="860"/>
      <c r="X868" s="860"/>
      <c r="Y868" s="860"/>
      <c r="Z868" s="860"/>
      <c r="AA868" s="860"/>
      <c r="AB868" s="860"/>
      <c r="AC868" s="860"/>
      <c r="AD868" s="860"/>
      <c r="AE868" s="860"/>
    </row>
    <row r="869" spans="1:31" ht="15.75" customHeight="1" x14ac:dyDescent="0.25">
      <c r="A869" s="860"/>
      <c r="B869" s="860"/>
      <c r="C869" s="860"/>
      <c r="D869" s="860"/>
      <c r="E869" s="860"/>
      <c r="F869" s="860"/>
      <c r="G869" s="868"/>
      <c r="H869" s="860"/>
      <c r="I869" s="860"/>
      <c r="J869" s="860"/>
      <c r="K869" s="860"/>
      <c r="L869" s="860"/>
      <c r="M869" s="860"/>
      <c r="N869" s="860"/>
      <c r="O869" s="860"/>
      <c r="P869" s="860"/>
      <c r="Q869" s="860"/>
      <c r="R869" s="860"/>
      <c r="S869" s="860"/>
      <c r="T869" s="860"/>
      <c r="U869" s="860"/>
      <c r="V869" s="860"/>
      <c r="W869" s="860"/>
      <c r="X869" s="860"/>
      <c r="Y869" s="860"/>
      <c r="Z869" s="860"/>
      <c r="AA869" s="860"/>
      <c r="AB869" s="860"/>
      <c r="AC869" s="860"/>
      <c r="AD869" s="860"/>
      <c r="AE869" s="860"/>
    </row>
    <row r="870" spans="1:31" ht="15.75" customHeight="1" x14ac:dyDescent="0.25">
      <c r="A870" s="860"/>
      <c r="B870" s="860"/>
      <c r="C870" s="860"/>
      <c r="D870" s="860"/>
      <c r="E870" s="860"/>
      <c r="F870" s="860"/>
      <c r="G870" s="868"/>
      <c r="H870" s="860"/>
      <c r="I870" s="860"/>
      <c r="J870" s="860"/>
      <c r="K870" s="860"/>
      <c r="L870" s="860"/>
      <c r="M870" s="860"/>
      <c r="N870" s="860"/>
      <c r="O870" s="860"/>
      <c r="P870" s="860"/>
      <c r="Q870" s="860"/>
      <c r="R870" s="860"/>
      <c r="S870" s="860"/>
      <c r="T870" s="860"/>
      <c r="U870" s="860"/>
      <c r="V870" s="860"/>
      <c r="W870" s="860"/>
      <c r="X870" s="860"/>
      <c r="Y870" s="860"/>
      <c r="Z870" s="860"/>
      <c r="AA870" s="860"/>
      <c r="AB870" s="860"/>
      <c r="AC870" s="860"/>
      <c r="AD870" s="860"/>
      <c r="AE870" s="860"/>
    </row>
    <row r="871" spans="1:31" ht="15.75" customHeight="1" x14ac:dyDescent="0.25">
      <c r="A871" s="860"/>
      <c r="B871" s="860"/>
      <c r="C871" s="860"/>
      <c r="D871" s="860"/>
      <c r="E871" s="860"/>
      <c r="F871" s="860"/>
      <c r="G871" s="868"/>
      <c r="H871" s="860"/>
      <c r="I871" s="860"/>
      <c r="J871" s="860"/>
      <c r="K871" s="860"/>
      <c r="L871" s="860"/>
      <c r="M871" s="860"/>
      <c r="N871" s="860"/>
      <c r="O871" s="860"/>
      <c r="P871" s="860"/>
      <c r="Q871" s="860"/>
      <c r="R871" s="860"/>
      <c r="S871" s="860"/>
      <c r="T871" s="860"/>
      <c r="U871" s="860"/>
      <c r="V871" s="860"/>
      <c r="W871" s="860"/>
      <c r="X871" s="860"/>
      <c r="Y871" s="860"/>
      <c r="Z871" s="860"/>
      <c r="AA871" s="860"/>
      <c r="AB871" s="860"/>
      <c r="AC871" s="860"/>
      <c r="AD871" s="860"/>
      <c r="AE871" s="860"/>
    </row>
    <row r="872" spans="1:31" ht="15.75" customHeight="1" x14ac:dyDescent="0.25">
      <c r="A872" s="860"/>
      <c r="B872" s="860"/>
      <c r="C872" s="860"/>
      <c r="D872" s="860"/>
      <c r="E872" s="860"/>
      <c r="F872" s="860"/>
      <c r="G872" s="868"/>
      <c r="H872" s="860"/>
      <c r="I872" s="860"/>
      <c r="J872" s="860"/>
      <c r="K872" s="860"/>
      <c r="L872" s="860"/>
      <c r="M872" s="860"/>
      <c r="N872" s="860"/>
      <c r="O872" s="860"/>
      <c r="P872" s="860"/>
      <c r="Q872" s="860"/>
      <c r="R872" s="860"/>
      <c r="S872" s="860"/>
      <c r="T872" s="860"/>
      <c r="U872" s="860"/>
      <c r="V872" s="860"/>
      <c r="W872" s="860"/>
      <c r="X872" s="860"/>
      <c r="Y872" s="860"/>
      <c r="Z872" s="860"/>
      <c r="AA872" s="860"/>
      <c r="AB872" s="860"/>
      <c r="AC872" s="860"/>
      <c r="AD872" s="860"/>
      <c r="AE872" s="860"/>
    </row>
    <row r="873" spans="1:31" ht="15.75" customHeight="1" x14ac:dyDescent="0.25">
      <c r="A873" s="860"/>
      <c r="B873" s="860"/>
      <c r="C873" s="860"/>
      <c r="D873" s="860"/>
      <c r="E873" s="860"/>
      <c r="F873" s="860"/>
      <c r="G873" s="868"/>
      <c r="H873" s="860"/>
      <c r="I873" s="860"/>
      <c r="J873" s="860"/>
      <c r="K873" s="860"/>
      <c r="L873" s="860"/>
      <c r="M873" s="860"/>
      <c r="N873" s="860"/>
      <c r="O873" s="860"/>
      <c r="P873" s="860"/>
      <c r="Q873" s="860"/>
      <c r="R873" s="860"/>
      <c r="S873" s="860"/>
      <c r="T873" s="860"/>
      <c r="U873" s="860"/>
      <c r="V873" s="860"/>
      <c r="W873" s="860"/>
      <c r="X873" s="860"/>
      <c r="Y873" s="860"/>
      <c r="Z873" s="860"/>
      <c r="AA873" s="860"/>
      <c r="AB873" s="860"/>
      <c r="AC873" s="860"/>
      <c r="AD873" s="860"/>
      <c r="AE873" s="860"/>
    </row>
    <row r="874" spans="1:31" ht="15.75" customHeight="1" x14ac:dyDescent="0.25">
      <c r="A874" s="860"/>
      <c r="B874" s="860"/>
      <c r="C874" s="860"/>
      <c r="D874" s="860"/>
      <c r="E874" s="860"/>
      <c r="F874" s="860"/>
      <c r="G874" s="868"/>
      <c r="H874" s="860"/>
      <c r="I874" s="860"/>
      <c r="J874" s="860"/>
      <c r="K874" s="860"/>
      <c r="L874" s="860"/>
      <c r="M874" s="860"/>
      <c r="N874" s="860"/>
      <c r="O874" s="860"/>
      <c r="P874" s="860"/>
      <c r="Q874" s="860"/>
      <c r="R874" s="860"/>
      <c r="S874" s="860"/>
      <c r="T874" s="860"/>
      <c r="U874" s="860"/>
      <c r="V874" s="860"/>
      <c r="W874" s="860"/>
      <c r="X874" s="860"/>
      <c r="Y874" s="860"/>
      <c r="Z874" s="860"/>
      <c r="AA874" s="860"/>
      <c r="AB874" s="860"/>
      <c r="AC874" s="860"/>
      <c r="AD874" s="860"/>
      <c r="AE874" s="860"/>
    </row>
    <row r="875" spans="1:31" ht="15.75" customHeight="1" x14ac:dyDescent="0.25">
      <c r="A875" s="860"/>
      <c r="B875" s="860"/>
      <c r="C875" s="860"/>
      <c r="D875" s="860"/>
      <c r="E875" s="860"/>
      <c r="F875" s="860"/>
      <c r="G875" s="868"/>
      <c r="H875" s="860"/>
      <c r="I875" s="860"/>
      <c r="J875" s="860"/>
      <c r="K875" s="860"/>
      <c r="L875" s="860"/>
      <c r="M875" s="860"/>
      <c r="N875" s="860"/>
      <c r="O875" s="860"/>
      <c r="P875" s="860"/>
      <c r="Q875" s="860"/>
      <c r="R875" s="860"/>
      <c r="S875" s="860"/>
      <c r="T875" s="860"/>
      <c r="U875" s="860"/>
      <c r="V875" s="860"/>
      <c r="W875" s="860"/>
      <c r="X875" s="860"/>
      <c r="Y875" s="860"/>
      <c r="Z875" s="860"/>
      <c r="AA875" s="860"/>
      <c r="AB875" s="860"/>
      <c r="AC875" s="860"/>
      <c r="AD875" s="860"/>
      <c r="AE875" s="860"/>
    </row>
    <row r="876" spans="1:31" ht="15.75" customHeight="1" x14ac:dyDescent="0.25">
      <c r="A876" s="860"/>
      <c r="B876" s="860"/>
      <c r="C876" s="860"/>
      <c r="D876" s="860"/>
      <c r="E876" s="860"/>
      <c r="F876" s="860"/>
      <c r="G876" s="868"/>
      <c r="H876" s="860"/>
      <c r="I876" s="860"/>
      <c r="J876" s="860"/>
      <c r="K876" s="860"/>
      <c r="L876" s="860"/>
      <c r="M876" s="860"/>
      <c r="N876" s="860"/>
      <c r="O876" s="860"/>
      <c r="P876" s="860"/>
      <c r="Q876" s="860"/>
      <c r="R876" s="860"/>
      <c r="S876" s="860"/>
      <c r="T876" s="860"/>
      <c r="U876" s="860"/>
      <c r="V876" s="860"/>
      <c r="W876" s="860"/>
      <c r="X876" s="860"/>
      <c r="Y876" s="860"/>
      <c r="Z876" s="860"/>
      <c r="AA876" s="860"/>
      <c r="AB876" s="860"/>
      <c r="AC876" s="860"/>
      <c r="AD876" s="860"/>
      <c r="AE876" s="860"/>
    </row>
    <row r="877" spans="1:31" ht="15.75" customHeight="1" x14ac:dyDescent="0.25">
      <c r="A877" s="860"/>
      <c r="B877" s="860"/>
      <c r="C877" s="860"/>
      <c r="D877" s="860"/>
      <c r="E877" s="860"/>
      <c r="F877" s="860"/>
      <c r="G877" s="868"/>
      <c r="H877" s="860"/>
      <c r="I877" s="860"/>
      <c r="J877" s="860"/>
      <c r="K877" s="860"/>
      <c r="L877" s="860"/>
      <c r="M877" s="860"/>
      <c r="N877" s="860"/>
      <c r="O877" s="860"/>
      <c r="P877" s="860"/>
      <c r="Q877" s="860"/>
      <c r="R877" s="860"/>
      <c r="S877" s="860"/>
      <c r="T877" s="860"/>
      <c r="U877" s="860"/>
      <c r="V877" s="860"/>
      <c r="W877" s="860"/>
      <c r="X877" s="860"/>
      <c r="Y877" s="860"/>
      <c r="Z877" s="860"/>
      <c r="AA877" s="860"/>
      <c r="AB877" s="860"/>
      <c r="AC877" s="860"/>
      <c r="AD877" s="860"/>
      <c r="AE877" s="860"/>
    </row>
    <row r="878" spans="1:31" ht="15.75" customHeight="1" x14ac:dyDescent="0.25">
      <c r="A878" s="860"/>
      <c r="B878" s="860"/>
      <c r="C878" s="860"/>
      <c r="D878" s="860"/>
      <c r="E878" s="860"/>
      <c r="F878" s="860"/>
      <c r="G878" s="868"/>
      <c r="H878" s="860"/>
      <c r="I878" s="860"/>
      <c r="J878" s="860"/>
      <c r="K878" s="860"/>
      <c r="L878" s="860"/>
      <c r="M878" s="860"/>
      <c r="N878" s="860"/>
      <c r="O878" s="860"/>
      <c r="P878" s="860"/>
      <c r="Q878" s="860"/>
      <c r="R878" s="860"/>
      <c r="S878" s="860"/>
      <c r="T878" s="860"/>
      <c r="U878" s="860"/>
      <c r="V878" s="860"/>
      <c r="W878" s="860"/>
      <c r="X878" s="860"/>
      <c r="Y878" s="860"/>
      <c r="Z878" s="860"/>
      <c r="AA878" s="860"/>
      <c r="AB878" s="860"/>
      <c r="AC878" s="860"/>
      <c r="AD878" s="860"/>
      <c r="AE878" s="860"/>
    </row>
    <row r="879" spans="1:31" ht="15.75" customHeight="1" x14ac:dyDescent="0.25">
      <c r="A879" s="860"/>
      <c r="B879" s="860"/>
      <c r="C879" s="860"/>
      <c r="D879" s="860"/>
      <c r="E879" s="860"/>
      <c r="F879" s="860"/>
      <c r="G879" s="868"/>
      <c r="H879" s="860"/>
      <c r="I879" s="860"/>
      <c r="J879" s="860"/>
      <c r="K879" s="860"/>
      <c r="L879" s="860"/>
      <c r="M879" s="860"/>
      <c r="N879" s="860"/>
      <c r="O879" s="860"/>
      <c r="P879" s="860"/>
      <c r="Q879" s="860"/>
      <c r="R879" s="860"/>
      <c r="S879" s="860"/>
      <c r="T879" s="860"/>
      <c r="U879" s="860"/>
      <c r="V879" s="860"/>
      <c r="W879" s="860"/>
      <c r="X879" s="860"/>
      <c r="Y879" s="860"/>
      <c r="Z879" s="860"/>
      <c r="AA879" s="860"/>
      <c r="AB879" s="860"/>
      <c r="AC879" s="860"/>
      <c r="AD879" s="860"/>
      <c r="AE879" s="860"/>
    </row>
    <row r="880" spans="1:31" ht="15.75" customHeight="1" x14ac:dyDescent="0.25">
      <c r="A880" s="860"/>
      <c r="B880" s="860"/>
      <c r="C880" s="860"/>
      <c r="D880" s="860"/>
      <c r="E880" s="860"/>
      <c r="F880" s="860"/>
      <c r="G880" s="868"/>
      <c r="H880" s="860"/>
      <c r="I880" s="860"/>
      <c r="J880" s="860"/>
      <c r="K880" s="860"/>
      <c r="L880" s="860"/>
      <c r="M880" s="860"/>
      <c r="N880" s="860"/>
      <c r="O880" s="860"/>
      <c r="P880" s="860"/>
      <c r="Q880" s="860"/>
      <c r="R880" s="860"/>
      <c r="S880" s="860"/>
      <c r="T880" s="860"/>
      <c r="U880" s="860"/>
      <c r="V880" s="860"/>
      <c r="W880" s="860"/>
      <c r="X880" s="860"/>
      <c r="Y880" s="860"/>
      <c r="Z880" s="860"/>
      <c r="AA880" s="860"/>
      <c r="AB880" s="860"/>
      <c r="AC880" s="860"/>
      <c r="AD880" s="860"/>
      <c r="AE880" s="860"/>
    </row>
    <row r="881" spans="1:31" ht="15.75" customHeight="1" x14ac:dyDescent="0.25">
      <c r="A881" s="860"/>
      <c r="B881" s="860"/>
      <c r="C881" s="860"/>
      <c r="D881" s="860"/>
      <c r="E881" s="860"/>
      <c r="F881" s="860"/>
      <c r="G881" s="868"/>
      <c r="H881" s="860"/>
      <c r="I881" s="860"/>
      <c r="J881" s="860"/>
      <c r="K881" s="860"/>
      <c r="L881" s="860"/>
      <c r="M881" s="860"/>
      <c r="N881" s="860"/>
      <c r="O881" s="860"/>
      <c r="P881" s="860"/>
      <c r="Q881" s="860"/>
      <c r="R881" s="860"/>
      <c r="S881" s="860"/>
      <c r="T881" s="860"/>
      <c r="U881" s="860"/>
      <c r="V881" s="860"/>
      <c r="W881" s="860"/>
      <c r="X881" s="860"/>
      <c r="Y881" s="860"/>
      <c r="Z881" s="860"/>
      <c r="AA881" s="860"/>
      <c r="AB881" s="860"/>
      <c r="AC881" s="860"/>
      <c r="AD881" s="860"/>
      <c r="AE881" s="860"/>
    </row>
    <row r="882" spans="1:31" ht="15.75" customHeight="1" x14ac:dyDescent="0.25">
      <c r="A882" s="860"/>
      <c r="B882" s="860"/>
      <c r="C882" s="860"/>
      <c r="D882" s="860"/>
      <c r="E882" s="860"/>
      <c r="F882" s="860"/>
      <c r="G882" s="868"/>
      <c r="H882" s="860"/>
      <c r="I882" s="860"/>
      <c r="J882" s="860"/>
      <c r="K882" s="860"/>
      <c r="L882" s="860"/>
      <c r="M882" s="860"/>
      <c r="N882" s="860"/>
      <c r="O882" s="860"/>
      <c r="P882" s="860"/>
      <c r="Q882" s="860"/>
      <c r="R882" s="860"/>
      <c r="S882" s="860"/>
      <c r="T882" s="860"/>
      <c r="U882" s="860"/>
      <c r="V882" s="860"/>
      <c r="W882" s="860"/>
      <c r="X882" s="860"/>
      <c r="Y882" s="860"/>
      <c r="Z882" s="860"/>
      <c r="AA882" s="860"/>
      <c r="AB882" s="860"/>
      <c r="AC882" s="860"/>
      <c r="AD882" s="860"/>
      <c r="AE882" s="860"/>
    </row>
    <row r="883" spans="1:31" ht="15.75" customHeight="1" x14ac:dyDescent="0.25">
      <c r="A883" s="860"/>
      <c r="B883" s="860"/>
      <c r="C883" s="860"/>
      <c r="D883" s="860"/>
      <c r="E883" s="860"/>
      <c r="F883" s="860"/>
      <c r="G883" s="868"/>
      <c r="H883" s="860"/>
      <c r="I883" s="860"/>
      <c r="J883" s="860"/>
      <c r="K883" s="860"/>
      <c r="L883" s="860"/>
      <c r="M883" s="860"/>
      <c r="N883" s="860"/>
      <c r="O883" s="860"/>
      <c r="P883" s="860"/>
      <c r="Q883" s="860"/>
      <c r="R883" s="860"/>
      <c r="S883" s="860"/>
      <c r="T883" s="860"/>
      <c r="U883" s="860"/>
      <c r="V883" s="860"/>
      <c r="W883" s="860"/>
      <c r="X883" s="860"/>
      <c r="Y883" s="860"/>
      <c r="Z883" s="860"/>
      <c r="AA883" s="860"/>
      <c r="AB883" s="860"/>
      <c r="AC883" s="860"/>
      <c r="AD883" s="860"/>
      <c r="AE883" s="860"/>
    </row>
    <row r="884" spans="1:31" ht="15.75" customHeight="1" x14ac:dyDescent="0.25">
      <c r="A884" s="860"/>
      <c r="B884" s="860"/>
      <c r="C884" s="860"/>
      <c r="D884" s="860"/>
      <c r="E884" s="860"/>
      <c r="F884" s="860"/>
      <c r="G884" s="868"/>
      <c r="H884" s="860"/>
      <c r="I884" s="860"/>
      <c r="J884" s="860"/>
      <c r="K884" s="860"/>
      <c r="L884" s="860"/>
      <c r="M884" s="860"/>
      <c r="N884" s="860"/>
      <c r="O884" s="860"/>
      <c r="P884" s="860"/>
      <c r="Q884" s="860"/>
      <c r="R884" s="860"/>
      <c r="S884" s="860"/>
      <c r="T884" s="860"/>
      <c r="U884" s="860"/>
      <c r="V884" s="860"/>
      <c r="W884" s="860"/>
      <c r="X884" s="860"/>
      <c r="Y884" s="860"/>
      <c r="Z884" s="860"/>
      <c r="AA884" s="860"/>
      <c r="AB884" s="860"/>
      <c r="AC884" s="860"/>
      <c r="AD884" s="860"/>
      <c r="AE884" s="860"/>
    </row>
    <row r="885" spans="1:31" ht="15.75" customHeight="1" x14ac:dyDescent="0.25">
      <c r="A885" s="860"/>
      <c r="B885" s="860"/>
      <c r="C885" s="860"/>
      <c r="D885" s="860"/>
      <c r="E885" s="860"/>
      <c r="F885" s="860"/>
      <c r="G885" s="868"/>
      <c r="H885" s="860"/>
      <c r="I885" s="860"/>
      <c r="J885" s="860"/>
      <c r="K885" s="860"/>
      <c r="L885" s="860"/>
      <c r="M885" s="860"/>
      <c r="N885" s="860"/>
      <c r="O885" s="860"/>
      <c r="P885" s="860"/>
      <c r="Q885" s="860"/>
      <c r="R885" s="860"/>
      <c r="S885" s="860"/>
      <c r="T885" s="860"/>
      <c r="U885" s="860"/>
      <c r="V885" s="860"/>
      <c r="W885" s="860"/>
      <c r="X885" s="860"/>
      <c r="Y885" s="860"/>
      <c r="Z885" s="860"/>
      <c r="AA885" s="860"/>
      <c r="AB885" s="860"/>
      <c r="AC885" s="860"/>
      <c r="AD885" s="860"/>
      <c r="AE885" s="860"/>
    </row>
    <row r="886" spans="1:31" ht="15.75" customHeight="1" x14ac:dyDescent="0.25">
      <c r="A886" s="860"/>
      <c r="B886" s="860"/>
      <c r="C886" s="860"/>
      <c r="D886" s="860"/>
      <c r="E886" s="860"/>
      <c r="F886" s="860"/>
      <c r="G886" s="868"/>
      <c r="H886" s="860"/>
      <c r="I886" s="860"/>
      <c r="J886" s="860"/>
      <c r="K886" s="860"/>
      <c r="L886" s="860"/>
      <c r="M886" s="860"/>
      <c r="N886" s="860"/>
      <c r="O886" s="860"/>
      <c r="P886" s="860"/>
      <c r="Q886" s="860"/>
      <c r="R886" s="860"/>
      <c r="S886" s="860"/>
      <c r="T886" s="860"/>
      <c r="U886" s="860"/>
      <c r="V886" s="860"/>
      <c r="W886" s="860"/>
      <c r="X886" s="860"/>
      <c r="Y886" s="860"/>
      <c r="Z886" s="860"/>
      <c r="AA886" s="860"/>
      <c r="AB886" s="860"/>
      <c r="AC886" s="860"/>
      <c r="AD886" s="860"/>
      <c r="AE886" s="860"/>
    </row>
    <row r="887" spans="1:31" ht="15.75" customHeight="1" x14ac:dyDescent="0.25">
      <c r="A887" s="860"/>
      <c r="B887" s="860"/>
      <c r="C887" s="860"/>
      <c r="D887" s="860"/>
      <c r="E887" s="860"/>
      <c r="F887" s="860"/>
      <c r="G887" s="868"/>
      <c r="H887" s="860"/>
      <c r="I887" s="860"/>
      <c r="J887" s="860"/>
      <c r="K887" s="860"/>
      <c r="L887" s="860"/>
      <c r="M887" s="860"/>
      <c r="N887" s="860"/>
      <c r="O887" s="860"/>
      <c r="P887" s="860"/>
      <c r="Q887" s="860"/>
      <c r="R887" s="860"/>
      <c r="S887" s="860"/>
      <c r="T887" s="860"/>
      <c r="U887" s="860"/>
      <c r="V887" s="860"/>
      <c r="W887" s="860"/>
      <c r="X887" s="860"/>
      <c r="Y887" s="860"/>
      <c r="Z887" s="860"/>
      <c r="AA887" s="860"/>
      <c r="AB887" s="860"/>
      <c r="AC887" s="860"/>
      <c r="AD887" s="860"/>
      <c r="AE887" s="860"/>
    </row>
    <row r="888" spans="1:31" ht="15.75" customHeight="1" x14ac:dyDescent="0.25">
      <c r="A888" s="860"/>
      <c r="B888" s="860"/>
      <c r="C888" s="860"/>
      <c r="D888" s="860"/>
      <c r="E888" s="860"/>
      <c r="F888" s="860"/>
      <c r="G888" s="868"/>
      <c r="H888" s="860"/>
      <c r="I888" s="860"/>
      <c r="J888" s="860"/>
      <c r="K888" s="860"/>
      <c r="L888" s="860"/>
      <c r="M888" s="860"/>
      <c r="N888" s="860"/>
      <c r="O888" s="860"/>
      <c r="P888" s="860"/>
      <c r="Q888" s="860"/>
      <c r="R888" s="860"/>
      <c r="S888" s="860"/>
      <c r="T888" s="860"/>
      <c r="U888" s="860"/>
      <c r="V888" s="860"/>
      <c r="W888" s="860"/>
      <c r="X888" s="860"/>
      <c r="Y888" s="860"/>
      <c r="Z888" s="860"/>
      <c r="AA888" s="860"/>
      <c r="AB888" s="860"/>
      <c r="AC888" s="860"/>
      <c r="AD888" s="860"/>
      <c r="AE888" s="860"/>
    </row>
    <row r="889" spans="1:31" ht="15.75" customHeight="1" x14ac:dyDescent="0.25">
      <c r="A889" s="860"/>
      <c r="B889" s="860"/>
      <c r="C889" s="860"/>
      <c r="D889" s="860"/>
      <c r="E889" s="860"/>
      <c r="F889" s="860"/>
      <c r="G889" s="868"/>
      <c r="H889" s="860"/>
      <c r="I889" s="860"/>
      <c r="J889" s="860"/>
      <c r="K889" s="860"/>
      <c r="L889" s="860"/>
      <c r="M889" s="860"/>
      <c r="N889" s="860"/>
      <c r="O889" s="860"/>
      <c r="P889" s="860"/>
      <c r="Q889" s="860"/>
      <c r="R889" s="860"/>
      <c r="S889" s="860"/>
      <c r="T889" s="860"/>
      <c r="U889" s="860"/>
      <c r="V889" s="860"/>
      <c r="W889" s="860"/>
      <c r="X889" s="860"/>
      <c r="Y889" s="860"/>
      <c r="Z889" s="860"/>
      <c r="AA889" s="860"/>
      <c r="AB889" s="860"/>
      <c r="AC889" s="860"/>
      <c r="AD889" s="860"/>
      <c r="AE889" s="860"/>
    </row>
    <row r="890" spans="1:31" ht="15.75" customHeight="1" x14ac:dyDescent="0.25">
      <c r="A890" s="860"/>
      <c r="B890" s="860"/>
      <c r="C890" s="860"/>
      <c r="D890" s="860"/>
      <c r="E890" s="860"/>
      <c r="F890" s="860"/>
      <c r="G890" s="868"/>
      <c r="H890" s="860"/>
      <c r="I890" s="860"/>
      <c r="J890" s="860"/>
      <c r="K890" s="860"/>
      <c r="L890" s="860"/>
      <c r="M890" s="860"/>
      <c r="N890" s="860"/>
      <c r="O890" s="860"/>
      <c r="P890" s="860"/>
      <c r="Q890" s="860"/>
      <c r="R890" s="860"/>
      <c r="S890" s="860"/>
      <c r="T890" s="860"/>
      <c r="U890" s="860"/>
      <c r="V890" s="860"/>
      <c r="W890" s="860"/>
      <c r="X890" s="860"/>
      <c r="Y890" s="860"/>
      <c r="Z890" s="860"/>
      <c r="AA890" s="860"/>
      <c r="AB890" s="860"/>
      <c r="AC890" s="860"/>
      <c r="AD890" s="860"/>
      <c r="AE890" s="860"/>
    </row>
    <row r="891" spans="1:31" ht="15.75" customHeight="1" x14ac:dyDescent="0.25">
      <c r="A891" s="860"/>
      <c r="B891" s="860"/>
      <c r="C891" s="860"/>
      <c r="D891" s="860"/>
      <c r="E891" s="860"/>
      <c r="F891" s="860"/>
      <c r="G891" s="868"/>
      <c r="H891" s="860"/>
      <c r="I891" s="860"/>
      <c r="J891" s="860"/>
      <c r="K891" s="860"/>
      <c r="L891" s="860"/>
      <c r="M891" s="860"/>
      <c r="N891" s="860"/>
      <c r="O891" s="860"/>
      <c r="P891" s="860"/>
      <c r="Q891" s="860"/>
      <c r="R891" s="860"/>
      <c r="S891" s="860"/>
      <c r="T891" s="860"/>
      <c r="U891" s="860"/>
      <c r="V891" s="860"/>
      <c r="W891" s="860"/>
      <c r="X891" s="860"/>
      <c r="Y891" s="860"/>
      <c r="Z891" s="860"/>
      <c r="AA891" s="860"/>
      <c r="AB891" s="860"/>
      <c r="AC891" s="860"/>
      <c r="AD891" s="860"/>
      <c r="AE891" s="860"/>
    </row>
    <row r="892" spans="1:31" ht="15.75" customHeight="1" x14ac:dyDescent="0.25">
      <c r="A892" s="860"/>
      <c r="B892" s="860"/>
      <c r="C892" s="860"/>
      <c r="D892" s="860"/>
      <c r="E892" s="860"/>
      <c r="F892" s="860"/>
      <c r="G892" s="868"/>
      <c r="H892" s="860"/>
      <c r="I892" s="860"/>
      <c r="J892" s="860"/>
      <c r="K892" s="860"/>
      <c r="L892" s="860"/>
      <c r="M892" s="860"/>
      <c r="N892" s="860"/>
      <c r="O892" s="860"/>
      <c r="P892" s="860"/>
      <c r="Q892" s="860"/>
      <c r="R892" s="860"/>
      <c r="S892" s="860"/>
      <c r="T892" s="860"/>
      <c r="U892" s="860"/>
      <c r="V892" s="860"/>
      <c r="W892" s="860"/>
      <c r="X892" s="860"/>
      <c r="Y892" s="860"/>
      <c r="Z892" s="860"/>
      <c r="AA892" s="860"/>
      <c r="AB892" s="860"/>
      <c r="AC892" s="860"/>
      <c r="AD892" s="860"/>
      <c r="AE892" s="860"/>
    </row>
    <row r="893" spans="1:31" ht="15.75" customHeight="1" x14ac:dyDescent="0.25">
      <c r="A893" s="860"/>
      <c r="B893" s="860"/>
      <c r="C893" s="860"/>
      <c r="D893" s="860"/>
      <c r="E893" s="860"/>
      <c r="F893" s="860"/>
      <c r="G893" s="868"/>
      <c r="H893" s="860"/>
      <c r="I893" s="860"/>
      <c r="J893" s="860"/>
      <c r="K893" s="860"/>
      <c r="L893" s="860"/>
      <c r="M893" s="860"/>
      <c r="N893" s="860"/>
      <c r="O893" s="860"/>
      <c r="P893" s="860"/>
      <c r="Q893" s="860"/>
      <c r="R893" s="860"/>
      <c r="S893" s="860"/>
      <c r="T893" s="860"/>
      <c r="U893" s="860"/>
      <c r="V893" s="860"/>
      <c r="W893" s="860"/>
      <c r="X893" s="860"/>
      <c r="Y893" s="860"/>
      <c r="Z893" s="860"/>
      <c r="AA893" s="860"/>
      <c r="AB893" s="860"/>
      <c r="AC893" s="860"/>
      <c r="AD893" s="860"/>
      <c r="AE893" s="860"/>
    </row>
    <row r="894" spans="1:31" ht="15.75" customHeight="1" x14ac:dyDescent="0.25">
      <c r="A894" s="860"/>
      <c r="B894" s="860"/>
      <c r="C894" s="860"/>
      <c r="D894" s="860"/>
      <c r="E894" s="860"/>
      <c r="F894" s="860"/>
      <c r="G894" s="868"/>
      <c r="H894" s="860"/>
      <c r="I894" s="860"/>
      <c r="J894" s="860"/>
      <c r="K894" s="860"/>
      <c r="L894" s="860"/>
      <c r="M894" s="860"/>
      <c r="N894" s="860"/>
      <c r="O894" s="860"/>
      <c r="P894" s="860"/>
      <c r="Q894" s="860"/>
      <c r="R894" s="860"/>
      <c r="S894" s="860"/>
      <c r="T894" s="860"/>
      <c r="U894" s="860"/>
      <c r="V894" s="860"/>
      <c r="W894" s="860"/>
      <c r="X894" s="860"/>
      <c r="Y894" s="860"/>
      <c r="Z894" s="860"/>
      <c r="AA894" s="860"/>
      <c r="AB894" s="860"/>
      <c r="AC894" s="860"/>
      <c r="AD894" s="860"/>
      <c r="AE894" s="860"/>
    </row>
    <row r="895" spans="1:31" ht="15.75" customHeight="1" x14ac:dyDescent="0.25">
      <c r="A895" s="860"/>
      <c r="B895" s="860"/>
      <c r="C895" s="860"/>
      <c r="D895" s="860"/>
      <c r="E895" s="860"/>
      <c r="F895" s="860"/>
      <c r="G895" s="868"/>
      <c r="H895" s="860"/>
      <c r="I895" s="860"/>
      <c r="J895" s="860"/>
      <c r="K895" s="860"/>
      <c r="L895" s="860"/>
      <c r="M895" s="860"/>
      <c r="N895" s="860"/>
      <c r="O895" s="860"/>
      <c r="P895" s="860"/>
      <c r="Q895" s="860"/>
      <c r="R895" s="860"/>
      <c r="S895" s="860"/>
      <c r="T895" s="860"/>
      <c r="U895" s="860"/>
      <c r="V895" s="860"/>
      <c r="W895" s="860"/>
      <c r="X895" s="860"/>
      <c r="Y895" s="860"/>
      <c r="Z895" s="860"/>
      <c r="AA895" s="860"/>
      <c r="AB895" s="860"/>
      <c r="AC895" s="860"/>
      <c r="AD895" s="860"/>
      <c r="AE895" s="860"/>
    </row>
    <row r="896" spans="1:31" ht="15.75" customHeight="1" x14ac:dyDescent="0.25">
      <c r="A896" s="860"/>
      <c r="B896" s="860"/>
      <c r="C896" s="860"/>
      <c r="D896" s="860"/>
      <c r="E896" s="860"/>
      <c r="F896" s="860"/>
      <c r="G896" s="868"/>
      <c r="H896" s="860"/>
      <c r="I896" s="860"/>
      <c r="J896" s="860"/>
      <c r="K896" s="860"/>
      <c r="L896" s="860"/>
      <c r="M896" s="860"/>
      <c r="N896" s="860"/>
      <c r="O896" s="860"/>
      <c r="P896" s="860"/>
      <c r="Q896" s="860"/>
      <c r="R896" s="860"/>
      <c r="S896" s="860"/>
      <c r="T896" s="860"/>
      <c r="U896" s="860"/>
      <c r="V896" s="860"/>
      <c r="W896" s="860"/>
      <c r="X896" s="860"/>
      <c r="Y896" s="860"/>
      <c r="Z896" s="860"/>
      <c r="AA896" s="860"/>
      <c r="AB896" s="860"/>
      <c r="AC896" s="860"/>
      <c r="AD896" s="860"/>
      <c r="AE896" s="860"/>
    </row>
    <row r="897" spans="1:31" ht="15.75" customHeight="1" x14ac:dyDescent="0.25">
      <c r="A897" s="860"/>
      <c r="B897" s="860"/>
      <c r="C897" s="860"/>
      <c r="D897" s="860"/>
      <c r="E897" s="860"/>
      <c r="F897" s="860"/>
      <c r="G897" s="868"/>
      <c r="H897" s="860"/>
      <c r="I897" s="860"/>
      <c r="J897" s="860"/>
      <c r="K897" s="860"/>
      <c r="L897" s="860"/>
      <c r="M897" s="860"/>
      <c r="N897" s="860"/>
      <c r="O897" s="860"/>
      <c r="P897" s="860"/>
      <c r="Q897" s="860"/>
      <c r="R897" s="860"/>
      <c r="S897" s="860"/>
      <c r="T897" s="860"/>
      <c r="U897" s="860"/>
      <c r="V897" s="860"/>
      <c r="W897" s="860"/>
      <c r="X897" s="860"/>
      <c r="Y897" s="860"/>
      <c r="Z897" s="860"/>
      <c r="AA897" s="860"/>
      <c r="AB897" s="860"/>
      <c r="AC897" s="860"/>
      <c r="AD897" s="860"/>
      <c r="AE897" s="860"/>
    </row>
    <row r="898" spans="1:31" ht="15.75" customHeight="1" x14ac:dyDescent="0.25">
      <c r="A898" s="860"/>
      <c r="B898" s="860"/>
      <c r="C898" s="860"/>
      <c r="D898" s="860"/>
      <c r="E898" s="860"/>
      <c r="F898" s="860"/>
      <c r="G898" s="868"/>
      <c r="H898" s="860"/>
      <c r="I898" s="860"/>
      <c r="J898" s="860"/>
      <c r="K898" s="860"/>
      <c r="L898" s="860"/>
      <c r="M898" s="860"/>
      <c r="N898" s="860"/>
      <c r="O898" s="860"/>
      <c r="P898" s="860"/>
      <c r="Q898" s="860"/>
      <c r="R898" s="860"/>
      <c r="S898" s="860"/>
      <c r="T898" s="860"/>
      <c r="U898" s="860"/>
      <c r="V898" s="860"/>
      <c r="W898" s="860"/>
      <c r="X898" s="860"/>
      <c r="Y898" s="860"/>
      <c r="Z898" s="860"/>
      <c r="AA898" s="860"/>
      <c r="AB898" s="860"/>
      <c r="AC898" s="860"/>
      <c r="AD898" s="860"/>
      <c r="AE898" s="860"/>
    </row>
    <row r="899" spans="1:31" ht="15.75" customHeight="1" x14ac:dyDescent="0.25">
      <c r="A899" s="860"/>
      <c r="B899" s="860"/>
      <c r="C899" s="860"/>
      <c r="D899" s="860"/>
      <c r="E899" s="860"/>
      <c r="F899" s="860"/>
      <c r="G899" s="868"/>
      <c r="H899" s="860"/>
      <c r="I899" s="860"/>
      <c r="J899" s="860"/>
      <c r="K899" s="860"/>
      <c r="L899" s="860"/>
      <c r="M899" s="860"/>
      <c r="N899" s="860"/>
      <c r="O899" s="860"/>
      <c r="P899" s="860"/>
      <c r="Q899" s="860"/>
      <c r="R899" s="860"/>
      <c r="S899" s="860"/>
      <c r="T899" s="860"/>
      <c r="U899" s="860"/>
      <c r="V899" s="860"/>
      <c r="W899" s="860"/>
      <c r="X899" s="860"/>
      <c r="Y899" s="860"/>
      <c r="Z899" s="860"/>
      <c r="AA899" s="860"/>
      <c r="AB899" s="860"/>
      <c r="AC899" s="860"/>
      <c r="AD899" s="860"/>
      <c r="AE899" s="860"/>
    </row>
    <row r="900" spans="1:31" ht="15.75" customHeight="1" x14ac:dyDescent="0.25">
      <c r="A900" s="860"/>
      <c r="B900" s="860"/>
      <c r="C900" s="860"/>
      <c r="D900" s="860"/>
      <c r="E900" s="860"/>
      <c r="F900" s="860"/>
      <c r="G900" s="868"/>
      <c r="H900" s="860"/>
      <c r="I900" s="860"/>
      <c r="J900" s="860"/>
      <c r="K900" s="860"/>
      <c r="L900" s="860"/>
      <c r="M900" s="860"/>
      <c r="N900" s="860"/>
      <c r="O900" s="860"/>
      <c r="P900" s="860"/>
      <c r="Q900" s="860"/>
      <c r="R900" s="860"/>
      <c r="S900" s="860"/>
      <c r="T900" s="860"/>
      <c r="U900" s="860"/>
      <c r="V900" s="860"/>
      <c r="W900" s="860"/>
      <c r="X900" s="860"/>
      <c r="Y900" s="860"/>
      <c r="Z900" s="860"/>
      <c r="AA900" s="860"/>
      <c r="AB900" s="860"/>
      <c r="AC900" s="860"/>
      <c r="AD900" s="860"/>
      <c r="AE900" s="860"/>
    </row>
    <row r="901" spans="1:31" ht="15.75" customHeight="1" x14ac:dyDescent="0.25">
      <c r="A901" s="860"/>
      <c r="B901" s="860"/>
      <c r="C901" s="860"/>
      <c r="D901" s="860"/>
      <c r="E901" s="860"/>
      <c r="F901" s="860"/>
      <c r="G901" s="868"/>
      <c r="H901" s="860"/>
      <c r="I901" s="860"/>
      <c r="J901" s="860"/>
      <c r="K901" s="860"/>
      <c r="L901" s="860"/>
      <c r="M901" s="860"/>
      <c r="N901" s="860"/>
      <c r="O901" s="860"/>
      <c r="P901" s="860"/>
      <c r="Q901" s="860"/>
      <c r="R901" s="860"/>
      <c r="S901" s="860"/>
      <c r="T901" s="860"/>
      <c r="U901" s="860"/>
      <c r="V901" s="860"/>
      <c r="W901" s="860"/>
      <c r="X901" s="860"/>
      <c r="Y901" s="860"/>
      <c r="Z901" s="860"/>
      <c r="AA901" s="860"/>
      <c r="AB901" s="860"/>
      <c r="AC901" s="860"/>
      <c r="AD901" s="860"/>
      <c r="AE901" s="860"/>
    </row>
    <row r="902" spans="1:31" ht="15.75" customHeight="1" x14ac:dyDescent="0.25">
      <c r="A902" s="860"/>
      <c r="B902" s="860"/>
      <c r="C902" s="860"/>
      <c r="D902" s="860"/>
      <c r="E902" s="860"/>
      <c r="F902" s="860"/>
      <c r="G902" s="868"/>
      <c r="H902" s="860"/>
      <c r="I902" s="860"/>
      <c r="J902" s="860"/>
      <c r="K902" s="860"/>
      <c r="L902" s="860"/>
      <c r="M902" s="860"/>
      <c r="N902" s="860"/>
      <c r="O902" s="860"/>
      <c r="P902" s="860"/>
      <c r="Q902" s="860"/>
      <c r="R902" s="860"/>
      <c r="S902" s="860"/>
      <c r="T902" s="860"/>
      <c r="U902" s="860"/>
      <c r="V902" s="860"/>
      <c r="W902" s="860"/>
      <c r="X902" s="860"/>
      <c r="Y902" s="860"/>
      <c r="Z902" s="860"/>
      <c r="AA902" s="860"/>
      <c r="AB902" s="860"/>
      <c r="AC902" s="860"/>
      <c r="AD902" s="860"/>
      <c r="AE902" s="860"/>
    </row>
    <row r="903" spans="1:31" ht="15.75" customHeight="1" x14ac:dyDescent="0.25">
      <c r="A903" s="860"/>
      <c r="B903" s="860"/>
      <c r="C903" s="860"/>
      <c r="D903" s="860"/>
      <c r="E903" s="860"/>
      <c r="F903" s="860"/>
      <c r="G903" s="868"/>
      <c r="H903" s="860"/>
      <c r="I903" s="860"/>
      <c r="J903" s="860"/>
      <c r="K903" s="860"/>
      <c r="L903" s="860"/>
      <c r="M903" s="860"/>
      <c r="N903" s="860"/>
      <c r="O903" s="860"/>
      <c r="P903" s="860"/>
      <c r="Q903" s="860"/>
      <c r="R903" s="860"/>
      <c r="S903" s="860"/>
      <c r="T903" s="860"/>
      <c r="U903" s="860"/>
      <c r="V903" s="860"/>
      <c r="W903" s="860"/>
      <c r="X903" s="860"/>
      <c r="Y903" s="860"/>
      <c r="Z903" s="860"/>
      <c r="AA903" s="860"/>
      <c r="AB903" s="860"/>
      <c r="AC903" s="860"/>
      <c r="AD903" s="860"/>
      <c r="AE903" s="860"/>
    </row>
    <row r="904" spans="1:31" ht="15.75" customHeight="1" x14ac:dyDescent="0.25">
      <c r="A904" s="860"/>
      <c r="B904" s="860"/>
      <c r="C904" s="860"/>
      <c r="D904" s="860"/>
      <c r="E904" s="860"/>
      <c r="F904" s="860"/>
      <c r="G904" s="868"/>
      <c r="H904" s="860"/>
      <c r="I904" s="860"/>
      <c r="J904" s="860"/>
      <c r="K904" s="860"/>
      <c r="L904" s="860"/>
      <c r="M904" s="860"/>
      <c r="N904" s="860"/>
      <c r="O904" s="860"/>
      <c r="P904" s="860"/>
      <c r="Q904" s="860"/>
      <c r="R904" s="860"/>
      <c r="S904" s="860"/>
      <c r="T904" s="860"/>
      <c r="U904" s="860"/>
      <c r="V904" s="860"/>
      <c r="W904" s="860"/>
      <c r="X904" s="860"/>
      <c r="Y904" s="860"/>
      <c r="Z904" s="860"/>
      <c r="AA904" s="860"/>
      <c r="AB904" s="860"/>
      <c r="AC904" s="860"/>
      <c r="AD904" s="860"/>
      <c r="AE904" s="860"/>
    </row>
    <row r="905" spans="1:31" ht="15.75" customHeight="1" x14ac:dyDescent="0.25">
      <c r="A905" s="860"/>
      <c r="B905" s="860"/>
      <c r="C905" s="860"/>
      <c r="D905" s="860"/>
      <c r="E905" s="860"/>
      <c r="F905" s="860"/>
      <c r="G905" s="868"/>
      <c r="H905" s="860"/>
      <c r="I905" s="860"/>
      <c r="J905" s="860"/>
      <c r="K905" s="860"/>
      <c r="L905" s="860"/>
      <c r="M905" s="860"/>
      <c r="N905" s="860"/>
      <c r="O905" s="860"/>
      <c r="P905" s="860"/>
      <c r="Q905" s="860"/>
      <c r="R905" s="860"/>
      <c r="S905" s="860"/>
      <c r="T905" s="860"/>
      <c r="U905" s="860"/>
      <c r="V905" s="860"/>
      <c r="W905" s="860"/>
      <c r="X905" s="860"/>
      <c r="Y905" s="860"/>
      <c r="Z905" s="860"/>
      <c r="AA905" s="860"/>
      <c r="AB905" s="860"/>
      <c r="AC905" s="860"/>
      <c r="AD905" s="860"/>
      <c r="AE905" s="860"/>
    </row>
    <row r="906" spans="1:31" ht="15.75" customHeight="1" x14ac:dyDescent="0.25">
      <c r="A906" s="860"/>
      <c r="B906" s="860"/>
      <c r="C906" s="860"/>
      <c r="D906" s="860"/>
      <c r="E906" s="860"/>
      <c r="F906" s="860"/>
      <c r="G906" s="868"/>
      <c r="H906" s="860"/>
      <c r="I906" s="860"/>
      <c r="J906" s="860"/>
      <c r="K906" s="860"/>
      <c r="L906" s="860"/>
      <c r="M906" s="860"/>
      <c r="N906" s="860"/>
      <c r="O906" s="860"/>
      <c r="P906" s="860"/>
      <c r="Q906" s="860"/>
      <c r="R906" s="860"/>
      <c r="S906" s="860"/>
      <c r="T906" s="860"/>
      <c r="U906" s="860"/>
      <c r="V906" s="860"/>
      <c r="W906" s="860"/>
      <c r="X906" s="860"/>
      <c r="Y906" s="860"/>
      <c r="Z906" s="860"/>
      <c r="AA906" s="860"/>
      <c r="AB906" s="860"/>
      <c r="AC906" s="860"/>
      <c r="AD906" s="860"/>
      <c r="AE906" s="860"/>
    </row>
    <row r="907" spans="1:31" ht="15.75" customHeight="1" x14ac:dyDescent="0.25">
      <c r="A907" s="860"/>
      <c r="B907" s="860"/>
      <c r="C907" s="860"/>
      <c r="D907" s="860"/>
      <c r="E907" s="860"/>
      <c r="F907" s="860"/>
      <c r="G907" s="868"/>
      <c r="H907" s="860"/>
      <c r="I907" s="860"/>
      <c r="J907" s="860"/>
      <c r="K907" s="860"/>
      <c r="L907" s="860"/>
      <c r="M907" s="860"/>
      <c r="N907" s="860"/>
      <c r="O907" s="860"/>
      <c r="P907" s="860"/>
      <c r="Q907" s="860"/>
      <c r="R907" s="860"/>
      <c r="S907" s="860"/>
      <c r="T907" s="860"/>
      <c r="U907" s="860"/>
      <c r="V907" s="860"/>
      <c r="W907" s="860"/>
      <c r="X907" s="860"/>
      <c r="Y907" s="860"/>
      <c r="Z907" s="860"/>
      <c r="AA907" s="860"/>
      <c r="AB907" s="860"/>
      <c r="AC907" s="860"/>
      <c r="AD907" s="860"/>
      <c r="AE907" s="860"/>
    </row>
    <row r="908" spans="1:31" ht="15.75" customHeight="1" x14ac:dyDescent="0.25">
      <c r="A908" s="860"/>
      <c r="B908" s="860"/>
      <c r="C908" s="860"/>
      <c r="D908" s="860"/>
      <c r="E908" s="860"/>
      <c r="F908" s="860"/>
      <c r="G908" s="868"/>
      <c r="H908" s="860"/>
      <c r="I908" s="860"/>
      <c r="J908" s="860"/>
      <c r="K908" s="860"/>
      <c r="L908" s="860"/>
      <c r="M908" s="860"/>
      <c r="N908" s="860"/>
      <c r="O908" s="860"/>
      <c r="P908" s="860"/>
      <c r="Q908" s="860"/>
      <c r="R908" s="860"/>
      <c r="S908" s="860"/>
      <c r="T908" s="860"/>
      <c r="U908" s="860"/>
      <c r="V908" s="860"/>
      <c r="W908" s="860"/>
      <c r="X908" s="860"/>
      <c r="Y908" s="860"/>
      <c r="Z908" s="860"/>
      <c r="AA908" s="860"/>
      <c r="AB908" s="860"/>
      <c r="AC908" s="860"/>
      <c r="AD908" s="860"/>
      <c r="AE908" s="860"/>
    </row>
    <row r="909" spans="1:31" ht="15.75" customHeight="1" x14ac:dyDescent="0.25">
      <c r="A909" s="860"/>
      <c r="B909" s="860"/>
      <c r="C909" s="860"/>
      <c r="D909" s="860"/>
      <c r="E909" s="860"/>
      <c r="F909" s="860"/>
      <c r="G909" s="868"/>
      <c r="H909" s="860"/>
      <c r="I909" s="860"/>
      <c r="J909" s="860"/>
      <c r="K909" s="860"/>
      <c r="L909" s="860"/>
      <c r="M909" s="860"/>
      <c r="N909" s="860"/>
      <c r="O909" s="860"/>
      <c r="P909" s="860"/>
      <c r="Q909" s="860"/>
      <c r="R909" s="860"/>
      <c r="S909" s="860"/>
      <c r="T909" s="860"/>
      <c r="U909" s="860"/>
      <c r="V909" s="860"/>
      <c r="W909" s="860"/>
      <c r="X909" s="860"/>
      <c r="Y909" s="860"/>
      <c r="Z909" s="860"/>
      <c r="AA909" s="860"/>
      <c r="AB909" s="860"/>
      <c r="AC909" s="860"/>
      <c r="AD909" s="860"/>
      <c r="AE909" s="860"/>
    </row>
    <row r="910" spans="1:31" ht="15.75" customHeight="1" x14ac:dyDescent="0.25">
      <c r="A910" s="860"/>
      <c r="B910" s="860"/>
      <c r="C910" s="860"/>
      <c r="D910" s="860"/>
      <c r="E910" s="860"/>
      <c r="F910" s="860"/>
      <c r="G910" s="868"/>
      <c r="H910" s="860"/>
      <c r="I910" s="860"/>
      <c r="J910" s="860"/>
      <c r="K910" s="860"/>
      <c r="L910" s="860"/>
      <c r="M910" s="860"/>
      <c r="N910" s="860"/>
      <c r="O910" s="860"/>
      <c r="P910" s="860"/>
      <c r="Q910" s="860"/>
      <c r="R910" s="860"/>
      <c r="S910" s="860"/>
      <c r="T910" s="860"/>
      <c r="U910" s="860"/>
      <c r="V910" s="860"/>
      <c r="W910" s="860"/>
      <c r="X910" s="860"/>
      <c r="Y910" s="860"/>
      <c r="Z910" s="860"/>
      <c r="AA910" s="860"/>
      <c r="AB910" s="860"/>
      <c r="AC910" s="860"/>
      <c r="AD910" s="860"/>
      <c r="AE910" s="860"/>
    </row>
    <row r="911" spans="1:31" ht="15.75" customHeight="1" x14ac:dyDescent="0.25">
      <c r="A911" s="860"/>
      <c r="B911" s="860"/>
      <c r="C911" s="860"/>
      <c r="D911" s="860"/>
      <c r="E911" s="860"/>
      <c r="F911" s="860"/>
      <c r="G911" s="868"/>
      <c r="H911" s="860"/>
      <c r="I911" s="860"/>
      <c r="J911" s="860"/>
      <c r="K911" s="860"/>
      <c r="L911" s="860"/>
      <c r="M911" s="860"/>
      <c r="N911" s="860"/>
      <c r="O911" s="860"/>
      <c r="P911" s="860"/>
      <c r="Q911" s="860"/>
      <c r="R911" s="860"/>
      <c r="S911" s="860"/>
      <c r="T911" s="860"/>
      <c r="U911" s="860"/>
      <c r="V911" s="860"/>
      <c r="W911" s="860"/>
      <c r="X911" s="860"/>
      <c r="Y911" s="860"/>
      <c r="Z911" s="860"/>
      <c r="AA911" s="860"/>
      <c r="AB911" s="860"/>
      <c r="AC911" s="860"/>
      <c r="AD911" s="860"/>
      <c r="AE911" s="860"/>
    </row>
    <row r="912" spans="1:31" ht="15.75" customHeight="1" x14ac:dyDescent="0.25">
      <c r="A912" s="860"/>
      <c r="B912" s="860"/>
      <c r="C912" s="860"/>
      <c r="D912" s="860"/>
      <c r="E912" s="860"/>
      <c r="F912" s="860"/>
      <c r="G912" s="868"/>
      <c r="H912" s="860"/>
      <c r="I912" s="860"/>
      <c r="J912" s="860"/>
      <c r="K912" s="860"/>
      <c r="L912" s="860"/>
      <c r="M912" s="860"/>
      <c r="N912" s="860"/>
      <c r="O912" s="860"/>
      <c r="P912" s="860"/>
      <c r="Q912" s="860"/>
      <c r="R912" s="860"/>
      <c r="S912" s="860"/>
      <c r="T912" s="860"/>
      <c r="U912" s="860"/>
      <c r="V912" s="860"/>
      <c r="W912" s="860"/>
      <c r="X912" s="860"/>
      <c r="Y912" s="860"/>
      <c r="Z912" s="860"/>
      <c r="AA912" s="860"/>
      <c r="AB912" s="860"/>
      <c r="AC912" s="860"/>
      <c r="AD912" s="860"/>
      <c r="AE912" s="860"/>
    </row>
    <row r="913" spans="1:31" ht="15.75" customHeight="1" x14ac:dyDescent="0.25">
      <c r="A913" s="860"/>
      <c r="B913" s="860"/>
      <c r="C913" s="860"/>
      <c r="D913" s="860"/>
      <c r="E913" s="860"/>
      <c r="F913" s="860"/>
      <c r="G913" s="868"/>
      <c r="H913" s="860"/>
      <c r="I913" s="860"/>
      <c r="J913" s="860"/>
      <c r="K913" s="860"/>
      <c r="L913" s="860"/>
      <c r="M913" s="860"/>
      <c r="N913" s="860"/>
      <c r="O913" s="860"/>
      <c r="P913" s="860"/>
      <c r="Q913" s="860"/>
      <c r="R913" s="860"/>
      <c r="S913" s="860"/>
      <c r="T913" s="860"/>
      <c r="U913" s="860"/>
      <c r="V913" s="860"/>
      <c r="W913" s="860"/>
      <c r="X913" s="860"/>
      <c r="Y913" s="860"/>
      <c r="Z913" s="860"/>
      <c r="AA913" s="860"/>
      <c r="AB913" s="860"/>
      <c r="AC913" s="860"/>
      <c r="AD913" s="860"/>
      <c r="AE913" s="860"/>
    </row>
    <row r="914" spans="1:31" ht="15.75" customHeight="1" x14ac:dyDescent="0.25">
      <c r="A914" s="860"/>
      <c r="B914" s="860"/>
      <c r="C914" s="860"/>
      <c r="D914" s="860"/>
      <c r="E914" s="860"/>
      <c r="F914" s="860"/>
      <c r="G914" s="868"/>
      <c r="H914" s="860"/>
      <c r="I914" s="860"/>
      <c r="J914" s="860"/>
      <c r="K914" s="860"/>
      <c r="L914" s="860"/>
      <c r="M914" s="860"/>
      <c r="N914" s="860"/>
      <c r="O914" s="860"/>
      <c r="P914" s="860"/>
      <c r="Q914" s="860"/>
      <c r="R914" s="860"/>
      <c r="S914" s="860"/>
      <c r="T914" s="860"/>
      <c r="U914" s="860"/>
      <c r="V914" s="860"/>
      <c r="W914" s="860"/>
      <c r="X914" s="860"/>
      <c r="Y914" s="860"/>
      <c r="Z914" s="860"/>
      <c r="AA914" s="860"/>
      <c r="AB914" s="860"/>
      <c r="AC914" s="860"/>
      <c r="AD914" s="860"/>
      <c r="AE914" s="860"/>
    </row>
    <row r="915" spans="1:31" ht="15.75" customHeight="1" x14ac:dyDescent="0.25">
      <c r="A915" s="860"/>
      <c r="B915" s="860"/>
      <c r="C915" s="860"/>
      <c r="D915" s="860"/>
      <c r="E915" s="860"/>
      <c r="F915" s="860"/>
      <c r="G915" s="868"/>
      <c r="H915" s="860"/>
      <c r="I915" s="860"/>
      <c r="J915" s="860"/>
      <c r="K915" s="860"/>
      <c r="L915" s="860"/>
      <c r="M915" s="860"/>
      <c r="N915" s="860"/>
      <c r="O915" s="860"/>
      <c r="P915" s="860"/>
      <c r="Q915" s="860"/>
      <c r="R915" s="860"/>
      <c r="S915" s="860"/>
      <c r="T915" s="860"/>
      <c r="U915" s="860"/>
      <c r="V915" s="860"/>
      <c r="W915" s="860"/>
      <c r="X915" s="860"/>
      <c r="Y915" s="860"/>
      <c r="Z915" s="860"/>
      <c r="AA915" s="860"/>
      <c r="AB915" s="860"/>
      <c r="AC915" s="860"/>
      <c r="AD915" s="860"/>
      <c r="AE915" s="860"/>
    </row>
    <row r="916" spans="1:31" ht="15.75" customHeight="1" x14ac:dyDescent="0.25">
      <c r="A916" s="860"/>
      <c r="B916" s="860"/>
      <c r="C916" s="860"/>
      <c r="D916" s="860"/>
      <c r="E916" s="860"/>
      <c r="F916" s="860"/>
      <c r="G916" s="868"/>
      <c r="H916" s="860"/>
      <c r="I916" s="860"/>
      <c r="J916" s="860"/>
      <c r="K916" s="860"/>
      <c r="L916" s="860"/>
      <c r="M916" s="860"/>
      <c r="N916" s="860"/>
      <c r="O916" s="860"/>
      <c r="P916" s="860"/>
      <c r="Q916" s="860"/>
      <c r="R916" s="860"/>
      <c r="S916" s="860"/>
      <c r="T916" s="860"/>
      <c r="U916" s="860"/>
      <c r="V916" s="860"/>
      <c r="W916" s="860"/>
      <c r="X916" s="860"/>
      <c r="Y916" s="860"/>
      <c r="Z916" s="860"/>
      <c r="AA916" s="860"/>
      <c r="AB916" s="860"/>
      <c r="AC916" s="860"/>
      <c r="AD916" s="860"/>
      <c r="AE916" s="860"/>
    </row>
    <row r="917" spans="1:31" ht="15.75" customHeight="1" x14ac:dyDescent="0.25">
      <c r="A917" s="860"/>
      <c r="B917" s="860"/>
      <c r="C917" s="860"/>
      <c r="D917" s="860"/>
      <c r="E917" s="860"/>
      <c r="F917" s="860"/>
      <c r="G917" s="868"/>
      <c r="H917" s="860"/>
      <c r="I917" s="860"/>
      <c r="J917" s="860"/>
      <c r="K917" s="860"/>
      <c r="L917" s="860"/>
      <c r="M917" s="860"/>
      <c r="N917" s="860"/>
      <c r="O917" s="860"/>
      <c r="P917" s="860"/>
      <c r="Q917" s="860"/>
      <c r="R917" s="860"/>
      <c r="S917" s="860"/>
      <c r="T917" s="860"/>
      <c r="U917" s="860"/>
      <c r="V917" s="860"/>
      <c r="W917" s="860"/>
      <c r="X917" s="860"/>
      <c r="Y917" s="860"/>
      <c r="Z917" s="860"/>
      <c r="AA917" s="860"/>
      <c r="AB917" s="860"/>
      <c r="AC917" s="860"/>
      <c r="AD917" s="860"/>
      <c r="AE917" s="860"/>
    </row>
    <row r="918" spans="1:31" ht="15.75" customHeight="1" x14ac:dyDescent="0.25">
      <c r="A918" s="860"/>
      <c r="B918" s="860"/>
      <c r="C918" s="860"/>
      <c r="D918" s="860"/>
      <c r="E918" s="860"/>
      <c r="F918" s="860"/>
      <c r="G918" s="868"/>
      <c r="H918" s="860"/>
      <c r="I918" s="860"/>
      <c r="J918" s="860"/>
      <c r="K918" s="860"/>
      <c r="L918" s="860"/>
      <c r="M918" s="860"/>
      <c r="N918" s="860"/>
      <c r="O918" s="860"/>
      <c r="P918" s="860"/>
      <c r="Q918" s="860"/>
      <c r="R918" s="860"/>
      <c r="S918" s="860"/>
      <c r="T918" s="860"/>
      <c r="U918" s="860"/>
      <c r="V918" s="860"/>
      <c r="W918" s="860"/>
      <c r="X918" s="860"/>
      <c r="Y918" s="860"/>
      <c r="Z918" s="860"/>
      <c r="AA918" s="860"/>
      <c r="AB918" s="860"/>
      <c r="AC918" s="860"/>
      <c r="AD918" s="860"/>
      <c r="AE918" s="860"/>
    </row>
    <row r="919" spans="1:31" ht="15.75" customHeight="1" x14ac:dyDescent="0.25">
      <c r="A919" s="860"/>
      <c r="B919" s="860"/>
      <c r="C919" s="860"/>
      <c r="D919" s="860"/>
      <c r="E919" s="860"/>
      <c r="F919" s="860"/>
      <c r="G919" s="868"/>
      <c r="H919" s="860"/>
      <c r="I919" s="860"/>
      <c r="J919" s="860"/>
      <c r="K919" s="860"/>
      <c r="L919" s="860"/>
      <c r="M919" s="860"/>
      <c r="N919" s="860"/>
      <c r="O919" s="860"/>
      <c r="P919" s="860"/>
      <c r="Q919" s="860"/>
      <c r="R919" s="860"/>
      <c r="S919" s="860"/>
      <c r="T919" s="860"/>
      <c r="U919" s="860"/>
      <c r="V919" s="860"/>
      <c r="W919" s="860"/>
      <c r="X919" s="860"/>
      <c r="Y919" s="860"/>
      <c r="Z919" s="860"/>
      <c r="AA919" s="860"/>
      <c r="AB919" s="860"/>
      <c r="AC919" s="860"/>
      <c r="AD919" s="860"/>
      <c r="AE919" s="860"/>
    </row>
    <row r="920" spans="1:31" ht="15.75" customHeight="1" x14ac:dyDescent="0.25">
      <c r="A920" s="860"/>
      <c r="B920" s="860"/>
      <c r="C920" s="860"/>
      <c r="D920" s="860"/>
      <c r="E920" s="860"/>
      <c r="F920" s="860"/>
      <c r="G920" s="868"/>
      <c r="H920" s="860"/>
      <c r="I920" s="860"/>
      <c r="J920" s="860"/>
      <c r="K920" s="860"/>
      <c r="L920" s="860"/>
      <c r="M920" s="860"/>
      <c r="N920" s="860"/>
      <c r="O920" s="860"/>
      <c r="P920" s="860"/>
      <c r="Q920" s="860"/>
      <c r="R920" s="860"/>
      <c r="S920" s="860"/>
      <c r="T920" s="860"/>
      <c r="U920" s="860"/>
      <c r="V920" s="860"/>
      <c r="W920" s="860"/>
      <c r="X920" s="860"/>
      <c r="Y920" s="860"/>
      <c r="Z920" s="860"/>
      <c r="AA920" s="860"/>
      <c r="AB920" s="860"/>
      <c r="AC920" s="860"/>
      <c r="AD920" s="860"/>
      <c r="AE920" s="860"/>
    </row>
    <row r="921" spans="1:31" ht="15.75" customHeight="1" x14ac:dyDescent="0.25">
      <c r="A921" s="860"/>
      <c r="B921" s="860"/>
      <c r="C921" s="860"/>
      <c r="D921" s="860"/>
      <c r="E921" s="860"/>
      <c r="F921" s="860"/>
      <c r="G921" s="868"/>
      <c r="H921" s="860"/>
      <c r="I921" s="860"/>
      <c r="J921" s="860"/>
      <c r="K921" s="860"/>
      <c r="L921" s="860"/>
      <c r="M921" s="860"/>
      <c r="N921" s="860"/>
      <c r="O921" s="860"/>
      <c r="P921" s="860"/>
      <c r="Q921" s="860"/>
      <c r="R921" s="860"/>
      <c r="S921" s="860"/>
      <c r="T921" s="860"/>
      <c r="U921" s="860"/>
      <c r="V921" s="860"/>
      <c r="W921" s="860"/>
      <c r="X921" s="860"/>
      <c r="Y921" s="860"/>
      <c r="Z921" s="860"/>
      <c r="AA921" s="860"/>
      <c r="AB921" s="860"/>
      <c r="AC921" s="860"/>
      <c r="AD921" s="860"/>
      <c r="AE921" s="860"/>
    </row>
    <row r="922" spans="1:31" ht="15.75" customHeight="1" x14ac:dyDescent="0.25">
      <c r="A922" s="860"/>
      <c r="B922" s="860"/>
      <c r="C922" s="860"/>
      <c r="D922" s="860"/>
      <c r="E922" s="860"/>
      <c r="F922" s="860"/>
      <c r="G922" s="868"/>
      <c r="H922" s="860"/>
      <c r="I922" s="860"/>
      <c r="J922" s="860"/>
      <c r="K922" s="860"/>
      <c r="L922" s="860"/>
      <c r="M922" s="860"/>
      <c r="N922" s="860"/>
      <c r="O922" s="860"/>
      <c r="P922" s="860"/>
      <c r="Q922" s="860"/>
      <c r="R922" s="860"/>
      <c r="S922" s="860"/>
      <c r="T922" s="860"/>
      <c r="U922" s="860"/>
      <c r="V922" s="860"/>
      <c r="W922" s="860"/>
      <c r="X922" s="860"/>
      <c r="Y922" s="860"/>
      <c r="Z922" s="860"/>
      <c r="AA922" s="860"/>
      <c r="AB922" s="860"/>
      <c r="AC922" s="860"/>
      <c r="AD922" s="860"/>
      <c r="AE922" s="860"/>
    </row>
    <row r="923" spans="1:31" ht="15.75" customHeight="1" x14ac:dyDescent="0.25">
      <c r="A923" s="860"/>
      <c r="B923" s="860"/>
      <c r="C923" s="860"/>
      <c r="D923" s="860"/>
      <c r="E923" s="860"/>
      <c r="F923" s="860"/>
      <c r="G923" s="868"/>
      <c r="H923" s="860"/>
      <c r="I923" s="860"/>
      <c r="J923" s="860"/>
      <c r="K923" s="860"/>
      <c r="L923" s="860"/>
      <c r="M923" s="860"/>
      <c r="N923" s="860"/>
      <c r="O923" s="860"/>
      <c r="P923" s="860"/>
      <c r="Q923" s="860"/>
      <c r="R923" s="860"/>
      <c r="S923" s="860"/>
      <c r="T923" s="860"/>
      <c r="U923" s="860"/>
      <c r="V923" s="860"/>
      <c r="W923" s="860"/>
      <c r="X923" s="860"/>
      <c r="Y923" s="860"/>
      <c r="Z923" s="860"/>
      <c r="AA923" s="860"/>
      <c r="AB923" s="860"/>
      <c r="AC923" s="860"/>
      <c r="AD923" s="860"/>
      <c r="AE923" s="860"/>
    </row>
    <row r="924" spans="1:31" ht="15.75" customHeight="1" x14ac:dyDescent="0.25">
      <c r="A924" s="860"/>
      <c r="B924" s="860"/>
      <c r="C924" s="860"/>
      <c r="D924" s="860"/>
      <c r="E924" s="860"/>
      <c r="F924" s="860"/>
      <c r="G924" s="868"/>
      <c r="H924" s="860"/>
      <c r="I924" s="860"/>
      <c r="J924" s="860"/>
      <c r="K924" s="860"/>
      <c r="L924" s="860"/>
      <c r="M924" s="860"/>
      <c r="N924" s="860"/>
      <c r="O924" s="860"/>
      <c r="P924" s="860"/>
      <c r="Q924" s="860"/>
      <c r="R924" s="860"/>
      <c r="S924" s="860"/>
      <c r="T924" s="860"/>
      <c r="U924" s="860"/>
      <c r="V924" s="860"/>
      <c r="W924" s="860"/>
      <c r="X924" s="860"/>
      <c r="Y924" s="860"/>
      <c r="Z924" s="860"/>
      <c r="AA924" s="860"/>
      <c r="AB924" s="860"/>
      <c r="AC924" s="860"/>
      <c r="AD924" s="860"/>
      <c r="AE924" s="860"/>
    </row>
    <row r="925" spans="1:31" ht="15.75" customHeight="1" x14ac:dyDescent="0.25">
      <c r="A925" s="860"/>
      <c r="B925" s="860"/>
      <c r="C925" s="860"/>
      <c r="D925" s="860"/>
      <c r="E925" s="860"/>
      <c r="F925" s="860"/>
      <c r="G925" s="868"/>
      <c r="H925" s="860"/>
      <c r="I925" s="860"/>
      <c r="J925" s="860"/>
      <c r="K925" s="860"/>
      <c r="L925" s="860"/>
      <c r="M925" s="860"/>
      <c r="N925" s="860"/>
      <c r="O925" s="860"/>
      <c r="P925" s="860"/>
      <c r="Q925" s="860"/>
      <c r="R925" s="860"/>
      <c r="S925" s="860"/>
      <c r="T925" s="860"/>
      <c r="U925" s="860"/>
      <c r="V925" s="860"/>
      <c r="W925" s="860"/>
      <c r="X925" s="860"/>
      <c r="Y925" s="860"/>
      <c r="Z925" s="860"/>
      <c r="AA925" s="860"/>
      <c r="AB925" s="860"/>
      <c r="AC925" s="860"/>
      <c r="AD925" s="860"/>
      <c r="AE925" s="860"/>
    </row>
    <row r="926" spans="1:31" ht="15.75" customHeight="1" x14ac:dyDescent="0.25">
      <c r="A926" s="860"/>
      <c r="B926" s="860"/>
      <c r="C926" s="860"/>
      <c r="D926" s="860"/>
      <c r="E926" s="860"/>
      <c r="F926" s="860"/>
      <c r="G926" s="868"/>
      <c r="H926" s="860"/>
      <c r="I926" s="860"/>
      <c r="J926" s="860"/>
      <c r="K926" s="860"/>
      <c r="L926" s="860"/>
      <c r="M926" s="860"/>
      <c r="N926" s="860"/>
      <c r="O926" s="860"/>
      <c r="P926" s="860"/>
      <c r="Q926" s="860"/>
      <c r="R926" s="860"/>
      <c r="S926" s="860"/>
      <c r="T926" s="860"/>
      <c r="U926" s="860"/>
      <c r="V926" s="860"/>
      <c r="W926" s="860"/>
      <c r="X926" s="860"/>
      <c r="Y926" s="860"/>
      <c r="Z926" s="860"/>
      <c r="AA926" s="860"/>
      <c r="AB926" s="860"/>
      <c r="AC926" s="860"/>
      <c r="AD926" s="860"/>
      <c r="AE926" s="860"/>
    </row>
    <row r="927" spans="1:31" ht="15.75" customHeight="1" x14ac:dyDescent="0.25">
      <c r="A927" s="860"/>
      <c r="B927" s="860"/>
      <c r="C927" s="860"/>
      <c r="D927" s="860"/>
      <c r="E927" s="860"/>
      <c r="F927" s="860"/>
      <c r="G927" s="868"/>
      <c r="H927" s="860"/>
      <c r="I927" s="860"/>
      <c r="J927" s="860"/>
      <c r="K927" s="860"/>
      <c r="L927" s="860"/>
      <c r="M927" s="860"/>
      <c r="N927" s="860"/>
      <c r="O927" s="860"/>
      <c r="P927" s="860"/>
      <c r="Q927" s="860"/>
      <c r="R927" s="860"/>
      <c r="S927" s="860"/>
      <c r="T927" s="860"/>
      <c r="U927" s="860"/>
      <c r="V927" s="860"/>
      <c r="W927" s="860"/>
      <c r="X927" s="860"/>
      <c r="Y927" s="860"/>
      <c r="Z927" s="860"/>
      <c r="AA927" s="860"/>
      <c r="AB927" s="860"/>
      <c r="AC927" s="860"/>
      <c r="AD927" s="860"/>
      <c r="AE927" s="860"/>
    </row>
    <row r="928" spans="1:31" ht="15.75" customHeight="1" x14ac:dyDescent="0.25">
      <c r="A928" s="860"/>
      <c r="B928" s="860"/>
      <c r="C928" s="860"/>
      <c r="D928" s="860"/>
      <c r="E928" s="860"/>
      <c r="F928" s="860"/>
      <c r="G928" s="868"/>
      <c r="H928" s="860"/>
      <c r="I928" s="860"/>
      <c r="J928" s="860"/>
      <c r="K928" s="860"/>
      <c r="L928" s="860"/>
      <c r="M928" s="860"/>
      <c r="N928" s="860"/>
      <c r="O928" s="860"/>
      <c r="P928" s="860"/>
      <c r="Q928" s="860"/>
      <c r="R928" s="860"/>
      <c r="S928" s="860"/>
      <c r="T928" s="860"/>
      <c r="U928" s="860"/>
      <c r="V928" s="860"/>
      <c r="W928" s="860"/>
      <c r="X928" s="860"/>
      <c r="Y928" s="860"/>
      <c r="Z928" s="860"/>
      <c r="AA928" s="860"/>
      <c r="AB928" s="860"/>
      <c r="AC928" s="860"/>
      <c r="AD928" s="860"/>
      <c r="AE928" s="860"/>
    </row>
    <row r="929" spans="1:31" ht="15.75" customHeight="1" x14ac:dyDescent="0.25">
      <c r="A929" s="860"/>
      <c r="B929" s="860"/>
      <c r="C929" s="860"/>
      <c r="D929" s="860"/>
      <c r="E929" s="860"/>
      <c r="F929" s="860"/>
      <c r="G929" s="868"/>
      <c r="H929" s="860"/>
      <c r="I929" s="860"/>
      <c r="J929" s="860"/>
      <c r="K929" s="860"/>
      <c r="L929" s="860"/>
      <c r="M929" s="860"/>
      <c r="N929" s="860"/>
      <c r="O929" s="860"/>
      <c r="P929" s="860"/>
      <c r="Q929" s="860"/>
      <c r="R929" s="860"/>
      <c r="S929" s="860"/>
      <c r="T929" s="860"/>
      <c r="U929" s="860"/>
      <c r="V929" s="860"/>
      <c r="W929" s="860"/>
      <c r="X929" s="860"/>
      <c r="Y929" s="860"/>
      <c r="Z929" s="860"/>
      <c r="AA929" s="860"/>
      <c r="AB929" s="860"/>
      <c r="AC929" s="860"/>
      <c r="AD929" s="860"/>
      <c r="AE929" s="860"/>
    </row>
    <row r="930" spans="1:31" ht="15.75" customHeight="1" x14ac:dyDescent="0.25">
      <c r="A930" s="860"/>
      <c r="B930" s="860"/>
      <c r="C930" s="860"/>
      <c r="D930" s="860"/>
      <c r="E930" s="860"/>
      <c r="F930" s="860"/>
      <c r="G930" s="868"/>
      <c r="H930" s="860"/>
      <c r="I930" s="860"/>
      <c r="J930" s="860"/>
      <c r="K930" s="860"/>
      <c r="L930" s="860"/>
      <c r="M930" s="860"/>
      <c r="N930" s="860"/>
      <c r="O930" s="860"/>
      <c r="P930" s="860"/>
      <c r="Q930" s="860"/>
      <c r="R930" s="860"/>
      <c r="S930" s="860"/>
      <c r="T930" s="860"/>
      <c r="U930" s="860"/>
      <c r="V930" s="860"/>
      <c r="W930" s="860"/>
      <c r="X930" s="860"/>
      <c r="Y930" s="860"/>
      <c r="Z930" s="860"/>
      <c r="AA930" s="860"/>
      <c r="AB930" s="860"/>
      <c r="AC930" s="860"/>
      <c r="AD930" s="860"/>
      <c r="AE930" s="860"/>
    </row>
    <row r="931" spans="1:31" ht="15.75" customHeight="1" x14ac:dyDescent="0.25">
      <c r="A931" s="860"/>
      <c r="B931" s="860"/>
      <c r="C931" s="860"/>
      <c r="D931" s="860"/>
      <c r="E931" s="860"/>
      <c r="F931" s="860"/>
      <c r="G931" s="868"/>
      <c r="H931" s="860"/>
      <c r="I931" s="860"/>
      <c r="J931" s="860"/>
      <c r="K931" s="860"/>
      <c r="L931" s="860"/>
      <c r="M931" s="860"/>
      <c r="N931" s="860"/>
      <c r="O931" s="860"/>
      <c r="P931" s="860"/>
      <c r="Q931" s="860"/>
      <c r="R931" s="860"/>
      <c r="S931" s="860"/>
      <c r="T931" s="860"/>
      <c r="U931" s="860"/>
      <c r="V931" s="860"/>
      <c r="W931" s="860"/>
      <c r="X931" s="860"/>
      <c r="Y931" s="860"/>
      <c r="Z931" s="860"/>
      <c r="AA931" s="860"/>
      <c r="AB931" s="860"/>
      <c r="AC931" s="860"/>
      <c r="AD931" s="860"/>
      <c r="AE931" s="860"/>
    </row>
    <row r="932" spans="1:31" ht="15.75" customHeight="1" x14ac:dyDescent="0.25">
      <c r="A932" s="860"/>
      <c r="B932" s="860"/>
      <c r="C932" s="860"/>
      <c r="D932" s="860"/>
      <c r="E932" s="860"/>
      <c r="F932" s="860"/>
      <c r="G932" s="868"/>
      <c r="H932" s="860"/>
      <c r="I932" s="860"/>
      <c r="J932" s="860"/>
      <c r="K932" s="860"/>
      <c r="L932" s="860"/>
      <c r="M932" s="860"/>
      <c r="N932" s="860"/>
      <c r="O932" s="860"/>
      <c r="P932" s="860"/>
      <c r="Q932" s="860"/>
      <c r="R932" s="860"/>
      <c r="S932" s="860"/>
      <c r="T932" s="860"/>
      <c r="U932" s="860"/>
      <c r="V932" s="860"/>
      <c r="W932" s="860"/>
      <c r="X932" s="860"/>
      <c r="Y932" s="860"/>
      <c r="Z932" s="860"/>
      <c r="AA932" s="860"/>
      <c r="AB932" s="860"/>
      <c r="AC932" s="860"/>
      <c r="AD932" s="860"/>
      <c r="AE932" s="860"/>
    </row>
    <row r="933" spans="1:31" ht="15.75" customHeight="1" x14ac:dyDescent="0.25">
      <c r="A933" s="860"/>
      <c r="B933" s="860"/>
      <c r="C933" s="860"/>
      <c r="D933" s="860"/>
      <c r="E933" s="860"/>
      <c r="F933" s="860"/>
      <c r="G933" s="868"/>
      <c r="H933" s="860"/>
      <c r="I933" s="860"/>
      <c r="J933" s="860"/>
      <c r="K933" s="860"/>
      <c r="L933" s="860"/>
      <c r="M933" s="860"/>
      <c r="N933" s="860"/>
      <c r="O933" s="860"/>
      <c r="P933" s="860"/>
      <c r="Q933" s="860"/>
      <c r="R933" s="860"/>
      <c r="S933" s="860"/>
      <c r="T933" s="860"/>
      <c r="U933" s="860"/>
      <c r="V933" s="860"/>
      <c r="W933" s="860"/>
      <c r="X933" s="860"/>
      <c r="Y933" s="860"/>
      <c r="Z933" s="860"/>
      <c r="AA933" s="860"/>
      <c r="AB933" s="860"/>
      <c r="AC933" s="860"/>
      <c r="AD933" s="860"/>
      <c r="AE933" s="860"/>
    </row>
    <row r="934" spans="1:31" ht="15.75" customHeight="1" x14ac:dyDescent="0.25">
      <c r="A934" s="860"/>
      <c r="B934" s="860"/>
      <c r="C934" s="860"/>
      <c r="D934" s="860"/>
      <c r="E934" s="860"/>
      <c r="F934" s="860"/>
      <c r="G934" s="868"/>
      <c r="H934" s="860"/>
      <c r="I934" s="860"/>
      <c r="J934" s="860"/>
      <c r="K934" s="860"/>
      <c r="L934" s="860"/>
      <c r="M934" s="860"/>
      <c r="N934" s="860"/>
      <c r="O934" s="860"/>
      <c r="P934" s="860"/>
      <c r="Q934" s="860"/>
      <c r="R934" s="860"/>
      <c r="S934" s="860"/>
      <c r="T934" s="860"/>
      <c r="U934" s="860"/>
      <c r="V934" s="860"/>
      <c r="W934" s="860"/>
      <c r="X934" s="860"/>
      <c r="Y934" s="860"/>
      <c r="Z934" s="860"/>
      <c r="AA934" s="860"/>
      <c r="AB934" s="860"/>
      <c r="AC934" s="860"/>
      <c r="AD934" s="860"/>
      <c r="AE934" s="860"/>
    </row>
    <row r="935" spans="1:31" ht="15.75" customHeight="1" x14ac:dyDescent="0.25">
      <c r="A935" s="860"/>
      <c r="B935" s="860"/>
      <c r="C935" s="860"/>
      <c r="D935" s="860"/>
      <c r="E935" s="860"/>
      <c r="F935" s="860"/>
      <c r="G935" s="868"/>
      <c r="H935" s="860"/>
      <c r="I935" s="860"/>
      <c r="J935" s="860"/>
      <c r="K935" s="860"/>
      <c r="L935" s="860"/>
      <c r="M935" s="860"/>
      <c r="N935" s="860"/>
      <c r="O935" s="860"/>
      <c r="P935" s="860"/>
      <c r="Q935" s="860"/>
      <c r="R935" s="860"/>
      <c r="S935" s="860"/>
      <c r="T935" s="860"/>
      <c r="U935" s="860"/>
      <c r="V935" s="860"/>
      <c r="W935" s="860"/>
      <c r="X935" s="860"/>
      <c r="Y935" s="860"/>
      <c r="Z935" s="860"/>
      <c r="AA935" s="860"/>
      <c r="AB935" s="860"/>
      <c r="AC935" s="860"/>
      <c r="AD935" s="860"/>
      <c r="AE935" s="860"/>
    </row>
    <row r="936" spans="1:31" ht="15.75" customHeight="1" x14ac:dyDescent="0.25">
      <c r="A936" s="860"/>
      <c r="B936" s="860"/>
      <c r="C936" s="860"/>
      <c r="D936" s="860"/>
      <c r="E936" s="860"/>
      <c r="F936" s="860"/>
      <c r="G936" s="868"/>
      <c r="H936" s="860"/>
      <c r="I936" s="860"/>
      <c r="J936" s="860"/>
      <c r="K936" s="860"/>
      <c r="L936" s="860"/>
      <c r="M936" s="860"/>
      <c r="N936" s="860"/>
      <c r="O936" s="860"/>
      <c r="P936" s="860"/>
      <c r="Q936" s="860"/>
      <c r="R936" s="860"/>
      <c r="S936" s="860"/>
      <c r="T936" s="860"/>
      <c r="U936" s="860"/>
      <c r="V936" s="860"/>
      <c r="W936" s="860"/>
      <c r="X936" s="860"/>
      <c r="Y936" s="860"/>
      <c r="Z936" s="860"/>
      <c r="AA936" s="860"/>
      <c r="AB936" s="860"/>
      <c r="AC936" s="860"/>
      <c r="AD936" s="860"/>
      <c r="AE936" s="860"/>
    </row>
    <row r="937" spans="1:31" ht="15.75" customHeight="1" x14ac:dyDescent="0.25">
      <c r="A937" s="860"/>
      <c r="B937" s="860"/>
      <c r="C937" s="860"/>
      <c r="D937" s="860"/>
      <c r="E937" s="860"/>
      <c r="F937" s="860"/>
      <c r="G937" s="868"/>
      <c r="H937" s="860"/>
      <c r="I937" s="860"/>
      <c r="J937" s="860"/>
      <c r="K937" s="860"/>
      <c r="L937" s="860"/>
      <c r="M937" s="860"/>
      <c r="N937" s="860"/>
      <c r="O937" s="860"/>
      <c r="P937" s="860"/>
      <c r="Q937" s="860"/>
      <c r="R937" s="860"/>
      <c r="S937" s="860"/>
      <c r="T937" s="860"/>
      <c r="U937" s="860"/>
      <c r="V937" s="860"/>
      <c r="W937" s="860"/>
      <c r="X937" s="860"/>
      <c r="Y937" s="860"/>
      <c r="Z937" s="860"/>
      <c r="AA937" s="860"/>
      <c r="AB937" s="860"/>
      <c r="AC937" s="860"/>
      <c r="AD937" s="860"/>
      <c r="AE937" s="860"/>
    </row>
    <row r="938" spans="1:31" ht="15.75" customHeight="1" x14ac:dyDescent="0.25">
      <c r="A938" s="860"/>
      <c r="B938" s="860"/>
      <c r="C938" s="860"/>
      <c r="D938" s="860"/>
      <c r="E938" s="860"/>
      <c r="F938" s="860"/>
      <c r="G938" s="868"/>
      <c r="H938" s="860"/>
      <c r="I938" s="860"/>
      <c r="J938" s="860"/>
      <c r="K938" s="860"/>
      <c r="L938" s="860"/>
      <c r="M938" s="860"/>
      <c r="N938" s="860"/>
      <c r="O938" s="860"/>
      <c r="P938" s="860"/>
      <c r="Q938" s="860"/>
      <c r="R938" s="860"/>
      <c r="S938" s="860"/>
      <c r="T938" s="860"/>
      <c r="U938" s="860"/>
      <c r="V938" s="860"/>
      <c r="W938" s="860"/>
      <c r="X938" s="860"/>
      <c r="Y938" s="860"/>
      <c r="Z938" s="860"/>
      <c r="AA938" s="860"/>
      <c r="AB938" s="860"/>
      <c r="AC938" s="860"/>
      <c r="AD938" s="860"/>
      <c r="AE938" s="860"/>
    </row>
    <row r="939" spans="1:31" ht="15.75" customHeight="1" x14ac:dyDescent="0.25">
      <c r="A939" s="860"/>
      <c r="B939" s="860"/>
      <c r="C939" s="860"/>
      <c r="D939" s="860"/>
      <c r="E939" s="860"/>
      <c r="F939" s="860"/>
      <c r="G939" s="868"/>
      <c r="H939" s="860"/>
      <c r="I939" s="860"/>
      <c r="J939" s="860"/>
      <c r="K939" s="860"/>
      <c r="L939" s="860"/>
      <c r="M939" s="860"/>
      <c r="N939" s="860"/>
      <c r="O939" s="860"/>
      <c r="P939" s="860"/>
      <c r="Q939" s="860"/>
      <c r="R939" s="860"/>
      <c r="S939" s="860"/>
      <c r="T939" s="860"/>
      <c r="U939" s="860"/>
      <c r="V939" s="860"/>
      <c r="W939" s="860"/>
      <c r="X939" s="860"/>
      <c r="Y939" s="860"/>
      <c r="Z939" s="860"/>
      <c r="AA939" s="860"/>
      <c r="AB939" s="860"/>
      <c r="AC939" s="860"/>
      <c r="AD939" s="860"/>
      <c r="AE939" s="860"/>
    </row>
    <row r="940" spans="1:31" ht="15.75" customHeight="1" x14ac:dyDescent="0.25">
      <c r="A940" s="860"/>
      <c r="B940" s="860"/>
      <c r="C940" s="860"/>
      <c r="D940" s="860"/>
      <c r="E940" s="860"/>
      <c r="F940" s="860"/>
      <c r="G940" s="868"/>
      <c r="H940" s="860"/>
      <c r="I940" s="860"/>
      <c r="J940" s="860"/>
      <c r="K940" s="860"/>
      <c r="L940" s="860"/>
      <c r="M940" s="860"/>
      <c r="N940" s="860"/>
      <c r="O940" s="860"/>
      <c r="P940" s="860"/>
      <c r="Q940" s="860"/>
      <c r="R940" s="860"/>
      <c r="S940" s="860"/>
      <c r="T940" s="860"/>
      <c r="U940" s="860"/>
      <c r="V940" s="860"/>
      <c r="W940" s="860"/>
      <c r="X940" s="860"/>
      <c r="Y940" s="860"/>
      <c r="Z940" s="860"/>
      <c r="AA940" s="860"/>
      <c r="AB940" s="860"/>
      <c r="AC940" s="860"/>
      <c r="AD940" s="860"/>
      <c r="AE940" s="860"/>
    </row>
    <row r="941" spans="1:31" ht="15.75" customHeight="1" x14ac:dyDescent="0.25">
      <c r="A941" s="860"/>
      <c r="B941" s="860"/>
      <c r="C941" s="860"/>
      <c r="D941" s="860"/>
      <c r="E941" s="860"/>
      <c r="F941" s="860"/>
      <c r="G941" s="868"/>
      <c r="H941" s="860"/>
      <c r="I941" s="860"/>
      <c r="J941" s="860"/>
      <c r="K941" s="860"/>
      <c r="L941" s="860"/>
      <c r="M941" s="860"/>
      <c r="N941" s="860"/>
      <c r="O941" s="860"/>
      <c r="P941" s="860"/>
      <c r="Q941" s="860"/>
      <c r="R941" s="860"/>
      <c r="S941" s="860"/>
      <c r="T941" s="860"/>
      <c r="U941" s="860"/>
      <c r="V941" s="860"/>
      <c r="W941" s="860"/>
      <c r="X941" s="860"/>
      <c r="Y941" s="860"/>
      <c r="Z941" s="860"/>
      <c r="AA941" s="860"/>
      <c r="AB941" s="860"/>
      <c r="AC941" s="860"/>
      <c r="AD941" s="860"/>
      <c r="AE941" s="860"/>
    </row>
    <row r="942" spans="1:31" ht="15.75" customHeight="1" x14ac:dyDescent="0.25">
      <c r="A942" s="860"/>
      <c r="B942" s="860"/>
      <c r="C942" s="860"/>
      <c r="D942" s="860"/>
      <c r="E942" s="860"/>
      <c r="F942" s="860"/>
      <c r="G942" s="868"/>
      <c r="H942" s="860"/>
      <c r="I942" s="860"/>
      <c r="J942" s="860"/>
      <c r="K942" s="860"/>
      <c r="L942" s="860"/>
      <c r="M942" s="860"/>
      <c r="N942" s="860"/>
      <c r="O942" s="860"/>
      <c r="P942" s="860"/>
      <c r="Q942" s="860"/>
      <c r="R942" s="860"/>
      <c r="S942" s="860"/>
      <c r="T942" s="860"/>
      <c r="U942" s="860"/>
      <c r="V942" s="860"/>
      <c r="W942" s="860"/>
      <c r="X942" s="860"/>
      <c r="Y942" s="860"/>
      <c r="Z942" s="860"/>
      <c r="AA942" s="860"/>
      <c r="AB942" s="860"/>
      <c r="AC942" s="860"/>
      <c r="AD942" s="860"/>
      <c r="AE942" s="860"/>
    </row>
    <row r="943" spans="1:31" ht="15.75" customHeight="1" x14ac:dyDescent="0.25">
      <c r="A943" s="860"/>
      <c r="B943" s="860"/>
      <c r="C943" s="860"/>
      <c r="D943" s="860"/>
      <c r="E943" s="860"/>
      <c r="F943" s="860"/>
      <c r="G943" s="868"/>
      <c r="H943" s="860"/>
      <c r="I943" s="860"/>
      <c r="J943" s="860"/>
      <c r="K943" s="860"/>
      <c r="L943" s="860"/>
      <c r="M943" s="860"/>
      <c r="N943" s="860"/>
      <c r="O943" s="860"/>
      <c r="P943" s="860"/>
      <c r="Q943" s="860"/>
      <c r="R943" s="860"/>
      <c r="S943" s="860"/>
      <c r="T943" s="860"/>
      <c r="U943" s="860"/>
      <c r="V943" s="860"/>
      <c r="W943" s="860"/>
      <c r="X943" s="860"/>
      <c r="Y943" s="860"/>
      <c r="Z943" s="860"/>
      <c r="AA943" s="860"/>
      <c r="AB943" s="860"/>
      <c r="AC943" s="860"/>
      <c r="AD943" s="860"/>
      <c r="AE943" s="860"/>
    </row>
    <row r="944" spans="1:31" ht="15.75" customHeight="1" x14ac:dyDescent="0.25">
      <c r="A944" s="860"/>
      <c r="B944" s="860"/>
      <c r="C944" s="860"/>
      <c r="D944" s="860"/>
      <c r="E944" s="860"/>
      <c r="F944" s="860"/>
      <c r="G944" s="868"/>
      <c r="H944" s="860"/>
      <c r="I944" s="860"/>
      <c r="J944" s="860"/>
      <c r="K944" s="860"/>
      <c r="L944" s="860"/>
      <c r="M944" s="860"/>
      <c r="N944" s="860"/>
      <c r="O944" s="860"/>
      <c r="P944" s="860"/>
      <c r="Q944" s="860"/>
      <c r="R944" s="860"/>
      <c r="S944" s="860"/>
      <c r="T944" s="860"/>
      <c r="U944" s="860"/>
      <c r="V944" s="860"/>
      <c r="W944" s="860"/>
      <c r="X944" s="860"/>
      <c r="Y944" s="860"/>
      <c r="Z944" s="860"/>
      <c r="AA944" s="860"/>
      <c r="AB944" s="860"/>
      <c r="AC944" s="860"/>
      <c r="AD944" s="860"/>
      <c r="AE944" s="860"/>
    </row>
    <row r="945" spans="1:31" ht="15.75" customHeight="1" x14ac:dyDescent="0.25">
      <c r="A945" s="860"/>
      <c r="B945" s="860"/>
      <c r="C945" s="860"/>
      <c r="D945" s="860"/>
      <c r="E945" s="860"/>
      <c r="F945" s="860"/>
      <c r="G945" s="868"/>
      <c r="H945" s="860"/>
      <c r="I945" s="860"/>
      <c r="J945" s="860"/>
      <c r="K945" s="860"/>
      <c r="L945" s="860"/>
      <c r="M945" s="860"/>
      <c r="N945" s="860"/>
      <c r="O945" s="860"/>
      <c r="P945" s="860"/>
      <c r="Q945" s="860"/>
      <c r="R945" s="860"/>
      <c r="S945" s="860"/>
      <c r="T945" s="860"/>
      <c r="U945" s="860"/>
      <c r="V945" s="860"/>
      <c r="W945" s="860"/>
      <c r="X945" s="860"/>
      <c r="Y945" s="860"/>
      <c r="Z945" s="860"/>
      <c r="AA945" s="860"/>
      <c r="AB945" s="860"/>
      <c r="AC945" s="860"/>
      <c r="AD945" s="860"/>
      <c r="AE945" s="860"/>
    </row>
    <row r="946" spans="1:31" ht="15.75" customHeight="1" x14ac:dyDescent="0.25">
      <c r="A946" s="860"/>
      <c r="B946" s="860"/>
      <c r="C946" s="860"/>
      <c r="D946" s="860"/>
      <c r="E946" s="860"/>
      <c r="F946" s="860"/>
      <c r="G946" s="868"/>
      <c r="H946" s="860"/>
      <c r="I946" s="860"/>
      <c r="J946" s="860"/>
      <c r="K946" s="860"/>
      <c r="L946" s="860"/>
      <c r="M946" s="860"/>
      <c r="N946" s="860"/>
      <c r="O946" s="860"/>
      <c r="P946" s="860"/>
      <c r="Q946" s="860"/>
      <c r="R946" s="860"/>
      <c r="S946" s="860"/>
      <c r="T946" s="860"/>
      <c r="U946" s="860"/>
      <c r="V946" s="860"/>
      <c r="W946" s="860"/>
      <c r="X946" s="860"/>
      <c r="Y946" s="860"/>
      <c r="Z946" s="860"/>
      <c r="AA946" s="860"/>
      <c r="AB946" s="860"/>
      <c r="AC946" s="860"/>
      <c r="AD946" s="860"/>
      <c r="AE946" s="860"/>
    </row>
    <row r="947" spans="1:31" ht="15.75" customHeight="1" x14ac:dyDescent="0.25">
      <c r="A947" s="860"/>
      <c r="B947" s="860"/>
      <c r="C947" s="860"/>
      <c r="D947" s="860"/>
      <c r="E947" s="860"/>
      <c r="F947" s="860"/>
      <c r="G947" s="868"/>
      <c r="H947" s="860"/>
      <c r="I947" s="860"/>
      <c r="J947" s="860"/>
      <c r="K947" s="860"/>
      <c r="L947" s="860"/>
      <c r="M947" s="860"/>
      <c r="N947" s="860"/>
      <c r="O947" s="860"/>
      <c r="P947" s="860"/>
      <c r="Q947" s="860"/>
      <c r="R947" s="860"/>
      <c r="S947" s="860"/>
      <c r="T947" s="860"/>
      <c r="U947" s="860"/>
      <c r="V947" s="860"/>
      <c r="W947" s="860"/>
      <c r="X947" s="860"/>
      <c r="Y947" s="860"/>
      <c r="Z947" s="860"/>
      <c r="AA947" s="860"/>
      <c r="AB947" s="860"/>
      <c r="AC947" s="860"/>
      <c r="AD947" s="860"/>
      <c r="AE947" s="860"/>
    </row>
    <row r="948" spans="1:31" ht="15.75" customHeight="1" x14ac:dyDescent="0.25">
      <c r="A948" s="860"/>
      <c r="B948" s="860"/>
      <c r="C948" s="860"/>
      <c r="D948" s="860"/>
      <c r="E948" s="860"/>
      <c r="F948" s="860"/>
      <c r="G948" s="868"/>
      <c r="H948" s="860"/>
      <c r="I948" s="860"/>
      <c r="J948" s="860"/>
      <c r="K948" s="860"/>
      <c r="L948" s="860"/>
      <c r="M948" s="860"/>
      <c r="N948" s="860"/>
      <c r="O948" s="860"/>
      <c r="P948" s="860"/>
      <c r="Q948" s="860"/>
      <c r="R948" s="860"/>
      <c r="S948" s="860"/>
      <c r="T948" s="860"/>
      <c r="U948" s="860"/>
      <c r="V948" s="860"/>
      <c r="W948" s="860"/>
      <c r="X948" s="860"/>
      <c r="Y948" s="860"/>
      <c r="Z948" s="860"/>
      <c r="AA948" s="860"/>
      <c r="AB948" s="860"/>
      <c r="AC948" s="860"/>
      <c r="AD948" s="860"/>
      <c r="AE948" s="860"/>
    </row>
    <row r="949" spans="1:31" ht="15.75" customHeight="1" x14ac:dyDescent="0.25">
      <c r="A949" s="860"/>
      <c r="B949" s="860"/>
      <c r="C949" s="860"/>
      <c r="D949" s="860"/>
      <c r="E949" s="860"/>
      <c r="F949" s="860"/>
      <c r="G949" s="868"/>
      <c r="H949" s="860"/>
      <c r="I949" s="860"/>
      <c r="J949" s="860"/>
      <c r="K949" s="860"/>
      <c r="L949" s="860"/>
      <c r="M949" s="860"/>
      <c r="N949" s="860"/>
      <c r="O949" s="860"/>
      <c r="P949" s="860"/>
      <c r="Q949" s="860"/>
      <c r="R949" s="860"/>
      <c r="S949" s="860"/>
      <c r="T949" s="860"/>
      <c r="U949" s="860"/>
      <c r="V949" s="860"/>
      <c r="W949" s="860"/>
      <c r="X949" s="860"/>
      <c r="Y949" s="860"/>
      <c r="Z949" s="860"/>
      <c r="AA949" s="860"/>
      <c r="AB949" s="860"/>
      <c r="AC949" s="860"/>
      <c r="AD949" s="860"/>
      <c r="AE949" s="860"/>
    </row>
    <row r="950" spans="1:31" ht="15.75" customHeight="1" x14ac:dyDescent="0.25">
      <c r="A950" s="860"/>
      <c r="B950" s="860"/>
      <c r="C950" s="860"/>
      <c r="D950" s="860"/>
      <c r="E950" s="860"/>
      <c r="F950" s="860"/>
      <c r="G950" s="868"/>
      <c r="H950" s="860"/>
      <c r="I950" s="860"/>
      <c r="J950" s="860"/>
      <c r="K950" s="860"/>
      <c r="L950" s="860"/>
      <c r="M950" s="860"/>
      <c r="N950" s="860"/>
      <c r="O950" s="860"/>
      <c r="P950" s="860"/>
      <c r="Q950" s="860"/>
      <c r="R950" s="860"/>
      <c r="S950" s="860"/>
      <c r="T950" s="860"/>
      <c r="U950" s="860"/>
      <c r="V950" s="860"/>
      <c r="W950" s="860"/>
      <c r="X950" s="860"/>
      <c r="Y950" s="860"/>
      <c r="Z950" s="860"/>
      <c r="AA950" s="860"/>
      <c r="AB950" s="860"/>
      <c r="AC950" s="860"/>
      <c r="AD950" s="860"/>
      <c r="AE950" s="860"/>
    </row>
    <row r="951" spans="1:31" ht="15.75" customHeight="1" x14ac:dyDescent="0.25">
      <c r="A951" s="860"/>
      <c r="B951" s="860"/>
      <c r="C951" s="860"/>
      <c r="D951" s="860"/>
      <c r="E951" s="860"/>
      <c r="F951" s="860"/>
      <c r="G951" s="868"/>
      <c r="H951" s="860"/>
      <c r="I951" s="860"/>
      <c r="J951" s="860"/>
      <c r="K951" s="860"/>
      <c r="L951" s="860"/>
      <c r="M951" s="860"/>
      <c r="N951" s="860"/>
      <c r="O951" s="860"/>
      <c r="P951" s="860"/>
      <c r="Q951" s="860"/>
      <c r="R951" s="860"/>
      <c r="S951" s="860"/>
      <c r="T951" s="860"/>
      <c r="U951" s="860"/>
      <c r="V951" s="860"/>
      <c r="W951" s="860"/>
      <c r="X951" s="860"/>
      <c r="Y951" s="860"/>
      <c r="Z951" s="860"/>
      <c r="AA951" s="860"/>
      <c r="AB951" s="860"/>
      <c r="AC951" s="860"/>
      <c r="AD951" s="860"/>
      <c r="AE951" s="860"/>
    </row>
    <row r="952" spans="1:31" ht="15.75" customHeight="1" x14ac:dyDescent="0.25">
      <c r="A952" s="860"/>
      <c r="B952" s="860"/>
      <c r="C952" s="860"/>
      <c r="D952" s="860"/>
      <c r="E952" s="860"/>
      <c r="F952" s="860"/>
      <c r="G952" s="868"/>
      <c r="H952" s="860"/>
      <c r="I952" s="860"/>
      <c r="J952" s="860"/>
      <c r="K952" s="860"/>
      <c r="L952" s="860"/>
      <c r="M952" s="860"/>
      <c r="N952" s="860"/>
      <c r="O952" s="860"/>
      <c r="P952" s="860"/>
      <c r="Q952" s="860"/>
      <c r="R952" s="860"/>
      <c r="S952" s="860"/>
      <c r="T952" s="860"/>
      <c r="U952" s="860"/>
      <c r="V952" s="860"/>
      <c r="W952" s="860"/>
      <c r="X952" s="860"/>
      <c r="Y952" s="860"/>
      <c r="Z952" s="860"/>
      <c r="AA952" s="860"/>
      <c r="AB952" s="860"/>
      <c r="AC952" s="860"/>
      <c r="AD952" s="860"/>
      <c r="AE952" s="860"/>
    </row>
    <row r="953" spans="1:31" ht="15.75" customHeight="1" x14ac:dyDescent="0.25">
      <c r="A953" s="860"/>
      <c r="B953" s="860"/>
      <c r="C953" s="860"/>
      <c r="D953" s="860"/>
      <c r="E953" s="860"/>
      <c r="F953" s="860"/>
      <c r="G953" s="868"/>
      <c r="H953" s="860"/>
      <c r="I953" s="860"/>
      <c r="J953" s="860"/>
      <c r="K953" s="860"/>
      <c r="L953" s="860"/>
      <c r="M953" s="860"/>
      <c r="N953" s="860"/>
      <c r="O953" s="860"/>
      <c r="P953" s="860"/>
      <c r="Q953" s="860"/>
      <c r="R953" s="860"/>
      <c r="S953" s="860"/>
      <c r="T953" s="860"/>
      <c r="U953" s="860"/>
      <c r="V953" s="860"/>
      <c r="W953" s="860"/>
      <c r="X953" s="860"/>
      <c r="Y953" s="860"/>
      <c r="Z953" s="860"/>
      <c r="AA953" s="860"/>
      <c r="AB953" s="860"/>
      <c r="AC953" s="860"/>
      <c r="AD953" s="860"/>
      <c r="AE953" s="860"/>
    </row>
    <row r="954" spans="1:31" ht="15.75" customHeight="1" x14ac:dyDescent="0.25">
      <c r="A954" s="860"/>
      <c r="B954" s="860"/>
      <c r="C954" s="860"/>
      <c r="D954" s="860"/>
      <c r="E954" s="860"/>
      <c r="F954" s="860"/>
      <c r="G954" s="868"/>
      <c r="H954" s="860"/>
      <c r="I954" s="860"/>
      <c r="J954" s="860"/>
      <c r="K954" s="860"/>
      <c r="L954" s="860"/>
      <c r="M954" s="860"/>
      <c r="N954" s="860"/>
      <c r="O954" s="860"/>
      <c r="P954" s="860"/>
      <c r="Q954" s="860"/>
      <c r="R954" s="860"/>
      <c r="S954" s="860"/>
      <c r="T954" s="860"/>
      <c r="U954" s="860"/>
      <c r="V954" s="860"/>
      <c r="W954" s="860"/>
      <c r="X954" s="860"/>
      <c r="Y954" s="860"/>
      <c r="Z954" s="860"/>
      <c r="AA954" s="860"/>
      <c r="AB954" s="860"/>
      <c r="AC954" s="860"/>
      <c r="AD954" s="860"/>
      <c r="AE954" s="860"/>
    </row>
    <row r="955" spans="1:31" ht="15.75" customHeight="1" x14ac:dyDescent="0.25">
      <c r="A955" s="860"/>
      <c r="B955" s="860"/>
      <c r="C955" s="860"/>
      <c r="D955" s="860"/>
      <c r="E955" s="860"/>
      <c r="F955" s="860"/>
      <c r="G955" s="868"/>
      <c r="H955" s="860"/>
      <c r="I955" s="860"/>
      <c r="J955" s="860"/>
      <c r="K955" s="860"/>
      <c r="L955" s="860"/>
      <c r="M955" s="860"/>
      <c r="N955" s="860"/>
      <c r="O955" s="860"/>
      <c r="P955" s="860"/>
      <c r="Q955" s="860"/>
      <c r="R955" s="860"/>
      <c r="S955" s="860"/>
      <c r="T955" s="860"/>
      <c r="U955" s="860"/>
      <c r="V955" s="860"/>
      <c r="W955" s="860"/>
      <c r="X955" s="860"/>
      <c r="Y955" s="860"/>
      <c r="Z955" s="860"/>
      <c r="AA955" s="860"/>
      <c r="AB955" s="860"/>
      <c r="AC955" s="860"/>
      <c r="AD955" s="860"/>
      <c r="AE955" s="860"/>
    </row>
    <row r="956" spans="1:31" ht="15.75" customHeight="1" x14ac:dyDescent="0.25">
      <c r="A956" s="860"/>
      <c r="B956" s="860"/>
      <c r="C956" s="860"/>
      <c r="D956" s="860"/>
      <c r="E956" s="860"/>
      <c r="F956" s="860"/>
      <c r="G956" s="868"/>
      <c r="H956" s="860"/>
      <c r="I956" s="860"/>
      <c r="J956" s="860"/>
      <c r="K956" s="860"/>
      <c r="L956" s="860"/>
      <c r="M956" s="860"/>
      <c r="N956" s="860"/>
      <c r="O956" s="860"/>
      <c r="P956" s="860"/>
      <c r="Q956" s="860"/>
      <c r="R956" s="860"/>
      <c r="S956" s="860"/>
      <c r="T956" s="860"/>
      <c r="U956" s="860"/>
      <c r="V956" s="860"/>
      <c r="W956" s="860"/>
      <c r="X956" s="860"/>
      <c r="Y956" s="860"/>
      <c r="Z956" s="860"/>
      <c r="AA956" s="860"/>
      <c r="AB956" s="860"/>
      <c r="AC956" s="860"/>
      <c r="AD956" s="860"/>
      <c r="AE956" s="860"/>
    </row>
    <row r="957" spans="1:31" ht="15.75" customHeight="1" x14ac:dyDescent="0.25">
      <c r="A957" s="860"/>
      <c r="B957" s="860"/>
      <c r="C957" s="860"/>
      <c r="D957" s="860"/>
      <c r="E957" s="860"/>
      <c r="F957" s="860"/>
      <c r="G957" s="868"/>
      <c r="H957" s="860"/>
      <c r="I957" s="860"/>
      <c r="J957" s="860"/>
      <c r="K957" s="860"/>
      <c r="L957" s="860"/>
      <c r="M957" s="860"/>
      <c r="N957" s="860"/>
      <c r="O957" s="860"/>
      <c r="P957" s="860"/>
      <c r="Q957" s="860"/>
      <c r="R957" s="860"/>
      <c r="S957" s="860"/>
      <c r="T957" s="860"/>
      <c r="U957" s="860"/>
      <c r="V957" s="860"/>
      <c r="W957" s="860"/>
      <c r="X957" s="860"/>
      <c r="Y957" s="860"/>
      <c r="Z957" s="860"/>
      <c r="AA957" s="860"/>
      <c r="AB957" s="860"/>
      <c r="AC957" s="860"/>
      <c r="AD957" s="860"/>
      <c r="AE957" s="860"/>
    </row>
    <row r="958" spans="1:31" ht="15.75" customHeight="1" x14ac:dyDescent="0.25">
      <c r="A958" s="860"/>
      <c r="B958" s="860"/>
      <c r="C958" s="860"/>
      <c r="D958" s="860"/>
      <c r="E958" s="860"/>
      <c r="F958" s="860"/>
      <c r="G958" s="868"/>
      <c r="H958" s="860"/>
      <c r="I958" s="860"/>
      <c r="J958" s="860"/>
      <c r="K958" s="860"/>
      <c r="L958" s="860"/>
      <c r="M958" s="860"/>
      <c r="N958" s="860"/>
      <c r="O958" s="860"/>
      <c r="P958" s="860"/>
      <c r="Q958" s="860"/>
      <c r="R958" s="860"/>
      <c r="S958" s="860"/>
      <c r="T958" s="860"/>
      <c r="U958" s="860"/>
      <c r="V958" s="860"/>
      <c r="W958" s="860"/>
      <c r="X958" s="860"/>
      <c r="Y958" s="860"/>
      <c r="Z958" s="860"/>
      <c r="AA958" s="860"/>
      <c r="AB958" s="860"/>
      <c r="AC958" s="860"/>
      <c r="AD958" s="860"/>
      <c r="AE958" s="860"/>
    </row>
    <row r="959" spans="1:31" ht="15.75" customHeight="1" x14ac:dyDescent="0.25">
      <c r="A959" s="860"/>
      <c r="B959" s="860"/>
      <c r="C959" s="860"/>
      <c r="D959" s="860"/>
      <c r="E959" s="860"/>
      <c r="F959" s="860"/>
      <c r="G959" s="868"/>
      <c r="H959" s="860"/>
      <c r="I959" s="860"/>
      <c r="J959" s="860"/>
      <c r="K959" s="860"/>
      <c r="L959" s="860"/>
      <c r="M959" s="860"/>
      <c r="N959" s="860"/>
      <c r="O959" s="860"/>
      <c r="P959" s="860"/>
      <c r="Q959" s="860"/>
      <c r="R959" s="860"/>
      <c r="S959" s="860"/>
      <c r="T959" s="860"/>
      <c r="U959" s="860"/>
      <c r="V959" s="860"/>
      <c r="W959" s="860"/>
      <c r="X959" s="860"/>
      <c r="Y959" s="860"/>
      <c r="Z959" s="860"/>
      <c r="AA959" s="860"/>
      <c r="AB959" s="860"/>
      <c r="AC959" s="860"/>
      <c r="AD959" s="860"/>
      <c r="AE959" s="860"/>
    </row>
    <row r="960" spans="1:31" ht="15.75" customHeight="1" x14ac:dyDescent="0.25">
      <c r="A960" s="860"/>
      <c r="B960" s="860"/>
      <c r="C960" s="860"/>
      <c r="D960" s="860"/>
      <c r="E960" s="860"/>
      <c r="F960" s="860"/>
      <c r="G960" s="868"/>
      <c r="H960" s="860"/>
      <c r="I960" s="860"/>
      <c r="J960" s="860"/>
      <c r="K960" s="860"/>
      <c r="L960" s="860"/>
      <c r="M960" s="860"/>
      <c r="N960" s="860"/>
      <c r="O960" s="860"/>
      <c r="P960" s="860"/>
      <c r="Q960" s="860"/>
      <c r="R960" s="860"/>
      <c r="S960" s="860"/>
      <c r="T960" s="860"/>
      <c r="U960" s="860"/>
      <c r="V960" s="860"/>
      <c r="W960" s="860"/>
      <c r="X960" s="860"/>
      <c r="Y960" s="860"/>
      <c r="Z960" s="860"/>
      <c r="AA960" s="860"/>
      <c r="AB960" s="860"/>
      <c r="AC960" s="860"/>
      <c r="AD960" s="860"/>
      <c r="AE960" s="860"/>
    </row>
    <row r="961" spans="1:31" ht="15.75" customHeight="1" x14ac:dyDescent="0.25">
      <c r="A961" s="860"/>
      <c r="B961" s="860"/>
      <c r="C961" s="860"/>
      <c r="D961" s="860"/>
      <c r="E961" s="860"/>
      <c r="F961" s="860"/>
      <c r="G961" s="868"/>
      <c r="H961" s="860"/>
      <c r="I961" s="860"/>
      <c r="J961" s="860"/>
      <c r="K961" s="860"/>
      <c r="L961" s="860"/>
      <c r="M961" s="860"/>
      <c r="N961" s="860"/>
      <c r="O961" s="860"/>
      <c r="P961" s="860"/>
      <c r="Q961" s="860"/>
      <c r="R961" s="860"/>
      <c r="S961" s="860"/>
      <c r="T961" s="860"/>
      <c r="U961" s="860"/>
      <c r="V961" s="860"/>
      <c r="W961" s="860"/>
      <c r="X961" s="860"/>
      <c r="Y961" s="860"/>
      <c r="Z961" s="860"/>
      <c r="AA961" s="860"/>
      <c r="AB961" s="860"/>
      <c r="AC961" s="860"/>
      <c r="AD961" s="860"/>
      <c r="AE961" s="860"/>
    </row>
    <row r="962" spans="1:31" ht="15.75" customHeight="1" x14ac:dyDescent="0.25">
      <c r="A962" s="860"/>
      <c r="B962" s="860"/>
      <c r="C962" s="860"/>
      <c r="D962" s="860"/>
      <c r="E962" s="860"/>
      <c r="F962" s="860"/>
      <c r="G962" s="868"/>
      <c r="H962" s="860"/>
      <c r="I962" s="860"/>
      <c r="J962" s="860"/>
      <c r="K962" s="860"/>
      <c r="L962" s="860"/>
      <c r="M962" s="860"/>
      <c r="N962" s="860"/>
      <c r="O962" s="860"/>
      <c r="P962" s="860"/>
      <c r="Q962" s="860"/>
      <c r="R962" s="860"/>
      <c r="S962" s="860"/>
      <c r="T962" s="860"/>
      <c r="U962" s="860"/>
      <c r="V962" s="860"/>
      <c r="W962" s="860"/>
      <c r="X962" s="860"/>
      <c r="Y962" s="860"/>
      <c r="Z962" s="860"/>
      <c r="AA962" s="860"/>
      <c r="AB962" s="860"/>
      <c r="AC962" s="860"/>
      <c r="AD962" s="860"/>
      <c r="AE962" s="860"/>
    </row>
    <row r="963" spans="1:31" ht="15.75" customHeight="1" x14ac:dyDescent="0.25">
      <c r="A963" s="860"/>
      <c r="B963" s="860"/>
      <c r="C963" s="860"/>
      <c r="D963" s="860"/>
      <c r="E963" s="860"/>
      <c r="F963" s="860"/>
      <c r="G963" s="868"/>
      <c r="H963" s="860"/>
      <c r="I963" s="860"/>
      <c r="J963" s="860"/>
      <c r="K963" s="860"/>
      <c r="L963" s="860"/>
      <c r="M963" s="860"/>
      <c r="N963" s="860"/>
      <c r="O963" s="860"/>
      <c r="P963" s="860"/>
      <c r="Q963" s="860"/>
      <c r="R963" s="860"/>
      <c r="S963" s="860"/>
      <c r="T963" s="860"/>
      <c r="U963" s="860"/>
      <c r="V963" s="860"/>
      <c r="W963" s="860"/>
      <c r="X963" s="860"/>
      <c r="Y963" s="860"/>
      <c r="Z963" s="860"/>
      <c r="AA963" s="860"/>
      <c r="AB963" s="860"/>
      <c r="AC963" s="860"/>
      <c r="AD963" s="860"/>
      <c r="AE963" s="860"/>
    </row>
    <row r="964" spans="1:31" ht="15.75" customHeight="1" x14ac:dyDescent="0.25">
      <c r="A964" s="860"/>
      <c r="B964" s="860"/>
      <c r="C964" s="860"/>
      <c r="D964" s="860"/>
      <c r="E964" s="860"/>
      <c r="F964" s="860"/>
      <c r="G964" s="868"/>
      <c r="H964" s="860"/>
      <c r="I964" s="860"/>
      <c r="J964" s="860"/>
      <c r="K964" s="860"/>
      <c r="L964" s="860"/>
      <c r="M964" s="860"/>
      <c r="N964" s="860"/>
      <c r="O964" s="860"/>
      <c r="P964" s="860"/>
      <c r="Q964" s="860"/>
      <c r="R964" s="860"/>
      <c r="S964" s="860"/>
      <c r="T964" s="860"/>
      <c r="U964" s="860"/>
      <c r="V964" s="860"/>
      <c r="W964" s="860"/>
      <c r="X964" s="860"/>
      <c r="Y964" s="860"/>
      <c r="Z964" s="860"/>
      <c r="AA964" s="860"/>
      <c r="AB964" s="860"/>
      <c r="AC964" s="860"/>
      <c r="AD964" s="860"/>
      <c r="AE964" s="860"/>
    </row>
    <row r="965" spans="1:31" ht="15.75" customHeight="1" x14ac:dyDescent="0.25">
      <c r="A965" s="860"/>
      <c r="B965" s="860"/>
      <c r="C965" s="860"/>
      <c r="D965" s="860"/>
      <c r="E965" s="860"/>
      <c r="F965" s="860"/>
      <c r="G965" s="868"/>
      <c r="H965" s="860"/>
      <c r="I965" s="860"/>
      <c r="J965" s="860"/>
      <c r="K965" s="860"/>
      <c r="L965" s="860"/>
      <c r="M965" s="860"/>
      <c r="N965" s="860"/>
      <c r="O965" s="860"/>
      <c r="P965" s="860"/>
      <c r="Q965" s="860"/>
      <c r="R965" s="860"/>
      <c r="S965" s="860"/>
      <c r="T965" s="860"/>
      <c r="U965" s="860"/>
      <c r="V965" s="860"/>
      <c r="W965" s="860"/>
      <c r="X965" s="860"/>
      <c r="Y965" s="860"/>
      <c r="Z965" s="860"/>
      <c r="AA965" s="860"/>
      <c r="AB965" s="860"/>
      <c r="AC965" s="860"/>
      <c r="AD965" s="860"/>
      <c r="AE965" s="860"/>
    </row>
    <row r="966" spans="1:31" ht="15.75" customHeight="1" x14ac:dyDescent="0.25">
      <c r="A966" s="860"/>
      <c r="B966" s="860"/>
      <c r="C966" s="860"/>
      <c r="D966" s="860"/>
      <c r="E966" s="860"/>
      <c r="F966" s="860"/>
      <c r="G966" s="868"/>
      <c r="H966" s="860"/>
      <c r="I966" s="860"/>
      <c r="J966" s="860"/>
      <c r="K966" s="860"/>
      <c r="L966" s="860"/>
      <c r="M966" s="860"/>
      <c r="N966" s="860"/>
      <c r="O966" s="860"/>
      <c r="P966" s="860"/>
      <c r="Q966" s="860"/>
      <c r="R966" s="860"/>
      <c r="S966" s="860"/>
      <c r="T966" s="860"/>
      <c r="U966" s="860"/>
      <c r="V966" s="860"/>
      <c r="W966" s="860"/>
      <c r="X966" s="860"/>
      <c r="Y966" s="860"/>
      <c r="Z966" s="860"/>
      <c r="AA966" s="860"/>
      <c r="AB966" s="860"/>
      <c r="AC966" s="860"/>
      <c r="AD966" s="860"/>
      <c r="AE966" s="860"/>
    </row>
    <row r="967" spans="1:31" ht="15.75" customHeight="1" x14ac:dyDescent="0.25">
      <c r="A967" s="860"/>
      <c r="B967" s="860"/>
      <c r="C967" s="860"/>
      <c r="D967" s="860"/>
      <c r="E967" s="860"/>
      <c r="F967" s="860"/>
      <c r="G967" s="868"/>
      <c r="H967" s="860"/>
      <c r="I967" s="860"/>
      <c r="J967" s="860"/>
      <c r="K967" s="860"/>
      <c r="L967" s="860"/>
      <c r="M967" s="860"/>
      <c r="N967" s="860"/>
      <c r="O967" s="860"/>
      <c r="P967" s="860"/>
      <c r="Q967" s="860"/>
      <c r="R967" s="860"/>
      <c r="S967" s="860"/>
      <c r="T967" s="860"/>
      <c r="U967" s="860"/>
      <c r="V967" s="860"/>
      <c r="W967" s="860"/>
      <c r="X967" s="860"/>
      <c r="Y967" s="860"/>
      <c r="Z967" s="860"/>
      <c r="AA967" s="860"/>
      <c r="AB967" s="860"/>
      <c r="AC967" s="860"/>
      <c r="AD967" s="860"/>
      <c r="AE967" s="860"/>
    </row>
    <row r="968" spans="1:31" ht="15.75" customHeight="1" x14ac:dyDescent="0.25">
      <c r="A968" s="860"/>
      <c r="B968" s="860"/>
      <c r="C968" s="860"/>
      <c r="D968" s="860"/>
      <c r="E968" s="860"/>
      <c r="F968" s="860"/>
      <c r="G968" s="868"/>
      <c r="H968" s="860"/>
      <c r="I968" s="860"/>
      <c r="J968" s="860"/>
      <c r="K968" s="860"/>
      <c r="L968" s="860"/>
      <c r="M968" s="860"/>
      <c r="N968" s="860"/>
      <c r="O968" s="860"/>
      <c r="P968" s="860"/>
      <c r="Q968" s="860"/>
      <c r="R968" s="860"/>
      <c r="S968" s="860"/>
      <c r="T968" s="860"/>
      <c r="U968" s="860"/>
      <c r="V968" s="860"/>
      <c r="W968" s="860"/>
      <c r="X968" s="860"/>
      <c r="Y968" s="860"/>
      <c r="Z968" s="860"/>
      <c r="AA968" s="860"/>
      <c r="AB968" s="860"/>
      <c r="AC968" s="860"/>
      <c r="AD968" s="860"/>
      <c r="AE968" s="860"/>
    </row>
    <row r="969" spans="1:31" ht="15.75" customHeight="1" x14ac:dyDescent="0.25">
      <c r="A969" s="860"/>
      <c r="B969" s="860"/>
      <c r="C969" s="860"/>
      <c r="D969" s="860"/>
      <c r="E969" s="860"/>
      <c r="F969" s="860"/>
      <c r="G969" s="868"/>
      <c r="H969" s="860"/>
      <c r="I969" s="860"/>
      <c r="J969" s="860"/>
      <c r="K969" s="860"/>
      <c r="L969" s="860"/>
      <c r="M969" s="860"/>
      <c r="N969" s="860"/>
      <c r="O969" s="860"/>
      <c r="P969" s="860"/>
      <c r="Q969" s="860"/>
      <c r="R969" s="860"/>
      <c r="S969" s="860"/>
      <c r="T969" s="860"/>
      <c r="U969" s="860"/>
      <c r="V969" s="860"/>
      <c r="W969" s="860"/>
      <c r="X969" s="860"/>
      <c r="Y969" s="860"/>
      <c r="Z969" s="860"/>
      <c r="AA969" s="860"/>
      <c r="AB969" s="860"/>
      <c r="AC969" s="860"/>
      <c r="AD969" s="860"/>
      <c r="AE969" s="860"/>
    </row>
    <row r="970" spans="1:31" ht="15.75" customHeight="1" x14ac:dyDescent="0.25">
      <c r="A970" s="860"/>
      <c r="B970" s="860"/>
      <c r="C970" s="860"/>
      <c r="D970" s="860"/>
      <c r="E970" s="860"/>
      <c r="F970" s="860"/>
      <c r="G970" s="868"/>
      <c r="H970" s="860"/>
      <c r="I970" s="860"/>
      <c r="J970" s="860"/>
      <c r="K970" s="860"/>
      <c r="L970" s="860"/>
      <c r="M970" s="860"/>
      <c r="N970" s="860"/>
      <c r="O970" s="860"/>
      <c r="P970" s="860"/>
      <c r="Q970" s="860"/>
      <c r="R970" s="860"/>
      <c r="S970" s="860"/>
      <c r="T970" s="860"/>
      <c r="U970" s="860"/>
      <c r="V970" s="860"/>
      <c r="W970" s="860"/>
      <c r="X970" s="860"/>
      <c r="Y970" s="860"/>
      <c r="Z970" s="860"/>
      <c r="AA970" s="860"/>
      <c r="AB970" s="860"/>
      <c r="AC970" s="860"/>
      <c r="AD970" s="860"/>
      <c r="AE970" s="860"/>
    </row>
    <row r="971" spans="1:31" ht="15.75" customHeight="1" x14ac:dyDescent="0.25">
      <c r="A971" s="860"/>
      <c r="B971" s="860"/>
      <c r="C971" s="860"/>
      <c r="D971" s="860"/>
      <c r="E971" s="860"/>
      <c r="F971" s="860"/>
      <c r="G971" s="868"/>
      <c r="H971" s="860"/>
      <c r="I971" s="860"/>
      <c r="J971" s="860"/>
      <c r="K971" s="860"/>
      <c r="L971" s="860"/>
      <c r="M971" s="860"/>
      <c r="N971" s="860"/>
      <c r="O971" s="860"/>
      <c r="P971" s="860"/>
      <c r="Q971" s="860"/>
      <c r="R971" s="860"/>
      <c r="S971" s="860"/>
      <c r="T971" s="860"/>
      <c r="U971" s="860"/>
      <c r="V971" s="860"/>
      <c r="W971" s="860"/>
      <c r="X971" s="860"/>
      <c r="Y971" s="860"/>
      <c r="Z971" s="860"/>
      <c r="AA971" s="860"/>
      <c r="AB971" s="860"/>
      <c r="AC971" s="860"/>
      <c r="AD971" s="860"/>
      <c r="AE971" s="860"/>
    </row>
    <row r="972" spans="1:31" ht="15.75" customHeight="1" x14ac:dyDescent="0.25">
      <c r="A972" s="860"/>
      <c r="B972" s="860"/>
      <c r="C972" s="860"/>
      <c r="D972" s="860"/>
      <c r="E972" s="860"/>
      <c r="F972" s="860"/>
      <c r="G972" s="868"/>
      <c r="H972" s="860"/>
      <c r="I972" s="860"/>
      <c r="J972" s="860"/>
      <c r="K972" s="860"/>
      <c r="L972" s="860"/>
      <c r="M972" s="860"/>
      <c r="N972" s="860"/>
      <c r="O972" s="860"/>
      <c r="P972" s="860"/>
      <c r="Q972" s="860"/>
      <c r="R972" s="860"/>
      <c r="S972" s="860"/>
      <c r="T972" s="860"/>
      <c r="U972" s="860"/>
      <c r="V972" s="860"/>
      <c r="W972" s="860"/>
      <c r="X972" s="860"/>
      <c r="Y972" s="860"/>
      <c r="Z972" s="860"/>
      <c r="AA972" s="860"/>
      <c r="AB972" s="860"/>
      <c r="AC972" s="860"/>
      <c r="AD972" s="860"/>
      <c r="AE972" s="860"/>
    </row>
    <row r="973" spans="1:31" ht="15.75" customHeight="1" x14ac:dyDescent="0.25">
      <c r="A973" s="860"/>
      <c r="B973" s="860"/>
      <c r="C973" s="860"/>
      <c r="D973" s="860"/>
      <c r="E973" s="860"/>
      <c r="F973" s="860"/>
      <c r="G973" s="868"/>
      <c r="H973" s="860"/>
      <c r="I973" s="860"/>
      <c r="J973" s="860"/>
      <c r="K973" s="860"/>
      <c r="L973" s="860"/>
      <c r="M973" s="860"/>
      <c r="N973" s="860"/>
      <c r="O973" s="860"/>
      <c r="P973" s="860"/>
      <c r="Q973" s="860"/>
      <c r="R973" s="860"/>
      <c r="S973" s="860"/>
      <c r="T973" s="860"/>
      <c r="U973" s="860"/>
      <c r="V973" s="860"/>
      <c r="W973" s="860"/>
      <c r="X973" s="860"/>
      <c r="Y973" s="860"/>
      <c r="Z973" s="860"/>
      <c r="AA973" s="860"/>
      <c r="AB973" s="860"/>
      <c r="AC973" s="860"/>
      <c r="AD973" s="860"/>
      <c r="AE973" s="860"/>
    </row>
    <row r="974" spans="1:31" ht="15.75" customHeight="1" x14ac:dyDescent="0.25">
      <c r="A974" s="860"/>
      <c r="B974" s="860"/>
      <c r="C974" s="860"/>
      <c r="D974" s="860"/>
      <c r="E974" s="860"/>
      <c r="F974" s="860"/>
      <c r="G974" s="868"/>
      <c r="H974" s="860"/>
      <c r="I974" s="860"/>
      <c r="J974" s="860"/>
      <c r="K974" s="860"/>
      <c r="L974" s="860"/>
      <c r="M974" s="860"/>
      <c r="N974" s="860"/>
      <c r="O974" s="860"/>
      <c r="P974" s="860"/>
      <c r="Q974" s="860"/>
      <c r="R974" s="860"/>
      <c r="S974" s="860"/>
      <c r="T974" s="860"/>
      <c r="U974" s="860"/>
      <c r="V974" s="860"/>
      <c r="W974" s="860"/>
      <c r="X974" s="860"/>
      <c r="Y974" s="860"/>
      <c r="Z974" s="860"/>
      <c r="AA974" s="860"/>
      <c r="AB974" s="860"/>
      <c r="AC974" s="860"/>
      <c r="AD974" s="860"/>
      <c r="AE974" s="860"/>
    </row>
    <row r="975" spans="1:31" ht="15.75" customHeight="1" x14ac:dyDescent="0.25">
      <c r="A975" s="860"/>
      <c r="B975" s="860"/>
      <c r="C975" s="860"/>
      <c r="D975" s="860"/>
      <c r="E975" s="860"/>
      <c r="F975" s="860"/>
      <c r="G975" s="868"/>
      <c r="H975" s="860"/>
      <c r="I975" s="860"/>
      <c r="J975" s="860"/>
      <c r="K975" s="860"/>
      <c r="L975" s="860"/>
      <c r="M975" s="860"/>
      <c r="N975" s="860"/>
      <c r="O975" s="860"/>
      <c r="P975" s="860"/>
      <c r="Q975" s="860"/>
      <c r="R975" s="860"/>
      <c r="S975" s="860"/>
      <c r="T975" s="860"/>
      <c r="U975" s="860"/>
      <c r="V975" s="860"/>
      <c r="W975" s="860"/>
      <c r="X975" s="860"/>
      <c r="Y975" s="860"/>
      <c r="Z975" s="860"/>
      <c r="AA975" s="860"/>
      <c r="AB975" s="860"/>
      <c r="AC975" s="860"/>
      <c r="AD975" s="860"/>
      <c r="AE975" s="860"/>
    </row>
    <row r="976" spans="1:31" ht="15.75" customHeight="1" x14ac:dyDescent="0.25">
      <c r="A976" s="860"/>
      <c r="B976" s="860"/>
      <c r="C976" s="860"/>
      <c r="D976" s="860"/>
      <c r="E976" s="860"/>
      <c r="F976" s="860"/>
      <c r="G976" s="868"/>
      <c r="H976" s="860"/>
      <c r="I976" s="860"/>
      <c r="J976" s="860"/>
      <c r="K976" s="860"/>
      <c r="L976" s="860"/>
      <c r="M976" s="860"/>
      <c r="N976" s="860"/>
      <c r="O976" s="860"/>
      <c r="P976" s="860"/>
      <c r="Q976" s="860"/>
      <c r="R976" s="860"/>
      <c r="S976" s="860"/>
      <c r="T976" s="860"/>
      <c r="U976" s="860"/>
      <c r="V976" s="860"/>
      <c r="W976" s="860"/>
      <c r="X976" s="860"/>
      <c r="Y976" s="860"/>
      <c r="Z976" s="860"/>
      <c r="AA976" s="860"/>
      <c r="AB976" s="860"/>
      <c r="AC976" s="860"/>
      <c r="AD976" s="860"/>
      <c r="AE976" s="860"/>
    </row>
    <row r="977" spans="1:31" ht="15.75" customHeight="1" x14ac:dyDescent="0.25">
      <c r="A977" s="860"/>
      <c r="B977" s="860"/>
      <c r="C977" s="860"/>
      <c r="D977" s="860"/>
      <c r="E977" s="860"/>
      <c r="F977" s="860"/>
      <c r="G977" s="868"/>
      <c r="H977" s="860"/>
      <c r="I977" s="860"/>
      <c r="J977" s="860"/>
      <c r="K977" s="860"/>
      <c r="L977" s="860"/>
      <c r="M977" s="860"/>
      <c r="N977" s="860"/>
      <c r="O977" s="860"/>
      <c r="P977" s="860"/>
      <c r="Q977" s="860"/>
      <c r="R977" s="860"/>
      <c r="S977" s="860"/>
      <c r="T977" s="860"/>
      <c r="U977" s="860"/>
      <c r="V977" s="860"/>
      <c r="W977" s="860"/>
      <c r="X977" s="860"/>
      <c r="Y977" s="860"/>
      <c r="Z977" s="860"/>
      <c r="AA977" s="860"/>
      <c r="AB977" s="860"/>
      <c r="AC977" s="860"/>
      <c r="AD977" s="860"/>
      <c r="AE977" s="860"/>
    </row>
    <row r="978" spans="1:31" ht="15.75" customHeight="1" x14ac:dyDescent="0.25">
      <c r="A978" s="860"/>
      <c r="B978" s="860"/>
      <c r="C978" s="860"/>
      <c r="D978" s="860"/>
      <c r="E978" s="860"/>
      <c r="F978" s="860"/>
      <c r="G978" s="868"/>
      <c r="H978" s="860"/>
      <c r="I978" s="860"/>
      <c r="J978" s="860"/>
      <c r="K978" s="860"/>
      <c r="L978" s="860"/>
      <c r="M978" s="860"/>
      <c r="N978" s="860"/>
      <c r="O978" s="860"/>
      <c r="P978" s="860"/>
      <c r="Q978" s="860"/>
      <c r="R978" s="860"/>
      <c r="S978" s="860"/>
      <c r="T978" s="860"/>
      <c r="U978" s="860"/>
      <c r="V978" s="860"/>
      <c r="W978" s="860"/>
      <c r="X978" s="860"/>
      <c r="Y978" s="860"/>
      <c r="Z978" s="860"/>
      <c r="AA978" s="860"/>
      <c r="AB978" s="860"/>
      <c r="AC978" s="860"/>
      <c r="AD978" s="860"/>
      <c r="AE978" s="860"/>
    </row>
    <row r="979" spans="1:31" ht="15.75" customHeight="1" x14ac:dyDescent="0.25">
      <c r="A979" s="860"/>
      <c r="B979" s="860"/>
      <c r="C979" s="860"/>
      <c r="D979" s="860"/>
      <c r="E979" s="860"/>
      <c r="F979" s="860"/>
      <c r="G979" s="868"/>
      <c r="H979" s="860"/>
      <c r="I979" s="860"/>
      <c r="J979" s="860"/>
      <c r="K979" s="860"/>
      <c r="L979" s="860"/>
      <c r="M979" s="860"/>
      <c r="N979" s="860"/>
      <c r="O979" s="860"/>
      <c r="P979" s="860"/>
      <c r="Q979" s="860"/>
      <c r="R979" s="860"/>
      <c r="S979" s="860"/>
      <c r="T979" s="860"/>
      <c r="U979" s="860"/>
      <c r="V979" s="860"/>
      <c r="W979" s="860"/>
      <c r="X979" s="860"/>
      <c r="Y979" s="860"/>
      <c r="Z979" s="860"/>
      <c r="AA979" s="860"/>
      <c r="AB979" s="860"/>
      <c r="AC979" s="860"/>
      <c r="AD979" s="860"/>
      <c r="AE979" s="860"/>
    </row>
    <row r="980" spans="1:31" ht="15.75" customHeight="1" x14ac:dyDescent="0.25">
      <c r="A980" s="860"/>
      <c r="B980" s="860"/>
      <c r="C980" s="860"/>
      <c r="D980" s="860"/>
      <c r="E980" s="860"/>
      <c r="F980" s="860"/>
      <c r="G980" s="868"/>
      <c r="H980" s="860"/>
      <c r="I980" s="860"/>
      <c r="J980" s="860"/>
      <c r="K980" s="860"/>
      <c r="L980" s="860"/>
      <c r="M980" s="860"/>
      <c r="N980" s="860"/>
      <c r="O980" s="860"/>
      <c r="P980" s="860"/>
      <c r="Q980" s="860"/>
      <c r="R980" s="860"/>
      <c r="S980" s="860"/>
      <c r="T980" s="860"/>
      <c r="U980" s="860"/>
      <c r="V980" s="860"/>
      <c r="W980" s="860"/>
      <c r="X980" s="860"/>
      <c r="Y980" s="860"/>
      <c r="Z980" s="860"/>
      <c r="AA980" s="860"/>
      <c r="AB980" s="860"/>
      <c r="AC980" s="860"/>
      <c r="AD980" s="860"/>
      <c r="AE980" s="860"/>
    </row>
    <row r="981" spans="1:31" ht="15.75" customHeight="1" x14ac:dyDescent="0.25">
      <c r="A981" s="860"/>
      <c r="B981" s="860"/>
      <c r="C981" s="860"/>
      <c r="D981" s="860"/>
      <c r="E981" s="860"/>
      <c r="F981" s="860"/>
      <c r="G981" s="868"/>
      <c r="H981" s="860"/>
      <c r="I981" s="860"/>
      <c r="J981" s="860"/>
      <c r="K981" s="860"/>
      <c r="L981" s="860"/>
      <c r="M981" s="860"/>
      <c r="N981" s="860"/>
      <c r="O981" s="860"/>
      <c r="P981" s="860"/>
      <c r="Q981" s="860"/>
      <c r="R981" s="860"/>
      <c r="S981" s="860"/>
      <c r="T981" s="860"/>
      <c r="U981" s="860"/>
      <c r="V981" s="860"/>
      <c r="W981" s="860"/>
      <c r="X981" s="860"/>
      <c r="Y981" s="860"/>
      <c r="Z981" s="860"/>
      <c r="AA981" s="860"/>
      <c r="AB981" s="860"/>
      <c r="AC981" s="860"/>
      <c r="AD981" s="860"/>
      <c r="AE981" s="860"/>
    </row>
    <row r="982" spans="1:31" ht="15.75" customHeight="1" x14ac:dyDescent="0.25">
      <c r="A982" s="860"/>
      <c r="B982" s="860"/>
      <c r="C982" s="860"/>
      <c r="D982" s="860"/>
      <c r="E982" s="860"/>
      <c r="F982" s="860"/>
      <c r="G982" s="868"/>
      <c r="H982" s="860"/>
      <c r="I982" s="860"/>
      <c r="J982" s="860"/>
      <c r="K982" s="860"/>
      <c r="L982" s="860"/>
      <c r="M982" s="860"/>
      <c r="N982" s="860"/>
      <c r="O982" s="860"/>
      <c r="P982" s="860"/>
      <c r="Q982" s="860"/>
      <c r="R982" s="860"/>
      <c r="S982" s="860"/>
      <c r="T982" s="860"/>
      <c r="U982" s="860"/>
      <c r="V982" s="860"/>
      <c r="W982" s="860"/>
      <c r="X982" s="860"/>
      <c r="Y982" s="860"/>
      <c r="Z982" s="860"/>
      <c r="AA982" s="860"/>
      <c r="AB982" s="860"/>
      <c r="AC982" s="860"/>
      <c r="AD982" s="860"/>
      <c r="AE982" s="860"/>
    </row>
    <row r="983" spans="1:31" ht="15.75" customHeight="1" x14ac:dyDescent="0.25">
      <c r="A983" s="860"/>
      <c r="B983" s="860"/>
      <c r="C983" s="860"/>
      <c r="D983" s="860"/>
      <c r="E983" s="860"/>
      <c r="F983" s="860"/>
      <c r="G983" s="868"/>
      <c r="H983" s="860"/>
      <c r="I983" s="860"/>
      <c r="J983" s="860"/>
      <c r="K983" s="860"/>
      <c r="L983" s="860"/>
      <c r="M983" s="860"/>
      <c r="N983" s="860"/>
      <c r="O983" s="860"/>
      <c r="P983" s="860"/>
      <c r="Q983" s="860"/>
      <c r="R983" s="860"/>
      <c r="S983" s="860"/>
      <c r="T983" s="860"/>
      <c r="U983" s="860"/>
      <c r="V983" s="860"/>
      <c r="W983" s="860"/>
      <c r="X983" s="860"/>
      <c r="Y983" s="860"/>
      <c r="Z983" s="860"/>
      <c r="AA983" s="860"/>
      <c r="AB983" s="860"/>
      <c r="AC983" s="860"/>
      <c r="AD983" s="860"/>
      <c r="AE983" s="860"/>
    </row>
    <row r="984" spans="1:31" ht="15.75" customHeight="1" x14ac:dyDescent="0.25">
      <c r="A984" s="860"/>
      <c r="B984" s="860"/>
      <c r="C984" s="860"/>
      <c r="D984" s="860"/>
      <c r="E984" s="860"/>
      <c r="F984" s="860"/>
      <c r="G984" s="868"/>
      <c r="H984" s="860"/>
      <c r="I984" s="860"/>
      <c r="J984" s="860"/>
      <c r="K984" s="860"/>
      <c r="L984" s="860"/>
      <c r="M984" s="860"/>
      <c r="N984" s="860"/>
      <c r="O984" s="860"/>
      <c r="P984" s="860"/>
      <c r="Q984" s="860"/>
      <c r="R984" s="860"/>
      <c r="S984" s="860"/>
      <c r="T984" s="860"/>
      <c r="U984" s="860"/>
      <c r="V984" s="860"/>
      <c r="W984" s="860"/>
      <c r="X984" s="860"/>
      <c r="Y984" s="860"/>
      <c r="Z984" s="860"/>
      <c r="AA984" s="860"/>
      <c r="AB984" s="860"/>
      <c r="AC984" s="860"/>
      <c r="AD984" s="860"/>
      <c r="AE984" s="860"/>
    </row>
    <row r="985" spans="1:31" ht="15.75" customHeight="1" x14ac:dyDescent="0.25">
      <c r="A985" s="860"/>
      <c r="B985" s="860"/>
      <c r="C985" s="860"/>
      <c r="D985" s="860"/>
      <c r="E985" s="860"/>
      <c r="F985" s="860"/>
      <c r="G985" s="868"/>
      <c r="H985" s="860"/>
      <c r="I985" s="860"/>
      <c r="J985" s="860"/>
      <c r="K985" s="860"/>
      <c r="L985" s="860"/>
      <c r="M985" s="860"/>
      <c r="N985" s="860"/>
      <c r="O985" s="860"/>
      <c r="P985" s="860"/>
      <c r="Q985" s="860"/>
      <c r="R985" s="860"/>
      <c r="S985" s="860"/>
      <c r="T985" s="860"/>
      <c r="U985" s="860"/>
      <c r="V985" s="860"/>
      <c r="W985" s="860"/>
      <c r="X985" s="860"/>
      <c r="Y985" s="860"/>
      <c r="Z985" s="860"/>
      <c r="AA985" s="860"/>
      <c r="AB985" s="860"/>
      <c r="AC985" s="860"/>
      <c r="AD985" s="860"/>
      <c r="AE985" s="860"/>
    </row>
    <row r="986" spans="1:31" ht="15.75" customHeight="1" x14ac:dyDescent="0.25">
      <c r="A986" s="860"/>
      <c r="B986" s="860"/>
      <c r="C986" s="860"/>
      <c r="D986" s="860"/>
      <c r="E986" s="860"/>
      <c r="F986" s="860"/>
      <c r="G986" s="868"/>
      <c r="H986" s="860"/>
      <c r="I986" s="860"/>
      <c r="J986" s="860"/>
      <c r="K986" s="860"/>
      <c r="L986" s="860"/>
      <c r="M986" s="860"/>
      <c r="N986" s="860"/>
      <c r="O986" s="860"/>
      <c r="P986" s="860"/>
      <c r="Q986" s="860"/>
      <c r="R986" s="860"/>
      <c r="S986" s="860"/>
      <c r="T986" s="860"/>
      <c r="U986" s="860"/>
      <c r="V986" s="860"/>
      <c r="W986" s="860"/>
      <c r="X986" s="860"/>
      <c r="Y986" s="860"/>
      <c r="Z986" s="860"/>
      <c r="AA986" s="860"/>
      <c r="AB986" s="860"/>
      <c r="AC986" s="860"/>
      <c r="AD986" s="860"/>
      <c r="AE986" s="860"/>
    </row>
    <row r="987" spans="1:31" ht="15.75" customHeight="1" x14ac:dyDescent="0.25">
      <c r="A987" s="860"/>
      <c r="B987" s="860"/>
      <c r="C987" s="860"/>
      <c r="D987" s="860"/>
      <c r="E987" s="860"/>
      <c r="F987" s="860"/>
      <c r="G987" s="868"/>
      <c r="H987" s="860"/>
      <c r="I987" s="860"/>
      <c r="J987" s="860"/>
      <c r="K987" s="860"/>
      <c r="L987" s="860"/>
      <c r="M987" s="860"/>
      <c r="N987" s="860"/>
      <c r="O987" s="860"/>
      <c r="P987" s="860"/>
      <c r="Q987" s="860"/>
      <c r="R987" s="860"/>
      <c r="S987" s="860"/>
      <c r="T987" s="860"/>
      <c r="U987" s="860"/>
      <c r="V987" s="860"/>
      <c r="W987" s="860"/>
      <c r="X987" s="860"/>
      <c r="Y987" s="860"/>
      <c r="Z987" s="860"/>
      <c r="AA987" s="860"/>
      <c r="AB987" s="860"/>
      <c r="AC987" s="860"/>
      <c r="AD987" s="860"/>
      <c r="AE987" s="860"/>
    </row>
    <row r="988" spans="1:31" ht="15.75" customHeight="1" x14ac:dyDescent="0.25">
      <c r="A988" s="860"/>
      <c r="B988" s="860"/>
      <c r="C988" s="860"/>
      <c r="D988" s="860"/>
      <c r="E988" s="860"/>
      <c r="F988" s="860"/>
      <c r="G988" s="868"/>
      <c r="H988" s="860"/>
      <c r="I988" s="860"/>
      <c r="J988" s="860"/>
      <c r="K988" s="860"/>
      <c r="L988" s="860"/>
      <c r="M988" s="860"/>
      <c r="N988" s="860"/>
      <c r="O988" s="860"/>
      <c r="P988" s="860"/>
      <c r="Q988" s="860"/>
      <c r="R988" s="860"/>
      <c r="S988" s="860"/>
      <c r="T988" s="860"/>
      <c r="U988" s="860"/>
      <c r="V988" s="860"/>
      <c r="W988" s="860"/>
      <c r="X988" s="860"/>
      <c r="Y988" s="860"/>
      <c r="Z988" s="860"/>
      <c r="AA988" s="860"/>
      <c r="AB988" s="860"/>
      <c r="AC988" s="860"/>
      <c r="AD988" s="860"/>
      <c r="AE988" s="860"/>
    </row>
    <row r="989" spans="1:31" ht="15.75" customHeight="1" x14ac:dyDescent="0.25">
      <c r="A989" s="860"/>
      <c r="B989" s="860"/>
      <c r="C989" s="860"/>
      <c r="D989" s="860"/>
      <c r="E989" s="860"/>
      <c r="F989" s="860"/>
      <c r="G989" s="868"/>
      <c r="H989" s="860"/>
      <c r="I989" s="860"/>
      <c r="J989" s="860"/>
      <c r="K989" s="860"/>
      <c r="L989" s="860"/>
      <c r="M989" s="860"/>
      <c r="N989" s="860"/>
      <c r="O989" s="860"/>
      <c r="P989" s="860"/>
      <c r="Q989" s="860"/>
      <c r="R989" s="860"/>
      <c r="S989" s="860"/>
      <c r="T989" s="860"/>
      <c r="U989" s="860"/>
      <c r="V989" s="860"/>
      <c r="W989" s="860"/>
      <c r="X989" s="860"/>
      <c r="Y989" s="860"/>
      <c r="Z989" s="860"/>
      <c r="AA989" s="860"/>
      <c r="AB989" s="860"/>
      <c r="AC989" s="860"/>
      <c r="AD989" s="860"/>
      <c r="AE989" s="860"/>
    </row>
    <row r="990" spans="1:31" ht="15.75" customHeight="1" x14ac:dyDescent="0.25">
      <c r="A990" s="860"/>
      <c r="B990" s="860"/>
      <c r="C990" s="860"/>
      <c r="D990" s="860"/>
      <c r="E990" s="860"/>
      <c r="F990" s="860"/>
      <c r="G990" s="868"/>
      <c r="H990" s="860"/>
      <c r="I990" s="860"/>
      <c r="J990" s="860"/>
      <c r="K990" s="860"/>
      <c r="L990" s="860"/>
      <c r="M990" s="860"/>
      <c r="N990" s="860"/>
      <c r="O990" s="860"/>
      <c r="P990" s="860"/>
      <c r="Q990" s="860"/>
      <c r="R990" s="860"/>
      <c r="S990" s="860"/>
      <c r="T990" s="860"/>
      <c r="U990" s="860"/>
      <c r="V990" s="860"/>
      <c r="W990" s="860"/>
      <c r="X990" s="860"/>
      <c r="Y990" s="860"/>
      <c r="Z990" s="860"/>
      <c r="AA990" s="860"/>
      <c r="AB990" s="860"/>
      <c r="AC990" s="860"/>
      <c r="AD990" s="860"/>
      <c r="AE990" s="860"/>
    </row>
    <row r="991" spans="1:31" ht="15.75" customHeight="1" x14ac:dyDescent="0.25">
      <c r="A991" s="860"/>
      <c r="B991" s="860"/>
      <c r="C991" s="860"/>
      <c r="D991" s="860"/>
      <c r="E991" s="860"/>
      <c r="F991" s="860"/>
      <c r="G991" s="868"/>
      <c r="H991" s="860"/>
      <c r="I991" s="860"/>
      <c r="J991" s="860"/>
      <c r="K991" s="860"/>
      <c r="L991" s="860"/>
      <c r="M991" s="860"/>
      <c r="N991" s="860"/>
      <c r="O991" s="860"/>
      <c r="P991" s="860"/>
      <c r="Q991" s="860"/>
      <c r="R991" s="860"/>
      <c r="S991" s="860"/>
      <c r="T991" s="860"/>
      <c r="U991" s="860"/>
      <c r="V991" s="860"/>
      <c r="W991" s="860"/>
      <c r="X991" s="860"/>
      <c r="Y991" s="860"/>
      <c r="Z991" s="860"/>
      <c r="AA991" s="860"/>
      <c r="AB991" s="860"/>
      <c r="AC991" s="860"/>
      <c r="AD991" s="860"/>
      <c r="AE991" s="860"/>
    </row>
    <row r="992" spans="1:31" ht="15.75" customHeight="1" x14ac:dyDescent="0.25">
      <c r="A992" s="860"/>
      <c r="B992" s="860"/>
      <c r="C992" s="860"/>
      <c r="D992" s="860"/>
      <c r="E992" s="860"/>
      <c r="F992" s="860"/>
      <c r="G992" s="868"/>
      <c r="H992" s="860"/>
      <c r="I992" s="860"/>
      <c r="J992" s="860"/>
      <c r="K992" s="860"/>
      <c r="L992" s="860"/>
      <c r="M992" s="860"/>
      <c r="N992" s="860"/>
      <c r="O992" s="860"/>
      <c r="P992" s="860"/>
      <c r="Q992" s="860"/>
      <c r="R992" s="860"/>
      <c r="S992" s="860"/>
      <c r="T992" s="860"/>
      <c r="U992" s="860"/>
      <c r="V992" s="860"/>
      <c r="W992" s="860"/>
      <c r="X992" s="860"/>
      <c r="Y992" s="860"/>
      <c r="Z992" s="860"/>
      <c r="AA992" s="860"/>
      <c r="AB992" s="860"/>
      <c r="AC992" s="860"/>
      <c r="AD992" s="860"/>
      <c r="AE992" s="860"/>
    </row>
    <row r="993" spans="1:31" ht="15.75" customHeight="1" x14ac:dyDescent="0.25">
      <c r="A993" s="860"/>
      <c r="B993" s="860"/>
      <c r="C993" s="860"/>
      <c r="D993" s="860"/>
      <c r="E993" s="860"/>
      <c r="F993" s="860"/>
      <c r="G993" s="868"/>
      <c r="H993" s="860"/>
      <c r="I993" s="860"/>
      <c r="J993" s="860"/>
      <c r="K993" s="860"/>
      <c r="L993" s="860"/>
      <c r="M993" s="860"/>
      <c r="N993" s="860"/>
      <c r="O993" s="860"/>
      <c r="P993" s="860"/>
      <c r="Q993" s="860"/>
      <c r="R993" s="860"/>
      <c r="S993" s="860"/>
      <c r="T993" s="860"/>
      <c r="U993" s="860"/>
      <c r="V993" s="860"/>
      <c r="W993" s="860"/>
      <c r="X993" s="860"/>
      <c r="Y993" s="860"/>
      <c r="Z993" s="860"/>
      <c r="AA993" s="860"/>
      <c r="AB993" s="860"/>
      <c r="AC993" s="860"/>
      <c r="AD993" s="860"/>
      <c r="AE993" s="860"/>
    </row>
    <row r="994" spans="1:31" ht="15.75" customHeight="1" x14ac:dyDescent="0.25">
      <c r="A994" s="860"/>
      <c r="B994" s="860"/>
      <c r="C994" s="860"/>
      <c r="D994" s="860"/>
      <c r="E994" s="860"/>
      <c r="F994" s="860"/>
      <c r="G994" s="868"/>
      <c r="H994" s="860"/>
      <c r="I994" s="860"/>
      <c r="J994" s="860"/>
      <c r="K994" s="860"/>
      <c r="L994" s="860"/>
      <c r="M994" s="860"/>
      <c r="N994" s="860"/>
      <c r="O994" s="860"/>
      <c r="P994" s="860"/>
      <c r="Q994" s="860"/>
      <c r="R994" s="860"/>
      <c r="S994" s="860"/>
      <c r="T994" s="860"/>
      <c r="U994" s="860"/>
      <c r="V994" s="860"/>
      <c r="W994" s="860"/>
      <c r="X994" s="860"/>
      <c r="Y994" s="860"/>
      <c r="Z994" s="860"/>
      <c r="AA994" s="860"/>
      <c r="AB994" s="860"/>
      <c r="AC994" s="860"/>
      <c r="AD994" s="860"/>
      <c r="AE994" s="860"/>
    </row>
    <row r="995" spans="1:31" ht="15.75" customHeight="1" x14ac:dyDescent="0.25">
      <c r="A995" s="860"/>
      <c r="B995" s="860"/>
      <c r="C995" s="860"/>
      <c r="D995" s="860"/>
      <c r="E995" s="860"/>
      <c r="F995" s="860"/>
      <c r="G995" s="868"/>
      <c r="H995" s="860"/>
      <c r="I995" s="860"/>
      <c r="J995" s="860"/>
      <c r="K995" s="860"/>
      <c r="L995" s="860"/>
      <c r="M995" s="860"/>
      <c r="N995" s="860"/>
      <c r="O995" s="860"/>
      <c r="P995" s="860"/>
      <c r="Q995" s="860"/>
      <c r="R995" s="860"/>
      <c r="S995" s="860"/>
      <c r="T995" s="860"/>
      <c r="U995" s="860"/>
      <c r="V995" s="860"/>
      <c r="W995" s="860"/>
      <c r="X995" s="860"/>
      <c r="Y995" s="860"/>
      <c r="Z995" s="860"/>
      <c r="AA995" s="860"/>
      <c r="AB995" s="860"/>
      <c r="AC995" s="860"/>
      <c r="AD995" s="860"/>
      <c r="AE995" s="860"/>
    </row>
    <row r="996" spans="1:31" ht="15.75" customHeight="1" x14ac:dyDescent="0.25">
      <c r="A996" s="860"/>
      <c r="B996" s="860"/>
      <c r="C996" s="860"/>
      <c r="D996" s="860"/>
      <c r="E996" s="860"/>
      <c r="F996" s="860"/>
      <c r="G996" s="868"/>
      <c r="H996" s="860"/>
      <c r="I996" s="860"/>
      <c r="J996" s="860"/>
      <c r="K996" s="860"/>
      <c r="L996" s="860"/>
      <c r="M996" s="860"/>
      <c r="N996" s="860"/>
      <c r="O996" s="860"/>
      <c r="P996" s="860"/>
      <c r="Q996" s="860"/>
      <c r="R996" s="860"/>
      <c r="S996" s="860"/>
      <c r="T996" s="860"/>
      <c r="U996" s="860"/>
      <c r="V996" s="860"/>
      <c r="W996" s="860"/>
      <c r="X996" s="860"/>
      <c r="Y996" s="860"/>
      <c r="Z996" s="860"/>
      <c r="AA996" s="860"/>
      <c r="AB996" s="860"/>
      <c r="AC996" s="860"/>
      <c r="AD996" s="860"/>
      <c r="AE996" s="860"/>
    </row>
  </sheetData>
  <mergeCells count="17">
    <mergeCell ref="A4:B4"/>
    <mergeCell ref="C4:F4"/>
    <mergeCell ref="A5:B5"/>
    <mergeCell ref="C5:F5"/>
    <mergeCell ref="A6:B6"/>
    <mergeCell ref="C6:F6"/>
    <mergeCell ref="C7:F7"/>
    <mergeCell ref="C8:F8"/>
    <mergeCell ref="A55:F55"/>
    <mergeCell ref="H55:J55"/>
    <mergeCell ref="A7:B7"/>
    <mergeCell ref="A8:B8"/>
    <mergeCell ref="C18:E18"/>
    <mergeCell ref="A23:J23"/>
    <mergeCell ref="A24:F24"/>
    <mergeCell ref="H24:J24"/>
    <mergeCell ref="A54:J54"/>
  </mergeCells>
  <pageMargins left="0.7" right="0.7" top="0.75" bottom="0.75" header="0" footer="0"/>
  <pageSetup paperSize="9" orientation="portrai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outlinePr summaryBelow="0" summaryRight="0"/>
  </sheetPr>
  <dimension ref="A1:Y1000"/>
  <sheetViews>
    <sheetView workbookViewId="0">
      <selection activeCell="I13" sqref="I13"/>
    </sheetView>
  </sheetViews>
  <sheetFormatPr defaultColWidth="12.6640625" defaultRowHeight="15" customHeight="1" x14ac:dyDescent="0.25"/>
  <cols>
    <col min="1" max="1" width="11" customWidth="1"/>
    <col min="2" max="2" width="26.88671875" customWidth="1"/>
    <col min="3" max="3" width="19.33203125" customWidth="1"/>
    <col min="4" max="4" width="14.33203125" customWidth="1"/>
    <col min="5" max="5" width="19.33203125" customWidth="1"/>
    <col min="6" max="6" width="19.109375" customWidth="1"/>
    <col min="7" max="7" width="19.33203125" hidden="1" customWidth="1"/>
    <col min="8" max="10" width="14.21875" customWidth="1"/>
    <col min="11" max="25" width="11" customWidth="1"/>
  </cols>
  <sheetData>
    <row r="1" spans="1:25" ht="15.75" customHeight="1" x14ac:dyDescent="0.25">
      <c r="A1" s="902"/>
      <c r="B1" s="933" t="s">
        <v>65</v>
      </c>
      <c r="C1" s="933"/>
      <c r="D1" s="800"/>
      <c r="E1" s="800"/>
      <c r="F1" s="800"/>
      <c r="G1" s="801"/>
      <c r="H1" s="933"/>
      <c r="I1" s="933"/>
      <c r="J1" s="933"/>
      <c r="K1" s="860"/>
      <c r="L1" s="860"/>
      <c r="M1" s="860"/>
      <c r="N1" s="860"/>
      <c r="O1" s="860"/>
      <c r="P1" s="860"/>
      <c r="Q1" s="860"/>
      <c r="R1" s="860"/>
      <c r="S1" s="860"/>
      <c r="T1" s="860"/>
      <c r="U1" s="860"/>
      <c r="V1" s="860"/>
      <c r="W1" s="860"/>
      <c r="X1" s="860"/>
      <c r="Y1" s="860"/>
    </row>
    <row r="2" spans="1:25" ht="15.75" customHeight="1" x14ac:dyDescent="0.25">
      <c r="A2" s="903"/>
      <c r="B2" s="808"/>
      <c r="C2" s="808"/>
      <c r="D2" s="808"/>
      <c r="E2" s="808"/>
      <c r="F2" s="808"/>
      <c r="G2" s="801"/>
      <c r="H2" s="933"/>
      <c r="I2" s="933"/>
      <c r="J2" s="933"/>
      <c r="K2" s="860"/>
      <c r="L2" s="860"/>
      <c r="M2" s="860"/>
      <c r="N2" s="860"/>
      <c r="O2" s="860"/>
      <c r="P2" s="860"/>
      <c r="Q2" s="860"/>
      <c r="R2" s="860"/>
      <c r="S2" s="860"/>
      <c r="T2" s="860"/>
      <c r="U2" s="860"/>
      <c r="V2" s="860"/>
      <c r="W2" s="860"/>
      <c r="X2" s="860"/>
      <c r="Y2" s="860"/>
    </row>
    <row r="3" spans="1:25" ht="15.75" customHeight="1" x14ac:dyDescent="0.25">
      <c r="A3" s="1110" t="s">
        <v>67</v>
      </c>
      <c r="B3" s="1003"/>
      <c r="C3" s="1112" t="s">
        <v>10</v>
      </c>
      <c r="D3" s="1008"/>
      <c r="E3" s="1008"/>
      <c r="F3" s="1003"/>
      <c r="G3" s="803"/>
      <c r="H3" s="933"/>
      <c r="I3" s="933"/>
      <c r="J3" s="933"/>
      <c r="K3" s="860"/>
      <c r="L3" s="860"/>
      <c r="M3" s="860"/>
      <c r="N3" s="860"/>
      <c r="O3" s="860"/>
      <c r="P3" s="860"/>
      <c r="Q3" s="860"/>
      <c r="R3" s="860"/>
      <c r="S3" s="860"/>
      <c r="T3" s="860"/>
      <c r="U3" s="860"/>
      <c r="V3" s="860"/>
      <c r="W3" s="860"/>
      <c r="X3" s="860"/>
      <c r="Y3" s="860"/>
    </row>
    <row r="4" spans="1:25" ht="208.95" customHeight="1" x14ac:dyDescent="0.25">
      <c r="A4" s="1110" t="s">
        <v>69</v>
      </c>
      <c r="B4" s="1003"/>
      <c r="C4" s="1107" t="s">
        <v>1077</v>
      </c>
      <c r="D4" s="1008"/>
      <c r="E4" s="1008"/>
      <c r="F4" s="1003"/>
      <c r="G4" s="803"/>
      <c r="H4" s="933"/>
      <c r="I4" s="933"/>
      <c r="J4" s="933"/>
      <c r="K4" s="860"/>
      <c r="L4" s="860"/>
      <c r="M4" s="860"/>
      <c r="N4" s="860"/>
      <c r="O4" s="860"/>
      <c r="P4" s="860"/>
      <c r="Q4" s="860"/>
      <c r="R4" s="860"/>
      <c r="S4" s="860"/>
      <c r="T4" s="860"/>
      <c r="U4" s="860"/>
      <c r="V4" s="860"/>
      <c r="W4" s="860"/>
      <c r="X4" s="860"/>
      <c r="Y4" s="860"/>
    </row>
    <row r="5" spans="1:25" ht="15.75" customHeight="1" x14ac:dyDescent="0.25">
      <c r="A5" s="1110" t="s">
        <v>71</v>
      </c>
      <c r="B5" s="1003"/>
      <c r="C5" s="1113" t="s">
        <v>72</v>
      </c>
      <c r="D5" s="1008"/>
      <c r="E5" s="1008"/>
      <c r="F5" s="1003"/>
      <c r="G5" s="803"/>
      <c r="H5" s="933"/>
      <c r="I5" s="933"/>
      <c r="J5" s="933"/>
      <c r="K5" s="860"/>
      <c r="L5" s="860"/>
      <c r="M5" s="860"/>
      <c r="N5" s="860"/>
      <c r="O5" s="860"/>
      <c r="P5" s="860"/>
      <c r="Q5" s="860"/>
      <c r="R5" s="860"/>
      <c r="S5" s="860"/>
      <c r="T5" s="860"/>
      <c r="U5" s="860"/>
      <c r="V5" s="860"/>
      <c r="W5" s="860"/>
      <c r="X5" s="860"/>
      <c r="Y5" s="860"/>
    </row>
    <row r="6" spans="1:25" ht="33" customHeight="1" x14ac:dyDescent="0.25">
      <c r="A6" s="1110" t="s">
        <v>73</v>
      </c>
      <c r="B6" s="1003"/>
      <c r="C6" s="1107" t="s">
        <v>1078</v>
      </c>
      <c r="D6" s="1114"/>
      <c r="E6" s="1114"/>
      <c r="F6" s="1115"/>
      <c r="G6" s="803"/>
      <c r="H6" s="933"/>
      <c r="I6" s="933"/>
      <c r="J6" s="933"/>
      <c r="K6" s="860"/>
      <c r="L6" s="860"/>
      <c r="M6" s="860"/>
      <c r="N6" s="860"/>
      <c r="O6" s="860"/>
      <c r="P6" s="860"/>
      <c r="Q6" s="860"/>
      <c r="R6" s="860"/>
      <c r="S6" s="860"/>
      <c r="T6" s="860"/>
      <c r="U6" s="860"/>
      <c r="V6" s="860"/>
      <c r="W6" s="860"/>
      <c r="X6" s="860"/>
      <c r="Y6" s="860"/>
    </row>
    <row r="7" spans="1:25" ht="86.25" customHeight="1" x14ac:dyDescent="0.25">
      <c r="A7" s="1111" t="s">
        <v>75</v>
      </c>
      <c r="B7" s="1003"/>
      <c r="C7" s="1107" t="s">
        <v>1079</v>
      </c>
      <c r="D7" s="1008"/>
      <c r="E7" s="1008"/>
      <c r="F7" s="1003"/>
      <c r="G7" s="803"/>
      <c r="H7" s="933"/>
      <c r="I7" s="933"/>
      <c r="J7" s="933"/>
      <c r="K7" s="860"/>
      <c r="L7" s="860"/>
      <c r="M7" s="860"/>
      <c r="N7" s="860"/>
      <c r="O7" s="860"/>
      <c r="P7" s="860"/>
      <c r="Q7" s="860"/>
      <c r="R7" s="860"/>
      <c r="S7" s="860"/>
      <c r="T7" s="860"/>
      <c r="U7" s="860"/>
      <c r="V7" s="860"/>
      <c r="W7" s="860"/>
      <c r="X7" s="860"/>
      <c r="Y7" s="860"/>
    </row>
    <row r="8" spans="1:25" ht="15.75" customHeight="1" x14ac:dyDescent="0.25">
      <c r="A8" s="902"/>
      <c r="B8" s="800"/>
      <c r="C8" s="800"/>
      <c r="D8" s="800"/>
      <c r="E8" s="800"/>
      <c r="F8" s="800"/>
      <c r="G8" s="801"/>
      <c r="H8" s="933"/>
      <c r="I8" s="933"/>
      <c r="J8" s="933"/>
      <c r="K8" s="860"/>
      <c r="L8" s="860"/>
      <c r="M8" s="860"/>
      <c r="N8" s="860"/>
      <c r="O8" s="860"/>
      <c r="P8" s="860"/>
      <c r="Q8" s="860"/>
      <c r="R8" s="860"/>
      <c r="S8" s="860"/>
      <c r="T8" s="860"/>
      <c r="U8" s="860"/>
      <c r="V8" s="860"/>
      <c r="W8" s="860"/>
      <c r="X8" s="860"/>
      <c r="Y8" s="860"/>
    </row>
    <row r="9" spans="1:25" ht="15.75" customHeight="1" x14ac:dyDescent="0.25">
      <c r="A9" s="902"/>
      <c r="B9" s="800"/>
      <c r="C9" s="808"/>
      <c r="D9" s="808"/>
      <c r="E9" s="808"/>
      <c r="F9" s="808"/>
      <c r="G9" s="801"/>
      <c r="H9" s="933"/>
      <c r="I9" s="933"/>
      <c r="J9" s="933"/>
      <c r="K9" s="860"/>
      <c r="L9" s="860"/>
      <c r="M9" s="860"/>
      <c r="N9" s="860"/>
      <c r="O9" s="860"/>
      <c r="P9" s="860"/>
      <c r="Q9" s="860"/>
      <c r="R9" s="860"/>
      <c r="S9" s="860"/>
      <c r="T9" s="860"/>
      <c r="U9" s="860"/>
      <c r="V9" s="860"/>
      <c r="W9" s="860"/>
      <c r="X9" s="860"/>
      <c r="Y9" s="860"/>
    </row>
    <row r="10" spans="1:25" ht="15.75" customHeight="1" x14ac:dyDescent="0.25">
      <c r="A10" s="903"/>
      <c r="B10" s="809"/>
      <c r="C10" s="934" t="s">
        <v>77</v>
      </c>
      <c r="D10" s="934" t="s">
        <v>78</v>
      </c>
      <c r="E10" s="934" t="s">
        <v>79</v>
      </c>
      <c r="F10" s="934" t="s">
        <v>80</v>
      </c>
      <c r="G10" s="811"/>
      <c r="H10" s="933"/>
      <c r="I10" s="933"/>
      <c r="J10" s="933"/>
      <c r="K10" s="860"/>
      <c r="L10" s="860"/>
      <c r="M10" s="860"/>
      <c r="N10" s="860"/>
      <c r="O10" s="860"/>
      <c r="P10" s="860"/>
      <c r="Q10" s="860"/>
      <c r="R10" s="860"/>
      <c r="S10" s="860"/>
      <c r="T10" s="860"/>
      <c r="U10" s="860"/>
      <c r="V10" s="860"/>
      <c r="W10" s="860"/>
      <c r="X10" s="860"/>
      <c r="Y10" s="860"/>
    </row>
    <row r="11" spans="1:25" ht="52.5" customHeight="1" x14ac:dyDescent="0.25">
      <c r="A11" s="1108" t="s">
        <v>1080</v>
      </c>
      <c r="B11" s="1008"/>
      <c r="C11" s="1008"/>
      <c r="D11" s="1008"/>
      <c r="E11" s="1008"/>
      <c r="F11" s="1003"/>
      <c r="G11" s="803"/>
      <c r="H11" s="933"/>
      <c r="I11" s="933"/>
      <c r="J11" s="933"/>
      <c r="K11" s="860"/>
      <c r="L11" s="860"/>
      <c r="M11" s="860"/>
      <c r="N11" s="860"/>
      <c r="O11" s="860"/>
      <c r="P11" s="860"/>
      <c r="Q11" s="860"/>
      <c r="R11" s="860"/>
      <c r="S11" s="860"/>
      <c r="T11" s="860"/>
      <c r="U11" s="860"/>
      <c r="V11" s="860"/>
      <c r="W11" s="860"/>
      <c r="X11" s="860"/>
      <c r="Y11" s="860"/>
    </row>
    <row r="12" spans="1:25" ht="15.75" customHeight="1" x14ac:dyDescent="0.25">
      <c r="A12" s="904"/>
      <c r="B12" s="813" t="s">
        <v>81</v>
      </c>
      <c r="C12" s="814">
        <f t="shared" ref="C12:F12" si="0">SUM(C13:C15)</f>
        <v>145120</v>
      </c>
      <c r="D12" s="814">
        <f t="shared" si="0"/>
        <v>188164</v>
      </c>
      <c r="E12" s="814">
        <f t="shared" si="0"/>
        <v>418142</v>
      </c>
      <c r="F12" s="935">
        <f t="shared" si="0"/>
        <v>751426</v>
      </c>
      <c r="G12" s="817"/>
      <c r="H12" s="933"/>
      <c r="I12" s="933"/>
      <c r="J12" s="933"/>
      <c r="K12" s="860"/>
      <c r="L12" s="860"/>
      <c r="M12" s="860"/>
      <c r="N12" s="860"/>
      <c r="O12" s="860"/>
      <c r="P12" s="860"/>
      <c r="Q12" s="860"/>
      <c r="R12" s="860"/>
      <c r="S12" s="860"/>
      <c r="T12" s="860"/>
      <c r="U12" s="860"/>
      <c r="V12" s="860"/>
      <c r="W12" s="860"/>
      <c r="X12" s="860"/>
      <c r="Y12" s="860"/>
    </row>
    <row r="13" spans="1:25" ht="15.75" customHeight="1" x14ac:dyDescent="0.25">
      <c r="A13" s="904">
        <v>1</v>
      </c>
      <c r="B13" s="823" t="s">
        <v>20</v>
      </c>
      <c r="C13" s="821">
        <v>19349</v>
      </c>
      <c r="D13" s="821">
        <v>25088</v>
      </c>
      <c r="E13" s="821">
        <v>55752</v>
      </c>
      <c r="F13" s="821">
        <f t="shared" ref="F13:F15" si="1">SUM(C13:E13)</f>
        <v>100189</v>
      </c>
      <c r="G13" s="822"/>
      <c r="H13" s="933"/>
      <c r="I13" s="933"/>
      <c r="J13" s="933"/>
      <c r="K13" s="860"/>
      <c r="L13" s="860"/>
      <c r="M13" s="860"/>
      <c r="N13" s="860"/>
      <c r="O13" s="860"/>
      <c r="P13" s="860"/>
      <c r="Q13" s="860"/>
      <c r="R13" s="860"/>
      <c r="S13" s="860"/>
      <c r="T13" s="860"/>
      <c r="U13" s="860"/>
      <c r="V13" s="860"/>
      <c r="W13" s="860"/>
      <c r="X13" s="860"/>
      <c r="Y13" s="860"/>
    </row>
    <row r="14" spans="1:25" ht="15.75" customHeight="1" x14ac:dyDescent="0.25">
      <c r="A14" s="904">
        <v>2</v>
      </c>
      <c r="B14" s="823" t="s">
        <v>84</v>
      </c>
      <c r="C14" s="821">
        <v>125771</v>
      </c>
      <c r="D14" s="821">
        <v>163076</v>
      </c>
      <c r="E14" s="821">
        <v>362390</v>
      </c>
      <c r="F14" s="821">
        <f t="shared" si="1"/>
        <v>651237</v>
      </c>
      <c r="G14" s="822"/>
      <c r="H14" s="933"/>
      <c r="I14" s="933"/>
      <c r="J14" s="933"/>
      <c r="K14" s="860"/>
      <c r="L14" s="860"/>
      <c r="M14" s="860"/>
      <c r="N14" s="860"/>
      <c r="O14" s="860"/>
      <c r="P14" s="860"/>
      <c r="Q14" s="860"/>
      <c r="R14" s="860"/>
      <c r="S14" s="860"/>
      <c r="T14" s="860"/>
      <c r="U14" s="860"/>
      <c r="V14" s="860"/>
      <c r="W14" s="860"/>
      <c r="X14" s="860"/>
      <c r="Y14" s="860"/>
    </row>
    <row r="15" spans="1:25" ht="15.75" customHeight="1" x14ac:dyDescent="0.25">
      <c r="A15" s="904">
        <v>3</v>
      </c>
      <c r="B15" s="823" t="s">
        <v>9</v>
      </c>
      <c r="C15" s="821">
        <v>0</v>
      </c>
      <c r="D15" s="821">
        <v>0</v>
      </c>
      <c r="E15" s="821">
        <v>0</v>
      </c>
      <c r="F15" s="821">
        <f t="shared" si="1"/>
        <v>0</v>
      </c>
      <c r="G15" s="822"/>
      <c r="H15" s="933"/>
      <c r="I15" s="933"/>
      <c r="J15" s="933"/>
      <c r="K15" s="860"/>
      <c r="L15" s="860"/>
      <c r="M15" s="860"/>
      <c r="N15" s="860"/>
      <c r="O15" s="860"/>
      <c r="P15" s="860"/>
      <c r="Q15" s="860"/>
      <c r="R15" s="860"/>
      <c r="S15" s="860"/>
      <c r="T15" s="860"/>
      <c r="U15" s="860"/>
      <c r="V15" s="860"/>
      <c r="W15" s="860"/>
      <c r="X15" s="860"/>
      <c r="Y15" s="860"/>
    </row>
    <row r="16" spans="1:25" ht="15.75" customHeight="1" x14ac:dyDescent="0.25">
      <c r="A16" s="902"/>
      <c r="B16" s="800"/>
      <c r="C16" s="800"/>
      <c r="D16" s="800"/>
      <c r="E16" s="800"/>
      <c r="F16" s="800"/>
      <c r="G16" s="801"/>
      <c r="H16" s="933"/>
      <c r="I16" s="933"/>
      <c r="J16" s="933"/>
      <c r="K16" s="860"/>
      <c r="L16" s="860"/>
      <c r="M16" s="860"/>
      <c r="N16" s="860"/>
      <c r="O16" s="860"/>
      <c r="P16" s="860"/>
      <c r="Q16" s="860"/>
      <c r="R16" s="860"/>
      <c r="S16" s="860"/>
      <c r="T16" s="860"/>
      <c r="U16" s="860"/>
      <c r="V16" s="860"/>
      <c r="W16" s="860"/>
      <c r="X16" s="860"/>
      <c r="Y16" s="860"/>
    </row>
    <row r="17" spans="1:25" ht="15.75" customHeight="1" x14ac:dyDescent="0.25">
      <c r="A17" s="1109" t="s">
        <v>1081</v>
      </c>
      <c r="B17" s="987"/>
      <c r="C17" s="987"/>
      <c r="D17" s="987"/>
      <c r="E17" s="987"/>
      <c r="F17" s="985"/>
      <c r="G17" s="803"/>
      <c r="H17" s="933"/>
      <c r="I17" s="933"/>
      <c r="J17" s="933"/>
      <c r="K17" s="860"/>
      <c r="L17" s="860"/>
      <c r="M17" s="860"/>
      <c r="N17" s="860"/>
      <c r="O17" s="860"/>
      <c r="P17" s="860"/>
      <c r="Q17" s="860"/>
      <c r="R17" s="860"/>
      <c r="S17" s="860"/>
      <c r="T17" s="860"/>
      <c r="U17" s="860"/>
      <c r="V17" s="860"/>
      <c r="W17" s="860"/>
      <c r="X17" s="860"/>
      <c r="Y17" s="860"/>
    </row>
    <row r="18" spans="1:25" ht="15.75" customHeight="1" x14ac:dyDescent="0.25">
      <c r="A18" s="904"/>
      <c r="B18" s="874" t="s">
        <v>81</v>
      </c>
      <c r="C18" s="814">
        <f t="shared" ref="C18:F18" si="2">SUM(C19:C21)</f>
        <v>100847</v>
      </c>
      <c r="D18" s="814">
        <f t="shared" si="2"/>
        <v>180785</v>
      </c>
      <c r="E18" s="814">
        <f t="shared" si="2"/>
        <v>196774</v>
      </c>
      <c r="F18" s="935">
        <f t="shared" si="2"/>
        <v>478406</v>
      </c>
      <c r="G18" s="817"/>
      <c r="H18" s="933"/>
      <c r="I18" s="933"/>
      <c r="J18" s="933"/>
      <c r="K18" s="860"/>
      <c r="L18" s="860"/>
      <c r="M18" s="860"/>
      <c r="N18" s="860"/>
      <c r="O18" s="860"/>
      <c r="P18" s="860"/>
      <c r="Q18" s="860"/>
      <c r="R18" s="860"/>
      <c r="S18" s="860"/>
      <c r="T18" s="860"/>
      <c r="U18" s="860"/>
      <c r="V18" s="860"/>
      <c r="W18" s="860"/>
      <c r="X18" s="860"/>
      <c r="Y18" s="860"/>
    </row>
    <row r="19" spans="1:25" ht="15.75" customHeight="1" x14ac:dyDescent="0.25">
      <c r="A19" s="904">
        <v>1</v>
      </c>
      <c r="B19" s="823" t="s">
        <v>20</v>
      </c>
      <c r="C19" s="821">
        <v>13447</v>
      </c>
      <c r="D19" s="821">
        <v>24105</v>
      </c>
      <c r="E19" s="821">
        <v>26237</v>
      </c>
      <c r="F19" s="821">
        <f t="shared" ref="F19:F21" si="3">SUM(C19:E19)</f>
        <v>63789</v>
      </c>
      <c r="G19" s="822"/>
      <c r="H19" s="933"/>
      <c r="I19" s="933"/>
      <c r="J19" s="933"/>
      <c r="K19" s="860"/>
      <c r="L19" s="860"/>
      <c r="M19" s="860"/>
      <c r="N19" s="860"/>
      <c r="O19" s="860"/>
      <c r="P19" s="860"/>
      <c r="Q19" s="860"/>
      <c r="R19" s="860"/>
      <c r="S19" s="860"/>
      <c r="T19" s="860"/>
      <c r="U19" s="860"/>
      <c r="V19" s="860"/>
      <c r="W19" s="860"/>
      <c r="X19" s="860"/>
      <c r="Y19" s="860"/>
    </row>
    <row r="20" spans="1:25" ht="15.75" customHeight="1" x14ac:dyDescent="0.25">
      <c r="A20" s="904">
        <v>2</v>
      </c>
      <c r="B20" s="823" t="s">
        <v>84</v>
      </c>
      <c r="C20" s="821">
        <v>87400</v>
      </c>
      <c r="D20" s="821">
        <v>156680</v>
      </c>
      <c r="E20" s="821">
        <v>170537</v>
      </c>
      <c r="F20" s="821">
        <f t="shared" si="3"/>
        <v>414617</v>
      </c>
      <c r="G20" s="822"/>
      <c r="H20" s="933"/>
      <c r="I20" s="933"/>
      <c r="J20" s="933"/>
      <c r="K20" s="860"/>
      <c r="L20" s="860"/>
      <c r="M20" s="860"/>
      <c r="N20" s="860"/>
      <c r="O20" s="860"/>
      <c r="P20" s="860"/>
      <c r="Q20" s="860"/>
      <c r="R20" s="860"/>
      <c r="S20" s="860"/>
      <c r="T20" s="860"/>
      <c r="U20" s="860"/>
      <c r="V20" s="860"/>
      <c r="W20" s="860"/>
      <c r="X20" s="860"/>
      <c r="Y20" s="860"/>
    </row>
    <row r="21" spans="1:25" ht="15.75" customHeight="1" x14ac:dyDescent="0.25">
      <c r="A21" s="904">
        <v>3</v>
      </c>
      <c r="B21" s="823" t="s">
        <v>9</v>
      </c>
      <c r="C21" s="821">
        <v>0</v>
      </c>
      <c r="D21" s="821">
        <v>0</v>
      </c>
      <c r="E21" s="821">
        <v>0</v>
      </c>
      <c r="F21" s="821">
        <f t="shared" si="3"/>
        <v>0</v>
      </c>
      <c r="G21" s="822"/>
      <c r="H21" s="933"/>
      <c r="I21" s="933"/>
      <c r="J21" s="933"/>
      <c r="K21" s="860"/>
      <c r="L21" s="860"/>
      <c r="M21" s="860"/>
      <c r="N21" s="860"/>
      <c r="O21" s="860"/>
      <c r="P21" s="860"/>
      <c r="Q21" s="860"/>
      <c r="R21" s="860"/>
      <c r="S21" s="860"/>
      <c r="T21" s="860"/>
      <c r="U21" s="860"/>
      <c r="V21" s="860"/>
      <c r="W21" s="860"/>
      <c r="X21" s="860"/>
      <c r="Y21" s="860"/>
    </row>
    <row r="22" spans="1:25" ht="15.75" customHeight="1" x14ac:dyDescent="0.25">
      <c r="A22" s="902"/>
      <c r="B22" s="800"/>
      <c r="C22" s="800"/>
      <c r="D22" s="800"/>
      <c r="E22" s="800"/>
      <c r="F22" s="800"/>
      <c r="G22" s="801"/>
      <c r="H22" s="933"/>
      <c r="I22" s="933"/>
      <c r="J22" s="933"/>
      <c r="K22" s="860"/>
      <c r="L22" s="860"/>
      <c r="M22" s="860"/>
      <c r="N22" s="860"/>
      <c r="O22" s="860"/>
      <c r="P22" s="860"/>
      <c r="Q22" s="860"/>
      <c r="R22" s="860"/>
      <c r="S22" s="860"/>
      <c r="T22" s="860"/>
      <c r="U22" s="860"/>
      <c r="V22" s="860"/>
      <c r="W22" s="860"/>
      <c r="X22" s="860"/>
      <c r="Y22" s="860"/>
    </row>
    <row r="23" spans="1:25" ht="15.75" customHeight="1" x14ac:dyDescent="0.25">
      <c r="A23" s="902"/>
      <c r="B23" s="827" t="s">
        <v>86</v>
      </c>
      <c r="C23" s="1093" t="s">
        <v>1082</v>
      </c>
      <c r="D23" s="999"/>
      <c r="E23" s="1000"/>
      <c r="F23" s="800"/>
      <c r="G23" s="801"/>
      <c r="H23" s="933"/>
      <c r="I23" s="933"/>
      <c r="J23" s="933"/>
      <c r="K23" s="860"/>
      <c r="L23" s="860"/>
      <c r="M23" s="860"/>
      <c r="N23" s="860"/>
      <c r="O23" s="860"/>
      <c r="P23" s="860"/>
      <c r="Q23" s="860"/>
      <c r="R23" s="860"/>
      <c r="S23" s="860"/>
      <c r="T23" s="860"/>
      <c r="U23" s="860"/>
      <c r="V23" s="860"/>
      <c r="W23" s="860"/>
      <c r="X23" s="860"/>
      <c r="Y23" s="860"/>
    </row>
    <row r="24" spans="1:25" ht="15.75" customHeight="1" x14ac:dyDescent="0.25">
      <c r="A24" s="902"/>
      <c r="B24" s="607" t="s">
        <v>88</v>
      </c>
      <c r="C24" s="936">
        <v>2870281</v>
      </c>
      <c r="D24" s="800"/>
      <c r="E24" s="800"/>
      <c r="F24" s="800"/>
      <c r="G24" s="801"/>
      <c r="H24" s="933"/>
      <c r="I24" s="933"/>
      <c r="J24" s="933"/>
      <c r="K24" s="860"/>
      <c r="L24" s="860"/>
      <c r="M24" s="860"/>
      <c r="N24" s="860"/>
      <c r="O24" s="860"/>
      <c r="P24" s="860"/>
      <c r="Q24" s="860"/>
      <c r="R24" s="860"/>
      <c r="S24" s="860"/>
      <c r="T24" s="860"/>
      <c r="U24" s="860"/>
      <c r="V24" s="860"/>
      <c r="W24" s="860"/>
      <c r="X24" s="860"/>
      <c r="Y24" s="860"/>
    </row>
    <row r="25" spans="1:25" ht="15.75" customHeight="1" x14ac:dyDescent="0.25">
      <c r="A25" s="902"/>
      <c r="B25" s="608" t="s">
        <v>89</v>
      </c>
      <c r="C25" s="937" t="s">
        <v>1083</v>
      </c>
      <c r="D25" s="807"/>
      <c r="E25" s="800"/>
      <c r="F25" s="800"/>
      <c r="G25" s="801"/>
      <c r="H25" s="933"/>
      <c r="I25" s="933"/>
      <c r="J25" s="933"/>
      <c r="K25" s="860"/>
      <c r="L25" s="860"/>
      <c r="M25" s="860"/>
      <c r="N25" s="860"/>
      <c r="O25" s="860"/>
      <c r="P25" s="860"/>
      <c r="Q25" s="860"/>
      <c r="R25" s="860"/>
      <c r="S25" s="860"/>
      <c r="T25" s="860"/>
      <c r="U25" s="860"/>
      <c r="V25" s="860"/>
      <c r="W25" s="860"/>
      <c r="X25" s="860"/>
      <c r="Y25" s="860"/>
    </row>
    <row r="26" spans="1:25" ht="15.75" customHeight="1" x14ac:dyDescent="0.25">
      <c r="A26" s="902"/>
      <c r="B26" s="830" t="s">
        <v>90</v>
      </c>
      <c r="C26" s="860"/>
      <c r="D26" s="800"/>
      <c r="E26" s="800"/>
      <c r="F26" s="800"/>
      <c r="G26" s="801"/>
      <c r="H26" s="933"/>
      <c r="I26" s="933"/>
      <c r="J26" s="933"/>
      <c r="K26" s="860"/>
      <c r="L26" s="860"/>
      <c r="M26" s="860"/>
      <c r="N26" s="860"/>
      <c r="O26" s="860"/>
      <c r="P26" s="860"/>
      <c r="Q26" s="860"/>
      <c r="R26" s="860"/>
      <c r="S26" s="860"/>
      <c r="T26" s="860"/>
      <c r="U26" s="860"/>
      <c r="V26" s="860"/>
      <c r="W26" s="860"/>
      <c r="X26" s="860"/>
      <c r="Y26" s="860"/>
    </row>
    <row r="27" spans="1:25" ht="15.75" customHeight="1" x14ac:dyDescent="0.25">
      <c r="A27" s="902"/>
      <c r="B27" s="800"/>
      <c r="C27" s="800"/>
      <c r="D27" s="800"/>
      <c r="E27" s="800"/>
      <c r="F27" s="800"/>
      <c r="G27" s="801"/>
      <c r="H27" s="876"/>
      <c r="I27" s="876"/>
      <c r="J27" s="876"/>
      <c r="K27" s="938"/>
      <c r="L27" s="860"/>
      <c r="M27" s="860"/>
      <c r="N27" s="860"/>
      <c r="O27" s="860"/>
      <c r="P27" s="860"/>
      <c r="Q27" s="860"/>
      <c r="R27" s="860"/>
      <c r="S27" s="860"/>
      <c r="T27" s="860"/>
      <c r="U27" s="860"/>
      <c r="V27" s="860"/>
      <c r="W27" s="860"/>
      <c r="X27" s="860"/>
      <c r="Y27" s="860"/>
    </row>
    <row r="28" spans="1:25" ht="15.75" customHeight="1" x14ac:dyDescent="0.25">
      <c r="A28" s="1103" t="s">
        <v>1082</v>
      </c>
      <c r="B28" s="987"/>
      <c r="C28" s="987"/>
      <c r="D28" s="987"/>
      <c r="E28" s="987"/>
      <c r="F28" s="987"/>
      <c r="G28" s="987"/>
      <c r="H28" s="987"/>
      <c r="I28" s="987"/>
      <c r="J28" s="985"/>
      <c r="K28" s="860"/>
      <c r="L28" s="860"/>
      <c r="M28" s="860"/>
      <c r="N28" s="860"/>
      <c r="O28" s="860"/>
      <c r="P28" s="860"/>
      <c r="Q28" s="860"/>
      <c r="R28" s="860"/>
      <c r="S28" s="860"/>
      <c r="T28" s="860"/>
      <c r="U28" s="860"/>
      <c r="V28" s="860"/>
      <c r="W28" s="860"/>
      <c r="X28" s="860"/>
      <c r="Y28" s="860"/>
    </row>
    <row r="29" spans="1:25" ht="15.75" customHeight="1" x14ac:dyDescent="0.25">
      <c r="A29" s="1089" t="s">
        <v>92</v>
      </c>
      <c r="B29" s="987"/>
      <c r="C29" s="987"/>
      <c r="D29" s="987"/>
      <c r="E29" s="987"/>
      <c r="F29" s="985"/>
      <c r="G29" s="877"/>
      <c r="H29" s="1099" t="s">
        <v>93</v>
      </c>
      <c r="I29" s="990"/>
      <c r="J29" s="991"/>
      <c r="K29" s="860"/>
      <c r="L29" s="860"/>
      <c r="M29" s="860"/>
      <c r="N29" s="860"/>
      <c r="O29" s="860"/>
      <c r="P29" s="860"/>
      <c r="Q29" s="860"/>
      <c r="R29" s="860"/>
      <c r="S29" s="860"/>
      <c r="T29" s="860"/>
      <c r="U29" s="860"/>
      <c r="V29" s="860"/>
      <c r="W29" s="860"/>
      <c r="X29" s="860"/>
      <c r="Y29" s="860"/>
    </row>
    <row r="30" spans="1:25" ht="15.75" customHeight="1" x14ac:dyDescent="0.25">
      <c r="A30" s="832" t="s">
        <v>94</v>
      </c>
      <c r="B30" s="832" t="s">
        <v>95</v>
      </c>
      <c r="C30" s="878" t="s">
        <v>96</v>
      </c>
      <c r="D30" s="878" t="s">
        <v>97</v>
      </c>
      <c r="E30" s="878" t="s">
        <v>98</v>
      </c>
      <c r="F30" s="879" t="s">
        <v>99</v>
      </c>
      <c r="G30" s="939" t="s">
        <v>100</v>
      </c>
      <c r="H30" s="940">
        <v>2025</v>
      </c>
      <c r="I30" s="940">
        <v>2026</v>
      </c>
      <c r="J30" s="940">
        <v>2027</v>
      </c>
      <c r="K30" s="860"/>
      <c r="L30" s="860"/>
      <c r="M30" s="860"/>
      <c r="N30" s="860"/>
      <c r="O30" s="860"/>
      <c r="P30" s="860"/>
      <c r="Q30" s="860"/>
      <c r="R30" s="860"/>
      <c r="S30" s="860"/>
      <c r="T30" s="860"/>
      <c r="U30" s="860"/>
      <c r="V30" s="860"/>
      <c r="W30" s="860"/>
      <c r="X30" s="860"/>
      <c r="Y30" s="860"/>
    </row>
    <row r="31" spans="1:25" ht="33" customHeight="1" x14ac:dyDescent="0.25">
      <c r="A31" s="941">
        <v>1</v>
      </c>
      <c r="B31" s="1105" t="s">
        <v>54</v>
      </c>
      <c r="C31" s="987"/>
      <c r="D31" s="987"/>
      <c r="E31" s="985"/>
      <c r="F31" s="942">
        <f t="shared" ref="F31:G31" si="4">SUM(F32:F42)</f>
        <v>751426</v>
      </c>
      <c r="G31" s="943">
        <f t="shared" si="4"/>
        <v>751426</v>
      </c>
      <c r="H31" s="944">
        <v>145120</v>
      </c>
      <c r="I31" s="944">
        <v>188164</v>
      </c>
      <c r="J31" s="944">
        <v>418142</v>
      </c>
      <c r="K31" s="860"/>
      <c r="L31" s="860"/>
      <c r="M31" s="860"/>
      <c r="N31" s="860"/>
      <c r="O31" s="860"/>
      <c r="P31" s="860"/>
      <c r="Q31" s="860"/>
      <c r="R31" s="860"/>
      <c r="S31" s="860"/>
      <c r="T31" s="860"/>
      <c r="U31" s="860"/>
      <c r="V31" s="860"/>
      <c r="W31" s="860"/>
      <c r="X31" s="860"/>
      <c r="Y31" s="860"/>
    </row>
    <row r="32" spans="1:25" ht="15.75" customHeight="1" x14ac:dyDescent="0.25">
      <c r="A32" s="945"/>
      <c r="B32" s="946" t="s">
        <v>1084</v>
      </c>
      <c r="C32" s="906">
        <v>17</v>
      </c>
      <c r="D32" s="826" t="s">
        <v>113</v>
      </c>
      <c r="E32" s="827">
        <v>10000</v>
      </c>
      <c r="F32" s="947">
        <f t="shared" ref="F32:F42" si="5">C32*E32</f>
        <v>170000</v>
      </c>
      <c r="G32" s="801">
        <f t="shared" ref="G32:G42" si="6">C32*E32</f>
        <v>170000</v>
      </c>
      <c r="H32" s="800"/>
      <c r="I32" s="800"/>
      <c r="J32" s="800"/>
      <c r="K32" s="860"/>
      <c r="L32" s="860"/>
      <c r="M32" s="860"/>
      <c r="N32" s="860"/>
      <c r="O32" s="860"/>
      <c r="P32" s="860"/>
      <c r="Q32" s="860"/>
      <c r="R32" s="860"/>
      <c r="S32" s="860"/>
      <c r="T32" s="860"/>
      <c r="U32" s="860"/>
      <c r="V32" s="860"/>
      <c r="W32" s="860"/>
      <c r="X32" s="860"/>
      <c r="Y32" s="860"/>
    </row>
    <row r="33" spans="1:25" ht="15.75" customHeight="1" x14ac:dyDescent="0.25">
      <c r="A33" s="945"/>
      <c r="B33" s="946" t="s">
        <v>1085</v>
      </c>
      <c r="C33" s="906">
        <v>30</v>
      </c>
      <c r="D33" s="826" t="s">
        <v>113</v>
      </c>
      <c r="E33" s="827">
        <v>3000</v>
      </c>
      <c r="F33" s="826">
        <f t="shared" si="5"/>
        <v>90000</v>
      </c>
      <c r="G33" s="801">
        <f t="shared" si="6"/>
        <v>90000</v>
      </c>
      <c r="H33" s="800"/>
      <c r="I33" s="800"/>
      <c r="J33" s="800"/>
      <c r="K33" s="860"/>
      <c r="L33" s="860"/>
      <c r="M33" s="860"/>
      <c r="N33" s="860"/>
      <c r="O33" s="860"/>
      <c r="P33" s="860"/>
      <c r="Q33" s="860"/>
      <c r="R33" s="860"/>
      <c r="S33" s="860"/>
      <c r="T33" s="860"/>
      <c r="U33" s="860"/>
      <c r="V33" s="860"/>
      <c r="W33" s="860"/>
      <c r="X33" s="860"/>
      <c r="Y33" s="860"/>
    </row>
    <row r="34" spans="1:25" ht="15.75" customHeight="1" x14ac:dyDescent="0.25">
      <c r="A34" s="945"/>
      <c r="B34" s="946" t="s">
        <v>1086</v>
      </c>
      <c r="C34" s="906">
        <v>300</v>
      </c>
      <c r="D34" s="826" t="s">
        <v>113</v>
      </c>
      <c r="E34" s="827">
        <v>150</v>
      </c>
      <c r="F34" s="826">
        <f t="shared" si="5"/>
        <v>45000</v>
      </c>
      <c r="G34" s="801">
        <f t="shared" si="6"/>
        <v>45000</v>
      </c>
      <c r="H34" s="800"/>
      <c r="I34" s="800"/>
      <c r="J34" s="800"/>
      <c r="K34" s="860"/>
      <c r="L34" s="860"/>
      <c r="M34" s="860"/>
      <c r="N34" s="860"/>
      <c r="O34" s="860"/>
      <c r="P34" s="860"/>
      <c r="Q34" s="860"/>
      <c r="R34" s="860"/>
      <c r="S34" s="860"/>
      <c r="T34" s="860"/>
      <c r="U34" s="860"/>
      <c r="V34" s="860"/>
      <c r="W34" s="860"/>
      <c r="X34" s="860"/>
      <c r="Y34" s="860"/>
    </row>
    <row r="35" spans="1:25" ht="15.75" customHeight="1" x14ac:dyDescent="0.25">
      <c r="A35" s="945"/>
      <c r="B35" s="946" t="s">
        <v>1087</v>
      </c>
      <c r="C35" s="906">
        <v>43.5</v>
      </c>
      <c r="D35" s="826" t="s">
        <v>113</v>
      </c>
      <c r="E35" s="827">
        <v>1000</v>
      </c>
      <c r="F35" s="826">
        <f t="shared" si="5"/>
        <v>43500</v>
      </c>
      <c r="G35" s="801">
        <f t="shared" si="6"/>
        <v>43500</v>
      </c>
      <c r="H35" s="800"/>
      <c r="I35" s="800"/>
      <c r="J35" s="800"/>
      <c r="K35" s="860"/>
      <c r="L35" s="860"/>
      <c r="M35" s="860"/>
      <c r="N35" s="860"/>
      <c r="O35" s="860"/>
      <c r="P35" s="860"/>
      <c r="Q35" s="860"/>
      <c r="R35" s="860"/>
      <c r="S35" s="860"/>
      <c r="T35" s="860"/>
      <c r="U35" s="860"/>
      <c r="V35" s="860"/>
      <c r="W35" s="860"/>
      <c r="X35" s="860"/>
      <c r="Y35" s="860"/>
    </row>
    <row r="36" spans="1:25" ht="15.75" customHeight="1" x14ac:dyDescent="0.25">
      <c r="A36" s="945"/>
      <c r="B36" s="946" t="s">
        <v>1088</v>
      </c>
      <c r="C36" s="906">
        <v>500</v>
      </c>
      <c r="D36" s="826" t="s">
        <v>113</v>
      </c>
      <c r="E36" s="827">
        <v>100</v>
      </c>
      <c r="F36" s="826">
        <f t="shared" si="5"/>
        <v>50000</v>
      </c>
      <c r="G36" s="801">
        <f t="shared" si="6"/>
        <v>50000</v>
      </c>
      <c r="H36" s="800"/>
      <c r="I36" s="800"/>
      <c r="J36" s="800"/>
      <c r="K36" s="860"/>
      <c r="L36" s="860"/>
      <c r="M36" s="860"/>
      <c r="N36" s="860"/>
      <c r="O36" s="860"/>
      <c r="P36" s="860"/>
      <c r="Q36" s="860"/>
      <c r="R36" s="860"/>
      <c r="S36" s="860"/>
      <c r="T36" s="860"/>
      <c r="U36" s="860"/>
      <c r="V36" s="860"/>
      <c r="W36" s="860"/>
      <c r="X36" s="860"/>
      <c r="Y36" s="860"/>
    </row>
    <row r="37" spans="1:25" ht="15.75" customHeight="1" x14ac:dyDescent="0.25">
      <c r="A37" s="945"/>
      <c r="B37" s="946" t="s">
        <v>1089</v>
      </c>
      <c r="C37" s="906">
        <v>3</v>
      </c>
      <c r="D37" s="826" t="s">
        <v>113</v>
      </c>
      <c r="E37" s="827">
        <v>36000</v>
      </c>
      <c r="F37" s="826">
        <f t="shared" si="5"/>
        <v>108000</v>
      </c>
      <c r="G37" s="801">
        <f t="shared" si="6"/>
        <v>108000</v>
      </c>
      <c r="H37" s="800"/>
      <c r="I37" s="800"/>
      <c r="J37" s="800"/>
      <c r="K37" s="860"/>
      <c r="L37" s="860"/>
      <c r="M37" s="860"/>
      <c r="N37" s="860"/>
      <c r="O37" s="860"/>
      <c r="P37" s="860"/>
      <c r="Q37" s="860"/>
      <c r="R37" s="860"/>
      <c r="S37" s="860"/>
      <c r="T37" s="860"/>
      <c r="U37" s="860"/>
      <c r="V37" s="860"/>
      <c r="W37" s="860"/>
      <c r="X37" s="860"/>
      <c r="Y37" s="860"/>
    </row>
    <row r="38" spans="1:25" ht="15.75" customHeight="1" x14ac:dyDescent="0.25">
      <c r="A38" s="945"/>
      <c r="B38" s="946" t="s">
        <v>1090</v>
      </c>
      <c r="C38" s="906">
        <v>500</v>
      </c>
      <c r="D38" s="826" t="s">
        <v>113</v>
      </c>
      <c r="E38" s="827">
        <v>100</v>
      </c>
      <c r="F38" s="826">
        <f t="shared" si="5"/>
        <v>50000</v>
      </c>
      <c r="G38" s="801">
        <f t="shared" si="6"/>
        <v>50000</v>
      </c>
      <c r="H38" s="800"/>
      <c r="I38" s="800"/>
      <c r="J38" s="800"/>
      <c r="K38" s="860"/>
      <c r="L38" s="860"/>
      <c r="M38" s="860"/>
      <c r="N38" s="860"/>
      <c r="O38" s="860"/>
      <c r="P38" s="860"/>
      <c r="Q38" s="860"/>
      <c r="R38" s="860"/>
      <c r="S38" s="860"/>
      <c r="T38" s="860"/>
      <c r="U38" s="860"/>
      <c r="V38" s="860"/>
      <c r="W38" s="860"/>
      <c r="X38" s="860"/>
      <c r="Y38" s="860"/>
    </row>
    <row r="39" spans="1:25" ht="15.75" customHeight="1" x14ac:dyDescent="0.25">
      <c r="A39" s="945"/>
      <c r="B39" s="946" t="s">
        <v>1091</v>
      </c>
      <c r="C39" s="906">
        <v>600</v>
      </c>
      <c r="D39" s="826" t="s">
        <v>113</v>
      </c>
      <c r="E39" s="827">
        <v>150</v>
      </c>
      <c r="F39" s="826">
        <f t="shared" si="5"/>
        <v>90000</v>
      </c>
      <c r="G39" s="801">
        <f t="shared" si="6"/>
        <v>90000</v>
      </c>
      <c r="H39" s="800"/>
      <c r="I39" s="800"/>
      <c r="J39" s="800"/>
      <c r="K39" s="860"/>
      <c r="L39" s="860"/>
      <c r="M39" s="860"/>
      <c r="N39" s="860"/>
      <c r="O39" s="860"/>
      <c r="P39" s="860"/>
      <c r="Q39" s="860"/>
      <c r="R39" s="860"/>
      <c r="S39" s="860"/>
      <c r="T39" s="860"/>
      <c r="U39" s="860"/>
      <c r="V39" s="860"/>
      <c r="W39" s="860"/>
      <c r="X39" s="860"/>
      <c r="Y39" s="860"/>
    </row>
    <row r="40" spans="1:25" ht="15.75" customHeight="1" x14ac:dyDescent="0.25">
      <c r="A40" s="945"/>
      <c r="B40" s="946" t="s">
        <v>1092</v>
      </c>
      <c r="C40" s="906">
        <v>6</v>
      </c>
      <c r="D40" s="826" t="s">
        <v>113</v>
      </c>
      <c r="E40" s="827">
        <v>2700</v>
      </c>
      <c r="F40" s="826">
        <f t="shared" si="5"/>
        <v>16200</v>
      </c>
      <c r="G40" s="801">
        <f t="shared" si="6"/>
        <v>16200</v>
      </c>
      <c r="H40" s="800"/>
      <c r="I40" s="800"/>
      <c r="J40" s="800"/>
      <c r="K40" s="860"/>
      <c r="L40" s="860"/>
      <c r="M40" s="860"/>
      <c r="N40" s="860"/>
      <c r="O40" s="860"/>
      <c r="P40" s="860"/>
      <c r="Q40" s="860"/>
      <c r="R40" s="860"/>
      <c r="S40" s="860"/>
      <c r="T40" s="860"/>
      <c r="U40" s="860"/>
      <c r="V40" s="860"/>
      <c r="W40" s="860"/>
      <c r="X40" s="860"/>
      <c r="Y40" s="860"/>
    </row>
    <row r="41" spans="1:25" ht="15.75" customHeight="1" x14ac:dyDescent="0.25">
      <c r="A41" s="945"/>
      <c r="B41" s="946" t="s">
        <v>1093</v>
      </c>
      <c r="C41" s="906">
        <v>2</v>
      </c>
      <c r="D41" s="826" t="s">
        <v>113</v>
      </c>
      <c r="E41" s="827">
        <v>30000</v>
      </c>
      <c r="F41" s="826">
        <f t="shared" si="5"/>
        <v>60000</v>
      </c>
      <c r="G41" s="801">
        <f t="shared" si="6"/>
        <v>60000</v>
      </c>
      <c r="H41" s="800"/>
      <c r="I41" s="800"/>
      <c r="J41" s="800"/>
      <c r="K41" s="860"/>
      <c r="L41" s="860"/>
      <c r="M41" s="860"/>
      <c r="N41" s="860"/>
      <c r="O41" s="860"/>
      <c r="P41" s="860"/>
      <c r="Q41" s="860"/>
      <c r="R41" s="860"/>
      <c r="S41" s="860"/>
      <c r="T41" s="860"/>
      <c r="U41" s="860"/>
      <c r="V41" s="860"/>
      <c r="W41" s="860"/>
      <c r="X41" s="860"/>
      <c r="Y41" s="860"/>
    </row>
    <row r="42" spans="1:25" ht="15.75" customHeight="1" x14ac:dyDescent="0.25">
      <c r="A42" s="948"/>
      <c r="B42" s="946" t="s">
        <v>1094</v>
      </c>
      <c r="C42" s="906">
        <v>1</v>
      </c>
      <c r="D42" s="826" t="s">
        <v>113</v>
      </c>
      <c r="E42" s="827">
        <v>28726</v>
      </c>
      <c r="F42" s="826">
        <f t="shared" si="5"/>
        <v>28726</v>
      </c>
      <c r="G42" s="801">
        <f t="shared" si="6"/>
        <v>28726</v>
      </c>
      <c r="H42" s="800"/>
      <c r="I42" s="800"/>
      <c r="J42" s="800"/>
      <c r="K42" s="860"/>
      <c r="L42" s="860"/>
      <c r="M42" s="860"/>
      <c r="N42" s="860"/>
      <c r="O42" s="860"/>
      <c r="P42" s="860"/>
      <c r="Q42" s="860"/>
      <c r="R42" s="860"/>
      <c r="S42" s="860"/>
      <c r="T42" s="860"/>
      <c r="U42" s="860"/>
      <c r="V42" s="860"/>
      <c r="W42" s="860"/>
      <c r="X42" s="860"/>
      <c r="Y42" s="860"/>
    </row>
    <row r="43" spans="1:25" ht="42.45" customHeight="1" x14ac:dyDescent="0.25">
      <c r="A43" s="949">
        <v>2</v>
      </c>
      <c r="B43" s="1106" t="s">
        <v>1095</v>
      </c>
      <c r="C43" s="987"/>
      <c r="D43" s="987"/>
      <c r="E43" s="985"/>
      <c r="F43" s="950">
        <f t="shared" ref="F43:G43" si="7">SUM(F44:F50)</f>
        <v>478406</v>
      </c>
      <c r="G43" s="951">
        <f t="shared" si="7"/>
        <v>478406</v>
      </c>
      <c r="H43" s="952">
        <v>100847</v>
      </c>
      <c r="I43" s="952">
        <v>180785</v>
      </c>
      <c r="J43" s="952">
        <v>196774</v>
      </c>
      <c r="K43" s="938"/>
      <c r="L43" s="860"/>
      <c r="M43" s="860"/>
      <c r="N43" s="860"/>
      <c r="O43" s="860"/>
      <c r="P43" s="860"/>
      <c r="Q43" s="860"/>
      <c r="R43" s="860"/>
      <c r="S43" s="860"/>
      <c r="T43" s="860"/>
      <c r="U43" s="860"/>
      <c r="V43" s="860"/>
      <c r="W43" s="860"/>
      <c r="X43" s="860"/>
      <c r="Y43" s="860"/>
    </row>
    <row r="44" spans="1:25" ht="15.75" customHeight="1" x14ac:dyDescent="0.25">
      <c r="A44" s="945"/>
      <c r="B44" s="946" t="s">
        <v>1096</v>
      </c>
      <c r="C44" s="906">
        <v>1</v>
      </c>
      <c r="D44" s="826" t="s">
        <v>113</v>
      </c>
      <c r="E44" s="827">
        <v>36500</v>
      </c>
      <c r="F44" s="826">
        <f t="shared" ref="F44:F50" si="8">C44*E44</f>
        <v>36500</v>
      </c>
      <c r="G44" s="801">
        <f t="shared" ref="G44:G51" si="9">C44*E44</f>
        <v>36500</v>
      </c>
      <c r="H44" s="800"/>
      <c r="I44" s="800"/>
      <c r="J44" s="800"/>
      <c r="K44" s="860"/>
      <c r="L44" s="860"/>
      <c r="M44" s="860"/>
      <c r="N44" s="860"/>
      <c r="O44" s="860"/>
      <c r="P44" s="860"/>
      <c r="Q44" s="860"/>
      <c r="R44" s="860"/>
      <c r="S44" s="860"/>
      <c r="T44" s="860"/>
      <c r="U44" s="860"/>
      <c r="V44" s="860"/>
      <c r="W44" s="860"/>
      <c r="X44" s="860"/>
      <c r="Y44" s="860"/>
    </row>
    <row r="45" spans="1:25" ht="15.75" customHeight="1" x14ac:dyDescent="0.25">
      <c r="A45" s="945"/>
      <c r="B45" s="946" t="s">
        <v>1097</v>
      </c>
      <c r="C45" s="906">
        <v>96</v>
      </c>
      <c r="D45" s="826" t="s">
        <v>113</v>
      </c>
      <c r="E45" s="827">
        <v>1000</v>
      </c>
      <c r="F45" s="826">
        <f t="shared" si="8"/>
        <v>96000</v>
      </c>
      <c r="G45" s="801">
        <f t="shared" si="9"/>
        <v>96000</v>
      </c>
      <c r="H45" s="800"/>
      <c r="I45" s="800"/>
      <c r="J45" s="800"/>
      <c r="K45" s="860"/>
      <c r="L45" s="860"/>
      <c r="M45" s="860"/>
      <c r="N45" s="860"/>
      <c r="O45" s="860"/>
      <c r="P45" s="860"/>
      <c r="Q45" s="860"/>
      <c r="R45" s="860"/>
      <c r="S45" s="860"/>
      <c r="T45" s="860"/>
      <c r="U45" s="860"/>
      <c r="V45" s="860"/>
      <c r="W45" s="860"/>
      <c r="X45" s="860"/>
      <c r="Y45" s="860"/>
    </row>
    <row r="46" spans="1:25" ht="15.75" customHeight="1" x14ac:dyDescent="0.25">
      <c r="A46" s="945"/>
      <c r="B46" s="946" t="s">
        <v>1098</v>
      </c>
      <c r="C46" s="906">
        <v>10</v>
      </c>
      <c r="D46" s="826" t="s">
        <v>113</v>
      </c>
      <c r="E46" s="827">
        <v>1431</v>
      </c>
      <c r="F46" s="826">
        <f t="shared" si="8"/>
        <v>14310</v>
      </c>
      <c r="G46" s="801">
        <f t="shared" si="9"/>
        <v>14310</v>
      </c>
      <c r="H46" s="800"/>
      <c r="I46" s="800"/>
      <c r="J46" s="800"/>
      <c r="K46" s="860"/>
      <c r="L46" s="860"/>
      <c r="M46" s="860"/>
      <c r="N46" s="860"/>
      <c r="O46" s="860"/>
      <c r="P46" s="860"/>
      <c r="Q46" s="860"/>
      <c r="R46" s="860"/>
      <c r="S46" s="860"/>
      <c r="T46" s="860"/>
      <c r="U46" s="860"/>
      <c r="V46" s="860"/>
      <c r="W46" s="860"/>
      <c r="X46" s="860"/>
      <c r="Y46" s="860"/>
    </row>
    <row r="47" spans="1:25" ht="69.75" customHeight="1" x14ac:dyDescent="0.25">
      <c r="A47" s="945"/>
      <c r="B47" s="946" t="s">
        <v>1099</v>
      </c>
      <c r="C47" s="906">
        <v>15</v>
      </c>
      <c r="D47" s="826" t="s">
        <v>113</v>
      </c>
      <c r="E47" s="827">
        <v>4822</v>
      </c>
      <c r="F47" s="826">
        <f t="shared" si="8"/>
        <v>72330</v>
      </c>
      <c r="G47" s="801">
        <f t="shared" si="9"/>
        <v>72330</v>
      </c>
      <c r="H47" s="800"/>
      <c r="I47" s="800"/>
      <c r="J47" s="800"/>
      <c r="K47" s="860"/>
      <c r="L47" s="860"/>
      <c r="M47" s="860"/>
      <c r="N47" s="860"/>
      <c r="O47" s="860"/>
      <c r="P47" s="860"/>
      <c r="Q47" s="860"/>
      <c r="R47" s="860"/>
      <c r="S47" s="860"/>
      <c r="T47" s="860"/>
      <c r="U47" s="860"/>
      <c r="V47" s="860"/>
      <c r="W47" s="860"/>
      <c r="X47" s="860"/>
      <c r="Y47" s="860"/>
    </row>
    <row r="48" spans="1:25" ht="15.75" customHeight="1" x14ac:dyDescent="0.25">
      <c r="A48" s="945"/>
      <c r="B48" s="946" t="s">
        <v>1100</v>
      </c>
      <c r="C48" s="906">
        <v>25</v>
      </c>
      <c r="D48" s="826" t="s">
        <v>113</v>
      </c>
      <c r="E48" s="827">
        <v>1004</v>
      </c>
      <c r="F48" s="826">
        <f t="shared" si="8"/>
        <v>25100</v>
      </c>
      <c r="G48" s="801">
        <f t="shared" si="9"/>
        <v>25100</v>
      </c>
      <c r="H48" s="800"/>
      <c r="I48" s="800"/>
      <c r="J48" s="800"/>
      <c r="K48" s="860"/>
      <c r="L48" s="860"/>
      <c r="M48" s="860"/>
      <c r="N48" s="860"/>
      <c r="O48" s="860"/>
      <c r="P48" s="860"/>
      <c r="Q48" s="860"/>
      <c r="R48" s="860"/>
      <c r="S48" s="860"/>
      <c r="T48" s="860"/>
      <c r="U48" s="860"/>
      <c r="V48" s="860"/>
      <c r="W48" s="860"/>
      <c r="X48" s="860"/>
      <c r="Y48" s="860"/>
    </row>
    <row r="49" spans="1:25" ht="15.75" customHeight="1" x14ac:dyDescent="0.25">
      <c r="A49" s="945"/>
      <c r="B49" s="946" t="s">
        <v>1101</v>
      </c>
      <c r="C49" s="906">
        <v>1</v>
      </c>
      <c r="D49" s="826" t="s">
        <v>113</v>
      </c>
      <c r="E49" s="827">
        <v>60000</v>
      </c>
      <c r="F49" s="826">
        <f t="shared" si="8"/>
        <v>60000</v>
      </c>
      <c r="G49" s="801">
        <f t="shared" si="9"/>
        <v>60000</v>
      </c>
      <c r="H49" s="800"/>
      <c r="I49" s="800"/>
      <c r="J49" s="800"/>
      <c r="K49" s="860"/>
      <c r="L49" s="860"/>
      <c r="M49" s="860"/>
      <c r="N49" s="860"/>
      <c r="O49" s="860"/>
      <c r="P49" s="860"/>
      <c r="Q49" s="860"/>
      <c r="R49" s="860"/>
      <c r="S49" s="860"/>
      <c r="T49" s="860"/>
      <c r="U49" s="860"/>
      <c r="V49" s="860"/>
      <c r="W49" s="860"/>
      <c r="X49" s="860"/>
      <c r="Y49" s="860"/>
    </row>
    <row r="50" spans="1:25" ht="15.75" customHeight="1" x14ac:dyDescent="0.25">
      <c r="A50" s="945"/>
      <c r="B50" s="946" t="s">
        <v>1102</v>
      </c>
      <c r="C50" s="906">
        <v>2</v>
      </c>
      <c r="D50" s="826" t="s">
        <v>113</v>
      </c>
      <c r="E50" s="827">
        <v>87083</v>
      </c>
      <c r="F50" s="826">
        <f t="shared" si="8"/>
        <v>174166</v>
      </c>
      <c r="G50" s="801">
        <f t="shared" si="9"/>
        <v>174166</v>
      </c>
      <c r="H50" s="800"/>
      <c r="I50" s="800"/>
      <c r="J50" s="800"/>
      <c r="K50" s="860"/>
      <c r="L50" s="860"/>
      <c r="M50" s="860"/>
      <c r="N50" s="860"/>
      <c r="O50" s="860"/>
      <c r="P50" s="860"/>
      <c r="Q50" s="860"/>
      <c r="R50" s="860"/>
      <c r="S50" s="860"/>
      <c r="T50" s="860"/>
      <c r="U50" s="860"/>
      <c r="V50" s="860"/>
      <c r="W50" s="860"/>
      <c r="X50" s="860"/>
      <c r="Y50" s="860"/>
    </row>
    <row r="51" spans="1:25" ht="15.75" customHeight="1" x14ac:dyDescent="0.25">
      <c r="A51" s="948"/>
      <c r="B51" s="933"/>
      <c r="C51" s="933"/>
      <c r="D51" s="933"/>
      <c r="E51" s="933"/>
      <c r="F51" s="933"/>
      <c r="G51" s="801">
        <f t="shared" si="9"/>
        <v>0</v>
      </c>
      <c r="H51" s="933"/>
      <c r="I51" s="933"/>
      <c r="J51" s="933"/>
      <c r="K51" s="860"/>
      <c r="L51" s="860"/>
      <c r="M51" s="860"/>
      <c r="N51" s="860"/>
      <c r="O51" s="860"/>
      <c r="P51" s="860"/>
      <c r="Q51" s="860"/>
      <c r="R51" s="860"/>
      <c r="S51" s="860"/>
      <c r="T51" s="860"/>
      <c r="U51" s="860"/>
      <c r="V51" s="860"/>
      <c r="W51" s="860"/>
      <c r="X51" s="860"/>
      <c r="Y51" s="860"/>
    </row>
    <row r="52" spans="1:25" ht="15.75" customHeight="1" x14ac:dyDescent="0.25">
      <c r="A52" s="948"/>
      <c r="B52" s="933"/>
      <c r="C52" s="933"/>
      <c r="D52" s="933"/>
      <c r="E52" s="933"/>
      <c r="F52" s="933"/>
      <c r="G52" s="899"/>
      <c r="H52" s="933"/>
      <c r="I52" s="933"/>
      <c r="J52" s="933"/>
      <c r="K52" s="860"/>
      <c r="L52" s="860"/>
      <c r="M52" s="860"/>
      <c r="N52" s="860"/>
      <c r="O52" s="860"/>
      <c r="P52" s="860"/>
      <c r="Q52" s="860"/>
      <c r="R52" s="860"/>
      <c r="S52" s="860"/>
      <c r="T52" s="860"/>
      <c r="U52" s="860"/>
      <c r="V52" s="860"/>
      <c r="W52" s="860"/>
      <c r="X52" s="860"/>
      <c r="Y52" s="860"/>
    </row>
    <row r="53" spans="1:25" ht="15.75" customHeight="1" x14ac:dyDescent="0.25">
      <c r="A53" s="948"/>
      <c r="B53" s="933"/>
      <c r="C53" s="933"/>
      <c r="D53" s="933"/>
      <c r="E53" s="933"/>
      <c r="F53" s="933"/>
      <c r="G53" s="899"/>
      <c r="H53" s="933"/>
      <c r="I53" s="933"/>
      <c r="J53" s="933"/>
      <c r="K53" s="860"/>
      <c r="L53" s="860"/>
      <c r="M53" s="860"/>
      <c r="N53" s="860"/>
      <c r="O53" s="860"/>
      <c r="P53" s="860"/>
      <c r="Q53" s="860"/>
      <c r="R53" s="860"/>
      <c r="S53" s="860"/>
      <c r="T53" s="860"/>
      <c r="U53" s="860"/>
      <c r="V53" s="860"/>
      <c r="W53" s="860"/>
      <c r="X53" s="860"/>
      <c r="Y53" s="860"/>
    </row>
    <row r="54" spans="1:25" ht="15.75" customHeight="1" x14ac:dyDescent="0.25">
      <c r="A54" s="948"/>
      <c r="B54" s="933"/>
      <c r="C54" s="933"/>
      <c r="D54" s="933"/>
      <c r="E54" s="933"/>
      <c r="F54" s="933"/>
      <c r="G54" s="899"/>
      <c r="H54" s="933"/>
      <c r="I54" s="933"/>
      <c r="J54" s="933"/>
      <c r="K54" s="860"/>
      <c r="L54" s="860"/>
      <c r="M54" s="860"/>
      <c r="N54" s="860"/>
      <c r="O54" s="860"/>
      <c r="P54" s="860"/>
      <c r="Q54" s="860"/>
      <c r="R54" s="860"/>
      <c r="S54" s="860"/>
      <c r="T54" s="860"/>
      <c r="U54" s="860"/>
      <c r="V54" s="860"/>
      <c r="W54" s="860"/>
      <c r="X54" s="860"/>
      <c r="Y54" s="860"/>
    </row>
    <row r="55" spans="1:25" ht="15.75" customHeight="1" x14ac:dyDescent="0.25">
      <c r="A55" s="948"/>
      <c r="B55" s="933"/>
      <c r="C55" s="933"/>
      <c r="D55" s="933"/>
      <c r="E55" s="933"/>
      <c r="F55" s="933"/>
      <c r="G55" s="899"/>
      <c r="H55" s="933"/>
      <c r="I55" s="933"/>
      <c r="J55" s="933"/>
      <c r="K55" s="860"/>
      <c r="L55" s="860"/>
      <c r="M55" s="860"/>
      <c r="N55" s="860"/>
      <c r="O55" s="860"/>
      <c r="P55" s="860"/>
      <c r="Q55" s="860"/>
      <c r="R55" s="860"/>
      <c r="S55" s="860"/>
      <c r="T55" s="860"/>
      <c r="U55" s="860"/>
      <c r="V55" s="860"/>
      <c r="W55" s="860"/>
      <c r="X55" s="860"/>
      <c r="Y55" s="860"/>
    </row>
    <row r="56" spans="1:25" ht="15.75" customHeight="1" x14ac:dyDescent="0.25">
      <c r="A56" s="948"/>
      <c r="B56" s="933"/>
      <c r="C56" s="933"/>
      <c r="D56" s="933"/>
      <c r="E56" s="933"/>
      <c r="F56" s="933"/>
      <c r="G56" s="899"/>
      <c r="H56" s="933"/>
      <c r="I56" s="933"/>
      <c r="J56" s="933"/>
      <c r="K56" s="860"/>
      <c r="L56" s="860"/>
      <c r="M56" s="860"/>
      <c r="N56" s="860"/>
      <c r="O56" s="860"/>
      <c r="P56" s="860"/>
      <c r="Q56" s="860"/>
      <c r="R56" s="860"/>
      <c r="S56" s="860"/>
      <c r="T56" s="860"/>
      <c r="U56" s="860"/>
      <c r="V56" s="860"/>
      <c r="W56" s="860"/>
      <c r="X56" s="860"/>
      <c r="Y56" s="860"/>
    </row>
    <row r="57" spans="1:25" ht="15.75" customHeight="1" x14ac:dyDescent="0.25">
      <c r="A57" s="948"/>
      <c r="B57" s="933"/>
      <c r="C57" s="933"/>
      <c r="D57" s="933"/>
      <c r="E57" s="933"/>
      <c r="F57" s="933"/>
      <c r="G57" s="899"/>
      <c r="H57" s="933"/>
      <c r="I57" s="933"/>
      <c r="J57" s="933"/>
      <c r="K57" s="860"/>
      <c r="L57" s="860"/>
      <c r="M57" s="860"/>
      <c r="N57" s="860"/>
      <c r="O57" s="860"/>
      <c r="P57" s="860"/>
      <c r="Q57" s="860"/>
      <c r="R57" s="860"/>
      <c r="S57" s="860"/>
      <c r="T57" s="860"/>
      <c r="U57" s="860"/>
      <c r="V57" s="860"/>
      <c r="W57" s="860"/>
      <c r="X57" s="860"/>
      <c r="Y57" s="860"/>
    </row>
    <row r="58" spans="1:25" ht="15.75" customHeight="1" x14ac:dyDescent="0.25">
      <c r="A58" s="948"/>
      <c r="B58" s="933"/>
      <c r="C58" s="933"/>
      <c r="D58" s="933"/>
      <c r="E58" s="933"/>
      <c r="F58" s="933"/>
      <c r="G58" s="899"/>
      <c r="H58" s="933"/>
      <c r="I58" s="933"/>
      <c r="J58" s="933"/>
      <c r="K58" s="860"/>
      <c r="L58" s="860"/>
      <c r="M58" s="860"/>
      <c r="N58" s="860"/>
      <c r="O58" s="860"/>
      <c r="P58" s="860"/>
      <c r="Q58" s="860"/>
      <c r="R58" s="860"/>
      <c r="S58" s="860"/>
      <c r="T58" s="860"/>
      <c r="U58" s="860"/>
      <c r="V58" s="860"/>
      <c r="W58" s="860"/>
      <c r="X58" s="860"/>
      <c r="Y58" s="860"/>
    </row>
    <row r="59" spans="1:25" ht="15.75" customHeight="1" x14ac:dyDescent="0.25">
      <c r="A59" s="948"/>
      <c r="B59" s="933"/>
      <c r="C59" s="933"/>
      <c r="D59" s="933"/>
      <c r="E59" s="933"/>
      <c r="F59" s="933"/>
      <c r="G59" s="899"/>
      <c r="H59" s="933"/>
      <c r="I59" s="933"/>
      <c r="J59" s="933"/>
      <c r="K59" s="860"/>
      <c r="L59" s="860"/>
      <c r="M59" s="860"/>
      <c r="N59" s="860"/>
      <c r="O59" s="860"/>
      <c r="P59" s="860"/>
      <c r="Q59" s="860"/>
      <c r="R59" s="860"/>
      <c r="S59" s="860"/>
      <c r="T59" s="860"/>
      <c r="U59" s="860"/>
      <c r="V59" s="860"/>
      <c r="W59" s="860"/>
      <c r="X59" s="860"/>
      <c r="Y59" s="860"/>
    </row>
    <row r="60" spans="1:25" ht="15.75" customHeight="1" x14ac:dyDescent="0.25">
      <c r="A60" s="948"/>
      <c r="B60" s="933"/>
      <c r="C60" s="933"/>
      <c r="D60" s="933"/>
      <c r="E60" s="933"/>
      <c r="F60" s="933"/>
      <c r="G60" s="899"/>
      <c r="H60" s="933"/>
      <c r="I60" s="933"/>
      <c r="J60" s="933"/>
      <c r="K60" s="860"/>
      <c r="L60" s="860"/>
      <c r="M60" s="860"/>
      <c r="N60" s="860"/>
      <c r="O60" s="860"/>
      <c r="P60" s="860"/>
      <c r="Q60" s="860"/>
      <c r="R60" s="860"/>
      <c r="S60" s="860"/>
      <c r="T60" s="860"/>
      <c r="U60" s="860"/>
      <c r="V60" s="860"/>
      <c r="W60" s="860"/>
      <c r="X60" s="860"/>
      <c r="Y60" s="860"/>
    </row>
    <row r="61" spans="1:25" ht="15.75" customHeight="1" x14ac:dyDescent="0.25">
      <c r="A61" s="948"/>
      <c r="B61" s="933"/>
      <c r="C61" s="933"/>
      <c r="D61" s="933"/>
      <c r="E61" s="933"/>
      <c r="F61" s="933"/>
      <c r="G61" s="899"/>
      <c r="H61" s="933"/>
      <c r="I61" s="933"/>
      <c r="J61" s="933"/>
      <c r="K61" s="860"/>
      <c r="L61" s="860"/>
      <c r="M61" s="860"/>
      <c r="N61" s="860"/>
      <c r="O61" s="860"/>
      <c r="P61" s="860"/>
      <c r="Q61" s="860"/>
      <c r="R61" s="860"/>
      <c r="S61" s="860"/>
      <c r="T61" s="860"/>
      <c r="U61" s="860"/>
      <c r="V61" s="860"/>
      <c r="W61" s="860"/>
      <c r="X61" s="860"/>
      <c r="Y61" s="860"/>
    </row>
    <row r="62" spans="1:25" ht="15.75" customHeight="1" x14ac:dyDescent="0.25">
      <c r="A62" s="948"/>
      <c r="B62" s="933"/>
      <c r="C62" s="933"/>
      <c r="D62" s="933"/>
      <c r="E62" s="933"/>
      <c r="F62" s="933"/>
      <c r="G62" s="899"/>
      <c r="H62" s="933"/>
      <c r="I62" s="933"/>
      <c r="J62" s="933"/>
      <c r="K62" s="860"/>
      <c r="L62" s="860"/>
      <c r="M62" s="860"/>
      <c r="N62" s="860"/>
      <c r="O62" s="860"/>
      <c r="P62" s="860"/>
      <c r="Q62" s="860"/>
      <c r="R62" s="860"/>
      <c r="S62" s="860"/>
      <c r="T62" s="860"/>
      <c r="U62" s="860"/>
      <c r="V62" s="860"/>
      <c r="W62" s="860"/>
      <c r="X62" s="860"/>
      <c r="Y62" s="860"/>
    </row>
    <row r="63" spans="1:25" ht="15.75" customHeight="1" x14ac:dyDescent="0.25">
      <c r="A63" s="948"/>
      <c r="B63" s="933"/>
      <c r="C63" s="933"/>
      <c r="D63" s="933"/>
      <c r="E63" s="933"/>
      <c r="F63" s="933"/>
      <c r="G63" s="899"/>
      <c r="H63" s="933"/>
      <c r="I63" s="933"/>
      <c r="J63" s="933"/>
      <c r="K63" s="860"/>
      <c r="L63" s="860"/>
      <c r="M63" s="860"/>
      <c r="N63" s="860"/>
      <c r="O63" s="860"/>
      <c r="P63" s="860"/>
      <c r="Q63" s="860"/>
      <c r="R63" s="860"/>
      <c r="S63" s="860"/>
      <c r="T63" s="860"/>
      <c r="U63" s="860"/>
      <c r="V63" s="860"/>
      <c r="W63" s="860"/>
      <c r="X63" s="860"/>
      <c r="Y63" s="860"/>
    </row>
    <row r="64" spans="1:25" ht="15.75" customHeight="1" x14ac:dyDescent="0.25">
      <c r="A64" s="948"/>
      <c r="B64" s="933"/>
      <c r="C64" s="933"/>
      <c r="D64" s="933"/>
      <c r="E64" s="933"/>
      <c r="F64" s="933"/>
      <c r="G64" s="899"/>
      <c r="H64" s="933"/>
      <c r="I64" s="933"/>
      <c r="J64" s="933"/>
      <c r="K64" s="860"/>
      <c r="L64" s="860"/>
      <c r="M64" s="860"/>
      <c r="N64" s="860"/>
      <c r="O64" s="860"/>
      <c r="P64" s="860"/>
      <c r="Q64" s="860"/>
      <c r="R64" s="860"/>
      <c r="S64" s="860"/>
      <c r="T64" s="860"/>
      <c r="U64" s="860"/>
      <c r="V64" s="860"/>
      <c r="W64" s="860"/>
      <c r="X64" s="860"/>
      <c r="Y64" s="860"/>
    </row>
    <row r="65" spans="1:25" ht="15.75" customHeight="1" x14ac:dyDescent="0.25">
      <c r="A65" s="948"/>
      <c r="B65" s="933"/>
      <c r="C65" s="933"/>
      <c r="D65" s="933"/>
      <c r="E65" s="933"/>
      <c r="F65" s="933"/>
      <c r="G65" s="899"/>
      <c r="H65" s="933"/>
      <c r="I65" s="933"/>
      <c r="J65" s="933"/>
      <c r="K65" s="860"/>
      <c r="L65" s="860"/>
      <c r="M65" s="860"/>
      <c r="N65" s="860"/>
      <c r="O65" s="860"/>
      <c r="P65" s="860"/>
      <c r="Q65" s="860"/>
      <c r="R65" s="860"/>
      <c r="S65" s="860"/>
      <c r="T65" s="860"/>
      <c r="U65" s="860"/>
      <c r="V65" s="860"/>
      <c r="W65" s="860"/>
      <c r="X65" s="860"/>
      <c r="Y65" s="860"/>
    </row>
    <row r="66" spans="1:25" ht="15.75" customHeight="1" x14ac:dyDescent="0.25">
      <c r="A66" s="948"/>
      <c r="B66" s="933"/>
      <c r="C66" s="933"/>
      <c r="D66" s="933"/>
      <c r="E66" s="933"/>
      <c r="F66" s="933"/>
      <c r="G66" s="899"/>
      <c r="H66" s="933"/>
      <c r="I66" s="933"/>
      <c r="J66" s="933"/>
      <c r="K66" s="860"/>
      <c r="L66" s="860"/>
      <c r="M66" s="860"/>
      <c r="N66" s="860"/>
      <c r="O66" s="860"/>
      <c r="P66" s="860"/>
      <c r="Q66" s="860"/>
      <c r="R66" s="860"/>
      <c r="S66" s="860"/>
      <c r="T66" s="860"/>
      <c r="U66" s="860"/>
      <c r="V66" s="860"/>
      <c r="W66" s="860"/>
      <c r="X66" s="860"/>
      <c r="Y66" s="860"/>
    </row>
    <row r="67" spans="1:25" ht="15.75" customHeight="1" x14ac:dyDescent="0.25">
      <c r="A67" s="948"/>
      <c r="B67" s="933"/>
      <c r="C67" s="933"/>
      <c r="D67" s="933"/>
      <c r="E67" s="933"/>
      <c r="F67" s="933"/>
      <c r="G67" s="899"/>
      <c r="H67" s="933"/>
      <c r="I67" s="933"/>
      <c r="J67" s="933"/>
      <c r="K67" s="860"/>
      <c r="L67" s="860"/>
      <c r="M67" s="860"/>
      <c r="N67" s="860"/>
      <c r="O67" s="860"/>
      <c r="P67" s="860"/>
      <c r="Q67" s="860"/>
      <c r="R67" s="860"/>
      <c r="S67" s="860"/>
      <c r="T67" s="860"/>
      <c r="U67" s="860"/>
      <c r="V67" s="860"/>
      <c r="W67" s="860"/>
      <c r="X67" s="860"/>
      <c r="Y67" s="860"/>
    </row>
    <row r="68" spans="1:25" ht="15.75" customHeight="1" x14ac:dyDescent="0.25">
      <c r="A68" s="948"/>
      <c r="B68" s="933"/>
      <c r="C68" s="933"/>
      <c r="D68" s="933"/>
      <c r="E68" s="933"/>
      <c r="F68" s="933"/>
      <c r="G68" s="899"/>
      <c r="H68" s="933"/>
      <c r="I68" s="933"/>
      <c r="J68" s="933"/>
      <c r="K68" s="860"/>
      <c r="L68" s="860"/>
      <c r="M68" s="860"/>
      <c r="N68" s="860"/>
      <c r="O68" s="860"/>
      <c r="P68" s="860"/>
      <c r="Q68" s="860"/>
      <c r="R68" s="860"/>
      <c r="S68" s="860"/>
      <c r="T68" s="860"/>
      <c r="U68" s="860"/>
      <c r="V68" s="860"/>
      <c r="W68" s="860"/>
      <c r="X68" s="860"/>
      <c r="Y68" s="860"/>
    </row>
    <row r="69" spans="1:25" ht="15.75" customHeight="1" x14ac:dyDescent="0.25">
      <c r="A69" s="948"/>
      <c r="B69" s="933"/>
      <c r="C69" s="933"/>
      <c r="D69" s="933"/>
      <c r="E69" s="933"/>
      <c r="F69" s="933"/>
      <c r="G69" s="899"/>
      <c r="H69" s="933"/>
      <c r="I69" s="933"/>
      <c r="J69" s="933"/>
      <c r="K69" s="860"/>
      <c r="L69" s="860"/>
      <c r="M69" s="860"/>
      <c r="N69" s="860"/>
      <c r="O69" s="860"/>
      <c r="P69" s="860"/>
      <c r="Q69" s="860"/>
      <c r="R69" s="860"/>
      <c r="S69" s="860"/>
      <c r="T69" s="860"/>
      <c r="U69" s="860"/>
      <c r="V69" s="860"/>
      <c r="W69" s="860"/>
      <c r="X69" s="860"/>
      <c r="Y69" s="860"/>
    </row>
    <row r="70" spans="1:25" ht="15.75" customHeight="1" x14ac:dyDescent="0.25">
      <c r="A70" s="948"/>
      <c r="B70" s="933"/>
      <c r="C70" s="933"/>
      <c r="D70" s="933"/>
      <c r="E70" s="933"/>
      <c r="F70" s="933"/>
      <c r="G70" s="899"/>
      <c r="H70" s="933"/>
      <c r="I70" s="933"/>
      <c r="J70" s="933"/>
      <c r="K70" s="860"/>
      <c r="L70" s="860"/>
      <c r="M70" s="860"/>
      <c r="N70" s="860"/>
      <c r="O70" s="860"/>
      <c r="P70" s="860"/>
      <c r="Q70" s="860"/>
      <c r="R70" s="860"/>
      <c r="S70" s="860"/>
      <c r="T70" s="860"/>
      <c r="U70" s="860"/>
      <c r="V70" s="860"/>
      <c r="W70" s="860"/>
      <c r="X70" s="860"/>
      <c r="Y70" s="860"/>
    </row>
    <row r="71" spans="1:25" ht="15.75" customHeight="1" x14ac:dyDescent="0.25">
      <c r="A71" s="948"/>
      <c r="B71" s="933"/>
      <c r="C71" s="933"/>
      <c r="D71" s="933"/>
      <c r="E71" s="933"/>
      <c r="F71" s="933"/>
      <c r="G71" s="899"/>
      <c r="H71" s="933"/>
      <c r="I71" s="933"/>
      <c r="J71" s="933"/>
      <c r="K71" s="860"/>
      <c r="L71" s="860"/>
      <c r="M71" s="860"/>
      <c r="N71" s="860"/>
      <c r="O71" s="860"/>
      <c r="P71" s="860"/>
      <c r="Q71" s="860"/>
      <c r="R71" s="860"/>
      <c r="S71" s="860"/>
      <c r="T71" s="860"/>
      <c r="U71" s="860"/>
      <c r="V71" s="860"/>
      <c r="W71" s="860"/>
      <c r="X71" s="860"/>
      <c r="Y71" s="860"/>
    </row>
    <row r="72" spans="1:25" ht="15.75" customHeight="1" x14ac:dyDescent="0.25">
      <c r="A72" s="948"/>
      <c r="B72" s="933"/>
      <c r="C72" s="933"/>
      <c r="D72" s="933"/>
      <c r="E72" s="933"/>
      <c r="F72" s="933"/>
      <c r="G72" s="899"/>
      <c r="H72" s="933"/>
      <c r="I72" s="933"/>
      <c r="J72" s="933"/>
      <c r="K72" s="860"/>
      <c r="L72" s="860"/>
      <c r="M72" s="860"/>
      <c r="N72" s="860"/>
      <c r="O72" s="860"/>
      <c r="P72" s="860"/>
      <c r="Q72" s="860"/>
      <c r="R72" s="860"/>
      <c r="S72" s="860"/>
      <c r="T72" s="860"/>
      <c r="U72" s="860"/>
      <c r="V72" s="860"/>
      <c r="W72" s="860"/>
      <c r="X72" s="860"/>
      <c r="Y72" s="860"/>
    </row>
    <row r="73" spans="1:25" ht="15.75" customHeight="1" x14ac:dyDescent="0.25">
      <c r="A73" s="948"/>
      <c r="B73" s="933"/>
      <c r="C73" s="933"/>
      <c r="D73" s="933"/>
      <c r="E73" s="933"/>
      <c r="F73" s="933"/>
      <c r="G73" s="899"/>
      <c r="H73" s="933"/>
      <c r="I73" s="933"/>
      <c r="J73" s="933"/>
      <c r="K73" s="860"/>
      <c r="L73" s="860"/>
      <c r="M73" s="860"/>
      <c r="N73" s="860"/>
      <c r="O73" s="860"/>
      <c r="P73" s="860"/>
      <c r="Q73" s="860"/>
      <c r="R73" s="860"/>
      <c r="S73" s="860"/>
      <c r="T73" s="860"/>
      <c r="U73" s="860"/>
      <c r="V73" s="860"/>
      <c r="W73" s="860"/>
      <c r="X73" s="860"/>
      <c r="Y73" s="860"/>
    </row>
    <row r="74" spans="1:25" ht="15.75" customHeight="1" x14ac:dyDescent="0.25">
      <c r="A74" s="948"/>
      <c r="B74" s="933"/>
      <c r="C74" s="933"/>
      <c r="D74" s="933"/>
      <c r="E74" s="933"/>
      <c r="F74" s="933"/>
      <c r="G74" s="899"/>
      <c r="H74" s="933"/>
      <c r="I74" s="933"/>
      <c r="J74" s="933"/>
      <c r="K74" s="860"/>
      <c r="L74" s="860"/>
      <c r="M74" s="860"/>
      <c r="N74" s="860"/>
      <c r="O74" s="860"/>
      <c r="P74" s="860"/>
      <c r="Q74" s="860"/>
      <c r="R74" s="860"/>
      <c r="S74" s="860"/>
      <c r="T74" s="860"/>
      <c r="U74" s="860"/>
      <c r="V74" s="860"/>
      <c r="W74" s="860"/>
      <c r="X74" s="860"/>
      <c r="Y74" s="860"/>
    </row>
    <row r="75" spans="1:25" ht="15.75" customHeight="1" x14ac:dyDescent="0.25">
      <c r="A75" s="948"/>
      <c r="B75" s="933"/>
      <c r="C75" s="933"/>
      <c r="D75" s="933"/>
      <c r="E75" s="933"/>
      <c r="F75" s="933"/>
      <c r="G75" s="899"/>
      <c r="H75" s="933"/>
      <c r="I75" s="933"/>
      <c r="J75" s="933"/>
      <c r="K75" s="860"/>
      <c r="L75" s="860"/>
      <c r="M75" s="860"/>
      <c r="N75" s="860"/>
      <c r="O75" s="860"/>
      <c r="P75" s="860"/>
      <c r="Q75" s="860"/>
      <c r="R75" s="860"/>
      <c r="S75" s="860"/>
      <c r="T75" s="860"/>
      <c r="U75" s="860"/>
      <c r="V75" s="860"/>
      <c r="W75" s="860"/>
      <c r="X75" s="860"/>
      <c r="Y75" s="860"/>
    </row>
    <row r="76" spans="1:25" ht="15.75" customHeight="1" x14ac:dyDescent="0.25">
      <c r="A76" s="948"/>
      <c r="B76" s="933"/>
      <c r="C76" s="933"/>
      <c r="D76" s="933"/>
      <c r="E76" s="933"/>
      <c r="F76" s="933"/>
      <c r="G76" s="899"/>
      <c r="H76" s="933"/>
      <c r="I76" s="933"/>
      <c r="J76" s="933"/>
      <c r="K76" s="860"/>
      <c r="L76" s="860"/>
      <c r="M76" s="860"/>
      <c r="N76" s="860"/>
      <c r="O76" s="860"/>
      <c r="P76" s="860"/>
      <c r="Q76" s="860"/>
      <c r="R76" s="860"/>
      <c r="S76" s="860"/>
      <c r="T76" s="860"/>
      <c r="U76" s="860"/>
      <c r="V76" s="860"/>
      <c r="W76" s="860"/>
      <c r="X76" s="860"/>
      <c r="Y76" s="860"/>
    </row>
    <row r="77" spans="1:25" ht="15.75" customHeight="1" x14ac:dyDescent="0.25">
      <c r="A77" s="948"/>
      <c r="B77" s="933"/>
      <c r="C77" s="933"/>
      <c r="D77" s="933"/>
      <c r="E77" s="933"/>
      <c r="F77" s="933"/>
      <c r="G77" s="899"/>
      <c r="H77" s="933"/>
      <c r="I77" s="933"/>
      <c r="J77" s="933"/>
      <c r="K77" s="860"/>
      <c r="L77" s="860"/>
      <c r="M77" s="860"/>
      <c r="N77" s="860"/>
      <c r="O77" s="860"/>
      <c r="P77" s="860"/>
      <c r="Q77" s="860"/>
      <c r="R77" s="860"/>
      <c r="S77" s="860"/>
      <c r="T77" s="860"/>
      <c r="U77" s="860"/>
      <c r="V77" s="860"/>
      <c r="W77" s="860"/>
      <c r="X77" s="860"/>
      <c r="Y77" s="860"/>
    </row>
    <row r="78" spans="1:25" ht="15.75" customHeight="1" x14ac:dyDescent="0.25">
      <c r="A78" s="948"/>
      <c r="B78" s="933"/>
      <c r="C78" s="933"/>
      <c r="D78" s="933"/>
      <c r="E78" s="933"/>
      <c r="F78" s="933"/>
      <c r="G78" s="899"/>
      <c r="H78" s="933"/>
      <c r="I78" s="933"/>
      <c r="J78" s="933"/>
      <c r="K78" s="860"/>
      <c r="L78" s="860"/>
      <c r="M78" s="860"/>
      <c r="N78" s="860"/>
      <c r="O78" s="860"/>
      <c r="P78" s="860"/>
      <c r="Q78" s="860"/>
      <c r="R78" s="860"/>
      <c r="S78" s="860"/>
      <c r="T78" s="860"/>
      <c r="U78" s="860"/>
      <c r="V78" s="860"/>
      <c r="W78" s="860"/>
      <c r="X78" s="860"/>
      <c r="Y78" s="860"/>
    </row>
    <row r="79" spans="1:25" ht="15.75" customHeight="1" x14ac:dyDescent="0.25">
      <c r="A79" s="948"/>
      <c r="B79" s="933"/>
      <c r="C79" s="933"/>
      <c r="D79" s="933"/>
      <c r="E79" s="933"/>
      <c r="F79" s="933"/>
      <c r="G79" s="899"/>
      <c r="H79" s="933"/>
      <c r="I79" s="933"/>
      <c r="J79" s="933"/>
      <c r="K79" s="860"/>
      <c r="L79" s="860"/>
      <c r="M79" s="860"/>
      <c r="N79" s="860"/>
      <c r="O79" s="860"/>
      <c r="P79" s="860"/>
      <c r="Q79" s="860"/>
      <c r="R79" s="860"/>
      <c r="S79" s="860"/>
      <c r="T79" s="860"/>
      <c r="U79" s="860"/>
      <c r="V79" s="860"/>
      <c r="W79" s="860"/>
      <c r="X79" s="860"/>
      <c r="Y79" s="860"/>
    </row>
    <row r="80" spans="1:25" ht="15.75" customHeight="1" x14ac:dyDescent="0.25">
      <c r="A80" s="948"/>
      <c r="B80" s="933"/>
      <c r="C80" s="933"/>
      <c r="D80" s="933"/>
      <c r="E80" s="933"/>
      <c r="F80" s="933"/>
      <c r="G80" s="899"/>
      <c r="H80" s="933"/>
      <c r="I80" s="933"/>
      <c r="J80" s="933"/>
      <c r="K80" s="860"/>
      <c r="L80" s="860"/>
      <c r="M80" s="860"/>
      <c r="N80" s="860"/>
      <c r="O80" s="860"/>
      <c r="P80" s="860"/>
      <c r="Q80" s="860"/>
      <c r="R80" s="860"/>
      <c r="S80" s="860"/>
      <c r="T80" s="860"/>
      <c r="U80" s="860"/>
      <c r="V80" s="860"/>
      <c r="W80" s="860"/>
      <c r="X80" s="860"/>
      <c r="Y80" s="860"/>
    </row>
    <row r="81" spans="1:25" ht="15.75" customHeight="1" x14ac:dyDescent="0.25">
      <c r="A81" s="948"/>
      <c r="B81" s="933"/>
      <c r="C81" s="933"/>
      <c r="D81" s="933"/>
      <c r="E81" s="933"/>
      <c r="F81" s="933"/>
      <c r="G81" s="899"/>
      <c r="H81" s="933"/>
      <c r="I81" s="933"/>
      <c r="J81" s="933"/>
      <c r="K81" s="860"/>
      <c r="L81" s="860"/>
      <c r="M81" s="860"/>
      <c r="N81" s="860"/>
      <c r="O81" s="860"/>
      <c r="P81" s="860"/>
      <c r="Q81" s="860"/>
      <c r="R81" s="860"/>
      <c r="S81" s="860"/>
      <c r="T81" s="860"/>
      <c r="U81" s="860"/>
      <c r="V81" s="860"/>
      <c r="W81" s="860"/>
      <c r="X81" s="860"/>
      <c r="Y81" s="860"/>
    </row>
    <row r="82" spans="1:25" ht="15.75" customHeight="1" x14ac:dyDescent="0.25">
      <c r="A82" s="948"/>
      <c r="B82" s="933"/>
      <c r="C82" s="933"/>
      <c r="D82" s="933"/>
      <c r="E82" s="933"/>
      <c r="F82" s="933"/>
      <c r="G82" s="899"/>
      <c r="H82" s="933"/>
      <c r="I82" s="933"/>
      <c r="J82" s="933"/>
      <c r="K82" s="860"/>
      <c r="L82" s="860"/>
      <c r="M82" s="860"/>
      <c r="N82" s="860"/>
      <c r="O82" s="860"/>
      <c r="P82" s="860"/>
      <c r="Q82" s="860"/>
      <c r="R82" s="860"/>
      <c r="S82" s="860"/>
      <c r="T82" s="860"/>
      <c r="U82" s="860"/>
      <c r="V82" s="860"/>
      <c r="W82" s="860"/>
      <c r="X82" s="860"/>
      <c r="Y82" s="860"/>
    </row>
    <row r="83" spans="1:25" ht="15.75" customHeight="1" x14ac:dyDescent="0.25">
      <c r="A83" s="948"/>
      <c r="B83" s="933"/>
      <c r="C83" s="933"/>
      <c r="D83" s="933"/>
      <c r="E83" s="933"/>
      <c r="F83" s="933"/>
      <c r="G83" s="899"/>
      <c r="H83" s="933"/>
      <c r="I83" s="933"/>
      <c r="J83" s="933"/>
      <c r="K83" s="860"/>
      <c r="L83" s="860"/>
      <c r="M83" s="860"/>
      <c r="N83" s="860"/>
      <c r="O83" s="860"/>
      <c r="P83" s="860"/>
      <c r="Q83" s="860"/>
      <c r="R83" s="860"/>
      <c r="S83" s="860"/>
      <c r="T83" s="860"/>
      <c r="U83" s="860"/>
      <c r="V83" s="860"/>
      <c r="W83" s="860"/>
      <c r="X83" s="860"/>
      <c r="Y83" s="860"/>
    </row>
    <row r="84" spans="1:25" ht="15.75" customHeight="1" x14ac:dyDescent="0.25">
      <c r="A84" s="948"/>
      <c r="B84" s="933"/>
      <c r="C84" s="933"/>
      <c r="D84" s="933"/>
      <c r="E84" s="933"/>
      <c r="F84" s="933"/>
      <c r="G84" s="899"/>
      <c r="H84" s="933"/>
      <c r="I84" s="933"/>
      <c r="J84" s="933"/>
      <c r="K84" s="860"/>
      <c r="L84" s="860"/>
      <c r="M84" s="860"/>
      <c r="N84" s="860"/>
      <c r="O84" s="860"/>
      <c r="P84" s="860"/>
      <c r="Q84" s="860"/>
      <c r="R84" s="860"/>
      <c r="S84" s="860"/>
      <c r="T84" s="860"/>
      <c r="U84" s="860"/>
      <c r="V84" s="860"/>
      <c r="W84" s="860"/>
      <c r="X84" s="860"/>
      <c r="Y84" s="860"/>
    </row>
    <row r="85" spans="1:25" ht="15.75" customHeight="1" x14ac:dyDescent="0.25">
      <c r="A85" s="948"/>
      <c r="B85" s="933"/>
      <c r="C85" s="933"/>
      <c r="D85" s="933"/>
      <c r="E85" s="933"/>
      <c r="F85" s="933"/>
      <c r="G85" s="899"/>
      <c r="H85" s="933"/>
      <c r="I85" s="933"/>
      <c r="J85" s="933"/>
      <c r="K85" s="860"/>
      <c r="L85" s="860"/>
      <c r="M85" s="860"/>
      <c r="N85" s="860"/>
      <c r="O85" s="860"/>
      <c r="P85" s="860"/>
      <c r="Q85" s="860"/>
      <c r="R85" s="860"/>
      <c r="S85" s="860"/>
      <c r="T85" s="860"/>
      <c r="U85" s="860"/>
      <c r="V85" s="860"/>
      <c r="W85" s="860"/>
      <c r="X85" s="860"/>
      <c r="Y85" s="860"/>
    </row>
    <row r="86" spans="1:25" ht="15.75" customHeight="1" x14ac:dyDescent="0.25">
      <c r="A86" s="948"/>
      <c r="B86" s="933"/>
      <c r="C86" s="933"/>
      <c r="D86" s="933"/>
      <c r="E86" s="933"/>
      <c r="F86" s="933"/>
      <c r="G86" s="899"/>
      <c r="H86" s="933"/>
      <c r="I86" s="933"/>
      <c r="J86" s="933"/>
      <c r="K86" s="860"/>
      <c r="L86" s="860"/>
      <c r="M86" s="860"/>
      <c r="N86" s="860"/>
      <c r="O86" s="860"/>
      <c r="P86" s="860"/>
      <c r="Q86" s="860"/>
      <c r="R86" s="860"/>
      <c r="S86" s="860"/>
      <c r="T86" s="860"/>
      <c r="U86" s="860"/>
      <c r="V86" s="860"/>
      <c r="W86" s="860"/>
      <c r="X86" s="860"/>
      <c r="Y86" s="860"/>
    </row>
    <row r="87" spans="1:25" ht="15.75" customHeight="1" x14ac:dyDescent="0.25">
      <c r="A87" s="948"/>
      <c r="B87" s="933"/>
      <c r="C87" s="933"/>
      <c r="D87" s="933"/>
      <c r="E87" s="933"/>
      <c r="F87" s="933"/>
      <c r="G87" s="899"/>
      <c r="H87" s="933"/>
      <c r="I87" s="933"/>
      <c r="J87" s="933"/>
      <c r="K87" s="860"/>
      <c r="L87" s="860"/>
      <c r="M87" s="860"/>
      <c r="N87" s="860"/>
      <c r="O87" s="860"/>
      <c r="P87" s="860"/>
      <c r="Q87" s="860"/>
      <c r="R87" s="860"/>
      <c r="S87" s="860"/>
      <c r="T87" s="860"/>
      <c r="U87" s="860"/>
      <c r="V87" s="860"/>
      <c r="W87" s="860"/>
      <c r="X87" s="860"/>
      <c r="Y87" s="860"/>
    </row>
    <row r="88" spans="1:25" ht="15.75" customHeight="1" x14ac:dyDescent="0.25">
      <c r="A88" s="948"/>
      <c r="B88" s="933"/>
      <c r="C88" s="933"/>
      <c r="D88" s="933"/>
      <c r="E88" s="933"/>
      <c r="F88" s="933"/>
      <c r="G88" s="899"/>
      <c r="H88" s="933"/>
      <c r="I88" s="933"/>
      <c r="J88" s="933"/>
      <c r="K88" s="860"/>
      <c r="L88" s="860"/>
      <c r="M88" s="860"/>
      <c r="N88" s="860"/>
      <c r="O88" s="860"/>
      <c r="P88" s="860"/>
      <c r="Q88" s="860"/>
      <c r="R88" s="860"/>
      <c r="S88" s="860"/>
      <c r="T88" s="860"/>
      <c r="U88" s="860"/>
      <c r="V88" s="860"/>
      <c r="W88" s="860"/>
      <c r="X88" s="860"/>
      <c r="Y88" s="860"/>
    </row>
    <row r="89" spans="1:25" ht="15.75" customHeight="1" x14ac:dyDescent="0.25">
      <c r="A89" s="948"/>
      <c r="B89" s="933"/>
      <c r="C89" s="933"/>
      <c r="D89" s="933"/>
      <c r="E89" s="933"/>
      <c r="F89" s="933"/>
      <c r="G89" s="899"/>
      <c r="H89" s="933"/>
      <c r="I89" s="933"/>
      <c r="J89" s="933"/>
      <c r="K89" s="860"/>
      <c r="L89" s="860"/>
      <c r="M89" s="860"/>
      <c r="N89" s="860"/>
      <c r="O89" s="860"/>
      <c r="P89" s="860"/>
      <c r="Q89" s="860"/>
      <c r="R89" s="860"/>
      <c r="S89" s="860"/>
      <c r="T89" s="860"/>
      <c r="U89" s="860"/>
      <c r="V89" s="860"/>
      <c r="W89" s="860"/>
      <c r="X89" s="860"/>
      <c r="Y89" s="860"/>
    </row>
    <row r="90" spans="1:25" ht="15.75" customHeight="1" x14ac:dyDescent="0.25">
      <c r="A90" s="948"/>
      <c r="B90" s="933"/>
      <c r="C90" s="933"/>
      <c r="D90" s="933"/>
      <c r="E90" s="933"/>
      <c r="F90" s="933"/>
      <c r="G90" s="899"/>
      <c r="H90" s="933"/>
      <c r="I90" s="933"/>
      <c r="J90" s="933"/>
      <c r="K90" s="860"/>
      <c r="L90" s="860"/>
      <c r="M90" s="860"/>
      <c r="N90" s="860"/>
      <c r="O90" s="860"/>
      <c r="P90" s="860"/>
      <c r="Q90" s="860"/>
      <c r="R90" s="860"/>
      <c r="S90" s="860"/>
      <c r="T90" s="860"/>
      <c r="U90" s="860"/>
      <c r="V90" s="860"/>
      <c r="W90" s="860"/>
      <c r="X90" s="860"/>
      <c r="Y90" s="860"/>
    </row>
    <row r="91" spans="1:25" ht="15.75" customHeight="1" x14ac:dyDescent="0.25">
      <c r="A91" s="948"/>
      <c r="B91" s="933"/>
      <c r="C91" s="933"/>
      <c r="D91" s="933"/>
      <c r="E91" s="933"/>
      <c r="F91" s="933"/>
      <c r="G91" s="899"/>
      <c r="H91" s="933"/>
      <c r="I91" s="933"/>
      <c r="J91" s="933"/>
      <c r="K91" s="860"/>
      <c r="L91" s="860"/>
      <c r="M91" s="860"/>
      <c r="N91" s="860"/>
      <c r="O91" s="860"/>
      <c r="P91" s="860"/>
      <c r="Q91" s="860"/>
      <c r="R91" s="860"/>
      <c r="S91" s="860"/>
      <c r="T91" s="860"/>
      <c r="U91" s="860"/>
      <c r="V91" s="860"/>
      <c r="W91" s="860"/>
      <c r="X91" s="860"/>
      <c r="Y91" s="860"/>
    </row>
    <row r="92" spans="1:25" ht="15.75" customHeight="1" x14ac:dyDescent="0.25">
      <c r="A92" s="948"/>
      <c r="B92" s="933"/>
      <c r="C92" s="933"/>
      <c r="D92" s="933"/>
      <c r="E92" s="933"/>
      <c r="F92" s="933"/>
      <c r="G92" s="899"/>
      <c r="H92" s="933"/>
      <c r="I92" s="933"/>
      <c r="J92" s="933"/>
      <c r="K92" s="860"/>
      <c r="L92" s="860"/>
      <c r="M92" s="860"/>
      <c r="N92" s="860"/>
      <c r="O92" s="860"/>
      <c r="P92" s="860"/>
      <c r="Q92" s="860"/>
      <c r="R92" s="860"/>
      <c r="S92" s="860"/>
      <c r="T92" s="860"/>
      <c r="U92" s="860"/>
      <c r="V92" s="860"/>
      <c r="W92" s="860"/>
      <c r="X92" s="860"/>
      <c r="Y92" s="860"/>
    </row>
    <row r="93" spans="1:25" ht="15.75" customHeight="1" x14ac:dyDescent="0.25">
      <c r="A93" s="948"/>
      <c r="B93" s="933"/>
      <c r="C93" s="933"/>
      <c r="D93" s="933"/>
      <c r="E93" s="933"/>
      <c r="F93" s="933"/>
      <c r="G93" s="899"/>
      <c r="H93" s="933"/>
      <c r="I93" s="933"/>
      <c r="J93" s="933"/>
      <c r="K93" s="860"/>
      <c r="L93" s="860"/>
      <c r="M93" s="860"/>
      <c r="N93" s="860"/>
      <c r="O93" s="860"/>
      <c r="P93" s="860"/>
      <c r="Q93" s="860"/>
      <c r="R93" s="860"/>
      <c r="S93" s="860"/>
      <c r="T93" s="860"/>
      <c r="U93" s="860"/>
      <c r="V93" s="860"/>
      <c r="W93" s="860"/>
      <c r="X93" s="860"/>
      <c r="Y93" s="860"/>
    </row>
    <row r="94" spans="1:25" ht="15.75" customHeight="1" x14ac:dyDescent="0.25">
      <c r="A94" s="948"/>
      <c r="B94" s="933"/>
      <c r="C94" s="933"/>
      <c r="D94" s="933"/>
      <c r="E94" s="933"/>
      <c r="F94" s="933"/>
      <c r="G94" s="899"/>
      <c r="H94" s="933"/>
      <c r="I94" s="933"/>
      <c r="J94" s="933"/>
      <c r="K94" s="860"/>
      <c r="L94" s="860"/>
      <c r="M94" s="860"/>
      <c r="N94" s="860"/>
      <c r="O94" s="860"/>
      <c r="P94" s="860"/>
      <c r="Q94" s="860"/>
      <c r="R94" s="860"/>
      <c r="S94" s="860"/>
      <c r="T94" s="860"/>
      <c r="U94" s="860"/>
      <c r="V94" s="860"/>
      <c r="W94" s="860"/>
      <c r="X94" s="860"/>
      <c r="Y94" s="860"/>
    </row>
    <row r="95" spans="1:25" ht="15.75" customHeight="1" x14ac:dyDescent="0.25">
      <c r="A95" s="948"/>
      <c r="B95" s="933"/>
      <c r="C95" s="933"/>
      <c r="D95" s="933"/>
      <c r="E95" s="933"/>
      <c r="F95" s="933"/>
      <c r="G95" s="899"/>
      <c r="H95" s="933"/>
      <c r="I95" s="933"/>
      <c r="J95" s="933"/>
      <c r="K95" s="860"/>
      <c r="L95" s="860"/>
      <c r="M95" s="860"/>
      <c r="N95" s="860"/>
      <c r="O95" s="860"/>
      <c r="P95" s="860"/>
      <c r="Q95" s="860"/>
      <c r="R95" s="860"/>
      <c r="S95" s="860"/>
      <c r="T95" s="860"/>
      <c r="U95" s="860"/>
      <c r="V95" s="860"/>
      <c r="W95" s="860"/>
      <c r="X95" s="860"/>
      <c r="Y95" s="860"/>
    </row>
    <row r="96" spans="1:25" ht="15.75" customHeight="1" x14ac:dyDescent="0.25">
      <c r="A96" s="948"/>
      <c r="B96" s="933"/>
      <c r="C96" s="933"/>
      <c r="D96" s="933"/>
      <c r="E96" s="933"/>
      <c r="F96" s="933"/>
      <c r="G96" s="899"/>
      <c r="H96" s="933"/>
      <c r="I96" s="933"/>
      <c r="J96" s="933"/>
      <c r="K96" s="860"/>
      <c r="L96" s="860"/>
      <c r="M96" s="860"/>
      <c r="N96" s="860"/>
      <c r="O96" s="860"/>
      <c r="P96" s="860"/>
      <c r="Q96" s="860"/>
      <c r="R96" s="860"/>
      <c r="S96" s="860"/>
      <c r="T96" s="860"/>
      <c r="U96" s="860"/>
      <c r="V96" s="860"/>
      <c r="W96" s="860"/>
      <c r="X96" s="860"/>
      <c r="Y96" s="860"/>
    </row>
    <row r="97" spans="1:25" ht="15.75" customHeight="1" x14ac:dyDescent="0.25">
      <c r="A97" s="948"/>
      <c r="B97" s="933"/>
      <c r="C97" s="933"/>
      <c r="D97" s="933"/>
      <c r="E97" s="933"/>
      <c r="F97" s="933"/>
      <c r="G97" s="899"/>
      <c r="H97" s="933"/>
      <c r="I97" s="933"/>
      <c r="J97" s="933"/>
      <c r="K97" s="860"/>
      <c r="L97" s="860"/>
      <c r="M97" s="860"/>
      <c r="N97" s="860"/>
      <c r="O97" s="860"/>
      <c r="P97" s="860"/>
      <c r="Q97" s="860"/>
      <c r="R97" s="860"/>
      <c r="S97" s="860"/>
      <c r="T97" s="860"/>
      <c r="U97" s="860"/>
      <c r="V97" s="860"/>
      <c r="W97" s="860"/>
      <c r="X97" s="860"/>
      <c r="Y97" s="860"/>
    </row>
    <row r="98" spans="1:25" ht="15.75" customHeight="1" x14ac:dyDescent="0.25">
      <c r="A98" s="948"/>
      <c r="B98" s="933"/>
      <c r="C98" s="933"/>
      <c r="D98" s="933"/>
      <c r="E98" s="933"/>
      <c r="F98" s="933"/>
      <c r="G98" s="899"/>
      <c r="H98" s="933"/>
      <c r="I98" s="933"/>
      <c r="J98" s="933"/>
      <c r="K98" s="860"/>
      <c r="L98" s="860"/>
      <c r="M98" s="860"/>
      <c r="N98" s="860"/>
      <c r="O98" s="860"/>
      <c r="P98" s="860"/>
      <c r="Q98" s="860"/>
      <c r="R98" s="860"/>
      <c r="S98" s="860"/>
      <c r="T98" s="860"/>
      <c r="U98" s="860"/>
      <c r="V98" s="860"/>
      <c r="W98" s="860"/>
      <c r="X98" s="860"/>
      <c r="Y98" s="860"/>
    </row>
    <row r="99" spans="1:25" ht="15.75" customHeight="1" x14ac:dyDescent="0.25">
      <c r="A99" s="948"/>
      <c r="B99" s="933"/>
      <c r="C99" s="933"/>
      <c r="D99" s="933"/>
      <c r="E99" s="933"/>
      <c r="F99" s="933"/>
      <c r="G99" s="899"/>
      <c r="H99" s="933"/>
      <c r="I99" s="933"/>
      <c r="J99" s="933"/>
      <c r="K99" s="860"/>
      <c r="L99" s="860"/>
      <c r="M99" s="860"/>
      <c r="N99" s="860"/>
      <c r="O99" s="860"/>
      <c r="P99" s="860"/>
      <c r="Q99" s="860"/>
      <c r="R99" s="860"/>
      <c r="S99" s="860"/>
      <c r="T99" s="860"/>
      <c r="U99" s="860"/>
      <c r="V99" s="860"/>
      <c r="W99" s="860"/>
      <c r="X99" s="860"/>
      <c r="Y99" s="860"/>
    </row>
    <row r="100" spans="1:25" ht="15.75" customHeight="1" x14ac:dyDescent="0.25">
      <c r="A100" s="948"/>
      <c r="B100" s="933"/>
      <c r="C100" s="933"/>
      <c r="D100" s="933"/>
      <c r="E100" s="933"/>
      <c r="F100" s="933"/>
      <c r="G100" s="899"/>
      <c r="H100" s="933"/>
      <c r="I100" s="933"/>
      <c r="J100" s="933"/>
      <c r="K100" s="860"/>
      <c r="L100" s="860"/>
      <c r="M100" s="860"/>
      <c r="N100" s="860"/>
      <c r="O100" s="860"/>
      <c r="P100" s="860"/>
      <c r="Q100" s="860"/>
      <c r="R100" s="860"/>
      <c r="S100" s="860"/>
      <c r="T100" s="860"/>
      <c r="U100" s="860"/>
      <c r="V100" s="860"/>
      <c r="W100" s="860"/>
      <c r="X100" s="860"/>
      <c r="Y100" s="860"/>
    </row>
    <row r="101" spans="1:25" ht="15.75" customHeight="1" x14ac:dyDescent="0.25">
      <c r="A101" s="948"/>
      <c r="B101" s="933"/>
      <c r="C101" s="933"/>
      <c r="D101" s="933"/>
      <c r="E101" s="933"/>
      <c r="F101" s="933"/>
      <c r="G101" s="899"/>
      <c r="H101" s="933"/>
      <c r="I101" s="933"/>
      <c r="J101" s="933"/>
      <c r="K101" s="860"/>
      <c r="L101" s="860"/>
      <c r="M101" s="860"/>
      <c r="N101" s="860"/>
      <c r="O101" s="860"/>
      <c r="P101" s="860"/>
      <c r="Q101" s="860"/>
      <c r="R101" s="860"/>
      <c r="S101" s="860"/>
      <c r="T101" s="860"/>
      <c r="U101" s="860"/>
      <c r="V101" s="860"/>
      <c r="W101" s="860"/>
      <c r="X101" s="860"/>
      <c r="Y101" s="860"/>
    </row>
    <row r="102" spans="1:25" ht="15.75" customHeight="1" x14ac:dyDescent="0.25">
      <c r="A102" s="948"/>
      <c r="B102" s="933"/>
      <c r="C102" s="933"/>
      <c r="D102" s="933"/>
      <c r="E102" s="933"/>
      <c r="F102" s="933"/>
      <c r="G102" s="899"/>
      <c r="H102" s="933"/>
      <c r="I102" s="933"/>
      <c r="J102" s="933"/>
      <c r="K102" s="860"/>
      <c r="L102" s="860"/>
      <c r="M102" s="860"/>
      <c r="N102" s="860"/>
      <c r="O102" s="860"/>
      <c r="P102" s="860"/>
      <c r="Q102" s="860"/>
      <c r="R102" s="860"/>
      <c r="S102" s="860"/>
      <c r="T102" s="860"/>
      <c r="U102" s="860"/>
      <c r="V102" s="860"/>
      <c r="W102" s="860"/>
      <c r="X102" s="860"/>
      <c r="Y102" s="860"/>
    </row>
    <row r="103" spans="1:25" ht="15.75" customHeight="1" x14ac:dyDescent="0.25">
      <c r="A103" s="948"/>
      <c r="B103" s="933"/>
      <c r="C103" s="933"/>
      <c r="D103" s="933"/>
      <c r="E103" s="933"/>
      <c r="F103" s="933"/>
      <c r="G103" s="899"/>
      <c r="H103" s="933"/>
      <c r="I103" s="933"/>
      <c r="J103" s="933"/>
      <c r="K103" s="860"/>
      <c r="L103" s="860"/>
      <c r="M103" s="860"/>
      <c r="N103" s="860"/>
      <c r="O103" s="860"/>
      <c r="P103" s="860"/>
      <c r="Q103" s="860"/>
      <c r="R103" s="860"/>
      <c r="S103" s="860"/>
      <c r="T103" s="860"/>
      <c r="U103" s="860"/>
      <c r="V103" s="860"/>
      <c r="W103" s="860"/>
      <c r="X103" s="860"/>
      <c r="Y103" s="860"/>
    </row>
    <row r="104" spans="1:25" ht="15.75" customHeight="1" x14ac:dyDescent="0.25">
      <c r="A104" s="948"/>
      <c r="B104" s="933"/>
      <c r="C104" s="933"/>
      <c r="D104" s="933"/>
      <c r="E104" s="933"/>
      <c r="F104" s="933"/>
      <c r="G104" s="899"/>
      <c r="H104" s="933"/>
      <c r="I104" s="933"/>
      <c r="J104" s="933"/>
      <c r="K104" s="860"/>
      <c r="L104" s="860"/>
      <c r="M104" s="860"/>
      <c r="N104" s="860"/>
      <c r="O104" s="860"/>
      <c r="P104" s="860"/>
      <c r="Q104" s="860"/>
      <c r="R104" s="860"/>
      <c r="S104" s="860"/>
      <c r="T104" s="860"/>
      <c r="U104" s="860"/>
      <c r="V104" s="860"/>
      <c r="W104" s="860"/>
      <c r="X104" s="860"/>
      <c r="Y104" s="860"/>
    </row>
    <row r="105" spans="1:25" ht="15.75" customHeight="1" x14ac:dyDescent="0.25">
      <c r="A105" s="948"/>
      <c r="B105" s="933"/>
      <c r="C105" s="933"/>
      <c r="D105" s="933"/>
      <c r="E105" s="933"/>
      <c r="F105" s="933"/>
      <c r="G105" s="899"/>
      <c r="H105" s="933"/>
      <c r="I105" s="933"/>
      <c r="J105" s="933"/>
      <c r="K105" s="860"/>
      <c r="L105" s="860"/>
      <c r="M105" s="860"/>
      <c r="N105" s="860"/>
      <c r="O105" s="860"/>
      <c r="P105" s="860"/>
      <c r="Q105" s="860"/>
      <c r="R105" s="860"/>
      <c r="S105" s="860"/>
      <c r="T105" s="860"/>
      <c r="U105" s="860"/>
      <c r="V105" s="860"/>
      <c r="W105" s="860"/>
      <c r="X105" s="860"/>
      <c r="Y105" s="860"/>
    </row>
    <row r="106" spans="1:25" ht="15.75" customHeight="1" x14ac:dyDescent="0.25">
      <c r="A106" s="948"/>
      <c r="B106" s="933"/>
      <c r="C106" s="933"/>
      <c r="D106" s="933"/>
      <c r="E106" s="933"/>
      <c r="F106" s="933"/>
      <c r="G106" s="899"/>
      <c r="H106" s="933"/>
      <c r="I106" s="933"/>
      <c r="J106" s="933"/>
      <c r="K106" s="860"/>
      <c r="L106" s="860"/>
      <c r="M106" s="860"/>
      <c r="N106" s="860"/>
      <c r="O106" s="860"/>
      <c r="P106" s="860"/>
      <c r="Q106" s="860"/>
      <c r="R106" s="860"/>
      <c r="S106" s="860"/>
      <c r="T106" s="860"/>
      <c r="U106" s="860"/>
      <c r="V106" s="860"/>
      <c r="W106" s="860"/>
      <c r="X106" s="860"/>
      <c r="Y106" s="860"/>
    </row>
    <row r="107" spans="1:25" ht="15.75" customHeight="1" x14ac:dyDescent="0.25">
      <c r="A107" s="948"/>
      <c r="B107" s="933"/>
      <c r="C107" s="933"/>
      <c r="D107" s="933"/>
      <c r="E107" s="933"/>
      <c r="F107" s="933"/>
      <c r="G107" s="899"/>
      <c r="H107" s="933"/>
      <c r="I107" s="933"/>
      <c r="J107" s="933"/>
      <c r="K107" s="860"/>
      <c r="L107" s="860"/>
      <c r="M107" s="860"/>
      <c r="N107" s="860"/>
      <c r="O107" s="860"/>
      <c r="P107" s="860"/>
      <c r="Q107" s="860"/>
      <c r="R107" s="860"/>
      <c r="S107" s="860"/>
      <c r="T107" s="860"/>
      <c r="U107" s="860"/>
      <c r="V107" s="860"/>
      <c r="W107" s="860"/>
      <c r="X107" s="860"/>
      <c r="Y107" s="860"/>
    </row>
    <row r="108" spans="1:25" ht="15.75" customHeight="1" x14ac:dyDescent="0.25">
      <c r="A108" s="948"/>
      <c r="B108" s="933"/>
      <c r="C108" s="933"/>
      <c r="D108" s="933"/>
      <c r="E108" s="933"/>
      <c r="F108" s="933"/>
      <c r="G108" s="899"/>
      <c r="H108" s="933"/>
      <c r="I108" s="933"/>
      <c r="J108" s="933"/>
      <c r="K108" s="860"/>
      <c r="L108" s="860"/>
      <c r="M108" s="860"/>
      <c r="N108" s="860"/>
      <c r="O108" s="860"/>
      <c r="P108" s="860"/>
      <c r="Q108" s="860"/>
      <c r="R108" s="860"/>
      <c r="S108" s="860"/>
      <c r="T108" s="860"/>
      <c r="U108" s="860"/>
      <c r="V108" s="860"/>
      <c r="W108" s="860"/>
      <c r="X108" s="860"/>
      <c r="Y108" s="860"/>
    </row>
    <row r="109" spans="1:25" ht="15.75" customHeight="1" x14ac:dyDescent="0.25">
      <c r="A109" s="948"/>
      <c r="B109" s="933"/>
      <c r="C109" s="933"/>
      <c r="D109" s="933"/>
      <c r="E109" s="933"/>
      <c r="F109" s="933"/>
      <c r="G109" s="899"/>
      <c r="H109" s="933"/>
      <c r="I109" s="933"/>
      <c r="J109" s="933"/>
      <c r="K109" s="860"/>
      <c r="L109" s="860"/>
      <c r="M109" s="860"/>
      <c r="N109" s="860"/>
      <c r="O109" s="860"/>
      <c r="P109" s="860"/>
      <c r="Q109" s="860"/>
      <c r="R109" s="860"/>
      <c r="S109" s="860"/>
      <c r="T109" s="860"/>
      <c r="U109" s="860"/>
      <c r="V109" s="860"/>
      <c r="W109" s="860"/>
      <c r="X109" s="860"/>
      <c r="Y109" s="860"/>
    </row>
    <row r="110" spans="1:25" ht="15.75" customHeight="1" x14ac:dyDescent="0.25">
      <c r="A110" s="948"/>
      <c r="B110" s="933"/>
      <c r="C110" s="933"/>
      <c r="D110" s="933"/>
      <c r="E110" s="933"/>
      <c r="F110" s="933"/>
      <c r="G110" s="899"/>
      <c r="H110" s="933"/>
      <c r="I110" s="933"/>
      <c r="J110" s="933"/>
      <c r="K110" s="860"/>
      <c r="L110" s="860"/>
      <c r="M110" s="860"/>
      <c r="N110" s="860"/>
      <c r="O110" s="860"/>
      <c r="P110" s="860"/>
      <c r="Q110" s="860"/>
      <c r="R110" s="860"/>
      <c r="S110" s="860"/>
      <c r="T110" s="860"/>
      <c r="U110" s="860"/>
      <c r="V110" s="860"/>
      <c r="W110" s="860"/>
      <c r="X110" s="860"/>
      <c r="Y110" s="860"/>
    </row>
    <row r="111" spans="1:25" ht="15.75" customHeight="1" x14ac:dyDescent="0.25">
      <c r="A111" s="948"/>
      <c r="B111" s="933"/>
      <c r="C111" s="933"/>
      <c r="D111" s="933"/>
      <c r="E111" s="933"/>
      <c r="F111" s="933"/>
      <c r="G111" s="899"/>
      <c r="H111" s="933"/>
      <c r="I111" s="933"/>
      <c r="J111" s="933"/>
      <c r="K111" s="860"/>
      <c r="L111" s="860"/>
      <c r="M111" s="860"/>
      <c r="N111" s="860"/>
      <c r="O111" s="860"/>
      <c r="P111" s="860"/>
      <c r="Q111" s="860"/>
      <c r="R111" s="860"/>
      <c r="S111" s="860"/>
      <c r="T111" s="860"/>
      <c r="U111" s="860"/>
      <c r="V111" s="860"/>
      <c r="W111" s="860"/>
      <c r="X111" s="860"/>
      <c r="Y111" s="860"/>
    </row>
    <row r="112" spans="1:25" ht="15.75" customHeight="1" x14ac:dyDescent="0.25">
      <c r="A112" s="948"/>
      <c r="B112" s="933"/>
      <c r="C112" s="933"/>
      <c r="D112" s="933"/>
      <c r="E112" s="933"/>
      <c r="F112" s="933"/>
      <c r="G112" s="899"/>
      <c r="H112" s="933"/>
      <c r="I112" s="933"/>
      <c r="J112" s="933"/>
      <c r="K112" s="860"/>
      <c r="L112" s="860"/>
      <c r="M112" s="860"/>
      <c r="N112" s="860"/>
      <c r="O112" s="860"/>
      <c r="P112" s="860"/>
      <c r="Q112" s="860"/>
      <c r="R112" s="860"/>
      <c r="S112" s="860"/>
      <c r="T112" s="860"/>
      <c r="U112" s="860"/>
      <c r="V112" s="860"/>
      <c r="W112" s="860"/>
      <c r="X112" s="860"/>
      <c r="Y112" s="860"/>
    </row>
    <row r="113" spans="1:25" ht="15.75" customHeight="1" x14ac:dyDescent="0.25">
      <c r="A113" s="948"/>
      <c r="B113" s="933"/>
      <c r="C113" s="933"/>
      <c r="D113" s="933"/>
      <c r="E113" s="933"/>
      <c r="F113" s="933"/>
      <c r="G113" s="899"/>
      <c r="H113" s="933"/>
      <c r="I113" s="933"/>
      <c r="J113" s="933"/>
      <c r="K113" s="860"/>
      <c r="L113" s="860"/>
      <c r="M113" s="860"/>
      <c r="N113" s="860"/>
      <c r="O113" s="860"/>
      <c r="P113" s="860"/>
      <c r="Q113" s="860"/>
      <c r="R113" s="860"/>
      <c r="S113" s="860"/>
      <c r="T113" s="860"/>
      <c r="U113" s="860"/>
      <c r="V113" s="860"/>
      <c r="W113" s="860"/>
      <c r="X113" s="860"/>
      <c r="Y113" s="860"/>
    </row>
    <row r="114" spans="1:25" ht="15.75" customHeight="1" x14ac:dyDescent="0.25">
      <c r="A114" s="948"/>
      <c r="B114" s="933"/>
      <c r="C114" s="933"/>
      <c r="D114" s="933"/>
      <c r="E114" s="933"/>
      <c r="F114" s="933"/>
      <c r="G114" s="899"/>
      <c r="H114" s="933"/>
      <c r="I114" s="933"/>
      <c r="J114" s="933"/>
      <c r="K114" s="860"/>
      <c r="L114" s="860"/>
      <c r="M114" s="860"/>
      <c r="N114" s="860"/>
      <c r="O114" s="860"/>
      <c r="P114" s="860"/>
      <c r="Q114" s="860"/>
      <c r="R114" s="860"/>
      <c r="S114" s="860"/>
      <c r="T114" s="860"/>
      <c r="U114" s="860"/>
      <c r="V114" s="860"/>
      <c r="W114" s="860"/>
      <c r="X114" s="860"/>
      <c r="Y114" s="860"/>
    </row>
    <row r="115" spans="1:25" ht="15.75" customHeight="1" x14ac:dyDescent="0.25">
      <c r="A115" s="948"/>
      <c r="B115" s="933"/>
      <c r="C115" s="933"/>
      <c r="D115" s="933"/>
      <c r="E115" s="933"/>
      <c r="F115" s="933"/>
      <c r="G115" s="899"/>
      <c r="H115" s="933"/>
      <c r="I115" s="933"/>
      <c r="J115" s="933"/>
      <c r="K115" s="860"/>
      <c r="L115" s="860"/>
      <c r="M115" s="860"/>
      <c r="N115" s="860"/>
      <c r="O115" s="860"/>
      <c r="P115" s="860"/>
      <c r="Q115" s="860"/>
      <c r="R115" s="860"/>
      <c r="S115" s="860"/>
      <c r="T115" s="860"/>
      <c r="U115" s="860"/>
      <c r="V115" s="860"/>
      <c r="W115" s="860"/>
      <c r="X115" s="860"/>
      <c r="Y115" s="860"/>
    </row>
    <row r="116" spans="1:25" ht="15.75" customHeight="1" x14ac:dyDescent="0.25">
      <c r="A116" s="948"/>
      <c r="B116" s="933"/>
      <c r="C116" s="933"/>
      <c r="D116" s="933"/>
      <c r="E116" s="933"/>
      <c r="F116" s="933"/>
      <c r="G116" s="899"/>
      <c r="H116" s="933"/>
      <c r="I116" s="933"/>
      <c r="J116" s="933"/>
      <c r="K116" s="860"/>
      <c r="L116" s="860"/>
      <c r="M116" s="860"/>
      <c r="N116" s="860"/>
      <c r="O116" s="860"/>
      <c r="P116" s="860"/>
      <c r="Q116" s="860"/>
      <c r="R116" s="860"/>
      <c r="S116" s="860"/>
      <c r="T116" s="860"/>
      <c r="U116" s="860"/>
      <c r="V116" s="860"/>
      <c r="W116" s="860"/>
      <c r="X116" s="860"/>
      <c r="Y116" s="860"/>
    </row>
    <row r="117" spans="1:25" ht="15.75" customHeight="1" x14ac:dyDescent="0.25">
      <c r="A117" s="948"/>
      <c r="B117" s="933"/>
      <c r="C117" s="933"/>
      <c r="D117" s="933"/>
      <c r="E117" s="933"/>
      <c r="F117" s="933"/>
      <c r="G117" s="899"/>
      <c r="H117" s="933"/>
      <c r="I117" s="933"/>
      <c r="J117" s="933"/>
      <c r="K117" s="860"/>
      <c r="L117" s="860"/>
      <c r="M117" s="860"/>
      <c r="N117" s="860"/>
      <c r="O117" s="860"/>
      <c r="P117" s="860"/>
      <c r="Q117" s="860"/>
      <c r="R117" s="860"/>
      <c r="S117" s="860"/>
      <c r="T117" s="860"/>
      <c r="U117" s="860"/>
      <c r="V117" s="860"/>
      <c r="W117" s="860"/>
      <c r="X117" s="860"/>
      <c r="Y117" s="860"/>
    </row>
    <row r="118" spans="1:25" ht="15.75" customHeight="1" x14ac:dyDescent="0.25">
      <c r="A118" s="948"/>
      <c r="B118" s="933"/>
      <c r="C118" s="933"/>
      <c r="D118" s="933"/>
      <c r="E118" s="933"/>
      <c r="F118" s="933"/>
      <c r="G118" s="899"/>
      <c r="H118" s="933"/>
      <c r="I118" s="933"/>
      <c r="J118" s="933"/>
      <c r="K118" s="860"/>
      <c r="L118" s="860"/>
      <c r="M118" s="860"/>
      <c r="N118" s="860"/>
      <c r="O118" s="860"/>
      <c r="P118" s="860"/>
      <c r="Q118" s="860"/>
      <c r="R118" s="860"/>
      <c r="S118" s="860"/>
      <c r="T118" s="860"/>
      <c r="U118" s="860"/>
      <c r="V118" s="860"/>
      <c r="W118" s="860"/>
      <c r="X118" s="860"/>
      <c r="Y118" s="860"/>
    </row>
    <row r="119" spans="1:25" ht="15.75" customHeight="1" x14ac:dyDescent="0.25">
      <c r="A119" s="948"/>
      <c r="B119" s="933"/>
      <c r="C119" s="933"/>
      <c r="D119" s="933"/>
      <c r="E119" s="933"/>
      <c r="F119" s="933"/>
      <c r="G119" s="899"/>
      <c r="H119" s="933"/>
      <c r="I119" s="933"/>
      <c r="J119" s="933"/>
      <c r="K119" s="860"/>
      <c r="L119" s="860"/>
      <c r="M119" s="860"/>
      <c r="N119" s="860"/>
      <c r="O119" s="860"/>
      <c r="P119" s="860"/>
      <c r="Q119" s="860"/>
      <c r="R119" s="860"/>
      <c r="S119" s="860"/>
      <c r="T119" s="860"/>
      <c r="U119" s="860"/>
      <c r="V119" s="860"/>
      <c r="W119" s="860"/>
      <c r="X119" s="860"/>
      <c r="Y119" s="860"/>
    </row>
    <row r="120" spans="1:25" ht="15.75" customHeight="1" x14ac:dyDescent="0.25">
      <c r="A120" s="948"/>
      <c r="B120" s="933"/>
      <c r="C120" s="933"/>
      <c r="D120" s="933"/>
      <c r="E120" s="933"/>
      <c r="F120" s="933"/>
      <c r="G120" s="899"/>
      <c r="H120" s="933"/>
      <c r="I120" s="933"/>
      <c r="J120" s="933"/>
      <c r="K120" s="860"/>
      <c r="L120" s="860"/>
      <c r="M120" s="860"/>
      <c r="N120" s="860"/>
      <c r="O120" s="860"/>
      <c r="P120" s="860"/>
      <c r="Q120" s="860"/>
      <c r="R120" s="860"/>
      <c r="S120" s="860"/>
      <c r="T120" s="860"/>
      <c r="U120" s="860"/>
      <c r="V120" s="860"/>
      <c r="W120" s="860"/>
      <c r="X120" s="860"/>
      <c r="Y120" s="860"/>
    </row>
    <row r="121" spans="1:25" ht="15.75" customHeight="1" x14ac:dyDescent="0.25">
      <c r="A121" s="948"/>
      <c r="B121" s="933"/>
      <c r="C121" s="933"/>
      <c r="D121" s="933"/>
      <c r="E121" s="933"/>
      <c r="F121" s="933"/>
      <c r="G121" s="899"/>
      <c r="H121" s="933"/>
      <c r="I121" s="933"/>
      <c r="J121" s="933"/>
      <c r="K121" s="860"/>
      <c r="L121" s="860"/>
      <c r="M121" s="860"/>
      <c r="N121" s="860"/>
      <c r="O121" s="860"/>
      <c r="P121" s="860"/>
      <c r="Q121" s="860"/>
      <c r="R121" s="860"/>
      <c r="S121" s="860"/>
      <c r="T121" s="860"/>
      <c r="U121" s="860"/>
      <c r="V121" s="860"/>
      <c r="W121" s="860"/>
      <c r="X121" s="860"/>
      <c r="Y121" s="860"/>
    </row>
    <row r="122" spans="1:25" ht="15.75" customHeight="1" x14ac:dyDescent="0.25">
      <c r="A122" s="948"/>
      <c r="B122" s="933"/>
      <c r="C122" s="933"/>
      <c r="D122" s="933"/>
      <c r="E122" s="933"/>
      <c r="F122" s="933"/>
      <c r="G122" s="899"/>
      <c r="H122" s="933"/>
      <c r="I122" s="933"/>
      <c r="J122" s="933"/>
      <c r="K122" s="860"/>
      <c r="L122" s="860"/>
      <c r="M122" s="860"/>
      <c r="N122" s="860"/>
      <c r="O122" s="860"/>
      <c r="P122" s="860"/>
      <c r="Q122" s="860"/>
      <c r="R122" s="860"/>
      <c r="S122" s="860"/>
      <c r="T122" s="860"/>
      <c r="U122" s="860"/>
      <c r="V122" s="860"/>
      <c r="W122" s="860"/>
      <c r="X122" s="860"/>
      <c r="Y122" s="860"/>
    </row>
    <row r="123" spans="1:25" ht="15.75" customHeight="1" x14ac:dyDescent="0.25">
      <c r="A123" s="948"/>
      <c r="B123" s="933"/>
      <c r="C123" s="933"/>
      <c r="D123" s="933"/>
      <c r="E123" s="933"/>
      <c r="F123" s="933"/>
      <c r="G123" s="899"/>
      <c r="H123" s="933"/>
      <c r="I123" s="933"/>
      <c r="J123" s="933"/>
      <c r="K123" s="860"/>
      <c r="L123" s="860"/>
      <c r="M123" s="860"/>
      <c r="N123" s="860"/>
      <c r="O123" s="860"/>
      <c r="P123" s="860"/>
      <c r="Q123" s="860"/>
      <c r="R123" s="860"/>
      <c r="S123" s="860"/>
      <c r="T123" s="860"/>
      <c r="U123" s="860"/>
      <c r="V123" s="860"/>
      <c r="W123" s="860"/>
      <c r="X123" s="860"/>
      <c r="Y123" s="860"/>
    </row>
    <row r="124" spans="1:25" ht="15.75" customHeight="1" x14ac:dyDescent="0.25">
      <c r="A124" s="948"/>
      <c r="B124" s="933"/>
      <c r="C124" s="933"/>
      <c r="D124" s="933"/>
      <c r="E124" s="933"/>
      <c r="F124" s="933"/>
      <c r="G124" s="899"/>
      <c r="H124" s="933"/>
      <c r="I124" s="933"/>
      <c r="J124" s="933"/>
      <c r="K124" s="860"/>
      <c r="L124" s="860"/>
      <c r="M124" s="860"/>
      <c r="N124" s="860"/>
      <c r="O124" s="860"/>
      <c r="P124" s="860"/>
      <c r="Q124" s="860"/>
      <c r="R124" s="860"/>
      <c r="S124" s="860"/>
      <c r="T124" s="860"/>
      <c r="U124" s="860"/>
      <c r="V124" s="860"/>
      <c r="W124" s="860"/>
      <c r="X124" s="860"/>
      <c r="Y124" s="860"/>
    </row>
    <row r="125" spans="1:25" ht="15.75" customHeight="1" x14ac:dyDescent="0.25">
      <c r="A125" s="948"/>
      <c r="B125" s="933"/>
      <c r="C125" s="933"/>
      <c r="D125" s="933"/>
      <c r="E125" s="933"/>
      <c r="F125" s="933"/>
      <c r="G125" s="899"/>
      <c r="H125" s="933"/>
      <c r="I125" s="933"/>
      <c r="J125" s="933"/>
      <c r="K125" s="860"/>
      <c r="L125" s="860"/>
      <c r="M125" s="860"/>
      <c r="N125" s="860"/>
      <c r="O125" s="860"/>
      <c r="P125" s="860"/>
      <c r="Q125" s="860"/>
      <c r="R125" s="860"/>
      <c r="S125" s="860"/>
      <c r="T125" s="860"/>
      <c r="U125" s="860"/>
      <c r="V125" s="860"/>
      <c r="W125" s="860"/>
      <c r="X125" s="860"/>
      <c r="Y125" s="860"/>
    </row>
    <row r="126" spans="1:25" ht="15.75" customHeight="1" x14ac:dyDescent="0.25">
      <c r="A126" s="948"/>
      <c r="B126" s="933"/>
      <c r="C126" s="933"/>
      <c r="D126" s="933"/>
      <c r="E126" s="933"/>
      <c r="F126" s="933"/>
      <c r="G126" s="899"/>
      <c r="H126" s="933"/>
      <c r="I126" s="933"/>
      <c r="J126" s="933"/>
      <c r="K126" s="860"/>
      <c r="L126" s="860"/>
      <c r="M126" s="860"/>
      <c r="N126" s="860"/>
      <c r="O126" s="860"/>
      <c r="P126" s="860"/>
      <c r="Q126" s="860"/>
      <c r="R126" s="860"/>
      <c r="S126" s="860"/>
      <c r="T126" s="860"/>
      <c r="U126" s="860"/>
      <c r="V126" s="860"/>
      <c r="W126" s="860"/>
      <c r="X126" s="860"/>
      <c r="Y126" s="860"/>
    </row>
    <row r="127" spans="1:25" ht="15.75" customHeight="1" x14ac:dyDescent="0.25">
      <c r="A127" s="948"/>
      <c r="B127" s="933"/>
      <c r="C127" s="933"/>
      <c r="D127" s="933"/>
      <c r="E127" s="933"/>
      <c r="F127" s="933"/>
      <c r="G127" s="899"/>
      <c r="H127" s="933"/>
      <c r="I127" s="933"/>
      <c r="J127" s="933"/>
      <c r="K127" s="860"/>
      <c r="L127" s="860"/>
      <c r="M127" s="860"/>
      <c r="N127" s="860"/>
      <c r="O127" s="860"/>
      <c r="P127" s="860"/>
      <c r="Q127" s="860"/>
      <c r="R127" s="860"/>
      <c r="S127" s="860"/>
      <c r="T127" s="860"/>
      <c r="U127" s="860"/>
      <c r="V127" s="860"/>
      <c r="W127" s="860"/>
      <c r="X127" s="860"/>
      <c r="Y127" s="860"/>
    </row>
    <row r="128" spans="1:25" ht="15.75" customHeight="1" x14ac:dyDescent="0.25">
      <c r="A128" s="948"/>
      <c r="B128" s="933"/>
      <c r="C128" s="933"/>
      <c r="D128" s="933"/>
      <c r="E128" s="933"/>
      <c r="F128" s="933"/>
      <c r="G128" s="899"/>
      <c r="H128" s="933"/>
      <c r="I128" s="933"/>
      <c r="J128" s="933"/>
      <c r="K128" s="860"/>
      <c r="L128" s="860"/>
      <c r="M128" s="860"/>
      <c r="N128" s="860"/>
      <c r="O128" s="860"/>
      <c r="P128" s="860"/>
      <c r="Q128" s="860"/>
      <c r="R128" s="860"/>
      <c r="S128" s="860"/>
      <c r="T128" s="860"/>
      <c r="U128" s="860"/>
      <c r="V128" s="860"/>
      <c r="W128" s="860"/>
      <c r="X128" s="860"/>
      <c r="Y128" s="860"/>
    </row>
    <row r="129" spans="1:25" ht="15.75" customHeight="1" x14ac:dyDescent="0.25">
      <c r="A129" s="948"/>
      <c r="B129" s="933"/>
      <c r="C129" s="933"/>
      <c r="D129" s="933"/>
      <c r="E129" s="933"/>
      <c r="F129" s="933"/>
      <c r="G129" s="899"/>
      <c r="H129" s="933"/>
      <c r="I129" s="933"/>
      <c r="J129" s="933"/>
      <c r="K129" s="860"/>
      <c r="L129" s="860"/>
      <c r="M129" s="860"/>
      <c r="N129" s="860"/>
      <c r="O129" s="860"/>
      <c r="P129" s="860"/>
      <c r="Q129" s="860"/>
      <c r="R129" s="860"/>
      <c r="S129" s="860"/>
      <c r="T129" s="860"/>
      <c r="U129" s="860"/>
      <c r="V129" s="860"/>
      <c r="W129" s="860"/>
      <c r="X129" s="860"/>
      <c r="Y129" s="860"/>
    </row>
    <row r="130" spans="1:25" ht="15.75" customHeight="1" x14ac:dyDescent="0.25">
      <c r="A130" s="948"/>
      <c r="B130" s="933"/>
      <c r="C130" s="933"/>
      <c r="D130" s="933"/>
      <c r="E130" s="933"/>
      <c r="F130" s="933"/>
      <c r="G130" s="899"/>
      <c r="H130" s="933"/>
      <c r="I130" s="933"/>
      <c r="J130" s="933"/>
      <c r="K130" s="860"/>
      <c r="L130" s="860"/>
      <c r="M130" s="860"/>
      <c r="N130" s="860"/>
      <c r="O130" s="860"/>
      <c r="P130" s="860"/>
      <c r="Q130" s="860"/>
      <c r="R130" s="860"/>
      <c r="S130" s="860"/>
      <c r="T130" s="860"/>
      <c r="U130" s="860"/>
      <c r="V130" s="860"/>
      <c r="W130" s="860"/>
      <c r="X130" s="860"/>
      <c r="Y130" s="860"/>
    </row>
    <row r="131" spans="1:25" ht="15.75" customHeight="1" x14ac:dyDescent="0.25">
      <c r="A131" s="948"/>
      <c r="B131" s="933"/>
      <c r="C131" s="933"/>
      <c r="D131" s="933"/>
      <c r="E131" s="933"/>
      <c r="F131" s="933"/>
      <c r="G131" s="899"/>
      <c r="H131" s="933"/>
      <c r="I131" s="933"/>
      <c r="J131" s="933"/>
      <c r="K131" s="860"/>
      <c r="L131" s="860"/>
      <c r="M131" s="860"/>
      <c r="N131" s="860"/>
      <c r="O131" s="860"/>
      <c r="P131" s="860"/>
      <c r="Q131" s="860"/>
      <c r="R131" s="860"/>
      <c r="S131" s="860"/>
      <c r="T131" s="860"/>
      <c r="U131" s="860"/>
      <c r="V131" s="860"/>
      <c r="W131" s="860"/>
      <c r="X131" s="860"/>
      <c r="Y131" s="860"/>
    </row>
    <row r="132" spans="1:25" ht="15.75" customHeight="1" x14ac:dyDescent="0.25">
      <c r="A132" s="948"/>
      <c r="B132" s="933"/>
      <c r="C132" s="933"/>
      <c r="D132" s="933"/>
      <c r="E132" s="933"/>
      <c r="F132" s="933"/>
      <c r="G132" s="899"/>
      <c r="H132" s="933"/>
      <c r="I132" s="933"/>
      <c r="J132" s="933"/>
      <c r="K132" s="860"/>
      <c r="L132" s="860"/>
      <c r="M132" s="860"/>
      <c r="N132" s="860"/>
      <c r="O132" s="860"/>
      <c r="P132" s="860"/>
      <c r="Q132" s="860"/>
      <c r="R132" s="860"/>
      <c r="S132" s="860"/>
      <c r="T132" s="860"/>
      <c r="U132" s="860"/>
      <c r="V132" s="860"/>
      <c r="W132" s="860"/>
      <c r="X132" s="860"/>
      <c r="Y132" s="860"/>
    </row>
    <row r="133" spans="1:25" ht="15.75" customHeight="1" x14ac:dyDescent="0.25">
      <c r="A133" s="948"/>
      <c r="B133" s="933"/>
      <c r="C133" s="933"/>
      <c r="D133" s="933"/>
      <c r="E133" s="933"/>
      <c r="F133" s="933"/>
      <c r="G133" s="899"/>
      <c r="H133" s="933"/>
      <c r="I133" s="933"/>
      <c r="J133" s="933"/>
      <c r="K133" s="860"/>
      <c r="L133" s="860"/>
      <c r="M133" s="860"/>
      <c r="N133" s="860"/>
      <c r="O133" s="860"/>
      <c r="P133" s="860"/>
      <c r="Q133" s="860"/>
      <c r="R133" s="860"/>
      <c r="S133" s="860"/>
      <c r="T133" s="860"/>
      <c r="U133" s="860"/>
      <c r="V133" s="860"/>
      <c r="W133" s="860"/>
      <c r="X133" s="860"/>
      <c r="Y133" s="860"/>
    </row>
    <row r="134" spans="1:25" ht="15.75" customHeight="1" x14ac:dyDescent="0.25">
      <c r="A134" s="948"/>
      <c r="B134" s="933"/>
      <c r="C134" s="933"/>
      <c r="D134" s="933"/>
      <c r="E134" s="933"/>
      <c r="F134" s="933"/>
      <c r="G134" s="899"/>
      <c r="H134" s="933"/>
      <c r="I134" s="933"/>
      <c r="J134" s="933"/>
      <c r="K134" s="860"/>
      <c r="L134" s="860"/>
      <c r="M134" s="860"/>
      <c r="N134" s="860"/>
      <c r="O134" s="860"/>
      <c r="P134" s="860"/>
      <c r="Q134" s="860"/>
      <c r="R134" s="860"/>
      <c r="S134" s="860"/>
      <c r="T134" s="860"/>
      <c r="U134" s="860"/>
      <c r="V134" s="860"/>
      <c r="W134" s="860"/>
      <c r="X134" s="860"/>
      <c r="Y134" s="860"/>
    </row>
    <row r="135" spans="1:25" ht="15.75" customHeight="1" x14ac:dyDescent="0.25">
      <c r="A135" s="948"/>
      <c r="B135" s="933"/>
      <c r="C135" s="933"/>
      <c r="D135" s="933"/>
      <c r="E135" s="933"/>
      <c r="F135" s="933"/>
      <c r="G135" s="899"/>
      <c r="H135" s="933"/>
      <c r="I135" s="933"/>
      <c r="J135" s="933"/>
      <c r="K135" s="860"/>
      <c r="L135" s="860"/>
      <c r="M135" s="860"/>
      <c r="N135" s="860"/>
      <c r="O135" s="860"/>
      <c r="P135" s="860"/>
      <c r="Q135" s="860"/>
      <c r="R135" s="860"/>
      <c r="S135" s="860"/>
      <c r="T135" s="860"/>
      <c r="U135" s="860"/>
      <c r="V135" s="860"/>
      <c r="W135" s="860"/>
      <c r="X135" s="860"/>
      <c r="Y135" s="860"/>
    </row>
    <row r="136" spans="1:25" ht="15.75" customHeight="1" x14ac:dyDescent="0.25">
      <c r="A136" s="948"/>
      <c r="B136" s="933"/>
      <c r="C136" s="933"/>
      <c r="D136" s="933"/>
      <c r="E136" s="933"/>
      <c r="F136" s="933"/>
      <c r="G136" s="899"/>
      <c r="H136" s="933"/>
      <c r="I136" s="933"/>
      <c r="J136" s="933"/>
      <c r="K136" s="860"/>
      <c r="L136" s="860"/>
      <c r="M136" s="860"/>
      <c r="N136" s="860"/>
      <c r="O136" s="860"/>
      <c r="P136" s="860"/>
      <c r="Q136" s="860"/>
      <c r="R136" s="860"/>
      <c r="S136" s="860"/>
      <c r="T136" s="860"/>
      <c r="U136" s="860"/>
      <c r="V136" s="860"/>
      <c r="W136" s="860"/>
      <c r="X136" s="860"/>
      <c r="Y136" s="860"/>
    </row>
    <row r="137" spans="1:25" ht="15.75" customHeight="1" x14ac:dyDescent="0.25">
      <c r="A137" s="948"/>
      <c r="B137" s="933"/>
      <c r="C137" s="933"/>
      <c r="D137" s="933"/>
      <c r="E137" s="933"/>
      <c r="F137" s="933"/>
      <c r="G137" s="899"/>
      <c r="H137" s="933"/>
      <c r="I137" s="933"/>
      <c r="J137" s="933"/>
      <c r="K137" s="860"/>
      <c r="L137" s="860"/>
      <c r="M137" s="860"/>
      <c r="N137" s="860"/>
      <c r="O137" s="860"/>
      <c r="P137" s="860"/>
      <c r="Q137" s="860"/>
      <c r="R137" s="860"/>
      <c r="S137" s="860"/>
      <c r="T137" s="860"/>
      <c r="U137" s="860"/>
      <c r="V137" s="860"/>
      <c r="W137" s="860"/>
      <c r="X137" s="860"/>
      <c r="Y137" s="860"/>
    </row>
    <row r="138" spans="1:25" ht="15.75" customHeight="1" x14ac:dyDescent="0.25">
      <c r="A138" s="948"/>
      <c r="B138" s="933"/>
      <c r="C138" s="933"/>
      <c r="D138" s="933"/>
      <c r="E138" s="933"/>
      <c r="F138" s="933"/>
      <c r="G138" s="899"/>
      <c r="H138" s="933"/>
      <c r="I138" s="933"/>
      <c r="J138" s="933"/>
      <c r="K138" s="860"/>
      <c r="L138" s="860"/>
      <c r="M138" s="860"/>
      <c r="N138" s="860"/>
      <c r="O138" s="860"/>
      <c r="P138" s="860"/>
      <c r="Q138" s="860"/>
      <c r="R138" s="860"/>
      <c r="S138" s="860"/>
      <c r="T138" s="860"/>
      <c r="U138" s="860"/>
      <c r="V138" s="860"/>
      <c r="W138" s="860"/>
      <c r="X138" s="860"/>
      <c r="Y138" s="860"/>
    </row>
    <row r="139" spans="1:25" ht="15.75" customHeight="1" x14ac:dyDescent="0.25">
      <c r="A139" s="948"/>
      <c r="B139" s="933"/>
      <c r="C139" s="933"/>
      <c r="D139" s="933"/>
      <c r="E139" s="933"/>
      <c r="F139" s="933"/>
      <c r="G139" s="899"/>
      <c r="H139" s="933"/>
      <c r="I139" s="933"/>
      <c r="J139" s="933"/>
      <c r="K139" s="860"/>
      <c r="L139" s="860"/>
      <c r="M139" s="860"/>
      <c r="N139" s="860"/>
      <c r="O139" s="860"/>
      <c r="P139" s="860"/>
      <c r="Q139" s="860"/>
      <c r="R139" s="860"/>
      <c r="S139" s="860"/>
      <c r="T139" s="860"/>
      <c r="U139" s="860"/>
      <c r="V139" s="860"/>
      <c r="W139" s="860"/>
      <c r="X139" s="860"/>
      <c r="Y139" s="860"/>
    </row>
    <row r="140" spans="1:25" ht="15.75" customHeight="1" x14ac:dyDescent="0.25">
      <c r="A140" s="948"/>
      <c r="B140" s="933"/>
      <c r="C140" s="933"/>
      <c r="D140" s="933"/>
      <c r="E140" s="933"/>
      <c r="F140" s="933"/>
      <c r="G140" s="899"/>
      <c r="H140" s="933"/>
      <c r="I140" s="933"/>
      <c r="J140" s="933"/>
      <c r="K140" s="860"/>
      <c r="L140" s="860"/>
      <c r="M140" s="860"/>
      <c r="N140" s="860"/>
      <c r="O140" s="860"/>
      <c r="P140" s="860"/>
      <c r="Q140" s="860"/>
      <c r="R140" s="860"/>
      <c r="S140" s="860"/>
      <c r="T140" s="860"/>
      <c r="U140" s="860"/>
      <c r="V140" s="860"/>
      <c r="W140" s="860"/>
      <c r="X140" s="860"/>
      <c r="Y140" s="860"/>
    </row>
    <row r="141" spans="1:25" ht="15.75" customHeight="1" x14ac:dyDescent="0.25">
      <c r="A141" s="948"/>
      <c r="B141" s="933"/>
      <c r="C141" s="933"/>
      <c r="D141" s="933"/>
      <c r="E141" s="933"/>
      <c r="F141" s="933"/>
      <c r="G141" s="899"/>
      <c r="H141" s="933"/>
      <c r="I141" s="933"/>
      <c r="J141" s="933"/>
      <c r="K141" s="860"/>
      <c r="L141" s="860"/>
      <c r="M141" s="860"/>
      <c r="N141" s="860"/>
      <c r="O141" s="860"/>
      <c r="P141" s="860"/>
      <c r="Q141" s="860"/>
      <c r="R141" s="860"/>
      <c r="S141" s="860"/>
      <c r="T141" s="860"/>
      <c r="U141" s="860"/>
      <c r="V141" s="860"/>
      <c r="W141" s="860"/>
      <c r="X141" s="860"/>
      <c r="Y141" s="860"/>
    </row>
    <row r="142" spans="1:25" ht="15.75" customHeight="1" x14ac:dyDescent="0.25">
      <c r="A142" s="948"/>
      <c r="B142" s="933"/>
      <c r="C142" s="933"/>
      <c r="D142" s="933"/>
      <c r="E142" s="933"/>
      <c r="F142" s="933"/>
      <c r="G142" s="899"/>
      <c r="H142" s="933"/>
      <c r="I142" s="933"/>
      <c r="J142" s="933"/>
      <c r="K142" s="860"/>
      <c r="L142" s="860"/>
      <c r="M142" s="860"/>
      <c r="N142" s="860"/>
      <c r="O142" s="860"/>
      <c r="P142" s="860"/>
      <c r="Q142" s="860"/>
      <c r="R142" s="860"/>
      <c r="S142" s="860"/>
      <c r="T142" s="860"/>
      <c r="U142" s="860"/>
      <c r="V142" s="860"/>
      <c r="W142" s="860"/>
      <c r="X142" s="860"/>
      <c r="Y142" s="860"/>
    </row>
    <row r="143" spans="1:25" ht="15.75" customHeight="1" x14ac:dyDescent="0.25">
      <c r="A143" s="948"/>
      <c r="B143" s="933"/>
      <c r="C143" s="933"/>
      <c r="D143" s="933"/>
      <c r="E143" s="933"/>
      <c r="F143" s="933"/>
      <c r="G143" s="899"/>
      <c r="H143" s="933"/>
      <c r="I143" s="933"/>
      <c r="J143" s="933"/>
      <c r="K143" s="860"/>
      <c r="L143" s="860"/>
      <c r="M143" s="860"/>
      <c r="N143" s="860"/>
      <c r="O143" s="860"/>
      <c r="P143" s="860"/>
      <c r="Q143" s="860"/>
      <c r="R143" s="860"/>
      <c r="S143" s="860"/>
      <c r="T143" s="860"/>
      <c r="U143" s="860"/>
      <c r="V143" s="860"/>
      <c r="W143" s="860"/>
      <c r="X143" s="860"/>
      <c r="Y143" s="860"/>
    </row>
    <row r="144" spans="1:25" ht="15.75" customHeight="1" x14ac:dyDescent="0.25">
      <c r="A144" s="948"/>
      <c r="B144" s="933"/>
      <c r="C144" s="933"/>
      <c r="D144" s="933"/>
      <c r="E144" s="933"/>
      <c r="F144" s="933"/>
      <c r="G144" s="899"/>
      <c r="H144" s="933"/>
      <c r="I144" s="933"/>
      <c r="J144" s="933"/>
      <c r="K144" s="860"/>
      <c r="L144" s="860"/>
      <c r="M144" s="860"/>
      <c r="N144" s="860"/>
      <c r="O144" s="860"/>
      <c r="P144" s="860"/>
      <c r="Q144" s="860"/>
      <c r="R144" s="860"/>
      <c r="S144" s="860"/>
      <c r="T144" s="860"/>
      <c r="U144" s="860"/>
      <c r="V144" s="860"/>
      <c r="W144" s="860"/>
      <c r="X144" s="860"/>
      <c r="Y144" s="860"/>
    </row>
    <row r="145" spans="1:25" ht="15.75" customHeight="1" x14ac:dyDescent="0.25">
      <c r="A145" s="948"/>
      <c r="B145" s="933"/>
      <c r="C145" s="933"/>
      <c r="D145" s="933"/>
      <c r="E145" s="933"/>
      <c r="F145" s="933"/>
      <c r="G145" s="899"/>
      <c r="H145" s="933"/>
      <c r="I145" s="933"/>
      <c r="J145" s="933"/>
      <c r="K145" s="860"/>
      <c r="L145" s="860"/>
      <c r="M145" s="860"/>
      <c r="N145" s="860"/>
      <c r="O145" s="860"/>
      <c r="P145" s="860"/>
      <c r="Q145" s="860"/>
      <c r="R145" s="860"/>
      <c r="S145" s="860"/>
      <c r="T145" s="860"/>
      <c r="U145" s="860"/>
      <c r="V145" s="860"/>
      <c r="W145" s="860"/>
      <c r="X145" s="860"/>
      <c r="Y145" s="860"/>
    </row>
    <row r="146" spans="1:25" ht="15.75" customHeight="1" x14ac:dyDescent="0.25">
      <c r="A146" s="948"/>
      <c r="B146" s="933"/>
      <c r="C146" s="933"/>
      <c r="D146" s="933"/>
      <c r="E146" s="933"/>
      <c r="F146" s="933"/>
      <c r="G146" s="899"/>
      <c r="H146" s="933"/>
      <c r="I146" s="933"/>
      <c r="J146" s="933"/>
      <c r="K146" s="860"/>
      <c r="L146" s="860"/>
      <c r="M146" s="860"/>
      <c r="N146" s="860"/>
      <c r="O146" s="860"/>
      <c r="P146" s="860"/>
      <c r="Q146" s="860"/>
      <c r="R146" s="860"/>
      <c r="S146" s="860"/>
      <c r="T146" s="860"/>
      <c r="U146" s="860"/>
      <c r="V146" s="860"/>
      <c r="W146" s="860"/>
      <c r="X146" s="860"/>
      <c r="Y146" s="860"/>
    </row>
    <row r="147" spans="1:25" ht="15.75" customHeight="1" x14ac:dyDescent="0.25">
      <c r="A147" s="948"/>
      <c r="B147" s="933"/>
      <c r="C147" s="933"/>
      <c r="D147" s="933"/>
      <c r="E147" s="933"/>
      <c r="F147" s="933"/>
      <c r="G147" s="899"/>
      <c r="H147" s="933"/>
      <c r="I147" s="933"/>
      <c r="J147" s="933"/>
      <c r="K147" s="860"/>
      <c r="L147" s="860"/>
      <c r="M147" s="860"/>
      <c r="N147" s="860"/>
      <c r="O147" s="860"/>
      <c r="P147" s="860"/>
      <c r="Q147" s="860"/>
      <c r="R147" s="860"/>
      <c r="S147" s="860"/>
      <c r="T147" s="860"/>
      <c r="U147" s="860"/>
      <c r="V147" s="860"/>
      <c r="W147" s="860"/>
      <c r="X147" s="860"/>
      <c r="Y147" s="860"/>
    </row>
    <row r="148" spans="1:25" ht="15.75" customHeight="1" x14ac:dyDescent="0.25">
      <c r="A148" s="948"/>
      <c r="B148" s="933"/>
      <c r="C148" s="933"/>
      <c r="D148" s="933"/>
      <c r="E148" s="933"/>
      <c r="F148" s="933"/>
      <c r="G148" s="899"/>
      <c r="H148" s="933"/>
      <c r="I148" s="933"/>
      <c r="J148" s="933"/>
      <c r="K148" s="860"/>
      <c r="L148" s="860"/>
      <c r="M148" s="860"/>
      <c r="N148" s="860"/>
      <c r="O148" s="860"/>
      <c r="P148" s="860"/>
      <c r="Q148" s="860"/>
      <c r="R148" s="860"/>
      <c r="S148" s="860"/>
      <c r="T148" s="860"/>
      <c r="U148" s="860"/>
      <c r="V148" s="860"/>
      <c r="W148" s="860"/>
      <c r="X148" s="860"/>
      <c r="Y148" s="860"/>
    </row>
    <row r="149" spans="1:25" ht="15.75" customHeight="1" x14ac:dyDescent="0.25">
      <c r="A149" s="948"/>
      <c r="B149" s="933"/>
      <c r="C149" s="933"/>
      <c r="D149" s="933"/>
      <c r="E149" s="933"/>
      <c r="F149" s="933"/>
      <c r="G149" s="899"/>
      <c r="H149" s="933"/>
      <c r="I149" s="933"/>
      <c r="J149" s="933"/>
      <c r="K149" s="860"/>
      <c r="L149" s="860"/>
      <c r="M149" s="860"/>
      <c r="N149" s="860"/>
      <c r="O149" s="860"/>
      <c r="P149" s="860"/>
      <c r="Q149" s="860"/>
      <c r="R149" s="860"/>
      <c r="S149" s="860"/>
      <c r="T149" s="860"/>
      <c r="U149" s="860"/>
      <c r="V149" s="860"/>
      <c r="W149" s="860"/>
      <c r="X149" s="860"/>
      <c r="Y149" s="860"/>
    </row>
    <row r="150" spans="1:25" ht="15.75" customHeight="1" x14ac:dyDescent="0.25">
      <c r="A150" s="948"/>
      <c r="B150" s="933"/>
      <c r="C150" s="933"/>
      <c r="D150" s="933"/>
      <c r="E150" s="933"/>
      <c r="F150" s="933"/>
      <c r="G150" s="899"/>
      <c r="H150" s="933"/>
      <c r="I150" s="933"/>
      <c r="J150" s="933"/>
      <c r="K150" s="860"/>
      <c r="L150" s="860"/>
      <c r="M150" s="860"/>
      <c r="N150" s="860"/>
      <c r="O150" s="860"/>
      <c r="P150" s="860"/>
      <c r="Q150" s="860"/>
      <c r="R150" s="860"/>
      <c r="S150" s="860"/>
      <c r="T150" s="860"/>
      <c r="U150" s="860"/>
      <c r="V150" s="860"/>
      <c r="W150" s="860"/>
      <c r="X150" s="860"/>
      <c r="Y150" s="860"/>
    </row>
    <row r="151" spans="1:25" ht="15.75" customHeight="1" x14ac:dyDescent="0.25">
      <c r="A151" s="948"/>
      <c r="B151" s="933"/>
      <c r="C151" s="933"/>
      <c r="D151" s="933"/>
      <c r="E151" s="933"/>
      <c r="F151" s="933"/>
      <c r="G151" s="899"/>
      <c r="H151" s="933"/>
      <c r="I151" s="933"/>
      <c r="J151" s="933"/>
      <c r="K151" s="860"/>
      <c r="L151" s="860"/>
      <c r="M151" s="860"/>
      <c r="N151" s="860"/>
      <c r="O151" s="860"/>
      <c r="P151" s="860"/>
      <c r="Q151" s="860"/>
      <c r="R151" s="860"/>
      <c r="S151" s="860"/>
      <c r="T151" s="860"/>
      <c r="U151" s="860"/>
      <c r="V151" s="860"/>
      <c r="W151" s="860"/>
      <c r="X151" s="860"/>
      <c r="Y151" s="860"/>
    </row>
    <row r="152" spans="1:25" ht="15.75" customHeight="1" x14ac:dyDescent="0.25">
      <c r="A152" s="948"/>
      <c r="B152" s="933"/>
      <c r="C152" s="933"/>
      <c r="D152" s="933"/>
      <c r="E152" s="933"/>
      <c r="F152" s="933"/>
      <c r="G152" s="899"/>
      <c r="H152" s="933"/>
      <c r="I152" s="933"/>
      <c r="J152" s="933"/>
      <c r="K152" s="860"/>
      <c r="L152" s="860"/>
      <c r="M152" s="860"/>
      <c r="N152" s="860"/>
      <c r="O152" s="860"/>
      <c r="P152" s="860"/>
      <c r="Q152" s="860"/>
      <c r="R152" s="860"/>
      <c r="S152" s="860"/>
      <c r="T152" s="860"/>
      <c r="U152" s="860"/>
      <c r="V152" s="860"/>
      <c r="W152" s="860"/>
      <c r="X152" s="860"/>
      <c r="Y152" s="860"/>
    </row>
    <row r="153" spans="1:25" ht="15.75" customHeight="1" x14ac:dyDescent="0.25">
      <c r="A153" s="948"/>
      <c r="B153" s="933"/>
      <c r="C153" s="933"/>
      <c r="D153" s="933"/>
      <c r="E153" s="933"/>
      <c r="F153" s="933"/>
      <c r="G153" s="899"/>
      <c r="H153" s="933"/>
      <c r="I153" s="933"/>
      <c r="J153" s="933"/>
      <c r="K153" s="860"/>
      <c r="L153" s="860"/>
      <c r="M153" s="860"/>
      <c r="N153" s="860"/>
      <c r="O153" s="860"/>
      <c r="P153" s="860"/>
      <c r="Q153" s="860"/>
      <c r="R153" s="860"/>
      <c r="S153" s="860"/>
      <c r="T153" s="860"/>
      <c r="U153" s="860"/>
      <c r="V153" s="860"/>
      <c r="W153" s="860"/>
      <c r="X153" s="860"/>
      <c r="Y153" s="860"/>
    </row>
    <row r="154" spans="1:25" ht="15.75" customHeight="1" x14ac:dyDescent="0.25">
      <c r="A154" s="948"/>
      <c r="B154" s="933"/>
      <c r="C154" s="933"/>
      <c r="D154" s="933"/>
      <c r="E154" s="933"/>
      <c r="F154" s="933"/>
      <c r="G154" s="899"/>
      <c r="H154" s="933"/>
      <c r="I154" s="933"/>
      <c r="J154" s="933"/>
      <c r="K154" s="860"/>
      <c r="L154" s="860"/>
      <c r="M154" s="860"/>
      <c r="N154" s="860"/>
      <c r="O154" s="860"/>
      <c r="P154" s="860"/>
      <c r="Q154" s="860"/>
      <c r="R154" s="860"/>
      <c r="S154" s="860"/>
      <c r="T154" s="860"/>
      <c r="U154" s="860"/>
      <c r="V154" s="860"/>
      <c r="W154" s="860"/>
      <c r="X154" s="860"/>
      <c r="Y154" s="860"/>
    </row>
    <row r="155" spans="1:25" ht="15.75" customHeight="1" x14ac:dyDescent="0.25">
      <c r="A155" s="948"/>
      <c r="B155" s="933"/>
      <c r="C155" s="933"/>
      <c r="D155" s="933"/>
      <c r="E155" s="933"/>
      <c r="F155" s="933"/>
      <c r="G155" s="899"/>
      <c r="H155" s="933"/>
      <c r="I155" s="933"/>
      <c r="J155" s="933"/>
      <c r="K155" s="860"/>
      <c r="L155" s="860"/>
      <c r="M155" s="860"/>
      <c r="N155" s="860"/>
      <c r="O155" s="860"/>
      <c r="P155" s="860"/>
      <c r="Q155" s="860"/>
      <c r="R155" s="860"/>
      <c r="S155" s="860"/>
      <c r="T155" s="860"/>
      <c r="U155" s="860"/>
      <c r="V155" s="860"/>
      <c r="W155" s="860"/>
      <c r="X155" s="860"/>
      <c r="Y155" s="860"/>
    </row>
    <row r="156" spans="1:25" ht="15.75" customHeight="1" x14ac:dyDescent="0.25">
      <c r="A156" s="948"/>
      <c r="B156" s="933"/>
      <c r="C156" s="933"/>
      <c r="D156" s="933"/>
      <c r="E156" s="933"/>
      <c r="F156" s="933"/>
      <c r="G156" s="899"/>
      <c r="H156" s="933"/>
      <c r="I156" s="933"/>
      <c r="J156" s="933"/>
      <c r="K156" s="860"/>
      <c r="L156" s="860"/>
      <c r="M156" s="860"/>
      <c r="N156" s="860"/>
      <c r="O156" s="860"/>
      <c r="P156" s="860"/>
      <c r="Q156" s="860"/>
      <c r="R156" s="860"/>
      <c r="S156" s="860"/>
      <c r="T156" s="860"/>
      <c r="U156" s="860"/>
      <c r="V156" s="860"/>
      <c r="W156" s="860"/>
      <c r="X156" s="860"/>
      <c r="Y156" s="860"/>
    </row>
    <row r="157" spans="1:25" ht="15.75" customHeight="1" x14ac:dyDescent="0.25">
      <c r="A157" s="948"/>
      <c r="B157" s="933"/>
      <c r="C157" s="933"/>
      <c r="D157" s="933"/>
      <c r="E157" s="933"/>
      <c r="F157" s="933"/>
      <c r="G157" s="899"/>
      <c r="H157" s="933"/>
      <c r="I157" s="933"/>
      <c r="J157" s="933"/>
      <c r="K157" s="860"/>
      <c r="L157" s="860"/>
      <c r="M157" s="860"/>
      <c r="N157" s="860"/>
      <c r="O157" s="860"/>
      <c r="P157" s="860"/>
      <c r="Q157" s="860"/>
      <c r="R157" s="860"/>
      <c r="S157" s="860"/>
      <c r="T157" s="860"/>
      <c r="U157" s="860"/>
      <c r="V157" s="860"/>
      <c r="W157" s="860"/>
      <c r="X157" s="860"/>
      <c r="Y157" s="860"/>
    </row>
    <row r="158" spans="1:25" ht="15.75" customHeight="1" x14ac:dyDescent="0.25">
      <c r="A158" s="948"/>
      <c r="B158" s="933"/>
      <c r="C158" s="933"/>
      <c r="D158" s="933"/>
      <c r="E158" s="933"/>
      <c r="F158" s="933"/>
      <c r="G158" s="899"/>
      <c r="H158" s="933"/>
      <c r="I158" s="933"/>
      <c r="J158" s="933"/>
      <c r="K158" s="860"/>
      <c r="L158" s="860"/>
      <c r="M158" s="860"/>
      <c r="N158" s="860"/>
      <c r="O158" s="860"/>
      <c r="P158" s="860"/>
      <c r="Q158" s="860"/>
      <c r="R158" s="860"/>
      <c r="S158" s="860"/>
      <c r="T158" s="860"/>
      <c r="U158" s="860"/>
      <c r="V158" s="860"/>
      <c r="W158" s="860"/>
      <c r="X158" s="860"/>
      <c r="Y158" s="860"/>
    </row>
    <row r="159" spans="1:25" ht="15.75" customHeight="1" x14ac:dyDescent="0.25">
      <c r="A159" s="948"/>
      <c r="B159" s="933"/>
      <c r="C159" s="933"/>
      <c r="D159" s="933"/>
      <c r="E159" s="933"/>
      <c r="F159" s="933"/>
      <c r="G159" s="899"/>
      <c r="H159" s="933"/>
      <c r="I159" s="933"/>
      <c r="J159" s="933"/>
      <c r="K159" s="860"/>
      <c r="L159" s="860"/>
      <c r="M159" s="860"/>
      <c r="N159" s="860"/>
      <c r="O159" s="860"/>
      <c r="P159" s="860"/>
      <c r="Q159" s="860"/>
      <c r="R159" s="860"/>
      <c r="S159" s="860"/>
      <c r="T159" s="860"/>
      <c r="U159" s="860"/>
      <c r="V159" s="860"/>
      <c r="W159" s="860"/>
      <c r="X159" s="860"/>
      <c r="Y159" s="860"/>
    </row>
    <row r="160" spans="1:25" ht="15.75" customHeight="1" x14ac:dyDescent="0.25">
      <c r="A160" s="948"/>
      <c r="B160" s="933"/>
      <c r="C160" s="933"/>
      <c r="D160" s="933"/>
      <c r="E160" s="933"/>
      <c r="F160" s="933"/>
      <c r="G160" s="899"/>
      <c r="H160" s="933"/>
      <c r="I160" s="933"/>
      <c r="J160" s="933"/>
      <c r="K160" s="860"/>
      <c r="L160" s="860"/>
      <c r="M160" s="860"/>
      <c r="N160" s="860"/>
      <c r="O160" s="860"/>
      <c r="P160" s="860"/>
      <c r="Q160" s="860"/>
      <c r="R160" s="860"/>
      <c r="S160" s="860"/>
      <c r="T160" s="860"/>
      <c r="U160" s="860"/>
      <c r="V160" s="860"/>
      <c r="W160" s="860"/>
      <c r="X160" s="860"/>
      <c r="Y160" s="860"/>
    </row>
    <row r="161" spans="1:25" ht="15.75" customHeight="1" x14ac:dyDescent="0.25">
      <c r="A161" s="948"/>
      <c r="B161" s="933"/>
      <c r="C161" s="933"/>
      <c r="D161" s="933"/>
      <c r="E161" s="933"/>
      <c r="F161" s="933"/>
      <c r="G161" s="899"/>
      <c r="H161" s="933"/>
      <c r="I161" s="933"/>
      <c r="J161" s="933"/>
      <c r="K161" s="860"/>
      <c r="L161" s="860"/>
      <c r="M161" s="860"/>
      <c r="N161" s="860"/>
      <c r="O161" s="860"/>
      <c r="P161" s="860"/>
      <c r="Q161" s="860"/>
      <c r="R161" s="860"/>
      <c r="S161" s="860"/>
      <c r="T161" s="860"/>
      <c r="U161" s="860"/>
      <c r="V161" s="860"/>
      <c r="W161" s="860"/>
      <c r="X161" s="860"/>
      <c r="Y161" s="860"/>
    </row>
    <row r="162" spans="1:25" ht="15.75" customHeight="1" x14ac:dyDescent="0.25">
      <c r="A162" s="948"/>
      <c r="B162" s="933"/>
      <c r="C162" s="933"/>
      <c r="D162" s="933"/>
      <c r="E162" s="933"/>
      <c r="F162" s="933"/>
      <c r="G162" s="899"/>
      <c r="H162" s="933"/>
      <c r="I162" s="933"/>
      <c r="J162" s="933"/>
      <c r="K162" s="860"/>
      <c r="L162" s="860"/>
      <c r="M162" s="860"/>
      <c r="N162" s="860"/>
      <c r="O162" s="860"/>
      <c r="P162" s="860"/>
      <c r="Q162" s="860"/>
      <c r="R162" s="860"/>
      <c r="S162" s="860"/>
      <c r="T162" s="860"/>
      <c r="U162" s="860"/>
      <c r="V162" s="860"/>
      <c r="W162" s="860"/>
      <c r="X162" s="860"/>
      <c r="Y162" s="860"/>
    </row>
    <row r="163" spans="1:25" ht="15.75" customHeight="1" x14ac:dyDescent="0.25">
      <c r="A163" s="948"/>
      <c r="B163" s="933"/>
      <c r="C163" s="933"/>
      <c r="D163" s="933"/>
      <c r="E163" s="933"/>
      <c r="F163" s="933"/>
      <c r="G163" s="899"/>
      <c r="H163" s="933"/>
      <c r="I163" s="933"/>
      <c r="J163" s="933"/>
      <c r="K163" s="860"/>
      <c r="L163" s="860"/>
      <c r="M163" s="860"/>
      <c r="N163" s="860"/>
      <c r="O163" s="860"/>
      <c r="P163" s="860"/>
      <c r="Q163" s="860"/>
      <c r="R163" s="860"/>
      <c r="S163" s="860"/>
      <c r="T163" s="860"/>
      <c r="U163" s="860"/>
      <c r="V163" s="860"/>
      <c r="W163" s="860"/>
      <c r="X163" s="860"/>
      <c r="Y163" s="860"/>
    </row>
    <row r="164" spans="1:25" ht="15.75" customHeight="1" x14ac:dyDescent="0.25">
      <c r="A164" s="948"/>
      <c r="B164" s="933"/>
      <c r="C164" s="933"/>
      <c r="D164" s="933"/>
      <c r="E164" s="933"/>
      <c r="F164" s="933"/>
      <c r="G164" s="899"/>
      <c r="H164" s="933"/>
      <c r="I164" s="933"/>
      <c r="J164" s="933"/>
      <c r="K164" s="860"/>
      <c r="L164" s="860"/>
      <c r="M164" s="860"/>
      <c r="N164" s="860"/>
      <c r="O164" s="860"/>
      <c r="P164" s="860"/>
      <c r="Q164" s="860"/>
      <c r="R164" s="860"/>
      <c r="S164" s="860"/>
      <c r="T164" s="860"/>
      <c r="U164" s="860"/>
      <c r="V164" s="860"/>
      <c r="W164" s="860"/>
      <c r="X164" s="860"/>
      <c r="Y164" s="860"/>
    </row>
    <row r="165" spans="1:25" ht="15.75" customHeight="1" x14ac:dyDescent="0.25">
      <c r="A165" s="948"/>
      <c r="B165" s="933"/>
      <c r="C165" s="933"/>
      <c r="D165" s="933"/>
      <c r="E165" s="933"/>
      <c r="F165" s="933"/>
      <c r="G165" s="899"/>
      <c r="H165" s="933"/>
      <c r="I165" s="933"/>
      <c r="J165" s="933"/>
      <c r="K165" s="860"/>
      <c r="L165" s="860"/>
      <c r="M165" s="860"/>
      <c r="N165" s="860"/>
      <c r="O165" s="860"/>
      <c r="P165" s="860"/>
      <c r="Q165" s="860"/>
      <c r="R165" s="860"/>
      <c r="S165" s="860"/>
      <c r="T165" s="860"/>
      <c r="U165" s="860"/>
      <c r="V165" s="860"/>
      <c r="W165" s="860"/>
      <c r="X165" s="860"/>
      <c r="Y165" s="860"/>
    </row>
    <row r="166" spans="1:25" ht="15.75" customHeight="1" x14ac:dyDescent="0.25">
      <c r="A166" s="948"/>
      <c r="B166" s="933"/>
      <c r="C166" s="933"/>
      <c r="D166" s="933"/>
      <c r="E166" s="933"/>
      <c r="F166" s="933"/>
      <c r="G166" s="899"/>
      <c r="H166" s="933"/>
      <c r="I166" s="933"/>
      <c r="J166" s="933"/>
      <c r="K166" s="860"/>
      <c r="L166" s="860"/>
      <c r="M166" s="860"/>
      <c r="N166" s="860"/>
      <c r="O166" s="860"/>
      <c r="P166" s="860"/>
      <c r="Q166" s="860"/>
      <c r="R166" s="860"/>
      <c r="S166" s="860"/>
      <c r="T166" s="860"/>
      <c r="U166" s="860"/>
      <c r="V166" s="860"/>
      <c r="W166" s="860"/>
      <c r="X166" s="860"/>
      <c r="Y166" s="860"/>
    </row>
    <row r="167" spans="1:25" ht="15.75" customHeight="1" x14ac:dyDescent="0.25">
      <c r="A167" s="948"/>
      <c r="B167" s="933"/>
      <c r="C167" s="933"/>
      <c r="D167" s="933"/>
      <c r="E167" s="933"/>
      <c r="F167" s="933"/>
      <c r="G167" s="899"/>
      <c r="H167" s="933"/>
      <c r="I167" s="933"/>
      <c r="J167" s="933"/>
      <c r="K167" s="860"/>
      <c r="L167" s="860"/>
      <c r="M167" s="860"/>
      <c r="N167" s="860"/>
      <c r="O167" s="860"/>
      <c r="P167" s="860"/>
      <c r="Q167" s="860"/>
      <c r="R167" s="860"/>
      <c r="S167" s="860"/>
      <c r="T167" s="860"/>
      <c r="U167" s="860"/>
      <c r="V167" s="860"/>
      <c r="W167" s="860"/>
      <c r="X167" s="860"/>
      <c r="Y167" s="860"/>
    </row>
    <row r="168" spans="1:25" ht="15.75" customHeight="1" x14ac:dyDescent="0.25">
      <c r="A168" s="948"/>
      <c r="B168" s="933"/>
      <c r="C168" s="933"/>
      <c r="D168" s="933"/>
      <c r="E168" s="933"/>
      <c r="F168" s="933"/>
      <c r="G168" s="899"/>
      <c r="H168" s="933"/>
      <c r="I168" s="933"/>
      <c r="J168" s="933"/>
      <c r="K168" s="860"/>
      <c r="L168" s="860"/>
      <c r="M168" s="860"/>
      <c r="N168" s="860"/>
      <c r="O168" s="860"/>
      <c r="P168" s="860"/>
      <c r="Q168" s="860"/>
      <c r="R168" s="860"/>
      <c r="S168" s="860"/>
      <c r="T168" s="860"/>
      <c r="U168" s="860"/>
      <c r="V168" s="860"/>
      <c r="W168" s="860"/>
      <c r="X168" s="860"/>
      <c r="Y168" s="860"/>
    </row>
    <row r="169" spans="1:25" ht="15.75" customHeight="1" x14ac:dyDescent="0.25">
      <c r="A169" s="948"/>
      <c r="B169" s="933"/>
      <c r="C169" s="933"/>
      <c r="D169" s="933"/>
      <c r="E169" s="933"/>
      <c r="F169" s="933"/>
      <c r="G169" s="899"/>
      <c r="H169" s="933"/>
      <c r="I169" s="933"/>
      <c r="J169" s="933"/>
      <c r="K169" s="860"/>
      <c r="L169" s="860"/>
      <c r="M169" s="860"/>
      <c r="N169" s="860"/>
      <c r="O169" s="860"/>
      <c r="P169" s="860"/>
      <c r="Q169" s="860"/>
      <c r="R169" s="860"/>
      <c r="S169" s="860"/>
      <c r="T169" s="860"/>
      <c r="U169" s="860"/>
      <c r="V169" s="860"/>
      <c r="W169" s="860"/>
      <c r="X169" s="860"/>
      <c r="Y169" s="860"/>
    </row>
    <row r="170" spans="1:25" ht="15.75" customHeight="1" x14ac:dyDescent="0.25">
      <c r="A170" s="948"/>
      <c r="B170" s="933"/>
      <c r="C170" s="933"/>
      <c r="D170" s="933"/>
      <c r="E170" s="933"/>
      <c r="F170" s="933"/>
      <c r="G170" s="899"/>
      <c r="H170" s="933"/>
      <c r="I170" s="933"/>
      <c r="J170" s="933"/>
      <c r="K170" s="860"/>
      <c r="L170" s="860"/>
      <c r="M170" s="860"/>
      <c r="N170" s="860"/>
      <c r="O170" s="860"/>
      <c r="P170" s="860"/>
      <c r="Q170" s="860"/>
      <c r="R170" s="860"/>
      <c r="S170" s="860"/>
      <c r="T170" s="860"/>
      <c r="U170" s="860"/>
      <c r="V170" s="860"/>
      <c r="W170" s="860"/>
      <c r="X170" s="860"/>
      <c r="Y170" s="860"/>
    </row>
    <row r="171" spans="1:25" ht="15.75" customHeight="1" x14ac:dyDescent="0.25">
      <c r="A171" s="948"/>
      <c r="B171" s="933"/>
      <c r="C171" s="933"/>
      <c r="D171" s="933"/>
      <c r="E171" s="933"/>
      <c r="F171" s="933"/>
      <c r="G171" s="899"/>
      <c r="H171" s="933"/>
      <c r="I171" s="933"/>
      <c r="J171" s="933"/>
      <c r="K171" s="860"/>
      <c r="L171" s="860"/>
      <c r="M171" s="860"/>
      <c r="N171" s="860"/>
      <c r="O171" s="860"/>
      <c r="P171" s="860"/>
      <c r="Q171" s="860"/>
      <c r="R171" s="860"/>
      <c r="S171" s="860"/>
      <c r="T171" s="860"/>
      <c r="U171" s="860"/>
      <c r="V171" s="860"/>
      <c r="W171" s="860"/>
      <c r="X171" s="860"/>
      <c r="Y171" s="860"/>
    </row>
    <row r="172" spans="1:25" ht="15.75" customHeight="1" x14ac:dyDescent="0.25">
      <c r="A172" s="948"/>
      <c r="B172" s="933"/>
      <c r="C172" s="933"/>
      <c r="D172" s="933"/>
      <c r="E172" s="933"/>
      <c r="F172" s="933"/>
      <c r="G172" s="899"/>
      <c r="H172" s="933"/>
      <c r="I172" s="933"/>
      <c r="J172" s="933"/>
      <c r="K172" s="860"/>
      <c r="L172" s="860"/>
      <c r="M172" s="860"/>
      <c r="N172" s="860"/>
      <c r="O172" s="860"/>
      <c r="P172" s="860"/>
      <c r="Q172" s="860"/>
      <c r="R172" s="860"/>
      <c r="S172" s="860"/>
      <c r="T172" s="860"/>
      <c r="U172" s="860"/>
      <c r="V172" s="860"/>
      <c r="W172" s="860"/>
      <c r="X172" s="860"/>
      <c r="Y172" s="860"/>
    </row>
    <row r="173" spans="1:25" ht="15.75" customHeight="1" x14ac:dyDescent="0.25">
      <c r="A173" s="948"/>
      <c r="B173" s="933"/>
      <c r="C173" s="933"/>
      <c r="D173" s="933"/>
      <c r="E173" s="933"/>
      <c r="F173" s="933"/>
      <c r="G173" s="899"/>
      <c r="H173" s="933"/>
      <c r="I173" s="933"/>
      <c r="J173" s="933"/>
      <c r="K173" s="860"/>
      <c r="L173" s="860"/>
      <c r="M173" s="860"/>
      <c r="N173" s="860"/>
      <c r="O173" s="860"/>
      <c r="P173" s="860"/>
      <c r="Q173" s="860"/>
      <c r="R173" s="860"/>
      <c r="S173" s="860"/>
      <c r="T173" s="860"/>
      <c r="U173" s="860"/>
      <c r="V173" s="860"/>
      <c r="W173" s="860"/>
      <c r="X173" s="860"/>
      <c r="Y173" s="860"/>
    </row>
    <row r="174" spans="1:25" ht="15.75" customHeight="1" x14ac:dyDescent="0.25">
      <c r="A174" s="948"/>
      <c r="B174" s="933"/>
      <c r="C174" s="933"/>
      <c r="D174" s="933"/>
      <c r="E174" s="933"/>
      <c r="F174" s="933"/>
      <c r="G174" s="899"/>
      <c r="H174" s="933"/>
      <c r="I174" s="933"/>
      <c r="J174" s="933"/>
      <c r="K174" s="860"/>
      <c r="L174" s="860"/>
      <c r="M174" s="860"/>
      <c r="N174" s="860"/>
      <c r="O174" s="860"/>
      <c r="P174" s="860"/>
      <c r="Q174" s="860"/>
      <c r="R174" s="860"/>
      <c r="S174" s="860"/>
      <c r="T174" s="860"/>
      <c r="U174" s="860"/>
      <c r="V174" s="860"/>
      <c r="W174" s="860"/>
      <c r="X174" s="860"/>
      <c r="Y174" s="860"/>
    </row>
    <row r="175" spans="1:25" ht="15.75" customHeight="1" x14ac:dyDescent="0.25">
      <c r="A175" s="948"/>
      <c r="B175" s="933"/>
      <c r="C175" s="933"/>
      <c r="D175" s="933"/>
      <c r="E175" s="933"/>
      <c r="F175" s="933"/>
      <c r="G175" s="899"/>
      <c r="H175" s="933"/>
      <c r="I175" s="933"/>
      <c r="J175" s="933"/>
      <c r="K175" s="860"/>
      <c r="L175" s="860"/>
      <c r="M175" s="860"/>
      <c r="N175" s="860"/>
      <c r="O175" s="860"/>
      <c r="P175" s="860"/>
      <c r="Q175" s="860"/>
      <c r="R175" s="860"/>
      <c r="S175" s="860"/>
      <c r="T175" s="860"/>
      <c r="U175" s="860"/>
      <c r="V175" s="860"/>
      <c r="W175" s="860"/>
      <c r="X175" s="860"/>
      <c r="Y175" s="860"/>
    </row>
    <row r="176" spans="1:25" ht="15.75" customHeight="1" x14ac:dyDescent="0.25">
      <c r="A176" s="948"/>
      <c r="B176" s="933"/>
      <c r="C176" s="933"/>
      <c r="D176" s="933"/>
      <c r="E176" s="933"/>
      <c r="F176" s="933"/>
      <c r="G176" s="899"/>
      <c r="H176" s="933"/>
      <c r="I176" s="933"/>
      <c r="J176" s="933"/>
      <c r="K176" s="860"/>
      <c r="L176" s="860"/>
      <c r="M176" s="860"/>
      <c r="N176" s="860"/>
      <c r="O176" s="860"/>
      <c r="P176" s="860"/>
      <c r="Q176" s="860"/>
      <c r="R176" s="860"/>
      <c r="S176" s="860"/>
      <c r="T176" s="860"/>
      <c r="U176" s="860"/>
      <c r="V176" s="860"/>
      <c r="W176" s="860"/>
      <c r="X176" s="860"/>
      <c r="Y176" s="860"/>
    </row>
    <row r="177" spans="1:25" ht="15.75" customHeight="1" x14ac:dyDescent="0.25">
      <c r="A177" s="948"/>
      <c r="B177" s="933"/>
      <c r="C177" s="933"/>
      <c r="D177" s="933"/>
      <c r="E177" s="933"/>
      <c r="F177" s="933"/>
      <c r="G177" s="899"/>
      <c r="H177" s="933"/>
      <c r="I177" s="933"/>
      <c r="J177" s="933"/>
      <c r="K177" s="860"/>
      <c r="L177" s="860"/>
      <c r="M177" s="860"/>
      <c r="N177" s="860"/>
      <c r="O177" s="860"/>
      <c r="P177" s="860"/>
      <c r="Q177" s="860"/>
      <c r="R177" s="860"/>
      <c r="S177" s="860"/>
      <c r="T177" s="860"/>
      <c r="U177" s="860"/>
      <c r="V177" s="860"/>
      <c r="W177" s="860"/>
      <c r="X177" s="860"/>
      <c r="Y177" s="860"/>
    </row>
    <row r="178" spans="1:25" ht="15.75" customHeight="1" x14ac:dyDescent="0.25">
      <c r="A178" s="948"/>
      <c r="B178" s="933"/>
      <c r="C178" s="933"/>
      <c r="D178" s="933"/>
      <c r="E178" s="933"/>
      <c r="F178" s="933"/>
      <c r="G178" s="899"/>
      <c r="H178" s="933"/>
      <c r="I178" s="933"/>
      <c r="J178" s="933"/>
      <c r="K178" s="860"/>
      <c r="L178" s="860"/>
      <c r="M178" s="860"/>
      <c r="N178" s="860"/>
      <c r="O178" s="860"/>
      <c r="P178" s="860"/>
      <c r="Q178" s="860"/>
      <c r="R178" s="860"/>
      <c r="S178" s="860"/>
      <c r="T178" s="860"/>
      <c r="U178" s="860"/>
      <c r="V178" s="860"/>
      <c r="W178" s="860"/>
      <c r="X178" s="860"/>
      <c r="Y178" s="860"/>
    </row>
    <row r="179" spans="1:25" ht="15.75" customHeight="1" x14ac:dyDescent="0.25">
      <c r="A179" s="948"/>
      <c r="B179" s="933"/>
      <c r="C179" s="933"/>
      <c r="D179" s="933"/>
      <c r="E179" s="933"/>
      <c r="F179" s="933"/>
      <c r="G179" s="899"/>
      <c r="H179" s="933"/>
      <c r="I179" s="933"/>
      <c r="J179" s="933"/>
      <c r="K179" s="860"/>
      <c r="L179" s="860"/>
      <c r="M179" s="860"/>
      <c r="N179" s="860"/>
      <c r="O179" s="860"/>
      <c r="P179" s="860"/>
      <c r="Q179" s="860"/>
      <c r="R179" s="860"/>
      <c r="S179" s="860"/>
      <c r="T179" s="860"/>
      <c r="U179" s="860"/>
      <c r="V179" s="860"/>
      <c r="W179" s="860"/>
      <c r="X179" s="860"/>
      <c r="Y179" s="860"/>
    </row>
    <row r="180" spans="1:25" ht="15.75" customHeight="1" x14ac:dyDescent="0.25">
      <c r="A180" s="948"/>
      <c r="B180" s="933"/>
      <c r="C180" s="933"/>
      <c r="D180" s="933"/>
      <c r="E180" s="933"/>
      <c r="F180" s="933"/>
      <c r="G180" s="899"/>
      <c r="H180" s="933"/>
      <c r="I180" s="933"/>
      <c r="J180" s="933"/>
      <c r="K180" s="860"/>
      <c r="L180" s="860"/>
      <c r="M180" s="860"/>
      <c r="N180" s="860"/>
      <c r="O180" s="860"/>
      <c r="P180" s="860"/>
      <c r="Q180" s="860"/>
      <c r="R180" s="860"/>
      <c r="S180" s="860"/>
      <c r="T180" s="860"/>
      <c r="U180" s="860"/>
      <c r="V180" s="860"/>
      <c r="W180" s="860"/>
      <c r="X180" s="860"/>
      <c r="Y180" s="860"/>
    </row>
    <row r="181" spans="1:25" ht="15.75" customHeight="1" x14ac:dyDescent="0.25">
      <c r="A181" s="948"/>
      <c r="B181" s="933"/>
      <c r="C181" s="933"/>
      <c r="D181" s="933"/>
      <c r="E181" s="933"/>
      <c r="F181" s="933"/>
      <c r="G181" s="899"/>
      <c r="H181" s="933"/>
      <c r="I181" s="933"/>
      <c r="J181" s="933"/>
      <c r="K181" s="860"/>
      <c r="L181" s="860"/>
      <c r="M181" s="860"/>
      <c r="N181" s="860"/>
      <c r="O181" s="860"/>
      <c r="P181" s="860"/>
      <c r="Q181" s="860"/>
      <c r="R181" s="860"/>
      <c r="S181" s="860"/>
      <c r="T181" s="860"/>
      <c r="U181" s="860"/>
      <c r="V181" s="860"/>
      <c r="W181" s="860"/>
      <c r="X181" s="860"/>
      <c r="Y181" s="860"/>
    </row>
    <row r="182" spans="1:25" ht="15.75" customHeight="1" x14ac:dyDescent="0.25">
      <c r="A182" s="948"/>
      <c r="B182" s="933"/>
      <c r="C182" s="933"/>
      <c r="D182" s="933"/>
      <c r="E182" s="933"/>
      <c r="F182" s="933"/>
      <c r="G182" s="899"/>
      <c r="H182" s="933"/>
      <c r="I182" s="933"/>
      <c r="J182" s="933"/>
      <c r="K182" s="860"/>
      <c r="L182" s="860"/>
      <c r="M182" s="860"/>
      <c r="N182" s="860"/>
      <c r="O182" s="860"/>
      <c r="P182" s="860"/>
      <c r="Q182" s="860"/>
      <c r="R182" s="860"/>
      <c r="S182" s="860"/>
      <c r="T182" s="860"/>
      <c r="U182" s="860"/>
      <c r="V182" s="860"/>
      <c r="W182" s="860"/>
      <c r="X182" s="860"/>
      <c r="Y182" s="860"/>
    </row>
    <row r="183" spans="1:25" ht="15.75" customHeight="1" x14ac:dyDescent="0.25">
      <c r="A183" s="948"/>
      <c r="B183" s="933"/>
      <c r="C183" s="933"/>
      <c r="D183" s="933"/>
      <c r="E183" s="933"/>
      <c r="F183" s="933"/>
      <c r="G183" s="899"/>
      <c r="H183" s="933"/>
      <c r="I183" s="933"/>
      <c r="J183" s="933"/>
      <c r="K183" s="860"/>
      <c r="L183" s="860"/>
      <c r="M183" s="860"/>
      <c r="N183" s="860"/>
      <c r="O183" s="860"/>
      <c r="P183" s="860"/>
      <c r="Q183" s="860"/>
      <c r="R183" s="860"/>
      <c r="S183" s="860"/>
      <c r="T183" s="860"/>
      <c r="U183" s="860"/>
      <c r="V183" s="860"/>
      <c r="W183" s="860"/>
      <c r="X183" s="860"/>
      <c r="Y183" s="860"/>
    </row>
    <row r="184" spans="1:25" ht="15.75" customHeight="1" x14ac:dyDescent="0.25">
      <c r="A184" s="948"/>
      <c r="B184" s="933"/>
      <c r="C184" s="933"/>
      <c r="D184" s="933"/>
      <c r="E184" s="933"/>
      <c r="F184" s="933"/>
      <c r="G184" s="899"/>
      <c r="H184" s="933"/>
      <c r="I184" s="933"/>
      <c r="J184" s="933"/>
      <c r="K184" s="860"/>
      <c r="L184" s="860"/>
      <c r="M184" s="860"/>
      <c r="N184" s="860"/>
      <c r="O184" s="860"/>
      <c r="P184" s="860"/>
      <c r="Q184" s="860"/>
      <c r="R184" s="860"/>
      <c r="S184" s="860"/>
      <c r="T184" s="860"/>
      <c r="U184" s="860"/>
      <c r="V184" s="860"/>
      <c r="W184" s="860"/>
      <c r="X184" s="860"/>
      <c r="Y184" s="860"/>
    </row>
    <row r="185" spans="1:25" ht="15.75" customHeight="1" x14ac:dyDescent="0.25">
      <c r="A185" s="948"/>
      <c r="B185" s="933"/>
      <c r="C185" s="933"/>
      <c r="D185" s="933"/>
      <c r="E185" s="933"/>
      <c r="F185" s="933"/>
      <c r="G185" s="899"/>
      <c r="H185" s="933"/>
      <c r="I185" s="933"/>
      <c r="J185" s="933"/>
      <c r="K185" s="860"/>
      <c r="L185" s="860"/>
      <c r="M185" s="860"/>
      <c r="N185" s="860"/>
      <c r="O185" s="860"/>
      <c r="P185" s="860"/>
      <c r="Q185" s="860"/>
      <c r="R185" s="860"/>
      <c r="S185" s="860"/>
      <c r="T185" s="860"/>
      <c r="U185" s="860"/>
      <c r="V185" s="860"/>
      <c r="W185" s="860"/>
      <c r="X185" s="860"/>
      <c r="Y185" s="860"/>
    </row>
    <row r="186" spans="1:25" ht="15.75" customHeight="1" x14ac:dyDescent="0.25">
      <c r="A186" s="948"/>
      <c r="B186" s="933"/>
      <c r="C186" s="933"/>
      <c r="D186" s="933"/>
      <c r="E186" s="933"/>
      <c r="F186" s="933"/>
      <c r="G186" s="899"/>
      <c r="H186" s="933"/>
      <c r="I186" s="933"/>
      <c r="J186" s="933"/>
      <c r="K186" s="860"/>
      <c r="L186" s="860"/>
      <c r="M186" s="860"/>
      <c r="N186" s="860"/>
      <c r="O186" s="860"/>
      <c r="P186" s="860"/>
      <c r="Q186" s="860"/>
      <c r="R186" s="860"/>
      <c r="S186" s="860"/>
      <c r="T186" s="860"/>
      <c r="U186" s="860"/>
      <c r="V186" s="860"/>
      <c r="W186" s="860"/>
      <c r="X186" s="860"/>
      <c r="Y186" s="860"/>
    </row>
    <row r="187" spans="1:25" ht="15.75" customHeight="1" x14ac:dyDescent="0.25">
      <c r="A187" s="948"/>
      <c r="B187" s="933"/>
      <c r="C187" s="933"/>
      <c r="D187" s="933"/>
      <c r="E187" s="933"/>
      <c r="F187" s="933"/>
      <c r="G187" s="899"/>
      <c r="H187" s="933"/>
      <c r="I187" s="933"/>
      <c r="J187" s="933"/>
      <c r="K187" s="860"/>
      <c r="L187" s="860"/>
      <c r="M187" s="860"/>
      <c r="N187" s="860"/>
      <c r="O187" s="860"/>
      <c r="P187" s="860"/>
      <c r="Q187" s="860"/>
      <c r="R187" s="860"/>
      <c r="S187" s="860"/>
      <c r="T187" s="860"/>
      <c r="U187" s="860"/>
      <c r="V187" s="860"/>
      <c r="W187" s="860"/>
      <c r="X187" s="860"/>
      <c r="Y187" s="860"/>
    </row>
    <row r="188" spans="1:25" ht="15.75" customHeight="1" x14ac:dyDescent="0.25">
      <c r="A188" s="948"/>
      <c r="B188" s="933"/>
      <c r="C188" s="933"/>
      <c r="D188" s="933"/>
      <c r="E188" s="933"/>
      <c r="F188" s="933"/>
      <c r="G188" s="899"/>
      <c r="H188" s="933"/>
      <c r="I188" s="933"/>
      <c r="J188" s="933"/>
      <c r="K188" s="860"/>
      <c r="L188" s="860"/>
      <c r="M188" s="860"/>
      <c r="N188" s="860"/>
      <c r="O188" s="860"/>
      <c r="P188" s="860"/>
      <c r="Q188" s="860"/>
      <c r="R188" s="860"/>
      <c r="S188" s="860"/>
      <c r="T188" s="860"/>
      <c r="U188" s="860"/>
      <c r="V188" s="860"/>
      <c r="W188" s="860"/>
      <c r="X188" s="860"/>
      <c r="Y188" s="860"/>
    </row>
    <row r="189" spans="1:25" ht="15.75" customHeight="1" x14ac:dyDescent="0.25">
      <c r="A189" s="948"/>
      <c r="B189" s="933"/>
      <c r="C189" s="933"/>
      <c r="D189" s="933"/>
      <c r="E189" s="933"/>
      <c r="F189" s="933"/>
      <c r="G189" s="899"/>
      <c r="H189" s="933"/>
      <c r="I189" s="933"/>
      <c r="J189" s="933"/>
      <c r="K189" s="860"/>
      <c r="L189" s="860"/>
      <c r="M189" s="860"/>
      <c r="N189" s="860"/>
      <c r="O189" s="860"/>
      <c r="P189" s="860"/>
      <c r="Q189" s="860"/>
      <c r="R189" s="860"/>
      <c r="S189" s="860"/>
      <c r="T189" s="860"/>
      <c r="U189" s="860"/>
      <c r="V189" s="860"/>
      <c r="W189" s="860"/>
      <c r="X189" s="860"/>
      <c r="Y189" s="860"/>
    </row>
    <row r="190" spans="1:25" ht="15.75" customHeight="1" x14ac:dyDescent="0.25">
      <c r="A190" s="948"/>
      <c r="B190" s="933"/>
      <c r="C190" s="933"/>
      <c r="D190" s="933"/>
      <c r="E190" s="933"/>
      <c r="F190" s="933"/>
      <c r="G190" s="899"/>
      <c r="H190" s="933"/>
      <c r="I190" s="933"/>
      <c r="J190" s="933"/>
      <c r="K190" s="860"/>
      <c r="L190" s="860"/>
      <c r="M190" s="860"/>
      <c r="N190" s="860"/>
      <c r="O190" s="860"/>
      <c r="P190" s="860"/>
      <c r="Q190" s="860"/>
      <c r="R190" s="860"/>
      <c r="S190" s="860"/>
      <c r="T190" s="860"/>
      <c r="U190" s="860"/>
      <c r="V190" s="860"/>
      <c r="W190" s="860"/>
      <c r="X190" s="860"/>
      <c r="Y190" s="860"/>
    </row>
    <row r="191" spans="1:25" ht="15.75" customHeight="1" x14ac:dyDescent="0.25">
      <c r="A191" s="948"/>
      <c r="B191" s="933"/>
      <c r="C191" s="933"/>
      <c r="D191" s="933"/>
      <c r="E191" s="933"/>
      <c r="F191" s="933"/>
      <c r="G191" s="899"/>
      <c r="H191" s="933"/>
      <c r="I191" s="933"/>
      <c r="J191" s="933"/>
      <c r="K191" s="860"/>
      <c r="L191" s="860"/>
      <c r="M191" s="860"/>
      <c r="N191" s="860"/>
      <c r="O191" s="860"/>
      <c r="P191" s="860"/>
      <c r="Q191" s="860"/>
      <c r="R191" s="860"/>
      <c r="S191" s="860"/>
      <c r="T191" s="860"/>
      <c r="U191" s="860"/>
      <c r="V191" s="860"/>
      <c r="W191" s="860"/>
      <c r="X191" s="860"/>
      <c r="Y191" s="860"/>
    </row>
    <row r="192" spans="1:25" ht="15.75" customHeight="1" x14ac:dyDescent="0.25">
      <c r="A192" s="948"/>
      <c r="B192" s="933"/>
      <c r="C192" s="933"/>
      <c r="D192" s="933"/>
      <c r="E192" s="933"/>
      <c r="F192" s="933"/>
      <c r="G192" s="899"/>
      <c r="H192" s="933"/>
      <c r="I192" s="933"/>
      <c r="J192" s="933"/>
      <c r="K192" s="860"/>
      <c r="L192" s="860"/>
      <c r="M192" s="860"/>
      <c r="N192" s="860"/>
      <c r="O192" s="860"/>
      <c r="P192" s="860"/>
      <c r="Q192" s="860"/>
      <c r="R192" s="860"/>
      <c r="S192" s="860"/>
      <c r="T192" s="860"/>
      <c r="U192" s="860"/>
      <c r="V192" s="860"/>
      <c r="W192" s="860"/>
      <c r="X192" s="860"/>
      <c r="Y192" s="860"/>
    </row>
    <row r="193" spans="1:25" ht="15.75" customHeight="1" x14ac:dyDescent="0.25">
      <c r="A193" s="948"/>
      <c r="B193" s="933"/>
      <c r="C193" s="933"/>
      <c r="D193" s="933"/>
      <c r="E193" s="933"/>
      <c r="F193" s="933"/>
      <c r="G193" s="899"/>
      <c r="H193" s="933"/>
      <c r="I193" s="933"/>
      <c r="J193" s="933"/>
      <c r="K193" s="860"/>
      <c r="L193" s="860"/>
      <c r="M193" s="860"/>
      <c r="N193" s="860"/>
      <c r="O193" s="860"/>
      <c r="P193" s="860"/>
      <c r="Q193" s="860"/>
      <c r="R193" s="860"/>
      <c r="S193" s="860"/>
      <c r="T193" s="860"/>
      <c r="U193" s="860"/>
      <c r="V193" s="860"/>
      <c r="W193" s="860"/>
      <c r="X193" s="860"/>
      <c r="Y193" s="860"/>
    </row>
    <row r="194" spans="1:25" ht="15.75" customHeight="1" x14ac:dyDescent="0.25">
      <c r="A194" s="948"/>
      <c r="B194" s="933"/>
      <c r="C194" s="933"/>
      <c r="D194" s="933"/>
      <c r="E194" s="933"/>
      <c r="F194" s="933"/>
      <c r="G194" s="899"/>
      <c r="H194" s="933"/>
      <c r="I194" s="933"/>
      <c r="J194" s="933"/>
      <c r="K194" s="860"/>
      <c r="L194" s="860"/>
      <c r="M194" s="860"/>
      <c r="N194" s="860"/>
      <c r="O194" s="860"/>
      <c r="P194" s="860"/>
      <c r="Q194" s="860"/>
      <c r="R194" s="860"/>
      <c r="S194" s="860"/>
      <c r="T194" s="860"/>
      <c r="U194" s="860"/>
      <c r="V194" s="860"/>
      <c r="W194" s="860"/>
      <c r="X194" s="860"/>
      <c r="Y194" s="860"/>
    </row>
    <row r="195" spans="1:25" ht="15.75" customHeight="1" x14ac:dyDescent="0.25">
      <c r="A195" s="948"/>
      <c r="B195" s="933"/>
      <c r="C195" s="933"/>
      <c r="D195" s="933"/>
      <c r="E195" s="933"/>
      <c r="F195" s="933"/>
      <c r="G195" s="899"/>
      <c r="H195" s="933"/>
      <c r="I195" s="933"/>
      <c r="J195" s="933"/>
      <c r="K195" s="860"/>
      <c r="L195" s="860"/>
      <c r="M195" s="860"/>
      <c r="N195" s="860"/>
      <c r="O195" s="860"/>
      <c r="P195" s="860"/>
      <c r="Q195" s="860"/>
      <c r="R195" s="860"/>
      <c r="S195" s="860"/>
      <c r="T195" s="860"/>
      <c r="U195" s="860"/>
      <c r="V195" s="860"/>
      <c r="W195" s="860"/>
      <c r="X195" s="860"/>
      <c r="Y195" s="860"/>
    </row>
    <row r="196" spans="1:25" ht="15.75" customHeight="1" x14ac:dyDescent="0.25">
      <c r="A196" s="948"/>
      <c r="B196" s="933"/>
      <c r="C196" s="933"/>
      <c r="D196" s="933"/>
      <c r="E196" s="933"/>
      <c r="F196" s="933"/>
      <c r="G196" s="899"/>
      <c r="H196" s="933"/>
      <c r="I196" s="933"/>
      <c r="J196" s="933"/>
      <c r="K196" s="860"/>
      <c r="L196" s="860"/>
      <c r="M196" s="860"/>
      <c r="N196" s="860"/>
      <c r="O196" s="860"/>
      <c r="P196" s="860"/>
      <c r="Q196" s="860"/>
      <c r="R196" s="860"/>
      <c r="S196" s="860"/>
      <c r="T196" s="860"/>
      <c r="U196" s="860"/>
      <c r="V196" s="860"/>
      <c r="W196" s="860"/>
      <c r="X196" s="860"/>
      <c r="Y196" s="860"/>
    </row>
    <row r="197" spans="1:25" ht="15.75" customHeight="1" x14ac:dyDescent="0.25">
      <c r="A197" s="948"/>
      <c r="B197" s="933"/>
      <c r="C197" s="933"/>
      <c r="D197" s="933"/>
      <c r="E197" s="933"/>
      <c r="F197" s="933"/>
      <c r="G197" s="899"/>
      <c r="H197" s="933"/>
      <c r="I197" s="933"/>
      <c r="J197" s="933"/>
      <c r="K197" s="860"/>
      <c r="L197" s="860"/>
      <c r="M197" s="860"/>
      <c r="N197" s="860"/>
      <c r="O197" s="860"/>
      <c r="P197" s="860"/>
      <c r="Q197" s="860"/>
      <c r="R197" s="860"/>
      <c r="S197" s="860"/>
      <c r="T197" s="860"/>
      <c r="U197" s="860"/>
      <c r="V197" s="860"/>
      <c r="W197" s="860"/>
      <c r="X197" s="860"/>
      <c r="Y197" s="860"/>
    </row>
    <row r="198" spans="1:25" ht="15.75" customHeight="1" x14ac:dyDescent="0.25">
      <c r="A198" s="948"/>
      <c r="B198" s="933"/>
      <c r="C198" s="933"/>
      <c r="D198" s="933"/>
      <c r="E198" s="933"/>
      <c r="F198" s="933"/>
      <c r="G198" s="899"/>
      <c r="H198" s="933"/>
      <c r="I198" s="933"/>
      <c r="J198" s="933"/>
      <c r="K198" s="860"/>
      <c r="L198" s="860"/>
      <c r="M198" s="860"/>
      <c r="N198" s="860"/>
      <c r="O198" s="860"/>
      <c r="P198" s="860"/>
      <c r="Q198" s="860"/>
      <c r="R198" s="860"/>
      <c r="S198" s="860"/>
      <c r="T198" s="860"/>
      <c r="U198" s="860"/>
      <c r="V198" s="860"/>
      <c r="W198" s="860"/>
      <c r="X198" s="860"/>
      <c r="Y198" s="860"/>
    </row>
    <row r="199" spans="1:25" ht="15.75" customHeight="1" x14ac:dyDescent="0.25">
      <c r="A199" s="948"/>
      <c r="B199" s="933"/>
      <c r="C199" s="933"/>
      <c r="D199" s="933"/>
      <c r="E199" s="933"/>
      <c r="F199" s="933"/>
      <c r="G199" s="899"/>
      <c r="H199" s="933"/>
      <c r="I199" s="933"/>
      <c r="J199" s="933"/>
      <c r="K199" s="860"/>
      <c r="L199" s="860"/>
      <c r="M199" s="860"/>
      <c r="N199" s="860"/>
      <c r="O199" s="860"/>
      <c r="P199" s="860"/>
      <c r="Q199" s="860"/>
      <c r="R199" s="860"/>
      <c r="S199" s="860"/>
      <c r="T199" s="860"/>
      <c r="U199" s="860"/>
      <c r="V199" s="860"/>
      <c r="W199" s="860"/>
      <c r="X199" s="860"/>
      <c r="Y199" s="860"/>
    </row>
    <row r="200" spans="1:25" ht="15.75" customHeight="1" x14ac:dyDescent="0.25">
      <c r="A200" s="948"/>
      <c r="B200" s="933"/>
      <c r="C200" s="933"/>
      <c r="D200" s="933"/>
      <c r="E200" s="933"/>
      <c r="F200" s="933"/>
      <c r="G200" s="899"/>
      <c r="H200" s="933"/>
      <c r="I200" s="933"/>
      <c r="J200" s="933"/>
      <c r="K200" s="860"/>
      <c r="L200" s="860"/>
      <c r="M200" s="860"/>
      <c r="N200" s="860"/>
      <c r="O200" s="860"/>
      <c r="P200" s="860"/>
      <c r="Q200" s="860"/>
      <c r="R200" s="860"/>
      <c r="S200" s="860"/>
      <c r="T200" s="860"/>
      <c r="U200" s="860"/>
      <c r="V200" s="860"/>
      <c r="W200" s="860"/>
      <c r="X200" s="860"/>
      <c r="Y200" s="860"/>
    </row>
    <row r="201" spans="1:25" ht="15.75" customHeight="1" x14ac:dyDescent="0.25">
      <c r="A201" s="948"/>
      <c r="B201" s="933"/>
      <c r="C201" s="933"/>
      <c r="D201" s="933"/>
      <c r="E201" s="933"/>
      <c r="F201" s="933"/>
      <c r="G201" s="899"/>
      <c r="H201" s="933"/>
      <c r="I201" s="933"/>
      <c r="J201" s="933"/>
      <c r="K201" s="860"/>
      <c r="L201" s="860"/>
      <c r="M201" s="860"/>
      <c r="N201" s="860"/>
      <c r="O201" s="860"/>
      <c r="P201" s="860"/>
      <c r="Q201" s="860"/>
      <c r="R201" s="860"/>
      <c r="S201" s="860"/>
      <c r="T201" s="860"/>
      <c r="U201" s="860"/>
      <c r="V201" s="860"/>
      <c r="W201" s="860"/>
      <c r="X201" s="860"/>
      <c r="Y201" s="860"/>
    </row>
    <row r="202" spans="1:25" ht="15.75" customHeight="1" x14ac:dyDescent="0.25">
      <c r="A202" s="948"/>
      <c r="B202" s="933"/>
      <c r="C202" s="933"/>
      <c r="D202" s="933"/>
      <c r="E202" s="933"/>
      <c r="F202" s="933"/>
      <c r="G202" s="899"/>
      <c r="H202" s="933"/>
      <c r="I202" s="933"/>
      <c r="J202" s="933"/>
      <c r="K202" s="860"/>
      <c r="L202" s="860"/>
      <c r="M202" s="860"/>
      <c r="N202" s="860"/>
      <c r="O202" s="860"/>
      <c r="P202" s="860"/>
      <c r="Q202" s="860"/>
      <c r="R202" s="860"/>
      <c r="S202" s="860"/>
      <c r="T202" s="860"/>
      <c r="U202" s="860"/>
      <c r="V202" s="860"/>
      <c r="W202" s="860"/>
      <c r="X202" s="860"/>
      <c r="Y202" s="860"/>
    </row>
    <row r="203" spans="1:25" ht="15.75" customHeight="1" x14ac:dyDescent="0.25">
      <c r="A203" s="948"/>
      <c r="B203" s="933"/>
      <c r="C203" s="933"/>
      <c r="D203" s="933"/>
      <c r="E203" s="933"/>
      <c r="F203" s="933"/>
      <c r="G203" s="899"/>
      <c r="H203" s="933"/>
      <c r="I203" s="933"/>
      <c r="J203" s="933"/>
      <c r="K203" s="860"/>
      <c r="L203" s="860"/>
      <c r="M203" s="860"/>
      <c r="N203" s="860"/>
      <c r="O203" s="860"/>
      <c r="P203" s="860"/>
      <c r="Q203" s="860"/>
      <c r="R203" s="860"/>
      <c r="S203" s="860"/>
      <c r="T203" s="860"/>
      <c r="U203" s="860"/>
      <c r="V203" s="860"/>
      <c r="W203" s="860"/>
      <c r="X203" s="860"/>
      <c r="Y203" s="860"/>
    </row>
    <row r="204" spans="1:25" ht="15.75" customHeight="1" x14ac:dyDescent="0.25">
      <c r="A204" s="948"/>
      <c r="B204" s="933"/>
      <c r="C204" s="933"/>
      <c r="D204" s="933"/>
      <c r="E204" s="933"/>
      <c r="F204" s="933"/>
      <c r="G204" s="899"/>
      <c r="H204" s="933"/>
      <c r="I204" s="933"/>
      <c r="J204" s="933"/>
      <c r="K204" s="860"/>
      <c r="L204" s="860"/>
      <c r="M204" s="860"/>
      <c r="N204" s="860"/>
      <c r="O204" s="860"/>
      <c r="P204" s="860"/>
      <c r="Q204" s="860"/>
      <c r="R204" s="860"/>
      <c r="S204" s="860"/>
      <c r="T204" s="860"/>
      <c r="U204" s="860"/>
      <c r="V204" s="860"/>
      <c r="W204" s="860"/>
      <c r="X204" s="860"/>
      <c r="Y204" s="860"/>
    </row>
    <row r="205" spans="1:25" ht="15.75" customHeight="1" x14ac:dyDescent="0.25">
      <c r="A205" s="948"/>
      <c r="B205" s="933"/>
      <c r="C205" s="933"/>
      <c r="D205" s="933"/>
      <c r="E205" s="933"/>
      <c r="F205" s="933"/>
      <c r="G205" s="899"/>
      <c r="H205" s="933"/>
      <c r="I205" s="933"/>
      <c r="J205" s="933"/>
      <c r="K205" s="860"/>
      <c r="L205" s="860"/>
      <c r="M205" s="860"/>
      <c r="N205" s="860"/>
      <c r="O205" s="860"/>
      <c r="P205" s="860"/>
      <c r="Q205" s="860"/>
      <c r="R205" s="860"/>
      <c r="S205" s="860"/>
      <c r="T205" s="860"/>
      <c r="U205" s="860"/>
      <c r="V205" s="860"/>
      <c r="W205" s="860"/>
      <c r="X205" s="860"/>
      <c r="Y205" s="860"/>
    </row>
    <row r="206" spans="1:25" ht="15.75" customHeight="1" x14ac:dyDescent="0.25">
      <c r="A206" s="948"/>
      <c r="B206" s="933"/>
      <c r="C206" s="933"/>
      <c r="D206" s="933"/>
      <c r="E206" s="933"/>
      <c r="F206" s="933"/>
      <c r="G206" s="899"/>
      <c r="H206" s="933"/>
      <c r="I206" s="933"/>
      <c r="J206" s="933"/>
      <c r="K206" s="860"/>
      <c r="L206" s="860"/>
      <c r="M206" s="860"/>
      <c r="N206" s="860"/>
      <c r="O206" s="860"/>
      <c r="P206" s="860"/>
      <c r="Q206" s="860"/>
      <c r="R206" s="860"/>
      <c r="S206" s="860"/>
      <c r="T206" s="860"/>
      <c r="U206" s="860"/>
      <c r="V206" s="860"/>
      <c r="W206" s="860"/>
      <c r="X206" s="860"/>
      <c r="Y206" s="860"/>
    </row>
    <row r="207" spans="1:25" ht="15.75" customHeight="1" x14ac:dyDescent="0.25">
      <c r="A207" s="948"/>
      <c r="B207" s="933"/>
      <c r="C207" s="933"/>
      <c r="D207" s="933"/>
      <c r="E207" s="933"/>
      <c r="F207" s="933"/>
      <c r="G207" s="899"/>
      <c r="H207" s="933"/>
      <c r="I207" s="933"/>
      <c r="J207" s="933"/>
      <c r="K207" s="860"/>
      <c r="L207" s="860"/>
      <c r="M207" s="860"/>
      <c r="N207" s="860"/>
      <c r="O207" s="860"/>
      <c r="P207" s="860"/>
      <c r="Q207" s="860"/>
      <c r="R207" s="860"/>
      <c r="S207" s="860"/>
      <c r="T207" s="860"/>
      <c r="U207" s="860"/>
      <c r="V207" s="860"/>
      <c r="W207" s="860"/>
      <c r="X207" s="860"/>
      <c r="Y207" s="860"/>
    </row>
    <row r="208" spans="1:25" ht="15.75" customHeight="1" x14ac:dyDescent="0.25">
      <c r="A208" s="948"/>
      <c r="B208" s="933"/>
      <c r="C208" s="933"/>
      <c r="D208" s="933"/>
      <c r="E208" s="933"/>
      <c r="F208" s="933"/>
      <c r="G208" s="899"/>
      <c r="H208" s="933"/>
      <c r="I208" s="933"/>
      <c r="J208" s="933"/>
      <c r="K208" s="860"/>
      <c r="L208" s="860"/>
      <c r="M208" s="860"/>
      <c r="N208" s="860"/>
      <c r="O208" s="860"/>
      <c r="P208" s="860"/>
      <c r="Q208" s="860"/>
      <c r="R208" s="860"/>
      <c r="S208" s="860"/>
      <c r="T208" s="860"/>
      <c r="U208" s="860"/>
      <c r="V208" s="860"/>
      <c r="W208" s="860"/>
      <c r="X208" s="860"/>
      <c r="Y208" s="860"/>
    </row>
    <row r="209" spans="1:25" ht="15.75" customHeight="1" x14ac:dyDescent="0.25">
      <c r="A209" s="948"/>
      <c r="B209" s="933"/>
      <c r="C209" s="933"/>
      <c r="D209" s="933"/>
      <c r="E209" s="933"/>
      <c r="F209" s="933"/>
      <c r="G209" s="899"/>
      <c r="H209" s="933"/>
      <c r="I209" s="933"/>
      <c r="J209" s="933"/>
      <c r="K209" s="860"/>
      <c r="L209" s="860"/>
      <c r="M209" s="860"/>
      <c r="N209" s="860"/>
      <c r="O209" s="860"/>
      <c r="P209" s="860"/>
      <c r="Q209" s="860"/>
      <c r="R209" s="860"/>
      <c r="S209" s="860"/>
      <c r="T209" s="860"/>
      <c r="U209" s="860"/>
      <c r="V209" s="860"/>
      <c r="W209" s="860"/>
      <c r="X209" s="860"/>
      <c r="Y209" s="860"/>
    </row>
    <row r="210" spans="1:25" ht="15.75" customHeight="1" x14ac:dyDescent="0.25">
      <c r="A210" s="948"/>
      <c r="B210" s="933"/>
      <c r="C210" s="933"/>
      <c r="D210" s="933"/>
      <c r="E210" s="933"/>
      <c r="F210" s="933"/>
      <c r="G210" s="899"/>
      <c r="H210" s="933"/>
      <c r="I210" s="933"/>
      <c r="J210" s="933"/>
      <c r="K210" s="860"/>
      <c r="L210" s="860"/>
      <c r="M210" s="860"/>
      <c r="N210" s="860"/>
      <c r="O210" s="860"/>
      <c r="P210" s="860"/>
      <c r="Q210" s="860"/>
      <c r="R210" s="860"/>
      <c r="S210" s="860"/>
      <c r="T210" s="860"/>
      <c r="U210" s="860"/>
      <c r="V210" s="860"/>
      <c r="W210" s="860"/>
      <c r="X210" s="860"/>
      <c r="Y210" s="860"/>
    </row>
    <row r="211" spans="1:25" ht="15.75" customHeight="1" x14ac:dyDescent="0.25">
      <c r="A211" s="948"/>
      <c r="B211" s="933"/>
      <c r="C211" s="933"/>
      <c r="D211" s="933"/>
      <c r="E211" s="933"/>
      <c r="F211" s="933"/>
      <c r="G211" s="899"/>
      <c r="H211" s="933"/>
      <c r="I211" s="933"/>
      <c r="J211" s="933"/>
      <c r="K211" s="860"/>
      <c r="L211" s="860"/>
      <c r="M211" s="860"/>
      <c r="N211" s="860"/>
      <c r="O211" s="860"/>
      <c r="P211" s="860"/>
      <c r="Q211" s="860"/>
      <c r="R211" s="860"/>
      <c r="S211" s="860"/>
      <c r="T211" s="860"/>
      <c r="U211" s="860"/>
      <c r="V211" s="860"/>
      <c r="W211" s="860"/>
      <c r="X211" s="860"/>
      <c r="Y211" s="860"/>
    </row>
    <row r="212" spans="1:25" ht="15.75" customHeight="1" x14ac:dyDescent="0.25">
      <c r="A212" s="948"/>
      <c r="B212" s="933"/>
      <c r="C212" s="933"/>
      <c r="D212" s="933"/>
      <c r="E212" s="933"/>
      <c r="F212" s="933"/>
      <c r="G212" s="899"/>
      <c r="H212" s="933"/>
      <c r="I212" s="933"/>
      <c r="J212" s="933"/>
      <c r="K212" s="860"/>
      <c r="L212" s="860"/>
      <c r="M212" s="860"/>
      <c r="N212" s="860"/>
      <c r="O212" s="860"/>
      <c r="P212" s="860"/>
      <c r="Q212" s="860"/>
      <c r="R212" s="860"/>
      <c r="S212" s="860"/>
      <c r="T212" s="860"/>
      <c r="U212" s="860"/>
      <c r="V212" s="860"/>
      <c r="W212" s="860"/>
      <c r="X212" s="860"/>
      <c r="Y212" s="860"/>
    </row>
    <row r="213" spans="1:25" ht="15.75" customHeight="1" x14ac:dyDescent="0.25">
      <c r="A213" s="948"/>
      <c r="B213" s="933"/>
      <c r="C213" s="933"/>
      <c r="D213" s="933"/>
      <c r="E213" s="933"/>
      <c r="F213" s="933"/>
      <c r="G213" s="899"/>
      <c r="H213" s="933"/>
      <c r="I213" s="933"/>
      <c r="J213" s="933"/>
      <c r="K213" s="860"/>
      <c r="L213" s="860"/>
      <c r="M213" s="860"/>
      <c r="N213" s="860"/>
      <c r="O213" s="860"/>
      <c r="P213" s="860"/>
      <c r="Q213" s="860"/>
      <c r="R213" s="860"/>
      <c r="S213" s="860"/>
      <c r="T213" s="860"/>
      <c r="U213" s="860"/>
      <c r="V213" s="860"/>
      <c r="W213" s="860"/>
      <c r="X213" s="860"/>
      <c r="Y213" s="860"/>
    </row>
    <row r="214" spans="1:25" ht="15.75" customHeight="1" x14ac:dyDescent="0.25">
      <c r="A214" s="948"/>
      <c r="B214" s="933"/>
      <c r="C214" s="933"/>
      <c r="D214" s="933"/>
      <c r="E214" s="933"/>
      <c r="F214" s="933"/>
      <c r="G214" s="899"/>
      <c r="H214" s="933"/>
      <c r="I214" s="933"/>
      <c r="J214" s="933"/>
      <c r="K214" s="860"/>
      <c r="L214" s="860"/>
      <c r="M214" s="860"/>
      <c r="N214" s="860"/>
      <c r="O214" s="860"/>
      <c r="P214" s="860"/>
      <c r="Q214" s="860"/>
      <c r="R214" s="860"/>
      <c r="S214" s="860"/>
      <c r="T214" s="860"/>
      <c r="U214" s="860"/>
      <c r="V214" s="860"/>
      <c r="W214" s="860"/>
      <c r="X214" s="860"/>
      <c r="Y214" s="860"/>
    </row>
    <row r="215" spans="1:25" ht="15.75" customHeight="1" x14ac:dyDescent="0.25">
      <c r="A215" s="948"/>
      <c r="B215" s="933"/>
      <c r="C215" s="933"/>
      <c r="D215" s="933"/>
      <c r="E215" s="933"/>
      <c r="F215" s="933"/>
      <c r="G215" s="899"/>
      <c r="H215" s="933"/>
      <c r="I215" s="933"/>
      <c r="J215" s="933"/>
      <c r="K215" s="860"/>
      <c r="L215" s="860"/>
      <c r="M215" s="860"/>
      <c r="N215" s="860"/>
      <c r="O215" s="860"/>
      <c r="P215" s="860"/>
      <c r="Q215" s="860"/>
      <c r="R215" s="860"/>
      <c r="S215" s="860"/>
      <c r="T215" s="860"/>
      <c r="U215" s="860"/>
      <c r="V215" s="860"/>
      <c r="W215" s="860"/>
      <c r="X215" s="860"/>
      <c r="Y215" s="860"/>
    </row>
    <row r="216" spans="1:25" ht="15.75" customHeight="1" x14ac:dyDescent="0.25">
      <c r="A216" s="948"/>
      <c r="B216" s="933"/>
      <c r="C216" s="933"/>
      <c r="D216" s="933"/>
      <c r="E216" s="933"/>
      <c r="F216" s="933"/>
      <c r="G216" s="899"/>
      <c r="H216" s="933"/>
      <c r="I216" s="933"/>
      <c r="J216" s="933"/>
      <c r="K216" s="860"/>
      <c r="L216" s="860"/>
      <c r="M216" s="860"/>
      <c r="N216" s="860"/>
      <c r="O216" s="860"/>
      <c r="P216" s="860"/>
      <c r="Q216" s="860"/>
      <c r="R216" s="860"/>
      <c r="S216" s="860"/>
      <c r="T216" s="860"/>
      <c r="U216" s="860"/>
      <c r="V216" s="860"/>
      <c r="W216" s="860"/>
      <c r="X216" s="860"/>
      <c r="Y216" s="860"/>
    </row>
    <row r="217" spans="1:25" ht="15.75" customHeight="1" x14ac:dyDescent="0.25">
      <c r="A217" s="948"/>
      <c r="B217" s="933"/>
      <c r="C217" s="933"/>
      <c r="D217" s="933"/>
      <c r="E217" s="933"/>
      <c r="F217" s="933"/>
      <c r="G217" s="899"/>
      <c r="H217" s="933"/>
      <c r="I217" s="933"/>
      <c r="J217" s="933"/>
      <c r="K217" s="860"/>
      <c r="L217" s="860"/>
      <c r="M217" s="860"/>
      <c r="N217" s="860"/>
      <c r="O217" s="860"/>
      <c r="P217" s="860"/>
      <c r="Q217" s="860"/>
      <c r="R217" s="860"/>
      <c r="S217" s="860"/>
      <c r="T217" s="860"/>
      <c r="U217" s="860"/>
      <c r="V217" s="860"/>
      <c r="W217" s="860"/>
      <c r="X217" s="860"/>
      <c r="Y217" s="860"/>
    </row>
    <row r="218" spans="1:25" ht="15.75" customHeight="1" x14ac:dyDescent="0.25">
      <c r="A218" s="948"/>
      <c r="B218" s="933"/>
      <c r="C218" s="933"/>
      <c r="D218" s="933"/>
      <c r="E218" s="933"/>
      <c r="F218" s="933"/>
      <c r="G218" s="899"/>
      <c r="H218" s="933"/>
      <c r="I218" s="933"/>
      <c r="J218" s="933"/>
      <c r="K218" s="860"/>
      <c r="L218" s="860"/>
      <c r="M218" s="860"/>
      <c r="N218" s="860"/>
      <c r="O218" s="860"/>
      <c r="P218" s="860"/>
      <c r="Q218" s="860"/>
      <c r="R218" s="860"/>
      <c r="S218" s="860"/>
      <c r="T218" s="860"/>
      <c r="U218" s="860"/>
      <c r="V218" s="860"/>
      <c r="W218" s="860"/>
      <c r="X218" s="860"/>
      <c r="Y218" s="860"/>
    </row>
    <row r="219" spans="1:25" ht="15.75" customHeight="1" x14ac:dyDescent="0.25">
      <c r="A219" s="948"/>
      <c r="B219" s="933"/>
      <c r="C219" s="933"/>
      <c r="D219" s="933"/>
      <c r="E219" s="933"/>
      <c r="F219" s="933"/>
      <c r="G219" s="899"/>
      <c r="H219" s="933"/>
      <c r="I219" s="933"/>
      <c r="J219" s="933"/>
      <c r="K219" s="860"/>
      <c r="L219" s="860"/>
      <c r="M219" s="860"/>
      <c r="N219" s="860"/>
      <c r="O219" s="860"/>
      <c r="P219" s="860"/>
      <c r="Q219" s="860"/>
      <c r="R219" s="860"/>
      <c r="S219" s="860"/>
      <c r="T219" s="860"/>
      <c r="U219" s="860"/>
      <c r="V219" s="860"/>
      <c r="W219" s="860"/>
      <c r="X219" s="860"/>
      <c r="Y219" s="860"/>
    </row>
    <row r="220" spans="1:25" ht="15.75" customHeight="1" x14ac:dyDescent="0.25">
      <c r="A220" s="948"/>
      <c r="B220" s="933"/>
      <c r="C220" s="933"/>
      <c r="D220" s="933"/>
      <c r="E220" s="933"/>
      <c r="F220" s="933"/>
      <c r="G220" s="899"/>
      <c r="H220" s="933"/>
      <c r="I220" s="933"/>
      <c r="J220" s="933"/>
      <c r="K220" s="860"/>
      <c r="L220" s="860"/>
      <c r="M220" s="860"/>
      <c r="N220" s="860"/>
      <c r="O220" s="860"/>
      <c r="P220" s="860"/>
      <c r="Q220" s="860"/>
      <c r="R220" s="860"/>
      <c r="S220" s="860"/>
      <c r="T220" s="860"/>
      <c r="U220" s="860"/>
      <c r="V220" s="860"/>
      <c r="W220" s="860"/>
      <c r="X220" s="860"/>
      <c r="Y220" s="860"/>
    </row>
    <row r="221" spans="1:25" ht="15.75" customHeight="1" x14ac:dyDescent="0.25">
      <c r="A221" s="948"/>
      <c r="B221" s="933"/>
      <c r="C221" s="933"/>
      <c r="D221" s="933"/>
      <c r="E221" s="933"/>
      <c r="F221" s="933"/>
      <c r="G221" s="899"/>
      <c r="H221" s="933"/>
      <c r="I221" s="933"/>
      <c r="J221" s="933"/>
      <c r="K221" s="860"/>
      <c r="L221" s="860"/>
      <c r="M221" s="860"/>
      <c r="N221" s="860"/>
      <c r="O221" s="860"/>
      <c r="P221" s="860"/>
      <c r="Q221" s="860"/>
      <c r="R221" s="860"/>
      <c r="S221" s="860"/>
      <c r="T221" s="860"/>
      <c r="U221" s="860"/>
      <c r="V221" s="860"/>
      <c r="W221" s="860"/>
      <c r="X221" s="860"/>
      <c r="Y221" s="860"/>
    </row>
    <row r="222" spans="1:25" ht="15.75" customHeight="1" x14ac:dyDescent="0.25">
      <c r="A222" s="948"/>
      <c r="B222" s="933"/>
      <c r="C222" s="933"/>
      <c r="D222" s="933"/>
      <c r="E222" s="933"/>
      <c r="F222" s="933"/>
      <c r="G222" s="899"/>
      <c r="H222" s="933"/>
      <c r="I222" s="933"/>
      <c r="J222" s="933"/>
      <c r="K222" s="860"/>
      <c r="L222" s="860"/>
      <c r="M222" s="860"/>
      <c r="N222" s="860"/>
      <c r="O222" s="860"/>
      <c r="P222" s="860"/>
      <c r="Q222" s="860"/>
      <c r="R222" s="860"/>
      <c r="S222" s="860"/>
      <c r="T222" s="860"/>
      <c r="U222" s="860"/>
      <c r="V222" s="860"/>
      <c r="W222" s="860"/>
      <c r="X222" s="860"/>
      <c r="Y222" s="860"/>
    </row>
    <row r="223" spans="1:25" ht="15.75" customHeight="1" x14ac:dyDescent="0.25">
      <c r="A223" s="948"/>
      <c r="B223" s="933"/>
      <c r="C223" s="933"/>
      <c r="D223" s="933"/>
      <c r="E223" s="933"/>
      <c r="F223" s="933"/>
      <c r="G223" s="899"/>
      <c r="H223" s="933"/>
      <c r="I223" s="933"/>
      <c r="J223" s="933"/>
      <c r="K223" s="860"/>
      <c r="L223" s="860"/>
      <c r="M223" s="860"/>
      <c r="N223" s="860"/>
      <c r="O223" s="860"/>
      <c r="P223" s="860"/>
      <c r="Q223" s="860"/>
      <c r="R223" s="860"/>
      <c r="S223" s="860"/>
      <c r="T223" s="860"/>
      <c r="U223" s="860"/>
      <c r="V223" s="860"/>
      <c r="W223" s="860"/>
      <c r="X223" s="860"/>
      <c r="Y223" s="860"/>
    </row>
    <row r="224" spans="1:25" ht="15.75" customHeight="1" x14ac:dyDescent="0.25">
      <c r="A224" s="948"/>
      <c r="B224" s="933"/>
      <c r="C224" s="933"/>
      <c r="D224" s="933"/>
      <c r="E224" s="933"/>
      <c r="F224" s="933"/>
      <c r="G224" s="899"/>
      <c r="H224" s="933"/>
      <c r="I224" s="933"/>
      <c r="J224" s="933"/>
      <c r="K224" s="860"/>
      <c r="L224" s="860"/>
      <c r="M224" s="860"/>
      <c r="N224" s="860"/>
      <c r="O224" s="860"/>
      <c r="P224" s="860"/>
      <c r="Q224" s="860"/>
      <c r="R224" s="860"/>
      <c r="S224" s="860"/>
      <c r="T224" s="860"/>
      <c r="U224" s="860"/>
      <c r="V224" s="860"/>
      <c r="W224" s="860"/>
      <c r="X224" s="860"/>
      <c r="Y224" s="860"/>
    </row>
    <row r="225" spans="1:25" ht="15.75" customHeight="1" x14ac:dyDescent="0.25">
      <c r="A225" s="948"/>
      <c r="B225" s="933"/>
      <c r="C225" s="933"/>
      <c r="D225" s="933"/>
      <c r="E225" s="933"/>
      <c r="F225" s="933"/>
      <c r="G225" s="899"/>
      <c r="H225" s="933"/>
      <c r="I225" s="933"/>
      <c r="J225" s="933"/>
      <c r="K225" s="860"/>
      <c r="L225" s="860"/>
      <c r="M225" s="860"/>
      <c r="N225" s="860"/>
      <c r="O225" s="860"/>
      <c r="P225" s="860"/>
      <c r="Q225" s="860"/>
      <c r="R225" s="860"/>
      <c r="S225" s="860"/>
      <c r="T225" s="860"/>
      <c r="U225" s="860"/>
      <c r="V225" s="860"/>
      <c r="W225" s="860"/>
      <c r="X225" s="860"/>
      <c r="Y225" s="860"/>
    </row>
    <row r="226" spans="1:25" ht="15.75" customHeight="1" x14ac:dyDescent="0.25">
      <c r="A226" s="948"/>
      <c r="B226" s="933"/>
      <c r="C226" s="933"/>
      <c r="D226" s="933"/>
      <c r="E226" s="933"/>
      <c r="F226" s="933"/>
      <c r="G226" s="899"/>
      <c r="H226" s="933"/>
      <c r="I226" s="933"/>
      <c r="J226" s="933"/>
      <c r="K226" s="860"/>
      <c r="L226" s="860"/>
      <c r="M226" s="860"/>
      <c r="N226" s="860"/>
      <c r="O226" s="860"/>
      <c r="P226" s="860"/>
      <c r="Q226" s="860"/>
      <c r="R226" s="860"/>
      <c r="S226" s="860"/>
      <c r="T226" s="860"/>
      <c r="U226" s="860"/>
      <c r="V226" s="860"/>
      <c r="W226" s="860"/>
      <c r="X226" s="860"/>
      <c r="Y226" s="860"/>
    </row>
    <row r="227" spans="1:25" ht="15.75" customHeight="1" x14ac:dyDescent="0.25">
      <c r="A227" s="948"/>
      <c r="B227" s="933"/>
      <c r="C227" s="933"/>
      <c r="D227" s="933"/>
      <c r="E227" s="933"/>
      <c r="F227" s="933"/>
      <c r="G227" s="899"/>
      <c r="H227" s="933"/>
      <c r="I227" s="933"/>
      <c r="J227" s="933"/>
      <c r="K227" s="860"/>
      <c r="L227" s="860"/>
      <c r="M227" s="860"/>
      <c r="N227" s="860"/>
      <c r="O227" s="860"/>
      <c r="P227" s="860"/>
      <c r="Q227" s="860"/>
      <c r="R227" s="860"/>
      <c r="S227" s="860"/>
      <c r="T227" s="860"/>
      <c r="U227" s="860"/>
      <c r="V227" s="860"/>
      <c r="W227" s="860"/>
      <c r="X227" s="860"/>
      <c r="Y227" s="860"/>
    </row>
    <row r="228" spans="1:25" ht="15.75" customHeight="1" x14ac:dyDescent="0.25">
      <c r="A228" s="948"/>
      <c r="B228" s="933"/>
      <c r="C228" s="933"/>
      <c r="D228" s="933"/>
      <c r="E228" s="933"/>
      <c r="F228" s="933"/>
      <c r="G228" s="899"/>
      <c r="H228" s="933"/>
      <c r="I228" s="933"/>
      <c r="J228" s="933"/>
      <c r="K228" s="860"/>
      <c r="L228" s="860"/>
      <c r="M228" s="860"/>
      <c r="N228" s="860"/>
      <c r="O228" s="860"/>
      <c r="P228" s="860"/>
      <c r="Q228" s="860"/>
      <c r="R228" s="860"/>
      <c r="S228" s="860"/>
      <c r="T228" s="860"/>
      <c r="U228" s="860"/>
      <c r="V228" s="860"/>
      <c r="W228" s="860"/>
      <c r="X228" s="860"/>
      <c r="Y228" s="860"/>
    </row>
    <row r="229" spans="1:25" ht="15.75" customHeight="1" x14ac:dyDescent="0.25">
      <c r="A229" s="948"/>
      <c r="B229" s="933"/>
      <c r="C229" s="933"/>
      <c r="D229" s="933"/>
      <c r="E229" s="933"/>
      <c r="F229" s="933"/>
      <c r="G229" s="899"/>
      <c r="H229" s="933"/>
      <c r="I229" s="933"/>
      <c r="J229" s="933"/>
      <c r="K229" s="860"/>
      <c r="L229" s="860"/>
      <c r="M229" s="860"/>
      <c r="N229" s="860"/>
      <c r="O229" s="860"/>
      <c r="P229" s="860"/>
      <c r="Q229" s="860"/>
      <c r="R229" s="860"/>
      <c r="S229" s="860"/>
      <c r="T229" s="860"/>
      <c r="U229" s="860"/>
      <c r="V229" s="860"/>
      <c r="W229" s="860"/>
      <c r="X229" s="860"/>
      <c r="Y229" s="860"/>
    </row>
    <row r="230" spans="1:25" ht="15.75" customHeight="1" x14ac:dyDescent="0.25">
      <c r="A230" s="948"/>
      <c r="B230" s="933"/>
      <c r="C230" s="933"/>
      <c r="D230" s="933"/>
      <c r="E230" s="933"/>
      <c r="F230" s="933"/>
      <c r="G230" s="899"/>
      <c r="H230" s="933"/>
      <c r="I230" s="933"/>
      <c r="J230" s="933"/>
      <c r="K230" s="860"/>
      <c r="L230" s="860"/>
      <c r="M230" s="860"/>
      <c r="N230" s="860"/>
      <c r="O230" s="860"/>
      <c r="P230" s="860"/>
      <c r="Q230" s="860"/>
      <c r="R230" s="860"/>
      <c r="S230" s="860"/>
      <c r="T230" s="860"/>
      <c r="U230" s="860"/>
      <c r="V230" s="860"/>
      <c r="W230" s="860"/>
      <c r="X230" s="860"/>
      <c r="Y230" s="860"/>
    </row>
    <row r="231" spans="1:25" ht="15.75" customHeight="1" x14ac:dyDescent="0.25">
      <c r="A231" s="948"/>
      <c r="B231" s="933"/>
      <c r="C231" s="933"/>
      <c r="D231" s="933"/>
      <c r="E231" s="933"/>
      <c r="F231" s="933"/>
      <c r="G231" s="899"/>
      <c r="H231" s="933"/>
      <c r="I231" s="933"/>
      <c r="J231" s="933"/>
      <c r="K231" s="860"/>
      <c r="L231" s="860"/>
      <c r="M231" s="860"/>
      <c r="N231" s="860"/>
      <c r="O231" s="860"/>
      <c r="P231" s="860"/>
      <c r="Q231" s="860"/>
      <c r="R231" s="860"/>
      <c r="S231" s="860"/>
      <c r="T231" s="860"/>
      <c r="U231" s="860"/>
      <c r="V231" s="860"/>
      <c r="W231" s="860"/>
      <c r="X231" s="860"/>
      <c r="Y231" s="860"/>
    </row>
    <row r="232" spans="1:25" ht="15.75" customHeight="1" x14ac:dyDescent="0.25">
      <c r="A232" s="948"/>
      <c r="B232" s="933"/>
      <c r="C232" s="933"/>
      <c r="D232" s="933"/>
      <c r="E232" s="933"/>
      <c r="F232" s="933"/>
      <c r="G232" s="899"/>
      <c r="H232" s="933"/>
      <c r="I232" s="933"/>
      <c r="J232" s="933"/>
      <c r="K232" s="860"/>
      <c r="L232" s="860"/>
      <c r="M232" s="860"/>
      <c r="N232" s="860"/>
      <c r="O232" s="860"/>
      <c r="P232" s="860"/>
      <c r="Q232" s="860"/>
      <c r="R232" s="860"/>
      <c r="S232" s="860"/>
      <c r="T232" s="860"/>
      <c r="U232" s="860"/>
      <c r="V232" s="860"/>
      <c r="W232" s="860"/>
      <c r="X232" s="860"/>
      <c r="Y232" s="860"/>
    </row>
    <row r="233" spans="1:25" ht="15.75" customHeight="1" x14ac:dyDescent="0.25">
      <c r="A233" s="948"/>
      <c r="B233" s="933"/>
      <c r="C233" s="933"/>
      <c r="D233" s="933"/>
      <c r="E233" s="933"/>
      <c r="F233" s="933"/>
      <c r="G233" s="899"/>
      <c r="H233" s="933"/>
      <c r="I233" s="933"/>
      <c r="J233" s="933"/>
      <c r="K233" s="860"/>
      <c r="L233" s="860"/>
      <c r="M233" s="860"/>
      <c r="N233" s="860"/>
      <c r="O233" s="860"/>
      <c r="P233" s="860"/>
      <c r="Q233" s="860"/>
      <c r="R233" s="860"/>
      <c r="S233" s="860"/>
      <c r="T233" s="860"/>
      <c r="U233" s="860"/>
      <c r="V233" s="860"/>
      <c r="W233" s="860"/>
      <c r="X233" s="860"/>
      <c r="Y233" s="860"/>
    </row>
    <row r="234" spans="1:25" ht="15.75" customHeight="1" x14ac:dyDescent="0.25">
      <c r="A234" s="948"/>
      <c r="B234" s="933"/>
      <c r="C234" s="933"/>
      <c r="D234" s="933"/>
      <c r="E234" s="933"/>
      <c r="F234" s="933"/>
      <c r="G234" s="899"/>
      <c r="H234" s="933"/>
      <c r="I234" s="933"/>
      <c r="J234" s="933"/>
      <c r="K234" s="860"/>
      <c r="L234" s="860"/>
      <c r="M234" s="860"/>
      <c r="N234" s="860"/>
      <c r="O234" s="860"/>
      <c r="P234" s="860"/>
      <c r="Q234" s="860"/>
      <c r="R234" s="860"/>
      <c r="S234" s="860"/>
      <c r="T234" s="860"/>
      <c r="U234" s="860"/>
      <c r="V234" s="860"/>
      <c r="W234" s="860"/>
      <c r="X234" s="860"/>
      <c r="Y234" s="860"/>
    </row>
    <row r="235" spans="1:25" ht="15.75" customHeight="1" x14ac:dyDescent="0.25">
      <c r="A235" s="948"/>
      <c r="B235" s="933"/>
      <c r="C235" s="933"/>
      <c r="D235" s="933"/>
      <c r="E235" s="933"/>
      <c r="F235" s="933"/>
      <c r="G235" s="899"/>
      <c r="H235" s="933"/>
      <c r="I235" s="933"/>
      <c r="J235" s="933"/>
      <c r="K235" s="860"/>
      <c r="L235" s="860"/>
      <c r="M235" s="860"/>
      <c r="N235" s="860"/>
      <c r="O235" s="860"/>
      <c r="P235" s="860"/>
      <c r="Q235" s="860"/>
      <c r="R235" s="860"/>
      <c r="S235" s="860"/>
      <c r="T235" s="860"/>
      <c r="U235" s="860"/>
      <c r="V235" s="860"/>
      <c r="W235" s="860"/>
      <c r="X235" s="860"/>
      <c r="Y235" s="860"/>
    </row>
    <row r="236" spans="1:25" ht="15.75" customHeight="1" x14ac:dyDescent="0.25">
      <c r="A236" s="948"/>
      <c r="B236" s="933"/>
      <c r="C236" s="933"/>
      <c r="D236" s="933"/>
      <c r="E236" s="933"/>
      <c r="F236" s="933"/>
      <c r="G236" s="899"/>
      <c r="H236" s="933"/>
      <c r="I236" s="933"/>
      <c r="J236" s="933"/>
      <c r="K236" s="860"/>
      <c r="L236" s="860"/>
      <c r="M236" s="860"/>
      <c r="N236" s="860"/>
      <c r="O236" s="860"/>
      <c r="P236" s="860"/>
      <c r="Q236" s="860"/>
      <c r="R236" s="860"/>
      <c r="S236" s="860"/>
      <c r="T236" s="860"/>
      <c r="U236" s="860"/>
      <c r="V236" s="860"/>
      <c r="W236" s="860"/>
      <c r="X236" s="860"/>
      <c r="Y236" s="860"/>
    </row>
    <row r="237" spans="1:25" ht="15.75" customHeight="1" x14ac:dyDescent="0.25">
      <c r="A237" s="948"/>
      <c r="B237" s="933"/>
      <c r="C237" s="933"/>
      <c r="D237" s="933"/>
      <c r="E237" s="933"/>
      <c r="F237" s="933"/>
      <c r="G237" s="899"/>
      <c r="H237" s="933"/>
      <c r="I237" s="933"/>
      <c r="J237" s="933"/>
      <c r="K237" s="860"/>
      <c r="L237" s="860"/>
      <c r="M237" s="860"/>
      <c r="N237" s="860"/>
      <c r="O237" s="860"/>
      <c r="P237" s="860"/>
      <c r="Q237" s="860"/>
      <c r="R237" s="860"/>
      <c r="S237" s="860"/>
      <c r="T237" s="860"/>
      <c r="U237" s="860"/>
      <c r="V237" s="860"/>
      <c r="W237" s="860"/>
      <c r="X237" s="860"/>
      <c r="Y237" s="860"/>
    </row>
    <row r="238" spans="1:25" ht="15.75" customHeight="1" x14ac:dyDescent="0.25">
      <c r="A238" s="948"/>
      <c r="B238" s="933"/>
      <c r="C238" s="933"/>
      <c r="D238" s="933"/>
      <c r="E238" s="933"/>
      <c r="F238" s="933"/>
      <c r="G238" s="899"/>
      <c r="H238" s="933"/>
      <c r="I238" s="933"/>
      <c r="J238" s="933"/>
      <c r="K238" s="860"/>
      <c r="L238" s="860"/>
      <c r="M238" s="860"/>
      <c r="N238" s="860"/>
      <c r="O238" s="860"/>
      <c r="P238" s="860"/>
      <c r="Q238" s="860"/>
      <c r="R238" s="860"/>
      <c r="S238" s="860"/>
      <c r="T238" s="860"/>
      <c r="U238" s="860"/>
      <c r="V238" s="860"/>
      <c r="W238" s="860"/>
      <c r="X238" s="860"/>
      <c r="Y238" s="860"/>
    </row>
    <row r="239" spans="1:25" ht="15.75" customHeight="1" x14ac:dyDescent="0.25">
      <c r="A239" s="948"/>
      <c r="B239" s="933"/>
      <c r="C239" s="933"/>
      <c r="D239" s="933"/>
      <c r="E239" s="933"/>
      <c r="F239" s="933"/>
      <c r="G239" s="899"/>
      <c r="H239" s="933"/>
      <c r="I239" s="933"/>
      <c r="J239" s="933"/>
      <c r="K239" s="860"/>
      <c r="L239" s="860"/>
      <c r="M239" s="860"/>
      <c r="N239" s="860"/>
      <c r="O239" s="860"/>
      <c r="P239" s="860"/>
      <c r="Q239" s="860"/>
      <c r="R239" s="860"/>
      <c r="S239" s="860"/>
      <c r="T239" s="860"/>
      <c r="U239" s="860"/>
      <c r="V239" s="860"/>
      <c r="W239" s="860"/>
      <c r="X239" s="860"/>
      <c r="Y239" s="860"/>
    </row>
    <row r="240" spans="1:25" ht="15.75" customHeight="1" x14ac:dyDescent="0.25">
      <c r="A240" s="948"/>
      <c r="B240" s="933"/>
      <c r="C240" s="933"/>
      <c r="D240" s="933"/>
      <c r="E240" s="933"/>
      <c r="F240" s="933"/>
      <c r="G240" s="899"/>
      <c r="H240" s="933"/>
      <c r="I240" s="933"/>
      <c r="J240" s="933"/>
      <c r="K240" s="860"/>
      <c r="L240" s="860"/>
      <c r="M240" s="860"/>
      <c r="N240" s="860"/>
      <c r="O240" s="860"/>
      <c r="P240" s="860"/>
      <c r="Q240" s="860"/>
      <c r="R240" s="860"/>
      <c r="S240" s="860"/>
      <c r="T240" s="860"/>
      <c r="U240" s="860"/>
      <c r="V240" s="860"/>
      <c r="W240" s="860"/>
      <c r="X240" s="860"/>
      <c r="Y240" s="860"/>
    </row>
    <row r="241" spans="1:25" ht="15.75" customHeight="1" x14ac:dyDescent="0.25">
      <c r="A241" s="948"/>
      <c r="B241" s="933"/>
      <c r="C241" s="933"/>
      <c r="D241" s="933"/>
      <c r="E241" s="933"/>
      <c r="F241" s="933"/>
      <c r="G241" s="899"/>
      <c r="H241" s="933"/>
      <c r="I241" s="933"/>
      <c r="J241" s="933"/>
      <c r="K241" s="860"/>
      <c r="L241" s="860"/>
      <c r="M241" s="860"/>
      <c r="N241" s="860"/>
      <c r="O241" s="860"/>
      <c r="P241" s="860"/>
      <c r="Q241" s="860"/>
      <c r="R241" s="860"/>
      <c r="S241" s="860"/>
      <c r="T241" s="860"/>
      <c r="U241" s="860"/>
      <c r="V241" s="860"/>
      <c r="W241" s="860"/>
      <c r="X241" s="860"/>
      <c r="Y241" s="860"/>
    </row>
    <row r="242" spans="1:25" ht="15.75" customHeight="1" x14ac:dyDescent="0.25">
      <c r="A242" s="948"/>
      <c r="B242" s="933"/>
      <c r="C242" s="933"/>
      <c r="D242" s="933"/>
      <c r="E242" s="933"/>
      <c r="F242" s="933"/>
      <c r="G242" s="899"/>
      <c r="H242" s="933"/>
      <c r="I242" s="933"/>
      <c r="J242" s="933"/>
      <c r="K242" s="860"/>
      <c r="L242" s="860"/>
      <c r="M242" s="860"/>
      <c r="N242" s="860"/>
      <c r="O242" s="860"/>
      <c r="P242" s="860"/>
      <c r="Q242" s="860"/>
      <c r="R242" s="860"/>
      <c r="S242" s="860"/>
      <c r="T242" s="860"/>
      <c r="U242" s="860"/>
      <c r="V242" s="860"/>
      <c r="W242" s="860"/>
      <c r="X242" s="860"/>
      <c r="Y242" s="860"/>
    </row>
    <row r="243" spans="1:25" ht="15.75" customHeight="1" x14ac:dyDescent="0.25">
      <c r="A243" s="948"/>
      <c r="B243" s="933"/>
      <c r="C243" s="933"/>
      <c r="D243" s="933"/>
      <c r="E243" s="933"/>
      <c r="F243" s="933"/>
      <c r="G243" s="899"/>
      <c r="H243" s="933"/>
      <c r="I243" s="933"/>
      <c r="J243" s="933"/>
      <c r="K243" s="860"/>
      <c r="L243" s="860"/>
      <c r="M243" s="860"/>
      <c r="N243" s="860"/>
      <c r="O243" s="860"/>
      <c r="P243" s="860"/>
      <c r="Q243" s="860"/>
      <c r="R243" s="860"/>
      <c r="S243" s="860"/>
      <c r="T243" s="860"/>
      <c r="U243" s="860"/>
      <c r="V243" s="860"/>
      <c r="W243" s="860"/>
      <c r="X243" s="860"/>
      <c r="Y243" s="860"/>
    </row>
    <row r="244" spans="1:25" ht="15.75" customHeight="1" x14ac:dyDescent="0.25">
      <c r="A244" s="948"/>
      <c r="B244" s="933"/>
      <c r="C244" s="933"/>
      <c r="D244" s="933"/>
      <c r="E244" s="933"/>
      <c r="F244" s="933"/>
      <c r="G244" s="899"/>
      <c r="H244" s="933"/>
      <c r="I244" s="933"/>
      <c r="J244" s="933"/>
      <c r="K244" s="860"/>
      <c r="L244" s="860"/>
      <c r="M244" s="860"/>
      <c r="N244" s="860"/>
      <c r="O244" s="860"/>
      <c r="P244" s="860"/>
      <c r="Q244" s="860"/>
      <c r="R244" s="860"/>
      <c r="S244" s="860"/>
      <c r="T244" s="860"/>
      <c r="U244" s="860"/>
      <c r="V244" s="860"/>
      <c r="W244" s="860"/>
      <c r="X244" s="860"/>
      <c r="Y244" s="860"/>
    </row>
    <row r="245" spans="1:25" ht="15.75" customHeight="1" x14ac:dyDescent="0.25">
      <c r="A245" s="948"/>
      <c r="B245" s="933"/>
      <c r="C245" s="933"/>
      <c r="D245" s="933"/>
      <c r="E245" s="933"/>
      <c r="F245" s="933"/>
      <c r="G245" s="899"/>
      <c r="H245" s="933"/>
      <c r="I245" s="933"/>
      <c r="J245" s="933"/>
      <c r="K245" s="860"/>
      <c r="L245" s="860"/>
      <c r="M245" s="860"/>
      <c r="N245" s="860"/>
      <c r="O245" s="860"/>
      <c r="P245" s="860"/>
      <c r="Q245" s="860"/>
      <c r="R245" s="860"/>
      <c r="S245" s="860"/>
      <c r="T245" s="860"/>
      <c r="U245" s="860"/>
      <c r="V245" s="860"/>
      <c r="W245" s="860"/>
      <c r="X245" s="860"/>
      <c r="Y245" s="860"/>
    </row>
    <row r="246" spans="1:25" ht="15.75" customHeight="1" x14ac:dyDescent="0.25">
      <c r="A246" s="948"/>
      <c r="B246" s="933"/>
      <c r="C246" s="933"/>
      <c r="D246" s="933"/>
      <c r="E246" s="933"/>
      <c r="F246" s="933"/>
      <c r="G246" s="899"/>
      <c r="H246" s="933"/>
      <c r="I246" s="933"/>
      <c r="J246" s="933"/>
      <c r="K246" s="860"/>
      <c r="L246" s="860"/>
      <c r="M246" s="860"/>
      <c r="N246" s="860"/>
      <c r="O246" s="860"/>
      <c r="P246" s="860"/>
      <c r="Q246" s="860"/>
      <c r="R246" s="860"/>
      <c r="S246" s="860"/>
      <c r="T246" s="860"/>
      <c r="U246" s="860"/>
      <c r="V246" s="860"/>
      <c r="W246" s="860"/>
      <c r="X246" s="860"/>
      <c r="Y246" s="860"/>
    </row>
    <row r="247" spans="1:25" ht="15.75" customHeight="1" x14ac:dyDescent="0.25">
      <c r="A247" s="948"/>
      <c r="B247" s="933"/>
      <c r="C247" s="933"/>
      <c r="D247" s="933"/>
      <c r="E247" s="933"/>
      <c r="F247" s="933"/>
      <c r="G247" s="899"/>
      <c r="H247" s="933"/>
      <c r="I247" s="933"/>
      <c r="J247" s="933"/>
      <c r="K247" s="860"/>
      <c r="L247" s="860"/>
      <c r="M247" s="860"/>
      <c r="N247" s="860"/>
      <c r="O247" s="860"/>
      <c r="P247" s="860"/>
      <c r="Q247" s="860"/>
      <c r="R247" s="860"/>
      <c r="S247" s="860"/>
      <c r="T247" s="860"/>
      <c r="U247" s="860"/>
      <c r="V247" s="860"/>
      <c r="W247" s="860"/>
      <c r="X247" s="860"/>
      <c r="Y247" s="860"/>
    </row>
    <row r="248" spans="1:25" ht="15.75" customHeight="1" x14ac:dyDescent="0.25">
      <c r="A248" s="948"/>
      <c r="B248" s="933"/>
      <c r="C248" s="933"/>
      <c r="D248" s="933"/>
      <c r="E248" s="933"/>
      <c r="F248" s="933"/>
      <c r="G248" s="899"/>
      <c r="H248" s="933"/>
      <c r="I248" s="933"/>
      <c r="J248" s="933"/>
      <c r="K248" s="860"/>
      <c r="L248" s="860"/>
      <c r="M248" s="860"/>
      <c r="N248" s="860"/>
      <c r="O248" s="860"/>
      <c r="P248" s="860"/>
      <c r="Q248" s="860"/>
      <c r="R248" s="860"/>
      <c r="S248" s="860"/>
      <c r="T248" s="860"/>
      <c r="U248" s="860"/>
      <c r="V248" s="860"/>
      <c r="W248" s="860"/>
      <c r="X248" s="860"/>
      <c r="Y248" s="860"/>
    </row>
    <row r="249" spans="1:25" ht="15.75" customHeight="1" x14ac:dyDescent="0.25">
      <c r="A249" s="948"/>
      <c r="B249" s="933"/>
      <c r="C249" s="933"/>
      <c r="D249" s="933"/>
      <c r="E249" s="933"/>
      <c r="F249" s="933"/>
      <c r="G249" s="899"/>
      <c r="H249" s="933"/>
      <c r="I249" s="933"/>
      <c r="J249" s="933"/>
      <c r="K249" s="860"/>
      <c r="L249" s="860"/>
      <c r="M249" s="860"/>
      <c r="N249" s="860"/>
      <c r="O249" s="860"/>
      <c r="P249" s="860"/>
      <c r="Q249" s="860"/>
      <c r="R249" s="860"/>
      <c r="S249" s="860"/>
      <c r="T249" s="860"/>
      <c r="U249" s="860"/>
      <c r="V249" s="860"/>
      <c r="W249" s="860"/>
      <c r="X249" s="860"/>
      <c r="Y249" s="860"/>
    </row>
    <row r="250" spans="1:25" ht="15.75" customHeight="1" x14ac:dyDescent="0.25">
      <c r="A250" s="948"/>
      <c r="B250" s="933"/>
      <c r="C250" s="933"/>
      <c r="D250" s="933"/>
      <c r="E250" s="933"/>
      <c r="F250" s="933"/>
      <c r="G250" s="899"/>
      <c r="H250" s="933"/>
      <c r="I250" s="933"/>
      <c r="J250" s="933"/>
      <c r="K250" s="860"/>
      <c r="L250" s="860"/>
      <c r="M250" s="860"/>
      <c r="N250" s="860"/>
      <c r="O250" s="860"/>
      <c r="P250" s="860"/>
      <c r="Q250" s="860"/>
      <c r="R250" s="860"/>
      <c r="S250" s="860"/>
      <c r="T250" s="860"/>
      <c r="U250" s="860"/>
      <c r="V250" s="860"/>
      <c r="W250" s="860"/>
      <c r="X250" s="860"/>
      <c r="Y250" s="860"/>
    </row>
    <row r="251" spans="1:25" ht="15.75" customHeight="1" x14ac:dyDescent="0.25">
      <c r="A251" s="948"/>
      <c r="B251" s="933"/>
      <c r="C251" s="933"/>
      <c r="D251" s="933"/>
      <c r="E251" s="933"/>
      <c r="F251" s="933"/>
      <c r="G251" s="899"/>
      <c r="H251" s="933"/>
      <c r="I251" s="933"/>
      <c r="J251" s="933"/>
      <c r="K251" s="860"/>
      <c r="L251" s="860"/>
      <c r="M251" s="860"/>
      <c r="N251" s="860"/>
      <c r="O251" s="860"/>
      <c r="P251" s="860"/>
      <c r="Q251" s="860"/>
      <c r="R251" s="860"/>
      <c r="S251" s="860"/>
      <c r="T251" s="860"/>
      <c r="U251" s="860"/>
      <c r="V251" s="860"/>
      <c r="W251" s="860"/>
      <c r="X251" s="860"/>
      <c r="Y251" s="860"/>
    </row>
    <row r="252" spans="1:25" ht="15.75" customHeight="1" x14ac:dyDescent="0.25">
      <c r="A252" s="860"/>
      <c r="B252" s="860"/>
      <c r="C252" s="860"/>
      <c r="D252" s="860"/>
      <c r="E252" s="860"/>
      <c r="F252" s="860"/>
      <c r="G252" s="868"/>
      <c r="H252" s="860"/>
      <c r="I252" s="860"/>
      <c r="J252" s="860"/>
      <c r="K252" s="860"/>
      <c r="L252" s="860"/>
      <c r="M252" s="860"/>
      <c r="N252" s="860"/>
      <c r="O252" s="860"/>
      <c r="P252" s="860"/>
      <c r="Q252" s="860"/>
      <c r="R252" s="860"/>
      <c r="S252" s="860"/>
      <c r="T252" s="860"/>
      <c r="U252" s="860"/>
      <c r="V252" s="860"/>
      <c r="W252" s="860"/>
      <c r="X252" s="860"/>
      <c r="Y252" s="860"/>
    </row>
    <row r="253" spans="1:25" ht="15.75" customHeight="1" x14ac:dyDescent="0.25">
      <c r="A253" s="860"/>
      <c r="B253" s="860"/>
      <c r="C253" s="860"/>
      <c r="D253" s="860"/>
      <c r="E253" s="860"/>
      <c r="F253" s="860"/>
      <c r="G253" s="868"/>
      <c r="H253" s="860"/>
      <c r="I253" s="860"/>
      <c r="J253" s="860"/>
      <c r="K253" s="860"/>
      <c r="L253" s="860"/>
      <c r="M253" s="860"/>
      <c r="N253" s="860"/>
      <c r="O253" s="860"/>
      <c r="P253" s="860"/>
      <c r="Q253" s="860"/>
      <c r="R253" s="860"/>
      <c r="S253" s="860"/>
      <c r="T253" s="860"/>
      <c r="U253" s="860"/>
      <c r="V253" s="860"/>
      <c r="W253" s="860"/>
      <c r="X253" s="860"/>
      <c r="Y253" s="860"/>
    </row>
    <row r="254" spans="1:25" ht="15.75" customHeight="1" x14ac:dyDescent="0.25">
      <c r="A254" s="860"/>
      <c r="B254" s="860"/>
      <c r="C254" s="860"/>
      <c r="D254" s="860"/>
      <c r="E254" s="860"/>
      <c r="F254" s="860"/>
      <c r="G254" s="868"/>
      <c r="H254" s="860"/>
      <c r="I254" s="860"/>
      <c r="J254" s="860"/>
      <c r="K254" s="860"/>
      <c r="L254" s="860"/>
      <c r="M254" s="860"/>
      <c r="N254" s="860"/>
      <c r="O254" s="860"/>
      <c r="P254" s="860"/>
      <c r="Q254" s="860"/>
      <c r="R254" s="860"/>
      <c r="S254" s="860"/>
      <c r="T254" s="860"/>
      <c r="U254" s="860"/>
      <c r="V254" s="860"/>
      <c r="W254" s="860"/>
      <c r="X254" s="860"/>
      <c r="Y254" s="860"/>
    </row>
    <row r="255" spans="1:25" ht="15.75" customHeight="1" x14ac:dyDescent="0.25">
      <c r="A255" s="860"/>
      <c r="B255" s="860"/>
      <c r="C255" s="860"/>
      <c r="D255" s="860"/>
      <c r="E255" s="860"/>
      <c r="F255" s="860"/>
      <c r="G255" s="868"/>
      <c r="H255" s="860"/>
      <c r="I255" s="860"/>
      <c r="J255" s="860"/>
      <c r="K255" s="860"/>
      <c r="L255" s="860"/>
      <c r="M255" s="860"/>
      <c r="N255" s="860"/>
      <c r="O255" s="860"/>
      <c r="P255" s="860"/>
      <c r="Q255" s="860"/>
      <c r="R255" s="860"/>
      <c r="S255" s="860"/>
      <c r="T255" s="860"/>
      <c r="U255" s="860"/>
      <c r="V255" s="860"/>
      <c r="W255" s="860"/>
      <c r="X255" s="860"/>
      <c r="Y255" s="860"/>
    </row>
    <row r="256" spans="1:25" ht="15.75" customHeight="1" x14ac:dyDescent="0.25">
      <c r="A256" s="860"/>
      <c r="B256" s="860"/>
      <c r="C256" s="860"/>
      <c r="D256" s="860"/>
      <c r="E256" s="860"/>
      <c r="F256" s="860"/>
      <c r="G256" s="868"/>
      <c r="H256" s="860"/>
      <c r="I256" s="860"/>
      <c r="J256" s="860"/>
      <c r="K256" s="860"/>
      <c r="L256" s="860"/>
      <c r="M256" s="860"/>
      <c r="N256" s="860"/>
      <c r="O256" s="860"/>
      <c r="P256" s="860"/>
      <c r="Q256" s="860"/>
      <c r="R256" s="860"/>
      <c r="S256" s="860"/>
      <c r="T256" s="860"/>
      <c r="U256" s="860"/>
      <c r="V256" s="860"/>
      <c r="W256" s="860"/>
      <c r="X256" s="860"/>
      <c r="Y256" s="860"/>
    </row>
    <row r="257" spans="1:25" ht="15.75" customHeight="1" x14ac:dyDescent="0.25">
      <c r="A257" s="860"/>
      <c r="B257" s="860"/>
      <c r="C257" s="860"/>
      <c r="D257" s="860"/>
      <c r="E257" s="860"/>
      <c r="F257" s="860"/>
      <c r="G257" s="868"/>
      <c r="H257" s="860"/>
      <c r="I257" s="860"/>
      <c r="J257" s="860"/>
      <c r="K257" s="860"/>
      <c r="L257" s="860"/>
      <c r="M257" s="860"/>
      <c r="N257" s="860"/>
      <c r="O257" s="860"/>
      <c r="P257" s="860"/>
      <c r="Q257" s="860"/>
      <c r="R257" s="860"/>
      <c r="S257" s="860"/>
      <c r="T257" s="860"/>
      <c r="U257" s="860"/>
      <c r="V257" s="860"/>
      <c r="W257" s="860"/>
      <c r="X257" s="860"/>
      <c r="Y257" s="860"/>
    </row>
    <row r="258" spans="1:25" ht="15.75" customHeight="1" x14ac:dyDescent="0.25">
      <c r="A258" s="860"/>
      <c r="B258" s="860"/>
      <c r="C258" s="860"/>
      <c r="D258" s="860"/>
      <c r="E258" s="860"/>
      <c r="F258" s="860"/>
      <c r="G258" s="868"/>
      <c r="H258" s="860"/>
      <c r="I258" s="860"/>
      <c r="J258" s="860"/>
      <c r="K258" s="860"/>
      <c r="L258" s="860"/>
      <c r="M258" s="860"/>
      <c r="N258" s="860"/>
      <c r="O258" s="860"/>
      <c r="P258" s="860"/>
      <c r="Q258" s="860"/>
      <c r="R258" s="860"/>
      <c r="S258" s="860"/>
      <c r="T258" s="860"/>
      <c r="U258" s="860"/>
      <c r="V258" s="860"/>
      <c r="W258" s="860"/>
      <c r="X258" s="860"/>
      <c r="Y258" s="860"/>
    </row>
    <row r="259" spans="1:25" ht="15.75" customHeight="1" x14ac:dyDescent="0.25">
      <c r="A259" s="860"/>
      <c r="B259" s="860"/>
      <c r="C259" s="860"/>
      <c r="D259" s="860"/>
      <c r="E259" s="860"/>
      <c r="F259" s="860"/>
      <c r="G259" s="868"/>
      <c r="H259" s="860"/>
      <c r="I259" s="860"/>
      <c r="J259" s="860"/>
      <c r="K259" s="860"/>
      <c r="L259" s="860"/>
      <c r="M259" s="860"/>
      <c r="N259" s="860"/>
      <c r="O259" s="860"/>
      <c r="P259" s="860"/>
      <c r="Q259" s="860"/>
      <c r="R259" s="860"/>
      <c r="S259" s="860"/>
      <c r="T259" s="860"/>
      <c r="U259" s="860"/>
      <c r="V259" s="860"/>
      <c r="W259" s="860"/>
      <c r="X259" s="860"/>
      <c r="Y259" s="860"/>
    </row>
    <row r="260" spans="1:25" ht="15.75" customHeight="1" x14ac:dyDescent="0.25">
      <c r="A260" s="860"/>
      <c r="B260" s="860"/>
      <c r="C260" s="860"/>
      <c r="D260" s="860"/>
      <c r="E260" s="860"/>
      <c r="F260" s="860"/>
      <c r="G260" s="868"/>
      <c r="H260" s="860"/>
      <c r="I260" s="860"/>
      <c r="J260" s="860"/>
      <c r="K260" s="860"/>
      <c r="L260" s="860"/>
      <c r="M260" s="860"/>
      <c r="N260" s="860"/>
      <c r="O260" s="860"/>
      <c r="P260" s="860"/>
      <c r="Q260" s="860"/>
      <c r="R260" s="860"/>
      <c r="S260" s="860"/>
      <c r="T260" s="860"/>
      <c r="U260" s="860"/>
      <c r="V260" s="860"/>
      <c r="W260" s="860"/>
      <c r="X260" s="860"/>
      <c r="Y260" s="860"/>
    </row>
    <row r="261" spans="1:25" ht="15.75" customHeight="1" x14ac:dyDescent="0.25">
      <c r="A261" s="860"/>
      <c r="B261" s="860"/>
      <c r="C261" s="860"/>
      <c r="D261" s="860"/>
      <c r="E261" s="860"/>
      <c r="F261" s="860"/>
      <c r="G261" s="868"/>
      <c r="H261" s="860"/>
      <c r="I261" s="860"/>
      <c r="J261" s="860"/>
      <c r="K261" s="860"/>
      <c r="L261" s="860"/>
      <c r="M261" s="860"/>
      <c r="N261" s="860"/>
      <c r="O261" s="860"/>
      <c r="P261" s="860"/>
      <c r="Q261" s="860"/>
      <c r="R261" s="860"/>
      <c r="S261" s="860"/>
      <c r="T261" s="860"/>
      <c r="U261" s="860"/>
      <c r="V261" s="860"/>
      <c r="W261" s="860"/>
      <c r="X261" s="860"/>
      <c r="Y261" s="860"/>
    </row>
    <row r="262" spans="1:25" ht="15.75" customHeight="1" x14ac:dyDescent="0.25">
      <c r="A262" s="860"/>
      <c r="B262" s="860"/>
      <c r="C262" s="860"/>
      <c r="D262" s="860"/>
      <c r="E262" s="860"/>
      <c r="F262" s="860"/>
      <c r="G262" s="868"/>
      <c r="H262" s="860"/>
      <c r="I262" s="860"/>
      <c r="J262" s="860"/>
      <c r="K262" s="860"/>
      <c r="L262" s="860"/>
      <c r="M262" s="860"/>
      <c r="N262" s="860"/>
      <c r="O262" s="860"/>
      <c r="P262" s="860"/>
      <c r="Q262" s="860"/>
      <c r="R262" s="860"/>
      <c r="S262" s="860"/>
      <c r="T262" s="860"/>
      <c r="U262" s="860"/>
      <c r="V262" s="860"/>
      <c r="W262" s="860"/>
      <c r="X262" s="860"/>
      <c r="Y262" s="860"/>
    </row>
    <row r="263" spans="1:25" ht="15.75" customHeight="1" x14ac:dyDescent="0.25">
      <c r="A263" s="860"/>
      <c r="B263" s="860"/>
      <c r="C263" s="860"/>
      <c r="D263" s="860"/>
      <c r="E263" s="860"/>
      <c r="F263" s="860"/>
      <c r="G263" s="868"/>
      <c r="H263" s="860"/>
      <c r="I263" s="860"/>
      <c r="J263" s="860"/>
      <c r="K263" s="860"/>
      <c r="L263" s="860"/>
      <c r="M263" s="860"/>
      <c r="N263" s="860"/>
      <c r="O263" s="860"/>
      <c r="P263" s="860"/>
      <c r="Q263" s="860"/>
      <c r="R263" s="860"/>
      <c r="S263" s="860"/>
      <c r="T263" s="860"/>
      <c r="U263" s="860"/>
      <c r="V263" s="860"/>
      <c r="W263" s="860"/>
      <c r="X263" s="860"/>
      <c r="Y263" s="860"/>
    </row>
    <row r="264" spans="1:25" ht="15.75" customHeight="1" x14ac:dyDescent="0.25">
      <c r="A264" s="860"/>
      <c r="B264" s="860"/>
      <c r="C264" s="860"/>
      <c r="D264" s="860"/>
      <c r="E264" s="860"/>
      <c r="F264" s="860"/>
      <c r="G264" s="868"/>
      <c r="H264" s="860"/>
      <c r="I264" s="860"/>
      <c r="J264" s="860"/>
      <c r="K264" s="860"/>
      <c r="L264" s="860"/>
      <c r="M264" s="860"/>
      <c r="N264" s="860"/>
      <c r="O264" s="860"/>
      <c r="P264" s="860"/>
      <c r="Q264" s="860"/>
      <c r="R264" s="860"/>
      <c r="S264" s="860"/>
      <c r="T264" s="860"/>
      <c r="U264" s="860"/>
      <c r="V264" s="860"/>
      <c r="W264" s="860"/>
      <c r="X264" s="860"/>
      <c r="Y264" s="860"/>
    </row>
    <row r="265" spans="1:25" ht="15.75" customHeight="1" x14ac:dyDescent="0.25">
      <c r="A265" s="860"/>
      <c r="B265" s="860"/>
      <c r="C265" s="860"/>
      <c r="D265" s="860"/>
      <c r="E265" s="860"/>
      <c r="F265" s="860"/>
      <c r="G265" s="868"/>
      <c r="H265" s="860"/>
      <c r="I265" s="860"/>
      <c r="J265" s="860"/>
      <c r="K265" s="860"/>
      <c r="L265" s="860"/>
      <c r="M265" s="860"/>
      <c r="N265" s="860"/>
      <c r="O265" s="860"/>
      <c r="P265" s="860"/>
      <c r="Q265" s="860"/>
      <c r="R265" s="860"/>
      <c r="S265" s="860"/>
      <c r="T265" s="860"/>
      <c r="U265" s="860"/>
      <c r="V265" s="860"/>
      <c r="W265" s="860"/>
      <c r="X265" s="860"/>
      <c r="Y265" s="860"/>
    </row>
    <row r="266" spans="1:25" ht="15.75" customHeight="1" x14ac:dyDescent="0.25">
      <c r="A266" s="860"/>
      <c r="B266" s="860"/>
      <c r="C266" s="860"/>
      <c r="D266" s="860"/>
      <c r="E266" s="860"/>
      <c r="F266" s="860"/>
      <c r="G266" s="868"/>
      <c r="H266" s="860"/>
      <c r="I266" s="860"/>
      <c r="J266" s="860"/>
      <c r="K266" s="860"/>
      <c r="L266" s="860"/>
      <c r="M266" s="860"/>
      <c r="N266" s="860"/>
      <c r="O266" s="860"/>
      <c r="P266" s="860"/>
      <c r="Q266" s="860"/>
      <c r="R266" s="860"/>
      <c r="S266" s="860"/>
      <c r="T266" s="860"/>
      <c r="U266" s="860"/>
      <c r="V266" s="860"/>
      <c r="W266" s="860"/>
      <c r="X266" s="860"/>
      <c r="Y266" s="860"/>
    </row>
    <row r="267" spans="1:25" ht="15.75" customHeight="1" x14ac:dyDescent="0.25">
      <c r="A267" s="860"/>
      <c r="B267" s="860"/>
      <c r="C267" s="860"/>
      <c r="D267" s="860"/>
      <c r="E267" s="860"/>
      <c r="F267" s="860"/>
      <c r="G267" s="868"/>
      <c r="H267" s="860"/>
      <c r="I267" s="860"/>
      <c r="J267" s="860"/>
      <c r="K267" s="860"/>
      <c r="L267" s="860"/>
      <c r="M267" s="860"/>
      <c r="N267" s="860"/>
      <c r="O267" s="860"/>
      <c r="P267" s="860"/>
      <c r="Q267" s="860"/>
      <c r="R267" s="860"/>
      <c r="S267" s="860"/>
      <c r="T267" s="860"/>
      <c r="U267" s="860"/>
      <c r="V267" s="860"/>
      <c r="W267" s="860"/>
      <c r="X267" s="860"/>
      <c r="Y267" s="860"/>
    </row>
    <row r="268" spans="1:25" ht="15.75" customHeight="1" x14ac:dyDescent="0.25">
      <c r="A268" s="860"/>
      <c r="B268" s="860"/>
      <c r="C268" s="860"/>
      <c r="D268" s="860"/>
      <c r="E268" s="860"/>
      <c r="F268" s="860"/>
      <c r="G268" s="868"/>
      <c r="H268" s="860"/>
      <c r="I268" s="860"/>
      <c r="J268" s="860"/>
      <c r="K268" s="860"/>
      <c r="L268" s="860"/>
      <c r="M268" s="860"/>
      <c r="N268" s="860"/>
      <c r="O268" s="860"/>
      <c r="P268" s="860"/>
      <c r="Q268" s="860"/>
      <c r="R268" s="860"/>
      <c r="S268" s="860"/>
      <c r="T268" s="860"/>
      <c r="U268" s="860"/>
      <c r="V268" s="860"/>
      <c r="W268" s="860"/>
      <c r="X268" s="860"/>
      <c r="Y268" s="860"/>
    </row>
    <row r="269" spans="1:25" ht="15.75" customHeight="1" x14ac:dyDescent="0.25">
      <c r="A269" s="860"/>
      <c r="B269" s="860"/>
      <c r="C269" s="860"/>
      <c r="D269" s="860"/>
      <c r="E269" s="860"/>
      <c r="F269" s="860"/>
      <c r="G269" s="868"/>
      <c r="H269" s="860"/>
      <c r="I269" s="860"/>
      <c r="J269" s="860"/>
      <c r="K269" s="860"/>
      <c r="L269" s="860"/>
      <c r="M269" s="860"/>
      <c r="N269" s="860"/>
      <c r="O269" s="860"/>
      <c r="P269" s="860"/>
      <c r="Q269" s="860"/>
      <c r="R269" s="860"/>
      <c r="S269" s="860"/>
      <c r="T269" s="860"/>
      <c r="U269" s="860"/>
      <c r="V269" s="860"/>
      <c r="W269" s="860"/>
      <c r="X269" s="860"/>
      <c r="Y269" s="860"/>
    </row>
    <row r="270" spans="1:25" ht="15.75" customHeight="1" x14ac:dyDescent="0.25">
      <c r="A270" s="860"/>
      <c r="B270" s="860"/>
      <c r="C270" s="860"/>
      <c r="D270" s="860"/>
      <c r="E270" s="860"/>
      <c r="F270" s="860"/>
      <c r="G270" s="868"/>
      <c r="H270" s="860"/>
      <c r="I270" s="860"/>
      <c r="J270" s="860"/>
      <c r="K270" s="860"/>
      <c r="L270" s="860"/>
      <c r="M270" s="860"/>
      <c r="N270" s="860"/>
      <c r="O270" s="860"/>
      <c r="P270" s="860"/>
      <c r="Q270" s="860"/>
      <c r="R270" s="860"/>
      <c r="S270" s="860"/>
      <c r="T270" s="860"/>
      <c r="U270" s="860"/>
      <c r="V270" s="860"/>
      <c r="W270" s="860"/>
      <c r="X270" s="860"/>
      <c r="Y270" s="860"/>
    </row>
    <row r="271" spans="1:25" ht="15.75" customHeight="1" x14ac:dyDescent="0.25">
      <c r="A271" s="860"/>
      <c r="B271" s="860"/>
      <c r="C271" s="860"/>
      <c r="D271" s="860"/>
      <c r="E271" s="860"/>
      <c r="F271" s="860"/>
      <c r="G271" s="868"/>
      <c r="H271" s="860"/>
      <c r="I271" s="860"/>
      <c r="J271" s="860"/>
      <c r="K271" s="860"/>
      <c r="L271" s="860"/>
      <c r="M271" s="860"/>
      <c r="N271" s="860"/>
      <c r="O271" s="860"/>
      <c r="P271" s="860"/>
      <c r="Q271" s="860"/>
      <c r="R271" s="860"/>
      <c r="S271" s="860"/>
      <c r="T271" s="860"/>
      <c r="U271" s="860"/>
      <c r="V271" s="860"/>
      <c r="W271" s="860"/>
      <c r="X271" s="860"/>
      <c r="Y271" s="860"/>
    </row>
    <row r="272" spans="1:25" ht="15.75" customHeight="1" x14ac:dyDescent="0.25">
      <c r="A272" s="860"/>
      <c r="B272" s="860"/>
      <c r="C272" s="860"/>
      <c r="D272" s="860"/>
      <c r="E272" s="860"/>
      <c r="F272" s="860"/>
      <c r="G272" s="868"/>
      <c r="H272" s="860"/>
      <c r="I272" s="860"/>
      <c r="J272" s="860"/>
      <c r="K272" s="860"/>
      <c r="L272" s="860"/>
      <c r="M272" s="860"/>
      <c r="N272" s="860"/>
      <c r="O272" s="860"/>
      <c r="P272" s="860"/>
      <c r="Q272" s="860"/>
      <c r="R272" s="860"/>
      <c r="S272" s="860"/>
      <c r="T272" s="860"/>
      <c r="U272" s="860"/>
      <c r="V272" s="860"/>
      <c r="W272" s="860"/>
      <c r="X272" s="860"/>
      <c r="Y272" s="860"/>
    </row>
    <row r="273" spans="1:25" ht="15.75" customHeight="1" x14ac:dyDescent="0.25">
      <c r="A273" s="860"/>
      <c r="B273" s="860"/>
      <c r="C273" s="860"/>
      <c r="D273" s="860"/>
      <c r="E273" s="860"/>
      <c r="F273" s="860"/>
      <c r="G273" s="868"/>
      <c r="H273" s="860"/>
      <c r="I273" s="860"/>
      <c r="J273" s="860"/>
      <c r="K273" s="860"/>
      <c r="L273" s="860"/>
      <c r="M273" s="860"/>
      <c r="N273" s="860"/>
      <c r="O273" s="860"/>
      <c r="P273" s="860"/>
      <c r="Q273" s="860"/>
      <c r="R273" s="860"/>
      <c r="S273" s="860"/>
      <c r="T273" s="860"/>
      <c r="U273" s="860"/>
      <c r="V273" s="860"/>
      <c r="W273" s="860"/>
      <c r="X273" s="860"/>
      <c r="Y273" s="860"/>
    </row>
    <row r="274" spans="1:25" ht="15.75" customHeight="1" x14ac:dyDescent="0.25">
      <c r="A274" s="860"/>
      <c r="B274" s="860"/>
      <c r="C274" s="860"/>
      <c r="D274" s="860"/>
      <c r="E274" s="860"/>
      <c r="F274" s="860"/>
      <c r="G274" s="868"/>
      <c r="H274" s="860"/>
      <c r="I274" s="860"/>
      <c r="J274" s="860"/>
      <c r="K274" s="860"/>
      <c r="L274" s="860"/>
      <c r="M274" s="860"/>
      <c r="N274" s="860"/>
      <c r="O274" s="860"/>
      <c r="P274" s="860"/>
      <c r="Q274" s="860"/>
      <c r="R274" s="860"/>
      <c r="S274" s="860"/>
      <c r="T274" s="860"/>
      <c r="U274" s="860"/>
      <c r="V274" s="860"/>
      <c r="W274" s="860"/>
      <c r="X274" s="860"/>
      <c r="Y274" s="860"/>
    </row>
    <row r="275" spans="1:25" ht="15.75" customHeight="1" x14ac:dyDescent="0.25">
      <c r="A275" s="860"/>
      <c r="B275" s="860"/>
      <c r="C275" s="860"/>
      <c r="D275" s="860"/>
      <c r="E275" s="860"/>
      <c r="F275" s="860"/>
      <c r="G275" s="868"/>
      <c r="H275" s="860"/>
      <c r="I275" s="860"/>
      <c r="J275" s="860"/>
      <c r="K275" s="860"/>
      <c r="L275" s="860"/>
      <c r="M275" s="860"/>
      <c r="N275" s="860"/>
      <c r="O275" s="860"/>
      <c r="P275" s="860"/>
      <c r="Q275" s="860"/>
      <c r="R275" s="860"/>
      <c r="S275" s="860"/>
      <c r="T275" s="860"/>
      <c r="U275" s="860"/>
      <c r="V275" s="860"/>
      <c r="W275" s="860"/>
      <c r="X275" s="860"/>
      <c r="Y275" s="860"/>
    </row>
    <row r="276" spans="1:25" ht="15.75" customHeight="1" x14ac:dyDescent="0.25">
      <c r="A276" s="860"/>
      <c r="B276" s="860"/>
      <c r="C276" s="860"/>
      <c r="D276" s="860"/>
      <c r="E276" s="860"/>
      <c r="F276" s="860"/>
      <c r="G276" s="868"/>
      <c r="H276" s="860"/>
      <c r="I276" s="860"/>
      <c r="J276" s="860"/>
      <c r="K276" s="860"/>
      <c r="L276" s="860"/>
      <c r="M276" s="860"/>
      <c r="N276" s="860"/>
      <c r="O276" s="860"/>
      <c r="P276" s="860"/>
      <c r="Q276" s="860"/>
      <c r="R276" s="860"/>
      <c r="S276" s="860"/>
      <c r="T276" s="860"/>
      <c r="U276" s="860"/>
      <c r="V276" s="860"/>
      <c r="W276" s="860"/>
      <c r="X276" s="860"/>
      <c r="Y276" s="860"/>
    </row>
    <row r="277" spans="1:25" ht="15.75" customHeight="1" x14ac:dyDescent="0.25">
      <c r="A277" s="860"/>
      <c r="B277" s="860"/>
      <c r="C277" s="860"/>
      <c r="D277" s="860"/>
      <c r="E277" s="860"/>
      <c r="F277" s="860"/>
      <c r="G277" s="868"/>
      <c r="H277" s="860"/>
      <c r="I277" s="860"/>
      <c r="J277" s="860"/>
      <c r="K277" s="860"/>
      <c r="L277" s="860"/>
      <c r="M277" s="860"/>
      <c r="N277" s="860"/>
      <c r="O277" s="860"/>
      <c r="P277" s="860"/>
      <c r="Q277" s="860"/>
      <c r="R277" s="860"/>
      <c r="S277" s="860"/>
      <c r="T277" s="860"/>
      <c r="U277" s="860"/>
      <c r="V277" s="860"/>
      <c r="W277" s="860"/>
      <c r="X277" s="860"/>
      <c r="Y277" s="860"/>
    </row>
    <row r="278" spans="1:25" ht="15.75" customHeight="1" x14ac:dyDescent="0.25">
      <c r="A278" s="860"/>
      <c r="B278" s="860"/>
      <c r="C278" s="860"/>
      <c r="D278" s="860"/>
      <c r="E278" s="860"/>
      <c r="F278" s="860"/>
      <c r="G278" s="868"/>
      <c r="H278" s="860"/>
      <c r="I278" s="860"/>
      <c r="J278" s="860"/>
      <c r="K278" s="860"/>
      <c r="L278" s="860"/>
      <c r="M278" s="860"/>
      <c r="N278" s="860"/>
      <c r="O278" s="860"/>
      <c r="P278" s="860"/>
      <c r="Q278" s="860"/>
      <c r="R278" s="860"/>
      <c r="S278" s="860"/>
      <c r="T278" s="860"/>
      <c r="U278" s="860"/>
      <c r="V278" s="860"/>
      <c r="W278" s="860"/>
      <c r="X278" s="860"/>
      <c r="Y278" s="860"/>
    </row>
    <row r="279" spans="1:25" ht="15.75" customHeight="1" x14ac:dyDescent="0.25">
      <c r="A279" s="860"/>
      <c r="B279" s="860"/>
      <c r="C279" s="860"/>
      <c r="D279" s="860"/>
      <c r="E279" s="860"/>
      <c r="F279" s="860"/>
      <c r="G279" s="868"/>
      <c r="H279" s="860"/>
      <c r="I279" s="860"/>
      <c r="J279" s="860"/>
      <c r="K279" s="860"/>
      <c r="L279" s="860"/>
      <c r="M279" s="860"/>
      <c r="N279" s="860"/>
      <c r="O279" s="860"/>
      <c r="P279" s="860"/>
      <c r="Q279" s="860"/>
      <c r="R279" s="860"/>
      <c r="S279" s="860"/>
      <c r="T279" s="860"/>
      <c r="U279" s="860"/>
      <c r="V279" s="860"/>
      <c r="W279" s="860"/>
      <c r="X279" s="860"/>
      <c r="Y279" s="860"/>
    </row>
    <row r="280" spans="1:25" ht="15.75" customHeight="1" x14ac:dyDescent="0.25">
      <c r="A280" s="860"/>
      <c r="B280" s="860"/>
      <c r="C280" s="860"/>
      <c r="D280" s="860"/>
      <c r="E280" s="860"/>
      <c r="F280" s="860"/>
      <c r="G280" s="868"/>
      <c r="H280" s="860"/>
      <c r="I280" s="860"/>
      <c r="J280" s="860"/>
      <c r="K280" s="860"/>
      <c r="L280" s="860"/>
      <c r="M280" s="860"/>
      <c r="N280" s="860"/>
      <c r="O280" s="860"/>
      <c r="P280" s="860"/>
      <c r="Q280" s="860"/>
      <c r="R280" s="860"/>
      <c r="S280" s="860"/>
      <c r="T280" s="860"/>
      <c r="U280" s="860"/>
      <c r="V280" s="860"/>
      <c r="W280" s="860"/>
      <c r="X280" s="860"/>
      <c r="Y280" s="860"/>
    </row>
    <row r="281" spans="1:25" ht="15.75" customHeight="1" x14ac:dyDescent="0.25">
      <c r="A281" s="860"/>
      <c r="B281" s="860"/>
      <c r="C281" s="860"/>
      <c r="D281" s="860"/>
      <c r="E281" s="860"/>
      <c r="F281" s="860"/>
      <c r="G281" s="868"/>
      <c r="H281" s="860"/>
      <c r="I281" s="860"/>
      <c r="J281" s="860"/>
      <c r="K281" s="860"/>
      <c r="L281" s="860"/>
      <c r="M281" s="860"/>
      <c r="N281" s="860"/>
      <c r="O281" s="860"/>
      <c r="P281" s="860"/>
      <c r="Q281" s="860"/>
      <c r="R281" s="860"/>
      <c r="S281" s="860"/>
      <c r="T281" s="860"/>
      <c r="U281" s="860"/>
      <c r="V281" s="860"/>
      <c r="W281" s="860"/>
      <c r="X281" s="860"/>
      <c r="Y281" s="860"/>
    </row>
    <row r="282" spans="1:25" ht="15.75" customHeight="1" x14ac:dyDescent="0.25">
      <c r="A282" s="860"/>
      <c r="B282" s="860"/>
      <c r="C282" s="860"/>
      <c r="D282" s="860"/>
      <c r="E282" s="860"/>
      <c r="F282" s="860"/>
      <c r="G282" s="868"/>
      <c r="H282" s="860"/>
      <c r="I282" s="860"/>
      <c r="J282" s="860"/>
      <c r="K282" s="860"/>
      <c r="L282" s="860"/>
      <c r="M282" s="860"/>
      <c r="N282" s="860"/>
      <c r="O282" s="860"/>
      <c r="P282" s="860"/>
      <c r="Q282" s="860"/>
      <c r="R282" s="860"/>
      <c r="S282" s="860"/>
      <c r="T282" s="860"/>
      <c r="U282" s="860"/>
      <c r="V282" s="860"/>
      <c r="W282" s="860"/>
      <c r="X282" s="860"/>
      <c r="Y282" s="860"/>
    </row>
    <row r="283" spans="1:25" ht="15.75" customHeight="1" x14ac:dyDescent="0.25">
      <c r="A283" s="860"/>
      <c r="B283" s="860"/>
      <c r="C283" s="860"/>
      <c r="D283" s="860"/>
      <c r="E283" s="860"/>
      <c r="F283" s="860"/>
      <c r="G283" s="868"/>
      <c r="H283" s="860"/>
      <c r="I283" s="860"/>
      <c r="J283" s="860"/>
      <c r="K283" s="860"/>
      <c r="L283" s="860"/>
      <c r="M283" s="860"/>
      <c r="N283" s="860"/>
      <c r="O283" s="860"/>
      <c r="P283" s="860"/>
      <c r="Q283" s="860"/>
      <c r="R283" s="860"/>
      <c r="S283" s="860"/>
      <c r="T283" s="860"/>
      <c r="U283" s="860"/>
      <c r="V283" s="860"/>
      <c r="W283" s="860"/>
      <c r="X283" s="860"/>
      <c r="Y283" s="860"/>
    </row>
    <row r="284" spans="1:25" ht="15.75" customHeight="1" x14ac:dyDescent="0.25">
      <c r="A284" s="860"/>
      <c r="B284" s="860"/>
      <c r="C284" s="860"/>
      <c r="D284" s="860"/>
      <c r="E284" s="860"/>
      <c r="F284" s="860"/>
      <c r="G284" s="868"/>
      <c r="H284" s="860"/>
      <c r="I284" s="860"/>
      <c r="J284" s="860"/>
      <c r="K284" s="860"/>
      <c r="L284" s="860"/>
      <c r="M284" s="860"/>
      <c r="N284" s="860"/>
      <c r="O284" s="860"/>
      <c r="P284" s="860"/>
      <c r="Q284" s="860"/>
      <c r="R284" s="860"/>
      <c r="S284" s="860"/>
      <c r="T284" s="860"/>
      <c r="U284" s="860"/>
      <c r="V284" s="860"/>
      <c r="W284" s="860"/>
      <c r="X284" s="860"/>
      <c r="Y284" s="860"/>
    </row>
    <row r="285" spans="1:25" ht="15.75" customHeight="1" x14ac:dyDescent="0.25">
      <c r="A285" s="860"/>
      <c r="B285" s="860"/>
      <c r="C285" s="860"/>
      <c r="D285" s="860"/>
      <c r="E285" s="860"/>
      <c r="F285" s="860"/>
      <c r="G285" s="868"/>
      <c r="H285" s="860"/>
      <c r="I285" s="860"/>
      <c r="J285" s="860"/>
      <c r="K285" s="860"/>
      <c r="L285" s="860"/>
      <c r="M285" s="860"/>
      <c r="N285" s="860"/>
      <c r="O285" s="860"/>
      <c r="P285" s="860"/>
      <c r="Q285" s="860"/>
      <c r="R285" s="860"/>
      <c r="S285" s="860"/>
      <c r="T285" s="860"/>
      <c r="U285" s="860"/>
      <c r="V285" s="860"/>
      <c r="W285" s="860"/>
      <c r="X285" s="860"/>
      <c r="Y285" s="860"/>
    </row>
    <row r="286" spans="1:25" ht="15.75" customHeight="1" x14ac:dyDescent="0.25">
      <c r="A286" s="860"/>
      <c r="B286" s="860"/>
      <c r="C286" s="860"/>
      <c r="D286" s="860"/>
      <c r="E286" s="860"/>
      <c r="F286" s="860"/>
      <c r="G286" s="868"/>
      <c r="H286" s="860"/>
      <c r="I286" s="860"/>
      <c r="J286" s="860"/>
      <c r="K286" s="860"/>
      <c r="L286" s="860"/>
      <c r="M286" s="860"/>
      <c r="N286" s="860"/>
      <c r="O286" s="860"/>
      <c r="P286" s="860"/>
      <c r="Q286" s="860"/>
      <c r="R286" s="860"/>
      <c r="S286" s="860"/>
      <c r="T286" s="860"/>
      <c r="U286" s="860"/>
      <c r="V286" s="860"/>
      <c r="W286" s="860"/>
      <c r="X286" s="860"/>
      <c r="Y286" s="860"/>
    </row>
    <row r="287" spans="1:25" ht="15.75" customHeight="1" x14ac:dyDescent="0.25">
      <c r="A287" s="860"/>
      <c r="B287" s="860"/>
      <c r="C287" s="860"/>
      <c r="D287" s="860"/>
      <c r="E287" s="860"/>
      <c r="F287" s="860"/>
      <c r="G287" s="868"/>
      <c r="H287" s="860"/>
      <c r="I287" s="860"/>
      <c r="J287" s="860"/>
      <c r="K287" s="860"/>
      <c r="L287" s="860"/>
      <c r="M287" s="860"/>
      <c r="N287" s="860"/>
      <c r="O287" s="860"/>
      <c r="P287" s="860"/>
      <c r="Q287" s="860"/>
      <c r="R287" s="860"/>
      <c r="S287" s="860"/>
      <c r="T287" s="860"/>
      <c r="U287" s="860"/>
      <c r="V287" s="860"/>
      <c r="W287" s="860"/>
      <c r="X287" s="860"/>
      <c r="Y287" s="860"/>
    </row>
    <row r="288" spans="1:25" ht="15.75" customHeight="1" x14ac:dyDescent="0.25">
      <c r="A288" s="860"/>
      <c r="B288" s="860"/>
      <c r="C288" s="860"/>
      <c r="D288" s="860"/>
      <c r="E288" s="860"/>
      <c r="F288" s="860"/>
      <c r="G288" s="868"/>
      <c r="H288" s="860"/>
      <c r="I288" s="860"/>
      <c r="J288" s="860"/>
      <c r="K288" s="860"/>
      <c r="L288" s="860"/>
      <c r="M288" s="860"/>
      <c r="N288" s="860"/>
      <c r="O288" s="860"/>
      <c r="P288" s="860"/>
      <c r="Q288" s="860"/>
      <c r="R288" s="860"/>
      <c r="S288" s="860"/>
      <c r="T288" s="860"/>
      <c r="U288" s="860"/>
      <c r="V288" s="860"/>
      <c r="W288" s="860"/>
      <c r="X288" s="860"/>
      <c r="Y288" s="860"/>
    </row>
    <row r="289" spans="1:25" ht="15.75" customHeight="1" x14ac:dyDescent="0.25">
      <c r="A289" s="860"/>
      <c r="B289" s="860"/>
      <c r="C289" s="860"/>
      <c r="D289" s="860"/>
      <c r="E289" s="860"/>
      <c r="F289" s="860"/>
      <c r="G289" s="868"/>
      <c r="H289" s="860"/>
      <c r="I289" s="860"/>
      <c r="J289" s="860"/>
      <c r="K289" s="860"/>
      <c r="L289" s="860"/>
      <c r="M289" s="860"/>
      <c r="N289" s="860"/>
      <c r="O289" s="860"/>
      <c r="P289" s="860"/>
      <c r="Q289" s="860"/>
      <c r="R289" s="860"/>
      <c r="S289" s="860"/>
      <c r="T289" s="860"/>
      <c r="U289" s="860"/>
      <c r="V289" s="860"/>
      <c r="W289" s="860"/>
      <c r="X289" s="860"/>
      <c r="Y289" s="860"/>
    </row>
    <row r="290" spans="1:25" ht="15.75" customHeight="1" x14ac:dyDescent="0.25">
      <c r="A290" s="860"/>
      <c r="B290" s="860"/>
      <c r="C290" s="860"/>
      <c r="D290" s="860"/>
      <c r="E290" s="860"/>
      <c r="F290" s="860"/>
      <c r="G290" s="868"/>
      <c r="H290" s="860"/>
      <c r="I290" s="860"/>
      <c r="J290" s="860"/>
      <c r="K290" s="860"/>
      <c r="L290" s="860"/>
      <c r="M290" s="860"/>
      <c r="N290" s="860"/>
      <c r="O290" s="860"/>
      <c r="P290" s="860"/>
      <c r="Q290" s="860"/>
      <c r="R290" s="860"/>
      <c r="S290" s="860"/>
      <c r="T290" s="860"/>
      <c r="U290" s="860"/>
      <c r="V290" s="860"/>
      <c r="W290" s="860"/>
      <c r="X290" s="860"/>
      <c r="Y290" s="860"/>
    </row>
    <row r="291" spans="1:25" ht="15.75" customHeight="1" x14ac:dyDescent="0.25">
      <c r="A291" s="860"/>
      <c r="B291" s="860"/>
      <c r="C291" s="860"/>
      <c r="D291" s="860"/>
      <c r="E291" s="860"/>
      <c r="F291" s="860"/>
      <c r="G291" s="868"/>
      <c r="H291" s="860"/>
      <c r="I291" s="860"/>
      <c r="J291" s="860"/>
      <c r="K291" s="860"/>
      <c r="L291" s="860"/>
      <c r="M291" s="860"/>
      <c r="N291" s="860"/>
      <c r="O291" s="860"/>
      <c r="P291" s="860"/>
      <c r="Q291" s="860"/>
      <c r="R291" s="860"/>
      <c r="S291" s="860"/>
      <c r="T291" s="860"/>
      <c r="U291" s="860"/>
      <c r="V291" s="860"/>
      <c r="W291" s="860"/>
      <c r="X291" s="860"/>
      <c r="Y291" s="860"/>
    </row>
    <row r="292" spans="1:25" ht="15.75" customHeight="1" x14ac:dyDescent="0.25">
      <c r="A292" s="860"/>
      <c r="B292" s="860"/>
      <c r="C292" s="860"/>
      <c r="D292" s="860"/>
      <c r="E292" s="860"/>
      <c r="F292" s="860"/>
      <c r="G292" s="868"/>
      <c r="H292" s="860"/>
      <c r="I292" s="860"/>
      <c r="J292" s="860"/>
      <c r="K292" s="860"/>
      <c r="L292" s="860"/>
      <c r="M292" s="860"/>
      <c r="N292" s="860"/>
      <c r="O292" s="860"/>
      <c r="P292" s="860"/>
      <c r="Q292" s="860"/>
      <c r="R292" s="860"/>
      <c r="S292" s="860"/>
      <c r="T292" s="860"/>
      <c r="U292" s="860"/>
      <c r="V292" s="860"/>
      <c r="W292" s="860"/>
      <c r="X292" s="860"/>
      <c r="Y292" s="860"/>
    </row>
    <row r="293" spans="1:25" ht="15.75" customHeight="1" x14ac:dyDescent="0.25">
      <c r="A293" s="860"/>
      <c r="B293" s="860"/>
      <c r="C293" s="860"/>
      <c r="D293" s="860"/>
      <c r="E293" s="860"/>
      <c r="F293" s="860"/>
      <c r="G293" s="868"/>
      <c r="H293" s="860"/>
      <c r="I293" s="860"/>
      <c r="J293" s="860"/>
      <c r="K293" s="860"/>
      <c r="L293" s="860"/>
      <c r="M293" s="860"/>
      <c r="N293" s="860"/>
      <c r="O293" s="860"/>
      <c r="P293" s="860"/>
      <c r="Q293" s="860"/>
      <c r="R293" s="860"/>
      <c r="S293" s="860"/>
      <c r="T293" s="860"/>
      <c r="U293" s="860"/>
      <c r="V293" s="860"/>
      <c r="W293" s="860"/>
      <c r="X293" s="860"/>
      <c r="Y293" s="860"/>
    </row>
    <row r="294" spans="1:25" ht="15.75" customHeight="1" x14ac:dyDescent="0.25">
      <c r="A294" s="860"/>
      <c r="B294" s="860"/>
      <c r="C294" s="860"/>
      <c r="D294" s="860"/>
      <c r="E294" s="860"/>
      <c r="F294" s="860"/>
      <c r="G294" s="868"/>
      <c r="H294" s="860"/>
      <c r="I294" s="860"/>
      <c r="J294" s="860"/>
      <c r="K294" s="860"/>
      <c r="L294" s="860"/>
      <c r="M294" s="860"/>
      <c r="N294" s="860"/>
      <c r="O294" s="860"/>
      <c r="P294" s="860"/>
      <c r="Q294" s="860"/>
      <c r="R294" s="860"/>
      <c r="S294" s="860"/>
      <c r="T294" s="860"/>
      <c r="U294" s="860"/>
      <c r="V294" s="860"/>
      <c r="W294" s="860"/>
      <c r="X294" s="860"/>
      <c r="Y294" s="860"/>
    </row>
    <row r="295" spans="1:25" ht="15.75" customHeight="1" x14ac:dyDescent="0.25">
      <c r="A295" s="860"/>
      <c r="B295" s="860"/>
      <c r="C295" s="860"/>
      <c r="D295" s="860"/>
      <c r="E295" s="860"/>
      <c r="F295" s="860"/>
      <c r="G295" s="868"/>
      <c r="H295" s="860"/>
      <c r="I295" s="860"/>
      <c r="J295" s="860"/>
      <c r="K295" s="860"/>
      <c r="L295" s="860"/>
      <c r="M295" s="860"/>
      <c r="N295" s="860"/>
      <c r="O295" s="860"/>
      <c r="P295" s="860"/>
      <c r="Q295" s="860"/>
      <c r="R295" s="860"/>
      <c r="S295" s="860"/>
      <c r="T295" s="860"/>
      <c r="U295" s="860"/>
      <c r="V295" s="860"/>
      <c r="W295" s="860"/>
      <c r="X295" s="860"/>
      <c r="Y295" s="860"/>
    </row>
    <row r="296" spans="1:25" ht="15.75" customHeight="1" x14ac:dyDescent="0.25">
      <c r="A296" s="860"/>
      <c r="B296" s="860"/>
      <c r="C296" s="860"/>
      <c r="D296" s="860"/>
      <c r="E296" s="860"/>
      <c r="F296" s="860"/>
      <c r="G296" s="868"/>
      <c r="H296" s="860"/>
      <c r="I296" s="860"/>
      <c r="J296" s="860"/>
      <c r="K296" s="860"/>
      <c r="L296" s="860"/>
      <c r="M296" s="860"/>
      <c r="N296" s="860"/>
      <c r="O296" s="860"/>
      <c r="P296" s="860"/>
      <c r="Q296" s="860"/>
      <c r="R296" s="860"/>
      <c r="S296" s="860"/>
      <c r="T296" s="860"/>
      <c r="U296" s="860"/>
      <c r="V296" s="860"/>
      <c r="W296" s="860"/>
      <c r="X296" s="860"/>
      <c r="Y296" s="860"/>
    </row>
    <row r="297" spans="1:25" ht="15.75" customHeight="1" x14ac:dyDescent="0.25">
      <c r="A297" s="860"/>
      <c r="B297" s="860"/>
      <c r="C297" s="860"/>
      <c r="D297" s="860"/>
      <c r="E297" s="860"/>
      <c r="F297" s="860"/>
      <c r="G297" s="868"/>
      <c r="H297" s="860"/>
      <c r="I297" s="860"/>
      <c r="J297" s="860"/>
      <c r="K297" s="860"/>
      <c r="L297" s="860"/>
      <c r="M297" s="860"/>
      <c r="N297" s="860"/>
      <c r="O297" s="860"/>
      <c r="P297" s="860"/>
      <c r="Q297" s="860"/>
      <c r="R297" s="860"/>
      <c r="S297" s="860"/>
      <c r="T297" s="860"/>
      <c r="U297" s="860"/>
      <c r="V297" s="860"/>
      <c r="W297" s="860"/>
      <c r="X297" s="860"/>
      <c r="Y297" s="860"/>
    </row>
    <row r="298" spans="1:25" ht="15.75" customHeight="1" x14ac:dyDescent="0.25">
      <c r="A298" s="860"/>
      <c r="B298" s="860"/>
      <c r="C298" s="860"/>
      <c r="D298" s="860"/>
      <c r="E298" s="860"/>
      <c r="F298" s="860"/>
      <c r="G298" s="868"/>
      <c r="H298" s="860"/>
      <c r="I298" s="860"/>
      <c r="J298" s="860"/>
      <c r="K298" s="860"/>
      <c r="L298" s="860"/>
      <c r="M298" s="860"/>
      <c r="N298" s="860"/>
      <c r="O298" s="860"/>
      <c r="P298" s="860"/>
      <c r="Q298" s="860"/>
      <c r="R298" s="860"/>
      <c r="S298" s="860"/>
      <c r="T298" s="860"/>
      <c r="U298" s="860"/>
      <c r="V298" s="860"/>
      <c r="W298" s="860"/>
      <c r="X298" s="860"/>
      <c r="Y298" s="860"/>
    </row>
    <row r="299" spans="1:25" ht="15.75" customHeight="1" x14ac:dyDescent="0.25">
      <c r="A299" s="860"/>
      <c r="B299" s="860"/>
      <c r="C299" s="860"/>
      <c r="D299" s="860"/>
      <c r="E299" s="860"/>
      <c r="F299" s="860"/>
      <c r="G299" s="868"/>
      <c r="H299" s="860"/>
      <c r="I299" s="860"/>
      <c r="J299" s="860"/>
      <c r="K299" s="860"/>
      <c r="L299" s="860"/>
      <c r="M299" s="860"/>
      <c r="N299" s="860"/>
      <c r="O299" s="860"/>
      <c r="P299" s="860"/>
      <c r="Q299" s="860"/>
      <c r="R299" s="860"/>
      <c r="S299" s="860"/>
      <c r="T299" s="860"/>
      <c r="U299" s="860"/>
      <c r="V299" s="860"/>
      <c r="W299" s="860"/>
      <c r="X299" s="860"/>
      <c r="Y299" s="860"/>
    </row>
    <row r="300" spans="1:25" ht="15.75" customHeight="1" x14ac:dyDescent="0.25">
      <c r="A300" s="860"/>
      <c r="B300" s="860"/>
      <c r="C300" s="860"/>
      <c r="D300" s="860"/>
      <c r="E300" s="860"/>
      <c r="F300" s="860"/>
      <c r="G300" s="868"/>
      <c r="H300" s="860"/>
      <c r="I300" s="860"/>
      <c r="J300" s="860"/>
      <c r="K300" s="860"/>
      <c r="L300" s="860"/>
      <c r="M300" s="860"/>
      <c r="N300" s="860"/>
      <c r="O300" s="860"/>
      <c r="P300" s="860"/>
      <c r="Q300" s="860"/>
      <c r="R300" s="860"/>
      <c r="S300" s="860"/>
      <c r="T300" s="860"/>
      <c r="U300" s="860"/>
      <c r="V300" s="860"/>
      <c r="W300" s="860"/>
      <c r="X300" s="860"/>
      <c r="Y300" s="860"/>
    </row>
    <row r="301" spans="1:25" ht="15.75" customHeight="1" x14ac:dyDescent="0.25">
      <c r="A301" s="860"/>
      <c r="B301" s="860"/>
      <c r="C301" s="860"/>
      <c r="D301" s="860"/>
      <c r="E301" s="860"/>
      <c r="F301" s="860"/>
      <c r="G301" s="868"/>
      <c r="H301" s="860"/>
      <c r="I301" s="860"/>
      <c r="J301" s="860"/>
      <c r="K301" s="860"/>
      <c r="L301" s="860"/>
      <c r="M301" s="860"/>
      <c r="N301" s="860"/>
      <c r="O301" s="860"/>
      <c r="P301" s="860"/>
      <c r="Q301" s="860"/>
      <c r="R301" s="860"/>
      <c r="S301" s="860"/>
      <c r="T301" s="860"/>
      <c r="U301" s="860"/>
      <c r="V301" s="860"/>
      <c r="W301" s="860"/>
      <c r="X301" s="860"/>
      <c r="Y301" s="860"/>
    </row>
    <row r="302" spans="1:25" ht="15.75" customHeight="1" x14ac:dyDescent="0.25">
      <c r="A302" s="860"/>
      <c r="B302" s="860"/>
      <c r="C302" s="860"/>
      <c r="D302" s="860"/>
      <c r="E302" s="860"/>
      <c r="F302" s="860"/>
      <c r="G302" s="868"/>
      <c r="H302" s="860"/>
      <c r="I302" s="860"/>
      <c r="J302" s="860"/>
      <c r="K302" s="860"/>
      <c r="L302" s="860"/>
      <c r="M302" s="860"/>
      <c r="N302" s="860"/>
      <c r="O302" s="860"/>
      <c r="P302" s="860"/>
      <c r="Q302" s="860"/>
      <c r="R302" s="860"/>
      <c r="S302" s="860"/>
      <c r="T302" s="860"/>
      <c r="U302" s="860"/>
      <c r="V302" s="860"/>
      <c r="W302" s="860"/>
      <c r="X302" s="860"/>
      <c r="Y302" s="860"/>
    </row>
    <row r="303" spans="1:25" ht="15.75" customHeight="1" x14ac:dyDescent="0.25">
      <c r="A303" s="860"/>
      <c r="B303" s="860"/>
      <c r="C303" s="860"/>
      <c r="D303" s="860"/>
      <c r="E303" s="860"/>
      <c r="F303" s="860"/>
      <c r="G303" s="868"/>
      <c r="H303" s="860"/>
      <c r="I303" s="860"/>
      <c r="J303" s="860"/>
      <c r="K303" s="860"/>
      <c r="L303" s="860"/>
      <c r="M303" s="860"/>
      <c r="N303" s="860"/>
      <c r="O303" s="860"/>
      <c r="P303" s="860"/>
      <c r="Q303" s="860"/>
      <c r="R303" s="860"/>
      <c r="S303" s="860"/>
      <c r="T303" s="860"/>
      <c r="U303" s="860"/>
      <c r="V303" s="860"/>
      <c r="W303" s="860"/>
      <c r="X303" s="860"/>
      <c r="Y303" s="860"/>
    </row>
    <row r="304" spans="1:25" ht="15.75" customHeight="1" x14ac:dyDescent="0.25">
      <c r="A304" s="860"/>
      <c r="B304" s="860"/>
      <c r="C304" s="860"/>
      <c r="D304" s="860"/>
      <c r="E304" s="860"/>
      <c r="F304" s="860"/>
      <c r="G304" s="868"/>
      <c r="H304" s="860"/>
      <c r="I304" s="860"/>
      <c r="J304" s="860"/>
      <c r="K304" s="860"/>
      <c r="L304" s="860"/>
      <c r="M304" s="860"/>
      <c r="N304" s="860"/>
      <c r="O304" s="860"/>
      <c r="P304" s="860"/>
      <c r="Q304" s="860"/>
      <c r="R304" s="860"/>
      <c r="S304" s="860"/>
      <c r="T304" s="860"/>
      <c r="U304" s="860"/>
      <c r="V304" s="860"/>
      <c r="W304" s="860"/>
      <c r="X304" s="860"/>
      <c r="Y304" s="860"/>
    </row>
    <row r="305" spans="1:25" ht="15.75" customHeight="1" x14ac:dyDescent="0.25">
      <c r="A305" s="860"/>
      <c r="B305" s="860"/>
      <c r="C305" s="860"/>
      <c r="D305" s="860"/>
      <c r="E305" s="860"/>
      <c r="F305" s="860"/>
      <c r="G305" s="868"/>
      <c r="H305" s="860"/>
      <c r="I305" s="860"/>
      <c r="J305" s="860"/>
      <c r="K305" s="860"/>
      <c r="L305" s="860"/>
      <c r="M305" s="860"/>
      <c r="N305" s="860"/>
      <c r="O305" s="860"/>
      <c r="P305" s="860"/>
      <c r="Q305" s="860"/>
      <c r="R305" s="860"/>
      <c r="S305" s="860"/>
      <c r="T305" s="860"/>
      <c r="U305" s="860"/>
      <c r="V305" s="860"/>
      <c r="W305" s="860"/>
      <c r="X305" s="860"/>
      <c r="Y305" s="860"/>
    </row>
    <row r="306" spans="1:25" ht="15.75" customHeight="1" x14ac:dyDescent="0.25">
      <c r="A306" s="860"/>
      <c r="B306" s="860"/>
      <c r="C306" s="860"/>
      <c r="D306" s="860"/>
      <c r="E306" s="860"/>
      <c r="F306" s="860"/>
      <c r="G306" s="868"/>
      <c r="H306" s="860"/>
      <c r="I306" s="860"/>
      <c r="J306" s="860"/>
      <c r="K306" s="860"/>
      <c r="L306" s="860"/>
      <c r="M306" s="860"/>
      <c r="N306" s="860"/>
      <c r="O306" s="860"/>
      <c r="P306" s="860"/>
      <c r="Q306" s="860"/>
      <c r="R306" s="860"/>
      <c r="S306" s="860"/>
      <c r="T306" s="860"/>
      <c r="U306" s="860"/>
      <c r="V306" s="860"/>
      <c r="W306" s="860"/>
      <c r="X306" s="860"/>
      <c r="Y306" s="860"/>
    </row>
    <row r="307" spans="1:25" ht="15.75" customHeight="1" x14ac:dyDescent="0.25">
      <c r="A307" s="860"/>
      <c r="B307" s="860"/>
      <c r="C307" s="860"/>
      <c r="D307" s="860"/>
      <c r="E307" s="860"/>
      <c r="F307" s="860"/>
      <c r="G307" s="868"/>
      <c r="H307" s="860"/>
      <c r="I307" s="860"/>
      <c r="J307" s="860"/>
      <c r="K307" s="860"/>
      <c r="L307" s="860"/>
      <c r="M307" s="860"/>
      <c r="N307" s="860"/>
      <c r="O307" s="860"/>
      <c r="P307" s="860"/>
      <c r="Q307" s="860"/>
      <c r="R307" s="860"/>
      <c r="S307" s="860"/>
      <c r="T307" s="860"/>
      <c r="U307" s="860"/>
      <c r="V307" s="860"/>
      <c r="W307" s="860"/>
      <c r="X307" s="860"/>
      <c r="Y307" s="860"/>
    </row>
    <row r="308" spans="1:25" ht="15.75" customHeight="1" x14ac:dyDescent="0.25">
      <c r="A308" s="860"/>
      <c r="B308" s="860"/>
      <c r="C308" s="860"/>
      <c r="D308" s="860"/>
      <c r="E308" s="860"/>
      <c r="F308" s="860"/>
      <c r="G308" s="868"/>
      <c r="H308" s="860"/>
      <c r="I308" s="860"/>
      <c r="J308" s="860"/>
      <c r="K308" s="860"/>
      <c r="L308" s="860"/>
      <c r="M308" s="860"/>
      <c r="N308" s="860"/>
      <c r="O308" s="860"/>
      <c r="P308" s="860"/>
      <c r="Q308" s="860"/>
      <c r="R308" s="860"/>
      <c r="S308" s="860"/>
      <c r="T308" s="860"/>
      <c r="U308" s="860"/>
      <c r="V308" s="860"/>
      <c r="W308" s="860"/>
      <c r="X308" s="860"/>
      <c r="Y308" s="860"/>
    </row>
    <row r="309" spans="1:25" ht="15.75" customHeight="1" x14ac:dyDescent="0.25">
      <c r="A309" s="860"/>
      <c r="B309" s="860"/>
      <c r="C309" s="860"/>
      <c r="D309" s="860"/>
      <c r="E309" s="860"/>
      <c r="F309" s="860"/>
      <c r="G309" s="868"/>
      <c r="H309" s="860"/>
      <c r="I309" s="860"/>
      <c r="J309" s="860"/>
      <c r="K309" s="860"/>
      <c r="L309" s="860"/>
      <c r="M309" s="860"/>
      <c r="N309" s="860"/>
      <c r="O309" s="860"/>
      <c r="P309" s="860"/>
      <c r="Q309" s="860"/>
      <c r="R309" s="860"/>
      <c r="S309" s="860"/>
      <c r="T309" s="860"/>
      <c r="U309" s="860"/>
      <c r="V309" s="860"/>
      <c r="W309" s="860"/>
      <c r="X309" s="860"/>
      <c r="Y309" s="860"/>
    </row>
    <row r="310" spans="1:25" ht="15.75" customHeight="1" x14ac:dyDescent="0.25">
      <c r="A310" s="860"/>
      <c r="B310" s="860"/>
      <c r="C310" s="860"/>
      <c r="D310" s="860"/>
      <c r="E310" s="860"/>
      <c r="F310" s="860"/>
      <c r="G310" s="868"/>
      <c r="H310" s="860"/>
      <c r="I310" s="860"/>
      <c r="J310" s="860"/>
      <c r="K310" s="860"/>
      <c r="L310" s="860"/>
      <c r="M310" s="860"/>
      <c r="N310" s="860"/>
      <c r="O310" s="860"/>
      <c r="P310" s="860"/>
      <c r="Q310" s="860"/>
      <c r="R310" s="860"/>
      <c r="S310" s="860"/>
      <c r="T310" s="860"/>
      <c r="U310" s="860"/>
      <c r="V310" s="860"/>
      <c r="W310" s="860"/>
      <c r="X310" s="860"/>
      <c r="Y310" s="860"/>
    </row>
    <row r="311" spans="1:25" ht="15.75" customHeight="1" x14ac:dyDescent="0.25">
      <c r="A311" s="860"/>
      <c r="B311" s="860"/>
      <c r="C311" s="860"/>
      <c r="D311" s="860"/>
      <c r="E311" s="860"/>
      <c r="F311" s="860"/>
      <c r="G311" s="868"/>
      <c r="H311" s="860"/>
      <c r="I311" s="860"/>
      <c r="J311" s="860"/>
      <c r="K311" s="860"/>
      <c r="L311" s="860"/>
      <c r="M311" s="860"/>
      <c r="N311" s="860"/>
      <c r="O311" s="860"/>
      <c r="P311" s="860"/>
      <c r="Q311" s="860"/>
      <c r="R311" s="860"/>
      <c r="S311" s="860"/>
      <c r="T311" s="860"/>
      <c r="U311" s="860"/>
      <c r="V311" s="860"/>
      <c r="W311" s="860"/>
      <c r="X311" s="860"/>
      <c r="Y311" s="860"/>
    </row>
    <row r="312" spans="1:25" ht="15.75" customHeight="1" x14ac:dyDescent="0.25">
      <c r="A312" s="860"/>
      <c r="B312" s="860"/>
      <c r="C312" s="860"/>
      <c r="D312" s="860"/>
      <c r="E312" s="860"/>
      <c r="F312" s="860"/>
      <c r="G312" s="868"/>
      <c r="H312" s="860"/>
      <c r="I312" s="860"/>
      <c r="J312" s="860"/>
      <c r="K312" s="860"/>
      <c r="L312" s="860"/>
      <c r="M312" s="860"/>
      <c r="N312" s="860"/>
      <c r="O312" s="860"/>
      <c r="P312" s="860"/>
      <c r="Q312" s="860"/>
      <c r="R312" s="860"/>
      <c r="S312" s="860"/>
      <c r="T312" s="860"/>
      <c r="U312" s="860"/>
      <c r="V312" s="860"/>
      <c r="W312" s="860"/>
      <c r="X312" s="860"/>
      <c r="Y312" s="860"/>
    </row>
    <row r="313" spans="1:25" ht="15.75" customHeight="1" x14ac:dyDescent="0.25">
      <c r="A313" s="860"/>
      <c r="B313" s="860"/>
      <c r="C313" s="860"/>
      <c r="D313" s="860"/>
      <c r="E313" s="860"/>
      <c r="F313" s="860"/>
      <c r="G313" s="868"/>
      <c r="H313" s="860"/>
      <c r="I313" s="860"/>
      <c r="J313" s="860"/>
      <c r="K313" s="860"/>
      <c r="L313" s="860"/>
      <c r="M313" s="860"/>
      <c r="N313" s="860"/>
      <c r="O313" s="860"/>
      <c r="P313" s="860"/>
      <c r="Q313" s="860"/>
      <c r="R313" s="860"/>
      <c r="S313" s="860"/>
      <c r="T313" s="860"/>
      <c r="U313" s="860"/>
      <c r="V313" s="860"/>
      <c r="W313" s="860"/>
      <c r="X313" s="860"/>
      <c r="Y313" s="860"/>
    </row>
    <row r="314" spans="1:25" ht="15.75" customHeight="1" x14ac:dyDescent="0.25">
      <c r="A314" s="860"/>
      <c r="B314" s="860"/>
      <c r="C314" s="860"/>
      <c r="D314" s="860"/>
      <c r="E314" s="860"/>
      <c r="F314" s="860"/>
      <c r="G314" s="868"/>
      <c r="H314" s="860"/>
      <c r="I314" s="860"/>
      <c r="J314" s="860"/>
      <c r="K314" s="860"/>
      <c r="L314" s="860"/>
      <c r="M314" s="860"/>
      <c r="N314" s="860"/>
      <c r="O314" s="860"/>
      <c r="P314" s="860"/>
      <c r="Q314" s="860"/>
      <c r="R314" s="860"/>
      <c r="S314" s="860"/>
      <c r="T314" s="860"/>
      <c r="U314" s="860"/>
      <c r="V314" s="860"/>
      <c r="W314" s="860"/>
      <c r="X314" s="860"/>
      <c r="Y314" s="860"/>
    </row>
    <row r="315" spans="1:25" ht="15.75" customHeight="1" x14ac:dyDescent="0.25">
      <c r="A315" s="860"/>
      <c r="B315" s="860"/>
      <c r="C315" s="860"/>
      <c r="D315" s="860"/>
      <c r="E315" s="860"/>
      <c r="F315" s="860"/>
      <c r="G315" s="868"/>
      <c r="H315" s="860"/>
      <c r="I315" s="860"/>
      <c r="J315" s="860"/>
      <c r="K315" s="860"/>
      <c r="L315" s="860"/>
      <c r="M315" s="860"/>
      <c r="N315" s="860"/>
      <c r="O315" s="860"/>
      <c r="P315" s="860"/>
      <c r="Q315" s="860"/>
      <c r="R315" s="860"/>
      <c r="S315" s="860"/>
      <c r="T315" s="860"/>
      <c r="U315" s="860"/>
      <c r="V315" s="860"/>
      <c r="W315" s="860"/>
      <c r="X315" s="860"/>
      <c r="Y315" s="860"/>
    </row>
    <row r="316" spans="1:25" ht="15.75" customHeight="1" x14ac:dyDescent="0.25">
      <c r="A316" s="860"/>
      <c r="B316" s="860"/>
      <c r="C316" s="860"/>
      <c r="D316" s="860"/>
      <c r="E316" s="860"/>
      <c r="F316" s="860"/>
      <c r="G316" s="868"/>
      <c r="H316" s="860"/>
      <c r="I316" s="860"/>
      <c r="J316" s="860"/>
      <c r="K316" s="860"/>
      <c r="L316" s="860"/>
      <c r="M316" s="860"/>
      <c r="N316" s="860"/>
      <c r="O316" s="860"/>
      <c r="P316" s="860"/>
      <c r="Q316" s="860"/>
      <c r="R316" s="860"/>
      <c r="S316" s="860"/>
      <c r="T316" s="860"/>
      <c r="U316" s="860"/>
      <c r="V316" s="860"/>
      <c r="W316" s="860"/>
      <c r="X316" s="860"/>
      <c r="Y316" s="860"/>
    </row>
    <row r="317" spans="1:25" ht="15.75" customHeight="1" x14ac:dyDescent="0.25">
      <c r="A317" s="860"/>
      <c r="B317" s="860"/>
      <c r="C317" s="860"/>
      <c r="D317" s="860"/>
      <c r="E317" s="860"/>
      <c r="F317" s="860"/>
      <c r="G317" s="868"/>
      <c r="H317" s="860"/>
      <c r="I317" s="860"/>
      <c r="J317" s="860"/>
      <c r="K317" s="860"/>
      <c r="L317" s="860"/>
      <c r="M317" s="860"/>
      <c r="N317" s="860"/>
      <c r="O317" s="860"/>
      <c r="P317" s="860"/>
      <c r="Q317" s="860"/>
      <c r="R317" s="860"/>
      <c r="S317" s="860"/>
      <c r="T317" s="860"/>
      <c r="U317" s="860"/>
      <c r="V317" s="860"/>
      <c r="W317" s="860"/>
      <c r="X317" s="860"/>
      <c r="Y317" s="860"/>
    </row>
    <row r="318" spans="1:25" ht="15.75" customHeight="1" x14ac:dyDescent="0.25">
      <c r="A318" s="860"/>
      <c r="B318" s="860"/>
      <c r="C318" s="860"/>
      <c r="D318" s="860"/>
      <c r="E318" s="860"/>
      <c r="F318" s="860"/>
      <c r="G318" s="868"/>
      <c r="H318" s="860"/>
      <c r="I318" s="860"/>
      <c r="J318" s="860"/>
      <c r="K318" s="860"/>
      <c r="L318" s="860"/>
      <c r="M318" s="860"/>
      <c r="N318" s="860"/>
      <c r="O318" s="860"/>
      <c r="P318" s="860"/>
      <c r="Q318" s="860"/>
      <c r="R318" s="860"/>
      <c r="S318" s="860"/>
      <c r="T318" s="860"/>
      <c r="U318" s="860"/>
      <c r="V318" s="860"/>
      <c r="W318" s="860"/>
      <c r="X318" s="860"/>
      <c r="Y318" s="860"/>
    </row>
    <row r="319" spans="1:25" ht="15.75" customHeight="1" x14ac:dyDescent="0.25">
      <c r="A319" s="860"/>
      <c r="B319" s="860"/>
      <c r="C319" s="860"/>
      <c r="D319" s="860"/>
      <c r="E319" s="860"/>
      <c r="F319" s="860"/>
      <c r="G319" s="868"/>
      <c r="H319" s="860"/>
      <c r="I319" s="860"/>
      <c r="J319" s="860"/>
      <c r="K319" s="860"/>
      <c r="L319" s="860"/>
      <c r="M319" s="860"/>
      <c r="N319" s="860"/>
      <c r="O319" s="860"/>
      <c r="P319" s="860"/>
      <c r="Q319" s="860"/>
      <c r="R319" s="860"/>
      <c r="S319" s="860"/>
      <c r="T319" s="860"/>
      <c r="U319" s="860"/>
      <c r="V319" s="860"/>
      <c r="W319" s="860"/>
      <c r="X319" s="860"/>
      <c r="Y319" s="860"/>
    </row>
    <row r="320" spans="1:25" ht="15.75" customHeight="1" x14ac:dyDescent="0.25">
      <c r="A320" s="860"/>
      <c r="B320" s="860"/>
      <c r="C320" s="860"/>
      <c r="D320" s="860"/>
      <c r="E320" s="860"/>
      <c r="F320" s="860"/>
      <c r="G320" s="868"/>
      <c r="H320" s="860"/>
      <c r="I320" s="860"/>
      <c r="J320" s="860"/>
      <c r="K320" s="860"/>
      <c r="L320" s="860"/>
      <c r="M320" s="860"/>
      <c r="N320" s="860"/>
      <c r="O320" s="860"/>
      <c r="P320" s="860"/>
      <c r="Q320" s="860"/>
      <c r="R320" s="860"/>
      <c r="S320" s="860"/>
      <c r="T320" s="860"/>
      <c r="U320" s="860"/>
      <c r="V320" s="860"/>
      <c r="W320" s="860"/>
      <c r="X320" s="860"/>
      <c r="Y320" s="860"/>
    </row>
    <row r="321" spans="1:25" ht="15.75" customHeight="1" x14ac:dyDescent="0.25">
      <c r="A321" s="860"/>
      <c r="B321" s="860"/>
      <c r="C321" s="860"/>
      <c r="D321" s="860"/>
      <c r="E321" s="860"/>
      <c r="F321" s="860"/>
      <c r="G321" s="868"/>
      <c r="H321" s="860"/>
      <c r="I321" s="860"/>
      <c r="J321" s="860"/>
      <c r="K321" s="860"/>
      <c r="L321" s="860"/>
      <c r="M321" s="860"/>
      <c r="N321" s="860"/>
      <c r="O321" s="860"/>
      <c r="P321" s="860"/>
      <c r="Q321" s="860"/>
      <c r="R321" s="860"/>
      <c r="S321" s="860"/>
      <c r="T321" s="860"/>
      <c r="U321" s="860"/>
      <c r="V321" s="860"/>
      <c r="W321" s="860"/>
      <c r="X321" s="860"/>
      <c r="Y321" s="860"/>
    </row>
    <row r="322" spans="1:25" ht="15.75" customHeight="1" x14ac:dyDescent="0.25">
      <c r="A322" s="860"/>
      <c r="B322" s="860"/>
      <c r="C322" s="860"/>
      <c r="D322" s="860"/>
      <c r="E322" s="860"/>
      <c r="F322" s="860"/>
      <c r="G322" s="868"/>
      <c r="H322" s="860"/>
      <c r="I322" s="860"/>
      <c r="J322" s="860"/>
      <c r="K322" s="860"/>
      <c r="L322" s="860"/>
      <c r="M322" s="860"/>
      <c r="N322" s="860"/>
      <c r="O322" s="860"/>
      <c r="P322" s="860"/>
      <c r="Q322" s="860"/>
      <c r="R322" s="860"/>
      <c r="S322" s="860"/>
      <c r="T322" s="860"/>
      <c r="U322" s="860"/>
      <c r="V322" s="860"/>
      <c r="W322" s="860"/>
      <c r="X322" s="860"/>
      <c r="Y322" s="860"/>
    </row>
    <row r="323" spans="1:25" ht="15.75" customHeight="1" x14ac:dyDescent="0.25">
      <c r="A323" s="860"/>
      <c r="B323" s="860"/>
      <c r="C323" s="860"/>
      <c r="D323" s="860"/>
      <c r="E323" s="860"/>
      <c r="F323" s="860"/>
      <c r="G323" s="868"/>
      <c r="H323" s="860"/>
      <c r="I323" s="860"/>
      <c r="J323" s="860"/>
      <c r="K323" s="860"/>
      <c r="L323" s="860"/>
      <c r="M323" s="860"/>
      <c r="N323" s="860"/>
      <c r="O323" s="860"/>
      <c r="P323" s="860"/>
      <c r="Q323" s="860"/>
      <c r="R323" s="860"/>
      <c r="S323" s="860"/>
      <c r="T323" s="860"/>
      <c r="U323" s="860"/>
      <c r="V323" s="860"/>
      <c r="W323" s="860"/>
      <c r="X323" s="860"/>
      <c r="Y323" s="860"/>
    </row>
    <row r="324" spans="1:25" ht="15.75" customHeight="1" x14ac:dyDescent="0.25">
      <c r="A324" s="860"/>
      <c r="B324" s="860"/>
      <c r="C324" s="860"/>
      <c r="D324" s="860"/>
      <c r="E324" s="860"/>
      <c r="F324" s="860"/>
      <c r="G324" s="868"/>
      <c r="H324" s="860"/>
      <c r="I324" s="860"/>
      <c r="J324" s="860"/>
      <c r="K324" s="860"/>
      <c r="L324" s="860"/>
      <c r="M324" s="860"/>
      <c r="N324" s="860"/>
      <c r="O324" s="860"/>
      <c r="P324" s="860"/>
      <c r="Q324" s="860"/>
      <c r="R324" s="860"/>
      <c r="S324" s="860"/>
      <c r="T324" s="860"/>
      <c r="U324" s="860"/>
      <c r="V324" s="860"/>
      <c r="W324" s="860"/>
      <c r="X324" s="860"/>
      <c r="Y324" s="860"/>
    </row>
    <row r="325" spans="1:25" ht="15.75" customHeight="1" x14ac:dyDescent="0.25">
      <c r="A325" s="860"/>
      <c r="B325" s="860"/>
      <c r="C325" s="860"/>
      <c r="D325" s="860"/>
      <c r="E325" s="860"/>
      <c r="F325" s="860"/>
      <c r="G325" s="868"/>
      <c r="H325" s="860"/>
      <c r="I325" s="860"/>
      <c r="J325" s="860"/>
      <c r="K325" s="860"/>
      <c r="L325" s="860"/>
      <c r="M325" s="860"/>
      <c r="N325" s="860"/>
      <c r="O325" s="860"/>
      <c r="P325" s="860"/>
      <c r="Q325" s="860"/>
      <c r="R325" s="860"/>
      <c r="S325" s="860"/>
      <c r="T325" s="860"/>
      <c r="U325" s="860"/>
      <c r="V325" s="860"/>
      <c r="W325" s="860"/>
      <c r="X325" s="860"/>
      <c r="Y325" s="860"/>
    </row>
    <row r="326" spans="1:25" ht="15.75" customHeight="1" x14ac:dyDescent="0.25">
      <c r="A326" s="860"/>
      <c r="B326" s="860"/>
      <c r="C326" s="860"/>
      <c r="D326" s="860"/>
      <c r="E326" s="860"/>
      <c r="F326" s="860"/>
      <c r="G326" s="868"/>
      <c r="H326" s="860"/>
      <c r="I326" s="860"/>
      <c r="J326" s="860"/>
      <c r="K326" s="860"/>
      <c r="L326" s="860"/>
      <c r="M326" s="860"/>
      <c r="N326" s="860"/>
      <c r="O326" s="860"/>
      <c r="P326" s="860"/>
      <c r="Q326" s="860"/>
      <c r="R326" s="860"/>
      <c r="S326" s="860"/>
      <c r="T326" s="860"/>
      <c r="U326" s="860"/>
      <c r="V326" s="860"/>
      <c r="W326" s="860"/>
      <c r="X326" s="860"/>
      <c r="Y326" s="860"/>
    </row>
    <row r="327" spans="1:25" ht="15.75" customHeight="1" x14ac:dyDescent="0.25">
      <c r="A327" s="860"/>
      <c r="B327" s="860"/>
      <c r="C327" s="860"/>
      <c r="D327" s="860"/>
      <c r="E327" s="860"/>
      <c r="F327" s="860"/>
      <c r="G327" s="868"/>
      <c r="H327" s="860"/>
      <c r="I327" s="860"/>
      <c r="J327" s="860"/>
      <c r="K327" s="860"/>
      <c r="L327" s="860"/>
      <c r="M327" s="860"/>
      <c r="N327" s="860"/>
      <c r="O327" s="860"/>
      <c r="P327" s="860"/>
      <c r="Q327" s="860"/>
      <c r="R327" s="860"/>
      <c r="S327" s="860"/>
      <c r="T327" s="860"/>
      <c r="U327" s="860"/>
      <c r="V327" s="860"/>
      <c r="W327" s="860"/>
      <c r="X327" s="860"/>
      <c r="Y327" s="860"/>
    </row>
    <row r="328" spans="1:25" ht="15.75" customHeight="1" x14ac:dyDescent="0.25">
      <c r="A328" s="860"/>
      <c r="B328" s="860"/>
      <c r="C328" s="860"/>
      <c r="D328" s="860"/>
      <c r="E328" s="860"/>
      <c r="F328" s="860"/>
      <c r="G328" s="868"/>
      <c r="H328" s="860"/>
      <c r="I328" s="860"/>
      <c r="J328" s="860"/>
      <c r="K328" s="860"/>
      <c r="L328" s="860"/>
      <c r="M328" s="860"/>
      <c r="N328" s="860"/>
      <c r="O328" s="860"/>
      <c r="P328" s="860"/>
      <c r="Q328" s="860"/>
      <c r="R328" s="860"/>
      <c r="S328" s="860"/>
      <c r="T328" s="860"/>
      <c r="U328" s="860"/>
      <c r="V328" s="860"/>
      <c r="W328" s="860"/>
      <c r="X328" s="860"/>
      <c r="Y328" s="860"/>
    </row>
    <row r="329" spans="1:25" ht="15.75" customHeight="1" x14ac:dyDescent="0.25">
      <c r="A329" s="860"/>
      <c r="B329" s="860"/>
      <c r="C329" s="860"/>
      <c r="D329" s="860"/>
      <c r="E329" s="860"/>
      <c r="F329" s="860"/>
      <c r="G329" s="868"/>
      <c r="H329" s="860"/>
      <c r="I329" s="860"/>
      <c r="J329" s="860"/>
      <c r="K329" s="860"/>
      <c r="L329" s="860"/>
      <c r="M329" s="860"/>
      <c r="N329" s="860"/>
      <c r="O329" s="860"/>
      <c r="P329" s="860"/>
      <c r="Q329" s="860"/>
      <c r="R329" s="860"/>
      <c r="S329" s="860"/>
      <c r="T329" s="860"/>
      <c r="U329" s="860"/>
      <c r="V329" s="860"/>
      <c r="W329" s="860"/>
      <c r="X329" s="860"/>
      <c r="Y329" s="860"/>
    </row>
    <row r="330" spans="1:25" ht="15.75" customHeight="1" x14ac:dyDescent="0.25">
      <c r="A330" s="860"/>
      <c r="B330" s="860"/>
      <c r="C330" s="860"/>
      <c r="D330" s="860"/>
      <c r="E330" s="860"/>
      <c r="F330" s="860"/>
      <c r="G330" s="868"/>
      <c r="H330" s="860"/>
      <c r="I330" s="860"/>
      <c r="J330" s="860"/>
      <c r="K330" s="860"/>
      <c r="L330" s="860"/>
      <c r="M330" s="860"/>
      <c r="N330" s="860"/>
      <c r="O330" s="860"/>
      <c r="P330" s="860"/>
      <c r="Q330" s="860"/>
      <c r="R330" s="860"/>
      <c r="S330" s="860"/>
      <c r="T330" s="860"/>
      <c r="U330" s="860"/>
      <c r="V330" s="860"/>
      <c r="W330" s="860"/>
      <c r="X330" s="860"/>
      <c r="Y330" s="860"/>
    </row>
    <row r="331" spans="1:25" ht="15.75" customHeight="1" x14ac:dyDescent="0.25">
      <c r="A331" s="860"/>
      <c r="B331" s="860"/>
      <c r="C331" s="860"/>
      <c r="D331" s="860"/>
      <c r="E331" s="860"/>
      <c r="F331" s="860"/>
      <c r="G331" s="868"/>
      <c r="H331" s="860"/>
      <c r="I331" s="860"/>
      <c r="J331" s="860"/>
      <c r="K331" s="860"/>
      <c r="L331" s="860"/>
      <c r="M331" s="860"/>
      <c r="N331" s="860"/>
      <c r="O331" s="860"/>
      <c r="P331" s="860"/>
      <c r="Q331" s="860"/>
      <c r="R331" s="860"/>
      <c r="S331" s="860"/>
      <c r="T331" s="860"/>
      <c r="U331" s="860"/>
      <c r="V331" s="860"/>
      <c r="W331" s="860"/>
      <c r="X331" s="860"/>
      <c r="Y331" s="860"/>
    </row>
    <row r="332" spans="1:25" ht="15.75" customHeight="1" x14ac:dyDescent="0.25">
      <c r="A332" s="860"/>
      <c r="B332" s="860"/>
      <c r="C332" s="860"/>
      <c r="D332" s="860"/>
      <c r="E332" s="860"/>
      <c r="F332" s="860"/>
      <c r="G332" s="868"/>
      <c r="H332" s="860"/>
      <c r="I332" s="860"/>
      <c r="J332" s="860"/>
      <c r="K332" s="860"/>
      <c r="L332" s="860"/>
      <c r="M332" s="860"/>
      <c r="N332" s="860"/>
      <c r="O332" s="860"/>
      <c r="P332" s="860"/>
      <c r="Q332" s="860"/>
      <c r="R332" s="860"/>
      <c r="S332" s="860"/>
      <c r="T332" s="860"/>
      <c r="U332" s="860"/>
      <c r="V332" s="860"/>
      <c r="W332" s="860"/>
      <c r="X332" s="860"/>
      <c r="Y332" s="860"/>
    </row>
    <row r="333" spans="1:25" ht="15.75" customHeight="1" x14ac:dyDescent="0.25">
      <c r="A333" s="860"/>
      <c r="B333" s="860"/>
      <c r="C333" s="860"/>
      <c r="D333" s="860"/>
      <c r="E333" s="860"/>
      <c r="F333" s="860"/>
      <c r="G333" s="868"/>
      <c r="H333" s="860"/>
      <c r="I333" s="860"/>
      <c r="J333" s="860"/>
      <c r="K333" s="860"/>
      <c r="L333" s="860"/>
      <c r="M333" s="860"/>
      <c r="N333" s="860"/>
      <c r="O333" s="860"/>
      <c r="P333" s="860"/>
      <c r="Q333" s="860"/>
      <c r="R333" s="860"/>
      <c r="S333" s="860"/>
      <c r="T333" s="860"/>
      <c r="U333" s="860"/>
      <c r="V333" s="860"/>
      <c r="W333" s="860"/>
      <c r="X333" s="860"/>
      <c r="Y333" s="860"/>
    </row>
    <row r="334" spans="1:25" ht="15.75" customHeight="1" x14ac:dyDescent="0.25">
      <c r="A334" s="860"/>
      <c r="B334" s="860"/>
      <c r="C334" s="860"/>
      <c r="D334" s="860"/>
      <c r="E334" s="860"/>
      <c r="F334" s="860"/>
      <c r="G334" s="868"/>
      <c r="H334" s="860"/>
      <c r="I334" s="860"/>
      <c r="J334" s="860"/>
      <c r="K334" s="860"/>
      <c r="L334" s="860"/>
      <c r="M334" s="860"/>
      <c r="N334" s="860"/>
      <c r="O334" s="860"/>
      <c r="P334" s="860"/>
      <c r="Q334" s="860"/>
      <c r="R334" s="860"/>
      <c r="S334" s="860"/>
      <c r="T334" s="860"/>
      <c r="U334" s="860"/>
      <c r="V334" s="860"/>
      <c r="W334" s="860"/>
      <c r="X334" s="860"/>
      <c r="Y334" s="860"/>
    </row>
    <row r="335" spans="1:25" ht="15.75" customHeight="1" x14ac:dyDescent="0.25">
      <c r="A335" s="860"/>
      <c r="B335" s="860"/>
      <c r="C335" s="860"/>
      <c r="D335" s="860"/>
      <c r="E335" s="860"/>
      <c r="F335" s="860"/>
      <c r="G335" s="868"/>
      <c r="H335" s="860"/>
      <c r="I335" s="860"/>
      <c r="J335" s="860"/>
      <c r="K335" s="860"/>
      <c r="L335" s="860"/>
      <c r="M335" s="860"/>
      <c r="N335" s="860"/>
      <c r="O335" s="860"/>
      <c r="P335" s="860"/>
      <c r="Q335" s="860"/>
      <c r="R335" s="860"/>
      <c r="S335" s="860"/>
      <c r="T335" s="860"/>
      <c r="U335" s="860"/>
      <c r="V335" s="860"/>
      <c r="W335" s="860"/>
      <c r="X335" s="860"/>
      <c r="Y335" s="860"/>
    </row>
    <row r="336" spans="1:25" ht="15.75" customHeight="1" x14ac:dyDescent="0.25">
      <c r="A336" s="860"/>
      <c r="B336" s="860"/>
      <c r="C336" s="860"/>
      <c r="D336" s="860"/>
      <c r="E336" s="860"/>
      <c r="F336" s="860"/>
      <c r="G336" s="868"/>
      <c r="H336" s="860"/>
      <c r="I336" s="860"/>
      <c r="J336" s="860"/>
      <c r="K336" s="860"/>
      <c r="L336" s="860"/>
      <c r="M336" s="860"/>
      <c r="N336" s="860"/>
      <c r="O336" s="860"/>
      <c r="P336" s="860"/>
      <c r="Q336" s="860"/>
      <c r="R336" s="860"/>
      <c r="S336" s="860"/>
      <c r="T336" s="860"/>
      <c r="U336" s="860"/>
      <c r="V336" s="860"/>
      <c r="W336" s="860"/>
      <c r="X336" s="860"/>
      <c r="Y336" s="860"/>
    </row>
    <row r="337" spans="1:25" ht="15.75" customHeight="1" x14ac:dyDescent="0.25">
      <c r="A337" s="860"/>
      <c r="B337" s="860"/>
      <c r="C337" s="860"/>
      <c r="D337" s="860"/>
      <c r="E337" s="860"/>
      <c r="F337" s="860"/>
      <c r="G337" s="868"/>
      <c r="H337" s="860"/>
      <c r="I337" s="860"/>
      <c r="J337" s="860"/>
      <c r="K337" s="860"/>
      <c r="L337" s="860"/>
      <c r="M337" s="860"/>
      <c r="N337" s="860"/>
      <c r="O337" s="860"/>
      <c r="P337" s="860"/>
      <c r="Q337" s="860"/>
      <c r="R337" s="860"/>
      <c r="S337" s="860"/>
      <c r="T337" s="860"/>
      <c r="U337" s="860"/>
      <c r="V337" s="860"/>
      <c r="W337" s="860"/>
      <c r="X337" s="860"/>
      <c r="Y337" s="860"/>
    </row>
    <row r="338" spans="1:25" ht="15.75" customHeight="1" x14ac:dyDescent="0.25">
      <c r="A338" s="860"/>
      <c r="B338" s="860"/>
      <c r="C338" s="860"/>
      <c r="D338" s="860"/>
      <c r="E338" s="860"/>
      <c r="F338" s="860"/>
      <c r="G338" s="868"/>
      <c r="H338" s="860"/>
      <c r="I338" s="860"/>
      <c r="J338" s="860"/>
      <c r="K338" s="860"/>
      <c r="L338" s="860"/>
      <c r="M338" s="860"/>
      <c r="N338" s="860"/>
      <c r="O338" s="860"/>
      <c r="P338" s="860"/>
      <c r="Q338" s="860"/>
      <c r="R338" s="860"/>
      <c r="S338" s="860"/>
      <c r="T338" s="860"/>
      <c r="U338" s="860"/>
      <c r="V338" s="860"/>
      <c r="W338" s="860"/>
      <c r="X338" s="860"/>
      <c r="Y338" s="860"/>
    </row>
    <row r="339" spans="1:25" ht="15.75" customHeight="1" x14ac:dyDescent="0.25">
      <c r="A339" s="860"/>
      <c r="B339" s="860"/>
      <c r="C339" s="860"/>
      <c r="D339" s="860"/>
      <c r="E339" s="860"/>
      <c r="F339" s="860"/>
      <c r="G339" s="868"/>
      <c r="H339" s="860"/>
      <c r="I339" s="860"/>
      <c r="J339" s="860"/>
      <c r="K339" s="860"/>
      <c r="L339" s="860"/>
      <c r="M339" s="860"/>
      <c r="N339" s="860"/>
      <c r="O339" s="860"/>
      <c r="P339" s="860"/>
      <c r="Q339" s="860"/>
      <c r="R339" s="860"/>
      <c r="S339" s="860"/>
      <c r="T339" s="860"/>
      <c r="U339" s="860"/>
      <c r="V339" s="860"/>
      <c r="W339" s="860"/>
      <c r="X339" s="860"/>
      <c r="Y339" s="860"/>
    </row>
    <row r="340" spans="1:25" ht="15.75" customHeight="1" x14ac:dyDescent="0.25">
      <c r="A340" s="860"/>
      <c r="B340" s="860"/>
      <c r="C340" s="860"/>
      <c r="D340" s="860"/>
      <c r="E340" s="860"/>
      <c r="F340" s="860"/>
      <c r="G340" s="868"/>
      <c r="H340" s="860"/>
      <c r="I340" s="860"/>
      <c r="J340" s="860"/>
      <c r="K340" s="860"/>
      <c r="L340" s="860"/>
      <c r="M340" s="860"/>
      <c r="N340" s="860"/>
      <c r="O340" s="860"/>
      <c r="P340" s="860"/>
      <c r="Q340" s="860"/>
      <c r="R340" s="860"/>
      <c r="S340" s="860"/>
      <c r="T340" s="860"/>
      <c r="U340" s="860"/>
      <c r="V340" s="860"/>
      <c r="W340" s="860"/>
      <c r="X340" s="860"/>
      <c r="Y340" s="860"/>
    </row>
    <row r="341" spans="1:25" ht="15.75" customHeight="1" x14ac:dyDescent="0.25">
      <c r="A341" s="860"/>
      <c r="B341" s="860"/>
      <c r="C341" s="860"/>
      <c r="D341" s="860"/>
      <c r="E341" s="860"/>
      <c r="F341" s="860"/>
      <c r="G341" s="868"/>
      <c r="H341" s="860"/>
      <c r="I341" s="860"/>
      <c r="J341" s="860"/>
      <c r="K341" s="860"/>
      <c r="L341" s="860"/>
      <c r="M341" s="860"/>
      <c r="N341" s="860"/>
      <c r="O341" s="860"/>
      <c r="P341" s="860"/>
      <c r="Q341" s="860"/>
      <c r="R341" s="860"/>
      <c r="S341" s="860"/>
      <c r="T341" s="860"/>
      <c r="U341" s="860"/>
      <c r="V341" s="860"/>
      <c r="W341" s="860"/>
      <c r="X341" s="860"/>
      <c r="Y341" s="860"/>
    </row>
    <row r="342" spans="1:25" ht="15.75" customHeight="1" x14ac:dyDescent="0.25">
      <c r="A342" s="860"/>
      <c r="B342" s="860"/>
      <c r="C342" s="860"/>
      <c r="D342" s="860"/>
      <c r="E342" s="860"/>
      <c r="F342" s="860"/>
      <c r="G342" s="868"/>
      <c r="H342" s="860"/>
      <c r="I342" s="860"/>
      <c r="J342" s="860"/>
      <c r="K342" s="860"/>
      <c r="L342" s="860"/>
      <c r="M342" s="860"/>
      <c r="N342" s="860"/>
      <c r="O342" s="860"/>
      <c r="P342" s="860"/>
      <c r="Q342" s="860"/>
      <c r="R342" s="860"/>
      <c r="S342" s="860"/>
      <c r="T342" s="860"/>
      <c r="U342" s="860"/>
      <c r="V342" s="860"/>
      <c r="W342" s="860"/>
      <c r="X342" s="860"/>
      <c r="Y342" s="860"/>
    </row>
    <row r="343" spans="1:25" ht="15.75" customHeight="1" x14ac:dyDescent="0.25">
      <c r="A343" s="860"/>
      <c r="B343" s="860"/>
      <c r="C343" s="860"/>
      <c r="D343" s="860"/>
      <c r="E343" s="860"/>
      <c r="F343" s="860"/>
      <c r="G343" s="868"/>
      <c r="H343" s="860"/>
      <c r="I343" s="860"/>
      <c r="J343" s="860"/>
      <c r="K343" s="860"/>
      <c r="L343" s="860"/>
      <c r="M343" s="860"/>
      <c r="N343" s="860"/>
      <c r="O343" s="860"/>
      <c r="P343" s="860"/>
      <c r="Q343" s="860"/>
      <c r="R343" s="860"/>
      <c r="S343" s="860"/>
      <c r="T343" s="860"/>
      <c r="U343" s="860"/>
      <c r="V343" s="860"/>
      <c r="W343" s="860"/>
      <c r="X343" s="860"/>
      <c r="Y343" s="860"/>
    </row>
    <row r="344" spans="1:25" ht="15.75" customHeight="1" x14ac:dyDescent="0.25">
      <c r="A344" s="860"/>
      <c r="B344" s="860"/>
      <c r="C344" s="860"/>
      <c r="D344" s="860"/>
      <c r="E344" s="860"/>
      <c r="F344" s="860"/>
      <c r="G344" s="868"/>
      <c r="H344" s="860"/>
      <c r="I344" s="860"/>
      <c r="J344" s="860"/>
      <c r="K344" s="860"/>
      <c r="L344" s="860"/>
      <c r="M344" s="860"/>
      <c r="N344" s="860"/>
      <c r="O344" s="860"/>
      <c r="P344" s="860"/>
      <c r="Q344" s="860"/>
      <c r="R344" s="860"/>
      <c r="S344" s="860"/>
      <c r="T344" s="860"/>
      <c r="U344" s="860"/>
      <c r="V344" s="860"/>
      <c r="W344" s="860"/>
      <c r="X344" s="860"/>
      <c r="Y344" s="860"/>
    </row>
    <row r="345" spans="1:25" ht="15.75" customHeight="1" x14ac:dyDescent="0.25">
      <c r="A345" s="860"/>
      <c r="B345" s="860"/>
      <c r="C345" s="860"/>
      <c r="D345" s="860"/>
      <c r="E345" s="860"/>
      <c r="F345" s="860"/>
      <c r="G345" s="868"/>
      <c r="H345" s="860"/>
      <c r="I345" s="860"/>
      <c r="J345" s="860"/>
      <c r="K345" s="860"/>
      <c r="L345" s="860"/>
      <c r="M345" s="860"/>
      <c r="N345" s="860"/>
      <c r="O345" s="860"/>
      <c r="P345" s="860"/>
      <c r="Q345" s="860"/>
      <c r="R345" s="860"/>
      <c r="S345" s="860"/>
      <c r="T345" s="860"/>
      <c r="U345" s="860"/>
      <c r="V345" s="860"/>
      <c r="W345" s="860"/>
      <c r="X345" s="860"/>
      <c r="Y345" s="860"/>
    </row>
    <row r="346" spans="1:25" ht="15.75" customHeight="1" x14ac:dyDescent="0.25">
      <c r="A346" s="860"/>
      <c r="B346" s="860"/>
      <c r="C346" s="860"/>
      <c r="D346" s="860"/>
      <c r="E346" s="860"/>
      <c r="F346" s="860"/>
      <c r="G346" s="868"/>
      <c r="H346" s="860"/>
      <c r="I346" s="860"/>
      <c r="J346" s="860"/>
      <c r="K346" s="860"/>
      <c r="L346" s="860"/>
      <c r="M346" s="860"/>
      <c r="N346" s="860"/>
      <c r="O346" s="860"/>
      <c r="P346" s="860"/>
      <c r="Q346" s="860"/>
      <c r="R346" s="860"/>
      <c r="S346" s="860"/>
      <c r="T346" s="860"/>
      <c r="U346" s="860"/>
      <c r="V346" s="860"/>
      <c r="W346" s="860"/>
      <c r="X346" s="860"/>
      <c r="Y346" s="860"/>
    </row>
    <row r="347" spans="1:25" ht="15.75" customHeight="1" x14ac:dyDescent="0.25">
      <c r="A347" s="860"/>
      <c r="B347" s="860"/>
      <c r="C347" s="860"/>
      <c r="D347" s="860"/>
      <c r="E347" s="860"/>
      <c r="F347" s="860"/>
      <c r="G347" s="868"/>
      <c r="H347" s="860"/>
      <c r="I347" s="860"/>
      <c r="J347" s="860"/>
      <c r="K347" s="860"/>
      <c r="L347" s="860"/>
      <c r="M347" s="860"/>
      <c r="N347" s="860"/>
      <c r="O347" s="860"/>
      <c r="P347" s="860"/>
      <c r="Q347" s="860"/>
      <c r="R347" s="860"/>
      <c r="S347" s="860"/>
      <c r="T347" s="860"/>
      <c r="U347" s="860"/>
      <c r="V347" s="860"/>
      <c r="W347" s="860"/>
      <c r="X347" s="860"/>
      <c r="Y347" s="860"/>
    </row>
    <row r="348" spans="1:25" ht="15.75" customHeight="1" x14ac:dyDescent="0.25">
      <c r="A348" s="860"/>
      <c r="B348" s="860"/>
      <c r="C348" s="860"/>
      <c r="D348" s="860"/>
      <c r="E348" s="860"/>
      <c r="F348" s="860"/>
      <c r="G348" s="868"/>
      <c r="H348" s="860"/>
      <c r="I348" s="860"/>
      <c r="J348" s="860"/>
      <c r="K348" s="860"/>
      <c r="L348" s="860"/>
      <c r="M348" s="860"/>
      <c r="N348" s="860"/>
      <c r="O348" s="860"/>
      <c r="P348" s="860"/>
      <c r="Q348" s="860"/>
      <c r="R348" s="860"/>
      <c r="S348" s="860"/>
      <c r="T348" s="860"/>
      <c r="U348" s="860"/>
      <c r="V348" s="860"/>
      <c r="W348" s="860"/>
      <c r="X348" s="860"/>
      <c r="Y348" s="860"/>
    </row>
    <row r="349" spans="1:25" ht="15.75" customHeight="1" x14ac:dyDescent="0.25">
      <c r="A349" s="860"/>
      <c r="B349" s="860"/>
      <c r="C349" s="860"/>
      <c r="D349" s="860"/>
      <c r="E349" s="860"/>
      <c r="F349" s="860"/>
      <c r="G349" s="868"/>
      <c r="H349" s="860"/>
      <c r="I349" s="860"/>
      <c r="J349" s="860"/>
      <c r="K349" s="860"/>
      <c r="L349" s="860"/>
      <c r="M349" s="860"/>
      <c r="N349" s="860"/>
      <c r="O349" s="860"/>
      <c r="P349" s="860"/>
      <c r="Q349" s="860"/>
      <c r="R349" s="860"/>
      <c r="S349" s="860"/>
      <c r="T349" s="860"/>
      <c r="U349" s="860"/>
      <c r="V349" s="860"/>
      <c r="W349" s="860"/>
      <c r="X349" s="860"/>
      <c r="Y349" s="860"/>
    </row>
    <row r="350" spans="1:25" ht="15.75" customHeight="1" x14ac:dyDescent="0.25">
      <c r="A350" s="860"/>
      <c r="B350" s="860"/>
      <c r="C350" s="860"/>
      <c r="D350" s="860"/>
      <c r="E350" s="860"/>
      <c r="F350" s="860"/>
      <c r="G350" s="868"/>
      <c r="H350" s="860"/>
      <c r="I350" s="860"/>
      <c r="J350" s="860"/>
      <c r="K350" s="860"/>
      <c r="L350" s="860"/>
      <c r="M350" s="860"/>
      <c r="N350" s="860"/>
      <c r="O350" s="860"/>
      <c r="P350" s="860"/>
      <c r="Q350" s="860"/>
      <c r="R350" s="860"/>
      <c r="S350" s="860"/>
      <c r="T350" s="860"/>
      <c r="U350" s="860"/>
      <c r="V350" s="860"/>
      <c r="W350" s="860"/>
      <c r="X350" s="860"/>
      <c r="Y350" s="860"/>
    </row>
    <row r="351" spans="1:25" ht="15.75" customHeight="1" x14ac:dyDescent="0.25">
      <c r="A351" s="860"/>
      <c r="B351" s="860"/>
      <c r="C351" s="860"/>
      <c r="D351" s="860"/>
      <c r="E351" s="860"/>
      <c r="F351" s="860"/>
      <c r="G351" s="868"/>
      <c r="H351" s="860"/>
      <c r="I351" s="860"/>
      <c r="J351" s="860"/>
      <c r="K351" s="860"/>
      <c r="L351" s="860"/>
      <c r="M351" s="860"/>
      <c r="N351" s="860"/>
      <c r="O351" s="860"/>
      <c r="P351" s="860"/>
      <c r="Q351" s="860"/>
      <c r="R351" s="860"/>
      <c r="S351" s="860"/>
      <c r="T351" s="860"/>
      <c r="U351" s="860"/>
      <c r="V351" s="860"/>
      <c r="W351" s="860"/>
      <c r="X351" s="860"/>
      <c r="Y351" s="860"/>
    </row>
    <row r="352" spans="1:25" ht="15.75" customHeight="1" x14ac:dyDescent="0.25">
      <c r="A352" s="860"/>
      <c r="B352" s="860"/>
      <c r="C352" s="860"/>
      <c r="D352" s="860"/>
      <c r="E352" s="860"/>
      <c r="F352" s="860"/>
      <c r="G352" s="868"/>
      <c r="H352" s="860"/>
      <c r="I352" s="860"/>
      <c r="J352" s="860"/>
      <c r="K352" s="860"/>
      <c r="L352" s="860"/>
      <c r="M352" s="860"/>
      <c r="N352" s="860"/>
      <c r="O352" s="860"/>
      <c r="P352" s="860"/>
      <c r="Q352" s="860"/>
      <c r="R352" s="860"/>
      <c r="S352" s="860"/>
      <c r="T352" s="860"/>
      <c r="U352" s="860"/>
      <c r="V352" s="860"/>
      <c r="W352" s="860"/>
      <c r="X352" s="860"/>
      <c r="Y352" s="860"/>
    </row>
    <row r="353" spans="1:25" ht="15.75" customHeight="1" x14ac:dyDescent="0.25">
      <c r="A353" s="860"/>
      <c r="B353" s="860"/>
      <c r="C353" s="860"/>
      <c r="D353" s="860"/>
      <c r="E353" s="860"/>
      <c r="F353" s="860"/>
      <c r="G353" s="868"/>
      <c r="H353" s="860"/>
      <c r="I353" s="860"/>
      <c r="J353" s="860"/>
      <c r="K353" s="860"/>
      <c r="L353" s="860"/>
      <c r="M353" s="860"/>
      <c r="N353" s="860"/>
      <c r="O353" s="860"/>
      <c r="P353" s="860"/>
      <c r="Q353" s="860"/>
      <c r="R353" s="860"/>
      <c r="S353" s="860"/>
      <c r="T353" s="860"/>
      <c r="U353" s="860"/>
      <c r="V353" s="860"/>
      <c r="W353" s="860"/>
      <c r="X353" s="860"/>
      <c r="Y353" s="860"/>
    </row>
    <row r="354" spans="1:25" ht="15.75" customHeight="1" x14ac:dyDescent="0.25">
      <c r="A354" s="860"/>
      <c r="B354" s="860"/>
      <c r="C354" s="860"/>
      <c r="D354" s="860"/>
      <c r="E354" s="860"/>
      <c r="F354" s="860"/>
      <c r="G354" s="868"/>
      <c r="H354" s="860"/>
      <c r="I354" s="860"/>
      <c r="J354" s="860"/>
      <c r="K354" s="860"/>
      <c r="L354" s="860"/>
      <c r="M354" s="860"/>
      <c r="N354" s="860"/>
      <c r="O354" s="860"/>
      <c r="P354" s="860"/>
      <c r="Q354" s="860"/>
      <c r="R354" s="860"/>
      <c r="S354" s="860"/>
      <c r="T354" s="860"/>
      <c r="U354" s="860"/>
      <c r="V354" s="860"/>
      <c r="W354" s="860"/>
      <c r="X354" s="860"/>
      <c r="Y354" s="860"/>
    </row>
    <row r="355" spans="1:25" ht="15.75" customHeight="1" x14ac:dyDescent="0.25">
      <c r="A355" s="860"/>
      <c r="B355" s="860"/>
      <c r="C355" s="860"/>
      <c r="D355" s="860"/>
      <c r="E355" s="860"/>
      <c r="F355" s="860"/>
      <c r="G355" s="868"/>
      <c r="H355" s="860"/>
      <c r="I355" s="860"/>
      <c r="J355" s="860"/>
      <c r="K355" s="860"/>
      <c r="L355" s="860"/>
      <c r="M355" s="860"/>
      <c r="N355" s="860"/>
      <c r="O355" s="860"/>
      <c r="P355" s="860"/>
      <c r="Q355" s="860"/>
      <c r="R355" s="860"/>
      <c r="S355" s="860"/>
      <c r="T355" s="860"/>
      <c r="U355" s="860"/>
      <c r="V355" s="860"/>
      <c r="W355" s="860"/>
      <c r="X355" s="860"/>
      <c r="Y355" s="860"/>
    </row>
    <row r="356" spans="1:25" ht="15.75" customHeight="1" x14ac:dyDescent="0.25">
      <c r="A356" s="860"/>
      <c r="B356" s="860"/>
      <c r="C356" s="860"/>
      <c r="D356" s="860"/>
      <c r="E356" s="860"/>
      <c r="F356" s="860"/>
      <c r="G356" s="868"/>
      <c r="H356" s="860"/>
      <c r="I356" s="860"/>
      <c r="J356" s="860"/>
      <c r="K356" s="860"/>
      <c r="L356" s="860"/>
      <c r="M356" s="860"/>
      <c r="N356" s="860"/>
      <c r="O356" s="860"/>
      <c r="P356" s="860"/>
      <c r="Q356" s="860"/>
      <c r="R356" s="860"/>
      <c r="S356" s="860"/>
      <c r="T356" s="860"/>
      <c r="U356" s="860"/>
      <c r="V356" s="860"/>
      <c r="W356" s="860"/>
      <c r="X356" s="860"/>
      <c r="Y356" s="860"/>
    </row>
    <row r="357" spans="1:25" ht="15.75" customHeight="1" x14ac:dyDescent="0.25">
      <c r="A357" s="860"/>
      <c r="B357" s="860"/>
      <c r="C357" s="860"/>
      <c r="D357" s="860"/>
      <c r="E357" s="860"/>
      <c r="F357" s="860"/>
      <c r="G357" s="868"/>
      <c r="H357" s="860"/>
      <c r="I357" s="860"/>
      <c r="J357" s="860"/>
      <c r="K357" s="860"/>
      <c r="L357" s="860"/>
      <c r="M357" s="860"/>
      <c r="N357" s="860"/>
      <c r="O357" s="860"/>
      <c r="P357" s="860"/>
      <c r="Q357" s="860"/>
      <c r="R357" s="860"/>
      <c r="S357" s="860"/>
      <c r="T357" s="860"/>
      <c r="U357" s="860"/>
      <c r="V357" s="860"/>
      <c r="W357" s="860"/>
      <c r="X357" s="860"/>
      <c r="Y357" s="860"/>
    </row>
    <row r="358" spans="1:25" ht="15.75" customHeight="1" x14ac:dyDescent="0.25">
      <c r="A358" s="860"/>
      <c r="B358" s="860"/>
      <c r="C358" s="860"/>
      <c r="D358" s="860"/>
      <c r="E358" s="860"/>
      <c r="F358" s="860"/>
      <c r="G358" s="868"/>
      <c r="H358" s="860"/>
      <c r="I358" s="860"/>
      <c r="J358" s="860"/>
      <c r="K358" s="860"/>
      <c r="L358" s="860"/>
      <c r="M358" s="860"/>
      <c r="N358" s="860"/>
      <c r="O358" s="860"/>
      <c r="P358" s="860"/>
      <c r="Q358" s="860"/>
      <c r="R358" s="860"/>
      <c r="S358" s="860"/>
      <c r="T358" s="860"/>
      <c r="U358" s="860"/>
      <c r="V358" s="860"/>
      <c r="W358" s="860"/>
      <c r="X358" s="860"/>
      <c r="Y358" s="860"/>
    </row>
    <row r="359" spans="1:25" ht="15.75" customHeight="1" x14ac:dyDescent="0.25">
      <c r="A359" s="860"/>
      <c r="B359" s="860"/>
      <c r="C359" s="860"/>
      <c r="D359" s="860"/>
      <c r="E359" s="860"/>
      <c r="F359" s="860"/>
      <c r="G359" s="868"/>
      <c r="H359" s="860"/>
      <c r="I359" s="860"/>
      <c r="J359" s="860"/>
      <c r="K359" s="860"/>
      <c r="L359" s="860"/>
      <c r="M359" s="860"/>
      <c r="N359" s="860"/>
      <c r="O359" s="860"/>
      <c r="P359" s="860"/>
      <c r="Q359" s="860"/>
      <c r="R359" s="860"/>
      <c r="S359" s="860"/>
      <c r="T359" s="860"/>
      <c r="U359" s="860"/>
      <c r="V359" s="860"/>
      <c r="W359" s="860"/>
      <c r="X359" s="860"/>
      <c r="Y359" s="860"/>
    </row>
    <row r="360" spans="1:25" ht="15.75" customHeight="1" x14ac:dyDescent="0.25">
      <c r="A360" s="860"/>
      <c r="B360" s="860"/>
      <c r="C360" s="860"/>
      <c r="D360" s="860"/>
      <c r="E360" s="860"/>
      <c r="F360" s="860"/>
      <c r="G360" s="868"/>
      <c r="H360" s="860"/>
      <c r="I360" s="860"/>
      <c r="J360" s="860"/>
      <c r="K360" s="860"/>
      <c r="L360" s="860"/>
      <c r="M360" s="860"/>
      <c r="N360" s="860"/>
      <c r="O360" s="860"/>
      <c r="P360" s="860"/>
      <c r="Q360" s="860"/>
      <c r="R360" s="860"/>
      <c r="S360" s="860"/>
      <c r="T360" s="860"/>
      <c r="U360" s="860"/>
      <c r="V360" s="860"/>
      <c r="W360" s="860"/>
      <c r="X360" s="860"/>
      <c r="Y360" s="860"/>
    </row>
    <row r="361" spans="1:25" ht="15.75" customHeight="1" x14ac:dyDescent="0.25">
      <c r="A361" s="860"/>
      <c r="B361" s="860"/>
      <c r="C361" s="860"/>
      <c r="D361" s="860"/>
      <c r="E361" s="860"/>
      <c r="F361" s="860"/>
      <c r="G361" s="868"/>
      <c r="H361" s="860"/>
      <c r="I361" s="860"/>
      <c r="J361" s="860"/>
      <c r="K361" s="860"/>
      <c r="L361" s="860"/>
      <c r="M361" s="860"/>
      <c r="N361" s="860"/>
      <c r="O361" s="860"/>
      <c r="P361" s="860"/>
      <c r="Q361" s="860"/>
      <c r="R361" s="860"/>
      <c r="S361" s="860"/>
      <c r="T361" s="860"/>
      <c r="U361" s="860"/>
      <c r="V361" s="860"/>
      <c r="W361" s="860"/>
      <c r="X361" s="860"/>
      <c r="Y361" s="860"/>
    </row>
    <row r="362" spans="1:25" ht="15.75" customHeight="1" x14ac:dyDescent="0.25">
      <c r="A362" s="860"/>
      <c r="B362" s="860"/>
      <c r="C362" s="860"/>
      <c r="D362" s="860"/>
      <c r="E362" s="860"/>
      <c r="F362" s="860"/>
      <c r="G362" s="868"/>
      <c r="H362" s="860"/>
      <c r="I362" s="860"/>
      <c r="J362" s="860"/>
      <c r="K362" s="860"/>
      <c r="L362" s="860"/>
      <c r="M362" s="860"/>
      <c r="N362" s="860"/>
      <c r="O362" s="860"/>
      <c r="P362" s="860"/>
      <c r="Q362" s="860"/>
      <c r="R362" s="860"/>
      <c r="S362" s="860"/>
      <c r="T362" s="860"/>
      <c r="U362" s="860"/>
      <c r="V362" s="860"/>
      <c r="W362" s="860"/>
      <c r="X362" s="860"/>
      <c r="Y362" s="860"/>
    </row>
    <row r="363" spans="1:25" ht="15.75" customHeight="1" x14ac:dyDescent="0.25">
      <c r="A363" s="860"/>
      <c r="B363" s="860"/>
      <c r="C363" s="860"/>
      <c r="D363" s="860"/>
      <c r="E363" s="860"/>
      <c r="F363" s="860"/>
      <c r="G363" s="868"/>
      <c r="H363" s="860"/>
      <c r="I363" s="860"/>
      <c r="J363" s="860"/>
      <c r="K363" s="860"/>
      <c r="L363" s="860"/>
      <c r="M363" s="860"/>
      <c r="N363" s="860"/>
      <c r="O363" s="860"/>
      <c r="P363" s="860"/>
      <c r="Q363" s="860"/>
      <c r="R363" s="860"/>
      <c r="S363" s="860"/>
      <c r="T363" s="860"/>
      <c r="U363" s="860"/>
      <c r="V363" s="860"/>
      <c r="W363" s="860"/>
      <c r="X363" s="860"/>
      <c r="Y363" s="860"/>
    </row>
    <row r="364" spans="1:25" ht="15.75" customHeight="1" x14ac:dyDescent="0.25">
      <c r="A364" s="860"/>
      <c r="B364" s="860"/>
      <c r="C364" s="860"/>
      <c r="D364" s="860"/>
      <c r="E364" s="860"/>
      <c r="F364" s="860"/>
      <c r="G364" s="868"/>
      <c r="H364" s="860"/>
      <c r="I364" s="860"/>
      <c r="J364" s="860"/>
      <c r="K364" s="860"/>
      <c r="L364" s="860"/>
      <c r="M364" s="860"/>
      <c r="N364" s="860"/>
      <c r="O364" s="860"/>
      <c r="P364" s="860"/>
      <c r="Q364" s="860"/>
      <c r="R364" s="860"/>
      <c r="S364" s="860"/>
      <c r="T364" s="860"/>
      <c r="U364" s="860"/>
      <c r="V364" s="860"/>
      <c r="W364" s="860"/>
      <c r="X364" s="860"/>
      <c r="Y364" s="860"/>
    </row>
    <row r="365" spans="1:25" ht="15.75" customHeight="1" x14ac:dyDescent="0.25">
      <c r="A365" s="860"/>
      <c r="B365" s="860"/>
      <c r="C365" s="860"/>
      <c r="D365" s="860"/>
      <c r="E365" s="860"/>
      <c r="F365" s="860"/>
      <c r="G365" s="868"/>
      <c r="H365" s="860"/>
      <c r="I365" s="860"/>
      <c r="J365" s="860"/>
      <c r="K365" s="860"/>
      <c r="L365" s="860"/>
      <c r="M365" s="860"/>
      <c r="N365" s="860"/>
      <c r="O365" s="860"/>
      <c r="P365" s="860"/>
      <c r="Q365" s="860"/>
      <c r="R365" s="860"/>
      <c r="S365" s="860"/>
      <c r="T365" s="860"/>
      <c r="U365" s="860"/>
      <c r="V365" s="860"/>
      <c r="W365" s="860"/>
      <c r="X365" s="860"/>
      <c r="Y365" s="860"/>
    </row>
    <row r="366" spans="1:25" ht="15.75" customHeight="1" x14ac:dyDescent="0.25">
      <c r="A366" s="860"/>
      <c r="B366" s="860"/>
      <c r="C366" s="860"/>
      <c r="D366" s="860"/>
      <c r="E366" s="860"/>
      <c r="F366" s="860"/>
      <c r="G366" s="868"/>
      <c r="H366" s="860"/>
      <c r="I366" s="860"/>
      <c r="J366" s="860"/>
      <c r="K366" s="860"/>
      <c r="L366" s="860"/>
      <c r="M366" s="860"/>
      <c r="N366" s="860"/>
      <c r="O366" s="860"/>
      <c r="P366" s="860"/>
      <c r="Q366" s="860"/>
      <c r="R366" s="860"/>
      <c r="S366" s="860"/>
      <c r="T366" s="860"/>
      <c r="U366" s="860"/>
      <c r="V366" s="860"/>
      <c r="W366" s="860"/>
      <c r="X366" s="860"/>
      <c r="Y366" s="860"/>
    </row>
    <row r="367" spans="1:25" ht="15.75" customHeight="1" x14ac:dyDescent="0.25">
      <c r="A367" s="860"/>
      <c r="B367" s="860"/>
      <c r="C367" s="860"/>
      <c r="D367" s="860"/>
      <c r="E367" s="860"/>
      <c r="F367" s="860"/>
      <c r="G367" s="868"/>
      <c r="H367" s="860"/>
      <c r="I367" s="860"/>
      <c r="J367" s="860"/>
      <c r="K367" s="860"/>
      <c r="L367" s="860"/>
      <c r="M367" s="860"/>
      <c r="N367" s="860"/>
      <c r="O367" s="860"/>
      <c r="P367" s="860"/>
      <c r="Q367" s="860"/>
      <c r="R367" s="860"/>
      <c r="S367" s="860"/>
      <c r="T367" s="860"/>
      <c r="U367" s="860"/>
      <c r="V367" s="860"/>
      <c r="W367" s="860"/>
      <c r="X367" s="860"/>
      <c r="Y367" s="860"/>
    </row>
    <row r="368" spans="1:25" ht="15.75" customHeight="1" x14ac:dyDescent="0.25">
      <c r="A368" s="860"/>
      <c r="B368" s="860"/>
      <c r="C368" s="860"/>
      <c r="D368" s="860"/>
      <c r="E368" s="860"/>
      <c r="F368" s="860"/>
      <c r="G368" s="868"/>
      <c r="H368" s="860"/>
      <c r="I368" s="860"/>
      <c r="J368" s="860"/>
      <c r="K368" s="860"/>
      <c r="L368" s="860"/>
      <c r="M368" s="860"/>
      <c r="N368" s="860"/>
      <c r="O368" s="860"/>
      <c r="P368" s="860"/>
      <c r="Q368" s="860"/>
      <c r="R368" s="860"/>
      <c r="S368" s="860"/>
      <c r="T368" s="860"/>
      <c r="U368" s="860"/>
      <c r="V368" s="860"/>
      <c r="W368" s="860"/>
      <c r="X368" s="860"/>
      <c r="Y368" s="860"/>
    </row>
    <row r="369" spans="1:25" ht="15.75" customHeight="1" x14ac:dyDescent="0.25">
      <c r="A369" s="860"/>
      <c r="B369" s="860"/>
      <c r="C369" s="860"/>
      <c r="D369" s="860"/>
      <c r="E369" s="860"/>
      <c r="F369" s="860"/>
      <c r="G369" s="868"/>
      <c r="H369" s="860"/>
      <c r="I369" s="860"/>
      <c r="J369" s="860"/>
      <c r="K369" s="860"/>
      <c r="L369" s="860"/>
      <c r="M369" s="860"/>
      <c r="N369" s="860"/>
      <c r="O369" s="860"/>
      <c r="P369" s="860"/>
      <c r="Q369" s="860"/>
      <c r="R369" s="860"/>
      <c r="S369" s="860"/>
      <c r="T369" s="860"/>
      <c r="U369" s="860"/>
      <c r="V369" s="860"/>
      <c r="W369" s="860"/>
      <c r="X369" s="860"/>
      <c r="Y369" s="860"/>
    </row>
    <row r="370" spans="1:25" ht="15.75" customHeight="1" x14ac:dyDescent="0.25">
      <c r="A370" s="860"/>
      <c r="B370" s="860"/>
      <c r="C370" s="860"/>
      <c r="D370" s="860"/>
      <c r="E370" s="860"/>
      <c r="F370" s="860"/>
      <c r="G370" s="868"/>
      <c r="H370" s="860"/>
      <c r="I370" s="860"/>
      <c r="J370" s="860"/>
      <c r="K370" s="860"/>
      <c r="L370" s="860"/>
      <c r="M370" s="860"/>
      <c r="N370" s="860"/>
      <c r="O370" s="860"/>
      <c r="P370" s="860"/>
      <c r="Q370" s="860"/>
      <c r="R370" s="860"/>
      <c r="S370" s="860"/>
      <c r="T370" s="860"/>
      <c r="U370" s="860"/>
      <c r="V370" s="860"/>
      <c r="W370" s="860"/>
      <c r="X370" s="860"/>
      <c r="Y370" s="860"/>
    </row>
    <row r="371" spans="1:25" ht="15.75" customHeight="1" x14ac:dyDescent="0.25">
      <c r="A371" s="860"/>
      <c r="B371" s="860"/>
      <c r="C371" s="860"/>
      <c r="D371" s="860"/>
      <c r="E371" s="860"/>
      <c r="F371" s="860"/>
      <c r="G371" s="868"/>
      <c r="H371" s="860"/>
      <c r="I371" s="860"/>
      <c r="J371" s="860"/>
      <c r="K371" s="860"/>
      <c r="L371" s="860"/>
      <c r="M371" s="860"/>
      <c r="N371" s="860"/>
      <c r="O371" s="860"/>
      <c r="P371" s="860"/>
      <c r="Q371" s="860"/>
      <c r="R371" s="860"/>
      <c r="S371" s="860"/>
      <c r="T371" s="860"/>
      <c r="U371" s="860"/>
      <c r="V371" s="860"/>
      <c r="W371" s="860"/>
      <c r="X371" s="860"/>
      <c r="Y371" s="860"/>
    </row>
    <row r="372" spans="1:25" ht="15.75" customHeight="1" x14ac:dyDescent="0.25">
      <c r="A372" s="860"/>
      <c r="B372" s="860"/>
      <c r="C372" s="860"/>
      <c r="D372" s="860"/>
      <c r="E372" s="860"/>
      <c r="F372" s="860"/>
      <c r="G372" s="868"/>
      <c r="H372" s="860"/>
      <c r="I372" s="860"/>
      <c r="J372" s="860"/>
      <c r="K372" s="860"/>
      <c r="L372" s="860"/>
      <c r="M372" s="860"/>
      <c r="N372" s="860"/>
      <c r="O372" s="860"/>
      <c r="P372" s="860"/>
      <c r="Q372" s="860"/>
      <c r="R372" s="860"/>
      <c r="S372" s="860"/>
      <c r="T372" s="860"/>
      <c r="U372" s="860"/>
      <c r="V372" s="860"/>
      <c r="W372" s="860"/>
      <c r="X372" s="860"/>
      <c r="Y372" s="860"/>
    </row>
    <row r="373" spans="1:25" ht="15.75" customHeight="1" x14ac:dyDescent="0.25">
      <c r="A373" s="860"/>
      <c r="B373" s="860"/>
      <c r="C373" s="860"/>
      <c r="D373" s="860"/>
      <c r="E373" s="860"/>
      <c r="F373" s="860"/>
      <c r="G373" s="868"/>
      <c r="H373" s="860"/>
      <c r="I373" s="860"/>
      <c r="J373" s="860"/>
      <c r="K373" s="860"/>
      <c r="L373" s="860"/>
      <c r="M373" s="860"/>
      <c r="N373" s="860"/>
      <c r="O373" s="860"/>
      <c r="P373" s="860"/>
      <c r="Q373" s="860"/>
      <c r="R373" s="860"/>
      <c r="S373" s="860"/>
      <c r="T373" s="860"/>
      <c r="U373" s="860"/>
      <c r="V373" s="860"/>
      <c r="W373" s="860"/>
      <c r="X373" s="860"/>
      <c r="Y373" s="860"/>
    </row>
    <row r="374" spans="1:25" ht="15.75" customHeight="1" x14ac:dyDescent="0.25">
      <c r="A374" s="860"/>
      <c r="B374" s="860"/>
      <c r="C374" s="860"/>
      <c r="D374" s="860"/>
      <c r="E374" s="860"/>
      <c r="F374" s="860"/>
      <c r="G374" s="868"/>
      <c r="H374" s="860"/>
      <c r="I374" s="860"/>
      <c r="J374" s="860"/>
      <c r="K374" s="860"/>
      <c r="L374" s="860"/>
      <c r="M374" s="860"/>
      <c r="N374" s="860"/>
      <c r="O374" s="860"/>
      <c r="P374" s="860"/>
      <c r="Q374" s="860"/>
      <c r="R374" s="860"/>
      <c r="S374" s="860"/>
      <c r="T374" s="860"/>
      <c r="U374" s="860"/>
      <c r="V374" s="860"/>
      <c r="W374" s="860"/>
      <c r="X374" s="860"/>
      <c r="Y374" s="860"/>
    </row>
    <row r="375" spans="1:25" ht="15.75" customHeight="1" x14ac:dyDescent="0.25">
      <c r="A375" s="860"/>
      <c r="B375" s="860"/>
      <c r="C375" s="860"/>
      <c r="D375" s="860"/>
      <c r="E375" s="860"/>
      <c r="F375" s="860"/>
      <c r="G375" s="868"/>
      <c r="H375" s="860"/>
      <c r="I375" s="860"/>
      <c r="J375" s="860"/>
      <c r="K375" s="860"/>
      <c r="L375" s="860"/>
      <c r="M375" s="860"/>
      <c r="N375" s="860"/>
      <c r="O375" s="860"/>
      <c r="P375" s="860"/>
      <c r="Q375" s="860"/>
      <c r="R375" s="860"/>
      <c r="S375" s="860"/>
      <c r="T375" s="860"/>
      <c r="U375" s="860"/>
      <c r="V375" s="860"/>
      <c r="W375" s="860"/>
      <c r="X375" s="860"/>
      <c r="Y375" s="860"/>
    </row>
    <row r="376" spans="1:25" ht="15.75" customHeight="1" x14ac:dyDescent="0.25">
      <c r="A376" s="860"/>
      <c r="B376" s="860"/>
      <c r="C376" s="860"/>
      <c r="D376" s="860"/>
      <c r="E376" s="860"/>
      <c r="F376" s="860"/>
      <c r="G376" s="868"/>
      <c r="H376" s="860"/>
      <c r="I376" s="860"/>
      <c r="J376" s="860"/>
      <c r="K376" s="860"/>
      <c r="L376" s="860"/>
      <c r="M376" s="860"/>
      <c r="N376" s="860"/>
      <c r="O376" s="860"/>
      <c r="P376" s="860"/>
      <c r="Q376" s="860"/>
      <c r="R376" s="860"/>
      <c r="S376" s="860"/>
      <c r="T376" s="860"/>
      <c r="U376" s="860"/>
      <c r="V376" s="860"/>
      <c r="W376" s="860"/>
      <c r="X376" s="860"/>
      <c r="Y376" s="860"/>
    </row>
    <row r="377" spans="1:25" ht="15.75" customHeight="1" x14ac:dyDescent="0.25">
      <c r="A377" s="860"/>
      <c r="B377" s="860"/>
      <c r="C377" s="860"/>
      <c r="D377" s="860"/>
      <c r="E377" s="860"/>
      <c r="F377" s="860"/>
      <c r="G377" s="868"/>
      <c r="H377" s="860"/>
      <c r="I377" s="860"/>
      <c r="J377" s="860"/>
      <c r="K377" s="860"/>
      <c r="L377" s="860"/>
      <c r="M377" s="860"/>
      <c r="N377" s="860"/>
      <c r="O377" s="860"/>
      <c r="P377" s="860"/>
      <c r="Q377" s="860"/>
      <c r="R377" s="860"/>
      <c r="S377" s="860"/>
      <c r="T377" s="860"/>
      <c r="U377" s="860"/>
      <c r="V377" s="860"/>
      <c r="W377" s="860"/>
      <c r="X377" s="860"/>
      <c r="Y377" s="860"/>
    </row>
    <row r="378" spans="1:25" ht="15.75" customHeight="1" x14ac:dyDescent="0.25">
      <c r="A378" s="860"/>
      <c r="B378" s="860"/>
      <c r="C378" s="860"/>
      <c r="D378" s="860"/>
      <c r="E378" s="860"/>
      <c r="F378" s="860"/>
      <c r="G378" s="868"/>
      <c r="H378" s="860"/>
      <c r="I378" s="860"/>
      <c r="J378" s="860"/>
      <c r="K378" s="860"/>
      <c r="L378" s="860"/>
      <c r="M378" s="860"/>
      <c r="N378" s="860"/>
      <c r="O378" s="860"/>
      <c r="P378" s="860"/>
      <c r="Q378" s="860"/>
      <c r="R378" s="860"/>
      <c r="S378" s="860"/>
      <c r="T378" s="860"/>
      <c r="U378" s="860"/>
      <c r="V378" s="860"/>
      <c r="W378" s="860"/>
      <c r="X378" s="860"/>
      <c r="Y378" s="860"/>
    </row>
    <row r="379" spans="1:25" ht="15.75" customHeight="1" x14ac:dyDescent="0.25">
      <c r="A379" s="860"/>
      <c r="B379" s="860"/>
      <c r="C379" s="860"/>
      <c r="D379" s="860"/>
      <c r="E379" s="860"/>
      <c r="F379" s="860"/>
      <c r="G379" s="868"/>
      <c r="H379" s="860"/>
      <c r="I379" s="860"/>
      <c r="J379" s="860"/>
      <c r="K379" s="860"/>
      <c r="L379" s="860"/>
      <c r="M379" s="860"/>
      <c r="N379" s="860"/>
      <c r="O379" s="860"/>
      <c r="P379" s="860"/>
      <c r="Q379" s="860"/>
      <c r="R379" s="860"/>
      <c r="S379" s="860"/>
      <c r="T379" s="860"/>
      <c r="U379" s="860"/>
      <c r="V379" s="860"/>
      <c r="W379" s="860"/>
      <c r="X379" s="860"/>
      <c r="Y379" s="860"/>
    </row>
    <row r="380" spans="1:25" ht="15.75" customHeight="1" x14ac:dyDescent="0.25">
      <c r="A380" s="860"/>
      <c r="B380" s="860"/>
      <c r="C380" s="860"/>
      <c r="D380" s="860"/>
      <c r="E380" s="860"/>
      <c r="F380" s="860"/>
      <c r="G380" s="868"/>
      <c r="H380" s="860"/>
      <c r="I380" s="860"/>
      <c r="J380" s="860"/>
      <c r="K380" s="860"/>
      <c r="L380" s="860"/>
      <c r="M380" s="860"/>
      <c r="N380" s="860"/>
      <c r="O380" s="860"/>
      <c r="P380" s="860"/>
      <c r="Q380" s="860"/>
      <c r="R380" s="860"/>
      <c r="S380" s="860"/>
      <c r="T380" s="860"/>
      <c r="U380" s="860"/>
      <c r="V380" s="860"/>
      <c r="W380" s="860"/>
      <c r="X380" s="860"/>
      <c r="Y380" s="860"/>
    </row>
    <row r="381" spans="1:25" ht="15.75" customHeight="1" x14ac:dyDescent="0.25">
      <c r="A381" s="860"/>
      <c r="B381" s="860"/>
      <c r="C381" s="860"/>
      <c r="D381" s="860"/>
      <c r="E381" s="860"/>
      <c r="F381" s="860"/>
      <c r="G381" s="868"/>
      <c r="H381" s="860"/>
      <c r="I381" s="860"/>
      <c r="J381" s="860"/>
      <c r="K381" s="860"/>
      <c r="L381" s="860"/>
      <c r="M381" s="860"/>
      <c r="N381" s="860"/>
      <c r="O381" s="860"/>
      <c r="P381" s="860"/>
      <c r="Q381" s="860"/>
      <c r="R381" s="860"/>
      <c r="S381" s="860"/>
      <c r="T381" s="860"/>
      <c r="U381" s="860"/>
      <c r="V381" s="860"/>
      <c r="W381" s="860"/>
      <c r="X381" s="860"/>
      <c r="Y381" s="860"/>
    </row>
    <row r="382" spans="1:25" ht="15.75" customHeight="1" x14ac:dyDescent="0.25">
      <c r="A382" s="860"/>
      <c r="B382" s="860"/>
      <c r="C382" s="860"/>
      <c r="D382" s="860"/>
      <c r="E382" s="860"/>
      <c r="F382" s="860"/>
      <c r="G382" s="868"/>
      <c r="H382" s="860"/>
      <c r="I382" s="860"/>
      <c r="J382" s="860"/>
      <c r="K382" s="860"/>
      <c r="L382" s="860"/>
      <c r="M382" s="860"/>
      <c r="N382" s="860"/>
      <c r="O382" s="860"/>
      <c r="P382" s="860"/>
      <c r="Q382" s="860"/>
      <c r="R382" s="860"/>
      <c r="S382" s="860"/>
      <c r="T382" s="860"/>
      <c r="U382" s="860"/>
      <c r="V382" s="860"/>
      <c r="W382" s="860"/>
      <c r="X382" s="860"/>
      <c r="Y382" s="860"/>
    </row>
    <row r="383" spans="1:25" ht="15.75" customHeight="1" x14ac:dyDescent="0.25">
      <c r="A383" s="860"/>
      <c r="B383" s="860"/>
      <c r="C383" s="860"/>
      <c r="D383" s="860"/>
      <c r="E383" s="860"/>
      <c r="F383" s="860"/>
      <c r="G383" s="868"/>
      <c r="H383" s="860"/>
      <c r="I383" s="860"/>
      <c r="J383" s="860"/>
      <c r="K383" s="860"/>
      <c r="L383" s="860"/>
      <c r="M383" s="860"/>
      <c r="N383" s="860"/>
      <c r="O383" s="860"/>
      <c r="P383" s="860"/>
      <c r="Q383" s="860"/>
      <c r="R383" s="860"/>
      <c r="S383" s="860"/>
      <c r="T383" s="860"/>
      <c r="U383" s="860"/>
      <c r="V383" s="860"/>
      <c r="W383" s="860"/>
      <c r="X383" s="860"/>
      <c r="Y383" s="860"/>
    </row>
    <row r="384" spans="1:25" ht="15.75" customHeight="1" x14ac:dyDescent="0.25">
      <c r="A384" s="860"/>
      <c r="B384" s="860"/>
      <c r="C384" s="860"/>
      <c r="D384" s="860"/>
      <c r="E384" s="860"/>
      <c r="F384" s="860"/>
      <c r="G384" s="868"/>
      <c r="H384" s="860"/>
      <c r="I384" s="860"/>
      <c r="J384" s="860"/>
      <c r="K384" s="860"/>
      <c r="L384" s="860"/>
      <c r="M384" s="860"/>
      <c r="N384" s="860"/>
      <c r="O384" s="860"/>
      <c r="P384" s="860"/>
      <c r="Q384" s="860"/>
      <c r="R384" s="860"/>
      <c r="S384" s="860"/>
      <c r="T384" s="860"/>
      <c r="U384" s="860"/>
      <c r="V384" s="860"/>
      <c r="W384" s="860"/>
      <c r="X384" s="860"/>
      <c r="Y384" s="860"/>
    </row>
    <row r="385" spans="1:25" ht="15.75" customHeight="1" x14ac:dyDescent="0.25">
      <c r="A385" s="860"/>
      <c r="B385" s="860"/>
      <c r="C385" s="860"/>
      <c r="D385" s="860"/>
      <c r="E385" s="860"/>
      <c r="F385" s="860"/>
      <c r="G385" s="868"/>
      <c r="H385" s="860"/>
      <c r="I385" s="860"/>
      <c r="J385" s="860"/>
      <c r="K385" s="860"/>
      <c r="L385" s="860"/>
      <c r="M385" s="860"/>
      <c r="N385" s="860"/>
      <c r="O385" s="860"/>
      <c r="P385" s="860"/>
      <c r="Q385" s="860"/>
      <c r="R385" s="860"/>
      <c r="S385" s="860"/>
      <c r="T385" s="860"/>
      <c r="U385" s="860"/>
      <c r="V385" s="860"/>
      <c r="W385" s="860"/>
      <c r="X385" s="860"/>
      <c r="Y385" s="860"/>
    </row>
    <row r="386" spans="1:25" ht="15.75" customHeight="1" x14ac:dyDescent="0.25">
      <c r="A386" s="860"/>
      <c r="B386" s="860"/>
      <c r="C386" s="860"/>
      <c r="D386" s="860"/>
      <c r="E386" s="860"/>
      <c r="F386" s="860"/>
      <c r="G386" s="868"/>
      <c r="H386" s="860"/>
      <c r="I386" s="860"/>
      <c r="J386" s="860"/>
      <c r="K386" s="860"/>
      <c r="L386" s="860"/>
      <c r="M386" s="860"/>
      <c r="N386" s="860"/>
      <c r="O386" s="860"/>
      <c r="P386" s="860"/>
      <c r="Q386" s="860"/>
      <c r="R386" s="860"/>
      <c r="S386" s="860"/>
      <c r="T386" s="860"/>
      <c r="U386" s="860"/>
      <c r="V386" s="860"/>
      <c r="W386" s="860"/>
      <c r="X386" s="860"/>
      <c r="Y386" s="860"/>
    </row>
    <row r="387" spans="1:25" ht="15.75" customHeight="1" x14ac:dyDescent="0.25">
      <c r="A387" s="860"/>
      <c r="B387" s="860"/>
      <c r="C387" s="860"/>
      <c r="D387" s="860"/>
      <c r="E387" s="860"/>
      <c r="F387" s="860"/>
      <c r="G387" s="868"/>
      <c r="H387" s="860"/>
      <c r="I387" s="860"/>
      <c r="J387" s="860"/>
      <c r="K387" s="860"/>
      <c r="L387" s="860"/>
      <c r="M387" s="860"/>
      <c r="N387" s="860"/>
      <c r="O387" s="860"/>
      <c r="P387" s="860"/>
      <c r="Q387" s="860"/>
      <c r="R387" s="860"/>
      <c r="S387" s="860"/>
      <c r="T387" s="860"/>
      <c r="U387" s="860"/>
      <c r="V387" s="860"/>
      <c r="W387" s="860"/>
      <c r="X387" s="860"/>
      <c r="Y387" s="860"/>
    </row>
    <row r="388" spans="1:25" ht="15.75" customHeight="1" x14ac:dyDescent="0.25">
      <c r="A388" s="860"/>
      <c r="B388" s="860"/>
      <c r="C388" s="860"/>
      <c r="D388" s="860"/>
      <c r="E388" s="860"/>
      <c r="F388" s="860"/>
      <c r="G388" s="868"/>
      <c r="H388" s="860"/>
      <c r="I388" s="860"/>
      <c r="J388" s="860"/>
      <c r="K388" s="860"/>
      <c r="L388" s="860"/>
      <c r="M388" s="860"/>
      <c r="N388" s="860"/>
      <c r="O388" s="860"/>
      <c r="P388" s="860"/>
      <c r="Q388" s="860"/>
      <c r="R388" s="860"/>
      <c r="S388" s="860"/>
      <c r="T388" s="860"/>
      <c r="U388" s="860"/>
      <c r="V388" s="860"/>
      <c r="W388" s="860"/>
      <c r="X388" s="860"/>
      <c r="Y388" s="860"/>
    </row>
    <row r="389" spans="1:25" ht="15.75" customHeight="1" x14ac:dyDescent="0.25">
      <c r="A389" s="860"/>
      <c r="B389" s="860"/>
      <c r="C389" s="860"/>
      <c r="D389" s="860"/>
      <c r="E389" s="860"/>
      <c r="F389" s="860"/>
      <c r="G389" s="868"/>
      <c r="H389" s="860"/>
      <c r="I389" s="860"/>
      <c r="J389" s="860"/>
      <c r="K389" s="860"/>
      <c r="L389" s="860"/>
      <c r="M389" s="860"/>
      <c r="N389" s="860"/>
      <c r="O389" s="860"/>
      <c r="P389" s="860"/>
      <c r="Q389" s="860"/>
      <c r="R389" s="860"/>
      <c r="S389" s="860"/>
      <c r="T389" s="860"/>
      <c r="U389" s="860"/>
      <c r="V389" s="860"/>
      <c r="W389" s="860"/>
      <c r="X389" s="860"/>
      <c r="Y389" s="860"/>
    </row>
    <row r="390" spans="1:25" ht="15.75" customHeight="1" x14ac:dyDescent="0.25">
      <c r="A390" s="860"/>
      <c r="B390" s="860"/>
      <c r="C390" s="860"/>
      <c r="D390" s="860"/>
      <c r="E390" s="860"/>
      <c r="F390" s="860"/>
      <c r="G390" s="868"/>
      <c r="H390" s="860"/>
      <c r="I390" s="860"/>
      <c r="J390" s="860"/>
      <c r="K390" s="860"/>
      <c r="L390" s="860"/>
      <c r="M390" s="860"/>
      <c r="N390" s="860"/>
      <c r="O390" s="860"/>
      <c r="P390" s="860"/>
      <c r="Q390" s="860"/>
      <c r="R390" s="860"/>
      <c r="S390" s="860"/>
      <c r="T390" s="860"/>
      <c r="U390" s="860"/>
      <c r="V390" s="860"/>
      <c r="W390" s="860"/>
      <c r="X390" s="860"/>
      <c r="Y390" s="860"/>
    </row>
    <row r="391" spans="1:25" ht="15.75" customHeight="1" x14ac:dyDescent="0.25">
      <c r="A391" s="860"/>
      <c r="B391" s="860"/>
      <c r="C391" s="860"/>
      <c r="D391" s="860"/>
      <c r="E391" s="860"/>
      <c r="F391" s="860"/>
      <c r="G391" s="868"/>
      <c r="H391" s="860"/>
      <c r="I391" s="860"/>
      <c r="J391" s="860"/>
      <c r="K391" s="860"/>
      <c r="L391" s="860"/>
      <c r="M391" s="860"/>
      <c r="N391" s="860"/>
      <c r="O391" s="860"/>
      <c r="P391" s="860"/>
      <c r="Q391" s="860"/>
      <c r="R391" s="860"/>
      <c r="S391" s="860"/>
      <c r="T391" s="860"/>
      <c r="U391" s="860"/>
      <c r="V391" s="860"/>
      <c r="W391" s="860"/>
      <c r="X391" s="860"/>
      <c r="Y391" s="860"/>
    </row>
    <row r="392" spans="1:25" ht="15.75" customHeight="1" x14ac:dyDescent="0.25">
      <c r="A392" s="860"/>
      <c r="B392" s="860"/>
      <c r="C392" s="860"/>
      <c r="D392" s="860"/>
      <c r="E392" s="860"/>
      <c r="F392" s="860"/>
      <c r="G392" s="868"/>
      <c r="H392" s="860"/>
      <c r="I392" s="860"/>
      <c r="J392" s="860"/>
      <c r="K392" s="860"/>
      <c r="L392" s="860"/>
      <c r="M392" s="860"/>
      <c r="N392" s="860"/>
      <c r="O392" s="860"/>
      <c r="P392" s="860"/>
      <c r="Q392" s="860"/>
      <c r="R392" s="860"/>
      <c r="S392" s="860"/>
      <c r="T392" s="860"/>
      <c r="U392" s="860"/>
      <c r="V392" s="860"/>
      <c r="W392" s="860"/>
      <c r="X392" s="860"/>
      <c r="Y392" s="860"/>
    </row>
    <row r="393" spans="1:25" ht="15.75" customHeight="1" x14ac:dyDescent="0.25">
      <c r="A393" s="860"/>
      <c r="B393" s="860"/>
      <c r="C393" s="860"/>
      <c r="D393" s="860"/>
      <c r="E393" s="860"/>
      <c r="F393" s="860"/>
      <c r="G393" s="868"/>
      <c r="H393" s="860"/>
      <c r="I393" s="860"/>
      <c r="J393" s="860"/>
      <c r="K393" s="860"/>
      <c r="L393" s="860"/>
      <c r="M393" s="860"/>
      <c r="N393" s="860"/>
      <c r="O393" s="860"/>
      <c r="P393" s="860"/>
      <c r="Q393" s="860"/>
      <c r="R393" s="860"/>
      <c r="S393" s="860"/>
      <c r="T393" s="860"/>
      <c r="U393" s="860"/>
      <c r="V393" s="860"/>
      <c r="W393" s="860"/>
      <c r="X393" s="860"/>
      <c r="Y393" s="860"/>
    </row>
    <row r="394" spans="1:25" ht="15.75" customHeight="1" x14ac:dyDescent="0.25">
      <c r="A394" s="860"/>
      <c r="B394" s="860"/>
      <c r="C394" s="860"/>
      <c r="D394" s="860"/>
      <c r="E394" s="860"/>
      <c r="F394" s="860"/>
      <c r="G394" s="868"/>
      <c r="H394" s="860"/>
      <c r="I394" s="860"/>
      <c r="J394" s="860"/>
      <c r="K394" s="860"/>
      <c r="L394" s="860"/>
      <c r="M394" s="860"/>
      <c r="N394" s="860"/>
      <c r="O394" s="860"/>
      <c r="P394" s="860"/>
      <c r="Q394" s="860"/>
      <c r="R394" s="860"/>
      <c r="S394" s="860"/>
      <c r="T394" s="860"/>
      <c r="U394" s="860"/>
      <c r="V394" s="860"/>
      <c r="W394" s="860"/>
      <c r="X394" s="860"/>
      <c r="Y394" s="860"/>
    </row>
    <row r="395" spans="1:25" ht="15.75" customHeight="1" x14ac:dyDescent="0.25">
      <c r="A395" s="860"/>
      <c r="B395" s="860"/>
      <c r="C395" s="860"/>
      <c r="D395" s="860"/>
      <c r="E395" s="860"/>
      <c r="F395" s="860"/>
      <c r="G395" s="868"/>
      <c r="H395" s="860"/>
      <c r="I395" s="860"/>
      <c r="J395" s="860"/>
      <c r="K395" s="860"/>
      <c r="L395" s="860"/>
      <c r="M395" s="860"/>
      <c r="N395" s="860"/>
      <c r="O395" s="860"/>
      <c r="P395" s="860"/>
      <c r="Q395" s="860"/>
      <c r="R395" s="860"/>
      <c r="S395" s="860"/>
      <c r="T395" s="860"/>
      <c r="U395" s="860"/>
      <c r="V395" s="860"/>
      <c r="W395" s="860"/>
      <c r="X395" s="860"/>
      <c r="Y395" s="860"/>
    </row>
    <row r="396" spans="1:25" ht="15.75" customHeight="1" x14ac:dyDescent="0.25">
      <c r="A396" s="860"/>
      <c r="B396" s="860"/>
      <c r="C396" s="860"/>
      <c r="D396" s="860"/>
      <c r="E396" s="860"/>
      <c r="F396" s="860"/>
      <c r="G396" s="868"/>
      <c r="H396" s="860"/>
      <c r="I396" s="860"/>
      <c r="J396" s="860"/>
      <c r="K396" s="860"/>
      <c r="L396" s="860"/>
      <c r="M396" s="860"/>
      <c r="N396" s="860"/>
      <c r="O396" s="860"/>
      <c r="P396" s="860"/>
      <c r="Q396" s="860"/>
      <c r="R396" s="860"/>
      <c r="S396" s="860"/>
      <c r="T396" s="860"/>
      <c r="U396" s="860"/>
      <c r="V396" s="860"/>
      <c r="W396" s="860"/>
      <c r="X396" s="860"/>
      <c r="Y396" s="860"/>
    </row>
    <row r="397" spans="1:25" ht="15.75" customHeight="1" x14ac:dyDescent="0.25">
      <c r="A397" s="860"/>
      <c r="B397" s="860"/>
      <c r="C397" s="860"/>
      <c r="D397" s="860"/>
      <c r="E397" s="860"/>
      <c r="F397" s="860"/>
      <c r="G397" s="868"/>
      <c r="H397" s="860"/>
      <c r="I397" s="860"/>
      <c r="J397" s="860"/>
      <c r="K397" s="860"/>
      <c r="L397" s="860"/>
      <c r="M397" s="860"/>
      <c r="N397" s="860"/>
      <c r="O397" s="860"/>
      <c r="P397" s="860"/>
      <c r="Q397" s="860"/>
      <c r="R397" s="860"/>
      <c r="S397" s="860"/>
      <c r="T397" s="860"/>
      <c r="U397" s="860"/>
      <c r="V397" s="860"/>
      <c r="W397" s="860"/>
      <c r="X397" s="860"/>
      <c r="Y397" s="860"/>
    </row>
    <row r="398" spans="1:25" ht="15.75" customHeight="1" x14ac:dyDescent="0.25">
      <c r="A398" s="860"/>
      <c r="B398" s="860"/>
      <c r="C398" s="860"/>
      <c r="D398" s="860"/>
      <c r="E398" s="860"/>
      <c r="F398" s="860"/>
      <c r="G398" s="868"/>
      <c r="H398" s="860"/>
      <c r="I398" s="860"/>
      <c r="J398" s="860"/>
      <c r="K398" s="860"/>
      <c r="L398" s="860"/>
      <c r="M398" s="860"/>
      <c r="N398" s="860"/>
      <c r="O398" s="860"/>
      <c r="P398" s="860"/>
      <c r="Q398" s="860"/>
      <c r="R398" s="860"/>
      <c r="S398" s="860"/>
      <c r="T398" s="860"/>
      <c r="U398" s="860"/>
      <c r="V398" s="860"/>
      <c r="W398" s="860"/>
      <c r="X398" s="860"/>
      <c r="Y398" s="860"/>
    </row>
    <row r="399" spans="1:25" ht="15.75" customHeight="1" x14ac:dyDescent="0.25">
      <c r="A399" s="860"/>
      <c r="B399" s="860"/>
      <c r="C399" s="860"/>
      <c r="D399" s="860"/>
      <c r="E399" s="860"/>
      <c r="F399" s="860"/>
      <c r="G399" s="868"/>
      <c r="H399" s="860"/>
      <c r="I399" s="860"/>
      <c r="J399" s="860"/>
      <c r="K399" s="860"/>
      <c r="L399" s="860"/>
      <c r="M399" s="860"/>
      <c r="N399" s="860"/>
      <c r="O399" s="860"/>
      <c r="P399" s="860"/>
      <c r="Q399" s="860"/>
      <c r="R399" s="860"/>
      <c r="S399" s="860"/>
      <c r="T399" s="860"/>
      <c r="U399" s="860"/>
      <c r="V399" s="860"/>
      <c r="W399" s="860"/>
      <c r="X399" s="860"/>
      <c r="Y399" s="860"/>
    </row>
    <row r="400" spans="1:25" ht="15.75" customHeight="1" x14ac:dyDescent="0.25">
      <c r="A400" s="860"/>
      <c r="B400" s="860"/>
      <c r="C400" s="860"/>
      <c r="D400" s="860"/>
      <c r="E400" s="860"/>
      <c r="F400" s="860"/>
      <c r="G400" s="868"/>
      <c r="H400" s="860"/>
      <c r="I400" s="860"/>
      <c r="J400" s="860"/>
      <c r="K400" s="860"/>
      <c r="L400" s="860"/>
      <c r="M400" s="860"/>
      <c r="N400" s="860"/>
      <c r="O400" s="860"/>
      <c r="P400" s="860"/>
      <c r="Q400" s="860"/>
      <c r="R400" s="860"/>
      <c r="S400" s="860"/>
      <c r="T400" s="860"/>
      <c r="U400" s="860"/>
      <c r="V400" s="860"/>
      <c r="W400" s="860"/>
      <c r="X400" s="860"/>
      <c r="Y400" s="860"/>
    </row>
    <row r="401" spans="1:25" ht="15.75" customHeight="1" x14ac:dyDescent="0.25">
      <c r="A401" s="860"/>
      <c r="B401" s="860"/>
      <c r="C401" s="860"/>
      <c r="D401" s="860"/>
      <c r="E401" s="860"/>
      <c r="F401" s="860"/>
      <c r="G401" s="868"/>
      <c r="H401" s="860"/>
      <c r="I401" s="860"/>
      <c r="J401" s="860"/>
      <c r="K401" s="860"/>
      <c r="L401" s="860"/>
      <c r="M401" s="860"/>
      <c r="N401" s="860"/>
      <c r="O401" s="860"/>
      <c r="P401" s="860"/>
      <c r="Q401" s="860"/>
      <c r="R401" s="860"/>
      <c r="S401" s="860"/>
      <c r="T401" s="860"/>
      <c r="U401" s="860"/>
      <c r="V401" s="860"/>
      <c r="W401" s="860"/>
      <c r="X401" s="860"/>
      <c r="Y401" s="860"/>
    </row>
    <row r="402" spans="1:25" ht="15.75" customHeight="1" x14ac:dyDescent="0.25">
      <c r="A402" s="860"/>
      <c r="B402" s="860"/>
      <c r="C402" s="860"/>
      <c r="D402" s="860"/>
      <c r="E402" s="860"/>
      <c r="F402" s="860"/>
      <c r="G402" s="868"/>
      <c r="H402" s="860"/>
      <c r="I402" s="860"/>
      <c r="J402" s="860"/>
      <c r="K402" s="860"/>
      <c r="L402" s="860"/>
      <c r="M402" s="860"/>
      <c r="N402" s="860"/>
      <c r="O402" s="860"/>
      <c r="P402" s="860"/>
      <c r="Q402" s="860"/>
      <c r="R402" s="860"/>
      <c r="S402" s="860"/>
      <c r="T402" s="860"/>
      <c r="U402" s="860"/>
      <c r="V402" s="860"/>
      <c r="W402" s="860"/>
      <c r="X402" s="860"/>
      <c r="Y402" s="860"/>
    </row>
    <row r="403" spans="1:25" ht="15.75" customHeight="1" x14ac:dyDescent="0.25">
      <c r="A403" s="860"/>
      <c r="B403" s="860"/>
      <c r="C403" s="860"/>
      <c r="D403" s="860"/>
      <c r="E403" s="860"/>
      <c r="F403" s="860"/>
      <c r="G403" s="868"/>
      <c r="H403" s="860"/>
      <c r="I403" s="860"/>
      <c r="J403" s="860"/>
      <c r="K403" s="860"/>
      <c r="L403" s="860"/>
      <c r="M403" s="860"/>
      <c r="N403" s="860"/>
      <c r="O403" s="860"/>
      <c r="P403" s="860"/>
      <c r="Q403" s="860"/>
      <c r="R403" s="860"/>
      <c r="S403" s="860"/>
      <c r="T403" s="860"/>
      <c r="U403" s="860"/>
      <c r="V403" s="860"/>
      <c r="W403" s="860"/>
      <c r="X403" s="860"/>
      <c r="Y403" s="860"/>
    </row>
    <row r="404" spans="1:25" ht="15.75" customHeight="1" x14ac:dyDescent="0.25">
      <c r="A404" s="860"/>
      <c r="B404" s="860"/>
      <c r="C404" s="860"/>
      <c r="D404" s="860"/>
      <c r="E404" s="860"/>
      <c r="F404" s="860"/>
      <c r="G404" s="868"/>
      <c r="H404" s="860"/>
      <c r="I404" s="860"/>
      <c r="J404" s="860"/>
      <c r="K404" s="860"/>
      <c r="L404" s="860"/>
      <c r="M404" s="860"/>
      <c r="N404" s="860"/>
      <c r="O404" s="860"/>
      <c r="P404" s="860"/>
      <c r="Q404" s="860"/>
      <c r="R404" s="860"/>
      <c r="S404" s="860"/>
      <c r="T404" s="860"/>
      <c r="U404" s="860"/>
      <c r="V404" s="860"/>
      <c r="W404" s="860"/>
      <c r="X404" s="860"/>
      <c r="Y404" s="860"/>
    </row>
    <row r="405" spans="1:25" ht="15.75" customHeight="1" x14ac:dyDescent="0.25">
      <c r="A405" s="860"/>
      <c r="B405" s="860"/>
      <c r="C405" s="860"/>
      <c r="D405" s="860"/>
      <c r="E405" s="860"/>
      <c r="F405" s="860"/>
      <c r="G405" s="868"/>
      <c r="H405" s="860"/>
      <c r="I405" s="860"/>
      <c r="J405" s="860"/>
      <c r="K405" s="860"/>
      <c r="L405" s="860"/>
      <c r="M405" s="860"/>
      <c r="N405" s="860"/>
      <c r="O405" s="860"/>
      <c r="P405" s="860"/>
      <c r="Q405" s="860"/>
      <c r="R405" s="860"/>
      <c r="S405" s="860"/>
      <c r="T405" s="860"/>
      <c r="U405" s="860"/>
      <c r="V405" s="860"/>
      <c r="W405" s="860"/>
      <c r="X405" s="860"/>
      <c r="Y405" s="860"/>
    </row>
    <row r="406" spans="1:25" ht="15.75" customHeight="1" x14ac:dyDescent="0.25">
      <c r="A406" s="860"/>
      <c r="B406" s="860"/>
      <c r="C406" s="860"/>
      <c r="D406" s="860"/>
      <c r="E406" s="860"/>
      <c r="F406" s="860"/>
      <c r="G406" s="868"/>
      <c r="H406" s="860"/>
      <c r="I406" s="860"/>
      <c r="J406" s="860"/>
      <c r="K406" s="860"/>
      <c r="L406" s="860"/>
      <c r="M406" s="860"/>
      <c r="N406" s="860"/>
      <c r="O406" s="860"/>
      <c r="P406" s="860"/>
      <c r="Q406" s="860"/>
      <c r="R406" s="860"/>
      <c r="S406" s="860"/>
      <c r="T406" s="860"/>
      <c r="U406" s="860"/>
      <c r="V406" s="860"/>
      <c r="W406" s="860"/>
      <c r="X406" s="860"/>
      <c r="Y406" s="860"/>
    </row>
    <row r="407" spans="1:25" ht="15.75" customHeight="1" x14ac:dyDescent="0.25">
      <c r="A407" s="860"/>
      <c r="B407" s="860"/>
      <c r="C407" s="860"/>
      <c r="D407" s="860"/>
      <c r="E407" s="860"/>
      <c r="F407" s="860"/>
      <c r="G407" s="868"/>
      <c r="H407" s="860"/>
      <c r="I407" s="860"/>
      <c r="J407" s="860"/>
      <c r="K407" s="860"/>
      <c r="L407" s="860"/>
      <c r="M407" s="860"/>
      <c r="N407" s="860"/>
      <c r="O407" s="860"/>
      <c r="P407" s="860"/>
      <c r="Q407" s="860"/>
      <c r="R407" s="860"/>
      <c r="S407" s="860"/>
      <c r="T407" s="860"/>
      <c r="U407" s="860"/>
      <c r="V407" s="860"/>
      <c r="W407" s="860"/>
      <c r="X407" s="860"/>
      <c r="Y407" s="860"/>
    </row>
    <row r="408" spans="1:25" ht="15.75" customHeight="1" x14ac:dyDescent="0.25">
      <c r="A408" s="860"/>
      <c r="B408" s="860"/>
      <c r="C408" s="860"/>
      <c r="D408" s="860"/>
      <c r="E408" s="860"/>
      <c r="F408" s="860"/>
      <c r="G408" s="868"/>
      <c r="H408" s="860"/>
      <c r="I408" s="860"/>
      <c r="J408" s="860"/>
      <c r="K408" s="860"/>
      <c r="L408" s="860"/>
      <c r="M408" s="860"/>
      <c r="N408" s="860"/>
      <c r="O408" s="860"/>
      <c r="P408" s="860"/>
      <c r="Q408" s="860"/>
      <c r="R408" s="860"/>
      <c r="S408" s="860"/>
      <c r="T408" s="860"/>
      <c r="U408" s="860"/>
      <c r="V408" s="860"/>
      <c r="W408" s="860"/>
      <c r="X408" s="860"/>
      <c r="Y408" s="860"/>
    </row>
    <row r="409" spans="1:25" ht="15.75" customHeight="1" x14ac:dyDescent="0.25">
      <c r="A409" s="860"/>
      <c r="B409" s="860"/>
      <c r="C409" s="860"/>
      <c r="D409" s="860"/>
      <c r="E409" s="860"/>
      <c r="F409" s="860"/>
      <c r="G409" s="868"/>
      <c r="H409" s="860"/>
      <c r="I409" s="860"/>
      <c r="J409" s="860"/>
      <c r="K409" s="860"/>
      <c r="L409" s="860"/>
      <c r="M409" s="860"/>
      <c r="N409" s="860"/>
      <c r="O409" s="860"/>
      <c r="P409" s="860"/>
      <c r="Q409" s="860"/>
      <c r="R409" s="860"/>
      <c r="S409" s="860"/>
      <c r="T409" s="860"/>
      <c r="U409" s="860"/>
      <c r="V409" s="860"/>
      <c r="W409" s="860"/>
      <c r="X409" s="860"/>
      <c r="Y409" s="860"/>
    </row>
    <row r="410" spans="1:25" ht="15.75" customHeight="1" x14ac:dyDescent="0.25">
      <c r="A410" s="860"/>
      <c r="B410" s="860"/>
      <c r="C410" s="860"/>
      <c r="D410" s="860"/>
      <c r="E410" s="860"/>
      <c r="F410" s="860"/>
      <c r="G410" s="868"/>
      <c r="H410" s="860"/>
      <c r="I410" s="860"/>
      <c r="J410" s="860"/>
      <c r="K410" s="860"/>
      <c r="L410" s="860"/>
      <c r="M410" s="860"/>
      <c r="N410" s="860"/>
      <c r="O410" s="860"/>
      <c r="P410" s="860"/>
      <c r="Q410" s="860"/>
      <c r="R410" s="860"/>
      <c r="S410" s="860"/>
      <c r="T410" s="860"/>
      <c r="U410" s="860"/>
      <c r="V410" s="860"/>
      <c r="W410" s="860"/>
      <c r="X410" s="860"/>
      <c r="Y410" s="860"/>
    </row>
    <row r="411" spans="1:25" ht="15.75" customHeight="1" x14ac:dyDescent="0.25">
      <c r="A411" s="860"/>
      <c r="B411" s="860"/>
      <c r="C411" s="860"/>
      <c r="D411" s="860"/>
      <c r="E411" s="860"/>
      <c r="F411" s="860"/>
      <c r="G411" s="868"/>
      <c r="H411" s="860"/>
      <c r="I411" s="860"/>
      <c r="J411" s="860"/>
      <c r="K411" s="860"/>
      <c r="L411" s="860"/>
      <c r="M411" s="860"/>
      <c r="N411" s="860"/>
      <c r="O411" s="860"/>
      <c r="P411" s="860"/>
      <c r="Q411" s="860"/>
      <c r="R411" s="860"/>
      <c r="S411" s="860"/>
      <c r="T411" s="860"/>
      <c r="U411" s="860"/>
      <c r="V411" s="860"/>
      <c r="W411" s="860"/>
      <c r="X411" s="860"/>
      <c r="Y411" s="860"/>
    </row>
    <row r="412" spans="1:25" ht="15.75" customHeight="1" x14ac:dyDescent="0.25">
      <c r="A412" s="860"/>
      <c r="B412" s="860"/>
      <c r="C412" s="860"/>
      <c r="D412" s="860"/>
      <c r="E412" s="860"/>
      <c r="F412" s="860"/>
      <c r="G412" s="868"/>
      <c r="H412" s="860"/>
      <c r="I412" s="860"/>
      <c r="J412" s="860"/>
      <c r="K412" s="860"/>
      <c r="L412" s="860"/>
      <c r="M412" s="860"/>
      <c r="N412" s="860"/>
      <c r="O412" s="860"/>
      <c r="P412" s="860"/>
      <c r="Q412" s="860"/>
      <c r="R412" s="860"/>
      <c r="S412" s="860"/>
      <c r="T412" s="860"/>
      <c r="U412" s="860"/>
      <c r="V412" s="860"/>
      <c r="W412" s="860"/>
      <c r="X412" s="860"/>
      <c r="Y412" s="860"/>
    </row>
    <row r="413" spans="1:25" ht="15.75" customHeight="1" x14ac:dyDescent="0.25">
      <c r="A413" s="860"/>
      <c r="B413" s="860"/>
      <c r="C413" s="860"/>
      <c r="D413" s="860"/>
      <c r="E413" s="860"/>
      <c r="F413" s="860"/>
      <c r="G413" s="868"/>
      <c r="H413" s="860"/>
      <c r="I413" s="860"/>
      <c r="J413" s="860"/>
      <c r="K413" s="860"/>
      <c r="L413" s="860"/>
      <c r="M413" s="860"/>
      <c r="N413" s="860"/>
      <c r="O413" s="860"/>
      <c r="P413" s="860"/>
      <c r="Q413" s="860"/>
      <c r="R413" s="860"/>
      <c r="S413" s="860"/>
      <c r="T413" s="860"/>
      <c r="U413" s="860"/>
      <c r="V413" s="860"/>
      <c r="W413" s="860"/>
      <c r="X413" s="860"/>
      <c r="Y413" s="860"/>
    </row>
    <row r="414" spans="1:25" ht="15.75" customHeight="1" x14ac:dyDescent="0.25">
      <c r="A414" s="860"/>
      <c r="B414" s="860"/>
      <c r="C414" s="860"/>
      <c r="D414" s="860"/>
      <c r="E414" s="860"/>
      <c r="F414" s="860"/>
      <c r="G414" s="868"/>
      <c r="H414" s="860"/>
      <c r="I414" s="860"/>
      <c r="J414" s="860"/>
      <c r="K414" s="860"/>
      <c r="L414" s="860"/>
      <c r="M414" s="860"/>
      <c r="N414" s="860"/>
      <c r="O414" s="860"/>
      <c r="P414" s="860"/>
      <c r="Q414" s="860"/>
      <c r="R414" s="860"/>
      <c r="S414" s="860"/>
      <c r="T414" s="860"/>
      <c r="U414" s="860"/>
      <c r="V414" s="860"/>
      <c r="W414" s="860"/>
      <c r="X414" s="860"/>
      <c r="Y414" s="860"/>
    </row>
    <row r="415" spans="1:25" ht="15.75" customHeight="1" x14ac:dyDescent="0.25">
      <c r="A415" s="860"/>
      <c r="B415" s="860"/>
      <c r="C415" s="860"/>
      <c r="D415" s="860"/>
      <c r="E415" s="860"/>
      <c r="F415" s="860"/>
      <c r="G415" s="868"/>
      <c r="H415" s="860"/>
      <c r="I415" s="860"/>
      <c r="J415" s="860"/>
      <c r="K415" s="860"/>
      <c r="L415" s="860"/>
      <c r="M415" s="860"/>
      <c r="N415" s="860"/>
      <c r="O415" s="860"/>
      <c r="P415" s="860"/>
      <c r="Q415" s="860"/>
      <c r="R415" s="860"/>
      <c r="S415" s="860"/>
      <c r="T415" s="860"/>
      <c r="U415" s="860"/>
      <c r="V415" s="860"/>
      <c r="W415" s="860"/>
      <c r="X415" s="860"/>
      <c r="Y415" s="860"/>
    </row>
    <row r="416" spans="1:25" ht="15.75" customHeight="1" x14ac:dyDescent="0.25">
      <c r="A416" s="860"/>
      <c r="B416" s="860"/>
      <c r="C416" s="860"/>
      <c r="D416" s="860"/>
      <c r="E416" s="860"/>
      <c r="F416" s="860"/>
      <c r="G416" s="868"/>
      <c r="H416" s="860"/>
      <c r="I416" s="860"/>
      <c r="J416" s="860"/>
      <c r="K416" s="860"/>
      <c r="L416" s="860"/>
      <c r="M416" s="860"/>
      <c r="N416" s="860"/>
      <c r="O416" s="860"/>
      <c r="P416" s="860"/>
      <c r="Q416" s="860"/>
      <c r="R416" s="860"/>
      <c r="S416" s="860"/>
      <c r="T416" s="860"/>
      <c r="U416" s="860"/>
      <c r="V416" s="860"/>
      <c r="W416" s="860"/>
      <c r="X416" s="860"/>
      <c r="Y416" s="860"/>
    </row>
    <row r="417" spans="1:25" ht="15.75" customHeight="1" x14ac:dyDescent="0.25">
      <c r="A417" s="860"/>
      <c r="B417" s="860"/>
      <c r="C417" s="860"/>
      <c r="D417" s="860"/>
      <c r="E417" s="860"/>
      <c r="F417" s="860"/>
      <c r="G417" s="868"/>
      <c r="H417" s="860"/>
      <c r="I417" s="860"/>
      <c r="J417" s="860"/>
      <c r="K417" s="860"/>
      <c r="L417" s="860"/>
      <c r="M417" s="860"/>
      <c r="N417" s="860"/>
      <c r="O417" s="860"/>
      <c r="P417" s="860"/>
      <c r="Q417" s="860"/>
      <c r="R417" s="860"/>
      <c r="S417" s="860"/>
      <c r="T417" s="860"/>
      <c r="U417" s="860"/>
      <c r="V417" s="860"/>
      <c r="W417" s="860"/>
      <c r="X417" s="860"/>
      <c r="Y417" s="860"/>
    </row>
    <row r="418" spans="1:25" ht="15.75" customHeight="1" x14ac:dyDescent="0.25">
      <c r="A418" s="860"/>
      <c r="B418" s="860"/>
      <c r="C418" s="860"/>
      <c r="D418" s="860"/>
      <c r="E418" s="860"/>
      <c r="F418" s="860"/>
      <c r="G418" s="868"/>
      <c r="H418" s="860"/>
      <c r="I418" s="860"/>
      <c r="J418" s="860"/>
      <c r="K418" s="860"/>
      <c r="L418" s="860"/>
      <c r="M418" s="860"/>
      <c r="N418" s="860"/>
      <c r="O418" s="860"/>
      <c r="P418" s="860"/>
      <c r="Q418" s="860"/>
      <c r="R418" s="860"/>
      <c r="S418" s="860"/>
      <c r="T418" s="860"/>
      <c r="U418" s="860"/>
      <c r="V418" s="860"/>
      <c r="W418" s="860"/>
      <c r="X418" s="860"/>
      <c r="Y418" s="860"/>
    </row>
    <row r="419" spans="1:25" ht="15.75" customHeight="1" x14ac:dyDescent="0.25">
      <c r="A419" s="860"/>
      <c r="B419" s="860"/>
      <c r="C419" s="860"/>
      <c r="D419" s="860"/>
      <c r="E419" s="860"/>
      <c r="F419" s="860"/>
      <c r="G419" s="868"/>
      <c r="H419" s="860"/>
      <c r="I419" s="860"/>
      <c r="J419" s="860"/>
      <c r="K419" s="860"/>
      <c r="L419" s="860"/>
      <c r="M419" s="860"/>
      <c r="N419" s="860"/>
      <c r="O419" s="860"/>
      <c r="P419" s="860"/>
      <c r="Q419" s="860"/>
      <c r="R419" s="860"/>
      <c r="S419" s="860"/>
      <c r="T419" s="860"/>
      <c r="U419" s="860"/>
      <c r="V419" s="860"/>
      <c r="W419" s="860"/>
      <c r="X419" s="860"/>
      <c r="Y419" s="860"/>
    </row>
    <row r="420" spans="1:25" ht="15.75" customHeight="1" x14ac:dyDescent="0.25">
      <c r="A420" s="860"/>
      <c r="B420" s="860"/>
      <c r="C420" s="860"/>
      <c r="D420" s="860"/>
      <c r="E420" s="860"/>
      <c r="F420" s="860"/>
      <c r="G420" s="868"/>
      <c r="H420" s="860"/>
      <c r="I420" s="860"/>
      <c r="J420" s="860"/>
      <c r="K420" s="860"/>
      <c r="L420" s="860"/>
      <c r="M420" s="860"/>
      <c r="N420" s="860"/>
      <c r="O420" s="860"/>
      <c r="P420" s="860"/>
      <c r="Q420" s="860"/>
      <c r="R420" s="860"/>
      <c r="S420" s="860"/>
      <c r="T420" s="860"/>
      <c r="U420" s="860"/>
      <c r="V420" s="860"/>
      <c r="W420" s="860"/>
      <c r="X420" s="860"/>
      <c r="Y420" s="860"/>
    </row>
    <row r="421" spans="1:25" ht="15.75" customHeight="1" x14ac:dyDescent="0.25">
      <c r="A421" s="860"/>
      <c r="B421" s="860"/>
      <c r="C421" s="860"/>
      <c r="D421" s="860"/>
      <c r="E421" s="860"/>
      <c r="F421" s="860"/>
      <c r="G421" s="868"/>
      <c r="H421" s="860"/>
      <c r="I421" s="860"/>
      <c r="J421" s="860"/>
      <c r="K421" s="860"/>
      <c r="L421" s="860"/>
      <c r="M421" s="860"/>
      <c r="N421" s="860"/>
      <c r="O421" s="860"/>
      <c r="P421" s="860"/>
      <c r="Q421" s="860"/>
      <c r="R421" s="860"/>
      <c r="S421" s="860"/>
      <c r="T421" s="860"/>
      <c r="U421" s="860"/>
      <c r="V421" s="860"/>
      <c r="W421" s="860"/>
      <c r="X421" s="860"/>
      <c r="Y421" s="860"/>
    </row>
    <row r="422" spans="1:25" ht="15.75" customHeight="1" x14ac:dyDescent="0.25">
      <c r="A422" s="860"/>
      <c r="B422" s="860"/>
      <c r="C422" s="860"/>
      <c r="D422" s="860"/>
      <c r="E422" s="860"/>
      <c r="F422" s="860"/>
      <c r="G422" s="868"/>
      <c r="H422" s="860"/>
      <c r="I422" s="860"/>
      <c r="J422" s="860"/>
      <c r="K422" s="860"/>
      <c r="L422" s="860"/>
      <c r="M422" s="860"/>
      <c r="N422" s="860"/>
      <c r="O422" s="860"/>
      <c r="P422" s="860"/>
      <c r="Q422" s="860"/>
      <c r="R422" s="860"/>
      <c r="S422" s="860"/>
      <c r="T422" s="860"/>
      <c r="U422" s="860"/>
      <c r="V422" s="860"/>
      <c r="W422" s="860"/>
      <c r="X422" s="860"/>
      <c r="Y422" s="860"/>
    </row>
    <row r="423" spans="1:25" ht="15.75" customHeight="1" x14ac:dyDescent="0.25">
      <c r="A423" s="860"/>
      <c r="B423" s="860"/>
      <c r="C423" s="860"/>
      <c r="D423" s="860"/>
      <c r="E423" s="860"/>
      <c r="F423" s="860"/>
      <c r="G423" s="868"/>
      <c r="H423" s="860"/>
      <c r="I423" s="860"/>
      <c r="J423" s="860"/>
      <c r="K423" s="860"/>
      <c r="L423" s="860"/>
      <c r="M423" s="860"/>
      <c r="N423" s="860"/>
      <c r="O423" s="860"/>
      <c r="P423" s="860"/>
      <c r="Q423" s="860"/>
      <c r="R423" s="860"/>
      <c r="S423" s="860"/>
      <c r="T423" s="860"/>
      <c r="U423" s="860"/>
      <c r="V423" s="860"/>
      <c r="W423" s="860"/>
      <c r="X423" s="860"/>
      <c r="Y423" s="860"/>
    </row>
    <row r="424" spans="1:25" ht="15.75" customHeight="1" x14ac:dyDescent="0.25">
      <c r="A424" s="860"/>
      <c r="B424" s="860"/>
      <c r="C424" s="860"/>
      <c r="D424" s="860"/>
      <c r="E424" s="860"/>
      <c r="F424" s="860"/>
      <c r="G424" s="868"/>
      <c r="H424" s="860"/>
      <c r="I424" s="860"/>
      <c r="J424" s="860"/>
      <c r="K424" s="860"/>
      <c r="L424" s="860"/>
      <c r="M424" s="860"/>
      <c r="N424" s="860"/>
      <c r="O424" s="860"/>
      <c r="P424" s="860"/>
      <c r="Q424" s="860"/>
      <c r="R424" s="860"/>
      <c r="S424" s="860"/>
      <c r="T424" s="860"/>
      <c r="U424" s="860"/>
      <c r="V424" s="860"/>
      <c r="W424" s="860"/>
      <c r="X424" s="860"/>
      <c r="Y424" s="860"/>
    </row>
    <row r="425" spans="1:25" ht="15.75" customHeight="1" x14ac:dyDescent="0.25">
      <c r="A425" s="860"/>
      <c r="B425" s="860"/>
      <c r="C425" s="860"/>
      <c r="D425" s="860"/>
      <c r="E425" s="860"/>
      <c r="F425" s="860"/>
      <c r="G425" s="868"/>
      <c r="H425" s="860"/>
      <c r="I425" s="860"/>
      <c r="J425" s="860"/>
      <c r="K425" s="860"/>
      <c r="L425" s="860"/>
      <c r="M425" s="860"/>
      <c r="N425" s="860"/>
      <c r="O425" s="860"/>
      <c r="P425" s="860"/>
      <c r="Q425" s="860"/>
      <c r="R425" s="860"/>
      <c r="S425" s="860"/>
      <c r="T425" s="860"/>
      <c r="U425" s="860"/>
      <c r="V425" s="860"/>
      <c r="W425" s="860"/>
      <c r="X425" s="860"/>
      <c r="Y425" s="860"/>
    </row>
    <row r="426" spans="1:25" ht="15.75" customHeight="1" x14ac:dyDescent="0.25">
      <c r="A426" s="860"/>
      <c r="B426" s="860"/>
      <c r="C426" s="860"/>
      <c r="D426" s="860"/>
      <c r="E426" s="860"/>
      <c r="F426" s="860"/>
      <c r="G426" s="868"/>
      <c r="H426" s="860"/>
      <c r="I426" s="860"/>
      <c r="J426" s="860"/>
      <c r="K426" s="860"/>
      <c r="L426" s="860"/>
      <c r="M426" s="860"/>
      <c r="N426" s="860"/>
      <c r="O426" s="860"/>
      <c r="P426" s="860"/>
      <c r="Q426" s="860"/>
      <c r="R426" s="860"/>
      <c r="S426" s="860"/>
      <c r="T426" s="860"/>
      <c r="U426" s="860"/>
      <c r="V426" s="860"/>
      <c r="W426" s="860"/>
      <c r="X426" s="860"/>
      <c r="Y426" s="860"/>
    </row>
    <row r="427" spans="1:25" ht="15.75" customHeight="1" x14ac:dyDescent="0.25">
      <c r="A427" s="860"/>
      <c r="B427" s="860"/>
      <c r="C427" s="860"/>
      <c r="D427" s="860"/>
      <c r="E427" s="860"/>
      <c r="F427" s="860"/>
      <c r="G427" s="868"/>
      <c r="H427" s="860"/>
      <c r="I427" s="860"/>
      <c r="J427" s="860"/>
      <c r="K427" s="860"/>
      <c r="L427" s="860"/>
      <c r="M427" s="860"/>
      <c r="N427" s="860"/>
      <c r="O427" s="860"/>
      <c r="P427" s="860"/>
      <c r="Q427" s="860"/>
      <c r="R427" s="860"/>
      <c r="S427" s="860"/>
      <c r="T427" s="860"/>
      <c r="U427" s="860"/>
      <c r="V427" s="860"/>
      <c r="W427" s="860"/>
      <c r="X427" s="860"/>
      <c r="Y427" s="860"/>
    </row>
    <row r="428" spans="1:25" ht="15.75" customHeight="1" x14ac:dyDescent="0.25">
      <c r="A428" s="860"/>
      <c r="B428" s="860"/>
      <c r="C428" s="860"/>
      <c r="D428" s="860"/>
      <c r="E428" s="860"/>
      <c r="F428" s="860"/>
      <c r="G428" s="868"/>
      <c r="H428" s="860"/>
      <c r="I428" s="860"/>
      <c r="J428" s="860"/>
      <c r="K428" s="860"/>
      <c r="L428" s="860"/>
      <c r="M428" s="860"/>
      <c r="N428" s="860"/>
      <c r="O428" s="860"/>
      <c r="P428" s="860"/>
      <c r="Q428" s="860"/>
      <c r="R428" s="860"/>
      <c r="S428" s="860"/>
      <c r="T428" s="860"/>
      <c r="U428" s="860"/>
      <c r="V428" s="860"/>
      <c r="W428" s="860"/>
      <c r="X428" s="860"/>
      <c r="Y428" s="860"/>
    </row>
    <row r="429" spans="1:25" ht="15.75" customHeight="1" x14ac:dyDescent="0.25">
      <c r="A429" s="860"/>
      <c r="B429" s="860"/>
      <c r="C429" s="860"/>
      <c r="D429" s="860"/>
      <c r="E429" s="860"/>
      <c r="F429" s="860"/>
      <c r="G429" s="868"/>
      <c r="H429" s="860"/>
      <c r="I429" s="860"/>
      <c r="J429" s="860"/>
      <c r="K429" s="860"/>
      <c r="L429" s="860"/>
      <c r="M429" s="860"/>
      <c r="N429" s="860"/>
      <c r="O429" s="860"/>
      <c r="P429" s="860"/>
      <c r="Q429" s="860"/>
      <c r="R429" s="860"/>
      <c r="S429" s="860"/>
      <c r="T429" s="860"/>
      <c r="U429" s="860"/>
      <c r="V429" s="860"/>
      <c r="W429" s="860"/>
      <c r="X429" s="860"/>
      <c r="Y429" s="860"/>
    </row>
    <row r="430" spans="1:25" ht="15.75" customHeight="1" x14ac:dyDescent="0.25">
      <c r="A430" s="860"/>
      <c r="B430" s="860"/>
      <c r="C430" s="860"/>
      <c r="D430" s="860"/>
      <c r="E430" s="860"/>
      <c r="F430" s="860"/>
      <c r="G430" s="868"/>
      <c r="H430" s="860"/>
      <c r="I430" s="860"/>
      <c r="J430" s="860"/>
      <c r="K430" s="860"/>
      <c r="L430" s="860"/>
      <c r="M430" s="860"/>
      <c r="N430" s="860"/>
      <c r="O430" s="860"/>
      <c r="P430" s="860"/>
      <c r="Q430" s="860"/>
      <c r="R430" s="860"/>
      <c r="S430" s="860"/>
      <c r="T430" s="860"/>
      <c r="U430" s="860"/>
      <c r="V430" s="860"/>
      <c r="W430" s="860"/>
      <c r="X430" s="860"/>
      <c r="Y430" s="860"/>
    </row>
    <row r="431" spans="1:25" ht="15.75" customHeight="1" x14ac:dyDescent="0.25">
      <c r="A431" s="860"/>
      <c r="B431" s="860"/>
      <c r="C431" s="860"/>
      <c r="D431" s="860"/>
      <c r="E431" s="860"/>
      <c r="F431" s="860"/>
      <c r="G431" s="868"/>
      <c r="H431" s="860"/>
      <c r="I431" s="860"/>
      <c r="J431" s="860"/>
      <c r="K431" s="860"/>
      <c r="L431" s="860"/>
      <c r="M431" s="860"/>
      <c r="N431" s="860"/>
      <c r="O431" s="860"/>
      <c r="P431" s="860"/>
      <c r="Q431" s="860"/>
      <c r="R431" s="860"/>
      <c r="S431" s="860"/>
      <c r="T431" s="860"/>
      <c r="U431" s="860"/>
      <c r="V431" s="860"/>
      <c r="W431" s="860"/>
      <c r="X431" s="860"/>
      <c r="Y431" s="860"/>
    </row>
    <row r="432" spans="1:25" ht="15.75" customHeight="1" x14ac:dyDescent="0.25">
      <c r="A432" s="860"/>
      <c r="B432" s="860"/>
      <c r="C432" s="860"/>
      <c r="D432" s="860"/>
      <c r="E432" s="860"/>
      <c r="F432" s="860"/>
      <c r="G432" s="868"/>
      <c r="H432" s="860"/>
      <c r="I432" s="860"/>
      <c r="J432" s="860"/>
      <c r="K432" s="860"/>
      <c r="L432" s="860"/>
      <c r="M432" s="860"/>
      <c r="N432" s="860"/>
      <c r="O432" s="860"/>
      <c r="P432" s="860"/>
      <c r="Q432" s="860"/>
      <c r="R432" s="860"/>
      <c r="S432" s="860"/>
      <c r="T432" s="860"/>
      <c r="U432" s="860"/>
      <c r="V432" s="860"/>
      <c r="W432" s="860"/>
      <c r="X432" s="860"/>
      <c r="Y432" s="860"/>
    </row>
    <row r="433" spans="1:25" ht="15.75" customHeight="1" x14ac:dyDescent="0.25">
      <c r="A433" s="860"/>
      <c r="B433" s="860"/>
      <c r="C433" s="860"/>
      <c r="D433" s="860"/>
      <c r="E433" s="860"/>
      <c r="F433" s="860"/>
      <c r="G433" s="868"/>
      <c r="H433" s="860"/>
      <c r="I433" s="860"/>
      <c r="J433" s="860"/>
      <c r="K433" s="860"/>
      <c r="L433" s="860"/>
      <c r="M433" s="860"/>
      <c r="N433" s="860"/>
      <c r="O433" s="860"/>
      <c r="P433" s="860"/>
      <c r="Q433" s="860"/>
      <c r="R433" s="860"/>
      <c r="S433" s="860"/>
      <c r="T433" s="860"/>
      <c r="U433" s="860"/>
      <c r="V433" s="860"/>
      <c r="W433" s="860"/>
      <c r="X433" s="860"/>
      <c r="Y433" s="860"/>
    </row>
    <row r="434" spans="1:25" ht="15.75" customHeight="1" x14ac:dyDescent="0.25">
      <c r="A434" s="860"/>
      <c r="B434" s="860"/>
      <c r="C434" s="860"/>
      <c r="D434" s="860"/>
      <c r="E434" s="860"/>
      <c r="F434" s="860"/>
      <c r="G434" s="868"/>
      <c r="H434" s="860"/>
      <c r="I434" s="860"/>
      <c r="J434" s="860"/>
      <c r="K434" s="860"/>
      <c r="L434" s="860"/>
      <c r="M434" s="860"/>
      <c r="N434" s="860"/>
      <c r="O434" s="860"/>
      <c r="P434" s="860"/>
      <c r="Q434" s="860"/>
      <c r="R434" s="860"/>
      <c r="S434" s="860"/>
      <c r="T434" s="860"/>
      <c r="U434" s="860"/>
      <c r="V434" s="860"/>
      <c r="W434" s="860"/>
      <c r="X434" s="860"/>
      <c r="Y434" s="860"/>
    </row>
    <row r="435" spans="1:25" ht="15.75" customHeight="1" x14ac:dyDescent="0.25">
      <c r="A435" s="860"/>
      <c r="B435" s="860"/>
      <c r="C435" s="860"/>
      <c r="D435" s="860"/>
      <c r="E435" s="860"/>
      <c r="F435" s="860"/>
      <c r="G435" s="868"/>
      <c r="H435" s="860"/>
      <c r="I435" s="860"/>
      <c r="J435" s="860"/>
      <c r="K435" s="860"/>
      <c r="L435" s="860"/>
      <c r="M435" s="860"/>
      <c r="N435" s="860"/>
      <c r="O435" s="860"/>
      <c r="P435" s="860"/>
      <c r="Q435" s="860"/>
      <c r="R435" s="860"/>
      <c r="S435" s="860"/>
      <c r="T435" s="860"/>
      <c r="U435" s="860"/>
      <c r="V435" s="860"/>
      <c r="W435" s="860"/>
      <c r="X435" s="860"/>
      <c r="Y435" s="860"/>
    </row>
    <row r="436" spans="1:25" ht="15.75" customHeight="1" x14ac:dyDescent="0.25">
      <c r="A436" s="860"/>
      <c r="B436" s="860"/>
      <c r="C436" s="860"/>
      <c r="D436" s="860"/>
      <c r="E436" s="860"/>
      <c r="F436" s="860"/>
      <c r="G436" s="868"/>
      <c r="H436" s="860"/>
      <c r="I436" s="860"/>
      <c r="J436" s="860"/>
      <c r="K436" s="860"/>
      <c r="L436" s="860"/>
      <c r="M436" s="860"/>
      <c r="N436" s="860"/>
      <c r="O436" s="860"/>
      <c r="P436" s="860"/>
      <c r="Q436" s="860"/>
      <c r="R436" s="860"/>
      <c r="S436" s="860"/>
      <c r="T436" s="860"/>
      <c r="U436" s="860"/>
      <c r="V436" s="860"/>
      <c r="W436" s="860"/>
      <c r="X436" s="860"/>
      <c r="Y436" s="860"/>
    </row>
    <row r="437" spans="1:25" ht="15.75" customHeight="1" x14ac:dyDescent="0.25">
      <c r="A437" s="860"/>
      <c r="B437" s="860"/>
      <c r="C437" s="860"/>
      <c r="D437" s="860"/>
      <c r="E437" s="860"/>
      <c r="F437" s="860"/>
      <c r="G437" s="868"/>
      <c r="H437" s="860"/>
      <c r="I437" s="860"/>
      <c r="J437" s="860"/>
      <c r="K437" s="860"/>
      <c r="L437" s="860"/>
      <c r="M437" s="860"/>
      <c r="N437" s="860"/>
      <c r="O437" s="860"/>
      <c r="P437" s="860"/>
      <c r="Q437" s="860"/>
      <c r="R437" s="860"/>
      <c r="S437" s="860"/>
      <c r="T437" s="860"/>
      <c r="U437" s="860"/>
      <c r="V437" s="860"/>
      <c r="W437" s="860"/>
      <c r="X437" s="860"/>
      <c r="Y437" s="860"/>
    </row>
    <row r="438" spans="1:25" ht="15.75" customHeight="1" x14ac:dyDescent="0.25">
      <c r="A438" s="860"/>
      <c r="B438" s="860"/>
      <c r="C438" s="860"/>
      <c r="D438" s="860"/>
      <c r="E438" s="860"/>
      <c r="F438" s="860"/>
      <c r="G438" s="868"/>
      <c r="H438" s="860"/>
      <c r="I438" s="860"/>
      <c r="J438" s="860"/>
      <c r="K438" s="860"/>
      <c r="L438" s="860"/>
      <c r="M438" s="860"/>
      <c r="N438" s="860"/>
      <c r="O438" s="860"/>
      <c r="P438" s="860"/>
      <c r="Q438" s="860"/>
      <c r="R438" s="860"/>
      <c r="S438" s="860"/>
      <c r="T438" s="860"/>
      <c r="U438" s="860"/>
      <c r="V438" s="860"/>
      <c r="W438" s="860"/>
      <c r="X438" s="860"/>
      <c r="Y438" s="860"/>
    </row>
    <row r="439" spans="1:25" ht="15.75" customHeight="1" x14ac:dyDescent="0.25">
      <c r="A439" s="860"/>
      <c r="B439" s="860"/>
      <c r="C439" s="860"/>
      <c r="D439" s="860"/>
      <c r="E439" s="860"/>
      <c r="F439" s="860"/>
      <c r="G439" s="868"/>
      <c r="H439" s="860"/>
      <c r="I439" s="860"/>
      <c r="J439" s="860"/>
      <c r="K439" s="860"/>
      <c r="L439" s="860"/>
      <c r="M439" s="860"/>
      <c r="N439" s="860"/>
      <c r="O439" s="860"/>
      <c r="P439" s="860"/>
      <c r="Q439" s="860"/>
      <c r="R439" s="860"/>
      <c r="S439" s="860"/>
      <c r="T439" s="860"/>
      <c r="U439" s="860"/>
      <c r="V439" s="860"/>
      <c r="W439" s="860"/>
      <c r="X439" s="860"/>
      <c r="Y439" s="860"/>
    </row>
    <row r="440" spans="1:25" ht="15.75" customHeight="1" x14ac:dyDescent="0.25">
      <c r="A440" s="860"/>
      <c r="B440" s="860"/>
      <c r="C440" s="860"/>
      <c r="D440" s="860"/>
      <c r="E440" s="860"/>
      <c r="F440" s="860"/>
      <c r="G440" s="868"/>
      <c r="H440" s="860"/>
      <c r="I440" s="860"/>
      <c r="J440" s="860"/>
      <c r="K440" s="860"/>
      <c r="L440" s="860"/>
      <c r="M440" s="860"/>
      <c r="N440" s="860"/>
      <c r="O440" s="860"/>
      <c r="P440" s="860"/>
      <c r="Q440" s="860"/>
      <c r="R440" s="860"/>
      <c r="S440" s="860"/>
      <c r="T440" s="860"/>
      <c r="U440" s="860"/>
      <c r="V440" s="860"/>
      <c r="W440" s="860"/>
      <c r="X440" s="860"/>
      <c r="Y440" s="860"/>
    </row>
    <row r="441" spans="1:25" ht="15.75" customHeight="1" x14ac:dyDescent="0.25">
      <c r="A441" s="860"/>
      <c r="B441" s="860"/>
      <c r="C441" s="860"/>
      <c r="D441" s="860"/>
      <c r="E441" s="860"/>
      <c r="F441" s="860"/>
      <c r="G441" s="868"/>
      <c r="H441" s="860"/>
      <c r="I441" s="860"/>
      <c r="J441" s="860"/>
      <c r="K441" s="860"/>
      <c r="L441" s="860"/>
      <c r="M441" s="860"/>
      <c r="N441" s="860"/>
      <c r="O441" s="860"/>
      <c r="P441" s="860"/>
      <c r="Q441" s="860"/>
      <c r="R441" s="860"/>
      <c r="S441" s="860"/>
      <c r="T441" s="860"/>
      <c r="U441" s="860"/>
      <c r="V441" s="860"/>
      <c r="W441" s="860"/>
      <c r="X441" s="860"/>
      <c r="Y441" s="860"/>
    </row>
    <row r="442" spans="1:25" ht="15.75" customHeight="1" x14ac:dyDescent="0.25">
      <c r="A442" s="860"/>
      <c r="B442" s="860"/>
      <c r="C442" s="860"/>
      <c r="D442" s="860"/>
      <c r="E442" s="860"/>
      <c r="F442" s="860"/>
      <c r="G442" s="868"/>
      <c r="H442" s="860"/>
      <c r="I442" s="860"/>
      <c r="J442" s="860"/>
      <c r="K442" s="860"/>
      <c r="L442" s="860"/>
      <c r="M442" s="860"/>
      <c r="N442" s="860"/>
      <c r="O442" s="860"/>
      <c r="P442" s="860"/>
      <c r="Q442" s="860"/>
      <c r="R442" s="860"/>
      <c r="S442" s="860"/>
      <c r="T442" s="860"/>
      <c r="U442" s="860"/>
      <c r="V442" s="860"/>
      <c r="W442" s="860"/>
      <c r="X442" s="860"/>
      <c r="Y442" s="860"/>
    </row>
    <row r="443" spans="1:25" ht="15.75" customHeight="1" x14ac:dyDescent="0.25">
      <c r="A443" s="860"/>
      <c r="B443" s="860"/>
      <c r="C443" s="860"/>
      <c r="D443" s="860"/>
      <c r="E443" s="860"/>
      <c r="F443" s="860"/>
      <c r="G443" s="868"/>
      <c r="H443" s="860"/>
      <c r="I443" s="860"/>
      <c r="J443" s="860"/>
      <c r="K443" s="860"/>
      <c r="L443" s="860"/>
      <c r="M443" s="860"/>
      <c r="N443" s="860"/>
      <c r="O443" s="860"/>
      <c r="P443" s="860"/>
      <c r="Q443" s="860"/>
      <c r="R443" s="860"/>
      <c r="S443" s="860"/>
      <c r="T443" s="860"/>
      <c r="U443" s="860"/>
      <c r="V443" s="860"/>
      <c r="W443" s="860"/>
      <c r="X443" s="860"/>
      <c r="Y443" s="860"/>
    </row>
    <row r="444" spans="1:25" ht="15.75" customHeight="1" x14ac:dyDescent="0.25">
      <c r="A444" s="860"/>
      <c r="B444" s="860"/>
      <c r="C444" s="860"/>
      <c r="D444" s="860"/>
      <c r="E444" s="860"/>
      <c r="F444" s="860"/>
      <c r="G444" s="868"/>
      <c r="H444" s="860"/>
      <c r="I444" s="860"/>
      <c r="J444" s="860"/>
      <c r="K444" s="860"/>
      <c r="L444" s="860"/>
      <c r="M444" s="860"/>
      <c r="N444" s="860"/>
      <c r="O444" s="860"/>
      <c r="P444" s="860"/>
      <c r="Q444" s="860"/>
      <c r="R444" s="860"/>
      <c r="S444" s="860"/>
      <c r="T444" s="860"/>
      <c r="U444" s="860"/>
      <c r="V444" s="860"/>
      <c r="W444" s="860"/>
      <c r="X444" s="860"/>
      <c r="Y444" s="860"/>
    </row>
    <row r="445" spans="1:25" ht="15.75" customHeight="1" x14ac:dyDescent="0.25">
      <c r="A445" s="860"/>
      <c r="B445" s="860"/>
      <c r="C445" s="860"/>
      <c r="D445" s="860"/>
      <c r="E445" s="860"/>
      <c r="F445" s="860"/>
      <c r="G445" s="868"/>
      <c r="H445" s="860"/>
      <c r="I445" s="860"/>
      <c r="J445" s="860"/>
      <c r="K445" s="860"/>
      <c r="L445" s="860"/>
      <c r="M445" s="860"/>
      <c r="N445" s="860"/>
      <c r="O445" s="860"/>
      <c r="P445" s="860"/>
      <c r="Q445" s="860"/>
      <c r="R445" s="860"/>
      <c r="S445" s="860"/>
      <c r="T445" s="860"/>
      <c r="U445" s="860"/>
      <c r="V445" s="860"/>
      <c r="W445" s="860"/>
      <c r="X445" s="860"/>
      <c r="Y445" s="860"/>
    </row>
    <row r="446" spans="1:25" ht="15.75" customHeight="1" x14ac:dyDescent="0.25">
      <c r="A446" s="860"/>
      <c r="B446" s="860"/>
      <c r="C446" s="860"/>
      <c r="D446" s="860"/>
      <c r="E446" s="860"/>
      <c r="F446" s="860"/>
      <c r="G446" s="868"/>
      <c r="H446" s="860"/>
      <c r="I446" s="860"/>
      <c r="J446" s="860"/>
      <c r="K446" s="860"/>
      <c r="L446" s="860"/>
      <c r="M446" s="860"/>
      <c r="N446" s="860"/>
      <c r="O446" s="860"/>
      <c r="P446" s="860"/>
      <c r="Q446" s="860"/>
      <c r="R446" s="860"/>
      <c r="S446" s="860"/>
      <c r="T446" s="860"/>
      <c r="U446" s="860"/>
      <c r="V446" s="860"/>
      <c r="W446" s="860"/>
      <c r="X446" s="860"/>
      <c r="Y446" s="860"/>
    </row>
    <row r="447" spans="1:25" ht="15.75" customHeight="1" x14ac:dyDescent="0.25">
      <c r="A447" s="860"/>
      <c r="B447" s="860"/>
      <c r="C447" s="860"/>
      <c r="D447" s="860"/>
      <c r="E447" s="860"/>
      <c r="F447" s="860"/>
      <c r="G447" s="868"/>
      <c r="H447" s="860"/>
      <c r="I447" s="860"/>
      <c r="J447" s="860"/>
      <c r="K447" s="860"/>
      <c r="L447" s="860"/>
      <c r="M447" s="860"/>
      <c r="N447" s="860"/>
      <c r="O447" s="860"/>
      <c r="P447" s="860"/>
      <c r="Q447" s="860"/>
      <c r="R447" s="860"/>
      <c r="S447" s="860"/>
      <c r="T447" s="860"/>
      <c r="U447" s="860"/>
      <c r="V447" s="860"/>
      <c r="W447" s="860"/>
      <c r="X447" s="860"/>
      <c r="Y447" s="860"/>
    </row>
    <row r="448" spans="1:25" ht="15.75" customHeight="1" x14ac:dyDescent="0.25">
      <c r="A448" s="860"/>
      <c r="B448" s="860"/>
      <c r="C448" s="860"/>
      <c r="D448" s="860"/>
      <c r="E448" s="860"/>
      <c r="F448" s="860"/>
      <c r="G448" s="868"/>
      <c r="H448" s="860"/>
      <c r="I448" s="860"/>
      <c r="J448" s="860"/>
      <c r="K448" s="860"/>
      <c r="L448" s="860"/>
      <c r="M448" s="860"/>
      <c r="N448" s="860"/>
      <c r="O448" s="860"/>
      <c r="P448" s="860"/>
      <c r="Q448" s="860"/>
      <c r="R448" s="860"/>
      <c r="S448" s="860"/>
      <c r="T448" s="860"/>
      <c r="U448" s="860"/>
      <c r="V448" s="860"/>
      <c r="W448" s="860"/>
      <c r="X448" s="860"/>
      <c r="Y448" s="860"/>
    </row>
    <row r="449" spans="1:25" ht="15.75" customHeight="1" x14ac:dyDescent="0.25">
      <c r="A449" s="860"/>
      <c r="B449" s="860"/>
      <c r="C449" s="860"/>
      <c r="D449" s="860"/>
      <c r="E449" s="860"/>
      <c r="F449" s="860"/>
      <c r="G449" s="868"/>
      <c r="H449" s="860"/>
      <c r="I449" s="860"/>
      <c r="J449" s="860"/>
      <c r="K449" s="860"/>
      <c r="L449" s="860"/>
      <c r="M449" s="860"/>
      <c r="N449" s="860"/>
      <c r="O449" s="860"/>
      <c r="P449" s="860"/>
      <c r="Q449" s="860"/>
      <c r="R449" s="860"/>
      <c r="S449" s="860"/>
      <c r="T449" s="860"/>
      <c r="U449" s="860"/>
      <c r="V449" s="860"/>
      <c r="W449" s="860"/>
      <c r="X449" s="860"/>
      <c r="Y449" s="860"/>
    </row>
    <row r="450" spans="1:25" ht="15.75" customHeight="1" x14ac:dyDescent="0.25">
      <c r="A450" s="860"/>
      <c r="B450" s="860"/>
      <c r="C450" s="860"/>
      <c r="D450" s="860"/>
      <c r="E450" s="860"/>
      <c r="F450" s="860"/>
      <c r="G450" s="868"/>
      <c r="H450" s="860"/>
      <c r="I450" s="860"/>
      <c r="J450" s="860"/>
      <c r="K450" s="860"/>
      <c r="L450" s="860"/>
      <c r="M450" s="860"/>
      <c r="N450" s="860"/>
      <c r="O450" s="860"/>
      <c r="P450" s="860"/>
      <c r="Q450" s="860"/>
      <c r="R450" s="860"/>
      <c r="S450" s="860"/>
      <c r="T450" s="860"/>
      <c r="U450" s="860"/>
      <c r="V450" s="860"/>
      <c r="W450" s="860"/>
      <c r="X450" s="860"/>
      <c r="Y450" s="860"/>
    </row>
    <row r="451" spans="1:25" ht="15.75" customHeight="1" x14ac:dyDescent="0.25">
      <c r="A451" s="860"/>
      <c r="B451" s="860"/>
      <c r="C451" s="860"/>
      <c r="D451" s="860"/>
      <c r="E451" s="860"/>
      <c r="F451" s="860"/>
      <c r="G451" s="868"/>
      <c r="H451" s="860"/>
      <c r="I451" s="860"/>
      <c r="J451" s="860"/>
      <c r="K451" s="860"/>
      <c r="L451" s="860"/>
      <c r="M451" s="860"/>
      <c r="N451" s="860"/>
      <c r="O451" s="860"/>
      <c r="P451" s="860"/>
      <c r="Q451" s="860"/>
      <c r="R451" s="860"/>
      <c r="S451" s="860"/>
      <c r="T451" s="860"/>
      <c r="U451" s="860"/>
      <c r="V451" s="860"/>
      <c r="W451" s="860"/>
      <c r="X451" s="860"/>
      <c r="Y451" s="860"/>
    </row>
    <row r="452" spans="1:25" ht="15.75" customHeight="1" x14ac:dyDescent="0.25">
      <c r="A452" s="860"/>
      <c r="B452" s="860"/>
      <c r="C452" s="860"/>
      <c r="D452" s="860"/>
      <c r="E452" s="860"/>
      <c r="F452" s="860"/>
      <c r="G452" s="868"/>
      <c r="H452" s="860"/>
      <c r="I452" s="860"/>
      <c r="J452" s="860"/>
      <c r="K452" s="860"/>
      <c r="L452" s="860"/>
      <c r="M452" s="860"/>
      <c r="N452" s="860"/>
      <c r="O452" s="860"/>
      <c r="P452" s="860"/>
      <c r="Q452" s="860"/>
      <c r="R452" s="860"/>
      <c r="S452" s="860"/>
      <c r="T452" s="860"/>
      <c r="U452" s="860"/>
      <c r="V452" s="860"/>
      <c r="W452" s="860"/>
      <c r="X452" s="860"/>
      <c r="Y452" s="860"/>
    </row>
    <row r="453" spans="1:25" ht="15.75" customHeight="1" x14ac:dyDescent="0.25">
      <c r="A453" s="860"/>
      <c r="B453" s="860"/>
      <c r="C453" s="860"/>
      <c r="D453" s="860"/>
      <c r="E453" s="860"/>
      <c r="F453" s="860"/>
      <c r="G453" s="868"/>
      <c r="H453" s="860"/>
      <c r="I453" s="860"/>
      <c r="J453" s="860"/>
      <c r="K453" s="860"/>
      <c r="L453" s="860"/>
      <c r="M453" s="860"/>
      <c r="N453" s="860"/>
      <c r="O453" s="860"/>
      <c r="P453" s="860"/>
      <c r="Q453" s="860"/>
      <c r="R453" s="860"/>
      <c r="S453" s="860"/>
      <c r="T453" s="860"/>
      <c r="U453" s="860"/>
      <c r="V453" s="860"/>
      <c r="W453" s="860"/>
      <c r="X453" s="860"/>
      <c r="Y453" s="860"/>
    </row>
    <row r="454" spans="1:25" ht="15.75" customHeight="1" x14ac:dyDescent="0.25">
      <c r="A454" s="860"/>
      <c r="B454" s="860"/>
      <c r="C454" s="860"/>
      <c r="D454" s="860"/>
      <c r="E454" s="860"/>
      <c r="F454" s="860"/>
      <c r="G454" s="868"/>
      <c r="H454" s="860"/>
      <c r="I454" s="860"/>
      <c r="J454" s="860"/>
      <c r="K454" s="860"/>
      <c r="L454" s="860"/>
      <c r="M454" s="860"/>
      <c r="N454" s="860"/>
      <c r="O454" s="860"/>
      <c r="P454" s="860"/>
      <c r="Q454" s="860"/>
      <c r="R454" s="860"/>
      <c r="S454" s="860"/>
      <c r="T454" s="860"/>
      <c r="U454" s="860"/>
      <c r="V454" s="860"/>
      <c r="W454" s="860"/>
      <c r="X454" s="860"/>
      <c r="Y454" s="860"/>
    </row>
    <row r="455" spans="1:25" ht="15.75" customHeight="1" x14ac:dyDescent="0.25">
      <c r="A455" s="860"/>
      <c r="B455" s="860"/>
      <c r="C455" s="860"/>
      <c r="D455" s="860"/>
      <c r="E455" s="860"/>
      <c r="F455" s="860"/>
      <c r="G455" s="868"/>
      <c r="H455" s="860"/>
      <c r="I455" s="860"/>
      <c r="J455" s="860"/>
      <c r="K455" s="860"/>
      <c r="L455" s="860"/>
      <c r="M455" s="860"/>
      <c r="N455" s="860"/>
      <c r="O455" s="860"/>
      <c r="P455" s="860"/>
      <c r="Q455" s="860"/>
      <c r="R455" s="860"/>
      <c r="S455" s="860"/>
      <c r="T455" s="860"/>
      <c r="U455" s="860"/>
      <c r="V455" s="860"/>
      <c r="W455" s="860"/>
      <c r="X455" s="860"/>
      <c r="Y455" s="860"/>
    </row>
    <row r="456" spans="1:25" ht="15.75" customHeight="1" x14ac:dyDescent="0.25">
      <c r="A456" s="860"/>
      <c r="B456" s="860"/>
      <c r="C456" s="860"/>
      <c r="D456" s="860"/>
      <c r="E456" s="860"/>
      <c r="F456" s="860"/>
      <c r="G456" s="868"/>
      <c r="H456" s="860"/>
      <c r="I456" s="860"/>
      <c r="J456" s="860"/>
      <c r="K456" s="860"/>
      <c r="L456" s="860"/>
      <c r="M456" s="860"/>
      <c r="N456" s="860"/>
      <c r="O456" s="860"/>
      <c r="P456" s="860"/>
      <c r="Q456" s="860"/>
      <c r="R456" s="860"/>
      <c r="S456" s="860"/>
      <c r="T456" s="860"/>
      <c r="U456" s="860"/>
      <c r="V456" s="860"/>
      <c r="W456" s="860"/>
      <c r="X456" s="860"/>
      <c r="Y456" s="860"/>
    </row>
    <row r="457" spans="1:25" ht="15.75" customHeight="1" x14ac:dyDescent="0.25">
      <c r="A457" s="860"/>
      <c r="B457" s="860"/>
      <c r="C457" s="860"/>
      <c r="D457" s="860"/>
      <c r="E457" s="860"/>
      <c r="F457" s="860"/>
      <c r="G457" s="868"/>
      <c r="H457" s="860"/>
      <c r="I457" s="860"/>
      <c r="J457" s="860"/>
      <c r="K457" s="860"/>
      <c r="L457" s="860"/>
      <c r="M457" s="860"/>
      <c r="N457" s="860"/>
      <c r="O457" s="860"/>
      <c r="P457" s="860"/>
      <c r="Q457" s="860"/>
      <c r="R457" s="860"/>
      <c r="S457" s="860"/>
      <c r="T457" s="860"/>
      <c r="U457" s="860"/>
      <c r="V457" s="860"/>
      <c r="W457" s="860"/>
      <c r="X457" s="860"/>
      <c r="Y457" s="860"/>
    </row>
    <row r="458" spans="1:25" ht="15.75" customHeight="1" x14ac:dyDescent="0.25">
      <c r="A458" s="860"/>
      <c r="B458" s="860"/>
      <c r="C458" s="860"/>
      <c r="D458" s="860"/>
      <c r="E458" s="860"/>
      <c r="F458" s="860"/>
      <c r="G458" s="868"/>
      <c r="H458" s="860"/>
      <c r="I458" s="860"/>
      <c r="J458" s="860"/>
      <c r="K458" s="860"/>
      <c r="L458" s="860"/>
      <c r="M458" s="860"/>
      <c r="N458" s="860"/>
      <c r="O458" s="860"/>
      <c r="P458" s="860"/>
      <c r="Q458" s="860"/>
      <c r="R458" s="860"/>
      <c r="S458" s="860"/>
      <c r="T458" s="860"/>
      <c r="U458" s="860"/>
      <c r="V458" s="860"/>
      <c r="W458" s="860"/>
      <c r="X458" s="860"/>
      <c r="Y458" s="860"/>
    </row>
    <row r="459" spans="1:25" ht="15.75" customHeight="1" x14ac:dyDescent="0.25">
      <c r="A459" s="860"/>
      <c r="B459" s="860"/>
      <c r="C459" s="860"/>
      <c r="D459" s="860"/>
      <c r="E459" s="860"/>
      <c r="F459" s="860"/>
      <c r="G459" s="868"/>
      <c r="H459" s="860"/>
      <c r="I459" s="860"/>
      <c r="J459" s="860"/>
      <c r="K459" s="860"/>
      <c r="L459" s="860"/>
      <c r="M459" s="860"/>
      <c r="N459" s="860"/>
      <c r="O459" s="860"/>
      <c r="P459" s="860"/>
      <c r="Q459" s="860"/>
      <c r="R459" s="860"/>
      <c r="S459" s="860"/>
      <c r="T459" s="860"/>
      <c r="U459" s="860"/>
      <c r="V459" s="860"/>
      <c r="W459" s="860"/>
      <c r="X459" s="860"/>
      <c r="Y459" s="860"/>
    </row>
    <row r="460" spans="1:25" ht="15.75" customHeight="1" x14ac:dyDescent="0.25">
      <c r="A460" s="860"/>
      <c r="B460" s="860"/>
      <c r="C460" s="860"/>
      <c r="D460" s="860"/>
      <c r="E460" s="860"/>
      <c r="F460" s="860"/>
      <c r="G460" s="868"/>
      <c r="H460" s="860"/>
      <c r="I460" s="860"/>
      <c r="J460" s="860"/>
      <c r="K460" s="860"/>
      <c r="L460" s="860"/>
      <c r="M460" s="860"/>
      <c r="N460" s="860"/>
      <c r="O460" s="860"/>
      <c r="P460" s="860"/>
      <c r="Q460" s="860"/>
      <c r="R460" s="860"/>
      <c r="S460" s="860"/>
      <c r="T460" s="860"/>
      <c r="U460" s="860"/>
      <c r="V460" s="860"/>
      <c r="W460" s="860"/>
      <c r="X460" s="860"/>
      <c r="Y460" s="860"/>
    </row>
    <row r="461" spans="1:25" ht="15.75" customHeight="1" x14ac:dyDescent="0.25">
      <c r="A461" s="860"/>
      <c r="B461" s="860"/>
      <c r="C461" s="860"/>
      <c r="D461" s="860"/>
      <c r="E461" s="860"/>
      <c r="F461" s="860"/>
      <c r="G461" s="868"/>
      <c r="H461" s="860"/>
      <c r="I461" s="860"/>
      <c r="J461" s="860"/>
      <c r="K461" s="860"/>
      <c r="L461" s="860"/>
      <c r="M461" s="860"/>
      <c r="N461" s="860"/>
      <c r="O461" s="860"/>
      <c r="P461" s="860"/>
      <c r="Q461" s="860"/>
      <c r="R461" s="860"/>
      <c r="S461" s="860"/>
      <c r="T461" s="860"/>
      <c r="U461" s="860"/>
      <c r="V461" s="860"/>
      <c r="W461" s="860"/>
      <c r="X461" s="860"/>
      <c r="Y461" s="860"/>
    </row>
    <row r="462" spans="1:25" ht="15.75" customHeight="1" x14ac:dyDescent="0.25">
      <c r="A462" s="860"/>
      <c r="B462" s="860"/>
      <c r="C462" s="860"/>
      <c r="D462" s="860"/>
      <c r="E462" s="860"/>
      <c r="F462" s="860"/>
      <c r="G462" s="868"/>
      <c r="H462" s="860"/>
      <c r="I462" s="860"/>
      <c r="J462" s="860"/>
      <c r="K462" s="860"/>
      <c r="L462" s="860"/>
      <c r="M462" s="860"/>
      <c r="N462" s="860"/>
      <c r="O462" s="860"/>
      <c r="P462" s="860"/>
      <c r="Q462" s="860"/>
      <c r="R462" s="860"/>
      <c r="S462" s="860"/>
      <c r="T462" s="860"/>
      <c r="U462" s="860"/>
      <c r="V462" s="860"/>
      <c r="W462" s="860"/>
      <c r="X462" s="860"/>
      <c r="Y462" s="860"/>
    </row>
    <row r="463" spans="1:25" ht="15.75" customHeight="1" x14ac:dyDescent="0.25">
      <c r="A463" s="860"/>
      <c r="B463" s="860"/>
      <c r="C463" s="860"/>
      <c r="D463" s="860"/>
      <c r="E463" s="860"/>
      <c r="F463" s="860"/>
      <c r="G463" s="868"/>
      <c r="H463" s="860"/>
      <c r="I463" s="860"/>
      <c r="J463" s="860"/>
      <c r="K463" s="860"/>
      <c r="L463" s="860"/>
      <c r="M463" s="860"/>
      <c r="N463" s="860"/>
      <c r="O463" s="860"/>
      <c r="P463" s="860"/>
      <c r="Q463" s="860"/>
      <c r="R463" s="860"/>
      <c r="S463" s="860"/>
      <c r="T463" s="860"/>
      <c r="U463" s="860"/>
      <c r="V463" s="860"/>
      <c r="W463" s="860"/>
      <c r="X463" s="860"/>
      <c r="Y463" s="860"/>
    </row>
    <row r="464" spans="1:25" ht="15.75" customHeight="1" x14ac:dyDescent="0.25">
      <c r="A464" s="860"/>
      <c r="B464" s="860"/>
      <c r="C464" s="860"/>
      <c r="D464" s="860"/>
      <c r="E464" s="860"/>
      <c r="F464" s="860"/>
      <c r="G464" s="868"/>
      <c r="H464" s="860"/>
      <c r="I464" s="860"/>
      <c r="J464" s="860"/>
      <c r="K464" s="860"/>
      <c r="L464" s="860"/>
      <c r="M464" s="860"/>
      <c r="N464" s="860"/>
      <c r="O464" s="860"/>
      <c r="P464" s="860"/>
      <c r="Q464" s="860"/>
      <c r="R464" s="860"/>
      <c r="S464" s="860"/>
      <c r="T464" s="860"/>
      <c r="U464" s="860"/>
      <c r="V464" s="860"/>
      <c r="W464" s="860"/>
      <c r="X464" s="860"/>
      <c r="Y464" s="860"/>
    </row>
    <row r="465" spans="1:25" ht="15.75" customHeight="1" x14ac:dyDescent="0.25">
      <c r="A465" s="860"/>
      <c r="B465" s="860"/>
      <c r="C465" s="860"/>
      <c r="D465" s="860"/>
      <c r="E465" s="860"/>
      <c r="F465" s="860"/>
      <c r="G465" s="868"/>
      <c r="H465" s="860"/>
      <c r="I465" s="860"/>
      <c r="J465" s="860"/>
      <c r="K465" s="860"/>
      <c r="L465" s="860"/>
      <c r="M465" s="860"/>
      <c r="N465" s="860"/>
      <c r="O465" s="860"/>
      <c r="P465" s="860"/>
      <c r="Q465" s="860"/>
      <c r="R465" s="860"/>
      <c r="S465" s="860"/>
      <c r="T465" s="860"/>
      <c r="U465" s="860"/>
      <c r="V465" s="860"/>
      <c r="W465" s="860"/>
      <c r="X465" s="860"/>
      <c r="Y465" s="860"/>
    </row>
    <row r="466" spans="1:25" ht="15.75" customHeight="1" x14ac:dyDescent="0.25">
      <c r="A466" s="860"/>
      <c r="B466" s="860"/>
      <c r="C466" s="860"/>
      <c r="D466" s="860"/>
      <c r="E466" s="860"/>
      <c r="F466" s="860"/>
      <c r="G466" s="868"/>
      <c r="H466" s="860"/>
      <c r="I466" s="860"/>
      <c r="J466" s="860"/>
      <c r="K466" s="860"/>
      <c r="L466" s="860"/>
      <c r="M466" s="860"/>
      <c r="N466" s="860"/>
      <c r="O466" s="860"/>
      <c r="P466" s="860"/>
      <c r="Q466" s="860"/>
      <c r="R466" s="860"/>
      <c r="S466" s="860"/>
      <c r="T466" s="860"/>
      <c r="U466" s="860"/>
      <c r="V466" s="860"/>
      <c r="W466" s="860"/>
      <c r="X466" s="860"/>
      <c r="Y466" s="860"/>
    </row>
    <row r="467" spans="1:25" ht="15.75" customHeight="1" x14ac:dyDescent="0.25">
      <c r="A467" s="860"/>
      <c r="B467" s="860"/>
      <c r="C467" s="860"/>
      <c r="D467" s="860"/>
      <c r="E467" s="860"/>
      <c r="F467" s="860"/>
      <c r="G467" s="868"/>
      <c r="H467" s="860"/>
      <c r="I467" s="860"/>
      <c r="J467" s="860"/>
      <c r="K467" s="860"/>
      <c r="L467" s="860"/>
      <c r="M467" s="860"/>
      <c r="N467" s="860"/>
      <c r="O467" s="860"/>
      <c r="P467" s="860"/>
      <c r="Q467" s="860"/>
      <c r="R467" s="860"/>
      <c r="S467" s="860"/>
      <c r="T467" s="860"/>
      <c r="U467" s="860"/>
      <c r="V467" s="860"/>
      <c r="W467" s="860"/>
      <c r="X467" s="860"/>
      <c r="Y467" s="860"/>
    </row>
    <row r="468" spans="1:25" ht="15.75" customHeight="1" x14ac:dyDescent="0.25">
      <c r="A468" s="860"/>
      <c r="B468" s="860"/>
      <c r="C468" s="860"/>
      <c r="D468" s="860"/>
      <c r="E468" s="860"/>
      <c r="F468" s="860"/>
      <c r="G468" s="868"/>
      <c r="H468" s="860"/>
      <c r="I468" s="860"/>
      <c r="J468" s="860"/>
      <c r="K468" s="860"/>
      <c r="L468" s="860"/>
      <c r="M468" s="860"/>
      <c r="N468" s="860"/>
      <c r="O468" s="860"/>
      <c r="P468" s="860"/>
      <c r="Q468" s="860"/>
      <c r="R468" s="860"/>
      <c r="S468" s="860"/>
      <c r="T468" s="860"/>
      <c r="U468" s="860"/>
      <c r="V468" s="860"/>
      <c r="W468" s="860"/>
      <c r="X468" s="860"/>
      <c r="Y468" s="860"/>
    </row>
    <row r="469" spans="1:25" ht="15.75" customHeight="1" x14ac:dyDescent="0.25">
      <c r="A469" s="860"/>
      <c r="B469" s="860"/>
      <c r="C469" s="860"/>
      <c r="D469" s="860"/>
      <c r="E469" s="860"/>
      <c r="F469" s="860"/>
      <c r="G469" s="868"/>
      <c r="H469" s="860"/>
      <c r="I469" s="860"/>
      <c r="J469" s="860"/>
      <c r="K469" s="860"/>
      <c r="L469" s="860"/>
      <c r="M469" s="860"/>
      <c r="N469" s="860"/>
      <c r="O469" s="860"/>
      <c r="P469" s="860"/>
      <c r="Q469" s="860"/>
      <c r="R469" s="860"/>
      <c r="S469" s="860"/>
      <c r="T469" s="860"/>
      <c r="U469" s="860"/>
      <c r="V469" s="860"/>
      <c r="W469" s="860"/>
      <c r="X469" s="860"/>
      <c r="Y469" s="860"/>
    </row>
    <row r="470" spans="1:25" ht="15.75" customHeight="1" x14ac:dyDescent="0.25">
      <c r="A470" s="860"/>
      <c r="B470" s="860"/>
      <c r="C470" s="860"/>
      <c r="D470" s="860"/>
      <c r="E470" s="860"/>
      <c r="F470" s="860"/>
      <c r="G470" s="868"/>
      <c r="H470" s="860"/>
      <c r="I470" s="860"/>
      <c r="J470" s="860"/>
      <c r="K470" s="860"/>
      <c r="L470" s="860"/>
      <c r="M470" s="860"/>
      <c r="N470" s="860"/>
      <c r="O470" s="860"/>
      <c r="P470" s="860"/>
      <c r="Q470" s="860"/>
      <c r="R470" s="860"/>
      <c r="S470" s="860"/>
      <c r="T470" s="860"/>
      <c r="U470" s="860"/>
      <c r="V470" s="860"/>
      <c r="W470" s="860"/>
      <c r="X470" s="860"/>
      <c r="Y470" s="860"/>
    </row>
    <row r="471" spans="1:25" ht="15.75" customHeight="1" x14ac:dyDescent="0.25">
      <c r="A471" s="860"/>
      <c r="B471" s="860"/>
      <c r="C471" s="860"/>
      <c r="D471" s="860"/>
      <c r="E471" s="860"/>
      <c r="F471" s="860"/>
      <c r="G471" s="868"/>
      <c r="H471" s="860"/>
      <c r="I471" s="860"/>
      <c r="J471" s="860"/>
      <c r="K471" s="860"/>
      <c r="L471" s="860"/>
      <c r="M471" s="860"/>
      <c r="N471" s="860"/>
      <c r="O471" s="860"/>
      <c r="P471" s="860"/>
      <c r="Q471" s="860"/>
      <c r="R471" s="860"/>
      <c r="S471" s="860"/>
      <c r="T471" s="860"/>
      <c r="U471" s="860"/>
      <c r="V471" s="860"/>
      <c r="W471" s="860"/>
      <c r="X471" s="860"/>
      <c r="Y471" s="860"/>
    </row>
    <row r="472" spans="1:25" ht="15.75" customHeight="1" x14ac:dyDescent="0.25">
      <c r="A472" s="860"/>
      <c r="B472" s="860"/>
      <c r="C472" s="860"/>
      <c r="D472" s="860"/>
      <c r="E472" s="860"/>
      <c r="F472" s="860"/>
      <c r="G472" s="868"/>
      <c r="H472" s="860"/>
      <c r="I472" s="860"/>
      <c r="J472" s="860"/>
      <c r="K472" s="860"/>
      <c r="L472" s="860"/>
      <c r="M472" s="860"/>
      <c r="N472" s="860"/>
      <c r="O472" s="860"/>
      <c r="P472" s="860"/>
      <c r="Q472" s="860"/>
      <c r="R472" s="860"/>
      <c r="S472" s="860"/>
      <c r="T472" s="860"/>
      <c r="U472" s="860"/>
      <c r="V472" s="860"/>
      <c r="W472" s="860"/>
      <c r="X472" s="860"/>
      <c r="Y472" s="860"/>
    </row>
    <row r="473" spans="1:25" ht="15.75" customHeight="1" x14ac:dyDescent="0.25">
      <c r="A473" s="860"/>
      <c r="B473" s="860"/>
      <c r="C473" s="860"/>
      <c r="D473" s="860"/>
      <c r="E473" s="860"/>
      <c r="F473" s="860"/>
      <c r="G473" s="868"/>
      <c r="H473" s="860"/>
      <c r="I473" s="860"/>
      <c r="J473" s="860"/>
      <c r="K473" s="860"/>
      <c r="L473" s="860"/>
      <c r="M473" s="860"/>
      <c r="N473" s="860"/>
      <c r="O473" s="860"/>
      <c r="P473" s="860"/>
      <c r="Q473" s="860"/>
      <c r="R473" s="860"/>
      <c r="S473" s="860"/>
      <c r="T473" s="860"/>
      <c r="U473" s="860"/>
      <c r="V473" s="860"/>
      <c r="W473" s="860"/>
      <c r="X473" s="860"/>
      <c r="Y473" s="860"/>
    </row>
    <row r="474" spans="1:25" ht="15.75" customHeight="1" x14ac:dyDescent="0.25">
      <c r="A474" s="860"/>
      <c r="B474" s="860"/>
      <c r="C474" s="860"/>
      <c r="D474" s="860"/>
      <c r="E474" s="860"/>
      <c r="F474" s="860"/>
      <c r="G474" s="868"/>
      <c r="H474" s="860"/>
      <c r="I474" s="860"/>
      <c r="J474" s="860"/>
      <c r="K474" s="860"/>
      <c r="L474" s="860"/>
      <c r="M474" s="860"/>
      <c r="N474" s="860"/>
      <c r="O474" s="860"/>
      <c r="P474" s="860"/>
      <c r="Q474" s="860"/>
      <c r="R474" s="860"/>
      <c r="S474" s="860"/>
      <c r="T474" s="860"/>
      <c r="U474" s="860"/>
      <c r="V474" s="860"/>
      <c r="W474" s="860"/>
      <c r="X474" s="860"/>
      <c r="Y474" s="860"/>
    </row>
    <row r="475" spans="1:25" ht="15.75" customHeight="1" x14ac:dyDescent="0.25">
      <c r="A475" s="860"/>
      <c r="B475" s="860"/>
      <c r="C475" s="860"/>
      <c r="D475" s="860"/>
      <c r="E475" s="860"/>
      <c r="F475" s="860"/>
      <c r="G475" s="868"/>
      <c r="H475" s="860"/>
      <c r="I475" s="860"/>
      <c r="J475" s="860"/>
      <c r="K475" s="860"/>
      <c r="L475" s="860"/>
      <c r="M475" s="860"/>
      <c r="N475" s="860"/>
      <c r="O475" s="860"/>
      <c r="P475" s="860"/>
      <c r="Q475" s="860"/>
      <c r="R475" s="860"/>
      <c r="S475" s="860"/>
      <c r="T475" s="860"/>
      <c r="U475" s="860"/>
      <c r="V475" s="860"/>
      <c r="W475" s="860"/>
      <c r="X475" s="860"/>
      <c r="Y475" s="860"/>
    </row>
    <row r="476" spans="1:25" ht="15.75" customHeight="1" x14ac:dyDescent="0.25">
      <c r="A476" s="860"/>
      <c r="B476" s="860"/>
      <c r="C476" s="860"/>
      <c r="D476" s="860"/>
      <c r="E476" s="860"/>
      <c r="F476" s="860"/>
      <c r="G476" s="868"/>
      <c r="H476" s="860"/>
      <c r="I476" s="860"/>
      <c r="J476" s="860"/>
      <c r="K476" s="860"/>
      <c r="L476" s="860"/>
      <c r="M476" s="860"/>
      <c r="N476" s="860"/>
      <c r="O476" s="860"/>
      <c r="P476" s="860"/>
      <c r="Q476" s="860"/>
      <c r="R476" s="860"/>
      <c r="S476" s="860"/>
      <c r="T476" s="860"/>
      <c r="U476" s="860"/>
      <c r="V476" s="860"/>
      <c r="W476" s="860"/>
      <c r="X476" s="860"/>
      <c r="Y476" s="860"/>
    </row>
    <row r="477" spans="1:25" ht="15.75" customHeight="1" x14ac:dyDescent="0.25">
      <c r="A477" s="860"/>
      <c r="B477" s="860"/>
      <c r="C477" s="860"/>
      <c r="D477" s="860"/>
      <c r="E477" s="860"/>
      <c r="F477" s="860"/>
      <c r="G477" s="868"/>
      <c r="H477" s="860"/>
      <c r="I477" s="860"/>
      <c r="J477" s="860"/>
      <c r="K477" s="860"/>
      <c r="L477" s="860"/>
      <c r="M477" s="860"/>
      <c r="N477" s="860"/>
      <c r="O477" s="860"/>
      <c r="P477" s="860"/>
      <c r="Q477" s="860"/>
      <c r="R477" s="860"/>
      <c r="S477" s="860"/>
      <c r="T477" s="860"/>
      <c r="U477" s="860"/>
      <c r="V477" s="860"/>
      <c r="W477" s="860"/>
      <c r="X477" s="860"/>
      <c r="Y477" s="860"/>
    </row>
    <row r="478" spans="1:25" ht="15.75" customHeight="1" x14ac:dyDescent="0.25">
      <c r="A478" s="860"/>
      <c r="B478" s="860"/>
      <c r="C478" s="860"/>
      <c r="D478" s="860"/>
      <c r="E478" s="860"/>
      <c r="F478" s="860"/>
      <c r="G478" s="868"/>
      <c r="H478" s="860"/>
      <c r="I478" s="860"/>
      <c r="J478" s="860"/>
      <c r="K478" s="860"/>
      <c r="L478" s="860"/>
      <c r="M478" s="860"/>
      <c r="N478" s="860"/>
      <c r="O478" s="860"/>
      <c r="P478" s="860"/>
      <c r="Q478" s="860"/>
      <c r="R478" s="860"/>
      <c r="S478" s="860"/>
      <c r="T478" s="860"/>
      <c r="U478" s="860"/>
      <c r="V478" s="860"/>
      <c r="W478" s="860"/>
      <c r="X478" s="860"/>
      <c r="Y478" s="860"/>
    </row>
    <row r="479" spans="1:25" ht="15.75" customHeight="1" x14ac:dyDescent="0.25">
      <c r="A479" s="860"/>
      <c r="B479" s="860"/>
      <c r="C479" s="860"/>
      <c r="D479" s="860"/>
      <c r="E479" s="860"/>
      <c r="F479" s="860"/>
      <c r="G479" s="868"/>
      <c r="H479" s="860"/>
      <c r="I479" s="860"/>
      <c r="J479" s="860"/>
      <c r="K479" s="860"/>
      <c r="L479" s="860"/>
      <c r="M479" s="860"/>
      <c r="N479" s="860"/>
      <c r="O479" s="860"/>
      <c r="P479" s="860"/>
      <c r="Q479" s="860"/>
      <c r="R479" s="860"/>
      <c r="S479" s="860"/>
      <c r="T479" s="860"/>
      <c r="U479" s="860"/>
      <c r="V479" s="860"/>
      <c r="W479" s="860"/>
      <c r="X479" s="860"/>
      <c r="Y479" s="860"/>
    </row>
    <row r="480" spans="1:25" ht="15.75" customHeight="1" x14ac:dyDescent="0.25">
      <c r="A480" s="860"/>
      <c r="B480" s="860"/>
      <c r="C480" s="860"/>
      <c r="D480" s="860"/>
      <c r="E480" s="860"/>
      <c r="F480" s="860"/>
      <c r="G480" s="868"/>
      <c r="H480" s="860"/>
      <c r="I480" s="860"/>
      <c r="J480" s="860"/>
      <c r="K480" s="860"/>
      <c r="L480" s="860"/>
      <c r="M480" s="860"/>
      <c r="N480" s="860"/>
      <c r="O480" s="860"/>
      <c r="P480" s="860"/>
      <c r="Q480" s="860"/>
      <c r="R480" s="860"/>
      <c r="S480" s="860"/>
      <c r="T480" s="860"/>
      <c r="U480" s="860"/>
      <c r="V480" s="860"/>
      <c r="W480" s="860"/>
      <c r="X480" s="860"/>
      <c r="Y480" s="860"/>
    </row>
    <row r="481" spans="1:25" ht="15.75" customHeight="1" x14ac:dyDescent="0.25">
      <c r="A481" s="860"/>
      <c r="B481" s="860"/>
      <c r="C481" s="860"/>
      <c r="D481" s="860"/>
      <c r="E481" s="860"/>
      <c r="F481" s="860"/>
      <c r="G481" s="868"/>
      <c r="H481" s="860"/>
      <c r="I481" s="860"/>
      <c r="J481" s="860"/>
      <c r="K481" s="860"/>
      <c r="L481" s="860"/>
      <c r="M481" s="860"/>
      <c r="N481" s="860"/>
      <c r="O481" s="860"/>
      <c r="P481" s="860"/>
      <c r="Q481" s="860"/>
      <c r="R481" s="860"/>
      <c r="S481" s="860"/>
      <c r="T481" s="860"/>
      <c r="U481" s="860"/>
      <c r="V481" s="860"/>
      <c r="W481" s="860"/>
      <c r="X481" s="860"/>
      <c r="Y481" s="860"/>
    </row>
    <row r="482" spans="1:25" ht="15.75" customHeight="1" x14ac:dyDescent="0.25">
      <c r="A482" s="860"/>
      <c r="B482" s="860"/>
      <c r="C482" s="860"/>
      <c r="D482" s="860"/>
      <c r="E482" s="860"/>
      <c r="F482" s="860"/>
      <c r="G482" s="868"/>
      <c r="H482" s="860"/>
      <c r="I482" s="860"/>
      <c r="J482" s="860"/>
      <c r="K482" s="860"/>
      <c r="L482" s="860"/>
      <c r="M482" s="860"/>
      <c r="N482" s="860"/>
      <c r="O482" s="860"/>
      <c r="P482" s="860"/>
      <c r="Q482" s="860"/>
      <c r="R482" s="860"/>
      <c r="S482" s="860"/>
      <c r="T482" s="860"/>
      <c r="U482" s="860"/>
      <c r="V482" s="860"/>
      <c r="W482" s="860"/>
      <c r="X482" s="860"/>
      <c r="Y482" s="860"/>
    </row>
    <row r="483" spans="1:25" ht="15.75" customHeight="1" x14ac:dyDescent="0.25">
      <c r="A483" s="860"/>
      <c r="B483" s="860"/>
      <c r="C483" s="860"/>
      <c r="D483" s="860"/>
      <c r="E483" s="860"/>
      <c r="F483" s="860"/>
      <c r="G483" s="868"/>
      <c r="H483" s="860"/>
      <c r="I483" s="860"/>
      <c r="J483" s="860"/>
      <c r="K483" s="860"/>
      <c r="L483" s="860"/>
      <c r="M483" s="860"/>
      <c r="N483" s="860"/>
      <c r="O483" s="860"/>
      <c r="P483" s="860"/>
      <c r="Q483" s="860"/>
      <c r="R483" s="860"/>
      <c r="S483" s="860"/>
      <c r="T483" s="860"/>
      <c r="U483" s="860"/>
      <c r="V483" s="860"/>
      <c r="W483" s="860"/>
      <c r="X483" s="860"/>
      <c r="Y483" s="860"/>
    </row>
    <row r="484" spans="1:25" ht="15.75" customHeight="1" x14ac:dyDescent="0.25">
      <c r="A484" s="860"/>
      <c r="B484" s="860"/>
      <c r="C484" s="860"/>
      <c r="D484" s="860"/>
      <c r="E484" s="860"/>
      <c r="F484" s="860"/>
      <c r="G484" s="868"/>
      <c r="H484" s="860"/>
      <c r="I484" s="860"/>
      <c r="J484" s="860"/>
      <c r="K484" s="860"/>
      <c r="L484" s="860"/>
      <c r="M484" s="860"/>
      <c r="N484" s="860"/>
      <c r="O484" s="860"/>
      <c r="P484" s="860"/>
      <c r="Q484" s="860"/>
      <c r="R484" s="860"/>
      <c r="S484" s="860"/>
      <c r="T484" s="860"/>
      <c r="U484" s="860"/>
      <c r="V484" s="860"/>
      <c r="W484" s="860"/>
      <c r="X484" s="860"/>
      <c r="Y484" s="860"/>
    </row>
    <row r="485" spans="1:25" ht="15.75" customHeight="1" x14ac:dyDescent="0.25">
      <c r="A485" s="860"/>
      <c r="B485" s="860"/>
      <c r="C485" s="860"/>
      <c r="D485" s="860"/>
      <c r="E485" s="860"/>
      <c r="F485" s="860"/>
      <c r="G485" s="868"/>
      <c r="H485" s="860"/>
      <c r="I485" s="860"/>
      <c r="J485" s="860"/>
      <c r="K485" s="860"/>
      <c r="L485" s="860"/>
      <c r="M485" s="860"/>
      <c r="N485" s="860"/>
      <c r="O485" s="860"/>
      <c r="P485" s="860"/>
      <c r="Q485" s="860"/>
      <c r="R485" s="860"/>
      <c r="S485" s="860"/>
      <c r="T485" s="860"/>
      <c r="U485" s="860"/>
      <c r="V485" s="860"/>
      <c r="W485" s="860"/>
      <c r="X485" s="860"/>
      <c r="Y485" s="860"/>
    </row>
    <row r="486" spans="1:25" ht="15.75" customHeight="1" x14ac:dyDescent="0.25">
      <c r="A486" s="860"/>
      <c r="B486" s="860"/>
      <c r="C486" s="860"/>
      <c r="D486" s="860"/>
      <c r="E486" s="860"/>
      <c r="F486" s="860"/>
      <c r="G486" s="868"/>
      <c r="H486" s="860"/>
      <c r="I486" s="860"/>
      <c r="J486" s="860"/>
      <c r="K486" s="860"/>
      <c r="L486" s="860"/>
      <c r="M486" s="860"/>
      <c r="N486" s="860"/>
      <c r="O486" s="860"/>
      <c r="P486" s="860"/>
      <c r="Q486" s="860"/>
      <c r="R486" s="860"/>
      <c r="S486" s="860"/>
      <c r="T486" s="860"/>
      <c r="U486" s="860"/>
      <c r="V486" s="860"/>
      <c r="W486" s="860"/>
      <c r="X486" s="860"/>
      <c r="Y486" s="860"/>
    </row>
    <row r="487" spans="1:25" ht="15.75" customHeight="1" x14ac:dyDescent="0.25">
      <c r="A487" s="860"/>
      <c r="B487" s="860"/>
      <c r="C487" s="860"/>
      <c r="D487" s="860"/>
      <c r="E487" s="860"/>
      <c r="F487" s="860"/>
      <c r="G487" s="868"/>
      <c r="H487" s="860"/>
      <c r="I487" s="860"/>
      <c r="J487" s="860"/>
      <c r="K487" s="860"/>
      <c r="L487" s="860"/>
      <c r="M487" s="860"/>
      <c r="N487" s="860"/>
      <c r="O487" s="860"/>
      <c r="P487" s="860"/>
      <c r="Q487" s="860"/>
      <c r="R487" s="860"/>
      <c r="S487" s="860"/>
      <c r="T487" s="860"/>
      <c r="U487" s="860"/>
      <c r="V487" s="860"/>
      <c r="W487" s="860"/>
      <c r="X487" s="860"/>
      <c r="Y487" s="860"/>
    </row>
    <row r="488" spans="1:25" ht="15.75" customHeight="1" x14ac:dyDescent="0.25">
      <c r="A488" s="860"/>
      <c r="B488" s="860"/>
      <c r="C488" s="860"/>
      <c r="D488" s="860"/>
      <c r="E488" s="860"/>
      <c r="F488" s="860"/>
      <c r="G488" s="868"/>
      <c r="H488" s="860"/>
      <c r="I488" s="860"/>
      <c r="J488" s="860"/>
      <c r="K488" s="860"/>
      <c r="L488" s="860"/>
      <c r="M488" s="860"/>
      <c r="N488" s="860"/>
      <c r="O488" s="860"/>
      <c r="P488" s="860"/>
      <c r="Q488" s="860"/>
      <c r="R488" s="860"/>
      <c r="S488" s="860"/>
      <c r="T488" s="860"/>
      <c r="U488" s="860"/>
      <c r="V488" s="860"/>
      <c r="W488" s="860"/>
      <c r="X488" s="860"/>
      <c r="Y488" s="860"/>
    </row>
    <row r="489" spans="1:25" ht="15.75" customHeight="1" x14ac:dyDescent="0.25">
      <c r="A489" s="860"/>
      <c r="B489" s="860"/>
      <c r="C489" s="860"/>
      <c r="D489" s="860"/>
      <c r="E489" s="860"/>
      <c r="F489" s="860"/>
      <c r="G489" s="868"/>
      <c r="H489" s="860"/>
      <c r="I489" s="860"/>
      <c r="J489" s="860"/>
      <c r="K489" s="860"/>
      <c r="L489" s="860"/>
      <c r="M489" s="860"/>
      <c r="N489" s="860"/>
      <c r="O489" s="860"/>
      <c r="P489" s="860"/>
      <c r="Q489" s="860"/>
      <c r="R489" s="860"/>
      <c r="S489" s="860"/>
      <c r="T489" s="860"/>
      <c r="U489" s="860"/>
      <c r="V489" s="860"/>
      <c r="W489" s="860"/>
      <c r="X489" s="860"/>
      <c r="Y489" s="860"/>
    </row>
    <row r="490" spans="1:25" ht="15.75" customHeight="1" x14ac:dyDescent="0.25">
      <c r="A490" s="860"/>
      <c r="B490" s="860"/>
      <c r="C490" s="860"/>
      <c r="D490" s="860"/>
      <c r="E490" s="860"/>
      <c r="F490" s="860"/>
      <c r="G490" s="868"/>
      <c r="H490" s="860"/>
      <c r="I490" s="860"/>
      <c r="J490" s="860"/>
      <c r="K490" s="860"/>
      <c r="L490" s="860"/>
      <c r="M490" s="860"/>
      <c r="N490" s="860"/>
      <c r="O490" s="860"/>
      <c r="P490" s="860"/>
      <c r="Q490" s="860"/>
      <c r="R490" s="860"/>
      <c r="S490" s="860"/>
      <c r="T490" s="860"/>
      <c r="U490" s="860"/>
      <c r="V490" s="860"/>
      <c r="W490" s="860"/>
      <c r="X490" s="860"/>
      <c r="Y490" s="860"/>
    </row>
    <row r="491" spans="1:25" ht="15.75" customHeight="1" x14ac:dyDescent="0.25">
      <c r="A491" s="860"/>
      <c r="B491" s="860"/>
      <c r="C491" s="860"/>
      <c r="D491" s="860"/>
      <c r="E491" s="860"/>
      <c r="F491" s="860"/>
      <c r="G491" s="868"/>
      <c r="H491" s="860"/>
      <c r="I491" s="860"/>
      <c r="J491" s="860"/>
      <c r="K491" s="860"/>
      <c r="L491" s="860"/>
      <c r="M491" s="860"/>
      <c r="N491" s="860"/>
      <c r="O491" s="860"/>
      <c r="P491" s="860"/>
      <c r="Q491" s="860"/>
      <c r="R491" s="860"/>
      <c r="S491" s="860"/>
      <c r="T491" s="860"/>
      <c r="U491" s="860"/>
      <c r="V491" s="860"/>
      <c r="W491" s="860"/>
      <c r="X491" s="860"/>
      <c r="Y491" s="860"/>
    </row>
    <row r="492" spans="1:25" ht="15.75" customHeight="1" x14ac:dyDescent="0.25">
      <c r="A492" s="860"/>
      <c r="B492" s="860"/>
      <c r="C492" s="860"/>
      <c r="D492" s="860"/>
      <c r="E492" s="860"/>
      <c r="F492" s="860"/>
      <c r="G492" s="868"/>
      <c r="H492" s="860"/>
      <c r="I492" s="860"/>
      <c r="J492" s="860"/>
      <c r="K492" s="860"/>
      <c r="L492" s="860"/>
      <c r="M492" s="860"/>
      <c r="N492" s="860"/>
      <c r="O492" s="860"/>
      <c r="P492" s="860"/>
      <c r="Q492" s="860"/>
      <c r="R492" s="860"/>
      <c r="S492" s="860"/>
      <c r="T492" s="860"/>
      <c r="U492" s="860"/>
      <c r="V492" s="860"/>
      <c r="W492" s="860"/>
      <c r="X492" s="860"/>
      <c r="Y492" s="860"/>
    </row>
    <row r="493" spans="1:25" ht="15.75" customHeight="1" x14ac:dyDescent="0.25">
      <c r="A493" s="860"/>
      <c r="B493" s="860"/>
      <c r="C493" s="860"/>
      <c r="D493" s="860"/>
      <c r="E493" s="860"/>
      <c r="F493" s="860"/>
      <c r="G493" s="868"/>
      <c r="H493" s="860"/>
      <c r="I493" s="860"/>
      <c r="J493" s="860"/>
      <c r="K493" s="860"/>
      <c r="L493" s="860"/>
      <c r="M493" s="860"/>
      <c r="N493" s="860"/>
      <c r="O493" s="860"/>
      <c r="P493" s="860"/>
      <c r="Q493" s="860"/>
      <c r="R493" s="860"/>
      <c r="S493" s="860"/>
      <c r="T493" s="860"/>
      <c r="U493" s="860"/>
      <c r="V493" s="860"/>
      <c r="W493" s="860"/>
      <c r="X493" s="860"/>
      <c r="Y493" s="860"/>
    </row>
    <row r="494" spans="1:25" ht="15.75" customHeight="1" x14ac:dyDescent="0.25">
      <c r="A494" s="860"/>
      <c r="B494" s="860"/>
      <c r="C494" s="860"/>
      <c r="D494" s="860"/>
      <c r="E494" s="860"/>
      <c r="F494" s="860"/>
      <c r="G494" s="868"/>
      <c r="H494" s="860"/>
      <c r="I494" s="860"/>
      <c r="J494" s="860"/>
      <c r="K494" s="860"/>
      <c r="L494" s="860"/>
      <c r="M494" s="860"/>
      <c r="N494" s="860"/>
      <c r="O494" s="860"/>
      <c r="P494" s="860"/>
      <c r="Q494" s="860"/>
      <c r="R494" s="860"/>
      <c r="S494" s="860"/>
      <c r="T494" s="860"/>
      <c r="U494" s="860"/>
      <c r="V494" s="860"/>
      <c r="W494" s="860"/>
      <c r="X494" s="860"/>
      <c r="Y494" s="860"/>
    </row>
    <row r="495" spans="1:25" ht="15.75" customHeight="1" x14ac:dyDescent="0.25">
      <c r="A495" s="860"/>
      <c r="B495" s="860"/>
      <c r="C495" s="860"/>
      <c r="D495" s="860"/>
      <c r="E495" s="860"/>
      <c r="F495" s="860"/>
      <c r="G495" s="868"/>
      <c r="H495" s="860"/>
      <c r="I495" s="860"/>
      <c r="J495" s="860"/>
      <c r="K495" s="860"/>
      <c r="L495" s="860"/>
      <c r="M495" s="860"/>
      <c r="N495" s="860"/>
      <c r="O495" s="860"/>
      <c r="P495" s="860"/>
      <c r="Q495" s="860"/>
      <c r="R495" s="860"/>
      <c r="S495" s="860"/>
      <c r="T495" s="860"/>
      <c r="U495" s="860"/>
      <c r="V495" s="860"/>
      <c r="W495" s="860"/>
      <c r="X495" s="860"/>
      <c r="Y495" s="860"/>
    </row>
    <row r="496" spans="1:25" ht="15.75" customHeight="1" x14ac:dyDescent="0.25">
      <c r="A496" s="860"/>
      <c r="B496" s="860"/>
      <c r="C496" s="860"/>
      <c r="D496" s="860"/>
      <c r="E496" s="860"/>
      <c r="F496" s="860"/>
      <c r="G496" s="868"/>
      <c r="H496" s="860"/>
      <c r="I496" s="860"/>
      <c r="J496" s="860"/>
      <c r="K496" s="860"/>
      <c r="L496" s="860"/>
      <c r="M496" s="860"/>
      <c r="N496" s="860"/>
      <c r="O496" s="860"/>
      <c r="P496" s="860"/>
      <c r="Q496" s="860"/>
      <c r="R496" s="860"/>
      <c r="S496" s="860"/>
      <c r="T496" s="860"/>
      <c r="U496" s="860"/>
      <c r="V496" s="860"/>
      <c r="W496" s="860"/>
      <c r="X496" s="860"/>
      <c r="Y496" s="860"/>
    </row>
    <row r="497" spans="1:25" ht="15.75" customHeight="1" x14ac:dyDescent="0.25">
      <c r="A497" s="860"/>
      <c r="B497" s="860"/>
      <c r="C497" s="860"/>
      <c r="D497" s="860"/>
      <c r="E497" s="860"/>
      <c r="F497" s="860"/>
      <c r="G497" s="868"/>
      <c r="H497" s="860"/>
      <c r="I497" s="860"/>
      <c r="J497" s="860"/>
      <c r="K497" s="860"/>
      <c r="L497" s="860"/>
      <c r="M497" s="860"/>
      <c r="N497" s="860"/>
      <c r="O497" s="860"/>
      <c r="P497" s="860"/>
      <c r="Q497" s="860"/>
      <c r="R497" s="860"/>
      <c r="S497" s="860"/>
      <c r="T497" s="860"/>
      <c r="U497" s="860"/>
      <c r="V497" s="860"/>
      <c r="W497" s="860"/>
      <c r="X497" s="860"/>
      <c r="Y497" s="860"/>
    </row>
    <row r="498" spans="1:25" ht="15.75" customHeight="1" x14ac:dyDescent="0.25">
      <c r="A498" s="860"/>
      <c r="B498" s="860"/>
      <c r="C498" s="860"/>
      <c r="D498" s="860"/>
      <c r="E498" s="860"/>
      <c r="F498" s="860"/>
      <c r="G498" s="868"/>
      <c r="H498" s="860"/>
      <c r="I498" s="860"/>
      <c r="J498" s="860"/>
      <c r="K498" s="860"/>
      <c r="L498" s="860"/>
      <c r="M498" s="860"/>
      <c r="N498" s="860"/>
      <c r="O498" s="860"/>
      <c r="P498" s="860"/>
      <c r="Q498" s="860"/>
      <c r="R498" s="860"/>
      <c r="S498" s="860"/>
      <c r="T498" s="860"/>
      <c r="U498" s="860"/>
      <c r="V498" s="860"/>
      <c r="W498" s="860"/>
      <c r="X498" s="860"/>
      <c r="Y498" s="860"/>
    </row>
    <row r="499" spans="1:25" ht="15.75" customHeight="1" x14ac:dyDescent="0.25">
      <c r="A499" s="860"/>
      <c r="B499" s="860"/>
      <c r="C499" s="860"/>
      <c r="D499" s="860"/>
      <c r="E499" s="860"/>
      <c r="F499" s="860"/>
      <c r="G499" s="868"/>
      <c r="H499" s="860"/>
      <c r="I499" s="860"/>
      <c r="J499" s="860"/>
      <c r="K499" s="860"/>
      <c r="L499" s="860"/>
      <c r="M499" s="860"/>
      <c r="N499" s="860"/>
      <c r="O499" s="860"/>
      <c r="P499" s="860"/>
      <c r="Q499" s="860"/>
      <c r="R499" s="860"/>
      <c r="S499" s="860"/>
      <c r="T499" s="860"/>
      <c r="U499" s="860"/>
      <c r="V499" s="860"/>
      <c r="W499" s="860"/>
      <c r="X499" s="860"/>
      <c r="Y499" s="860"/>
    </row>
    <row r="500" spans="1:25" ht="15.75" customHeight="1" x14ac:dyDescent="0.25">
      <c r="A500" s="860"/>
      <c r="B500" s="860"/>
      <c r="C500" s="860"/>
      <c r="D500" s="860"/>
      <c r="E500" s="860"/>
      <c r="F500" s="860"/>
      <c r="G500" s="868"/>
      <c r="H500" s="860"/>
      <c r="I500" s="860"/>
      <c r="J500" s="860"/>
      <c r="K500" s="860"/>
      <c r="L500" s="860"/>
      <c r="M500" s="860"/>
      <c r="N500" s="860"/>
      <c r="O500" s="860"/>
      <c r="P500" s="860"/>
      <c r="Q500" s="860"/>
      <c r="R500" s="860"/>
      <c r="S500" s="860"/>
      <c r="T500" s="860"/>
      <c r="U500" s="860"/>
      <c r="V500" s="860"/>
      <c r="W500" s="860"/>
      <c r="X500" s="860"/>
      <c r="Y500" s="860"/>
    </row>
    <row r="501" spans="1:25" ht="15.75" customHeight="1" x14ac:dyDescent="0.25">
      <c r="A501" s="860"/>
      <c r="B501" s="860"/>
      <c r="C501" s="860"/>
      <c r="D501" s="860"/>
      <c r="E501" s="860"/>
      <c r="F501" s="860"/>
      <c r="G501" s="868"/>
      <c r="H501" s="860"/>
      <c r="I501" s="860"/>
      <c r="J501" s="860"/>
      <c r="K501" s="860"/>
      <c r="L501" s="860"/>
      <c r="M501" s="860"/>
      <c r="N501" s="860"/>
      <c r="O501" s="860"/>
      <c r="P501" s="860"/>
      <c r="Q501" s="860"/>
      <c r="R501" s="860"/>
      <c r="S501" s="860"/>
      <c r="T501" s="860"/>
      <c r="U501" s="860"/>
      <c r="V501" s="860"/>
      <c r="W501" s="860"/>
      <c r="X501" s="860"/>
      <c r="Y501" s="860"/>
    </row>
    <row r="502" spans="1:25" ht="15.75" customHeight="1" x14ac:dyDescent="0.25">
      <c r="A502" s="860"/>
      <c r="B502" s="860"/>
      <c r="C502" s="860"/>
      <c r="D502" s="860"/>
      <c r="E502" s="860"/>
      <c r="F502" s="860"/>
      <c r="G502" s="868"/>
      <c r="H502" s="860"/>
      <c r="I502" s="860"/>
      <c r="J502" s="860"/>
      <c r="K502" s="860"/>
      <c r="L502" s="860"/>
      <c r="M502" s="860"/>
      <c r="N502" s="860"/>
      <c r="O502" s="860"/>
      <c r="P502" s="860"/>
      <c r="Q502" s="860"/>
      <c r="R502" s="860"/>
      <c r="S502" s="860"/>
      <c r="T502" s="860"/>
      <c r="U502" s="860"/>
      <c r="V502" s="860"/>
      <c r="W502" s="860"/>
      <c r="X502" s="860"/>
      <c r="Y502" s="860"/>
    </row>
    <row r="503" spans="1:25" ht="15.75" customHeight="1" x14ac:dyDescent="0.25">
      <c r="A503" s="860"/>
      <c r="B503" s="860"/>
      <c r="C503" s="860"/>
      <c r="D503" s="860"/>
      <c r="E503" s="860"/>
      <c r="F503" s="860"/>
      <c r="G503" s="868"/>
      <c r="H503" s="860"/>
      <c r="I503" s="860"/>
      <c r="J503" s="860"/>
      <c r="K503" s="860"/>
      <c r="L503" s="860"/>
      <c r="M503" s="860"/>
      <c r="N503" s="860"/>
      <c r="O503" s="860"/>
      <c r="P503" s="860"/>
      <c r="Q503" s="860"/>
      <c r="R503" s="860"/>
      <c r="S503" s="860"/>
      <c r="T503" s="860"/>
      <c r="U503" s="860"/>
      <c r="V503" s="860"/>
      <c r="W503" s="860"/>
      <c r="X503" s="860"/>
      <c r="Y503" s="860"/>
    </row>
    <row r="504" spans="1:25" ht="15.75" customHeight="1" x14ac:dyDescent="0.25">
      <c r="A504" s="860"/>
      <c r="B504" s="860"/>
      <c r="C504" s="860"/>
      <c r="D504" s="860"/>
      <c r="E504" s="860"/>
      <c r="F504" s="860"/>
      <c r="G504" s="868"/>
      <c r="H504" s="860"/>
      <c r="I504" s="860"/>
      <c r="J504" s="860"/>
      <c r="K504" s="860"/>
      <c r="L504" s="860"/>
      <c r="M504" s="860"/>
      <c r="N504" s="860"/>
      <c r="O504" s="860"/>
      <c r="P504" s="860"/>
      <c r="Q504" s="860"/>
      <c r="R504" s="860"/>
      <c r="S504" s="860"/>
      <c r="T504" s="860"/>
      <c r="U504" s="860"/>
      <c r="V504" s="860"/>
      <c r="W504" s="860"/>
      <c r="X504" s="860"/>
      <c r="Y504" s="860"/>
    </row>
    <row r="505" spans="1:25" ht="15.75" customHeight="1" x14ac:dyDescent="0.25">
      <c r="A505" s="860"/>
      <c r="B505" s="860"/>
      <c r="C505" s="860"/>
      <c r="D505" s="860"/>
      <c r="E505" s="860"/>
      <c r="F505" s="860"/>
      <c r="G505" s="868"/>
      <c r="H505" s="860"/>
      <c r="I505" s="860"/>
      <c r="J505" s="860"/>
      <c r="K505" s="860"/>
      <c r="L505" s="860"/>
      <c r="M505" s="860"/>
      <c r="N505" s="860"/>
      <c r="O505" s="860"/>
      <c r="P505" s="860"/>
      <c r="Q505" s="860"/>
      <c r="R505" s="860"/>
      <c r="S505" s="860"/>
      <c r="T505" s="860"/>
      <c r="U505" s="860"/>
      <c r="V505" s="860"/>
      <c r="W505" s="860"/>
      <c r="X505" s="860"/>
      <c r="Y505" s="860"/>
    </row>
    <row r="506" spans="1:25" ht="15.75" customHeight="1" x14ac:dyDescent="0.25">
      <c r="A506" s="860"/>
      <c r="B506" s="860"/>
      <c r="C506" s="860"/>
      <c r="D506" s="860"/>
      <c r="E506" s="860"/>
      <c r="F506" s="860"/>
      <c r="G506" s="868"/>
      <c r="H506" s="860"/>
      <c r="I506" s="860"/>
      <c r="J506" s="860"/>
      <c r="K506" s="860"/>
      <c r="L506" s="860"/>
      <c r="M506" s="860"/>
      <c r="N506" s="860"/>
      <c r="O506" s="860"/>
      <c r="P506" s="860"/>
      <c r="Q506" s="860"/>
      <c r="R506" s="860"/>
      <c r="S506" s="860"/>
      <c r="T506" s="860"/>
      <c r="U506" s="860"/>
      <c r="V506" s="860"/>
      <c r="W506" s="860"/>
      <c r="X506" s="860"/>
      <c r="Y506" s="860"/>
    </row>
    <row r="507" spans="1:25" ht="15.75" customHeight="1" x14ac:dyDescent="0.25">
      <c r="A507" s="860"/>
      <c r="B507" s="860"/>
      <c r="C507" s="860"/>
      <c r="D507" s="860"/>
      <c r="E507" s="860"/>
      <c r="F507" s="860"/>
      <c r="G507" s="868"/>
      <c r="H507" s="860"/>
      <c r="I507" s="860"/>
      <c r="J507" s="860"/>
      <c r="K507" s="860"/>
      <c r="L507" s="860"/>
      <c r="M507" s="860"/>
      <c r="N507" s="860"/>
      <c r="O507" s="860"/>
      <c r="P507" s="860"/>
      <c r="Q507" s="860"/>
      <c r="R507" s="860"/>
      <c r="S507" s="860"/>
      <c r="T507" s="860"/>
      <c r="U507" s="860"/>
      <c r="V507" s="860"/>
      <c r="W507" s="860"/>
      <c r="X507" s="860"/>
      <c r="Y507" s="860"/>
    </row>
    <row r="508" spans="1:25" ht="15.75" customHeight="1" x14ac:dyDescent="0.25">
      <c r="A508" s="860"/>
      <c r="B508" s="860"/>
      <c r="C508" s="860"/>
      <c r="D508" s="860"/>
      <c r="E508" s="860"/>
      <c r="F508" s="860"/>
      <c r="G508" s="868"/>
      <c r="H508" s="860"/>
      <c r="I508" s="860"/>
      <c r="J508" s="860"/>
      <c r="K508" s="860"/>
      <c r="L508" s="860"/>
      <c r="M508" s="860"/>
      <c r="N508" s="860"/>
      <c r="O508" s="860"/>
      <c r="P508" s="860"/>
      <c r="Q508" s="860"/>
      <c r="R508" s="860"/>
      <c r="S508" s="860"/>
      <c r="T508" s="860"/>
      <c r="U508" s="860"/>
      <c r="V508" s="860"/>
      <c r="W508" s="860"/>
      <c r="X508" s="860"/>
      <c r="Y508" s="860"/>
    </row>
    <row r="509" spans="1:25" ht="15.75" customHeight="1" x14ac:dyDescent="0.25">
      <c r="A509" s="860"/>
      <c r="B509" s="860"/>
      <c r="C509" s="860"/>
      <c r="D509" s="860"/>
      <c r="E509" s="860"/>
      <c r="F509" s="860"/>
      <c r="G509" s="868"/>
      <c r="H509" s="860"/>
      <c r="I509" s="860"/>
      <c r="J509" s="860"/>
      <c r="K509" s="860"/>
      <c r="L509" s="860"/>
      <c r="M509" s="860"/>
      <c r="N509" s="860"/>
      <c r="O509" s="860"/>
      <c r="P509" s="860"/>
      <c r="Q509" s="860"/>
      <c r="R509" s="860"/>
      <c r="S509" s="860"/>
      <c r="T509" s="860"/>
      <c r="U509" s="860"/>
      <c r="V509" s="860"/>
      <c r="W509" s="860"/>
      <c r="X509" s="860"/>
      <c r="Y509" s="860"/>
    </row>
    <row r="510" spans="1:25" ht="15.75" customHeight="1" x14ac:dyDescent="0.25">
      <c r="A510" s="860"/>
      <c r="B510" s="860"/>
      <c r="C510" s="860"/>
      <c r="D510" s="860"/>
      <c r="E510" s="860"/>
      <c r="F510" s="860"/>
      <c r="G510" s="868"/>
      <c r="H510" s="860"/>
      <c r="I510" s="860"/>
      <c r="J510" s="860"/>
      <c r="K510" s="860"/>
      <c r="L510" s="860"/>
      <c r="M510" s="860"/>
      <c r="N510" s="860"/>
      <c r="O510" s="860"/>
      <c r="P510" s="860"/>
      <c r="Q510" s="860"/>
      <c r="R510" s="860"/>
      <c r="S510" s="860"/>
      <c r="T510" s="860"/>
      <c r="U510" s="860"/>
      <c r="V510" s="860"/>
      <c r="W510" s="860"/>
      <c r="X510" s="860"/>
      <c r="Y510" s="860"/>
    </row>
    <row r="511" spans="1:25" ht="15.75" customHeight="1" x14ac:dyDescent="0.25">
      <c r="A511" s="860"/>
      <c r="B511" s="860"/>
      <c r="C511" s="860"/>
      <c r="D511" s="860"/>
      <c r="E511" s="860"/>
      <c r="F511" s="860"/>
      <c r="G511" s="868"/>
      <c r="H511" s="860"/>
      <c r="I511" s="860"/>
      <c r="J511" s="860"/>
      <c r="K511" s="860"/>
      <c r="L511" s="860"/>
      <c r="M511" s="860"/>
      <c r="N511" s="860"/>
      <c r="O511" s="860"/>
      <c r="P511" s="860"/>
      <c r="Q511" s="860"/>
      <c r="R511" s="860"/>
      <c r="S511" s="860"/>
      <c r="T511" s="860"/>
      <c r="U511" s="860"/>
      <c r="V511" s="860"/>
      <c r="W511" s="860"/>
      <c r="X511" s="860"/>
      <c r="Y511" s="860"/>
    </row>
    <row r="512" spans="1:25" ht="15.75" customHeight="1" x14ac:dyDescent="0.25">
      <c r="A512" s="860"/>
      <c r="B512" s="860"/>
      <c r="C512" s="860"/>
      <c r="D512" s="860"/>
      <c r="E512" s="860"/>
      <c r="F512" s="860"/>
      <c r="G512" s="868"/>
      <c r="H512" s="860"/>
      <c r="I512" s="860"/>
      <c r="J512" s="860"/>
      <c r="K512" s="860"/>
      <c r="L512" s="860"/>
      <c r="M512" s="860"/>
      <c r="N512" s="860"/>
      <c r="O512" s="860"/>
      <c r="P512" s="860"/>
      <c r="Q512" s="860"/>
      <c r="R512" s="860"/>
      <c r="S512" s="860"/>
      <c r="T512" s="860"/>
      <c r="U512" s="860"/>
      <c r="V512" s="860"/>
      <c r="W512" s="860"/>
      <c r="X512" s="860"/>
      <c r="Y512" s="860"/>
    </row>
    <row r="513" spans="1:25" ht="15.75" customHeight="1" x14ac:dyDescent="0.25">
      <c r="A513" s="860"/>
      <c r="B513" s="860"/>
      <c r="C513" s="860"/>
      <c r="D513" s="860"/>
      <c r="E513" s="860"/>
      <c r="F513" s="860"/>
      <c r="G513" s="868"/>
      <c r="H513" s="860"/>
      <c r="I513" s="860"/>
      <c r="J513" s="860"/>
      <c r="K513" s="860"/>
      <c r="L513" s="860"/>
      <c r="M513" s="860"/>
      <c r="N513" s="860"/>
      <c r="O513" s="860"/>
      <c r="P513" s="860"/>
      <c r="Q513" s="860"/>
      <c r="R513" s="860"/>
      <c r="S513" s="860"/>
      <c r="T513" s="860"/>
      <c r="U513" s="860"/>
      <c r="V513" s="860"/>
      <c r="W513" s="860"/>
      <c r="X513" s="860"/>
      <c r="Y513" s="860"/>
    </row>
    <row r="514" spans="1:25" ht="15.75" customHeight="1" x14ac:dyDescent="0.25">
      <c r="A514" s="860"/>
      <c r="B514" s="860"/>
      <c r="C514" s="860"/>
      <c r="D514" s="860"/>
      <c r="E514" s="860"/>
      <c r="F514" s="860"/>
      <c r="G514" s="868"/>
      <c r="H514" s="860"/>
      <c r="I514" s="860"/>
      <c r="J514" s="860"/>
      <c r="K514" s="860"/>
      <c r="L514" s="860"/>
      <c r="M514" s="860"/>
      <c r="N514" s="860"/>
      <c r="O514" s="860"/>
      <c r="P514" s="860"/>
      <c r="Q514" s="860"/>
      <c r="R514" s="860"/>
      <c r="S514" s="860"/>
      <c r="T514" s="860"/>
      <c r="U514" s="860"/>
      <c r="V514" s="860"/>
      <c r="W514" s="860"/>
      <c r="X514" s="860"/>
      <c r="Y514" s="860"/>
    </row>
    <row r="515" spans="1:25" ht="15.75" customHeight="1" x14ac:dyDescent="0.25">
      <c r="A515" s="860"/>
      <c r="B515" s="860"/>
      <c r="C515" s="860"/>
      <c r="D515" s="860"/>
      <c r="E515" s="860"/>
      <c r="F515" s="860"/>
      <c r="G515" s="868"/>
      <c r="H515" s="860"/>
      <c r="I515" s="860"/>
      <c r="J515" s="860"/>
      <c r="K515" s="860"/>
      <c r="L515" s="860"/>
      <c r="M515" s="860"/>
      <c r="N515" s="860"/>
      <c r="O515" s="860"/>
      <c r="P515" s="860"/>
      <c r="Q515" s="860"/>
      <c r="R515" s="860"/>
      <c r="S515" s="860"/>
      <c r="T515" s="860"/>
      <c r="U515" s="860"/>
      <c r="V515" s="860"/>
      <c r="W515" s="860"/>
      <c r="X515" s="860"/>
      <c r="Y515" s="860"/>
    </row>
    <row r="516" spans="1:25" ht="15.75" customHeight="1" x14ac:dyDescent="0.25">
      <c r="A516" s="860"/>
      <c r="B516" s="860"/>
      <c r="C516" s="860"/>
      <c r="D516" s="860"/>
      <c r="E516" s="860"/>
      <c r="F516" s="860"/>
      <c r="G516" s="868"/>
      <c r="H516" s="860"/>
      <c r="I516" s="860"/>
      <c r="J516" s="860"/>
      <c r="K516" s="860"/>
      <c r="L516" s="860"/>
      <c r="M516" s="860"/>
      <c r="N516" s="860"/>
      <c r="O516" s="860"/>
      <c r="P516" s="860"/>
      <c r="Q516" s="860"/>
      <c r="R516" s="860"/>
      <c r="S516" s="860"/>
      <c r="T516" s="860"/>
      <c r="U516" s="860"/>
      <c r="V516" s="860"/>
      <c r="W516" s="860"/>
      <c r="X516" s="860"/>
      <c r="Y516" s="860"/>
    </row>
    <row r="517" spans="1:25" ht="15.75" customHeight="1" x14ac:dyDescent="0.25">
      <c r="A517" s="860"/>
      <c r="B517" s="860"/>
      <c r="C517" s="860"/>
      <c r="D517" s="860"/>
      <c r="E517" s="860"/>
      <c r="F517" s="860"/>
      <c r="G517" s="868"/>
      <c r="H517" s="860"/>
      <c r="I517" s="860"/>
      <c r="J517" s="860"/>
      <c r="K517" s="860"/>
      <c r="L517" s="860"/>
      <c r="M517" s="860"/>
      <c r="N517" s="860"/>
      <c r="O517" s="860"/>
      <c r="P517" s="860"/>
      <c r="Q517" s="860"/>
      <c r="R517" s="860"/>
      <c r="S517" s="860"/>
      <c r="T517" s="860"/>
      <c r="U517" s="860"/>
      <c r="V517" s="860"/>
      <c r="W517" s="860"/>
      <c r="X517" s="860"/>
      <c r="Y517" s="860"/>
    </row>
    <row r="518" spans="1:25" ht="15.75" customHeight="1" x14ac:dyDescent="0.25">
      <c r="A518" s="860"/>
      <c r="B518" s="860"/>
      <c r="C518" s="860"/>
      <c r="D518" s="860"/>
      <c r="E518" s="860"/>
      <c r="F518" s="860"/>
      <c r="G518" s="868"/>
      <c r="H518" s="860"/>
      <c r="I518" s="860"/>
      <c r="J518" s="860"/>
      <c r="K518" s="860"/>
      <c r="L518" s="860"/>
      <c r="M518" s="860"/>
      <c r="N518" s="860"/>
      <c r="O518" s="860"/>
      <c r="P518" s="860"/>
      <c r="Q518" s="860"/>
      <c r="R518" s="860"/>
      <c r="S518" s="860"/>
      <c r="T518" s="860"/>
      <c r="U518" s="860"/>
      <c r="V518" s="860"/>
      <c r="W518" s="860"/>
      <c r="X518" s="860"/>
      <c r="Y518" s="860"/>
    </row>
    <row r="519" spans="1:25" ht="15.75" customHeight="1" x14ac:dyDescent="0.25">
      <c r="A519" s="860"/>
      <c r="B519" s="860"/>
      <c r="C519" s="860"/>
      <c r="D519" s="860"/>
      <c r="E519" s="860"/>
      <c r="F519" s="860"/>
      <c r="G519" s="868"/>
      <c r="H519" s="860"/>
      <c r="I519" s="860"/>
      <c r="J519" s="860"/>
      <c r="K519" s="860"/>
      <c r="L519" s="860"/>
      <c r="M519" s="860"/>
      <c r="N519" s="860"/>
      <c r="O519" s="860"/>
      <c r="P519" s="860"/>
      <c r="Q519" s="860"/>
      <c r="R519" s="860"/>
      <c r="S519" s="860"/>
      <c r="T519" s="860"/>
      <c r="U519" s="860"/>
      <c r="V519" s="860"/>
      <c r="W519" s="860"/>
      <c r="X519" s="860"/>
      <c r="Y519" s="860"/>
    </row>
    <row r="520" spans="1:25" ht="15.75" customHeight="1" x14ac:dyDescent="0.25">
      <c r="A520" s="860"/>
      <c r="B520" s="860"/>
      <c r="C520" s="860"/>
      <c r="D520" s="860"/>
      <c r="E520" s="860"/>
      <c r="F520" s="860"/>
      <c r="G520" s="868"/>
      <c r="H520" s="860"/>
      <c r="I520" s="860"/>
      <c r="J520" s="860"/>
      <c r="K520" s="860"/>
      <c r="L520" s="860"/>
      <c r="M520" s="860"/>
      <c r="N520" s="860"/>
      <c r="O520" s="860"/>
      <c r="P520" s="860"/>
      <c r="Q520" s="860"/>
      <c r="R520" s="860"/>
      <c r="S520" s="860"/>
      <c r="T520" s="860"/>
      <c r="U520" s="860"/>
      <c r="V520" s="860"/>
      <c r="W520" s="860"/>
      <c r="X520" s="860"/>
      <c r="Y520" s="860"/>
    </row>
    <row r="521" spans="1:25" ht="15.75" customHeight="1" x14ac:dyDescent="0.25">
      <c r="A521" s="860"/>
      <c r="B521" s="860"/>
      <c r="C521" s="860"/>
      <c r="D521" s="860"/>
      <c r="E521" s="860"/>
      <c r="F521" s="860"/>
      <c r="G521" s="868"/>
      <c r="H521" s="860"/>
      <c r="I521" s="860"/>
      <c r="J521" s="860"/>
      <c r="K521" s="860"/>
      <c r="L521" s="860"/>
      <c r="M521" s="860"/>
      <c r="N521" s="860"/>
      <c r="O521" s="860"/>
      <c r="P521" s="860"/>
      <c r="Q521" s="860"/>
      <c r="R521" s="860"/>
      <c r="S521" s="860"/>
      <c r="T521" s="860"/>
      <c r="U521" s="860"/>
      <c r="V521" s="860"/>
      <c r="W521" s="860"/>
      <c r="X521" s="860"/>
      <c r="Y521" s="860"/>
    </row>
    <row r="522" spans="1:25" ht="15.75" customHeight="1" x14ac:dyDescent="0.25">
      <c r="A522" s="860"/>
      <c r="B522" s="860"/>
      <c r="C522" s="860"/>
      <c r="D522" s="860"/>
      <c r="E522" s="860"/>
      <c r="F522" s="860"/>
      <c r="G522" s="868"/>
      <c r="H522" s="860"/>
      <c r="I522" s="860"/>
      <c r="J522" s="860"/>
      <c r="K522" s="860"/>
      <c r="L522" s="860"/>
      <c r="M522" s="860"/>
      <c r="N522" s="860"/>
      <c r="O522" s="860"/>
      <c r="P522" s="860"/>
      <c r="Q522" s="860"/>
      <c r="R522" s="860"/>
      <c r="S522" s="860"/>
      <c r="T522" s="860"/>
      <c r="U522" s="860"/>
      <c r="V522" s="860"/>
      <c r="W522" s="860"/>
      <c r="X522" s="860"/>
      <c r="Y522" s="860"/>
    </row>
    <row r="523" spans="1:25" ht="15.75" customHeight="1" x14ac:dyDescent="0.25">
      <c r="A523" s="860"/>
      <c r="B523" s="860"/>
      <c r="C523" s="860"/>
      <c r="D523" s="860"/>
      <c r="E523" s="860"/>
      <c r="F523" s="860"/>
      <c r="G523" s="868"/>
      <c r="H523" s="860"/>
      <c r="I523" s="860"/>
      <c r="J523" s="860"/>
      <c r="K523" s="860"/>
      <c r="L523" s="860"/>
      <c r="M523" s="860"/>
      <c r="N523" s="860"/>
      <c r="O523" s="860"/>
      <c r="P523" s="860"/>
      <c r="Q523" s="860"/>
      <c r="R523" s="860"/>
      <c r="S523" s="860"/>
      <c r="T523" s="860"/>
      <c r="U523" s="860"/>
      <c r="V523" s="860"/>
      <c r="W523" s="860"/>
      <c r="X523" s="860"/>
      <c r="Y523" s="860"/>
    </row>
    <row r="524" spans="1:25" ht="15.75" customHeight="1" x14ac:dyDescent="0.25">
      <c r="A524" s="860"/>
      <c r="B524" s="860"/>
      <c r="C524" s="860"/>
      <c r="D524" s="860"/>
      <c r="E524" s="860"/>
      <c r="F524" s="860"/>
      <c r="G524" s="868"/>
      <c r="H524" s="860"/>
      <c r="I524" s="860"/>
      <c r="J524" s="860"/>
      <c r="K524" s="860"/>
      <c r="L524" s="860"/>
      <c r="M524" s="860"/>
      <c r="N524" s="860"/>
      <c r="O524" s="860"/>
      <c r="P524" s="860"/>
      <c r="Q524" s="860"/>
      <c r="R524" s="860"/>
      <c r="S524" s="860"/>
      <c r="T524" s="860"/>
      <c r="U524" s="860"/>
      <c r="V524" s="860"/>
      <c r="W524" s="860"/>
      <c r="X524" s="860"/>
      <c r="Y524" s="860"/>
    </row>
    <row r="525" spans="1:25" ht="15.75" customHeight="1" x14ac:dyDescent="0.25">
      <c r="A525" s="860"/>
      <c r="B525" s="860"/>
      <c r="C525" s="860"/>
      <c r="D525" s="860"/>
      <c r="E525" s="860"/>
      <c r="F525" s="860"/>
      <c r="G525" s="868"/>
      <c r="H525" s="860"/>
      <c r="I525" s="860"/>
      <c r="J525" s="860"/>
      <c r="K525" s="860"/>
      <c r="L525" s="860"/>
      <c r="M525" s="860"/>
      <c r="N525" s="860"/>
      <c r="O525" s="860"/>
      <c r="P525" s="860"/>
      <c r="Q525" s="860"/>
      <c r="R525" s="860"/>
      <c r="S525" s="860"/>
      <c r="T525" s="860"/>
      <c r="U525" s="860"/>
      <c r="V525" s="860"/>
      <c r="W525" s="860"/>
      <c r="X525" s="860"/>
      <c r="Y525" s="860"/>
    </row>
    <row r="526" spans="1:25" ht="15.75" customHeight="1" x14ac:dyDescent="0.25">
      <c r="A526" s="860"/>
      <c r="B526" s="860"/>
      <c r="C526" s="860"/>
      <c r="D526" s="860"/>
      <c r="E526" s="860"/>
      <c r="F526" s="860"/>
      <c r="G526" s="868"/>
      <c r="H526" s="860"/>
      <c r="I526" s="860"/>
      <c r="J526" s="860"/>
      <c r="K526" s="860"/>
      <c r="L526" s="860"/>
      <c r="M526" s="860"/>
      <c r="N526" s="860"/>
      <c r="O526" s="860"/>
      <c r="P526" s="860"/>
      <c r="Q526" s="860"/>
      <c r="R526" s="860"/>
      <c r="S526" s="860"/>
      <c r="T526" s="860"/>
      <c r="U526" s="860"/>
      <c r="V526" s="860"/>
      <c r="W526" s="860"/>
      <c r="X526" s="860"/>
      <c r="Y526" s="860"/>
    </row>
    <row r="527" spans="1:25" ht="15.75" customHeight="1" x14ac:dyDescent="0.25">
      <c r="A527" s="860"/>
      <c r="B527" s="860"/>
      <c r="C527" s="860"/>
      <c r="D527" s="860"/>
      <c r="E527" s="860"/>
      <c r="F527" s="860"/>
      <c r="G527" s="868"/>
      <c r="H527" s="860"/>
      <c r="I527" s="860"/>
      <c r="J527" s="860"/>
      <c r="K527" s="860"/>
      <c r="L527" s="860"/>
      <c r="M527" s="860"/>
      <c r="N527" s="860"/>
      <c r="O527" s="860"/>
      <c r="P527" s="860"/>
      <c r="Q527" s="860"/>
      <c r="R527" s="860"/>
      <c r="S527" s="860"/>
      <c r="T527" s="860"/>
      <c r="U527" s="860"/>
      <c r="V527" s="860"/>
      <c r="W527" s="860"/>
      <c r="X527" s="860"/>
      <c r="Y527" s="860"/>
    </row>
    <row r="528" spans="1:25" ht="15.75" customHeight="1" x14ac:dyDescent="0.25">
      <c r="A528" s="860"/>
      <c r="B528" s="860"/>
      <c r="C528" s="860"/>
      <c r="D528" s="860"/>
      <c r="E528" s="860"/>
      <c r="F528" s="860"/>
      <c r="G528" s="868"/>
      <c r="H528" s="860"/>
      <c r="I528" s="860"/>
      <c r="J528" s="860"/>
      <c r="K528" s="860"/>
      <c r="L528" s="860"/>
      <c r="M528" s="860"/>
      <c r="N528" s="860"/>
      <c r="O528" s="860"/>
      <c r="P528" s="860"/>
      <c r="Q528" s="860"/>
      <c r="R528" s="860"/>
      <c r="S528" s="860"/>
      <c r="T528" s="860"/>
      <c r="U528" s="860"/>
      <c r="V528" s="860"/>
      <c r="W528" s="860"/>
      <c r="X528" s="860"/>
      <c r="Y528" s="860"/>
    </row>
    <row r="529" spans="1:25" ht="15.75" customHeight="1" x14ac:dyDescent="0.25">
      <c r="A529" s="860"/>
      <c r="B529" s="860"/>
      <c r="C529" s="860"/>
      <c r="D529" s="860"/>
      <c r="E529" s="860"/>
      <c r="F529" s="860"/>
      <c r="G529" s="868"/>
      <c r="H529" s="860"/>
      <c r="I529" s="860"/>
      <c r="J529" s="860"/>
      <c r="K529" s="860"/>
      <c r="L529" s="860"/>
      <c r="M529" s="860"/>
      <c r="N529" s="860"/>
      <c r="O529" s="860"/>
      <c r="P529" s="860"/>
      <c r="Q529" s="860"/>
      <c r="R529" s="860"/>
      <c r="S529" s="860"/>
      <c r="T529" s="860"/>
      <c r="U529" s="860"/>
      <c r="V529" s="860"/>
      <c r="W529" s="860"/>
      <c r="X529" s="860"/>
      <c r="Y529" s="860"/>
    </row>
    <row r="530" spans="1:25" ht="15.75" customHeight="1" x14ac:dyDescent="0.25">
      <c r="A530" s="860"/>
      <c r="B530" s="860"/>
      <c r="C530" s="860"/>
      <c r="D530" s="860"/>
      <c r="E530" s="860"/>
      <c r="F530" s="860"/>
      <c r="G530" s="868"/>
      <c r="H530" s="860"/>
      <c r="I530" s="860"/>
      <c r="J530" s="860"/>
      <c r="K530" s="860"/>
      <c r="L530" s="860"/>
      <c r="M530" s="860"/>
      <c r="N530" s="860"/>
      <c r="O530" s="860"/>
      <c r="P530" s="860"/>
      <c r="Q530" s="860"/>
      <c r="R530" s="860"/>
      <c r="S530" s="860"/>
      <c r="T530" s="860"/>
      <c r="U530" s="860"/>
      <c r="V530" s="860"/>
      <c r="W530" s="860"/>
      <c r="X530" s="860"/>
      <c r="Y530" s="860"/>
    </row>
    <row r="531" spans="1:25" ht="15.75" customHeight="1" x14ac:dyDescent="0.25">
      <c r="A531" s="860"/>
      <c r="B531" s="860"/>
      <c r="C531" s="860"/>
      <c r="D531" s="860"/>
      <c r="E531" s="860"/>
      <c r="F531" s="860"/>
      <c r="G531" s="868"/>
      <c r="H531" s="860"/>
      <c r="I531" s="860"/>
      <c r="J531" s="860"/>
      <c r="K531" s="860"/>
      <c r="L531" s="860"/>
      <c r="M531" s="860"/>
      <c r="N531" s="860"/>
      <c r="O531" s="860"/>
      <c r="P531" s="860"/>
      <c r="Q531" s="860"/>
      <c r="R531" s="860"/>
      <c r="S531" s="860"/>
      <c r="T531" s="860"/>
      <c r="U531" s="860"/>
      <c r="V531" s="860"/>
      <c r="W531" s="860"/>
      <c r="X531" s="860"/>
      <c r="Y531" s="860"/>
    </row>
    <row r="532" spans="1:25" ht="15.75" customHeight="1" x14ac:dyDescent="0.25">
      <c r="A532" s="860"/>
      <c r="B532" s="860"/>
      <c r="C532" s="860"/>
      <c r="D532" s="860"/>
      <c r="E532" s="860"/>
      <c r="F532" s="860"/>
      <c r="G532" s="868"/>
      <c r="H532" s="860"/>
      <c r="I532" s="860"/>
      <c r="J532" s="860"/>
      <c r="K532" s="860"/>
      <c r="L532" s="860"/>
      <c r="M532" s="860"/>
      <c r="N532" s="860"/>
      <c r="O532" s="860"/>
      <c r="P532" s="860"/>
      <c r="Q532" s="860"/>
      <c r="R532" s="860"/>
      <c r="S532" s="860"/>
      <c r="T532" s="860"/>
      <c r="U532" s="860"/>
      <c r="V532" s="860"/>
      <c r="W532" s="860"/>
      <c r="X532" s="860"/>
      <c r="Y532" s="860"/>
    </row>
    <row r="533" spans="1:25" ht="15.75" customHeight="1" x14ac:dyDescent="0.25">
      <c r="A533" s="860"/>
      <c r="B533" s="860"/>
      <c r="C533" s="860"/>
      <c r="D533" s="860"/>
      <c r="E533" s="860"/>
      <c r="F533" s="860"/>
      <c r="G533" s="868"/>
      <c r="H533" s="860"/>
      <c r="I533" s="860"/>
      <c r="J533" s="860"/>
      <c r="K533" s="860"/>
      <c r="L533" s="860"/>
      <c r="M533" s="860"/>
      <c r="N533" s="860"/>
      <c r="O533" s="860"/>
      <c r="P533" s="860"/>
      <c r="Q533" s="860"/>
      <c r="R533" s="860"/>
      <c r="S533" s="860"/>
      <c r="T533" s="860"/>
      <c r="U533" s="860"/>
      <c r="V533" s="860"/>
      <c r="W533" s="860"/>
      <c r="X533" s="860"/>
      <c r="Y533" s="860"/>
    </row>
    <row r="534" spans="1:25" ht="15.75" customHeight="1" x14ac:dyDescent="0.25">
      <c r="A534" s="860"/>
      <c r="B534" s="860"/>
      <c r="C534" s="860"/>
      <c r="D534" s="860"/>
      <c r="E534" s="860"/>
      <c r="F534" s="860"/>
      <c r="G534" s="868"/>
      <c r="H534" s="860"/>
      <c r="I534" s="860"/>
      <c r="J534" s="860"/>
      <c r="K534" s="860"/>
      <c r="L534" s="860"/>
      <c r="M534" s="860"/>
      <c r="N534" s="860"/>
      <c r="O534" s="860"/>
      <c r="P534" s="860"/>
      <c r="Q534" s="860"/>
      <c r="R534" s="860"/>
      <c r="S534" s="860"/>
      <c r="T534" s="860"/>
      <c r="U534" s="860"/>
      <c r="V534" s="860"/>
      <c r="W534" s="860"/>
      <c r="X534" s="860"/>
      <c r="Y534" s="860"/>
    </row>
    <row r="535" spans="1:25" ht="15.75" customHeight="1" x14ac:dyDescent="0.25">
      <c r="A535" s="860"/>
      <c r="B535" s="860"/>
      <c r="C535" s="860"/>
      <c r="D535" s="860"/>
      <c r="E535" s="860"/>
      <c r="F535" s="860"/>
      <c r="G535" s="868"/>
      <c r="H535" s="860"/>
      <c r="I535" s="860"/>
      <c r="J535" s="860"/>
      <c r="K535" s="860"/>
      <c r="L535" s="860"/>
      <c r="M535" s="860"/>
      <c r="N535" s="860"/>
      <c r="O535" s="860"/>
      <c r="P535" s="860"/>
      <c r="Q535" s="860"/>
      <c r="R535" s="860"/>
      <c r="S535" s="860"/>
      <c r="T535" s="860"/>
      <c r="U535" s="860"/>
      <c r="V535" s="860"/>
      <c r="W535" s="860"/>
      <c r="X535" s="860"/>
      <c r="Y535" s="860"/>
    </row>
    <row r="536" spans="1:25" ht="15.75" customHeight="1" x14ac:dyDescent="0.25">
      <c r="A536" s="860"/>
      <c r="B536" s="860"/>
      <c r="C536" s="860"/>
      <c r="D536" s="860"/>
      <c r="E536" s="860"/>
      <c r="F536" s="860"/>
      <c r="G536" s="868"/>
      <c r="H536" s="860"/>
      <c r="I536" s="860"/>
      <c r="J536" s="860"/>
      <c r="K536" s="860"/>
      <c r="L536" s="860"/>
      <c r="M536" s="860"/>
      <c r="N536" s="860"/>
      <c r="O536" s="860"/>
      <c r="P536" s="860"/>
      <c r="Q536" s="860"/>
      <c r="R536" s="860"/>
      <c r="S536" s="860"/>
      <c r="T536" s="860"/>
      <c r="U536" s="860"/>
      <c r="V536" s="860"/>
      <c r="W536" s="860"/>
      <c r="X536" s="860"/>
      <c r="Y536" s="860"/>
    </row>
    <row r="537" spans="1:25" ht="15.75" customHeight="1" x14ac:dyDescent="0.25">
      <c r="A537" s="860"/>
      <c r="B537" s="860"/>
      <c r="C537" s="860"/>
      <c r="D537" s="860"/>
      <c r="E537" s="860"/>
      <c r="F537" s="860"/>
      <c r="G537" s="868"/>
      <c r="H537" s="860"/>
      <c r="I537" s="860"/>
      <c r="J537" s="860"/>
      <c r="K537" s="860"/>
      <c r="L537" s="860"/>
      <c r="M537" s="860"/>
      <c r="N537" s="860"/>
      <c r="O537" s="860"/>
      <c r="P537" s="860"/>
      <c r="Q537" s="860"/>
      <c r="R537" s="860"/>
      <c r="S537" s="860"/>
      <c r="T537" s="860"/>
      <c r="U537" s="860"/>
      <c r="V537" s="860"/>
      <c r="W537" s="860"/>
      <c r="X537" s="860"/>
      <c r="Y537" s="860"/>
    </row>
    <row r="538" spans="1:25" ht="15.75" customHeight="1" x14ac:dyDescent="0.25">
      <c r="A538" s="860"/>
      <c r="B538" s="860"/>
      <c r="C538" s="860"/>
      <c r="D538" s="860"/>
      <c r="E538" s="860"/>
      <c r="F538" s="860"/>
      <c r="G538" s="868"/>
      <c r="H538" s="860"/>
      <c r="I538" s="860"/>
      <c r="J538" s="860"/>
      <c r="K538" s="860"/>
      <c r="L538" s="860"/>
      <c r="M538" s="860"/>
      <c r="N538" s="860"/>
      <c r="O538" s="860"/>
      <c r="P538" s="860"/>
      <c r="Q538" s="860"/>
      <c r="R538" s="860"/>
      <c r="S538" s="860"/>
      <c r="T538" s="860"/>
      <c r="U538" s="860"/>
      <c r="V538" s="860"/>
      <c r="W538" s="860"/>
      <c r="X538" s="860"/>
      <c r="Y538" s="860"/>
    </row>
    <row r="539" spans="1:25" ht="15.75" customHeight="1" x14ac:dyDescent="0.25">
      <c r="A539" s="860"/>
      <c r="B539" s="860"/>
      <c r="C539" s="860"/>
      <c r="D539" s="860"/>
      <c r="E539" s="860"/>
      <c r="F539" s="860"/>
      <c r="G539" s="868"/>
      <c r="H539" s="860"/>
      <c r="I539" s="860"/>
      <c r="J539" s="860"/>
      <c r="K539" s="860"/>
      <c r="L539" s="860"/>
      <c r="M539" s="860"/>
      <c r="N539" s="860"/>
      <c r="O539" s="860"/>
      <c r="P539" s="860"/>
      <c r="Q539" s="860"/>
      <c r="R539" s="860"/>
      <c r="S539" s="860"/>
      <c r="T539" s="860"/>
      <c r="U539" s="860"/>
      <c r="V539" s="860"/>
      <c r="W539" s="860"/>
      <c r="X539" s="860"/>
      <c r="Y539" s="860"/>
    </row>
    <row r="540" spans="1:25" ht="15.75" customHeight="1" x14ac:dyDescent="0.25">
      <c r="A540" s="860"/>
      <c r="B540" s="860"/>
      <c r="C540" s="860"/>
      <c r="D540" s="860"/>
      <c r="E540" s="860"/>
      <c r="F540" s="860"/>
      <c r="G540" s="868"/>
      <c r="H540" s="860"/>
      <c r="I540" s="860"/>
      <c r="J540" s="860"/>
      <c r="K540" s="860"/>
      <c r="L540" s="860"/>
      <c r="M540" s="860"/>
      <c r="N540" s="860"/>
      <c r="O540" s="860"/>
      <c r="P540" s="860"/>
      <c r="Q540" s="860"/>
      <c r="R540" s="860"/>
      <c r="S540" s="860"/>
      <c r="T540" s="860"/>
      <c r="U540" s="860"/>
      <c r="V540" s="860"/>
      <c r="W540" s="860"/>
      <c r="X540" s="860"/>
      <c r="Y540" s="860"/>
    </row>
    <row r="541" spans="1:25" ht="15.75" customHeight="1" x14ac:dyDescent="0.25">
      <c r="A541" s="860"/>
      <c r="B541" s="860"/>
      <c r="C541" s="860"/>
      <c r="D541" s="860"/>
      <c r="E541" s="860"/>
      <c r="F541" s="860"/>
      <c r="G541" s="868"/>
      <c r="H541" s="860"/>
      <c r="I541" s="860"/>
      <c r="J541" s="860"/>
      <c r="K541" s="860"/>
      <c r="L541" s="860"/>
      <c r="M541" s="860"/>
      <c r="N541" s="860"/>
      <c r="O541" s="860"/>
      <c r="P541" s="860"/>
      <c r="Q541" s="860"/>
      <c r="R541" s="860"/>
      <c r="S541" s="860"/>
      <c r="T541" s="860"/>
      <c r="U541" s="860"/>
      <c r="V541" s="860"/>
      <c r="W541" s="860"/>
      <c r="X541" s="860"/>
      <c r="Y541" s="860"/>
    </row>
    <row r="542" spans="1:25" ht="15.75" customHeight="1" x14ac:dyDescent="0.25">
      <c r="A542" s="860"/>
      <c r="B542" s="860"/>
      <c r="C542" s="860"/>
      <c r="D542" s="860"/>
      <c r="E542" s="860"/>
      <c r="F542" s="860"/>
      <c r="G542" s="868"/>
      <c r="H542" s="860"/>
      <c r="I542" s="860"/>
      <c r="J542" s="860"/>
      <c r="K542" s="860"/>
      <c r="L542" s="860"/>
      <c r="M542" s="860"/>
      <c r="N542" s="860"/>
      <c r="O542" s="860"/>
      <c r="P542" s="860"/>
      <c r="Q542" s="860"/>
      <c r="R542" s="860"/>
      <c r="S542" s="860"/>
      <c r="T542" s="860"/>
      <c r="U542" s="860"/>
      <c r="V542" s="860"/>
      <c r="W542" s="860"/>
      <c r="X542" s="860"/>
      <c r="Y542" s="860"/>
    </row>
    <row r="543" spans="1:25" ht="15.75" customHeight="1" x14ac:dyDescent="0.25">
      <c r="A543" s="860"/>
      <c r="B543" s="860"/>
      <c r="C543" s="860"/>
      <c r="D543" s="860"/>
      <c r="E543" s="860"/>
      <c r="F543" s="860"/>
      <c r="G543" s="868"/>
      <c r="H543" s="860"/>
      <c r="I543" s="860"/>
      <c r="J543" s="860"/>
      <c r="K543" s="860"/>
      <c r="L543" s="860"/>
      <c r="M543" s="860"/>
      <c r="N543" s="860"/>
      <c r="O543" s="860"/>
      <c r="P543" s="860"/>
      <c r="Q543" s="860"/>
      <c r="R543" s="860"/>
      <c r="S543" s="860"/>
      <c r="T543" s="860"/>
      <c r="U543" s="860"/>
      <c r="V543" s="860"/>
      <c r="W543" s="860"/>
      <c r="X543" s="860"/>
      <c r="Y543" s="860"/>
    </row>
    <row r="544" spans="1:25" ht="15.75" customHeight="1" x14ac:dyDescent="0.25">
      <c r="A544" s="860"/>
      <c r="B544" s="860"/>
      <c r="C544" s="860"/>
      <c r="D544" s="860"/>
      <c r="E544" s="860"/>
      <c r="F544" s="860"/>
      <c r="G544" s="868"/>
      <c r="H544" s="860"/>
      <c r="I544" s="860"/>
      <c r="J544" s="860"/>
      <c r="K544" s="860"/>
      <c r="L544" s="860"/>
      <c r="M544" s="860"/>
      <c r="N544" s="860"/>
      <c r="O544" s="860"/>
      <c r="P544" s="860"/>
      <c r="Q544" s="860"/>
      <c r="R544" s="860"/>
      <c r="S544" s="860"/>
      <c r="T544" s="860"/>
      <c r="U544" s="860"/>
      <c r="V544" s="860"/>
      <c r="W544" s="860"/>
      <c r="X544" s="860"/>
      <c r="Y544" s="860"/>
    </row>
    <row r="545" spans="1:25" ht="15.75" customHeight="1" x14ac:dyDescent="0.25">
      <c r="A545" s="860"/>
      <c r="B545" s="860"/>
      <c r="C545" s="860"/>
      <c r="D545" s="860"/>
      <c r="E545" s="860"/>
      <c r="F545" s="860"/>
      <c r="G545" s="868"/>
      <c r="H545" s="860"/>
      <c r="I545" s="860"/>
      <c r="J545" s="860"/>
      <c r="K545" s="860"/>
      <c r="L545" s="860"/>
      <c r="M545" s="860"/>
      <c r="N545" s="860"/>
      <c r="O545" s="860"/>
      <c r="P545" s="860"/>
      <c r="Q545" s="860"/>
      <c r="R545" s="860"/>
      <c r="S545" s="860"/>
      <c r="T545" s="860"/>
      <c r="U545" s="860"/>
      <c r="V545" s="860"/>
      <c r="W545" s="860"/>
      <c r="X545" s="860"/>
      <c r="Y545" s="860"/>
    </row>
    <row r="546" spans="1:25" ht="15.75" customHeight="1" x14ac:dyDescent="0.25">
      <c r="A546" s="860"/>
      <c r="B546" s="860"/>
      <c r="C546" s="860"/>
      <c r="D546" s="860"/>
      <c r="E546" s="860"/>
      <c r="F546" s="860"/>
      <c r="G546" s="868"/>
      <c r="H546" s="860"/>
      <c r="I546" s="860"/>
      <c r="J546" s="860"/>
      <c r="K546" s="860"/>
      <c r="L546" s="860"/>
      <c r="M546" s="860"/>
      <c r="N546" s="860"/>
      <c r="O546" s="860"/>
      <c r="P546" s="860"/>
      <c r="Q546" s="860"/>
      <c r="R546" s="860"/>
      <c r="S546" s="860"/>
      <c r="T546" s="860"/>
      <c r="U546" s="860"/>
      <c r="V546" s="860"/>
      <c r="W546" s="860"/>
      <c r="X546" s="860"/>
      <c r="Y546" s="860"/>
    </row>
    <row r="547" spans="1:25" ht="15.75" customHeight="1" x14ac:dyDescent="0.25">
      <c r="A547" s="860"/>
      <c r="B547" s="860"/>
      <c r="C547" s="860"/>
      <c r="D547" s="860"/>
      <c r="E547" s="860"/>
      <c r="F547" s="860"/>
      <c r="G547" s="868"/>
      <c r="H547" s="860"/>
      <c r="I547" s="860"/>
      <c r="J547" s="860"/>
      <c r="K547" s="860"/>
      <c r="L547" s="860"/>
      <c r="M547" s="860"/>
      <c r="N547" s="860"/>
      <c r="O547" s="860"/>
      <c r="P547" s="860"/>
      <c r="Q547" s="860"/>
      <c r="R547" s="860"/>
      <c r="S547" s="860"/>
      <c r="T547" s="860"/>
      <c r="U547" s="860"/>
      <c r="V547" s="860"/>
      <c r="W547" s="860"/>
      <c r="X547" s="860"/>
      <c r="Y547" s="860"/>
    </row>
    <row r="548" spans="1:25" ht="15.75" customHeight="1" x14ac:dyDescent="0.25">
      <c r="A548" s="860"/>
      <c r="B548" s="860"/>
      <c r="C548" s="860"/>
      <c r="D548" s="860"/>
      <c r="E548" s="860"/>
      <c r="F548" s="860"/>
      <c r="G548" s="868"/>
      <c r="H548" s="860"/>
      <c r="I548" s="860"/>
      <c r="J548" s="860"/>
      <c r="K548" s="860"/>
      <c r="L548" s="860"/>
      <c r="M548" s="860"/>
      <c r="N548" s="860"/>
      <c r="O548" s="860"/>
      <c r="P548" s="860"/>
      <c r="Q548" s="860"/>
      <c r="R548" s="860"/>
      <c r="S548" s="860"/>
      <c r="T548" s="860"/>
      <c r="U548" s="860"/>
      <c r="V548" s="860"/>
      <c r="W548" s="860"/>
      <c r="X548" s="860"/>
      <c r="Y548" s="860"/>
    </row>
    <row r="549" spans="1:25" ht="15.75" customHeight="1" x14ac:dyDescent="0.25">
      <c r="A549" s="860"/>
      <c r="B549" s="860"/>
      <c r="C549" s="860"/>
      <c r="D549" s="860"/>
      <c r="E549" s="860"/>
      <c r="F549" s="860"/>
      <c r="G549" s="868"/>
      <c r="H549" s="860"/>
      <c r="I549" s="860"/>
      <c r="J549" s="860"/>
      <c r="K549" s="860"/>
      <c r="L549" s="860"/>
      <c r="M549" s="860"/>
      <c r="N549" s="860"/>
      <c r="O549" s="860"/>
      <c r="P549" s="860"/>
      <c r="Q549" s="860"/>
      <c r="R549" s="860"/>
      <c r="S549" s="860"/>
      <c r="T549" s="860"/>
      <c r="U549" s="860"/>
      <c r="V549" s="860"/>
      <c r="W549" s="860"/>
      <c r="X549" s="860"/>
      <c r="Y549" s="860"/>
    </row>
    <row r="550" spans="1:25" ht="15.75" customHeight="1" x14ac:dyDescent="0.25">
      <c r="A550" s="860"/>
      <c r="B550" s="860"/>
      <c r="C550" s="860"/>
      <c r="D550" s="860"/>
      <c r="E550" s="860"/>
      <c r="F550" s="860"/>
      <c r="G550" s="868"/>
      <c r="H550" s="860"/>
      <c r="I550" s="860"/>
      <c r="J550" s="860"/>
      <c r="K550" s="860"/>
      <c r="L550" s="860"/>
      <c r="M550" s="860"/>
      <c r="N550" s="860"/>
      <c r="O550" s="860"/>
      <c r="P550" s="860"/>
      <c r="Q550" s="860"/>
      <c r="R550" s="860"/>
      <c r="S550" s="860"/>
      <c r="T550" s="860"/>
      <c r="U550" s="860"/>
      <c r="V550" s="860"/>
      <c r="W550" s="860"/>
      <c r="X550" s="860"/>
      <c r="Y550" s="860"/>
    </row>
    <row r="551" spans="1:25" ht="15.75" customHeight="1" x14ac:dyDescent="0.25">
      <c r="A551" s="860"/>
      <c r="B551" s="860"/>
      <c r="C551" s="860"/>
      <c r="D551" s="860"/>
      <c r="E551" s="860"/>
      <c r="F551" s="860"/>
      <c r="G551" s="868"/>
      <c r="H551" s="860"/>
      <c r="I551" s="860"/>
      <c r="J551" s="860"/>
      <c r="K551" s="860"/>
      <c r="L551" s="860"/>
      <c r="M551" s="860"/>
      <c r="N551" s="860"/>
      <c r="O551" s="860"/>
      <c r="P551" s="860"/>
      <c r="Q551" s="860"/>
      <c r="R551" s="860"/>
      <c r="S551" s="860"/>
      <c r="T551" s="860"/>
      <c r="U551" s="860"/>
      <c r="V551" s="860"/>
      <c r="W551" s="860"/>
      <c r="X551" s="860"/>
      <c r="Y551" s="860"/>
    </row>
    <row r="552" spans="1:25" ht="15.75" customHeight="1" x14ac:dyDescent="0.25">
      <c r="A552" s="860"/>
      <c r="B552" s="860"/>
      <c r="C552" s="860"/>
      <c r="D552" s="860"/>
      <c r="E552" s="860"/>
      <c r="F552" s="860"/>
      <c r="G552" s="868"/>
      <c r="H552" s="860"/>
      <c r="I552" s="860"/>
      <c r="J552" s="860"/>
      <c r="K552" s="860"/>
      <c r="L552" s="860"/>
      <c r="M552" s="860"/>
      <c r="N552" s="860"/>
      <c r="O552" s="860"/>
      <c r="P552" s="860"/>
      <c r="Q552" s="860"/>
      <c r="R552" s="860"/>
      <c r="S552" s="860"/>
      <c r="T552" s="860"/>
      <c r="U552" s="860"/>
      <c r="V552" s="860"/>
      <c r="W552" s="860"/>
      <c r="X552" s="860"/>
      <c r="Y552" s="860"/>
    </row>
    <row r="553" spans="1:25" ht="15.75" customHeight="1" x14ac:dyDescent="0.25">
      <c r="A553" s="860"/>
      <c r="B553" s="860"/>
      <c r="C553" s="860"/>
      <c r="D553" s="860"/>
      <c r="E553" s="860"/>
      <c r="F553" s="860"/>
      <c r="G553" s="868"/>
      <c r="H553" s="860"/>
      <c r="I553" s="860"/>
      <c r="J553" s="860"/>
      <c r="K553" s="860"/>
      <c r="L553" s="860"/>
      <c r="M553" s="860"/>
      <c r="N553" s="860"/>
      <c r="O553" s="860"/>
      <c r="P553" s="860"/>
      <c r="Q553" s="860"/>
      <c r="R553" s="860"/>
      <c r="S553" s="860"/>
      <c r="T553" s="860"/>
      <c r="U553" s="860"/>
      <c r="V553" s="860"/>
      <c r="W553" s="860"/>
      <c r="X553" s="860"/>
      <c r="Y553" s="860"/>
    </row>
    <row r="554" spans="1:25" ht="15.75" customHeight="1" x14ac:dyDescent="0.25">
      <c r="A554" s="860"/>
      <c r="B554" s="860"/>
      <c r="C554" s="860"/>
      <c r="D554" s="860"/>
      <c r="E554" s="860"/>
      <c r="F554" s="860"/>
      <c r="G554" s="868"/>
      <c r="H554" s="860"/>
      <c r="I554" s="860"/>
      <c r="J554" s="860"/>
      <c r="K554" s="860"/>
      <c r="L554" s="860"/>
      <c r="M554" s="860"/>
      <c r="N554" s="860"/>
      <c r="O554" s="860"/>
      <c r="P554" s="860"/>
      <c r="Q554" s="860"/>
      <c r="R554" s="860"/>
      <c r="S554" s="860"/>
      <c r="T554" s="860"/>
      <c r="U554" s="860"/>
      <c r="V554" s="860"/>
      <c r="W554" s="860"/>
      <c r="X554" s="860"/>
      <c r="Y554" s="860"/>
    </row>
    <row r="555" spans="1:25" ht="15.75" customHeight="1" x14ac:dyDescent="0.25">
      <c r="A555" s="860"/>
      <c r="B555" s="860"/>
      <c r="C555" s="860"/>
      <c r="D555" s="860"/>
      <c r="E555" s="860"/>
      <c r="F555" s="860"/>
      <c r="G555" s="868"/>
      <c r="H555" s="860"/>
      <c r="I555" s="860"/>
      <c r="J555" s="860"/>
      <c r="K555" s="860"/>
      <c r="L555" s="860"/>
      <c r="M555" s="860"/>
      <c r="N555" s="860"/>
      <c r="O555" s="860"/>
      <c r="P555" s="860"/>
      <c r="Q555" s="860"/>
      <c r="R555" s="860"/>
      <c r="S555" s="860"/>
      <c r="T555" s="860"/>
      <c r="U555" s="860"/>
      <c r="V555" s="860"/>
      <c r="W555" s="860"/>
      <c r="X555" s="860"/>
      <c r="Y555" s="860"/>
    </row>
    <row r="556" spans="1:25" ht="15.75" customHeight="1" x14ac:dyDescent="0.25">
      <c r="A556" s="860"/>
      <c r="B556" s="860"/>
      <c r="C556" s="860"/>
      <c r="D556" s="860"/>
      <c r="E556" s="860"/>
      <c r="F556" s="860"/>
      <c r="G556" s="868"/>
      <c r="H556" s="860"/>
      <c r="I556" s="860"/>
      <c r="J556" s="860"/>
      <c r="K556" s="860"/>
      <c r="L556" s="860"/>
      <c r="M556" s="860"/>
      <c r="N556" s="860"/>
      <c r="O556" s="860"/>
      <c r="P556" s="860"/>
      <c r="Q556" s="860"/>
      <c r="R556" s="860"/>
      <c r="S556" s="860"/>
      <c r="T556" s="860"/>
      <c r="U556" s="860"/>
      <c r="V556" s="860"/>
      <c r="W556" s="860"/>
      <c r="X556" s="860"/>
      <c r="Y556" s="860"/>
    </row>
    <row r="557" spans="1:25" ht="15.75" customHeight="1" x14ac:dyDescent="0.25">
      <c r="A557" s="860"/>
      <c r="B557" s="860"/>
      <c r="C557" s="860"/>
      <c r="D557" s="860"/>
      <c r="E557" s="860"/>
      <c r="F557" s="860"/>
      <c r="G557" s="868"/>
      <c r="H557" s="860"/>
      <c r="I557" s="860"/>
      <c r="J557" s="860"/>
      <c r="K557" s="860"/>
      <c r="L557" s="860"/>
      <c r="M557" s="860"/>
      <c r="N557" s="860"/>
      <c r="O557" s="860"/>
      <c r="P557" s="860"/>
      <c r="Q557" s="860"/>
      <c r="R557" s="860"/>
      <c r="S557" s="860"/>
      <c r="T557" s="860"/>
      <c r="U557" s="860"/>
      <c r="V557" s="860"/>
      <c r="W557" s="860"/>
      <c r="X557" s="860"/>
      <c r="Y557" s="860"/>
    </row>
    <row r="558" spans="1:25" ht="15.75" customHeight="1" x14ac:dyDescent="0.25">
      <c r="A558" s="860"/>
      <c r="B558" s="860"/>
      <c r="C558" s="860"/>
      <c r="D558" s="860"/>
      <c r="E558" s="860"/>
      <c r="F558" s="860"/>
      <c r="G558" s="868"/>
      <c r="H558" s="860"/>
      <c r="I558" s="860"/>
      <c r="J558" s="860"/>
      <c r="K558" s="860"/>
      <c r="L558" s="860"/>
      <c r="M558" s="860"/>
      <c r="N558" s="860"/>
      <c r="O558" s="860"/>
      <c r="P558" s="860"/>
      <c r="Q558" s="860"/>
      <c r="R558" s="860"/>
      <c r="S558" s="860"/>
      <c r="T558" s="860"/>
      <c r="U558" s="860"/>
      <c r="V558" s="860"/>
      <c r="W558" s="860"/>
      <c r="X558" s="860"/>
      <c r="Y558" s="860"/>
    </row>
    <row r="559" spans="1:25" ht="15.75" customHeight="1" x14ac:dyDescent="0.25">
      <c r="A559" s="860"/>
      <c r="B559" s="860"/>
      <c r="C559" s="860"/>
      <c r="D559" s="860"/>
      <c r="E559" s="860"/>
      <c r="F559" s="860"/>
      <c r="G559" s="868"/>
      <c r="H559" s="860"/>
      <c r="I559" s="860"/>
      <c r="J559" s="860"/>
      <c r="K559" s="860"/>
      <c r="L559" s="860"/>
      <c r="M559" s="860"/>
      <c r="N559" s="860"/>
      <c r="O559" s="860"/>
      <c r="P559" s="860"/>
      <c r="Q559" s="860"/>
      <c r="R559" s="860"/>
      <c r="S559" s="860"/>
      <c r="T559" s="860"/>
      <c r="U559" s="860"/>
      <c r="V559" s="860"/>
      <c r="W559" s="860"/>
      <c r="X559" s="860"/>
      <c r="Y559" s="860"/>
    </row>
    <row r="560" spans="1:25" ht="15.75" customHeight="1" x14ac:dyDescent="0.25">
      <c r="A560" s="860"/>
      <c r="B560" s="860"/>
      <c r="C560" s="860"/>
      <c r="D560" s="860"/>
      <c r="E560" s="860"/>
      <c r="F560" s="860"/>
      <c r="G560" s="868"/>
      <c r="H560" s="860"/>
      <c r="I560" s="860"/>
      <c r="J560" s="860"/>
      <c r="K560" s="860"/>
      <c r="L560" s="860"/>
      <c r="M560" s="860"/>
      <c r="N560" s="860"/>
      <c r="O560" s="860"/>
      <c r="P560" s="860"/>
      <c r="Q560" s="860"/>
      <c r="R560" s="860"/>
      <c r="S560" s="860"/>
      <c r="T560" s="860"/>
      <c r="U560" s="860"/>
      <c r="V560" s="860"/>
      <c r="W560" s="860"/>
      <c r="X560" s="860"/>
      <c r="Y560" s="860"/>
    </row>
    <row r="561" spans="1:25" ht="15.75" customHeight="1" x14ac:dyDescent="0.25">
      <c r="A561" s="860"/>
      <c r="B561" s="860"/>
      <c r="C561" s="860"/>
      <c r="D561" s="860"/>
      <c r="E561" s="860"/>
      <c r="F561" s="860"/>
      <c r="G561" s="868"/>
      <c r="H561" s="860"/>
      <c r="I561" s="860"/>
      <c r="J561" s="860"/>
      <c r="K561" s="860"/>
      <c r="L561" s="860"/>
      <c r="M561" s="860"/>
      <c r="N561" s="860"/>
      <c r="O561" s="860"/>
      <c r="P561" s="860"/>
      <c r="Q561" s="860"/>
      <c r="R561" s="860"/>
      <c r="S561" s="860"/>
      <c r="T561" s="860"/>
      <c r="U561" s="860"/>
      <c r="V561" s="860"/>
      <c r="W561" s="860"/>
      <c r="X561" s="860"/>
      <c r="Y561" s="860"/>
    </row>
    <row r="562" spans="1:25" ht="15.75" customHeight="1" x14ac:dyDescent="0.25">
      <c r="A562" s="860"/>
      <c r="B562" s="860"/>
      <c r="C562" s="860"/>
      <c r="D562" s="860"/>
      <c r="E562" s="860"/>
      <c r="F562" s="860"/>
      <c r="G562" s="868"/>
      <c r="H562" s="860"/>
      <c r="I562" s="860"/>
      <c r="J562" s="860"/>
      <c r="K562" s="860"/>
      <c r="L562" s="860"/>
      <c r="M562" s="860"/>
      <c r="N562" s="860"/>
      <c r="O562" s="860"/>
      <c r="P562" s="860"/>
      <c r="Q562" s="860"/>
      <c r="R562" s="860"/>
      <c r="S562" s="860"/>
      <c r="T562" s="860"/>
      <c r="U562" s="860"/>
      <c r="V562" s="860"/>
      <c r="W562" s="860"/>
      <c r="X562" s="860"/>
      <c r="Y562" s="860"/>
    </row>
    <row r="563" spans="1:25" ht="15.75" customHeight="1" x14ac:dyDescent="0.25">
      <c r="A563" s="860"/>
      <c r="B563" s="860"/>
      <c r="C563" s="860"/>
      <c r="D563" s="860"/>
      <c r="E563" s="860"/>
      <c r="F563" s="860"/>
      <c r="G563" s="868"/>
      <c r="H563" s="860"/>
      <c r="I563" s="860"/>
      <c r="J563" s="860"/>
      <c r="K563" s="860"/>
      <c r="L563" s="860"/>
      <c r="M563" s="860"/>
      <c r="N563" s="860"/>
      <c r="O563" s="860"/>
      <c r="P563" s="860"/>
      <c r="Q563" s="860"/>
      <c r="R563" s="860"/>
      <c r="S563" s="860"/>
      <c r="T563" s="860"/>
      <c r="U563" s="860"/>
      <c r="V563" s="860"/>
      <c r="W563" s="860"/>
      <c r="X563" s="860"/>
      <c r="Y563" s="860"/>
    </row>
    <row r="564" spans="1:25" ht="15.75" customHeight="1" x14ac:dyDescent="0.25">
      <c r="A564" s="860"/>
      <c r="B564" s="860"/>
      <c r="C564" s="860"/>
      <c r="D564" s="860"/>
      <c r="E564" s="860"/>
      <c r="F564" s="860"/>
      <c r="G564" s="868"/>
      <c r="H564" s="860"/>
      <c r="I564" s="860"/>
      <c r="J564" s="860"/>
      <c r="K564" s="860"/>
      <c r="L564" s="860"/>
      <c r="M564" s="860"/>
      <c r="N564" s="860"/>
      <c r="O564" s="860"/>
      <c r="P564" s="860"/>
      <c r="Q564" s="860"/>
      <c r="R564" s="860"/>
      <c r="S564" s="860"/>
      <c r="T564" s="860"/>
      <c r="U564" s="860"/>
      <c r="V564" s="860"/>
      <c r="W564" s="860"/>
      <c r="X564" s="860"/>
      <c r="Y564" s="860"/>
    </row>
    <row r="565" spans="1:25" ht="15.75" customHeight="1" x14ac:dyDescent="0.25">
      <c r="A565" s="860"/>
      <c r="B565" s="860"/>
      <c r="C565" s="860"/>
      <c r="D565" s="860"/>
      <c r="E565" s="860"/>
      <c r="F565" s="860"/>
      <c r="G565" s="868"/>
      <c r="H565" s="860"/>
      <c r="I565" s="860"/>
      <c r="J565" s="860"/>
      <c r="K565" s="860"/>
      <c r="L565" s="860"/>
      <c r="M565" s="860"/>
      <c r="N565" s="860"/>
      <c r="O565" s="860"/>
      <c r="P565" s="860"/>
      <c r="Q565" s="860"/>
      <c r="R565" s="860"/>
      <c r="S565" s="860"/>
      <c r="T565" s="860"/>
      <c r="U565" s="860"/>
      <c r="V565" s="860"/>
      <c r="W565" s="860"/>
      <c r="X565" s="860"/>
      <c r="Y565" s="860"/>
    </row>
    <row r="566" spans="1:25" ht="15.75" customHeight="1" x14ac:dyDescent="0.25">
      <c r="A566" s="860"/>
      <c r="B566" s="860"/>
      <c r="C566" s="860"/>
      <c r="D566" s="860"/>
      <c r="E566" s="860"/>
      <c r="F566" s="860"/>
      <c r="G566" s="868"/>
      <c r="H566" s="860"/>
      <c r="I566" s="860"/>
      <c r="J566" s="860"/>
      <c r="K566" s="860"/>
      <c r="L566" s="860"/>
      <c r="M566" s="860"/>
      <c r="N566" s="860"/>
      <c r="O566" s="860"/>
      <c r="P566" s="860"/>
      <c r="Q566" s="860"/>
      <c r="R566" s="860"/>
      <c r="S566" s="860"/>
      <c r="T566" s="860"/>
      <c r="U566" s="860"/>
      <c r="V566" s="860"/>
      <c r="W566" s="860"/>
      <c r="X566" s="860"/>
      <c r="Y566" s="860"/>
    </row>
    <row r="567" spans="1:25" ht="15.75" customHeight="1" x14ac:dyDescent="0.25">
      <c r="A567" s="860"/>
      <c r="B567" s="860"/>
      <c r="C567" s="860"/>
      <c r="D567" s="860"/>
      <c r="E567" s="860"/>
      <c r="F567" s="860"/>
      <c r="G567" s="868"/>
      <c r="H567" s="860"/>
      <c r="I567" s="860"/>
      <c r="J567" s="860"/>
      <c r="K567" s="860"/>
      <c r="L567" s="860"/>
      <c r="M567" s="860"/>
      <c r="N567" s="860"/>
      <c r="O567" s="860"/>
      <c r="P567" s="860"/>
      <c r="Q567" s="860"/>
      <c r="R567" s="860"/>
      <c r="S567" s="860"/>
      <c r="T567" s="860"/>
      <c r="U567" s="860"/>
      <c r="V567" s="860"/>
      <c r="W567" s="860"/>
      <c r="X567" s="860"/>
      <c r="Y567" s="860"/>
    </row>
    <row r="568" spans="1:25" ht="15.75" customHeight="1" x14ac:dyDescent="0.25">
      <c r="A568" s="860"/>
      <c r="B568" s="860"/>
      <c r="C568" s="860"/>
      <c r="D568" s="860"/>
      <c r="E568" s="860"/>
      <c r="F568" s="860"/>
      <c r="G568" s="868"/>
      <c r="H568" s="860"/>
      <c r="I568" s="860"/>
      <c r="J568" s="860"/>
      <c r="K568" s="860"/>
      <c r="L568" s="860"/>
      <c r="M568" s="860"/>
      <c r="N568" s="860"/>
      <c r="O568" s="860"/>
      <c r="P568" s="860"/>
      <c r="Q568" s="860"/>
      <c r="R568" s="860"/>
      <c r="S568" s="860"/>
      <c r="T568" s="860"/>
      <c r="U568" s="860"/>
      <c r="V568" s="860"/>
      <c r="W568" s="860"/>
      <c r="X568" s="860"/>
      <c r="Y568" s="860"/>
    </row>
    <row r="569" spans="1:25" ht="15.75" customHeight="1" x14ac:dyDescent="0.25">
      <c r="A569" s="860"/>
      <c r="B569" s="860"/>
      <c r="C569" s="860"/>
      <c r="D569" s="860"/>
      <c r="E569" s="860"/>
      <c r="F569" s="860"/>
      <c r="G569" s="868"/>
      <c r="H569" s="860"/>
      <c r="I569" s="860"/>
      <c r="J569" s="860"/>
      <c r="K569" s="860"/>
      <c r="L569" s="860"/>
      <c r="M569" s="860"/>
      <c r="N569" s="860"/>
      <c r="O569" s="860"/>
      <c r="P569" s="860"/>
      <c r="Q569" s="860"/>
      <c r="R569" s="860"/>
      <c r="S569" s="860"/>
      <c r="T569" s="860"/>
      <c r="U569" s="860"/>
      <c r="V569" s="860"/>
      <c r="W569" s="860"/>
      <c r="X569" s="860"/>
      <c r="Y569" s="860"/>
    </row>
    <row r="570" spans="1:25" ht="15.75" customHeight="1" x14ac:dyDescent="0.25">
      <c r="A570" s="860"/>
      <c r="B570" s="860"/>
      <c r="C570" s="860"/>
      <c r="D570" s="860"/>
      <c r="E570" s="860"/>
      <c r="F570" s="860"/>
      <c r="G570" s="868"/>
      <c r="H570" s="860"/>
      <c r="I570" s="860"/>
      <c r="J570" s="860"/>
      <c r="K570" s="860"/>
      <c r="L570" s="860"/>
      <c r="M570" s="860"/>
      <c r="N570" s="860"/>
      <c r="O570" s="860"/>
      <c r="P570" s="860"/>
      <c r="Q570" s="860"/>
      <c r="R570" s="860"/>
      <c r="S570" s="860"/>
      <c r="T570" s="860"/>
      <c r="U570" s="860"/>
      <c r="V570" s="860"/>
      <c r="W570" s="860"/>
      <c r="X570" s="860"/>
      <c r="Y570" s="860"/>
    </row>
    <row r="571" spans="1:25" ht="15.75" customHeight="1" x14ac:dyDescent="0.25">
      <c r="A571" s="860"/>
      <c r="B571" s="860"/>
      <c r="C571" s="860"/>
      <c r="D571" s="860"/>
      <c r="E571" s="860"/>
      <c r="F571" s="860"/>
      <c r="G571" s="868"/>
      <c r="H571" s="860"/>
      <c r="I571" s="860"/>
      <c r="J571" s="860"/>
      <c r="K571" s="860"/>
      <c r="L571" s="860"/>
      <c r="M571" s="860"/>
      <c r="N571" s="860"/>
      <c r="O571" s="860"/>
      <c r="P571" s="860"/>
      <c r="Q571" s="860"/>
      <c r="R571" s="860"/>
      <c r="S571" s="860"/>
      <c r="T571" s="860"/>
      <c r="U571" s="860"/>
      <c r="V571" s="860"/>
      <c r="W571" s="860"/>
      <c r="X571" s="860"/>
      <c r="Y571" s="860"/>
    </row>
    <row r="572" spans="1:25" ht="15.75" customHeight="1" x14ac:dyDescent="0.25">
      <c r="A572" s="860"/>
      <c r="B572" s="860"/>
      <c r="C572" s="860"/>
      <c r="D572" s="860"/>
      <c r="E572" s="860"/>
      <c r="F572" s="860"/>
      <c r="G572" s="868"/>
      <c r="H572" s="860"/>
      <c r="I572" s="860"/>
      <c r="J572" s="860"/>
      <c r="K572" s="860"/>
      <c r="L572" s="860"/>
      <c r="M572" s="860"/>
      <c r="N572" s="860"/>
      <c r="O572" s="860"/>
      <c r="P572" s="860"/>
      <c r="Q572" s="860"/>
      <c r="R572" s="860"/>
      <c r="S572" s="860"/>
      <c r="T572" s="860"/>
      <c r="U572" s="860"/>
      <c r="V572" s="860"/>
      <c r="W572" s="860"/>
      <c r="X572" s="860"/>
      <c r="Y572" s="860"/>
    </row>
    <row r="573" spans="1:25" ht="15.75" customHeight="1" x14ac:dyDescent="0.25">
      <c r="A573" s="860"/>
      <c r="B573" s="860"/>
      <c r="C573" s="860"/>
      <c r="D573" s="860"/>
      <c r="E573" s="860"/>
      <c r="F573" s="860"/>
      <c r="G573" s="868"/>
      <c r="H573" s="860"/>
      <c r="I573" s="860"/>
      <c r="J573" s="860"/>
      <c r="K573" s="860"/>
      <c r="L573" s="860"/>
      <c r="M573" s="860"/>
      <c r="N573" s="860"/>
      <c r="O573" s="860"/>
      <c r="P573" s="860"/>
      <c r="Q573" s="860"/>
      <c r="R573" s="860"/>
      <c r="S573" s="860"/>
      <c r="T573" s="860"/>
      <c r="U573" s="860"/>
      <c r="V573" s="860"/>
      <c r="W573" s="860"/>
      <c r="X573" s="860"/>
      <c r="Y573" s="860"/>
    </row>
    <row r="574" spans="1:25" ht="15.75" customHeight="1" x14ac:dyDescent="0.25">
      <c r="A574" s="860"/>
      <c r="B574" s="860"/>
      <c r="C574" s="860"/>
      <c r="D574" s="860"/>
      <c r="E574" s="860"/>
      <c r="F574" s="860"/>
      <c r="G574" s="868"/>
      <c r="H574" s="860"/>
      <c r="I574" s="860"/>
      <c r="J574" s="860"/>
      <c r="K574" s="860"/>
      <c r="L574" s="860"/>
      <c r="M574" s="860"/>
      <c r="N574" s="860"/>
      <c r="O574" s="860"/>
      <c r="P574" s="860"/>
      <c r="Q574" s="860"/>
      <c r="R574" s="860"/>
      <c r="S574" s="860"/>
      <c r="T574" s="860"/>
      <c r="U574" s="860"/>
      <c r="V574" s="860"/>
      <c r="W574" s="860"/>
      <c r="X574" s="860"/>
      <c r="Y574" s="860"/>
    </row>
    <row r="575" spans="1:25" ht="15.75" customHeight="1" x14ac:dyDescent="0.25">
      <c r="A575" s="860"/>
      <c r="B575" s="860"/>
      <c r="C575" s="860"/>
      <c r="D575" s="860"/>
      <c r="E575" s="860"/>
      <c r="F575" s="860"/>
      <c r="G575" s="868"/>
      <c r="H575" s="860"/>
      <c r="I575" s="860"/>
      <c r="J575" s="860"/>
      <c r="K575" s="860"/>
      <c r="L575" s="860"/>
      <c r="M575" s="860"/>
      <c r="N575" s="860"/>
      <c r="O575" s="860"/>
      <c r="P575" s="860"/>
      <c r="Q575" s="860"/>
      <c r="R575" s="860"/>
      <c r="S575" s="860"/>
      <c r="T575" s="860"/>
      <c r="U575" s="860"/>
      <c r="V575" s="860"/>
      <c r="W575" s="860"/>
      <c r="X575" s="860"/>
      <c r="Y575" s="860"/>
    </row>
    <row r="576" spans="1:25" ht="15.75" customHeight="1" x14ac:dyDescent="0.25">
      <c r="A576" s="860"/>
      <c r="B576" s="860"/>
      <c r="C576" s="860"/>
      <c r="D576" s="860"/>
      <c r="E576" s="860"/>
      <c r="F576" s="860"/>
      <c r="G576" s="868"/>
      <c r="H576" s="860"/>
      <c r="I576" s="860"/>
      <c r="J576" s="860"/>
      <c r="K576" s="860"/>
      <c r="L576" s="860"/>
      <c r="M576" s="860"/>
      <c r="N576" s="860"/>
      <c r="O576" s="860"/>
      <c r="P576" s="860"/>
      <c r="Q576" s="860"/>
      <c r="R576" s="860"/>
      <c r="S576" s="860"/>
      <c r="T576" s="860"/>
      <c r="U576" s="860"/>
      <c r="V576" s="860"/>
      <c r="W576" s="860"/>
      <c r="X576" s="860"/>
      <c r="Y576" s="860"/>
    </row>
    <row r="577" spans="1:25" ht="15.75" customHeight="1" x14ac:dyDescent="0.25">
      <c r="A577" s="860"/>
      <c r="B577" s="860"/>
      <c r="C577" s="860"/>
      <c r="D577" s="860"/>
      <c r="E577" s="860"/>
      <c r="F577" s="860"/>
      <c r="G577" s="868"/>
      <c r="H577" s="860"/>
      <c r="I577" s="860"/>
      <c r="J577" s="860"/>
      <c r="K577" s="860"/>
      <c r="L577" s="860"/>
      <c r="M577" s="860"/>
      <c r="N577" s="860"/>
      <c r="O577" s="860"/>
      <c r="P577" s="860"/>
      <c r="Q577" s="860"/>
      <c r="R577" s="860"/>
      <c r="S577" s="860"/>
      <c r="T577" s="860"/>
      <c r="U577" s="860"/>
      <c r="V577" s="860"/>
      <c r="W577" s="860"/>
      <c r="X577" s="860"/>
      <c r="Y577" s="860"/>
    </row>
    <row r="578" spans="1:25" ht="15.75" customHeight="1" x14ac:dyDescent="0.25">
      <c r="A578" s="860"/>
      <c r="B578" s="860"/>
      <c r="C578" s="860"/>
      <c r="D578" s="860"/>
      <c r="E578" s="860"/>
      <c r="F578" s="860"/>
      <c r="G578" s="868"/>
      <c r="H578" s="860"/>
      <c r="I578" s="860"/>
      <c r="J578" s="860"/>
      <c r="K578" s="860"/>
      <c r="L578" s="860"/>
      <c r="M578" s="860"/>
      <c r="N578" s="860"/>
      <c r="O578" s="860"/>
      <c r="P578" s="860"/>
      <c r="Q578" s="860"/>
      <c r="R578" s="860"/>
      <c r="S578" s="860"/>
      <c r="T578" s="860"/>
      <c r="U578" s="860"/>
      <c r="V578" s="860"/>
      <c r="W578" s="860"/>
      <c r="X578" s="860"/>
      <c r="Y578" s="860"/>
    </row>
    <row r="579" spans="1:25" ht="15.75" customHeight="1" x14ac:dyDescent="0.25">
      <c r="A579" s="860"/>
      <c r="B579" s="860"/>
      <c r="C579" s="860"/>
      <c r="D579" s="860"/>
      <c r="E579" s="860"/>
      <c r="F579" s="860"/>
      <c r="G579" s="868"/>
      <c r="H579" s="860"/>
      <c r="I579" s="860"/>
      <c r="J579" s="860"/>
      <c r="K579" s="860"/>
      <c r="L579" s="860"/>
      <c r="M579" s="860"/>
      <c r="N579" s="860"/>
      <c r="O579" s="860"/>
      <c r="P579" s="860"/>
      <c r="Q579" s="860"/>
      <c r="R579" s="860"/>
      <c r="S579" s="860"/>
      <c r="T579" s="860"/>
      <c r="U579" s="860"/>
      <c r="V579" s="860"/>
      <c r="W579" s="860"/>
      <c r="X579" s="860"/>
      <c r="Y579" s="860"/>
    </row>
    <row r="580" spans="1:25" ht="15.75" customHeight="1" x14ac:dyDescent="0.25">
      <c r="A580" s="860"/>
      <c r="B580" s="860"/>
      <c r="C580" s="860"/>
      <c r="D580" s="860"/>
      <c r="E580" s="860"/>
      <c r="F580" s="860"/>
      <c r="G580" s="868"/>
      <c r="H580" s="860"/>
      <c r="I580" s="860"/>
      <c r="J580" s="860"/>
      <c r="K580" s="860"/>
      <c r="L580" s="860"/>
      <c r="M580" s="860"/>
      <c r="N580" s="860"/>
      <c r="O580" s="860"/>
      <c r="P580" s="860"/>
      <c r="Q580" s="860"/>
      <c r="R580" s="860"/>
      <c r="S580" s="860"/>
      <c r="T580" s="860"/>
      <c r="U580" s="860"/>
      <c r="V580" s="860"/>
      <c r="W580" s="860"/>
      <c r="X580" s="860"/>
      <c r="Y580" s="860"/>
    </row>
    <row r="581" spans="1:25" ht="15.75" customHeight="1" x14ac:dyDescent="0.25">
      <c r="A581" s="860"/>
      <c r="B581" s="860"/>
      <c r="C581" s="860"/>
      <c r="D581" s="860"/>
      <c r="E581" s="860"/>
      <c r="F581" s="860"/>
      <c r="G581" s="868"/>
      <c r="H581" s="860"/>
      <c r="I581" s="860"/>
      <c r="J581" s="860"/>
      <c r="K581" s="860"/>
      <c r="L581" s="860"/>
      <c r="M581" s="860"/>
      <c r="N581" s="860"/>
      <c r="O581" s="860"/>
      <c r="P581" s="860"/>
      <c r="Q581" s="860"/>
      <c r="R581" s="860"/>
      <c r="S581" s="860"/>
      <c r="T581" s="860"/>
      <c r="U581" s="860"/>
      <c r="V581" s="860"/>
      <c r="W581" s="860"/>
      <c r="X581" s="860"/>
      <c r="Y581" s="860"/>
    </row>
    <row r="582" spans="1:25" ht="15.75" customHeight="1" x14ac:dyDescent="0.25">
      <c r="A582" s="860"/>
      <c r="B582" s="860"/>
      <c r="C582" s="860"/>
      <c r="D582" s="860"/>
      <c r="E582" s="860"/>
      <c r="F582" s="860"/>
      <c r="G582" s="868"/>
      <c r="H582" s="860"/>
      <c r="I582" s="860"/>
      <c r="J582" s="860"/>
      <c r="K582" s="860"/>
      <c r="L582" s="860"/>
      <c r="M582" s="860"/>
      <c r="N582" s="860"/>
      <c r="O582" s="860"/>
      <c r="P582" s="860"/>
      <c r="Q582" s="860"/>
      <c r="R582" s="860"/>
      <c r="S582" s="860"/>
      <c r="T582" s="860"/>
      <c r="U582" s="860"/>
      <c r="V582" s="860"/>
      <c r="W582" s="860"/>
      <c r="X582" s="860"/>
      <c r="Y582" s="860"/>
    </row>
    <row r="583" spans="1:25" ht="15.75" customHeight="1" x14ac:dyDescent="0.25">
      <c r="A583" s="860"/>
      <c r="B583" s="860"/>
      <c r="C583" s="860"/>
      <c r="D583" s="860"/>
      <c r="E583" s="860"/>
      <c r="F583" s="860"/>
      <c r="G583" s="868"/>
      <c r="H583" s="860"/>
      <c r="I583" s="860"/>
      <c r="J583" s="860"/>
      <c r="K583" s="860"/>
      <c r="L583" s="860"/>
      <c r="M583" s="860"/>
      <c r="N583" s="860"/>
      <c r="O583" s="860"/>
      <c r="P583" s="860"/>
      <c r="Q583" s="860"/>
      <c r="R583" s="860"/>
      <c r="S583" s="860"/>
      <c r="T583" s="860"/>
      <c r="U583" s="860"/>
      <c r="V583" s="860"/>
      <c r="W583" s="860"/>
      <c r="X583" s="860"/>
      <c r="Y583" s="860"/>
    </row>
    <row r="584" spans="1:25" ht="15.75" customHeight="1" x14ac:dyDescent="0.25">
      <c r="A584" s="860"/>
      <c r="B584" s="860"/>
      <c r="C584" s="860"/>
      <c r="D584" s="860"/>
      <c r="E584" s="860"/>
      <c r="F584" s="860"/>
      <c r="G584" s="868"/>
      <c r="H584" s="860"/>
      <c r="I584" s="860"/>
      <c r="J584" s="860"/>
      <c r="K584" s="860"/>
      <c r="L584" s="860"/>
      <c r="M584" s="860"/>
      <c r="N584" s="860"/>
      <c r="O584" s="860"/>
      <c r="P584" s="860"/>
      <c r="Q584" s="860"/>
      <c r="R584" s="860"/>
      <c r="S584" s="860"/>
      <c r="T584" s="860"/>
      <c r="U584" s="860"/>
      <c r="V584" s="860"/>
      <c r="W584" s="860"/>
      <c r="X584" s="860"/>
      <c r="Y584" s="860"/>
    </row>
    <row r="585" spans="1:25" ht="15.75" customHeight="1" x14ac:dyDescent="0.25">
      <c r="A585" s="860"/>
      <c r="B585" s="860"/>
      <c r="C585" s="860"/>
      <c r="D585" s="860"/>
      <c r="E585" s="860"/>
      <c r="F585" s="860"/>
      <c r="G585" s="868"/>
      <c r="H585" s="860"/>
      <c r="I585" s="860"/>
      <c r="J585" s="860"/>
      <c r="K585" s="860"/>
      <c r="L585" s="860"/>
      <c r="M585" s="860"/>
      <c r="N585" s="860"/>
      <c r="O585" s="860"/>
      <c r="P585" s="860"/>
      <c r="Q585" s="860"/>
      <c r="R585" s="860"/>
      <c r="S585" s="860"/>
      <c r="T585" s="860"/>
      <c r="U585" s="860"/>
      <c r="V585" s="860"/>
      <c r="W585" s="860"/>
      <c r="X585" s="860"/>
      <c r="Y585" s="860"/>
    </row>
    <row r="586" spans="1:25" ht="15.75" customHeight="1" x14ac:dyDescent="0.25">
      <c r="A586" s="860"/>
      <c r="B586" s="860"/>
      <c r="C586" s="860"/>
      <c r="D586" s="860"/>
      <c r="E586" s="860"/>
      <c r="F586" s="860"/>
      <c r="G586" s="868"/>
      <c r="H586" s="860"/>
      <c r="I586" s="860"/>
      <c r="J586" s="860"/>
      <c r="K586" s="860"/>
      <c r="L586" s="860"/>
      <c r="M586" s="860"/>
      <c r="N586" s="860"/>
      <c r="O586" s="860"/>
      <c r="P586" s="860"/>
      <c r="Q586" s="860"/>
      <c r="R586" s="860"/>
      <c r="S586" s="860"/>
      <c r="T586" s="860"/>
      <c r="U586" s="860"/>
      <c r="V586" s="860"/>
      <c r="W586" s="860"/>
      <c r="X586" s="860"/>
      <c r="Y586" s="860"/>
    </row>
    <row r="587" spans="1:25" ht="15.75" customHeight="1" x14ac:dyDescent="0.25">
      <c r="A587" s="860"/>
      <c r="B587" s="860"/>
      <c r="C587" s="860"/>
      <c r="D587" s="860"/>
      <c r="E587" s="860"/>
      <c r="F587" s="860"/>
      <c r="G587" s="868"/>
      <c r="H587" s="860"/>
      <c r="I587" s="860"/>
      <c r="J587" s="860"/>
      <c r="K587" s="860"/>
      <c r="L587" s="860"/>
      <c r="M587" s="860"/>
      <c r="N587" s="860"/>
      <c r="O587" s="860"/>
      <c r="P587" s="860"/>
      <c r="Q587" s="860"/>
      <c r="R587" s="860"/>
      <c r="S587" s="860"/>
      <c r="T587" s="860"/>
      <c r="U587" s="860"/>
      <c r="V587" s="860"/>
      <c r="W587" s="860"/>
      <c r="X587" s="860"/>
      <c r="Y587" s="860"/>
    </row>
    <row r="588" spans="1:25" ht="15.75" customHeight="1" x14ac:dyDescent="0.25">
      <c r="A588" s="860"/>
      <c r="B588" s="860"/>
      <c r="C588" s="860"/>
      <c r="D588" s="860"/>
      <c r="E588" s="860"/>
      <c r="F588" s="860"/>
      <c r="G588" s="868"/>
      <c r="H588" s="860"/>
      <c r="I588" s="860"/>
      <c r="J588" s="860"/>
      <c r="K588" s="860"/>
      <c r="L588" s="860"/>
      <c r="M588" s="860"/>
      <c r="N588" s="860"/>
      <c r="O588" s="860"/>
      <c r="P588" s="860"/>
      <c r="Q588" s="860"/>
      <c r="R588" s="860"/>
      <c r="S588" s="860"/>
      <c r="T588" s="860"/>
      <c r="U588" s="860"/>
      <c r="V588" s="860"/>
      <c r="W588" s="860"/>
      <c r="X588" s="860"/>
      <c r="Y588" s="860"/>
    </row>
    <row r="589" spans="1:25" ht="15.75" customHeight="1" x14ac:dyDescent="0.25">
      <c r="A589" s="860"/>
      <c r="B589" s="860"/>
      <c r="C589" s="860"/>
      <c r="D589" s="860"/>
      <c r="E589" s="860"/>
      <c r="F589" s="860"/>
      <c r="G589" s="868"/>
      <c r="H589" s="860"/>
      <c r="I589" s="860"/>
      <c r="J589" s="860"/>
      <c r="K589" s="860"/>
      <c r="L589" s="860"/>
      <c r="M589" s="860"/>
      <c r="N589" s="860"/>
      <c r="O589" s="860"/>
      <c r="P589" s="860"/>
      <c r="Q589" s="860"/>
      <c r="R589" s="860"/>
      <c r="S589" s="860"/>
      <c r="T589" s="860"/>
      <c r="U589" s="860"/>
      <c r="V589" s="860"/>
      <c r="W589" s="860"/>
      <c r="X589" s="860"/>
      <c r="Y589" s="860"/>
    </row>
    <row r="590" spans="1:25" ht="15.75" customHeight="1" x14ac:dyDescent="0.25">
      <c r="A590" s="860"/>
      <c r="B590" s="860"/>
      <c r="C590" s="860"/>
      <c r="D590" s="860"/>
      <c r="E590" s="860"/>
      <c r="F590" s="860"/>
      <c r="G590" s="868"/>
      <c r="H590" s="860"/>
      <c r="I590" s="860"/>
      <c r="J590" s="860"/>
      <c r="K590" s="860"/>
      <c r="L590" s="860"/>
      <c r="M590" s="860"/>
      <c r="N590" s="860"/>
      <c r="O590" s="860"/>
      <c r="P590" s="860"/>
      <c r="Q590" s="860"/>
      <c r="R590" s="860"/>
      <c r="S590" s="860"/>
      <c r="T590" s="860"/>
      <c r="U590" s="860"/>
      <c r="V590" s="860"/>
      <c r="W590" s="860"/>
      <c r="X590" s="860"/>
      <c r="Y590" s="860"/>
    </row>
    <row r="591" spans="1:25" ht="15.75" customHeight="1" x14ac:dyDescent="0.25">
      <c r="A591" s="860"/>
      <c r="B591" s="860"/>
      <c r="C591" s="860"/>
      <c r="D591" s="860"/>
      <c r="E591" s="860"/>
      <c r="F591" s="860"/>
      <c r="G591" s="868"/>
      <c r="H591" s="860"/>
      <c r="I591" s="860"/>
      <c r="J591" s="860"/>
      <c r="K591" s="860"/>
      <c r="L591" s="860"/>
      <c r="M591" s="860"/>
      <c r="N591" s="860"/>
      <c r="O591" s="860"/>
      <c r="P591" s="860"/>
      <c r="Q591" s="860"/>
      <c r="R591" s="860"/>
      <c r="S591" s="860"/>
      <c r="T591" s="860"/>
      <c r="U591" s="860"/>
      <c r="V591" s="860"/>
      <c r="W591" s="860"/>
      <c r="X591" s="860"/>
      <c r="Y591" s="860"/>
    </row>
    <row r="592" spans="1:25" ht="15.75" customHeight="1" x14ac:dyDescent="0.25">
      <c r="A592" s="860"/>
      <c r="B592" s="860"/>
      <c r="C592" s="860"/>
      <c r="D592" s="860"/>
      <c r="E592" s="860"/>
      <c r="F592" s="860"/>
      <c r="G592" s="868"/>
      <c r="H592" s="860"/>
      <c r="I592" s="860"/>
      <c r="J592" s="860"/>
      <c r="K592" s="860"/>
      <c r="L592" s="860"/>
      <c r="M592" s="860"/>
      <c r="N592" s="860"/>
      <c r="O592" s="860"/>
      <c r="P592" s="860"/>
      <c r="Q592" s="860"/>
      <c r="R592" s="860"/>
      <c r="S592" s="860"/>
      <c r="T592" s="860"/>
      <c r="U592" s="860"/>
      <c r="V592" s="860"/>
      <c r="W592" s="860"/>
      <c r="X592" s="860"/>
      <c r="Y592" s="860"/>
    </row>
    <row r="593" spans="1:25" ht="15.75" customHeight="1" x14ac:dyDescent="0.25">
      <c r="A593" s="860"/>
      <c r="B593" s="860"/>
      <c r="C593" s="860"/>
      <c r="D593" s="860"/>
      <c r="E593" s="860"/>
      <c r="F593" s="860"/>
      <c r="G593" s="868"/>
      <c r="H593" s="860"/>
      <c r="I593" s="860"/>
      <c r="J593" s="860"/>
      <c r="K593" s="860"/>
      <c r="L593" s="860"/>
      <c r="M593" s="860"/>
      <c r="N593" s="860"/>
      <c r="O593" s="860"/>
      <c r="P593" s="860"/>
      <c r="Q593" s="860"/>
      <c r="R593" s="860"/>
      <c r="S593" s="860"/>
      <c r="T593" s="860"/>
      <c r="U593" s="860"/>
      <c r="V593" s="860"/>
      <c r="W593" s="860"/>
      <c r="X593" s="860"/>
      <c r="Y593" s="860"/>
    </row>
    <row r="594" spans="1:25" ht="15.75" customHeight="1" x14ac:dyDescent="0.25">
      <c r="A594" s="860"/>
      <c r="B594" s="860"/>
      <c r="C594" s="860"/>
      <c r="D594" s="860"/>
      <c r="E594" s="860"/>
      <c r="F594" s="860"/>
      <c r="G594" s="868"/>
      <c r="H594" s="860"/>
      <c r="I594" s="860"/>
      <c r="J594" s="860"/>
      <c r="K594" s="860"/>
      <c r="L594" s="860"/>
      <c r="M594" s="860"/>
      <c r="N594" s="860"/>
      <c r="O594" s="860"/>
      <c r="P594" s="860"/>
      <c r="Q594" s="860"/>
      <c r="R594" s="860"/>
      <c r="S594" s="860"/>
      <c r="T594" s="860"/>
      <c r="U594" s="860"/>
      <c r="V594" s="860"/>
      <c r="W594" s="860"/>
      <c r="X594" s="860"/>
      <c r="Y594" s="860"/>
    </row>
    <row r="595" spans="1:25" ht="15.75" customHeight="1" x14ac:dyDescent="0.25">
      <c r="A595" s="860"/>
      <c r="B595" s="860"/>
      <c r="C595" s="860"/>
      <c r="D595" s="860"/>
      <c r="E595" s="860"/>
      <c r="F595" s="860"/>
      <c r="G595" s="868"/>
      <c r="H595" s="860"/>
      <c r="I595" s="860"/>
      <c r="J595" s="860"/>
      <c r="K595" s="860"/>
      <c r="L595" s="860"/>
      <c r="M595" s="860"/>
      <c r="N595" s="860"/>
      <c r="O595" s="860"/>
      <c r="P595" s="860"/>
      <c r="Q595" s="860"/>
      <c r="R595" s="860"/>
      <c r="S595" s="860"/>
      <c r="T595" s="860"/>
      <c r="U595" s="860"/>
      <c r="V595" s="860"/>
      <c r="W595" s="860"/>
      <c r="X595" s="860"/>
      <c r="Y595" s="860"/>
    </row>
    <row r="596" spans="1:25" ht="15.75" customHeight="1" x14ac:dyDescent="0.25">
      <c r="A596" s="860"/>
      <c r="B596" s="860"/>
      <c r="C596" s="860"/>
      <c r="D596" s="860"/>
      <c r="E596" s="860"/>
      <c r="F596" s="860"/>
      <c r="G596" s="868"/>
      <c r="H596" s="860"/>
      <c r="I596" s="860"/>
      <c r="J596" s="860"/>
      <c r="K596" s="860"/>
      <c r="L596" s="860"/>
      <c r="M596" s="860"/>
      <c r="N596" s="860"/>
      <c r="O596" s="860"/>
      <c r="P596" s="860"/>
      <c r="Q596" s="860"/>
      <c r="R596" s="860"/>
      <c r="S596" s="860"/>
      <c r="T596" s="860"/>
      <c r="U596" s="860"/>
      <c r="V596" s="860"/>
      <c r="W596" s="860"/>
      <c r="X596" s="860"/>
      <c r="Y596" s="860"/>
    </row>
    <row r="597" spans="1:25" ht="15.75" customHeight="1" x14ac:dyDescent="0.25">
      <c r="A597" s="860"/>
      <c r="B597" s="860"/>
      <c r="C597" s="860"/>
      <c r="D597" s="860"/>
      <c r="E597" s="860"/>
      <c r="F597" s="860"/>
      <c r="G597" s="868"/>
      <c r="H597" s="860"/>
      <c r="I597" s="860"/>
      <c r="J597" s="860"/>
      <c r="K597" s="860"/>
      <c r="L597" s="860"/>
      <c r="M597" s="860"/>
      <c r="N597" s="860"/>
      <c r="O597" s="860"/>
      <c r="P597" s="860"/>
      <c r="Q597" s="860"/>
      <c r="R597" s="860"/>
      <c r="S597" s="860"/>
      <c r="T597" s="860"/>
      <c r="U597" s="860"/>
      <c r="V597" s="860"/>
      <c r="W597" s="860"/>
      <c r="X597" s="860"/>
      <c r="Y597" s="860"/>
    </row>
    <row r="598" spans="1:25" ht="15.75" customHeight="1" x14ac:dyDescent="0.25">
      <c r="A598" s="860"/>
      <c r="B598" s="860"/>
      <c r="C598" s="860"/>
      <c r="D598" s="860"/>
      <c r="E598" s="860"/>
      <c r="F598" s="860"/>
      <c r="G598" s="868"/>
      <c r="H598" s="860"/>
      <c r="I598" s="860"/>
      <c r="J598" s="860"/>
      <c r="K598" s="860"/>
      <c r="L598" s="860"/>
      <c r="M598" s="860"/>
      <c r="N598" s="860"/>
      <c r="O598" s="860"/>
      <c r="P598" s="860"/>
      <c r="Q598" s="860"/>
      <c r="R598" s="860"/>
      <c r="S598" s="860"/>
      <c r="T598" s="860"/>
      <c r="U598" s="860"/>
      <c r="V598" s="860"/>
      <c r="W598" s="860"/>
      <c r="X598" s="860"/>
      <c r="Y598" s="860"/>
    </row>
    <row r="599" spans="1:25" ht="15.75" customHeight="1" x14ac:dyDescent="0.25">
      <c r="A599" s="860"/>
      <c r="B599" s="860"/>
      <c r="C599" s="860"/>
      <c r="D599" s="860"/>
      <c r="E599" s="860"/>
      <c r="F599" s="860"/>
      <c r="G599" s="868"/>
      <c r="H599" s="860"/>
      <c r="I599" s="860"/>
      <c r="J599" s="860"/>
      <c r="K599" s="860"/>
      <c r="L599" s="860"/>
      <c r="M599" s="860"/>
      <c r="N599" s="860"/>
      <c r="O599" s="860"/>
      <c r="P599" s="860"/>
      <c r="Q599" s="860"/>
      <c r="R599" s="860"/>
      <c r="S599" s="860"/>
      <c r="T599" s="860"/>
      <c r="U599" s="860"/>
      <c r="V599" s="860"/>
      <c r="W599" s="860"/>
      <c r="X599" s="860"/>
      <c r="Y599" s="860"/>
    </row>
    <row r="600" spans="1:25" ht="15.75" customHeight="1" x14ac:dyDescent="0.25">
      <c r="A600" s="860"/>
      <c r="B600" s="860"/>
      <c r="C600" s="860"/>
      <c r="D600" s="860"/>
      <c r="E600" s="860"/>
      <c r="F600" s="860"/>
      <c r="G600" s="868"/>
      <c r="H600" s="860"/>
      <c r="I600" s="860"/>
      <c r="J600" s="860"/>
      <c r="K600" s="860"/>
      <c r="L600" s="860"/>
      <c r="M600" s="860"/>
      <c r="N600" s="860"/>
      <c r="O600" s="860"/>
      <c r="P600" s="860"/>
      <c r="Q600" s="860"/>
      <c r="R600" s="860"/>
      <c r="S600" s="860"/>
      <c r="T600" s="860"/>
      <c r="U600" s="860"/>
      <c r="V600" s="860"/>
      <c r="W600" s="860"/>
      <c r="X600" s="860"/>
      <c r="Y600" s="860"/>
    </row>
    <row r="601" spans="1:25" ht="15.75" customHeight="1" x14ac:dyDescent="0.25">
      <c r="A601" s="860"/>
      <c r="B601" s="860"/>
      <c r="C601" s="860"/>
      <c r="D601" s="860"/>
      <c r="E601" s="860"/>
      <c r="F601" s="860"/>
      <c r="G601" s="868"/>
      <c r="H601" s="860"/>
      <c r="I601" s="860"/>
      <c r="J601" s="860"/>
      <c r="K601" s="860"/>
      <c r="L601" s="860"/>
      <c r="M601" s="860"/>
      <c r="N601" s="860"/>
      <c r="O601" s="860"/>
      <c r="P601" s="860"/>
      <c r="Q601" s="860"/>
      <c r="R601" s="860"/>
      <c r="S601" s="860"/>
      <c r="T601" s="860"/>
      <c r="U601" s="860"/>
      <c r="V601" s="860"/>
      <c r="W601" s="860"/>
      <c r="X601" s="860"/>
      <c r="Y601" s="860"/>
    </row>
    <row r="602" spans="1:25" ht="15.75" customHeight="1" x14ac:dyDescent="0.25">
      <c r="A602" s="860"/>
      <c r="B602" s="860"/>
      <c r="C602" s="860"/>
      <c r="D602" s="860"/>
      <c r="E602" s="860"/>
      <c r="F602" s="860"/>
      <c r="G602" s="868"/>
      <c r="H602" s="860"/>
      <c r="I602" s="860"/>
      <c r="J602" s="860"/>
      <c r="K602" s="860"/>
      <c r="L602" s="860"/>
      <c r="M602" s="860"/>
      <c r="N602" s="860"/>
      <c r="O602" s="860"/>
      <c r="P602" s="860"/>
      <c r="Q602" s="860"/>
      <c r="R602" s="860"/>
      <c r="S602" s="860"/>
      <c r="T602" s="860"/>
      <c r="U602" s="860"/>
      <c r="V602" s="860"/>
      <c r="W602" s="860"/>
      <c r="X602" s="860"/>
      <c r="Y602" s="860"/>
    </row>
    <row r="603" spans="1:25" ht="15.75" customHeight="1" x14ac:dyDescent="0.25">
      <c r="A603" s="860"/>
      <c r="B603" s="860"/>
      <c r="C603" s="860"/>
      <c r="D603" s="860"/>
      <c r="E603" s="860"/>
      <c r="F603" s="860"/>
      <c r="G603" s="868"/>
      <c r="H603" s="860"/>
      <c r="I603" s="860"/>
      <c r="J603" s="860"/>
      <c r="K603" s="860"/>
      <c r="L603" s="860"/>
      <c r="M603" s="860"/>
      <c r="N603" s="860"/>
      <c r="O603" s="860"/>
      <c r="P603" s="860"/>
      <c r="Q603" s="860"/>
      <c r="R603" s="860"/>
      <c r="S603" s="860"/>
      <c r="T603" s="860"/>
      <c r="U603" s="860"/>
      <c r="V603" s="860"/>
      <c r="W603" s="860"/>
      <c r="X603" s="860"/>
      <c r="Y603" s="860"/>
    </row>
    <row r="604" spans="1:25" ht="15.75" customHeight="1" x14ac:dyDescent="0.25">
      <c r="A604" s="860"/>
      <c r="B604" s="860"/>
      <c r="C604" s="860"/>
      <c r="D604" s="860"/>
      <c r="E604" s="860"/>
      <c r="F604" s="860"/>
      <c r="G604" s="868"/>
      <c r="H604" s="860"/>
      <c r="I604" s="860"/>
      <c r="J604" s="860"/>
      <c r="K604" s="860"/>
      <c r="L604" s="860"/>
      <c r="M604" s="860"/>
      <c r="N604" s="860"/>
      <c r="O604" s="860"/>
      <c r="P604" s="860"/>
      <c r="Q604" s="860"/>
      <c r="R604" s="860"/>
      <c r="S604" s="860"/>
      <c r="T604" s="860"/>
      <c r="U604" s="860"/>
      <c r="V604" s="860"/>
      <c r="W604" s="860"/>
      <c r="X604" s="860"/>
      <c r="Y604" s="860"/>
    </row>
    <row r="605" spans="1:25" ht="15.75" customHeight="1" x14ac:dyDescent="0.25">
      <c r="A605" s="860"/>
      <c r="B605" s="860"/>
      <c r="C605" s="860"/>
      <c r="D605" s="860"/>
      <c r="E605" s="860"/>
      <c r="F605" s="860"/>
      <c r="G605" s="868"/>
      <c r="H605" s="860"/>
      <c r="I605" s="860"/>
      <c r="J605" s="860"/>
      <c r="K605" s="860"/>
      <c r="L605" s="860"/>
      <c r="M605" s="860"/>
      <c r="N605" s="860"/>
      <c r="O605" s="860"/>
      <c r="P605" s="860"/>
      <c r="Q605" s="860"/>
      <c r="R605" s="860"/>
      <c r="S605" s="860"/>
      <c r="T605" s="860"/>
      <c r="U605" s="860"/>
      <c r="V605" s="860"/>
      <c r="W605" s="860"/>
      <c r="X605" s="860"/>
      <c r="Y605" s="860"/>
    </row>
    <row r="606" spans="1:25" ht="15.75" customHeight="1" x14ac:dyDescent="0.25">
      <c r="A606" s="860"/>
      <c r="B606" s="860"/>
      <c r="C606" s="860"/>
      <c r="D606" s="860"/>
      <c r="E606" s="860"/>
      <c r="F606" s="860"/>
      <c r="G606" s="868"/>
      <c r="H606" s="860"/>
      <c r="I606" s="860"/>
      <c r="J606" s="860"/>
      <c r="K606" s="860"/>
      <c r="L606" s="860"/>
      <c r="M606" s="860"/>
      <c r="N606" s="860"/>
      <c r="O606" s="860"/>
      <c r="P606" s="860"/>
      <c r="Q606" s="860"/>
      <c r="R606" s="860"/>
      <c r="S606" s="860"/>
      <c r="T606" s="860"/>
      <c r="U606" s="860"/>
      <c r="V606" s="860"/>
      <c r="W606" s="860"/>
      <c r="X606" s="860"/>
      <c r="Y606" s="860"/>
    </row>
    <row r="607" spans="1:25" ht="15.75" customHeight="1" x14ac:dyDescent="0.25">
      <c r="A607" s="860"/>
      <c r="B607" s="860"/>
      <c r="C607" s="860"/>
      <c r="D607" s="860"/>
      <c r="E607" s="860"/>
      <c r="F607" s="860"/>
      <c r="G607" s="868"/>
      <c r="H607" s="860"/>
      <c r="I607" s="860"/>
      <c r="J607" s="860"/>
      <c r="K607" s="860"/>
      <c r="L607" s="860"/>
      <c r="M607" s="860"/>
      <c r="N607" s="860"/>
      <c r="O607" s="860"/>
      <c r="P607" s="860"/>
      <c r="Q607" s="860"/>
      <c r="R607" s="860"/>
      <c r="S607" s="860"/>
      <c r="T607" s="860"/>
      <c r="U607" s="860"/>
      <c r="V607" s="860"/>
      <c r="W607" s="860"/>
      <c r="X607" s="860"/>
      <c r="Y607" s="860"/>
    </row>
    <row r="608" spans="1:25" ht="15.75" customHeight="1" x14ac:dyDescent="0.25">
      <c r="A608" s="860"/>
      <c r="B608" s="860"/>
      <c r="C608" s="860"/>
      <c r="D608" s="860"/>
      <c r="E608" s="860"/>
      <c r="F608" s="860"/>
      <c r="G608" s="868"/>
      <c r="H608" s="860"/>
      <c r="I608" s="860"/>
      <c r="J608" s="860"/>
      <c r="K608" s="860"/>
      <c r="L608" s="860"/>
      <c r="M608" s="860"/>
      <c r="N608" s="860"/>
      <c r="O608" s="860"/>
      <c r="P608" s="860"/>
      <c r="Q608" s="860"/>
      <c r="R608" s="860"/>
      <c r="S608" s="860"/>
      <c r="T608" s="860"/>
      <c r="U608" s="860"/>
      <c r="V608" s="860"/>
      <c r="W608" s="860"/>
      <c r="X608" s="860"/>
      <c r="Y608" s="860"/>
    </row>
    <row r="609" spans="1:25" ht="15.75" customHeight="1" x14ac:dyDescent="0.25">
      <c r="A609" s="860"/>
      <c r="B609" s="860"/>
      <c r="C609" s="860"/>
      <c r="D609" s="860"/>
      <c r="E609" s="860"/>
      <c r="F609" s="860"/>
      <c r="G609" s="868"/>
      <c r="H609" s="860"/>
      <c r="I609" s="860"/>
      <c r="J609" s="860"/>
      <c r="K609" s="860"/>
      <c r="L609" s="860"/>
      <c r="M609" s="860"/>
      <c r="N609" s="860"/>
      <c r="O609" s="860"/>
      <c r="P609" s="860"/>
      <c r="Q609" s="860"/>
      <c r="R609" s="860"/>
      <c r="S609" s="860"/>
      <c r="T609" s="860"/>
      <c r="U609" s="860"/>
      <c r="V609" s="860"/>
      <c r="W609" s="860"/>
      <c r="X609" s="860"/>
      <c r="Y609" s="860"/>
    </row>
    <row r="610" spans="1:25" ht="15.75" customHeight="1" x14ac:dyDescent="0.25">
      <c r="A610" s="860"/>
      <c r="B610" s="860"/>
      <c r="C610" s="860"/>
      <c r="D610" s="860"/>
      <c r="E610" s="860"/>
      <c r="F610" s="860"/>
      <c r="G610" s="868"/>
      <c r="H610" s="860"/>
      <c r="I610" s="860"/>
      <c r="J610" s="860"/>
      <c r="K610" s="860"/>
      <c r="L610" s="860"/>
      <c r="M610" s="860"/>
      <c r="N610" s="860"/>
      <c r="O610" s="860"/>
      <c r="P610" s="860"/>
      <c r="Q610" s="860"/>
      <c r="R610" s="860"/>
      <c r="S610" s="860"/>
      <c r="T610" s="860"/>
      <c r="U610" s="860"/>
      <c r="V610" s="860"/>
      <c r="W610" s="860"/>
      <c r="X610" s="860"/>
      <c r="Y610" s="860"/>
    </row>
    <row r="611" spans="1:25" ht="15.75" customHeight="1" x14ac:dyDescent="0.25">
      <c r="A611" s="860"/>
      <c r="B611" s="860"/>
      <c r="C611" s="860"/>
      <c r="D611" s="860"/>
      <c r="E611" s="860"/>
      <c r="F611" s="860"/>
      <c r="G611" s="868"/>
      <c r="H611" s="860"/>
      <c r="I611" s="860"/>
      <c r="J611" s="860"/>
      <c r="K611" s="860"/>
      <c r="L611" s="860"/>
      <c r="M611" s="860"/>
      <c r="N611" s="860"/>
      <c r="O611" s="860"/>
      <c r="P611" s="860"/>
      <c r="Q611" s="860"/>
      <c r="R611" s="860"/>
      <c r="S611" s="860"/>
      <c r="T611" s="860"/>
      <c r="U611" s="860"/>
      <c r="V611" s="860"/>
      <c r="W611" s="860"/>
      <c r="X611" s="860"/>
      <c r="Y611" s="860"/>
    </row>
    <row r="612" spans="1:25" ht="15.75" customHeight="1" x14ac:dyDescent="0.25">
      <c r="A612" s="860"/>
      <c r="B612" s="860"/>
      <c r="C612" s="860"/>
      <c r="D612" s="860"/>
      <c r="E612" s="860"/>
      <c r="F612" s="860"/>
      <c r="G612" s="868"/>
      <c r="H612" s="860"/>
      <c r="I612" s="860"/>
      <c r="J612" s="860"/>
      <c r="K612" s="860"/>
      <c r="L612" s="860"/>
      <c r="M612" s="860"/>
      <c r="N612" s="860"/>
      <c r="O612" s="860"/>
      <c r="P612" s="860"/>
      <c r="Q612" s="860"/>
      <c r="R612" s="860"/>
      <c r="S612" s="860"/>
      <c r="T612" s="860"/>
      <c r="U612" s="860"/>
      <c r="V612" s="860"/>
      <c r="W612" s="860"/>
      <c r="X612" s="860"/>
      <c r="Y612" s="860"/>
    </row>
    <row r="613" spans="1:25" ht="15.75" customHeight="1" x14ac:dyDescent="0.25">
      <c r="A613" s="860"/>
      <c r="B613" s="860"/>
      <c r="C613" s="860"/>
      <c r="D613" s="860"/>
      <c r="E613" s="860"/>
      <c r="F613" s="860"/>
      <c r="G613" s="868"/>
      <c r="H613" s="860"/>
      <c r="I613" s="860"/>
      <c r="J613" s="860"/>
      <c r="K613" s="860"/>
      <c r="L613" s="860"/>
      <c r="M613" s="860"/>
      <c r="N613" s="860"/>
      <c r="O613" s="860"/>
      <c r="P613" s="860"/>
      <c r="Q613" s="860"/>
      <c r="R613" s="860"/>
      <c r="S613" s="860"/>
      <c r="T613" s="860"/>
      <c r="U613" s="860"/>
      <c r="V613" s="860"/>
      <c r="W613" s="860"/>
      <c r="X613" s="860"/>
      <c r="Y613" s="860"/>
    </row>
    <row r="614" spans="1:25" ht="15.75" customHeight="1" x14ac:dyDescent="0.25">
      <c r="A614" s="860"/>
      <c r="B614" s="860"/>
      <c r="C614" s="860"/>
      <c r="D614" s="860"/>
      <c r="E614" s="860"/>
      <c r="F614" s="860"/>
      <c r="G614" s="868"/>
      <c r="H614" s="860"/>
      <c r="I614" s="860"/>
      <c r="J614" s="860"/>
      <c r="K614" s="860"/>
      <c r="L614" s="860"/>
      <c r="M614" s="860"/>
      <c r="N614" s="860"/>
      <c r="O614" s="860"/>
      <c r="P614" s="860"/>
      <c r="Q614" s="860"/>
      <c r="R614" s="860"/>
      <c r="S614" s="860"/>
      <c r="T614" s="860"/>
      <c r="U614" s="860"/>
      <c r="V614" s="860"/>
      <c r="W614" s="860"/>
      <c r="X614" s="860"/>
      <c r="Y614" s="860"/>
    </row>
    <row r="615" spans="1:25" ht="15.75" customHeight="1" x14ac:dyDescent="0.25">
      <c r="A615" s="860"/>
      <c r="B615" s="860"/>
      <c r="C615" s="860"/>
      <c r="D615" s="860"/>
      <c r="E615" s="860"/>
      <c r="F615" s="860"/>
      <c r="G615" s="868"/>
      <c r="H615" s="860"/>
      <c r="I615" s="860"/>
      <c r="J615" s="860"/>
      <c r="K615" s="860"/>
      <c r="L615" s="860"/>
      <c r="M615" s="860"/>
      <c r="N615" s="860"/>
      <c r="O615" s="860"/>
      <c r="P615" s="860"/>
      <c r="Q615" s="860"/>
      <c r="R615" s="860"/>
      <c r="S615" s="860"/>
      <c r="T615" s="860"/>
      <c r="U615" s="860"/>
      <c r="V615" s="860"/>
      <c r="W615" s="860"/>
      <c r="X615" s="860"/>
      <c r="Y615" s="860"/>
    </row>
    <row r="616" spans="1:25" ht="15.75" customHeight="1" x14ac:dyDescent="0.25">
      <c r="A616" s="860"/>
      <c r="B616" s="860"/>
      <c r="C616" s="860"/>
      <c r="D616" s="860"/>
      <c r="E616" s="860"/>
      <c r="F616" s="860"/>
      <c r="G616" s="868"/>
      <c r="H616" s="860"/>
      <c r="I616" s="860"/>
      <c r="J616" s="860"/>
      <c r="K616" s="860"/>
      <c r="L616" s="860"/>
      <c r="M616" s="860"/>
      <c r="N616" s="860"/>
      <c r="O616" s="860"/>
      <c r="P616" s="860"/>
      <c r="Q616" s="860"/>
      <c r="R616" s="860"/>
      <c r="S616" s="860"/>
      <c r="T616" s="860"/>
      <c r="U616" s="860"/>
      <c r="V616" s="860"/>
      <c r="W616" s="860"/>
      <c r="X616" s="860"/>
      <c r="Y616" s="860"/>
    </row>
    <row r="617" spans="1:25" ht="15.75" customHeight="1" x14ac:dyDescent="0.25">
      <c r="A617" s="860"/>
      <c r="B617" s="860"/>
      <c r="C617" s="860"/>
      <c r="D617" s="860"/>
      <c r="E617" s="860"/>
      <c r="F617" s="860"/>
      <c r="G617" s="868"/>
      <c r="H617" s="860"/>
      <c r="I617" s="860"/>
      <c r="J617" s="860"/>
      <c r="K617" s="860"/>
      <c r="L617" s="860"/>
      <c r="M617" s="860"/>
      <c r="N617" s="860"/>
      <c r="O617" s="860"/>
      <c r="P617" s="860"/>
      <c r="Q617" s="860"/>
      <c r="R617" s="860"/>
      <c r="S617" s="860"/>
      <c r="T617" s="860"/>
      <c r="U617" s="860"/>
      <c r="V617" s="860"/>
      <c r="W617" s="860"/>
      <c r="X617" s="860"/>
      <c r="Y617" s="860"/>
    </row>
    <row r="618" spans="1:25" ht="15.75" customHeight="1" x14ac:dyDescent="0.25">
      <c r="A618" s="860"/>
      <c r="B618" s="860"/>
      <c r="C618" s="860"/>
      <c r="D618" s="860"/>
      <c r="E618" s="860"/>
      <c r="F618" s="860"/>
      <c r="G618" s="868"/>
      <c r="H618" s="860"/>
      <c r="I618" s="860"/>
      <c r="J618" s="860"/>
      <c r="K618" s="860"/>
      <c r="L618" s="860"/>
      <c r="M618" s="860"/>
      <c r="N618" s="860"/>
      <c r="O618" s="860"/>
      <c r="P618" s="860"/>
      <c r="Q618" s="860"/>
      <c r="R618" s="860"/>
      <c r="S618" s="860"/>
      <c r="T618" s="860"/>
      <c r="U618" s="860"/>
      <c r="V618" s="860"/>
      <c r="W618" s="860"/>
      <c r="X618" s="860"/>
      <c r="Y618" s="860"/>
    </row>
    <row r="619" spans="1:25" ht="15.75" customHeight="1" x14ac:dyDescent="0.25">
      <c r="A619" s="860"/>
      <c r="B619" s="860"/>
      <c r="C619" s="860"/>
      <c r="D619" s="860"/>
      <c r="E619" s="860"/>
      <c r="F619" s="860"/>
      <c r="G619" s="868"/>
      <c r="H619" s="860"/>
      <c r="I619" s="860"/>
      <c r="J619" s="860"/>
      <c r="K619" s="860"/>
      <c r="L619" s="860"/>
      <c r="M619" s="860"/>
      <c r="N619" s="860"/>
      <c r="O619" s="860"/>
      <c r="P619" s="860"/>
      <c r="Q619" s="860"/>
      <c r="R619" s="860"/>
      <c r="S619" s="860"/>
      <c r="T619" s="860"/>
      <c r="U619" s="860"/>
      <c r="V619" s="860"/>
      <c r="W619" s="860"/>
      <c r="X619" s="860"/>
      <c r="Y619" s="860"/>
    </row>
    <row r="620" spans="1:25" ht="15.75" customHeight="1" x14ac:dyDescent="0.25">
      <c r="A620" s="860"/>
      <c r="B620" s="860"/>
      <c r="C620" s="860"/>
      <c r="D620" s="860"/>
      <c r="E620" s="860"/>
      <c r="F620" s="860"/>
      <c r="G620" s="868"/>
      <c r="H620" s="860"/>
      <c r="I620" s="860"/>
      <c r="J620" s="860"/>
      <c r="K620" s="860"/>
      <c r="L620" s="860"/>
      <c r="M620" s="860"/>
      <c r="N620" s="860"/>
      <c r="O620" s="860"/>
      <c r="P620" s="860"/>
      <c r="Q620" s="860"/>
      <c r="R620" s="860"/>
      <c r="S620" s="860"/>
      <c r="T620" s="860"/>
      <c r="U620" s="860"/>
      <c r="V620" s="860"/>
      <c r="W620" s="860"/>
      <c r="X620" s="860"/>
      <c r="Y620" s="860"/>
    </row>
    <row r="621" spans="1:25" ht="15.75" customHeight="1" x14ac:dyDescent="0.25">
      <c r="A621" s="860"/>
      <c r="B621" s="860"/>
      <c r="C621" s="860"/>
      <c r="D621" s="860"/>
      <c r="E621" s="860"/>
      <c r="F621" s="860"/>
      <c r="G621" s="868"/>
      <c r="H621" s="860"/>
      <c r="I621" s="860"/>
      <c r="J621" s="860"/>
      <c r="K621" s="860"/>
      <c r="L621" s="860"/>
      <c r="M621" s="860"/>
      <c r="N621" s="860"/>
      <c r="O621" s="860"/>
      <c r="P621" s="860"/>
      <c r="Q621" s="860"/>
      <c r="R621" s="860"/>
      <c r="S621" s="860"/>
      <c r="T621" s="860"/>
      <c r="U621" s="860"/>
      <c r="V621" s="860"/>
      <c r="W621" s="860"/>
      <c r="X621" s="860"/>
      <c r="Y621" s="860"/>
    </row>
    <row r="622" spans="1:25" ht="15.75" customHeight="1" x14ac:dyDescent="0.25">
      <c r="A622" s="860"/>
      <c r="B622" s="860"/>
      <c r="C622" s="860"/>
      <c r="D622" s="860"/>
      <c r="E622" s="860"/>
      <c r="F622" s="860"/>
      <c r="G622" s="868"/>
      <c r="H622" s="860"/>
      <c r="I622" s="860"/>
      <c r="J622" s="860"/>
      <c r="K622" s="860"/>
      <c r="L622" s="860"/>
      <c r="M622" s="860"/>
      <c r="N622" s="860"/>
      <c r="O622" s="860"/>
      <c r="P622" s="860"/>
      <c r="Q622" s="860"/>
      <c r="R622" s="860"/>
      <c r="S622" s="860"/>
      <c r="T622" s="860"/>
      <c r="U622" s="860"/>
      <c r="V622" s="860"/>
      <c r="W622" s="860"/>
      <c r="X622" s="860"/>
      <c r="Y622" s="860"/>
    </row>
    <row r="623" spans="1:25" ht="15.75" customHeight="1" x14ac:dyDescent="0.25">
      <c r="A623" s="860"/>
      <c r="B623" s="860"/>
      <c r="C623" s="860"/>
      <c r="D623" s="860"/>
      <c r="E623" s="860"/>
      <c r="F623" s="860"/>
      <c r="G623" s="868"/>
      <c r="H623" s="860"/>
      <c r="I623" s="860"/>
      <c r="J623" s="860"/>
      <c r="K623" s="860"/>
      <c r="L623" s="860"/>
      <c r="M623" s="860"/>
      <c r="N623" s="860"/>
      <c r="O623" s="860"/>
      <c r="P623" s="860"/>
      <c r="Q623" s="860"/>
      <c r="R623" s="860"/>
      <c r="S623" s="860"/>
      <c r="T623" s="860"/>
      <c r="U623" s="860"/>
      <c r="V623" s="860"/>
      <c r="W623" s="860"/>
      <c r="X623" s="860"/>
      <c r="Y623" s="860"/>
    </row>
    <row r="624" spans="1:25" ht="15.75" customHeight="1" x14ac:dyDescent="0.25">
      <c r="A624" s="860"/>
      <c r="B624" s="860"/>
      <c r="C624" s="860"/>
      <c r="D624" s="860"/>
      <c r="E624" s="860"/>
      <c r="F624" s="860"/>
      <c r="G624" s="868"/>
      <c r="H624" s="860"/>
      <c r="I624" s="860"/>
      <c r="J624" s="860"/>
      <c r="K624" s="860"/>
      <c r="L624" s="860"/>
      <c r="M624" s="860"/>
      <c r="N624" s="860"/>
      <c r="O624" s="860"/>
      <c r="P624" s="860"/>
      <c r="Q624" s="860"/>
      <c r="R624" s="860"/>
      <c r="S624" s="860"/>
      <c r="T624" s="860"/>
      <c r="U624" s="860"/>
      <c r="V624" s="860"/>
      <c r="W624" s="860"/>
      <c r="X624" s="860"/>
      <c r="Y624" s="860"/>
    </row>
    <row r="625" spans="1:25" ht="15.75" customHeight="1" x14ac:dyDescent="0.25">
      <c r="A625" s="860"/>
      <c r="B625" s="860"/>
      <c r="C625" s="860"/>
      <c r="D625" s="860"/>
      <c r="E625" s="860"/>
      <c r="F625" s="860"/>
      <c r="G625" s="868"/>
      <c r="H625" s="860"/>
      <c r="I625" s="860"/>
      <c r="J625" s="860"/>
      <c r="K625" s="860"/>
      <c r="L625" s="860"/>
      <c r="M625" s="860"/>
      <c r="N625" s="860"/>
      <c r="O625" s="860"/>
      <c r="P625" s="860"/>
      <c r="Q625" s="860"/>
      <c r="R625" s="860"/>
      <c r="S625" s="860"/>
      <c r="T625" s="860"/>
      <c r="U625" s="860"/>
      <c r="V625" s="860"/>
      <c r="W625" s="860"/>
      <c r="X625" s="860"/>
      <c r="Y625" s="860"/>
    </row>
    <row r="626" spans="1:25" ht="15.75" customHeight="1" x14ac:dyDescent="0.25">
      <c r="A626" s="860"/>
      <c r="B626" s="860"/>
      <c r="C626" s="860"/>
      <c r="D626" s="860"/>
      <c r="E626" s="860"/>
      <c r="F626" s="860"/>
      <c r="G626" s="868"/>
      <c r="H626" s="860"/>
      <c r="I626" s="860"/>
      <c r="J626" s="860"/>
      <c r="K626" s="860"/>
      <c r="L626" s="860"/>
      <c r="M626" s="860"/>
      <c r="N626" s="860"/>
      <c r="O626" s="860"/>
      <c r="P626" s="860"/>
      <c r="Q626" s="860"/>
      <c r="R626" s="860"/>
      <c r="S626" s="860"/>
      <c r="T626" s="860"/>
      <c r="U626" s="860"/>
      <c r="V626" s="860"/>
      <c r="W626" s="860"/>
      <c r="X626" s="860"/>
      <c r="Y626" s="860"/>
    </row>
    <row r="627" spans="1:25" ht="15.75" customHeight="1" x14ac:dyDescent="0.25">
      <c r="A627" s="860"/>
      <c r="B627" s="860"/>
      <c r="C627" s="860"/>
      <c r="D627" s="860"/>
      <c r="E627" s="860"/>
      <c r="F627" s="860"/>
      <c r="G627" s="868"/>
      <c r="H627" s="860"/>
      <c r="I627" s="860"/>
      <c r="J627" s="860"/>
      <c r="K627" s="860"/>
      <c r="L627" s="860"/>
      <c r="M627" s="860"/>
      <c r="N627" s="860"/>
      <c r="O627" s="860"/>
      <c r="P627" s="860"/>
      <c r="Q627" s="860"/>
      <c r="R627" s="860"/>
      <c r="S627" s="860"/>
      <c r="T627" s="860"/>
      <c r="U627" s="860"/>
      <c r="V627" s="860"/>
      <c r="W627" s="860"/>
      <c r="X627" s="860"/>
      <c r="Y627" s="860"/>
    </row>
    <row r="628" spans="1:25" ht="15.75" customHeight="1" x14ac:dyDescent="0.25">
      <c r="A628" s="860"/>
      <c r="B628" s="860"/>
      <c r="C628" s="860"/>
      <c r="D628" s="860"/>
      <c r="E628" s="860"/>
      <c r="F628" s="860"/>
      <c r="G628" s="868"/>
      <c r="H628" s="860"/>
      <c r="I628" s="860"/>
      <c r="J628" s="860"/>
      <c r="K628" s="860"/>
      <c r="L628" s="860"/>
      <c r="M628" s="860"/>
      <c r="N628" s="860"/>
      <c r="O628" s="860"/>
      <c r="P628" s="860"/>
      <c r="Q628" s="860"/>
      <c r="R628" s="860"/>
      <c r="S628" s="860"/>
      <c r="T628" s="860"/>
      <c r="U628" s="860"/>
      <c r="V628" s="860"/>
      <c r="W628" s="860"/>
      <c r="X628" s="860"/>
      <c r="Y628" s="860"/>
    </row>
    <row r="629" spans="1:25" ht="15.75" customHeight="1" x14ac:dyDescent="0.25">
      <c r="A629" s="860"/>
      <c r="B629" s="860"/>
      <c r="C629" s="860"/>
      <c r="D629" s="860"/>
      <c r="E629" s="860"/>
      <c r="F629" s="860"/>
      <c r="G629" s="868"/>
      <c r="H629" s="860"/>
      <c r="I629" s="860"/>
      <c r="J629" s="860"/>
      <c r="K629" s="860"/>
      <c r="L629" s="860"/>
      <c r="M629" s="860"/>
      <c r="N629" s="860"/>
      <c r="O629" s="860"/>
      <c r="P629" s="860"/>
      <c r="Q629" s="860"/>
      <c r="R629" s="860"/>
      <c r="S629" s="860"/>
      <c r="T629" s="860"/>
      <c r="U629" s="860"/>
      <c r="V629" s="860"/>
      <c r="W629" s="860"/>
      <c r="X629" s="860"/>
      <c r="Y629" s="860"/>
    </row>
    <row r="630" spans="1:25" ht="15.75" customHeight="1" x14ac:dyDescent="0.25">
      <c r="A630" s="860"/>
      <c r="B630" s="860"/>
      <c r="C630" s="860"/>
      <c r="D630" s="860"/>
      <c r="E630" s="860"/>
      <c r="F630" s="860"/>
      <c r="G630" s="868"/>
      <c r="H630" s="860"/>
      <c r="I630" s="860"/>
      <c r="J630" s="860"/>
      <c r="K630" s="860"/>
      <c r="L630" s="860"/>
      <c r="M630" s="860"/>
      <c r="N630" s="860"/>
      <c r="O630" s="860"/>
      <c r="P630" s="860"/>
      <c r="Q630" s="860"/>
      <c r="R630" s="860"/>
      <c r="S630" s="860"/>
      <c r="T630" s="860"/>
      <c r="U630" s="860"/>
      <c r="V630" s="860"/>
      <c r="W630" s="860"/>
      <c r="X630" s="860"/>
      <c r="Y630" s="860"/>
    </row>
    <row r="631" spans="1:25" ht="15.75" customHeight="1" x14ac:dyDescent="0.25">
      <c r="A631" s="860"/>
      <c r="B631" s="860"/>
      <c r="C631" s="860"/>
      <c r="D631" s="860"/>
      <c r="E631" s="860"/>
      <c r="F631" s="860"/>
      <c r="G631" s="868"/>
      <c r="H631" s="860"/>
      <c r="I631" s="860"/>
      <c r="J631" s="860"/>
      <c r="K631" s="860"/>
      <c r="L631" s="860"/>
      <c r="M631" s="860"/>
      <c r="N631" s="860"/>
      <c r="O631" s="860"/>
      <c r="P631" s="860"/>
      <c r="Q631" s="860"/>
      <c r="R631" s="860"/>
      <c r="S631" s="860"/>
      <c r="T631" s="860"/>
      <c r="U631" s="860"/>
      <c r="V631" s="860"/>
      <c r="W631" s="860"/>
      <c r="X631" s="860"/>
      <c r="Y631" s="860"/>
    </row>
    <row r="632" spans="1:25" ht="15.75" customHeight="1" x14ac:dyDescent="0.25">
      <c r="A632" s="860"/>
      <c r="B632" s="860"/>
      <c r="C632" s="860"/>
      <c r="D632" s="860"/>
      <c r="E632" s="860"/>
      <c r="F632" s="860"/>
      <c r="G632" s="868"/>
      <c r="H632" s="860"/>
      <c r="I632" s="860"/>
      <c r="J632" s="860"/>
      <c r="K632" s="860"/>
      <c r="L632" s="860"/>
      <c r="M632" s="860"/>
      <c r="N632" s="860"/>
      <c r="O632" s="860"/>
      <c r="P632" s="860"/>
      <c r="Q632" s="860"/>
      <c r="R632" s="860"/>
      <c r="S632" s="860"/>
      <c r="T632" s="860"/>
      <c r="U632" s="860"/>
      <c r="V632" s="860"/>
      <c r="W632" s="860"/>
      <c r="X632" s="860"/>
      <c r="Y632" s="860"/>
    </row>
    <row r="633" spans="1:25" ht="15.75" customHeight="1" x14ac:dyDescent="0.25">
      <c r="A633" s="860"/>
      <c r="B633" s="860"/>
      <c r="C633" s="860"/>
      <c r="D633" s="860"/>
      <c r="E633" s="860"/>
      <c r="F633" s="860"/>
      <c r="G633" s="868"/>
      <c r="H633" s="860"/>
      <c r="I633" s="860"/>
      <c r="J633" s="860"/>
      <c r="K633" s="860"/>
      <c r="L633" s="860"/>
      <c r="M633" s="860"/>
      <c r="N633" s="860"/>
      <c r="O633" s="860"/>
      <c r="P633" s="860"/>
      <c r="Q633" s="860"/>
      <c r="R633" s="860"/>
      <c r="S633" s="860"/>
      <c r="T633" s="860"/>
      <c r="U633" s="860"/>
      <c r="V633" s="860"/>
      <c r="W633" s="860"/>
      <c r="X633" s="860"/>
      <c r="Y633" s="860"/>
    </row>
    <row r="634" spans="1:25" ht="15.75" customHeight="1" x14ac:dyDescent="0.25">
      <c r="A634" s="860"/>
      <c r="B634" s="860"/>
      <c r="C634" s="860"/>
      <c r="D634" s="860"/>
      <c r="E634" s="860"/>
      <c r="F634" s="860"/>
      <c r="G634" s="868"/>
      <c r="H634" s="860"/>
      <c r="I634" s="860"/>
      <c r="J634" s="860"/>
      <c r="K634" s="860"/>
      <c r="L634" s="860"/>
      <c r="M634" s="860"/>
      <c r="N634" s="860"/>
      <c r="O634" s="860"/>
      <c r="P634" s="860"/>
      <c r="Q634" s="860"/>
      <c r="R634" s="860"/>
      <c r="S634" s="860"/>
      <c r="T634" s="860"/>
      <c r="U634" s="860"/>
      <c r="V634" s="860"/>
      <c r="W634" s="860"/>
      <c r="X634" s="860"/>
      <c r="Y634" s="860"/>
    </row>
    <row r="635" spans="1:25" ht="15.75" customHeight="1" x14ac:dyDescent="0.25">
      <c r="A635" s="860"/>
      <c r="B635" s="860"/>
      <c r="C635" s="860"/>
      <c r="D635" s="860"/>
      <c r="E635" s="860"/>
      <c r="F635" s="860"/>
      <c r="G635" s="868"/>
      <c r="H635" s="860"/>
      <c r="I635" s="860"/>
      <c r="J635" s="860"/>
      <c r="K635" s="860"/>
      <c r="L635" s="860"/>
      <c r="M635" s="860"/>
      <c r="N635" s="860"/>
      <c r="O635" s="860"/>
      <c r="P635" s="860"/>
      <c r="Q635" s="860"/>
      <c r="R635" s="860"/>
      <c r="S635" s="860"/>
      <c r="T635" s="860"/>
      <c r="U635" s="860"/>
      <c r="V635" s="860"/>
      <c r="W635" s="860"/>
      <c r="X635" s="860"/>
      <c r="Y635" s="860"/>
    </row>
    <row r="636" spans="1:25" ht="15.75" customHeight="1" x14ac:dyDescent="0.25">
      <c r="A636" s="860"/>
      <c r="B636" s="860"/>
      <c r="C636" s="860"/>
      <c r="D636" s="860"/>
      <c r="E636" s="860"/>
      <c r="F636" s="860"/>
      <c r="G636" s="868"/>
      <c r="H636" s="860"/>
      <c r="I636" s="860"/>
      <c r="J636" s="860"/>
      <c r="K636" s="860"/>
      <c r="L636" s="860"/>
      <c r="M636" s="860"/>
      <c r="N636" s="860"/>
      <c r="O636" s="860"/>
      <c r="P636" s="860"/>
      <c r="Q636" s="860"/>
      <c r="R636" s="860"/>
      <c r="S636" s="860"/>
      <c r="T636" s="860"/>
      <c r="U636" s="860"/>
      <c r="V636" s="860"/>
      <c r="W636" s="860"/>
      <c r="X636" s="860"/>
      <c r="Y636" s="860"/>
    </row>
    <row r="637" spans="1:25" ht="15.75" customHeight="1" x14ac:dyDescent="0.25">
      <c r="A637" s="860"/>
      <c r="B637" s="860"/>
      <c r="C637" s="860"/>
      <c r="D637" s="860"/>
      <c r="E637" s="860"/>
      <c r="F637" s="860"/>
      <c r="G637" s="868"/>
      <c r="H637" s="860"/>
      <c r="I637" s="860"/>
      <c r="J637" s="860"/>
      <c r="K637" s="860"/>
      <c r="L637" s="860"/>
      <c r="M637" s="860"/>
      <c r="N637" s="860"/>
      <c r="O637" s="860"/>
      <c r="P637" s="860"/>
      <c r="Q637" s="860"/>
      <c r="R637" s="860"/>
      <c r="S637" s="860"/>
      <c r="T637" s="860"/>
      <c r="U637" s="860"/>
      <c r="V637" s="860"/>
      <c r="W637" s="860"/>
      <c r="X637" s="860"/>
      <c r="Y637" s="860"/>
    </row>
    <row r="638" spans="1:25" ht="15.75" customHeight="1" x14ac:dyDescent="0.25">
      <c r="A638" s="860"/>
      <c r="B638" s="860"/>
      <c r="C638" s="860"/>
      <c r="D638" s="860"/>
      <c r="E638" s="860"/>
      <c r="F638" s="860"/>
      <c r="G638" s="868"/>
      <c r="H638" s="860"/>
      <c r="I638" s="860"/>
      <c r="J638" s="860"/>
      <c r="K638" s="860"/>
      <c r="L638" s="860"/>
      <c r="M638" s="860"/>
      <c r="N638" s="860"/>
      <c r="O638" s="860"/>
      <c r="P638" s="860"/>
      <c r="Q638" s="860"/>
      <c r="R638" s="860"/>
      <c r="S638" s="860"/>
      <c r="T638" s="860"/>
      <c r="U638" s="860"/>
      <c r="V638" s="860"/>
      <c r="W638" s="860"/>
      <c r="X638" s="860"/>
      <c r="Y638" s="860"/>
    </row>
    <row r="639" spans="1:25" ht="15.75" customHeight="1" x14ac:dyDescent="0.25">
      <c r="A639" s="860"/>
      <c r="B639" s="860"/>
      <c r="C639" s="860"/>
      <c r="D639" s="860"/>
      <c r="E639" s="860"/>
      <c r="F639" s="860"/>
      <c r="G639" s="868"/>
      <c r="H639" s="860"/>
      <c r="I639" s="860"/>
      <c r="J639" s="860"/>
      <c r="K639" s="860"/>
      <c r="L639" s="860"/>
      <c r="M639" s="860"/>
      <c r="N639" s="860"/>
      <c r="O639" s="860"/>
      <c r="P639" s="860"/>
      <c r="Q639" s="860"/>
      <c r="R639" s="860"/>
      <c r="S639" s="860"/>
      <c r="T639" s="860"/>
      <c r="U639" s="860"/>
      <c r="V639" s="860"/>
      <c r="W639" s="860"/>
      <c r="X639" s="860"/>
      <c r="Y639" s="860"/>
    </row>
    <row r="640" spans="1:25" ht="15.75" customHeight="1" x14ac:dyDescent="0.25">
      <c r="A640" s="860"/>
      <c r="B640" s="860"/>
      <c r="C640" s="860"/>
      <c r="D640" s="860"/>
      <c r="E640" s="860"/>
      <c r="F640" s="860"/>
      <c r="G640" s="868"/>
      <c r="H640" s="860"/>
      <c r="I640" s="860"/>
      <c r="J640" s="860"/>
      <c r="K640" s="860"/>
      <c r="L640" s="860"/>
      <c r="M640" s="860"/>
      <c r="N640" s="860"/>
      <c r="O640" s="860"/>
      <c r="P640" s="860"/>
      <c r="Q640" s="860"/>
      <c r="R640" s="860"/>
      <c r="S640" s="860"/>
      <c r="T640" s="860"/>
      <c r="U640" s="860"/>
      <c r="V640" s="860"/>
      <c r="W640" s="860"/>
      <c r="X640" s="860"/>
      <c r="Y640" s="860"/>
    </row>
    <row r="641" spans="1:25" ht="15.75" customHeight="1" x14ac:dyDescent="0.25">
      <c r="A641" s="860"/>
      <c r="B641" s="860"/>
      <c r="C641" s="860"/>
      <c r="D641" s="860"/>
      <c r="E641" s="860"/>
      <c r="F641" s="860"/>
      <c r="G641" s="868"/>
      <c r="H641" s="860"/>
      <c r="I641" s="860"/>
      <c r="J641" s="860"/>
      <c r="K641" s="860"/>
      <c r="L641" s="860"/>
      <c r="M641" s="860"/>
      <c r="N641" s="860"/>
      <c r="O641" s="860"/>
      <c r="P641" s="860"/>
      <c r="Q641" s="860"/>
      <c r="R641" s="860"/>
      <c r="S641" s="860"/>
      <c r="T641" s="860"/>
      <c r="U641" s="860"/>
      <c r="V641" s="860"/>
      <c r="W641" s="860"/>
      <c r="X641" s="860"/>
      <c r="Y641" s="860"/>
    </row>
    <row r="642" spans="1:25" ht="15.75" customHeight="1" x14ac:dyDescent="0.25">
      <c r="A642" s="860"/>
      <c r="B642" s="860"/>
      <c r="C642" s="860"/>
      <c r="D642" s="860"/>
      <c r="E642" s="860"/>
      <c r="F642" s="860"/>
      <c r="G642" s="868"/>
      <c r="H642" s="860"/>
      <c r="I642" s="860"/>
      <c r="J642" s="860"/>
      <c r="K642" s="860"/>
      <c r="L642" s="860"/>
      <c r="M642" s="860"/>
      <c r="N642" s="860"/>
      <c r="O642" s="860"/>
      <c r="P642" s="860"/>
      <c r="Q642" s="860"/>
      <c r="R642" s="860"/>
      <c r="S642" s="860"/>
      <c r="T642" s="860"/>
      <c r="U642" s="860"/>
      <c r="V642" s="860"/>
      <c r="W642" s="860"/>
      <c r="X642" s="860"/>
      <c r="Y642" s="860"/>
    </row>
    <row r="643" spans="1:25" ht="15.75" customHeight="1" x14ac:dyDescent="0.25">
      <c r="A643" s="860"/>
      <c r="B643" s="860"/>
      <c r="C643" s="860"/>
      <c r="D643" s="860"/>
      <c r="E643" s="860"/>
      <c r="F643" s="860"/>
      <c r="G643" s="868"/>
      <c r="H643" s="860"/>
      <c r="I643" s="860"/>
      <c r="J643" s="860"/>
      <c r="K643" s="860"/>
      <c r="L643" s="860"/>
      <c r="M643" s="860"/>
      <c r="N643" s="860"/>
      <c r="O643" s="860"/>
      <c r="P643" s="860"/>
      <c r="Q643" s="860"/>
      <c r="R643" s="860"/>
      <c r="S643" s="860"/>
      <c r="T643" s="860"/>
      <c r="U643" s="860"/>
      <c r="V643" s="860"/>
      <c r="W643" s="860"/>
      <c r="X643" s="860"/>
      <c r="Y643" s="860"/>
    </row>
    <row r="644" spans="1:25" ht="15.75" customHeight="1" x14ac:dyDescent="0.25">
      <c r="A644" s="860"/>
      <c r="B644" s="860"/>
      <c r="C644" s="860"/>
      <c r="D644" s="860"/>
      <c r="E644" s="860"/>
      <c r="F644" s="860"/>
      <c r="G644" s="868"/>
      <c r="H644" s="860"/>
      <c r="I644" s="860"/>
      <c r="J644" s="860"/>
      <c r="K644" s="860"/>
      <c r="L644" s="860"/>
      <c r="M644" s="860"/>
      <c r="N644" s="860"/>
      <c r="O644" s="860"/>
      <c r="P644" s="860"/>
      <c r="Q644" s="860"/>
      <c r="R644" s="860"/>
      <c r="S644" s="860"/>
      <c r="T644" s="860"/>
      <c r="U644" s="860"/>
      <c r="V644" s="860"/>
      <c r="W644" s="860"/>
      <c r="X644" s="860"/>
      <c r="Y644" s="860"/>
    </row>
    <row r="645" spans="1:25" ht="15.75" customHeight="1" x14ac:dyDescent="0.25">
      <c r="A645" s="860"/>
      <c r="B645" s="860"/>
      <c r="C645" s="860"/>
      <c r="D645" s="860"/>
      <c r="E645" s="860"/>
      <c r="F645" s="860"/>
      <c r="G645" s="868"/>
      <c r="H645" s="860"/>
      <c r="I645" s="860"/>
      <c r="J645" s="860"/>
      <c r="K645" s="860"/>
      <c r="L645" s="860"/>
      <c r="M645" s="860"/>
      <c r="N645" s="860"/>
      <c r="O645" s="860"/>
      <c r="P645" s="860"/>
      <c r="Q645" s="860"/>
      <c r="R645" s="860"/>
      <c r="S645" s="860"/>
      <c r="T645" s="860"/>
      <c r="U645" s="860"/>
      <c r="V645" s="860"/>
      <c r="W645" s="860"/>
      <c r="X645" s="860"/>
      <c r="Y645" s="860"/>
    </row>
    <row r="646" spans="1:25" ht="15.75" customHeight="1" x14ac:dyDescent="0.25">
      <c r="A646" s="860"/>
      <c r="B646" s="860"/>
      <c r="C646" s="860"/>
      <c r="D646" s="860"/>
      <c r="E646" s="860"/>
      <c r="F646" s="860"/>
      <c r="G646" s="868"/>
      <c r="H646" s="860"/>
      <c r="I646" s="860"/>
      <c r="J646" s="860"/>
      <c r="K646" s="860"/>
      <c r="L646" s="860"/>
      <c r="M646" s="860"/>
      <c r="N646" s="860"/>
      <c r="O646" s="860"/>
      <c r="P646" s="860"/>
      <c r="Q646" s="860"/>
      <c r="R646" s="860"/>
      <c r="S646" s="860"/>
      <c r="T646" s="860"/>
      <c r="U646" s="860"/>
      <c r="V646" s="860"/>
      <c r="W646" s="860"/>
      <c r="X646" s="860"/>
      <c r="Y646" s="860"/>
    </row>
    <row r="647" spans="1:25" ht="15.75" customHeight="1" x14ac:dyDescent="0.25">
      <c r="A647" s="860"/>
      <c r="B647" s="860"/>
      <c r="C647" s="860"/>
      <c r="D647" s="860"/>
      <c r="E647" s="860"/>
      <c r="F647" s="860"/>
      <c r="G647" s="868"/>
      <c r="H647" s="860"/>
      <c r="I647" s="860"/>
      <c r="J647" s="860"/>
      <c r="K647" s="860"/>
      <c r="L647" s="860"/>
      <c r="M647" s="860"/>
      <c r="N647" s="860"/>
      <c r="O647" s="860"/>
      <c r="P647" s="860"/>
      <c r="Q647" s="860"/>
      <c r="R647" s="860"/>
      <c r="S647" s="860"/>
      <c r="T647" s="860"/>
      <c r="U647" s="860"/>
      <c r="V647" s="860"/>
      <c r="W647" s="860"/>
      <c r="X647" s="860"/>
      <c r="Y647" s="860"/>
    </row>
    <row r="648" spans="1:25" ht="15.75" customHeight="1" x14ac:dyDescent="0.25">
      <c r="A648" s="860"/>
      <c r="B648" s="860"/>
      <c r="C648" s="860"/>
      <c r="D648" s="860"/>
      <c r="E648" s="860"/>
      <c r="F648" s="860"/>
      <c r="G648" s="868"/>
      <c r="H648" s="860"/>
      <c r="I648" s="860"/>
      <c r="J648" s="860"/>
      <c r="K648" s="860"/>
      <c r="L648" s="860"/>
      <c r="M648" s="860"/>
      <c r="N648" s="860"/>
      <c r="O648" s="860"/>
      <c r="P648" s="860"/>
      <c r="Q648" s="860"/>
      <c r="R648" s="860"/>
      <c r="S648" s="860"/>
      <c r="T648" s="860"/>
      <c r="U648" s="860"/>
      <c r="V648" s="860"/>
      <c r="W648" s="860"/>
      <c r="X648" s="860"/>
      <c r="Y648" s="860"/>
    </row>
    <row r="649" spans="1:25" ht="15.75" customHeight="1" x14ac:dyDescent="0.25">
      <c r="A649" s="860"/>
      <c r="B649" s="860"/>
      <c r="C649" s="860"/>
      <c r="D649" s="860"/>
      <c r="E649" s="860"/>
      <c r="F649" s="860"/>
      <c r="G649" s="868"/>
      <c r="H649" s="860"/>
      <c r="I649" s="860"/>
      <c r="J649" s="860"/>
      <c r="K649" s="860"/>
      <c r="L649" s="860"/>
      <c r="M649" s="860"/>
      <c r="N649" s="860"/>
      <c r="O649" s="860"/>
      <c r="P649" s="860"/>
      <c r="Q649" s="860"/>
      <c r="R649" s="860"/>
      <c r="S649" s="860"/>
      <c r="T649" s="860"/>
      <c r="U649" s="860"/>
      <c r="V649" s="860"/>
      <c r="W649" s="860"/>
      <c r="X649" s="860"/>
      <c r="Y649" s="860"/>
    </row>
    <row r="650" spans="1:25" ht="15.75" customHeight="1" x14ac:dyDescent="0.25">
      <c r="A650" s="860"/>
      <c r="B650" s="860"/>
      <c r="C650" s="860"/>
      <c r="D650" s="860"/>
      <c r="E650" s="860"/>
      <c r="F650" s="860"/>
      <c r="G650" s="868"/>
      <c r="H650" s="860"/>
      <c r="I650" s="860"/>
      <c r="J650" s="860"/>
      <c r="K650" s="860"/>
      <c r="L650" s="860"/>
      <c r="M650" s="860"/>
      <c r="N650" s="860"/>
      <c r="O650" s="860"/>
      <c r="P650" s="860"/>
      <c r="Q650" s="860"/>
      <c r="R650" s="860"/>
      <c r="S650" s="860"/>
      <c r="T650" s="860"/>
      <c r="U650" s="860"/>
      <c r="V650" s="860"/>
      <c r="W650" s="860"/>
      <c r="X650" s="860"/>
      <c r="Y650" s="860"/>
    </row>
    <row r="651" spans="1:25" ht="15.75" customHeight="1" x14ac:dyDescent="0.25">
      <c r="A651" s="860"/>
      <c r="B651" s="860"/>
      <c r="C651" s="860"/>
      <c r="D651" s="860"/>
      <c r="E651" s="860"/>
      <c r="F651" s="860"/>
      <c r="G651" s="868"/>
      <c r="H651" s="860"/>
      <c r="I651" s="860"/>
      <c r="J651" s="860"/>
      <c r="K651" s="860"/>
      <c r="L651" s="860"/>
      <c r="M651" s="860"/>
      <c r="N651" s="860"/>
      <c r="O651" s="860"/>
      <c r="P651" s="860"/>
      <c r="Q651" s="860"/>
      <c r="R651" s="860"/>
      <c r="S651" s="860"/>
      <c r="T651" s="860"/>
      <c r="U651" s="860"/>
      <c r="V651" s="860"/>
      <c r="W651" s="860"/>
      <c r="X651" s="860"/>
      <c r="Y651" s="860"/>
    </row>
    <row r="652" spans="1:25" ht="15.75" customHeight="1" x14ac:dyDescent="0.25">
      <c r="A652" s="860"/>
      <c r="B652" s="860"/>
      <c r="C652" s="860"/>
      <c r="D652" s="860"/>
      <c r="E652" s="860"/>
      <c r="F652" s="860"/>
      <c r="G652" s="868"/>
      <c r="H652" s="860"/>
      <c r="I652" s="860"/>
      <c r="J652" s="860"/>
      <c r="K652" s="860"/>
      <c r="L652" s="860"/>
      <c r="M652" s="860"/>
      <c r="N652" s="860"/>
      <c r="O652" s="860"/>
      <c r="P652" s="860"/>
      <c r="Q652" s="860"/>
      <c r="R652" s="860"/>
      <c r="S652" s="860"/>
      <c r="T652" s="860"/>
      <c r="U652" s="860"/>
      <c r="V652" s="860"/>
      <c r="W652" s="860"/>
      <c r="X652" s="860"/>
      <c r="Y652" s="860"/>
    </row>
    <row r="653" spans="1:25" ht="15.75" customHeight="1" x14ac:dyDescent="0.25">
      <c r="A653" s="860"/>
      <c r="B653" s="860"/>
      <c r="C653" s="860"/>
      <c r="D653" s="860"/>
      <c r="E653" s="860"/>
      <c r="F653" s="860"/>
      <c r="G653" s="868"/>
      <c r="H653" s="860"/>
      <c r="I653" s="860"/>
      <c r="J653" s="860"/>
      <c r="K653" s="860"/>
      <c r="L653" s="860"/>
      <c r="M653" s="860"/>
      <c r="N653" s="860"/>
      <c r="O653" s="860"/>
      <c r="P653" s="860"/>
      <c r="Q653" s="860"/>
      <c r="R653" s="860"/>
      <c r="S653" s="860"/>
      <c r="T653" s="860"/>
      <c r="U653" s="860"/>
      <c r="V653" s="860"/>
      <c r="W653" s="860"/>
      <c r="X653" s="860"/>
      <c r="Y653" s="860"/>
    </row>
    <row r="654" spans="1:25" ht="15.75" customHeight="1" x14ac:dyDescent="0.25">
      <c r="A654" s="860"/>
      <c r="B654" s="860"/>
      <c r="C654" s="860"/>
      <c r="D654" s="860"/>
      <c r="E654" s="860"/>
      <c r="F654" s="860"/>
      <c r="G654" s="868"/>
      <c r="H654" s="860"/>
      <c r="I654" s="860"/>
      <c r="J654" s="860"/>
      <c r="K654" s="860"/>
      <c r="L654" s="860"/>
      <c r="M654" s="860"/>
      <c r="N654" s="860"/>
      <c r="O654" s="860"/>
      <c r="P654" s="860"/>
      <c r="Q654" s="860"/>
      <c r="R654" s="860"/>
      <c r="S654" s="860"/>
      <c r="T654" s="860"/>
      <c r="U654" s="860"/>
      <c r="V654" s="860"/>
      <c r="W654" s="860"/>
      <c r="X654" s="860"/>
      <c r="Y654" s="860"/>
    </row>
    <row r="655" spans="1:25" ht="15.75" customHeight="1" x14ac:dyDescent="0.25">
      <c r="A655" s="860"/>
      <c r="B655" s="860"/>
      <c r="C655" s="860"/>
      <c r="D655" s="860"/>
      <c r="E655" s="860"/>
      <c r="F655" s="860"/>
      <c r="G655" s="868"/>
      <c r="H655" s="860"/>
      <c r="I655" s="860"/>
      <c r="J655" s="860"/>
      <c r="K655" s="860"/>
      <c r="L655" s="860"/>
      <c r="M655" s="860"/>
      <c r="N655" s="860"/>
      <c r="O655" s="860"/>
      <c r="P655" s="860"/>
      <c r="Q655" s="860"/>
      <c r="R655" s="860"/>
      <c r="S655" s="860"/>
      <c r="T655" s="860"/>
      <c r="U655" s="860"/>
      <c r="V655" s="860"/>
      <c r="W655" s="860"/>
      <c r="X655" s="860"/>
      <c r="Y655" s="860"/>
    </row>
    <row r="656" spans="1:25" ht="15.75" customHeight="1" x14ac:dyDescent="0.25">
      <c r="A656" s="860"/>
      <c r="B656" s="860"/>
      <c r="C656" s="860"/>
      <c r="D656" s="860"/>
      <c r="E656" s="860"/>
      <c r="F656" s="860"/>
      <c r="G656" s="868"/>
      <c r="H656" s="860"/>
      <c r="I656" s="860"/>
      <c r="J656" s="860"/>
      <c r="K656" s="860"/>
      <c r="L656" s="860"/>
      <c r="M656" s="860"/>
      <c r="N656" s="860"/>
      <c r="O656" s="860"/>
      <c r="P656" s="860"/>
      <c r="Q656" s="860"/>
      <c r="R656" s="860"/>
      <c r="S656" s="860"/>
      <c r="T656" s="860"/>
      <c r="U656" s="860"/>
      <c r="V656" s="860"/>
      <c r="W656" s="860"/>
      <c r="X656" s="860"/>
      <c r="Y656" s="860"/>
    </row>
    <row r="657" spans="1:25" ht="15.75" customHeight="1" x14ac:dyDescent="0.25">
      <c r="A657" s="860"/>
      <c r="B657" s="860"/>
      <c r="C657" s="860"/>
      <c r="D657" s="860"/>
      <c r="E657" s="860"/>
      <c r="F657" s="860"/>
      <c r="G657" s="868"/>
      <c r="H657" s="860"/>
      <c r="I657" s="860"/>
      <c r="J657" s="860"/>
      <c r="K657" s="860"/>
      <c r="L657" s="860"/>
      <c r="M657" s="860"/>
      <c r="N657" s="860"/>
      <c r="O657" s="860"/>
      <c r="P657" s="860"/>
      <c r="Q657" s="860"/>
      <c r="R657" s="860"/>
      <c r="S657" s="860"/>
      <c r="T657" s="860"/>
      <c r="U657" s="860"/>
      <c r="V657" s="860"/>
      <c r="W657" s="860"/>
      <c r="X657" s="860"/>
      <c r="Y657" s="860"/>
    </row>
    <row r="658" spans="1:25" ht="15.75" customHeight="1" x14ac:dyDescent="0.25">
      <c r="A658" s="860"/>
      <c r="B658" s="860"/>
      <c r="C658" s="860"/>
      <c r="D658" s="860"/>
      <c r="E658" s="860"/>
      <c r="F658" s="860"/>
      <c r="G658" s="868"/>
      <c r="H658" s="860"/>
      <c r="I658" s="860"/>
      <c r="J658" s="860"/>
      <c r="K658" s="860"/>
      <c r="L658" s="860"/>
      <c r="M658" s="860"/>
      <c r="N658" s="860"/>
      <c r="O658" s="860"/>
      <c r="P658" s="860"/>
      <c r="Q658" s="860"/>
      <c r="R658" s="860"/>
      <c r="S658" s="860"/>
      <c r="T658" s="860"/>
      <c r="U658" s="860"/>
      <c r="V658" s="860"/>
      <c r="W658" s="860"/>
      <c r="X658" s="860"/>
      <c r="Y658" s="860"/>
    </row>
    <row r="659" spans="1:25" ht="15.75" customHeight="1" x14ac:dyDescent="0.25">
      <c r="A659" s="860"/>
      <c r="B659" s="860"/>
      <c r="C659" s="860"/>
      <c r="D659" s="860"/>
      <c r="E659" s="860"/>
      <c r="F659" s="860"/>
      <c r="G659" s="868"/>
      <c r="H659" s="860"/>
      <c r="I659" s="860"/>
      <c r="J659" s="860"/>
      <c r="K659" s="860"/>
      <c r="L659" s="860"/>
      <c r="M659" s="860"/>
      <c r="N659" s="860"/>
      <c r="O659" s="860"/>
      <c r="P659" s="860"/>
      <c r="Q659" s="860"/>
      <c r="R659" s="860"/>
      <c r="S659" s="860"/>
      <c r="T659" s="860"/>
      <c r="U659" s="860"/>
      <c r="V659" s="860"/>
      <c r="W659" s="860"/>
      <c r="X659" s="860"/>
      <c r="Y659" s="860"/>
    </row>
    <row r="660" spans="1:25" ht="15.75" customHeight="1" x14ac:dyDescent="0.25">
      <c r="A660" s="860"/>
      <c r="B660" s="860"/>
      <c r="C660" s="860"/>
      <c r="D660" s="860"/>
      <c r="E660" s="860"/>
      <c r="F660" s="860"/>
      <c r="G660" s="868"/>
      <c r="H660" s="860"/>
      <c r="I660" s="860"/>
      <c r="J660" s="860"/>
      <c r="K660" s="860"/>
      <c r="L660" s="860"/>
      <c r="M660" s="860"/>
      <c r="N660" s="860"/>
      <c r="O660" s="860"/>
      <c r="P660" s="860"/>
      <c r="Q660" s="860"/>
      <c r="R660" s="860"/>
      <c r="S660" s="860"/>
      <c r="T660" s="860"/>
      <c r="U660" s="860"/>
      <c r="V660" s="860"/>
      <c r="W660" s="860"/>
      <c r="X660" s="860"/>
      <c r="Y660" s="860"/>
    </row>
    <row r="661" spans="1:25" ht="15.75" customHeight="1" x14ac:dyDescent="0.25">
      <c r="A661" s="860"/>
      <c r="B661" s="860"/>
      <c r="C661" s="860"/>
      <c r="D661" s="860"/>
      <c r="E661" s="860"/>
      <c r="F661" s="860"/>
      <c r="G661" s="868"/>
      <c r="H661" s="860"/>
      <c r="I661" s="860"/>
      <c r="J661" s="860"/>
      <c r="K661" s="860"/>
      <c r="L661" s="860"/>
      <c r="M661" s="860"/>
      <c r="N661" s="860"/>
      <c r="O661" s="860"/>
      <c r="P661" s="860"/>
      <c r="Q661" s="860"/>
      <c r="R661" s="860"/>
      <c r="S661" s="860"/>
      <c r="T661" s="860"/>
      <c r="U661" s="860"/>
      <c r="V661" s="860"/>
      <c r="W661" s="860"/>
      <c r="X661" s="860"/>
      <c r="Y661" s="860"/>
    </row>
    <row r="662" spans="1:25" ht="15.75" customHeight="1" x14ac:dyDescent="0.25">
      <c r="A662" s="860"/>
      <c r="B662" s="860"/>
      <c r="C662" s="860"/>
      <c r="D662" s="860"/>
      <c r="E662" s="860"/>
      <c r="F662" s="860"/>
      <c r="G662" s="868"/>
      <c r="H662" s="860"/>
      <c r="I662" s="860"/>
      <c r="J662" s="860"/>
      <c r="K662" s="860"/>
      <c r="L662" s="860"/>
      <c r="M662" s="860"/>
      <c r="N662" s="860"/>
      <c r="O662" s="860"/>
      <c r="P662" s="860"/>
      <c r="Q662" s="860"/>
      <c r="R662" s="860"/>
      <c r="S662" s="860"/>
      <c r="T662" s="860"/>
      <c r="U662" s="860"/>
      <c r="V662" s="860"/>
      <c r="W662" s="860"/>
      <c r="X662" s="860"/>
      <c r="Y662" s="860"/>
    </row>
    <row r="663" spans="1:25" ht="15.75" customHeight="1" x14ac:dyDescent="0.25">
      <c r="A663" s="860"/>
      <c r="B663" s="860"/>
      <c r="C663" s="860"/>
      <c r="D663" s="860"/>
      <c r="E663" s="860"/>
      <c r="F663" s="860"/>
      <c r="G663" s="868"/>
      <c r="H663" s="860"/>
      <c r="I663" s="860"/>
      <c r="J663" s="860"/>
      <c r="K663" s="860"/>
      <c r="L663" s="860"/>
      <c r="M663" s="860"/>
      <c r="N663" s="860"/>
      <c r="O663" s="860"/>
      <c r="P663" s="860"/>
      <c r="Q663" s="860"/>
      <c r="R663" s="860"/>
      <c r="S663" s="860"/>
      <c r="T663" s="860"/>
      <c r="U663" s="860"/>
      <c r="V663" s="860"/>
      <c r="W663" s="860"/>
      <c r="X663" s="860"/>
      <c r="Y663" s="860"/>
    </row>
    <row r="664" spans="1:25" ht="15.75" customHeight="1" x14ac:dyDescent="0.25">
      <c r="A664" s="860"/>
      <c r="B664" s="860"/>
      <c r="C664" s="860"/>
      <c r="D664" s="860"/>
      <c r="E664" s="860"/>
      <c r="F664" s="860"/>
      <c r="G664" s="868"/>
      <c r="H664" s="860"/>
      <c r="I664" s="860"/>
      <c r="J664" s="860"/>
      <c r="K664" s="860"/>
      <c r="L664" s="860"/>
      <c r="M664" s="860"/>
      <c r="N664" s="860"/>
      <c r="O664" s="860"/>
      <c r="P664" s="860"/>
      <c r="Q664" s="860"/>
      <c r="R664" s="860"/>
      <c r="S664" s="860"/>
      <c r="T664" s="860"/>
      <c r="U664" s="860"/>
      <c r="V664" s="860"/>
      <c r="W664" s="860"/>
      <c r="X664" s="860"/>
      <c r="Y664" s="860"/>
    </row>
    <row r="665" spans="1:25" ht="15.75" customHeight="1" x14ac:dyDescent="0.25">
      <c r="A665" s="860"/>
      <c r="B665" s="860"/>
      <c r="C665" s="860"/>
      <c r="D665" s="860"/>
      <c r="E665" s="860"/>
      <c r="F665" s="860"/>
      <c r="G665" s="868"/>
      <c r="H665" s="860"/>
      <c r="I665" s="860"/>
      <c r="J665" s="860"/>
      <c r="K665" s="860"/>
      <c r="L665" s="860"/>
      <c r="M665" s="860"/>
      <c r="N665" s="860"/>
      <c r="O665" s="860"/>
      <c r="P665" s="860"/>
      <c r="Q665" s="860"/>
      <c r="R665" s="860"/>
      <c r="S665" s="860"/>
      <c r="T665" s="860"/>
      <c r="U665" s="860"/>
      <c r="V665" s="860"/>
      <c r="W665" s="860"/>
      <c r="X665" s="860"/>
      <c r="Y665" s="860"/>
    </row>
    <row r="666" spans="1:25" ht="15.75" customHeight="1" x14ac:dyDescent="0.25">
      <c r="A666" s="860"/>
      <c r="B666" s="860"/>
      <c r="C666" s="860"/>
      <c r="D666" s="860"/>
      <c r="E666" s="860"/>
      <c r="F666" s="860"/>
      <c r="G666" s="868"/>
      <c r="H666" s="860"/>
      <c r="I666" s="860"/>
      <c r="J666" s="860"/>
      <c r="K666" s="860"/>
      <c r="L666" s="860"/>
      <c r="M666" s="860"/>
      <c r="N666" s="860"/>
      <c r="O666" s="860"/>
      <c r="P666" s="860"/>
      <c r="Q666" s="860"/>
      <c r="R666" s="860"/>
      <c r="S666" s="860"/>
      <c r="T666" s="860"/>
      <c r="U666" s="860"/>
      <c r="V666" s="860"/>
      <c r="W666" s="860"/>
      <c r="X666" s="860"/>
      <c r="Y666" s="860"/>
    </row>
    <row r="667" spans="1:25" ht="15.75" customHeight="1" x14ac:dyDescent="0.25">
      <c r="A667" s="860"/>
      <c r="B667" s="860"/>
      <c r="C667" s="860"/>
      <c r="D667" s="860"/>
      <c r="E667" s="860"/>
      <c r="F667" s="860"/>
      <c r="G667" s="868"/>
      <c r="H667" s="860"/>
      <c r="I667" s="860"/>
      <c r="J667" s="860"/>
      <c r="K667" s="860"/>
      <c r="L667" s="860"/>
      <c r="M667" s="860"/>
      <c r="N667" s="860"/>
      <c r="O667" s="860"/>
      <c r="P667" s="860"/>
      <c r="Q667" s="860"/>
      <c r="R667" s="860"/>
      <c r="S667" s="860"/>
      <c r="T667" s="860"/>
      <c r="U667" s="860"/>
      <c r="V667" s="860"/>
      <c r="W667" s="860"/>
      <c r="X667" s="860"/>
      <c r="Y667" s="860"/>
    </row>
    <row r="668" spans="1:25" ht="15.75" customHeight="1" x14ac:dyDescent="0.25">
      <c r="A668" s="860"/>
      <c r="B668" s="860"/>
      <c r="C668" s="860"/>
      <c r="D668" s="860"/>
      <c r="E668" s="860"/>
      <c r="F668" s="860"/>
      <c r="G668" s="868"/>
      <c r="H668" s="860"/>
      <c r="I668" s="860"/>
      <c r="J668" s="860"/>
      <c r="K668" s="860"/>
      <c r="L668" s="860"/>
      <c r="M668" s="860"/>
      <c r="N668" s="860"/>
      <c r="O668" s="860"/>
      <c r="P668" s="860"/>
      <c r="Q668" s="860"/>
      <c r="R668" s="860"/>
      <c r="S668" s="860"/>
      <c r="T668" s="860"/>
      <c r="U668" s="860"/>
      <c r="V668" s="860"/>
      <c r="W668" s="860"/>
      <c r="X668" s="860"/>
      <c r="Y668" s="860"/>
    </row>
    <row r="669" spans="1:25" ht="15.75" customHeight="1" x14ac:dyDescent="0.25">
      <c r="A669" s="860"/>
      <c r="B669" s="860"/>
      <c r="C669" s="860"/>
      <c r="D669" s="860"/>
      <c r="E669" s="860"/>
      <c r="F669" s="860"/>
      <c r="G669" s="868"/>
      <c r="H669" s="860"/>
      <c r="I669" s="860"/>
      <c r="J669" s="860"/>
      <c r="K669" s="860"/>
      <c r="L669" s="860"/>
      <c r="M669" s="860"/>
      <c r="N669" s="860"/>
      <c r="O669" s="860"/>
      <c r="P669" s="860"/>
      <c r="Q669" s="860"/>
      <c r="R669" s="860"/>
      <c r="S669" s="860"/>
      <c r="T669" s="860"/>
      <c r="U669" s="860"/>
      <c r="V669" s="860"/>
      <c r="W669" s="860"/>
      <c r="X669" s="860"/>
      <c r="Y669" s="860"/>
    </row>
    <row r="670" spans="1:25" ht="15.75" customHeight="1" x14ac:dyDescent="0.25">
      <c r="A670" s="860"/>
      <c r="B670" s="860"/>
      <c r="C670" s="860"/>
      <c r="D670" s="860"/>
      <c r="E670" s="860"/>
      <c r="F670" s="860"/>
      <c r="G670" s="868"/>
      <c r="H670" s="860"/>
      <c r="I670" s="860"/>
      <c r="J670" s="860"/>
      <c r="K670" s="860"/>
      <c r="L670" s="860"/>
      <c r="M670" s="860"/>
      <c r="N670" s="860"/>
      <c r="O670" s="860"/>
      <c r="P670" s="860"/>
      <c r="Q670" s="860"/>
      <c r="R670" s="860"/>
      <c r="S670" s="860"/>
      <c r="T670" s="860"/>
      <c r="U670" s="860"/>
      <c r="V670" s="860"/>
      <c r="W670" s="860"/>
      <c r="X670" s="860"/>
      <c r="Y670" s="860"/>
    </row>
    <row r="671" spans="1:25" ht="15.75" customHeight="1" x14ac:dyDescent="0.25">
      <c r="A671" s="860"/>
      <c r="B671" s="860"/>
      <c r="C671" s="860"/>
      <c r="D671" s="860"/>
      <c r="E671" s="860"/>
      <c r="F671" s="860"/>
      <c r="G671" s="868"/>
      <c r="H671" s="860"/>
      <c r="I671" s="860"/>
      <c r="J671" s="860"/>
      <c r="K671" s="860"/>
      <c r="L671" s="860"/>
      <c r="M671" s="860"/>
      <c r="N671" s="860"/>
      <c r="O671" s="860"/>
      <c r="P671" s="860"/>
      <c r="Q671" s="860"/>
      <c r="R671" s="860"/>
      <c r="S671" s="860"/>
      <c r="T671" s="860"/>
      <c r="U671" s="860"/>
      <c r="V671" s="860"/>
      <c r="W671" s="860"/>
      <c r="X671" s="860"/>
      <c r="Y671" s="860"/>
    </row>
    <row r="672" spans="1:25" ht="15.75" customHeight="1" x14ac:dyDescent="0.25">
      <c r="A672" s="860"/>
      <c r="B672" s="860"/>
      <c r="C672" s="860"/>
      <c r="D672" s="860"/>
      <c r="E672" s="860"/>
      <c r="F672" s="860"/>
      <c r="G672" s="868"/>
      <c r="H672" s="860"/>
      <c r="I672" s="860"/>
      <c r="J672" s="860"/>
      <c r="K672" s="860"/>
      <c r="L672" s="860"/>
      <c r="M672" s="860"/>
      <c r="N672" s="860"/>
      <c r="O672" s="860"/>
      <c r="P672" s="860"/>
      <c r="Q672" s="860"/>
      <c r="R672" s="860"/>
      <c r="S672" s="860"/>
      <c r="T672" s="860"/>
      <c r="U672" s="860"/>
      <c r="V672" s="860"/>
      <c r="W672" s="860"/>
      <c r="X672" s="860"/>
      <c r="Y672" s="860"/>
    </row>
    <row r="673" spans="1:25" ht="15.75" customHeight="1" x14ac:dyDescent="0.25">
      <c r="A673" s="860"/>
      <c r="B673" s="860"/>
      <c r="C673" s="860"/>
      <c r="D673" s="860"/>
      <c r="E673" s="860"/>
      <c r="F673" s="860"/>
      <c r="G673" s="868"/>
      <c r="H673" s="860"/>
      <c r="I673" s="860"/>
      <c r="J673" s="860"/>
      <c r="K673" s="860"/>
      <c r="L673" s="860"/>
      <c r="M673" s="860"/>
      <c r="N673" s="860"/>
      <c r="O673" s="860"/>
      <c r="P673" s="860"/>
      <c r="Q673" s="860"/>
      <c r="R673" s="860"/>
      <c r="S673" s="860"/>
      <c r="T673" s="860"/>
      <c r="U673" s="860"/>
      <c r="V673" s="860"/>
      <c r="W673" s="860"/>
      <c r="X673" s="860"/>
      <c r="Y673" s="860"/>
    </row>
    <row r="674" spans="1:25" ht="15.75" customHeight="1" x14ac:dyDescent="0.25">
      <c r="A674" s="860"/>
      <c r="B674" s="860"/>
      <c r="C674" s="860"/>
      <c r="D674" s="860"/>
      <c r="E674" s="860"/>
      <c r="F674" s="860"/>
      <c r="G674" s="868"/>
      <c r="H674" s="860"/>
      <c r="I674" s="860"/>
      <c r="J674" s="860"/>
      <c r="K674" s="860"/>
      <c r="L674" s="860"/>
      <c r="M674" s="860"/>
      <c r="N674" s="860"/>
      <c r="O674" s="860"/>
      <c r="P674" s="860"/>
      <c r="Q674" s="860"/>
      <c r="R674" s="860"/>
      <c r="S674" s="860"/>
      <c r="T674" s="860"/>
      <c r="U674" s="860"/>
      <c r="V674" s="860"/>
      <c r="W674" s="860"/>
      <c r="X674" s="860"/>
      <c r="Y674" s="860"/>
    </row>
    <row r="675" spans="1:25" ht="15.75" customHeight="1" x14ac:dyDescent="0.25">
      <c r="A675" s="860"/>
      <c r="B675" s="860"/>
      <c r="C675" s="860"/>
      <c r="D675" s="860"/>
      <c r="E675" s="860"/>
      <c r="F675" s="860"/>
      <c r="G675" s="868"/>
      <c r="H675" s="860"/>
      <c r="I675" s="860"/>
      <c r="J675" s="860"/>
      <c r="K675" s="860"/>
      <c r="L675" s="860"/>
      <c r="M675" s="860"/>
      <c r="N675" s="860"/>
      <c r="O675" s="860"/>
      <c r="P675" s="860"/>
      <c r="Q675" s="860"/>
      <c r="R675" s="860"/>
      <c r="S675" s="860"/>
      <c r="T675" s="860"/>
      <c r="U675" s="860"/>
      <c r="V675" s="860"/>
      <c r="W675" s="860"/>
      <c r="X675" s="860"/>
      <c r="Y675" s="860"/>
    </row>
    <row r="676" spans="1:25" ht="15.75" customHeight="1" x14ac:dyDescent="0.25">
      <c r="A676" s="860"/>
      <c r="B676" s="860"/>
      <c r="C676" s="860"/>
      <c r="D676" s="860"/>
      <c r="E676" s="860"/>
      <c r="F676" s="860"/>
      <c r="G676" s="868"/>
      <c r="H676" s="860"/>
      <c r="I676" s="860"/>
      <c r="J676" s="860"/>
      <c r="K676" s="860"/>
      <c r="L676" s="860"/>
      <c r="M676" s="860"/>
      <c r="N676" s="860"/>
      <c r="O676" s="860"/>
      <c r="P676" s="860"/>
      <c r="Q676" s="860"/>
      <c r="R676" s="860"/>
      <c r="S676" s="860"/>
      <c r="T676" s="860"/>
      <c r="U676" s="860"/>
      <c r="V676" s="860"/>
      <c r="W676" s="860"/>
      <c r="X676" s="860"/>
      <c r="Y676" s="860"/>
    </row>
    <row r="677" spans="1:25" ht="15.75" customHeight="1" x14ac:dyDescent="0.25">
      <c r="A677" s="860"/>
      <c r="B677" s="860"/>
      <c r="C677" s="860"/>
      <c r="D677" s="860"/>
      <c r="E677" s="860"/>
      <c r="F677" s="860"/>
      <c r="G677" s="868"/>
      <c r="H677" s="860"/>
      <c r="I677" s="860"/>
      <c r="J677" s="860"/>
      <c r="K677" s="860"/>
      <c r="L677" s="860"/>
      <c r="M677" s="860"/>
      <c r="N677" s="860"/>
      <c r="O677" s="860"/>
      <c r="P677" s="860"/>
      <c r="Q677" s="860"/>
      <c r="R677" s="860"/>
      <c r="S677" s="860"/>
      <c r="T677" s="860"/>
      <c r="U677" s="860"/>
      <c r="V677" s="860"/>
      <c r="W677" s="860"/>
      <c r="X677" s="860"/>
      <c r="Y677" s="860"/>
    </row>
    <row r="678" spans="1:25" ht="15.75" customHeight="1" x14ac:dyDescent="0.25">
      <c r="A678" s="860"/>
      <c r="B678" s="860"/>
      <c r="C678" s="860"/>
      <c r="D678" s="860"/>
      <c r="E678" s="860"/>
      <c r="F678" s="860"/>
      <c r="G678" s="868"/>
      <c r="H678" s="860"/>
      <c r="I678" s="860"/>
      <c r="J678" s="860"/>
      <c r="K678" s="860"/>
      <c r="L678" s="860"/>
      <c r="M678" s="860"/>
      <c r="N678" s="860"/>
      <c r="O678" s="860"/>
      <c r="P678" s="860"/>
      <c r="Q678" s="860"/>
      <c r="R678" s="860"/>
      <c r="S678" s="860"/>
      <c r="T678" s="860"/>
      <c r="U678" s="860"/>
      <c r="V678" s="860"/>
      <c r="W678" s="860"/>
      <c r="X678" s="860"/>
      <c r="Y678" s="860"/>
    </row>
    <row r="679" spans="1:25" ht="15.75" customHeight="1" x14ac:dyDescent="0.25">
      <c r="A679" s="860"/>
      <c r="B679" s="860"/>
      <c r="C679" s="860"/>
      <c r="D679" s="860"/>
      <c r="E679" s="860"/>
      <c r="F679" s="860"/>
      <c r="G679" s="868"/>
      <c r="H679" s="860"/>
      <c r="I679" s="860"/>
      <c r="J679" s="860"/>
      <c r="K679" s="860"/>
      <c r="L679" s="860"/>
      <c r="M679" s="860"/>
      <c r="N679" s="860"/>
      <c r="O679" s="860"/>
      <c r="P679" s="860"/>
      <c r="Q679" s="860"/>
      <c r="R679" s="860"/>
      <c r="S679" s="860"/>
      <c r="T679" s="860"/>
      <c r="U679" s="860"/>
      <c r="V679" s="860"/>
      <c r="W679" s="860"/>
      <c r="X679" s="860"/>
      <c r="Y679" s="860"/>
    </row>
    <row r="680" spans="1:25" ht="15.75" customHeight="1" x14ac:dyDescent="0.25">
      <c r="A680" s="860"/>
      <c r="B680" s="860"/>
      <c r="C680" s="860"/>
      <c r="D680" s="860"/>
      <c r="E680" s="860"/>
      <c r="F680" s="860"/>
      <c r="G680" s="868"/>
      <c r="H680" s="860"/>
      <c r="I680" s="860"/>
      <c r="J680" s="860"/>
      <c r="K680" s="860"/>
      <c r="L680" s="860"/>
      <c r="M680" s="860"/>
      <c r="N680" s="860"/>
      <c r="O680" s="860"/>
      <c r="P680" s="860"/>
      <c r="Q680" s="860"/>
      <c r="R680" s="860"/>
      <c r="S680" s="860"/>
      <c r="T680" s="860"/>
      <c r="U680" s="860"/>
      <c r="V680" s="860"/>
      <c r="W680" s="860"/>
      <c r="X680" s="860"/>
      <c r="Y680" s="860"/>
    </row>
    <row r="681" spans="1:25" ht="15.75" customHeight="1" x14ac:dyDescent="0.25">
      <c r="A681" s="860"/>
      <c r="B681" s="860"/>
      <c r="C681" s="860"/>
      <c r="D681" s="860"/>
      <c r="E681" s="860"/>
      <c r="F681" s="860"/>
      <c r="G681" s="868"/>
      <c r="H681" s="860"/>
      <c r="I681" s="860"/>
      <c r="J681" s="860"/>
      <c r="K681" s="860"/>
      <c r="L681" s="860"/>
      <c r="M681" s="860"/>
      <c r="N681" s="860"/>
      <c r="O681" s="860"/>
      <c r="P681" s="860"/>
      <c r="Q681" s="860"/>
      <c r="R681" s="860"/>
      <c r="S681" s="860"/>
      <c r="T681" s="860"/>
      <c r="U681" s="860"/>
      <c r="V681" s="860"/>
      <c r="W681" s="860"/>
      <c r="X681" s="860"/>
      <c r="Y681" s="860"/>
    </row>
    <row r="682" spans="1:25" ht="15.75" customHeight="1" x14ac:dyDescent="0.25">
      <c r="A682" s="860"/>
      <c r="B682" s="860"/>
      <c r="C682" s="860"/>
      <c r="D682" s="860"/>
      <c r="E682" s="860"/>
      <c r="F682" s="860"/>
      <c r="G682" s="868"/>
      <c r="H682" s="860"/>
      <c r="I682" s="860"/>
      <c r="J682" s="860"/>
      <c r="K682" s="860"/>
      <c r="L682" s="860"/>
      <c r="M682" s="860"/>
      <c r="N682" s="860"/>
      <c r="O682" s="860"/>
      <c r="P682" s="860"/>
      <c r="Q682" s="860"/>
      <c r="R682" s="860"/>
      <c r="S682" s="860"/>
      <c r="T682" s="860"/>
      <c r="U682" s="860"/>
      <c r="V682" s="860"/>
      <c r="W682" s="860"/>
      <c r="X682" s="860"/>
      <c r="Y682" s="860"/>
    </row>
    <row r="683" spans="1:25" ht="15.75" customHeight="1" x14ac:dyDescent="0.25">
      <c r="A683" s="860"/>
      <c r="B683" s="860"/>
      <c r="C683" s="860"/>
      <c r="D683" s="860"/>
      <c r="E683" s="860"/>
      <c r="F683" s="860"/>
      <c r="G683" s="868"/>
      <c r="H683" s="860"/>
      <c r="I683" s="860"/>
      <c r="J683" s="860"/>
      <c r="K683" s="860"/>
      <c r="L683" s="860"/>
      <c r="M683" s="860"/>
      <c r="N683" s="860"/>
      <c r="O683" s="860"/>
      <c r="P683" s="860"/>
      <c r="Q683" s="860"/>
      <c r="R683" s="860"/>
      <c r="S683" s="860"/>
      <c r="T683" s="860"/>
      <c r="U683" s="860"/>
      <c r="V683" s="860"/>
      <c r="W683" s="860"/>
      <c r="X683" s="860"/>
      <c r="Y683" s="860"/>
    </row>
    <row r="684" spans="1:25" ht="15.75" customHeight="1" x14ac:dyDescent="0.25">
      <c r="A684" s="860"/>
      <c r="B684" s="860"/>
      <c r="C684" s="860"/>
      <c r="D684" s="860"/>
      <c r="E684" s="860"/>
      <c r="F684" s="860"/>
      <c r="G684" s="868"/>
      <c r="H684" s="860"/>
      <c r="I684" s="860"/>
      <c r="J684" s="860"/>
      <c r="K684" s="860"/>
      <c r="L684" s="860"/>
      <c r="M684" s="860"/>
      <c r="N684" s="860"/>
      <c r="O684" s="860"/>
      <c r="P684" s="860"/>
      <c r="Q684" s="860"/>
      <c r="R684" s="860"/>
      <c r="S684" s="860"/>
      <c r="T684" s="860"/>
      <c r="U684" s="860"/>
      <c r="V684" s="860"/>
      <c r="W684" s="860"/>
      <c r="X684" s="860"/>
      <c r="Y684" s="860"/>
    </row>
    <row r="685" spans="1:25" ht="15.75" customHeight="1" x14ac:dyDescent="0.25">
      <c r="A685" s="860"/>
      <c r="B685" s="860"/>
      <c r="C685" s="860"/>
      <c r="D685" s="860"/>
      <c r="E685" s="860"/>
      <c r="F685" s="860"/>
      <c r="G685" s="868"/>
      <c r="H685" s="860"/>
      <c r="I685" s="860"/>
      <c r="J685" s="860"/>
      <c r="K685" s="860"/>
      <c r="L685" s="860"/>
      <c r="M685" s="860"/>
      <c r="N685" s="860"/>
      <c r="O685" s="860"/>
      <c r="P685" s="860"/>
      <c r="Q685" s="860"/>
      <c r="R685" s="860"/>
      <c r="S685" s="860"/>
      <c r="T685" s="860"/>
      <c r="U685" s="860"/>
      <c r="V685" s="860"/>
      <c r="W685" s="860"/>
      <c r="X685" s="860"/>
      <c r="Y685" s="860"/>
    </row>
    <row r="686" spans="1:25" ht="15.75" customHeight="1" x14ac:dyDescent="0.25">
      <c r="A686" s="860"/>
      <c r="B686" s="860"/>
      <c r="C686" s="860"/>
      <c r="D686" s="860"/>
      <c r="E686" s="860"/>
      <c r="F686" s="860"/>
      <c r="G686" s="868"/>
      <c r="H686" s="860"/>
      <c r="I686" s="860"/>
      <c r="J686" s="860"/>
      <c r="K686" s="860"/>
      <c r="L686" s="860"/>
      <c r="M686" s="860"/>
      <c r="N686" s="860"/>
      <c r="O686" s="860"/>
      <c r="P686" s="860"/>
      <c r="Q686" s="860"/>
      <c r="R686" s="860"/>
      <c r="S686" s="860"/>
      <c r="T686" s="860"/>
      <c r="U686" s="860"/>
      <c r="V686" s="860"/>
      <c r="W686" s="860"/>
      <c r="X686" s="860"/>
      <c r="Y686" s="860"/>
    </row>
    <row r="687" spans="1:25" ht="15.75" customHeight="1" x14ac:dyDescent="0.25">
      <c r="A687" s="860"/>
      <c r="B687" s="860"/>
      <c r="C687" s="860"/>
      <c r="D687" s="860"/>
      <c r="E687" s="860"/>
      <c r="F687" s="860"/>
      <c r="G687" s="868"/>
      <c r="H687" s="860"/>
      <c r="I687" s="860"/>
      <c r="J687" s="860"/>
      <c r="K687" s="860"/>
      <c r="L687" s="860"/>
      <c r="M687" s="860"/>
      <c r="N687" s="860"/>
      <c r="O687" s="860"/>
      <c r="P687" s="860"/>
      <c r="Q687" s="860"/>
      <c r="R687" s="860"/>
      <c r="S687" s="860"/>
      <c r="T687" s="860"/>
      <c r="U687" s="860"/>
      <c r="V687" s="860"/>
      <c r="W687" s="860"/>
      <c r="X687" s="860"/>
      <c r="Y687" s="860"/>
    </row>
    <row r="688" spans="1:25" ht="15.75" customHeight="1" x14ac:dyDescent="0.25">
      <c r="A688" s="860"/>
      <c r="B688" s="860"/>
      <c r="C688" s="860"/>
      <c r="D688" s="860"/>
      <c r="E688" s="860"/>
      <c r="F688" s="860"/>
      <c r="G688" s="868"/>
      <c r="H688" s="860"/>
      <c r="I688" s="860"/>
      <c r="J688" s="860"/>
      <c r="K688" s="860"/>
      <c r="L688" s="860"/>
      <c r="M688" s="860"/>
      <c r="N688" s="860"/>
      <c r="O688" s="860"/>
      <c r="P688" s="860"/>
      <c r="Q688" s="860"/>
      <c r="R688" s="860"/>
      <c r="S688" s="860"/>
      <c r="T688" s="860"/>
      <c r="U688" s="860"/>
      <c r="V688" s="860"/>
      <c r="W688" s="860"/>
      <c r="X688" s="860"/>
      <c r="Y688" s="860"/>
    </row>
    <row r="689" spans="1:25" ht="15.75" customHeight="1" x14ac:dyDescent="0.25">
      <c r="A689" s="860"/>
      <c r="B689" s="860"/>
      <c r="C689" s="860"/>
      <c r="D689" s="860"/>
      <c r="E689" s="860"/>
      <c r="F689" s="860"/>
      <c r="G689" s="868"/>
      <c r="H689" s="860"/>
      <c r="I689" s="860"/>
      <c r="J689" s="860"/>
      <c r="K689" s="860"/>
      <c r="L689" s="860"/>
      <c r="M689" s="860"/>
      <c r="N689" s="860"/>
      <c r="O689" s="860"/>
      <c r="P689" s="860"/>
      <c r="Q689" s="860"/>
      <c r="R689" s="860"/>
      <c r="S689" s="860"/>
      <c r="T689" s="860"/>
      <c r="U689" s="860"/>
      <c r="V689" s="860"/>
      <c r="W689" s="860"/>
      <c r="X689" s="860"/>
      <c r="Y689" s="860"/>
    </row>
    <row r="690" spans="1:25" ht="15.75" customHeight="1" x14ac:dyDescent="0.25">
      <c r="A690" s="860"/>
      <c r="B690" s="860"/>
      <c r="C690" s="860"/>
      <c r="D690" s="860"/>
      <c r="E690" s="860"/>
      <c r="F690" s="860"/>
      <c r="G690" s="868"/>
      <c r="H690" s="860"/>
      <c r="I690" s="860"/>
      <c r="J690" s="860"/>
      <c r="K690" s="860"/>
      <c r="L690" s="860"/>
      <c r="M690" s="860"/>
      <c r="N690" s="860"/>
      <c r="O690" s="860"/>
      <c r="P690" s="860"/>
      <c r="Q690" s="860"/>
      <c r="R690" s="860"/>
      <c r="S690" s="860"/>
      <c r="T690" s="860"/>
      <c r="U690" s="860"/>
      <c r="V690" s="860"/>
      <c r="W690" s="860"/>
      <c r="X690" s="860"/>
      <c r="Y690" s="860"/>
    </row>
    <row r="691" spans="1:25" ht="15.75" customHeight="1" x14ac:dyDescent="0.25">
      <c r="A691" s="860"/>
      <c r="B691" s="860"/>
      <c r="C691" s="860"/>
      <c r="D691" s="860"/>
      <c r="E691" s="860"/>
      <c r="F691" s="860"/>
      <c r="G691" s="868"/>
      <c r="H691" s="860"/>
      <c r="I691" s="860"/>
      <c r="J691" s="860"/>
      <c r="K691" s="860"/>
      <c r="L691" s="860"/>
      <c r="M691" s="860"/>
      <c r="N691" s="860"/>
      <c r="O691" s="860"/>
      <c r="P691" s="860"/>
      <c r="Q691" s="860"/>
      <c r="R691" s="860"/>
      <c r="S691" s="860"/>
      <c r="T691" s="860"/>
      <c r="U691" s="860"/>
      <c r="V691" s="860"/>
      <c r="W691" s="860"/>
      <c r="X691" s="860"/>
      <c r="Y691" s="860"/>
    </row>
    <row r="692" spans="1:25" ht="15.75" customHeight="1" x14ac:dyDescent="0.25">
      <c r="A692" s="860"/>
      <c r="B692" s="860"/>
      <c r="C692" s="860"/>
      <c r="D692" s="860"/>
      <c r="E692" s="860"/>
      <c r="F692" s="860"/>
      <c r="G692" s="868"/>
      <c r="H692" s="860"/>
      <c r="I692" s="860"/>
      <c r="J692" s="860"/>
      <c r="K692" s="860"/>
      <c r="L692" s="860"/>
      <c r="M692" s="860"/>
      <c r="N692" s="860"/>
      <c r="O692" s="860"/>
      <c r="P692" s="860"/>
      <c r="Q692" s="860"/>
      <c r="R692" s="860"/>
      <c r="S692" s="860"/>
      <c r="T692" s="860"/>
      <c r="U692" s="860"/>
      <c r="V692" s="860"/>
      <c r="W692" s="860"/>
      <c r="X692" s="860"/>
      <c r="Y692" s="860"/>
    </row>
    <row r="693" spans="1:25" ht="15.75" customHeight="1" x14ac:dyDescent="0.25">
      <c r="A693" s="860"/>
      <c r="B693" s="860"/>
      <c r="C693" s="860"/>
      <c r="D693" s="860"/>
      <c r="E693" s="860"/>
      <c r="F693" s="860"/>
      <c r="G693" s="868"/>
      <c r="H693" s="860"/>
      <c r="I693" s="860"/>
      <c r="J693" s="860"/>
      <c r="K693" s="860"/>
      <c r="L693" s="860"/>
      <c r="M693" s="860"/>
      <c r="N693" s="860"/>
      <c r="O693" s="860"/>
      <c r="P693" s="860"/>
      <c r="Q693" s="860"/>
      <c r="R693" s="860"/>
      <c r="S693" s="860"/>
      <c r="T693" s="860"/>
      <c r="U693" s="860"/>
      <c r="V693" s="860"/>
      <c r="W693" s="860"/>
      <c r="X693" s="860"/>
      <c r="Y693" s="860"/>
    </row>
    <row r="694" spans="1:25" ht="15.75" customHeight="1" x14ac:dyDescent="0.25">
      <c r="A694" s="860"/>
      <c r="B694" s="860"/>
      <c r="C694" s="860"/>
      <c r="D694" s="860"/>
      <c r="E694" s="860"/>
      <c r="F694" s="860"/>
      <c r="G694" s="868"/>
      <c r="H694" s="860"/>
      <c r="I694" s="860"/>
      <c r="J694" s="860"/>
      <c r="K694" s="860"/>
      <c r="L694" s="860"/>
      <c r="M694" s="860"/>
      <c r="N694" s="860"/>
      <c r="O694" s="860"/>
      <c r="P694" s="860"/>
      <c r="Q694" s="860"/>
      <c r="R694" s="860"/>
      <c r="S694" s="860"/>
      <c r="T694" s="860"/>
      <c r="U694" s="860"/>
      <c r="V694" s="860"/>
      <c r="W694" s="860"/>
      <c r="X694" s="860"/>
      <c r="Y694" s="860"/>
    </row>
    <row r="695" spans="1:25" ht="15.75" customHeight="1" x14ac:dyDescent="0.25">
      <c r="A695" s="860"/>
      <c r="B695" s="860"/>
      <c r="C695" s="860"/>
      <c r="D695" s="860"/>
      <c r="E695" s="860"/>
      <c r="F695" s="860"/>
      <c r="G695" s="868"/>
      <c r="H695" s="860"/>
      <c r="I695" s="860"/>
      <c r="J695" s="860"/>
      <c r="K695" s="860"/>
      <c r="L695" s="860"/>
      <c r="M695" s="860"/>
      <c r="N695" s="860"/>
      <c r="O695" s="860"/>
      <c r="P695" s="860"/>
      <c r="Q695" s="860"/>
      <c r="R695" s="860"/>
      <c r="S695" s="860"/>
      <c r="T695" s="860"/>
      <c r="U695" s="860"/>
      <c r="V695" s="860"/>
      <c r="W695" s="860"/>
      <c r="X695" s="860"/>
      <c r="Y695" s="860"/>
    </row>
    <row r="696" spans="1:25" ht="15.75" customHeight="1" x14ac:dyDescent="0.25">
      <c r="A696" s="860"/>
      <c r="B696" s="860"/>
      <c r="C696" s="860"/>
      <c r="D696" s="860"/>
      <c r="E696" s="860"/>
      <c r="F696" s="860"/>
      <c r="G696" s="868"/>
      <c r="H696" s="860"/>
      <c r="I696" s="860"/>
      <c r="J696" s="860"/>
      <c r="K696" s="860"/>
      <c r="L696" s="860"/>
      <c r="M696" s="860"/>
      <c r="N696" s="860"/>
      <c r="O696" s="860"/>
      <c r="P696" s="860"/>
      <c r="Q696" s="860"/>
      <c r="R696" s="860"/>
      <c r="S696" s="860"/>
      <c r="T696" s="860"/>
      <c r="U696" s="860"/>
      <c r="V696" s="860"/>
      <c r="W696" s="860"/>
      <c r="X696" s="860"/>
      <c r="Y696" s="860"/>
    </row>
    <row r="697" spans="1:25" ht="15.75" customHeight="1" x14ac:dyDescent="0.25">
      <c r="A697" s="860"/>
      <c r="B697" s="860"/>
      <c r="C697" s="860"/>
      <c r="D697" s="860"/>
      <c r="E697" s="860"/>
      <c r="F697" s="860"/>
      <c r="G697" s="868"/>
      <c r="H697" s="860"/>
      <c r="I697" s="860"/>
      <c r="J697" s="860"/>
      <c r="K697" s="860"/>
      <c r="L697" s="860"/>
      <c r="M697" s="860"/>
      <c r="N697" s="860"/>
      <c r="O697" s="860"/>
      <c r="P697" s="860"/>
      <c r="Q697" s="860"/>
      <c r="R697" s="860"/>
      <c r="S697" s="860"/>
      <c r="T697" s="860"/>
      <c r="U697" s="860"/>
      <c r="V697" s="860"/>
      <c r="W697" s="860"/>
      <c r="X697" s="860"/>
      <c r="Y697" s="860"/>
    </row>
    <row r="698" spans="1:25" ht="15.75" customHeight="1" x14ac:dyDescent="0.25">
      <c r="A698" s="860"/>
      <c r="B698" s="860"/>
      <c r="C698" s="860"/>
      <c r="D698" s="860"/>
      <c r="E698" s="860"/>
      <c r="F698" s="860"/>
      <c r="G698" s="868"/>
      <c r="H698" s="860"/>
      <c r="I698" s="860"/>
      <c r="J698" s="860"/>
      <c r="K698" s="860"/>
      <c r="L698" s="860"/>
      <c r="M698" s="860"/>
      <c r="N698" s="860"/>
      <c r="O698" s="860"/>
      <c r="P698" s="860"/>
      <c r="Q698" s="860"/>
      <c r="R698" s="860"/>
      <c r="S698" s="860"/>
      <c r="T698" s="860"/>
      <c r="U698" s="860"/>
      <c r="V698" s="860"/>
      <c r="W698" s="860"/>
      <c r="X698" s="860"/>
      <c r="Y698" s="860"/>
    </row>
    <row r="699" spans="1:25" ht="15.75" customHeight="1" x14ac:dyDescent="0.25">
      <c r="A699" s="860"/>
      <c r="B699" s="860"/>
      <c r="C699" s="860"/>
      <c r="D699" s="860"/>
      <c r="E699" s="860"/>
      <c r="F699" s="860"/>
      <c r="G699" s="868"/>
      <c r="H699" s="860"/>
      <c r="I699" s="860"/>
      <c r="J699" s="860"/>
      <c r="K699" s="860"/>
      <c r="L699" s="860"/>
      <c r="M699" s="860"/>
      <c r="N699" s="860"/>
      <c r="O699" s="860"/>
      <c r="P699" s="860"/>
      <c r="Q699" s="860"/>
      <c r="R699" s="860"/>
      <c r="S699" s="860"/>
      <c r="T699" s="860"/>
      <c r="U699" s="860"/>
      <c r="V699" s="860"/>
      <c r="W699" s="860"/>
      <c r="X699" s="860"/>
      <c r="Y699" s="860"/>
    </row>
    <row r="700" spans="1:25" ht="15.75" customHeight="1" x14ac:dyDescent="0.25">
      <c r="A700" s="860"/>
      <c r="B700" s="860"/>
      <c r="C700" s="860"/>
      <c r="D700" s="860"/>
      <c r="E700" s="860"/>
      <c r="F700" s="860"/>
      <c r="G700" s="868"/>
      <c r="H700" s="860"/>
      <c r="I700" s="860"/>
      <c r="J700" s="860"/>
      <c r="K700" s="860"/>
      <c r="L700" s="860"/>
      <c r="M700" s="860"/>
      <c r="N700" s="860"/>
      <c r="O700" s="860"/>
      <c r="P700" s="860"/>
      <c r="Q700" s="860"/>
      <c r="R700" s="860"/>
      <c r="S700" s="860"/>
      <c r="T700" s="860"/>
      <c r="U700" s="860"/>
      <c r="V700" s="860"/>
      <c r="W700" s="860"/>
      <c r="X700" s="860"/>
      <c r="Y700" s="860"/>
    </row>
    <row r="701" spans="1:25" ht="15.75" customHeight="1" x14ac:dyDescent="0.25">
      <c r="A701" s="860"/>
      <c r="B701" s="860"/>
      <c r="C701" s="860"/>
      <c r="D701" s="860"/>
      <c r="E701" s="860"/>
      <c r="F701" s="860"/>
      <c r="G701" s="868"/>
      <c r="H701" s="860"/>
      <c r="I701" s="860"/>
      <c r="J701" s="860"/>
      <c r="K701" s="860"/>
      <c r="L701" s="860"/>
      <c r="M701" s="860"/>
      <c r="N701" s="860"/>
      <c r="O701" s="860"/>
      <c r="P701" s="860"/>
      <c r="Q701" s="860"/>
      <c r="R701" s="860"/>
      <c r="S701" s="860"/>
      <c r="T701" s="860"/>
      <c r="U701" s="860"/>
      <c r="V701" s="860"/>
      <c r="W701" s="860"/>
      <c r="X701" s="860"/>
      <c r="Y701" s="860"/>
    </row>
    <row r="702" spans="1:25" ht="15.75" customHeight="1" x14ac:dyDescent="0.25">
      <c r="A702" s="860"/>
      <c r="B702" s="860"/>
      <c r="C702" s="860"/>
      <c r="D702" s="860"/>
      <c r="E702" s="860"/>
      <c r="F702" s="860"/>
      <c r="G702" s="868"/>
      <c r="H702" s="860"/>
      <c r="I702" s="860"/>
      <c r="J702" s="860"/>
      <c r="K702" s="860"/>
      <c r="L702" s="860"/>
      <c r="M702" s="860"/>
      <c r="N702" s="860"/>
      <c r="O702" s="860"/>
      <c r="P702" s="860"/>
      <c r="Q702" s="860"/>
      <c r="R702" s="860"/>
      <c r="S702" s="860"/>
      <c r="T702" s="860"/>
      <c r="U702" s="860"/>
      <c r="V702" s="860"/>
      <c r="W702" s="860"/>
      <c r="X702" s="860"/>
      <c r="Y702" s="860"/>
    </row>
    <row r="703" spans="1:25" ht="15.75" customHeight="1" x14ac:dyDescent="0.25">
      <c r="A703" s="860"/>
      <c r="B703" s="860"/>
      <c r="C703" s="860"/>
      <c r="D703" s="860"/>
      <c r="E703" s="860"/>
      <c r="F703" s="860"/>
      <c r="G703" s="868"/>
      <c r="H703" s="860"/>
      <c r="I703" s="860"/>
      <c r="J703" s="860"/>
      <c r="K703" s="860"/>
      <c r="L703" s="860"/>
      <c r="M703" s="860"/>
      <c r="N703" s="860"/>
      <c r="O703" s="860"/>
      <c r="P703" s="860"/>
      <c r="Q703" s="860"/>
      <c r="R703" s="860"/>
      <c r="S703" s="860"/>
      <c r="T703" s="860"/>
      <c r="U703" s="860"/>
      <c r="V703" s="860"/>
      <c r="W703" s="860"/>
      <c r="X703" s="860"/>
      <c r="Y703" s="860"/>
    </row>
    <row r="704" spans="1:25" ht="15.75" customHeight="1" x14ac:dyDescent="0.25">
      <c r="A704" s="860"/>
      <c r="B704" s="860"/>
      <c r="C704" s="860"/>
      <c r="D704" s="860"/>
      <c r="E704" s="860"/>
      <c r="F704" s="860"/>
      <c r="G704" s="868"/>
      <c r="H704" s="860"/>
      <c r="I704" s="860"/>
      <c r="J704" s="860"/>
      <c r="K704" s="860"/>
      <c r="L704" s="860"/>
      <c r="M704" s="860"/>
      <c r="N704" s="860"/>
      <c r="O704" s="860"/>
      <c r="P704" s="860"/>
      <c r="Q704" s="860"/>
      <c r="R704" s="860"/>
      <c r="S704" s="860"/>
      <c r="T704" s="860"/>
      <c r="U704" s="860"/>
      <c r="V704" s="860"/>
      <c r="W704" s="860"/>
      <c r="X704" s="860"/>
      <c r="Y704" s="860"/>
    </row>
    <row r="705" spans="1:25" ht="15.75" customHeight="1" x14ac:dyDescent="0.25">
      <c r="A705" s="860"/>
      <c r="B705" s="860"/>
      <c r="C705" s="860"/>
      <c r="D705" s="860"/>
      <c r="E705" s="860"/>
      <c r="F705" s="860"/>
      <c r="G705" s="868"/>
      <c r="H705" s="860"/>
      <c r="I705" s="860"/>
      <c r="J705" s="860"/>
      <c r="K705" s="860"/>
      <c r="L705" s="860"/>
      <c r="M705" s="860"/>
      <c r="N705" s="860"/>
      <c r="O705" s="860"/>
      <c r="P705" s="860"/>
      <c r="Q705" s="860"/>
      <c r="R705" s="860"/>
      <c r="S705" s="860"/>
      <c r="T705" s="860"/>
      <c r="U705" s="860"/>
      <c r="V705" s="860"/>
      <c r="W705" s="860"/>
      <c r="X705" s="860"/>
      <c r="Y705" s="860"/>
    </row>
    <row r="706" spans="1:25" ht="15.75" customHeight="1" x14ac:dyDescent="0.25">
      <c r="A706" s="860"/>
      <c r="B706" s="860"/>
      <c r="C706" s="860"/>
      <c r="D706" s="860"/>
      <c r="E706" s="860"/>
      <c r="F706" s="860"/>
      <c r="G706" s="868"/>
      <c r="H706" s="860"/>
      <c r="I706" s="860"/>
      <c r="J706" s="860"/>
      <c r="K706" s="860"/>
      <c r="L706" s="860"/>
      <c r="M706" s="860"/>
      <c r="N706" s="860"/>
      <c r="O706" s="860"/>
      <c r="P706" s="860"/>
      <c r="Q706" s="860"/>
      <c r="R706" s="860"/>
      <c r="S706" s="860"/>
      <c r="T706" s="860"/>
      <c r="U706" s="860"/>
      <c r="V706" s="860"/>
      <c r="W706" s="860"/>
      <c r="X706" s="860"/>
      <c r="Y706" s="860"/>
    </row>
    <row r="707" spans="1:25" ht="15.75" customHeight="1" x14ac:dyDescent="0.25">
      <c r="A707" s="860"/>
      <c r="B707" s="860"/>
      <c r="C707" s="860"/>
      <c r="D707" s="860"/>
      <c r="E707" s="860"/>
      <c r="F707" s="860"/>
      <c r="G707" s="868"/>
      <c r="H707" s="860"/>
      <c r="I707" s="860"/>
      <c r="J707" s="860"/>
      <c r="K707" s="860"/>
      <c r="L707" s="860"/>
      <c r="M707" s="860"/>
      <c r="N707" s="860"/>
      <c r="O707" s="860"/>
      <c r="P707" s="860"/>
      <c r="Q707" s="860"/>
      <c r="R707" s="860"/>
      <c r="S707" s="860"/>
      <c r="T707" s="860"/>
      <c r="U707" s="860"/>
      <c r="V707" s="860"/>
      <c r="W707" s="860"/>
      <c r="X707" s="860"/>
      <c r="Y707" s="860"/>
    </row>
    <row r="708" spans="1:25" ht="15.75" customHeight="1" x14ac:dyDescent="0.25">
      <c r="A708" s="860"/>
      <c r="B708" s="860"/>
      <c r="C708" s="860"/>
      <c r="D708" s="860"/>
      <c r="E708" s="860"/>
      <c r="F708" s="860"/>
      <c r="G708" s="868"/>
      <c r="H708" s="860"/>
      <c r="I708" s="860"/>
      <c r="J708" s="860"/>
      <c r="K708" s="860"/>
      <c r="L708" s="860"/>
      <c r="M708" s="860"/>
      <c r="N708" s="860"/>
      <c r="O708" s="860"/>
      <c r="P708" s="860"/>
      <c r="Q708" s="860"/>
      <c r="R708" s="860"/>
      <c r="S708" s="860"/>
      <c r="T708" s="860"/>
      <c r="U708" s="860"/>
      <c r="V708" s="860"/>
      <c r="W708" s="860"/>
      <c r="X708" s="860"/>
      <c r="Y708" s="860"/>
    </row>
    <row r="709" spans="1:25" ht="15.75" customHeight="1" x14ac:dyDescent="0.25">
      <c r="A709" s="860"/>
      <c r="B709" s="860"/>
      <c r="C709" s="860"/>
      <c r="D709" s="860"/>
      <c r="E709" s="860"/>
      <c r="F709" s="860"/>
      <c r="G709" s="868"/>
      <c r="H709" s="860"/>
      <c r="I709" s="860"/>
      <c r="J709" s="860"/>
      <c r="K709" s="860"/>
      <c r="L709" s="860"/>
      <c r="M709" s="860"/>
      <c r="N709" s="860"/>
      <c r="O709" s="860"/>
      <c r="P709" s="860"/>
      <c r="Q709" s="860"/>
      <c r="R709" s="860"/>
      <c r="S709" s="860"/>
      <c r="T709" s="860"/>
      <c r="U709" s="860"/>
      <c r="V709" s="860"/>
      <c r="W709" s="860"/>
      <c r="X709" s="860"/>
      <c r="Y709" s="860"/>
    </row>
    <row r="710" spans="1:25" ht="15.75" customHeight="1" x14ac:dyDescent="0.25">
      <c r="A710" s="860"/>
      <c r="B710" s="860"/>
      <c r="C710" s="860"/>
      <c r="D710" s="860"/>
      <c r="E710" s="860"/>
      <c r="F710" s="860"/>
      <c r="G710" s="868"/>
      <c r="H710" s="860"/>
      <c r="I710" s="860"/>
      <c r="J710" s="860"/>
      <c r="K710" s="860"/>
      <c r="L710" s="860"/>
      <c r="M710" s="860"/>
      <c r="N710" s="860"/>
      <c r="O710" s="860"/>
      <c r="P710" s="860"/>
      <c r="Q710" s="860"/>
      <c r="R710" s="860"/>
      <c r="S710" s="860"/>
      <c r="T710" s="860"/>
      <c r="U710" s="860"/>
      <c r="V710" s="860"/>
      <c r="W710" s="860"/>
      <c r="X710" s="860"/>
      <c r="Y710" s="860"/>
    </row>
    <row r="711" spans="1:25" ht="15.75" customHeight="1" x14ac:dyDescent="0.25">
      <c r="A711" s="860"/>
      <c r="B711" s="860"/>
      <c r="C711" s="860"/>
      <c r="D711" s="860"/>
      <c r="E711" s="860"/>
      <c r="F711" s="860"/>
      <c r="G711" s="868"/>
      <c r="H711" s="860"/>
      <c r="I711" s="860"/>
      <c r="J711" s="860"/>
      <c r="K711" s="860"/>
      <c r="L711" s="860"/>
      <c r="M711" s="860"/>
      <c r="N711" s="860"/>
      <c r="O711" s="860"/>
      <c r="P711" s="860"/>
      <c r="Q711" s="860"/>
      <c r="R711" s="860"/>
      <c r="S711" s="860"/>
      <c r="T711" s="860"/>
      <c r="U711" s="860"/>
      <c r="V711" s="860"/>
      <c r="W711" s="860"/>
      <c r="X711" s="860"/>
      <c r="Y711" s="860"/>
    </row>
    <row r="712" spans="1:25" ht="15.75" customHeight="1" x14ac:dyDescent="0.25">
      <c r="A712" s="860"/>
      <c r="B712" s="860"/>
      <c r="C712" s="860"/>
      <c r="D712" s="860"/>
      <c r="E712" s="860"/>
      <c r="F712" s="860"/>
      <c r="G712" s="868"/>
      <c r="H712" s="860"/>
      <c r="I712" s="860"/>
      <c r="J712" s="860"/>
      <c r="K712" s="860"/>
      <c r="L712" s="860"/>
      <c r="M712" s="860"/>
      <c r="N712" s="860"/>
      <c r="O712" s="860"/>
      <c r="P712" s="860"/>
      <c r="Q712" s="860"/>
      <c r="R712" s="860"/>
      <c r="S712" s="860"/>
      <c r="T712" s="860"/>
      <c r="U712" s="860"/>
      <c r="V712" s="860"/>
      <c r="W712" s="860"/>
      <c r="X712" s="860"/>
      <c r="Y712" s="860"/>
    </row>
    <row r="713" spans="1:25" ht="15.75" customHeight="1" x14ac:dyDescent="0.25">
      <c r="A713" s="860"/>
      <c r="B713" s="860"/>
      <c r="C713" s="860"/>
      <c r="D713" s="860"/>
      <c r="E713" s="860"/>
      <c r="F713" s="860"/>
      <c r="G713" s="868"/>
      <c r="H713" s="860"/>
      <c r="I713" s="860"/>
      <c r="J713" s="860"/>
      <c r="K713" s="860"/>
      <c r="L713" s="860"/>
      <c r="M713" s="860"/>
      <c r="N713" s="860"/>
      <c r="O713" s="860"/>
      <c r="P713" s="860"/>
      <c r="Q713" s="860"/>
      <c r="R713" s="860"/>
      <c r="S713" s="860"/>
      <c r="T713" s="860"/>
      <c r="U713" s="860"/>
      <c r="V713" s="860"/>
      <c r="W713" s="860"/>
      <c r="X713" s="860"/>
      <c r="Y713" s="860"/>
    </row>
    <row r="714" spans="1:25" ht="15.75" customHeight="1" x14ac:dyDescent="0.25">
      <c r="A714" s="860"/>
      <c r="B714" s="860"/>
      <c r="C714" s="860"/>
      <c r="D714" s="860"/>
      <c r="E714" s="860"/>
      <c r="F714" s="860"/>
      <c r="G714" s="868"/>
      <c r="H714" s="860"/>
      <c r="I714" s="860"/>
      <c r="J714" s="860"/>
      <c r="K714" s="860"/>
      <c r="L714" s="860"/>
      <c r="M714" s="860"/>
      <c r="N714" s="860"/>
      <c r="O714" s="860"/>
      <c r="P714" s="860"/>
      <c r="Q714" s="860"/>
      <c r="R714" s="860"/>
      <c r="S714" s="860"/>
      <c r="T714" s="860"/>
      <c r="U714" s="860"/>
      <c r="V714" s="860"/>
      <c r="W714" s="860"/>
      <c r="X714" s="860"/>
      <c r="Y714" s="860"/>
    </row>
    <row r="715" spans="1:25" ht="15.75" customHeight="1" x14ac:dyDescent="0.25">
      <c r="A715" s="860"/>
      <c r="B715" s="860"/>
      <c r="C715" s="860"/>
      <c r="D715" s="860"/>
      <c r="E715" s="860"/>
      <c r="F715" s="860"/>
      <c r="G715" s="868"/>
      <c r="H715" s="860"/>
      <c r="I715" s="860"/>
      <c r="J715" s="860"/>
      <c r="K715" s="860"/>
      <c r="L715" s="860"/>
      <c r="M715" s="860"/>
      <c r="N715" s="860"/>
      <c r="O715" s="860"/>
      <c r="P715" s="860"/>
      <c r="Q715" s="860"/>
      <c r="R715" s="860"/>
      <c r="S715" s="860"/>
      <c r="T715" s="860"/>
      <c r="U715" s="860"/>
      <c r="V715" s="860"/>
      <c r="W715" s="860"/>
      <c r="X715" s="860"/>
      <c r="Y715" s="860"/>
    </row>
    <row r="716" spans="1:25" ht="15.75" customHeight="1" x14ac:dyDescent="0.25">
      <c r="A716" s="860"/>
      <c r="B716" s="860"/>
      <c r="C716" s="860"/>
      <c r="D716" s="860"/>
      <c r="E716" s="860"/>
      <c r="F716" s="860"/>
      <c r="G716" s="868"/>
      <c r="H716" s="860"/>
      <c r="I716" s="860"/>
      <c r="J716" s="860"/>
      <c r="K716" s="860"/>
      <c r="L716" s="860"/>
      <c r="M716" s="860"/>
      <c r="N716" s="860"/>
      <c r="O716" s="860"/>
      <c r="P716" s="860"/>
      <c r="Q716" s="860"/>
      <c r="R716" s="860"/>
      <c r="S716" s="860"/>
      <c r="T716" s="860"/>
      <c r="U716" s="860"/>
      <c r="V716" s="860"/>
      <c r="W716" s="860"/>
      <c r="X716" s="860"/>
      <c r="Y716" s="860"/>
    </row>
    <row r="717" spans="1:25" ht="15.75" customHeight="1" x14ac:dyDescent="0.25">
      <c r="A717" s="860"/>
      <c r="B717" s="860"/>
      <c r="C717" s="860"/>
      <c r="D717" s="860"/>
      <c r="E717" s="860"/>
      <c r="F717" s="860"/>
      <c r="G717" s="868"/>
      <c r="H717" s="860"/>
      <c r="I717" s="860"/>
      <c r="J717" s="860"/>
      <c r="K717" s="860"/>
      <c r="L717" s="860"/>
      <c r="M717" s="860"/>
      <c r="N717" s="860"/>
      <c r="O717" s="860"/>
      <c r="P717" s="860"/>
      <c r="Q717" s="860"/>
      <c r="R717" s="860"/>
      <c r="S717" s="860"/>
      <c r="T717" s="860"/>
      <c r="U717" s="860"/>
      <c r="V717" s="860"/>
      <c r="W717" s="860"/>
      <c r="X717" s="860"/>
      <c r="Y717" s="860"/>
    </row>
    <row r="718" spans="1:25" ht="15.75" customHeight="1" x14ac:dyDescent="0.25">
      <c r="A718" s="860"/>
      <c r="B718" s="860"/>
      <c r="C718" s="860"/>
      <c r="D718" s="860"/>
      <c r="E718" s="860"/>
      <c r="F718" s="860"/>
      <c r="G718" s="868"/>
      <c r="H718" s="860"/>
      <c r="I718" s="860"/>
      <c r="J718" s="860"/>
      <c r="K718" s="860"/>
      <c r="L718" s="860"/>
      <c r="M718" s="860"/>
      <c r="N718" s="860"/>
      <c r="O718" s="860"/>
      <c r="P718" s="860"/>
      <c r="Q718" s="860"/>
      <c r="R718" s="860"/>
      <c r="S718" s="860"/>
      <c r="T718" s="860"/>
      <c r="U718" s="860"/>
      <c r="V718" s="860"/>
      <c r="W718" s="860"/>
      <c r="X718" s="860"/>
      <c r="Y718" s="860"/>
    </row>
    <row r="719" spans="1:25" ht="15.75" customHeight="1" x14ac:dyDescent="0.25">
      <c r="A719" s="860"/>
      <c r="B719" s="860"/>
      <c r="C719" s="860"/>
      <c r="D719" s="860"/>
      <c r="E719" s="860"/>
      <c r="F719" s="860"/>
      <c r="G719" s="868"/>
      <c r="H719" s="860"/>
      <c r="I719" s="860"/>
      <c r="J719" s="860"/>
      <c r="K719" s="860"/>
      <c r="L719" s="860"/>
      <c r="M719" s="860"/>
      <c r="N719" s="860"/>
      <c r="O719" s="860"/>
      <c r="P719" s="860"/>
      <c r="Q719" s="860"/>
      <c r="R719" s="860"/>
      <c r="S719" s="860"/>
      <c r="T719" s="860"/>
      <c r="U719" s="860"/>
      <c r="V719" s="860"/>
      <c r="W719" s="860"/>
      <c r="X719" s="860"/>
      <c r="Y719" s="860"/>
    </row>
    <row r="720" spans="1:25" ht="15.75" customHeight="1" x14ac:dyDescent="0.25">
      <c r="A720" s="860"/>
      <c r="B720" s="860"/>
      <c r="C720" s="860"/>
      <c r="D720" s="860"/>
      <c r="E720" s="860"/>
      <c r="F720" s="860"/>
      <c r="G720" s="868"/>
      <c r="H720" s="860"/>
      <c r="I720" s="860"/>
      <c r="J720" s="860"/>
      <c r="K720" s="860"/>
      <c r="L720" s="860"/>
      <c r="M720" s="860"/>
      <c r="N720" s="860"/>
      <c r="O720" s="860"/>
      <c r="P720" s="860"/>
      <c r="Q720" s="860"/>
      <c r="R720" s="860"/>
      <c r="S720" s="860"/>
      <c r="T720" s="860"/>
      <c r="U720" s="860"/>
      <c r="V720" s="860"/>
      <c r="W720" s="860"/>
      <c r="X720" s="860"/>
      <c r="Y720" s="860"/>
    </row>
    <row r="721" spans="1:25" ht="15.75" customHeight="1" x14ac:dyDescent="0.25">
      <c r="A721" s="860"/>
      <c r="B721" s="860"/>
      <c r="C721" s="860"/>
      <c r="D721" s="860"/>
      <c r="E721" s="860"/>
      <c r="F721" s="860"/>
      <c r="G721" s="868"/>
      <c r="H721" s="860"/>
      <c r="I721" s="860"/>
      <c r="J721" s="860"/>
      <c r="K721" s="860"/>
      <c r="L721" s="860"/>
      <c r="M721" s="860"/>
      <c r="N721" s="860"/>
      <c r="O721" s="860"/>
      <c r="P721" s="860"/>
      <c r="Q721" s="860"/>
      <c r="R721" s="860"/>
      <c r="S721" s="860"/>
      <c r="T721" s="860"/>
      <c r="U721" s="860"/>
      <c r="V721" s="860"/>
      <c r="W721" s="860"/>
      <c r="X721" s="860"/>
      <c r="Y721" s="860"/>
    </row>
    <row r="722" spans="1:25" ht="15.75" customHeight="1" x14ac:dyDescent="0.25">
      <c r="A722" s="860"/>
      <c r="B722" s="860"/>
      <c r="C722" s="860"/>
      <c r="D722" s="860"/>
      <c r="E722" s="860"/>
      <c r="F722" s="860"/>
      <c r="G722" s="868"/>
      <c r="H722" s="860"/>
      <c r="I722" s="860"/>
      <c r="J722" s="860"/>
      <c r="K722" s="860"/>
      <c r="L722" s="860"/>
      <c r="M722" s="860"/>
      <c r="N722" s="860"/>
      <c r="O722" s="860"/>
      <c r="P722" s="860"/>
      <c r="Q722" s="860"/>
      <c r="R722" s="860"/>
      <c r="S722" s="860"/>
      <c r="T722" s="860"/>
      <c r="U722" s="860"/>
      <c r="V722" s="860"/>
      <c r="W722" s="860"/>
      <c r="X722" s="860"/>
      <c r="Y722" s="860"/>
    </row>
    <row r="723" spans="1:25" ht="15.75" customHeight="1" x14ac:dyDescent="0.25">
      <c r="A723" s="860"/>
      <c r="B723" s="860"/>
      <c r="C723" s="860"/>
      <c r="D723" s="860"/>
      <c r="E723" s="860"/>
      <c r="F723" s="860"/>
      <c r="G723" s="868"/>
      <c r="H723" s="860"/>
      <c r="I723" s="860"/>
      <c r="J723" s="860"/>
      <c r="K723" s="860"/>
      <c r="L723" s="860"/>
      <c r="M723" s="860"/>
      <c r="N723" s="860"/>
      <c r="O723" s="860"/>
      <c r="P723" s="860"/>
      <c r="Q723" s="860"/>
      <c r="R723" s="860"/>
      <c r="S723" s="860"/>
      <c r="T723" s="860"/>
      <c r="U723" s="860"/>
      <c r="V723" s="860"/>
      <c r="W723" s="860"/>
      <c r="X723" s="860"/>
      <c r="Y723" s="860"/>
    </row>
    <row r="724" spans="1:25" ht="15.75" customHeight="1" x14ac:dyDescent="0.25">
      <c r="A724" s="860"/>
      <c r="B724" s="860"/>
      <c r="C724" s="860"/>
      <c r="D724" s="860"/>
      <c r="E724" s="860"/>
      <c r="F724" s="860"/>
      <c r="G724" s="868"/>
      <c r="H724" s="860"/>
      <c r="I724" s="860"/>
      <c r="J724" s="860"/>
      <c r="K724" s="860"/>
      <c r="L724" s="860"/>
      <c r="M724" s="860"/>
      <c r="N724" s="860"/>
      <c r="O724" s="860"/>
      <c r="P724" s="860"/>
      <c r="Q724" s="860"/>
      <c r="R724" s="860"/>
      <c r="S724" s="860"/>
      <c r="T724" s="860"/>
      <c r="U724" s="860"/>
      <c r="V724" s="860"/>
      <c r="W724" s="860"/>
      <c r="X724" s="860"/>
      <c r="Y724" s="860"/>
    </row>
    <row r="725" spans="1:25" ht="15.75" customHeight="1" x14ac:dyDescent="0.25">
      <c r="A725" s="860"/>
      <c r="B725" s="860"/>
      <c r="C725" s="860"/>
      <c r="D725" s="860"/>
      <c r="E725" s="860"/>
      <c r="F725" s="860"/>
      <c r="G725" s="868"/>
      <c r="H725" s="860"/>
      <c r="I725" s="860"/>
      <c r="J725" s="860"/>
      <c r="K725" s="860"/>
      <c r="L725" s="860"/>
      <c r="M725" s="860"/>
      <c r="N725" s="860"/>
      <c r="O725" s="860"/>
      <c r="P725" s="860"/>
      <c r="Q725" s="860"/>
      <c r="R725" s="860"/>
      <c r="S725" s="860"/>
      <c r="T725" s="860"/>
      <c r="U725" s="860"/>
      <c r="V725" s="860"/>
      <c r="W725" s="860"/>
      <c r="X725" s="860"/>
      <c r="Y725" s="860"/>
    </row>
    <row r="726" spans="1:25" ht="15.75" customHeight="1" x14ac:dyDescent="0.25">
      <c r="A726" s="860"/>
      <c r="B726" s="860"/>
      <c r="C726" s="860"/>
      <c r="D726" s="860"/>
      <c r="E726" s="860"/>
      <c r="F726" s="860"/>
      <c r="G726" s="868"/>
      <c r="H726" s="860"/>
      <c r="I726" s="860"/>
      <c r="J726" s="860"/>
      <c r="K726" s="860"/>
      <c r="L726" s="860"/>
      <c r="M726" s="860"/>
      <c r="N726" s="860"/>
      <c r="O726" s="860"/>
      <c r="P726" s="860"/>
      <c r="Q726" s="860"/>
      <c r="R726" s="860"/>
      <c r="S726" s="860"/>
      <c r="T726" s="860"/>
      <c r="U726" s="860"/>
      <c r="V726" s="860"/>
      <c r="W726" s="860"/>
      <c r="X726" s="860"/>
      <c r="Y726" s="860"/>
    </row>
    <row r="727" spans="1:25" ht="15.75" customHeight="1" x14ac:dyDescent="0.25">
      <c r="A727" s="860"/>
      <c r="B727" s="860"/>
      <c r="C727" s="860"/>
      <c r="D727" s="860"/>
      <c r="E727" s="860"/>
      <c r="F727" s="860"/>
      <c r="G727" s="868"/>
      <c r="H727" s="860"/>
      <c r="I727" s="860"/>
      <c r="J727" s="860"/>
      <c r="K727" s="860"/>
      <c r="L727" s="860"/>
      <c r="M727" s="860"/>
      <c r="N727" s="860"/>
      <c r="O727" s="860"/>
      <c r="P727" s="860"/>
      <c r="Q727" s="860"/>
      <c r="R727" s="860"/>
      <c r="S727" s="860"/>
      <c r="T727" s="860"/>
      <c r="U727" s="860"/>
      <c r="V727" s="860"/>
      <c r="W727" s="860"/>
      <c r="X727" s="860"/>
      <c r="Y727" s="860"/>
    </row>
    <row r="728" spans="1:25" ht="15.75" customHeight="1" x14ac:dyDescent="0.25">
      <c r="A728" s="860"/>
      <c r="B728" s="860"/>
      <c r="C728" s="860"/>
      <c r="D728" s="860"/>
      <c r="E728" s="860"/>
      <c r="F728" s="860"/>
      <c r="G728" s="868"/>
      <c r="H728" s="860"/>
      <c r="I728" s="860"/>
      <c r="J728" s="860"/>
      <c r="K728" s="860"/>
      <c r="L728" s="860"/>
      <c r="M728" s="860"/>
      <c r="N728" s="860"/>
      <c r="O728" s="860"/>
      <c r="P728" s="860"/>
      <c r="Q728" s="860"/>
      <c r="R728" s="860"/>
      <c r="S728" s="860"/>
      <c r="T728" s="860"/>
      <c r="U728" s="860"/>
      <c r="V728" s="860"/>
      <c r="W728" s="860"/>
      <c r="X728" s="860"/>
      <c r="Y728" s="860"/>
    </row>
    <row r="729" spans="1:25" ht="15.75" customHeight="1" x14ac:dyDescent="0.25">
      <c r="A729" s="860"/>
      <c r="B729" s="860"/>
      <c r="C729" s="860"/>
      <c r="D729" s="860"/>
      <c r="E729" s="860"/>
      <c r="F729" s="860"/>
      <c r="G729" s="868"/>
      <c r="H729" s="860"/>
      <c r="I729" s="860"/>
      <c r="J729" s="860"/>
      <c r="K729" s="860"/>
      <c r="L729" s="860"/>
      <c r="M729" s="860"/>
      <c r="N729" s="860"/>
      <c r="O729" s="860"/>
      <c r="P729" s="860"/>
      <c r="Q729" s="860"/>
      <c r="R729" s="860"/>
      <c r="S729" s="860"/>
      <c r="T729" s="860"/>
      <c r="U729" s="860"/>
      <c r="V729" s="860"/>
      <c r="W729" s="860"/>
      <c r="X729" s="860"/>
      <c r="Y729" s="860"/>
    </row>
    <row r="730" spans="1:25" ht="15.75" customHeight="1" x14ac:dyDescent="0.25">
      <c r="A730" s="860"/>
      <c r="B730" s="860"/>
      <c r="C730" s="860"/>
      <c r="D730" s="860"/>
      <c r="E730" s="860"/>
      <c r="F730" s="860"/>
      <c r="G730" s="868"/>
      <c r="H730" s="860"/>
      <c r="I730" s="860"/>
      <c r="J730" s="860"/>
      <c r="K730" s="860"/>
      <c r="L730" s="860"/>
      <c r="M730" s="860"/>
      <c r="N730" s="860"/>
      <c r="O730" s="860"/>
      <c r="P730" s="860"/>
      <c r="Q730" s="860"/>
      <c r="R730" s="860"/>
      <c r="S730" s="860"/>
      <c r="T730" s="860"/>
      <c r="U730" s="860"/>
      <c r="V730" s="860"/>
      <c r="W730" s="860"/>
      <c r="X730" s="860"/>
      <c r="Y730" s="860"/>
    </row>
    <row r="731" spans="1:25" ht="15.75" customHeight="1" x14ac:dyDescent="0.25">
      <c r="A731" s="860"/>
      <c r="B731" s="860"/>
      <c r="C731" s="860"/>
      <c r="D731" s="860"/>
      <c r="E731" s="860"/>
      <c r="F731" s="860"/>
      <c r="G731" s="868"/>
      <c r="H731" s="860"/>
      <c r="I731" s="860"/>
      <c r="J731" s="860"/>
      <c r="K731" s="860"/>
      <c r="L731" s="860"/>
      <c r="M731" s="860"/>
      <c r="N731" s="860"/>
      <c r="O731" s="860"/>
      <c r="P731" s="860"/>
      <c r="Q731" s="860"/>
      <c r="R731" s="860"/>
      <c r="S731" s="860"/>
      <c r="T731" s="860"/>
      <c r="U731" s="860"/>
      <c r="V731" s="860"/>
      <c r="W731" s="860"/>
      <c r="X731" s="860"/>
      <c r="Y731" s="860"/>
    </row>
    <row r="732" spans="1:25" ht="15.75" customHeight="1" x14ac:dyDescent="0.25">
      <c r="A732" s="860"/>
      <c r="B732" s="860"/>
      <c r="C732" s="860"/>
      <c r="D732" s="860"/>
      <c r="E732" s="860"/>
      <c r="F732" s="860"/>
      <c r="G732" s="868"/>
      <c r="H732" s="860"/>
      <c r="I732" s="860"/>
      <c r="J732" s="860"/>
      <c r="K732" s="860"/>
      <c r="L732" s="860"/>
      <c r="M732" s="860"/>
      <c r="N732" s="860"/>
      <c r="O732" s="860"/>
      <c r="P732" s="860"/>
      <c r="Q732" s="860"/>
      <c r="R732" s="860"/>
      <c r="S732" s="860"/>
      <c r="T732" s="860"/>
      <c r="U732" s="860"/>
      <c r="V732" s="860"/>
      <c r="W732" s="860"/>
      <c r="X732" s="860"/>
      <c r="Y732" s="860"/>
    </row>
    <row r="733" spans="1:25" ht="15.75" customHeight="1" x14ac:dyDescent="0.25">
      <c r="A733" s="860"/>
      <c r="B733" s="860"/>
      <c r="C733" s="860"/>
      <c r="D733" s="860"/>
      <c r="E733" s="860"/>
      <c r="F733" s="860"/>
      <c r="G733" s="868"/>
      <c r="H733" s="860"/>
      <c r="I733" s="860"/>
      <c r="J733" s="860"/>
      <c r="K733" s="860"/>
      <c r="L733" s="860"/>
      <c r="M733" s="860"/>
      <c r="N733" s="860"/>
      <c r="O733" s="860"/>
      <c r="P733" s="860"/>
      <c r="Q733" s="860"/>
      <c r="R733" s="860"/>
      <c r="S733" s="860"/>
      <c r="T733" s="860"/>
      <c r="U733" s="860"/>
      <c r="V733" s="860"/>
      <c r="W733" s="860"/>
      <c r="X733" s="860"/>
      <c r="Y733" s="860"/>
    </row>
    <row r="734" spans="1:25" ht="15.75" customHeight="1" x14ac:dyDescent="0.25">
      <c r="A734" s="860"/>
      <c r="B734" s="860"/>
      <c r="C734" s="860"/>
      <c r="D734" s="860"/>
      <c r="E734" s="860"/>
      <c r="F734" s="860"/>
      <c r="G734" s="868"/>
      <c r="H734" s="860"/>
      <c r="I734" s="860"/>
      <c r="J734" s="860"/>
      <c r="K734" s="860"/>
      <c r="L734" s="860"/>
      <c r="M734" s="860"/>
      <c r="N734" s="860"/>
      <c r="O734" s="860"/>
      <c r="P734" s="860"/>
      <c r="Q734" s="860"/>
      <c r="R734" s="860"/>
      <c r="S734" s="860"/>
      <c r="T734" s="860"/>
      <c r="U734" s="860"/>
      <c r="V734" s="860"/>
      <c r="W734" s="860"/>
      <c r="X734" s="860"/>
      <c r="Y734" s="860"/>
    </row>
    <row r="735" spans="1:25" ht="15.75" customHeight="1" x14ac:dyDescent="0.25">
      <c r="A735" s="860"/>
      <c r="B735" s="860"/>
      <c r="C735" s="860"/>
      <c r="D735" s="860"/>
      <c r="E735" s="860"/>
      <c r="F735" s="860"/>
      <c r="G735" s="868"/>
      <c r="H735" s="860"/>
      <c r="I735" s="860"/>
      <c r="J735" s="860"/>
      <c r="K735" s="860"/>
      <c r="L735" s="860"/>
      <c r="M735" s="860"/>
      <c r="N735" s="860"/>
      <c r="O735" s="860"/>
      <c r="P735" s="860"/>
      <c r="Q735" s="860"/>
      <c r="R735" s="860"/>
      <c r="S735" s="860"/>
      <c r="T735" s="860"/>
      <c r="U735" s="860"/>
      <c r="V735" s="860"/>
      <c r="W735" s="860"/>
      <c r="X735" s="860"/>
      <c r="Y735" s="860"/>
    </row>
    <row r="736" spans="1:25" ht="15.75" customHeight="1" x14ac:dyDescent="0.25">
      <c r="A736" s="860"/>
      <c r="B736" s="860"/>
      <c r="C736" s="860"/>
      <c r="D736" s="860"/>
      <c r="E736" s="860"/>
      <c r="F736" s="860"/>
      <c r="G736" s="868"/>
      <c r="H736" s="860"/>
      <c r="I736" s="860"/>
      <c r="J736" s="860"/>
      <c r="K736" s="860"/>
      <c r="L736" s="860"/>
      <c r="M736" s="860"/>
      <c r="N736" s="860"/>
      <c r="O736" s="860"/>
      <c r="P736" s="860"/>
      <c r="Q736" s="860"/>
      <c r="R736" s="860"/>
      <c r="S736" s="860"/>
      <c r="T736" s="860"/>
      <c r="U736" s="860"/>
      <c r="V736" s="860"/>
      <c r="W736" s="860"/>
      <c r="X736" s="860"/>
      <c r="Y736" s="860"/>
    </row>
    <row r="737" spans="1:25" ht="15.75" customHeight="1" x14ac:dyDescent="0.25">
      <c r="A737" s="860"/>
      <c r="B737" s="860"/>
      <c r="C737" s="860"/>
      <c r="D737" s="860"/>
      <c r="E737" s="860"/>
      <c r="F737" s="860"/>
      <c r="G737" s="868"/>
      <c r="H737" s="860"/>
      <c r="I737" s="860"/>
      <c r="J737" s="860"/>
      <c r="K737" s="860"/>
      <c r="L737" s="860"/>
      <c r="M737" s="860"/>
      <c r="N737" s="860"/>
      <c r="O737" s="860"/>
      <c r="P737" s="860"/>
      <c r="Q737" s="860"/>
      <c r="R737" s="860"/>
      <c r="S737" s="860"/>
      <c r="T737" s="860"/>
      <c r="U737" s="860"/>
      <c r="V737" s="860"/>
      <c r="W737" s="860"/>
      <c r="X737" s="860"/>
      <c r="Y737" s="860"/>
    </row>
    <row r="738" spans="1:25" ht="15.75" customHeight="1" x14ac:dyDescent="0.25">
      <c r="A738" s="860"/>
      <c r="B738" s="860"/>
      <c r="C738" s="860"/>
      <c r="D738" s="860"/>
      <c r="E738" s="860"/>
      <c r="F738" s="860"/>
      <c r="G738" s="868"/>
      <c r="H738" s="860"/>
      <c r="I738" s="860"/>
      <c r="J738" s="860"/>
      <c r="K738" s="860"/>
      <c r="L738" s="860"/>
      <c r="M738" s="860"/>
      <c r="N738" s="860"/>
      <c r="O738" s="860"/>
      <c r="P738" s="860"/>
      <c r="Q738" s="860"/>
      <c r="R738" s="860"/>
      <c r="S738" s="860"/>
      <c r="T738" s="860"/>
      <c r="U738" s="860"/>
      <c r="V738" s="860"/>
      <c r="W738" s="860"/>
      <c r="X738" s="860"/>
      <c r="Y738" s="860"/>
    </row>
    <row r="739" spans="1:25" ht="15.75" customHeight="1" x14ac:dyDescent="0.25">
      <c r="A739" s="860"/>
      <c r="B739" s="860"/>
      <c r="C739" s="860"/>
      <c r="D739" s="860"/>
      <c r="E739" s="860"/>
      <c r="F739" s="860"/>
      <c r="G739" s="868"/>
      <c r="H739" s="860"/>
      <c r="I739" s="860"/>
      <c r="J739" s="860"/>
      <c r="K739" s="860"/>
      <c r="L739" s="860"/>
      <c r="M739" s="860"/>
      <c r="N739" s="860"/>
      <c r="O739" s="860"/>
      <c r="P739" s="860"/>
      <c r="Q739" s="860"/>
      <c r="R739" s="860"/>
      <c r="S739" s="860"/>
      <c r="T739" s="860"/>
      <c r="U739" s="860"/>
      <c r="V739" s="860"/>
      <c r="W739" s="860"/>
      <c r="X739" s="860"/>
      <c r="Y739" s="860"/>
    </row>
    <row r="740" spans="1:25" ht="15.75" customHeight="1" x14ac:dyDescent="0.25">
      <c r="A740" s="860"/>
      <c r="B740" s="860"/>
      <c r="C740" s="860"/>
      <c r="D740" s="860"/>
      <c r="E740" s="860"/>
      <c r="F740" s="860"/>
      <c r="G740" s="868"/>
      <c r="H740" s="860"/>
      <c r="I740" s="860"/>
      <c r="J740" s="860"/>
      <c r="K740" s="860"/>
      <c r="L740" s="860"/>
      <c r="M740" s="860"/>
      <c r="N740" s="860"/>
      <c r="O740" s="860"/>
      <c r="P740" s="860"/>
      <c r="Q740" s="860"/>
      <c r="R740" s="860"/>
      <c r="S740" s="860"/>
      <c r="T740" s="860"/>
      <c r="U740" s="860"/>
      <c r="V740" s="860"/>
      <c r="W740" s="860"/>
      <c r="X740" s="860"/>
      <c r="Y740" s="860"/>
    </row>
    <row r="741" spans="1:25" ht="15.75" customHeight="1" x14ac:dyDescent="0.25">
      <c r="A741" s="860"/>
      <c r="B741" s="860"/>
      <c r="C741" s="860"/>
      <c r="D741" s="860"/>
      <c r="E741" s="860"/>
      <c r="F741" s="860"/>
      <c r="G741" s="868"/>
      <c r="H741" s="860"/>
      <c r="I741" s="860"/>
      <c r="J741" s="860"/>
      <c r="K741" s="860"/>
      <c r="L741" s="860"/>
      <c r="M741" s="860"/>
      <c r="N741" s="860"/>
      <c r="O741" s="860"/>
      <c r="P741" s="860"/>
      <c r="Q741" s="860"/>
      <c r="R741" s="860"/>
      <c r="S741" s="860"/>
      <c r="T741" s="860"/>
      <c r="U741" s="860"/>
      <c r="V741" s="860"/>
      <c r="W741" s="860"/>
      <c r="X741" s="860"/>
      <c r="Y741" s="860"/>
    </row>
    <row r="742" spans="1:25" ht="15.75" customHeight="1" x14ac:dyDescent="0.25">
      <c r="A742" s="860"/>
      <c r="B742" s="860"/>
      <c r="C742" s="860"/>
      <c r="D742" s="860"/>
      <c r="E742" s="860"/>
      <c r="F742" s="860"/>
      <c r="G742" s="868"/>
      <c r="H742" s="860"/>
      <c r="I742" s="860"/>
      <c r="J742" s="860"/>
      <c r="K742" s="860"/>
      <c r="L742" s="860"/>
      <c r="M742" s="860"/>
      <c r="N742" s="860"/>
      <c r="O742" s="860"/>
      <c r="P742" s="860"/>
      <c r="Q742" s="860"/>
      <c r="R742" s="860"/>
      <c r="S742" s="860"/>
      <c r="T742" s="860"/>
      <c r="U742" s="860"/>
      <c r="V742" s="860"/>
      <c r="W742" s="860"/>
      <c r="X742" s="860"/>
      <c r="Y742" s="860"/>
    </row>
    <row r="743" spans="1:25" ht="15.75" customHeight="1" x14ac:dyDescent="0.25">
      <c r="A743" s="860"/>
      <c r="B743" s="860"/>
      <c r="C743" s="860"/>
      <c r="D743" s="860"/>
      <c r="E743" s="860"/>
      <c r="F743" s="860"/>
      <c r="G743" s="868"/>
      <c r="H743" s="860"/>
      <c r="I743" s="860"/>
      <c r="J743" s="860"/>
      <c r="K743" s="860"/>
      <c r="L743" s="860"/>
      <c r="M743" s="860"/>
      <c r="N743" s="860"/>
      <c r="O743" s="860"/>
      <c r="P743" s="860"/>
      <c r="Q743" s="860"/>
      <c r="R743" s="860"/>
      <c r="S743" s="860"/>
      <c r="T743" s="860"/>
      <c r="U743" s="860"/>
      <c r="V743" s="860"/>
      <c r="W743" s="860"/>
      <c r="X743" s="860"/>
      <c r="Y743" s="860"/>
    </row>
    <row r="744" spans="1:25" ht="15.75" customHeight="1" x14ac:dyDescent="0.25">
      <c r="A744" s="860"/>
      <c r="B744" s="860"/>
      <c r="C744" s="860"/>
      <c r="D744" s="860"/>
      <c r="E744" s="860"/>
      <c r="F744" s="860"/>
      <c r="G744" s="868"/>
      <c r="H744" s="860"/>
      <c r="I744" s="860"/>
      <c r="J744" s="860"/>
      <c r="K744" s="860"/>
      <c r="L744" s="860"/>
      <c r="M744" s="860"/>
      <c r="N744" s="860"/>
      <c r="O744" s="860"/>
      <c r="P744" s="860"/>
      <c r="Q744" s="860"/>
      <c r="R744" s="860"/>
      <c r="S744" s="860"/>
      <c r="T744" s="860"/>
      <c r="U744" s="860"/>
      <c r="V744" s="860"/>
      <c r="W744" s="860"/>
      <c r="X744" s="860"/>
      <c r="Y744" s="860"/>
    </row>
    <row r="745" spans="1:25" ht="15.75" customHeight="1" x14ac:dyDescent="0.25">
      <c r="A745" s="860"/>
      <c r="B745" s="860"/>
      <c r="C745" s="860"/>
      <c r="D745" s="860"/>
      <c r="E745" s="860"/>
      <c r="F745" s="860"/>
      <c r="G745" s="868"/>
      <c r="H745" s="860"/>
      <c r="I745" s="860"/>
      <c r="J745" s="860"/>
      <c r="K745" s="860"/>
      <c r="L745" s="860"/>
      <c r="M745" s="860"/>
      <c r="N745" s="860"/>
      <c r="O745" s="860"/>
      <c r="P745" s="860"/>
      <c r="Q745" s="860"/>
      <c r="R745" s="860"/>
      <c r="S745" s="860"/>
      <c r="T745" s="860"/>
      <c r="U745" s="860"/>
      <c r="V745" s="860"/>
      <c r="W745" s="860"/>
      <c r="X745" s="860"/>
      <c r="Y745" s="860"/>
    </row>
    <row r="746" spans="1:25" ht="15.75" customHeight="1" x14ac:dyDescent="0.25">
      <c r="A746" s="860"/>
      <c r="B746" s="860"/>
      <c r="C746" s="860"/>
      <c r="D746" s="860"/>
      <c r="E746" s="860"/>
      <c r="F746" s="860"/>
      <c r="G746" s="868"/>
      <c r="H746" s="860"/>
      <c r="I746" s="860"/>
      <c r="J746" s="860"/>
      <c r="K746" s="860"/>
      <c r="L746" s="860"/>
      <c r="M746" s="860"/>
      <c r="N746" s="860"/>
      <c r="O746" s="860"/>
      <c r="P746" s="860"/>
      <c r="Q746" s="860"/>
      <c r="R746" s="860"/>
      <c r="S746" s="860"/>
      <c r="T746" s="860"/>
      <c r="U746" s="860"/>
      <c r="V746" s="860"/>
      <c r="W746" s="860"/>
      <c r="X746" s="860"/>
      <c r="Y746" s="860"/>
    </row>
    <row r="747" spans="1:25" ht="15.75" customHeight="1" x14ac:dyDescent="0.25">
      <c r="A747" s="860"/>
      <c r="B747" s="860"/>
      <c r="C747" s="860"/>
      <c r="D747" s="860"/>
      <c r="E747" s="860"/>
      <c r="F747" s="860"/>
      <c r="G747" s="868"/>
      <c r="H747" s="860"/>
      <c r="I747" s="860"/>
      <c r="J747" s="860"/>
      <c r="K747" s="860"/>
      <c r="L747" s="860"/>
      <c r="M747" s="860"/>
      <c r="N747" s="860"/>
      <c r="O747" s="860"/>
      <c r="P747" s="860"/>
      <c r="Q747" s="860"/>
      <c r="R747" s="860"/>
      <c r="S747" s="860"/>
      <c r="T747" s="860"/>
      <c r="U747" s="860"/>
      <c r="V747" s="860"/>
      <c r="W747" s="860"/>
      <c r="X747" s="860"/>
      <c r="Y747" s="860"/>
    </row>
    <row r="748" spans="1:25" ht="15.75" customHeight="1" x14ac:dyDescent="0.25">
      <c r="A748" s="860"/>
      <c r="B748" s="860"/>
      <c r="C748" s="860"/>
      <c r="D748" s="860"/>
      <c r="E748" s="860"/>
      <c r="F748" s="860"/>
      <c r="G748" s="868"/>
      <c r="H748" s="860"/>
      <c r="I748" s="860"/>
      <c r="J748" s="860"/>
      <c r="K748" s="860"/>
      <c r="L748" s="860"/>
      <c r="M748" s="860"/>
      <c r="N748" s="860"/>
      <c r="O748" s="860"/>
      <c r="P748" s="860"/>
      <c r="Q748" s="860"/>
      <c r="R748" s="860"/>
      <c r="S748" s="860"/>
      <c r="T748" s="860"/>
      <c r="U748" s="860"/>
      <c r="V748" s="860"/>
      <c r="W748" s="860"/>
      <c r="X748" s="860"/>
      <c r="Y748" s="860"/>
    </row>
    <row r="749" spans="1:25" ht="15.75" customHeight="1" x14ac:dyDescent="0.25">
      <c r="A749" s="860"/>
      <c r="B749" s="860"/>
      <c r="C749" s="860"/>
      <c r="D749" s="860"/>
      <c r="E749" s="860"/>
      <c r="F749" s="860"/>
      <c r="G749" s="868"/>
      <c r="H749" s="860"/>
      <c r="I749" s="860"/>
      <c r="J749" s="860"/>
      <c r="K749" s="860"/>
      <c r="L749" s="860"/>
      <c r="M749" s="860"/>
      <c r="N749" s="860"/>
      <c r="O749" s="860"/>
      <c r="P749" s="860"/>
      <c r="Q749" s="860"/>
      <c r="R749" s="860"/>
      <c r="S749" s="860"/>
      <c r="T749" s="860"/>
      <c r="U749" s="860"/>
      <c r="V749" s="860"/>
      <c r="W749" s="860"/>
      <c r="X749" s="860"/>
      <c r="Y749" s="860"/>
    </row>
    <row r="750" spans="1:25" ht="15.75" customHeight="1" x14ac:dyDescent="0.25">
      <c r="A750" s="860"/>
      <c r="B750" s="860"/>
      <c r="C750" s="860"/>
      <c r="D750" s="860"/>
      <c r="E750" s="860"/>
      <c r="F750" s="860"/>
      <c r="G750" s="868"/>
      <c r="H750" s="860"/>
      <c r="I750" s="860"/>
      <c r="J750" s="860"/>
      <c r="K750" s="860"/>
      <c r="L750" s="860"/>
      <c r="M750" s="860"/>
      <c r="N750" s="860"/>
      <c r="O750" s="860"/>
      <c r="P750" s="860"/>
      <c r="Q750" s="860"/>
      <c r="R750" s="860"/>
      <c r="S750" s="860"/>
      <c r="T750" s="860"/>
      <c r="U750" s="860"/>
      <c r="V750" s="860"/>
      <c r="W750" s="860"/>
      <c r="X750" s="860"/>
      <c r="Y750" s="860"/>
    </row>
    <row r="751" spans="1:25" ht="15.75" customHeight="1" x14ac:dyDescent="0.25">
      <c r="A751" s="860"/>
      <c r="B751" s="860"/>
      <c r="C751" s="860"/>
      <c r="D751" s="860"/>
      <c r="E751" s="860"/>
      <c r="F751" s="860"/>
      <c r="G751" s="868"/>
      <c r="H751" s="860"/>
      <c r="I751" s="860"/>
      <c r="J751" s="860"/>
      <c r="K751" s="860"/>
      <c r="L751" s="860"/>
      <c r="M751" s="860"/>
      <c r="N751" s="860"/>
      <c r="O751" s="860"/>
      <c r="P751" s="860"/>
      <c r="Q751" s="860"/>
      <c r="R751" s="860"/>
      <c r="S751" s="860"/>
      <c r="T751" s="860"/>
      <c r="U751" s="860"/>
      <c r="V751" s="860"/>
      <c r="W751" s="860"/>
      <c r="X751" s="860"/>
      <c r="Y751" s="860"/>
    </row>
    <row r="752" spans="1:25" ht="15.75" customHeight="1" x14ac:dyDescent="0.25">
      <c r="A752" s="860"/>
      <c r="B752" s="860"/>
      <c r="C752" s="860"/>
      <c r="D752" s="860"/>
      <c r="E752" s="860"/>
      <c r="F752" s="860"/>
      <c r="G752" s="868"/>
      <c r="H752" s="860"/>
      <c r="I752" s="860"/>
      <c r="J752" s="860"/>
      <c r="K752" s="860"/>
      <c r="L752" s="860"/>
      <c r="M752" s="860"/>
      <c r="N752" s="860"/>
      <c r="O752" s="860"/>
      <c r="P752" s="860"/>
      <c r="Q752" s="860"/>
      <c r="R752" s="860"/>
      <c r="S752" s="860"/>
      <c r="T752" s="860"/>
      <c r="U752" s="860"/>
      <c r="V752" s="860"/>
      <c r="W752" s="860"/>
      <c r="X752" s="860"/>
      <c r="Y752" s="860"/>
    </row>
    <row r="753" spans="1:25" ht="15.75" customHeight="1" x14ac:dyDescent="0.25">
      <c r="A753" s="860"/>
      <c r="B753" s="860"/>
      <c r="C753" s="860"/>
      <c r="D753" s="860"/>
      <c r="E753" s="860"/>
      <c r="F753" s="860"/>
      <c r="G753" s="868"/>
      <c r="H753" s="860"/>
      <c r="I753" s="860"/>
      <c r="J753" s="860"/>
      <c r="K753" s="860"/>
      <c r="L753" s="860"/>
      <c r="M753" s="860"/>
      <c r="N753" s="860"/>
      <c r="O753" s="860"/>
      <c r="P753" s="860"/>
      <c r="Q753" s="860"/>
      <c r="R753" s="860"/>
      <c r="S753" s="860"/>
      <c r="T753" s="860"/>
      <c r="U753" s="860"/>
      <c r="V753" s="860"/>
      <c r="W753" s="860"/>
      <c r="X753" s="860"/>
      <c r="Y753" s="860"/>
    </row>
    <row r="754" spans="1:25" ht="15.75" customHeight="1" x14ac:dyDescent="0.25">
      <c r="A754" s="860"/>
      <c r="B754" s="860"/>
      <c r="C754" s="860"/>
      <c r="D754" s="860"/>
      <c r="E754" s="860"/>
      <c r="F754" s="860"/>
      <c r="G754" s="868"/>
      <c r="H754" s="860"/>
      <c r="I754" s="860"/>
      <c r="J754" s="860"/>
      <c r="K754" s="860"/>
      <c r="L754" s="860"/>
      <c r="M754" s="860"/>
      <c r="N754" s="860"/>
      <c r="O754" s="860"/>
      <c r="P754" s="860"/>
      <c r="Q754" s="860"/>
      <c r="R754" s="860"/>
      <c r="S754" s="860"/>
      <c r="T754" s="860"/>
      <c r="U754" s="860"/>
      <c r="V754" s="860"/>
      <c r="W754" s="860"/>
      <c r="X754" s="860"/>
      <c r="Y754" s="860"/>
    </row>
    <row r="755" spans="1:25" ht="15.75" customHeight="1" x14ac:dyDescent="0.25">
      <c r="A755" s="860"/>
      <c r="B755" s="860"/>
      <c r="C755" s="860"/>
      <c r="D755" s="860"/>
      <c r="E755" s="860"/>
      <c r="F755" s="860"/>
      <c r="G755" s="868"/>
      <c r="H755" s="860"/>
      <c r="I755" s="860"/>
      <c r="J755" s="860"/>
      <c r="K755" s="860"/>
      <c r="L755" s="860"/>
      <c r="M755" s="860"/>
      <c r="N755" s="860"/>
      <c r="O755" s="860"/>
      <c r="P755" s="860"/>
      <c r="Q755" s="860"/>
      <c r="R755" s="860"/>
      <c r="S755" s="860"/>
      <c r="T755" s="860"/>
      <c r="U755" s="860"/>
      <c r="V755" s="860"/>
      <c r="W755" s="860"/>
      <c r="X755" s="860"/>
      <c r="Y755" s="860"/>
    </row>
    <row r="756" spans="1:25" ht="15.75" customHeight="1" x14ac:dyDescent="0.25">
      <c r="A756" s="860"/>
      <c r="B756" s="860"/>
      <c r="C756" s="860"/>
      <c r="D756" s="860"/>
      <c r="E756" s="860"/>
      <c r="F756" s="860"/>
      <c r="G756" s="868"/>
      <c r="H756" s="860"/>
      <c r="I756" s="860"/>
      <c r="J756" s="860"/>
      <c r="K756" s="860"/>
      <c r="L756" s="860"/>
      <c r="M756" s="860"/>
      <c r="N756" s="860"/>
      <c r="O756" s="860"/>
      <c r="P756" s="860"/>
      <c r="Q756" s="860"/>
      <c r="R756" s="860"/>
      <c r="S756" s="860"/>
      <c r="T756" s="860"/>
      <c r="U756" s="860"/>
      <c r="V756" s="860"/>
      <c r="W756" s="860"/>
      <c r="X756" s="860"/>
      <c r="Y756" s="860"/>
    </row>
    <row r="757" spans="1:25" ht="15.75" customHeight="1" x14ac:dyDescent="0.25">
      <c r="A757" s="860"/>
      <c r="B757" s="860"/>
      <c r="C757" s="860"/>
      <c r="D757" s="860"/>
      <c r="E757" s="860"/>
      <c r="F757" s="860"/>
      <c r="G757" s="868"/>
      <c r="H757" s="860"/>
      <c r="I757" s="860"/>
      <c r="J757" s="860"/>
      <c r="K757" s="860"/>
      <c r="L757" s="860"/>
      <c r="M757" s="860"/>
      <c r="N757" s="860"/>
      <c r="O757" s="860"/>
      <c r="P757" s="860"/>
      <c r="Q757" s="860"/>
      <c r="R757" s="860"/>
      <c r="S757" s="860"/>
      <c r="T757" s="860"/>
      <c r="U757" s="860"/>
      <c r="V757" s="860"/>
      <c r="W757" s="860"/>
      <c r="X757" s="860"/>
      <c r="Y757" s="860"/>
    </row>
    <row r="758" spans="1:25" ht="15.75" customHeight="1" x14ac:dyDescent="0.25">
      <c r="A758" s="860"/>
      <c r="B758" s="860"/>
      <c r="C758" s="860"/>
      <c r="D758" s="860"/>
      <c r="E758" s="860"/>
      <c r="F758" s="860"/>
      <c r="G758" s="868"/>
      <c r="H758" s="860"/>
      <c r="I758" s="860"/>
      <c r="J758" s="860"/>
      <c r="K758" s="860"/>
      <c r="L758" s="860"/>
      <c r="M758" s="860"/>
      <c r="N758" s="860"/>
      <c r="O758" s="860"/>
      <c r="P758" s="860"/>
      <c r="Q758" s="860"/>
      <c r="R758" s="860"/>
      <c r="S758" s="860"/>
      <c r="T758" s="860"/>
      <c r="U758" s="860"/>
      <c r="V758" s="860"/>
      <c r="W758" s="860"/>
      <c r="X758" s="860"/>
      <c r="Y758" s="860"/>
    </row>
    <row r="759" spans="1:25" ht="15.75" customHeight="1" x14ac:dyDescent="0.25">
      <c r="A759" s="860"/>
      <c r="B759" s="860"/>
      <c r="C759" s="860"/>
      <c r="D759" s="860"/>
      <c r="E759" s="860"/>
      <c r="F759" s="860"/>
      <c r="G759" s="868"/>
      <c r="H759" s="860"/>
      <c r="I759" s="860"/>
      <c r="J759" s="860"/>
      <c r="K759" s="860"/>
      <c r="L759" s="860"/>
      <c r="M759" s="860"/>
      <c r="N759" s="860"/>
      <c r="O759" s="860"/>
      <c r="P759" s="860"/>
      <c r="Q759" s="860"/>
      <c r="R759" s="860"/>
      <c r="S759" s="860"/>
      <c r="T759" s="860"/>
      <c r="U759" s="860"/>
      <c r="V759" s="860"/>
      <c r="W759" s="860"/>
      <c r="X759" s="860"/>
      <c r="Y759" s="860"/>
    </row>
    <row r="760" spans="1:25" ht="15.75" customHeight="1" x14ac:dyDescent="0.25">
      <c r="A760" s="860"/>
      <c r="B760" s="860"/>
      <c r="C760" s="860"/>
      <c r="D760" s="860"/>
      <c r="E760" s="860"/>
      <c r="F760" s="860"/>
      <c r="G760" s="868"/>
      <c r="H760" s="860"/>
      <c r="I760" s="860"/>
      <c r="J760" s="860"/>
      <c r="K760" s="860"/>
      <c r="L760" s="860"/>
      <c r="M760" s="860"/>
      <c r="N760" s="860"/>
      <c r="O760" s="860"/>
      <c r="P760" s="860"/>
      <c r="Q760" s="860"/>
      <c r="R760" s="860"/>
      <c r="S760" s="860"/>
      <c r="T760" s="860"/>
      <c r="U760" s="860"/>
      <c r="V760" s="860"/>
      <c r="W760" s="860"/>
      <c r="X760" s="860"/>
      <c r="Y760" s="860"/>
    </row>
    <row r="761" spans="1:25" ht="15.75" customHeight="1" x14ac:dyDescent="0.25">
      <c r="A761" s="860"/>
      <c r="B761" s="860"/>
      <c r="C761" s="860"/>
      <c r="D761" s="860"/>
      <c r="E761" s="860"/>
      <c r="F761" s="860"/>
      <c r="G761" s="868"/>
      <c r="H761" s="860"/>
      <c r="I761" s="860"/>
      <c r="J761" s="860"/>
      <c r="K761" s="860"/>
      <c r="L761" s="860"/>
      <c r="M761" s="860"/>
      <c r="N761" s="860"/>
      <c r="O761" s="860"/>
      <c r="P761" s="860"/>
      <c r="Q761" s="860"/>
      <c r="R761" s="860"/>
      <c r="S761" s="860"/>
      <c r="T761" s="860"/>
      <c r="U761" s="860"/>
      <c r="V761" s="860"/>
      <c r="W761" s="860"/>
      <c r="X761" s="860"/>
      <c r="Y761" s="860"/>
    </row>
    <row r="762" spans="1:25" ht="15.75" customHeight="1" x14ac:dyDescent="0.25">
      <c r="A762" s="860"/>
      <c r="B762" s="860"/>
      <c r="C762" s="860"/>
      <c r="D762" s="860"/>
      <c r="E762" s="860"/>
      <c r="F762" s="860"/>
      <c r="G762" s="868"/>
      <c r="H762" s="860"/>
      <c r="I762" s="860"/>
      <c r="J762" s="860"/>
      <c r="K762" s="860"/>
      <c r="L762" s="860"/>
      <c r="M762" s="860"/>
      <c r="N762" s="860"/>
      <c r="O762" s="860"/>
      <c r="P762" s="860"/>
      <c r="Q762" s="860"/>
      <c r="R762" s="860"/>
      <c r="S762" s="860"/>
      <c r="T762" s="860"/>
      <c r="U762" s="860"/>
      <c r="V762" s="860"/>
      <c r="W762" s="860"/>
      <c r="X762" s="860"/>
      <c r="Y762" s="860"/>
    </row>
    <row r="763" spans="1:25" ht="15.75" customHeight="1" x14ac:dyDescent="0.25">
      <c r="A763" s="860"/>
      <c r="B763" s="860"/>
      <c r="C763" s="860"/>
      <c r="D763" s="860"/>
      <c r="E763" s="860"/>
      <c r="F763" s="860"/>
      <c r="G763" s="868"/>
      <c r="H763" s="860"/>
      <c r="I763" s="860"/>
      <c r="J763" s="860"/>
      <c r="K763" s="860"/>
      <c r="L763" s="860"/>
      <c r="M763" s="860"/>
      <c r="N763" s="860"/>
      <c r="O763" s="860"/>
      <c r="P763" s="860"/>
      <c r="Q763" s="860"/>
      <c r="R763" s="860"/>
      <c r="S763" s="860"/>
      <c r="T763" s="860"/>
      <c r="U763" s="860"/>
      <c r="V763" s="860"/>
      <c r="W763" s="860"/>
      <c r="X763" s="860"/>
      <c r="Y763" s="860"/>
    </row>
    <row r="764" spans="1:25" ht="15.75" customHeight="1" x14ac:dyDescent="0.25">
      <c r="A764" s="860"/>
      <c r="B764" s="860"/>
      <c r="C764" s="860"/>
      <c r="D764" s="860"/>
      <c r="E764" s="860"/>
      <c r="F764" s="860"/>
      <c r="G764" s="868"/>
      <c r="H764" s="860"/>
      <c r="I764" s="860"/>
      <c r="J764" s="860"/>
      <c r="K764" s="860"/>
      <c r="L764" s="860"/>
      <c r="M764" s="860"/>
      <c r="N764" s="860"/>
      <c r="O764" s="860"/>
      <c r="P764" s="860"/>
      <c r="Q764" s="860"/>
      <c r="R764" s="860"/>
      <c r="S764" s="860"/>
      <c r="T764" s="860"/>
      <c r="U764" s="860"/>
      <c r="V764" s="860"/>
      <c r="W764" s="860"/>
      <c r="X764" s="860"/>
      <c r="Y764" s="860"/>
    </row>
    <row r="765" spans="1:25" ht="15.75" customHeight="1" x14ac:dyDescent="0.25">
      <c r="A765" s="860"/>
      <c r="B765" s="860"/>
      <c r="C765" s="860"/>
      <c r="D765" s="860"/>
      <c r="E765" s="860"/>
      <c r="F765" s="860"/>
      <c r="G765" s="868"/>
      <c r="H765" s="860"/>
      <c r="I765" s="860"/>
      <c r="J765" s="860"/>
      <c r="K765" s="860"/>
      <c r="L765" s="860"/>
      <c r="M765" s="860"/>
      <c r="N765" s="860"/>
      <c r="O765" s="860"/>
      <c r="P765" s="860"/>
      <c r="Q765" s="860"/>
      <c r="R765" s="860"/>
      <c r="S765" s="860"/>
      <c r="T765" s="860"/>
      <c r="U765" s="860"/>
      <c r="V765" s="860"/>
      <c r="W765" s="860"/>
      <c r="X765" s="860"/>
      <c r="Y765" s="860"/>
    </row>
    <row r="766" spans="1:25" ht="15.75" customHeight="1" x14ac:dyDescent="0.25">
      <c r="A766" s="860"/>
      <c r="B766" s="860"/>
      <c r="C766" s="860"/>
      <c r="D766" s="860"/>
      <c r="E766" s="860"/>
      <c r="F766" s="860"/>
      <c r="G766" s="868"/>
      <c r="H766" s="860"/>
      <c r="I766" s="860"/>
      <c r="J766" s="860"/>
      <c r="K766" s="860"/>
      <c r="L766" s="860"/>
      <c r="M766" s="860"/>
      <c r="N766" s="860"/>
      <c r="O766" s="860"/>
      <c r="P766" s="860"/>
      <c r="Q766" s="860"/>
      <c r="R766" s="860"/>
      <c r="S766" s="860"/>
      <c r="T766" s="860"/>
      <c r="U766" s="860"/>
      <c r="V766" s="860"/>
      <c r="W766" s="860"/>
      <c r="X766" s="860"/>
      <c r="Y766" s="860"/>
    </row>
    <row r="767" spans="1:25" ht="15.75" customHeight="1" x14ac:dyDescent="0.25">
      <c r="A767" s="860"/>
      <c r="B767" s="860"/>
      <c r="C767" s="860"/>
      <c r="D767" s="860"/>
      <c r="E767" s="860"/>
      <c r="F767" s="860"/>
      <c r="G767" s="868"/>
      <c r="H767" s="860"/>
      <c r="I767" s="860"/>
      <c r="J767" s="860"/>
      <c r="K767" s="860"/>
      <c r="L767" s="860"/>
      <c r="M767" s="860"/>
      <c r="N767" s="860"/>
      <c r="O767" s="860"/>
      <c r="P767" s="860"/>
      <c r="Q767" s="860"/>
      <c r="R767" s="860"/>
      <c r="S767" s="860"/>
      <c r="T767" s="860"/>
      <c r="U767" s="860"/>
      <c r="V767" s="860"/>
      <c r="W767" s="860"/>
      <c r="X767" s="860"/>
      <c r="Y767" s="860"/>
    </row>
    <row r="768" spans="1:25" ht="15.75" customHeight="1" x14ac:dyDescent="0.25">
      <c r="A768" s="860"/>
      <c r="B768" s="860"/>
      <c r="C768" s="860"/>
      <c r="D768" s="860"/>
      <c r="E768" s="860"/>
      <c r="F768" s="860"/>
      <c r="G768" s="868"/>
      <c r="H768" s="860"/>
      <c r="I768" s="860"/>
      <c r="J768" s="860"/>
      <c r="K768" s="860"/>
      <c r="L768" s="860"/>
      <c r="M768" s="860"/>
      <c r="N768" s="860"/>
      <c r="O768" s="860"/>
      <c r="P768" s="860"/>
      <c r="Q768" s="860"/>
      <c r="R768" s="860"/>
      <c r="S768" s="860"/>
      <c r="T768" s="860"/>
      <c r="U768" s="860"/>
      <c r="V768" s="860"/>
      <c r="W768" s="860"/>
      <c r="X768" s="860"/>
      <c r="Y768" s="860"/>
    </row>
    <row r="769" spans="1:25" ht="15.75" customHeight="1" x14ac:dyDescent="0.25">
      <c r="A769" s="860"/>
      <c r="B769" s="860"/>
      <c r="C769" s="860"/>
      <c r="D769" s="860"/>
      <c r="E769" s="860"/>
      <c r="F769" s="860"/>
      <c r="G769" s="868"/>
      <c r="H769" s="860"/>
      <c r="I769" s="860"/>
      <c r="J769" s="860"/>
      <c r="K769" s="860"/>
      <c r="L769" s="860"/>
      <c r="M769" s="860"/>
      <c r="N769" s="860"/>
      <c r="O769" s="860"/>
      <c r="P769" s="860"/>
      <c r="Q769" s="860"/>
      <c r="R769" s="860"/>
      <c r="S769" s="860"/>
      <c r="T769" s="860"/>
      <c r="U769" s="860"/>
      <c r="V769" s="860"/>
      <c r="W769" s="860"/>
      <c r="X769" s="860"/>
      <c r="Y769" s="860"/>
    </row>
    <row r="770" spans="1:25" ht="15.75" customHeight="1" x14ac:dyDescent="0.25">
      <c r="A770" s="860"/>
      <c r="B770" s="860"/>
      <c r="C770" s="860"/>
      <c r="D770" s="860"/>
      <c r="E770" s="860"/>
      <c r="F770" s="860"/>
      <c r="G770" s="868"/>
      <c r="H770" s="860"/>
      <c r="I770" s="860"/>
      <c r="J770" s="860"/>
      <c r="K770" s="860"/>
      <c r="L770" s="860"/>
      <c r="M770" s="860"/>
      <c r="N770" s="860"/>
      <c r="O770" s="860"/>
      <c r="P770" s="860"/>
      <c r="Q770" s="860"/>
      <c r="R770" s="860"/>
      <c r="S770" s="860"/>
      <c r="T770" s="860"/>
      <c r="U770" s="860"/>
      <c r="V770" s="860"/>
      <c r="W770" s="860"/>
      <c r="X770" s="860"/>
      <c r="Y770" s="860"/>
    </row>
    <row r="771" spans="1:25" ht="15.75" customHeight="1" x14ac:dyDescent="0.25">
      <c r="A771" s="860"/>
      <c r="B771" s="860"/>
      <c r="C771" s="860"/>
      <c r="D771" s="860"/>
      <c r="E771" s="860"/>
      <c r="F771" s="860"/>
      <c r="G771" s="868"/>
      <c r="H771" s="860"/>
      <c r="I771" s="860"/>
      <c r="J771" s="860"/>
      <c r="K771" s="860"/>
      <c r="L771" s="860"/>
      <c r="M771" s="860"/>
      <c r="N771" s="860"/>
      <c r="O771" s="860"/>
      <c r="P771" s="860"/>
      <c r="Q771" s="860"/>
      <c r="R771" s="860"/>
      <c r="S771" s="860"/>
      <c r="T771" s="860"/>
      <c r="U771" s="860"/>
      <c r="V771" s="860"/>
      <c r="W771" s="860"/>
      <c r="X771" s="860"/>
      <c r="Y771" s="860"/>
    </row>
    <row r="772" spans="1:25" ht="15.75" customHeight="1" x14ac:dyDescent="0.25">
      <c r="A772" s="860"/>
      <c r="B772" s="860"/>
      <c r="C772" s="860"/>
      <c r="D772" s="860"/>
      <c r="E772" s="860"/>
      <c r="F772" s="860"/>
      <c r="G772" s="868"/>
      <c r="H772" s="860"/>
      <c r="I772" s="860"/>
      <c r="J772" s="860"/>
      <c r="K772" s="860"/>
      <c r="L772" s="860"/>
      <c r="M772" s="860"/>
      <c r="N772" s="860"/>
      <c r="O772" s="860"/>
      <c r="P772" s="860"/>
      <c r="Q772" s="860"/>
      <c r="R772" s="860"/>
      <c r="S772" s="860"/>
      <c r="T772" s="860"/>
      <c r="U772" s="860"/>
      <c r="V772" s="860"/>
      <c r="W772" s="860"/>
      <c r="X772" s="860"/>
      <c r="Y772" s="860"/>
    </row>
    <row r="773" spans="1:25" ht="15.75" customHeight="1" x14ac:dyDescent="0.25">
      <c r="A773" s="860"/>
      <c r="B773" s="860"/>
      <c r="C773" s="860"/>
      <c r="D773" s="860"/>
      <c r="E773" s="860"/>
      <c r="F773" s="860"/>
      <c r="G773" s="868"/>
      <c r="H773" s="860"/>
      <c r="I773" s="860"/>
      <c r="J773" s="860"/>
      <c r="K773" s="860"/>
      <c r="L773" s="860"/>
      <c r="M773" s="860"/>
      <c r="N773" s="860"/>
      <c r="O773" s="860"/>
      <c r="P773" s="860"/>
      <c r="Q773" s="860"/>
      <c r="R773" s="860"/>
      <c r="S773" s="860"/>
      <c r="T773" s="860"/>
      <c r="U773" s="860"/>
      <c r="V773" s="860"/>
      <c r="W773" s="860"/>
      <c r="X773" s="860"/>
      <c r="Y773" s="860"/>
    </row>
    <row r="774" spans="1:25" ht="15.75" customHeight="1" x14ac:dyDescent="0.25">
      <c r="A774" s="860"/>
      <c r="B774" s="860"/>
      <c r="C774" s="860"/>
      <c r="D774" s="860"/>
      <c r="E774" s="860"/>
      <c r="F774" s="860"/>
      <c r="G774" s="868"/>
      <c r="H774" s="860"/>
      <c r="I774" s="860"/>
      <c r="J774" s="860"/>
      <c r="K774" s="860"/>
      <c r="L774" s="860"/>
      <c r="M774" s="860"/>
      <c r="N774" s="860"/>
      <c r="O774" s="860"/>
      <c r="P774" s="860"/>
      <c r="Q774" s="860"/>
      <c r="R774" s="860"/>
      <c r="S774" s="860"/>
      <c r="T774" s="860"/>
      <c r="U774" s="860"/>
      <c r="V774" s="860"/>
      <c r="W774" s="860"/>
      <c r="X774" s="860"/>
      <c r="Y774" s="860"/>
    </row>
    <row r="775" spans="1:25" ht="15.75" customHeight="1" x14ac:dyDescent="0.25">
      <c r="A775" s="860"/>
      <c r="B775" s="860"/>
      <c r="C775" s="860"/>
      <c r="D775" s="860"/>
      <c r="E775" s="860"/>
      <c r="F775" s="860"/>
      <c r="G775" s="868"/>
      <c r="H775" s="860"/>
      <c r="I775" s="860"/>
      <c r="J775" s="860"/>
      <c r="K775" s="860"/>
      <c r="L775" s="860"/>
      <c r="M775" s="860"/>
      <c r="N775" s="860"/>
      <c r="O775" s="860"/>
      <c r="P775" s="860"/>
      <c r="Q775" s="860"/>
      <c r="R775" s="860"/>
      <c r="S775" s="860"/>
      <c r="T775" s="860"/>
      <c r="U775" s="860"/>
      <c r="V775" s="860"/>
      <c r="W775" s="860"/>
      <c r="X775" s="860"/>
      <c r="Y775" s="860"/>
    </row>
    <row r="776" spans="1:25" ht="15.75" customHeight="1" x14ac:dyDescent="0.25">
      <c r="A776" s="860"/>
      <c r="B776" s="860"/>
      <c r="C776" s="860"/>
      <c r="D776" s="860"/>
      <c r="E776" s="860"/>
      <c r="F776" s="860"/>
      <c r="G776" s="868"/>
      <c r="H776" s="860"/>
      <c r="I776" s="860"/>
      <c r="J776" s="860"/>
      <c r="K776" s="860"/>
      <c r="L776" s="860"/>
      <c r="M776" s="860"/>
      <c r="N776" s="860"/>
      <c r="O776" s="860"/>
      <c r="P776" s="860"/>
      <c r="Q776" s="860"/>
      <c r="R776" s="860"/>
      <c r="S776" s="860"/>
      <c r="T776" s="860"/>
      <c r="U776" s="860"/>
      <c r="V776" s="860"/>
      <c r="W776" s="860"/>
      <c r="X776" s="860"/>
      <c r="Y776" s="860"/>
    </row>
    <row r="777" spans="1:25" ht="15.75" customHeight="1" x14ac:dyDescent="0.25">
      <c r="A777" s="860"/>
      <c r="B777" s="860"/>
      <c r="C777" s="860"/>
      <c r="D777" s="860"/>
      <c r="E777" s="860"/>
      <c r="F777" s="860"/>
      <c r="G777" s="868"/>
      <c r="H777" s="860"/>
      <c r="I777" s="860"/>
      <c r="J777" s="860"/>
      <c r="K777" s="860"/>
      <c r="L777" s="860"/>
      <c r="M777" s="860"/>
      <c r="N777" s="860"/>
      <c r="O777" s="860"/>
      <c r="P777" s="860"/>
      <c r="Q777" s="860"/>
      <c r="R777" s="860"/>
      <c r="S777" s="860"/>
      <c r="T777" s="860"/>
      <c r="U777" s="860"/>
      <c r="V777" s="860"/>
      <c r="W777" s="860"/>
      <c r="X777" s="860"/>
      <c r="Y777" s="860"/>
    </row>
    <row r="778" spans="1:25" ht="15.75" customHeight="1" x14ac:dyDescent="0.25">
      <c r="A778" s="860"/>
      <c r="B778" s="860"/>
      <c r="C778" s="860"/>
      <c r="D778" s="860"/>
      <c r="E778" s="860"/>
      <c r="F778" s="860"/>
      <c r="G778" s="868"/>
      <c r="H778" s="860"/>
      <c r="I778" s="860"/>
      <c r="J778" s="860"/>
      <c r="K778" s="860"/>
      <c r="L778" s="860"/>
      <c r="M778" s="860"/>
      <c r="N778" s="860"/>
      <c r="O778" s="860"/>
      <c r="P778" s="860"/>
      <c r="Q778" s="860"/>
      <c r="R778" s="860"/>
      <c r="S778" s="860"/>
      <c r="T778" s="860"/>
      <c r="U778" s="860"/>
      <c r="V778" s="860"/>
      <c r="W778" s="860"/>
      <c r="X778" s="860"/>
      <c r="Y778" s="860"/>
    </row>
    <row r="779" spans="1:25" ht="15.75" customHeight="1" x14ac:dyDescent="0.25">
      <c r="A779" s="860"/>
      <c r="B779" s="860"/>
      <c r="C779" s="860"/>
      <c r="D779" s="860"/>
      <c r="E779" s="860"/>
      <c r="F779" s="860"/>
      <c r="G779" s="868"/>
      <c r="H779" s="860"/>
      <c r="I779" s="860"/>
      <c r="J779" s="860"/>
      <c r="K779" s="860"/>
      <c r="L779" s="860"/>
      <c r="M779" s="860"/>
      <c r="N779" s="860"/>
      <c r="O779" s="860"/>
      <c r="P779" s="860"/>
      <c r="Q779" s="860"/>
      <c r="R779" s="860"/>
      <c r="S779" s="860"/>
      <c r="T779" s="860"/>
      <c r="U779" s="860"/>
      <c r="V779" s="860"/>
      <c r="W779" s="860"/>
      <c r="X779" s="860"/>
      <c r="Y779" s="860"/>
    </row>
    <row r="780" spans="1:25" ht="15.75" customHeight="1" x14ac:dyDescent="0.25">
      <c r="A780" s="860"/>
      <c r="B780" s="860"/>
      <c r="C780" s="860"/>
      <c r="D780" s="860"/>
      <c r="E780" s="860"/>
      <c r="F780" s="860"/>
      <c r="G780" s="868"/>
      <c r="H780" s="860"/>
      <c r="I780" s="860"/>
      <c r="J780" s="860"/>
      <c r="K780" s="860"/>
      <c r="L780" s="860"/>
      <c r="M780" s="860"/>
      <c r="N780" s="860"/>
      <c r="O780" s="860"/>
      <c r="P780" s="860"/>
      <c r="Q780" s="860"/>
      <c r="R780" s="860"/>
      <c r="S780" s="860"/>
      <c r="T780" s="860"/>
      <c r="U780" s="860"/>
      <c r="V780" s="860"/>
      <c r="W780" s="860"/>
      <c r="X780" s="860"/>
      <c r="Y780" s="860"/>
    </row>
    <row r="781" spans="1:25" ht="15.75" customHeight="1" x14ac:dyDescent="0.25">
      <c r="A781" s="860"/>
      <c r="B781" s="860"/>
      <c r="C781" s="860"/>
      <c r="D781" s="860"/>
      <c r="E781" s="860"/>
      <c r="F781" s="860"/>
      <c r="G781" s="868"/>
      <c r="H781" s="860"/>
      <c r="I781" s="860"/>
      <c r="J781" s="860"/>
      <c r="K781" s="860"/>
      <c r="L781" s="860"/>
      <c r="M781" s="860"/>
      <c r="N781" s="860"/>
      <c r="O781" s="860"/>
      <c r="P781" s="860"/>
      <c r="Q781" s="860"/>
      <c r="R781" s="860"/>
      <c r="S781" s="860"/>
      <c r="T781" s="860"/>
      <c r="U781" s="860"/>
      <c r="V781" s="860"/>
      <c r="W781" s="860"/>
      <c r="X781" s="860"/>
      <c r="Y781" s="860"/>
    </row>
    <row r="782" spans="1:25" ht="15.75" customHeight="1" x14ac:dyDescent="0.25">
      <c r="A782" s="860"/>
      <c r="B782" s="860"/>
      <c r="C782" s="860"/>
      <c r="D782" s="860"/>
      <c r="E782" s="860"/>
      <c r="F782" s="860"/>
      <c r="G782" s="868"/>
      <c r="H782" s="860"/>
      <c r="I782" s="860"/>
      <c r="J782" s="860"/>
      <c r="K782" s="860"/>
      <c r="L782" s="860"/>
      <c r="M782" s="860"/>
      <c r="N782" s="860"/>
      <c r="O782" s="860"/>
      <c r="P782" s="860"/>
      <c r="Q782" s="860"/>
      <c r="R782" s="860"/>
      <c r="S782" s="860"/>
      <c r="T782" s="860"/>
      <c r="U782" s="860"/>
      <c r="V782" s="860"/>
      <c r="W782" s="860"/>
      <c r="X782" s="860"/>
      <c r="Y782" s="860"/>
    </row>
    <row r="783" spans="1:25" ht="15.75" customHeight="1" x14ac:dyDescent="0.25">
      <c r="A783" s="860"/>
      <c r="B783" s="860"/>
      <c r="C783" s="860"/>
      <c r="D783" s="860"/>
      <c r="E783" s="860"/>
      <c r="F783" s="860"/>
      <c r="G783" s="868"/>
      <c r="H783" s="860"/>
      <c r="I783" s="860"/>
      <c r="J783" s="860"/>
      <c r="K783" s="860"/>
      <c r="L783" s="860"/>
      <c r="M783" s="860"/>
      <c r="N783" s="860"/>
      <c r="O783" s="860"/>
      <c r="P783" s="860"/>
      <c r="Q783" s="860"/>
      <c r="R783" s="860"/>
      <c r="S783" s="860"/>
      <c r="T783" s="860"/>
      <c r="U783" s="860"/>
      <c r="V783" s="860"/>
      <c r="W783" s="860"/>
      <c r="X783" s="860"/>
      <c r="Y783" s="860"/>
    </row>
    <row r="784" spans="1:25" ht="15.75" customHeight="1" x14ac:dyDescent="0.25">
      <c r="A784" s="860"/>
      <c r="B784" s="860"/>
      <c r="C784" s="860"/>
      <c r="D784" s="860"/>
      <c r="E784" s="860"/>
      <c r="F784" s="860"/>
      <c r="G784" s="868"/>
      <c r="H784" s="860"/>
      <c r="I784" s="860"/>
      <c r="J784" s="860"/>
      <c r="K784" s="860"/>
      <c r="L784" s="860"/>
      <c r="M784" s="860"/>
      <c r="N784" s="860"/>
      <c r="O784" s="860"/>
      <c r="P784" s="860"/>
      <c r="Q784" s="860"/>
      <c r="R784" s="860"/>
      <c r="S784" s="860"/>
      <c r="T784" s="860"/>
      <c r="U784" s="860"/>
      <c r="V784" s="860"/>
      <c r="W784" s="860"/>
      <c r="X784" s="860"/>
      <c r="Y784" s="860"/>
    </row>
    <row r="785" spans="1:25" ht="15.75" customHeight="1" x14ac:dyDescent="0.25">
      <c r="A785" s="860"/>
      <c r="B785" s="860"/>
      <c r="C785" s="860"/>
      <c r="D785" s="860"/>
      <c r="E785" s="860"/>
      <c r="F785" s="860"/>
      <c r="G785" s="868"/>
      <c r="H785" s="860"/>
      <c r="I785" s="860"/>
      <c r="J785" s="860"/>
      <c r="K785" s="860"/>
      <c r="L785" s="860"/>
      <c r="M785" s="860"/>
      <c r="N785" s="860"/>
      <c r="O785" s="860"/>
      <c r="P785" s="860"/>
      <c r="Q785" s="860"/>
      <c r="R785" s="860"/>
      <c r="S785" s="860"/>
      <c r="T785" s="860"/>
      <c r="U785" s="860"/>
      <c r="V785" s="860"/>
      <c r="W785" s="860"/>
      <c r="X785" s="860"/>
      <c r="Y785" s="860"/>
    </row>
    <row r="786" spans="1:25" ht="15.75" customHeight="1" x14ac:dyDescent="0.25">
      <c r="A786" s="860"/>
      <c r="B786" s="860"/>
      <c r="C786" s="860"/>
      <c r="D786" s="860"/>
      <c r="E786" s="860"/>
      <c r="F786" s="860"/>
      <c r="G786" s="868"/>
      <c r="H786" s="860"/>
      <c r="I786" s="860"/>
      <c r="J786" s="860"/>
      <c r="K786" s="860"/>
      <c r="L786" s="860"/>
      <c r="M786" s="860"/>
      <c r="N786" s="860"/>
      <c r="O786" s="860"/>
      <c r="P786" s="860"/>
      <c r="Q786" s="860"/>
      <c r="R786" s="860"/>
      <c r="S786" s="860"/>
      <c r="T786" s="860"/>
      <c r="U786" s="860"/>
      <c r="V786" s="860"/>
      <c r="W786" s="860"/>
      <c r="X786" s="860"/>
      <c r="Y786" s="860"/>
    </row>
    <row r="787" spans="1:25" ht="15.75" customHeight="1" x14ac:dyDescent="0.25">
      <c r="A787" s="860"/>
      <c r="B787" s="860"/>
      <c r="C787" s="860"/>
      <c r="D787" s="860"/>
      <c r="E787" s="860"/>
      <c r="F787" s="860"/>
      <c r="G787" s="868"/>
      <c r="H787" s="860"/>
      <c r="I787" s="860"/>
      <c r="J787" s="860"/>
      <c r="K787" s="860"/>
      <c r="L787" s="860"/>
      <c r="M787" s="860"/>
      <c r="N787" s="860"/>
      <c r="O787" s="860"/>
      <c r="P787" s="860"/>
      <c r="Q787" s="860"/>
      <c r="R787" s="860"/>
      <c r="S787" s="860"/>
      <c r="T787" s="860"/>
      <c r="U787" s="860"/>
      <c r="V787" s="860"/>
      <c r="W787" s="860"/>
      <c r="X787" s="860"/>
      <c r="Y787" s="860"/>
    </row>
    <row r="788" spans="1:25" ht="15.75" customHeight="1" x14ac:dyDescent="0.25">
      <c r="A788" s="860"/>
      <c r="B788" s="860"/>
      <c r="C788" s="860"/>
      <c r="D788" s="860"/>
      <c r="E788" s="860"/>
      <c r="F788" s="860"/>
      <c r="G788" s="868"/>
      <c r="H788" s="860"/>
      <c r="I788" s="860"/>
      <c r="J788" s="860"/>
      <c r="K788" s="860"/>
      <c r="L788" s="860"/>
      <c r="M788" s="860"/>
      <c r="N788" s="860"/>
      <c r="O788" s="860"/>
      <c r="P788" s="860"/>
      <c r="Q788" s="860"/>
      <c r="R788" s="860"/>
      <c r="S788" s="860"/>
      <c r="T788" s="860"/>
      <c r="U788" s="860"/>
      <c r="V788" s="860"/>
      <c r="W788" s="860"/>
      <c r="X788" s="860"/>
      <c r="Y788" s="860"/>
    </row>
    <row r="789" spans="1:25" ht="15.75" customHeight="1" x14ac:dyDescent="0.25">
      <c r="A789" s="860"/>
      <c r="B789" s="860"/>
      <c r="C789" s="860"/>
      <c r="D789" s="860"/>
      <c r="E789" s="860"/>
      <c r="F789" s="860"/>
      <c r="G789" s="868"/>
      <c r="H789" s="860"/>
      <c r="I789" s="860"/>
      <c r="J789" s="860"/>
      <c r="K789" s="860"/>
      <c r="L789" s="860"/>
      <c r="M789" s="860"/>
      <c r="N789" s="860"/>
      <c r="O789" s="860"/>
      <c r="P789" s="860"/>
      <c r="Q789" s="860"/>
      <c r="R789" s="860"/>
      <c r="S789" s="860"/>
      <c r="T789" s="860"/>
      <c r="U789" s="860"/>
      <c r="V789" s="860"/>
      <c r="W789" s="860"/>
      <c r="X789" s="860"/>
      <c r="Y789" s="860"/>
    </row>
    <row r="790" spans="1:25" ht="15.75" customHeight="1" x14ac:dyDescent="0.25">
      <c r="A790" s="860"/>
      <c r="B790" s="860"/>
      <c r="C790" s="860"/>
      <c r="D790" s="860"/>
      <c r="E790" s="860"/>
      <c r="F790" s="860"/>
      <c r="G790" s="868"/>
      <c r="H790" s="860"/>
      <c r="I790" s="860"/>
      <c r="J790" s="860"/>
      <c r="K790" s="860"/>
      <c r="L790" s="860"/>
      <c r="M790" s="860"/>
      <c r="N790" s="860"/>
      <c r="O790" s="860"/>
      <c r="P790" s="860"/>
      <c r="Q790" s="860"/>
      <c r="R790" s="860"/>
      <c r="S790" s="860"/>
      <c r="T790" s="860"/>
      <c r="U790" s="860"/>
      <c r="V790" s="860"/>
      <c r="W790" s="860"/>
      <c r="X790" s="860"/>
      <c r="Y790" s="860"/>
    </row>
    <row r="791" spans="1:25" ht="15.75" customHeight="1" x14ac:dyDescent="0.25">
      <c r="A791" s="860"/>
      <c r="B791" s="860"/>
      <c r="C791" s="860"/>
      <c r="D791" s="860"/>
      <c r="E791" s="860"/>
      <c r="F791" s="860"/>
      <c r="G791" s="868"/>
      <c r="H791" s="860"/>
      <c r="I791" s="860"/>
      <c r="J791" s="860"/>
      <c r="K791" s="860"/>
      <c r="L791" s="860"/>
      <c r="M791" s="860"/>
      <c r="N791" s="860"/>
      <c r="O791" s="860"/>
      <c r="P791" s="860"/>
      <c r="Q791" s="860"/>
      <c r="R791" s="860"/>
      <c r="S791" s="860"/>
      <c r="T791" s="860"/>
      <c r="U791" s="860"/>
      <c r="V791" s="860"/>
      <c r="W791" s="860"/>
      <c r="X791" s="860"/>
      <c r="Y791" s="860"/>
    </row>
    <row r="792" spans="1:25" ht="15.75" customHeight="1" x14ac:dyDescent="0.25">
      <c r="A792" s="860"/>
      <c r="B792" s="860"/>
      <c r="C792" s="860"/>
      <c r="D792" s="860"/>
      <c r="E792" s="860"/>
      <c r="F792" s="860"/>
      <c r="G792" s="868"/>
      <c r="H792" s="860"/>
      <c r="I792" s="860"/>
      <c r="J792" s="860"/>
      <c r="K792" s="860"/>
      <c r="L792" s="860"/>
      <c r="M792" s="860"/>
      <c r="N792" s="860"/>
      <c r="O792" s="860"/>
      <c r="P792" s="860"/>
      <c r="Q792" s="860"/>
      <c r="R792" s="860"/>
      <c r="S792" s="860"/>
      <c r="T792" s="860"/>
      <c r="U792" s="860"/>
      <c r="V792" s="860"/>
      <c r="W792" s="860"/>
      <c r="X792" s="860"/>
      <c r="Y792" s="860"/>
    </row>
    <row r="793" spans="1:25" ht="15.75" customHeight="1" x14ac:dyDescent="0.25">
      <c r="A793" s="860"/>
      <c r="B793" s="860"/>
      <c r="C793" s="860"/>
      <c r="D793" s="860"/>
      <c r="E793" s="860"/>
      <c r="F793" s="860"/>
      <c r="G793" s="868"/>
      <c r="H793" s="860"/>
      <c r="I793" s="860"/>
      <c r="J793" s="860"/>
      <c r="K793" s="860"/>
      <c r="L793" s="860"/>
      <c r="M793" s="860"/>
      <c r="N793" s="860"/>
      <c r="O793" s="860"/>
      <c r="P793" s="860"/>
      <c r="Q793" s="860"/>
      <c r="R793" s="860"/>
      <c r="S793" s="860"/>
      <c r="T793" s="860"/>
      <c r="U793" s="860"/>
      <c r="V793" s="860"/>
      <c r="W793" s="860"/>
      <c r="X793" s="860"/>
      <c r="Y793" s="860"/>
    </row>
    <row r="794" spans="1:25" ht="15.75" customHeight="1" x14ac:dyDescent="0.25">
      <c r="A794" s="860"/>
      <c r="B794" s="860"/>
      <c r="C794" s="860"/>
      <c r="D794" s="860"/>
      <c r="E794" s="860"/>
      <c r="F794" s="860"/>
      <c r="G794" s="868"/>
      <c r="H794" s="860"/>
      <c r="I794" s="860"/>
      <c r="J794" s="860"/>
      <c r="K794" s="860"/>
      <c r="L794" s="860"/>
      <c r="M794" s="860"/>
      <c r="N794" s="860"/>
      <c r="O794" s="860"/>
      <c r="P794" s="860"/>
      <c r="Q794" s="860"/>
      <c r="R794" s="860"/>
      <c r="S794" s="860"/>
      <c r="T794" s="860"/>
      <c r="U794" s="860"/>
      <c r="V794" s="860"/>
      <c r="W794" s="860"/>
      <c r="X794" s="860"/>
      <c r="Y794" s="860"/>
    </row>
    <row r="795" spans="1:25" ht="15.75" customHeight="1" x14ac:dyDescent="0.25">
      <c r="A795" s="860"/>
      <c r="B795" s="860"/>
      <c r="C795" s="860"/>
      <c r="D795" s="860"/>
      <c r="E795" s="860"/>
      <c r="F795" s="860"/>
      <c r="G795" s="868"/>
      <c r="H795" s="860"/>
      <c r="I795" s="860"/>
      <c r="J795" s="860"/>
      <c r="K795" s="860"/>
      <c r="L795" s="860"/>
      <c r="M795" s="860"/>
      <c r="N795" s="860"/>
      <c r="O795" s="860"/>
      <c r="P795" s="860"/>
      <c r="Q795" s="860"/>
      <c r="R795" s="860"/>
      <c r="S795" s="860"/>
      <c r="T795" s="860"/>
      <c r="U795" s="860"/>
      <c r="V795" s="860"/>
      <c r="W795" s="860"/>
      <c r="X795" s="860"/>
      <c r="Y795" s="860"/>
    </row>
    <row r="796" spans="1:25" ht="15.75" customHeight="1" x14ac:dyDescent="0.25">
      <c r="A796" s="860"/>
      <c r="B796" s="860"/>
      <c r="C796" s="860"/>
      <c r="D796" s="860"/>
      <c r="E796" s="860"/>
      <c r="F796" s="860"/>
      <c r="G796" s="868"/>
      <c r="H796" s="860"/>
      <c r="I796" s="860"/>
      <c r="J796" s="860"/>
      <c r="K796" s="860"/>
      <c r="L796" s="860"/>
      <c r="M796" s="860"/>
      <c r="N796" s="860"/>
      <c r="O796" s="860"/>
      <c r="P796" s="860"/>
      <c r="Q796" s="860"/>
      <c r="R796" s="860"/>
      <c r="S796" s="860"/>
      <c r="T796" s="860"/>
      <c r="U796" s="860"/>
      <c r="V796" s="860"/>
      <c r="W796" s="860"/>
      <c r="X796" s="860"/>
      <c r="Y796" s="860"/>
    </row>
    <row r="797" spans="1:25" ht="15.75" customHeight="1" x14ac:dyDescent="0.25">
      <c r="A797" s="860"/>
      <c r="B797" s="860"/>
      <c r="C797" s="860"/>
      <c r="D797" s="860"/>
      <c r="E797" s="860"/>
      <c r="F797" s="860"/>
      <c r="G797" s="868"/>
      <c r="H797" s="860"/>
      <c r="I797" s="860"/>
      <c r="J797" s="860"/>
      <c r="K797" s="860"/>
      <c r="L797" s="860"/>
      <c r="M797" s="860"/>
      <c r="N797" s="860"/>
      <c r="O797" s="860"/>
      <c r="P797" s="860"/>
      <c r="Q797" s="860"/>
      <c r="R797" s="860"/>
      <c r="S797" s="860"/>
      <c r="T797" s="860"/>
      <c r="U797" s="860"/>
      <c r="V797" s="860"/>
      <c r="W797" s="860"/>
      <c r="X797" s="860"/>
      <c r="Y797" s="860"/>
    </row>
    <row r="798" spans="1:25" ht="15.75" customHeight="1" x14ac:dyDescent="0.25">
      <c r="A798" s="860"/>
      <c r="B798" s="860"/>
      <c r="C798" s="860"/>
      <c r="D798" s="860"/>
      <c r="E798" s="860"/>
      <c r="F798" s="860"/>
      <c r="G798" s="868"/>
      <c r="H798" s="860"/>
      <c r="I798" s="860"/>
      <c r="J798" s="860"/>
      <c r="K798" s="860"/>
      <c r="L798" s="860"/>
      <c r="M798" s="860"/>
      <c r="N798" s="860"/>
      <c r="O798" s="860"/>
      <c r="P798" s="860"/>
      <c r="Q798" s="860"/>
      <c r="R798" s="860"/>
      <c r="S798" s="860"/>
      <c r="T798" s="860"/>
      <c r="U798" s="860"/>
      <c r="V798" s="860"/>
      <c r="W798" s="860"/>
      <c r="X798" s="860"/>
      <c r="Y798" s="860"/>
    </row>
    <row r="799" spans="1:25" ht="15.75" customHeight="1" x14ac:dyDescent="0.25">
      <c r="A799" s="860"/>
      <c r="B799" s="860"/>
      <c r="C799" s="860"/>
      <c r="D799" s="860"/>
      <c r="E799" s="860"/>
      <c r="F799" s="860"/>
      <c r="G799" s="868"/>
      <c r="H799" s="860"/>
      <c r="I799" s="860"/>
      <c r="J799" s="860"/>
      <c r="K799" s="860"/>
      <c r="L799" s="860"/>
      <c r="M799" s="860"/>
      <c r="N799" s="860"/>
      <c r="O799" s="860"/>
      <c r="P799" s="860"/>
      <c r="Q799" s="860"/>
      <c r="R799" s="860"/>
      <c r="S799" s="860"/>
      <c r="T799" s="860"/>
      <c r="U799" s="860"/>
      <c r="V799" s="860"/>
      <c r="W799" s="860"/>
      <c r="X799" s="860"/>
      <c r="Y799" s="860"/>
    </row>
    <row r="800" spans="1:25" ht="15.75" customHeight="1" x14ac:dyDescent="0.25">
      <c r="A800" s="860"/>
      <c r="B800" s="860"/>
      <c r="C800" s="860"/>
      <c r="D800" s="860"/>
      <c r="E800" s="860"/>
      <c r="F800" s="860"/>
      <c r="G800" s="868"/>
      <c r="H800" s="860"/>
      <c r="I800" s="860"/>
      <c r="J800" s="860"/>
      <c r="K800" s="860"/>
      <c r="L800" s="860"/>
      <c r="M800" s="860"/>
      <c r="N800" s="860"/>
      <c r="O800" s="860"/>
      <c r="P800" s="860"/>
      <c r="Q800" s="860"/>
      <c r="R800" s="860"/>
      <c r="S800" s="860"/>
      <c r="T800" s="860"/>
      <c r="U800" s="860"/>
      <c r="V800" s="860"/>
      <c r="W800" s="860"/>
      <c r="X800" s="860"/>
      <c r="Y800" s="860"/>
    </row>
    <row r="801" spans="1:25" ht="15.75" customHeight="1" x14ac:dyDescent="0.25">
      <c r="A801" s="860"/>
      <c r="B801" s="860"/>
      <c r="C801" s="860"/>
      <c r="D801" s="860"/>
      <c r="E801" s="860"/>
      <c r="F801" s="860"/>
      <c r="G801" s="868"/>
      <c r="H801" s="860"/>
      <c r="I801" s="860"/>
      <c r="J801" s="860"/>
      <c r="K801" s="860"/>
      <c r="L801" s="860"/>
      <c r="M801" s="860"/>
      <c r="N801" s="860"/>
      <c r="O801" s="860"/>
      <c r="P801" s="860"/>
      <c r="Q801" s="860"/>
      <c r="R801" s="860"/>
      <c r="S801" s="860"/>
      <c r="T801" s="860"/>
      <c r="U801" s="860"/>
      <c r="V801" s="860"/>
      <c r="W801" s="860"/>
      <c r="X801" s="860"/>
      <c r="Y801" s="860"/>
    </row>
    <row r="802" spans="1:25" ht="15.75" customHeight="1" x14ac:dyDescent="0.25">
      <c r="A802" s="860"/>
      <c r="B802" s="860"/>
      <c r="C802" s="860"/>
      <c r="D802" s="860"/>
      <c r="E802" s="860"/>
      <c r="F802" s="860"/>
      <c r="G802" s="868"/>
      <c r="H802" s="860"/>
      <c r="I802" s="860"/>
      <c r="J802" s="860"/>
      <c r="K802" s="860"/>
      <c r="L802" s="860"/>
      <c r="M802" s="860"/>
      <c r="N802" s="860"/>
      <c r="O802" s="860"/>
      <c r="P802" s="860"/>
      <c r="Q802" s="860"/>
      <c r="R802" s="860"/>
      <c r="S802" s="860"/>
      <c r="T802" s="860"/>
      <c r="U802" s="860"/>
      <c r="V802" s="860"/>
      <c r="W802" s="860"/>
      <c r="X802" s="860"/>
      <c r="Y802" s="860"/>
    </row>
    <row r="803" spans="1:25" ht="15.75" customHeight="1" x14ac:dyDescent="0.25">
      <c r="A803" s="860"/>
      <c r="B803" s="860"/>
      <c r="C803" s="860"/>
      <c r="D803" s="860"/>
      <c r="E803" s="860"/>
      <c r="F803" s="860"/>
      <c r="G803" s="868"/>
      <c r="H803" s="860"/>
      <c r="I803" s="860"/>
      <c r="J803" s="860"/>
      <c r="K803" s="860"/>
      <c r="L803" s="860"/>
      <c r="M803" s="860"/>
      <c r="N803" s="860"/>
      <c r="O803" s="860"/>
      <c r="P803" s="860"/>
      <c r="Q803" s="860"/>
      <c r="R803" s="860"/>
      <c r="S803" s="860"/>
      <c r="T803" s="860"/>
      <c r="U803" s="860"/>
      <c r="V803" s="860"/>
      <c r="W803" s="860"/>
      <c r="X803" s="860"/>
      <c r="Y803" s="860"/>
    </row>
    <row r="804" spans="1:25" ht="15.75" customHeight="1" x14ac:dyDescent="0.25">
      <c r="A804" s="860"/>
      <c r="B804" s="860"/>
      <c r="C804" s="860"/>
      <c r="D804" s="860"/>
      <c r="E804" s="860"/>
      <c r="F804" s="860"/>
      <c r="G804" s="868"/>
      <c r="H804" s="860"/>
      <c r="I804" s="860"/>
      <c r="J804" s="860"/>
      <c r="K804" s="860"/>
      <c r="L804" s="860"/>
      <c r="M804" s="860"/>
      <c r="N804" s="860"/>
      <c r="O804" s="860"/>
      <c r="P804" s="860"/>
      <c r="Q804" s="860"/>
      <c r="R804" s="860"/>
      <c r="S804" s="860"/>
      <c r="T804" s="860"/>
      <c r="U804" s="860"/>
      <c r="V804" s="860"/>
      <c r="W804" s="860"/>
      <c r="X804" s="860"/>
      <c r="Y804" s="860"/>
    </row>
    <row r="805" spans="1:25" ht="15.75" customHeight="1" x14ac:dyDescent="0.25">
      <c r="A805" s="860"/>
      <c r="B805" s="860"/>
      <c r="C805" s="860"/>
      <c r="D805" s="860"/>
      <c r="E805" s="860"/>
      <c r="F805" s="860"/>
      <c r="G805" s="868"/>
      <c r="H805" s="860"/>
      <c r="I805" s="860"/>
      <c r="J805" s="860"/>
      <c r="K805" s="860"/>
      <c r="L805" s="860"/>
      <c r="M805" s="860"/>
      <c r="N805" s="860"/>
      <c r="O805" s="860"/>
      <c r="P805" s="860"/>
      <c r="Q805" s="860"/>
      <c r="R805" s="860"/>
      <c r="S805" s="860"/>
      <c r="T805" s="860"/>
      <c r="U805" s="860"/>
      <c r="V805" s="860"/>
      <c r="W805" s="860"/>
      <c r="X805" s="860"/>
      <c r="Y805" s="860"/>
    </row>
    <row r="806" spans="1:25" ht="15.75" customHeight="1" x14ac:dyDescent="0.25">
      <c r="A806" s="860"/>
      <c r="B806" s="860"/>
      <c r="C806" s="860"/>
      <c r="D806" s="860"/>
      <c r="E806" s="860"/>
      <c r="F806" s="860"/>
      <c r="G806" s="868"/>
      <c r="H806" s="860"/>
      <c r="I806" s="860"/>
      <c r="J806" s="860"/>
      <c r="K806" s="860"/>
      <c r="L806" s="860"/>
      <c r="M806" s="860"/>
      <c r="N806" s="860"/>
      <c r="O806" s="860"/>
      <c r="P806" s="860"/>
      <c r="Q806" s="860"/>
      <c r="R806" s="860"/>
      <c r="S806" s="860"/>
      <c r="T806" s="860"/>
      <c r="U806" s="860"/>
      <c r="V806" s="860"/>
      <c r="W806" s="860"/>
      <c r="X806" s="860"/>
      <c r="Y806" s="860"/>
    </row>
    <row r="807" spans="1:25" ht="15.75" customHeight="1" x14ac:dyDescent="0.25">
      <c r="A807" s="860"/>
      <c r="B807" s="860"/>
      <c r="C807" s="860"/>
      <c r="D807" s="860"/>
      <c r="E807" s="860"/>
      <c r="F807" s="860"/>
      <c r="G807" s="868"/>
      <c r="H807" s="860"/>
      <c r="I807" s="860"/>
      <c r="J807" s="860"/>
      <c r="K807" s="860"/>
      <c r="L807" s="860"/>
      <c r="M807" s="860"/>
      <c r="N807" s="860"/>
      <c r="O807" s="860"/>
      <c r="P807" s="860"/>
      <c r="Q807" s="860"/>
      <c r="R807" s="860"/>
      <c r="S807" s="860"/>
      <c r="T807" s="860"/>
      <c r="U807" s="860"/>
      <c r="V807" s="860"/>
      <c r="W807" s="860"/>
      <c r="X807" s="860"/>
      <c r="Y807" s="860"/>
    </row>
    <row r="808" spans="1:25" ht="15.75" customHeight="1" x14ac:dyDescent="0.25">
      <c r="A808" s="860"/>
      <c r="B808" s="860"/>
      <c r="C808" s="860"/>
      <c r="D808" s="860"/>
      <c r="E808" s="860"/>
      <c r="F808" s="860"/>
      <c r="G808" s="868"/>
      <c r="H808" s="860"/>
      <c r="I808" s="860"/>
      <c r="J808" s="860"/>
      <c r="K808" s="860"/>
      <c r="L808" s="860"/>
      <c r="M808" s="860"/>
      <c r="N808" s="860"/>
      <c r="O808" s="860"/>
      <c r="P808" s="860"/>
      <c r="Q808" s="860"/>
      <c r="R808" s="860"/>
      <c r="S808" s="860"/>
      <c r="T808" s="860"/>
      <c r="U808" s="860"/>
      <c r="V808" s="860"/>
      <c r="W808" s="860"/>
      <c r="X808" s="860"/>
      <c r="Y808" s="860"/>
    </row>
    <row r="809" spans="1:25" ht="15.75" customHeight="1" x14ac:dyDescent="0.25">
      <c r="A809" s="860"/>
      <c r="B809" s="860"/>
      <c r="C809" s="860"/>
      <c r="D809" s="860"/>
      <c r="E809" s="860"/>
      <c r="F809" s="860"/>
      <c r="G809" s="868"/>
      <c r="H809" s="860"/>
      <c r="I809" s="860"/>
      <c r="J809" s="860"/>
      <c r="K809" s="860"/>
      <c r="L809" s="860"/>
      <c r="M809" s="860"/>
      <c r="N809" s="860"/>
      <c r="O809" s="860"/>
      <c r="P809" s="860"/>
      <c r="Q809" s="860"/>
      <c r="R809" s="860"/>
      <c r="S809" s="860"/>
      <c r="T809" s="860"/>
      <c r="U809" s="860"/>
      <c r="V809" s="860"/>
      <c r="W809" s="860"/>
      <c r="X809" s="860"/>
      <c r="Y809" s="860"/>
    </row>
    <row r="810" spans="1:25" ht="15.75" customHeight="1" x14ac:dyDescent="0.25">
      <c r="A810" s="860"/>
      <c r="B810" s="860"/>
      <c r="C810" s="860"/>
      <c r="D810" s="860"/>
      <c r="E810" s="860"/>
      <c r="F810" s="860"/>
      <c r="G810" s="868"/>
      <c r="H810" s="860"/>
      <c r="I810" s="860"/>
      <c r="J810" s="860"/>
      <c r="K810" s="860"/>
      <c r="L810" s="860"/>
      <c r="M810" s="860"/>
      <c r="N810" s="860"/>
      <c r="O810" s="860"/>
      <c r="P810" s="860"/>
      <c r="Q810" s="860"/>
      <c r="R810" s="860"/>
      <c r="S810" s="860"/>
      <c r="T810" s="860"/>
      <c r="U810" s="860"/>
      <c r="V810" s="860"/>
      <c r="W810" s="860"/>
      <c r="X810" s="860"/>
      <c r="Y810" s="860"/>
    </row>
    <row r="811" spans="1:25" ht="15.75" customHeight="1" x14ac:dyDescent="0.25">
      <c r="A811" s="860"/>
      <c r="B811" s="860"/>
      <c r="C811" s="860"/>
      <c r="D811" s="860"/>
      <c r="E811" s="860"/>
      <c r="F811" s="860"/>
      <c r="G811" s="868"/>
      <c r="H811" s="860"/>
      <c r="I811" s="860"/>
      <c r="J811" s="860"/>
      <c r="K811" s="860"/>
      <c r="L811" s="860"/>
      <c r="M811" s="860"/>
      <c r="N811" s="860"/>
      <c r="O811" s="860"/>
      <c r="P811" s="860"/>
      <c r="Q811" s="860"/>
      <c r="R811" s="860"/>
      <c r="S811" s="860"/>
      <c r="T811" s="860"/>
      <c r="U811" s="860"/>
      <c r="V811" s="860"/>
      <c r="W811" s="860"/>
      <c r="X811" s="860"/>
      <c r="Y811" s="860"/>
    </row>
    <row r="812" spans="1:25" ht="15.75" customHeight="1" x14ac:dyDescent="0.25">
      <c r="A812" s="860"/>
      <c r="B812" s="860"/>
      <c r="C812" s="860"/>
      <c r="D812" s="860"/>
      <c r="E812" s="860"/>
      <c r="F812" s="860"/>
      <c r="G812" s="868"/>
      <c r="H812" s="860"/>
      <c r="I812" s="860"/>
      <c r="J812" s="860"/>
      <c r="K812" s="860"/>
      <c r="L812" s="860"/>
      <c r="M812" s="860"/>
      <c r="N812" s="860"/>
      <c r="O812" s="860"/>
      <c r="P812" s="860"/>
      <c r="Q812" s="860"/>
      <c r="R812" s="860"/>
      <c r="S812" s="860"/>
      <c r="T812" s="860"/>
      <c r="U812" s="860"/>
      <c r="V812" s="860"/>
      <c r="W812" s="860"/>
      <c r="X812" s="860"/>
      <c r="Y812" s="860"/>
    </row>
    <row r="813" spans="1:25" ht="15.75" customHeight="1" x14ac:dyDescent="0.25">
      <c r="A813" s="860"/>
      <c r="B813" s="860"/>
      <c r="C813" s="860"/>
      <c r="D813" s="860"/>
      <c r="E813" s="860"/>
      <c r="F813" s="860"/>
      <c r="G813" s="868"/>
      <c r="H813" s="860"/>
      <c r="I813" s="860"/>
      <c r="J813" s="860"/>
      <c r="K813" s="860"/>
      <c r="L813" s="860"/>
      <c r="M813" s="860"/>
      <c r="N813" s="860"/>
      <c r="O813" s="860"/>
      <c r="P813" s="860"/>
      <c r="Q813" s="860"/>
      <c r="R813" s="860"/>
      <c r="S813" s="860"/>
      <c r="T813" s="860"/>
      <c r="U813" s="860"/>
      <c r="V813" s="860"/>
      <c r="W813" s="860"/>
      <c r="X813" s="860"/>
      <c r="Y813" s="860"/>
    </row>
    <row r="814" spans="1:25" ht="15.75" customHeight="1" x14ac:dyDescent="0.25">
      <c r="A814" s="860"/>
      <c r="B814" s="860"/>
      <c r="C814" s="860"/>
      <c r="D814" s="860"/>
      <c r="E814" s="860"/>
      <c r="F814" s="860"/>
      <c r="G814" s="868"/>
      <c r="H814" s="860"/>
      <c r="I814" s="860"/>
      <c r="J814" s="860"/>
      <c r="K814" s="860"/>
      <c r="L814" s="860"/>
      <c r="M814" s="860"/>
      <c r="N814" s="860"/>
      <c r="O814" s="860"/>
      <c r="P814" s="860"/>
      <c r="Q814" s="860"/>
      <c r="R814" s="860"/>
      <c r="S814" s="860"/>
      <c r="T814" s="860"/>
      <c r="U814" s="860"/>
      <c r="V814" s="860"/>
      <c r="W814" s="860"/>
      <c r="X814" s="860"/>
      <c r="Y814" s="860"/>
    </row>
    <row r="815" spans="1:25" ht="15.75" customHeight="1" x14ac:dyDescent="0.25">
      <c r="A815" s="860"/>
      <c r="B815" s="860"/>
      <c r="C815" s="860"/>
      <c r="D815" s="860"/>
      <c r="E815" s="860"/>
      <c r="F815" s="860"/>
      <c r="G815" s="868"/>
      <c r="H815" s="860"/>
      <c r="I815" s="860"/>
      <c r="J815" s="860"/>
      <c r="K815" s="860"/>
      <c r="L815" s="860"/>
      <c r="M815" s="860"/>
      <c r="N815" s="860"/>
      <c r="O815" s="860"/>
      <c r="P815" s="860"/>
      <c r="Q815" s="860"/>
      <c r="R815" s="860"/>
      <c r="S815" s="860"/>
      <c r="T815" s="860"/>
      <c r="U815" s="860"/>
      <c r="V815" s="860"/>
      <c r="W815" s="860"/>
      <c r="X815" s="860"/>
      <c r="Y815" s="860"/>
    </row>
    <row r="816" spans="1:25" ht="15.75" customHeight="1" x14ac:dyDescent="0.25">
      <c r="A816" s="860"/>
      <c r="B816" s="860"/>
      <c r="C816" s="860"/>
      <c r="D816" s="860"/>
      <c r="E816" s="860"/>
      <c r="F816" s="860"/>
      <c r="G816" s="868"/>
      <c r="H816" s="860"/>
      <c r="I816" s="860"/>
      <c r="J816" s="860"/>
      <c r="K816" s="860"/>
      <c r="L816" s="860"/>
      <c r="M816" s="860"/>
      <c r="N816" s="860"/>
      <c r="O816" s="860"/>
      <c r="P816" s="860"/>
      <c r="Q816" s="860"/>
      <c r="R816" s="860"/>
      <c r="S816" s="860"/>
      <c r="T816" s="860"/>
      <c r="U816" s="860"/>
      <c r="V816" s="860"/>
      <c r="W816" s="860"/>
      <c r="X816" s="860"/>
      <c r="Y816" s="860"/>
    </row>
    <row r="817" spans="1:25" ht="15.75" customHeight="1" x14ac:dyDescent="0.25">
      <c r="A817" s="860"/>
      <c r="B817" s="860"/>
      <c r="C817" s="860"/>
      <c r="D817" s="860"/>
      <c r="E817" s="860"/>
      <c r="F817" s="860"/>
      <c r="G817" s="868"/>
      <c r="H817" s="860"/>
      <c r="I817" s="860"/>
      <c r="J817" s="860"/>
      <c r="K817" s="860"/>
      <c r="L817" s="860"/>
      <c r="M817" s="860"/>
      <c r="N817" s="860"/>
      <c r="O817" s="860"/>
      <c r="P817" s="860"/>
      <c r="Q817" s="860"/>
      <c r="R817" s="860"/>
      <c r="S817" s="860"/>
      <c r="T817" s="860"/>
      <c r="U817" s="860"/>
      <c r="V817" s="860"/>
      <c r="W817" s="860"/>
      <c r="X817" s="860"/>
      <c r="Y817" s="860"/>
    </row>
    <row r="818" spans="1:25" ht="15.75" customHeight="1" x14ac:dyDescent="0.25">
      <c r="A818" s="860"/>
      <c r="B818" s="860"/>
      <c r="C818" s="860"/>
      <c r="D818" s="860"/>
      <c r="E818" s="860"/>
      <c r="F818" s="860"/>
      <c r="G818" s="868"/>
      <c r="H818" s="860"/>
      <c r="I818" s="860"/>
      <c r="J818" s="860"/>
      <c r="K818" s="860"/>
      <c r="L818" s="860"/>
      <c r="M818" s="860"/>
      <c r="N818" s="860"/>
      <c r="O818" s="860"/>
      <c r="P818" s="860"/>
      <c r="Q818" s="860"/>
      <c r="R818" s="860"/>
      <c r="S818" s="860"/>
      <c r="T818" s="860"/>
      <c r="U818" s="860"/>
      <c r="V818" s="860"/>
      <c r="W818" s="860"/>
      <c r="X818" s="860"/>
      <c r="Y818" s="860"/>
    </row>
    <row r="819" spans="1:25" ht="15.75" customHeight="1" x14ac:dyDescent="0.25">
      <c r="A819" s="860"/>
      <c r="B819" s="860"/>
      <c r="C819" s="860"/>
      <c r="D819" s="860"/>
      <c r="E819" s="860"/>
      <c r="F819" s="860"/>
      <c r="G819" s="868"/>
      <c r="H819" s="860"/>
      <c r="I819" s="860"/>
      <c r="J819" s="860"/>
      <c r="K819" s="860"/>
      <c r="L819" s="860"/>
      <c r="M819" s="860"/>
      <c r="N819" s="860"/>
      <c r="O819" s="860"/>
      <c r="P819" s="860"/>
      <c r="Q819" s="860"/>
      <c r="R819" s="860"/>
      <c r="S819" s="860"/>
      <c r="T819" s="860"/>
      <c r="U819" s="860"/>
      <c r="V819" s="860"/>
      <c r="W819" s="860"/>
      <c r="X819" s="860"/>
      <c r="Y819" s="860"/>
    </row>
    <row r="820" spans="1:25" ht="15.75" customHeight="1" x14ac:dyDescent="0.25">
      <c r="A820" s="860"/>
      <c r="B820" s="860"/>
      <c r="C820" s="860"/>
      <c r="D820" s="860"/>
      <c r="E820" s="860"/>
      <c r="F820" s="860"/>
      <c r="G820" s="868"/>
      <c r="H820" s="860"/>
      <c r="I820" s="860"/>
      <c r="J820" s="860"/>
      <c r="K820" s="860"/>
      <c r="L820" s="860"/>
      <c r="M820" s="860"/>
      <c r="N820" s="860"/>
      <c r="O820" s="860"/>
      <c r="P820" s="860"/>
      <c r="Q820" s="860"/>
      <c r="R820" s="860"/>
      <c r="S820" s="860"/>
      <c r="T820" s="860"/>
      <c r="U820" s="860"/>
      <c r="V820" s="860"/>
      <c r="W820" s="860"/>
      <c r="X820" s="860"/>
      <c r="Y820" s="860"/>
    </row>
    <row r="821" spans="1:25" ht="15.75" customHeight="1" x14ac:dyDescent="0.25">
      <c r="A821" s="860"/>
      <c r="B821" s="860"/>
      <c r="C821" s="860"/>
      <c r="D821" s="860"/>
      <c r="E821" s="860"/>
      <c r="F821" s="860"/>
      <c r="G821" s="868"/>
      <c r="H821" s="860"/>
      <c r="I821" s="860"/>
      <c r="J821" s="860"/>
      <c r="K821" s="860"/>
      <c r="L821" s="860"/>
      <c r="M821" s="860"/>
      <c r="N821" s="860"/>
      <c r="O821" s="860"/>
      <c r="P821" s="860"/>
      <c r="Q821" s="860"/>
      <c r="R821" s="860"/>
      <c r="S821" s="860"/>
      <c r="T821" s="860"/>
      <c r="U821" s="860"/>
      <c r="V821" s="860"/>
      <c r="W821" s="860"/>
      <c r="X821" s="860"/>
      <c r="Y821" s="860"/>
    </row>
    <row r="822" spans="1:25" ht="15.75" customHeight="1" x14ac:dyDescent="0.25">
      <c r="A822" s="860"/>
      <c r="B822" s="860"/>
      <c r="C822" s="860"/>
      <c r="D822" s="860"/>
      <c r="E822" s="860"/>
      <c r="F822" s="860"/>
      <c r="G822" s="868"/>
      <c r="H822" s="860"/>
      <c r="I822" s="860"/>
      <c r="J822" s="860"/>
      <c r="K822" s="860"/>
      <c r="L822" s="860"/>
      <c r="M822" s="860"/>
      <c r="N822" s="860"/>
      <c r="O822" s="860"/>
      <c r="P822" s="860"/>
      <c r="Q822" s="860"/>
      <c r="R822" s="860"/>
      <c r="S822" s="860"/>
      <c r="T822" s="860"/>
      <c r="U822" s="860"/>
      <c r="V822" s="860"/>
      <c r="W822" s="860"/>
      <c r="X822" s="860"/>
      <c r="Y822" s="860"/>
    </row>
    <row r="823" spans="1:25" ht="15.75" customHeight="1" x14ac:dyDescent="0.25">
      <c r="A823" s="860"/>
      <c r="B823" s="860"/>
      <c r="C823" s="860"/>
      <c r="D823" s="860"/>
      <c r="E823" s="860"/>
      <c r="F823" s="860"/>
      <c r="G823" s="868"/>
      <c r="H823" s="860"/>
      <c r="I823" s="860"/>
      <c r="J823" s="860"/>
      <c r="K823" s="860"/>
      <c r="L823" s="860"/>
      <c r="M823" s="860"/>
      <c r="N823" s="860"/>
      <c r="O823" s="860"/>
      <c r="P823" s="860"/>
      <c r="Q823" s="860"/>
      <c r="R823" s="860"/>
      <c r="S823" s="860"/>
      <c r="T823" s="860"/>
      <c r="U823" s="860"/>
      <c r="V823" s="860"/>
      <c r="W823" s="860"/>
      <c r="X823" s="860"/>
      <c r="Y823" s="860"/>
    </row>
    <row r="824" spans="1:25" ht="15.75" customHeight="1" x14ac:dyDescent="0.25">
      <c r="A824" s="860"/>
      <c r="B824" s="860"/>
      <c r="C824" s="860"/>
      <c r="D824" s="860"/>
      <c r="E824" s="860"/>
      <c r="F824" s="860"/>
      <c r="G824" s="868"/>
      <c r="H824" s="860"/>
      <c r="I824" s="860"/>
      <c r="J824" s="860"/>
      <c r="K824" s="860"/>
      <c r="L824" s="860"/>
      <c r="M824" s="860"/>
      <c r="N824" s="860"/>
      <c r="O824" s="860"/>
      <c r="P824" s="860"/>
      <c r="Q824" s="860"/>
      <c r="R824" s="860"/>
      <c r="S824" s="860"/>
      <c r="T824" s="860"/>
      <c r="U824" s="860"/>
      <c r="V824" s="860"/>
      <c r="W824" s="860"/>
      <c r="X824" s="860"/>
      <c r="Y824" s="860"/>
    </row>
    <row r="825" spans="1:25" ht="15.75" customHeight="1" x14ac:dyDescent="0.25">
      <c r="A825" s="860"/>
      <c r="B825" s="860"/>
      <c r="C825" s="860"/>
      <c r="D825" s="860"/>
      <c r="E825" s="860"/>
      <c r="F825" s="860"/>
      <c r="G825" s="868"/>
      <c r="H825" s="860"/>
      <c r="I825" s="860"/>
      <c r="J825" s="860"/>
      <c r="K825" s="860"/>
      <c r="L825" s="860"/>
      <c r="M825" s="860"/>
      <c r="N825" s="860"/>
      <c r="O825" s="860"/>
      <c r="P825" s="860"/>
      <c r="Q825" s="860"/>
      <c r="R825" s="860"/>
      <c r="S825" s="860"/>
      <c r="T825" s="860"/>
      <c r="U825" s="860"/>
      <c r="V825" s="860"/>
      <c r="W825" s="860"/>
      <c r="X825" s="860"/>
      <c r="Y825" s="860"/>
    </row>
    <row r="826" spans="1:25" ht="15.75" customHeight="1" x14ac:dyDescent="0.25">
      <c r="A826" s="860"/>
      <c r="B826" s="860"/>
      <c r="C826" s="860"/>
      <c r="D826" s="860"/>
      <c r="E826" s="860"/>
      <c r="F826" s="860"/>
      <c r="G826" s="868"/>
      <c r="H826" s="860"/>
      <c r="I826" s="860"/>
      <c r="J826" s="860"/>
      <c r="K826" s="860"/>
      <c r="L826" s="860"/>
      <c r="M826" s="860"/>
      <c r="N826" s="860"/>
      <c r="O826" s="860"/>
      <c r="P826" s="860"/>
      <c r="Q826" s="860"/>
      <c r="R826" s="860"/>
      <c r="S826" s="860"/>
      <c r="T826" s="860"/>
      <c r="U826" s="860"/>
      <c r="V826" s="860"/>
      <c r="W826" s="860"/>
      <c r="X826" s="860"/>
      <c r="Y826" s="860"/>
    </row>
    <row r="827" spans="1:25" ht="15.75" customHeight="1" x14ac:dyDescent="0.25">
      <c r="A827" s="860"/>
      <c r="B827" s="860"/>
      <c r="C827" s="860"/>
      <c r="D827" s="860"/>
      <c r="E827" s="860"/>
      <c r="F827" s="860"/>
      <c r="G827" s="868"/>
      <c r="H827" s="860"/>
      <c r="I827" s="860"/>
      <c r="J827" s="860"/>
      <c r="K827" s="860"/>
      <c r="L827" s="860"/>
      <c r="M827" s="860"/>
      <c r="N827" s="860"/>
      <c r="O827" s="860"/>
      <c r="P827" s="860"/>
      <c r="Q827" s="860"/>
      <c r="R827" s="860"/>
      <c r="S827" s="860"/>
      <c r="T827" s="860"/>
      <c r="U827" s="860"/>
      <c r="V827" s="860"/>
      <c r="W827" s="860"/>
      <c r="X827" s="860"/>
      <c r="Y827" s="860"/>
    </row>
    <row r="828" spans="1:25" ht="15.75" customHeight="1" x14ac:dyDescent="0.25">
      <c r="A828" s="860"/>
      <c r="B828" s="860"/>
      <c r="C828" s="860"/>
      <c r="D828" s="860"/>
      <c r="E828" s="860"/>
      <c r="F828" s="860"/>
      <c r="G828" s="868"/>
      <c r="H828" s="860"/>
      <c r="I828" s="860"/>
      <c r="J828" s="860"/>
      <c r="K828" s="860"/>
      <c r="L828" s="860"/>
      <c r="M828" s="860"/>
      <c r="N828" s="860"/>
      <c r="O828" s="860"/>
      <c r="P828" s="860"/>
      <c r="Q828" s="860"/>
      <c r="R828" s="860"/>
      <c r="S828" s="860"/>
      <c r="T828" s="860"/>
      <c r="U828" s="860"/>
      <c r="V828" s="860"/>
      <c r="W828" s="860"/>
      <c r="X828" s="860"/>
      <c r="Y828" s="860"/>
    </row>
    <row r="829" spans="1:25" ht="15.75" customHeight="1" x14ac:dyDescent="0.25">
      <c r="A829" s="860"/>
      <c r="B829" s="860"/>
      <c r="C829" s="860"/>
      <c r="D829" s="860"/>
      <c r="E829" s="860"/>
      <c r="F829" s="860"/>
      <c r="G829" s="868"/>
      <c r="H829" s="860"/>
      <c r="I829" s="860"/>
      <c r="J829" s="860"/>
      <c r="K829" s="860"/>
      <c r="L829" s="860"/>
      <c r="M829" s="860"/>
      <c r="N829" s="860"/>
      <c r="O829" s="860"/>
      <c r="P829" s="860"/>
      <c r="Q829" s="860"/>
      <c r="R829" s="860"/>
      <c r="S829" s="860"/>
      <c r="T829" s="860"/>
      <c r="U829" s="860"/>
      <c r="V829" s="860"/>
      <c r="W829" s="860"/>
      <c r="X829" s="860"/>
      <c r="Y829" s="860"/>
    </row>
    <row r="830" spans="1:25" ht="15.75" customHeight="1" x14ac:dyDescent="0.25">
      <c r="A830" s="860"/>
      <c r="B830" s="860"/>
      <c r="C830" s="860"/>
      <c r="D830" s="860"/>
      <c r="E830" s="860"/>
      <c r="F830" s="860"/>
      <c r="G830" s="868"/>
      <c r="H830" s="860"/>
      <c r="I830" s="860"/>
      <c r="J830" s="860"/>
      <c r="K830" s="860"/>
      <c r="L830" s="860"/>
      <c r="M830" s="860"/>
      <c r="N830" s="860"/>
      <c r="O830" s="860"/>
      <c r="P830" s="860"/>
      <c r="Q830" s="860"/>
      <c r="R830" s="860"/>
      <c r="S830" s="860"/>
      <c r="T830" s="860"/>
      <c r="U830" s="860"/>
      <c r="V830" s="860"/>
      <c r="W830" s="860"/>
      <c r="X830" s="860"/>
      <c r="Y830" s="860"/>
    </row>
    <row r="831" spans="1:25" ht="15.75" customHeight="1" x14ac:dyDescent="0.25">
      <c r="A831" s="860"/>
      <c r="B831" s="860"/>
      <c r="C831" s="860"/>
      <c r="D831" s="860"/>
      <c r="E831" s="860"/>
      <c r="F831" s="860"/>
      <c r="G831" s="868"/>
      <c r="H831" s="860"/>
      <c r="I831" s="860"/>
      <c r="J831" s="860"/>
      <c r="K831" s="860"/>
      <c r="L831" s="860"/>
      <c r="M831" s="860"/>
      <c r="N831" s="860"/>
      <c r="O831" s="860"/>
      <c r="P831" s="860"/>
      <c r="Q831" s="860"/>
      <c r="R831" s="860"/>
      <c r="S831" s="860"/>
      <c r="T831" s="860"/>
      <c r="U831" s="860"/>
      <c r="V831" s="860"/>
      <c r="W831" s="860"/>
      <c r="X831" s="860"/>
      <c r="Y831" s="860"/>
    </row>
    <row r="832" spans="1:25" ht="15.75" customHeight="1" x14ac:dyDescent="0.25">
      <c r="A832" s="860"/>
      <c r="B832" s="860"/>
      <c r="C832" s="860"/>
      <c r="D832" s="860"/>
      <c r="E832" s="860"/>
      <c r="F832" s="860"/>
      <c r="G832" s="868"/>
      <c r="H832" s="860"/>
      <c r="I832" s="860"/>
      <c r="J832" s="860"/>
      <c r="K832" s="860"/>
      <c r="L832" s="860"/>
      <c r="M832" s="860"/>
      <c r="N832" s="860"/>
      <c r="O832" s="860"/>
      <c r="P832" s="860"/>
      <c r="Q832" s="860"/>
      <c r="R832" s="860"/>
      <c r="S832" s="860"/>
      <c r="T832" s="860"/>
      <c r="U832" s="860"/>
      <c r="V832" s="860"/>
      <c r="W832" s="860"/>
      <c r="X832" s="860"/>
      <c r="Y832" s="860"/>
    </row>
    <row r="833" spans="1:25" ht="15.75" customHeight="1" x14ac:dyDescent="0.25">
      <c r="A833" s="860"/>
      <c r="B833" s="860"/>
      <c r="C833" s="860"/>
      <c r="D833" s="860"/>
      <c r="E833" s="860"/>
      <c r="F833" s="860"/>
      <c r="G833" s="868"/>
      <c r="H833" s="860"/>
      <c r="I833" s="860"/>
      <c r="J833" s="860"/>
      <c r="K833" s="860"/>
      <c r="L833" s="860"/>
      <c r="M833" s="860"/>
      <c r="N833" s="860"/>
      <c r="O833" s="860"/>
      <c r="P833" s="860"/>
      <c r="Q833" s="860"/>
      <c r="R833" s="860"/>
      <c r="S833" s="860"/>
      <c r="T833" s="860"/>
      <c r="U833" s="860"/>
      <c r="V833" s="860"/>
      <c r="W833" s="860"/>
      <c r="X833" s="860"/>
      <c r="Y833" s="860"/>
    </row>
    <row r="834" spans="1:25" ht="15.75" customHeight="1" x14ac:dyDescent="0.25">
      <c r="A834" s="860"/>
      <c r="B834" s="860"/>
      <c r="C834" s="860"/>
      <c r="D834" s="860"/>
      <c r="E834" s="860"/>
      <c r="F834" s="860"/>
      <c r="G834" s="868"/>
      <c r="H834" s="860"/>
      <c r="I834" s="860"/>
      <c r="J834" s="860"/>
      <c r="K834" s="860"/>
      <c r="L834" s="860"/>
      <c r="M834" s="860"/>
      <c r="N834" s="860"/>
      <c r="O834" s="860"/>
      <c r="P834" s="860"/>
      <c r="Q834" s="860"/>
      <c r="R834" s="860"/>
      <c r="S834" s="860"/>
      <c r="T834" s="860"/>
      <c r="U834" s="860"/>
      <c r="V834" s="860"/>
      <c r="W834" s="860"/>
      <c r="X834" s="860"/>
      <c r="Y834" s="860"/>
    </row>
    <row r="835" spans="1:25" ht="15.75" customHeight="1" x14ac:dyDescent="0.25">
      <c r="A835" s="860"/>
      <c r="B835" s="860"/>
      <c r="C835" s="860"/>
      <c r="D835" s="860"/>
      <c r="E835" s="860"/>
      <c r="F835" s="860"/>
      <c r="G835" s="868"/>
      <c r="H835" s="860"/>
      <c r="I835" s="860"/>
      <c r="J835" s="860"/>
      <c r="K835" s="860"/>
      <c r="L835" s="860"/>
      <c r="M835" s="860"/>
      <c r="N835" s="860"/>
      <c r="O835" s="860"/>
      <c r="P835" s="860"/>
      <c r="Q835" s="860"/>
      <c r="R835" s="860"/>
      <c r="S835" s="860"/>
      <c r="T835" s="860"/>
      <c r="U835" s="860"/>
      <c r="V835" s="860"/>
      <c r="W835" s="860"/>
      <c r="X835" s="860"/>
      <c r="Y835" s="860"/>
    </row>
    <row r="836" spans="1:25" ht="15.75" customHeight="1" x14ac:dyDescent="0.25">
      <c r="A836" s="860"/>
      <c r="B836" s="860"/>
      <c r="C836" s="860"/>
      <c r="D836" s="860"/>
      <c r="E836" s="860"/>
      <c r="F836" s="860"/>
      <c r="G836" s="868"/>
      <c r="H836" s="860"/>
      <c r="I836" s="860"/>
      <c r="J836" s="860"/>
      <c r="K836" s="860"/>
      <c r="L836" s="860"/>
      <c r="M836" s="860"/>
      <c r="N836" s="860"/>
      <c r="O836" s="860"/>
      <c r="P836" s="860"/>
      <c r="Q836" s="860"/>
      <c r="R836" s="860"/>
      <c r="S836" s="860"/>
      <c r="T836" s="860"/>
      <c r="U836" s="860"/>
      <c r="V836" s="860"/>
      <c r="W836" s="860"/>
      <c r="X836" s="860"/>
      <c r="Y836" s="860"/>
    </row>
    <row r="837" spans="1:25" ht="15.75" customHeight="1" x14ac:dyDescent="0.25">
      <c r="A837" s="860"/>
      <c r="B837" s="860"/>
      <c r="C837" s="860"/>
      <c r="D837" s="860"/>
      <c r="E837" s="860"/>
      <c r="F837" s="860"/>
      <c r="G837" s="868"/>
      <c r="H837" s="860"/>
      <c r="I837" s="860"/>
      <c r="J837" s="860"/>
      <c r="K837" s="860"/>
      <c r="L837" s="860"/>
      <c r="M837" s="860"/>
      <c r="N837" s="860"/>
      <c r="O837" s="860"/>
      <c r="P837" s="860"/>
      <c r="Q837" s="860"/>
      <c r="R837" s="860"/>
      <c r="S837" s="860"/>
      <c r="T837" s="860"/>
      <c r="U837" s="860"/>
      <c r="V837" s="860"/>
      <c r="W837" s="860"/>
      <c r="X837" s="860"/>
      <c r="Y837" s="860"/>
    </row>
    <row r="838" spans="1:25" ht="15.75" customHeight="1" x14ac:dyDescent="0.25">
      <c r="A838" s="860"/>
      <c r="B838" s="860"/>
      <c r="C838" s="860"/>
      <c r="D838" s="860"/>
      <c r="E838" s="860"/>
      <c r="F838" s="860"/>
      <c r="G838" s="868"/>
      <c r="H838" s="860"/>
      <c r="I838" s="860"/>
      <c r="J838" s="860"/>
      <c r="K838" s="860"/>
      <c r="L838" s="860"/>
      <c r="M838" s="860"/>
      <c r="N838" s="860"/>
      <c r="O838" s="860"/>
      <c r="P838" s="860"/>
      <c r="Q838" s="860"/>
      <c r="R838" s="860"/>
      <c r="S838" s="860"/>
      <c r="T838" s="860"/>
      <c r="U838" s="860"/>
      <c r="V838" s="860"/>
      <c r="W838" s="860"/>
      <c r="X838" s="860"/>
      <c r="Y838" s="860"/>
    </row>
    <row r="839" spans="1:25" ht="15.75" customHeight="1" x14ac:dyDescent="0.25">
      <c r="A839" s="860"/>
      <c r="B839" s="860"/>
      <c r="C839" s="860"/>
      <c r="D839" s="860"/>
      <c r="E839" s="860"/>
      <c r="F839" s="860"/>
      <c r="G839" s="868"/>
      <c r="H839" s="860"/>
      <c r="I839" s="860"/>
      <c r="J839" s="860"/>
      <c r="K839" s="860"/>
      <c r="L839" s="860"/>
      <c r="M839" s="860"/>
      <c r="N839" s="860"/>
      <c r="O839" s="860"/>
      <c r="P839" s="860"/>
      <c r="Q839" s="860"/>
      <c r="R839" s="860"/>
      <c r="S839" s="860"/>
      <c r="T839" s="860"/>
      <c r="U839" s="860"/>
      <c r="V839" s="860"/>
      <c r="W839" s="860"/>
      <c r="X839" s="860"/>
      <c r="Y839" s="860"/>
    </row>
    <row r="840" spans="1:25" ht="15.75" customHeight="1" x14ac:dyDescent="0.25">
      <c r="A840" s="860"/>
      <c r="B840" s="860"/>
      <c r="C840" s="860"/>
      <c r="D840" s="860"/>
      <c r="E840" s="860"/>
      <c r="F840" s="860"/>
      <c r="G840" s="868"/>
      <c r="H840" s="860"/>
      <c r="I840" s="860"/>
      <c r="J840" s="860"/>
      <c r="K840" s="860"/>
      <c r="L840" s="860"/>
      <c r="M840" s="860"/>
      <c r="N840" s="860"/>
      <c r="O840" s="860"/>
      <c r="P840" s="860"/>
      <c r="Q840" s="860"/>
      <c r="R840" s="860"/>
      <c r="S840" s="860"/>
      <c r="T840" s="860"/>
      <c r="U840" s="860"/>
      <c r="V840" s="860"/>
      <c r="W840" s="860"/>
      <c r="X840" s="860"/>
      <c r="Y840" s="860"/>
    </row>
    <row r="841" spans="1:25" ht="15.75" customHeight="1" x14ac:dyDescent="0.25">
      <c r="A841" s="860"/>
      <c r="B841" s="860"/>
      <c r="C841" s="860"/>
      <c r="D841" s="860"/>
      <c r="E841" s="860"/>
      <c r="F841" s="860"/>
      <c r="G841" s="868"/>
      <c r="H841" s="860"/>
      <c r="I841" s="860"/>
      <c r="J841" s="860"/>
      <c r="K841" s="860"/>
      <c r="L841" s="860"/>
      <c r="M841" s="860"/>
      <c r="N841" s="860"/>
      <c r="O841" s="860"/>
      <c r="P841" s="860"/>
      <c r="Q841" s="860"/>
      <c r="R841" s="860"/>
      <c r="S841" s="860"/>
      <c r="T841" s="860"/>
      <c r="U841" s="860"/>
      <c r="V841" s="860"/>
      <c r="W841" s="860"/>
      <c r="X841" s="860"/>
      <c r="Y841" s="860"/>
    </row>
    <row r="842" spans="1:25" ht="15.75" customHeight="1" x14ac:dyDescent="0.25">
      <c r="A842" s="860"/>
      <c r="B842" s="860"/>
      <c r="C842" s="860"/>
      <c r="D842" s="860"/>
      <c r="E842" s="860"/>
      <c r="F842" s="860"/>
      <c r="G842" s="868"/>
      <c r="H842" s="860"/>
      <c r="I842" s="860"/>
      <c r="J842" s="860"/>
      <c r="K842" s="860"/>
      <c r="L842" s="860"/>
      <c r="M842" s="860"/>
      <c r="N842" s="860"/>
      <c r="O842" s="860"/>
      <c r="P842" s="860"/>
      <c r="Q842" s="860"/>
      <c r="R842" s="860"/>
      <c r="S842" s="860"/>
      <c r="T842" s="860"/>
      <c r="U842" s="860"/>
      <c r="V842" s="860"/>
      <c r="W842" s="860"/>
      <c r="X842" s="860"/>
      <c r="Y842" s="860"/>
    </row>
    <row r="843" spans="1:25" ht="15.75" customHeight="1" x14ac:dyDescent="0.25">
      <c r="A843" s="860"/>
      <c r="B843" s="860"/>
      <c r="C843" s="860"/>
      <c r="D843" s="860"/>
      <c r="E843" s="860"/>
      <c r="F843" s="860"/>
      <c r="G843" s="868"/>
      <c r="H843" s="860"/>
      <c r="I843" s="860"/>
      <c r="J843" s="860"/>
      <c r="K843" s="860"/>
      <c r="L843" s="860"/>
      <c r="M843" s="860"/>
      <c r="N843" s="860"/>
      <c r="O843" s="860"/>
      <c r="P843" s="860"/>
      <c r="Q843" s="860"/>
      <c r="R843" s="860"/>
      <c r="S843" s="860"/>
      <c r="T843" s="860"/>
      <c r="U843" s="860"/>
      <c r="V843" s="860"/>
      <c r="W843" s="860"/>
      <c r="X843" s="860"/>
      <c r="Y843" s="860"/>
    </row>
    <row r="844" spans="1:25" ht="15.75" customHeight="1" x14ac:dyDescent="0.25">
      <c r="A844" s="860"/>
      <c r="B844" s="860"/>
      <c r="C844" s="860"/>
      <c r="D844" s="860"/>
      <c r="E844" s="860"/>
      <c r="F844" s="860"/>
      <c r="G844" s="868"/>
      <c r="H844" s="860"/>
      <c r="I844" s="860"/>
      <c r="J844" s="860"/>
      <c r="K844" s="860"/>
      <c r="L844" s="860"/>
      <c r="M844" s="860"/>
      <c r="N844" s="860"/>
      <c r="O844" s="860"/>
      <c r="P844" s="860"/>
      <c r="Q844" s="860"/>
      <c r="R844" s="860"/>
      <c r="S844" s="860"/>
      <c r="T844" s="860"/>
      <c r="U844" s="860"/>
      <c r="V844" s="860"/>
      <c r="W844" s="860"/>
      <c r="X844" s="860"/>
      <c r="Y844" s="860"/>
    </row>
    <row r="845" spans="1:25" ht="15.75" customHeight="1" x14ac:dyDescent="0.25">
      <c r="A845" s="860"/>
      <c r="B845" s="860"/>
      <c r="C845" s="860"/>
      <c r="D845" s="860"/>
      <c r="E845" s="860"/>
      <c r="F845" s="860"/>
      <c r="G845" s="868"/>
      <c r="H845" s="860"/>
      <c r="I845" s="860"/>
      <c r="J845" s="860"/>
      <c r="K845" s="860"/>
      <c r="L845" s="860"/>
      <c r="M845" s="860"/>
      <c r="N845" s="860"/>
      <c r="O845" s="860"/>
      <c r="P845" s="860"/>
      <c r="Q845" s="860"/>
      <c r="R845" s="860"/>
      <c r="S845" s="860"/>
      <c r="T845" s="860"/>
      <c r="U845" s="860"/>
      <c r="V845" s="860"/>
      <c r="W845" s="860"/>
      <c r="X845" s="860"/>
      <c r="Y845" s="860"/>
    </row>
    <row r="846" spans="1:25" ht="15.75" customHeight="1" x14ac:dyDescent="0.25">
      <c r="A846" s="860"/>
      <c r="B846" s="860"/>
      <c r="C846" s="860"/>
      <c r="D846" s="860"/>
      <c r="E846" s="860"/>
      <c r="F846" s="860"/>
      <c r="G846" s="868"/>
      <c r="H846" s="860"/>
      <c r="I846" s="860"/>
      <c r="J846" s="860"/>
      <c r="K846" s="860"/>
      <c r="L846" s="860"/>
      <c r="M846" s="860"/>
      <c r="N846" s="860"/>
      <c r="O846" s="860"/>
      <c r="P846" s="860"/>
      <c r="Q846" s="860"/>
      <c r="R846" s="860"/>
      <c r="S846" s="860"/>
      <c r="T846" s="860"/>
      <c r="U846" s="860"/>
      <c r="V846" s="860"/>
      <c r="W846" s="860"/>
      <c r="X846" s="860"/>
      <c r="Y846" s="860"/>
    </row>
    <row r="847" spans="1:25" ht="15.75" customHeight="1" x14ac:dyDescent="0.25">
      <c r="A847" s="860"/>
      <c r="B847" s="860"/>
      <c r="C847" s="860"/>
      <c r="D847" s="860"/>
      <c r="E847" s="860"/>
      <c r="F847" s="860"/>
      <c r="G847" s="868"/>
      <c r="H847" s="860"/>
      <c r="I847" s="860"/>
      <c r="J847" s="860"/>
      <c r="K847" s="860"/>
      <c r="L847" s="860"/>
      <c r="M847" s="860"/>
      <c r="N847" s="860"/>
      <c r="O847" s="860"/>
      <c r="P847" s="860"/>
      <c r="Q847" s="860"/>
      <c r="R847" s="860"/>
      <c r="S847" s="860"/>
      <c r="T847" s="860"/>
      <c r="U847" s="860"/>
      <c r="V847" s="860"/>
      <c r="W847" s="860"/>
      <c r="X847" s="860"/>
      <c r="Y847" s="860"/>
    </row>
    <row r="848" spans="1:25" ht="15.75" customHeight="1" x14ac:dyDescent="0.25">
      <c r="A848" s="860"/>
      <c r="B848" s="860"/>
      <c r="C848" s="860"/>
      <c r="D848" s="860"/>
      <c r="E848" s="860"/>
      <c r="F848" s="860"/>
      <c r="G848" s="868"/>
      <c r="H848" s="860"/>
      <c r="I848" s="860"/>
      <c r="J848" s="860"/>
      <c r="K848" s="860"/>
      <c r="L848" s="860"/>
      <c r="M848" s="860"/>
      <c r="N848" s="860"/>
      <c r="O848" s="860"/>
      <c r="P848" s="860"/>
      <c r="Q848" s="860"/>
      <c r="R848" s="860"/>
      <c r="S848" s="860"/>
      <c r="T848" s="860"/>
      <c r="U848" s="860"/>
      <c r="V848" s="860"/>
      <c r="W848" s="860"/>
      <c r="X848" s="860"/>
      <c r="Y848" s="860"/>
    </row>
    <row r="849" spans="1:25" ht="15.75" customHeight="1" x14ac:dyDescent="0.25">
      <c r="A849" s="860"/>
      <c r="B849" s="860"/>
      <c r="C849" s="860"/>
      <c r="D849" s="860"/>
      <c r="E849" s="860"/>
      <c r="F849" s="860"/>
      <c r="G849" s="868"/>
      <c r="H849" s="860"/>
      <c r="I849" s="860"/>
      <c r="J849" s="860"/>
      <c r="K849" s="860"/>
      <c r="L849" s="860"/>
      <c r="M849" s="860"/>
      <c r="N849" s="860"/>
      <c r="O849" s="860"/>
      <c r="P849" s="860"/>
      <c r="Q849" s="860"/>
      <c r="R849" s="860"/>
      <c r="S849" s="860"/>
      <c r="T849" s="860"/>
      <c r="U849" s="860"/>
      <c r="V849" s="860"/>
      <c r="W849" s="860"/>
      <c r="X849" s="860"/>
      <c r="Y849" s="860"/>
    </row>
    <row r="850" spans="1:25" ht="15.75" customHeight="1" x14ac:dyDescent="0.25">
      <c r="A850" s="860"/>
      <c r="B850" s="860"/>
      <c r="C850" s="860"/>
      <c r="D850" s="860"/>
      <c r="E850" s="860"/>
      <c r="F850" s="860"/>
      <c r="G850" s="868"/>
      <c r="H850" s="860"/>
      <c r="I850" s="860"/>
      <c r="J850" s="860"/>
      <c r="K850" s="860"/>
      <c r="L850" s="860"/>
      <c r="M850" s="860"/>
      <c r="N850" s="860"/>
      <c r="O850" s="860"/>
      <c r="P850" s="860"/>
      <c r="Q850" s="860"/>
      <c r="R850" s="860"/>
      <c r="S850" s="860"/>
      <c r="T850" s="860"/>
      <c r="U850" s="860"/>
      <c r="V850" s="860"/>
      <c r="W850" s="860"/>
      <c r="X850" s="860"/>
      <c r="Y850" s="860"/>
    </row>
    <row r="851" spans="1:25" ht="15.75" customHeight="1" x14ac:dyDescent="0.25">
      <c r="A851" s="860"/>
      <c r="B851" s="860"/>
      <c r="C851" s="860"/>
      <c r="D851" s="860"/>
      <c r="E851" s="860"/>
      <c r="F851" s="860"/>
      <c r="G851" s="868"/>
      <c r="H851" s="860"/>
      <c r="I851" s="860"/>
      <c r="J851" s="860"/>
      <c r="K851" s="860"/>
      <c r="L851" s="860"/>
      <c r="M851" s="860"/>
      <c r="N851" s="860"/>
      <c r="O851" s="860"/>
      <c r="P851" s="860"/>
      <c r="Q851" s="860"/>
      <c r="R851" s="860"/>
      <c r="S851" s="860"/>
      <c r="T851" s="860"/>
      <c r="U851" s="860"/>
      <c r="V851" s="860"/>
      <c r="W851" s="860"/>
      <c r="X851" s="860"/>
      <c r="Y851" s="860"/>
    </row>
    <row r="852" spans="1:25" ht="15.75" customHeight="1" x14ac:dyDescent="0.25">
      <c r="A852" s="860"/>
      <c r="B852" s="860"/>
      <c r="C852" s="860"/>
      <c r="D852" s="860"/>
      <c r="E852" s="860"/>
      <c r="F852" s="860"/>
      <c r="G852" s="868"/>
      <c r="H852" s="860"/>
      <c r="I852" s="860"/>
      <c r="J852" s="860"/>
      <c r="K852" s="860"/>
      <c r="L852" s="860"/>
      <c r="M852" s="860"/>
      <c r="N852" s="860"/>
      <c r="O852" s="860"/>
      <c r="P852" s="860"/>
      <c r="Q852" s="860"/>
      <c r="R852" s="860"/>
      <c r="S852" s="860"/>
      <c r="T852" s="860"/>
      <c r="U852" s="860"/>
      <c r="V852" s="860"/>
      <c r="W852" s="860"/>
      <c r="X852" s="860"/>
      <c r="Y852" s="860"/>
    </row>
    <row r="853" spans="1:25" ht="15.75" customHeight="1" x14ac:dyDescent="0.25">
      <c r="A853" s="860"/>
      <c r="B853" s="860"/>
      <c r="C853" s="860"/>
      <c r="D853" s="860"/>
      <c r="E853" s="860"/>
      <c r="F853" s="860"/>
      <c r="G853" s="868"/>
      <c r="H853" s="860"/>
      <c r="I853" s="860"/>
      <c r="J853" s="860"/>
      <c r="K853" s="860"/>
      <c r="L853" s="860"/>
      <c r="M853" s="860"/>
      <c r="N853" s="860"/>
      <c r="O853" s="860"/>
      <c r="P853" s="860"/>
      <c r="Q853" s="860"/>
      <c r="R853" s="860"/>
      <c r="S853" s="860"/>
      <c r="T853" s="860"/>
      <c r="U853" s="860"/>
      <c r="V853" s="860"/>
      <c r="W853" s="860"/>
      <c r="X853" s="860"/>
      <c r="Y853" s="860"/>
    </row>
    <row r="854" spans="1:25" ht="15.75" customHeight="1" x14ac:dyDescent="0.25">
      <c r="A854" s="860"/>
      <c r="B854" s="860"/>
      <c r="C854" s="860"/>
      <c r="D854" s="860"/>
      <c r="E854" s="860"/>
      <c r="F854" s="860"/>
      <c r="G854" s="868"/>
      <c r="H854" s="860"/>
      <c r="I854" s="860"/>
      <c r="J854" s="860"/>
      <c r="K854" s="860"/>
      <c r="L854" s="860"/>
      <c r="M854" s="860"/>
      <c r="N854" s="860"/>
      <c r="O854" s="860"/>
      <c r="P854" s="860"/>
      <c r="Q854" s="860"/>
      <c r="R854" s="860"/>
      <c r="S854" s="860"/>
      <c r="T854" s="860"/>
      <c r="U854" s="860"/>
      <c r="V854" s="860"/>
      <c r="W854" s="860"/>
      <c r="X854" s="860"/>
      <c r="Y854" s="860"/>
    </row>
    <row r="855" spans="1:25" ht="15.75" customHeight="1" x14ac:dyDescent="0.25">
      <c r="A855" s="860"/>
      <c r="B855" s="860"/>
      <c r="C855" s="860"/>
      <c r="D855" s="860"/>
      <c r="E855" s="860"/>
      <c r="F855" s="860"/>
      <c r="G855" s="868"/>
      <c r="H855" s="860"/>
      <c r="I855" s="860"/>
      <c r="J855" s="860"/>
      <c r="K855" s="860"/>
      <c r="L855" s="860"/>
      <c r="M855" s="860"/>
      <c r="N855" s="860"/>
      <c r="O855" s="860"/>
      <c r="P855" s="860"/>
      <c r="Q855" s="860"/>
      <c r="R855" s="860"/>
      <c r="S855" s="860"/>
      <c r="T855" s="860"/>
      <c r="U855" s="860"/>
      <c r="V855" s="860"/>
      <c r="W855" s="860"/>
      <c r="X855" s="860"/>
      <c r="Y855" s="860"/>
    </row>
    <row r="856" spans="1:25" ht="15.75" customHeight="1" x14ac:dyDescent="0.25">
      <c r="A856" s="860"/>
      <c r="B856" s="860"/>
      <c r="C856" s="860"/>
      <c r="D856" s="860"/>
      <c r="E856" s="860"/>
      <c r="F856" s="860"/>
      <c r="G856" s="868"/>
      <c r="H856" s="860"/>
      <c r="I856" s="860"/>
      <c r="J856" s="860"/>
      <c r="K856" s="860"/>
      <c r="L856" s="860"/>
      <c r="M856" s="860"/>
      <c r="N856" s="860"/>
      <c r="O856" s="860"/>
      <c r="P856" s="860"/>
      <c r="Q856" s="860"/>
      <c r="R856" s="860"/>
      <c r="S856" s="860"/>
      <c r="T856" s="860"/>
      <c r="U856" s="860"/>
      <c r="V856" s="860"/>
      <c r="W856" s="860"/>
      <c r="X856" s="860"/>
      <c r="Y856" s="860"/>
    </row>
    <row r="857" spans="1:25" ht="15.75" customHeight="1" x14ac:dyDescent="0.25">
      <c r="A857" s="860"/>
      <c r="B857" s="860"/>
      <c r="C857" s="860"/>
      <c r="D857" s="860"/>
      <c r="E857" s="860"/>
      <c r="F857" s="860"/>
      <c r="G857" s="868"/>
      <c r="H857" s="860"/>
      <c r="I857" s="860"/>
      <c r="J857" s="860"/>
      <c r="K857" s="860"/>
      <c r="L857" s="860"/>
      <c r="M857" s="860"/>
      <c r="N857" s="860"/>
      <c r="O857" s="860"/>
      <c r="P857" s="860"/>
      <c r="Q857" s="860"/>
      <c r="R857" s="860"/>
      <c r="S857" s="860"/>
      <c r="T857" s="860"/>
      <c r="U857" s="860"/>
      <c r="V857" s="860"/>
      <c r="W857" s="860"/>
      <c r="X857" s="860"/>
      <c r="Y857" s="860"/>
    </row>
    <row r="858" spans="1:25" ht="15.75" customHeight="1" x14ac:dyDescent="0.25">
      <c r="A858" s="860"/>
      <c r="B858" s="860"/>
      <c r="C858" s="860"/>
      <c r="D858" s="860"/>
      <c r="E858" s="860"/>
      <c r="F858" s="860"/>
      <c r="G858" s="868"/>
      <c r="H858" s="860"/>
      <c r="I858" s="860"/>
      <c r="J858" s="860"/>
      <c r="K858" s="860"/>
      <c r="L858" s="860"/>
      <c r="M858" s="860"/>
      <c r="N858" s="860"/>
      <c r="O858" s="860"/>
      <c r="P858" s="860"/>
      <c r="Q858" s="860"/>
      <c r="R858" s="860"/>
      <c r="S858" s="860"/>
      <c r="T858" s="860"/>
      <c r="U858" s="860"/>
      <c r="V858" s="860"/>
      <c r="W858" s="860"/>
      <c r="X858" s="860"/>
      <c r="Y858" s="860"/>
    </row>
    <row r="859" spans="1:25" ht="15.75" customHeight="1" x14ac:dyDescent="0.25">
      <c r="A859" s="860"/>
      <c r="B859" s="860"/>
      <c r="C859" s="860"/>
      <c r="D859" s="860"/>
      <c r="E859" s="860"/>
      <c r="F859" s="860"/>
      <c r="G859" s="868"/>
      <c r="H859" s="860"/>
      <c r="I859" s="860"/>
      <c r="J859" s="860"/>
      <c r="K859" s="860"/>
      <c r="L859" s="860"/>
      <c r="M859" s="860"/>
      <c r="N859" s="860"/>
      <c r="O859" s="860"/>
      <c r="P859" s="860"/>
      <c r="Q859" s="860"/>
      <c r="R859" s="860"/>
      <c r="S859" s="860"/>
      <c r="T859" s="860"/>
      <c r="U859" s="860"/>
      <c r="V859" s="860"/>
      <c r="W859" s="860"/>
      <c r="X859" s="860"/>
      <c r="Y859" s="860"/>
    </row>
    <row r="860" spans="1:25" ht="15.75" customHeight="1" x14ac:dyDescent="0.25">
      <c r="A860" s="860"/>
      <c r="B860" s="860"/>
      <c r="C860" s="860"/>
      <c r="D860" s="860"/>
      <c r="E860" s="860"/>
      <c r="F860" s="860"/>
      <c r="G860" s="868"/>
      <c r="H860" s="860"/>
      <c r="I860" s="860"/>
      <c r="J860" s="860"/>
      <c r="K860" s="860"/>
      <c r="L860" s="860"/>
      <c r="M860" s="860"/>
      <c r="N860" s="860"/>
      <c r="O860" s="860"/>
      <c r="P860" s="860"/>
      <c r="Q860" s="860"/>
      <c r="R860" s="860"/>
      <c r="S860" s="860"/>
      <c r="T860" s="860"/>
      <c r="U860" s="860"/>
      <c r="V860" s="860"/>
      <c r="W860" s="860"/>
      <c r="X860" s="860"/>
      <c r="Y860" s="860"/>
    </row>
    <row r="861" spans="1:25" ht="15.75" customHeight="1" x14ac:dyDescent="0.25">
      <c r="A861" s="860"/>
      <c r="B861" s="860"/>
      <c r="C861" s="860"/>
      <c r="D861" s="860"/>
      <c r="E861" s="860"/>
      <c r="F861" s="860"/>
      <c r="G861" s="868"/>
      <c r="H861" s="860"/>
      <c r="I861" s="860"/>
      <c r="J861" s="860"/>
      <c r="K861" s="860"/>
      <c r="L861" s="860"/>
      <c r="M861" s="860"/>
      <c r="N861" s="860"/>
      <c r="O861" s="860"/>
      <c r="P861" s="860"/>
      <c r="Q861" s="860"/>
      <c r="R861" s="860"/>
      <c r="S861" s="860"/>
      <c r="T861" s="860"/>
      <c r="U861" s="860"/>
      <c r="V861" s="860"/>
      <c r="W861" s="860"/>
      <c r="X861" s="860"/>
      <c r="Y861" s="860"/>
    </row>
    <row r="862" spans="1:25" ht="15.75" customHeight="1" x14ac:dyDescent="0.25">
      <c r="A862" s="860"/>
      <c r="B862" s="860"/>
      <c r="C862" s="860"/>
      <c r="D862" s="860"/>
      <c r="E862" s="860"/>
      <c r="F862" s="860"/>
      <c r="G862" s="868"/>
      <c r="H862" s="860"/>
      <c r="I862" s="860"/>
      <c r="J862" s="860"/>
      <c r="K862" s="860"/>
      <c r="L862" s="860"/>
      <c r="M862" s="860"/>
      <c r="N862" s="860"/>
      <c r="O862" s="860"/>
      <c r="P862" s="860"/>
      <c r="Q862" s="860"/>
      <c r="R862" s="860"/>
      <c r="S862" s="860"/>
      <c r="T862" s="860"/>
      <c r="U862" s="860"/>
      <c r="V862" s="860"/>
      <c r="W862" s="860"/>
      <c r="X862" s="860"/>
      <c r="Y862" s="860"/>
    </row>
    <row r="863" spans="1:25" ht="15.75" customHeight="1" x14ac:dyDescent="0.25">
      <c r="A863" s="860"/>
      <c r="B863" s="860"/>
      <c r="C863" s="860"/>
      <c r="D863" s="860"/>
      <c r="E863" s="860"/>
      <c r="F863" s="860"/>
      <c r="G863" s="868"/>
      <c r="H863" s="860"/>
      <c r="I863" s="860"/>
      <c r="J863" s="860"/>
      <c r="K863" s="860"/>
      <c r="L863" s="860"/>
      <c r="M863" s="860"/>
      <c r="N863" s="860"/>
      <c r="O863" s="860"/>
      <c r="P863" s="860"/>
      <c r="Q863" s="860"/>
      <c r="R863" s="860"/>
      <c r="S863" s="860"/>
      <c r="T863" s="860"/>
      <c r="U863" s="860"/>
      <c r="V863" s="860"/>
      <c r="W863" s="860"/>
      <c r="X863" s="860"/>
      <c r="Y863" s="860"/>
    </row>
    <row r="864" spans="1:25" ht="15.75" customHeight="1" x14ac:dyDescent="0.25">
      <c r="A864" s="860"/>
      <c r="B864" s="860"/>
      <c r="C864" s="860"/>
      <c r="D864" s="860"/>
      <c r="E864" s="860"/>
      <c r="F864" s="860"/>
      <c r="G864" s="868"/>
      <c r="H864" s="860"/>
      <c r="I864" s="860"/>
      <c r="J864" s="860"/>
      <c r="K864" s="860"/>
      <c r="L864" s="860"/>
      <c r="M864" s="860"/>
      <c r="N864" s="860"/>
      <c r="O864" s="860"/>
      <c r="P864" s="860"/>
      <c r="Q864" s="860"/>
      <c r="R864" s="860"/>
      <c r="S864" s="860"/>
      <c r="T864" s="860"/>
      <c r="U864" s="860"/>
      <c r="V864" s="860"/>
      <c r="W864" s="860"/>
      <c r="X864" s="860"/>
      <c r="Y864" s="860"/>
    </row>
    <row r="865" spans="1:25" ht="15.75" customHeight="1" x14ac:dyDescent="0.25">
      <c r="A865" s="860"/>
      <c r="B865" s="860"/>
      <c r="C865" s="860"/>
      <c r="D865" s="860"/>
      <c r="E865" s="860"/>
      <c r="F865" s="860"/>
      <c r="G865" s="868"/>
      <c r="H865" s="860"/>
      <c r="I865" s="860"/>
      <c r="J865" s="860"/>
      <c r="K865" s="860"/>
      <c r="L865" s="860"/>
      <c r="M865" s="860"/>
      <c r="N865" s="860"/>
      <c r="O865" s="860"/>
      <c r="P865" s="860"/>
      <c r="Q865" s="860"/>
      <c r="R865" s="860"/>
      <c r="S865" s="860"/>
      <c r="T865" s="860"/>
      <c r="U865" s="860"/>
      <c r="V865" s="860"/>
      <c r="W865" s="860"/>
      <c r="X865" s="860"/>
      <c r="Y865" s="860"/>
    </row>
    <row r="866" spans="1:25" ht="15.75" customHeight="1" x14ac:dyDescent="0.25">
      <c r="A866" s="860"/>
      <c r="B866" s="860"/>
      <c r="C866" s="860"/>
      <c r="D866" s="860"/>
      <c r="E866" s="860"/>
      <c r="F866" s="860"/>
      <c r="G866" s="868"/>
      <c r="H866" s="860"/>
      <c r="I866" s="860"/>
      <c r="J866" s="860"/>
      <c r="K866" s="860"/>
      <c r="L866" s="860"/>
      <c r="M866" s="860"/>
      <c r="N866" s="860"/>
      <c r="O866" s="860"/>
      <c r="P866" s="860"/>
      <c r="Q866" s="860"/>
      <c r="R866" s="860"/>
      <c r="S866" s="860"/>
      <c r="T866" s="860"/>
      <c r="U866" s="860"/>
      <c r="V866" s="860"/>
      <c r="W866" s="860"/>
      <c r="X866" s="860"/>
      <c r="Y866" s="860"/>
    </row>
    <row r="867" spans="1:25" ht="15.75" customHeight="1" x14ac:dyDescent="0.25">
      <c r="A867" s="860"/>
      <c r="B867" s="860"/>
      <c r="C867" s="860"/>
      <c r="D867" s="860"/>
      <c r="E867" s="860"/>
      <c r="F867" s="860"/>
      <c r="G867" s="868"/>
      <c r="H867" s="860"/>
      <c r="I867" s="860"/>
      <c r="J867" s="860"/>
      <c r="K867" s="860"/>
      <c r="L867" s="860"/>
      <c r="M867" s="860"/>
      <c r="N867" s="860"/>
      <c r="O867" s="860"/>
      <c r="P867" s="860"/>
      <c r="Q867" s="860"/>
      <c r="R867" s="860"/>
      <c r="S867" s="860"/>
      <c r="T867" s="860"/>
      <c r="U867" s="860"/>
      <c r="V867" s="860"/>
      <c r="W867" s="860"/>
      <c r="X867" s="860"/>
      <c r="Y867" s="860"/>
    </row>
    <row r="868" spans="1:25" ht="15.75" customHeight="1" x14ac:dyDescent="0.25">
      <c r="A868" s="860"/>
      <c r="B868" s="860"/>
      <c r="C868" s="860"/>
      <c r="D868" s="860"/>
      <c r="E868" s="860"/>
      <c r="F868" s="860"/>
      <c r="G868" s="868"/>
      <c r="H868" s="860"/>
      <c r="I868" s="860"/>
      <c r="J868" s="860"/>
      <c r="K868" s="860"/>
      <c r="L868" s="860"/>
      <c r="M868" s="860"/>
      <c r="N868" s="860"/>
      <c r="O868" s="860"/>
      <c r="P868" s="860"/>
      <c r="Q868" s="860"/>
      <c r="R868" s="860"/>
      <c r="S868" s="860"/>
      <c r="T868" s="860"/>
      <c r="U868" s="860"/>
      <c r="V868" s="860"/>
      <c r="W868" s="860"/>
      <c r="X868" s="860"/>
      <c r="Y868" s="860"/>
    </row>
    <row r="869" spans="1:25" ht="15.75" customHeight="1" x14ac:dyDescent="0.25">
      <c r="A869" s="860"/>
      <c r="B869" s="860"/>
      <c r="C869" s="860"/>
      <c r="D869" s="860"/>
      <c r="E869" s="860"/>
      <c r="F869" s="860"/>
      <c r="G869" s="868"/>
      <c r="H869" s="860"/>
      <c r="I869" s="860"/>
      <c r="J869" s="860"/>
      <c r="K869" s="860"/>
      <c r="L869" s="860"/>
      <c r="M869" s="860"/>
      <c r="N869" s="860"/>
      <c r="O869" s="860"/>
      <c r="P869" s="860"/>
      <c r="Q869" s="860"/>
      <c r="R869" s="860"/>
      <c r="S869" s="860"/>
      <c r="T869" s="860"/>
      <c r="U869" s="860"/>
      <c r="V869" s="860"/>
      <c r="W869" s="860"/>
      <c r="X869" s="860"/>
      <c r="Y869" s="860"/>
    </row>
    <row r="870" spans="1:25" ht="15.75" customHeight="1" x14ac:dyDescent="0.25">
      <c r="A870" s="860"/>
      <c r="B870" s="860"/>
      <c r="C870" s="860"/>
      <c r="D870" s="860"/>
      <c r="E870" s="860"/>
      <c r="F870" s="860"/>
      <c r="G870" s="868"/>
      <c r="H870" s="860"/>
      <c r="I870" s="860"/>
      <c r="J870" s="860"/>
      <c r="K870" s="860"/>
      <c r="L870" s="860"/>
      <c r="M870" s="860"/>
      <c r="N870" s="860"/>
      <c r="O870" s="860"/>
      <c r="P870" s="860"/>
      <c r="Q870" s="860"/>
      <c r="R870" s="860"/>
      <c r="S870" s="860"/>
      <c r="T870" s="860"/>
      <c r="U870" s="860"/>
      <c r="V870" s="860"/>
      <c r="W870" s="860"/>
      <c r="X870" s="860"/>
      <c r="Y870" s="860"/>
    </row>
    <row r="871" spans="1:25" ht="15.75" customHeight="1" x14ac:dyDescent="0.25">
      <c r="A871" s="860"/>
      <c r="B871" s="860"/>
      <c r="C871" s="860"/>
      <c r="D871" s="860"/>
      <c r="E871" s="860"/>
      <c r="F871" s="860"/>
      <c r="G871" s="868"/>
      <c r="H871" s="860"/>
      <c r="I871" s="860"/>
      <c r="J871" s="860"/>
      <c r="K871" s="860"/>
      <c r="L871" s="860"/>
      <c r="M871" s="860"/>
      <c r="N871" s="860"/>
      <c r="O871" s="860"/>
      <c r="P871" s="860"/>
      <c r="Q871" s="860"/>
      <c r="R871" s="860"/>
      <c r="S871" s="860"/>
      <c r="T871" s="860"/>
      <c r="U871" s="860"/>
      <c r="V871" s="860"/>
      <c r="W871" s="860"/>
      <c r="X871" s="860"/>
      <c r="Y871" s="860"/>
    </row>
    <row r="872" spans="1:25" ht="15.75" customHeight="1" x14ac:dyDescent="0.25">
      <c r="A872" s="860"/>
      <c r="B872" s="860"/>
      <c r="C872" s="860"/>
      <c r="D872" s="860"/>
      <c r="E872" s="860"/>
      <c r="F872" s="860"/>
      <c r="G872" s="868"/>
      <c r="H872" s="860"/>
      <c r="I872" s="860"/>
      <c r="J872" s="860"/>
      <c r="K872" s="860"/>
      <c r="L872" s="860"/>
      <c r="M872" s="860"/>
      <c r="N872" s="860"/>
      <c r="O872" s="860"/>
      <c r="P872" s="860"/>
      <c r="Q872" s="860"/>
      <c r="R872" s="860"/>
      <c r="S872" s="860"/>
      <c r="T872" s="860"/>
      <c r="U872" s="860"/>
      <c r="V872" s="860"/>
      <c r="W872" s="860"/>
      <c r="X872" s="860"/>
      <c r="Y872" s="860"/>
    </row>
    <row r="873" spans="1:25" ht="15.75" customHeight="1" x14ac:dyDescent="0.25">
      <c r="A873" s="860"/>
      <c r="B873" s="860"/>
      <c r="C873" s="860"/>
      <c r="D873" s="860"/>
      <c r="E873" s="860"/>
      <c r="F873" s="860"/>
      <c r="G873" s="868"/>
      <c r="H873" s="860"/>
      <c r="I873" s="860"/>
      <c r="J873" s="860"/>
      <c r="K873" s="860"/>
      <c r="L873" s="860"/>
      <c r="M873" s="860"/>
      <c r="N873" s="860"/>
      <c r="O873" s="860"/>
      <c r="P873" s="860"/>
      <c r="Q873" s="860"/>
      <c r="R873" s="860"/>
      <c r="S873" s="860"/>
      <c r="T873" s="860"/>
      <c r="U873" s="860"/>
      <c r="V873" s="860"/>
      <c r="W873" s="860"/>
      <c r="X873" s="860"/>
      <c r="Y873" s="860"/>
    </row>
    <row r="874" spans="1:25" ht="15.75" customHeight="1" x14ac:dyDescent="0.25">
      <c r="A874" s="860"/>
      <c r="B874" s="860"/>
      <c r="C874" s="860"/>
      <c r="D874" s="860"/>
      <c r="E874" s="860"/>
      <c r="F874" s="860"/>
      <c r="G874" s="868"/>
      <c r="H874" s="860"/>
      <c r="I874" s="860"/>
      <c r="J874" s="860"/>
      <c r="K874" s="860"/>
      <c r="L874" s="860"/>
      <c r="M874" s="860"/>
      <c r="N874" s="860"/>
      <c r="O874" s="860"/>
      <c r="P874" s="860"/>
      <c r="Q874" s="860"/>
      <c r="R874" s="860"/>
      <c r="S874" s="860"/>
      <c r="T874" s="860"/>
      <c r="U874" s="860"/>
      <c r="V874" s="860"/>
      <c r="W874" s="860"/>
      <c r="X874" s="860"/>
      <c r="Y874" s="860"/>
    </row>
    <row r="875" spans="1:25" ht="15.75" customHeight="1" x14ac:dyDescent="0.25">
      <c r="A875" s="860"/>
      <c r="B875" s="860"/>
      <c r="C875" s="860"/>
      <c r="D875" s="860"/>
      <c r="E875" s="860"/>
      <c r="F875" s="860"/>
      <c r="G875" s="868"/>
      <c r="H875" s="860"/>
      <c r="I875" s="860"/>
      <c r="J875" s="860"/>
      <c r="K875" s="860"/>
      <c r="L875" s="860"/>
      <c r="M875" s="860"/>
      <c r="N875" s="860"/>
      <c r="O875" s="860"/>
      <c r="P875" s="860"/>
      <c r="Q875" s="860"/>
      <c r="R875" s="860"/>
      <c r="S875" s="860"/>
      <c r="T875" s="860"/>
      <c r="U875" s="860"/>
      <c r="V875" s="860"/>
      <c r="W875" s="860"/>
      <c r="X875" s="860"/>
      <c r="Y875" s="860"/>
    </row>
    <row r="876" spans="1:25" ht="15.75" customHeight="1" x14ac:dyDescent="0.25">
      <c r="A876" s="860"/>
      <c r="B876" s="860"/>
      <c r="C876" s="860"/>
      <c r="D876" s="860"/>
      <c r="E876" s="860"/>
      <c r="F876" s="860"/>
      <c r="G876" s="868"/>
      <c r="H876" s="860"/>
      <c r="I876" s="860"/>
      <c r="J876" s="860"/>
      <c r="K876" s="860"/>
      <c r="L876" s="860"/>
      <c r="M876" s="860"/>
      <c r="N876" s="860"/>
      <c r="O876" s="860"/>
      <c r="P876" s="860"/>
      <c r="Q876" s="860"/>
      <c r="R876" s="860"/>
      <c r="S876" s="860"/>
      <c r="T876" s="860"/>
      <c r="U876" s="860"/>
      <c r="V876" s="860"/>
      <c r="W876" s="860"/>
      <c r="X876" s="860"/>
      <c r="Y876" s="860"/>
    </row>
    <row r="877" spans="1:25" ht="15.75" customHeight="1" x14ac:dyDescent="0.25">
      <c r="A877" s="860"/>
      <c r="B877" s="860"/>
      <c r="C877" s="860"/>
      <c r="D877" s="860"/>
      <c r="E877" s="860"/>
      <c r="F877" s="860"/>
      <c r="G877" s="868"/>
      <c r="H877" s="860"/>
      <c r="I877" s="860"/>
      <c r="J877" s="860"/>
      <c r="K877" s="860"/>
      <c r="L877" s="860"/>
      <c r="M877" s="860"/>
      <c r="N877" s="860"/>
      <c r="O877" s="860"/>
      <c r="P877" s="860"/>
      <c r="Q877" s="860"/>
      <c r="R877" s="860"/>
      <c r="S877" s="860"/>
      <c r="T877" s="860"/>
      <c r="U877" s="860"/>
      <c r="V877" s="860"/>
      <c r="W877" s="860"/>
      <c r="X877" s="860"/>
      <c r="Y877" s="860"/>
    </row>
    <row r="878" spans="1:25" ht="15.75" customHeight="1" x14ac:dyDescent="0.25">
      <c r="A878" s="860"/>
      <c r="B878" s="860"/>
      <c r="C878" s="860"/>
      <c r="D878" s="860"/>
      <c r="E878" s="860"/>
      <c r="F878" s="860"/>
      <c r="G878" s="868"/>
      <c r="H878" s="860"/>
      <c r="I878" s="860"/>
      <c r="J878" s="860"/>
      <c r="K878" s="860"/>
      <c r="L878" s="860"/>
      <c r="M878" s="860"/>
      <c r="N878" s="860"/>
      <c r="O878" s="860"/>
      <c r="P878" s="860"/>
      <c r="Q878" s="860"/>
      <c r="R878" s="860"/>
      <c r="S878" s="860"/>
      <c r="T878" s="860"/>
      <c r="U878" s="860"/>
      <c r="V878" s="860"/>
      <c r="W878" s="860"/>
      <c r="X878" s="860"/>
      <c r="Y878" s="860"/>
    </row>
    <row r="879" spans="1:25" ht="15.75" customHeight="1" x14ac:dyDescent="0.25">
      <c r="A879" s="860"/>
      <c r="B879" s="860"/>
      <c r="C879" s="860"/>
      <c r="D879" s="860"/>
      <c r="E879" s="860"/>
      <c r="F879" s="860"/>
      <c r="G879" s="868"/>
      <c r="H879" s="860"/>
      <c r="I879" s="860"/>
      <c r="J879" s="860"/>
      <c r="K879" s="860"/>
      <c r="L879" s="860"/>
      <c r="M879" s="860"/>
      <c r="N879" s="860"/>
      <c r="O879" s="860"/>
      <c r="P879" s="860"/>
      <c r="Q879" s="860"/>
      <c r="R879" s="860"/>
      <c r="S879" s="860"/>
      <c r="T879" s="860"/>
      <c r="U879" s="860"/>
      <c r="V879" s="860"/>
      <c r="W879" s="860"/>
      <c r="X879" s="860"/>
      <c r="Y879" s="860"/>
    </row>
    <row r="880" spans="1:25" ht="15.75" customHeight="1" x14ac:dyDescent="0.25">
      <c r="A880" s="860"/>
      <c r="B880" s="860"/>
      <c r="C880" s="860"/>
      <c r="D880" s="860"/>
      <c r="E880" s="860"/>
      <c r="F880" s="860"/>
      <c r="G880" s="868"/>
      <c r="H880" s="860"/>
      <c r="I880" s="860"/>
      <c r="J880" s="860"/>
      <c r="K880" s="860"/>
      <c r="L880" s="860"/>
      <c r="M880" s="860"/>
      <c r="N880" s="860"/>
      <c r="O880" s="860"/>
      <c r="P880" s="860"/>
      <c r="Q880" s="860"/>
      <c r="R880" s="860"/>
      <c r="S880" s="860"/>
      <c r="T880" s="860"/>
      <c r="U880" s="860"/>
      <c r="V880" s="860"/>
      <c r="W880" s="860"/>
      <c r="X880" s="860"/>
      <c r="Y880" s="860"/>
    </row>
    <row r="881" spans="1:25" ht="15.75" customHeight="1" x14ac:dyDescent="0.25">
      <c r="A881" s="860"/>
      <c r="B881" s="860"/>
      <c r="C881" s="860"/>
      <c r="D881" s="860"/>
      <c r="E881" s="860"/>
      <c r="F881" s="860"/>
      <c r="G881" s="868"/>
      <c r="H881" s="860"/>
      <c r="I881" s="860"/>
      <c r="J881" s="860"/>
      <c r="K881" s="860"/>
      <c r="L881" s="860"/>
      <c r="M881" s="860"/>
      <c r="N881" s="860"/>
      <c r="O881" s="860"/>
      <c r="P881" s="860"/>
      <c r="Q881" s="860"/>
      <c r="R881" s="860"/>
      <c r="S881" s="860"/>
      <c r="T881" s="860"/>
      <c r="U881" s="860"/>
      <c r="V881" s="860"/>
      <c r="W881" s="860"/>
      <c r="X881" s="860"/>
      <c r="Y881" s="860"/>
    </row>
    <row r="882" spans="1:25" ht="15.75" customHeight="1" x14ac:dyDescent="0.25">
      <c r="A882" s="860"/>
      <c r="B882" s="860"/>
      <c r="C882" s="860"/>
      <c r="D882" s="860"/>
      <c r="E882" s="860"/>
      <c r="F882" s="860"/>
      <c r="G882" s="868"/>
      <c r="H882" s="860"/>
      <c r="I882" s="860"/>
      <c r="J882" s="860"/>
      <c r="K882" s="860"/>
      <c r="L882" s="860"/>
      <c r="M882" s="860"/>
      <c r="N882" s="860"/>
      <c r="O882" s="860"/>
      <c r="P882" s="860"/>
      <c r="Q882" s="860"/>
      <c r="R882" s="860"/>
      <c r="S882" s="860"/>
      <c r="T882" s="860"/>
      <c r="U882" s="860"/>
      <c r="V882" s="860"/>
      <c r="W882" s="860"/>
      <c r="X882" s="860"/>
      <c r="Y882" s="860"/>
    </row>
    <row r="883" spans="1:25" ht="15.75" customHeight="1" x14ac:dyDescent="0.25">
      <c r="A883" s="860"/>
      <c r="B883" s="860"/>
      <c r="C883" s="860"/>
      <c r="D883" s="860"/>
      <c r="E883" s="860"/>
      <c r="F883" s="860"/>
      <c r="G883" s="868"/>
      <c r="H883" s="860"/>
      <c r="I883" s="860"/>
      <c r="J883" s="860"/>
      <c r="K883" s="860"/>
      <c r="L883" s="860"/>
      <c r="M883" s="860"/>
      <c r="N883" s="860"/>
      <c r="O883" s="860"/>
      <c r="P883" s="860"/>
      <c r="Q883" s="860"/>
      <c r="R883" s="860"/>
      <c r="S883" s="860"/>
      <c r="T883" s="860"/>
      <c r="U883" s="860"/>
      <c r="V883" s="860"/>
      <c r="W883" s="860"/>
      <c r="X883" s="860"/>
      <c r="Y883" s="860"/>
    </row>
    <row r="884" spans="1:25" ht="15.75" customHeight="1" x14ac:dyDescent="0.25">
      <c r="A884" s="860"/>
      <c r="B884" s="860"/>
      <c r="C884" s="860"/>
      <c r="D884" s="860"/>
      <c r="E884" s="860"/>
      <c r="F884" s="860"/>
      <c r="G884" s="868"/>
      <c r="H884" s="860"/>
      <c r="I884" s="860"/>
      <c r="J884" s="860"/>
      <c r="K884" s="860"/>
      <c r="L884" s="860"/>
      <c r="M884" s="860"/>
      <c r="N884" s="860"/>
      <c r="O884" s="860"/>
      <c r="P884" s="860"/>
      <c r="Q884" s="860"/>
      <c r="R884" s="860"/>
      <c r="S884" s="860"/>
      <c r="T884" s="860"/>
      <c r="U884" s="860"/>
      <c r="V884" s="860"/>
      <c r="W884" s="860"/>
      <c r="X884" s="860"/>
      <c r="Y884" s="860"/>
    </row>
    <row r="885" spans="1:25" ht="15.75" customHeight="1" x14ac:dyDescent="0.25">
      <c r="A885" s="860"/>
      <c r="B885" s="860"/>
      <c r="C885" s="860"/>
      <c r="D885" s="860"/>
      <c r="E885" s="860"/>
      <c r="F885" s="860"/>
      <c r="G885" s="868"/>
      <c r="H885" s="860"/>
      <c r="I885" s="860"/>
      <c r="J885" s="860"/>
      <c r="K885" s="860"/>
      <c r="L885" s="860"/>
      <c r="M885" s="860"/>
      <c r="N885" s="860"/>
      <c r="O885" s="860"/>
      <c r="P885" s="860"/>
      <c r="Q885" s="860"/>
      <c r="R885" s="860"/>
      <c r="S885" s="860"/>
      <c r="T885" s="860"/>
      <c r="U885" s="860"/>
      <c r="V885" s="860"/>
      <c r="W885" s="860"/>
      <c r="X885" s="860"/>
      <c r="Y885" s="860"/>
    </row>
    <row r="886" spans="1:25" ht="15.75" customHeight="1" x14ac:dyDescent="0.25">
      <c r="A886" s="860"/>
      <c r="B886" s="860"/>
      <c r="C886" s="860"/>
      <c r="D886" s="860"/>
      <c r="E886" s="860"/>
      <c r="F886" s="860"/>
      <c r="G886" s="868"/>
      <c r="H886" s="860"/>
      <c r="I886" s="860"/>
      <c r="J886" s="860"/>
      <c r="K886" s="860"/>
      <c r="L886" s="860"/>
      <c r="M886" s="860"/>
      <c r="N886" s="860"/>
      <c r="O886" s="860"/>
      <c r="P886" s="860"/>
      <c r="Q886" s="860"/>
      <c r="R886" s="860"/>
      <c r="S886" s="860"/>
      <c r="T886" s="860"/>
      <c r="U886" s="860"/>
      <c r="V886" s="860"/>
      <c r="W886" s="860"/>
      <c r="X886" s="860"/>
      <c r="Y886" s="860"/>
    </row>
    <row r="887" spans="1:25" ht="15.75" customHeight="1" x14ac:dyDescent="0.25">
      <c r="A887" s="860"/>
      <c r="B887" s="860"/>
      <c r="C887" s="860"/>
      <c r="D887" s="860"/>
      <c r="E887" s="860"/>
      <c r="F887" s="860"/>
      <c r="G887" s="868"/>
      <c r="H887" s="860"/>
      <c r="I887" s="860"/>
      <c r="J887" s="860"/>
      <c r="K887" s="860"/>
      <c r="L887" s="860"/>
      <c r="M887" s="860"/>
      <c r="N887" s="860"/>
      <c r="O887" s="860"/>
      <c r="P887" s="860"/>
      <c r="Q887" s="860"/>
      <c r="R887" s="860"/>
      <c r="S887" s="860"/>
      <c r="T887" s="860"/>
      <c r="U887" s="860"/>
      <c r="V887" s="860"/>
      <c r="W887" s="860"/>
      <c r="X887" s="860"/>
      <c r="Y887" s="860"/>
    </row>
    <row r="888" spans="1:25" ht="15.75" customHeight="1" x14ac:dyDescent="0.25">
      <c r="A888" s="860"/>
      <c r="B888" s="860"/>
      <c r="C888" s="860"/>
      <c r="D888" s="860"/>
      <c r="E888" s="860"/>
      <c r="F888" s="860"/>
      <c r="G888" s="868"/>
      <c r="H888" s="860"/>
      <c r="I888" s="860"/>
      <c r="J888" s="860"/>
      <c r="K888" s="860"/>
      <c r="L888" s="860"/>
      <c r="M888" s="860"/>
      <c r="N888" s="860"/>
      <c r="O888" s="860"/>
      <c r="P888" s="860"/>
      <c r="Q888" s="860"/>
      <c r="R888" s="860"/>
      <c r="S888" s="860"/>
      <c r="T888" s="860"/>
      <c r="U888" s="860"/>
      <c r="V888" s="860"/>
      <c r="W888" s="860"/>
      <c r="X888" s="860"/>
      <c r="Y888" s="860"/>
    </row>
    <row r="889" spans="1:25" ht="15.75" customHeight="1" x14ac:dyDescent="0.25">
      <c r="A889" s="860"/>
      <c r="B889" s="860"/>
      <c r="C889" s="860"/>
      <c r="D889" s="860"/>
      <c r="E889" s="860"/>
      <c r="F889" s="860"/>
      <c r="G889" s="868"/>
      <c r="H889" s="860"/>
      <c r="I889" s="860"/>
      <c r="J889" s="860"/>
      <c r="K889" s="860"/>
      <c r="L889" s="860"/>
      <c r="M889" s="860"/>
      <c r="N889" s="860"/>
      <c r="O889" s="860"/>
      <c r="P889" s="860"/>
      <c r="Q889" s="860"/>
      <c r="R889" s="860"/>
      <c r="S889" s="860"/>
      <c r="T889" s="860"/>
      <c r="U889" s="860"/>
      <c r="V889" s="860"/>
      <c r="W889" s="860"/>
      <c r="X889" s="860"/>
      <c r="Y889" s="860"/>
    </row>
    <row r="890" spans="1:25" ht="15.75" customHeight="1" x14ac:dyDescent="0.25">
      <c r="A890" s="860"/>
      <c r="B890" s="860"/>
      <c r="C890" s="860"/>
      <c r="D890" s="860"/>
      <c r="E890" s="860"/>
      <c r="F890" s="860"/>
      <c r="G890" s="868"/>
      <c r="H890" s="860"/>
      <c r="I890" s="860"/>
      <c r="J890" s="860"/>
      <c r="K890" s="860"/>
      <c r="L890" s="860"/>
      <c r="M890" s="860"/>
      <c r="N890" s="860"/>
      <c r="O890" s="860"/>
      <c r="P890" s="860"/>
      <c r="Q890" s="860"/>
      <c r="R890" s="860"/>
      <c r="S890" s="860"/>
      <c r="T890" s="860"/>
      <c r="U890" s="860"/>
      <c r="V890" s="860"/>
      <c r="W890" s="860"/>
      <c r="X890" s="860"/>
      <c r="Y890" s="860"/>
    </row>
    <row r="891" spans="1:25" ht="15.75" customHeight="1" x14ac:dyDescent="0.25">
      <c r="A891" s="860"/>
      <c r="B891" s="860"/>
      <c r="C891" s="860"/>
      <c r="D891" s="860"/>
      <c r="E891" s="860"/>
      <c r="F891" s="860"/>
      <c r="G891" s="868"/>
      <c r="H891" s="860"/>
      <c r="I891" s="860"/>
      <c r="J891" s="860"/>
      <c r="K891" s="860"/>
      <c r="L891" s="860"/>
      <c r="M891" s="860"/>
      <c r="N891" s="860"/>
      <c r="O891" s="860"/>
      <c r="P891" s="860"/>
      <c r="Q891" s="860"/>
      <c r="R891" s="860"/>
      <c r="S891" s="860"/>
      <c r="T891" s="860"/>
      <c r="U891" s="860"/>
      <c r="V891" s="860"/>
      <c r="W891" s="860"/>
      <c r="X891" s="860"/>
      <c r="Y891" s="860"/>
    </row>
    <row r="892" spans="1:25" ht="15.75" customHeight="1" x14ac:dyDescent="0.25">
      <c r="A892" s="860"/>
      <c r="B892" s="860"/>
      <c r="C892" s="860"/>
      <c r="D892" s="860"/>
      <c r="E892" s="860"/>
      <c r="F892" s="860"/>
      <c r="G892" s="868"/>
      <c r="H892" s="860"/>
      <c r="I892" s="860"/>
      <c r="J892" s="860"/>
      <c r="K892" s="860"/>
      <c r="L892" s="860"/>
      <c r="M892" s="860"/>
      <c r="N892" s="860"/>
      <c r="O892" s="860"/>
      <c r="P892" s="860"/>
      <c r="Q892" s="860"/>
      <c r="R892" s="860"/>
      <c r="S892" s="860"/>
      <c r="T892" s="860"/>
      <c r="U892" s="860"/>
      <c r="V892" s="860"/>
      <c r="W892" s="860"/>
      <c r="X892" s="860"/>
      <c r="Y892" s="860"/>
    </row>
    <row r="893" spans="1:25" ht="15.75" customHeight="1" x14ac:dyDescent="0.25">
      <c r="A893" s="860"/>
      <c r="B893" s="860"/>
      <c r="C893" s="860"/>
      <c r="D893" s="860"/>
      <c r="E893" s="860"/>
      <c r="F893" s="860"/>
      <c r="G893" s="868"/>
      <c r="H893" s="860"/>
      <c r="I893" s="860"/>
      <c r="J893" s="860"/>
      <c r="K893" s="860"/>
      <c r="L893" s="860"/>
      <c r="M893" s="860"/>
      <c r="N893" s="860"/>
      <c r="O893" s="860"/>
      <c r="P893" s="860"/>
      <c r="Q893" s="860"/>
      <c r="R893" s="860"/>
      <c r="S893" s="860"/>
      <c r="T893" s="860"/>
      <c r="U893" s="860"/>
      <c r="V893" s="860"/>
      <c r="W893" s="860"/>
      <c r="X893" s="860"/>
      <c r="Y893" s="860"/>
    </row>
    <row r="894" spans="1:25" ht="15.75" customHeight="1" x14ac:dyDescent="0.25">
      <c r="A894" s="860"/>
      <c r="B894" s="860"/>
      <c r="C894" s="860"/>
      <c r="D894" s="860"/>
      <c r="E894" s="860"/>
      <c r="F894" s="860"/>
      <c r="G894" s="868"/>
      <c r="H894" s="860"/>
      <c r="I894" s="860"/>
      <c r="J894" s="860"/>
      <c r="K894" s="860"/>
      <c r="L894" s="860"/>
      <c r="M894" s="860"/>
      <c r="N894" s="860"/>
      <c r="O894" s="860"/>
      <c r="P894" s="860"/>
      <c r="Q894" s="860"/>
      <c r="R894" s="860"/>
      <c r="S894" s="860"/>
      <c r="T894" s="860"/>
      <c r="U894" s="860"/>
      <c r="V894" s="860"/>
      <c r="W894" s="860"/>
      <c r="X894" s="860"/>
      <c r="Y894" s="860"/>
    </row>
    <row r="895" spans="1:25" ht="15.75" customHeight="1" x14ac:dyDescent="0.25">
      <c r="A895" s="860"/>
      <c r="B895" s="860"/>
      <c r="C895" s="860"/>
      <c r="D895" s="860"/>
      <c r="E895" s="860"/>
      <c r="F895" s="860"/>
      <c r="G895" s="868"/>
      <c r="H895" s="860"/>
      <c r="I895" s="860"/>
      <c r="J895" s="860"/>
      <c r="K895" s="860"/>
      <c r="L895" s="860"/>
      <c r="M895" s="860"/>
      <c r="N895" s="860"/>
      <c r="O895" s="860"/>
      <c r="P895" s="860"/>
      <c r="Q895" s="860"/>
      <c r="R895" s="860"/>
      <c r="S895" s="860"/>
      <c r="T895" s="860"/>
      <c r="U895" s="860"/>
      <c r="V895" s="860"/>
      <c r="W895" s="860"/>
      <c r="X895" s="860"/>
      <c r="Y895" s="860"/>
    </row>
    <row r="896" spans="1:25" ht="15.75" customHeight="1" x14ac:dyDescent="0.25">
      <c r="A896" s="860"/>
      <c r="B896" s="860"/>
      <c r="C896" s="860"/>
      <c r="D896" s="860"/>
      <c r="E896" s="860"/>
      <c r="F896" s="860"/>
      <c r="G896" s="868"/>
      <c r="H896" s="860"/>
      <c r="I896" s="860"/>
      <c r="J896" s="860"/>
      <c r="K896" s="860"/>
      <c r="L896" s="860"/>
      <c r="M896" s="860"/>
      <c r="N896" s="860"/>
      <c r="O896" s="860"/>
      <c r="P896" s="860"/>
      <c r="Q896" s="860"/>
      <c r="R896" s="860"/>
      <c r="S896" s="860"/>
      <c r="T896" s="860"/>
      <c r="U896" s="860"/>
      <c r="V896" s="860"/>
      <c r="W896" s="860"/>
      <c r="X896" s="860"/>
      <c r="Y896" s="860"/>
    </row>
    <row r="897" spans="1:25" ht="15.75" customHeight="1" x14ac:dyDescent="0.25">
      <c r="A897" s="860"/>
      <c r="B897" s="860"/>
      <c r="C897" s="860"/>
      <c r="D897" s="860"/>
      <c r="E897" s="860"/>
      <c r="F897" s="860"/>
      <c r="G897" s="868"/>
      <c r="H897" s="860"/>
      <c r="I897" s="860"/>
      <c r="J897" s="860"/>
      <c r="K897" s="860"/>
      <c r="L897" s="860"/>
      <c r="M897" s="860"/>
      <c r="N897" s="860"/>
      <c r="O897" s="860"/>
      <c r="P897" s="860"/>
      <c r="Q897" s="860"/>
      <c r="R897" s="860"/>
      <c r="S897" s="860"/>
      <c r="T897" s="860"/>
      <c r="U897" s="860"/>
      <c r="V897" s="860"/>
      <c r="W897" s="860"/>
      <c r="X897" s="860"/>
      <c r="Y897" s="860"/>
    </row>
    <row r="898" spans="1:25" ht="15.75" customHeight="1" x14ac:dyDescent="0.25">
      <c r="A898" s="860"/>
      <c r="B898" s="860"/>
      <c r="C898" s="860"/>
      <c r="D898" s="860"/>
      <c r="E898" s="860"/>
      <c r="F898" s="860"/>
      <c r="G898" s="868"/>
      <c r="H898" s="860"/>
      <c r="I898" s="860"/>
      <c r="J898" s="860"/>
      <c r="K898" s="860"/>
      <c r="L898" s="860"/>
      <c r="M898" s="860"/>
      <c r="N898" s="860"/>
      <c r="O898" s="860"/>
      <c r="P898" s="860"/>
      <c r="Q898" s="860"/>
      <c r="R898" s="860"/>
      <c r="S898" s="860"/>
      <c r="T898" s="860"/>
      <c r="U898" s="860"/>
      <c r="V898" s="860"/>
      <c r="W898" s="860"/>
      <c r="X898" s="860"/>
      <c r="Y898" s="860"/>
    </row>
    <row r="899" spans="1:25" ht="15.75" customHeight="1" x14ac:dyDescent="0.25">
      <c r="A899" s="860"/>
      <c r="B899" s="860"/>
      <c r="C899" s="860"/>
      <c r="D899" s="860"/>
      <c r="E899" s="860"/>
      <c r="F899" s="860"/>
      <c r="G899" s="868"/>
      <c r="H899" s="860"/>
      <c r="I899" s="860"/>
      <c r="J899" s="860"/>
      <c r="K899" s="860"/>
      <c r="L899" s="860"/>
      <c r="M899" s="860"/>
      <c r="N899" s="860"/>
      <c r="O899" s="860"/>
      <c r="P899" s="860"/>
      <c r="Q899" s="860"/>
      <c r="R899" s="860"/>
      <c r="S899" s="860"/>
      <c r="T899" s="860"/>
      <c r="U899" s="860"/>
      <c r="V899" s="860"/>
      <c r="W899" s="860"/>
      <c r="X899" s="860"/>
      <c r="Y899" s="860"/>
    </row>
    <row r="900" spans="1:25" ht="15.75" customHeight="1" x14ac:dyDescent="0.25">
      <c r="A900" s="860"/>
      <c r="B900" s="860"/>
      <c r="C900" s="860"/>
      <c r="D900" s="860"/>
      <c r="E900" s="860"/>
      <c r="F900" s="860"/>
      <c r="G900" s="868"/>
      <c r="H900" s="860"/>
      <c r="I900" s="860"/>
      <c r="J900" s="860"/>
      <c r="K900" s="860"/>
      <c r="L900" s="860"/>
      <c r="M900" s="860"/>
      <c r="N900" s="860"/>
      <c r="O900" s="860"/>
      <c r="P900" s="860"/>
      <c r="Q900" s="860"/>
      <c r="R900" s="860"/>
      <c r="S900" s="860"/>
      <c r="T900" s="860"/>
      <c r="U900" s="860"/>
      <c r="V900" s="860"/>
      <c r="W900" s="860"/>
      <c r="X900" s="860"/>
      <c r="Y900" s="860"/>
    </row>
    <row r="901" spans="1:25" ht="15.75" customHeight="1" x14ac:dyDescent="0.25">
      <c r="A901" s="860"/>
      <c r="B901" s="860"/>
      <c r="C901" s="860"/>
      <c r="D901" s="860"/>
      <c r="E901" s="860"/>
      <c r="F901" s="860"/>
      <c r="G901" s="868"/>
      <c r="H901" s="860"/>
      <c r="I901" s="860"/>
      <c r="J901" s="860"/>
      <c r="K901" s="860"/>
      <c r="L901" s="860"/>
      <c r="M901" s="860"/>
      <c r="N901" s="860"/>
      <c r="O901" s="860"/>
      <c r="P901" s="860"/>
      <c r="Q901" s="860"/>
      <c r="R901" s="860"/>
      <c r="S901" s="860"/>
      <c r="T901" s="860"/>
      <c r="U901" s="860"/>
      <c r="V901" s="860"/>
      <c r="W901" s="860"/>
      <c r="X901" s="860"/>
      <c r="Y901" s="860"/>
    </row>
    <row r="902" spans="1:25" ht="15.75" customHeight="1" x14ac:dyDescent="0.25">
      <c r="A902" s="860"/>
      <c r="B902" s="860"/>
      <c r="C902" s="860"/>
      <c r="D902" s="860"/>
      <c r="E902" s="860"/>
      <c r="F902" s="860"/>
      <c r="G902" s="868"/>
      <c r="H902" s="860"/>
      <c r="I902" s="860"/>
      <c r="J902" s="860"/>
      <c r="K902" s="860"/>
      <c r="L902" s="860"/>
      <c r="M902" s="860"/>
      <c r="N902" s="860"/>
      <c r="O902" s="860"/>
      <c r="P902" s="860"/>
      <c r="Q902" s="860"/>
      <c r="R902" s="860"/>
      <c r="S902" s="860"/>
      <c r="T902" s="860"/>
      <c r="U902" s="860"/>
      <c r="V902" s="860"/>
      <c r="W902" s="860"/>
      <c r="X902" s="860"/>
      <c r="Y902" s="860"/>
    </row>
    <row r="903" spans="1:25" ht="15.75" customHeight="1" x14ac:dyDescent="0.25">
      <c r="A903" s="860"/>
      <c r="B903" s="860"/>
      <c r="C903" s="860"/>
      <c r="D903" s="860"/>
      <c r="E903" s="860"/>
      <c r="F903" s="860"/>
      <c r="G903" s="868"/>
      <c r="H903" s="860"/>
      <c r="I903" s="860"/>
      <c r="J903" s="860"/>
      <c r="K903" s="860"/>
      <c r="L903" s="860"/>
      <c r="M903" s="860"/>
      <c r="N903" s="860"/>
      <c r="O903" s="860"/>
      <c r="P903" s="860"/>
      <c r="Q903" s="860"/>
      <c r="R903" s="860"/>
      <c r="S903" s="860"/>
      <c r="T903" s="860"/>
      <c r="U903" s="860"/>
      <c r="V903" s="860"/>
      <c r="W903" s="860"/>
      <c r="X903" s="860"/>
      <c r="Y903" s="860"/>
    </row>
    <row r="904" spans="1:25" ht="15.75" customHeight="1" x14ac:dyDescent="0.25">
      <c r="A904" s="860"/>
      <c r="B904" s="860"/>
      <c r="C904" s="860"/>
      <c r="D904" s="860"/>
      <c r="E904" s="860"/>
      <c r="F904" s="860"/>
      <c r="G904" s="868"/>
      <c r="H904" s="860"/>
      <c r="I904" s="860"/>
      <c r="J904" s="860"/>
      <c r="K904" s="860"/>
      <c r="L904" s="860"/>
      <c r="M904" s="860"/>
      <c r="N904" s="860"/>
      <c r="O904" s="860"/>
      <c r="P904" s="860"/>
      <c r="Q904" s="860"/>
      <c r="R904" s="860"/>
      <c r="S904" s="860"/>
      <c r="T904" s="860"/>
      <c r="U904" s="860"/>
      <c r="V904" s="860"/>
      <c r="W904" s="860"/>
      <c r="X904" s="860"/>
      <c r="Y904" s="860"/>
    </row>
    <row r="905" spans="1:25" ht="15.75" customHeight="1" x14ac:dyDescent="0.25">
      <c r="A905" s="860"/>
      <c r="B905" s="860"/>
      <c r="C905" s="860"/>
      <c r="D905" s="860"/>
      <c r="E905" s="860"/>
      <c r="F905" s="860"/>
      <c r="G905" s="868"/>
      <c r="H905" s="860"/>
      <c r="I905" s="860"/>
      <c r="J905" s="860"/>
      <c r="K905" s="860"/>
      <c r="L905" s="860"/>
      <c r="M905" s="860"/>
      <c r="N905" s="860"/>
      <c r="O905" s="860"/>
      <c r="P905" s="860"/>
      <c r="Q905" s="860"/>
      <c r="R905" s="860"/>
      <c r="S905" s="860"/>
      <c r="T905" s="860"/>
      <c r="U905" s="860"/>
      <c r="V905" s="860"/>
      <c r="W905" s="860"/>
      <c r="X905" s="860"/>
      <c r="Y905" s="860"/>
    </row>
    <row r="906" spans="1:25" ht="15.75" customHeight="1" x14ac:dyDescent="0.25">
      <c r="A906" s="860"/>
      <c r="B906" s="860"/>
      <c r="C906" s="860"/>
      <c r="D906" s="860"/>
      <c r="E906" s="860"/>
      <c r="F906" s="860"/>
      <c r="G906" s="868"/>
      <c r="H906" s="860"/>
      <c r="I906" s="860"/>
      <c r="J906" s="860"/>
      <c r="K906" s="860"/>
      <c r="L906" s="860"/>
      <c r="M906" s="860"/>
      <c r="N906" s="860"/>
      <c r="O906" s="860"/>
      <c r="P906" s="860"/>
      <c r="Q906" s="860"/>
      <c r="R906" s="860"/>
      <c r="S906" s="860"/>
      <c r="T906" s="860"/>
      <c r="U906" s="860"/>
      <c r="V906" s="860"/>
      <c r="W906" s="860"/>
      <c r="X906" s="860"/>
      <c r="Y906" s="860"/>
    </row>
    <row r="907" spans="1:25" ht="15.75" customHeight="1" x14ac:dyDescent="0.25">
      <c r="A907" s="860"/>
      <c r="B907" s="860"/>
      <c r="C907" s="860"/>
      <c r="D907" s="860"/>
      <c r="E907" s="860"/>
      <c r="F907" s="860"/>
      <c r="G907" s="868"/>
      <c r="H907" s="860"/>
      <c r="I907" s="860"/>
      <c r="J907" s="860"/>
      <c r="K907" s="860"/>
      <c r="L907" s="860"/>
      <c r="M907" s="860"/>
      <c r="N907" s="860"/>
      <c r="O907" s="860"/>
      <c r="P907" s="860"/>
      <c r="Q907" s="860"/>
      <c r="R907" s="860"/>
      <c r="S907" s="860"/>
      <c r="T907" s="860"/>
      <c r="U907" s="860"/>
      <c r="V907" s="860"/>
      <c r="W907" s="860"/>
      <c r="X907" s="860"/>
      <c r="Y907" s="860"/>
    </row>
    <row r="908" spans="1:25" ht="15.75" customHeight="1" x14ac:dyDescent="0.25">
      <c r="A908" s="860"/>
      <c r="B908" s="860"/>
      <c r="C908" s="860"/>
      <c r="D908" s="860"/>
      <c r="E908" s="860"/>
      <c r="F908" s="860"/>
      <c r="G908" s="868"/>
      <c r="H908" s="860"/>
      <c r="I908" s="860"/>
      <c r="J908" s="860"/>
      <c r="K908" s="860"/>
      <c r="L908" s="860"/>
      <c r="M908" s="860"/>
      <c r="N908" s="860"/>
      <c r="O908" s="860"/>
      <c r="P908" s="860"/>
      <c r="Q908" s="860"/>
      <c r="R908" s="860"/>
      <c r="S908" s="860"/>
      <c r="T908" s="860"/>
      <c r="U908" s="860"/>
      <c r="V908" s="860"/>
      <c r="W908" s="860"/>
      <c r="X908" s="860"/>
      <c r="Y908" s="860"/>
    </row>
    <row r="909" spans="1:25" ht="15.75" customHeight="1" x14ac:dyDescent="0.25">
      <c r="A909" s="860"/>
      <c r="B909" s="860"/>
      <c r="C909" s="860"/>
      <c r="D909" s="860"/>
      <c r="E909" s="860"/>
      <c r="F909" s="860"/>
      <c r="G909" s="868"/>
      <c r="H909" s="860"/>
      <c r="I909" s="860"/>
      <c r="J909" s="860"/>
      <c r="K909" s="860"/>
      <c r="L909" s="860"/>
      <c r="M909" s="860"/>
      <c r="N909" s="860"/>
      <c r="O909" s="860"/>
      <c r="P909" s="860"/>
      <c r="Q909" s="860"/>
      <c r="R909" s="860"/>
      <c r="S909" s="860"/>
      <c r="T909" s="860"/>
      <c r="U909" s="860"/>
      <c r="V909" s="860"/>
      <c r="W909" s="860"/>
      <c r="X909" s="860"/>
      <c r="Y909" s="860"/>
    </row>
    <row r="910" spans="1:25" ht="15.75" customHeight="1" x14ac:dyDescent="0.25">
      <c r="A910" s="860"/>
      <c r="B910" s="860"/>
      <c r="C910" s="860"/>
      <c r="D910" s="860"/>
      <c r="E910" s="860"/>
      <c r="F910" s="860"/>
      <c r="G910" s="868"/>
      <c r="H910" s="860"/>
      <c r="I910" s="860"/>
      <c r="J910" s="860"/>
      <c r="K910" s="860"/>
      <c r="L910" s="860"/>
      <c r="M910" s="860"/>
      <c r="N910" s="860"/>
      <c r="O910" s="860"/>
      <c r="P910" s="860"/>
      <c r="Q910" s="860"/>
      <c r="R910" s="860"/>
      <c r="S910" s="860"/>
      <c r="T910" s="860"/>
      <c r="U910" s="860"/>
      <c r="V910" s="860"/>
      <c r="W910" s="860"/>
      <c r="X910" s="860"/>
      <c r="Y910" s="860"/>
    </row>
    <row r="911" spans="1:25" ht="15.75" customHeight="1" x14ac:dyDescent="0.25">
      <c r="A911" s="860"/>
      <c r="B911" s="860"/>
      <c r="C911" s="860"/>
      <c r="D911" s="860"/>
      <c r="E911" s="860"/>
      <c r="F911" s="860"/>
      <c r="G911" s="868"/>
      <c r="H911" s="860"/>
      <c r="I911" s="860"/>
      <c r="J911" s="860"/>
      <c r="K911" s="860"/>
      <c r="L911" s="860"/>
      <c r="M911" s="860"/>
      <c r="N911" s="860"/>
      <c r="O911" s="860"/>
      <c r="P911" s="860"/>
      <c r="Q911" s="860"/>
      <c r="R911" s="860"/>
      <c r="S911" s="860"/>
      <c r="T911" s="860"/>
      <c r="U911" s="860"/>
      <c r="V911" s="860"/>
      <c r="W911" s="860"/>
      <c r="X911" s="860"/>
      <c r="Y911" s="860"/>
    </row>
    <row r="912" spans="1:25" ht="15.75" customHeight="1" x14ac:dyDescent="0.25">
      <c r="A912" s="860"/>
      <c r="B912" s="860"/>
      <c r="C912" s="860"/>
      <c r="D912" s="860"/>
      <c r="E912" s="860"/>
      <c r="F912" s="860"/>
      <c r="G912" s="868"/>
      <c r="H912" s="860"/>
      <c r="I912" s="860"/>
      <c r="J912" s="860"/>
      <c r="K912" s="860"/>
      <c r="L912" s="860"/>
      <c r="M912" s="860"/>
      <c r="N912" s="860"/>
      <c r="O912" s="860"/>
      <c r="P912" s="860"/>
      <c r="Q912" s="860"/>
      <c r="R912" s="860"/>
      <c r="S912" s="860"/>
      <c r="T912" s="860"/>
      <c r="U912" s="860"/>
      <c r="V912" s="860"/>
      <c r="W912" s="860"/>
      <c r="X912" s="860"/>
      <c r="Y912" s="860"/>
    </row>
    <row r="913" spans="1:25" ht="15.75" customHeight="1" x14ac:dyDescent="0.25">
      <c r="A913" s="860"/>
      <c r="B913" s="860"/>
      <c r="C913" s="860"/>
      <c r="D913" s="860"/>
      <c r="E913" s="860"/>
      <c r="F913" s="860"/>
      <c r="G913" s="868"/>
      <c r="H913" s="860"/>
      <c r="I913" s="860"/>
      <c r="J913" s="860"/>
      <c r="K913" s="860"/>
      <c r="L913" s="860"/>
      <c r="M913" s="860"/>
      <c r="N913" s="860"/>
      <c r="O913" s="860"/>
      <c r="P913" s="860"/>
      <c r="Q913" s="860"/>
      <c r="R913" s="860"/>
      <c r="S913" s="860"/>
      <c r="T913" s="860"/>
      <c r="U913" s="860"/>
      <c r="V913" s="860"/>
      <c r="W913" s="860"/>
      <c r="X913" s="860"/>
      <c r="Y913" s="860"/>
    </row>
    <row r="914" spans="1:25" ht="15.75" customHeight="1" x14ac:dyDescent="0.25">
      <c r="A914" s="860"/>
      <c r="B914" s="860"/>
      <c r="C914" s="860"/>
      <c r="D914" s="860"/>
      <c r="E914" s="860"/>
      <c r="F914" s="860"/>
      <c r="G914" s="868"/>
      <c r="H914" s="860"/>
      <c r="I914" s="860"/>
      <c r="J914" s="860"/>
      <c r="K914" s="860"/>
      <c r="L914" s="860"/>
      <c r="M914" s="860"/>
      <c r="N914" s="860"/>
      <c r="O914" s="860"/>
      <c r="P914" s="860"/>
      <c r="Q914" s="860"/>
      <c r="R914" s="860"/>
      <c r="S914" s="860"/>
      <c r="T914" s="860"/>
      <c r="U914" s="860"/>
      <c r="V914" s="860"/>
      <c r="W914" s="860"/>
      <c r="X914" s="860"/>
      <c r="Y914" s="860"/>
    </row>
    <row r="915" spans="1:25" ht="15.75" customHeight="1" x14ac:dyDescent="0.25">
      <c r="A915" s="860"/>
      <c r="B915" s="860"/>
      <c r="C915" s="860"/>
      <c r="D915" s="860"/>
      <c r="E915" s="860"/>
      <c r="F915" s="860"/>
      <c r="G915" s="868"/>
      <c r="H915" s="860"/>
      <c r="I915" s="860"/>
      <c r="J915" s="860"/>
      <c r="K915" s="860"/>
      <c r="L915" s="860"/>
      <c r="M915" s="860"/>
      <c r="N915" s="860"/>
      <c r="O915" s="860"/>
      <c r="P915" s="860"/>
      <c r="Q915" s="860"/>
      <c r="R915" s="860"/>
      <c r="S915" s="860"/>
      <c r="T915" s="860"/>
      <c r="U915" s="860"/>
      <c r="V915" s="860"/>
      <c r="W915" s="860"/>
      <c r="X915" s="860"/>
      <c r="Y915" s="860"/>
    </row>
    <row r="916" spans="1:25" ht="15.75" customHeight="1" x14ac:dyDescent="0.25">
      <c r="A916" s="860"/>
      <c r="B916" s="860"/>
      <c r="C916" s="860"/>
      <c r="D916" s="860"/>
      <c r="E916" s="860"/>
      <c r="F916" s="860"/>
      <c r="G916" s="868"/>
      <c r="H916" s="860"/>
      <c r="I916" s="860"/>
      <c r="J916" s="860"/>
      <c r="K916" s="860"/>
      <c r="L916" s="860"/>
      <c r="M916" s="860"/>
      <c r="N916" s="860"/>
      <c r="O916" s="860"/>
      <c r="P916" s="860"/>
      <c r="Q916" s="860"/>
      <c r="R916" s="860"/>
      <c r="S916" s="860"/>
      <c r="T916" s="860"/>
      <c r="U916" s="860"/>
      <c r="V916" s="860"/>
      <c r="W916" s="860"/>
      <c r="X916" s="860"/>
      <c r="Y916" s="860"/>
    </row>
    <row r="917" spans="1:25" ht="15.75" customHeight="1" x14ac:dyDescent="0.25">
      <c r="A917" s="860"/>
      <c r="B917" s="860"/>
      <c r="C917" s="860"/>
      <c r="D917" s="860"/>
      <c r="E917" s="860"/>
      <c r="F917" s="860"/>
      <c r="G917" s="868"/>
      <c r="H917" s="860"/>
      <c r="I917" s="860"/>
      <c r="J917" s="860"/>
      <c r="K917" s="860"/>
      <c r="L917" s="860"/>
      <c r="M917" s="860"/>
      <c r="N917" s="860"/>
      <c r="O917" s="860"/>
      <c r="P917" s="860"/>
      <c r="Q917" s="860"/>
      <c r="R917" s="860"/>
      <c r="S917" s="860"/>
      <c r="T917" s="860"/>
      <c r="U917" s="860"/>
      <c r="V917" s="860"/>
      <c r="W917" s="860"/>
      <c r="X917" s="860"/>
      <c r="Y917" s="860"/>
    </row>
    <row r="918" spans="1:25" ht="15.75" customHeight="1" x14ac:dyDescent="0.25">
      <c r="A918" s="860"/>
      <c r="B918" s="860"/>
      <c r="C918" s="860"/>
      <c r="D918" s="860"/>
      <c r="E918" s="860"/>
      <c r="F918" s="860"/>
      <c r="G918" s="868"/>
      <c r="H918" s="860"/>
      <c r="I918" s="860"/>
      <c r="J918" s="860"/>
      <c r="K918" s="860"/>
      <c r="L918" s="860"/>
      <c r="M918" s="860"/>
      <c r="N918" s="860"/>
      <c r="O918" s="860"/>
      <c r="P918" s="860"/>
      <c r="Q918" s="860"/>
      <c r="R918" s="860"/>
      <c r="S918" s="860"/>
      <c r="T918" s="860"/>
      <c r="U918" s="860"/>
      <c r="V918" s="860"/>
      <c r="W918" s="860"/>
      <c r="X918" s="860"/>
      <c r="Y918" s="860"/>
    </row>
    <row r="919" spans="1:25" ht="15.75" customHeight="1" x14ac:dyDescent="0.25">
      <c r="A919" s="860"/>
      <c r="B919" s="860"/>
      <c r="C919" s="860"/>
      <c r="D919" s="860"/>
      <c r="E919" s="860"/>
      <c r="F919" s="860"/>
      <c r="G919" s="868"/>
      <c r="H919" s="860"/>
      <c r="I919" s="860"/>
      <c r="J919" s="860"/>
      <c r="K919" s="860"/>
      <c r="L919" s="860"/>
      <c r="M919" s="860"/>
      <c r="N919" s="860"/>
      <c r="O919" s="860"/>
      <c r="P919" s="860"/>
      <c r="Q919" s="860"/>
      <c r="R919" s="860"/>
      <c r="S919" s="860"/>
      <c r="T919" s="860"/>
      <c r="U919" s="860"/>
      <c r="V919" s="860"/>
      <c r="W919" s="860"/>
      <c r="X919" s="860"/>
      <c r="Y919" s="860"/>
    </row>
    <row r="920" spans="1:25" ht="15.75" customHeight="1" x14ac:dyDescent="0.25">
      <c r="A920" s="860"/>
      <c r="B920" s="860"/>
      <c r="C920" s="860"/>
      <c r="D920" s="860"/>
      <c r="E920" s="860"/>
      <c r="F920" s="860"/>
      <c r="G920" s="868"/>
      <c r="H920" s="860"/>
      <c r="I920" s="860"/>
      <c r="J920" s="860"/>
      <c r="K920" s="860"/>
      <c r="L920" s="860"/>
      <c r="M920" s="860"/>
      <c r="N920" s="860"/>
      <c r="O920" s="860"/>
      <c r="P920" s="860"/>
      <c r="Q920" s="860"/>
      <c r="R920" s="860"/>
      <c r="S920" s="860"/>
      <c r="T920" s="860"/>
      <c r="U920" s="860"/>
      <c r="V920" s="860"/>
      <c r="W920" s="860"/>
      <c r="X920" s="860"/>
      <c r="Y920" s="860"/>
    </row>
    <row r="921" spans="1:25" ht="15.75" customHeight="1" x14ac:dyDescent="0.25">
      <c r="A921" s="860"/>
      <c r="B921" s="860"/>
      <c r="C921" s="860"/>
      <c r="D921" s="860"/>
      <c r="E921" s="860"/>
      <c r="F921" s="860"/>
      <c r="G921" s="868"/>
      <c r="H921" s="860"/>
      <c r="I921" s="860"/>
      <c r="J921" s="860"/>
      <c r="K921" s="860"/>
      <c r="L921" s="860"/>
      <c r="M921" s="860"/>
      <c r="N921" s="860"/>
      <c r="O921" s="860"/>
      <c r="P921" s="860"/>
      <c r="Q921" s="860"/>
      <c r="R921" s="860"/>
      <c r="S921" s="860"/>
      <c r="T921" s="860"/>
      <c r="U921" s="860"/>
      <c r="V921" s="860"/>
      <c r="W921" s="860"/>
      <c r="X921" s="860"/>
      <c r="Y921" s="860"/>
    </row>
    <row r="922" spans="1:25" ht="15.75" customHeight="1" x14ac:dyDescent="0.25">
      <c r="A922" s="860"/>
      <c r="B922" s="860"/>
      <c r="C922" s="860"/>
      <c r="D922" s="860"/>
      <c r="E922" s="860"/>
      <c r="F922" s="860"/>
      <c r="G922" s="868"/>
      <c r="H922" s="860"/>
      <c r="I922" s="860"/>
      <c r="J922" s="860"/>
      <c r="K922" s="860"/>
      <c r="L922" s="860"/>
      <c r="M922" s="860"/>
      <c r="N922" s="860"/>
      <c r="O922" s="860"/>
      <c r="P922" s="860"/>
      <c r="Q922" s="860"/>
      <c r="R922" s="860"/>
      <c r="S922" s="860"/>
      <c r="T922" s="860"/>
      <c r="U922" s="860"/>
      <c r="V922" s="860"/>
      <c r="W922" s="860"/>
      <c r="X922" s="860"/>
      <c r="Y922" s="860"/>
    </row>
    <row r="923" spans="1:25" ht="15.75" customHeight="1" x14ac:dyDescent="0.25">
      <c r="A923" s="860"/>
      <c r="B923" s="860"/>
      <c r="C923" s="860"/>
      <c r="D923" s="860"/>
      <c r="E923" s="860"/>
      <c r="F923" s="860"/>
      <c r="G923" s="868"/>
      <c r="H923" s="860"/>
      <c r="I923" s="860"/>
      <c r="J923" s="860"/>
      <c r="K923" s="860"/>
      <c r="L923" s="860"/>
      <c r="M923" s="860"/>
      <c r="N923" s="860"/>
      <c r="O923" s="860"/>
      <c r="P923" s="860"/>
      <c r="Q923" s="860"/>
      <c r="R923" s="860"/>
      <c r="S923" s="860"/>
      <c r="T923" s="860"/>
      <c r="U923" s="860"/>
      <c r="V923" s="860"/>
      <c r="W923" s="860"/>
      <c r="X923" s="860"/>
      <c r="Y923" s="860"/>
    </row>
    <row r="924" spans="1:25" ht="15.75" customHeight="1" x14ac:dyDescent="0.25">
      <c r="A924" s="860"/>
      <c r="B924" s="860"/>
      <c r="C924" s="860"/>
      <c r="D924" s="860"/>
      <c r="E924" s="860"/>
      <c r="F924" s="860"/>
      <c r="G924" s="868"/>
      <c r="H924" s="860"/>
      <c r="I924" s="860"/>
      <c r="J924" s="860"/>
      <c r="K924" s="860"/>
      <c r="L924" s="860"/>
      <c r="M924" s="860"/>
      <c r="N924" s="860"/>
      <c r="O924" s="860"/>
      <c r="P924" s="860"/>
      <c r="Q924" s="860"/>
      <c r="R924" s="860"/>
      <c r="S924" s="860"/>
      <c r="T924" s="860"/>
      <c r="U924" s="860"/>
      <c r="V924" s="860"/>
      <c r="W924" s="860"/>
      <c r="X924" s="860"/>
      <c r="Y924" s="860"/>
    </row>
    <row r="925" spans="1:25" ht="15.75" customHeight="1" x14ac:dyDescent="0.25">
      <c r="A925" s="860"/>
      <c r="B925" s="860"/>
      <c r="C925" s="860"/>
      <c r="D925" s="860"/>
      <c r="E925" s="860"/>
      <c r="F925" s="860"/>
      <c r="G925" s="868"/>
      <c r="H925" s="860"/>
      <c r="I925" s="860"/>
      <c r="J925" s="860"/>
      <c r="K925" s="860"/>
      <c r="L925" s="860"/>
      <c r="M925" s="860"/>
      <c r="N925" s="860"/>
      <c r="O925" s="860"/>
      <c r="P925" s="860"/>
      <c r="Q925" s="860"/>
      <c r="R925" s="860"/>
      <c r="S925" s="860"/>
      <c r="T925" s="860"/>
      <c r="U925" s="860"/>
      <c r="V925" s="860"/>
      <c r="W925" s="860"/>
      <c r="X925" s="860"/>
      <c r="Y925" s="860"/>
    </row>
    <row r="926" spans="1:25" ht="15.75" customHeight="1" x14ac:dyDescent="0.25">
      <c r="A926" s="860"/>
      <c r="B926" s="860"/>
      <c r="C926" s="860"/>
      <c r="D926" s="860"/>
      <c r="E926" s="860"/>
      <c r="F926" s="860"/>
      <c r="G926" s="868"/>
      <c r="H926" s="860"/>
      <c r="I926" s="860"/>
      <c r="J926" s="860"/>
      <c r="K926" s="860"/>
      <c r="L926" s="860"/>
      <c r="M926" s="860"/>
      <c r="N926" s="860"/>
      <c r="O926" s="860"/>
      <c r="P926" s="860"/>
      <c r="Q926" s="860"/>
      <c r="R926" s="860"/>
      <c r="S926" s="860"/>
      <c r="T926" s="860"/>
      <c r="U926" s="860"/>
      <c r="V926" s="860"/>
      <c r="W926" s="860"/>
      <c r="X926" s="860"/>
      <c r="Y926" s="860"/>
    </row>
    <row r="927" spans="1:25" ht="15.75" customHeight="1" x14ac:dyDescent="0.25">
      <c r="A927" s="860"/>
      <c r="B927" s="860"/>
      <c r="C927" s="860"/>
      <c r="D927" s="860"/>
      <c r="E927" s="860"/>
      <c r="F927" s="860"/>
      <c r="G927" s="868"/>
      <c r="H927" s="860"/>
      <c r="I927" s="860"/>
      <c r="J927" s="860"/>
      <c r="K927" s="860"/>
      <c r="L927" s="860"/>
      <c r="M927" s="860"/>
      <c r="N927" s="860"/>
      <c r="O927" s="860"/>
      <c r="P927" s="860"/>
      <c r="Q927" s="860"/>
      <c r="R927" s="860"/>
      <c r="S927" s="860"/>
      <c r="T927" s="860"/>
      <c r="U927" s="860"/>
      <c r="V927" s="860"/>
      <c r="W927" s="860"/>
      <c r="X927" s="860"/>
      <c r="Y927" s="860"/>
    </row>
    <row r="928" spans="1:25" ht="15.75" customHeight="1" x14ac:dyDescent="0.25">
      <c r="A928" s="860"/>
      <c r="B928" s="860"/>
      <c r="C928" s="860"/>
      <c r="D928" s="860"/>
      <c r="E928" s="860"/>
      <c r="F928" s="860"/>
      <c r="G928" s="868"/>
      <c r="H928" s="860"/>
      <c r="I928" s="860"/>
      <c r="J928" s="860"/>
      <c r="K928" s="860"/>
      <c r="L928" s="860"/>
      <c r="M928" s="860"/>
      <c r="N928" s="860"/>
      <c r="O928" s="860"/>
      <c r="P928" s="860"/>
      <c r="Q928" s="860"/>
      <c r="R928" s="860"/>
      <c r="S928" s="860"/>
      <c r="T928" s="860"/>
      <c r="U928" s="860"/>
      <c r="V928" s="860"/>
      <c r="W928" s="860"/>
      <c r="X928" s="860"/>
      <c r="Y928" s="860"/>
    </row>
    <row r="929" spans="1:25" ht="15.75" customHeight="1" x14ac:dyDescent="0.25">
      <c r="A929" s="860"/>
      <c r="B929" s="860"/>
      <c r="C929" s="860"/>
      <c r="D929" s="860"/>
      <c r="E929" s="860"/>
      <c r="F929" s="860"/>
      <c r="G929" s="868"/>
      <c r="H929" s="860"/>
      <c r="I929" s="860"/>
      <c r="J929" s="860"/>
      <c r="K929" s="860"/>
      <c r="L929" s="860"/>
      <c r="M929" s="860"/>
      <c r="N929" s="860"/>
      <c r="O929" s="860"/>
      <c r="P929" s="860"/>
      <c r="Q929" s="860"/>
      <c r="R929" s="860"/>
      <c r="S929" s="860"/>
      <c r="T929" s="860"/>
      <c r="U929" s="860"/>
      <c r="V929" s="860"/>
      <c r="W929" s="860"/>
      <c r="X929" s="860"/>
      <c r="Y929" s="860"/>
    </row>
    <row r="930" spans="1:25" ht="15.75" customHeight="1" x14ac:dyDescent="0.25">
      <c r="A930" s="860"/>
      <c r="B930" s="860"/>
      <c r="C930" s="860"/>
      <c r="D930" s="860"/>
      <c r="E930" s="860"/>
      <c r="F930" s="860"/>
      <c r="G930" s="868"/>
      <c r="H930" s="860"/>
      <c r="I930" s="860"/>
      <c r="J930" s="860"/>
      <c r="K930" s="860"/>
      <c r="L930" s="860"/>
      <c r="M930" s="860"/>
      <c r="N930" s="860"/>
      <c r="O930" s="860"/>
      <c r="P930" s="860"/>
      <c r="Q930" s="860"/>
      <c r="R930" s="860"/>
      <c r="S930" s="860"/>
      <c r="T930" s="860"/>
      <c r="U930" s="860"/>
      <c r="V930" s="860"/>
      <c r="W930" s="860"/>
      <c r="X930" s="860"/>
      <c r="Y930" s="860"/>
    </row>
    <row r="931" spans="1:25" ht="15.75" customHeight="1" x14ac:dyDescent="0.25">
      <c r="A931" s="860"/>
      <c r="B931" s="860"/>
      <c r="C931" s="860"/>
      <c r="D931" s="860"/>
      <c r="E931" s="860"/>
      <c r="F931" s="860"/>
      <c r="G931" s="868"/>
      <c r="H931" s="860"/>
      <c r="I931" s="860"/>
      <c r="J931" s="860"/>
      <c r="K931" s="860"/>
      <c r="L931" s="860"/>
      <c r="M931" s="860"/>
      <c r="N931" s="860"/>
      <c r="O931" s="860"/>
      <c r="P931" s="860"/>
      <c r="Q931" s="860"/>
      <c r="R931" s="860"/>
      <c r="S931" s="860"/>
      <c r="T931" s="860"/>
      <c r="U931" s="860"/>
      <c r="V931" s="860"/>
      <c r="W931" s="860"/>
      <c r="X931" s="860"/>
      <c r="Y931" s="860"/>
    </row>
    <row r="932" spans="1:25" ht="15.75" customHeight="1" x14ac:dyDescent="0.25">
      <c r="A932" s="860"/>
      <c r="B932" s="860"/>
      <c r="C932" s="860"/>
      <c r="D932" s="860"/>
      <c r="E932" s="860"/>
      <c r="F932" s="860"/>
      <c r="G932" s="868"/>
      <c r="H932" s="860"/>
      <c r="I932" s="860"/>
      <c r="J932" s="860"/>
      <c r="K932" s="860"/>
      <c r="L932" s="860"/>
      <c r="M932" s="860"/>
      <c r="N932" s="860"/>
      <c r="O932" s="860"/>
      <c r="P932" s="860"/>
      <c r="Q932" s="860"/>
      <c r="R932" s="860"/>
      <c r="S932" s="860"/>
      <c r="T932" s="860"/>
      <c r="U932" s="860"/>
      <c r="V932" s="860"/>
      <c r="W932" s="860"/>
      <c r="X932" s="860"/>
      <c r="Y932" s="860"/>
    </row>
    <row r="933" spans="1:25" ht="15.75" customHeight="1" x14ac:dyDescent="0.25">
      <c r="A933" s="860"/>
      <c r="B933" s="860"/>
      <c r="C933" s="860"/>
      <c r="D933" s="860"/>
      <c r="E933" s="860"/>
      <c r="F933" s="860"/>
      <c r="G933" s="868"/>
      <c r="H933" s="860"/>
      <c r="I933" s="860"/>
      <c r="J933" s="860"/>
      <c r="K933" s="860"/>
      <c r="L933" s="860"/>
      <c r="M933" s="860"/>
      <c r="N933" s="860"/>
      <c r="O933" s="860"/>
      <c r="P933" s="860"/>
      <c r="Q933" s="860"/>
      <c r="R933" s="860"/>
      <c r="S933" s="860"/>
      <c r="T933" s="860"/>
      <c r="U933" s="860"/>
      <c r="V933" s="860"/>
      <c r="W933" s="860"/>
      <c r="X933" s="860"/>
      <c r="Y933" s="860"/>
    </row>
    <row r="934" spans="1:25" ht="15.75" customHeight="1" x14ac:dyDescent="0.25">
      <c r="A934" s="860"/>
      <c r="B934" s="860"/>
      <c r="C934" s="860"/>
      <c r="D934" s="860"/>
      <c r="E934" s="860"/>
      <c r="F934" s="860"/>
      <c r="G934" s="868"/>
      <c r="H934" s="860"/>
      <c r="I934" s="860"/>
      <c r="J934" s="860"/>
      <c r="K934" s="860"/>
      <c r="L934" s="860"/>
      <c r="M934" s="860"/>
      <c r="N934" s="860"/>
      <c r="O934" s="860"/>
      <c r="P934" s="860"/>
      <c r="Q934" s="860"/>
      <c r="R934" s="860"/>
      <c r="S934" s="860"/>
      <c r="T934" s="860"/>
      <c r="U934" s="860"/>
      <c r="V934" s="860"/>
      <c r="W934" s="860"/>
      <c r="X934" s="860"/>
      <c r="Y934" s="860"/>
    </row>
    <row r="935" spans="1:25" ht="15.75" customHeight="1" x14ac:dyDescent="0.25">
      <c r="A935" s="860"/>
      <c r="B935" s="860"/>
      <c r="C935" s="860"/>
      <c r="D935" s="860"/>
      <c r="E935" s="860"/>
      <c r="F935" s="860"/>
      <c r="G935" s="868"/>
      <c r="H935" s="860"/>
      <c r="I935" s="860"/>
      <c r="J935" s="860"/>
      <c r="K935" s="860"/>
      <c r="L935" s="860"/>
      <c r="M935" s="860"/>
      <c r="N935" s="860"/>
      <c r="O935" s="860"/>
      <c r="P935" s="860"/>
      <c r="Q935" s="860"/>
      <c r="R935" s="860"/>
      <c r="S935" s="860"/>
      <c r="T935" s="860"/>
      <c r="U935" s="860"/>
      <c r="V935" s="860"/>
      <c r="W935" s="860"/>
      <c r="X935" s="860"/>
      <c r="Y935" s="860"/>
    </row>
    <row r="936" spans="1:25" ht="15.75" customHeight="1" x14ac:dyDescent="0.25">
      <c r="A936" s="860"/>
      <c r="B936" s="860"/>
      <c r="C936" s="860"/>
      <c r="D936" s="860"/>
      <c r="E936" s="860"/>
      <c r="F936" s="860"/>
      <c r="G936" s="868"/>
      <c r="H936" s="860"/>
      <c r="I936" s="860"/>
      <c r="J936" s="860"/>
      <c r="K936" s="860"/>
      <c r="L936" s="860"/>
      <c r="M936" s="860"/>
      <c r="N936" s="860"/>
      <c r="O936" s="860"/>
      <c r="P936" s="860"/>
      <c r="Q936" s="860"/>
      <c r="R936" s="860"/>
      <c r="S936" s="860"/>
      <c r="T936" s="860"/>
      <c r="U936" s="860"/>
      <c r="V936" s="860"/>
      <c r="W936" s="860"/>
      <c r="X936" s="860"/>
      <c r="Y936" s="860"/>
    </row>
    <row r="937" spans="1:25" ht="15.75" customHeight="1" x14ac:dyDescent="0.25">
      <c r="A937" s="860"/>
      <c r="B937" s="860"/>
      <c r="C937" s="860"/>
      <c r="D937" s="860"/>
      <c r="E937" s="860"/>
      <c r="F937" s="860"/>
      <c r="G937" s="868"/>
      <c r="H937" s="860"/>
      <c r="I937" s="860"/>
      <c r="J937" s="860"/>
      <c r="K937" s="860"/>
      <c r="L937" s="860"/>
      <c r="M937" s="860"/>
      <c r="N937" s="860"/>
      <c r="O937" s="860"/>
      <c r="P937" s="860"/>
      <c r="Q937" s="860"/>
      <c r="R937" s="860"/>
      <c r="S937" s="860"/>
      <c r="T937" s="860"/>
      <c r="U937" s="860"/>
      <c r="V937" s="860"/>
      <c r="W937" s="860"/>
      <c r="X937" s="860"/>
      <c r="Y937" s="860"/>
    </row>
    <row r="938" spans="1:25" ht="15.75" customHeight="1" x14ac:dyDescent="0.25">
      <c r="A938" s="860"/>
      <c r="B938" s="860"/>
      <c r="C938" s="860"/>
      <c r="D938" s="860"/>
      <c r="E938" s="860"/>
      <c r="F938" s="860"/>
      <c r="G938" s="868"/>
      <c r="H938" s="860"/>
      <c r="I938" s="860"/>
      <c r="J938" s="860"/>
      <c r="K938" s="860"/>
      <c r="L938" s="860"/>
      <c r="M938" s="860"/>
      <c r="N938" s="860"/>
      <c r="O938" s="860"/>
      <c r="P938" s="860"/>
      <c r="Q938" s="860"/>
      <c r="R938" s="860"/>
      <c r="S938" s="860"/>
      <c r="T938" s="860"/>
      <c r="U938" s="860"/>
      <c r="V938" s="860"/>
      <c r="W938" s="860"/>
      <c r="X938" s="860"/>
      <c r="Y938" s="860"/>
    </row>
    <row r="939" spans="1:25" ht="15.75" customHeight="1" x14ac:dyDescent="0.25">
      <c r="A939" s="860"/>
      <c r="B939" s="860"/>
      <c r="C939" s="860"/>
      <c r="D939" s="860"/>
      <c r="E939" s="860"/>
      <c r="F939" s="860"/>
      <c r="G939" s="868"/>
      <c r="H939" s="860"/>
      <c r="I939" s="860"/>
      <c r="J939" s="860"/>
      <c r="K939" s="860"/>
      <c r="L939" s="860"/>
      <c r="M939" s="860"/>
      <c r="N939" s="860"/>
      <c r="O939" s="860"/>
      <c r="P939" s="860"/>
      <c r="Q939" s="860"/>
      <c r="R939" s="860"/>
      <c r="S939" s="860"/>
      <c r="T939" s="860"/>
      <c r="U939" s="860"/>
      <c r="V939" s="860"/>
      <c r="W939" s="860"/>
      <c r="X939" s="860"/>
      <c r="Y939" s="860"/>
    </row>
    <row r="940" spans="1:25" ht="15.75" customHeight="1" x14ac:dyDescent="0.25">
      <c r="A940" s="860"/>
      <c r="B940" s="860"/>
      <c r="C940" s="860"/>
      <c r="D940" s="860"/>
      <c r="E940" s="860"/>
      <c r="F940" s="860"/>
      <c r="G940" s="868"/>
      <c r="H940" s="860"/>
      <c r="I940" s="860"/>
      <c r="J940" s="860"/>
      <c r="K940" s="860"/>
      <c r="L940" s="860"/>
      <c r="M940" s="860"/>
      <c r="N940" s="860"/>
      <c r="O940" s="860"/>
      <c r="P940" s="860"/>
      <c r="Q940" s="860"/>
      <c r="R940" s="860"/>
      <c r="S940" s="860"/>
      <c r="T940" s="860"/>
      <c r="U940" s="860"/>
      <c r="V940" s="860"/>
      <c r="W940" s="860"/>
      <c r="X940" s="860"/>
      <c r="Y940" s="860"/>
    </row>
    <row r="941" spans="1:25" ht="15.75" customHeight="1" x14ac:dyDescent="0.25">
      <c r="A941" s="860"/>
      <c r="B941" s="860"/>
      <c r="C941" s="860"/>
      <c r="D941" s="860"/>
      <c r="E941" s="860"/>
      <c r="F941" s="860"/>
      <c r="G941" s="868"/>
      <c r="H941" s="860"/>
      <c r="I941" s="860"/>
      <c r="J941" s="860"/>
      <c r="K941" s="860"/>
      <c r="L941" s="860"/>
      <c r="M941" s="860"/>
      <c r="N941" s="860"/>
      <c r="O941" s="860"/>
      <c r="P941" s="860"/>
      <c r="Q941" s="860"/>
      <c r="R941" s="860"/>
      <c r="S941" s="860"/>
      <c r="T941" s="860"/>
      <c r="U941" s="860"/>
      <c r="V941" s="860"/>
      <c r="W941" s="860"/>
      <c r="X941" s="860"/>
      <c r="Y941" s="860"/>
    </row>
    <row r="942" spans="1:25" ht="15.75" customHeight="1" x14ac:dyDescent="0.25">
      <c r="A942" s="860"/>
      <c r="B942" s="860"/>
      <c r="C942" s="860"/>
      <c r="D942" s="860"/>
      <c r="E942" s="860"/>
      <c r="F942" s="860"/>
      <c r="G942" s="868"/>
      <c r="H942" s="860"/>
      <c r="I942" s="860"/>
      <c r="J942" s="860"/>
      <c r="K942" s="860"/>
      <c r="L942" s="860"/>
      <c r="M942" s="860"/>
      <c r="N942" s="860"/>
      <c r="O942" s="860"/>
      <c r="P942" s="860"/>
      <c r="Q942" s="860"/>
      <c r="R942" s="860"/>
      <c r="S942" s="860"/>
      <c r="T942" s="860"/>
      <c r="U942" s="860"/>
      <c r="V942" s="860"/>
      <c r="W942" s="860"/>
      <c r="X942" s="860"/>
      <c r="Y942" s="860"/>
    </row>
    <row r="943" spans="1:25" ht="15.75" customHeight="1" x14ac:dyDescent="0.25">
      <c r="A943" s="860"/>
      <c r="B943" s="860"/>
      <c r="C943" s="860"/>
      <c r="D943" s="860"/>
      <c r="E943" s="860"/>
      <c r="F943" s="860"/>
      <c r="G943" s="868"/>
      <c r="H943" s="860"/>
      <c r="I943" s="860"/>
      <c r="J943" s="860"/>
      <c r="K943" s="860"/>
      <c r="L943" s="860"/>
      <c r="M943" s="860"/>
      <c r="N943" s="860"/>
      <c r="O943" s="860"/>
      <c r="P943" s="860"/>
      <c r="Q943" s="860"/>
      <c r="R943" s="860"/>
      <c r="S943" s="860"/>
      <c r="T943" s="860"/>
      <c r="U943" s="860"/>
      <c r="V943" s="860"/>
      <c r="W943" s="860"/>
      <c r="X943" s="860"/>
      <c r="Y943" s="860"/>
    </row>
    <row r="944" spans="1:25" ht="15.75" customHeight="1" x14ac:dyDescent="0.25">
      <c r="A944" s="860"/>
      <c r="B944" s="860"/>
      <c r="C944" s="860"/>
      <c r="D944" s="860"/>
      <c r="E944" s="860"/>
      <c r="F944" s="860"/>
      <c r="G944" s="868"/>
      <c r="H944" s="860"/>
      <c r="I944" s="860"/>
      <c r="J944" s="860"/>
      <c r="K944" s="860"/>
      <c r="L944" s="860"/>
      <c r="M944" s="860"/>
      <c r="N944" s="860"/>
      <c r="O944" s="860"/>
      <c r="P944" s="860"/>
      <c r="Q944" s="860"/>
      <c r="R944" s="860"/>
      <c r="S944" s="860"/>
      <c r="T944" s="860"/>
      <c r="U944" s="860"/>
      <c r="V944" s="860"/>
      <c r="W944" s="860"/>
      <c r="X944" s="860"/>
      <c r="Y944" s="860"/>
    </row>
    <row r="945" spans="1:25" ht="15.75" customHeight="1" x14ac:dyDescent="0.25">
      <c r="A945" s="860"/>
      <c r="B945" s="860"/>
      <c r="C945" s="860"/>
      <c r="D945" s="860"/>
      <c r="E945" s="860"/>
      <c r="F945" s="860"/>
      <c r="G945" s="868"/>
      <c r="H945" s="860"/>
      <c r="I945" s="860"/>
      <c r="J945" s="860"/>
      <c r="K945" s="860"/>
      <c r="L945" s="860"/>
      <c r="M945" s="860"/>
      <c r="N945" s="860"/>
      <c r="O945" s="860"/>
      <c r="P945" s="860"/>
      <c r="Q945" s="860"/>
      <c r="R945" s="860"/>
      <c r="S945" s="860"/>
      <c r="T945" s="860"/>
      <c r="U945" s="860"/>
      <c r="V945" s="860"/>
      <c r="W945" s="860"/>
      <c r="X945" s="860"/>
      <c r="Y945" s="860"/>
    </row>
    <row r="946" spans="1:25" ht="15.75" customHeight="1" x14ac:dyDescent="0.25">
      <c r="A946" s="860"/>
      <c r="B946" s="860"/>
      <c r="C946" s="860"/>
      <c r="D946" s="860"/>
      <c r="E946" s="860"/>
      <c r="F946" s="860"/>
      <c r="G946" s="868"/>
      <c r="H946" s="860"/>
      <c r="I946" s="860"/>
      <c r="J946" s="860"/>
      <c r="K946" s="860"/>
      <c r="L946" s="860"/>
      <c r="M946" s="860"/>
      <c r="N946" s="860"/>
      <c r="O946" s="860"/>
      <c r="P946" s="860"/>
      <c r="Q946" s="860"/>
      <c r="R946" s="860"/>
      <c r="S946" s="860"/>
      <c r="T946" s="860"/>
      <c r="U946" s="860"/>
      <c r="V946" s="860"/>
      <c r="W946" s="860"/>
      <c r="X946" s="860"/>
      <c r="Y946" s="860"/>
    </row>
    <row r="947" spans="1:25" ht="15.75" customHeight="1" x14ac:dyDescent="0.25">
      <c r="A947" s="860"/>
      <c r="B947" s="860"/>
      <c r="C947" s="860"/>
      <c r="D947" s="860"/>
      <c r="E947" s="860"/>
      <c r="F947" s="860"/>
      <c r="G947" s="868"/>
      <c r="H947" s="860"/>
      <c r="I947" s="860"/>
      <c r="J947" s="860"/>
      <c r="K947" s="860"/>
      <c r="L947" s="860"/>
      <c r="M947" s="860"/>
      <c r="N947" s="860"/>
      <c r="O947" s="860"/>
      <c r="P947" s="860"/>
      <c r="Q947" s="860"/>
      <c r="R947" s="860"/>
      <c r="S947" s="860"/>
      <c r="T947" s="860"/>
      <c r="U947" s="860"/>
      <c r="V947" s="860"/>
      <c r="W947" s="860"/>
      <c r="X947" s="860"/>
      <c r="Y947" s="860"/>
    </row>
    <row r="948" spans="1:25" ht="15.75" customHeight="1" x14ac:dyDescent="0.25">
      <c r="A948" s="860"/>
      <c r="B948" s="860"/>
      <c r="C948" s="860"/>
      <c r="D948" s="860"/>
      <c r="E948" s="860"/>
      <c r="F948" s="860"/>
      <c r="G948" s="868"/>
      <c r="H948" s="860"/>
      <c r="I948" s="860"/>
      <c r="J948" s="860"/>
      <c r="K948" s="860"/>
      <c r="L948" s="860"/>
      <c r="M948" s="860"/>
      <c r="N948" s="860"/>
      <c r="O948" s="860"/>
      <c r="P948" s="860"/>
      <c r="Q948" s="860"/>
      <c r="R948" s="860"/>
      <c r="S948" s="860"/>
      <c r="T948" s="860"/>
      <c r="U948" s="860"/>
      <c r="V948" s="860"/>
      <c r="W948" s="860"/>
      <c r="X948" s="860"/>
      <c r="Y948" s="860"/>
    </row>
    <row r="949" spans="1:25" ht="15.75" customHeight="1" x14ac:dyDescent="0.25">
      <c r="A949" s="860"/>
      <c r="B949" s="860"/>
      <c r="C949" s="860"/>
      <c r="D949" s="860"/>
      <c r="E949" s="860"/>
      <c r="F949" s="860"/>
      <c r="G949" s="868"/>
      <c r="H949" s="860"/>
      <c r="I949" s="860"/>
      <c r="J949" s="860"/>
      <c r="K949" s="860"/>
      <c r="L949" s="860"/>
      <c r="M949" s="860"/>
      <c r="N949" s="860"/>
      <c r="O949" s="860"/>
      <c r="P949" s="860"/>
      <c r="Q949" s="860"/>
      <c r="R949" s="860"/>
      <c r="S949" s="860"/>
      <c r="T949" s="860"/>
      <c r="U949" s="860"/>
      <c r="V949" s="860"/>
      <c r="W949" s="860"/>
      <c r="X949" s="860"/>
      <c r="Y949" s="860"/>
    </row>
    <row r="950" spans="1:25" ht="15.75" customHeight="1" x14ac:dyDescent="0.25">
      <c r="A950" s="860"/>
      <c r="B950" s="860"/>
      <c r="C950" s="860"/>
      <c r="D950" s="860"/>
      <c r="E950" s="860"/>
      <c r="F950" s="860"/>
      <c r="G950" s="868"/>
      <c r="H950" s="860"/>
      <c r="I950" s="860"/>
      <c r="J950" s="860"/>
      <c r="K950" s="860"/>
      <c r="L950" s="860"/>
      <c r="M950" s="860"/>
      <c r="N950" s="860"/>
      <c r="O950" s="860"/>
      <c r="P950" s="860"/>
      <c r="Q950" s="860"/>
      <c r="R950" s="860"/>
      <c r="S950" s="860"/>
      <c r="T950" s="860"/>
      <c r="U950" s="860"/>
      <c r="V950" s="860"/>
      <c r="W950" s="860"/>
      <c r="X950" s="860"/>
      <c r="Y950" s="860"/>
    </row>
    <row r="951" spans="1:25" ht="15.75" customHeight="1" x14ac:dyDescent="0.25">
      <c r="A951" s="860"/>
      <c r="B951" s="860"/>
      <c r="C951" s="860"/>
      <c r="D951" s="860"/>
      <c r="E951" s="860"/>
      <c r="F951" s="860"/>
      <c r="G951" s="868"/>
      <c r="H951" s="860"/>
      <c r="I951" s="860"/>
      <c r="J951" s="860"/>
      <c r="K951" s="860"/>
      <c r="L951" s="860"/>
      <c r="M951" s="860"/>
      <c r="N951" s="860"/>
      <c r="O951" s="860"/>
      <c r="P951" s="860"/>
      <c r="Q951" s="860"/>
      <c r="R951" s="860"/>
      <c r="S951" s="860"/>
      <c r="T951" s="860"/>
      <c r="U951" s="860"/>
      <c r="V951" s="860"/>
      <c r="W951" s="860"/>
      <c r="X951" s="860"/>
      <c r="Y951" s="860"/>
    </row>
    <row r="952" spans="1:25" ht="15.75" customHeight="1" x14ac:dyDescent="0.25">
      <c r="A952" s="860"/>
      <c r="B952" s="860"/>
      <c r="C952" s="860"/>
      <c r="D952" s="860"/>
      <c r="E952" s="860"/>
      <c r="F952" s="860"/>
      <c r="G952" s="868"/>
      <c r="H952" s="860"/>
      <c r="I952" s="860"/>
      <c r="J952" s="860"/>
      <c r="K952" s="860"/>
      <c r="L952" s="860"/>
      <c r="M952" s="860"/>
      <c r="N952" s="860"/>
      <c r="O952" s="860"/>
      <c r="P952" s="860"/>
      <c r="Q952" s="860"/>
      <c r="R952" s="860"/>
      <c r="S952" s="860"/>
      <c r="T952" s="860"/>
      <c r="U952" s="860"/>
      <c r="V952" s="860"/>
      <c r="W952" s="860"/>
      <c r="X952" s="860"/>
      <c r="Y952" s="860"/>
    </row>
    <row r="953" spans="1:25" ht="15.75" customHeight="1" x14ac:dyDescent="0.25">
      <c r="A953" s="860"/>
      <c r="B953" s="860"/>
      <c r="C953" s="860"/>
      <c r="D953" s="860"/>
      <c r="E953" s="860"/>
      <c r="F953" s="860"/>
      <c r="G953" s="868"/>
      <c r="H953" s="860"/>
      <c r="I953" s="860"/>
      <c r="J953" s="860"/>
      <c r="K953" s="860"/>
      <c r="L953" s="860"/>
      <c r="M953" s="860"/>
      <c r="N953" s="860"/>
      <c r="O953" s="860"/>
      <c r="P953" s="860"/>
      <c r="Q953" s="860"/>
      <c r="R953" s="860"/>
      <c r="S953" s="860"/>
      <c r="T953" s="860"/>
      <c r="U953" s="860"/>
      <c r="V953" s="860"/>
      <c r="W953" s="860"/>
      <c r="X953" s="860"/>
      <c r="Y953" s="860"/>
    </row>
    <row r="954" spans="1:25" ht="15.75" customHeight="1" x14ac:dyDescent="0.25">
      <c r="A954" s="860"/>
      <c r="B954" s="860"/>
      <c r="C954" s="860"/>
      <c r="D954" s="860"/>
      <c r="E954" s="860"/>
      <c r="F954" s="860"/>
      <c r="G954" s="868"/>
      <c r="H954" s="860"/>
      <c r="I954" s="860"/>
      <c r="J954" s="860"/>
      <c r="K954" s="860"/>
      <c r="L954" s="860"/>
      <c r="M954" s="860"/>
      <c r="N954" s="860"/>
      <c r="O954" s="860"/>
      <c r="P954" s="860"/>
      <c r="Q954" s="860"/>
      <c r="R954" s="860"/>
      <c r="S954" s="860"/>
      <c r="T954" s="860"/>
      <c r="U954" s="860"/>
      <c r="V954" s="860"/>
      <c r="W954" s="860"/>
      <c r="X954" s="860"/>
      <c r="Y954" s="860"/>
    </row>
    <row r="955" spans="1:25" ht="15.75" customHeight="1" x14ac:dyDescent="0.25">
      <c r="A955" s="860"/>
      <c r="B955" s="860"/>
      <c r="C955" s="860"/>
      <c r="D955" s="860"/>
      <c r="E955" s="860"/>
      <c r="F955" s="860"/>
      <c r="G955" s="868"/>
      <c r="H955" s="860"/>
      <c r="I955" s="860"/>
      <c r="J955" s="860"/>
      <c r="K955" s="860"/>
      <c r="L955" s="860"/>
      <c r="M955" s="860"/>
      <c r="N955" s="860"/>
      <c r="O955" s="860"/>
      <c r="P955" s="860"/>
      <c r="Q955" s="860"/>
      <c r="R955" s="860"/>
      <c r="S955" s="860"/>
      <c r="T955" s="860"/>
      <c r="U955" s="860"/>
      <c r="V955" s="860"/>
      <c r="W955" s="860"/>
      <c r="X955" s="860"/>
      <c r="Y955" s="860"/>
    </row>
    <row r="956" spans="1:25" ht="15.75" customHeight="1" x14ac:dyDescent="0.25">
      <c r="A956" s="860"/>
      <c r="B956" s="860"/>
      <c r="C956" s="860"/>
      <c r="D956" s="860"/>
      <c r="E956" s="860"/>
      <c r="F956" s="860"/>
      <c r="G956" s="868"/>
      <c r="H956" s="860"/>
      <c r="I956" s="860"/>
      <c r="J956" s="860"/>
      <c r="K956" s="860"/>
      <c r="L956" s="860"/>
      <c r="M956" s="860"/>
      <c r="N956" s="860"/>
      <c r="O956" s="860"/>
      <c r="P956" s="860"/>
      <c r="Q956" s="860"/>
      <c r="R956" s="860"/>
      <c r="S956" s="860"/>
      <c r="T956" s="860"/>
      <c r="U956" s="860"/>
      <c r="V956" s="860"/>
      <c r="W956" s="860"/>
      <c r="X956" s="860"/>
      <c r="Y956" s="860"/>
    </row>
    <row r="957" spans="1:25" ht="15.75" customHeight="1" x14ac:dyDescent="0.25">
      <c r="A957" s="860"/>
      <c r="B957" s="860"/>
      <c r="C957" s="860"/>
      <c r="D957" s="860"/>
      <c r="E957" s="860"/>
      <c r="F957" s="860"/>
      <c r="G957" s="868"/>
      <c r="H957" s="860"/>
      <c r="I957" s="860"/>
      <c r="J957" s="860"/>
      <c r="K957" s="860"/>
      <c r="L957" s="860"/>
      <c r="M957" s="860"/>
      <c r="N957" s="860"/>
      <c r="O957" s="860"/>
      <c r="P957" s="860"/>
      <c r="Q957" s="860"/>
      <c r="R957" s="860"/>
      <c r="S957" s="860"/>
      <c r="T957" s="860"/>
      <c r="U957" s="860"/>
      <c r="V957" s="860"/>
      <c r="W957" s="860"/>
      <c r="X957" s="860"/>
      <c r="Y957" s="860"/>
    </row>
    <row r="958" spans="1:25" ht="15.75" customHeight="1" x14ac:dyDescent="0.25">
      <c r="A958" s="860"/>
      <c r="B958" s="860"/>
      <c r="C958" s="860"/>
      <c r="D958" s="860"/>
      <c r="E958" s="860"/>
      <c r="F958" s="860"/>
      <c r="G958" s="868"/>
      <c r="H958" s="860"/>
      <c r="I958" s="860"/>
      <c r="J958" s="860"/>
      <c r="K958" s="860"/>
      <c r="L958" s="860"/>
      <c r="M958" s="860"/>
      <c r="N958" s="860"/>
      <c r="O958" s="860"/>
      <c r="P958" s="860"/>
      <c r="Q958" s="860"/>
      <c r="R958" s="860"/>
      <c r="S958" s="860"/>
      <c r="T958" s="860"/>
      <c r="U958" s="860"/>
      <c r="V958" s="860"/>
      <c r="W958" s="860"/>
      <c r="X958" s="860"/>
      <c r="Y958" s="860"/>
    </row>
    <row r="959" spans="1:25" ht="15.75" customHeight="1" x14ac:dyDescent="0.25">
      <c r="A959" s="860"/>
      <c r="B959" s="860"/>
      <c r="C959" s="860"/>
      <c r="D959" s="860"/>
      <c r="E959" s="860"/>
      <c r="F959" s="860"/>
      <c r="G959" s="868"/>
      <c r="H959" s="860"/>
      <c r="I959" s="860"/>
      <c r="J959" s="860"/>
      <c r="K959" s="860"/>
      <c r="L959" s="860"/>
      <c r="M959" s="860"/>
      <c r="N959" s="860"/>
      <c r="O959" s="860"/>
      <c r="P959" s="860"/>
      <c r="Q959" s="860"/>
      <c r="R959" s="860"/>
      <c r="S959" s="860"/>
      <c r="T959" s="860"/>
      <c r="U959" s="860"/>
      <c r="V959" s="860"/>
      <c r="W959" s="860"/>
      <c r="X959" s="860"/>
      <c r="Y959" s="860"/>
    </row>
    <row r="960" spans="1:25" ht="15.75" customHeight="1" x14ac:dyDescent="0.25">
      <c r="A960" s="860"/>
      <c r="B960" s="860"/>
      <c r="C960" s="860"/>
      <c r="D960" s="860"/>
      <c r="E960" s="860"/>
      <c r="F960" s="860"/>
      <c r="G960" s="868"/>
      <c r="H960" s="860"/>
      <c r="I960" s="860"/>
      <c r="J960" s="860"/>
      <c r="K960" s="860"/>
      <c r="L960" s="860"/>
      <c r="M960" s="860"/>
      <c r="N960" s="860"/>
      <c r="O960" s="860"/>
      <c r="P960" s="860"/>
      <c r="Q960" s="860"/>
      <c r="R960" s="860"/>
      <c r="S960" s="860"/>
      <c r="T960" s="860"/>
      <c r="U960" s="860"/>
      <c r="V960" s="860"/>
      <c r="W960" s="860"/>
      <c r="X960" s="860"/>
      <c r="Y960" s="860"/>
    </row>
    <row r="961" spans="1:25" ht="15.75" customHeight="1" x14ac:dyDescent="0.25">
      <c r="A961" s="860"/>
      <c r="B961" s="860"/>
      <c r="C961" s="860"/>
      <c r="D961" s="860"/>
      <c r="E961" s="860"/>
      <c r="F961" s="860"/>
      <c r="G961" s="868"/>
      <c r="H961" s="860"/>
      <c r="I961" s="860"/>
      <c r="J961" s="860"/>
      <c r="K961" s="860"/>
      <c r="L961" s="860"/>
      <c r="M961" s="860"/>
      <c r="N961" s="860"/>
      <c r="O961" s="860"/>
      <c r="P961" s="860"/>
      <c r="Q961" s="860"/>
      <c r="R961" s="860"/>
      <c r="S961" s="860"/>
      <c r="T961" s="860"/>
      <c r="U961" s="860"/>
      <c r="V961" s="860"/>
      <c r="W961" s="860"/>
      <c r="X961" s="860"/>
      <c r="Y961" s="860"/>
    </row>
    <row r="962" spans="1:25" ht="15.75" customHeight="1" x14ac:dyDescent="0.25">
      <c r="A962" s="860"/>
      <c r="B962" s="860"/>
      <c r="C962" s="860"/>
      <c r="D962" s="860"/>
      <c r="E962" s="860"/>
      <c r="F962" s="860"/>
      <c r="G962" s="868"/>
      <c r="H962" s="860"/>
      <c r="I962" s="860"/>
      <c r="J962" s="860"/>
      <c r="K962" s="860"/>
      <c r="L962" s="860"/>
      <c r="M962" s="860"/>
      <c r="N962" s="860"/>
      <c r="O962" s="860"/>
      <c r="P962" s="860"/>
      <c r="Q962" s="860"/>
      <c r="R962" s="860"/>
      <c r="S962" s="860"/>
      <c r="T962" s="860"/>
      <c r="U962" s="860"/>
      <c r="V962" s="860"/>
      <c r="W962" s="860"/>
      <c r="X962" s="860"/>
      <c r="Y962" s="860"/>
    </row>
    <row r="963" spans="1:25" ht="15.75" customHeight="1" x14ac:dyDescent="0.25">
      <c r="A963" s="860"/>
      <c r="B963" s="860"/>
      <c r="C963" s="860"/>
      <c r="D963" s="860"/>
      <c r="E963" s="860"/>
      <c r="F963" s="860"/>
      <c r="G963" s="868"/>
      <c r="H963" s="860"/>
      <c r="I963" s="860"/>
      <c r="J963" s="860"/>
      <c r="K963" s="860"/>
      <c r="L963" s="860"/>
      <c r="M963" s="860"/>
      <c r="N963" s="860"/>
      <c r="O963" s="860"/>
      <c r="P963" s="860"/>
      <c r="Q963" s="860"/>
      <c r="R963" s="860"/>
      <c r="S963" s="860"/>
      <c r="T963" s="860"/>
      <c r="U963" s="860"/>
      <c r="V963" s="860"/>
      <c r="W963" s="860"/>
      <c r="X963" s="860"/>
      <c r="Y963" s="860"/>
    </row>
    <row r="964" spans="1:25" ht="15.75" customHeight="1" x14ac:dyDescent="0.25">
      <c r="A964" s="860"/>
      <c r="B964" s="860"/>
      <c r="C964" s="860"/>
      <c r="D964" s="860"/>
      <c r="E964" s="860"/>
      <c r="F964" s="860"/>
      <c r="G964" s="868"/>
      <c r="H964" s="860"/>
      <c r="I964" s="860"/>
      <c r="J964" s="860"/>
      <c r="K964" s="860"/>
      <c r="L964" s="860"/>
      <c r="M964" s="860"/>
      <c r="N964" s="860"/>
      <c r="O964" s="860"/>
      <c r="P964" s="860"/>
      <c r="Q964" s="860"/>
      <c r="R964" s="860"/>
      <c r="S964" s="860"/>
      <c r="T964" s="860"/>
      <c r="U964" s="860"/>
      <c r="V964" s="860"/>
      <c r="W964" s="860"/>
      <c r="X964" s="860"/>
      <c r="Y964" s="860"/>
    </row>
    <row r="965" spans="1:25" ht="15.75" customHeight="1" x14ac:dyDescent="0.25">
      <c r="A965" s="860"/>
      <c r="B965" s="860"/>
      <c r="C965" s="860"/>
      <c r="D965" s="860"/>
      <c r="E965" s="860"/>
      <c r="F965" s="860"/>
      <c r="G965" s="868"/>
      <c r="H965" s="860"/>
      <c r="I965" s="860"/>
      <c r="J965" s="860"/>
      <c r="K965" s="860"/>
      <c r="L965" s="860"/>
      <c r="M965" s="860"/>
      <c r="N965" s="860"/>
      <c r="O965" s="860"/>
      <c r="P965" s="860"/>
      <c r="Q965" s="860"/>
      <c r="R965" s="860"/>
      <c r="S965" s="860"/>
      <c r="T965" s="860"/>
      <c r="U965" s="860"/>
      <c r="V965" s="860"/>
      <c r="W965" s="860"/>
      <c r="X965" s="860"/>
      <c r="Y965" s="860"/>
    </row>
    <row r="966" spans="1:25" ht="15.75" customHeight="1" x14ac:dyDescent="0.25">
      <c r="A966" s="860"/>
      <c r="B966" s="860"/>
      <c r="C966" s="860"/>
      <c r="D966" s="860"/>
      <c r="E966" s="860"/>
      <c r="F966" s="860"/>
      <c r="G966" s="868"/>
      <c r="H966" s="860"/>
      <c r="I966" s="860"/>
      <c r="J966" s="860"/>
      <c r="K966" s="860"/>
      <c r="L966" s="860"/>
      <c r="M966" s="860"/>
      <c r="N966" s="860"/>
      <c r="O966" s="860"/>
      <c r="P966" s="860"/>
      <c r="Q966" s="860"/>
      <c r="R966" s="860"/>
      <c r="S966" s="860"/>
      <c r="T966" s="860"/>
      <c r="U966" s="860"/>
      <c r="V966" s="860"/>
      <c r="W966" s="860"/>
      <c r="X966" s="860"/>
      <c r="Y966" s="860"/>
    </row>
    <row r="967" spans="1:25" ht="15.75" customHeight="1" x14ac:dyDescent="0.25">
      <c r="A967" s="860"/>
      <c r="B967" s="860"/>
      <c r="C967" s="860"/>
      <c r="D967" s="860"/>
      <c r="E967" s="860"/>
      <c r="F967" s="860"/>
      <c r="G967" s="868"/>
      <c r="H967" s="860"/>
      <c r="I967" s="860"/>
      <c r="J967" s="860"/>
      <c r="K967" s="860"/>
      <c r="L967" s="860"/>
      <c r="M967" s="860"/>
      <c r="N967" s="860"/>
      <c r="O967" s="860"/>
      <c r="P967" s="860"/>
      <c r="Q967" s="860"/>
      <c r="R967" s="860"/>
      <c r="S967" s="860"/>
      <c r="T967" s="860"/>
      <c r="U967" s="860"/>
      <c r="V967" s="860"/>
      <c r="W967" s="860"/>
      <c r="X967" s="860"/>
      <c r="Y967" s="860"/>
    </row>
    <row r="968" spans="1:25" ht="15.75" customHeight="1" x14ac:dyDescent="0.25">
      <c r="A968" s="860"/>
      <c r="B968" s="860"/>
      <c r="C968" s="860"/>
      <c r="D968" s="860"/>
      <c r="E968" s="860"/>
      <c r="F968" s="860"/>
      <c r="G968" s="868"/>
      <c r="H968" s="860"/>
      <c r="I968" s="860"/>
      <c r="J968" s="860"/>
      <c r="K968" s="860"/>
      <c r="L968" s="860"/>
      <c r="M968" s="860"/>
      <c r="N968" s="860"/>
      <c r="O968" s="860"/>
      <c r="P968" s="860"/>
      <c r="Q968" s="860"/>
      <c r="R968" s="860"/>
      <c r="S968" s="860"/>
      <c r="T968" s="860"/>
      <c r="U968" s="860"/>
      <c r="V968" s="860"/>
      <c r="W968" s="860"/>
      <c r="X968" s="860"/>
      <c r="Y968" s="860"/>
    </row>
    <row r="969" spans="1:25" ht="15.75" customHeight="1" x14ac:dyDescent="0.25">
      <c r="A969" s="860"/>
      <c r="B969" s="860"/>
      <c r="C969" s="860"/>
      <c r="D969" s="860"/>
      <c r="E969" s="860"/>
      <c r="F969" s="860"/>
      <c r="G969" s="868"/>
      <c r="H969" s="860"/>
      <c r="I969" s="860"/>
      <c r="J969" s="860"/>
      <c r="K969" s="860"/>
      <c r="L969" s="860"/>
      <c r="M969" s="860"/>
      <c r="N969" s="860"/>
      <c r="O969" s="860"/>
      <c r="P969" s="860"/>
      <c r="Q969" s="860"/>
      <c r="R969" s="860"/>
      <c r="S969" s="860"/>
      <c r="T969" s="860"/>
      <c r="U969" s="860"/>
      <c r="V969" s="860"/>
      <c r="W969" s="860"/>
      <c r="X969" s="860"/>
      <c r="Y969" s="860"/>
    </row>
    <row r="970" spans="1:25" ht="15.75" customHeight="1" x14ac:dyDescent="0.25">
      <c r="A970" s="860"/>
      <c r="B970" s="860"/>
      <c r="C970" s="860"/>
      <c r="D970" s="860"/>
      <c r="E970" s="860"/>
      <c r="F970" s="860"/>
      <c r="G970" s="868"/>
      <c r="H970" s="860"/>
      <c r="I970" s="860"/>
      <c r="J970" s="860"/>
      <c r="K970" s="860"/>
      <c r="L970" s="860"/>
      <c r="M970" s="860"/>
      <c r="N970" s="860"/>
      <c r="O970" s="860"/>
      <c r="P970" s="860"/>
      <c r="Q970" s="860"/>
      <c r="R970" s="860"/>
      <c r="S970" s="860"/>
      <c r="T970" s="860"/>
      <c r="U970" s="860"/>
      <c r="V970" s="860"/>
      <c r="W970" s="860"/>
      <c r="X970" s="860"/>
      <c r="Y970" s="860"/>
    </row>
    <row r="971" spans="1:25" ht="15.75" customHeight="1" x14ac:dyDescent="0.25">
      <c r="A971" s="860"/>
      <c r="B971" s="860"/>
      <c r="C971" s="860"/>
      <c r="D971" s="860"/>
      <c r="E971" s="860"/>
      <c r="F971" s="860"/>
      <c r="G971" s="868"/>
      <c r="H971" s="860"/>
      <c r="I971" s="860"/>
      <c r="J971" s="860"/>
      <c r="K971" s="860"/>
      <c r="L971" s="860"/>
      <c r="M971" s="860"/>
      <c r="N971" s="860"/>
      <c r="O971" s="860"/>
      <c r="P971" s="860"/>
      <c r="Q971" s="860"/>
      <c r="R971" s="860"/>
      <c r="S971" s="860"/>
      <c r="T971" s="860"/>
      <c r="U971" s="860"/>
      <c r="V971" s="860"/>
      <c r="W971" s="860"/>
      <c r="X971" s="860"/>
      <c r="Y971" s="860"/>
    </row>
    <row r="972" spans="1:25" ht="15.75" customHeight="1" x14ac:dyDescent="0.25">
      <c r="A972" s="860"/>
      <c r="B972" s="860"/>
      <c r="C972" s="860"/>
      <c r="D972" s="860"/>
      <c r="E972" s="860"/>
      <c r="F972" s="860"/>
      <c r="G972" s="868"/>
      <c r="H972" s="860"/>
      <c r="I972" s="860"/>
      <c r="J972" s="860"/>
      <c r="K972" s="860"/>
      <c r="L972" s="860"/>
      <c r="M972" s="860"/>
      <c r="N972" s="860"/>
      <c r="O972" s="860"/>
      <c r="P972" s="860"/>
      <c r="Q972" s="860"/>
      <c r="R972" s="860"/>
      <c r="S972" s="860"/>
      <c r="T972" s="860"/>
      <c r="U972" s="860"/>
      <c r="V972" s="860"/>
      <c r="W972" s="860"/>
      <c r="X972" s="860"/>
      <c r="Y972" s="860"/>
    </row>
    <row r="973" spans="1:25" ht="15.75" customHeight="1" x14ac:dyDescent="0.25">
      <c r="A973" s="860"/>
      <c r="B973" s="860"/>
      <c r="C973" s="860"/>
      <c r="D973" s="860"/>
      <c r="E973" s="860"/>
      <c r="F973" s="860"/>
      <c r="G973" s="868"/>
      <c r="H973" s="860"/>
      <c r="I973" s="860"/>
      <c r="J973" s="860"/>
      <c r="K973" s="860"/>
      <c r="L973" s="860"/>
      <c r="M973" s="860"/>
      <c r="N973" s="860"/>
      <c r="O973" s="860"/>
      <c r="P973" s="860"/>
      <c r="Q973" s="860"/>
      <c r="R973" s="860"/>
      <c r="S973" s="860"/>
      <c r="T973" s="860"/>
      <c r="U973" s="860"/>
      <c r="V973" s="860"/>
      <c r="W973" s="860"/>
      <c r="X973" s="860"/>
      <c r="Y973" s="860"/>
    </row>
    <row r="974" spans="1:25" ht="15.75" customHeight="1" x14ac:dyDescent="0.25">
      <c r="A974" s="860"/>
      <c r="B974" s="860"/>
      <c r="C974" s="860"/>
      <c r="D974" s="860"/>
      <c r="E974" s="860"/>
      <c r="F974" s="860"/>
      <c r="G974" s="868"/>
      <c r="H974" s="860"/>
      <c r="I974" s="860"/>
      <c r="J974" s="860"/>
      <c r="K974" s="860"/>
      <c r="L974" s="860"/>
      <c r="M974" s="860"/>
      <c r="N974" s="860"/>
      <c r="O974" s="860"/>
      <c r="P974" s="860"/>
      <c r="Q974" s="860"/>
      <c r="R974" s="860"/>
      <c r="S974" s="860"/>
      <c r="T974" s="860"/>
      <c r="U974" s="860"/>
      <c r="V974" s="860"/>
      <c r="W974" s="860"/>
      <c r="X974" s="860"/>
      <c r="Y974" s="860"/>
    </row>
    <row r="975" spans="1:25" ht="15.75" customHeight="1" x14ac:dyDescent="0.25">
      <c r="A975" s="860"/>
      <c r="B975" s="860"/>
      <c r="C975" s="860"/>
      <c r="D975" s="860"/>
      <c r="E975" s="860"/>
      <c r="F975" s="860"/>
      <c r="G975" s="868"/>
      <c r="H975" s="860"/>
      <c r="I975" s="860"/>
      <c r="J975" s="860"/>
      <c r="K975" s="860"/>
      <c r="L975" s="860"/>
      <c r="M975" s="860"/>
      <c r="N975" s="860"/>
      <c r="O975" s="860"/>
      <c r="P975" s="860"/>
      <c r="Q975" s="860"/>
      <c r="R975" s="860"/>
      <c r="S975" s="860"/>
      <c r="T975" s="860"/>
      <c r="U975" s="860"/>
      <c r="V975" s="860"/>
      <c r="W975" s="860"/>
      <c r="X975" s="860"/>
      <c r="Y975" s="860"/>
    </row>
    <row r="976" spans="1:25" ht="15.75" customHeight="1" x14ac:dyDescent="0.25">
      <c r="A976" s="860"/>
      <c r="B976" s="860"/>
      <c r="C976" s="860"/>
      <c r="D976" s="860"/>
      <c r="E976" s="860"/>
      <c r="F976" s="860"/>
      <c r="G976" s="868"/>
      <c r="H976" s="860"/>
      <c r="I976" s="860"/>
      <c r="J976" s="860"/>
      <c r="K976" s="860"/>
      <c r="L976" s="860"/>
      <c r="M976" s="860"/>
      <c r="N976" s="860"/>
      <c r="O976" s="860"/>
      <c r="P976" s="860"/>
      <c r="Q976" s="860"/>
      <c r="R976" s="860"/>
      <c r="S976" s="860"/>
      <c r="T976" s="860"/>
      <c r="U976" s="860"/>
      <c r="V976" s="860"/>
      <c r="W976" s="860"/>
      <c r="X976" s="860"/>
      <c r="Y976" s="860"/>
    </row>
    <row r="977" spans="1:25" ht="15.75" customHeight="1" x14ac:dyDescent="0.25">
      <c r="A977" s="860"/>
      <c r="B977" s="860"/>
      <c r="C977" s="860"/>
      <c r="D977" s="860"/>
      <c r="E977" s="860"/>
      <c r="F977" s="860"/>
      <c r="G977" s="868"/>
      <c r="H977" s="860"/>
      <c r="I977" s="860"/>
      <c r="J977" s="860"/>
      <c r="K977" s="860"/>
      <c r="L977" s="860"/>
      <c r="M977" s="860"/>
      <c r="N977" s="860"/>
      <c r="O977" s="860"/>
      <c r="P977" s="860"/>
      <c r="Q977" s="860"/>
      <c r="R977" s="860"/>
      <c r="S977" s="860"/>
      <c r="T977" s="860"/>
      <c r="U977" s="860"/>
      <c r="V977" s="860"/>
      <c r="W977" s="860"/>
      <c r="X977" s="860"/>
      <c r="Y977" s="860"/>
    </row>
    <row r="978" spans="1:25" ht="15.75" customHeight="1" x14ac:dyDescent="0.25">
      <c r="A978" s="860"/>
      <c r="B978" s="860"/>
      <c r="C978" s="860"/>
      <c r="D978" s="860"/>
      <c r="E978" s="860"/>
      <c r="F978" s="860"/>
      <c r="G978" s="868"/>
      <c r="H978" s="860"/>
      <c r="I978" s="860"/>
      <c r="J978" s="860"/>
      <c r="K978" s="860"/>
      <c r="L978" s="860"/>
      <c r="M978" s="860"/>
      <c r="N978" s="860"/>
      <c r="O978" s="860"/>
      <c r="P978" s="860"/>
      <c r="Q978" s="860"/>
      <c r="R978" s="860"/>
      <c r="S978" s="860"/>
      <c r="T978" s="860"/>
      <c r="U978" s="860"/>
      <c r="V978" s="860"/>
      <c r="W978" s="860"/>
      <c r="X978" s="860"/>
      <c r="Y978" s="860"/>
    </row>
    <row r="979" spans="1:25" ht="15.75" customHeight="1" x14ac:dyDescent="0.25">
      <c r="A979" s="860"/>
      <c r="B979" s="860"/>
      <c r="C979" s="860"/>
      <c r="D979" s="860"/>
      <c r="E979" s="860"/>
      <c r="F979" s="860"/>
      <c r="G979" s="868"/>
      <c r="H979" s="860"/>
      <c r="I979" s="860"/>
      <c r="J979" s="860"/>
      <c r="K979" s="860"/>
      <c r="L979" s="860"/>
      <c r="M979" s="860"/>
      <c r="N979" s="860"/>
      <c r="O979" s="860"/>
      <c r="P979" s="860"/>
      <c r="Q979" s="860"/>
      <c r="R979" s="860"/>
      <c r="S979" s="860"/>
      <c r="T979" s="860"/>
      <c r="U979" s="860"/>
      <c r="V979" s="860"/>
      <c r="W979" s="860"/>
      <c r="X979" s="860"/>
      <c r="Y979" s="860"/>
    </row>
    <row r="980" spans="1:25" ht="15.75" customHeight="1" x14ac:dyDescent="0.25">
      <c r="A980" s="860"/>
      <c r="B980" s="860"/>
      <c r="C980" s="860"/>
      <c r="D980" s="860"/>
      <c r="E980" s="860"/>
      <c r="F980" s="860"/>
      <c r="G980" s="868"/>
      <c r="H980" s="860"/>
      <c r="I980" s="860"/>
      <c r="J980" s="860"/>
      <c r="K980" s="860"/>
      <c r="L980" s="860"/>
      <c r="M980" s="860"/>
      <c r="N980" s="860"/>
      <c r="O980" s="860"/>
      <c r="P980" s="860"/>
      <c r="Q980" s="860"/>
      <c r="R980" s="860"/>
      <c r="S980" s="860"/>
      <c r="T980" s="860"/>
      <c r="U980" s="860"/>
      <c r="V980" s="860"/>
      <c r="W980" s="860"/>
      <c r="X980" s="860"/>
      <c r="Y980" s="860"/>
    </row>
    <row r="981" spans="1:25" ht="15.75" customHeight="1" x14ac:dyDescent="0.25">
      <c r="A981" s="860"/>
      <c r="B981" s="860"/>
      <c r="C981" s="860"/>
      <c r="D981" s="860"/>
      <c r="E981" s="860"/>
      <c r="F981" s="860"/>
      <c r="G981" s="868"/>
      <c r="H981" s="860"/>
      <c r="I981" s="860"/>
      <c r="J981" s="860"/>
      <c r="K981" s="860"/>
      <c r="L981" s="860"/>
      <c r="M981" s="860"/>
      <c r="N981" s="860"/>
      <c r="O981" s="860"/>
      <c r="P981" s="860"/>
      <c r="Q981" s="860"/>
      <c r="R981" s="860"/>
      <c r="S981" s="860"/>
      <c r="T981" s="860"/>
      <c r="U981" s="860"/>
      <c r="V981" s="860"/>
      <c r="W981" s="860"/>
      <c r="X981" s="860"/>
      <c r="Y981" s="860"/>
    </row>
    <row r="982" spans="1:25" ht="15.75" customHeight="1" x14ac:dyDescent="0.25">
      <c r="A982" s="860"/>
      <c r="B982" s="860"/>
      <c r="C982" s="860"/>
      <c r="D982" s="860"/>
      <c r="E982" s="860"/>
      <c r="F982" s="860"/>
      <c r="G982" s="868"/>
      <c r="H982" s="860"/>
      <c r="I982" s="860"/>
      <c r="J982" s="860"/>
      <c r="K982" s="860"/>
      <c r="L982" s="860"/>
      <c r="M982" s="860"/>
      <c r="N982" s="860"/>
      <c r="O982" s="860"/>
      <c r="P982" s="860"/>
      <c r="Q982" s="860"/>
      <c r="R982" s="860"/>
      <c r="S982" s="860"/>
      <c r="T982" s="860"/>
      <c r="U982" s="860"/>
      <c r="V982" s="860"/>
      <c r="W982" s="860"/>
      <c r="X982" s="860"/>
      <c r="Y982" s="860"/>
    </row>
    <row r="983" spans="1:25" ht="15.75" customHeight="1" x14ac:dyDescent="0.25">
      <c r="A983" s="860"/>
      <c r="B983" s="860"/>
      <c r="C983" s="860"/>
      <c r="D983" s="860"/>
      <c r="E983" s="860"/>
      <c r="F983" s="860"/>
      <c r="G983" s="868"/>
      <c r="H983" s="860"/>
      <c r="I983" s="860"/>
      <c r="J983" s="860"/>
      <c r="K983" s="860"/>
      <c r="L983" s="860"/>
      <c r="M983" s="860"/>
      <c r="N983" s="860"/>
      <c r="O983" s="860"/>
      <c r="P983" s="860"/>
      <c r="Q983" s="860"/>
      <c r="R983" s="860"/>
      <c r="S983" s="860"/>
      <c r="T983" s="860"/>
      <c r="U983" s="860"/>
      <c r="V983" s="860"/>
      <c r="W983" s="860"/>
      <c r="X983" s="860"/>
      <c r="Y983" s="860"/>
    </row>
    <row r="984" spans="1:25" ht="15.75" customHeight="1" x14ac:dyDescent="0.25">
      <c r="A984" s="860"/>
      <c r="B984" s="860"/>
      <c r="C984" s="860"/>
      <c r="D984" s="860"/>
      <c r="E984" s="860"/>
      <c r="F984" s="860"/>
      <c r="G984" s="868"/>
      <c r="H984" s="860"/>
      <c r="I984" s="860"/>
      <c r="J984" s="860"/>
      <c r="K984" s="860"/>
      <c r="L984" s="860"/>
      <c r="M984" s="860"/>
      <c r="N984" s="860"/>
      <c r="O984" s="860"/>
      <c r="P984" s="860"/>
      <c r="Q984" s="860"/>
      <c r="R984" s="860"/>
      <c r="S984" s="860"/>
      <c r="T984" s="860"/>
      <c r="U984" s="860"/>
      <c r="V984" s="860"/>
      <c r="W984" s="860"/>
      <c r="X984" s="860"/>
      <c r="Y984" s="860"/>
    </row>
    <row r="985" spans="1:25" ht="15.75" customHeight="1" x14ac:dyDescent="0.25">
      <c r="A985" s="860"/>
      <c r="B985" s="860"/>
      <c r="C985" s="860"/>
      <c r="D985" s="860"/>
      <c r="E985" s="860"/>
      <c r="F985" s="860"/>
      <c r="G985" s="868"/>
      <c r="H985" s="860"/>
      <c r="I985" s="860"/>
      <c r="J985" s="860"/>
      <c r="K985" s="860"/>
      <c r="L985" s="860"/>
      <c r="M985" s="860"/>
      <c r="N985" s="860"/>
      <c r="O985" s="860"/>
      <c r="P985" s="860"/>
      <c r="Q985" s="860"/>
      <c r="R985" s="860"/>
      <c r="S985" s="860"/>
      <c r="T985" s="860"/>
      <c r="U985" s="860"/>
      <c r="V985" s="860"/>
      <c r="W985" s="860"/>
      <c r="X985" s="860"/>
      <c r="Y985" s="860"/>
    </row>
    <row r="986" spans="1:25" ht="15.75" customHeight="1" x14ac:dyDescent="0.25">
      <c r="A986" s="860"/>
      <c r="B986" s="860"/>
      <c r="C986" s="860"/>
      <c r="D986" s="860"/>
      <c r="E986" s="860"/>
      <c r="F986" s="860"/>
      <c r="G986" s="868"/>
      <c r="H986" s="860"/>
      <c r="I986" s="860"/>
      <c r="J986" s="860"/>
      <c r="K986" s="860"/>
      <c r="L986" s="860"/>
      <c r="M986" s="860"/>
      <c r="N986" s="860"/>
      <c r="O986" s="860"/>
      <c r="P986" s="860"/>
      <c r="Q986" s="860"/>
      <c r="R986" s="860"/>
      <c r="S986" s="860"/>
      <c r="T986" s="860"/>
      <c r="U986" s="860"/>
      <c r="V986" s="860"/>
      <c r="W986" s="860"/>
      <c r="X986" s="860"/>
      <c r="Y986" s="860"/>
    </row>
    <row r="987" spans="1:25" ht="15.75" customHeight="1" x14ac:dyDescent="0.25">
      <c r="A987" s="860"/>
      <c r="B987" s="860"/>
      <c r="C987" s="860"/>
      <c r="D987" s="860"/>
      <c r="E987" s="860"/>
      <c r="F987" s="860"/>
      <c r="G987" s="868"/>
      <c r="H987" s="860"/>
      <c r="I987" s="860"/>
      <c r="J987" s="860"/>
      <c r="K987" s="860"/>
      <c r="L987" s="860"/>
      <c r="M987" s="860"/>
      <c r="N987" s="860"/>
      <c r="O987" s="860"/>
      <c r="P987" s="860"/>
      <c r="Q987" s="860"/>
      <c r="R987" s="860"/>
      <c r="S987" s="860"/>
      <c r="T987" s="860"/>
      <c r="U987" s="860"/>
      <c r="V987" s="860"/>
      <c r="W987" s="860"/>
      <c r="X987" s="860"/>
      <c r="Y987" s="860"/>
    </row>
    <row r="988" spans="1:25" ht="15.75" customHeight="1" x14ac:dyDescent="0.25">
      <c r="A988" s="860"/>
      <c r="B988" s="860"/>
      <c r="C988" s="860"/>
      <c r="D988" s="860"/>
      <c r="E988" s="860"/>
      <c r="F988" s="860"/>
      <c r="G988" s="868"/>
      <c r="H988" s="860"/>
      <c r="I988" s="860"/>
      <c r="J988" s="860"/>
      <c r="K988" s="860"/>
      <c r="L988" s="860"/>
      <c r="M988" s="860"/>
      <c r="N988" s="860"/>
      <c r="O988" s="860"/>
      <c r="P988" s="860"/>
      <c r="Q988" s="860"/>
      <c r="R988" s="860"/>
      <c r="S988" s="860"/>
      <c r="T988" s="860"/>
      <c r="U988" s="860"/>
      <c r="V988" s="860"/>
      <c r="W988" s="860"/>
      <c r="X988" s="860"/>
      <c r="Y988" s="860"/>
    </row>
    <row r="989" spans="1:25" ht="15.75" customHeight="1" x14ac:dyDescent="0.25">
      <c r="A989" s="860"/>
      <c r="B989" s="860"/>
      <c r="C989" s="860"/>
      <c r="D989" s="860"/>
      <c r="E989" s="860"/>
      <c r="F989" s="860"/>
      <c r="G989" s="868"/>
      <c r="H989" s="860"/>
      <c r="I989" s="860"/>
      <c r="J989" s="860"/>
      <c r="K989" s="860"/>
      <c r="L989" s="860"/>
      <c r="M989" s="860"/>
      <c r="N989" s="860"/>
      <c r="O989" s="860"/>
      <c r="P989" s="860"/>
      <c r="Q989" s="860"/>
      <c r="R989" s="860"/>
      <c r="S989" s="860"/>
      <c r="T989" s="860"/>
      <c r="U989" s="860"/>
      <c r="V989" s="860"/>
      <c r="W989" s="860"/>
      <c r="X989" s="860"/>
      <c r="Y989" s="860"/>
    </row>
    <row r="990" spans="1:25" ht="15.75" customHeight="1" x14ac:dyDescent="0.25">
      <c r="A990" s="860"/>
      <c r="B990" s="860"/>
      <c r="C990" s="860"/>
      <c r="D990" s="860"/>
      <c r="E990" s="860"/>
      <c r="F990" s="860"/>
      <c r="G990" s="868"/>
      <c r="H990" s="860"/>
      <c r="I990" s="860"/>
      <c r="J990" s="860"/>
      <c r="K990" s="860"/>
      <c r="L990" s="860"/>
      <c r="M990" s="860"/>
      <c r="N990" s="860"/>
      <c r="O990" s="860"/>
      <c r="P990" s="860"/>
      <c r="Q990" s="860"/>
      <c r="R990" s="860"/>
      <c r="S990" s="860"/>
      <c r="T990" s="860"/>
      <c r="U990" s="860"/>
      <c r="V990" s="860"/>
      <c r="W990" s="860"/>
      <c r="X990" s="860"/>
      <c r="Y990" s="860"/>
    </row>
    <row r="991" spans="1:25" ht="15.75" customHeight="1" x14ac:dyDescent="0.25">
      <c r="A991" s="860"/>
      <c r="B991" s="860"/>
      <c r="C991" s="860"/>
      <c r="D991" s="860"/>
      <c r="E991" s="860"/>
      <c r="F991" s="860"/>
      <c r="G991" s="868"/>
      <c r="H991" s="860"/>
      <c r="I991" s="860"/>
      <c r="J991" s="860"/>
      <c r="K991" s="860"/>
      <c r="L991" s="860"/>
      <c r="M991" s="860"/>
      <c r="N991" s="860"/>
      <c r="O991" s="860"/>
      <c r="P991" s="860"/>
      <c r="Q991" s="860"/>
      <c r="R991" s="860"/>
      <c r="S991" s="860"/>
      <c r="T991" s="860"/>
      <c r="U991" s="860"/>
      <c r="V991" s="860"/>
      <c r="W991" s="860"/>
      <c r="X991" s="860"/>
      <c r="Y991" s="860"/>
    </row>
    <row r="992" spans="1:25" ht="15.75" customHeight="1" x14ac:dyDescent="0.25">
      <c r="A992" s="860"/>
      <c r="B992" s="860"/>
      <c r="C992" s="860"/>
      <c r="D992" s="860"/>
      <c r="E992" s="860"/>
      <c r="F992" s="860"/>
      <c r="G992" s="868"/>
      <c r="H992" s="860"/>
      <c r="I992" s="860"/>
      <c r="J992" s="860"/>
      <c r="K992" s="860"/>
      <c r="L992" s="860"/>
      <c r="M992" s="860"/>
      <c r="N992" s="860"/>
      <c r="O992" s="860"/>
      <c r="P992" s="860"/>
      <c r="Q992" s="860"/>
      <c r="R992" s="860"/>
      <c r="S992" s="860"/>
      <c r="T992" s="860"/>
      <c r="U992" s="860"/>
      <c r="V992" s="860"/>
      <c r="W992" s="860"/>
      <c r="X992" s="860"/>
      <c r="Y992" s="860"/>
    </row>
    <row r="993" spans="1:25" ht="15.75" customHeight="1" x14ac:dyDescent="0.25">
      <c r="A993" s="860"/>
      <c r="B993" s="860"/>
      <c r="C993" s="860"/>
      <c r="D993" s="860"/>
      <c r="E993" s="860"/>
      <c r="F993" s="860"/>
      <c r="G993" s="868"/>
      <c r="H993" s="860"/>
      <c r="I993" s="860"/>
      <c r="J993" s="860"/>
      <c r="K993" s="860"/>
      <c r="L993" s="860"/>
      <c r="M993" s="860"/>
      <c r="N993" s="860"/>
      <c r="O993" s="860"/>
      <c r="P993" s="860"/>
      <c r="Q993" s="860"/>
      <c r="R993" s="860"/>
      <c r="S993" s="860"/>
      <c r="T993" s="860"/>
      <c r="U993" s="860"/>
      <c r="V993" s="860"/>
      <c r="W993" s="860"/>
      <c r="X993" s="860"/>
      <c r="Y993" s="860"/>
    </row>
    <row r="994" spans="1:25" ht="15.75" customHeight="1" x14ac:dyDescent="0.25">
      <c r="A994" s="860"/>
      <c r="B994" s="860"/>
      <c r="C994" s="860"/>
      <c r="D994" s="860"/>
      <c r="E994" s="860"/>
      <c r="F994" s="860"/>
      <c r="G994" s="868"/>
      <c r="H994" s="860"/>
      <c r="I994" s="860"/>
      <c r="J994" s="860"/>
      <c r="K994" s="860"/>
      <c r="L994" s="860"/>
      <c r="M994" s="860"/>
      <c r="N994" s="860"/>
      <c r="O994" s="860"/>
      <c r="P994" s="860"/>
      <c r="Q994" s="860"/>
      <c r="R994" s="860"/>
      <c r="S994" s="860"/>
      <c r="T994" s="860"/>
      <c r="U994" s="860"/>
      <c r="V994" s="860"/>
      <c r="W994" s="860"/>
      <c r="X994" s="860"/>
      <c r="Y994" s="860"/>
    </row>
    <row r="995" spans="1:25" ht="15.75" customHeight="1" x14ac:dyDescent="0.25">
      <c r="A995" s="860"/>
      <c r="B995" s="860"/>
      <c r="C995" s="860"/>
      <c r="D995" s="860"/>
      <c r="E995" s="860"/>
      <c r="F995" s="860"/>
      <c r="G995" s="868"/>
      <c r="H995" s="860"/>
      <c r="I995" s="860"/>
      <c r="J995" s="860"/>
      <c r="K995" s="860"/>
      <c r="L995" s="860"/>
      <c r="M995" s="860"/>
      <c r="N995" s="860"/>
      <c r="O995" s="860"/>
      <c r="P995" s="860"/>
      <c r="Q995" s="860"/>
      <c r="R995" s="860"/>
      <c r="S995" s="860"/>
      <c r="T995" s="860"/>
      <c r="U995" s="860"/>
      <c r="V995" s="860"/>
      <c r="W995" s="860"/>
      <c r="X995" s="860"/>
      <c r="Y995" s="860"/>
    </row>
    <row r="996" spans="1:25" ht="15.75" customHeight="1" x14ac:dyDescent="0.25">
      <c r="A996" s="860"/>
      <c r="B996" s="860"/>
      <c r="C996" s="860"/>
      <c r="D996" s="860"/>
      <c r="E996" s="860"/>
      <c r="F996" s="860"/>
      <c r="G996" s="868"/>
      <c r="H996" s="860"/>
      <c r="I996" s="860"/>
      <c r="J996" s="860"/>
      <c r="K996" s="860"/>
      <c r="L996" s="860"/>
      <c r="M996" s="860"/>
      <c r="N996" s="860"/>
      <c r="O996" s="860"/>
      <c r="P996" s="860"/>
      <c r="Q996" s="860"/>
      <c r="R996" s="860"/>
      <c r="S996" s="860"/>
      <c r="T996" s="860"/>
      <c r="U996" s="860"/>
      <c r="V996" s="860"/>
      <c r="W996" s="860"/>
      <c r="X996" s="860"/>
      <c r="Y996" s="860"/>
    </row>
    <row r="997" spans="1:25" ht="15.75" customHeight="1" x14ac:dyDescent="0.25">
      <c r="A997" s="860"/>
      <c r="B997" s="860"/>
      <c r="C997" s="860"/>
      <c r="D997" s="860"/>
      <c r="E997" s="860"/>
      <c r="F997" s="860"/>
      <c r="G997" s="868"/>
      <c r="H997" s="860"/>
      <c r="I997" s="860"/>
      <c r="J997" s="860"/>
      <c r="K997" s="860"/>
      <c r="L997" s="860"/>
      <c r="M997" s="860"/>
      <c r="N997" s="860"/>
      <c r="O997" s="860"/>
      <c r="P997" s="860"/>
      <c r="Q997" s="860"/>
      <c r="R997" s="860"/>
      <c r="S997" s="860"/>
      <c r="T997" s="860"/>
      <c r="U997" s="860"/>
      <c r="V997" s="860"/>
      <c r="W997" s="860"/>
      <c r="X997" s="860"/>
      <c r="Y997" s="860"/>
    </row>
    <row r="998" spans="1:25" ht="15.75" customHeight="1" x14ac:dyDescent="0.25">
      <c r="A998" s="860"/>
      <c r="B998" s="860"/>
      <c r="C998" s="860"/>
      <c r="D998" s="860"/>
      <c r="E998" s="860"/>
      <c r="F998" s="860"/>
      <c r="G998" s="868"/>
      <c r="H998" s="860"/>
      <c r="I998" s="860"/>
      <c r="J998" s="860"/>
      <c r="K998" s="860"/>
      <c r="L998" s="860"/>
      <c r="M998" s="860"/>
      <c r="N998" s="860"/>
      <c r="O998" s="860"/>
      <c r="P998" s="860"/>
      <c r="Q998" s="860"/>
      <c r="R998" s="860"/>
      <c r="S998" s="860"/>
      <c r="T998" s="860"/>
      <c r="U998" s="860"/>
      <c r="V998" s="860"/>
      <c r="W998" s="860"/>
      <c r="X998" s="860"/>
      <c r="Y998" s="860"/>
    </row>
    <row r="999" spans="1:25" ht="15.75" customHeight="1" x14ac:dyDescent="0.25">
      <c r="A999" s="860"/>
      <c r="B999" s="860"/>
      <c r="C999" s="860"/>
      <c r="D999" s="860"/>
      <c r="E999" s="860"/>
      <c r="F999" s="860"/>
      <c r="G999" s="868"/>
      <c r="H999" s="860"/>
      <c r="I999" s="860"/>
      <c r="J999" s="860"/>
      <c r="K999" s="860"/>
      <c r="L999" s="860"/>
      <c r="M999" s="860"/>
      <c r="N999" s="860"/>
      <c r="O999" s="860"/>
      <c r="P999" s="860"/>
      <c r="Q999" s="860"/>
      <c r="R999" s="860"/>
      <c r="S999" s="860"/>
      <c r="T999" s="860"/>
      <c r="U999" s="860"/>
      <c r="V999" s="860"/>
      <c r="W999" s="860"/>
      <c r="X999" s="860"/>
      <c r="Y999" s="860"/>
    </row>
    <row r="1000" spans="1:25" ht="15.75" customHeight="1" x14ac:dyDescent="0.25">
      <c r="A1000" s="860"/>
      <c r="B1000" s="860"/>
      <c r="C1000" s="860"/>
      <c r="D1000" s="860"/>
      <c r="E1000" s="860"/>
      <c r="F1000" s="860"/>
      <c r="G1000" s="868"/>
      <c r="H1000" s="860"/>
      <c r="I1000" s="860"/>
      <c r="J1000" s="860"/>
      <c r="K1000" s="860"/>
      <c r="L1000" s="860"/>
      <c r="M1000" s="860"/>
      <c r="N1000" s="860"/>
      <c r="O1000" s="860"/>
      <c r="P1000" s="860"/>
      <c r="Q1000" s="860"/>
      <c r="R1000" s="860"/>
      <c r="S1000" s="860"/>
      <c r="T1000" s="860"/>
      <c r="U1000" s="860"/>
      <c r="V1000" s="860"/>
      <c r="W1000" s="860"/>
      <c r="X1000" s="860"/>
      <c r="Y1000" s="860"/>
    </row>
  </sheetData>
  <mergeCells count="18">
    <mergeCell ref="A6:B6"/>
    <mergeCell ref="A7:B7"/>
    <mergeCell ref="A3:B3"/>
    <mergeCell ref="C3:F3"/>
    <mergeCell ref="A4:B4"/>
    <mergeCell ref="C4:F4"/>
    <mergeCell ref="A5:B5"/>
    <mergeCell ref="C5:F5"/>
    <mergeCell ref="C6:F6"/>
    <mergeCell ref="B31:E31"/>
    <mergeCell ref="B43:E43"/>
    <mergeCell ref="C7:F7"/>
    <mergeCell ref="A11:F11"/>
    <mergeCell ref="A17:F17"/>
    <mergeCell ref="C23:E23"/>
    <mergeCell ref="A28:J28"/>
    <mergeCell ref="A29:F29"/>
    <mergeCell ref="H29:J29"/>
  </mergeCells>
  <pageMargins left="0.7" right="0.7" top="0.75" bottom="0.75" header="0" footer="0"/>
  <pageSetup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outlinePr summaryBelow="0" summaryRight="0"/>
  </sheetPr>
  <dimension ref="A1:AE1000"/>
  <sheetViews>
    <sheetView topLeftCell="A5" workbookViewId="0">
      <selection activeCell="I27" sqref="I27:K27"/>
    </sheetView>
  </sheetViews>
  <sheetFormatPr defaultColWidth="12.6640625" defaultRowHeight="15" customHeight="1" x14ac:dyDescent="0.25"/>
  <cols>
    <col min="1" max="1" width="4" customWidth="1"/>
    <col min="2" max="2" width="24.21875" customWidth="1"/>
    <col min="3" max="3" width="19.33203125" customWidth="1"/>
    <col min="4" max="4" width="14.33203125" customWidth="1"/>
    <col min="5" max="6" width="19.33203125" customWidth="1"/>
    <col min="7" max="7" width="19.21875" customWidth="1"/>
    <col min="8" max="8" width="19.33203125" hidden="1" customWidth="1"/>
    <col min="9" max="11" width="14.21875" customWidth="1"/>
    <col min="12" max="14" width="8.77734375" customWidth="1"/>
    <col min="15" max="15" width="12.88671875" customWidth="1"/>
    <col min="16" max="16" width="13.77734375" customWidth="1"/>
    <col min="17" max="17" width="13.21875" customWidth="1"/>
    <col min="18" max="18" width="14" customWidth="1"/>
    <col min="20" max="20" width="14.33203125" customWidth="1"/>
    <col min="21" max="31" width="8.77734375" customWidth="1"/>
  </cols>
  <sheetData>
    <row r="1" spans="1:31" ht="15.75" customHeight="1" x14ac:dyDescent="0.25">
      <c r="A1" s="238"/>
      <c r="B1" s="239"/>
      <c r="C1" s="953"/>
      <c r="D1" s="239"/>
      <c r="E1" s="239"/>
      <c r="F1" s="239"/>
      <c r="G1" s="239"/>
      <c r="H1" s="240"/>
      <c r="I1" s="239"/>
      <c r="J1" s="239"/>
      <c r="K1" s="239"/>
      <c r="L1" s="239"/>
      <c r="M1" s="239"/>
      <c r="N1" s="239"/>
      <c r="O1" s="239"/>
      <c r="P1" s="239"/>
      <c r="Q1" s="239"/>
      <c r="R1" s="239"/>
      <c r="S1" s="239"/>
      <c r="T1" s="239"/>
      <c r="U1" s="239"/>
      <c r="V1" s="239"/>
      <c r="W1" s="239"/>
      <c r="X1" s="239"/>
      <c r="Y1" s="239"/>
      <c r="Z1" s="239"/>
      <c r="AA1" s="239"/>
      <c r="AB1" s="239"/>
      <c r="AC1" s="239"/>
      <c r="AD1" s="239"/>
      <c r="AE1" s="239"/>
    </row>
    <row r="2" spans="1:31" ht="15.75" customHeight="1" x14ac:dyDescent="0.25">
      <c r="A2" s="241"/>
      <c r="B2" s="238" t="s">
        <v>65</v>
      </c>
      <c r="C2" s="954"/>
      <c r="D2" s="239"/>
      <c r="E2" s="239"/>
      <c r="F2" s="239"/>
      <c r="G2" s="239"/>
      <c r="H2" s="240"/>
      <c r="I2" s="239"/>
      <c r="J2" s="239"/>
      <c r="K2" s="239"/>
      <c r="L2" s="239"/>
      <c r="M2" s="239"/>
      <c r="N2" s="239"/>
      <c r="O2" s="239"/>
      <c r="P2" s="239"/>
      <c r="Q2" s="239"/>
      <c r="R2" s="239"/>
      <c r="S2" s="239"/>
      <c r="T2" s="239"/>
      <c r="U2" s="239"/>
      <c r="V2" s="239"/>
      <c r="W2" s="239"/>
      <c r="X2" s="239"/>
      <c r="Y2" s="239"/>
      <c r="Z2" s="239"/>
      <c r="AA2" s="239"/>
      <c r="AB2" s="239"/>
      <c r="AC2" s="239"/>
      <c r="AD2" s="239"/>
      <c r="AE2" s="239"/>
    </row>
    <row r="3" spans="1:31" ht="15.75" customHeight="1" x14ac:dyDescent="0.25">
      <c r="A3" s="241"/>
      <c r="B3" s="483"/>
      <c r="C3" s="953"/>
      <c r="D3" s="239"/>
      <c r="E3" s="239"/>
      <c r="F3" s="239"/>
      <c r="G3" s="239"/>
      <c r="H3" s="240"/>
      <c r="I3" s="239"/>
      <c r="J3" s="239"/>
      <c r="K3" s="239"/>
      <c r="L3" s="239"/>
      <c r="M3" s="239"/>
      <c r="N3" s="239"/>
      <c r="O3" s="239"/>
      <c r="P3" s="239"/>
      <c r="Q3" s="239"/>
      <c r="R3" s="239"/>
      <c r="S3" s="239"/>
      <c r="T3" s="239"/>
      <c r="U3" s="239"/>
      <c r="V3" s="239"/>
      <c r="W3" s="239"/>
      <c r="X3" s="239"/>
      <c r="Y3" s="239"/>
      <c r="Z3" s="239"/>
      <c r="AA3" s="239"/>
      <c r="AB3" s="239"/>
      <c r="AC3" s="239"/>
      <c r="AD3" s="239"/>
      <c r="AE3" s="239"/>
    </row>
    <row r="4" spans="1:31" ht="15.75" customHeight="1" x14ac:dyDescent="0.25">
      <c r="A4" s="1017" t="s">
        <v>67</v>
      </c>
      <c r="B4" s="985"/>
      <c r="C4" s="1116" t="s">
        <v>11</v>
      </c>
      <c r="D4" s="987"/>
      <c r="E4" s="987"/>
      <c r="F4" s="987"/>
      <c r="G4" s="985"/>
      <c r="H4" s="242"/>
      <c r="I4" s="243"/>
      <c r="J4" s="243"/>
      <c r="K4" s="243"/>
      <c r="L4" s="243"/>
      <c r="M4" s="243"/>
      <c r="N4" s="243"/>
      <c r="O4" s="243"/>
      <c r="P4" s="243"/>
      <c r="Q4" s="243"/>
      <c r="R4" s="243"/>
      <c r="S4" s="243"/>
      <c r="T4" s="243"/>
      <c r="U4" s="243"/>
      <c r="V4" s="243"/>
      <c r="W4" s="243"/>
      <c r="X4" s="243"/>
      <c r="Y4" s="243"/>
      <c r="Z4" s="243"/>
      <c r="AA4" s="243"/>
      <c r="AB4" s="243"/>
      <c r="AC4" s="243"/>
      <c r="AD4" s="243"/>
      <c r="AE4" s="243"/>
    </row>
    <row r="5" spans="1:31" ht="40.5" customHeight="1" x14ac:dyDescent="0.25">
      <c r="A5" s="1013" t="s">
        <v>69</v>
      </c>
      <c r="B5" s="1003"/>
      <c r="C5" s="1117" t="s">
        <v>57</v>
      </c>
      <c r="D5" s="1084"/>
      <c r="E5" s="1084"/>
      <c r="F5" s="1084"/>
      <c r="G5" s="1085"/>
      <c r="H5" s="242"/>
      <c r="I5" s="243"/>
      <c r="J5" s="243"/>
      <c r="K5" s="243"/>
      <c r="L5" s="243"/>
      <c r="M5" s="243"/>
      <c r="N5" s="244"/>
      <c r="O5" s="244"/>
      <c r="P5" s="244"/>
      <c r="Q5" s="244"/>
      <c r="R5" s="244"/>
      <c r="S5" s="244"/>
      <c r="T5" s="244"/>
      <c r="U5" s="244"/>
      <c r="V5" s="243"/>
      <c r="W5" s="243"/>
      <c r="X5" s="243"/>
      <c r="Y5" s="243"/>
      <c r="Z5" s="243"/>
      <c r="AA5" s="243"/>
      <c r="AB5" s="243"/>
      <c r="AC5" s="243"/>
      <c r="AD5" s="243"/>
      <c r="AE5" s="243"/>
    </row>
    <row r="6" spans="1:31" ht="15.75" customHeight="1" x14ac:dyDescent="0.25">
      <c r="A6" s="1013" t="s">
        <v>71</v>
      </c>
      <c r="B6" s="1003"/>
      <c r="C6" s="1118" t="s">
        <v>72</v>
      </c>
      <c r="D6" s="1084"/>
      <c r="E6" s="1084"/>
      <c r="F6" s="1084"/>
      <c r="G6" s="1085"/>
      <c r="H6" s="242"/>
      <c r="I6" s="243"/>
      <c r="J6" s="243"/>
      <c r="K6" s="243"/>
      <c r="L6" s="243"/>
      <c r="M6" s="243"/>
      <c r="N6" s="244"/>
      <c r="O6" s="244"/>
      <c r="P6" s="244"/>
      <c r="Q6" s="244"/>
      <c r="R6" s="244"/>
      <c r="S6" s="244"/>
      <c r="T6" s="244"/>
      <c r="U6" s="244"/>
      <c r="V6" s="243"/>
      <c r="W6" s="243"/>
      <c r="X6" s="243"/>
      <c r="Y6" s="243"/>
      <c r="Z6" s="243"/>
      <c r="AA6" s="243"/>
      <c r="AB6" s="243"/>
      <c r="AC6" s="243"/>
      <c r="AD6" s="243"/>
      <c r="AE6" s="243"/>
    </row>
    <row r="7" spans="1:31" ht="19.5" customHeight="1" x14ac:dyDescent="0.25">
      <c r="A7" s="1013" t="s">
        <v>73</v>
      </c>
      <c r="B7" s="1003"/>
      <c r="C7" s="1118" t="s">
        <v>1103</v>
      </c>
      <c r="D7" s="1084"/>
      <c r="E7" s="1084"/>
      <c r="F7" s="1084"/>
      <c r="G7" s="1085"/>
      <c r="H7" s="242"/>
      <c r="I7" s="243"/>
      <c r="J7" s="243"/>
      <c r="K7" s="243"/>
      <c r="L7" s="243"/>
      <c r="M7" s="243"/>
      <c r="N7" s="244"/>
      <c r="O7" s="244"/>
      <c r="P7" s="244"/>
      <c r="Q7" s="244"/>
      <c r="R7" s="244"/>
      <c r="S7" s="244"/>
      <c r="T7" s="244"/>
      <c r="U7" s="244"/>
      <c r="V7" s="243"/>
      <c r="W7" s="243"/>
      <c r="X7" s="243"/>
      <c r="Y7" s="243"/>
      <c r="Z7" s="243"/>
      <c r="AA7" s="243"/>
      <c r="AB7" s="243"/>
      <c r="AC7" s="243"/>
      <c r="AD7" s="243"/>
      <c r="AE7" s="243"/>
    </row>
    <row r="8" spans="1:31" ht="112.95" customHeight="1" x14ac:dyDescent="0.25">
      <c r="A8" s="1014" t="s">
        <v>75</v>
      </c>
      <c r="B8" s="1003"/>
      <c r="C8" s="1119" t="s">
        <v>1104</v>
      </c>
      <c r="D8" s="1084"/>
      <c r="E8" s="1084"/>
      <c r="F8" s="1084"/>
      <c r="G8" s="1085"/>
      <c r="H8" s="242"/>
      <c r="I8" s="243"/>
      <c r="J8" s="243"/>
      <c r="K8" s="243"/>
      <c r="L8" s="243"/>
      <c r="M8" s="243"/>
      <c r="N8" s="244"/>
      <c r="O8" s="244"/>
      <c r="P8" s="244"/>
      <c r="Q8" s="244"/>
      <c r="R8" s="244"/>
      <c r="S8" s="244"/>
      <c r="T8" s="244"/>
      <c r="U8" s="244"/>
      <c r="V8" s="243"/>
      <c r="W8" s="243"/>
      <c r="X8" s="243"/>
      <c r="Y8" s="243"/>
      <c r="Z8" s="243"/>
      <c r="AA8" s="243"/>
      <c r="AB8" s="243"/>
      <c r="AC8" s="243"/>
      <c r="AD8" s="243"/>
      <c r="AE8" s="243"/>
    </row>
    <row r="9" spans="1:31" ht="15.75" customHeight="1" x14ac:dyDescent="0.25">
      <c r="A9" s="241"/>
      <c r="B9" s="239"/>
      <c r="C9" s="953"/>
      <c r="D9" s="239"/>
      <c r="E9" s="239"/>
      <c r="F9" s="239"/>
      <c r="G9" s="239"/>
      <c r="H9" s="240"/>
      <c r="I9" s="239"/>
      <c r="J9" s="239"/>
      <c r="K9" s="239"/>
      <c r="L9" s="239"/>
      <c r="M9" s="239"/>
      <c r="N9" s="244"/>
      <c r="O9" s="244"/>
      <c r="P9" s="244"/>
      <c r="Q9" s="244"/>
      <c r="R9" s="244"/>
      <c r="S9" s="244"/>
      <c r="T9" s="244"/>
      <c r="U9" s="239"/>
      <c r="V9" s="239"/>
      <c r="W9" s="239"/>
      <c r="X9" s="239"/>
      <c r="Y9" s="239"/>
      <c r="Z9" s="239"/>
      <c r="AA9" s="239"/>
      <c r="AB9" s="239"/>
      <c r="AC9" s="239"/>
      <c r="AD9" s="239"/>
      <c r="AE9" s="239"/>
    </row>
    <row r="10" spans="1:31" ht="15.75" customHeight="1" x14ac:dyDescent="0.25">
      <c r="A10" s="241"/>
      <c r="B10" s="239"/>
      <c r="C10" s="953"/>
      <c r="D10" s="239"/>
      <c r="E10" s="239"/>
      <c r="F10" s="239"/>
      <c r="G10" s="239"/>
      <c r="H10" s="240"/>
      <c r="I10" s="239"/>
      <c r="J10" s="239"/>
      <c r="K10" s="239"/>
      <c r="L10" s="239"/>
      <c r="M10" s="239"/>
      <c r="N10" s="239"/>
      <c r="O10" s="239"/>
      <c r="P10" s="239"/>
      <c r="Q10" s="239"/>
      <c r="R10" s="239"/>
      <c r="S10" s="239"/>
      <c r="T10" s="239"/>
      <c r="U10" s="239"/>
      <c r="V10" s="239"/>
      <c r="W10" s="239"/>
      <c r="X10" s="239"/>
      <c r="Y10" s="239"/>
      <c r="Z10" s="239"/>
      <c r="AA10" s="239"/>
      <c r="AB10" s="239"/>
      <c r="AC10" s="239"/>
      <c r="AD10" s="239"/>
      <c r="AE10" s="239"/>
    </row>
    <row r="11" spans="1:31" ht="15.75" customHeight="1" x14ac:dyDescent="0.25">
      <c r="A11" s="245"/>
      <c r="B11" s="246"/>
      <c r="C11" s="661" t="s">
        <v>77</v>
      </c>
      <c r="D11" s="247" t="s">
        <v>78</v>
      </c>
      <c r="E11" s="247" t="s">
        <v>79</v>
      </c>
      <c r="F11" s="247" t="s">
        <v>80</v>
      </c>
      <c r="H11" s="248"/>
      <c r="I11" s="239"/>
      <c r="J11" s="239"/>
      <c r="K11" s="239"/>
      <c r="L11" s="239"/>
      <c r="M11" s="239"/>
      <c r="N11" s="239"/>
      <c r="O11" s="239"/>
      <c r="P11" s="239"/>
      <c r="Q11" s="239"/>
      <c r="R11" s="239"/>
      <c r="S11" s="239"/>
      <c r="T11" s="239"/>
      <c r="U11" s="239"/>
      <c r="V11" s="239"/>
      <c r="W11" s="239"/>
      <c r="X11" s="239"/>
      <c r="Y11" s="239"/>
      <c r="Z11" s="239"/>
      <c r="AA11" s="239"/>
      <c r="AB11" s="239"/>
      <c r="AC11" s="239"/>
      <c r="AD11" s="239"/>
      <c r="AE11" s="239"/>
    </row>
    <row r="12" spans="1:31" ht="15.75" customHeight="1" x14ac:dyDescent="0.25">
      <c r="A12" s="1120" t="s">
        <v>1105</v>
      </c>
      <c r="B12" s="987"/>
      <c r="C12" s="987"/>
      <c r="D12" s="987"/>
      <c r="E12" s="987"/>
      <c r="F12" s="985"/>
      <c r="G12" s="955"/>
      <c r="H12" s="242"/>
      <c r="I12" s="239"/>
      <c r="J12" s="326"/>
      <c r="K12" s="244"/>
      <c r="L12" s="244"/>
      <c r="M12" s="239"/>
      <c r="N12" s="239"/>
      <c r="O12" s="239"/>
      <c r="P12" s="239"/>
      <c r="Q12" s="239"/>
      <c r="R12" s="239"/>
      <c r="S12" s="239"/>
      <c r="T12" s="239"/>
      <c r="U12" s="239"/>
      <c r="V12" s="239"/>
      <c r="W12" s="239"/>
      <c r="X12" s="239"/>
      <c r="Y12" s="239"/>
      <c r="Z12" s="239"/>
      <c r="AA12" s="239"/>
      <c r="AB12" s="239"/>
      <c r="AC12" s="239"/>
      <c r="AD12" s="239"/>
      <c r="AE12" s="239"/>
    </row>
    <row r="13" spans="1:31" ht="15.75" customHeight="1" x14ac:dyDescent="0.25">
      <c r="A13" s="249"/>
      <c r="B13" s="605" t="s">
        <v>81</v>
      </c>
      <c r="C13" s="956">
        <f t="shared" ref="C13:E13" si="0">SUM(C14:C16)</f>
        <v>418001</v>
      </c>
      <c r="D13" s="251">
        <f t="shared" si="0"/>
        <v>836003</v>
      </c>
      <c r="E13" s="251">
        <f t="shared" si="0"/>
        <v>836003</v>
      </c>
      <c r="F13" s="163">
        <f t="shared" ref="F13:F16" si="1">SUM(C13:E13)</f>
        <v>2090007</v>
      </c>
      <c r="H13" s="253"/>
      <c r="I13" s="239"/>
      <c r="J13" s="239"/>
      <c r="K13" s="244"/>
      <c r="L13" s="244"/>
      <c r="M13" s="239"/>
      <c r="N13" s="239"/>
      <c r="O13" s="239"/>
      <c r="P13" s="239"/>
      <c r="Q13" s="239"/>
      <c r="R13" s="239"/>
      <c r="S13" s="239"/>
      <c r="T13" s="239"/>
      <c r="U13" s="239"/>
      <c r="V13" s="239"/>
      <c r="W13" s="239"/>
      <c r="X13" s="239"/>
      <c r="Y13" s="239"/>
      <c r="Z13" s="239"/>
      <c r="AA13" s="239"/>
      <c r="AB13" s="239"/>
      <c r="AC13" s="239"/>
      <c r="AD13" s="239"/>
      <c r="AE13" s="239"/>
    </row>
    <row r="14" spans="1:31" ht="15.75" customHeight="1" x14ac:dyDescent="0.25">
      <c r="A14" s="256" t="s">
        <v>82</v>
      </c>
      <c r="B14" s="257" t="s">
        <v>20</v>
      </c>
      <c r="C14" s="957">
        <v>125400</v>
      </c>
      <c r="D14" s="671">
        <v>250801</v>
      </c>
      <c r="E14" s="671">
        <v>250801</v>
      </c>
      <c r="F14" s="672">
        <f t="shared" si="1"/>
        <v>627002</v>
      </c>
      <c r="H14" s="258"/>
      <c r="I14" s="239"/>
      <c r="J14" s="239"/>
      <c r="K14" s="244"/>
      <c r="L14" s="244"/>
      <c r="M14" s="239"/>
      <c r="N14" s="239"/>
      <c r="O14" s="239"/>
      <c r="P14" s="239"/>
      <c r="Q14" s="239"/>
      <c r="R14" s="239"/>
      <c r="S14" s="239"/>
      <c r="T14" s="239"/>
      <c r="U14" s="239"/>
      <c r="V14" s="239"/>
      <c r="W14" s="239"/>
      <c r="X14" s="239"/>
      <c r="Y14" s="239"/>
      <c r="Z14" s="239"/>
      <c r="AA14" s="239"/>
      <c r="AB14" s="239"/>
      <c r="AC14" s="239"/>
      <c r="AD14" s="239"/>
      <c r="AE14" s="239"/>
    </row>
    <row r="15" spans="1:31" ht="15.75" customHeight="1" x14ac:dyDescent="0.25">
      <c r="A15" s="249" t="s">
        <v>83</v>
      </c>
      <c r="B15" s="259" t="s">
        <v>84</v>
      </c>
      <c r="C15" s="958">
        <v>292601</v>
      </c>
      <c r="D15" s="676">
        <v>585202</v>
      </c>
      <c r="E15" s="676">
        <v>585202</v>
      </c>
      <c r="F15" s="672">
        <f t="shared" si="1"/>
        <v>1463005</v>
      </c>
      <c r="H15" s="258"/>
      <c r="I15" s="239"/>
      <c r="J15" s="239"/>
      <c r="K15" s="244"/>
      <c r="L15" s="244"/>
      <c r="M15" s="239"/>
      <c r="N15" s="239"/>
      <c r="O15" s="239"/>
      <c r="P15" s="239"/>
      <c r="Q15" s="239"/>
      <c r="R15" s="239"/>
      <c r="S15" s="239"/>
      <c r="T15" s="239"/>
      <c r="U15" s="239"/>
      <c r="V15" s="239"/>
      <c r="W15" s="239"/>
      <c r="X15" s="239"/>
      <c r="Y15" s="239"/>
      <c r="Z15" s="239"/>
      <c r="AA15" s="239"/>
      <c r="AB15" s="239"/>
      <c r="AC15" s="239"/>
      <c r="AD15" s="239"/>
      <c r="AE15" s="239"/>
    </row>
    <row r="16" spans="1:31" ht="15.75" customHeight="1" x14ac:dyDescent="0.25">
      <c r="A16" s="249" t="s">
        <v>85</v>
      </c>
      <c r="B16" s="404" t="s">
        <v>9</v>
      </c>
      <c r="C16" s="957">
        <v>0</v>
      </c>
      <c r="D16" s="168">
        <v>0</v>
      </c>
      <c r="E16" s="168">
        <v>0</v>
      </c>
      <c r="F16" s="168">
        <f t="shared" si="1"/>
        <v>0</v>
      </c>
      <c r="H16" s="258"/>
      <c r="I16" s="239"/>
      <c r="J16" s="239"/>
      <c r="K16" s="244"/>
      <c r="L16" s="244"/>
      <c r="M16" s="239"/>
      <c r="N16" s="239"/>
      <c r="O16" s="239"/>
      <c r="P16" s="239"/>
      <c r="Q16" s="239"/>
      <c r="R16" s="239"/>
      <c r="S16" s="239"/>
      <c r="T16" s="239"/>
      <c r="U16" s="239"/>
      <c r="V16" s="239"/>
      <c r="W16" s="239"/>
      <c r="X16" s="239"/>
      <c r="Y16" s="239"/>
      <c r="Z16" s="239"/>
      <c r="AA16" s="239"/>
      <c r="AB16" s="239"/>
      <c r="AC16" s="239"/>
      <c r="AD16" s="239"/>
      <c r="AE16" s="239"/>
    </row>
    <row r="17" spans="1:31" ht="15.75" customHeight="1" x14ac:dyDescent="0.25">
      <c r="A17" s="241"/>
      <c r="B17" s="239"/>
      <c r="C17" s="953"/>
      <c r="D17" s="239"/>
      <c r="E17" s="239"/>
      <c r="F17" s="239"/>
      <c r="G17" s="239"/>
      <c r="H17" s="240"/>
      <c r="I17" s="239"/>
      <c r="J17" s="239"/>
      <c r="K17" s="244"/>
      <c r="L17" s="244"/>
      <c r="M17" s="239"/>
      <c r="N17" s="239"/>
      <c r="O17" s="239"/>
      <c r="P17" s="239"/>
      <c r="Q17" s="239"/>
      <c r="R17" s="239"/>
      <c r="S17" s="239"/>
      <c r="T17" s="239"/>
      <c r="U17" s="239"/>
      <c r="V17" s="239"/>
      <c r="W17" s="239"/>
      <c r="X17" s="239"/>
      <c r="Y17" s="239"/>
      <c r="Z17" s="239"/>
      <c r="AA17" s="239"/>
      <c r="AB17" s="239"/>
      <c r="AC17" s="239"/>
      <c r="AD17" s="239"/>
      <c r="AE17" s="239"/>
    </row>
    <row r="18" spans="1:31" ht="15.75" customHeight="1" x14ac:dyDescent="0.25">
      <c r="A18" s="241"/>
      <c r="B18" s="265" t="s">
        <v>86</v>
      </c>
      <c r="C18" s="1015" t="s">
        <v>11</v>
      </c>
      <c r="D18" s="999"/>
      <c r="E18" s="1000"/>
      <c r="F18" s="239"/>
      <c r="G18" s="239"/>
      <c r="H18" s="240"/>
      <c r="I18" s="479"/>
      <c r="J18" s="152"/>
      <c r="K18" s="236"/>
      <c r="L18" s="244"/>
      <c r="M18" s="239"/>
      <c r="N18" s="239"/>
      <c r="O18" s="239"/>
      <c r="P18" s="239"/>
      <c r="Q18" s="239"/>
      <c r="R18" s="239"/>
      <c r="S18" s="239"/>
      <c r="T18" s="239"/>
      <c r="U18" s="239"/>
      <c r="V18" s="239"/>
      <c r="W18" s="239"/>
      <c r="X18" s="239"/>
      <c r="Y18" s="239"/>
      <c r="Z18" s="239"/>
      <c r="AA18" s="239"/>
      <c r="AB18" s="239"/>
      <c r="AC18" s="239"/>
      <c r="AD18" s="239"/>
      <c r="AE18" s="239"/>
    </row>
    <row r="19" spans="1:31" ht="15.75" customHeight="1" x14ac:dyDescent="0.25">
      <c r="A19" s="241"/>
      <c r="B19" s="607" t="s">
        <v>88</v>
      </c>
      <c r="C19" s="271">
        <v>4185883</v>
      </c>
      <c r="D19" s="268"/>
      <c r="E19" s="268"/>
      <c r="F19" s="239"/>
      <c r="G19" s="239"/>
      <c r="H19" s="240"/>
      <c r="I19" s="239"/>
      <c r="J19" s="239"/>
      <c r="K19" s="239"/>
      <c r="L19" s="244"/>
      <c r="M19" s="239"/>
      <c r="N19" s="239"/>
      <c r="O19" s="239"/>
      <c r="P19" s="239"/>
      <c r="Q19" s="239"/>
      <c r="R19" s="239"/>
      <c r="S19" s="239"/>
      <c r="T19" s="239"/>
      <c r="U19" s="239"/>
      <c r="V19" s="239"/>
      <c r="W19" s="239"/>
      <c r="X19" s="239"/>
      <c r="Y19" s="239"/>
      <c r="Z19" s="239"/>
      <c r="AA19" s="239"/>
      <c r="AB19" s="239"/>
      <c r="AC19" s="239"/>
      <c r="AD19" s="239"/>
      <c r="AE19" s="239"/>
    </row>
    <row r="20" spans="1:31" ht="15.75" customHeight="1" x14ac:dyDescent="0.25">
      <c r="A20" s="241"/>
      <c r="B20" s="608" t="s">
        <v>89</v>
      </c>
      <c r="C20" s="274" t="s">
        <v>1106</v>
      </c>
      <c r="D20" s="268"/>
      <c r="E20" s="268"/>
      <c r="F20" s="239"/>
      <c r="G20" s="239"/>
      <c r="H20" s="240"/>
      <c r="I20" s="239"/>
      <c r="J20" s="239"/>
      <c r="K20" s="239"/>
      <c r="L20" s="244"/>
      <c r="M20" s="239"/>
      <c r="N20" s="239"/>
      <c r="O20" s="239"/>
      <c r="P20" s="239"/>
      <c r="Q20" s="239"/>
      <c r="R20" s="239"/>
      <c r="S20" s="239"/>
      <c r="T20" s="239"/>
      <c r="U20" s="239"/>
      <c r="V20" s="239"/>
      <c r="W20" s="239"/>
      <c r="X20" s="239"/>
      <c r="Y20" s="239"/>
      <c r="Z20" s="239"/>
      <c r="AA20" s="239"/>
      <c r="AB20" s="239"/>
      <c r="AC20" s="239"/>
      <c r="AD20" s="239"/>
      <c r="AE20" s="239"/>
    </row>
    <row r="21" spans="1:31" ht="15.75" customHeight="1" x14ac:dyDescent="0.25">
      <c r="A21" s="241"/>
      <c r="B21" s="408" t="s">
        <v>90</v>
      </c>
      <c r="D21" s="239"/>
      <c r="E21" s="239"/>
      <c r="F21" s="239"/>
      <c r="G21" s="239"/>
      <c r="H21" s="240"/>
      <c r="I21" s="239"/>
      <c r="J21" s="239"/>
      <c r="K21" s="244"/>
      <c r="L21" s="244"/>
      <c r="M21" s="239"/>
      <c r="N21" s="239"/>
      <c r="O21" s="239"/>
      <c r="P21" s="239"/>
      <c r="Q21" s="239"/>
      <c r="R21" s="239"/>
      <c r="S21" s="239"/>
      <c r="T21" s="239"/>
      <c r="U21" s="239"/>
      <c r="V21" s="239"/>
      <c r="W21" s="239"/>
      <c r="X21" s="239"/>
      <c r="Y21" s="239"/>
      <c r="Z21" s="239"/>
      <c r="AA21" s="239"/>
      <c r="AB21" s="239"/>
      <c r="AC21" s="239"/>
      <c r="AD21" s="239"/>
      <c r="AE21" s="239"/>
    </row>
    <row r="22" spans="1:31" ht="15.75" customHeight="1" x14ac:dyDescent="0.25">
      <c r="A22" s="241"/>
      <c r="B22" s="239"/>
      <c r="C22" s="959"/>
      <c r="D22" s="244"/>
      <c r="E22" s="244"/>
      <c r="F22" s="244"/>
      <c r="G22" s="244"/>
      <c r="H22" s="242"/>
      <c r="I22" s="244"/>
      <c r="J22" s="244"/>
      <c r="K22" s="244"/>
      <c r="L22" s="244"/>
      <c r="M22" s="239"/>
      <c r="N22" s="239"/>
      <c r="O22" s="239"/>
      <c r="P22" s="239"/>
      <c r="Q22" s="239"/>
      <c r="R22" s="239"/>
      <c r="S22" s="239"/>
      <c r="T22" s="239"/>
      <c r="U22" s="239"/>
      <c r="V22" s="239"/>
      <c r="W22" s="239"/>
      <c r="X22" s="239"/>
      <c r="Y22" s="239"/>
      <c r="Z22" s="239"/>
      <c r="AA22" s="239"/>
      <c r="AB22" s="239"/>
      <c r="AC22" s="239"/>
      <c r="AD22" s="239"/>
      <c r="AE22" s="239"/>
    </row>
    <row r="23" spans="1:31" ht="15.75" customHeight="1" x14ac:dyDescent="0.25">
      <c r="A23" s="244"/>
      <c r="B23" s="244"/>
      <c r="C23" s="959"/>
      <c r="D23" s="244"/>
      <c r="E23" s="244"/>
      <c r="F23" s="244"/>
      <c r="G23" s="244"/>
      <c r="H23" s="242"/>
      <c r="I23" s="244">
        <f>G4</f>
        <v>0</v>
      </c>
      <c r="J23" s="244"/>
      <c r="K23" s="244"/>
      <c r="L23" s="239"/>
      <c r="M23" s="239"/>
      <c r="N23" s="239"/>
      <c r="O23" s="239"/>
      <c r="P23" s="239"/>
      <c r="Q23" s="239"/>
      <c r="R23" s="239"/>
      <c r="S23" s="239"/>
      <c r="T23" s="239"/>
      <c r="U23" s="239"/>
      <c r="V23" s="239"/>
      <c r="W23" s="239"/>
      <c r="X23" s="239"/>
      <c r="Y23" s="239"/>
      <c r="Z23" s="239"/>
      <c r="AA23" s="239"/>
      <c r="AB23" s="239"/>
      <c r="AC23" s="239"/>
      <c r="AD23" s="239"/>
      <c r="AE23" s="239"/>
    </row>
    <row r="24" spans="1:31" ht="15.75" customHeight="1" x14ac:dyDescent="0.25">
      <c r="A24" s="244"/>
      <c r="B24" s="244"/>
      <c r="C24" s="959"/>
      <c r="D24" s="244"/>
      <c r="E24" s="244"/>
      <c r="F24" s="244"/>
      <c r="G24" s="960"/>
      <c r="H24" s="961"/>
      <c r="I24" s="960"/>
      <c r="J24" s="960"/>
      <c r="K24" s="960"/>
      <c r="L24" s="239"/>
      <c r="M24" s="239"/>
      <c r="N24" s="239"/>
      <c r="O24" s="239"/>
      <c r="P24" s="239"/>
      <c r="Q24" s="239"/>
      <c r="R24" s="239"/>
      <c r="S24" s="239"/>
      <c r="T24" s="239"/>
      <c r="U24" s="239"/>
      <c r="V24" s="239"/>
      <c r="W24" s="239"/>
      <c r="X24" s="239"/>
      <c r="Y24" s="239"/>
      <c r="Z24" s="239"/>
      <c r="AA24" s="239"/>
      <c r="AB24" s="239"/>
      <c r="AC24" s="239"/>
      <c r="AD24" s="239"/>
      <c r="AE24" s="239"/>
    </row>
    <row r="25" spans="1:31" ht="15.75" customHeight="1" x14ac:dyDescent="0.25">
      <c r="A25" s="1016" t="s">
        <v>11</v>
      </c>
      <c r="B25" s="987"/>
      <c r="C25" s="987"/>
      <c r="D25" s="987"/>
      <c r="E25" s="987"/>
      <c r="F25" s="987"/>
      <c r="G25" s="987"/>
      <c r="H25" s="987"/>
      <c r="I25" s="987"/>
      <c r="J25" s="987"/>
      <c r="K25" s="985"/>
      <c r="L25" s="244"/>
      <c r="M25" s="239"/>
      <c r="N25" s="239"/>
      <c r="O25" s="239"/>
      <c r="P25" s="239"/>
      <c r="Q25" s="239"/>
      <c r="R25" s="239"/>
      <c r="S25" s="239"/>
      <c r="T25" s="239"/>
      <c r="U25" s="239"/>
      <c r="V25" s="239"/>
      <c r="W25" s="239"/>
      <c r="X25" s="239"/>
      <c r="Y25" s="239"/>
      <c r="Z25" s="239"/>
      <c r="AA25" s="239"/>
      <c r="AB25" s="239"/>
      <c r="AC25" s="239"/>
      <c r="AD25" s="239"/>
      <c r="AE25" s="239"/>
    </row>
    <row r="26" spans="1:31" ht="15.75" customHeight="1" x14ac:dyDescent="0.25">
      <c r="A26" s="279" t="s">
        <v>94</v>
      </c>
      <c r="B26" s="280" t="s">
        <v>95</v>
      </c>
      <c r="C26" s="962" t="s">
        <v>96</v>
      </c>
      <c r="D26" s="280" t="s">
        <v>97</v>
      </c>
      <c r="E26" s="280" t="s">
        <v>98</v>
      </c>
      <c r="F26" s="279" t="s">
        <v>1107</v>
      </c>
      <c r="G26" s="280" t="s">
        <v>99</v>
      </c>
      <c r="H26" s="963" t="s">
        <v>100</v>
      </c>
      <c r="I26" s="279" t="s">
        <v>101</v>
      </c>
      <c r="J26" s="279" t="s">
        <v>102</v>
      </c>
      <c r="K26" s="279" t="s">
        <v>103</v>
      </c>
      <c r="L26" s="244"/>
      <c r="M26" s="239"/>
      <c r="N26" s="239"/>
      <c r="O26" s="239"/>
      <c r="P26" s="239"/>
      <c r="Q26" s="239"/>
      <c r="R26" s="239"/>
      <c r="S26" s="239"/>
      <c r="T26" s="239"/>
      <c r="U26" s="239"/>
      <c r="V26" s="239"/>
      <c r="W26" s="239"/>
      <c r="X26" s="239"/>
      <c r="Y26" s="239"/>
      <c r="Z26" s="239"/>
      <c r="AA26" s="239"/>
      <c r="AB26" s="239"/>
      <c r="AC26" s="239"/>
      <c r="AD26" s="239"/>
      <c r="AE26" s="239"/>
    </row>
    <row r="27" spans="1:31" ht="15.75" customHeight="1" x14ac:dyDescent="0.25">
      <c r="A27" s="303"/>
      <c r="B27" s="964"/>
      <c r="C27" s="728"/>
      <c r="D27" s="205"/>
      <c r="E27" s="845"/>
      <c r="F27" s="845"/>
      <c r="G27" s="893">
        <f>G42+G38+G34+G28</f>
        <v>2090007</v>
      </c>
      <c r="H27" s="965">
        <f>H28+H34+H38+H42</f>
        <v>2090007</v>
      </c>
      <c r="I27" s="893">
        <f t="shared" ref="I27:K27" si="2">I42+I38+I34+I28</f>
        <v>418001</v>
      </c>
      <c r="J27" s="893">
        <f t="shared" si="2"/>
        <v>836003</v>
      </c>
      <c r="K27" s="893">
        <f t="shared" si="2"/>
        <v>836002.5</v>
      </c>
      <c r="L27" s="966"/>
      <c r="M27" s="401"/>
      <c r="N27" s="239"/>
      <c r="O27" s="239"/>
      <c r="P27" s="239"/>
      <c r="Q27" s="239"/>
      <c r="R27" s="239"/>
      <c r="S27" s="239"/>
      <c r="T27" s="239"/>
      <c r="U27" s="239"/>
      <c r="V27" s="239"/>
      <c r="W27" s="239"/>
      <c r="X27" s="239"/>
      <c r="Y27" s="239"/>
      <c r="Z27" s="239"/>
      <c r="AA27" s="239"/>
      <c r="AB27" s="239"/>
      <c r="AC27" s="239"/>
      <c r="AD27" s="239"/>
      <c r="AE27" s="239"/>
    </row>
    <row r="28" spans="1:31" ht="15.75" customHeight="1" x14ac:dyDescent="0.25">
      <c r="A28" s="289" t="s">
        <v>82</v>
      </c>
      <c r="B28" s="967" t="s">
        <v>1108</v>
      </c>
      <c r="C28" s="193"/>
      <c r="D28" s="193"/>
      <c r="E28" s="839"/>
      <c r="F28" s="839"/>
      <c r="G28" s="844">
        <f>G33+G32+G31+G30+G29</f>
        <v>1822215</v>
      </c>
      <c r="H28" s="965">
        <f>SUM(H29:H33)</f>
        <v>1822215</v>
      </c>
      <c r="I28" s="844">
        <f t="shared" ref="I28:K28" si="3">I33+I32+I31+I30+I29</f>
        <v>354972</v>
      </c>
      <c r="J28" s="844">
        <f t="shared" si="3"/>
        <v>712620</v>
      </c>
      <c r="K28" s="844">
        <f t="shared" si="3"/>
        <v>754623</v>
      </c>
      <c r="L28" s="966"/>
      <c r="M28" s="401"/>
      <c r="N28" s="239"/>
      <c r="O28" s="239"/>
      <c r="P28" s="239"/>
      <c r="Q28" s="239"/>
      <c r="R28" s="239"/>
      <c r="S28" s="239"/>
      <c r="T28" s="239"/>
      <c r="U28" s="239"/>
      <c r="V28" s="239"/>
      <c r="W28" s="239"/>
      <c r="X28" s="239"/>
      <c r="Y28" s="239"/>
      <c r="Z28" s="239"/>
      <c r="AA28" s="239"/>
      <c r="AB28" s="239"/>
      <c r="AC28" s="239"/>
      <c r="AD28" s="239"/>
      <c r="AE28" s="239"/>
    </row>
    <row r="29" spans="1:31" ht="15.75" customHeight="1" x14ac:dyDescent="0.25">
      <c r="A29" s="269"/>
      <c r="B29" s="302" t="s">
        <v>1109</v>
      </c>
      <c r="C29" s="199">
        <v>12</v>
      </c>
      <c r="D29" s="174" t="s">
        <v>1110</v>
      </c>
      <c r="E29" s="843">
        <v>2059</v>
      </c>
      <c r="F29" s="843">
        <v>34</v>
      </c>
      <c r="G29" s="843">
        <f t="shared" ref="G29:G33" si="4">C29*E29*F29</f>
        <v>840072</v>
      </c>
      <c r="H29" s="968">
        <f t="shared" ref="H29:H33" si="5">C29*E29*F29</f>
        <v>840072</v>
      </c>
      <c r="I29" s="843">
        <f>G29/10*2.5</f>
        <v>210018</v>
      </c>
      <c r="J29" s="843">
        <f>G29/4+G29/8</f>
        <v>315027</v>
      </c>
      <c r="K29" s="843">
        <f>G29/4+G29/8</f>
        <v>315027</v>
      </c>
      <c r="L29" s="960"/>
      <c r="M29" s="969"/>
      <c r="N29" s="970"/>
      <c r="O29" s="970"/>
      <c r="P29" s="970"/>
      <c r="Q29" s="970"/>
      <c r="R29" s="239"/>
      <c r="S29" s="239"/>
      <c r="T29" s="239"/>
      <c r="U29" s="239"/>
      <c r="V29" s="239"/>
      <c r="W29" s="239"/>
      <c r="X29" s="239"/>
      <c r="Y29" s="239"/>
      <c r="Z29" s="239"/>
      <c r="AA29" s="239"/>
      <c r="AB29" s="239"/>
      <c r="AC29" s="239"/>
      <c r="AD29" s="239"/>
      <c r="AE29" s="239"/>
    </row>
    <row r="30" spans="1:31" ht="15.75" customHeight="1" x14ac:dyDescent="0.25">
      <c r="A30" s="269"/>
      <c r="B30" s="302" t="s">
        <v>1111</v>
      </c>
      <c r="C30" s="199">
        <v>17</v>
      </c>
      <c r="D30" s="174" t="s">
        <v>1110</v>
      </c>
      <c r="E30" s="843">
        <v>2059</v>
      </c>
      <c r="F30" s="843">
        <v>12</v>
      </c>
      <c r="G30" s="843">
        <f t="shared" si="4"/>
        <v>420036</v>
      </c>
      <c r="H30" s="968">
        <f t="shared" si="5"/>
        <v>420036</v>
      </c>
      <c r="I30" s="843">
        <v>42004</v>
      </c>
      <c r="J30" s="843">
        <v>168014</v>
      </c>
      <c r="K30" s="843">
        <f>G30/10*5</f>
        <v>210018</v>
      </c>
      <c r="L30" s="960"/>
      <c r="M30" s="969"/>
      <c r="N30" s="970"/>
      <c r="O30" s="970"/>
      <c r="P30" s="970"/>
      <c r="Q30" s="970"/>
      <c r="R30" s="239"/>
      <c r="S30" s="239"/>
      <c r="T30" s="239"/>
      <c r="U30" s="239"/>
      <c r="V30" s="239"/>
      <c r="W30" s="239"/>
      <c r="X30" s="239"/>
      <c r="Y30" s="239"/>
      <c r="Z30" s="239"/>
      <c r="AA30" s="239"/>
      <c r="AB30" s="239"/>
      <c r="AC30" s="239"/>
      <c r="AD30" s="239"/>
      <c r="AE30" s="239"/>
    </row>
    <row r="31" spans="1:31" ht="15.75" customHeight="1" x14ac:dyDescent="0.25">
      <c r="A31" s="269"/>
      <c r="B31" s="302" t="s">
        <v>1112</v>
      </c>
      <c r="C31" s="199">
        <v>7</v>
      </c>
      <c r="D31" s="174" t="s">
        <v>1110</v>
      </c>
      <c r="E31" s="843">
        <v>2059</v>
      </c>
      <c r="F31" s="843">
        <v>25</v>
      </c>
      <c r="G31" s="843">
        <f t="shared" si="4"/>
        <v>360325</v>
      </c>
      <c r="H31" s="968">
        <f t="shared" si="5"/>
        <v>360325</v>
      </c>
      <c r="I31" s="843">
        <f t="shared" ref="I31:I32" si="6">G31/5</f>
        <v>72065</v>
      </c>
      <c r="J31" s="843">
        <f t="shared" ref="J31:J32" si="7">G31/2.5</f>
        <v>144130</v>
      </c>
      <c r="K31" s="843">
        <f t="shared" ref="K31:K32" si="8">G31/2.5</f>
        <v>144130</v>
      </c>
      <c r="L31" s="960"/>
      <c r="M31" s="969"/>
      <c r="N31" s="970"/>
      <c r="O31" s="970"/>
      <c r="P31" s="970"/>
      <c r="Q31" s="970"/>
      <c r="R31" s="239"/>
      <c r="S31" s="239"/>
      <c r="T31" s="239"/>
      <c r="U31" s="239"/>
      <c r="V31" s="239"/>
      <c r="W31" s="239"/>
      <c r="X31" s="239"/>
      <c r="Y31" s="239"/>
      <c r="Z31" s="239"/>
      <c r="AA31" s="239"/>
      <c r="AB31" s="239"/>
      <c r="AC31" s="239"/>
      <c r="AD31" s="239"/>
      <c r="AE31" s="239"/>
    </row>
    <row r="32" spans="1:31" ht="15.75" customHeight="1" x14ac:dyDescent="0.25">
      <c r="A32" s="269"/>
      <c r="B32" s="302" t="s">
        <v>1113</v>
      </c>
      <c r="C32" s="199">
        <v>3</v>
      </c>
      <c r="D32" s="174" t="s">
        <v>1110</v>
      </c>
      <c r="E32" s="843">
        <v>2059</v>
      </c>
      <c r="F32" s="843">
        <v>25</v>
      </c>
      <c r="G32" s="843">
        <f t="shared" si="4"/>
        <v>154425</v>
      </c>
      <c r="H32" s="968">
        <f t="shared" si="5"/>
        <v>154425</v>
      </c>
      <c r="I32" s="843">
        <f t="shared" si="6"/>
        <v>30885</v>
      </c>
      <c r="J32" s="843">
        <f t="shared" si="7"/>
        <v>61770</v>
      </c>
      <c r="K32" s="843">
        <f t="shared" si="8"/>
        <v>61770</v>
      </c>
      <c r="L32" s="960"/>
      <c r="M32" s="969"/>
      <c r="N32" s="970"/>
      <c r="O32" s="970"/>
      <c r="P32" s="970"/>
      <c r="Q32" s="970"/>
      <c r="R32" s="239"/>
      <c r="S32" s="239"/>
      <c r="T32" s="239"/>
      <c r="U32" s="239"/>
      <c r="V32" s="239"/>
      <c r="W32" s="239"/>
      <c r="X32" s="239"/>
      <c r="Y32" s="239"/>
      <c r="Z32" s="239"/>
      <c r="AA32" s="239"/>
      <c r="AB32" s="239"/>
      <c r="AC32" s="239"/>
      <c r="AD32" s="239"/>
      <c r="AE32" s="239"/>
    </row>
    <row r="33" spans="1:31" ht="15.75" customHeight="1" x14ac:dyDescent="0.25">
      <c r="A33" s="595"/>
      <c r="B33" s="302" t="s">
        <v>1114</v>
      </c>
      <c r="C33" s="199">
        <v>1</v>
      </c>
      <c r="D33" s="174" t="s">
        <v>1110</v>
      </c>
      <c r="E33" s="843">
        <v>2059</v>
      </c>
      <c r="F33" s="843">
        <v>23</v>
      </c>
      <c r="G33" s="843">
        <f t="shared" si="4"/>
        <v>47357</v>
      </c>
      <c r="H33" s="968">
        <f t="shared" si="5"/>
        <v>47357</v>
      </c>
      <c r="I33" s="843">
        <v>0</v>
      </c>
      <c r="J33" s="843">
        <v>23679</v>
      </c>
      <c r="K33" s="843">
        <v>23678</v>
      </c>
      <c r="L33" s="960"/>
      <c r="M33" s="969"/>
      <c r="N33" s="970"/>
      <c r="O33" s="970"/>
      <c r="P33" s="970"/>
      <c r="Q33" s="970"/>
      <c r="R33" s="971"/>
      <c r="S33" s="971"/>
      <c r="T33" s="971"/>
      <c r="U33" s="971"/>
      <c r="V33" s="971"/>
      <c r="W33" s="971"/>
      <c r="X33" s="971"/>
      <c r="Y33" s="971"/>
      <c r="Z33" s="971"/>
      <c r="AA33" s="971"/>
      <c r="AB33" s="971"/>
      <c r="AC33" s="971"/>
      <c r="AD33" s="971"/>
      <c r="AE33" s="971"/>
    </row>
    <row r="34" spans="1:31" ht="15.75" customHeight="1" x14ac:dyDescent="0.25">
      <c r="A34" s="289" t="s">
        <v>421</v>
      </c>
      <c r="B34" s="967" t="s">
        <v>1115</v>
      </c>
      <c r="C34" s="204"/>
      <c r="D34" s="193"/>
      <c r="E34" s="844"/>
      <c r="F34" s="844"/>
      <c r="G34" s="844">
        <f t="shared" ref="G34:K34" si="9">SUM(G35:G37)</f>
        <v>183600</v>
      </c>
      <c r="H34" s="965">
        <f t="shared" si="9"/>
        <v>183600</v>
      </c>
      <c r="I34" s="844">
        <f t="shared" si="9"/>
        <v>37665</v>
      </c>
      <c r="J34" s="844">
        <f t="shared" si="9"/>
        <v>85394</v>
      </c>
      <c r="K34" s="844">
        <f t="shared" si="9"/>
        <v>60540.5</v>
      </c>
      <c r="L34" s="966"/>
      <c r="M34" s="969"/>
      <c r="N34" s="239"/>
      <c r="O34" s="239"/>
      <c r="P34" s="239"/>
      <c r="Q34" s="239"/>
      <c r="R34" s="239"/>
      <c r="S34" s="239"/>
      <c r="T34" s="239"/>
      <c r="U34" s="239"/>
      <c r="V34" s="239"/>
      <c r="W34" s="239"/>
      <c r="X34" s="239"/>
      <c r="Y34" s="239"/>
      <c r="Z34" s="239"/>
      <c r="AA34" s="239"/>
      <c r="AB34" s="239"/>
      <c r="AC34" s="239"/>
      <c r="AD34" s="239"/>
      <c r="AE34" s="239"/>
    </row>
    <row r="35" spans="1:31" ht="15.75" customHeight="1" x14ac:dyDescent="0.25">
      <c r="A35" s="269"/>
      <c r="B35" s="295" t="s">
        <v>285</v>
      </c>
      <c r="C35" s="199">
        <v>36</v>
      </c>
      <c r="D35" s="174" t="s">
        <v>141</v>
      </c>
      <c r="E35" s="843">
        <v>1750</v>
      </c>
      <c r="F35" s="843"/>
      <c r="G35" s="852">
        <f t="shared" ref="G35:G37" si="10">C35*E35</f>
        <v>63000</v>
      </c>
      <c r="H35" s="968">
        <f t="shared" ref="H35:H37" si="11">C35*E35</f>
        <v>63000</v>
      </c>
      <c r="I35" s="852">
        <f>G35/10*2+441</f>
        <v>13041</v>
      </c>
      <c r="J35" s="852">
        <f>G35/10*4+500</f>
        <v>25700</v>
      </c>
      <c r="K35" s="852">
        <f>G35/10*4-941</f>
        <v>24259</v>
      </c>
      <c r="L35" s="960"/>
      <c r="M35" s="969"/>
      <c r="N35" s="239"/>
      <c r="O35" s="239"/>
      <c r="P35" s="239"/>
      <c r="Q35" s="239"/>
      <c r="R35" s="239"/>
      <c r="S35" s="239"/>
      <c r="T35" s="239"/>
      <c r="U35" s="239"/>
      <c r="V35" s="239"/>
      <c r="W35" s="239"/>
      <c r="X35" s="239"/>
      <c r="Y35" s="239"/>
      <c r="Z35" s="239"/>
      <c r="AA35" s="239"/>
      <c r="AB35" s="239"/>
      <c r="AC35" s="239"/>
      <c r="AD35" s="239"/>
      <c r="AE35" s="239"/>
    </row>
    <row r="36" spans="1:31" ht="15.75" customHeight="1" x14ac:dyDescent="0.25">
      <c r="A36" s="269"/>
      <c r="B36" s="295" t="s">
        <v>1116</v>
      </c>
      <c r="C36" s="199">
        <v>36</v>
      </c>
      <c r="D36" s="174" t="s">
        <v>141</v>
      </c>
      <c r="E36" s="843">
        <v>2500</v>
      </c>
      <c r="F36" s="843"/>
      <c r="G36" s="852">
        <f t="shared" si="10"/>
        <v>90000</v>
      </c>
      <c r="H36" s="968">
        <f t="shared" si="11"/>
        <v>90000</v>
      </c>
      <c r="I36" s="852">
        <f>G36/10*2+504</f>
        <v>18504</v>
      </c>
      <c r="J36" s="852">
        <f>G36/10*4+9495</f>
        <v>45495</v>
      </c>
      <c r="K36" s="852">
        <f>G36/10*4-9999.5</f>
        <v>26000.5</v>
      </c>
      <c r="L36" s="960"/>
      <c r="M36" s="969"/>
      <c r="N36" s="239"/>
      <c r="O36" s="239"/>
      <c r="P36" s="239"/>
      <c r="Q36" s="239"/>
      <c r="R36" s="239"/>
      <c r="S36" s="239"/>
      <c r="T36" s="239"/>
      <c r="U36" s="239"/>
      <c r="V36" s="239"/>
      <c r="W36" s="239"/>
      <c r="X36" s="239"/>
      <c r="Y36" s="239"/>
      <c r="Z36" s="239"/>
      <c r="AA36" s="239"/>
      <c r="AB36" s="239"/>
      <c r="AC36" s="239"/>
      <c r="AD36" s="239"/>
      <c r="AE36" s="239"/>
    </row>
    <row r="37" spans="1:31" ht="15.75" customHeight="1" x14ac:dyDescent="0.25">
      <c r="A37" s="269"/>
      <c r="B37" s="295" t="s">
        <v>126</v>
      </c>
      <c r="C37" s="199">
        <v>36</v>
      </c>
      <c r="D37" s="174" t="s">
        <v>141</v>
      </c>
      <c r="E37" s="843">
        <v>850</v>
      </c>
      <c r="F37" s="843"/>
      <c r="G37" s="852">
        <f t="shared" si="10"/>
        <v>30600</v>
      </c>
      <c r="H37" s="968">
        <f t="shared" si="11"/>
        <v>30600</v>
      </c>
      <c r="I37" s="852">
        <f>G37/10*2</f>
        <v>6120</v>
      </c>
      <c r="J37" s="852">
        <f>G37/10*4+1959</f>
        <v>14199</v>
      </c>
      <c r="K37" s="852">
        <f>11400-1119</f>
        <v>10281</v>
      </c>
      <c r="L37" s="960"/>
      <c r="M37" s="969"/>
      <c r="N37" s="239"/>
      <c r="O37" s="239"/>
      <c r="P37" s="239"/>
      <c r="Q37" s="239"/>
      <c r="R37" s="239"/>
      <c r="S37" s="239"/>
      <c r="T37" s="239"/>
      <c r="U37" s="239"/>
      <c r="V37" s="239"/>
      <c r="W37" s="239"/>
      <c r="X37" s="239"/>
      <c r="Y37" s="239"/>
      <c r="Z37" s="239"/>
      <c r="AA37" s="239"/>
      <c r="AB37" s="239"/>
      <c r="AC37" s="239"/>
      <c r="AD37" s="239"/>
      <c r="AE37" s="239"/>
    </row>
    <row r="38" spans="1:31" ht="15.75" customHeight="1" x14ac:dyDescent="0.25">
      <c r="A38" s="289" t="s">
        <v>417</v>
      </c>
      <c r="B38" s="967" t="s">
        <v>1117</v>
      </c>
      <c r="C38" s="204"/>
      <c r="D38" s="193"/>
      <c r="E38" s="844"/>
      <c r="F38" s="844"/>
      <c r="G38" s="844">
        <f t="shared" ref="G38:K38" si="12">SUM(G39:G41)</f>
        <v>63075</v>
      </c>
      <c r="H38" s="965">
        <f t="shared" si="12"/>
        <v>63075</v>
      </c>
      <c r="I38" s="844">
        <f t="shared" si="12"/>
        <v>18325</v>
      </c>
      <c r="J38" s="844">
        <f t="shared" si="12"/>
        <v>30950</v>
      </c>
      <c r="K38" s="844">
        <f t="shared" si="12"/>
        <v>13800</v>
      </c>
      <c r="L38" s="966"/>
      <c r="M38" s="969"/>
      <c r="N38" s="239"/>
      <c r="O38" s="239"/>
      <c r="P38" s="239"/>
      <c r="Q38" s="239"/>
      <c r="R38" s="239"/>
      <c r="S38" s="239"/>
      <c r="T38" s="239"/>
      <c r="U38" s="239"/>
      <c r="V38" s="239"/>
      <c r="W38" s="239"/>
      <c r="X38" s="239"/>
      <c r="Y38" s="239"/>
      <c r="Z38" s="239"/>
      <c r="AA38" s="239"/>
      <c r="AB38" s="239"/>
      <c r="AC38" s="239"/>
      <c r="AD38" s="239"/>
      <c r="AE38" s="239"/>
    </row>
    <row r="39" spans="1:31" ht="15.75" customHeight="1" x14ac:dyDescent="0.25">
      <c r="A39" s="972"/>
      <c r="B39" s="264" t="s">
        <v>1118</v>
      </c>
      <c r="C39" s="973">
        <v>90</v>
      </c>
      <c r="D39" s="174" t="s">
        <v>113</v>
      </c>
      <c r="E39" s="906">
        <v>200</v>
      </c>
      <c r="F39" s="843"/>
      <c r="G39" s="852">
        <f t="shared" ref="G39:G41" si="13">C39*E39</f>
        <v>18000</v>
      </c>
      <c r="H39" s="968">
        <f t="shared" ref="H39:H41" si="14">C39*E39</f>
        <v>18000</v>
      </c>
      <c r="I39" s="852">
        <f>G39/3</f>
        <v>6000</v>
      </c>
      <c r="J39" s="852">
        <f>G39/3</f>
        <v>6000</v>
      </c>
      <c r="K39" s="852">
        <f>G39/3</f>
        <v>6000</v>
      </c>
      <c r="L39" s="960"/>
      <c r="M39" s="969"/>
      <c r="N39" s="239"/>
      <c r="O39" s="239"/>
      <c r="P39" s="239"/>
      <c r="Q39" s="239"/>
      <c r="R39" s="239"/>
      <c r="S39" s="239"/>
      <c r="T39" s="239"/>
      <c r="U39" s="239"/>
      <c r="V39" s="239"/>
      <c r="W39" s="239"/>
      <c r="X39" s="239"/>
      <c r="Y39" s="239"/>
      <c r="Z39" s="239"/>
      <c r="AA39" s="239"/>
      <c r="AB39" s="239"/>
      <c r="AC39" s="239"/>
      <c r="AD39" s="239"/>
      <c r="AE39" s="239"/>
    </row>
    <row r="40" spans="1:31" ht="15.75" customHeight="1" x14ac:dyDescent="0.25">
      <c r="A40" s="974"/>
      <c r="B40" s="264" t="s">
        <v>1119</v>
      </c>
      <c r="C40" s="973">
        <v>45</v>
      </c>
      <c r="D40" s="174" t="s">
        <v>113</v>
      </c>
      <c r="E40" s="906">
        <v>700</v>
      </c>
      <c r="F40" s="843"/>
      <c r="G40" s="852">
        <f t="shared" si="13"/>
        <v>31500</v>
      </c>
      <c r="H40" s="968">
        <f t="shared" si="14"/>
        <v>31500</v>
      </c>
      <c r="I40" s="852">
        <f>G40/10*2+1000</f>
        <v>7300</v>
      </c>
      <c r="J40" s="852">
        <f>G40/10*6</f>
        <v>18900</v>
      </c>
      <c r="K40" s="852">
        <f>G40/10*2-1000</f>
        <v>5300</v>
      </c>
      <c r="L40" s="960"/>
      <c r="M40" s="969"/>
      <c r="N40" s="239"/>
      <c r="O40" s="239"/>
      <c r="P40" s="239"/>
      <c r="Q40" s="239"/>
      <c r="R40" s="239"/>
      <c r="S40" s="239"/>
      <c r="T40" s="239"/>
      <c r="U40" s="239"/>
      <c r="V40" s="239"/>
      <c r="W40" s="239"/>
      <c r="X40" s="239"/>
      <c r="Y40" s="239"/>
      <c r="Z40" s="239"/>
      <c r="AA40" s="239"/>
      <c r="AB40" s="239"/>
      <c r="AC40" s="239"/>
      <c r="AD40" s="239"/>
      <c r="AE40" s="239"/>
    </row>
    <row r="41" spans="1:31" ht="15.75" customHeight="1" x14ac:dyDescent="0.25">
      <c r="A41" s="974"/>
      <c r="B41" s="428" t="s">
        <v>1120</v>
      </c>
      <c r="C41" s="973">
        <v>3</v>
      </c>
      <c r="D41" s="171" t="s">
        <v>113</v>
      </c>
      <c r="E41" s="906">
        <v>4525</v>
      </c>
      <c r="F41" s="843"/>
      <c r="G41" s="852">
        <f t="shared" si="13"/>
        <v>13575</v>
      </c>
      <c r="H41" s="968">
        <f t="shared" si="14"/>
        <v>13575</v>
      </c>
      <c r="I41" s="852">
        <f>G41/3+500</f>
        <v>5025</v>
      </c>
      <c r="J41" s="852">
        <f>G41/3+1525</f>
        <v>6050</v>
      </c>
      <c r="K41" s="852">
        <v>2500</v>
      </c>
      <c r="L41" s="960"/>
      <c r="M41" s="969"/>
      <c r="N41" s="239"/>
      <c r="O41" s="239"/>
      <c r="P41" s="239"/>
      <c r="Q41" s="239"/>
      <c r="R41" s="239"/>
      <c r="S41" s="239"/>
      <c r="T41" s="239"/>
      <c r="U41" s="239"/>
      <c r="V41" s="239"/>
      <c r="W41" s="239"/>
      <c r="X41" s="239"/>
      <c r="Y41" s="239"/>
      <c r="Z41" s="239"/>
      <c r="AA41" s="239"/>
      <c r="AB41" s="239"/>
      <c r="AC41" s="239"/>
      <c r="AD41" s="239"/>
      <c r="AE41" s="239"/>
    </row>
    <row r="42" spans="1:31" ht="15.75" customHeight="1" x14ac:dyDescent="0.25">
      <c r="A42" s="289" t="s">
        <v>412</v>
      </c>
      <c r="B42" s="967" t="s">
        <v>126</v>
      </c>
      <c r="C42" s="204"/>
      <c r="D42" s="193"/>
      <c r="E42" s="844"/>
      <c r="F42" s="844"/>
      <c r="G42" s="844">
        <f t="shared" ref="G42:K42" si="15">G43</f>
        <v>21117</v>
      </c>
      <c r="H42" s="965">
        <f t="shared" si="15"/>
        <v>21117</v>
      </c>
      <c r="I42" s="844">
        <f t="shared" si="15"/>
        <v>7039</v>
      </c>
      <c r="J42" s="844">
        <f t="shared" si="15"/>
        <v>7039</v>
      </c>
      <c r="K42" s="844">
        <f t="shared" si="15"/>
        <v>7039</v>
      </c>
      <c r="L42" s="213"/>
      <c r="M42" s="969"/>
      <c r="N42" s="239"/>
      <c r="O42" s="239"/>
      <c r="P42" s="239"/>
      <c r="Q42" s="239"/>
      <c r="R42" s="239"/>
      <c r="S42" s="239"/>
      <c r="T42" s="239"/>
      <c r="U42" s="239"/>
      <c r="V42" s="239"/>
      <c r="W42" s="239"/>
      <c r="X42" s="239"/>
      <c r="Y42" s="239"/>
      <c r="Z42" s="239"/>
      <c r="AA42" s="239"/>
      <c r="AB42" s="239"/>
      <c r="AC42" s="239"/>
      <c r="AD42" s="239"/>
      <c r="AE42" s="239"/>
    </row>
    <row r="43" spans="1:31" ht="26.55" customHeight="1" x14ac:dyDescent="0.25">
      <c r="A43" s="974"/>
      <c r="B43" s="428" t="s">
        <v>1121</v>
      </c>
      <c r="C43" s="973">
        <v>3</v>
      </c>
      <c r="D43" s="171" t="s">
        <v>1122</v>
      </c>
      <c r="E43" s="906">
        <f>7039</f>
        <v>7039</v>
      </c>
      <c r="F43" s="906"/>
      <c r="G43" s="906">
        <f>C43*E43</f>
        <v>21117</v>
      </c>
      <c r="H43" s="975">
        <f>C43*E43</f>
        <v>21117</v>
      </c>
      <c r="I43" s="976">
        <f>G43/3</f>
        <v>7039</v>
      </c>
      <c r="J43" s="976">
        <f>G43/3</f>
        <v>7039</v>
      </c>
      <c r="K43" s="976">
        <f>G43/3</f>
        <v>7039</v>
      </c>
      <c r="L43" s="960"/>
      <c r="M43" s="969"/>
      <c r="N43" s="239"/>
      <c r="O43" s="239"/>
      <c r="P43" s="239"/>
      <c r="Q43" s="239"/>
      <c r="R43" s="239"/>
      <c r="S43" s="239"/>
      <c r="T43" s="239"/>
      <c r="U43" s="239"/>
      <c r="V43" s="239"/>
      <c r="W43" s="239"/>
      <c r="X43" s="239"/>
      <c r="Y43" s="239"/>
      <c r="Z43" s="239"/>
      <c r="AA43" s="239"/>
      <c r="AB43" s="239"/>
      <c r="AC43" s="239"/>
      <c r="AD43" s="239"/>
      <c r="AE43" s="239"/>
    </row>
    <row r="44" spans="1:31" ht="15.75" customHeight="1" x14ac:dyDescent="0.25">
      <c r="A44" s="241"/>
      <c r="B44" s="239"/>
      <c r="C44" s="953"/>
      <c r="D44" s="239"/>
      <c r="E44" s="800"/>
      <c r="F44" s="800"/>
      <c r="G44" s="902"/>
      <c r="H44" s="977"/>
      <c r="I44" s="902"/>
      <c r="J44" s="902"/>
      <c r="K44" s="902"/>
      <c r="L44" s="401"/>
      <c r="M44" s="401"/>
      <c r="N44" s="239"/>
      <c r="O44" s="239"/>
      <c r="P44" s="239"/>
      <c r="Q44" s="239"/>
      <c r="R44" s="239"/>
      <c r="S44" s="239"/>
      <c r="T44" s="239"/>
      <c r="U44" s="239"/>
      <c r="V44" s="239"/>
      <c r="W44" s="239"/>
      <c r="X44" s="239"/>
      <c r="Y44" s="239"/>
      <c r="Z44" s="239"/>
      <c r="AA44" s="239"/>
      <c r="AB44" s="239"/>
      <c r="AC44" s="239"/>
      <c r="AD44" s="239"/>
      <c r="AE44" s="239"/>
    </row>
    <row r="45" spans="1:31" ht="15.75" customHeight="1" x14ac:dyDescent="0.25">
      <c r="A45" s="241"/>
      <c r="B45" s="239"/>
      <c r="C45" s="953"/>
      <c r="D45" s="239"/>
      <c r="E45" s="239"/>
      <c r="F45" s="239"/>
      <c r="G45" s="978"/>
      <c r="H45" s="979"/>
      <c r="I45" s="978"/>
      <c r="J45" s="978"/>
      <c r="K45" s="978"/>
      <c r="L45" s="401"/>
      <c r="M45" s="401"/>
      <c r="N45" s="239"/>
      <c r="O45" s="239"/>
      <c r="P45" s="239"/>
      <c r="Q45" s="239"/>
      <c r="R45" s="239"/>
      <c r="S45" s="239"/>
      <c r="T45" s="239"/>
      <c r="U45" s="239"/>
      <c r="V45" s="239"/>
      <c r="W45" s="239"/>
      <c r="X45" s="239"/>
      <c r="Y45" s="239"/>
      <c r="Z45" s="239"/>
      <c r="AA45" s="239"/>
      <c r="AB45" s="239"/>
      <c r="AC45" s="239"/>
      <c r="AD45" s="239"/>
      <c r="AE45" s="239"/>
    </row>
    <row r="46" spans="1:31" ht="15.75" customHeight="1" x14ac:dyDescent="0.25">
      <c r="A46" s="241"/>
      <c r="B46" s="239"/>
      <c r="C46" s="953"/>
      <c r="D46" s="239"/>
      <c r="E46" s="239"/>
      <c r="F46" s="239"/>
      <c r="G46" s="978"/>
      <c r="H46" s="979"/>
      <c r="I46" s="978"/>
      <c r="J46" s="978"/>
      <c r="K46" s="978"/>
      <c r="L46" s="239"/>
      <c r="M46" s="239"/>
      <c r="N46" s="239"/>
      <c r="O46" s="239"/>
      <c r="P46" s="239"/>
      <c r="Q46" s="239"/>
      <c r="R46" s="239"/>
      <c r="S46" s="239"/>
      <c r="T46" s="239"/>
      <c r="U46" s="239"/>
      <c r="V46" s="239"/>
      <c r="W46" s="239"/>
      <c r="X46" s="239"/>
      <c r="Y46" s="239"/>
      <c r="Z46" s="239"/>
      <c r="AA46" s="239"/>
      <c r="AB46" s="239"/>
      <c r="AC46" s="239"/>
      <c r="AD46" s="239"/>
      <c r="AE46" s="239"/>
    </row>
    <row r="47" spans="1:31" ht="15.75" customHeight="1" x14ac:dyDescent="0.25">
      <c r="A47" s="241"/>
      <c r="B47" s="239"/>
      <c r="C47" s="953"/>
      <c r="D47" s="239"/>
      <c r="E47" s="239"/>
      <c r="F47" s="239"/>
      <c r="G47" s="239"/>
      <c r="H47" s="240"/>
      <c r="I47" s="239"/>
      <c r="J47" s="239"/>
      <c r="K47" s="239"/>
      <c r="L47" s="239"/>
      <c r="M47" s="239"/>
      <c r="N47" s="239"/>
      <c r="O47" s="239"/>
      <c r="P47" s="239"/>
      <c r="Q47" s="239"/>
      <c r="R47" s="239"/>
      <c r="S47" s="239"/>
      <c r="T47" s="239"/>
      <c r="U47" s="239"/>
      <c r="V47" s="239"/>
      <c r="W47" s="239"/>
      <c r="X47" s="239"/>
      <c r="Y47" s="239"/>
      <c r="Z47" s="239"/>
      <c r="AA47" s="239"/>
      <c r="AB47" s="239"/>
      <c r="AC47" s="239"/>
      <c r="AD47" s="239"/>
      <c r="AE47" s="239"/>
    </row>
    <row r="48" spans="1:31" ht="15.75" customHeight="1" x14ac:dyDescent="0.25">
      <c r="A48" s="241"/>
      <c r="B48" s="239"/>
      <c r="C48" s="953"/>
      <c r="D48" s="239"/>
      <c r="E48" s="239"/>
      <c r="F48" s="239"/>
      <c r="G48" s="239"/>
      <c r="H48" s="240"/>
      <c r="I48" s="239"/>
      <c r="J48" s="239"/>
      <c r="K48" s="239"/>
      <c r="L48" s="239"/>
      <c r="M48" s="239"/>
      <c r="N48" s="239"/>
      <c r="O48" s="239"/>
      <c r="P48" s="239"/>
      <c r="Q48" s="239"/>
      <c r="R48" s="239"/>
      <c r="S48" s="239"/>
      <c r="T48" s="239"/>
      <c r="U48" s="239"/>
      <c r="V48" s="239"/>
      <c r="W48" s="239"/>
      <c r="X48" s="239"/>
      <c r="Y48" s="239"/>
      <c r="Z48" s="239"/>
      <c r="AA48" s="239"/>
      <c r="AB48" s="239"/>
      <c r="AC48" s="239"/>
      <c r="AD48" s="239"/>
      <c r="AE48" s="239"/>
    </row>
    <row r="49" spans="1:31" ht="15.75" customHeight="1" x14ac:dyDescent="0.25">
      <c r="A49" s="241"/>
      <c r="B49" s="239"/>
      <c r="C49" s="953"/>
      <c r="D49" s="239"/>
      <c r="E49" s="239"/>
      <c r="F49" s="239"/>
      <c r="G49" s="239"/>
      <c r="H49" s="240"/>
      <c r="I49" s="239"/>
      <c r="J49" s="239"/>
      <c r="K49" s="239"/>
      <c r="L49" s="239"/>
      <c r="M49" s="239"/>
      <c r="N49" s="239"/>
      <c r="O49" s="239"/>
      <c r="P49" s="239"/>
      <c r="Q49" s="239"/>
      <c r="R49" s="239"/>
      <c r="S49" s="239"/>
      <c r="T49" s="239"/>
      <c r="U49" s="239"/>
      <c r="V49" s="239"/>
      <c r="W49" s="239"/>
      <c r="X49" s="239"/>
      <c r="Y49" s="239"/>
      <c r="Z49" s="239"/>
      <c r="AA49" s="239"/>
      <c r="AB49" s="239"/>
      <c r="AC49" s="239"/>
      <c r="AD49" s="239"/>
      <c r="AE49" s="239"/>
    </row>
    <row r="50" spans="1:31" ht="15.75" customHeight="1" x14ac:dyDescent="0.25">
      <c r="A50" s="241"/>
      <c r="B50" s="239"/>
      <c r="C50" s="953"/>
      <c r="D50" s="239"/>
      <c r="E50" s="239"/>
      <c r="F50" s="239"/>
      <c r="G50" s="239"/>
      <c r="H50" s="240"/>
      <c r="I50" s="239"/>
      <c r="J50" s="239"/>
      <c r="K50" s="239"/>
      <c r="L50" s="239"/>
      <c r="M50" s="239"/>
      <c r="N50" s="239"/>
      <c r="O50" s="239"/>
      <c r="P50" s="239"/>
      <c r="Q50" s="239"/>
      <c r="R50" s="239"/>
      <c r="S50" s="239"/>
      <c r="T50" s="239"/>
      <c r="U50" s="239"/>
      <c r="V50" s="239"/>
      <c r="W50" s="239"/>
      <c r="X50" s="239"/>
      <c r="Y50" s="239"/>
      <c r="Z50" s="239"/>
      <c r="AA50" s="239"/>
      <c r="AB50" s="239"/>
      <c r="AC50" s="239"/>
      <c r="AD50" s="239"/>
      <c r="AE50" s="239"/>
    </row>
    <row r="51" spans="1:31" ht="15.75" customHeight="1" x14ac:dyDescent="0.25">
      <c r="A51" s="241"/>
      <c r="B51" s="239"/>
      <c r="C51" s="953"/>
      <c r="D51" s="239"/>
      <c r="E51" s="239"/>
      <c r="F51" s="239"/>
      <c r="G51" s="239"/>
      <c r="H51" s="240"/>
      <c r="I51" s="239"/>
      <c r="J51" s="239"/>
      <c r="K51" s="239"/>
      <c r="L51" s="239"/>
      <c r="M51" s="239"/>
      <c r="N51" s="239"/>
      <c r="O51" s="239"/>
      <c r="P51" s="239"/>
      <c r="Q51" s="239"/>
      <c r="R51" s="239"/>
      <c r="S51" s="239"/>
      <c r="T51" s="239"/>
      <c r="U51" s="239"/>
      <c r="V51" s="239"/>
      <c r="W51" s="239"/>
      <c r="X51" s="239"/>
      <c r="Y51" s="239"/>
      <c r="Z51" s="239"/>
      <c r="AA51" s="239"/>
      <c r="AB51" s="239"/>
      <c r="AC51" s="239"/>
      <c r="AD51" s="239"/>
      <c r="AE51" s="239"/>
    </row>
    <row r="52" spans="1:31" ht="15.75" customHeight="1" x14ac:dyDescent="0.25">
      <c r="A52" s="241"/>
      <c r="B52" s="239"/>
      <c r="C52" s="953"/>
      <c r="D52" s="239"/>
      <c r="E52" s="239"/>
      <c r="F52" s="239"/>
      <c r="G52" s="239"/>
      <c r="H52" s="240"/>
      <c r="I52" s="239"/>
      <c r="J52" s="239"/>
      <c r="K52" s="239"/>
      <c r="L52" s="239"/>
      <c r="M52" s="239"/>
      <c r="N52" s="239"/>
      <c r="O52" s="239"/>
      <c r="P52" s="239"/>
      <c r="Q52" s="239"/>
      <c r="R52" s="239"/>
      <c r="S52" s="239"/>
      <c r="T52" s="239"/>
      <c r="U52" s="239"/>
      <c r="V52" s="239"/>
      <c r="W52" s="239"/>
      <c r="X52" s="239"/>
      <c r="Y52" s="239"/>
      <c r="Z52" s="239"/>
      <c r="AA52" s="239"/>
      <c r="AB52" s="239"/>
      <c r="AC52" s="239"/>
      <c r="AD52" s="239"/>
      <c r="AE52" s="239"/>
    </row>
    <row r="53" spans="1:31" ht="15.75" customHeight="1" x14ac:dyDescent="0.25">
      <c r="A53" s="241"/>
      <c r="B53" s="239"/>
      <c r="C53" s="953"/>
      <c r="D53" s="239"/>
      <c r="E53" s="239"/>
      <c r="F53" s="239"/>
      <c r="G53" s="239"/>
      <c r="H53" s="240"/>
      <c r="I53" s="239"/>
      <c r="J53" s="239"/>
      <c r="K53" s="239"/>
      <c r="L53" s="239"/>
      <c r="M53" s="239"/>
      <c r="N53" s="239"/>
      <c r="O53" s="239"/>
      <c r="P53" s="239"/>
      <c r="Q53" s="239"/>
      <c r="R53" s="239"/>
      <c r="S53" s="239"/>
      <c r="T53" s="239"/>
      <c r="U53" s="239"/>
      <c r="V53" s="239"/>
      <c r="W53" s="239"/>
      <c r="X53" s="239"/>
      <c r="Y53" s="239"/>
      <c r="Z53" s="239"/>
      <c r="AA53" s="239"/>
      <c r="AB53" s="239"/>
      <c r="AC53" s="239"/>
      <c r="AD53" s="239"/>
      <c r="AE53" s="239"/>
    </row>
    <row r="54" spans="1:31" ht="15.75" customHeight="1" x14ac:dyDescent="0.25">
      <c r="A54" s="241"/>
      <c r="B54" s="239"/>
      <c r="C54" s="953"/>
      <c r="D54" s="239"/>
      <c r="E54" s="239"/>
      <c r="F54" s="239"/>
      <c r="G54" s="239"/>
      <c r="H54" s="240"/>
      <c r="I54" s="239"/>
      <c r="J54" s="239"/>
      <c r="K54" s="239"/>
      <c r="L54" s="239"/>
      <c r="M54" s="239"/>
      <c r="N54" s="239"/>
      <c r="O54" s="239"/>
      <c r="P54" s="239"/>
      <c r="Q54" s="239"/>
      <c r="R54" s="239"/>
      <c r="S54" s="239"/>
      <c r="T54" s="239"/>
      <c r="U54" s="239"/>
      <c r="V54" s="239"/>
      <c r="W54" s="239"/>
      <c r="X54" s="239"/>
      <c r="Y54" s="239"/>
      <c r="Z54" s="239"/>
      <c r="AA54" s="239"/>
      <c r="AB54" s="239"/>
      <c r="AC54" s="239"/>
      <c r="AD54" s="239"/>
      <c r="AE54" s="239"/>
    </row>
    <row r="55" spans="1:31" ht="15.75" customHeight="1" x14ac:dyDescent="0.25">
      <c r="A55" s="241"/>
      <c r="B55" s="239"/>
      <c r="C55" s="953"/>
      <c r="D55" s="239"/>
      <c r="E55" s="239"/>
      <c r="F55" s="239"/>
      <c r="G55" s="239"/>
      <c r="H55" s="240"/>
      <c r="I55" s="239"/>
      <c r="J55" s="239"/>
      <c r="K55" s="239"/>
      <c r="L55" s="239"/>
      <c r="M55" s="239"/>
      <c r="N55" s="239"/>
      <c r="O55" s="239"/>
      <c r="P55" s="239"/>
      <c r="Q55" s="239"/>
      <c r="R55" s="239"/>
      <c r="S55" s="239"/>
      <c r="T55" s="239"/>
      <c r="U55" s="239"/>
      <c r="V55" s="239"/>
      <c r="W55" s="239"/>
      <c r="X55" s="239"/>
      <c r="Y55" s="239"/>
      <c r="Z55" s="239"/>
      <c r="AA55" s="239"/>
      <c r="AB55" s="239"/>
      <c r="AC55" s="239"/>
      <c r="AD55" s="239"/>
      <c r="AE55" s="239"/>
    </row>
    <row r="56" spans="1:31" ht="15.75" customHeight="1" x14ac:dyDescent="0.25">
      <c r="A56" s="241"/>
      <c r="B56" s="239"/>
      <c r="C56" s="953"/>
      <c r="D56" s="239"/>
      <c r="E56" s="239"/>
      <c r="F56" s="239"/>
      <c r="G56" s="239"/>
      <c r="H56" s="240"/>
      <c r="I56" s="239"/>
      <c r="J56" s="239"/>
      <c r="K56" s="239"/>
      <c r="L56" s="239"/>
      <c r="M56" s="239"/>
      <c r="N56" s="239"/>
      <c r="O56" s="239"/>
      <c r="P56" s="239"/>
      <c r="Q56" s="239"/>
      <c r="R56" s="239"/>
      <c r="S56" s="239"/>
      <c r="T56" s="239"/>
      <c r="U56" s="239"/>
      <c r="V56" s="239"/>
      <c r="W56" s="239"/>
      <c r="X56" s="239"/>
      <c r="Y56" s="239"/>
      <c r="Z56" s="239"/>
      <c r="AA56" s="239"/>
      <c r="AB56" s="239"/>
      <c r="AC56" s="239"/>
      <c r="AD56" s="239"/>
      <c r="AE56" s="239"/>
    </row>
    <row r="57" spans="1:31" ht="15.75" customHeight="1" x14ac:dyDescent="0.25">
      <c r="A57" s="241"/>
      <c r="B57" s="239"/>
      <c r="C57" s="953"/>
      <c r="D57" s="239"/>
      <c r="E57" s="239"/>
      <c r="F57" s="239"/>
      <c r="G57" s="239"/>
      <c r="H57" s="240"/>
      <c r="I57" s="239"/>
      <c r="J57" s="239"/>
      <c r="K57" s="239"/>
      <c r="L57" s="239"/>
      <c r="M57" s="239"/>
      <c r="N57" s="239"/>
      <c r="O57" s="239"/>
      <c r="P57" s="239"/>
      <c r="Q57" s="239"/>
      <c r="R57" s="239"/>
      <c r="S57" s="239"/>
      <c r="T57" s="239"/>
      <c r="U57" s="239"/>
      <c r="V57" s="239"/>
      <c r="W57" s="239"/>
      <c r="X57" s="239"/>
      <c r="Y57" s="239"/>
      <c r="Z57" s="239"/>
      <c r="AA57" s="239"/>
      <c r="AB57" s="239"/>
      <c r="AC57" s="239"/>
      <c r="AD57" s="239"/>
      <c r="AE57" s="239"/>
    </row>
    <row r="58" spans="1:31" ht="15.75" customHeight="1" x14ac:dyDescent="0.25">
      <c r="A58" s="241"/>
      <c r="B58" s="239"/>
      <c r="C58" s="953"/>
      <c r="D58" s="239"/>
      <c r="E58" s="239"/>
      <c r="F58" s="239"/>
      <c r="G58" s="239"/>
      <c r="H58" s="240"/>
      <c r="I58" s="239"/>
      <c r="J58" s="239"/>
      <c r="K58" s="239"/>
      <c r="L58" s="239"/>
      <c r="M58" s="239"/>
      <c r="N58" s="239"/>
      <c r="O58" s="239"/>
      <c r="P58" s="239"/>
      <c r="Q58" s="239"/>
      <c r="R58" s="239"/>
      <c r="S58" s="239"/>
      <c r="T58" s="239"/>
      <c r="U58" s="239"/>
      <c r="V58" s="239"/>
      <c r="W58" s="239"/>
      <c r="X58" s="239"/>
      <c r="Y58" s="239"/>
      <c r="Z58" s="239"/>
      <c r="AA58" s="239"/>
      <c r="AB58" s="239"/>
      <c r="AC58" s="239"/>
      <c r="AD58" s="239"/>
      <c r="AE58" s="239"/>
    </row>
    <row r="59" spans="1:31" ht="15.75" customHeight="1" x14ac:dyDescent="0.25">
      <c r="A59" s="241"/>
      <c r="B59" s="239"/>
      <c r="C59" s="953"/>
      <c r="D59" s="239"/>
      <c r="E59" s="239"/>
      <c r="F59" s="239"/>
      <c r="G59" s="239"/>
      <c r="H59" s="240"/>
      <c r="I59" s="239"/>
      <c r="J59" s="239"/>
      <c r="K59" s="239"/>
      <c r="L59" s="239"/>
      <c r="M59" s="239"/>
      <c r="N59" s="239"/>
      <c r="O59" s="239"/>
      <c r="P59" s="239"/>
      <c r="Q59" s="239"/>
      <c r="R59" s="239"/>
      <c r="S59" s="239"/>
      <c r="T59" s="239"/>
      <c r="U59" s="239"/>
      <c r="V59" s="239"/>
      <c r="W59" s="239"/>
      <c r="X59" s="239"/>
      <c r="Y59" s="239"/>
      <c r="Z59" s="239"/>
      <c r="AA59" s="239"/>
      <c r="AB59" s="239"/>
      <c r="AC59" s="239"/>
      <c r="AD59" s="239"/>
      <c r="AE59" s="239"/>
    </row>
    <row r="60" spans="1:31" ht="15.75" customHeight="1" x14ac:dyDescent="0.25">
      <c r="A60" s="241"/>
      <c r="B60" s="239"/>
      <c r="C60" s="953"/>
      <c r="D60" s="239"/>
      <c r="E60" s="239"/>
      <c r="F60" s="239"/>
      <c r="G60" s="239"/>
      <c r="H60" s="240"/>
      <c r="I60" s="239"/>
      <c r="J60" s="239"/>
      <c r="K60" s="239"/>
      <c r="L60" s="239"/>
      <c r="M60" s="239"/>
      <c r="N60" s="239"/>
      <c r="O60" s="239"/>
      <c r="P60" s="239"/>
      <c r="Q60" s="239"/>
      <c r="R60" s="239"/>
      <c r="S60" s="239"/>
      <c r="T60" s="239"/>
      <c r="U60" s="239"/>
      <c r="V60" s="239"/>
      <c r="W60" s="239"/>
      <c r="X60" s="239"/>
      <c r="Y60" s="239"/>
      <c r="Z60" s="239"/>
      <c r="AA60" s="239"/>
      <c r="AB60" s="239"/>
      <c r="AC60" s="239"/>
      <c r="AD60" s="239"/>
      <c r="AE60" s="239"/>
    </row>
    <row r="61" spans="1:31" ht="15.75" customHeight="1" x14ac:dyDescent="0.25">
      <c r="A61" s="241"/>
      <c r="B61" s="239"/>
      <c r="C61" s="953"/>
      <c r="D61" s="239"/>
      <c r="E61" s="239"/>
      <c r="F61" s="239"/>
      <c r="G61" s="239"/>
      <c r="H61" s="240"/>
      <c r="I61" s="239"/>
      <c r="J61" s="239"/>
      <c r="K61" s="239"/>
      <c r="L61" s="239"/>
      <c r="M61" s="239"/>
      <c r="N61" s="239"/>
      <c r="O61" s="239"/>
      <c r="P61" s="239"/>
      <c r="Q61" s="239"/>
      <c r="R61" s="239"/>
      <c r="S61" s="239"/>
      <c r="T61" s="239"/>
      <c r="U61" s="239"/>
      <c r="V61" s="239"/>
      <c r="W61" s="239"/>
      <c r="X61" s="239"/>
      <c r="Y61" s="239"/>
      <c r="Z61" s="239"/>
      <c r="AA61" s="239"/>
      <c r="AB61" s="239"/>
      <c r="AC61" s="239"/>
      <c r="AD61" s="239"/>
      <c r="AE61" s="239"/>
    </row>
    <row r="62" spans="1:31" ht="15.75" customHeight="1" x14ac:dyDescent="0.25">
      <c r="A62" s="241"/>
      <c r="B62" s="239"/>
      <c r="C62" s="953"/>
      <c r="D62" s="239"/>
      <c r="E62" s="239"/>
      <c r="F62" s="239"/>
      <c r="G62" s="239"/>
      <c r="H62" s="240"/>
      <c r="I62" s="239"/>
      <c r="J62" s="239"/>
      <c r="K62" s="239"/>
      <c r="L62" s="239"/>
      <c r="M62" s="239"/>
      <c r="N62" s="239"/>
      <c r="O62" s="239"/>
      <c r="P62" s="239"/>
      <c r="Q62" s="239"/>
      <c r="R62" s="239"/>
      <c r="S62" s="239"/>
      <c r="T62" s="239"/>
      <c r="U62" s="239"/>
      <c r="V62" s="239"/>
      <c r="W62" s="239"/>
      <c r="X62" s="239"/>
      <c r="Y62" s="239"/>
      <c r="Z62" s="239"/>
      <c r="AA62" s="239"/>
      <c r="AB62" s="239"/>
      <c r="AC62" s="239"/>
      <c r="AD62" s="239"/>
      <c r="AE62" s="239"/>
    </row>
    <row r="63" spans="1:31" ht="15.75" customHeight="1" x14ac:dyDescent="0.25">
      <c r="A63" s="241"/>
      <c r="B63" s="239"/>
      <c r="C63" s="953"/>
      <c r="D63" s="239"/>
      <c r="E63" s="239"/>
      <c r="F63" s="239"/>
      <c r="G63" s="239"/>
      <c r="H63" s="240"/>
      <c r="I63" s="239"/>
      <c r="J63" s="239"/>
      <c r="K63" s="239"/>
      <c r="L63" s="239"/>
      <c r="M63" s="239"/>
      <c r="N63" s="239"/>
      <c r="O63" s="239"/>
      <c r="P63" s="239"/>
      <c r="Q63" s="239"/>
      <c r="R63" s="239"/>
      <c r="S63" s="239"/>
      <c r="T63" s="239"/>
      <c r="U63" s="239"/>
      <c r="V63" s="239"/>
      <c r="W63" s="239"/>
      <c r="X63" s="239"/>
      <c r="Y63" s="239"/>
      <c r="Z63" s="239"/>
      <c r="AA63" s="239"/>
      <c r="AB63" s="239"/>
      <c r="AC63" s="239"/>
      <c r="AD63" s="239"/>
      <c r="AE63" s="239"/>
    </row>
    <row r="64" spans="1:31" ht="15.75" customHeight="1" x14ac:dyDescent="0.25">
      <c r="A64" s="241"/>
      <c r="B64" s="239"/>
      <c r="C64" s="953"/>
      <c r="D64" s="239"/>
      <c r="E64" s="239"/>
      <c r="F64" s="239"/>
      <c r="G64" s="239"/>
      <c r="H64" s="240"/>
      <c r="I64" s="239"/>
      <c r="J64" s="239"/>
      <c r="K64" s="239"/>
      <c r="L64" s="239"/>
      <c r="M64" s="239"/>
      <c r="N64" s="239"/>
      <c r="O64" s="239"/>
      <c r="P64" s="239"/>
      <c r="Q64" s="239"/>
      <c r="R64" s="239"/>
      <c r="S64" s="239"/>
      <c r="T64" s="239"/>
      <c r="U64" s="239"/>
      <c r="V64" s="239"/>
      <c r="W64" s="239"/>
      <c r="X64" s="239"/>
      <c r="Y64" s="239"/>
      <c r="Z64" s="239"/>
      <c r="AA64" s="239"/>
      <c r="AB64" s="239"/>
      <c r="AC64" s="239"/>
      <c r="AD64" s="239"/>
      <c r="AE64" s="239"/>
    </row>
    <row r="65" spans="1:31" ht="15.75" customHeight="1" x14ac:dyDescent="0.25">
      <c r="A65" s="241"/>
      <c r="B65" s="239"/>
      <c r="C65" s="953"/>
      <c r="D65" s="239"/>
      <c r="E65" s="239"/>
      <c r="F65" s="239"/>
      <c r="G65" s="239"/>
      <c r="H65" s="240"/>
      <c r="I65" s="239"/>
      <c r="J65" s="239"/>
      <c r="K65" s="239"/>
      <c r="L65" s="239"/>
      <c r="M65" s="239"/>
      <c r="N65" s="239"/>
      <c r="O65" s="239"/>
      <c r="P65" s="239"/>
      <c r="Q65" s="239"/>
      <c r="R65" s="239"/>
      <c r="S65" s="239"/>
      <c r="T65" s="239"/>
      <c r="U65" s="239"/>
      <c r="V65" s="239"/>
      <c r="W65" s="239"/>
      <c r="X65" s="239"/>
      <c r="Y65" s="239"/>
      <c r="Z65" s="239"/>
      <c r="AA65" s="239"/>
      <c r="AB65" s="239"/>
      <c r="AC65" s="239"/>
      <c r="AD65" s="239"/>
      <c r="AE65" s="239"/>
    </row>
    <row r="66" spans="1:31" ht="15.75" customHeight="1" x14ac:dyDescent="0.25">
      <c r="A66" s="241"/>
      <c r="B66" s="239"/>
      <c r="C66" s="953"/>
      <c r="D66" s="239"/>
      <c r="E66" s="239"/>
      <c r="F66" s="239"/>
      <c r="G66" s="239"/>
      <c r="H66" s="240"/>
      <c r="I66" s="239"/>
      <c r="J66" s="239"/>
      <c r="K66" s="239"/>
      <c r="L66" s="239"/>
      <c r="M66" s="239"/>
      <c r="N66" s="239"/>
      <c r="O66" s="239"/>
      <c r="P66" s="239"/>
      <c r="Q66" s="239"/>
      <c r="R66" s="239"/>
      <c r="S66" s="239"/>
      <c r="T66" s="239"/>
      <c r="U66" s="239"/>
      <c r="V66" s="239"/>
      <c r="W66" s="239"/>
      <c r="X66" s="239"/>
      <c r="Y66" s="239"/>
      <c r="Z66" s="239"/>
      <c r="AA66" s="239"/>
      <c r="AB66" s="239"/>
      <c r="AC66" s="239"/>
      <c r="AD66" s="239"/>
      <c r="AE66" s="239"/>
    </row>
    <row r="67" spans="1:31" ht="15.75" customHeight="1" x14ac:dyDescent="0.25">
      <c r="A67" s="241"/>
      <c r="B67" s="239"/>
      <c r="C67" s="953"/>
      <c r="D67" s="239"/>
      <c r="E67" s="239"/>
      <c r="F67" s="239"/>
      <c r="G67" s="239"/>
      <c r="H67" s="240"/>
      <c r="I67" s="239"/>
      <c r="J67" s="239"/>
      <c r="K67" s="239"/>
      <c r="L67" s="239"/>
      <c r="M67" s="239"/>
      <c r="N67" s="239"/>
      <c r="O67" s="239"/>
      <c r="P67" s="239"/>
      <c r="Q67" s="239"/>
      <c r="R67" s="239"/>
      <c r="S67" s="239"/>
      <c r="T67" s="239"/>
      <c r="U67" s="239"/>
      <c r="V67" s="239"/>
      <c r="W67" s="239"/>
      <c r="X67" s="239"/>
      <c r="Y67" s="239"/>
      <c r="Z67" s="239"/>
      <c r="AA67" s="239"/>
      <c r="AB67" s="239"/>
      <c r="AC67" s="239"/>
      <c r="AD67" s="239"/>
      <c r="AE67" s="239"/>
    </row>
    <row r="68" spans="1:31" ht="15.75" customHeight="1" x14ac:dyDescent="0.25">
      <c r="A68" s="241"/>
      <c r="B68" s="239"/>
      <c r="C68" s="953"/>
      <c r="D68" s="239"/>
      <c r="E68" s="239"/>
      <c r="F68" s="239"/>
      <c r="G68" s="239"/>
      <c r="H68" s="240"/>
      <c r="I68" s="239"/>
      <c r="J68" s="239"/>
      <c r="K68" s="239"/>
      <c r="L68" s="239"/>
      <c r="M68" s="239"/>
      <c r="N68" s="239"/>
      <c r="O68" s="239"/>
      <c r="P68" s="239"/>
      <c r="Q68" s="239"/>
      <c r="R68" s="239"/>
      <c r="S68" s="239"/>
      <c r="T68" s="239"/>
      <c r="U68" s="239"/>
      <c r="V68" s="239"/>
      <c r="W68" s="239"/>
      <c r="X68" s="239"/>
      <c r="Y68" s="239"/>
      <c r="Z68" s="239"/>
      <c r="AA68" s="239"/>
      <c r="AB68" s="239"/>
      <c r="AC68" s="239"/>
      <c r="AD68" s="239"/>
      <c r="AE68" s="239"/>
    </row>
    <row r="69" spans="1:31" ht="15.75" customHeight="1" x14ac:dyDescent="0.25">
      <c r="A69" s="241"/>
      <c r="B69" s="239"/>
      <c r="C69" s="953"/>
      <c r="D69" s="239"/>
      <c r="E69" s="239"/>
      <c r="F69" s="239"/>
      <c r="G69" s="239"/>
      <c r="H69" s="240"/>
      <c r="I69" s="239"/>
      <c r="J69" s="239"/>
      <c r="K69" s="239"/>
      <c r="L69" s="239"/>
      <c r="M69" s="239"/>
      <c r="N69" s="239"/>
      <c r="O69" s="239"/>
      <c r="P69" s="239"/>
      <c r="Q69" s="239"/>
      <c r="R69" s="239"/>
      <c r="S69" s="239"/>
      <c r="T69" s="239"/>
      <c r="U69" s="239"/>
      <c r="V69" s="239"/>
      <c r="W69" s="239"/>
      <c r="X69" s="239"/>
      <c r="Y69" s="239"/>
      <c r="Z69" s="239"/>
      <c r="AA69" s="239"/>
      <c r="AB69" s="239"/>
      <c r="AC69" s="239"/>
      <c r="AD69" s="239"/>
      <c r="AE69" s="239"/>
    </row>
    <row r="70" spans="1:31" ht="15.75" customHeight="1" x14ac:dyDescent="0.25">
      <c r="A70" s="241"/>
      <c r="B70" s="239"/>
      <c r="C70" s="953"/>
      <c r="D70" s="239"/>
      <c r="E70" s="239"/>
      <c r="F70" s="239"/>
      <c r="G70" s="239"/>
      <c r="H70" s="240"/>
      <c r="I70" s="239"/>
      <c r="J70" s="239"/>
      <c r="K70" s="239"/>
      <c r="L70" s="239"/>
      <c r="M70" s="239"/>
      <c r="N70" s="239"/>
      <c r="O70" s="239"/>
      <c r="P70" s="239"/>
      <c r="Q70" s="239"/>
      <c r="R70" s="239"/>
      <c r="S70" s="239"/>
      <c r="T70" s="239"/>
      <c r="U70" s="239"/>
      <c r="V70" s="239"/>
      <c r="W70" s="239"/>
      <c r="X70" s="239"/>
      <c r="Y70" s="239"/>
      <c r="Z70" s="239"/>
      <c r="AA70" s="239"/>
      <c r="AB70" s="239"/>
      <c r="AC70" s="239"/>
      <c r="AD70" s="239"/>
      <c r="AE70" s="239"/>
    </row>
    <row r="71" spans="1:31" ht="15.75" customHeight="1" x14ac:dyDescent="0.25">
      <c r="A71" s="241"/>
      <c r="B71" s="239"/>
      <c r="C71" s="953"/>
      <c r="D71" s="239"/>
      <c r="E71" s="239"/>
      <c r="F71" s="239"/>
      <c r="G71" s="239"/>
      <c r="H71" s="240"/>
      <c r="I71" s="239"/>
      <c r="J71" s="239"/>
      <c r="K71" s="239"/>
      <c r="L71" s="239"/>
      <c r="M71" s="239"/>
      <c r="N71" s="239"/>
      <c r="O71" s="239"/>
      <c r="P71" s="239"/>
      <c r="Q71" s="239"/>
      <c r="R71" s="239"/>
      <c r="S71" s="239"/>
      <c r="T71" s="239"/>
      <c r="U71" s="239"/>
      <c r="V71" s="239"/>
      <c r="W71" s="239"/>
      <c r="X71" s="239"/>
      <c r="Y71" s="239"/>
      <c r="Z71" s="239"/>
      <c r="AA71" s="239"/>
      <c r="AB71" s="239"/>
      <c r="AC71" s="239"/>
      <c r="AD71" s="239"/>
      <c r="AE71" s="239"/>
    </row>
    <row r="72" spans="1:31" ht="15.75" customHeight="1" x14ac:dyDescent="0.25">
      <c r="A72" s="241"/>
      <c r="B72" s="239"/>
      <c r="C72" s="953"/>
      <c r="D72" s="239"/>
      <c r="E72" s="239"/>
      <c r="F72" s="239"/>
      <c r="G72" s="239"/>
      <c r="H72" s="240"/>
      <c r="I72" s="239"/>
      <c r="J72" s="239"/>
      <c r="K72" s="239"/>
      <c r="L72" s="239"/>
      <c r="M72" s="239"/>
      <c r="N72" s="239"/>
      <c r="O72" s="239"/>
      <c r="P72" s="239"/>
      <c r="Q72" s="239"/>
      <c r="R72" s="239"/>
      <c r="S72" s="239"/>
      <c r="T72" s="239"/>
      <c r="U72" s="239"/>
      <c r="V72" s="239"/>
      <c r="W72" s="239"/>
      <c r="X72" s="239"/>
      <c r="Y72" s="239"/>
      <c r="Z72" s="239"/>
      <c r="AA72" s="239"/>
      <c r="AB72" s="239"/>
      <c r="AC72" s="239"/>
      <c r="AD72" s="239"/>
      <c r="AE72" s="239"/>
    </row>
    <row r="73" spans="1:31" ht="15.75" customHeight="1" x14ac:dyDescent="0.25">
      <c r="A73" s="241"/>
      <c r="B73" s="239"/>
      <c r="C73" s="953"/>
      <c r="D73" s="239"/>
      <c r="E73" s="239"/>
      <c r="F73" s="239"/>
      <c r="G73" s="239"/>
      <c r="H73" s="240"/>
      <c r="I73" s="239"/>
      <c r="J73" s="239"/>
      <c r="K73" s="239"/>
      <c r="L73" s="239"/>
      <c r="M73" s="239"/>
      <c r="N73" s="239"/>
      <c r="O73" s="239"/>
      <c r="P73" s="239"/>
      <c r="Q73" s="239"/>
      <c r="R73" s="239"/>
      <c r="S73" s="239"/>
      <c r="T73" s="239"/>
      <c r="U73" s="239"/>
      <c r="V73" s="239"/>
      <c r="W73" s="239"/>
      <c r="X73" s="239"/>
      <c r="Y73" s="239"/>
      <c r="Z73" s="239"/>
      <c r="AA73" s="239"/>
      <c r="AB73" s="239"/>
      <c r="AC73" s="239"/>
      <c r="AD73" s="239"/>
      <c r="AE73" s="239"/>
    </row>
    <row r="74" spans="1:31" ht="15.75" customHeight="1" x14ac:dyDescent="0.25">
      <c r="A74" s="241"/>
      <c r="B74" s="239"/>
      <c r="C74" s="953"/>
      <c r="D74" s="239"/>
      <c r="E74" s="239"/>
      <c r="F74" s="239"/>
      <c r="G74" s="239"/>
      <c r="H74" s="240"/>
      <c r="I74" s="239"/>
      <c r="J74" s="239"/>
      <c r="K74" s="239"/>
      <c r="L74" s="239"/>
      <c r="M74" s="239"/>
      <c r="N74" s="239"/>
      <c r="O74" s="239"/>
      <c r="P74" s="239"/>
      <c r="Q74" s="239"/>
      <c r="R74" s="239"/>
      <c r="S74" s="239"/>
      <c r="T74" s="239"/>
      <c r="U74" s="239"/>
      <c r="V74" s="239"/>
      <c r="W74" s="239"/>
      <c r="X74" s="239"/>
      <c r="Y74" s="239"/>
      <c r="Z74" s="239"/>
      <c r="AA74" s="239"/>
      <c r="AB74" s="239"/>
      <c r="AC74" s="239"/>
      <c r="AD74" s="239"/>
      <c r="AE74" s="239"/>
    </row>
    <row r="75" spans="1:31" ht="15.75" customHeight="1" x14ac:dyDescent="0.25">
      <c r="A75" s="241"/>
      <c r="B75" s="239"/>
      <c r="C75" s="953"/>
      <c r="D75" s="239"/>
      <c r="E75" s="239"/>
      <c r="F75" s="239"/>
      <c r="G75" s="239"/>
      <c r="H75" s="240"/>
      <c r="I75" s="239"/>
      <c r="J75" s="239"/>
      <c r="K75" s="239"/>
      <c r="L75" s="239"/>
      <c r="M75" s="239"/>
      <c r="N75" s="239"/>
      <c r="O75" s="239"/>
      <c r="P75" s="239"/>
      <c r="Q75" s="239"/>
      <c r="R75" s="239"/>
      <c r="S75" s="239"/>
      <c r="T75" s="239"/>
      <c r="U75" s="239"/>
      <c r="V75" s="239"/>
      <c r="W75" s="239"/>
      <c r="X75" s="239"/>
      <c r="Y75" s="239"/>
      <c r="Z75" s="239"/>
      <c r="AA75" s="239"/>
      <c r="AB75" s="239"/>
      <c r="AC75" s="239"/>
      <c r="AD75" s="239"/>
      <c r="AE75" s="239"/>
    </row>
    <row r="76" spans="1:31" ht="15.75" customHeight="1" x14ac:dyDescent="0.25">
      <c r="A76" s="241"/>
      <c r="B76" s="239"/>
      <c r="C76" s="953"/>
      <c r="D76" s="239"/>
      <c r="E76" s="239"/>
      <c r="F76" s="239"/>
      <c r="G76" s="239"/>
      <c r="H76" s="240"/>
      <c r="I76" s="239"/>
      <c r="J76" s="239"/>
      <c r="K76" s="239"/>
      <c r="L76" s="239"/>
      <c r="M76" s="239"/>
      <c r="N76" s="239"/>
      <c r="O76" s="239"/>
      <c r="P76" s="239"/>
      <c r="Q76" s="239"/>
      <c r="R76" s="239"/>
      <c r="S76" s="239"/>
      <c r="T76" s="239"/>
      <c r="U76" s="239"/>
      <c r="V76" s="239"/>
      <c r="W76" s="239"/>
      <c r="X76" s="239"/>
      <c r="Y76" s="239"/>
      <c r="Z76" s="239"/>
      <c r="AA76" s="239"/>
      <c r="AB76" s="239"/>
      <c r="AC76" s="239"/>
      <c r="AD76" s="239"/>
      <c r="AE76" s="239"/>
    </row>
    <row r="77" spans="1:31" ht="15.75" customHeight="1" x14ac:dyDescent="0.25">
      <c r="A77" s="241"/>
      <c r="B77" s="239"/>
      <c r="C77" s="953"/>
      <c r="D77" s="239"/>
      <c r="E77" s="239"/>
      <c r="F77" s="239"/>
      <c r="G77" s="239"/>
      <c r="H77" s="240"/>
      <c r="I77" s="239"/>
      <c r="J77" s="239"/>
      <c r="K77" s="239"/>
      <c r="L77" s="239"/>
      <c r="M77" s="239"/>
      <c r="N77" s="239"/>
      <c r="O77" s="239"/>
      <c r="P77" s="239"/>
      <c r="Q77" s="239"/>
      <c r="R77" s="239"/>
      <c r="S77" s="239"/>
      <c r="T77" s="239"/>
      <c r="U77" s="239"/>
      <c r="V77" s="239"/>
      <c r="W77" s="239"/>
      <c r="X77" s="239"/>
      <c r="Y77" s="239"/>
      <c r="Z77" s="239"/>
      <c r="AA77" s="239"/>
      <c r="AB77" s="239"/>
      <c r="AC77" s="239"/>
      <c r="AD77" s="239"/>
      <c r="AE77" s="239"/>
    </row>
    <row r="78" spans="1:31" ht="15.75" customHeight="1" x14ac:dyDescent="0.25">
      <c r="A78" s="241"/>
      <c r="B78" s="239"/>
      <c r="C78" s="953"/>
      <c r="D78" s="239"/>
      <c r="E78" s="239"/>
      <c r="F78" s="239"/>
      <c r="G78" s="239"/>
      <c r="H78" s="240"/>
      <c r="I78" s="239"/>
      <c r="J78" s="239"/>
      <c r="K78" s="239"/>
      <c r="L78" s="239"/>
      <c r="M78" s="239"/>
      <c r="N78" s="239"/>
      <c r="O78" s="239"/>
      <c r="P78" s="239"/>
      <c r="Q78" s="239"/>
      <c r="R78" s="239"/>
      <c r="S78" s="239"/>
      <c r="T78" s="239"/>
      <c r="U78" s="239"/>
      <c r="V78" s="239"/>
      <c r="W78" s="239"/>
      <c r="X78" s="239"/>
      <c r="Y78" s="239"/>
      <c r="Z78" s="239"/>
      <c r="AA78" s="239"/>
      <c r="AB78" s="239"/>
      <c r="AC78" s="239"/>
      <c r="AD78" s="239"/>
      <c r="AE78" s="239"/>
    </row>
    <row r="79" spans="1:31" ht="15.75" customHeight="1" x14ac:dyDescent="0.25">
      <c r="A79" s="241"/>
      <c r="B79" s="239"/>
      <c r="C79" s="953"/>
      <c r="D79" s="239"/>
      <c r="E79" s="239"/>
      <c r="F79" s="239"/>
      <c r="G79" s="239"/>
      <c r="H79" s="240"/>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row>
    <row r="80" spans="1:31" ht="15.75" customHeight="1" x14ac:dyDescent="0.25">
      <c r="A80" s="241"/>
      <c r="B80" s="239"/>
      <c r="C80" s="953"/>
      <c r="D80" s="239"/>
      <c r="E80" s="239"/>
      <c r="F80" s="239"/>
      <c r="G80" s="239"/>
      <c r="H80" s="240"/>
      <c r="I80" s="239"/>
      <c r="J80" s="239"/>
      <c r="K80" s="239"/>
      <c r="L80" s="239"/>
      <c r="M80" s="239"/>
      <c r="N80" s="239"/>
      <c r="O80" s="239"/>
      <c r="P80" s="239"/>
      <c r="Q80" s="239"/>
      <c r="R80" s="239"/>
      <c r="S80" s="239"/>
      <c r="T80" s="239"/>
      <c r="U80" s="239"/>
      <c r="V80" s="239"/>
      <c r="W80" s="239"/>
      <c r="X80" s="239"/>
      <c r="Y80" s="239"/>
      <c r="Z80" s="239"/>
      <c r="AA80" s="239"/>
      <c r="AB80" s="239"/>
      <c r="AC80" s="239"/>
      <c r="AD80" s="239"/>
      <c r="AE80" s="239"/>
    </row>
    <row r="81" spans="1:31" ht="15.75" customHeight="1" x14ac:dyDescent="0.25">
      <c r="A81" s="241"/>
      <c r="B81" s="239"/>
      <c r="C81" s="953"/>
      <c r="D81" s="239"/>
      <c r="E81" s="239"/>
      <c r="F81" s="239"/>
      <c r="G81" s="239"/>
      <c r="H81" s="240"/>
      <c r="I81" s="239"/>
      <c r="J81" s="239"/>
      <c r="K81" s="239"/>
      <c r="L81" s="239"/>
      <c r="M81" s="239"/>
      <c r="N81" s="239"/>
      <c r="O81" s="239"/>
      <c r="P81" s="239"/>
      <c r="Q81" s="239"/>
      <c r="R81" s="239"/>
      <c r="S81" s="239"/>
      <c r="T81" s="239"/>
      <c r="U81" s="239"/>
      <c r="V81" s="239"/>
      <c r="W81" s="239"/>
      <c r="X81" s="239"/>
      <c r="Y81" s="239"/>
      <c r="Z81" s="239"/>
      <c r="AA81" s="239"/>
      <c r="AB81" s="239"/>
      <c r="AC81" s="239"/>
      <c r="AD81" s="239"/>
      <c r="AE81" s="239"/>
    </row>
    <row r="82" spans="1:31" ht="15.75" customHeight="1" x14ac:dyDescent="0.25">
      <c r="A82" s="241"/>
      <c r="B82" s="239"/>
      <c r="C82" s="953"/>
      <c r="D82" s="239"/>
      <c r="E82" s="239"/>
      <c r="F82" s="239"/>
      <c r="G82" s="239"/>
      <c r="H82" s="240"/>
      <c r="I82" s="239"/>
      <c r="J82" s="239"/>
      <c r="K82" s="239"/>
      <c r="L82" s="239"/>
      <c r="M82" s="239"/>
      <c r="N82" s="239"/>
      <c r="O82" s="239"/>
      <c r="P82" s="239"/>
      <c r="Q82" s="239"/>
      <c r="R82" s="239"/>
      <c r="S82" s="239"/>
      <c r="T82" s="239"/>
      <c r="U82" s="239"/>
      <c r="V82" s="239"/>
      <c r="W82" s="239"/>
      <c r="X82" s="239"/>
      <c r="Y82" s="239"/>
      <c r="Z82" s="239"/>
      <c r="AA82" s="239"/>
      <c r="AB82" s="239"/>
      <c r="AC82" s="239"/>
      <c r="AD82" s="239"/>
      <c r="AE82" s="239"/>
    </row>
    <row r="83" spans="1:31" ht="15.75" customHeight="1" x14ac:dyDescent="0.25">
      <c r="A83" s="241"/>
      <c r="B83" s="239"/>
      <c r="C83" s="953"/>
      <c r="D83" s="239"/>
      <c r="E83" s="239"/>
      <c r="F83" s="239"/>
      <c r="G83" s="239"/>
      <c r="H83" s="240"/>
      <c r="I83" s="239"/>
      <c r="J83" s="239"/>
      <c r="K83" s="239"/>
      <c r="L83" s="239"/>
      <c r="M83" s="239"/>
      <c r="N83" s="239"/>
      <c r="O83" s="239"/>
      <c r="P83" s="239"/>
      <c r="Q83" s="239"/>
      <c r="R83" s="239"/>
      <c r="S83" s="239"/>
      <c r="T83" s="239"/>
      <c r="U83" s="239"/>
      <c r="V83" s="239"/>
      <c r="W83" s="239"/>
      <c r="X83" s="239"/>
      <c r="Y83" s="239"/>
      <c r="Z83" s="239"/>
      <c r="AA83" s="239"/>
      <c r="AB83" s="239"/>
      <c r="AC83" s="239"/>
      <c r="AD83" s="239"/>
      <c r="AE83" s="239"/>
    </row>
    <row r="84" spans="1:31" ht="15.75" customHeight="1" x14ac:dyDescent="0.25">
      <c r="A84" s="241"/>
      <c r="B84" s="239"/>
      <c r="C84" s="953"/>
      <c r="D84" s="239"/>
      <c r="E84" s="239"/>
      <c r="F84" s="239"/>
      <c r="G84" s="239"/>
      <c r="H84" s="240"/>
      <c r="I84" s="239"/>
      <c r="J84" s="239"/>
      <c r="K84" s="239"/>
      <c r="L84" s="239"/>
      <c r="M84" s="239"/>
      <c r="N84" s="239"/>
      <c r="O84" s="239"/>
      <c r="P84" s="239"/>
      <c r="Q84" s="239"/>
      <c r="R84" s="239"/>
      <c r="S84" s="239"/>
      <c r="T84" s="239"/>
      <c r="U84" s="239"/>
      <c r="V84" s="239"/>
      <c r="W84" s="239"/>
      <c r="X84" s="239"/>
      <c r="Y84" s="239"/>
      <c r="Z84" s="239"/>
      <c r="AA84" s="239"/>
      <c r="AB84" s="239"/>
      <c r="AC84" s="239"/>
      <c r="AD84" s="239"/>
      <c r="AE84" s="239"/>
    </row>
    <row r="85" spans="1:31" ht="15.75" customHeight="1" x14ac:dyDescent="0.25">
      <c r="A85" s="241"/>
      <c r="B85" s="239"/>
      <c r="C85" s="953"/>
      <c r="D85" s="239"/>
      <c r="E85" s="239"/>
      <c r="F85" s="239"/>
      <c r="G85" s="239"/>
      <c r="H85" s="240"/>
      <c r="I85" s="239"/>
      <c r="J85" s="239"/>
      <c r="K85" s="239"/>
      <c r="L85" s="239"/>
      <c r="M85" s="239"/>
      <c r="N85" s="239"/>
      <c r="O85" s="239"/>
      <c r="P85" s="239"/>
      <c r="Q85" s="239"/>
      <c r="R85" s="239"/>
      <c r="S85" s="239"/>
      <c r="T85" s="239"/>
      <c r="U85" s="239"/>
      <c r="V85" s="239"/>
      <c r="W85" s="239"/>
      <c r="X85" s="239"/>
      <c r="Y85" s="239"/>
      <c r="Z85" s="239"/>
      <c r="AA85" s="239"/>
      <c r="AB85" s="239"/>
      <c r="AC85" s="239"/>
      <c r="AD85" s="239"/>
      <c r="AE85" s="239"/>
    </row>
    <row r="86" spans="1:31" ht="15.75" customHeight="1" x14ac:dyDescent="0.25">
      <c r="A86" s="241"/>
      <c r="B86" s="239"/>
      <c r="C86" s="953"/>
      <c r="D86" s="239"/>
      <c r="E86" s="239"/>
      <c r="F86" s="239"/>
      <c r="G86" s="239"/>
      <c r="H86" s="240"/>
      <c r="I86" s="239"/>
      <c r="J86" s="239"/>
      <c r="K86" s="239"/>
      <c r="L86" s="239"/>
      <c r="M86" s="239"/>
      <c r="N86" s="239"/>
      <c r="O86" s="239"/>
      <c r="P86" s="239"/>
      <c r="Q86" s="239"/>
      <c r="R86" s="239"/>
      <c r="S86" s="239"/>
      <c r="T86" s="239"/>
      <c r="U86" s="239"/>
      <c r="V86" s="239"/>
      <c r="W86" s="239"/>
      <c r="X86" s="239"/>
      <c r="Y86" s="239"/>
      <c r="Z86" s="239"/>
      <c r="AA86" s="239"/>
      <c r="AB86" s="239"/>
      <c r="AC86" s="239"/>
      <c r="AD86" s="239"/>
      <c r="AE86" s="239"/>
    </row>
    <row r="87" spans="1:31" ht="15.75" customHeight="1" x14ac:dyDescent="0.25">
      <c r="A87" s="241"/>
      <c r="B87" s="239"/>
      <c r="C87" s="953"/>
      <c r="D87" s="239"/>
      <c r="E87" s="239"/>
      <c r="F87" s="239"/>
      <c r="G87" s="239"/>
      <c r="H87" s="240"/>
      <c r="I87" s="239"/>
      <c r="J87" s="239"/>
      <c r="K87" s="239"/>
      <c r="L87" s="239"/>
      <c r="M87" s="239"/>
      <c r="N87" s="239"/>
      <c r="O87" s="239"/>
      <c r="P87" s="239"/>
      <c r="Q87" s="239"/>
      <c r="R87" s="239"/>
      <c r="S87" s="239"/>
      <c r="T87" s="239"/>
      <c r="U87" s="239"/>
      <c r="V87" s="239"/>
      <c r="W87" s="239"/>
      <c r="X87" s="239"/>
      <c r="Y87" s="239"/>
      <c r="Z87" s="239"/>
      <c r="AA87" s="239"/>
      <c r="AB87" s="239"/>
      <c r="AC87" s="239"/>
      <c r="AD87" s="239"/>
      <c r="AE87" s="239"/>
    </row>
    <row r="88" spans="1:31" ht="15.75" customHeight="1" x14ac:dyDescent="0.25">
      <c r="A88" s="241"/>
      <c r="B88" s="239"/>
      <c r="C88" s="953"/>
      <c r="D88" s="239"/>
      <c r="E88" s="239"/>
      <c r="F88" s="239"/>
      <c r="G88" s="239"/>
      <c r="H88" s="240"/>
      <c r="I88" s="239"/>
      <c r="J88" s="239"/>
      <c r="K88" s="239"/>
      <c r="L88" s="239"/>
      <c r="M88" s="239"/>
      <c r="N88" s="239"/>
      <c r="O88" s="239"/>
      <c r="P88" s="239"/>
      <c r="Q88" s="239"/>
      <c r="R88" s="239"/>
      <c r="S88" s="239"/>
      <c r="T88" s="239"/>
      <c r="U88" s="239"/>
      <c r="V88" s="239"/>
      <c r="W88" s="239"/>
      <c r="X88" s="239"/>
      <c r="Y88" s="239"/>
      <c r="Z88" s="239"/>
      <c r="AA88" s="239"/>
      <c r="AB88" s="239"/>
      <c r="AC88" s="239"/>
      <c r="AD88" s="239"/>
      <c r="AE88" s="239"/>
    </row>
    <row r="89" spans="1:31" ht="15.75" customHeight="1" x14ac:dyDescent="0.25">
      <c r="A89" s="241"/>
      <c r="B89" s="239"/>
      <c r="C89" s="953"/>
      <c r="D89" s="239"/>
      <c r="E89" s="239"/>
      <c r="F89" s="239"/>
      <c r="G89" s="239"/>
      <c r="H89" s="240"/>
      <c r="I89" s="239"/>
      <c r="J89" s="239"/>
      <c r="K89" s="239"/>
      <c r="L89" s="239"/>
      <c r="M89" s="239"/>
      <c r="N89" s="239"/>
      <c r="O89" s="239"/>
      <c r="P89" s="239"/>
      <c r="Q89" s="239"/>
      <c r="R89" s="239"/>
      <c r="S89" s="239"/>
      <c r="T89" s="239"/>
      <c r="U89" s="239"/>
      <c r="V89" s="239"/>
      <c r="W89" s="239"/>
      <c r="X89" s="239"/>
      <c r="Y89" s="239"/>
      <c r="Z89" s="239"/>
      <c r="AA89" s="239"/>
      <c r="AB89" s="239"/>
      <c r="AC89" s="239"/>
      <c r="AD89" s="239"/>
      <c r="AE89" s="239"/>
    </row>
    <row r="90" spans="1:31" ht="15.75" customHeight="1" x14ac:dyDescent="0.25">
      <c r="A90" s="241"/>
      <c r="B90" s="239"/>
      <c r="C90" s="953"/>
      <c r="D90" s="239"/>
      <c r="E90" s="239"/>
      <c r="F90" s="239"/>
      <c r="G90" s="239"/>
      <c r="H90" s="240"/>
      <c r="I90" s="239"/>
      <c r="J90" s="239"/>
      <c r="K90" s="239"/>
      <c r="L90" s="239"/>
      <c r="M90" s="239"/>
      <c r="N90" s="239"/>
      <c r="O90" s="239"/>
      <c r="P90" s="239"/>
      <c r="Q90" s="239"/>
      <c r="R90" s="239"/>
      <c r="S90" s="239"/>
      <c r="T90" s="239"/>
      <c r="U90" s="239"/>
      <c r="V90" s="239"/>
      <c r="W90" s="239"/>
      <c r="X90" s="239"/>
      <c r="Y90" s="239"/>
      <c r="Z90" s="239"/>
      <c r="AA90" s="239"/>
      <c r="AB90" s="239"/>
      <c r="AC90" s="239"/>
      <c r="AD90" s="239"/>
      <c r="AE90" s="239"/>
    </row>
    <row r="91" spans="1:31" ht="15.75" customHeight="1" x14ac:dyDescent="0.25">
      <c r="A91" s="241"/>
      <c r="B91" s="239"/>
      <c r="C91" s="953"/>
      <c r="D91" s="239"/>
      <c r="E91" s="239"/>
      <c r="F91" s="239"/>
      <c r="G91" s="239"/>
      <c r="H91" s="240"/>
      <c r="I91" s="239"/>
      <c r="J91" s="239"/>
      <c r="K91" s="239"/>
      <c r="L91" s="239"/>
      <c r="M91" s="239"/>
      <c r="N91" s="239"/>
      <c r="O91" s="239"/>
      <c r="P91" s="239"/>
      <c r="Q91" s="239"/>
      <c r="R91" s="239"/>
      <c r="S91" s="239"/>
      <c r="T91" s="239"/>
      <c r="U91" s="239"/>
      <c r="V91" s="239"/>
      <c r="W91" s="239"/>
      <c r="X91" s="239"/>
      <c r="Y91" s="239"/>
      <c r="Z91" s="239"/>
      <c r="AA91" s="239"/>
      <c r="AB91" s="239"/>
      <c r="AC91" s="239"/>
      <c r="AD91" s="239"/>
      <c r="AE91" s="239"/>
    </row>
    <row r="92" spans="1:31" ht="15.75" customHeight="1" x14ac:dyDescent="0.25">
      <c r="A92" s="241"/>
      <c r="B92" s="239"/>
      <c r="C92" s="953"/>
      <c r="D92" s="239"/>
      <c r="E92" s="239"/>
      <c r="F92" s="239"/>
      <c r="G92" s="239"/>
      <c r="H92" s="240"/>
      <c r="I92" s="239"/>
      <c r="J92" s="239"/>
      <c r="K92" s="239"/>
      <c r="L92" s="239"/>
      <c r="M92" s="239"/>
      <c r="N92" s="239"/>
      <c r="O92" s="239"/>
      <c r="P92" s="239"/>
      <c r="Q92" s="239"/>
      <c r="R92" s="239"/>
      <c r="S92" s="239"/>
      <c r="T92" s="239"/>
      <c r="U92" s="239"/>
      <c r="V92" s="239"/>
      <c r="W92" s="239"/>
      <c r="X92" s="239"/>
      <c r="Y92" s="239"/>
      <c r="Z92" s="239"/>
      <c r="AA92" s="239"/>
      <c r="AB92" s="239"/>
      <c r="AC92" s="239"/>
      <c r="AD92" s="239"/>
      <c r="AE92" s="239"/>
    </row>
    <row r="93" spans="1:31" ht="15.75" customHeight="1" x14ac:dyDescent="0.25">
      <c r="A93" s="241"/>
      <c r="B93" s="239"/>
      <c r="C93" s="953"/>
      <c r="D93" s="239"/>
      <c r="E93" s="239"/>
      <c r="F93" s="239"/>
      <c r="G93" s="239"/>
      <c r="H93" s="240"/>
      <c r="I93" s="239"/>
      <c r="J93" s="239"/>
      <c r="K93" s="239"/>
      <c r="L93" s="239"/>
      <c r="M93" s="239"/>
      <c r="N93" s="239"/>
      <c r="O93" s="239"/>
      <c r="P93" s="239"/>
      <c r="Q93" s="239"/>
      <c r="R93" s="239"/>
      <c r="S93" s="239"/>
      <c r="T93" s="239"/>
      <c r="U93" s="239"/>
      <c r="V93" s="239"/>
      <c r="W93" s="239"/>
      <c r="X93" s="239"/>
      <c r="Y93" s="239"/>
      <c r="Z93" s="239"/>
      <c r="AA93" s="239"/>
      <c r="AB93" s="239"/>
      <c r="AC93" s="239"/>
      <c r="AD93" s="239"/>
      <c r="AE93" s="239"/>
    </row>
    <row r="94" spans="1:31" ht="15.75" customHeight="1" x14ac:dyDescent="0.25">
      <c r="A94" s="241"/>
      <c r="B94" s="239"/>
      <c r="C94" s="953"/>
      <c r="D94" s="239"/>
      <c r="E94" s="239"/>
      <c r="F94" s="239"/>
      <c r="G94" s="239"/>
      <c r="H94" s="240"/>
      <c r="I94" s="239"/>
      <c r="J94" s="239"/>
      <c r="K94" s="239"/>
      <c r="L94" s="239"/>
      <c r="M94" s="239"/>
      <c r="N94" s="239"/>
      <c r="O94" s="239"/>
      <c r="P94" s="239"/>
      <c r="Q94" s="239"/>
      <c r="R94" s="239"/>
      <c r="S94" s="239"/>
      <c r="T94" s="239"/>
      <c r="U94" s="239"/>
      <c r="V94" s="239"/>
      <c r="W94" s="239"/>
      <c r="X94" s="239"/>
      <c r="Y94" s="239"/>
      <c r="Z94" s="239"/>
      <c r="AA94" s="239"/>
      <c r="AB94" s="239"/>
      <c r="AC94" s="239"/>
      <c r="AD94" s="239"/>
      <c r="AE94" s="239"/>
    </row>
    <row r="95" spans="1:31" ht="15.75" customHeight="1" x14ac:dyDescent="0.25">
      <c r="A95" s="241"/>
      <c r="B95" s="239"/>
      <c r="C95" s="953"/>
      <c r="D95" s="239"/>
      <c r="E95" s="239"/>
      <c r="F95" s="239"/>
      <c r="G95" s="239"/>
      <c r="H95" s="240"/>
      <c r="I95" s="239"/>
      <c r="J95" s="239"/>
      <c r="K95" s="239"/>
      <c r="L95" s="239"/>
      <c r="M95" s="239"/>
      <c r="N95" s="239"/>
      <c r="O95" s="239"/>
      <c r="P95" s="239"/>
      <c r="Q95" s="239"/>
      <c r="R95" s="239"/>
      <c r="S95" s="239"/>
      <c r="T95" s="239"/>
      <c r="U95" s="239"/>
      <c r="V95" s="239"/>
      <c r="W95" s="239"/>
      <c r="X95" s="239"/>
      <c r="Y95" s="239"/>
      <c r="Z95" s="239"/>
      <c r="AA95" s="239"/>
      <c r="AB95" s="239"/>
      <c r="AC95" s="239"/>
      <c r="AD95" s="239"/>
      <c r="AE95" s="239"/>
    </row>
    <row r="96" spans="1:31" ht="15.75" customHeight="1" x14ac:dyDescent="0.25">
      <c r="A96" s="241"/>
      <c r="B96" s="239"/>
      <c r="C96" s="953"/>
      <c r="D96" s="239"/>
      <c r="E96" s="239"/>
      <c r="F96" s="239"/>
      <c r="G96" s="239"/>
      <c r="H96" s="240"/>
      <c r="I96" s="239"/>
      <c r="J96" s="239"/>
      <c r="K96" s="239"/>
      <c r="L96" s="239"/>
      <c r="M96" s="239"/>
      <c r="N96" s="239"/>
      <c r="O96" s="239"/>
      <c r="P96" s="239"/>
      <c r="Q96" s="239"/>
      <c r="R96" s="239"/>
      <c r="S96" s="239"/>
      <c r="T96" s="239"/>
      <c r="U96" s="239"/>
      <c r="V96" s="239"/>
      <c r="W96" s="239"/>
      <c r="X96" s="239"/>
      <c r="Y96" s="239"/>
      <c r="Z96" s="239"/>
      <c r="AA96" s="239"/>
      <c r="AB96" s="239"/>
      <c r="AC96" s="239"/>
      <c r="AD96" s="239"/>
      <c r="AE96" s="239"/>
    </row>
    <row r="97" spans="1:31" ht="15.75" customHeight="1" x14ac:dyDescent="0.25">
      <c r="A97" s="241"/>
      <c r="B97" s="239"/>
      <c r="C97" s="953"/>
      <c r="D97" s="239"/>
      <c r="E97" s="239"/>
      <c r="F97" s="239"/>
      <c r="G97" s="239"/>
      <c r="H97" s="240"/>
      <c r="I97" s="239"/>
      <c r="J97" s="239"/>
      <c r="K97" s="239"/>
      <c r="L97" s="239"/>
      <c r="M97" s="239"/>
      <c r="N97" s="239"/>
      <c r="O97" s="239"/>
      <c r="P97" s="239"/>
      <c r="Q97" s="239"/>
      <c r="R97" s="239"/>
      <c r="S97" s="239"/>
      <c r="T97" s="239"/>
      <c r="U97" s="239"/>
      <c r="V97" s="239"/>
      <c r="W97" s="239"/>
      <c r="X97" s="239"/>
      <c r="Y97" s="239"/>
      <c r="Z97" s="239"/>
      <c r="AA97" s="239"/>
      <c r="AB97" s="239"/>
      <c r="AC97" s="239"/>
      <c r="AD97" s="239"/>
      <c r="AE97" s="239"/>
    </row>
    <row r="98" spans="1:31" ht="15.75" customHeight="1" x14ac:dyDescent="0.25">
      <c r="A98" s="241"/>
      <c r="B98" s="239"/>
      <c r="C98" s="953"/>
      <c r="D98" s="239"/>
      <c r="E98" s="239"/>
      <c r="F98" s="239"/>
      <c r="G98" s="239"/>
      <c r="H98" s="240"/>
      <c r="I98" s="239"/>
      <c r="J98" s="239"/>
      <c r="K98" s="239"/>
      <c r="L98" s="239"/>
      <c r="M98" s="239"/>
      <c r="N98" s="239"/>
      <c r="O98" s="239"/>
      <c r="P98" s="239"/>
      <c r="Q98" s="239"/>
      <c r="R98" s="239"/>
      <c r="S98" s="239"/>
      <c r="T98" s="239"/>
      <c r="U98" s="239"/>
      <c r="V98" s="239"/>
      <c r="W98" s="239"/>
      <c r="X98" s="239"/>
      <c r="Y98" s="239"/>
      <c r="Z98" s="239"/>
      <c r="AA98" s="239"/>
      <c r="AB98" s="239"/>
      <c r="AC98" s="239"/>
      <c r="AD98" s="239"/>
      <c r="AE98" s="239"/>
    </row>
    <row r="99" spans="1:31" ht="15.75" customHeight="1" x14ac:dyDescent="0.25">
      <c r="A99" s="241"/>
      <c r="B99" s="239"/>
      <c r="C99" s="953"/>
      <c r="D99" s="239"/>
      <c r="E99" s="239"/>
      <c r="F99" s="239"/>
      <c r="G99" s="239"/>
      <c r="H99" s="240"/>
      <c r="I99" s="239"/>
      <c r="J99" s="239"/>
      <c r="K99" s="239"/>
      <c r="L99" s="239"/>
      <c r="M99" s="239"/>
      <c r="N99" s="239"/>
      <c r="O99" s="239"/>
      <c r="P99" s="239"/>
      <c r="Q99" s="239"/>
      <c r="R99" s="239"/>
      <c r="S99" s="239"/>
      <c r="T99" s="239"/>
      <c r="U99" s="239"/>
      <c r="V99" s="239"/>
      <c r="W99" s="239"/>
      <c r="X99" s="239"/>
      <c r="Y99" s="239"/>
      <c r="Z99" s="239"/>
      <c r="AA99" s="239"/>
      <c r="AB99" s="239"/>
      <c r="AC99" s="239"/>
      <c r="AD99" s="239"/>
      <c r="AE99" s="239"/>
    </row>
    <row r="100" spans="1:31" ht="15.75" customHeight="1" x14ac:dyDescent="0.25">
      <c r="A100" s="241"/>
      <c r="B100" s="239"/>
      <c r="C100" s="953"/>
      <c r="D100" s="239"/>
      <c r="E100" s="239"/>
      <c r="F100" s="239"/>
      <c r="G100" s="239"/>
      <c r="H100" s="240"/>
      <c r="I100" s="239"/>
      <c r="J100" s="239"/>
      <c r="K100" s="239"/>
      <c r="L100" s="239"/>
      <c r="M100" s="239"/>
      <c r="N100" s="239"/>
      <c r="O100" s="239"/>
      <c r="P100" s="239"/>
      <c r="Q100" s="239"/>
      <c r="R100" s="239"/>
      <c r="S100" s="239"/>
      <c r="T100" s="239"/>
      <c r="U100" s="239"/>
      <c r="V100" s="239"/>
      <c r="W100" s="239"/>
      <c r="X100" s="239"/>
      <c r="Y100" s="239"/>
      <c r="Z100" s="239"/>
      <c r="AA100" s="239"/>
      <c r="AB100" s="239"/>
      <c r="AC100" s="239"/>
      <c r="AD100" s="239"/>
      <c r="AE100" s="239"/>
    </row>
    <row r="101" spans="1:31" ht="15.75" customHeight="1" x14ac:dyDescent="0.25">
      <c r="A101" s="241"/>
      <c r="B101" s="239"/>
      <c r="C101" s="953"/>
      <c r="D101" s="239"/>
      <c r="E101" s="239"/>
      <c r="F101" s="239"/>
      <c r="G101" s="239"/>
      <c r="H101" s="240"/>
      <c r="I101" s="239"/>
      <c r="J101" s="239"/>
      <c r="K101" s="239"/>
      <c r="L101" s="239"/>
      <c r="M101" s="239"/>
      <c r="N101" s="239"/>
      <c r="O101" s="239"/>
      <c r="P101" s="239"/>
      <c r="Q101" s="239"/>
      <c r="R101" s="239"/>
      <c r="S101" s="239"/>
      <c r="T101" s="239"/>
      <c r="U101" s="239"/>
      <c r="V101" s="239"/>
      <c r="W101" s="239"/>
      <c r="X101" s="239"/>
      <c r="Y101" s="239"/>
      <c r="Z101" s="239"/>
      <c r="AA101" s="239"/>
      <c r="AB101" s="239"/>
      <c r="AC101" s="239"/>
      <c r="AD101" s="239"/>
      <c r="AE101" s="239"/>
    </row>
    <row r="102" spans="1:31" ht="15.75" customHeight="1" x14ac:dyDescent="0.25">
      <c r="A102" s="241"/>
      <c r="B102" s="239"/>
      <c r="C102" s="953"/>
      <c r="D102" s="239"/>
      <c r="E102" s="239"/>
      <c r="F102" s="239"/>
      <c r="G102" s="239"/>
      <c r="H102" s="240"/>
      <c r="I102" s="239"/>
      <c r="J102" s="239"/>
      <c r="K102" s="239"/>
      <c r="L102" s="239"/>
      <c r="M102" s="239"/>
      <c r="N102" s="239"/>
      <c r="O102" s="239"/>
      <c r="P102" s="239"/>
      <c r="Q102" s="239"/>
      <c r="R102" s="239"/>
      <c r="S102" s="239"/>
      <c r="T102" s="239"/>
      <c r="U102" s="239"/>
      <c r="V102" s="239"/>
      <c r="W102" s="239"/>
      <c r="X102" s="239"/>
      <c r="Y102" s="239"/>
      <c r="Z102" s="239"/>
      <c r="AA102" s="239"/>
      <c r="AB102" s="239"/>
      <c r="AC102" s="239"/>
      <c r="AD102" s="239"/>
      <c r="AE102" s="239"/>
    </row>
    <row r="103" spans="1:31" ht="15.75" customHeight="1" x14ac:dyDescent="0.25">
      <c r="A103" s="241"/>
      <c r="B103" s="239"/>
      <c r="C103" s="953"/>
      <c r="D103" s="239"/>
      <c r="E103" s="239"/>
      <c r="F103" s="239"/>
      <c r="G103" s="239"/>
      <c r="H103" s="240"/>
      <c r="I103" s="239"/>
      <c r="J103" s="239"/>
      <c r="K103" s="239"/>
      <c r="L103" s="239"/>
      <c r="M103" s="239"/>
      <c r="N103" s="239"/>
      <c r="O103" s="239"/>
      <c r="P103" s="239"/>
      <c r="Q103" s="239"/>
      <c r="R103" s="239"/>
      <c r="S103" s="239"/>
      <c r="T103" s="239"/>
      <c r="U103" s="239"/>
      <c r="V103" s="239"/>
      <c r="W103" s="239"/>
      <c r="X103" s="239"/>
      <c r="Y103" s="239"/>
      <c r="Z103" s="239"/>
      <c r="AA103" s="239"/>
      <c r="AB103" s="239"/>
      <c r="AC103" s="239"/>
      <c r="AD103" s="239"/>
      <c r="AE103" s="239"/>
    </row>
    <row r="104" spans="1:31" ht="15.75" customHeight="1" x14ac:dyDescent="0.25">
      <c r="A104" s="241"/>
      <c r="B104" s="239"/>
      <c r="C104" s="953"/>
      <c r="D104" s="239"/>
      <c r="E104" s="239"/>
      <c r="F104" s="239"/>
      <c r="G104" s="239"/>
      <c r="H104" s="240"/>
      <c r="I104" s="239"/>
      <c r="J104" s="239"/>
      <c r="K104" s="239"/>
      <c r="L104" s="239"/>
      <c r="M104" s="239"/>
      <c r="N104" s="239"/>
      <c r="O104" s="239"/>
      <c r="P104" s="239"/>
      <c r="Q104" s="239"/>
      <c r="R104" s="239"/>
      <c r="S104" s="239"/>
      <c r="T104" s="239"/>
      <c r="U104" s="239"/>
      <c r="V104" s="239"/>
      <c r="W104" s="239"/>
      <c r="X104" s="239"/>
      <c r="Y104" s="239"/>
      <c r="Z104" s="239"/>
      <c r="AA104" s="239"/>
      <c r="AB104" s="239"/>
      <c r="AC104" s="239"/>
      <c r="AD104" s="239"/>
      <c r="AE104" s="239"/>
    </row>
    <row r="105" spans="1:31" ht="15.75" customHeight="1" x14ac:dyDescent="0.25">
      <c r="A105" s="241"/>
      <c r="B105" s="239"/>
      <c r="C105" s="953"/>
      <c r="D105" s="239"/>
      <c r="E105" s="239"/>
      <c r="F105" s="239"/>
      <c r="G105" s="239"/>
      <c r="H105" s="240"/>
      <c r="I105" s="239"/>
      <c r="J105" s="239"/>
      <c r="K105" s="239"/>
      <c r="L105" s="239"/>
      <c r="M105" s="239"/>
      <c r="N105" s="239"/>
      <c r="O105" s="239"/>
      <c r="P105" s="239"/>
      <c r="Q105" s="239"/>
      <c r="R105" s="239"/>
      <c r="S105" s="239"/>
      <c r="T105" s="239"/>
      <c r="U105" s="239"/>
      <c r="V105" s="239"/>
      <c r="W105" s="239"/>
      <c r="X105" s="239"/>
      <c r="Y105" s="239"/>
      <c r="Z105" s="239"/>
      <c r="AA105" s="239"/>
      <c r="AB105" s="239"/>
      <c r="AC105" s="239"/>
      <c r="AD105" s="239"/>
      <c r="AE105" s="239"/>
    </row>
    <row r="106" spans="1:31" ht="15.75" customHeight="1" x14ac:dyDescent="0.25">
      <c r="A106" s="241"/>
      <c r="B106" s="239"/>
      <c r="C106" s="953"/>
      <c r="D106" s="239"/>
      <c r="E106" s="239"/>
      <c r="F106" s="239"/>
      <c r="G106" s="239"/>
      <c r="H106" s="240"/>
      <c r="I106" s="239"/>
      <c r="J106" s="239"/>
      <c r="K106" s="239"/>
      <c r="L106" s="239"/>
      <c r="M106" s="239"/>
      <c r="N106" s="239"/>
      <c r="O106" s="239"/>
      <c r="P106" s="239"/>
      <c r="Q106" s="239"/>
      <c r="R106" s="239"/>
      <c r="S106" s="239"/>
      <c r="T106" s="239"/>
      <c r="U106" s="239"/>
      <c r="V106" s="239"/>
      <c r="W106" s="239"/>
      <c r="X106" s="239"/>
      <c r="Y106" s="239"/>
      <c r="Z106" s="239"/>
      <c r="AA106" s="239"/>
      <c r="AB106" s="239"/>
      <c r="AC106" s="239"/>
      <c r="AD106" s="239"/>
      <c r="AE106" s="239"/>
    </row>
    <row r="107" spans="1:31" ht="15.75" customHeight="1" x14ac:dyDescent="0.25">
      <c r="A107" s="241"/>
      <c r="B107" s="239"/>
      <c r="C107" s="953"/>
      <c r="D107" s="239"/>
      <c r="E107" s="239"/>
      <c r="F107" s="239"/>
      <c r="G107" s="239"/>
      <c r="H107" s="240"/>
      <c r="I107" s="239"/>
      <c r="J107" s="239"/>
      <c r="K107" s="239"/>
      <c r="L107" s="239"/>
      <c r="M107" s="239"/>
      <c r="N107" s="239"/>
      <c r="O107" s="239"/>
      <c r="P107" s="239"/>
      <c r="Q107" s="239"/>
      <c r="R107" s="239"/>
      <c r="S107" s="239"/>
      <c r="T107" s="239"/>
      <c r="U107" s="239"/>
      <c r="V107" s="239"/>
      <c r="W107" s="239"/>
      <c r="X107" s="239"/>
      <c r="Y107" s="239"/>
      <c r="Z107" s="239"/>
      <c r="AA107" s="239"/>
      <c r="AB107" s="239"/>
      <c r="AC107" s="239"/>
      <c r="AD107" s="239"/>
      <c r="AE107" s="239"/>
    </row>
    <row r="108" spans="1:31" ht="15.75" customHeight="1" x14ac:dyDescent="0.25">
      <c r="A108" s="241"/>
      <c r="B108" s="239"/>
      <c r="C108" s="953"/>
      <c r="D108" s="239"/>
      <c r="E108" s="239"/>
      <c r="F108" s="239"/>
      <c r="G108" s="239"/>
      <c r="H108" s="240"/>
      <c r="I108" s="239"/>
      <c r="J108" s="239"/>
      <c r="K108" s="239"/>
      <c r="L108" s="239"/>
      <c r="M108" s="239"/>
      <c r="N108" s="239"/>
      <c r="O108" s="239"/>
      <c r="P108" s="239"/>
      <c r="Q108" s="239"/>
      <c r="R108" s="239"/>
      <c r="S108" s="239"/>
      <c r="T108" s="239"/>
      <c r="U108" s="239"/>
      <c r="V108" s="239"/>
      <c r="W108" s="239"/>
      <c r="X108" s="239"/>
      <c r="Y108" s="239"/>
      <c r="Z108" s="239"/>
      <c r="AA108" s="239"/>
      <c r="AB108" s="239"/>
      <c r="AC108" s="239"/>
      <c r="AD108" s="239"/>
      <c r="AE108" s="239"/>
    </row>
    <row r="109" spans="1:31" ht="15.75" customHeight="1" x14ac:dyDescent="0.25">
      <c r="A109" s="241"/>
      <c r="B109" s="239"/>
      <c r="C109" s="953"/>
      <c r="D109" s="239"/>
      <c r="E109" s="239"/>
      <c r="F109" s="239"/>
      <c r="G109" s="239"/>
      <c r="H109" s="240"/>
      <c r="I109" s="239"/>
      <c r="J109" s="239"/>
      <c r="K109" s="239"/>
      <c r="L109" s="239"/>
      <c r="M109" s="239"/>
      <c r="N109" s="239"/>
      <c r="O109" s="239"/>
      <c r="P109" s="239"/>
      <c r="Q109" s="239"/>
      <c r="R109" s="239"/>
      <c r="S109" s="239"/>
      <c r="T109" s="239"/>
      <c r="U109" s="239"/>
      <c r="V109" s="239"/>
      <c r="W109" s="239"/>
      <c r="X109" s="239"/>
      <c r="Y109" s="239"/>
      <c r="Z109" s="239"/>
      <c r="AA109" s="239"/>
      <c r="AB109" s="239"/>
      <c r="AC109" s="239"/>
      <c r="AD109" s="239"/>
      <c r="AE109" s="239"/>
    </row>
    <row r="110" spans="1:31" ht="15.75" customHeight="1" x14ac:dyDescent="0.25">
      <c r="A110" s="241"/>
      <c r="B110" s="239"/>
      <c r="C110" s="953"/>
      <c r="D110" s="239"/>
      <c r="E110" s="239"/>
      <c r="F110" s="239"/>
      <c r="G110" s="239"/>
      <c r="H110" s="240"/>
      <c r="I110" s="239"/>
      <c r="J110" s="239"/>
      <c r="K110" s="239"/>
      <c r="L110" s="239"/>
      <c r="M110" s="239"/>
      <c r="N110" s="239"/>
      <c r="O110" s="239"/>
      <c r="P110" s="239"/>
      <c r="Q110" s="239"/>
      <c r="R110" s="239"/>
      <c r="S110" s="239"/>
      <c r="T110" s="239"/>
      <c r="U110" s="239"/>
      <c r="V110" s="239"/>
      <c r="W110" s="239"/>
      <c r="X110" s="239"/>
      <c r="Y110" s="239"/>
      <c r="Z110" s="239"/>
      <c r="AA110" s="239"/>
      <c r="AB110" s="239"/>
      <c r="AC110" s="239"/>
      <c r="AD110" s="239"/>
      <c r="AE110" s="239"/>
    </row>
    <row r="111" spans="1:31" ht="15.75" customHeight="1" x14ac:dyDescent="0.25">
      <c r="A111" s="241"/>
      <c r="B111" s="239"/>
      <c r="C111" s="953"/>
      <c r="D111" s="239"/>
      <c r="E111" s="239"/>
      <c r="F111" s="239"/>
      <c r="G111" s="239"/>
      <c r="H111" s="240"/>
      <c r="I111" s="239"/>
      <c r="J111" s="239"/>
      <c r="K111" s="239"/>
      <c r="L111" s="239"/>
      <c r="M111" s="239"/>
      <c r="N111" s="239"/>
      <c r="O111" s="239"/>
      <c r="P111" s="239"/>
      <c r="Q111" s="239"/>
      <c r="R111" s="239"/>
      <c r="S111" s="239"/>
      <c r="T111" s="239"/>
      <c r="U111" s="239"/>
      <c r="V111" s="239"/>
      <c r="W111" s="239"/>
      <c r="X111" s="239"/>
      <c r="Y111" s="239"/>
      <c r="Z111" s="239"/>
      <c r="AA111" s="239"/>
      <c r="AB111" s="239"/>
      <c r="AC111" s="239"/>
      <c r="AD111" s="239"/>
      <c r="AE111" s="239"/>
    </row>
    <row r="112" spans="1:31" ht="15.75" customHeight="1" x14ac:dyDescent="0.25">
      <c r="A112" s="241"/>
      <c r="B112" s="239"/>
      <c r="C112" s="953"/>
      <c r="D112" s="239"/>
      <c r="E112" s="239"/>
      <c r="F112" s="239"/>
      <c r="G112" s="239"/>
      <c r="H112" s="240"/>
      <c r="I112" s="239"/>
      <c r="J112" s="239"/>
      <c r="K112" s="239"/>
      <c r="L112" s="239"/>
      <c r="M112" s="239"/>
      <c r="N112" s="239"/>
      <c r="O112" s="239"/>
      <c r="P112" s="239"/>
      <c r="Q112" s="239"/>
      <c r="R112" s="239"/>
      <c r="S112" s="239"/>
      <c r="T112" s="239"/>
      <c r="U112" s="239"/>
      <c r="V112" s="239"/>
      <c r="W112" s="239"/>
      <c r="X112" s="239"/>
      <c r="Y112" s="239"/>
      <c r="Z112" s="239"/>
      <c r="AA112" s="239"/>
      <c r="AB112" s="239"/>
      <c r="AC112" s="239"/>
      <c r="AD112" s="239"/>
      <c r="AE112" s="239"/>
    </row>
    <row r="113" spans="1:31" ht="15.75" customHeight="1" x14ac:dyDescent="0.25">
      <c r="A113" s="241"/>
      <c r="B113" s="239"/>
      <c r="C113" s="953"/>
      <c r="D113" s="239"/>
      <c r="E113" s="239"/>
      <c r="F113" s="239"/>
      <c r="G113" s="239"/>
      <c r="H113" s="240"/>
      <c r="I113" s="239"/>
      <c r="J113" s="239"/>
      <c r="K113" s="239"/>
      <c r="L113" s="239"/>
      <c r="M113" s="239"/>
      <c r="N113" s="239"/>
      <c r="O113" s="239"/>
      <c r="P113" s="239"/>
      <c r="Q113" s="239"/>
      <c r="R113" s="239"/>
      <c r="S113" s="239"/>
      <c r="T113" s="239"/>
      <c r="U113" s="239"/>
      <c r="V113" s="239"/>
      <c r="W113" s="239"/>
      <c r="X113" s="239"/>
      <c r="Y113" s="239"/>
      <c r="Z113" s="239"/>
      <c r="AA113" s="239"/>
      <c r="AB113" s="239"/>
      <c r="AC113" s="239"/>
      <c r="AD113" s="239"/>
      <c r="AE113" s="239"/>
    </row>
    <row r="114" spans="1:31" ht="15.75" customHeight="1" x14ac:dyDescent="0.25">
      <c r="A114" s="241"/>
      <c r="B114" s="239"/>
      <c r="C114" s="953"/>
      <c r="D114" s="239"/>
      <c r="E114" s="239"/>
      <c r="F114" s="239"/>
      <c r="G114" s="239"/>
      <c r="H114" s="240"/>
      <c r="I114" s="239"/>
      <c r="J114" s="239"/>
      <c r="K114" s="239"/>
      <c r="L114" s="239"/>
      <c r="M114" s="239"/>
      <c r="N114" s="239"/>
      <c r="O114" s="239"/>
      <c r="P114" s="239"/>
      <c r="Q114" s="239"/>
      <c r="R114" s="239"/>
      <c r="S114" s="239"/>
      <c r="T114" s="239"/>
      <c r="U114" s="239"/>
      <c r="V114" s="239"/>
      <c r="W114" s="239"/>
      <c r="X114" s="239"/>
      <c r="Y114" s="239"/>
      <c r="Z114" s="239"/>
      <c r="AA114" s="239"/>
      <c r="AB114" s="239"/>
      <c r="AC114" s="239"/>
      <c r="AD114" s="239"/>
      <c r="AE114" s="239"/>
    </row>
    <row r="115" spans="1:31" ht="15.75" customHeight="1" x14ac:dyDescent="0.25">
      <c r="A115" s="241"/>
      <c r="B115" s="239"/>
      <c r="C115" s="953"/>
      <c r="D115" s="239"/>
      <c r="E115" s="239"/>
      <c r="F115" s="239"/>
      <c r="G115" s="239"/>
      <c r="H115" s="240"/>
      <c r="I115" s="239"/>
      <c r="J115" s="239"/>
      <c r="K115" s="239"/>
      <c r="L115" s="239"/>
      <c r="M115" s="239"/>
      <c r="N115" s="239"/>
      <c r="O115" s="239"/>
      <c r="P115" s="239"/>
      <c r="Q115" s="239"/>
      <c r="R115" s="239"/>
      <c r="S115" s="239"/>
      <c r="T115" s="239"/>
      <c r="U115" s="239"/>
      <c r="V115" s="239"/>
      <c r="W115" s="239"/>
      <c r="X115" s="239"/>
      <c r="Y115" s="239"/>
      <c r="Z115" s="239"/>
      <c r="AA115" s="239"/>
      <c r="AB115" s="239"/>
      <c r="AC115" s="239"/>
      <c r="AD115" s="239"/>
      <c r="AE115" s="239"/>
    </row>
    <row r="116" spans="1:31" ht="15.75" customHeight="1" x14ac:dyDescent="0.25">
      <c r="A116" s="241"/>
      <c r="B116" s="239"/>
      <c r="C116" s="953"/>
      <c r="D116" s="239"/>
      <c r="E116" s="239"/>
      <c r="F116" s="239"/>
      <c r="G116" s="239"/>
      <c r="H116" s="240"/>
      <c r="I116" s="239"/>
      <c r="J116" s="239"/>
      <c r="K116" s="239"/>
      <c r="L116" s="239"/>
      <c r="M116" s="239"/>
      <c r="N116" s="239"/>
      <c r="O116" s="239"/>
      <c r="P116" s="239"/>
      <c r="Q116" s="239"/>
      <c r="R116" s="239"/>
      <c r="S116" s="239"/>
      <c r="T116" s="239"/>
      <c r="U116" s="239"/>
      <c r="V116" s="239"/>
      <c r="W116" s="239"/>
      <c r="X116" s="239"/>
      <c r="Y116" s="239"/>
      <c r="Z116" s="239"/>
      <c r="AA116" s="239"/>
      <c r="AB116" s="239"/>
      <c r="AC116" s="239"/>
      <c r="AD116" s="239"/>
      <c r="AE116" s="239"/>
    </row>
    <row r="117" spans="1:31" ht="15.75" customHeight="1" x14ac:dyDescent="0.25">
      <c r="A117" s="241"/>
      <c r="B117" s="239"/>
      <c r="C117" s="953"/>
      <c r="D117" s="239"/>
      <c r="E117" s="239"/>
      <c r="F117" s="239"/>
      <c r="G117" s="239"/>
      <c r="H117" s="240"/>
      <c r="I117" s="239"/>
      <c r="J117" s="239"/>
      <c r="K117" s="239"/>
      <c r="L117" s="239"/>
      <c r="M117" s="239"/>
      <c r="N117" s="239"/>
      <c r="O117" s="239"/>
      <c r="P117" s="239"/>
      <c r="Q117" s="239"/>
      <c r="R117" s="239"/>
      <c r="S117" s="239"/>
      <c r="T117" s="239"/>
      <c r="U117" s="239"/>
      <c r="V117" s="239"/>
      <c r="W117" s="239"/>
      <c r="X117" s="239"/>
      <c r="Y117" s="239"/>
      <c r="Z117" s="239"/>
      <c r="AA117" s="239"/>
      <c r="AB117" s="239"/>
      <c r="AC117" s="239"/>
      <c r="AD117" s="239"/>
      <c r="AE117" s="239"/>
    </row>
    <row r="118" spans="1:31" ht="15.75" customHeight="1" x14ac:dyDescent="0.25">
      <c r="A118" s="241"/>
      <c r="B118" s="239"/>
      <c r="C118" s="953"/>
      <c r="D118" s="239"/>
      <c r="E118" s="239"/>
      <c r="F118" s="239"/>
      <c r="G118" s="239"/>
      <c r="H118" s="240"/>
      <c r="I118" s="239"/>
      <c r="J118" s="239"/>
      <c r="K118" s="239"/>
      <c r="L118" s="239"/>
      <c r="M118" s="239"/>
      <c r="N118" s="239"/>
      <c r="O118" s="239"/>
      <c r="P118" s="239"/>
      <c r="Q118" s="239"/>
      <c r="R118" s="239"/>
      <c r="S118" s="239"/>
      <c r="T118" s="239"/>
      <c r="U118" s="239"/>
      <c r="V118" s="239"/>
      <c r="W118" s="239"/>
      <c r="X118" s="239"/>
      <c r="Y118" s="239"/>
      <c r="Z118" s="239"/>
      <c r="AA118" s="239"/>
      <c r="AB118" s="239"/>
      <c r="AC118" s="239"/>
      <c r="AD118" s="239"/>
      <c r="AE118" s="239"/>
    </row>
    <row r="119" spans="1:31" ht="15.75" customHeight="1" x14ac:dyDescent="0.25">
      <c r="A119" s="241"/>
      <c r="B119" s="239"/>
      <c r="C119" s="953"/>
      <c r="D119" s="239"/>
      <c r="E119" s="239"/>
      <c r="F119" s="239"/>
      <c r="G119" s="239"/>
      <c r="H119" s="240"/>
      <c r="I119" s="239"/>
      <c r="J119" s="239"/>
      <c r="K119" s="239"/>
      <c r="L119" s="239"/>
      <c r="M119" s="239"/>
      <c r="N119" s="239"/>
      <c r="O119" s="239"/>
      <c r="P119" s="239"/>
      <c r="Q119" s="239"/>
      <c r="R119" s="239"/>
      <c r="S119" s="239"/>
      <c r="T119" s="239"/>
      <c r="U119" s="239"/>
      <c r="V119" s="239"/>
      <c r="W119" s="239"/>
      <c r="X119" s="239"/>
      <c r="Y119" s="239"/>
      <c r="Z119" s="239"/>
      <c r="AA119" s="239"/>
      <c r="AB119" s="239"/>
      <c r="AC119" s="239"/>
      <c r="AD119" s="239"/>
      <c r="AE119" s="239"/>
    </row>
    <row r="120" spans="1:31" ht="15.75" customHeight="1" x14ac:dyDescent="0.25">
      <c r="A120" s="241"/>
      <c r="B120" s="239"/>
      <c r="C120" s="953"/>
      <c r="D120" s="239"/>
      <c r="E120" s="239"/>
      <c r="F120" s="239"/>
      <c r="G120" s="239"/>
      <c r="H120" s="240"/>
      <c r="I120" s="239"/>
      <c r="J120" s="239"/>
      <c r="K120" s="239"/>
      <c r="L120" s="239"/>
      <c r="M120" s="239"/>
      <c r="N120" s="239"/>
      <c r="O120" s="239"/>
      <c r="P120" s="239"/>
      <c r="Q120" s="239"/>
      <c r="R120" s="239"/>
      <c r="S120" s="239"/>
      <c r="T120" s="239"/>
      <c r="U120" s="239"/>
      <c r="V120" s="239"/>
      <c r="W120" s="239"/>
      <c r="X120" s="239"/>
      <c r="Y120" s="239"/>
      <c r="Z120" s="239"/>
      <c r="AA120" s="239"/>
      <c r="AB120" s="239"/>
      <c r="AC120" s="239"/>
      <c r="AD120" s="239"/>
      <c r="AE120" s="239"/>
    </row>
    <row r="121" spans="1:31" ht="15.75" customHeight="1" x14ac:dyDescent="0.25">
      <c r="A121" s="241"/>
      <c r="B121" s="239"/>
      <c r="C121" s="953"/>
      <c r="D121" s="239"/>
      <c r="E121" s="239"/>
      <c r="F121" s="239"/>
      <c r="G121" s="239"/>
      <c r="H121" s="240"/>
      <c r="I121" s="239"/>
      <c r="J121" s="239"/>
      <c r="K121" s="239"/>
      <c r="L121" s="239"/>
      <c r="M121" s="239"/>
      <c r="N121" s="239"/>
      <c r="O121" s="239"/>
      <c r="P121" s="239"/>
      <c r="Q121" s="239"/>
      <c r="R121" s="239"/>
      <c r="S121" s="239"/>
      <c r="T121" s="239"/>
      <c r="U121" s="239"/>
      <c r="V121" s="239"/>
      <c r="W121" s="239"/>
      <c r="X121" s="239"/>
      <c r="Y121" s="239"/>
      <c r="Z121" s="239"/>
      <c r="AA121" s="239"/>
      <c r="AB121" s="239"/>
      <c r="AC121" s="239"/>
      <c r="AD121" s="239"/>
      <c r="AE121" s="239"/>
    </row>
    <row r="122" spans="1:31" ht="15.75" customHeight="1" x14ac:dyDescent="0.25">
      <c r="A122" s="241"/>
      <c r="B122" s="239"/>
      <c r="C122" s="953"/>
      <c r="D122" s="239"/>
      <c r="E122" s="239"/>
      <c r="F122" s="239"/>
      <c r="G122" s="239"/>
      <c r="H122" s="240"/>
      <c r="I122" s="239"/>
      <c r="J122" s="239"/>
      <c r="K122" s="239"/>
      <c r="L122" s="239"/>
      <c r="M122" s="239"/>
      <c r="N122" s="239"/>
      <c r="O122" s="239"/>
      <c r="P122" s="239"/>
      <c r="Q122" s="239"/>
      <c r="R122" s="239"/>
      <c r="S122" s="239"/>
      <c r="T122" s="239"/>
      <c r="U122" s="239"/>
      <c r="V122" s="239"/>
      <c r="W122" s="239"/>
      <c r="X122" s="239"/>
      <c r="Y122" s="239"/>
      <c r="Z122" s="239"/>
      <c r="AA122" s="239"/>
      <c r="AB122" s="239"/>
      <c r="AC122" s="239"/>
      <c r="AD122" s="239"/>
      <c r="AE122" s="239"/>
    </row>
    <row r="123" spans="1:31" ht="15.75" customHeight="1" x14ac:dyDescent="0.25">
      <c r="A123" s="241"/>
      <c r="B123" s="239"/>
      <c r="C123" s="953"/>
      <c r="D123" s="239"/>
      <c r="E123" s="239"/>
      <c r="F123" s="239"/>
      <c r="G123" s="239"/>
      <c r="H123" s="240"/>
      <c r="I123" s="239"/>
      <c r="J123" s="239"/>
      <c r="K123" s="239"/>
      <c r="L123" s="239"/>
      <c r="M123" s="239"/>
      <c r="N123" s="239"/>
      <c r="O123" s="239"/>
      <c r="P123" s="239"/>
      <c r="Q123" s="239"/>
      <c r="R123" s="239"/>
      <c r="S123" s="239"/>
      <c r="T123" s="239"/>
      <c r="U123" s="239"/>
      <c r="V123" s="239"/>
      <c r="W123" s="239"/>
      <c r="X123" s="239"/>
      <c r="Y123" s="239"/>
      <c r="Z123" s="239"/>
      <c r="AA123" s="239"/>
      <c r="AB123" s="239"/>
      <c r="AC123" s="239"/>
      <c r="AD123" s="239"/>
      <c r="AE123" s="239"/>
    </row>
    <row r="124" spans="1:31" ht="15.75" customHeight="1" x14ac:dyDescent="0.25">
      <c r="A124" s="241"/>
      <c r="B124" s="239"/>
      <c r="C124" s="953"/>
      <c r="D124" s="239"/>
      <c r="E124" s="239"/>
      <c r="F124" s="239"/>
      <c r="G124" s="239"/>
      <c r="H124" s="240"/>
      <c r="I124" s="239"/>
      <c r="J124" s="239"/>
      <c r="K124" s="239"/>
      <c r="L124" s="239"/>
      <c r="M124" s="239"/>
      <c r="N124" s="239"/>
      <c r="O124" s="239"/>
      <c r="P124" s="239"/>
      <c r="Q124" s="239"/>
      <c r="R124" s="239"/>
      <c r="S124" s="239"/>
      <c r="T124" s="239"/>
      <c r="U124" s="239"/>
      <c r="V124" s="239"/>
      <c r="W124" s="239"/>
      <c r="X124" s="239"/>
      <c r="Y124" s="239"/>
      <c r="Z124" s="239"/>
      <c r="AA124" s="239"/>
      <c r="AB124" s="239"/>
      <c r="AC124" s="239"/>
      <c r="AD124" s="239"/>
      <c r="AE124" s="239"/>
    </row>
    <row r="125" spans="1:31" ht="15.75" customHeight="1" x14ac:dyDescent="0.25">
      <c r="A125" s="241"/>
      <c r="B125" s="239"/>
      <c r="C125" s="953"/>
      <c r="D125" s="239"/>
      <c r="E125" s="239"/>
      <c r="F125" s="239"/>
      <c r="G125" s="239"/>
      <c r="H125" s="240"/>
      <c r="I125" s="239"/>
      <c r="J125" s="239"/>
      <c r="K125" s="239"/>
      <c r="L125" s="239"/>
      <c r="M125" s="239"/>
      <c r="N125" s="239"/>
      <c r="O125" s="239"/>
      <c r="P125" s="239"/>
      <c r="Q125" s="239"/>
      <c r="R125" s="239"/>
      <c r="S125" s="239"/>
      <c r="T125" s="239"/>
      <c r="U125" s="239"/>
      <c r="V125" s="239"/>
      <c r="W125" s="239"/>
      <c r="X125" s="239"/>
      <c r="Y125" s="239"/>
      <c r="Z125" s="239"/>
      <c r="AA125" s="239"/>
      <c r="AB125" s="239"/>
      <c r="AC125" s="239"/>
      <c r="AD125" s="239"/>
      <c r="AE125" s="239"/>
    </row>
    <row r="126" spans="1:31" ht="15.75" customHeight="1" x14ac:dyDescent="0.25">
      <c r="A126" s="241"/>
      <c r="B126" s="239"/>
      <c r="C126" s="953"/>
      <c r="D126" s="239"/>
      <c r="E126" s="239"/>
      <c r="F126" s="239"/>
      <c r="G126" s="239"/>
      <c r="H126" s="240"/>
      <c r="I126" s="239"/>
      <c r="J126" s="239"/>
      <c r="K126" s="239"/>
      <c r="L126" s="239"/>
      <c r="M126" s="239"/>
      <c r="N126" s="239"/>
      <c r="O126" s="239"/>
      <c r="P126" s="239"/>
      <c r="Q126" s="239"/>
      <c r="R126" s="239"/>
      <c r="S126" s="239"/>
      <c r="T126" s="239"/>
      <c r="U126" s="239"/>
      <c r="V126" s="239"/>
      <c r="W126" s="239"/>
      <c r="X126" s="239"/>
      <c r="Y126" s="239"/>
      <c r="Z126" s="239"/>
      <c r="AA126" s="239"/>
      <c r="AB126" s="239"/>
      <c r="AC126" s="239"/>
      <c r="AD126" s="239"/>
      <c r="AE126" s="239"/>
    </row>
    <row r="127" spans="1:31" ht="15.75" customHeight="1" x14ac:dyDescent="0.25">
      <c r="A127" s="241"/>
      <c r="B127" s="239"/>
      <c r="C127" s="953"/>
      <c r="D127" s="239"/>
      <c r="E127" s="239"/>
      <c r="F127" s="239"/>
      <c r="G127" s="239"/>
      <c r="H127" s="240"/>
      <c r="I127" s="239"/>
      <c r="J127" s="239"/>
      <c r="K127" s="239"/>
      <c r="L127" s="239"/>
      <c r="M127" s="239"/>
      <c r="N127" s="239"/>
      <c r="O127" s="239"/>
      <c r="P127" s="239"/>
      <c r="Q127" s="239"/>
      <c r="R127" s="239"/>
      <c r="S127" s="239"/>
      <c r="T127" s="239"/>
      <c r="U127" s="239"/>
      <c r="V127" s="239"/>
      <c r="W127" s="239"/>
      <c r="X127" s="239"/>
      <c r="Y127" s="239"/>
      <c r="Z127" s="239"/>
      <c r="AA127" s="239"/>
      <c r="AB127" s="239"/>
      <c r="AC127" s="239"/>
      <c r="AD127" s="239"/>
      <c r="AE127" s="239"/>
    </row>
    <row r="128" spans="1:31" ht="15.75" customHeight="1" x14ac:dyDescent="0.25">
      <c r="A128" s="241"/>
      <c r="B128" s="239"/>
      <c r="C128" s="953"/>
      <c r="D128" s="239"/>
      <c r="E128" s="239"/>
      <c r="F128" s="239"/>
      <c r="G128" s="239"/>
      <c r="H128" s="240"/>
      <c r="I128" s="239"/>
      <c r="J128" s="239"/>
      <c r="K128" s="239"/>
      <c r="L128" s="239"/>
      <c r="M128" s="239"/>
      <c r="N128" s="239"/>
      <c r="O128" s="239"/>
      <c r="P128" s="239"/>
      <c r="Q128" s="239"/>
      <c r="R128" s="239"/>
      <c r="S128" s="239"/>
      <c r="T128" s="239"/>
      <c r="U128" s="239"/>
      <c r="V128" s="239"/>
      <c r="W128" s="239"/>
      <c r="X128" s="239"/>
      <c r="Y128" s="239"/>
      <c r="Z128" s="239"/>
      <c r="AA128" s="239"/>
      <c r="AB128" s="239"/>
      <c r="AC128" s="239"/>
      <c r="AD128" s="239"/>
      <c r="AE128" s="239"/>
    </row>
    <row r="129" spans="1:31" ht="15.75" customHeight="1" x14ac:dyDescent="0.25">
      <c r="A129" s="241"/>
      <c r="B129" s="239"/>
      <c r="C129" s="953"/>
      <c r="D129" s="239"/>
      <c r="E129" s="239"/>
      <c r="F129" s="239"/>
      <c r="G129" s="239"/>
      <c r="H129" s="240"/>
      <c r="I129" s="239"/>
      <c r="J129" s="239"/>
      <c r="K129" s="239"/>
      <c r="L129" s="239"/>
      <c r="M129" s="239"/>
      <c r="N129" s="239"/>
      <c r="O129" s="239"/>
      <c r="P129" s="239"/>
      <c r="Q129" s="239"/>
      <c r="R129" s="239"/>
      <c r="S129" s="239"/>
      <c r="T129" s="239"/>
      <c r="U129" s="239"/>
      <c r="V129" s="239"/>
      <c r="W129" s="239"/>
      <c r="X129" s="239"/>
      <c r="Y129" s="239"/>
      <c r="Z129" s="239"/>
      <c r="AA129" s="239"/>
      <c r="AB129" s="239"/>
      <c r="AC129" s="239"/>
      <c r="AD129" s="239"/>
      <c r="AE129" s="239"/>
    </row>
    <row r="130" spans="1:31" ht="15.75" customHeight="1" x14ac:dyDescent="0.25">
      <c r="A130" s="241"/>
      <c r="B130" s="239"/>
      <c r="C130" s="953"/>
      <c r="D130" s="239"/>
      <c r="E130" s="239"/>
      <c r="F130" s="239"/>
      <c r="G130" s="239"/>
      <c r="H130" s="240"/>
      <c r="I130" s="239"/>
      <c r="J130" s="239"/>
      <c r="K130" s="239"/>
      <c r="L130" s="239"/>
      <c r="M130" s="239"/>
      <c r="N130" s="239"/>
      <c r="O130" s="239"/>
      <c r="P130" s="239"/>
      <c r="Q130" s="239"/>
      <c r="R130" s="239"/>
      <c r="S130" s="239"/>
      <c r="T130" s="239"/>
      <c r="U130" s="239"/>
      <c r="V130" s="239"/>
      <c r="W130" s="239"/>
      <c r="X130" s="239"/>
      <c r="Y130" s="239"/>
      <c r="Z130" s="239"/>
      <c r="AA130" s="239"/>
      <c r="AB130" s="239"/>
      <c r="AC130" s="239"/>
      <c r="AD130" s="239"/>
      <c r="AE130" s="239"/>
    </row>
    <row r="131" spans="1:31" ht="15.75" customHeight="1" x14ac:dyDescent="0.25">
      <c r="A131" s="241"/>
      <c r="B131" s="239"/>
      <c r="C131" s="953"/>
      <c r="D131" s="239"/>
      <c r="E131" s="239"/>
      <c r="F131" s="239"/>
      <c r="G131" s="239"/>
      <c r="H131" s="240"/>
      <c r="I131" s="239"/>
      <c r="J131" s="239"/>
      <c r="K131" s="239"/>
      <c r="L131" s="239"/>
      <c r="M131" s="239"/>
      <c r="N131" s="239"/>
      <c r="O131" s="239"/>
      <c r="P131" s="239"/>
      <c r="Q131" s="239"/>
      <c r="R131" s="239"/>
      <c r="S131" s="239"/>
      <c r="T131" s="239"/>
      <c r="U131" s="239"/>
      <c r="V131" s="239"/>
      <c r="W131" s="239"/>
      <c r="X131" s="239"/>
      <c r="Y131" s="239"/>
      <c r="Z131" s="239"/>
      <c r="AA131" s="239"/>
      <c r="AB131" s="239"/>
      <c r="AC131" s="239"/>
      <c r="AD131" s="239"/>
      <c r="AE131" s="239"/>
    </row>
    <row r="132" spans="1:31" ht="15.75" customHeight="1" x14ac:dyDescent="0.25">
      <c r="A132" s="241"/>
      <c r="B132" s="239"/>
      <c r="C132" s="953"/>
      <c r="D132" s="239"/>
      <c r="E132" s="239"/>
      <c r="F132" s="239"/>
      <c r="G132" s="239"/>
      <c r="H132" s="240"/>
      <c r="I132" s="239"/>
      <c r="J132" s="239"/>
      <c r="K132" s="239"/>
      <c r="L132" s="239"/>
      <c r="M132" s="239"/>
      <c r="N132" s="239"/>
      <c r="O132" s="239"/>
      <c r="P132" s="239"/>
      <c r="Q132" s="239"/>
      <c r="R132" s="239"/>
      <c r="S132" s="239"/>
      <c r="T132" s="239"/>
      <c r="U132" s="239"/>
      <c r="V132" s="239"/>
      <c r="W132" s="239"/>
      <c r="X132" s="239"/>
      <c r="Y132" s="239"/>
      <c r="Z132" s="239"/>
      <c r="AA132" s="239"/>
      <c r="AB132" s="239"/>
      <c r="AC132" s="239"/>
      <c r="AD132" s="239"/>
      <c r="AE132" s="239"/>
    </row>
    <row r="133" spans="1:31" ht="15.75" customHeight="1" x14ac:dyDescent="0.25">
      <c r="A133" s="241"/>
      <c r="B133" s="239"/>
      <c r="C133" s="953"/>
      <c r="D133" s="239"/>
      <c r="E133" s="239"/>
      <c r="F133" s="239"/>
      <c r="G133" s="239"/>
      <c r="H133" s="240"/>
      <c r="I133" s="239"/>
      <c r="J133" s="239"/>
      <c r="K133" s="239"/>
      <c r="L133" s="239"/>
      <c r="M133" s="239"/>
      <c r="N133" s="239"/>
      <c r="O133" s="239"/>
      <c r="P133" s="239"/>
      <c r="Q133" s="239"/>
      <c r="R133" s="239"/>
      <c r="S133" s="239"/>
      <c r="T133" s="239"/>
      <c r="U133" s="239"/>
      <c r="V133" s="239"/>
      <c r="W133" s="239"/>
      <c r="X133" s="239"/>
      <c r="Y133" s="239"/>
      <c r="Z133" s="239"/>
      <c r="AA133" s="239"/>
      <c r="AB133" s="239"/>
      <c r="AC133" s="239"/>
      <c r="AD133" s="239"/>
      <c r="AE133" s="239"/>
    </row>
    <row r="134" spans="1:31" ht="15.75" customHeight="1" x14ac:dyDescent="0.25">
      <c r="A134" s="241"/>
      <c r="B134" s="239"/>
      <c r="C134" s="953"/>
      <c r="D134" s="239"/>
      <c r="E134" s="239"/>
      <c r="F134" s="239"/>
      <c r="G134" s="239"/>
      <c r="H134" s="240"/>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row>
    <row r="135" spans="1:31" ht="15.75" customHeight="1" x14ac:dyDescent="0.25">
      <c r="A135" s="241"/>
      <c r="B135" s="239"/>
      <c r="C135" s="953"/>
      <c r="D135" s="239"/>
      <c r="E135" s="239"/>
      <c r="F135" s="239"/>
      <c r="G135" s="239"/>
      <c r="H135" s="240"/>
      <c r="I135" s="239"/>
      <c r="J135" s="239"/>
      <c r="K135" s="239"/>
      <c r="L135" s="239"/>
      <c r="M135" s="239"/>
      <c r="N135" s="239"/>
      <c r="O135" s="239"/>
      <c r="P135" s="239"/>
      <c r="Q135" s="239"/>
      <c r="R135" s="239"/>
      <c r="S135" s="239"/>
      <c r="T135" s="239"/>
      <c r="U135" s="239"/>
      <c r="V135" s="239"/>
      <c r="W135" s="239"/>
      <c r="X135" s="239"/>
      <c r="Y135" s="239"/>
      <c r="Z135" s="239"/>
      <c r="AA135" s="239"/>
      <c r="AB135" s="239"/>
      <c r="AC135" s="239"/>
      <c r="AD135" s="239"/>
      <c r="AE135" s="239"/>
    </row>
    <row r="136" spans="1:31" ht="15.75" customHeight="1" x14ac:dyDescent="0.25">
      <c r="A136" s="241"/>
      <c r="B136" s="239"/>
      <c r="C136" s="953"/>
      <c r="D136" s="239"/>
      <c r="E136" s="239"/>
      <c r="F136" s="239"/>
      <c r="G136" s="239"/>
      <c r="H136" s="240"/>
      <c r="I136" s="239"/>
      <c r="J136" s="239"/>
      <c r="K136" s="239"/>
      <c r="L136" s="239"/>
      <c r="M136" s="239"/>
      <c r="N136" s="239"/>
      <c r="O136" s="239"/>
      <c r="P136" s="239"/>
      <c r="Q136" s="239"/>
      <c r="R136" s="239"/>
      <c r="S136" s="239"/>
      <c r="T136" s="239"/>
      <c r="U136" s="239"/>
      <c r="V136" s="239"/>
      <c r="W136" s="239"/>
      <c r="X136" s="239"/>
      <c r="Y136" s="239"/>
      <c r="Z136" s="239"/>
      <c r="AA136" s="239"/>
      <c r="AB136" s="239"/>
      <c r="AC136" s="239"/>
      <c r="AD136" s="239"/>
      <c r="AE136" s="239"/>
    </row>
    <row r="137" spans="1:31" ht="15.75" customHeight="1" x14ac:dyDescent="0.25">
      <c r="A137" s="241"/>
      <c r="B137" s="239"/>
      <c r="C137" s="953"/>
      <c r="D137" s="239"/>
      <c r="E137" s="239"/>
      <c r="F137" s="239"/>
      <c r="G137" s="239"/>
      <c r="H137" s="240"/>
      <c r="I137" s="239"/>
      <c r="J137" s="239"/>
      <c r="K137" s="239"/>
      <c r="L137" s="239"/>
      <c r="M137" s="239"/>
      <c r="N137" s="239"/>
      <c r="O137" s="239"/>
      <c r="P137" s="239"/>
      <c r="Q137" s="239"/>
      <c r="R137" s="239"/>
      <c r="S137" s="239"/>
      <c r="T137" s="239"/>
      <c r="U137" s="239"/>
      <c r="V137" s="239"/>
      <c r="W137" s="239"/>
      <c r="X137" s="239"/>
      <c r="Y137" s="239"/>
      <c r="Z137" s="239"/>
      <c r="AA137" s="239"/>
      <c r="AB137" s="239"/>
      <c r="AC137" s="239"/>
      <c r="AD137" s="239"/>
      <c r="AE137" s="239"/>
    </row>
    <row r="138" spans="1:31" ht="15.75" customHeight="1" x14ac:dyDescent="0.25">
      <c r="A138" s="241"/>
      <c r="B138" s="239"/>
      <c r="C138" s="953"/>
      <c r="D138" s="239"/>
      <c r="E138" s="239"/>
      <c r="F138" s="239"/>
      <c r="G138" s="239"/>
      <c r="H138" s="240"/>
      <c r="I138" s="239"/>
      <c r="J138" s="239"/>
      <c r="K138" s="239"/>
      <c r="L138" s="239"/>
      <c r="M138" s="239"/>
      <c r="N138" s="239"/>
      <c r="O138" s="239"/>
      <c r="P138" s="239"/>
      <c r="Q138" s="239"/>
      <c r="R138" s="239"/>
      <c r="S138" s="239"/>
      <c r="T138" s="239"/>
      <c r="U138" s="239"/>
      <c r="V138" s="239"/>
      <c r="W138" s="239"/>
      <c r="X138" s="239"/>
      <c r="Y138" s="239"/>
      <c r="Z138" s="239"/>
      <c r="AA138" s="239"/>
      <c r="AB138" s="239"/>
      <c r="AC138" s="239"/>
      <c r="AD138" s="239"/>
      <c r="AE138" s="239"/>
    </row>
    <row r="139" spans="1:31" ht="15.75" customHeight="1" x14ac:dyDescent="0.25">
      <c r="A139" s="241"/>
      <c r="B139" s="239"/>
      <c r="C139" s="953"/>
      <c r="D139" s="239"/>
      <c r="E139" s="239"/>
      <c r="F139" s="239"/>
      <c r="G139" s="239"/>
      <c r="H139" s="240"/>
      <c r="I139" s="239"/>
      <c r="J139" s="239"/>
      <c r="K139" s="239"/>
      <c r="L139" s="239"/>
      <c r="M139" s="239"/>
      <c r="N139" s="239"/>
      <c r="O139" s="239"/>
      <c r="P139" s="239"/>
      <c r="Q139" s="239"/>
      <c r="R139" s="239"/>
      <c r="S139" s="239"/>
      <c r="T139" s="239"/>
      <c r="U139" s="239"/>
      <c r="V139" s="239"/>
      <c r="W139" s="239"/>
      <c r="X139" s="239"/>
      <c r="Y139" s="239"/>
      <c r="Z139" s="239"/>
      <c r="AA139" s="239"/>
      <c r="AB139" s="239"/>
      <c r="AC139" s="239"/>
      <c r="AD139" s="239"/>
      <c r="AE139" s="239"/>
    </row>
    <row r="140" spans="1:31" ht="15.75" customHeight="1" x14ac:dyDescent="0.25">
      <c r="A140" s="241"/>
      <c r="B140" s="239"/>
      <c r="C140" s="953"/>
      <c r="D140" s="239"/>
      <c r="E140" s="239"/>
      <c r="F140" s="239"/>
      <c r="G140" s="239"/>
      <c r="H140" s="240"/>
      <c r="I140" s="239"/>
      <c r="J140" s="239"/>
      <c r="K140" s="239"/>
      <c r="L140" s="239"/>
      <c r="M140" s="239"/>
      <c r="N140" s="239"/>
      <c r="O140" s="239"/>
      <c r="P140" s="239"/>
      <c r="Q140" s="239"/>
      <c r="R140" s="239"/>
      <c r="S140" s="239"/>
      <c r="T140" s="239"/>
      <c r="U140" s="239"/>
      <c r="V140" s="239"/>
      <c r="W140" s="239"/>
      <c r="X140" s="239"/>
      <c r="Y140" s="239"/>
      <c r="Z140" s="239"/>
      <c r="AA140" s="239"/>
      <c r="AB140" s="239"/>
      <c r="AC140" s="239"/>
      <c r="AD140" s="239"/>
      <c r="AE140" s="239"/>
    </row>
    <row r="141" spans="1:31" ht="15.75" customHeight="1" x14ac:dyDescent="0.25">
      <c r="A141" s="241"/>
      <c r="B141" s="239"/>
      <c r="C141" s="953"/>
      <c r="D141" s="239"/>
      <c r="E141" s="239"/>
      <c r="F141" s="239"/>
      <c r="G141" s="239"/>
      <c r="H141" s="240"/>
      <c r="I141" s="239"/>
      <c r="J141" s="239"/>
      <c r="K141" s="239"/>
      <c r="L141" s="239"/>
      <c r="M141" s="239"/>
      <c r="N141" s="239"/>
      <c r="O141" s="239"/>
      <c r="P141" s="239"/>
      <c r="Q141" s="239"/>
      <c r="R141" s="239"/>
      <c r="S141" s="239"/>
      <c r="T141" s="239"/>
      <c r="U141" s="239"/>
      <c r="V141" s="239"/>
      <c r="W141" s="239"/>
      <c r="X141" s="239"/>
      <c r="Y141" s="239"/>
      <c r="Z141" s="239"/>
      <c r="AA141" s="239"/>
      <c r="AB141" s="239"/>
      <c r="AC141" s="239"/>
      <c r="AD141" s="239"/>
      <c r="AE141" s="239"/>
    </row>
    <row r="142" spans="1:31" ht="15.75" customHeight="1" x14ac:dyDescent="0.25">
      <c r="A142" s="241"/>
      <c r="B142" s="239"/>
      <c r="C142" s="953"/>
      <c r="D142" s="239"/>
      <c r="E142" s="239"/>
      <c r="F142" s="239"/>
      <c r="G142" s="239"/>
      <c r="H142" s="240"/>
      <c r="I142" s="239"/>
      <c r="J142" s="239"/>
      <c r="K142" s="239"/>
      <c r="L142" s="239"/>
      <c r="M142" s="239"/>
      <c r="N142" s="239"/>
      <c r="O142" s="239"/>
      <c r="P142" s="239"/>
      <c r="Q142" s="239"/>
      <c r="R142" s="239"/>
      <c r="S142" s="239"/>
      <c r="T142" s="239"/>
      <c r="U142" s="239"/>
      <c r="V142" s="239"/>
      <c r="W142" s="239"/>
      <c r="X142" s="239"/>
      <c r="Y142" s="239"/>
      <c r="Z142" s="239"/>
      <c r="AA142" s="239"/>
      <c r="AB142" s="239"/>
      <c r="AC142" s="239"/>
      <c r="AD142" s="239"/>
      <c r="AE142" s="239"/>
    </row>
    <row r="143" spans="1:31" ht="15.75" customHeight="1" x14ac:dyDescent="0.25">
      <c r="A143" s="241"/>
      <c r="B143" s="239"/>
      <c r="C143" s="953"/>
      <c r="D143" s="239"/>
      <c r="E143" s="239"/>
      <c r="F143" s="239"/>
      <c r="G143" s="239"/>
      <c r="H143" s="240"/>
      <c r="I143" s="239"/>
      <c r="J143" s="239"/>
      <c r="K143" s="239"/>
      <c r="L143" s="239"/>
      <c r="M143" s="239"/>
      <c r="N143" s="239"/>
      <c r="O143" s="239"/>
      <c r="P143" s="239"/>
      <c r="Q143" s="239"/>
      <c r="R143" s="239"/>
      <c r="S143" s="239"/>
      <c r="T143" s="239"/>
      <c r="U143" s="239"/>
      <c r="V143" s="239"/>
      <c r="W143" s="239"/>
      <c r="X143" s="239"/>
      <c r="Y143" s="239"/>
      <c r="Z143" s="239"/>
      <c r="AA143" s="239"/>
      <c r="AB143" s="239"/>
      <c r="AC143" s="239"/>
      <c r="AD143" s="239"/>
      <c r="AE143" s="239"/>
    </row>
    <row r="144" spans="1:31" ht="15.75" customHeight="1" x14ac:dyDescent="0.25">
      <c r="A144" s="241"/>
      <c r="B144" s="239"/>
      <c r="C144" s="953"/>
      <c r="D144" s="239"/>
      <c r="E144" s="239"/>
      <c r="F144" s="239"/>
      <c r="G144" s="239"/>
      <c r="H144" s="240"/>
      <c r="I144" s="239"/>
      <c r="J144" s="239"/>
      <c r="K144" s="239"/>
      <c r="L144" s="239"/>
      <c r="M144" s="239"/>
      <c r="N144" s="239"/>
      <c r="O144" s="239"/>
      <c r="P144" s="239"/>
      <c r="Q144" s="239"/>
      <c r="R144" s="239"/>
      <c r="S144" s="239"/>
      <c r="T144" s="239"/>
      <c r="U144" s="239"/>
      <c r="V144" s="239"/>
      <c r="W144" s="239"/>
      <c r="X144" s="239"/>
      <c r="Y144" s="239"/>
      <c r="Z144" s="239"/>
      <c r="AA144" s="239"/>
      <c r="AB144" s="239"/>
      <c r="AC144" s="239"/>
      <c r="AD144" s="239"/>
      <c r="AE144" s="239"/>
    </row>
    <row r="145" spans="1:31" ht="15.75" customHeight="1" x14ac:dyDescent="0.25">
      <c r="A145" s="241"/>
      <c r="B145" s="239"/>
      <c r="C145" s="953"/>
      <c r="D145" s="239"/>
      <c r="E145" s="239"/>
      <c r="F145" s="239"/>
      <c r="G145" s="239"/>
      <c r="H145" s="240"/>
      <c r="I145" s="239"/>
      <c r="J145" s="239"/>
      <c r="K145" s="239"/>
      <c r="L145" s="239"/>
      <c r="M145" s="239"/>
      <c r="N145" s="239"/>
      <c r="O145" s="239"/>
      <c r="P145" s="239"/>
      <c r="Q145" s="239"/>
      <c r="R145" s="239"/>
      <c r="S145" s="239"/>
      <c r="T145" s="239"/>
      <c r="U145" s="239"/>
      <c r="V145" s="239"/>
      <c r="W145" s="239"/>
      <c r="X145" s="239"/>
      <c r="Y145" s="239"/>
      <c r="Z145" s="239"/>
      <c r="AA145" s="239"/>
      <c r="AB145" s="239"/>
      <c r="AC145" s="239"/>
      <c r="AD145" s="239"/>
      <c r="AE145" s="239"/>
    </row>
    <row r="146" spans="1:31" ht="15.75" customHeight="1" x14ac:dyDescent="0.25">
      <c r="A146" s="241"/>
      <c r="B146" s="239"/>
      <c r="C146" s="953"/>
      <c r="D146" s="239"/>
      <c r="E146" s="239"/>
      <c r="F146" s="239"/>
      <c r="G146" s="239"/>
      <c r="H146" s="240"/>
      <c r="I146" s="239"/>
      <c r="J146" s="239"/>
      <c r="K146" s="239"/>
      <c r="L146" s="239"/>
      <c r="M146" s="239"/>
      <c r="N146" s="239"/>
      <c r="O146" s="239"/>
      <c r="P146" s="239"/>
      <c r="Q146" s="239"/>
      <c r="R146" s="239"/>
      <c r="S146" s="239"/>
      <c r="T146" s="239"/>
      <c r="U146" s="239"/>
      <c r="V146" s="239"/>
      <c r="W146" s="239"/>
      <c r="X146" s="239"/>
      <c r="Y146" s="239"/>
      <c r="Z146" s="239"/>
      <c r="AA146" s="239"/>
      <c r="AB146" s="239"/>
      <c r="AC146" s="239"/>
      <c r="AD146" s="239"/>
      <c r="AE146" s="239"/>
    </row>
    <row r="147" spans="1:31" ht="15.75" customHeight="1" x14ac:dyDescent="0.25">
      <c r="A147" s="241"/>
      <c r="B147" s="239"/>
      <c r="C147" s="953"/>
      <c r="D147" s="239"/>
      <c r="E147" s="239"/>
      <c r="F147" s="239"/>
      <c r="G147" s="239"/>
      <c r="H147" s="240"/>
      <c r="I147" s="239"/>
      <c r="J147" s="239"/>
      <c r="K147" s="239"/>
      <c r="L147" s="239"/>
      <c r="M147" s="239"/>
      <c r="N147" s="239"/>
      <c r="O147" s="239"/>
      <c r="P147" s="239"/>
      <c r="Q147" s="239"/>
      <c r="R147" s="239"/>
      <c r="S147" s="239"/>
      <c r="T147" s="239"/>
      <c r="U147" s="239"/>
      <c r="V147" s="239"/>
      <c r="W147" s="239"/>
      <c r="X147" s="239"/>
      <c r="Y147" s="239"/>
      <c r="Z147" s="239"/>
      <c r="AA147" s="239"/>
      <c r="AB147" s="239"/>
      <c r="AC147" s="239"/>
      <c r="AD147" s="239"/>
      <c r="AE147" s="239"/>
    </row>
    <row r="148" spans="1:31" ht="15.75" customHeight="1" x14ac:dyDescent="0.25">
      <c r="A148" s="241"/>
      <c r="B148" s="239"/>
      <c r="C148" s="953"/>
      <c r="D148" s="239"/>
      <c r="E148" s="239"/>
      <c r="F148" s="239"/>
      <c r="G148" s="239"/>
      <c r="H148" s="240"/>
      <c r="I148" s="239"/>
      <c r="J148" s="239"/>
      <c r="K148" s="239"/>
      <c r="L148" s="239"/>
      <c r="M148" s="239"/>
      <c r="N148" s="239"/>
      <c r="O148" s="239"/>
      <c r="P148" s="239"/>
      <c r="Q148" s="239"/>
      <c r="R148" s="239"/>
      <c r="S148" s="239"/>
      <c r="T148" s="239"/>
      <c r="U148" s="239"/>
      <c r="V148" s="239"/>
      <c r="W148" s="239"/>
      <c r="X148" s="239"/>
      <c r="Y148" s="239"/>
      <c r="Z148" s="239"/>
      <c r="AA148" s="239"/>
      <c r="AB148" s="239"/>
      <c r="AC148" s="239"/>
      <c r="AD148" s="239"/>
      <c r="AE148" s="239"/>
    </row>
    <row r="149" spans="1:31" ht="15.75" customHeight="1" x14ac:dyDescent="0.25">
      <c r="A149" s="241"/>
      <c r="B149" s="239"/>
      <c r="C149" s="953"/>
      <c r="D149" s="239"/>
      <c r="E149" s="239"/>
      <c r="F149" s="239"/>
      <c r="G149" s="239"/>
      <c r="H149" s="240"/>
      <c r="I149" s="239"/>
      <c r="J149" s="239"/>
      <c r="K149" s="239"/>
      <c r="L149" s="239"/>
      <c r="M149" s="239"/>
      <c r="N149" s="239"/>
      <c r="O149" s="239"/>
      <c r="P149" s="239"/>
      <c r="Q149" s="239"/>
      <c r="R149" s="239"/>
      <c r="S149" s="239"/>
      <c r="T149" s="239"/>
      <c r="U149" s="239"/>
      <c r="V149" s="239"/>
      <c r="W149" s="239"/>
      <c r="X149" s="239"/>
      <c r="Y149" s="239"/>
      <c r="Z149" s="239"/>
      <c r="AA149" s="239"/>
      <c r="AB149" s="239"/>
      <c r="AC149" s="239"/>
      <c r="AD149" s="239"/>
      <c r="AE149" s="239"/>
    </row>
    <row r="150" spans="1:31" ht="15.75" customHeight="1" x14ac:dyDescent="0.25">
      <c r="A150" s="241"/>
      <c r="B150" s="239"/>
      <c r="C150" s="953"/>
      <c r="D150" s="239"/>
      <c r="E150" s="239"/>
      <c r="F150" s="239"/>
      <c r="G150" s="239"/>
      <c r="H150" s="240"/>
      <c r="I150" s="239"/>
      <c r="J150" s="239"/>
      <c r="K150" s="239"/>
      <c r="L150" s="239"/>
      <c r="M150" s="239"/>
      <c r="N150" s="239"/>
      <c r="O150" s="239"/>
      <c r="P150" s="239"/>
      <c r="Q150" s="239"/>
      <c r="R150" s="239"/>
      <c r="S150" s="239"/>
      <c r="T150" s="239"/>
      <c r="U150" s="239"/>
      <c r="V150" s="239"/>
      <c r="W150" s="239"/>
      <c r="X150" s="239"/>
      <c r="Y150" s="239"/>
      <c r="Z150" s="239"/>
      <c r="AA150" s="239"/>
      <c r="AB150" s="239"/>
      <c r="AC150" s="239"/>
      <c r="AD150" s="239"/>
      <c r="AE150" s="239"/>
    </row>
    <row r="151" spans="1:31" ht="15.75" customHeight="1" x14ac:dyDescent="0.25">
      <c r="A151" s="241"/>
      <c r="B151" s="239"/>
      <c r="C151" s="953"/>
      <c r="D151" s="239"/>
      <c r="E151" s="239"/>
      <c r="F151" s="239"/>
      <c r="G151" s="239"/>
      <c r="H151" s="240"/>
      <c r="I151" s="239"/>
      <c r="J151" s="239"/>
      <c r="K151" s="239"/>
      <c r="L151" s="239"/>
      <c r="M151" s="239"/>
      <c r="N151" s="239"/>
      <c r="O151" s="239"/>
      <c r="P151" s="239"/>
      <c r="Q151" s="239"/>
      <c r="R151" s="239"/>
      <c r="S151" s="239"/>
      <c r="T151" s="239"/>
      <c r="U151" s="239"/>
      <c r="V151" s="239"/>
      <c r="W151" s="239"/>
      <c r="X151" s="239"/>
      <c r="Y151" s="239"/>
      <c r="Z151" s="239"/>
      <c r="AA151" s="239"/>
      <c r="AB151" s="239"/>
      <c r="AC151" s="239"/>
      <c r="AD151" s="239"/>
      <c r="AE151" s="239"/>
    </row>
    <row r="152" spans="1:31" ht="15.75" customHeight="1" x14ac:dyDescent="0.25">
      <c r="A152" s="241"/>
      <c r="B152" s="239"/>
      <c r="C152" s="953"/>
      <c r="D152" s="239"/>
      <c r="E152" s="239"/>
      <c r="F152" s="239"/>
      <c r="G152" s="239"/>
      <c r="H152" s="240"/>
      <c r="I152" s="239"/>
      <c r="J152" s="239"/>
      <c r="K152" s="239"/>
      <c r="L152" s="239"/>
      <c r="M152" s="239"/>
      <c r="N152" s="239"/>
      <c r="O152" s="239"/>
      <c r="P152" s="239"/>
      <c r="Q152" s="239"/>
      <c r="R152" s="239"/>
      <c r="S152" s="239"/>
      <c r="T152" s="239"/>
      <c r="U152" s="239"/>
      <c r="V152" s="239"/>
      <c r="W152" s="239"/>
      <c r="X152" s="239"/>
      <c r="Y152" s="239"/>
      <c r="Z152" s="239"/>
      <c r="AA152" s="239"/>
      <c r="AB152" s="239"/>
      <c r="AC152" s="239"/>
      <c r="AD152" s="239"/>
      <c r="AE152" s="239"/>
    </row>
    <row r="153" spans="1:31" ht="15.75" customHeight="1" x14ac:dyDescent="0.25">
      <c r="A153" s="241"/>
      <c r="B153" s="239"/>
      <c r="C153" s="953"/>
      <c r="D153" s="239"/>
      <c r="E153" s="239"/>
      <c r="F153" s="239"/>
      <c r="G153" s="239"/>
      <c r="H153" s="240"/>
      <c r="I153" s="239"/>
      <c r="J153" s="239"/>
      <c r="K153" s="239"/>
      <c r="L153" s="239"/>
      <c r="M153" s="239"/>
      <c r="N153" s="239"/>
      <c r="O153" s="239"/>
      <c r="P153" s="239"/>
      <c r="Q153" s="239"/>
      <c r="R153" s="239"/>
      <c r="S153" s="239"/>
      <c r="T153" s="239"/>
      <c r="U153" s="239"/>
      <c r="V153" s="239"/>
      <c r="W153" s="239"/>
      <c r="X153" s="239"/>
      <c r="Y153" s="239"/>
      <c r="Z153" s="239"/>
      <c r="AA153" s="239"/>
      <c r="AB153" s="239"/>
      <c r="AC153" s="239"/>
      <c r="AD153" s="239"/>
      <c r="AE153" s="239"/>
    </row>
    <row r="154" spans="1:31" ht="15.75" customHeight="1" x14ac:dyDescent="0.25">
      <c r="A154" s="241"/>
      <c r="B154" s="239"/>
      <c r="C154" s="953"/>
      <c r="D154" s="239"/>
      <c r="E154" s="239"/>
      <c r="F154" s="239"/>
      <c r="G154" s="239"/>
      <c r="H154" s="240"/>
      <c r="I154" s="239"/>
      <c r="J154" s="239"/>
      <c r="K154" s="239"/>
      <c r="L154" s="239"/>
      <c r="M154" s="239"/>
      <c r="N154" s="239"/>
      <c r="O154" s="239"/>
      <c r="P154" s="239"/>
      <c r="Q154" s="239"/>
      <c r="R154" s="239"/>
      <c r="S154" s="239"/>
      <c r="T154" s="239"/>
      <c r="U154" s="239"/>
      <c r="V154" s="239"/>
      <c r="W154" s="239"/>
      <c r="X154" s="239"/>
      <c r="Y154" s="239"/>
      <c r="Z154" s="239"/>
      <c r="AA154" s="239"/>
      <c r="AB154" s="239"/>
      <c r="AC154" s="239"/>
      <c r="AD154" s="239"/>
      <c r="AE154" s="239"/>
    </row>
    <row r="155" spans="1:31" ht="15.75" customHeight="1" x14ac:dyDescent="0.25">
      <c r="A155" s="241"/>
      <c r="B155" s="239"/>
      <c r="C155" s="953"/>
      <c r="D155" s="239"/>
      <c r="E155" s="239"/>
      <c r="F155" s="239"/>
      <c r="G155" s="239"/>
      <c r="H155" s="240"/>
      <c r="I155" s="239"/>
      <c r="J155" s="239"/>
      <c r="K155" s="239"/>
      <c r="L155" s="239"/>
      <c r="M155" s="239"/>
      <c r="N155" s="239"/>
      <c r="O155" s="239"/>
      <c r="P155" s="239"/>
      <c r="Q155" s="239"/>
      <c r="R155" s="239"/>
      <c r="S155" s="239"/>
      <c r="T155" s="239"/>
      <c r="U155" s="239"/>
      <c r="V155" s="239"/>
      <c r="W155" s="239"/>
      <c r="X155" s="239"/>
      <c r="Y155" s="239"/>
      <c r="Z155" s="239"/>
      <c r="AA155" s="239"/>
      <c r="AB155" s="239"/>
      <c r="AC155" s="239"/>
      <c r="AD155" s="239"/>
      <c r="AE155" s="239"/>
    </row>
    <row r="156" spans="1:31" ht="15.75" customHeight="1" x14ac:dyDescent="0.25">
      <c r="A156" s="241"/>
      <c r="B156" s="239"/>
      <c r="C156" s="953"/>
      <c r="D156" s="239"/>
      <c r="E156" s="239"/>
      <c r="F156" s="239"/>
      <c r="G156" s="239"/>
      <c r="H156" s="240"/>
      <c r="I156" s="239"/>
      <c r="J156" s="239"/>
      <c r="K156" s="239"/>
      <c r="L156" s="239"/>
      <c r="M156" s="239"/>
      <c r="N156" s="239"/>
      <c r="O156" s="239"/>
      <c r="P156" s="239"/>
      <c r="Q156" s="239"/>
      <c r="R156" s="239"/>
      <c r="S156" s="239"/>
      <c r="T156" s="239"/>
      <c r="U156" s="239"/>
      <c r="V156" s="239"/>
      <c r="W156" s="239"/>
      <c r="X156" s="239"/>
      <c r="Y156" s="239"/>
      <c r="Z156" s="239"/>
      <c r="AA156" s="239"/>
      <c r="AB156" s="239"/>
      <c r="AC156" s="239"/>
      <c r="AD156" s="239"/>
      <c r="AE156" s="239"/>
    </row>
    <row r="157" spans="1:31" ht="15.75" customHeight="1" x14ac:dyDescent="0.25">
      <c r="A157" s="241"/>
      <c r="B157" s="239"/>
      <c r="C157" s="953"/>
      <c r="D157" s="239"/>
      <c r="E157" s="239"/>
      <c r="F157" s="239"/>
      <c r="G157" s="239"/>
      <c r="H157" s="240"/>
      <c r="I157" s="239"/>
      <c r="J157" s="239"/>
      <c r="K157" s="239"/>
      <c r="L157" s="239"/>
      <c r="M157" s="239"/>
      <c r="N157" s="239"/>
      <c r="O157" s="239"/>
      <c r="P157" s="239"/>
      <c r="Q157" s="239"/>
      <c r="R157" s="239"/>
      <c r="S157" s="239"/>
      <c r="T157" s="239"/>
      <c r="U157" s="239"/>
      <c r="V157" s="239"/>
      <c r="W157" s="239"/>
      <c r="X157" s="239"/>
      <c r="Y157" s="239"/>
      <c r="Z157" s="239"/>
      <c r="AA157" s="239"/>
      <c r="AB157" s="239"/>
      <c r="AC157" s="239"/>
      <c r="AD157" s="239"/>
      <c r="AE157" s="239"/>
    </row>
    <row r="158" spans="1:31" ht="15.75" customHeight="1" x14ac:dyDescent="0.25">
      <c r="A158" s="241"/>
      <c r="B158" s="239"/>
      <c r="C158" s="953"/>
      <c r="D158" s="239"/>
      <c r="E158" s="239"/>
      <c r="F158" s="239"/>
      <c r="G158" s="239"/>
      <c r="H158" s="240"/>
      <c r="I158" s="239"/>
      <c r="J158" s="239"/>
      <c r="K158" s="239"/>
      <c r="L158" s="239"/>
      <c r="M158" s="239"/>
      <c r="N158" s="239"/>
      <c r="O158" s="239"/>
      <c r="P158" s="239"/>
      <c r="Q158" s="239"/>
      <c r="R158" s="239"/>
      <c r="S158" s="239"/>
      <c r="T158" s="239"/>
      <c r="U158" s="239"/>
      <c r="V158" s="239"/>
      <c r="W158" s="239"/>
      <c r="X158" s="239"/>
      <c r="Y158" s="239"/>
      <c r="Z158" s="239"/>
      <c r="AA158" s="239"/>
      <c r="AB158" s="239"/>
      <c r="AC158" s="239"/>
      <c r="AD158" s="239"/>
      <c r="AE158" s="239"/>
    </row>
    <row r="159" spans="1:31" ht="15.75" customHeight="1" x14ac:dyDescent="0.25">
      <c r="A159" s="241"/>
      <c r="B159" s="239"/>
      <c r="C159" s="953"/>
      <c r="D159" s="239"/>
      <c r="E159" s="239"/>
      <c r="F159" s="239"/>
      <c r="G159" s="239"/>
      <c r="H159" s="240"/>
      <c r="I159" s="239"/>
      <c r="J159" s="239"/>
      <c r="K159" s="239"/>
      <c r="L159" s="239"/>
      <c r="M159" s="239"/>
      <c r="N159" s="239"/>
      <c r="O159" s="239"/>
      <c r="P159" s="239"/>
      <c r="Q159" s="239"/>
      <c r="R159" s="239"/>
      <c r="S159" s="239"/>
      <c r="T159" s="239"/>
      <c r="U159" s="239"/>
      <c r="V159" s="239"/>
      <c r="W159" s="239"/>
      <c r="X159" s="239"/>
      <c r="Y159" s="239"/>
      <c r="Z159" s="239"/>
      <c r="AA159" s="239"/>
      <c r="AB159" s="239"/>
      <c r="AC159" s="239"/>
      <c r="AD159" s="239"/>
      <c r="AE159" s="239"/>
    </row>
    <row r="160" spans="1:31" ht="15.75" customHeight="1" x14ac:dyDescent="0.25">
      <c r="A160" s="241"/>
      <c r="B160" s="239"/>
      <c r="C160" s="953"/>
      <c r="D160" s="239"/>
      <c r="E160" s="239"/>
      <c r="F160" s="239"/>
      <c r="G160" s="239"/>
      <c r="H160" s="240"/>
      <c r="I160" s="239"/>
      <c r="J160" s="239"/>
      <c r="K160" s="239"/>
      <c r="L160" s="239"/>
      <c r="M160" s="239"/>
      <c r="N160" s="239"/>
      <c r="O160" s="239"/>
      <c r="P160" s="239"/>
      <c r="Q160" s="239"/>
      <c r="R160" s="239"/>
      <c r="S160" s="239"/>
      <c r="T160" s="239"/>
      <c r="U160" s="239"/>
      <c r="V160" s="239"/>
      <c r="W160" s="239"/>
      <c r="X160" s="239"/>
      <c r="Y160" s="239"/>
      <c r="Z160" s="239"/>
      <c r="AA160" s="239"/>
      <c r="AB160" s="239"/>
      <c r="AC160" s="239"/>
      <c r="AD160" s="239"/>
      <c r="AE160" s="239"/>
    </row>
    <row r="161" spans="1:31" ht="15.75" customHeight="1" x14ac:dyDescent="0.25">
      <c r="A161" s="241"/>
      <c r="B161" s="239"/>
      <c r="C161" s="953"/>
      <c r="D161" s="239"/>
      <c r="E161" s="239"/>
      <c r="F161" s="239"/>
      <c r="G161" s="239"/>
      <c r="H161" s="240"/>
      <c r="I161" s="239"/>
      <c r="J161" s="239"/>
      <c r="K161" s="239"/>
      <c r="L161" s="239"/>
      <c r="M161" s="239"/>
      <c r="N161" s="239"/>
      <c r="O161" s="239"/>
      <c r="P161" s="239"/>
      <c r="Q161" s="239"/>
      <c r="R161" s="239"/>
      <c r="S161" s="239"/>
      <c r="T161" s="239"/>
      <c r="U161" s="239"/>
      <c r="V161" s="239"/>
      <c r="W161" s="239"/>
      <c r="X161" s="239"/>
      <c r="Y161" s="239"/>
      <c r="Z161" s="239"/>
      <c r="AA161" s="239"/>
      <c r="AB161" s="239"/>
      <c r="AC161" s="239"/>
      <c r="AD161" s="239"/>
      <c r="AE161" s="239"/>
    </row>
    <row r="162" spans="1:31" ht="15.75" customHeight="1" x14ac:dyDescent="0.25">
      <c r="A162" s="241"/>
      <c r="B162" s="239"/>
      <c r="C162" s="953"/>
      <c r="D162" s="239"/>
      <c r="E162" s="239"/>
      <c r="F162" s="239"/>
      <c r="G162" s="239"/>
      <c r="H162" s="240"/>
      <c r="I162" s="239"/>
      <c r="J162" s="239"/>
      <c r="K162" s="239"/>
      <c r="L162" s="239"/>
      <c r="M162" s="239"/>
      <c r="N162" s="239"/>
      <c r="O162" s="239"/>
      <c r="P162" s="239"/>
      <c r="Q162" s="239"/>
      <c r="R162" s="239"/>
      <c r="S162" s="239"/>
      <c r="T162" s="239"/>
      <c r="U162" s="239"/>
      <c r="V162" s="239"/>
      <c r="W162" s="239"/>
      <c r="X162" s="239"/>
      <c r="Y162" s="239"/>
      <c r="Z162" s="239"/>
      <c r="AA162" s="239"/>
      <c r="AB162" s="239"/>
      <c r="AC162" s="239"/>
      <c r="AD162" s="239"/>
      <c r="AE162" s="239"/>
    </row>
    <row r="163" spans="1:31" ht="15.75" customHeight="1" x14ac:dyDescent="0.25">
      <c r="A163" s="241"/>
      <c r="B163" s="239"/>
      <c r="C163" s="953"/>
      <c r="D163" s="239"/>
      <c r="E163" s="239"/>
      <c r="F163" s="239"/>
      <c r="G163" s="239"/>
      <c r="H163" s="240"/>
      <c r="I163" s="239"/>
      <c r="J163" s="239"/>
      <c r="K163" s="239"/>
      <c r="L163" s="239"/>
      <c r="M163" s="239"/>
      <c r="N163" s="239"/>
      <c r="O163" s="239"/>
      <c r="P163" s="239"/>
      <c r="Q163" s="239"/>
      <c r="R163" s="239"/>
      <c r="S163" s="239"/>
      <c r="T163" s="239"/>
      <c r="U163" s="239"/>
      <c r="V163" s="239"/>
      <c r="W163" s="239"/>
      <c r="X163" s="239"/>
      <c r="Y163" s="239"/>
      <c r="Z163" s="239"/>
      <c r="AA163" s="239"/>
      <c r="AB163" s="239"/>
      <c r="AC163" s="239"/>
      <c r="AD163" s="239"/>
      <c r="AE163" s="239"/>
    </row>
    <row r="164" spans="1:31" ht="15.75" customHeight="1" x14ac:dyDescent="0.25">
      <c r="A164" s="241"/>
      <c r="B164" s="239"/>
      <c r="C164" s="953"/>
      <c r="D164" s="239"/>
      <c r="E164" s="239"/>
      <c r="F164" s="239"/>
      <c r="G164" s="239"/>
      <c r="H164" s="240"/>
      <c r="I164" s="239"/>
      <c r="J164" s="239"/>
      <c r="K164" s="239"/>
      <c r="L164" s="239"/>
      <c r="M164" s="239"/>
      <c r="N164" s="239"/>
      <c r="O164" s="239"/>
      <c r="P164" s="239"/>
      <c r="Q164" s="239"/>
      <c r="R164" s="239"/>
      <c r="S164" s="239"/>
      <c r="T164" s="239"/>
      <c r="U164" s="239"/>
      <c r="V164" s="239"/>
      <c r="W164" s="239"/>
      <c r="X164" s="239"/>
      <c r="Y164" s="239"/>
      <c r="Z164" s="239"/>
      <c r="AA164" s="239"/>
      <c r="AB164" s="239"/>
      <c r="AC164" s="239"/>
      <c r="AD164" s="239"/>
      <c r="AE164" s="239"/>
    </row>
    <row r="165" spans="1:31" ht="15.75" customHeight="1" x14ac:dyDescent="0.25">
      <c r="A165" s="241"/>
      <c r="B165" s="239"/>
      <c r="C165" s="953"/>
      <c r="D165" s="239"/>
      <c r="E165" s="239"/>
      <c r="F165" s="239"/>
      <c r="G165" s="239"/>
      <c r="H165" s="240"/>
      <c r="I165" s="239"/>
      <c r="J165" s="239"/>
      <c r="K165" s="239"/>
      <c r="L165" s="239"/>
      <c r="M165" s="239"/>
      <c r="N165" s="239"/>
      <c r="O165" s="239"/>
      <c r="P165" s="239"/>
      <c r="Q165" s="239"/>
      <c r="R165" s="239"/>
      <c r="S165" s="239"/>
      <c r="T165" s="239"/>
      <c r="U165" s="239"/>
      <c r="V165" s="239"/>
      <c r="W165" s="239"/>
      <c r="X165" s="239"/>
      <c r="Y165" s="239"/>
      <c r="Z165" s="239"/>
      <c r="AA165" s="239"/>
      <c r="AB165" s="239"/>
      <c r="AC165" s="239"/>
      <c r="AD165" s="239"/>
      <c r="AE165" s="239"/>
    </row>
    <row r="166" spans="1:31" ht="15.75" customHeight="1" x14ac:dyDescent="0.25">
      <c r="A166" s="241"/>
      <c r="B166" s="239"/>
      <c r="C166" s="953"/>
      <c r="D166" s="239"/>
      <c r="E166" s="239"/>
      <c r="F166" s="239"/>
      <c r="G166" s="239"/>
      <c r="H166" s="240"/>
      <c r="I166" s="239"/>
      <c r="J166" s="239"/>
      <c r="K166" s="239"/>
      <c r="L166" s="239"/>
      <c r="M166" s="239"/>
      <c r="N166" s="239"/>
      <c r="O166" s="239"/>
      <c r="P166" s="239"/>
      <c r="Q166" s="239"/>
      <c r="R166" s="239"/>
      <c r="S166" s="239"/>
      <c r="T166" s="239"/>
      <c r="U166" s="239"/>
      <c r="V166" s="239"/>
      <c r="W166" s="239"/>
      <c r="X166" s="239"/>
      <c r="Y166" s="239"/>
      <c r="Z166" s="239"/>
      <c r="AA166" s="239"/>
      <c r="AB166" s="239"/>
      <c r="AC166" s="239"/>
      <c r="AD166" s="239"/>
      <c r="AE166" s="239"/>
    </row>
    <row r="167" spans="1:31" ht="15.75" customHeight="1" x14ac:dyDescent="0.25">
      <c r="A167" s="241"/>
      <c r="B167" s="239"/>
      <c r="C167" s="953"/>
      <c r="D167" s="239"/>
      <c r="E167" s="239"/>
      <c r="F167" s="239"/>
      <c r="G167" s="239"/>
      <c r="H167" s="240"/>
      <c r="I167" s="239"/>
      <c r="J167" s="239"/>
      <c r="K167" s="239"/>
      <c r="L167" s="239"/>
      <c r="M167" s="239"/>
      <c r="N167" s="239"/>
      <c r="O167" s="239"/>
      <c r="P167" s="239"/>
      <c r="Q167" s="239"/>
      <c r="R167" s="239"/>
      <c r="S167" s="239"/>
      <c r="T167" s="239"/>
      <c r="U167" s="239"/>
      <c r="V167" s="239"/>
      <c r="W167" s="239"/>
      <c r="X167" s="239"/>
      <c r="Y167" s="239"/>
      <c r="Z167" s="239"/>
      <c r="AA167" s="239"/>
      <c r="AB167" s="239"/>
      <c r="AC167" s="239"/>
      <c r="AD167" s="239"/>
      <c r="AE167" s="239"/>
    </row>
    <row r="168" spans="1:31" ht="15.75" customHeight="1" x14ac:dyDescent="0.25">
      <c r="A168" s="241"/>
      <c r="B168" s="239"/>
      <c r="C168" s="953"/>
      <c r="D168" s="239"/>
      <c r="E168" s="239"/>
      <c r="F168" s="239"/>
      <c r="G168" s="239"/>
      <c r="H168" s="240"/>
      <c r="I168" s="239"/>
      <c r="J168" s="239"/>
      <c r="K168" s="239"/>
      <c r="L168" s="239"/>
      <c r="M168" s="239"/>
      <c r="N168" s="239"/>
      <c r="O168" s="239"/>
      <c r="P168" s="239"/>
      <c r="Q168" s="239"/>
      <c r="R168" s="239"/>
      <c r="S168" s="239"/>
      <c r="T168" s="239"/>
      <c r="U168" s="239"/>
      <c r="V168" s="239"/>
      <c r="W168" s="239"/>
      <c r="X168" s="239"/>
      <c r="Y168" s="239"/>
      <c r="Z168" s="239"/>
      <c r="AA168" s="239"/>
      <c r="AB168" s="239"/>
      <c r="AC168" s="239"/>
      <c r="AD168" s="239"/>
      <c r="AE168" s="239"/>
    </row>
    <row r="169" spans="1:31" ht="15.75" customHeight="1" x14ac:dyDescent="0.25">
      <c r="A169" s="241"/>
      <c r="B169" s="239"/>
      <c r="C169" s="953"/>
      <c r="D169" s="239"/>
      <c r="E169" s="239"/>
      <c r="F169" s="239"/>
      <c r="G169" s="239"/>
      <c r="H169" s="240"/>
      <c r="I169" s="239"/>
      <c r="J169" s="239"/>
      <c r="K169" s="239"/>
      <c r="L169" s="239"/>
      <c r="M169" s="239"/>
      <c r="N169" s="239"/>
      <c r="O169" s="239"/>
      <c r="P169" s="239"/>
      <c r="Q169" s="239"/>
      <c r="R169" s="239"/>
      <c r="S169" s="239"/>
      <c r="T169" s="239"/>
      <c r="U169" s="239"/>
      <c r="V169" s="239"/>
      <c r="W169" s="239"/>
      <c r="X169" s="239"/>
      <c r="Y169" s="239"/>
      <c r="Z169" s="239"/>
      <c r="AA169" s="239"/>
      <c r="AB169" s="239"/>
      <c r="AC169" s="239"/>
      <c r="AD169" s="239"/>
      <c r="AE169" s="239"/>
    </row>
    <row r="170" spans="1:31" ht="15.75" customHeight="1" x14ac:dyDescent="0.25">
      <c r="A170" s="241"/>
      <c r="B170" s="239"/>
      <c r="C170" s="953"/>
      <c r="D170" s="239"/>
      <c r="E170" s="239"/>
      <c r="F170" s="239"/>
      <c r="G170" s="239"/>
      <c r="H170" s="240"/>
      <c r="I170" s="239"/>
      <c r="J170" s="239"/>
      <c r="K170" s="239"/>
      <c r="L170" s="239"/>
      <c r="M170" s="239"/>
      <c r="N170" s="239"/>
      <c r="O170" s="239"/>
      <c r="P170" s="239"/>
      <c r="Q170" s="239"/>
      <c r="R170" s="239"/>
      <c r="S170" s="239"/>
      <c r="T170" s="239"/>
      <c r="U170" s="239"/>
      <c r="V170" s="239"/>
      <c r="W170" s="239"/>
      <c r="X170" s="239"/>
      <c r="Y170" s="239"/>
      <c r="Z170" s="239"/>
      <c r="AA170" s="239"/>
      <c r="AB170" s="239"/>
      <c r="AC170" s="239"/>
      <c r="AD170" s="239"/>
      <c r="AE170" s="239"/>
    </row>
    <row r="171" spans="1:31" ht="15.75" customHeight="1" x14ac:dyDescent="0.25">
      <c r="A171" s="241"/>
      <c r="B171" s="239"/>
      <c r="C171" s="953"/>
      <c r="D171" s="239"/>
      <c r="E171" s="239"/>
      <c r="F171" s="239"/>
      <c r="G171" s="239"/>
      <c r="H171" s="240"/>
      <c r="I171" s="239"/>
      <c r="J171" s="239"/>
      <c r="K171" s="239"/>
      <c r="L171" s="239"/>
      <c r="M171" s="239"/>
      <c r="N171" s="239"/>
      <c r="O171" s="239"/>
      <c r="P171" s="239"/>
      <c r="Q171" s="239"/>
      <c r="R171" s="239"/>
      <c r="S171" s="239"/>
      <c r="T171" s="239"/>
      <c r="U171" s="239"/>
      <c r="V171" s="239"/>
      <c r="W171" s="239"/>
      <c r="X171" s="239"/>
      <c r="Y171" s="239"/>
      <c r="Z171" s="239"/>
      <c r="AA171" s="239"/>
      <c r="AB171" s="239"/>
      <c r="AC171" s="239"/>
      <c r="AD171" s="239"/>
      <c r="AE171" s="239"/>
    </row>
    <row r="172" spans="1:31" ht="15.75" customHeight="1" x14ac:dyDescent="0.25">
      <c r="A172" s="241"/>
      <c r="B172" s="239"/>
      <c r="C172" s="953"/>
      <c r="D172" s="239"/>
      <c r="E172" s="239"/>
      <c r="F172" s="239"/>
      <c r="G172" s="239"/>
      <c r="H172" s="240"/>
      <c r="I172" s="239"/>
      <c r="J172" s="239"/>
      <c r="K172" s="239"/>
      <c r="L172" s="239"/>
      <c r="M172" s="239"/>
      <c r="N172" s="239"/>
      <c r="O172" s="239"/>
      <c r="P172" s="239"/>
      <c r="Q172" s="239"/>
      <c r="R172" s="239"/>
      <c r="S172" s="239"/>
      <c r="T172" s="239"/>
      <c r="U172" s="239"/>
      <c r="V172" s="239"/>
      <c r="W172" s="239"/>
      <c r="X172" s="239"/>
      <c r="Y172" s="239"/>
      <c r="Z172" s="239"/>
      <c r="AA172" s="239"/>
      <c r="AB172" s="239"/>
      <c r="AC172" s="239"/>
      <c r="AD172" s="239"/>
      <c r="AE172" s="239"/>
    </row>
    <row r="173" spans="1:31" ht="15.75" customHeight="1" x14ac:dyDescent="0.25">
      <c r="A173" s="241"/>
      <c r="B173" s="239"/>
      <c r="C173" s="953"/>
      <c r="D173" s="239"/>
      <c r="E173" s="239"/>
      <c r="F173" s="239"/>
      <c r="G173" s="239"/>
      <c r="H173" s="240"/>
      <c r="I173" s="239"/>
      <c r="J173" s="239"/>
      <c r="K173" s="239"/>
      <c r="L173" s="239"/>
      <c r="M173" s="239"/>
      <c r="N173" s="239"/>
      <c r="O173" s="239"/>
      <c r="P173" s="239"/>
      <c r="Q173" s="239"/>
      <c r="R173" s="239"/>
      <c r="S173" s="239"/>
      <c r="T173" s="239"/>
      <c r="U173" s="239"/>
      <c r="V173" s="239"/>
      <c r="W173" s="239"/>
      <c r="X173" s="239"/>
      <c r="Y173" s="239"/>
      <c r="Z173" s="239"/>
      <c r="AA173" s="239"/>
      <c r="AB173" s="239"/>
      <c r="AC173" s="239"/>
      <c r="AD173" s="239"/>
      <c r="AE173" s="239"/>
    </row>
    <row r="174" spans="1:31" ht="15.75" customHeight="1" x14ac:dyDescent="0.25">
      <c r="A174" s="241"/>
      <c r="B174" s="239"/>
      <c r="C174" s="953"/>
      <c r="D174" s="239"/>
      <c r="E174" s="239"/>
      <c r="F174" s="239"/>
      <c r="G174" s="239"/>
      <c r="H174" s="240"/>
      <c r="I174" s="239"/>
      <c r="J174" s="239"/>
      <c r="K174" s="239"/>
      <c r="L174" s="239"/>
      <c r="M174" s="239"/>
      <c r="N174" s="239"/>
      <c r="O174" s="239"/>
      <c r="P174" s="239"/>
      <c r="Q174" s="239"/>
      <c r="R174" s="239"/>
      <c r="S174" s="239"/>
      <c r="T174" s="239"/>
      <c r="U174" s="239"/>
      <c r="V174" s="239"/>
      <c r="W174" s="239"/>
      <c r="X174" s="239"/>
      <c r="Y174" s="239"/>
      <c r="Z174" s="239"/>
      <c r="AA174" s="239"/>
      <c r="AB174" s="239"/>
      <c r="AC174" s="239"/>
      <c r="AD174" s="239"/>
      <c r="AE174" s="239"/>
    </row>
    <row r="175" spans="1:31" ht="15.75" customHeight="1" x14ac:dyDescent="0.25">
      <c r="A175" s="241"/>
      <c r="B175" s="239"/>
      <c r="C175" s="953"/>
      <c r="D175" s="239"/>
      <c r="E175" s="239"/>
      <c r="F175" s="239"/>
      <c r="G175" s="239"/>
      <c r="H175" s="240"/>
      <c r="I175" s="239"/>
      <c r="J175" s="239"/>
      <c r="K175" s="239"/>
      <c r="L175" s="239"/>
      <c r="M175" s="239"/>
      <c r="N175" s="239"/>
      <c r="O175" s="239"/>
      <c r="P175" s="239"/>
      <c r="Q175" s="239"/>
      <c r="R175" s="239"/>
      <c r="S175" s="239"/>
      <c r="T175" s="239"/>
      <c r="U175" s="239"/>
      <c r="V175" s="239"/>
      <c r="W175" s="239"/>
      <c r="X175" s="239"/>
      <c r="Y175" s="239"/>
      <c r="Z175" s="239"/>
      <c r="AA175" s="239"/>
      <c r="AB175" s="239"/>
      <c r="AC175" s="239"/>
      <c r="AD175" s="239"/>
      <c r="AE175" s="239"/>
    </row>
    <row r="176" spans="1:31" ht="15.75" customHeight="1" x14ac:dyDescent="0.25">
      <c r="A176" s="241"/>
      <c r="B176" s="239"/>
      <c r="C176" s="953"/>
      <c r="D176" s="239"/>
      <c r="E176" s="239"/>
      <c r="F176" s="239"/>
      <c r="G176" s="239"/>
      <c r="H176" s="240"/>
      <c r="I176" s="239"/>
      <c r="J176" s="239"/>
      <c r="K176" s="239"/>
      <c r="L176" s="239"/>
      <c r="M176" s="239"/>
      <c r="N176" s="239"/>
      <c r="O176" s="239"/>
      <c r="P176" s="239"/>
      <c r="Q176" s="239"/>
      <c r="R176" s="239"/>
      <c r="S176" s="239"/>
      <c r="T176" s="239"/>
      <c r="U176" s="239"/>
      <c r="V176" s="239"/>
      <c r="W176" s="239"/>
      <c r="X176" s="239"/>
      <c r="Y176" s="239"/>
      <c r="Z176" s="239"/>
      <c r="AA176" s="239"/>
      <c r="AB176" s="239"/>
      <c r="AC176" s="239"/>
      <c r="AD176" s="239"/>
      <c r="AE176" s="239"/>
    </row>
    <row r="177" spans="1:31" ht="15.75" customHeight="1" x14ac:dyDescent="0.25">
      <c r="A177" s="241"/>
      <c r="B177" s="239"/>
      <c r="C177" s="953"/>
      <c r="D177" s="239"/>
      <c r="E177" s="239"/>
      <c r="F177" s="239"/>
      <c r="G177" s="239"/>
      <c r="H177" s="240"/>
      <c r="I177" s="239"/>
      <c r="J177" s="239"/>
      <c r="K177" s="239"/>
      <c r="L177" s="239"/>
      <c r="M177" s="239"/>
      <c r="N177" s="239"/>
      <c r="O177" s="239"/>
      <c r="P177" s="239"/>
      <c r="Q177" s="239"/>
      <c r="R177" s="239"/>
      <c r="S177" s="239"/>
      <c r="T177" s="239"/>
      <c r="U177" s="239"/>
      <c r="V177" s="239"/>
      <c r="W177" s="239"/>
      <c r="X177" s="239"/>
      <c r="Y177" s="239"/>
      <c r="Z177" s="239"/>
      <c r="AA177" s="239"/>
      <c r="AB177" s="239"/>
      <c r="AC177" s="239"/>
      <c r="AD177" s="239"/>
      <c r="AE177" s="239"/>
    </row>
    <row r="178" spans="1:31" ht="15.75" customHeight="1" x14ac:dyDescent="0.25">
      <c r="A178" s="241"/>
      <c r="B178" s="239"/>
      <c r="C178" s="953"/>
      <c r="D178" s="239"/>
      <c r="E178" s="239"/>
      <c r="F178" s="239"/>
      <c r="G178" s="239"/>
      <c r="H178" s="240"/>
      <c r="I178" s="239"/>
      <c r="J178" s="239"/>
      <c r="K178" s="239"/>
      <c r="L178" s="239"/>
      <c r="M178" s="239"/>
      <c r="N178" s="239"/>
      <c r="O178" s="239"/>
      <c r="P178" s="239"/>
      <c r="Q178" s="239"/>
      <c r="R178" s="239"/>
      <c r="S178" s="239"/>
      <c r="T178" s="239"/>
      <c r="U178" s="239"/>
      <c r="V178" s="239"/>
      <c r="W178" s="239"/>
      <c r="X178" s="239"/>
      <c r="Y178" s="239"/>
      <c r="Z178" s="239"/>
      <c r="AA178" s="239"/>
      <c r="AB178" s="239"/>
      <c r="AC178" s="239"/>
      <c r="AD178" s="239"/>
      <c r="AE178" s="239"/>
    </row>
    <row r="179" spans="1:31" ht="15.75" customHeight="1" x14ac:dyDescent="0.25">
      <c r="A179" s="241"/>
      <c r="B179" s="239"/>
      <c r="C179" s="953"/>
      <c r="D179" s="239"/>
      <c r="E179" s="239"/>
      <c r="F179" s="239"/>
      <c r="G179" s="239"/>
      <c r="H179" s="240"/>
      <c r="I179" s="239"/>
      <c r="J179" s="239"/>
      <c r="K179" s="239"/>
      <c r="L179" s="239"/>
      <c r="M179" s="239"/>
      <c r="N179" s="239"/>
      <c r="O179" s="239"/>
      <c r="P179" s="239"/>
      <c r="Q179" s="239"/>
      <c r="R179" s="239"/>
      <c r="S179" s="239"/>
      <c r="T179" s="239"/>
      <c r="U179" s="239"/>
      <c r="V179" s="239"/>
      <c r="W179" s="239"/>
      <c r="X179" s="239"/>
      <c r="Y179" s="239"/>
      <c r="Z179" s="239"/>
      <c r="AA179" s="239"/>
      <c r="AB179" s="239"/>
      <c r="AC179" s="239"/>
      <c r="AD179" s="239"/>
      <c r="AE179" s="239"/>
    </row>
    <row r="180" spans="1:31" ht="15.75" customHeight="1" x14ac:dyDescent="0.25">
      <c r="A180" s="241"/>
      <c r="B180" s="239"/>
      <c r="C180" s="953"/>
      <c r="D180" s="239"/>
      <c r="E180" s="239"/>
      <c r="F180" s="239"/>
      <c r="G180" s="239"/>
      <c r="H180" s="240"/>
      <c r="I180" s="239"/>
      <c r="J180" s="239"/>
      <c r="K180" s="239"/>
      <c r="L180" s="239"/>
      <c r="M180" s="239"/>
      <c r="N180" s="239"/>
      <c r="O180" s="239"/>
      <c r="P180" s="239"/>
      <c r="Q180" s="239"/>
      <c r="R180" s="239"/>
      <c r="S180" s="239"/>
      <c r="T180" s="239"/>
      <c r="U180" s="239"/>
      <c r="V180" s="239"/>
      <c r="W180" s="239"/>
      <c r="X180" s="239"/>
      <c r="Y180" s="239"/>
      <c r="Z180" s="239"/>
      <c r="AA180" s="239"/>
      <c r="AB180" s="239"/>
      <c r="AC180" s="239"/>
      <c r="AD180" s="239"/>
      <c r="AE180" s="239"/>
    </row>
    <row r="181" spans="1:31" ht="15.75" customHeight="1" x14ac:dyDescent="0.25">
      <c r="A181" s="241"/>
      <c r="B181" s="239"/>
      <c r="C181" s="953"/>
      <c r="D181" s="239"/>
      <c r="E181" s="239"/>
      <c r="F181" s="239"/>
      <c r="G181" s="239"/>
      <c r="H181" s="240"/>
      <c r="I181" s="239"/>
      <c r="J181" s="239"/>
      <c r="K181" s="239"/>
      <c r="L181" s="239"/>
      <c r="M181" s="239"/>
      <c r="N181" s="239"/>
      <c r="O181" s="239"/>
      <c r="P181" s="239"/>
      <c r="Q181" s="239"/>
      <c r="R181" s="239"/>
      <c r="S181" s="239"/>
      <c r="T181" s="239"/>
      <c r="U181" s="239"/>
      <c r="V181" s="239"/>
      <c r="W181" s="239"/>
      <c r="X181" s="239"/>
      <c r="Y181" s="239"/>
      <c r="Z181" s="239"/>
      <c r="AA181" s="239"/>
      <c r="AB181" s="239"/>
      <c r="AC181" s="239"/>
      <c r="AD181" s="239"/>
      <c r="AE181" s="239"/>
    </row>
    <row r="182" spans="1:31" ht="15.75" customHeight="1" x14ac:dyDescent="0.25">
      <c r="A182" s="241"/>
      <c r="B182" s="239"/>
      <c r="C182" s="953"/>
      <c r="D182" s="239"/>
      <c r="E182" s="239"/>
      <c r="F182" s="239"/>
      <c r="G182" s="239"/>
      <c r="H182" s="240"/>
      <c r="I182" s="239"/>
      <c r="J182" s="239"/>
      <c r="K182" s="239"/>
      <c r="L182" s="239"/>
      <c r="M182" s="239"/>
      <c r="N182" s="239"/>
      <c r="O182" s="239"/>
      <c r="P182" s="239"/>
      <c r="Q182" s="239"/>
      <c r="R182" s="239"/>
      <c r="S182" s="239"/>
      <c r="T182" s="239"/>
      <c r="U182" s="239"/>
      <c r="V182" s="239"/>
      <c r="W182" s="239"/>
      <c r="X182" s="239"/>
      <c r="Y182" s="239"/>
      <c r="Z182" s="239"/>
      <c r="AA182" s="239"/>
      <c r="AB182" s="239"/>
      <c r="AC182" s="239"/>
      <c r="AD182" s="239"/>
      <c r="AE182" s="239"/>
    </row>
    <row r="183" spans="1:31" ht="15.75" customHeight="1" x14ac:dyDescent="0.25">
      <c r="A183" s="241"/>
      <c r="B183" s="239"/>
      <c r="C183" s="953"/>
      <c r="D183" s="239"/>
      <c r="E183" s="239"/>
      <c r="F183" s="239"/>
      <c r="G183" s="239"/>
      <c r="H183" s="240"/>
      <c r="I183" s="239"/>
      <c r="J183" s="239"/>
      <c r="K183" s="239"/>
      <c r="L183" s="239"/>
      <c r="M183" s="239"/>
      <c r="N183" s="239"/>
      <c r="O183" s="239"/>
      <c r="P183" s="239"/>
      <c r="Q183" s="239"/>
      <c r="R183" s="239"/>
      <c r="S183" s="239"/>
      <c r="T183" s="239"/>
      <c r="U183" s="239"/>
      <c r="V183" s="239"/>
      <c r="W183" s="239"/>
      <c r="X183" s="239"/>
      <c r="Y183" s="239"/>
      <c r="Z183" s="239"/>
      <c r="AA183" s="239"/>
      <c r="AB183" s="239"/>
      <c r="AC183" s="239"/>
      <c r="AD183" s="239"/>
      <c r="AE183" s="239"/>
    </row>
    <row r="184" spans="1:31" ht="15.75" customHeight="1" x14ac:dyDescent="0.25">
      <c r="A184" s="241"/>
      <c r="B184" s="239"/>
      <c r="C184" s="953"/>
      <c r="D184" s="239"/>
      <c r="E184" s="239"/>
      <c r="F184" s="239"/>
      <c r="G184" s="239"/>
      <c r="H184" s="240"/>
      <c r="I184" s="239"/>
      <c r="J184" s="239"/>
      <c r="K184" s="239"/>
      <c r="L184" s="239"/>
      <c r="M184" s="239"/>
      <c r="N184" s="239"/>
      <c r="O184" s="239"/>
      <c r="P184" s="239"/>
      <c r="Q184" s="239"/>
      <c r="R184" s="239"/>
      <c r="S184" s="239"/>
      <c r="T184" s="239"/>
      <c r="U184" s="239"/>
      <c r="V184" s="239"/>
      <c r="W184" s="239"/>
      <c r="X184" s="239"/>
      <c r="Y184" s="239"/>
      <c r="Z184" s="239"/>
      <c r="AA184" s="239"/>
      <c r="AB184" s="239"/>
      <c r="AC184" s="239"/>
      <c r="AD184" s="239"/>
      <c r="AE184" s="239"/>
    </row>
    <row r="185" spans="1:31" ht="15.75" customHeight="1" x14ac:dyDescent="0.25">
      <c r="A185" s="241"/>
      <c r="B185" s="239"/>
      <c r="C185" s="953"/>
      <c r="D185" s="239"/>
      <c r="E185" s="239"/>
      <c r="F185" s="239"/>
      <c r="G185" s="239"/>
      <c r="H185" s="240"/>
      <c r="I185" s="239"/>
      <c r="J185" s="239"/>
      <c r="K185" s="239"/>
      <c r="L185" s="239"/>
      <c r="M185" s="239"/>
      <c r="N185" s="239"/>
      <c r="O185" s="239"/>
      <c r="P185" s="239"/>
      <c r="Q185" s="239"/>
      <c r="R185" s="239"/>
      <c r="S185" s="239"/>
      <c r="T185" s="239"/>
      <c r="U185" s="239"/>
      <c r="V185" s="239"/>
      <c r="W185" s="239"/>
      <c r="X185" s="239"/>
      <c r="Y185" s="239"/>
      <c r="Z185" s="239"/>
      <c r="AA185" s="239"/>
      <c r="AB185" s="239"/>
      <c r="AC185" s="239"/>
      <c r="AD185" s="239"/>
      <c r="AE185" s="239"/>
    </row>
    <row r="186" spans="1:31" ht="15.75" customHeight="1" x14ac:dyDescent="0.25">
      <c r="A186" s="241"/>
      <c r="B186" s="239"/>
      <c r="C186" s="953"/>
      <c r="D186" s="239"/>
      <c r="E186" s="239"/>
      <c r="F186" s="239"/>
      <c r="G186" s="239"/>
      <c r="H186" s="240"/>
      <c r="I186" s="239"/>
      <c r="J186" s="239"/>
      <c r="K186" s="239"/>
      <c r="L186" s="239"/>
      <c r="M186" s="239"/>
      <c r="N186" s="239"/>
      <c r="O186" s="239"/>
      <c r="P186" s="239"/>
      <c r="Q186" s="239"/>
      <c r="R186" s="239"/>
      <c r="S186" s="239"/>
      <c r="T186" s="239"/>
      <c r="U186" s="239"/>
      <c r="V186" s="239"/>
      <c r="W186" s="239"/>
      <c r="X186" s="239"/>
      <c r="Y186" s="239"/>
      <c r="Z186" s="239"/>
      <c r="AA186" s="239"/>
      <c r="AB186" s="239"/>
      <c r="AC186" s="239"/>
      <c r="AD186" s="239"/>
      <c r="AE186" s="239"/>
    </row>
    <row r="187" spans="1:31" ht="15.75" customHeight="1" x14ac:dyDescent="0.25">
      <c r="A187" s="241"/>
      <c r="B187" s="239"/>
      <c r="C187" s="953"/>
      <c r="D187" s="239"/>
      <c r="E187" s="239"/>
      <c r="F187" s="239"/>
      <c r="G187" s="239"/>
      <c r="H187" s="240"/>
      <c r="I187" s="239"/>
      <c r="J187" s="239"/>
      <c r="K187" s="239"/>
      <c r="L187" s="239"/>
      <c r="M187" s="239"/>
      <c r="N187" s="239"/>
      <c r="O187" s="239"/>
      <c r="P187" s="239"/>
      <c r="Q187" s="239"/>
      <c r="R187" s="239"/>
      <c r="S187" s="239"/>
      <c r="T187" s="239"/>
      <c r="U187" s="239"/>
      <c r="V187" s="239"/>
      <c r="W187" s="239"/>
      <c r="X187" s="239"/>
      <c r="Y187" s="239"/>
      <c r="Z187" s="239"/>
      <c r="AA187" s="239"/>
      <c r="AB187" s="239"/>
      <c r="AC187" s="239"/>
      <c r="AD187" s="239"/>
      <c r="AE187" s="239"/>
    </row>
    <row r="188" spans="1:31" ht="15.75" customHeight="1" x14ac:dyDescent="0.25">
      <c r="A188" s="241"/>
      <c r="B188" s="239"/>
      <c r="C188" s="953"/>
      <c r="D188" s="239"/>
      <c r="E188" s="239"/>
      <c r="F188" s="239"/>
      <c r="G188" s="239"/>
      <c r="H188" s="240"/>
      <c r="I188" s="239"/>
      <c r="J188" s="239"/>
      <c r="K188" s="239"/>
      <c r="L188" s="239"/>
      <c r="M188" s="239"/>
      <c r="N188" s="239"/>
      <c r="O188" s="239"/>
      <c r="P188" s="239"/>
      <c r="Q188" s="239"/>
      <c r="R188" s="239"/>
      <c r="S188" s="239"/>
      <c r="T188" s="239"/>
      <c r="U188" s="239"/>
      <c r="V188" s="239"/>
      <c r="W188" s="239"/>
      <c r="X188" s="239"/>
      <c r="Y188" s="239"/>
      <c r="Z188" s="239"/>
      <c r="AA188" s="239"/>
      <c r="AB188" s="239"/>
      <c r="AC188" s="239"/>
      <c r="AD188" s="239"/>
      <c r="AE188" s="239"/>
    </row>
    <row r="189" spans="1:31" ht="15.75" customHeight="1" x14ac:dyDescent="0.25">
      <c r="A189" s="241"/>
      <c r="B189" s="239"/>
      <c r="C189" s="953"/>
      <c r="D189" s="239"/>
      <c r="E189" s="239"/>
      <c r="F189" s="239"/>
      <c r="G189" s="239"/>
      <c r="H189" s="240"/>
      <c r="I189" s="239"/>
      <c r="J189" s="239"/>
      <c r="K189" s="239"/>
      <c r="L189" s="239"/>
      <c r="M189" s="239"/>
      <c r="N189" s="239"/>
      <c r="O189" s="239"/>
      <c r="P189" s="239"/>
      <c r="Q189" s="239"/>
      <c r="R189" s="239"/>
      <c r="S189" s="239"/>
      <c r="T189" s="239"/>
      <c r="U189" s="239"/>
      <c r="V189" s="239"/>
      <c r="W189" s="239"/>
      <c r="X189" s="239"/>
      <c r="Y189" s="239"/>
      <c r="Z189" s="239"/>
      <c r="AA189" s="239"/>
      <c r="AB189" s="239"/>
      <c r="AC189" s="239"/>
      <c r="AD189" s="239"/>
      <c r="AE189" s="239"/>
    </row>
    <row r="190" spans="1:31" ht="15.75" customHeight="1" x14ac:dyDescent="0.25">
      <c r="A190" s="241"/>
      <c r="B190" s="239"/>
      <c r="C190" s="953"/>
      <c r="D190" s="239"/>
      <c r="E190" s="239"/>
      <c r="F190" s="239"/>
      <c r="G190" s="239"/>
      <c r="H190" s="240"/>
      <c r="I190" s="239"/>
      <c r="J190" s="239"/>
      <c r="K190" s="239"/>
      <c r="L190" s="239"/>
      <c r="M190" s="239"/>
      <c r="N190" s="239"/>
      <c r="O190" s="239"/>
      <c r="P190" s="239"/>
      <c r="Q190" s="239"/>
      <c r="R190" s="239"/>
      <c r="S190" s="239"/>
      <c r="T190" s="239"/>
      <c r="U190" s="239"/>
      <c r="V190" s="239"/>
      <c r="W190" s="239"/>
      <c r="X190" s="239"/>
      <c r="Y190" s="239"/>
      <c r="Z190" s="239"/>
      <c r="AA190" s="239"/>
      <c r="AB190" s="239"/>
      <c r="AC190" s="239"/>
      <c r="AD190" s="239"/>
      <c r="AE190" s="239"/>
    </row>
    <row r="191" spans="1:31" ht="15.75" customHeight="1" x14ac:dyDescent="0.25">
      <c r="A191" s="241"/>
      <c r="B191" s="239"/>
      <c r="C191" s="953"/>
      <c r="D191" s="239"/>
      <c r="E191" s="239"/>
      <c r="F191" s="239"/>
      <c r="G191" s="239"/>
      <c r="H191" s="240"/>
      <c r="I191" s="239"/>
      <c r="J191" s="239"/>
      <c r="K191" s="239"/>
      <c r="L191" s="239"/>
      <c r="M191" s="239"/>
      <c r="N191" s="239"/>
      <c r="O191" s="239"/>
      <c r="P191" s="239"/>
      <c r="Q191" s="239"/>
      <c r="R191" s="239"/>
      <c r="S191" s="239"/>
      <c r="T191" s="239"/>
      <c r="U191" s="239"/>
      <c r="V191" s="239"/>
      <c r="W191" s="239"/>
      <c r="X191" s="239"/>
      <c r="Y191" s="239"/>
      <c r="Z191" s="239"/>
      <c r="AA191" s="239"/>
      <c r="AB191" s="239"/>
      <c r="AC191" s="239"/>
      <c r="AD191" s="239"/>
      <c r="AE191" s="239"/>
    </row>
    <row r="192" spans="1:31" ht="15.75" customHeight="1" x14ac:dyDescent="0.25">
      <c r="A192" s="241"/>
      <c r="B192" s="239"/>
      <c r="C192" s="953"/>
      <c r="D192" s="239"/>
      <c r="E192" s="239"/>
      <c r="F192" s="239"/>
      <c r="G192" s="239"/>
      <c r="H192" s="240"/>
      <c r="I192" s="239"/>
      <c r="J192" s="239"/>
      <c r="K192" s="239"/>
      <c r="L192" s="239"/>
      <c r="M192" s="239"/>
      <c r="N192" s="239"/>
      <c r="O192" s="239"/>
      <c r="P192" s="239"/>
      <c r="Q192" s="239"/>
      <c r="R192" s="239"/>
      <c r="S192" s="239"/>
      <c r="T192" s="239"/>
      <c r="U192" s="239"/>
      <c r="V192" s="239"/>
      <c r="W192" s="239"/>
      <c r="X192" s="239"/>
      <c r="Y192" s="239"/>
      <c r="Z192" s="239"/>
      <c r="AA192" s="239"/>
      <c r="AB192" s="239"/>
      <c r="AC192" s="239"/>
      <c r="AD192" s="239"/>
      <c r="AE192" s="239"/>
    </row>
    <row r="193" spans="1:31" ht="15.75" customHeight="1" x14ac:dyDescent="0.25">
      <c r="A193" s="241"/>
      <c r="B193" s="239"/>
      <c r="C193" s="953"/>
      <c r="D193" s="239"/>
      <c r="E193" s="239"/>
      <c r="F193" s="239"/>
      <c r="G193" s="239"/>
      <c r="H193" s="240"/>
      <c r="I193" s="239"/>
      <c r="J193" s="239"/>
      <c r="K193" s="239"/>
      <c r="L193" s="239"/>
      <c r="M193" s="239"/>
      <c r="N193" s="239"/>
      <c r="O193" s="239"/>
      <c r="P193" s="239"/>
      <c r="Q193" s="239"/>
      <c r="R193" s="239"/>
      <c r="S193" s="239"/>
      <c r="T193" s="239"/>
      <c r="U193" s="239"/>
      <c r="V193" s="239"/>
      <c r="W193" s="239"/>
      <c r="X193" s="239"/>
      <c r="Y193" s="239"/>
      <c r="Z193" s="239"/>
      <c r="AA193" s="239"/>
      <c r="AB193" s="239"/>
      <c r="AC193" s="239"/>
      <c r="AD193" s="239"/>
      <c r="AE193" s="239"/>
    </row>
    <row r="194" spans="1:31" ht="15.75" customHeight="1" x14ac:dyDescent="0.25">
      <c r="A194" s="241"/>
      <c r="B194" s="239"/>
      <c r="C194" s="953"/>
      <c r="D194" s="239"/>
      <c r="E194" s="239"/>
      <c r="F194" s="239"/>
      <c r="G194" s="239"/>
      <c r="H194" s="240"/>
      <c r="I194" s="239"/>
      <c r="J194" s="239"/>
      <c r="K194" s="239"/>
      <c r="L194" s="239"/>
      <c r="M194" s="239"/>
      <c r="N194" s="239"/>
      <c r="O194" s="239"/>
      <c r="P194" s="239"/>
      <c r="Q194" s="239"/>
      <c r="R194" s="239"/>
      <c r="S194" s="239"/>
      <c r="T194" s="239"/>
      <c r="U194" s="239"/>
      <c r="V194" s="239"/>
      <c r="W194" s="239"/>
      <c r="X194" s="239"/>
      <c r="Y194" s="239"/>
      <c r="Z194" s="239"/>
      <c r="AA194" s="239"/>
      <c r="AB194" s="239"/>
      <c r="AC194" s="239"/>
      <c r="AD194" s="239"/>
      <c r="AE194" s="239"/>
    </row>
    <row r="195" spans="1:31" ht="15.75" customHeight="1" x14ac:dyDescent="0.25">
      <c r="A195" s="241"/>
      <c r="B195" s="239"/>
      <c r="C195" s="953"/>
      <c r="D195" s="239"/>
      <c r="E195" s="239"/>
      <c r="F195" s="239"/>
      <c r="G195" s="239"/>
      <c r="H195" s="240"/>
      <c r="I195" s="239"/>
      <c r="J195" s="239"/>
      <c r="K195" s="239"/>
      <c r="L195" s="239"/>
      <c r="M195" s="239"/>
      <c r="N195" s="239"/>
      <c r="O195" s="239"/>
      <c r="P195" s="239"/>
      <c r="Q195" s="239"/>
      <c r="R195" s="239"/>
      <c r="S195" s="239"/>
      <c r="T195" s="239"/>
      <c r="U195" s="239"/>
      <c r="V195" s="239"/>
      <c r="W195" s="239"/>
      <c r="X195" s="239"/>
      <c r="Y195" s="239"/>
      <c r="Z195" s="239"/>
      <c r="AA195" s="239"/>
      <c r="AB195" s="239"/>
      <c r="AC195" s="239"/>
      <c r="AD195" s="239"/>
      <c r="AE195" s="239"/>
    </row>
    <row r="196" spans="1:31" ht="15.75" customHeight="1" x14ac:dyDescent="0.25">
      <c r="A196" s="241"/>
      <c r="B196" s="239"/>
      <c r="C196" s="953"/>
      <c r="D196" s="239"/>
      <c r="E196" s="239"/>
      <c r="F196" s="239"/>
      <c r="G196" s="239"/>
      <c r="H196" s="240"/>
      <c r="I196" s="239"/>
      <c r="J196" s="239"/>
      <c r="K196" s="239"/>
      <c r="L196" s="239"/>
      <c r="M196" s="239"/>
      <c r="N196" s="239"/>
      <c r="O196" s="239"/>
      <c r="P196" s="239"/>
      <c r="Q196" s="239"/>
      <c r="R196" s="239"/>
      <c r="S196" s="239"/>
      <c r="T196" s="239"/>
      <c r="U196" s="239"/>
      <c r="V196" s="239"/>
      <c r="W196" s="239"/>
      <c r="X196" s="239"/>
      <c r="Y196" s="239"/>
      <c r="Z196" s="239"/>
      <c r="AA196" s="239"/>
      <c r="AB196" s="239"/>
      <c r="AC196" s="239"/>
      <c r="AD196" s="239"/>
      <c r="AE196" s="239"/>
    </row>
    <row r="197" spans="1:31" ht="15.75" customHeight="1" x14ac:dyDescent="0.25">
      <c r="A197" s="241"/>
      <c r="B197" s="239"/>
      <c r="C197" s="953"/>
      <c r="D197" s="239"/>
      <c r="E197" s="239"/>
      <c r="F197" s="239"/>
      <c r="G197" s="239"/>
      <c r="H197" s="240"/>
      <c r="I197" s="239"/>
      <c r="J197" s="239"/>
      <c r="K197" s="239"/>
      <c r="L197" s="239"/>
      <c r="M197" s="239"/>
      <c r="N197" s="239"/>
      <c r="O197" s="239"/>
      <c r="P197" s="239"/>
      <c r="Q197" s="239"/>
      <c r="R197" s="239"/>
      <c r="S197" s="239"/>
      <c r="T197" s="239"/>
      <c r="U197" s="239"/>
      <c r="V197" s="239"/>
      <c r="W197" s="239"/>
      <c r="X197" s="239"/>
      <c r="Y197" s="239"/>
      <c r="Z197" s="239"/>
      <c r="AA197" s="239"/>
      <c r="AB197" s="239"/>
      <c r="AC197" s="239"/>
      <c r="AD197" s="239"/>
      <c r="AE197" s="239"/>
    </row>
    <row r="198" spans="1:31" ht="15.75" customHeight="1" x14ac:dyDescent="0.25">
      <c r="A198" s="241"/>
      <c r="B198" s="239"/>
      <c r="C198" s="953"/>
      <c r="D198" s="239"/>
      <c r="E198" s="239"/>
      <c r="F198" s="239"/>
      <c r="G198" s="239"/>
      <c r="H198" s="240"/>
      <c r="I198" s="239"/>
      <c r="J198" s="239"/>
      <c r="K198" s="239"/>
      <c r="L198" s="239"/>
      <c r="M198" s="239"/>
      <c r="N198" s="239"/>
      <c r="O198" s="239"/>
      <c r="P198" s="239"/>
      <c r="Q198" s="239"/>
      <c r="R198" s="239"/>
      <c r="S198" s="239"/>
      <c r="T198" s="239"/>
      <c r="U198" s="239"/>
      <c r="V198" s="239"/>
      <c r="W198" s="239"/>
      <c r="X198" s="239"/>
      <c r="Y198" s="239"/>
      <c r="Z198" s="239"/>
      <c r="AA198" s="239"/>
      <c r="AB198" s="239"/>
      <c r="AC198" s="239"/>
      <c r="AD198" s="239"/>
      <c r="AE198" s="239"/>
    </row>
    <row r="199" spans="1:31" ht="15.75" customHeight="1" x14ac:dyDescent="0.25">
      <c r="A199" s="241"/>
      <c r="B199" s="239"/>
      <c r="C199" s="953"/>
      <c r="D199" s="239"/>
      <c r="E199" s="239"/>
      <c r="F199" s="239"/>
      <c r="G199" s="239"/>
      <c r="H199" s="240"/>
      <c r="I199" s="239"/>
      <c r="J199" s="239"/>
      <c r="K199" s="239"/>
      <c r="L199" s="239"/>
      <c r="M199" s="239"/>
      <c r="N199" s="239"/>
      <c r="O199" s="239"/>
      <c r="P199" s="239"/>
      <c r="Q199" s="239"/>
      <c r="R199" s="239"/>
      <c r="S199" s="239"/>
      <c r="T199" s="239"/>
      <c r="U199" s="239"/>
      <c r="V199" s="239"/>
      <c r="W199" s="239"/>
      <c r="X199" s="239"/>
      <c r="Y199" s="239"/>
      <c r="Z199" s="239"/>
      <c r="AA199" s="239"/>
      <c r="AB199" s="239"/>
      <c r="AC199" s="239"/>
      <c r="AD199" s="239"/>
      <c r="AE199" s="239"/>
    </row>
    <row r="200" spans="1:31" ht="15.75" customHeight="1" x14ac:dyDescent="0.25">
      <c r="A200" s="241"/>
      <c r="B200" s="239"/>
      <c r="C200" s="953"/>
      <c r="D200" s="239"/>
      <c r="E200" s="239"/>
      <c r="F200" s="239"/>
      <c r="G200" s="239"/>
      <c r="H200" s="240"/>
      <c r="I200" s="239"/>
      <c r="J200" s="239"/>
      <c r="K200" s="239"/>
      <c r="L200" s="239"/>
      <c r="M200" s="239"/>
      <c r="N200" s="239"/>
      <c r="O200" s="239"/>
      <c r="P200" s="239"/>
      <c r="Q200" s="239"/>
      <c r="R200" s="239"/>
      <c r="S200" s="239"/>
      <c r="T200" s="239"/>
      <c r="U200" s="239"/>
      <c r="V200" s="239"/>
      <c r="W200" s="239"/>
      <c r="X200" s="239"/>
      <c r="Y200" s="239"/>
      <c r="Z200" s="239"/>
      <c r="AA200" s="239"/>
      <c r="AB200" s="239"/>
      <c r="AC200" s="239"/>
      <c r="AD200" s="239"/>
      <c r="AE200" s="239"/>
    </row>
    <row r="201" spans="1:31" ht="15.75" customHeight="1" x14ac:dyDescent="0.25">
      <c r="A201" s="241"/>
      <c r="B201" s="239"/>
      <c r="C201" s="953"/>
      <c r="D201" s="239"/>
      <c r="E201" s="239"/>
      <c r="F201" s="239"/>
      <c r="G201" s="239"/>
      <c r="H201" s="240"/>
      <c r="I201" s="239"/>
      <c r="J201" s="239"/>
      <c r="K201" s="239"/>
      <c r="L201" s="239"/>
      <c r="M201" s="239"/>
      <c r="N201" s="239"/>
      <c r="O201" s="239"/>
      <c r="P201" s="239"/>
      <c r="Q201" s="239"/>
      <c r="R201" s="239"/>
      <c r="S201" s="239"/>
      <c r="T201" s="239"/>
      <c r="U201" s="239"/>
      <c r="V201" s="239"/>
      <c r="W201" s="239"/>
      <c r="X201" s="239"/>
      <c r="Y201" s="239"/>
      <c r="Z201" s="239"/>
      <c r="AA201" s="239"/>
      <c r="AB201" s="239"/>
      <c r="AC201" s="239"/>
      <c r="AD201" s="239"/>
      <c r="AE201" s="239"/>
    </row>
    <row r="202" spans="1:31" ht="15.75" customHeight="1" x14ac:dyDescent="0.25">
      <c r="A202" s="241"/>
      <c r="B202" s="239"/>
      <c r="C202" s="953"/>
      <c r="D202" s="239"/>
      <c r="E202" s="239"/>
      <c r="F202" s="239"/>
      <c r="G202" s="239"/>
      <c r="H202" s="240"/>
      <c r="I202" s="239"/>
      <c r="J202" s="239"/>
      <c r="K202" s="239"/>
      <c r="L202" s="239"/>
      <c r="M202" s="239"/>
      <c r="N202" s="239"/>
      <c r="O202" s="239"/>
      <c r="P202" s="239"/>
      <c r="Q202" s="239"/>
      <c r="R202" s="239"/>
      <c r="S202" s="239"/>
      <c r="T202" s="239"/>
      <c r="U202" s="239"/>
      <c r="V202" s="239"/>
      <c r="W202" s="239"/>
      <c r="X202" s="239"/>
      <c r="Y202" s="239"/>
      <c r="Z202" s="239"/>
      <c r="AA202" s="239"/>
      <c r="AB202" s="239"/>
      <c r="AC202" s="239"/>
      <c r="AD202" s="239"/>
      <c r="AE202" s="239"/>
    </row>
    <row r="203" spans="1:31" ht="15.75" customHeight="1" x14ac:dyDescent="0.25">
      <c r="A203" s="241"/>
      <c r="B203" s="239"/>
      <c r="C203" s="953"/>
      <c r="D203" s="239"/>
      <c r="E203" s="239"/>
      <c r="F203" s="239"/>
      <c r="G203" s="239"/>
      <c r="H203" s="240"/>
      <c r="I203" s="239"/>
      <c r="J203" s="239"/>
      <c r="K203" s="239"/>
      <c r="L203" s="239"/>
      <c r="M203" s="239"/>
      <c r="N203" s="239"/>
      <c r="O203" s="239"/>
      <c r="P203" s="239"/>
      <c r="Q203" s="239"/>
      <c r="R203" s="239"/>
      <c r="S203" s="239"/>
      <c r="T203" s="239"/>
      <c r="U203" s="239"/>
      <c r="V203" s="239"/>
      <c r="W203" s="239"/>
      <c r="X203" s="239"/>
      <c r="Y203" s="239"/>
      <c r="Z203" s="239"/>
      <c r="AA203" s="239"/>
      <c r="AB203" s="239"/>
      <c r="AC203" s="239"/>
      <c r="AD203" s="239"/>
      <c r="AE203" s="239"/>
    </row>
    <row r="204" spans="1:31" ht="15.75" customHeight="1" x14ac:dyDescent="0.25">
      <c r="A204" s="241"/>
      <c r="B204" s="239"/>
      <c r="C204" s="953"/>
      <c r="D204" s="239"/>
      <c r="E204" s="239"/>
      <c r="F204" s="239"/>
      <c r="G204" s="239"/>
      <c r="H204" s="240"/>
      <c r="I204" s="239"/>
      <c r="J204" s="239"/>
      <c r="K204" s="239"/>
      <c r="L204" s="239"/>
      <c r="M204" s="239"/>
      <c r="N204" s="239"/>
      <c r="O204" s="239"/>
      <c r="P204" s="239"/>
      <c r="Q204" s="239"/>
      <c r="R204" s="239"/>
      <c r="S204" s="239"/>
      <c r="T204" s="239"/>
      <c r="U204" s="239"/>
      <c r="V204" s="239"/>
      <c r="W204" s="239"/>
      <c r="X204" s="239"/>
      <c r="Y204" s="239"/>
      <c r="Z204" s="239"/>
      <c r="AA204" s="239"/>
      <c r="AB204" s="239"/>
      <c r="AC204" s="239"/>
      <c r="AD204" s="239"/>
      <c r="AE204" s="239"/>
    </row>
    <row r="205" spans="1:31" ht="15.75" customHeight="1" x14ac:dyDescent="0.25">
      <c r="A205" s="241"/>
      <c r="B205" s="239"/>
      <c r="C205" s="953"/>
      <c r="D205" s="239"/>
      <c r="E205" s="239"/>
      <c r="F205" s="239"/>
      <c r="G205" s="239"/>
      <c r="H205" s="240"/>
      <c r="I205" s="239"/>
      <c r="J205" s="239"/>
      <c r="K205" s="239"/>
      <c r="L205" s="239"/>
      <c r="M205" s="239"/>
      <c r="N205" s="239"/>
      <c r="O205" s="239"/>
      <c r="P205" s="239"/>
      <c r="Q205" s="239"/>
      <c r="R205" s="239"/>
      <c r="S205" s="239"/>
      <c r="T205" s="239"/>
      <c r="U205" s="239"/>
      <c r="V205" s="239"/>
      <c r="W205" s="239"/>
      <c r="X205" s="239"/>
      <c r="Y205" s="239"/>
      <c r="Z205" s="239"/>
      <c r="AA205" s="239"/>
      <c r="AB205" s="239"/>
      <c r="AC205" s="239"/>
      <c r="AD205" s="239"/>
      <c r="AE205" s="239"/>
    </row>
    <row r="206" spans="1:31" ht="15.75" customHeight="1" x14ac:dyDescent="0.25">
      <c r="A206" s="241"/>
      <c r="B206" s="239"/>
      <c r="C206" s="953"/>
      <c r="D206" s="239"/>
      <c r="E206" s="239"/>
      <c r="F206" s="239"/>
      <c r="G206" s="239"/>
      <c r="H206" s="240"/>
      <c r="I206" s="239"/>
      <c r="J206" s="239"/>
      <c r="K206" s="239"/>
      <c r="L206" s="239"/>
      <c r="M206" s="239"/>
      <c r="N206" s="239"/>
      <c r="O206" s="239"/>
      <c r="P206" s="239"/>
      <c r="Q206" s="239"/>
      <c r="R206" s="239"/>
      <c r="S206" s="239"/>
      <c r="T206" s="239"/>
      <c r="U206" s="239"/>
      <c r="V206" s="239"/>
      <c r="W206" s="239"/>
      <c r="X206" s="239"/>
      <c r="Y206" s="239"/>
      <c r="Z206" s="239"/>
      <c r="AA206" s="239"/>
      <c r="AB206" s="239"/>
      <c r="AC206" s="239"/>
      <c r="AD206" s="239"/>
      <c r="AE206" s="239"/>
    </row>
    <row r="207" spans="1:31" ht="15.75" customHeight="1" x14ac:dyDescent="0.25">
      <c r="A207" s="241"/>
      <c r="B207" s="239"/>
      <c r="C207" s="953"/>
      <c r="D207" s="239"/>
      <c r="E207" s="239"/>
      <c r="F207" s="239"/>
      <c r="G207" s="239"/>
      <c r="H207" s="240"/>
      <c r="I207" s="239"/>
      <c r="J207" s="239"/>
      <c r="K207" s="239"/>
      <c r="L207" s="239"/>
      <c r="M207" s="239"/>
      <c r="N207" s="239"/>
      <c r="O207" s="239"/>
      <c r="P207" s="239"/>
      <c r="Q207" s="239"/>
      <c r="R207" s="239"/>
      <c r="S207" s="239"/>
      <c r="T207" s="239"/>
      <c r="U207" s="239"/>
      <c r="V207" s="239"/>
      <c r="W207" s="239"/>
      <c r="X207" s="239"/>
      <c r="Y207" s="239"/>
      <c r="Z207" s="239"/>
      <c r="AA207" s="239"/>
      <c r="AB207" s="239"/>
      <c r="AC207" s="239"/>
      <c r="AD207" s="239"/>
      <c r="AE207" s="239"/>
    </row>
    <row r="208" spans="1:31" ht="15.75" customHeight="1" x14ac:dyDescent="0.25">
      <c r="A208" s="241"/>
      <c r="B208" s="239"/>
      <c r="C208" s="953"/>
      <c r="D208" s="239"/>
      <c r="E208" s="239"/>
      <c r="F208" s="239"/>
      <c r="G208" s="239"/>
      <c r="H208" s="240"/>
      <c r="I208" s="239"/>
      <c r="J208" s="239"/>
      <c r="K208" s="239"/>
      <c r="L208" s="239"/>
      <c r="M208" s="239"/>
      <c r="N208" s="239"/>
      <c r="O208" s="239"/>
      <c r="P208" s="239"/>
      <c r="Q208" s="239"/>
      <c r="R208" s="239"/>
      <c r="S208" s="239"/>
      <c r="T208" s="239"/>
      <c r="U208" s="239"/>
      <c r="V208" s="239"/>
      <c r="W208" s="239"/>
      <c r="X208" s="239"/>
      <c r="Y208" s="239"/>
      <c r="Z208" s="239"/>
      <c r="AA208" s="239"/>
      <c r="AB208" s="239"/>
      <c r="AC208" s="239"/>
      <c r="AD208" s="239"/>
      <c r="AE208" s="239"/>
    </row>
    <row r="209" spans="1:31" ht="15.75" customHeight="1" x14ac:dyDescent="0.25">
      <c r="A209" s="241"/>
      <c r="B209" s="239"/>
      <c r="C209" s="953"/>
      <c r="D209" s="239"/>
      <c r="E209" s="239"/>
      <c r="F209" s="239"/>
      <c r="G209" s="239"/>
      <c r="H209" s="240"/>
      <c r="I209" s="239"/>
      <c r="J209" s="239"/>
      <c r="K209" s="239"/>
      <c r="L209" s="239"/>
      <c r="M209" s="239"/>
      <c r="N209" s="239"/>
      <c r="O209" s="239"/>
      <c r="P209" s="239"/>
      <c r="Q209" s="239"/>
      <c r="R209" s="239"/>
      <c r="S209" s="239"/>
      <c r="T209" s="239"/>
      <c r="U209" s="239"/>
      <c r="V209" s="239"/>
      <c r="W209" s="239"/>
      <c r="X209" s="239"/>
      <c r="Y209" s="239"/>
      <c r="Z209" s="239"/>
      <c r="AA209" s="239"/>
      <c r="AB209" s="239"/>
      <c r="AC209" s="239"/>
      <c r="AD209" s="239"/>
      <c r="AE209" s="239"/>
    </row>
    <row r="210" spans="1:31" ht="15.75" customHeight="1" x14ac:dyDescent="0.25">
      <c r="A210" s="241"/>
      <c r="B210" s="239"/>
      <c r="C210" s="953"/>
      <c r="D210" s="239"/>
      <c r="E210" s="239"/>
      <c r="F210" s="239"/>
      <c r="G210" s="239"/>
      <c r="H210" s="240"/>
      <c r="I210" s="239"/>
      <c r="J210" s="239"/>
      <c r="K210" s="239"/>
      <c r="L210" s="239"/>
      <c r="M210" s="239"/>
      <c r="N210" s="239"/>
      <c r="O210" s="239"/>
      <c r="P210" s="239"/>
      <c r="Q210" s="239"/>
      <c r="R210" s="239"/>
      <c r="S210" s="239"/>
      <c r="T210" s="239"/>
      <c r="U210" s="239"/>
      <c r="V210" s="239"/>
      <c r="W210" s="239"/>
      <c r="X210" s="239"/>
      <c r="Y210" s="239"/>
      <c r="Z210" s="239"/>
      <c r="AA210" s="239"/>
      <c r="AB210" s="239"/>
      <c r="AC210" s="239"/>
      <c r="AD210" s="239"/>
      <c r="AE210" s="239"/>
    </row>
    <row r="211" spans="1:31" ht="15.75" customHeight="1" x14ac:dyDescent="0.25">
      <c r="A211" s="241"/>
      <c r="B211" s="239"/>
      <c r="C211" s="953"/>
      <c r="D211" s="239"/>
      <c r="E211" s="239"/>
      <c r="F211" s="239"/>
      <c r="G211" s="239"/>
      <c r="H211" s="240"/>
      <c r="I211" s="239"/>
      <c r="J211" s="239"/>
      <c r="K211" s="239"/>
      <c r="L211" s="239"/>
      <c r="M211" s="239"/>
      <c r="N211" s="239"/>
      <c r="O211" s="239"/>
      <c r="P211" s="239"/>
      <c r="Q211" s="239"/>
      <c r="R211" s="239"/>
      <c r="S211" s="239"/>
      <c r="T211" s="239"/>
      <c r="U211" s="239"/>
      <c r="V211" s="239"/>
      <c r="W211" s="239"/>
      <c r="X211" s="239"/>
      <c r="Y211" s="239"/>
      <c r="Z211" s="239"/>
      <c r="AA211" s="239"/>
      <c r="AB211" s="239"/>
      <c r="AC211" s="239"/>
      <c r="AD211" s="239"/>
      <c r="AE211" s="239"/>
    </row>
    <row r="212" spans="1:31" ht="15.75" customHeight="1" x14ac:dyDescent="0.25">
      <c r="A212" s="241"/>
      <c r="B212" s="239"/>
      <c r="C212" s="953"/>
      <c r="D212" s="239"/>
      <c r="E212" s="239"/>
      <c r="F212" s="239"/>
      <c r="G212" s="239"/>
      <c r="H212" s="240"/>
      <c r="I212" s="239"/>
      <c r="J212" s="239"/>
      <c r="K212" s="239"/>
      <c r="L212" s="239"/>
      <c r="M212" s="239"/>
      <c r="N212" s="239"/>
      <c r="O212" s="239"/>
      <c r="P212" s="239"/>
      <c r="Q212" s="239"/>
      <c r="R212" s="239"/>
      <c r="S212" s="239"/>
      <c r="T212" s="239"/>
      <c r="U212" s="239"/>
      <c r="V212" s="239"/>
      <c r="W212" s="239"/>
      <c r="X212" s="239"/>
      <c r="Y212" s="239"/>
      <c r="Z212" s="239"/>
      <c r="AA212" s="239"/>
      <c r="AB212" s="239"/>
      <c r="AC212" s="239"/>
      <c r="AD212" s="239"/>
      <c r="AE212" s="239"/>
    </row>
    <row r="213" spans="1:31" ht="15.75" customHeight="1" x14ac:dyDescent="0.25">
      <c r="A213" s="241"/>
      <c r="B213" s="239"/>
      <c r="C213" s="953"/>
      <c r="D213" s="239"/>
      <c r="E213" s="239"/>
      <c r="F213" s="239"/>
      <c r="G213" s="239"/>
      <c r="H213" s="240"/>
      <c r="I213" s="239"/>
      <c r="J213" s="239"/>
      <c r="K213" s="239"/>
      <c r="L213" s="239"/>
      <c r="M213" s="239"/>
      <c r="N213" s="239"/>
      <c r="O213" s="239"/>
      <c r="P213" s="239"/>
      <c r="Q213" s="239"/>
      <c r="R213" s="239"/>
      <c r="S213" s="239"/>
      <c r="T213" s="239"/>
      <c r="U213" s="239"/>
      <c r="V213" s="239"/>
      <c r="W213" s="239"/>
      <c r="X213" s="239"/>
      <c r="Y213" s="239"/>
      <c r="Z213" s="239"/>
      <c r="AA213" s="239"/>
      <c r="AB213" s="239"/>
      <c r="AC213" s="239"/>
      <c r="AD213" s="239"/>
      <c r="AE213" s="239"/>
    </row>
    <row r="214" spans="1:31" ht="15.75" customHeight="1" x14ac:dyDescent="0.25">
      <c r="A214" s="241"/>
      <c r="B214" s="239"/>
      <c r="C214" s="953"/>
      <c r="D214" s="239"/>
      <c r="E214" s="239"/>
      <c r="F214" s="239"/>
      <c r="G214" s="239"/>
      <c r="H214" s="240"/>
      <c r="I214" s="239"/>
      <c r="J214" s="239"/>
      <c r="K214" s="239"/>
      <c r="L214" s="239"/>
      <c r="M214" s="239"/>
      <c r="N214" s="239"/>
      <c r="O214" s="239"/>
      <c r="P214" s="239"/>
      <c r="Q214" s="239"/>
      <c r="R214" s="239"/>
      <c r="S214" s="239"/>
      <c r="T214" s="239"/>
      <c r="U214" s="239"/>
      <c r="V214" s="239"/>
      <c r="W214" s="239"/>
      <c r="X214" s="239"/>
      <c r="Y214" s="239"/>
      <c r="Z214" s="239"/>
      <c r="AA214" s="239"/>
      <c r="AB214" s="239"/>
      <c r="AC214" s="239"/>
      <c r="AD214" s="239"/>
      <c r="AE214" s="239"/>
    </row>
    <row r="215" spans="1:31" ht="15.75" customHeight="1" x14ac:dyDescent="0.25">
      <c r="A215" s="241"/>
      <c r="B215" s="239"/>
      <c r="C215" s="953"/>
      <c r="D215" s="239"/>
      <c r="E215" s="239"/>
      <c r="F215" s="239"/>
      <c r="G215" s="239"/>
      <c r="H215" s="240"/>
      <c r="I215" s="239"/>
      <c r="J215" s="239"/>
      <c r="K215" s="239"/>
      <c r="L215" s="239"/>
      <c r="M215" s="239"/>
      <c r="N215" s="239"/>
      <c r="O215" s="239"/>
      <c r="P215" s="239"/>
      <c r="Q215" s="239"/>
      <c r="R215" s="239"/>
      <c r="S215" s="239"/>
      <c r="T215" s="239"/>
      <c r="U215" s="239"/>
      <c r="V215" s="239"/>
      <c r="W215" s="239"/>
      <c r="X215" s="239"/>
      <c r="Y215" s="239"/>
      <c r="Z215" s="239"/>
      <c r="AA215" s="239"/>
      <c r="AB215" s="239"/>
      <c r="AC215" s="239"/>
      <c r="AD215" s="239"/>
      <c r="AE215" s="239"/>
    </row>
    <row r="216" spans="1:31" ht="15.75" customHeight="1" x14ac:dyDescent="0.25">
      <c r="A216" s="241"/>
      <c r="B216" s="239"/>
      <c r="C216" s="953"/>
      <c r="D216" s="239"/>
      <c r="E216" s="239"/>
      <c r="F216" s="239"/>
      <c r="G216" s="239"/>
      <c r="H216" s="240"/>
      <c r="I216" s="239"/>
      <c r="J216" s="239"/>
      <c r="K216" s="239"/>
      <c r="L216" s="239"/>
      <c r="M216" s="239"/>
      <c r="N216" s="239"/>
      <c r="O216" s="239"/>
      <c r="P216" s="239"/>
      <c r="Q216" s="239"/>
      <c r="R216" s="239"/>
      <c r="S216" s="239"/>
      <c r="T216" s="239"/>
      <c r="U216" s="239"/>
      <c r="V216" s="239"/>
      <c r="W216" s="239"/>
      <c r="X216" s="239"/>
      <c r="Y216" s="239"/>
      <c r="Z216" s="239"/>
      <c r="AA216" s="239"/>
      <c r="AB216" s="239"/>
      <c r="AC216" s="239"/>
      <c r="AD216" s="239"/>
      <c r="AE216" s="239"/>
    </row>
    <row r="217" spans="1:31" ht="15.75" customHeight="1" x14ac:dyDescent="0.25">
      <c r="A217" s="241"/>
      <c r="B217" s="239"/>
      <c r="C217" s="953"/>
      <c r="D217" s="239"/>
      <c r="E217" s="239"/>
      <c r="F217" s="239"/>
      <c r="G217" s="239"/>
      <c r="H217" s="240"/>
      <c r="I217" s="239"/>
      <c r="J217" s="239"/>
      <c r="K217" s="239"/>
      <c r="L217" s="239"/>
      <c r="M217" s="239"/>
      <c r="N217" s="239"/>
      <c r="O217" s="239"/>
      <c r="P217" s="239"/>
      <c r="Q217" s="239"/>
      <c r="R217" s="239"/>
      <c r="S217" s="239"/>
      <c r="T217" s="239"/>
      <c r="U217" s="239"/>
      <c r="V217" s="239"/>
      <c r="W217" s="239"/>
      <c r="X217" s="239"/>
      <c r="Y217" s="239"/>
      <c r="Z217" s="239"/>
      <c r="AA217" s="239"/>
      <c r="AB217" s="239"/>
      <c r="AC217" s="239"/>
      <c r="AD217" s="239"/>
      <c r="AE217" s="239"/>
    </row>
    <row r="218" spans="1:31" ht="15.75" customHeight="1" x14ac:dyDescent="0.25">
      <c r="A218" s="241"/>
      <c r="B218" s="239"/>
      <c r="C218" s="953"/>
      <c r="D218" s="239"/>
      <c r="E218" s="239"/>
      <c r="F218" s="239"/>
      <c r="G218" s="239"/>
      <c r="H218" s="240"/>
      <c r="I218" s="239"/>
      <c r="J218" s="239"/>
      <c r="K218" s="239"/>
      <c r="L218" s="239"/>
      <c r="M218" s="239"/>
      <c r="N218" s="239"/>
      <c r="O218" s="239"/>
      <c r="P218" s="239"/>
      <c r="Q218" s="239"/>
      <c r="R218" s="239"/>
      <c r="S218" s="239"/>
      <c r="T218" s="239"/>
      <c r="U218" s="239"/>
      <c r="V218" s="239"/>
      <c r="W218" s="239"/>
      <c r="X218" s="239"/>
      <c r="Y218" s="239"/>
      <c r="Z218" s="239"/>
      <c r="AA218" s="239"/>
      <c r="AB218" s="239"/>
      <c r="AC218" s="239"/>
      <c r="AD218" s="239"/>
      <c r="AE218" s="239"/>
    </row>
    <row r="219" spans="1:31" ht="15.75" customHeight="1" x14ac:dyDescent="0.25">
      <c r="A219" s="241"/>
      <c r="B219" s="239"/>
      <c r="C219" s="953"/>
      <c r="D219" s="239"/>
      <c r="E219" s="239"/>
      <c r="F219" s="239"/>
      <c r="G219" s="239"/>
      <c r="H219" s="240"/>
      <c r="I219" s="239"/>
      <c r="J219" s="239"/>
      <c r="K219" s="239"/>
      <c r="L219" s="239"/>
      <c r="M219" s="239"/>
      <c r="N219" s="239"/>
      <c r="O219" s="239"/>
      <c r="P219" s="239"/>
      <c r="Q219" s="239"/>
      <c r="R219" s="239"/>
      <c r="S219" s="239"/>
      <c r="T219" s="239"/>
      <c r="U219" s="239"/>
      <c r="V219" s="239"/>
      <c r="W219" s="239"/>
      <c r="X219" s="239"/>
      <c r="Y219" s="239"/>
      <c r="Z219" s="239"/>
      <c r="AA219" s="239"/>
      <c r="AB219" s="239"/>
      <c r="AC219" s="239"/>
      <c r="AD219" s="239"/>
      <c r="AE219" s="239"/>
    </row>
    <row r="220" spans="1:31" ht="15.75" customHeight="1" x14ac:dyDescent="0.25">
      <c r="A220" s="241"/>
      <c r="B220" s="239"/>
      <c r="C220" s="953"/>
      <c r="D220" s="239"/>
      <c r="E220" s="239"/>
      <c r="F220" s="239"/>
      <c r="G220" s="239"/>
      <c r="H220" s="240"/>
      <c r="I220" s="239"/>
      <c r="J220" s="239"/>
      <c r="K220" s="239"/>
      <c r="L220" s="239"/>
      <c r="M220" s="239"/>
      <c r="N220" s="239"/>
      <c r="O220" s="239"/>
      <c r="P220" s="239"/>
      <c r="Q220" s="239"/>
      <c r="R220" s="239"/>
      <c r="S220" s="239"/>
      <c r="T220" s="239"/>
      <c r="U220" s="239"/>
      <c r="V220" s="239"/>
      <c r="W220" s="239"/>
      <c r="X220" s="239"/>
      <c r="Y220" s="239"/>
      <c r="Z220" s="239"/>
      <c r="AA220" s="239"/>
      <c r="AB220" s="239"/>
      <c r="AC220" s="239"/>
      <c r="AD220" s="239"/>
      <c r="AE220" s="239"/>
    </row>
    <row r="221" spans="1:31" ht="15.75" customHeight="1" x14ac:dyDescent="0.25">
      <c r="A221" s="241"/>
      <c r="B221" s="239"/>
      <c r="C221" s="953"/>
      <c r="D221" s="239"/>
      <c r="E221" s="239"/>
      <c r="F221" s="239"/>
      <c r="G221" s="239"/>
      <c r="H221" s="240"/>
      <c r="I221" s="239"/>
      <c r="J221" s="239"/>
      <c r="K221" s="239"/>
      <c r="L221" s="239"/>
      <c r="M221" s="239"/>
      <c r="N221" s="239"/>
      <c r="O221" s="239"/>
      <c r="P221" s="239"/>
      <c r="Q221" s="239"/>
      <c r="R221" s="239"/>
      <c r="S221" s="239"/>
      <c r="T221" s="239"/>
      <c r="U221" s="239"/>
      <c r="V221" s="239"/>
      <c r="W221" s="239"/>
      <c r="X221" s="239"/>
      <c r="Y221" s="239"/>
      <c r="Z221" s="239"/>
      <c r="AA221" s="239"/>
      <c r="AB221" s="239"/>
      <c r="AC221" s="239"/>
      <c r="AD221" s="239"/>
      <c r="AE221" s="239"/>
    </row>
    <row r="222" spans="1:31" ht="15.75" customHeight="1" x14ac:dyDescent="0.25">
      <c r="A222" s="241"/>
      <c r="B222" s="239"/>
      <c r="C222" s="953"/>
      <c r="D222" s="239"/>
      <c r="E222" s="239"/>
      <c r="F222" s="239"/>
      <c r="G222" s="239"/>
      <c r="H222" s="240"/>
      <c r="I222" s="239"/>
      <c r="J222" s="239"/>
      <c r="K222" s="239"/>
      <c r="L222" s="239"/>
      <c r="M222" s="239"/>
      <c r="N222" s="239"/>
      <c r="O222" s="239"/>
      <c r="P222" s="239"/>
      <c r="Q222" s="239"/>
      <c r="R222" s="239"/>
      <c r="S222" s="239"/>
      <c r="T222" s="239"/>
      <c r="U222" s="239"/>
      <c r="V222" s="239"/>
      <c r="W222" s="239"/>
      <c r="X222" s="239"/>
      <c r="Y222" s="239"/>
      <c r="Z222" s="239"/>
      <c r="AA222" s="239"/>
      <c r="AB222" s="239"/>
      <c r="AC222" s="239"/>
      <c r="AD222" s="239"/>
      <c r="AE222" s="239"/>
    </row>
    <row r="223" spans="1:31" ht="15.75" customHeight="1" x14ac:dyDescent="0.25">
      <c r="A223" s="241"/>
      <c r="B223" s="239"/>
      <c r="C223" s="953"/>
      <c r="D223" s="239"/>
      <c r="E223" s="239"/>
      <c r="F223" s="239"/>
      <c r="G223" s="239"/>
      <c r="H223" s="240"/>
      <c r="I223" s="239"/>
      <c r="J223" s="239"/>
      <c r="K223" s="239"/>
      <c r="L223" s="239"/>
      <c r="M223" s="239"/>
      <c r="N223" s="239"/>
      <c r="O223" s="239"/>
      <c r="P223" s="239"/>
      <c r="Q223" s="239"/>
      <c r="R223" s="239"/>
      <c r="S223" s="239"/>
      <c r="T223" s="239"/>
      <c r="U223" s="239"/>
      <c r="V223" s="239"/>
      <c r="W223" s="239"/>
      <c r="X223" s="239"/>
      <c r="Y223" s="239"/>
      <c r="Z223" s="239"/>
      <c r="AA223" s="239"/>
      <c r="AB223" s="239"/>
      <c r="AC223" s="239"/>
      <c r="AD223" s="239"/>
      <c r="AE223" s="239"/>
    </row>
    <row r="224" spans="1:31" ht="15.75" customHeight="1" x14ac:dyDescent="0.25">
      <c r="A224" s="241"/>
      <c r="B224" s="239"/>
      <c r="C224" s="953"/>
      <c r="D224" s="239"/>
      <c r="E224" s="239"/>
      <c r="F224" s="239"/>
      <c r="G224" s="239"/>
      <c r="H224" s="240"/>
      <c r="I224" s="239"/>
      <c r="J224" s="239"/>
      <c r="K224" s="239"/>
      <c r="L224" s="239"/>
      <c r="M224" s="239"/>
      <c r="N224" s="239"/>
      <c r="O224" s="239"/>
      <c r="P224" s="239"/>
      <c r="Q224" s="239"/>
      <c r="R224" s="239"/>
      <c r="S224" s="239"/>
      <c r="T224" s="239"/>
      <c r="U224" s="239"/>
      <c r="V224" s="239"/>
      <c r="W224" s="239"/>
      <c r="X224" s="239"/>
      <c r="Y224" s="239"/>
      <c r="Z224" s="239"/>
      <c r="AA224" s="239"/>
      <c r="AB224" s="239"/>
      <c r="AC224" s="239"/>
      <c r="AD224" s="239"/>
      <c r="AE224" s="239"/>
    </row>
    <row r="225" spans="1:31" ht="15.75" customHeight="1" x14ac:dyDescent="0.25">
      <c r="A225" s="241"/>
      <c r="B225" s="239"/>
      <c r="C225" s="953"/>
      <c r="D225" s="239"/>
      <c r="E225" s="239"/>
      <c r="F225" s="239"/>
      <c r="G225" s="239"/>
      <c r="H225" s="240"/>
      <c r="I225" s="239"/>
      <c r="J225" s="239"/>
      <c r="K225" s="239"/>
      <c r="L225" s="239"/>
      <c r="M225" s="239"/>
      <c r="N225" s="239"/>
      <c r="O225" s="239"/>
      <c r="P225" s="239"/>
      <c r="Q225" s="239"/>
      <c r="R225" s="239"/>
      <c r="S225" s="239"/>
      <c r="T225" s="239"/>
      <c r="U225" s="239"/>
      <c r="V225" s="239"/>
      <c r="W225" s="239"/>
      <c r="X225" s="239"/>
      <c r="Y225" s="239"/>
      <c r="Z225" s="239"/>
      <c r="AA225" s="239"/>
      <c r="AB225" s="239"/>
      <c r="AC225" s="239"/>
      <c r="AD225" s="239"/>
      <c r="AE225" s="239"/>
    </row>
    <row r="226" spans="1:31" ht="15.75" customHeight="1" x14ac:dyDescent="0.25">
      <c r="A226" s="241"/>
      <c r="B226" s="239"/>
      <c r="C226" s="953"/>
      <c r="D226" s="239"/>
      <c r="E226" s="239"/>
      <c r="F226" s="239"/>
      <c r="G226" s="239"/>
      <c r="H226" s="240"/>
      <c r="I226" s="239"/>
      <c r="J226" s="239"/>
      <c r="K226" s="239"/>
      <c r="L226" s="239"/>
      <c r="M226" s="239"/>
      <c r="N226" s="239"/>
      <c r="O226" s="239"/>
      <c r="P226" s="239"/>
      <c r="Q226" s="239"/>
      <c r="R226" s="239"/>
      <c r="S226" s="239"/>
      <c r="T226" s="239"/>
      <c r="U226" s="239"/>
      <c r="V226" s="239"/>
      <c r="W226" s="239"/>
      <c r="X226" s="239"/>
      <c r="Y226" s="239"/>
      <c r="Z226" s="239"/>
      <c r="AA226" s="239"/>
      <c r="AB226" s="239"/>
      <c r="AC226" s="239"/>
      <c r="AD226" s="239"/>
      <c r="AE226" s="239"/>
    </row>
    <row r="227" spans="1:31" ht="15.75" customHeight="1" x14ac:dyDescent="0.25">
      <c r="A227" s="241"/>
      <c r="B227" s="239"/>
      <c r="C227" s="953"/>
      <c r="D227" s="239"/>
      <c r="E227" s="239"/>
      <c r="F227" s="239"/>
      <c r="G227" s="239"/>
      <c r="H227" s="240"/>
      <c r="I227" s="239"/>
      <c r="J227" s="239"/>
      <c r="K227" s="239"/>
      <c r="L227" s="239"/>
      <c r="M227" s="239"/>
      <c r="N227" s="239"/>
      <c r="O227" s="239"/>
      <c r="P227" s="239"/>
      <c r="Q227" s="239"/>
      <c r="R227" s="239"/>
      <c r="S227" s="239"/>
      <c r="T227" s="239"/>
      <c r="U227" s="239"/>
      <c r="V227" s="239"/>
      <c r="W227" s="239"/>
      <c r="X227" s="239"/>
      <c r="Y227" s="239"/>
      <c r="Z227" s="239"/>
      <c r="AA227" s="239"/>
      <c r="AB227" s="239"/>
      <c r="AC227" s="239"/>
      <c r="AD227" s="239"/>
      <c r="AE227" s="239"/>
    </row>
    <row r="228" spans="1:31" ht="15.75" customHeight="1" x14ac:dyDescent="0.25">
      <c r="A228" s="241"/>
      <c r="B228" s="239"/>
      <c r="C228" s="953"/>
      <c r="D228" s="239"/>
      <c r="E228" s="239"/>
      <c r="F228" s="239"/>
      <c r="G228" s="239"/>
      <c r="H228" s="240"/>
      <c r="I228" s="239"/>
      <c r="J228" s="239"/>
      <c r="K228" s="239"/>
      <c r="L228" s="239"/>
      <c r="M228" s="239"/>
      <c r="N228" s="239"/>
      <c r="O228" s="239"/>
      <c r="P228" s="239"/>
      <c r="Q228" s="239"/>
      <c r="R228" s="239"/>
      <c r="S228" s="239"/>
      <c r="T228" s="239"/>
      <c r="U228" s="239"/>
      <c r="V228" s="239"/>
      <c r="W228" s="239"/>
      <c r="X228" s="239"/>
      <c r="Y228" s="239"/>
      <c r="Z228" s="239"/>
      <c r="AA228" s="239"/>
      <c r="AB228" s="239"/>
      <c r="AC228" s="239"/>
      <c r="AD228" s="239"/>
      <c r="AE228" s="239"/>
    </row>
    <row r="229" spans="1:31" ht="15.75" customHeight="1" x14ac:dyDescent="0.25">
      <c r="A229" s="241"/>
      <c r="B229" s="239"/>
      <c r="C229" s="953"/>
      <c r="D229" s="239"/>
      <c r="E229" s="239"/>
      <c r="F229" s="239"/>
      <c r="G229" s="239"/>
      <c r="H229" s="240"/>
      <c r="I229" s="239"/>
      <c r="J229" s="239"/>
      <c r="K229" s="239"/>
      <c r="L229" s="239"/>
      <c r="M229" s="239"/>
      <c r="N229" s="239"/>
      <c r="O229" s="239"/>
      <c r="P229" s="239"/>
      <c r="Q229" s="239"/>
      <c r="R229" s="239"/>
      <c r="S229" s="239"/>
      <c r="T229" s="239"/>
      <c r="U229" s="239"/>
      <c r="V229" s="239"/>
      <c r="W229" s="239"/>
      <c r="X229" s="239"/>
      <c r="Y229" s="239"/>
      <c r="Z229" s="239"/>
      <c r="AA229" s="239"/>
      <c r="AB229" s="239"/>
      <c r="AC229" s="239"/>
      <c r="AD229" s="239"/>
      <c r="AE229" s="239"/>
    </row>
    <row r="230" spans="1:31" ht="15.75" customHeight="1" x14ac:dyDescent="0.25">
      <c r="A230" s="241"/>
      <c r="B230" s="239"/>
      <c r="C230" s="953"/>
      <c r="D230" s="239"/>
      <c r="E230" s="239"/>
      <c r="F230" s="239"/>
      <c r="G230" s="239"/>
      <c r="H230" s="240"/>
      <c r="I230" s="239"/>
      <c r="J230" s="239"/>
      <c r="K230" s="239"/>
      <c r="L230" s="239"/>
      <c r="M230" s="239"/>
      <c r="N230" s="239"/>
      <c r="O230" s="239"/>
      <c r="P230" s="239"/>
      <c r="Q230" s="239"/>
      <c r="R230" s="239"/>
      <c r="S230" s="239"/>
      <c r="T230" s="239"/>
      <c r="U230" s="239"/>
      <c r="V230" s="239"/>
      <c r="W230" s="239"/>
      <c r="X230" s="239"/>
      <c r="Y230" s="239"/>
      <c r="Z230" s="239"/>
      <c r="AA230" s="239"/>
      <c r="AB230" s="239"/>
      <c r="AC230" s="239"/>
      <c r="AD230" s="239"/>
      <c r="AE230" s="239"/>
    </row>
    <row r="231" spans="1:31" ht="15.75" customHeight="1" x14ac:dyDescent="0.25">
      <c r="A231" s="241"/>
      <c r="B231" s="239"/>
      <c r="C231" s="953"/>
      <c r="D231" s="239"/>
      <c r="E231" s="239"/>
      <c r="F231" s="239"/>
      <c r="G231" s="239"/>
      <c r="H231" s="240"/>
      <c r="I231" s="239"/>
      <c r="J231" s="239"/>
      <c r="K231" s="239"/>
      <c r="L231" s="239"/>
      <c r="M231" s="239"/>
      <c r="N231" s="239"/>
      <c r="O231" s="239"/>
      <c r="P231" s="239"/>
      <c r="Q231" s="239"/>
      <c r="R231" s="239"/>
      <c r="S231" s="239"/>
      <c r="T231" s="239"/>
      <c r="U231" s="239"/>
      <c r="V231" s="239"/>
      <c r="W231" s="239"/>
      <c r="X231" s="239"/>
      <c r="Y231" s="239"/>
      <c r="Z231" s="239"/>
      <c r="AA231" s="239"/>
      <c r="AB231" s="239"/>
      <c r="AC231" s="239"/>
      <c r="AD231" s="239"/>
      <c r="AE231" s="239"/>
    </row>
    <row r="232" spans="1:31" ht="15.75" customHeight="1" x14ac:dyDescent="0.25">
      <c r="A232" s="241"/>
      <c r="B232" s="239"/>
      <c r="C232" s="953"/>
      <c r="D232" s="239"/>
      <c r="E232" s="239"/>
      <c r="F232" s="239"/>
      <c r="G232" s="239"/>
      <c r="H232" s="240"/>
      <c r="I232" s="239"/>
      <c r="J232" s="239"/>
      <c r="K232" s="239"/>
      <c r="L232" s="239"/>
      <c r="M232" s="239"/>
      <c r="N232" s="239"/>
      <c r="O232" s="239"/>
      <c r="P232" s="239"/>
      <c r="Q232" s="239"/>
      <c r="R232" s="239"/>
      <c r="S232" s="239"/>
      <c r="T232" s="239"/>
      <c r="U232" s="239"/>
      <c r="V232" s="239"/>
      <c r="W232" s="239"/>
      <c r="X232" s="239"/>
      <c r="Y232" s="239"/>
      <c r="Z232" s="239"/>
      <c r="AA232" s="239"/>
      <c r="AB232" s="239"/>
      <c r="AC232" s="239"/>
      <c r="AD232" s="239"/>
      <c r="AE232" s="239"/>
    </row>
    <row r="233" spans="1:31" ht="15.75" customHeight="1" x14ac:dyDescent="0.25">
      <c r="A233" s="241"/>
      <c r="B233" s="239"/>
      <c r="C233" s="953"/>
      <c r="D233" s="239"/>
      <c r="E233" s="239"/>
      <c r="F233" s="239"/>
      <c r="G233" s="239"/>
      <c r="H233" s="240"/>
      <c r="I233" s="239"/>
      <c r="J233" s="239"/>
      <c r="K233" s="239"/>
      <c r="L233" s="239"/>
      <c r="M233" s="239"/>
      <c r="N233" s="239"/>
      <c r="O233" s="239"/>
      <c r="P233" s="239"/>
      <c r="Q233" s="239"/>
      <c r="R233" s="239"/>
      <c r="S233" s="239"/>
      <c r="T233" s="239"/>
      <c r="U233" s="239"/>
      <c r="V233" s="239"/>
      <c r="W233" s="239"/>
      <c r="X233" s="239"/>
      <c r="Y233" s="239"/>
      <c r="Z233" s="239"/>
      <c r="AA233" s="239"/>
      <c r="AB233" s="239"/>
      <c r="AC233" s="239"/>
      <c r="AD233" s="239"/>
      <c r="AE233" s="239"/>
    </row>
    <row r="234" spans="1:31" ht="15.75" customHeight="1" x14ac:dyDescent="0.25">
      <c r="A234" s="241"/>
      <c r="B234" s="239"/>
      <c r="C234" s="953"/>
      <c r="D234" s="239"/>
      <c r="E234" s="239"/>
      <c r="F234" s="239"/>
      <c r="G234" s="239"/>
      <c r="H234" s="240"/>
      <c r="I234" s="239"/>
      <c r="J234" s="239"/>
      <c r="K234" s="239"/>
      <c r="L234" s="239"/>
      <c r="M234" s="239"/>
      <c r="N234" s="239"/>
      <c r="O234" s="239"/>
      <c r="P234" s="239"/>
      <c r="Q234" s="239"/>
      <c r="R234" s="239"/>
      <c r="S234" s="239"/>
      <c r="T234" s="239"/>
      <c r="U234" s="239"/>
      <c r="V234" s="239"/>
      <c r="W234" s="239"/>
      <c r="X234" s="239"/>
      <c r="Y234" s="239"/>
      <c r="Z234" s="239"/>
      <c r="AA234" s="239"/>
      <c r="AB234" s="239"/>
      <c r="AC234" s="239"/>
      <c r="AD234" s="239"/>
      <c r="AE234" s="239"/>
    </row>
    <row r="235" spans="1:31" ht="15.75" customHeight="1" x14ac:dyDescent="0.25">
      <c r="A235" s="241"/>
      <c r="B235" s="239"/>
      <c r="C235" s="953"/>
      <c r="D235" s="239"/>
      <c r="E235" s="239"/>
      <c r="F235" s="239"/>
      <c r="G235" s="239"/>
      <c r="H235" s="240"/>
      <c r="I235" s="239"/>
      <c r="J235" s="239"/>
      <c r="K235" s="239"/>
      <c r="L235" s="239"/>
      <c r="M235" s="239"/>
      <c r="N235" s="239"/>
      <c r="O235" s="239"/>
      <c r="P235" s="239"/>
      <c r="Q235" s="239"/>
      <c r="R235" s="239"/>
      <c r="S235" s="239"/>
      <c r="T235" s="239"/>
      <c r="U235" s="239"/>
      <c r="V235" s="239"/>
      <c r="W235" s="239"/>
      <c r="X235" s="239"/>
      <c r="Y235" s="239"/>
      <c r="Z235" s="239"/>
      <c r="AA235" s="239"/>
      <c r="AB235" s="239"/>
      <c r="AC235" s="239"/>
      <c r="AD235" s="239"/>
      <c r="AE235" s="239"/>
    </row>
    <row r="236" spans="1:31" ht="15.75" customHeight="1" x14ac:dyDescent="0.25">
      <c r="A236" s="241"/>
      <c r="B236" s="239"/>
      <c r="C236" s="953"/>
      <c r="D236" s="239"/>
      <c r="E236" s="239"/>
      <c r="F236" s="239"/>
      <c r="G236" s="239"/>
      <c r="H236" s="240"/>
      <c r="I236" s="239"/>
      <c r="J236" s="239"/>
      <c r="K236" s="239"/>
      <c r="L236" s="239"/>
      <c r="M236" s="239"/>
      <c r="N236" s="239"/>
      <c r="O236" s="239"/>
      <c r="P236" s="239"/>
      <c r="Q236" s="239"/>
      <c r="R236" s="239"/>
      <c r="S236" s="239"/>
      <c r="T236" s="239"/>
      <c r="U236" s="239"/>
      <c r="V236" s="239"/>
      <c r="W236" s="239"/>
      <c r="X236" s="239"/>
      <c r="Y236" s="239"/>
      <c r="Z236" s="239"/>
      <c r="AA236" s="239"/>
      <c r="AB236" s="239"/>
      <c r="AC236" s="239"/>
      <c r="AD236" s="239"/>
      <c r="AE236" s="239"/>
    </row>
    <row r="237" spans="1:31" ht="15.75" customHeight="1" x14ac:dyDescent="0.25">
      <c r="A237" s="241"/>
      <c r="B237" s="239"/>
      <c r="C237" s="953"/>
      <c r="D237" s="239"/>
      <c r="E237" s="239"/>
      <c r="F237" s="239"/>
      <c r="G237" s="239"/>
      <c r="H237" s="240"/>
      <c r="I237" s="239"/>
      <c r="J237" s="239"/>
      <c r="K237" s="239"/>
      <c r="L237" s="239"/>
      <c r="M237" s="239"/>
      <c r="N237" s="239"/>
      <c r="O237" s="239"/>
      <c r="P237" s="239"/>
      <c r="Q237" s="239"/>
      <c r="R237" s="239"/>
      <c r="S237" s="239"/>
      <c r="T237" s="239"/>
      <c r="U237" s="239"/>
      <c r="V237" s="239"/>
      <c r="W237" s="239"/>
      <c r="X237" s="239"/>
      <c r="Y237" s="239"/>
      <c r="Z237" s="239"/>
      <c r="AA237" s="239"/>
      <c r="AB237" s="239"/>
      <c r="AC237" s="239"/>
      <c r="AD237" s="239"/>
      <c r="AE237" s="239"/>
    </row>
    <row r="238" spans="1:31" ht="15.75" customHeight="1" x14ac:dyDescent="0.25">
      <c r="A238" s="241"/>
      <c r="B238" s="239"/>
      <c r="C238" s="953"/>
      <c r="D238" s="239"/>
      <c r="E238" s="239"/>
      <c r="F238" s="239"/>
      <c r="G238" s="239"/>
      <c r="H238" s="240"/>
      <c r="I238" s="239"/>
      <c r="J238" s="239"/>
      <c r="K238" s="239"/>
      <c r="L238" s="239"/>
      <c r="M238" s="239"/>
      <c r="N238" s="239"/>
      <c r="O238" s="239"/>
      <c r="P238" s="239"/>
      <c r="Q238" s="239"/>
      <c r="R238" s="239"/>
      <c r="S238" s="239"/>
      <c r="T238" s="239"/>
      <c r="U238" s="239"/>
      <c r="V238" s="239"/>
      <c r="W238" s="239"/>
      <c r="X238" s="239"/>
      <c r="Y238" s="239"/>
      <c r="Z238" s="239"/>
      <c r="AA238" s="239"/>
      <c r="AB238" s="239"/>
      <c r="AC238" s="239"/>
      <c r="AD238" s="239"/>
      <c r="AE238" s="239"/>
    </row>
    <row r="239" spans="1:31" ht="15.75" customHeight="1" x14ac:dyDescent="0.25">
      <c r="A239" s="241"/>
      <c r="B239" s="239"/>
      <c r="C239" s="953"/>
      <c r="D239" s="239"/>
      <c r="E239" s="239"/>
      <c r="F239" s="239"/>
      <c r="G239" s="239"/>
      <c r="H239" s="240"/>
      <c r="I239" s="239"/>
      <c r="J239" s="239"/>
      <c r="K239" s="239"/>
      <c r="L239" s="239"/>
      <c r="M239" s="239"/>
      <c r="N239" s="239"/>
      <c r="O239" s="239"/>
      <c r="P239" s="239"/>
      <c r="Q239" s="239"/>
      <c r="R239" s="239"/>
      <c r="S239" s="239"/>
      <c r="T239" s="239"/>
      <c r="U239" s="239"/>
      <c r="V239" s="239"/>
      <c r="W239" s="239"/>
      <c r="X239" s="239"/>
      <c r="Y239" s="239"/>
      <c r="Z239" s="239"/>
      <c r="AA239" s="239"/>
      <c r="AB239" s="239"/>
      <c r="AC239" s="239"/>
      <c r="AD239" s="239"/>
      <c r="AE239" s="239"/>
    </row>
    <row r="240" spans="1:31" ht="15.75" customHeight="1" x14ac:dyDescent="0.25">
      <c r="A240" s="241"/>
      <c r="B240" s="239"/>
      <c r="C240" s="953"/>
      <c r="D240" s="239"/>
      <c r="E240" s="239"/>
      <c r="F240" s="239"/>
      <c r="G240" s="239"/>
      <c r="H240" s="240"/>
      <c r="I240" s="239"/>
      <c r="J240" s="239"/>
      <c r="K240" s="239"/>
      <c r="L240" s="239"/>
      <c r="M240" s="239"/>
      <c r="N240" s="239"/>
      <c r="O240" s="239"/>
      <c r="P240" s="239"/>
      <c r="Q240" s="239"/>
      <c r="R240" s="239"/>
      <c r="S240" s="239"/>
      <c r="T240" s="239"/>
      <c r="U240" s="239"/>
      <c r="V240" s="239"/>
      <c r="W240" s="239"/>
      <c r="X240" s="239"/>
      <c r="Y240" s="239"/>
      <c r="Z240" s="239"/>
      <c r="AA240" s="239"/>
      <c r="AB240" s="239"/>
      <c r="AC240" s="239"/>
      <c r="AD240" s="239"/>
      <c r="AE240" s="239"/>
    </row>
    <row r="241" spans="1:31" ht="15.75" customHeight="1" x14ac:dyDescent="0.25">
      <c r="A241" s="241"/>
      <c r="B241" s="239"/>
      <c r="C241" s="953"/>
      <c r="D241" s="239"/>
      <c r="E241" s="239"/>
      <c r="F241" s="239"/>
      <c r="G241" s="239"/>
      <c r="H241" s="240"/>
      <c r="I241" s="239"/>
      <c r="J241" s="239"/>
      <c r="K241" s="239"/>
      <c r="L241" s="239"/>
      <c r="M241" s="239"/>
      <c r="N241" s="239"/>
      <c r="O241" s="239"/>
      <c r="P241" s="239"/>
      <c r="Q241" s="239"/>
      <c r="R241" s="239"/>
      <c r="S241" s="239"/>
      <c r="T241" s="239"/>
      <c r="U241" s="239"/>
      <c r="V241" s="239"/>
      <c r="W241" s="239"/>
      <c r="X241" s="239"/>
      <c r="Y241" s="239"/>
      <c r="Z241" s="239"/>
      <c r="AA241" s="239"/>
      <c r="AB241" s="239"/>
      <c r="AC241" s="239"/>
      <c r="AD241" s="239"/>
      <c r="AE241" s="239"/>
    </row>
    <row r="242" spans="1:31" ht="15.75" customHeight="1" x14ac:dyDescent="0.25">
      <c r="A242" s="241"/>
      <c r="B242" s="239"/>
      <c r="C242" s="953"/>
      <c r="D242" s="239"/>
      <c r="E242" s="239"/>
      <c r="F242" s="239"/>
      <c r="G242" s="239"/>
      <c r="H242" s="240"/>
      <c r="I242" s="239"/>
      <c r="J242" s="239"/>
      <c r="K242" s="239"/>
      <c r="L242" s="239"/>
      <c r="M242" s="239"/>
      <c r="N242" s="239"/>
      <c r="O242" s="239"/>
      <c r="P242" s="239"/>
      <c r="Q242" s="239"/>
      <c r="R242" s="239"/>
      <c r="S242" s="239"/>
      <c r="T242" s="239"/>
      <c r="U242" s="239"/>
      <c r="V242" s="239"/>
      <c r="W242" s="239"/>
      <c r="X242" s="239"/>
      <c r="Y242" s="239"/>
      <c r="Z242" s="239"/>
      <c r="AA242" s="239"/>
      <c r="AB242" s="239"/>
      <c r="AC242" s="239"/>
      <c r="AD242" s="239"/>
      <c r="AE242" s="239"/>
    </row>
    <row r="243" spans="1:31" ht="15.75" customHeight="1" x14ac:dyDescent="0.25">
      <c r="A243" s="241"/>
      <c r="B243" s="239"/>
      <c r="C243" s="953"/>
      <c r="D243" s="239"/>
      <c r="E243" s="239"/>
      <c r="F243" s="239"/>
      <c r="G243" s="239"/>
      <c r="H243" s="240"/>
      <c r="I243" s="239"/>
      <c r="J243" s="239"/>
      <c r="K243" s="239"/>
      <c r="L243" s="239"/>
      <c r="M243" s="239"/>
      <c r="N243" s="239"/>
      <c r="O243" s="239"/>
      <c r="P243" s="239"/>
      <c r="Q243" s="239"/>
      <c r="R243" s="239"/>
      <c r="S243" s="239"/>
      <c r="T243" s="239"/>
      <c r="U243" s="239"/>
      <c r="V243" s="239"/>
      <c r="W243" s="239"/>
      <c r="X243" s="239"/>
      <c r="Y243" s="239"/>
      <c r="Z243" s="239"/>
      <c r="AA243" s="239"/>
      <c r="AB243" s="239"/>
      <c r="AC243" s="239"/>
      <c r="AD243" s="239"/>
      <c r="AE243" s="239"/>
    </row>
    <row r="244" spans="1:31" ht="15.75" customHeight="1" x14ac:dyDescent="0.25">
      <c r="H244" s="328"/>
    </row>
    <row r="245" spans="1:31" ht="15.75" customHeight="1" x14ac:dyDescent="0.25">
      <c r="H245" s="328"/>
    </row>
    <row r="246" spans="1:31" ht="15.75" customHeight="1" x14ac:dyDescent="0.25">
      <c r="H246" s="328"/>
    </row>
    <row r="247" spans="1:31" ht="15.75" customHeight="1" x14ac:dyDescent="0.25">
      <c r="H247" s="328"/>
    </row>
    <row r="248" spans="1:31" ht="15.75" customHeight="1" x14ac:dyDescent="0.25">
      <c r="H248" s="328"/>
    </row>
    <row r="249" spans="1:31" ht="15.75" customHeight="1" x14ac:dyDescent="0.25">
      <c r="H249" s="328"/>
    </row>
    <row r="250" spans="1:31" ht="15.75" customHeight="1" x14ac:dyDescent="0.25">
      <c r="H250" s="328"/>
    </row>
    <row r="251" spans="1:31" ht="15.75" customHeight="1" x14ac:dyDescent="0.25">
      <c r="H251" s="328"/>
    </row>
    <row r="252" spans="1:31" ht="15.75" customHeight="1" x14ac:dyDescent="0.25">
      <c r="H252" s="328"/>
    </row>
    <row r="253" spans="1:31" ht="15.75" customHeight="1" x14ac:dyDescent="0.25">
      <c r="H253" s="328"/>
    </row>
    <row r="254" spans="1:31" ht="15.75" customHeight="1" x14ac:dyDescent="0.25">
      <c r="H254" s="328"/>
    </row>
    <row r="255" spans="1:31" ht="15.75" customHeight="1" x14ac:dyDescent="0.25">
      <c r="H255" s="328"/>
    </row>
    <row r="256" spans="1:31" ht="15.75" customHeight="1" x14ac:dyDescent="0.25">
      <c r="H256" s="328"/>
    </row>
    <row r="257" spans="8:8" ht="15.75" customHeight="1" x14ac:dyDescent="0.25">
      <c r="H257" s="328"/>
    </row>
    <row r="258" spans="8:8" ht="15.75" customHeight="1" x14ac:dyDescent="0.25">
      <c r="H258" s="328"/>
    </row>
    <row r="259" spans="8:8" ht="15.75" customHeight="1" x14ac:dyDescent="0.25">
      <c r="H259" s="328"/>
    </row>
    <row r="260" spans="8:8" ht="15.75" customHeight="1" x14ac:dyDescent="0.25">
      <c r="H260" s="328"/>
    </row>
    <row r="261" spans="8:8" ht="15.75" customHeight="1" x14ac:dyDescent="0.25">
      <c r="H261" s="328"/>
    </row>
    <row r="262" spans="8:8" ht="15.75" customHeight="1" x14ac:dyDescent="0.25">
      <c r="H262" s="328"/>
    </row>
    <row r="263" spans="8:8" ht="15.75" customHeight="1" x14ac:dyDescent="0.25">
      <c r="H263" s="328"/>
    </row>
    <row r="264" spans="8:8" ht="15.75" customHeight="1" x14ac:dyDescent="0.25">
      <c r="H264" s="328"/>
    </row>
    <row r="265" spans="8:8" ht="15.75" customHeight="1" x14ac:dyDescent="0.25">
      <c r="H265" s="328"/>
    </row>
    <row r="266" spans="8:8" ht="15.75" customHeight="1" x14ac:dyDescent="0.25">
      <c r="H266" s="328"/>
    </row>
    <row r="267" spans="8:8" ht="15.75" customHeight="1" x14ac:dyDescent="0.25">
      <c r="H267" s="328"/>
    </row>
    <row r="268" spans="8:8" ht="15.75" customHeight="1" x14ac:dyDescent="0.25">
      <c r="H268" s="328"/>
    </row>
    <row r="269" spans="8:8" ht="15.75" customHeight="1" x14ac:dyDescent="0.25">
      <c r="H269" s="328"/>
    </row>
    <row r="270" spans="8:8" ht="15.75" customHeight="1" x14ac:dyDescent="0.25">
      <c r="H270" s="328"/>
    </row>
    <row r="271" spans="8:8" ht="15.75" customHeight="1" x14ac:dyDescent="0.25">
      <c r="H271" s="328"/>
    </row>
    <row r="272" spans="8:8" ht="15.75" customHeight="1" x14ac:dyDescent="0.25">
      <c r="H272" s="328"/>
    </row>
    <row r="273" spans="8:8" ht="15.75" customHeight="1" x14ac:dyDescent="0.25">
      <c r="H273" s="328"/>
    </row>
    <row r="274" spans="8:8" ht="15.75" customHeight="1" x14ac:dyDescent="0.25">
      <c r="H274" s="328"/>
    </row>
    <row r="275" spans="8:8" ht="15.75" customHeight="1" x14ac:dyDescent="0.25">
      <c r="H275" s="328"/>
    </row>
    <row r="276" spans="8:8" ht="15.75" customHeight="1" x14ac:dyDescent="0.25">
      <c r="H276" s="328"/>
    </row>
    <row r="277" spans="8:8" ht="15.75" customHeight="1" x14ac:dyDescent="0.25">
      <c r="H277" s="328"/>
    </row>
    <row r="278" spans="8:8" ht="15.75" customHeight="1" x14ac:dyDescent="0.25">
      <c r="H278" s="328"/>
    </row>
    <row r="279" spans="8:8" ht="15.75" customHeight="1" x14ac:dyDescent="0.25">
      <c r="H279" s="328"/>
    </row>
    <row r="280" spans="8:8" ht="15.75" customHeight="1" x14ac:dyDescent="0.25">
      <c r="H280" s="328"/>
    </row>
    <row r="281" spans="8:8" ht="15.75" customHeight="1" x14ac:dyDescent="0.25">
      <c r="H281" s="328"/>
    </row>
    <row r="282" spans="8:8" ht="15.75" customHeight="1" x14ac:dyDescent="0.25">
      <c r="H282" s="328"/>
    </row>
    <row r="283" spans="8:8" ht="15.75" customHeight="1" x14ac:dyDescent="0.25">
      <c r="H283" s="328"/>
    </row>
    <row r="284" spans="8:8" ht="15.75" customHeight="1" x14ac:dyDescent="0.25">
      <c r="H284" s="328"/>
    </row>
    <row r="285" spans="8:8" ht="15.75" customHeight="1" x14ac:dyDescent="0.25">
      <c r="H285" s="328"/>
    </row>
    <row r="286" spans="8:8" ht="15.75" customHeight="1" x14ac:dyDescent="0.25">
      <c r="H286" s="328"/>
    </row>
    <row r="287" spans="8:8" ht="15.75" customHeight="1" x14ac:dyDescent="0.25">
      <c r="H287" s="328"/>
    </row>
    <row r="288" spans="8:8" ht="15.75" customHeight="1" x14ac:dyDescent="0.25">
      <c r="H288" s="328"/>
    </row>
    <row r="289" spans="8:8" ht="15.75" customHeight="1" x14ac:dyDescent="0.25">
      <c r="H289" s="328"/>
    </row>
    <row r="290" spans="8:8" ht="15.75" customHeight="1" x14ac:dyDescent="0.25">
      <c r="H290" s="328"/>
    </row>
    <row r="291" spans="8:8" ht="15.75" customHeight="1" x14ac:dyDescent="0.25">
      <c r="H291" s="328"/>
    </row>
    <row r="292" spans="8:8" ht="15.75" customHeight="1" x14ac:dyDescent="0.25">
      <c r="H292" s="328"/>
    </row>
    <row r="293" spans="8:8" ht="15.75" customHeight="1" x14ac:dyDescent="0.25">
      <c r="H293" s="328"/>
    </row>
    <row r="294" spans="8:8" ht="15.75" customHeight="1" x14ac:dyDescent="0.25">
      <c r="H294" s="328"/>
    </row>
    <row r="295" spans="8:8" ht="15.75" customHeight="1" x14ac:dyDescent="0.25">
      <c r="H295" s="328"/>
    </row>
    <row r="296" spans="8:8" ht="15.75" customHeight="1" x14ac:dyDescent="0.25">
      <c r="H296" s="328"/>
    </row>
    <row r="297" spans="8:8" ht="15.75" customHeight="1" x14ac:dyDescent="0.25">
      <c r="H297" s="328"/>
    </row>
    <row r="298" spans="8:8" ht="15.75" customHeight="1" x14ac:dyDescent="0.25">
      <c r="H298" s="328"/>
    </row>
    <row r="299" spans="8:8" ht="15.75" customHeight="1" x14ac:dyDescent="0.25">
      <c r="H299" s="328"/>
    </row>
    <row r="300" spans="8:8" ht="15.75" customHeight="1" x14ac:dyDescent="0.25">
      <c r="H300" s="328"/>
    </row>
    <row r="301" spans="8:8" ht="15.75" customHeight="1" x14ac:dyDescent="0.25">
      <c r="H301" s="328"/>
    </row>
    <row r="302" spans="8:8" ht="15.75" customHeight="1" x14ac:dyDescent="0.25">
      <c r="H302" s="328"/>
    </row>
    <row r="303" spans="8:8" ht="15.75" customHeight="1" x14ac:dyDescent="0.25">
      <c r="H303" s="328"/>
    </row>
    <row r="304" spans="8:8" ht="15.75" customHeight="1" x14ac:dyDescent="0.25">
      <c r="H304" s="328"/>
    </row>
    <row r="305" spans="8:8" ht="15.75" customHeight="1" x14ac:dyDescent="0.25">
      <c r="H305" s="328"/>
    </row>
    <row r="306" spans="8:8" ht="15.75" customHeight="1" x14ac:dyDescent="0.25">
      <c r="H306" s="328"/>
    </row>
    <row r="307" spans="8:8" ht="15.75" customHeight="1" x14ac:dyDescent="0.25">
      <c r="H307" s="328"/>
    </row>
    <row r="308" spans="8:8" ht="15.75" customHeight="1" x14ac:dyDescent="0.25">
      <c r="H308" s="328"/>
    </row>
    <row r="309" spans="8:8" ht="15.75" customHeight="1" x14ac:dyDescent="0.25">
      <c r="H309" s="328"/>
    </row>
    <row r="310" spans="8:8" ht="15.75" customHeight="1" x14ac:dyDescent="0.25">
      <c r="H310" s="328"/>
    </row>
    <row r="311" spans="8:8" ht="15.75" customHeight="1" x14ac:dyDescent="0.25">
      <c r="H311" s="328"/>
    </row>
    <row r="312" spans="8:8" ht="15.75" customHeight="1" x14ac:dyDescent="0.25">
      <c r="H312" s="328"/>
    </row>
    <row r="313" spans="8:8" ht="15.75" customHeight="1" x14ac:dyDescent="0.25">
      <c r="H313" s="328"/>
    </row>
    <row r="314" spans="8:8" ht="15.75" customHeight="1" x14ac:dyDescent="0.25">
      <c r="H314" s="328"/>
    </row>
    <row r="315" spans="8:8" ht="15.75" customHeight="1" x14ac:dyDescent="0.25">
      <c r="H315" s="328"/>
    </row>
    <row r="316" spans="8:8" ht="15.75" customHeight="1" x14ac:dyDescent="0.25">
      <c r="H316" s="328"/>
    </row>
    <row r="317" spans="8:8" ht="15.75" customHeight="1" x14ac:dyDescent="0.25">
      <c r="H317" s="328"/>
    </row>
    <row r="318" spans="8:8" ht="15.75" customHeight="1" x14ac:dyDescent="0.25">
      <c r="H318" s="328"/>
    </row>
    <row r="319" spans="8:8" ht="15.75" customHeight="1" x14ac:dyDescent="0.25">
      <c r="H319" s="328"/>
    </row>
    <row r="320" spans="8:8" ht="15.75" customHeight="1" x14ac:dyDescent="0.25">
      <c r="H320" s="328"/>
    </row>
    <row r="321" spans="8:8" ht="15.75" customHeight="1" x14ac:dyDescent="0.25">
      <c r="H321" s="328"/>
    </row>
    <row r="322" spans="8:8" ht="15.75" customHeight="1" x14ac:dyDescent="0.25">
      <c r="H322" s="328"/>
    </row>
    <row r="323" spans="8:8" ht="15.75" customHeight="1" x14ac:dyDescent="0.25">
      <c r="H323" s="328"/>
    </row>
    <row r="324" spans="8:8" ht="15.75" customHeight="1" x14ac:dyDescent="0.25">
      <c r="H324" s="328"/>
    </row>
    <row r="325" spans="8:8" ht="15.75" customHeight="1" x14ac:dyDescent="0.25">
      <c r="H325" s="328"/>
    </row>
    <row r="326" spans="8:8" ht="15.75" customHeight="1" x14ac:dyDescent="0.25">
      <c r="H326" s="328"/>
    </row>
    <row r="327" spans="8:8" ht="15.75" customHeight="1" x14ac:dyDescent="0.25">
      <c r="H327" s="328"/>
    </row>
    <row r="328" spans="8:8" ht="15.75" customHeight="1" x14ac:dyDescent="0.25">
      <c r="H328" s="328"/>
    </row>
    <row r="329" spans="8:8" ht="15.75" customHeight="1" x14ac:dyDescent="0.25">
      <c r="H329" s="328"/>
    </row>
    <row r="330" spans="8:8" ht="15.75" customHeight="1" x14ac:dyDescent="0.25">
      <c r="H330" s="328"/>
    </row>
    <row r="331" spans="8:8" ht="15.75" customHeight="1" x14ac:dyDescent="0.25">
      <c r="H331" s="328"/>
    </row>
    <row r="332" spans="8:8" ht="15.75" customHeight="1" x14ac:dyDescent="0.25">
      <c r="H332" s="328"/>
    </row>
    <row r="333" spans="8:8" ht="15.75" customHeight="1" x14ac:dyDescent="0.25">
      <c r="H333" s="328"/>
    </row>
    <row r="334" spans="8:8" ht="15.75" customHeight="1" x14ac:dyDescent="0.25">
      <c r="H334" s="328"/>
    </row>
    <row r="335" spans="8:8" ht="15.75" customHeight="1" x14ac:dyDescent="0.25">
      <c r="H335" s="328"/>
    </row>
    <row r="336" spans="8:8" ht="15.75" customHeight="1" x14ac:dyDescent="0.25">
      <c r="H336" s="328"/>
    </row>
    <row r="337" spans="8:8" ht="15.75" customHeight="1" x14ac:dyDescent="0.25">
      <c r="H337" s="328"/>
    </row>
    <row r="338" spans="8:8" ht="15.75" customHeight="1" x14ac:dyDescent="0.25">
      <c r="H338" s="328"/>
    </row>
    <row r="339" spans="8:8" ht="15.75" customHeight="1" x14ac:dyDescent="0.25">
      <c r="H339" s="328"/>
    </row>
    <row r="340" spans="8:8" ht="15.75" customHeight="1" x14ac:dyDescent="0.25">
      <c r="H340" s="328"/>
    </row>
    <row r="341" spans="8:8" ht="15.75" customHeight="1" x14ac:dyDescent="0.25">
      <c r="H341" s="328"/>
    </row>
    <row r="342" spans="8:8" ht="15.75" customHeight="1" x14ac:dyDescent="0.25">
      <c r="H342" s="328"/>
    </row>
    <row r="343" spans="8:8" ht="15.75" customHeight="1" x14ac:dyDescent="0.25">
      <c r="H343" s="328"/>
    </row>
    <row r="344" spans="8:8" ht="15.75" customHeight="1" x14ac:dyDescent="0.25">
      <c r="H344" s="328"/>
    </row>
    <row r="345" spans="8:8" ht="15.75" customHeight="1" x14ac:dyDescent="0.25">
      <c r="H345" s="328"/>
    </row>
    <row r="346" spans="8:8" ht="15.75" customHeight="1" x14ac:dyDescent="0.25">
      <c r="H346" s="328"/>
    </row>
    <row r="347" spans="8:8" ht="15.75" customHeight="1" x14ac:dyDescent="0.25">
      <c r="H347" s="328"/>
    </row>
    <row r="348" spans="8:8" ht="15.75" customHeight="1" x14ac:dyDescent="0.25">
      <c r="H348" s="328"/>
    </row>
    <row r="349" spans="8:8" ht="15.75" customHeight="1" x14ac:dyDescent="0.25">
      <c r="H349" s="328"/>
    </row>
    <row r="350" spans="8:8" ht="15.75" customHeight="1" x14ac:dyDescent="0.25">
      <c r="H350" s="328"/>
    </row>
    <row r="351" spans="8:8" ht="15.75" customHeight="1" x14ac:dyDescent="0.25">
      <c r="H351" s="328"/>
    </row>
    <row r="352" spans="8:8" ht="15.75" customHeight="1" x14ac:dyDescent="0.25">
      <c r="H352" s="328"/>
    </row>
    <row r="353" spans="8:8" ht="15.75" customHeight="1" x14ac:dyDescent="0.25">
      <c r="H353" s="328"/>
    </row>
    <row r="354" spans="8:8" ht="15.75" customHeight="1" x14ac:dyDescent="0.25">
      <c r="H354" s="328"/>
    </row>
    <row r="355" spans="8:8" ht="15.75" customHeight="1" x14ac:dyDescent="0.25">
      <c r="H355" s="328"/>
    </row>
    <row r="356" spans="8:8" ht="15.75" customHeight="1" x14ac:dyDescent="0.25">
      <c r="H356" s="328"/>
    </row>
    <row r="357" spans="8:8" ht="15.75" customHeight="1" x14ac:dyDescent="0.25">
      <c r="H357" s="328"/>
    </row>
    <row r="358" spans="8:8" ht="15.75" customHeight="1" x14ac:dyDescent="0.25">
      <c r="H358" s="328"/>
    </row>
    <row r="359" spans="8:8" ht="15.75" customHeight="1" x14ac:dyDescent="0.25">
      <c r="H359" s="328"/>
    </row>
    <row r="360" spans="8:8" ht="15.75" customHeight="1" x14ac:dyDescent="0.25">
      <c r="H360" s="328"/>
    </row>
    <row r="361" spans="8:8" ht="15.75" customHeight="1" x14ac:dyDescent="0.25">
      <c r="H361" s="328"/>
    </row>
    <row r="362" spans="8:8" ht="15.75" customHeight="1" x14ac:dyDescent="0.25">
      <c r="H362" s="328"/>
    </row>
    <row r="363" spans="8:8" ht="15.75" customHeight="1" x14ac:dyDescent="0.25">
      <c r="H363" s="328"/>
    </row>
    <row r="364" spans="8:8" ht="15.75" customHeight="1" x14ac:dyDescent="0.25">
      <c r="H364" s="328"/>
    </row>
    <row r="365" spans="8:8" ht="15.75" customHeight="1" x14ac:dyDescent="0.25">
      <c r="H365" s="328"/>
    </row>
    <row r="366" spans="8:8" ht="15.75" customHeight="1" x14ac:dyDescent="0.25">
      <c r="H366" s="328"/>
    </row>
    <row r="367" spans="8:8" ht="15.75" customHeight="1" x14ac:dyDescent="0.25">
      <c r="H367" s="328"/>
    </row>
    <row r="368" spans="8:8" ht="15.75" customHeight="1" x14ac:dyDescent="0.25">
      <c r="H368" s="328"/>
    </row>
    <row r="369" spans="8:8" ht="15.75" customHeight="1" x14ac:dyDescent="0.25">
      <c r="H369" s="328"/>
    </row>
    <row r="370" spans="8:8" ht="15.75" customHeight="1" x14ac:dyDescent="0.25">
      <c r="H370" s="328"/>
    </row>
    <row r="371" spans="8:8" ht="15.75" customHeight="1" x14ac:dyDescent="0.25">
      <c r="H371" s="328"/>
    </row>
    <row r="372" spans="8:8" ht="15.75" customHeight="1" x14ac:dyDescent="0.25">
      <c r="H372" s="328"/>
    </row>
    <row r="373" spans="8:8" ht="15.75" customHeight="1" x14ac:dyDescent="0.25">
      <c r="H373" s="328"/>
    </row>
    <row r="374" spans="8:8" ht="15.75" customHeight="1" x14ac:dyDescent="0.25">
      <c r="H374" s="328"/>
    </row>
    <row r="375" spans="8:8" ht="15.75" customHeight="1" x14ac:dyDescent="0.25">
      <c r="H375" s="328"/>
    </row>
    <row r="376" spans="8:8" ht="15.75" customHeight="1" x14ac:dyDescent="0.25">
      <c r="H376" s="328"/>
    </row>
    <row r="377" spans="8:8" ht="15.75" customHeight="1" x14ac:dyDescent="0.25">
      <c r="H377" s="328"/>
    </row>
    <row r="378" spans="8:8" ht="15.75" customHeight="1" x14ac:dyDescent="0.25">
      <c r="H378" s="328"/>
    </row>
    <row r="379" spans="8:8" ht="15.75" customHeight="1" x14ac:dyDescent="0.25">
      <c r="H379" s="328"/>
    </row>
    <row r="380" spans="8:8" ht="15.75" customHeight="1" x14ac:dyDescent="0.25">
      <c r="H380" s="328"/>
    </row>
    <row r="381" spans="8:8" ht="15.75" customHeight="1" x14ac:dyDescent="0.25">
      <c r="H381" s="328"/>
    </row>
    <row r="382" spans="8:8" ht="15.75" customHeight="1" x14ac:dyDescent="0.25">
      <c r="H382" s="328"/>
    </row>
    <row r="383" spans="8:8" ht="15.75" customHeight="1" x14ac:dyDescent="0.25">
      <c r="H383" s="328"/>
    </row>
    <row r="384" spans="8:8" ht="15.75" customHeight="1" x14ac:dyDescent="0.25">
      <c r="H384" s="328"/>
    </row>
    <row r="385" spans="8:8" ht="15.75" customHeight="1" x14ac:dyDescent="0.25">
      <c r="H385" s="328"/>
    </row>
    <row r="386" spans="8:8" ht="15.75" customHeight="1" x14ac:dyDescent="0.25">
      <c r="H386" s="328"/>
    </row>
    <row r="387" spans="8:8" ht="15.75" customHeight="1" x14ac:dyDescent="0.25">
      <c r="H387" s="328"/>
    </row>
    <row r="388" spans="8:8" ht="15.75" customHeight="1" x14ac:dyDescent="0.25">
      <c r="H388" s="328"/>
    </row>
    <row r="389" spans="8:8" ht="15.75" customHeight="1" x14ac:dyDescent="0.25">
      <c r="H389" s="328"/>
    </row>
    <row r="390" spans="8:8" ht="15.75" customHeight="1" x14ac:dyDescent="0.25">
      <c r="H390" s="328"/>
    </row>
    <row r="391" spans="8:8" ht="15.75" customHeight="1" x14ac:dyDescent="0.25">
      <c r="H391" s="328"/>
    </row>
    <row r="392" spans="8:8" ht="15.75" customHeight="1" x14ac:dyDescent="0.25">
      <c r="H392" s="328"/>
    </row>
    <row r="393" spans="8:8" ht="15.75" customHeight="1" x14ac:dyDescent="0.25">
      <c r="H393" s="328"/>
    </row>
    <row r="394" spans="8:8" ht="15.75" customHeight="1" x14ac:dyDescent="0.25">
      <c r="H394" s="328"/>
    </row>
    <row r="395" spans="8:8" ht="15.75" customHeight="1" x14ac:dyDescent="0.25">
      <c r="H395" s="328"/>
    </row>
    <row r="396" spans="8:8" ht="15.75" customHeight="1" x14ac:dyDescent="0.25">
      <c r="H396" s="328"/>
    </row>
    <row r="397" spans="8:8" ht="15.75" customHeight="1" x14ac:dyDescent="0.25">
      <c r="H397" s="328"/>
    </row>
    <row r="398" spans="8:8" ht="15.75" customHeight="1" x14ac:dyDescent="0.25">
      <c r="H398" s="328"/>
    </row>
    <row r="399" spans="8:8" ht="15.75" customHeight="1" x14ac:dyDescent="0.25">
      <c r="H399" s="328"/>
    </row>
    <row r="400" spans="8:8" ht="15.75" customHeight="1" x14ac:dyDescent="0.25">
      <c r="H400" s="328"/>
    </row>
    <row r="401" spans="8:8" ht="15.75" customHeight="1" x14ac:dyDescent="0.25">
      <c r="H401" s="328"/>
    </row>
    <row r="402" spans="8:8" ht="15.75" customHeight="1" x14ac:dyDescent="0.25">
      <c r="H402" s="328"/>
    </row>
    <row r="403" spans="8:8" ht="15.75" customHeight="1" x14ac:dyDescent="0.25">
      <c r="H403" s="328"/>
    </row>
    <row r="404" spans="8:8" ht="15.75" customHeight="1" x14ac:dyDescent="0.25">
      <c r="H404" s="328"/>
    </row>
    <row r="405" spans="8:8" ht="15.75" customHeight="1" x14ac:dyDescent="0.25">
      <c r="H405" s="328"/>
    </row>
    <row r="406" spans="8:8" ht="15.75" customHeight="1" x14ac:dyDescent="0.25">
      <c r="H406" s="328"/>
    </row>
    <row r="407" spans="8:8" ht="15.75" customHeight="1" x14ac:dyDescent="0.25">
      <c r="H407" s="328"/>
    </row>
    <row r="408" spans="8:8" ht="15.75" customHeight="1" x14ac:dyDescent="0.25">
      <c r="H408" s="328"/>
    </row>
    <row r="409" spans="8:8" ht="15.75" customHeight="1" x14ac:dyDescent="0.25">
      <c r="H409" s="328"/>
    </row>
    <row r="410" spans="8:8" ht="15.75" customHeight="1" x14ac:dyDescent="0.25">
      <c r="H410" s="328"/>
    </row>
    <row r="411" spans="8:8" ht="15.75" customHeight="1" x14ac:dyDescent="0.25">
      <c r="H411" s="328"/>
    </row>
    <row r="412" spans="8:8" ht="15.75" customHeight="1" x14ac:dyDescent="0.25">
      <c r="H412" s="328"/>
    </row>
    <row r="413" spans="8:8" ht="15.75" customHeight="1" x14ac:dyDescent="0.25">
      <c r="H413" s="328"/>
    </row>
    <row r="414" spans="8:8" ht="15.75" customHeight="1" x14ac:dyDescent="0.25">
      <c r="H414" s="328"/>
    </row>
    <row r="415" spans="8:8" ht="15.75" customHeight="1" x14ac:dyDescent="0.25">
      <c r="H415" s="328"/>
    </row>
    <row r="416" spans="8:8" ht="15.75" customHeight="1" x14ac:dyDescent="0.25">
      <c r="H416" s="328"/>
    </row>
    <row r="417" spans="8:8" ht="15.75" customHeight="1" x14ac:dyDescent="0.25">
      <c r="H417" s="328"/>
    </row>
    <row r="418" spans="8:8" ht="15.75" customHeight="1" x14ac:dyDescent="0.25">
      <c r="H418" s="328"/>
    </row>
    <row r="419" spans="8:8" ht="15.75" customHeight="1" x14ac:dyDescent="0.25">
      <c r="H419" s="328"/>
    </row>
    <row r="420" spans="8:8" ht="15.75" customHeight="1" x14ac:dyDescent="0.25">
      <c r="H420" s="328"/>
    </row>
    <row r="421" spans="8:8" ht="15.75" customHeight="1" x14ac:dyDescent="0.25">
      <c r="H421" s="328"/>
    </row>
    <row r="422" spans="8:8" ht="15.75" customHeight="1" x14ac:dyDescent="0.25">
      <c r="H422" s="328"/>
    </row>
    <row r="423" spans="8:8" ht="15.75" customHeight="1" x14ac:dyDescent="0.25">
      <c r="H423" s="328"/>
    </row>
    <row r="424" spans="8:8" ht="15.75" customHeight="1" x14ac:dyDescent="0.25">
      <c r="H424" s="328"/>
    </row>
    <row r="425" spans="8:8" ht="15.75" customHeight="1" x14ac:dyDescent="0.25">
      <c r="H425" s="328"/>
    </row>
    <row r="426" spans="8:8" ht="15.75" customHeight="1" x14ac:dyDescent="0.25">
      <c r="H426" s="328"/>
    </row>
    <row r="427" spans="8:8" ht="15.75" customHeight="1" x14ac:dyDescent="0.25">
      <c r="H427" s="328"/>
    </row>
    <row r="428" spans="8:8" ht="15.75" customHeight="1" x14ac:dyDescent="0.25">
      <c r="H428" s="328"/>
    </row>
    <row r="429" spans="8:8" ht="15.75" customHeight="1" x14ac:dyDescent="0.25">
      <c r="H429" s="328"/>
    </row>
    <row r="430" spans="8:8" ht="15.75" customHeight="1" x14ac:dyDescent="0.25">
      <c r="H430" s="328"/>
    </row>
    <row r="431" spans="8:8" ht="15.75" customHeight="1" x14ac:dyDescent="0.25">
      <c r="H431" s="328"/>
    </row>
    <row r="432" spans="8:8" ht="15.75" customHeight="1" x14ac:dyDescent="0.25">
      <c r="H432" s="328"/>
    </row>
    <row r="433" spans="8:8" ht="15.75" customHeight="1" x14ac:dyDescent="0.25">
      <c r="H433" s="328"/>
    </row>
    <row r="434" spans="8:8" ht="15.75" customHeight="1" x14ac:dyDescent="0.25">
      <c r="H434" s="328"/>
    </row>
    <row r="435" spans="8:8" ht="15.75" customHeight="1" x14ac:dyDescent="0.25">
      <c r="H435" s="328"/>
    </row>
    <row r="436" spans="8:8" ht="15.75" customHeight="1" x14ac:dyDescent="0.25">
      <c r="H436" s="328"/>
    </row>
    <row r="437" spans="8:8" ht="15.75" customHeight="1" x14ac:dyDescent="0.25">
      <c r="H437" s="328"/>
    </row>
    <row r="438" spans="8:8" ht="15.75" customHeight="1" x14ac:dyDescent="0.25">
      <c r="H438" s="328"/>
    </row>
    <row r="439" spans="8:8" ht="15.75" customHeight="1" x14ac:dyDescent="0.25">
      <c r="H439" s="328"/>
    </row>
    <row r="440" spans="8:8" ht="15.75" customHeight="1" x14ac:dyDescent="0.25">
      <c r="H440" s="328"/>
    </row>
    <row r="441" spans="8:8" ht="15.75" customHeight="1" x14ac:dyDescent="0.25">
      <c r="H441" s="328"/>
    </row>
    <row r="442" spans="8:8" ht="15.75" customHeight="1" x14ac:dyDescent="0.25">
      <c r="H442" s="328"/>
    </row>
    <row r="443" spans="8:8" ht="15.75" customHeight="1" x14ac:dyDescent="0.25">
      <c r="H443" s="328"/>
    </row>
    <row r="444" spans="8:8" ht="15.75" customHeight="1" x14ac:dyDescent="0.25">
      <c r="H444" s="328"/>
    </row>
    <row r="445" spans="8:8" ht="15.75" customHeight="1" x14ac:dyDescent="0.25">
      <c r="H445" s="328"/>
    </row>
    <row r="446" spans="8:8" ht="15.75" customHeight="1" x14ac:dyDescent="0.25">
      <c r="H446" s="328"/>
    </row>
    <row r="447" spans="8:8" ht="15.75" customHeight="1" x14ac:dyDescent="0.25">
      <c r="H447" s="328"/>
    </row>
    <row r="448" spans="8:8" ht="15.75" customHeight="1" x14ac:dyDescent="0.25">
      <c r="H448" s="328"/>
    </row>
    <row r="449" spans="8:8" ht="15.75" customHeight="1" x14ac:dyDescent="0.25">
      <c r="H449" s="328"/>
    </row>
    <row r="450" spans="8:8" ht="15.75" customHeight="1" x14ac:dyDescent="0.25">
      <c r="H450" s="328"/>
    </row>
    <row r="451" spans="8:8" ht="15.75" customHeight="1" x14ac:dyDescent="0.25">
      <c r="H451" s="328"/>
    </row>
    <row r="452" spans="8:8" ht="15.75" customHeight="1" x14ac:dyDescent="0.25">
      <c r="H452" s="328"/>
    </row>
    <row r="453" spans="8:8" ht="15.75" customHeight="1" x14ac:dyDescent="0.25">
      <c r="H453" s="328"/>
    </row>
    <row r="454" spans="8:8" ht="15.75" customHeight="1" x14ac:dyDescent="0.25">
      <c r="H454" s="328"/>
    </row>
    <row r="455" spans="8:8" ht="15.75" customHeight="1" x14ac:dyDescent="0.25">
      <c r="H455" s="328"/>
    </row>
    <row r="456" spans="8:8" ht="15.75" customHeight="1" x14ac:dyDescent="0.25">
      <c r="H456" s="328"/>
    </row>
    <row r="457" spans="8:8" ht="15.75" customHeight="1" x14ac:dyDescent="0.25">
      <c r="H457" s="328"/>
    </row>
    <row r="458" spans="8:8" ht="15.75" customHeight="1" x14ac:dyDescent="0.25">
      <c r="H458" s="328"/>
    </row>
    <row r="459" spans="8:8" ht="15.75" customHeight="1" x14ac:dyDescent="0.25">
      <c r="H459" s="328"/>
    </row>
    <row r="460" spans="8:8" ht="15.75" customHeight="1" x14ac:dyDescent="0.25">
      <c r="H460" s="328"/>
    </row>
    <row r="461" spans="8:8" ht="15.75" customHeight="1" x14ac:dyDescent="0.25">
      <c r="H461" s="328"/>
    </row>
    <row r="462" spans="8:8" ht="15.75" customHeight="1" x14ac:dyDescent="0.25">
      <c r="H462" s="328"/>
    </row>
    <row r="463" spans="8:8" ht="15.75" customHeight="1" x14ac:dyDescent="0.25">
      <c r="H463" s="328"/>
    </row>
    <row r="464" spans="8:8" ht="15.75" customHeight="1" x14ac:dyDescent="0.25">
      <c r="H464" s="328"/>
    </row>
    <row r="465" spans="8:8" ht="15.75" customHeight="1" x14ac:dyDescent="0.25">
      <c r="H465" s="328"/>
    </row>
    <row r="466" spans="8:8" ht="15.75" customHeight="1" x14ac:dyDescent="0.25">
      <c r="H466" s="328"/>
    </row>
    <row r="467" spans="8:8" ht="15.75" customHeight="1" x14ac:dyDescent="0.25">
      <c r="H467" s="328"/>
    </row>
    <row r="468" spans="8:8" ht="15.75" customHeight="1" x14ac:dyDescent="0.25">
      <c r="H468" s="328"/>
    </row>
    <row r="469" spans="8:8" ht="15.75" customHeight="1" x14ac:dyDescent="0.25">
      <c r="H469" s="328"/>
    </row>
    <row r="470" spans="8:8" ht="15.75" customHeight="1" x14ac:dyDescent="0.25">
      <c r="H470" s="328"/>
    </row>
    <row r="471" spans="8:8" ht="15.75" customHeight="1" x14ac:dyDescent="0.25">
      <c r="H471" s="328"/>
    </row>
    <row r="472" spans="8:8" ht="15.75" customHeight="1" x14ac:dyDescent="0.25">
      <c r="H472" s="328"/>
    </row>
    <row r="473" spans="8:8" ht="15.75" customHeight="1" x14ac:dyDescent="0.25">
      <c r="H473" s="328"/>
    </row>
    <row r="474" spans="8:8" ht="15.75" customHeight="1" x14ac:dyDescent="0.25">
      <c r="H474" s="328"/>
    </row>
    <row r="475" spans="8:8" ht="15.75" customHeight="1" x14ac:dyDescent="0.25">
      <c r="H475" s="328"/>
    </row>
    <row r="476" spans="8:8" ht="15.75" customHeight="1" x14ac:dyDescent="0.25">
      <c r="H476" s="328"/>
    </row>
    <row r="477" spans="8:8" ht="15.75" customHeight="1" x14ac:dyDescent="0.25">
      <c r="H477" s="328"/>
    </row>
    <row r="478" spans="8:8" ht="15.75" customHeight="1" x14ac:dyDescent="0.25">
      <c r="H478" s="328"/>
    </row>
    <row r="479" spans="8:8" ht="15.75" customHeight="1" x14ac:dyDescent="0.25">
      <c r="H479" s="328"/>
    </row>
    <row r="480" spans="8:8" ht="15.75" customHeight="1" x14ac:dyDescent="0.25">
      <c r="H480" s="328"/>
    </row>
    <row r="481" spans="8:8" ht="15.75" customHeight="1" x14ac:dyDescent="0.25">
      <c r="H481" s="328"/>
    </row>
    <row r="482" spans="8:8" ht="15.75" customHeight="1" x14ac:dyDescent="0.25">
      <c r="H482" s="328"/>
    </row>
    <row r="483" spans="8:8" ht="15.75" customHeight="1" x14ac:dyDescent="0.25">
      <c r="H483" s="328"/>
    </row>
    <row r="484" spans="8:8" ht="15.75" customHeight="1" x14ac:dyDescent="0.25">
      <c r="H484" s="328"/>
    </row>
    <row r="485" spans="8:8" ht="15.75" customHeight="1" x14ac:dyDescent="0.25">
      <c r="H485" s="328"/>
    </row>
    <row r="486" spans="8:8" ht="15.75" customHeight="1" x14ac:dyDescent="0.25">
      <c r="H486" s="328"/>
    </row>
    <row r="487" spans="8:8" ht="15.75" customHeight="1" x14ac:dyDescent="0.25">
      <c r="H487" s="328"/>
    </row>
    <row r="488" spans="8:8" ht="15.75" customHeight="1" x14ac:dyDescent="0.25">
      <c r="H488" s="328"/>
    </row>
    <row r="489" spans="8:8" ht="15.75" customHeight="1" x14ac:dyDescent="0.25">
      <c r="H489" s="328"/>
    </row>
    <row r="490" spans="8:8" ht="15.75" customHeight="1" x14ac:dyDescent="0.25">
      <c r="H490" s="328"/>
    </row>
    <row r="491" spans="8:8" ht="15.75" customHeight="1" x14ac:dyDescent="0.25">
      <c r="H491" s="328"/>
    </row>
    <row r="492" spans="8:8" ht="15.75" customHeight="1" x14ac:dyDescent="0.25">
      <c r="H492" s="328"/>
    </row>
    <row r="493" spans="8:8" ht="15.75" customHeight="1" x14ac:dyDescent="0.25">
      <c r="H493" s="328"/>
    </row>
    <row r="494" spans="8:8" ht="15.75" customHeight="1" x14ac:dyDescent="0.25">
      <c r="H494" s="328"/>
    </row>
    <row r="495" spans="8:8" ht="15.75" customHeight="1" x14ac:dyDescent="0.25">
      <c r="H495" s="328"/>
    </row>
    <row r="496" spans="8:8" ht="15.75" customHeight="1" x14ac:dyDescent="0.25">
      <c r="H496" s="328"/>
    </row>
    <row r="497" spans="8:8" ht="15.75" customHeight="1" x14ac:dyDescent="0.25">
      <c r="H497" s="328"/>
    </row>
    <row r="498" spans="8:8" ht="15.75" customHeight="1" x14ac:dyDescent="0.25">
      <c r="H498" s="328"/>
    </row>
    <row r="499" spans="8:8" ht="15.75" customHeight="1" x14ac:dyDescent="0.25">
      <c r="H499" s="328"/>
    </row>
    <row r="500" spans="8:8" ht="15.75" customHeight="1" x14ac:dyDescent="0.25">
      <c r="H500" s="328"/>
    </row>
    <row r="501" spans="8:8" ht="15.75" customHeight="1" x14ac:dyDescent="0.25">
      <c r="H501" s="328"/>
    </row>
    <row r="502" spans="8:8" ht="15.75" customHeight="1" x14ac:dyDescent="0.25">
      <c r="H502" s="328"/>
    </row>
    <row r="503" spans="8:8" ht="15.75" customHeight="1" x14ac:dyDescent="0.25">
      <c r="H503" s="328"/>
    </row>
    <row r="504" spans="8:8" ht="15.75" customHeight="1" x14ac:dyDescent="0.25">
      <c r="H504" s="328"/>
    </row>
    <row r="505" spans="8:8" ht="15.75" customHeight="1" x14ac:dyDescent="0.25">
      <c r="H505" s="328"/>
    </row>
    <row r="506" spans="8:8" ht="15.75" customHeight="1" x14ac:dyDescent="0.25">
      <c r="H506" s="328"/>
    </row>
    <row r="507" spans="8:8" ht="15.75" customHeight="1" x14ac:dyDescent="0.25">
      <c r="H507" s="328"/>
    </row>
    <row r="508" spans="8:8" ht="15.75" customHeight="1" x14ac:dyDescent="0.25">
      <c r="H508" s="328"/>
    </row>
    <row r="509" spans="8:8" ht="15.75" customHeight="1" x14ac:dyDescent="0.25">
      <c r="H509" s="328"/>
    </row>
    <row r="510" spans="8:8" ht="15.75" customHeight="1" x14ac:dyDescent="0.25">
      <c r="H510" s="328"/>
    </row>
    <row r="511" spans="8:8" ht="15.75" customHeight="1" x14ac:dyDescent="0.25">
      <c r="H511" s="328"/>
    </row>
    <row r="512" spans="8:8" ht="15.75" customHeight="1" x14ac:dyDescent="0.25">
      <c r="H512" s="328"/>
    </row>
    <row r="513" spans="8:8" ht="15.75" customHeight="1" x14ac:dyDescent="0.25">
      <c r="H513" s="328"/>
    </row>
    <row r="514" spans="8:8" ht="15.75" customHeight="1" x14ac:dyDescent="0.25">
      <c r="H514" s="328"/>
    </row>
    <row r="515" spans="8:8" ht="15.75" customHeight="1" x14ac:dyDescent="0.25">
      <c r="H515" s="328"/>
    </row>
    <row r="516" spans="8:8" ht="15.75" customHeight="1" x14ac:dyDescent="0.25">
      <c r="H516" s="328"/>
    </row>
    <row r="517" spans="8:8" ht="15.75" customHeight="1" x14ac:dyDescent="0.25">
      <c r="H517" s="328"/>
    </row>
    <row r="518" spans="8:8" ht="15.75" customHeight="1" x14ac:dyDescent="0.25">
      <c r="H518" s="328"/>
    </row>
    <row r="519" spans="8:8" ht="15.75" customHeight="1" x14ac:dyDescent="0.25">
      <c r="H519" s="328"/>
    </row>
    <row r="520" spans="8:8" ht="15.75" customHeight="1" x14ac:dyDescent="0.25">
      <c r="H520" s="328"/>
    </row>
    <row r="521" spans="8:8" ht="15.75" customHeight="1" x14ac:dyDescent="0.25">
      <c r="H521" s="328"/>
    </row>
    <row r="522" spans="8:8" ht="15.75" customHeight="1" x14ac:dyDescent="0.25">
      <c r="H522" s="328"/>
    </row>
    <row r="523" spans="8:8" ht="15.75" customHeight="1" x14ac:dyDescent="0.25">
      <c r="H523" s="328"/>
    </row>
    <row r="524" spans="8:8" ht="15.75" customHeight="1" x14ac:dyDescent="0.25">
      <c r="H524" s="328"/>
    </row>
    <row r="525" spans="8:8" ht="15.75" customHeight="1" x14ac:dyDescent="0.25">
      <c r="H525" s="328"/>
    </row>
    <row r="526" spans="8:8" ht="15.75" customHeight="1" x14ac:dyDescent="0.25">
      <c r="H526" s="328"/>
    </row>
    <row r="527" spans="8:8" ht="15.75" customHeight="1" x14ac:dyDescent="0.25">
      <c r="H527" s="328"/>
    </row>
    <row r="528" spans="8:8" ht="15.75" customHeight="1" x14ac:dyDescent="0.25">
      <c r="H528" s="328"/>
    </row>
    <row r="529" spans="8:8" ht="15.75" customHeight="1" x14ac:dyDescent="0.25">
      <c r="H529" s="328"/>
    </row>
    <row r="530" spans="8:8" ht="15.75" customHeight="1" x14ac:dyDescent="0.25">
      <c r="H530" s="328"/>
    </row>
    <row r="531" spans="8:8" ht="15.75" customHeight="1" x14ac:dyDescent="0.25">
      <c r="H531" s="328"/>
    </row>
    <row r="532" spans="8:8" ht="15.75" customHeight="1" x14ac:dyDescent="0.25">
      <c r="H532" s="328"/>
    </row>
    <row r="533" spans="8:8" ht="15.75" customHeight="1" x14ac:dyDescent="0.25">
      <c r="H533" s="328"/>
    </row>
    <row r="534" spans="8:8" ht="15.75" customHeight="1" x14ac:dyDescent="0.25">
      <c r="H534" s="328"/>
    </row>
    <row r="535" spans="8:8" ht="15.75" customHeight="1" x14ac:dyDescent="0.25">
      <c r="H535" s="328"/>
    </row>
    <row r="536" spans="8:8" ht="15.75" customHeight="1" x14ac:dyDescent="0.25">
      <c r="H536" s="328"/>
    </row>
    <row r="537" spans="8:8" ht="15.75" customHeight="1" x14ac:dyDescent="0.25">
      <c r="H537" s="328"/>
    </row>
    <row r="538" spans="8:8" ht="15.75" customHeight="1" x14ac:dyDescent="0.25">
      <c r="H538" s="328"/>
    </row>
    <row r="539" spans="8:8" ht="15.75" customHeight="1" x14ac:dyDescent="0.25">
      <c r="H539" s="328"/>
    </row>
    <row r="540" spans="8:8" ht="15.75" customHeight="1" x14ac:dyDescent="0.25">
      <c r="H540" s="328"/>
    </row>
    <row r="541" spans="8:8" ht="15.75" customHeight="1" x14ac:dyDescent="0.25">
      <c r="H541" s="328"/>
    </row>
    <row r="542" spans="8:8" ht="15.75" customHeight="1" x14ac:dyDescent="0.25">
      <c r="H542" s="328"/>
    </row>
    <row r="543" spans="8:8" ht="15.75" customHeight="1" x14ac:dyDescent="0.25">
      <c r="H543" s="328"/>
    </row>
    <row r="544" spans="8:8" ht="15.75" customHeight="1" x14ac:dyDescent="0.25">
      <c r="H544" s="328"/>
    </row>
    <row r="545" spans="8:8" ht="15.75" customHeight="1" x14ac:dyDescent="0.25">
      <c r="H545" s="328"/>
    </row>
    <row r="546" spans="8:8" ht="15.75" customHeight="1" x14ac:dyDescent="0.25">
      <c r="H546" s="328"/>
    </row>
    <row r="547" spans="8:8" ht="15.75" customHeight="1" x14ac:dyDescent="0.25">
      <c r="H547" s="328"/>
    </row>
    <row r="548" spans="8:8" ht="15.75" customHeight="1" x14ac:dyDescent="0.25">
      <c r="H548" s="328"/>
    </row>
    <row r="549" spans="8:8" ht="15.75" customHeight="1" x14ac:dyDescent="0.25">
      <c r="H549" s="328"/>
    </row>
    <row r="550" spans="8:8" ht="15.75" customHeight="1" x14ac:dyDescent="0.25">
      <c r="H550" s="328"/>
    </row>
    <row r="551" spans="8:8" ht="15.75" customHeight="1" x14ac:dyDescent="0.25">
      <c r="H551" s="328"/>
    </row>
    <row r="552" spans="8:8" ht="15.75" customHeight="1" x14ac:dyDescent="0.25">
      <c r="H552" s="328"/>
    </row>
    <row r="553" spans="8:8" ht="15.75" customHeight="1" x14ac:dyDescent="0.25">
      <c r="H553" s="328"/>
    </row>
    <row r="554" spans="8:8" ht="15.75" customHeight="1" x14ac:dyDescent="0.25">
      <c r="H554" s="328"/>
    </row>
    <row r="555" spans="8:8" ht="15.75" customHeight="1" x14ac:dyDescent="0.25">
      <c r="H555" s="328"/>
    </row>
    <row r="556" spans="8:8" ht="15.75" customHeight="1" x14ac:dyDescent="0.25">
      <c r="H556" s="328"/>
    </row>
    <row r="557" spans="8:8" ht="15.75" customHeight="1" x14ac:dyDescent="0.25">
      <c r="H557" s="328"/>
    </row>
    <row r="558" spans="8:8" ht="15.75" customHeight="1" x14ac:dyDescent="0.25">
      <c r="H558" s="328"/>
    </row>
    <row r="559" spans="8:8" ht="15.75" customHeight="1" x14ac:dyDescent="0.25">
      <c r="H559" s="328"/>
    </row>
    <row r="560" spans="8:8" ht="15.75" customHeight="1" x14ac:dyDescent="0.25">
      <c r="H560" s="328"/>
    </row>
    <row r="561" spans="8:8" ht="15.75" customHeight="1" x14ac:dyDescent="0.25">
      <c r="H561" s="328"/>
    </row>
    <row r="562" spans="8:8" ht="15.75" customHeight="1" x14ac:dyDescent="0.25">
      <c r="H562" s="328"/>
    </row>
    <row r="563" spans="8:8" ht="15.75" customHeight="1" x14ac:dyDescent="0.25">
      <c r="H563" s="328"/>
    </row>
    <row r="564" spans="8:8" ht="15.75" customHeight="1" x14ac:dyDescent="0.25">
      <c r="H564" s="328"/>
    </row>
    <row r="565" spans="8:8" ht="15.75" customHeight="1" x14ac:dyDescent="0.25">
      <c r="H565" s="328"/>
    </row>
    <row r="566" spans="8:8" ht="15.75" customHeight="1" x14ac:dyDescent="0.25">
      <c r="H566" s="328"/>
    </row>
    <row r="567" spans="8:8" ht="15.75" customHeight="1" x14ac:dyDescent="0.25">
      <c r="H567" s="328"/>
    </row>
    <row r="568" spans="8:8" ht="15.75" customHeight="1" x14ac:dyDescent="0.25">
      <c r="H568" s="328"/>
    </row>
    <row r="569" spans="8:8" ht="15.75" customHeight="1" x14ac:dyDescent="0.25">
      <c r="H569" s="328"/>
    </row>
    <row r="570" spans="8:8" ht="15.75" customHeight="1" x14ac:dyDescent="0.25">
      <c r="H570" s="328"/>
    </row>
    <row r="571" spans="8:8" ht="15.75" customHeight="1" x14ac:dyDescent="0.25">
      <c r="H571" s="328"/>
    </row>
    <row r="572" spans="8:8" ht="15.75" customHeight="1" x14ac:dyDescent="0.25">
      <c r="H572" s="328"/>
    </row>
    <row r="573" spans="8:8" ht="15.75" customHeight="1" x14ac:dyDescent="0.25">
      <c r="H573" s="328"/>
    </row>
    <row r="574" spans="8:8" ht="15.75" customHeight="1" x14ac:dyDescent="0.25">
      <c r="H574" s="328"/>
    </row>
    <row r="575" spans="8:8" ht="15.75" customHeight="1" x14ac:dyDescent="0.25">
      <c r="H575" s="328"/>
    </row>
    <row r="576" spans="8:8" ht="15.75" customHeight="1" x14ac:dyDescent="0.25">
      <c r="H576" s="328"/>
    </row>
    <row r="577" spans="8:8" ht="15.75" customHeight="1" x14ac:dyDescent="0.25">
      <c r="H577" s="328"/>
    </row>
    <row r="578" spans="8:8" ht="15.75" customHeight="1" x14ac:dyDescent="0.25">
      <c r="H578" s="328"/>
    </row>
    <row r="579" spans="8:8" ht="15.75" customHeight="1" x14ac:dyDescent="0.25">
      <c r="H579" s="328"/>
    </row>
    <row r="580" spans="8:8" ht="15.75" customHeight="1" x14ac:dyDescent="0.25">
      <c r="H580" s="328"/>
    </row>
    <row r="581" spans="8:8" ht="15.75" customHeight="1" x14ac:dyDescent="0.25">
      <c r="H581" s="328"/>
    </row>
    <row r="582" spans="8:8" ht="15.75" customHeight="1" x14ac:dyDescent="0.25">
      <c r="H582" s="328"/>
    </row>
    <row r="583" spans="8:8" ht="15.75" customHeight="1" x14ac:dyDescent="0.25">
      <c r="H583" s="328"/>
    </row>
    <row r="584" spans="8:8" ht="15.75" customHeight="1" x14ac:dyDescent="0.25">
      <c r="H584" s="328"/>
    </row>
    <row r="585" spans="8:8" ht="15.75" customHeight="1" x14ac:dyDescent="0.25">
      <c r="H585" s="328"/>
    </row>
    <row r="586" spans="8:8" ht="15.75" customHeight="1" x14ac:dyDescent="0.25">
      <c r="H586" s="328"/>
    </row>
    <row r="587" spans="8:8" ht="15.75" customHeight="1" x14ac:dyDescent="0.25">
      <c r="H587" s="328"/>
    </row>
    <row r="588" spans="8:8" ht="15.75" customHeight="1" x14ac:dyDescent="0.25">
      <c r="H588" s="328"/>
    </row>
    <row r="589" spans="8:8" ht="15.75" customHeight="1" x14ac:dyDescent="0.25">
      <c r="H589" s="328"/>
    </row>
    <row r="590" spans="8:8" ht="15.75" customHeight="1" x14ac:dyDescent="0.25">
      <c r="H590" s="328"/>
    </row>
    <row r="591" spans="8:8" ht="15.75" customHeight="1" x14ac:dyDescent="0.25">
      <c r="H591" s="328"/>
    </row>
    <row r="592" spans="8:8" ht="15.75" customHeight="1" x14ac:dyDescent="0.25">
      <c r="H592" s="328"/>
    </row>
    <row r="593" spans="8:8" ht="15.75" customHeight="1" x14ac:dyDescent="0.25">
      <c r="H593" s="328"/>
    </row>
    <row r="594" spans="8:8" ht="15.75" customHeight="1" x14ac:dyDescent="0.25">
      <c r="H594" s="328"/>
    </row>
    <row r="595" spans="8:8" ht="15.75" customHeight="1" x14ac:dyDescent="0.25">
      <c r="H595" s="328"/>
    </row>
    <row r="596" spans="8:8" ht="15.75" customHeight="1" x14ac:dyDescent="0.25">
      <c r="H596" s="328"/>
    </row>
    <row r="597" spans="8:8" ht="15.75" customHeight="1" x14ac:dyDescent="0.25">
      <c r="H597" s="328"/>
    </row>
    <row r="598" spans="8:8" ht="15.75" customHeight="1" x14ac:dyDescent="0.25">
      <c r="H598" s="328"/>
    </row>
    <row r="599" spans="8:8" ht="15.75" customHeight="1" x14ac:dyDescent="0.25">
      <c r="H599" s="328"/>
    </row>
    <row r="600" spans="8:8" ht="15.75" customHeight="1" x14ac:dyDescent="0.25">
      <c r="H600" s="328"/>
    </row>
    <row r="601" spans="8:8" ht="15.75" customHeight="1" x14ac:dyDescent="0.25">
      <c r="H601" s="328"/>
    </row>
    <row r="602" spans="8:8" ht="15.75" customHeight="1" x14ac:dyDescent="0.25">
      <c r="H602" s="328"/>
    </row>
    <row r="603" spans="8:8" ht="15.75" customHeight="1" x14ac:dyDescent="0.25">
      <c r="H603" s="328"/>
    </row>
    <row r="604" spans="8:8" ht="15.75" customHeight="1" x14ac:dyDescent="0.25">
      <c r="H604" s="328"/>
    </row>
    <row r="605" spans="8:8" ht="15.75" customHeight="1" x14ac:dyDescent="0.25">
      <c r="H605" s="328"/>
    </row>
    <row r="606" spans="8:8" ht="15.75" customHeight="1" x14ac:dyDescent="0.25">
      <c r="H606" s="328"/>
    </row>
    <row r="607" spans="8:8" ht="15.75" customHeight="1" x14ac:dyDescent="0.25">
      <c r="H607" s="328"/>
    </row>
    <row r="608" spans="8:8" ht="15.75" customHeight="1" x14ac:dyDescent="0.25">
      <c r="H608" s="328"/>
    </row>
    <row r="609" spans="8:8" ht="15.75" customHeight="1" x14ac:dyDescent="0.25">
      <c r="H609" s="328"/>
    </row>
    <row r="610" spans="8:8" ht="15.75" customHeight="1" x14ac:dyDescent="0.25">
      <c r="H610" s="328"/>
    </row>
    <row r="611" spans="8:8" ht="15.75" customHeight="1" x14ac:dyDescent="0.25">
      <c r="H611" s="328"/>
    </row>
    <row r="612" spans="8:8" ht="15.75" customHeight="1" x14ac:dyDescent="0.25">
      <c r="H612" s="328"/>
    </row>
    <row r="613" spans="8:8" ht="15.75" customHeight="1" x14ac:dyDescent="0.25">
      <c r="H613" s="328"/>
    </row>
    <row r="614" spans="8:8" ht="15.75" customHeight="1" x14ac:dyDescent="0.25">
      <c r="H614" s="328"/>
    </row>
    <row r="615" spans="8:8" ht="15.75" customHeight="1" x14ac:dyDescent="0.25">
      <c r="H615" s="328"/>
    </row>
    <row r="616" spans="8:8" ht="15.75" customHeight="1" x14ac:dyDescent="0.25">
      <c r="H616" s="328"/>
    </row>
    <row r="617" spans="8:8" ht="15.75" customHeight="1" x14ac:dyDescent="0.25">
      <c r="H617" s="328"/>
    </row>
    <row r="618" spans="8:8" ht="15.75" customHeight="1" x14ac:dyDescent="0.25">
      <c r="H618" s="328"/>
    </row>
    <row r="619" spans="8:8" ht="15.75" customHeight="1" x14ac:dyDescent="0.25">
      <c r="H619" s="328"/>
    </row>
    <row r="620" spans="8:8" ht="15.75" customHeight="1" x14ac:dyDescent="0.25">
      <c r="H620" s="328"/>
    </row>
    <row r="621" spans="8:8" ht="15.75" customHeight="1" x14ac:dyDescent="0.25">
      <c r="H621" s="328"/>
    </row>
    <row r="622" spans="8:8" ht="15.75" customHeight="1" x14ac:dyDescent="0.25">
      <c r="H622" s="328"/>
    </row>
    <row r="623" spans="8:8" ht="15.75" customHeight="1" x14ac:dyDescent="0.25">
      <c r="H623" s="328"/>
    </row>
    <row r="624" spans="8:8" ht="15.75" customHeight="1" x14ac:dyDescent="0.25">
      <c r="H624" s="328"/>
    </row>
    <row r="625" spans="8:8" ht="15.75" customHeight="1" x14ac:dyDescent="0.25">
      <c r="H625" s="328"/>
    </row>
    <row r="626" spans="8:8" ht="15.75" customHeight="1" x14ac:dyDescent="0.25">
      <c r="H626" s="328"/>
    </row>
    <row r="627" spans="8:8" ht="15.75" customHeight="1" x14ac:dyDescent="0.25">
      <c r="H627" s="328"/>
    </row>
    <row r="628" spans="8:8" ht="15.75" customHeight="1" x14ac:dyDescent="0.25">
      <c r="H628" s="328"/>
    </row>
    <row r="629" spans="8:8" ht="15.75" customHeight="1" x14ac:dyDescent="0.25">
      <c r="H629" s="328"/>
    </row>
    <row r="630" spans="8:8" ht="15.75" customHeight="1" x14ac:dyDescent="0.25">
      <c r="H630" s="328"/>
    </row>
    <row r="631" spans="8:8" ht="15.75" customHeight="1" x14ac:dyDescent="0.25">
      <c r="H631" s="328"/>
    </row>
    <row r="632" spans="8:8" ht="15.75" customHeight="1" x14ac:dyDescent="0.25">
      <c r="H632" s="328"/>
    </row>
    <row r="633" spans="8:8" ht="15.75" customHeight="1" x14ac:dyDescent="0.25">
      <c r="H633" s="328"/>
    </row>
    <row r="634" spans="8:8" ht="15.75" customHeight="1" x14ac:dyDescent="0.25">
      <c r="H634" s="328"/>
    </row>
    <row r="635" spans="8:8" ht="15.75" customHeight="1" x14ac:dyDescent="0.25">
      <c r="H635" s="328"/>
    </row>
    <row r="636" spans="8:8" ht="15.75" customHeight="1" x14ac:dyDescent="0.25">
      <c r="H636" s="328"/>
    </row>
    <row r="637" spans="8:8" ht="15.75" customHeight="1" x14ac:dyDescent="0.25">
      <c r="H637" s="328"/>
    </row>
    <row r="638" spans="8:8" ht="15.75" customHeight="1" x14ac:dyDescent="0.25">
      <c r="H638" s="328"/>
    </row>
    <row r="639" spans="8:8" ht="15.75" customHeight="1" x14ac:dyDescent="0.25">
      <c r="H639" s="328"/>
    </row>
    <row r="640" spans="8:8" ht="15.75" customHeight="1" x14ac:dyDescent="0.25">
      <c r="H640" s="328"/>
    </row>
    <row r="641" spans="8:8" ht="15.75" customHeight="1" x14ac:dyDescent="0.25">
      <c r="H641" s="328"/>
    </row>
    <row r="642" spans="8:8" ht="15.75" customHeight="1" x14ac:dyDescent="0.25">
      <c r="H642" s="328"/>
    </row>
    <row r="643" spans="8:8" ht="15.75" customHeight="1" x14ac:dyDescent="0.25">
      <c r="H643" s="328"/>
    </row>
    <row r="644" spans="8:8" ht="15.75" customHeight="1" x14ac:dyDescent="0.25">
      <c r="H644" s="328"/>
    </row>
    <row r="645" spans="8:8" ht="15.75" customHeight="1" x14ac:dyDescent="0.25">
      <c r="H645" s="328"/>
    </row>
    <row r="646" spans="8:8" ht="15.75" customHeight="1" x14ac:dyDescent="0.25">
      <c r="H646" s="328"/>
    </row>
    <row r="647" spans="8:8" ht="15.75" customHeight="1" x14ac:dyDescent="0.25">
      <c r="H647" s="328"/>
    </row>
    <row r="648" spans="8:8" ht="15.75" customHeight="1" x14ac:dyDescent="0.25">
      <c r="H648" s="328"/>
    </row>
    <row r="649" spans="8:8" ht="15.75" customHeight="1" x14ac:dyDescent="0.25">
      <c r="H649" s="328"/>
    </row>
    <row r="650" spans="8:8" ht="15.75" customHeight="1" x14ac:dyDescent="0.25">
      <c r="H650" s="328"/>
    </row>
    <row r="651" spans="8:8" ht="15.75" customHeight="1" x14ac:dyDescent="0.25">
      <c r="H651" s="328"/>
    </row>
    <row r="652" spans="8:8" ht="15.75" customHeight="1" x14ac:dyDescent="0.25">
      <c r="H652" s="328"/>
    </row>
    <row r="653" spans="8:8" ht="15.75" customHeight="1" x14ac:dyDescent="0.25">
      <c r="H653" s="328"/>
    </row>
    <row r="654" spans="8:8" ht="15.75" customHeight="1" x14ac:dyDescent="0.25">
      <c r="H654" s="328"/>
    </row>
    <row r="655" spans="8:8" ht="15.75" customHeight="1" x14ac:dyDescent="0.25">
      <c r="H655" s="328"/>
    </row>
    <row r="656" spans="8:8" ht="15.75" customHeight="1" x14ac:dyDescent="0.25">
      <c r="H656" s="328"/>
    </row>
    <row r="657" spans="8:8" ht="15.75" customHeight="1" x14ac:dyDescent="0.25">
      <c r="H657" s="328"/>
    </row>
    <row r="658" spans="8:8" ht="15.75" customHeight="1" x14ac:dyDescent="0.25">
      <c r="H658" s="328"/>
    </row>
    <row r="659" spans="8:8" ht="15.75" customHeight="1" x14ac:dyDescent="0.25">
      <c r="H659" s="328"/>
    </row>
    <row r="660" spans="8:8" ht="15.75" customHeight="1" x14ac:dyDescent="0.25">
      <c r="H660" s="328"/>
    </row>
    <row r="661" spans="8:8" ht="15.75" customHeight="1" x14ac:dyDescent="0.25">
      <c r="H661" s="328"/>
    </row>
    <row r="662" spans="8:8" ht="15.75" customHeight="1" x14ac:dyDescent="0.25">
      <c r="H662" s="328"/>
    </row>
    <row r="663" spans="8:8" ht="15.75" customHeight="1" x14ac:dyDescent="0.25">
      <c r="H663" s="328"/>
    </row>
    <row r="664" spans="8:8" ht="15.75" customHeight="1" x14ac:dyDescent="0.25">
      <c r="H664" s="328"/>
    </row>
    <row r="665" spans="8:8" ht="15.75" customHeight="1" x14ac:dyDescent="0.25">
      <c r="H665" s="328"/>
    </row>
    <row r="666" spans="8:8" ht="15.75" customHeight="1" x14ac:dyDescent="0.25">
      <c r="H666" s="328"/>
    </row>
    <row r="667" spans="8:8" ht="15.75" customHeight="1" x14ac:dyDescent="0.25">
      <c r="H667" s="328"/>
    </row>
    <row r="668" spans="8:8" ht="15.75" customHeight="1" x14ac:dyDescent="0.25">
      <c r="H668" s="328"/>
    </row>
    <row r="669" spans="8:8" ht="15.75" customHeight="1" x14ac:dyDescent="0.25">
      <c r="H669" s="328"/>
    </row>
    <row r="670" spans="8:8" ht="15.75" customHeight="1" x14ac:dyDescent="0.25">
      <c r="H670" s="328"/>
    </row>
    <row r="671" spans="8:8" ht="15.75" customHeight="1" x14ac:dyDescent="0.25">
      <c r="H671" s="328"/>
    </row>
    <row r="672" spans="8:8" ht="15.75" customHeight="1" x14ac:dyDescent="0.25">
      <c r="H672" s="328"/>
    </row>
    <row r="673" spans="8:8" ht="15.75" customHeight="1" x14ac:dyDescent="0.25">
      <c r="H673" s="328"/>
    </row>
    <row r="674" spans="8:8" ht="15.75" customHeight="1" x14ac:dyDescent="0.25">
      <c r="H674" s="328"/>
    </row>
    <row r="675" spans="8:8" ht="15.75" customHeight="1" x14ac:dyDescent="0.25">
      <c r="H675" s="328"/>
    </row>
    <row r="676" spans="8:8" ht="15.75" customHeight="1" x14ac:dyDescent="0.25">
      <c r="H676" s="328"/>
    </row>
    <row r="677" spans="8:8" ht="15.75" customHeight="1" x14ac:dyDescent="0.25">
      <c r="H677" s="328"/>
    </row>
    <row r="678" spans="8:8" ht="15.75" customHeight="1" x14ac:dyDescent="0.25">
      <c r="H678" s="328"/>
    </row>
    <row r="679" spans="8:8" ht="15.75" customHeight="1" x14ac:dyDescent="0.25">
      <c r="H679" s="328"/>
    </row>
    <row r="680" spans="8:8" ht="15.75" customHeight="1" x14ac:dyDescent="0.25">
      <c r="H680" s="328"/>
    </row>
    <row r="681" spans="8:8" ht="15.75" customHeight="1" x14ac:dyDescent="0.25">
      <c r="H681" s="328"/>
    </row>
    <row r="682" spans="8:8" ht="15.75" customHeight="1" x14ac:dyDescent="0.25">
      <c r="H682" s="328"/>
    </row>
    <row r="683" spans="8:8" ht="15.75" customHeight="1" x14ac:dyDescent="0.25">
      <c r="H683" s="328"/>
    </row>
    <row r="684" spans="8:8" ht="15.75" customHeight="1" x14ac:dyDescent="0.25">
      <c r="H684" s="328"/>
    </row>
    <row r="685" spans="8:8" ht="15.75" customHeight="1" x14ac:dyDescent="0.25">
      <c r="H685" s="328"/>
    </row>
    <row r="686" spans="8:8" ht="15.75" customHeight="1" x14ac:dyDescent="0.25">
      <c r="H686" s="328"/>
    </row>
    <row r="687" spans="8:8" ht="15.75" customHeight="1" x14ac:dyDescent="0.25">
      <c r="H687" s="328"/>
    </row>
    <row r="688" spans="8:8" ht="15.75" customHeight="1" x14ac:dyDescent="0.25">
      <c r="H688" s="328"/>
    </row>
    <row r="689" spans="8:8" ht="15.75" customHeight="1" x14ac:dyDescent="0.25">
      <c r="H689" s="328"/>
    </row>
    <row r="690" spans="8:8" ht="15.75" customHeight="1" x14ac:dyDescent="0.25">
      <c r="H690" s="328"/>
    </row>
    <row r="691" spans="8:8" ht="15.75" customHeight="1" x14ac:dyDescent="0.25">
      <c r="H691" s="328"/>
    </row>
    <row r="692" spans="8:8" ht="15.75" customHeight="1" x14ac:dyDescent="0.25">
      <c r="H692" s="328"/>
    </row>
    <row r="693" spans="8:8" ht="15.75" customHeight="1" x14ac:dyDescent="0.25">
      <c r="H693" s="328"/>
    </row>
    <row r="694" spans="8:8" ht="15.75" customHeight="1" x14ac:dyDescent="0.25">
      <c r="H694" s="328"/>
    </row>
    <row r="695" spans="8:8" ht="15.75" customHeight="1" x14ac:dyDescent="0.25">
      <c r="H695" s="328"/>
    </row>
    <row r="696" spans="8:8" ht="15.75" customHeight="1" x14ac:dyDescent="0.25">
      <c r="H696" s="328"/>
    </row>
    <row r="697" spans="8:8" ht="15.75" customHeight="1" x14ac:dyDescent="0.25">
      <c r="H697" s="328"/>
    </row>
    <row r="698" spans="8:8" ht="15.75" customHeight="1" x14ac:dyDescent="0.25">
      <c r="H698" s="328"/>
    </row>
    <row r="699" spans="8:8" ht="15.75" customHeight="1" x14ac:dyDescent="0.25">
      <c r="H699" s="328"/>
    </row>
    <row r="700" spans="8:8" ht="15.75" customHeight="1" x14ac:dyDescent="0.25">
      <c r="H700" s="328"/>
    </row>
    <row r="701" spans="8:8" ht="15.75" customHeight="1" x14ac:dyDescent="0.25">
      <c r="H701" s="328"/>
    </row>
    <row r="702" spans="8:8" ht="15.75" customHeight="1" x14ac:dyDescent="0.25">
      <c r="H702" s="328"/>
    </row>
    <row r="703" spans="8:8" ht="15.75" customHeight="1" x14ac:dyDescent="0.25">
      <c r="H703" s="328"/>
    </row>
    <row r="704" spans="8:8" ht="15.75" customHeight="1" x14ac:dyDescent="0.25">
      <c r="H704" s="328"/>
    </row>
    <row r="705" spans="8:8" ht="15.75" customHeight="1" x14ac:dyDescent="0.25">
      <c r="H705" s="328"/>
    </row>
    <row r="706" spans="8:8" ht="15.75" customHeight="1" x14ac:dyDescent="0.25">
      <c r="H706" s="328"/>
    </row>
    <row r="707" spans="8:8" ht="15.75" customHeight="1" x14ac:dyDescent="0.25">
      <c r="H707" s="328"/>
    </row>
    <row r="708" spans="8:8" ht="15.75" customHeight="1" x14ac:dyDescent="0.25">
      <c r="H708" s="328"/>
    </row>
    <row r="709" spans="8:8" ht="15.75" customHeight="1" x14ac:dyDescent="0.25">
      <c r="H709" s="328"/>
    </row>
    <row r="710" spans="8:8" ht="15.75" customHeight="1" x14ac:dyDescent="0.25">
      <c r="H710" s="328"/>
    </row>
    <row r="711" spans="8:8" ht="15.75" customHeight="1" x14ac:dyDescent="0.25">
      <c r="H711" s="328"/>
    </row>
    <row r="712" spans="8:8" ht="15.75" customHeight="1" x14ac:dyDescent="0.25">
      <c r="H712" s="328"/>
    </row>
    <row r="713" spans="8:8" ht="15.75" customHeight="1" x14ac:dyDescent="0.25">
      <c r="H713" s="328"/>
    </row>
    <row r="714" spans="8:8" ht="15.75" customHeight="1" x14ac:dyDescent="0.25">
      <c r="H714" s="328"/>
    </row>
    <row r="715" spans="8:8" ht="15.75" customHeight="1" x14ac:dyDescent="0.25">
      <c r="H715" s="328"/>
    </row>
    <row r="716" spans="8:8" ht="15.75" customHeight="1" x14ac:dyDescent="0.25">
      <c r="H716" s="328"/>
    </row>
    <row r="717" spans="8:8" ht="15.75" customHeight="1" x14ac:dyDescent="0.25">
      <c r="H717" s="328"/>
    </row>
    <row r="718" spans="8:8" ht="15.75" customHeight="1" x14ac:dyDescent="0.25">
      <c r="H718" s="328"/>
    </row>
    <row r="719" spans="8:8" ht="15.75" customHeight="1" x14ac:dyDescent="0.25">
      <c r="H719" s="328"/>
    </row>
    <row r="720" spans="8:8" ht="15.75" customHeight="1" x14ac:dyDescent="0.25">
      <c r="H720" s="328"/>
    </row>
    <row r="721" spans="8:8" ht="15.75" customHeight="1" x14ac:dyDescent="0.25">
      <c r="H721" s="328"/>
    </row>
    <row r="722" spans="8:8" ht="15.75" customHeight="1" x14ac:dyDescent="0.25">
      <c r="H722" s="328"/>
    </row>
    <row r="723" spans="8:8" ht="15.75" customHeight="1" x14ac:dyDescent="0.25">
      <c r="H723" s="328"/>
    </row>
    <row r="724" spans="8:8" ht="15.75" customHeight="1" x14ac:dyDescent="0.25">
      <c r="H724" s="328"/>
    </row>
    <row r="725" spans="8:8" ht="15.75" customHeight="1" x14ac:dyDescent="0.25">
      <c r="H725" s="328"/>
    </row>
    <row r="726" spans="8:8" ht="15.75" customHeight="1" x14ac:dyDescent="0.25">
      <c r="H726" s="328"/>
    </row>
    <row r="727" spans="8:8" ht="15.75" customHeight="1" x14ac:dyDescent="0.25">
      <c r="H727" s="328"/>
    </row>
    <row r="728" spans="8:8" ht="15.75" customHeight="1" x14ac:dyDescent="0.25">
      <c r="H728" s="328"/>
    </row>
    <row r="729" spans="8:8" ht="15.75" customHeight="1" x14ac:dyDescent="0.25">
      <c r="H729" s="328"/>
    </row>
    <row r="730" spans="8:8" ht="15.75" customHeight="1" x14ac:dyDescent="0.25">
      <c r="H730" s="328"/>
    </row>
    <row r="731" spans="8:8" ht="15.75" customHeight="1" x14ac:dyDescent="0.25">
      <c r="H731" s="328"/>
    </row>
    <row r="732" spans="8:8" ht="15.75" customHeight="1" x14ac:dyDescent="0.25">
      <c r="H732" s="328"/>
    </row>
    <row r="733" spans="8:8" ht="15.75" customHeight="1" x14ac:dyDescent="0.25">
      <c r="H733" s="328"/>
    </row>
    <row r="734" spans="8:8" ht="15.75" customHeight="1" x14ac:dyDescent="0.25">
      <c r="H734" s="328"/>
    </row>
    <row r="735" spans="8:8" ht="15.75" customHeight="1" x14ac:dyDescent="0.25">
      <c r="H735" s="328"/>
    </row>
    <row r="736" spans="8:8" ht="15.75" customHeight="1" x14ac:dyDescent="0.25">
      <c r="H736" s="328"/>
    </row>
    <row r="737" spans="8:8" ht="15.75" customHeight="1" x14ac:dyDescent="0.25">
      <c r="H737" s="328"/>
    </row>
    <row r="738" spans="8:8" ht="15.75" customHeight="1" x14ac:dyDescent="0.25">
      <c r="H738" s="328"/>
    </row>
    <row r="739" spans="8:8" ht="15.75" customHeight="1" x14ac:dyDescent="0.25">
      <c r="H739" s="328"/>
    </row>
    <row r="740" spans="8:8" ht="15.75" customHeight="1" x14ac:dyDescent="0.25">
      <c r="H740" s="328"/>
    </row>
    <row r="741" spans="8:8" ht="15.75" customHeight="1" x14ac:dyDescent="0.25">
      <c r="H741" s="328"/>
    </row>
    <row r="742" spans="8:8" ht="15.75" customHeight="1" x14ac:dyDescent="0.25">
      <c r="H742" s="328"/>
    </row>
    <row r="743" spans="8:8" ht="15.75" customHeight="1" x14ac:dyDescent="0.25">
      <c r="H743" s="328"/>
    </row>
    <row r="744" spans="8:8" ht="15.75" customHeight="1" x14ac:dyDescent="0.25">
      <c r="H744" s="328"/>
    </row>
    <row r="745" spans="8:8" ht="15.75" customHeight="1" x14ac:dyDescent="0.25">
      <c r="H745" s="328"/>
    </row>
    <row r="746" spans="8:8" ht="15.75" customHeight="1" x14ac:dyDescent="0.25">
      <c r="H746" s="328"/>
    </row>
    <row r="747" spans="8:8" ht="15.75" customHeight="1" x14ac:dyDescent="0.25">
      <c r="H747" s="328"/>
    </row>
    <row r="748" spans="8:8" ht="15.75" customHeight="1" x14ac:dyDescent="0.25">
      <c r="H748" s="328"/>
    </row>
    <row r="749" spans="8:8" ht="15.75" customHeight="1" x14ac:dyDescent="0.25">
      <c r="H749" s="328"/>
    </row>
    <row r="750" spans="8:8" ht="15.75" customHeight="1" x14ac:dyDescent="0.25">
      <c r="H750" s="328"/>
    </row>
    <row r="751" spans="8:8" ht="15.75" customHeight="1" x14ac:dyDescent="0.25">
      <c r="H751" s="328"/>
    </row>
    <row r="752" spans="8:8" ht="15.75" customHeight="1" x14ac:dyDescent="0.25">
      <c r="H752" s="328"/>
    </row>
    <row r="753" spans="8:8" ht="15.75" customHeight="1" x14ac:dyDescent="0.25">
      <c r="H753" s="328"/>
    </row>
    <row r="754" spans="8:8" ht="15.75" customHeight="1" x14ac:dyDescent="0.25">
      <c r="H754" s="328"/>
    </row>
    <row r="755" spans="8:8" ht="15.75" customHeight="1" x14ac:dyDescent="0.25">
      <c r="H755" s="328"/>
    </row>
    <row r="756" spans="8:8" ht="15.75" customHeight="1" x14ac:dyDescent="0.25">
      <c r="H756" s="328"/>
    </row>
    <row r="757" spans="8:8" ht="15.75" customHeight="1" x14ac:dyDescent="0.25">
      <c r="H757" s="328"/>
    </row>
    <row r="758" spans="8:8" ht="15.75" customHeight="1" x14ac:dyDescent="0.25">
      <c r="H758" s="328"/>
    </row>
    <row r="759" spans="8:8" ht="15.75" customHeight="1" x14ac:dyDescent="0.25">
      <c r="H759" s="328"/>
    </row>
    <row r="760" spans="8:8" ht="15.75" customHeight="1" x14ac:dyDescent="0.25">
      <c r="H760" s="328"/>
    </row>
    <row r="761" spans="8:8" ht="15.75" customHeight="1" x14ac:dyDescent="0.25">
      <c r="H761" s="328"/>
    </row>
    <row r="762" spans="8:8" ht="15.75" customHeight="1" x14ac:dyDescent="0.25">
      <c r="H762" s="328"/>
    </row>
    <row r="763" spans="8:8" ht="15.75" customHeight="1" x14ac:dyDescent="0.25">
      <c r="H763" s="328"/>
    </row>
    <row r="764" spans="8:8" ht="15.75" customHeight="1" x14ac:dyDescent="0.25">
      <c r="H764" s="328"/>
    </row>
    <row r="765" spans="8:8" ht="15.75" customHeight="1" x14ac:dyDescent="0.25">
      <c r="H765" s="328"/>
    </row>
    <row r="766" spans="8:8" ht="15.75" customHeight="1" x14ac:dyDescent="0.25">
      <c r="H766" s="328"/>
    </row>
    <row r="767" spans="8:8" ht="15.75" customHeight="1" x14ac:dyDescent="0.25">
      <c r="H767" s="328"/>
    </row>
    <row r="768" spans="8:8" ht="15.75" customHeight="1" x14ac:dyDescent="0.25">
      <c r="H768" s="328"/>
    </row>
    <row r="769" spans="8:8" ht="15.75" customHeight="1" x14ac:dyDescent="0.25">
      <c r="H769" s="328"/>
    </row>
    <row r="770" spans="8:8" ht="15.75" customHeight="1" x14ac:dyDescent="0.25">
      <c r="H770" s="328"/>
    </row>
    <row r="771" spans="8:8" ht="15.75" customHeight="1" x14ac:dyDescent="0.25">
      <c r="H771" s="328"/>
    </row>
    <row r="772" spans="8:8" ht="15.75" customHeight="1" x14ac:dyDescent="0.25">
      <c r="H772" s="328"/>
    </row>
    <row r="773" spans="8:8" ht="15.75" customHeight="1" x14ac:dyDescent="0.25">
      <c r="H773" s="328"/>
    </row>
    <row r="774" spans="8:8" ht="15.75" customHeight="1" x14ac:dyDescent="0.25">
      <c r="H774" s="328"/>
    </row>
    <row r="775" spans="8:8" ht="15.75" customHeight="1" x14ac:dyDescent="0.25">
      <c r="H775" s="328"/>
    </row>
    <row r="776" spans="8:8" ht="15.75" customHeight="1" x14ac:dyDescent="0.25">
      <c r="H776" s="328"/>
    </row>
    <row r="777" spans="8:8" ht="15.75" customHeight="1" x14ac:dyDescent="0.25">
      <c r="H777" s="328"/>
    </row>
    <row r="778" spans="8:8" ht="15.75" customHeight="1" x14ac:dyDescent="0.25">
      <c r="H778" s="328"/>
    </row>
    <row r="779" spans="8:8" ht="15.75" customHeight="1" x14ac:dyDescent="0.25">
      <c r="H779" s="328"/>
    </row>
    <row r="780" spans="8:8" ht="15.75" customHeight="1" x14ac:dyDescent="0.25">
      <c r="H780" s="328"/>
    </row>
    <row r="781" spans="8:8" ht="15.75" customHeight="1" x14ac:dyDescent="0.25">
      <c r="H781" s="328"/>
    </row>
    <row r="782" spans="8:8" ht="15.75" customHeight="1" x14ac:dyDescent="0.25">
      <c r="H782" s="328"/>
    </row>
    <row r="783" spans="8:8" ht="15.75" customHeight="1" x14ac:dyDescent="0.25">
      <c r="H783" s="328"/>
    </row>
    <row r="784" spans="8:8" ht="15.75" customHeight="1" x14ac:dyDescent="0.25">
      <c r="H784" s="328"/>
    </row>
    <row r="785" spans="8:8" ht="15.75" customHeight="1" x14ac:dyDescent="0.25">
      <c r="H785" s="328"/>
    </row>
    <row r="786" spans="8:8" ht="15.75" customHeight="1" x14ac:dyDescent="0.25">
      <c r="H786" s="328"/>
    </row>
    <row r="787" spans="8:8" ht="15.75" customHeight="1" x14ac:dyDescent="0.25">
      <c r="H787" s="328"/>
    </row>
    <row r="788" spans="8:8" ht="15.75" customHeight="1" x14ac:dyDescent="0.25">
      <c r="H788" s="328"/>
    </row>
    <row r="789" spans="8:8" ht="15.75" customHeight="1" x14ac:dyDescent="0.25">
      <c r="H789" s="328"/>
    </row>
    <row r="790" spans="8:8" ht="15.75" customHeight="1" x14ac:dyDescent="0.25">
      <c r="H790" s="328"/>
    </row>
    <row r="791" spans="8:8" ht="15.75" customHeight="1" x14ac:dyDescent="0.25">
      <c r="H791" s="328"/>
    </row>
    <row r="792" spans="8:8" ht="15.75" customHeight="1" x14ac:dyDescent="0.25">
      <c r="H792" s="328"/>
    </row>
    <row r="793" spans="8:8" ht="15.75" customHeight="1" x14ac:dyDescent="0.25">
      <c r="H793" s="328"/>
    </row>
    <row r="794" spans="8:8" ht="15.75" customHeight="1" x14ac:dyDescent="0.25">
      <c r="H794" s="328"/>
    </row>
    <row r="795" spans="8:8" ht="15.75" customHeight="1" x14ac:dyDescent="0.25">
      <c r="H795" s="328"/>
    </row>
    <row r="796" spans="8:8" ht="15.75" customHeight="1" x14ac:dyDescent="0.25">
      <c r="H796" s="328"/>
    </row>
    <row r="797" spans="8:8" ht="15.75" customHeight="1" x14ac:dyDescent="0.25">
      <c r="H797" s="328"/>
    </row>
    <row r="798" spans="8:8" ht="15.75" customHeight="1" x14ac:dyDescent="0.25">
      <c r="H798" s="328"/>
    </row>
    <row r="799" spans="8:8" ht="15.75" customHeight="1" x14ac:dyDescent="0.25">
      <c r="H799" s="328"/>
    </row>
    <row r="800" spans="8:8" ht="15.75" customHeight="1" x14ac:dyDescent="0.25">
      <c r="H800" s="328"/>
    </row>
    <row r="801" spans="8:8" ht="15.75" customHeight="1" x14ac:dyDescent="0.25">
      <c r="H801" s="328"/>
    </row>
    <row r="802" spans="8:8" ht="15.75" customHeight="1" x14ac:dyDescent="0.25">
      <c r="H802" s="328"/>
    </row>
    <row r="803" spans="8:8" ht="15.75" customHeight="1" x14ac:dyDescent="0.25">
      <c r="H803" s="328"/>
    </row>
    <row r="804" spans="8:8" ht="15.75" customHeight="1" x14ac:dyDescent="0.25">
      <c r="H804" s="328"/>
    </row>
    <row r="805" spans="8:8" ht="15.75" customHeight="1" x14ac:dyDescent="0.25">
      <c r="H805" s="328"/>
    </row>
    <row r="806" spans="8:8" ht="15.75" customHeight="1" x14ac:dyDescent="0.25">
      <c r="H806" s="328"/>
    </row>
    <row r="807" spans="8:8" ht="15.75" customHeight="1" x14ac:dyDescent="0.25">
      <c r="H807" s="328"/>
    </row>
    <row r="808" spans="8:8" ht="15.75" customHeight="1" x14ac:dyDescent="0.25">
      <c r="H808" s="328"/>
    </row>
    <row r="809" spans="8:8" ht="15.75" customHeight="1" x14ac:dyDescent="0.25">
      <c r="H809" s="328"/>
    </row>
    <row r="810" spans="8:8" ht="15.75" customHeight="1" x14ac:dyDescent="0.25">
      <c r="H810" s="328"/>
    </row>
    <row r="811" spans="8:8" ht="15.75" customHeight="1" x14ac:dyDescent="0.25">
      <c r="H811" s="328"/>
    </row>
    <row r="812" spans="8:8" ht="15.75" customHeight="1" x14ac:dyDescent="0.25">
      <c r="H812" s="328"/>
    </row>
    <row r="813" spans="8:8" ht="15.75" customHeight="1" x14ac:dyDescent="0.25">
      <c r="H813" s="328"/>
    </row>
    <row r="814" spans="8:8" ht="15.75" customHeight="1" x14ac:dyDescent="0.25">
      <c r="H814" s="328"/>
    </row>
    <row r="815" spans="8:8" ht="15.75" customHeight="1" x14ac:dyDescent="0.25">
      <c r="H815" s="328"/>
    </row>
    <row r="816" spans="8:8" ht="15.75" customHeight="1" x14ac:dyDescent="0.25">
      <c r="H816" s="328"/>
    </row>
    <row r="817" spans="8:8" ht="15.75" customHeight="1" x14ac:dyDescent="0.25">
      <c r="H817" s="328"/>
    </row>
    <row r="818" spans="8:8" ht="15.75" customHeight="1" x14ac:dyDescent="0.25">
      <c r="H818" s="328"/>
    </row>
    <row r="819" spans="8:8" ht="15.75" customHeight="1" x14ac:dyDescent="0.25">
      <c r="H819" s="328"/>
    </row>
    <row r="820" spans="8:8" ht="15.75" customHeight="1" x14ac:dyDescent="0.25">
      <c r="H820" s="328"/>
    </row>
    <row r="821" spans="8:8" ht="15.75" customHeight="1" x14ac:dyDescent="0.25">
      <c r="H821" s="328"/>
    </row>
    <row r="822" spans="8:8" ht="15.75" customHeight="1" x14ac:dyDescent="0.25">
      <c r="H822" s="328"/>
    </row>
    <row r="823" spans="8:8" ht="15.75" customHeight="1" x14ac:dyDescent="0.25">
      <c r="H823" s="328"/>
    </row>
    <row r="824" spans="8:8" ht="15.75" customHeight="1" x14ac:dyDescent="0.25">
      <c r="H824" s="328"/>
    </row>
    <row r="825" spans="8:8" ht="15.75" customHeight="1" x14ac:dyDescent="0.25">
      <c r="H825" s="328"/>
    </row>
    <row r="826" spans="8:8" ht="15.75" customHeight="1" x14ac:dyDescent="0.25">
      <c r="H826" s="328"/>
    </row>
    <row r="827" spans="8:8" ht="15.75" customHeight="1" x14ac:dyDescent="0.25">
      <c r="H827" s="328"/>
    </row>
    <row r="828" spans="8:8" ht="15.75" customHeight="1" x14ac:dyDescent="0.25">
      <c r="H828" s="328"/>
    </row>
    <row r="829" spans="8:8" ht="15.75" customHeight="1" x14ac:dyDescent="0.25">
      <c r="H829" s="328"/>
    </row>
    <row r="830" spans="8:8" ht="15.75" customHeight="1" x14ac:dyDescent="0.25">
      <c r="H830" s="328"/>
    </row>
    <row r="831" spans="8:8" ht="15.75" customHeight="1" x14ac:dyDescent="0.25">
      <c r="H831" s="328"/>
    </row>
    <row r="832" spans="8:8" ht="15.75" customHeight="1" x14ac:dyDescent="0.25">
      <c r="H832" s="328"/>
    </row>
    <row r="833" spans="8:8" ht="15.75" customHeight="1" x14ac:dyDescent="0.25">
      <c r="H833" s="328"/>
    </row>
    <row r="834" spans="8:8" ht="15.75" customHeight="1" x14ac:dyDescent="0.25">
      <c r="H834" s="328"/>
    </row>
    <row r="835" spans="8:8" ht="15.75" customHeight="1" x14ac:dyDescent="0.25">
      <c r="H835" s="328"/>
    </row>
    <row r="836" spans="8:8" ht="15.75" customHeight="1" x14ac:dyDescent="0.25">
      <c r="H836" s="328"/>
    </row>
    <row r="837" spans="8:8" ht="15.75" customHeight="1" x14ac:dyDescent="0.25">
      <c r="H837" s="328"/>
    </row>
    <row r="838" spans="8:8" ht="15.75" customHeight="1" x14ac:dyDescent="0.25">
      <c r="H838" s="328"/>
    </row>
    <row r="839" spans="8:8" ht="15.75" customHeight="1" x14ac:dyDescent="0.25">
      <c r="H839" s="328"/>
    </row>
    <row r="840" spans="8:8" ht="15.75" customHeight="1" x14ac:dyDescent="0.25">
      <c r="H840" s="328"/>
    </row>
    <row r="841" spans="8:8" ht="15.75" customHeight="1" x14ac:dyDescent="0.25">
      <c r="H841" s="328"/>
    </row>
    <row r="842" spans="8:8" ht="15.75" customHeight="1" x14ac:dyDescent="0.25">
      <c r="H842" s="328"/>
    </row>
    <row r="843" spans="8:8" ht="15.75" customHeight="1" x14ac:dyDescent="0.25">
      <c r="H843" s="328"/>
    </row>
    <row r="844" spans="8:8" ht="15.75" customHeight="1" x14ac:dyDescent="0.25">
      <c r="H844" s="328"/>
    </row>
    <row r="845" spans="8:8" ht="15.75" customHeight="1" x14ac:dyDescent="0.25">
      <c r="H845" s="328"/>
    </row>
    <row r="846" spans="8:8" ht="15.75" customHeight="1" x14ac:dyDescent="0.25">
      <c r="H846" s="328"/>
    </row>
    <row r="847" spans="8:8" ht="15.75" customHeight="1" x14ac:dyDescent="0.25">
      <c r="H847" s="328"/>
    </row>
    <row r="848" spans="8:8" ht="15.75" customHeight="1" x14ac:dyDescent="0.25">
      <c r="H848" s="328"/>
    </row>
    <row r="849" spans="8:8" ht="15.75" customHeight="1" x14ac:dyDescent="0.25">
      <c r="H849" s="328"/>
    </row>
    <row r="850" spans="8:8" ht="15.75" customHeight="1" x14ac:dyDescent="0.25">
      <c r="H850" s="328"/>
    </row>
    <row r="851" spans="8:8" ht="15.75" customHeight="1" x14ac:dyDescent="0.25">
      <c r="H851" s="328"/>
    </row>
    <row r="852" spans="8:8" ht="15.75" customHeight="1" x14ac:dyDescent="0.25">
      <c r="H852" s="328"/>
    </row>
    <row r="853" spans="8:8" ht="15.75" customHeight="1" x14ac:dyDescent="0.25">
      <c r="H853" s="328"/>
    </row>
    <row r="854" spans="8:8" ht="15.75" customHeight="1" x14ac:dyDescent="0.25">
      <c r="H854" s="328"/>
    </row>
    <row r="855" spans="8:8" ht="15.75" customHeight="1" x14ac:dyDescent="0.25">
      <c r="H855" s="328"/>
    </row>
    <row r="856" spans="8:8" ht="15.75" customHeight="1" x14ac:dyDescent="0.25">
      <c r="H856" s="328"/>
    </row>
    <row r="857" spans="8:8" ht="15.75" customHeight="1" x14ac:dyDescent="0.25">
      <c r="H857" s="328"/>
    </row>
    <row r="858" spans="8:8" ht="15.75" customHeight="1" x14ac:dyDescent="0.25">
      <c r="H858" s="328"/>
    </row>
    <row r="859" spans="8:8" ht="15.75" customHeight="1" x14ac:dyDescent="0.25">
      <c r="H859" s="328"/>
    </row>
    <row r="860" spans="8:8" ht="15.75" customHeight="1" x14ac:dyDescent="0.25">
      <c r="H860" s="328"/>
    </row>
    <row r="861" spans="8:8" ht="15.75" customHeight="1" x14ac:dyDescent="0.25">
      <c r="H861" s="328"/>
    </row>
    <row r="862" spans="8:8" ht="15.75" customHeight="1" x14ac:dyDescent="0.25">
      <c r="H862" s="328"/>
    </row>
    <row r="863" spans="8:8" ht="15.75" customHeight="1" x14ac:dyDescent="0.25">
      <c r="H863" s="328"/>
    </row>
    <row r="864" spans="8:8" ht="15.75" customHeight="1" x14ac:dyDescent="0.25">
      <c r="H864" s="328"/>
    </row>
    <row r="865" spans="8:8" ht="15.75" customHeight="1" x14ac:dyDescent="0.25">
      <c r="H865" s="328"/>
    </row>
    <row r="866" spans="8:8" ht="15.75" customHeight="1" x14ac:dyDescent="0.25">
      <c r="H866" s="328"/>
    </row>
    <row r="867" spans="8:8" ht="15.75" customHeight="1" x14ac:dyDescent="0.25">
      <c r="H867" s="328"/>
    </row>
    <row r="868" spans="8:8" ht="15.75" customHeight="1" x14ac:dyDescent="0.25">
      <c r="H868" s="328"/>
    </row>
    <row r="869" spans="8:8" ht="15.75" customHeight="1" x14ac:dyDescent="0.25">
      <c r="H869" s="328"/>
    </row>
    <row r="870" spans="8:8" ht="15.75" customHeight="1" x14ac:dyDescent="0.25">
      <c r="H870" s="328"/>
    </row>
    <row r="871" spans="8:8" ht="15.75" customHeight="1" x14ac:dyDescent="0.25">
      <c r="H871" s="328"/>
    </row>
    <row r="872" spans="8:8" ht="15.75" customHeight="1" x14ac:dyDescent="0.25">
      <c r="H872" s="328"/>
    </row>
    <row r="873" spans="8:8" ht="15.75" customHeight="1" x14ac:dyDescent="0.25">
      <c r="H873" s="328"/>
    </row>
    <row r="874" spans="8:8" ht="15.75" customHeight="1" x14ac:dyDescent="0.25">
      <c r="H874" s="328"/>
    </row>
    <row r="875" spans="8:8" ht="15.75" customHeight="1" x14ac:dyDescent="0.25">
      <c r="H875" s="328"/>
    </row>
    <row r="876" spans="8:8" ht="15.75" customHeight="1" x14ac:dyDescent="0.25">
      <c r="H876" s="328"/>
    </row>
    <row r="877" spans="8:8" ht="15.75" customHeight="1" x14ac:dyDescent="0.25">
      <c r="H877" s="328"/>
    </row>
    <row r="878" spans="8:8" ht="15.75" customHeight="1" x14ac:dyDescent="0.25">
      <c r="H878" s="328"/>
    </row>
    <row r="879" spans="8:8" ht="15.75" customHeight="1" x14ac:dyDescent="0.25">
      <c r="H879" s="328"/>
    </row>
    <row r="880" spans="8:8" ht="15.75" customHeight="1" x14ac:dyDescent="0.25">
      <c r="H880" s="328"/>
    </row>
    <row r="881" spans="8:8" ht="15.75" customHeight="1" x14ac:dyDescent="0.25">
      <c r="H881" s="328"/>
    </row>
    <row r="882" spans="8:8" ht="15.75" customHeight="1" x14ac:dyDescent="0.25">
      <c r="H882" s="328"/>
    </row>
    <row r="883" spans="8:8" ht="15.75" customHeight="1" x14ac:dyDescent="0.25">
      <c r="H883" s="328"/>
    </row>
    <row r="884" spans="8:8" ht="15.75" customHeight="1" x14ac:dyDescent="0.25">
      <c r="H884" s="328"/>
    </row>
    <row r="885" spans="8:8" ht="15.75" customHeight="1" x14ac:dyDescent="0.25">
      <c r="H885" s="328"/>
    </row>
    <row r="886" spans="8:8" ht="15.75" customHeight="1" x14ac:dyDescent="0.25">
      <c r="H886" s="328"/>
    </row>
    <row r="887" spans="8:8" ht="15.75" customHeight="1" x14ac:dyDescent="0.25">
      <c r="H887" s="328"/>
    </row>
    <row r="888" spans="8:8" ht="15.75" customHeight="1" x14ac:dyDescent="0.25">
      <c r="H888" s="328"/>
    </row>
    <row r="889" spans="8:8" ht="15.75" customHeight="1" x14ac:dyDescent="0.25">
      <c r="H889" s="328"/>
    </row>
    <row r="890" spans="8:8" ht="15.75" customHeight="1" x14ac:dyDescent="0.25">
      <c r="H890" s="328"/>
    </row>
    <row r="891" spans="8:8" ht="15.75" customHeight="1" x14ac:dyDescent="0.25">
      <c r="H891" s="328"/>
    </row>
    <row r="892" spans="8:8" ht="15.75" customHeight="1" x14ac:dyDescent="0.25">
      <c r="H892" s="328"/>
    </row>
    <row r="893" spans="8:8" ht="15.75" customHeight="1" x14ac:dyDescent="0.25">
      <c r="H893" s="328"/>
    </row>
    <row r="894" spans="8:8" ht="15.75" customHeight="1" x14ac:dyDescent="0.25">
      <c r="H894" s="328"/>
    </row>
    <row r="895" spans="8:8" ht="15.75" customHeight="1" x14ac:dyDescent="0.25">
      <c r="H895" s="328"/>
    </row>
    <row r="896" spans="8:8" ht="15.75" customHeight="1" x14ac:dyDescent="0.25">
      <c r="H896" s="328"/>
    </row>
    <row r="897" spans="8:8" ht="15.75" customHeight="1" x14ac:dyDescent="0.25">
      <c r="H897" s="328"/>
    </row>
    <row r="898" spans="8:8" ht="15.75" customHeight="1" x14ac:dyDescent="0.25">
      <c r="H898" s="328"/>
    </row>
    <row r="899" spans="8:8" ht="15.75" customHeight="1" x14ac:dyDescent="0.25">
      <c r="H899" s="328"/>
    </row>
    <row r="900" spans="8:8" ht="15.75" customHeight="1" x14ac:dyDescent="0.25">
      <c r="H900" s="328"/>
    </row>
    <row r="901" spans="8:8" ht="15.75" customHeight="1" x14ac:dyDescent="0.25">
      <c r="H901" s="328"/>
    </row>
    <row r="902" spans="8:8" ht="15.75" customHeight="1" x14ac:dyDescent="0.25">
      <c r="H902" s="328"/>
    </row>
    <row r="903" spans="8:8" ht="15.75" customHeight="1" x14ac:dyDescent="0.25">
      <c r="H903" s="328"/>
    </row>
    <row r="904" spans="8:8" ht="15.75" customHeight="1" x14ac:dyDescent="0.25">
      <c r="H904" s="328"/>
    </row>
    <row r="905" spans="8:8" ht="15.75" customHeight="1" x14ac:dyDescent="0.25">
      <c r="H905" s="328"/>
    </row>
    <row r="906" spans="8:8" ht="15.75" customHeight="1" x14ac:dyDescent="0.25">
      <c r="H906" s="328"/>
    </row>
    <row r="907" spans="8:8" ht="15.75" customHeight="1" x14ac:dyDescent="0.25">
      <c r="H907" s="328"/>
    </row>
    <row r="908" spans="8:8" ht="15.75" customHeight="1" x14ac:dyDescent="0.25">
      <c r="H908" s="328"/>
    </row>
    <row r="909" spans="8:8" ht="15.75" customHeight="1" x14ac:dyDescent="0.25">
      <c r="H909" s="328"/>
    </row>
    <row r="910" spans="8:8" ht="15.75" customHeight="1" x14ac:dyDescent="0.25">
      <c r="H910" s="328"/>
    </row>
    <row r="911" spans="8:8" ht="15.75" customHeight="1" x14ac:dyDescent="0.25">
      <c r="H911" s="328"/>
    </row>
    <row r="912" spans="8:8" ht="15.75" customHeight="1" x14ac:dyDescent="0.25">
      <c r="H912" s="328"/>
    </row>
    <row r="913" spans="8:8" ht="15.75" customHeight="1" x14ac:dyDescent="0.25">
      <c r="H913" s="328"/>
    </row>
    <row r="914" spans="8:8" ht="15.75" customHeight="1" x14ac:dyDescent="0.25">
      <c r="H914" s="328"/>
    </row>
    <row r="915" spans="8:8" ht="15.75" customHeight="1" x14ac:dyDescent="0.25">
      <c r="H915" s="328"/>
    </row>
    <row r="916" spans="8:8" ht="15.75" customHeight="1" x14ac:dyDescent="0.25">
      <c r="H916" s="328"/>
    </row>
    <row r="917" spans="8:8" ht="15.75" customHeight="1" x14ac:dyDescent="0.25">
      <c r="H917" s="328"/>
    </row>
    <row r="918" spans="8:8" ht="15.75" customHeight="1" x14ac:dyDescent="0.25">
      <c r="H918" s="328"/>
    </row>
    <row r="919" spans="8:8" ht="15.75" customHeight="1" x14ac:dyDescent="0.25">
      <c r="H919" s="328"/>
    </row>
    <row r="920" spans="8:8" ht="15.75" customHeight="1" x14ac:dyDescent="0.25">
      <c r="H920" s="328"/>
    </row>
    <row r="921" spans="8:8" ht="15.75" customHeight="1" x14ac:dyDescent="0.25">
      <c r="H921" s="328"/>
    </row>
    <row r="922" spans="8:8" ht="15.75" customHeight="1" x14ac:dyDescent="0.25">
      <c r="H922" s="328"/>
    </row>
    <row r="923" spans="8:8" ht="15.75" customHeight="1" x14ac:dyDescent="0.25">
      <c r="H923" s="328"/>
    </row>
    <row r="924" spans="8:8" ht="15.75" customHeight="1" x14ac:dyDescent="0.25">
      <c r="H924" s="328"/>
    </row>
    <row r="925" spans="8:8" ht="15.75" customHeight="1" x14ac:dyDescent="0.25">
      <c r="H925" s="328"/>
    </row>
    <row r="926" spans="8:8" ht="15.75" customHeight="1" x14ac:dyDescent="0.25">
      <c r="H926" s="328"/>
    </row>
    <row r="927" spans="8:8" ht="15.75" customHeight="1" x14ac:dyDescent="0.25">
      <c r="H927" s="328"/>
    </row>
    <row r="928" spans="8:8" ht="15.75" customHeight="1" x14ac:dyDescent="0.25">
      <c r="H928" s="328"/>
    </row>
    <row r="929" spans="8:8" ht="15.75" customHeight="1" x14ac:dyDescent="0.25">
      <c r="H929" s="328"/>
    </row>
    <row r="930" spans="8:8" ht="15.75" customHeight="1" x14ac:dyDescent="0.25">
      <c r="H930" s="328"/>
    </row>
    <row r="931" spans="8:8" ht="15.75" customHeight="1" x14ac:dyDescent="0.25">
      <c r="H931" s="328"/>
    </row>
    <row r="932" spans="8:8" ht="15.75" customHeight="1" x14ac:dyDescent="0.25">
      <c r="H932" s="328"/>
    </row>
    <row r="933" spans="8:8" ht="15.75" customHeight="1" x14ac:dyDescent="0.25">
      <c r="H933" s="328"/>
    </row>
    <row r="934" spans="8:8" ht="15.75" customHeight="1" x14ac:dyDescent="0.25">
      <c r="H934" s="328"/>
    </row>
    <row r="935" spans="8:8" ht="15.75" customHeight="1" x14ac:dyDescent="0.25">
      <c r="H935" s="328"/>
    </row>
    <row r="936" spans="8:8" ht="15.75" customHeight="1" x14ac:dyDescent="0.25">
      <c r="H936" s="328"/>
    </row>
    <row r="937" spans="8:8" ht="15.75" customHeight="1" x14ac:dyDescent="0.25">
      <c r="H937" s="328"/>
    </row>
    <row r="938" spans="8:8" ht="15.75" customHeight="1" x14ac:dyDescent="0.25">
      <c r="H938" s="328"/>
    </row>
    <row r="939" spans="8:8" ht="15.75" customHeight="1" x14ac:dyDescent="0.25">
      <c r="H939" s="328"/>
    </row>
    <row r="940" spans="8:8" ht="15.75" customHeight="1" x14ac:dyDescent="0.25">
      <c r="H940" s="328"/>
    </row>
    <row r="941" spans="8:8" ht="15.75" customHeight="1" x14ac:dyDescent="0.25">
      <c r="H941" s="328"/>
    </row>
    <row r="942" spans="8:8" ht="15.75" customHeight="1" x14ac:dyDescent="0.25">
      <c r="H942" s="328"/>
    </row>
    <row r="943" spans="8:8" ht="15.75" customHeight="1" x14ac:dyDescent="0.25">
      <c r="H943" s="328"/>
    </row>
    <row r="944" spans="8:8" ht="15.75" customHeight="1" x14ac:dyDescent="0.25">
      <c r="H944" s="328"/>
    </row>
    <row r="945" spans="8:8" ht="15.75" customHeight="1" x14ac:dyDescent="0.25">
      <c r="H945" s="328"/>
    </row>
    <row r="946" spans="8:8" ht="15.75" customHeight="1" x14ac:dyDescent="0.25">
      <c r="H946" s="328"/>
    </row>
    <row r="947" spans="8:8" ht="15.75" customHeight="1" x14ac:dyDescent="0.25">
      <c r="H947" s="328"/>
    </row>
    <row r="948" spans="8:8" ht="15.75" customHeight="1" x14ac:dyDescent="0.25">
      <c r="H948" s="328"/>
    </row>
    <row r="949" spans="8:8" ht="15.75" customHeight="1" x14ac:dyDescent="0.25">
      <c r="H949" s="328"/>
    </row>
    <row r="950" spans="8:8" ht="15.75" customHeight="1" x14ac:dyDescent="0.25">
      <c r="H950" s="328"/>
    </row>
    <row r="951" spans="8:8" ht="15.75" customHeight="1" x14ac:dyDescent="0.25">
      <c r="H951" s="328"/>
    </row>
    <row r="952" spans="8:8" ht="15.75" customHeight="1" x14ac:dyDescent="0.25">
      <c r="H952" s="328"/>
    </row>
    <row r="953" spans="8:8" ht="15.75" customHeight="1" x14ac:dyDescent="0.25">
      <c r="H953" s="328"/>
    </row>
    <row r="954" spans="8:8" ht="15.75" customHeight="1" x14ac:dyDescent="0.25">
      <c r="H954" s="328"/>
    </row>
    <row r="955" spans="8:8" ht="15.75" customHeight="1" x14ac:dyDescent="0.25">
      <c r="H955" s="328"/>
    </row>
    <row r="956" spans="8:8" ht="15.75" customHeight="1" x14ac:dyDescent="0.25">
      <c r="H956" s="328"/>
    </row>
    <row r="957" spans="8:8" ht="15.75" customHeight="1" x14ac:dyDescent="0.25">
      <c r="H957" s="328"/>
    </row>
    <row r="958" spans="8:8" ht="15.75" customHeight="1" x14ac:dyDescent="0.25">
      <c r="H958" s="328"/>
    </row>
    <row r="959" spans="8:8" ht="15.75" customHeight="1" x14ac:dyDescent="0.25">
      <c r="H959" s="328"/>
    </row>
    <row r="960" spans="8:8" ht="15.75" customHeight="1" x14ac:dyDescent="0.25">
      <c r="H960" s="328"/>
    </row>
    <row r="961" spans="8:8" ht="15.75" customHeight="1" x14ac:dyDescent="0.25">
      <c r="H961" s="328"/>
    </row>
    <row r="962" spans="8:8" ht="15.75" customHeight="1" x14ac:dyDescent="0.25">
      <c r="H962" s="328"/>
    </row>
    <row r="963" spans="8:8" ht="15.75" customHeight="1" x14ac:dyDescent="0.25">
      <c r="H963" s="328"/>
    </row>
    <row r="964" spans="8:8" ht="15.75" customHeight="1" x14ac:dyDescent="0.25">
      <c r="H964" s="328"/>
    </row>
    <row r="965" spans="8:8" ht="15.75" customHeight="1" x14ac:dyDescent="0.25">
      <c r="H965" s="328"/>
    </row>
    <row r="966" spans="8:8" ht="15.75" customHeight="1" x14ac:dyDescent="0.25">
      <c r="H966" s="328"/>
    </row>
    <row r="967" spans="8:8" ht="15.75" customHeight="1" x14ac:dyDescent="0.25">
      <c r="H967" s="328"/>
    </row>
    <row r="968" spans="8:8" ht="15.75" customHeight="1" x14ac:dyDescent="0.25">
      <c r="H968" s="328"/>
    </row>
    <row r="969" spans="8:8" ht="15.75" customHeight="1" x14ac:dyDescent="0.25">
      <c r="H969" s="328"/>
    </row>
    <row r="970" spans="8:8" ht="15.75" customHeight="1" x14ac:dyDescent="0.25">
      <c r="H970" s="328"/>
    </row>
    <row r="971" spans="8:8" ht="15.75" customHeight="1" x14ac:dyDescent="0.25">
      <c r="H971" s="328"/>
    </row>
    <row r="972" spans="8:8" ht="15.75" customHeight="1" x14ac:dyDescent="0.25">
      <c r="H972" s="328"/>
    </row>
    <row r="973" spans="8:8" ht="15.75" customHeight="1" x14ac:dyDescent="0.25">
      <c r="H973" s="328"/>
    </row>
    <row r="974" spans="8:8" ht="15.75" customHeight="1" x14ac:dyDescent="0.25">
      <c r="H974" s="328"/>
    </row>
    <row r="975" spans="8:8" ht="15.75" customHeight="1" x14ac:dyDescent="0.25">
      <c r="H975" s="328"/>
    </row>
    <row r="976" spans="8:8" ht="15.75" customHeight="1" x14ac:dyDescent="0.25">
      <c r="H976" s="328"/>
    </row>
    <row r="977" spans="8:8" ht="15.75" customHeight="1" x14ac:dyDescent="0.25">
      <c r="H977" s="328"/>
    </row>
    <row r="978" spans="8:8" ht="15.75" customHeight="1" x14ac:dyDescent="0.25">
      <c r="H978" s="328"/>
    </row>
    <row r="979" spans="8:8" ht="15.75" customHeight="1" x14ac:dyDescent="0.25">
      <c r="H979" s="328"/>
    </row>
    <row r="980" spans="8:8" ht="15.75" customHeight="1" x14ac:dyDescent="0.25">
      <c r="H980" s="328"/>
    </row>
    <row r="981" spans="8:8" ht="15.75" customHeight="1" x14ac:dyDescent="0.25">
      <c r="H981" s="328"/>
    </row>
    <row r="982" spans="8:8" ht="15.75" customHeight="1" x14ac:dyDescent="0.25">
      <c r="H982" s="328"/>
    </row>
    <row r="983" spans="8:8" ht="15.75" customHeight="1" x14ac:dyDescent="0.25">
      <c r="H983" s="328"/>
    </row>
    <row r="984" spans="8:8" ht="15.75" customHeight="1" x14ac:dyDescent="0.25">
      <c r="H984" s="328"/>
    </row>
    <row r="985" spans="8:8" ht="15.75" customHeight="1" x14ac:dyDescent="0.25">
      <c r="H985" s="328"/>
    </row>
    <row r="986" spans="8:8" ht="15.75" customHeight="1" x14ac:dyDescent="0.25">
      <c r="H986" s="328"/>
    </row>
    <row r="987" spans="8:8" ht="15.75" customHeight="1" x14ac:dyDescent="0.25">
      <c r="H987" s="328"/>
    </row>
    <row r="988" spans="8:8" ht="15.75" customHeight="1" x14ac:dyDescent="0.25">
      <c r="H988" s="328"/>
    </row>
    <row r="989" spans="8:8" ht="15.75" customHeight="1" x14ac:dyDescent="0.25">
      <c r="H989" s="328"/>
    </row>
    <row r="990" spans="8:8" ht="15.75" customHeight="1" x14ac:dyDescent="0.25">
      <c r="H990" s="328"/>
    </row>
    <row r="991" spans="8:8" ht="15.75" customHeight="1" x14ac:dyDescent="0.25">
      <c r="H991" s="328"/>
    </row>
    <row r="992" spans="8:8" ht="15.75" customHeight="1" x14ac:dyDescent="0.25">
      <c r="H992" s="328"/>
    </row>
    <row r="993" spans="8:8" ht="15.75" customHeight="1" x14ac:dyDescent="0.25">
      <c r="H993" s="328"/>
    </row>
    <row r="994" spans="8:8" ht="15.75" customHeight="1" x14ac:dyDescent="0.25">
      <c r="H994" s="328"/>
    </row>
    <row r="995" spans="8:8" ht="15.75" customHeight="1" x14ac:dyDescent="0.25">
      <c r="H995" s="328"/>
    </row>
    <row r="996" spans="8:8" ht="15.75" customHeight="1" x14ac:dyDescent="0.25">
      <c r="H996" s="328"/>
    </row>
    <row r="997" spans="8:8" ht="15.75" customHeight="1" x14ac:dyDescent="0.25">
      <c r="H997" s="328"/>
    </row>
    <row r="998" spans="8:8" ht="15.75" customHeight="1" x14ac:dyDescent="0.25">
      <c r="H998" s="328"/>
    </row>
    <row r="999" spans="8:8" ht="15.75" customHeight="1" x14ac:dyDescent="0.25">
      <c r="H999" s="328"/>
    </row>
    <row r="1000" spans="8:8" ht="15.75" customHeight="1" x14ac:dyDescent="0.25">
      <c r="H1000" s="328"/>
    </row>
  </sheetData>
  <mergeCells count="13">
    <mergeCell ref="A25:K25"/>
    <mergeCell ref="A4:B4"/>
    <mergeCell ref="C4:G4"/>
    <mergeCell ref="A5:B5"/>
    <mergeCell ref="C5:G5"/>
    <mergeCell ref="A6:B6"/>
    <mergeCell ref="C6:G6"/>
    <mergeCell ref="C7:G7"/>
    <mergeCell ref="A7:B7"/>
    <mergeCell ref="A8:B8"/>
    <mergeCell ref="C8:G8"/>
    <mergeCell ref="A12:F12"/>
    <mergeCell ref="C18:E18"/>
  </mergeCells>
  <pageMargins left="0.7" right="0.7" top="0.75" bottom="0.75" header="0" footer="0"/>
  <pageSetup orientation="landscape"/>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outlinePr summaryBelow="0" summaryRight="0"/>
  </sheetPr>
  <dimension ref="A1:AD1000"/>
  <sheetViews>
    <sheetView topLeftCell="A17" workbookViewId="0"/>
  </sheetViews>
  <sheetFormatPr defaultColWidth="12.6640625" defaultRowHeight="15" customHeight="1" x14ac:dyDescent="0.25"/>
  <cols>
    <col min="1" max="1" width="5.21875" customWidth="1"/>
    <col min="2" max="2" width="27.33203125" customWidth="1"/>
    <col min="3" max="5" width="15" customWidth="1"/>
    <col min="6" max="6" width="14.77734375" customWidth="1"/>
    <col min="7" max="7" width="15" hidden="1" customWidth="1"/>
    <col min="8" max="10" width="14.21875" customWidth="1"/>
    <col min="11" max="30" width="8.77734375" customWidth="1"/>
  </cols>
  <sheetData>
    <row r="1" spans="1:30" ht="15.75" customHeight="1" x14ac:dyDescent="0.25">
      <c r="A1" s="799"/>
      <c r="B1" s="800"/>
      <c r="C1" s="800"/>
      <c r="D1" s="800"/>
      <c r="E1" s="800"/>
      <c r="F1" s="800"/>
      <c r="G1" s="801"/>
      <c r="H1" s="800"/>
      <c r="I1" s="800"/>
      <c r="J1" s="800"/>
      <c r="K1" s="800"/>
      <c r="L1" s="800"/>
      <c r="M1" s="800"/>
      <c r="N1" s="800"/>
      <c r="O1" s="800"/>
      <c r="P1" s="800"/>
      <c r="Q1" s="800"/>
      <c r="R1" s="800"/>
      <c r="S1" s="800"/>
      <c r="T1" s="800"/>
      <c r="U1" s="800"/>
      <c r="V1" s="800"/>
      <c r="W1" s="800"/>
      <c r="X1" s="800"/>
      <c r="Y1" s="800"/>
      <c r="Z1" s="800"/>
      <c r="AA1" s="800"/>
      <c r="AB1" s="800"/>
      <c r="AC1" s="800"/>
      <c r="AD1" s="800"/>
    </row>
    <row r="2" spans="1:30" ht="15.75" customHeight="1" x14ac:dyDescent="0.25">
      <c r="A2" s="800"/>
      <c r="B2" s="799" t="s">
        <v>65</v>
      </c>
      <c r="C2" s="799"/>
      <c r="D2" s="800"/>
      <c r="E2" s="800"/>
      <c r="F2" s="800"/>
      <c r="G2" s="801"/>
      <c r="H2" s="800"/>
      <c r="I2" s="800"/>
      <c r="J2" s="800"/>
      <c r="K2" s="800"/>
      <c r="L2" s="800"/>
      <c r="M2" s="800"/>
      <c r="N2" s="800"/>
      <c r="O2" s="800"/>
      <c r="P2" s="800"/>
      <c r="Q2" s="800"/>
      <c r="R2" s="800"/>
      <c r="S2" s="800"/>
      <c r="T2" s="800"/>
      <c r="U2" s="800"/>
      <c r="V2" s="800"/>
      <c r="W2" s="800"/>
      <c r="X2" s="800"/>
      <c r="Y2" s="800"/>
      <c r="Z2" s="800"/>
      <c r="AA2" s="800"/>
      <c r="AB2" s="800"/>
      <c r="AC2" s="800"/>
      <c r="AD2" s="800"/>
    </row>
    <row r="3" spans="1:30" ht="15.75" customHeight="1" x14ac:dyDescent="0.25">
      <c r="A3" s="800"/>
      <c r="B3" s="802"/>
      <c r="C3" s="800"/>
      <c r="D3" s="800"/>
      <c r="E3" s="800"/>
      <c r="F3" s="800"/>
      <c r="G3" s="801"/>
      <c r="H3" s="800"/>
      <c r="I3" s="800"/>
      <c r="J3" s="800"/>
      <c r="K3" s="800"/>
      <c r="L3" s="800"/>
      <c r="M3" s="800"/>
      <c r="N3" s="800"/>
      <c r="O3" s="800"/>
      <c r="P3" s="800"/>
      <c r="Q3" s="800"/>
      <c r="R3" s="800"/>
      <c r="S3" s="800"/>
      <c r="T3" s="800"/>
      <c r="U3" s="800"/>
      <c r="V3" s="800"/>
      <c r="W3" s="800"/>
      <c r="X3" s="800"/>
      <c r="Y3" s="800"/>
      <c r="Z3" s="800"/>
      <c r="AA3" s="800"/>
      <c r="AB3" s="800"/>
      <c r="AC3" s="800"/>
      <c r="AD3" s="800"/>
    </row>
    <row r="4" spans="1:30" ht="15.75" customHeight="1" x14ac:dyDescent="0.25">
      <c r="A4" s="1095" t="s">
        <v>67</v>
      </c>
      <c r="B4" s="985"/>
      <c r="C4" s="1100" t="s">
        <v>12</v>
      </c>
      <c r="D4" s="987"/>
      <c r="E4" s="987"/>
      <c r="F4" s="985"/>
      <c r="G4" s="803"/>
      <c r="H4" s="805"/>
      <c r="I4" s="805"/>
      <c r="J4" s="805"/>
      <c r="K4" s="805"/>
      <c r="L4" s="805"/>
      <c r="M4" s="805"/>
      <c r="N4" s="805"/>
      <c r="O4" s="805"/>
      <c r="P4" s="805"/>
      <c r="Q4" s="805"/>
      <c r="R4" s="805"/>
      <c r="S4" s="805"/>
      <c r="T4" s="805"/>
      <c r="U4" s="805"/>
      <c r="V4" s="805"/>
      <c r="W4" s="805"/>
      <c r="X4" s="805"/>
      <c r="Y4" s="805"/>
      <c r="Z4" s="805"/>
      <c r="AA4" s="805"/>
      <c r="AB4" s="805"/>
      <c r="AC4" s="805"/>
      <c r="AD4" s="805"/>
    </row>
    <row r="5" spans="1:30" ht="45.45" customHeight="1" x14ac:dyDescent="0.25">
      <c r="A5" s="1091" t="s">
        <v>69</v>
      </c>
      <c r="B5" s="1003"/>
      <c r="C5" s="1088" t="s">
        <v>1123</v>
      </c>
      <c r="D5" s="1008"/>
      <c r="E5" s="1008"/>
      <c r="F5" s="1003"/>
      <c r="G5" s="803"/>
      <c r="H5" s="805"/>
      <c r="I5" s="805"/>
      <c r="J5" s="805"/>
      <c r="K5" s="805"/>
      <c r="L5" s="805"/>
      <c r="M5" s="805"/>
      <c r="N5" s="805"/>
      <c r="O5" s="805"/>
      <c r="P5" s="805"/>
      <c r="Q5" s="805"/>
      <c r="R5" s="805"/>
      <c r="S5" s="805"/>
      <c r="T5" s="805"/>
      <c r="U5" s="805"/>
      <c r="V5" s="805"/>
      <c r="W5" s="805"/>
      <c r="X5" s="805"/>
      <c r="Y5" s="805"/>
      <c r="Z5" s="805"/>
      <c r="AA5" s="805"/>
      <c r="AB5" s="805"/>
      <c r="AC5" s="805"/>
      <c r="AD5" s="805"/>
    </row>
    <row r="6" spans="1:30" ht="15.75" customHeight="1" x14ac:dyDescent="0.25">
      <c r="A6" s="1091" t="s">
        <v>71</v>
      </c>
      <c r="B6" s="1003"/>
      <c r="C6" s="1098" t="s">
        <v>72</v>
      </c>
      <c r="D6" s="1008"/>
      <c r="E6" s="1008"/>
      <c r="F6" s="1003"/>
      <c r="G6" s="803"/>
      <c r="H6" s="805"/>
      <c r="I6" s="805"/>
      <c r="J6" s="805"/>
      <c r="K6" s="805"/>
      <c r="L6" s="805"/>
      <c r="M6" s="805"/>
      <c r="N6" s="805"/>
      <c r="O6" s="805"/>
      <c r="P6" s="805"/>
      <c r="Q6" s="805"/>
      <c r="R6" s="805"/>
      <c r="S6" s="805"/>
      <c r="T6" s="805"/>
      <c r="U6" s="805"/>
      <c r="V6" s="805"/>
      <c r="W6" s="805"/>
      <c r="X6" s="805"/>
      <c r="Y6" s="805"/>
      <c r="Z6" s="805"/>
      <c r="AA6" s="805"/>
      <c r="AB6" s="805"/>
      <c r="AC6" s="805"/>
      <c r="AD6" s="805"/>
    </row>
    <row r="7" spans="1:30" ht="63.45" customHeight="1" x14ac:dyDescent="0.25">
      <c r="A7" s="1091" t="s">
        <v>73</v>
      </c>
      <c r="B7" s="1003"/>
      <c r="C7" s="1088" t="s">
        <v>1124</v>
      </c>
      <c r="D7" s="1008"/>
      <c r="E7" s="1008"/>
      <c r="F7" s="1003"/>
      <c r="G7" s="803"/>
      <c r="H7" s="805"/>
      <c r="I7" s="805"/>
      <c r="J7" s="805"/>
      <c r="K7" s="805"/>
      <c r="L7" s="805"/>
      <c r="M7" s="805"/>
      <c r="N7" s="805"/>
      <c r="O7" s="805"/>
      <c r="P7" s="805"/>
      <c r="Q7" s="805"/>
      <c r="R7" s="805"/>
      <c r="S7" s="805"/>
      <c r="T7" s="805"/>
      <c r="U7" s="805"/>
      <c r="V7" s="805"/>
      <c r="W7" s="805"/>
      <c r="X7" s="805"/>
      <c r="Y7" s="805"/>
      <c r="Z7" s="805"/>
      <c r="AA7" s="805"/>
      <c r="AB7" s="805"/>
      <c r="AC7" s="805"/>
      <c r="AD7" s="805"/>
    </row>
    <row r="8" spans="1:30" ht="37.5" customHeight="1" x14ac:dyDescent="0.25">
      <c r="A8" s="1092" t="s">
        <v>75</v>
      </c>
      <c r="B8" s="1003"/>
      <c r="C8" s="1088" t="s">
        <v>1125</v>
      </c>
      <c r="D8" s="1008"/>
      <c r="E8" s="1008"/>
      <c r="F8" s="1003"/>
      <c r="G8" s="803"/>
      <c r="H8" s="805"/>
      <c r="I8" s="805"/>
      <c r="J8" s="805"/>
      <c r="K8" s="805"/>
      <c r="L8" s="805"/>
      <c r="M8" s="805"/>
      <c r="N8" s="805"/>
      <c r="O8" s="805"/>
      <c r="P8" s="805"/>
      <c r="Q8" s="805"/>
      <c r="R8" s="805"/>
      <c r="S8" s="805"/>
      <c r="T8" s="805"/>
      <c r="U8" s="805"/>
      <c r="V8" s="805"/>
      <c r="W8" s="805"/>
      <c r="X8" s="805"/>
      <c r="Y8" s="805"/>
      <c r="Z8" s="805"/>
      <c r="AA8" s="805"/>
      <c r="AB8" s="805"/>
      <c r="AC8" s="805"/>
      <c r="AD8" s="805"/>
    </row>
    <row r="9" spans="1:30" ht="15.75" customHeight="1" x14ac:dyDescent="0.25">
      <c r="A9" s="800"/>
      <c r="B9" s="800"/>
      <c r="C9" s="800"/>
      <c r="D9" s="800"/>
      <c r="E9" s="800"/>
      <c r="F9" s="800"/>
      <c r="G9" s="801"/>
      <c r="H9" s="800"/>
      <c r="I9" s="800"/>
      <c r="J9" s="800"/>
      <c r="K9" s="800"/>
      <c r="L9" s="800"/>
      <c r="M9" s="800"/>
      <c r="N9" s="800"/>
      <c r="O9" s="800"/>
      <c r="P9" s="800"/>
      <c r="Q9" s="800"/>
      <c r="R9" s="800"/>
      <c r="S9" s="800"/>
      <c r="T9" s="800"/>
      <c r="U9" s="800"/>
      <c r="V9" s="800"/>
      <c r="W9" s="800"/>
      <c r="X9" s="800"/>
      <c r="Y9" s="800"/>
      <c r="Z9" s="800"/>
      <c r="AA9" s="800"/>
      <c r="AB9" s="800"/>
      <c r="AC9" s="800"/>
      <c r="AD9" s="800"/>
    </row>
    <row r="10" spans="1:30" ht="15.75" customHeight="1" x14ac:dyDescent="0.25">
      <c r="A10" s="800"/>
      <c r="B10" s="800"/>
      <c r="C10" s="800"/>
      <c r="D10" s="800"/>
      <c r="E10" s="800"/>
      <c r="F10" s="800"/>
      <c r="G10" s="801"/>
      <c r="H10" s="800"/>
      <c r="I10" s="800"/>
      <c r="J10" s="800"/>
      <c r="K10" s="800"/>
      <c r="L10" s="800"/>
      <c r="M10" s="800"/>
      <c r="N10" s="800"/>
      <c r="O10" s="800"/>
      <c r="P10" s="800"/>
      <c r="Q10" s="800"/>
      <c r="R10" s="800"/>
      <c r="S10" s="800"/>
      <c r="T10" s="800"/>
      <c r="U10" s="800"/>
      <c r="V10" s="800"/>
      <c r="W10" s="800"/>
      <c r="X10" s="800"/>
      <c r="Y10" s="800"/>
      <c r="Z10" s="800"/>
      <c r="AA10" s="800"/>
      <c r="AB10" s="800"/>
      <c r="AC10" s="800"/>
      <c r="AD10" s="800"/>
    </row>
    <row r="11" spans="1:30" ht="15.75" customHeight="1" x14ac:dyDescent="0.25">
      <c r="A11" s="808"/>
      <c r="B11" s="809"/>
      <c r="C11" s="810" t="s">
        <v>77</v>
      </c>
      <c r="D11" s="810" t="s">
        <v>78</v>
      </c>
      <c r="E11" s="810" t="s">
        <v>79</v>
      </c>
      <c r="F11" s="810" t="s">
        <v>80</v>
      </c>
      <c r="G11" s="811"/>
      <c r="H11" s="800"/>
      <c r="I11" s="800"/>
      <c r="J11" s="800"/>
      <c r="K11" s="800"/>
      <c r="L11" s="800"/>
      <c r="M11" s="800"/>
      <c r="N11" s="800"/>
      <c r="O11" s="800"/>
      <c r="P11" s="800"/>
      <c r="Q11" s="800"/>
      <c r="R11" s="800"/>
      <c r="S11" s="800"/>
      <c r="T11" s="800"/>
      <c r="U11" s="800"/>
      <c r="V11" s="800"/>
      <c r="W11" s="800"/>
      <c r="X11" s="800"/>
      <c r="Y11" s="800"/>
      <c r="Z11" s="800"/>
      <c r="AA11" s="800"/>
      <c r="AB11" s="800"/>
      <c r="AC11" s="800"/>
      <c r="AD11" s="800"/>
    </row>
    <row r="12" spans="1:30" ht="15.75" customHeight="1" x14ac:dyDescent="0.25">
      <c r="A12" s="1121" t="s">
        <v>59</v>
      </c>
      <c r="B12" s="987"/>
      <c r="C12" s="987"/>
      <c r="D12" s="987"/>
      <c r="E12" s="987"/>
      <c r="F12" s="985"/>
      <c r="G12" s="803"/>
      <c r="H12" s="800"/>
      <c r="I12" s="800"/>
      <c r="J12" s="800"/>
      <c r="K12" s="800"/>
      <c r="L12" s="800"/>
      <c r="M12" s="800"/>
      <c r="N12" s="800"/>
      <c r="O12" s="800"/>
      <c r="P12" s="800"/>
      <c r="Q12" s="800"/>
      <c r="R12" s="800"/>
      <c r="S12" s="800"/>
      <c r="T12" s="800"/>
      <c r="U12" s="800"/>
      <c r="V12" s="800"/>
      <c r="W12" s="800"/>
      <c r="X12" s="800"/>
      <c r="Y12" s="800"/>
      <c r="Z12" s="800"/>
      <c r="AA12" s="800"/>
      <c r="AB12" s="800"/>
      <c r="AC12" s="800"/>
      <c r="AD12" s="800"/>
    </row>
    <row r="13" spans="1:30" ht="15.75" customHeight="1" x14ac:dyDescent="0.25">
      <c r="A13" s="812"/>
      <c r="B13" s="874" t="s">
        <v>81</v>
      </c>
      <c r="C13" s="814">
        <f t="shared" ref="C13:F13" si="0">SUM(C14:C16)</f>
        <v>64444</v>
      </c>
      <c r="D13" s="814">
        <f t="shared" si="0"/>
        <v>32222</v>
      </c>
      <c r="E13" s="814">
        <f t="shared" si="0"/>
        <v>64445</v>
      </c>
      <c r="F13" s="814">
        <f t="shared" si="0"/>
        <v>161111</v>
      </c>
      <c r="G13" s="817"/>
      <c r="H13" s="800"/>
      <c r="I13" s="800"/>
      <c r="J13" s="800"/>
      <c r="K13" s="800"/>
      <c r="L13" s="800"/>
      <c r="M13" s="800"/>
      <c r="N13" s="800"/>
      <c r="O13" s="800"/>
      <c r="P13" s="800"/>
      <c r="Q13" s="800"/>
      <c r="R13" s="800"/>
      <c r="S13" s="800"/>
      <c r="T13" s="800"/>
      <c r="U13" s="800"/>
      <c r="V13" s="800"/>
      <c r="W13" s="800"/>
      <c r="X13" s="800"/>
      <c r="Y13" s="800"/>
      <c r="Z13" s="800"/>
      <c r="AA13" s="800"/>
      <c r="AB13" s="800"/>
      <c r="AC13" s="800"/>
      <c r="AD13" s="800"/>
    </row>
    <row r="14" spans="1:30" ht="15.75" customHeight="1" x14ac:dyDescent="0.25">
      <c r="A14" s="818" t="s">
        <v>82</v>
      </c>
      <c r="B14" s="819" t="s">
        <v>20</v>
      </c>
      <c r="C14" s="820">
        <v>0</v>
      </c>
      <c r="D14" s="820">
        <v>0</v>
      </c>
      <c r="E14" s="820">
        <v>0</v>
      </c>
      <c r="F14" s="821">
        <f t="shared" ref="F14:F16" si="1">SUM(C14:E14)</f>
        <v>0</v>
      </c>
      <c r="G14" s="822"/>
      <c r="H14" s="800"/>
      <c r="I14" s="800"/>
      <c r="J14" s="800"/>
      <c r="K14" s="800"/>
      <c r="L14" s="800"/>
      <c r="M14" s="800"/>
      <c r="N14" s="800"/>
      <c r="O14" s="800"/>
      <c r="P14" s="800"/>
      <c r="Q14" s="800"/>
      <c r="R14" s="800"/>
      <c r="S14" s="800"/>
      <c r="T14" s="800"/>
      <c r="U14" s="800"/>
      <c r="V14" s="800"/>
      <c r="W14" s="800"/>
      <c r="X14" s="800"/>
      <c r="Y14" s="800"/>
      <c r="Z14" s="800"/>
      <c r="AA14" s="800"/>
      <c r="AB14" s="800"/>
      <c r="AC14" s="800"/>
      <c r="AD14" s="800"/>
    </row>
    <row r="15" spans="1:30" ht="15.75" customHeight="1" x14ac:dyDescent="0.25">
      <c r="A15" s="812" t="s">
        <v>83</v>
      </c>
      <c r="B15" s="823" t="s">
        <v>84</v>
      </c>
      <c r="C15" s="824">
        <v>64444</v>
      </c>
      <c r="D15" s="825">
        <v>32222</v>
      </c>
      <c r="E15" s="825">
        <v>64445</v>
      </c>
      <c r="F15" s="821">
        <f t="shared" si="1"/>
        <v>161111</v>
      </c>
      <c r="G15" s="822"/>
      <c r="H15" s="800"/>
      <c r="I15" s="800"/>
      <c r="J15" s="800"/>
      <c r="K15" s="800"/>
      <c r="L15" s="800"/>
      <c r="M15" s="800"/>
      <c r="N15" s="800"/>
      <c r="O15" s="800"/>
      <c r="P15" s="800"/>
      <c r="Q15" s="800"/>
      <c r="R15" s="800"/>
      <c r="S15" s="800"/>
      <c r="T15" s="800"/>
      <c r="U15" s="800"/>
      <c r="V15" s="800"/>
      <c r="W15" s="800"/>
      <c r="X15" s="800"/>
      <c r="Y15" s="800"/>
      <c r="Z15" s="800"/>
      <c r="AA15" s="800"/>
      <c r="AB15" s="800"/>
      <c r="AC15" s="800"/>
      <c r="AD15" s="800"/>
    </row>
    <row r="16" spans="1:30" ht="15.75" customHeight="1" x14ac:dyDescent="0.25">
      <c r="A16" s="812" t="s">
        <v>85</v>
      </c>
      <c r="B16" s="820" t="s">
        <v>9</v>
      </c>
      <c r="C16" s="820">
        <v>0</v>
      </c>
      <c r="D16" s="820">
        <v>0</v>
      </c>
      <c r="E16" s="820">
        <v>0</v>
      </c>
      <c r="F16" s="821">
        <f t="shared" si="1"/>
        <v>0</v>
      </c>
      <c r="G16" s="822"/>
      <c r="H16" s="800"/>
      <c r="I16" s="800"/>
      <c r="J16" s="800"/>
      <c r="K16" s="800"/>
      <c r="L16" s="800"/>
      <c r="M16" s="800"/>
      <c r="N16" s="800"/>
      <c r="O16" s="800"/>
      <c r="P16" s="800"/>
      <c r="Q16" s="800"/>
      <c r="R16" s="800"/>
      <c r="S16" s="800"/>
      <c r="T16" s="800"/>
      <c r="U16" s="800"/>
      <c r="V16" s="800"/>
      <c r="W16" s="800"/>
      <c r="X16" s="800"/>
      <c r="Y16" s="800"/>
      <c r="Z16" s="800"/>
      <c r="AA16" s="800"/>
      <c r="AB16" s="800"/>
      <c r="AC16" s="800"/>
      <c r="AD16" s="800"/>
    </row>
    <row r="17" spans="1:30" ht="15.75" customHeight="1" x14ac:dyDescent="0.25">
      <c r="A17" s="800"/>
      <c r="B17" s="800"/>
      <c r="C17" s="800"/>
      <c r="D17" s="800"/>
      <c r="E17" s="800"/>
      <c r="F17" s="800"/>
      <c r="G17" s="801"/>
      <c r="H17" s="800"/>
      <c r="I17" s="800"/>
      <c r="J17" s="800"/>
      <c r="K17" s="800"/>
      <c r="L17" s="800"/>
      <c r="M17" s="800"/>
      <c r="N17" s="800"/>
      <c r="O17" s="800"/>
      <c r="P17" s="800"/>
      <c r="Q17" s="800"/>
      <c r="R17" s="800"/>
      <c r="S17" s="800"/>
      <c r="T17" s="800"/>
      <c r="U17" s="800"/>
      <c r="V17" s="800"/>
      <c r="W17" s="800"/>
      <c r="X17" s="800"/>
      <c r="Y17" s="800"/>
      <c r="Z17" s="800"/>
      <c r="AA17" s="800"/>
      <c r="AB17" s="800"/>
      <c r="AC17" s="800"/>
      <c r="AD17" s="800"/>
    </row>
    <row r="18" spans="1:30" ht="15.75" customHeight="1" x14ac:dyDescent="0.25">
      <c r="A18" s="800"/>
      <c r="B18" s="827" t="s">
        <v>86</v>
      </c>
      <c r="C18" s="1093" t="s">
        <v>12</v>
      </c>
      <c r="D18" s="999"/>
      <c r="E18" s="1000"/>
      <c r="F18" s="800"/>
      <c r="G18" s="801"/>
      <c r="H18" s="800"/>
      <c r="I18" s="800"/>
      <c r="J18" s="800"/>
      <c r="K18" s="800"/>
      <c r="L18" s="800"/>
      <c r="M18" s="800"/>
      <c r="N18" s="800"/>
      <c r="O18" s="800"/>
      <c r="P18" s="800"/>
      <c r="Q18" s="800"/>
      <c r="R18" s="800"/>
      <c r="S18" s="800"/>
      <c r="T18" s="800"/>
      <c r="U18" s="800"/>
      <c r="V18" s="800"/>
      <c r="W18" s="800"/>
      <c r="X18" s="800"/>
      <c r="Y18" s="800"/>
      <c r="Z18" s="800"/>
      <c r="AA18" s="800"/>
      <c r="AB18" s="800"/>
      <c r="AC18" s="800"/>
      <c r="AD18" s="800"/>
    </row>
    <row r="19" spans="1:30" ht="15.75" customHeight="1" x14ac:dyDescent="0.25">
      <c r="A19" s="800"/>
      <c r="B19" s="607" t="s">
        <v>88</v>
      </c>
      <c r="C19" s="936">
        <v>269223</v>
      </c>
      <c r="D19" s="800"/>
      <c r="E19" s="800"/>
      <c r="F19" s="800"/>
      <c r="G19" s="801"/>
      <c r="H19" s="800"/>
      <c r="I19" s="800"/>
      <c r="J19" s="800"/>
      <c r="K19" s="800"/>
      <c r="L19" s="800"/>
      <c r="M19" s="800"/>
      <c r="N19" s="800"/>
      <c r="O19" s="800"/>
      <c r="P19" s="800"/>
      <c r="Q19" s="800"/>
      <c r="R19" s="800"/>
      <c r="S19" s="800"/>
      <c r="T19" s="800"/>
      <c r="U19" s="800"/>
      <c r="V19" s="800"/>
      <c r="W19" s="800"/>
      <c r="X19" s="800"/>
      <c r="Y19" s="800"/>
      <c r="Z19" s="800"/>
      <c r="AA19" s="800"/>
      <c r="AB19" s="800"/>
      <c r="AC19" s="800"/>
      <c r="AD19" s="800"/>
    </row>
    <row r="20" spans="1:30" ht="15.75" customHeight="1" x14ac:dyDescent="0.25">
      <c r="A20" s="800"/>
      <c r="B20" s="608" t="s">
        <v>89</v>
      </c>
      <c r="C20" s="937" t="s">
        <v>1126</v>
      </c>
      <c r="D20" s="800"/>
      <c r="E20" s="800"/>
      <c r="F20" s="800"/>
      <c r="G20" s="801"/>
      <c r="H20" s="800"/>
      <c r="I20" s="800"/>
      <c r="J20" s="800"/>
      <c r="K20" s="800"/>
      <c r="L20" s="800"/>
      <c r="M20" s="800"/>
      <c r="N20" s="800"/>
      <c r="O20" s="800"/>
      <c r="P20" s="800"/>
      <c r="Q20" s="800"/>
      <c r="R20" s="800"/>
      <c r="S20" s="800"/>
      <c r="T20" s="800"/>
      <c r="U20" s="800"/>
      <c r="V20" s="800"/>
      <c r="W20" s="800"/>
      <c r="X20" s="800"/>
      <c r="Y20" s="800"/>
      <c r="Z20" s="800"/>
      <c r="AA20" s="800"/>
      <c r="AB20" s="800"/>
      <c r="AC20" s="800"/>
      <c r="AD20" s="800"/>
    </row>
    <row r="21" spans="1:30" ht="15.75" customHeight="1" x14ac:dyDescent="0.25">
      <c r="A21" s="800"/>
      <c r="B21" s="830" t="s">
        <v>90</v>
      </c>
      <c r="D21" s="800"/>
      <c r="E21" s="800"/>
      <c r="F21" s="800"/>
      <c r="G21" s="801"/>
      <c r="H21" s="800"/>
      <c r="I21" s="800"/>
      <c r="J21" s="800"/>
      <c r="K21" s="800"/>
      <c r="L21" s="800"/>
      <c r="M21" s="800"/>
      <c r="N21" s="800"/>
      <c r="O21" s="800"/>
      <c r="P21" s="800"/>
      <c r="Q21" s="800"/>
      <c r="R21" s="800"/>
      <c r="S21" s="800"/>
      <c r="T21" s="800"/>
      <c r="U21" s="800"/>
      <c r="V21" s="800"/>
      <c r="W21" s="800"/>
      <c r="X21" s="800"/>
      <c r="Y21" s="800"/>
      <c r="Z21" s="800"/>
      <c r="AA21" s="800"/>
      <c r="AB21" s="800"/>
      <c r="AC21" s="800"/>
      <c r="AD21" s="800"/>
    </row>
    <row r="22" spans="1:30" ht="15.75" customHeight="1" x14ac:dyDescent="0.25">
      <c r="A22" s="800"/>
      <c r="B22" s="800"/>
      <c r="C22" s="800"/>
      <c r="D22" s="800"/>
      <c r="E22" s="800"/>
      <c r="F22" s="800"/>
      <c r="G22" s="801"/>
      <c r="H22" s="800"/>
      <c r="I22" s="800"/>
      <c r="J22" s="800"/>
      <c r="K22" s="800"/>
      <c r="L22" s="800"/>
      <c r="M22" s="800"/>
      <c r="N22" s="800"/>
      <c r="O22" s="800"/>
      <c r="P22" s="800"/>
      <c r="Q22" s="800"/>
      <c r="R22" s="800"/>
      <c r="S22" s="800"/>
      <c r="T22" s="800"/>
      <c r="U22" s="800"/>
      <c r="V22" s="800"/>
      <c r="W22" s="800"/>
      <c r="X22" s="800"/>
      <c r="Y22" s="800"/>
      <c r="Z22" s="800"/>
      <c r="AA22" s="800"/>
      <c r="AB22" s="800"/>
      <c r="AC22" s="800"/>
      <c r="AD22" s="800"/>
    </row>
    <row r="23" spans="1:30" ht="15.75" customHeight="1" x14ac:dyDescent="0.25">
      <c r="A23" s="1103" t="s">
        <v>12</v>
      </c>
      <c r="B23" s="987"/>
      <c r="C23" s="987"/>
      <c r="D23" s="987"/>
      <c r="E23" s="987"/>
      <c r="F23" s="987"/>
      <c r="G23" s="987"/>
      <c r="H23" s="987"/>
      <c r="I23" s="987"/>
      <c r="J23" s="985"/>
      <c r="K23" s="800"/>
      <c r="L23" s="800"/>
      <c r="M23" s="800"/>
      <c r="N23" s="800"/>
      <c r="O23" s="800"/>
      <c r="P23" s="800"/>
      <c r="Q23" s="800"/>
      <c r="R23" s="800"/>
      <c r="S23" s="800"/>
      <c r="T23" s="800"/>
      <c r="U23" s="800"/>
      <c r="V23" s="800"/>
      <c r="W23" s="800"/>
      <c r="X23" s="800"/>
      <c r="Y23" s="800"/>
      <c r="Z23" s="800"/>
      <c r="AA23" s="800"/>
      <c r="AB23" s="800"/>
      <c r="AC23" s="800"/>
      <c r="AD23" s="800"/>
    </row>
    <row r="24" spans="1:30" ht="15.75" customHeight="1" x14ac:dyDescent="0.25">
      <c r="A24" s="1089" t="s">
        <v>92</v>
      </c>
      <c r="B24" s="987"/>
      <c r="C24" s="987"/>
      <c r="D24" s="987"/>
      <c r="E24" s="987"/>
      <c r="F24" s="985"/>
      <c r="G24" s="877"/>
      <c r="H24" s="1099" t="s">
        <v>93</v>
      </c>
      <c r="I24" s="990"/>
      <c r="J24" s="991"/>
      <c r="K24" s="800"/>
      <c r="L24" s="800"/>
      <c r="M24" s="800"/>
      <c r="N24" s="800"/>
      <c r="O24" s="800"/>
      <c r="P24" s="800"/>
      <c r="Q24" s="800"/>
      <c r="R24" s="800"/>
      <c r="S24" s="800"/>
      <c r="T24" s="800"/>
      <c r="U24" s="800"/>
      <c r="V24" s="800"/>
      <c r="W24" s="800"/>
      <c r="X24" s="800"/>
      <c r="Y24" s="800"/>
      <c r="Z24" s="800"/>
      <c r="AA24" s="800"/>
      <c r="AB24" s="800"/>
      <c r="AC24" s="800"/>
      <c r="AD24" s="800"/>
    </row>
    <row r="25" spans="1:30" ht="15.75" customHeight="1" x14ac:dyDescent="0.25">
      <c r="A25" s="832" t="s">
        <v>94</v>
      </c>
      <c r="B25" s="832" t="s">
        <v>95</v>
      </c>
      <c r="C25" s="832" t="s">
        <v>96</v>
      </c>
      <c r="D25" s="832" t="s">
        <v>97</v>
      </c>
      <c r="E25" s="878" t="s">
        <v>98</v>
      </c>
      <c r="F25" s="879" t="s">
        <v>99</v>
      </c>
      <c r="G25" s="980" t="s">
        <v>100</v>
      </c>
      <c r="H25" s="881" t="s">
        <v>101</v>
      </c>
      <c r="I25" s="881" t="s">
        <v>102</v>
      </c>
      <c r="J25" s="881" t="s">
        <v>103</v>
      </c>
      <c r="K25" s="800"/>
      <c r="L25" s="800"/>
      <c r="M25" s="800"/>
      <c r="N25" s="800"/>
      <c r="O25" s="800"/>
      <c r="P25" s="800"/>
      <c r="Q25" s="800"/>
      <c r="R25" s="800"/>
      <c r="S25" s="800"/>
      <c r="T25" s="800"/>
      <c r="U25" s="800"/>
      <c r="V25" s="800"/>
      <c r="W25" s="800"/>
      <c r="X25" s="800"/>
      <c r="Y25" s="800"/>
      <c r="Z25" s="800"/>
      <c r="AA25" s="800"/>
      <c r="AB25" s="800"/>
      <c r="AC25" s="800"/>
      <c r="AD25" s="800"/>
    </row>
    <row r="26" spans="1:30" ht="15.75" customHeight="1" x14ac:dyDescent="0.25">
      <c r="A26" s="836"/>
      <c r="B26" s="837" t="s">
        <v>104</v>
      </c>
      <c r="C26" s="836"/>
      <c r="D26" s="836"/>
      <c r="E26" s="838"/>
      <c r="F26" s="907">
        <f>F31+F32</f>
        <v>161111</v>
      </c>
      <c r="G26" s="908">
        <f>G27+G32</f>
        <v>161111</v>
      </c>
      <c r="H26" s="907">
        <v>64444</v>
      </c>
      <c r="I26" s="907">
        <v>32222</v>
      </c>
      <c r="J26" s="907">
        <v>64445</v>
      </c>
      <c r="K26" s="800"/>
      <c r="L26" s="800"/>
      <c r="M26" s="800"/>
      <c r="N26" s="800"/>
      <c r="O26" s="800"/>
      <c r="P26" s="800"/>
      <c r="Q26" s="800"/>
      <c r="R26" s="800"/>
      <c r="S26" s="800"/>
      <c r="T26" s="800"/>
      <c r="U26" s="800"/>
      <c r="V26" s="800"/>
      <c r="W26" s="800"/>
      <c r="X26" s="800"/>
      <c r="Y26" s="800"/>
      <c r="Z26" s="800"/>
      <c r="AA26" s="800"/>
      <c r="AB26" s="800"/>
      <c r="AC26" s="800"/>
      <c r="AD26" s="800"/>
    </row>
    <row r="27" spans="1:30" ht="15.75" customHeight="1" x14ac:dyDescent="0.25">
      <c r="A27" s="839" t="s">
        <v>82</v>
      </c>
      <c r="B27" s="839" t="s">
        <v>105</v>
      </c>
      <c r="C27" s="844"/>
      <c r="D27" s="839"/>
      <c r="E27" s="839"/>
      <c r="F27" s="840">
        <f t="shared" ref="F27:G27" si="2">SUM(F28:F30)</f>
        <v>161111</v>
      </c>
      <c r="G27" s="841">
        <f t="shared" si="2"/>
        <v>161111</v>
      </c>
      <c r="H27" s="804"/>
      <c r="I27" s="804"/>
      <c r="J27" s="804"/>
      <c r="K27" s="800"/>
      <c r="L27" s="800"/>
      <c r="M27" s="800"/>
      <c r="N27" s="800"/>
      <c r="O27" s="800"/>
      <c r="P27" s="800"/>
      <c r="Q27" s="800"/>
      <c r="R27" s="800"/>
      <c r="S27" s="800"/>
      <c r="T27" s="800"/>
      <c r="U27" s="800"/>
      <c r="V27" s="800"/>
      <c r="W27" s="800"/>
      <c r="X27" s="800"/>
      <c r="Y27" s="800"/>
      <c r="Z27" s="800"/>
      <c r="AA27" s="800"/>
      <c r="AB27" s="800"/>
      <c r="AC27" s="800"/>
      <c r="AD27" s="800"/>
    </row>
    <row r="28" spans="1:30" ht="15.75" customHeight="1" x14ac:dyDescent="0.25">
      <c r="A28" s="829"/>
      <c r="B28" s="842" t="s">
        <v>1127</v>
      </c>
      <c r="C28" s="843">
        <v>1</v>
      </c>
      <c r="D28" s="829" t="s">
        <v>113</v>
      </c>
      <c r="E28" s="829">
        <v>49600</v>
      </c>
      <c r="F28" s="829">
        <f t="shared" ref="F28:F30" si="3">C28*E28</f>
        <v>49600</v>
      </c>
      <c r="G28" s="849">
        <f t="shared" ref="G28:G30" si="4">C28*E28</f>
        <v>49600</v>
      </c>
      <c r="H28" s="804"/>
      <c r="I28" s="804"/>
      <c r="J28" s="804"/>
      <c r="K28" s="800"/>
      <c r="L28" s="800"/>
      <c r="M28" s="800"/>
      <c r="N28" s="800"/>
      <c r="O28" s="800"/>
      <c r="P28" s="800"/>
      <c r="Q28" s="800"/>
      <c r="R28" s="800"/>
      <c r="S28" s="800"/>
      <c r="T28" s="800"/>
      <c r="U28" s="800"/>
      <c r="V28" s="800"/>
      <c r="W28" s="800"/>
      <c r="X28" s="800"/>
      <c r="Y28" s="800"/>
      <c r="Z28" s="800"/>
      <c r="AA28" s="800"/>
      <c r="AB28" s="800"/>
      <c r="AC28" s="800"/>
      <c r="AD28" s="800"/>
    </row>
    <row r="29" spans="1:30" ht="15.75" customHeight="1" x14ac:dyDescent="0.25">
      <c r="A29" s="829"/>
      <c r="B29" s="842" t="s">
        <v>1128</v>
      </c>
      <c r="C29" s="843">
        <v>36</v>
      </c>
      <c r="D29" s="829" t="s">
        <v>113</v>
      </c>
      <c r="E29" s="829">
        <v>1450</v>
      </c>
      <c r="F29" s="829">
        <f t="shared" si="3"/>
        <v>52200</v>
      </c>
      <c r="G29" s="849">
        <f t="shared" si="4"/>
        <v>52200</v>
      </c>
      <c r="H29" s="804"/>
      <c r="I29" s="804"/>
      <c r="J29" s="804"/>
      <c r="K29" s="800"/>
      <c r="L29" s="800"/>
      <c r="M29" s="800"/>
      <c r="N29" s="800"/>
      <c r="O29" s="800"/>
      <c r="P29" s="800"/>
      <c r="Q29" s="800"/>
      <c r="R29" s="800"/>
      <c r="S29" s="800"/>
      <c r="T29" s="800"/>
      <c r="U29" s="800"/>
      <c r="V29" s="800"/>
      <c r="W29" s="800"/>
      <c r="X29" s="800"/>
      <c r="Y29" s="800"/>
      <c r="Z29" s="800"/>
      <c r="AA29" s="800"/>
      <c r="AB29" s="800"/>
      <c r="AC29" s="800"/>
      <c r="AD29" s="800"/>
    </row>
    <row r="30" spans="1:30" ht="15.75" customHeight="1" x14ac:dyDescent="0.25">
      <c r="A30" s="829"/>
      <c r="B30" s="842" t="s">
        <v>1129</v>
      </c>
      <c r="C30" s="843">
        <v>1</v>
      </c>
      <c r="D30" s="829" t="s">
        <v>113</v>
      </c>
      <c r="E30" s="829">
        <f>54450+4861</f>
        <v>59311</v>
      </c>
      <c r="F30" s="829">
        <f t="shared" si="3"/>
        <v>59311</v>
      </c>
      <c r="G30" s="849">
        <f t="shared" si="4"/>
        <v>59311</v>
      </c>
      <c r="H30" s="804"/>
      <c r="I30" s="804"/>
      <c r="J30" s="804"/>
      <c r="K30" s="800"/>
      <c r="L30" s="800"/>
      <c r="M30" s="800"/>
      <c r="N30" s="800"/>
      <c r="O30" s="800"/>
      <c r="P30" s="800"/>
      <c r="Q30" s="800"/>
      <c r="R30" s="800"/>
      <c r="S30" s="800"/>
      <c r="T30" s="800"/>
      <c r="U30" s="800"/>
      <c r="V30" s="800"/>
      <c r="W30" s="800"/>
      <c r="X30" s="800"/>
      <c r="Y30" s="800"/>
      <c r="Z30" s="800"/>
      <c r="AA30" s="800"/>
      <c r="AB30" s="800"/>
      <c r="AC30" s="800"/>
      <c r="AD30" s="800"/>
    </row>
    <row r="31" spans="1:30" ht="15.75" customHeight="1" x14ac:dyDescent="0.25">
      <c r="A31" s="845"/>
      <c r="B31" s="846" t="s">
        <v>128</v>
      </c>
      <c r="C31" s="845"/>
      <c r="D31" s="845"/>
      <c r="E31" s="845"/>
      <c r="F31" s="845">
        <f>F27</f>
        <v>161111</v>
      </c>
      <c r="G31" s="841"/>
      <c r="H31" s="804"/>
      <c r="I31" s="804"/>
      <c r="J31" s="804"/>
      <c r="K31" s="800"/>
      <c r="L31" s="800"/>
      <c r="M31" s="800"/>
      <c r="N31" s="800"/>
      <c r="O31" s="800"/>
      <c r="P31" s="800"/>
      <c r="Q31" s="800"/>
      <c r="R31" s="800"/>
      <c r="S31" s="800"/>
      <c r="T31" s="800"/>
      <c r="U31" s="800"/>
      <c r="V31" s="800"/>
      <c r="W31" s="800"/>
      <c r="X31" s="800"/>
      <c r="Y31" s="800"/>
      <c r="Z31" s="800"/>
      <c r="AA31" s="800"/>
      <c r="AB31" s="800"/>
      <c r="AC31" s="800"/>
      <c r="AD31" s="800"/>
    </row>
    <row r="32" spans="1:30" ht="15.75" customHeight="1" x14ac:dyDescent="0.25">
      <c r="A32" s="929"/>
      <c r="B32" s="929"/>
      <c r="C32" s="929"/>
      <c r="D32" s="929"/>
      <c r="E32" s="929"/>
      <c r="F32" s="876"/>
      <c r="G32" s="859">
        <f>F32</f>
        <v>0</v>
      </c>
      <c r="H32" s="860"/>
      <c r="I32" s="804"/>
      <c r="J32" s="804"/>
      <c r="K32" s="800"/>
      <c r="L32" s="800"/>
      <c r="M32" s="800"/>
      <c r="N32" s="800"/>
      <c r="O32" s="800"/>
      <c r="P32" s="800"/>
      <c r="Q32" s="800"/>
      <c r="R32" s="800"/>
      <c r="S32" s="800"/>
      <c r="T32" s="800"/>
      <c r="U32" s="800"/>
      <c r="V32" s="800"/>
      <c r="W32" s="800"/>
      <c r="X32" s="800"/>
      <c r="Y32" s="800"/>
      <c r="Z32" s="800"/>
      <c r="AA32" s="800"/>
      <c r="AB32" s="800"/>
      <c r="AC32" s="800"/>
      <c r="AD32" s="800"/>
    </row>
    <row r="33" spans="1:30" ht="15.75" customHeight="1" x14ac:dyDescent="0.25">
      <c r="A33" s="800"/>
      <c r="B33" s="800"/>
      <c r="C33" s="800"/>
      <c r="D33" s="800"/>
      <c r="E33" s="800"/>
      <c r="F33" s="800"/>
      <c r="G33" s="801"/>
      <c r="H33" s="800"/>
      <c r="I33" s="800"/>
      <c r="J33" s="800"/>
      <c r="K33" s="800"/>
      <c r="L33" s="800"/>
      <c r="M33" s="800"/>
      <c r="N33" s="800"/>
      <c r="O33" s="800"/>
      <c r="P33" s="800"/>
      <c r="Q33" s="800"/>
      <c r="R33" s="800"/>
      <c r="S33" s="800"/>
      <c r="T33" s="800"/>
      <c r="U33" s="800"/>
      <c r="V33" s="800"/>
      <c r="W33" s="800"/>
      <c r="X33" s="800"/>
      <c r="Y33" s="800"/>
      <c r="Z33" s="800"/>
      <c r="AA33" s="800"/>
      <c r="AB33" s="800"/>
      <c r="AC33" s="800"/>
      <c r="AD33" s="800"/>
    </row>
    <row r="34" spans="1:30" ht="15.75" customHeight="1" x14ac:dyDescent="0.25">
      <c r="A34" s="800"/>
      <c r="B34" s="800"/>
      <c r="C34" s="800"/>
      <c r="D34" s="800"/>
      <c r="E34" s="800"/>
      <c r="F34" s="800"/>
      <c r="G34" s="801"/>
      <c r="H34" s="800"/>
      <c r="I34" s="800"/>
      <c r="J34" s="800"/>
      <c r="K34" s="800"/>
      <c r="L34" s="800"/>
      <c r="M34" s="800"/>
      <c r="N34" s="800"/>
      <c r="O34" s="800"/>
      <c r="P34" s="800"/>
      <c r="Q34" s="800"/>
      <c r="R34" s="800"/>
      <c r="S34" s="800"/>
      <c r="T34" s="800"/>
      <c r="U34" s="800"/>
      <c r="V34" s="800"/>
      <c r="W34" s="800"/>
      <c r="X34" s="800"/>
      <c r="Y34" s="800"/>
      <c r="Z34" s="800"/>
      <c r="AA34" s="800"/>
      <c r="AB34" s="800"/>
      <c r="AC34" s="800"/>
      <c r="AD34" s="800"/>
    </row>
    <row r="35" spans="1:30" ht="15.75" customHeight="1" x14ac:dyDescent="0.25">
      <c r="A35" s="800"/>
      <c r="B35" s="800"/>
      <c r="C35" s="800"/>
      <c r="D35" s="800"/>
      <c r="E35" s="800"/>
      <c r="F35" s="800"/>
      <c r="G35" s="801"/>
      <c r="H35" s="800"/>
      <c r="I35" s="800"/>
      <c r="J35" s="800"/>
      <c r="K35" s="800"/>
      <c r="L35" s="800"/>
      <c r="M35" s="800"/>
      <c r="N35" s="800"/>
      <c r="O35" s="800"/>
      <c r="P35" s="800"/>
      <c r="Q35" s="800"/>
      <c r="R35" s="800"/>
      <c r="S35" s="800"/>
      <c r="T35" s="800"/>
      <c r="U35" s="800"/>
      <c r="V35" s="800"/>
      <c r="W35" s="800"/>
      <c r="X35" s="800"/>
      <c r="Y35" s="800"/>
      <c r="Z35" s="800"/>
      <c r="AA35" s="800"/>
      <c r="AB35" s="800"/>
      <c r="AC35" s="800"/>
      <c r="AD35" s="800"/>
    </row>
    <row r="36" spans="1:30" ht="15.75" customHeight="1" x14ac:dyDescent="0.25">
      <c r="A36" s="800"/>
      <c r="B36" s="800"/>
      <c r="C36" s="800"/>
      <c r="D36" s="800"/>
      <c r="E36" s="800"/>
      <c r="F36" s="800"/>
      <c r="G36" s="801"/>
      <c r="H36" s="800"/>
      <c r="I36" s="800"/>
      <c r="J36" s="800"/>
      <c r="K36" s="800"/>
      <c r="L36" s="800"/>
      <c r="M36" s="800"/>
      <c r="N36" s="800"/>
      <c r="O36" s="800"/>
      <c r="P36" s="800"/>
      <c r="Q36" s="800"/>
      <c r="R36" s="800"/>
      <c r="S36" s="800"/>
      <c r="T36" s="800"/>
      <c r="U36" s="800"/>
      <c r="V36" s="800"/>
      <c r="W36" s="800"/>
      <c r="X36" s="800"/>
      <c r="Y36" s="800"/>
      <c r="Z36" s="800"/>
      <c r="AA36" s="800"/>
      <c r="AB36" s="800"/>
      <c r="AC36" s="800"/>
      <c r="AD36" s="800"/>
    </row>
    <row r="37" spans="1:30" ht="15.75" customHeight="1" x14ac:dyDescent="0.25">
      <c r="A37" s="800"/>
      <c r="B37" s="800"/>
      <c r="C37" s="800"/>
      <c r="D37" s="800"/>
      <c r="E37" s="800"/>
      <c r="F37" s="800"/>
      <c r="G37" s="801"/>
      <c r="H37" s="800"/>
      <c r="I37" s="800"/>
      <c r="J37" s="800"/>
      <c r="K37" s="800"/>
      <c r="L37" s="800"/>
      <c r="M37" s="800"/>
      <c r="N37" s="800"/>
      <c r="O37" s="800"/>
      <c r="P37" s="800"/>
      <c r="Q37" s="800"/>
      <c r="R37" s="800"/>
      <c r="S37" s="800"/>
      <c r="T37" s="800"/>
      <c r="U37" s="800"/>
      <c r="V37" s="800"/>
      <c r="W37" s="800"/>
      <c r="X37" s="800"/>
      <c r="Y37" s="800"/>
      <c r="Z37" s="800"/>
      <c r="AA37" s="800"/>
      <c r="AB37" s="800"/>
      <c r="AC37" s="800"/>
      <c r="AD37" s="800"/>
    </row>
    <row r="38" spans="1:30" ht="15.75" customHeight="1" x14ac:dyDescent="0.25">
      <c r="A38" s="800"/>
      <c r="B38" s="800"/>
      <c r="C38" s="800"/>
      <c r="D38" s="800"/>
      <c r="E38" s="800"/>
      <c r="F38" s="800"/>
      <c r="G38" s="801"/>
      <c r="H38" s="800"/>
      <c r="I38" s="800"/>
      <c r="J38" s="800"/>
      <c r="K38" s="800"/>
      <c r="L38" s="800"/>
      <c r="M38" s="800"/>
      <c r="N38" s="800"/>
      <c r="O38" s="800"/>
      <c r="P38" s="800"/>
      <c r="Q38" s="800"/>
      <c r="R38" s="800"/>
      <c r="S38" s="800"/>
      <c r="T38" s="800"/>
      <c r="U38" s="800"/>
      <c r="V38" s="800"/>
      <c r="W38" s="800"/>
      <c r="X38" s="800"/>
      <c r="Y38" s="800"/>
      <c r="Z38" s="800"/>
      <c r="AA38" s="800"/>
      <c r="AB38" s="800"/>
      <c r="AC38" s="800"/>
      <c r="AD38" s="800"/>
    </row>
    <row r="39" spans="1:30" ht="15.75" customHeight="1" x14ac:dyDescent="0.25">
      <c r="A39" s="800"/>
      <c r="B39" s="800"/>
      <c r="C39" s="800"/>
      <c r="D39" s="800"/>
      <c r="E39" s="800"/>
      <c r="F39" s="800"/>
      <c r="G39" s="801"/>
      <c r="H39" s="800"/>
      <c r="I39" s="800"/>
      <c r="J39" s="800"/>
      <c r="K39" s="800"/>
      <c r="L39" s="800"/>
      <c r="M39" s="800"/>
      <c r="N39" s="800"/>
      <c r="O39" s="800"/>
      <c r="P39" s="800"/>
      <c r="Q39" s="800"/>
      <c r="R39" s="800"/>
      <c r="S39" s="800"/>
      <c r="T39" s="800"/>
      <c r="U39" s="800"/>
      <c r="V39" s="800"/>
      <c r="W39" s="800"/>
      <c r="X39" s="800"/>
      <c r="Y39" s="800"/>
      <c r="Z39" s="800"/>
      <c r="AA39" s="800"/>
      <c r="AB39" s="800"/>
      <c r="AC39" s="800"/>
      <c r="AD39" s="800"/>
    </row>
    <row r="40" spans="1:30" ht="15.75" customHeight="1" x14ac:dyDescent="0.25">
      <c r="A40" s="800"/>
      <c r="B40" s="800"/>
      <c r="C40" s="800"/>
      <c r="D40" s="800"/>
      <c r="E40" s="800"/>
      <c r="F40" s="800"/>
      <c r="G40" s="801"/>
      <c r="H40" s="800"/>
      <c r="I40" s="800"/>
      <c r="J40" s="800"/>
      <c r="K40" s="800"/>
      <c r="L40" s="800"/>
      <c r="M40" s="800"/>
      <c r="N40" s="800"/>
      <c r="O40" s="800"/>
      <c r="P40" s="800"/>
      <c r="Q40" s="800"/>
      <c r="R40" s="800"/>
      <c r="S40" s="800"/>
      <c r="T40" s="800"/>
      <c r="U40" s="800"/>
      <c r="V40" s="800"/>
      <c r="W40" s="800"/>
      <c r="X40" s="800"/>
      <c r="Y40" s="800"/>
      <c r="Z40" s="800"/>
      <c r="AA40" s="800"/>
      <c r="AB40" s="800"/>
      <c r="AC40" s="800"/>
      <c r="AD40" s="800"/>
    </row>
    <row r="41" spans="1:30" ht="15.75" customHeight="1" x14ac:dyDescent="0.25">
      <c r="A41" s="800"/>
      <c r="B41" s="800"/>
      <c r="C41" s="800"/>
      <c r="D41" s="800"/>
      <c r="E41" s="800"/>
      <c r="F41" s="800"/>
      <c r="G41" s="801"/>
      <c r="H41" s="800"/>
      <c r="I41" s="800"/>
      <c r="J41" s="800"/>
      <c r="K41" s="800"/>
      <c r="L41" s="800"/>
      <c r="M41" s="800"/>
      <c r="N41" s="800"/>
      <c r="O41" s="800"/>
      <c r="P41" s="800"/>
      <c r="Q41" s="800"/>
      <c r="R41" s="800"/>
      <c r="S41" s="800"/>
      <c r="T41" s="800"/>
      <c r="U41" s="800"/>
      <c r="V41" s="800"/>
      <c r="W41" s="800"/>
      <c r="X41" s="800"/>
      <c r="Y41" s="800"/>
      <c r="Z41" s="800"/>
      <c r="AA41" s="800"/>
      <c r="AB41" s="800"/>
      <c r="AC41" s="800"/>
      <c r="AD41" s="800"/>
    </row>
    <row r="42" spans="1:30" ht="15.75" customHeight="1" x14ac:dyDescent="0.25">
      <c r="A42" s="800"/>
      <c r="B42" s="800"/>
      <c r="C42" s="800"/>
      <c r="D42" s="800"/>
      <c r="E42" s="800"/>
      <c r="F42" s="800"/>
      <c r="G42" s="801"/>
      <c r="H42" s="800"/>
      <c r="I42" s="800"/>
      <c r="J42" s="800"/>
      <c r="K42" s="800"/>
      <c r="L42" s="800"/>
      <c r="M42" s="800"/>
      <c r="N42" s="800"/>
      <c r="O42" s="800"/>
      <c r="P42" s="800"/>
      <c r="Q42" s="800"/>
      <c r="R42" s="800"/>
      <c r="S42" s="800"/>
      <c r="T42" s="800"/>
      <c r="U42" s="800"/>
      <c r="V42" s="800"/>
      <c r="W42" s="800"/>
      <c r="X42" s="800"/>
      <c r="Y42" s="800"/>
      <c r="Z42" s="800"/>
      <c r="AA42" s="800"/>
      <c r="AB42" s="800"/>
      <c r="AC42" s="800"/>
      <c r="AD42" s="800"/>
    </row>
    <row r="43" spans="1:30" ht="15.75" customHeight="1" x14ac:dyDescent="0.25">
      <c r="A43" s="800"/>
      <c r="B43" s="800"/>
      <c r="C43" s="800"/>
      <c r="D43" s="800"/>
      <c r="E43" s="800"/>
      <c r="F43" s="800"/>
      <c r="G43" s="801"/>
      <c r="H43" s="800"/>
      <c r="I43" s="800"/>
      <c r="J43" s="800"/>
      <c r="K43" s="800"/>
      <c r="L43" s="800"/>
      <c r="M43" s="800"/>
      <c r="N43" s="800"/>
      <c r="O43" s="800"/>
      <c r="P43" s="800"/>
      <c r="Q43" s="800"/>
      <c r="R43" s="800"/>
      <c r="S43" s="800"/>
      <c r="T43" s="800"/>
      <c r="U43" s="800"/>
      <c r="V43" s="800"/>
      <c r="W43" s="800"/>
      <c r="X43" s="800"/>
      <c r="Y43" s="800"/>
      <c r="Z43" s="800"/>
      <c r="AA43" s="800"/>
      <c r="AB43" s="800"/>
      <c r="AC43" s="800"/>
      <c r="AD43" s="800"/>
    </row>
    <row r="44" spans="1:30" ht="15.75" customHeight="1" x14ac:dyDescent="0.25">
      <c r="A44" s="800"/>
      <c r="B44" s="800"/>
      <c r="C44" s="800"/>
      <c r="D44" s="800"/>
      <c r="E44" s="800"/>
      <c r="F44" s="800"/>
      <c r="G44" s="801"/>
      <c r="H44" s="800"/>
      <c r="I44" s="800"/>
      <c r="J44" s="800"/>
      <c r="K44" s="800"/>
      <c r="L44" s="800"/>
      <c r="M44" s="800"/>
      <c r="N44" s="800"/>
      <c r="O44" s="800"/>
      <c r="P44" s="800"/>
      <c r="Q44" s="800"/>
      <c r="R44" s="800"/>
      <c r="S44" s="800"/>
      <c r="T44" s="800"/>
      <c r="U44" s="800"/>
      <c r="V44" s="800"/>
      <c r="W44" s="800"/>
      <c r="X44" s="800"/>
      <c r="Y44" s="800"/>
      <c r="Z44" s="800"/>
      <c r="AA44" s="800"/>
      <c r="AB44" s="800"/>
      <c r="AC44" s="800"/>
      <c r="AD44" s="800"/>
    </row>
    <row r="45" spans="1:30" ht="15.75" customHeight="1" x14ac:dyDescent="0.25">
      <c r="A45" s="800"/>
      <c r="B45" s="800"/>
      <c r="C45" s="800"/>
      <c r="D45" s="800"/>
      <c r="E45" s="800"/>
      <c r="F45" s="800"/>
      <c r="G45" s="801"/>
      <c r="H45" s="800"/>
      <c r="I45" s="800"/>
      <c r="J45" s="800"/>
      <c r="K45" s="800"/>
      <c r="L45" s="800"/>
      <c r="M45" s="800"/>
      <c r="N45" s="800"/>
      <c r="O45" s="800"/>
      <c r="P45" s="800"/>
      <c r="Q45" s="800"/>
      <c r="R45" s="800"/>
      <c r="S45" s="800"/>
      <c r="T45" s="800"/>
      <c r="U45" s="800"/>
      <c r="V45" s="800"/>
      <c r="W45" s="800"/>
      <c r="X45" s="800"/>
      <c r="Y45" s="800"/>
      <c r="Z45" s="800"/>
      <c r="AA45" s="800"/>
      <c r="AB45" s="800"/>
      <c r="AC45" s="800"/>
      <c r="AD45" s="800"/>
    </row>
    <row r="46" spans="1:30" ht="15.75" customHeight="1" x14ac:dyDescent="0.25">
      <c r="A46" s="800"/>
      <c r="B46" s="800"/>
      <c r="C46" s="800"/>
      <c r="D46" s="800"/>
      <c r="E46" s="800"/>
      <c r="F46" s="800"/>
      <c r="G46" s="801"/>
      <c r="H46" s="800"/>
      <c r="I46" s="800"/>
      <c r="J46" s="800"/>
      <c r="K46" s="800"/>
      <c r="L46" s="800"/>
      <c r="M46" s="800"/>
      <c r="N46" s="800"/>
      <c r="O46" s="800"/>
      <c r="P46" s="800"/>
      <c r="Q46" s="800"/>
      <c r="R46" s="800"/>
      <c r="S46" s="800"/>
      <c r="T46" s="800"/>
      <c r="U46" s="800"/>
      <c r="V46" s="800"/>
      <c r="W46" s="800"/>
      <c r="X46" s="800"/>
      <c r="Y46" s="800"/>
      <c r="Z46" s="800"/>
      <c r="AA46" s="800"/>
      <c r="AB46" s="800"/>
      <c r="AC46" s="800"/>
      <c r="AD46" s="800"/>
    </row>
    <row r="47" spans="1:30" ht="15.75" customHeight="1" x14ac:dyDescent="0.25">
      <c r="A47" s="800"/>
      <c r="B47" s="800"/>
      <c r="C47" s="800"/>
      <c r="D47" s="800"/>
      <c r="E47" s="800"/>
      <c r="F47" s="800"/>
      <c r="G47" s="801"/>
      <c r="H47" s="800"/>
      <c r="I47" s="800"/>
      <c r="J47" s="800"/>
      <c r="K47" s="800"/>
      <c r="L47" s="800"/>
      <c r="M47" s="800"/>
      <c r="N47" s="800"/>
      <c r="O47" s="800"/>
      <c r="P47" s="800"/>
      <c r="Q47" s="800"/>
      <c r="R47" s="800"/>
      <c r="S47" s="800"/>
      <c r="T47" s="800"/>
      <c r="U47" s="800"/>
      <c r="V47" s="800"/>
      <c r="W47" s="800"/>
      <c r="X47" s="800"/>
      <c r="Y47" s="800"/>
      <c r="Z47" s="800"/>
      <c r="AA47" s="800"/>
      <c r="AB47" s="800"/>
      <c r="AC47" s="800"/>
      <c r="AD47" s="800"/>
    </row>
    <row r="48" spans="1:30" ht="15.75" customHeight="1" x14ac:dyDescent="0.25">
      <c r="A48" s="800"/>
      <c r="B48" s="800"/>
      <c r="C48" s="800"/>
      <c r="D48" s="800"/>
      <c r="E48" s="800"/>
      <c r="F48" s="800"/>
      <c r="G48" s="801"/>
      <c r="H48" s="800"/>
      <c r="I48" s="800"/>
      <c r="J48" s="800"/>
      <c r="K48" s="800"/>
      <c r="L48" s="800"/>
      <c r="M48" s="800"/>
      <c r="N48" s="800"/>
      <c r="O48" s="800"/>
      <c r="P48" s="800"/>
      <c r="Q48" s="800"/>
      <c r="R48" s="800"/>
      <c r="S48" s="800"/>
      <c r="T48" s="800"/>
      <c r="U48" s="800"/>
      <c r="V48" s="800"/>
      <c r="W48" s="800"/>
      <c r="X48" s="800"/>
      <c r="Y48" s="800"/>
      <c r="Z48" s="800"/>
      <c r="AA48" s="800"/>
      <c r="AB48" s="800"/>
      <c r="AC48" s="800"/>
      <c r="AD48" s="800"/>
    </row>
    <row r="49" spans="1:30" ht="15.75" customHeight="1" x14ac:dyDescent="0.25">
      <c r="A49" s="800"/>
      <c r="B49" s="800"/>
      <c r="C49" s="800"/>
      <c r="D49" s="800"/>
      <c r="E49" s="800"/>
      <c r="F49" s="800"/>
      <c r="G49" s="801"/>
      <c r="H49" s="800"/>
      <c r="I49" s="800"/>
      <c r="J49" s="800"/>
      <c r="K49" s="800"/>
      <c r="L49" s="800"/>
      <c r="M49" s="800"/>
      <c r="N49" s="800"/>
      <c r="O49" s="800"/>
      <c r="P49" s="800"/>
      <c r="Q49" s="800"/>
      <c r="R49" s="800"/>
      <c r="S49" s="800"/>
      <c r="T49" s="800"/>
      <c r="U49" s="800"/>
      <c r="V49" s="800"/>
      <c r="W49" s="800"/>
      <c r="X49" s="800"/>
      <c r="Y49" s="800"/>
      <c r="Z49" s="800"/>
      <c r="AA49" s="800"/>
      <c r="AB49" s="800"/>
      <c r="AC49" s="800"/>
      <c r="AD49" s="800"/>
    </row>
    <row r="50" spans="1:30" ht="15.75" customHeight="1" x14ac:dyDescent="0.25">
      <c r="A50" s="800"/>
      <c r="B50" s="800"/>
      <c r="C50" s="800"/>
      <c r="D50" s="800"/>
      <c r="E50" s="800"/>
      <c r="F50" s="800"/>
      <c r="G50" s="801"/>
      <c r="H50" s="800"/>
      <c r="I50" s="800"/>
      <c r="J50" s="800"/>
      <c r="K50" s="800"/>
      <c r="L50" s="800"/>
      <c r="M50" s="800"/>
      <c r="N50" s="800"/>
      <c r="O50" s="800"/>
      <c r="P50" s="800"/>
      <c r="Q50" s="800"/>
      <c r="R50" s="800"/>
      <c r="S50" s="800"/>
      <c r="T50" s="800"/>
      <c r="U50" s="800"/>
      <c r="V50" s="800"/>
      <c r="W50" s="800"/>
      <c r="X50" s="800"/>
      <c r="Y50" s="800"/>
      <c r="Z50" s="800"/>
      <c r="AA50" s="800"/>
      <c r="AB50" s="800"/>
      <c r="AC50" s="800"/>
      <c r="AD50" s="800"/>
    </row>
    <row r="51" spans="1:30" ht="15.75" customHeight="1" x14ac:dyDescent="0.25">
      <c r="A51" s="800"/>
      <c r="B51" s="800"/>
      <c r="C51" s="800"/>
      <c r="D51" s="800"/>
      <c r="E51" s="800"/>
      <c r="F51" s="800"/>
      <c r="G51" s="801"/>
      <c r="H51" s="800"/>
      <c r="I51" s="800"/>
      <c r="J51" s="800"/>
      <c r="K51" s="800"/>
      <c r="L51" s="800"/>
      <c r="M51" s="800"/>
      <c r="N51" s="800"/>
      <c r="O51" s="800"/>
      <c r="P51" s="800"/>
      <c r="Q51" s="800"/>
      <c r="R51" s="800"/>
      <c r="S51" s="800"/>
      <c r="T51" s="800"/>
      <c r="U51" s="800"/>
      <c r="V51" s="800"/>
      <c r="W51" s="800"/>
      <c r="X51" s="800"/>
      <c r="Y51" s="800"/>
      <c r="Z51" s="800"/>
      <c r="AA51" s="800"/>
      <c r="AB51" s="800"/>
      <c r="AC51" s="800"/>
      <c r="AD51" s="800"/>
    </row>
    <row r="52" spans="1:30" ht="15.75" customHeight="1" x14ac:dyDescent="0.25">
      <c r="A52" s="800"/>
      <c r="B52" s="800"/>
      <c r="C52" s="800"/>
      <c r="D52" s="800"/>
      <c r="E52" s="800"/>
      <c r="F52" s="800"/>
      <c r="G52" s="801"/>
      <c r="H52" s="800"/>
      <c r="I52" s="800"/>
      <c r="J52" s="800"/>
      <c r="K52" s="800"/>
      <c r="L52" s="800"/>
      <c r="M52" s="800"/>
      <c r="N52" s="800"/>
      <c r="O52" s="800"/>
      <c r="P52" s="800"/>
      <c r="Q52" s="800"/>
      <c r="R52" s="800"/>
      <c r="S52" s="800"/>
      <c r="T52" s="800"/>
      <c r="U52" s="800"/>
      <c r="V52" s="800"/>
      <c r="W52" s="800"/>
      <c r="X52" s="800"/>
      <c r="Y52" s="800"/>
      <c r="Z52" s="800"/>
      <c r="AA52" s="800"/>
      <c r="AB52" s="800"/>
      <c r="AC52" s="800"/>
      <c r="AD52" s="800"/>
    </row>
    <row r="53" spans="1:30" ht="15.75" customHeight="1" x14ac:dyDescent="0.25">
      <c r="A53" s="800"/>
      <c r="B53" s="800"/>
      <c r="C53" s="800"/>
      <c r="D53" s="800"/>
      <c r="E53" s="800"/>
      <c r="F53" s="800"/>
      <c r="G53" s="801"/>
      <c r="H53" s="800"/>
      <c r="I53" s="800"/>
      <c r="J53" s="800"/>
      <c r="K53" s="800"/>
      <c r="L53" s="800"/>
      <c r="M53" s="800"/>
      <c r="N53" s="800"/>
      <c r="O53" s="800"/>
      <c r="P53" s="800"/>
      <c r="Q53" s="800"/>
      <c r="R53" s="800"/>
      <c r="S53" s="800"/>
      <c r="T53" s="800"/>
      <c r="U53" s="800"/>
      <c r="V53" s="800"/>
      <c r="W53" s="800"/>
      <c r="X53" s="800"/>
      <c r="Y53" s="800"/>
      <c r="Z53" s="800"/>
      <c r="AA53" s="800"/>
      <c r="AB53" s="800"/>
      <c r="AC53" s="800"/>
      <c r="AD53" s="800"/>
    </row>
    <row r="54" spans="1:30" ht="15.75" customHeight="1" x14ac:dyDescent="0.25">
      <c r="A54" s="800"/>
      <c r="B54" s="800"/>
      <c r="C54" s="800"/>
      <c r="D54" s="800"/>
      <c r="E54" s="800"/>
      <c r="F54" s="800"/>
      <c r="G54" s="801"/>
      <c r="H54" s="800"/>
      <c r="I54" s="800"/>
      <c r="J54" s="800"/>
      <c r="K54" s="800"/>
      <c r="L54" s="800"/>
      <c r="M54" s="800"/>
      <c r="N54" s="800"/>
      <c r="O54" s="800"/>
      <c r="P54" s="800"/>
      <c r="Q54" s="800"/>
      <c r="R54" s="800"/>
      <c r="S54" s="800"/>
      <c r="T54" s="800"/>
      <c r="U54" s="800"/>
      <c r="V54" s="800"/>
      <c r="W54" s="800"/>
      <c r="X54" s="800"/>
      <c r="Y54" s="800"/>
      <c r="Z54" s="800"/>
      <c r="AA54" s="800"/>
      <c r="AB54" s="800"/>
      <c r="AC54" s="800"/>
      <c r="AD54" s="800"/>
    </row>
    <row r="55" spans="1:30" ht="15.75" customHeight="1" x14ac:dyDescent="0.25">
      <c r="A55" s="800"/>
      <c r="B55" s="800"/>
      <c r="C55" s="800"/>
      <c r="D55" s="800"/>
      <c r="E55" s="800"/>
      <c r="F55" s="800"/>
      <c r="G55" s="801"/>
      <c r="H55" s="800"/>
      <c r="I55" s="800"/>
      <c r="J55" s="800"/>
      <c r="K55" s="800"/>
      <c r="L55" s="800"/>
      <c r="M55" s="800"/>
      <c r="N55" s="800"/>
      <c r="O55" s="800"/>
      <c r="P55" s="800"/>
      <c r="Q55" s="800"/>
      <c r="R55" s="800"/>
      <c r="S55" s="800"/>
      <c r="T55" s="800"/>
      <c r="U55" s="800"/>
      <c r="V55" s="800"/>
      <c r="W55" s="800"/>
      <c r="X55" s="800"/>
      <c r="Y55" s="800"/>
      <c r="Z55" s="800"/>
      <c r="AA55" s="800"/>
      <c r="AB55" s="800"/>
      <c r="AC55" s="800"/>
      <c r="AD55" s="800"/>
    </row>
    <row r="56" spans="1:30" ht="15.75" customHeight="1" x14ac:dyDescent="0.25">
      <c r="A56" s="800"/>
      <c r="B56" s="800"/>
      <c r="C56" s="800"/>
      <c r="D56" s="800"/>
      <c r="E56" s="800"/>
      <c r="F56" s="800"/>
      <c r="G56" s="801"/>
      <c r="H56" s="800"/>
      <c r="I56" s="800"/>
      <c r="J56" s="800"/>
      <c r="K56" s="800"/>
      <c r="L56" s="800"/>
      <c r="M56" s="800"/>
      <c r="N56" s="800"/>
      <c r="O56" s="800"/>
      <c r="P56" s="800"/>
      <c r="Q56" s="800"/>
      <c r="R56" s="800"/>
      <c r="S56" s="800"/>
      <c r="T56" s="800"/>
      <c r="U56" s="800"/>
      <c r="V56" s="800"/>
      <c r="W56" s="800"/>
      <c r="X56" s="800"/>
      <c r="Y56" s="800"/>
      <c r="Z56" s="800"/>
      <c r="AA56" s="800"/>
      <c r="AB56" s="800"/>
      <c r="AC56" s="800"/>
      <c r="AD56" s="800"/>
    </row>
    <row r="57" spans="1:30" ht="15.75" customHeight="1" x14ac:dyDescent="0.25">
      <c r="A57" s="800"/>
      <c r="B57" s="800"/>
      <c r="C57" s="800"/>
      <c r="D57" s="800"/>
      <c r="E57" s="800"/>
      <c r="F57" s="800"/>
      <c r="G57" s="801"/>
      <c r="H57" s="800"/>
      <c r="I57" s="800"/>
      <c r="J57" s="800"/>
      <c r="K57" s="800"/>
      <c r="L57" s="800"/>
      <c r="M57" s="800"/>
      <c r="N57" s="800"/>
      <c r="O57" s="800"/>
      <c r="P57" s="800"/>
      <c r="Q57" s="800"/>
      <c r="R57" s="800"/>
      <c r="S57" s="800"/>
      <c r="T57" s="800"/>
      <c r="U57" s="800"/>
      <c r="V57" s="800"/>
      <c r="W57" s="800"/>
      <c r="X57" s="800"/>
      <c r="Y57" s="800"/>
      <c r="Z57" s="800"/>
      <c r="AA57" s="800"/>
      <c r="AB57" s="800"/>
      <c r="AC57" s="800"/>
      <c r="AD57" s="800"/>
    </row>
    <row r="58" spans="1:30" ht="15.75" customHeight="1" x14ac:dyDescent="0.25">
      <c r="A58" s="800"/>
      <c r="B58" s="800"/>
      <c r="C58" s="800"/>
      <c r="D58" s="800"/>
      <c r="E58" s="800"/>
      <c r="F58" s="800"/>
      <c r="G58" s="801"/>
      <c r="H58" s="800"/>
      <c r="I58" s="800"/>
      <c r="J58" s="800"/>
      <c r="K58" s="800"/>
      <c r="L58" s="800"/>
      <c r="M58" s="800"/>
      <c r="N58" s="800"/>
      <c r="O58" s="800"/>
      <c r="P58" s="800"/>
      <c r="Q58" s="800"/>
      <c r="R58" s="800"/>
      <c r="S58" s="800"/>
      <c r="T58" s="800"/>
      <c r="U58" s="800"/>
      <c r="V58" s="800"/>
      <c r="W58" s="800"/>
      <c r="X58" s="800"/>
      <c r="Y58" s="800"/>
      <c r="Z58" s="800"/>
      <c r="AA58" s="800"/>
      <c r="AB58" s="800"/>
      <c r="AC58" s="800"/>
      <c r="AD58" s="800"/>
    </row>
    <row r="59" spans="1:30" ht="15.75" customHeight="1" x14ac:dyDescent="0.25">
      <c r="A59" s="800"/>
      <c r="B59" s="800"/>
      <c r="C59" s="800"/>
      <c r="D59" s="800"/>
      <c r="E59" s="800"/>
      <c r="F59" s="800"/>
      <c r="G59" s="801"/>
      <c r="H59" s="800"/>
      <c r="I59" s="800"/>
      <c r="J59" s="800"/>
      <c r="K59" s="800"/>
      <c r="L59" s="800"/>
      <c r="M59" s="800"/>
      <c r="N59" s="800"/>
      <c r="O59" s="800"/>
      <c r="P59" s="800"/>
      <c r="Q59" s="800"/>
      <c r="R59" s="800"/>
      <c r="S59" s="800"/>
      <c r="T59" s="800"/>
      <c r="U59" s="800"/>
      <c r="V59" s="800"/>
      <c r="W59" s="800"/>
      <c r="X59" s="800"/>
      <c r="Y59" s="800"/>
      <c r="Z59" s="800"/>
      <c r="AA59" s="800"/>
      <c r="AB59" s="800"/>
      <c r="AC59" s="800"/>
      <c r="AD59" s="800"/>
    </row>
    <row r="60" spans="1:30" ht="15.75" customHeight="1" x14ac:dyDescent="0.25">
      <c r="A60" s="800"/>
      <c r="B60" s="800"/>
      <c r="C60" s="800"/>
      <c r="D60" s="800"/>
      <c r="E60" s="800"/>
      <c r="F60" s="800"/>
      <c r="G60" s="801"/>
      <c r="H60" s="800"/>
      <c r="I60" s="800"/>
      <c r="J60" s="800"/>
      <c r="K60" s="800"/>
      <c r="L60" s="800"/>
      <c r="M60" s="800"/>
      <c r="N60" s="800"/>
      <c r="O60" s="800"/>
      <c r="P60" s="800"/>
      <c r="Q60" s="800"/>
      <c r="R60" s="800"/>
      <c r="S60" s="800"/>
      <c r="T60" s="800"/>
      <c r="U60" s="800"/>
      <c r="V60" s="800"/>
      <c r="W60" s="800"/>
      <c r="X60" s="800"/>
      <c r="Y60" s="800"/>
      <c r="Z60" s="800"/>
      <c r="AA60" s="800"/>
      <c r="AB60" s="800"/>
      <c r="AC60" s="800"/>
      <c r="AD60" s="800"/>
    </row>
    <row r="61" spans="1:30" ht="15.75" customHeight="1" x14ac:dyDescent="0.25">
      <c r="A61" s="800"/>
      <c r="B61" s="800"/>
      <c r="C61" s="800"/>
      <c r="D61" s="800"/>
      <c r="E61" s="800"/>
      <c r="F61" s="800"/>
      <c r="G61" s="801"/>
      <c r="H61" s="800"/>
      <c r="I61" s="800"/>
      <c r="J61" s="800"/>
      <c r="K61" s="800"/>
      <c r="L61" s="800"/>
      <c r="M61" s="800"/>
      <c r="N61" s="800"/>
      <c r="O61" s="800"/>
      <c r="P61" s="800"/>
      <c r="Q61" s="800"/>
      <c r="R61" s="800"/>
      <c r="S61" s="800"/>
      <c r="T61" s="800"/>
      <c r="U61" s="800"/>
      <c r="V61" s="800"/>
      <c r="W61" s="800"/>
      <c r="X61" s="800"/>
      <c r="Y61" s="800"/>
      <c r="Z61" s="800"/>
      <c r="AA61" s="800"/>
      <c r="AB61" s="800"/>
      <c r="AC61" s="800"/>
      <c r="AD61" s="800"/>
    </row>
    <row r="62" spans="1:30" ht="15.75" customHeight="1" x14ac:dyDescent="0.25">
      <c r="A62" s="800"/>
      <c r="B62" s="800"/>
      <c r="C62" s="800"/>
      <c r="D62" s="800"/>
      <c r="E62" s="800"/>
      <c r="F62" s="800"/>
      <c r="G62" s="801"/>
      <c r="H62" s="800"/>
      <c r="I62" s="800"/>
      <c r="J62" s="800"/>
      <c r="K62" s="800"/>
      <c r="L62" s="800"/>
      <c r="M62" s="800"/>
      <c r="N62" s="800"/>
      <c r="O62" s="800"/>
      <c r="P62" s="800"/>
      <c r="Q62" s="800"/>
      <c r="R62" s="800"/>
      <c r="S62" s="800"/>
      <c r="T62" s="800"/>
      <c r="U62" s="800"/>
      <c r="V62" s="800"/>
      <c r="W62" s="800"/>
      <c r="X62" s="800"/>
      <c r="Y62" s="800"/>
      <c r="Z62" s="800"/>
      <c r="AA62" s="800"/>
      <c r="AB62" s="800"/>
      <c r="AC62" s="800"/>
      <c r="AD62" s="800"/>
    </row>
    <row r="63" spans="1:30" ht="15.75" customHeight="1" x14ac:dyDescent="0.25">
      <c r="A63" s="800"/>
      <c r="B63" s="800"/>
      <c r="C63" s="800"/>
      <c r="D63" s="800"/>
      <c r="E63" s="800"/>
      <c r="F63" s="800"/>
      <c r="G63" s="801"/>
      <c r="H63" s="800"/>
      <c r="I63" s="800"/>
      <c r="J63" s="800"/>
      <c r="K63" s="800"/>
      <c r="L63" s="800"/>
      <c r="M63" s="800"/>
      <c r="N63" s="800"/>
      <c r="O63" s="800"/>
      <c r="P63" s="800"/>
      <c r="Q63" s="800"/>
      <c r="R63" s="800"/>
      <c r="S63" s="800"/>
      <c r="T63" s="800"/>
      <c r="U63" s="800"/>
      <c r="V63" s="800"/>
      <c r="W63" s="800"/>
      <c r="X63" s="800"/>
      <c r="Y63" s="800"/>
      <c r="Z63" s="800"/>
      <c r="AA63" s="800"/>
      <c r="AB63" s="800"/>
      <c r="AC63" s="800"/>
      <c r="AD63" s="800"/>
    </row>
    <row r="64" spans="1:30" ht="15.75" customHeight="1" x14ac:dyDescent="0.25">
      <c r="A64" s="800"/>
      <c r="B64" s="800"/>
      <c r="C64" s="800"/>
      <c r="D64" s="800"/>
      <c r="E64" s="800"/>
      <c r="F64" s="800"/>
      <c r="G64" s="801"/>
      <c r="H64" s="800"/>
      <c r="I64" s="800"/>
      <c r="J64" s="800"/>
      <c r="K64" s="800"/>
      <c r="L64" s="800"/>
      <c r="M64" s="800"/>
      <c r="N64" s="800"/>
      <c r="O64" s="800"/>
      <c r="P64" s="800"/>
      <c r="Q64" s="800"/>
      <c r="R64" s="800"/>
      <c r="S64" s="800"/>
      <c r="T64" s="800"/>
      <c r="U64" s="800"/>
      <c r="V64" s="800"/>
      <c r="W64" s="800"/>
      <c r="X64" s="800"/>
      <c r="Y64" s="800"/>
      <c r="Z64" s="800"/>
      <c r="AA64" s="800"/>
      <c r="AB64" s="800"/>
      <c r="AC64" s="800"/>
      <c r="AD64" s="800"/>
    </row>
    <row r="65" spans="1:30" ht="15.75" customHeight="1" x14ac:dyDescent="0.25">
      <c r="A65" s="800"/>
      <c r="B65" s="800"/>
      <c r="C65" s="800"/>
      <c r="D65" s="800"/>
      <c r="E65" s="800"/>
      <c r="F65" s="800"/>
      <c r="G65" s="801"/>
      <c r="H65" s="800"/>
      <c r="I65" s="800"/>
      <c r="J65" s="800"/>
      <c r="K65" s="800"/>
      <c r="L65" s="800"/>
      <c r="M65" s="800"/>
      <c r="N65" s="800"/>
      <c r="O65" s="800"/>
      <c r="P65" s="800"/>
      <c r="Q65" s="800"/>
      <c r="R65" s="800"/>
      <c r="S65" s="800"/>
      <c r="T65" s="800"/>
      <c r="U65" s="800"/>
      <c r="V65" s="800"/>
      <c r="W65" s="800"/>
      <c r="X65" s="800"/>
      <c r="Y65" s="800"/>
      <c r="Z65" s="800"/>
      <c r="AA65" s="800"/>
      <c r="AB65" s="800"/>
      <c r="AC65" s="800"/>
      <c r="AD65" s="800"/>
    </row>
    <row r="66" spans="1:30" ht="15.75" customHeight="1" x14ac:dyDescent="0.25">
      <c r="A66" s="800"/>
      <c r="B66" s="800"/>
      <c r="C66" s="800"/>
      <c r="D66" s="800"/>
      <c r="E66" s="800"/>
      <c r="F66" s="800"/>
      <c r="G66" s="801"/>
      <c r="H66" s="800"/>
      <c r="I66" s="800"/>
      <c r="J66" s="800"/>
      <c r="K66" s="800"/>
      <c r="L66" s="800"/>
      <c r="M66" s="800"/>
      <c r="N66" s="800"/>
      <c r="O66" s="800"/>
      <c r="P66" s="800"/>
      <c r="Q66" s="800"/>
      <c r="R66" s="800"/>
      <c r="S66" s="800"/>
      <c r="T66" s="800"/>
      <c r="U66" s="800"/>
      <c r="V66" s="800"/>
      <c r="W66" s="800"/>
      <c r="X66" s="800"/>
      <c r="Y66" s="800"/>
      <c r="Z66" s="800"/>
      <c r="AA66" s="800"/>
      <c r="AB66" s="800"/>
      <c r="AC66" s="800"/>
      <c r="AD66" s="800"/>
    </row>
    <row r="67" spans="1:30" ht="15.75" customHeight="1" x14ac:dyDescent="0.25">
      <c r="A67" s="800"/>
      <c r="B67" s="800"/>
      <c r="C67" s="800"/>
      <c r="D67" s="800"/>
      <c r="E67" s="800"/>
      <c r="F67" s="800"/>
      <c r="G67" s="801"/>
      <c r="H67" s="800"/>
      <c r="I67" s="800"/>
      <c r="J67" s="800"/>
      <c r="K67" s="800"/>
      <c r="L67" s="800"/>
      <c r="M67" s="800"/>
      <c r="N67" s="800"/>
      <c r="O67" s="800"/>
      <c r="P67" s="800"/>
      <c r="Q67" s="800"/>
      <c r="R67" s="800"/>
      <c r="S67" s="800"/>
      <c r="T67" s="800"/>
      <c r="U67" s="800"/>
      <c r="V67" s="800"/>
      <c r="W67" s="800"/>
      <c r="X67" s="800"/>
      <c r="Y67" s="800"/>
      <c r="Z67" s="800"/>
      <c r="AA67" s="800"/>
      <c r="AB67" s="800"/>
      <c r="AC67" s="800"/>
      <c r="AD67" s="800"/>
    </row>
    <row r="68" spans="1:30" ht="15.75" customHeight="1" x14ac:dyDescent="0.25">
      <c r="A68" s="800"/>
      <c r="B68" s="800"/>
      <c r="C68" s="800"/>
      <c r="D68" s="800"/>
      <c r="E68" s="800"/>
      <c r="F68" s="800"/>
      <c r="G68" s="801"/>
      <c r="H68" s="800"/>
      <c r="I68" s="800"/>
      <c r="J68" s="800"/>
      <c r="K68" s="800"/>
      <c r="L68" s="800"/>
      <c r="M68" s="800"/>
      <c r="N68" s="800"/>
      <c r="O68" s="800"/>
      <c r="P68" s="800"/>
      <c r="Q68" s="800"/>
      <c r="R68" s="800"/>
      <c r="S68" s="800"/>
      <c r="T68" s="800"/>
      <c r="U68" s="800"/>
      <c r="V68" s="800"/>
      <c r="W68" s="800"/>
      <c r="X68" s="800"/>
      <c r="Y68" s="800"/>
      <c r="Z68" s="800"/>
      <c r="AA68" s="800"/>
      <c r="AB68" s="800"/>
      <c r="AC68" s="800"/>
      <c r="AD68" s="800"/>
    </row>
    <row r="69" spans="1:30" ht="15.75" customHeight="1" x14ac:dyDescent="0.25">
      <c r="A69" s="800"/>
      <c r="B69" s="800"/>
      <c r="C69" s="800"/>
      <c r="D69" s="800"/>
      <c r="E69" s="800"/>
      <c r="F69" s="800"/>
      <c r="G69" s="801"/>
      <c r="H69" s="800"/>
      <c r="I69" s="800"/>
      <c r="J69" s="800"/>
      <c r="K69" s="800"/>
      <c r="L69" s="800"/>
      <c r="M69" s="800"/>
      <c r="N69" s="800"/>
      <c r="O69" s="800"/>
      <c r="P69" s="800"/>
      <c r="Q69" s="800"/>
      <c r="R69" s="800"/>
      <c r="S69" s="800"/>
      <c r="T69" s="800"/>
      <c r="U69" s="800"/>
      <c r="V69" s="800"/>
      <c r="W69" s="800"/>
      <c r="X69" s="800"/>
      <c r="Y69" s="800"/>
      <c r="Z69" s="800"/>
      <c r="AA69" s="800"/>
      <c r="AB69" s="800"/>
      <c r="AC69" s="800"/>
      <c r="AD69" s="800"/>
    </row>
    <row r="70" spans="1:30" ht="15.75" customHeight="1" x14ac:dyDescent="0.25">
      <c r="A70" s="800"/>
      <c r="B70" s="800"/>
      <c r="C70" s="800"/>
      <c r="D70" s="800"/>
      <c r="E70" s="800"/>
      <c r="F70" s="800"/>
      <c r="G70" s="801"/>
      <c r="H70" s="800"/>
      <c r="I70" s="800"/>
      <c r="J70" s="800"/>
      <c r="K70" s="800"/>
      <c r="L70" s="800"/>
      <c r="M70" s="800"/>
      <c r="N70" s="800"/>
      <c r="O70" s="800"/>
      <c r="P70" s="800"/>
      <c r="Q70" s="800"/>
      <c r="R70" s="800"/>
      <c r="S70" s="800"/>
      <c r="T70" s="800"/>
      <c r="U70" s="800"/>
      <c r="V70" s="800"/>
      <c r="W70" s="800"/>
      <c r="X70" s="800"/>
      <c r="Y70" s="800"/>
      <c r="Z70" s="800"/>
      <c r="AA70" s="800"/>
      <c r="AB70" s="800"/>
      <c r="AC70" s="800"/>
      <c r="AD70" s="800"/>
    </row>
    <row r="71" spans="1:30" ht="15.75" customHeight="1" x14ac:dyDescent="0.25">
      <c r="A71" s="800"/>
      <c r="B71" s="800"/>
      <c r="C71" s="800"/>
      <c r="D71" s="800"/>
      <c r="E71" s="800"/>
      <c r="F71" s="800"/>
      <c r="G71" s="801"/>
      <c r="H71" s="800"/>
      <c r="I71" s="800"/>
      <c r="J71" s="800"/>
      <c r="K71" s="800"/>
      <c r="L71" s="800"/>
      <c r="M71" s="800"/>
      <c r="N71" s="800"/>
      <c r="O71" s="800"/>
      <c r="P71" s="800"/>
      <c r="Q71" s="800"/>
      <c r="R71" s="800"/>
      <c r="S71" s="800"/>
      <c r="T71" s="800"/>
      <c r="U71" s="800"/>
      <c r="V71" s="800"/>
      <c r="W71" s="800"/>
      <c r="X71" s="800"/>
      <c r="Y71" s="800"/>
      <c r="Z71" s="800"/>
      <c r="AA71" s="800"/>
      <c r="AB71" s="800"/>
      <c r="AC71" s="800"/>
      <c r="AD71" s="800"/>
    </row>
    <row r="72" spans="1:30" ht="15.75" customHeight="1" x14ac:dyDescent="0.25">
      <c r="A72" s="800"/>
      <c r="B72" s="800"/>
      <c r="C72" s="800"/>
      <c r="D72" s="800"/>
      <c r="E72" s="800"/>
      <c r="F72" s="800"/>
      <c r="G72" s="801"/>
      <c r="H72" s="800"/>
      <c r="I72" s="800"/>
      <c r="J72" s="800"/>
      <c r="K72" s="800"/>
      <c r="L72" s="800"/>
      <c r="M72" s="800"/>
      <c r="N72" s="800"/>
      <c r="O72" s="800"/>
      <c r="P72" s="800"/>
      <c r="Q72" s="800"/>
      <c r="R72" s="800"/>
      <c r="S72" s="800"/>
      <c r="T72" s="800"/>
      <c r="U72" s="800"/>
      <c r="V72" s="800"/>
      <c r="W72" s="800"/>
      <c r="X72" s="800"/>
      <c r="Y72" s="800"/>
      <c r="Z72" s="800"/>
      <c r="AA72" s="800"/>
      <c r="AB72" s="800"/>
      <c r="AC72" s="800"/>
      <c r="AD72" s="800"/>
    </row>
    <row r="73" spans="1:30" ht="15.75" customHeight="1" x14ac:dyDescent="0.25">
      <c r="A73" s="800"/>
      <c r="B73" s="800"/>
      <c r="C73" s="800"/>
      <c r="D73" s="800"/>
      <c r="E73" s="800"/>
      <c r="F73" s="800"/>
      <c r="G73" s="801"/>
      <c r="H73" s="800"/>
      <c r="I73" s="800"/>
      <c r="J73" s="800"/>
      <c r="K73" s="800"/>
      <c r="L73" s="800"/>
      <c r="M73" s="800"/>
      <c r="N73" s="800"/>
      <c r="O73" s="800"/>
      <c r="P73" s="800"/>
      <c r="Q73" s="800"/>
      <c r="R73" s="800"/>
      <c r="S73" s="800"/>
      <c r="T73" s="800"/>
      <c r="U73" s="800"/>
      <c r="V73" s="800"/>
      <c r="W73" s="800"/>
      <c r="X73" s="800"/>
      <c r="Y73" s="800"/>
      <c r="Z73" s="800"/>
      <c r="AA73" s="800"/>
      <c r="AB73" s="800"/>
      <c r="AC73" s="800"/>
      <c r="AD73" s="800"/>
    </row>
    <row r="74" spans="1:30" ht="15.75" customHeight="1" x14ac:dyDescent="0.25">
      <c r="A74" s="800"/>
      <c r="B74" s="800"/>
      <c r="C74" s="800"/>
      <c r="D74" s="800"/>
      <c r="E74" s="800"/>
      <c r="F74" s="800"/>
      <c r="G74" s="801"/>
      <c r="H74" s="800"/>
      <c r="I74" s="800"/>
      <c r="J74" s="800"/>
      <c r="K74" s="800"/>
      <c r="L74" s="800"/>
      <c r="M74" s="800"/>
      <c r="N74" s="800"/>
      <c r="O74" s="800"/>
      <c r="P74" s="800"/>
      <c r="Q74" s="800"/>
      <c r="R74" s="800"/>
      <c r="S74" s="800"/>
      <c r="T74" s="800"/>
      <c r="U74" s="800"/>
      <c r="V74" s="800"/>
      <c r="W74" s="800"/>
      <c r="X74" s="800"/>
      <c r="Y74" s="800"/>
      <c r="Z74" s="800"/>
      <c r="AA74" s="800"/>
      <c r="AB74" s="800"/>
      <c r="AC74" s="800"/>
      <c r="AD74" s="800"/>
    </row>
    <row r="75" spans="1:30" ht="15.75" customHeight="1" x14ac:dyDescent="0.25">
      <c r="A75" s="800"/>
      <c r="B75" s="800"/>
      <c r="C75" s="800"/>
      <c r="D75" s="800"/>
      <c r="E75" s="800"/>
      <c r="F75" s="800"/>
      <c r="G75" s="801"/>
      <c r="H75" s="800"/>
      <c r="I75" s="800"/>
      <c r="J75" s="800"/>
      <c r="K75" s="800"/>
      <c r="L75" s="800"/>
      <c r="M75" s="800"/>
      <c r="N75" s="800"/>
      <c r="O75" s="800"/>
      <c r="P75" s="800"/>
      <c r="Q75" s="800"/>
      <c r="R75" s="800"/>
      <c r="S75" s="800"/>
      <c r="T75" s="800"/>
      <c r="U75" s="800"/>
      <c r="V75" s="800"/>
      <c r="W75" s="800"/>
      <c r="X75" s="800"/>
      <c r="Y75" s="800"/>
      <c r="Z75" s="800"/>
      <c r="AA75" s="800"/>
      <c r="AB75" s="800"/>
      <c r="AC75" s="800"/>
      <c r="AD75" s="800"/>
    </row>
    <row r="76" spans="1:30" ht="15.75" customHeight="1" x14ac:dyDescent="0.25">
      <c r="A76" s="800"/>
      <c r="B76" s="800"/>
      <c r="C76" s="800"/>
      <c r="D76" s="800"/>
      <c r="E76" s="800"/>
      <c r="F76" s="800"/>
      <c r="G76" s="801"/>
      <c r="H76" s="800"/>
      <c r="I76" s="800"/>
      <c r="J76" s="800"/>
      <c r="K76" s="800"/>
      <c r="L76" s="800"/>
      <c r="M76" s="800"/>
      <c r="N76" s="800"/>
      <c r="O76" s="800"/>
      <c r="P76" s="800"/>
      <c r="Q76" s="800"/>
      <c r="R76" s="800"/>
      <c r="S76" s="800"/>
      <c r="T76" s="800"/>
      <c r="U76" s="800"/>
      <c r="V76" s="800"/>
      <c r="W76" s="800"/>
      <c r="X76" s="800"/>
      <c r="Y76" s="800"/>
      <c r="Z76" s="800"/>
      <c r="AA76" s="800"/>
      <c r="AB76" s="800"/>
      <c r="AC76" s="800"/>
      <c r="AD76" s="800"/>
    </row>
    <row r="77" spans="1:30" ht="15.75" customHeight="1" x14ac:dyDescent="0.25">
      <c r="A77" s="800"/>
      <c r="B77" s="800"/>
      <c r="C77" s="800"/>
      <c r="D77" s="800"/>
      <c r="E77" s="800"/>
      <c r="F77" s="800"/>
      <c r="G77" s="801"/>
      <c r="H77" s="800"/>
      <c r="I77" s="800"/>
      <c r="J77" s="800"/>
      <c r="K77" s="800"/>
      <c r="L77" s="800"/>
      <c r="M77" s="800"/>
      <c r="N77" s="800"/>
      <c r="O77" s="800"/>
      <c r="P77" s="800"/>
      <c r="Q77" s="800"/>
      <c r="R77" s="800"/>
      <c r="S77" s="800"/>
      <c r="T77" s="800"/>
      <c r="U77" s="800"/>
      <c r="V77" s="800"/>
      <c r="W77" s="800"/>
      <c r="X77" s="800"/>
      <c r="Y77" s="800"/>
      <c r="Z77" s="800"/>
      <c r="AA77" s="800"/>
      <c r="AB77" s="800"/>
      <c r="AC77" s="800"/>
      <c r="AD77" s="800"/>
    </row>
    <row r="78" spans="1:30" ht="15.75" customHeight="1" x14ac:dyDescent="0.25">
      <c r="A78" s="800"/>
      <c r="B78" s="800"/>
      <c r="C78" s="800"/>
      <c r="D78" s="800"/>
      <c r="E78" s="800"/>
      <c r="F78" s="800"/>
      <c r="G78" s="801"/>
      <c r="H78" s="800"/>
      <c r="I78" s="800"/>
      <c r="J78" s="800"/>
      <c r="K78" s="800"/>
      <c r="L78" s="800"/>
      <c r="M78" s="800"/>
      <c r="N78" s="800"/>
      <c r="O78" s="800"/>
      <c r="P78" s="800"/>
      <c r="Q78" s="800"/>
      <c r="R78" s="800"/>
      <c r="S78" s="800"/>
      <c r="T78" s="800"/>
      <c r="U78" s="800"/>
      <c r="V78" s="800"/>
      <c r="W78" s="800"/>
      <c r="X78" s="800"/>
      <c r="Y78" s="800"/>
      <c r="Z78" s="800"/>
      <c r="AA78" s="800"/>
      <c r="AB78" s="800"/>
      <c r="AC78" s="800"/>
      <c r="AD78" s="800"/>
    </row>
    <row r="79" spans="1:30" ht="15.75" customHeight="1" x14ac:dyDescent="0.25">
      <c r="A79" s="800"/>
      <c r="B79" s="800"/>
      <c r="C79" s="800"/>
      <c r="D79" s="800"/>
      <c r="E79" s="800"/>
      <c r="F79" s="800"/>
      <c r="G79" s="801"/>
      <c r="H79" s="800"/>
      <c r="I79" s="800"/>
      <c r="J79" s="800"/>
      <c r="K79" s="800"/>
      <c r="L79" s="800"/>
      <c r="M79" s="800"/>
      <c r="N79" s="800"/>
      <c r="O79" s="800"/>
      <c r="P79" s="800"/>
      <c r="Q79" s="800"/>
      <c r="R79" s="800"/>
      <c r="S79" s="800"/>
      <c r="T79" s="800"/>
      <c r="U79" s="800"/>
      <c r="V79" s="800"/>
      <c r="W79" s="800"/>
      <c r="X79" s="800"/>
      <c r="Y79" s="800"/>
      <c r="Z79" s="800"/>
      <c r="AA79" s="800"/>
      <c r="AB79" s="800"/>
      <c r="AC79" s="800"/>
      <c r="AD79" s="800"/>
    </row>
    <row r="80" spans="1:30" ht="15.75" customHeight="1" x14ac:dyDescent="0.25">
      <c r="A80" s="800"/>
      <c r="B80" s="800"/>
      <c r="C80" s="800"/>
      <c r="D80" s="800"/>
      <c r="E80" s="800"/>
      <c r="F80" s="800"/>
      <c r="G80" s="801"/>
      <c r="H80" s="800"/>
      <c r="I80" s="800"/>
      <c r="J80" s="800"/>
      <c r="K80" s="800"/>
      <c r="L80" s="800"/>
      <c r="M80" s="800"/>
      <c r="N80" s="800"/>
      <c r="O80" s="800"/>
      <c r="P80" s="800"/>
      <c r="Q80" s="800"/>
      <c r="R80" s="800"/>
      <c r="S80" s="800"/>
      <c r="T80" s="800"/>
      <c r="U80" s="800"/>
      <c r="V80" s="800"/>
      <c r="W80" s="800"/>
      <c r="X80" s="800"/>
      <c r="Y80" s="800"/>
      <c r="Z80" s="800"/>
      <c r="AA80" s="800"/>
      <c r="AB80" s="800"/>
      <c r="AC80" s="800"/>
      <c r="AD80" s="800"/>
    </row>
    <row r="81" spans="1:30" ht="15.75" customHeight="1" x14ac:dyDescent="0.25">
      <c r="A81" s="800"/>
      <c r="B81" s="800"/>
      <c r="C81" s="800"/>
      <c r="D81" s="800"/>
      <c r="E81" s="800"/>
      <c r="F81" s="800"/>
      <c r="G81" s="801"/>
      <c r="H81" s="800"/>
      <c r="I81" s="800"/>
      <c r="J81" s="800"/>
      <c r="K81" s="800"/>
      <c r="L81" s="800"/>
      <c r="M81" s="800"/>
      <c r="N81" s="800"/>
      <c r="O81" s="800"/>
      <c r="P81" s="800"/>
      <c r="Q81" s="800"/>
      <c r="R81" s="800"/>
      <c r="S81" s="800"/>
      <c r="T81" s="800"/>
      <c r="U81" s="800"/>
      <c r="V81" s="800"/>
      <c r="W81" s="800"/>
      <c r="X81" s="800"/>
      <c r="Y81" s="800"/>
      <c r="Z81" s="800"/>
      <c r="AA81" s="800"/>
      <c r="AB81" s="800"/>
      <c r="AC81" s="800"/>
      <c r="AD81" s="800"/>
    </row>
    <row r="82" spans="1:30" ht="15.75" customHeight="1" x14ac:dyDescent="0.25">
      <c r="A82" s="800"/>
      <c r="B82" s="800"/>
      <c r="C82" s="800"/>
      <c r="D82" s="800"/>
      <c r="E82" s="800"/>
      <c r="F82" s="800"/>
      <c r="G82" s="801"/>
      <c r="H82" s="800"/>
      <c r="I82" s="800"/>
      <c r="J82" s="800"/>
      <c r="K82" s="800"/>
      <c r="L82" s="800"/>
      <c r="M82" s="800"/>
      <c r="N82" s="800"/>
      <c r="O82" s="800"/>
      <c r="P82" s="800"/>
      <c r="Q82" s="800"/>
      <c r="R82" s="800"/>
      <c r="S82" s="800"/>
      <c r="T82" s="800"/>
      <c r="U82" s="800"/>
      <c r="V82" s="800"/>
      <c r="W82" s="800"/>
      <c r="X82" s="800"/>
      <c r="Y82" s="800"/>
      <c r="Z82" s="800"/>
      <c r="AA82" s="800"/>
      <c r="AB82" s="800"/>
      <c r="AC82" s="800"/>
      <c r="AD82" s="800"/>
    </row>
    <row r="83" spans="1:30" ht="15.75" customHeight="1" x14ac:dyDescent="0.25">
      <c r="A83" s="800"/>
      <c r="B83" s="800"/>
      <c r="C83" s="800"/>
      <c r="D83" s="800"/>
      <c r="E83" s="800"/>
      <c r="F83" s="800"/>
      <c r="G83" s="801"/>
      <c r="H83" s="800"/>
      <c r="I83" s="800"/>
      <c r="J83" s="800"/>
      <c r="K83" s="800"/>
      <c r="L83" s="800"/>
      <c r="M83" s="800"/>
      <c r="N83" s="800"/>
      <c r="O83" s="800"/>
      <c r="P83" s="800"/>
      <c r="Q83" s="800"/>
      <c r="R83" s="800"/>
      <c r="S83" s="800"/>
      <c r="T83" s="800"/>
      <c r="U83" s="800"/>
      <c r="V83" s="800"/>
      <c r="W83" s="800"/>
      <c r="X83" s="800"/>
      <c r="Y83" s="800"/>
      <c r="Z83" s="800"/>
      <c r="AA83" s="800"/>
      <c r="AB83" s="800"/>
      <c r="AC83" s="800"/>
      <c r="AD83" s="800"/>
    </row>
    <row r="84" spans="1:30" ht="15.75" customHeight="1" x14ac:dyDescent="0.25">
      <c r="A84" s="800"/>
      <c r="B84" s="800"/>
      <c r="C84" s="800"/>
      <c r="D84" s="800"/>
      <c r="E84" s="800"/>
      <c r="F84" s="800"/>
      <c r="G84" s="801"/>
      <c r="H84" s="800"/>
      <c r="I84" s="800"/>
      <c r="J84" s="800"/>
      <c r="K84" s="800"/>
      <c r="L84" s="800"/>
      <c r="M84" s="800"/>
      <c r="N84" s="800"/>
      <c r="O84" s="800"/>
      <c r="P84" s="800"/>
      <c r="Q84" s="800"/>
      <c r="R84" s="800"/>
      <c r="S84" s="800"/>
      <c r="T84" s="800"/>
      <c r="U84" s="800"/>
      <c r="V84" s="800"/>
      <c r="W84" s="800"/>
      <c r="X84" s="800"/>
      <c r="Y84" s="800"/>
      <c r="Z84" s="800"/>
      <c r="AA84" s="800"/>
      <c r="AB84" s="800"/>
      <c r="AC84" s="800"/>
      <c r="AD84" s="800"/>
    </row>
    <row r="85" spans="1:30" ht="15.75" customHeight="1" x14ac:dyDescent="0.25">
      <c r="A85" s="800"/>
      <c r="B85" s="800"/>
      <c r="C85" s="800"/>
      <c r="D85" s="800"/>
      <c r="E85" s="800"/>
      <c r="F85" s="800"/>
      <c r="G85" s="801"/>
      <c r="H85" s="800"/>
      <c r="I85" s="800"/>
      <c r="J85" s="800"/>
      <c r="K85" s="800"/>
      <c r="L85" s="800"/>
      <c r="M85" s="800"/>
      <c r="N85" s="800"/>
      <c r="O85" s="800"/>
      <c r="P85" s="800"/>
      <c r="Q85" s="800"/>
      <c r="R85" s="800"/>
      <c r="S85" s="800"/>
      <c r="T85" s="800"/>
      <c r="U85" s="800"/>
      <c r="V85" s="800"/>
      <c r="W85" s="800"/>
      <c r="X85" s="800"/>
      <c r="Y85" s="800"/>
      <c r="Z85" s="800"/>
      <c r="AA85" s="800"/>
      <c r="AB85" s="800"/>
      <c r="AC85" s="800"/>
      <c r="AD85" s="800"/>
    </row>
    <row r="86" spans="1:30" ht="15.75" customHeight="1" x14ac:dyDescent="0.25">
      <c r="A86" s="800"/>
      <c r="B86" s="800"/>
      <c r="C86" s="800"/>
      <c r="D86" s="800"/>
      <c r="E86" s="800"/>
      <c r="F86" s="800"/>
      <c r="G86" s="801"/>
      <c r="H86" s="800"/>
      <c r="I86" s="800"/>
      <c r="J86" s="800"/>
      <c r="K86" s="800"/>
      <c r="L86" s="800"/>
      <c r="M86" s="800"/>
      <c r="N86" s="800"/>
      <c r="O86" s="800"/>
      <c r="P86" s="800"/>
      <c r="Q86" s="800"/>
      <c r="R86" s="800"/>
      <c r="S86" s="800"/>
      <c r="T86" s="800"/>
      <c r="U86" s="800"/>
      <c r="V86" s="800"/>
      <c r="W86" s="800"/>
      <c r="X86" s="800"/>
      <c r="Y86" s="800"/>
      <c r="Z86" s="800"/>
      <c r="AA86" s="800"/>
      <c r="AB86" s="800"/>
      <c r="AC86" s="800"/>
      <c r="AD86" s="800"/>
    </row>
    <row r="87" spans="1:30" ht="15.75" customHeight="1" x14ac:dyDescent="0.25">
      <c r="A87" s="800"/>
      <c r="B87" s="800"/>
      <c r="C87" s="800"/>
      <c r="D87" s="800"/>
      <c r="E87" s="800"/>
      <c r="F87" s="800"/>
      <c r="G87" s="801"/>
      <c r="H87" s="800"/>
      <c r="I87" s="800"/>
      <c r="J87" s="800"/>
      <c r="K87" s="800"/>
      <c r="L87" s="800"/>
      <c r="M87" s="800"/>
      <c r="N87" s="800"/>
      <c r="O87" s="800"/>
      <c r="P87" s="800"/>
      <c r="Q87" s="800"/>
      <c r="R87" s="800"/>
      <c r="S87" s="800"/>
      <c r="T87" s="800"/>
      <c r="U87" s="800"/>
      <c r="V87" s="800"/>
      <c r="W87" s="800"/>
      <c r="X87" s="800"/>
      <c r="Y87" s="800"/>
      <c r="Z87" s="800"/>
      <c r="AA87" s="800"/>
      <c r="AB87" s="800"/>
      <c r="AC87" s="800"/>
      <c r="AD87" s="800"/>
    </row>
    <row r="88" spans="1:30" ht="15.75" customHeight="1" x14ac:dyDescent="0.25">
      <c r="A88" s="800"/>
      <c r="B88" s="800"/>
      <c r="C88" s="800"/>
      <c r="D88" s="800"/>
      <c r="E88" s="800"/>
      <c r="F88" s="800"/>
      <c r="G88" s="801"/>
      <c r="H88" s="800"/>
      <c r="I88" s="800"/>
      <c r="J88" s="800"/>
      <c r="K88" s="800"/>
      <c r="L88" s="800"/>
      <c r="M88" s="800"/>
      <c r="N88" s="800"/>
      <c r="O88" s="800"/>
      <c r="P88" s="800"/>
      <c r="Q88" s="800"/>
      <c r="R88" s="800"/>
      <c r="S88" s="800"/>
      <c r="T88" s="800"/>
      <c r="U88" s="800"/>
      <c r="V88" s="800"/>
      <c r="W88" s="800"/>
      <c r="X88" s="800"/>
      <c r="Y88" s="800"/>
      <c r="Z88" s="800"/>
      <c r="AA88" s="800"/>
      <c r="AB88" s="800"/>
      <c r="AC88" s="800"/>
      <c r="AD88" s="800"/>
    </row>
    <row r="89" spans="1:30" ht="15.75" customHeight="1" x14ac:dyDescent="0.25">
      <c r="A89" s="800"/>
      <c r="B89" s="800"/>
      <c r="C89" s="800"/>
      <c r="D89" s="800"/>
      <c r="E89" s="800"/>
      <c r="F89" s="800"/>
      <c r="G89" s="801"/>
      <c r="H89" s="800"/>
      <c r="I89" s="800"/>
      <c r="J89" s="800"/>
      <c r="K89" s="800"/>
      <c r="L89" s="800"/>
      <c r="M89" s="800"/>
      <c r="N89" s="800"/>
      <c r="O89" s="800"/>
      <c r="P89" s="800"/>
      <c r="Q89" s="800"/>
      <c r="R89" s="800"/>
      <c r="S89" s="800"/>
      <c r="T89" s="800"/>
      <c r="U89" s="800"/>
      <c r="V89" s="800"/>
      <c r="W89" s="800"/>
      <c r="X89" s="800"/>
      <c r="Y89" s="800"/>
      <c r="Z89" s="800"/>
      <c r="AA89" s="800"/>
      <c r="AB89" s="800"/>
      <c r="AC89" s="800"/>
      <c r="AD89" s="800"/>
    </row>
    <row r="90" spans="1:30" ht="15.75" customHeight="1" x14ac:dyDescent="0.25">
      <c r="A90" s="800"/>
      <c r="B90" s="800"/>
      <c r="C90" s="800"/>
      <c r="D90" s="800"/>
      <c r="E90" s="800"/>
      <c r="F90" s="800"/>
      <c r="G90" s="801"/>
      <c r="H90" s="800"/>
      <c r="I90" s="800"/>
      <c r="J90" s="800"/>
      <c r="K90" s="800"/>
      <c r="L90" s="800"/>
      <c r="M90" s="800"/>
      <c r="N90" s="800"/>
      <c r="O90" s="800"/>
      <c r="P90" s="800"/>
      <c r="Q90" s="800"/>
      <c r="R90" s="800"/>
      <c r="S90" s="800"/>
      <c r="T90" s="800"/>
      <c r="U90" s="800"/>
      <c r="V90" s="800"/>
      <c r="W90" s="800"/>
      <c r="X90" s="800"/>
      <c r="Y90" s="800"/>
      <c r="Z90" s="800"/>
      <c r="AA90" s="800"/>
      <c r="AB90" s="800"/>
      <c r="AC90" s="800"/>
      <c r="AD90" s="800"/>
    </row>
    <row r="91" spans="1:30" ht="15.75" customHeight="1" x14ac:dyDescent="0.25">
      <c r="A91" s="800"/>
      <c r="B91" s="800"/>
      <c r="C91" s="800"/>
      <c r="D91" s="800"/>
      <c r="E91" s="800"/>
      <c r="F91" s="800"/>
      <c r="G91" s="801"/>
      <c r="H91" s="800"/>
      <c r="I91" s="800"/>
      <c r="J91" s="800"/>
      <c r="K91" s="800"/>
      <c r="L91" s="800"/>
      <c r="M91" s="800"/>
      <c r="N91" s="800"/>
      <c r="O91" s="800"/>
      <c r="P91" s="800"/>
      <c r="Q91" s="800"/>
      <c r="R91" s="800"/>
      <c r="S91" s="800"/>
      <c r="T91" s="800"/>
      <c r="U91" s="800"/>
      <c r="V91" s="800"/>
      <c r="W91" s="800"/>
      <c r="X91" s="800"/>
      <c r="Y91" s="800"/>
      <c r="Z91" s="800"/>
      <c r="AA91" s="800"/>
      <c r="AB91" s="800"/>
      <c r="AC91" s="800"/>
      <c r="AD91" s="800"/>
    </row>
    <row r="92" spans="1:30" ht="15.75" customHeight="1" x14ac:dyDescent="0.25">
      <c r="A92" s="800"/>
      <c r="B92" s="800"/>
      <c r="C92" s="800"/>
      <c r="D92" s="800"/>
      <c r="E92" s="800"/>
      <c r="F92" s="800"/>
      <c r="G92" s="801"/>
      <c r="H92" s="800"/>
      <c r="I92" s="800"/>
      <c r="J92" s="800"/>
      <c r="K92" s="800"/>
      <c r="L92" s="800"/>
      <c r="M92" s="800"/>
      <c r="N92" s="800"/>
      <c r="O92" s="800"/>
      <c r="P92" s="800"/>
      <c r="Q92" s="800"/>
      <c r="R92" s="800"/>
      <c r="S92" s="800"/>
      <c r="T92" s="800"/>
      <c r="U92" s="800"/>
      <c r="V92" s="800"/>
      <c r="W92" s="800"/>
      <c r="X92" s="800"/>
      <c r="Y92" s="800"/>
      <c r="Z92" s="800"/>
      <c r="AA92" s="800"/>
      <c r="AB92" s="800"/>
      <c r="AC92" s="800"/>
      <c r="AD92" s="800"/>
    </row>
    <row r="93" spans="1:30" ht="15.75" customHeight="1" x14ac:dyDescent="0.25">
      <c r="A93" s="800"/>
      <c r="B93" s="800"/>
      <c r="C93" s="800"/>
      <c r="D93" s="800"/>
      <c r="E93" s="800"/>
      <c r="F93" s="800"/>
      <c r="G93" s="801"/>
      <c r="H93" s="800"/>
      <c r="I93" s="800"/>
      <c r="J93" s="800"/>
      <c r="K93" s="800"/>
      <c r="L93" s="800"/>
      <c r="M93" s="800"/>
      <c r="N93" s="800"/>
      <c r="O93" s="800"/>
      <c r="P93" s="800"/>
      <c r="Q93" s="800"/>
      <c r="R93" s="800"/>
      <c r="S93" s="800"/>
      <c r="T93" s="800"/>
      <c r="U93" s="800"/>
      <c r="V93" s="800"/>
      <c r="W93" s="800"/>
      <c r="X93" s="800"/>
      <c r="Y93" s="800"/>
      <c r="Z93" s="800"/>
      <c r="AA93" s="800"/>
      <c r="AB93" s="800"/>
      <c r="AC93" s="800"/>
      <c r="AD93" s="800"/>
    </row>
    <row r="94" spans="1:30" ht="15.75" customHeight="1" x14ac:dyDescent="0.25">
      <c r="A94" s="800"/>
      <c r="B94" s="800"/>
      <c r="C94" s="800"/>
      <c r="D94" s="800"/>
      <c r="E94" s="800"/>
      <c r="F94" s="800"/>
      <c r="G94" s="801"/>
      <c r="H94" s="800"/>
      <c r="I94" s="800"/>
      <c r="J94" s="800"/>
      <c r="K94" s="800"/>
      <c r="L94" s="800"/>
      <c r="M94" s="800"/>
      <c r="N94" s="800"/>
      <c r="O94" s="800"/>
      <c r="P94" s="800"/>
      <c r="Q94" s="800"/>
      <c r="R94" s="800"/>
      <c r="S94" s="800"/>
      <c r="T94" s="800"/>
      <c r="U94" s="800"/>
      <c r="V94" s="800"/>
      <c r="W94" s="800"/>
      <c r="X94" s="800"/>
      <c r="Y94" s="800"/>
      <c r="Z94" s="800"/>
      <c r="AA94" s="800"/>
      <c r="AB94" s="800"/>
      <c r="AC94" s="800"/>
      <c r="AD94" s="800"/>
    </row>
    <row r="95" spans="1:30" ht="15.75" customHeight="1" x14ac:dyDescent="0.25">
      <c r="A95" s="800"/>
      <c r="B95" s="800"/>
      <c r="C95" s="800"/>
      <c r="D95" s="800"/>
      <c r="E95" s="800"/>
      <c r="F95" s="800"/>
      <c r="G95" s="801"/>
      <c r="H95" s="800"/>
      <c r="I95" s="800"/>
      <c r="J95" s="800"/>
      <c r="K95" s="800"/>
      <c r="L95" s="800"/>
      <c r="M95" s="800"/>
      <c r="N95" s="800"/>
      <c r="O95" s="800"/>
      <c r="P95" s="800"/>
      <c r="Q95" s="800"/>
      <c r="R95" s="800"/>
      <c r="S95" s="800"/>
      <c r="T95" s="800"/>
      <c r="U95" s="800"/>
      <c r="V95" s="800"/>
      <c r="W95" s="800"/>
      <c r="X95" s="800"/>
      <c r="Y95" s="800"/>
      <c r="Z95" s="800"/>
      <c r="AA95" s="800"/>
      <c r="AB95" s="800"/>
      <c r="AC95" s="800"/>
      <c r="AD95" s="800"/>
    </row>
    <row r="96" spans="1:30" ht="15.75" customHeight="1" x14ac:dyDescent="0.25">
      <c r="A96" s="800"/>
      <c r="B96" s="800"/>
      <c r="C96" s="800"/>
      <c r="D96" s="800"/>
      <c r="E96" s="800"/>
      <c r="F96" s="800"/>
      <c r="G96" s="801"/>
      <c r="H96" s="800"/>
      <c r="I96" s="800"/>
      <c r="J96" s="800"/>
      <c r="K96" s="800"/>
      <c r="L96" s="800"/>
      <c r="M96" s="800"/>
      <c r="N96" s="800"/>
      <c r="O96" s="800"/>
      <c r="P96" s="800"/>
      <c r="Q96" s="800"/>
      <c r="R96" s="800"/>
      <c r="S96" s="800"/>
      <c r="T96" s="800"/>
      <c r="U96" s="800"/>
      <c r="V96" s="800"/>
      <c r="W96" s="800"/>
      <c r="X96" s="800"/>
      <c r="Y96" s="800"/>
      <c r="Z96" s="800"/>
      <c r="AA96" s="800"/>
      <c r="AB96" s="800"/>
      <c r="AC96" s="800"/>
      <c r="AD96" s="800"/>
    </row>
    <row r="97" spans="1:30" ht="15.75" customHeight="1" x14ac:dyDescent="0.25">
      <c r="A97" s="800"/>
      <c r="B97" s="800"/>
      <c r="C97" s="800"/>
      <c r="D97" s="800"/>
      <c r="E97" s="800"/>
      <c r="F97" s="800"/>
      <c r="G97" s="801"/>
      <c r="H97" s="800"/>
      <c r="I97" s="800"/>
      <c r="J97" s="800"/>
      <c r="K97" s="800"/>
      <c r="L97" s="800"/>
      <c r="M97" s="800"/>
      <c r="N97" s="800"/>
      <c r="O97" s="800"/>
      <c r="P97" s="800"/>
      <c r="Q97" s="800"/>
      <c r="R97" s="800"/>
      <c r="S97" s="800"/>
      <c r="T97" s="800"/>
      <c r="U97" s="800"/>
      <c r="V97" s="800"/>
      <c r="W97" s="800"/>
      <c r="X97" s="800"/>
      <c r="Y97" s="800"/>
      <c r="Z97" s="800"/>
      <c r="AA97" s="800"/>
      <c r="AB97" s="800"/>
      <c r="AC97" s="800"/>
      <c r="AD97" s="800"/>
    </row>
    <row r="98" spans="1:30" ht="15.75" customHeight="1" x14ac:dyDescent="0.25">
      <c r="A98" s="800"/>
      <c r="B98" s="800"/>
      <c r="C98" s="800"/>
      <c r="D98" s="800"/>
      <c r="E98" s="800"/>
      <c r="F98" s="800"/>
      <c r="G98" s="801"/>
      <c r="H98" s="800"/>
      <c r="I98" s="800"/>
      <c r="J98" s="800"/>
      <c r="K98" s="800"/>
      <c r="L98" s="800"/>
      <c r="M98" s="800"/>
      <c r="N98" s="800"/>
      <c r="O98" s="800"/>
      <c r="P98" s="800"/>
      <c r="Q98" s="800"/>
      <c r="R98" s="800"/>
      <c r="S98" s="800"/>
      <c r="T98" s="800"/>
      <c r="U98" s="800"/>
      <c r="V98" s="800"/>
      <c r="W98" s="800"/>
      <c r="X98" s="800"/>
      <c r="Y98" s="800"/>
      <c r="Z98" s="800"/>
      <c r="AA98" s="800"/>
      <c r="AB98" s="800"/>
      <c r="AC98" s="800"/>
      <c r="AD98" s="800"/>
    </row>
    <row r="99" spans="1:30" ht="15.75" customHeight="1" x14ac:dyDescent="0.25">
      <c r="A99" s="800"/>
      <c r="B99" s="800"/>
      <c r="C99" s="800"/>
      <c r="D99" s="800"/>
      <c r="E99" s="800"/>
      <c r="F99" s="800"/>
      <c r="G99" s="801"/>
      <c r="H99" s="800"/>
      <c r="I99" s="800"/>
      <c r="J99" s="800"/>
      <c r="K99" s="800"/>
      <c r="L99" s="800"/>
      <c r="M99" s="800"/>
      <c r="N99" s="800"/>
      <c r="O99" s="800"/>
      <c r="P99" s="800"/>
      <c r="Q99" s="800"/>
      <c r="R99" s="800"/>
      <c r="S99" s="800"/>
      <c r="T99" s="800"/>
      <c r="U99" s="800"/>
      <c r="V99" s="800"/>
      <c r="W99" s="800"/>
      <c r="X99" s="800"/>
      <c r="Y99" s="800"/>
      <c r="Z99" s="800"/>
      <c r="AA99" s="800"/>
      <c r="AB99" s="800"/>
      <c r="AC99" s="800"/>
      <c r="AD99" s="800"/>
    </row>
    <row r="100" spans="1:30" ht="15.75" customHeight="1" x14ac:dyDescent="0.25">
      <c r="A100" s="800"/>
      <c r="B100" s="800"/>
      <c r="C100" s="800"/>
      <c r="D100" s="800"/>
      <c r="E100" s="800"/>
      <c r="F100" s="800"/>
      <c r="G100" s="801"/>
      <c r="H100" s="800"/>
      <c r="I100" s="800"/>
      <c r="J100" s="800"/>
      <c r="K100" s="800"/>
      <c r="L100" s="800"/>
      <c r="M100" s="800"/>
      <c r="N100" s="800"/>
      <c r="O100" s="800"/>
      <c r="P100" s="800"/>
      <c r="Q100" s="800"/>
      <c r="R100" s="800"/>
      <c r="S100" s="800"/>
      <c r="T100" s="800"/>
      <c r="U100" s="800"/>
      <c r="V100" s="800"/>
      <c r="W100" s="800"/>
      <c r="X100" s="800"/>
      <c r="Y100" s="800"/>
      <c r="Z100" s="800"/>
      <c r="AA100" s="800"/>
      <c r="AB100" s="800"/>
      <c r="AC100" s="800"/>
      <c r="AD100" s="800"/>
    </row>
    <row r="101" spans="1:30" ht="15.75" customHeight="1" x14ac:dyDescent="0.25">
      <c r="A101" s="800"/>
      <c r="B101" s="800"/>
      <c r="C101" s="800"/>
      <c r="D101" s="800"/>
      <c r="E101" s="800"/>
      <c r="F101" s="800"/>
      <c r="G101" s="801"/>
      <c r="H101" s="800"/>
      <c r="I101" s="800"/>
      <c r="J101" s="800"/>
      <c r="K101" s="800"/>
      <c r="L101" s="800"/>
      <c r="M101" s="800"/>
      <c r="N101" s="800"/>
      <c r="O101" s="800"/>
      <c r="P101" s="800"/>
      <c r="Q101" s="800"/>
      <c r="R101" s="800"/>
      <c r="S101" s="800"/>
      <c r="T101" s="800"/>
      <c r="U101" s="800"/>
      <c r="V101" s="800"/>
      <c r="W101" s="800"/>
      <c r="X101" s="800"/>
      <c r="Y101" s="800"/>
      <c r="Z101" s="800"/>
      <c r="AA101" s="800"/>
      <c r="AB101" s="800"/>
      <c r="AC101" s="800"/>
      <c r="AD101" s="800"/>
    </row>
    <row r="102" spans="1:30" ht="15.75" customHeight="1" x14ac:dyDescent="0.25">
      <c r="A102" s="800"/>
      <c r="B102" s="800"/>
      <c r="C102" s="800"/>
      <c r="D102" s="800"/>
      <c r="E102" s="800"/>
      <c r="F102" s="800"/>
      <c r="G102" s="801"/>
      <c r="H102" s="800"/>
      <c r="I102" s="800"/>
      <c r="J102" s="800"/>
      <c r="K102" s="800"/>
      <c r="L102" s="800"/>
      <c r="M102" s="800"/>
      <c r="N102" s="800"/>
      <c r="O102" s="800"/>
      <c r="P102" s="800"/>
      <c r="Q102" s="800"/>
      <c r="R102" s="800"/>
      <c r="S102" s="800"/>
      <c r="T102" s="800"/>
      <c r="U102" s="800"/>
      <c r="V102" s="800"/>
      <c r="W102" s="800"/>
      <c r="X102" s="800"/>
      <c r="Y102" s="800"/>
      <c r="Z102" s="800"/>
      <c r="AA102" s="800"/>
      <c r="AB102" s="800"/>
      <c r="AC102" s="800"/>
      <c r="AD102" s="800"/>
    </row>
    <row r="103" spans="1:30" ht="15.75" customHeight="1" x14ac:dyDescent="0.25">
      <c r="A103" s="800"/>
      <c r="B103" s="800"/>
      <c r="C103" s="800"/>
      <c r="D103" s="800"/>
      <c r="E103" s="800"/>
      <c r="F103" s="800"/>
      <c r="G103" s="801"/>
      <c r="H103" s="800"/>
      <c r="I103" s="800"/>
      <c r="J103" s="800"/>
      <c r="K103" s="800"/>
      <c r="L103" s="800"/>
      <c r="M103" s="800"/>
      <c r="N103" s="800"/>
      <c r="O103" s="800"/>
      <c r="P103" s="800"/>
      <c r="Q103" s="800"/>
      <c r="R103" s="800"/>
      <c r="S103" s="800"/>
      <c r="T103" s="800"/>
      <c r="U103" s="800"/>
      <c r="V103" s="800"/>
      <c r="W103" s="800"/>
      <c r="X103" s="800"/>
      <c r="Y103" s="800"/>
      <c r="Z103" s="800"/>
      <c r="AA103" s="800"/>
      <c r="AB103" s="800"/>
      <c r="AC103" s="800"/>
      <c r="AD103" s="800"/>
    </row>
    <row r="104" spans="1:30" ht="15.75" customHeight="1" x14ac:dyDescent="0.25">
      <c r="A104" s="800"/>
      <c r="B104" s="800"/>
      <c r="C104" s="800"/>
      <c r="D104" s="800"/>
      <c r="E104" s="800"/>
      <c r="F104" s="800"/>
      <c r="G104" s="801"/>
      <c r="H104" s="800"/>
      <c r="I104" s="800"/>
      <c r="J104" s="800"/>
      <c r="K104" s="800"/>
      <c r="L104" s="800"/>
      <c r="M104" s="800"/>
      <c r="N104" s="800"/>
      <c r="O104" s="800"/>
      <c r="P104" s="800"/>
      <c r="Q104" s="800"/>
      <c r="R104" s="800"/>
      <c r="S104" s="800"/>
      <c r="T104" s="800"/>
      <c r="U104" s="800"/>
      <c r="V104" s="800"/>
      <c r="W104" s="800"/>
      <c r="X104" s="800"/>
      <c r="Y104" s="800"/>
      <c r="Z104" s="800"/>
      <c r="AA104" s="800"/>
      <c r="AB104" s="800"/>
      <c r="AC104" s="800"/>
      <c r="AD104" s="800"/>
    </row>
    <row r="105" spans="1:30" ht="15.75" customHeight="1" x14ac:dyDescent="0.25">
      <c r="A105" s="800"/>
      <c r="B105" s="800"/>
      <c r="C105" s="800"/>
      <c r="D105" s="800"/>
      <c r="E105" s="800"/>
      <c r="F105" s="800"/>
      <c r="G105" s="801"/>
      <c r="H105" s="800"/>
      <c r="I105" s="800"/>
      <c r="J105" s="800"/>
      <c r="K105" s="800"/>
      <c r="L105" s="800"/>
      <c r="M105" s="800"/>
      <c r="N105" s="800"/>
      <c r="O105" s="800"/>
      <c r="P105" s="800"/>
      <c r="Q105" s="800"/>
      <c r="R105" s="800"/>
      <c r="S105" s="800"/>
      <c r="T105" s="800"/>
      <c r="U105" s="800"/>
      <c r="V105" s="800"/>
      <c r="W105" s="800"/>
      <c r="X105" s="800"/>
      <c r="Y105" s="800"/>
      <c r="Z105" s="800"/>
      <c r="AA105" s="800"/>
      <c r="AB105" s="800"/>
      <c r="AC105" s="800"/>
      <c r="AD105" s="800"/>
    </row>
    <row r="106" spans="1:30" ht="15.75" customHeight="1" x14ac:dyDescent="0.25">
      <c r="A106" s="800"/>
      <c r="B106" s="800"/>
      <c r="C106" s="800"/>
      <c r="D106" s="800"/>
      <c r="E106" s="800"/>
      <c r="F106" s="800"/>
      <c r="G106" s="801"/>
      <c r="H106" s="800"/>
      <c r="I106" s="800"/>
      <c r="J106" s="800"/>
      <c r="K106" s="800"/>
      <c r="L106" s="800"/>
      <c r="M106" s="800"/>
      <c r="N106" s="800"/>
      <c r="O106" s="800"/>
      <c r="P106" s="800"/>
      <c r="Q106" s="800"/>
      <c r="R106" s="800"/>
      <c r="S106" s="800"/>
      <c r="T106" s="800"/>
      <c r="U106" s="800"/>
      <c r="V106" s="800"/>
      <c r="W106" s="800"/>
      <c r="X106" s="800"/>
      <c r="Y106" s="800"/>
      <c r="Z106" s="800"/>
      <c r="AA106" s="800"/>
      <c r="AB106" s="800"/>
      <c r="AC106" s="800"/>
      <c r="AD106" s="800"/>
    </row>
    <row r="107" spans="1:30" ht="15.75" customHeight="1" x14ac:dyDescent="0.25">
      <c r="A107" s="800"/>
      <c r="B107" s="800"/>
      <c r="C107" s="800"/>
      <c r="D107" s="800"/>
      <c r="E107" s="800"/>
      <c r="F107" s="800"/>
      <c r="G107" s="801"/>
      <c r="H107" s="800"/>
      <c r="I107" s="800"/>
      <c r="J107" s="800"/>
      <c r="K107" s="800"/>
      <c r="L107" s="800"/>
      <c r="M107" s="800"/>
      <c r="N107" s="800"/>
      <c r="O107" s="800"/>
      <c r="P107" s="800"/>
      <c r="Q107" s="800"/>
      <c r="R107" s="800"/>
      <c r="S107" s="800"/>
      <c r="T107" s="800"/>
      <c r="U107" s="800"/>
      <c r="V107" s="800"/>
      <c r="W107" s="800"/>
      <c r="X107" s="800"/>
      <c r="Y107" s="800"/>
      <c r="Z107" s="800"/>
      <c r="AA107" s="800"/>
      <c r="AB107" s="800"/>
      <c r="AC107" s="800"/>
      <c r="AD107" s="800"/>
    </row>
    <row r="108" spans="1:30" ht="15.75" customHeight="1" x14ac:dyDescent="0.25">
      <c r="A108" s="800"/>
      <c r="B108" s="800"/>
      <c r="C108" s="800"/>
      <c r="D108" s="800"/>
      <c r="E108" s="800"/>
      <c r="F108" s="800"/>
      <c r="G108" s="801"/>
      <c r="H108" s="800"/>
      <c r="I108" s="800"/>
      <c r="J108" s="800"/>
      <c r="K108" s="800"/>
      <c r="L108" s="800"/>
      <c r="M108" s="800"/>
      <c r="N108" s="800"/>
      <c r="O108" s="800"/>
      <c r="P108" s="800"/>
      <c r="Q108" s="800"/>
      <c r="R108" s="800"/>
      <c r="S108" s="800"/>
      <c r="T108" s="800"/>
      <c r="U108" s="800"/>
      <c r="V108" s="800"/>
      <c r="W108" s="800"/>
      <c r="X108" s="800"/>
      <c r="Y108" s="800"/>
      <c r="Z108" s="800"/>
      <c r="AA108" s="800"/>
      <c r="AB108" s="800"/>
      <c r="AC108" s="800"/>
      <c r="AD108" s="800"/>
    </row>
    <row r="109" spans="1:30" ht="15.75" customHeight="1" x14ac:dyDescent="0.25">
      <c r="A109" s="800"/>
      <c r="B109" s="800"/>
      <c r="C109" s="800"/>
      <c r="D109" s="800"/>
      <c r="E109" s="800"/>
      <c r="F109" s="800"/>
      <c r="G109" s="801"/>
      <c r="H109" s="800"/>
      <c r="I109" s="800"/>
      <c r="J109" s="800"/>
      <c r="K109" s="800"/>
      <c r="L109" s="800"/>
      <c r="M109" s="800"/>
      <c r="N109" s="800"/>
      <c r="O109" s="800"/>
      <c r="P109" s="800"/>
      <c r="Q109" s="800"/>
      <c r="R109" s="800"/>
      <c r="S109" s="800"/>
      <c r="T109" s="800"/>
      <c r="U109" s="800"/>
      <c r="V109" s="800"/>
      <c r="W109" s="800"/>
      <c r="X109" s="800"/>
      <c r="Y109" s="800"/>
      <c r="Z109" s="800"/>
      <c r="AA109" s="800"/>
      <c r="AB109" s="800"/>
      <c r="AC109" s="800"/>
      <c r="AD109" s="800"/>
    </row>
    <row r="110" spans="1:30" ht="15.75" customHeight="1" x14ac:dyDescent="0.25">
      <c r="A110" s="800"/>
      <c r="B110" s="800"/>
      <c r="C110" s="800"/>
      <c r="D110" s="800"/>
      <c r="E110" s="800"/>
      <c r="F110" s="800"/>
      <c r="G110" s="801"/>
      <c r="H110" s="800"/>
      <c r="I110" s="800"/>
      <c r="J110" s="800"/>
      <c r="K110" s="800"/>
      <c r="L110" s="800"/>
      <c r="M110" s="800"/>
      <c r="N110" s="800"/>
      <c r="O110" s="800"/>
      <c r="P110" s="800"/>
      <c r="Q110" s="800"/>
      <c r="R110" s="800"/>
      <c r="S110" s="800"/>
      <c r="T110" s="800"/>
      <c r="U110" s="800"/>
      <c r="V110" s="800"/>
      <c r="W110" s="800"/>
      <c r="X110" s="800"/>
      <c r="Y110" s="800"/>
      <c r="Z110" s="800"/>
      <c r="AA110" s="800"/>
      <c r="AB110" s="800"/>
      <c r="AC110" s="800"/>
      <c r="AD110" s="800"/>
    </row>
    <row r="111" spans="1:30" ht="15.75" customHeight="1" x14ac:dyDescent="0.25">
      <c r="A111" s="800"/>
      <c r="B111" s="800"/>
      <c r="C111" s="800"/>
      <c r="D111" s="800"/>
      <c r="E111" s="800"/>
      <c r="F111" s="800"/>
      <c r="G111" s="801"/>
      <c r="H111" s="800"/>
      <c r="I111" s="800"/>
      <c r="J111" s="800"/>
      <c r="K111" s="800"/>
      <c r="L111" s="800"/>
      <c r="M111" s="800"/>
      <c r="N111" s="800"/>
      <c r="O111" s="800"/>
      <c r="P111" s="800"/>
      <c r="Q111" s="800"/>
      <c r="R111" s="800"/>
      <c r="S111" s="800"/>
      <c r="T111" s="800"/>
      <c r="U111" s="800"/>
      <c r="V111" s="800"/>
      <c r="W111" s="800"/>
      <c r="X111" s="800"/>
      <c r="Y111" s="800"/>
      <c r="Z111" s="800"/>
      <c r="AA111" s="800"/>
      <c r="AB111" s="800"/>
      <c r="AC111" s="800"/>
      <c r="AD111" s="800"/>
    </row>
    <row r="112" spans="1:30" ht="15.75" customHeight="1" x14ac:dyDescent="0.25">
      <c r="A112" s="800"/>
      <c r="B112" s="800"/>
      <c r="C112" s="800"/>
      <c r="D112" s="800"/>
      <c r="E112" s="800"/>
      <c r="F112" s="800"/>
      <c r="G112" s="801"/>
      <c r="H112" s="800"/>
      <c r="I112" s="800"/>
      <c r="J112" s="800"/>
      <c r="K112" s="800"/>
      <c r="L112" s="800"/>
      <c r="M112" s="800"/>
      <c r="N112" s="800"/>
      <c r="O112" s="800"/>
      <c r="P112" s="800"/>
      <c r="Q112" s="800"/>
      <c r="R112" s="800"/>
      <c r="S112" s="800"/>
      <c r="T112" s="800"/>
      <c r="U112" s="800"/>
      <c r="V112" s="800"/>
      <c r="W112" s="800"/>
      <c r="X112" s="800"/>
      <c r="Y112" s="800"/>
      <c r="Z112" s="800"/>
      <c r="AA112" s="800"/>
      <c r="AB112" s="800"/>
      <c r="AC112" s="800"/>
      <c r="AD112" s="800"/>
    </row>
    <row r="113" spans="1:30" ht="15.75" customHeight="1" x14ac:dyDescent="0.25">
      <c r="A113" s="800"/>
      <c r="B113" s="800"/>
      <c r="C113" s="800"/>
      <c r="D113" s="800"/>
      <c r="E113" s="800"/>
      <c r="F113" s="800"/>
      <c r="G113" s="801"/>
      <c r="H113" s="800"/>
      <c r="I113" s="800"/>
      <c r="J113" s="800"/>
      <c r="K113" s="800"/>
      <c r="L113" s="800"/>
      <c r="M113" s="800"/>
      <c r="N113" s="800"/>
      <c r="O113" s="800"/>
      <c r="P113" s="800"/>
      <c r="Q113" s="800"/>
      <c r="R113" s="800"/>
      <c r="S113" s="800"/>
      <c r="T113" s="800"/>
      <c r="U113" s="800"/>
      <c r="V113" s="800"/>
      <c r="W113" s="800"/>
      <c r="X113" s="800"/>
      <c r="Y113" s="800"/>
      <c r="Z113" s="800"/>
      <c r="AA113" s="800"/>
      <c r="AB113" s="800"/>
      <c r="AC113" s="800"/>
      <c r="AD113" s="800"/>
    </row>
    <row r="114" spans="1:30" ht="15.75" customHeight="1" x14ac:dyDescent="0.25">
      <c r="A114" s="800"/>
      <c r="B114" s="800"/>
      <c r="C114" s="800"/>
      <c r="D114" s="800"/>
      <c r="E114" s="800"/>
      <c r="F114" s="800"/>
      <c r="G114" s="801"/>
      <c r="H114" s="800"/>
      <c r="I114" s="800"/>
      <c r="J114" s="800"/>
      <c r="K114" s="800"/>
      <c r="L114" s="800"/>
      <c r="M114" s="800"/>
      <c r="N114" s="800"/>
      <c r="O114" s="800"/>
      <c r="P114" s="800"/>
      <c r="Q114" s="800"/>
      <c r="R114" s="800"/>
      <c r="S114" s="800"/>
      <c r="T114" s="800"/>
      <c r="U114" s="800"/>
      <c r="V114" s="800"/>
      <c r="W114" s="800"/>
      <c r="X114" s="800"/>
      <c r="Y114" s="800"/>
      <c r="Z114" s="800"/>
      <c r="AA114" s="800"/>
      <c r="AB114" s="800"/>
      <c r="AC114" s="800"/>
      <c r="AD114" s="800"/>
    </row>
    <row r="115" spans="1:30" ht="15.75" customHeight="1" x14ac:dyDescent="0.25">
      <c r="A115" s="800"/>
      <c r="B115" s="800"/>
      <c r="C115" s="800"/>
      <c r="D115" s="800"/>
      <c r="E115" s="800"/>
      <c r="F115" s="800"/>
      <c r="G115" s="801"/>
      <c r="H115" s="800"/>
      <c r="I115" s="800"/>
      <c r="J115" s="800"/>
      <c r="K115" s="800"/>
      <c r="L115" s="800"/>
      <c r="M115" s="800"/>
      <c r="N115" s="800"/>
      <c r="O115" s="800"/>
      <c r="P115" s="800"/>
      <c r="Q115" s="800"/>
      <c r="R115" s="800"/>
      <c r="S115" s="800"/>
      <c r="T115" s="800"/>
      <c r="U115" s="800"/>
      <c r="V115" s="800"/>
      <c r="W115" s="800"/>
      <c r="X115" s="800"/>
      <c r="Y115" s="800"/>
      <c r="Z115" s="800"/>
      <c r="AA115" s="800"/>
      <c r="AB115" s="800"/>
      <c r="AC115" s="800"/>
      <c r="AD115" s="800"/>
    </row>
    <row r="116" spans="1:30" ht="15.75" customHeight="1" x14ac:dyDescent="0.25">
      <c r="A116" s="800"/>
      <c r="B116" s="800"/>
      <c r="C116" s="800"/>
      <c r="D116" s="800"/>
      <c r="E116" s="800"/>
      <c r="F116" s="800"/>
      <c r="G116" s="801"/>
      <c r="H116" s="800"/>
      <c r="I116" s="800"/>
      <c r="J116" s="800"/>
      <c r="K116" s="800"/>
      <c r="L116" s="800"/>
      <c r="M116" s="800"/>
      <c r="N116" s="800"/>
      <c r="O116" s="800"/>
      <c r="P116" s="800"/>
      <c r="Q116" s="800"/>
      <c r="R116" s="800"/>
      <c r="S116" s="800"/>
      <c r="T116" s="800"/>
      <c r="U116" s="800"/>
      <c r="V116" s="800"/>
      <c r="W116" s="800"/>
      <c r="X116" s="800"/>
      <c r="Y116" s="800"/>
      <c r="Z116" s="800"/>
      <c r="AA116" s="800"/>
      <c r="AB116" s="800"/>
      <c r="AC116" s="800"/>
      <c r="AD116" s="800"/>
    </row>
    <row r="117" spans="1:30" ht="15.75" customHeight="1" x14ac:dyDescent="0.25">
      <c r="A117" s="800"/>
      <c r="B117" s="800"/>
      <c r="C117" s="800"/>
      <c r="D117" s="800"/>
      <c r="E117" s="800"/>
      <c r="F117" s="800"/>
      <c r="G117" s="801"/>
      <c r="H117" s="800"/>
      <c r="I117" s="800"/>
      <c r="J117" s="800"/>
      <c r="K117" s="800"/>
      <c r="L117" s="800"/>
      <c r="M117" s="800"/>
      <c r="N117" s="800"/>
      <c r="O117" s="800"/>
      <c r="P117" s="800"/>
      <c r="Q117" s="800"/>
      <c r="R117" s="800"/>
      <c r="S117" s="800"/>
      <c r="T117" s="800"/>
      <c r="U117" s="800"/>
      <c r="V117" s="800"/>
      <c r="W117" s="800"/>
      <c r="X117" s="800"/>
      <c r="Y117" s="800"/>
      <c r="Z117" s="800"/>
      <c r="AA117" s="800"/>
      <c r="AB117" s="800"/>
      <c r="AC117" s="800"/>
      <c r="AD117" s="800"/>
    </row>
    <row r="118" spans="1:30" ht="15.75" customHeight="1" x14ac:dyDescent="0.25">
      <c r="A118" s="800"/>
      <c r="B118" s="800"/>
      <c r="C118" s="800"/>
      <c r="D118" s="800"/>
      <c r="E118" s="800"/>
      <c r="F118" s="800"/>
      <c r="G118" s="801"/>
      <c r="H118" s="800"/>
      <c r="I118" s="800"/>
      <c r="J118" s="800"/>
      <c r="K118" s="800"/>
      <c r="L118" s="800"/>
      <c r="M118" s="800"/>
      <c r="N118" s="800"/>
      <c r="O118" s="800"/>
      <c r="P118" s="800"/>
      <c r="Q118" s="800"/>
      <c r="R118" s="800"/>
      <c r="S118" s="800"/>
      <c r="T118" s="800"/>
      <c r="U118" s="800"/>
      <c r="V118" s="800"/>
      <c r="W118" s="800"/>
      <c r="X118" s="800"/>
      <c r="Y118" s="800"/>
      <c r="Z118" s="800"/>
      <c r="AA118" s="800"/>
      <c r="AB118" s="800"/>
      <c r="AC118" s="800"/>
      <c r="AD118" s="800"/>
    </row>
    <row r="119" spans="1:30" ht="15.75" customHeight="1" x14ac:dyDescent="0.25">
      <c r="A119" s="800"/>
      <c r="B119" s="800"/>
      <c r="C119" s="800"/>
      <c r="D119" s="800"/>
      <c r="E119" s="800"/>
      <c r="F119" s="800"/>
      <c r="G119" s="801"/>
      <c r="H119" s="800"/>
      <c r="I119" s="800"/>
      <c r="J119" s="800"/>
      <c r="K119" s="800"/>
      <c r="L119" s="800"/>
      <c r="M119" s="800"/>
      <c r="N119" s="800"/>
      <c r="O119" s="800"/>
      <c r="P119" s="800"/>
      <c r="Q119" s="800"/>
      <c r="R119" s="800"/>
      <c r="S119" s="800"/>
      <c r="T119" s="800"/>
      <c r="U119" s="800"/>
      <c r="V119" s="800"/>
      <c r="W119" s="800"/>
      <c r="X119" s="800"/>
      <c r="Y119" s="800"/>
      <c r="Z119" s="800"/>
      <c r="AA119" s="800"/>
      <c r="AB119" s="800"/>
      <c r="AC119" s="800"/>
      <c r="AD119" s="800"/>
    </row>
    <row r="120" spans="1:30" ht="15.75" customHeight="1" x14ac:dyDescent="0.25">
      <c r="A120" s="800"/>
      <c r="B120" s="800"/>
      <c r="C120" s="800"/>
      <c r="D120" s="800"/>
      <c r="E120" s="800"/>
      <c r="F120" s="800"/>
      <c r="G120" s="801"/>
      <c r="H120" s="800"/>
      <c r="I120" s="800"/>
      <c r="J120" s="800"/>
      <c r="K120" s="800"/>
      <c r="L120" s="800"/>
      <c r="M120" s="800"/>
      <c r="N120" s="800"/>
      <c r="O120" s="800"/>
      <c r="P120" s="800"/>
      <c r="Q120" s="800"/>
      <c r="R120" s="800"/>
      <c r="S120" s="800"/>
      <c r="T120" s="800"/>
      <c r="U120" s="800"/>
      <c r="V120" s="800"/>
      <c r="W120" s="800"/>
      <c r="X120" s="800"/>
      <c r="Y120" s="800"/>
      <c r="Z120" s="800"/>
      <c r="AA120" s="800"/>
      <c r="AB120" s="800"/>
      <c r="AC120" s="800"/>
      <c r="AD120" s="800"/>
    </row>
    <row r="121" spans="1:30" ht="15.75" customHeight="1" x14ac:dyDescent="0.25">
      <c r="A121" s="800"/>
      <c r="B121" s="800"/>
      <c r="C121" s="800"/>
      <c r="D121" s="800"/>
      <c r="E121" s="800"/>
      <c r="F121" s="800"/>
      <c r="G121" s="801"/>
      <c r="H121" s="800"/>
      <c r="I121" s="800"/>
      <c r="J121" s="800"/>
      <c r="K121" s="800"/>
      <c r="L121" s="800"/>
      <c r="M121" s="800"/>
      <c r="N121" s="800"/>
      <c r="O121" s="800"/>
      <c r="P121" s="800"/>
      <c r="Q121" s="800"/>
      <c r="R121" s="800"/>
      <c r="S121" s="800"/>
      <c r="T121" s="800"/>
      <c r="U121" s="800"/>
      <c r="V121" s="800"/>
      <c r="W121" s="800"/>
      <c r="X121" s="800"/>
      <c r="Y121" s="800"/>
      <c r="Z121" s="800"/>
      <c r="AA121" s="800"/>
      <c r="AB121" s="800"/>
      <c r="AC121" s="800"/>
      <c r="AD121" s="800"/>
    </row>
    <row r="122" spans="1:30" ht="15.75" customHeight="1" x14ac:dyDescent="0.25">
      <c r="A122" s="800"/>
      <c r="B122" s="800"/>
      <c r="C122" s="800"/>
      <c r="D122" s="800"/>
      <c r="E122" s="800"/>
      <c r="F122" s="800"/>
      <c r="G122" s="801"/>
      <c r="H122" s="800"/>
      <c r="I122" s="800"/>
      <c r="J122" s="800"/>
      <c r="K122" s="800"/>
      <c r="L122" s="800"/>
      <c r="M122" s="800"/>
      <c r="N122" s="800"/>
      <c r="O122" s="800"/>
      <c r="P122" s="800"/>
      <c r="Q122" s="800"/>
      <c r="R122" s="800"/>
      <c r="S122" s="800"/>
      <c r="T122" s="800"/>
      <c r="U122" s="800"/>
      <c r="V122" s="800"/>
      <c r="W122" s="800"/>
      <c r="X122" s="800"/>
      <c r="Y122" s="800"/>
      <c r="Z122" s="800"/>
      <c r="AA122" s="800"/>
      <c r="AB122" s="800"/>
      <c r="AC122" s="800"/>
      <c r="AD122" s="800"/>
    </row>
    <row r="123" spans="1:30" ht="15.75" customHeight="1" x14ac:dyDescent="0.25">
      <c r="A123" s="800"/>
      <c r="B123" s="800"/>
      <c r="C123" s="800"/>
      <c r="D123" s="800"/>
      <c r="E123" s="800"/>
      <c r="F123" s="800"/>
      <c r="G123" s="801"/>
      <c r="H123" s="800"/>
      <c r="I123" s="800"/>
      <c r="J123" s="800"/>
      <c r="K123" s="800"/>
      <c r="L123" s="800"/>
      <c r="M123" s="800"/>
      <c r="N123" s="800"/>
      <c r="O123" s="800"/>
      <c r="P123" s="800"/>
      <c r="Q123" s="800"/>
      <c r="R123" s="800"/>
      <c r="S123" s="800"/>
      <c r="T123" s="800"/>
      <c r="U123" s="800"/>
      <c r="V123" s="800"/>
      <c r="W123" s="800"/>
      <c r="X123" s="800"/>
      <c r="Y123" s="800"/>
      <c r="Z123" s="800"/>
      <c r="AA123" s="800"/>
      <c r="AB123" s="800"/>
      <c r="AC123" s="800"/>
      <c r="AD123" s="800"/>
    </row>
    <row r="124" spans="1:30" ht="15.75" customHeight="1" x14ac:dyDescent="0.25">
      <c r="A124" s="800"/>
      <c r="B124" s="800"/>
      <c r="C124" s="800"/>
      <c r="D124" s="800"/>
      <c r="E124" s="800"/>
      <c r="F124" s="800"/>
      <c r="G124" s="801"/>
      <c r="H124" s="800"/>
      <c r="I124" s="800"/>
      <c r="J124" s="800"/>
      <c r="K124" s="800"/>
      <c r="L124" s="800"/>
      <c r="M124" s="800"/>
      <c r="N124" s="800"/>
      <c r="O124" s="800"/>
      <c r="P124" s="800"/>
      <c r="Q124" s="800"/>
      <c r="R124" s="800"/>
      <c r="S124" s="800"/>
      <c r="T124" s="800"/>
      <c r="U124" s="800"/>
      <c r="V124" s="800"/>
      <c r="W124" s="800"/>
      <c r="X124" s="800"/>
      <c r="Y124" s="800"/>
      <c r="Z124" s="800"/>
      <c r="AA124" s="800"/>
      <c r="AB124" s="800"/>
      <c r="AC124" s="800"/>
      <c r="AD124" s="800"/>
    </row>
    <row r="125" spans="1:30" ht="15.75" customHeight="1" x14ac:dyDescent="0.25">
      <c r="A125" s="800"/>
      <c r="B125" s="800"/>
      <c r="C125" s="800"/>
      <c r="D125" s="800"/>
      <c r="E125" s="800"/>
      <c r="F125" s="800"/>
      <c r="G125" s="801"/>
      <c r="H125" s="800"/>
      <c r="I125" s="800"/>
      <c r="J125" s="800"/>
      <c r="K125" s="800"/>
      <c r="L125" s="800"/>
      <c r="M125" s="800"/>
      <c r="N125" s="800"/>
      <c r="O125" s="800"/>
      <c r="P125" s="800"/>
      <c r="Q125" s="800"/>
      <c r="R125" s="800"/>
      <c r="S125" s="800"/>
      <c r="T125" s="800"/>
      <c r="U125" s="800"/>
      <c r="V125" s="800"/>
      <c r="W125" s="800"/>
      <c r="X125" s="800"/>
      <c r="Y125" s="800"/>
      <c r="Z125" s="800"/>
      <c r="AA125" s="800"/>
      <c r="AB125" s="800"/>
      <c r="AC125" s="800"/>
      <c r="AD125" s="800"/>
    </row>
    <row r="126" spans="1:30" ht="15.75" customHeight="1" x14ac:dyDescent="0.25">
      <c r="A126" s="800"/>
      <c r="B126" s="800"/>
      <c r="C126" s="800"/>
      <c r="D126" s="800"/>
      <c r="E126" s="800"/>
      <c r="F126" s="800"/>
      <c r="G126" s="801"/>
      <c r="H126" s="800"/>
      <c r="I126" s="800"/>
      <c r="J126" s="800"/>
      <c r="K126" s="800"/>
      <c r="L126" s="800"/>
      <c r="M126" s="800"/>
      <c r="N126" s="800"/>
      <c r="O126" s="800"/>
      <c r="P126" s="800"/>
      <c r="Q126" s="800"/>
      <c r="R126" s="800"/>
      <c r="S126" s="800"/>
      <c r="T126" s="800"/>
      <c r="U126" s="800"/>
      <c r="V126" s="800"/>
      <c r="W126" s="800"/>
      <c r="X126" s="800"/>
      <c r="Y126" s="800"/>
      <c r="Z126" s="800"/>
      <c r="AA126" s="800"/>
      <c r="AB126" s="800"/>
      <c r="AC126" s="800"/>
      <c r="AD126" s="800"/>
    </row>
    <row r="127" spans="1:30" ht="15.75" customHeight="1" x14ac:dyDescent="0.25">
      <c r="A127" s="800"/>
      <c r="B127" s="800"/>
      <c r="C127" s="800"/>
      <c r="D127" s="800"/>
      <c r="E127" s="800"/>
      <c r="F127" s="800"/>
      <c r="G127" s="801"/>
      <c r="H127" s="800"/>
      <c r="I127" s="800"/>
      <c r="J127" s="800"/>
      <c r="K127" s="800"/>
      <c r="L127" s="800"/>
      <c r="M127" s="800"/>
      <c r="N127" s="800"/>
      <c r="O127" s="800"/>
      <c r="P127" s="800"/>
      <c r="Q127" s="800"/>
      <c r="R127" s="800"/>
      <c r="S127" s="800"/>
      <c r="T127" s="800"/>
      <c r="U127" s="800"/>
      <c r="V127" s="800"/>
      <c r="W127" s="800"/>
      <c r="X127" s="800"/>
      <c r="Y127" s="800"/>
      <c r="Z127" s="800"/>
      <c r="AA127" s="800"/>
      <c r="AB127" s="800"/>
      <c r="AC127" s="800"/>
      <c r="AD127" s="800"/>
    </row>
    <row r="128" spans="1:30" ht="15.75" customHeight="1" x14ac:dyDescent="0.25">
      <c r="A128" s="800"/>
      <c r="B128" s="800"/>
      <c r="C128" s="800"/>
      <c r="D128" s="800"/>
      <c r="E128" s="800"/>
      <c r="F128" s="800"/>
      <c r="G128" s="801"/>
      <c r="H128" s="800"/>
      <c r="I128" s="800"/>
      <c r="J128" s="800"/>
      <c r="K128" s="800"/>
      <c r="L128" s="800"/>
      <c r="M128" s="800"/>
      <c r="N128" s="800"/>
      <c r="O128" s="800"/>
      <c r="P128" s="800"/>
      <c r="Q128" s="800"/>
      <c r="R128" s="800"/>
      <c r="S128" s="800"/>
      <c r="T128" s="800"/>
      <c r="U128" s="800"/>
      <c r="V128" s="800"/>
      <c r="W128" s="800"/>
      <c r="X128" s="800"/>
      <c r="Y128" s="800"/>
      <c r="Z128" s="800"/>
      <c r="AA128" s="800"/>
      <c r="AB128" s="800"/>
      <c r="AC128" s="800"/>
      <c r="AD128" s="800"/>
    </row>
    <row r="129" spans="1:30" ht="15.75" customHeight="1" x14ac:dyDescent="0.25">
      <c r="A129" s="800"/>
      <c r="B129" s="800"/>
      <c r="C129" s="800"/>
      <c r="D129" s="800"/>
      <c r="E129" s="800"/>
      <c r="F129" s="800"/>
      <c r="G129" s="801"/>
      <c r="H129" s="800"/>
      <c r="I129" s="800"/>
      <c r="J129" s="800"/>
      <c r="K129" s="800"/>
      <c r="L129" s="800"/>
      <c r="M129" s="800"/>
      <c r="N129" s="800"/>
      <c r="O129" s="800"/>
      <c r="P129" s="800"/>
      <c r="Q129" s="800"/>
      <c r="R129" s="800"/>
      <c r="S129" s="800"/>
      <c r="T129" s="800"/>
      <c r="U129" s="800"/>
      <c r="V129" s="800"/>
      <c r="W129" s="800"/>
      <c r="X129" s="800"/>
      <c r="Y129" s="800"/>
      <c r="Z129" s="800"/>
      <c r="AA129" s="800"/>
      <c r="AB129" s="800"/>
      <c r="AC129" s="800"/>
      <c r="AD129" s="800"/>
    </row>
    <row r="130" spans="1:30" ht="15.75" customHeight="1" x14ac:dyDescent="0.25">
      <c r="A130" s="800"/>
      <c r="B130" s="800"/>
      <c r="C130" s="800"/>
      <c r="D130" s="800"/>
      <c r="E130" s="800"/>
      <c r="F130" s="800"/>
      <c r="G130" s="801"/>
      <c r="H130" s="800"/>
      <c r="I130" s="800"/>
      <c r="J130" s="800"/>
      <c r="K130" s="800"/>
      <c r="L130" s="800"/>
      <c r="M130" s="800"/>
      <c r="N130" s="800"/>
      <c r="O130" s="800"/>
      <c r="P130" s="800"/>
      <c r="Q130" s="800"/>
      <c r="R130" s="800"/>
      <c r="S130" s="800"/>
      <c r="T130" s="800"/>
      <c r="U130" s="800"/>
      <c r="V130" s="800"/>
      <c r="W130" s="800"/>
      <c r="X130" s="800"/>
      <c r="Y130" s="800"/>
      <c r="Z130" s="800"/>
      <c r="AA130" s="800"/>
      <c r="AB130" s="800"/>
      <c r="AC130" s="800"/>
      <c r="AD130" s="800"/>
    </row>
    <row r="131" spans="1:30" ht="15.75" customHeight="1" x14ac:dyDescent="0.25">
      <c r="A131" s="800"/>
      <c r="B131" s="800"/>
      <c r="C131" s="800"/>
      <c r="D131" s="800"/>
      <c r="E131" s="800"/>
      <c r="F131" s="800"/>
      <c r="G131" s="801"/>
      <c r="H131" s="800"/>
      <c r="I131" s="800"/>
      <c r="J131" s="800"/>
      <c r="K131" s="800"/>
      <c r="L131" s="800"/>
      <c r="M131" s="800"/>
      <c r="N131" s="800"/>
      <c r="O131" s="800"/>
      <c r="P131" s="800"/>
      <c r="Q131" s="800"/>
      <c r="R131" s="800"/>
      <c r="S131" s="800"/>
      <c r="T131" s="800"/>
      <c r="U131" s="800"/>
      <c r="V131" s="800"/>
      <c r="W131" s="800"/>
      <c r="X131" s="800"/>
      <c r="Y131" s="800"/>
      <c r="Z131" s="800"/>
      <c r="AA131" s="800"/>
      <c r="AB131" s="800"/>
      <c r="AC131" s="800"/>
      <c r="AD131" s="800"/>
    </row>
    <row r="132" spans="1:30" ht="15.75" customHeight="1" x14ac:dyDescent="0.25">
      <c r="A132" s="800"/>
      <c r="B132" s="800"/>
      <c r="C132" s="800"/>
      <c r="D132" s="800"/>
      <c r="E132" s="800"/>
      <c r="F132" s="800"/>
      <c r="G132" s="801"/>
      <c r="H132" s="800"/>
      <c r="I132" s="800"/>
      <c r="J132" s="800"/>
      <c r="K132" s="800"/>
      <c r="L132" s="800"/>
      <c r="M132" s="800"/>
      <c r="N132" s="800"/>
      <c r="O132" s="800"/>
      <c r="P132" s="800"/>
      <c r="Q132" s="800"/>
      <c r="R132" s="800"/>
      <c r="S132" s="800"/>
      <c r="T132" s="800"/>
      <c r="U132" s="800"/>
      <c r="V132" s="800"/>
      <c r="W132" s="800"/>
      <c r="X132" s="800"/>
      <c r="Y132" s="800"/>
      <c r="Z132" s="800"/>
      <c r="AA132" s="800"/>
      <c r="AB132" s="800"/>
      <c r="AC132" s="800"/>
      <c r="AD132" s="800"/>
    </row>
    <row r="133" spans="1:30" ht="15.75" customHeight="1" x14ac:dyDescent="0.25">
      <c r="A133" s="800"/>
      <c r="B133" s="800"/>
      <c r="C133" s="800"/>
      <c r="D133" s="800"/>
      <c r="E133" s="800"/>
      <c r="F133" s="800"/>
      <c r="G133" s="801"/>
      <c r="H133" s="800"/>
      <c r="I133" s="800"/>
      <c r="J133" s="800"/>
      <c r="K133" s="800"/>
      <c r="L133" s="800"/>
      <c r="M133" s="800"/>
      <c r="N133" s="800"/>
      <c r="O133" s="800"/>
      <c r="P133" s="800"/>
      <c r="Q133" s="800"/>
      <c r="R133" s="800"/>
      <c r="S133" s="800"/>
      <c r="T133" s="800"/>
      <c r="U133" s="800"/>
      <c r="V133" s="800"/>
      <c r="W133" s="800"/>
      <c r="X133" s="800"/>
      <c r="Y133" s="800"/>
      <c r="Z133" s="800"/>
      <c r="AA133" s="800"/>
      <c r="AB133" s="800"/>
      <c r="AC133" s="800"/>
      <c r="AD133" s="800"/>
    </row>
    <row r="134" spans="1:30" ht="15.75" customHeight="1" x14ac:dyDescent="0.25">
      <c r="A134" s="800"/>
      <c r="B134" s="800"/>
      <c r="C134" s="800"/>
      <c r="D134" s="800"/>
      <c r="E134" s="800"/>
      <c r="F134" s="800"/>
      <c r="G134" s="801"/>
      <c r="H134" s="800"/>
      <c r="I134" s="800"/>
      <c r="J134" s="800"/>
      <c r="K134" s="800"/>
      <c r="L134" s="800"/>
      <c r="M134" s="800"/>
      <c r="N134" s="800"/>
      <c r="O134" s="800"/>
      <c r="P134" s="800"/>
      <c r="Q134" s="800"/>
      <c r="R134" s="800"/>
      <c r="S134" s="800"/>
      <c r="T134" s="800"/>
      <c r="U134" s="800"/>
      <c r="V134" s="800"/>
      <c r="W134" s="800"/>
      <c r="X134" s="800"/>
      <c r="Y134" s="800"/>
      <c r="Z134" s="800"/>
      <c r="AA134" s="800"/>
      <c r="AB134" s="800"/>
      <c r="AC134" s="800"/>
      <c r="AD134" s="800"/>
    </row>
    <row r="135" spans="1:30" ht="15.75" customHeight="1" x14ac:dyDescent="0.25">
      <c r="A135" s="800"/>
      <c r="B135" s="800"/>
      <c r="C135" s="800"/>
      <c r="D135" s="800"/>
      <c r="E135" s="800"/>
      <c r="F135" s="800"/>
      <c r="G135" s="801"/>
      <c r="H135" s="800"/>
      <c r="I135" s="800"/>
      <c r="J135" s="800"/>
      <c r="K135" s="800"/>
      <c r="L135" s="800"/>
      <c r="M135" s="800"/>
      <c r="N135" s="800"/>
      <c r="O135" s="800"/>
      <c r="P135" s="800"/>
      <c r="Q135" s="800"/>
      <c r="R135" s="800"/>
      <c r="S135" s="800"/>
      <c r="T135" s="800"/>
      <c r="U135" s="800"/>
      <c r="V135" s="800"/>
      <c r="W135" s="800"/>
      <c r="X135" s="800"/>
      <c r="Y135" s="800"/>
      <c r="Z135" s="800"/>
      <c r="AA135" s="800"/>
      <c r="AB135" s="800"/>
      <c r="AC135" s="800"/>
      <c r="AD135" s="800"/>
    </row>
    <row r="136" spans="1:30" ht="15.75" customHeight="1" x14ac:dyDescent="0.25">
      <c r="A136" s="800"/>
      <c r="B136" s="800"/>
      <c r="C136" s="800"/>
      <c r="D136" s="800"/>
      <c r="E136" s="800"/>
      <c r="F136" s="800"/>
      <c r="G136" s="801"/>
      <c r="H136" s="800"/>
      <c r="I136" s="800"/>
      <c r="J136" s="800"/>
      <c r="K136" s="800"/>
      <c r="L136" s="800"/>
      <c r="M136" s="800"/>
      <c r="N136" s="800"/>
      <c r="O136" s="800"/>
      <c r="P136" s="800"/>
      <c r="Q136" s="800"/>
      <c r="R136" s="800"/>
      <c r="S136" s="800"/>
      <c r="T136" s="800"/>
      <c r="U136" s="800"/>
      <c r="V136" s="800"/>
      <c r="W136" s="800"/>
      <c r="X136" s="800"/>
      <c r="Y136" s="800"/>
      <c r="Z136" s="800"/>
      <c r="AA136" s="800"/>
      <c r="AB136" s="800"/>
      <c r="AC136" s="800"/>
      <c r="AD136" s="800"/>
    </row>
    <row r="137" spans="1:30" ht="15.75" customHeight="1" x14ac:dyDescent="0.25">
      <c r="A137" s="800"/>
      <c r="B137" s="800"/>
      <c r="C137" s="800"/>
      <c r="D137" s="800"/>
      <c r="E137" s="800"/>
      <c r="F137" s="800"/>
      <c r="G137" s="801"/>
      <c r="H137" s="800"/>
      <c r="I137" s="800"/>
      <c r="J137" s="800"/>
      <c r="K137" s="800"/>
      <c r="L137" s="800"/>
      <c r="M137" s="800"/>
      <c r="N137" s="800"/>
      <c r="O137" s="800"/>
      <c r="P137" s="800"/>
      <c r="Q137" s="800"/>
      <c r="R137" s="800"/>
      <c r="S137" s="800"/>
      <c r="T137" s="800"/>
      <c r="U137" s="800"/>
      <c r="V137" s="800"/>
      <c r="W137" s="800"/>
      <c r="X137" s="800"/>
      <c r="Y137" s="800"/>
      <c r="Z137" s="800"/>
      <c r="AA137" s="800"/>
      <c r="AB137" s="800"/>
      <c r="AC137" s="800"/>
      <c r="AD137" s="800"/>
    </row>
    <row r="138" spans="1:30" ht="15.75" customHeight="1" x14ac:dyDescent="0.25">
      <c r="A138" s="800"/>
      <c r="B138" s="800"/>
      <c r="C138" s="800"/>
      <c r="D138" s="800"/>
      <c r="E138" s="800"/>
      <c r="F138" s="800"/>
      <c r="G138" s="801"/>
      <c r="H138" s="800"/>
      <c r="I138" s="800"/>
      <c r="J138" s="800"/>
      <c r="K138" s="800"/>
      <c r="L138" s="800"/>
      <c r="M138" s="800"/>
      <c r="N138" s="800"/>
      <c r="O138" s="800"/>
      <c r="P138" s="800"/>
      <c r="Q138" s="800"/>
      <c r="R138" s="800"/>
      <c r="S138" s="800"/>
      <c r="T138" s="800"/>
      <c r="U138" s="800"/>
      <c r="V138" s="800"/>
      <c r="W138" s="800"/>
      <c r="X138" s="800"/>
      <c r="Y138" s="800"/>
      <c r="Z138" s="800"/>
      <c r="AA138" s="800"/>
      <c r="AB138" s="800"/>
      <c r="AC138" s="800"/>
      <c r="AD138" s="800"/>
    </row>
    <row r="139" spans="1:30" ht="15.75" customHeight="1" x14ac:dyDescent="0.25">
      <c r="A139" s="800"/>
      <c r="B139" s="800"/>
      <c r="C139" s="800"/>
      <c r="D139" s="800"/>
      <c r="E139" s="800"/>
      <c r="F139" s="800"/>
      <c r="G139" s="801"/>
      <c r="H139" s="800"/>
      <c r="I139" s="800"/>
      <c r="J139" s="800"/>
      <c r="K139" s="800"/>
      <c r="L139" s="800"/>
      <c r="M139" s="800"/>
      <c r="N139" s="800"/>
      <c r="O139" s="800"/>
      <c r="P139" s="800"/>
      <c r="Q139" s="800"/>
      <c r="R139" s="800"/>
      <c r="S139" s="800"/>
      <c r="T139" s="800"/>
      <c r="U139" s="800"/>
      <c r="V139" s="800"/>
      <c r="W139" s="800"/>
      <c r="X139" s="800"/>
      <c r="Y139" s="800"/>
      <c r="Z139" s="800"/>
      <c r="AA139" s="800"/>
      <c r="AB139" s="800"/>
      <c r="AC139" s="800"/>
      <c r="AD139" s="800"/>
    </row>
    <row r="140" spans="1:30" ht="15.75" customHeight="1" x14ac:dyDescent="0.25">
      <c r="A140" s="800"/>
      <c r="B140" s="800"/>
      <c r="C140" s="800"/>
      <c r="D140" s="800"/>
      <c r="E140" s="800"/>
      <c r="F140" s="800"/>
      <c r="G140" s="801"/>
      <c r="H140" s="800"/>
      <c r="I140" s="800"/>
      <c r="J140" s="800"/>
      <c r="K140" s="800"/>
      <c r="L140" s="800"/>
      <c r="M140" s="800"/>
      <c r="N140" s="800"/>
      <c r="O140" s="800"/>
      <c r="P140" s="800"/>
      <c r="Q140" s="800"/>
      <c r="R140" s="800"/>
      <c r="S140" s="800"/>
      <c r="T140" s="800"/>
      <c r="U140" s="800"/>
      <c r="V140" s="800"/>
      <c r="W140" s="800"/>
      <c r="X140" s="800"/>
      <c r="Y140" s="800"/>
      <c r="Z140" s="800"/>
      <c r="AA140" s="800"/>
      <c r="AB140" s="800"/>
      <c r="AC140" s="800"/>
      <c r="AD140" s="800"/>
    </row>
    <row r="141" spans="1:30" ht="15.75" customHeight="1" x14ac:dyDescent="0.25">
      <c r="A141" s="800"/>
      <c r="B141" s="800"/>
      <c r="C141" s="800"/>
      <c r="D141" s="800"/>
      <c r="E141" s="800"/>
      <c r="F141" s="800"/>
      <c r="G141" s="801"/>
      <c r="H141" s="800"/>
      <c r="I141" s="800"/>
      <c r="J141" s="800"/>
      <c r="K141" s="800"/>
      <c r="L141" s="800"/>
      <c r="M141" s="800"/>
      <c r="N141" s="800"/>
      <c r="O141" s="800"/>
      <c r="P141" s="800"/>
      <c r="Q141" s="800"/>
      <c r="R141" s="800"/>
      <c r="S141" s="800"/>
      <c r="T141" s="800"/>
      <c r="U141" s="800"/>
      <c r="V141" s="800"/>
      <c r="W141" s="800"/>
      <c r="X141" s="800"/>
      <c r="Y141" s="800"/>
      <c r="Z141" s="800"/>
      <c r="AA141" s="800"/>
      <c r="AB141" s="800"/>
      <c r="AC141" s="800"/>
      <c r="AD141" s="800"/>
    </row>
    <row r="142" spans="1:30" ht="15.75" customHeight="1" x14ac:dyDescent="0.25">
      <c r="A142" s="800"/>
      <c r="B142" s="800"/>
      <c r="C142" s="800"/>
      <c r="D142" s="800"/>
      <c r="E142" s="800"/>
      <c r="F142" s="800"/>
      <c r="G142" s="801"/>
      <c r="H142" s="800"/>
      <c r="I142" s="800"/>
      <c r="J142" s="800"/>
      <c r="K142" s="800"/>
      <c r="L142" s="800"/>
      <c r="M142" s="800"/>
      <c r="N142" s="800"/>
      <c r="O142" s="800"/>
      <c r="P142" s="800"/>
      <c r="Q142" s="800"/>
      <c r="R142" s="800"/>
      <c r="S142" s="800"/>
      <c r="T142" s="800"/>
      <c r="U142" s="800"/>
      <c r="V142" s="800"/>
      <c r="W142" s="800"/>
      <c r="X142" s="800"/>
      <c r="Y142" s="800"/>
      <c r="Z142" s="800"/>
      <c r="AA142" s="800"/>
      <c r="AB142" s="800"/>
      <c r="AC142" s="800"/>
      <c r="AD142" s="800"/>
    </row>
    <row r="143" spans="1:30" ht="15.75" customHeight="1" x14ac:dyDescent="0.25">
      <c r="A143" s="800"/>
      <c r="B143" s="800"/>
      <c r="C143" s="800"/>
      <c r="D143" s="800"/>
      <c r="E143" s="800"/>
      <c r="F143" s="800"/>
      <c r="G143" s="801"/>
      <c r="H143" s="800"/>
      <c r="I143" s="800"/>
      <c r="J143" s="800"/>
      <c r="K143" s="800"/>
      <c r="L143" s="800"/>
      <c r="M143" s="800"/>
      <c r="N143" s="800"/>
      <c r="O143" s="800"/>
      <c r="P143" s="800"/>
      <c r="Q143" s="800"/>
      <c r="R143" s="800"/>
      <c r="S143" s="800"/>
      <c r="T143" s="800"/>
      <c r="U143" s="800"/>
      <c r="V143" s="800"/>
      <c r="W143" s="800"/>
      <c r="X143" s="800"/>
      <c r="Y143" s="800"/>
      <c r="Z143" s="800"/>
      <c r="AA143" s="800"/>
      <c r="AB143" s="800"/>
      <c r="AC143" s="800"/>
      <c r="AD143" s="800"/>
    </row>
    <row r="144" spans="1:30" ht="15.75" customHeight="1" x14ac:dyDescent="0.25">
      <c r="A144" s="800"/>
      <c r="B144" s="800"/>
      <c r="C144" s="800"/>
      <c r="D144" s="800"/>
      <c r="E144" s="800"/>
      <c r="F144" s="800"/>
      <c r="G144" s="801"/>
      <c r="H144" s="800"/>
      <c r="I144" s="800"/>
      <c r="J144" s="800"/>
      <c r="K144" s="800"/>
      <c r="L144" s="800"/>
      <c r="M144" s="800"/>
      <c r="N144" s="800"/>
      <c r="O144" s="800"/>
      <c r="P144" s="800"/>
      <c r="Q144" s="800"/>
      <c r="R144" s="800"/>
      <c r="S144" s="800"/>
      <c r="T144" s="800"/>
      <c r="U144" s="800"/>
      <c r="V144" s="800"/>
      <c r="W144" s="800"/>
      <c r="X144" s="800"/>
      <c r="Y144" s="800"/>
      <c r="Z144" s="800"/>
      <c r="AA144" s="800"/>
      <c r="AB144" s="800"/>
      <c r="AC144" s="800"/>
      <c r="AD144" s="800"/>
    </row>
    <row r="145" spans="1:30" ht="15.75" customHeight="1" x14ac:dyDescent="0.25">
      <c r="A145" s="800"/>
      <c r="B145" s="800"/>
      <c r="C145" s="800"/>
      <c r="D145" s="800"/>
      <c r="E145" s="800"/>
      <c r="F145" s="800"/>
      <c r="G145" s="801"/>
      <c r="H145" s="800"/>
      <c r="I145" s="800"/>
      <c r="J145" s="800"/>
      <c r="K145" s="800"/>
      <c r="L145" s="800"/>
      <c r="M145" s="800"/>
      <c r="N145" s="800"/>
      <c r="O145" s="800"/>
      <c r="P145" s="800"/>
      <c r="Q145" s="800"/>
      <c r="R145" s="800"/>
      <c r="S145" s="800"/>
      <c r="T145" s="800"/>
      <c r="U145" s="800"/>
      <c r="V145" s="800"/>
      <c r="W145" s="800"/>
      <c r="X145" s="800"/>
      <c r="Y145" s="800"/>
      <c r="Z145" s="800"/>
      <c r="AA145" s="800"/>
      <c r="AB145" s="800"/>
      <c r="AC145" s="800"/>
      <c r="AD145" s="800"/>
    </row>
    <row r="146" spans="1:30" ht="15.75" customHeight="1" x14ac:dyDescent="0.25">
      <c r="A146" s="800"/>
      <c r="B146" s="800"/>
      <c r="C146" s="800"/>
      <c r="D146" s="800"/>
      <c r="E146" s="800"/>
      <c r="F146" s="800"/>
      <c r="G146" s="801"/>
      <c r="H146" s="800"/>
      <c r="I146" s="800"/>
      <c r="J146" s="800"/>
      <c r="K146" s="800"/>
      <c r="L146" s="800"/>
      <c r="M146" s="800"/>
      <c r="N146" s="800"/>
      <c r="O146" s="800"/>
      <c r="P146" s="800"/>
      <c r="Q146" s="800"/>
      <c r="R146" s="800"/>
      <c r="S146" s="800"/>
      <c r="T146" s="800"/>
      <c r="U146" s="800"/>
      <c r="V146" s="800"/>
      <c r="W146" s="800"/>
      <c r="X146" s="800"/>
      <c r="Y146" s="800"/>
      <c r="Z146" s="800"/>
      <c r="AA146" s="800"/>
      <c r="AB146" s="800"/>
      <c r="AC146" s="800"/>
      <c r="AD146" s="800"/>
    </row>
    <row r="147" spans="1:30" ht="15.75" customHeight="1" x14ac:dyDescent="0.25">
      <c r="A147" s="800"/>
      <c r="B147" s="800"/>
      <c r="C147" s="800"/>
      <c r="D147" s="800"/>
      <c r="E147" s="800"/>
      <c r="F147" s="800"/>
      <c r="G147" s="801"/>
      <c r="H147" s="800"/>
      <c r="I147" s="800"/>
      <c r="J147" s="800"/>
      <c r="K147" s="800"/>
      <c r="L147" s="800"/>
      <c r="M147" s="800"/>
      <c r="N147" s="800"/>
      <c r="O147" s="800"/>
      <c r="P147" s="800"/>
      <c r="Q147" s="800"/>
      <c r="R147" s="800"/>
      <c r="S147" s="800"/>
      <c r="T147" s="800"/>
      <c r="U147" s="800"/>
      <c r="V147" s="800"/>
      <c r="W147" s="800"/>
      <c r="X147" s="800"/>
      <c r="Y147" s="800"/>
      <c r="Z147" s="800"/>
      <c r="AA147" s="800"/>
      <c r="AB147" s="800"/>
      <c r="AC147" s="800"/>
      <c r="AD147" s="800"/>
    </row>
    <row r="148" spans="1:30" ht="15.75" customHeight="1" x14ac:dyDescent="0.25">
      <c r="A148" s="800"/>
      <c r="B148" s="800"/>
      <c r="C148" s="800"/>
      <c r="D148" s="800"/>
      <c r="E148" s="800"/>
      <c r="F148" s="800"/>
      <c r="G148" s="801"/>
      <c r="H148" s="800"/>
      <c r="I148" s="800"/>
      <c r="J148" s="800"/>
      <c r="K148" s="800"/>
      <c r="L148" s="800"/>
      <c r="M148" s="800"/>
      <c r="N148" s="800"/>
      <c r="O148" s="800"/>
      <c r="P148" s="800"/>
      <c r="Q148" s="800"/>
      <c r="R148" s="800"/>
      <c r="S148" s="800"/>
      <c r="T148" s="800"/>
      <c r="U148" s="800"/>
      <c r="V148" s="800"/>
      <c r="W148" s="800"/>
      <c r="X148" s="800"/>
      <c r="Y148" s="800"/>
      <c r="Z148" s="800"/>
      <c r="AA148" s="800"/>
      <c r="AB148" s="800"/>
      <c r="AC148" s="800"/>
      <c r="AD148" s="800"/>
    </row>
    <row r="149" spans="1:30" ht="15.75" customHeight="1" x14ac:dyDescent="0.25">
      <c r="A149" s="800"/>
      <c r="B149" s="800"/>
      <c r="C149" s="800"/>
      <c r="D149" s="800"/>
      <c r="E149" s="800"/>
      <c r="F149" s="800"/>
      <c r="G149" s="801"/>
      <c r="H149" s="800"/>
      <c r="I149" s="800"/>
      <c r="J149" s="800"/>
      <c r="K149" s="800"/>
      <c r="L149" s="800"/>
      <c r="M149" s="800"/>
      <c r="N149" s="800"/>
      <c r="O149" s="800"/>
      <c r="P149" s="800"/>
      <c r="Q149" s="800"/>
      <c r="R149" s="800"/>
      <c r="S149" s="800"/>
      <c r="T149" s="800"/>
      <c r="U149" s="800"/>
      <c r="V149" s="800"/>
      <c r="W149" s="800"/>
      <c r="X149" s="800"/>
      <c r="Y149" s="800"/>
      <c r="Z149" s="800"/>
      <c r="AA149" s="800"/>
      <c r="AB149" s="800"/>
      <c r="AC149" s="800"/>
      <c r="AD149" s="800"/>
    </row>
    <row r="150" spans="1:30" ht="15.75" customHeight="1" x14ac:dyDescent="0.25">
      <c r="A150" s="800"/>
      <c r="B150" s="800"/>
      <c r="C150" s="800"/>
      <c r="D150" s="800"/>
      <c r="E150" s="800"/>
      <c r="F150" s="800"/>
      <c r="G150" s="801"/>
      <c r="H150" s="800"/>
      <c r="I150" s="800"/>
      <c r="J150" s="800"/>
      <c r="K150" s="800"/>
      <c r="L150" s="800"/>
      <c r="M150" s="800"/>
      <c r="N150" s="800"/>
      <c r="O150" s="800"/>
      <c r="P150" s="800"/>
      <c r="Q150" s="800"/>
      <c r="R150" s="800"/>
      <c r="S150" s="800"/>
      <c r="T150" s="800"/>
      <c r="U150" s="800"/>
      <c r="V150" s="800"/>
      <c r="W150" s="800"/>
      <c r="X150" s="800"/>
      <c r="Y150" s="800"/>
      <c r="Z150" s="800"/>
      <c r="AA150" s="800"/>
      <c r="AB150" s="800"/>
      <c r="AC150" s="800"/>
      <c r="AD150" s="800"/>
    </row>
    <row r="151" spans="1:30" ht="15.75" customHeight="1" x14ac:dyDescent="0.25">
      <c r="A151" s="800"/>
      <c r="B151" s="800"/>
      <c r="C151" s="800"/>
      <c r="D151" s="800"/>
      <c r="E151" s="800"/>
      <c r="F151" s="800"/>
      <c r="G151" s="801"/>
      <c r="H151" s="800"/>
      <c r="I151" s="800"/>
      <c r="J151" s="800"/>
      <c r="K151" s="800"/>
      <c r="L151" s="800"/>
      <c r="M151" s="800"/>
      <c r="N151" s="800"/>
      <c r="O151" s="800"/>
      <c r="P151" s="800"/>
      <c r="Q151" s="800"/>
      <c r="R151" s="800"/>
      <c r="S151" s="800"/>
      <c r="T151" s="800"/>
      <c r="U151" s="800"/>
      <c r="V151" s="800"/>
      <c r="W151" s="800"/>
      <c r="X151" s="800"/>
      <c r="Y151" s="800"/>
      <c r="Z151" s="800"/>
      <c r="AA151" s="800"/>
      <c r="AB151" s="800"/>
      <c r="AC151" s="800"/>
      <c r="AD151" s="800"/>
    </row>
    <row r="152" spans="1:30" ht="15.75" customHeight="1" x14ac:dyDescent="0.25">
      <c r="A152" s="800"/>
      <c r="B152" s="800"/>
      <c r="C152" s="800"/>
      <c r="D152" s="800"/>
      <c r="E152" s="800"/>
      <c r="F152" s="800"/>
      <c r="G152" s="801"/>
      <c r="H152" s="800"/>
      <c r="I152" s="800"/>
      <c r="J152" s="800"/>
      <c r="K152" s="800"/>
      <c r="L152" s="800"/>
      <c r="M152" s="800"/>
      <c r="N152" s="800"/>
      <c r="O152" s="800"/>
      <c r="P152" s="800"/>
      <c r="Q152" s="800"/>
      <c r="R152" s="800"/>
      <c r="S152" s="800"/>
      <c r="T152" s="800"/>
      <c r="U152" s="800"/>
      <c r="V152" s="800"/>
      <c r="W152" s="800"/>
      <c r="X152" s="800"/>
      <c r="Y152" s="800"/>
      <c r="Z152" s="800"/>
      <c r="AA152" s="800"/>
      <c r="AB152" s="800"/>
      <c r="AC152" s="800"/>
      <c r="AD152" s="800"/>
    </row>
    <row r="153" spans="1:30" ht="15.75" customHeight="1" x14ac:dyDescent="0.25">
      <c r="A153" s="800"/>
      <c r="B153" s="800"/>
      <c r="C153" s="800"/>
      <c r="D153" s="800"/>
      <c r="E153" s="800"/>
      <c r="F153" s="800"/>
      <c r="G153" s="801"/>
      <c r="H153" s="800"/>
      <c r="I153" s="800"/>
      <c r="J153" s="800"/>
      <c r="K153" s="800"/>
      <c r="L153" s="800"/>
      <c r="M153" s="800"/>
      <c r="N153" s="800"/>
      <c r="O153" s="800"/>
      <c r="P153" s="800"/>
      <c r="Q153" s="800"/>
      <c r="R153" s="800"/>
      <c r="S153" s="800"/>
      <c r="T153" s="800"/>
      <c r="U153" s="800"/>
      <c r="V153" s="800"/>
      <c r="W153" s="800"/>
      <c r="X153" s="800"/>
      <c r="Y153" s="800"/>
      <c r="Z153" s="800"/>
      <c r="AA153" s="800"/>
      <c r="AB153" s="800"/>
      <c r="AC153" s="800"/>
      <c r="AD153" s="800"/>
    </row>
    <row r="154" spans="1:30" ht="15.75" customHeight="1" x14ac:dyDescent="0.25">
      <c r="A154" s="800"/>
      <c r="B154" s="800"/>
      <c r="C154" s="800"/>
      <c r="D154" s="800"/>
      <c r="E154" s="800"/>
      <c r="F154" s="800"/>
      <c r="G154" s="801"/>
      <c r="H154" s="800"/>
      <c r="I154" s="800"/>
      <c r="J154" s="800"/>
      <c r="K154" s="800"/>
      <c r="L154" s="800"/>
      <c r="M154" s="800"/>
      <c r="N154" s="800"/>
      <c r="O154" s="800"/>
      <c r="P154" s="800"/>
      <c r="Q154" s="800"/>
      <c r="R154" s="800"/>
      <c r="S154" s="800"/>
      <c r="T154" s="800"/>
      <c r="U154" s="800"/>
      <c r="V154" s="800"/>
      <c r="W154" s="800"/>
      <c r="X154" s="800"/>
      <c r="Y154" s="800"/>
      <c r="Z154" s="800"/>
      <c r="AA154" s="800"/>
      <c r="AB154" s="800"/>
      <c r="AC154" s="800"/>
      <c r="AD154" s="800"/>
    </row>
    <row r="155" spans="1:30" ht="15.75" customHeight="1" x14ac:dyDescent="0.25">
      <c r="A155" s="800"/>
      <c r="B155" s="800"/>
      <c r="C155" s="800"/>
      <c r="D155" s="800"/>
      <c r="E155" s="800"/>
      <c r="F155" s="800"/>
      <c r="G155" s="801"/>
      <c r="H155" s="800"/>
      <c r="I155" s="800"/>
      <c r="J155" s="800"/>
      <c r="K155" s="800"/>
      <c r="L155" s="800"/>
      <c r="M155" s="800"/>
      <c r="N155" s="800"/>
      <c r="O155" s="800"/>
      <c r="P155" s="800"/>
      <c r="Q155" s="800"/>
      <c r="R155" s="800"/>
      <c r="S155" s="800"/>
      <c r="T155" s="800"/>
      <c r="U155" s="800"/>
      <c r="V155" s="800"/>
      <c r="W155" s="800"/>
      <c r="X155" s="800"/>
      <c r="Y155" s="800"/>
      <c r="Z155" s="800"/>
      <c r="AA155" s="800"/>
      <c r="AB155" s="800"/>
      <c r="AC155" s="800"/>
      <c r="AD155" s="800"/>
    </row>
    <row r="156" spans="1:30" ht="15.75" customHeight="1" x14ac:dyDescent="0.25">
      <c r="A156" s="800"/>
      <c r="B156" s="800"/>
      <c r="C156" s="800"/>
      <c r="D156" s="800"/>
      <c r="E156" s="800"/>
      <c r="F156" s="800"/>
      <c r="G156" s="801"/>
      <c r="H156" s="800"/>
      <c r="I156" s="800"/>
      <c r="J156" s="800"/>
      <c r="K156" s="800"/>
      <c r="L156" s="800"/>
      <c r="M156" s="800"/>
      <c r="N156" s="800"/>
      <c r="O156" s="800"/>
      <c r="P156" s="800"/>
      <c r="Q156" s="800"/>
      <c r="R156" s="800"/>
      <c r="S156" s="800"/>
      <c r="T156" s="800"/>
      <c r="U156" s="800"/>
      <c r="V156" s="800"/>
      <c r="W156" s="800"/>
      <c r="X156" s="800"/>
      <c r="Y156" s="800"/>
      <c r="Z156" s="800"/>
      <c r="AA156" s="800"/>
      <c r="AB156" s="800"/>
      <c r="AC156" s="800"/>
      <c r="AD156" s="800"/>
    </row>
    <row r="157" spans="1:30" ht="15.75" customHeight="1" x14ac:dyDescent="0.25">
      <c r="A157" s="800"/>
      <c r="B157" s="800"/>
      <c r="C157" s="800"/>
      <c r="D157" s="800"/>
      <c r="E157" s="800"/>
      <c r="F157" s="800"/>
      <c r="G157" s="801"/>
      <c r="H157" s="800"/>
      <c r="I157" s="800"/>
      <c r="J157" s="800"/>
      <c r="K157" s="800"/>
      <c r="L157" s="800"/>
      <c r="M157" s="800"/>
      <c r="N157" s="800"/>
      <c r="O157" s="800"/>
      <c r="P157" s="800"/>
      <c r="Q157" s="800"/>
      <c r="R157" s="800"/>
      <c r="S157" s="800"/>
      <c r="T157" s="800"/>
      <c r="U157" s="800"/>
      <c r="V157" s="800"/>
      <c r="W157" s="800"/>
      <c r="X157" s="800"/>
      <c r="Y157" s="800"/>
      <c r="Z157" s="800"/>
      <c r="AA157" s="800"/>
      <c r="AB157" s="800"/>
      <c r="AC157" s="800"/>
      <c r="AD157" s="800"/>
    </row>
    <row r="158" spans="1:30" ht="15.75" customHeight="1" x14ac:dyDescent="0.25">
      <c r="A158" s="800"/>
      <c r="B158" s="800"/>
      <c r="C158" s="800"/>
      <c r="D158" s="800"/>
      <c r="E158" s="800"/>
      <c r="F158" s="800"/>
      <c r="G158" s="801"/>
      <c r="H158" s="800"/>
      <c r="I158" s="800"/>
      <c r="J158" s="800"/>
      <c r="K158" s="800"/>
      <c r="L158" s="800"/>
      <c r="M158" s="800"/>
      <c r="N158" s="800"/>
      <c r="O158" s="800"/>
      <c r="P158" s="800"/>
      <c r="Q158" s="800"/>
      <c r="R158" s="800"/>
      <c r="S158" s="800"/>
      <c r="T158" s="800"/>
      <c r="U158" s="800"/>
      <c r="V158" s="800"/>
      <c r="W158" s="800"/>
      <c r="X158" s="800"/>
      <c r="Y158" s="800"/>
      <c r="Z158" s="800"/>
      <c r="AA158" s="800"/>
      <c r="AB158" s="800"/>
      <c r="AC158" s="800"/>
      <c r="AD158" s="800"/>
    </row>
    <row r="159" spans="1:30" ht="15.75" customHeight="1" x14ac:dyDescent="0.25">
      <c r="A159" s="800"/>
      <c r="B159" s="800"/>
      <c r="C159" s="800"/>
      <c r="D159" s="800"/>
      <c r="E159" s="800"/>
      <c r="F159" s="800"/>
      <c r="G159" s="801"/>
      <c r="H159" s="800"/>
      <c r="I159" s="800"/>
      <c r="J159" s="800"/>
      <c r="K159" s="800"/>
      <c r="L159" s="800"/>
      <c r="M159" s="800"/>
      <c r="N159" s="800"/>
      <c r="O159" s="800"/>
      <c r="P159" s="800"/>
      <c r="Q159" s="800"/>
      <c r="R159" s="800"/>
      <c r="S159" s="800"/>
      <c r="T159" s="800"/>
      <c r="U159" s="800"/>
      <c r="V159" s="800"/>
      <c r="W159" s="800"/>
      <c r="X159" s="800"/>
      <c r="Y159" s="800"/>
      <c r="Z159" s="800"/>
      <c r="AA159" s="800"/>
      <c r="AB159" s="800"/>
      <c r="AC159" s="800"/>
      <c r="AD159" s="800"/>
    </row>
    <row r="160" spans="1:30" ht="15.75" customHeight="1" x14ac:dyDescent="0.25">
      <c r="A160" s="800"/>
      <c r="B160" s="800"/>
      <c r="C160" s="800"/>
      <c r="D160" s="800"/>
      <c r="E160" s="800"/>
      <c r="F160" s="800"/>
      <c r="G160" s="801"/>
      <c r="H160" s="800"/>
      <c r="I160" s="800"/>
      <c r="J160" s="800"/>
      <c r="K160" s="800"/>
      <c r="L160" s="800"/>
      <c r="M160" s="800"/>
      <c r="N160" s="800"/>
      <c r="O160" s="800"/>
      <c r="P160" s="800"/>
      <c r="Q160" s="800"/>
      <c r="R160" s="800"/>
      <c r="S160" s="800"/>
      <c r="T160" s="800"/>
      <c r="U160" s="800"/>
      <c r="V160" s="800"/>
      <c r="W160" s="800"/>
      <c r="X160" s="800"/>
      <c r="Y160" s="800"/>
      <c r="Z160" s="800"/>
      <c r="AA160" s="800"/>
      <c r="AB160" s="800"/>
      <c r="AC160" s="800"/>
      <c r="AD160" s="800"/>
    </row>
    <row r="161" spans="1:30" ht="15.75" customHeight="1" x14ac:dyDescent="0.25">
      <c r="A161" s="800"/>
      <c r="B161" s="800"/>
      <c r="C161" s="800"/>
      <c r="D161" s="800"/>
      <c r="E161" s="800"/>
      <c r="F161" s="800"/>
      <c r="G161" s="801"/>
      <c r="H161" s="800"/>
      <c r="I161" s="800"/>
      <c r="J161" s="800"/>
      <c r="K161" s="800"/>
      <c r="L161" s="800"/>
      <c r="M161" s="800"/>
      <c r="N161" s="800"/>
      <c r="O161" s="800"/>
      <c r="P161" s="800"/>
      <c r="Q161" s="800"/>
      <c r="R161" s="800"/>
      <c r="S161" s="800"/>
      <c r="T161" s="800"/>
      <c r="U161" s="800"/>
      <c r="V161" s="800"/>
      <c r="W161" s="800"/>
      <c r="X161" s="800"/>
      <c r="Y161" s="800"/>
      <c r="Z161" s="800"/>
      <c r="AA161" s="800"/>
      <c r="AB161" s="800"/>
      <c r="AC161" s="800"/>
      <c r="AD161" s="800"/>
    </row>
    <row r="162" spans="1:30" ht="15.75" customHeight="1" x14ac:dyDescent="0.25">
      <c r="A162" s="800"/>
      <c r="B162" s="800"/>
      <c r="C162" s="800"/>
      <c r="D162" s="800"/>
      <c r="E162" s="800"/>
      <c r="F162" s="800"/>
      <c r="G162" s="801"/>
      <c r="H162" s="800"/>
      <c r="I162" s="800"/>
      <c r="J162" s="800"/>
      <c r="K162" s="800"/>
      <c r="L162" s="800"/>
      <c r="M162" s="800"/>
      <c r="N162" s="800"/>
      <c r="O162" s="800"/>
      <c r="P162" s="800"/>
      <c r="Q162" s="800"/>
      <c r="R162" s="800"/>
      <c r="S162" s="800"/>
      <c r="T162" s="800"/>
      <c r="U162" s="800"/>
      <c r="V162" s="800"/>
      <c r="W162" s="800"/>
      <c r="X162" s="800"/>
      <c r="Y162" s="800"/>
      <c r="Z162" s="800"/>
      <c r="AA162" s="800"/>
      <c r="AB162" s="800"/>
      <c r="AC162" s="800"/>
      <c r="AD162" s="800"/>
    </row>
    <row r="163" spans="1:30" ht="15.75" customHeight="1" x14ac:dyDescent="0.25">
      <c r="A163" s="800"/>
      <c r="B163" s="800"/>
      <c r="C163" s="800"/>
      <c r="D163" s="800"/>
      <c r="E163" s="800"/>
      <c r="F163" s="800"/>
      <c r="G163" s="801"/>
      <c r="H163" s="800"/>
      <c r="I163" s="800"/>
      <c r="J163" s="800"/>
      <c r="K163" s="800"/>
      <c r="L163" s="800"/>
      <c r="M163" s="800"/>
      <c r="N163" s="800"/>
      <c r="O163" s="800"/>
      <c r="P163" s="800"/>
      <c r="Q163" s="800"/>
      <c r="R163" s="800"/>
      <c r="S163" s="800"/>
      <c r="T163" s="800"/>
      <c r="U163" s="800"/>
      <c r="V163" s="800"/>
      <c r="W163" s="800"/>
      <c r="X163" s="800"/>
      <c r="Y163" s="800"/>
      <c r="Z163" s="800"/>
      <c r="AA163" s="800"/>
      <c r="AB163" s="800"/>
      <c r="AC163" s="800"/>
      <c r="AD163" s="800"/>
    </row>
    <row r="164" spans="1:30" ht="15.75" customHeight="1" x14ac:dyDescent="0.25">
      <c r="A164" s="800"/>
      <c r="B164" s="800"/>
      <c r="C164" s="800"/>
      <c r="D164" s="800"/>
      <c r="E164" s="800"/>
      <c r="F164" s="800"/>
      <c r="G164" s="801"/>
      <c r="H164" s="800"/>
      <c r="I164" s="800"/>
      <c r="J164" s="800"/>
      <c r="K164" s="800"/>
      <c r="L164" s="800"/>
      <c r="M164" s="800"/>
      <c r="N164" s="800"/>
      <c r="O164" s="800"/>
      <c r="P164" s="800"/>
      <c r="Q164" s="800"/>
      <c r="R164" s="800"/>
      <c r="S164" s="800"/>
      <c r="T164" s="800"/>
      <c r="U164" s="800"/>
      <c r="V164" s="800"/>
      <c r="W164" s="800"/>
      <c r="X164" s="800"/>
      <c r="Y164" s="800"/>
      <c r="Z164" s="800"/>
      <c r="AA164" s="800"/>
      <c r="AB164" s="800"/>
      <c r="AC164" s="800"/>
      <c r="AD164" s="800"/>
    </row>
    <row r="165" spans="1:30" ht="15.75" customHeight="1" x14ac:dyDescent="0.25">
      <c r="A165" s="800"/>
      <c r="B165" s="800"/>
      <c r="C165" s="800"/>
      <c r="D165" s="800"/>
      <c r="E165" s="800"/>
      <c r="F165" s="800"/>
      <c r="G165" s="801"/>
      <c r="H165" s="800"/>
      <c r="I165" s="800"/>
      <c r="J165" s="800"/>
      <c r="K165" s="800"/>
      <c r="L165" s="800"/>
      <c r="M165" s="800"/>
      <c r="N165" s="800"/>
      <c r="O165" s="800"/>
      <c r="P165" s="800"/>
      <c r="Q165" s="800"/>
      <c r="R165" s="800"/>
      <c r="S165" s="800"/>
      <c r="T165" s="800"/>
      <c r="U165" s="800"/>
      <c r="V165" s="800"/>
      <c r="W165" s="800"/>
      <c r="X165" s="800"/>
      <c r="Y165" s="800"/>
      <c r="Z165" s="800"/>
      <c r="AA165" s="800"/>
      <c r="AB165" s="800"/>
      <c r="AC165" s="800"/>
      <c r="AD165" s="800"/>
    </row>
    <row r="166" spans="1:30" ht="15.75" customHeight="1" x14ac:dyDescent="0.25">
      <c r="A166" s="800"/>
      <c r="B166" s="800"/>
      <c r="C166" s="800"/>
      <c r="D166" s="800"/>
      <c r="E166" s="800"/>
      <c r="F166" s="800"/>
      <c r="G166" s="801"/>
      <c r="H166" s="800"/>
      <c r="I166" s="800"/>
      <c r="J166" s="800"/>
      <c r="K166" s="800"/>
      <c r="L166" s="800"/>
      <c r="M166" s="800"/>
      <c r="N166" s="800"/>
      <c r="O166" s="800"/>
      <c r="P166" s="800"/>
      <c r="Q166" s="800"/>
      <c r="R166" s="800"/>
      <c r="S166" s="800"/>
      <c r="T166" s="800"/>
      <c r="U166" s="800"/>
      <c r="V166" s="800"/>
      <c r="W166" s="800"/>
      <c r="X166" s="800"/>
      <c r="Y166" s="800"/>
      <c r="Z166" s="800"/>
      <c r="AA166" s="800"/>
      <c r="AB166" s="800"/>
      <c r="AC166" s="800"/>
      <c r="AD166" s="800"/>
    </row>
    <row r="167" spans="1:30" ht="15.75" customHeight="1" x14ac:dyDescent="0.25">
      <c r="A167" s="800"/>
      <c r="B167" s="800"/>
      <c r="C167" s="800"/>
      <c r="D167" s="800"/>
      <c r="E167" s="800"/>
      <c r="F167" s="800"/>
      <c r="G167" s="801"/>
      <c r="H167" s="800"/>
      <c r="I167" s="800"/>
      <c r="J167" s="800"/>
      <c r="K167" s="800"/>
      <c r="L167" s="800"/>
      <c r="M167" s="800"/>
      <c r="N167" s="800"/>
      <c r="O167" s="800"/>
      <c r="P167" s="800"/>
      <c r="Q167" s="800"/>
      <c r="R167" s="800"/>
      <c r="S167" s="800"/>
      <c r="T167" s="800"/>
      <c r="U167" s="800"/>
      <c r="V167" s="800"/>
      <c r="W167" s="800"/>
      <c r="X167" s="800"/>
      <c r="Y167" s="800"/>
      <c r="Z167" s="800"/>
      <c r="AA167" s="800"/>
      <c r="AB167" s="800"/>
      <c r="AC167" s="800"/>
      <c r="AD167" s="800"/>
    </row>
    <row r="168" spans="1:30" ht="15.75" customHeight="1" x14ac:dyDescent="0.25">
      <c r="A168" s="800"/>
      <c r="B168" s="800"/>
      <c r="C168" s="800"/>
      <c r="D168" s="800"/>
      <c r="E168" s="800"/>
      <c r="F168" s="800"/>
      <c r="G168" s="801"/>
      <c r="H168" s="800"/>
      <c r="I168" s="800"/>
      <c r="J168" s="800"/>
      <c r="K168" s="800"/>
      <c r="L168" s="800"/>
      <c r="M168" s="800"/>
      <c r="N168" s="800"/>
      <c r="O168" s="800"/>
      <c r="P168" s="800"/>
      <c r="Q168" s="800"/>
      <c r="R168" s="800"/>
      <c r="S168" s="800"/>
      <c r="T168" s="800"/>
      <c r="U168" s="800"/>
      <c r="V168" s="800"/>
      <c r="W168" s="800"/>
      <c r="X168" s="800"/>
      <c r="Y168" s="800"/>
      <c r="Z168" s="800"/>
      <c r="AA168" s="800"/>
      <c r="AB168" s="800"/>
      <c r="AC168" s="800"/>
      <c r="AD168" s="800"/>
    </row>
    <row r="169" spans="1:30" ht="15.75" customHeight="1" x14ac:dyDescent="0.25">
      <c r="A169" s="800"/>
      <c r="B169" s="800"/>
      <c r="C169" s="800"/>
      <c r="D169" s="800"/>
      <c r="E169" s="800"/>
      <c r="F169" s="800"/>
      <c r="G169" s="801"/>
      <c r="H169" s="800"/>
      <c r="I169" s="800"/>
      <c r="J169" s="800"/>
      <c r="K169" s="800"/>
      <c r="L169" s="800"/>
      <c r="M169" s="800"/>
      <c r="N169" s="800"/>
      <c r="O169" s="800"/>
      <c r="P169" s="800"/>
      <c r="Q169" s="800"/>
      <c r="R169" s="800"/>
      <c r="S169" s="800"/>
      <c r="T169" s="800"/>
      <c r="U169" s="800"/>
      <c r="V169" s="800"/>
      <c r="W169" s="800"/>
      <c r="X169" s="800"/>
      <c r="Y169" s="800"/>
      <c r="Z169" s="800"/>
      <c r="AA169" s="800"/>
      <c r="AB169" s="800"/>
      <c r="AC169" s="800"/>
      <c r="AD169" s="800"/>
    </row>
    <row r="170" spans="1:30" ht="15.75" customHeight="1" x14ac:dyDescent="0.25">
      <c r="A170" s="800"/>
      <c r="B170" s="800"/>
      <c r="C170" s="800"/>
      <c r="D170" s="800"/>
      <c r="E170" s="800"/>
      <c r="F170" s="800"/>
      <c r="G170" s="801"/>
      <c r="H170" s="800"/>
      <c r="I170" s="800"/>
      <c r="J170" s="800"/>
      <c r="K170" s="800"/>
      <c r="L170" s="800"/>
      <c r="M170" s="800"/>
      <c r="N170" s="800"/>
      <c r="O170" s="800"/>
      <c r="P170" s="800"/>
      <c r="Q170" s="800"/>
      <c r="R170" s="800"/>
      <c r="S170" s="800"/>
      <c r="T170" s="800"/>
      <c r="U170" s="800"/>
      <c r="V170" s="800"/>
      <c r="W170" s="800"/>
      <c r="X170" s="800"/>
      <c r="Y170" s="800"/>
      <c r="Z170" s="800"/>
      <c r="AA170" s="800"/>
      <c r="AB170" s="800"/>
      <c r="AC170" s="800"/>
      <c r="AD170" s="800"/>
    </row>
    <row r="171" spans="1:30" ht="15.75" customHeight="1" x14ac:dyDescent="0.25">
      <c r="A171" s="800"/>
      <c r="B171" s="800"/>
      <c r="C171" s="800"/>
      <c r="D171" s="800"/>
      <c r="E171" s="800"/>
      <c r="F171" s="800"/>
      <c r="G171" s="801"/>
      <c r="H171" s="800"/>
      <c r="I171" s="800"/>
      <c r="J171" s="800"/>
      <c r="K171" s="800"/>
      <c r="L171" s="800"/>
      <c r="M171" s="800"/>
      <c r="N171" s="800"/>
      <c r="O171" s="800"/>
      <c r="P171" s="800"/>
      <c r="Q171" s="800"/>
      <c r="R171" s="800"/>
      <c r="S171" s="800"/>
      <c r="T171" s="800"/>
      <c r="U171" s="800"/>
      <c r="V171" s="800"/>
      <c r="W171" s="800"/>
      <c r="X171" s="800"/>
      <c r="Y171" s="800"/>
      <c r="Z171" s="800"/>
      <c r="AA171" s="800"/>
      <c r="AB171" s="800"/>
      <c r="AC171" s="800"/>
      <c r="AD171" s="800"/>
    </row>
    <row r="172" spans="1:30" ht="15.75" customHeight="1" x14ac:dyDescent="0.25">
      <c r="A172" s="800"/>
      <c r="B172" s="800"/>
      <c r="C172" s="800"/>
      <c r="D172" s="800"/>
      <c r="E172" s="800"/>
      <c r="F172" s="800"/>
      <c r="G172" s="801"/>
      <c r="H172" s="800"/>
      <c r="I172" s="800"/>
      <c r="J172" s="800"/>
      <c r="K172" s="800"/>
      <c r="L172" s="800"/>
      <c r="M172" s="800"/>
      <c r="N172" s="800"/>
      <c r="O172" s="800"/>
      <c r="P172" s="800"/>
      <c r="Q172" s="800"/>
      <c r="R172" s="800"/>
      <c r="S172" s="800"/>
      <c r="T172" s="800"/>
      <c r="U172" s="800"/>
      <c r="V172" s="800"/>
      <c r="W172" s="800"/>
      <c r="X172" s="800"/>
      <c r="Y172" s="800"/>
      <c r="Z172" s="800"/>
      <c r="AA172" s="800"/>
      <c r="AB172" s="800"/>
      <c r="AC172" s="800"/>
      <c r="AD172" s="800"/>
    </row>
    <row r="173" spans="1:30" ht="15.75" customHeight="1" x14ac:dyDescent="0.25">
      <c r="A173" s="800"/>
      <c r="B173" s="800"/>
      <c r="C173" s="800"/>
      <c r="D173" s="800"/>
      <c r="E173" s="800"/>
      <c r="F173" s="800"/>
      <c r="G173" s="801"/>
      <c r="H173" s="800"/>
      <c r="I173" s="800"/>
      <c r="J173" s="800"/>
      <c r="K173" s="800"/>
      <c r="L173" s="800"/>
      <c r="M173" s="800"/>
      <c r="N173" s="800"/>
      <c r="O173" s="800"/>
      <c r="P173" s="800"/>
      <c r="Q173" s="800"/>
      <c r="R173" s="800"/>
      <c r="S173" s="800"/>
      <c r="T173" s="800"/>
      <c r="U173" s="800"/>
      <c r="V173" s="800"/>
      <c r="W173" s="800"/>
      <c r="X173" s="800"/>
      <c r="Y173" s="800"/>
      <c r="Z173" s="800"/>
      <c r="AA173" s="800"/>
      <c r="AB173" s="800"/>
      <c r="AC173" s="800"/>
      <c r="AD173" s="800"/>
    </row>
    <row r="174" spans="1:30" ht="15.75" customHeight="1" x14ac:dyDescent="0.25">
      <c r="A174" s="800"/>
      <c r="B174" s="800"/>
      <c r="C174" s="800"/>
      <c r="D174" s="800"/>
      <c r="E174" s="800"/>
      <c r="F174" s="800"/>
      <c r="G174" s="801"/>
      <c r="H174" s="800"/>
      <c r="I174" s="800"/>
      <c r="J174" s="800"/>
      <c r="K174" s="800"/>
      <c r="L174" s="800"/>
      <c r="M174" s="800"/>
      <c r="N174" s="800"/>
      <c r="O174" s="800"/>
      <c r="P174" s="800"/>
      <c r="Q174" s="800"/>
      <c r="R174" s="800"/>
      <c r="S174" s="800"/>
      <c r="T174" s="800"/>
      <c r="U174" s="800"/>
      <c r="V174" s="800"/>
      <c r="W174" s="800"/>
      <c r="X174" s="800"/>
      <c r="Y174" s="800"/>
      <c r="Z174" s="800"/>
      <c r="AA174" s="800"/>
      <c r="AB174" s="800"/>
      <c r="AC174" s="800"/>
      <c r="AD174" s="800"/>
    </row>
    <row r="175" spans="1:30" ht="15.75" customHeight="1" x14ac:dyDescent="0.25">
      <c r="A175" s="800"/>
      <c r="B175" s="800"/>
      <c r="C175" s="800"/>
      <c r="D175" s="800"/>
      <c r="E175" s="800"/>
      <c r="F175" s="800"/>
      <c r="G175" s="801"/>
      <c r="H175" s="800"/>
      <c r="I175" s="800"/>
      <c r="J175" s="800"/>
      <c r="K175" s="800"/>
      <c r="L175" s="800"/>
      <c r="M175" s="800"/>
      <c r="N175" s="800"/>
      <c r="O175" s="800"/>
      <c r="P175" s="800"/>
      <c r="Q175" s="800"/>
      <c r="R175" s="800"/>
      <c r="S175" s="800"/>
      <c r="T175" s="800"/>
      <c r="U175" s="800"/>
      <c r="V175" s="800"/>
      <c r="W175" s="800"/>
      <c r="X175" s="800"/>
      <c r="Y175" s="800"/>
      <c r="Z175" s="800"/>
      <c r="AA175" s="800"/>
      <c r="AB175" s="800"/>
      <c r="AC175" s="800"/>
      <c r="AD175" s="800"/>
    </row>
    <row r="176" spans="1:30" ht="15.75" customHeight="1" x14ac:dyDescent="0.25">
      <c r="A176" s="800"/>
      <c r="B176" s="800"/>
      <c r="C176" s="800"/>
      <c r="D176" s="800"/>
      <c r="E176" s="800"/>
      <c r="F176" s="800"/>
      <c r="G176" s="801"/>
      <c r="H176" s="800"/>
      <c r="I176" s="800"/>
      <c r="J176" s="800"/>
      <c r="K176" s="800"/>
      <c r="L176" s="800"/>
      <c r="M176" s="800"/>
      <c r="N176" s="800"/>
      <c r="O176" s="800"/>
      <c r="P176" s="800"/>
      <c r="Q176" s="800"/>
      <c r="R176" s="800"/>
      <c r="S176" s="800"/>
      <c r="T176" s="800"/>
      <c r="U176" s="800"/>
      <c r="V176" s="800"/>
      <c r="W176" s="800"/>
      <c r="X176" s="800"/>
      <c r="Y176" s="800"/>
      <c r="Z176" s="800"/>
      <c r="AA176" s="800"/>
      <c r="AB176" s="800"/>
      <c r="AC176" s="800"/>
      <c r="AD176" s="800"/>
    </row>
    <row r="177" spans="1:30" ht="15.75" customHeight="1" x14ac:dyDescent="0.25">
      <c r="A177" s="800"/>
      <c r="B177" s="800"/>
      <c r="C177" s="800"/>
      <c r="D177" s="800"/>
      <c r="E177" s="800"/>
      <c r="F177" s="800"/>
      <c r="G177" s="801"/>
      <c r="H177" s="800"/>
      <c r="I177" s="800"/>
      <c r="J177" s="800"/>
      <c r="K177" s="800"/>
      <c r="L177" s="800"/>
      <c r="M177" s="800"/>
      <c r="N177" s="800"/>
      <c r="O177" s="800"/>
      <c r="P177" s="800"/>
      <c r="Q177" s="800"/>
      <c r="R177" s="800"/>
      <c r="S177" s="800"/>
      <c r="T177" s="800"/>
      <c r="U177" s="800"/>
      <c r="V177" s="800"/>
      <c r="W177" s="800"/>
      <c r="X177" s="800"/>
      <c r="Y177" s="800"/>
      <c r="Z177" s="800"/>
      <c r="AA177" s="800"/>
      <c r="AB177" s="800"/>
      <c r="AC177" s="800"/>
      <c r="AD177" s="800"/>
    </row>
    <row r="178" spans="1:30" ht="15.75" customHeight="1" x14ac:dyDescent="0.25">
      <c r="A178" s="800"/>
      <c r="B178" s="800"/>
      <c r="C178" s="800"/>
      <c r="D178" s="800"/>
      <c r="E178" s="800"/>
      <c r="F178" s="800"/>
      <c r="G178" s="801"/>
      <c r="H178" s="800"/>
      <c r="I178" s="800"/>
      <c r="J178" s="800"/>
      <c r="K178" s="800"/>
      <c r="L178" s="800"/>
      <c r="M178" s="800"/>
      <c r="N178" s="800"/>
      <c r="O178" s="800"/>
      <c r="P178" s="800"/>
      <c r="Q178" s="800"/>
      <c r="R178" s="800"/>
      <c r="S178" s="800"/>
      <c r="T178" s="800"/>
      <c r="U178" s="800"/>
      <c r="V178" s="800"/>
      <c r="W178" s="800"/>
      <c r="X178" s="800"/>
      <c r="Y178" s="800"/>
      <c r="Z178" s="800"/>
      <c r="AA178" s="800"/>
      <c r="AB178" s="800"/>
      <c r="AC178" s="800"/>
      <c r="AD178" s="800"/>
    </row>
    <row r="179" spans="1:30" ht="15.75" customHeight="1" x14ac:dyDescent="0.25">
      <c r="A179" s="800"/>
      <c r="B179" s="800"/>
      <c r="C179" s="800"/>
      <c r="D179" s="800"/>
      <c r="E179" s="800"/>
      <c r="F179" s="800"/>
      <c r="G179" s="801"/>
      <c r="H179" s="800"/>
      <c r="I179" s="800"/>
      <c r="J179" s="800"/>
      <c r="K179" s="800"/>
      <c r="L179" s="800"/>
      <c r="M179" s="800"/>
      <c r="N179" s="800"/>
      <c r="O179" s="800"/>
      <c r="P179" s="800"/>
      <c r="Q179" s="800"/>
      <c r="R179" s="800"/>
      <c r="S179" s="800"/>
      <c r="T179" s="800"/>
      <c r="U179" s="800"/>
      <c r="V179" s="800"/>
      <c r="W179" s="800"/>
      <c r="X179" s="800"/>
      <c r="Y179" s="800"/>
      <c r="Z179" s="800"/>
      <c r="AA179" s="800"/>
      <c r="AB179" s="800"/>
      <c r="AC179" s="800"/>
      <c r="AD179" s="800"/>
    </row>
    <row r="180" spans="1:30" ht="15.75" customHeight="1" x14ac:dyDescent="0.25">
      <c r="A180" s="800"/>
      <c r="B180" s="800"/>
      <c r="C180" s="800"/>
      <c r="D180" s="800"/>
      <c r="E180" s="800"/>
      <c r="F180" s="800"/>
      <c r="G180" s="801"/>
      <c r="H180" s="800"/>
      <c r="I180" s="800"/>
      <c r="J180" s="800"/>
      <c r="K180" s="800"/>
      <c r="L180" s="800"/>
      <c r="M180" s="800"/>
      <c r="N180" s="800"/>
      <c r="O180" s="800"/>
      <c r="P180" s="800"/>
      <c r="Q180" s="800"/>
      <c r="R180" s="800"/>
      <c r="S180" s="800"/>
      <c r="T180" s="800"/>
      <c r="U180" s="800"/>
      <c r="V180" s="800"/>
      <c r="W180" s="800"/>
      <c r="X180" s="800"/>
      <c r="Y180" s="800"/>
      <c r="Z180" s="800"/>
      <c r="AA180" s="800"/>
      <c r="AB180" s="800"/>
      <c r="AC180" s="800"/>
      <c r="AD180" s="800"/>
    </row>
    <row r="181" spans="1:30" ht="15.75" customHeight="1" x14ac:dyDescent="0.25">
      <c r="A181" s="800"/>
      <c r="B181" s="800"/>
      <c r="C181" s="800"/>
      <c r="D181" s="800"/>
      <c r="E181" s="800"/>
      <c r="F181" s="800"/>
      <c r="G181" s="801"/>
      <c r="H181" s="800"/>
      <c r="I181" s="800"/>
      <c r="J181" s="800"/>
      <c r="K181" s="800"/>
      <c r="L181" s="800"/>
      <c r="M181" s="800"/>
      <c r="N181" s="800"/>
      <c r="O181" s="800"/>
      <c r="P181" s="800"/>
      <c r="Q181" s="800"/>
      <c r="R181" s="800"/>
      <c r="S181" s="800"/>
      <c r="T181" s="800"/>
      <c r="U181" s="800"/>
      <c r="V181" s="800"/>
      <c r="W181" s="800"/>
      <c r="X181" s="800"/>
      <c r="Y181" s="800"/>
      <c r="Z181" s="800"/>
      <c r="AA181" s="800"/>
      <c r="AB181" s="800"/>
      <c r="AC181" s="800"/>
      <c r="AD181" s="800"/>
    </row>
    <row r="182" spans="1:30" ht="15.75" customHeight="1" x14ac:dyDescent="0.25">
      <c r="A182" s="800"/>
      <c r="B182" s="800"/>
      <c r="C182" s="800"/>
      <c r="D182" s="800"/>
      <c r="E182" s="800"/>
      <c r="F182" s="800"/>
      <c r="G182" s="801"/>
      <c r="H182" s="800"/>
      <c r="I182" s="800"/>
      <c r="J182" s="800"/>
      <c r="K182" s="800"/>
      <c r="L182" s="800"/>
      <c r="M182" s="800"/>
      <c r="N182" s="800"/>
      <c r="O182" s="800"/>
      <c r="P182" s="800"/>
      <c r="Q182" s="800"/>
      <c r="R182" s="800"/>
      <c r="S182" s="800"/>
      <c r="T182" s="800"/>
      <c r="U182" s="800"/>
      <c r="V182" s="800"/>
      <c r="W182" s="800"/>
      <c r="X182" s="800"/>
      <c r="Y182" s="800"/>
      <c r="Z182" s="800"/>
      <c r="AA182" s="800"/>
      <c r="AB182" s="800"/>
      <c r="AC182" s="800"/>
      <c r="AD182" s="800"/>
    </row>
    <row r="183" spans="1:30" ht="15.75" customHeight="1" x14ac:dyDescent="0.25">
      <c r="A183" s="800"/>
      <c r="B183" s="800"/>
      <c r="C183" s="800"/>
      <c r="D183" s="800"/>
      <c r="E183" s="800"/>
      <c r="F183" s="800"/>
      <c r="G183" s="801"/>
      <c r="H183" s="800"/>
      <c r="I183" s="800"/>
      <c r="J183" s="800"/>
      <c r="K183" s="800"/>
      <c r="L183" s="800"/>
      <c r="M183" s="800"/>
      <c r="N183" s="800"/>
      <c r="O183" s="800"/>
      <c r="P183" s="800"/>
      <c r="Q183" s="800"/>
      <c r="R183" s="800"/>
      <c r="S183" s="800"/>
      <c r="T183" s="800"/>
      <c r="U183" s="800"/>
      <c r="V183" s="800"/>
      <c r="W183" s="800"/>
      <c r="X183" s="800"/>
      <c r="Y183" s="800"/>
      <c r="Z183" s="800"/>
      <c r="AA183" s="800"/>
      <c r="AB183" s="800"/>
      <c r="AC183" s="800"/>
      <c r="AD183" s="800"/>
    </row>
    <row r="184" spans="1:30" ht="15.75" customHeight="1" x14ac:dyDescent="0.25">
      <c r="A184" s="800"/>
      <c r="B184" s="800"/>
      <c r="C184" s="800"/>
      <c r="D184" s="800"/>
      <c r="E184" s="800"/>
      <c r="F184" s="800"/>
      <c r="G184" s="801"/>
      <c r="H184" s="800"/>
      <c r="I184" s="800"/>
      <c r="J184" s="800"/>
      <c r="K184" s="800"/>
      <c r="L184" s="800"/>
      <c r="M184" s="800"/>
      <c r="N184" s="800"/>
      <c r="O184" s="800"/>
      <c r="P184" s="800"/>
      <c r="Q184" s="800"/>
      <c r="R184" s="800"/>
      <c r="S184" s="800"/>
      <c r="T184" s="800"/>
      <c r="U184" s="800"/>
      <c r="V184" s="800"/>
      <c r="W184" s="800"/>
      <c r="X184" s="800"/>
      <c r="Y184" s="800"/>
      <c r="Z184" s="800"/>
      <c r="AA184" s="800"/>
      <c r="AB184" s="800"/>
      <c r="AC184" s="800"/>
      <c r="AD184" s="800"/>
    </row>
    <row r="185" spans="1:30" ht="15.75" customHeight="1" x14ac:dyDescent="0.25">
      <c r="A185" s="800"/>
      <c r="B185" s="800"/>
      <c r="C185" s="800"/>
      <c r="D185" s="800"/>
      <c r="E185" s="800"/>
      <c r="F185" s="800"/>
      <c r="G185" s="801"/>
      <c r="H185" s="800"/>
      <c r="I185" s="800"/>
      <c r="J185" s="800"/>
      <c r="K185" s="800"/>
      <c r="L185" s="800"/>
      <c r="M185" s="800"/>
      <c r="N185" s="800"/>
      <c r="O185" s="800"/>
      <c r="P185" s="800"/>
      <c r="Q185" s="800"/>
      <c r="R185" s="800"/>
      <c r="S185" s="800"/>
      <c r="T185" s="800"/>
      <c r="U185" s="800"/>
      <c r="V185" s="800"/>
      <c r="W185" s="800"/>
      <c r="X185" s="800"/>
      <c r="Y185" s="800"/>
      <c r="Z185" s="800"/>
      <c r="AA185" s="800"/>
      <c r="AB185" s="800"/>
      <c r="AC185" s="800"/>
      <c r="AD185" s="800"/>
    </row>
    <row r="186" spans="1:30" ht="15.75" customHeight="1" x14ac:dyDescent="0.25">
      <c r="A186" s="800"/>
      <c r="B186" s="800"/>
      <c r="C186" s="800"/>
      <c r="D186" s="800"/>
      <c r="E186" s="800"/>
      <c r="F186" s="800"/>
      <c r="G186" s="801"/>
      <c r="H186" s="800"/>
      <c r="I186" s="800"/>
      <c r="J186" s="800"/>
      <c r="K186" s="800"/>
      <c r="L186" s="800"/>
      <c r="M186" s="800"/>
      <c r="N186" s="800"/>
      <c r="O186" s="800"/>
      <c r="P186" s="800"/>
      <c r="Q186" s="800"/>
      <c r="R186" s="800"/>
      <c r="S186" s="800"/>
      <c r="T186" s="800"/>
      <c r="U186" s="800"/>
      <c r="V186" s="800"/>
      <c r="W186" s="800"/>
      <c r="X186" s="800"/>
      <c r="Y186" s="800"/>
      <c r="Z186" s="800"/>
      <c r="AA186" s="800"/>
      <c r="AB186" s="800"/>
      <c r="AC186" s="800"/>
      <c r="AD186" s="800"/>
    </row>
    <row r="187" spans="1:30" ht="15.75" customHeight="1" x14ac:dyDescent="0.25">
      <c r="A187" s="800"/>
      <c r="B187" s="800"/>
      <c r="C187" s="800"/>
      <c r="D187" s="800"/>
      <c r="E187" s="800"/>
      <c r="F187" s="800"/>
      <c r="G187" s="801"/>
      <c r="H187" s="800"/>
      <c r="I187" s="800"/>
      <c r="J187" s="800"/>
      <c r="K187" s="800"/>
      <c r="L187" s="800"/>
      <c r="M187" s="800"/>
      <c r="N187" s="800"/>
      <c r="O187" s="800"/>
      <c r="P187" s="800"/>
      <c r="Q187" s="800"/>
      <c r="R187" s="800"/>
      <c r="S187" s="800"/>
      <c r="T187" s="800"/>
      <c r="U187" s="800"/>
      <c r="V187" s="800"/>
      <c r="W187" s="800"/>
      <c r="X187" s="800"/>
      <c r="Y187" s="800"/>
      <c r="Z187" s="800"/>
      <c r="AA187" s="800"/>
      <c r="AB187" s="800"/>
      <c r="AC187" s="800"/>
      <c r="AD187" s="800"/>
    </row>
    <row r="188" spans="1:30" ht="15.75" customHeight="1" x14ac:dyDescent="0.25">
      <c r="A188" s="800"/>
      <c r="B188" s="800"/>
      <c r="C188" s="800"/>
      <c r="D188" s="800"/>
      <c r="E188" s="800"/>
      <c r="F188" s="800"/>
      <c r="G188" s="801"/>
      <c r="H188" s="800"/>
      <c r="I188" s="800"/>
      <c r="J188" s="800"/>
      <c r="K188" s="800"/>
      <c r="L188" s="800"/>
      <c r="M188" s="800"/>
      <c r="N188" s="800"/>
      <c r="O188" s="800"/>
      <c r="P188" s="800"/>
      <c r="Q188" s="800"/>
      <c r="R188" s="800"/>
      <c r="S188" s="800"/>
      <c r="T188" s="800"/>
      <c r="U188" s="800"/>
      <c r="V188" s="800"/>
      <c r="W188" s="800"/>
      <c r="X188" s="800"/>
      <c r="Y188" s="800"/>
      <c r="Z188" s="800"/>
      <c r="AA188" s="800"/>
      <c r="AB188" s="800"/>
      <c r="AC188" s="800"/>
      <c r="AD188" s="800"/>
    </row>
    <row r="189" spans="1:30" ht="15.75" customHeight="1" x14ac:dyDescent="0.25">
      <c r="A189" s="800"/>
      <c r="B189" s="800"/>
      <c r="C189" s="800"/>
      <c r="D189" s="800"/>
      <c r="E189" s="800"/>
      <c r="F189" s="800"/>
      <c r="G189" s="801"/>
      <c r="H189" s="800"/>
      <c r="I189" s="800"/>
      <c r="J189" s="800"/>
      <c r="K189" s="800"/>
      <c r="L189" s="800"/>
      <c r="M189" s="800"/>
      <c r="N189" s="800"/>
      <c r="O189" s="800"/>
      <c r="P189" s="800"/>
      <c r="Q189" s="800"/>
      <c r="R189" s="800"/>
      <c r="S189" s="800"/>
      <c r="T189" s="800"/>
      <c r="U189" s="800"/>
      <c r="V189" s="800"/>
      <c r="W189" s="800"/>
      <c r="X189" s="800"/>
      <c r="Y189" s="800"/>
      <c r="Z189" s="800"/>
      <c r="AA189" s="800"/>
      <c r="AB189" s="800"/>
      <c r="AC189" s="800"/>
      <c r="AD189" s="800"/>
    </row>
    <row r="190" spans="1:30" ht="15.75" customHeight="1" x14ac:dyDescent="0.25">
      <c r="A190" s="800"/>
      <c r="B190" s="800"/>
      <c r="C190" s="800"/>
      <c r="D190" s="800"/>
      <c r="E190" s="800"/>
      <c r="F190" s="800"/>
      <c r="G190" s="801"/>
      <c r="H190" s="800"/>
      <c r="I190" s="800"/>
      <c r="J190" s="800"/>
      <c r="K190" s="800"/>
      <c r="L190" s="800"/>
      <c r="M190" s="800"/>
      <c r="N190" s="800"/>
      <c r="O190" s="800"/>
      <c r="P190" s="800"/>
      <c r="Q190" s="800"/>
      <c r="R190" s="800"/>
      <c r="S190" s="800"/>
      <c r="T190" s="800"/>
      <c r="U190" s="800"/>
      <c r="V190" s="800"/>
      <c r="W190" s="800"/>
      <c r="X190" s="800"/>
      <c r="Y190" s="800"/>
      <c r="Z190" s="800"/>
      <c r="AA190" s="800"/>
      <c r="AB190" s="800"/>
      <c r="AC190" s="800"/>
      <c r="AD190" s="800"/>
    </row>
    <row r="191" spans="1:30" ht="15.75" customHeight="1" x14ac:dyDescent="0.25">
      <c r="A191" s="800"/>
      <c r="B191" s="800"/>
      <c r="C191" s="800"/>
      <c r="D191" s="800"/>
      <c r="E191" s="800"/>
      <c r="F191" s="800"/>
      <c r="G191" s="801"/>
      <c r="H191" s="800"/>
      <c r="I191" s="800"/>
      <c r="J191" s="800"/>
      <c r="K191" s="800"/>
      <c r="L191" s="800"/>
      <c r="M191" s="800"/>
      <c r="N191" s="800"/>
      <c r="O191" s="800"/>
      <c r="P191" s="800"/>
      <c r="Q191" s="800"/>
      <c r="R191" s="800"/>
      <c r="S191" s="800"/>
      <c r="T191" s="800"/>
      <c r="U191" s="800"/>
      <c r="V191" s="800"/>
      <c r="W191" s="800"/>
      <c r="X191" s="800"/>
      <c r="Y191" s="800"/>
      <c r="Z191" s="800"/>
      <c r="AA191" s="800"/>
      <c r="AB191" s="800"/>
      <c r="AC191" s="800"/>
      <c r="AD191" s="800"/>
    </row>
    <row r="192" spans="1:30" ht="15.75" customHeight="1" x14ac:dyDescent="0.25">
      <c r="A192" s="800"/>
      <c r="B192" s="800"/>
      <c r="C192" s="800"/>
      <c r="D192" s="800"/>
      <c r="E192" s="800"/>
      <c r="F192" s="800"/>
      <c r="G192" s="801"/>
      <c r="H192" s="800"/>
      <c r="I192" s="800"/>
      <c r="J192" s="800"/>
      <c r="K192" s="800"/>
      <c r="L192" s="800"/>
      <c r="M192" s="800"/>
      <c r="N192" s="800"/>
      <c r="O192" s="800"/>
      <c r="P192" s="800"/>
      <c r="Q192" s="800"/>
      <c r="R192" s="800"/>
      <c r="S192" s="800"/>
      <c r="T192" s="800"/>
      <c r="U192" s="800"/>
      <c r="V192" s="800"/>
      <c r="W192" s="800"/>
      <c r="X192" s="800"/>
      <c r="Y192" s="800"/>
      <c r="Z192" s="800"/>
      <c r="AA192" s="800"/>
      <c r="AB192" s="800"/>
      <c r="AC192" s="800"/>
      <c r="AD192" s="800"/>
    </row>
    <row r="193" spans="1:30" ht="15.75" customHeight="1" x14ac:dyDescent="0.25">
      <c r="A193" s="800"/>
      <c r="B193" s="800"/>
      <c r="C193" s="800"/>
      <c r="D193" s="800"/>
      <c r="E193" s="800"/>
      <c r="F193" s="800"/>
      <c r="G193" s="801"/>
      <c r="H193" s="800"/>
      <c r="I193" s="800"/>
      <c r="J193" s="800"/>
      <c r="K193" s="800"/>
      <c r="L193" s="800"/>
      <c r="M193" s="800"/>
      <c r="N193" s="800"/>
      <c r="O193" s="800"/>
      <c r="P193" s="800"/>
      <c r="Q193" s="800"/>
      <c r="R193" s="800"/>
      <c r="S193" s="800"/>
      <c r="T193" s="800"/>
      <c r="U193" s="800"/>
      <c r="V193" s="800"/>
      <c r="W193" s="800"/>
      <c r="X193" s="800"/>
      <c r="Y193" s="800"/>
      <c r="Z193" s="800"/>
      <c r="AA193" s="800"/>
      <c r="AB193" s="800"/>
      <c r="AC193" s="800"/>
      <c r="AD193" s="800"/>
    </row>
    <row r="194" spans="1:30" ht="15.75" customHeight="1" x14ac:dyDescent="0.25">
      <c r="A194" s="800"/>
      <c r="B194" s="800"/>
      <c r="C194" s="800"/>
      <c r="D194" s="800"/>
      <c r="E194" s="800"/>
      <c r="F194" s="800"/>
      <c r="G194" s="801"/>
      <c r="H194" s="800"/>
      <c r="I194" s="800"/>
      <c r="J194" s="800"/>
      <c r="K194" s="800"/>
      <c r="L194" s="800"/>
      <c r="M194" s="800"/>
      <c r="N194" s="800"/>
      <c r="O194" s="800"/>
      <c r="P194" s="800"/>
      <c r="Q194" s="800"/>
      <c r="R194" s="800"/>
      <c r="S194" s="800"/>
      <c r="T194" s="800"/>
      <c r="U194" s="800"/>
      <c r="V194" s="800"/>
      <c r="W194" s="800"/>
      <c r="X194" s="800"/>
      <c r="Y194" s="800"/>
      <c r="Z194" s="800"/>
      <c r="AA194" s="800"/>
      <c r="AB194" s="800"/>
      <c r="AC194" s="800"/>
      <c r="AD194" s="800"/>
    </row>
    <row r="195" spans="1:30" ht="15.75" customHeight="1" x14ac:dyDescent="0.25">
      <c r="A195" s="800"/>
      <c r="B195" s="800"/>
      <c r="C195" s="800"/>
      <c r="D195" s="800"/>
      <c r="E195" s="800"/>
      <c r="F195" s="800"/>
      <c r="G195" s="801"/>
      <c r="H195" s="800"/>
      <c r="I195" s="800"/>
      <c r="J195" s="800"/>
      <c r="K195" s="800"/>
      <c r="L195" s="800"/>
      <c r="M195" s="800"/>
      <c r="N195" s="800"/>
      <c r="O195" s="800"/>
      <c r="P195" s="800"/>
      <c r="Q195" s="800"/>
      <c r="R195" s="800"/>
      <c r="S195" s="800"/>
      <c r="T195" s="800"/>
      <c r="U195" s="800"/>
      <c r="V195" s="800"/>
      <c r="W195" s="800"/>
      <c r="X195" s="800"/>
      <c r="Y195" s="800"/>
      <c r="Z195" s="800"/>
      <c r="AA195" s="800"/>
      <c r="AB195" s="800"/>
      <c r="AC195" s="800"/>
      <c r="AD195" s="800"/>
    </row>
    <row r="196" spans="1:30" ht="15.75" customHeight="1" x14ac:dyDescent="0.25">
      <c r="A196" s="800"/>
      <c r="B196" s="800"/>
      <c r="C196" s="800"/>
      <c r="D196" s="800"/>
      <c r="E196" s="800"/>
      <c r="F196" s="800"/>
      <c r="G196" s="801"/>
      <c r="H196" s="800"/>
      <c r="I196" s="800"/>
      <c r="J196" s="800"/>
      <c r="K196" s="800"/>
      <c r="L196" s="800"/>
      <c r="M196" s="800"/>
      <c r="N196" s="800"/>
      <c r="O196" s="800"/>
      <c r="P196" s="800"/>
      <c r="Q196" s="800"/>
      <c r="R196" s="800"/>
      <c r="S196" s="800"/>
      <c r="T196" s="800"/>
      <c r="U196" s="800"/>
      <c r="V196" s="800"/>
      <c r="W196" s="800"/>
      <c r="X196" s="800"/>
      <c r="Y196" s="800"/>
      <c r="Z196" s="800"/>
      <c r="AA196" s="800"/>
      <c r="AB196" s="800"/>
      <c r="AC196" s="800"/>
      <c r="AD196" s="800"/>
    </row>
    <row r="197" spans="1:30" ht="15.75" customHeight="1" x14ac:dyDescent="0.25">
      <c r="A197" s="800"/>
      <c r="B197" s="800"/>
      <c r="C197" s="800"/>
      <c r="D197" s="800"/>
      <c r="E197" s="800"/>
      <c r="F197" s="800"/>
      <c r="G197" s="801"/>
      <c r="H197" s="800"/>
      <c r="I197" s="800"/>
      <c r="J197" s="800"/>
      <c r="K197" s="800"/>
      <c r="L197" s="800"/>
      <c r="M197" s="800"/>
      <c r="N197" s="800"/>
      <c r="O197" s="800"/>
      <c r="P197" s="800"/>
      <c r="Q197" s="800"/>
      <c r="R197" s="800"/>
      <c r="S197" s="800"/>
      <c r="T197" s="800"/>
      <c r="U197" s="800"/>
      <c r="V197" s="800"/>
      <c r="W197" s="800"/>
      <c r="X197" s="800"/>
      <c r="Y197" s="800"/>
      <c r="Z197" s="800"/>
      <c r="AA197" s="800"/>
      <c r="AB197" s="800"/>
      <c r="AC197" s="800"/>
      <c r="AD197" s="800"/>
    </row>
    <row r="198" spans="1:30" ht="15.75" customHeight="1" x14ac:dyDescent="0.25">
      <c r="A198" s="800"/>
      <c r="B198" s="800"/>
      <c r="C198" s="800"/>
      <c r="D198" s="800"/>
      <c r="E198" s="800"/>
      <c r="F198" s="800"/>
      <c r="G198" s="801"/>
      <c r="H198" s="800"/>
      <c r="I198" s="800"/>
      <c r="J198" s="800"/>
      <c r="K198" s="800"/>
      <c r="L198" s="800"/>
      <c r="M198" s="800"/>
      <c r="N198" s="800"/>
      <c r="O198" s="800"/>
      <c r="P198" s="800"/>
      <c r="Q198" s="800"/>
      <c r="R198" s="800"/>
      <c r="S198" s="800"/>
      <c r="T198" s="800"/>
      <c r="U198" s="800"/>
      <c r="V198" s="800"/>
      <c r="W198" s="800"/>
      <c r="X198" s="800"/>
      <c r="Y198" s="800"/>
      <c r="Z198" s="800"/>
      <c r="AA198" s="800"/>
      <c r="AB198" s="800"/>
      <c r="AC198" s="800"/>
      <c r="AD198" s="800"/>
    </row>
    <row r="199" spans="1:30" ht="15.75" customHeight="1" x14ac:dyDescent="0.25">
      <c r="A199" s="800"/>
      <c r="B199" s="800"/>
      <c r="C199" s="800"/>
      <c r="D199" s="800"/>
      <c r="E199" s="800"/>
      <c r="F199" s="800"/>
      <c r="G199" s="801"/>
      <c r="H199" s="800"/>
      <c r="I199" s="800"/>
      <c r="J199" s="800"/>
      <c r="K199" s="800"/>
      <c r="L199" s="800"/>
      <c r="M199" s="800"/>
      <c r="N199" s="800"/>
      <c r="O199" s="800"/>
      <c r="P199" s="800"/>
      <c r="Q199" s="800"/>
      <c r="R199" s="800"/>
      <c r="S199" s="800"/>
      <c r="T199" s="800"/>
      <c r="U199" s="800"/>
      <c r="V199" s="800"/>
      <c r="W199" s="800"/>
      <c r="X199" s="800"/>
      <c r="Y199" s="800"/>
      <c r="Z199" s="800"/>
      <c r="AA199" s="800"/>
      <c r="AB199" s="800"/>
      <c r="AC199" s="800"/>
      <c r="AD199" s="800"/>
    </row>
    <row r="200" spans="1:30" ht="15.75" customHeight="1" x14ac:dyDescent="0.25">
      <c r="A200" s="800"/>
      <c r="B200" s="800"/>
      <c r="C200" s="800"/>
      <c r="D200" s="800"/>
      <c r="E200" s="800"/>
      <c r="F200" s="800"/>
      <c r="G200" s="801"/>
      <c r="H200" s="800"/>
      <c r="I200" s="800"/>
      <c r="J200" s="800"/>
      <c r="K200" s="800"/>
      <c r="L200" s="800"/>
      <c r="M200" s="800"/>
      <c r="N200" s="800"/>
      <c r="O200" s="800"/>
      <c r="P200" s="800"/>
      <c r="Q200" s="800"/>
      <c r="R200" s="800"/>
      <c r="S200" s="800"/>
      <c r="T200" s="800"/>
      <c r="U200" s="800"/>
      <c r="V200" s="800"/>
      <c r="W200" s="800"/>
      <c r="X200" s="800"/>
      <c r="Y200" s="800"/>
      <c r="Z200" s="800"/>
      <c r="AA200" s="800"/>
      <c r="AB200" s="800"/>
      <c r="AC200" s="800"/>
      <c r="AD200" s="800"/>
    </row>
    <row r="201" spans="1:30" ht="15.75" customHeight="1" x14ac:dyDescent="0.25">
      <c r="A201" s="800"/>
      <c r="B201" s="800"/>
      <c r="C201" s="800"/>
      <c r="D201" s="800"/>
      <c r="E201" s="800"/>
      <c r="F201" s="800"/>
      <c r="G201" s="801"/>
      <c r="H201" s="800"/>
      <c r="I201" s="800"/>
      <c r="J201" s="800"/>
      <c r="K201" s="800"/>
      <c r="L201" s="800"/>
      <c r="M201" s="800"/>
      <c r="N201" s="800"/>
      <c r="O201" s="800"/>
      <c r="P201" s="800"/>
      <c r="Q201" s="800"/>
      <c r="R201" s="800"/>
      <c r="S201" s="800"/>
      <c r="T201" s="800"/>
      <c r="U201" s="800"/>
      <c r="V201" s="800"/>
      <c r="W201" s="800"/>
      <c r="X201" s="800"/>
      <c r="Y201" s="800"/>
      <c r="Z201" s="800"/>
      <c r="AA201" s="800"/>
      <c r="AB201" s="800"/>
      <c r="AC201" s="800"/>
      <c r="AD201" s="800"/>
    </row>
    <row r="202" spans="1:30" ht="15.75" customHeight="1" x14ac:dyDescent="0.25">
      <c r="A202" s="800"/>
      <c r="B202" s="800"/>
      <c r="C202" s="800"/>
      <c r="D202" s="800"/>
      <c r="E202" s="800"/>
      <c r="F202" s="800"/>
      <c r="G202" s="801"/>
      <c r="H202" s="800"/>
      <c r="I202" s="800"/>
      <c r="J202" s="800"/>
      <c r="K202" s="800"/>
      <c r="L202" s="800"/>
      <c r="M202" s="800"/>
      <c r="N202" s="800"/>
      <c r="O202" s="800"/>
      <c r="P202" s="800"/>
      <c r="Q202" s="800"/>
      <c r="R202" s="800"/>
      <c r="S202" s="800"/>
      <c r="T202" s="800"/>
      <c r="U202" s="800"/>
      <c r="V202" s="800"/>
      <c r="W202" s="800"/>
      <c r="X202" s="800"/>
      <c r="Y202" s="800"/>
      <c r="Z202" s="800"/>
      <c r="AA202" s="800"/>
      <c r="AB202" s="800"/>
      <c r="AC202" s="800"/>
      <c r="AD202" s="800"/>
    </row>
    <row r="203" spans="1:30" ht="15.75" customHeight="1" x14ac:dyDescent="0.25">
      <c r="A203" s="800"/>
      <c r="B203" s="800"/>
      <c r="C203" s="800"/>
      <c r="D203" s="800"/>
      <c r="E203" s="800"/>
      <c r="F203" s="800"/>
      <c r="G203" s="801"/>
      <c r="H203" s="800"/>
      <c r="I203" s="800"/>
      <c r="J203" s="800"/>
      <c r="K203" s="800"/>
      <c r="L203" s="800"/>
      <c r="M203" s="800"/>
      <c r="N203" s="800"/>
      <c r="O203" s="800"/>
      <c r="P203" s="800"/>
      <c r="Q203" s="800"/>
      <c r="R203" s="800"/>
      <c r="S203" s="800"/>
      <c r="T203" s="800"/>
      <c r="U203" s="800"/>
      <c r="V203" s="800"/>
      <c r="W203" s="800"/>
      <c r="X203" s="800"/>
      <c r="Y203" s="800"/>
      <c r="Z203" s="800"/>
      <c r="AA203" s="800"/>
      <c r="AB203" s="800"/>
      <c r="AC203" s="800"/>
      <c r="AD203" s="800"/>
    </row>
    <row r="204" spans="1:30" ht="15.75" customHeight="1" x14ac:dyDescent="0.25">
      <c r="A204" s="800"/>
      <c r="B204" s="800"/>
      <c r="C204" s="800"/>
      <c r="D204" s="800"/>
      <c r="E204" s="800"/>
      <c r="F204" s="800"/>
      <c r="G204" s="801"/>
      <c r="H204" s="800"/>
      <c r="I204" s="800"/>
      <c r="J204" s="800"/>
      <c r="K204" s="800"/>
      <c r="L204" s="800"/>
      <c r="M204" s="800"/>
      <c r="N204" s="800"/>
      <c r="O204" s="800"/>
      <c r="P204" s="800"/>
      <c r="Q204" s="800"/>
      <c r="R204" s="800"/>
      <c r="S204" s="800"/>
      <c r="T204" s="800"/>
      <c r="U204" s="800"/>
      <c r="V204" s="800"/>
      <c r="W204" s="800"/>
      <c r="X204" s="800"/>
      <c r="Y204" s="800"/>
      <c r="Z204" s="800"/>
      <c r="AA204" s="800"/>
      <c r="AB204" s="800"/>
      <c r="AC204" s="800"/>
      <c r="AD204" s="800"/>
    </row>
    <row r="205" spans="1:30" ht="15.75" customHeight="1" x14ac:dyDescent="0.25">
      <c r="A205" s="800"/>
      <c r="B205" s="800"/>
      <c r="C205" s="800"/>
      <c r="D205" s="800"/>
      <c r="E205" s="800"/>
      <c r="F205" s="800"/>
      <c r="G205" s="801"/>
      <c r="H205" s="800"/>
      <c r="I205" s="800"/>
      <c r="J205" s="800"/>
      <c r="K205" s="800"/>
      <c r="L205" s="800"/>
      <c r="M205" s="800"/>
      <c r="N205" s="800"/>
      <c r="O205" s="800"/>
      <c r="P205" s="800"/>
      <c r="Q205" s="800"/>
      <c r="R205" s="800"/>
      <c r="S205" s="800"/>
      <c r="T205" s="800"/>
      <c r="U205" s="800"/>
      <c r="V205" s="800"/>
      <c r="W205" s="800"/>
      <c r="X205" s="800"/>
      <c r="Y205" s="800"/>
      <c r="Z205" s="800"/>
      <c r="AA205" s="800"/>
      <c r="AB205" s="800"/>
      <c r="AC205" s="800"/>
      <c r="AD205" s="800"/>
    </row>
    <row r="206" spans="1:30" ht="15.75" customHeight="1" x14ac:dyDescent="0.25">
      <c r="A206" s="800"/>
      <c r="B206" s="800"/>
      <c r="C206" s="800"/>
      <c r="D206" s="800"/>
      <c r="E206" s="800"/>
      <c r="F206" s="800"/>
      <c r="G206" s="801"/>
      <c r="H206" s="800"/>
      <c r="I206" s="800"/>
      <c r="J206" s="800"/>
      <c r="K206" s="800"/>
      <c r="L206" s="800"/>
      <c r="M206" s="800"/>
      <c r="N206" s="800"/>
      <c r="O206" s="800"/>
      <c r="P206" s="800"/>
      <c r="Q206" s="800"/>
      <c r="R206" s="800"/>
      <c r="S206" s="800"/>
      <c r="T206" s="800"/>
      <c r="U206" s="800"/>
      <c r="V206" s="800"/>
      <c r="W206" s="800"/>
      <c r="X206" s="800"/>
      <c r="Y206" s="800"/>
      <c r="Z206" s="800"/>
      <c r="AA206" s="800"/>
      <c r="AB206" s="800"/>
      <c r="AC206" s="800"/>
      <c r="AD206" s="800"/>
    </row>
    <row r="207" spans="1:30" ht="15.75" customHeight="1" x14ac:dyDescent="0.25">
      <c r="A207" s="800"/>
      <c r="B207" s="800"/>
      <c r="C207" s="800"/>
      <c r="D207" s="800"/>
      <c r="E207" s="800"/>
      <c r="F207" s="800"/>
      <c r="G207" s="801"/>
      <c r="H207" s="800"/>
      <c r="I207" s="800"/>
      <c r="J207" s="800"/>
      <c r="K207" s="800"/>
      <c r="L207" s="800"/>
      <c r="M207" s="800"/>
      <c r="N207" s="800"/>
      <c r="O207" s="800"/>
      <c r="P207" s="800"/>
      <c r="Q207" s="800"/>
      <c r="R207" s="800"/>
      <c r="S207" s="800"/>
      <c r="T207" s="800"/>
      <c r="U207" s="800"/>
      <c r="V207" s="800"/>
      <c r="W207" s="800"/>
      <c r="X207" s="800"/>
      <c r="Y207" s="800"/>
      <c r="Z207" s="800"/>
      <c r="AA207" s="800"/>
      <c r="AB207" s="800"/>
      <c r="AC207" s="800"/>
      <c r="AD207" s="800"/>
    </row>
    <row r="208" spans="1:30" ht="15.75" customHeight="1" x14ac:dyDescent="0.25">
      <c r="A208" s="800"/>
      <c r="B208" s="800"/>
      <c r="C208" s="800"/>
      <c r="D208" s="800"/>
      <c r="E208" s="800"/>
      <c r="F208" s="800"/>
      <c r="G208" s="801"/>
      <c r="H208" s="800"/>
      <c r="I208" s="800"/>
      <c r="J208" s="800"/>
      <c r="K208" s="800"/>
      <c r="L208" s="800"/>
      <c r="M208" s="800"/>
      <c r="N208" s="800"/>
      <c r="O208" s="800"/>
      <c r="P208" s="800"/>
      <c r="Q208" s="800"/>
      <c r="R208" s="800"/>
      <c r="S208" s="800"/>
      <c r="T208" s="800"/>
      <c r="U208" s="800"/>
      <c r="V208" s="800"/>
      <c r="W208" s="800"/>
      <c r="X208" s="800"/>
      <c r="Y208" s="800"/>
      <c r="Z208" s="800"/>
      <c r="AA208" s="800"/>
      <c r="AB208" s="800"/>
      <c r="AC208" s="800"/>
      <c r="AD208" s="800"/>
    </row>
    <row r="209" spans="1:30" ht="15.75" customHeight="1" x14ac:dyDescent="0.25">
      <c r="A209" s="800"/>
      <c r="B209" s="800"/>
      <c r="C209" s="800"/>
      <c r="D209" s="800"/>
      <c r="E209" s="800"/>
      <c r="F209" s="800"/>
      <c r="G209" s="801"/>
      <c r="H209" s="800"/>
      <c r="I209" s="800"/>
      <c r="J209" s="800"/>
      <c r="K209" s="800"/>
      <c r="L209" s="800"/>
      <c r="M209" s="800"/>
      <c r="N209" s="800"/>
      <c r="O209" s="800"/>
      <c r="P209" s="800"/>
      <c r="Q209" s="800"/>
      <c r="R209" s="800"/>
      <c r="S209" s="800"/>
      <c r="T209" s="800"/>
      <c r="U209" s="800"/>
      <c r="V209" s="800"/>
      <c r="W209" s="800"/>
      <c r="X209" s="800"/>
      <c r="Y209" s="800"/>
      <c r="Z209" s="800"/>
      <c r="AA209" s="800"/>
      <c r="AB209" s="800"/>
      <c r="AC209" s="800"/>
      <c r="AD209" s="800"/>
    </row>
    <row r="210" spans="1:30" ht="15.75" customHeight="1" x14ac:dyDescent="0.25">
      <c r="A210" s="800"/>
      <c r="B210" s="800"/>
      <c r="C210" s="800"/>
      <c r="D210" s="800"/>
      <c r="E210" s="800"/>
      <c r="F210" s="800"/>
      <c r="G210" s="801"/>
      <c r="H210" s="800"/>
      <c r="I210" s="800"/>
      <c r="J210" s="800"/>
      <c r="K210" s="800"/>
      <c r="L210" s="800"/>
      <c r="M210" s="800"/>
      <c r="N210" s="800"/>
      <c r="O210" s="800"/>
      <c r="P210" s="800"/>
      <c r="Q210" s="800"/>
      <c r="R210" s="800"/>
      <c r="S210" s="800"/>
      <c r="T210" s="800"/>
      <c r="U210" s="800"/>
      <c r="V210" s="800"/>
      <c r="W210" s="800"/>
      <c r="X210" s="800"/>
      <c r="Y210" s="800"/>
      <c r="Z210" s="800"/>
      <c r="AA210" s="800"/>
      <c r="AB210" s="800"/>
      <c r="AC210" s="800"/>
      <c r="AD210" s="800"/>
    </row>
    <row r="211" spans="1:30" ht="15.75" customHeight="1" x14ac:dyDescent="0.25">
      <c r="A211" s="800"/>
      <c r="B211" s="800"/>
      <c r="C211" s="800"/>
      <c r="D211" s="800"/>
      <c r="E211" s="800"/>
      <c r="F211" s="800"/>
      <c r="G211" s="801"/>
      <c r="H211" s="800"/>
      <c r="I211" s="800"/>
      <c r="J211" s="800"/>
      <c r="K211" s="800"/>
      <c r="L211" s="800"/>
      <c r="M211" s="800"/>
      <c r="N211" s="800"/>
      <c r="O211" s="800"/>
      <c r="P211" s="800"/>
      <c r="Q211" s="800"/>
      <c r="R211" s="800"/>
      <c r="S211" s="800"/>
      <c r="T211" s="800"/>
      <c r="U211" s="800"/>
      <c r="V211" s="800"/>
      <c r="W211" s="800"/>
      <c r="X211" s="800"/>
      <c r="Y211" s="800"/>
      <c r="Z211" s="800"/>
      <c r="AA211" s="800"/>
      <c r="AB211" s="800"/>
      <c r="AC211" s="800"/>
      <c r="AD211" s="800"/>
    </row>
    <row r="212" spans="1:30" ht="15.75" customHeight="1" x14ac:dyDescent="0.25">
      <c r="A212" s="800"/>
      <c r="B212" s="800"/>
      <c r="C212" s="800"/>
      <c r="D212" s="800"/>
      <c r="E212" s="800"/>
      <c r="F212" s="800"/>
      <c r="G212" s="801"/>
      <c r="H212" s="800"/>
      <c r="I212" s="800"/>
      <c r="J212" s="800"/>
      <c r="K212" s="800"/>
      <c r="L212" s="800"/>
      <c r="M212" s="800"/>
      <c r="N212" s="800"/>
      <c r="O212" s="800"/>
      <c r="P212" s="800"/>
      <c r="Q212" s="800"/>
      <c r="R212" s="800"/>
      <c r="S212" s="800"/>
      <c r="T212" s="800"/>
      <c r="U212" s="800"/>
      <c r="V212" s="800"/>
      <c r="W212" s="800"/>
      <c r="X212" s="800"/>
      <c r="Y212" s="800"/>
      <c r="Z212" s="800"/>
      <c r="AA212" s="800"/>
      <c r="AB212" s="800"/>
      <c r="AC212" s="800"/>
      <c r="AD212" s="800"/>
    </row>
    <row r="213" spans="1:30" ht="15.75" customHeight="1" x14ac:dyDescent="0.25">
      <c r="A213" s="800"/>
      <c r="B213" s="800"/>
      <c r="C213" s="800"/>
      <c r="D213" s="800"/>
      <c r="E213" s="800"/>
      <c r="F213" s="800"/>
      <c r="G213" s="801"/>
      <c r="H213" s="800"/>
      <c r="I213" s="800"/>
      <c r="J213" s="800"/>
      <c r="K213" s="800"/>
      <c r="L213" s="800"/>
      <c r="M213" s="800"/>
      <c r="N213" s="800"/>
      <c r="O213" s="800"/>
      <c r="P213" s="800"/>
      <c r="Q213" s="800"/>
      <c r="R213" s="800"/>
      <c r="S213" s="800"/>
      <c r="T213" s="800"/>
      <c r="U213" s="800"/>
      <c r="V213" s="800"/>
      <c r="W213" s="800"/>
      <c r="X213" s="800"/>
      <c r="Y213" s="800"/>
      <c r="Z213" s="800"/>
      <c r="AA213" s="800"/>
      <c r="AB213" s="800"/>
      <c r="AC213" s="800"/>
      <c r="AD213" s="800"/>
    </row>
    <row r="214" spans="1:30" ht="15.75" customHeight="1" x14ac:dyDescent="0.25">
      <c r="A214" s="800"/>
      <c r="B214" s="800"/>
      <c r="C214" s="800"/>
      <c r="D214" s="800"/>
      <c r="E214" s="800"/>
      <c r="F214" s="800"/>
      <c r="G214" s="801"/>
      <c r="H214" s="800"/>
      <c r="I214" s="800"/>
      <c r="J214" s="800"/>
      <c r="K214" s="800"/>
      <c r="L214" s="800"/>
      <c r="M214" s="800"/>
      <c r="N214" s="800"/>
      <c r="O214" s="800"/>
      <c r="P214" s="800"/>
      <c r="Q214" s="800"/>
      <c r="R214" s="800"/>
      <c r="S214" s="800"/>
      <c r="T214" s="800"/>
      <c r="U214" s="800"/>
      <c r="V214" s="800"/>
      <c r="W214" s="800"/>
      <c r="X214" s="800"/>
      <c r="Y214" s="800"/>
      <c r="Z214" s="800"/>
      <c r="AA214" s="800"/>
      <c r="AB214" s="800"/>
      <c r="AC214" s="800"/>
      <c r="AD214" s="800"/>
    </row>
    <row r="215" spans="1:30" ht="15.75" customHeight="1" x14ac:dyDescent="0.25">
      <c r="A215" s="800"/>
      <c r="B215" s="800"/>
      <c r="C215" s="800"/>
      <c r="D215" s="800"/>
      <c r="E215" s="800"/>
      <c r="F215" s="800"/>
      <c r="G215" s="801"/>
      <c r="H215" s="800"/>
      <c r="I215" s="800"/>
      <c r="J215" s="800"/>
      <c r="K215" s="800"/>
      <c r="L215" s="800"/>
      <c r="M215" s="800"/>
      <c r="N215" s="800"/>
      <c r="O215" s="800"/>
      <c r="P215" s="800"/>
      <c r="Q215" s="800"/>
      <c r="R215" s="800"/>
      <c r="S215" s="800"/>
      <c r="T215" s="800"/>
      <c r="U215" s="800"/>
      <c r="V215" s="800"/>
      <c r="W215" s="800"/>
      <c r="X215" s="800"/>
      <c r="Y215" s="800"/>
      <c r="Z215" s="800"/>
      <c r="AA215" s="800"/>
      <c r="AB215" s="800"/>
      <c r="AC215" s="800"/>
      <c r="AD215" s="800"/>
    </row>
    <row r="216" spans="1:30" ht="15.75" customHeight="1" x14ac:dyDescent="0.25">
      <c r="A216" s="800"/>
      <c r="B216" s="800"/>
      <c r="C216" s="800"/>
      <c r="D216" s="800"/>
      <c r="E216" s="800"/>
      <c r="F216" s="800"/>
      <c r="G216" s="801"/>
      <c r="H216" s="800"/>
      <c r="I216" s="800"/>
      <c r="J216" s="800"/>
      <c r="K216" s="800"/>
      <c r="L216" s="800"/>
      <c r="M216" s="800"/>
      <c r="N216" s="800"/>
      <c r="O216" s="800"/>
      <c r="P216" s="800"/>
      <c r="Q216" s="800"/>
      <c r="R216" s="800"/>
      <c r="S216" s="800"/>
      <c r="T216" s="800"/>
      <c r="U216" s="800"/>
      <c r="V216" s="800"/>
      <c r="W216" s="800"/>
      <c r="X216" s="800"/>
      <c r="Y216" s="800"/>
      <c r="Z216" s="800"/>
      <c r="AA216" s="800"/>
      <c r="AB216" s="800"/>
      <c r="AC216" s="800"/>
      <c r="AD216" s="800"/>
    </row>
    <row r="217" spans="1:30" ht="15.75" customHeight="1" x14ac:dyDescent="0.25">
      <c r="A217" s="800"/>
      <c r="B217" s="800"/>
      <c r="C217" s="800"/>
      <c r="D217" s="800"/>
      <c r="E217" s="800"/>
      <c r="F217" s="800"/>
      <c r="G217" s="801"/>
      <c r="H217" s="800"/>
      <c r="I217" s="800"/>
      <c r="J217" s="800"/>
      <c r="K217" s="800"/>
      <c r="L217" s="800"/>
      <c r="M217" s="800"/>
      <c r="N217" s="800"/>
      <c r="O217" s="800"/>
      <c r="P217" s="800"/>
      <c r="Q217" s="800"/>
      <c r="R217" s="800"/>
      <c r="S217" s="800"/>
      <c r="T217" s="800"/>
      <c r="U217" s="800"/>
      <c r="V217" s="800"/>
      <c r="W217" s="800"/>
      <c r="X217" s="800"/>
      <c r="Y217" s="800"/>
      <c r="Z217" s="800"/>
      <c r="AA217" s="800"/>
      <c r="AB217" s="800"/>
      <c r="AC217" s="800"/>
      <c r="AD217" s="800"/>
    </row>
    <row r="218" spans="1:30" ht="15.75" customHeight="1" x14ac:dyDescent="0.25">
      <c r="A218" s="800"/>
      <c r="B218" s="800"/>
      <c r="C218" s="800"/>
      <c r="D218" s="800"/>
      <c r="E218" s="800"/>
      <c r="F218" s="800"/>
      <c r="G218" s="801"/>
      <c r="H218" s="800"/>
      <c r="I218" s="800"/>
      <c r="J218" s="800"/>
      <c r="K218" s="800"/>
      <c r="L218" s="800"/>
      <c r="M218" s="800"/>
      <c r="N218" s="800"/>
      <c r="O218" s="800"/>
      <c r="P218" s="800"/>
      <c r="Q218" s="800"/>
      <c r="R218" s="800"/>
      <c r="S218" s="800"/>
      <c r="T218" s="800"/>
      <c r="U218" s="800"/>
      <c r="V218" s="800"/>
      <c r="W218" s="800"/>
      <c r="X218" s="800"/>
      <c r="Y218" s="800"/>
      <c r="Z218" s="800"/>
      <c r="AA218" s="800"/>
      <c r="AB218" s="800"/>
      <c r="AC218" s="800"/>
      <c r="AD218" s="800"/>
    </row>
    <row r="219" spans="1:30" ht="15.75" customHeight="1" x14ac:dyDescent="0.25">
      <c r="A219" s="800"/>
      <c r="B219" s="800"/>
      <c r="C219" s="800"/>
      <c r="D219" s="800"/>
      <c r="E219" s="800"/>
      <c r="F219" s="800"/>
      <c r="G219" s="801"/>
      <c r="H219" s="800"/>
      <c r="I219" s="800"/>
      <c r="J219" s="800"/>
      <c r="K219" s="800"/>
      <c r="L219" s="800"/>
      <c r="M219" s="800"/>
      <c r="N219" s="800"/>
      <c r="O219" s="800"/>
      <c r="P219" s="800"/>
      <c r="Q219" s="800"/>
      <c r="R219" s="800"/>
      <c r="S219" s="800"/>
      <c r="T219" s="800"/>
      <c r="U219" s="800"/>
      <c r="V219" s="800"/>
      <c r="W219" s="800"/>
      <c r="X219" s="800"/>
      <c r="Y219" s="800"/>
      <c r="Z219" s="800"/>
      <c r="AA219" s="800"/>
      <c r="AB219" s="800"/>
      <c r="AC219" s="800"/>
      <c r="AD219" s="800"/>
    </row>
    <row r="220" spans="1:30" ht="15.75" customHeight="1" x14ac:dyDescent="0.25">
      <c r="A220" s="800"/>
      <c r="B220" s="800"/>
      <c r="C220" s="800"/>
      <c r="D220" s="800"/>
      <c r="E220" s="800"/>
      <c r="F220" s="800"/>
      <c r="G220" s="801"/>
      <c r="H220" s="800"/>
      <c r="I220" s="800"/>
      <c r="J220" s="800"/>
      <c r="K220" s="800"/>
      <c r="L220" s="800"/>
      <c r="M220" s="800"/>
      <c r="N220" s="800"/>
      <c r="O220" s="800"/>
      <c r="P220" s="800"/>
      <c r="Q220" s="800"/>
      <c r="R220" s="800"/>
      <c r="S220" s="800"/>
      <c r="T220" s="800"/>
      <c r="U220" s="800"/>
      <c r="V220" s="800"/>
      <c r="W220" s="800"/>
      <c r="X220" s="800"/>
      <c r="Y220" s="800"/>
      <c r="Z220" s="800"/>
      <c r="AA220" s="800"/>
      <c r="AB220" s="800"/>
      <c r="AC220" s="800"/>
      <c r="AD220" s="800"/>
    </row>
    <row r="221" spans="1:30" ht="15.75" customHeight="1" x14ac:dyDescent="0.25">
      <c r="A221" s="800"/>
      <c r="B221" s="800"/>
      <c r="C221" s="800"/>
      <c r="D221" s="800"/>
      <c r="E221" s="800"/>
      <c r="F221" s="800"/>
      <c r="G221" s="801"/>
      <c r="H221" s="800"/>
      <c r="I221" s="800"/>
      <c r="J221" s="800"/>
      <c r="K221" s="800"/>
      <c r="L221" s="800"/>
      <c r="M221" s="800"/>
      <c r="N221" s="800"/>
      <c r="O221" s="800"/>
      <c r="P221" s="800"/>
      <c r="Q221" s="800"/>
      <c r="R221" s="800"/>
      <c r="S221" s="800"/>
      <c r="T221" s="800"/>
      <c r="U221" s="800"/>
      <c r="V221" s="800"/>
      <c r="W221" s="800"/>
      <c r="X221" s="800"/>
      <c r="Y221" s="800"/>
      <c r="Z221" s="800"/>
      <c r="AA221" s="800"/>
      <c r="AB221" s="800"/>
      <c r="AC221" s="800"/>
      <c r="AD221" s="800"/>
    </row>
    <row r="222" spans="1:30" ht="15.75" customHeight="1" x14ac:dyDescent="0.25">
      <c r="A222" s="800"/>
      <c r="B222" s="800"/>
      <c r="C222" s="800"/>
      <c r="D222" s="800"/>
      <c r="E222" s="800"/>
      <c r="F222" s="800"/>
      <c r="G222" s="801"/>
      <c r="H222" s="800"/>
      <c r="I222" s="800"/>
      <c r="J222" s="800"/>
      <c r="K222" s="800"/>
      <c r="L222" s="800"/>
      <c r="M222" s="800"/>
      <c r="N222" s="800"/>
      <c r="O222" s="800"/>
      <c r="P222" s="800"/>
      <c r="Q222" s="800"/>
      <c r="R222" s="800"/>
      <c r="S222" s="800"/>
      <c r="T222" s="800"/>
      <c r="U222" s="800"/>
      <c r="V222" s="800"/>
      <c r="W222" s="800"/>
      <c r="X222" s="800"/>
      <c r="Y222" s="800"/>
      <c r="Z222" s="800"/>
      <c r="AA222" s="800"/>
      <c r="AB222" s="800"/>
      <c r="AC222" s="800"/>
      <c r="AD222" s="800"/>
    </row>
    <row r="223" spans="1:30" ht="15.75" customHeight="1" x14ac:dyDescent="0.25">
      <c r="A223" s="800"/>
      <c r="B223" s="800"/>
      <c r="C223" s="800"/>
      <c r="D223" s="800"/>
      <c r="E223" s="800"/>
      <c r="F223" s="800"/>
      <c r="G223" s="801"/>
      <c r="H223" s="800"/>
      <c r="I223" s="800"/>
      <c r="J223" s="800"/>
      <c r="K223" s="800"/>
      <c r="L223" s="800"/>
      <c r="M223" s="800"/>
      <c r="N223" s="800"/>
      <c r="O223" s="800"/>
      <c r="P223" s="800"/>
      <c r="Q223" s="800"/>
      <c r="R223" s="800"/>
      <c r="S223" s="800"/>
      <c r="T223" s="800"/>
      <c r="U223" s="800"/>
      <c r="V223" s="800"/>
      <c r="W223" s="800"/>
      <c r="X223" s="800"/>
      <c r="Y223" s="800"/>
      <c r="Z223" s="800"/>
      <c r="AA223" s="800"/>
      <c r="AB223" s="800"/>
      <c r="AC223" s="800"/>
      <c r="AD223" s="800"/>
    </row>
    <row r="224" spans="1:30" ht="15.75" customHeight="1" x14ac:dyDescent="0.25">
      <c r="A224" s="800"/>
      <c r="B224" s="800"/>
      <c r="C224" s="800"/>
      <c r="D224" s="800"/>
      <c r="E224" s="800"/>
      <c r="F224" s="800"/>
      <c r="G224" s="801"/>
      <c r="H224" s="800"/>
      <c r="I224" s="800"/>
      <c r="J224" s="800"/>
      <c r="K224" s="800"/>
      <c r="L224" s="800"/>
      <c r="M224" s="800"/>
      <c r="N224" s="800"/>
      <c r="O224" s="800"/>
      <c r="P224" s="800"/>
      <c r="Q224" s="800"/>
      <c r="R224" s="800"/>
      <c r="S224" s="800"/>
      <c r="T224" s="800"/>
      <c r="U224" s="800"/>
      <c r="V224" s="800"/>
      <c r="W224" s="800"/>
      <c r="X224" s="800"/>
      <c r="Y224" s="800"/>
      <c r="Z224" s="800"/>
      <c r="AA224" s="800"/>
      <c r="AB224" s="800"/>
      <c r="AC224" s="800"/>
      <c r="AD224" s="800"/>
    </row>
    <row r="225" spans="1:30" ht="15.75" customHeight="1" x14ac:dyDescent="0.25">
      <c r="A225" s="800"/>
      <c r="B225" s="800"/>
      <c r="C225" s="800"/>
      <c r="D225" s="800"/>
      <c r="E225" s="800"/>
      <c r="F225" s="800"/>
      <c r="G225" s="801"/>
      <c r="H225" s="800"/>
      <c r="I225" s="800"/>
      <c r="J225" s="800"/>
      <c r="K225" s="800"/>
      <c r="L225" s="800"/>
      <c r="M225" s="800"/>
      <c r="N225" s="800"/>
      <c r="O225" s="800"/>
      <c r="P225" s="800"/>
      <c r="Q225" s="800"/>
      <c r="R225" s="800"/>
      <c r="S225" s="800"/>
      <c r="T225" s="800"/>
      <c r="U225" s="800"/>
      <c r="V225" s="800"/>
      <c r="W225" s="800"/>
      <c r="X225" s="800"/>
      <c r="Y225" s="800"/>
      <c r="Z225" s="800"/>
      <c r="AA225" s="800"/>
      <c r="AB225" s="800"/>
      <c r="AC225" s="800"/>
      <c r="AD225" s="800"/>
    </row>
    <row r="226" spans="1:30" ht="15.75" customHeight="1" x14ac:dyDescent="0.25">
      <c r="A226" s="800"/>
      <c r="B226" s="800"/>
      <c r="C226" s="800"/>
      <c r="D226" s="800"/>
      <c r="E226" s="800"/>
      <c r="F226" s="800"/>
      <c r="G226" s="801"/>
      <c r="H226" s="800"/>
      <c r="I226" s="800"/>
      <c r="J226" s="800"/>
      <c r="K226" s="800"/>
      <c r="L226" s="800"/>
      <c r="M226" s="800"/>
      <c r="N226" s="800"/>
      <c r="O226" s="800"/>
      <c r="P226" s="800"/>
      <c r="Q226" s="800"/>
      <c r="R226" s="800"/>
      <c r="S226" s="800"/>
      <c r="T226" s="800"/>
      <c r="U226" s="800"/>
      <c r="V226" s="800"/>
      <c r="W226" s="800"/>
      <c r="X226" s="800"/>
      <c r="Y226" s="800"/>
      <c r="Z226" s="800"/>
      <c r="AA226" s="800"/>
      <c r="AB226" s="800"/>
      <c r="AC226" s="800"/>
      <c r="AD226" s="800"/>
    </row>
    <row r="227" spans="1:30" ht="15.75" customHeight="1" x14ac:dyDescent="0.25">
      <c r="A227" s="800"/>
      <c r="B227" s="800"/>
      <c r="C227" s="800"/>
      <c r="D227" s="800"/>
      <c r="E227" s="800"/>
      <c r="F227" s="800"/>
      <c r="G227" s="801"/>
      <c r="H227" s="800"/>
      <c r="I227" s="800"/>
      <c r="J227" s="800"/>
      <c r="K227" s="800"/>
      <c r="L227" s="800"/>
      <c r="M227" s="800"/>
      <c r="N227" s="800"/>
      <c r="O227" s="800"/>
      <c r="P227" s="800"/>
      <c r="Q227" s="800"/>
      <c r="R227" s="800"/>
      <c r="S227" s="800"/>
      <c r="T227" s="800"/>
      <c r="U227" s="800"/>
      <c r="V227" s="800"/>
      <c r="W227" s="800"/>
      <c r="X227" s="800"/>
      <c r="Y227" s="800"/>
      <c r="Z227" s="800"/>
      <c r="AA227" s="800"/>
      <c r="AB227" s="800"/>
      <c r="AC227" s="800"/>
      <c r="AD227" s="800"/>
    </row>
    <row r="228" spans="1:30" ht="15.75" customHeight="1" x14ac:dyDescent="0.25">
      <c r="A228" s="800"/>
      <c r="B228" s="800"/>
      <c r="C228" s="800"/>
      <c r="D228" s="800"/>
      <c r="E228" s="800"/>
      <c r="F228" s="800"/>
      <c r="G228" s="801"/>
      <c r="H228" s="800"/>
      <c r="I228" s="800"/>
      <c r="J228" s="800"/>
      <c r="K228" s="800"/>
      <c r="L228" s="800"/>
      <c r="M228" s="800"/>
      <c r="N228" s="800"/>
      <c r="O228" s="800"/>
      <c r="P228" s="800"/>
      <c r="Q228" s="800"/>
      <c r="R228" s="800"/>
      <c r="S228" s="800"/>
      <c r="T228" s="800"/>
      <c r="U228" s="800"/>
      <c r="V228" s="800"/>
      <c r="W228" s="800"/>
      <c r="X228" s="800"/>
      <c r="Y228" s="800"/>
      <c r="Z228" s="800"/>
      <c r="AA228" s="800"/>
      <c r="AB228" s="800"/>
      <c r="AC228" s="800"/>
      <c r="AD228" s="800"/>
    </row>
    <row r="229" spans="1:30" ht="15.75" customHeight="1" x14ac:dyDescent="0.25">
      <c r="A229" s="800"/>
      <c r="B229" s="800"/>
      <c r="C229" s="800"/>
      <c r="D229" s="800"/>
      <c r="E229" s="800"/>
      <c r="F229" s="800"/>
      <c r="G229" s="801"/>
      <c r="H229" s="800"/>
      <c r="I229" s="800"/>
      <c r="J229" s="800"/>
      <c r="K229" s="800"/>
      <c r="L229" s="800"/>
      <c r="M229" s="800"/>
      <c r="N229" s="800"/>
      <c r="O229" s="800"/>
      <c r="P229" s="800"/>
      <c r="Q229" s="800"/>
      <c r="R229" s="800"/>
      <c r="S229" s="800"/>
      <c r="T229" s="800"/>
      <c r="U229" s="800"/>
      <c r="V229" s="800"/>
      <c r="W229" s="800"/>
      <c r="X229" s="800"/>
      <c r="Y229" s="800"/>
      <c r="Z229" s="800"/>
      <c r="AA229" s="800"/>
      <c r="AB229" s="800"/>
      <c r="AC229" s="800"/>
      <c r="AD229" s="800"/>
    </row>
    <row r="230" spans="1:30" ht="15.75" customHeight="1" x14ac:dyDescent="0.25">
      <c r="A230" s="800"/>
      <c r="B230" s="800"/>
      <c r="C230" s="800"/>
      <c r="D230" s="800"/>
      <c r="E230" s="800"/>
      <c r="F230" s="800"/>
      <c r="G230" s="801"/>
      <c r="H230" s="800"/>
      <c r="I230" s="800"/>
      <c r="J230" s="800"/>
      <c r="K230" s="800"/>
      <c r="L230" s="800"/>
      <c r="M230" s="800"/>
      <c r="N230" s="800"/>
      <c r="O230" s="800"/>
      <c r="P230" s="800"/>
      <c r="Q230" s="800"/>
      <c r="R230" s="800"/>
      <c r="S230" s="800"/>
      <c r="T230" s="800"/>
      <c r="U230" s="800"/>
      <c r="V230" s="800"/>
      <c r="W230" s="800"/>
      <c r="X230" s="800"/>
      <c r="Y230" s="800"/>
      <c r="Z230" s="800"/>
      <c r="AA230" s="800"/>
      <c r="AB230" s="800"/>
      <c r="AC230" s="800"/>
      <c r="AD230" s="800"/>
    </row>
    <row r="231" spans="1:30" ht="15.75" customHeight="1" x14ac:dyDescent="0.25">
      <c r="A231" s="800"/>
      <c r="B231" s="800"/>
      <c r="C231" s="800"/>
      <c r="D231" s="800"/>
      <c r="E231" s="800"/>
      <c r="F231" s="800"/>
      <c r="G231" s="801"/>
      <c r="H231" s="800"/>
      <c r="I231" s="800"/>
      <c r="J231" s="800"/>
      <c r="K231" s="800"/>
      <c r="L231" s="800"/>
      <c r="M231" s="800"/>
      <c r="N231" s="800"/>
      <c r="O231" s="800"/>
      <c r="P231" s="800"/>
      <c r="Q231" s="800"/>
      <c r="R231" s="800"/>
      <c r="S231" s="800"/>
      <c r="T231" s="800"/>
      <c r="U231" s="800"/>
      <c r="V231" s="800"/>
      <c r="W231" s="800"/>
      <c r="X231" s="800"/>
      <c r="Y231" s="800"/>
      <c r="Z231" s="800"/>
      <c r="AA231" s="800"/>
      <c r="AB231" s="800"/>
      <c r="AC231" s="800"/>
      <c r="AD231" s="800"/>
    </row>
    <row r="232" spans="1:30" ht="15.75" customHeight="1" x14ac:dyDescent="0.25">
      <c r="A232" s="800"/>
      <c r="B232" s="800"/>
      <c r="C232" s="800"/>
      <c r="D232" s="800"/>
      <c r="E232" s="800"/>
      <c r="F232" s="800"/>
      <c r="G232" s="801"/>
      <c r="H232" s="800"/>
      <c r="I232" s="800"/>
      <c r="J232" s="800"/>
      <c r="K232" s="800"/>
      <c r="L232" s="800"/>
      <c r="M232" s="800"/>
      <c r="N232" s="800"/>
      <c r="O232" s="800"/>
      <c r="P232" s="800"/>
      <c r="Q232" s="800"/>
      <c r="R232" s="800"/>
      <c r="S232" s="800"/>
      <c r="T232" s="800"/>
      <c r="U232" s="800"/>
      <c r="V232" s="800"/>
      <c r="W232" s="800"/>
      <c r="X232" s="800"/>
      <c r="Y232" s="800"/>
      <c r="Z232" s="800"/>
      <c r="AA232" s="800"/>
      <c r="AB232" s="800"/>
      <c r="AC232" s="800"/>
      <c r="AD232" s="800"/>
    </row>
    <row r="233" spans="1:30" ht="15.75" customHeight="1" x14ac:dyDescent="0.25">
      <c r="A233" s="860"/>
      <c r="B233" s="860"/>
      <c r="C233" s="860"/>
      <c r="D233" s="860"/>
      <c r="E233" s="860"/>
      <c r="F233" s="860"/>
      <c r="G233" s="868"/>
      <c r="H233" s="860"/>
      <c r="I233" s="860"/>
      <c r="J233" s="860"/>
      <c r="K233" s="860"/>
      <c r="L233" s="860"/>
      <c r="M233" s="860"/>
      <c r="N233" s="860"/>
      <c r="O233" s="860"/>
      <c r="P233" s="860"/>
      <c r="Q233" s="860"/>
      <c r="R233" s="860"/>
      <c r="S233" s="860"/>
      <c r="T233" s="860"/>
      <c r="U233" s="860"/>
      <c r="V233" s="860"/>
      <c r="W233" s="860"/>
      <c r="X233" s="860"/>
      <c r="Y233" s="860"/>
      <c r="Z233" s="860"/>
      <c r="AA233" s="860"/>
      <c r="AB233" s="860"/>
      <c r="AC233" s="860"/>
      <c r="AD233" s="860"/>
    </row>
    <row r="234" spans="1:30" ht="15.75" customHeight="1" x14ac:dyDescent="0.25">
      <c r="A234" s="860"/>
      <c r="B234" s="860"/>
      <c r="C234" s="860"/>
      <c r="D234" s="860"/>
      <c r="E234" s="860"/>
      <c r="F234" s="860"/>
      <c r="G234" s="868"/>
      <c r="H234" s="860"/>
      <c r="I234" s="860"/>
      <c r="J234" s="860"/>
      <c r="K234" s="860"/>
      <c r="L234" s="860"/>
      <c r="M234" s="860"/>
      <c r="N234" s="860"/>
      <c r="O234" s="860"/>
      <c r="P234" s="860"/>
      <c r="Q234" s="860"/>
      <c r="R234" s="860"/>
      <c r="S234" s="860"/>
      <c r="T234" s="860"/>
      <c r="U234" s="860"/>
      <c r="V234" s="860"/>
      <c r="W234" s="860"/>
      <c r="X234" s="860"/>
      <c r="Y234" s="860"/>
      <c r="Z234" s="860"/>
      <c r="AA234" s="860"/>
      <c r="AB234" s="860"/>
      <c r="AC234" s="860"/>
      <c r="AD234" s="860"/>
    </row>
    <row r="235" spans="1:30" ht="15.75" customHeight="1" x14ac:dyDescent="0.25">
      <c r="A235" s="860"/>
      <c r="B235" s="860"/>
      <c r="C235" s="860"/>
      <c r="D235" s="860"/>
      <c r="E235" s="860"/>
      <c r="F235" s="860"/>
      <c r="G235" s="868"/>
      <c r="H235" s="860"/>
      <c r="I235" s="860"/>
      <c r="J235" s="860"/>
      <c r="K235" s="860"/>
      <c r="L235" s="860"/>
      <c r="M235" s="860"/>
      <c r="N235" s="860"/>
      <c r="O235" s="860"/>
      <c r="P235" s="860"/>
      <c r="Q235" s="860"/>
      <c r="R235" s="860"/>
      <c r="S235" s="860"/>
      <c r="T235" s="860"/>
      <c r="U235" s="860"/>
      <c r="V235" s="860"/>
      <c r="W235" s="860"/>
      <c r="X235" s="860"/>
      <c r="Y235" s="860"/>
      <c r="Z235" s="860"/>
      <c r="AA235" s="860"/>
      <c r="AB235" s="860"/>
      <c r="AC235" s="860"/>
      <c r="AD235" s="860"/>
    </row>
    <row r="236" spans="1:30" ht="15.75" customHeight="1" x14ac:dyDescent="0.25">
      <c r="A236" s="860"/>
      <c r="B236" s="860"/>
      <c r="C236" s="860"/>
      <c r="D236" s="860"/>
      <c r="E236" s="860"/>
      <c r="F236" s="860"/>
      <c r="G236" s="868"/>
      <c r="H236" s="860"/>
      <c r="I236" s="860"/>
      <c r="J236" s="860"/>
      <c r="K236" s="860"/>
      <c r="L236" s="860"/>
      <c r="M236" s="860"/>
      <c r="N236" s="860"/>
      <c r="O236" s="860"/>
      <c r="P236" s="860"/>
      <c r="Q236" s="860"/>
      <c r="R236" s="860"/>
      <c r="S236" s="860"/>
      <c r="T236" s="860"/>
      <c r="U236" s="860"/>
      <c r="V236" s="860"/>
      <c r="W236" s="860"/>
      <c r="X236" s="860"/>
      <c r="Y236" s="860"/>
      <c r="Z236" s="860"/>
      <c r="AA236" s="860"/>
      <c r="AB236" s="860"/>
      <c r="AC236" s="860"/>
      <c r="AD236" s="860"/>
    </row>
    <row r="237" spans="1:30" ht="15.75" customHeight="1" x14ac:dyDescent="0.25">
      <c r="A237" s="860"/>
      <c r="B237" s="860"/>
      <c r="C237" s="860"/>
      <c r="D237" s="860"/>
      <c r="E237" s="860"/>
      <c r="F237" s="860"/>
      <c r="G237" s="868"/>
      <c r="H237" s="860"/>
      <c r="I237" s="860"/>
      <c r="J237" s="860"/>
      <c r="K237" s="860"/>
      <c r="L237" s="860"/>
      <c r="M237" s="860"/>
      <c r="N237" s="860"/>
      <c r="O237" s="860"/>
      <c r="P237" s="860"/>
      <c r="Q237" s="860"/>
      <c r="R237" s="860"/>
      <c r="S237" s="860"/>
      <c r="T237" s="860"/>
      <c r="U237" s="860"/>
      <c r="V237" s="860"/>
      <c r="W237" s="860"/>
      <c r="X237" s="860"/>
      <c r="Y237" s="860"/>
      <c r="Z237" s="860"/>
      <c r="AA237" s="860"/>
      <c r="AB237" s="860"/>
      <c r="AC237" s="860"/>
      <c r="AD237" s="860"/>
    </row>
    <row r="238" spans="1:30" ht="15.75" customHeight="1" x14ac:dyDescent="0.25">
      <c r="A238" s="860"/>
      <c r="B238" s="860"/>
      <c r="C238" s="860"/>
      <c r="D238" s="860"/>
      <c r="E238" s="860"/>
      <c r="F238" s="860"/>
      <c r="G238" s="868"/>
      <c r="H238" s="860"/>
      <c r="I238" s="860"/>
      <c r="J238" s="860"/>
      <c r="K238" s="860"/>
      <c r="L238" s="860"/>
      <c r="M238" s="860"/>
      <c r="N238" s="860"/>
      <c r="O238" s="860"/>
      <c r="P238" s="860"/>
      <c r="Q238" s="860"/>
      <c r="R238" s="860"/>
      <c r="S238" s="860"/>
      <c r="T238" s="860"/>
      <c r="U238" s="860"/>
      <c r="V238" s="860"/>
      <c r="W238" s="860"/>
      <c r="X238" s="860"/>
      <c r="Y238" s="860"/>
      <c r="Z238" s="860"/>
      <c r="AA238" s="860"/>
      <c r="AB238" s="860"/>
      <c r="AC238" s="860"/>
      <c r="AD238" s="860"/>
    </row>
    <row r="239" spans="1:30" ht="15.75" customHeight="1" x14ac:dyDescent="0.25">
      <c r="A239" s="860"/>
      <c r="B239" s="860"/>
      <c r="C239" s="860"/>
      <c r="D239" s="860"/>
      <c r="E239" s="860"/>
      <c r="F239" s="860"/>
      <c r="G239" s="868"/>
      <c r="H239" s="860"/>
      <c r="I239" s="860"/>
      <c r="J239" s="860"/>
      <c r="K239" s="860"/>
      <c r="L239" s="860"/>
      <c r="M239" s="860"/>
      <c r="N239" s="860"/>
      <c r="O239" s="860"/>
      <c r="P239" s="860"/>
      <c r="Q239" s="860"/>
      <c r="R239" s="860"/>
      <c r="S239" s="860"/>
      <c r="T239" s="860"/>
      <c r="U239" s="860"/>
      <c r="V239" s="860"/>
      <c r="W239" s="860"/>
      <c r="X239" s="860"/>
      <c r="Y239" s="860"/>
      <c r="Z239" s="860"/>
      <c r="AA239" s="860"/>
      <c r="AB239" s="860"/>
      <c r="AC239" s="860"/>
      <c r="AD239" s="860"/>
    </row>
    <row r="240" spans="1:30" ht="15.75" customHeight="1" x14ac:dyDescent="0.25">
      <c r="A240" s="860"/>
      <c r="B240" s="860"/>
      <c r="C240" s="860"/>
      <c r="D240" s="860"/>
      <c r="E240" s="860"/>
      <c r="F240" s="860"/>
      <c r="G240" s="868"/>
      <c r="H240" s="860"/>
      <c r="I240" s="860"/>
      <c r="J240" s="860"/>
      <c r="K240" s="860"/>
      <c r="L240" s="860"/>
      <c r="M240" s="860"/>
      <c r="N240" s="860"/>
      <c r="O240" s="860"/>
      <c r="P240" s="860"/>
      <c r="Q240" s="860"/>
      <c r="R240" s="860"/>
      <c r="S240" s="860"/>
      <c r="T240" s="860"/>
      <c r="U240" s="860"/>
      <c r="V240" s="860"/>
      <c r="W240" s="860"/>
      <c r="X240" s="860"/>
      <c r="Y240" s="860"/>
      <c r="Z240" s="860"/>
      <c r="AA240" s="860"/>
      <c r="AB240" s="860"/>
      <c r="AC240" s="860"/>
      <c r="AD240" s="860"/>
    </row>
    <row r="241" spans="1:30" ht="15.75" customHeight="1" x14ac:dyDescent="0.25">
      <c r="A241" s="860"/>
      <c r="B241" s="860"/>
      <c r="C241" s="860"/>
      <c r="D241" s="860"/>
      <c r="E241" s="860"/>
      <c r="F241" s="860"/>
      <c r="G241" s="868"/>
      <c r="H241" s="860"/>
      <c r="I241" s="860"/>
      <c r="J241" s="860"/>
      <c r="K241" s="860"/>
      <c r="L241" s="860"/>
      <c r="M241" s="860"/>
      <c r="N241" s="860"/>
      <c r="O241" s="860"/>
      <c r="P241" s="860"/>
      <c r="Q241" s="860"/>
      <c r="R241" s="860"/>
      <c r="S241" s="860"/>
      <c r="T241" s="860"/>
      <c r="U241" s="860"/>
      <c r="V241" s="860"/>
      <c r="W241" s="860"/>
      <c r="X241" s="860"/>
      <c r="Y241" s="860"/>
      <c r="Z241" s="860"/>
      <c r="AA241" s="860"/>
      <c r="AB241" s="860"/>
      <c r="AC241" s="860"/>
      <c r="AD241" s="860"/>
    </row>
    <row r="242" spans="1:30" ht="15.75" customHeight="1" x14ac:dyDescent="0.25">
      <c r="A242" s="860"/>
      <c r="B242" s="860"/>
      <c r="C242" s="860"/>
      <c r="D242" s="860"/>
      <c r="E242" s="860"/>
      <c r="F242" s="860"/>
      <c r="G242" s="868"/>
      <c r="H242" s="860"/>
      <c r="I242" s="860"/>
      <c r="J242" s="860"/>
      <c r="K242" s="860"/>
      <c r="L242" s="860"/>
      <c r="M242" s="860"/>
      <c r="N242" s="860"/>
      <c r="O242" s="860"/>
      <c r="P242" s="860"/>
      <c r="Q242" s="860"/>
      <c r="R242" s="860"/>
      <c r="S242" s="860"/>
      <c r="T242" s="860"/>
      <c r="U242" s="860"/>
      <c r="V242" s="860"/>
      <c r="W242" s="860"/>
      <c r="X242" s="860"/>
      <c r="Y242" s="860"/>
      <c r="Z242" s="860"/>
      <c r="AA242" s="860"/>
      <c r="AB242" s="860"/>
      <c r="AC242" s="860"/>
      <c r="AD242" s="860"/>
    </row>
    <row r="243" spans="1:30" ht="15.75" customHeight="1" x14ac:dyDescent="0.25">
      <c r="A243" s="860"/>
      <c r="B243" s="860"/>
      <c r="C243" s="860"/>
      <c r="D243" s="860"/>
      <c r="E243" s="860"/>
      <c r="F243" s="860"/>
      <c r="G243" s="868"/>
      <c r="H243" s="860"/>
      <c r="I243" s="860"/>
      <c r="J243" s="860"/>
      <c r="K243" s="860"/>
      <c r="L243" s="860"/>
      <c r="M243" s="860"/>
      <c r="N243" s="860"/>
      <c r="O243" s="860"/>
      <c r="P243" s="860"/>
      <c r="Q243" s="860"/>
      <c r="R243" s="860"/>
      <c r="S243" s="860"/>
      <c r="T243" s="860"/>
      <c r="U243" s="860"/>
      <c r="V243" s="860"/>
      <c r="W243" s="860"/>
      <c r="X243" s="860"/>
      <c r="Y243" s="860"/>
      <c r="Z243" s="860"/>
      <c r="AA243" s="860"/>
      <c r="AB243" s="860"/>
      <c r="AC243" s="860"/>
      <c r="AD243" s="860"/>
    </row>
    <row r="244" spans="1:30" ht="15.75" customHeight="1" x14ac:dyDescent="0.25">
      <c r="A244" s="860"/>
      <c r="B244" s="860"/>
      <c r="C244" s="860"/>
      <c r="D244" s="860"/>
      <c r="E244" s="860"/>
      <c r="F244" s="860"/>
      <c r="G244" s="868"/>
      <c r="H244" s="860"/>
      <c r="I244" s="860"/>
      <c r="J244" s="860"/>
      <c r="K244" s="860"/>
      <c r="L244" s="860"/>
      <c r="M244" s="860"/>
      <c r="N244" s="860"/>
      <c r="O244" s="860"/>
      <c r="P244" s="860"/>
      <c r="Q244" s="860"/>
      <c r="R244" s="860"/>
      <c r="S244" s="860"/>
      <c r="T244" s="860"/>
      <c r="U244" s="860"/>
      <c r="V244" s="860"/>
      <c r="W244" s="860"/>
      <c r="X244" s="860"/>
      <c r="Y244" s="860"/>
      <c r="Z244" s="860"/>
      <c r="AA244" s="860"/>
      <c r="AB244" s="860"/>
      <c r="AC244" s="860"/>
      <c r="AD244" s="860"/>
    </row>
    <row r="245" spans="1:30" ht="15.75" customHeight="1" x14ac:dyDescent="0.25">
      <c r="A245" s="860"/>
      <c r="B245" s="860"/>
      <c r="C245" s="860"/>
      <c r="D245" s="860"/>
      <c r="E245" s="860"/>
      <c r="F245" s="860"/>
      <c r="G245" s="868"/>
      <c r="H245" s="860"/>
      <c r="I245" s="860"/>
      <c r="J245" s="860"/>
      <c r="K245" s="860"/>
      <c r="L245" s="860"/>
      <c r="M245" s="860"/>
      <c r="N245" s="860"/>
      <c r="O245" s="860"/>
      <c r="P245" s="860"/>
      <c r="Q245" s="860"/>
      <c r="R245" s="860"/>
      <c r="S245" s="860"/>
      <c r="T245" s="860"/>
      <c r="U245" s="860"/>
      <c r="V245" s="860"/>
      <c r="W245" s="860"/>
      <c r="X245" s="860"/>
      <c r="Y245" s="860"/>
      <c r="Z245" s="860"/>
      <c r="AA245" s="860"/>
      <c r="AB245" s="860"/>
      <c r="AC245" s="860"/>
      <c r="AD245" s="860"/>
    </row>
    <row r="246" spans="1:30" ht="15.75" customHeight="1" x14ac:dyDescent="0.25">
      <c r="A246" s="860"/>
      <c r="B246" s="860"/>
      <c r="C246" s="860"/>
      <c r="D246" s="860"/>
      <c r="E246" s="860"/>
      <c r="F246" s="860"/>
      <c r="G246" s="868"/>
      <c r="H246" s="860"/>
      <c r="I246" s="860"/>
      <c r="J246" s="860"/>
      <c r="K246" s="860"/>
      <c r="L246" s="860"/>
      <c r="M246" s="860"/>
      <c r="N246" s="860"/>
      <c r="O246" s="860"/>
      <c r="P246" s="860"/>
      <c r="Q246" s="860"/>
      <c r="R246" s="860"/>
      <c r="S246" s="860"/>
      <c r="T246" s="860"/>
      <c r="U246" s="860"/>
      <c r="V246" s="860"/>
      <c r="W246" s="860"/>
      <c r="X246" s="860"/>
      <c r="Y246" s="860"/>
      <c r="Z246" s="860"/>
      <c r="AA246" s="860"/>
      <c r="AB246" s="860"/>
      <c r="AC246" s="860"/>
      <c r="AD246" s="860"/>
    </row>
    <row r="247" spans="1:30" ht="15.75" customHeight="1" x14ac:dyDescent="0.25">
      <c r="A247" s="860"/>
      <c r="B247" s="860"/>
      <c r="C247" s="860"/>
      <c r="D247" s="860"/>
      <c r="E247" s="860"/>
      <c r="F247" s="860"/>
      <c r="G247" s="868"/>
      <c r="H247" s="860"/>
      <c r="I247" s="860"/>
      <c r="J247" s="860"/>
      <c r="K247" s="860"/>
      <c r="L247" s="860"/>
      <c r="M247" s="860"/>
      <c r="N247" s="860"/>
      <c r="O247" s="860"/>
      <c r="P247" s="860"/>
      <c r="Q247" s="860"/>
      <c r="R247" s="860"/>
      <c r="S247" s="860"/>
      <c r="T247" s="860"/>
      <c r="U247" s="860"/>
      <c r="V247" s="860"/>
      <c r="W247" s="860"/>
      <c r="X247" s="860"/>
      <c r="Y247" s="860"/>
      <c r="Z247" s="860"/>
      <c r="AA247" s="860"/>
      <c r="AB247" s="860"/>
      <c r="AC247" s="860"/>
      <c r="AD247" s="860"/>
    </row>
    <row r="248" spans="1:30" ht="15.75" customHeight="1" x14ac:dyDescent="0.25">
      <c r="A248" s="860"/>
      <c r="B248" s="860"/>
      <c r="C248" s="860"/>
      <c r="D248" s="860"/>
      <c r="E248" s="860"/>
      <c r="F248" s="860"/>
      <c r="G248" s="868"/>
      <c r="H248" s="860"/>
      <c r="I248" s="860"/>
      <c r="J248" s="860"/>
      <c r="K248" s="860"/>
      <c r="L248" s="860"/>
      <c r="M248" s="860"/>
      <c r="N248" s="860"/>
      <c r="O248" s="860"/>
      <c r="P248" s="860"/>
      <c r="Q248" s="860"/>
      <c r="R248" s="860"/>
      <c r="S248" s="860"/>
      <c r="T248" s="860"/>
      <c r="U248" s="860"/>
      <c r="V248" s="860"/>
      <c r="W248" s="860"/>
      <c r="X248" s="860"/>
      <c r="Y248" s="860"/>
      <c r="Z248" s="860"/>
      <c r="AA248" s="860"/>
      <c r="AB248" s="860"/>
      <c r="AC248" s="860"/>
      <c r="AD248" s="860"/>
    </row>
    <row r="249" spans="1:30" ht="15.75" customHeight="1" x14ac:dyDescent="0.25">
      <c r="A249" s="860"/>
      <c r="B249" s="860"/>
      <c r="C249" s="860"/>
      <c r="D249" s="860"/>
      <c r="E249" s="860"/>
      <c r="F249" s="860"/>
      <c r="G249" s="868"/>
      <c r="H249" s="860"/>
      <c r="I249" s="860"/>
      <c r="J249" s="860"/>
      <c r="K249" s="860"/>
      <c r="L249" s="860"/>
      <c r="M249" s="860"/>
      <c r="N249" s="860"/>
      <c r="O249" s="860"/>
      <c r="P249" s="860"/>
      <c r="Q249" s="860"/>
      <c r="R249" s="860"/>
      <c r="S249" s="860"/>
      <c r="T249" s="860"/>
      <c r="U249" s="860"/>
      <c r="V249" s="860"/>
      <c r="W249" s="860"/>
      <c r="X249" s="860"/>
      <c r="Y249" s="860"/>
      <c r="Z249" s="860"/>
      <c r="AA249" s="860"/>
      <c r="AB249" s="860"/>
      <c r="AC249" s="860"/>
      <c r="AD249" s="860"/>
    </row>
    <row r="250" spans="1:30" ht="15.75" customHeight="1" x14ac:dyDescent="0.25">
      <c r="A250" s="860"/>
      <c r="B250" s="860"/>
      <c r="C250" s="860"/>
      <c r="D250" s="860"/>
      <c r="E250" s="860"/>
      <c r="F250" s="860"/>
      <c r="G250" s="868"/>
      <c r="H250" s="860"/>
      <c r="I250" s="860"/>
      <c r="J250" s="860"/>
      <c r="K250" s="860"/>
      <c r="L250" s="860"/>
      <c r="M250" s="860"/>
      <c r="N250" s="860"/>
      <c r="O250" s="860"/>
      <c r="P250" s="860"/>
      <c r="Q250" s="860"/>
      <c r="R250" s="860"/>
      <c r="S250" s="860"/>
      <c r="T250" s="860"/>
      <c r="U250" s="860"/>
      <c r="V250" s="860"/>
      <c r="W250" s="860"/>
      <c r="X250" s="860"/>
      <c r="Y250" s="860"/>
      <c r="Z250" s="860"/>
      <c r="AA250" s="860"/>
      <c r="AB250" s="860"/>
      <c r="AC250" s="860"/>
      <c r="AD250" s="860"/>
    </row>
    <row r="251" spans="1:30" ht="15.75" customHeight="1" x14ac:dyDescent="0.25">
      <c r="A251" s="860"/>
      <c r="B251" s="860"/>
      <c r="C251" s="860"/>
      <c r="D251" s="860"/>
      <c r="E251" s="860"/>
      <c r="F251" s="860"/>
      <c r="G251" s="868"/>
      <c r="H251" s="860"/>
      <c r="I251" s="860"/>
      <c r="J251" s="860"/>
      <c r="K251" s="860"/>
      <c r="L251" s="860"/>
      <c r="M251" s="860"/>
      <c r="N251" s="860"/>
      <c r="O251" s="860"/>
      <c r="P251" s="860"/>
      <c r="Q251" s="860"/>
      <c r="R251" s="860"/>
      <c r="S251" s="860"/>
      <c r="T251" s="860"/>
      <c r="U251" s="860"/>
      <c r="V251" s="860"/>
      <c r="W251" s="860"/>
      <c r="X251" s="860"/>
      <c r="Y251" s="860"/>
      <c r="Z251" s="860"/>
      <c r="AA251" s="860"/>
      <c r="AB251" s="860"/>
      <c r="AC251" s="860"/>
      <c r="AD251" s="860"/>
    </row>
    <row r="252" spans="1:30" ht="15.75" customHeight="1" x14ac:dyDescent="0.25">
      <c r="A252" s="860"/>
      <c r="B252" s="860"/>
      <c r="C252" s="860"/>
      <c r="D252" s="860"/>
      <c r="E252" s="860"/>
      <c r="F252" s="860"/>
      <c r="G252" s="868"/>
      <c r="H252" s="860"/>
      <c r="I252" s="860"/>
      <c r="J252" s="860"/>
      <c r="K252" s="860"/>
      <c r="L252" s="860"/>
      <c r="M252" s="860"/>
      <c r="N252" s="860"/>
      <c r="O252" s="860"/>
      <c r="P252" s="860"/>
      <c r="Q252" s="860"/>
      <c r="R252" s="860"/>
      <c r="S252" s="860"/>
      <c r="T252" s="860"/>
      <c r="U252" s="860"/>
      <c r="V252" s="860"/>
      <c r="W252" s="860"/>
      <c r="X252" s="860"/>
      <c r="Y252" s="860"/>
      <c r="Z252" s="860"/>
      <c r="AA252" s="860"/>
      <c r="AB252" s="860"/>
      <c r="AC252" s="860"/>
      <c r="AD252" s="860"/>
    </row>
    <row r="253" spans="1:30" ht="15.75" customHeight="1" x14ac:dyDescent="0.25">
      <c r="A253" s="860"/>
      <c r="B253" s="860"/>
      <c r="C253" s="860"/>
      <c r="D253" s="860"/>
      <c r="E253" s="860"/>
      <c r="F253" s="860"/>
      <c r="G253" s="868"/>
      <c r="H253" s="860"/>
      <c r="I253" s="860"/>
      <c r="J253" s="860"/>
      <c r="K253" s="860"/>
      <c r="L253" s="860"/>
      <c r="M253" s="860"/>
      <c r="N253" s="860"/>
      <c r="O253" s="860"/>
      <c r="P253" s="860"/>
      <c r="Q253" s="860"/>
      <c r="R253" s="860"/>
      <c r="S253" s="860"/>
      <c r="T253" s="860"/>
      <c r="U253" s="860"/>
      <c r="V253" s="860"/>
      <c r="W253" s="860"/>
      <c r="X253" s="860"/>
      <c r="Y253" s="860"/>
      <c r="Z253" s="860"/>
      <c r="AA253" s="860"/>
      <c r="AB253" s="860"/>
      <c r="AC253" s="860"/>
      <c r="AD253" s="860"/>
    </row>
    <row r="254" spans="1:30" ht="15.75" customHeight="1" x14ac:dyDescent="0.25">
      <c r="A254" s="860"/>
      <c r="B254" s="860"/>
      <c r="C254" s="860"/>
      <c r="D254" s="860"/>
      <c r="E254" s="860"/>
      <c r="F254" s="860"/>
      <c r="G254" s="868"/>
      <c r="H254" s="860"/>
      <c r="I254" s="860"/>
      <c r="J254" s="860"/>
      <c r="K254" s="860"/>
      <c r="L254" s="860"/>
      <c r="M254" s="860"/>
      <c r="N254" s="860"/>
      <c r="O254" s="860"/>
      <c r="P254" s="860"/>
      <c r="Q254" s="860"/>
      <c r="R254" s="860"/>
      <c r="S254" s="860"/>
      <c r="T254" s="860"/>
      <c r="U254" s="860"/>
      <c r="V254" s="860"/>
      <c r="W254" s="860"/>
      <c r="X254" s="860"/>
      <c r="Y254" s="860"/>
      <c r="Z254" s="860"/>
      <c r="AA254" s="860"/>
      <c r="AB254" s="860"/>
      <c r="AC254" s="860"/>
      <c r="AD254" s="860"/>
    </row>
    <row r="255" spans="1:30" ht="15.75" customHeight="1" x14ac:dyDescent="0.25">
      <c r="A255" s="860"/>
      <c r="B255" s="860"/>
      <c r="C255" s="860"/>
      <c r="D255" s="860"/>
      <c r="E255" s="860"/>
      <c r="F255" s="860"/>
      <c r="G255" s="868"/>
      <c r="H255" s="860"/>
      <c r="I255" s="860"/>
      <c r="J255" s="860"/>
      <c r="K255" s="860"/>
      <c r="L255" s="860"/>
      <c r="M255" s="860"/>
      <c r="N255" s="860"/>
      <c r="O255" s="860"/>
      <c r="P255" s="860"/>
      <c r="Q255" s="860"/>
      <c r="R255" s="860"/>
      <c r="S255" s="860"/>
      <c r="T255" s="860"/>
      <c r="U255" s="860"/>
      <c r="V255" s="860"/>
      <c r="W255" s="860"/>
      <c r="X255" s="860"/>
      <c r="Y255" s="860"/>
      <c r="Z255" s="860"/>
      <c r="AA255" s="860"/>
      <c r="AB255" s="860"/>
      <c r="AC255" s="860"/>
      <c r="AD255" s="860"/>
    </row>
    <row r="256" spans="1:30" ht="15.75" customHeight="1" x14ac:dyDescent="0.25">
      <c r="A256" s="860"/>
      <c r="B256" s="860"/>
      <c r="C256" s="860"/>
      <c r="D256" s="860"/>
      <c r="E256" s="860"/>
      <c r="F256" s="860"/>
      <c r="G256" s="868"/>
      <c r="H256" s="860"/>
      <c r="I256" s="860"/>
      <c r="J256" s="860"/>
      <c r="K256" s="860"/>
      <c r="L256" s="860"/>
      <c r="M256" s="860"/>
      <c r="N256" s="860"/>
      <c r="O256" s="860"/>
      <c r="P256" s="860"/>
      <c r="Q256" s="860"/>
      <c r="R256" s="860"/>
      <c r="S256" s="860"/>
      <c r="T256" s="860"/>
      <c r="U256" s="860"/>
      <c r="V256" s="860"/>
      <c r="W256" s="860"/>
      <c r="X256" s="860"/>
      <c r="Y256" s="860"/>
      <c r="Z256" s="860"/>
      <c r="AA256" s="860"/>
      <c r="AB256" s="860"/>
      <c r="AC256" s="860"/>
      <c r="AD256" s="860"/>
    </row>
    <row r="257" spans="1:30" ht="15.75" customHeight="1" x14ac:dyDescent="0.25">
      <c r="A257" s="860"/>
      <c r="B257" s="860"/>
      <c r="C257" s="860"/>
      <c r="D257" s="860"/>
      <c r="E257" s="860"/>
      <c r="F257" s="860"/>
      <c r="G257" s="868"/>
      <c r="H257" s="860"/>
      <c r="I257" s="860"/>
      <c r="J257" s="860"/>
      <c r="K257" s="860"/>
      <c r="L257" s="860"/>
      <c r="M257" s="860"/>
      <c r="N257" s="860"/>
      <c r="O257" s="860"/>
      <c r="P257" s="860"/>
      <c r="Q257" s="860"/>
      <c r="R257" s="860"/>
      <c r="S257" s="860"/>
      <c r="T257" s="860"/>
      <c r="U257" s="860"/>
      <c r="V257" s="860"/>
      <c r="W257" s="860"/>
      <c r="X257" s="860"/>
      <c r="Y257" s="860"/>
      <c r="Z257" s="860"/>
      <c r="AA257" s="860"/>
      <c r="AB257" s="860"/>
      <c r="AC257" s="860"/>
      <c r="AD257" s="860"/>
    </row>
    <row r="258" spans="1:30" ht="15.75" customHeight="1" x14ac:dyDescent="0.25">
      <c r="A258" s="860"/>
      <c r="B258" s="860"/>
      <c r="C258" s="860"/>
      <c r="D258" s="860"/>
      <c r="E258" s="860"/>
      <c r="F258" s="860"/>
      <c r="G258" s="868"/>
      <c r="H258" s="860"/>
      <c r="I258" s="860"/>
      <c r="J258" s="860"/>
      <c r="K258" s="860"/>
      <c r="L258" s="860"/>
      <c r="M258" s="860"/>
      <c r="N258" s="860"/>
      <c r="O258" s="860"/>
      <c r="P258" s="860"/>
      <c r="Q258" s="860"/>
      <c r="R258" s="860"/>
      <c r="S258" s="860"/>
      <c r="T258" s="860"/>
      <c r="U258" s="860"/>
      <c r="V258" s="860"/>
      <c r="W258" s="860"/>
      <c r="X258" s="860"/>
      <c r="Y258" s="860"/>
      <c r="Z258" s="860"/>
      <c r="AA258" s="860"/>
      <c r="AB258" s="860"/>
      <c r="AC258" s="860"/>
      <c r="AD258" s="860"/>
    </row>
    <row r="259" spans="1:30" ht="15.75" customHeight="1" x14ac:dyDescent="0.25">
      <c r="A259" s="860"/>
      <c r="B259" s="860"/>
      <c r="C259" s="860"/>
      <c r="D259" s="860"/>
      <c r="E259" s="860"/>
      <c r="F259" s="860"/>
      <c r="G259" s="868"/>
      <c r="H259" s="860"/>
      <c r="I259" s="860"/>
      <c r="J259" s="860"/>
      <c r="K259" s="860"/>
      <c r="L259" s="860"/>
      <c r="M259" s="860"/>
      <c r="N259" s="860"/>
      <c r="O259" s="860"/>
      <c r="P259" s="860"/>
      <c r="Q259" s="860"/>
      <c r="R259" s="860"/>
      <c r="S259" s="860"/>
      <c r="T259" s="860"/>
      <c r="U259" s="860"/>
      <c r="V259" s="860"/>
      <c r="W259" s="860"/>
      <c r="X259" s="860"/>
      <c r="Y259" s="860"/>
      <c r="Z259" s="860"/>
      <c r="AA259" s="860"/>
      <c r="AB259" s="860"/>
      <c r="AC259" s="860"/>
      <c r="AD259" s="860"/>
    </row>
    <row r="260" spans="1:30" ht="15.75" customHeight="1" x14ac:dyDescent="0.25">
      <c r="A260" s="860"/>
      <c r="B260" s="860"/>
      <c r="C260" s="860"/>
      <c r="D260" s="860"/>
      <c r="E260" s="860"/>
      <c r="F260" s="860"/>
      <c r="G260" s="868"/>
      <c r="H260" s="860"/>
      <c r="I260" s="860"/>
      <c r="J260" s="860"/>
      <c r="K260" s="860"/>
      <c r="L260" s="860"/>
      <c r="M260" s="860"/>
      <c r="N260" s="860"/>
      <c r="O260" s="860"/>
      <c r="P260" s="860"/>
      <c r="Q260" s="860"/>
      <c r="R260" s="860"/>
      <c r="S260" s="860"/>
      <c r="T260" s="860"/>
      <c r="U260" s="860"/>
      <c r="V260" s="860"/>
      <c r="W260" s="860"/>
      <c r="X260" s="860"/>
      <c r="Y260" s="860"/>
      <c r="Z260" s="860"/>
      <c r="AA260" s="860"/>
      <c r="AB260" s="860"/>
      <c r="AC260" s="860"/>
      <c r="AD260" s="860"/>
    </row>
    <row r="261" spans="1:30" ht="15.75" customHeight="1" x14ac:dyDescent="0.25">
      <c r="A261" s="860"/>
      <c r="B261" s="860"/>
      <c r="C261" s="860"/>
      <c r="D261" s="860"/>
      <c r="E261" s="860"/>
      <c r="F261" s="860"/>
      <c r="G261" s="868"/>
      <c r="H261" s="860"/>
      <c r="I261" s="860"/>
      <c r="J261" s="860"/>
      <c r="K261" s="860"/>
      <c r="L261" s="860"/>
      <c r="M261" s="860"/>
      <c r="N261" s="860"/>
      <c r="O261" s="860"/>
      <c r="P261" s="860"/>
      <c r="Q261" s="860"/>
      <c r="R261" s="860"/>
      <c r="S261" s="860"/>
      <c r="T261" s="860"/>
      <c r="U261" s="860"/>
      <c r="V261" s="860"/>
      <c r="W261" s="860"/>
      <c r="X261" s="860"/>
      <c r="Y261" s="860"/>
      <c r="Z261" s="860"/>
      <c r="AA261" s="860"/>
      <c r="AB261" s="860"/>
      <c r="AC261" s="860"/>
      <c r="AD261" s="860"/>
    </row>
    <row r="262" spans="1:30" ht="15.75" customHeight="1" x14ac:dyDescent="0.25">
      <c r="A262" s="860"/>
      <c r="B262" s="860"/>
      <c r="C262" s="860"/>
      <c r="D262" s="860"/>
      <c r="E262" s="860"/>
      <c r="F262" s="860"/>
      <c r="G262" s="868"/>
      <c r="H262" s="860"/>
      <c r="I262" s="860"/>
      <c r="J262" s="860"/>
      <c r="K262" s="860"/>
      <c r="L262" s="860"/>
      <c r="M262" s="860"/>
      <c r="N262" s="860"/>
      <c r="O262" s="860"/>
      <c r="P262" s="860"/>
      <c r="Q262" s="860"/>
      <c r="R262" s="860"/>
      <c r="S262" s="860"/>
      <c r="T262" s="860"/>
      <c r="U262" s="860"/>
      <c r="V262" s="860"/>
      <c r="W262" s="860"/>
      <c r="X262" s="860"/>
      <c r="Y262" s="860"/>
      <c r="Z262" s="860"/>
      <c r="AA262" s="860"/>
      <c r="AB262" s="860"/>
      <c r="AC262" s="860"/>
      <c r="AD262" s="860"/>
    </row>
    <row r="263" spans="1:30" ht="15.75" customHeight="1" x14ac:dyDescent="0.25">
      <c r="A263" s="860"/>
      <c r="B263" s="860"/>
      <c r="C263" s="860"/>
      <c r="D263" s="860"/>
      <c r="E263" s="860"/>
      <c r="F263" s="860"/>
      <c r="G263" s="868"/>
      <c r="H263" s="860"/>
      <c r="I263" s="860"/>
      <c r="J263" s="860"/>
      <c r="K263" s="860"/>
      <c r="L263" s="860"/>
      <c r="M263" s="860"/>
      <c r="N263" s="860"/>
      <c r="O263" s="860"/>
      <c r="P263" s="860"/>
      <c r="Q263" s="860"/>
      <c r="R263" s="860"/>
      <c r="S263" s="860"/>
      <c r="T263" s="860"/>
      <c r="U263" s="860"/>
      <c r="V263" s="860"/>
      <c r="W263" s="860"/>
      <c r="X263" s="860"/>
      <c r="Y263" s="860"/>
      <c r="Z263" s="860"/>
      <c r="AA263" s="860"/>
      <c r="AB263" s="860"/>
      <c r="AC263" s="860"/>
      <c r="AD263" s="860"/>
    </row>
    <row r="264" spans="1:30" ht="15.75" customHeight="1" x14ac:dyDescent="0.25">
      <c r="A264" s="860"/>
      <c r="B264" s="860"/>
      <c r="C264" s="860"/>
      <c r="D264" s="860"/>
      <c r="E264" s="860"/>
      <c r="F264" s="860"/>
      <c r="G264" s="868"/>
      <c r="H264" s="860"/>
      <c r="I264" s="860"/>
      <c r="J264" s="860"/>
      <c r="K264" s="860"/>
      <c r="L264" s="860"/>
      <c r="M264" s="860"/>
      <c r="N264" s="860"/>
      <c r="O264" s="860"/>
      <c r="P264" s="860"/>
      <c r="Q264" s="860"/>
      <c r="R264" s="860"/>
      <c r="S264" s="860"/>
      <c r="T264" s="860"/>
      <c r="U264" s="860"/>
      <c r="V264" s="860"/>
      <c r="W264" s="860"/>
      <c r="X264" s="860"/>
      <c r="Y264" s="860"/>
      <c r="Z264" s="860"/>
      <c r="AA264" s="860"/>
      <c r="AB264" s="860"/>
      <c r="AC264" s="860"/>
      <c r="AD264" s="860"/>
    </row>
    <row r="265" spans="1:30" ht="15.75" customHeight="1" x14ac:dyDescent="0.25">
      <c r="A265" s="860"/>
      <c r="B265" s="860"/>
      <c r="C265" s="860"/>
      <c r="D265" s="860"/>
      <c r="E265" s="860"/>
      <c r="F265" s="860"/>
      <c r="G265" s="868"/>
      <c r="H265" s="860"/>
      <c r="I265" s="860"/>
      <c r="J265" s="860"/>
      <c r="K265" s="860"/>
      <c r="L265" s="860"/>
      <c r="M265" s="860"/>
      <c r="N265" s="860"/>
      <c r="O265" s="860"/>
      <c r="P265" s="860"/>
      <c r="Q265" s="860"/>
      <c r="R265" s="860"/>
      <c r="S265" s="860"/>
      <c r="T265" s="860"/>
      <c r="U265" s="860"/>
      <c r="V265" s="860"/>
      <c r="W265" s="860"/>
      <c r="X265" s="860"/>
      <c r="Y265" s="860"/>
      <c r="Z265" s="860"/>
      <c r="AA265" s="860"/>
      <c r="AB265" s="860"/>
      <c r="AC265" s="860"/>
      <c r="AD265" s="860"/>
    </row>
    <row r="266" spans="1:30" ht="15.75" customHeight="1" x14ac:dyDescent="0.25">
      <c r="A266" s="860"/>
      <c r="B266" s="860"/>
      <c r="C266" s="860"/>
      <c r="D266" s="860"/>
      <c r="E266" s="860"/>
      <c r="F266" s="860"/>
      <c r="G266" s="868"/>
      <c r="H266" s="860"/>
      <c r="I266" s="860"/>
      <c r="J266" s="860"/>
      <c r="K266" s="860"/>
      <c r="L266" s="860"/>
      <c r="M266" s="860"/>
      <c r="N266" s="860"/>
      <c r="O266" s="860"/>
      <c r="P266" s="860"/>
      <c r="Q266" s="860"/>
      <c r="R266" s="860"/>
      <c r="S266" s="860"/>
      <c r="T266" s="860"/>
      <c r="U266" s="860"/>
      <c r="V266" s="860"/>
      <c r="W266" s="860"/>
      <c r="X266" s="860"/>
      <c r="Y266" s="860"/>
      <c r="Z266" s="860"/>
      <c r="AA266" s="860"/>
      <c r="AB266" s="860"/>
      <c r="AC266" s="860"/>
      <c r="AD266" s="860"/>
    </row>
    <row r="267" spans="1:30" ht="15.75" customHeight="1" x14ac:dyDescent="0.25">
      <c r="A267" s="860"/>
      <c r="B267" s="860"/>
      <c r="C267" s="860"/>
      <c r="D267" s="860"/>
      <c r="E267" s="860"/>
      <c r="F267" s="860"/>
      <c r="G267" s="868"/>
      <c r="H267" s="860"/>
      <c r="I267" s="860"/>
      <c r="J267" s="860"/>
      <c r="K267" s="860"/>
      <c r="L267" s="860"/>
      <c r="M267" s="860"/>
      <c r="N267" s="860"/>
      <c r="O267" s="860"/>
      <c r="P267" s="860"/>
      <c r="Q267" s="860"/>
      <c r="R267" s="860"/>
      <c r="S267" s="860"/>
      <c r="T267" s="860"/>
      <c r="U267" s="860"/>
      <c r="V267" s="860"/>
      <c r="W267" s="860"/>
      <c r="X267" s="860"/>
      <c r="Y267" s="860"/>
      <c r="Z267" s="860"/>
      <c r="AA267" s="860"/>
      <c r="AB267" s="860"/>
      <c r="AC267" s="860"/>
      <c r="AD267" s="860"/>
    </row>
    <row r="268" spans="1:30" ht="15.75" customHeight="1" x14ac:dyDescent="0.25">
      <c r="A268" s="860"/>
      <c r="B268" s="860"/>
      <c r="C268" s="860"/>
      <c r="D268" s="860"/>
      <c r="E268" s="860"/>
      <c r="F268" s="860"/>
      <c r="G268" s="868"/>
      <c r="H268" s="860"/>
      <c r="I268" s="860"/>
      <c r="J268" s="860"/>
      <c r="K268" s="860"/>
      <c r="L268" s="860"/>
      <c r="M268" s="860"/>
      <c r="N268" s="860"/>
      <c r="O268" s="860"/>
      <c r="P268" s="860"/>
      <c r="Q268" s="860"/>
      <c r="R268" s="860"/>
      <c r="S268" s="860"/>
      <c r="T268" s="860"/>
      <c r="U268" s="860"/>
      <c r="V268" s="860"/>
      <c r="W268" s="860"/>
      <c r="X268" s="860"/>
      <c r="Y268" s="860"/>
      <c r="Z268" s="860"/>
      <c r="AA268" s="860"/>
      <c r="AB268" s="860"/>
      <c r="AC268" s="860"/>
      <c r="AD268" s="860"/>
    </row>
    <row r="269" spans="1:30" ht="15.75" customHeight="1" x14ac:dyDescent="0.25">
      <c r="A269" s="860"/>
      <c r="B269" s="860"/>
      <c r="C269" s="860"/>
      <c r="D269" s="860"/>
      <c r="E269" s="860"/>
      <c r="F269" s="860"/>
      <c r="G269" s="868"/>
      <c r="H269" s="860"/>
      <c r="I269" s="860"/>
      <c r="J269" s="860"/>
      <c r="K269" s="860"/>
      <c r="L269" s="860"/>
      <c r="M269" s="860"/>
      <c r="N269" s="860"/>
      <c r="O269" s="860"/>
      <c r="P269" s="860"/>
      <c r="Q269" s="860"/>
      <c r="R269" s="860"/>
      <c r="S269" s="860"/>
      <c r="T269" s="860"/>
      <c r="U269" s="860"/>
      <c r="V269" s="860"/>
      <c r="W269" s="860"/>
      <c r="X269" s="860"/>
      <c r="Y269" s="860"/>
      <c r="Z269" s="860"/>
      <c r="AA269" s="860"/>
      <c r="AB269" s="860"/>
      <c r="AC269" s="860"/>
      <c r="AD269" s="860"/>
    </row>
    <row r="270" spans="1:30" ht="15.75" customHeight="1" x14ac:dyDescent="0.25">
      <c r="A270" s="860"/>
      <c r="B270" s="860"/>
      <c r="C270" s="860"/>
      <c r="D270" s="860"/>
      <c r="E270" s="860"/>
      <c r="F270" s="860"/>
      <c r="G270" s="868"/>
      <c r="H270" s="860"/>
      <c r="I270" s="860"/>
      <c r="J270" s="860"/>
      <c r="K270" s="860"/>
      <c r="L270" s="860"/>
      <c r="M270" s="860"/>
      <c r="N270" s="860"/>
      <c r="O270" s="860"/>
      <c r="P270" s="860"/>
      <c r="Q270" s="860"/>
      <c r="R270" s="860"/>
      <c r="S270" s="860"/>
      <c r="T270" s="860"/>
      <c r="U270" s="860"/>
      <c r="V270" s="860"/>
      <c r="W270" s="860"/>
      <c r="X270" s="860"/>
      <c r="Y270" s="860"/>
      <c r="Z270" s="860"/>
      <c r="AA270" s="860"/>
      <c r="AB270" s="860"/>
      <c r="AC270" s="860"/>
      <c r="AD270" s="860"/>
    </row>
    <row r="271" spans="1:30" ht="15.75" customHeight="1" x14ac:dyDescent="0.25">
      <c r="A271" s="860"/>
      <c r="B271" s="860"/>
      <c r="C271" s="860"/>
      <c r="D271" s="860"/>
      <c r="E271" s="860"/>
      <c r="F271" s="860"/>
      <c r="G271" s="868"/>
      <c r="H271" s="860"/>
      <c r="I271" s="860"/>
      <c r="J271" s="860"/>
      <c r="K271" s="860"/>
      <c r="L271" s="860"/>
      <c r="M271" s="860"/>
      <c r="N271" s="860"/>
      <c r="O271" s="860"/>
      <c r="P271" s="860"/>
      <c r="Q271" s="860"/>
      <c r="R271" s="860"/>
      <c r="S271" s="860"/>
      <c r="T271" s="860"/>
      <c r="U271" s="860"/>
      <c r="V271" s="860"/>
      <c r="W271" s="860"/>
      <c r="X271" s="860"/>
      <c r="Y271" s="860"/>
      <c r="Z271" s="860"/>
      <c r="AA271" s="860"/>
      <c r="AB271" s="860"/>
      <c r="AC271" s="860"/>
      <c r="AD271" s="860"/>
    </row>
    <row r="272" spans="1:30" ht="15.75" customHeight="1" x14ac:dyDescent="0.25">
      <c r="A272" s="860"/>
      <c r="B272" s="860"/>
      <c r="C272" s="860"/>
      <c r="D272" s="860"/>
      <c r="E272" s="860"/>
      <c r="F272" s="860"/>
      <c r="G272" s="868"/>
      <c r="H272" s="860"/>
      <c r="I272" s="860"/>
      <c r="J272" s="860"/>
      <c r="K272" s="860"/>
      <c r="L272" s="860"/>
      <c r="M272" s="860"/>
      <c r="N272" s="860"/>
      <c r="O272" s="860"/>
      <c r="P272" s="860"/>
      <c r="Q272" s="860"/>
      <c r="R272" s="860"/>
      <c r="S272" s="860"/>
      <c r="T272" s="860"/>
      <c r="U272" s="860"/>
      <c r="V272" s="860"/>
      <c r="W272" s="860"/>
      <c r="X272" s="860"/>
      <c r="Y272" s="860"/>
      <c r="Z272" s="860"/>
      <c r="AA272" s="860"/>
      <c r="AB272" s="860"/>
      <c r="AC272" s="860"/>
      <c r="AD272" s="860"/>
    </row>
    <row r="273" spans="1:30" ht="15.75" customHeight="1" x14ac:dyDescent="0.25">
      <c r="A273" s="860"/>
      <c r="B273" s="860"/>
      <c r="C273" s="860"/>
      <c r="D273" s="860"/>
      <c r="E273" s="860"/>
      <c r="F273" s="860"/>
      <c r="G273" s="868"/>
      <c r="H273" s="860"/>
      <c r="I273" s="860"/>
      <c r="J273" s="860"/>
      <c r="K273" s="860"/>
      <c r="L273" s="860"/>
      <c r="M273" s="860"/>
      <c r="N273" s="860"/>
      <c r="O273" s="860"/>
      <c r="P273" s="860"/>
      <c r="Q273" s="860"/>
      <c r="R273" s="860"/>
      <c r="S273" s="860"/>
      <c r="T273" s="860"/>
      <c r="U273" s="860"/>
      <c r="V273" s="860"/>
      <c r="W273" s="860"/>
      <c r="X273" s="860"/>
      <c r="Y273" s="860"/>
      <c r="Z273" s="860"/>
      <c r="AA273" s="860"/>
      <c r="AB273" s="860"/>
      <c r="AC273" s="860"/>
      <c r="AD273" s="860"/>
    </row>
    <row r="274" spans="1:30" ht="15.75" customHeight="1" x14ac:dyDescent="0.25">
      <c r="A274" s="860"/>
      <c r="B274" s="860"/>
      <c r="C274" s="860"/>
      <c r="D274" s="860"/>
      <c r="E274" s="860"/>
      <c r="F274" s="860"/>
      <c r="G274" s="868"/>
      <c r="H274" s="860"/>
      <c r="I274" s="860"/>
      <c r="J274" s="860"/>
      <c r="K274" s="860"/>
      <c r="L274" s="860"/>
      <c r="M274" s="860"/>
      <c r="N274" s="860"/>
      <c r="O274" s="860"/>
      <c r="P274" s="860"/>
      <c r="Q274" s="860"/>
      <c r="R274" s="860"/>
      <c r="S274" s="860"/>
      <c r="T274" s="860"/>
      <c r="U274" s="860"/>
      <c r="V274" s="860"/>
      <c r="W274" s="860"/>
      <c r="X274" s="860"/>
      <c r="Y274" s="860"/>
      <c r="Z274" s="860"/>
      <c r="AA274" s="860"/>
      <c r="AB274" s="860"/>
      <c r="AC274" s="860"/>
      <c r="AD274" s="860"/>
    </row>
    <row r="275" spans="1:30" ht="15.75" customHeight="1" x14ac:dyDescent="0.25">
      <c r="A275" s="860"/>
      <c r="B275" s="860"/>
      <c r="C275" s="860"/>
      <c r="D275" s="860"/>
      <c r="E275" s="860"/>
      <c r="F275" s="860"/>
      <c r="G275" s="868"/>
      <c r="H275" s="860"/>
      <c r="I275" s="860"/>
      <c r="J275" s="860"/>
      <c r="K275" s="860"/>
      <c r="L275" s="860"/>
      <c r="M275" s="860"/>
      <c r="N275" s="860"/>
      <c r="O275" s="860"/>
      <c r="P275" s="860"/>
      <c r="Q275" s="860"/>
      <c r="R275" s="860"/>
      <c r="S275" s="860"/>
      <c r="T275" s="860"/>
      <c r="U275" s="860"/>
      <c r="V275" s="860"/>
      <c r="W275" s="860"/>
      <c r="X275" s="860"/>
      <c r="Y275" s="860"/>
      <c r="Z275" s="860"/>
      <c r="AA275" s="860"/>
      <c r="AB275" s="860"/>
      <c r="AC275" s="860"/>
      <c r="AD275" s="860"/>
    </row>
    <row r="276" spans="1:30" ht="15.75" customHeight="1" x14ac:dyDescent="0.25">
      <c r="A276" s="860"/>
      <c r="B276" s="860"/>
      <c r="C276" s="860"/>
      <c r="D276" s="860"/>
      <c r="E276" s="860"/>
      <c r="F276" s="860"/>
      <c r="G276" s="868"/>
      <c r="H276" s="860"/>
      <c r="I276" s="860"/>
      <c r="J276" s="860"/>
      <c r="K276" s="860"/>
      <c r="L276" s="860"/>
      <c r="M276" s="860"/>
      <c r="N276" s="860"/>
      <c r="O276" s="860"/>
      <c r="P276" s="860"/>
      <c r="Q276" s="860"/>
      <c r="R276" s="860"/>
      <c r="S276" s="860"/>
      <c r="T276" s="860"/>
      <c r="U276" s="860"/>
      <c r="V276" s="860"/>
      <c r="W276" s="860"/>
      <c r="X276" s="860"/>
      <c r="Y276" s="860"/>
      <c r="Z276" s="860"/>
      <c r="AA276" s="860"/>
      <c r="AB276" s="860"/>
      <c r="AC276" s="860"/>
      <c r="AD276" s="860"/>
    </row>
    <row r="277" spans="1:30" ht="15.75" customHeight="1" x14ac:dyDescent="0.25">
      <c r="A277" s="860"/>
      <c r="B277" s="860"/>
      <c r="C277" s="860"/>
      <c r="D277" s="860"/>
      <c r="E277" s="860"/>
      <c r="F277" s="860"/>
      <c r="G277" s="868"/>
      <c r="H277" s="860"/>
      <c r="I277" s="860"/>
      <c r="J277" s="860"/>
      <c r="K277" s="860"/>
      <c r="L277" s="860"/>
      <c r="M277" s="860"/>
      <c r="N277" s="860"/>
      <c r="O277" s="860"/>
      <c r="P277" s="860"/>
      <c r="Q277" s="860"/>
      <c r="R277" s="860"/>
      <c r="S277" s="860"/>
      <c r="T277" s="860"/>
      <c r="U277" s="860"/>
      <c r="V277" s="860"/>
      <c r="W277" s="860"/>
      <c r="X277" s="860"/>
      <c r="Y277" s="860"/>
      <c r="Z277" s="860"/>
      <c r="AA277" s="860"/>
      <c r="AB277" s="860"/>
      <c r="AC277" s="860"/>
      <c r="AD277" s="860"/>
    </row>
    <row r="278" spans="1:30" ht="15.75" customHeight="1" x14ac:dyDescent="0.25">
      <c r="A278" s="860"/>
      <c r="B278" s="860"/>
      <c r="C278" s="860"/>
      <c r="D278" s="860"/>
      <c r="E278" s="860"/>
      <c r="F278" s="860"/>
      <c r="G278" s="868"/>
      <c r="H278" s="860"/>
      <c r="I278" s="860"/>
      <c r="J278" s="860"/>
      <c r="K278" s="860"/>
      <c r="L278" s="860"/>
      <c r="M278" s="860"/>
      <c r="N278" s="860"/>
      <c r="O278" s="860"/>
      <c r="P278" s="860"/>
      <c r="Q278" s="860"/>
      <c r="R278" s="860"/>
      <c r="S278" s="860"/>
      <c r="T278" s="860"/>
      <c r="U278" s="860"/>
      <c r="V278" s="860"/>
      <c r="W278" s="860"/>
      <c r="X278" s="860"/>
      <c r="Y278" s="860"/>
      <c r="Z278" s="860"/>
      <c r="AA278" s="860"/>
      <c r="AB278" s="860"/>
      <c r="AC278" s="860"/>
      <c r="AD278" s="860"/>
    </row>
    <row r="279" spans="1:30" ht="15.75" customHeight="1" x14ac:dyDescent="0.25">
      <c r="A279" s="860"/>
      <c r="B279" s="860"/>
      <c r="C279" s="860"/>
      <c r="D279" s="860"/>
      <c r="E279" s="860"/>
      <c r="F279" s="860"/>
      <c r="G279" s="868"/>
      <c r="H279" s="860"/>
      <c r="I279" s="860"/>
      <c r="J279" s="860"/>
      <c r="K279" s="860"/>
      <c r="L279" s="860"/>
      <c r="M279" s="860"/>
      <c r="N279" s="860"/>
      <c r="O279" s="860"/>
      <c r="P279" s="860"/>
      <c r="Q279" s="860"/>
      <c r="R279" s="860"/>
      <c r="S279" s="860"/>
      <c r="T279" s="860"/>
      <c r="U279" s="860"/>
      <c r="V279" s="860"/>
      <c r="W279" s="860"/>
      <c r="X279" s="860"/>
      <c r="Y279" s="860"/>
      <c r="Z279" s="860"/>
      <c r="AA279" s="860"/>
      <c r="AB279" s="860"/>
      <c r="AC279" s="860"/>
      <c r="AD279" s="860"/>
    </row>
    <row r="280" spans="1:30" ht="15.75" customHeight="1" x14ac:dyDescent="0.25">
      <c r="A280" s="860"/>
      <c r="B280" s="860"/>
      <c r="C280" s="860"/>
      <c r="D280" s="860"/>
      <c r="E280" s="860"/>
      <c r="F280" s="860"/>
      <c r="G280" s="868"/>
      <c r="H280" s="860"/>
      <c r="I280" s="860"/>
      <c r="J280" s="860"/>
      <c r="K280" s="860"/>
      <c r="L280" s="860"/>
      <c r="M280" s="860"/>
      <c r="N280" s="860"/>
      <c r="O280" s="860"/>
      <c r="P280" s="860"/>
      <c r="Q280" s="860"/>
      <c r="R280" s="860"/>
      <c r="S280" s="860"/>
      <c r="T280" s="860"/>
      <c r="U280" s="860"/>
      <c r="V280" s="860"/>
      <c r="W280" s="860"/>
      <c r="X280" s="860"/>
      <c r="Y280" s="860"/>
      <c r="Z280" s="860"/>
      <c r="AA280" s="860"/>
      <c r="AB280" s="860"/>
      <c r="AC280" s="860"/>
      <c r="AD280" s="860"/>
    </row>
    <row r="281" spans="1:30" ht="15.75" customHeight="1" x14ac:dyDescent="0.25">
      <c r="A281" s="860"/>
      <c r="B281" s="860"/>
      <c r="C281" s="860"/>
      <c r="D281" s="860"/>
      <c r="E281" s="860"/>
      <c r="F281" s="860"/>
      <c r="G281" s="868"/>
      <c r="H281" s="860"/>
      <c r="I281" s="860"/>
      <c r="J281" s="860"/>
      <c r="K281" s="860"/>
      <c r="L281" s="860"/>
      <c r="M281" s="860"/>
      <c r="N281" s="860"/>
      <c r="O281" s="860"/>
      <c r="P281" s="860"/>
      <c r="Q281" s="860"/>
      <c r="R281" s="860"/>
      <c r="S281" s="860"/>
      <c r="T281" s="860"/>
      <c r="U281" s="860"/>
      <c r="V281" s="860"/>
      <c r="W281" s="860"/>
      <c r="X281" s="860"/>
      <c r="Y281" s="860"/>
      <c r="Z281" s="860"/>
      <c r="AA281" s="860"/>
      <c r="AB281" s="860"/>
      <c r="AC281" s="860"/>
      <c r="AD281" s="860"/>
    </row>
    <row r="282" spans="1:30" ht="15.75" customHeight="1" x14ac:dyDescent="0.25">
      <c r="A282" s="860"/>
      <c r="B282" s="860"/>
      <c r="C282" s="860"/>
      <c r="D282" s="860"/>
      <c r="E282" s="860"/>
      <c r="F282" s="860"/>
      <c r="G282" s="868"/>
      <c r="H282" s="860"/>
      <c r="I282" s="860"/>
      <c r="J282" s="860"/>
      <c r="K282" s="860"/>
      <c r="L282" s="860"/>
      <c r="M282" s="860"/>
      <c r="N282" s="860"/>
      <c r="O282" s="860"/>
      <c r="P282" s="860"/>
      <c r="Q282" s="860"/>
      <c r="R282" s="860"/>
      <c r="S282" s="860"/>
      <c r="T282" s="860"/>
      <c r="U282" s="860"/>
      <c r="V282" s="860"/>
      <c r="W282" s="860"/>
      <c r="X282" s="860"/>
      <c r="Y282" s="860"/>
      <c r="Z282" s="860"/>
      <c r="AA282" s="860"/>
      <c r="AB282" s="860"/>
      <c r="AC282" s="860"/>
      <c r="AD282" s="860"/>
    </row>
    <row r="283" spans="1:30" ht="15.75" customHeight="1" x14ac:dyDescent="0.25">
      <c r="A283" s="860"/>
      <c r="B283" s="860"/>
      <c r="C283" s="860"/>
      <c r="D283" s="860"/>
      <c r="E283" s="860"/>
      <c r="F283" s="860"/>
      <c r="G283" s="868"/>
      <c r="H283" s="860"/>
      <c r="I283" s="860"/>
      <c r="J283" s="860"/>
      <c r="K283" s="860"/>
      <c r="L283" s="860"/>
      <c r="M283" s="860"/>
      <c r="N283" s="860"/>
      <c r="O283" s="860"/>
      <c r="P283" s="860"/>
      <c r="Q283" s="860"/>
      <c r="R283" s="860"/>
      <c r="S283" s="860"/>
      <c r="T283" s="860"/>
      <c r="U283" s="860"/>
      <c r="V283" s="860"/>
      <c r="W283" s="860"/>
      <c r="X283" s="860"/>
      <c r="Y283" s="860"/>
      <c r="Z283" s="860"/>
      <c r="AA283" s="860"/>
      <c r="AB283" s="860"/>
      <c r="AC283" s="860"/>
      <c r="AD283" s="860"/>
    </row>
    <row r="284" spans="1:30" ht="15.75" customHeight="1" x14ac:dyDescent="0.25">
      <c r="A284" s="860"/>
      <c r="B284" s="860"/>
      <c r="C284" s="860"/>
      <c r="D284" s="860"/>
      <c r="E284" s="860"/>
      <c r="F284" s="860"/>
      <c r="G284" s="868"/>
      <c r="H284" s="860"/>
      <c r="I284" s="860"/>
      <c r="J284" s="860"/>
      <c r="K284" s="860"/>
      <c r="L284" s="860"/>
      <c r="M284" s="860"/>
      <c r="N284" s="860"/>
      <c r="O284" s="860"/>
      <c r="P284" s="860"/>
      <c r="Q284" s="860"/>
      <c r="R284" s="860"/>
      <c r="S284" s="860"/>
      <c r="T284" s="860"/>
      <c r="U284" s="860"/>
      <c r="V284" s="860"/>
      <c r="W284" s="860"/>
      <c r="X284" s="860"/>
      <c r="Y284" s="860"/>
      <c r="Z284" s="860"/>
      <c r="AA284" s="860"/>
      <c r="AB284" s="860"/>
      <c r="AC284" s="860"/>
      <c r="AD284" s="860"/>
    </row>
    <row r="285" spans="1:30" ht="15.75" customHeight="1" x14ac:dyDescent="0.25">
      <c r="A285" s="860"/>
      <c r="B285" s="860"/>
      <c r="C285" s="860"/>
      <c r="D285" s="860"/>
      <c r="E285" s="860"/>
      <c r="F285" s="860"/>
      <c r="G285" s="868"/>
      <c r="H285" s="860"/>
      <c r="I285" s="860"/>
      <c r="J285" s="860"/>
      <c r="K285" s="860"/>
      <c r="L285" s="860"/>
      <c r="M285" s="860"/>
      <c r="N285" s="860"/>
      <c r="O285" s="860"/>
      <c r="P285" s="860"/>
      <c r="Q285" s="860"/>
      <c r="R285" s="860"/>
      <c r="S285" s="860"/>
      <c r="T285" s="860"/>
      <c r="U285" s="860"/>
      <c r="V285" s="860"/>
      <c r="W285" s="860"/>
      <c r="X285" s="860"/>
      <c r="Y285" s="860"/>
      <c r="Z285" s="860"/>
      <c r="AA285" s="860"/>
      <c r="AB285" s="860"/>
      <c r="AC285" s="860"/>
      <c r="AD285" s="860"/>
    </row>
    <row r="286" spans="1:30" ht="15.75" customHeight="1" x14ac:dyDescent="0.25">
      <c r="A286" s="860"/>
      <c r="B286" s="860"/>
      <c r="C286" s="860"/>
      <c r="D286" s="860"/>
      <c r="E286" s="860"/>
      <c r="F286" s="860"/>
      <c r="G286" s="868"/>
      <c r="H286" s="860"/>
      <c r="I286" s="860"/>
      <c r="J286" s="860"/>
      <c r="K286" s="860"/>
      <c r="L286" s="860"/>
      <c r="M286" s="860"/>
      <c r="N286" s="860"/>
      <c r="O286" s="860"/>
      <c r="P286" s="860"/>
      <c r="Q286" s="860"/>
      <c r="R286" s="860"/>
      <c r="S286" s="860"/>
      <c r="T286" s="860"/>
      <c r="U286" s="860"/>
      <c r="V286" s="860"/>
      <c r="W286" s="860"/>
      <c r="X286" s="860"/>
      <c r="Y286" s="860"/>
      <c r="Z286" s="860"/>
      <c r="AA286" s="860"/>
      <c r="AB286" s="860"/>
      <c r="AC286" s="860"/>
      <c r="AD286" s="860"/>
    </row>
    <row r="287" spans="1:30" ht="15.75" customHeight="1" x14ac:dyDescent="0.25">
      <c r="A287" s="860"/>
      <c r="B287" s="860"/>
      <c r="C287" s="860"/>
      <c r="D287" s="860"/>
      <c r="E287" s="860"/>
      <c r="F287" s="860"/>
      <c r="G287" s="868"/>
      <c r="H287" s="860"/>
      <c r="I287" s="860"/>
      <c r="J287" s="860"/>
      <c r="K287" s="860"/>
      <c r="L287" s="860"/>
      <c r="M287" s="860"/>
      <c r="N287" s="860"/>
      <c r="O287" s="860"/>
      <c r="P287" s="860"/>
      <c r="Q287" s="860"/>
      <c r="R287" s="860"/>
      <c r="S287" s="860"/>
      <c r="T287" s="860"/>
      <c r="U287" s="860"/>
      <c r="V287" s="860"/>
      <c r="W287" s="860"/>
      <c r="X287" s="860"/>
      <c r="Y287" s="860"/>
      <c r="Z287" s="860"/>
      <c r="AA287" s="860"/>
      <c r="AB287" s="860"/>
      <c r="AC287" s="860"/>
      <c r="AD287" s="860"/>
    </row>
    <row r="288" spans="1:30" ht="15.75" customHeight="1" x14ac:dyDescent="0.25">
      <c r="A288" s="860"/>
      <c r="B288" s="860"/>
      <c r="C288" s="860"/>
      <c r="D288" s="860"/>
      <c r="E288" s="860"/>
      <c r="F288" s="860"/>
      <c r="G288" s="868"/>
      <c r="H288" s="860"/>
      <c r="I288" s="860"/>
      <c r="J288" s="860"/>
      <c r="K288" s="860"/>
      <c r="L288" s="860"/>
      <c r="M288" s="860"/>
      <c r="N288" s="860"/>
      <c r="O288" s="860"/>
      <c r="P288" s="860"/>
      <c r="Q288" s="860"/>
      <c r="R288" s="860"/>
      <c r="S288" s="860"/>
      <c r="T288" s="860"/>
      <c r="U288" s="860"/>
      <c r="V288" s="860"/>
      <c r="W288" s="860"/>
      <c r="X288" s="860"/>
      <c r="Y288" s="860"/>
      <c r="Z288" s="860"/>
      <c r="AA288" s="860"/>
      <c r="AB288" s="860"/>
      <c r="AC288" s="860"/>
      <c r="AD288" s="860"/>
    </row>
    <row r="289" spans="1:30" ht="15.75" customHeight="1" x14ac:dyDescent="0.25">
      <c r="A289" s="860"/>
      <c r="B289" s="860"/>
      <c r="C289" s="860"/>
      <c r="D289" s="860"/>
      <c r="E289" s="860"/>
      <c r="F289" s="860"/>
      <c r="G289" s="868"/>
      <c r="H289" s="860"/>
      <c r="I289" s="860"/>
      <c r="J289" s="860"/>
      <c r="K289" s="860"/>
      <c r="L289" s="860"/>
      <c r="M289" s="860"/>
      <c r="N289" s="860"/>
      <c r="O289" s="860"/>
      <c r="P289" s="860"/>
      <c r="Q289" s="860"/>
      <c r="R289" s="860"/>
      <c r="S289" s="860"/>
      <c r="T289" s="860"/>
      <c r="U289" s="860"/>
      <c r="V289" s="860"/>
      <c r="W289" s="860"/>
      <c r="X289" s="860"/>
      <c r="Y289" s="860"/>
      <c r="Z289" s="860"/>
      <c r="AA289" s="860"/>
      <c r="AB289" s="860"/>
      <c r="AC289" s="860"/>
      <c r="AD289" s="860"/>
    </row>
    <row r="290" spans="1:30" ht="15.75" customHeight="1" x14ac:dyDescent="0.25">
      <c r="A290" s="860"/>
      <c r="B290" s="860"/>
      <c r="C290" s="860"/>
      <c r="D290" s="860"/>
      <c r="E290" s="860"/>
      <c r="F290" s="860"/>
      <c r="G290" s="868"/>
      <c r="H290" s="860"/>
      <c r="I290" s="860"/>
      <c r="J290" s="860"/>
      <c r="K290" s="860"/>
      <c r="L290" s="860"/>
      <c r="M290" s="860"/>
      <c r="N290" s="860"/>
      <c r="O290" s="860"/>
      <c r="P290" s="860"/>
      <c r="Q290" s="860"/>
      <c r="R290" s="860"/>
      <c r="S290" s="860"/>
      <c r="T290" s="860"/>
      <c r="U290" s="860"/>
      <c r="V290" s="860"/>
      <c r="W290" s="860"/>
      <c r="X290" s="860"/>
      <c r="Y290" s="860"/>
      <c r="Z290" s="860"/>
      <c r="AA290" s="860"/>
      <c r="AB290" s="860"/>
      <c r="AC290" s="860"/>
      <c r="AD290" s="860"/>
    </row>
    <row r="291" spans="1:30" ht="15.75" customHeight="1" x14ac:dyDescent="0.25">
      <c r="A291" s="860"/>
      <c r="B291" s="860"/>
      <c r="C291" s="860"/>
      <c r="D291" s="860"/>
      <c r="E291" s="860"/>
      <c r="F291" s="860"/>
      <c r="G291" s="868"/>
      <c r="H291" s="860"/>
      <c r="I291" s="860"/>
      <c r="J291" s="860"/>
      <c r="K291" s="860"/>
      <c r="L291" s="860"/>
      <c r="M291" s="860"/>
      <c r="N291" s="860"/>
      <c r="O291" s="860"/>
      <c r="P291" s="860"/>
      <c r="Q291" s="860"/>
      <c r="R291" s="860"/>
      <c r="S291" s="860"/>
      <c r="T291" s="860"/>
      <c r="U291" s="860"/>
      <c r="V291" s="860"/>
      <c r="W291" s="860"/>
      <c r="X291" s="860"/>
      <c r="Y291" s="860"/>
      <c r="Z291" s="860"/>
      <c r="AA291" s="860"/>
      <c r="AB291" s="860"/>
      <c r="AC291" s="860"/>
      <c r="AD291" s="860"/>
    </row>
    <row r="292" spans="1:30" ht="15.75" customHeight="1" x14ac:dyDescent="0.25">
      <c r="A292" s="860"/>
      <c r="B292" s="860"/>
      <c r="C292" s="860"/>
      <c r="D292" s="860"/>
      <c r="E292" s="860"/>
      <c r="F292" s="860"/>
      <c r="G292" s="868"/>
      <c r="H292" s="860"/>
      <c r="I292" s="860"/>
      <c r="J292" s="860"/>
      <c r="K292" s="860"/>
      <c r="L292" s="860"/>
      <c r="M292" s="860"/>
      <c r="N292" s="860"/>
      <c r="O292" s="860"/>
      <c r="P292" s="860"/>
      <c r="Q292" s="860"/>
      <c r="R292" s="860"/>
      <c r="S292" s="860"/>
      <c r="T292" s="860"/>
      <c r="U292" s="860"/>
      <c r="V292" s="860"/>
      <c r="W292" s="860"/>
      <c r="X292" s="860"/>
      <c r="Y292" s="860"/>
      <c r="Z292" s="860"/>
      <c r="AA292" s="860"/>
      <c r="AB292" s="860"/>
      <c r="AC292" s="860"/>
      <c r="AD292" s="860"/>
    </row>
    <row r="293" spans="1:30" ht="15.75" customHeight="1" x14ac:dyDescent="0.25">
      <c r="A293" s="860"/>
      <c r="B293" s="860"/>
      <c r="C293" s="860"/>
      <c r="D293" s="860"/>
      <c r="E293" s="860"/>
      <c r="F293" s="860"/>
      <c r="G293" s="868"/>
      <c r="H293" s="860"/>
      <c r="I293" s="860"/>
      <c r="J293" s="860"/>
      <c r="K293" s="860"/>
      <c r="L293" s="860"/>
      <c r="M293" s="860"/>
      <c r="N293" s="860"/>
      <c r="O293" s="860"/>
      <c r="P293" s="860"/>
      <c r="Q293" s="860"/>
      <c r="R293" s="860"/>
      <c r="S293" s="860"/>
      <c r="T293" s="860"/>
      <c r="U293" s="860"/>
      <c r="V293" s="860"/>
      <c r="W293" s="860"/>
      <c r="X293" s="860"/>
      <c r="Y293" s="860"/>
      <c r="Z293" s="860"/>
      <c r="AA293" s="860"/>
      <c r="AB293" s="860"/>
      <c r="AC293" s="860"/>
      <c r="AD293" s="860"/>
    </row>
    <row r="294" spans="1:30" ht="15.75" customHeight="1" x14ac:dyDescent="0.25">
      <c r="A294" s="860"/>
      <c r="B294" s="860"/>
      <c r="C294" s="860"/>
      <c r="D294" s="860"/>
      <c r="E294" s="860"/>
      <c r="F294" s="860"/>
      <c r="G294" s="868"/>
      <c r="H294" s="860"/>
      <c r="I294" s="860"/>
      <c r="J294" s="860"/>
      <c r="K294" s="860"/>
      <c r="L294" s="860"/>
      <c r="M294" s="860"/>
      <c r="N294" s="860"/>
      <c r="O294" s="860"/>
      <c r="P294" s="860"/>
      <c r="Q294" s="860"/>
      <c r="R294" s="860"/>
      <c r="S294" s="860"/>
      <c r="T294" s="860"/>
      <c r="U294" s="860"/>
      <c r="V294" s="860"/>
      <c r="W294" s="860"/>
      <c r="X294" s="860"/>
      <c r="Y294" s="860"/>
      <c r="Z294" s="860"/>
      <c r="AA294" s="860"/>
      <c r="AB294" s="860"/>
      <c r="AC294" s="860"/>
      <c r="AD294" s="860"/>
    </row>
    <row r="295" spans="1:30" ht="15.75" customHeight="1" x14ac:dyDescent="0.25">
      <c r="A295" s="860"/>
      <c r="B295" s="860"/>
      <c r="C295" s="860"/>
      <c r="D295" s="860"/>
      <c r="E295" s="860"/>
      <c r="F295" s="860"/>
      <c r="G295" s="868"/>
      <c r="H295" s="860"/>
      <c r="I295" s="860"/>
      <c r="J295" s="860"/>
      <c r="K295" s="860"/>
      <c r="L295" s="860"/>
      <c r="M295" s="860"/>
      <c r="N295" s="860"/>
      <c r="O295" s="860"/>
      <c r="P295" s="860"/>
      <c r="Q295" s="860"/>
      <c r="R295" s="860"/>
      <c r="S295" s="860"/>
      <c r="T295" s="860"/>
      <c r="U295" s="860"/>
      <c r="V295" s="860"/>
      <c r="W295" s="860"/>
      <c r="X295" s="860"/>
      <c r="Y295" s="860"/>
      <c r="Z295" s="860"/>
      <c r="AA295" s="860"/>
      <c r="AB295" s="860"/>
      <c r="AC295" s="860"/>
      <c r="AD295" s="860"/>
    </row>
    <row r="296" spans="1:30" ht="15.75" customHeight="1" x14ac:dyDescent="0.25">
      <c r="A296" s="860"/>
      <c r="B296" s="860"/>
      <c r="C296" s="860"/>
      <c r="D296" s="860"/>
      <c r="E296" s="860"/>
      <c r="F296" s="860"/>
      <c r="G296" s="868"/>
      <c r="H296" s="860"/>
      <c r="I296" s="860"/>
      <c r="J296" s="860"/>
      <c r="K296" s="860"/>
      <c r="L296" s="860"/>
      <c r="M296" s="860"/>
      <c r="N296" s="860"/>
      <c r="O296" s="860"/>
      <c r="P296" s="860"/>
      <c r="Q296" s="860"/>
      <c r="R296" s="860"/>
      <c r="S296" s="860"/>
      <c r="T296" s="860"/>
      <c r="U296" s="860"/>
      <c r="V296" s="860"/>
      <c r="W296" s="860"/>
      <c r="X296" s="860"/>
      <c r="Y296" s="860"/>
      <c r="Z296" s="860"/>
      <c r="AA296" s="860"/>
      <c r="AB296" s="860"/>
      <c r="AC296" s="860"/>
      <c r="AD296" s="860"/>
    </row>
    <row r="297" spans="1:30" ht="15.75" customHeight="1" x14ac:dyDescent="0.25">
      <c r="A297" s="860"/>
      <c r="B297" s="860"/>
      <c r="C297" s="860"/>
      <c r="D297" s="860"/>
      <c r="E297" s="860"/>
      <c r="F297" s="860"/>
      <c r="G297" s="868"/>
      <c r="H297" s="860"/>
      <c r="I297" s="860"/>
      <c r="J297" s="860"/>
      <c r="K297" s="860"/>
      <c r="L297" s="860"/>
      <c r="M297" s="860"/>
      <c r="N297" s="860"/>
      <c r="O297" s="860"/>
      <c r="P297" s="860"/>
      <c r="Q297" s="860"/>
      <c r="R297" s="860"/>
      <c r="S297" s="860"/>
      <c r="T297" s="860"/>
      <c r="U297" s="860"/>
      <c r="V297" s="860"/>
      <c r="W297" s="860"/>
      <c r="X297" s="860"/>
      <c r="Y297" s="860"/>
      <c r="Z297" s="860"/>
      <c r="AA297" s="860"/>
      <c r="AB297" s="860"/>
      <c r="AC297" s="860"/>
      <c r="AD297" s="860"/>
    </row>
    <row r="298" spans="1:30" ht="15.75" customHeight="1" x14ac:dyDescent="0.25">
      <c r="A298" s="860"/>
      <c r="B298" s="860"/>
      <c r="C298" s="860"/>
      <c r="D298" s="860"/>
      <c r="E298" s="860"/>
      <c r="F298" s="860"/>
      <c r="G298" s="868"/>
      <c r="H298" s="860"/>
      <c r="I298" s="860"/>
      <c r="J298" s="860"/>
      <c r="K298" s="860"/>
      <c r="L298" s="860"/>
      <c r="M298" s="860"/>
      <c r="N298" s="860"/>
      <c r="O298" s="860"/>
      <c r="P298" s="860"/>
      <c r="Q298" s="860"/>
      <c r="R298" s="860"/>
      <c r="S298" s="860"/>
      <c r="T298" s="860"/>
      <c r="U298" s="860"/>
      <c r="V298" s="860"/>
      <c r="W298" s="860"/>
      <c r="X298" s="860"/>
      <c r="Y298" s="860"/>
      <c r="Z298" s="860"/>
      <c r="AA298" s="860"/>
      <c r="AB298" s="860"/>
      <c r="AC298" s="860"/>
      <c r="AD298" s="860"/>
    </row>
    <row r="299" spans="1:30" ht="15.75" customHeight="1" x14ac:dyDescent="0.25">
      <c r="A299" s="860"/>
      <c r="B299" s="860"/>
      <c r="C299" s="860"/>
      <c r="D299" s="860"/>
      <c r="E299" s="860"/>
      <c r="F299" s="860"/>
      <c r="G299" s="868"/>
      <c r="H299" s="860"/>
      <c r="I299" s="860"/>
      <c r="J299" s="860"/>
      <c r="K299" s="860"/>
      <c r="L299" s="860"/>
      <c r="M299" s="860"/>
      <c r="N299" s="860"/>
      <c r="O299" s="860"/>
      <c r="P299" s="860"/>
      <c r="Q299" s="860"/>
      <c r="R299" s="860"/>
      <c r="S299" s="860"/>
      <c r="T299" s="860"/>
      <c r="U299" s="860"/>
      <c r="V299" s="860"/>
      <c r="W299" s="860"/>
      <c r="X299" s="860"/>
      <c r="Y299" s="860"/>
      <c r="Z299" s="860"/>
      <c r="AA299" s="860"/>
      <c r="AB299" s="860"/>
      <c r="AC299" s="860"/>
      <c r="AD299" s="860"/>
    </row>
    <row r="300" spans="1:30" ht="15.75" customHeight="1" x14ac:dyDescent="0.25">
      <c r="A300" s="860"/>
      <c r="B300" s="860"/>
      <c r="C300" s="860"/>
      <c r="D300" s="860"/>
      <c r="E300" s="860"/>
      <c r="F300" s="860"/>
      <c r="G300" s="868"/>
      <c r="H300" s="860"/>
      <c r="I300" s="860"/>
      <c r="J300" s="860"/>
      <c r="K300" s="860"/>
      <c r="L300" s="860"/>
      <c r="M300" s="860"/>
      <c r="N300" s="860"/>
      <c r="O300" s="860"/>
      <c r="P300" s="860"/>
      <c r="Q300" s="860"/>
      <c r="R300" s="860"/>
      <c r="S300" s="860"/>
      <c r="T300" s="860"/>
      <c r="U300" s="860"/>
      <c r="V300" s="860"/>
      <c r="W300" s="860"/>
      <c r="X300" s="860"/>
      <c r="Y300" s="860"/>
      <c r="Z300" s="860"/>
      <c r="AA300" s="860"/>
      <c r="AB300" s="860"/>
      <c r="AC300" s="860"/>
      <c r="AD300" s="860"/>
    </row>
    <row r="301" spans="1:30" ht="15.75" customHeight="1" x14ac:dyDescent="0.25">
      <c r="A301" s="860"/>
      <c r="B301" s="860"/>
      <c r="C301" s="860"/>
      <c r="D301" s="860"/>
      <c r="E301" s="860"/>
      <c r="F301" s="860"/>
      <c r="G301" s="868"/>
      <c r="H301" s="860"/>
      <c r="I301" s="860"/>
      <c r="J301" s="860"/>
      <c r="K301" s="860"/>
      <c r="L301" s="860"/>
      <c r="M301" s="860"/>
      <c r="N301" s="860"/>
      <c r="O301" s="860"/>
      <c r="P301" s="860"/>
      <c r="Q301" s="860"/>
      <c r="R301" s="860"/>
      <c r="S301" s="860"/>
      <c r="T301" s="860"/>
      <c r="U301" s="860"/>
      <c r="V301" s="860"/>
      <c r="W301" s="860"/>
      <c r="X301" s="860"/>
      <c r="Y301" s="860"/>
      <c r="Z301" s="860"/>
      <c r="AA301" s="860"/>
      <c r="AB301" s="860"/>
      <c r="AC301" s="860"/>
      <c r="AD301" s="860"/>
    </row>
    <row r="302" spans="1:30" ht="15.75" customHeight="1" x14ac:dyDescent="0.25">
      <c r="A302" s="860"/>
      <c r="B302" s="860"/>
      <c r="C302" s="860"/>
      <c r="D302" s="860"/>
      <c r="E302" s="860"/>
      <c r="F302" s="860"/>
      <c r="G302" s="868"/>
      <c r="H302" s="860"/>
      <c r="I302" s="860"/>
      <c r="J302" s="860"/>
      <c r="K302" s="860"/>
      <c r="L302" s="860"/>
      <c r="M302" s="860"/>
      <c r="N302" s="860"/>
      <c r="O302" s="860"/>
      <c r="P302" s="860"/>
      <c r="Q302" s="860"/>
      <c r="R302" s="860"/>
      <c r="S302" s="860"/>
      <c r="T302" s="860"/>
      <c r="U302" s="860"/>
      <c r="V302" s="860"/>
      <c r="W302" s="860"/>
      <c r="X302" s="860"/>
      <c r="Y302" s="860"/>
      <c r="Z302" s="860"/>
      <c r="AA302" s="860"/>
      <c r="AB302" s="860"/>
      <c r="AC302" s="860"/>
      <c r="AD302" s="860"/>
    </row>
    <row r="303" spans="1:30" ht="15.75" customHeight="1" x14ac:dyDescent="0.25">
      <c r="A303" s="860"/>
      <c r="B303" s="860"/>
      <c r="C303" s="860"/>
      <c r="D303" s="860"/>
      <c r="E303" s="860"/>
      <c r="F303" s="860"/>
      <c r="G303" s="868"/>
      <c r="H303" s="860"/>
      <c r="I303" s="860"/>
      <c r="J303" s="860"/>
      <c r="K303" s="860"/>
      <c r="L303" s="860"/>
      <c r="M303" s="860"/>
      <c r="N303" s="860"/>
      <c r="O303" s="860"/>
      <c r="P303" s="860"/>
      <c r="Q303" s="860"/>
      <c r="R303" s="860"/>
      <c r="S303" s="860"/>
      <c r="T303" s="860"/>
      <c r="U303" s="860"/>
      <c r="V303" s="860"/>
      <c r="W303" s="860"/>
      <c r="X303" s="860"/>
      <c r="Y303" s="860"/>
      <c r="Z303" s="860"/>
      <c r="AA303" s="860"/>
      <c r="AB303" s="860"/>
      <c r="AC303" s="860"/>
      <c r="AD303" s="860"/>
    </row>
    <row r="304" spans="1:30" ht="15.75" customHeight="1" x14ac:dyDescent="0.25">
      <c r="A304" s="860"/>
      <c r="B304" s="860"/>
      <c r="C304" s="860"/>
      <c r="D304" s="860"/>
      <c r="E304" s="860"/>
      <c r="F304" s="860"/>
      <c r="G304" s="868"/>
      <c r="H304" s="860"/>
      <c r="I304" s="860"/>
      <c r="J304" s="860"/>
      <c r="K304" s="860"/>
      <c r="L304" s="860"/>
      <c r="M304" s="860"/>
      <c r="N304" s="860"/>
      <c r="O304" s="860"/>
      <c r="P304" s="860"/>
      <c r="Q304" s="860"/>
      <c r="R304" s="860"/>
      <c r="S304" s="860"/>
      <c r="T304" s="860"/>
      <c r="U304" s="860"/>
      <c r="V304" s="860"/>
      <c r="W304" s="860"/>
      <c r="X304" s="860"/>
      <c r="Y304" s="860"/>
      <c r="Z304" s="860"/>
      <c r="AA304" s="860"/>
      <c r="AB304" s="860"/>
      <c r="AC304" s="860"/>
      <c r="AD304" s="860"/>
    </row>
    <row r="305" spans="1:30" ht="15.75" customHeight="1" x14ac:dyDescent="0.25">
      <c r="A305" s="860"/>
      <c r="B305" s="860"/>
      <c r="C305" s="860"/>
      <c r="D305" s="860"/>
      <c r="E305" s="860"/>
      <c r="F305" s="860"/>
      <c r="G305" s="868"/>
      <c r="H305" s="860"/>
      <c r="I305" s="860"/>
      <c r="J305" s="860"/>
      <c r="K305" s="860"/>
      <c r="L305" s="860"/>
      <c r="M305" s="860"/>
      <c r="N305" s="860"/>
      <c r="O305" s="860"/>
      <c r="P305" s="860"/>
      <c r="Q305" s="860"/>
      <c r="R305" s="860"/>
      <c r="S305" s="860"/>
      <c r="T305" s="860"/>
      <c r="U305" s="860"/>
      <c r="V305" s="860"/>
      <c r="W305" s="860"/>
      <c r="X305" s="860"/>
      <c r="Y305" s="860"/>
      <c r="Z305" s="860"/>
      <c r="AA305" s="860"/>
      <c r="AB305" s="860"/>
      <c r="AC305" s="860"/>
      <c r="AD305" s="860"/>
    </row>
    <row r="306" spans="1:30" ht="15.75" customHeight="1" x14ac:dyDescent="0.25">
      <c r="A306" s="860"/>
      <c r="B306" s="860"/>
      <c r="C306" s="860"/>
      <c r="D306" s="860"/>
      <c r="E306" s="860"/>
      <c r="F306" s="860"/>
      <c r="G306" s="868"/>
      <c r="H306" s="860"/>
      <c r="I306" s="860"/>
      <c r="J306" s="860"/>
      <c r="K306" s="860"/>
      <c r="L306" s="860"/>
      <c r="M306" s="860"/>
      <c r="N306" s="860"/>
      <c r="O306" s="860"/>
      <c r="P306" s="860"/>
      <c r="Q306" s="860"/>
      <c r="R306" s="860"/>
      <c r="S306" s="860"/>
      <c r="T306" s="860"/>
      <c r="U306" s="860"/>
      <c r="V306" s="860"/>
      <c r="W306" s="860"/>
      <c r="X306" s="860"/>
      <c r="Y306" s="860"/>
      <c r="Z306" s="860"/>
      <c r="AA306" s="860"/>
      <c r="AB306" s="860"/>
      <c r="AC306" s="860"/>
      <c r="AD306" s="860"/>
    </row>
    <row r="307" spans="1:30" ht="15.75" customHeight="1" x14ac:dyDescent="0.25">
      <c r="A307" s="860"/>
      <c r="B307" s="860"/>
      <c r="C307" s="860"/>
      <c r="D307" s="860"/>
      <c r="E307" s="860"/>
      <c r="F307" s="860"/>
      <c r="G307" s="868"/>
      <c r="H307" s="860"/>
      <c r="I307" s="860"/>
      <c r="J307" s="860"/>
      <c r="K307" s="860"/>
      <c r="L307" s="860"/>
      <c r="M307" s="860"/>
      <c r="N307" s="860"/>
      <c r="O307" s="860"/>
      <c r="P307" s="860"/>
      <c r="Q307" s="860"/>
      <c r="R307" s="860"/>
      <c r="S307" s="860"/>
      <c r="T307" s="860"/>
      <c r="U307" s="860"/>
      <c r="V307" s="860"/>
      <c r="W307" s="860"/>
      <c r="X307" s="860"/>
      <c r="Y307" s="860"/>
      <c r="Z307" s="860"/>
      <c r="AA307" s="860"/>
      <c r="AB307" s="860"/>
      <c r="AC307" s="860"/>
      <c r="AD307" s="860"/>
    </row>
    <row r="308" spans="1:30" ht="15.75" customHeight="1" x14ac:dyDescent="0.25">
      <c r="A308" s="860"/>
      <c r="B308" s="860"/>
      <c r="C308" s="860"/>
      <c r="D308" s="860"/>
      <c r="E308" s="860"/>
      <c r="F308" s="860"/>
      <c r="G308" s="868"/>
      <c r="H308" s="860"/>
      <c r="I308" s="860"/>
      <c r="J308" s="860"/>
      <c r="K308" s="860"/>
      <c r="L308" s="860"/>
      <c r="M308" s="860"/>
      <c r="N308" s="860"/>
      <c r="O308" s="860"/>
      <c r="P308" s="860"/>
      <c r="Q308" s="860"/>
      <c r="R308" s="860"/>
      <c r="S308" s="860"/>
      <c r="T308" s="860"/>
      <c r="U308" s="860"/>
      <c r="V308" s="860"/>
      <c r="W308" s="860"/>
      <c r="X308" s="860"/>
      <c r="Y308" s="860"/>
      <c r="Z308" s="860"/>
      <c r="AA308" s="860"/>
      <c r="AB308" s="860"/>
      <c r="AC308" s="860"/>
      <c r="AD308" s="860"/>
    </row>
    <row r="309" spans="1:30" ht="15.75" customHeight="1" x14ac:dyDescent="0.25">
      <c r="A309" s="860"/>
      <c r="B309" s="860"/>
      <c r="C309" s="860"/>
      <c r="D309" s="860"/>
      <c r="E309" s="860"/>
      <c r="F309" s="860"/>
      <c r="G309" s="868"/>
      <c r="H309" s="860"/>
      <c r="I309" s="860"/>
      <c r="J309" s="860"/>
      <c r="K309" s="860"/>
      <c r="L309" s="860"/>
      <c r="M309" s="860"/>
      <c r="N309" s="860"/>
      <c r="O309" s="860"/>
      <c r="P309" s="860"/>
      <c r="Q309" s="860"/>
      <c r="R309" s="860"/>
      <c r="S309" s="860"/>
      <c r="T309" s="860"/>
      <c r="U309" s="860"/>
      <c r="V309" s="860"/>
      <c r="W309" s="860"/>
      <c r="X309" s="860"/>
      <c r="Y309" s="860"/>
      <c r="Z309" s="860"/>
      <c r="AA309" s="860"/>
      <c r="AB309" s="860"/>
      <c r="AC309" s="860"/>
      <c r="AD309" s="860"/>
    </row>
    <row r="310" spans="1:30" ht="15.75" customHeight="1" x14ac:dyDescent="0.25">
      <c r="A310" s="860"/>
      <c r="B310" s="860"/>
      <c r="C310" s="860"/>
      <c r="D310" s="860"/>
      <c r="E310" s="860"/>
      <c r="F310" s="860"/>
      <c r="G310" s="868"/>
      <c r="H310" s="860"/>
      <c r="I310" s="860"/>
      <c r="J310" s="860"/>
      <c r="K310" s="860"/>
      <c r="L310" s="860"/>
      <c r="M310" s="860"/>
      <c r="N310" s="860"/>
      <c r="O310" s="860"/>
      <c r="P310" s="860"/>
      <c r="Q310" s="860"/>
      <c r="R310" s="860"/>
      <c r="S310" s="860"/>
      <c r="T310" s="860"/>
      <c r="U310" s="860"/>
      <c r="V310" s="860"/>
      <c r="W310" s="860"/>
      <c r="X310" s="860"/>
      <c r="Y310" s="860"/>
      <c r="Z310" s="860"/>
      <c r="AA310" s="860"/>
      <c r="AB310" s="860"/>
      <c r="AC310" s="860"/>
      <c r="AD310" s="860"/>
    </row>
    <row r="311" spans="1:30" ht="15.75" customHeight="1" x14ac:dyDescent="0.25">
      <c r="A311" s="860"/>
      <c r="B311" s="860"/>
      <c r="C311" s="860"/>
      <c r="D311" s="860"/>
      <c r="E311" s="860"/>
      <c r="F311" s="860"/>
      <c r="G311" s="868"/>
      <c r="H311" s="860"/>
      <c r="I311" s="860"/>
      <c r="J311" s="860"/>
      <c r="K311" s="860"/>
      <c r="L311" s="860"/>
      <c r="M311" s="860"/>
      <c r="N311" s="860"/>
      <c r="O311" s="860"/>
      <c r="P311" s="860"/>
      <c r="Q311" s="860"/>
      <c r="R311" s="860"/>
      <c r="S311" s="860"/>
      <c r="T311" s="860"/>
      <c r="U311" s="860"/>
      <c r="V311" s="860"/>
      <c r="W311" s="860"/>
      <c r="X311" s="860"/>
      <c r="Y311" s="860"/>
      <c r="Z311" s="860"/>
      <c r="AA311" s="860"/>
      <c r="AB311" s="860"/>
      <c r="AC311" s="860"/>
      <c r="AD311" s="860"/>
    </row>
    <row r="312" spans="1:30" ht="15.75" customHeight="1" x14ac:dyDescent="0.25">
      <c r="A312" s="860"/>
      <c r="B312" s="860"/>
      <c r="C312" s="860"/>
      <c r="D312" s="860"/>
      <c r="E312" s="860"/>
      <c r="F312" s="860"/>
      <c r="G312" s="868"/>
      <c r="H312" s="860"/>
      <c r="I312" s="860"/>
      <c r="J312" s="860"/>
      <c r="K312" s="860"/>
      <c r="L312" s="860"/>
      <c r="M312" s="860"/>
      <c r="N312" s="860"/>
      <c r="O312" s="860"/>
      <c r="P312" s="860"/>
      <c r="Q312" s="860"/>
      <c r="R312" s="860"/>
      <c r="S312" s="860"/>
      <c r="T312" s="860"/>
      <c r="U312" s="860"/>
      <c r="V312" s="860"/>
      <c r="W312" s="860"/>
      <c r="X312" s="860"/>
      <c r="Y312" s="860"/>
      <c r="Z312" s="860"/>
      <c r="AA312" s="860"/>
      <c r="AB312" s="860"/>
      <c r="AC312" s="860"/>
      <c r="AD312" s="860"/>
    </row>
    <row r="313" spans="1:30" ht="15.75" customHeight="1" x14ac:dyDescent="0.25">
      <c r="A313" s="860"/>
      <c r="B313" s="860"/>
      <c r="C313" s="860"/>
      <c r="D313" s="860"/>
      <c r="E313" s="860"/>
      <c r="F313" s="860"/>
      <c r="G313" s="868"/>
      <c r="H313" s="860"/>
      <c r="I313" s="860"/>
      <c r="J313" s="860"/>
      <c r="K313" s="860"/>
      <c r="L313" s="860"/>
      <c r="M313" s="860"/>
      <c r="N313" s="860"/>
      <c r="O313" s="860"/>
      <c r="P313" s="860"/>
      <c r="Q313" s="860"/>
      <c r="R313" s="860"/>
      <c r="S313" s="860"/>
      <c r="T313" s="860"/>
      <c r="U313" s="860"/>
      <c r="V313" s="860"/>
      <c r="W313" s="860"/>
      <c r="X313" s="860"/>
      <c r="Y313" s="860"/>
      <c r="Z313" s="860"/>
      <c r="AA313" s="860"/>
      <c r="AB313" s="860"/>
      <c r="AC313" s="860"/>
      <c r="AD313" s="860"/>
    </row>
    <row r="314" spans="1:30" ht="15.75" customHeight="1" x14ac:dyDescent="0.25">
      <c r="A314" s="860"/>
      <c r="B314" s="860"/>
      <c r="C314" s="860"/>
      <c r="D314" s="860"/>
      <c r="E314" s="860"/>
      <c r="F314" s="860"/>
      <c r="G314" s="868"/>
      <c r="H314" s="860"/>
      <c r="I314" s="860"/>
      <c r="J314" s="860"/>
      <c r="K314" s="860"/>
      <c r="L314" s="860"/>
      <c r="M314" s="860"/>
      <c r="N314" s="860"/>
      <c r="O314" s="860"/>
      <c r="P314" s="860"/>
      <c r="Q314" s="860"/>
      <c r="R314" s="860"/>
      <c r="S314" s="860"/>
      <c r="T314" s="860"/>
      <c r="U314" s="860"/>
      <c r="V314" s="860"/>
      <c r="W314" s="860"/>
      <c r="X314" s="860"/>
      <c r="Y314" s="860"/>
      <c r="Z314" s="860"/>
      <c r="AA314" s="860"/>
      <c r="AB314" s="860"/>
      <c r="AC314" s="860"/>
      <c r="AD314" s="860"/>
    </row>
    <row r="315" spans="1:30" ht="15.75" customHeight="1" x14ac:dyDescent="0.25">
      <c r="A315" s="860"/>
      <c r="B315" s="860"/>
      <c r="C315" s="860"/>
      <c r="D315" s="860"/>
      <c r="E315" s="860"/>
      <c r="F315" s="860"/>
      <c r="G315" s="868"/>
      <c r="H315" s="860"/>
      <c r="I315" s="860"/>
      <c r="J315" s="860"/>
      <c r="K315" s="860"/>
      <c r="L315" s="860"/>
      <c r="M315" s="860"/>
      <c r="N315" s="860"/>
      <c r="O315" s="860"/>
      <c r="P315" s="860"/>
      <c r="Q315" s="860"/>
      <c r="R315" s="860"/>
      <c r="S315" s="860"/>
      <c r="T315" s="860"/>
      <c r="U315" s="860"/>
      <c r="V315" s="860"/>
      <c r="W315" s="860"/>
      <c r="X315" s="860"/>
      <c r="Y315" s="860"/>
      <c r="Z315" s="860"/>
      <c r="AA315" s="860"/>
      <c r="AB315" s="860"/>
      <c r="AC315" s="860"/>
      <c r="AD315" s="860"/>
    </row>
    <row r="316" spans="1:30" ht="15.75" customHeight="1" x14ac:dyDescent="0.25">
      <c r="A316" s="860"/>
      <c r="B316" s="860"/>
      <c r="C316" s="860"/>
      <c r="D316" s="860"/>
      <c r="E316" s="860"/>
      <c r="F316" s="860"/>
      <c r="G316" s="868"/>
      <c r="H316" s="860"/>
      <c r="I316" s="860"/>
      <c r="J316" s="860"/>
      <c r="K316" s="860"/>
      <c r="L316" s="860"/>
      <c r="M316" s="860"/>
      <c r="N316" s="860"/>
      <c r="O316" s="860"/>
      <c r="P316" s="860"/>
      <c r="Q316" s="860"/>
      <c r="R316" s="860"/>
      <c r="S316" s="860"/>
      <c r="T316" s="860"/>
      <c r="U316" s="860"/>
      <c r="V316" s="860"/>
      <c r="W316" s="860"/>
      <c r="X316" s="860"/>
      <c r="Y316" s="860"/>
      <c r="Z316" s="860"/>
      <c r="AA316" s="860"/>
      <c r="AB316" s="860"/>
      <c r="AC316" s="860"/>
      <c r="AD316" s="860"/>
    </row>
    <row r="317" spans="1:30" ht="15.75" customHeight="1" x14ac:dyDescent="0.25">
      <c r="A317" s="860"/>
      <c r="B317" s="860"/>
      <c r="C317" s="860"/>
      <c r="D317" s="860"/>
      <c r="E317" s="860"/>
      <c r="F317" s="860"/>
      <c r="G317" s="868"/>
      <c r="H317" s="860"/>
      <c r="I317" s="860"/>
      <c r="J317" s="860"/>
      <c r="K317" s="860"/>
      <c r="L317" s="860"/>
      <c r="M317" s="860"/>
      <c r="N317" s="860"/>
      <c r="O317" s="860"/>
      <c r="P317" s="860"/>
      <c r="Q317" s="860"/>
      <c r="R317" s="860"/>
      <c r="S317" s="860"/>
      <c r="T317" s="860"/>
      <c r="U317" s="860"/>
      <c r="V317" s="860"/>
      <c r="W317" s="860"/>
      <c r="X317" s="860"/>
      <c r="Y317" s="860"/>
      <c r="Z317" s="860"/>
      <c r="AA317" s="860"/>
      <c r="AB317" s="860"/>
      <c r="AC317" s="860"/>
      <c r="AD317" s="860"/>
    </row>
    <row r="318" spans="1:30" ht="15.75" customHeight="1" x14ac:dyDescent="0.25">
      <c r="A318" s="860"/>
      <c r="B318" s="860"/>
      <c r="C318" s="860"/>
      <c r="D318" s="860"/>
      <c r="E318" s="860"/>
      <c r="F318" s="860"/>
      <c r="G318" s="868"/>
      <c r="H318" s="860"/>
      <c r="I318" s="860"/>
      <c r="J318" s="860"/>
      <c r="K318" s="860"/>
      <c r="L318" s="860"/>
      <c r="M318" s="860"/>
      <c r="N318" s="860"/>
      <c r="O318" s="860"/>
      <c r="P318" s="860"/>
      <c r="Q318" s="860"/>
      <c r="R318" s="860"/>
      <c r="S318" s="860"/>
      <c r="T318" s="860"/>
      <c r="U318" s="860"/>
      <c r="V318" s="860"/>
      <c r="W318" s="860"/>
      <c r="X318" s="860"/>
      <c r="Y318" s="860"/>
      <c r="Z318" s="860"/>
      <c r="AA318" s="860"/>
      <c r="AB318" s="860"/>
      <c r="AC318" s="860"/>
      <c r="AD318" s="860"/>
    </row>
    <row r="319" spans="1:30" ht="15.75" customHeight="1" x14ac:dyDescent="0.25">
      <c r="A319" s="860"/>
      <c r="B319" s="860"/>
      <c r="C319" s="860"/>
      <c r="D319" s="860"/>
      <c r="E319" s="860"/>
      <c r="F319" s="860"/>
      <c r="G319" s="868"/>
      <c r="H319" s="860"/>
      <c r="I319" s="860"/>
      <c r="J319" s="860"/>
      <c r="K319" s="860"/>
      <c r="L319" s="860"/>
      <c r="M319" s="860"/>
      <c r="N319" s="860"/>
      <c r="O319" s="860"/>
      <c r="P319" s="860"/>
      <c r="Q319" s="860"/>
      <c r="R319" s="860"/>
      <c r="S319" s="860"/>
      <c r="T319" s="860"/>
      <c r="U319" s="860"/>
      <c r="V319" s="860"/>
      <c r="W319" s="860"/>
      <c r="X319" s="860"/>
      <c r="Y319" s="860"/>
      <c r="Z319" s="860"/>
      <c r="AA319" s="860"/>
      <c r="AB319" s="860"/>
      <c r="AC319" s="860"/>
      <c r="AD319" s="860"/>
    </row>
    <row r="320" spans="1:30" ht="15.75" customHeight="1" x14ac:dyDescent="0.25">
      <c r="A320" s="860"/>
      <c r="B320" s="860"/>
      <c r="C320" s="860"/>
      <c r="D320" s="860"/>
      <c r="E320" s="860"/>
      <c r="F320" s="860"/>
      <c r="G320" s="868"/>
      <c r="H320" s="860"/>
      <c r="I320" s="860"/>
      <c r="J320" s="860"/>
      <c r="K320" s="860"/>
      <c r="L320" s="860"/>
      <c r="M320" s="860"/>
      <c r="N320" s="860"/>
      <c r="O320" s="860"/>
      <c r="P320" s="860"/>
      <c r="Q320" s="860"/>
      <c r="R320" s="860"/>
      <c r="S320" s="860"/>
      <c r="T320" s="860"/>
      <c r="U320" s="860"/>
      <c r="V320" s="860"/>
      <c r="W320" s="860"/>
      <c r="X320" s="860"/>
      <c r="Y320" s="860"/>
      <c r="Z320" s="860"/>
      <c r="AA320" s="860"/>
      <c r="AB320" s="860"/>
      <c r="AC320" s="860"/>
      <c r="AD320" s="860"/>
    </row>
    <row r="321" spans="1:30" ht="15.75" customHeight="1" x14ac:dyDescent="0.25">
      <c r="A321" s="860"/>
      <c r="B321" s="860"/>
      <c r="C321" s="860"/>
      <c r="D321" s="860"/>
      <c r="E321" s="860"/>
      <c r="F321" s="860"/>
      <c r="G321" s="868"/>
      <c r="H321" s="860"/>
      <c r="I321" s="860"/>
      <c r="J321" s="860"/>
      <c r="K321" s="860"/>
      <c r="L321" s="860"/>
      <c r="M321" s="860"/>
      <c r="N321" s="860"/>
      <c r="O321" s="860"/>
      <c r="P321" s="860"/>
      <c r="Q321" s="860"/>
      <c r="R321" s="860"/>
      <c r="S321" s="860"/>
      <c r="T321" s="860"/>
      <c r="U321" s="860"/>
      <c r="V321" s="860"/>
      <c r="W321" s="860"/>
      <c r="X321" s="860"/>
      <c r="Y321" s="860"/>
      <c r="Z321" s="860"/>
      <c r="AA321" s="860"/>
      <c r="AB321" s="860"/>
      <c r="AC321" s="860"/>
      <c r="AD321" s="860"/>
    </row>
    <row r="322" spans="1:30" ht="15.75" customHeight="1" x14ac:dyDescent="0.25">
      <c r="A322" s="860"/>
      <c r="B322" s="860"/>
      <c r="C322" s="860"/>
      <c r="D322" s="860"/>
      <c r="E322" s="860"/>
      <c r="F322" s="860"/>
      <c r="G322" s="868"/>
      <c r="H322" s="860"/>
      <c r="I322" s="860"/>
      <c r="J322" s="860"/>
      <c r="K322" s="860"/>
      <c r="L322" s="860"/>
      <c r="M322" s="860"/>
      <c r="N322" s="860"/>
      <c r="O322" s="860"/>
      <c r="P322" s="860"/>
      <c r="Q322" s="860"/>
      <c r="R322" s="860"/>
      <c r="S322" s="860"/>
      <c r="T322" s="860"/>
      <c r="U322" s="860"/>
      <c r="V322" s="860"/>
      <c r="W322" s="860"/>
      <c r="X322" s="860"/>
      <c r="Y322" s="860"/>
      <c r="Z322" s="860"/>
      <c r="AA322" s="860"/>
      <c r="AB322" s="860"/>
      <c r="AC322" s="860"/>
      <c r="AD322" s="860"/>
    </row>
    <row r="323" spans="1:30" ht="15.75" customHeight="1" x14ac:dyDescent="0.25">
      <c r="A323" s="860"/>
      <c r="B323" s="860"/>
      <c r="C323" s="860"/>
      <c r="D323" s="860"/>
      <c r="E323" s="860"/>
      <c r="F323" s="860"/>
      <c r="G323" s="868"/>
      <c r="H323" s="860"/>
      <c r="I323" s="860"/>
      <c r="J323" s="860"/>
      <c r="K323" s="860"/>
      <c r="L323" s="860"/>
      <c r="M323" s="860"/>
      <c r="N323" s="860"/>
      <c r="O323" s="860"/>
      <c r="P323" s="860"/>
      <c r="Q323" s="860"/>
      <c r="R323" s="860"/>
      <c r="S323" s="860"/>
      <c r="T323" s="860"/>
      <c r="U323" s="860"/>
      <c r="V323" s="860"/>
      <c r="W323" s="860"/>
      <c r="X323" s="860"/>
      <c r="Y323" s="860"/>
      <c r="Z323" s="860"/>
      <c r="AA323" s="860"/>
      <c r="AB323" s="860"/>
      <c r="AC323" s="860"/>
      <c r="AD323" s="860"/>
    </row>
    <row r="324" spans="1:30" ht="15.75" customHeight="1" x14ac:dyDescent="0.25">
      <c r="A324" s="860"/>
      <c r="B324" s="860"/>
      <c r="C324" s="860"/>
      <c r="D324" s="860"/>
      <c r="E324" s="860"/>
      <c r="F324" s="860"/>
      <c r="G324" s="868"/>
      <c r="H324" s="860"/>
      <c r="I324" s="860"/>
      <c r="J324" s="860"/>
      <c r="K324" s="860"/>
      <c r="L324" s="860"/>
      <c r="M324" s="860"/>
      <c r="N324" s="860"/>
      <c r="O324" s="860"/>
      <c r="P324" s="860"/>
      <c r="Q324" s="860"/>
      <c r="R324" s="860"/>
      <c r="S324" s="860"/>
      <c r="T324" s="860"/>
      <c r="U324" s="860"/>
      <c r="V324" s="860"/>
      <c r="W324" s="860"/>
      <c r="X324" s="860"/>
      <c r="Y324" s="860"/>
      <c r="Z324" s="860"/>
      <c r="AA324" s="860"/>
      <c r="AB324" s="860"/>
      <c r="AC324" s="860"/>
      <c r="AD324" s="860"/>
    </row>
    <row r="325" spans="1:30" ht="15.75" customHeight="1" x14ac:dyDescent="0.25">
      <c r="A325" s="860"/>
      <c r="B325" s="860"/>
      <c r="C325" s="860"/>
      <c r="D325" s="860"/>
      <c r="E325" s="860"/>
      <c r="F325" s="860"/>
      <c r="G325" s="868"/>
      <c r="H325" s="860"/>
      <c r="I325" s="860"/>
      <c r="J325" s="860"/>
      <c r="K325" s="860"/>
      <c r="L325" s="860"/>
      <c r="M325" s="860"/>
      <c r="N325" s="860"/>
      <c r="O325" s="860"/>
      <c r="P325" s="860"/>
      <c r="Q325" s="860"/>
      <c r="R325" s="860"/>
      <c r="S325" s="860"/>
      <c r="T325" s="860"/>
      <c r="U325" s="860"/>
      <c r="V325" s="860"/>
      <c r="W325" s="860"/>
      <c r="X325" s="860"/>
      <c r="Y325" s="860"/>
      <c r="Z325" s="860"/>
      <c r="AA325" s="860"/>
      <c r="AB325" s="860"/>
      <c r="AC325" s="860"/>
      <c r="AD325" s="860"/>
    </row>
    <row r="326" spans="1:30" ht="15.75" customHeight="1" x14ac:dyDescent="0.25">
      <c r="A326" s="860"/>
      <c r="B326" s="860"/>
      <c r="C326" s="860"/>
      <c r="D326" s="860"/>
      <c r="E326" s="860"/>
      <c r="F326" s="860"/>
      <c r="G326" s="868"/>
      <c r="H326" s="860"/>
      <c r="I326" s="860"/>
      <c r="J326" s="860"/>
      <c r="K326" s="860"/>
      <c r="L326" s="860"/>
      <c r="M326" s="860"/>
      <c r="N326" s="860"/>
      <c r="O326" s="860"/>
      <c r="P326" s="860"/>
      <c r="Q326" s="860"/>
      <c r="R326" s="860"/>
      <c r="S326" s="860"/>
      <c r="T326" s="860"/>
      <c r="U326" s="860"/>
      <c r="V326" s="860"/>
      <c r="W326" s="860"/>
      <c r="X326" s="860"/>
      <c r="Y326" s="860"/>
      <c r="Z326" s="860"/>
      <c r="AA326" s="860"/>
      <c r="AB326" s="860"/>
      <c r="AC326" s="860"/>
      <c r="AD326" s="860"/>
    </row>
    <row r="327" spans="1:30" ht="15.75" customHeight="1" x14ac:dyDescent="0.25">
      <c r="A327" s="860"/>
      <c r="B327" s="860"/>
      <c r="C327" s="860"/>
      <c r="D327" s="860"/>
      <c r="E327" s="860"/>
      <c r="F327" s="860"/>
      <c r="G327" s="868"/>
      <c r="H327" s="860"/>
      <c r="I327" s="860"/>
      <c r="J327" s="860"/>
      <c r="K327" s="860"/>
      <c r="L327" s="860"/>
      <c r="M327" s="860"/>
      <c r="N327" s="860"/>
      <c r="O327" s="860"/>
      <c r="P327" s="860"/>
      <c r="Q327" s="860"/>
      <c r="R327" s="860"/>
      <c r="S327" s="860"/>
      <c r="T327" s="860"/>
      <c r="U327" s="860"/>
      <c r="V327" s="860"/>
      <c r="W327" s="860"/>
      <c r="X327" s="860"/>
      <c r="Y327" s="860"/>
      <c r="Z327" s="860"/>
      <c r="AA327" s="860"/>
      <c r="AB327" s="860"/>
      <c r="AC327" s="860"/>
      <c r="AD327" s="860"/>
    </row>
    <row r="328" spans="1:30" ht="15.75" customHeight="1" x14ac:dyDescent="0.25">
      <c r="A328" s="860"/>
      <c r="B328" s="860"/>
      <c r="C328" s="860"/>
      <c r="D328" s="860"/>
      <c r="E328" s="860"/>
      <c r="F328" s="860"/>
      <c r="G328" s="868"/>
      <c r="H328" s="860"/>
      <c r="I328" s="860"/>
      <c r="J328" s="860"/>
      <c r="K328" s="860"/>
      <c r="L328" s="860"/>
      <c r="M328" s="860"/>
      <c r="N328" s="860"/>
      <c r="O328" s="860"/>
      <c r="P328" s="860"/>
      <c r="Q328" s="860"/>
      <c r="R328" s="860"/>
      <c r="S328" s="860"/>
      <c r="T328" s="860"/>
      <c r="U328" s="860"/>
      <c r="V328" s="860"/>
      <c r="W328" s="860"/>
      <c r="X328" s="860"/>
      <c r="Y328" s="860"/>
      <c r="Z328" s="860"/>
      <c r="AA328" s="860"/>
      <c r="AB328" s="860"/>
      <c r="AC328" s="860"/>
      <c r="AD328" s="860"/>
    </row>
    <row r="329" spans="1:30" ht="15.75" customHeight="1" x14ac:dyDescent="0.25">
      <c r="A329" s="860"/>
      <c r="B329" s="860"/>
      <c r="C329" s="860"/>
      <c r="D329" s="860"/>
      <c r="E329" s="860"/>
      <c r="F329" s="860"/>
      <c r="G329" s="868"/>
      <c r="H329" s="860"/>
      <c r="I329" s="860"/>
      <c r="J329" s="860"/>
      <c r="K329" s="860"/>
      <c r="L329" s="860"/>
      <c r="M329" s="860"/>
      <c r="N329" s="860"/>
      <c r="O329" s="860"/>
      <c r="P329" s="860"/>
      <c r="Q329" s="860"/>
      <c r="R329" s="860"/>
      <c r="S329" s="860"/>
      <c r="T329" s="860"/>
      <c r="U329" s="860"/>
      <c r="V329" s="860"/>
      <c r="W329" s="860"/>
      <c r="X329" s="860"/>
      <c r="Y329" s="860"/>
      <c r="Z329" s="860"/>
      <c r="AA329" s="860"/>
      <c r="AB329" s="860"/>
      <c r="AC329" s="860"/>
      <c r="AD329" s="860"/>
    </row>
    <row r="330" spans="1:30" ht="15.75" customHeight="1" x14ac:dyDescent="0.25">
      <c r="A330" s="860"/>
      <c r="B330" s="860"/>
      <c r="C330" s="860"/>
      <c r="D330" s="860"/>
      <c r="E330" s="860"/>
      <c r="F330" s="860"/>
      <c r="G330" s="868"/>
      <c r="H330" s="860"/>
      <c r="I330" s="860"/>
      <c r="J330" s="860"/>
      <c r="K330" s="860"/>
      <c r="L330" s="860"/>
      <c r="M330" s="860"/>
      <c r="N330" s="860"/>
      <c r="O330" s="860"/>
      <c r="P330" s="860"/>
      <c r="Q330" s="860"/>
      <c r="R330" s="860"/>
      <c r="S330" s="860"/>
      <c r="T330" s="860"/>
      <c r="U330" s="860"/>
      <c r="V330" s="860"/>
      <c r="W330" s="860"/>
      <c r="X330" s="860"/>
      <c r="Y330" s="860"/>
      <c r="Z330" s="860"/>
      <c r="AA330" s="860"/>
      <c r="AB330" s="860"/>
      <c r="AC330" s="860"/>
      <c r="AD330" s="860"/>
    </row>
    <row r="331" spans="1:30" ht="15.75" customHeight="1" x14ac:dyDescent="0.25">
      <c r="A331" s="860"/>
      <c r="B331" s="860"/>
      <c r="C331" s="860"/>
      <c r="D331" s="860"/>
      <c r="E331" s="860"/>
      <c r="F331" s="860"/>
      <c r="G331" s="868"/>
      <c r="H331" s="860"/>
      <c r="I331" s="860"/>
      <c r="J331" s="860"/>
      <c r="K331" s="860"/>
      <c r="L331" s="860"/>
      <c r="M331" s="860"/>
      <c r="N331" s="860"/>
      <c r="O331" s="860"/>
      <c r="P331" s="860"/>
      <c r="Q331" s="860"/>
      <c r="R331" s="860"/>
      <c r="S331" s="860"/>
      <c r="T331" s="860"/>
      <c r="U331" s="860"/>
      <c r="V331" s="860"/>
      <c r="W331" s="860"/>
      <c r="X331" s="860"/>
      <c r="Y331" s="860"/>
      <c r="Z331" s="860"/>
      <c r="AA331" s="860"/>
      <c r="AB331" s="860"/>
      <c r="AC331" s="860"/>
      <c r="AD331" s="860"/>
    </row>
    <row r="332" spans="1:30" ht="15.75" customHeight="1" x14ac:dyDescent="0.25">
      <c r="A332" s="860"/>
      <c r="B332" s="860"/>
      <c r="C332" s="860"/>
      <c r="D332" s="860"/>
      <c r="E332" s="860"/>
      <c r="F332" s="860"/>
      <c r="G332" s="868"/>
      <c r="H332" s="860"/>
      <c r="I332" s="860"/>
      <c r="J332" s="860"/>
      <c r="K332" s="860"/>
      <c r="L332" s="860"/>
      <c r="M332" s="860"/>
      <c r="N332" s="860"/>
      <c r="O332" s="860"/>
      <c r="P332" s="860"/>
      <c r="Q332" s="860"/>
      <c r="R332" s="860"/>
      <c r="S332" s="860"/>
      <c r="T332" s="860"/>
      <c r="U332" s="860"/>
      <c r="V332" s="860"/>
      <c r="W332" s="860"/>
      <c r="X332" s="860"/>
      <c r="Y332" s="860"/>
      <c r="Z332" s="860"/>
      <c r="AA332" s="860"/>
      <c r="AB332" s="860"/>
      <c r="AC332" s="860"/>
      <c r="AD332" s="860"/>
    </row>
    <row r="333" spans="1:30" ht="15.75" customHeight="1" x14ac:dyDescent="0.25">
      <c r="A333" s="860"/>
      <c r="B333" s="860"/>
      <c r="C333" s="860"/>
      <c r="D333" s="860"/>
      <c r="E333" s="860"/>
      <c r="F333" s="860"/>
      <c r="G333" s="868"/>
      <c r="H333" s="860"/>
      <c r="I333" s="860"/>
      <c r="J333" s="860"/>
      <c r="K333" s="860"/>
      <c r="L333" s="860"/>
      <c r="M333" s="860"/>
      <c r="N333" s="860"/>
      <c r="O333" s="860"/>
      <c r="P333" s="860"/>
      <c r="Q333" s="860"/>
      <c r="R333" s="860"/>
      <c r="S333" s="860"/>
      <c r="T333" s="860"/>
      <c r="U333" s="860"/>
      <c r="V333" s="860"/>
      <c r="W333" s="860"/>
      <c r="X333" s="860"/>
      <c r="Y333" s="860"/>
      <c r="Z333" s="860"/>
      <c r="AA333" s="860"/>
      <c r="AB333" s="860"/>
      <c r="AC333" s="860"/>
      <c r="AD333" s="860"/>
    </row>
    <row r="334" spans="1:30" ht="15.75" customHeight="1" x14ac:dyDescent="0.25">
      <c r="A334" s="860"/>
      <c r="B334" s="860"/>
      <c r="C334" s="860"/>
      <c r="D334" s="860"/>
      <c r="E334" s="860"/>
      <c r="F334" s="860"/>
      <c r="G334" s="868"/>
      <c r="H334" s="860"/>
      <c r="I334" s="860"/>
      <c r="J334" s="860"/>
      <c r="K334" s="860"/>
      <c r="L334" s="860"/>
      <c r="M334" s="860"/>
      <c r="N334" s="860"/>
      <c r="O334" s="860"/>
      <c r="P334" s="860"/>
      <c r="Q334" s="860"/>
      <c r="R334" s="860"/>
      <c r="S334" s="860"/>
      <c r="T334" s="860"/>
      <c r="U334" s="860"/>
      <c r="V334" s="860"/>
      <c r="W334" s="860"/>
      <c r="X334" s="860"/>
      <c r="Y334" s="860"/>
      <c r="Z334" s="860"/>
      <c r="AA334" s="860"/>
      <c r="AB334" s="860"/>
      <c r="AC334" s="860"/>
      <c r="AD334" s="860"/>
    </row>
    <row r="335" spans="1:30" ht="15.75" customHeight="1" x14ac:dyDescent="0.25">
      <c r="A335" s="860"/>
      <c r="B335" s="860"/>
      <c r="C335" s="860"/>
      <c r="D335" s="860"/>
      <c r="E335" s="860"/>
      <c r="F335" s="860"/>
      <c r="G335" s="868"/>
      <c r="H335" s="860"/>
      <c r="I335" s="860"/>
      <c r="J335" s="860"/>
      <c r="K335" s="860"/>
      <c r="L335" s="860"/>
      <c r="M335" s="860"/>
      <c r="N335" s="860"/>
      <c r="O335" s="860"/>
      <c r="P335" s="860"/>
      <c r="Q335" s="860"/>
      <c r="R335" s="860"/>
      <c r="S335" s="860"/>
      <c r="T335" s="860"/>
      <c r="U335" s="860"/>
      <c r="V335" s="860"/>
      <c r="W335" s="860"/>
      <c r="X335" s="860"/>
      <c r="Y335" s="860"/>
      <c r="Z335" s="860"/>
      <c r="AA335" s="860"/>
      <c r="AB335" s="860"/>
      <c r="AC335" s="860"/>
      <c r="AD335" s="860"/>
    </row>
    <row r="336" spans="1:30" ht="15.75" customHeight="1" x14ac:dyDescent="0.25">
      <c r="A336" s="860"/>
      <c r="B336" s="860"/>
      <c r="C336" s="860"/>
      <c r="D336" s="860"/>
      <c r="E336" s="860"/>
      <c r="F336" s="860"/>
      <c r="G336" s="868"/>
      <c r="H336" s="860"/>
      <c r="I336" s="860"/>
      <c r="J336" s="860"/>
      <c r="K336" s="860"/>
      <c r="L336" s="860"/>
      <c r="M336" s="860"/>
      <c r="N336" s="860"/>
      <c r="O336" s="860"/>
      <c r="P336" s="860"/>
      <c r="Q336" s="860"/>
      <c r="R336" s="860"/>
      <c r="S336" s="860"/>
      <c r="T336" s="860"/>
      <c r="U336" s="860"/>
      <c r="V336" s="860"/>
      <c r="W336" s="860"/>
      <c r="X336" s="860"/>
      <c r="Y336" s="860"/>
      <c r="Z336" s="860"/>
      <c r="AA336" s="860"/>
      <c r="AB336" s="860"/>
      <c r="AC336" s="860"/>
      <c r="AD336" s="860"/>
    </row>
    <row r="337" spans="1:30" ht="15.75" customHeight="1" x14ac:dyDescent="0.25">
      <c r="A337" s="860"/>
      <c r="B337" s="860"/>
      <c r="C337" s="860"/>
      <c r="D337" s="860"/>
      <c r="E337" s="860"/>
      <c r="F337" s="860"/>
      <c r="G337" s="868"/>
      <c r="H337" s="860"/>
      <c r="I337" s="860"/>
      <c r="J337" s="860"/>
      <c r="K337" s="860"/>
      <c r="L337" s="860"/>
      <c r="M337" s="860"/>
      <c r="N337" s="860"/>
      <c r="O337" s="860"/>
      <c r="P337" s="860"/>
      <c r="Q337" s="860"/>
      <c r="R337" s="860"/>
      <c r="S337" s="860"/>
      <c r="T337" s="860"/>
      <c r="U337" s="860"/>
      <c r="V337" s="860"/>
      <c r="W337" s="860"/>
      <c r="X337" s="860"/>
      <c r="Y337" s="860"/>
      <c r="Z337" s="860"/>
      <c r="AA337" s="860"/>
      <c r="AB337" s="860"/>
      <c r="AC337" s="860"/>
      <c r="AD337" s="860"/>
    </row>
    <row r="338" spans="1:30" ht="15.75" customHeight="1" x14ac:dyDescent="0.25">
      <c r="A338" s="860"/>
      <c r="B338" s="860"/>
      <c r="C338" s="860"/>
      <c r="D338" s="860"/>
      <c r="E338" s="860"/>
      <c r="F338" s="860"/>
      <c r="G338" s="868"/>
      <c r="H338" s="860"/>
      <c r="I338" s="860"/>
      <c r="J338" s="860"/>
      <c r="K338" s="860"/>
      <c r="L338" s="860"/>
      <c r="M338" s="860"/>
      <c r="N338" s="860"/>
      <c r="O338" s="860"/>
      <c r="P338" s="860"/>
      <c r="Q338" s="860"/>
      <c r="R338" s="860"/>
      <c r="S338" s="860"/>
      <c r="T338" s="860"/>
      <c r="U338" s="860"/>
      <c r="V338" s="860"/>
      <c r="W338" s="860"/>
      <c r="X338" s="860"/>
      <c r="Y338" s="860"/>
      <c r="Z338" s="860"/>
      <c r="AA338" s="860"/>
      <c r="AB338" s="860"/>
      <c r="AC338" s="860"/>
      <c r="AD338" s="860"/>
    </row>
    <row r="339" spans="1:30" ht="15.75" customHeight="1" x14ac:dyDescent="0.25">
      <c r="A339" s="860"/>
      <c r="B339" s="860"/>
      <c r="C339" s="860"/>
      <c r="D339" s="860"/>
      <c r="E339" s="860"/>
      <c r="F339" s="860"/>
      <c r="G339" s="868"/>
      <c r="H339" s="860"/>
      <c r="I339" s="860"/>
      <c r="J339" s="860"/>
      <c r="K339" s="860"/>
      <c r="L339" s="860"/>
      <c r="M339" s="860"/>
      <c r="N339" s="860"/>
      <c r="O339" s="860"/>
      <c r="P339" s="860"/>
      <c r="Q339" s="860"/>
      <c r="R339" s="860"/>
      <c r="S339" s="860"/>
      <c r="T339" s="860"/>
      <c r="U339" s="860"/>
      <c r="V339" s="860"/>
      <c r="W339" s="860"/>
      <c r="X339" s="860"/>
      <c r="Y339" s="860"/>
      <c r="Z339" s="860"/>
      <c r="AA339" s="860"/>
      <c r="AB339" s="860"/>
      <c r="AC339" s="860"/>
      <c r="AD339" s="860"/>
    </row>
    <row r="340" spans="1:30" ht="15.75" customHeight="1" x14ac:dyDescent="0.25">
      <c r="A340" s="860"/>
      <c r="B340" s="860"/>
      <c r="C340" s="860"/>
      <c r="D340" s="860"/>
      <c r="E340" s="860"/>
      <c r="F340" s="860"/>
      <c r="G340" s="868"/>
      <c r="H340" s="860"/>
      <c r="I340" s="860"/>
      <c r="J340" s="860"/>
      <c r="K340" s="860"/>
      <c r="L340" s="860"/>
      <c r="M340" s="860"/>
      <c r="N340" s="860"/>
      <c r="O340" s="860"/>
      <c r="P340" s="860"/>
      <c r="Q340" s="860"/>
      <c r="R340" s="860"/>
      <c r="S340" s="860"/>
      <c r="T340" s="860"/>
      <c r="U340" s="860"/>
      <c r="V340" s="860"/>
      <c r="W340" s="860"/>
      <c r="X340" s="860"/>
      <c r="Y340" s="860"/>
      <c r="Z340" s="860"/>
      <c r="AA340" s="860"/>
      <c r="AB340" s="860"/>
      <c r="AC340" s="860"/>
      <c r="AD340" s="860"/>
    </row>
    <row r="341" spans="1:30" ht="15.75" customHeight="1" x14ac:dyDescent="0.25">
      <c r="A341" s="860"/>
      <c r="B341" s="860"/>
      <c r="C341" s="860"/>
      <c r="D341" s="860"/>
      <c r="E341" s="860"/>
      <c r="F341" s="860"/>
      <c r="G341" s="868"/>
      <c r="H341" s="860"/>
      <c r="I341" s="860"/>
      <c r="J341" s="860"/>
      <c r="K341" s="860"/>
      <c r="L341" s="860"/>
      <c r="M341" s="860"/>
      <c r="N341" s="860"/>
      <c r="O341" s="860"/>
      <c r="P341" s="860"/>
      <c r="Q341" s="860"/>
      <c r="R341" s="860"/>
      <c r="S341" s="860"/>
      <c r="T341" s="860"/>
      <c r="U341" s="860"/>
      <c r="V341" s="860"/>
      <c r="W341" s="860"/>
      <c r="X341" s="860"/>
      <c r="Y341" s="860"/>
      <c r="Z341" s="860"/>
      <c r="AA341" s="860"/>
      <c r="AB341" s="860"/>
      <c r="AC341" s="860"/>
      <c r="AD341" s="860"/>
    </row>
    <row r="342" spans="1:30" ht="15.75" customHeight="1" x14ac:dyDescent="0.25">
      <c r="A342" s="860"/>
      <c r="B342" s="860"/>
      <c r="C342" s="860"/>
      <c r="D342" s="860"/>
      <c r="E342" s="860"/>
      <c r="F342" s="860"/>
      <c r="G342" s="868"/>
      <c r="H342" s="860"/>
      <c r="I342" s="860"/>
      <c r="J342" s="860"/>
      <c r="K342" s="860"/>
      <c r="L342" s="860"/>
      <c r="M342" s="860"/>
      <c r="N342" s="860"/>
      <c r="O342" s="860"/>
      <c r="P342" s="860"/>
      <c r="Q342" s="860"/>
      <c r="R342" s="860"/>
      <c r="S342" s="860"/>
      <c r="T342" s="860"/>
      <c r="U342" s="860"/>
      <c r="V342" s="860"/>
      <c r="W342" s="860"/>
      <c r="X342" s="860"/>
      <c r="Y342" s="860"/>
      <c r="Z342" s="860"/>
      <c r="AA342" s="860"/>
      <c r="AB342" s="860"/>
      <c r="AC342" s="860"/>
      <c r="AD342" s="860"/>
    </row>
    <row r="343" spans="1:30" ht="15.75" customHeight="1" x14ac:dyDescent="0.25">
      <c r="A343" s="860"/>
      <c r="B343" s="860"/>
      <c r="C343" s="860"/>
      <c r="D343" s="860"/>
      <c r="E343" s="860"/>
      <c r="F343" s="860"/>
      <c r="G343" s="868"/>
      <c r="H343" s="860"/>
      <c r="I343" s="860"/>
      <c r="J343" s="860"/>
      <c r="K343" s="860"/>
      <c r="L343" s="860"/>
      <c r="M343" s="860"/>
      <c r="N343" s="860"/>
      <c r="O343" s="860"/>
      <c r="P343" s="860"/>
      <c r="Q343" s="860"/>
      <c r="R343" s="860"/>
      <c r="S343" s="860"/>
      <c r="T343" s="860"/>
      <c r="U343" s="860"/>
      <c r="V343" s="860"/>
      <c r="W343" s="860"/>
      <c r="X343" s="860"/>
      <c r="Y343" s="860"/>
      <c r="Z343" s="860"/>
      <c r="AA343" s="860"/>
      <c r="AB343" s="860"/>
      <c r="AC343" s="860"/>
      <c r="AD343" s="860"/>
    </row>
    <row r="344" spans="1:30" ht="15.75" customHeight="1" x14ac:dyDescent="0.25">
      <c r="A344" s="860"/>
      <c r="B344" s="860"/>
      <c r="C344" s="860"/>
      <c r="D344" s="860"/>
      <c r="E344" s="860"/>
      <c r="F344" s="860"/>
      <c r="G344" s="868"/>
      <c r="H344" s="860"/>
      <c r="I344" s="860"/>
      <c r="J344" s="860"/>
      <c r="K344" s="860"/>
      <c r="L344" s="860"/>
      <c r="M344" s="860"/>
      <c r="N344" s="860"/>
      <c r="O344" s="860"/>
      <c r="P344" s="860"/>
      <c r="Q344" s="860"/>
      <c r="R344" s="860"/>
      <c r="S344" s="860"/>
      <c r="T344" s="860"/>
      <c r="U344" s="860"/>
      <c r="V344" s="860"/>
      <c r="W344" s="860"/>
      <c r="X344" s="860"/>
      <c r="Y344" s="860"/>
      <c r="Z344" s="860"/>
      <c r="AA344" s="860"/>
      <c r="AB344" s="860"/>
      <c r="AC344" s="860"/>
      <c r="AD344" s="860"/>
    </row>
    <row r="345" spans="1:30" ht="15.75" customHeight="1" x14ac:dyDescent="0.25">
      <c r="A345" s="860"/>
      <c r="B345" s="860"/>
      <c r="C345" s="860"/>
      <c r="D345" s="860"/>
      <c r="E345" s="860"/>
      <c r="F345" s="860"/>
      <c r="G345" s="868"/>
      <c r="H345" s="860"/>
      <c r="I345" s="860"/>
      <c r="J345" s="860"/>
      <c r="K345" s="860"/>
      <c r="L345" s="860"/>
      <c r="M345" s="860"/>
      <c r="N345" s="860"/>
      <c r="O345" s="860"/>
      <c r="P345" s="860"/>
      <c r="Q345" s="860"/>
      <c r="R345" s="860"/>
      <c r="S345" s="860"/>
      <c r="T345" s="860"/>
      <c r="U345" s="860"/>
      <c r="V345" s="860"/>
      <c r="W345" s="860"/>
      <c r="X345" s="860"/>
      <c r="Y345" s="860"/>
      <c r="Z345" s="860"/>
      <c r="AA345" s="860"/>
      <c r="AB345" s="860"/>
      <c r="AC345" s="860"/>
      <c r="AD345" s="860"/>
    </row>
    <row r="346" spans="1:30" ht="15.75" customHeight="1" x14ac:dyDescent="0.25">
      <c r="A346" s="860"/>
      <c r="B346" s="860"/>
      <c r="C346" s="860"/>
      <c r="D346" s="860"/>
      <c r="E346" s="860"/>
      <c r="F346" s="860"/>
      <c r="G346" s="868"/>
      <c r="H346" s="860"/>
      <c r="I346" s="860"/>
      <c r="J346" s="860"/>
      <c r="K346" s="860"/>
      <c r="L346" s="860"/>
      <c r="M346" s="860"/>
      <c r="N346" s="860"/>
      <c r="O346" s="860"/>
      <c r="P346" s="860"/>
      <c r="Q346" s="860"/>
      <c r="R346" s="860"/>
      <c r="S346" s="860"/>
      <c r="T346" s="860"/>
      <c r="U346" s="860"/>
      <c r="V346" s="860"/>
      <c r="W346" s="860"/>
      <c r="X346" s="860"/>
      <c r="Y346" s="860"/>
      <c r="Z346" s="860"/>
      <c r="AA346" s="860"/>
      <c r="AB346" s="860"/>
      <c r="AC346" s="860"/>
      <c r="AD346" s="860"/>
    </row>
    <row r="347" spans="1:30" ht="15.75" customHeight="1" x14ac:dyDescent="0.25">
      <c r="A347" s="860"/>
      <c r="B347" s="860"/>
      <c r="C347" s="860"/>
      <c r="D347" s="860"/>
      <c r="E347" s="860"/>
      <c r="F347" s="860"/>
      <c r="G347" s="868"/>
      <c r="H347" s="860"/>
      <c r="I347" s="860"/>
      <c r="J347" s="860"/>
      <c r="K347" s="860"/>
      <c r="L347" s="860"/>
      <c r="M347" s="860"/>
      <c r="N347" s="860"/>
      <c r="O347" s="860"/>
      <c r="P347" s="860"/>
      <c r="Q347" s="860"/>
      <c r="R347" s="860"/>
      <c r="S347" s="860"/>
      <c r="T347" s="860"/>
      <c r="U347" s="860"/>
      <c r="V347" s="860"/>
      <c r="W347" s="860"/>
      <c r="X347" s="860"/>
      <c r="Y347" s="860"/>
      <c r="Z347" s="860"/>
      <c r="AA347" s="860"/>
      <c r="AB347" s="860"/>
      <c r="AC347" s="860"/>
      <c r="AD347" s="860"/>
    </row>
    <row r="348" spans="1:30" ht="15.75" customHeight="1" x14ac:dyDescent="0.25">
      <c r="A348" s="860"/>
      <c r="B348" s="860"/>
      <c r="C348" s="860"/>
      <c r="D348" s="860"/>
      <c r="E348" s="860"/>
      <c r="F348" s="860"/>
      <c r="G348" s="868"/>
      <c r="H348" s="860"/>
      <c r="I348" s="860"/>
      <c r="J348" s="860"/>
      <c r="K348" s="860"/>
      <c r="L348" s="860"/>
      <c r="M348" s="860"/>
      <c r="N348" s="860"/>
      <c r="O348" s="860"/>
      <c r="P348" s="860"/>
      <c r="Q348" s="860"/>
      <c r="R348" s="860"/>
      <c r="S348" s="860"/>
      <c r="T348" s="860"/>
      <c r="U348" s="860"/>
      <c r="V348" s="860"/>
      <c r="W348" s="860"/>
      <c r="X348" s="860"/>
      <c r="Y348" s="860"/>
      <c r="Z348" s="860"/>
      <c r="AA348" s="860"/>
      <c r="AB348" s="860"/>
      <c r="AC348" s="860"/>
      <c r="AD348" s="860"/>
    </row>
    <row r="349" spans="1:30" ht="15.75" customHeight="1" x14ac:dyDescent="0.25">
      <c r="A349" s="860"/>
      <c r="B349" s="860"/>
      <c r="C349" s="860"/>
      <c r="D349" s="860"/>
      <c r="E349" s="860"/>
      <c r="F349" s="860"/>
      <c r="G349" s="868"/>
      <c r="H349" s="860"/>
      <c r="I349" s="860"/>
      <c r="J349" s="860"/>
      <c r="K349" s="860"/>
      <c r="L349" s="860"/>
      <c r="M349" s="860"/>
      <c r="N349" s="860"/>
      <c r="O349" s="860"/>
      <c r="P349" s="860"/>
      <c r="Q349" s="860"/>
      <c r="R349" s="860"/>
      <c r="S349" s="860"/>
      <c r="T349" s="860"/>
      <c r="U349" s="860"/>
      <c r="V349" s="860"/>
      <c r="W349" s="860"/>
      <c r="X349" s="860"/>
      <c r="Y349" s="860"/>
      <c r="Z349" s="860"/>
      <c r="AA349" s="860"/>
      <c r="AB349" s="860"/>
      <c r="AC349" s="860"/>
      <c r="AD349" s="860"/>
    </row>
    <row r="350" spans="1:30" ht="15.75" customHeight="1" x14ac:dyDescent="0.25">
      <c r="A350" s="860"/>
      <c r="B350" s="860"/>
      <c r="C350" s="860"/>
      <c r="D350" s="860"/>
      <c r="E350" s="860"/>
      <c r="F350" s="860"/>
      <c r="G350" s="868"/>
      <c r="H350" s="860"/>
      <c r="I350" s="860"/>
      <c r="J350" s="860"/>
      <c r="K350" s="860"/>
      <c r="L350" s="860"/>
      <c r="M350" s="860"/>
      <c r="N350" s="860"/>
      <c r="O350" s="860"/>
      <c r="P350" s="860"/>
      <c r="Q350" s="860"/>
      <c r="R350" s="860"/>
      <c r="S350" s="860"/>
      <c r="T350" s="860"/>
      <c r="U350" s="860"/>
      <c r="V350" s="860"/>
      <c r="W350" s="860"/>
      <c r="X350" s="860"/>
      <c r="Y350" s="860"/>
      <c r="Z350" s="860"/>
      <c r="AA350" s="860"/>
      <c r="AB350" s="860"/>
      <c r="AC350" s="860"/>
      <c r="AD350" s="860"/>
    </row>
    <row r="351" spans="1:30" ht="15.75" customHeight="1" x14ac:dyDescent="0.25">
      <c r="A351" s="860"/>
      <c r="B351" s="860"/>
      <c r="C351" s="860"/>
      <c r="D351" s="860"/>
      <c r="E351" s="860"/>
      <c r="F351" s="860"/>
      <c r="G351" s="868"/>
      <c r="H351" s="860"/>
      <c r="I351" s="860"/>
      <c r="J351" s="860"/>
      <c r="K351" s="860"/>
      <c r="L351" s="860"/>
      <c r="M351" s="860"/>
      <c r="N351" s="860"/>
      <c r="O351" s="860"/>
      <c r="P351" s="860"/>
      <c r="Q351" s="860"/>
      <c r="R351" s="860"/>
      <c r="S351" s="860"/>
      <c r="T351" s="860"/>
      <c r="U351" s="860"/>
      <c r="V351" s="860"/>
      <c r="W351" s="860"/>
      <c r="X351" s="860"/>
      <c r="Y351" s="860"/>
      <c r="Z351" s="860"/>
      <c r="AA351" s="860"/>
      <c r="AB351" s="860"/>
      <c r="AC351" s="860"/>
      <c r="AD351" s="860"/>
    </row>
    <row r="352" spans="1:30" ht="15.75" customHeight="1" x14ac:dyDescent="0.25">
      <c r="A352" s="860"/>
      <c r="B352" s="860"/>
      <c r="C352" s="860"/>
      <c r="D352" s="860"/>
      <c r="E352" s="860"/>
      <c r="F352" s="860"/>
      <c r="G352" s="868"/>
      <c r="H352" s="860"/>
      <c r="I352" s="860"/>
      <c r="J352" s="860"/>
      <c r="K352" s="860"/>
      <c r="L352" s="860"/>
      <c r="M352" s="860"/>
      <c r="N352" s="860"/>
      <c r="O352" s="860"/>
      <c r="P352" s="860"/>
      <c r="Q352" s="860"/>
      <c r="R352" s="860"/>
      <c r="S352" s="860"/>
      <c r="T352" s="860"/>
      <c r="U352" s="860"/>
      <c r="V352" s="860"/>
      <c r="W352" s="860"/>
      <c r="X352" s="860"/>
      <c r="Y352" s="860"/>
      <c r="Z352" s="860"/>
      <c r="AA352" s="860"/>
      <c r="AB352" s="860"/>
      <c r="AC352" s="860"/>
      <c r="AD352" s="860"/>
    </row>
    <row r="353" spans="1:30" ht="15.75" customHeight="1" x14ac:dyDescent="0.25">
      <c r="A353" s="860"/>
      <c r="B353" s="860"/>
      <c r="C353" s="860"/>
      <c r="D353" s="860"/>
      <c r="E353" s="860"/>
      <c r="F353" s="860"/>
      <c r="G353" s="868"/>
      <c r="H353" s="860"/>
      <c r="I353" s="860"/>
      <c r="J353" s="860"/>
      <c r="K353" s="860"/>
      <c r="L353" s="860"/>
      <c r="M353" s="860"/>
      <c r="N353" s="860"/>
      <c r="O353" s="860"/>
      <c r="P353" s="860"/>
      <c r="Q353" s="860"/>
      <c r="R353" s="860"/>
      <c r="S353" s="860"/>
      <c r="T353" s="860"/>
      <c r="U353" s="860"/>
      <c r="V353" s="860"/>
      <c r="W353" s="860"/>
      <c r="X353" s="860"/>
      <c r="Y353" s="860"/>
      <c r="Z353" s="860"/>
      <c r="AA353" s="860"/>
      <c r="AB353" s="860"/>
      <c r="AC353" s="860"/>
      <c r="AD353" s="860"/>
    </row>
    <row r="354" spans="1:30" ht="15.75" customHeight="1" x14ac:dyDescent="0.25">
      <c r="A354" s="860"/>
      <c r="B354" s="860"/>
      <c r="C354" s="860"/>
      <c r="D354" s="860"/>
      <c r="E354" s="860"/>
      <c r="F354" s="860"/>
      <c r="G354" s="868"/>
      <c r="H354" s="860"/>
      <c r="I354" s="860"/>
      <c r="J354" s="860"/>
      <c r="K354" s="860"/>
      <c r="L354" s="860"/>
      <c r="M354" s="860"/>
      <c r="N354" s="860"/>
      <c r="O354" s="860"/>
      <c r="P354" s="860"/>
      <c r="Q354" s="860"/>
      <c r="R354" s="860"/>
      <c r="S354" s="860"/>
      <c r="T354" s="860"/>
      <c r="U354" s="860"/>
      <c r="V354" s="860"/>
      <c r="W354" s="860"/>
      <c r="X354" s="860"/>
      <c r="Y354" s="860"/>
      <c r="Z354" s="860"/>
      <c r="AA354" s="860"/>
      <c r="AB354" s="860"/>
      <c r="AC354" s="860"/>
      <c r="AD354" s="860"/>
    </row>
    <row r="355" spans="1:30" ht="15.75" customHeight="1" x14ac:dyDescent="0.25">
      <c r="A355" s="860"/>
      <c r="B355" s="860"/>
      <c r="C355" s="860"/>
      <c r="D355" s="860"/>
      <c r="E355" s="860"/>
      <c r="F355" s="860"/>
      <c r="G355" s="868"/>
      <c r="H355" s="860"/>
      <c r="I355" s="860"/>
      <c r="J355" s="860"/>
      <c r="K355" s="860"/>
      <c r="L355" s="860"/>
      <c r="M355" s="860"/>
      <c r="N355" s="860"/>
      <c r="O355" s="860"/>
      <c r="P355" s="860"/>
      <c r="Q355" s="860"/>
      <c r="R355" s="860"/>
      <c r="S355" s="860"/>
      <c r="T355" s="860"/>
      <c r="U355" s="860"/>
      <c r="V355" s="860"/>
      <c r="W355" s="860"/>
      <c r="X355" s="860"/>
      <c r="Y355" s="860"/>
      <c r="Z355" s="860"/>
      <c r="AA355" s="860"/>
      <c r="AB355" s="860"/>
      <c r="AC355" s="860"/>
      <c r="AD355" s="860"/>
    </row>
    <row r="356" spans="1:30" ht="15.75" customHeight="1" x14ac:dyDescent="0.25">
      <c r="A356" s="860"/>
      <c r="B356" s="860"/>
      <c r="C356" s="860"/>
      <c r="D356" s="860"/>
      <c r="E356" s="860"/>
      <c r="F356" s="860"/>
      <c r="G356" s="868"/>
      <c r="H356" s="860"/>
      <c r="I356" s="860"/>
      <c r="J356" s="860"/>
      <c r="K356" s="860"/>
      <c r="L356" s="860"/>
      <c r="M356" s="860"/>
      <c r="N356" s="860"/>
      <c r="O356" s="860"/>
      <c r="P356" s="860"/>
      <c r="Q356" s="860"/>
      <c r="R356" s="860"/>
      <c r="S356" s="860"/>
      <c r="T356" s="860"/>
      <c r="U356" s="860"/>
      <c r="V356" s="860"/>
      <c r="W356" s="860"/>
      <c r="X356" s="860"/>
      <c r="Y356" s="860"/>
      <c r="Z356" s="860"/>
      <c r="AA356" s="860"/>
      <c r="AB356" s="860"/>
      <c r="AC356" s="860"/>
      <c r="AD356" s="860"/>
    </row>
    <row r="357" spans="1:30" ht="15.75" customHeight="1" x14ac:dyDescent="0.25">
      <c r="A357" s="860"/>
      <c r="B357" s="860"/>
      <c r="C357" s="860"/>
      <c r="D357" s="860"/>
      <c r="E357" s="860"/>
      <c r="F357" s="860"/>
      <c r="G357" s="868"/>
      <c r="H357" s="860"/>
      <c r="I357" s="860"/>
      <c r="J357" s="860"/>
      <c r="K357" s="860"/>
      <c r="L357" s="860"/>
      <c r="M357" s="860"/>
      <c r="N357" s="860"/>
      <c r="O357" s="860"/>
      <c r="P357" s="860"/>
      <c r="Q357" s="860"/>
      <c r="R357" s="860"/>
      <c r="S357" s="860"/>
      <c r="T357" s="860"/>
      <c r="U357" s="860"/>
      <c r="V357" s="860"/>
      <c r="W357" s="860"/>
      <c r="X357" s="860"/>
      <c r="Y357" s="860"/>
      <c r="Z357" s="860"/>
      <c r="AA357" s="860"/>
      <c r="AB357" s="860"/>
      <c r="AC357" s="860"/>
      <c r="AD357" s="860"/>
    </row>
    <row r="358" spans="1:30" ht="15.75" customHeight="1" x14ac:dyDescent="0.25">
      <c r="A358" s="860"/>
      <c r="B358" s="860"/>
      <c r="C358" s="860"/>
      <c r="D358" s="860"/>
      <c r="E358" s="860"/>
      <c r="F358" s="860"/>
      <c r="G358" s="868"/>
      <c r="H358" s="860"/>
      <c r="I358" s="860"/>
      <c r="J358" s="860"/>
      <c r="K358" s="860"/>
      <c r="L358" s="860"/>
      <c r="M358" s="860"/>
      <c r="N358" s="860"/>
      <c r="O358" s="860"/>
      <c r="P358" s="860"/>
      <c r="Q358" s="860"/>
      <c r="R358" s="860"/>
      <c r="S358" s="860"/>
      <c r="T358" s="860"/>
      <c r="U358" s="860"/>
      <c r="V358" s="860"/>
      <c r="W358" s="860"/>
      <c r="X358" s="860"/>
      <c r="Y358" s="860"/>
      <c r="Z358" s="860"/>
      <c r="AA358" s="860"/>
      <c r="AB358" s="860"/>
      <c r="AC358" s="860"/>
      <c r="AD358" s="860"/>
    </row>
    <row r="359" spans="1:30" ht="15.75" customHeight="1" x14ac:dyDescent="0.25">
      <c r="A359" s="860"/>
      <c r="B359" s="860"/>
      <c r="C359" s="860"/>
      <c r="D359" s="860"/>
      <c r="E359" s="860"/>
      <c r="F359" s="860"/>
      <c r="G359" s="868"/>
      <c r="H359" s="860"/>
      <c r="I359" s="860"/>
      <c r="J359" s="860"/>
      <c r="K359" s="860"/>
      <c r="L359" s="860"/>
      <c r="M359" s="860"/>
      <c r="N359" s="860"/>
      <c r="O359" s="860"/>
      <c r="P359" s="860"/>
      <c r="Q359" s="860"/>
      <c r="R359" s="860"/>
      <c r="S359" s="860"/>
      <c r="T359" s="860"/>
      <c r="U359" s="860"/>
      <c r="V359" s="860"/>
      <c r="W359" s="860"/>
      <c r="X359" s="860"/>
      <c r="Y359" s="860"/>
      <c r="Z359" s="860"/>
      <c r="AA359" s="860"/>
      <c r="AB359" s="860"/>
      <c r="AC359" s="860"/>
      <c r="AD359" s="860"/>
    </row>
    <row r="360" spans="1:30" ht="15.75" customHeight="1" x14ac:dyDescent="0.25">
      <c r="A360" s="860"/>
      <c r="B360" s="860"/>
      <c r="C360" s="860"/>
      <c r="D360" s="860"/>
      <c r="E360" s="860"/>
      <c r="F360" s="860"/>
      <c r="G360" s="868"/>
      <c r="H360" s="860"/>
      <c r="I360" s="860"/>
      <c r="J360" s="860"/>
      <c r="K360" s="860"/>
      <c r="L360" s="860"/>
      <c r="M360" s="860"/>
      <c r="N360" s="860"/>
      <c r="O360" s="860"/>
      <c r="P360" s="860"/>
      <c r="Q360" s="860"/>
      <c r="R360" s="860"/>
      <c r="S360" s="860"/>
      <c r="T360" s="860"/>
      <c r="U360" s="860"/>
      <c r="V360" s="860"/>
      <c r="W360" s="860"/>
      <c r="X360" s="860"/>
      <c r="Y360" s="860"/>
      <c r="Z360" s="860"/>
      <c r="AA360" s="860"/>
      <c r="AB360" s="860"/>
      <c r="AC360" s="860"/>
      <c r="AD360" s="860"/>
    </row>
    <row r="361" spans="1:30" ht="15.75" customHeight="1" x14ac:dyDescent="0.25">
      <c r="A361" s="860"/>
      <c r="B361" s="860"/>
      <c r="C361" s="860"/>
      <c r="D361" s="860"/>
      <c r="E361" s="860"/>
      <c r="F361" s="860"/>
      <c r="G361" s="868"/>
      <c r="H361" s="860"/>
      <c r="I361" s="860"/>
      <c r="J361" s="860"/>
      <c r="K361" s="860"/>
      <c r="L361" s="860"/>
      <c r="M361" s="860"/>
      <c r="N361" s="860"/>
      <c r="O361" s="860"/>
      <c r="P361" s="860"/>
      <c r="Q361" s="860"/>
      <c r="R361" s="860"/>
      <c r="S361" s="860"/>
      <c r="T361" s="860"/>
      <c r="U361" s="860"/>
      <c r="V361" s="860"/>
      <c r="W361" s="860"/>
      <c r="X361" s="860"/>
      <c r="Y361" s="860"/>
      <c r="Z361" s="860"/>
      <c r="AA361" s="860"/>
      <c r="AB361" s="860"/>
      <c r="AC361" s="860"/>
      <c r="AD361" s="860"/>
    </row>
    <row r="362" spans="1:30" ht="15.75" customHeight="1" x14ac:dyDescent="0.25">
      <c r="A362" s="860"/>
      <c r="B362" s="860"/>
      <c r="C362" s="860"/>
      <c r="D362" s="860"/>
      <c r="E362" s="860"/>
      <c r="F362" s="860"/>
      <c r="G362" s="868"/>
      <c r="H362" s="860"/>
      <c r="I362" s="860"/>
      <c r="J362" s="860"/>
      <c r="K362" s="860"/>
      <c r="L362" s="860"/>
      <c r="M362" s="860"/>
      <c r="N362" s="860"/>
      <c r="O362" s="860"/>
      <c r="P362" s="860"/>
      <c r="Q362" s="860"/>
      <c r="R362" s="860"/>
      <c r="S362" s="860"/>
      <c r="T362" s="860"/>
      <c r="U362" s="860"/>
      <c r="V362" s="860"/>
      <c r="W362" s="860"/>
      <c r="X362" s="860"/>
      <c r="Y362" s="860"/>
      <c r="Z362" s="860"/>
      <c r="AA362" s="860"/>
      <c r="AB362" s="860"/>
      <c r="AC362" s="860"/>
      <c r="AD362" s="860"/>
    </row>
    <row r="363" spans="1:30" ht="15.75" customHeight="1" x14ac:dyDescent="0.25">
      <c r="A363" s="860"/>
      <c r="B363" s="860"/>
      <c r="C363" s="860"/>
      <c r="D363" s="860"/>
      <c r="E363" s="860"/>
      <c r="F363" s="860"/>
      <c r="G363" s="868"/>
      <c r="H363" s="860"/>
      <c r="I363" s="860"/>
      <c r="J363" s="860"/>
      <c r="K363" s="860"/>
      <c r="L363" s="860"/>
      <c r="M363" s="860"/>
      <c r="N363" s="860"/>
      <c r="O363" s="860"/>
      <c r="P363" s="860"/>
      <c r="Q363" s="860"/>
      <c r="R363" s="860"/>
      <c r="S363" s="860"/>
      <c r="T363" s="860"/>
      <c r="U363" s="860"/>
      <c r="V363" s="860"/>
      <c r="W363" s="860"/>
      <c r="X363" s="860"/>
      <c r="Y363" s="860"/>
      <c r="Z363" s="860"/>
      <c r="AA363" s="860"/>
      <c r="AB363" s="860"/>
      <c r="AC363" s="860"/>
      <c r="AD363" s="860"/>
    </row>
    <row r="364" spans="1:30" ht="15.75" customHeight="1" x14ac:dyDescent="0.25">
      <c r="A364" s="860"/>
      <c r="B364" s="860"/>
      <c r="C364" s="860"/>
      <c r="D364" s="860"/>
      <c r="E364" s="860"/>
      <c r="F364" s="860"/>
      <c r="G364" s="868"/>
      <c r="H364" s="860"/>
      <c r="I364" s="860"/>
      <c r="J364" s="860"/>
      <c r="K364" s="860"/>
      <c r="L364" s="860"/>
      <c r="M364" s="860"/>
      <c r="N364" s="860"/>
      <c r="O364" s="860"/>
      <c r="P364" s="860"/>
      <c r="Q364" s="860"/>
      <c r="R364" s="860"/>
      <c r="S364" s="860"/>
      <c r="T364" s="860"/>
      <c r="U364" s="860"/>
      <c r="V364" s="860"/>
      <c r="W364" s="860"/>
      <c r="X364" s="860"/>
      <c r="Y364" s="860"/>
      <c r="Z364" s="860"/>
      <c r="AA364" s="860"/>
      <c r="AB364" s="860"/>
      <c r="AC364" s="860"/>
      <c r="AD364" s="860"/>
    </row>
    <row r="365" spans="1:30" ht="15.75" customHeight="1" x14ac:dyDescent="0.25">
      <c r="A365" s="860"/>
      <c r="B365" s="860"/>
      <c r="C365" s="860"/>
      <c r="D365" s="860"/>
      <c r="E365" s="860"/>
      <c r="F365" s="860"/>
      <c r="G365" s="868"/>
      <c r="H365" s="860"/>
      <c r="I365" s="860"/>
      <c r="J365" s="860"/>
      <c r="K365" s="860"/>
      <c r="L365" s="860"/>
      <c r="M365" s="860"/>
      <c r="N365" s="860"/>
      <c r="O365" s="860"/>
      <c r="P365" s="860"/>
      <c r="Q365" s="860"/>
      <c r="R365" s="860"/>
      <c r="S365" s="860"/>
      <c r="T365" s="860"/>
      <c r="U365" s="860"/>
      <c r="V365" s="860"/>
      <c r="W365" s="860"/>
      <c r="X365" s="860"/>
      <c r="Y365" s="860"/>
      <c r="Z365" s="860"/>
      <c r="AA365" s="860"/>
      <c r="AB365" s="860"/>
      <c r="AC365" s="860"/>
      <c r="AD365" s="860"/>
    </row>
    <row r="366" spans="1:30" ht="15.75" customHeight="1" x14ac:dyDescent="0.25">
      <c r="A366" s="860"/>
      <c r="B366" s="860"/>
      <c r="C366" s="860"/>
      <c r="D366" s="860"/>
      <c r="E366" s="860"/>
      <c r="F366" s="860"/>
      <c r="G366" s="868"/>
      <c r="H366" s="860"/>
      <c r="I366" s="860"/>
      <c r="J366" s="860"/>
      <c r="K366" s="860"/>
      <c r="L366" s="860"/>
      <c r="M366" s="860"/>
      <c r="N366" s="860"/>
      <c r="O366" s="860"/>
      <c r="P366" s="860"/>
      <c r="Q366" s="860"/>
      <c r="R366" s="860"/>
      <c r="S366" s="860"/>
      <c r="T366" s="860"/>
      <c r="U366" s="860"/>
      <c r="V366" s="860"/>
      <c r="W366" s="860"/>
      <c r="X366" s="860"/>
      <c r="Y366" s="860"/>
      <c r="Z366" s="860"/>
      <c r="AA366" s="860"/>
      <c r="AB366" s="860"/>
      <c r="AC366" s="860"/>
      <c r="AD366" s="860"/>
    </row>
    <row r="367" spans="1:30" ht="15.75" customHeight="1" x14ac:dyDescent="0.25">
      <c r="A367" s="860"/>
      <c r="B367" s="860"/>
      <c r="C367" s="860"/>
      <c r="D367" s="860"/>
      <c r="E367" s="860"/>
      <c r="F367" s="860"/>
      <c r="G367" s="868"/>
      <c r="H367" s="860"/>
      <c r="I367" s="860"/>
      <c r="J367" s="860"/>
      <c r="K367" s="860"/>
      <c r="L367" s="860"/>
      <c r="M367" s="860"/>
      <c r="N367" s="860"/>
      <c r="O367" s="860"/>
      <c r="P367" s="860"/>
      <c r="Q367" s="860"/>
      <c r="R367" s="860"/>
      <c r="S367" s="860"/>
      <c r="T367" s="860"/>
      <c r="U367" s="860"/>
      <c r="V367" s="860"/>
      <c r="W367" s="860"/>
      <c r="X367" s="860"/>
      <c r="Y367" s="860"/>
      <c r="Z367" s="860"/>
      <c r="AA367" s="860"/>
      <c r="AB367" s="860"/>
      <c r="AC367" s="860"/>
      <c r="AD367" s="860"/>
    </row>
    <row r="368" spans="1:30" ht="15.75" customHeight="1" x14ac:dyDescent="0.25">
      <c r="A368" s="860"/>
      <c r="B368" s="860"/>
      <c r="C368" s="860"/>
      <c r="D368" s="860"/>
      <c r="E368" s="860"/>
      <c r="F368" s="860"/>
      <c r="G368" s="868"/>
      <c r="H368" s="860"/>
      <c r="I368" s="860"/>
      <c r="J368" s="860"/>
      <c r="K368" s="860"/>
      <c r="L368" s="860"/>
      <c r="M368" s="860"/>
      <c r="N368" s="860"/>
      <c r="O368" s="860"/>
      <c r="P368" s="860"/>
      <c r="Q368" s="860"/>
      <c r="R368" s="860"/>
      <c r="S368" s="860"/>
      <c r="T368" s="860"/>
      <c r="U368" s="860"/>
      <c r="V368" s="860"/>
      <c r="W368" s="860"/>
      <c r="X368" s="860"/>
      <c r="Y368" s="860"/>
      <c r="Z368" s="860"/>
      <c r="AA368" s="860"/>
      <c r="AB368" s="860"/>
      <c r="AC368" s="860"/>
      <c r="AD368" s="860"/>
    </row>
    <row r="369" spans="1:30" ht="15.75" customHeight="1" x14ac:dyDescent="0.25">
      <c r="A369" s="860"/>
      <c r="B369" s="860"/>
      <c r="C369" s="860"/>
      <c r="D369" s="860"/>
      <c r="E369" s="860"/>
      <c r="F369" s="860"/>
      <c r="G369" s="868"/>
      <c r="H369" s="860"/>
      <c r="I369" s="860"/>
      <c r="J369" s="860"/>
      <c r="K369" s="860"/>
      <c r="L369" s="860"/>
      <c r="M369" s="860"/>
      <c r="N369" s="860"/>
      <c r="O369" s="860"/>
      <c r="P369" s="860"/>
      <c r="Q369" s="860"/>
      <c r="R369" s="860"/>
      <c r="S369" s="860"/>
      <c r="T369" s="860"/>
      <c r="U369" s="860"/>
      <c r="V369" s="860"/>
      <c r="W369" s="860"/>
      <c r="X369" s="860"/>
      <c r="Y369" s="860"/>
      <c r="Z369" s="860"/>
      <c r="AA369" s="860"/>
      <c r="AB369" s="860"/>
      <c r="AC369" s="860"/>
      <c r="AD369" s="860"/>
    </row>
    <row r="370" spans="1:30" ht="15.75" customHeight="1" x14ac:dyDescent="0.25">
      <c r="A370" s="860"/>
      <c r="B370" s="860"/>
      <c r="C370" s="860"/>
      <c r="D370" s="860"/>
      <c r="E370" s="860"/>
      <c r="F370" s="860"/>
      <c r="G370" s="868"/>
      <c r="H370" s="860"/>
      <c r="I370" s="860"/>
      <c r="J370" s="860"/>
      <c r="K370" s="860"/>
      <c r="L370" s="860"/>
      <c r="M370" s="860"/>
      <c r="N370" s="860"/>
      <c r="O370" s="860"/>
      <c r="P370" s="860"/>
      <c r="Q370" s="860"/>
      <c r="R370" s="860"/>
      <c r="S370" s="860"/>
      <c r="T370" s="860"/>
      <c r="U370" s="860"/>
      <c r="V370" s="860"/>
      <c r="W370" s="860"/>
      <c r="X370" s="860"/>
      <c r="Y370" s="860"/>
      <c r="Z370" s="860"/>
      <c r="AA370" s="860"/>
      <c r="AB370" s="860"/>
      <c r="AC370" s="860"/>
      <c r="AD370" s="860"/>
    </row>
    <row r="371" spans="1:30" ht="15.75" customHeight="1" x14ac:dyDescent="0.25">
      <c r="A371" s="860"/>
      <c r="B371" s="860"/>
      <c r="C371" s="860"/>
      <c r="D371" s="860"/>
      <c r="E371" s="860"/>
      <c r="F371" s="860"/>
      <c r="G371" s="868"/>
      <c r="H371" s="860"/>
      <c r="I371" s="860"/>
      <c r="J371" s="860"/>
      <c r="K371" s="860"/>
      <c r="L371" s="860"/>
      <c r="M371" s="860"/>
      <c r="N371" s="860"/>
      <c r="O371" s="860"/>
      <c r="P371" s="860"/>
      <c r="Q371" s="860"/>
      <c r="R371" s="860"/>
      <c r="S371" s="860"/>
      <c r="T371" s="860"/>
      <c r="U371" s="860"/>
      <c r="V371" s="860"/>
      <c r="W371" s="860"/>
      <c r="X371" s="860"/>
      <c r="Y371" s="860"/>
      <c r="Z371" s="860"/>
      <c r="AA371" s="860"/>
      <c r="AB371" s="860"/>
      <c r="AC371" s="860"/>
      <c r="AD371" s="860"/>
    </row>
    <row r="372" spans="1:30" ht="15.75" customHeight="1" x14ac:dyDescent="0.25">
      <c r="A372" s="860"/>
      <c r="B372" s="860"/>
      <c r="C372" s="860"/>
      <c r="D372" s="860"/>
      <c r="E372" s="860"/>
      <c r="F372" s="860"/>
      <c r="G372" s="868"/>
      <c r="H372" s="860"/>
      <c r="I372" s="860"/>
      <c r="J372" s="860"/>
      <c r="K372" s="860"/>
      <c r="L372" s="860"/>
      <c r="M372" s="860"/>
      <c r="N372" s="860"/>
      <c r="O372" s="860"/>
      <c r="P372" s="860"/>
      <c r="Q372" s="860"/>
      <c r="R372" s="860"/>
      <c r="S372" s="860"/>
      <c r="T372" s="860"/>
      <c r="U372" s="860"/>
      <c r="V372" s="860"/>
      <c r="W372" s="860"/>
      <c r="X372" s="860"/>
      <c r="Y372" s="860"/>
      <c r="Z372" s="860"/>
      <c r="AA372" s="860"/>
      <c r="AB372" s="860"/>
      <c r="AC372" s="860"/>
      <c r="AD372" s="860"/>
    </row>
    <row r="373" spans="1:30" ht="15.75" customHeight="1" x14ac:dyDescent="0.25">
      <c r="A373" s="860"/>
      <c r="B373" s="860"/>
      <c r="C373" s="860"/>
      <c r="D373" s="860"/>
      <c r="E373" s="860"/>
      <c r="F373" s="860"/>
      <c r="G373" s="868"/>
      <c r="H373" s="860"/>
      <c r="I373" s="860"/>
      <c r="J373" s="860"/>
      <c r="K373" s="860"/>
      <c r="L373" s="860"/>
      <c r="M373" s="860"/>
      <c r="N373" s="860"/>
      <c r="O373" s="860"/>
      <c r="P373" s="860"/>
      <c r="Q373" s="860"/>
      <c r="R373" s="860"/>
      <c r="S373" s="860"/>
      <c r="T373" s="860"/>
      <c r="U373" s="860"/>
      <c r="V373" s="860"/>
      <c r="W373" s="860"/>
      <c r="X373" s="860"/>
      <c r="Y373" s="860"/>
      <c r="Z373" s="860"/>
      <c r="AA373" s="860"/>
      <c r="AB373" s="860"/>
      <c r="AC373" s="860"/>
      <c r="AD373" s="860"/>
    </row>
    <row r="374" spans="1:30" ht="15.75" customHeight="1" x14ac:dyDescent="0.25">
      <c r="A374" s="860"/>
      <c r="B374" s="860"/>
      <c r="C374" s="860"/>
      <c r="D374" s="860"/>
      <c r="E374" s="860"/>
      <c r="F374" s="860"/>
      <c r="G374" s="868"/>
      <c r="H374" s="860"/>
      <c r="I374" s="860"/>
      <c r="J374" s="860"/>
      <c r="K374" s="860"/>
      <c r="L374" s="860"/>
      <c r="M374" s="860"/>
      <c r="N374" s="860"/>
      <c r="O374" s="860"/>
      <c r="P374" s="860"/>
      <c r="Q374" s="860"/>
      <c r="R374" s="860"/>
      <c r="S374" s="860"/>
      <c r="T374" s="860"/>
      <c r="U374" s="860"/>
      <c r="V374" s="860"/>
      <c r="W374" s="860"/>
      <c r="X374" s="860"/>
      <c r="Y374" s="860"/>
      <c r="Z374" s="860"/>
      <c r="AA374" s="860"/>
      <c r="AB374" s="860"/>
      <c r="AC374" s="860"/>
      <c r="AD374" s="860"/>
    </row>
    <row r="375" spans="1:30" ht="15.75" customHeight="1" x14ac:dyDescent="0.25">
      <c r="A375" s="860"/>
      <c r="B375" s="860"/>
      <c r="C375" s="860"/>
      <c r="D375" s="860"/>
      <c r="E375" s="860"/>
      <c r="F375" s="860"/>
      <c r="G375" s="868"/>
      <c r="H375" s="860"/>
      <c r="I375" s="860"/>
      <c r="J375" s="860"/>
      <c r="K375" s="860"/>
      <c r="L375" s="860"/>
      <c r="M375" s="860"/>
      <c r="N375" s="860"/>
      <c r="O375" s="860"/>
      <c r="P375" s="860"/>
      <c r="Q375" s="860"/>
      <c r="R375" s="860"/>
      <c r="S375" s="860"/>
      <c r="T375" s="860"/>
      <c r="U375" s="860"/>
      <c r="V375" s="860"/>
      <c r="W375" s="860"/>
      <c r="X375" s="860"/>
      <c r="Y375" s="860"/>
      <c r="Z375" s="860"/>
      <c r="AA375" s="860"/>
      <c r="AB375" s="860"/>
      <c r="AC375" s="860"/>
      <c r="AD375" s="860"/>
    </row>
    <row r="376" spans="1:30" ht="15.75" customHeight="1" x14ac:dyDescent="0.25">
      <c r="A376" s="860"/>
      <c r="B376" s="860"/>
      <c r="C376" s="860"/>
      <c r="D376" s="860"/>
      <c r="E376" s="860"/>
      <c r="F376" s="860"/>
      <c r="G376" s="868"/>
      <c r="H376" s="860"/>
      <c r="I376" s="860"/>
      <c r="J376" s="860"/>
      <c r="K376" s="860"/>
      <c r="L376" s="860"/>
      <c r="M376" s="860"/>
      <c r="N376" s="860"/>
      <c r="O376" s="860"/>
      <c r="P376" s="860"/>
      <c r="Q376" s="860"/>
      <c r="R376" s="860"/>
      <c r="S376" s="860"/>
      <c r="T376" s="860"/>
      <c r="U376" s="860"/>
      <c r="V376" s="860"/>
      <c r="W376" s="860"/>
      <c r="X376" s="860"/>
      <c r="Y376" s="860"/>
      <c r="Z376" s="860"/>
      <c r="AA376" s="860"/>
      <c r="AB376" s="860"/>
      <c r="AC376" s="860"/>
      <c r="AD376" s="860"/>
    </row>
    <row r="377" spans="1:30" ht="15.75" customHeight="1" x14ac:dyDescent="0.25">
      <c r="A377" s="860"/>
      <c r="B377" s="860"/>
      <c r="C377" s="860"/>
      <c r="D377" s="860"/>
      <c r="E377" s="860"/>
      <c r="F377" s="860"/>
      <c r="G377" s="868"/>
      <c r="H377" s="860"/>
      <c r="I377" s="860"/>
      <c r="J377" s="860"/>
      <c r="K377" s="860"/>
      <c r="L377" s="860"/>
      <c r="M377" s="860"/>
      <c r="N377" s="860"/>
      <c r="O377" s="860"/>
      <c r="P377" s="860"/>
      <c r="Q377" s="860"/>
      <c r="R377" s="860"/>
      <c r="S377" s="860"/>
      <c r="T377" s="860"/>
      <c r="U377" s="860"/>
      <c r="V377" s="860"/>
      <c r="W377" s="860"/>
      <c r="X377" s="860"/>
      <c r="Y377" s="860"/>
      <c r="Z377" s="860"/>
      <c r="AA377" s="860"/>
      <c r="AB377" s="860"/>
      <c r="AC377" s="860"/>
      <c r="AD377" s="860"/>
    </row>
    <row r="378" spans="1:30" ht="15.75" customHeight="1" x14ac:dyDescent="0.25">
      <c r="A378" s="860"/>
      <c r="B378" s="860"/>
      <c r="C378" s="860"/>
      <c r="D378" s="860"/>
      <c r="E378" s="860"/>
      <c r="F378" s="860"/>
      <c r="G378" s="868"/>
      <c r="H378" s="860"/>
      <c r="I378" s="860"/>
      <c r="J378" s="860"/>
      <c r="K378" s="860"/>
      <c r="L378" s="860"/>
      <c r="M378" s="860"/>
      <c r="N378" s="860"/>
      <c r="O378" s="860"/>
      <c r="P378" s="860"/>
      <c r="Q378" s="860"/>
      <c r="R378" s="860"/>
      <c r="S378" s="860"/>
      <c r="T378" s="860"/>
      <c r="U378" s="860"/>
      <c r="V378" s="860"/>
      <c r="W378" s="860"/>
      <c r="X378" s="860"/>
      <c r="Y378" s="860"/>
      <c r="Z378" s="860"/>
      <c r="AA378" s="860"/>
      <c r="AB378" s="860"/>
      <c r="AC378" s="860"/>
      <c r="AD378" s="860"/>
    </row>
    <row r="379" spans="1:30" ht="15.75" customHeight="1" x14ac:dyDescent="0.25">
      <c r="A379" s="860"/>
      <c r="B379" s="860"/>
      <c r="C379" s="860"/>
      <c r="D379" s="860"/>
      <c r="E379" s="860"/>
      <c r="F379" s="860"/>
      <c r="G379" s="868"/>
      <c r="H379" s="860"/>
      <c r="I379" s="860"/>
      <c r="J379" s="860"/>
      <c r="K379" s="860"/>
      <c r="L379" s="860"/>
      <c r="M379" s="860"/>
      <c r="N379" s="860"/>
      <c r="O379" s="860"/>
      <c r="P379" s="860"/>
      <c r="Q379" s="860"/>
      <c r="R379" s="860"/>
      <c r="S379" s="860"/>
      <c r="T379" s="860"/>
      <c r="U379" s="860"/>
      <c r="V379" s="860"/>
      <c r="W379" s="860"/>
      <c r="X379" s="860"/>
      <c r="Y379" s="860"/>
      <c r="Z379" s="860"/>
      <c r="AA379" s="860"/>
      <c r="AB379" s="860"/>
      <c r="AC379" s="860"/>
      <c r="AD379" s="860"/>
    </row>
    <row r="380" spans="1:30" ht="15.75" customHeight="1" x14ac:dyDescent="0.25">
      <c r="A380" s="860"/>
      <c r="B380" s="860"/>
      <c r="C380" s="860"/>
      <c r="D380" s="860"/>
      <c r="E380" s="860"/>
      <c r="F380" s="860"/>
      <c r="G380" s="868"/>
      <c r="H380" s="860"/>
      <c r="I380" s="860"/>
      <c r="J380" s="860"/>
      <c r="K380" s="860"/>
      <c r="L380" s="860"/>
      <c r="M380" s="860"/>
      <c r="N380" s="860"/>
      <c r="O380" s="860"/>
      <c r="P380" s="860"/>
      <c r="Q380" s="860"/>
      <c r="R380" s="860"/>
      <c r="S380" s="860"/>
      <c r="T380" s="860"/>
      <c r="U380" s="860"/>
      <c r="V380" s="860"/>
      <c r="W380" s="860"/>
      <c r="X380" s="860"/>
      <c r="Y380" s="860"/>
      <c r="Z380" s="860"/>
      <c r="AA380" s="860"/>
      <c r="AB380" s="860"/>
      <c r="AC380" s="860"/>
      <c r="AD380" s="860"/>
    </row>
    <row r="381" spans="1:30" ht="15.75" customHeight="1" x14ac:dyDescent="0.25">
      <c r="A381" s="860"/>
      <c r="B381" s="860"/>
      <c r="C381" s="860"/>
      <c r="D381" s="860"/>
      <c r="E381" s="860"/>
      <c r="F381" s="860"/>
      <c r="G381" s="868"/>
      <c r="H381" s="860"/>
      <c r="I381" s="860"/>
      <c r="J381" s="860"/>
      <c r="K381" s="860"/>
      <c r="L381" s="860"/>
      <c r="M381" s="860"/>
      <c r="N381" s="860"/>
      <c r="O381" s="860"/>
      <c r="P381" s="860"/>
      <c r="Q381" s="860"/>
      <c r="R381" s="860"/>
      <c r="S381" s="860"/>
      <c r="T381" s="860"/>
      <c r="U381" s="860"/>
      <c r="V381" s="860"/>
      <c r="W381" s="860"/>
      <c r="X381" s="860"/>
      <c r="Y381" s="860"/>
      <c r="Z381" s="860"/>
      <c r="AA381" s="860"/>
      <c r="AB381" s="860"/>
      <c r="AC381" s="860"/>
      <c r="AD381" s="860"/>
    </row>
    <row r="382" spans="1:30" ht="15.75" customHeight="1" x14ac:dyDescent="0.25">
      <c r="A382" s="860"/>
      <c r="B382" s="860"/>
      <c r="C382" s="860"/>
      <c r="D382" s="860"/>
      <c r="E382" s="860"/>
      <c r="F382" s="860"/>
      <c r="G382" s="868"/>
      <c r="H382" s="860"/>
      <c r="I382" s="860"/>
      <c r="J382" s="860"/>
      <c r="K382" s="860"/>
      <c r="L382" s="860"/>
      <c r="M382" s="860"/>
      <c r="N382" s="860"/>
      <c r="O382" s="860"/>
      <c r="P382" s="860"/>
      <c r="Q382" s="860"/>
      <c r="R382" s="860"/>
      <c r="S382" s="860"/>
      <c r="T382" s="860"/>
      <c r="U382" s="860"/>
      <c r="V382" s="860"/>
      <c r="W382" s="860"/>
      <c r="X382" s="860"/>
      <c r="Y382" s="860"/>
      <c r="Z382" s="860"/>
      <c r="AA382" s="860"/>
      <c r="AB382" s="860"/>
      <c r="AC382" s="860"/>
      <c r="AD382" s="860"/>
    </row>
    <row r="383" spans="1:30" ht="15.75" customHeight="1" x14ac:dyDescent="0.25">
      <c r="A383" s="860"/>
      <c r="B383" s="860"/>
      <c r="C383" s="860"/>
      <c r="D383" s="860"/>
      <c r="E383" s="860"/>
      <c r="F383" s="860"/>
      <c r="G383" s="868"/>
      <c r="H383" s="860"/>
      <c r="I383" s="860"/>
      <c r="J383" s="860"/>
      <c r="K383" s="860"/>
      <c r="L383" s="860"/>
      <c r="M383" s="860"/>
      <c r="N383" s="860"/>
      <c r="O383" s="860"/>
      <c r="P383" s="860"/>
      <c r="Q383" s="860"/>
      <c r="R383" s="860"/>
      <c r="S383" s="860"/>
      <c r="T383" s="860"/>
      <c r="U383" s="860"/>
      <c r="V383" s="860"/>
      <c r="W383" s="860"/>
      <c r="X383" s="860"/>
      <c r="Y383" s="860"/>
      <c r="Z383" s="860"/>
      <c r="AA383" s="860"/>
      <c r="AB383" s="860"/>
      <c r="AC383" s="860"/>
      <c r="AD383" s="860"/>
    </row>
    <row r="384" spans="1:30" ht="15.75" customHeight="1" x14ac:dyDescent="0.25">
      <c r="A384" s="860"/>
      <c r="B384" s="860"/>
      <c r="C384" s="860"/>
      <c r="D384" s="860"/>
      <c r="E384" s="860"/>
      <c r="F384" s="860"/>
      <c r="G384" s="868"/>
      <c r="H384" s="860"/>
      <c r="I384" s="860"/>
      <c r="J384" s="860"/>
      <c r="K384" s="860"/>
      <c r="L384" s="860"/>
      <c r="M384" s="860"/>
      <c r="N384" s="860"/>
      <c r="O384" s="860"/>
      <c r="P384" s="860"/>
      <c r="Q384" s="860"/>
      <c r="R384" s="860"/>
      <c r="S384" s="860"/>
      <c r="T384" s="860"/>
      <c r="U384" s="860"/>
      <c r="V384" s="860"/>
      <c r="W384" s="860"/>
      <c r="X384" s="860"/>
      <c r="Y384" s="860"/>
      <c r="Z384" s="860"/>
      <c r="AA384" s="860"/>
      <c r="AB384" s="860"/>
      <c r="AC384" s="860"/>
      <c r="AD384" s="860"/>
    </row>
    <row r="385" spans="1:30" ht="15.75" customHeight="1" x14ac:dyDescent="0.25">
      <c r="A385" s="860"/>
      <c r="B385" s="860"/>
      <c r="C385" s="860"/>
      <c r="D385" s="860"/>
      <c r="E385" s="860"/>
      <c r="F385" s="860"/>
      <c r="G385" s="868"/>
      <c r="H385" s="860"/>
      <c r="I385" s="860"/>
      <c r="J385" s="860"/>
      <c r="K385" s="860"/>
      <c r="L385" s="860"/>
      <c r="M385" s="860"/>
      <c r="N385" s="860"/>
      <c r="O385" s="860"/>
      <c r="P385" s="860"/>
      <c r="Q385" s="860"/>
      <c r="R385" s="860"/>
      <c r="S385" s="860"/>
      <c r="T385" s="860"/>
      <c r="U385" s="860"/>
      <c r="V385" s="860"/>
      <c r="W385" s="860"/>
      <c r="X385" s="860"/>
      <c r="Y385" s="860"/>
      <c r="Z385" s="860"/>
      <c r="AA385" s="860"/>
      <c r="AB385" s="860"/>
      <c r="AC385" s="860"/>
      <c r="AD385" s="860"/>
    </row>
    <row r="386" spans="1:30" ht="15.75" customHeight="1" x14ac:dyDescent="0.25">
      <c r="A386" s="860"/>
      <c r="B386" s="860"/>
      <c r="C386" s="860"/>
      <c r="D386" s="860"/>
      <c r="E386" s="860"/>
      <c r="F386" s="860"/>
      <c r="G386" s="868"/>
      <c r="H386" s="860"/>
      <c r="I386" s="860"/>
      <c r="J386" s="860"/>
      <c r="K386" s="860"/>
      <c r="L386" s="860"/>
      <c r="M386" s="860"/>
      <c r="N386" s="860"/>
      <c r="O386" s="860"/>
      <c r="P386" s="860"/>
      <c r="Q386" s="860"/>
      <c r="R386" s="860"/>
      <c r="S386" s="860"/>
      <c r="T386" s="860"/>
      <c r="U386" s="860"/>
      <c r="V386" s="860"/>
      <c r="W386" s="860"/>
      <c r="X386" s="860"/>
      <c r="Y386" s="860"/>
      <c r="Z386" s="860"/>
      <c r="AA386" s="860"/>
      <c r="AB386" s="860"/>
      <c r="AC386" s="860"/>
      <c r="AD386" s="860"/>
    </row>
    <row r="387" spans="1:30" ht="15.75" customHeight="1" x14ac:dyDescent="0.25">
      <c r="A387" s="860"/>
      <c r="B387" s="860"/>
      <c r="C387" s="860"/>
      <c r="D387" s="860"/>
      <c r="E387" s="860"/>
      <c r="F387" s="860"/>
      <c r="G387" s="868"/>
      <c r="H387" s="860"/>
      <c r="I387" s="860"/>
      <c r="J387" s="860"/>
      <c r="K387" s="860"/>
      <c r="L387" s="860"/>
      <c r="M387" s="860"/>
      <c r="N387" s="860"/>
      <c r="O387" s="860"/>
      <c r="P387" s="860"/>
      <c r="Q387" s="860"/>
      <c r="R387" s="860"/>
      <c r="S387" s="860"/>
      <c r="T387" s="860"/>
      <c r="U387" s="860"/>
      <c r="V387" s="860"/>
      <c r="W387" s="860"/>
      <c r="X387" s="860"/>
      <c r="Y387" s="860"/>
      <c r="Z387" s="860"/>
      <c r="AA387" s="860"/>
      <c r="AB387" s="860"/>
      <c r="AC387" s="860"/>
      <c r="AD387" s="860"/>
    </row>
    <row r="388" spans="1:30" ht="15.75" customHeight="1" x14ac:dyDescent="0.25">
      <c r="A388" s="860"/>
      <c r="B388" s="860"/>
      <c r="C388" s="860"/>
      <c r="D388" s="860"/>
      <c r="E388" s="860"/>
      <c r="F388" s="860"/>
      <c r="G388" s="868"/>
      <c r="H388" s="860"/>
      <c r="I388" s="860"/>
      <c r="J388" s="860"/>
      <c r="K388" s="860"/>
      <c r="L388" s="860"/>
      <c r="M388" s="860"/>
      <c r="N388" s="860"/>
      <c r="O388" s="860"/>
      <c r="P388" s="860"/>
      <c r="Q388" s="860"/>
      <c r="R388" s="860"/>
      <c r="S388" s="860"/>
      <c r="T388" s="860"/>
      <c r="U388" s="860"/>
      <c r="V388" s="860"/>
      <c r="W388" s="860"/>
      <c r="X388" s="860"/>
      <c r="Y388" s="860"/>
      <c r="Z388" s="860"/>
      <c r="AA388" s="860"/>
      <c r="AB388" s="860"/>
      <c r="AC388" s="860"/>
      <c r="AD388" s="860"/>
    </row>
    <row r="389" spans="1:30" ht="15.75" customHeight="1" x14ac:dyDescent="0.25">
      <c r="A389" s="860"/>
      <c r="B389" s="860"/>
      <c r="C389" s="860"/>
      <c r="D389" s="860"/>
      <c r="E389" s="860"/>
      <c r="F389" s="860"/>
      <c r="G389" s="868"/>
      <c r="H389" s="860"/>
      <c r="I389" s="860"/>
      <c r="J389" s="860"/>
      <c r="K389" s="860"/>
      <c r="L389" s="860"/>
      <c r="M389" s="860"/>
      <c r="N389" s="860"/>
      <c r="O389" s="860"/>
      <c r="P389" s="860"/>
      <c r="Q389" s="860"/>
      <c r="R389" s="860"/>
      <c r="S389" s="860"/>
      <c r="T389" s="860"/>
      <c r="U389" s="860"/>
      <c r="V389" s="860"/>
      <c r="W389" s="860"/>
      <c r="X389" s="860"/>
      <c r="Y389" s="860"/>
      <c r="Z389" s="860"/>
      <c r="AA389" s="860"/>
      <c r="AB389" s="860"/>
      <c r="AC389" s="860"/>
      <c r="AD389" s="860"/>
    </row>
    <row r="390" spans="1:30" ht="15.75" customHeight="1" x14ac:dyDescent="0.25">
      <c r="A390" s="860"/>
      <c r="B390" s="860"/>
      <c r="C390" s="860"/>
      <c r="D390" s="860"/>
      <c r="E390" s="860"/>
      <c r="F390" s="860"/>
      <c r="G390" s="868"/>
      <c r="H390" s="860"/>
      <c r="I390" s="860"/>
      <c r="J390" s="860"/>
      <c r="K390" s="860"/>
      <c r="L390" s="860"/>
      <c r="M390" s="860"/>
      <c r="N390" s="860"/>
      <c r="O390" s="860"/>
      <c r="P390" s="860"/>
      <c r="Q390" s="860"/>
      <c r="R390" s="860"/>
      <c r="S390" s="860"/>
      <c r="T390" s="860"/>
      <c r="U390" s="860"/>
      <c r="V390" s="860"/>
      <c r="W390" s="860"/>
      <c r="X390" s="860"/>
      <c r="Y390" s="860"/>
      <c r="Z390" s="860"/>
      <c r="AA390" s="860"/>
      <c r="AB390" s="860"/>
      <c r="AC390" s="860"/>
      <c r="AD390" s="860"/>
    </row>
    <row r="391" spans="1:30" ht="15.75" customHeight="1" x14ac:dyDescent="0.25">
      <c r="A391" s="860"/>
      <c r="B391" s="860"/>
      <c r="C391" s="860"/>
      <c r="D391" s="860"/>
      <c r="E391" s="860"/>
      <c r="F391" s="860"/>
      <c r="G391" s="868"/>
      <c r="H391" s="860"/>
      <c r="I391" s="860"/>
      <c r="J391" s="860"/>
      <c r="K391" s="860"/>
      <c r="L391" s="860"/>
      <c r="M391" s="860"/>
      <c r="N391" s="860"/>
      <c r="O391" s="860"/>
      <c r="P391" s="860"/>
      <c r="Q391" s="860"/>
      <c r="R391" s="860"/>
      <c r="S391" s="860"/>
      <c r="T391" s="860"/>
      <c r="U391" s="860"/>
      <c r="V391" s="860"/>
      <c r="W391" s="860"/>
      <c r="X391" s="860"/>
      <c r="Y391" s="860"/>
      <c r="Z391" s="860"/>
      <c r="AA391" s="860"/>
      <c r="AB391" s="860"/>
      <c r="AC391" s="860"/>
      <c r="AD391" s="860"/>
    </row>
    <row r="392" spans="1:30" ht="15.75" customHeight="1" x14ac:dyDescent="0.25">
      <c r="A392" s="860"/>
      <c r="B392" s="860"/>
      <c r="C392" s="860"/>
      <c r="D392" s="860"/>
      <c r="E392" s="860"/>
      <c r="F392" s="860"/>
      <c r="G392" s="868"/>
      <c r="H392" s="860"/>
      <c r="I392" s="860"/>
      <c r="J392" s="860"/>
      <c r="K392" s="860"/>
      <c r="L392" s="860"/>
      <c r="M392" s="860"/>
      <c r="N392" s="860"/>
      <c r="O392" s="860"/>
      <c r="P392" s="860"/>
      <c r="Q392" s="860"/>
      <c r="R392" s="860"/>
      <c r="S392" s="860"/>
      <c r="T392" s="860"/>
      <c r="U392" s="860"/>
      <c r="V392" s="860"/>
      <c r="W392" s="860"/>
      <c r="X392" s="860"/>
      <c r="Y392" s="860"/>
      <c r="Z392" s="860"/>
      <c r="AA392" s="860"/>
      <c r="AB392" s="860"/>
      <c r="AC392" s="860"/>
      <c r="AD392" s="860"/>
    </row>
    <row r="393" spans="1:30" ht="15.75" customHeight="1" x14ac:dyDescent="0.25">
      <c r="A393" s="860"/>
      <c r="B393" s="860"/>
      <c r="C393" s="860"/>
      <c r="D393" s="860"/>
      <c r="E393" s="860"/>
      <c r="F393" s="860"/>
      <c r="G393" s="868"/>
      <c r="H393" s="860"/>
      <c r="I393" s="860"/>
      <c r="J393" s="860"/>
      <c r="K393" s="860"/>
      <c r="L393" s="860"/>
      <c r="M393" s="860"/>
      <c r="N393" s="860"/>
      <c r="O393" s="860"/>
      <c r="P393" s="860"/>
      <c r="Q393" s="860"/>
      <c r="R393" s="860"/>
      <c r="S393" s="860"/>
      <c r="T393" s="860"/>
      <c r="U393" s="860"/>
      <c r="V393" s="860"/>
      <c r="W393" s="860"/>
      <c r="X393" s="860"/>
      <c r="Y393" s="860"/>
      <c r="Z393" s="860"/>
      <c r="AA393" s="860"/>
      <c r="AB393" s="860"/>
      <c r="AC393" s="860"/>
      <c r="AD393" s="860"/>
    </row>
    <row r="394" spans="1:30" ht="15.75" customHeight="1" x14ac:dyDescent="0.25">
      <c r="A394" s="860"/>
      <c r="B394" s="860"/>
      <c r="C394" s="860"/>
      <c r="D394" s="860"/>
      <c r="E394" s="860"/>
      <c r="F394" s="860"/>
      <c r="G394" s="868"/>
      <c r="H394" s="860"/>
      <c r="I394" s="860"/>
      <c r="J394" s="860"/>
      <c r="K394" s="860"/>
      <c r="L394" s="860"/>
      <c r="M394" s="860"/>
      <c r="N394" s="860"/>
      <c r="O394" s="860"/>
      <c r="P394" s="860"/>
      <c r="Q394" s="860"/>
      <c r="R394" s="860"/>
      <c r="S394" s="860"/>
      <c r="T394" s="860"/>
      <c r="U394" s="860"/>
      <c r="V394" s="860"/>
      <c r="W394" s="860"/>
      <c r="X394" s="860"/>
      <c r="Y394" s="860"/>
      <c r="Z394" s="860"/>
      <c r="AA394" s="860"/>
      <c r="AB394" s="860"/>
      <c r="AC394" s="860"/>
      <c r="AD394" s="860"/>
    </row>
    <row r="395" spans="1:30" ht="15.75" customHeight="1" x14ac:dyDescent="0.25">
      <c r="A395" s="860"/>
      <c r="B395" s="860"/>
      <c r="C395" s="860"/>
      <c r="D395" s="860"/>
      <c r="E395" s="860"/>
      <c r="F395" s="860"/>
      <c r="G395" s="868"/>
      <c r="H395" s="860"/>
      <c r="I395" s="860"/>
      <c r="J395" s="860"/>
      <c r="K395" s="860"/>
      <c r="L395" s="860"/>
      <c r="M395" s="860"/>
      <c r="N395" s="860"/>
      <c r="O395" s="860"/>
      <c r="P395" s="860"/>
      <c r="Q395" s="860"/>
      <c r="R395" s="860"/>
      <c r="S395" s="860"/>
      <c r="T395" s="860"/>
      <c r="U395" s="860"/>
      <c r="V395" s="860"/>
      <c r="W395" s="860"/>
      <c r="X395" s="860"/>
      <c r="Y395" s="860"/>
      <c r="Z395" s="860"/>
      <c r="AA395" s="860"/>
      <c r="AB395" s="860"/>
      <c r="AC395" s="860"/>
      <c r="AD395" s="860"/>
    </row>
    <row r="396" spans="1:30" ht="15.75" customHeight="1" x14ac:dyDescent="0.25">
      <c r="A396" s="860"/>
      <c r="B396" s="860"/>
      <c r="C396" s="860"/>
      <c r="D396" s="860"/>
      <c r="E396" s="860"/>
      <c r="F396" s="860"/>
      <c r="G396" s="868"/>
      <c r="H396" s="860"/>
      <c r="I396" s="860"/>
      <c r="J396" s="860"/>
      <c r="K396" s="860"/>
      <c r="L396" s="860"/>
      <c r="M396" s="860"/>
      <c r="N396" s="860"/>
      <c r="O396" s="860"/>
      <c r="P396" s="860"/>
      <c r="Q396" s="860"/>
      <c r="R396" s="860"/>
      <c r="S396" s="860"/>
      <c r="T396" s="860"/>
      <c r="U396" s="860"/>
      <c r="V396" s="860"/>
      <c r="W396" s="860"/>
      <c r="X396" s="860"/>
      <c r="Y396" s="860"/>
      <c r="Z396" s="860"/>
      <c r="AA396" s="860"/>
      <c r="AB396" s="860"/>
      <c r="AC396" s="860"/>
      <c r="AD396" s="860"/>
    </row>
    <row r="397" spans="1:30" ht="15.75" customHeight="1" x14ac:dyDescent="0.25">
      <c r="A397" s="860"/>
      <c r="B397" s="860"/>
      <c r="C397" s="860"/>
      <c r="D397" s="860"/>
      <c r="E397" s="860"/>
      <c r="F397" s="860"/>
      <c r="G397" s="868"/>
      <c r="H397" s="860"/>
      <c r="I397" s="860"/>
      <c r="J397" s="860"/>
      <c r="K397" s="860"/>
      <c r="L397" s="860"/>
      <c r="M397" s="860"/>
      <c r="N397" s="860"/>
      <c r="O397" s="860"/>
      <c r="P397" s="860"/>
      <c r="Q397" s="860"/>
      <c r="R397" s="860"/>
      <c r="S397" s="860"/>
      <c r="T397" s="860"/>
      <c r="U397" s="860"/>
      <c r="V397" s="860"/>
      <c r="W397" s="860"/>
      <c r="X397" s="860"/>
      <c r="Y397" s="860"/>
      <c r="Z397" s="860"/>
      <c r="AA397" s="860"/>
      <c r="AB397" s="860"/>
      <c r="AC397" s="860"/>
      <c r="AD397" s="860"/>
    </row>
    <row r="398" spans="1:30" ht="15.75" customHeight="1" x14ac:dyDescent="0.25">
      <c r="A398" s="860"/>
      <c r="B398" s="860"/>
      <c r="C398" s="860"/>
      <c r="D398" s="860"/>
      <c r="E398" s="860"/>
      <c r="F398" s="860"/>
      <c r="G398" s="868"/>
      <c r="H398" s="860"/>
      <c r="I398" s="860"/>
      <c r="J398" s="860"/>
      <c r="K398" s="860"/>
      <c r="L398" s="860"/>
      <c r="M398" s="860"/>
      <c r="N398" s="860"/>
      <c r="O398" s="860"/>
      <c r="P398" s="860"/>
      <c r="Q398" s="860"/>
      <c r="R398" s="860"/>
      <c r="S398" s="860"/>
      <c r="T398" s="860"/>
      <c r="U398" s="860"/>
      <c r="V398" s="860"/>
      <c r="W398" s="860"/>
      <c r="X398" s="860"/>
      <c r="Y398" s="860"/>
      <c r="Z398" s="860"/>
      <c r="AA398" s="860"/>
      <c r="AB398" s="860"/>
      <c r="AC398" s="860"/>
      <c r="AD398" s="860"/>
    </row>
    <row r="399" spans="1:30" ht="15.75" customHeight="1" x14ac:dyDescent="0.25">
      <c r="A399" s="860"/>
      <c r="B399" s="860"/>
      <c r="C399" s="860"/>
      <c r="D399" s="860"/>
      <c r="E399" s="860"/>
      <c r="F399" s="860"/>
      <c r="G399" s="868"/>
      <c r="H399" s="860"/>
      <c r="I399" s="860"/>
      <c r="J399" s="860"/>
      <c r="K399" s="860"/>
      <c r="L399" s="860"/>
      <c r="M399" s="860"/>
      <c r="N399" s="860"/>
      <c r="O399" s="860"/>
      <c r="P399" s="860"/>
      <c r="Q399" s="860"/>
      <c r="R399" s="860"/>
      <c r="S399" s="860"/>
      <c r="T399" s="860"/>
      <c r="U399" s="860"/>
      <c r="V399" s="860"/>
      <c r="W399" s="860"/>
      <c r="X399" s="860"/>
      <c r="Y399" s="860"/>
      <c r="Z399" s="860"/>
      <c r="AA399" s="860"/>
      <c r="AB399" s="860"/>
      <c r="AC399" s="860"/>
      <c r="AD399" s="860"/>
    </row>
    <row r="400" spans="1:30" ht="15.75" customHeight="1" x14ac:dyDescent="0.25">
      <c r="A400" s="860"/>
      <c r="B400" s="860"/>
      <c r="C400" s="860"/>
      <c r="D400" s="860"/>
      <c r="E400" s="860"/>
      <c r="F400" s="860"/>
      <c r="G400" s="868"/>
      <c r="H400" s="860"/>
      <c r="I400" s="860"/>
      <c r="J400" s="860"/>
      <c r="K400" s="860"/>
      <c r="L400" s="860"/>
      <c r="M400" s="860"/>
      <c r="N400" s="860"/>
      <c r="O400" s="860"/>
      <c r="P400" s="860"/>
      <c r="Q400" s="860"/>
      <c r="R400" s="860"/>
      <c r="S400" s="860"/>
      <c r="T400" s="860"/>
      <c r="U400" s="860"/>
      <c r="V400" s="860"/>
      <c r="W400" s="860"/>
      <c r="X400" s="860"/>
      <c r="Y400" s="860"/>
      <c r="Z400" s="860"/>
      <c r="AA400" s="860"/>
      <c r="AB400" s="860"/>
      <c r="AC400" s="860"/>
      <c r="AD400" s="860"/>
    </row>
    <row r="401" spans="1:30" ht="15.75" customHeight="1" x14ac:dyDescent="0.25">
      <c r="A401" s="860"/>
      <c r="B401" s="860"/>
      <c r="C401" s="860"/>
      <c r="D401" s="860"/>
      <c r="E401" s="860"/>
      <c r="F401" s="860"/>
      <c r="G401" s="868"/>
      <c r="H401" s="860"/>
      <c r="I401" s="860"/>
      <c r="J401" s="860"/>
      <c r="K401" s="860"/>
      <c r="L401" s="860"/>
      <c r="M401" s="860"/>
      <c r="N401" s="860"/>
      <c r="O401" s="860"/>
      <c r="P401" s="860"/>
      <c r="Q401" s="860"/>
      <c r="R401" s="860"/>
      <c r="S401" s="860"/>
      <c r="T401" s="860"/>
      <c r="U401" s="860"/>
      <c r="V401" s="860"/>
      <c r="W401" s="860"/>
      <c r="X401" s="860"/>
      <c r="Y401" s="860"/>
      <c r="Z401" s="860"/>
      <c r="AA401" s="860"/>
      <c r="AB401" s="860"/>
      <c r="AC401" s="860"/>
      <c r="AD401" s="860"/>
    </row>
    <row r="402" spans="1:30" ht="15.75" customHeight="1" x14ac:dyDescent="0.25">
      <c r="A402" s="860"/>
      <c r="B402" s="860"/>
      <c r="C402" s="860"/>
      <c r="D402" s="860"/>
      <c r="E402" s="860"/>
      <c r="F402" s="860"/>
      <c r="G402" s="868"/>
      <c r="H402" s="860"/>
      <c r="I402" s="860"/>
      <c r="J402" s="860"/>
      <c r="K402" s="860"/>
      <c r="L402" s="860"/>
      <c r="M402" s="860"/>
      <c r="N402" s="860"/>
      <c r="O402" s="860"/>
      <c r="P402" s="860"/>
      <c r="Q402" s="860"/>
      <c r="R402" s="860"/>
      <c r="S402" s="860"/>
      <c r="T402" s="860"/>
      <c r="U402" s="860"/>
      <c r="V402" s="860"/>
      <c r="W402" s="860"/>
      <c r="X402" s="860"/>
      <c r="Y402" s="860"/>
      <c r="Z402" s="860"/>
      <c r="AA402" s="860"/>
      <c r="AB402" s="860"/>
      <c r="AC402" s="860"/>
      <c r="AD402" s="860"/>
    </row>
    <row r="403" spans="1:30" ht="15.75" customHeight="1" x14ac:dyDescent="0.25">
      <c r="A403" s="860"/>
      <c r="B403" s="860"/>
      <c r="C403" s="860"/>
      <c r="D403" s="860"/>
      <c r="E403" s="860"/>
      <c r="F403" s="860"/>
      <c r="G403" s="868"/>
      <c r="H403" s="860"/>
      <c r="I403" s="860"/>
      <c r="J403" s="860"/>
      <c r="K403" s="860"/>
      <c r="L403" s="860"/>
      <c r="M403" s="860"/>
      <c r="N403" s="860"/>
      <c r="O403" s="860"/>
      <c r="P403" s="860"/>
      <c r="Q403" s="860"/>
      <c r="R403" s="860"/>
      <c r="S403" s="860"/>
      <c r="T403" s="860"/>
      <c r="U403" s="860"/>
      <c r="V403" s="860"/>
      <c r="W403" s="860"/>
      <c r="X403" s="860"/>
      <c r="Y403" s="860"/>
      <c r="Z403" s="860"/>
      <c r="AA403" s="860"/>
      <c r="AB403" s="860"/>
      <c r="AC403" s="860"/>
      <c r="AD403" s="860"/>
    </row>
    <row r="404" spans="1:30" ht="15.75" customHeight="1" x14ac:dyDescent="0.25">
      <c r="A404" s="860"/>
      <c r="B404" s="860"/>
      <c r="C404" s="860"/>
      <c r="D404" s="860"/>
      <c r="E404" s="860"/>
      <c r="F404" s="860"/>
      <c r="G404" s="868"/>
      <c r="H404" s="860"/>
      <c r="I404" s="860"/>
      <c r="J404" s="860"/>
      <c r="K404" s="860"/>
      <c r="L404" s="860"/>
      <c r="M404" s="860"/>
      <c r="N404" s="860"/>
      <c r="O404" s="860"/>
      <c r="P404" s="860"/>
      <c r="Q404" s="860"/>
      <c r="R404" s="860"/>
      <c r="S404" s="860"/>
      <c r="T404" s="860"/>
      <c r="U404" s="860"/>
      <c r="V404" s="860"/>
      <c r="W404" s="860"/>
      <c r="X404" s="860"/>
      <c r="Y404" s="860"/>
      <c r="Z404" s="860"/>
      <c r="AA404" s="860"/>
      <c r="AB404" s="860"/>
      <c r="AC404" s="860"/>
      <c r="AD404" s="860"/>
    </row>
    <row r="405" spans="1:30" ht="15.75" customHeight="1" x14ac:dyDescent="0.25">
      <c r="A405" s="860"/>
      <c r="B405" s="860"/>
      <c r="C405" s="860"/>
      <c r="D405" s="860"/>
      <c r="E405" s="860"/>
      <c r="F405" s="860"/>
      <c r="G405" s="868"/>
      <c r="H405" s="860"/>
      <c r="I405" s="860"/>
      <c r="J405" s="860"/>
      <c r="K405" s="860"/>
      <c r="L405" s="860"/>
      <c r="M405" s="860"/>
      <c r="N405" s="860"/>
      <c r="O405" s="860"/>
      <c r="P405" s="860"/>
      <c r="Q405" s="860"/>
      <c r="R405" s="860"/>
      <c r="S405" s="860"/>
      <c r="T405" s="860"/>
      <c r="U405" s="860"/>
      <c r="V405" s="860"/>
      <c r="W405" s="860"/>
      <c r="X405" s="860"/>
      <c r="Y405" s="860"/>
      <c r="Z405" s="860"/>
      <c r="AA405" s="860"/>
      <c r="AB405" s="860"/>
      <c r="AC405" s="860"/>
      <c r="AD405" s="860"/>
    </row>
    <row r="406" spans="1:30" ht="15.75" customHeight="1" x14ac:dyDescent="0.25">
      <c r="A406" s="860"/>
      <c r="B406" s="860"/>
      <c r="C406" s="860"/>
      <c r="D406" s="860"/>
      <c r="E406" s="860"/>
      <c r="F406" s="860"/>
      <c r="G406" s="868"/>
      <c r="H406" s="860"/>
      <c r="I406" s="860"/>
      <c r="J406" s="860"/>
      <c r="K406" s="860"/>
      <c r="L406" s="860"/>
      <c r="M406" s="860"/>
      <c r="N406" s="860"/>
      <c r="O406" s="860"/>
      <c r="P406" s="860"/>
      <c r="Q406" s="860"/>
      <c r="R406" s="860"/>
      <c r="S406" s="860"/>
      <c r="T406" s="860"/>
      <c r="U406" s="860"/>
      <c r="V406" s="860"/>
      <c r="W406" s="860"/>
      <c r="X406" s="860"/>
      <c r="Y406" s="860"/>
      <c r="Z406" s="860"/>
      <c r="AA406" s="860"/>
      <c r="AB406" s="860"/>
      <c r="AC406" s="860"/>
      <c r="AD406" s="860"/>
    </row>
    <row r="407" spans="1:30" ht="15.75" customHeight="1" x14ac:dyDescent="0.25">
      <c r="A407" s="860"/>
      <c r="B407" s="860"/>
      <c r="C407" s="860"/>
      <c r="D407" s="860"/>
      <c r="E407" s="860"/>
      <c r="F407" s="860"/>
      <c r="G407" s="868"/>
      <c r="H407" s="860"/>
      <c r="I407" s="860"/>
      <c r="J407" s="860"/>
      <c r="K407" s="860"/>
      <c r="L407" s="860"/>
      <c r="M407" s="860"/>
      <c r="N407" s="860"/>
      <c r="O407" s="860"/>
      <c r="P407" s="860"/>
      <c r="Q407" s="860"/>
      <c r="R407" s="860"/>
      <c r="S407" s="860"/>
      <c r="T407" s="860"/>
      <c r="U407" s="860"/>
      <c r="V407" s="860"/>
      <c r="W407" s="860"/>
      <c r="X407" s="860"/>
      <c r="Y407" s="860"/>
      <c r="Z407" s="860"/>
      <c r="AA407" s="860"/>
      <c r="AB407" s="860"/>
      <c r="AC407" s="860"/>
      <c r="AD407" s="860"/>
    </row>
    <row r="408" spans="1:30" ht="15.75" customHeight="1" x14ac:dyDescent="0.25">
      <c r="A408" s="860"/>
      <c r="B408" s="860"/>
      <c r="C408" s="860"/>
      <c r="D408" s="860"/>
      <c r="E408" s="860"/>
      <c r="F408" s="860"/>
      <c r="G408" s="868"/>
      <c r="H408" s="860"/>
      <c r="I408" s="860"/>
      <c r="J408" s="860"/>
      <c r="K408" s="860"/>
      <c r="L408" s="860"/>
      <c r="M408" s="860"/>
      <c r="N408" s="860"/>
      <c r="O408" s="860"/>
      <c r="P408" s="860"/>
      <c r="Q408" s="860"/>
      <c r="R408" s="860"/>
      <c r="S408" s="860"/>
      <c r="T408" s="860"/>
      <c r="U408" s="860"/>
      <c r="V408" s="860"/>
      <c r="W408" s="860"/>
      <c r="X408" s="860"/>
      <c r="Y408" s="860"/>
      <c r="Z408" s="860"/>
      <c r="AA408" s="860"/>
      <c r="AB408" s="860"/>
      <c r="AC408" s="860"/>
      <c r="AD408" s="860"/>
    </row>
    <row r="409" spans="1:30" ht="15.75" customHeight="1" x14ac:dyDescent="0.25">
      <c r="A409" s="860"/>
      <c r="B409" s="860"/>
      <c r="C409" s="860"/>
      <c r="D409" s="860"/>
      <c r="E409" s="860"/>
      <c r="F409" s="860"/>
      <c r="G409" s="868"/>
      <c r="H409" s="860"/>
      <c r="I409" s="860"/>
      <c r="J409" s="860"/>
      <c r="K409" s="860"/>
      <c r="L409" s="860"/>
      <c r="M409" s="860"/>
      <c r="N409" s="860"/>
      <c r="O409" s="860"/>
      <c r="P409" s="860"/>
      <c r="Q409" s="860"/>
      <c r="R409" s="860"/>
      <c r="S409" s="860"/>
      <c r="T409" s="860"/>
      <c r="U409" s="860"/>
      <c r="V409" s="860"/>
      <c r="W409" s="860"/>
      <c r="X409" s="860"/>
      <c r="Y409" s="860"/>
      <c r="Z409" s="860"/>
      <c r="AA409" s="860"/>
      <c r="AB409" s="860"/>
      <c r="AC409" s="860"/>
      <c r="AD409" s="860"/>
    </row>
    <row r="410" spans="1:30" ht="15.75" customHeight="1" x14ac:dyDescent="0.25">
      <c r="A410" s="860"/>
      <c r="B410" s="860"/>
      <c r="C410" s="860"/>
      <c r="D410" s="860"/>
      <c r="E410" s="860"/>
      <c r="F410" s="860"/>
      <c r="G410" s="868"/>
      <c r="H410" s="860"/>
      <c r="I410" s="860"/>
      <c r="J410" s="860"/>
      <c r="K410" s="860"/>
      <c r="L410" s="860"/>
      <c r="M410" s="860"/>
      <c r="N410" s="860"/>
      <c r="O410" s="860"/>
      <c r="P410" s="860"/>
      <c r="Q410" s="860"/>
      <c r="R410" s="860"/>
      <c r="S410" s="860"/>
      <c r="T410" s="860"/>
      <c r="U410" s="860"/>
      <c r="V410" s="860"/>
      <c r="W410" s="860"/>
      <c r="X410" s="860"/>
      <c r="Y410" s="860"/>
      <c r="Z410" s="860"/>
      <c r="AA410" s="860"/>
      <c r="AB410" s="860"/>
      <c r="AC410" s="860"/>
      <c r="AD410" s="860"/>
    </row>
    <row r="411" spans="1:30" ht="15.75" customHeight="1" x14ac:dyDescent="0.25">
      <c r="A411" s="860"/>
      <c r="B411" s="860"/>
      <c r="C411" s="860"/>
      <c r="D411" s="860"/>
      <c r="E411" s="860"/>
      <c r="F411" s="860"/>
      <c r="G411" s="868"/>
      <c r="H411" s="860"/>
      <c r="I411" s="860"/>
      <c r="J411" s="860"/>
      <c r="K411" s="860"/>
      <c r="L411" s="860"/>
      <c r="M411" s="860"/>
      <c r="N411" s="860"/>
      <c r="O411" s="860"/>
      <c r="P411" s="860"/>
      <c r="Q411" s="860"/>
      <c r="R411" s="860"/>
      <c r="S411" s="860"/>
      <c r="T411" s="860"/>
      <c r="U411" s="860"/>
      <c r="V411" s="860"/>
      <c r="W411" s="860"/>
      <c r="X411" s="860"/>
      <c r="Y411" s="860"/>
      <c r="Z411" s="860"/>
      <c r="AA411" s="860"/>
      <c r="AB411" s="860"/>
      <c r="AC411" s="860"/>
      <c r="AD411" s="860"/>
    </row>
    <row r="412" spans="1:30" ht="15.75" customHeight="1" x14ac:dyDescent="0.25">
      <c r="A412" s="860"/>
      <c r="B412" s="860"/>
      <c r="C412" s="860"/>
      <c r="D412" s="860"/>
      <c r="E412" s="860"/>
      <c r="F412" s="860"/>
      <c r="G412" s="868"/>
      <c r="H412" s="860"/>
      <c r="I412" s="860"/>
      <c r="J412" s="860"/>
      <c r="K412" s="860"/>
      <c r="L412" s="860"/>
      <c r="M412" s="860"/>
      <c r="N412" s="860"/>
      <c r="O412" s="860"/>
      <c r="P412" s="860"/>
      <c r="Q412" s="860"/>
      <c r="R412" s="860"/>
      <c r="S412" s="860"/>
      <c r="T412" s="860"/>
      <c r="U412" s="860"/>
      <c r="V412" s="860"/>
      <c r="W412" s="860"/>
      <c r="X412" s="860"/>
      <c r="Y412" s="860"/>
      <c r="Z412" s="860"/>
      <c r="AA412" s="860"/>
      <c r="AB412" s="860"/>
      <c r="AC412" s="860"/>
      <c r="AD412" s="860"/>
    </row>
    <row r="413" spans="1:30" ht="15.75" customHeight="1" x14ac:dyDescent="0.25">
      <c r="A413" s="860"/>
      <c r="B413" s="860"/>
      <c r="C413" s="860"/>
      <c r="D413" s="860"/>
      <c r="E413" s="860"/>
      <c r="F413" s="860"/>
      <c r="G413" s="868"/>
      <c r="H413" s="860"/>
      <c r="I413" s="860"/>
      <c r="J413" s="860"/>
      <c r="K413" s="860"/>
      <c r="L413" s="860"/>
      <c r="M413" s="860"/>
      <c r="N413" s="860"/>
      <c r="O413" s="860"/>
      <c r="P413" s="860"/>
      <c r="Q413" s="860"/>
      <c r="R413" s="860"/>
      <c r="S413" s="860"/>
      <c r="T413" s="860"/>
      <c r="U413" s="860"/>
      <c r="V413" s="860"/>
      <c r="W413" s="860"/>
      <c r="X413" s="860"/>
      <c r="Y413" s="860"/>
      <c r="Z413" s="860"/>
      <c r="AA413" s="860"/>
      <c r="AB413" s="860"/>
      <c r="AC413" s="860"/>
      <c r="AD413" s="860"/>
    </row>
    <row r="414" spans="1:30" ht="15.75" customHeight="1" x14ac:dyDescent="0.25">
      <c r="A414" s="860"/>
      <c r="B414" s="860"/>
      <c r="C414" s="860"/>
      <c r="D414" s="860"/>
      <c r="E414" s="860"/>
      <c r="F414" s="860"/>
      <c r="G414" s="868"/>
      <c r="H414" s="860"/>
      <c r="I414" s="860"/>
      <c r="J414" s="860"/>
      <c r="K414" s="860"/>
      <c r="L414" s="860"/>
      <c r="M414" s="860"/>
      <c r="N414" s="860"/>
      <c r="O414" s="860"/>
      <c r="P414" s="860"/>
      <c r="Q414" s="860"/>
      <c r="R414" s="860"/>
      <c r="S414" s="860"/>
      <c r="T414" s="860"/>
      <c r="U414" s="860"/>
      <c r="V414" s="860"/>
      <c r="W414" s="860"/>
      <c r="X414" s="860"/>
      <c r="Y414" s="860"/>
      <c r="Z414" s="860"/>
      <c r="AA414" s="860"/>
      <c r="AB414" s="860"/>
      <c r="AC414" s="860"/>
      <c r="AD414" s="860"/>
    </row>
    <row r="415" spans="1:30" ht="15.75" customHeight="1" x14ac:dyDescent="0.25">
      <c r="A415" s="860"/>
      <c r="B415" s="860"/>
      <c r="C415" s="860"/>
      <c r="D415" s="860"/>
      <c r="E415" s="860"/>
      <c r="F415" s="860"/>
      <c r="G415" s="868"/>
      <c r="H415" s="860"/>
      <c r="I415" s="860"/>
      <c r="J415" s="860"/>
      <c r="K415" s="860"/>
      <c r="L415" s="860"/>
      <c r="M415" s="860"/>
      <c r="N415" s="860"/>
      <c r="O415" s="860"/>
      <c r="P415" s="860"/>
      <c r="Q415" s="860"/>
      <c r="R415" s="860"/>
      <c r="S415" s="860"/>
      <c r="T415" s="860"/>
      <c r="U415" s="860"/>
      <c r="V415" s="860"/>
      <c r="W415" s="860"/>
      <c r="X415" s="860"/>
      <c r="Y415" s="860"/>
      <c r="Z415" s="860"/>
      <c r="AA415" s="860"/>
      <c r="AB415" s="860"/>
      <c r="AC415" s="860"/>
      <c r="AD415" s="860"/>
    </row>
    <row r="416" spans="1:30" ht="15.75" customHeight="1" x14ac:dyDescent="0.25">
      <c r="A416" s="860"/>
      <c r="B416" s="860"/>
      <c r="C416" s="860"/>
      <c r="D416" s="860"/>
      <c r="E416" s="860"/>
      <c r="F416" s="860"/>
      <c r="G416" s="868"/>
      <c r="H416" s="860"/>
      <c r="I416" s="860"/>
      <c r="J416" s="860"/>
      <c r="K416" s="860"/>
      <c r="L416" s="860"/>
      <c r="M416" s="860"/>
      <c r="N416" s="860"/>
      <c r="O416" s="860"/>
      <c r="P416" s="860"/>
      <c r="Q416" s="860"/>
      <c r="R416" s="860"/>
      <c r="S416" s="860"/>
      <c r="T416" s="860"/>
      <c r="U416" s="860"/>
      <c r="V416" s="860"/>
      <c r="W416" s="860"/>
      <c r="X416" s="860"/>
      <c r="Y416" s="860"/>
      <c r="Z416" s="860"/>
      <c r="AA416" s="860"/>
      <c r="AB416" s="860"/>
      <c r="AC416" s="860"/>
      <c r="AD416" s="860"/>
    </row>
    <row r="417" spans="1:30" ht="15.75" customHeight="1" x14ac:dyDescent="0.25">
      <c r="A417" s="860"/>
      <c r="B417" s="860"/>
      <c r="C417" s="860"/>
      <c r="D417" s="860"/>
      <c r="E417" s="860"/>
      <c r="F417" s="860"/>
      <c r="G417" s="868"/>
      <c r="H417" s="860"/>
      <c r="I417" s="860"/>
      <c r="J417" s="860"/>
      <c r="K417" s="860"/>
      <c r="L417" s="860"/>
      <c r="M417" s="860"/>
      <c r="N417" s="860"/>
      <c r="O417" s="860"/>
      <c r="P417" s="860"/>
      <c r="Q417" s="860"/>
      <c r="R417" s="860"/>
      <c r="S417" s="860"/>
      <c r="T417" s="860"/>
      <c r="U417" s="860"/>
      <c r="V417" s="860"/>
      <c r="W417" s="860"/>
      <c r="X417" s="860"/>
      <c r="Y417" s="860"/>
      <c r="Z417" s="860"/>
      <c r="AA417" s="860"/>
      <c r="AB417" s="860"/>
      <c r="AC417" s="860"/>
      <c r="AD417" s="860"/>
    </row>
    <row r="418" spans="1:30" ht="15.75" customHeight="1" x14ac:dyDescent="0.25">
      <c r="A418" s="860"/>
      <c r="B418" s="860"/>
      <c r="C418" s="860"/>
      <c r="D418" s="860"/>
      <c r="E418" s="860"/>
      <c r="F418" s="860"/>
      <c r="G418" s="868"/>
      <c r="H418" s="860"/>
      <c r="I418" s="860"/>
      <c r="J418" s="860"/>
      <c r="K418" s="860"/>
      <c r="L418" s="860"/>
      <c r="M418" s="860"/>
      <c r="N418" s="860"/>
      <c r="O418" s="860"/>
      <c r="P418" s="860"/>
      <c r="Q418" s="860"/>
      <c r="R418" s="860"/>
      <c r="S418" s="860"/>
      <c r="T418" s="860"/>
      <c r="U418" s="860"/>
      <c r="V418" s="860"/>
      <c r="W418" s="860"/>
      <c r="X418" s="860"/>
      <c r="Y418" s="860"/>
      <c r="Z418" s="860"/>
      <c r="AA418" s="860"/>
      <c r="AB418" s="860"/>
      <c r="AC418" s="860"/>
      <c r="AD418" s="860"/>
    </row>
    <row r="419" spans="1:30" ht="15.75" customHeight="1" x14ac:dyDescent="0.25">
      <c r="A419" s="860"/>
      <c r="B419" s="860"/>
      <c r="C419" s="860"/>
      <c r="D419" s="860"/>
      <c r="E419" s="860"/>
      <c r="F419" s="860"/>
      <c r="G419" s="868"/>
      <c r="H419" s="860"/>
      <c r="I419" s="860"/>
      <c r="J419" s="860"/>
      <c r="K419" s="860"/>
      <c r="L419" s="860"/>
      <c r="M419" s="860"/>
      <c r="N419" s="860"/>
      <c r="O419" s="860"/>
      <c r="P419" s="860"/>
      <c r="Q419" s="860"/>
      <c r="R419" s="860"/>
      <c r="S419" s="860"/>
      <c r="T419" s="860"/>
      <c r="U419" s="860"/>
      <c r="V419" s="860"/>
      <c r="W419" s="860"/>
      <c r="X419" s="860"/>
      <c r="Y419" s="860"/>
      <c r="Z419" s="860"/>
      <c r="AA419" s="860"/>
      <c r="AB419" s="860"/>
      <c r="AC419" s="860"/>
      <c r="AD419" s="860"/>
    </row>
    <row r="420" spans="1:30" ht="15.75" customHeight="1" x14ac:dyDescent="0.25">
      <c r="A420" s="860"/>
      <c r="B420" s="860"/>
      <c r="C420" s="860"/>
      <c r="D420" s="860"/>
      <c r="E420" s="860"/>
      <c r="F420" s="860"/>
      <c r="G420" s="868"/>
      <c r="H420" s="860"/>
      <c r="I420" s="860"/>
      <c r="J420" s="860"/>
      <c r="K420" s="860"/>
      <c r="L420" s="860"/>
      <c r="M420" s="860"/>
      <c r="N420" s="860"/>
      <c r="O420" s="860"/>
      <c r="P420" s="860"/>
      <c r="Q420" s="860"/>
      <c r="R420" s="860"/>
      <c r="S420" s="860"/>
      <c r="T420" s="860"/>
      <c r="U420" s="860"/>
      <c r="V420" s="860"/>
      <c r="W420" s="860"/>
      <c r="X420" s="860"/>
      <c r="Y420" s="860"/>
      <c r="Z420" s="860"/>
      <c r="AA420" s="860"/>
      <c r="AB420" s="860"/>
      <c r="AC420" s="860"/>
      <c r="AD420" s="860"/>
    </row>
    <row r="421" spans="1:30" ht="15.75" customHeight="1" x14ac:dyDescent="0.25">
      <c r="A421" s="860"/>
      <c r="B421" s="860"/>
      <c r="C421" s="860"/>
      <c r="D421" s="860"/>
      <c r="E421" s="860"/>
      <c r="F421" s="860"/>
      <c r="G421" s="868"/>
      <c r="H421" s="860"/>
      <c r="I421" s="860"/>
      <c r="J421" s="860"/>
      <c r="K421" s="860"/>
      <c r="L421" s="860"/>
      <c r="M421" s="860"/>
      <c r="N421" s="860"/>
      <c r="O421" s="860"/>
      <c r="P421" s="860"/>
      <c r="Q421" s="860"/>
      <c r="R421" s="860"/>
      <c r="S421" s="860"/>
      <c r="T421" s="860"/>
      <c r="U421" s="860"/>
      <c r="V421" s="860"/>
      <c r="W421" s="860"/>
      <c r="X421" s="860"/>
      <c r="Y421" s="860"/>
      <c r="Z421" s="860"/>
      <c r="AA421" s="860"/>
      <c r="AB421" s="860"/>
      <c r="AC421" s="860"/>
      <c r="AD421" s="860"/>
    </row>
    <row r="422" spans="1:30" ht="15.75" customHeight="1" x14ac:dyDescent="0.25">
      <c r="A422" s="860"/>
      <c r="B422" s="860"/>
      <c r="C422" s="860"/>
      <c r="D422" s="860"/>
      <c r="E422" s="860"/>
      <c r="F422" s="860"/>
      <c r="G422" s="868"/>
      <c r="H422" s="860"/>
      <c r="I422" s="860"/>
      <c r="J422" s="860"/>
      <c r="K422" s="860"/>
      <c r="L422" s="860"/>
      <c r="M422" s="860"/>
      <c r="N422" s="860"/>
      <c r="O422" s="860"/>
      <c r="P422" s="860"/>
      <c r="Q422" s="860"/>
      <c r="R422" s="860"/>
      <c r="S422" s="860"/>
      <c r="T422" s="860"/>
      <c r="U422" s="860"/>
      <c r="V422" s="860"/>
      <c r="W422" s="860"/>
      <c r="X422" s="860"/>
      <c r="Y422" s="860"/>
      <c r="Z422" s="860"/>
      <c r="AA422" s="860"/>
      <c r="AB422" s="860"/>
      <c r="AC422" s="860"/>
      <c r="AD422" s="860"/>
    </row>
    <row r="423" spans="1:30" ht="15.75" customHeight="1" x14ac:dyDescent="0.25">
      <c r="A423" s="860"/>
      <c r="B423" s="860"/>
      <c r="C423" s="860"/>
      <c r="D423" s="860"/>
      <c r="E423" s="860"/>
      <c r="F423" s="860"/>
      <c r="G423" s="868"/>
      <c r="H423" s="860"/>
      <c r="I423" s="860"/>
      <c r="J423" s="860"/>
      <c r="K423" s="860"/>
      <c r="L423" s="860"/>
      <c r="M423" s="860"/>
      <c r="N423" s="860"/>
      <c r="O423" s="860"/>
      <c r="P423" s="860"/>
      <c r="Q423" s="860"/>
      <c r="R423" s="860"/>
      <c r="S423" s="860"/>
      <c r="T423" s="860"/>
      <c r="U423" s="860"/>
      <c r="V423" s="860"/>
      <c r="W423" s="860"/>
      <c r="X423" s="860"/>
      <c r="Y423" s="860"/>
      <c r="Z423" s="860"/>
      <c r="AA423" s="860"/>
      <c r="AB423" s="860"/>
      <c r="AC423" s="860"/>
      <c r="AD423" s="860"/>
    </row>
    <row r="424" spans="1:30" ht="15.75" customHeight="1" x14ac:dyDescent="0.25">
      <c r="A424" s="860"/>
      <c r="B424" s="860"/>
      <c r="C424" s="860"/>
      <c r="D424" s="860"/>
      <c r="E424" s="860"/>
      <c r="F424" s="860"/>
      <c r="G424" s="868"/>
      <c r="H424" s="860"/>
      <c r="I424" s="860"/>
      <c r="J424" s="860"/>
      <c r="K424" s="860"/>
      <c r="L424" s="860"/>
      <c r="M424" s="860"/>
      <c r="N424" s="860"/>
      <c r="O424" s="860"/>
      <c r="P424" s="860"/>
      <c r="Q424" s="860"/>
      <c r="R424" s="860"/>
      <c r="S424" s="860"/>
      <c r="T424" s="860"/>
      <c r="U424" s="860"/>
      <c r="V424" s="860"/>
      <c r="W424" s="860"/>
      <c r="X424" s="860"/>
      <c r="Y424" s="860"/>
      <c r="Z424" s="860"/>
      <c r="AA424" s="860"/>
      <c r="AB424" s="860"/>
      <c r="AC424" s="860"/>
      <c r="AD424" s="860"/>
    </row>
    <row r="425" spans="1:30" ht="15.75" customHeight="1" x14ac:dyDescent="0.25">
      <c r="A425" s="860"/>
      <c r="B425" s="860"/>
      <c r="C425" s="860"/>
      <c r="D425" s="860"/>
      <c r="E425" s="860"/>
      <c r="F425" s="860"/>
      <c r="G425" s="868"/>
      <c r="H425" s="860"/>
      <c r="I425" s="860"/>
      <c r="J425" s="860"/>
      <c r="K425" s="860"/>
      <c r="L425" s="860"/>
      <c r="M425" s="860"/>
      <c r="N425" s="860"/>
      <c r="O425" s="860"/>
      <c r="P425" s="860"/>
      <c r="Q425" s="860"/>
      <c r="R425" s="860"/>
      <c r="S425" s="860"/>
      <c r="T425" s="860"/>
      <c r="U425" s="860"/>
      <c r="V425" s="860"/>
      <c r="W425" s="860"/>
      <c r="X425" s="860"/>
      <c r="Y425" s="860"/>
      <c r="Z425" s="860"/>
      <c r="AA425" s="860"/>
      <c r="AB425" s="860"/>
      <c r="AC425" s="860"/>
      <c r="AD425" s="860"/>
    </row>
    <row r="426" spans="1:30" ht="15.75" customHeight="1" x14ac:dyDescent="0.25">
      <c r="A426" s="860"/>
      <c r="B426" s="860"/>
      <c r="C426" s="860"/>
      <c r="D426" s="860"/>
      <c r="E426" s="860"/>
      <c r="F426" s="860"/>
      <c r="G426" s="868"/>
      <c r="H426" s="860"/>
      <c r="I426" s="860"/>
      <c r="J426" s="860"/>
      <c r="K426" s="860"/>
      <c r="L426" s="860"/>
      <c r="M426" s="860"/>
      <c r="N426" s="860"/>
      <c r="O426" s="860"/>
      <c r="P426" s="860"/>
      <c r="Q426" s="860"/>
      <c r="R426" s="860"/>
      <c r="S426" s="860"/>
      <c r="T426" s="860"/>
      <c r="U426" s="860"/>
      <c r="V426" s="860"/>
      <c r="W426" s="860"/>
      <c r="X426" s="860"/>
      <c r="Y426" s="860"/>
      <c r="Z426" s="860"/>
      <c r="AA426" s="860"/>
      <c r="AB426" s="860"/>
      <c r="AC426" s="860"/>
      <c r="AD426" s="860"/>
    </row>
    <row r="427" spans="1:30" ht="15.75" customHeight="1" x14ac:dyDescent="0.25">
      <c r="A427" s="860"/>
      <c r="B427" s="860"/>
      <c r="C427" s="860"/>
      <c r="D427" s="860"/>
      <c r="E427" s="860"/>
      <c r="F427" s="860"/>
      <c r="G427" s="868"/>
      <c r="H427" s="860"/>
      <c r="I427" s="860"/>
      <c r="J427" s="860"/>
      <c r="K427" s="860"/>
      <c r="L427" s="860"/>
      <c r="M427" s="860"/>
      <c r="N427" s="860"/>
      <c r="O427" s="860"/>
      <c r="P427" s="860"/>
      <c r="Q427" s="860"/>
      <c r="R427" s="860"/>
      <c r="S427" s="860"/>
      <c r="T427" s="860"/>
      <c r="U427" s="860"/>
      <c r="V427" s="860"/>
      <c r="W427" s="860"/>
      <c r="X427" s="860"/>
      <c r="Y427" s="860"/>
      <c r="Z427" s="860"/>
      <c r="AA427" s="860"/>
      <c r="AB427" s="860"/>
      <c r="AC427" s="860"/>
      <c r="AD427" s="860"/>
    </row>
    <row r="428" spans="1:30" ht="15.75" customHeight="1" x14ac:dyDescent="0.25">
      <c r="A428" s="860"/>
      <c r="B428" s="860"/>
      <c r="C428" s="860"/>
      <c r="D428" s="860"/>
      <c r="E428" s="860"/>
      <c r="F428" s="860"/>
      <c r="G428" s="868"/>
      <c r="H428" s="860"/>
      <c r="I428" s="860"/>
      <c r="J428" s="860"/>
      <c r="K428" s="860"/>
      <c r="L428" s="860"/>
      <c r="M428" s="860"/>
      <c r="N428" s="860"/>
      <c r="O428" s="860"/>
      <c r="P428" s="860"/>
      <c r="Q428" s="860"/>
      <c r="R428" s="860"/>
      <c r="S428" s="860"/>
      <c r="T428" s="860"/>
      <c r="U428" s="860"/>
      <c r="V428" s="860"/>
      <c r="W428" s="860"/>
      <c r="X428" s="860"/>
      <c r="Y428" s="860"/>
      <c r="Z428" s="860"/>
      <c r="AA428" s="860"/>
      <c r="AB428" s="860"/>
      <c r="AC428" s="860"/>
      <c r="AD428" s="860"/>
    </row>
    <row r="429" spans="1:30" ht="15.75" customHeight="1" x14ac:dyDescent="0.25">
      <c r="A429" s="860"/>
      <c r="B429" s="860"/>
      <c r="C429" s="860"/>
      <c r="D429" s="860"/>
      <c r="E429" s="860"/>
      <c r="F429" s="860"/>
      <c r="G429" s="868"/>
      <c r="H429" s="860"/>
      <c r="I429" s="860"/>
      <c r="J429" s="860"/>
      <c r="K429" s="860"/>
      <c r="L429" s="860"/>
      <c r="M429" s="860"/>
      <c r="N429" s="860"/>
      <c r="O429" s="860"/>
      <c r="P429" s="860"/>
      <c r="Q429" s="860"/>
      <c r="R429" s="860"/>
      <c r="S429" s="860"/>
      <c r="T429" s="860"/>
      <c r="U429" s="860"/>
      <c r="V429" s="860"/>
      <c r="W429" s="860"/>
      <c r="X429" s="860"/>
      <c r="Y429" s="860"/>
      <c r="Z429" s="860"/>
      <c r="AA429" s="860"/>
      <c r="AB429" s="860"/>
      <c r="AC429" s="860"/>
      <c r="AD429" s="860"/>
    </row>
    <row r="430" spans="1:30" ht="15.75" customHeight="1" x14ac:dyDescent="0.25">
      <c r="A430" s="860"/>
      <c r="B430" s="860"/>
      <c r="C430" s="860"/>
      <c r="D430" s="860"/>
      <c r="E430" s="860"/>
      <c r="F430" s="860"/>
      <c r="G430" s="868"/>
      <c r="H430" s="860"/>
      <c r="I430" s="860"/>
      <c r="J430" s="860"/>
      <c r="K430" s="860"/>
      <c r="L430" s="860"/>
      <c r="M430" s="860"/>
      <c r="N430" s="860"/>
      <c r="O430" s="860"/>
      <c r="P430" s="860"/>
      <c r="Q430" s="860"/>
      <c r="R430" s="860"/>
      <c r="S430" s="860"/>
      <c r="T430" s="860"/>
      <c r="U430" s="860"/>
      <c r="V430" s="860"/>
      <c r="W430" s="860"/>
      <c r="X430" s="860"/>
      <c r="Y430" s="860"/>
      <c r="Z430" s="860"/>
      <c r="AA430" s="860"/>
      <c r="AB430" s="860"/>
      <c r="AC430" s="860"/>
      <c r="AD430" s="860"/>
    </row>
    <row r="431" spans="1:30" ht="15.75" customHeight="1" x14ac:dyDescent="0.25">
      <c r="A431" s="860"/>
      <c r="B431" s="860"/>
      <c r="C431" s="860"/>
      <c r="D431" s="860"/>
      <c r="E431" s="860"/>
      <c r="F431" s="860"/>
      <c r="G431" s="868"/>
      <c r="H431" s="860"/>
      <c r="I431" s="860"/>
      <c r="J431" s="860"/>
      <c r="K431" s="860"/>
      <c r="L431" s="860"/>
      <c r="M431" s="860"/>
      <c r="N431" s="860"/>
      <c r="O431" s="860"/>
      <c r="P431" s="860"/>
      <c r="Q431" s="860"/>
      <c r="R431" s="860"/>
      <c r="S431" s="860"/>
      <c r="T431" s="860"/>
      <c r="U431" s="860"/>
      <c r="V431" s="860"/>
      <c r="W431" s="860"/>
      <c r="X431" s="860"/>
      <c r="Y431" s="860"/>
      <c r="Z431" s="860"/>
      <c r="AA431" s="860"/>
      <c r="AB431" s="860"/>
      <c r="AC431" s="860"/>
      <c r="AD431" s="860"/>
    </row>
    <row r="432" spans="1:30" ht="15.75" customHeight="1" x14ac:dyDescent="0.25">
      <c r="A432" s="860"/>
      <c r="B432" s="860"/>
      <c r="C432" s="860"/>
      <c r="D432" s="860"/>
      <c r="E432" s="860"/>
      <c r="F432" s="860"/>
      <c r="G432" s="868"/>
      <c r="H432" s="860"/>
      <c r="I432" s="860"/>
      <c r="J432" s="860"/>
      <c r="K432" s="860"/>
      <c r="L432" s="860"/>
      <c r="M432" s="860"/>
      <c r="N432" s="860"/>
      <c r="O432" s="860"/>
      <c r="P432" s="860"/>
      <c r="Q432" s="860"/>
      <c r="R432" s="860"/>
      <c r="S432" s="860"/>
      <c r="T432" s="860"/>
      <c r="U432" s="860"/>
      <c r="V432" s="860"/>
      <c r="W432" s="860"/>
      <c r="X432" s="860"/>
      <c r="Y432" s="860"/>
      <c r="Z432" s="860"/>
      <c r="AA432" s="860"/>
      <c r="AB432" s="860"/>
      <c r="AC432" s="860"/>
      <c r="AD432" s="860"/>
    </row>
    <row r="433" spans="1:30" ht="15.75" customHeight="1" x14ac:dyDescent="0.25">
      <c r="A433" s="860"/>
      <c r="B433" s="860"/>
      <c r="C433" s="860"/>
      <c r="D433" s="860"/>
      <c r="E433" s="860"/>
      <c r="F433" s="860"/>
      <c r="G433" s="868"/>
      <c r="H433" s="860"/>
      <c r="I433" s="860"/>
      <c r="J433" s="860"/>
      <c r="K433" s="860"/>
      <c r="L433" s="860"/>
      <c r="M433" s="860"/>
      <c r="N433" s="860"/>
      <c r="O433" s="860"/>
      <c r="P433" s="860"/>
      <c r="Q433" s="860"/>
      <c r="R433" s="860"/>
      <c r="S433" s="860"/>
      <c r="T433" s="860"/>
      <c r="U433" s="860"/>
      <c r="V433" s="860"/>
      <c r="W433" s="860"/>
      <c r="X433" s="860"/>
      <c r="Y433" s="860"/>
      <c r="Z433" s="860"/>
      <c r="AA433" s="860"/>
      <c r="AB433" s="860"/>
      <c r="AC433" s="860"/>
      <c r="AD433" s="860"/>
    </row>
    <row r="434" spans="1:30" ht="15.75" customHeight="1" x14ac:dyDescent="0.25">
      <c r="A434" s="860"/>
      <c r="B434" s="860"/>
      <c r="C434" s="860"/>
      <c r="D434" s="860"/>
      <c r="E434" s="860"/>
      <c r="F434" s="860"/>
      <c r="G434" s="868"/>
      <c r="H434" s="860"/>
      <c r="I434" s="860"/>
      <c r="J434" s="860"/>
      <c r="K434" s="860"/>
      <c r="L434" s="860"/>
      <c r="M434" s="860"/>
      <c r="N434" s="860"/>
      <c r="O434" s="860"/>
      <c r="P434" s="860"/>
      <c r="Q434" s="860"/>
      <c r="R434" s="860"/>
      <c r="S434" s="860"/>
      <c r="T434" s="860"/>
      <c r="U434" s="860"/>
      <c r="V434" s="860"/>
      <c r="W434" s="860"/>
      <c r="X434" s="860"/>
      <c r="Y434" s="860"/>
      <c r="Z434" s="860"/>
      <c r="AA434" s="860"/>
      <c r="AB434" s="860"/>
      <c r="AC434" s="860"/>
      <c r="AD434" s="860"/>
    </row>
    <row r="435" spans="1:30" ht="15.75" customHeight="1" x14ac:dyDescent="0.25">
      <c r="A435" s="860"/>
      <c r="B435" s="860"/>
      <c r="C435" s="860"/>
      <c r="D435" s="860"/>
      <c r="E435" s="860"/>
      <c r="F435" s="860"/>
      <c r="G435" s="868"/>
      <c r="H435" s="860"/>
      <c r="I435" s="860"/>
      <c r="J435" s="860"/>
      <c r="K435" s="860"/>
      <c r="L435" s="860"/>
      <c r="M435" s="860"/>
      <c r="N435" s="860"/>
      <c r="O435" s="860"/>
      <c r="P435" s="860"/>
      <c r="Q435" s="860"/>
      <c r="R435" s="860"/>
      <c r="S435" s="860"/>
      <c r="T435" s="860"/>
      <c r="U435" s="860"/>
      <c r="V435" s="860"/>
      <c r="W435" s="860"/>
      <c r="X435" s="860"/>
      <c r="Y435" s="860"/>
      <c r="Z435" s="860"/>
      <c r="AA435" s="860"/>
      <c r="AB435" s="860"/>
      <c r="AC435" s="860"/>
      <c r="AD435" s="860"/>
    </row>
    <row r="436" spans="1:30" ht="15.75" customHeight="1" x14ac:dyDescent="0.25">
      <c r="A436" s="860"/>
      <c r="B436" s="860"/>
      <c r="C436" s="860"/>
      <c r="D436" s="860"/>
      <c r="E436" s="860"/>
      <c r="F436" s="860"/>
      <c r="G436" s="868"/>
      <c r="H436" s="860"/>
      <c r="I436" s="860"/>
      <c r="J436" s="860"/>
      <c r="K436" s="860"/>
      <c r="L436" s="860"/>
      <c r="M436" s="860"/>
      <c r="N436" s="860"/>
      <c r="O436" s="860"/>
      <c r="P436" s="860"/>
      <c r="Q436" s="860"/>
      <c r="R436" s="860"/>
      <c r="S436" s="860"/>
      <c r="T436" s="860"/>
      <c r="U436" s="860"/>
      <c r="V436" s="860"/>
      <c r="W436" s="860"/>
      <c r="X436" s="860"/>
      <c r="Y436" s="860"/>
      <c r="Z436" s="860"/>
      <c r="AA436" s="860"/>
      <c r="AB436" s="860"/>
      <c r="AC436" s="860"/>
      <c r="AD436" s="860"/>
    </row>
    <row r="437" spans="1:30" ht="15.75" customHeight="1" x14ac:dyDescent="0.25">
      <c r="A437" s="860"/>
      <c r="B437" s="860"/>
      <c r="C437" s="860"/>
      <c r="D437" s="860"/>
      <c r="E437" s="860"/>
      <c r="F437" s="860"/>
      <c r="G437" s="868"/>
      <c r="H437" s="860"/>
      <c r="I437" s="860"/>
      <c r="J437" s="860"/>
      <c r="K437" s="860"/>
      <c r="L437" s="860"/>
      <c r="M437" s="860"/>
      <c r="N437" s="860"/>
      <c r="O437" s="860"/>
      <c r="P437" s="860"/>
      <c r="Q437" s="860"/>
      <c r="R437" s="860"/>
      <c r="S437" s="860"/>
      <c r="T437" s="860"/>
      <c r="U437" s="860"/>
      <c r="V437" s="860"/>
      <c r="W437" s="860"/>
      <c r="X437" s="860"/>
      <c r="Y437" s="860"/>
      <c r="Z437" s="860"/>
      <c r="AA437" s="860"/>
      <c r="AB437" s="860"/>
      <c r="AC437" s="860"/>
      <c r="AD437" s="860"/>
    </row>
    <row r="438" spans="1:30" ht="15.75" customHeight="1" x14ac:dyDescent="0.25">
      <c r="A438" s="860"/>
      <c r="B438" s="860"/>
      <c r="C438" s="860"/>
      <c r="D438" s="860"/>
      <c r="E438" s="860"/>
      <c r="F438" s="860"/>
      <c r="G438" s="868"/>
      <c r="H438" s="860"/>
      <c r="I438" s="860"/>
      <c r="J438" s="860"/>
      <c r="K438" s="860"/>
      <c r="L438" s="860"/>
      <c r="M438" s="860"/>
      <c r="N438" s="860"/>
      <c r="O438" s="860"/>
      <c r="P438" s="860"/>
      <c r="Q438" s="860"/>
      <c r="R438" s="860"/>
      <c r="S438" s="860"/>
      <c r="T438" s="860"/>
      <c r="U438" s="860"/>
      <c r="V438" s="860"/>
      <c r="W438" s="860"/>
      <c r="X438" s="860"/>
      <c r="Y438" s="860"/>
      <c r="Z438" s="860"/>
      <c r="AA438" s="860"/>
      <c r="AB438" s="860"/>
      <c r="AC438" s="860"/>
      <c r="AD438" s="860"/>
    </row>
    <row r="439" spans="1:30" ht="15.75" customHeight="1" x14ac:dyDescent="0.25">
      <c r="A439" s="860"/>
      <c r="B439" s="860"/>
      <c r="C439" s="860"/>
      <c r="D439" s="860"/>
      <c r="E439" s="860"/>
      <c r="F439" s="860"/>
      <c r="G439" s="868"/>
      <c r="H439" s="860"/>
      <c r="I439" s="860"/>
      <c r="J439" s="860"/>
      <c r="K439" s="860"/>
      <c r="L439" s="860"/>
      <c r="M439" s="860"/>
      <c r="N439" s="860"/>
      <c r="O439" s="860"/>
      <c r="P439" s="860"/>
      <c r="Q439" s="860"/>
      <c r="R439" s="860"/>
      <c r="S439" s="860"/>
      <c r="T439" s="860"/>
      <c r="U439" s="860"/>
      <c r="V439" s="860"/>
      <c r="W439" s="860"/>
      <c r="X439" s="860"/>
      <c r="Y439" s="860"/>
      <c r="Z439" s="860"/>
      <c r="AA439" s="860"/>
      <c r="AB439" s="860"/>
      <c r="AC439" s="860"/>
      <c r="AD439" s="860"/>
    </row>
    <row r="440" spans="1:30" ht="15.75" customHeight="1" x14ac:dyDescent="0.25">
      <c r="A440" s="860"/>
      <c r="B440" s="860"/>
      <c r="C440" s="860"/>
      <c r="D440" s="860"/>
      <c r="E440" s="860"/>
      <c r="F440" s="860"/>
      <c r="G440" s="868"/>
      <c r="H440" s="860"/>
      <c r="I440" s="860"/>
      <c r="J440" s="860"/>
      <c r="K440" s="860"/>
      <c r="L440" s="860"/>
      <c r="M440" s="860"/>
      <c r="N440" s="860"/>
      <c r="O440" s="860"/>
      <c r="P440" s="860"/>
      <c r="Q440" s="860"/>
      <c r="R440" s="860"/>
      <c r="S440" s="860"/>
      <c r="T440" s="860"/>
      <c r="U440" s="860"/>
      <c r="V440" s="860"/>
      <c r="W440" s="860"/>
      <c r="X440" s="860"/>
      <c r="Y440" s="860"/>
      <c r="Z440" s="860"/>
      <c r="AA440" s="860"/>
      <c r="AB440" s="860"/>
      <c r="AC440" s="860"/>
      <c r="AD440" s="860"/>
    </row>
    <row r="441" spans="1:30" ht="15.75" customHeight="1" x14ac:dyDescent="0.25">
      <c r="A441" s="860"/>
      <c r="B441" s="860"/>
      <c r="C441" s="860"/>
      <c r="D441" s="860"/>
      <c r="E441" s="860"/>
      <c r="F441" s="860"/>
      <c r="G441" s="868"/>
      <c r="H441" s="860"/>
      <c r="I441" s="860"/>
      <c r="J441" s="860"/>
      <c r="K441" s="860"/>
      <c r="L441" s="860"/>
      <c r="M441" s="860"/>
      <c r="N441" s="860"/>
      <c r="O441" s="860"/>
      <c r="P441" s="860"/>
      <c r="Q441" s="860"/>
      <c r="R441" s="860"/>
      <c r="S441" s="860"/>
      <c r="T441" s="860"/>
      <c r="U441" s="860"/>
      <c r="V441" s="860"/>
      <c r="W441" s="860"/>
      <c r="X441" s="860"/>
      <c r="Y441" s="860"/>
      <c r="Z441" s="860"/>
      <c r="AA441" s="860"/>
      <c r="AB441" s="860"/>
      <c r="AC441" s="860"/>
      <c r="AD441" s="860"/>
    </row>
    <row r="442" spans="1:30" ht="15.75" customHeight="1" x14ac:dyDescent="0.25">
      <c r="A442" s="860"/>
      <c r="B442" s="860"/>
      <c r="C442" s="860"/>
      <c r="D442" s="860"/>
      <c r="E442" s="860"/>
      <c r="F442" s="860"/>
      <c r="G442" s="868"/>
      <c r="H442" s="860"/>
      <c r="I442" s="860"/>
      <c r="J442" s="860"/>
      <c r="K442" s="860"/>
      <c r="L442" s="860"/>
      <c r="M442" s="860"/>
      <c r="N442" s="860"/>
      <c r="O442" s="860"/>
      <c r="P442" s="860"/>
      <c r="Q442" s="860"/>
      <c r="R442" s="860"/>
      <c r="S442" s="860"/>
      <c r="T442" s="860"/>
      <c r="U442" s="860"/>
      <c r="V442" s="860"/>
      <c r="W442" s="860"/>
      <c r="X442" s="860"/>
      <c r="Y442" s="860"/>
      <c r="Z442" s="860"/>
      <c r="AA442" s="860"/>
      <c r="AB442" s="860"/>
      <c r="AC442" s="860"/>
      <c r="AD442" s="860"/>
    </row>
    <row r="443" spans="1:30" ht="15.75" customHeight="1" x14ac:dyDescent="0.25">
      <c r="A443" s="860"/>
      <c r="B443" s="860"/>
      <c r="C443" s="860"/>
      <c r="D443" s="860"/>
      <c r="E443" s="860"/>
      <c r="F443" s="860"/>
      <c r="G443" s="868"/>
      <c r="H443" s="860"/>
      <c r="I443" s="860"/>
      <c r="J443" s="860"/>
      <c r="K443" s="860"/>
      <c r="L443" s="860"/>
      <c r="M443" s="860"/>
      <c r="N443" s="860"/>
      <c r="O443" s="860"/>
      <c r="P443" s="860"/>
      <c r="Q443" s="860"/>
      <c r="R443" s="860"/>
      <c r="S443" s="860"/>
      <c r="T443" s="860"/>
      <c r="U443" s="860"/>
      <c r="V443" s="860"/>
      <c r="W443" s="860"/>
      <c r="X443" s="860"/>
      <c r="Y443" s="860"/>
      <c r="Z443" s="860"/>
      <c r="AA443" s="860"/>
      <c r="AB443" s="860"/>
      <c r="AC443" s="860"/>
      <c r="AD443" s="860"/>
    </row>
    <row r="444" spans="1:30" ht="15.75" customHeight="1" x14ac:dyDescent="0.25">
      <c r="A444" s="860"/>
      <c r="B444" s="860"/>
      <c r="C444" s="860"/>
      <c r="D444" s="860"/>
      <c r="E444" s="860"/>
      <c r="F444" s="860"/>
      <c r="G444" s="868"/>
      <c r="H444" s="860"/>
      <c r="I444" s="860"/>
      <c r="J444" s="860"/>
      <c r="K444" s="860"/>
      <c r="L444" s="860"/>
      <c r="M444" s="860"/>
      <c r="N444" s="860"/>
      <c r="O444" s="860"/>
      <c r="P444" s="860"/>
      <c r="Q444" s="860"/>
      <c r="R444" s="860"/>
      <c r="S444" s="860"/>
      <c r="T444" s="860"/>
      <c r="U444" s="860"/>
      <c r="V444" s="860"/>
      <c r="W444" s="860"/>
      <c r="X444" s="860"/>
      <c r="Y444" s="860"/>
      <c r="Z444" s="860"/>
      <c r="AA444" s="860"/>
      <c r="AB444" s="860"/>
      <c r="AC444" s="860"/>
      <c r="AD444" s="860"/>
    </row>
    <row r="445" spans="1:30" ht="15.75" customHeight="1" x14ac:dyDescent="0.25">
      <c r="A445" s="860"/>
      <c r="B445" s="860"/>
      <c r="C445" s="860"/>
      <c r="D445" s="860"/>
      <c r="E445" s="860"/>
      <c r="F445" s="860"/>
      <c r="G445" s="868"/>
      <c r="H445" s="860"/>
      <c r="I445" s="860"/>
      <c r="J445" s="860"/>
      <c r="K445" s="860"/>
      <c r="L445" s="860"/>
      <c r="M445" s="860"/>
      <c r="N445" s="860"/>
      <c r="O445" s="860"/>
      <c r="P445" s="860"/>
      <c r="Q445" s="860"/>
      <c r="R445" s="860"/>
      <c r="S445" s="860"/>
      <c r="T445" s="860"/>
      <c r="U445" s="860"/>
      <c r="V445" s="860"/>
      <c r="W445" s="860"/>
      <c r="X445" s="860"/>
      <c r="Y445" s="860"/>
      <c r="Z445" s="860"/>
      <c r="AA445" s="860"/>
      <c r="AB445" s="860"/>
      <c r="AC445" s="860"/>
      <c r="AD445" s="860"/>
    </row>
    <row r="446" spans="1:30" ht="15.75" customHeight="1" x14ac:dyDescent="0.25">
      <c r="A446" s="860"/>
      <c r="B446" s="860"/>
      <c r="C446" s="860"/>
      <c r="D446" s="860"/>
      <c r="E446" s="860"/>
      <c r="F446" s="860"/>
      <c r="G446" s="868"/>
      <c r="H446" s="860"/>
      <c r="I446" s="860"/>
      <c r="J446" s="860"/>
      <c r="K446" s="860"/>
      <c r="L446" s="860"/>
      <c r="M446" s="860"/>
      <c r="N446" s="860"/>
      <c r="O446" s="860"/>
      <c r="P446" s="860"/>
      <c r="Q446" s="860"/>
      <c r="R446" s="860"/>
      <c r="S446" s="860"/>
      <c r="T446" s="860"/>
      <c r="U446" s="860"/>
      <c r="V446" s="860"/>
      <c r="W446" s="860"/>
      <c r="X446" s="860"/>
      <c r="Y446" s="860"/>
      <c r="Z446" s="860"/>
      <c r="AA446" s="860"/>
      <c r="AB446" s="860"/>
      <c r="AC446" s="860"/>
      <c r="AD446" s="860"/>
    </row>
    <row r="447" spans="1:30" ht="15.75" customHeight="1" x14ac:dyDescent="0.25">
      <c r="A447" s="860"/>
      <c r="B447" s="860"/>
      <c r="C447" s="860"/>
      <c r="D447" s="860"/>
      <c r="E447" s="860"/>
      <c r="F447" s="860"/>
      <c r="G447" s="868"/>
      <c r="H447" s="860"/>
      <c r="I447" s="860"/>
      <c r="J447" s="860"/>
      <c r="K447" s="860"/>
      <c r="L447" s="860"/>
      <c r="M447" s="860"/>
      <c r="N447" s="860"/>
      <c r="O447" s="860"/>
      <c r="P447" s="860"/>
      <c r="Q447" s="860"/>
      <c r="R447" s="860"/>
      <c r="S447" s="860"/>
      <c r="T447" s="860"/>
      <c r="U447" s="860"/>
      <c r="V447" s="860"/>
      <c r="W447" s="860"/>
      <c r="X447" s="860"/>
      <c r="Y447" s="860"/>
      <c r="Z447" s="860"/>
      <c r="AA447" s="860"/>
      <c r="AB447" s="860"/>
      <c r="AC447" s="860"/>
      <c r="AD447" s="860"/>
    </row>
    <row r="448" spans="1:30" ht="15.75" customHeight="1" x14ac:dyDescent="0.25">
      <c r="A448" s="860"/>
      <c r="B448" s="860"/>
      <c r="C448" s="860"/>
      <c r="D448" s="860"/>
      <c r="E448" s="860"/>
      <c r="F448" s="860"/>
      <c r="G448" s="868"/>
      <c r="H448" s="860"/>
      <c r="I448" s="860"/>
      <c r="J448" s="860"/>
      <c r="K448" s="860"/>
      <c r="L448" s="860"/>
      <c r="M448" s="860"/>
      <c r="N448" s="860"/>
      <c r="O448" s="860"/>
      <c r="P448" s="860"/>
      <c r="Q448" s="860"/>
      <c r="R448" s="860"/>
      <c r="S448" s="860"/>
      <c r="T448" s="860"/>
      <c r="U448" s="860"/>
      <c r="V448" s="860"/>
      <c r="W448" s="860"/>
      <c r="X448" s="860"/>
      <c r="Y448" s="860"/>
      <c r="Z448" s="860"/>
      <c r="AA448" s="860"/>
      <c r="AB448" s="860"/>
      <c r="AC448" s="860"/>
      <c r="AD448" s="860"/>
    </row>
    <row r="449" spans="1:30" ht="15.75" customHeight="1" x14ac:dyDescent="0.25">
      <c r="A449" s="860"/>
      <c r="B449" s="860"/>
      <c r="C449" s="860"/>
      <c r="D449" s="860"/>
      <c r="E449" s="860"/>
      <c r="F449" s="860"/>
      <c r="G449" s="868"/>
      <c r="H449" s="860"/>
      <c r="I449" s="860"/>
      <c r="J449" s="860"/>
      <c r="K449" s="860"/>
      <c r="L449" s="860"/>
      <c r="M449" s="860"/>
      <c r="N449" s="860"/>
      <c r="O449" s="860"/>
      <c r="P449" s="860"/>
      <c r="Q449" s="860"/>
      <c r="R449" s="860"/>
      <c r="S449" s="860"/>
      <c r="T449" s="860"/>
      <c r="U449" s="860"/>
      <c r="V449" s="860"/>
      <c r="W449" s="860"/>
      <c r="X449" s="860"/>
      <c r="Y449" s="860"/>
      <c r="Z449" s="860"/>
      <c r="AA449" s="860"/>
      <c r="AB449" s="860"/>
      <c r="AC449" s="860"/>
      <c r="AD449" s="860"/>
    </row>
    <row r="450" spans="1:30" ht="15.75" customHeight="1" x14ac:dyDescent="0.25">
      <c r="A450" s="860"/>
      <c r="B450" s="860"/>
      <c r="C450" s="860"/>
      <c r="D450" s="860"/>
      <c r="E450" s="860"/>
      <c r="F450" s="860"/>
      <c r="G450" s="868"/>
      <c r="H450" s="860"/>
      <c r="I450" s="860"/>
      <c r="J450" s="860"/>
      <c r="K450" s="860"/>
      <c r="L450" s="860"/>
      <c r="M450" s="860"/>
      <c r="N450" s="860"/>
      <c r="O450" s="860"/>
      <c r="P450" s="860"/>
      <c r="Q450" s="860"/>
      <c r="R450" s="860"/>
      <c r="S450" s="860"/>
      <c r="T450" s="860"/>
      <c r="U450" s="860"/>
      <c r="V450" s="860"/>
      <c r="W450" s="860"/>
      <c r="X450" s="860"/>
      <c r="Y450" s="860"/>
      <c r="Z450" s="860"/>
      <c r="AA450" s="860"/>
      <c r="AB450" s="860"/>
      <c r="AC450" s="860"/>
      <c r="AD450" s="860"/>
    </row>
    <row r="451" spans="1:30" ht="15.75" customHeight="1" x14ac:dyDescent="0.25">
      <c r="A451" s="860"/>
      <c r="B451" s="860"/>
      <c r="C451" s="860"/>
      <c r="D451" s="860"/>
      <c r="E451" s="860"/>
      <c r="F451" s="860"/>
      <c r="G451" s="868"/>
      <c r="H451" s="860"/>
      <c r="I451" s="860"/>
      <c r="J451" s="860"/>
      <c r="K451" s="860"/>
      <c r="L451" s="860"/>
      <c r="M451" s="860"/>
      <c r="N451" s="860"/>
      <c r="O451" s="860"/>
      <c r="P451" s="860"/>
      <c r="Q451" s="860"/>
      <c r="R451" s="860"/>
      <c r="S451" s="860"/>
      <c r="T451" s="860"/>
      <c r="U451" s="860"/>
      <c r="V451" s="860"/>
      <c r="W451" s="860"/>
      <c r="X451" s="860"/>
      <c r="Y451" s="860"/>
      <c r="Z451" s="860"/>
      <c r="AA451" s="860"/>
      <c r="AB451" s="860"/>
      <c r="AC451" s="860"/>
      <c r="AD451" s="860"/>
    </row>
    <row r="452" spans="1:30" ht="15.75" customHeight="1" x14ac:dyDescent="0.25">
      <c r="A452" s="860"/>
      <c r="B452" s="860"/>
      <c r="C452" s="860"/>
      <c r="D452" s="860"/>
      <c r="E452" s="860"/>
      <c r="F452" s="860"/>
      <c r="G452" s="868"/>
      <c r="H452" s="860"/>
      <c r="I452" s="860"/>
      <c r="J452" s="860"/>
      <c r="K452" s="860"/>
      <c r="L452" s="860"/>
      <c r="M452" s="860"/>
      <c r="N452" s="860"/>
      <c r="O452" s="860"/>
      <c r="P452" s="860"/>
      <c r="Q452" s="860"/>
      <c r="R452" s="860"/>
      <c r="S452" s="860"/>
      <c r="T452" s="860"/>
      <c r="U452" s="860"/>
      <c r="V452" s="860"/>
      <c r="W452" s="860"/>
      <c r="X452" s="860"/>
      <c r="Y452" s="860"/>
      <c r="Z452" s="860"/>
      <c r="AA452" s="860"/>
      <c r="AB452" s="860"/>
      <c r="AC452" s="860"/>
      <c r="AD452" s="860"/>
    </row>
    <row r="453" spans="1:30" ht="15.75" customHeight="1" x14ac:dyDescent="0.25">
      <c r="A453" s="860"/>
      <c r="B453" s="860"/>
      <c r="C453" s="860"/>
      <c r="D453" s="860"/>
      <c r="E453" s="860"/>
      <c r="F453" s="860"/>
      <c r="G453" s="868"/>
      <c r="H453" s="860"/>
      <c r="I453" s="860"/>
      <c r="J453" s="860"/>
      <c r="K453" s="860"/>
      <c r="L453" s="860"/>
      <c r="M453" s="860"/>
      <c r="N453" s="860"/>
      <c r="O453" s="860"/>
      <c r="P453" s="860"/>
      <c r="Q453" s="860"/>
      <c r="R453" s="860"/>
      <c r="S453" s="860"/>
      <c r="T453" s="860"/>
      <c r="U453" s="860"/>
      <c r="V453" s="860"/>
      <c r="W453" s="860"/>
      <c r="X453" s="860"/>
      <c r="Y453" s="860"/>
      <c r="Z453" s="860"/>
      <c r="AA453" s="860"/>
      <c r="AB453" s="860"/>
      <c r="AC453" s="860"/>
      <c r="AD453" s="860"/>
    </row>
    <row r="454" spans="1:30" ht="15.75" customHeight="1" x14ac:dyDescent="0.25">
      <c r="A454" s="860"/>
      <c r="B454" s="860"/>
      <c r="C454" s="860"/>
      <c r="D454" s="860"/>
      <c r="E454" s="860"/>
      <c r="F454" s="860"/>
      <c r="G454" s="868"/>
      <c r="H454" s="860"/>
      <c r="I454" s="860"/>
      <c r="J454" s="860"/>
      <c r="K454" s="860"/>
      <c r="L454" s="860"/>
      <c r="M454" s="860"/>
      <c r="N454" s="860"/>
      <c r="O454" s="860"/>
      <c r="P454" s="860"/>
      <c r="Q454" s="860"/>
      <c r="R454" s="860"/>
      <c r="S454" s="860"/>
      <c r="T454" s="860"/>
      <c r="U454" s="860"/>
      <c r="V454" s="860"/>
      <c r="W454" s="860"/>
      <c r="X454" s="860"/>
      <c r="Y454" s="860"/>
      <c r="Z454" s="860"/>
      <c r="AA454" s="860"/>
      <c r="AB454" s="860"/>
      <c r="AC454" s="860"/>
      <c r="AD454" s="860"/>
    </row>
    <row r="455" spans="1:30" ht="15.75" customHeight="1" x14ac:dyDescent="0.25">
      <c r="A455" s="860"/>
      <c r="B455" s="860"/>
      <c r="C455" s="860"/>
      <c r="D455" s="860"/>
      <c r="E455" s="860"/>
      <c r="F455" s="860"/>
      <c r="G455" s="868"/>
      <c r="H455" s="860"/>
      <c r="I455" s="860"/>
      <c r="J455" s="860"/>
      <c r="K455" s="860"/>
      <c r="L455" s="860"/>
      <c r="M455" s="860"/>
      <c r="N455" s="860"/>
      <c r="O455" s="860"/>
      <c r="P455" s="860"/>
      <c r="Q455" s="860"/>
      <c r="R455" s="860"/>
      <c r="S455" s="860"/>
      <c r="T455" s="860"/>
      <c r="U455" s="860"/>
      <c r="V455" s="860"/>
      <c r="W455" s="860"/>
      <c r="X455" s="860"/>
      <c r="Y455" s="860"/>
      <c r="Z455" s="860"/>
      <c r="AA455" s="860"/>
      <c r="AB455" s="860"/>
      <c r="AC455" s="860"/>
      <c r="AD455" s="860"/>
    </row>
    <row r="456" spans="1:30" ht="15.75" customHeight="1" x14ac:dyDescent="0.25">
      <c r="A456" s="860"/>
      <c r="B456" s="860"/>
      <c r="C456" s="860"/>
      <c r="D456" s="860"/>
      <c r="E456" s="860"/>
      <c r="F456" s="860"/>
      <c r="G456" s="868"/>
      <c r="H456" s="860"/>
      <c r="I456" s="860"/>
      <c r="J456" s="860"/>
      <c r="K456" s="860"/>
      <c r="L456" s="860"/>
      <c r="M456" s="860"/>
      <c r="N456" s="860"/>
      <c r="O456" s="860"/>
      <c r="P456" s="860"/>
      <c r="Q456" s="860"/>
      <c r="R456" s="860"/>
      <c r="S456" s="860"/>
      <c r="T456" s="860"/>
      <c r="U456" s="860"/>
      <c r="V456" s="860"/>
      <c r="W456" s="860"/>
      <c r="X456" s="860"/>
      <c r="Y456" s="860"/>
      <c r="Z456" s="860"/>
      <c r="AA456" s="860"/>
      <c r="AB456" s="860"/>
      <c r="AC456" s="860"/>
      <c r="AD456" s="860"/>
    </row>
    <row r="457" spans="1:30" ht="15.75" customHeight="1" x14ac:dyDescent="0.25">
      <c r="A457" s="860"/>
      <c r="B457" s="860"/>
      <c r="C457" s="860"/>
      <c r="D457" s="860"/>
      <c r="E457" s="860"/>
      <c r="F457" s="860"/>
      <c r="G457" s="868"/>
      <c r="H457" s="860"/>
      <c r="I457" s="860"/>
      <c r="J457" s="860"/>
      <c r="K457" s="860"/>
      <c r="L457" s="860"/>
      <c r="M457" s="860"/>
      <c r="N457" s="860"/>
      <c r="O457" s="860"/>
      <c r="P457" s="860"/>
      <c r="Q457" s="860"/>
      <c r="R457" s="860"/>
      <c r="S457" s="860"/>
      <c r="T457" s="860"/>
      <c r="U457" s="860"/>
      <c r="V457" s="860"/>
      <c r="W457" s="860"/>
      <c r="X457" s="860"/>
      <c r="Y457" s="860"/>
      <c r="Z457" s="860"/>
      <c r="AA457" s="860"/>
      <c r="AB457" s="860"/>
      <c r="AC457" s="860"/>
      <c r="AD457" s="860"/>
    </row>
    <row r="458" spans="1:30" ht="15.75" customHeight="1" x14ac:dyDescent="0.25">
      <c r="A458" s="860"/>
      <c r="B458" s="860"/>
      <c r="C458" s="860"/>
      <c r="D458" s="860"/>
      <c r="E458" s="860"/>
      <c r="F458" s="860"/>
      <c r="G458" s="868"/>
      <c r="H458" s="860"/>
      <c r="I458" s="860"/>
      <c r="J458" s="860"/>
      <c r="K458" s="860"/>
      <c r="L458" s="860"/>
      <c r="M458" s="860"/>
      <c r="N458" s="860"/>
      <c r="O458" s="860"/>
      <c r="P458" s="860"/>
      <c r="Q458" s="860"/>
      <c r="R458" s="860"/>
      <c r="S458" s="860"/>
      <c r="T458" s="860"/>
      <c r="U458" s="860"/>
      <c r="V458" s="860"/>
      <c r="W458" s="860"/>
      <c r="X458" s="860"/>
      <c r="Y458" s="860"/>
      <c r="Z458" s="860"/>
      <c r="AA458" s="860"/>
      <c r="AB458" s="860"/>
      <c r="AC458" s="860"/>
      <c r="AD458" s="860"/>
    </row>
    <row r="459" spans="1:30" ht="15.75" customHeight="1" x14ac:dyDescent="0.25">
      <c r="A459" s="860"/>
      <c r="B459" s="860"/>
      <c r="C459" s="860"/>
      <c r="D459" s="860"/>
      <c r="E459" s="860"/>
      <c r="F459" s="860"/>
      <c r="G459" s="868"/>
      <c r="H459" s="860"/>
      <c r="I459" s="860"/>
      <c r="J459" s="860"/>
      <c r="K459" s="860"/>
      <c r="L459" s="860"/>
      <c r="M459" s="860"/>
      <c r="N459" s="860"/>
      <c r="O459" s="860"/>
      <c r="P459" s="860"/>
      <c r="Q459" s="860"/>
      <c r="R459" s="860"/>
      <c r="S459" s="860"/>
      <c r="T459" s="860"/>
      <c r="U459" s="860"/>
      <c r="V459" s="860"/>
      <c r="W459" s="860"/>
      <c r="X459" s="860"/>
      <c r="Y459" s="860"/>
      <c r="Z459" s="860"/>
      <c r="AA459" s="860"/>
      <c r="AB459" s="860"/>
      <c r="AC459" s="860"/>
      <c r="AD459" s="860"/>
    </row>
    <row r="460" spans="1:30" ht="15.75" customHeight="1" x14ac:dyDescent="0.25">
      <c r="A460" s="860"/>
      <c r="B460" s="860"/>
      <c r="C460" s="860"/>
      <c r="D460" s="860"/>
      <c r="E460" s="860"/>
      <c r="F460" s="860"/>
      <c r="G460" s="868"/>
      <c r="H460" s="860"/>
      <c r="I460" s="860"/>
      <c r="J460" s="860"/>
      <c r="K460" s="860"/>
      <c r="L460" s="860"/>
      <c r="M460" s="860"/>
      <c r="N460" s="860"/>
      <c r="O460" s="860"/>
      <c r="P460" s="860"/>
      <c r="Q460" s="860"/>
      <c r="R460" s="860"/>
      <c r="S460" s="860"/>
      <c r="T460" s="860"/>
      <c r="U460" s="860"/>
      <c r="V460" s="860"/>
      <c r="W460" s="860"/>
      <c r="X460" s="860"/>
      <c r="Y460" s="860"/>
      <c r="Z460" s="860"/>
      <c r="AA460" s="860"/>
      <c r="AB460" s="860"/>
      <c r="AC460" s="860"/>
      <c r="AD460" s="860"/>
    </row>
    <row r="461" spans="1:30" ht="15.75" customHeight="1" x14ac:dyDescent="0.25">
      <c r="A461" s="860"/>
      <c r="B461" s="860"/>
      <c r="C461" s="860"/>
      <c r="D461" s="860"/>
      <c r="E461" s="860"/>
      <c r="F461" s="860"/>
      <c r="G461" s="868"/>
      <c r="H461" s="860"/>
      <c r="I461" s="860"/>
      <c r="J461" s="860"/>
      <c r="K461" s="860"/>
      <c r="L461" s="860"/>
      <c r="M461" s="860"/>
      <c r="N461" s="860"/>
      <c r="O461" s="860"/>
      <c r="P461" s="860"/>
      <c r="Q461" s="860"/>
      <c r="R461" s="860"/>
      <c r="S461" s="860"/>
      <c r="T461" s="860"/>
      <c r="U461" s="860"/>
      <c r="V461" s="860"/>
      <c r="W461" s="860"/>
      <c r="X461" s="860"/>
      <c r="Y461" s="860"/>
      <c r="Z461" s="860"/>
      <c r="AA461" s="860"/>
      <c r="AB461" s="860"/>
      <c r="AC461" s="860"/>
      <c r="AD461" s="860"/>
    </row>
    <row r="462" spans="1:30" ht="15.75" customHeight="1" x14ac:dyDescent="0.25">
      <c r="A462" s="860"/>
      <c r="B462" s="860"/>
      <c r="C462" s="860"/>
      <c r="D462" s="860"/>
      <c r="E462" s="860"/>
      <c r="F462" s="860"/>
      <c r="G462" s="868"/>
      <c r="H462" s="860"/>
      <c r="I462" s="860"/>
      <c r="J462" s="860"/>
      <c r="K462" s="860"/>
      <c r="L462" s="860"/>
      <c r="M462" s="860"/>
      <c r="N462" s="860"/>
      <c r="O462" s="860"/>
      <c r="P462" s="860"/>
      <c r="Q462" s="860"/>
      <c r="R462" s="860"/>
      <c r="S462" s="860"/>
      <c r="T462" s="860"/>
      <c r="U462" s="860"/>
      <c r="V462" s="860"/>
      <c r="W462" s="860"/>
      <c r="X462" s="860"/>
      <c r="Y462" s="860"/>
      <c r="Z462" s="860"/>
      <c r="AA462" s="860"/>
      <c r="AB462" s="860"/>
      <c r="AC462" s="860"/>
      <c r="AD462" s="860"/>
    </row>
    <row r="463" spans="1:30" ht="15.75" customHeight="1" x14ac:dyDescent="0.25">
      <c r="A463" s="860"/>
      <c r="B463" s="860"/>
      <c r="C463" s="860"/>
      <c r="D463" s="860"/>
      <c r="E463" s="860"/>
      <c r="F463" s="860"/>
      <c r="G463" s="868"/>
      <c r="H463" s="860"/>
      <c r="I463" s="860"/>
      <c r="J463" s="860"/>
      <c r="K463" s="860"/>
      <c r="L463" s="860"/>
      <c r="M463" s="860"/>
      <c r="N463" s="860"/>
      <c r="O463" s="860"/>
      <c r="P463" s="860"/>
      <c r="Q463" s="860"/>
      <c r="R463" s="860"/>
      <c r="S463" s="860"/>
      <c r="T463" s="860"/>
      <c r="U463" s="860"/>
      <c r="V463" s="860"/>
      <c r="W463" s="860"/>
      <c r="X463" s="860"/>
      <c r="Y463" s="860"/>
      <c r="Z463" s="860"/>
      <c r="AA463" s="860"/>
      <c r="AB463" s="860"/>
      <c r="AC463" s="860"/>
      <c r="AD463" s="860"/>
    </row>
    <row r="464" spans="1:30" ht="15.75" customHeight="1" x14ac:dyDescent="0.25">
      <c r="A464" s="860"/>
      <c r="B464" s="860"/>
      <c r="C464" s="860"/>
      <c r="D464" s="860"/>
      <c r="E464" s="860"/>
      <c r="F464" s="860"/>
      <c r="G464" s="868"/>
      <c r="H464" s="860"/>
      <c r="I464" s="860"/>
      <c r="J464" s="860"/>
      <c r="K464" s="860"/>
      <c r="L464" s="860"/>
      <c r="M464" s="860"/>
      <c r="N464" s="860"/>
      <c r="O464" s="860"/>
      <c r="P464" s="860"/>
      <c r="Q464" s="860"/>
      <c r="R464" s="860"/>
      <c r="S464" s="860"/>
      <c r="T464" s="860"/>
      <c r="U464" s="860"/>
      <c r="V464" s="860"/>
      <c r="W464" s="860"/>
      <c r="X464" s="860"/>
      <c r="Y464" s="860"/>
      <c r="Z464" s="860"/>
      <c r="AA464" s="860"/>
      <c r="AB464" s="860"/>
      <c r="AC464" s="860"/>
      <c r="AD464" s="860"/>
    </row>
    <row r="465" spans="1:30" ht="15.75" customHeight="1" x14ac:dyDescent="0.25">
      <c r="A465" s="860"/>
      <c r="B465" s="860"/>
      <c r="C465" s="860"/>
      <c r="D465" s="860"/>
      <c r="E465" s="860"/>
      <c r="F465" s="860"/>
      <c r="G465" s="868"/>
      <c r="H465" s="860"/>
      <c r="I465" s="860"/>
      <c r="J465" s="860"/>
      <c r="K465" s="860"/>
      <c r="L465" s="860"/>
      <c r="M465" s="860"/>
      <c r="N465" s="860"/>
      <c r="O465" s="860"/>
      <c r="P465" s="860"/>
      <c r="Q465" s="860"/>
      <c r="R465" s="860"/>
      <c r="S465" s="860"/>
      <c r="T465" s="860"/>
      <c r="U465" s="860"/>
      <c r="V465" s="860"/>
      <c r="W465" s="860"/>
      <c r="X465" s="860"/>
      <c r="Y465" s="860"/>
      <c r="Z465" s="860"/>
      <c r="AA465" s="860"/>
      <c r="AB465" s="860"/>
      <c r="AC465" s="860"/>
      <c r="AD465" s="860"/>
    </row>
    <row r="466" spans="1:30" ht="15.75" customHeight="1" x14ac:dyDescent="0.25">
      <c r="A466" s="860"/>
      <c r="B466" s="860"/>
      <c r="C466" s="860"/>
      <c r="D466" s="860"/>
      <c r="E466" s="860"/>
      <c r="F466" s="860"/>
      <c r="G466" s="868"/>
      <c r="H466" s="860"/>
      <c r="I466" s="860"/>
      <c r="J466" s="860"/>
      <c r="K466" s="860"/>
      <c r="L466" s="860"/>
      <c r="M466" s="860"/>
      <c r="N466" s="860"/>
      <c r="O466" s="860"/>
      <c r="P466" s="860"/>
      <c r="Q466" s="860"/>
      <c r="R466" s="860"/>
      <c r="S466" s="860"/>
      <c r="T466" s="860"/>
      <c r="U466" s="860"/>
      <c r="V466" s="860"/>
      <c r="W466" s="860"/>
      <c r="X466" s="860"/>
      <c r="Y466" s="860"/>
      <c r="Z466" s="860"/>
      <c r="AA466" s="860"/>
      <c r="AB466" s="860"/>
      <c r="AC466" s="860"/>
      <c r="AD466" s="860"/>
    </row>
    <row r="467" spans="1:30" ht="15.75" customHeight="1" x14ac:dyDescent="0.25">
      <c r="A467" s="860"/>
      <c r="B467" s="860"/>
      <c r="C467" s="860"/>
      <c r="D467" s="860"/>
      <c r="E467" s="860"/>
      <c r="F467" s="860"/>
      <c r="G467" s="868"/>
      <c r="H467" s="860"/>
      <c r="I467" s="860"/>
      <c r="J467" s="860"/>
      <c r="K467" s="860"/>
      <c r="L467" s="860"/>
      <c r="M467" s="860"/>
      <c r="N467" s="860"/>
      <c r="O467" s="860"/>
      <c r="P467" s="860"/>
      <c r="Q467" s="860"/>
      <c r="R467" s="860"/>
      <c r="S467" s="860"/>
      <c r="T467" s="860"/>
      <c r="U467" s="860"/>
      <c r="V467" s="860"/>
      <c r="W467" s="860"/>
      <c r="X467" s="860"/>
      <c r="Y467" s="860"/>
      <c r="Z467" s="860"/>
      <c r="AA467" s="860"/>
      <c r="AB467" s="860"/>
      <c r="AC467" s="860"/>
      <c r="AD467" s="860"/>
    </row>
    <row r="468" spans="1:30" ht="15.75" customHeight="1" x14ac:dyDescent="0.25">
      <c r="A468" s="860"/>
      <c r="B468" s="860"/>
      <c r="C468" s="860"/>
      <c r="D468" s="860"/>
      <c r="E468" s="860"/>
      <c r="F468" s="860"/>
      <c r="G468" s="868"/>
      <c r="H468" s="860"/>
      <c r="I468" s="860"/>
      <c r="J468" s="860"/>
      <c r="K468" s="860"/>
      <c r="L468" s="860"/>
      <c r="M468" s="860"/>
      <c r="N468" s="860"/>
      <c r="O468" s="860"/>
      <c r="P468" s="860"/>
      <c r="Q468" s="860"/>
      <c r="R468" s="860"/>
      <c r="S468" s="860"/>
      <c r="T468" s="860"/>
      <c r="U468" s="860"/>
      <c r="V468" s="860"/>
      <c r="W468" s="860"/>
      <c r="X468" s="860"/>
      <c r="Y468" s="860"/>
      <c r="Z468" s="860"/>
      <c r="AA468" s="860"/>
      <c r="AB468" s="860"/>
      <c r="AC468" s="860"/>
      <c r="AD468" s="860"/>
    </row>
    <row r="469" spans="1:30" ht="15.75" customHeight="1" x14ac:dyDescent="0.25">
      <c r="A469" s="860"/>
      <c r="B469" s="860"/>
      <c r="C469" s="860"/>
      <c r="D469" s="860"/>
      <c r="E469" s="860"/>
      <c r="F469" s="860"/>
      <c r="G469" s="868"/>
      <c r="H469" s="860"/>
      <c r="I469" s="860"/>
      <c r="J469" s="860"/>
      <c r="K469" s="860"/>
      <c r="L469" s="860"/>
      <c r="M469" s="860"/>
      <c r="N469" s="860"/>
      <c r="O469" s="860"/>
      <c r="P469" s="860"/>
      <c r="Q469" s="860"/>
      <c r="R469" s="860"/>
      <c r="S469" s="860"/>
      <c r="T469" s="860"/>
      <c r="U469" s="860"/>
      <c r="V469" s="860"/>
      <c r="W469" s="860"/>
      <c r="X469" s="860"/>
      <c r="Y469" s="860"/>
      <c r="Z469" s="860"/>
      <c r="AA469" s="860"/>
      <c r="AB469" s="860"/>
      <c r="AC469" s="860"/>
      <c r="AD469" s="860"/>
    </row>
    <row r="470" spans="1:30" ht="15.75" customHeight="1" x14ac:dyDescent="0.25">
      <c r="A470" s="860"/>
      <c r="B470" s="860"/>
      <c r="C470" s="860"/>
      <c r="D470" s="860"/>
      <c r="E470" s="860"/>
      <c r="F470" s="860"/>
      <c r="G470" s="868"/>
      <c r="H470" s="860"/>
      <c r="I470" s="860"/>
      <c r="J470" s="860"/>
      <c r="K470" s="860"/>
      <c r="L470" s="860"/>
      <c r="M470" s="860"/>
      <c r="N470" s="860"/>
      <c r="O470" s="860"/>
      <c r="P470" s="860"/>
      <c r="Q470" s="860"/>
      <c r="R470" s="860"/>
      <c r="S470" s="860"/>
      <c r="T470" s="860"/>
      <c r="U470" s="860"/>
      <c r="V470" s="860"/>
      <c r="W470" s="860"/>
      <c r="X470" s="860"/>
      <c r="Y470" s="860"/>
      <c r="Z470" s="860"/>
      <c r="AA470" s="860"/>
      <c r="AB470" s="860"/>
      <c r="AC470" s="860"/>
      <c r="AD470" s="860"/>
    </row>
    <row r="471" spans="1:30" ht="15.75" customHeight="1" x14ac:dyDescent="0.25">
      <c r="A471" s="860"/>
      <c r="B471" s="860"/>
      <c r="C471" s="860"/>
      <c r="D471" s="860"/>
      <c r="E471" s="860"/>
      <c r="F471" s="860"/>
      <c r="G471" s="868"/>
      <c r="H471" s="860"/>
      <c r="I471" s="860"/>
      <c r="J471" s="860"/>
      <c r="K471" s="860"/>
      <c r="L471" s="860"/>
      <c r="M471" s="860"/>
      <c r="N471" s="860"/>
      <c r="O471" s="860"/>
      <c r="P471" s="860"/>
      <c r="Q471" s="860"/>
      <c r="R471" s="860"/>
      <c r="S471" s="860"/>
      <c r="T471" s="860"/>
      <c r="U471" s="860"/>
      <c r="V471" s="860"/>
      <c r="W471" s="860"/>
      <c r="X471" s="860"/>
      <c r="Y471" s="860"/>
      <c r="Z471" s="860"/>
      <c r="AA471" s="860"/>
      <c r="AB471" s="860"/>
      <c r="AC471" s="860"/>
      <c r="AD471" s="860"/>
    </row>
    <row r="472" spans="1:30" ht="15.75" customHeight="1" x14ac:dyDescent="0.25">
      <c r="A472" s="860"/>
      <c r="B472" s="860"/>
      <c r="C472" s="860"/>
      <c r="D472" s="860"/>
      <c r="E472" s="860"/>
      <c r="F472" s="860"/>
      <c r="G472" s="868"/>
      <c r="H472" s="860"/>
      <c r="I472" s="860"/>
      <c r="J472" s="860"/>
      <c r="K472" s="860"/>
      <c r="L472" s="860"/>
      <c r="M472" s="860"/>
      <c r="N472" s="860"/>
      <c r="O472" s="860"/>
      <c r="P472" s="860"/>
      <c r="Q472" s="860"/>
      <c r="R472" s="860"/>
      <c r="S472" s="860"/>
      <c r="T472" s="860"/>
      <c r="U472" s="860"/>
      <c r="V472" s="860"/>
      <c r="W472" s="860"/>
      <c r="X472" s="860"/>
      <c r="Y472" s="860"/>
      <c r="Z472" s="860"/>
      <c r="AA472" s="860"/>
      <c r="AB472" s="860"/>
      <c r="AC472" s="860"/>
      <c r="AD472" s="860"/>
    </row>
    <row r="473" spans="1:30" ht="15.75" customHeight="1" x14ac:dyDescent="0.25">
      <c r="A473" s="860"/>
      <c r="B473" s="860"/>
      <c r="C473" s="860"/>
      <c r="D473" s="860"/>
      <c r="E473" s="860"/>
      <c r="F473" s="860"/>
      <c r="G473" s="868"/>
      <c r="H473" s="860"/>
      <c r="I473" s="860"/>
      <c r="J473" s="860"/>
      <c r="K473" s="860"/>
      <c r="L473" s="860"/>
      <c r="M473" s="860"/>
      <c r="N473" s="860"/>
      <c r="O473" s="860"/>
      <c r="P473" s="860"/>
      <c r="Q473" s="860"/>
      <c r="R473" s="860"/>
      <c r="S473" s="860"/>
      <c r="T473" s="860"/>
      <c r="U473" s="860"/>
      <c r="V473" s="860"/>
      <c r="W473" s="860"/>
      <c r="X473" s="860"/>
      <c r="Y473" s="860"/>
      <c r="Z473" s="860"/>
      <c r="AA473" s="860"/>
      <c r="AB473" s="860"/>
      <c r="AC473" s="860"/>
      <c r="AD473" s="860"/>
    </row>
    <row r="474" spans="1:30" ht="15.75" customHeight="1" x14ac:dyDescent="0.25">
      <c r="A474" s="860"/>
      <c r="B474" s="860"/>
      <c r="C474" s="860"/>
      <c r="D474" s="860"/>
      <c r="E474" s="860"/>
      <c r="F474" s="860"/>
      <c r="G474" s="868"/>
      <c r="H474" s="860"/>
      <c r="I474" s="860"/>
      <c r="J474" s="860"/>
      <c r="K474" s="860"/>
      <c r="L474" s="860"/>
      <c r="M474" s="860"/>
      <c r="N474" s="860"/>
      <c r="O474" s="860"/>
      <c r="P474" s="860"/>
      <c r="Q474" s="860"/>
      <c r="R474" s="860"/>
      <c r="S474" s="860"/>
      <c r="T474" s="860"/>
      <c r="U474" s="860"/>
      <c r="V474" s="860"/>
      <c r="W474" s="860"/>
      <c r="X474" s="860"/>
      <c r="Y474" s="860"/>
      <c r="Z474" s="860"/>
      <c r="AA474" s="860"/>
      <c r="AB474" s="860"/>
      <c r="AC474" s="860"/>
      <c r="AD474" s="860"/>
    </row>
    <row r="475" spans="1:30" ht="15.75" customHeight="1" x14ac:dyDescent="0.25">
      <c r="A475" s="860"/>
      <c r="B475" s="860"/>
      <c r="C475" s="860"/>
      <c r="D475" s="860"/>
      <c r="E475" s="860"/>
      <c r="F475" s="860"/>
      <c r="G475" s="868"/>
      <c r="H475" s="860"/>
      <c r="I475" s="860"/>
      <c r="J475" s="860"/>
      <c r="K475" s="860"/>
      <c r="L475" s="860"/>
      <c r="M475" s="860"/>
      <c r="N475" s="860"/>
      <c r="O475" s="860"/>
      <c r="P475" s="860"/>
      <c r="Q475" s="860"/>
      <c r="R475" s="860"/>
      <c r="S475" s="860"/>
      <c r="T475" s="860"/>
      <c r="U475" s="860"/>
      <c r="V475" s="860"/>
      <c r="W475" s="860"/>
      <c r="X475" s="860"/>
      <c r="Y475" s="860"/>
      <c r="Z475" s="860"/>
      <c r="AA475" s="860"/>
      <c r="AB475" s="860"/>
      <c r="AC475" s="860"/>
      <c r="AD475" s="860"/>
    </row>
    <row r="476" spans="1:30" ht="15.75" customHeight="1" x14ac:dyDescent="0.25">
      <c r="A476" s="860"/>
      <c r="B476" s="860"/>
      <c r="C476" s="860"/>
      <c r="D476" s="860"/>
      <c r="E476" s="860"/>
      <c r="F476" s="860"/>
      <c r="G476" s="868"/>
      <c r="H476" s="860"/>
      <c r="I476" s="860"/>
      <c r="J476" s="860"/>
      <c r="K476" s="860"/>
      <c r="L476" s="860"/>
      <c r="M476" s="860"/>
      <c r="N476" s="860"/>
      <c r="O476" s="860"/>
      <c r="P476" s="860"/>
      <c r="Q476" s="860"/>
      <c r="R476" s="860"/>
      <c r="S476" s="860"/>
      <c r="T476" s="860"/>
      <c r="U476" s="860"/>
      <c r="V476" s="860"/>
      <c r="W476" s="860"/>
      <c r="X476" s="860"/>
      <c r="Y476" s="860"/>
      <c r="Z476" s="860"/>
      <c r="AA476" s="860"/>
      <c r="AB476" s="860"/>
      <c r="AC476" s="860"/>
      <c r="AD476" s="860"/>
    </row>
    <row r="477" spans="1:30" ht="15.75" customHeight="1" x14ac:dyDescent="0.25">
      <c r="A477" s="860"/>
      <c r="B477" s="860"/>
      <c r="C477" s="860"/>
      <c r="D477" s="860"/>
      <c r="E477" s="860"/>
      <c r="F477" s="860"/>
      <c r="G477" s="868"/>
      <c r="H477" s="860"/>
      <c r="I477" s="860"/>
      <c r="J477" s="860"/>
      <c r="K477" s="860"/>
      <c r="L477" s="860"/>
      <c r="M477" s="860"/>
      <c r="N477" s="860"/>
      <c r="O477" s="860"/>
      <c r="P477" s="860"/>
      <c r="Q477" s="860"/>
      <c r="R477" s="860"/>
      <c r="S477" s="860"/>
      <c r="T477" s="860"/>
      <c r="U477" s="860"/>
      <c r="V477" s="860"/>
      <c r="W477" s="860"/>
      <c r="X477" s="860"/>
      <c r="Y477" s="860"/>
      <c r="Z477" s="860"/>
      <c r="AA477" s="860"/>
      <c r="AB477" s="860"/>
      <c r="AC477" s="860"/>
      <c r="AD477" s="860"/>
    </row>
    <row r="478" spans="1:30" ht="15.75" customHeight="1" x14ac:dyDescent="0.25">
      <c r="A478" s="860"/>
      <c r="B478" s="860"/>
      <c r="C478" s="860"/>
      <c r="D478" s="860"/>
      <c r="E478" s="860"/>
      <c r="F478" s="860"/>
      <c r="G478" s="868"/>
      <c r="H478" s="860"/>
      <c r="I478" s="860"/>
      <c r="J478" s="860"/>
      <c r="K478" s="860"/>
      <c r="L478" s="860"/>
      <c r="M478" s="860"/>
      <c r="N478" s="860"/>
      <c r="O478" s="860"/>
      <c r="P478" s="860"/>
      <c r="Q478" s="860"/>
      <c r="R478" s="860"/>
      <c r="S478" s="860"/>
      <c r="T478" s="860"/>
      <c r="U478" s="860"/>
      <c r="V478" s="860"/>
      <c r="W478" s="860"/>
      <c r="X478" s="860"/>
      <c r="Y478" s="860"/>
      <c r="Z478" s="860"/>
      <c r="AA478" s="860"/>
      <c r="AB478" s="860"/>
      <c r="AC478" s="860"/>
      <c r="AD478" s="860"/>
    </row>
    <row r="479" spans="1:30" ht="15.75" customHeight="1" x14ac:dyDescent="0.25">
      <c r="A479" s="860"/>
      <c r="B479" s="860"/>
      <c r="C479" s="860"/>
      <c r="D479" s="860"/>
      <c r="E479" s="860"/>
      <c r="F479" s="860"/>
      <c r="G479" s="868"/>
      <c r="H479" s="860"/>
      <c r="I479" s="860"/>
      <c r="J479" s="860"/>
      <c r="K479" s="860"/>
      <c r="L479" s="860"/>
      <c r="M479" s="860"/>
      <c r="N479" s="860"/>
      <c r="O479" s="860"/>
      <c r="P479" s="860"/>
      <c r="Q479" s="860"/>
      <c r="R479" s="860"/>
      <c r="S479" s="860"/>
      <c r="T479" s="860"/>
      <c r="U479" s="860"/>
      <c r="V479" s="860"/>
      <c r="W479" s="860"/>
      <c r="X479" s="860"/>
      <c r="Y479" s="860"/>
      <c r="Z479" s="860"/>
      <c r="AA479" s="860"/>
      <c r="AB479" s="860"/>
      <c r="AC479" s="860"/>
      <c r="AD479" s="860"/>
    </row>
    <row r="480" spans="1:30" ht="15.75" customHeight="1" x14ac:dyDescent="0.25">
      <c r="A480" s="860"/>
      <c r="B480" s="860"/>
      <c r="C480" s="860"/>
      <c r="D480" s="860"/>
      <c r="E480" s="860"/>
      <c r="F480" s="860"/>
      <c r="G480" s="868"/>
      <c r="H480" s="860"/>
      <c r="I480" s="860"/>
      <c r="J480" s="860"/>
      <c r="K480" s="860"/>
      <c r="L480" s="860"/>
      <c r="M480" s="860"/>
      <c r="N480" s="860"/>
      <c r="O480" s="860"/>
      <c r="P480" s="860"/>
      <c r="Q480" s="860"/>
      <c r="R480" s="860"/>
      <c r="S480" s="860"/>
      <c r="T480" s="860"/>
      <c r="U480" s="860"/>
      <c r="V480" s="860"/>
      <c r="W480" s="860"/>
      <c r="X480" s="860"/>
      <c r="Y480" s="860"/>
      <c r="Z480" s="860"/>
      <c r="AA480" s="860"/>
      <c r="AB480" s="860"/>
      <c r="AC480" s="860"/>
      <c r="AD480" s="860"/>
    </row>
    <row r="481" spans="1:30" ht="15.75" customHeight="1" x14ac:dyDescent="0.25">
      <c r="A481" s="860"/>
      <c r="B481" s="860"/>
      <c r="C481" s="860"/>
      <c r="D481" s="860"/>
      <c r="E481" s="860"/>
      <c r="F481" s="860"/>
      <c r="G481" s="868"/>
      <c r="H481" s="860"/>
      <c r="I481" s="860"/>
      <c r="J481" s="860"/>
      <c r="K481" s="860"/>
      <c r="L481" s="860"/>
      <c r="M481" s="860"/>
      <c r="N481" s="860"/>
      <c r="O481" s="860"/>
      <c r="P481" s="860"/>
      <c r="Q481" s="860"/>
      <c r="R481" s="860"/>
      <c r="S481" s="860"/>
      <c r="T481" s="860"/>
      <c r="U481" s="860"/>
      <c r="V481" s="860"/>
      <c r="W481" s="860"/>
      <c r="X481" s="860"/>
      <c r="Y481" s="860"/>
      <c r="Z481" s="860"/>
      <c r="AA481" s="860"/>
      <c r="AB481" s="860"/>
      <c r="AC481" s="860"/>
      <c r="AD481" s="860"/>
    </row>
    <row r="482" spans="1:30" ht="15.75" customHeight="1" x14ac:dyDescent="0.25">
      <c r="A482" s="860"/>
      <c r="B482" s="860"/>
      <c r="C482" s="860"/>
      <c r="D482" s="860"/>
      <c r="E482" s="860"/>
      <c r="F482" s="860"/>
      <c r="G482" s="868"/>
      <c r="H482" s="860"/>
      <c r="I482" s="860"/>
      <c r="J482" s="860"/>
      <c r="K482" s="860"/>
      <c r="L482" s="860"/>
      <c r="M482" s="860"/>
      <c r="N482" s="860"/>
      <c r="O482" s="860"/>
      <c r="P482" s="860"/>
      <c r="Q482" s="860"/>
      <c r="R482" s="860"/>
      <c r="S482" s="860"/>
      <c r="T482" s="860"/>
      <c r="U482" s="860"/>
      <c r="V482" s="860"/>
      <c r="W482" s="860"/>
      <c r="X482" s="860"/>
      <c r="Y482" s="860"/>
      <c r="Z482" s="860"/>
      <c r="AA482" s="860"/>
      <c r="AB482" s="860"/>
      <c r="AC482" s="860"/>
      <c r="AD482" s="860"/>
    </row>
    <row r="483" spans="1:30" ht="15.75" customHeight="1" x14ac:dyDescent="0.25">
      <c r="A483" s="860"/>
      <c r="B483" s="860"/>
      <c r="C483" s="860"/>
      <c r="D483" s="860"/>
      <c r="E483" s="860"/>
      <c r="F483" s="860"/>
      <c r="G483" s="868"/>
      <c r="H483" s="860"/>
      <c r="I483" s="860"/>
      <c r="J483" s="860"/>
      <c r="K483" s="860"/>
      <c r="L483" s="860"/>
      <c r="M483" s="860"/>
      <c r="N483" s="860"/>
      <c r="O483" s="860"/>
      <c r="P483" s="860"/>
      <c r="Q483" s="860"/>
      <c r="R483" s="860"/>
      <c r="S483" s="860"/>
      <c r="T483" s="860"/>
      <c r="U483" s="860"/>
      <c r="V483" s="860"/>
      <c r="W483" s="860"/>
      <c r="X483" s="860"/>
      <c r="Y483" s="860"/>
      <c r="Z483" s="860"/>
      <c r="AA483" s="860"/>
      <c r="AB483" s="860"/>
      <c r="AC483" s="860"/>
      <c r="AD483" s="860"/>
    </row>
    <row r="484" spans="1:30" ht="15.75" customHeight="1" x14ac:dyDescent="0.25">
      <c r="A484" s="860"/>
      <c r="B484" s="860"/>
      <c r="C484" s="860"/>
      <c r="D484" s="860"/>
      <c r="E484" s="860"/>
      <c r="F484" s="860"/>
      <c r="G484" s="868"/>
      <c r="H484" s="860"/>
      <c r="I484" s="860"/>
      <c r="J484" s="860"/>
      <c r="K484" s="860"/>
      <c r="L484" s="860"/>
      <c r="M484" s="860"/>
      <c r="N484" s="860"/>
      <c r="O484" s="860"/>
      <c r="P484" s="860"/>
      <c r="Q484" s="860"/>
      <c r="R484" s="860"/>
      <c r="S484" s="860"/>
      <c r="T484" s="860"/>
      <c r="U484" s="860"/>
      <c r="V484" s="860"/>
      <c r="W484" s="860"/>
      <c r="X484" s="860"/>
      <c r="Y484" s="860"/>
      <c r="Z484" s="860"/>
      <c r="AA484" s="860"/>
      <c r="AB484" s="860"/>
      <c r="AC484" s="860"/>
      <c r="AD484" s="860"/>
    </row>
    <row r="485" spans="1:30" ht="15.75" customHeight="1" x14ac:dyDescent="0.25">
      <c r="A485" s="860"/>
      <c r="B485" s="860"/>
      <c r="C485" s="860"/>
      <c r="D485" s="860"/>
      <c r="E485" s="860"/>
      <c r="F485" s="860"/>
      <c r="G485" s="868"/>
      <c r="H485" s="860"/>
      <c r="I485" s="860"/>
      <c r="J485" s="860"/>
      <c r="K485" s="860"/>
      <c r="L485" s="860"/>
      <c r="M485" s="860"/>
      <c r="N485" s="860"/>
      <c r="O485" s="860"/>
      <c r="P485" s="860"/>
      <c r="Q485" s="860"/>
      <c r="R485" s="860"/>
      <c r="S485" s="860"/>
      <c r="T485" s="860"/>
      <c r="U485" s="860"/>
      <c r="V485" s="860"/>
      <c r="W485" s="860"/>
      <c r="X485" s="860"/>
      <c r="Y485" s="860"/>
      <c r="Z485" s="860"/>
      <c r="AA485" s="860"/>
      <c r="AB485" s="860"/>
      <c r="AC485" s="860"/>
      <c r="AD485" s="860"/>
    </row>
    <row r="486" spans="1:30" ht="15.75" customHeight="1" x14ac:dyDescent="0.25">
      <c r="A486" s="860"/>
      <c r="B486" s="860"/>
      <c r="C486" s="860"/>
      <c r="D486" s="860"/>
      <c r="E486" s="860"/>
      <c r="F486" s="860"/>
      <c r="G486" s="868"/>
      <c r="H486" s="860"/>
      <c r="I486" s="860"/>
      <c r="J486" s="860"/>
      <c r="K486" s="860"/>
      <c r="L486" s="860"/>
      <c r="M486" s="860"/>
      <c r="N486" s="860"/>
      <c r="O486" s="860"/>
      <c r="P486" s="860"/>
      <c r="Q486" s="860"/>
      <c r="R486" s="860"/>
      <c r="S486" s="860"/>
      <c r="T486" s="860"/>
      <c r="U486" s="860"/>
      <c r="V486" s="860"/>
      <c r="W486" s="860"/>
      <c r="X486" s="860"/>
      <c r="Y486" s="860"/>
      <c r="Z486" s="860"/>
      <c r="AA486" s="860"/>
      <c r="AB486" s="860"/>
      <c r="AC486" s="860"/>
      <c r="AD486" s="860"/>
    </row>
    <row r="487" spans="1:30" ht="15.75" customHeight="1" x14ac:dyDescent="0.25">
      <c r="A487" s="860"/>
      <c r="B487" s="860"/>
      <c r="C487" s="860"/>
      <c r="D487" s="860"/>
      <c r="E487" s="860"/>
      <c r="F487" s="860"/>
      <c r="G487" s="868"/>
      <c r="H487" s="860"/>
      <c r="I487" s="860"/>
      <c r="J487" s="860"/>
      <c r="K487" s="860"/>
      <c r="L487" s="860"/>
      <c r="M487" s="860"/>
      <c r="N487" s="860"/>
      <c r="O487" s="860"/>
      <c r="P487" s="860"/>
      <c r="Q487" s="860"/>
      <c r="R487" s="860"/>
      <c r="S487" s="860"/>
      <c r="T487" s="860"/>
      <c r="U487" s="860"/>
      <c r="V487" s="860"/>
      <c r="W487" s="860"/>
      <c r="X487" s="860"/>
      <c r="Y487" s="860"/>
      <c r="Z487" s="860"/>
      <c r="AA487" s="860"/>
      <c r="AB487" s="860"/>
      <c r="AC487" s="860"/>
      <c r="AD487" s="860"/>
    </row>
    <row r="488" spans="1:30" ht="15.75" customHeight="1" x14ac:dyDescent="0.25">
      <c r="A488" s="860"/>
      <c r="B488" s="860"/>
      <c r="C488" s="860"/>
      <c r="D488" s="860"/>
      <c r="E488" s="860"/>
      <c r="F488" s="860"/>
      <c r="G488" s="868"/>
      <c r="H488" s="860"/>
      <c r="I488" s="860"/>
      <c r="J488" s="860"/>
      <c r="K488" s="860"/>
      <c r="L488" s="860"/>
      <c r="M488" s="860"/>
      <c r="N488" s="860"/>
      <c r="O488" s="860"/>
      <c r="P488" s="860"/>
      <c r="Q488" s="860"/>
      <c r="R488" s="860"/>
      <c r="S488" s="860"/>
      <c r="T488" s="860"/>
      <c r="U488" s="860"/>
      <c r="V488" s="860"/>
      <c r="W488" s="860"/>
      <c r="X488" s="860"/>
      <c r="Y488" s="860"/>
      <c r="Z488" s="860"/>
      <c r="AA488" s="860"/>
      <c r="AB488" s="860"/>
      <c r="AC488" s="860"/>
      <c r="AD488" s="860"/>
    </row>
    <row r="489" spans="1:30" ht="15.75" customHeight="1" x14ac:dyDescent="0.25">
      <c r="A489" s="860"/>
      <c r="B489" s="860"/>
      <c r="C489" s="860"/>
      <c r="D489" s="860"/>
      <c r="E489" s="860"/>
      <c r="F489" s="860"/>
      <c r="G489" s="868"/>
      <c r="H489" s="860"/>
      <c r="I489" s="860"/>
      <c r="J489" s="860"/>
      <c r="K489" s="860"/>
      <c r="L489" s="860"/>
      <c r="M489" s="860"/>
      <c r="N489" s="860"/>
      <c r="O489" s="860"/>
      <c r="P489" s="860"/>
      <c r="Q489" s="860"/>
      <c r="R489" s="860"/>
      <c r="S489" s="860"/>
      <c r="T489" s="860"/>
      <c r="U489" s="860"/>
      <c r="V489" s="860"/>
      <c r="W489" s="860"/>
      <c r="X489" s="860"/>
      <c r="Y489" s="860"/>
      <c r="Z489" s="860"/>
      <c r="AA489" s="860"/>
      <c r="AB489" s="860"/>
      <c r="AC489" s="860"/>
      <c r="AD489" s="860"/>
    </row>
    <row r="490" spans="1:30" ht="15.75" customHeight="1" x14ac:dyDescent="0.25">
      <c r="A490" s="860"/>
      <c r="B490" s="860"/>
      <c r="C490" s="860"/>
      <c r="D490" s="860"/>
      <c r="E490" s="860"/>
      <c r="F490" s="860"/>
      <c r="G490" s="868"/>
      <c r="H490" s="860"/>
      <c r="I490" s="860"/>
      <c r="J490" s="860"/>
      <c r="K490" s="860"/>
      <c r="L490" s="860"/>
      <c r="M490" s="860"/>
      <c r="N490" s="860"/>
      <c r="O490" s="860"/>
      <c r="P490" s="860"/>
      <c r="Q490" s="860"/>
      <c r="R490" s="860"/>
      <c r="S490" s="860"/>
      <c r="T490" s="860"/>
      <c r="U490" s="860"/>
      <c r="V490" s="860"/>
      <c r="W490" s="860"/>
      <c r="X490" s="860"/>
      <c r="Y490" s="860"/>
      <c r="Z490" s="860"/>
      <c r="AA490" s="860"/>
      <c r="AB490" s="860"/>
      <c r="AC490" s="860"/>
      <c r="AD490" s="860"/>
    </row>
    <row r="491" spans="1:30" ht="15.75" customHeight="1" x14ac:dyDescent="0.25">
      <c r="A491" s="860"/>
      <c r="B491" s="860"/>
      <c r="C491" s="860"/>
      <c r="D491" s="860"/>
      <c r="E491" s="860"/>
      <c r="F491" s="860"/>
      <c r="G491" s="868"/>
      <c r="H491" s="860"/>
      <c r="I491" s="860"/>
      <c r="J491" s="860"/>
      <c r="K491" s="860"/>
      <c r="L491" s="860"/>
      <c r="M491" s="860"/>
      <c r="N491" s="860"/>
      <c r="O491" s="860"/>
      <c r="P491" s="860"/>
      <c r="Q491" s="860"/>
      <c r="R491" s="860"/>
      <c r="S491" s="860"/>
      <c r="T491" s="860"/>
      <c r="U491" s="860"/>
      <c r="V491" s="860"/>
      <c r="W491" s="860"/>
      <c r="X491" s="860"/>
      <c r="Y491" s="860"/>
      <c r="Z491" s="860"/>
      <c r="AA491" s="860"/>
      <c r="AB491" s="860"/>
      <c r="AC491" s="860"/>
      <c r="AD491" s="860"/>
    </row>
    <row r="492" spans="1:30" ht="15.75" customHeight="1" x14ac:dyDescent="0.25">
      <c r="A492" s="860"/>
      <c r="B492" s="860"/>
      <c r="C492" s="860"/>
      <c r="D492" s="860"/>
      <c r="E492" s="860"/>
      <c r="F492" s="860"/>
      <c r="G492" s="868"/>
      <c r="H492" s="860"/>
      <c r="I492" s="860"/>
      <c r="J492" s="860"/>
      <c r="K492" s="860"/>
      <c r="L492" s="860"/>
      <c r="M492" s="860"/>
      <c r="N492" s="860"/>
      <c r="O492" s="860"/>
      <c r="P492" s="860"/>
      <c r="Q492" s="860"/>
      <c r="R492" s="860"/>
      <c r="S492" s="860"/>
      <c r="T492" s="860"/>
      <c r="U492" s="860"/>
      <c r="V492" s="860"/>
      <c r="W492" s="860"/>
      <c r="X492" s="860"/>
      <c r="Y492" s="860"/>
      <c r="Z492" s="860"/>
      <c r="AA492" s="860"/>
      <c r="AB492" s="860"/>
      <c r="AC492" s="860"/>
      <c r="AD492" s="860"/>
    </row>
    <row r="493" spans="1:30" ht="15.75" customHeight="1" x14ac:dyDescent="0.25">
      <c r="A493" s="860"/>
      <c r="B493" s="860"/>
      <c r="C493" s="860"/>
      <c r="D493" s="860"/>
      <c r="E493" s="860"/>
      <c r="F493" s="860"/>
      <c r="G493" s="868"/>
      <c r="H493" s="860"/>
      <c r="I493" s="860"/>
      <c r="J493" s="860"/>
      <c r="K493" s="860"/>
      <c r="L493" s="860"/>
      <c r="M493" s="860"/>
      <c r="N493" s="860"/>
      <c r="O493" s="860"/>
      <c r="P493" s="860"/>
      <c r="Q493" s="860"/>
      <c r="R493" s="860"/>
      <c r="S493" s="860"/>
      <c r="T493" s="860"/>
      <c r="U493" s="860"/>
      <c r="V493" s="860"/>
      <c r="W493" s="860"/>
      <c r="X493" s="860"/>
      <c r="Y493" s="860"/>
      <c r="Z493" s="860"/>
      <c r="AA493" s="860"/>
      <c r="AB493" s="860"/>
      <c r="AC493" s="860"/>
      <c r="AD493" s="860"/>
    </row>
    <row r="494" spans="1:30" ht="15.75" customHeight="1" x14ac:dyDescent="0.25">
      <c r="A494" s="860"/>
      <c r="B494" s="860"/>
      <c r="C494" s="860"/>
      <c r="D494" s="860"/>
      <c r="E494" s="860"/>
      <c r="F494" s="860"/>
      <c r="G494" s="868"/>
      <c r="H494" s="860"/>
      <c r="I494" s="860"/>
      <c r="J494" s="860"/>
      <c r="K494" s="860"/>
      <c r="L494" s="860"/>
      <c r="M494" s="860"/>
      <c r="N494" s="860"/>
      <c r="O494" s="860"/>
      <c r="P494" s="860"/>
      <c r="Q494" s="860"/>
      <c r="R494" s="860"/>
      <c r="S494" s="860"/>
      <c r="T494" s="860"/>
      <c r="U494" s="860"/>
      <c r="V494" s="860"/>
      <c r="W494" s="860"/>
      <c r="X494" s="860"/>
      <c r="Y494" s="860"/>
      <c r="Z494" s="860"/>
      <c r="AA494" s="860"/>
      <c r="AB494" s="860"/>
      <c r="AC494" s="860"/>
      <c r="AD494" s="860"/>
    </row>
    <row r="495" spans="1:30" ht="15.75" customHeight="1" x14ac:dyDescent="0.25">
      <c r="A495" s="860"/>
      <c r="B495" s="860"/>
      <c r="C495" s="860"/>
      <c r="D495" s="860"/>
      <c r="E495" s="860"/>
      <c r="F495" s="860"/>
      <c r="G495" s="868"/>
      <c r="H495" s="860"/>
      <c r="I495" s="860"/>
      <c r="J495" s="860"/>
      <c r="K495" s="860"/>
      <c r="L495" s="860"/>
      <c r="M495" s="860"/>
      <c r="N495" s="860"/>
      <c r="O495" s="860"/>
      <c r="P495" s="860"/>
      <c r="Q495" s="860"/>
      <c r="R495" s="860"/>
      <c r="S495" s="860"/>
      <c r="T495" s="860"/>
      <c r="U495" s="860"/>
      <c r="V495" s="860"/>
      <c r="W495" s="860"/>
      <c r="X495" s="860"/>
      <c r="Y495" s="860"/>
      <c r="Z495" s="860"/>
      <c r="AA495" s="860"/>
      <c r="AB495" s="860"/>
      <c r="AC495" s="860"/>
      <c r="AD495" s="860"/>
    </row>
    <row r="496" spans="1:30" ht="15.75" customHeight="1" x14ac:dyDescent="0.25">
      <c r="A496" s="860"/>
      <c r="B496" s="860"/>
      <c r="C496" s="860"/>
      <c r="D496" s="860"/>
      <c r="E496" s="860"/>
      <c r="F496" s="860"/>
      <c r="G496" s="868"/>
      <c r="H496" s="860"/>
      <c r="I496" s="860"/>
      <c r="J496" s="860"/>
      <c r="K496" s="860"/>
      <c r="L496" s="860"/>
      <c r="M496" s="860"/>
      <c r="N496" s="860"/>
      <c r="O496" s="860"/>
      <c r="P496" s="860"/>
      <c r="Q496" s="860"/>
      <c r="R496" s="860"/>
      <c r="S496" s="860"/>
      <c r="T496" s="860"/>
      <c r="U496" s="860"/>
      <c r="V496" s="860"/>
      <c r="W496" s="860"/>
      <c r="X496" s="860"/>
      <c r="Y496" s="860"/>
      <c r="Z496" s="860"/>
      <c r="AA496" s="860"/>
      <c r="AB496" s="860"/>
      <c r="AC496" s="860"/>
      <c r="AD496" s="860"/>
    </row>
    <row r="497" spans="1:30" ht="15.75" customHeight="1" x14ac:dyDescent="0.25">
      <c r="A497" s="860"/>
      <c r="B497" s="860"/>
      <c r="C497" s="860"/>
      <c r="D497" s="860"/>
      <c r="E497" s="860"/>
      <c r="F497" s="860"/>
      <c r="G497" s="868"/>
      <c r="H497" s="860"/>
      <c r="I497" s="860"/>
      <c r="J497" s="860"/>
      <c r="K497" s="860"/>
      <c r="L497" s="860"/>
      <c r="M497" s="860"/>
      <c r="N497" s="860"/>
      <c r="O497" s="860"/>
      <c r="P497" s="860"/>
      <c r="Q497" s="860"/>
      <c r="R497" s="860"/>
      <c r="S497" s="860"/>
      <c r="T497" s="860"/>
      <c r="U497" s="860"/>
      <c r="V497" s="860"/>
      <c r="W497" s="860"/>
      <c r="X497" s="860"/>
      <c r="Y497" s="860"/>
      <c r="Z497" s="860"/>
      <c r="AA497" s="860"/>
      <c r="AB497" s="860"/>
      <c r="AC497" s="860"/>
      <c r="AD497" s="860"/>
    </row>
    <row r="498" spans="1:30" ht="15.75" customHeight="1" x14ac:dyDescent="0.25">
      <c r="A498" s="860"/>
      <c r="B498" s="860"/>
      <c r="C498" s="860"/>
      <c r="D498" s="860"/>
      <c r="E498" s="860"/>
      <c r="F498" s="860"/>
      <c r="G498" s="868"/>
      <c r="H498" s="860"/>
      <c r="I498" s="860"/>
      <c r="J498" s="860"/>
      <c r="K498" s="860"/>
      <c r="L498" s="860"/>
      <c r="M498" s="860"/>
      <c r="N498" s="860"/>
      <c r="O498" s="860"/>
      <c r="P498" s="860"/>
      <c r="Q498" s="860"/>
      <c r="R498" s="860"/>
      <c r="S498" s="860"/>
      <c r="T498" s="860"/>
      <c r="U498" s="860"/>
      <c r="V498" s="860"/>
      <c r="W498" s="860"/>
      <c r="X498" s="860"/>
      <c r="Y498" s="860"/>
      <c r="Z498" s="860"/>
      <c r="AA498" s="860"/>
      <c r="AB498" s="860"/>
      <c r="AC498" s="860"/>
      <c r="AD498" s="860"/>
    </row>
    <row r="499" spans="1:30" ht="15.75" customHeight="1" x14ac:dyDescent="0.25">
      <c r="A499" s="860"/>
      <c r="B499" s="860"/>
      <c r="C499" s="860"/>
      <c r="D499" s="860"/>
      <c r="E499" s="860"/>
      <c r="F499" s="860"/>
      <c r="G499" s="868"/>
      <c r="H499" s="860"/>
      <c r="I499" s="860"/>
      <c r="J499" s="860"/>
      <c r="K499" s="860"/>
      <c r="L499" s="860"/>
      <c r="M499" s="860"/>
      <c r="N499" s="860"/>
      <c r="O499" s="860"/>
      <c r="P499" s="860"/>
      <c r="Q499" s="860"/>
      <c r="R499" s="860"/>
      <c r="S499" s="860"/>
      <c r="T499" s="860"/>
      <c r="U499" s="860"/>
      <c r="V499" s="860"/>
      <c r="W499" s="860"/>
      <c r="X499" s="860"/>
      <c r="Y499" s="860"/>
      <c r="Z499" s="860"/>
      <c r="AA499" s="860"/>
      <c r="AB499" s="860"/>
      <c r="AC499" s="860"/>
      <c r="AD499" s="860"/>
    </row>
    <row r="500" spans="1:30" ht="15.75" customHeight="1" x14ac:dyDescent="0.25">
      <c r="A500" s="860"/>
      <c r="B500" s="860"/>
      <c r="C500" s="860"/>
      <c r="D500" s="860"/>
      <c r="E500" s="860"/>
      <c r="F500" s="860"/>
      <c r="G500" s="868"/>
      <c r="H500" s="860"/>
      <c r="I500" s="860"/>
      <c r="J500" s="860"/>
      <c r="K500" s="860"/>
      <c r="L500" s="860"/>
      <c r="M500" s="860"/>
      <c r="N500" s="860"/>
      <c r="O500" s="860"/>
      <c r="P500" s="860"/>
      <c r="Q500" s="860"/>
      <c r="R500" s="860"/>
      <c r="S500" s="860"/>
      <c r="T500" s="860"/>
      <c r="U500" s="860"/>
      <c r="V500" s="860"/>
      <c r="W500" s="860"/>
      <c r="X500" s="860"/>
      <c r="Y500" s="860"/>
      <c r="Z500" s="860"/>
      <c r="AA500" s="860"/>
      <c r="AB500" s="860"/>
      <c r="AC500" s="860"/>
      <c r="AD500" s="860"/>
    </row>
    <row r="501" spans="1:30" ht="15.75" customHeight="1" x14ac:dyDescent="0.25">
      <c r="A501" s="860"/>
      <c r="B501" s="860"/>
      <c r="C501" s="860"/>
      <c r="D501" s="860"/>
      <c r="E501" s="860"/>
      <c r="F501" s="860"/>
      <c r="G501" s="868"/>
      <c r="H501" s="860"/>
      <c r="I501" s="860"/>
      <c r="J501" s="860"/>
      <c r="K501" s="860"/>
      <c r="L501" s="860"/>
      <c r="M501" s="860"/>
      <c r="N501" s="860"/>
      <c r="O501" s="860"/>
      <c r="P501" s="860"/>
      <c r="Q501" s="860"/>
      <c r="R501" s="860"/>
      <c r="S501" s="860"/>
      <c r="T501" s="860"/>
      <c r="U501" s="860"/>
      <c r="V501" s="860"/>
      <c r="W501" s="860"/>
      <c r="X501" s="860"/>
      <c r="Y501" s="860"/>
      <c r="Z501" s="860"/>
      <c r="AA501" s="860"/>
      <c r="AB501" s="860"/>
      <c r="AC501" s="860"/>
      <c r="AD501" s="860"/>
    </row>
    <row r="502" spans="1:30" ht="15.75" customHeight="1" x14ac:dyDescent="0.25">
      <c r="A502" s="860"/>
      <c r="B502" s="860"/>
      <c r="C502" s="860"/>
      <c r="D502" s="860"/>
      <c r="E502" s="860"/>
      <c r="F502" s="860"/>
      <c r="G502" s="868"/>
      <c r="H502" s="860"/>
      <c r="I502" s="860"/>
      <c r="J502" s="860"/>
      <c r="K502" s="860"/>
      <c r="L502" s="860"/>
      <c r="M502" s="860"/>
      <c r="N502" s="860"/>
      <c r="O502" s="860"/>
      <c r="P502" s="860"/>
      <c r="Q502" s="860"/>
      <c r="R502" s="860"/>
      <c r="S502" s="860"/>
      <c r="T502" s="860"/>
      <c r="U502" s="860"/>
      <c r="V502" s="860"/>
      <c r="W502" s="860"/>
      <c r="X502" s="860"/>
      <c r="Y502" s="860"/>
      <c r="Z502" s="860"/>
      <c r="AA502" s="860"/>
      <c r="AB502" s="860"/>
      <c r="AC502" s="860"/>
      <c r="AD502" s="860"/>
    </row>
    <row r="503" spans="1:30" ht="15.75" customHeight="1" x14ac:dyDescent="0.25">
      <c r="A503" s="860"/>
      <c r="B503" s="860"/>
      <c r="C503" s="860"/>
      <c r="D503" s="860"/>
      <c r="E503" s="860"/>
      <c r="F503" s="860"/>
      <c r="G503" s="868"/>
      <c r="H503" s="860"/>
      <c r="I503" s="860"/>
      <c r="J503" s="860"/>
      <c r="K503" s="860"/>
      <c r="L503" s="860"/>
      <c r="M503" s="860"/>
      <c r="N503" s="860"/>
      <c r="O503" s="860"/>
      <c r="P503" s="860"/>
      <c r="Q503" s="860"/>
      <c r="R503" s="860"/>
      <c r="S503" s="860"/>
      <c r="T503" s="860"/>
      <c r="U503" s="860"/>
      <c r="V503" s="860"/>
      <c r="W503" s="860"/>
      <c r="X503" s="860"/>
      <c r="Y503" s="860"/>
      <c r="Z503" s="860"/>
      <c r="AA503" s="860"/>
      <c r="AB503" s="860"/>
      <c r="AC503" s="860"/>
      <c r="AD503" s="860"/>
    </row>
    <row r="504" spans="1:30" ht="15.75" customHeight="1" x14ac:dyDescent="0.25">
      <c r="A504" s="860"/>
      <c r="B504" s="860"/>
      <c r="C504" s="860"/>
      <c r="D504" s="860"/>
      <c r="E504" s="860"/>
      <c r="F504" s="860"/>
      <c r="G504" s="868"/>
      <c r="H504" s="860"/>
      <c r="I504" s="860"/>
      <c r="J504" s="860"/>
      <c r="K504" s="860"/>
      <c r="L504" s="860"/>
      <c r="M504" s="860"/>
      <c r="N504" s="860"/>
      <c r="O504" s="860"/>
      <c r="P504" s="860"/>
      <c r="Q504" s="860"/>
      <c r="R504" s="860"/>
      <c r="S504" s="860"/>
      <c r="T504" s="860"/>
      <c r="U504" s="860"/>
      <c r="V504" s="860"/>
      <c r="W504" s="860"/>
      <c r="X504" s="860"/>
      <c r="Y504" s="860"/>
      <c r="Z504" s="860"/>
      <c r="AA504" s="860"/>
      <c r="AB504" s="860"/>
      <c r="AC504" s="860"/>
      <c r="AD504" s="860"/>
    </row>
    <row r="505" spans="1:30" ht="15.75" customHeight="1" x14ac:dyDescent="0.25">
      <c r="A505" s="860"/>
      <c r="B505" s="860"/>
      <c r="C505" s="860"/>
      <c r="D505" s="860"/>
      <c r="E505" s="860"/>
      <c r="F505" s="860"/>
      <c r="G505" s="868"/>
      <c r="H505" s="860"/>
      <c r="I505" s="860"/>
      <c r="J505" s="860"/>
      <c r="K505" s="860"/>
      <c r="L505" s="860"/>
      <c r="M505" s="860"/>
      <c r="N505" s="860"/>
      <c r="O505" s="860"/>
      <c r="P505" s="860"/>
      <c r="Q505" s="860"/>
      <c r="R505" s="860"/>
      <c r="S505" s="860"/>
      <c r="T505" s="860"/>
      <c r="U505" s="860"/>
      <c r="V505" s="860"/>
      <c r="W505" s="860"/>
      <c r="X505" s="860"/>
      <c r="Y505" s="860"/>
      <c r="Z505" s="860"/>
      <c r="AA505" s="860"/>
      <c r="AB505" s="860"/>
      <c r="AC505" s="860"/>
      <c r="AD505" s="860"/>
    </row>
    <row r="506" spans="1:30" ht="15.75" customHeight="1" x14ac:dyDescent="0.25">
      <c r="A506" s="860"/>
      <c r="B506" s="860"/>
      <c r="C506" s="860"/>
      <c r="D506" s="860"/>
      <c r="E506" s="860"/>
      <c r="F506" s="860"/>
      <c r="G506" s="868"/>
      <c r="H506" s="860"/>
      <c r="I506" s="860"/>
      <c r="J506" s="860"/>
      <c r="K506" s="860"/>
      <c r="L506" s="860"/>
      <c r="M506" s="860"/>
      <c r="N506" s="860"/>
      <c r="O506" s="860"/>
      <c r="P506" s="860"/>
      <c r="Q506" s="860"/>
      <c r="R506" s="860"/>
      <c r="S506" s="860"/>
      <c r="T506" s="860"/>
      <c r="U506" s="860"/>
      <c r="V506" s="860"/>
      <c r="W506" s="860"/>
      <c r="X506" s="860"/>
      <c r="Y506" s="860"/>
      <c r="Z506" s="860"/>
      <c r="AA506" s="860"/>
      <c r="AB506" s="860"/>
      <c r="AC506" s="860"/>
      <c r="AD506" s="860"/>
    </row>
    <row r="507" spans="1:30" ht="15.75" customHeight="1" x14ac:dyDescent="0.25">
      <c r="A507" s="860"/>
      <c r="B507" s="860"/>
      <c r="C507" s="860"/>
      <c r="D507" s="860"/>
      <c r="E507" s="860"/>
      <c r="F507" s="860"/>
      <c r="G507" s="868"/>
      <c r="H507" s="860"/>
      <c r="I507" s="860"/>
      <c r="J507" s="860"/>
      <c r="K507" s="860"/>
      <c r="L507" s="860"/>
      <c r="M507" s="860"/>
      <c r="N507" s="860"/>
      <c r="O507" s="860"/>
      <c r="P507" s="860"/>
      <c r="Q507" s="860"/>
      <c r="R507" s="860"/>
      <c r="S507" s="860"/>
      <c r="T507" s="860"/>
      <c r="U507" s="860"/>
      <c r="V507" s="860"/>
      <c r="W507" s="860"/>
      <c r="X507" s="860"/>
      <c r="Y507" s="860"/>
      <c r="Z507" s="860"/>
      <c r="AA507" s="860"/>
      <c r="AB507" s="860"/>
      <c r="AC507" s="860"/>
      <c r="AD507" s="860"/>
    </row>
    <row r="508" spans="1:30" ht="15.75" customHeight="1" x14ac:dyDescent="0.25">
      <c r="A508" s="860"/>
      <c r="B508" s="860"/>
      <c r="C508" s="860"/>
      <c r="D508" s="860"/>
      <c r="E508" s="860"/>
      <c r="F508" s="860"/>
      <c r="G508" s="868"/>
      <c r="H508" s="860"/>
      <c r="I508" s="860"/>
      <c r="J508" s="860"/>
      <c r="K508" s="860"/>
      <c r="L508" s="860"/>
      <c r="M508" s="860"/>
      <c r="N508" s="860"/>
      <c r="O508" s="860"/>
      <c r="P508" s="860"/>
      <c r="Q508" s="860"/>
      <c r="R508" s="860"/>
      <c r="S508" s="860"/>
      <c r="T508" s="860"/>
      <c r="U508" s="860"/>
      <c r="V508" s="860"/>
      <c r="W508" s="860"/>
      <c r="X508" s="860"/>
      <c r="Y508" s="860"/>
      <c r="Z508" s="860"/>
      <c r="AA508" s="860"/>
      <c r="AB508" s="860"/>
      <c r="AC508" s="860"/>
      <c r="AD508" s="860"/>
    </row>
    <row r="509" spans="1:30" ht="15.75" customHeight="1" x14ac:dyDescent="0.25">
      <c r="A509" s="860"/>
      <c r="B509" s="860"/>
      <c r="C509" s="860"/>
      <c r="D509" s="860"/>
      <c r="E509" s="860"/>
      <c r="F509" s="860"/>
      <c r="G509" s="868"/>
      <c r="H509" s="860"/>
      <c r="I509" s="860"/>
      <c r="J509" s="860"/>
      <c r="K509" s="860"/>
      <c r="L509" s="860"/>
      <c r="M509" s="860"/>
      <c r="N509" s="860"/>
      <c r="O509" s="860"/>
      <c r="P509" s="860"/>
      <c r="Q509" s="860"/>
      <c r="R509" s="860"/>
      <c r="S509" s="860"/>
      <c r="T509" s="860"/>
      <c r="U509" s="860"/>
      <c r="V509" s="860"/>
      <c r="W509" s="860"/>
      <c r="X509" s="860"/>
      <c r="Y509" s="860"/>
      <c r="Z509" s="860"/>
      <c r="AA509" s="860"/>
      <c r="AB509" s="860"/>
      <c r="AC509" s="860"/>
      <c r="AD509" s="860"/>
    </row>
    <row r="510" spans="1:30" ht="15.75" customHeight="1" x14ac:dyDescent="0.25">
      <c r="A510" s="860"/>
      <c r="B510" s="860"/>
      <c r="C510" s="860"/>
      <c r="D510" s="860"/>
      <c r="E510" s="860"/>
      <c r="F510" s="860"/>
      <c r="G510" s="868"/>
      <c r="H510" s="860"/>
      <c r="I510" s="860"/>
      <c r="J510" s="860"/>
      <c r="K510" s="860"/>
      <c r="L510" s="860"/>
      <c r="M510" s="860"/>
      <c r="N510" s="860"/>
      <c r="O510" s="860"/>
      <c r="P510" s="860"/>
      <c r="Q510" s="860"/>
      <c r="R510" s="860"/>
      <c r="S510" s="860"/>
      <c r="T510" s="860"/>
      <c r="U510" s="860"/>
      <c r="V510" s="860"/>
      <c r="W510" s="860"/>
      <c r="X510" s="860"/>
      <c r="Y510" s="860"/>
      <c r="Z510" s="860"/>
      <c r="AA510" s="860"/>
      <c r="AB510" s="860"/>
      <c r="AC510" s="860"/>
      <c r="AD510" s="860"/>
    </row>
    <row r="511" spans="1:30" ht="15.75" customHeight="1" x14ac:dyDescent="0.25">
      <c r="A511" s="860"/>
      <c r="B511" s="860"/>
      <c r="C511" s="860"/>
      <c r="D511" s="860"/>
      <c r="E511" s="860"/>
      <c r="F511" s="860"/>
      <c r="G511" s="868"/>
      <c r="H511" s="860"/>
      <c r="I511" s="860"/>
      <c r="J511" s="860"/>
      <c r="K511" s="860"/>
      <c r="L511" s="860"/>
      <c r="M511" s="860"/>
      <c r="N511" s="860"/>
      <c r="O511" s="860"/>
      <c r="P511" s="860"/>
      <c r="Q511" s="860"/>
      <c r="R511" s="860"/>
      <c r="S511" s="860"/>
      <c r="T511" s="860"/>
      <c r="U511" s="860"/>
      <c r="V511" s="860"/>
      <c r="W511" s="860"/>
      <c r="X511" s="860"/>
      <c r="Y511" s="860"/>
      <c r="Z511" s="860"/>
      <c r="AA511" s="860"/>
      <c r="AB511" s="860"/>
      <c r="AC511" s="860"/>
      <c r="AD511" s="860"/>
    </row>
    <row r="512" spans="1:30" ht="15.75" customHeight="1" x14ac:dyDescent="0.25">
      <c r="A512" s="860"/>
      <c r="B512" s="860"/>
      <c r="C512" s="860"/>
      <c r="D512" s="860"/>
      <c r="E512" s="860"/>
      <c r="F512" s="860"/>
      <c r="G512" s="868"/>
      <c r="H512" s="860"/>
      <c r="I512" s="860"/>
      <c r="J512" s="860"/>
      <c r="K512" s="860"/>
      <c r="L512" s="860"/>
      <c r="M512" s="860"/>
      <c r="N512" s="860"/>
      <c r="O512" s="860"/>
      <c r="P512" s="860"/>
      <c r="Q512" s="860"/>
      <c r="R512" s="860"/>
      <c r="S512" s="860"/>
      <c r="T512" s="860"/>
      <c r="U512" s="860"/>
      <c r="V512" s="860"/>
      <c r="W512" s="860"/>
      <c r="X512" s="860"/>
      <c r="Y512" s="860"/>
      <c r="Z512" s="860"/>
      <c r="AA512" s="860"/>
      <c r="AB512" s="860"/>
      <c r="AC512" s="860"/>
      <c r="AD512" s="860"/>
    </row>
    <row r="513" spans="1:30" ht="15.75" customHeight="1" x14ac:dyDescent="0.25">
      <c r="A513" s="860"/>
      <c r="B513" s="860"/>
      <c r="C513" s="860"/>
      <c r="D513" s="860"/>
      <c r="E513" s="860"/>
      <c r="F513" s="860"/>
      <c r="G513" s="868"/>
      <c r="H513" s="860"/>
      <c r="I513" s="860"/>
      <c r="J513" s="860"/>
      <c r="K513" s="860"/>
      <c r="L513" s="860"/>
      <c r="M513" s="860"/>
      <c r="N513" s="860"/>
      <c r="O513" s="860"/>
      <c r="P513" s="860"/>
      <c r="Q513" s="860"/>
      <c r="R513" s="860"/>
      <c r="S513" s="860"/>
      <c r="T513" s="860"/>
      <c r="U513" s="860"/>
      <c r="V513" s="860"/>
      <c r="W513" s="860"/>
      <c r="X513" s="860"/>
      <c r="Y513" s="860"/>
      <c r="Z513" s="860"/>
      <c r="AA513" s="860"/>
      <c r="AB513" s="860"/>
      <c r="AC513" s="860"/>
      <c r="AD513" s="860"/>
    </row>
    <row r="514" spans="1:30" ht="15.75" customHeight="1" x14ac:dyDescent="0.25">
      <c r="A514" s="860"/>
      <c r="B514" s="860"/>
      <c r="C514" s="860"/>
      <c r="D514" s="860"/>
      <c r="E514" s="860"/>
      <c r="F514" s="860"/>
      <c r="G514" s="868"/>
      <c r="H514" s="860"/>
      <c r="I514" s="860"/>
      <c r="J514" s="860"/>
      <c r="K514" s="860"/>
      <c r="L514" s="860"/>
      <c r="M514" s="860"/>
      <c r="N514" s="860"/>
      <c r="O514" s="860"/>
      <c r="P514" s="860"/>
      <c r="Q514" s="860"/>
      <c r="R514" s="860"/>
      <c r="S514" s="860"/>
      <c r="T514" s="860"/>
      <c r="U514" s="860"/>
      <c r="V514" s="860"/>
      <c r="W514" s="860"/>
      <c r="X514" s="860"/>
      <c r="Y514" s="860"/>
      <c r="Z514" s="860"/>
      <c r="AA514" s="860"/>
      <c r="AB514" s="860"/>
      <c r="AC514" s="860"/>
      <c r="AD514" s="860"/>
    </row>
    <row r="515" spans="1:30" ht="15.75" customHeight="1" x14ac:dyDescent="0.25">
      <c r="A515" s="860"/>
      <c r="B515" s="860"/>
      <c r="C515" s="860"/>
      <c r="D515" s="860"/>
      <c r="E515" s="860"/>
      <c r="F515" s="860"/>
      <c r="G515" s="868"/>
      <c r="H515" s="860"/>
      <c r="I515" s="860"/>
      <c r="J515" s="860"/>
      <c r="K515" s="860"/>
      <c r="L515" s="860"/>
      <c r="M515" s="860"/>
      <c r="N515" s="860"/>
      <c r="O515" s="860"/>
      <c r="P515" s="860"/>
      <c r="Q515" s="860"/>
      <c r="R515" s="860"/>
      <c r="S515" s="860"/>
      <c r="T515" s="860"/>
      <c r="U515" s="860"/>
      <c r="V515" s="860"/>
      <c r="W515" s="860"/>
      <c r="X515" s="860"/>
      <c r="Y515" s="860"/>
      <c r="Z515" s="860"/>
      <c r="AA515" s="860"/>
      <c r="AB515" s="860"/>
      <c r="AC515" s="860"/>
      <c r="AD515" s="860"/>
    </row>
    <row r="516" spans="1:30" ht="15.75" customHeight="1" x14ac:dyDescent="0.25">
      <c r="A516" s="860"/>
      <c r="B516" s="860"/>
      <c r="C516" s="860"/>
      <c r="D516" s="860"/>
      <c r="E516" s="860"/>
      <c r="F516" s="860"/>
      <c r="G516" s="868"/>
      <c r="H516" s="860"/>
      <c r="I516" s="860"/>
      <c r="J516" s="860"/>
      <c r="K516" s="860"/>
      <c r="L516" s="860"/>
      <c r="M516" s="860"/>
      <c r="N516" s="860"/>
      <c r="O516" s="860"/>
      <c r="P516" s="860"/>
      <c r="Q516" s="860"/>
      <c r="R516" s="860"/>
      <c r="S516" s="860"/>
      <c r="T516" s="860"/>
      <c r="U516" s="860"/>
      <c r="V516" s="860"/>
      <c r="W516" s="860"/>
      <c r="X516" s="860"/>
      <c r="Y516" s="860"/>
      <c r="Z516" s="860"/>
      <c r="AA516" s="860"/>
      <c r="AB516" s="860"/>
      <c r="AC516" s="860"/>
      <c r="AD516" s="860"/>
    </row>
    <row r="517" spans="1:30" ht="15.75" customHeight="1" x14ac:dyDescent="0.25">
      <c r="A517" s="860"/>
      <c r="B517" s="860"/>
      <c r="C517" s="860"/>
      <c r="D517" s="860"/>
      <c r="E517" s="860"/>
      <c r="F517" s="860"/>
      <c r="G517" s="868"/>
      <c r="H517" s="860"/>
      <c r="I517" s="860"/>
      <c r="J517" s="860"/>
      <c r="K517" s="860"/>
      <c r="L517" s="860"/>
      <c r="M517" s="860"/>
      <c r="N517" s="860"/>
      <c r="O517" s="860"/>
      <c r="P517" s="860"/>
      <c r="Q517" s="860"/>
      <c r="R517" s="860"/>
      <c r="S517" s="860"/>
      <c r="T517" s="860"/>
      <c r="U517" s="860"/>
      <c r="V517" s="860"/>
      <c r="W517" s="860"/>
      <c r="X517" s="860"/>
      <c r="Y517" s="860"/>
      <c r="Z517" s="860"/>
      <c r="AA517" s="860"/>
      <c r="AB517" s="860"/>
      <c r="AC517" s="860"/>
      <c r="AD517" s="860"/>
    </row>
    <row r="518" spans="1:30" ht="15.75" customHeight="1" x14ac:dyDescent="0.25">
      <c r="A518" s="860"/>
      <c r="B518" s="860"/>
      <c r="C518" s="860"/>
      <c r="D518" s="860"/>
      <c r="E518" s="860"/>
      <c r="F518" s="860"/>
      <c r="G518" s="868"/>
      <c r="H518" s="860"/>
      <c r="I518" s="860"/>
      <c r="J518" s="860"/>
      <c r="K518" s="860"/>
      <c r="L518" s="860"/>
      <c r="M518" s="860"/>
      <c r="N518" s="860"/>
      <c r="O518" s="860"/>
      <c r="P518" s="860"/>
      <c r="Q518" s="860"/>
      <c r="R518" s="860"/>
      <c r="S518" s="860"/>
      <c r="T518" s="860"/>
      <c r="U518" s="860"/>
      <c r="V518" s="860"/>
      <c r="W518" s="860"/>
      <c r="X518" s="860"/>
      <c r="Y518" s="860"/>
      <c r="Z518" s="860"/>
      <c r="AA518" s="860"/>
      <c r="AB518" s="860"/>
      <c r="AC518" s="860"/>
      <c r="AD518" s="860"/>
    </row>
    <row r="519" spans="1:30" ht="15.75" customHeight="1" x14ac:dyDescent="0.25">
      <c r="A519" s="860"/>
      <c r="B519" s="860"/>
      <c r="C519" s="860"/>
      <c r="D519" s="860"/>
      <c r="E519" s="860"/>
      <c r="F519" s="860"/>
      <c r="G519" s="868"/>
      <c r="H519" s="860"/>
      <c r="I519" s="860"/>
      <c r="J519" s="860"/>
      <c r="K519" s="860"/>
      <c r="L519" s="860"/>
      <c r="M519" s="860"/>
      <c r="N519" s="860"/>
      <c r="O519" s="860"/>
      <c r="P519" s="860"/>
      <c r="Q519" s="860"/>
      <c r="R519" s="860"/>
      <c r="S519" s="860"/>
      <c r="T519" s="860"/>
      <c r="U519" s="860"/>
      <c r="V519" s="860"/>
      <c r="W519" s="860"/>
      <c r="X519" s="860"/>
      <c r="Y519" s="860"/>
      <c r="Z519" s="860"/>
      <c r="AA519" s="860"/>
      <c r="AB519" s="860"/>
      <c r="AC519" s="860"/>
      <c r="AD519" s="860"/>
    </row>
    <row r="520" spans="1:30" ht="15.75" customHeight="1" x14ac:dyDescent="0.25">
      <c r="A520" s="860"/>
      <c r="B520" s="860"/>
      <c r="C520" s="860"/>
      <c r="D520" s="860"/>
      <c r="E520" s="860"/>
      <c r="F520" s="860"/>
      <c r="G520" s="868"/>
      <c r="H520" s="860"/>
      <c r="I520" s="860"/>
      <c r="J520" s="860"/>
      <c r="K520" s="860"/>
      <c r="L520" s="860"/>
      <c r="M520" s="860"/>
      <c r="N520" s="860"/>
      <c r="O520" s="860"/>
      <c r="P520" s="860"/>
      <c r="Q520" s="860"/>
      <c r="R520" s="860"/>
      <c r="S520" s="860"/>
      <c r="T520" s="860"/>
      <c r="U520" s="860"/>
      <c r="V520" s="860"/>
      <c r="W520" s="860"/>
      <c r="X520" s="860"/>
      <c r="Y520" s="860"/>
      <c r="Z520" s="860"/>
      <c r="AA520" s="860"/>
      <c r="AB520" s="860"/>
      <c r="AC520" s="860"/>
      <c r="AD520" s="860"/>
    </row>
    <row r="521" spans="1:30" ht="15.75" customHeight="1" x14ac:dyDescent="0.25">
      <c r="A521" s="860"/>
      <c r="B521" s="860"/>
      <c r="C521" s="860"/>
      <c r="D521" s="860"/>
      <c r="E521" s="860"/>
      <c r="F521" s="860"/>
      <c r="G521" s="868"/>
      <c r="H521" s="860"/>
      <c r="I521" s="860"/>
      <c r="J521" s="860"/>
      <c r="K521" s="860"/>
      <c r="L521" s="860"/>
      <c r="M521" s="860"/>
      <c r="N521" s="860"/>
      <c r="O521" s="860"/>
      <c r="P521" s="860"/>
      <c r="Q521" s="860"/>
      <c r="R521" s="860"/>
      <c r="S521" s="860"/>
      <c r="T521" s="860"/>
      <c r="U521" s="860"/>
      <c r="V521" s="860"/>
      <c r="W521" s="860"/>
      <c r="X521" s="860"/>
      <c r="Y521" s="860"/>
      <c r="Z521" s="860"/>
      <c r="AA521" s="860"/>
      <c r="AB521" s="860"/>
      <c r="AC521" s="860"/>
      <c r="AD521" s="860"/>
    </row>
    <row r="522" spans="1:30" ht="15.75" customHeight="1" x14ac:dyDescent="0.25">
      <c r="A522" s="860"/>
      <c r="B522" s="860"/>
      <c r="C522" s="860"/>
      <c r="D522" s="860"/>
      <c r="E522" s="860"/>
      <c r="F522" s="860"/>
      <c r="G522" s="868"/>
      <c r="H522" s="860"/>
      <c r="I522" s="860"/>
      <c r="J522" s="860"/>
      <c r="K522" s="860"/>
      <c r="L522" s="860"/>
      <c r="M522" s="860"/>
      <c r="N522" s="860"/>
      <c r="O522" s="860"/>
      <c r="P522" s="860"/>
      <c r="Q522" s="860"/>
      <c r="R522" s="860"/>
      <c r="S522" s="860"/>
      <c r="T522" s="860"/>
      <c r="U522" s="860"/>
      <c r="V522" s="860"/>
      <c r="W522" s="860"/>
      <c r="X522" s="860"/>
      <c r="Y522" s="860"/>
      <c r="Z522" s="860"/>
      <c r="AA522" s="860"/>
      <c r="AB522" s="860"/>
      <c r="AC522" s="860"/>
      <c r="AD522" s="860"/>
    </row>
    <row r="523" spans="1:30" ht="15.75" customHeight="1" x14ac:dyDescent="0.25">
      <c r="A523" s="860"/>
      <c r="B523" s="860"/>
      <c r="C523" s="860"/>
      <c r="D523" s="860"/>
      <c r="E523" s="860"/>
      <c r="F523" s="860"/>
      <c r="G523" s="868"/>
      <c r="H523" s="860"/>
      <c r="I523" s="860"/>
      <c r="J523" s="860"/>
      <c r="K523" s="860"/>
      <c r="L523" s="860"/>
      <c r="M523" s="860"/>
      <c r="N523" s="860"/>
      <c r="O523" s="860"/>
      <c r="P523" s="860"/>
      <c r="Q523" s="860"/>
      <c r="R523" s="860"/>
      <c r="S523" s="860"/>
      <c r="T523" s="860"/>
      <c r="U523" s="860"/>
      <c r="V523" s="860"/>
      <c r="W523" s="860"/>
      <c r="X523" s="860"/>
      <c r="Y523" s="860"/>
      <c r="Z523" s="860"/>
      <c r="AA523" s="860"/>
      <c r="AB523" s="860"/>
      <c r="AC523" s="860"/>
      <c r="AD523" s="860"/>
    </row>
    <row r="524" spans="1:30" ht="15.75" customHeight="1" x14ac:dyDescent="0.25">
      <c r="A524" s="860"/>
      <c r="B524" s="860"/>
      <c r="C524" s="860"/>
      <c r="D524" s="860"/>
      <c r="E524" s="860"/>
      <c r="F524" s="860"/>
      <c r="G524" s="868"/>
      <c r="H524" s="860"/>
      <c r="I524" s="860"/>
      <c r="J524" s="860"/>
      <c r="K524" s="860"/>
      <c r="L524" s="860"/>
      <c r="M524" s="860"/>
      <c r="N524" s="860"/>
      <c r="O524" s="860"/>
      <c r="P524" s="860"/>
      <c r="Q524" s="860"/>
      <c r="R524" s="860"/>
      <c r="S524" s="860"/>
      <c r="T524" s="860"/>
      <c r="U524" s="860"/>
      <c r="V524" s="860"/>
      <c r="W524" s="860"/>
      <c r="X524" s="860"/>
      <c r="Y524" s="860"/>
      <c r="Z524" s="860"/>
      <c r="AA524" s="860"/>
      <c r="AB524" s="860"/>
      <c r="AC524" s="860"/>
      <c r="AD524" s="860"/>
    </row>
    <row r="525" spans="1:30" ht="15.75" customHeight="1" x14ac:dyDescent="0.25">
      <c r="A525" s="860"/>
      <c r="B525" s="860"/>
      <c r="C525" s="860"/>
      <c r="D525" s="860"/>
      <c r="E525" s="860"/>
      <c r="F525" s="860"/>
      <c r="G525" s="868"/>
      <c r="H525" s="860"/>
      <c r="I525" s="860"/>
      <c r="J525" s="860"/>
      <c r="K525" s="860"/>
      <c r="L525" s="860"/>
      <c r="M525" s="860"/>
      <c r="N525" s="860"/>
      <c r="O525" s="860"/>
      <c r="P525" s="860"/>
      <c r="Q525" s="860"/>
      <c r="R525" s="860"/>
      <c r="S525" s="860"/>
      <c r="T525" s="860"/>
      <c r="U525" s="860"/>
      <c r="V525" s="860"/>
      <c r="W525" s="860"/>
      <c r="X525" s="860"/>
      <c r="Y525" s="860"/>
      <c r="Z525" s="860"/>
      <c r="AA525" s="860"/>
      <c r="AB525" s="860"/>
      <c r="AC525" s="860"/>
      <c r="AD525" s="860"/>
    </row>
    <row r="526" spans="1:30" ht="15.75" customHeight="1" x14ac:dyDescent="0.25">
      <c r="A526" s="860"/>
      <c r="B526" s="860"/>
      <c r="C526" s="860"/>
      <c r="D526" s="860"/>
      <c r="E526" s="860"/>
      <c r="F526" s="860"/>
      <c r="G526" s="868"/>
      <c r="H526" s="860"/>
      <c r="I526" s="860"/>
      <c r="J526" s="860"/>
      <c r="K526" s="860"/>
      <c r="L526" s="860"/>
      <c r="M526" s="860"/>
      <c r="N526" s="860"/>
      <c r="O526" s="860"/>
      <c r="P526" s="860"/>
      <c r="Q526" s="860"/>
      <c r="R526" s="860"/>
      <c r="S526" s="860"/>
      <c r="T526" s="860"/>
      <c r="U526" s="860"/>
      <c r="V526" s="860"/>
      <c r="W526" s="860"/>
      <c r="X526" s="860"/>
      <c r="Y526" s="860"/>
      <c r="Z526" s="860"/>
      <c r="AA526" s="860"/>
      <c r="AB526" s="860"/>
      <c r="AC526" s="860"/>
      <c r="AD526" s="860"/>
    </row>
    <row r="527" spans="1:30" ht="15.75" customHeight="1" x14ac:dyDescent="0.25">
      <c r="A527" s="860"/>
      <c r="B527" s="860"/>
      <c r="C527" s="860"/>
      <c r="D527" s="860"/>
      <c r="E527" s="860"/>
      <c r="F527" s="860"/>
      <c r="G527" s="868"/>
      <c r="H527" s="860"/>
      <c r="I527" s="860"/>
      <c r="J527" s="860"/>
      <c r="K527" s="860"/>
      <c r="L527" s="860"/>
      <c r="M527" s="860"/>
      <c r="N527" s="860"/>
      <c r="O527" s="860"/>
      <c r="P527" s="860"/>
      <c r="Q527" s="860"/>
      <c r="R527" s="860"/>
      <c r="S527" s="860"/>
      <c r="T527" s="860"/>
      <c r="U527" s="860"/>
      <c r="V527" s="860"/>
      <c r="W527" s="860"/>
      <c r="X527" s="860"/>
      <c r="Y527" s="860"/>
      <c r="Z527" s="860"/>
      <c r="AA527" s="860"/>
      <c r="AB527" s="860"/>
      <c r="AC527" s="860"/>
      <c r="AD527" s="860"/>
    </row>
    <row r="528" spans="1:30" ht="15.75" customHeight="1" x14ac:dyDescent="0.25">
      <c r="A528" s="860"/>
      <c r="B528" s="860"/>
      <c r="C528" s="860"/>
      <c r="D528" s="860"/>
      <c r="E528" s="860"/>
      <c r="F528" s="860"/>
      <c r="G528" s="868"/>
      <c r="H528" s="860"/>
      <c r="I528" s="860"/>
      <c r="J528" s="860"/>
      <c r="K528" s="860"/>
      <c r="L528" s="860"/>
      <c r="M528" s="860"/>
      <c r="N528" s="860"/>
      <c r="O528" s="860"/>
      <c r="P528" s="860"/>
      <c r="Q528" s="860"/>
      <c r="R528" s="860"/>
      <c r="S528" s="860"/>
      <c r="T528" s="860"/>
      <c r="U528" s="860"/>
      <c r="V528" s="860"/>
      <c r="W528" s="860"/>
      <c r="X528" s="860"/>
      <c r="Y528" s="860"/>
      <c r="Z528" s="860"/>
      <c r="AA528" s="860"/>
      <c r="AB528" s="860"/>
      <c r="AC528" s="860"/>
      <c r="AD528" s="860"/>
    </row>
    <row r="529" spans="1:30" ht="15.75" customHeight="1" x14ac:dyDescent="0.25">
      <c r="A529" s="860"/>
      <c r="B529" s="860"/>
      <c r="C529" s="860"/>
      <c r="D529" s="860"/>
      <c r="E529" s="860"/>
      <c r="F529" s="860"/>
      <c r="G529" s="868"/>
      <c r="H529" s="860"/>
      <c r="I529" s="860"/>
      <c r="J529" s="860"/>
      <c r="K529" s="860"/>
      <c r="L529" s="860"/>
      <c r="M529" s="860"/>
      <c r="N529" s="860"/>
      <c r="O529" s="860"/>
      <c r="P529" s="860"/>
      <c r="Q529" s="860"/>
      <c r="R529" s="860"/>
      <c r="S529" s="860"/>
      <c r="T529" s="860"/>
      <c r="U529" s="860"/>
      <c r="V529" s="860"/>
      <c r="W529" s="860"/>
      <c r="X529" s="860"/>
      <c r="Y529" s="860"/>
      <c r="Z529" s="860"/>
      <c r="AA529" s="860"/>
      <c r="AB529" s="860"/>
      <c r="AC529" s="860"/>
      <c r="AD529" s="860"/>
    </row>
    <row r="530" spans="1:30" ht="15.75" customHeight="1" x14ac:dyDescent="0.25">
      <c r="A530" s="860"/>
      <c r="B530" s="860"/>
      <c r="C530" s="860"/>
      <c r="D530" s="860"/>
      <c r="E530" s="860"/>
      <c r="F530" s="860"/>
      <c r="G530" s="868"/>
      <c r="H530" s="860"/>
      <c r="I530" s="860"/>
      <c r="J530" s="860"/>
      <c r="K530" s="860"/>
      <c r="L530" s="860"/>
      <c r="M530" s="860"/>
      <c r="N530" s="860"/>
      <c r="O530" s="860"/>
      <c r="P530" s="860"/>
      <c r="Q530" s="860"/>
      <c r="R530" s="860"/>
      <c r="S530" s="860"/>
      <c r="T530" s="860"/>
      <c r="U530" s="860"/>
      <c r="V530" s="860"/>
      <c r="W530" s="860"/>
      <c r="X530" s="860"/>
      <c r="Y530" s="860"/>
      <c r="Z530" s="860"/>
      <c r="AA530" s="860"/>
      <c r="AB530" s="860"/>
      <c r="AC530" s="860"/>
      <c r="AD530" s="860"/>
    </row>
    <row r="531" spans="1:30" ht="15.75" customHeight="1" x14ac:dyDescent="0.25">
      <c r="A531" s="860"/>
      <c r="B531" s="860"/>
      <c r="C531" s="860"/>
      <c r="D531" s="860"/>
      <c r="E531" s="860"/>
      <c r="F531" s="860"/>
      <c r="G531" s="868"/>
      <c r="H531" s="860"/>
      <c r="I531" s="860"/>
      <c r="J531" s="860"/>
      <c r="K531" s="860"/>
      <c r="L531" s="860"/>
      <c r="M531" s="860"/>
      <c r="N531" s="860"/>
      <c r="O531" s="860"/>
      <c r="P531" s="860"/>
      <c r="Q531" s="860"/>
      <c r="R531" s="860"/>
      <c r="S531" s="860"/>
      <c r="T531" s="860"/>
      <c r="U531" s="860"/>
      <c r="V531" s="860"/>
      <c r="W531" s="860"/>
      <c r="X531" s="860"/>
      <c r="Y531" s="860"/>
      <c r="Z531" s="860"/>
      <c r="AA531" s="860"/>
      <c r="AB531" s="860"/>
      <c r="AC531" s="860"/>
      <c r="AD531" s="860"/>
    </row>
    <row r="532" spans="1:30" ht="15.75" customHeight="1" x14ac:dyDescent="0.25">
      <c r="A532" s="860"/>
      <c r="B532" s="860"/>
      <c r="C532" s="860"/>
      <c r="D532" s="860"/>
      <c r="E532" s="860"/>
      <c r="F532" s="860"/>
      <c r="G532" s="868"/>
      <c r="H532" s="860"/>
      <c r="I532" s="860"/>
      <c r="J532" s="860"/>
      <c r="K532" s="860"/>
      <c r="L532" s="860"/>
      <c r="M532" s="860"/>
      <c r="N532" s="860"/>
      <c r="O532" s="860"/>
      <c r="P532" s="860"/>
      <c r="Q532" s="860"/>
      <c r="R532" s="860"/>
      <c r="S532" s="860"/>
      <c r="T532" s="860"/>
      <c r="U532" s="860"/>
      <c r="V532" s="860"/>
      <c r="W532" s="860"/>
      <c r="X532" s="860"/>
      <c r="Y532" s="860"/>
      <c r="Z532" s="860"/>
      <c r="AA532" s="860"/>
      <c r="AB532" s="860"/>
      <c r="AC532" s="860"/>
      <c r="AD532" s="860"/>
    </row>
    <row r="533" spans="1:30" ht="15.75" customHeight="1" x14ac:dyDescent="0.25">
      <c r="A533" s="860"/>
      <c r="B533" s="860"/>
      <c r="C533" s="860"/>
      <c r="D533" s="860"/>
      <c r="E533" s="860"/>
      <c r="F533" s="860"/>
      <c r="G533" s="868"/>
      <c r="H533" s="860"/>
      <c r="I533" s="860"/>
      <c r="J533" s="860"/>
      <c r="K533" s="860"/>
      <c r="L533" s="860"/>
      <c r="M533" s="860"/>
      <c r="N533" s="860"/>
      <c r="O533" s="860"/>
      <c r="P533" s="860"/>
      <c r="Q533" s="860"/>
      <c r="R533" s="860"/>
      <c r="S533" s="860"/>
      <c r="T533" s="860"/>
      <c r="U533" s="860"/>
      <c r="V533" s="860"/>
      <c r="W533" s="860"/>
      <c r="X533" s="860"/>
      <c r="Y533" s="860"/>
      <c r="Z533" s="860"/>
      <c r="AA533" s="860"/>
      <c r="AB533" s="860"/>
      <c r="AC533" s="860"/>
      <c r="AD533" s="860"/>
    </row>
    <row r="534" spans="1:30" ht="15.75" customHeight="1" x14ac:dyDescent="0.25">
      <c r="A534" s="860"/>
      <c r="B534" s="860"/>
      <c r="C534" s="860"/>
      <c r="D534" s="860"/>
      <c r="E534" s="860"/>
      <c r="F534" s="860"/>
      <c r="G534" s="868"/>
      <c r="H534" s="860"/>
      <c r="I534" s="860"/>
      <c r="J534" s="860"/>
      <c r="K534" s="860"/>
      <c r="L534" s="860"/>
      <c r="M534" s="860"/>
      <c r="N534" s="860"/>
      <c r="O534" s="860"/>
      <c r="P534" s="860"/>
      <c r="Q534" s="860"/>
      <c r="R534" s="860"/>
      <c r="S534" s="860"/>
      <c r="T534" s="860"/>
      <c r="U534" s="860"/>
      <c r="V534" s="860"/>
      <c r="W534" s="860"/>
      <c r="X534" s="860"/>
      <c r="Y534" s="860"/>
      <c r="Z534" s="860"/>
      <c r="AA534" s="860"/>
      <c r="AB534" s="860"/>
      <c r="AC534" s="860"/>
      <c r="AD534" s="860"/>
    </row>
    <row r="535" spans="1:30" ht="15.75" customHeight="1" x14ac:dyDescent="0.25">
      <c r="A535" s="860"/>
      <c r="B535" s="860"/>
      <c r="C535" s="860"/>
      <c r="D535" s="860"/>
      <c r="E535" s="860"/>
      <c r="F535" s="860"/>
      <c r="G535" s="868"/>
      <c r="H535" s="860"/>
      <c r="I535" s="860"/>
      <c r="J535" s="860"/>
      <c r="K535" s="860"/>
      <c r="L535" s="860"/>
      <c r="M535" s="860"/>
      <c r="N535" s="860"/>
      <c r="O535" s="860"/>
      <c r="P535" s="860"/>
      <c r="Q535" s="860"/>
      <c r="R535" s="860"/>
      <c r="S535" s="860"/>
      <c r="T535" s="860"/>
      <c r="U535" s="860"/>
      <c r="V535" s="860"/>
      <c r="W535" s="860"/>
      <c r="X535" s="860"/>
      <c r="Y535" s="860"/>
      <c r="Z535" s="860"/>
      <c r="AA535" s="860"/>
      <c r="AB535" s="860"/>
      <c r="AC535" s="860"/>
      <c r="AD535" s="860"/>
    </row>
    <row r="536" spans="1:30" ht="15.75" customHeight="1" x14ac:dyDescent="0.25">
      <c r="A536" s="860"/>
      <c r="B536" s="860"/>
      <c r="C536" s="860"/>
      <c r="D536" s="860"/>
      <c r="E536" s="860"/>
      <c r="F536" s="860"/>
      <c r="G536" s="868"/>
      <c r="H536" s="860"/>
      <c r="I536" s="860"/>
      <c r="J536" s="860"/>
      <c r="K536" s="860"/>
      <c r="L536" s="860"/>
      <c r="M536" s="860"/>
      <c r="N536" s="860"/>
      <c r="O536" s="860"/>
      <c r="P536" s="860"/>
      <c r="Q536" s="860"/>
      <c r="R536" s="860"/>
      <c r="S536" s="860"/>
      <c r="T536" s="860"/>
      <c r="U536" s="860"/>
      <c r="V536" s="860"/>
      <c r="W536" s="860"/>
      <c r="X536" s="860"/>
      <c r="Y536" s="860"/>
      <c r="Z536" s="860"/>
      <c r="AA536" s="860"/>
      <c r="AB536" s="860"/>
      <c r="AC536" s="860"/>
      <c r="AD536" s="860"/>
    </row>
    <row r="537" spans="1:30" ht="15.75" customHeight="1" x14ac:dyDescent="0.25">
      <c r="A537" s="860"/>
      <c r="B537" s="860"/>
      <c r="C537" s="860"/>
      <c r="D537" s="860"/>
      <c r="E537" s="860"/>
      <c r="F537" s="860"/>
      <c r="G537" s="868"/>
      <c r="H537" s="860"/>
      <c r="I537" s="860"/>
      <c r="J537" s="860"/>
      <c r="K537" s="860"/>
      <c r="L537" s="860"/>
      <c r="M537" s="860"/>
      <c r="N537" s="860"/>
      <c r="O537" s="860"/>
      <c r="P537" s="860"/>
      <c r="Q537" s="860"/>
      <c r="R537" s="860"/>
      <c r="S537" s="860"/>
      <c r="T537" s="860"/>
      <c r="U537" s="860"/>
      <c r="V537" s="860"/>
      <c r="W537" s="860"/>
      <c r="X537" s="860"/>
      <c r="Y537" s="860"/>
      <c r="Z537" s="860"/>
      <c r="AA537" s="860"/>
      <c r="AB537" s="860"/>
      <c r="AC537" s="860"/>
      <c r="AD537" s="860"/>
    </row>
    <row r="538" spans="1:30" ht="15.75" customHeight="1" x14ac:dyDescent="0.25">
      <c r="A538" s="860"/>
      <c r="B538" s="860"/>
      <c r="C538" s="860"/>
      <c r="D538" s="860"/>
      <c r="E538" s="860"/>
      <c r="F538" s="860"/>
      <c r="G538" s="868"/>
      <c r="H538" s="860"/>
      <c r="I538" s="860"/>
      <c r="J538" s="860"/>
      <c r="K538" s="860"/>
      <c r="L538" s="860"/>
      <c r="M538" s="860"/>
      <c r="N538" s="860"/>
      <c r="O538" s="860"/>
      <c r="P538" s="860"/>
      <c r="Q538" s="860"/>
      <c r="R538" s="860"/>
      <c r="S538" s="860"/>
      <c r="T538" s="860"/>
      <c r="U538" s="860"/>
      <c r="V538" s="860"/>
      <c r="W538" s="860"/>
      <c r="X538" s="860"/>
      <c r="Y538" s="860"/>
      <c r="Z538" s="860"/>
      <c r="AA538" s="860"/>
      <c r="AB538" s="860"/>
      <c r="AC538" s="860"/>
      <c r="AD538" s="860"/>
    </row>
    <row r="539" spans="1:30" ht="15.75" customHeight="1" x14ac:dyDescent="0.25">
      <c r="A539" s="860"/>
      <c r="B539" s="860"/>
      <c r="C539" s="860"/>
      <c r="D539" s="860"/>
      <c r="E539" s="860"/>
      <c r="F539" s="860"/>
      <c r="G539" s="868"/>
      <c r="H539" s="860"/>
      <c r="I539" s="860"/>
      <c r="J539" s="860"/>
      <c r="K539" s="860"/>
      <c r="L539" s="860"/>
      <c r="M539" s="860"/>
      <c r="N539" s="860"/>
      <c r="O539" s="860"/>
      <c r="P539" s="860"/>
      <c r="Q539" s="860"/>
      <c r="R539" s="860"/>
      <c r="S539" s="860"/>
      <c r="T539" s="860"/>
      <c r="U539" s="860"/>
      <c r="V539" s="860"/>
      <c r="W539" s="860"/>
      <c r="X539" s="860"/>
      <c r="Y539" s="860"/>
      <c r="Z539" s="860"/>
      <c r="AA539" s="860"/>
      <c r="AB539" s="860"/>
      <c r="AC539" s="860"/>
      <c r="AD539" s="860"/>
    </row>
    <row r="540" spans="1:30" ht="15.75" customHeight="1" x14ac:dyDescent="0.25">
      <c r="A540" s="860"/>
      <c r="B540" s="860"/>
      <c r="C540" s="860"/>
      <c r="D540" s="860"/>
      <c r="E540" s="860"/>
      <c r="F540" s="860"/>
      <c r="G540" s="868"/>
      <c r="H540" s="860"/>
      <c r="I540" s="860"/>
      <c r="J540" s="860"/>
      <c r="K540" s="860"/>
      <c r="L540" s="860"/>
      <c r="M540" s="860"/>
      <c r="N540" s="860"/>
      <c r="O540" s="860"/>
      <c r="P540" s="860"/>
      <c r="Q540" s="860"/>
      <c r="R540" s="860"/>
      <c r="S540" s="860"/>
      <c r="T540" s="860"/>
      <c r="U540" s="860"/>
      <c r="V540" s="860"/>
      <c r="W540" s="860"/>
      <c r="X540" s="860"/>
      <c r="Y540" s="860"/>
      <c r="Z540" s="860"/>
      <c r="AA540" s="860"/>
      <c r="AB540" s="860"/>
      <c r="AC540" s="860"/>
      <c r="AD540" s="860"/>
    </row>
    <row r="541" spans="1:30" ht="15.75" customHeight="1" x14ac:dyDescent="0.25">
      <c r="A541" s="860"/>
      <c r="B541" s="860"/>
      <c r="C541" s="860"/>
      <c r="D541" s="860"/>
      <c r="E541" s="860"/>
      <c r="F541" s="860"/>
      <c r="G541" s="868"/>
      <c r="H541" s="860"/>
      <c r="I541" s="860"/>
      <c r="J541" s="860"/>
      <c r="K541" s="860"/>
      <c r="L541" s="860"/>
      <c r="M541" s="860"/>
      <c r="N541" s="860"/>
      <c r="O541" s="860"/>
      <c r="P541" s="860"/>
      <c r="Q541" s="860"/>
      <c r="R541" s="860"/>
      <c r="S541" s="860"/>
      <c r="T541" s="860"/>
      <c r="U541" s="860"/>
      <c r="V541" s="860"/>
      <c r="W541" s="860"/>
      <c r="X541" s="860"/>
      <c r="Y541" s="860"/>
      <c r="Z541" s="860"/>
      <c r="AA541" s="860"/>
      <c r="AB541" s="860"/>
      <c r="AC541" s="860"/>
      <c r="AD541" s="860"/>
    </row>
    <row r="542" spans="1:30" ht="15.75" customHeight="1" x14ac:dyDescent="0.25">
      <c r="A542" s="860"/>
      <c r="B542" s="860"/>
      <c r="C542" s="860"/>
      <c r="D542" s="860"/>
      <c r="E542" s="860"/>
      <c r="F542" s="860"/>
      <c r="G542" s="868"/>
      <c r="H542" s="860"/>
      <c r="I542" s="860"/>
      <c r="J542" s="860"/>
      <c r="K542" s="860"/>
      <c r="L542" s="860"/>
      <c r="M542" s="860"/>
      <c r="N542" s="860"/>
      <c r="O542" s="860"/>
      <c r="P542" s="860"/>
      <c r="Q542" s="860"/>
      <c r="R542" s="860"/>
      <c r="S542" s="860"/>
      <c r="T542" s="860"/>
      <c r="U542" s="860"/>
      <c r="V542" s="860"/>
      <c r="W542" s="860"/>
      <c r="X542" s="860"/>
      <c r="Y542" s="860"/>
      <c r="Z542" s="860"/>
      <c r="AA542" s="860"/>
      <c r="AB542" s="860"/>
      <c r="AC542" s="860"/>
      <c r="AD542" s="860"/>
    </row>
    <row r="543" spans="1:30" ht="15.75" customHeight="1" x14ac:dyDescent="0.25">
      <c r="A543" s="860"/>
      <c r="B543" s="860"/>
      <c r="C543" s="860"/>
      <c r="D543" s="860"/>
      <c r="E543" s="860"/>
      <c r="F543" s="860"/>
      <c r="G543" s="868"/>
      <c r="H543" s="860"/>
      <c r="I543" s="860"/>
      <c r="J543" s="860"/>
      <c r="K543" s="860"/>
      <c r="L543" s="860"/>
      <c r="M543" s="860"/>
      <c r="N543" s="860"/>
      <c r="O543" s="860"/>
      <c r="P543" s="860"/>
      <c r="Q543" s="860"/>
      <c r="R543" s="860"/>
      <c r="S543" s="860"/>
      <c r="T543" s="860"/>
      <c r="U543" s="860"/>
      <c r="V543" s="860"/>
      <c r="W543" s="860"/>
      <c r="X543" s="860"/>
      <c r="Y543" s="860"/>
      <c r="Z543" s="860"/>
      <c r="AA543" s="860"/>
      <c r="AB543" s="860"/>
      <c r="AC543" s="860"/>
      <c r="AD543" s="860"/>
    </row>
    <row r="544" spans="1:30" ht="15.75" customHeight="1" x14ac:dyDescent="0.25">
      <c r="A544" s="860"/>
      <c r="B544" s="860"/>
      <c r="C544" s="860"/>
      <c r="D544" s="860"/>
      <c r="E544" s="860"/>
      <c r="F544" s="860"/>
      <c r="G544" s="868"/>
      <c r="H544" s="860"/>
      <c r="I544" s="860"/>
      <c r="J544" s="860"/>
      <c r="K544" s="860"/>
      <c r="L544" s="860"/>
      <c r="M544" s="860"/>
      <c r="N544" s="860"/>
      <c r="O544" s="860"/>
      <c r="P544" s="860"/>
      <c r="Q544" s="860"/>
      <c r="R544" s="860"/>
      <c r="S544" s="860"/>
      <c r="T544" s="860"/>
      <c r="U544" s="860"/>
      <c r="V544" s="860"/>
      <c r="W544" s="860"/>
      <c r="X544" s="860"/>
      <c r="Y544" s="860"/>
      <c r="Z544" s="860"/>
      <c r="AA544" s="860"/>
      <c r="AB544" s="860"/>
      <c r="AC544" s="860"/>
      <c r="AD544" s="860"/>
    </row>
    <row r="545" spans="1:30" ht="15.75" customHeight="1" x14ac:dyDescent="0.25">
      <c r="A545" s="860"/>
      <c r="B545" s="860"/>
      <c r="C545" s="860"/>
      <c r="D545" s="860"/>
      <c r="E545" s="860"/>
      <c r="F545" s="860"/>
      <c r="G545" s="868"/>
      <c r="H545" s="860"/>
      <c r="I545" s="860"/>
      <c r="J545" s="860"/>
      <c r="K545" s="860"/>
      <c r="L545" s="860"/>
      <c r="M545" s="860"/>
      <c r="N545" s="860"/>
      <c r="O545" s="860"/>
      <c r="P545" s="860"/>
      <c r="Q545" s="860"/>
      <c r="R545" s="860"/>
      <c r="S545" s="860"/>
      <c r="T545" s="860"/>
      <c r="U545" s="860"/>
      <c r="V545" s="860"/>
      <c r="W545" s="860"/>
      <c r="X545" s="860"/>
      <c r="Y545" s="860"/>
      <c r="Z545" s="860"/>
      <c r="AA545" s="860"/>
      <c r="AB545" s="860"/>
      <c r="AC545" s="860"/>
      <c r="AD545" s="860"/>
    </row>
    <row r="546" spans="1:30" ht="15.75" customHeight="1" x14ac:dyDescent="0.25">
      <c r="A546" s="860"/>
      <c r="B546" s="860"/>
      <c r="C546" s="860"/>
      <c r="D546" s="860"/>
      <c r="E546" s="860"/>
      <c r="F546" s="860"/>
      <c r="G546" s="868"/>
      <c r="H546" s="860"/>
      <c r="I546" s="860"/>
      <c r="J546" s="860"/>
      <c r="K546" s="860"/>
      <c r="L546" s="860"/>
      <c r="M546" s="860"/>
      <c r="N546" s="860"/>
      <c r="O546" s="860"/>
      <c r="P546" s="860"/>
      <c r="Q546" s="860"/>
      <c r="R546" s="860"/>
      <c r="S546" s="860"/>
      <c r="T546" s="860"/>
      <c r="U546" s="860"/>
      <c r="V546" s="860"/>
      <c r="W546" s="860"/>
      <c r="X546" s="860"/>
      <c r="Y546" s="860"/>
      <c r="Z546" s="860"/>
      <c r="AA546" s="860"/>
      <c r="AB546" s="860"/>
      <c r="AC546" s="860"/>
      <c r="AD546" s="860"/>
    </row>
    <row r="547" spans="1:30" ht="15.75" customHeight="1" x14ac:dyDescent="0.25">
      <c r="A547" s="860"/>
      <c r="B547" s="860"/>
      <c r="C547" s="860"/>
      <c r="D547" s="860"/>
      <c r="E547" s="860"/>
      <c r="F547" s="860"/>
      <c r="G547" s="868"/>
      <c r="H547" s="860"/>
      <c r="I547" s="860"/>
      <c r="J547" s="860"/>
      <c r="K547" s="860"/>
      <c r="L547" s="860"/>
      <c r="M547" s="860"/>
      <c r="N547" s="860"/>
      <c r="O547" s="860"/>
      <c r="P547" s="860"/>
      <c r="Q547" s="860"/>
      <c r="R547" s="860"/>
      <c r="S547" s="860"/>
      <c r="T547" s="860"/>
      <c r="U547" s="860"/>
      <c r="V547" s="860"/>
      <c r="W547" s="860"/>
      <c r="X547" s="860"/>
      <c r="Y547" s="860"/>
      <c r="Z547" s="860"/>
      <c r="AA547" s="860"/>
      <c r="AB547" s="860"/>
      <c r="AC547" s="860"/>
      <c r="AD547" s="860"/>
    </row>
    <row r="548" spans="1:30" ht="15.75" customHeight="1" x14ac:dyDescent="0.25">
      <c r="A548" s="860"/>
      <c r="B548" s="860"/>
      <c r="C548" s="860"/>
      <c r="D548" s="860"/>
      <c r="E548" s="860"/>
      <c r="F548" s="860"/>
      <c r="G548" s="868"/>
      <c r="H548" s="860"/>
      <c r="I548" s="860"/>
      <c r="J548" s="860"/>
      <c r="K548" s="860"/>
      <c r="L548" s="860"/>
      <c r="M548" s="860"/>
      <c r="N548" s="860"/>
      <c r="O548" s="860"/>
      <c r="P548" s="860"/>
      <c r="Q548" s="860"/>
      <c r="R548" s="860"/>
      <c r="S548" s="860"/>
      <c r="T548" s="860"/>
      <c r="U548" s="860"/>
      <c r="V548" s="860"/>
      <c r="W548" s="860"/>
      <c r="X548" s="860"/>
      <c r="Y548" s="860"/>
      <c r="Z548" s="860"/>
      <c r="AA548" s="860"/>
      <c r="AB548" s="860"/>
      <c r="AC548" s="860"/>
      <c r="AD548" s="860"/>
    </row>
    <row r="549" spans="1:30" ht="15.75" customHeight="1" x14ac:dyDescent="0.25">
      <c r="A549" s="860"/>
      <c r="B549" s="860"/>
      <c r="C549" s="860"/>
      <c r="D549" s="860"/>
      <c r="E549" s="860"/>
      <c r="F549" s="860"/>
      <c r="G549" s="868"/>
      <c r="H549" s="860"/>
      <c r="I549" s="860"/>
      <c r="J549" s="860"/>
      <c r="K549" s="860"/>
      <c r="L549" s="860"/>
      <c r="M549" s="860"/>
      <c r="N549" s="860"/>
      <c r="O549" s="860"/>
      <c r="P549" s="860"/>
      <c r="Q549" s="860"/>
      <c r="R549" s="860"/>
      <c r="S549" s="860"/>
      <c r="T549" s="860"/>
      <c r="U549" s="860"/>
      <c r="V549" s="860"/>
      <c r="W549" s="860"/>
      <c r="X549" s="860"/>
      <c r="Y549" s="860"/>
      <c r="Z549" s="860"/>
      <c r="AA549" s="860"/>
      <c r="AB549" s="860"/>
      <c r="AC549" s="860"/>
      <c r="AD549" s="860"/>
    </row>
    <row r="550" spans="1:30" ht="15.75" customHeight="1" x14ac:dyDescent="0.25">
      <c r="A550" s="860"/>
      <c r="B550" s="860"/>
      <c r="C550" s="860"/>
      <c r="D550" s="860"/>
      <c r="E550" s="860"/>
      <c r="F550" s="860"/>
      <c r="G550" s="868"/>
      <c r="H550" s="860"/>
      <c r="I550" s="860"/>
      <c r="J550" s="860"/>
      <c r="K550" s="860"/>
      <c r="L550" s="860"/>
      <c r="M550" s="860"/>
      <c r="N550" s="860"/>
      <c r="O550" s="860"/>
      <c r="P550" s="860"/>
      <c r="Q550" s="860"/>
      <c r="R550" s="860"/>
      <c r="S550" s="860"/>
      <c r="T550" s="860"/>
      <c r="U550" s="860"/>
      <c r="V550" s="860"/>
      <c r="W550" s="860"/>
      <c r="X550" s="860"/>
      <c r="Y550" s="860"/>
      <c r="Z550" s="860"/>
      <c r="AA550" s="860"/>
      <c r="AB550" s="860"/>
      <c r="AC550" s="860"/>
      <c r="AD550" s="860"/>
    </row>
    <row r="551" spans="1:30" ht="15.75" customHeight="1" x14ac:dyDescent="0.25">
      <c r="A551" s="860"/>
      <c r="B551" s="860"/>
      <c r="C551" s="860"/>
      <c r="D551" s="860"/>
      <c r="E551" s="860"/>
      <c r="F551" s="860"/>
      <c r="G551" s="868"/>
      <c r="H551" s="860"/>
      <c r="I551" s="860"/>
      <c r="J551" s="860"/>
      <c r="K551" s="860"/>
      <c r="L551" s="860"/>
      <c r="M551" s="860"/>
      <c r="N551" s="860"/>
      <c r="O551" s="860"/>
      <c r="P551" s="860"/>
      <c r="Q551" s="860"/>
      <c r="R551" s="860"/>
      <c r="S551" s="860"/>
      <c r="T551" s="860"/>
      <c r="U551" s="860"/>
      <c r="V551" s="860"/>
      <c r="W551" s="860"/>
      <c r="X551" s="860"/>
      <c r="Y551" s="860"/>
      <c r="Z551" s="860"/>
      <c r="AA551" s="860"/>
      <c r="AB551" s="860"/>
      <c r="AC551" s="860"/>
      <c r="AD551" s="860"/>
    </row>
    <row r="552" spans="1:30" ht="15.75" customHeight="1" x14ac:dyDescent="0.25">
      <c r="A552" s="860"/>
      <c r="B552" s="860"/>
      <c r="C552" s="860"/>
      <c r="D552" s="860"/>
      <c r="E552" s="860"/>
      <c r="F552" s="860"/>
      <c r="G552" s="868"/>
      <c r="H552" s="860"/>
      <c r="I552" s="860"/>
      <c r="J552" s="860"/>
      <c r="K552" s="860"/>
      <c r="L552" s="860"/>
      <c r="M552" s="860"/>
      <c r="N552" s="860"/>
      <c r="O552" s="860"/>
      <c r="P552" s="860"/>
      <c r="Q552" s="860"/>
      <c r="R552" s="860"/>
      <c r="S552" s="860"/>
      <c r="T552" s="860"/>
      <c r="U552" s="860"/>
      <c r="V552" s="860"/>
      <c r="W552" s="860"/>
      <c r="X552" s="860"/>
      <c r="Y552" s="860"/>
      <c r="Z552" s="860"/>
      <c r="AA552" s="860"/>
      <c r="AB552" s="860"/>
      <c r="AC552" s="860"/>
      <c r="AD552" s="860"/>
    </row>
    <row r="553" spans="1:30" ht="15.75" customHeight="1" x14ac:dyDescent="0.25">
      <c r="A553" s="860"/>
      <c r="B553" s="860"/>
      <c r="C553" s="860"/>
      <c r="D553" s="860"/>
      <c r="E553" s="860"/>
      <c r="F553" s="860"/>
      <c r="G553" s="868"/>
      <c r="H553" s="860"/>
      <c r="I553" s="860"/>
      <c r="J553" s="860"/>
      <c r="K553" s="860"/>
      <c r="L553" s="860"/>
      <c r="M553" s="860"/>
      <c r="N553" s="860"/>
      <c r="O553" s="860"/>
      <c r="P553" s="860"/>
      <c r="Q553" s="860"/>
      <c r="R553" s="860"/>
      <c r="S553" s="860"/>
      <c r="T553" s="860"/>
      <c r="U553" s="860"/>
      <c r="V553" s="860"/>
      <c r="W553" s="860"/>
      <c r="X553" s="860"/>
      <c r="Y553" s="860"/>
      <c r="Z553" s="860"/>
      <c r="AA553" s="860"/>
      <c r="AB553" s="860"/>
      <c r="AC553" s="860"/>
      <c r="AD553" s="860"/>
    </row>
    <row r="554" spans="1:30" ht="15.75" customHeight="1" x14ac:dyDescent="0.25">
      <c r="A554" s="860"/>
      <c r="B554" s="860"/>
      <c r="C554" s="860"/>
      <c r="D554" s="860"/>
      <c r="E554" s="860"/>
      <c r="F554" s="860"/>
      <c r="G554" s="868"/>
      <c r="H554" s="860"/>
      <c r="I554" s="860"/>
      <c r="J554" s="860"/>
      <c r="K554" s="860"/>
      <c r="L554" s="860"/>
      <c r="M554" s="860"/>
      <c r="N554" s="860"/>
      <c r="O554" s="860"/>
      <c r="P554" s="860"/>
      <c r="Q554" s="860"/>
      <c r="R554" s="860"/>
      <c r="S554" s="860"/>
      <c r="T554" s="860"/>
      <c r="U554" s="860"/>
      <c r="V554" s="860"/>
      <c r="W554" s="860"/>
      <c r="X554" s="860"/>
      <c r="Y554" s="860"/>
      <c r="Z554" s="860"/>
      <c r="AA554" s="860"/>
      <c r="AB554" s="860"/>
      <c r="AC554" s="860"/>
      <c r="AD554" s="860"/>
    </row>
    <row r="555" spans="1:30" ht="15.75" customHeight="1" x14ac:dyDescent="0.25">
      <c r="A555" s="860"/>
      <c r="B555" s="860"/>
      <c r="C555" s="860"/>
      <c r="D555" s="860"/>
      <c r="E555" s="860"/>
      <c r="F555" s="860"/>
      <c r="G555" s="868"/>
      <c r="H555" s="860"/>
      <c r="I555" s="860"/>
      <c r="J555" s="860"/>
      <c r="K555" s="860"/>
      <c r="L555" s="860"/>
      <c r="M555" s="860"/>
      <c r="N555" s="860"/>
      <c r="O555" s="860"/>
      <c r="P555" s="860"/>
      <c r="Q555" s="860"/>
      <c r="R555" s="860"/>
      <c r="S555" s="860"/>
      <c r="T555" s="860"/>
      <c r="U555" s="860"/>
      <c r="V555" s="860"/>
      <c r="W555" s="860"/>
      <c r="X555" s="860"/>
      <c r="Y555" s="860"/>
      <c r="Z555" s="860"/>
      <c r="AA555" s="860"/>
      <c r="AB555" s="860"/>
      <c r="AC555" s="860"/>
      <c r="AD555" s="860"/>
    </row>
    <row r="556" spans="1:30" ht="15.75" customHeight="1" x14ac:dyDescent="0.25">
      <c r="A556" s="860"/>
      <c r="B556" s="860"/>
      <c r="C556" s="860"/>
      <c r="D556" s="860"/>
      <c r="E556" s="860"/>
      <c r="F556" s="860"/>
      <c r="G556" s="868"/>
      <c r="H556" s="860"/>
      <c r="I556" s="860"/>
      <c r="J556" s="860"/>
      <c r="K556" s="860"/>
      <c r="L556" s="860"/>
      <c r="M556" s="860"/>
      <c r="N556" s="860"/>
      <c r="O556" s="860"/>
      <c r="P556" s="860"/>
      <c r="Q556" s="860"/>
      <c r="R556" s="860"/>
      <c r="S556" s="860"/>
      <c r="T556" s="860"/>
      <c r="U556" s="860"/>
      <c r="V556" s="860"/>
      <c r="W556" s="860"/>
      <c r="X556" s="860"/>
      <c r="Y556" s="860"/>
      <c r="Z556" s="860"/>
      <c r="AA556" s="860"/>
      <c r="AB556" s="860"/>
      <c r="AC556" s="860"/>
      <c r="AD556" s="860"/>
    </row>
    <row r="557" spans="1:30" ht="15.75" customHeight="1" x14ac:dyDescent="0.25">
      <c r="A557" s="860"/>
      <c r="B557" s="860"/>
      <c r="C557" s="860"/>
      <c r="D557" s="860"/>
      <c r="E557" s="860"/>
      <c r="F557" s="860"/>
      <c r="G557" s="868"/>
      <c r="H557" s="860"/>
      <c r="I557" s="860"/>
      <c r="J557" s="860"/>
      <c r="K557" s="860"/>
      <c r="L557" s="860"/>
      <c r="M557" s="860"/>
      <c r="N557" s="860"/>
      <c r="O557" s="860"/>
      <c r="P557" s="860"/>
      <c r="Q557" s="860"/>
      <c r="R557" s="860"/>
      <c r="S557" s="860"/>
      <c r="T557" s="860"/>
      <c r="U557" s="860"/>
      <c r="V557" s="860"/>
      <c r="W557" s="860"/>
      <c r="X557" s="860"/>
      <c r="Y557" s="860"/>
      <c r="Z557" s="860"/>
      <c r="AA557" s="860"/>
      <c r="AB557" s="860"/>
      <c r="AC557" s="860"/>
      <c r="AD557" s="860"/>
    </row>
    <row r="558" spans="1:30" ht="15.75" customHeight="1" x14ac:dyDescent="0.25">
      <c r="A558" s="860"/>
      <c r="B558" s="860"/>
      <c r="C558" s="860"/>
      <c r="D558" s="860"/>
      <c r="E558" s="860"/>
      <c r="F558" s="860"/>
      <c r="G558" s="868"/>
      <c r="H558" s="860"/>
      <c r="I558" s="860"/>
      <c r="J558" s="860"/>
      <c r="K558" s="860"/>
      <c r="L558" s="860"/>
      <c r="M558" s="860"/>
      <c r="N558" s="860"/>
      <c r="O558" s="860"/>
      <c r="P558" s="860"/>
      <c r="Q558" s="860"/>
      <c r="R558" s="860"/>
      <c r="S558" s="860"/>
      <c r="T558" s="860"/>
      <c r="U558" s="860"/>
      <c r="V558" s="860"/>
      <c r="W558" s="860"/>
      <c r="X558" s="860"/>
      <c r="Y558" s="860"/>
      <c r="Z558" s="860"/>
      <c r="AA558" s="860"/>
      <c r="AB558" s="860"/>
      <c r="AC558" s="860"/>
      <c r="AD558" s="860"/>
    </row>
    <row r="559" spans="1:30" ht="15.75" customHeight="1" x14ac:dyDescent="0.25">
      <c r="A559" s="860"/>
      <c r="B559" s="860"/>
      <c r="C559" s="860"/>
      <c r="D559" s="860"/>
      <c r="E559" s="860"/>
      <c r="F559" s="860"/>
      <c r="G559" s="868"/>
      <c r="H559" s="860"/>
      <c r="I559" s="860"/>
      <c r="J559" s="860"/>
      <c r="K559" s="860"/>
      <c r="L559" s="860"/>
      <c r="M559" s="860"/>
      <c r="N559" s="860"/>
      <c r="O559" s="860"/>
      <c r="P559" s="860"/>
      <c r="Q559" s="860"/>
      <c r="R559" s="860"/>
      <c r="S559" s="860"/>
      <c r="T559" s="860"/>
      <c r="U559" s="860"/>
      <c r="V559" s="860"/>
      <c r="W559" s="860"/>
      <c r="X559" s="860"/>
      <c r="Y559" s="860"/>
      <c r="Z559" s="860"/>
      <c r="AA559" s="860"/>
      <c r="AB559" s="860"/>
      <c r="AC559" s="860"/>
      <c r="AD559" s="860"/>
    </row>
    <row r="560" spans="1:30" ht="15.75" customHeight="1" x14ac:dyDescent="0.25">
      <c r="A560" s="860"/>
      <c r="B560" s="860"/>
      <c r="C560" s="860"/>
      <c r="D560" s="860"/>
      <c r="E560" s="860"/>
      <c r="F560" s="860"/>
      <c r="G560" s="868"/>
      <c r="H560" s="860"/>
      <c r="I560" s="860"/>
      <c r="J560" s="860"/>
      <c r="K560" s="860"/>
      <c r="L560" s="860"/>
      <c r="M560" s="860"/>
      <c r="N560" s="860"/>
      <c r="O560" s="860"/>
      <c r="P560" s="860"/>
      <c r="Q560" s="860"/>
      <c r="R560" s="860"/>
      <c r="S560" s="860"/>
      <c r="T560" s="860"/>
      <c r="U560" s="860"/>
      <c r="V560" s="860"/>
      <c r="W560" s="860"/>
      <c r="X560" s="860"/>
      <c r="Y560" s="860"/>
      <c r="Z560" s="860"/>
      <c r="AA560" s="860"/>
      <c r="AB560" s="860"/>
      <c r="AC560" s="860"/>
      <c r="AD560" s="860"/>
    </row>
    <row r="561" spans="1:30" ht="15.75" customHeight="1" x14ac:dyDescent="0.25">
      <c r="A561" s="860"/>
      <c r="B561" s="860"/>
      <c r="C561" s="860"/>
      <c r="D561" s="860"/>
      <c r="E561" s="860"/>
      <c r="F561" s="860"/>
      <c r="G561" s="868"/>
      <c r="H561" s="860"/>
      <c r="I561" s="860"/>
      <c r="J561" s="860"/>
      <c r="K561" s="860"/>
      <c r="L561" s="860"/>
      <c r="M561" s="860"/>
      <c r="N561" s="860"/>
      <c r="O561" s="860"/>
      <c r="P561" s="860"/>
      <c r="Q561" s="860"/>
      <c r="R561" s="860"/>
      <c r="S561" s="860"/>
      <c r="T561" s="860"/>
      <c r="U561" s="860"/>
      <c r="V561" s="860"/>
      <c r="W561" s="860"/>
      <c r="X561" s="860"/>
      <c r="Y561" s="860"/>
      <c r="Z561" s="860"/>
      <c r="AA561" s="860"/>
      <c r="AB561" s="860"/>
      <c r="AC561" s="860"/>
      <c r="AD561" s="860"/>
    </row>
    <row r="562" spans="1:30" ht="15.75" customHeight="1" x14ac:dyDescent="0.25">
      <c r="A562" s="860"/>
      <c r="B562" s="860"/>
      <c r="C562" s="860"/>
      <c r="D562" s="860"/>
      <c r="E562" s="860"/>
      <c r="F562" s="860"/>
      <c r="G562" s="868"/>
      <c r="H562" s="860"/>
      <c r="I562" s="860"/>
      <c r="J562" s="860"/>
      <c r="K562" s="860"/>
      <c r="L562" s="860"/>
      <c r="M562" s="860"/>
      <c r="N562" s="860"/>
      <c r="O562" s="860"/>
      <c r="P562" s="860"/>
      <c r="Q562" s="860"/>
      <c r="R562" s="860"/>
      <c r="S562" s="860"/>
      <c r="T562" s="860"/>
      <c r="U562" s="860"/>
      <c r="V562" s="860"/>
      <c r="W562" s="860"/>
      <c r="X562" s="860"/>
      <c r="Y562" s="860"/>
      <c r="Z562" s="860"/>
      <c r="AA562" s="860"/>
      <c r="AB562" s="860"/>
      <c r="AC562" s="860"/>
      <c r="AD562" s="860"/>
    </row>
    <row r="563" spans="1:30" ht="15.75" customHeight="1" x14ac:dyDescent="0.25">
      <c r="A563" s="860"/>
      <c r="B563" s="860"/>
      <c r="C563" s="860"/>
      <c r="D563" s="860"/>
      <c r="E563" s="860"/>
      <c r="F563" s="860"/>
      <c r="G563" s="868"/>
      <c r="H563" s="860"/>
      <c r="I563" s="860"/>
      <c r="J563" s="860"/>
      <c r="K563" s="860"/>
      <c r="L563" s="860"/>
      <c r="M563" s="860"/>
      <c r="N563" s="860"/>
      <c r="O563" s="860"/>
      <c r="P563" s="860"/>
      <c r="Q563" s="860"/>
      <c r="R563" s="860"/>
      <c r="S563" s="860"/>
      <c r="T563" s="860"/>
      <c r="U563" s="860"/>
      <c r="V563" s="860"/>
      <c r="W563" s="860"/>
      <c r="X563" s="860"/>
      <c r="Y563" s="860"/>
      <c r="Z563" s="860"/>
      <c r="AA563" s="860"/>
      <c r="AB563" s="860"/>
      <c r="AC563" s="860"/>
      <c r="AD563" s="860"/>
    </row>
    <row r="564" spans="1:30" ht="15.75" customHeight="1" x14ac:dyDescent="0.25">
      <c r="A564" s="860"/>
      <c r="B564" s="860"/>
      <c r="C564" s="860"/>
      <c r="D564" s="860"/>
      <c r="E564" s="860"/>
      <c r="F564" s="860"/>
      <c r="G564" s="868"/>
      <c r="H564" s="860"/>
      <c r="I564" s="860"/>
      <c r="J564" s="860"/>
      <c r="K564" s="860"/>
      <c r="L564" s="860"/>
      <c r="M564" s="860"/>
      <c r="N564" s="860"/>
      <c r="O564" s="860"/>
      <c r="P564" s="860"/>
      <c r="Q564" s="860"/>
      <c r="R564" s="860"/>
      <c r="S564" s="860"/>
      <c r="T564" s="860"/>
      <c r="U564" s="860"/>
      <c r="V564" s="860"/>
      <c r="W564" s="860"/>
      <c r="X564" s="860"/>
      <c r="Y564" s="860"/>
      <c r="Z564" s="860"/>
      <c r="AA564" s="860"/>
      <c r="AB564" s="860"/>
      <c r="AC564" s="860"/>
      <c r="AD564" s="860"/>
    </row>
    <row r="565" spans="1:30" ht="15.75" customHeight="1" x14ac:dyDescent="0.25">
      <c r="A565" s="860"/>
      <c r="B565" s="860"/>
      <c r="C565" s="860"/>
      <c r="D565" s="860"/>
      <c r="E565" s="860"/>
      <c r="F565" s="860"/>
      <c r="G565" s="868"/>
      <c r="H565" s="860"/>
      <c r="I565" s="860"/>
      <c r="J565" s="860"/>
      <c r="K565" s="860"/>
      <c r="L565" s="860"/>
      <c r="M565" s="860"/>
      <c r="N565" s="860"/>
      <c r="O565" s="860"/>
      <c r="P565" s="860"/>
      <c r="Q565" s="860"/>
      <c r="R565" s="860"/>
      <c r="S565" s="860"/>
      <c r="T565" s="860"/>
      <c r="U565" s="860"/>
      <c r="V565" s="860"/>
      <c r="W565" s="860"/>
      <c r="X565" s="860"/>
      <c r="Y565" s="860"/>
      <c r="Z565" s="860"/>
      <c r="AA565" s="860"/>
      <c r="AB565" s="860"/>
      <c r="AC565" s="860"/>
      <c r="AD565" s="860"/>
    </row>
    <row r="566" spans="1:30" ht="15.75" customHeight="1" x14ac:dyDescent="0.25">
      <c r="A566" s="860"/>
      <c r="B566" s="860"/>
      <c r="C566" s="860"/>
      <c r="D566" s="860"/>
      <c r="E566" s="860"/>
      <c r="F566" s="860"/>
      <c r="G566" s="868"/>
      <c r="H566" s="860"/>
      <c r="I566" s="860"/>
      <c r="J566" s="860"/>
      <c r="K566" s="860"/>
      <c r="L566" s="860"/>
      <c r="M566" s="860"/>
      <c r="N566" s="860"/>
      <c r="O566" s="860"/>
      <c r="P566" s="860"/>
      <c r="Q566" s="860"/>
      <c r="R566" s="860"/>
      <c r="S566" s="860"/>
      <c r="T566" s="860"/>
      <c r="U566" s="860"/>
      <c r="V566" s="860"/>
      <c r="W566" s="860"/>
      <c r="X566" s="860"/>
      <c r="Y566" s="860"/>
      <c r="Z566" s="860"/>
      <c r="AA566" s="860"/>
      <c r="AB566" s="860"/>
      <c r="AC566" s="860"/>
      <c r="AD566" s="860"/>
    </row>
    <row r="567" spans="1:30" ht="15.75" customHeight="1" x14ac:dyDescent="0.25">
      <c r="A567" s="860"/>
      <c r="B567" s="860"/>
      <c r="C567" s="860"/>
      <c r="D567" s="860"/>
      <c r="E567" s="860"/>
      <c r="F567" s="860"/>
      <c r="G567" s="868"/>
      <c r="H567" s="860"/>
      <c r="I567" s="860"/>
      <c r="J567" s="860"/>
      <c r="K567" s="860"/>
      <c r="L567" s="860"/>
      <c r="M567" s="860"/>
      <c r="N567" s="860"/>
      <c r="O567" s="860"/>
      <c r="P567" s="860"/>
      <c r="Q567" s="860"/>
      <c r="R567" s="860"/>
      <c r="S567" s="860"/>
      <c r="T567" s="860"/>
      <c r="U567" s="860"/>
      <c r="V567" s="860"/>
      <c r="W567" s="860"/>
      <c r="X567" s="860"/>
      <c r="Y567" s="860"/>
      <c r="Z567" s="860"/>
      <c r="AA567" s="860"/>
      <c r="AB567" s="860"/>
      <c r="AC567" s="860"/>
      <c r="AD567" s="860"/>
    </row>
    <row r="568" spans="1:30" ht="15.75" customHeight="1" x14ac:dyDescent="0.25">
      <c r="A568" s="860"/>
      <c r="B568" s="860"/>
      <c r="C568" s="860"/>
      <c r="D568" s="860"/>
      <c r="E568" s="860"/>
      <c r="F568" s="860"/>
      <c r="G568" s="868"/>
      <c r="H568" s="860"/>
      <c r="I568" s="860"/>
      <c r="J568" s="860"/>
      <c r="K568" s="860"/>
      <c r="L568" s="860"/>
      <c r="M568" s="860"/>
      <c r="N568" s="860"/>
      <c r="O568" s="860"/>
      <c r="P568" s="860"/>
      <c r="Q568" s="860"/>
      <c r="R568" s="860"/>
      <c r="S568" s="860"/>
      <c r="T568" s="860"/>
      <c r="U568" s="860"/>
      <c r="V568" s="860"/>
      <c r="W568" s="860"/>
      <c r="X568" s="860"/>
      <c r="Y568" s="860"/>
      <c r="Z568" s="860"/>
      <c r="AA568" s="860"/>
      <c r="AB568" s="860"/>
      <c r="AC568" s="860"/>
      <c r="AD568" s="860"/>
    </row>
    <row r="569" spans="1:30" ht="15.75" customHeight="1" x14ac:dyDescent="0.25">
      <c r="A569" s="860"/>
      <c r="B569" s="860"/>
      <c r="C569" s="860"/>
      <c r="D569" s="860"/>
      <c r="E569" s="860"/>
      <c r="F569" s="860"/>
      <c r="G569" s="868"/>
      <c r="H569" s="860"/>
      <c r="I569" s="860"/>
      <c r="J569" s="860"/>
      <c r="K569" s="860"/>
      <c r="L569" s="860"/>
      <c r="M569" s="860"/>
      <c r="N569" s="860"/>
      <c r="O569" s="860"/>
      <c r="P569" s="860"/>
      <c r="Q569" s="860"/>
      <c r="R569" s="860"/>
      <c r="S569" s="860"/>
      <c r="T569" s="860"/>
      <c r="U569" s="860"/>
      <c r="V569" s="860"/>
      <c r="W569" s="860"/>
      <c r="X569" s="860"/>
      <c r="Y569" s="860"/>
      <c r="Z569" s="860"/>
      <c r="AA569" s="860"/>
      <c r="AB569" s="860"/>
      <c r="AC569" s="860"/>
      <c r="AD569" s="860"/>
    </row>
    <row r="570" spans="1:30" ht="15.75" customHeight="1" x14ac:dyDescent="0.25">
      <c r="A570" s="860"/>
      <c r="B570" s="860"/>
      <c r="C570" s="860"/>
      <c r="D570" s="860"/>
      <c r="E570" s="860"/>
      <c r="F570" s="860"/>
      <c r="G570" s="868"/>
      <c r="H570" s="860"/>
      <c r="I570" s="860"/>
      <c r="J570" s="860"/>
      <c r="K570" s="860"/>
      <c r="L570" s="860"/>
      <c r="M570" s="860"/>
      <c r="N570" s="860"/>
      <c r="O570" s="860"/>
      <c r="P570" s="860"/>
      <c r="Q570" s="860"/>
      <c r="R570" s="860"/>
      <c r="S570" s="860"/>
      <c r="T570" s="860"/>
      <c r="U570" s="860"/>
      <c r="V570" s="860"/>
      <c r="W570" s="860"/>
      <c r="X570" s="860"/>
      <c r="Y570" s="860"/>
      <c r="Z570" s="860"/>
      <c r="AA570" s="860"/>
      <c r="AB570" s="860"/>
      <c r="AC570" s="860"/>
      <c r="AD570" s="860"/>
    </row>
    <row r="571" spans="1:30" ht="15.75" customHeight="1" x14ac:dyDescent="0.25">
      <c r="A571" s="860"/>
      <c r="B571" s="860"/>
      <c r="C571" s="860"/>
      <c r="D571" s="860"/>
      <c r="E571" s="860"/>
      <c r="F571" s="860"/>
      <c r="G571" s="868"/>
      <c r="H571" s="860"/>
      <c r="I571" s="860"/>
      <c r="J571" s="860"/>
      <c r="K571" s="860"/>
      <c r="L571" s="860"/>
      <c r="M571" s="860"/>
      <c r="N571" s="860"/>
      <c r="O571" s="860"/>
      <c r="P571" s="860"/>
      <c r="Q571" s="860"/>
      <c r="R571" s="860"/>
      <c r="S571" s="860"/>
      <c r="T571" s="860"/>
      <c r="U571" s="860"/>
      <c r="V571" s="860"/>
      <c r="W571" s="860"/>
      <c r="X571" s="860"/>
      <c r="Y571" s="860"/>
      <c r="Z571" s="860"/>
      <c r="AA571" s="860"/>
      <c r="AB571" s="860"/>
      <c r="AC571" s="860"/>
      <c r="AD571" s="860"/>
    </row>
    <row r="572" spans="1:30" ht="15.75" customHeight="1" x14ac:dyDescent="0.25">
      <c r="A572" s="860"/>
      <c r="B572" s="860"/>
      <c r="C572" s="860"/>
      <c r="D572" s="860"/>
      <c r="E572" s="860"/>
      <c r="F572" s="860"/>
      <c r="G572" s="868"/>
      <c r="H572" s="860"/>
      <c r="I572" s="860"/>
      <c r="J572" s="860"/>
      <c r="K572" s="860"/>
      <c r="L572" s="860"/>
      <c r="M572" s="860"/>
      <c r="N572" s="860"/>
      <c r="O572" s="860"/>
      <c r="P572" s="860"/>
      <c r="Q572" s="860"/>
      <c r="R572" s="860"/>
      <c r="S572" s="860"/>
      <c r="T572" s="860"/>
      <c r="U572" s="860"/>
      <c r="V572" s="860"/>
      <c r="W572" s="860"/>
      <c r="X572" s="860"/>
      <c r="Y572" s="860"/>
      <c r="Z572" s="860"/>
      <c r="AA572" s="860"/>
      <c r="AB572" s="860"/>
      <c r="AC572" s="860"/>
      <c r="AD572" s="860"/>
    </row>
    <row r="573" spans="1:30" ht="15.75" customHeight="1" x14ac:dyDescent="0.25">
      <c r="A573" s="860"/>
      <c r="B573" s="860"/>
      <c r="C573" s="860"/>
      <c r="D573" s="860"/>
      <c r="E573" s="860"/>
      <c r="F573" s="860"/>
      <c r="G573" s="868"/>
      <c r="H573" s="860"/>
      <c r="I573" s="860"/>
      <c r="J573" s="860"/>
      <c r="K573" s="860"/>
      <c r="L573" s="860"/>
      <c r="M573" s="860"/>
      <c r="N573" s="860"/>
      <c r="O573" s="860"/>
      <c r="P573" s="860"/>
      <c r="Q573" s="860"/>
      <c r="R573" s="860"/>
      <c r="S573" s="860"/>
      <c r="T573" s="860"/>
      <c r="U573" s="860"/>
      <c r="V573" s="860"/>
      <c r="W573" s="860"/>
      <c r="X573" s="860"/>
      <c r="Y573" s="860"/>
      <c r="Z573" s="860"/>
      <c r="AA573" s="860"/>
      <c r="AB573" s="860"/>
      <c r="AC573" s="860"/>
      <c r="AD573" s="860"/>
    </row>
    <row r="574" spans="1:30" ht="15.75" customHeight="1" x14ac:dyDescent="0.25">
      <c r="A574" s="860"/>
      <c r="B574" s="860"/>
      <c r="C574" s="860"/>
      <c r="D574" s="860"/>
      <c r="E574" s="860"/>
      <c r="F574" s="860"/>
      <c r="G574" s="868"/>
      <c r="H574" s="860"/>
      <c r="I574" s="860"/>
      <c r="J574" s="860"/>
      <c r="K574" s="860"/>
      <c r="L574" s="860"/>
      <c r="M574" s="860"/>
      <c r="N574" s="860"/>
      <c r="O574" s="860"/>
      <c r="P574" s="860"/>
      <c r="Q574" s="860"/>
      <c r="R574" s="860"/>
      <c r="S574" s="860"/>
      <c r="T574" s="860"/>
      <c r="U574" s="860"/>
      <c r="V574" s="860"/>
      <c r="W574" s="860"/>
      <c r="X574" s="860"/>
      <c r="Y574" s="860"/>
      <c r="Z574" s="860"/>
      <c r="AA574" s="860"/>
      <c r="AB574" s="860"/>
      <c r="AC574" s="860"/>
      <c r="AD574" s="860"/>
    </row>
    <row r="575" spans="1:30" ht="15.75" customHeight="1" x14ac:dyDescent="0.25">
      <c r="A575" s="860"/>
      <c r="B575" s="860"/>
      <c r="C575" s="860"/>
      <c r="D575" s="860"/>
      <c r="E575" s="860"/>
      <c r="F575" s="860"/>
      <c r="G575" s="868"/>
      <c r="H575" s="860"/>
      <c r="I575" s="860"/>
      <c r="J575" s="860"/>
      <c r="K575" s="860"/>
      <c r="L575" s="860"/>
      <c r="M575" s="860"/>
      <c r="N575" s="860"/>
      <c r="O575" s="860"/>
      <c r="P575" s="860"/>
      <c r="Q575" s="860"/>
      <c r="R575" s="860"/>
      <c r="S575" s="860"/>
      <c r="T575" s="860"/>
      <c r="U575" s="860"/>
      <c r="V575" s="860"/>
      <c r="W575" s="860"/>
      <c r="X575" s="860"/>
      <c r="Y575" s="860"/>
      <c r="Z575" s="860"/>
      <c r="AA575" s="860"/>
      <c r="AB575" s="860"/>
      <c r="AC575" s="860"/>
      <c r="AD575" s="860"/>
    </row>
    <row r="576" spans="1:30" ht="15.75" customHeight="1" x14ac:dyDescent="0.25">
      <c r="A576" s="860"/>
      <c r="B576" s="860"/>
      <c r="C576" s="860"/>
      <c r="D576" s="860"/>
      <c r="E576" s="860"/>
      <c r="F576" s="860"/>
      <c r="G576" s="868"/>
      <c r="H576" s="860"/>
      <c r="I576" s="860"/>
      <c r="J576" s="860"/>
      <c r="K576" s="860"/>
      <c r="L576" s="860"/>
      <c r="M576" s="860"/>
      <c r="N576" s="860"/>
      <c r="O576" s="860"/>
      <c r="P576" s="860"/>
      <c r="Q576" s="860"/>
      <c r="R576" s="860"/>
      <c r="S576" s="860"/>
      <c r="T576" s="860"/>
      <c r="U576" s="860"/>
      <c r="V576" s="860"/>
      <c r="W576" s="860"/>
      <c r="X576" s="860"/>
      <c r="Y576" s="860"/>
      <c r="Z576" s="860"/>
      <c r="AA576" s="860"/>
      <c r="AB576" s="860"/>
      <c r="AC576" s="860"/>
      <c r="AD576" s="860"/>
    </row>
    <row r="577" spans="1:30" ht="15.75" customHeight="1" x14ac:dyDescent="0.25">
      <c r="A577" s="860"/>
      <c r="B577" s="860"/>
      <c r="C577" s="860"/>
      <c r="D577" s="860"/>
      <c r="E577" s="860"/>
      <c r="F577" s="860"/>
      <c r="G577" s="868"/>
      <c r="H577" s="860"/>
      <c r="I577" s="860"/>
      <c r="J577" s="860"/>
      <c r="K577" s="860"/>
      <c r="L577" s="860"/>
      <c r="M577" s="860"/>
      <c r="N577" s="860"/>
      <c r="O577" s="860"/>
      <c r="P577" s="860"/>
      <c r="Q577" s="860"/>
      <c r="R577" s="860"/>
      <c r="S577" s="860"/>
      <c r="T577" s="860"/>
      <c r="U577" s="860"/>
      <c r="V577" s="860"/>
      <c r="W577" s="860"/>
      <c r="X577" s="860"/>
      <c r="Y577" s="860"/>
      <c r="Z577" s="860"/>
      <c r="AA577" s="860"/>
      <c r="AB577" s="860"/>
      <c r="AC577" s="860"/>
      <c r="AD577" s="860"/>
    </row>
    <row r="578" spans="1:30" ht="15.75" customHeight="1" x14ac:dyDescent="0.25">
      <c r="A578" s="860"/>
      <c r="B578" s="860"/>
      <c r="C578" s="860"/>
      <c r="D578" s="860"/>
      <c r="E578" s="860"/>
      <c r="F578" s="860"/>
      <c r="G578" s="868"/>
      <c r="H578" s="860"/>
      <c r="I578" s="860"/>
      <c r="J578" s="860"/>
      <c r="K578" s="860"/>
      <c r="L578" s="860"/>
      <c r="M578" s="860"/>
      <c r="N578" s="860"/>
      <c r="O578" s="860"/>
      <c r="P578" s="860"/>
      <c r="Q578" s="860"/>
      <c r="R578" s="860"/>
      <c r="S578" s="860"/>
      <c r="T578" s="860"/>
      <c r="U578" s="860"/>
      <c r="V578" s="860"/>
      <c r="W578" s="860"/>
      <c r="X578" s="860"/>
      <c r="Y578" s="860"/>
      <c r="Z578" s="860"/>
      <c r="AA578" s="860"/>
      <c r="AB578" s="860"/>
      <c r="AC578" s="860"/>
      <c r="AD578" s="860"/>
    </row>
    <row r="579" spans="1:30" ht="15.75" customHeight="1" x14ac:dyDescent="0.25">
      <c r="A579" s="860"/>
      <c r="B579" s="860"/>
      <c r="C579" s="860"/>
      <c r="D579" s="860"/>
      <c r="E579" s="860"/>
      <c r="F579" s="860"/>
      <c r="G579" s="868"/>
      <c r="H579" s="860"/>
      <c r="I579" s="860"/>
      <c r="J579" s="860"/>
      <c r="K579" s="860"/>
      <c r="L579" s="860"/>
      <c r="M579" s="860"/>
      <c r="N579" s="860"/>
      <c r="O579" s="860"/>
      <c r="P579" s="860"/>
      <c r="Q579" s="860"/>
      <c r="R579" s="860"/>
      <c r="S579" s="860"/>
      <c r="T579" s="860"/>
      <c r="U579" s="860"/>
      <c r="V579" s="860"/>
      <c r="W579" s="860"/>
      <c r="X579" s="860"/>
      <c r="Y579" s="860"/>
      <c r="Z579" s="860"/>
      <c r="AA579" s="860"/>
      <c r="AB579" s="860"/>
      <c r="AC579" s="860"/>
      <c r="AD579" s="860"/>
    </row>
    <row r="580" spans="1:30" ht="15.75" customHeight="1" x14ac:dyDescent="0.25">
      <c r="A580" s="860"/>
      <c r="B580" s="860"/>
      <c r="C580" s="860"/>
      <c r="D580" s="860"/>
      <c r="E580" s="860"/>
      <c r="F580" s="860"/>
      <c r="G580" s="868"/>
      <c r="H580" s="860"/>
      <c r="I580" s="860"/>
      <c r="J580" s="860"/>
      <c r="K580" s="860"/>
      <c r="L580" s="860"/>
      <c r="M580" s="860"/>
      <c r="N580" s="860"/>
      <c r="O580" s="860"/>
      <c r="P580" s="860"/>
      <c r="Q580" s="860"/>
      <c r="R580" s="860"/>
      <c r="S580" s="860"/>
      <c r="T580" s="860"/>
      <c r="U580" s="860"/>
      <c r="V580" s="860"/>
      <c r="W580" s="860"/>
      <c r="X580" s="860"/>
      <c r="Y580" s="860"/>
      <c r="Z580" s="860"/>
      <c r="AA580" s="860"/>
      <c r="AB580" s="860"/>
      <c r="AC580" s="860"/>
      <c r="AD580" s="860"/>
    </row>
    <row r="581" spans="1:30" ht="15.75" customHeight="1" x14ac:dyDescent="0.25">
      <c r="A581" s="860"/>
      <c r="B581" s="860"/>
      <c r="C581" s="860"/>
      <c r="D581" s="860"/>
      <c r="E581" s="860"/>
      <c r="F581" s="860"/>
      <c r="G581" s="868"/>
      <c r="H581" s="860"/>
      <c r="I581" s="860"/>
      <c r="J581" s="860"/>
      <c r="K581" s="860"/>
      <c r="L581" s="860"/>
      <c r="M581" s="860"/>
      <c r="N581" s="860"/>
      <c r="O581" s="860"/>
      <c r="P581" s="860"/>
      <c r="Q581" s="860"/>
      <c r="R581" s="860"/>
      <c r="S581" s="860"/>
      <c r="T581" s="860"/>
      <c r="U581" s="860"/>
      <c r="V581" s="860"/>
      <c r="W581" s="860"/>
      <c r="X581" s="860"/>
      <c r="Y581" s="860"/>
      <c r="Z581" s="860"/>
      <c r="AA581" s="860"/>
      <c r="AB581" s="860"/>
      <c r="AC581" s="860"/>
      <c r="AD581" s="860"/>
    </row>
    <row r="582" spans="1:30" ht="15.75" customHeight="1" x14ac:dyDescent="0.25">
      <c r="A582" s="860"/>
      <c r="B582" s="860"/>
      <c r="C582" s="860"/>
      <c r="D582" s="860"/>
      <c r="E582" s="860"/>
      <c r="F582" s="860"/>
      <c r="G582" s="868"/>
      <c r="H582" s="860"/>
      <c r="I582" s="860"/>
      <c r="J582" s="860"/>
      <c r="K582" s="860"/>
      <c r="L582" s="860"/>
      <c r="M582" s="860"/>
      <c r="N582" s="860"/>
      <c r="O582" s="860"/>
      <c r="P582" s="860"/>
      <c r="Q582" s="860"/>
      <c r="R582" s="860"/>
      <c r="S582" s="860"/>
      <c r="T582" s="860"/>
      <c r="U582" s="860"/>
      <c r="V582" s="860"/>
      <c r="W582" s="860"/>
      <c r="X582" s="860"/>
      <c r="Y582" s="860"/>
      <c r="Z582" s="860"/>
      <c r="AA582" s="860"/>
      <c r="AB582" s="860"/>
      <c r="AC582" s="860"/>
      <c r="AD582" s="860"/>
    </row>
    <row r="583" spans="1:30" ht="15.75" customHeight="1" x14ac:dyDescent="0.25">
      <c r="A583" s="860"/>
      <c r="B583" s="860"/>
      <c r="C583" s="860"/>
      <c r="D583" s="860"/>
      <c r="E583" s="860"/>
      <c r="F583" s="860"/>
      <c r="G583" s="868"/>
      <c r="H583" s="860"/>
      <c r="I583" s="860"/>
      <c r="J583" s="860"/>
      <c r="K583" s="860"/>
      <c r="L583" s="860"/>
      <c r="M583" s="860"/>
      <c r="N583" s="860"/>
      <c r="O583" s="860"/>
      <c r="P583" s="860"/>
      <c r="Q583" s="860"/>
      <c r="R583" s="860"/>
      <c r="S583" s="860"/>
      <c r="T583" s="860"/>
      <c r="U583" s="860"/>
      <c r="V583" s="860"/>
      <c r="W583" s="860"/>
      <c r="X583" s="860"/>
      <c r="Y583" s="860"/>
      <c r="Z583" s="860"/>
      <c r="AA583" s="860"/>
      <c r="AB583" s="860"/>
      <c r="AC583" s="860"/>
      <c r="AD583" s="860"/>
    </row>
    <row r="584" spans="1:30" ht="15.75" customHeight="1" x14ac:dyDescent="0.25">
      <c r="A584" s="860"/>
      <c r="B584" s="860"/>
      <c r="C584" s="860"/>
      <c r="D584" s="860"/>
      <c r="E584" s="860"/>
      <c r="F584" s="860"/>
      <c r="G584" s="868"/>
      <c r="H584" s="860"/>
      <c r="I584" s="860"/>
      <c r="J584" s="860"/>
      <c r="K584" s="860"/>
      <c r="L584" s="860"/>
      <c r="M584" s="860"/>
      <c r="N584" s="860"/>
      <c r="O584" s="860"/>
      <c r="P584" s="860"/>
      <c r="Q584" s="860"/>
      <c r="R584" s="860"/>
      <c r="S584" s="860"/>
      <c r="T584" s="860"/>
      <c r="U584" s="860"/>
      <c r="V584" s="860"/>
      <c r="W584" s="860"/>
      <c r="X584" s="860"/>
      <c r="Y584" s="860"/>
      <c r="Z584" s="860"/>
      <c r="AA584" s="860"/>
      <c r="AB584" s="860"/>
      <c r="AC584" s="860"/>
      <c r="AD584" s="860"/>
    </row>
    <row r="585" spans="1:30" ht="15.75" customHeight="1" x14ac:dyDescent="0.25">
      <c r="A585" s="860"/>
      <c r="B585" s="860"/>
      <c r="C585" s="860"/>
      <c r="D585" s="860"/>
      <c r="E585" s="860"/>
      <c r="F585" s="860"/>
      <c r="G585" s="868"/>
      <c r="H585" s="860"/>
      <c r="I585" s="860"/>
      <c r="J585" s="860"/>
      <c r="K585" s="860"/>
      <c r="L585" s="860"/>
      <c r="M585" s="860"/>
      <c r="N585" s="860"/>
      <c r="O585" s="860"/>
      <c r="P585" s="860"/>
      <c r="Q585" s="860"/>
      <c r="R585" s="860"/>
      <c r="S585" s="860"/>
      <c r="T585" s="860"/>
      <c r="U585" s="860"/>
      <c r="V585" s="860"/>
      <c r="W585" s="860"/>
      <c r="X585" s="860"/>
      <c r="Y585" s="860"/>
      <c r="Z585" s="860"/>
      <c r="AA585" s="860"/>
      <c r="AB585" s="860"/>
      <c r="AC585" s="860"/>
      <c r="AD585" s="860"/>
    </row>
    <row r="586" spans="1:30" ht="15.75" customHeight="1" x14ac:dyDescent="0.25">
      <c r="A586" s="860"/>
      <c r="B586" s="860"/>
      <c r="C586" s="860"/>
      <c r="D586" s="860"/>
      <c r="E586" s="860"/>
      <c r="F586" s="860"/>
      <c r="G586" s="868"/>
      <c r="H586" s="860"/>
      <c r="I586" s="860"/>
      <c r="J586" s="860"/>
      <c r="K586" s="860"/>
      <c r="L586" s="860"/>
      <c r="M586" s="860"/>
      <c r="N586" s="860"/>
      <c r="O586" s="860"/>
      <c r="P586" s="860"/>
      <c r="Q586" s="860"/>
      <c r="R586" s="860"/>
      <c r="S586" s="860"/>
      <c r="T586" s="860"/>
      <c r="U586" s="860"/>
      <c r="V586" s="860"/>
      <c r="W586" s="860"/>
      <c r="X586" s="860"/>
      <c r="Y586" s="860"/>
      <c r="Z586" s="860"/>
      <c r="AA586" s="860"/>
      <c r="AB586" s="860"/>
      <c r="AC586" s="860"/>
      <c r="AD586" s="860"/>
    </row>
    <row r="587" spans="1:30" ht="15.75" customHeight="1" x14ac:dyDescent="0.25">
      <c r="A587" s="860"/>
      <c r="B587" s="860"/>
      <c r="C587" s="860"/>
      <c r="D587" s="860"/>
      <c r="E587" s="860"/>
      <c r="F587" s="860"/>
      <c r="G587" s="868"/>
      <c r="H587" s="860"/>
      <c r="I587" s="860"/>
      <c r="J587" s="860"/>
      <c r="K587" s="860"/>
      <c r="L587" s="860"/>
      <c r="M587" s="860"/>
      <c r="N587" s="860"/>
      <c r="O587" s="860"/>
      <c r="P587" s="860"/>
      <c r="Q587" s="860"/>
      <c r="R587" s="860"/>
      <c r="S587" s="860"/>
      <c r="T587" s="860"/>
      <c r="U587" s="860"/>
      <c r="V587" s="860"/>
      <c r="W587" s="860"/>
      <c r="X587" s="860"/>
      <c r="Y587" s="860"/>
      <c r="Z587" s="860"/>
      <c r="AA587" s="860"/>
      <c r="AB587" s="860"/>
      <c r="AC587" s="860"/>
      <c r="AD587" s="860"/>
    </row>
    <row r="588" spans="1:30" ht="15.75" customHeight="1" x14ac:dyDescent="0.25">
      <c r="A588" s="860"/>
      <c r="B588" s="860"/>
      <c r="C588" s="860"/>
      <c r="D588" s="860"/>
      <c r="E588" s="860"/>
      <c r="F588" s="860"/>
      <c r="G588" s="868"/>
      <c r="H588" s="860"/>
      <c r="I588" s="860"/>
      <c r="J588" s="860"/>
      <c r="K588" s="860"/>
      <c r="L588" s="860"/>
      <c r="M588" s="860"/>
      <c r="N588" s="860"/>
      <c r="O588" s="860"/>
      <c r="P588" s="860"/>
      <c r="Q588" s="860"/>
      <c r="R588" s="860"/>
      <c r="S588" s="860"/>
      <c r="T588" s="860"/>
      <c r="U588" s="860"/>
      <c r="V588" s="860"/>
      <c r="W588" s="860"/>
      <c r="X588" s="860"/>
      <c r="Y588" s="860"/>
      <c r="Z588" s="860"/>
      <c r="AA588" s="860"/>
      <c r="AB588" s="860"/>
      <c r="AC588" s="860"/>
      <c r="AD588" s="860"/>
    </row>
    <row r="589" spans="1:30" ht="15.75" customHeight="1" x14ac:dyDescent="0.25">
      <c r="A589" s="860"/>
      <c r="B589" s="860"/>
      <c r="C589" s="860"/>
      <c r="D589" s="860"/>
      <c r="E589" s="860"/>
      <c r="F589" s="860"/>
      <c r="G589" s="868"/>
      <c r="H589" s="860"/>
      <c r="I589" s="860"/>
      <c r="J589" s="860"/>
      <c r="K589" s="860"/>
      <c r="L589" s="860"/>
      <c r="M589" s="860"/>
      <c r="N589" s="860"/>
      <c r="O589" s="860"/>
      <c r="P589" s="860"/>
      <c r="Q589" s="860"/>
      <c r="R589" s="860"/>
      <c r="S589" s="860"/>
      <c r="T589" s="860"/>
      <c r="U589" s="860"/>
      <c r="V589" s="860"/>
      <c r="W589" s="860"/>
      <c r="X589" s="860"/>
      <c r="Y589" s="860"/>
      <c r="Z589" s="860"/>
      <c r="AA589" s="860"/>
      <c r="AB589" s="860"/>
      <c r="AC589" s="860"/>
      <c r="AD589" s="860"/>
    </row>
    <row r="590" spans="1:30" ht="15.75" customHeight="1" x14ac:dyDescent="0.25">
      <c r="A590" s="860"/>
      <c r="B590" s="860"/>
      <c r="C590" s="860"/>
      <c r="D590" s="860"/>
      <c r="E590" s="860"/>
      <c r="F590" s="860"/>
      <c r="G590" s="868"/>
      <c r="H590" s="860"/>
      <c r="I590" s="860"/>
      <c r="J590" s="860"/>
      <c r="K590" s="860"/>
      <c r="L590" s="860"/>
      <c r="M590" s="860"/>
      <c r="N590" s="860"/>
      <c r="O590" s="860"/>
      <c r="P590" s="860"/>
      <c r="Q590" s="860"/>
      <c r="R590" s="860"/>
      <c r="S590" s="860"/>
      <c r="T590" s="860"/>
      <c r="U590" s="860"/>
      <c r="V590" s="860"/>
      <c r="W590" s="860"/>
      <c r="X590" s="860"/>
      <c r="Y590" s="860"/>
      <c r="Z590" s="860"/>
      <c r="AA590" s="860"/>
      <c r="AB590" s="860"/>
      <c r="AC590" s="860"/>
      <c r="AD590" s="860"/>
    </row>
    <row r="591" spans="1:30" ht="15.75" customHeight="1" x14ac:dyDescent="0.25">
      <c r="A591" s="860"/>
      <c r="B591" s="860"/>
      <c r="C591" s="860"/>
      <c r="D591" s="860"/>
      <c r="E591" s="860"/>
      <c r="F591" s="860"/>
      <c r="G591" s="868"/>
      <c r="H591" s="860"/>
      <c r="I591" s="860"/>
      <c r="J591" s="860"/>
      <c r="K591" s="860"/>
      <c r="L591" s="860"/>
      <c r="M591" s="860"/>
      <c r="N591" s="860"/>
      <c r="O591" s="860"/>
      <c r="P591" s="860"/>
      <c r="Q591" s="860"/>
      <c r="R591" s="860"/>
      <c r="S591" s="860"/>
      <c r="T591" s="860"/>
      <c r="U591" s="860"/>
      <c r="V591" s="860"/>
      <c r="W591" s="860"/>
      <c r="X591" s="860"/>
      <c r="Y591" s="860"/>
      <c r="Z591" s="860"/>
      <c r="AA591" s="860"/>
      <c r="AB591" s="860"/>
      <c r="AC591" s="860"/>
      <c r="AD591" s="860"/>
    </row>
    <row r="592" spans="1:30" ht="15.75" customHeight="1" x14ac:dyDescent="0.25">
      <c r="A592" s="860"/>
      <c r="B592" s="860"/>
      <c r="C592" s="860"/>
      <c r="D592" s="860"/>
      <c r="E592" s="860"/>
      <c r="F592" s="860"/>
      <c r="G592" s="868"/>
      <c r="H592" s="860"/>
      <c r="I592" s="860"/>
      <c r="J592" s="860"/>
      <c r="K592" s="860"/>
      <c r="L592" s="860"/>
      <c r="M592" s="860"/>
      <c r="N592" s="860"/>
      <c r="O592" s="860"/>
      <c r="P592" s="860"/>
      <c r="Q592" s="860"/>
      <c r="R592" s="860"/>
      <c r="S592" s="860"/>
      <c r="T592" s="860"/>
      <c r="U592" s="860"/>
      <c r="V592" s="860"/>
      <c r="W592" s="860"/>
      <c r="X592" s="860"/>
      <c r="Y592" s="860"/>
      <c r="Z592" s="860"/>
      <c r="AA592" s="860"/>
      <c r="AB592" s="860"/>
      <c r="AC592" s="860"/>
      <c r="AD592" s="860"/>
    </row>
    <row r="593" spans="1:30" ht="15.75" customHeight="1" x14ac:dyDescent="0.25">
      <c r="A593" s="860"/>
      <c r="B593" s="860"/>
      <c r="C593" s="860"/>
      <c r="D593" s="860"/>
      <c r="E593" s="860"/>
      <c r="F593" s="860"/>
      <c r="G593" s="868"/>
      <c r="H593" s="860"/>
      <c r="I593" s="860"/>
      <c r="J593" s="860"/>
      <c r="K593" s="860"/>
      <c r="L593" s="860"/>
      <c r="M593" s="860"/>
      <c r="N593" s="860"/>
      <c r="O593" s="860"/>
      <c r="P593" s="860"/>
      <c r="Q593" s="860"/>
      <c r="R593" s="860"/>
      <c r="S593" s="860"/>
      <c r="T593" s="860"/>
      <c r="U593" s="860"/>
      <c r="V593" s="860"/>
      <c r="W593" s="860"/>
      <c r="X593" s="860"/>
      <c r="Y593" s="860"/>
      <c r="Z593" s="860"/>
      <c r="AA593" s="860"/>
      <c r="AB593" s="860"/>
      <c r="AC593" s="860"/>
      <c r="AD593" s="860"/>
    </row>
    <row r="594" spans="1:30" ht="15.75" customHeight="1" x14ac:dyDescent="0.25">
      <c r="A594" s="860"/>
      <c r="B594" s="860"/>
      <c r="C594" s="860"/>
      <c r="D594" s="860"/>
      <c r="E594" s="860"/>
      <c r="F594" s="860"/>
      <c r="G594" s="868"/>
      <c r="H594" s="860"/>
      <c r="I594" s="860"/>
      <c r="J594" s="860"/>
      <c r="K594" s="860"/>
      <c r="L594" s="860"/>
      <c r="M594" s="860"/>
      <c r="N594" s="860"/>
      <c r="O594" s="860"/>
      <c r="P594" s="860"/>
      <c r="Q594" s="860"/>
      <c r="R594" s="860"/>
      <c r="S594" s="860"/>
      <c r="T594" s="860"/>
      <c r="U594" s="860"/>
      <c r="V594" s="860"/>
      <c r="W594" s="860"/>
      <c r="X594" s="860"/>
      <c r="Y594" s="860"/>
      <c r="Z594" s="860"/>
      <c r="AA594" s="860"/>
      <c r="AB594" s="860"/>
      <c r="AC594" s="860"/>
      <c r="AD594" s="860"/>
    </row>
    <row r="595" spans="1:30" ht="15.75" customHeight="1" x14ac:dyDescent="0.25">
      <c r="A595" s="860"/>
      <c r="B595" s="860"/>
      <c r="C595" s="860"/>
      <c r="D595" s="860"/>
      <c r="E595" s="860"/>
      <c r="F595" s="860"/>
      <c r="G595" s="868"/>
      <c r="H595" s="860"/>
      <c r="I595" s="860"/>
      <c r="J595" s="860"/>
      <c r="K595" s="860"/>
      <c r="L595" s="860"/>
      <c r="M595" s="860"/>
      <c r="N595" s="860"/>
      <c r="O595" s="860"/>
      <c r="P595" s="860"/>
      <c r="Q595" s="860"/>
      <c r="R595" s="860"/>
      <c r="S595" s="860"/>
      <c r="T595" s="860"/>
      <c r="U595" s="860"/>
      <c r="V595" s="860"/>
      <c r="W595" s="860"/>
      <c r="X595" s="860"/>
      <c r="Y595" s="860"/>
      <c r="Z595" s="860"/>
      <c r="AA595" s="860"/>
      <c r="AB595" s="860"/>
      <c r="AC595" s="860"/>
      <c r="AD595" s="860"/>
    </row>
    <row r="596" spans="1:30" ht="15.75" customHeight="1" x14ac:dyDescent="0.25">
      <c r="A596" s="860"/>
      <c r="B596" s="860"/>
      <c r="C596" s="860"/>
      <c r="D596" s="860"/>
      <c r="E596" s="860"/>
      <c r="F596" s="860"/>
      <c r="G596" s="868"/>
      <c r="H596" s="860"/>
      <c r="I596" s="860"/>
      <c r="J596" s="860"/>
      <c r="K596" s="860"/>
      <c r="L596" s="860"/>
      <c r="M596" s="860"/>
      <c r="N596" s="860"/>
      <c r="O596" s="860"/>
      <c r="P596" s="860"/>
      <c r="Q596" s="860"/>
      <c r="R596" s="860"/>
      <c r="S596" s="860"/>
      <c r="T596" s="860"/>
      <c r="U596" s="860"/>
      <c r="V596" s="860"/>
      <c r="W596" s="860"/>
      <c r="X596" s="860"/>
      <c r="Y596" s="860"/>
      <c r="Z596" s="860"/>
      <c r="AA596" s="860"/>
      <c r="AB596" s="860"/>
      <c r="AC596" s="860"/>
      <c r="AD596" s="860"/>
    </row>
    <row r="597" spans="1:30" ht="15.75" customHeight="1" x14ac:dyDescent="0.25">
      <c r="A597" s="860"/>
      <c r="B597" s="860"/>
      <c r="C597" s="860"/>
      <c r="D597" s="860"/>
      <c r="E597" s="860"/>
      <c r="F597" s="860"/>
      <c r="G597" s="868"/>
      <c r="H597" s="860"/>
      <c r="I597" s="860"/>
      <c r="J597" s="860"/>
      <c r="K597" s="860"/>
      <c r="L597" s="860"/>
      <c r="M597" s="860"/>
      <c r="N597" s="860"/>
      <c r="O597" s="860"/>
      <c r="P597" s="860"/>
      <c r="Q597" s="860"/>
      <c r="R597" s="860"/>
      <c r="S597" s="860"/>
      <c r="T597" s="860"/>
      <c r="U597" s="860"/>
      <c r="V597" s="860"/>
      <c r="W597" s="860"/>
      <c r="X597" s="860"/>
      <c r="Y597" s="860"/>
      <c r="Z597" s="860"/>
      <c r="AA597" s="860"/>
      <c r="AB597" s="860"/>
      <c r="AC597" s="860"/>
      <c r="AD597" s="860"/>
    </row>
    <row r="598" spans="1:30" ht="15.75" customHeight="1" x14ac:dyDescent="0.25">
      <c r="A598" s="860"/>
      <c r="B598" s="860"/>
      <c r="C598" s="860"/>
      <c r="D598" s="860"/>
      <c r="E598" s="860"/>
      <c r="F598" s="860"/>
      <c r="G598" s="868"/>
      <c r="H598" s="860"/>
      <c r="I598" s="860"/>
      <c r="J598" s="860"/>
      <c r="K598" s="860"/>
      <c r="L598" s="860"/>
      <c r="M598" s="860"/>
      <c r="N598" s="860"/>
      <c r="O598" s="860"/>
      <c r="P598" s="860"/>
      <c r="Q598" s="860"/>
      <c r="R598" s="860"/>
      <c r="S598" s="860"/>
      <c r="T598" s="860"/>
      <c r="U598" s="860"/>
      <c r="V598" s="860"/>
      <c r="W598" s="860"/>
      <c r="X598" s="860"/>
      <c r="Y598" s="860"/>
      <c r="Z598" s="860"/>
      <c r="AA598" s="860"/>
      <c r="AB598" s="860"/>
      <c r="AC598" s="860"/>
      <c r="AD598" s="860"/>
    </row>
    <row r="599" spans="1:30" ht="15.75" customHeight="1" x14ac:dyDescent="0.25">
      <c r="A599" s="860"/>
      <c r="B599" s="860"/>
      <c r="C599" s="860"/>
      <c r="D599" s="860"/>
      <c r="E599" s="860"/>
      <c r="F599" s="860"/>
      <c r="G599" s="868"/>
      <c r="H599" s="860"/>
      <c r="I599" s="860"/>
      <c r="J599" s="860"/>
      <c r="K599" s="860"/>
      <c r="L599" s="860"/>
      <c r="M599" s="860"/>
      <c r="N599" s="860"/>
      <c r="O599" s="860"/>
      <c r="P599" s="860"/>
      <c r="Q599" s="860"/>
      <c r="R599" s="860"/>
      <c r="S599" s="860"/>
      <c r="T599" s="860"/>
      <c r="U599" s="860"/>
      <c r="V599" s="860"/>
      <c r="W599" s="860"/>
      <c r="X599" s="860"/>
      <c r="Y599" s="860"/>
      <c r="Z599" s="860"/>
      <c r="AA599" s="860"/>
      <c r="AB599" s="860"/>
      <c r="AC599" s="860"/>
      <c r="AD599" s="860"/>
    </row>
    <row r="600" spans="1:30" ht="15.75" customHeight="1" x14ac:dyDescent="0.25">
      <c r="A600" s="860"/>
      <c r="B600" s="860"/>
      <c r="C600" s="860"/>
      <c r="D600" s="860"/>
      <c r="E600" s="860"/>
      <c r="F600" s="860"/>
      <c r="G600" s="868"/>
      <c r="H600" s="860"/>
      <c r="I600" s="860"/>
      <c r="J600" s="860"/>
      <c r="K600" s="860"/>
      <c r="L600" s="860"/>
      <c r="M600" s="860"/>
      <c r="N600" s="860"/>
      <c r="O600" s="860"/>
      <c r="P600" s="860"/>
      <c r="Q600" s="860"/>
      <c r="R600" s="860"/>
      <c r="S600" s="860"/>
      <c r="T600" s="860"/>
      <c r="U600" s="860"/>
      <c r="V600" s="860"/>
      <c r="W600" s="860"/>
      <c r="X600" s="860"/>
      <c r="Y600" s="860"/>
      <c r="Z600" s="860"/>
      <c r="AA600" s="860"/>
      <c r="AB600" s="860"/>
      <c r="AC600" s="860"/>
      <c r="AD600" s="860"/>
    </row>
    <row r="601" spans="1:30" ht="15.75" customHeight="1" x14ac:dyDescent="0.25">
      <c r="A601" s="860"/>
      <c r="B601" s="860"/>
      <c r="C601" s="860"/>
      <c r="D601" s="860"/>
      <c r="E601" s="860"/>
      <c r="F601" s="860"/>
      <c r="G601" s="868"/>
      <c r="H601" s="860"/>
      <c r="I601" s="860"/>
      <c r="J601" s="860"/>
      <c r="K601" s="860"/>
      <c r="L601" s="860"/>
      <c r="M601" s="860"/>
      <c r="N601" s="860"/>
      <c r="O601" s="860"/>
      <c r="P601" s="860"/>
      <c r="Q601" s="860"/>
      <c r="R601" s="860"/>
      <c r="S601" s="860"/>
      <c r="T601" s="860"/>
      <c r="U601" s="860"/>
      <c r="V601" s="860"/>
      <c r="W601" s="860"/>
      <c r="X601" s="860"/>
      <c r="Y601" s="860"/>
      <c r="Z601" s="860"/>
      <c r="AA601" s="860"/>
      <c r="AB601" s="860"/>
      <c r="AC601" s="860"/>
      <c r="AD601" s="860"/>
    </row>
    <row r="602" spans="1:30" ht="15.75" customHeight="1" x14ac:dyDescent="0.25">
      <c r="A602" s="860"/>
      <c r="B602" s="860"/>
      <c r="C602" s="860"/>
      <c r="D602" s="860"/>
      <c r="E602" s="860"/>
      <c r="F602" s="860"/>
      <c r="G602" s="868"/>
      <c r="H602" s="860"/>
      <c r="I602" s="860"/>
      <c r="J602" s="860"/>
      <c r="K602" s="860"/>
      <c r="L602" s="860"/>
      <c r="M602" s="860"/>
      <c r="N602" s="860"/>
      <c r="O602" s="860"/>
      <c r="P602" s="860"/>
      <c r="Q602" s="860"/>
      <c r="R602" s="860"/>
      <c r="S602" s="860"/>
      <c r="T602" s="860"/>
      <c r="U602" s="860"/>
      <c r="V602" s="860"/>
      <c r="W602" s="860"/>
      <c r="X602" s="860"/>
      <c r="Y602" s="860"/>
      <c r="Z602" s="860"/>
      <c r="AA602" s="860"/>
      <c r="AB602" s="860"/>
      <c r="AC602" s="860"/>
      <c r="AD602" s="860"/>
    </row>
    <row r="603" spans="1:30" ht="15.75" customHeight="1" x14ac:dyDescent="0.25">
      <c r="A603" s="860"/>
      <c r="B603" s="860"/>
      <c r="C603" s="860"/>
      <c r="D603" s="860"/>
      <c r="E603" s="860"/>
      <c r="F603" s="860"/>
      <c r="G603" s="868"/>
      <c r="H603" s="860"/>
      <c r="I603" s="860"/>
      <c r="J603" s="860"/>
      <c r="K603" s="860"/>
      <c r="L603" s="860"/>
      <c r="M603" s="860"/>
      <c r="N603" s="860"/>
      <c r="O603" s="860"/>
      <c r="P603" s="860"/>
      <c r="Q603" s="860"/>
      <c r="R603" s="860"/>
      <c r="S603" s="860"/>
      <c r="T603" s="860"/>
      <c r="U603" s="860"/>
      <c r="V603" s="860"/>
      <c r="W603" s="860"/>
      <c r="X603" s="860"/>
      <c r="Y603" s="860"/>
      <c r="Z603" s="860"/>
      <c r="AA603" s="860"/>
      <c r="AB603" s="860"/>
      <c r="AC603" s="860"/>
      <c r="AD603" s="860"/>
    </row>
    <row r="604" spans="1:30" ht="15.75" customHeight="1" x14ac:dyDescent="0.25">
      <c r="A604" s="860"/>
      <c r="B604" s="860"/>
      <c r="C604" s="860"/>
      <c r="D604" s="860"/>
      <c r="E604" s="860"/>
      <c r="F604" s="860"/>
      <c r="G604" s="868"/>
      <c r="H604" s="860"/>
      <c r="I604" s="860"/>
      <c r="J604" s="860"/>
      <c r="K604" s="860"/>
      <c r="L604" s="860"/>
      <c r="M604" s="860"/>
      <c r="N604" s="860"/>
      <c r="O604" s="860"/>
      <c r="P604" s="860"/>
      <c r="Q604" s="860"/>
      <c r="R604" s="860"/>
      <c r="S604" s="860"/>
      <c r="T604" s="860"/>
      <c r="U604" s="860"/>
      <c r="V604" s="860"/>
      <c r="W604" s="860"/>
      <c r="X604" s="860"/>
      <c r="Y604" s="860"/>
      <c r="Z604" s="860"/>
      <c r="AA604" s="860"/>
      <c r="AB604" s="860"/>
      <c r="AC604" s="860"/>
      <c r="AD604" s="860"/>
    </row>
    <row r="605" spans="1:30" ht="15.75" customHeight="1" x14ac:dyDescent="0.25">
      <c r="A605" s="860"/>
      <c r="B605" s="860"/>
      <c r="C605" s="860"/>
      <c r="D605" s="860"/>
      <c r="E605" s="860"/>
      <c r="F605" s="860"/>
      <c r="G605" s="868"/>
      <c r="H605" s="860"/>
      <c r="I605" s="860"/>
      <c r="J605" s="860"/>
      <c r="K605" s="860"/>
      <c r="L605" s="860"/>
      <c r="M605" s="860"/>
      <c r="N605" s="860"/>
      <c r="O605" s="860"/>
      <c r="P605" s="860"/>
      <c r="Q605" s="860"/>
      <c r="R605" s="860"/>
      <c r="S605" s="860"/>
      <c r="T605" s="860"/>
      <c r="U605" s="860"/>
      <c r="V605" s="860"/>
      <c r="W605" s="860"/>
      <c r="X605" s="860"/>
      <c r="Y605" s="860"/>
      <c r="Z605" s="860"/>
      <c r="AA605" s="860"/>
      <c r="AB605" s="860"/>
      <c r="AC605" s="860"/>
      <c r="AD605" s="860"/>
    </row>
    <row r="606" spans="1:30" ht="15.75" customHeight="1" x14ac:dyDescent="0.25">
      <c r="A606" s="860"/>
      <c r="B606" s="860"/>
      <c r="C606" s="860"/>
      <c r="D606" s="860"/>
      <c r="E606" s="860"/>
      <c r="F606" s="860"/>
      <c r="G606" s="868"/>
      <c r="H606" s="860"/>
      <c r="I606" s="860"/>
      <c r="J606" s="860"/>
      <c r="K606" s="860"/>
      <c r="L606" s="860"/>
      <c r="M606" s="860"/>
      <c r="N606" s="860"/>
      <c r="O606" s="860"/>
      <c r="P606" s="860"/>
      <c r="Q606" s="860"/>
      <c r="R606" s="860"/>
      <c r="S606" s="860"/>
      <c r="T606" s="860"/>
      <c r="U606" s="860"/>
      <c r="V606" s="860"/>
      <c r="W606" s="860"/>
      <c r="X606" s="860"/>
      <c r="Y606" s="860"/>
      <c r="Z606" s="860"/>
      <c r="AA606" s="860"/>
      <c r="AB606" s="860"/>
      <c r="AC606" s="860"/>
      <c r="AD606" s="860"/>
    </row>
    <row r="607" spans="1:30" ht="15.75" customHeight="1" x14ac:dyDescent="0.25">
      <c r="A607" s="860"/>
      <c r="B607" s="860"/>
      <c r="C607" s="860"/>
      <c r="D607" s="860"/>
      <c r="E607" s="860"/>
      <c r="F607" s="860"/>
      <c r="G607" s="868"/>
      <c r="H607" s="860"/>
      <c r="I607" s="860"/>
      <c r="J607" s="860"/>
      <c r="K607" s="860"/>
      <c r="L607" s="860"/>
      <c r="M607" s="860"/>
      <c r="N607" s="860"/>
      <c r="O607" s="860"/>
      <c r="P607" s="860"/>
      <c r="Q607" s="860"/>
      <c r="R607" s="860"/>
      <c r="S607" s="860"/>
      <c r="T607" s="860"/>
      <c r="U607" s="860"/>
      <c r="V607" s="860"/>
      <c r="W607" s="860"/>
      <c r="X607" s="860"/>
      <c r="Y607" s="860"/>
      <c r="Z607" s="860"/>
      <c r="AA607" s="860"/>
      <c r="AB607" s="860"/>
      <c r="AC607" s="860"/>
      <c r="AD607" s="860"/>
    </row>
    <row r="608" spans="1:30" ht="15.75" customHeight="1" x14ac:dyDescent="0.25">
      <c r="A608" s="860"/>
      <c r="B608" s="860"/>
      <c r="C608" s="860"/>
      <c r="D608" s="860"/>
      <c r="E608" s="860"/>
      <c r="F608" s="860"/>
      <c r="G608" s="868"/>
      <c r="H608" s="860"/>
      <c r="I608" s="860"/>
      <c r="J608" s="860"/>
      <c r="K608" s="860"/>
      <c r="L608" s="860"/>
      <c r="M608" s="860"/>
      <c r="N608" s="860"/>
      <c r="O608" s="860"/>
      <c r="P608" s="860"/>
      <c r="Q608" s="860"/>
      <c r="R608" s="860"/>
      <c r="S608" s="860"/>
      <c r="T608" s="860"/>
      <c r="U608" s="860"/>
      <c r="V608" s="860"/>
      <c r="W608" s="860"/>
      <c r="X608" s="860"/>
      <c r="Y608" s="860"/>
      <c r="Z608" s="860"/>
      <c r="AA608" s="860"/>
      <c r="AB608" s="860"/>
      <c r="AC608" s="860"/>
      <c r="AD608" s="860"/>
    </row>
    <row r="609" spans="1:30" ht="15.75" customHeight="1" x14ac:dyDescent="0.25">
      <c r="A609" s="860"/>
      <c r="B609" s="860"/>
      <c r="C609" s="860"/>
      <c r="D609" s="860"/>
      <c r="E609" s="860"/>
      <c r="F609" s="860"/>
      <c r="G609" s="868"/>
      <c r="H609" s="860"/>
      <c r="I609" s="860"/>
      <c r="J609" s="860"/>
      <c r="K609" s="860"/>
      <c r="L609" s="860"/>
      <c r="M609" s="860"/>
      <c r="N609" s="860"/>
      <c r="O609" s="860"/>
      <c r="P609" s="860"/>
      <c r="Q609" s="860"/>
      <c r="R609" s="860"/>
      <c r="S609" s="860"/>
      <c r="T609" s="860"/>
      <c r="U609" s="860"/>
      <c r="V609" s="860"/>
      <c r="W609" s="860"/>
      <c r="X609" s="860"/>
      <c r="Y609" s="860"/>
      <c r="Z609" s="860"/>
      <c r="AA609" s="860"/>
      <c r="AB609" s="860"/>
      <c r="AC609" s="860"/>
      <c r="AD609" s="860"/>
    </row>
    <row r="610" spans="1:30" ht="15.75" customHeight="1" x14ac:dyDescent="0.25">
      <c r="A610" s="860"/>
      <c r="B610" s="860"/>
      <c r="C610" s="860"/>
      <c r="D610" s="860"/>
      <c r="E610" s="860"/>
      <c r="F610" s="860"/>
      <c r="G610" s="868"/>
      <c r="H610" s="860"/>
      <c r="I610" s="860"/>
      <c r="J610" s="860"/>
      <c r="K610" s="860"/>
      <c r="L610" s="860"/>
      <c r="M610" s="860"/>
      <c r="N610" s="860"/>
      <c r="O610" s="860"/>
      <c r="P610" s="860"/>
      <c r="Q610" s="860"/>
      <c r="R610" s="860"/>
      <c r="S610" s="860"/>
      <c r="T610" s="860"/>
      <c r="U610" s="860"/>
      <c r="V610" s="860"/>
      <c r="W610" s="860"/>
      <c r="X610" s="860"/>
      <c r="Y610" s="860"/>
      <c r="Z610" s="860"/>
      <c r="AA610" s="860"/>
      <c r="AB610" s="860"/>
      <c r="AC610" s="860"/>
      <c r="AD610" s="860"/>
    </row>
    <row r="611" spans="1:30" ht="15.75" customHeight="1" x14ac:dyDescent="0.25">
      <c r="A611" s="860"/>
      <c r="B611" s="860"/>
      <c r="C611" s="860"/>
      <c r="D611" s="860"/>
      <c r="E611" s="860"/>
      <c r="F611" s="860"/>
      <c r="G611" s="868"/>
      <c r="H611" s="860"/>
      <c r="I611" s="860"/>
      <c r="J611" s="860"/>
      <c r="K611" s="860"/>
      <c r="L611" s="860"/>
      <c r="M611" s="860"/>
      <c r="N611" s="860"/>
      <c r="O611" s="860"/>
      <c r="P611" s="860"/>
      <c r="Q611" s="860"/>
      <c r="R611" s="860"/>
      <c r="S611" s="860"/>
      <c r="T611" s="860"/>
      <c r="U611" s="860"/>
      <c r="V611" s="860"/>
      <c r="W611" s="860"/>
      <c r="X611" s="860"/>
      <c r="Y611" s="860"/>
      <c r="Z611" s="860"/>
      <c r="AA611" s="860"/>
      <c r="AB611" s="860"/>
      <c r="AC611" s="860"/>
      <c r="AD611" s="860"/>
    </row>
    <row r="612" spans="1:30" ht="15.75" customHeight="1" x14ac:dyDescent="0.25">
      <c r="A612" s="860"/>
      <c r="B612" s="860"/>
      <c r="C612" s="860"/>
      <c r="D612" s="860"/>
      <c r="E612" s="860"/>
      <c r="F612" s="860"/>
      <c r="G612" s="868"/>
      <c r="H612" s="860"/>
      <c r="I612" s="860"/>
      <c r="J612" s="860"/>
      <c r="K612" s="860"/>
      <c r="L612" s="860"/>
      <c r="M612" s="860"/>
      <c r="N612" s="860"/>
      <c r="O612" s="860"/>
      <c r="P612" s="860"/>
      <c r="Q612" s="860"/>
      <c r="R612" s="860"/>
      <c r="S612" s="860"/>
      <c r="T612" s="860"/>
      <c r="U612" s="860"/>
      <c r="V612" s="860"/>
      <c r="W612" s="860"/>
      <c r="X612" s="860"/>
      <c r="Y612" s="860"/>
      <c r="Z612" s="860"/>
      <c r="AA612" s="860"/>
      <c r="AB612" s="860"/>
      <c r="AC612" s="860"/>
      <c r="AD612" s="860"/>
    </row>
    <row r="613" spans="1:30" ht="15.75" customHeight="1" x14ac:dyDescent="0.25">
      <c r="A613" s="860"/>
      <c r="B613" s="860"/>
      <c r="C613" s="860"/>
      <c r="D613" s="860"/>
      <c r="E613" s="860"/>
      <c r="F613" s="860"/>
      <c r="G613" s="868"/>
      <c r="H613" s="860"/>
      <c r="I613" s="860"/>
      <c r="J613" s="860"/>
      <c r="K613" s="860"/>
      <c r="L613" s="860"/>
      <c r="M613" s="860"/>
      <c r="N613" s="860"/>
      <c r="O613" s="860"/>
      <c r="P613" s="860"/>
      <c r="Q613" s="860"/>
      <c r="R613" s="860"/>
      <c r="S613" s="860"/>
      <c r="T613" s="860"/>
      <c r="U613" s="860"/>
      <c r="V613" s="860"/>
      <c r="W613" s="860"/>
      <c r="X613" s="860"/>
      <c r="Y613" s="860"/>
      <c r="Z613" s="860"/>
      <c r="AA613" s="860"/>
      <c r="AB613" s="860"/>
      <c r="AC613" s="860"/>
      <c r="AD613" s="860"/>
    </row>
    <row r="614" spans="1:30" ht="15.75" customHeight="1" x14ac:dyDescent="0.25">
      <c r="A614" s="860"/>
      <c r="B614" s="860"/>
      <c r="C614" s="860"/>
      <c r="D614" s="860"/>
      <c r="E614" s="860"/>
      <c r="F614" s="860"/>
      <c r="G614" s="868"/>
      <c r="H614" s="860"/>
      <c r="I614" s="860"/>
      <c r="J614" s="860"/>
      <c r="K614" s="860"/>
      <c r="L614" s="860"/>
      <c r="M614" s="860"/>
      <c r="N614" s="860"/>
      <c r="O614" s="860"/>
      <c r="P614" s="860"/>
      <c r="Q614" s="860"/>
      <c r="R614" s="860"/>
      <c r="S614" s="860"/>
      <c r="T614" s="860"/>
      <c r="U614" s="860"/>
      <c r="V614" s="860"/>
      <c r="W614" s="860"/>
      <c r="X614" s="860"/>
      <c r="Y614" s="860"/>
      <c r="Z614" s="860"/>
      <c r="AA614" s="860"/>
      <c r="AB614" s="860"/>
      <c r="AC614" s="860"/>
      <c r="AD614" s="860"/>
    </row>
    <row r="615" spans="1:30" ht="15.75" customHeight="1" x14ac:dyDescent="0.25">
      <c r="A615" s="860"/>
      <c r="B615" s="860"/>
      <c r="C615" s="860"/>
      <c r="D615" s="860"/>
      <c r="E615" s="860"/>
      <c r="F615" s="860"/>
      <c r="G615" s="868"/>
      <c r="H615" s="860"/>
      <c r="I615" s="860"/>
      <c r="J615" s="860"/>
      <c r="K615" s="860"/>
      <c r="L615" s="860"/>
      <c r="M615" s="860"/>
      <c r="N615" s="860"/>
      <c r="O615" s="860"/>
      <c r="P615" s="860"/>
      <c r="Q615" s="860"/>
      <c r="R615" s="860"/>
      <c r="S615" s="860"/>
      <c r="T615" s="860"/>
      <c r="U615" s="860"/>
      <c r="V615" s="860"/>
      <c r="W615" s="860"/>
      <c r="X615" s="860"/>
      <c r="Y615" s="860"/>
      <c r="Z615" s="860"/>
      <c r="AA615" s="860"/>
      <c r="AB615" s="860"/>
      <c r="AC615" s="860"/>
      <c r="AD615" s="860"/>
    </row>
    <row r="616" spans="1:30" ht="15.75" customHeight="1" x14ac:dyDescent="0.25">
      <c r="A616" s="860"/>
      <c r="B616" s="860"/>
      <c r="C616" s="860"/>
      <c r="D616" s="860"/>
      <c r="E616" s="860"/>
      <c r="F616" s="860"/>
      <c r="G616" s="868"/>
      <c r="H616" s="860"/>
      <c r="I616" s="860"/>
      <c r="J616" s="860"/>
      <c r="K616" s="860"/>
      <c r="L616" s="860"/>
      <c r="M616" s="860"/>
      <c r="N616" s="860"/>
      <c r="O616" s="860"/>
      <c r="P616" s="860"/>
      <c r="Q616" s="860"/>
      <c r="R616" s="860"/>
      <c r="S616" s="860"/>
      <c r="T616" s="860"/>
      <c r="U616" s="860"/>
      <c r="V616" s="860"/>
      <c r="W616" s="860"/>
      <c r="X616" s="860"/>
      <c r="Y616" s="860"/>
      <c r="Z616" s="860"/>
      <c r="AA616" s="860"/>
      <c r="AB616" s="860"/>
      <c r="AC616" s="860"/>
      <c r="AD616" s="860"/>
    </row>
    <row r="617" spans="1:30" ht="15.75" customHeight="1" x14ac:dyDescent="0.25">
      <c r="A617" s="860"/>
      <c r="B617" s="860"/>
      <c r="C617" s="860"/>
      <c r="D617" s="860"/>
      <c r="E617" s="860"/>
      <c r="F617" s="860"/>
      <c r="G617" s="868"/>
      <c r="H617" s="860"/>
      <c r="I617" s="860"/>
      <c r="J617" s="860"/>
      <c r="K617" s="860"/>
      <c r="L617" s="860"/>
      <c r="M617" s="860"/>
      <c r="N617" s="860"/>
      <c r="O617" s="860"/>
      <c r="P617" s="860"/>
      <c r="Q617" s="860"/>
      <c r="R617" s="860"/>
      <c r="S617" s="860"/>
      <c r="T617" s="860"/>
      <c r="U617" s="860"/>
      <c r="V617" s="860"/>
      <c r="W617" s="860"/>
      <c r="X617" s="860"/>
      <c r="Y617" s="860"/>
      <c r="Z617" s="860"/>
      <c r="AA617" s="860"/>
      <c r="AB617" s="860"/>
      <c r="AC617" s="860"/>
      <c r="AD617" s="860"/>
    </row>
    <row r="618" spans="1:30" ht="15.75" customHeight="1" x14ac:dyDescent="0.25">
      <c r="A618" s="860"/>
      <c r="B618" s="860"/>
      <c r="C618" s="860"/>
      <c r="D618" s="860"/>
      <c r="E618" s="860"/>
      <c r="F618" s="860"/>
      <c r="G618" s="868"/>
      <c r="H618" s="860"/>
      <c r="I618" s="860"/>
      <c r="J618" s="860"/>
      <c r="K618" s="860"/>
      <c r="L618" s="860"/>
      <c r="M618" s="860"/>
      <c r="N618" s="860"/>
      <c r="O618" s="860"/>
      <c r="P618" s="860"/>
      <c r="Q618" s="860"/>
      <c r="R618" s="860"/>
      <c r="S618" s="860"/>
      <c r="T618" s="860"/>
      <c r="U618" s="860"/>
      <c r="V618" s="860"/>
      <c r="W618" s="860"/>
      <c r="X618" s="860"/>
      <c r="Y618" s="860"/>
      <c r="Z618" s="860"/>
      <c r="AA618" s="860"/>
      <c r="AB618" s="860"/>
      <c r="AC618" s="860"/>
      <c r="AD618" s="860"/>
    </row>
    <row r="619" spans="1:30" ht="15.75" customHeight="1" x14ac:dyDescent="0.25">
      <c r="A619" s="860"/>
      <c r="B619" s="860"/>
      <c r="C619" s="860"/>
      <c r="D619" s="860"/>
      <c r="E619" s="860"/>
      <c r="F619" s="860"/>
      <c r="G619" s="868"/>
      <c r="H619" s="860"/>
      <c r="I619" s="860"/>
      <c r="J619" s="860"/>
      <c r="K619" s="860"/>
      <c r="L619" s="860"/>
      <c r="M619" s="860"/>
      <c r="N619" s="860"/>
      <c r="O619" s="860"/>
      <c r="P619" s="860"/>
      <c r="Q619" s="860"/>
      <c r="R619" s="860"/>
      <c r="S619" s="860"/>
      <c r="T619" s="860"/>
      <c r="U619" s="860"/>
      <c r="V619" s="860"/>
      <c r="W619" s="860"/>
      <c r="X619" s="860"/>
      <c r="Y619" s="860"/>
      <c r="Z619" s="860"/>
      <c r="AA619" s="860"/>
      <c r="AB619" s="860"/>
      <c r="AC619" s="860"/>
      <c r="AD619" s="860"/>
    </row>
    <row r="620" spans="1:30" ht="15.75" customHeight="1" x14ac:dyDescent="0.25">
      <c r="A620" s="860"/>
      <c r="B620" s="860"/>
      <c r="C620" s="860"/>
      <c r="D620" s="860"/>
      <c r="E620" s="860"/>
      <c r="F620" s="860"/>
      <c r="G620" s="868"/>
      <c r="H620" s="860"/>
      <c r="I620" s="860"/>
      <c r="J620" s="860"/>
      <c r="K620" s="860"/>
      <c r="L620" s="860"/>
      <c r="M620" s="860"/>
      <c r="N620" s="860"/>
      <c r="O620" s="860"/>
      <c r="P620" s="860"/>
      <c r="Q620" s="860"/>
      <c r="R620" s="860"/>
      <c r="S620" s="860"/>
      <c r="T620" s="860"/>
      <c r="U620" s="860"/>
      <c r="V620" s="860"/>
      <c r="W620" s="860"/>
      <c r="X620" s="860"/>
      <c r="Y620" s="860"/>
      <c r="Z620" s="860"/>
      <c r="AA620" s="860"/>
      <c r="AB620" s="860"/>
      <c r="AC620" s="860"/>
      <c r="AD620" s="860"/>
    </row>
    <row r="621" spans="1:30" ht="15.75" customHeight="1" x14ac:dyDescent="0.25">
      <c r="A621" s="860"/>
      <c r="B621" s="860"/>
      <c r="C621" s="860"/>
      <c r="D621" s="860"/>
      <c r="E621" s="860"/>
      <c r="F621" s="860"/>
      <c r="G621" s="868"/>
      <c r="H621" s="860"/>
      <c r="I621" s="860"/>
      <c r="J621" s="860"/>
      <c r="K621" s="860"/>
      <c r="L621" s="860"/>
      <c r="M621" s="860"/>
      <c r="N621" s="860"/>
      <c r="O621" s="860"/>
      <c r="P621" s="860"/>
      <c r="Q621" s="860"/>
      <c r="R621" s="860"/>
      <c r="S621" s="860"/>
      <c r="T621" s="860"/>
      <c r="U621" s="860"/>
      <c r="V621" s="860"/>
      <c r="W621" s="860"/>
      <c r="X621" s="860"/>
      <c r="Y621" s="860"/>
      <c r="Z621" s="860"/>
      <c r="AA621" s="860"/>
      <c r="AB621" s="860"/>
      <c r="AC621" s="860"/>
      <c r="AD621" s="860"/>
    </row>
    <row r="622" spans="1:30" ht="15.75" customHeight="1" x14ac:dyDescent="0.25">
      <c r="A622" s="860"/>
      <c r="B622" s="860"/>
      <c r="C622" s="860"/>
      <c r="D622" s="860"/>
      <c r="E622" s="860"/>
      <c r="F622" s="860"/>
      <c r="G622" s="868"/>
      <c r="H622" s="860"/>
      <c r="I622" s="860"/>
      <c r="J622" s="860"/>
      <c r="K622" s="860"/>
      <c r="L622" s="860"/>
      <c r="M622" s="860"/>
      <c r="N622" s="860"/>
      <c r="O622" s="860"/>
      <c r="P622" s="860"/>
      <c r="Q622" s="860"/>
      <c r="R622" s="860"/>
      <c r="S622" s="860"/>
      <c r="T622" s="860"/>
      <c r="U622" s="860"/>
      <c r="V622" s="860"/>
      <c r="W622" s="860"/>
      <c r="X622" s="860"/>
      <c r="Y622" s="860"/>
      <c r="Z622" s="860"/>
      <c r="AA622" s="860"/>
      <c r="AB622" s="860"/>
      <c r="AC622" s="860"/>
      <c r="AD622" s="860"/>
    </row>
    <row r="623" spans="1:30" ht="15.75" customHeight="1" x14ac:dyDescent="0.25">
      <c r="A623" s="860"/>
      <c r="B623" s="860"/>
      <c r="C623" s="860"/>
      <c r="D623" s="860"/>
      <c r="E623" s="860"/>
      <c r="F623" s="860"/>
      <c r="G623" s="868"/>
      <c r="H623" s="860"/>
      <c r="I623" s="860"/>
      <c r="J623" s="860"/>
      <c r="K623" s="860"/>
      <c r="L623" s="860"/>
      <c r="M623" s="860"/>
      <c r="N623" s="860"/>
      <c r="O623" s="860"/>
      <c r="P623" s="860"/>
      <c r="Q623" s="860"/>
      <c r="R623" s="860"/>
      <c r="S623" s="860"/>
      <c r="T623" s="860"/>
      <c r="U623" s="860"/>
      <c r="V623" s="860"/>
      <c r="W623" s="860"/>
      <c r="X623" s="860"/>
      <c r="Y623" s="860"/>
      <c r="Z623" s="860"/>
      <c r="AA623" s="860"/>
      <c r="AB623" s="860"/>
      <c r="AC623" s="860"/>
      <c r="AD623" s="860"/>
    </row>
    <row r="624" spans="1:30" ht="15.75" customHeight="1" x14ac:dyDescent="0.25">
      <c r="A624" s="860"/>
      <c r="B624" s="860"/>
      <c r="C624" s="860"/>
      <c r="D624" s="860"/>
      <c r="E624" s="860"/>
      <c r="F624" s="860"/>
      <c r="G624" s="868"/>
      <c r="H624" s="860"/>
      <c r="I624" s="860"/>
      <c r="J624" s="860"/>
      <c r="K624" s="860"/>
      <c r="L624" s="860"/>
      <c r="M624" s="860"/>
      <c r="N624" s="860"/>
      <c r="O624" s="860"/>
      <c r="P624" s="860"/>
      <c r="Q624" s="860"/>
      <c r="R624" s="860"/>
      <c r="S624" s="860"/>
      <c r="T624" s="860"/>
      <c r="U624" s="860"/>
      <c r="V624" s="860"/>
      <c r="W624" s="860"/>
      <c r="X624" s="860"/>
      <c r="Y624" s="860"/>
      <c r="Z624" s="860"/>
      <c r="AA624" s="860"/>
      <c r="AB624" s="860"/>
      <c r="AC624" s="860"/>
      <c r="AD624" s="860"/>
    </row>
    <row r="625" spans="1:30" ht="15.75" customHeight="1" x14ac:dyDescent="0.25">
      <c r="A625" s="860"/>
      <c r="B625" s="860"/>
      <c r="C625" s="860"/>
      <c r="D625" s="860"/>
      <c r="E625" s="860"/>
      <c r="F625" s="860"/>
      <c r="G625" s="868"/>
      <c r="H625" s="860"/>
      <c r="I625" s="860"/>
      <c r="J625" s="860"/>
      <c r="K625" s="860"/>
      <c r="L625" s="860"/>
      <c r="M625" s="860"/>
      <c r="N625" s="860"/>
      <c r="O625" s="860"/>
      <c r="P625" s="860"/>
      <c r="Q625" s="860"/>
      <c r="R625" s="860"/>
      <c r="S625" s="860"/>
      <c r="T625" s="860"/>
      <c r="U625" s="860"/>
      <c r="V625" s="860"/>
      <c r="W625" s="860"/>
      <c r="X625" s="860"/>
      <c r="Y625" s="860"/>
      <c r="Z625" s="860"/>
      <c r="AA625" s="860"/>
      <c r="AB625" s="860"/>
      <c r="AC625" s="860"/>
      <c r="AD625" s="860"/>
    </row>
    <row r="626" spans="1:30" ht="15.75" customHeight="1" x14ac:dyDescent="0.25">
      <c r="A626" s="860"/>
      <c r="B626" s="860"/>
      <c r="C626" s="860"/>
      <c r="D626" s="860"/>
      <c r="E626" s="860"/>
      <c r="F626" s="860"/>
      <c r="G626" s="868"/>
      <c r="H626" s="860"/>
      <c r="I626" s="860"/>
      <c r="J626" s="860"/>
      <c r="K626" s="860"/>
      <c r="L626" s="860"/>
      <c r="M626" s="860"/>
      <c r="N626" s="860"/>
      <c r="O626" s="860"/>
      <c r="P626" s="860"/>
      <c r="Q626" s="860"/>
      <c r="R626" s="860"/>
      <c r="S626" s="860"/>
      <c r="T626" s="860"/>
      <c r="U626" s="860"/>
      <c r="V626" s="860"/>
      <c r="W626" s="860"/>
      <c r="X626" s="860"/>
      <c r="Y626" s="860"/>
      <c r="Z626" s="860"/>
      <c r="AA626" s="860"/>
      <c r="AB626" s="860"/>
      <c r="AC626" s="860"/>
      <c r="AD626" s="860"/>
    </row>
    <row r="627" spans="1:30" ht="15.75" customHeight="1" x14ac:dyDescent="0.25">
      <c r="A627" s="860"/>
      <c r="B627" s="860"/>
      <c r="C627" s="860"/>
      <c r="D627" s="860"/>
      <c r="E627" s="860"/>
      <c r="F627" s="860"/>
      <c r="G627" s="868"/>
      <c r="H627" s="860"/>
      <c r="I627" s="860"/>
      <c r="J627" s="860"/>
      <c r="K627" s="860"/>
      <c r="L627" s="860"/>
      <c r="M627" s="860"/>
      <c r="N627" s="860"/>
      <c r="O627" s="860"/>
      <c r="P627" s="860"/>
      <c r="Q627" s="860"/>
      <c r="R627" s="860"/>
      <c r="S627" s="860"/>
      <c r="T627" s="860"/>
      <c r="U627" s="860"/>
      <c r="V627" s="860"/>
      <c r="W627" s="860"/>
      <c r="X627" s="860"/>
      <c r="Y627" s="860"/>
      <c r="Z627" s="860"/>
      <c r="AA627" s="860"/>
      <c r="AB627" s="860"/>
      <c r="AC627" s="860"/>
      <c r="AD627" s="860"/>
    </row>
    <row r="628" spans="1:30" ht="15.75" customHeight="1" x14ac:dyDescent="0.25">
      <c r="A628" s="860"/>
      <c r="B628" s="860"/>
      <c r="C628" s="860"/>
      <c r="D628" s="860"/>
      <c r="E628" s="860"/>
      <c r="F628" s="860"/>
      <c r="G628" s="868"/>
      <c r="H628" s="860"/>
      <c r="I628" s="860"/>
      <c r="J628" s="860"/>
      <c r="K628" s="860"/>
      <c r="L628" s="860"/>
      <c r="M628" s="860"/>
      <c r="N628" s="860"/>
      <c r="O628" s="860"/>
      <c r="P628" s="860"/>
      <c r="Q628" s="860"/>
      <c r="R628" s="860"/>
      <c r="S628" s="860"/>
      <c r="T628" s="860"/>
      <c r="U628" s="860"/>
      <c r="V628" s="860"/>
      <c r="W628" s="860"/>
      <c r="X628" s="860"/>
      <c r="Y628" s="860"/>
      <c r="Z628" s="860"/>
      <c r="AA628" s="860"/>
      <c r="AB628" s="860"/>
      <c r="AC628" s="860"/>
      <c r="AD628" s="860"/>
    </row>
    <row r="629" spans="1:30" ht="15.75" customHeight="1" x14ac:dyDescent="0.25">
      <c r="A629" s="860"/>
      <c r="B629" s="860"/>
      <c r="C629" s="860"/>
      <c r="D629" s="860"/>
      <c r="E629" s="860"/>
      <c r="F629" s="860"/>
      <c r="G629" s="868"/>
      <c r="H629" s="860"/>
      <c r="I629" s="860"/>
      <c r="J629" s="860"/>
      <c r="K629" s="860"/>
      <c r="L629" s="860"/>
      <c r="M629" s="860"/>
      <c r="N629" s="860"/>
      <c r="O629" s="860"/>
      <c r="P629" s="860"/>
      <c r="Q629" s="860"/>
      <c r="R629" s="860"/>
      <c r="S629" s="860"/>
      <c r="T629" s="860"/>
      <c r="U629" s="860"/>
      <c r="V629" s="860"/>
      <c r="W629" s="860"/>
      <c r="X629" s="860"/>
      <c r="Y629" s="860"/>
      <c r="Z629" s="860"/>
      <c r="AA629" s="860"/>
      <c r="AB629" s="860"/>
      <c r="AC629" s="860"/>
      <c r="AD629" s="860"/>
    </row>
    <row r="630" spans="1:30" ht="15.75" customHeight="1" x14ac:dyDescent="0.25">
      <c r="A630" s="860"/>
      <c r="B630" s="860"/>
      <c r="C630" s="860"/>
      <c r="D630" s="860"/>
      <c r="E630" s="860"/>
      <c r="F630" s="860"/>
      <c r="G630" s="868"/>
      <c r="H630" s="860"/>
      <c r="I630" s="860"/>
      <c r="J630" s="860"/>
      <c r="K630" s="860"/>
      <c r="L630" s="860"/>
      <c r="M630" s="860"/>
      <c r="N630" s="860"/>
      <c r="O630" s="860"/>
      <c r="P630" s="860"/>
      <c r="Q630" s="860"/>
      <c r="R630" s="860"/>
      <c r="S630" s="860"/>
      <c r="T630" s="860"/>
      <c r="U630" s="860"/>
      <c r="V630" s="860"/>
      <c r="W630" s="860"/>
      <c r="X630" s="860"/>
      <c r="Y630" s="860"/>
      <c r="Z630" s="860"/>
      <c r="AA630" s="860"/>
      <c r="AB630" s="860"/>
      <c r="AC630" s="860"/>
      <c r="AD630" s="860"/>
    </row>
    <row r="631" spans="1:30" ht="15.75" customHeight="1" x14ac:dyDescent="0.25">
      <c r="A631" s="860"/>
      <c r="B631" s="860"/>
      <c r="C631" s="860"/>
      <c r="D631" s="860"/>
      <c r="E631" s="860"/>
      <c r="F631" s="860"/>
      <c r="G631" s="868"/>
      <c r="H631" s="860"/>
      <c r="I631" s="860"/>
      <c r="J631" s="860"/>
      <c r="K631" s="860"/>
      <c r="L631" s="860"/>
      <c r="M631" s="860"/>
      <c r="N631" s="860"/>
      <c r="O631" s="860"/>
      <c r="P631" s="860"/>
      <c r="Q631" s="860"/>
      <c r="R631" s="860"/>
      <c r="S631" s="860"/>
      <c r="T631" s="860"/>
      <c r="U631" s="860"/>
      <c r="V631" s="860"/>
      <c r="W631" s="860"/>
      <c r="X631" s="860"/>
      <c r="Y631" s="860"/>
      <c r="Z631" s="860"/>
      <c r="AA631" s="860"/>
      <c r="AB631" s="860"/>
      <c r="AC631" s="860"/>
      <c r="AD631" s="860"/>
    </row>
    <row r="632" spans="1:30" ht="15.75" customHeight="1" x14ac:dyDescent="0.25">
      <c r="A632" s="860"/>
      <c r="B632" s="860"/>
      <c r="C632" s="860"/>
      <c r="D632" s="860"/>
      <c r="E632" s="860"/>
      <c r="F632" s="860"/>
      <c r="G632" s="868"/>
      <c r="H632" s="860"/>
      <c r="I632" s="860"/>
      <c r="J632" s="860"/>
      <c r="K632" s="860"/>
      <c r="L632" s="860"/>
      <c r="M632" s="860"/>
      <c r="N632" s="860"/>
      <c r="O632" s="860"/>
      <c r="P632" s="860"/>
      <c r="Q632" s="860"/>
      <c r="R632" s="860"/>
      <c r="S632" s="860"/>
      <c r="T632" s="860"/>
      <c r="U632" s="860"/>
      <c r="V632" s="860"/>
      <c r="W632" s="860"/>
      <c r="X632" s="860"/>
      <c r="Y632" s="860"/>
      <c r="Z632" s="860"/>
      <c r="AA632" s="860"/>
      <c r="AB632" s="860"/>
      <c r="AC632" s="860"/>
      <c r="AD632" s="860"/>
    </row>
    <row r="633" spans="1:30" ht="15.75" customHeight="1" x14ac:dyDescent="0.25">
      <c r="A633" s="860"/>
      <c r="B633" s="860"/>
      <c r="C633" s="860"/>
      <c r="D633" s="860"/>
      <c r="E633" s="860"/>
      <c r="F633" s="860"/>
      <c r="G633" s="868"/>
      <c r="H633" s="860"/>
      <c r="I633" s="860"/>
      <c r="J633" s="860"/>
      <c r="K633" s="860"/>
      <c r="L633" s="860"/>
      <c r="M633" s="860"/>
      <c r="N633" s="860"/>
      <c r="O633" s="860"/>
      <c r="P633" s="860"/>
      <c r="Q633" s="860"/>
      <c r="R633" s="860"/>
      <c r="S633" s="860"/>
      <c r="T633" s="860"/>
      <c r="U633" s="860"/>
      <c r="V633" s="860"/>
      <c r="W633" s="860"/>
      <c r="X633" s="860"/>
      <c r="Y633" s="860"/>
      <c r="Z633" s="860"/>
      <c r="AA633" s="860"/>
      <c r="AB633" s="860"/>
      <c r="AC633" s="860"/>
      <c r="AD633" s="860"/>
    </row>
    <row r="634" spans="1:30" ht="15.75" customHeight="1" x14ac:dyDescent="0.25">
      <c r="A634" s="860"/>
      <c r="B634" s="860"/>
      <c r="C634" s="860"/>
      <c r="D634" s="860"/>
      <c r="E634" s="860"/>
      <c r="F634" s="860"/>
      <c r="G634" s="868"/>
      <c r="H634" s="860"/>
      <c r="I634" s="860"/>
      <c r="J634" s="860"/>
      <c r="K634" s="860"/>
      <c r="L634" s="860"/>
      <c r="M634" s="860"/>
      <c r="N634" s="860"/>
      <c r="O634" s="860"/>
      <c r="P634" s="860"/>
      <c r="Q634" s="860"/>
      <c r="R634" s="860"/>
      <c r="S634" s="860"/>
      <c r="T634" s="860"/>
      <c r="U634" s="860"/>
      <c r="V634" s="860"/>
      <c r="W634" s="860"/>
      <c r="X634" s="860"/>
      <c r="Y634" s="860"/>
      <c r="Z634" s="860"/>
      <c r="AA634" s="860"/>
      <c r="AB634" s="860"/>
      <c r="AC634" s="860"/>
      <c r="AD634" s="860"/>
    </row>
    <row r="635" spans="1:30" ht="15.75" customHeight="1" x14ac:dyDescent="0.25">
      <c r="A635" s="860"/>
      <c r="B635" s="860"/>
      <c r="C635" s="860"/>
      <c r="D635" s="860"/>
      <c r="E635" s="860"/>
      <c r="F635" s="860"/>
      <c r="G635" s="868"/>
      <c r="H635" s="860"/>
      <c r="I635" s="860"/>
      <c r="J635" s="860"/>
      <c r="K635" s="860"/>
      <c r="L635" s="860"/>
      <c r="M635" s="860"/>
      <c r="N635" s="860"/>
      <c r="O635" s="860"/>
      <c r="P635" s="860"/>
      <c r="Q635" s="860"/>
      <c r="R635" s="860"/>
      <c r="S635" s="860"/>
      <c r="T635" s="860"/>
      <c r="U635" s="860"/>
      <c r="V635" s="860"/>
      <c r="W635" s="860"/>
      <c r="X635" s="860"/>
      <c r="Y635" s="860"/>
      <c r="Z635" s="860"/>
      <c r="AA635" s="860"/>
      <c r="AB635" s="860"/>
      <c r="AC635" s="860"/>
      <c r="AD635" s="860"/>
    </row>
    <row r="636" spans="1:30" ht="15.75" customHeight="1" x14ac:dyDescent="0.25">
      <c r="A636" s="860"/>
      <c r="B636" s="860"/>
      <c r="C636" s="860"/>
      <c r="D636" s="860"/>
      <c r="E636" s="860"/>
      <c r="F636" s="860"/>
      <c r="G636" s="868"/>
      <c r="H636" s="860"/>
      <c r="I636" s="860"/>
      <c r="J636" s="860"/>
      <c r="K636" s="860"/>
      <c r="L636" s="860"/>
      <c r="M636" s="860"/>
      <c r="N636" s="860"/>
      <c r="O636" s="860"/>
      <c r="P636" s="860"/>
      <c r="Q636" s="860"/>
      <c r="R636" s="860"/>
      <c r="S636" s="860"/>
      <c r="T636" s="860"/>
      <c r="U636" s="860"/>
      <c r="V636" s="860"/>
      <c r="W636" s="860"/>
      <c r="X636" s="860"/>
      <c r="Y636" s="860"/>
      <c r="Z636" s="860"/>
      <c r="AA636" s="860"/>
      <c r="AB636" s="860"/>
      <c r="AC636" s="860"/>
      <c r="AD636" s="860"/>
    </row>
    <row r="637" spans="1:30" ht="15.75" customHeight="1" x14ac:dyDescent="0.25">
      <c r="A637" s="860"/>
      <c r="B637" s="860"/>
      <c r="C637" s="860"/>
      <c r="D637" s="860"/>
      <c r="E637" s="860"/>
      <c r="F637" s="860"/>
      <c r="G637" s="868"/>
      <c r="H637" s="860"/>
      <c r="I637" s="860"/>
      <c r="J637" s="860"/>
      <c r="K637" s="860"/>
      <c r="L637" s="860"/>
      <c r="M637" s="860"/>
      <c r="N637" s="860"/>
      <c r="O637" s="860"/>
      <c r="P637" s="860"/>
      <c r="Q637" s="860"/>
      <c r="R637" s="860"/>
      <c r="S637" s="860"/>
      <c r="T637" s="860"/>
      <c r="U637" s="860"/>
      <c r="V637" s="860"/>
      <c r="W637" s="860"/>
      <c r="X637" s="860"/>
      <c r="Y637" s="860"/>
      <c r="Z637" s="860"/>
      <c r="AA637" s="860"/>
      <c r="AB637" s="860"/>
      <c r="AC637" s="860"/>
      <c r="AD637" s="860"/>
    </row>
    <row r="638" spans="1:30" ht="15.75" customHeight="1" x14ac:dyDescent="0.25">
      <c r="A638" s="860"/>
      <c r="B638" s="860"/>
      <c r="C638" s="860"/>
      <c r="D638" s="860"/>
      <c r="E638" s="860"/>
      <c r="F638" s="860"/>
      <c r="G638" s="868"/>
      <c r="H638" s="860"/>
      <c r="I638" s="860"/>
      <c r="J638" s="860"/>
      <c r="K638" s="860"/>
      <c r="L638" s="860"/>
      <c r="M638" s="860"/>
      <c r="N638" s="860"/>
      <c r="O638" s="860"/>
      <c r="P638" s="860"/>
      <c r="Q638" s="860"/>
      <c r="R638" s="860"/>
      <c r="S638" s="860"/>
      <c r="T638" s="860"/>
      <c r="U638" s="860"/>
      <c r="V638" s="860"/>
      <c r="W638" s="860"/>
      <c r="X638" s="860"/>
      <c r="Y638" s="860"/>
      <c r="Z638" s="860"/>
      <c r="AA638" s="860"/>
      <c r="AB638" s="860"/>
      <c r="AC638" s="860"/>
      <c r="AD638" s="860"/>
    </row>
    <row r="639" spans="1:30" ht="15.75" customHeight="1" x14ac:dyDescent="0.25">
      <c r="A639" s="860"/>
      <c r="B639" s="860"/>
      <c r="C639" s="860"/>
      <c r="D639" s="860"/>
      <c r="E639" s="860"/>
      <c r="F639" s="860"/>
      <c r="G639" s="868"/>
      <c r="H639" s="860"/>
      <c r="I639" s="860"/>
      <c r="J639" s="860"/>
      <c r="K639" s="860"/>
      <c r="L639" s="860"/>
      <c r="M639" s="860"/>
      <c r="N639" s="860"/>
      <c r="O639" s="860"/>
      <c r="P639" s="860"/>
      <c r="Q639" s="860"/>
      <c r="R639" s="860"/>
      <c r="S639" s="860"/>
      <c r="T639" s="860"/>
      <c r="U639" s="860"/>
      <c r="V639" s="860"/>
      <c r="W639" s="860"/>
      <c r="X639" s="860"/>
      <c r="Y639" s="860"/>
      <c r="Z639" s="860"/>
      <c r="AA639" s="860"/>
      <c r="AB639" s="860"/>
      <c r="AC639" s="860"/>
      <c r="AD639" s="860"/>
    </row>
    <row r="640" spans="1:30" ht="15.75" customHeight="1" x14ac:dyDescent="0.25">
      <c r="A640" s="860"/>
      <c r="B640" s="860"/>
      <c r="C640" s="860"/>
      <c r="D640" s="860"/>
      <c r="E640" s="860"/>
      <c r="F640" s="860"/>
      <c r="G640" s="868"/>
      <c r="H640" s="860"/>
      <c r="I640" s="860"/>
      <c r="J640" s="860"/>
      <c r="K640" s="860"/>
      <c r="L640" s="860"/>
      <c r="M640" s="860"/>
      <c r="N640" s="860"/>
      <c r="O640" s="860"/>
      <c r="P640" s="860"/>
      <c r="Q640" s="860"/>
      <c r="R640" s="860"/>
      <c r="S640" s="860"/>
      <c r="T640" s="860"/>
      <c r="U640" s="860"/>
      <c r="V640" s="860"/>
      <c r="W640" s="860"/>
      <c r="X640" s="860"/>
      <c r="Y640" s="860"/>
      <c r="Z640" s="860"/>
      <c r="AA640" s="860"/>
      <c r="AB640" s="860"/>
      <c r="AC640" s="860"/>
      <c r="AD640" s="860"/>
    </row>
    <row r="641" spans="1:30" ht="15.75" customHeight="1" x14ac:dyDescent="0.25">
      <c r="A641" s="860"/>
      <c r="B641" s="860"/>
      <c r="C641" s="860"/>
      <c r="D641" s="860"/>
      <c r="E641" s="860"/>
      <c r="F641" s="860"/>
      <c r="G641" s="868"/>
      <c r="H641" s="860"/>
      <c r="I641" s="860"/>
      <c r="J641" s="860"/>
      <c r="K641" s="860"/>
      <c r="L641" s="860"/>
      <c r="M641" s="860"/>
      <c r="N641" s="860"/>
      <c r="O641" s="860"/>
      <c r="P641" s="860"/>
      <c r="Q641" s="860"/>
      <c r="R641" s="860"/>
      <c r="S641" s="860"/>
      <c r="T641" s="860"/>
      <c r="U641" s="860"/>
      <c r="V641" s="860"/>
      <c r="W641" s="860"/>
      <c r="X641" s="860"/>
      <c r="Y641" s="860"/>
      <c r="Z641" s="860"/>
      <c r="AA641" s="860"/>
      <c r="AB641" s="860"/>
      <c r="AC641" s="860"/>
      <c r="AD641" s="860"/>
    </row>
    <row r="642" spans="1:30" ht="15.75" customHeight="1" x14ac:dyDescent="0.25">
      <c r="A642" s="860"/>
      <c r="B642" s="860"/>
      <c r="C642" s="860"/>
      <c r="D642" s="860"/>
      <c r="E642" s="860"/>
      <c r="F642" s="860"/>
      <c r="G642" s="868"/>
      <c r="H642" s="860"/>
      <c r="I642" s="860"/>
      <c r="J642" s="860"/>
      <c r="K642" s="860"/>
      <c r="L642" s="860"/>
      <c r="M642" s="860"/>
      <c r="N642" s="860"/>
      <c r="O642" s="860"/>
      <c r="P642" s="860"/>
      <c r="Q642" s="860"/>
      <c r="R642" s="860"/>
      <c r="S642" s="860"/>
      <c r="T642" s="860"/>
      <c r="U642" s="860"/>
      <c r="V642" s="860"/>
      <c r="W642" s="860"/>
      <c r="X642" s="860"/>
      <c r="Y642" s="860"/>
      <c r="Z642" s="860"/>
      <c r="AA642" s="860"/>
      <c r="AB642" s="860"/>
      <c r="AC642" s="860"/>
      <c r="AD642" s="860"/>
    </row>
    <row r="643" spans="1:30" ht="15.75" customHeight="1" x14ac:dyDescent="0.25">
      <c r="A643" s="860"/>
      <c r="B643" s="860"/>
      <c r="C643" s="860"/>
      <c r="D643" s="860"/>
      <c r="E643" s="860"/>
      <c r="F643" s="860"/>
      <c r="G643" s="868"/>
      <c r="H643" s="860"/>
      <c r="I643" s="860"/>
      <c r="J643" s="860"/>
      <c r="K643" s="860"/>
      <c r="L643" s="860"/>
      <c r="M643" s="860"/>
      <c r="N643" s="860"/>
      <c r="O643" s="860"/>
      <c r="P643" s="860"/>
      <c r="Q643" s="860"/>
      <c r="R643" s="860"/>
      <c r="S643" s="860"/>
      <c r="T643" s="860"/>
      <c r="U643" s="860"/>
      <c r="V643" s="860"/>
      <c r="W643" s="860"/>
      <c r="X643" s="860"/>
      <c r="Y643" s="860"/>
      <c r="Z643" s="860"/>
      <c r="AA643" s="860"/>
      <c r="AB643" s="860"/>
      <c r="AC643" s="860"/>
      <c r="AD643" s="860"/>
    </row>
    <row r="644" spans="1:30" ht="15.75" customHeight="1" x14ac:dyDescent="0.25">
      <c r="A644" s="860"/>
      <c r="B644" s="860"/>
      <c r="C644" s="860"/>
      <c r="D644" s="860"/>
      <c r="E644" s="860"/>
      <c r="F644" s="860"/>
      <c r="G644" s="868"/>
      <c r="H644" s="860"/>
      <c r="I644" s="860"/>
      <c r="J644" s="860"/>
      <c r="K644" s="860"/>
      <c r="L644" s="860"/>
      <c r="M644" s="860"/>
      <c r="N644" s="860"/>
      <c r="O644" s="860"/>
      <c r="P644" s="860"/>
      <c r="Q644" s="860"/>
      <c r="R644" s="860"/>
      <c r="S644" s="860"/>
      <c r="T644" s="860"/>
      <c r="U644" s="860"/>
      <c r="V644" s="860"/>
      <c r="W644" s="860"/>
      <c r="X644" s="860"/>
      <c r="Y644" s="860"/>
      <c r="Z644" s="860"/>
      <c r="AA644" s="860"/>
      <c r="AB644" s="860"/>
      <c r="AC644" s="860"/>
      <c r="AD644" s="860"/>
    </row>
    <row r="645" spans="1:30" ht="15.75" customHeight="1" x14ac:dyDescent="0.25">
      <c r="A645" s="860"/>
      <c r="B645" s="860"/>
      <c r="C645" s="860"/>
      <c r="D645" s="860"/>
      <c r="E645" s="860"/>
      <c r="F645" s="860"/>
      <c r="G645" s="868"/>
      <c r="H645" s="860"/>
      <c r="I645" s="860"/>
      <c r="J645" s="860"/>
      <c r="K645" s="860"/>
      <c r="L645" s="860"/>
      <c r="M645" s="860"/>
      <c r="N645" s="860"/>
      <c r="O645" s="860"/>
      <c r="P645" s="860"/>
      <c r="Q645" s="860"/>
      <c r="R645" s="860"/>
      <c r="S645" s="860"/>
      <c r="T645" s="860"/>
      <c r="U645" s="860"/>
      <c r="V645" s="860"/>
      <c r="W645" s="860"/>
      <c r="X645" s="860"/>
      <c r="Y645" s="860"/>
      <c r="Z645" s="860"/>
      <c r="AA645" s="860"/>
      <c r="AB645" s="860"/>
      <c r="AC645" s="860"/>
      <c r="AD645" s="860"/>
    </row>
    <row r="646" spans="1:30" ht="15.75" customHeight="1" x14ac:dyDescent="0.25">
      <c r="A646" s="860"/>
      <c r="B646" s="860"/>
      <c r="C646" s="860"/>
      <c r="D646" s="860"/>
      <c r="E646" s="860"/>
      <c r="F646" s="860"/>
      <c r="G646" s="868"/>
      <c r="H646" s="860"/>
      <c r="I646" s="860"/>
      <c r="J646" s="860"/>
      <c r="K646" s="860"/>
      <c r="L646" s="860"/>
      <c r="M646" s="860"/>
      <c r="N646" s="860"/>
      <c r="O646" s="860"/>
      <c r="P646" s="860"/>
      <c r="Q646" s="860"/>
      <c r="R646" s="860"/>
      <c r="S646" s="860"/>
      <c r="T646" s="860"/>
      <c r="U646" s="860"/>
      <c r="V646" s="860"/>
      <c r="W646" s="860"/>
      <c r="X646" s="860"/>
      <c r="Y646" s="860"/>
      <c r="Z646" s="860"/>
      <c r="AA646" s="860"/>
      <c r="AB646" s="860"/>
      <c r="AC646" s="860"/>
      <c r="AD646" s="860"/>
    </row>
    <row r="647" spans="1:30" ht="15.75" customHeight="1" x14ac:dyDescent="0.25">
      <c r="A647" s="860"/>
      <c r="B647" s="860"/>
      <c r="C647" s="860"/>
      <c r="D647" s="860"/>
      <c r="E647" s="860"/>
      <c r="F647" s="860"/>
      <c r="G647" s="868"/>
      <c r="H647" s="860"/>
      <c r="I647" s="860"/>
      <c r="J647" s="860"/>
      <c r="K647" s="860"/>
      <c r="L647" s="860"/>
      <c r="M647" s="860"/>
      <c r="N647" s="860"/>
      <c r="O647" s="860"/>
      <c r="P647" s="860"/>
      <c r="Q647" s="860"/>
      <c r="R647" s="860"/>
      <c r="S647" s="860"/>
      <c r="T647" s="860"/>
      <c r="U647" s="860"/>
      <c r="V647" s="860"/>
      <c r="W647" s="860"/>
      <c r="X647" s="860"/>
      <c r="Y647" s="860"/>
      <c r="Z647" s="860"/>
      <c r="AA647" s="860"/>
      <c r="AB647" s="860"/>
      <c r="AC647" s="860"/>
      <c r="AD647" s="860"/>
    </row>
    <row r="648" spans="1:30" ht="15.75" customHeight="1" x14ac:dyDescent="0.25">
      <c r="A648" s="860"/>
      <c r="B648" s="860"/>
      <c r="C648" s="860"/>
      <c r="D648" s="860"/>
      <c r="E648" s="860"/>
      <c r="F648" s="860"/>
      <c r="G648" s="868"/>
      <c r="H648" s="860"/>
      <c r="I648" s="860"/>
      <c r="J648" s="860"/>
      <c r="K648" s="860"/>
      <c r="L648" s="860"/>
      <c r="M648" s="860"/>
      <c r="N648" s="860"/>
      <c r="O648" s="860"/>
      <c r="P648" s="860"/>
      <c r="Q648" s="860"/>
      <c r="R648" s="860"/>
      <c r="S648" s="860"/>
      <c r="T648" s="860"/>
      <c r="U648" s="860"/>
      <c r="V648" s="860"/>
      <c r="W648" s="860"/>
      <c r="X648" s="860"/>
      <c r="Y648" s="860"/>
      <c r="Z648" s="860"/>
      <c r="AA648" s="860"/>
      <c r="AB648" s="860"/>
      <c r="AC648" s="860"/>
      <c r="AD648" s="860"/>
    </row>
    <row r="649" spans="1:30" ht="15.75" customHeight="1" x14ac:dyDescent="0.25">
      <c r="A649" s="860"/>
      <c r="B649" s="860"/>
      <c r="C649" s="860"/>
      <c r="D649" s="860"/>
      <c r="E649" s="860"/>
      <c r="F649" s="860"/>
      <c r="G649" s="868"/>
      <c r="H649" s="860"/>
      <c r="I649" s="860"/>
      <c r="J649" s="860"/>
      <c r="K649" s="860"/>
      <c r="L649" s="860"/>
      <c r="M649" s="860"/>
      <c r="N649" s="860"/>
      <c r="O649" s="860"/>
      <c r="P649" s="860"/>
      <c r="Q649" s="860"/>
      <c r="R649" s="860"/>
      <c r="S649" s="860"/>
      <c r="T649" s="860"/>
      <c r="U649" s="860"/>
      <c r="V649" s="860"/>
      <c r="W649" s="860"/>
      <c r="X649" s="860"/>
      <c r="Y649" s="860"/>
      <c r="Z649" s="860"/>
      <c r="AA649" s="860"/>
      <c r="AB649" s="860"/>
      <c r="AC649" s="860"/>
      <c r="AD649" s="860"/>
    </row>
    <row r="650" spans="1:30" ht="15.75" customHeight="1" x14ac:dyDescent="0.25">
      <c r="A650" s="860"/>
      <c r="B650" s="860"/>
      <c r="C650" s="860"/>
      <c r="D650" s="860"/>
      <c r="E650" s="860"/>
      <c r="F650" s="860"/>
      <c r="G650" s="868"/>
      <c r="H650" s="860"/>
      <c r="I650" s="860"/>
      <c r="J650" s="860"/>
      <c r="K650" s="860"/>
      <c r="L650" s="860"/>
      <c r="M650" s="860"/>
      <c r="N650" s="860"/>
      <c r="O650" s="860"/>
      <c r="P650" s="860"/>
      <c r="Q650" s="860"/>
      <c r="R650" s="860"/>
      <c r="S650" s="860"/>
      <c r="T650" s="860"/>
      <c r="U650" s="860"/>
      <c r="V650" s="860"/>
      <c r="W650" s="860"/>
      <c r="X650" s="860"/>
      <c r="Y650" s="860"/>
      <c r="Z650" s="860"/>
      <c r="AA650" s="860"/>
      <c r="AB650" s="860"/>
      <c r="AC650" s="860"/>
      <c r="AD650" s="860"/>
    </row>
    <row r="651" spans="1:30" ht="15.75" customHeight="1" x14ac:dyDescent="0.25">
      <c r="A651" s="860"/>
      <c r="B651" s="860"/>
      <c r="C651" s="860"/>
      <c r="D651" s="860"/>
      <c r="E651" s="860"/>
      <c r="F651" s="860"/>
      <c r="G651" s="868"/>
      <c r="H651" s="860"/>
      <c r="I651" s="860"/>
      <c r="J651" s="860"/>
      <c r="K651" s="860"/>
      <c r="L651" s="860"/>
      <c r="M651" s="860"/>
      <c r="N651" s="860"/>
      <c r="O651" s="860"/>
      <c r="P651" s="860"/>
      <c r="Q651" s="860"/>
      <c r="R651" s="860"/>
      <c r="S651" s="860"/>
      <c r="T651" s="860"/>
      <c r="U651" s="860"/>
      <c r="V651" s="860"/>
      <c r="W651" s="860"/>
      <c r="X651" s="860"/>
      <c r="Y651" s="860"/>
      <c r="Z651" s="860"/>
      <c r="AA651" s="860"/>
      <c r="AB651" s="860"/>
      <c r="AC651" s="860"/>
      <c r="AD651" s="860"/>
    </row>
    <row r="652" spans="1:30" ht="15.75" customHeight="1" x14ac:dyDescent="0.25">
      <c r="A652" s="860"/>
      <c r="B652" s="860"/>
      <c r="C652" s="860"/>
      <c r="D652" s="860"/>
      <c r="E652" s="860"/>
      <c r="F652" s="860"/>
      <c r="G652" s="868"/>
      <c r="H652" s="860"/>
      <c r="I652" s="860"/>
      <c r="J652" s="860"/>
      <c r="K652" s="860"/>
      <c r="L652" s="860"/>
      <c r="M652" s="860"/>
      <c r="N652" s="860"/>
      <c r="O652" s="860"/>
      <c r="P652" s="860"/>
      <c r="Q652" s="860"/>
      <c r="R652" s="860"/>
      <c r="S652" s="860"/>
      <c r="T652" s="860"/>
      <c r="U652" s="860"/>
      <c r="V652" s="860"/>
      <c r="W652" s="860"/>
      <c r="X652" s="860"/>
      <c r="Y652" s="860"/>
      <c r="Z652" s="860"/>
      <c r="AA652" s="860"/>
      <c r="AB652" s="860"/>
      <c r="AC652" s="860"/>
      <c r="AD652" s="860"/>
    </row>
    <row r="653" spans="1:30" ht="15.75" customHeight="1" x14ac:dyDescent="0.25">
      <c r="A653" s="860"/>
      <c r="B653" s="860"/>
      <c r="C653" s="860"/>
      <c r="D653" s="860"/>
      <c r="E653" s="860"/>
      <c r="F653" s="860"/>
      <c r="G653" s="868"/>
      <c r="H653" s="860"/>
      <c r="I653" s="860"/>
      <c r="J653" s="860"/>
      <c r="K653" s="860"/>
      <c r="L653" s="860"/>
      <c r="M653" s="860"/>
      <c r="N653" s="860"/>
      <c r="O653" s="860"/>
      <c r="P653" s="860"/>
      <c r="Q653" s="860"/>
      <c r="R653" s="860"/>
      <c r="S653" s="860"/>
      <c r="T653" s="860"/>
      <c r="U653" s="860"/>
      <c r="V653" s="860"/>
      <c r="W653" s="860"/>
      <c r="X653" s="860"/>
      <c r="Y653" s="860"/>
      <c r="Z653" s="860"/>
      <c r="AA653" s="860"/>
      <c r="AB653" s="860"/>
      <c r="AC653" s="860"/>
      <c r="AD653" s="860"/>
    </row>
    <row r="654" spans="1:30" ht="15.75" customHeight="1" x14ac:dyDescent="0.25">
      <c r="A654" s="860"/>
      <c r="B654" s="860"/>
      <c r="C654" s="860"/>
      <c r="D654" s="860"/>
      <c r="E654" s="860"/>
      <c r="F654" s="860"/>
      <c r="G654" s="868"/>
      <c r="H654" s="860"/>
      <c r="I654" s="860"/>
      <c r="J654" s="860"/>
      <c r="K654" s="860"/>
      <c r="L654" s="860"/>
      <c r="M654" s="860"/>
      <c r="N654" s="860"/>
      <c r="O654" s="860"/>
      <c r="P654" s="860"/>
      <c r="Q654" s="860"/>
      <c r="R654" s="860"/>
      <c r="S654" s="860"/>
      <c r="T654" s="860"/>
      <c r="U654" s="860"/>
      <c r="V654" s="860"/>
      <c r="W654" s="860"/>
      <c r="X654" s="860"/>
      <c r="Y654" s="860"/>
      <c r="Z654" s="860"/>
      <c r="AA654" s="860"/>
      <c r="AB654" s="860"/>
      <c r="AC654" s="860"/>
      <c r="AD654" s="860"/>
    </row>
    <row r="655" spans="1:30" ht="15.75" customHeight="1" x14ac:dyDescent="0.25">
      <c r="A655" s="860"/>
      <c r="B655" s="860"/>
      <c r="C655" s="860"/>
      <c r="D655" s="860"/>
      <c r="E655" s="860"/>
      <c r="F655" s="860"/>
      <c r="G655" s="868"/>
      <c r="H655" s="860"/>
      <c r="I655" s="860"/>
      <c r="J655" s="860"/>
      <c r="K655" s="860"/>
      <c r="L655" s="860"/>
      <c r="M655" s="860"/>
      <c r="N655" s="860"/>
      <c r="O655" s="860"/>
      <c r="P655" s="860"/>
      <c r="Q655" s="860"/>
      <c r="R655" s="860"/>
      <c r="S655" s="860"/>
      <c r="T655" s="860"/>
      <c r="U655" s="860"/>
      <c r="V655" s="860"/>
      <c r="W655" s="860"/>
      <c r="X655" s="860"/>
      <c r="Y655" s="860"/>
      <c r="Z655" s="860"/>
      <c r="AA655" s="860"/>
      <c r="AB655" s="860"/>
      <c r="AC655" s="860"/>
      <c r="AD655" s="860"/>
    </row>
    <row r="656" spans="1:30" ht="15.75" customHeight="1" x14ac:dyDescent="0.25">
      <c r="A656" s="860"/>
      <c r="B656" s="860"/>
      <c r="C656" s="860"/>
      <c r="D656" s="860"/>
      <c r="E656" s="860"/>
      <c r="F656" s="860"/>
      <c r="G656" s="868"/>
      <c r="H656" s="860"/>
      <c r="I656" s="860"/>
      <c r="J656" s="860"/>
      <c r="K656" s="860"/>
      <c r="L656" s="860"/>
      <c r="M656" s="860"/>
      <c r="N656" s="860"/>
      <c r="O656" s="860"/>
      <c r="P656" s="860"/>
      <c r="Q656" s="860"/>
      <c r="R656" s="860"/>
      <c r="S656" s="860"/>
      <c r="T656" s="860"/>
      <c r="U656" s="860"/>
      <c r="V656" s="860"/>
      <c r="W656" s="860"/>
      <c r="X656" s="860"/>
      <c r="Y656" s="860"/>
      <c r="Z656" s="860"/>
      <c r="AA656" s="860"/>
      <c r="AB656" s="860"/>
      <c r="AC656" s="860"/>
      <c r="AD656" s="860"/>
    </row>
    <row r="657" spans="1:30" ht="15.75" customHeight="1" x14ac:dyDescent="0.25">
      <c r="A657" s="860"/>
      <c r="B657" s="860"/>
      <c r="C657" s="860"/>
      <c r="D657" s="860"/>
      <c r="E657" s="860"/>
      <c r="F657" s="860"/>
      <c r="G657" s="868"/>
      <c r="H657" s="860"/>
      <c r="I657" s="860"/>
      <c r="J657" s="860"/>
      <c r="K657" s="860"/>
      <c r="L657" s="860"/>
      <c r="M657" s="860"/>
      <c r="N657" s="860"/>
      <c r="O657" s="860"/>
      <c r="P657" s="860"/>
      <c r="Q657" s="860"/>
      <c r="R657" s="860"/>
      <c r="S657" s="860"/>
      <c r="T657" s="860"/>
      <c r="U657" s="860"/>
      <c r="V657" s="860"/>
      <c r="W657" s="860"/>
      <c r="X657" s="860"/>
      <c r="Y657" s="860"/>
      <c r="Z657" s="860"/>
      <c r="AA657" s="860"/>
      <c r="AB657" s="860"/>
      <c r="AC657" s="860"/>
      <c r="AD657" s="860"/>
    </row>
    <row r="658" spans="1:30" ht="15.75" customHeight="1" x14ac:dyDescent="0.25">
      <c r="A658" s="860"/>
      <c r="B658" s="860"/>
      <c r="C658" s="860"/>
      <c r="D658" s="860"/>
      <c r="E658" s="860"/>
      <c r="F658" s="860"/>
      <c r="G658" s="868"/>
      <c r="H658" s="860"/>
      <c r="I658" s="860"/>
      <c r="J658" s="860"/>
      <c r="K658" s="860"/>
      <c r="L658" s="860"/>
      <c r="M658" s="860"/>
      <c r="N658" s="860"/>
      <c r="O658" s="860"/>
      <c r="P658" s="860"/>
      <c r="Q658" s="860"/>
      <c r="R658" s="860"/>
      <c r="S658" s="860"/>
      <c r="T658" s="860"/>
      <c r="U658" s="860"/>
      <c r="V658" s="860"/>
      <c r="W658" s="860"/>
      <c r="X658" s="860"/>
      <c r="Y658" s="860"/>
      <c r="Z658" s="860"/>
      <c r="AA658" s="860"/>
      <c r="AB658" s="860"/>
      <c r="AC658" s="860"/>
      <c r="AD658" s="860"/>
    </row>
    <row r="659" spans="1:30" ht="15.75" customHeight="1" x14ac:dyDescent="0.25">
      <c r="A659" s="860"/>
      <c r="B659" s="860"/>
      <c r="C659" s="860"/>
      <c r="D659" s="860"/>
      <c r="E659" s="860"/>
      <c r="F659" s="860"/>
      <c r="G659" s="868"/>
      <c r="H659" s="860"/>
      <c r="I659" s="860"/>
      <c r="J659" s="860"/>
      <c r="K659" s="860"/>
      <c r="L659" s="860"/>
      <c r="M659" s="860"/>
      <c r="N659" s="860"/>
      <c r="O659" s="860"/>
      <c r="P659" s="860"/>
      <c r="Q659" s="860"/>
      <c r="R659" s="860"/>
      <c r="S659" s="860"/>
      <c r="T659" s="860"/>
      <c r="U659" s="860"/>
      <c r="V659" s="860"/>
      <c r="W659" s="860"/>
      <c r="X659" s="860"/>
      <c r="Y659" s="860"/>
      <c r="Z659" s="860"/>
      <c r="AA659" s="860"/>
      <c r="AB659" s="860"/>
      <c r="AC659" s="860"/>
      <c r="AD659" s="860"/>
    </row>
    <row r="660" spans="1:30" ht="15.75" customHeight="1" x14ac:dyDescent="0.25">
      <c r="A660" s="860"/>
      <c r="B660" s="860"/>
      <c r="C660" s="860"/>
      <c r="D660" s="860"/>
      <c r="E660" s="860"/>
      <c r="F660" s="860"/>
      <c r="G660" s="868"/>
      <c r="H660" s="860"/>
      <c r="I660" s="860"/>
      <c r="J660" s="860"/>
      <c r="K660" s="860"/>
      <c r="L660" s="860"/>
      <c r="M660" s="860"/>
      <c r="N660" s="860"/>
      <c r="O660" s="860"/>
      <c r="P660" s="860"/>
      <c r="Q660" s="860"/>
      <c r="R660" s="860"/>
      <c r="S660" s="860"/>
      <c r="T660" s="860"/>
      <c r="U660" s="860"/>
      <c r="V660" s="860"/>
      <c r="W660" s="860"/>
      <c r="X660" s="860"/>
      <c r="Y660" s="860"/>
      <c r="Z660" s="860"/>
      <c r="AA660" s="860"/>
      <c r="AB660" s="860"/>
      <c r="AC660" s="860"/>
      <c r="AD660" s="860"/>
    </row>
    <row r="661" spans="1:30" ht="15.75" customHeight="1" x14ac:dyDescent="0.25">
      <c r="A661" s="860"/>
      <c r="B661" s="860"/>
      <c r="C661" s="860"/>
      <c r="D661" s="860"/>
      <c r="E661" s="860"/>
      <c r="F661" s="860"/>
      <c r="G661" s="868"/>
      <c r="H661" s="860"/>
      <c r="I661" s="860"/>
      <c r="J661" s="860"/>
      <c r="K661" s="860"/>
      <c r="L661" s="860"/>
      <c r="M661" s="860"/>
      <c r="N661" s="860"/>
      <c r="O661" s="860"/>
      <c r="P661" s="860"/>
      <c r="Q661" s="860"/>
      <c r="R661" s="860"/>
      <c r="S661" s="860"/>
      <c r="T661" s="860"/>
      <c r="U661" s="860"/>
      <c r="V661" s="860"/>
      <c r="W661" s="860"/>
      <c r="X661" s="860"/>
      <c r="Y661" s="860"/>
      <c r="Z661" s="860"/>
      <c r="AA661" s="860"/>
      <c r="AB661" s="860"/>
      <c r="AC661" s="860"/>
      <c r="AD661" s="860"/>
    </row>
    <row r="662" spans="1:30" ht="15.75" customHeight="1" x14ac:dyDescent="0.25">
      <c r="A662" s="860"/>
      <c r="B662" s="860"/>
      <c r="C662" s="860"/>
      <c r="D662" s="860"/>
      <c r="E662" s="860"/>
      <c r="F662" s="860"/>
      <c r="G662" s="868"/>
      <c r="H662" s="860"/>
      <c r="I662" s="860"/>
      <c r="J662" s="860"/>
      <c r="K662" s="860"/>
      <c r="L662" s="860"/>
      <c r="M662" s="860"/>
      <c r="N662" s="860"/>
      <c r="O662" s="860"/>
      <c r="P662" s="860"/>
      <c r="Q662" s="860"/>
      <c r="R662" s="860"/>
      <c r="S662" s="860"/>
      <c r="T662" s="860"/>
      <c r="U662" s="860"/>
      <c r="V662" s="860"/>
      <c r="W662" s="860"/>
      <c r="X662" s="860"/>
      <c r="Y662" s="860"/>
      <c r="Z662" s="860"/>
      <c r="AA662" s="860"/>
      <c r="AB662" s="860"/>
      <c r="AC662" s="860"/>
      <c r="AD662" s="860"/>
    </row>
    <row r="663" spans="1:30" ht="15.75" customHeight="1" x14ac:dyDescent="0.25">
      <c r="A663" s="860"/>
      <c r="B663" s="860"/>
      <c r="C663" s="860"/>
      <c r="D663" s="860"/>
      <c r="E663" s="860"/>
      <c r="F663" s="860"/>
      <c r="G663" s="868"/>
      <c r="H663" s="860"/>
      <c r="I663" s="860"/>
      <c r="J663" s="860"/>
      <c r="K663" s="860"/>
      <c r="L663" s="860"/>
      <c r="M663" s="860"/>
      <c r="N663" s="860"/>
      <c r="O663" s="860"/>
      <c r="P663" s="860"/>
      <c r="Q663" s="860"/>
      <c r="R663" s="860"/>
      <c r="S663" s="860"/>
      <c r="T663" s="860"/>
      <c r="U663" s="860"/>
      <c r="V663" s="860"/>
      <c r="W663" s="860"/>
      <c r="X663" s="860"/>
      <c r="Y663" s="860"/>
      <c r="Z663" s="860"/>
      <c r="AA663" s="860"/>
      <c r="AB663" s="860"/>
      <c r="AC663" s="860"/>
      <c r="AD663" s="860"/>
    </row>
    <row r="664" spans="1:30" ht="15.75" customHeight="1" x14ac:dyDescent="0.25">
      <c r="A664" s="860"/>
      <c r="B664" s="860"/>
      <c r="C664" s="860"/>
      <c r="D664" s="860"/>
      <c r="E664" s="860"/>
      <c r="F664" s="860"/>
      <c r="G664" s="868"/>
      <c r="H664" s="860"/>
      <c r="I664" s="860"/>
      <c r="J664" s="860"/>
      <c r="K664" s="860"/>
      <c r="L664" s="860"/>
      <c r="M664" s="860"/>
      <c r="N664" s="860"/>
      <c r="O664" s="860"/>
      <c r="P664" s="860"/>
      <c r="Q664" s="860"/>
      <c r="R664" s="860"/>
      <c r="S664" s="860"/>
      <c r="T664" s="860"/>
      <c r="U664" s="860"/>
      <c r="V664" s="860"/>
      <c r="W664" s="860"/>
      <c r="X664" s="860"/>
      <c r="Y664" s="860"/>
      <c r="Z664" s="860"/>
      <c r="AA664" s="860"/>
      <c r="AB664" s="860"/>
      <c r="AC664" s="860"/>
      <c r="AD664" s="860"/>
    </row>
    <row r="665" spans="1:30" ht="15.75" customHeight="1" x14ac:dyDescent="0.25">
      <c r="A665" s="860"/>
      <c r="B665" s="860"/>
      <c r="C665" s="860"/>
      <c r="D665" s="860"/>
      <c r="E665" s="860"/>
      <c r="F665" s="860"/>
      <c r="G665" s="868"/>
      <c r="H665" s="860"/>
      <c r="I665" s="860"/>
      <c r="J665" s="860"/>
      <c r="K665" s="860"/>
      <c r="L665" s="860"/>
      <c r="M665" s="860"/>
      <c r="N665" s="860"/>
      <c r="O665" s="860"/>
      <c r="P665" s="860"/>
      <c r="Q665" s="860"/>
      <c r="R665" s="860"/>
      <c r="S665" s="860"/>
      <c r="T665" s="860"/>
      <c r="U665" s="860"/>
      <c r="V665" s="860"/>
      <c r="W665" s="860"/>
      <c r="X665" s="860"/>
      <c r="Y665" s="860"/>
      <c r="Z665" s="860"/>
      <c r="AA665" s="860"/>
      <c r="AB665" s="860"/>
      <c r="AC665" s="860"/>
      <c r="AD665" s="860"/>
    </row>
    <row r="666" spans="1:30" ht="15.75" customHeight="1" x14ac:dyDescent="0.25">
      <c r="A666" s="860"/>
      <c r="B666" s="860"/>
      <c r="C666" s="860"/>
      <c r="D666" s="860"/>
      <c r="E666" s="860"/>
      <c r="F666" s="860"/>
      <c r="G666" s="868"/>
      <c r="H666" s="860"/>
      <c r="I666" s="860"/>
      <c r="J666" s="860"/>
      <c r="K666" s="860"/>
      <c r="L666" s="860"/>
      <c r="M666" s="860"/>
      <c r="N666" s="860"/>
      <c r="O666" s="860"/>
      <c r="P666" s="860"/>
      <c r="Q666" s="860"/>
      <c r="R666" s="860"/>
      <c r="S666" s="860"/>
      <c r="T666" s="860"/>
      <c r="U666" s="860"/>
      <c r="V666" s="860"/>
      <c r="W666" s="860"/>
      <c r="X666" s="860"/>
      <c r="Y666" s="860"/>
      <c r="Z666" s="860"/>
      <c r="AA666" s="860"/>
      <c r="AB666" s="860"/>
      <c r="AC666" s="860"/>
      <c r="AD666" s="860"/>
    </row>
    <row r="667" spans="1:30" ht="15.75" customHeight="1" x14ac:dyDescent="0.25">
      <c r="A667" s="860"/>
      <c r="B667" s="860"/>
      <c r="C667" s="860"/>
      <c r="D667" s="860"/>
      <c r="E667" s="860"/>
      <c r="F667" s="860"/>
      <c r="G667" s="868"/>
      <c r="H667" s="860"/>
      <c r="I667" s="860"/>
      <c r="J667" s="860"/>
      <c r="K667" s="860"/>
      <c r="L667" s="860"/>
      <c r="M667" s="860"/>
      <c r="N667" s="860"/>
      <c r="O667" s="860"/>
      <c r="P667" s="860"/>
      <c r="Q667" s="860"/>
      <c r="R667" s="860"/>
      <c r="S667" s="860"/>
      <c r="T667" s="860"/>
      <c r="U667" s="860"/>
      <c r="V667" s="860"/>
      <c r="W667" s="860"/>
      <c r="X667" s="860"/>
      <c r="Y667" s="860"/>
      <c r="Z667" s="860"/>
      <c r="AA667" s="860"/>
      <c r="AB667" s="860"/>
      <c r="AC667" s="860"/>
      <c r="AD667" s="860"/>
    </row>
    <row r="668" spans="1:30" ht="15.75" customHeight="1" x14ac:dyDescent="0.25">
      <c r="A668" s="860"/>
      <c r="B668" s="860"/>
      <c r="C668" s="860"/>
      <c r="D668" s="860"/>
      <c r="E668" s="860"/>
      <c r="F668" s="860"/>
      <c r="G668" s="868"/>
      <c r="H668" s="860"/>
      <c r="I668" s="860"/>
      <c r="J668" s="860"/>
      <c r="K668" s="860"/>
      <c r="L668" s="860"/>
      <c r="M668" s="860"/>
      <c r="N668" s="860"/>
      <c r="O668" s="860"/>
      <c r="P668" s="860"/>
      <c r="Q668" s="860"/>
      <c r="R668" s="860"/>
      <c r="S668" s="860"/>
      <c r="T668" s="860"/>
      <c r="U668" s="860"/>
      <c r="V668" s="860"/>
      <c r="W668" s="860"/>
      <c r="X668" s="860"/>
      <c r="Y668" s="860"/>
      <c r="Z668" s="860"/>
      <c r="AA668" s="860"/>
      <c r="AB668" s="860"/>
      <c r="AC668" s="860"/>
      <c r="AD668" s="860"/>
    </row>
    <row r="669" spans="1:30" ht="15.75" customHeight="1" x14ac:dyDescent="0.25">
      <c r="A669" s="860"/>
      <c r="B669" s="860"/>
      <c r="C669" s="860"/>
      <c r="D669" s="860"/>
      <c r="E669" s="860"/>
      <c r="F669" s="860"/>
      <c r="G669" s="868"/>
      <c r="H669" s="860"/>
      <c r="I669" s="860"/>
      <c r="J669" s="860"/>
      <c r="K669" s="860"/>
      <c r="L669" s="860"/>
      <c r="M669" s="860"/>
      <c r="N669" s="860"/>
      <c r="O669" s="860"/>
      <c r="P669" s="860"/>
      <c r="Q669" s="860"/>
      <c r="R669" s="860"/>
      <c r="S669" s="860"/>
      <c r="T669" s="860"/>
      <c r="U669" s="860"/>
      <c r="V669" s="860"/>
      <c r="W669" s="860"/>
      <c r="X669" s="860"/>
      <c r="Y669" s="860"/>
      <c r="Z669" s="860"/>
      <c r="AA669" s="860"/>
      <c r="AB669" s="860"/>
      <c r="AC669" s="860"/>
      <c r="AD669" s="860"/>
    </row>
    <row r="670" spans="1:30" ht="15.75" customHeight="1" x14ac:dyDescent="0.25">
      <c r="A670" s="860"/>
      <c r="B670" s="860"/>
      <c r="C670" s="860"/>
      <c r="D670" s="860"/>
      <c r="E670" s="860"/>
      <c r="F670" s="860"/>
      <c r="G670" s="868"/>
      <c r="H670" s="860"/>
      <c r="I670" s="860"/>
      <c r="J670" s="860"/>
      <c r="K670" s="860"/>
      <c r="L670" s="860"/>
      <c r="M670" s="860"/>
      <c r="N670" s="860"/>
      <c r="O670" s="860"/>
      <c r="P670" s="860"/>
      <c r="Q670" s="860"/>
      <c r="R670" s="860"/>
      <c r="S670" s="860"/>
      <c r="T670" s="860"/>
      <c r="U670" s="860"/>
      <c r="V670" s="860"/>
      <c r="W670" s="860"/>
      <c r="X670" s="860"/>
      <c r="Y670" s="860"/>
      <c r="Z670" s="860"/>
      <c r="AA670" s="860"/>
      <c r="AB670" s="860"/>
      <c r="AC670" s="860"/>
      <c r="AD670" s="860"/>
    </row>
    <row r="671" spans="1:30" ht="15.75" customHeight="1" x14ac:dyDescent="0.25">
      <c r="A671" s="860"/>
      <c r="B671" s="860"/>
      <c r="C671" s="860"/>
      <c r="D671" s="860"/>
      <c r="E671" s="860"/>
      <c r="F671" s="860"/>
      <c r="G671" s="868"/>
      <c r="H671" s="860"/>
      <c r="I671" s="860"/>
      <c r="J671" s="860"/>
      <c r="K671" s="860"/>
      <c r="L671" s="860"/>
      <c r="M671" s="860"/>
      <c r="N671" s="860"/>
      <c r="O671" s="860"/>
      <c r="P671" s="860"/>
      <c r="Q671" s="860"/>
      <c r="R671" s="860"/>
      <c r="S671" s="860"/>
      <c r="T671" s="860"/>
      <c r="U671" s="860"/>
      <c r="V671" s="860"/>
      <c r="W671" s="860"/>
      <c r="X671" s="860"/>
      <c r="Y671" s="860"/>
      <c r="Z671" s="860"/>
      <c r="AA671" s="860"/>
      <c r="AB671" s="860"/>
      <c r="AC671" s="860"/>
      <c r="AD671" s="860"/>
    </row>
    <row r="672" spans="1:30" ht="15.75" customHeight="1" x14ac:dyDescent="0.25">
      <c r="A672" s="860"/>
      <c r="B672" s="860"/>
      <c r="C672" s="860"/>
      <c r="D672" s="860"/>
      <c r="E672" s="860"/>
      <c r="F672" s="860"/>
      <c r="G672" s="868"/>
      <c r="H672" s="860"/>
      <c r="I672" s="860"/>
      <c r="J672" s="860"/>
      <c r="K672" s="860"/>
      <c r="L672" s="860"/>
      <c r="M672" s="860"/>
      <c r="N672" s="860"/>
      <c r="O672" s="860"/>
      <c r="P672" s="860"/>
      <c r="Q672" s="860"/>
      <c r="R672" s="860"/>
      <c r="S672" s="860"/>
      <c r="T672" s="860"/>
      <c r="U672" s="860"/>
      <c r="V672" s="860"/>
      <c r="W672" s="860"/>
      <c r="X672" s="860"/>
      <c r="Y672" s="860"/>
      <c r="Z672" s="860"/>
      <c r="AA672" s="860"/>
      <c r="AB672" s="860"/>
      <c r="AC672" s="860"/>
      <c r="AD672" s="860"/>
    </row>
    <row r="673" spans="1:30" ht="15.75" customHeight="1" x14ac:dyDescent="0.25">
      <c r="A673" s="860"/>
      <c r="B673" s="860"/>
      <c r="C673" s="860"/>
      <c r="D673" s="860"/>
      <c r="E673" s="860"/>
      <c r="F673" s="860"/>
      <c r="G673" s="868"/>
      <c r="H673" s="860"/>
      <c r="I673" s="860"/>
      <c r="J673" s="860"/>
      <c r="K673" s="860"/>
      <c r="L673" s="860"/>
      <c r="M673" s="860"/>
      <c r="N673" s="860"/>
      <c r="O673" s="860"/>
      <c r="P673" s="860"/>
      <c r="Q673" s="860"/>
      <c r="R673" s="860"/>
      <c r="S673" s="860"/>
      <c r="T673" s="860"/>
      <c r="U673" s="860"/>
      <c r="V673" s="860"/>
      <c r="W673" s="860"/>
      <c r="X673" s="860"/>
      <c r="Y673" s="860"/>
      <c r="Z673" s="860"/>
      <c r="AA673" s="860"/>
      <c r="AB673" s="860"/>
      <c r="AC673" s="860"/>
      <c r="AD673" s="860"/>
    </row>
    <row r="674" spans="1:30" ht="15.75" customHeight="1" x14ac:dyDescent="0.25">
      <c r="A674" s="860"/>
      <c r="B674" s="860"/>
      <c r="C674" s="860"/>
      <c r="D674" s="860"/>
      <c r="E674" s="860"/>
      <c r="F674" s="860"/>
      <c r="G674" s="868"/>
      <c r="H674" s="860"/>
      <c r="I674" s="860"/>
      <c r="J674" s="860"/>
      <c r="K674" s="860"/>
      <c r="L674" s="860"/>
      <c r="M674" s="860"/>
      <c r="N674" s="860"/>
      <c r="O674" s="860"/>
      <c r="P674" s="860"/>
      <c r="Q674" s="860"/>
      <c r="R674" s="860"/>
      <c r="S674" s="860"/>
      <c r="T674" s="860"/>
      <c r="U674" s="860"/>
      <c r="V674" s="860"/>
      <c r="W674" s="860"/>
      <c r="X674" s="860"/>
      <c r="Y674" s="860"/>
      <c r="Z674" s="860"/>
      <c r="AA674" s="860"/>
      <c r="AB674" s="860"/>
      <c r="AC674" s="860"/>
      <c r="AD674" s="860"/>
    </row>
    <row r="675" spans="1:30" ht="15.75" customHeight="1" x14ac:dyDescent="0.25">
      <c r="A675" s="860"/>
      <c r="B675" s="860"/>
      <c r="C675" s="860"/>
      <c r="D675" s="860"/>
      <c r="E675" s="860"/>
      <c r="F675" s="860"/>
      <c r="G675" s="868"/>
      <c r="H675" s="860"/>
      <c r="I675" s="860"/>
      <c r="J675" s="860"/>
      <c r="K675" s="860"/>
      <c r="L675" s="860"/>
      <c r="M675" s="860"/>
      <c r="N675" s="860"/>
      <c r="O675" s="860"/>
      <c r="P675" s="860"/>
      <c r="Q675" s="860"/>
      <c r="R675" s="860"/>
      <c r="S675" s="860"/>
      <c r="T675" s="860"/>
      <c r="U675" s="860"/>
      <c r="V675" s="860"/>
      <c r="W675" s="860"/>
      <c r="X675" s="860"/>
      <c r="Y675" s="860"/>
      <c r="Z675" s="860"/>
      <c r="AA675" s="860"/>
      <c r="AB675" s="860"/>
      <c r="AC675" s="860"/>
      <c r="AD675" s="860"/>
    </row>
    <row r="676" spans="1:30" ht="15.75" customHeight="1" x14ac:dyDescent="0.25">
      <c r="A676" s="860"/>
      <c r="B676" s="860"/>
      <c r="C676" s="860"/>
      <c r="D676" s="860"/>
      <c r="E676" s="860"/>
      <c r="F676" s="860"/>
      <c r="G676" s="868"/>
      <c r="H676" s="860"/>
      <c r="I676" s="860"/>
      <c r="J676" s="860"/>
      <c r="K676" s="860"/>
      <c r="L676" s="860"/>
      <c r="M676" s="860"/>
      <c r="N676" s="860"/>
      <c r="O676" s="860"/>
      <c r="P676" s="860"/>
      <c r="Q676" s="860"/>
      <c r="R676" s="860"/>
      <c r="S676" s="860"/>
      <c r="T676" s="860"/>
      <c r="U676" s="860"/>
      <c r="V676" s="860"/>
      <c r="W676" s="860"/>
      <c r="X676" s="860"/>
      <c r="Y676" s="860"/>
      <c r="Z676" s="860"/>
      <c r="AA676" s="860"/>
      <c r="AB676" s="860"/>
      <c r="AC676" s="860"/>
      <c r="AD676" s="860"/>
    </row>
    <row r="677" spans="1:30" ht="15.75" customHeight="1" x14ac:dyDescent="0.25">
      <c r="A677" s="860"/>
      <c r="B677" s="860"/>
      <c r="C677" s="860"/>
      <c r="D677" s="860"/>
      <c r="E677" s="860"/>
      <c r="F677" s="860"/>
      <c r="G677" s="868"/>
      <c r="H677" s="860"/>
      <c r="I677" s="860"/>
      <c r="J677" s="860"/>
      <c r="K677" s="860"/>
      <c r="L677" s="860"/>
      <c r="M677" s="860"/>
      <c r="N677" s="860"/>
      <c r="O677" s="860"/>
      <c r="P677" s="860"/>
      <c r="Q677" s="860"/>
      <c r="R677" s="860"/>
      <c r="S677" s="860"/>
      <c r="T677" s="860"/>
      <c r="U677" s="860"/>
      <c r="V677" s="860"/>
      <c r="W677" s="860"/>
      <c r="X677" s="860"/>
      <c r="Y677" s="860"/>
      <c r="Z677" s="860"/>
      <c r="AA677" s="860"/>
      <c r="AB677" s="860"/>
      <c r="AC677" s="860"/>
      <c r="AD677" s="860"/>
    </row>
    <row r="678" spans="1:30" ht="15.75" customHeight="1" x14ac:dyDescent="0.25">
      <c r="A678" s="860"/>
      <c r="B678" s="860"/>
      <c r="C678" s="860"/>
      <c r="D678" s="860"/>
      <c r="E678" s="860"/>
      <c r="F678" s="860"/>
      <c r="G678" s="868"/>
      <c r="H678" s="860"/>
      <c r="I678" s="860"/>
      <c r="J678" s="860"/>
      <c r="K678" s="860"/>
      <c r="L678" s="860"/>
      <c r="M678" s="860"/>
      <c r="N678" s="860"/>
      <c r="O678" s="860"/>
      <c r="P678" s="860"/>
      <c r="Q678" s="860"/>
      <c r="R678" s="860"/>
      <c r="S678" s="860"/>
      <c r="T678" s="860"/>
      <c r="U678" s="860"/>
      <c r="V678" s="860"/>
      <c r="W678" s="860"/>
      <c r="X678" s="860"/>
      <c r="Y678" s="860"/>
      <c r="Z678" s="860"/>
      <c r="AA678" s="860"/>
      <c r="AB678" s="860"/>
      <c r="AC678" s="860"/>
      <c r="AD678" s="860"/>
    </row>
    <row r="679" spans="1:30" ht="15.75" customHeight="1" x14ac:dyDescent="0.25">
      <c r="A679" s="860"/>
      <c r="B679" s="860"/>
      <c r="C679" s="860"/>
      <c r="D679" s="860"/>
      <c r="E679" s="860"/>
      <c r="F679" s="860"/>
      <c r="G679" s="868"/>
      <c r="H679" s="860"/>
      <c r="I679" s="860"/>
      <c r="J679" s="860"/>
      <c r="K679" s="860"/>
      <c r="L679" s="860"/>
      <c r="M679" s="860"/>
      <c r="N679" s="860"/>
      <c r="O679" s="860"/>
      <c r="P679" s="860"/>
      <c r="Q679" s="860"/>
      <c r="R679" s="860"/>
      <c r="S679" s="860"/>
      <c r="T679" s="860"/>
      <c r="U679" s="860"/>
      <c r="V679" s="860"/>
      <c r="W679" s="860"/>
      <c r="X679" s="860"/>
      <c r="Y679" s="860"/>
      <c r="Z679" s="860"/>
      <c r="AA679" s="860"/>
      <c r="AB679" s="860"/>
      <c r="AC679" s="860"/>
      <c r="AD679" s="860"/>
    </row>
    <row r="680" spans="1:30" ht="15.75" customHeight="1" x14ac:dyDescent="0.25">
      <c r="A680" s="860"/>
      <c r="B680" s="860"/>
      <c r="C680" s="860"/>
      <c r="D680" s="860"/>
      <c r="E680" s="860"/>
      <c r="F680" s="860"/>
      <c r="G680" s="868"/>
      <c r="H680" s="860"/>
      <c r="I680" s="860"/>
      <c r="J680" s="860"/>
      <c r="K680" s="860"/>
      <c r="L680" s="860"/>
      <c r="M680" s="860"/>
      <c r="N680" s="860"/>
      <c r="O680" s="860"/>
      <c r="P680" s="860"/>
      <c r="Q680" s="860"/>
      <c r="R680" s="860"/>
      <c r="S680" s="860"/>
      <c r="T680" s="860"/>
      <c r="U680" s="860"/>
      <c r="V680" s="860"/>
      <c r="W680" s="860"/>
      <c r="X680" s="860"/>
      <c r="Y680" s="860"/>
      <c r="Z680" s="860"/>
      <c r="AA680" s="860"/>
      <c r="AB680" s="860"/>
      <c r="AC680" s="860"/>
      <c r="AD680" s="860"/>
    </row>
    <row r="681" spans="1:30" ht="15.75" customHeight="1" x14ac:dyDescent="0.25">
      <c r="A681" s="860"/>
      <c r="B681" s="860"/>
      <c r="C681" s="860"/>
      <c r="D681" s="860"/>
      <c r="E681" s="860"/>
      <c r="F681" s="860"/>
      <c r="G681" s="868"/>
      <c r="H681" s="860"/>
      <c r="I681" s="860"/>
      <c r="J681" s="860"/>
      <c r="K681" s="860"/>
      <c r="L681" s="860"/>
      <c r="M681" s="860"/>
      <c r="N681" s="860"/>
      <c r="O681" s="860"/>
      <c r="P681" s="860"/>
      <c r="Q681" s="860"/>
      <c r="R681" s="860"/>
      <c r="S681" s="860"/>
      <c r="T681" s="860"/>
      <c r="U681" s="860"/>
      <c r="V681" s="860"/>
      <c r="W681" s="860"/>
      <c r="X681" s="860"/>
      <c r="Y681" s="860"/>
      <c r="Z681" s="860"/>
      <c r="AA681" s="860"/>
      <c r="AB681" s="860"/>
      <c r="AC681" s="860"/>
      <c r="AD681" s="860"/>
    </row>
    <row r="682" spans="1:30" ht="15.75" customHeight="1" x14ac:dyDescent="0.25">
      <c r="A682" s="860"/>
      <c r="B682" s="860"/>
      <c r="C682" s="860"/>
      <c r="D682" s="860"/>
      <c r="E682" s="860"/>
      <c r="F682" s="860"/>
      <c r="G682" s="868"/>
      <c r="H682" s="860"/>
      <c r="I682" s="860"/>
      <c r="J682" s="860"/>
      <c r="K682" s="860"/>
      <c r="L682" s="860"/>
      <c r="M682" s="860"/>
      <c r="N682" s="860"/>
      <c r="O682" s="860"/>
      <c r="P682" s="860"/>
      <c r="Q682" s="860"/>
      <c r="R682" s="860"/>
      <c r="S682" s="860"/>
      <c r="T682" s="860"/>
      <c r="U682" s="860"/>
      <c r="V682" s="860"/>
      <c r="W682" s="860"/>
      <c r="X682" s="860"/>
      <c r="Y682" s="860"/>
      <c r="Z682" s="860"/>
      <c r="AA682" s="860"/>
      <c r="AB682" s="860"/>
      <c r="AC682" s="860"/>
      <c r="AD682" s="860"/>
    </row>
    <row r="683" spans="1:30" ht="15.75" customHeight="1" x14ac:dyDescent="0.25">
      <c r="A683" s="860"/>
      <c r="B683" s="860"/>
      <c r="C683" s="860"/>
      <c r="D683" s="860"/>
      <c r="E683" s="860"/>
      <c r="F683" s="860"/>
      <c r="G683" s="868"/>
      <c r="H683" s="860"/>
      <c r="I683" s="860"/>
      <c r="J683" s="860"/>
      <c r="K683" s="860"/>
      <c r="L683" s="860"/>
      <c r="M683" s="860"/>
      <c r="N683" s="860"/>
      <c r="O683" s="860"/>
      <c r="P683" s="860"/>
      <c r="Q683" s="860"/>
      <c r="R683" s="860"/>
      <c r="S683" s="860"/>
      <c r="T683" s="860"/>
      <c r="U683" s="860"/>
      <c r="V683" s="860"/>
      <c r="W683" s="860"/>
      <c r="X683" s="860"/>
      <c r="Y683" s="860"/>
      <c r="Z683" s="860"/>
      <c r="AA683" s="860"/>
      <c r="AB683" s="860"/>
      <c r="AC683" s="860"/>
      <c r="AD683" s="860"/>
    </row>
    <row r="684" spans="1:30" ht="15.75" customHeight="1" x14ac:dyDescent="0.25">
      <c r="A684" s="860"/>
      <c r="B684" s="860"/>
      <c r="C684" s="860"/>
      <c r="D684" s="860"/>
      <c r="E684" s="860"/>
      <c r="F684" s="860"/>
      <c r="G684" s="868"/>
      <c r="H684" s="860"/>
      <c r="I684" s="860"/>
      <c r="J684" s="860"/>
      <c r="K684" s="860"/>
      <c r="L684" s="860"/>
      <c r="M684" s="860"/>
      <c r="N684" s="860"/>
      <c r="O684" s="860"/>
      <c r="P684" s="860"/>
      <c r="Q684" s="860"/>
      <c r="R684" s="860"/>
      <c r="S684" s="860"/>
      <c r="T684" s="860"/>
      <c r="U684" s="860"/>
      <c r="V684" s="860"/>
      <c r="W684" s="860"/>
      <c r="X684" s="860"/>
      <c r="Y684" s="860"/>
      <c r="Z684" s="860"/>
      <c r="AA684" s="860"/>
      <c r="AB684" s="860"/>
      <c r="AC684" s="860"/>
      <c r="AD684" s="860"/>
    </row>
    <row r="685" spans="1:30" ht="15.75" customHeight="1" x14ac:dyDescent="0.25">
      <c r="A685" s="860"/>
      <c r="B685" s="860"/>
      <c r="C685" s="860"/>
      <c r="D685" s="860"/>
      <c r="E685" s="860"/>
      <c r="F685" s="860"/>
      <c r="G685" s="868"/>
      <c r="H685" s="860"/>
      <c r="I685" s="860"/>
      <c r="J685" s="860"/>
      <c r="K685" s="860"/>
      <c r="L685" s="860"/>
      <c r="M685" s="860"/>
      <c r="N685" s="860"/>
      <c r="O685" s="860"/>
      <c r="P685" s="860"/>
      <c r="Q685" s="860"/>
      <c r="R685" s="860"/>
      <c r="S685" s="860"/>
      <c r="T685" s="860"/>
      <c r="U685" s="860"/>
      <c r="V685" s="860"/>
      <c r="W685" s="860"/>
      <c r="X685" s="860"/>
      <c r="Y685" s="860"/>
      <c r="Z685" s="860"/>
      <c r="AA685" s="860"/>
      <c r="AB685" s="860"/>
      <c r="AC685" s="860"/>
      <c r="AD685" s="860"/>
    </row>
    <row r="686" spans="1:30" ht="15.75" customHeight="1" x14ac:dyDescent="0.25">
      <c r="A686" s="860"/>
      <c r="B686" s="860"/>
      <c r="C686" s="860"/>
      <c r="D686" s="860"/>
      <c r="E686" s="860"/>
      <c r="F686" s="860"/>
      <c r="G686" s="868"/>
      <c r="H686" s="860"/>
      <c r="I686" s="860"/>
      <c r="J686" s="860"/>
      <c r="K686" s="860"/>
      <c r="L686" s="860"/>
      <c r="M686" s="860"/>
      <c r="N686" s="860"/>
      <c r="O686" s="860"/>
      <c r="P686" s="860"/>
      <c r="Q686" s="860"/>
      <c r="R686" s="860"/>
      <c r="S686" s="860"/>
      <c r="T686" s="860"/>
      <c r="U686" s="860"/>
      <c r="V686" s="860"/>
      <c r="W686" s="860"/>
      <c r="X686" s="860"/>
      <c r="Y686" s="860"/>
      <c r="Z686" s="860"/>
      <c r="AA686" s="860"/>
      <c r="AB686" s="860"/>
      <c r="AC686" s="860"/>
      <c r="AD686" s="860"/>
    </row>
    <row r="687" spans="1:30" ht="15.75" customHeight="1" x14ac:dyDescent="0.25">
      <c r="A687" s="860"/>
      <c r="B687" s="860"/>
      <c r="C687" s="860"/>
      <c r="D687" s="860"/>
      <c r="E687" s="860"/>
      <c r="F687" s="860"/>
      <c r="G687" s="868"/>
      <c r="H687" s="860"/>
      <c r="I687" s="860"/>
      <c r="J687" s="860"/>
      <c r="K687" s="860"/>
      <c r="L687" s="860"/>
      <c r="M687" s="860"/>
      <c r="N687" s="860"/>
      <c r="O687" s="860"/>
      <c r="P687" s="860"/>
      <c r="Q687" s="860"/>
      <c r="R687" s="860"/>
      <c r="S687" s="860"/>
      <c r="T687" s="860"/>
      <c r="U687" s="860"/>
      <c r="V687" s="860"/>
      <c r="W687" s="860"/>
      <c r="X687" s="860"/>
      <c r="Y687" s="860"/>
      <c r="Z687" s="860"/>
      <c r="AA687" s="860"/>
      <c r="AB687" s="860"/>
      <c r="AC687" s="860"/>
      <c r="AD687" s="860"/>
    </row>
    <row r="688" spans="1:30" ht="15.75" customHeight="1" x14ac:dyDescent="0.25">
      <c r="A688" s="860"/>
      <c r="B688" s="860"/>
      <c r="C688" s="860"/>
      <c r="D688" s="860"/>
      <c r="E688" s="860"/>
      <c r="F688" s="860"/>
      <c r="G688" s="868"/>
      <c r="H688" s="860"/>
      <c r="I688" s="860"/>
      <c r="J688" s="860"/>
      <c r="K688" s="860"/>
      <c r="L688" s="860"/>
      <c r="M688" s="860"/>
      <c r="N688" s="860"/>
      <c r="O688" s="860"/>
      <c r="P688" s="860"/>
      <c r="Q688" s="860"/>
      <c r="R688" s="860"/>
      <c r="S688" s="860"/>
      <c r="T688" s="860"/>
      <c r="U688" s="860"/>
      <c r="V688" s="860"/>
      <c r="W688" s="860"/>
      <c r="X688" s="860"/>
      <c r="Y688" s="860"/>
      <c r="Z688" s="860"/>
      <c r="AA688" s="860"/>
      <c r="AB688" s="860"/>
      <c r="AC688" s="860"/>
      <c r="AD688" s="860"/>
    </row>
    <row r="689" spans="1:30" ht="15.75" customHeight="1" x14ac:dyDescent="0.25">
      <c r="A689" s="860"/>
      <c r="B689" s="860"/>
      <c r="C689" s="860"/>
      <c r="D689" s="860"/>
      <c r="E689" s="860"/>
      <c r="F689" s="860"/>
      <c r="G689" s="868"/>
      <c r="H689" s="860"/>
      <c r="I689" s="860"/>
      <c r="J689" s="860"/>
      <c r="K689" s="860"/>
      <c r="L689" s="860"/>
      <c r="M689" s="860"/>
      <c r="N689" s="860"/>
      <c r="O689" s="860"/>
      <c r="P689" s="860"/>
      <c r="Q689" s="860"/>
      <c r="R689" s="860"/>
      <c r="S689" s="860"/>
      <c r="T689" s="860"/>
      <c r="U689" s="860"/>
      <c r="V689" s="860"/>
      <c r="W689" s="860"/>
      <c r="X689" s="860"/>
      <c r="Y689" s="860"/>
      <c r="Z689" s="860"/>
      <c r="AA689" s="860"/>
      <c r="AB689" s="860"/>
      <c r="AC689" s="860"/>
      <c r="AD689" s="860"/>
    </row>
    <row r="690" spans="1:30" ht="15.75" customHeight="1" x14ac:dyDescent="0.25">
      <c r="A690" s="860"/>
      <c r="B690" s="860"/>
      <c r="C690" s="860"/>
      <c r="D690" s="860"/>
      <c r="E690" s="860"/>
      <c r="F690" s="860"/>
      <c r="G690" s="868"/>
      <c r="H690" s="860"/>
      <c r="I690" s="860"/>
      <c r="J690" s="860"/>
      <c r="K690" s="860"/>
      <c r="L690" s="860"/>
      <c r="M690" s="860"/>
      <c r="N690" s="860"/>
      <c r="O690" s="860"/>
      <c r="P690" s="860"/>
      <c r="Q690" s="860"/>
      <c r="R690" s="860"/>
      <c r="S690" s="860"/>
      <c r="T690" s="860"/>
      <c r="U690" s="860"/>
      <c r="V690" s="860"/>
      <c r="W690" s="860"/>
      <c r="X690" s="860"/>
      <c r="Y690" s="860"/>
      <c r="Z690" s="860"/>
      <c r="AA690" s="860"/>
      <c r="AB690" s="860"/>
      <c r="AC690" s="860"/>
      <c r="AD690" s="860"/>
    </row>
    <row r="691" spans="1:30" ht="15.75" customHeight="1" x14ac:dyDescent="0.25">
      <c r="A691" s="860"/>
      <c r="B691" s="860"/>
      <c r="C691" s="860"/>
      <c r="D691" s="860"/>
      <c r="E691" s="860"/>
      <c r="F691" s="860"/>
      <c r="G691" s="868"/>
      <c r="H691" s="860"/>
      <c r="I691" s="860"/>
      <c r="J691" s="860"/>
      <c r="K691" s="860"/>
      <c r="L691" s="860"/>
      <c r="M691" s="860"/>
      <c r="N691" s="860"/>
      <c r="O691" s="860"/>
      <c r="P691" s="860"/>
      <c r="Q691" s="860"/>
      <c r="R691" s="860"/>
      <c r="S691" s="860"/>
      <c r="T691" s="860"/>
      <c r="U691" s="860"/>
      <c r="V691" s="860"/>
      <c r="W691" s="860"/>
      <c r="X691" s="860"/>
      <c r="Y691" s="860"/>
      <c r="Z691" s="860"/>
      <c r="AA691" s="860"/>
      <c r="AB691" s="860"/>
      <c r="AC691" s="860"/>
      <c r="AD691" s="860"/>
    </row>
    <row r="692" spans="1:30" ht="15.75" customHeight="1" x14ac:dyDescent="0.25">
      <c r="A692" s="860"/>
      <c r="B692" s="860"/>
      <c r="C692" s="860"/>
      <c r="D692" s="860"/>
      <c r="E692" s="860"/>
      <c r="F692" s="860"/>
      <c r="G692" s="868"/>
      <c r="H692" s="860"/>
      <c r="I692" s="860"/>
      <c r="J692" s="860"/>
      <c r="K692" s="860"/>
      <c r="L692" s="860"/>
      <c r="M692" s="860"/>
      <c r="N692" s="860"/>
      <c r="O692" s="860"/>
      <c r="P692" s="860"/>
      <c r="Q692" s="860"/>
      <c r="R692" s="860"/>
      <c r="S692" s="860"/>
      <c r="T692" s="860"/>
      <c r="U692" s="860"/>
      <c r="V692" s="860"/>
      <c r="W692" s="860"/>
      <c r="X692" s="860"/>
      <c r="Y692" s="860"/>
      <c r="Z692" s="860"/>
      <c r="AA692" s="860"/>
      <c r="AB692" s="860"/>
      <c r="AC692" s="860"/>
      <c r="AD692" s="860"/>
    </row>
    <row r="693" spans="1:30" ht="15.75" customHeight="1" x14ac:dyDescent="0.25">
      <c r="A693" s="860"/>
      <c r="B693" s="860"/>
      <c r="C693" s="860"/>
      <c r="D693" s="860"/>
      <c r="E693" s="860"/>
      <c r="F693" s="860"/>
      <c r="G693" s="868"/>
      <c r="H693" s="860"/>
      <c r="I693" s="860"/>
      <c r="J693" s="860"/>
      <c r="K693" s="860"/>
      <c r="L693" s="860"/>
      <c r="M693" s="860"/>
      <c r="N693" s="860"/>
      <c r="O693" s="860"/>
      <c r="P693" s="860"/>
      <c r="Q693" s="860"/>
      <c r="R693" s="860"/>
      <c r="S693" s="860"/>
      <c r="T693" s="860"/>
      <c r="U693" s="860"/>
      <c r="V693" s="860"/>
      <c r="W693" s="860"/>
      <c r="X693" s="860"/>
      <c r="Y693" s="860"/>
      <c r="Z693" s="860"/>
      <c r="AA693" s="860"/>
      <c r="AB693" s="860"/>
      <c r="AC693" s="860"/>
      <c r="AD693" s="860"/>
    </row>
    <row r="694" spans="1:30" ht="15.75" customHeight="1" x14ac:dyDescent="0.25">
      <c r="A694" s="860"/>
      <c r="B694" s="860"/>
      <c r="C694" s="860"/>
      <c r="D694" s="860"/>
      <c r="E694" s="860"/>
      <c r="F694" s="860"/>
      <c r="G694" s="868"/>
      <c r="H694" s="860"/>
      <c r="I694" s="860"/>
      <c r="J694" s="860"/>
      <c r="K694" s="860"/>
      <c r="L694" s="860"/>
      <c r="M694" s="860"/>
      <c r="N694" s="860"/>
      <c r="O694" s="860"/>
      <c r="P694" s="860"/>
      <c r="Q694" s="860"/>
      <c r="R694" s="860"/>
      <c r="S694" s="860"/>
      <c r="T694" s="860"/>
      <c r="U694" s="860"/>
      <c r="V694" s="860"/>
      <c r="W694" s="860"/>
      <c r="X694" s="860"/>
      <c r="Y694" s="860"/>
      <c r="Z694" s="860"/>
      <c r="AA694" s="860"/>
      <c r="AB694" s="860"/>
      <c r="AC694" s="860"/>
      <c r="AD694" s="860"/>
    </row>
    <row r="695" spans="1:30" ht="15.75" customHeight="1" x14ac:dyDescent="0.25">
      <c r="A695" s="860"/>
      <c r="B695" s="860"/>
      <c r="C695" s="860"/>
      <c r="D695" s="860"/>
      <c r="E695" s="860"/>
      <c r="F695" s="860"/>
      <c r="G695" s="868"/>
      <c r="H695" s="860"/>
      <c r="I695" s="860"/>
      <c r="J695" s="860"/>
      <c r="K695" s="860"/>
      <c r="L695" s="860"/>
      <c r="M695" s="860"/>
      <c r="N695" s="860"/>
      <c r="O695" s="860"/>
      <c r="P695" s="860"/>
      <c r="Q695" s="860"/>
      <c r="R695" s="860"/>
      <c r="S695" s="860"/>
      <c r="T695" s="860"/>
      <c r="U695" s="860"/>
      <c r="V695" s="860"/>
      <c r="W695" s="860"/>
      <c r="X695" s="860"/>
      <c r="Y695" s="860"/>
      <c r="Z695" s="860"/>
      <c r="AA695" s="860"/>
      <c r="AB695" s="860"/>
      <c r="AC695" s="860"/>
      <c r="AD695" s="860"/>
    </row>
    <row r="696" spans="1:30" ht="15.75" customHeight="1" x14ac:dyDescent="0.25">
      <c r="A696" s="860"/>
      <c r="B696" s="860"/>
      <c r="C696" s="860"/>
      <c r="D696" s="860"/>
      <c r="E696" s="860"/>
      <c r="F696" s="860"/>
      <c r="G696" s="868"/>
      <c r="H696" s="860"/>
      <c r="I696" s="860"/>
      <c r="J696" s="860"/>
      <c r="K696" s="860"/>
      <c r="L696" s="860"/>
      <c r="M696" s="860"/>
      <c r="N696" s="860"/>
      <c r="O696" s="860"/>
      <c r="P696" s="860"/>
      <c r="Q696" s="860"/>
      <c r="R696" s="860"/>
      <c r="S696" s="860"/>
      <c r="T696" s="860"/>
      <c r="U696" s="860"/>
      <c r="V696" s="860"/>
      <c r="W696" s="860"/>
      <c r="X696" s="860"/>
      <c r="Y696" s="860"/>
      <c r="Z696" s="860"/>
      <c r="AA696" s="860"/>
      <c r="AB696" s="860"/>
      <c r="AC696" s="860"/>
      <c r="AD696" s="860"/>
    </row>
    <row r="697" spans="1:30" ht="15.75" customHeight="1" x14ac:dyDescent="0.25">
      <c r="A697" s="860"/>
      <c r="B697" s="860"/>
      <c r="C697" s="860"/>
      <c r="D697" s="860"/>
      <c r="E697" s="860"/>
      <c r="F697" s="860"/>
      <c r="G697" s="868"/>
      <c r="H697" s="860"/>
      <c r="I697" s="860"/>
      <c r="J697" s="860"/>
      <c r="K697" s="860"/>
      <c r="L697" s="860"/>
      <c r="M697" s="860"/>
      <c r="N697" s="860"/>
      <c r="O697" s="860"/>
      <c r="P697" s="860"/>
      <c r="Q697" s="860"/>
      <c r="R697" s="860"/>
      <c r="S697" s="860"/>
      <c r="T697" s="860"/>
      <c r="U697" s="860"/>
      <c r="V697" s="860"/>
      <c r="W697" s="860"/>
      <c r="X697" s="860"/>
      <c r="Y697" s="860"/>
      <c r="Z697" s="860"/>
      <c r="AA697" s="860"/>
      <c r="AB697" s="860"/>
      <c r="AC697" s="860"/>
      <c r="AD697" s="860"/>
    </row>
    <row r="698" spans="1:30" ht="15.75" customHeight="1" x14ac:dyDescent="0.25">
      <c r="A698" s="860"/>
      <c r="B698" s="860"/>
      <c r="C698" s="860"/>
      <c r="D698" s="860"/>
      <c r="E698" s="860"/>
      <c r="F698" s="860"/>
      <c r="G698" s="868"/>
      <c r="H698" s="860"/>
      <c r="I698" s="860"/>
      <c r="J698" s="860"/>
      <c r="K698" s="860"/>
      <c r="L698" s="860"/>
      <c r="M698" s="860"/>
      <c r="N698" s="860"/>
      <c r="O698" s="860"/>
      <c r="P698" s="860"/>
      <c r="Q698" s="860"/>
      <c r="R698" s="860"/>
      <c r="S698" s="860"/>
      <c r="T698" s="860"/>
      <c r="U698" s="860"/>
      <c r="V698" s="860"/>
      <c r="W698" s="860"/>
      <c r="X698" s="860"/>
      <c r="Y698" s="860"/>
      <c r="Z698" s="860"/>
      <c r="AA698" s="860"/>
      <c r="AB698" s="860"/>
      <c r="AC698" s="860"/>
      <c r="AD698" s="860"/>
    </row>
    <row r="699" spans="1:30" ht="15.75" customHeight="1" x14ac:dyDescent="0.25">
      <c r="A699" s="860"/>
      <c r="B699" s="860"/>
      <c r="C699" s="860"/>
      <c r="D699" s="860"/>
      <c r="E699" s="860"/>
      <c r="F699" s="860"/>
      <c r="G699" s="868"/>
      <c r="H699" s="860"/>
      <c r="I699" s="860"/>
      <c r="J699" s="860"/>
      <c r="K699" s="860"/>
      <c r="L699" s="860"/>
      <c r="M699" s="860"/>
      <c r="N699" s="860"/>
      <c r="O699" s="860"/>
      <c r="P699" s="860"/>
      <c r="Q699" s="860"/>
      <c r="R699" s="860"/>
      <c r="S699" s="860"/>
      <c r="T699" s="860"/>
      <c r="U699" s="860"/>
      <c r="V699" s="860"/>
      <c r="W699" s="860"/>
      <c r="X699" s="860"/>
      <c r="Y699" s="860"/>
      <c r="Z699" s="860"/>
      <c r="AA699" s="860"/>
      <c r="AB699" s="860"/>
      <c r="AC699" s="860"/>
      <c r="AD699" s="860"/>
    </row>
    <row r="700" spans="1:30" ht="15.75" customHeight="1" x14ac:dyDescent="0.25">
      <c r="A700" s="860"/>
      <c r="B700" s="860"/>
      <c r="C700" s="860"/>
      <c r="D700" s="860"/>
      <c r="E700" s="860"/>
      <c r="F700" s="860"/>
      <c r="G700" s="868"/>
      <c r="H700" s="860"/>
      <c r="I700" s="860"/>
      <c r="J700" s="860"/>
      <c r="K700" s="860"/>
      <c r="L700" s="860"/>
      <c r="M700" s="860"/>
      <c r="N700" s="860"/>
      <c r="O700" s="860"/>
      <c r="P700" s="860"/>
      <c r="Q700" s="860"/>
      <c r="R700" s="860"/>
      <c r="S700" s="860"/>
      <c r="T700" s="860"/>
      <c r="U700" s="860"/>
      <c r="V700" s="860"/>
      <c r="W700" s="860"/>
      <c r="X700" s="860"/>
      <c r="Y700" s="860"/>
      <c r="Z700" s="860"/>
      <c r="AA700" s="860"/>
      <c r="AB700" s="860"/>
      <c r="AC700" s="860"/>
      <c r="AD700" s="860"/>
    </row>
    <row r="701" spans="1:30" ht="15.75" customHeight="1" x14ac:dyDescent="0.25">
      <c r="A701" s="860"/>
      <c r="B701" s="860"/>
      <c r="C701" s="860"/>
      <c r="D701" s="860"/>
      <c r="E701" s="860"/>
      <c r="F701" s="860"/>
      <c r="G701" s="868"/>
      <c r="H701" s="860"/>
      <c r="I701" s="860"/>
      <c r="J701" s="860"/>
      <c r="K701" s="860"/>
      <c r="L701" s="860"/>
      <c r="M701" s="860"/>
      <c r="N701" s="860"/>
      <c r="O701" s="860"/>
      <c r="P701" s="860"/>
      <c r="Q701" s="860"/>
      <c r="R701" s="860"/>
      <c r="S701" s="860"/>
      <c r="T701" s="860"/>
      <c r="U701" s="860"/>
      <c r="V701" s="860"/>
      <c r="W701" s="860"/>
      <c r="X701" s="860"/>
      <c r="Y701" s="860"/>
      <c r="Z701" s="860"/>
      <c r="AA701" s="860"/>
      <c r="AB701" s="860"/>
      <c r="AC701" s="860"/>
      <c r="AD701" s="860"/>
    </row>
    <row r="702" spans="1:30" ht="15.75" customHeight="1" x14ac:dyDescent="0.25">
      <c r="A702" s="860"/>
      <c r="B702" s="860"/>
      <c r="C702" s="860"/>
      <c r="D702" s="860"/>
      <c r="E702" s="860"/>
      <c r="F702" s="860"/>
      <c r="G702" s="868"/>
      <c r="H702" s="860"/>
      <c r="I702" s="860"/>
      <c r="J702" s="860"/>
      <c r="K702" s="860"/>
      <c r="L702" s="860"/>
      <c r="M702" s="860"/>
      <c r="N702" s="860"/>
      <c r="O702" s="860"/>
      <c r="P702" s="860"/>
      <c r="Q702" s="860"/>
      <c r="R702" s="860"/>
      <c r="S702" s="860"/>
      <c r="T702" s="860"/>
      <c r="U702" s="860"/>
      <c r="V702" s="860"/>
      <c r="W702" s="860"/>
      <c r="X702" s="860"/>
      <c r="Y702" s="860"/>
      <c r="Z702" s="860"/>
      <c r="AA702" s="860"/>
      <c r="AB702" s="860"/>
      <c r="AC702" s="860"/>
      <c r="AD702" s="860"/>
    </row>
    <row r="703" spans="1:30" ht="15.75" customHeight="1" x14ac:dyDescent="0.25">
      <c r="A703" s="860"/>
      <c r="B703" s="860"/>
      <c r="C703" s="860"/>
      <c r="D703" s="860"/>
      <c r="E703" s="860"/>
      <c r="F703" s="860"/>
      <c r="G703" s="868"/>
      <c r="H703" s="860"/>
      <c r="I703" s="860"/>
      <c r="J703" s="860"/>
      <c r="K703" s="860"/>
      <c r="L703" s="860"/>
      <c r="M703" s="860"/>
      <c r="N703" s="860"/>
      <c r="O703" s="860"/>
      <c r="P703" s="860"/>
      <c r="Q703" s="860"/>
      <c r="R703" s="860"/>
      <c r="S703" s="860"/>
      <c r="T703" s="860"/>
      <c r="U703" s="860"/>
      <c r="V703" s="860"/>
      <c r="W703" s="860"/>
      <c r="X703" s="860"/>
      <c r="Y703" s="860"/>
      <c r="Z703" s="860"/>
      <c r="AA703" s="860"/>
      <c r="AB703" s="860"/>
      <c r="AC703" s="860"/>
      <c r="AD703" s="860"/>
    </row>
    <row r="704" spans="1:30" ht="15.75" customHeight="1" x14ac:dyDescent="0.25">
      <c r="A704" s="860"/>
      <c r="B704" s="860"/>
      <c r="C704" s="860"/>
      <c r="D704" s="860"/>
      <c r="E704" s="860"/>
      <c r="F704" s="860"/>
      <c r="G704" s="868"/>
      <c r="H704" s="860"/>
      <c r="I704" s="860"/>
      <c r="J704" s="860"/>
      <c r="K704" s="860"/>
      <c r="L704" s="860"/>
      <c r="M704" s="860"/>
      <c r="N704" s="860"/>
      <c r="O704" s="860"/>
      <c r="P704" s="860"/>
      <c r="Q704" s="860"/>
      <c r="R704" s="860"/>
      <c r="S704" s="860"/>
      <c r="T704" s="860"/>
      <c r="U704" s="860"/>
      <c r="V704" s="860"/>
      <c r="W704" s="860"/>
      <c r="X704" s="860"/>
      <c r="Y704" s="860"/>
      <c r="Z704" s="860"/>
      <c r="AA704" s="860"/>
      <c r="AB704" s="860"/>
      <c r="AC704" s="860"/>
      <c r="AD704" s="860"/>
    </row>
    <row r="705" spans="1:30" ht="15.75" customHeight="1" x14ac:dyDescent="0.25">
      <c r="A705" s="860"/>
      <c r="B705" s="860"/>
      <c r="C705" s="860"/>
      <c r="D705" s="860"/>
      <c r="E705" s="860"/>
      <c r="F705" s="860"/>
      <c r="G705" s="868"/>
      <c r="H705" s="860"/>
      <c r="I705" s="860"/>
      <c r="J705" s="860"/>
      <c r="K705" s="860"/>
      <c r="L705" s="860"/>
      <c r="M705" s="860"/>
      <c r="N705" s="860"/>
      <c r="O705" s="860"/>
      <c r="P705" s="860"/>
      <c r="Q705" s="860"/>
      <c r="R705" s="860"/>
      <c r="S705" s="860"/>
      <c r="T705" s="860"/>
      <c r="U705" s="860"/>
      <c r="V705" s="860"/>
      <c r="W705" s="860"/>
      <c r="X705" s="860"/>
      <c r="Y705" s="860"/>
      <c r="Z705" s="860"/>
      <c r="AA705" s="860"/>
      <c r="AB705" s="860"/>
      <c r="AC705" s="860"/>
      <c r="AD705" s="860"/>
    </row>
    <row r="706" spans="1:30" ht="15.75" customHeight="1" x14ac:dyDescent="0.25">
      <c r="A706" s="860"/>
      <c r="B706" s="860"/>
      <c r="C706" s="860"/>
      <c r="D706" s="860"/>
      <c r="E706" s="860"/>
      <c r="F706" s="860"/>
      <c r="G706" s="868"/>
      <c r="H706" s="860"/>
      <c r="I706" s="860"/>
      <c r="J706" s="860"/>
      <c r="K706" s="860"/>
      <c r="L706" s="860"/>
      <c r="M706" s="860"/>
      <c r="N706" s="860"/>
      <c r="O706" s="860"/>
      <c r="P706" s="860"/>
      <c r="Q706" s="860"/>
      <c r="R706" s="860"/>
      <c r="S706" s="860"/>
      <c r="T706" s="860"/>
      <c r="U706" s="860"/>
      <c r="V706" s="860"/>
      <c r="W706" s="860"/>
      <c r="X706" s="860"/>
      <c r="Y706" s="860"/>
      <c r="Z706" s="860"/>
      <c r="AA706" s="860"/>
      <c r="AB706" s="860"/>
      <c r="AC706" s="860"/>
      <c r="AD706" s="860"/>
    </row>
    <row r="707" spans="1:30" ht="15.75" customHeight="1" x14ac:dyDescent="0.25">
      <c r="A707" s="860"/>
      <c r="B707" s="860"/>
      <c r="C707" s="860"/>
      <c r="D707" s="860"/>
      <c r="E707" s="860"/>
      <c r="F707" s="860"/>
      <c r="G707" s="868"/>
      <c r="H707" s="860"/>
      <c r="I707" s="860"/>
      <c r="J707" s="860"/>
      <c r="K707" s="860"/>
      <c r="L707" s="860"/>
      <c r="M707" s="860"/>
      <c r="N707" s="860"/>
      <c r="O707" s="860"/>
      <c r="P707" s="860"/>
      <c r="Q707" s="860"/>
      <c r="R707" s="860"/>
      <c r="S707" s="860"/>
      <c r="T707" s="860"/>
      <c r="U707" s="860"/>
      <c r="V707" s="860"/>
      <c r="W707" s="860"/>
      <c r="X707" s="860"/>
      <c r="Y707" s="860"/>
      <c r="Z707" s="860"/>
      <c r="AA707" s="860"/>
      <c r="AB707" s="860"/>
      <c r="AC707" s="860"/>
      <c r="AD707" s="860"/>
    </row>
    <row r="708" spans="1:30" ht="15.75" customHeight="1" x14ac:dyDescent="0.25">
      <c r="A708" s="860"/>
      <c r="B708" s="860"/>
      <c r="C708" s="860"/>
      <c r="D708" s="860"/>
      <c r="E708" s="860"/>
      <c r="F708" s="860"/>
      <c r="G708" s="868"/>
      <c r="H708" s="860"/>
      <c r="I708" s="860"/>
      <c r="J708" s="860"/>
      <c r="K708" s="860"/>
      <c r="L708" s="860"/>
      <c r="M708" s="860"/>
      <c r="N708" s="860"/>
      <c r="O708" s="860"/>
      <c r="P708" s="860"/>
      <c r="Q708" s="860"/>
      <c r="R708" s="860"/>
      <c r="S708" s="860"/>
      <c r="T708" s="860"/>
      <c r="U708" s="860"/>
      <c r="V708" s="860"/>
      <c r="W708" s="860"/>
      <c r="X708" s="860"/>
      <c r="Y708" s="860"/>
      <c r="Z708" s="860"/>
      <c r="AA708" s="860"/>
      <c r="AB708" s="860"/>
      <c r="AC708" s="860"/>
      <c r="AD708" s="860"/>
    </row>
    <row r="709" spans="1:30" ht="15.75" customHeight="1" x14ac:dyDescent="0.25">
      <c r="A709" s="860"/>
      <c r="B709" s="860"/>
      <c r="C709" s="860"/>
      <c r="D709" s="860"/>
      <c r="E709" s="860"/>
      <c r="F709" s="860"/>
      <c r="G709" s="868"/>
      <c r="H709" s="860"/>
      <c r="I709" s="860"/>
      <c r="J709" s="860"/>
      <c r="K709" s="860"/>
      <c r="L709" s="860"/>
      <c r="M709" s="860"/>
      <c r="N709" s="860"/>
      <c r="O709" s="860"/>
      <c r="P709" s="860"/>
      <c r="Q709" s="860"/>
      <c r="R709" s="860"/>
      <c r="S709" s="860"/>
      <c r="T709" s="860"/>
      <c r="U709" s="860"/>
      <c r="V709" s="860"/>
      <c r="W709" s="860"/>
      <c r="X709" s="860"/>
      <c r="Y709" s="860"/>
      <c r="Z709" s="860"/>
      <c r="AA709" s="860"/>
      <c r="AB709" s="860"/>
      <c r="AC709" s="860"/>
      <c r="AD709" s="860"/>
    </row>
    <row r="710" spans="1:30" ht="15.75" customHeight="1" x14ac:dyDescent="0.25">
      <c r="A710" s="860"/>
      <c r="B710" s="860"/>
      <c r="C710" s="860"/>
      <c r="D710" s="860"/>
      <c r="E710" s="860"/>
      <c r="F710" s="860"/>
      <c r="G710" s="868"/>
      <c r="H710" s="860"/>
      <c r="I710" s="860"/>
      <c r="J710" s="860"/>
      <c r="K710" s="860"/>
      <c r="L710" s="860"/>
      <c r="M710" s="860"/>
      <c r="N710" s="860"/>
      <c r="O710" s="860"/>
      <c r="P710" s="860"/>
      <c r="Q710" s="860"/>
      <c r="R710" s="860"/>
      <c r="S710" s="860"/>
      <c r="T710" s="860"/>
      <c r="U710" s="860"/>
      <c r="V710" s="860"/>
      <c r="W710" s="860"/>
      <c r="X710" s="860"/>
      <c r="Y710" s="860"/>
      <c r="Z710" s="860"/>
      <c r="AA710" s="860"/>
      <c r="AB710" s="860"/>
      <c r="AC710" s="860"/>
      <c r="AD710" s="860"/>
    </row>
    <row r="711" spans="1:30" ht="15.75" customHeight="1" x14ac:dyDescent="0.25">
      <c r="A711" s="860"/>
      <c r="B711" s="860"/>
      <c r="C711" s="860"/>
      <c r="D711" s="860"/>
      <c r="E711" s="860"/>
      <c r="F711" s="860"/>
      <c r="G711" s="868"/>
      <c r="H711" s="860"/>
      <c r="I711" s="860"/>
      <c r="J711" s="860"/>
      <c r="K711" s="860"/>
      <c r="L711" s="860"/>
      <c r="M711" s="860"/>
      <c r="N711" s="860"/>
      <c r="O711" s="860"/>
      <c r="P711" s="860"/>
      <c r="Q711" s="860"/>
      <c r="R711" s="860"/>
      <c r="S711" s="860"/>
      <c r="T711" s="860"/>
      <c r="U711" s="860"/>
      <c r="V711" s="860"/>
      <c r="W711" s="860"/>
      <c r="X711" s="860"/>
      <c r="Y711" s="860"/>
      <c r="Z711" s="860"/>
      <c r="AA711" s="860"/>
      <c r="AB711" s="860"/>
      <c r="AC711" s="860"/>
      <c r="AD711" s="860"/>
    </row>
    <row r="712" spans="1:30" ht="15.75" customHeight="1" x14ac:dyDescent="0.25">
      <c r="A712" s="860"/>
      <c r="B712" s="860"/>
      <c r="C712" s="860"/>
      <c r="D712" s="860"/>
      <c r="E712" s="860"/>
      <c r="F712" s="860"/>
      <c r="G712" s="868"/>
      <c r="H712" s="860"/>
      <c r="I712" s="860"/>
      <c r="J712" s="860"/>
      <c r="K712" s="860"/>
      <c r="L712" s="860"/>
      <c r="M712" s="860"/>
      <c r="N712" s="860"/>
      <c r="O712" s="860"/>
      <c r="P712" s="860"/>
      <c r="Q712" s="860"/>
      <c r="R712" s="860"/>
      <c r="S712" s="860"/>
      <c r="T712" s="860"/>
      <c r="U712" s="860"/>
      <c r="V712" s="860"/>
      <c r="W712" s="860"/>
      <c r="X712" s="860"/>
      <c r="Y712" s="860"/>
      <c r="Z712" s="860"/>
      <c r="AA712" s="860"/>
      <c r="AB712" s="860"/>
      <c r="AC712" s="860"/>
      <c r="AD712" s="860"/>
    </row>
    <row r="713" spans="1:30" ht="15.75" customHeight="1" x14ac:dyDescent="0.25">
      <c r="A713" s="860"/>
      <c r="B713" s="860"/>
      <c r="C713" s="860"/>
      <c r="D713" s="860"/>
      <c r="E713" s="860"/>
      <c r="F713" s="860"/>
      <c r="G713" s="868"/>
      <c r="H713" s="860"/>
      <c r="I713" s="860"/>
      <c r="J713" s="860"/>
      <c r="K713" s="860"/>
      <c r="L713" s="860"/>
      <c r="M713" s="860"/>
      <c r="N713" s="860"/>
      <c r="O713" s="860"/>
      <c r="P713" s="860"/>
      <c r="Q713" s="860"/>
      <c r="R713" s="860"/>
      <c r="S713" s="860"/>
      <c r="T713" s="860"/>
      <c r="U713" s="860"/>
      <c r="V713" s="860"/>
      <c r="W713" s="860"/>
      <c r="X713" s="860"/>
      <c r="Y713" s="860"/>
      <c r="Z713" s="860"/>
      <c r="AA713" s="860"/>
      <c r="AB713" s="860"/>
      <c r="AC713" s="860"/>
      <c r="AD713" s="860"/>
    </row>
    <row r="714" spans="1:30" ht="15.75" customHeight="1" x14ac:dyDescent="0.25">
      <c r="A714" s="860"/>
      <c r="B714" s="860"/>
      <c r="C714" s="860"/>
      <c r="D714" s="860"/>
      <c r="E714" s="860"/>
      <c r="F714" s="860"/>
      <c r="G714" s="868"/>
      <c r="H714" s="860"/>
      <c r="I714" s="860"/>
      <c r="J714" s="860"/>
      <c r="K714" s="860"/>
      <c r="L714" s="860"/>
      <c r="M714" s="860"/>
      <c r="N714" s="860"/>
      <c r="O714" s="860"/>
      <c r="P714" s="860"/>
      <c r="Q714" s="860"/>
      <c r="R714" s="860"/>
      <c r="S714" s="860"/>
      <c r="T714" s="860"/>
      <c r="U714" s="860"/>
      <c r="V714" s="860"/>
      <c r="W714" s="860"/>
      <c r="X714" s="860"/>
      <c r="Y714" s="860"/>
      <c r="Z714" s="860"/>
      <c r="AA714" s="860"/>
      <c r="AB714" s="860"/>
      <c r="AC714" s="860"/>
      <c r="AD714" s="860"/>
    </row>
    <row r="715" spans="1:30" ht="15.75" customHeight="1" x14ac:dyDescent="0.25">
      <c r="A715" s="860"/>
      <c r="B715" s="860"/>
      <c r="C715" s="860"/>
      <c r="D715" s="860"/>
      <c r="E715" s="860"/>
      <c r="F715" s="860"/>
      <c r="G715" s="868"/>
      <c r="H715" s="860"/>
      <c r="I715" s="860"/>
      <c r="J715" s="860"/>
      <c r="K715" s="860"/>
      <c r="L715" s="860"/>
      <c r="M715" s="860"/>
      <c r="N715" s="860"/>
      <c r="O715" s="860"/>
      <c r="P715" s="860"/>
      <c r="Q715" s="860"/>
      <c r="R715" s="860"/>
      <c r="S715" s="860"/>
      <c r="T715" s="860"/>
      <c r="U715" s="860"/>
      <c r="V715" s="860"/>
      <c r="W715" s="860"/>
      <c r="X715" s="860"/>
      <c r="Y715" s="860"/>
      <c r="Z715" s="860"/>
      <c r="AA715" s="860"/>
      <c r="AB715" s="860"/>
      <c r="AC715" s="860"/>
      <c r="AD715" s="860"/>
    </row>
    <row r="716" spans="1:30" ht="15.75" customHeight="1" x14ac:dyDescent="0.25">
      <c r="A716" s="860"/>
      <c r="B716" s="860"/>
      <c r="C716" s="860"/>
      <c r="D716" s="860"/>
      <c r="E716" s="860"/>
      <c r="F716" s="860"/>
      <c r="G716" s="868"/>
      <c r="H716" s="860"/>
      <c r="I716" s="860"/>
      <c r="J716" s="860"/>
      <c r="K716" s="860"/>
      <c r="L716" s="860"/>
      <c r="M716" s="860"/>
      <c r="N716" s="860"/>
      <c r="O716" s="860"/>
      <c r="P716" s="860"/>
      <c r="Q716" s="860"/>
      <c r="R716" s="860"/>
      <c r="S716" s="860"/>
      <c r="T716" s="860"/>
      <c r="U716" s="860"/>
      <c r="V716" s="860"/>
      <c r="W716" s="860"/>
      <c r="X716" s="860"/>
      <c r="Y716" s="860"/>
      <c r="Z716" s="860"/>
      <c r="AA716" s="860"/>
      <c r="AB716" s="860"/>
      <c r="AC716" s="860"/>
      <c r="AD716" s="860"/>
    </row>
    <row r="717" spans="1:30" ht="15.75" customHeight="1" x14ac:dyDescent="0.25">
      <c r="A717" s="860"/>
      <c r="B717" s="860"/>
      <c r="C717" s="860"/>
      <c r="D717" s="860"/>
      <c r="E717" s="860"/>
      <c r="F717" s="860"/>
      <c r="G717" s="868"/>
      <c r="H717" s="860"/>
      <c r="I717" s="860"/>
      <c r="J717" s="860"/>
      <c r="K717" s="860"/>
      <c r="L717" s="860"/>
      <c r="M717" s="860"/>
      <c r="N717" s="860"/>
      <c r="O717" s="860"/>
      <c r="P717" s="860"/>
      <c r="Q717" s="860"/>
      <c r="R717" s="860"/>
      <c r="S717" s="860"/>
      <c r="T717" s="860"/>
      <c r="U717" s="860"/>
      <c r="V717" s="860"/>
      <c r="W717" s="860"/>
      <c r="X717" s="860"/>
      <c r="Y717" s="860"/>
      <c r="Z717" s="860"/>
      <c r="AA717" s="860"/>
      <c r="AB717" s="860"/>
      <c r="AC717" s="860"/>
      <c r="AD717" s="860"/>
    </row>
    <row r="718" spans="1:30" ht="15.75" customHeight="1" x14ac:dyDescent="0.25">
      <c r="A718" s="860"/>
      <c r="B718" s="860"/>
      <c r="C718" s="860"/>
      <c r="D718" s="860"/>
      <c r="E718" s="860"/>
      <c r="F718" s="860"/>
      <c r="G718" s="868"/>
      <c r="H718" s="860"/>
      <c r="I718" s="860"/>
      <c r="J718" s="860"/>
      <c r="K718" s="860"/>
      <c r="L718" s="860"/>
      <c r="M718" s="860"/>
      <c r="N718" s="860"/>
      <c r="O718" s="860"/>
      <c r="P718" s="860"/>
      <c r="Q718" s="860"/>
      <c r="R718" s="860"/>
      <c r="S718" s="860"/>
      <c r="T718" s="860"/>
      <c r="U718" s="860"/>
      <c r="V718" s="860"/>
      <c r="W718" s="860"/>
      <c r="X718" s="860"/>
      <c r="Y718" s="860"/>
      <c r="Z718" s="860"/>
      <c r="AA718" s="860"/>
      <c r="AB718" s="860"/>
      <c r="AC718" s="860"/>
      <c r="AD718" s="860"/>
    </row>
    <row r="719" spans="1:30" ht="15.75" customHeight="1" x14ac:dyDescent="0.25">
      <c r="A719" s="860"/>
      <c r="B719" s="860"/>
      <c r="C719" s="860"/>
      <c r="D719" s="860"/>
      <c r="E719" s="860"/>
      <c r="F719" s="860"/>
      <c r="G719" s="868"/>
      <c r="H719" s="860"/>
      <c r="I719" s="860"/>
      <c r="J719" s="860"/>
      <c r="K719" s="860"/>
      <c r="L719" s="860"/>
      <c r="M719" s="860"/>
      <c r="N719" s="860"/>
      <c r="O719" s="860"/>
      <c r="P719" s="860"/>
      <c r="Q719" s="860"/>
      <c r="R719" s="860"/>
      <c r="S719" s="860"/>
      <c r="T719" s="860"/>
      <c r="U719" s="860"/>
      <c r="V719" s="860"/>
      <c r="W719" s="860"/>
      <c r="X719" s="860"/>
      <c r="Y719" s="860"/>
      <c r="Z719" s="860"/>
      <c r="AA719" s="860"/>
      <c r="AB719" s="860"/>
      <c r="AC719" s="860"/>
      <c r="AD719" s="860"/>
    </row>
    <row r="720" spans="1:30" ht="15.75" customHeight="1" x14ac:dyDescent="0.25">
      <c r="A720" s="860"/>
      <c r="B720" s="860"/>
      <c r="C720" s="860"/>
      <c r="D720" s="860"/>
      <c r="E720" s="860"/>
      <c r="F720" s="860"/>
      <c r="G720" s="868"/>
      <c r="H720" s="860"/>
      <c r="I720" s="860"/>
      <c r="J720" s="860"/>
      <c r="K720" s="860"/>
      <c r="L720" s="860"/>
      <c r="M720" s="860"/>
      <c r="N720" s="860"/>
      <c r="O720" s="860"/>
      <c r="P720" s="860"/>
      <c r="Q720" s="860"/>
      <c r="R720" s="860"/>
      <c r="S720" s="860"/>
      <c r="T720" s="860"/>
      <c r="U720" s="860"/>
      <c r="V720" s="860"/>
      <c r="W720" s="860"/>
      <c r="X720" s="860"/>
      <c r="Y720" s="860"/>
      <c r="Z720" s="860"/>
      <c r="AA720" s="860"/>
      <c r="AB720" s="860"/>
      <c r="AC720" s="860"/>
      <c r="AD720" s="860"/>
    </row>
    <row r="721" spans="1:30" ht="15.75" customHeight="1" x14ac:dyDescent="0.25">
      <c r="A721" s="860"/>
      <c r="B721" s="860"/>
      <c r="C721" s="860"/>
      <c r="D721" s="860"/>
      <c r="E721" s="860"/>
      <c r="F721" s="860"/>
      <c r="G721" s="868"/>
      <c r="H721" s="860"/>
      <c r="I721" s="860"/>
      <c r="J721" s="860"/>
      <c r="K721" s="860"/>
      <c r="L721" s="860"/>
      <c r="M721" s="860"/>
      <c r="N721" s="860"/>
      <c r="O721" s="860"/>
      <c r="P721" s="860"/>
      <c r="Q721" s="860"/>
      <c r="R721" s="860"/>
      <c r="S721" s="860"/>
      <c r="T721" s="860"/>
      <c r="U721" s="860"/>
      <c r="V721" s="860"/>
      <c r="W721" s="860"/>
      <c r="X721" s="860"/>
      <c r="Y721" s="860"/>
      <c r="Z721" s="860"/>
      <c r="AA721" s="860"/>
      <c r="AB721" s="860"/>
      <c r="AC721" s="860"/>
      <c r="AD721" s="860"/>
    </row>
    <row r="722" spans="1:30" ht="15.75" customHeight="1" x14ac:dyDescent="0.25">
      <c r="A722" s="860"/>
      <c r="B722" s="860"/>
      <c r="C722" s="860"/>
      <c r="D722" s="860"/>
      <c r="E722" s="860"/>
      <c r="F722" s="860"/>
      <c r="G722" s="868"/>
      <c r="H722" s="860"/>
      <c r="I722" s="860"/>
      <c r="J722" s="860"/>
      <c r="K722" s="860"/>
      <c r="L722" s="860"/>
      <c r="M722" s="860"/>
      <c r="N722" s="860"/>
      <c r="O722" s="860"/>
      <c r="P722" s="860"/>
      <c r="Q722" s="860"/>
      <c r="R722" s="860"/>
      <c r="S722" s="860"/>
      <c r="T722" s="860"/>
      <c r="U722" s="860"/>
      <c r="V722" s="860"/>
      <c r="W722" s="860"/>
      <c r="X722" s="860"/>
      <c r="Y722" s="860"/>
      <c r="Z722" s="860"/>
      <c r="AA722" s="860"/>
      <c r="AB722" s="860"/>
      <c r="AC722" s="860"/>
      <c r="AD722" s="860"/>
    </row>
    <row r="723" spans="1:30" ht="15.75" customHeight="1" x14ac:dyDescent="0.25">
      <c r="A723" s="860"/>
      <c r="B723" s="860"/>
      <c r="C723" s="860"/>
      <c r="D723" s="860"/>
      <c r="E723" s="860"/>
      <c r="F723" s="860"/>
      <c r="G723" s="868"/>
      <c r="H723" s="860"/>
      <c r="I723" s="860"/>
      <c r="J723" s="860"/>
      <c r="K723" s="860"/>
      <c r="L723" s="860"/>
      <c r="M723" s="860"/>
      <c r="N723" s="860"/>
      <c r="O723" s="860"/>
      <c r="P723" s="860"/>
      <c r="Q723" s="860"/>
      <c r="R723" s="860"/>
      <c r="S723" s="860"/>
      <c r="T723" s="860"/>
      <c r="U723" s="860"/>
      <c r="V723" s="860"/>
      <c r="W723" s="860"/>
      <c r="X723" s="860"/>
      <c r="Y723" s="860"/>
      <c r="Z723" s="860"/>
      <c r="AA723" s="860"/>
      <c r="AB723" s="860"/>
      <c r="AC723" s="860"/>
      <c r="AD723" s="860"/>
    </row>
    <row r="724" spans="1:30" ht="15.75" customHeight="1" x14ac:dyDescent="0.25">
      <c r="A724" s="860"/>
      <c r="B724" s="860"/>
      <c r="C724" s="860"/>
      <c r="D724" s="860"/>
      <c r="E724" s="860"/>
      <c r="F724" s="860"/>
      <c r="G724" s="868"/>
      <c r="H724" s="860"/>
      <c r="I724" s="860"/>
      <c r="J724" s="860"/>
      <c r="K724" s="860"/>
      <c r="L724" s="860"/>
      <c r="M724" s="860"/>
      <c r="N724" s="860"/>
      <c r="O724" s="860"/>
      <c r="P724" s="860"/>
      <c r="Q724" s="860"/>
      <c r="R724" s="860"/>
      <c r="S724" s="860"/>
      <c r="T724" s="860"/>
      <c r="U724" s="860"/>
      <c r="V724" s="860"/>
      <c r="W724" s="860"/>
      <c r="X724" s="860"/>
      <c r="Y724" s="860"/>
      <c r="Z724" s="860"/>
      <c r="AA724" s="860"/>
      <c r="AB724" s="860"/>
      <c r="AC724" s="860"/>
      <c r="AD724" s="860"/>
    </row>
    <row r="725" spans="1:30" ht="15.75" customHeight="1" x14ac:dyDescent="0.25">
      <c r="A725" s="860"/>
      <c r="B725" s="860"/>
      <c r="C725" s="860"/>
      <c r="D725" s="860"/>
      <c r="E725" s="860"/>
      <c r="F725" s="860"/>
      <c r="G725" s="868"/>
      <c r="H725" s="860"/>
      <c r="I725" s="860"/>
      <c r="J725" s="860"/>
      <c r="K725" s="860"/>
      <c r="L725" s="860"/>
      <c r="M725" s="860"/>
      <c r="N725" s="860"/>
      <c r="O725" s="860"/>
      <c r="P725" s="860"/>
      <c r="Q725" s="860"/>
      <c r="R725" s="860"/>
      <c r="S725" s="860"/>
      <c r="T725" s="860"/>
      <c r="U725" s="860"/>
      <c r="V725" s="860"/>
      <c r="W725" s="860"/>
      <c r="X725" s="860"/>
      <c r="Y725" s="860"/>
      <c r="Z725" s="860"/>
      <c r="AA725" s="860"/>
      <c r="AB725" s="860"/>
      <c r="AC725" s="860"/>
      <c r="AD725" s="860"/>
    </row>
    <row r="726" spans="1:30" ht="15.75" customHeight="1" x14ac:dyDescent="0.25">
      <c r="A726" s="860"/>
      <c r="B726" s="860"/>
      <c r="C726" s="860"/>
      <c r="D726" s="860"/>
      <c r="E726" s="860"/>
      <c r="F726" s="860"/>
      <c r="G726" s="868"/>
      <c r="H726" s="860"/>
      <c r="I726" s="860"/>
      <c r="J726" s="860"/>
      <c r="K726" s="860"/>
      <c r="L726" s="860"/>
      <c r="M726" s="860"/>
      <c r="N726" s="860"/>
      <c r="O726" s="860"/>
      <c r="P726" s="860"/>
      <c r="Q726" s="860"/>
      <c r="R726" s="860"/>
      <c r="S726" s="860"/>
      <c r="T726" s="860"/>
      <c r="U726" s="860"/>
      <c r="V726" s="860"/>
      <c r="W726" s="860"/>
      <c r="X726" s="860"/>
      <c r="Y726" s="860"/>
      <c r="Z726" s="860"/>
      <c r="AA726" s="860"/>
      <c r="AB726" s="860"/>
      <c r="AC726" s="860"/>
      <c r="AD726" s="860"/>
    </row>
    <row r="727" spans="1:30" ht="15.75" customHeight="1" x14ac:dyDescent="0.25">
      <c r="A727" s="860"/>
      <c r="B727" s="860"/>
      <c r="C727" s="860"/>
      <c r="D727" s="860"/>
      <c r="E727" s="860"/>
      <c r="F727" s="860"/>
      <c r="G727" s="868"/>
      <c r="H727" s="860"/>
      <c r="I727" s="860"/>
      <c r="J727" s="860"/>
      <c r="K727" s="860"/>
      <c r="L727" s="860"/>
      <c r="M727" s="860"/>
      <c r="N727" s="860"/>
      <c r="O727" s="860"/>
      <c r="P727" s="860"/>
      <c r="Q727" s="860"/>
      <c r="R727" s="860"/>
      <c r="S727" s="860"/>
      <c r="T727" s="860"/>
      <c r="U727" s="860"/>
      <c r="V727" s="860"/>
      <c r="W727" s="860"/>
      <c r="X727" s="860"/>
      <c r="Y727" s="860"/>
      <c r="Z727" s="860"/>
      <c r="AA727" s="860"/>
      <c r="AB727" s="860"/>
      <c r="AC727" s="860"/>
      <c r="AD727" s="860"/>
    </row>
    <row r="728" spans="1:30" ht="15.75" customHeight="1" x14ac:dyDescent="0.25">
      <c r="A728" s="860"/>
      <c r="B728" s="860"/>
      <c r="C728" s="860"/>
      <c r="D728" s="860"/>
      <c r="E728" s="860"/>
      <c r="F728" s="860"/>
      <c r="G728" s="868"/>
      <c r="H728" s="860"/>
      <c r="I728" s="860"/>
      <c r="J728" s="860"/>
      <c r="K728" s="860"/>
      <c r="L728" s="860"/>
      <c r="M728" s="860"/>
      <c r="N728" s="860"/>
      <c r="O728" s="860"/>
      <c r="P728" s="860"/>
      <c r="Q728" s="860"/>
      <c r="R728" s="860"/>
      <c r="S728" s="860"/>
      <c r="T728" s="860"/>
      <c r="U728" s="860"/>
      <c r="V728" s="860"/>
      <c r="W728" s="860"/>
      <c r="X728" s="860"/>
      <c r="Y728" s="860"/>
      <c r="Z728" s="860"/>
      <c r="AA728" s="860"/>
      <c r="AB728" s="860"/>
      <c r="AC728" s="860"/>
      <c r="AD728" s="860"/>
    </row>
    <row r="729" spans="1:30" ht="15.75" customHeight="1" x14ac:dyDescent="0.25">
      <c r="A729" s="860"/>
      <c r="B729" s="860"/>
      <c r="C729" s="860"/>
      <c r="D729" s="860"/>
      <c r="E729" s="860"/>
      <c r="F729" s="860"/>
      <c r="G729" s="868"/>
      <c r="H729" s="860"/>
      <c r="I729" s="860"/>
      <c r="J729" s="860"/>
      <c r="K729" s="860"/>
      <c r="L729" s="860"/>
      <c r="M729" s="860"/>
      <c r="N729" s="860"/>
      <c r="O729" s="860"/>
      <c r="P729" s="860"/>
      <c r="Q729" s="860"/>
      <c r="R729" s="860"/>
      <c r="S729" s="860"/>
      <c r="T729" s="860"/>
      <c r="U729" s="860"/>
      <c r="V729" s="860"/>
      <c r="W729" s="860"/>
      <c r="X729" s="860"/>
      <c r="Y729" s="860"/>
      <c r="Z729" s="860"/>
      <c r="AA729" s="860"/>
      <c r="AB729" s="860"/>
      <c r="AC729" s="860"/>
      <c r="AD729" s="860"/>
    </row>
    <row r="730" spans="1:30" ht="15.75" customHeight="1" x14ac:dyDescent="0.25">
      <c r="A730" s="860"/>
      <c r="B730" s="860"/>
      <c r="C730" s="860"/>
      <c r="D730" s="860"/>
      <c r="E730" s="860"/>
      <c r="F730" s="860"/>
      <c r="G730" s="868"/>
      <c r="H730" s="860"/>
      <c r="I730" s="860"/>
      <c r="J730" s="860"/>
      <c r="K730" s="860"/>
      <c r="L730" s="860"/>
      <c r="M730" s="860"/>
      <c r="N730" s="860"/>
      <c r="O730" s="860"/>
      <c r="P730" s="860"/>
      <c r="Q730" s="860"/>
      <c r="R730" s="860"/>
      <c r="S730" s="860"/>
      <c r="T730" s="860"/>
      <c r="U730" s="860"/>
      <c r="V730" s="860"/>
      <c r="W730" s="860"/>
      <c r="X730" s="860"/>
      <c r="Y730" s="860"/>
      <c r="Z730" s="860"/>
      <c r="AA730" s="860"/>
      <c r="AB730" s="860"/>
      <c r="AC730" s="860"/>
      <c r="AD730" s="860"/>
    </row>
    <row r="731" spans="1:30" ht="15.75" customHeight="1" x14ac:dyDescent="0.25">
      <c r="A731" s="860"/>
      <c r="B731" s="860"/>
      <c r="C731" s="860"/>
      <c r="D731" s="860"/>
      <c r="E731" s="860"/>
      <c r="F731" s="860"/>
      <c r="G731" s="868"/>
      <c r="H731" s="860"/>
      <c r="I731" s="860"/>
      <c r="J731" s="860"/>
      <c r="K731" s="860"/>
      <c r="L731" s="860"/>
      <c r="M731" s="860"/>
      <c r="N731" s="860"/>
      <c r="O731" s="860"/>
      <c r="P731" s="860"/>
      <c r="Q731" s="860"/>
      <c r="R731" s="860"/>
      <c r="S731" s="860"/>
      <c r="T731" s="860"/>
      <c r="U731" s="860"/>
      <c r="V731" s="860"/>
      <c r="W731" s="860"/>
      <c r="X731" s="860"/>
      <c r="Y731" s="860"/>
      <c r="Z731" s="860"/>
      <c r="AA731" s="860"/>
      <c r="AB731" s="860"/>
      <c r="AC731" s="860"/>
      <c r="AD731" s="860"/>
    </row>
    <row r="732" spans="1:30" ht="15.75" customHeight="1" x14ac:dyDescent="0.25">
      <c r="A732" s="860"/>
      <c r="B732" s="860"/>
      <c r="C732" s="860"/>
      <c r="D732" s="860"/>
      <c r="E732" s="860"/>
      <c r="F732" s="860"/>
      <c r="G732" s="868"/>
      <c r="H732" s="860"/>
      <c r="I732" s="860"/>
      <c r="J732" s="860"/>
      <c r="K732" s="860"/>
      <c r="L732" s="860"/>
      <c r="M732" s="860"/>
      <c r="N732" s="860"/>
      <c r="O732" s="860"/>
      <c r="P732" s="860"/>
      <c r="Q732" s="860"/>
      <c r="R732" s="860"/>
      <c r="S732" s="860"/>
      <c r="T732" s="860"/>
      <c r="U732" s="860"/>
      <c r="V732" s="860"/>
      <c r="W732" s="860"/>
      <c r="X732" s="860"/>
      <c r="Y732" s="860"/>
      <c r="Z732" s="860"/>
      <c r="AA732" s="860"/>
      <c r="AB732" s="860"/>
      <c r="AC732" s="860"/>
      <c r="AD732" s="860"/>
    </row>
    <row r="733" spans="1:30" ht="15.75" customHeight="1" x14ac:dyDescent="0.25">
      <c r="A733" s="860"/>
      <c r="B733" s="860"/>
      <c r="C733" s="860"/>
      <c r="D733" s="860"/>
      <c r="E733" s="860"/>
      <c r="F733" s="860"/>
      <c r="G733" s="868"/>
      <c r="H733" s="860"/>
      <c r="I733" s="860"/>
      <c r="J733" s="860"/>
      <c r="K733" s="860"/>
      <c r="L733" s="860"/>
      <c r="M733" s="860"/>
      <c r="N733" s="860"/>
      <c r="O733" s="860"/>
      <c r="P733" s="860"/>
      <c r="Q733" s="860"/>
      <c r="R733" s="860"/>
      <c r="S733" s="860"/>
      <c r="T733" s="860"/>
      <c r="U733" s="860"/>
      <c r="V733" s="860"/>
      <c r="W733" s="860"/>
      <c r="X733" s="860"/>
      <c r="Y733" s="860"/>
      <c r="Z733" s="860"/>
      <c r="AA733" s="860"/>
      <c r="AB733" s="860"/>
      <c r="AC733" s="860"/>
      <c r="AD733" s="860"/>
    </row>
    <row r="734" spans="1:30" ht="15.75" customHeight="1" x14ac:dyDescent="0.25">
      <c r="A734" s="860"/>
      <c r="B734" s="860"/>
      <c r="C734" s="860"/>
      <c r="D734" s="860"/>
      <c r="E734" s="860"/>
      <c r="F734" s="860"/>
      <c r="G734" s="868"/>
      <c r="H734" s="860"/>
      <c r="I734" s="860"/>
      <c r="J734" s="860"/>
      <c r="K734" s="860"/>
      <c r="L734" s="860"/>
      <c r="M734" s="860"/>
      <c r="N734" s="860"/>
      <c r="O734" s="860"/>
      <c r="P734" s="860"/>
      <c r="Q734" s="860"/>
      <c r="R734" s="860"/>
      <c r="S734" s="860"/>
      <c r="T734" s="860"/>
      <c r="U734" s="860"/>
      <c r="V734" s="860"/>
      <c r="W734" s="860"/>
      <c r="X734" s="860"/>
      <c r="Y734" s="860"/>
      <c r="Z734" s="860"/>
      <c r="AA734" s="860"/>
      <c r="AB734" s="860"/>
      <c r="AC734" s="860"/>
      <c r="AD734" s="860"/>
    </row>
    <row r="735" spans="1:30" ht="15.75" customHeight="1" x14ac:dyDescent="0.25">
      <c r="A735" s="860"/>
      <c r="B735" s="860"/>
      <c r="C735" s="860"/>
      <c r="D735" s="860"/>
      <c r="E735" s="860"/>
      <c r="F735" s="860"/>
      <c r="G735" s="868"/>
      <c r="H735" s="860"/>
      <c r="I735" s="860"/>
      <c r="J735" s="860"/>
      <c r="K735" s="860"/>
      <c r="L735" s="860"/>
      <c r="M735" s="860"/>
      <c r="N735" s="860"/>
      <c r="O735" s="860"/>
      <c r="P735" s="860"/>
      <c r="Q735" s="860"/>
      <c r="R735" s="860"/>
      <c r="S735" s="860"/>
      <c r="T735" s="860"/>
      <c r="U735" s="860"/>
      <c r="V735" s="860"/>
      <c r="W735" s="860"/>
      <c r="X735" s="860"/>
      <c r="Y735" s="860"/>
      <c r="Z735" s="860"/>
      <c r="AA735" s="860"/>
      <c r="AB735" s="860"/>
      <c r="AC735" s="860"/>
      <c r="AD735" s="860"/>
    </row>
    <row r="736" spans="1:30" ht="15.75" customHeight="1" x14ac:dyDescent="0.25">
      <c r="A736" s="860"/>
      <c r="B736" s="860"/>
      <c r="C736" s="860"/>
      <c r="D736" s="860"/>
      <c r="E736" s="860"/>
      <c r="F736" s="860"/>
      <c r="G736" s="868"/>
      <c r="H736" s="860"/>
      <c r="I736" s="860"/>
      <c r="J736" s="860"/>
      <c r="K736" s="860"/>
      <c r="L736" s="860"/>
      <c r="M736" s="860"/>
      <c r="N736" s="860"/>
      <c r="O736" s="860"/>
      <c r="P736" s="860"/>
      <c r="Q736" s="860"/>
      <c r="R736" s="860"/>
      <c r="S736" s="860"/>
      <c r="T736" s="860"/>
      <c r="U736" s="860"/>
      <c r="V736" s="860"/>
      <c r="W736" s="860"/>
      <c r="X736" s="860"/>
      <c r="Y736" s="860"/>
      <c r="Z736" s="860"/>
      <c r="AA736" s="860"/>
      <c r="AB736" s="860"/>
      <c r="AC736" s="860"/>
      <c r="AD736" s="860"/>
    </row>
    <row r="737" spans="1:30" ht="15.75" customHeight="1" x14ac:dyDescent="0.25">
      <c r="A737" s="860"/>
      <c r="B737" s="860"/>
      <c r="C737" s="860"/>
      <c r="D737" s="860"/>
      <c r="E737" s="860"/>
      <c r="F737" s="860"/>
      <c r="G737" s="868"/>
      <c r="H737" s="860"/>
      <c r="I737" s="860"/>
      <c r="J737" s="860"/>
      <c r="K737" s="860"/>
      <c r="L737" s="860"/>
      <c r="M737" s="860"/>
      <c r="N737" s="860"/>
      <c r="O737" s="860"/>
      <c r="P737" s="860"/>
      <c r="Q737" s="860"/>
      <c r="R737" s="860"/>
      <c r="S737" s="860"/>
      <c r="T737" s="860"/>
      <c r="U737" s="860"/>
      <c r="V737" s="860"/>
      <c r="W737" s="860"/>
      <c r="X737" s="860"/>
      <c r="Y737" s="860"/>
      <c r="Z737" s="860"/>
      <c r="AA737" s="860"/>
      <c r="AB737" s="860"/>
      <c r="AC737" s="860"/>
      <c r="AD737" s="860"/>
    </row>
    <row r="738" spans="1:30" ht="15.75" customHeight="1" x14ac:dyDescent="0.25">
      <c r="A738" s="860"/>
      <c r="B738" s="860"/>
      <c r="C738" s="860"/>
      <c r="D738" s="860"/>
      <c r="E738" s="860"/>
      <c r="F738" s="860"/>
      <c r="G738" s="868"/>
      <c r="H738" s="860"/>
      <c r="I738" s="860"/>
      <c r="J738" s="860"/>
      <c r="K738" s="860"/>
      <c r="L738" s="860"/>
      <c r="M738" s="860"/>
      <c r="N738" s="860"/>
      <c r="O738" s="860"/>
      <c r="P738" s="860"/>
      <c r="Q738" s="860"/>
      <c r="R738" s="860"/>
      <c r="S738" s="860"/>
      <c r="T738" s="860"/>
      <c r="U738" s="860"/>
      <c r="V738" s="860"/>
      <c r="W738" s="860"/>
      <c r="X738" s="860"/>
      <c r="Y738" s="860"/>
      <c r="Z738" s="860"/>
      <c r="AA738" s="860"/>
      <c r="AB738" s="860"/>
      <c r="AC738" s="860"/>
      <c r="AD738" s="860"/>
    </row>
    <row r="739" spans="1:30" ht="15.75" customHeight="1" x14ac:dyDescent="0.25">
      <c r="A739" s="860"/>
      <c r="B739" s="860"/>
      <c r="C739" s="860"/>
      <c r="D739" s="860"/>
      <c r="E739" s="860"/>
      <c r="F739" s="860"/>
      <c r="G739" s="868"/>
      <c r="H739" s="860"/>
      <c r="I739" s="860"/>
      <c r="J739" s="860"/>
      <c r="K739" s="860"/>
      <c r="L739" s="860"/>
      <c r="M739" s="860"/>
      <c r="N739" s="860"/>
      <c r="O739" s="860"/>
      <c r="P739" s="860"/>
      <c r="Q739" s="860"/>
      <c r="R739" s="860"/>
      <c r="S739" s="860"/>
      <c r="T739" s="860"/>
      <c r="U739" s="860"/>
      <c r="V739" s="860"/>
      <c r="W739" s="860"/>
      <c r="X739" s="860"/>
      <c r="Y739" s="860"/>
      <c r="Z739" s="860"/>
      <c r="AA739" s="860"/>
      <c r="AB739" s="860"/>
      <c r="AC739" s="860"/>
      <c r="AD739" s="860"/>
    </row>
    <row r="740" spans="1:30" ht="15.75" customHeight="1" x14ac:dyDescent="0.25">
      <c r="A740" s="860"/>
      <c r="B740" s="860"/>
      <c r="C740" s="860"/>
      <c r="D740" s="860"/>
      <c r="E740" s="860"/>
      <c r="F740" s="860"/>
      <c r="G740" s="868"/>
      <c r="H740" s="860"/>
      <c r="I740" s="860"/>
      <c r="J740" s="860"/>
      <c r="K740" s="860"/>
      <c r="L740" s="860"/>
      <c r="M740" s="860"/>
      <c r="N740" s="860"/>
      <c r="O740" s="860"/>
      <c r="P740" s="860"/>
      <c r="Q740" s="860"/>
      <c r="R740" s="860"/>
      <c r="S740" s="860"/>
      <c r="T740" s="860"/>
      <c r="U740" s="860"/>
      <c r="V740" s="860"/>
      <c r="W740" s="860"/>
      <c r="X740" s="860"/>
      <c r="Y740" s="860"/>
      <c r="Z740" s="860"/>
      <c r="AA740" s="860"/>
      <c r="AB740" s="860"/>
      <c r="AC740" s="860"/>
      <c r="AD740" s="860"/>
    </row>
    <row r="741" spans="1:30" ht="15.75" customHeight="1" x14ac:dyDescent="0.25">
      <c r="A741" s="860"/>
      <c r="B741" s="860"/>
      <c r="C741" s="860"/>
      <c r="D741" s="860"/>
      <c r="E741" s="860"/>
      <c r="F741" s="860"/>
      <c r="G741" s="868"/>
      <c r="H741" s="860"/>
      <c r="I741" s="860"/>
      <c r="J741" s="860"/>
      <c r="K741" s="860"/>
      <c r="L741" s="860"/>
      <c r="M741" s="860"/>
      <c r="N741" s="860"/>
      <c r="O741" s="860"/>
      <c r="P741" s="860"/>
      <c r="Q741" s="860"/>
      <c r="R741" s="860"/>
      <c r="S741" s="860"/>
      <c r="T741" s="860"/>
      <c r="U741" s="860"/>
      <c r="V741" s="860"/>
      <c r="W741" s="860"/>
      <c r="X741" s="860"/>
      <c r="Y741" s="860"/>
      <c r="Z741" s="860"/>
      <c r="AA741" s="860"/>
      <c r="AB741" s="860"/>
      <c r="AC741" s="860"/>
      <c r="AD741" s="860"/>
    </row>
    <row r="742" spans="1:30" ht="15.75" customHeight="1" x14ac:dyDescent="0.25">
      <c r="A742" s="860"/>
      <c r="B742" s="860"/>
      <c r="C742" s="860"/>
      <c r="D742" s="860"/>
      <c r="E742" s="860"/>
      <c r="F742" s="860"/>
      <c r="G742" s="868"/>
      <c r="H742" s="860"/>
      <c r="I742" s="860"/>
      <c r="J742" s="860"/>
      <c r="K742" s="860"/>
      <c r="L742" s="860"/>
      <c r="M742" s="860"/>
      <c r="N742" s="860"/>
      <c r="O742" s="860"/>
      <c r="P742" s="860"/>
      <c r="Q742" s="860"/>
      <c r="R742" s="860"/>
      <c r="S742" s="860"/>
      <c r="T742" s="860"/>
      <c r="U742" s="860"/>
      <c r="V742" s="860"/>
      <c r="W742" s="860"/>
      <c r="X742" s="860"/>
      <c r="Y742" s="860"/>
      <c r="Z742" s="860"/>
      <c r="AA742" s="860"/>
      <c r="AB742" s="860"/>
      <c r="AC742" s="860"/>
      <c r="AD742" s="860"/>
    </row>
    <row r="743" spans="1:30" ht="15.75" customHeight="1" x14ac:dyDescent="0.25">
      <c r="A743" s="860"/>
      <c r="B743" s="860"/>
      <c r="C743" s="860"/>
      <c r="D743" s="860"/>
      <c r="E743" s="860"/>
      <c r="F743" s="860"/>
      <c r="G743" s="868"/>
      <c r="H743" s="860"/>
      <c r="I743" s="860"/>
      <c r="J743" s="860"/>
      <c r="K743" s="860"/>
      <c r="L743" s="860"/>
      <c r="M743" s="860"/>
      <c r="N743" s="860"/>
      <c r="O743" s="860"/>
      <c r="P743" s="860"/>
      <c r="Q743" s="860"/>
      <c r="R743" s="860"/>
      <c r="S743" s="860"/>
      <c r="T743" s="860"/>
      <c r="U743" s="860"/>
      <c r="V743" s="860"/>
      <c r="W743" s="860"/>
      <c r="X743" s="860"/>
      <c r="Y743" s="860"/>
      <c r="Z743" s="860"/>
      <c r="AA743" s="860"/>
      <c r="AB743" s="860"/>
      <c r="AC743" s="860"/>
      <c r="AD743" s="860"/>
    </row>
    <row r="744" spans="1:30" ht="15.75" customHeight="1" x14ac:dyDescent="0.25">
      <c r="A744" s="860"/>
      <c r="B744" s="860"/>
      <c r="C744" s="860"/>
      <c r="D744" s="860"/>
      <c r="E744" s="860"/>
      <c r="F744" s="860"/>
      <c r="G744" s="868"/>
      <c r="H744" s="860"/>
      <c r="I744" s="860"/>
      <c r="J744" s="860"/>
      <c r="K744" s="860"/>
      <c r="L744" s="860"/>
      <c r="M744" s="860"/>
      <c r="N744" s="860"/>
      <c r="O744" s="860"/>
      <c r="P744" s="860"/>
      <c r="Q744" s="860"/>
      <c r="R744" s="860"/>
      <c r="S744" s="860"/>
      <c r="T744" s="860"/>
      <c r="U744" s="860"/>
      <c r="V744" s="860"/>
      <c r="W744" s="860"/>
      <c r="X744" s="860"/>
      <c r="Y744" s="860"/>
      <c r="Z744" s="860"/>
      <c r="AA744" s="860"/>
      <c r="AB744" s="860"/>
      <c r="AC744" s="860"/>
      <c r="AD744" s="860"/>
    </row>
    <row r="745" spans="1:30" ht="15.75" customHeight="1" x14ac:dyDescent="0.25">
      <c r="A745" s="860"/>
      <c r="B745" s="860"/>
      <c r="C745" s="860"/>
      <c r="D745" s="860"/>
      <c r="E745" s="860"/>
      <c r="F745" s="860"/>
      <c r="G745" s="868"/>
      <c r="H745" s="860"/>
      <c r="I745" s="860"/>
      <c r="J745" s="860"/>
      <c r="K745" s="860"/>
      <c r="L745" s="860"/>
      <c r="M745" s="860"/>
      <c r="N745" s="860"/>
      <c r="O745" s="860"/>
      <c r="P745" s="860"/>
      <c r="Q745" s="860"/>
      <c r="R745" s="860"/>
      <c r="S745" s="860"/>
      <c r="T745" s="860"/>
      <c r="U745" s="860"/>
      <c r="V745" s="860"/>
      <c r="W745" s="860"/>
      <c r="X745" s="860"/>
      <c r="Y745" s="860"/>
      <c r="Z745" s="860"/>
      <c r="AA745" s="860"/>
      <c r="AB745" s="860"/>
      <c r="AC745" s="860"/>
      <c r="AD745" s="860"/>
    </row>
    <row r="746" spans="1:30" ht="15.75" customHeight="1" x14ac:dyDescent="0.25">
      <c r="A746" s="860"/>
      <c r="B746" s="860"/>
      <c r="C746" s="860"/>
      <c r="D746" s="860"/>
      <c r="E746" s="860"/>
      <c r="F746" s="860"/>
      <c r="G746" s="868"/>
      <c r="H746" s="860"/>
      <c r="I746" s="860"/>
      <c r="J746" s="860"/>
      <c r="K746" s="860"/>
      <c r="L746" s="860"/>
      <c r="M746" s="860"/>
      <c r="N746" s="860"/>
      <c r="O746" s="860"/>
      <c r="P746" s="860"/>
      <c r="Q746" s="860"/>
      <c r="R746" s="860"/>
      <c r="S746" s="860"/>
      <c r="T746" s="860"/>
      <c r="U746" s="860"/>
      <c r="V746" s="860"/>
      <c r="W746" s="860"/>
      <c r="X746" s="860"/>
      <c r="Y746" s="860"/>
      <c r="Z746" s="860"/>
      <c r="AA746" s="860"/>
      <c r="AB746" s="860"/>
      <c r="AC746" s="860"/>
      <c r="AD746" s="860"/>
    </row>
    <row r="747" spans="1:30" ht="15.75" customHeight="1" x14ac:dyDescent="0.25">
      <c r="A747" s="860"/>
      <c r="B747" s="860"/>
      <c r="C747" s="860"/>
      <c r="D747" s="860"/>
      <c r="E747" s="860"/>
      <c r="F747" s="860"/>
      <c r="G747" s="868"/>
      <c r="H747" s="860"/>
      <c r="I747" s="860"/>
      <c r="J747" s="860"/>
      <c r="K747" s="860"/>
      <c r="L747" s="860"/>
      <c r="M747" s="860"/>
      <c r="N747" s="860"/>
      <c r="O747" s="860"/>
      <c r="P747" s="860"/>
      <c r="Q747" s="860"/>
      <c r="R747" s="860"/>
      <c r="S747" s="860"/>
      <c r="T747" s="860"/>
      <c r="U747" s="860"/>
      <c r="V747" s="860"/>
      <c r="W747" s="860"/>
      <c r="X747" s="860"/>
      <c r="Y747" s="860"/>
      <c r="Z747" s="860"/>
      <c r="AA747" s="860"/>
      <c r="AB747" s="860"/>
      <c r="AC747" s="860"/>
      <c r="AD747" s="860"/>
    </row>
    <row r="748" spans="1:30" ht="15.75" customHeight="1" x14ac:dyDescent="0.25">
      <c r="A748" s="860"/>
      <c r="B748" s="860"/>
      <c r="C748" s="860"/>
      <c r="D748" s="860"/>
      <c r="E748" s="860"/>
      <c r="F748" s="860"/>
      <c r="G748" s="868"/>
      <c r="H748" s="860"/>
      <c r="I748" s="860"/>
      <c r="J748" s="860"/>
      <c r="K748" s="860"/>
      <c r="L748" s="860"/>
      <c r="M748" s="860"/>
      <c r="N748" s="860"/>
      <c r="O748" s="860"/>
      <c r="P748" s="860"/>
      <c r="Q748" s="860"/>
      <c r="R748" s="860"/>
      <c r="S748" s="860"/>
      <c r="T748" s="860"/>
      <c r="U748" s="860"/>
      <c r="V748" s="860"/>
      <c r="W748" s="860"/>
      <c r="X748" s="860"/>
      <c r="Y748" s="860"/>
      <c r="Z748" s="860"/>
      <c r="AA748" s="860"/>
      <c r="AB748" s="860"/>
      <c r="AC748" s="860"/>
      <c r="AD748" s="860"/>
    </row>
    <row r="749" spans="1:30" ht="15.75" customHeight="1" x14ac:dyDescent="0.25">
      <c r="A749" s="860"/>
      <c r="B749" s="860"/>
      <c r="C749" s="860"/>
      <c r="D749" s="860"/>
      <c r="E749" s="860"/>
      <c r="F749" s="860"/>
      <c r="G749" s="868"/>
      <c r="H749" s="860"/>
      <c r="I749" s="860"/>
      <c r="J749" s="860"/>
      <c r="K749" s="860"/>
      <c r="L749" s="860"/>
      <c r="M749" s="860"/>
      <c r="N749" s="860"/>
      <c r="O749" s="860"/>
      <c r="P749" s="860"/>
      <c r="Q749" s="860"/>
      <c r="R749" s="860"/>
      <c r="S749" s="860"/>
      <c r="T749" s="860"/>
      <c r="U749" s="860"/>
      <c r="V749" s="860"/>
      <c r="W749" s="860"/>
      <c r="X749" s="860"/>
      <c r="Y749" s="860"/>
      <c r="Z749" s="860"/>
      <c r="AA749" s="860"/>
      <c r="AB749" s="860"/>
      <c r="AC749" s="860"/>
      <c r="AD749" s="860"/>
    </row>
    <row r="750" spans="1:30" ht="15.75" customHeight="1" x14ac:dyDescent="0.25">
      <c r="A750" s="860"/>
      <c r="B750" s="860"/>
      <c r="C750" s="860"/>
      <c r="D750" s="860"/>
      <c r="E750" s="860"/>
      <c r="F750" s="860"/>
      <c r="G750" s="868"/>
      <c r="H750" s="860"/>
      <c r="I750" s="860"/>
      <c r="J750" s="860"/>
      <c r="K750" s="860"/>
      <c r="L750" s="860"/>
      <c r="M750" s="860"/>
      <c r="N750" s="860"/>
      <c r="O750" s="860"/>
      <c r="P750" s="860"/>
      <c r="Q750" s="860"/>
      <c r="R750" s="860"/>
      <c r="S750" s="860"/>
      <c r="T750" s="860"/>
      <c r="U750" s="860"/>
      <c r="V750" s="860"/>
      <c r="W750" s="860"/>
      <c r="X750" s="860"/>
      <c r="Y750" s="860"/>
      <c r="Z750" s="860"/>
      <c r="AA750" s="860"/>
      <c r="AB750" s="860"/>
      <c r="AC750" s="860"/>
      <c r="AD750" s="860"/>
    </row>
    <row r="751" spans="1:30" ht="15.75" customHeight="1" x14ac:dyDescent="0.25">
      <c r="A751" s="860"/>
      <c r="B751" s="860"/>
      <c r="C751" s="860"/>
      <c r="D751" s="860"/>
      <c r="E751" s="860"/>
      <c r="F751" s="860"/>
      <c r="G751" s="868"/>
      <c r="H751" s="860"/>
      <c r="I751" s="860"/>
      <c r="J751" s="860"/>
      <c r="K751" s="860"/>
      <c r="L751" s="860"/>
      <c r="M751" s="860"/>
      <c r="N751" s="860"/>
      <c r="O751" s="860"/>
      <c r="P751" s="860"/>
      <c r="Q751" s="860"/>
      <c r="R751" s="860"/>
      <c r="S751" s="860"/>
      <c r="T751" s="860"/>
      <c r="U751" s="860"/>
      <c r="V751" s="860"/>
      <c r="W751" s="860"/>
      <c r="X751" s="860"/>
      <c r="Y751" s="860"/>
      <c r="Z751" s="860"/>
      <c r="AA751" s="860"/>
      <c r="AB751" s="860"/>
      <c r="AC751" s="860"/>
      <c r="AD751" s="860"/>
    </row>
    <row r="752" spans="1:30" ht="15.75" customHeight="1" x14ac:dyDescent="0.25">
      <c r="A752" s="860"/>
      <c r="B752" s="860"/>
      <c r="C752" s="860"/>
      <c r="D752" s="860"/>
      <c r="E752" s="860"/>
      <c r="F752" s="860"/>
      <c r="G752" s="868"/>
      <c r="H752" s="860"/>
      <c r="I752" s="860"/>
      <c r="J752" s="860"/>
      <c r="K752" s="860"/>
      <c r="L752" s="860"/>
      <c r="M752" s="860"/>
      <c r="N752" s="860"/>
      <c r="O752" s="860"/>
      <c r="P752" s="860"/>
      <c r="Q752" s="860"/>
      <c r="R752" s="860"/>
      <c r="S752" s="860"/>
      <c r="T752" s="860"/>
      <c r="U752" s="860"/>
      <c r="V752" s="860"/>
      <c r="W752" s="860"/>
      <c r="X752" s="860"/>
      <c r="Y752" s="860"/>
      <c r="Z752" s="860"/>
      <c r="AA752" s="860"/>
      <c r="AB752" s="860"/>
      <c r="AC752" s="860"/>
      <c r="AD752" s="860"/>
    </row>
    <row r="753" spans="1:30" ht="15.75" customHeight="1" x14ac:dyDescent="0.25">
      <c r="A753" s="860"/>
      <c r="B753" s="860"/>
      <c r="C753" s="860"/>
      <c r="D753" s="860"/>
      <c r="E753" s="860"/>
      <c r="F753" s="860"/>
      <c r="G753" s="868"/>
      <c r="H753" s="860"/>
      <c r="I753" s="860"/>
      <c r="J753" s="860"/>
      <c r="K753" s="860"/>
      <c r="L753" s="860"/>
      <c r="M753" s="860"/>
      <c r="N753" s="860"/>
      <c r="O753" s="860"/>
      <c r="P753" s="860"/>
      <c r="Q753" s="860"/>
      <c r="R753" s="860"/>
      <c r="S753" s="860"/>
      <c r="T753" s="860"/>
      <c r="U753" s="860"/>
      <c r="V753" s="860"/>
      <c r="W753" s="860"/>
      <c r="X753" s="860"/>
      <c r="Y753" s="860"/>
      <c r="Z753" s="860"/>
      <c r="AA753" s="860"/>
      <c r="AB753" s="860"/>
      <c r="AC753" s="860"/>
      <c r="AD753" s="860"/>
    </row>
    <row r="754" spans="1:30" ht="15.75" customHeight="1" x14ac:dyDescent="0.25">
      <c r="A754" s="860"/>
      <c r="B754" s="860"/>
      <c r="C754" s="860"/>
      <c r="D754" s="860"/>
      <c r="E754" s="860"/>
      <c r="F754" s="860"/>
      <c r="G754" s="868"/>
      <c r="H754" s="860"/>
      <c r="I754" s="860"/>
      <c r="J754" s="860"/>
      <c r="K754" s="860"/>
      <c r="L754" s="860"/>
      <c r="M754" s="860"/>
      <c r="N754" s="860"/>
      <c r="O754" s="860"/>
      <c r="P754" s="860"/>
      <c r="Q754" s="860"/>
      <c r="R754" s="860"/>
      <c r="S754" s="860"/>
      <c r="T754" s="860"/>
      <c r="U754" s="860"/>
      <c r="V754" s="860"/>
      <c r="W754" s="860"/>
      <c r="X754" s="860"/>
      <c r="Y754" s="860"/>
      <c r="Z754" s="860"/>
      <c r="AA754" s="860"/>
      <c r="AB754" s="860"/>
      <c r="AC754" s="860"/>
      <c r="AD754" s="860"/>
    </row>
    <row r="755" spans="1:30" ht="15.75" customHeight="1" x14ac:dyDescent="0.25">
      <c r="A755" s="860"/>
      <c r="B755" s="860"/>
      <c r="C755" s="860"/>
      <c r="D755" s="860"/>
      <c r="E755" s="860"/>
      <c r="F755" s="860"/>
      <c r="G755" s="868"/>
      <c r="H755" s="860"/>
      <c r="I755" s="860"/>
      <c r="J755" s="860"/>
      <c r="K755" s="860"/>
      <c r="L755" s="860"/>
      <c r="M755" s="860"/>
      <c r="N755" s="860"/>
      <c r="O755" s="860"/>
      <c r="P755" s="860"/>
      <c r="Q755" s="860"/>
      <c r="R755" s="860"/>
      <c r="S755" s="860"/>
      <c r="T755" s="860"/>
      <c r="U755" s="860"/>
      <c r="V755" s="860"/>
      <c r="W755" s="860"/>
      <c r="X755" s="860"/>
      <c r="Y755" s="860"/>
      <c r="Z755" s="860"/>
      <c r="AA755" s="860"/>
      <c r="AB755" s="860"/>
      <c r="AC755" s="860"/>
      <c r="AD755" s="860"/>
    </row>
    <row r="756" spans="1:30" ht="15.75" customHeight="1" x14ac:dyDescent="0.25">
      <c r="A756" s="860"/>
      <c r="B756" s="860"/>
      <c r="C756" s="860"/>
      <c r="D756" s="860"/>
      <c r="E756" s="860"/>
      <c r="F756" s="860"/>
      <c r="G756" s="868"/>
      <c r="H756" s="860"/>
      <c r="I756" s="860"/>
      <c r="J756" s="860"/>
      <c r="K756" s="860"/>
      <c r="L756" s="860"/>
      <c r="M756" s="860"/>
      <c r="N756" s="860"/>
      <c r="O756" s="860"/>
      <c r="P756" s="860"/>
      <c r="Q756" s="860"/>
      <c r="R756" s="860"/>
      <c r="S756" s="860"/>
      <c r="T756" s="860"/>
      <c r="U756" s="860"/>
      <c r="V756" s="860"/>
      <c r="W756" s="860"/>
      <c r="X756" s="860"/>
      <c r="Y756" s="860"/>
      <c r="Z756" s="860"/>
      <c r="AA756" s="860"/>
      <c r="AB756" s="860"/>
      <c r="AC756" s="860"/>
      <c r="AD756" s="860"/>
    </row>
    <row r="757" spans="1:30" ht="15.75" customHeight="1" x14ac:dyDescent="0.25">
      <c r="A757" s="860"/>
      <c r="B757" s="860"/>
      <c r="C757" s="860"/>
      <c r="D757" s="860"/>
      <c r="E757" s="860"/>
      <c r="F757" s="860"/>
      <c r="G757" s="868"/>
      <c r="H757" s="860"/>
      <c r="I757" s="860"/>
      <c r="J757" s="860"/>
      <c r="K757" s="860"/>
      <c r="L757" s="860"/>
      <c r="M757" s="860"/>
      <c r="N757" s="860"/>
      <c r="O757" s="860"/>
      <c r="P757" s="860"/>
      <c r="Q757" s="860"/>
      <c r="R757" s="860"/>
      <c r="S757" s="860"/>
      <c r="T757" s="860"/>
      <c r="U757" s="860"/>
      <c r="V757" s="860"/>
      <c r="W757" s="860"/>
      <c r="X757" s="860"/>
      <c r="Y757" s="860"/>
      <c r="Z757" s="860"/>
      <c r="AA757" s="860"/>
      <c r="AB757" s="860"/>
      <c r="AC757" s="860"/>
      <c r="AD757" s="860"/>
    </row>
    <row r="758" spans="1:30" ht="15.75" customHeight="1" x14ac:dyDescent="0.25">
      <c r="A758" s="860"/>
      <c r="B758" s="860"/>
      <c r="C758" s="860"/>
      <c r="D758" s="860"/>
      <c r="E758" s="860"/>
      <c r="F758" s="860"/>
      <c r="G758" s="868"/>
      <c r="H758" s="860"/>
      <c r="I758" s="860"/>
      <c r="J758" s="860"/>
      <c r="K758" s="860"/>
      <c r="L758" s="860"/>
      <c r="M758" s="860"/>
      <c r="N758" s="860"/>
      <c r="O758" s="860"/>
      <c r="P758" s="860"/>
      <c r="Q758" s="860"/>
      <c r="R758" s="860"/>
      <c r="S758" s="860"/>
      <c r="T758" s="860"/>
      <c r="U758" s="860"/>
      <c r="V758" s="860"/>
      <c r="W758" s="860"/>
      <c r="X758" s="860"/>
      <c r="Y758" s="860"/>
      <c r="Z758" s="860"/>
      <c r="AA758" s="860"/>
      <c r="AB758" s="860"/>
      <c r="AC758" s="860"/>
      <c r="AD758" s="860"/>
    </row>
    <row r="759" spans="1:30" ht="15.75" customHeight="1" x14ac:dyDescent="0.25">
      <c r="A759" s="860"/>
      <c r="B759" s="860"/>
      <c r="C759" s="860"/>
      <c r="D759" s="860"/>
      <c r="E759" s="860"/>
      <c r="F759" s="860"/>
      <c r="G759" s="868"/>
      <c r="H759" s="860"/>
      <c r="I759" s="860"/>
      <c r="J759" s="860"/>
      <c r="K759" s="860"/>
      <c r="L759" s="860"/>
      <c r="M759" s="860"/>
      <c r="N759" s="860"/>
      <c r="O759" s="860"/>
      <c r="P759" s="860"/>
      <c r="Q759" s="860"/>
      <c r="R759" s="860"/>
      <c r="S759" s="860"/>
      <c r="T759" s="860"/>
      <c r="U759" s="860"/>
      <c r="V759" s="860"/>
      <c r="W759" s="860"/>
      <c r="X759" s="860"/>
      <c r="Y759" s="860"/>
      <c r="Z759" s="860"/>
      <c r="AA759" s="860"/>
      <c r="AB759" s="860"/>
      <c r="AC759" s="860"/>
      <c r="AD759" s="860"/>
    </row>
    <row r="760" spans="1:30" ht="15.75" customHeight="1" x14ac:dyDescent="0.25">
      <c r="A760" s="860"/>
      <c r="B760" s="860"/>
      <c r="C760" s="860"/>
      <c r="D760" s="860"/>
      <c r="E760" s="860"/>
      <c r="F760" s="860"/>
      <c r="G760" s="868"/>
      <c r="H760" s="860"/>
      <c r="I760" s="860"/>
      <c r="J760" s="860"/>
      <c r="K760" s="860"/>
      <c r="L760" s="860"/>
      <c r="M760" s="860"/>
      <c r="N760" s="860"/>
      <c r="O760" s="860"/>
      <c r="P760" s="860"/>
      <c r="Q760" s="860"/>
      <c r="R760" s="860"/>
      <c r="S760" s="860"/>
      <c r="T760" s="860"/>
      <c r="U760" s="860"/>
      <c r="V760" s="860"/>
      <c r="W760" s="860"/>
      <c r="X760" s="860"/>
      <c r="Y760" s="860"/>
      <c r="Z760" s="860"/>
      <c r="AA760" s="860"/>
      <c r="AB760" s="860"/>
      <c r="AC760" s="860"/>
      <c r="AD760" s="860"/>
    </row>
    <row r="761" spans="1:30" ht="15.75" customHeight="1" x14ac:dyDescent="0.25">
      <c r="A761" s="860"/>
      <c r="B761" s="860"/>
      <c r="C761" s="860"/>
      <c r="D761" s="860"/>
      <c r="E761" s="860"/>
      <c r="F761" s="860"/>
      <c r="G761" s="868"/>
      <c r="H761" s="860"/>
      <c r="I761" s="860"/>
      <c r="J761" s="860"/>
      <c r="K761" s="860"/>
      <c r="L761" s="860"/>
      <c r="M761" s="860"/>
      <c r="N761" s="860"/>
      <c r="O761" s="860"/>
      <c r="P761" s="860"/>
      <c r="Q761" s="860"/>
      <c r="R761" s="860"/>
      <c r="S761" s="860"/>
      <c r="T761" s="860"/>
      <c r="U761" s="860"/>
      <c r="V761" s="860"/>
      <c r="W761" s="860"/>
      <c r="X761" s="860"/>
      <c r="Y761" s="860"/>
      <c r="Z761" s="860"/>
      <c r="AA761" s="860"/>
      <c r="AB761" s="860"/>
      <c r="AC761" s="860"/>
      <c r="AD761" s="860"/>
    </row>
    <row r="762" spans="1:30" ht="15.75" customHeight="1" x14ac:dyDescent="0.25">
      <c r="A762" s="860"/>
      <c r="B762" s="860"/>
      <c r="C762" s="860"/>
      <c r="D762" s="860"/>
      <c r="E762" s="860"/>
      <c r="F762" s="860"/>
      <c r="G762" s="868"/>
      <c r="H762" s="860"/>
      <c r="I762" s="860"/>
      <c r="J762" s="860"/>
      <c r="K762" s="860"/>
      <c r="L762" s="860"/>
      <c r="M762" s="860"/>
      <c r="N762" s="860"/>
      <c r="O762" s="860"/>
      <c r="P762" s="860"/>
      <c r="Q762" s="860"/>
      <c r="R762" s="860"/>
      <c r="S762" s="860"/>
      <c r="T762" s="860"/>
      <c r="U762" s="860"/>
      <c r="V762" s="860"/>
      <c r="W762" s="860"/>
      <c r="X762" s="860"/>
      <c r="Y762" s="860"/>
      <c r="Z762" s="860"/>
      <c r="AA762" s="860"/>
      <c r="AB762" s="860"/>
      <c r="AC762" s="860"/>
      <c r="AD762" s="860"/>
    </row>
    <row r="763" spans="1:30" ht="15.75" customHeight="1" x14ac:dyDescent="0.25">
      <c r="A763" s="860"/>
      <c r="B763" s="860"/>
      <c r="C763" s="860"/>
      <c r="D763" s="860"/>
      <c r="E763" s="860"/>
      <c r="F763" s="860"/>
      <c r="G763" s="868"/>
      <c r="H763" s="860"/>
      <c r="I763" s="860"/>
      <c r="J763" s="860"/>
      <c r="K763" s="860"/>
      <c r="L763" s="860"/>
      <c r="M763" s="860"/>
      <c r="N763" s="860"/>
      <c r="O763" s="860"/>
      <c r="P763" s="860"/>
      <c r="Q763" s="860"/>
      <c r="R763" s="860"/>
      <c r="S763" s="860"/>
      <c r="T763" s="860"/>
      <c r="U763" s="860"/>
      <c r="V763" s="860"/>
      <c r="W763" s="860"/>
      <c r="X763" s="860"/>
      <c r="Y763" s="860"/>
      <c r="Z763" s="860"/>
      <c r="AA763" s="860"/>
      <c r="AB763" s="860"/>
      <c r="AC763" s="860"/>
      <c r="AD763" s="860"/>
    </row>
    <row r="764" spans="1:30" ht="15.75" customHeight="1" x14ac:dyDescent="0.25">
      <c r="A764" s="860"/>
      <c r="B764" s="860"/>
      <c r="C764" s="860"/>
      <c r="D764" s="860"/>
      <c r="E764" s="860"/>
      <c r="F764" s="860"/>
      <c r="G764" s="868"/>
      <c r="H764" s="860"/>
      <c r="I764" s="860"/>
      <c r="J764" s="860"/>
      <c r="K764" s="860"/>
      <c r="L764" s="860"/>
      <c r="M764" s="860"/>
      <c r="N764" s="860"/>
      <c r="O764" s="860"/>
      <c r="P764" s="860"/>
      <c r="Q764" s="860"/>
      <c r="R764" s="860"/>
      <c r="S764" s="860"/>
      <c r="T764" s="860"/>
      <c r="U764" s="860"/>
      <c r="V764" s="860"/>
      <c r="W764" s="860"/>
      <c r="X764" s="860"/>
      <c r="Y764" s="860"/>
      <c r="Z764" s="860"/>
      <c r="AA764" s="860"/>
      <c r="AB764" s="860"/>
      <c r="AC764" s="860"/>
      <c r="AD764" s="860"/>
    </row>
    <row r="765" spans="1:30" ht="15.75" customHeight="1" x14ac:dyDescent="0.25">
      <c r="A765" s="860"/>
      <c r="B765" s="860"/>
      <c r="C765" s="860"/>
      <c r="D765" s="860"/>
      <c r="E765" s="860"/>
      <c r="F765" s="860"/>
      <c r="G765" s="868"/>
      <c r="H765" s="860"/>
      <c r="I765" s="860"/>
      <c r="J765" s="860"/>
      <c r="K765" s="860"/>
      <c r="L765" s="860"/>
      <c r="M765" s="860"/>
      <c r="N765" s="860"/>
      <c r="O765" s="860"/>
      <c r="P765" s="860"/>
      <c r="Q765" s="860"/>
      <c r="R765" s="860"/>
      <c r="S765" s="860"/>
      <c r="T765" s="860"/>
      <c r="U765" s="860"/>
      <c r="V765" s="860"/>
      <c r="W765" s="860"/>
      <c r="X765" s="860"/>
      <c r="Y765" s="860"/>
      <c r="Z765" s="860"/>
      <c r="AA765" s="860"/>
      <c r="AB765" s="860"/>
      <c r="AC765" s="860"/>
      <c r="AD765" s="860"/>
    </row>
    <row r="766" spans="1:30" ht="15.75" customHeight="1" x14ac:dyDescent="0.25">
      <c r="A766" s="860"/>
      <c r="B766" s="860"/>
      <c r="C766" s="860"/>
      <c r="D766" s="860"/>
      <c r="E766" s="860"/>
      <c r="F766" s="860"/>
      <c r="G766" s="868"/>
      <c r="H766" s="860"/>
      <c r="I766" s="860"/>
      <c r="J766" s="860"/>
      <c r="K766" s="860"/>
      <c r="L766" s="860"/>
      <c r="M766" s="860"/>
      <c r="N766" s="860"/>
      <c r="O766" s="860"/>
      <c r="P766" s="860"/>
      <c r="Q766" s="860"/>
      <c r="R766" s="860"/>
      <c r="S766" s="860"/>
      <c r="T766" s="860"/>
      <c r="U766" s="860"/>
      <c r="V766" s="860"/>
      <c r="W766" s="860"/>
      <c r="X766" s="860"/>
      <c r="Y766" s="860"/>
      <c r="Z766" s="860"/>
      <c r="AA766" s="860"/>
      <c r="AB766" s="860"/>
      <c r="AC766" s="860"/>
      <c r="AD766" s="860"/>
    </row>
    <row r="767" spans="1:30" ht="15.75" customHeight="1" x14ac:dyDescent="0.25">
      <c r="A767" s="860"/>
      <c r="B767" s="860"/>
      <c r="C767" s="860"/>
      <c r="D767" s="860"/>
      <c r="E767" s="860"/>
      <c r="F767" s="860"/>
      <c r="G767" s="868"/>
      <c r="H767" s="860"/>
      <c r="I767" s="860"/>
      <c r="J767" s="860"/>
      <c r="K767" s="860"/>
      <c r="L767" s="860"/>
      <c r="M767" s="860"/>
      <c r="N767" s="860"/>
      <c r="O767" s="860"/>
      <c r="P767" s="860"/>
      <c r="Q767" s="860"/>
      <c r="R767" s="860"/>
      <c r="S767" s="860"/>
      <c r="T767" s="860"/>
      <c r="U767" s="860"/>
      <c r="V767" s="860"/>
      <c r="W767" s="860"/>
      <c r="X767" s="860"/>
      <c r="Y767" s="860"/>
      <c r="Z767" s="860"/>
      <c r="AA767" s="860"/>
      <c r="AB767" s="860"/>
      <c r="AC767" s="860"/>
      <c r="AD767" s="860"/>
    </row>
    <row r="768" spans="1:30" ht="15.75" customHeight="1" x14ac:dyDescent="0.25">
      <c r="A768" s="860"/>
      <c r="B768" s="860"/>
      <c r="C768" s="860"/>
      <c r="D768" s="860"/>
      <c r="E768" s="860"/>
      <c r="F768" s="860"/>
      <c r="G768" s="868"/>
      <c r="H768" s="860"/>
      <c r="I768" s="860"/>
      <c r="J768" s="860"/>
      <c r="K768" s="860"/>
      <c r="L768" s="860"/>
      <c r="M768" s="860"/>
      <c r="N768" s="860"/>
      <c r="O768" s="860"/>
      <c r="P768" s="860"/>
      <c r="Q768" s="860"/>
      <c r="R768" s="860"/>
      <c r="S768" s="860"/>
      <c r="T768" s="860"/>
      <c r="U768" s="860"/>
      <c r="V768" s="860"/>
      <c r="W768" s="860"/>
      <c r="X768" s="860"/>
      <c r="Y768" s="860"/>
      <c r="Z768" s="860"/>
      <c r="AA768" s="860"/>
      <c r="AB768" s="860"/>
      <c r="AC768" s="860"/>
      <c r="AD768" s="860"/>
    </row>
    <row r="769" spans="1:30" ht="15.75" customHeight="1" x14ac:dyDescent="0.25">
      <c r="A769" s="860"/>
      <c r="B769" s="860"/>
      <c r="C769" s="860"/>
      <c r="D769" s="860"/>
      <c r="E769" s="860"/>
      <c r="F769" s="860"/>
      <c r="G769" s="868"/>
      <c r="H769" s="860"/>
      <c r="I769" s="860"/>
      <c r="J769" s="860"/>
      <c r="K769" s="860"/>
      <c r="L769" s="860"/>
      <c r="M769" s="860"/>
      <c r="N769" s="860"/>
      <c r="O769" s="860"/>
      <c r="P769" s="860"/>
      <c r="Q769" s="860"/>
      <c r="R769" s="860"/>
      <c r="S769" s="860"/>
      <c r="T769" s="860"/>
      <c r="U769" s="860"/>
      <c r="V769" s="860"/>
      <c r="W769" s="860"/>
      <c r="X769" s="860"/>
      <c r="Y769" s="860"/>
      <c r="Z769" s="860"/>
      <c r="AA769" s="860"/>
      <c r="AB769" s="860"/>
      <c r="AC769" s="860"/>
      <c r="AD769" s="860"/>
    </row>
    <row r="770" spans="1:30" ht="15.75" customHeight="1" x14ac:dyDescent="0.25">
      <c r="A770" s="860"/>
      <c r="B770" s="860"/>
      <c r="C770" s="860"/>
      <c r="D770" s="860"/>
      <c r="E770" s="860"/>
      <c r="F770" s="860"/>
      <c r="G770" s="868"/>
      <c r="H770" s="860"/>
      <c r="I770" s="860"/>
      <c r="J770" s="860"/>
      <c r="K770" s="860"/>
      <c r="L770" s="860"/>
      <c r="M770" s="860"/>
      <c r="N770" s="860"/>
      <c r="O770" s="860"/>
      <c r="P770" s="860"/>
      <c r="Q770" s="860"/>
      <c r="R770" s="860"/>
      <c r="S770" s="860"/>
      <c r="T770" s="860"/>
      <c r="U770" s="860"/>
      <c r="V770" s="860"/>
      <c r="W770" s="860"/>
      <c r="X770" s="860"/>
      <c r="Y770" s="860"/>
      <c r="Z770" s="860"/>
      <c r="AA770" s="860"/>
      <c r="AB770" s="860"/>
      <c r="AC770" s="860"/>
      <c r="AD770" s="860"/>
    </row>
    <row r="771" spans="1:30" ht="15.75" customHeight="1" x14ac:dyDescent="0.25">
      <c r="A771" s="860"/>
      <c r="B771" s="860"/>
      <c r="C771" s="860"/>
      <c r="D771" s="860"/>
      <c r="E771" s="860"/>
      <c r="F771" s="860"/>
      <c r="G771" s="868"/>
      <c r="H771" s="860"/>
      <c r="I771" s="860"/>
      <c r="J771" s="860"/>
      <c r="K771" s="860"/>
      <c r="L771" s="860"/>
      <c r="M771" s="860"/>
      <c r="N771" s="860"/>
      <c r="O771" s="860"/>
      <c r="P771" s="860"/>
      <c r="Q771" s="860"/>
      <c r="R771" s="860"/>
      <c r="S771" s="860"/>
      <c r="T771" s="860"/>
      <c r="U771" s="860"/>
      <c r="V771" s="860"/>
      <c r="W771" s="860"/>
      <c r="X771" s="860"/>
      <c r="Y771" s="860"/>
      <c r="Z771" s="860"/>
      <c r="AA771" s="860"/>
      <c r="AB771" s="860"/>
      <c r="AC771" s="860"/>
      <c r="AD771" s="860"/>
    </row>
    <row r="772" spans="1:30" ht="15.75" customHeight="1" x14ac:dyDescent="0.25">
      <c r="A772" s="860"/>
      <c r="B772" s="860"/>
      <c r="C772" s="860"/>
      <c r="D772" s="860"/>
      <c r="E772" s="860"/>
      <c r="F772" s="860"/>
      <c r="G772" s="868"/>
      <c r="H772" s="860"/>
      <c r="I772" s="860"/>
      <c r="J772" s="860"/>
      <c r="K772" s="860"/>
      <c r="L772" s="860"/>
      <c r="M772" s="860"/>
      <c r="N772" s="860"/>
      <c r="O772" s="860"/>
      <c r="P772" s="860"/>
      <c r="Q772" s="860"/>
      <c r="R772" s="860"/>
      <c r="S772" s="860"/>
      <c r="T772" s="860"/>
      <c r="U772" s="860"/>
      <c r="V772" s="860"/>
      <c r="W772" s="860"/>
      <c r="X772" s="860"/>
      <c r="Y772" s="860"/>
      <c r="Z772" s="860"/>
      <c r="AA772" s="860"/>
      <c r="AB772" s="860"/>
      <c r="AC772" s="860"/>
      <c r="AD772" s="860"/>
    </row>
    <row r="773" spans="1:30" ht="15.75" customHeight="1" x14ac:dyDescent="0.25">
      <c r="A773" s="860"/>
      <c r="B773" s="860"/>
      <c r="C773" s="860"/>
      <c r="D773" s="860"/>
      <c r="E773" s="860"/>
      <c r="F773" s="860"/>
      <c r="G773" s="868"/>
      <c r="H773" s="860"/>
      <c r="I773" s="860"/>
      <c r="J773" s="860"/>
      <c r="K773" s="860"/>
      <c r="L773" s="860"/>
      <c r="M773" s="860"/>
      <c r="N773" s="860"/>
      <c r="O773" s="860"/>
      <c r="P773" s="860"/>
      <c r="Q773" s="860"/>
      <c r="R773" s="860"/>
      <c r="S773" s="860"/>
      <c r="T773" s="860"/>
      <c r="U773" s="860"/>
      <c r="V773" s="860"/>
      <c r="W773" s="860"/>
      <c r="X773" s="860"/>
      <c r="Y773" s="860"/>
      <c r="Z773" s="860"/>
      <c r="AA773" s="860"/>
      <c r="AB773" s="860"/>
      <c r="AC773" s="860"/>
      <c r="AD773" s="860"/>
    </row>
    <row r="774" spans="1:30" ht="15.75" customHeight="1" x14ac:dyDescent="0.25">
      <c r="A774" s="860"/>
      <c r="B774" s="860"/>
      <c r="C774" s="860"/>
      <c r="D774" s="860"/>
      <c r="E774" s="860"/>
      <c r="F774" s="860"/>
      <c r="G774" s="868"/>
      <c r="H774" s="860"/>
      <c r="I774" s="860"/>
      <c r="J774" s="860"/>
      <c r="K774" s="860"/>
      <c r="L774" s="860"/>
      <c r="M774" s="860"/>
      <c r="N774" s="860"/>
      <c r="O774" s="860"/>
      <c r="P774" s="860"/>
      <c r="Q774" s="860"/>
      <c r="R774" s="860"/>
      <c r="S774" s="860"/>
      <c r="T774" s="860"/>
      <c r="U774" s="860"/>
      <c r="V774" s="860"/>
      <c r="W774" s="860"/>
      <c r="X774" s="860"/>
      <c r="Y774" s="860"/>
      <c r="Z774" s="860"/>
      <c r="AA774" s="860"/>
      <c r="AB774" s="860"/>
      <c r="AC774" s="860"/>
      <c r="AD774" s="860"/>
    </row>
    <row r="775" spans="1:30" ht="15.75" customHeight="1" x14ac:dyDescent="0.25">
      <c r="A775" s="860"/>
      <c r="B775" s="860"/>
      <c r="C775" s="860"/>
      <c r="D775" s="860"/>
      <c r="E775" s="860"/>
      <c r="F775" s="860"/>
      <c r="G775" s="868"/>
      <c r="H775" s="860"/>
      <c r="I775" s="860"/>
      <c r="J775" s="860"/>
      <c r="K775" s="860"/>
      <c r="L775" s="860"/>
      <c r="M775" s="860"/>
      <c r="N775" s="860"/>
      <c r="O775" s="860"/>
      <c r="P775" s="860"/>
      <c r="Q775" s="860"/>
      <c r="R775" s="860"/>
      <c r="S775" s="860"/>
      <c r="T775" s="860"/>
      <c r="U775" s="860"/>
      <c r="V775" s="860"/>
      <c r="W775" s="860"/>
      <c r="X775" s="860"/>
      <c r="Y775" s="860"/>
      <c r="Z775" s="860"/>
      <c r="AA775" s="860"/>
      <c r="AB775" s="860"/>
      <c r="AC775" s="860"/>
      <c r="AD775" s="860"/>
    </row>
    <row r="776" spans="1:30" ht="15.75" customHeight="1" x14ac:dyDescent="0.25">
      <c r="A776" s="860"/>
      <c r="B776" s="860"/>
      <c r="C776" s="860"/>
      <c r="D776" s="860"/>
      <c r="E776" s="860"/>
      <c r="F776" s="860"/>
      <c r="G776" s="868"/>
      <c r="H776" s="860"/>
      <c r="I776" s="860"/>
      <c r="J776" s="860"/>
      <c r="K776" s="860"/>
      <c r="L776" s="860"/>
      <c r="M776" s="860"/>
      <c r="N776" s="860"/>
      <c r="O776" s="860"/>
      <c r="P776" s="860"/>
      <c r="Q776" s="860"/>
      <c r="R776" s="860"/>
      <c r="S776" s="860"/>
      <c r="T776" s="860"/>
      <c r="U776" s="860"/>
      <c r="V776" s="860"/>
      <c r="W776" s="860"/>
      <c r="X776" s="860"/>
      <c r="Y776" s="860"/>
      <c r="Z776" s="860"/>
      <c r="AA776" s="860"/>
      <c r="AB776" s="860"/>
      <c r="AC776" s="860"/>
      <c r="AD776" s="860"/>
    </row>
    <row r="777" spans="1:30" ht="15.75" customHeight="1" x14ac:dyDescent="0.25">
      <c r="A777" s="860"/>
      <c r="B777" s="860"/>
      <c r="C777" s="860"/>
      <c r="D777" s="860"/>
      <c r="E777" s="860"/>
      <c r="F777" s="860"/>
      <c r="G777" s="868"/>
      <c r="H777" s="860"/>
      <c r="I777" s="860"/>
      <c r="J777" s="860"/>
      <c r="K777" s="860"/>
      <c r="L777" s="860"/>
      <c r="M777" s="860"/>
      <c r="N777" s="860"/>
      <c r="O777" s="860"/>
      <c r="P777" s="860"/>
      <c r="Q777" s="860"/>
      <c r="R777" s="860"/>
      <c r="S777" s="860"/>
      <c r="T777" s="860"/>
      <c r="U777" s="860"/>
      <c r="V777" s="860"/>
      <c r="W777" s="860"/>
      <c r="X777" s="860"/>
      <c r="Y777" s="860"/>
      <c r="Z777" s="860"/>
      <c r="AA777" s="860"/>
      <c r="AB777" s="860"/>
      <c r="AC777" s="860"/>
      <c r="AD777" s="860"/>
    </row>
    <row r="778" spans="1:30" ht="15.75" customHeight="1" x14ac:dyDescent="0.25">
      <c r="A778" s="860"/>
      <c r="B778" s="860"/>
      <c r="C778" s="860"/>
      <c r="D778" s="860"/>
      <c r="E778" s="860"/>
      <c r="F778" s="860"/>
      <c r="G778" s="868"/>
      <c r="H778" s="860"/>
      <c r="I778" s="860"/>
      <c r="J778" s="860"/>
      <c r="K778" s="860"/>
      <c r="L778" s="860"/>
      <c r="M778" s="860"/>
      <c r="N778" s="860"/>
      <c r="O778" s="860"/>
      <c r="P778" s="860"/>
      <c r="Q778" s="860"/>
      <c r="R778" s="860"/>
      <c r="S778" s="860"/>
      <c r="T778" s="860"/>
      <c r="U778" s="860"/>
      <c r="V778" s="860"/>
      <c r="W778" s="860"/>
      <c r="X778" s="860"/>
      <c r="Y778" s="860"/>
      <c r="Z778" s="860"/>
      <c r="AA778" s="860"/>
      <c r="AB778" s="860"/>
      <c r="AC778" s="860"/>
      <c r="AD778" s="860"/>
    </row>
    <row r="779" spans="1:30" ht="15.75" customHeight="1" x14ac:dyDescent="0.25">
      <c r="A779" s="860"/>
      <c r="B779" s="860"/>
      <c r="C779" s="860"/>
      <c r="D779" s="860"/>
      <c r="E779" s="860"/>
      <c r="F779" s="860"/>
      <c r="G779" s="868"/>
      <c r="H779" s="860"/>
      <c r="I779" s="860"/>
      <c r="J779" s="860"/>
      <c r="K779" s="860"/>
      <c r="L779" s="860"/>
      <c r="M779" s="860"/>
      <c r="N779" s="860"/>
      <c r="O779" s="860"/>
      <c r="P779" s="860"/>
      <c r="Q779" s="860"/>
      <c r="R779" s="860"/>
      <c r="S779" s="860"/>
      <c r="T779" s="860"/>
      <c r="U779" s="860"/>
      <c r="V779" s="860"/>
      <c r="W779" s="860"/>
      <c r="X779" s="860"/>
      <c r="Y779" s="860"/>
      <c r="Z779" s="860"/>
      <c r="AA779" s="860"/>
      <c r="AB779" s="860"/>
      <c r="AC779" s="860"/>
      <c r="AD779" s="860"/>
    </row>
    <row r="780" spans="1:30" ht="15.75" customHeight="1" x14ac:dyDescent="0.25">
      <c r="A780" s="860"/>
      <c r="B780" s="860"/>
      <c r="C780" s="860"/>
      <c r="D780" s="860"/>
      <c r="E780" s="860"/>
      <c r="F780" s="860"/>
      <c r="G780" s="868"/>
      <c r="H780" s="860"/>
      <c r="I780" s="860"/>
      <c r="J780" s="860"/>
      <c r="K780" s="860"/>
      <c r="L780" s="860"/>
      <c r="M780" s="860"/>
      <c r="N780" s="860"/>
      <c r="O780" s="860"/>
      <c r="P780" s="860"/>
      <c r="Q780" s="860"/>
      <c r="R780" s="860"/>
      <c r="S780" s="860"/>
      <c r="T780" s="860"/>
      <c r="U780" s="860"/>
      <c r="V780" s="860"/>
      <c r="W780" s="860"/>
      <c r="X780" s="860"/>
      <c r="Y780" s="860"/>
      <c r="Z780" s="860"/>
      <c r="AA780" s="860"/>
      <c r="AB780" s="860"/>
      <c r="AC780" s="860"/>
      <c r="AD780" s="860"/>
    </row>
    <row r="781" spans="1:30" ht="15.75" customHeight="1" x14ac:dyDescent="0.25">
      <c r="A781" s="860"/>
      <c r="B781" s="860"/>
      <c r="C781" s="860"/>
      <c r="D781" s="860"/>
      <c r="E781" s="860"/>
      <c r="F781" s="860"/>
      <c r="G781" s="868"/>
      <c r="H781" s="860"/>
      <c r="I781" s="860"/>
      <c r="J781" s="860"/>
      <c r="K781" s="860"/>
      <c r="L781" s="860"/>
      <c r="M781" s="860"/>
      <c r="N781" s="860"/>
      <c r="O781" s="860"/>
      <c r="P781" s="860"/>
      <c r="Q781" s="860"/>
      <c r="R781" s="860"/>
      <c r="S781" s="860"/>
      <c r="T781" s="860"/>
      <c r="U781" s="860"/>
      <c r="V781" s="860"/>
      <c r="W781" s="860"/>
      <c r="X781" s="860"/>
      <c r="Y781" s="860"/>
      <c r="Z781" s="860"/>
      <c r="AA781" s="860"/>
      <c r="AB781" s="860"/>
      <c r="AC781" s="860"/>
      <c r="AD781" s="860"/>
    </row>
    <row r="782" spans="1:30" ht="15.75" customHeight="1" x14ac:dyDescent="0.25">
      <c r="A782" s="860"/>
      <c r="B782" s="860"/>
      <c r="C782" s="860"/>
      <c r="D782" s="860"/>
      <c r="E782" s="860"/>
      <c r="F782" s="860"/>
      <c r="G782" s="868"/>
      <c r="H782" s="860"/>
      <c r="I782" s="860"/>
      <c r="J782" s="860"/>
      <c r="K782" s="860"/>
      <c r="L782" s="860"/>
      <c r="M782" s="860"/>
      <c r="N782" s="860"/>
      <c r="O782" s="860"/>
      <c r="P782" s="860"/>
      <c r="Q782" s="860"/>
      <c r="R782" s="860"/>
      <c r="S782" s="860"/>
      <c r="T782" s="860"/>
      <c r="U782" s="860"/>
      <c r="V782" s="860"/>
      <c r="W782" s="860"/>
      <c r="X782" s="860"/>
      <c r="Y782" s="860"/>
      <c r="Z782" s="860"/>
      <c r="AA782" s="860"/>
      <c r="AB782" s="860"/>
      <c r="AC782" s="860"/>
      <c r="AD782" s="860"/>
    </row>
    <row r="783" spans="1:30" ht="15.75" customHeight="1" x14ac:dyDescent="0.25">
      <c r="A783" s="860"/>
      <c r="B783" s="860"/>
      <c r="C783" s="860"/>
      <c r="D783" s="860"/>
      <c r="E783" s="860"/>
      <c r="F783" s="860"/>
      <c r="G783" s="868"/>
      <c r="H783" s="860"/>
      <c r="I783" s="860"/>
      <c r="J783" s="860"/>
      <c r="K783" s="860"/>
      <c r="L783" s="860"/>
      <c r="M783" s="860"/>
      <c r="N783" s="860"/>
      <c r="O783" s="860"/>
      <c r="P783" s="860"/>
      <c r="Q783" s="860"/>
      <c r="R783" s="860"/>
      <c r="S783" s="860"/>
      <c r="T783" s="860"/>
      <c r="U783" s="860"/>
      <c r="V783" s="860"/>
      <c r="W783" s="860"/>
      <c r="X783" s="860"/>
      <c r="Y783" s="860"/>
      <c r="Z783" s="860"/>
      <c r="AA783" s="860"/>
      <c r="AB783" s="860"/>
      <c r="AC783" s="860"/>
      <c r="AD783" s="860"/>
    </row>
    <row r="784" spans="1:30" ht="15.75" customHeight="1" x14ac:dyDescent="0.25">
      <c r="A784" s="860"/>
      <c r="B784" s="860"/>
      <c r="C784" s="860"/>
      <c r="D784" s="860"/>
      <c r="E784" s="860"/>
      <c r="F784" s="860"/>
      <c r="G784" s="868"/>
      <c r="H784" s="860"/>
      <c r="I784" s="860"/>
      <c r="J784" s="860"/>
      <c r="K784" s="860"/>
      <c r="L784" s="860"/>
      <c r="M784" s="860"/>
      <c r="N784" s="860"/>
      <c r="O784" s="860"/>
      <c r="P784" s="860"/>
      <c r="Q784" s="860"/>
      <c r="R784" s="860"/>
      <c r="S784" s="860"/>
      <c r="T784" s="860"/>
      <c r="U784" s="860"/>
      <c r="V784" s="860"/>
      <c r="W784" s="860"/>
      <c r="X784" s="860"/>
      <c r="Y784" s="860"/>
      <c r="Z784" s="860"/>
      <c r="AA784" s="860"/>
      <c r="AB784" s="860"/>
      <c r="AC784" s="860"/>
      <c r="AD784" s="860"/>
    </row>
    <row r="785" spans="1:30" ht="15.75" customHeight="1" x14ac:dyDescent="0.25">
      <c r="A785" s="860"/>
      <c r="B785" s="860"/>
      <c r="C785" s="860"/>
      <c r="D785" s="860"/>
      <c r="E785" s="860"/>
      <c r="F785" s="860"/>
      <c r="G785" s="868"/>
      <c r="H785" s="860"/>
      <c r="I785" s="860"/>
      <c r="J785" s="860"/>
      <c r="K785" s="860"/>
      <c r="L785" s="860"/>
      <c r="M785" s="860"/>
      <c r="N785" s="860"/>
      <c r="O785" s="860"/>
      <c r="P785" s="860"/>
      <c r="Q785" s="860"/>
      <c r="R785" s="860"/>
      <c r="S785" s="860"/>
      <c r="T785" s="860"/>
      <c r="U785" s="860"/>
      <c r="V785" s="860"/>
      <c r="W785" s="860"/>
      <c r="X785" s="860"/>
      <c r="Y785" s="860"/>
      <c r="Z785" s="860"/>
      <c r="AA785" s="860"/>
      <c r="AB785" s="860"/>
      <c r="AC785" s="860"/>
      <c r="AD785" s="860"/>
    </row>
    <row r="786" spans="1:30" ht="15.75" customHeight="1" x14ac:dyDescent="0.25">
      <c r="A786" s="860"/>
      <c r="B786" s="860"/>
      <c r="C786" s="860"/>
      <c r="D786" s="860"/>
      <c r="E786" s="860"/>
      <c r="F786" s="860"/>
      <c r="G786" s="868"/>
      <c r="H786" s="860"/>
      <c r="I786" s="860"/>
      <c r="J786" s="860"/>
      <c r="K786" s="860"/>
      <c r="L786" s="860"/>
      <c r="M786" s="860"/>
      <c r="N786" s="860"/>
      <c r="O786" s="860"/>
      <c r="P786" s="860"/>
      <c r="Q786" s="860"/>
      <c r="R786" s="860"/>
      <c r="S786" s="860"/>
      <c r="T786" s="860"/>
      <c r="U786" s="860"/>
      <c r="V786" s="860"/>
      <c r="W786" s="860"/>
      <c r="X786" s="860"/>
      <c r="Y786" s="860"/>
      <c r="Z786" s="860"/>
      <c r="AA786" s="860"/>
      <c r="AB786" s="860"/>
      <c r="AC786" s="860"/>
      <c r="AD786" s="860"/>
    </row>
    <row r="787" spans="1:30" ht="15.75" customHeight="1" x14ac:dyDescent="0.25">
      <c r="A787" s="860"/>
      <c r="B787" s="860"/>
      <c r="C787" s="860"/>
      <c r="D787" s="860"/>
      <c r="E787" s="860"/>
      <c r="F787" s="860"/>
      <c r="G787" s="868"/>
      <c r="H787" s="860"/>
      <c r="I787" s="860"/>
      <c r="J787" s="860"/>
      <c r="K787" s="860"/>
      <c r="L787" s="860"/>
      <c r="M787" s="860"/>
      <c r="N787" s="860"/>
      <c r="O787" s="860"/>
      <c r="P787" s="860"/>
      <c r="Q787" s="860"/>
      <c r="R787" s="860"/>
      <c r="S787" s="860"/>
      <c r="T787" s="860"/>
      <c r="U787" s="860"/>
      <c r="V787" s="860"/>
      <c r="W787" s="860"/>
      <c r="X787" s="860"/>
      <c r="Y787" s="860"/>
      <c r="Z787" s="860"/>
      <c r="AA787" s="860"/>
      <c r="AB787" s="860"/>
      <c r="AC787" s="860"/>
      <c r="AD787" s="860"/>
    </row>
    <row r="788" spans="1:30" ht="15.75" customHeight="1" x14ac:dyDescent="0.25">
      <c r="A788" s="860"/>
      <c r="B788" s="860"/>
      <c r="C788" s="860"/>
      <c r="D788" s="860"/>
      <c r="E788" s="860"/>
      <c r="F788" s="860"/>
      <c r="G788" s="868"/>
      <c r="H788" s="860"/>
      <c r="I788" s="860"/>
      <c r="J788" s="860"/>
      <c r="K788" s="860"/>
      <c r="L788" s="860"/>
      <c r="M788" s="860"/>
      <c r="N788" s="860"/>
      <c r="O788" s="860"/>
      <c r="P788" s="860"/>
      <c r="Q788" s="860"/>
      <c r="R788" s="860"/>
      <c r="S788" s="860"/>
      <c r="T788" s="860"/>
      <c r="U788" s="860"/>
      <c r="V788" s="860"/>
      <c r="W788" s="860"/>
      <c r="X788" s="860"/>
      <c r="Y788" s="860"/>
      <c r="Z788" s="860"/>
      <c r="AA788" s="860"/>
      <c r="AB788" s="860"/>
      <c r="AC788" s="860"/>
      <c r="AD788" s="860"/>
    </row>
    <row r="789" spans="1:30" ht="15.75" customHeight="1" x14ac:dyDescent="0.25">
      <c r="A789" s="860"/>
      <c r="B789" s="860"/>
      <c r="C789" s="860"/>
      <c r="D789" s="860"/>
      <c r="E789" s="860"/>
      <c r="F789" s="860"/>
      <c r="G789" s="868"/>
      <c r="H789" s="860"/>
      <c r="I789" s="860"/>
      <c r="J789" s="860"/>
      <c r="K789" s="860"/>
      <c r="L789" s="860"/>
      <c r="M789" s="860"/>
      <c r="N789" s="860"/>
      <c r="O789" s="860"/>
      <c r="P789" s="860"/>
      <c r="Q789" s="860"/>
      <c r="R789" s="860"/>
      <c r="S789" s="860"/>
      <c r="T789" s="860"/>
      <c r="U789" s="860"/>
      <c r="V789" s="860"/>
      <c r="W789" s="860"/>
      <c r="X789" s="860"/>
      <c r="Y789" s="860"/>
      <c r="Z789" s="860"/>
      <c r="AA789" s="860"/>
      <c r="AB789" s="860"/>
      <c r="AC789" s="860"/>
      <c r="AD789" s="860"/>
    </row>
    <row r="790" spans="1:30" ht="15.75" customHeight="1" x14ac:dyDescent="0.25">
      <c r="A790" s="860"/>
      <c r="B790" s="860"/>
      <c r="C790" s="860"/>
      <c r="D790" s="860"/>
      <c r="E790" s="860"/>
      <c r="F790" s="860"/>
      <c r="G790" s="868"/>
      <c r="H790" s="860"/>
      <c r="I790" s="860"/>
      <c r="J790" s="860"/>
      <c r="K790" s="860"/>
      <c r="L790" s="860"/>
      <c r="M790" s="860"/>
      <c r="N790" s="860"/>
      <c r="O790" s="860"/>
      <c r="P790" s="860"/>
      <c r="Q790" s="860"/>
      <c r="R790" s="860"/>
      <c r="S790" s="860"/>
      <c r="T790" s="860"/>
      <c r="U790" s="860"/>
      <c r="V790" s="860"/>
      <c r="W790" s="860"/>
      <c r="X790" s="860"/>
      <c r="Y790" s="860"/>
      <c r="Z790" s="860"/>
      <c r="AA790" s="860"/>
      <c r="AB790" s="860"/>
      <c r="AC790" s="860"/>
      <c r="AD790" s="860"/>
    </row>
    <row r="791" spans="1:30" ht="15.75" customHeight="1" x14ac:dyDescent="0.25">
      <c r="A791" s="860"/>
      <c r="B791" s="860"/>
      <c r="C791" s="860"/>
      <c r="D791" s="860"/>
      <c r="E791" s="860"/>
      <c r="F791" s="860"/>
      <c r="G791" s="868"/>
      <c r="H791" s="860"/>
      <c r="I791" s="860"/>
      <c r="J791" s="860"/>
      <c r="K791" s="860"/>
      <c r="L791" s="860"/>
      <c r="M791" s="860"/>
      <c r="N791" s="860"/>
      <c r="O791" s="860"/>
      <c r="P791" s="860"/>
      <c r="Q791" s="860"/>
      <c r="R791" s="860"/>
      <c r="S791" s="860"/>
      <c r="T791" s="860"/>
      <c r="U791" s="860"/>
      <c r="V791" s="860"/>
      <c r="W791" s="860"/>
      <c r="X791" s="860"/>
      <c r="Y791" s="860"/>
      <c r="Z791" s="860"/>
      <c r="AA791" s="860"/>
      <c r="AB791" s="860"/>
      <c r="AC791" s="860"/>
      <c r="AD791" s="860"/>
    </row>
    <row r="792" spans="1:30" ht="15.75" customHeight="1" x14ac:dyDescent="0.25">
      <c r="A792" s="860"/>
      <c r="B792" s="860"/>
      <c r="C792" s="860"/>
      <c r="D792" s="860"/>
      <c r="E792" s="860"/>
      <c r="F792" s="860"/>
      <c r="G792" s="868"/>
      <c r="H792" s="860"/>
      <c r="I792" s="860"/>
      <c r="J792" s="860"/>
      <c r="K792" s="860"/>
      <c r="L792" s="860"/>
      <c r="M792" s="860"/>
      <c r="N792" s="860"/>
      <c r="O792" s="860"/>
      <c r="P792" s="860"/>
      <c r="Q792" s="860"/>
      <c r="R792" s="860"/>
      <c r="S792" s="860"/>
      <c r="T792" s="860"/>
      <c r="U792" s="860"/>
      <c r="V792" s="860"/>
      <c r="W792" s="860"/>
      <c r="X792" s="860"/>
      <c r="Y792" s="860"/>
      <c r="Z792" s="860"/>
      <c r="AA792" s="860"/>
      <c r="AB792" s="860"/>
      <c r="AC792" s="860"/>
      <c r="AD792" s="860"/>
    </row>
    <row r="793" spans="1:30" ht="15.75" customHeight="1" x14ac:dyDescent="0.25">
      <c r="A793" s="860"/>
      <c r="B793" s="860"/>
      <c r="C793" s="860"/>
      <c r="D793" s="860"/>
      <c r="E793" s="860"/>
      <c r="F793" s="860"/>
      <c r="G793" s="868"/>
      <c r="H793" s="860"/>
      <c r="I793" s="860"/>
      <c r="J793" s="860"/>
      <c r="K793" s="860"/>
      <c r="L793" s="860"/>
      <c r="M793" s="860"/>
      <c r="N793" s="860"/>
      <c r="O793" s="860"/>
      <c r="P793" s="860"/>
      <c r="Q793" s="860"/>
      <c r="R793" s="860"/>
      <c r="S793" s="860"/>
      <c r="T793" s="860"/>
      <c r="U793" s="860"/>
      <c r="V793" s="860"/>
      <c r="W793" s="860"/>
      <c r="X793" s="860"/>
      <c r="Y793" s="860"/>
      <c r="Z793" s="860"/>
      <c r="AA793" s="860"/>
      <c r="AB793" s="860"/>
      <c r="AC793" s="860"/>
      <c r="AD793" s="860"/>
    </row>
    <row r="794" spans="1:30" ht="15.75" customHeight="1" x14ac:dyDescent="0.25">
      <c r="A794" s="860"/>
      <c r="B794" s="860"/>
      <c r="C794" s="860"/>
      <c r="D794" s="860"/>
      <c r="E794" s="860"/>
      <c r="F794" s="860"/>
      <c r="G794" s="868"/>
      <c r="H794" s="860"/>
      <c r="I794" s="860"/>
      <c r="J794" s="860"/>
      <c r="K794" s="860"/>
      <c r="L794" s="860"/>
      <c r="M794" s="860"/>
      <c r="N794" s="860"/>
      <c r="O794" s="860"/>
      <c r="P794" s="860"/>
      <c r="Q794" s="860"/>
      <c r="R794" s="860"/>
      <c r="S794" s="860"/>
      <c r="T794" s="860"/>
      <c r="U794" s="860"/>
      <c r="V794" s="860"/>
      <c r="W794" s="860"/>
      <c r="X794" s="860"/>
      <c r="Y794" s="860"/>
      <c r="Z794" s="860"/>
      <c r="AA794" s="860"/>
      <c r="AB794" s="860"/>
      <c r="AC794" s="860"/>
      <c r="AD794" s="860"/>
    </row>
    <row r="795" spans="1:30" ht="15.75" customHeight="1" x14ac:dyDescent="0.25">
      <c r="A795" s="860"/>
      <c r="B795" s="860"/>
      <c r="C795" s="860"/>
      <c r="D795" s="860"/>
      <c r="E795" s="860"/>
      <c r="F795" s="860"/>
      <c r="G795" s="868"/>
      <c r="H795" s="860"/>
      <c r="I795" s="860"/>
      <c r="J795" s="860"/>
      <c r="K795" s="860"/>
      <c r="L795" s="860"/>
      <c r="M795" s="860"/>
      <c r="N795" s="860"/>
      <c r="O795" s="860"/>
      <c r="P795" s="860"/>
      <c r="Q795" s="860"/>
      <c r="R795" s="860"/>
      <c r="S795" s="860"/>
      <c r="T795" s="860"/>
      <c r="U795" s="860"/>
      <c r="V795" s="860"/>
      <c r="W795" s="860"/>
      <c r="X795" s="860"/>
      <c r="Y795" s="860"/>
      <c r="Z795" s="860"/>
      <c r="AA795" s="860"/>
      <c r="AB795" s="860"/>
      <c r="AC795" s="860"/>
      <c r="AD795" s="860"/>
    </row>
    <row r="796" spans="1:30" ht="15.75" customHeight="1" x14ac:dyDescent="0.25">
      <c r="A796" s="860"/>
      <c r="B796" s="860"/>
      <c r="C796" s="860"/>
      <c r="D796" s="860"/>
      <c r="E796" s="860"/>
      <c r="F796" s="860"/>
      <c r="G796" s="868"/>
      <c r="H796" s="860"/>
      <c r="I796" s="860"/>
      <c r="J796" s="860"/>
      <c r="K796" s="860"/>
      <c r="L796" s="860"/>
      <c r="M796" s="860"/>
      <c r="N796" s="860"/>
      <c r="O796" s="860"/>
      <c r="P796" s="860"/>
      <c r="Q796" s="860"/>
      <c r="R796" s="860"/>
      <c r="S796" s="860"/>
      <c r="T796" s="860"/>
      <c r="U796" s="860"/>
      <c r="V796" s="860"/>
      <c r="W796" s="860"/>
      <c r="X796" s="860"/>
      <c r="Y796" s="860"/>
      <c r="Z796" s="860"/>
      <c r="AA796" s="860"/>
      <c r="AB796" s="860"/>
      <c r="AC796" s="860"/>
      <c r="AD796" s="860"/>
    </row>
    <row r="797" spans="1:30" ht="15.75" customHeight="1" x14ac:dyDescent="0.25">
      <c r="A797" s="860"/>
      <c r="B797" s="860"/>
      <c r="C797" s="860"/>
      <c r="D797" s="860"/>
      <c r="E797" s="860"/>
      <c r="F797" s="860"/>
      <c r="G797" s="868"/>
      <c r="H797" s="860"/>
      <c r="I797" s="860"/>
      <c r="J797" s="860"/>
      <c r="K797" s="860"/>
      <c r="L797" s="860"/>
      <c r="M797" s="860"/>
      <c r="N797" s="860"/>
      <c r="O797" s="860"/>
      <c r="P797" s="860"/>
      <c r="Q797" s="860"/>
      <c r="R797" s="860"/>
      <c r="S797" s="860"/>
      <c r="T797" s="860"/>
      <c r="U797" s="860"/>
      <c r="V797" s="860"/>
      <c r="W797" s="860"/>
      <c r="X797" s="860"/>
      <c r="Y797" s="860"/>
      <c r="Z797" s="860"/>
      <c r="AA797" s="860"/>
      <c r="AB797" s="860"/>
      <c r="AC797" s="860"/>
      <c r="AD797" s="860"/>
    </row>
    <row r="798" spans="1:30" ht="15.75" customHeight="1" x14ac:dyDescent="0.25">
      <c r="A798" s="860"/>
      <c r="B798" s="860"/>
      <c r="C798" s="860"/>
      <c r="D798" s="860"/>
      <c r="E798" s="860"/>
      <c r="F798" s="860"/>
      <c r="G798" s="868"/>
      <c r="H798" s="860"/>
      <c r="I798" s="860"/>
      <c r="J798" s="860"/>
      <c r="K798" s="860"/>
      <c r="L798" s="860"/>
      <c r="M798" s="860"/>
      <c r="N798" s="860"/>
      <c r="O798" s="860"/>
      <c r="P798" s="860"/>
      <c r="Q798" s="860"/>
      <c r="R798" s="860"/>
      <c r="S798" s="860"/>
      <c r="T798" s="860"/>
      <c r="U798" s="860"/>
      <c r="V798" s="860"/>
      <c r="W798" s="860"/>
      <c r="X798" s="860"/>
      <c r="Y798" s="860"/>
      <c r="Z798" s="860"/>
      <c r="AA798" s="860"/>
      <c r="AB798" s="860"/>
      <c r="AC798" s="860"/>
      <c r="AD798" s="860"/>
    </row>
    <row r="799" spans="1:30" ht="15.75" customHeight="1" x14ac:dyDescent="0.25">
      <c r="A799" s="860"/>
      <c r="B799" s="860"/>
      <c r="C799" s="860"/>
      <c r="D799" s="860"/>
      <c r="E799" s="860"/>
      <c r="F799" s="860"/>
      <c r="G799" s="868"/>
      <c r="H799" s="860"/>
      <c r="I799" s="860"/>
      <c r="J799" s="860"/>
      <c r="K799" s="860"/>
      <c r="L799" s="860"/>
      <c r="M799" s="860"/>
      <c r="N799" s="860"/>
      <c r="O799" s="860"/>
      <c r="P799" s="860"/>
      <c r="Q799" s="860"/>
      <c r="R799" s="860"/>
      <c r="S799" s="860"/>
      <c r="T799" s="860"/>
      <c r="U799" s="860"/>
      <c r="V799" s="860"/>
      <c r="W799" s="860"/>
      <c r="X799" s="860"/>
      <c r="Y799" s="860"/>
      <c r="Z799" s="860"/>
      <c r="AA799" s="860"/>
      <c r="AB799" s="860"/>
      <c r="AC799" s="860"/>
      <c r="AD799" s="860"/>
    </row>
    <row r="800" spans="1:30" ht="15.75" customHeight="1" x14ac:dyDescent="0.25">
      <c r="A800" s="860"/>
      <c r="B800" s="860"/>
      <c r="C800" s="860"/>
      <c r="D800" s="860"/>
      <c r="E800" s="860"/>
      <c r="F800" s="860"/>
      <c r="G800" s="868"/>
      <c r="H800" s="860"/>
      <c r="I800" s="860"/>
      <c r="J800" s="860"/>
      <c r="K800" s="860"/>
      <c r="L800" s="860"/>
      <c r="M800" s="860"/>
      <c r="N800" s="860"/>
      <c r="O800" s="860"/>
      <c r="P800" s="860"/>
      <c r="Q800" s="860"/>
      <c r="R800" s="860"/>
      <c r="S800" s="860"/>
      <c r="T800" s="860"/>
      <c r="U800" s="860"/>
      <c r="V800" s="860"/>
      <c r="W800" s="860"/>
      <c r="X800" s="860"/>
      <c r="Y800" s="860"/>
      <c r="Z800" s="860"/>
      <c r="AA800" s="860"/>
      <c r="AB800" s="860"/>
      <c r="AC800" s="860"/>
      <c r="AD800" s="860"/>
    </row>
    <row r="801" spans="1:30" ht="15.75" customHeight="1" x14ac:dyDescent="0.25">
      <c r="A801" s="860"/>
      <c r="B801" s="860"/>
      <c r="C801" s="860"/>
      <c r="D801" s="860"/>
      <c r="E801" s="860"/>
      <c r="F801" s="860"/>
      <c r="G801" s="868"/>
      <c r="H801" s="860"/>
      <c r="I801" s="860"/>
      <c r="J801" s="860"/>
      <c r="K801" s="860"/>
      <c r="L801" s="860"/>
      <c r="M801" s="860"/>
      <c r="N801" s="860"/>
      <c r="O801" s="860"/>
      <c r="P801" s="860"/>
      <c r="Q801" s="860"/>
      <c r="R801" s="860"/>
      <c r="S801" s="860"/>
      <c r="T801" s="860"/>
      <c r="U801" s="860"/>
      <c r="V801" s="860"/>
      <c r="W801" s="860"/>
      <c r="X801" s="860"/>
      <c r="Y801" s="860"/>
      <c r="Z801" s="860"/>
      <c r="AA801" s="860"/>
      <c r="AB801" s="860"/>
      <c r="AC801" s="860"/>
      <c r="AD801" s="860"/>
    </row>
    <row r="802" spans="1:30" ht="15.75" customHeight="1" x14ac:dyDescent="0.25">
      <c r="A802" s="860"/>
      <c r="B802" s="860"/>
      <c r="C802" s="860"/>
      <c r="D802" s="860"/>
      <c r="E802" s="860"/>
      <c r="F802" s="860"/>
      <c r="G802" s="868"/>
      <c r="H802" s="860"/>
      <c r="I802" s="860"/>
      <c r="J802" s="860"/>
      <c r="K802" s="860"/>
      <c r="L802" s="860"/>
      <c r="M802" s="860"/>
      <c r="N802" s="860"/>
      <c r="O802" s="860"/>
      <c r="P802" s="860"/>
      <c r="Q802" s="860"/>
      <c r="R802" s="860"/>
      <c r="S802" s="860"/>
      <c r="T802" s="860"/>
      <c r="U802" s="860"/>
      <c r="V802" s="860"/>
      <c r="W802" s="860"/>
      <c r="X802" s="860"/>
      <c r="Y802" s="860"/>
      <c r="Z802" s="860"/>
      <c r="AA802" s="860"/>
      <c r="AB802" s="860"/>
      <c r="AC802" s="860"/>
      <c r="AD802" s="860"/>
    </row>
    <row r="803" spans="1:30" ht="15.75" customHeight="1" x14ac:dyDescent="0.25">
      <c r="A803" s="860"/>
      <c r="B803" s="860"/>
      <c r="C803" s="860"/>
      <c r="D803" s="860"/>
      <c r="E803" s="860"/>
      <c r="F803" s="860"/>
      <c r="G803" s="868"/>
      <c r="H803" s="860"/>
      <c r="I803" s="860"/>
      <c r="J803" s="860"/>
      <c r="K803" s="860"/>
      <c r="L803" s="860"/>
      <c r="M803" s="860"/>
      <c r="N803" s="860"/>
      <c r="O803" s="860"/>
      <c r="P803" s="860"/>
      <c r="Q803" s="860"/>
      <c r="R803" s="860"/>
      <c r="S803" s="860"/>
      <c r="T803" s="860"/>
      <c r="U803" s="860"/>
      <c r="V803" s="860"/>
      <c r="W803" s="860"/>
      <c r="X803" s="860"/>
      <c r="Y803" s="860"/>
      <c r="Z803" s="860"/>
      <c r="AA803" s="860"/>
      <c r="AB803" s="860"/>
      <c r="AC803" s="860"/>
      <c r="AD803" s="860"/>
    </row>
    <row r="804" spans="1:30" ht="15.75" customHeight="1" x14ac:dyDescent="0.25">
      <c r="A804" s="860"/>
      <c r="B804" s="860"/>
      <c r="C804" s="860"/>
      <c r="D804" s="860"/>
      <c r="E804" s="860"/>
      <c r="F804" s="860"/>
      <c r="G804" s="868"/>
      <c r="H804" s="860"/>
      <c r="I804" s="860"/>
      <c r="J804" s="860"/>
      <c r="K804" s="860"/>
      <c r="L804" s="860"/>
      <c r="M804" s="860"/>
      <c r="N804" s="860"/>
      <c r="O804" s="860"/>
      <c r="P804" s="860"/>
      <c r="Q804" s="860"/>
      <c r="R804" s="860"/>
      <c r="S804" s="860"/>
      <c r="T804" s="860"/>
      <c r="U804" s="860"/>
      <c r="V804" s="860"/>
      <c r="W804" s="860"/>
      <c r="X804" s="860"/>
      <c r="Y804" s="860"/>
      <c r="Z804" s="860"/>
      <c r="AA804" s="860"/>
      <c r="AB804" s="860"/>
      <c r="AC804" s="860"/>
      <c r="AD804" s="860"/>
    </row>
    <row r="805" spans="1:30" ht="15.75" customHeight="1" x14ac:dyDescent="0.25">
      <c r="A805" s="860"/>
      <c r="B805" s="860"/>
      <c r="C805" s="860"/>
      <c r="D805" s="860"/>
      <c r="E805" s="860"/>
      <c r="F805" s="860"/>
      <c r="G805" s="868"/>
      <c r="H805" s="860"/>
      <c r="I805" s="860"/>
      <c r="J805" s="860"/>
      <c r="K805" s="860"/>
      <c r="L805" s="860"/>
      <c r="M805" s="860"/>
      <c r="N805" s="860"/>
      <c r="O805" s="860"/>
      <c r="P805" s="860"/>
      <c r="Q805" s="860"/>
      <c r="R805" s="860"/>
      <c r="S805" s="860"/>
      <c r="T805" s="860"/>
      <c r="U805" s="860"/>
      <c r="V805" s="860"/>
      <c r="W805" s="860"/>
      <c r="X805" s="860"/>
      <c r="Y805" s="860"/>
      <c r="Z805" s="860"/>
      <c r="AA805" s="860"/>
      <c r="AB805" s="860"/>
      <c r="AC805" s="860"/>
      <c r="AD805" s="860"/>
    </row>
    <row r="806" spans="1:30" ht="15.75" customHeight="1" x14ac:dyDescent="0.25">
      <c r="A806" s="860"/>
      <c r="B806" s="860"/>
      <c r="C806" s="860"/>
      <c r="D806" s="860"/>
      <c r="E806" s="860"/>
      <c r="F806" s="860"/>
      <c r="G806" s="868"/>
      <c r="H806" s="860"/>
      <c r="I806" s="860"/>
      <c r="J806" s="860"/>
      <c r="K806" s="860"/>
      <c r="L806" s="860"/>
      <c r="M806" s="860"/>
      <c r="N806" s="860"/>
      <c r="O806" s="860"/>
      <c r="P806" s="860"/>
      <c r="Q806" s="860"/>
      <c r="R806" s="860"/>
      <c r="S806" s="860"/>
      <c r="T806" s="860"/>
      <c r="U806" s="860"/>
      <c r="V806" s="860"/>
      <c r="W806" s="860"/>
      <c r="X806" s="860"/>
      <c r="Y806" s="860"/>
      <c r="Z806" s="860"/>
      <c r="AA806" s="860"/>
      <c r="AB806" s="860"/>
      <c r="AC806" s="860"/>
      <c r="AD806" s="860"/>
    </row>
    <row r="807" spans="1:30" ht="15.75" customHeight="1" x14ac:dyDescent="0.25">
      <c r="A807" s="860"/>
      <c r="B807" s="860"/>
      <c r="C807" s="860"/>
      <c r="D807" s="860"/>
      <c r="E807" s="860"/>
      <c r="F807" s="860"/>
      <c r="G807" s="868"/>
      <c r="H807" s="860"/>
      <c r="I807" s="860"/>
      <c r="J807" s="860"/>
      <c r="K807" s="860"/>
      <c r="L807" s="860"/>
      <c r="M807" s="860"/>
      <c r="N807" s="860"/>
      <c r="O807" s="860"/>
      <c r="P807" s="860"/>
      <c r="Q807" s="860"/>
      <c r="R807" s="860"/>
      <c r="S807" s="860"/>
      <c r="T807" s="860"/>
      <c r="U807" s="860"/>
      <c r="V807" s="860"/>
      <c r="W807" s="860"/>
      <c r="X807" s="860"/>
      <c r="Y807" s="860"/>
      <c r="Z807" s="860"/>
      <c r="AA807" s="860"/>
      <c r="AB807" s="860"/>
      <c r="AC807" s="860"/>
      <c r="AD807" s="860"/>
    </row>
    <row r="808" spans="1:30" ht="15.75" customHeight="1" x14ac:dyDescent="0.25">
      <c r="A808" s="860"/>
      <c r="B808" s="860"/>
      <c r="C808" s="860"/>
      <c r="D808" s="860"/>
      <c r="E808" s="860"/>
      <c r="F808" s="860"/>
      <c r="G808" s="868"/>
      <c r="H808" s="860"/>
      <c r="I808" s="860"/>
      <c r="J808" s="860"/>
      <c r="K808" s="860"/>
      <c r="L808" s="860"/>
      <c r="M808" s="860"/>
      <c r="N808" s="860"/>
      <c r="O808" s="860"/>
      <c r="P808" s="860"/>
      <c r="Q808" s="860"/>
      <c r="R808" s="860"/>
      <c r="S808" s="860"/>
      <c r="T808" s="860"/>
      <c r="U808" s="860"/>
      <c r="V808" s="860"/>
      <c r="W808" s="860"/>
      <c r="X808" s="860"/>
      <c r="Y808" s="860"/>
      <c r="Z808" s="860"/>
      <c r="AA808" s="860"/>
      <c r="AB808" s="860"/>
      <c r="AC808" s="860"/>
      <c r="AD808" s="860"/>
    </row>
    <row r="809" spans="1:30" ht="15.75" customHeight="1" x14ac:dyDescent="0.25">
      <c r="A809" s="860"/>
      <c r="B809" s="860"/>
      <c r="C809" s="860"/>
      <c r="D809" s="860"/>
      <c r="E809" s="860"/>
      <c r="F809" s="860"/>
      <c r="G809" s="868"/>
      <c r="H809" s="860"/>
      <c r="I809" s="860"/>
      <c r="J809" s="860"/>
      <c r="K809" s="860"/>
      <c r="L809" s="860"/>
      <c r="M809" s="860"/>
      <c r="N809" s="860"/>
      <c r="O809" s="860"/>
      <c r="P809" s="860"/>
      <c r="Q809" s="860"/>
      <c r="R809" s="860"/>
      <c r="S809" s="860"/>
      <c r="T809" s="860"/>
      <c r="U809" s="860"/>
      <c r="V809" s="860"/>
      <c r="W809" s="860"/>
      <c r="X809" s="860"/>
      <c r="Y809" s="860"/>
      <c r="Z809" s="860"/>
      <c r="AA809" s="860"/>
      <c r="AB809" s="860"/>
      <c r="AC809" s="860"/>
      <c r="AD809" s="860"/>
    </row>
    <row r="810" spans="1:30" ht="15.75" customHeight="1" x14ac:dyDescent="0.25">
      <c r="A810" s="860"/>
      <c r="B810" s="860"/>
      <c r="C810" s="860"/>
      <c r="D810" s="860"/>
      <c r="E810" s="860"/>
      <c r="F810" s="860"/>
      <c r="G810" s="868"/>
      <c r="H810" s="860"/>
      <c r="I810" s="860"/>
      <c r="J810" s="860"/>
      <c r="K810" s="860"/>
      <c r="L810" s="860"/>
      <c r="M810" s="860"/>
      <c r="N810" s="860"/>
      <c r="O810" s="860"/>
      <c r="P810" s="860"/>
      <c r="Q810" s="860"/>
      <c r="R810" s="860"/>
      <c r="S810" s="860"/>
      <c r="T810" s="860"/>
      <c r="U810" s="860"/>
      <c r="V810" s="860"/>
      <c r="W810" s="860"/>
      <c r="X810" s="860"/>
      <c r="Y810" s="860"/>
      <c r="Z810" s="860"/>
      <c r="AA810" s="860"/>
      <c r="AB810" s="860"/>
      <c r="AC810" s="860"/>
      <c r="AD810" s="860"/>
    </row>
    <row r="811" spans="1:30" ht="15.75" customHeight="1" x14ac:dyDescent="0.25">
      <c r="A811" s="860"/>
      <c r="B811" s="860"/>
      <c r="C811" s="860"/>
      <c r="D811" s="860"/>
      <c r="E811" s="860"/>
      <c r="F811" s="860"/>
      <c r="G811" s="868"/>
      <c r="H811" s="860"/>
      <c r="I811" s="860"/>
      <c r="J811" s="860"/>
      <c r="K811" s="860"/>
      <c r="L811" s="860"/>
      <c r="M811" s="860"/>
      <c r="N811" s="860"/>
      <c r="O811" s="860"/>
      <c r="P811" s="860"/>
      <c r="Q811" s="860"/>
      <c r="R811" s="860"/>
      <c r="S811" s="860"/>
      <c r="T811" s="860"/>
      <c r="U811" s="860"/>
      <c r="V811" s="860"/>
      <c r="W811" s="860"/>
      <c r="X811" s="860"/>
      <c r="Y811" s="860"/>
      <c r="Z811" s="860"/>
      <c r="AA811" s="860"/>
      <c r="AB811" s="860"/>
      <c r="AC811" s="860"/>
      <c r="AD811" s="860"/>
    </row>
    <row r="812" spans="1:30" ht="15.75" customHeight="1" x14ac:dyDescent="0.25">
      <c r="A812" s="860"/>
      <c r="B812" s="860"/>
      <c r="C812" s="860"/>
      <c r="D812" s="860"/>
      <c r="E812" s="860"/>
      <c r="F812" s="860"/>
      <c r="G812" s="868"/>
      <c r="H812" s="860"/>
      <c r="I812" s="860"/>
      <c r="J812" s="860"/>
      <c r="K812" s="860"/>
      <c r="L812" s="860"/>
      <c r="M812" s="860"/>
      <c r="N812" s="860"/>
      <c r="O812" s="860"/>
      <c r="P812" s="860"/>
      <c r="Q812" s="860"/>
      <c r="R812" s="860"/>
      <c r="S812" s="860"/>
      <c r="T812" s="860"/>
      <c r="U812" s="860"/>
      <c r="V812" s="860"/>
      <c r="W812" s="860"/>
      <c r="X812" s="860"/>
      <c r="Y812" s="860"/>
      <c r="Z812" s="860"/>
      <c r="AA812" s="860"/>
      <c r="AB812" s="860"/>
      <c r="AC812" s="860"/>
      <c r="AD812" s="860"/>
    </row>
    <row r="813" spans="1:30" ht="15.75" customHeight="1" x14ac:dyDescent="0.25">
      <c r="A813" s="860"/>
      <c r="B813" s="860"/>
      <c r="C813" s="860"/>
      <c r="D813" s="860"/>
      <c r="E813" s="860"/>
      <c r="F813" s="860"/>
      <c r="G813" s="868"/>
      <c r="H813" s="860"/>
      <c r="I813" s="860"/>
      <c r="J813" s="860"/>
      <c r="K813" s="860"/>
      <c r="L813" s="860"/>
      <c r="M813" s="860"/>
      <c r="N813" s="860"/>
      <c r="O813" s="860"/>
      <c r="P813" s="860"/>
      <c r="Q813" s="860"/>
      <c r="R813" s="860"/>
      <c r="S813" s="860"/>
      <c r="T813" s="860"/>
      <c r="U813" s="860"/>
      <c r="V813" s="860"/>
      <c r="W813" s="860"/>
      <c r="X813" s="860"/>
      <c r="Y813" s="860"/>
      <c r="Z813" s="860"/>
      <c r="AA813" s="860"/>
      <c r="AB813" s="860"/>
      <c r="AC813" s="860"/>
      <c r="AD813" s="860"/>
    </row>
    <row r="814" spans="1:30" ht="15.75" customHeight="1" x14ac:dyDescent="0.25">
      <c r="A814" s="860"/>
      <c r="B814" s="860"/>
      <c r="C814" s="860"/>
      <c r="D814" s="860"/>
      <c r="E814" s="860"/>
      <c r="F814" s="860"/>
      <c r="G814" s="868"/>
      <c r="H814" s="860"/>
      <c r="I814" s="860"/>
      <c r="J814" s="860"/>
      <c r="K814" s="860"/>
      <c r="L814" s="860"/>
      <c r="M814" s="860"/>
      <c r="N814" s="860"/>
      <c r="O814" s="860"/>
      <c r="P814" s="860"/>
      <c r="Q814" s="860"/>
      <c r="R814" s="860"/>
      <c r="S814" s="860"/>
      <c r="T814" s="860"/>
      <c r="U814" s="860"/>
      <c r="V814" s="860"/>
      <c r="W814" s="860"/>
      <c r="X814" s="860"/>
      <c r="Y814" s="860"/>
      <c r="Z814" s="860"/>
      <c r="AA814" s="860"/>
      <c r="AB814" s="860"/>
      <c r="AC814" s="860"/>
      <c r="AD814" s="860"/>
    </row>
    <row r="815" spans="1:30" ht="15.75" customHeight="1" x14ac:dyDescent="0.25">
      <c r="A815" s="860"/>
      <c r="B815" s="860"/>
      <c r="C815" s="860"/>
      <c r="D815" s="860"/>
      <c r="E815" s="860"/>
      <c r="F815" s="860"/>
      <c r="G815" s="868"/>
      <c r="H815" s="860"/>
      <c r="I815" s="860"/>
      <c r="J815" s="860"/>
      <c r="K815" s="860"/>
      <c r="L815" s="860"/>
      <c r="M815" s="860"/>
      <c r="N815" s="860"/>
      <c r="O815" s="860"/>
      <c r="P815" s="860"/>
      <c r="Q815" s="860"/>
      <c r="R815" s="860"/>
      <c r="S815" s="860"/>
      <c r="T815" s="860"/>
      <c r="U815" s="860"/>
      <c r="V815" s="860"/>
      <c r="W815" s="860"/>
      <c r="X815" s="860"/>
      <c r="Y815" s="860"/>
      <c r="Z815" s="860"/>
      <c r="AA815" s="860"/>
      <c r="AB815" s="860"/>
      <c r="AC815" s="860"/>
      <c r="AD815" s="860"/>
    </row>
    <row r="816" spans="1:30" ht="15.75" customHeight="1" x14ac:dyDescent="0.25">
      <c r="A816" s="860"/>
      <c r="B816" s="860"/>
      <c r="C816" s="860"/>
      <c r="D816" s="860"/>
      <c r="E816" s="860"/>
      <c r="F816" s="860"/>
      <c r="G816" s="868"/>
      <c r="H816" s="860"/>
      <c r="I816" s="860"/>
      <c r="J816" s="860"/>
      <c r="K816" s="860"/>
      <c r="L816" s="860"/>
      <c r="M816" s="860"/>
      <c r="N816" s="860"/>
      <c r="O816" s="860"/>
      <c r="P816" s="860"/>
      <c r="Q816" s="860"/>
      <c r="R816" s="860"/>
      <c r="S816" s="860"/>
      <c r="T816" s="860"/>
      <c r="U816" s="860"/>
      <c r="V816" s="860"/>
      <c r="W816" s="860"/>
      <c r="X816" s="860"/>
      <c r="Y816" s="860"/>
      <c r="Z816" s="860"/>
      <c r="AA816" s="860"/>
      <c r="AB816" s="860"/>
      <c r="AC816" s="860"/>
      <c r="AD816" s="860"/>
    </row>
    <row r="817" spans="1:30" ht="15.75" customHeight="1" x14ac:dyDescent="0.25">
      <c r="A817" s="860"/>
      <c r="B817" s="860"/>
      <c r="C817" s="860"/>
      <c r="D817" s="860"/>
      <c r="E817" s="860"/>
      <c r="F817" s="860"/>
      <c r="G817" s="868"/>
      <c r="H817" s="860"/>
      <c r="I817" s="860"/>
      <c r="J817" s="860"/>
      <c r="K817" s="860"/>
      <c r="L817" s="860"/>
      <c r="M817" s="860"/>
      <c r="N817" s="860"/>
      <c r="O817" s="860"/>
      <c r="P817" s="860"/>
      <c r="Q817" s="860"/>
      <c r="R817" s="860"/>
      <c r="S817" s="860"/>
      <c r="T817" s="860"/>
      <c r="U817" s="860"/>
      <c r="V817" s="860"/>
      <c r="W817" s="860"/>
      <c r="X817" s="860"/>
      <c r="Y817" s="860"/>
      <c r="Z817" s="860"/>
      <c r="AA817" s="860"/>
      <c r="AB817" s="860"/>
      <c r="AC817" s="860"/>
      <c r="AD817" s="860"/>
    </row>
    <row r="818" spans="1:30" ht="15.75" customHeight="1" x14ac:dyDescent="0.25">
      <c r="A818" s="860"/>
      <c r="B818" s="860"/>
      <c r="C818" s="860"/>
      <c r="D818" s="860"/>
      <c r="E818" s="860"/>
      <c r="F818" s="860"/>
      <c r="G818" s="868"/>
      <c r="H818" s="860"/>
      <c r="I818" s="860"/>
      <c r="J818" s="860"/>
      <c r="K818" s="860"/>
      <c r="L818" s="860"/>
      <c r="M818" s="860"/>
      <c r="N818" s="860"/>
      <c r="O818" s="860"/>
      <c r="P818" s="860"/>
      <c r="Q818" s="860"/>
      <c r="R818" s="860"/>
      <c r="S818" s="860"/>
      <c r="T818" s="860"/>
      <c r="U818" s="860"/>
      <c r="V818" s="860"/>
      <c r="W818" s="860"/>
      <c r="X818" s="860"/>
      <c r="Y818" s="860"/>
      <c r="Z818" s="860"/>
      <c r="AA818" s="860"/>
      <c r="AB818" s="860"/>
      <c r="AC818" s="860"/>
      <c r="AD818" s="860"/>
    </row>
    <row r="819" spans="1:30" ht="15.75" customHeight="1" x14ac:dyDescent="0.25">
      <c r="A819" s="860"/>
      <c r="B819" s="860"/>
      <c r="C819" s="860"/>
      <c r="D819" s="860"/>
      <c r="E819" s="860"/>
      <c r="F819" s="860"/>
      <c r="G819" s="868"/>
      <c r="H819" s="860"/>
      <c r="I819" s="860"/>
      <c r="J819" s="860"/>
      <c r="K819" s="860"/>
      <c r="L819" s="860"/>
      <c r="M819" s="860"/>
      <c r="N819" s="860"/>
      <c r="O819" s="860"/>
      <c r="P819" s="860"/>
      <c r="Q819" s="860"/>
      <c r="R819" s="860"/>
      <c r="S819" s="860"/>
      <c r="T819" s="860"/>
      <c r="U819" s="860"/>
      <c r="V819" s="860"/>
      <c r="W819" s="860"/>
      <c r="X819" s="860"/>
      <c r="Y819" s="860"/>
      <c r="Z819" s="860"/>
      <c r="AA819" s="860"/>
      <c r="AB819" s="860"/>
      <c r="AC819" s="860"/>
      <c r="AD819" s="860"/>
    </row>
    <row r="820" spans="1:30" ht="15.75" customHeight="1" x14ac:dyDescent="0.25">
      <c r="A820" s="860"/>
      <c r="B820" s="860"/>
      <c r="C820" s="860"/>
      <c r="D820" s="860"/>
      <c r="E820" s="860"/>
      <c r="F820" s="860"/>
      <c r="G820" s="868"/>
      <c r="H820" s="860"/>
      <c r="I820" s="860"/>
      <c r="J820" s="860"/>
      <c r="K820" s="860"/>
      <c r="L820" s="860"/>
      <c r="M820" s="860"/>
      <c r="N820" s="860"/>
      <c r="O820" s="860"/>
      <c r="P820" s="860"/>
      <c r="Q820" s="860"/>
      <c r="R820" s="860"/>
      <c r="S820" s="860"/>
      <c r="T820" s="860"/>
      <c r="U820" s="860"/>
      <c r="V820" s="860"/>
      <c r="W820" s="860"/>
      <c r="X820" s="860"/>
      <c r="Y820" s="860"/>
      <c r="Z820" s="860"/>
      <c r="AA820" s="860"/>
      <c r="AB820" s="860"/>
      <c r="AC820" s="860"/>
      <c r="AD820" s="860"/>
    </row>
    <row r="821" spans="1:30" ht="15.75" customHeight="1" x14ac:dyDescent="0.25">
      <c r="A821" s="860"/>
      <c r="B821" s="860"/>
      <c r="C821" s="860"/>
      <c r="D821" s="860"/>
      <c r="E821" s="860"/>
      <c r="F821" s="860"/>
      <c r="G821" s="868"/>
      <c r="H821" s="860"/>
      <c r="I821" s="860"/>
      <c r="J821" s="860"/>
      <c r="K821" s="860"/>
      <c r="L821" s="860"/>
      <c r="M821" s="860"/>
      <c r="N821" s="860"/>
      <c r="O821" s="860"/>
      <c r="P821" s="860"/>
      <c r="Q821" s="860"/>
      <c r="R821" s="860"/>
      <c r="S821" s="860"/>
      <c r="T821" s="860"/>
      <c r="U821" s="860"/>
      <c r="V821" s="860"/>
      <c r="W821" s="860"/>
      <c r="X821" s="860"/>
      <c r="Y821" s="860"/>
      <c r="Z821" s="860"/>
      <c r="AA821" s="860"/>
      <c r="AB821" s="860"/>
      <c r="AC821" s="860"/>
      <c r="AD821" s="860"/>
    </row>
    <row r="822" spans="1:30" ht="15.75" customHeight="1" x14ac:dyDescent="0.25">
      <c r="A822" s="860"/>
      <c r="B822" s="860"/>
      <c r="C822" s="860"/>
      <c r="D822" s="860"/>
      <c r="E822" s="860"/>
      <c r="F822" s="860"/>
      <c r="G822" s="868"/>
      <c r="H822" s="860"/>
      <c r="I822" s="860"/>
      <c r="J822" s="860"/>
      <c r="K822" s="860"/>
      <c r="L822" s="860"/>
      <c r="M822" s="860"/>
      <c r="N822" s="860"/>
      <c r="O822" s="860"/>
      <c r="P822" s="860"/>
      <c r="Q822" s="860"/>
      <c r="R822" s="860"/>
      <c r="S822" s="860"/>
      <c r="T822" s="860"/>
      <c r="U822" s="860"/>
      <c r="V822" s="860"/>
      <c r="W822" s="860"/>
      <c r="X822" s="860"/>
      <c r="Y822" s="860"/>
      <c r="Z822" s="860"/>
      <c r="AA822" s="860"/>
      <c r="AB822" s="860"/>
      <c r="AC822" s="860"/>
      <c r="AD822" s="860"/>
    </row>
    <row r="823" spans="1:30" ht="15.75" customHeight="1" x14ac:dyDescent="0.25">
      <c r="A823" s="860"/>
      <c r="B823" s="860"/>
      <c r="C823" s="860"/>
      <c r="D823" s="860"/>
      <c r="E823" s="860"/>
      <c r="F823" s="860"/>
      <c r="G823" s="868"/>
      <c r="H823" s="860"/>
      <c r="I823" s="860"/>
      <c r="J823" s="860"/>
      <c r="K823" s="860"/>
      <c r="L823" s="860"/>
      <c r="M823" s="860"/>
      <c r="N823" s="860"/>
      <c r="O823" s="860"/>
      <c r="P823" s="860"/>
      <c r="Q823" s="860"/>
      <c r="R823" s="860"/>
      <c r="S823" s="860"/>
      <c r="T823" s="860"/>
      <c r="U823" s="860"/>
      <c r="V823" s="860"/>
      <c r="W823" s="860"/>
      <c r="X823" s="860"/>
      <c r="Y823" s="860"/>
      <c r="Z823" s="860"/>
      <c r="AA823" s="860"/>
      <c r="AB823" s="860"/>
      <c r="AC823" s="860"/>
      <c r="AD823" s="860"/>
    </row>
    <row r="824" spans="1:30" ht="15.75" customHeight="1" x14ac:dyDescent="0.25">
      <c r="A824" s="860"/>
      <c r="B824" s="860"/>
      <c r="C824" s="860"/>
      <c r="D824" s="860"/>
      <c r="E824" s="860"/>
      <c r="F824" s="860"/>
      <c r="G824" s="868"/>
      <c r="H824" s="860"/>
      <c r="I824" s="860"/>
      <c r="J824" s="860"/>
      <c r="K824" s="860"/>
      <c r="L824" s="860"/>
      <c r="M824" s="860"/>
      <c r="N824" s="860"/>
      <c r="O824" s="860"/>
      <c r="P824" s="860"/>
      <c r="Q824" s="860"/>
      <c r="R824" s="860"/>
      <c r="S824" s="860"/>
      <c r="T824" s="860"/>
      <c r="U824" s="860"/>
      <c r="V824" s="860"/>
      <c r="W824" s="860"/>
      <c r="X824" s="860"/>
      <c r="Y824" s="860"/>
      <c r="Z824" s="860"/>
      <c r="AA824" s="860"/>
      <c r="AB824" s="860"/>
      <c r="AC824" s="860"/>
      <c r="AD824" s="860"/>
    </row>
    <row r="825" spans="1:30" ht="15.75" customHeight="1" x14ac:dyDescent="0.25">
      <c r="A825" s="860"/>
      <c r="B825" s="860"/>
      <c r="C825" s="860"/>
      <c r="D825" s="860"/>
      <c r="E825" s="860"/>
      <c r="F825" s="860"/>
      <c r="G825" s="868"/>
      <c r="H825" s="860"/>
      <c r="I825" s="860"/>
      <c r="J825" s="860"/>
      <c r="K825" s="860"/>
      <c r="L825" s="860"/>
      <c r="M825" s="860"/>
      <c r="N825" s="860"/>
      <c r="O825" s="860"/>
      <c r="P825" s="860"/>
      <c r="Q825" s="860"/>
      <c r="R825" s="860"/>
      <c r="S825" s="860"/>
      <c r="T825" s="860"/>
      <c r="U825" s="860"/>
      <c r="V825" s="860"/>
      <c r="W825" s="860"/>
      <c r="X825" s="860"/>
      <c r="Y825" s="860"/>
      <c r="Z825" s="860"/>
      <c r="AA825" s="860"/>
      <c r="AB825" s="860"/>
      <c r="AC825" s="860"/>
      <c r="AD825" s="860"/>
    </row>
    <row r="826" spans="1:30" ht="15.75" customHeight="1" x14ac:dyDescent="0.25">
      <c r="A826" s="860"/>
      <c r="B826" s="860"/>
      <c r="C826" s="860"/>
      <c r="D826" s="860"/>
      <c r="E826" s="860"/>
      <c r="F826" s="860"/>
      <c r="G826" s="868"/>
      <c r="H826" s="860"/>
      <c r="I826" s="860"/>
      <c r="J826" s="860"/>
      <c r="K826" s="860"/>
      <c r="L826" s="860"/>
      <c r="M826" s="860"/>
      <c r="N826" s="860"/>
      <c r="O826" s="860"/>
      <c r="P826" s="860"/>
      <c r="Q826" s="860"/>
      <c r="R826" s="860"/>
      <c r="S826" s="860"/>
      <c r="T826" s="860"/>
      <c r="U826" s="860"/>
      <c r="V826" s="860"/>
      <c r="W826" s="860"/>
      <c r="X826" s="860"/>
      <c r="Y826" s="860"/>
      <c r="Z826" s="860"/>
      <c r="AA826" s="860"/>
      <c r="AB826" s="860"/>
      <c r="AC826" s="860"/>
      <c r="AD826" s="860"/>
    </row>
    <row r="827" spans="1:30" ht="15.75" customHeight="1" x14ac:dyDescent="0.25">
      <c r="A827" s="860"/>
      <c r="B827" s="860"/>
      <c r="C827" s="860"/>
      <c r="D827" s="860"/>
      <c r="E827" s="860"/>
      <c r="F827" s="860"/>
      <c r="G827" s="868"/>
      <c r="H827" s="860"/>
      <c r="I827" s="860"/>
      <c r="J827" s="860"/>
      <c r="K827" s="860"/>
      <c r="L827" s="860"/>
      <c r="M827" s="860"/>
      <c r="N827" s="860"/>
      <c r="O827" s="860"/>
      <c r="P827" s="860"/>
      <c r="Q827" s="860"/>
      <c r="R827" s="860"/>
      <c r="S827" s="860"/>
      <c r="T827" s="860"/>
      <c r="U827" s="860"/>
      <c r="V827" s="860"/>
      <c r="W827" s="860"/>
      <c r="X827" s="860"/>
      <c r="Y827" s="860"/>
      <c r="Z827" s="860"/>
      <c r="AA827" s="860"/>
      <c r="AB827" s="860"/>
      <c r="AC827" s="860"/>
      <c r="AD827" s="860"/>
    </row>
    <row r="828" spans="1:30" ht="15.75" customHeight="1" x14ac:dyDescent="0.25">
      <c r="A828" s="860"/>
      <c r="B828" s="860"/>
      <c r="C828" s="860"/>
      <c r="D828" s="860"/>
      <c r="E828" s="860"/>
      <c r="F828" s="860"/>
      <c r="G828" s="868"/>
      <c r="H828" s="860"/>
      <c r="I828" s="860"/>
      <c r="J828" s="860"/>
      <c r="K828" s="860"/>
      <c r="L828" s="860"/>
      <c r="M828" s="860"/>
      <c r="N828" s="860"/>
      <c r="O828" s="860"/>
      <c r="P828" s="860"/>
      <c r="Q828" s="860"/>
      <c r="R828" s="860"/>
      <c r="S828" s="860"/>
      <c r="T828" s="860"/>
      <c r="U828" s="860"/>
      <c r="V828" s="860"/>
      <c r="W828" s="860"/>
      <c r="X828" s="860"/>
      <c r="Y828" s="860"/>
      <c r="Z828" s="860"/>
      <c r="AA828" s="860"/>
      <c r="AB828" s="860"/>
      <c r="AC828" s="860"/>
      <c r="AD828" s="860"/>
    </row>
    <row r="829" spans="1:30" ht="15.75" customHeight="1" x14ac:dyDescent="0.25">
      <c r="A829" s="860"/>
      <c r="B829" s="860"/>
      <c r="C829" s="860"/>
      <c r="D829" s="860"/>
      <c r="E829" s="860"/>
      <c r="F829" s="860"/>
      <c r="G829" s="868"/>
      <c r="H829" s="860"/>
      <c r="I829" s="860"/>
      <c r="J829" s="860"/>
      <c r="K829" s="860"/>
      <c r="L829" s="860"/>
      <c r="M829" s="860"/>
      <c r="N829" s="860"/>
      <c r="O829" s="860"/>
      <c r="P829" s="860"/>
      <c r="Q829" s="860"/>
      <c r="R829" s="860"/>
      <c r="S829" s="860"/>
      <c r="T829" s="860"/>
      <c r="U829" s="860"/>
      <c r="V829" s="860"/>
      <c r="W829" s="860"/>
      <c r="X829" s="860"/>
      <c r="Y829" s="860"/>
      <c r="Z829" s="860"/>
      <c r="AA829" s="860"/>
      <c r="AB829" s="860"/>
      <c r="AC829" s="860"/>
      <c r="AD829" s="860"/>
    </row>
    <row r="830" spans="1:30" ht="15.75" customHeight="1" x14ac:dyDescent="0.25">
      <c r="A830" s="860"/>
      <c r="B830" s="860"/>
      <c r="C830" s="860"/>
      <c r="D830" s="860"/>
      <c r="E830" s="860"/>
      <c r="F830" s="860"/>
      <c r="G830" s="868"/>
      <c r="H830" s="860"/>
      <c r="I830" s="860"/>
      <c r="J830" s="860"/>
      <c r="K830" s="860"/>
      <c r="L830" s="860"/>
      <c r="M830" s="860"/>
      <c r="N830" s="860"/>
      <c r="O830" s="860"/>
      <c r="P830" s="860"/>
      <c r="Q830" s="860"/>
      <c r="R830" s="860"/>
      <c r="S830" s="860"/>
      <c r="T830" s="860"/>
      <c r="U830" s="860"/>
      <c r="V830" s="860"/>
      <c r="W830" s="860"/>
      <c r="X830" s="860"/>
      <c r="Y830" s="860"/>
      <c r="Z830" s="860"/>
      <c r="AA830" s="860"/>
      <c r="AB830" s="860"/>
      <c r="AC830" s="860"/>
      <c r="AD830" s="860"/>
    </row>
    <row r="831" spans="1:30" ht="15.75" customHeight="1" x14ac:dyDescent="0.25">
      <c r="A831" s="860"/>
      <c r="B831" s="860"/>
      <c r="C831" s="860"/>
      <c r="D831" s="860"/>
      <c r="E831" s="860"/>
      <c r="F831" s="860"/>
      <c r="G831" s="868"/>
      <c r="H831" s="860"/>
      <c r="I831" s="860"/>
      <c r="J831" s="860"/>
      <c r="K831" s="860"/>
      <c r="L831" s="860"/>
      <c r="M831" s="860"/>
      <c r="N831" s="860"/>
      <c r="O831" s="860"/>
      <c r="P831" s="860"/>
      <c r="Q831" s="860"/>
      <c r="R831" s="860"/>
      <c r="S831" s="860"/>
      <c r="T831" s="860"/>
      <c r="U831" s="860"/>
      <c r="V831" s="860"/>
      <c r="W831" s="860"/>
      <c r="X831" s="860"/>
      <c r="Y831" s="860"/>
      <c r="Z831" s="860"/>
      <c r="AA831" s="860"/>
      <c r="AB831" s="860"/>
      <c r="AC831" s="860"/>
      <c r="AD831" s="860"/>
    </row>
    <row r="832" spans="1:30" ht="15.75" customHeight="1" x14ac:dyDescent="0.25">
      <c r="A832" s="860"/>
      <c r="B832" s="860"/>
      <c r="C832" s="860"/>
      <c r="D832" s="860"/>
      <c r="E832" s="860"/>
      <c r="F832" s="860"/>
      <c r="G832" s="868"/>
      <c r="H832" s="860"/>
      <c r="I832" s="860"/>
      <c r="J832" s="860"/>
      <c r="K832" s="860"/>
      <c r="L832" s="860"/>
      <c r="M832" s="860"/>
      <c r="N832" s="860"/>
      <c r="O832" s="860"/>
      <c r="P832" s="860"/>
      <c r="Q832" s="860"/>
      <c r="R832" s="860"/>
      <c r="S832" s="860"/>
      <c r="T832" s="860"/>
      <c r="U832" s="860"/>
      <c r="V832" s="860"/>
      <c r="W832" s="860"/>
      <c r="X832" s="860"/>
      <c r="Y832" s="860"/>
      <c r="Z832" s="860"/>
      <c r="AA832" s="860"/>
      <c r="AB832" s="860"/>
      <c r="AC832" s="860"/>
      <c r="AD832" s="860"/>
    </row>
    <row r="833" spans="1:30" ht="15.75" customHeight="1" x14ac:dyDescent="0.25">
      <c r="A833" s="860"/>
      <c r="B833" s="860"/>
      <c r="C833" s="860"/>
      <c r="D833" s="860"/>
      <c r="E833" s="860"/>
      <c r="F833" s="860"/>
      <c r="G833" s="868"/>
      <c r="H833" s="860"/>
      <c r="I833" s="860"/>
      <c r="J833" s="860"/>
      <c r="K833" s="860"/>
      <c r="L833" s="860"/>
      <c r="M833" s="860"/>
      <c r="N833" s="860"/>
      <c r="O833" s="860"/>
      <c r="P833" s="860"/>
      <c r="Q833" s="860"/>
      <c r="R833" s="860"/>
      <c r="S833" s="860"/>
      <c r="T833" s="860"/>
      <c r="U833" s="860"/>
      <c r="V833" s="860"/>
      <c r="W833" s="860"/>
      <c r="X833" s="860"/>
      <c r="Y833" s="860"/>
      <c r="Z833" s="860"/>
      <c r="AA833" s="860"/>
      <c r="AB833" s="860"/>
      <c r="AC833" s="860"/>
      <c r="AD833" s="860"/>
    </row>
    <row r="834" spans="1:30" ht="15.75" customHeight="1" x14ac:dyDescent="0.25">
      <c r="A834" s="860"/>
      <c r="B834" s="860"/>
      <c r="C834" s="860"/>
      <c r="D834" s="860"/>
      <c r="E834" s="860"/>
      <c r="F834" s="860"/>
      <c r="G834" s="868"/>
      <c r="H834" s="860"/>
      <c r="I834" s="860"/>
      <c r="J834" s="860"/>
      <c r="K834" s="860"/>
      <c r="L834" s="860"/>
      <c r="M834" s="860"/>
      <c r="N834" s="860"/>
      <c r="O834" s="860"/>
      <c r="P834" s="860"/>
      <c r="Q834" s="860"/>
      <c r="R834" s="860"/>
      <c r="S834" s="860"/>
      <c r="T834" s="860"/>
      <c r="U834" s="860"/>
      <c r="V834" s="860"/>
      <c r="W834" s="860"/>
      <c r="X834" s="860"/>
      <c r="Y834" s="860"/>
      <c r="Z834" s="860"/>
      <c r="AA834" s="860"/>
      <c r="AB834" s="860"/>
      <c r="AC834" s="860"/>
      <c r="AD834" s="860"/>
    </row>
    <row r="835" spans="1:30" ht="15.75" customHeight="1" x14ac:dyDescent="0.25">
      <c r="A835" s="860"/>
      <c r="B835" s="860"/>
      <c r="C835" s="860"/>
      <c r="D835" s="860"/>
      <c r="E835" s="860"/>
      <c r="F835" s="860"/>
      <c r="G835" s="868"/>
      <c r="H835" s="860"/>
      <c r="I835" s="860"/>
      <c r="J835" s="860"/>
      <c r="K835" s="860"/>
      <c r="L835" s="860"/>
      <c r="M835" s="860"/>
      <c r="N835" s="860"/>
      <c r="O835" s="860"/>
      <c r="P835" s="860"/>
      <c r="Q835" s="860"/>
      <c r="R835" s="860"/>
      <c r="S835" s="860"/>
      <c r="T835" s="860"/>
      <c r="U835" s="860"/>
      <c r="V835" s="860"/>
      <c r="W835" s="860"/>
      <c r="X835" s="860"/>
      <c r="Y835" s="860"/>
      <c r="Z835" s="860"/>
      <c r="AA835" s="860"/>
      <c r="AB835" s="860"/>
      <c r="AC835" s="860"/>
      <c r="AD835" s="860"/>
    </row>
    <row r="836" spans="1:30" ht="15.75" customHeight="1" x14ac:dyDescent="0.25">
      <c r="A836" s="860"/>
      <c r="B836" s="860"/>
      <c r="C836" s="860"/>
      <c r="D836" s="860"/>
      <c r="E836" s="860"/>
      <c r="F836" s="860"/>
      <c r="G836" s="868"/>
      <c r="H836" s="860"/>
      <c r="I836" s="860"/>
      <c r="J836" s="860"/>
      <c r="K836" s="860"/>
      <c r="L836" s="860"/>
      <c r="M836" s="860"/>
      <c r="N836" s="860"/>
      <c r="O836" s="860"/>
      <c r="P836" s="860"/>
      <c r="Q836" s="860"/>
      <c r="R836" s="860"/>
      <c r="S836" s="860"/>
      <c r="T836" s="860"/>
      <c r="U836" s="860"/>
      <c r="V836" s="860"/>
      <c r="W836" s="860"/>
      <c r="X836" s="860"/>
      <c r="Y836" s="860"/>
      <c r="Z836" s="860"/>
      <c r="AA836" s="860"/>
      <c r="AB836" s="860"/>
      <c r="AC836" s="860"/>
      <c r="AD836" s="860"/>
    </row>
    <row r="837" spans="1:30" ht="15.75" customHeight="1" x14ac:dyDescent="0.25">
      <c r="A837" s="860"/>
      <c r="B837" s="860"/>
      <c r="C837" s="860"/>
      <c r="D837" s="860"/>
      <c r="E837" s="860"/>
      <c r="F837" s="860"/>
      <c r="G837" s="868"/>
      <c r="H837" s="860"/>
      <c r="I837" s="860"/>
      <c r="J837" s="860"/>
      <c r="K837" s="860"/>
      <c r="L837" s="860"/>
      <c r="M837" s="860"/>
      <c r="N837" s="860"/>
      <c r="O837" s="860"/>
      <c r="P837" s="860"/>
      <c r="Q837" s="860"/>
      <c r="R837" s="860"/>
      <c r="S837" s="860"/>
      <c r="T837" s="860"/>
      <c r="U837" s="860"/>
      <c r="V837" s="860"/>
      <c r="W837" s="860"/>
      <c r="X837" s="860"/>
      <c r="Y837" s="860"/>
      <c r="Z837" s="860"/>
      <c r="AA837" s="860"/>
      <c r="AB837" s="860"/>
      <c r="AC837" s="860"/>
      <c r="AD837" s="860"/>
    </row>
    <row r="838" spans="1:30" ht="15.75" customHeight="1" x14ac:dyDescent="0.25">
      <c r="A838" s="860"/>
      <c r="B838" s="860"/>
      <c r="C838" s="860"/>
      <c r="D838" s="860"/>
      <c r="E838" s="860"/>
      <c r="F838" s="860"/>
      <c r="G838" s="868"/>
      <c r="H838" s="860"/>
      <c r="I838" s="860"/>
      <c r="J838" s="860"/>
      <c r="K838" s="860"/>
      <c r="L838" s="860"/>
      <c r="M838" s="860"/>
      <c r="N838" s="860"/>
      <c r="O838" s="860"/>
      <c r="P838" s="860"/>
      <c r="Q838" s="860"/>
      <c r="R838" s="860"/>
      <c r="S838" s="860"/>
      <c r="T838" s="860"/>
      <c r="U838" s="860"/>
      <c r="V838" s="860"/>
      <c r="W838" s="860"/>
      <c r="X838" s="860"/>
      <c r="Y838" s="860"/>
      <c r="Z838" s="860"/>
      <c r="AA838" s="860"/>
      <c r="AB838" s="860"/>
      <c r="AC838" s="860"/>
      <c r="AD838" s="860"/>
    </row>
    <row r="839" spans="1:30" ht="15.75" customHeight="1" x14ac:dyDescent="0.25">
      <c r="A839" s="860"/>
      <c r="B839" s="860"/>
      <c r="C839" s="860"/>
      <c r="D839" s="860"/>
      <c r="E839" s="860"/>
      <c r="F839" s="860"/>
      <c r="G839" s="868"/>
      <c r="H839" s="860"/>
      <c r="I839" s="860"/>
      <c r="J839" s="860"/>
      <c r="K839" s="860"/>
      <c r="L839" s="860"/>
      <c r="M839" s="860"/>
      <c r="N839" s="860"/>
      <c r="O839" s="860"/>
      <c r="P839" s="860"/>
      <c r="Q839" s="860"/>
      <c r="R839" s="860"/>
      <c r="S839" s="860"/>
      <c r="T839" s="860"/>
      <c r="U839" s="860"/>
      <c r="V839" s="860"/>
      <c r="W839" s="860"/>
      <c r="X839" s="860"/>
      <c r="Y839" s="860"/>
      <c r="Z839" s="860"/>
      <c r="AA839" s="860"/>
      <c r="AB839" s="860"/>
      <c r="AC839" s="860"/>
      <c r="AD839" s="860"/>
    </row>
    <row r="840" spans="1:30" ht="15.75" customHeight="1" x14ac:dyDescent="0.25">
      <c r="A840" s="860"/>
      <c r="B840" s="860"/>
      <c r="C840" s="860"/>
      <c r="D840" s="860"/>
      <c r="E840" s="860"/>
      <c r="F840" s="860"/>
      <c r="G840" s="868"/>
      <c r="H840" s="860"/>
      <c r="I840" s="860"/>
      <c r="J840" s="860"/>
      <c r="K840" s="860"/>
      <c r="L840" s="860"/>
      <c r="M840" s="860"/>
      <c r="N840" s="860"/>
      <c r="O840" s="860"/>
      <c r="P840" s="860"/>
      <c r="Q840" s="860"/>
      <c r="R840" s="860"/>
      <c r="S840" s="860"/>
      <c r="T840" s="860"/>
      <c r="U840" s="860"/>
      <c r="V840" s="860"/>
      <c r="W840" s="860"/>
      <c r="X840" s="860"/>
      <c r="Y840" s="860"/>
      <c r="Z840" s="860"/>
      <c r="AA840" s="860"/>
      <c r="AB840" s="860"/>
      <c r="AC840" s="860"/>
      <c r="AD840" s="860"/>
    </row>
    <row r="841" spans="1:30" ht="15.75" customHeight="1" x14ac:dyDescent="0.25">
      <c r="A841" s="860"/>
      <c r="B841" s="860"/>
      <c r="C841" s="860"/>
      <c r="D841" s="860"/>
      <c r="E841" s="860"/>
      <c r="F841" s="860"/>
      <c r="G841" s="868"/>
      <c r="H841" s="860"/>
      <c r="I841" s="860"/>
      <c r="J841" s="860"/>
      <c r="K841" s="860"/>
      <c r="L841" s="860"/>
      <c r="M841" s="860"/>
      <c r="N841" s="860"/>
      <c r="O841" s="860"/>
      <c r="P841" s="860"/>
      <c r="Q841" s="860"/>
      <c r="R841" s="860"/>
      <c r="S841" s="860"/>
      <c r="T841" s="860"/>
      <c r="U841" s="860"/>
      <c r="V841" s="860"/>
      <c r="W841" s="860"/>
      <c r="X841" s="860"/>
      <c r="Y841" s="860"/>
      <c r="Z841" s="860"/>
      <c r="AA841" s="860"/>
      <c r="AB841" s="860"/>
      <c r="AC841" s="860"/>
      <c r="AD841" s="860"/>
    </row>
    <row r="842" spans="1:30" ht="15.75" customHeight="1" x14ac:dyDescent="0.25">
      <c r="A842" s="860"/>
      <c r="B842" s="860"/>
      <c r="C842" s="860"/>
      <c r="D842" s="860"/>
      <c r="E842" s="860"/>
      <c r="F842" s="860"/>
      <c r="G842" s="868"/>
      <c r="H842" s="860"/>
      <c r="I842" s="860"/>
      <c r="J842" s="860"/>
      <c r="K842" s="860"/>
      <c r="L842" s="860"/>
      <c r="M842" s="860"/>
      <c r="N842" s="860"/>
      <c r="O842" s="860"/>
      <c r="P842" s="860"/>
      <c r="Q842" s="860"/>
      <c r="R842" s="860"/>
      <c r="S842" s="860"/>
      <c r="T842" s="860"/>
      <c r="U842" s="860"/>
      <c r="V842" s="860"/>
      <c r="W842" s="860"/>
      <c r="X842" s="860"/>
      <c r="Y842" s="860"/>
      <c r="Z842" s="860"/>
      <c r="AA842" s="860"/>
      <c r="AB842" s="860"/>
      <c r="AC842" s="860"/>
      <c r="AD842" s="860"/>
    </row>
    <row r="843" spans="1:30" ht="15.75" customHeight="1" x14ac:dyDescent="0.25">
      <c r="A843" s="860"/>
      <c r="B843" s="860"/>
      <c r="C843" s="860"/>
      <c r="D843" s="860"/>
      <c r="E843" s="860"/>
      <c r="F843" s="860"/>
      <c r="G843" s="868"/>
      <c r="H843" s="860"/>
      <c r="I843" s="860"/>
      <c r="J843" s="860"/>
      <c r="K843" s="860"/>
      <c r="L843" s="860"/>
      <c r="M843" s="860"/>
      <c r="N843" s="860"/>
      <c r="O843" s="860"/>
      <c r="P843" s="860"/>
      <c r="Q843" s="860"/>
      <c r="R843" s="860"/>
      <c r="S843" s="860"/>
      <c r="T843" s="860"/>
      <c r="U843" s="860"/>
      <c r="V843" s="860"/>
      <c r="W843" s="860"/>
      <c r="X843" s="860"/>
      <c r="Y843" s="860"/>
      <c r="Z843" s="860"/>
      <c r="AA843" s="860"/>
      <c r="AB843" s="860"/>
      <c r="AC843" s="860"/>
      <c r="AD843" s="860"/>
    </row>
    <row r="844" spans="1:30" ht="15.75" customHeight="1" x14ac:dyDescent="0.25">
      <c r="A844" s="860"/>
      <c r="B844" s="860"/>
      <c r="C844" s="860"/>
      <c r="D844" s="860"/>
      <c r="E844" s="860"/>
      <c r="F844" s="860"/>
      <c r="G844" s="868"/>
      <c r="H844" s="860"/>
      <c r="I844" s="860"/>
      <c r="J844" s="860"/>
      <c r="K844" s="860"/>
      <c r="L844" s="860"/>
      <c r="M844" s="860"/>
      <c r="N844" s="860"/>
      <c r="O844" s="860"/>
      <c r="P844" s="860"/>
      <c r="Q844" s="860"/>
      <c r="R844" s="860"/>
      <c r="S844" s="860"/>
      <c r="T844" s="860"/>
      <c r="U844" s="860"/>
      <c r="V844" s="860"/>
      <c r="W844" s="860"/>
      <c r="X844" s="860"/>
      <c r="Y844" s="860"/>
      <c r="Z844" s="860"/>
      <c r="AA844" s="860"/>
      <c r="AB844" s="860"/>
      <c r="AC844" s="860"/>
      <c r="AD844" s="860"/>
    </row>
    <row r="845" spans="1:30" ht="15.75" customHeight="1" x14ac:dyDescent="0.25">
      <c r="A845" s="860"/>
      <c r="B845" s="860"/>
      <c r="C845" s="860"/>
      <c r="D845" s="860"/>
      <c r="E845" s="860"/>
      <c r="F845" s="860"/>
      <c r="G845" s="868"/>
      <c r="H845" s="860"/>
      <c r="I845" s="860"/>
      <c r="J845" s="860"/>
      <c r="K845" s="860"/>
      <c r="L845" s="860"/>
      <c r="M845" s="860"/>
      <c r="N845" s="860"/>
      <c r="O845" s="860"/>
      <c r="P845" s="860"/>
      <c r="Q845" s="860"/>
      <c r="R845" s="860"/>
      <c r="S845" s="860"/>
      <c r="T845" s="860"/>
      <c r="U845" s="860"/>
      <c r="V845" s="860"/>
      <c r="W845" s="860"/>
      <c r="X845" s="860"/>
      <c r="Y845" s="860"/>
      <c r="Z845" s="860"/>
      <c r="AA845" s="860"/>
      <c r="AB845" s="860"/>
      <c r="AC845" s="860"/>
      <c r="AD845" s="860"/>
    </row>
    <row r="846" spans="1:30" ht="15.75" customHeight="1" x14ac:dyDescent="0.25">
      <c r="A846" s="860"/>
      <c r="B846" s="860"/>
      <c r="C846" s="860"/>
      <c r="D846" s="860"/>
      <c r="E846" s="860"/>
      <c r="F846" s="860"/>
      <c r="G846" s="868"/>
      <c r="H846" s="860"/>
      <c r="I846" s="860"/>
      <c r="J846" s="860"/>
      <c r="K846" s="860"/>
      <c r="L846" s="860"/>
      <c r="M846" s="860"/>
      <c r="N846" s="860"/>
      <c r="O846" s="860"/>
      <c r="P846" s="860"/>
      <c r="Q846" s="860"/>
      <c r="R846" s="860"/>
      <c r="S846" s="860"/>
      <c r="T846" s="860"/>
      <c r="U846" s="860"/>
      <c r="V846" s="860"/>
      <c r="W846" s="860"/>
      <c r="X846" s="860"/>
      <c r="Y846" s="860"/>
      <c r="Z846" s="860"/>
      <c r="AA846" s="860"/>
      <c r="AB846" s="860"/>
      <c r="AC846" s="860"/>
      <c r="AD846" s="860"/>
    </row>
    <row r="847" spans="1:30" ht="15.75" customHeight="1" x14ac:dyDescent="0.25">
      <c r="A847" s="860"/>
      <c r="B847" s="860"/>
      <c r="C847" s="860"/>
      <c r="D847" s="860"/>
      <c r="E847" s="860"/>
      <c r="F847" s="860"/>
      <c r="G847" s="868"/>
      <c r="H847" s="860"/>
      <c r="I847" s="860"/>
      <c r="J847" s="860"/>
      <c r="K847" s="860"/>
      <c r="L847" s="860"/>
      <c r="M847" s="860"/>
      <c r="N847" s="860"/>
      <c r="O847" s="860"/>
      <c r="P847" s="860"/>
      <c r="Q847" s="860"/>
      <c r="R847" s="860"/>
      <c r="S847" s="860"/>
      <c r="T847" s="860"/>
      <c r="U847" s="860"/>
      <c r="V847" s="860"/>
      <c r="W847" s="860"/>
      <c r="X847" s="860"/>
      <c r="Y847" s="860"/>
      <c r="Z847" s="860"/>
      <c r="AA847" s="860"/>
      <c r="AB847" s="860"/>
      <c r="AC847" s="860"/>
      <c r="AD847" s="860"/>
    </row>
    <row r="848" spans="1:30" ht="15.75" customHeight="1" x14ac:dyDescent="0.25">
      <c r="A848" s="860"/>
      <c r="B848" s="860"/>
      <c r="C848" s="860"/>
      <c r="D848" s="860"/>
      <c r="E848" s="860"/>
      <c r="F848" s="860"/>
      <c r="G848" s="868"/>
      <c r="H848" s="860"/>
      <c r="I848" s="860"/>
      <c r="J848" s="860"/>
      <c r="K848" s="860"/>
      <c r="L848" s="860"/>
      <c r="M848" s="860"/>
      <c r="N848" s="860"/>
      <c r="O848" s="860"/>
      <c r="P848" s="860"/>
      <c r="Q848" s="860"/>
      <c r="R848" s="860"/>
      <c r="S848" s="860"/>
      <c r="T848" s="860"/>
      <c r="U848" s="860"/>
      <c r="V848" s="860"/>
      <c r="W848" s="860"/>
      <c r="X848" s="860"/>
      <c r="Y848" s="860"/>
      <c r="Z848" s="860"/>
      <c r="AA848" s="860"/>
      <c r="AB848" s="860"/>
      <c r="AC848" s="860"/>
      <c r="AD848" s="860"/>
    </row>
    <row r="849" spans="1:30" ht="15.75" customHeight="1" x14ac:dyDescent="0.25">
      <c r="A849" s="860"/>
      <c r="B849" s="860"/>
      <c r="C849" s="860"/>
      <c r="D849" s="860"/>
      <c r="E849" s="860"/>
      <c r="F849" s="860"/>
      <c r="G849" s="868"/>
      <c r="H849" s="860"/>
      <c r="I849" s="860"/>
      <c r="J849" s="860"/>
      <c r="K849" s="860"/>
      <c r="L849" s="860"/>
      <c r="M849" s="860"/>
      <c r="N849" s="860"/>
      <c r="O849" s="860"/>
      <c r="P849" s="860"/>
      <c r="Q849" s="860"/>
      <c r="R849" s="860"/>
      <c r="S849" s="860"/>
      <c r="T849" s="860"/>
      <c r="U849" s="860"/>
      <c r="V849" s="860"/>
      <c r="W849" s="860"/>
      <c r="X849" s="860"/>
      <c r="Y849" s="860"/>
      <c r="Z849" s="860"/>
      <c r="AA849" s="860"/>
      <c r="AB849" s="860"/>
      <c r="AC849" s="860"/>
      <c r="AD849" s="860"/>
    </row>
    <row r="850" spans="1:30" ht="15.75" customHeight="1" x14ac:dyDescent="0.25">
      <c r="A850" s="860"/>
      <c r="B850" s="860"/>
      <c r="C850" s="860"/>
      <c r="D850" s="860"/>
      <c r="E850" s="860"/>
      <c r="F850" s="860"/>
      <c r="G850" s="868"/>
      <c r="H850" s="860"/>
      <c r="I850" s="860"/>
      <c r="J850" s="860"/>
      <c r="K850" s="860"/>
      <c r="L850" s="860"/>
      <c r="M850" s="860"/>
      <c r="N850" s="860"/>
      <c r="O850" s="860"/>
      <c r="P850" s="860"/>
      <c r="Q850" s="860"/>
      <c r="R850" s="860"/>
      <c r="S850" s="860"/>
      <c r="T850" s="860"/>
      <c r="U850" s="860"/>
      <c r="V850" s="860"/>
      <c r="W850" s="860"/>
      <c r="X850" s="860"/>
      <c r="Y850" s="860"/>
      <c r="Z850" s="860"/>
      <c r="AA850" s="860"/>
      <c r="AB850" s="860"/>
      <c r="AC850" s="860"/>
      <c r="AD850" s="860"/>
    </row>
    <row r="851" spans="1:30" ht="15.75" customHeight="1" x14ac:dyDescent="0.25">
      <c r="A851" s="860"/>
      <c r="B851" s="860"/>
      <c r="C851" s="860"/>
      <c r="D851" s="860"/>
      <c r="E851" s="860"/>
      <c r="F851" s="860"/>
      <c r="G851" s="868"/>
      <c r="H851" s="860"/>
      <c r="I851" s="860"/>
      <c r="J851" s="860"/>
      <c r="K851" s="860"/>
      <c r="L851" s="860"/>
      <c r="M851" s="860"/>
      <c r="N851" s="860"/>
      <c r="O851" s="860"/>
      <c r="P851" s="860"/>
      <c r="Q851" s="860"/>
      <c r="R851" s="860"/>
      <c r="S851" s="860"/>
      <c r="T851" s="860"/>
      <c r="U851" s="860"/>
      <c r="V851" s="860"/>
      <c r="W851" s="860"/>
      <c r="X851" s="860"/>
      <c r="Y851" s="860"/>
      <c r="Z851" s="860"/>
      <c r="AA851" s="860"/>
      <c r="AB851" s="860"/>
      <c r="AC851" s="860"/>
      <c r="AD851" s="860"/>
    </row>
    <row r="852" spans="1:30" ht="15.75" customHeight="1" x14ac:dyDescent="0.25">
      <c r="A852" s="860"/>
      <c r="B852" s="860"/>
      <c r="C852" s="860"/>
      <c r="D852" s="860"/>
      <c r="E852" s="860"/>
      <c r="F852" s="860"/>
      <c r="G852" s="868"/>
      <c r="H852" s="860"/>
      <c r="I852" s="860"/>
      <c r="J852" s="860"/>
      <c r="K852" s="860"/>
      <c r="L852" s="860"/>
      <c r="M852" s="860"/>
      <c r="N852" s="860"/>
      <c r="O852" s="860"/>
      <c r="P852" s="860"/>
      <c r="Q852" s="860"/>
      <c r="R852" s="860"/>
      <c r="S852" s="860"/>
      <c r="T852" s="860"/>
      <c r="U852" s="860"/>
      <c r="V852" s="860"/>
      <c r="W852" s="860"/>
      <c r="X852" s="860"/>
      <c r="Y852" s="860"/>
      <c r="Z852" s="860"/>
      <c r="AA852" s="860"/>
      <c r="AB852" s="860"/>
      <c r="AC852" s="860"/>
      <c r="AD852" s="860"/>
    </row>
    <row r="853" spans="1:30" ht="15.75" customHeight="1" x14ac:dyDescent="0.25">
      <c r="A853" s="860"/>
      <c r="B853" s="860"/>
      <c r="C853" s="860"/>
      <c r="D853" s="860"/>
      <c r="E853" s="860"/>
      <c r="F853" s="860"/>
      <c r="G853" s="868"/>
      <c r="H853" s="860"/>
      <c r="I853" s="860"/>
      <c r="J853" s="860"/>
      <c r="K853" s="860"/>
      <c r="L853" s="860"/>
      <c r="M853" s="860"/>
      <c r="N853" s="860"/>
      <c r="O853" s="860"/>
      <c r="P853" s="860"/>
      <c r="Q853" s="860"/>
      <c r="R853" s="860"/>
      <c r="S853" s="860"/>
      <c r="T853" s="860"/>
      <c r="U853" s="860"/>
      <c r="V853" s="860"/>
      <c r="W853" s="860"/>
      <c r="X853" s="860"/>
      <c r="Y853" s="860"/>
      <c r="Z853" s="860"/>
      <c r="AA853" s="860"/>
      <c r="AB853" s="860"/>
      <c r="AC853" s="860"/>
      <c r="AD853" s="860"/>
    </row>
    <row r="854" spans="1:30" ht="15.75" customHeight="1" x14ac:dyDescent="0.25">
      <c r="A854" s="860"/>
      <c r="B854" s="860"/>
      <c r="C854" s="860"/>
      <c r="D854" s="860"/>
      <c r="E854" s="860"/>
      <c r="F854" s="860"/>
      <c r="G854" s="868"/>
      <c r="H854" s="860"/>
      <c r="I854" s="860"/>
      <c r="J854" s="860"/>
      <c r="K854" s="860"/>
      <c r="L854" s="860"/>
      <c r="M854" s="860"/>
      <c r="N854" s="860"/>
      <c r="O854" s="860"/>
      <c r="P854" s="860"/>
      <c r="Q854" s="860"/>
      <c r="R854" s="860"/>
      <c r="S854" s="860"/>
      <c r="T854" s="860"/>
      <c r="U854" s="860"/>
      <c r="V854" s="860"/>
      <c r="W854" s="860"/>
      <c r="X854" s="860"/>
      <c r="Y854" s="860"/>
      <c r="Z854" s="860"/>
      <c r="AA854" s="860"/>
      <c r="AB854" s="860"/>
      <c r="AC854" s="860"/>
      <c r="AD854" s="860"/>
    </row>
    <row r="855" spans="1:30" ht="15.75" customHeight="1" x14ac:dyDescent="0.25">
      <c r="A855" s="860"/>
      <c r="B855" s="860"/>
      <c r="C855" s="860"/>
      <c r="D855" s="860"/>
      <c r="E855" s="860"/>
      <c r="F855" s="860"/>
      <c r="G855" s="868"/>
      <c r="H855" s="860"/>
      <c r="I855" s="860"/>
      <c r="J855" s="860"/>
      <c r="K855" s="860"/>
      <c r="L855" s="860"/>
      <c r="M855" s="860"/>
      <c r="N855" s="860"/>
      <c r="O855" s="860"/>
      <c r="P855" s="860"/>
      <c r="Q855" s="860"/>
      <c r="R855" s="860"/>
      <c r="S855" s="860"/>
      <c r="T855" s="860"/>
      <c r="U855" s="860"/>
      <c r="V855" s="860"/>
      <c r="W855" s="860"/>
      <c r="X855" s="860"/>
      <c r="Y855" s="860"/>
      <c r="Z855" s="860"/>
      <c r="AA855" s="860"/>
      <c r="AB855" s="860"/>
      <c r="AC855" s="860"/>
      <c r="AD855" s="860"/>
    </row>
    <row r="856" spans="1:30" ht="15.75" customHeight="1" x14ac:dyDescent="0.25">
      <c r="A856" s="860"/>
      <c r="B856" s="860"/>
      <c r="C856" s="860"/>
      <c r="D856" s="860"/>
      <c r="E856" s="860"/>
      <c r="F856" s="860"/>
      <c r="G856" s="868"/>
      <c r="H856" s="860"/>
      <c r="I856" s="860"/>
      <c r="J856" s="860"/>
      <c r="K856" s="860"/>
      <c r="L856" s="860"/>
      <c r="M856" s="860"/>
      <c r="N856" s="860"/>
      <c r="O856" s="860"/>
      <c r="P856" s="860"/>
      <c r="Q856" s="860"/>
      <c r="R856" s="860"/>
      <c r="S856" s="860"/>
      <c r="T856" s="860"/>
      <c r="U856" s="860"/>
      <c r="V856" s="860"/>
      <c r="W856" s="860"/>
      <c r="X856" s="860"/>
      <c r="Y856" s="860"/>
      <c r="Z856" s="860"/>
      <c r="AA856" s="860"/>
      <c r="AB856" s="860"/>
      <c r="AC856" s="860"/>
      <c r="AD856" s="860"/>
    </row>
    <row r="857" spans="1:30" ht="15.75" customHeight="1" x14ac:dyDescent="0.25">
      <c r="A857" s="860"/>
      <c r="B857" s="860"/>
      <c r="C857" s="860"/>
      <c r="D857" s="860"/>
      <c r="E857" s="860"/>
      <c r="F857" s="860"/>
      <c r="G857" s="868"/>
      <c r="H857" s="860"/>
      <c r="I857" s="860"/>
      <c r="J857" s="860"/>
      <c r="K857" s="860"/>
      <c r="L857" s="860"/>
      <c r="M857" s="860"/>
      <c r="N857" s="860"/>
      <c r="O857" s="860"/>
      <c r="P857" s="860"/>
      <c r="Q857" s="860"/>
      <c r="R857" s="860"/>
      <c r="S857" s="860"/>
      <c r="T857" s="860"/>
      <c r="U857" s="860"/>
      <c r="V857" s="860"/>
      <c r="W857" s="860"/>
      <c r="X857" s="860"/>
      <c r="Y857" s="860"/>
      <c r="Z857" s="860"/>
      <c r="AA857" s="860"/>
      <c r="AB857" s="860"/>
      <c r="AC857" s="860"/>
      <c r="AD857" s="860"/>
    </row>
    <row r="858" spans="1:30" ht="15.75" customHeight="1" x14ac:dyDescent="0.25">
      <c r="A858" s="860"/>
      <c r="B858" s="860"/>
      <c r="C858" s="860"/>
      <c r="D858" s="860"/>
      <c r="E858" s="860"/>
      <c r="F858" s="860"/>
      <c r="G858" s="868"/>
      <c r="H858" s="860"/>
      <c r="I858" s="860"/>
      <c r="J858" s="860"/>
      <c r="K858" s="860"/>
      <c r="L858" s="860"/>
      <c r="M858" s="860"/>
      <c r="N858" s="860"/>
      <c r="O858" s="860"/>
      <c r="P858" s="860"/>
      <c r="Q858" s="860"/>
      <c r="R858" s="860"/>
      <c r="S858" s="860"/>
      <c r="T858" s="860"/>
      <c r="U858" s="860"/>
      <c r="V858" s="860"/>
      <c r="W858" s="860"/>
      <c r="X858" s="860"/>
      <c r="Y858" s="860"/>
      <c r="Z858" s="860"/>
      <c r="AA858" s="860"/>
      <c r="AB858" s="860"/>
      <c r="AC858" s="860"/>
      <c r="AD858" s="860"/>
    </row>
    <row r="859" spans="1:30" ht="15.75" customHeight="1" x14ac:dyDescent="0.25">
      <c r="A859" s="860"/>
      <c r="B859" s="860"/>
      <c r="C859" s="860"/>
      <c r="D859" s="860"/>
      <c r="E859" s="860"/>
      <c r="F859" s="860"/>
      <c r="G859" s="868"/>
      <c r="H859" s="860"/>
      <c r="I859" s="860"/>
      <c r="J859" s="860"/>
      <c r="K859" s="860"/>
      <c r="L859" s="860"/>
      <c r="M859" s="860"/>
      <c r="N859" s="860"/>
      <c r="O859" s="860"/>
      <c r="P859" s="860"/>
      <c r="Q859" s="860"/>
      <c r="R859" s="860"/>
      <c r="S859" s="860"/>
      <c r="T859" s="860"/>
      <c r="U859" s="860"/>
      <c r="V859" s="860"/>
      <c r="W859" s="860"/>
      <c r="X859" s="860"/>
      <c r="Y859" s="860"/>
      <c r="Z859" s="860"/>
      <c r="AA859" s="860"/>
      <c r="AB859" s="860"/>
      <c r="AC859" s="860"/>
      <c r="AD859" s="860"/>
    </row>
    <row r="860" spans="1:30" ht="15.75" customHeight="1" x14ac:dyDescent="0.25">
      <c r="A860" s="860"/>
      <c r="B860" s="860"/>
      <c r="C860" s="860"/>
      <c r="D860" s="860"/>
      <c r="E860" s="860"/>
      <c r="F860" s="860"/>
      <c r="G860" s="868"/>
      <c r="H860" s="860"/>
      <c r="I860" s="860"/>
      <c r="J860" s="860"/>
      <c r="K860" s="860"/>
      <c r="L860" s="860"/>
      <c r="M860" s="860"/>
      <c r="N860" s="860"/>
      <c r="O860" s="860"/>
      <c r="P860" s="860"/>
      <c r="Q860" s="860"/>
      <c r="R860" s="860"/>
      <c r="S860" s="860"/>
      <c r="T860" s="860"/>
      <c r="U860" s="860"/>
      <c r="V860" s="860"/>
      <c r="W860" s="860"/>
      <c r="X860" s="860"/>
      <c r="Y860" s="860"/>
      <c r="Z860" s="860"/>
      <c r="AA860" s="860"/>
      <c r="AB860" s="860"/>
      <c r="AC860" s="860"/>
      <c r="AD860" s="860"/>
    </row>
    <row r="861" spans="1:30" ht="15.75" customHeight="1" x14ac:dyDescent="0.25">
      <c r="A861" s="860"/>
      <c r="B861" s="860"/>
      <c r="C861" s="860"/>
      <c r="D861" s="860"/>
      <c r="E861" s="860"/>
      <c r="F861" s="860"/>
      <c r="G861" s="868"/>
      <c r="H861" s="860"/>
      <c r="I861" s="860"/>
      <c r="J861" s="860"/>
      <c r="K861" s="860"/>
      <c r="L861" s="860"/>
      <c r="M861" s="860"/>
      <c r="N861" s="860"/>
      <c r="O861" s="860"/>
      <c r="P861" s="860"/>
      <c r="Q861" s="860"/>
      <c r="R861" s="860"/>
      <c r="S861" s="860"/>
      <c r="T861" s="860"/>
      <c r="U861" s="860"/>
      <c r="V861" s="860"/>
      <c r="W861" s="860"/>
      <c r="X861" s="860"/>
      <c r="Y861" s="860"/>
      <c r="Z861" s="860"/>
      <c r="AA861" s="860"/>
      <c r="AB861" s="860"/>
      <c r="AC861" s="860"/>
      <c r="AD861" s="860"/>
    </row>
    <row r="862" spans="1:30" ht="15.75" customHeight="1" x14ac:dyDescent="0.25">
      <c r="A862" s="860"/>
      <c r="B862" s="860"/>
      <c r="C862" s="860"/>
      <c r="D862" s="860"/>
      <c r="E862" s="860"/>
      <c r="F862" s="860"/>
      <c r="G862" s="868"/>
      <c r="H862" s="860"/>
      <c r="I862" s="860"/>
      <c r="J862" s="860"/>
      <c r="K862" s="860"/>
      <c r="L862" s="860"/>
      <c r="M862" s="860"/>
      <c r="N862" s="860"/>
      <c r="O862" s="860"/>
      <c r="P862" s="860"/>
      <c r="Q862" s="860"/>
      <c r="R862" s="860"/>
      <c r="S862" s="860"/>
      <c r="T862" s="860"/>
      <c r="U862" s="860"/>
      <c r="V862" s="860"/>
      <c r="W862" s="860"/>
      <c r="X862" s="860"/>
      <c r="Y862" s="860"/>
      <c r="Z862" s="860"/>
      <c r="AA862" s="860"/>
      <c r="AB862" s="860"/>
      <c r="AC862" s="860"/>
      <c r="AD862" s="860"/>
    </row>
    <row r="863" spans="1:30" ht="15.75" customHeight="1" x14ac:dyDescent="0.25">
      <c r="A863" s="860"/>
      <c r="B863" s="860"/>
      <c r="C863" s="860"/>
      <c r="D863" s="860"/>
      <c r="E863" s="860"/>
      <c r="F863" s="860"/>
      <c r="G863" s="868"/>
      <c r="H863" s="860"/>
      <c r="I863" s="860"/>
      <c r="J863" s="860"/>
      <c r="K863" s="860"/>
      <c r="L863" s="860"/>
      <c r="M863" s="860"/>
      <c r="N863" s="860"/>
      <c r="O863" s="860"/>
      <c r="P863" s="860"/>
      <c r="Q863" s="860"/>
      <c r="R863" s="860"/>
      <c r="S863" s="860"/>
      <c r="T863" s="860"/>
      <c r="U863" s="860"/>
      <c r="V863" s="860"/>
      <c r="W863" s="860"/>
      <c r="X863" s="860"/>
      <c r="Y863" s="860"/>
      <c r="Z863" s="860"/>
      <c r="AA863" s="860"/>
      <c r="AB863" s="860"/>
      <c r="AC863" s="860"/>
      <c r="AD863" s="860"/>
    </row>
    <row r="864" spans="1:30" ht="15.75" customHeight="1" x14ac:dyDescent="0.25">
      <c r="A864" s="860"/>
      <c r="B864" s="860"/>
      <c r="C864" s="860"/>
      <c r="D864" s="860"/>
      <c r="E864" s="860"/>
      <c r="F864" s="860"/>
      <c r="G864" s="868"/>
      <c r="H864" s="860"/>
      <c r="I864" s="860"/>
      <c r="J864" s="860"/>
      <c r="K864" s="860"/>
      <c r="L864" s="860"/>
      <c r="M864" s="860"/>
      <c r="N864" s="860"/>
      <c r="O864" s="860"/>
      <c r="P864" s="860"/>
      <c r="Q864" s="860"/>
      <c r="R864" s="860"/>
      <c r="S864" s="860"/>
      <c r="T864" s="860"/>
      <c r="U864" s="860"/>
      <c r="V864" s="860"/>
      <c r="W864" s="860"/>
      <c r="X864" s="860"/>
      <c r="Y864" s="860"/>
      <c r="Z864" s="860"/>
      <c r="AA864" s="860"/>
      <c r="AB864" s="860"/>
      <c r="AC864" s="860"/>
      <c r="AD864" s="860"/>
    </row>
    <row r="865" spans="1:30" ht="15.75" customHeight="1" x14ac:dyDescent="0.25">
      <c r="A865" s="860"/>
      <c r="B865" s="860"/>
      <c r="C865" s="860"/>
      <c r="D865" s="860"/>
      <c r="E865" s="860"/>
      <c r="F865" s="860"/>
      <c r="G865" s="868"/>
      <c r="H865" s="860"/>
      <c r="I865" s="860"/>
      <c r="J865" s="860"/>
      <c r="K865" s="860"/>
      <c r="L865" s="860"/>
      <c r="M865" s="860"/>
      <c r="N865" s="860"/>
      <c r="O865" s="860"/>
      <c r="P865" s="860"/>
      <c r="Q865" s="860"/>
      <c r="R865" s="860"/>
      <c r="S865" s="860"/>
      <c r="T865" s="860"/>
      <c r="U865" s="860"/>
      <c r="V865" s="860"/>
      <c r="W865" s="860"/>
      <c r="X865" s="860"/>
      <c r="Y865" s="860"/>
      <c r="Z865" s="860"/>
      <c r="AA865" s="860"/>
      <c r="AB865" s="860"/>
      <c r="AC865" s="860"/>
      <c r="AD865" s="860"/>
    </row>
    <row r="866" spans="1:30" ht="15.75" customHeight="1" x14ac:dyDescent="0.25">
      <c r="A866" s="860"/>
      <c r="B866" s="860"/>
      <c r="C866" s="860"/>
      <c r="D866" s="860"/>
      <c r="E866" s="860"/>
      <c r="F866" s="860"/>
      <c r="G866" s="868"/>
      <c r="H866" s="860"/>
      <c r="I866" s="860"/>
      <c r="J866" s="860"/>
      <c r="K866" s="860"/>
      <c r="L866" s="860"/>
      <c r="M866" s="860"/>
      <c r="N866" s="860"/>
      <c r="O866" s="860"/>
      <c r="P866" s="860"/>
      <c r="Q866" s="860"/>
      <c r="R866" s="860"/>
      <c r="S866" s="860"/>
      <c r="T866" s="860"/>
      <c r="U866" s="860"/>
      <c r="V866" s="860"/>
      <c r="W866" s="860"/>
      <c r="X866" s="860"/>
      <c r="Y866" s="860"/>
      <c r="Z866" s="860"/>
      <c r="AA866" s="860"/>
      <c r="AB866" s="860"/>
      <c r="AC866" s="860"/>
      <c r="AD866" s="860"/>
    </row>
    <row r="867" spans="1:30" ht="15.75" customHeight="1" x14ac:dyDescent="0.25">
      <c r="A867" s="860"/>
      <c r="B867" s="860"/>
      <c r="C867" s="860"/>
      <c r="D867" s="860"/>
      <c r="E867" s="860"/>
      <c r="F867" s="860"/>
      <c r="G867" s="868"/>
      <c r="H867" s="860"/>
      <c r="I867" s="860"/>
      <c r="J867" s="860"/>
      <c r="K867" s="860"/>
      <c r="L867" s="860"/>
      <c r="M867" s="860"/>
      <c r="N867" s="860"/>
      <c r="O867" s="860"/>
      <c r="P867" s="860"/>
      <c r="Q867" s="860"/>
      <c r="R867" s="860"/>
      <c r="S867" s="860"/>
      <c r="T867" s="860"/>
      <c r="U867" s="860"/>
      <c r="V867" s="860"/>
      <c r="W867" s="860"/>
      <c r="X867" s="860"/>
      <c r="Y867" s="860"/>
      <c r="Z867" s="860"/>
      <c r="AA867" s="860"/>
      <c r="AB867" s="860"/>
      <c r="AC867" s="860"/>
      <c r="AD867" s="860"/>
    </row>
    <row r="868" spans="1:30" ht="15.75" customHeight="1" x14ac:dyDescent="0.25">
      <c r="A868" s="860"/>
      <c r="B868" s="860"/>
      <c r="C868" s="860"/>
      <c r="D868" s="860"/>
      <c r="E868" s="860"/>
      <c r="F868" s="860"/>
      <c r="G868" s="868"/>
      <c r="H868" s="860"/>
      <c r="I868" s="860"/>
      <c r="J868" s="860"/>
      <c r="K868" s="860"/>
      <c r="L868" s="860"/>
      <c r="M868" s="860"/>
      <c r="N868" s="860"/>
      <c r="O868" s="860"/>
      <c r="P868" s="860"/>
      <c r="Q868" s="860"/>
      <c r="R868" s="860"/>
      <c r="S868" s="860"/>
      <c r="T868" s="860"/>
      <c r="U868" s="860"/>
      <c r="V868" s="860"/>
      <c r="W868" s="860"/>
      <c r="X868" s="860"/>
      <c r="Y868" s="860"/>
      <c r="Z868" s="860"/>
      <c r="AA868" s="860"/>
      <c r="AB868" s="860"/>
      <c r="AC868" s="860"/>
      <c r="AD868" s="860"/>
    </row>
    <row r="869" spans="1:30" ht="15.75" customHeight="1" x14ac:dyDescent="0.25">
      <c r="A869" s="860"/>
      <c r="B869" s="860"/>
      <c r="C869" s="860"/>
      <c r="D869" s="860"/>
      <c r="E869" s="860"/>
      <c r="F869" s="860"/>
      <c r="G869" s="868"/>
      <c r="H869" s="860"/>
      <c r="I869" s="860"/>
      <c r="J869" s="860"/>
      <c r="K869" s="860"/>
      <c r="L869" s="860"/>
      <c r="M869" s="860"/>
      <c r="N869" s="860"/>
      <c r="O869" s="860"/>
      <c r="P869" s="860"/>
      <c r="Q869" s="860"/>
      <c r="R869" s="860"/>
      <c r="S869" s="860"/>
      <c r="T869" s="860"/>
      <c r="U869" s="860"/>
      <c r="V869" s="860"/>
      <c r="W869" s="860"/>
      <c r="X869" s="860"/>
      <c r="Y869" s="860"/>
      <c r="Z869" s="860"/>
      <c r="AA869" s="860"/>
      <c r="AB869" s="860"/>
      <c r="AC869" s="860"/>
      <c r="AD869" s="860"/>
    </row>
    <row r="870" spans="1:30" ht="15.75" customHeight="1" x14ac:dyDescent="0.25">
      <c r="A870" s="860"/>
      <c r="B870" s="860"/>
      <c r="C870" s="860"/>
      <c r="D870" s="860"/>
      <c r="E870" s="860"/>
      <c r="F870" s="860"/>
      <c r="G870" s="868"/>
      <c r="H870" s="860"/>
      <c r="I870" s="860"/>
      <c r="J870" s="860"/>
      <c r="K870" s="860"/>
      <c r="L870" s="860"/>
      <c r="M870" s="860"/>
      <c r="N870" s="860"/>
      <c r="O870" s="860"/>
      <c r="P870" s="860"/>
      <c r="Q870" s="860"/>
      <c r="R870" s="860"/>
      <c r="S870" s="860"/>
      <c r="T870" s="860"/>
      <c r="U870" s="860"/>
      <c r="V870" s="860"/>
      <c r="W870" s="860"/>
      <c r="X870" s="860"/>
      <c r="Y870" s="860"/>
      <c r="Z870" s="860"/>
      <c r="AA870" s="860"/>
      <c r="AB870" s="860"/>
      <c r="AC870" s="860"/>
      <c r="AD870" s="860"/>
    </row>
    <row r="871" spans="1:30" ht="15.75" customHeight="1" x14ac:dyDescent="0.25">
      <c r="A871" s="860"/>
      <c r="B871" s="860"/>
      <c r="C871" s="860"/>
      <c r="D871" s="860"/>
      <c r="E871" s="860"/>
      <c r="F871" s="860"/>
      <c r="G871" s="868"/>
      <c r="H871" s="860"/>
      <c r="I871" s="860"/>
      <c r="J871" s="860"/>
      <c r="K871" s="860"/>
      <c r="L871" s="860"/>
      <c r="M871" s="860"/>
      <c r="N871" s="860"/>
      <c r="O871" s="860"/>
      <c r="P871" s="860"/>
      <c r="Q871" s="860"/>
      <c r="R871" s="860"/>
      <c r="S871" s="860"/>
      <c r="T871" s="860"/>
      <c r="U871" s="860"/>
      <c r="V871" s="860"/>
      <c r="W871" s="860"/>
      <c r="X871" s="860"/>
      <c r="Y871" s="860"/>
      <c r="Z871" s="860"/>
      <c r="AA871" s="860"/>
      <c r="AB871" s="860"/>
      <c r="AC871" s="860"/>
      <c r="AD871" s="860"/>
    </row>
    <row r="872" spans="1:30" ht="15.75" customHeight="1" x14ac:dyDescent="0.25">
      <c r="A872" s="860"/>
      <c r="B872" s="860"/>
      <c r="C872" s="860"/>
      <c r="D872" s="860"/>
      <c r="E872" s="860"/>
      <c r="F872" s="860"/>
      <c r="G872" s="868"/>
      <c r="H872" s="860"/>
      <c r="I872" s="860"/>
      <c r="J872" s="860"/>
      <c r="K872" s="860"/>
      <c r="L872" s="860"/>
      <c r="M872" s="860"/>
      <c r="N872" s="860"/>
      <c r="O872" s="860"/>
      <c r="P872" s="860"/>
      <c r="Q872" s="860"/>
      <c r="R872" s="860"/>
      <c r="S872" s="860"/>
      <c r="T872" s="860"/>
      <c r="U872" s="860"/>
      <c r="V872" s="860"/>
      <c r="W872" s="860"/>
      <c r="X872" s="860"/>
      <c r="Y872" s="860"/>
      <c r="Z872" s="860"/>
      <c r="AA872" s="860"/>
      <c r="AB872" s="860"/>
      <c r="AC872" s="860"/>
      <c r="AD872" s="860"/>
    </row>
    <row r="873" spans="1:30" ht="15.75" customHeight="1" x14ac:dyDescent="0.25">
      <c r="A873" s="860"/>
      <c r="B873" s="860"/>
      <c r="C873" s="860"/>
      <c r="D873" s="860"/>
      <c r="E873" s="860"/>
      <c r="F873" s="860"/>
      <c r="G873" s="868"/>
      <c r="H873" s="860"/>
      <c r="I873" s="860"/>
      <c r="J873" s="860"/>
      <c r="K873" s="860"/>
      <c r="L873" s="860"/>
      <c r="M873" s="860"/>
      <c r="N873" s="860"/>
      <c r="O873" s="860"/>
      <c r="P873" s="860"/>
      <c r="Q873" s="860"/>
      <c r="R873" s="860"/>
      <c r="S873" s="860"/>
      <c r="T873" s="860"/>
      <c r="U873" s="860"/>
      <c r="V873" s="860"/>
      <c r="W873" s="860"/>
      <c r="X873" s="860"/>
      <c r="Y873" s="860"/>
      <c r="Z873" s="860"/>
      <c r="AA873" s="860"/>
      <c r="AB873" s="860"/>
      <c r="AC873" s="860"/>
      <c r="AD873" s="860"/>
    </row>
    <row r="874" spans="1:30" ht="15.75" customHeight="1" x14ac:dyDescent="0.25">
      <c r="A874" s="860"/>
      <c r="B874" s="860"/>
      <c r="C874" s="860"/>
      <c r="D874" s="860"/>
      <c r="E874" s="860"/>
      <c r="F874" s="860"/>
      <c r="G874" s="868"/>
      <c r="H874" s="860"/>
      <c r="I874" s="860"/>
      <c r="J874" s="860"/>
      <c r="K874" s="860"/>
      <c r="L874" s="860"/>
      <c r="M874" s="860"/>
      <c r="N874" s="860"/>
      <c r="O874" s="860"/>
      <c r="P874" s="860"/>
      <c r="Q874" s="860"/>
      <c r="R874" s="860"/>
      <c r="S874" s="860"/>
      <c r="T874" s="860"/>
      <c r="U874" s="860"/>
      <c r="V874" s="860"/>
      <c r="W874" s="860"/>
      <c r="X874" s="860"/>
      <c r="Y874" s="860"/>
      <c r="Z874" s="860"/>
      <c r="AA874" s="860"/>
      <c r="AB874" s="860"/>
      <c r="AC874" s="860"/>
      <c r="AD874" s="860"/>
    </row>
    <row r="875" spans="1:30" ht="15.75" customHeight="1" x14ac:dyDescent="0.25">
      <c r="A875" s="860"/>
      <c r="B875" s="860"/>
      <c r="C875" s="860"/>
      <c r="D875" s="860"/>
      <c r="E875" s="860"/>
      <c r="F875" s="860"/>
      <c r="G875" s="868"/>
      <c r="H875" s="860"/>
      <c r="I875" s="860"/>
      <c r="J875" s="860"/>
      <c r="K875" s="860"/>
      <c r="L875" s="860"/>
      <c r="M875" s="860"/>
      <c r="N875" s="860"/>
      <c r="O875" s="860"/>
      <c r="P875" s="860"/>
      <c r="Q875" s="860"/>
      <c r="R875" s="860"/>
      <c r="S875" s="860"/>
      <c r="T875" s="860"/>
      <c r="U875" s="860"/>
      <c r="V875" s="860"/>
      <c r="W875" s="860"/>
      <c r="X875" s="860"/>
      <c r="Y875" s="860"/>
      <c r="Z875" s="860"/>
      <c r="AA875" s="860"/>
      <c r="AB875" s="860"/>
      <c r="AC875" s="860"/>
      <c r="AD875" s="860"/>
    </row>
    <row r="876" spans="1:30" ht="15.75" customHeight="1" x14ac:dyDescent="0.25">
      <c r="A876" s="860"/>
      <c r="B876" s="860"/>
      <c r="C876" s="860"/>
      <c r="D876" s="860"/>
      <c r="E876" s="860"/>
      <c r="F876" s="860"/>
      <c r="G876" s="868"/>
      <c r="H876" s="860"/>
      <c r="I876" s="860"/>
      <c r="J876" s="860"/>
      <c r="K876" s="860"/>
      <c r="L876" s="860"/>
      <c r="M876" s="860"/>
      <c r="N876" s="860"/>
      <c r="O876" s="860"/>
      <c r="P876" s="860"/>
      <c r="Q876" s="860"/>
      <c r="R876" s="860"/>
      <c r="S876" s="860"/>
      <c r="T876" s="860"/>
      <c r="U876" s="860"/>
      <c r="V876" s="860"/>
      <c r="W876" s="860"/>
      <c r="X876" s="860"/>
      <c r="Y876" s="860"/>
      <c r="Z876" s="860"/>
      <c r="AA876" s="860"/>
      <c r="AB876" s="860"/>
      <c r="AC876" s="860"/>
      <c r="AD876" s="860"/>
    </row>
    <row r="877" spans="1:30" ht="15.75" customHeight="1" x14ac:dyDescent="0.25">
      <c r="A877" s="860"/>
      <c r="B877" s="860"/>
      <c r="C877" s="860"/>
      <c r="D877" s="860"/>
      <c r="E877" s="860"/>
      <c r="F877" s="860"/>
      <c r="G877" s="868"/>
      <c r="H877" s="860"/>
      <c r="I877" s="860"/>
      <c r="J877" s="860"/>
      <c r="K877" s="860"/>
      <c r="L877" s="860"/>
      <c r="M877" s="860"/>
      <c r="N877" s="860"/>
      <c r="O877" s="860"/>
      <c r="P877" s="860"/>
      <c r="Q877" s="860"/>
      <c r="R877" s="860"/>
      <c r="S877" s="860"/>
      <c r="T877" s="860"/>
      <c r="U877" s="860"/>
      <c r="V877" s="860"/>
      <c r="W877" s="860"/>
      <c r="X877" s="860"/>
      <c r="Y877" s="860"/>
      <c r="Z877" s="860"/>
      <c r="AA877" s="860"/>
      <c r="AB877" s="860"/>
      <c r="AC877" s="860"/>
      <c r="AD877" s="860"/>
    </row>
    <row r="878" spans="1:30" ht="15.75" customHeight="1" x14ac:dyDescent="0.25">
      <c r="A878" s="860"/>
      <c r="B878" s="860"/>
      <c r="C878" s="860"/>
      <c r="D878" s="860"/>
      <c r="E878" s="860"/>
      <c r="F878" s="860"/>
      <c r="G878" s="868"/>
      <c r="H878" s="860"/>
      <c r="I878" s="860"/>
      <c r="J878" s="860"/>
      <c r="K878" s="860"/>
      <c r="L878" s="860"/>
      <c r="M878" s="860"/>
      <c r="N878" s="860"/>
      <c r="O878" s="860"/>
      <c r="P878" s="860"/>
      <c r="Q878" s="860"/>
      <c r="R878" s="860"/>
      <c r="S878" s="860"/>
      <c r="T878" s="860"/>
      <c r="U878" s="860"/>
      <c r="V878" s="860"/>
      <c r="W878" s="860"/>
      <c r="X878" s="860"/>
      <c r="Y878" s="860"/>
      <c r="Z878" s="860"/>
      <c r="AA878" s="860"/>
      <c r="AB878" s="860"/>
      <c r="AC878" s="860"/>
      <c r="AD878" s="860"/>
    </row>
    <row r="879" spans="1:30" ht="15.75" customHeight="1" x14ac:dyDescent="0.25">
      <c r="A879" s="860"/>
      <c r="B879" s="860"/>
      <c r="C879" s="860"/>
      <c r="D879" s="860"/>
      <c r="E879" s="860"/>
      <c r="F879" s="860"/>
      <c r="G879" s="868"/>
      <c r="H879" s="860"/>
      <c r="I879" s="860"/>
      <c r="J879" s="860"/>
      <c r="K879" s="860"/>
      <c r="L879" s="860"/>
      <c r="M879" s="860"/>
      <c r="N879" s="860"/>
      <c r="O879" s="860"/>
      <c r="P879" s="860"/>
      <c r="Q879" s="860"/>
      <c r="R879" s="860"/>
      <c r="S879" s="860"/>
      <c r="T879" s="860"/>
      <c r="U879" s="860"/>
      <c r="V879" s="860"/>
      <c r="W879" s="860"/>
      <c r="X879" s="860"/>
      <c r="Y879" s="860"/>
      <c r="Z879" s="860"/>
      <c r="AA879" s="860"/>
      <c r="AB879" s="860"/>
      <c r="AC879" s="860"/>
      <c r="AD879" s="860"/>
    </row>
    <row r="880" spans="1:30" ht="15.75" customHeight="1" x14ac:dyDescent="0.25">
      <c r="A880" s="860"/>
      <c r="B880" s="860"/>
      <c r="C880" s="860"/>
      <c r="D880" s="860"/>
      <c r="E880" s="860"/>
      <c r="F880" s="860"/>
      <c r="G880" s="868"/>
      <c r="H880" s="860"/>
      <c r="I880" s="860"/>
      <c r="J880" s="860"/>
      <c r="K880" s="860"/>
      <c r="L880" s="860"/>
      <c r="M880" s="860"/>
      <c r="N880" s="860"/>
      <c r="O880" s="860"/>
      <c r="P880" s="860"/>
      <c r="Q880" s="860"/>
      <c r="R880" s="860"/>
      <c r="S880" s="860"/>
      <c r="T880" s="860"/>
      <c r="U880" s="860"/>
      <c r="V880" s="860"/>
      <c r="W880" s="860"/>
      <c r="X880" s="860"/>
      <c r="Y880" s="860"/>
      <c r="Z880" s="860"/>
      <c r="AA880" s="860"/>
      <c r="AB880" s="860"/>
      <c r="AC880" s="860"/>
      <c r="AD880" s="860"/>
    </row>
    <row r="881" spans="1:30" ht="15.75" customHeight="1" x14ac:dyDescent="0.25">
      <c r="A881" s="860"/>
      <c r="B881" s="860"/>
      <c r="C881" s="860"/>
      <c r="D881" s="860"/>
      <c r="E881" s="860"/>
      <c r="F881" s="860"/>
      <c r="G881" s="868"/>
      <c r="H881" s="860"/>
      <c r="I881" s="860"/>
      <c r="J881" s="860"/>
      <c r="K881" s="860"/>
      <c r="L881" s="860"/>
      <c r="M881" s="860"/>
      <c r="N881" s="860"/>
      <c r="O881" s="860"/>
      <c r="P881" s="860"/>
      <c r="Q881" s="860"/>
      <c r="R881" s="860"/>
      <c r="S881" s="860"/>
      <c r="T881" s="860"/>
      <c r="U881" s="860"/>
      <c r="V881" s="860"/>
      <c r="W881" s="860"/>
      <c r="X881" s="860"/>
      <c r="Y881" s="860"/>
      <c r="Z881" s="860"/>
      <c r="AA881" s="860"/>
      <c r="AB881" s="860"/>
      <c r="AC881" s="860"/>
      <c r="AD881" s="860"/>
    </row>
    <row r="882" spans="1:30" ht="15.75" customHeight="1" x14ac:dyDescent="0.25">
      <c r="A882" s="860"/>
      <c r="B882" s="860"/>
      <c r="C882" s="860"/>
      <c r="D882" s="860"/>
      <c r="E882" s="860"/>
      <c r="F882" s="860"/>
      <c r="G882" s="868"/>
      <c r="H882" s="860"/>
      <c r="I882" s="860"/>
      <c r="J882" s="860"/>
      <c r="K882" s="860"/>
      <c r="L882" s="860"/>
      <c r="M882" s="860"/>
      <c r="N882" s="860"/>
      <c r="O882" s="860"/>
      <c r="P882" s="860"/>
      <c r="Q882" s="860"/>
      <c r="R882" s="860"/>
      <c r="S882" s="860"/>
      <c r="T882" s="860"/>
      <c r="U882" s="860"/>
      <c r="V882" s="860"/>
      <c r="W882" s="860"/>
      <c r="X882" s="860"/>
      <c r="Y882" s="860"/>
      <c r="Z882" s="860"/>
      <c r="AA882" s="860"/>
      <c r="AB882" s="860"/>
      <c r="AC882" s="860"/>
      <c r="AD882" s="860"/>
    </row>
    <row r="883" spans="1:30" ht="15.75" customHeight="1" x14ac:dyDescent="0.25">
      <c r="A883" s="860"/>
      <c r="B883" s="860"/>
      <c r="C883" s="860"/>
      <c r="D883" s="860"/>
      <c r="E883" s="860"/>
      <c r="F883" s="860"/>
      <c r="G883" s="868"/>
      <c r="H883" s="860"/>
      <c r="I883" s="860"/>
      <c r="J883" s="860"/>
      <c r="K883" s="860"/>
      <c r="L883" s="860"/>
      <c r="M883" s="860"/>
      <c r="N883" s="860"/>
      <c r="O883" s="860"/>
      <c r="P883" s="860"/>
      <c r="Q883" s="860"/>
      <c r="R883" s="860"/>
      <c r="S883" s="860"/>
      <c r="T883" s="860"/>
      <c r="U883" s="860"/>
      <c r="V883" s="860"/>
      <c r="W883" s="860"/>
      <c r="X883" s="860"/>
      <c r="Y883" s="860"/>
      <c r="Z883" s="860"/>
      <c r="AA883" s="860"/>
      <c r="AB883" s="860"/>
      <c r="AC883" s="860"/>
      <c r="AD883" s="860"/>
    </row>
    <row r="884" spans="1:30" ht="15.75" customHeight="1" x14ac:dyDescent="0.25">
      <c r="A884" s="860"/>
      <c r="B884" s="860"/>
      <c r="C884" s="860"/>
      <c r="D884" s="860"/>
      <c r="E884" s="860"/>
      <c r="F884" s="860"/>
      <c r="G884" s="868"/>
      <c r="H884" s="860"/>
      <c r="I884" s="860"/>
      <c r="J884" s="860"/>
      <c r="K884" s="860"/>
      <c r="L884" s="860"/>
      <c r="M884" s="860"/>
      <c r="N884" s="860"/>
      <c r="O884" s="860"/>
      <c r="P884" s="860"/>
      <c r="Q884" s="860"/>
      <c r="R884" s="860"/>
      <c r="S884" s="860"/>
      <c r="T884" s="860"/>
      <c r="U884" s="860"/>
      <c r="V884" s="860"/>
      <c r="W884" s="860"/>
      <c r="X884" s="860"/>
      <c r="Y884" s="860"/>
      <c r="Z884" s="860"/>
      <c r="AA884" s="860"/>
      <c r="AB884" s="860"/>
      <c r="AC884" s="860"/>
      <c r="AD884" s="860"/>
    </row>
    <row r="885" spans="1:30" ht="15.75" customHeight="1" x14ac:dyDescent="0.25">
      <c r="A885" s="860"/>
      <c r="B885" s="860"/>
      <c r="C885" s="860"/>
      <c r="D885" s="860"/>
      <c r="E885" s="860"/>
      <c r="F885" s="860"/>
      <c r="G885" s="868"/>
      <c r="H885" s="860"/>
      <c r="I885" s="860"/>
      <c r="J885" s="860"/>
      <c r="K885" s="860"/>
      <c r="L885" s="860"/>
      <c r="M885" s="860"/>
      <c r="N885" s="860"/>
      <c r="O885" s="860"/>
      <c r="P885" s="860"/>
      <c r="Q885" s="860"/>
      <c r="R885" s="860"/>
      <c r="S885" s="860"/>
      <c r="T885" s="860"/>
      <c r="U885" s="860"/>
      <c r="V885" s="860"/>
      <c r="W885" s="860"/>
      <c r="X885" s="860"/>
      <c r="Y885" s="860"/>
      <c r="Z885" s="860"/>
      <c r="AA885" s="860"/>
      <c r="AB885" s="860"/>
      <c r="AC885" s="860"/>
      <c r="AD885" s="860"/>
    </row>
    <row r="886" spans="1:30" ht="15.75" customHeight="1" x14ac:dyDescent="0.25">
      <c r="A886" s="860"/>
      <c r="B886" s="860"/>
      <c r="C886" s="860"/>
      <c r="D886" s="860"/>
      <c r="E886" s="860"/>
      <c r="F886" s="860"/>
      <c r="G886" s="868"/>
      <c r="H886" s="860"/>
      <c r="I886" s="860"/>
      <c r="J886" s="860"/>
      <c r="K886" s="860"/>
      <c r="L886" s="860"/>
      <c r="M886" s="860"/>
      <c r="N886" s="860"/>
      <c r="O886" s="860"/>
      <c r="P886" s="860"/>
      <c r="Q886" s="860"/>
      <c r="R886" s="860"/>
      <c r="S886" s="860"/>
      <c r="T886" s="860"/>
      <c r="U886" s="860"/>
      <c r="V886" s="860"/>
      <c r="W886" s="860"/>
      <c r="X886" s="860"/>
      <c r="Y886" s="860"/>
      <c r="Z886" s="860"/>
      <c r="AA886" s="860"/>
      <c r="AB886" s="860"/>
      <c r="AC886" s="860"/>
      <c r="AD886" s="860"/>
    </row>
    <row r="887" spans="1:30" ht="15.75" customHeight="1" x14ac:dyDescent="0.25">
      <c r="A887" s="860"/>
      <c r="B887" s="860"/>
      <c r="C887" s="860"/>
      <c r="D887" s="860"/>
      <c r="E887" s="860"/>
      <c r="F887" s="860"/>
      <c r="G887" s="868"/>
      <c r="H887" s="860"/>
      <c r="I887" s="860"/>
      <c r="J887" s="860"/>
      <c r="K887" s="860"/>
      <c r="L887" s="860"/>
      <c r="M887" s="860"/>
      <c r="N887" s="860"/>
      <c r="O887" s="860"/>
      <c r="P887" s="860"/>
      <c r="Q887" s="860"/>
      <c r="R887" s="860"/>
      <c r="S887" s="860"/>
      <c r="T887" s="860"/>
      <c r="U887" s="860"/>
      <c r="V887" s="860"/>
      <c r="W887" s="860"/>
      <c r="X887" s="860"/>
      <c r="Y887" s="860"/>
      <c r="Z887" s="860"/>
      <c r="AA887" s="860"/>
      <c r="AB887" s="860"/>
      <c r="AC887" s="860"/>
      <c r="AD887" s="860"/>
    </row>
    <row r="888" spans="1:30" ht="15.75" customHeight="1" x14ac:dyDescent="0.25">
      <c r="A888" s="860"/>
      <c r="B888" s="860"/>
      <c r="C888" s="860"/>
      <c r="D888" s="860"/>
      <c r="E888" s="860"/>
      <c r="F888" s="860"/>
      <c r="G888" s="868"/>
      <c r="H888" s="860"/>
      <c r="I888" s="860"/>
      <c r="J888" s="860"/>
      <c r="K888" s="860"/>
      <c r="L888" s="860"/>
      <c r="M888" s="860"/>
      <c r="N888" s="860"/>
      <c r="O888" s="860"/>
      <c r="P888" s="860"/>
      <c r="Q888" s="860"/>
      <c r="R888" s="860"/>
      <c r="S888" s="860"/>
      <c r="T888" s="860"/>
      <c r="U888" s="860"/>
      <c r="V888" s="860"/>
      <c r="W888" s="860"/>
      <c r="X888" s="860"/>
      <c r="Y888" s="860"/>
      <c r="Z888" s="860"/>
      <c r="AA888" s="860"/>
      <c r="AB888" s="860"/>
      <c r="AC888" s="860"/>
      <c r="AD888" s="860"/>
    </row>
    <row r="889" spans="1:30" ht="15.75" customHeight="1" x14ac:dyDescent="0.25">
      <c r="A889" s="860"/>
      <c r="B889" s="860"/>
      <c r="C889" s="860"/>
      <c r="D889" s="860"/>
      <c r="E889" s="860"/>
      <c r="F889" s="860"/>
      <c r="G889" s="868"/>
      <c r="H889" s="860"/>
      <c r="I889" s="860"/>
      <c r="J889" s="860"/>
      <c r="K889" s="860"/>
      <c r="L889" s="860"/>
      <c r="M889" s="860"/>
      <c r="N889" s="860"/>
      <c r="O889" s="860"/>
      <c r="P889" s="860"/>
      <c r="Q889" s="860"/>
      <c r="R889" s="860"/>
      <c r="S889" s="860"/>
      <c r="T889" s="860"/>
      <c r="U889" s="860"/>
      <c r="V889" s="860"/>
      <c r="W889" s="860"/>
      <c r="X889" s="860"/>
      <c r="Y889" s="860"/>
      <c r="Z889" s="860"/>
      <c r="AA889" s="860"/>
      <c r="AB889" s="860"/>
      <c r="AC889" s="860"/>
      <c r="AD889" s="860"/>
    </row>
    <row r="890" spans="1:30" ht="15.75" customHeight="1" x14ac:dyDescent="0.25">
      <c r="A890" s="860"/>
      <c r="B890" s="860"/>
      <c r="C890" s="860"/>
      <c r="D890" s="860"/>
      <c r="E890" s="860"/>
      <c r="F890" s="860"/>
      <c r="G890" s="868"/>
      <c r="H890" s="860"/>
      <c r="I890" s="860"/>
      <c r="J890" s="860"/>
      <c r="K890" s="860"/>
      <c r="L890" s="860"/>
      <c r="M890" s="860"/>
      <c r="N890" s="860"/>
      <c r="O890" s="860"/>
      <c r="P890" s="860"/>
      <c r="Q890" s="860"/>
      <c r="R890" s="860"/>
      <c r="S890" s="860"/>
      <c r="T890" s="860"/>
      <c r="U890" s="860"/>
      <c r="V890" s="860"/>
      <c r="W890" s="860"/>
      <c r="X890" s="860"/>
      <c r="Y890" s="860"/>
      <c r="Z890" s="860"/>
      <c r="AA890" s="860"/>
      <c r="AB890" s="860"/>
      <c r="AC890" s="860"/>
      <c r="AD890" s="860"/>
    </row>
    <row r="891" spans="1:30" ht="15.75" customHeight="1" x14ac:dyDescent="0.25">
      <c r="A891" s="860"/>
      <c r="B891" s="860"/>
      <c r="C891" s="860"/>
      <c r="D891" s="860"/>
      <c r="E891" s="860"/>
      <c r="F891" s="860"/>
      <c r="G891" s="868"/>
      <c r="H891" s="860"/>
      <c r="I891" s="860"/>
      <c r="J891" s="860"/>
      <c r="K891" s="860"/>
      <c r="L891" s="860"/>
      <c r="M891" s="860"/>
      <c r="N891" s="860"/>
      <c r="O891" s="860"/>
      <c r="P891" s="860"/>
      <c r="Q891" s="860"/>
      <c r="R891" s="860"/>
      <c r="S891" s="860"/>
      <c r="T891" s="860"/>
      <c r="U891" s="860"/>
      <c r="V891" s="860"/>
      <c r="W891" s="860"/>
      <c r="X891" s="860"/>
      <c r="Y891" s="860"/>
      <c r="Z891" s="860"/>
      <c r="AA891" s="860"/>
      <c r="AB891" s="860"/>
      <c r="AC891" s="860"/>
      <c r="AD891" s="860"/>
    </row>
    <row r="892" spans="1:30" ht="15.75" customHeight="1" x14ac:dyDescent="0.25">
      <c r="A892" s="860"/>
      <c r="B892" s="860"/>
      <c r="C892" s="860"/>
      <c r="D892" s="860"/>
      <c r="E892" s="860"/>
      <c r="F892" s="860"/>
      <c r="G892" s="868"/>
      <c r="H892" s="860"/>
      <c r="I892" s="860"/>
      <c r="J892" s="860"/>
      <c r="K892" s="860"/>
      <c r="L892" s="860"/>
      <c r="M892" s="860"/>
      <c r="N892" s="860"/>
      <c r="O892" s="860"/>
      <c r="P892" s="860"/>
      <c r="Q892" s="860"/>
      <c r="R892" s="860"/>
      <c r="S892" s="860"/>
      <c r="T892" s="860"/>
      <c r="U892" s="860"/>
      <c r="V892" s="860"/>
      <c r="W892" s="860"/>
      <c r="X892" s="860"/>
      <c r="Y892" s="860"/>
      <c r="Z892" s="860"/>
      <c r="AA892" s="860"/>
      <c r="AB892" s="860"/>
      <c r="AC892" s="860"/>
      <c r="AD892" s="860"/>
    </row>
    <row r="893" spans="1:30" ht="15.75" customHeight="1" x14ac:dyDescent="0.25">
      <c r="A893" s="860"/>
      <c r="B893" s="860"/>
      <c r="C893" s="860"/>
      <c r="D893" s="860"/>
      <c r="E893" s="860"/>
      <c r="F893" s="860"/>
      <c r="G893" s="868"/>
      <c r="H893" s="860"/>
      <c r="I893" s="860"/>
      <c r="J893" s="860"/>
      <c r="K893" s="860"/>
      <c r="L893" s="860"/>
      <c r="M893" s="860"/>
      <c r="N893" s="860"/>
      <c r="O893" s="860"/>
      <c r="P893" s="860"/>
      <c r="Q893" s="860"/>
      <c r="R893" s="860"/>
      <c r="S893" s="860"/>
      <c r="T893" s="860"/>
      <c r="U893" s="860"/>
      <c r="V893" s="860"/>
      <c r="W893" s="860"/>
      <c r="X893" s="860"/>
      <c r="Y893" s="860"/>
      <c r="Z893" s="860"/>
      <c r="AA893" s="860"/>
      <c r="AB893" s="860"/>
      <c r="AC893" s="860"/>
      <c r="AD893" s="860"/>
    </row>
    <row r="894" spans="1:30" ht="15.75" customHeight="1" x14ac:dyDescent="0.25">
      <c r="A894" s="860"/>
      <c r="B894" s="860"/>
      <c r="C894" s="860"/>
      <c r="D894" s="860"/>
      <c r="E894" s="860"/>
      <c r="F894" s="860"/>
      <c r="G894" s="868"/>
      <c r="H894" s="860"/>
      <c r="I894" s="860"/>
      <c r="J894" s="860"/>
      <c r="K894" s="860"/>
      <c r="L894" s="860"/>
      <c r="M894" s="860"/>
      <c r="N894" s="860"/>
      <c r="O894" s="860"/>
      <c r="P894" s="860"/>
      <c r="Q894" s="860"/>
      <c r="R894" s="860"/>
      <c r="S894" s="860"/>
      <c r="T894" s="860"/>
      <c r="U894" s="860"/>
      <c r="V894" s="860"/>
      <c r="W894" s="860"/>
      <c r="X894" s="860"/>
      <c r="Y894" s="860"/>
      <c r="Z894" s="860"/>
      <c r="AA894" s="860"/>
      <c r="AB894" s="860"/>
      <c r="AC894" s="860"/>
      <c r="AD894" s="860"/>
    </row>
    <row r="895" spans="1:30" ht="15.75" customHeight="1" x14ac:dyDescent="0.25">
      <c r="A895" s="860"/>
      <c r="B895" s="860"/>
      <c r="C895" s="860"/>
      <c r="D895" s="860"/>
      <c r="E895" s="860"/>
      <c r="F895" s="860"/>
      <c r="G895" s="868"/>
      <c r="H895" s="860"/>
      <c r="I895" s="860"/>
      <c r="J895" s="860"/>
      <c r="K895" s="860"/>
      <c r="L895" s="860"/>
      <c r="M895" s="860"/>
      <c r="N895" s="860"/>
      <c r="O895" s="860"/>
      <c r="P895" s="860"/>
      <c r="Q895" s="860"/>
      <c r="R895" s="860"/>
      <c r="S895" s="860"/>
      <c r="T895" s="860"/>
      <c r="U895" s="860"/>
      <c r="V895" s="860"/>
      <c r="W895" s="860"/>
      <c r="X895" s="860"/>
      <c r="Y895" s="860"/>
      <c r="Z895" s="860"/>
      <c r="AA895" s="860"/>
      <c r="AB895" s="860"/>
      <c r="AC895" s="860"/>
      <c r="AD895" s="860"/>
    </row>
    <row r="896" spans="1:30" ht="15.75" customHeight="1" x14ac:dyDescent="0.25">
      <c r="A896" s="860"/>
      <c r="B896" s="860"/>
      <c r="C896" s="860"/>
      <c r="D896" s="860"/>
      <c r="E896" s="860"/>
      <c r="F896" s="860"/>
      <c r="G896" s="868"/>
      <c r="H896" s="860"/>
      <c r="I896" s="860"/>
      <c r="J896" s="860"/>
      <c r="K896" s="860"/>
      <c r="L896" s="860"/>
      <c r="M896" s="860"/>
      <c r="N896" s="860"/>
      <c r="O896" s="860"/>
      <c r="P896" s="860"/>
      <c r="Q896" s="860"/>
      <c r="R896" s="860"/>
      <c r="S896" s="860"/>
      <c r="T896" s="860"/>
      <c r="U896" s="860"/>
      <c r="V896" s="860"/>
      <c r="W896" s="860"/>
      <c r="X896" s="860"/>
      <c r="Y896" s="860"/>
      <c r="Z896" s="860"/>
      <c r="AA896" s="860"/>
      <c r="AB896" s="860"/>
      <c r="AC896" s="860"/>
      <c r="AD896" s="860"/>
    </row>
    <row r="897" spans="1:30" ht="15.75" customHeight="1" x14ac:dyDescent="0.25">
      <c r="A897" s="860"/>
      <c r="B897" s="860"/>
      <c r="C897" s="860"/>
      <c r="D897" s="860"/>
      <c r="E897" s="860"/>
      <c r="F897" s="860"/>
      <c r="G897" s="868"/>
      <c r="H897" s="860"/>
      <c r="I897" s="860"/>
      <c r="J897" s="860"/>
      <c r="K897" s="860"/>
      <c r="L897" s="860"/>
      <c r="M897" s="860"/>
      <c r="N897" s="860"/>
      <c r="O897" s="860"/>
      <c r="P897" s="860"/>
      <c r="Q897" s="860"/>
      <c r="R897" s="860"/>
      <c r="S897" s="860"/>
      <c r="T897" s="860"/>
      <c r="U897" s="860"/>
      <c r="V897" s="860"/>
      <c r="W897" s="860"/>
      <c r="X897" s="860"/>
      <c r="Y897" s="860"/>
      <c r="Z897" s="860"/>
      <c r="AA897" s="860"/>
      <c r="AB897" s="860"/>
      <c r="AC897" s="860"/>
      <c r="AD897" s="860"/>
    </row>
    <row r="898" spans="1:30" ht="15.75" customHeight="1" x14ac:dyDescent="0.25">
      <c r="A898" s="860"/>
      <c r="B898" s="860"/>
      <c r="C898" s="860"/>
      <c r="D898" s="860"/>
      <c r="E898" s="860"/>
      <c r="F898" s="860"/>
      <c r="G898" s="868"/>
      <c r="H898" s="860"/>
      <c r="I898" s="860"/>
      <c r="J898" s="860"/>
      <c r="K898" s="860"/>
      <c r="L898" s="860"/>
      <c r="M898" s="860"/>
      <c r="N898" s="860"/>
      <c r="O898" s="860"/>
      <c r="P898" s="860"/>
      <c r="Q898" s="860"/>
      <c r="R898" s="860"/>
      <c r="S898" s="860"/>
      <c r="T898" s="860"/>
      <c r="U898" s="860"/>
      <c r="V898" s="860"/>
      <c r="W898" s="860"/>
      <c r="X898" s="860"/>
      <c r="Y898" s="860"/>
      <c r="Z898" s="860"/>
      <c r="AA898" s="860"/>
      <c r="AB898" s="860"/>
      <c r="AC898" s="860"/>
      <c r="AD898" s="860"/>
    </row>
    <row r="899" spans="1:30" ht="15.75" customHeight="1" x14ac:dyDescent="0.25">
      <c r="A899" s="860"/>
      <c r="B899" s="860"/>
      <c r="C899" s="860"/>
      <c r="D899" s="860"/>
      <c r="E899" s="860"/>
      <c r="F899" s="860"/>
      <c r="G899" s="868"/>
      <c r="H899" s="860"/>
      <c r="I899" s="860"/>
      <c r="J899" s="860"/>
      <c r="K899" s="860"/>
      <c r="L899" s="860"/>
      <c r="M899" s="860"/>
      <c r="N899" s="860"/>
      <c r="O899" s="860"/>
      <c r="P899" s="860"/>
      <c r="Q899" s="860"/>
      <c r="R899" s="860"/>
      <c r="S899" s="860"/>
      <c r="T899" s="860"/>
      <c r="U899" s="860"/>
      <c r="V899" s="860"/>
      <c r="W899" s="860"/>
      <c r="X899" s="860"/>
      <c r="Y899" s="860"/>
      <c r="Z899" s="860"/>
      <c r="AA899" s="860"/>
      <c r="AB899" s="860"/>
      <c r="AC899" s="860"/>
      <c r="AD899" s="860"/>
    </row>
    <row r="900" spans="1:30" ht="15.75" customHeight="1" x14ac:dyDescent="0.25">
      <c r="A900" s="860"/>
      <c r="B900" s="860"/>
      <c r="C900" s="860"/>
      <c r="D900" s="860"/>
      <c r="E900" s="860"/>
      <c r="F900" s="860"/>
      <c r="G900" s="868"/>
      <c r="H900" s="860"/>
      <c r="I900" s="860"/>
      <c r="J900" s="860"/>
      <c r="K900" s="860"/>
      <c r="L900" s="860"/>
      <c r="M900" s="860"/>
      <c r="N900" s="860"/>
      <c r="O900" s="860"/>
      <c r="P900" s="860"/>
      <c r="Q900" s="860"/>
      <c r="R900" s="860"/>
      <c r="S900" s="860"/>
      <c r="T900" s="860"/>
      <c r="U900" s="860"/>
      <c r="V900" s="860"/>
      <c r="W900" s="860"/>
      <c r="X900" s="860"/>
      <c r="Y900" s="860"/>
      <c r="Z900" s="860"/>
      <c r="AA900" s="860"/>
      <c r="AB900" s="860"/>
      <c r="AC900" s="860"/>
      <c r="AD900" s="860"/>
    </row>
    <row r="901" spans="1:30" ht="15.75" customHeight="1" x14ac:dyDescent="0.25">
      <c r="A901" s="860"/>
      <c r="B901" s="860"/>
      <c r="C901" s="860"/>
      <c r="D901" s="860"/>
      <c r="E901" s="860"/>
      <c r="F901" s="860"/>
      <c r="G901" s="868"/>
      <c r="H901" s="860"/>
      <c r="I901" s="860"/>
      <c r="J901" s="860"/>
      <c r="K901" s="860"/>
      <c r="L901" s="860"/>
      <c r="M901" s="860"/>
      <c r="N901" s="860"/>
      <c r="O901" s="860"/>
      <c r="P901" s="860"/>
      <c r="Q901" s="860"/>
      <c r="R901" s="860"/>
      <c r="S901" s="860"/>
      <c r="T901" s="860"/>
      <c r="U901" s="860"/>
      <c r="V901" s="860"/>
      <c r="W901" s="860"/>
      <c r="X901" s="860"/>
      <c r="Y901" s="860"/>
      <c r="Z901" s="860"/>
      <c r="AA901" s="860"/>
      <c r="AB901" s="860"/>
      <c r="AC901" s="860"/>
      <c r="AD901" s="860"/>
    </row>
    <row r="902" spans="1:30" ht="15.75" customHeight="1" x14ac:dyDescent="0.25">
      <c r="A902" s="860"/>
      <c r="B902" s="860"/>
      <c r="C902" s="860"/>
      <c r="D902" s="860"/>
      <c r="E902" s="860"/>
      <c r="F902" s="860"/>
      <c r="G902" s="868"/>
      <c r="H902" s="860"/>
      <c r="I902" s="860"/>
      <c r="J902" s="860"/>
      <c r="K902" s="860"/>
      <c r="L902" s="860"/>
      <c r="M902" s="860"/>
      <c r="N902" s="860"/>
      <c r="O902" s="860"/>
      <c r="P902" s="860"/>
      <c r="Q902" s="860"/>
      <c r="R902" s="860"/>
      <c r="S902" s="860"/>
      <c r="T902" s="860"/>
      <c r="U902" s="860"/>
      <c r="V902" s="860"/>
      <c r="W902" s="860"/>
      <c r="X902" s="860"/>
      <c r="Y902" s="860"/>
      <c r="Z902" s="860"/>
      <c r="AA902" s="860"/>
      <c r="AB902" s="860"/>
      <c r="AC902" s="860"/>
      <c r="AD902" s="860"/>
    </row>
    <row r="903" spans="1:30" ht="15.75" customHeight="1" x14ac:dyDescent="0.25">
      <c r="A903" s="860"/>
      <c r="B903" s="860"/>
      <c r="C903" s="860"/>
      <c r="D903" s="860"/>
      <c r="E903" s="860"/>
      <c r="F903" s="860"/>
      <c r="G903" s="868"/>
      <c r="H903" s="860"/>
      <c r="I903" s="860"/>
      <c r="J903" s="860"/>
      <c r="K903" s="860"/>
      <c r="L903" s="860"/>
      <c r="M903" s="860"/>
      <c r="N903" s="860"/>
      <c r="O903" s="860"/>
      <c r="P903" s="860"/>
      <c r="Q903" s="860"/>
      <c r="R903" s="860"/>
      <c r="S903" s="860"/>
      <c r="T903" s="860"/>
      <c r="U903" s="860"/>
      <c r="V903" s="860"/>
      <c r="W903" s="860"/>
      <c r="X903" s="860"/>
      <c r="Y903" s="860"/>
      <c r="Z903" s="860"/>
      <c r="AA903" s="860"/>
      <c r="AB903" s="860"/>
      <c r="AC903" s="860"/>
      <c r="AD903" s="860"/>
    </row>
    <row r="904" spans="1:30" ht="15.75" customHeight="1" x14ac:dyDescent="0.25">
      <c r="A904" s="860"/>
      <c r="B904" s="860"/>
      <c r="C904" s="860"/>
      <c r="D904" s="860"/>
      <c r="E904" s="860"/>
      <c r="F904" s="860"/>
      <c r="G904" s="868"/>
      <c r="H904" s="860"/>
      <c r="I904" s="860"/>
      <c r="J904" s="860"/>
      <c r="K904" s="860"/>
      <c r="L904" s="860"/>
      <c r="M904" s="860"/>
      <c r="N904" s="860"/>
      <c r="O904" s="860"/>
      <c r="P904" s="860"/>
      <c r="Q904" s="860"/>
      <c r="R904" s="860"/>
      <c r="S904" s="860"/>
      <c r="T904" s="860"/>
      <c r="U904" s="860"/>
      <c r="V904" s="860"/>
      <c r="W904" s="860"/>
      <c r="X904" s="860"/>
      <c r="Y904" s="860"/>
      <c r="Z904" s="860"/>
      <c r="AA904" s="860"/>
      <c r="AB904" s="860"/>
      <c r="AC904" s="860"/>
      <c r="AD904" s="860"/>
    </row>
    <row r="905" spans="1:30" ht="15.75" customHeight="1" x14ac:dyDescent="0.25">
      <c r="A905" s="860"/>
      <c r="B905" s="860"/>
      <c r="C905" s="860"/>
      <c r="D905" s="860"/>
      <c r="E905" s="860"/>
      <c r="F905" s="860"/>
      <c r="G905" s="868"/>
      <c r="H905" s="860"/>
      <c r="I905" s="860"/>
      <c r="J905" s="860"/>
      <c r="K905" s="860"/>
      <c r="L905" s="860"/>
      <c r="M905" s="860"/>
      <c r="N905" s="860"/>
      <c r="O905" s="860"/>
      <c r="P905" s="860"/>
      <c r="Q905" s="860"/>
      <c r="R905" s="860"/>
      <c r="S905" s="860"/>
      <c r="T905" s="860"/>
      <c r="U905" s="860"/>
      <c r="V905" s="860"/>
      <c r="W905" s="860"/>
      <c r="X905" s="860"/>
      <c r="Y905" s="860"/>
      <c r="Z905" s="860"/>
      <c r="AA905" s="860"/>
      <c r="AB905" s="860"/>
      <c r="AC905" s="860"/>
      <c r="AD905" s="860"/>
    </row>
    <row r="906" spans="1:30" ht="15.75" customHeight="1" x14ac:dyDescent="0.25">
      <c r="A906" s="860"/>
      <c r="B906" s="860"/>
      <c r="C906" s="860"/>
      <c r="D906" s="860"/>
      <c r="E906" s="860"/>
      <c r="F906" s="860"/>
      <c r="G906" s="868"/>
      <c r="H906" s="860"/>
      <c r="I906" s="860"/>
      <c r="J906" s="860"/>
      <c r="K906" s="860"/>
      <c r="L906" s="860"/>
      <c r="M906" s="860"/>
      <c r="N906" s="860"/>
      <c r="O906" s="860"/>
      <c r="P906" s="860"/>
      <c r="Q906" s="860"/>
      <c r="R906" s="860"/>
      <c r="S906" s="860"/>
      <c r="T906" s="860"/>
      <c r="U906" s="860"/>
      <c r="V906" s="860"/>
      <c r="W906" s="860"/>
      <c r="X906" s="860"/>
      <c r="Y906" s="860"/>
      <c r="Z906" s="860"/>
      <c r="AA906" s="860"/>
      <c r="AB906" s="860"/>
      <c r="AC906" s="860"/>
      <c r="AD906" s="860"/>
    </row>
    <row r="907" spans="1:30" ht="15.75" customHeight="1" x14ac:dyDescent="0.25">
      <c r="A907" s="860"/>
      <c r="B907" s="860"/>
      <c r="C907" s="860"/>
      <c r="D907" s="860"/>
      <c r="E907" s="860"/>
      <c r="F907" s="860"/>
      <c r="G907" s="868"/>
      <c r="H907" s="860"/>
      <c r="I907" s="860"/>
      <c r="J907" s="860"/>
      <c r="K907" s="860"/>
      <c r="L907" s="860"/>
      <c r="M907" s="860"/>
      <c r="N907" s="860"/>
      <c r="O907" s="860"/>
      <c r="P907" s="860"/>
      <c r="Q907" s="860"/>
      <c r="R907" s="860"/>
      <c r="S907" s="860"/>
      <c r="T907" s="860"/>
      <c r="U907" s="860"/>
      <c r="V907" s="860"/>
      <c r="W907" s="860"/>
      <c r="X907" s="860"/>
      <c r="Y907" s="860"/>
      <c r="Z907" s="860"/>
      <c r="AA907" s="860"/>
      <c r="AB907" s="860"/>
      <c r="AC907" s="860"/>
      <c r="AD907" s="860"/>
    </row>
    <row r="908" spans="1:30" ht="15.75" customHeight="1" x14ac:dyDescent="0.25">
      <c r="A908" s="860"/>
      <c r="B908" s="860"/>
      <c r="C908" s="860"/>
      <c r="D908" s="860"/>
      <c r="E908" s="860"/>
      <c r="F908" s="860"/>
      <c r="G908" s="868"/>
      <c r="H908" s="860"/>
      <c r="I908" s="860"/>
      <c r="J908" s="860"/>
      <c r="K908" s="860"/>
      <c r="L908" s="860"/>
      <c r="M908" s="860"/>
      <c r="N908" s="860"/>
      <c r="O908" s="860"/>
      <c r="P908" s="860"/>
      <c r="Q908" s="860"/>
      <c r="R908" s="860"/>
      <c r="S908" s="860"/>
      <c r="T908" s="860"/>
      <c r="U908" s="860"/>
      <c r="V908" s="860"/>
      <c r="W908" s="860"/>
      <c r="X908" s="860"/>
      <c r="Y908" s="860"/>
      <c r="Z908" s="860"/>
      <c r="AA908" s="860"/>
      <c r="AB908" s="860"/>
      <c r="AC908" s="860"/>
      <c r="AD908" s="860"/>
    </row>
    <row r="909" spans="1:30" ht="15.75" customHeight="1" x14ac:dyDescent="0.25">
      <c r="A909" s="860"/>
      <c r="B909" s="860"/>
      <c r="C909" s="860"/>
      <c r="D909" s="860"/>
      <c r="E909" s="860"/>
      <c r="F909" s="860"/>
      <c r="G909" s="868"/>
      <c r="H909" s="860"/>
      <c r="I909" s="860"/>
      <c r="J909" s="860"/>
      <c r="K909" s="860"/>
      <c r="L909" s="860"/>
      <c r="M909" s="860"/>
      <c r="N909" s="860"/>
      <c r="O909" s="860"/>
      <c r="P909" s="860"/>
      <c r="Q909" s="860"/>
      <c r="R909" s="860"/>
      <c r="S909" s="860"/>
      <c r="T909" s="860"/>
      <c r="U909" s="860"/>
      <c r="V909" s="860"/>
      <c r="W909" s="860"/>
      <c r="X909" s="860"/>
      <c r="Y909" s="860"/>
      <c r="Z909" s="860"/>
      <c r="AA909" s="860"/>
      <c r="AB909" s="860"/>
      <c r="AC909" s="860"/>
      <c r="AD909" s="860"/>
    </row>
    <row r="910" spans="1:30" ht="15.75" customHeight="1" x14ac:dyDescent="0.25">
      <c r="A910" s="860"/>
      <c r="B910" s="860"/>
      <c r="C910" s="860"/>
      <c r="D910" s="860"/>
      <c r="E910" s="860"/>
      <c r="F910" s="860"/>
      <c r="G910" s="868"/>
      <c r="H910" s="860"/>
      <c r="I910" s="860"/>
      <c r="J910" s="860"/>
      <c r="K910" s="860"/>
      <c r="L910" s="860"/>
      <c r="M910" s="860"/>
      <c r="N910" s="860"/>
      <c r="O910" s="860"/>
      <c r="P910" s="860"/>
      <c r="Q910" s="860"/>
      <c r="R910" s="860"/>
      <c r="S910" s="860"/>
      <c r="T910" s="860"/>
      <c r="U910" s="860"/>
      <c r="V910" s="860"/>
      <c r="W910" s="860"/>
      <c r="X910" s="860"/>
      <c r="Y910" s="860"/>
      <c r="Z910" s="860"/>
      <c r="AA910" s="860"/>
      <c r="AB910" s="860"/>
      <c r="AC910" s="860"/>
      <c r="AD910" s="860"/>
    </row>
    <row r="911" spans="1:30" ht="15.75" customHeight="1" x14ac:dyDescent="0.25">
      <c r="A911" s="860"/>
      <c r="B911" s="860"/>
      <c r="C911" s="860"/>
      <c r="D911" s="860"/>
      <c r="E911" s="860"/>
      <c r="F911" s="860"/>
      <c r="G911" s="868"/>
      <c r="H911" s="860"/>
      <c r="I911" s="860"/>
      <c r="J911" s="860"/>
      <c r="K911" s="860"/>
      <c r="L911" s="860"/>
      <c r="M911" s="860"/>
      <c r="N911" s="860"/>
      <c r="O911" s="860"/>
      <c r="P911" s="860"/>
      <c r="Q911" s="860"/>
      <c r="R911" s="860"/>
      <c r="S911" s="860"/>
      <c r="T911" s="860"/>
      <c r="U911" s="860"/>
      <c r="V911" s="860"/>
      <c r="W911" s="860"/>
      <c r="X911" s="860"/>
      <c r="Y911" s="860"/>
      <c r="Z911" s="860"/>
      <c r="AA911" s="860"/>
      <c r="AB911" s="860"/>
      <c r="AC911" s="860"/>
      <c r="AD911" s="860"/>
    </row>
    <row r="912" spans="1:30" ht="15.75" customHeight="1" x14ac:dyDescent="0.25">
      <c r="A912" s="860"/>
      <c r="B912" s="860"/>
      <c r="C912" s="860"/>
      <c r="D912" s="860"/>
      <c r="E912" s="860"/>
      <c r="F912" s="860"/>
      <c r="G912" s="868"/>
      <c r="H912" s="860"/>
      <c r="I912" s="860"/>
      <c r="J912" s="860"/>
      <c r="K912" s="860"/>
      <c r="L912" s="860"/>
      <c r="M912" s="860"/>
      <c r="N912" s="860"/>
      <c r="O912" s="860"/>
      <c r="P912" s="860"/>
      <c r="Q912" s="860"/>
      <c r="R912" s="860"/>
      <c r="S912" s="860"/>
      <c r="T912" s="860"/>
      <c r="U912" s="860"/>
      <c r="V912" s="860"/>
      <c r="W912" s="860"/>
      <c r="X912" s="860"/>
      <c r="Y912" s="860"/>
      <c r="Z912" s="860"/>
      <c r="AA912" s="860"/>
      <c r="AB912" s="860"/>
      <c r="AC912" s="860"/>
      <c r="AD912" s="860"/>
    </row>
    <row r="913" spans="1:30" ht="15.75" customHeight="1" x14ac:dyDescent="0.25">
      <c r="A913" s="860"/>
      <c r="B913" s="860"/>
      <c r="C913" s="860"/>
      <c r="D913" s="860"/>
      <c r="E913" s="860"/>
      <c r="F913" s="860"/>
      <c r="G913" s="868"/>
      <c r="H913" s="860"/>
      <c r="I913" s="860"/>
      <c r="J913" s="860"/>
      <c r="K913" s="860"/>
      <c r="L913" s="860"/>
      <c r="M913" s="860"/>
      <c r="N913" s="860"/>
      <c r="O913" s="860"/>
      <c r="P913" s="860"/>
      <c r="Q913" s="860"/>
      <c r="R913" s="860"/>
      <c r="S913" s="860"/>
      <c r="T913" s="860"/>
      <c r="U913" s="860"/>
      <c r="V913" s="860"/>
      <c r="W913" s="860"/>
      <c r="X913" s="860"/>
      <c r="Y913" s="860"/>
      <c r="Z913" s="860"/>
      <c r="AA913" s="860"/>
      <c r="AB913" s="860"/>
      <c r="AC913" s="860"/>
      <c r="AD913" s="860"/>
    </row>
    <row r="914" spans="1:30" ht="15.75" customHeight="1" x14ac:dyDescent="0.25">
      <c r="A914" s="860"/>
      <c r="B914" s="860"/>
      <c r="C914" s="860"/>
      <c r="D914" s="860"/>
      <c r="E914" s="860"/>
      <c r="F914" s="860"/>
      <c r="G914" s="868"/>
      <c r="H914" s="860"/>
      <c r="I914" s="860"/>
      <c r="J914" s="860"/>
      <c r="K914" s="860"/>
      <c r="L914" s="860"/>
      <c r="M914" s="860"/>
      <c r="N914" s="860"/>
      <c r="O914" s="860"/>
      <c r="P914" s="860"/>
      <c r="Q914" s="860"/>
      <c r="R914" s="860"/>
      <c r="S914" s="860"/>
      <c r="T914" s="860"/>
      <c r="U914" s="860"/>
      <c r="V914" s="860"/>
      <c r="W914" s="860"/>
      <c r="X914" s="860"/>
      <c r="Y914" s="860"/>
      <c r="Z914" s="860"/>
      <c r="AA914" s="860"/>
      <c r="AB914" s="860"/>
      <c r="AC914" s="860"/>
      <c r="AD914" s="860"/>
    </row>
    <row r="915" spans="1:30" ht="15.75" customHeight="1" x14ac:dyDescent="0.25">
      <c r="A915" s="860"/>
      <c r="B915" s="860"/>
      <c r="C915" s="860"/>
      <c r="D915" s="860"/>
      <c r="E915" s="860"/>
      <c r="F915" s="860"/>
      <c r="G915" s="868"/>
      <c r="H915" s="860"/>
      <c r="I915" s="860"/>
      <c r="J915" s="860"/>
      <c r="K915" s="860"/>
      <c r="L915" s="860"/>
      <c r="M915" s="860"/>
      <c r="N915" s="860"/>
      <c r="O915" s="860"/>
      <c r="P915" s="860"/>
      <c r="Q915" s="860"/>
      <c r="R915" s="860"/>
      <c r="S915" s="860"/>
      <c r="T915" s="860"/>
      <c r="U915" s="860"/>
      <c r="V915" s="860"/>
      <c r="W915" s="860"/>
      <c r="X915" s="860"/>
      <c r="Y915" s="860"/>
      <c r="Z915" s="860"/>
      <c r="AA915" s="860"/>
      <c r="AB915" s="860"/>
      <c r="AC915" s="860"/>
      <c r="AD915" s="860"/>
    </row>
    <row r="916" spans="1:30" ht="15.75" customHeight="1" x14ac:dyDescent="0.25">
      <c r="A916" s="860"/>
      <c r="B916" s="860"/>
      <c r="C916" s="860"/>
      <c r="D916" s="860"/>
      <c r="E916" s="860"/>
      <c r="F916" s="860"/>
      <c r="G916" s="868"/>
      <c r="H916" s="860"/>
      <c r="I916" s="860"/>
      <c r="J916" s="860"/>
      <c r="K916" s="860"/>
      <c r="L916" s="860"/>
      <c r="M916" s="860"/>
      <c r="N916" s="860"/>
      <c r="O916" s="860"/>
      <c r="P916" s="860"/>
      <c r="Q916" s="860"/>
      <c r="R916" s="860"/>
      <c r="S916" s="860"/>
      <c r="T916" s="860"/>
      <c r="U916" s="860"/>
      <c r="V916" s="860"/>
      <c r="W916" s="860"/>
      <c r="X916" s="860"/>
      <c r="Y916" s="860"/>
      <c r="Z916" s="860"/>
      <c r="AA916" s="860"/>
      <c r="AB916" s="860"/>
      <c r="AC916" s="860"/>
      <c r="AD916" s="860"/>
    </row>
    <row r="917" spans="1:30" ht="15.75" customHeight="1" x14ac:dyDescent="0.25">
      <c r="A917" s="860"/>
      <c r="B917" s="860"/>
      <c r="C917" s="860"/>
      <c r="D917" s="860"/>
      <c r="E917" s="860"/>
      <c r="F917" s="860"/>
      <c r="G917" s="868"/>
      <c r="H917" s="860"/>
      <c r="I917" s="860"/>
      <c r="J917" s="860"/>
      <c r="K917" s="860"/>
      <c r="L917" s="860"/>
      <c r="M917" s="860"/>
      <c r="N917" s="860"/>
      <c r="O917" s="860"/>
      <c r="P917" s="860"/>
      <c r="Q917" s="860"/>
      <c r="R917" s="860"/>
      <c r="S917" s="860"/>
      <c r="T917" s="860"/>
      <c r="U917" s="860"/>
      <c r="V917" s="860"/>
      <c r="W917" s="860"/>
      <c r="X917" s="860"/>
      <c r="Y917" s="860"/>
      <c r="Z917" s="860"/>
      <c r="AA917" s="860"/>
      <c r="AB917" s="860"/>
      <c r="AC917" s="860"/>
      <c r="AD917" s="860"/>
    </row>
    <row r="918" spans="1:30" ht="15.75" customHeight="1" x14ac:dyDescent="0.25">
      <c r="A918" s="860"/>
      <c r="B918" s="860"/>
      <c r="C918" s="860"/>
      <c r="D918" s="860"/>
      <c r="E918" s="860"/>
      <c r="F918" s="860"/>
      <c r="G918" s="868"/>
      <c r="H918" s="860"/>
      <c r="I918" s="860"/>
      <c r="J918" s="860"/>
      <c r="K918" s="860"/>
      <c r="L918" s="860"/>
      <c r="M918" s="860"/>
      <c r="N918" s="860"/>
      <c r="O918" s="860"/>
      <c r="P918" s="860"/>
      <c r="Q918" s="860"/>
      <c r="R918" s="860"/>
      <c r="S918" s="860"/>
      <c r="T918" s="860"/>
      <c r="U918" s="860"/>
      <c r="V918" s="860"/>
      <c r="W918" s="860"/>
      <c r="X918" s="860"/>
      <c r="Y918" s="860"/>
      <c r="Z918" s="860"/>
      <c r="AA918" s="860"/>
      <c r="AB918" s="860"/>
      <c r="AC918" s="860"/>
      <c r="AD918" s="860"/>
    </row>
    <row r="919" spans="1:30" ht="15.75" customHeight="1" x14ac:dyDescent="0.25">
      <c r="A919" s="860"/>
      <c r="B919" s="860"/>
      <c r="C919" s="860"/>
      <c r="D919" s="860"/>
      <c r="E919" s="860"/>
      <c r="F919" s="860"/>
      <c r="G919" s="868"/>
      <c r="H919" s="860"/>
      <c r="I919" s="860"/>
      <c r="J919" s="860"/>
      <c r="K919" s="860"/>
      <c r="L919" s="860"/>
      <c r="M919" s="860"/>
      <c r="N919" s="860"/>
      <c r="O919" s="860"/>
      <c r="P919" s="860"/>
      <c r="Q919" s="860"/>
      <c r="R919" s="860"/>
      <c r="S919" s="860"/>
      <c r="T919" s="860"/>
      <c r="U919" s="860"/>
      <c r="V919" s="860"/>
      <c r="W919" s="860"/>
      <c r="X919" s="860"/>
      <c r="Y919" s="860"/>
      <c r="Z919" s="860"/>
      <c r="AA919" s="860"/>
      <c r="AB919" s="860"/>
      <c r="AC919" s="860"/>
      <c r="AD919" s="860"/>
    </row>
    <row r="920" spans="1:30" ht="15.75" customHeight="1" x14ac:dyDescent="0.25">
      <c r="A920" s="860"/>
      <c r="B920" s="860"/>
      <c r="C920" s="860"/>
      <c r="D920" s="860"/>
      <c r="E920" s="860"/>
      <c r="F920" s="860"/>
      <c r="G920" s="868"/>
      <c r="H920" s="860"/>
      <c r="I920" s="860"/>
      <c r="J920" s="860"/>
      <c r="K920" s="860"/>
      <c r="L920" s="860"/>
      <c r="M920" s="860"/>
      <c r="N920" s="860"/>
      <c r="O920" s="860"/>
      <c r="P920" s="860"/>
      <c r="Q920" s="860"/>
      <c r="R920" s="860"/>
      <c r="S920" s="860"/>
      <c r="T920" s="860"/>
      <c r="U920" s="860"/>
      <c r="V920" s="860"/>
      <c r="W920" s="860"/>
      <c r="X920" s="860"/>
      <c r="Y920" s="860"/>
      <c r="Z920" s="860"/>
      <c r="AA920" s="860"/>
      <c r="AB920" s="860"/>
      <c r="AC920" s="860"/>
      <c r="AD920" s="860"/>
    </row>
    <row r="921" spans="1:30" ht="15.75" customHeight="1" x14ac:dyDescent="0.25">
      <c r="A921" s="860"/>
      <c r="B921" s="860"/>
      <c r="C921" s="860"/>
      <c r="D921" s="860"/>
      <c r="E921" s="860"/>
      <c r="F921" s="860"/>
      <c r="G921" s="868"/>
      <c r="H921" s="860"/>
      <c r="I921" s="860"/>
      <c r="J921" s="860"/>
      <c r="K921" s="860"/>
      <c r="L921" s="860"/>
      <c r="M921" s="860"/>
      <c r="N921" s="860"/>
      <c r="O921" s="860"/>
      <c r="P921" s="860"/>
      <c r="Q921" s="860"/>
      <c r="R921" s="860"/>
      <c r="S921" s="860"/>
      <c r="T921" s="860"/>
      <c r="U921" s="860"/>
      <c r="V921" s="860"/>
      <c r="W921" s="860"/>
      <c r="X921" s="860"/>
      <c r="Y921" s="860"/>
      <c r="Z921" s="860"/>
      <c r="AA921" s="860"/>
      <c r="AB921" s="860"/>
      <c r="AC921" s="860"/>
      <c r="AD921" s="860"/>
    </row>
    <row r="922" spans="1:30" ht="15.75" customHeight="1" x14ac:dyDescent="0.25">
      <c r="A922" s="860"/>
      <c r="B922" s="860"/>
      <c r="C922" s="860"/>
      <c r="D922" s="860"/>
      <c r="E922" s="860"/>
      <c r="F922" s="860"/>
      <c r="G922" s="868"/>
      <c r="H922" s="860"/>
      <c r="I922" s="860"/>
      <c r="J922" s="860"/>
      <c r="K922" s="860"/>
      <c r="L922" s="860"/>
      <c r="M922" s="860"/>
      <c r="N922" s="860"/>
      <c r="O922" s="860"/>
      <c r="P922" s="860"/>
      <c r="Q922" s="860"/>
      <c r="R922" s="860"/>
      <c r="S922" s="860"/>
      <c r="T922" s="860"/>
      <c r="U922" s="860"/>
      <c r="V922" s="860"/>
      <c r="W922" s="860"/>
      <c r="X922" s="860"/>
      <c r="Y922" s="860"/>
      <c r="Z922" s="860"/>
      <c r="AA922" s="860"/>
      <c r="AB922" s="860"/>
      <c r="AC922" s="860"/>
      <c r="AD922" s="860"/>
    </row>
    <row r="923" spans="1:30" ht="15.75" customHeight="1" x14ac:dyDescent="0.25">
      <c r="A923" s="860"/>
      <c r="B923" s="860"/>
      <c r="C923" s="860"/>
      <c r="D923" s="860"/>
      <c r="E923" s="860"/>
      <c r="F923" s="860"/>
      <c r="G923" s="868"/>
      <c r="H923" s="860"/>
      <c r="I923" s="860"/>
      <c r="J923" s="860"/>
      <c r="K923" s="860"/>
      <c r="L923" s="860"/>
      <c r="M923" s="860"/>
      <c r="N923" s="860"/>
      <c r="O923" s="860"/>
      <c r="P923" s="860"/>
      <c r="Q923" s="860"/>
      <c r="R923" s="860"/>
      <c r="S923" s="860"/>
      <c r="T923" s="860"/>
      <c r="U923" s="860"/>
      <c r="V923" s="860"/>
      <c r="W923" s="860"/>
      <c r="X923" s="860"/>
      <c r="Y923" s="860"/>
      <c r="Z923" s="860"/>
      <c r="AA923" s="860"/>
      <c r="AB923" s="860"/>
      <c r="AC923" s="860"/>
      <c r="AD923" s="860"/>
    </row>
    <row r="924" spans="1:30" ht="15.75" customHeight="1" x14ac:dyDescent="0.25">
      <c r="A924" s="860"/>
      <c r="B924" s="860"/>
      <c r="C924" s="860"/>
      <c r="D924" s="860"/>
      <c r="E924" s="860"/>
      <c r="F924" s="860"/>
      <c r="G924" s="868"/>
      <c r="H924" s="860"/>
      <c r="I924" s="860"/>
      <c r="J924" s="860"/>
      <c r="K924" s="860"/>
      <c r="L924" s="860"/>
      <c r="M924" s="860"/>
      <c r="N924" s="860"/>
      <c r="O924" s="860"/>
      <c r="P924" s="860"/>
      <c r="Q924" s="860"/>
      <c r="R924" s="860"/>
      <c r="S924" s="860"/>
      <c r="T924" s="860"/>
      <c r="U924" s="860"/>
      <c r="V924" s="860"/>
      <c r="W924" s="860"/>
      <c r="X924" s="860"/>
      <c r="Y924" s="860"/>
      <c r="Z924" s="860"/>
      <c r="AA924" s="860"/>
      <c r="AB924" s="860"/>
      <c r="AC924" s="860"/>
      <c r="AD924" s="860"/>
    </row>
    <row r="925" spans="1:30" ht="15.75" customHeight="1" x14ac:dyDescent="0.25">
      <c r="A925" s="860"/>
      <c r="B925" s="860"/>
      <c r="C925" s="860"/>
      <c r="D925" s="860"/>
      <c r="E925" s="860"/>
      <c r="F925" s="860"/>
      <c r="G925" s="868"/>
      <c r="H925" s="860"/>
      <c r="I925" s="860"/>
      <c r="J925" s="860"/>
      <c r="K925" s="860"/>
      <c r="L925" s="860"/>
      <c r="M925" s="860"/>
      <c r="N925" s="860"/>
      <c r="O925" s="860"/>
      <c r="P925" s="860"/>
      <c r="Q925" s="860"/>
      <c r="R925" s="860"/>
      <c r="S925" s="860"/>
      <c r="T925" s="860"/>
      <c r="U925" s="860"/>
      <c r="V925" s="860"/>
      <c r="W925" s="860"/>
      <c r="X925" s="860"/>
      <c r="Y925" s="860"/>
      <c r="Z925" s="860"/>
      <c r="AA925" s="860"/>
      <c r="AB925" s="860"/>
      <c r="AC925" s="860"/>
      <c r="AD925" s="860"/>
    </row>
    <row r="926" spans="1:30" ht="15.75" customHeight="1" x14ac:dyDescent="0.25">
      <c r="A926" s="860"/>
      <c r="B926" s="860"/>
      <c r="C926" s="860"/>
      <c r="D926" s="860"/>
      <c r="E926" s="860"/>
      <c r="F926" s="860"/>
      <c r="G926" s="868"/>
      <c r="H926" s="860"/>
      <c r="I926" s="860"/>
      <c r="J926" s="860"/>
      <c r="K926" s="860"/>
      <c r="L926" s="860"/>
      <c r="M926" s="860"/>
      <c r="N926" s="860"/>
      <c r="O926" s="860"/>
      <c r="P926" s="860"/>
      <c r="Q926" s="860"/>
      <c r="R926" s="860"/>
      <c r="S926" s="860"/>
      <c r="T926" s="860"/>
      <c r="U926" s="860"/>
      <c r="V926" s="860"/>
      <c r="W926" s="860"/>
      <c r="X926" s="860"/>
      <c r="Y926" s="860"/>
      <c r="Z926" s="860"/>
      <c r="AA926" s="860"/>
      <c r="AB926" s="860"/>
      <c r="AC926" s="860"/>
      <c r="AD926" s="860"/>
    </row>
    <row r="927" spans="1:30" ht="15.75" customHeight="1" x14ac:dyDescent="0.25">
      <c r="A927" s="860"/>
      <c r="B927" s="860"/>
      <c r="C927" s="860"/>
      <c r="D927" s="860"/>
      <c r="E927" s="860"/>
      <c r="F927" s="860"/>
      <c r="G927" s="868"/>
      <c r="H927" s="860"/>
      <c r="I927" s="860"/>
      <c r="J927" s="860"/>
      <c r="K927" s="860"/>
      <c r="L927" s="860"/>
      <c r="M927" s="860"/>
      <c r="N927" s="860"/>
      <c r="O927" s="860"/>
      <c r="P927" s="860"/>
      <c r="Q927" s="860"/>
      <c r="R927" s="860"/>
      <c r="S927" s="860"/>
      <c r="T927" s="860"/>
      <c r="U927" s="860"/>
      <c r="V927" s="860"/>
      <c r="W927" s="860"/>
      <c r="X927" s="860"/>
      <c r="Y927" s="860"/>
      <c r="Z927" s="860"/>
      <c r="AA927" s="860"/>
      <c r="AB927" s="860"/>
      <c r="AC927" s="860"/>
      <c r="AD927" s="860"/>
    </row>
    <row r="928" spans="1:30" ht="15.75" customHeight="1" x14ac:dyDescent="0.25">
      <c r="A928" s="860"/>
      <c r="B928" s="860"/>
      <c r="C928" s="860"/>
      <c r="D928" s="860"/>
      <c r="E928" s="860"/>
      <c r="F928" s="860"/>
      <c r="G928" s="868"/>
      <c r="H928" s="860"/>
      <c r="I928" s="860"/>
      <c r="J928" s="860"/>
      <c r="K928" s="860"/>
      <c r="L928" s="860"/>
      <c r="M928" s="860"/>
      <c r="N928" s="860"/>
      <c r="O928" s="860"/>
      <c r="P928" s="860"/>
      <c r="Q928" s="860"/>
      <c r="R928" s="860"/>
      <c r="S928" s="860"/>
      <c r="T928" s="860"/>
      <c r="U928" s="860"/>
      <c r="V928" s="860"/>
      <c r="W928" s="860"/>
      <c r="X928" s="860"/>
      <c r="Y928" s="860"/>
      <c r="Z928" s="860"/>
      <c r="AA928" s="860"/>
      <c r="AB928" s="860"/>
      <c r="AC928" s="860"/>
      <c r="AD928" s="860"/>
    </row>
    <row r="929" spans="1:30" ht="15.75" customHeight="1" x14ac:dyDescent="0.25">
      <c r="A929" s="860"/>
      <c r="B929" s="860"/>
      <c r="C929" s="860"/>
      <c r="D929" s="860"/>
      <c r="E929" s="860"/>
      <c r="F929" s="860"/>
      <c r="G929" s="868"/>
      <c r="H929" s="860"/>
      <c r="I929" s="860"/>
      <c r="J929" s="860"/>
      <c r="K929" s="860"/>
      <c r="L929" s="860"/>
      <c r="M929" s="860"/>
      <c r="N929" s="860"/>
      <c r="O929" s="860"/>
      <c r="P929" s="860"/>
      <c r="Q929" s="860"/>
      <c r="R929" s="860"/>
      <c r="S929" s="860"/>
      <c r="T929" s="860"/>
      <c r="U929" s="860"/>
      <c r="V929" s="860"/>
      <c r="W929" s="860"/>
      <c r="X929" s="860"/>
      <c r="Y929" s="860"/>
      <c r="Z929" s="860"/>
      <c r="AA929" s="860"/>
      <c r="AB929" s="860"/>
      <c r="AC929" s="860"/>
      <c r="AD929" s="860"/>
    </row>
    <row r="930" spans="1:30" ht="15.75" customHeight="1" x14ac:dyDescent="0.25">
      <c r="A930" s="860"/>
      <c r="B930" s="860"/>
      <c r="C930" s="860"/>
      <c r="D930" s="860"/>
      <c r="E930" s="860"/>
      <c r="F930" s="860"/>
      <c r="G930" s="868"/>
      <c r="H930" s="860"/>
      <c r="I930" s="860"/>
      <c r="J930" s="860"/>
      <c r="K930" s="860"/>
      <c r="L930" s="860"/>
      <c r="M930" s="860"/>
      <c r="N930" s="860"/>
      <c r="O930" s="860"/>
      <c r="P930" s="860"/>
      <c r="Q930" s="860"/>
      <c r="R930" s="860"/>
      <c r="S930" s="860"/>
      <c r="T930" s="860"/>
      <c r="U930" s="860"/>
      <c r="V930" s="860"/>
      <c r="W930" s="860"/>
      <c r="X930" s="860"/>
      <c r="Y930" s="860"/>
      <c r="Z930" s="860"/>
      <c r="AA930" s="860"/>
      <c r="AB930" s="860"/>
      <c r="AC930" s="860"/>
      <c r="AD930" s="860"/>
    </row>
    <row r="931" spans="1:30" ht="15.75" customHeight="1" x14ac:dyDescent="0.25">
      <c r="A931" s="860"/>
      <c r="B931" s="860"/>
      <c r="C931" s="860"/>
      <c r="D931" s="860"/>
      <c r="E931" s="860"/>
      <c r="F931" s="860"/>
      <c r="G931" s="868"/>
      <c r="H931" s="860"/>
      <c r="I931" s="860"/>
      <c r="J931" s="860"/>
      <c r="K931" s="860"/>
      <c r="L931" s="860"/>
      <c r="M931" s="860"/>
      <c r="N931" s="860"/>
      <c r="O931" s="860"/>
      <c r="P931" s="860"/>
      <c r="Q931" s="860"/>
      <c r="R931" s="860"/>
      <c r="S931" s="860"/>
      <c r="T931" s="860"/>
      <c r="U931" s="860"/>
      <c r="V931" s="860"/>
      <c r="W931" s="860"/>
      <c r="X931" s="860"/>
      <c r="Y931" s="860"/>
      <c r="Z931" s="860"/>
      <c r="AA931" s="860"/>
      <c r="AB931" s="860"/>
      <c r="AC931" s="860"/>
      <c r="AD931" s="860"/>
    </row>
    <row r="932" spans="1:30" ht="15.75" customHeight="1" x14ac:dyDescent="0.25">
      <c r="A932" s="860"/>
      <c r="B932" s="860"/>
      <c r="C932" s="860"/>
      <c r="D932" s="860"/>
      <c r="E932" s="860"/>
      <c r="F932" s="860"/>
      <c r="G932" s="868"/>
      <c r="H932" s="860"/>
      <c r="I932" s="860"/>
      <c r="J932" s="860"/>
      <c r="K932" s="860"/>
      <c r="L932" s="860"/>
      <c r="M932" s="860"/>
      <c r="N932" s="860"/>
      <c r="O932" s="860"/>
      <c r="P932" s="860"/>
      <c r="Q932" s="860"/>
      <c r="R932" s="860"/>
      <c r="S932" s="860"/>
      <c r="T932" s="860"/>
      <c r="U932" s="860"/>
      <c r="V932" s="860"/>
      <c r="W932" s="860"/>
      <c r="X932" s="860"/>
      <c r="Y932" s="860"/>
      <c r="Z932" s="860"/>
      <c r="AA932" s="860"/>
      <c r="AB932" s="860"/>
      <c r="AC932" s="860"/>
      <c r="AD932" s="860"/>
    </row>
    <row r="933" spans="1:30" ht="15.75" customHeight="1" x14ac:dyDescent="0.25">
      <c r="A933" s="860"/>
      <c r="B933" s="860"/>
      <c r="C933" s="860"/>
      <c r="D933" s="860"/>
      <c r="E933" s="860"/>
      <c r="F933" s="860"/>
      <c r="G933" s="868"/>
      <c r="H933" s="860"/>
      <c r="I933" s="860"/>
      <c r="J933" s="860"/>
      <c r="K933" s="860"/>
      <c r="L933" s="860"/>
      <c r="M933" s="860"/>
      <c r="N933" s="860"/>
      <c r="O933" s="860"/>
      <c r="P933" s="860"/>
      <c r="Q933" s="860"/>
      <c r="R933" s="860"/>
      <c r="S933" s="860"/>
      <c r="T933" s="860"/>
      <c r="U933" s="860"/>
      <c r="V933" s="860"/>
      <c r="W933" s="860"/>
      <c r="X933" s="860"/>
      <c r="Y933" s="860"/>
      <c r="Z933" s="860"/>
      <c r="AA933" s="860"/>
      <c r="AB933" s="860"/>
      <c r="AC933" s="860"/>
      <c r="AD933" s="860"/>
    </row>
    <row r="934" spans="1:30" ht="15.75" customHeight="1" x14ac:dyDescent="0.25">
      <c r="A934" s="860"/>
      <c r="B934" s="860"/>
      <c r="C934" s="860"/>
      <c r="D934" s="860"/>
      <c r="E934" s="860"/>
      <c r="F934" s="860"/>
      <c r="G934" s="868"/>
      <c r="H934" s="860"/>
      <c r="I934" s="860"/>
      <c r="J934" s="860"/>
      <c r="K934" s="860"/>
      <c r="L934" s="860"/>
      <c r="M934" s="860"/>
      <c r="N934" s="860"/>
      <c r="O934" s="860"/>
      <c r="P934" s="860"/>
      <c r="Q934" s="860"/>
      <c r="R934" s="860"/>
      <c r="S934" s="860"/>
      <c r="T934" s="860"/>
      <c r="U934" s="860"/>
      <c r="V934" s="860"/>
      <c r="W934" s="860"/>
      <c r="X934" s="860"/>
      <c r="Y934" s="860"/>
      <c r="Z934" s="860"/>
      <c r="AA934" s="860"/>
      <c r="AB934" s="860"/>
      <c r="AC934" s="860"/>
      <c r="AD934" s="860"/>
    </row>
    <row r="935" spans="1:30" ht="15.75" customHeight="1" x14ac:dyDescent="0.25">
      <c r="A935" s="860"/>
      <c r="B935" s="860"/>
      <c r="C935" s="860"/>
      <c r="D935" s="860"/>
      <c r="E935" s="860"/>
      <c r="F935" s="860"/>
      <c r="G935" s="868"/>
      <c r="H935" s="860"/>
      <c r="I935" s="860"/>
      <c r="J935" s="860"/>
      <c r="K935" s="860"/>
      <c r="L935" s="860"/>
      <c r="M935" s="860"/>
      <c r="N935" s="860"/>
      <c r="O935" s="860"/>
      <c r="P935" s="860"/>
      <c r="Q935" s="860"/>
      <c r="R935" s="860"/>
      <c r="S935" s="860"/>
      <c r="T935" s="860"/>
      <c r="U935" s="860"/>
      <c r="V935" s="860"/>
      <c r="W935" s="860"/>
      <c r="X935" s="860"/>
      <c r="Y935" s="860"/>
      <c r="Z935" s="860"/>
      <c r="AA935" s="860"/>
      <c r="AB935" s="860"/>
      <c r="AC935" s="860"/>
      <c r="AD935" s="860"/>
    </row>
    <row r="936" spans="1:30" ht="15.75" customHeight="1" x14ac:dyDescent="0.25">
      <c r="A936" s="860"/>
      <c r="B936" s="860"/>
      <c r="C936" s="860"/>
      <c r="D936" s="860"/>
      <c r="E936" s="860"/>
      <c r="F936" s="860"/>
      <c r="G936" s="868"/>
      <c r="H936" s="860"/>
      <c r="I936" s="860"/>
      <c r="J936" s="860"/>
      <c r="K936" s="860"/>
      <c r="L936" s="860"/>
      <c r="M936" s="860"/>
      <c r="N936" s="860"/>
      <c r="O936" s="860"/>
      <c r="P936" s="860"/>
      <c r="Q936" s="860"/>
      <c r="R936" s="860"/>
      <c r="S936" s="860"/>
      <c r="T936" s="860"/>
      <c r="U936" s="860"/>
      <c r="V936" s="860"/>
      <c r="W936" s="860"/>
      <c r="X936" s="860"/>
      <c r="Y936" s="860"/>
      <c r="Z936" s="860"/>
      <c r="AA936" s="860"/>
      <c r="AB936" s="860"/>
      <c r="AC936" s="860"/>
      <c r="AD936" s="860"/>
    </row>
    <row r="937" spans="1:30" ht="15.75" customHeight="1" x14ac:dyDescent="0.25">
      <c r="A937" s="860"/>
      <c r="B937" s="860"/>
      <c r="C937" s="860"/>
      <c r="D937" s="860"/>
      <c r="E937" s="860"/>
      <c r="F937" s="860"/>
      <c r="G937" s="868"/>
      <c r="H937" s="860"/>
      <c r="I937" s="860"/>
      <c r="J937" s="860"/>
      <c r="K937" s="860"/>
      <c r="L937" s="860"/>
      <c r="M937" s="860"/>
      <c r="N937" s="860"/>
      <c r="O937" s="860"/>
      <c r="P937" s="860"/>
      <c r="Q937" s="860"/>
      <c r="R937" s="860"/>
      <c r="S937" s="860"/>
      <c r="T937" s="860"/>
      <c r="U937" s="860"/>
      <c r="V937" s="860"/>
      <c r="W937" s="860"/>
      <c r="X937" s="860"/>
      <c r="Y937" s="860"/>
      <c r="Z937" s="860"/>
      <c r="AA937" s="860"/>
      <c r="AB937" s="860"/>
      <c r="AC937" s="860"/>
      <c r="AD937" s="860"/>
    </row>
    <row r="938" spans="1:30" ht="15.75" customHeight="1" x14ac:dyDescent="0.25">
      <c r="A938" s="860"/>
      <c r="B938" s="860"/>
      <c r="C938" s="860"/>
      <c r="D938" s="860"/>
      <c r="E938" s="860"/>
      <c r="F938" s="860"/>
      <c r="G938" s="868"/>
      <c r="H938" s="860"/>
      <c r="I938" s="860"/>
      <c r="J938" s="860"/>
      <c r="K938" s="860"/>
      <c r="L938" s="860"/>
      <c r="M938" s="860"/>
      <c r="N938" s="860"/>
      <c r="O938" s="860"/>
      <c r="P938" s="860"/>
      <c r="Q938" s="860"/>
      <c r="R938" s="860"/>
      <c r="S938" s="860"/>
      <c r="T938" s="860"/>
      <c r="U938" s="860"/>
      <c r="V938" s="860"/>
      <c r="W938" s="860"/>
      <c r="X938" s="860"/>
      <c r="Y938" s="860"/>
      <c r="Z938" s="860"/>
      <c r="AA938" s="860"/>
      <c r="AB938" s="860"/>
      <c r="AC938" s="860"/>
      <c r="AD938" s="860"/>
    </row>
    <row r="939" spans="1:30" ht="15.75" customHeight="1" x14ac:dyDescent="0.25">
      <c r="A939" s="860"/>
      <c r="B939" s="860"/>
      <c r="C939" s="860"/>
      <c r="D939" s="860"/>
      <c r="E939" s="860"/>
      <c r="F939" s="860"/>
      <c r="G939" s="868"/>
      <c r="H939" s="860"/>
      <c r="I939" s="860"/>
      <c r="J939" s="860"/>
      <c r="K939" s="860"/>
      <c r="L939" s="860"/>
      <c r="M939" s="860"/>
      <c r="N939" s="860"/>
      <c r="O939" s="860"/>
      <c r="P939" s="860"/>
      <c r="Q939" s="860"/>
      <c r="R939" s="860"/>
      <c r="S939" s="860"/>
      <c r="T939" s="860"/>
      <c r="U939" s="860"/>
      <c r="V939" s="860"/>
      <c r="W939" s="860"/>
      <c r="X939" s="860"/>
      <c r="Y939" s="860"/>
      <c r="Z939" s="860"/>
      <c r="AA939" s="860"/>
      <c r="AB939" s="860"/>
      <c r="AC939" s="860"/>
      <c r="AD939" s="860"/>
    </row>
    <row r="940" spans="1:30" ht="15.75" customHeight="1" x14ac:dyDescent="0.25">
      <c r="A940" s="860"/>
      <c r="B940" s="860"/>
      <c r="C940" s="860"/>
      <c r="D940" s="860"/>
      <c r="E940" s="860"/>
      <c r="F940" s="860"/>
      <c r="G940" s="868"/>
      <c r="H940" s="860"/>
      <c r="I940" s="860"/>
      <c r="J940" s="860"/>
      <c r="K940" s="860"/>
      <c r="L940" s="860"/>
      <c r="M940" s="860"/>
      <c r="N940" s="860"/>
      <c r="O940" s="860"/>
      <c r="P940" s="860"/>
      <c r="Q940" s="860"/>
      <c r="R940" s="860"/>
      <c r="S940" s="860"/>
      <c r="T940" s="860"/>
      <c r="U940" s="860"/>
      <c r="V940" s="860"/>
      <c r="W940" s="860"/>
      <c r="X940" s="860"/>
      <c r="Y940" s="860"/>
      <c r="Z940" s="860"/>
      <c r="AA940" s="860"/>
      <c r="AB940" s="860"/>
      <c r="AC940" s="860"/>
      <c r="AD940" s="860"/>
    </row>
    <row r="941" spans="1:30" ht="15.75" customHeight="1" x14ac:dyDescent="0.25">
      <c r="A941" s="860"/>
      <c r="B941" s="860"/>
      <c r="C941" s="860"/>
      <c r="D941" s="860"/>
      <c r="E941" s="860"/>
      <c r="F941" s="860"/>
      <c r="G941" s="868"/>
      <c r="H941" s="860"/>
      <c r="I941" s="860"/>
      <c r="J941" s="860"/>
      <c r="K941" s="860"/>
      <c r="L941" s="860"/>
      <c r="M941" s="860"/>
      <c r="N941" s="860"/>
      <c r="O941" s="860"/>
      <c r="P941" s="860"/>
      <c r="Q941" s="860"/>
      <c r="R941" s="860"/>
      <c r="S941" s="860"/>
      <c r="T941" s="860"/>
      <c r="U941" s="860"/>
      <c r="V941" s="860"/>
      <c r="W941" s="860"/>
      <c r="X941" s="860"/>
      <c r="Y941" s="860"/>
      <c r="Z941" s="860"/>
      <c r="AA941" s="860"/>
      <c r="AB941" s="860"/>
      <c r="AC941" s="860"/>
      <c r="AD941" s="860"/>
    </row>
    <row r="942" spans="1:30" ht="15.75" customHeight="1" x14ac:dyDescent="0.25">
      <c r="A942" s="860"/>
      <c r="B942" s="860"/>
      <c r="C942" s="860"/>
      <c r="D942" s="860"/>
      <c r="E942" s="860"/>
      <c r="F942" s="860"/>
      <c r="G942" s="868"/>
      <c r="H942" s="860"/>
      <c r="I942" s="860"/>
      <c r="J942" s="860"/>
      <c r="K942" s="860"/>
      <c r="L942" s="860"/>
      <c r="M942" s="860"/>
      <c r="N942" s="860"/>
      <c r="O942" s="860"/>
      <c r="P942" s="860"/>
      <c r="Q942" s="860"/>
      <c r="R942" s="860"/>
      <c r="S942" s="860"/>
      <c r="T942" s="860"/>
      <c r="U942" s="860"/>
      <c r="V942" s="860"/>
      <c r="W942" s="860"/>
      <c r="X942" s="860"/>
      <c r="Y942" s="860"/>
      <c r="Z942" s="860"/>
      <c r="AA942" s="860"/>
      <c r="AB942" s="860"/>
      <c r="AC942" s="860"/>
      <c r="AD942" s="860"/>
    </row>
    <row r="943" spans="1:30" ht="15.75" customHeight="1" x14ac:dyDescent="0.25">
      <c r="A943" s="860"/>
      <c r="B943" s="860"/>
      <c r="C943" s="860"/>
      <c r="D943" s="860"/>
      <c r="E943" s="860"/>
      <c r="F943" s="860"/>
      <c r="G943" s="868"/>
      <c r="H943" s="860"/>
      <c r="I943" s="860"/>
      <c r="J943" s="860"/>
      <c r="K943" s="860"/>
      <c r="L943" s="860"/>
      <c r="M943" s="860"/>
      <c r="N943" s="860"/>
      <c r="O943" s="860"/>
      <c r="P943" s="860"/>
      <c r="Q943" s="860"/>
      <c r="R943" s="860"/>
      <c r="S943" s="860"/>
      <c r="T943" s="860"/>
      <c r="U943" s="860"/>
      <c r="V943" s="860"/>
      <c r="W943" s="860"/>
      <c r="X943" s="860"/>
      <c r="Y943" s="860"/>
      <c r="Z943" s="860"/>
      <c r="AA943" s="860"/>
      <c r="AB943" s="860"/>
      <c r="AC943" s="860"/>
      <c r="AD943" s="860"/>
    </row>
    <row r="944" spans="1:30" ht="15.75" customHeight="1" x14ac:dyDescent="0.25">
      <c r="A944" s="860"/>
      <c r="B944" s="860"/>
      <c r="C944" s="860"/>
      <c r="D944" s="860"/>
      <c r="E944" s="860"/>
      <c r="F944" s="860"/>
      <c r="G944" s="868"/>
      <c r="H944" s="860"/>
      <c r="I944" s="860"/>
      <c r="J944" s="860"/>
      <c r="K944" s="860"/>
      <c r="L944" s="860"/>
      <c r="M944" s="860"/>
      <c r="N944" s="860"/>
      <c r="O944" s="860"/>
      <c r="P944" s="860"/>
      <c r="Q944" s="860"/>
      <c r="R944" s="860"/>
      <c r="S944" s="860"/>
      <c r="T944" s="860"/>
      <c r="U944" s="860"/>
      <c r="V944" s="860"/>
      <c r="W944" s="860"/>
      <c r="X944" s="860"/>
      <c r="Y944" s="860"/>
      <c r="Z944" s="860"/>
      <c r="AA944" s="860"/>
      <c r="AB944" s="860"/>
      <c r="AC944" s="860"/>
      <c r="AD944" s="860"/>
    </row>
    <row r="945" spans="1:30" ht="15.75" customHeight="1" x14ac:dyDescent="0.25">
      <c r="A945" s="860"/>
      <c r="B945" s="860"/>
      <c r="C945" s="860"/>
      <c r="D945" s="860"/>
      <c r="E945" s="860"/>
      <c r="F945" s="860"/>
      <c r="G945" s="868"/>
      <c r="H945" s="860"/>
      <c r="I945" s="860"/>
      <c r="J945" s="860"/>
      <c r="K945" s="860"/>
      <c r="L945" s="860"/>
      <c r="M945" s="860"/>
      <c r="N945" s="860"/>
      <c r="O945" s="860"/>
      <c r="P945" s="860"/>
      <c r="Q945" s="860"/>
      <c r="R945" s="860"/>
      <c r="S945" s="860"/>
      <c r="T945" s="860"/>
      <c r="U945" s="860"/>
      <c r="V945" s="860"/>
      <c r="W945" s="860"/>
      <c r="X945" s="860"/>
      <c r="Y945" s="860"/>
      <c r="Z945" s="860"/>
      <c r="AA945" s="860"/>
      <c r="AB945" s="860"/>
      <c r="AC945" s="860"/>
      <c r="AD945" s="860"/>
    </row>
    <row r="946" spans="1:30" ht="15.75" customHeight="1" x14ac:dyDescent="0.25">
      <c r="A946" s="860"/>
      <c r="B946" s="860"/>
      <c r="C946" s="860"/>
      <c r="D946" s="860"/>
      <c r="E946" s="860"/>
      <c r="F946" s="860"/>
      <c r="G946" s="868"/>
      <c r="H946" s="860"/>
      <c r="I946" s="860"/>
      <c r="J946" s="860"/>
      <c r="K946" s="860"/>
      <c r="L946" s="860"/>
      <c r="M946" s="860"/>
      <c r="N946" s="860"/>
      <c r="O946" s="860"/>
      <c r="P946" s="860"/>
      <c r="Q946" s="860"/>
      <c r="R946" s="860"/>
      <c r="S946" s="860"/>
      <c r="T946" s="860"/>
      <c r="U946" s="860"/>
      <c r="V946" s="860"/>
      <c r="W946" s="860"/>
      <c r="X946" s="860"/>
      <c r="Y946" s="860"/>
      <c r="Z946" s="860"/>
      <c r="AA946" s="860"/>
      <c r="AB946" s="860"/>
      <c r="AC946" s="860"/>
      <c r="AD946" s="860"/>
    </row>
    <row r="947" spans="1:30" ht="15.75" customHeight="1" x14ac:dyDescent="0.25">
      <c r="A947" s="860"/>
      <c r="B947" s="860"/>
      <c r="C947" s="860"/>
      <c r="D947" s="860"/>
      <c r="E947" s="860"/>
      <c r="F947" s="860"/>
      <c r="G947" s="868"/>
      <c r="H947" s="860"/>
      <c r="I947" s="860"/>
      <c r="J947" s="860"/>
      <c r="K947" s="860"/>
      <c r="L947" s="860"/>
      <c r="M947" s="860"/>
      <c r="N947" s="860"/>
      <c r="O947" s="860"/>
      <c r="P947" s="860"/>
      <c r="Q947" s="860"/>
      <c r="R947" s="860"/>
      <c r="S947" s="860"/>
      <c r="T947" s="860"/>
      <c r="U947" s="860"/>
      <c r="V947" s="860"/>
      <c r="W947" s="860"/>
      <c r="X947" s="860"/>
      <c r="Y947" s="860"/>
      <c r="Z947" s="860"/>
      <c r="AA947" s="860"/>
      <c r="AB947" s="860"/>
      <c r="AC947" s="860"/>
      <c r="AD947" s="860"/>
    </row>
    <row r="948" spans="1:30" ht="15.75" customHeight="1" x14ac:dyDescent="0.25">
      <c r="A948" s="860"/>
      <c r="B948" s="860"/>
      <c r="C948" s="860"/>
      <c r="D948" s="860"/>
      <c r="E948" s="860"/>
      <c r="F948" s="860"/>
      <c r="G948" s="868"/>
      <c r="H948" s="860"/>
      <c r="I948" s="860"/>
      <c r="J948" s="860"/>
      <c r="K948" s="860"/>
      <c r="L948" s="860"/>
      <c r="M948" s="860"/>
      <c r="N948" s="860"/>
      <c r="O948" s="860"/>
      <c r="P948" s="860"/>
      <c r="Q948" s="860"/>
      <c r="R948" s="860"/>
      <c r="S948" s="860"/>
      <c r="T948" s="860"/>
      <c r="U948" s="860"/>
      <c r="V948" s="860"/>
      <c r="W948" s="860"/>
      <c r="X948" s="860"/>
      <c r="Y948" s="860"/>
      <c r="Z948" s="860"/>
      <c r="AA948" s="860"/>
      <c r="AB948" s="860"/>
      <c r="AC948" s="860"/>
      <c r="AD948" s="860"/>
    </row>
    <row r="949" spans="1:30" ht="15.75" customHeight="1" x14ac:dyDescent="0.25">
      <c r="A949" s="860"/>
      <c r="B949" s="860"/>
      <c r="C949" s="860"/>
      <c r="D949" s="860"/>
      <c r="E949" s="860"/>
      <c r="F949" s="860"/>
      <c r="G949" s="868"/>
      <c r="H949" s="860"/>
      <c r="I949" s="860"/>
      <c r="J949" s="860"/>
      <c r="K949" s="860"/>
      <c r="L949" s="860"/>
      <c r="M949" s="860"/>
      <c r="N949" s="860"/>
      <c r="O949" s="860"/>
      <c r="P949" s="860"/>
      <c r="Q949" s="860"/>
      <c r="R949" s="860"/>
      <c r="S949" s="860"/>
      <c r="T949" s="860"/>
      <c r="U949" s="860"/>
      <c r="V949" s="860"/>
      <c r="W949" s="860"/>
      <c r="X949" s="860"/>
      <c r="Y949" s="860"/>
      <c r="Z949" s="860"/>
      <c r="AA949" s="860"/>
      <c r="AB949" s="860"/>
      <c r="AC949" s="860"/>
      <c r="AD949" s="860"/>
    </row>
    <row r="950" spans="1:30" ht="15.75" customHeight="1" x14ac:dyDescent="0.25">
      <c r="A950" s="860"/>
      <c r="B950" s="860"/>
      <c r="C950" s="860"/>
      <c r="D950" s="860"/>
      <c r="E950" s="860"/>
      <c r="F950" s="860"/>
      <c r="G950" s="868"/>
      <c r="H950" s="860"/>
      <c r="I950" s="860"/>
      <c r="J950" s="860"/>
      <c r="K950" s="860"/>
      <c r="L950" s="860"/>
      <c r="M950" s="860"/>
      <c r="N950" s="860"/>
      <c r="O950" s="860"/>
      <c r="P950" s="860"/>
      <c r="Q950" s="860"/>
      <c r="R950" s="860"/>
      <c r="S950" s="860"/>
      <c r="T950" s="860"/>
      <c r="U950" s="860"/>
      <c r="V950" s="860"/>
      <c r="W950" s="860"/>
      <c r="X950" s="860"/>
      <c r="Y950" s="860"/>
      <c r="Z950" s="860"/>
      <c r="AA950" s="860"/>
      <c r="AB950" s="860"/>
      <c r="AC950" s="860"/>
      <c r="AD950" s="860"/>
    </row>
    <row r="951" spans="1:30" ht="15.75" customHeight="1" x14ac:dyDescent="0.25">
      <c r="A951" s="860"/>
      <c r="B951" s="860"/>
      <c r="C951" s="860"/>
      <c r="D951" s="860"/>
      <c r="E951" s="860"/>
      <c r="F951" s="860"/>
      <c r="G951" s="868"/>
      <c r="H951" s="860"/>
      <c r="I951" s="860"/>
      <c r="J951" s="860"/>
      <c r="K951" s="860"/>
      <c r="L951" s="860"/>
      <c r="M951" s="860"/>
      <c r="N951" s="860"/>
      <c r="O951" s="860"/>
      <c r="P951" s="860"/>
      <c r="Q951" s="860"/>
      <c r="R951" s="860"/>
      <c r="S951" s="860"/>
      <c r="T951" s="860"/>
      <c r="U951" s="860"/>
      <c r="V951" s="860"/>
      <c r="W951" s="860"/>
      <c r="X951" s="860"/>
      <c r="Y951" s="860"/>
      <c r="Z951" s="860"/>
      <c r="AA951" s="860"/>
      <c r="AB951" s="860"/>
      <c r="AC951" s="860"/>
      <c r="AD951" s="860"/>
    </row>
    <row r="952" spans="1:30" ht="15.75" customHeight="1" x14ac:dyDescent="0.25">
      <c r="A952" s="860"/>
      <c r="B952" s="860"/>
      <c r="C952" s="860"/>
      <c r="D952" s="860"/>
      <c r="E952" s="860"/>
      <c r="F952" s="860"/>
      <c r="G952" s="868"/>
      <c r="H952" s="860"/>
      <c r="I952" s="860"/>
      <c r="J952" s="860"/>
      <c r="K952" s="860"/>
      <c r="L952" s="860"/>
      <c r="M952" s="860"/>
      <c r="N952" s="860"/>
      <c r="O952" s="860"/>
      <c r="P952" s="860"/>
      <c r="Q952" s="860"/>
      <c r="R952" s="860"/>
      <c r="S952" s="860"/>
      <c r="T952" s="860"/>
      <c r="U952" s="860"/>
      <c r="V952" s="860"/>
      <c r="W952" s="860"/>
      <c r="X952" s="860"/>
      <c r="Y952" s="860"/>
      <c r="Z952" s="860"/>
      <c r="AA952" s="860"/>
      <c r="AB952" s="860"/>
      <c r="AC952" s="860"/>
      <c r="AD952" s="860"/>
    </row>
    <row r="953" spans="1:30" ht="15.75" customHeight="1" x14ac:dyDescent="0.25">
      <c r="A953" s="860"/>
      <c r="B953" s="860"/>
      <c r="C953" s="860"/>
      <c r="D953" s="860"/>
      <c r="E953" s="860"/>
      <c r="F953" s="860"/>
      <c r="G953" s="868"/>
      <c r="H953" s="860"/>
      <c r="I953" s="860"/>
      <c r="J953" s="860"/>
      <c r="K953" s="860"/>
      <c r="L953" s="860"/>
      <c r="M953" s="860"/>
      <c r="N953" s="860"/>
      <c r="O953" s="860"/>
      <c r="P953" s="860"/>
      <c r="Q953" s="860"/>
      <c r="R953" s="860"/>
      <c r="S953" s="860"/>
      <c r="T953" s="860"/>
      <c r="U953" s="860"/>
      <c r="V953" s="860"/>
      <c r="W953" s="860"/>
      <c r="X953" s="860"/>
      <c r="Y953" s="860"/>
      <c r="Z953" s="860"/>
      <c r="AA953" s="860"/>
      <c r="AB953" s="860"/>
      <c r="AC953" s="860"/>
      <c r="AD953" s="860"/>
    </row>
    <row r="954" spans="1:30" ht="15.75" customHeight="1" x14ac:dyDescent="0.25">
      <c r="A954" s="860"/>
      <c r="B954" s="860"/>
      <c r="C954" s="860"/>
      <c r="D954" s="860"/>
      <c r="E954" s="860"/>
      <c r="F954" s="860"/>
      <c r="G954" s="868"/>
      <c r="H954" s="860"/>
      <c r="I954" s="860"/>
      <c r="J954" s="860"/>
      <c r="K954" s="860"/>
      <c r="L954" s="860"/>
      <c r="M954" s="860"/>
      <c r="N954" s="860"/>
      <c r="O954" s="860"/>
      <c r="P954" s="860"/>
      <c r="Q954" s="860"/>
      <c r="R954" s="860"/>
      <c r="S954" s="860"/>
      <c r="T954" s="860"/>
      <c r="U954" s="860"/>
      <c r="V954" s="860"/>
      <c r="W954" s="860"/>
      <c r="X954" s="860"/>
      <c r="Y954" s="860"/>
      <c r="Z954" s="860"/>
      <c r="AA954" s="860"/>
      <c r="AB954" s="860"/>
      <c r="AC954" s="860"/>
      <c r="AD954" s="860"/>
    </row>
    <row r="955" spans="1:30" ht="15.75" customHeight="1" x14ac:dyDescent="0.25">
      <c r="A955" s="860"/>
      <c r="B955" s="860"/>
      <c r="C955" s="860"/>
      <c r="D955" s="860"/>
      <c r="E955" s="860"/>
      <c r="F955" s="860"/>
      <c r="G955" s="868"/>
      <c r="H955" s="860"/>
      <c r="I955" s="860"/>
      <c r="J955" s="860"/>
      <c r="K955" s="860"/>
      <c r="L955" s="860"/>
      <c r="M955" s="860"/>
      <c r="N955" s="860"/>
      <c r="O955" s="860"/>
      <c r="P955" s="860"/>
      <c r="Q955" s="860"/>
      <c r="R955" s="860"/>
      <c r="S955" s="860"/>
      <c r="T955" s="860"/>
      <c r="U955" s="860"/>
      <c r="V955" s="860"/>
      <c r="W955" s="860"/>
      <c r="X955" s="860"/>
      <c r="Y955" s="860"/>
      <c r="Z955" s="860"/>
      <c r="AA955" s="860"/>
      <c r="AB955" s="860"/>
      <c r="AC955" s="860"/>
      <c r="AD955" s="860"/>
    </row>
    <row r="956" spans="1:30" ht="15.75" customHeight="1" x14ac:dyDescent="0.25">
      <c r="A956" s="860"/>
      <c r="B956" s="860"/>
      <c r="C956" s="860"/>
      <c r="D956" s="860"/>
      <c r="E956" s="860"/>
      <c r="F956" s="860"/>
      <c r="G956" s="868"/>
      <c r="H956" s="860"/>
      <c r="I956" s="860"/>
      <c r="J956" s="860"/>
      <c r="K956" s="860"/>
      <c r="L956" s="860"/>
      <c r="M956" s="860"/>
      <c r="N956" s="860"/>
      <c r="O956" s="860"/>
      <c r="P956" s="860"/>
      <c r="Q956" s="860"/>
      <c r="R956" s="860"/>
      <c r="S956" s="860"/>
      <c r="T956" s="860"/>
      <c r="U956" s="860"/>
      <c r="V956" s="860"/>
      <c r="W956" s="860"/>
      <c r="X956" s="860"/>
      <c r="Y956" s="860"/>
      <c r="Z956" s="860"/>
      <c r="AA956" s="860"/>
      <c r="AB956" s="860"/>
      <c r="AC956" s="860"/>
      <c r="AD956" s="860"/>
    </row>
    <row r="957" spans="1:30" ht="15.75" customHeight="1" x14ac:dyDescent="0.25">
      <c r="A957" s="860"/>
      <c r="B957" s="860"/>
      <c r="C957" s="860"/>
      <c r="D957" s="860"/>
      <c r="E957" s="860"/>
      <c r="F957" s="860"/>
      <c r="G957" s="868"/>
      <c r="H957" s="860"/>
      <c r="I957" s="860"/>
      <c r="J957" s="860"/>
      <c r="K957" s="860"/>
      <c r="L957" s="860"/>
      <c r="M957" s="860"/>
      <c r="N957" s="860"/>
      <c r="O957" s="860"/>
      <c r="P957" s="860"/>
      <c r="Q957" s="860"/>
      <c r="R957" s="860"/>
      <c r="S957" s="860"/>
      <c r="T957" s="860"/>
      <c r="U957" s="860"/>
      <c r="V957" s="860"/>
      <c r="W957" s="860"/>
      <c r="X957" s="860"/>
      <c r="Y957" s="860"/>
      <c r="Z957" s="860"/>
      <c r="AA957" s="860"/>
      <c r="AB957" s="860"/>
      <c r="AC957" s="860"/>
      <c r="AD957" s="860"/>
    </row>
    <row r="958" spans="1:30" ht="15.75" customHeight="1" x14ac:dyDescent="0.25">
      <c r="A958" s="860"/>
      <c r="B958" s="860"/>
      <c r="C958" s="860"/>
      <c r="D958" s="860"/>
      <c r="E958" s="860"/>
      <c r="F958" s="860"/>
      <c r="G958" s="868"/>
      <c r="H958" s="860"/>
      <c r="I958" s="860"/>
      <c r="J958" s="860"/>
      <c r="K958" s="860"/>
      <c r="L958" s="860"/>
      <c r="M958" s="860"/>
      <c r="N958" s="860"/>
      <c r="O958" s="860"/>
      <c r="P958" s="860"/>
      <c r="Q958" s="860"/>
      <c r="R958" s="860"/>
      <c r="S958" s="860"/>
      <c r="T958" s="860"/>
      <c r="U958" s="860"/>
      <c r="V958" s="860"/>
      <c r="W958" s="860"/>
      <c r="X958" s="860"/>
      <c r="Y958" s="860"/>
      <c r="Z958" s="860"/>
      <c r="AA958" s="860"/>
      <c r="AB958" s="860"/>
      <c r="AC958" s="860"/>
      <c r="AD958" s="860"/>
    </row>
    <row r="959" spans="1:30" ht="15.75" customHeight="1" x14ac:dyDescent="0.25">
      <c r="A959" s="860"/>
      <c r="B959" s="860"/>
      <c r="C959" s="860"/>
      <c r="D959" s="860"/>
      <c r="E959" s="860"/>
      <c r="F959" s="860"/>
      <c r="G959" s="868"/>
      <c r="H959" s="860"/>
      <c r="I959" s="860"/>
      <c r="J959" s="860"/>
      <c r="K959" s="860"/>
      <c r="L959" s="860"/>
      <c r="M959" s="860"/>
      <c r="N959" s="860"/>
      <c r="O959" s="860"/>
      <c r="P959" s="860"/>
      <c r="Q959" s="860"/>
      <c r="R959" s="860"/>
      <c r="S959" s="860"/>
      <c r="T959" s="860"/>
      <c r="U959" s="860"/>
      <c r="V959" s="860"/>
      <c r="W959" s="860"/>
      <c r="X959" s="860"/>
      <c r="Y959" s="860"/>
      <c r="Z959" s="860"/>
      <c r="AA959" s="860"/>
      <c r="AB959" s="860"/>
      <c r="AC959" s="860"/>
      <c r="AD959" s="860"/>
    </row>
    <row r="960" spans="1:30" ht="15.75" customHeight="1" x14ac:dyDescent="0.25">
      <c r="A960" s="860"/>
      <c r="B960" s="860"/>
      <c r="C960" s="860"/>
      <c r="D960" s="860"/>
      <c r="E960" s="860"/>
      <c r="F960" s="860"/>
      <c r="G960" s="868"/>
      <c r="H960" s="860"/>
      <c r="I960" s="860"/>
      <c r="J960" s="860"/>
      <c r="K960" s="860"/>
      <c r="L960" s="860"/>
      <c r="M960" s="860"/>
      <c r="N960" s="860"/>
      <c r="O960" s="860"/>
      <c r="P960" s="860"/>
      <c r="Q960" s="860"/>
      <c r="R960" s="860"/>
      <c r="S960" s="860"/>
      <c r="T960" s="860"/>
      <c r="U960" s="860"/>
      <c r="V960" s="860"/>
      <c r="W960" s="860"/>
      <c r="X960" s="860"/>
      <c r="Y960" s="860"/>
      <c r="Z960" s="860"/>
      <c r="AA960" s="860"/>
      <c r="AB960" s="860"/>
      <c r="AC960" s="860"/>
      <c r="AD960" s="860"/>
    </row>
    <row r="961" spans="1:30" ht="15.75" customHeight="1" x14ac:dyDescent="0.25">
      <c r="A961" s="860"/>
      <c r="B961" s="860"/>
      <c r="C961" s="860"/>
      <c r="D961" s="860"/>
      <c r="E961" s="860"/>
      <c r="F961" s="860"/>
      <c r="G961" s="868"/>
      <c r="H961" s="860"/>
      <c r="I961" s="860"/>
      <c r="J961" s="860"/>
      <c r="K961" s="860"/>
      <c r="L961" s="860"/>
      <c r="M961" s="860"/>
      <c r="N961" s="860"/>
      <c r="O961" s="860"/>
      <c r="P961" s="860"/>
      <c r="Q961" s="860"/>
      <c r="R961" s="860"/>
      <c r="S961" s="860"/>
      <c r="T961" s="860"/>
      <c r="U961" s="860"/>
      <c r="V961" s="860"/>
      <c r="W961" s="860"/>
      <c r="X961" s="860"/>
      <c r="Y961" s="860"/>
      <c r="Z961" s="860"/>
      <c r="AA961" s="860"/>
      <c r="AB961" s="860"/>
      <c r="AC961" s="860"/>
      <c r="AD961" s="860"/>
    </row>
    <row r="962" spans="1:30" ht="15.75" customHeight="1" x14ac:dyDescent="0.25">
      <c r="A962" s="860"/>
      <c r="B962" s="860"/>
      <c r="C962" s="860"/>
      <c r="D962" s="860"/>
      <c r="E962" s="860"/>
      <c r="F962" s="860"/>
      <c r="G962" s="868"/>
      <c r="H962" s="860"/>
      <c r="I962" s="860"/>
      <c r="J962" s="860"/>
      <c r="K962" s="860"/>
      <c r="L962" s="860"/>
      <c r="M962" s="860"/>
      <c r="N962" s="860"/>
      <c r="O962" s="860"/>
      <c r="P962" s="860"/>
      <c r="Q962" s="860"/>
      <c r="R962" s="860"/>
      <c r="S962" s="860"/>
      <c r="T962" s="860"/>
      <c r="U962" s="860"/>
      <c r="V962" s="860"/>
      <c r="W962" s="860"/>
      <c r="X962" s="860"/>
      <c r="Y962" s="860"/>
      <c r="Z962" s="860"/>
      <c r="AA962" s="860"/>
      <c r="AB962" s="860"/>
      <c r="AC962" s="860"/>
      <c r="AD962" s="860"/>
    </row>
    <row r="963" spans="1:30" ht="15.75" customHeight="1" x14ac:dyDescent="0.25">
      <c r="A963" s="860"/>
      <c r="B963" s="860"/>
      <c r="C963" s="860"/>
      <c r="D963" s="860"/>
      <c r="E963" s="860"/>
      <c r="F963" s="860"/>
      <c r="G963" s="868"/>
      <c r="H963" s="860"/>
      <c r="I963" s="860"/>
      <c r="J963" s="860"/>
      <c r="K963" s="860"/>
      <c r="L963" s="860"/>
      <c r="M963" s="860"/>
      <c r="N963" s="860"/>
      <c r="O963" s="860"/>
      <c r="P963" s="860"/>
      <c r="Q963" s="860"/>
      <c r="R963" s="860"/>
      <c r="S963" s="860"/>
      <c r="T963" s="860"/>
      <c r="U963" s="860"/>
      <c r="V963" s="860"/>
      <c r="W963" s="860"/>
      <c r="X963" s="860"/>
      <c r="Y963" s="860"/>
      <c r="Z963" s="860"/>
      <c r="AA963" s="860"/>
      <c r="AB963" s="860"/>
      <c r="AC963" s="860"/>
      <c r="AD963" s="860"/>
    </row>
    <row r="964" spans="1:30" ht="15.75" customHeight="1" x14ac:dyDescent="0.25">
      <c r="A964" s="860"/>
      <c r="B964" s="860"/>
      <c r="C964" s="860"/>
      <c r="D964" s="860"/>
      <c r="E964" s="860"/>
      <c r="F964" s="860"/>
      <c r="G964" s="868"/>
      <c r="H964" s="860"/>
      <c r="I964" s="860"/>
      <c r="J964" s="860"/>
      <c r="K964" s="860"/>
      <c r="L964" s="860"/>
      <c r="M964" s="860"/>
      <c r="N964" s="860"/>
      <c r="O964" s="860"/>
      <c r="P964" s="860"/>
      <c r="Q964" s="860"/>
      <c r="R964" s="860"/>
      <c r="S964" s="860"/>
      <c r="T964" s="860"/>
      <c r="U964" s="860"/>
      <c r="V964" s="860"/>
      <c r="W964" s="860"/>
      <c r="X964" s="860"/>
      <c r="Y964" s="860"/>
      <c r="Z964" s="860"/>
      <c r="AA964" s="860"/>
      <c r="AB964" s="860"/>
      <c r="AC964" s="860"/>
      <c r="AD964" s="860"/>
    </row>
    <row r="965" spans="1:30" ht="15.75" customHeight="1" x14ac:dyDescent="0.25">
      <c r="A965" s="860"/>
      <c r="B965" s="860"/>
      <c r="C965" s="860"/>
      <c r="D965" s="860"/>
      <c r="E965" s="860"/>
      <c r="F965" s="860"/>
      <c r="G965" s="868"/>
      <c r="H965" s="860"/>
      <c r="I965" s="860"/>
      <c r="J965" s="860"/>
      <c r="K965" s="860"/>
      <c r="L965" s="860"/>
      <c r="M965" s="860"/>
      <c r="N965" s="860"/>
      <c r="O965" s="860"/>
      <c r="P965" s="860"/>
      <c r="Q965" s="860"/>
      <c r="R965" s="860"/>
      <c r="S965" s="860"/>
      <c r="T965" s="860"/>
      <c r="U965" s="860"/>
      <c r="V965" s="860"/>
      <c r="W965" s="860"/>
      <c r="X965" s="860"/>
      <c r="Y965" s="860"/>
      <c r="Z965" s="860"/>
      <c r="AA965" s="860"/>
      <c r="AB965" s="860"/>
      <c r="AC965" s="860"/>
      <c r="AD965" s="860"/>
    </row>
    <row r="966" spans="1:30" ht="15.75" customHeight="1" x14ac:dyDescent="0.25">
      <c r="A966" s="860"/>
      <c r="B966" s="860"/>
      <c r="C966" s="860"/>
      <c r="D966" s="860"/>
      <c r="E966" s="860"/>
      <c r="F966" s="860"/>
      <c r="G966" s="868"/>
      <c r="H966" s="860"/>
      <c r="I966" s="860"/>
      <c r="J966" s="860"/>
      <c r="K966" s="860"/>
      <c r="L966" s="860"/>
      <c r="M966" s="860"/>
      <c r="N966" s="860"/>
      <c r="O966" s="860"/>
      <c r="P966" s="860"/>
      <c r="Q966" s="860"/>
      <c r="R966" s="860"/>
      <c r="S966" s="860"/>
      <c r="T966" s="860"/>
      <c r="U966" s="860"/>
      <c r="V966" s="860"/>
      <c r="W966" s="860"/>
      <c r="X966" s="860"/>
      <c r="Y966" s="860"/>
      <c r="Z966" s="860"/>
      <c r="AA966" s="860"/>
      <c r="AB966" s="860"/>
      <c r="AC966" s="860"/>
      <c r="AD966" s="860"/>
    </row>
    <row r="967" spans="1:30" ht="15.75" customHeight="1" x14ac:dyDescent="0.25">
      <c r="A967" s="860"/>
      <c r="B967" s="860"/>
      <c r="C967" s="860"/>
      <c r="D967" s="860"/>
      <c r="E967" s="860"/>
      <c r="F967" s="860"/>
      <c r="G967" s="868"/>
      <c r="H967" s="860"/>
      <c r="I967" s="860"/>
      <c r="J967" s="860"/>
      <c r="K967" s="860"/>
      <c r="L967" s="860"/>
      <c r="M967" s="860"/>
      <c r="N967" s="860"/>
      <c r="O967" s="860"/>
      <c r="P967" s="860"/>
      <c r="Q967" s="860"/>
      <c r="R967" s="860"/>
      <c r="S967" s="860"/>
      <c r="T967" s="860"/>
      <c r="U967" s="860"/>
      <c r="V967" s="860"/>
      <c r="W967" s="860"/>
      <c r="X967" s="860"/>
      <c r="Y967" s="860"/>
      <c r="Z967" s="860"/>
      <c r="AA967" s="860"/>
      <c r="AB967" s="860"/>
      <c r="AC967" s="860"/>
      <c r="AD967" s="860"/>
    </row>
    <row r="968" spans="1:30" ht="15.75" customHeight="1" x14ac:dyDescent="0.25">
      <c r="A968" s="860"/>
      <c r="B968" s="860"/>
      <c r="C968" s="860"/>
      <c r="D968" s="860"/>
      <c r="E968" s="860"/>
      <c r="F968" s="860"/>
      <c r="G968" s="868"/>
      <c r="H968" s="860"/>
      <c r="I968" s="860"/>
      <c r="J968" s="860"/>
      <c r="K968" s="860"/>
      <c r="L968" s="860"/>
      <c r="M968" s="860"/>
      <c r="N968" s="860"/>
      <c r="O968" s="860"/>
      <c r="P968" s="860"/>
      <c r="Q968" s="860"/>
      <c r="R968" s="860"/>
      <c r="S968" s="860"/>
      <c r="T968" s="860"/>
      <c r="U968" s="860"/>
      <c r="V968" s="860"/>
      <c r="W968" s="860"/>
      <c r="X968" s="860"/>
      <c r="Y968" s="860"/>
      <c r="Z968" s="860"/>
      <c r="AA968" s="860"/>
      <c r="AB968" s="860"/>
      <c r="AC968" s="860"/>
      <c r="AD968" s="860"/>
    </row>
    <row r="969" spans="1:30" ht="15.75" customHeight="1" x14ac:dyDescent="0.25">
      <c r="A969" s="860"/>
      <c r="B969" s="860"/>
      <c r="C969" s="860"/>
      <c r="D969" s="860"/>
      <c r="E969" s="860"/>
      <c r="F969" s="860"/>
      <c r="G969" s="868"/>
      <c r="H969" s="860"/>
      <c r="I969" s="860"/>
      <c r="J969" s="860"/>
      <c r="K969" s="860"/>
      <c r="L969" s="860"/>
      <c r="M969" s="860"/>
      <c r="N969" s="860"/>
      <c r="O969" s="860"/>
      <c r="P969" s="860"/>
      <c r="Q969" s="860"/>
      <c r="R969" s="860"/>
      <c r="S969" s="860"/>
      <c r="T969" s="860"/>
      <c r="U969" s="860"/>
      <c r="V969" s="860"/>
      <c r="W969" s="860"/>
      <c r="X969" s="860"/>
      <c r="Y969" s="860"/>
      <c r="Z969" s="860"/>
      <c r="AA969" s="860"/>
      <c r="AB969" s="860"/>
      <c r="AC969" s="860"/>
      <c r="AD969" s="860"/>
    </row>
    <row r="970" spans="1:30" ht="15.75" customHeight="1" x14ac:dyDescent="0.25">
      <c r="A970" s="860"/>
      <c r="B970" s="860"/>
      <c r="C970" s="860"/>
      <c r="D970" s="860"/>
      <c r="E970" s="860"/>
      <c r="F970" s="860"/>
      <c r="G970" s="868"/>
      <c r="H970" s="860"/>
      <c r="I970" s="860"/>
      <c r="J970" s="860"/>
      <c r="K970" s="860"/>
      <c r="L970" s="860"/>
      <c r="M970" s="860"/>
      <c r="N970" s="860"/>
      <c r="O970" s="860"/>
      <c r="P970" s="860"/>
      <c r="Q970" s="860"/>
      <c r="R970" s="860"/>
      <c r="S970" s="860"/>
      <c r="T970" s="860"/>
      <c r="U970" s="860"/>
      <c r="V970" s="860"/>
      <c r="W970" s="860"/>
      <c r="X970" s="860"/>
      <c r="Y970" s="860"/>
      <c r="Z970" s="860"/>
      <c r="AA970" s="860"/>
      <c r="AB970" s="860"/>
      <c r="AC970" s="860"/>
      <c r="AD970" s="860"/>
    </row>
    <row r="971" spans="1:30" ht="15.75" customHeight="1" x14ac:dyDescent="0.25">
      <c r="A971" s="860"/>
      <c r="B971" s="860"/>
      <c r="C971" s="860"/>
      <c r="D971" s="860"/>
      <c r="E971" s="860"/>
      <c r="F971" s="860"/>
      <c r="G971" s="868"/>
      <c r="H971" s="860"/>
      <c r="I971" s="860"/>
      <c r="J971" s="860"/>
      <c r="K971" s="860"/>
      <c r="L971" s="860"/>
      <c r="M971" s="860"/>
      <c r="N971" s="860"/>
      <c r="O971" s="860"/>
      <c r="P971" s="860"/>
      <c r="Q971" s="860"/>
      <c r="R971" s="860"/>
      <c r="S971" s="860"/>
      <c r="T971" s="860"/>
      <c r="U971" s="860"/>
      <c r="V971" s="860"/>
      <c r="W971" s="860"/>
      <c r="X971" s="860"/>
      <c r="Y971" s="860"/>
      <c r="Z971" s="860"/>
      <c r="AA971" s="860"/>
      <c r="AB971" s="860"/>
      <c r="AC971" s="860"/>
      <c r="AD971" s="860"/>
    </row>
    <row r="972" spans="1:30" ht="15.75" customHeight="1" x14ac:dyDescent="0.25">
      <c r="A972" s="860"/>
      <c r="B972" s="860"/>
      <c r="C972" s="860"/>
      <c r="D972" s="860"/>
      <c r="E972" s="860"/>
      <c r="F972" s="860"/>
      <c r="G972" s="868"/>
      <c r="H972" s="860"/>
      <c r="I972" s="860"/>
      <c r="J972" s="860"/>
      <c r="K972" s="860"/>
      <c r="L972" s="860"/>
      <c r="M972" s="860"/>
      <c r="N972" s="860"/>
      <c r="O972" s="860"/>
      <c r="P972" s="860"/>
      <c r="Q972" s="860"/>
      <c r="R972" s="860"/>
      <c r="S972" s="860"/>
      <c r="T972" s="860"/>
      <c r="U972" s="860"/>
      <c r="V972" s="860"/>
      <c r="W972" s="860"/>
      <c r="X972" s="860"/>
      <c r="Y972" s="860"/>
      <c r="Z972" s="860"/>
      <c r="AA972" s="860"/>
      <c r="AB972" s="860"/>
      <c r="AC972" s="860"/>
      <c r="AD972" s="860"/>
    </row>
    <row r="973" spans="1:30" ht="15.75" customHeight="1" x14ac:dyDescent="0.25">
      <c r="A973" s="860"/>
      <c r="B973" s="860"/>
      <c r="C973" s="860"/>
      <c r="D973" s="860"/>
      <c r="E973" s="860"/>
      <c r="F973" s="860"/>
      <c r="G973" s="868"/>
      <c r="H973" s="860"/>
      <c r="I973" s="860"/>
      <c r="J973" s="860"/>
      <c r="K973" s="860"/>
      <c r="L973" s="860"/>
      <c r="M973" s="860"/>
      <c r="N973" s="860"/>
      <c r="O973" s="860"/>
      <c r="P973" s="860"/>
      <c r="Q973" s="860"/>
      <c r="R973" s="860"/>
      <c r="S973" s="860"/>
      <c r="T973" s="860"/>
      <c r="U973" s="860"/>
      <c r="V973" s="860"/>
      <c r="W973" s="860"/>
      <c r="X973" s="860"/>
      <c r="Y973" s="860"/>
      <c r="Z973" s="860"/>
      <c r="AA973" s="860"/>
      <c r="AB973" s="860"/>
      <c r="AC973" s="860"/>
      <c r="AD973" s="860"/>
    </row>
    <row r="974" spans="1:30" ht="15.75" customHeight="1" x14ac:dyDescent="0.25">
      <c r="A974" s="860"/>
      <c r="B974" s="860"/>
      <c r="C974" s="860"/>
      <c r="D974" s="860"/>
      <c r="E974" s="860"/>
      <c r="F974" s="860"/>
      <c r="G974" s="868"/>
      <c r="H974" s="860"/>
      <c r="I974" s="860"/>
      <c r="J974" s="860"/>
      <c r="K974" s="860"/>
      <c r="L974" s="860"/>
      <c r="M974" s="860"/>
      <c r="N974" s="860"/>
      <c r="O974" s="860"/>
      <c r="P974" s="860"/>
      <c r="Q974" s="860"/>
      <c r="R974" s="860"/>
      <c r="S974" s="860"/>
      <c r="T974" s="860"/>
      <c r="U974" s="860"/>
      <c r="V974" s="860"/>
      <c r="W974" s="860"/>
      <c r="X974" s="860"/>
      <c r="Y974" s="860"/>
      <c r="Z974" s="860"/>
      <c r="AA974" s="860"/>
      <c r="AB974" s="860"/>
      <c r="AC974" s="860"/>
      <c r="AD974" s="860"/>
    </row>
    <row r="975" spans="1:30" ht="15.75" customHeight="1" x14ac:dyDescent="0.25">
      <c r="A975" s="860"/>
      <c r="B975" s="860"/>
      <c r="C975" s="860"/>
      <c r="D975" s="860"/>
      <c r="E975" s="860"/>
      <c r="F975" s="860"/>
      <c r="G975" s="868"/>
      <c r="H975" s="860"/>
      <c r="I975" s="860"/>
      <c r="J975" s="860"/>
      <c r="K975" s="860"/>
      <c r="L975" s="860"/>
      <c r="M975" s="860"/>
      <c r="N975" s="860"/>
      <c r="O975" s="860"/>
      <c r="P975" s="860"/>
      <c r="Q975" s="860"/>
      <c r="R975" s="860"/>
      <c r="S975" s="860"/>
      <c r="T975" s="860"/>
      <c r="U975" s="860"/>
      <c r="V975" s="860"/>
      <c r="W975" s="860"/>
      <c r="X975" s="860"/>
      <c r="Y975" s="860"/>
      <c r="Z975" s="860"/>
      <c r="AA975" s="860"/>
      <c r="AB975" s="860"/>
      <c r="AC975" s="860"/>
      <c r="AD975" s="860"/>
    </row>
    <row r="976" spans="1:30" ht="15.75" customHeight="1" x14ac:dyDescent="0.25">
      <c r="A976" s="860"/>
      <c r="B976" s="860"/>
      <c r="C976" s="860"/>
      <c r="D976" s="860"/>
      <c r="E976" s="860"/>
      <c r="F976" s="860"/>
      <c r="G976" s="868"/>
      <c r="H976" s="860"/>
      <c r="I976" s="860"/>
      <c r="J976" s="860"/>
      <c r="K976" s="860"/>
      <c r="L976" s="860"/>
      <c r="M976" s="860"/>
      <c r="N976" s="860"/>
      <c r="O976" s="860"/>
      <c r="P976" s="860"/>
      <c r="Q976" s="860"/>
      <c r="R976" s="860"/>
      <c r="S976" s="860"/>
      <c r="T976" s="860"/>
      <c r="U976" s="860"/>
      <c r="V976" s="860"/>
      <c r="W976" s="860"/>
      <c r="X976" s="860"/>
      <c r="Y976" s="860"/>
      <c r="Z976" s="860"/>
      <c r="AA976" s="860"/>
      <c r="AB976" s="860"/>
      <c r="AC976" s="860"/>
      <c r="AD976" s="860"/>
    </row>
    <row r="977" spans="1:30" ht="15.75" customHeight="1" x14ac:dyDescent="0.25">
      <c r="A977" s="860"/>
      <c r="B977" s="860"/>
      <c r="C977" s="860"/>
      <c r="D977" s="860"/>
      <c r="E977" s="860"/>
      <c r="F977" s="860"/>
      <c r="G977" s="868"/>
      <c r="H977" s="860"/>
      <c r="I977" s="860"/>
      <c r="J977" s="860"/>
      <c r="K977" s="860"/>
      <c r="L977" s="860"/>
      <c r="M977" s="860"/>
      <c r="N977" s="860"/>
      <c r="O977" s="860"/>
      <c r="P977" s="860"/>
      <c r="Q977" s="860"/>
      <c r="R977" s="860"/>
      <c r="S977" s="860"/>
      <c r="T977" s="860"/>
      <c r="U977" s="860"/>
      <c r="V977" s="860"/>
      <c r="W977" s="860"/>
      <c r="X977" s="860"/>
      <c r="Y977" s="860"/>
      <c r="Z977" s="860"/>
      <c r="AA977" s="860"/>
      <c r="AB977" s="860"/>
      <c r="AC977" s="860"/>
      <c r="AD977" s="860"/>
    </row>
    <row r="978" spans="1:30" ht="15.75" customHeight="1" x14ac:dyDescent="0.25">
      <c r="A978" s="860"/>
      <c r="B978" s="860"/>
      <c r="C978" s="860"/>
      <c r="D978" s="860"/>
      <c r="E978" s="860"/>
      <c r="F978" s="860"/>
      <c r="G978" s="868"/>
      <c r="H978" s="860"/>
      <c r="I978" s="860"/>
      <c r="J978" s="860"/>
      <c r="K978" s="860"/>
      <c r="L978" s="860"/>
      <c r="M978" s="860"/>
      <c r="N978" s="860"/>
      <c r="O978" s="860"/>
      <c r="P978" s="860"/>
      <c r="Q978" s="860"/>
      <c r="R978" s="860"/>
      <c r="S978" s="860"/>
      <c r="T978" s="860"/>
      <c r="U978" s="860"/>
      <c r="V978" s="860"/>
      <c r="W978" s="860"/>
      <c r="X978" s="860"/>
      <c r="Y978" s="860"/>
      <c r="Z978" s="860"/>
      <c r="AA978" s="860"/>
      <c r="AB978" s="860"/>
      <c r="AC978" s="860"/>
      <c r="AD978" s="860"/>
    </row>
    <row r="979" spans="1:30" ht="15.75" customHeight="1" x14ac:dyDescent="0.25">
      <c r="A979" s="860"/>
      <c r="B979" s="860"/>
      <c r="C979" s="860"/>
      <c r="D979" s="860"/>
      <c r="E979" s="860"/>
      <c r="F979" s="860"/>
      <c r="G979" s="868"/>
      <c r="H979" s="860"/>
      <c r="I979" s="860"/>
      <c r="J979" s="860"/>
      <c r="K979" s="860"/>
      <c r="L979" s="860"/>
      <c r="M979" s="860"/>
      <c r="N979" s="860"/>
      <c r="O979" s="860"/>
      <c r="P979" s="860"/>
      <c r="Q979" s="860"/>
      <c r="R979" s="860"/>
      <c r="S979" s="860"/>
      <c r="T979" s="860"/>
      <c r="U979" s="860"/>
      <c r="V979" s="860"/>
      <c r="W979" s="860"/>
      <c r="X979" s="860"/>
      <c r="Y979" s="860"/>
      <c r="Z979" s="860"/>
      <c r="AA979" s="860"/>
      <c r="AB979" s="860"/>
      <c r="AC979" s="860"/>
      <c r="AD979" s="860"/>
    </row>
    <row r="980" spans="1:30" ht="15.75" customHeight="1" x14ac:dyDescent="0.25">
      <c r="A980" s="860"/>
      <c r="B980" s="860"/>
      <c r="C980" s="860"/>
      <c r="D980" s="860"/>
      <c r="E980" s="860"/>
      <c r="F980" s="860"/>
      <c r="G980" s="868"/>
      <c r="H980" s="860"/>
      <c r="I980" s="860"/>
      <c r="J980" s="860"/>
      <c r="K980" s="860"/>
      <c r="L980" s="860"/>
      <c r="M980" s="860"/>
      <c r="N980" s="860"/>
      <c r="O980" s="860"/>
      <c r="P980" s="860"/>
      <c r="Q980" s="860"/>
      <c r="R980" s="860"/>
      <c r="S980" s="860"/>
      <c r="T980" s="860"/>
      <c r="U980" s="860"/>
      <c r="V980" s="860"/>
      <c r="W980" s="860"/>
      <c r="X980" s="860"/>
      <c r="Y980" s="860"/>
      <c r="Z980" s="860"/>
      <c r="AA980" s="860"/>
      <c r="AB980" s="860"/>
      <c r="AC980" s="860"/>
      <c r="AD980" s="860"/>
    </row>
    <row r="981" spans="1:30" ht="15.75" customHeight="1" x14ac:dyDescent="0.25">
      <c r="A981" s="860"/>
      <c r="B981" s="860"/>
      <c r="C981" s="860"/>
      <c r="D981" s="860"/>
      <c r="E981" s="860"/>
      <c r="F981" s="860"/>
      <c r="G981" s="868"/>
      <c r="H981" s="860"/>
      <c r="I981" s="860"/>
      <c r="J981" s="860"/>
      <c r="K981" s="860"/>
      <c r="L981" s="860"/>
      <c r="M981" s="860"/>
      <c r="N981" s="860"/>
      <c r="O981" s="860"/>
      <c r="P981" s="860"/>
      <c r="Q981" s="860"/>
      <c r="R981" s="860"/>
      <c r="S981" s="860"/>
      <c r="T981" s="860"/>
      <c r="U981" s="860"/>
      <c r="V981" s="860"/>
      <c r="W981" s="860"/>
      <c r="X981" s="860"/>
      <c r="Y981" s="860"/>
      <c r="Z981" s="860"/>
      <c r="AA981" s="860"/>
      <c r="AB981" s="860"/>
      <c r="AC981" s="860"/>
      <c r="AD981" s="860"/>
    </row>
    <row r="982" spans="1:30" ht="15.75" customHeight="1" x14ac:dyDescent="0.25">
      <c r="A982" s="860"/>
      <c r="B982" s="860"/>
      <c r="C982" s="860"/>
      <c r="D982" s="860"/>
      <c r="E982" s="860"/>
      <c r="F982" s="860"/>
      <c r="G982" s="868"/>
      <c r="H982" s="860"/>
      <c r="I982" s="860"/>
      <c r="J982" s="860"/>
      <c r="K982" s="860"/>
      <c r="L982" s="860"/>
      <c r="M982" s="860"/>
      <c r="N982" s="860"/>
      <c r="O982" s="860"/>
      <c r="P982" s="860"/>
      <c r="Q982" s="860"/>
      <c r="R982" s="860"/>
      <c r="S982" s="860"/>
      <c r="T982" s="860"/>
      <c r="U982" s="860"/>
      <c r="V982" s="860"/>
      <c r="W982" s="860"/>
      <c r="X982" s="860"/>
      <c r="Y982" s="860"/>
      <c r="Z982" s="860"/>
      <c r="AA982" s="860"/>
      <c r="AB982" s="860"/>
      <c r="AC982" s="860"/>
      <c r="AD982" s="860"/>
    </row>
    <row r="983" spans="1:30" ht="15.75" customHeight="1" x14ac:dyDescent="0.25">
      <c r="A983" s="860"/>
      <c r="B983" s="860"/>
      <c r="C983" s="860"/>
      <c r="D983" s="860"/>
      <c r="E983" s="860"/>
      <c r="F983" s="860"/>
      <c r="G983" s="868"/>
      <c r="H983" s="860"/>
      <c r="I983" s="860"/>
      <c r="J983" s="860"/>
      <c r="K983" s="860"/>
      <c r="L983" s="860"/>
      <c r="M983" s="860"/>
      <c r="N983" s="860"/>
      <c r="O983" s="860"/>
      <c r="P983" s="860"/>
      <c r="Q983" s="860"/>
      <c r="R983" s="860"/>
      <c r="S983" s="860"/>
      <c r="T983" s="860"/>
      <c r="U983" s="860"/>
      <c r="V983" s="860"/>
      <c r="W983" s="860"/>
      <c r="X983" s="860"/>
      <c r="Y983" s="860"/>
      <c r="Z983" s="860"/>
      <c r="AA983" s="860"/>
      <c r="AB983" s="860"/>
      <c r="AC983" s="860"/>
      <c r="AD983" s="860"/>
    </row>
    <row r="984" spans="1:30" ht="15.75" customHeight="1" x14ac:dyDescent="0.25">
      <c r="A984" s="860"/>
      <c r="B984" s="860"/>
      <c r="C984" s="860"/>
      <c r="D984" s="860"/>
      <c r="E984" s="860"/>
      <c r="F984" s="860"/>
      <c r="G984" s="868"/>
      <c r="H984" s="860"/>
      <c r="I984" s="860"/>
      <c r="J984" s="860"/>
      <c r="K984" s="860"/>
      <c r="L984" s="860"/>
      <c r="M984" s="860"/>
      <c r="N984" s="860"/>
      <c r="O984" s="860"/>
      <c r="P984" s="860"/>
      <c r="Q984" s="860"/>
      <c r="R984" s="860"/>
      <c r="S984" s="860"/>
      <c r="T984" s="860"/>
      <c r="U984" s="860"/>
      <c r="V984" s="860"/>
      <c r="W984" s="860"/>
      <c r="X984" s="860"/>
      <c r="Y984" s="860"/>
      <c r="Z984" s="860"/>
      <c r="AA984" s="860"/>
      <c r="AB984" s="860"/>
      <c r="AC984" s="860"/>
      <c r="AD984" s="860"/>
    </row>
    <row r="985" spans="1:30" ht="15.75" customHeight="1" x14ac:dyDescent="0.25">
      <c r="A985" s="860"/>
      <c r="B985" s="860"/>
      <c r="C985" s="860"/>
      <c r="D985" s="860"/>
      <c r="E985" s="860"/>
      <c r="F985" s="860"/>
      <c r="G985" s="868"/>
      <c r="H985" s="860"/>
      <c r="I985" s="860"/>
      <c r="J985" s="860"/>
      <c r="K985" s="860"/>
      <c r="L985" s="860"/>
      <c r="M985" s="860"/>
      <c r="N985" s="860"/>
      <c r="O985" s="860"/>
      <c r="P985" s="860"/>
      <c r="Q985" s="860"/>
      <c r="R985" s="860"/>
      <c r="S985" s="860"/>
      <c r="T985" s="860"/>
      <c r="U985" s="860"/>
      <c r="V985" s="860"/>
      <c r="W985" s="860"/>
      <c r="X985" s="860"/>
      <c r="Y985" s="860"/>
      <c r="Z985" s="860"/>
      <c r="AA985" s="860"/>
      <c r="AB985" s="860"/>
      <c r="AC985" s="860"/>
      <c r="AD985" s="860"/>
    </row>
    <row r="986" spans="1:30" ht="15.75" customHeight="1" x14ac:dyDescent="0.25">
      <c r="A986" s="860"/>
      <c r="B986" s="860"/>
      <c r="C986" s="860"/>
      <c r="D986" s="860"/>
      <c r="E986" s="860"/>
      <c r="F986" s="860"/>
      <c r="G986" s="868"/>
      <c r="H986" s="860"/>
      <c r="I986" s="860"/>
      <c r="J986" s="860"/>
      <c r="K986" s="860"/>
      <c r="L986" s="860"/>
      <c r="M986" s="860"/>
      <c r="N986" s="860"/>
      <c r="O986" s="860"/>
      <c r="P986" s="860"/>
      <c r="Q986" s="860"/>
      <c r="R986" s="860"/>
      <c r="S986" s="860"/>
      <c r="T986" s="860"/>
      <c r="U986" s="860"/>
      <c r="V986" s="860"/>
      <c r="W986" s="860"/>
      <c r="X986" s="860"/>
      <c r="Y986" s="860"/>
      <c r="Z986" s="860"/>
      <c r="AA986" s="860"/>
      <c r="AB986" s="860"/>
      <c r="AC986" s="860"/>
      <c r="AD986" s="860"/>
    </row>
    <row r="987" spans="1:30" ht="15.75" customHeight="1" x14ac:dyDescent="0.25">
      <c r="A987" s="860"/>
      <c r="B987" s="860"/>
      <c r="C987" s="860"/>
      <c r="D987" s="860"/>
      <c r="E987" s="860"/>
      <c r="F987" s="860"/>
      <c r="G987" s="868"/>
      <c r="H987" s="860"/>
      <c r="I987" s="860"/>
      <c r="J987" s="860"/>
      <c r="K987" s="860"/>
      <c r="L987" s="860"/>
      <c r="M987" s="860"/>
      <c r="N987" s="860"/>
      <c r="O987" s="860"/>
      <c r="P987" s="860"/>
      <c r="Q987" s="860"/>
      <c r="R987" s="860"/>
      <c r="S987" s="860"/>
      <c r="T987" s="860"/>
      <c r="U987" s="860"/>
      <c r="V987" s="860"/>
      <c r="W987" s="860"/>
      <c r="X987" s="860"/>
      <c r="Y987" s="860"/>
      <c r="Z987" s="860"/>
      <c r="AA987" s="860"/>
      <c r="AB987" s="860"/>
      <c r="AC987" s="860"/>
      <c r="AD987" s="860"/>
    </row>
    <row r="988" spans="1:30" ht="15.75" customHeight="1" x14ac:dyDescent="0.25">
      <c r="A988" s="860"/>
      <c r="B988" s="860"/>
      <c r="C988" s="860"/>
      <c r="D988" s="860"/>
      <c r="E988" s="860"/>
      <c r="F988" s="860"/>
      <c r="G988" s="868"/>
      <c r="H988" s="860"/>
      <c r="I988" s="860"/>
      <c r="J988" s="860"/>
      <c r="K988" s="860"/>
      <c r="L988" s="860"/>
      <c r="M988" s="860"/>
      <c r="N988" s="860"/>
      <c r="O988" s="860"/>
      <c r="P988" s="860"/>
      <c r="Q988" s="860"/>
      <c r="R988" s="860"/>
      <c r="S988" s="860"/>
      <c r="T988" s="860"/>
      <c r="U988" s="860"/>
      <c r="V988" s="860"/>
      <c r="W988" s="860"/>
      <c r="X988" s="860"/>
      <c r="Y988" s="860"/>
      <c r="Z988" s="860"/>
      <c r="AA988" s="860"/>
      <c r="AB988" s="860"/>
      <c r="AC988" s="860"/>
      <c r="AD988" s="860"/>
    </row>
    <row r="989" spans="1:30" ht="15.75" customHeight="1" x14ac:dyDescent="0.25">
      <c r="A989" s="860"/>
      <c r="B989" s="860"/>
      <c r="C989" s="860"/>
      <c r="D989" s="860"/>
      <c r="E989" s="860"/>
      <c r="F989" s="860"/>
      <c r="G989" s="868"/>
      <c r="H989" s="860"/>
      <c r="I989" s="860"/>
      <c r="J989" s="860"/>
      <c r="K989" s="860"/>
      <c r="L989" s="860"/>
      <c r="M989" s="860"/>
      <c r="N989" s="860"/>
      <c r="O989" s="860"/>
      <c r="P989" s="860"/>
      <c r="Q989" s="860"/>
      <c r="R989" s="860"/>
      <c r="S989" s="860"/>
      <c r="T989" s="860"/>
      <c r="U989" s="860"/>
      <c r="V989" s="860"/>
      <c r="W989" s="860"/>
      <c r="X989" s="860"/>
      <c r="Y989" s="860"/>
      <c r="Z989" s="860"/>
      <c r="AA989" s="860"/>
      <c r="AB989" s="860"/>
      <c r="AC989" s="860"/>
      <c r="AD989" s="860"/>
    </row>
    <row r="990" spans="1:30" ht="15.75" customHeight="1" x14ac:dyDescent="0.25">
      <c r="A990" s="860"/>
      <c r="B990" s="860"/>
      <c r="C990" s="860"/>
      <c r="D990" s="860"/>
      <c r="E990" s="860"/>
      <c r="F990" s="860"/>
      <c r="G990" s="868"/>
      <c r="H990" s="860"/>
      <c r="I990" s="860"/>
      <c r="J990" s="860"/>
      <c r="K990" s="860"/>
      <c r="L990" s="860"/>
      <c r="M990" s="860"/>
      <c r="N990" s="860"/>
      <c r="O990" s="860"/>
      <c r="P990" s="860"/>
      <c r="Q990" s="860"/>
      <c r="R990" s="860"/>
      <c r="S990" s="860"/>
      <c r="T990" s="860"/>
      <c r="U990" s="860"/>
      <c r="V990" s="860"/>
      <c r="W990" s="860"/>
      <c r="X990" s="860"/>
      <c r="Y990" s="860"/>
      <c r="Z990" s="860"/>
      <c r="AA990" s="860"/>
      <c r="AB990" s="860"/>
      <c r="AC990" s="860"/>
      <c r="AD990" s="860"/>
    </row>
    <row r="991" spans="1:30" ht="15.75" customHeight="1" x14ac:dyDescent="0.25">
      <c r="A991" s="860"/>
      <c r="B991" s="860"/>
      <c r="C991" s="860"/>
      <c r="D991" s="860"/>
      <c r="E991" s="860"/>
      <c r="F991" s="860"/>
      <c r="G991" s="868"/>
      <c r="H991" s="860"/>
      <c r="I991" s="860"/>
      <c r="J991" s="860"/>
      <c r="K991" s="860"/>
      <c r="L991" s="860"/>
      <c r="M991" s="860"/>
      <c r="N991" s="860"/>
      <c r="O991" s="860"/>
      <c r="P991" s="860"/>
      <c r="Q991" s="860"/>
      <c r="R991" s="860"/>
      <c r="S991" s="860"/>
      <c r="T991" s="860"/>
      <c r="U991" s="860"/>
      <c r="V991" s="860"/>
      <c r="W991" s="860"/>
      <c r="X991" s="860"/>
      <c r="Y991" s="860"/>
      <c r="Z991" s="860"/>
      <c r="AA991" s="860"/>
      <c r="AB991" s="860"/>
      <c r="AC991" s="860"/>
      <c r="AD991" s="860"/>
    </row>
    <row r="992" spans="1:30" ht="15.75" customHeight="1" x14ac:dyDescent="0.25">
      <c r="A992" s="860"/>
      <c r="B992" s="860"/>
      <c r="C992" s="860"/>
      <c r="D992" s="860"/>
      <c r="E992" s="860"/>
      <c r="F992" s="860"/>
      <c r="G992" s="868"/>
      <c r="H992" s="860"/>
      <c r="I992" s="860"/>
      <c r="J992" s="860"/>
      <c r="K992" s="860"/>
      <c r="L992" s="860"/>
      <c r="M992" s="860"/>
      <c r="N992" s="860"/>
      <c r="O992" s="860"/>
      <c r="P992" s="860"/>
      <c r="Q992" s="860"/>
      <c r="R992" s="860"/>
      <c r="S992" s="860"/>
      <c r="T992" s="860"/>
      <c r="U992" s="860"/>
      <c r="V992" s="860"/>
      <c r="W992" s="860"/>
      <c r="X992" s="860"/>
      <c r="Y992" s="860"/>
      <c r="Z992" s="860"/>
      <c r="AA992" s="860"/>
      <c r="AB992" s="860"/>
      <c r="AC992" s="860"/>
      <c r="AD992" s="860"/>
    </row>
    <row r="993" spans="1:30" ht="15.75" customHeight="1" x14ac:dyDescent="0.25">
      <c r="A993" s="860"/>
      <c r="B993" s="860"/>
      <c r="C993" s="860"/>
      <c r="D993" s="860"/>
      <c r="E993" s="860"/>
      <c r="F993" s="860"/>
      <c r="G993" s="868"/>
      <c r="H993" s="860"/>
      <c r="I993" s="860"/>
      <c r="J993" s="860"/>
      <c r="K993" s="860"/>
      <c r="L993" s="860"/>
      <c r="M993" s="860"/>
      <c r="N993" s="860"/>
      <c r="O993" s="860"/>
      <c r="P993" s="860"/>
      <c r="Q993" s="860"/>
      <c r="R993" s="860"/>
      <c r="S993" s="860"/>
      <c r="T993" s="860"/>
      <c r="U993" s="860"/>
      <c r="V993" s="860"/>
      <c r="W993" s="860"/>
      <c r="X993" s="860"/>
      <c r="Y993" s="860"/>
      <c r="Z993" s="860"/>
      <c r="AA993" s="860"/>
      <c r="AB993" s="860"/>
      <c r="AC993" s="860"/>
      <c r="AD993" s="860"/>
    </row>
    <row r="994" spans="1:30" ht="15.75" customHeight="1" x14ac:dyDescent="0.25">
      <c r="A994" s="860"/>
      <c r="B994" s="860"/>
      <c r="C994" s="860"/>
      <c r="D994" s="860"/>
      <c r="E994" s="860"/>
      <c r="F994" s="860"/>
      <c r="G994" s="868"/>
      <c r="H994" s="860"/>
      <c r="I994" s="860"/>
      <c r="J994" s="860"/>
      <c r="K994" s="860"/>
      <c r="L994" s="860"/>
      <c r="M994" s="860"/>
      <c r="N994" s="860"/>
      <c r="O994" s="860"/>
      <c r="P994" s="860"/>
      <c r="Q994" s="860"/>
      <c r="R994" s="860"/>
      <c r="S994" s="860"/>
      <c r="T994" s="860"/>
      <c r="U994" s="860"/>
      <c r="V994" s="860"/>
      <c r="W994" s="860"/>
      <c r="X994" s="860"/>
      <c r="Y994" s="860"/>
      <c r="Z994" s="860"/>
      <c r="AA994" s="860"/>
      <c r="AB994" s="860"/>
      <c r="AC994" s="860"/>
      <c r="AD994" s="860"/>
    </row>
    <row r="995" spans="1:30" ht="15.75" customHeight="1" x14ac:dyDescent="0.25">
      <c r="A995" s="860"/>
      <c r="B995" s="860"/>
      <c r="C995" s="860"/>
      <c r="D995" s="860"/>
      <c r="E995" s="860"/>
      <c r="F995" s="860"/>
      <c r="G995" s="868"/>
      <c r="H995" s="860"/>
      <c r="I995" s="860"/>
      <c r="J995" s="860"/>
      <c r="K995" s="860"/>
      <c r="L995" s="860"/>
      <c r="M995" s="860"/>
      <c r="N995" s="860"/>
      <c r="O995" s="860"/>
      <c r="P995" s="860"/>
      <c r="Q995" s="860"/>
      <c r="R995" s="860"/>
      <c r="S995" s="860"/>
      <c r="T995" s="860"/>
      <c r="U995" s="860"/>
      <c r="V995" s="860"/>
      <c r="W995" s="860"/>
      <c r="X995" s="860"/>
      <c r="Y995" s="860"/>
      <c r="Z995" s="860"/>
      <c r="AA995" s="860"/>
      <c r="AB995" s="860"/>
      <c r="AC995" s="860"/>
      <c r="AD995" s="860"/>
    </row>
    <row r="996" spans="1:30" ht="15.75" customHeight="1" x14ac:dyDescent="0.25">
      <c r="A996" s="860"/>
      <c r="B996" s="860"/>
      <c r="C996" s="860"/>
      <c r="D996" s="860"/>
      <c r="E996" s="860"/>
      <c r="F996" s="860"/>
      <c r="G996" s="868"/>
      <c r="H996" s="860"/>
      <c r="I996" s="860"/>
      <c r="J996" s="860"/>
      <c r="K996" s="860"/>
      <c r="L996" s="860"/>
      <c r="M996" s="860"/>
      <c r="N996" s="860"/>
      <c r="O996" s="860"/>
      <c r="P996" s="860"/>
      <c r="Q996" s="860"/>
      <c r="R996" s="860"/>
      <c r="S996" s="860"/>
      <c r="T996" s="860"/>
      <c r="U996" s="860"/>
      <c r="V996" s="860"/>
      <c r="W996" s="860"/>
      <c r="X996" s="860"/>
      <c r="Y996" s="860"/>
      <c r="Z996" s="860"/>
      <c r="AA996" s="860"/>
      <c r="AB996" s="860"/>
      <c r="AC996" s="860"/>
      <c r="AD996" s="860"/>
    </row>
    <row r="997" spans="1:30" ht="15.75" customHeight="1" x14ac:dyDescent="0.25">
      <c r="A997" s="860"/>
      <c r="B997" s="860"/>
      <c r="C997" s="860"/>
      <c r="D997" s="860"/>
      <c r="E997" s="860"/>
      <c r="F997" s="860"/>
      <c r="G997" s="868"/>
      <c r="H997" s="860"/>
      <c r="I997" s="860"/>
      <c r="J997" s="860"/>
      <c r="K997" s="860"/>
      <c r="L997" s="860"/>
      <c r="M997" s="860"/>
      <c r="N997" s="860"/>
      <c r="O997" s="860"/>
      <c r="P997" s="860"/>
      <c r="Q997" s="860"/>
      <c r="R997" s="860"/>
      <c r="S997" s="860"/>
      <c r="T997" s="860"/>
      <c r="U997" s="860"/>
      <c r="V997" s="860"/>
      <c r="W997" s="860"/>
      <c r="X997" s="860"/>
      <c r="Y997" s="860"/>
      <c r="Z997" s="860"/>
      <c r="AA997" s="860"/>
      <c r="AB997" s="860"/>
      <c r="AC997" s="860"/>
      <c r="AD997" s="860"/>
    </row>
    <row r="998" spans="1:30" ht="15.75" customHeight="1" x14ac:dyDescent="0.25">
      <c r="A998" s="860"/>
      <c r="B998" s="860"/>
      <c r="C998" s="860"/>
      <c r="D998" s="860"/>
      <c r="E998" s="860"/>
      <c r="F998" s="860"/>
      <c r="G998" s="868"/>
      <c r="H998" s="860"/>
      <c r="I998" s="860"/>
      <c r="J998" s="860"/>
      <c r="K998" s="860"/>
      <c r="L998" s="860"/>
      <c r="M998" s="860"/>
      <c r="N998" s="860"/>
      <c r="O998" s="860"/>
      <c r="P998" s="860"/>
      <c r="Q998" s="860"/>
      <c r="R998" s="860"/>
      <c r="S998" s="860"/>
      <c r="T998" s="860"/>
      <c r="U998" s="860"/>
      <c r="V998" s="860"/>
      <c r="W998" s="860"/>
      <c r="X998" s="860"/>
      <c r="Y998" s="860"/>
      <c r="Z998" s="860"/>
      <c r="AA998" s="860"/>
      <c r="AB998" s="860"/>
      <c r="AC998" s="860"/>
      <c r="AD998" s="860"/>
    </row>
    <row r="999" spans="1:30" ht="15.75" customHeight="1" x14ac:dyDescent="0.25">
      <c r="A999" s="860"/>
      <c r="B999" s="860"/>
      <c r="C999" s="860"/>
      <c r="D999" s="860"/>
      <c r="E999" s="860"/>
      <c r="F999" s="860"/>
      <c r="G999" s="868"/>
      <c r="H999" s="860"/>
      <c r="I999" s="860"/>
      <c r="J999" s="860"/>
      <c r="K999" s="860"/>
      <c r="L999" s="860"/>
      <c r="M999" s="860"/>
      <c r="N999" s="860"/>
      <c r="O999" s="860"/>
      <c r="P999" s="860"/>
      <c r="Q999" s="860"/>
      <c r="R999" s="860"/>
      <c r="S999" s="860"/>
      <c r="T999" s="860"/>
      <c r="U999" s="860"/>
      <c r="V999" s="860"/>
      <c r="W999" s="860"/>
      <c r="X999" s="860"/>
      <c r="Y999" s="860"/>
      <c r="Z999" s="860"/>
      <c r="AA999" s="860"/>
      <c r="AB999" s="860"/>
      <c r="AC999" s="860"/>
      <c r="AD999" s="860"/>
    </row>
    <row r="1000" spans="1:30" ht="15.75" customHeight="1" x14ac:dyDescent="0.25">
      <c r="A1000" s="860"/>
      <c r="B1000" s="860"/>
      <c r="C1000" s="860"/>
      <c r="D1000" s="860"/>
      <c r="E1000" s="860"/>
      <c r="F1000" s="860"/>
      <c r="G1000" s="868"/>
      <c r="H1000" s="860"/>
      <c r="I1000" s="860"/>
      <c r="J1000" s="860"/>
      <c r="K1000" s="860"/>
      <c r="L1000" s="860"/>
      <c r="M1000" s="860"/>
      <c r="N1000" s="860"/>
      <c r="O1000" s="860"/>
      <c r="P1000" s="860"/>
      <c r="Q1000" s="860"/>
      <c r="R1000" s="860"/>
      <c r="S1000" s="860"/>
      <c r="T1000" s="860"/>
      <c r="U1000" s="860"/>
      <c r="V1000" s="860"/>
      <c r="W1000" s="860"/>
      <c r="X1000" s="860"/>
      <c r="Y1000" s="860"/>
      <c r="Z1000" s="860"/>
      <c r="AA1000" s="860"/>
      <c r="AB1000" s="860"/>
      <c r="AC1000" s="860"/>
      <c r="AD1000" s="860"/>
    </row>
  </sheetData>
  <mergeCells count="15">
    <mergeCell ref="A23:J23"/>
    <mergeCell ref="A24:F24"/>
    <mergeCell ref="H24:J24"/>
    <mergeCell ref="A4:B4"/>
    <mergeCell ref="C4:F4"/>
    <mergeCell ref="A5:B5"/>
    <mergeCell ref="C5:F5"/>
    <mergeCell ref="A6:B6"/>
    <mergeCell ref="C6:F6"/>
    <mergeCell ref="C7:F7"/>
    <mergeCell ref="A7:B7"/>
    <mergeCell ref="A8:B8"/>
    <mergeCell ref="C8:F8"/>
    <mergeCell ref="A12:F12"/>
    <mergeCell ref="C18:E18"/>
  </mergeCells>
  <pageMargins left="0.7" right="0.7" top="0.75" bottom="0.75" header="0" footer="0"/>
  <pageSetup orientation="landscape"/>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outlinePr summaryBelow="0" summaryRight="0"/>
  </sheetPr>
  <dimension ref="A1:AE1000"/>
  <sheetViews>
    <sheetView workbookViewId="0">
      <selection activeCell="I5" sqref="I5"/>
    </sheetView>
  </sheetViews>
  <sheetFormatPr defaultColWidth="12.6640625" defaultRowHeight="15" customHeight="1" x14ac:dyDescent="0.25"/>
  <cols>
    <col min="1" max="1" width="4" customWidth="1"/>
    <col min="2" max="2" width="24.88671875" customWidth="1"/>
    <col min="3" max="5" width="15" customWidth="1"/>
    <col min="6" max="6" width="14.6640625" customWidth="1"/>
    <col min="7" max="7" width="0.109375" hidden="1" customWidth="1"/>
    <col min="8" max="8" width="7.77734375" customWidth="1"/>
    <col min="9" max="9" width="9.21875" customWidth="1"/>
    <col min="10" max="10" width="10.21875" customWidth="1"/>
    <col min="11" max="31" width="8.77734375" customWidth="1"/>
  </cols>
  <sheetData>
    <row r="1" spans="1:31" ht="15.75" customHeight="1" x14ac:dyDescent="0.25">
      <c r="A1" s="799"/>
      <c r="B1" s="800"/>
      <c r="C1" s="800"/>
      <c r="D1" s="800"/>
      <c r="E1" s="800"/>
      <c r="F1" s="800"/>
      <c r="G1" s="801"/>
      <c r="H1" s="800"/>
      <c r="I1" s="800"/>
      <c r="J1" s="800"/>
      <c r="K1" s="800"/>
      <c r="L1" s="800"/>
      <c r="M1" s="800"/>
      <c r="N1" s="800"/>
      <c r="O1" s="800"/>
      <c r="P1" s="800"/>
      <c r="Q1" s="800"/>
      <c r="R1" s="800"/>
      <c r="S1" s="800"/>
      <c r="T1" s="800"/>
      <c r="U1" s="800"/>
      <c r="V1" s="800"/>
      <c r="W1" s="800"/>
      <c r="X1" s="800"/>
      <c r="Y1" s="800"/>
      <c r="Z1" s="800"/>
      <c r="AA1" s="800"/>
      <c r="AB1" s="800"/>
      <c r="AC1" s="800"/>
      <c r="AD1" s="800"/>
      <c r="AE1" s="800"/>
    </row>
    <row r="2" spans="1:31" ht="15.75" customHeight="1" x14ac:dyDescent="0.25">
      <c r="A2" s="800"/>
      <c r="B2" s="799" t="s">
        <v>65</v>
      </c>
      <c r="C2" s="799"/>
      <c r="D2" s="800"/>
      <c r="E2" s="800"/>
      <c r="F2" s="800"/>
      <c r="G2" s="801"/>
      <c r="H2" s="800"/>
      <c r="I2" s="800"/>
      <c r="J2" s="800"/>
      <c r="K2" s="800"/>
      <c r="L2" s="800"/>
      <c r="M2" s="800"/>
      <c r="N2" s="800"/>
      <c r="O2" s="800"/>
      <c r="P2" s="800"/>
      <c r="Q2" s="800"/>
      <c r="R2" s="800"/>
      <c r="S2" s="800"/>
      <c r="T2" s="800"/>
      <c r="U2" s="800"/>
      <c r="V2" s="800"/>
      <c r="W2" s="800"/>
      <c r="X2" s="800"/>
      <c r="Y2" s="800"/>
      <c r="Z2" s="800"/>
      <c r="AA2" s="800"/>
      <c r="AB2" s="800"/>
      <c r="AC2" s="800"/>
      <c r="AD2" s="800"/>
      <c r="AE2" s="800"/>
    </row>
    <row r="3" spans="1:31" ht="15.75" customHeight="1" x14ac:dyDescent="0.25">
      <c r="A3" s="800"/>
      <c r="B3" s="802"/>
      <c r="C3" s="800"/>
      <c r="D3" s="800"/>
      <c r="E3" s="800"/>
      <c r="F3" s="800"/>
      <c r="G3" s="801"/>
      <c r="H3" s="800"/>
      <c r="I3" s="800"/>
      <c r="J3" s="800"/>
      <c r="K3" s="800"/>
      <c r="L3" s="800"/>
      <c r="M3" s="800"/>
      <c r="N3" s="800"/>
      <c r="O3" s="800"/>
      <c r="P3" s="800"/>
      <c r="Q3" s="800"/>
      <c r="R3" s="800"/>
      <c r="S3" s="800"/>
      <c r="T3" s="800"/>
      <c r="U3" s="800"/>
      <c r="V3" s="800"/>
      <c r="W3" s="800"/>
      <c r="X3" s="800"/>
      <c r="Y3" s="800"/>
      <c r="Z3" s="800"/>
      <c r="AA3" s="800"/>
      <c r="AB3" s="800"/>
      <c r="AC3" s="800"/>
      <c r="AD3" s="800"/>
      <c r="AE3" s="800"/>
    </row>
    <row r="4" spans="1:31" ht="34.5" customHeight="1" x14ac:dyDescent="0.25">
      <c r="A4" s="1095" t="s">
        <v>67</v>
      </c>
      <c r="B4" s="985"/>
      <c r="C4" s="1124" t="s">
        <v>13</v>
      </c>
      <c r="D4" s="987"/>
      <c r="E4" s="987"/>
      <c r="F4" s="985"/>
      <c r="G4" s="803"/>
      <c r="H4" s="805"/>
      <c r="I4" s="805"/>
      <c r="J4" s="805"/>
      <c r="K4" s="805"/>
      <c r="L4" s="805"/>
      <c r="M4" s="805"/>
      <c r="N4" s="805"/>
      <c r="O4" s="805"/>
      <c r="P4" s="805"/>
      <c r="Q4" s="805"/>
      <c r="R4" s="805"/>
      <c r="S4" s="805"/>
      <c r="T4" s="805"/>
      <c r="U4" s="805"/>
      <c r="V4" s="805"/>
      <c r="W4" s="805"/>
      <c r="X4" s="805"/>
      <c r="Y4" s="805"/>
      <c r="Z4" s="805"/>
      <c r="AA4" s="805"/>
      <c r="AB4" s="805"/>
      <c r="AC4" s="805"/>
      <c r="AD4" s="805"/>
      <c r="AE4" s="805"/>
    </row>
    <row r="5" spans="1:31" ht="58.5" customHeight="1" x14ac:dyDescent="0.25">
      <c r="A5" s="1091" t="s">
        <v>69</v>
      </c>
      <c r="B5" s="1003"/>
      <c r="C5" s="1088" t="s">
        <v>1130</v>
      </c>
      <c r="D5" s="1008"/>
      <c r="E5" s="1008"/>
      <c r="F5" s="1003"/>
      <c r="G5" s="803"/>
      <c r="H5" s="805"/>
      <c r="I5" s="805"/>
      <c r="J5" s="805"/>
      <c r="K5" s="805"/>
      <c r="L5" s="805"/>
      <c r="M5" s="805"/>
      <c r="N5" s="805"/>
      <c r="O5" s="805"/>
      <c r="P5" s="805"/>
      <c r="Q5" s="805"/>
      <c r="R5" s="805"/>
      <c r="S5" s="805"/>
      <c r="T5" s="805"/>
      <c r="U5" s="805"/>
      <c r="V5" s="805"/>
      <c r="W5" s="805"/>
      <c r="X5" s="805"/>
      <c r="Y5" s="805"/>
      <c r="Z5" s="805"/>
      <c r="AA5" s="805"/>
      <c r="AB5" s="805"/>
      <c r="AC5" s="805"/>
      <c r="AD5" s="805"/>
      <c r="AE5" s="805"/>
    </row>
    <row r="6" spans="1:31" ht="15.75" customHeight="1" x14ac:dyDescent="0.25">
      <c r="A6" s="1091" t="s">
        <v>71</v>
      </c>
      <c r="B6" s="1003"/>
      <c r="C6" s="1098" t="s">
        <v>72</v>
      </c>
      <c r="D6" s="1008"/>
      <c r="E6" s="1008"/>
      <c r="F6" s="1003"/>
      <c r="G6" s="803"/>
      <c r="H6" s="805"/>
      <c r="I6" s="805"/>
      <c r="J6" s="805"/>
      <c r="K6" s="805"/>
      <c r="L6" s="805"/>
      <c r="M6" s="805"/>
      <c r="N6" s="805"/>
      <c r="O6" s="805"/>
      <c r="P6" s="805"/>
      <c r="Q6" s="805"/>
      <c r="R6" s="805"/>
      <c r="S6" s="805"/>
      <c r="T6" s="805"/>
      <c r="U6" s="805"/>
      <c r="V6" s="805"/>
      <c r="W6" s="805"/>
      <c r="X6" s="805"/>
      <c r="Y6" s="805"/>
      <c r="Z6" s="805"/>
      <c r="AA6" s="805"/>
      <c r="AB6" s="805"/>
      <c r="AC6" s="805"/>
      <c r="AD6" s="805"/>
      <c r="AE6" s="805"/>
    </row>
    <row r="7" spans="1:31" ht="37.5" customHeight="1" x14ac:dyDescent="0.25">
      <c r="A7" s="1091" t="s">
        <v>73</v>
      </c>
      <c r="B7" s="1003"/>
      <c r="C7" s="1088" t="s">
        <v>1131</v>
      </c>
      <c r="D7" s="1008"/>
      <c r="E7" s="1008"/>
      <c r="F7" s="1003"/>
      <c r="G7" s="803"/>
      <c r="H7" s="805"/>
      <c r="I7" s="805"/>
      <c r="J7" s="805"/>
      <c r="K7" s="805"/>
      <c r="L7" s="805"/>
      <c r="M7" s="805"/>
      <c r="N7" s="805"/>
      <c r="O7" s="805"/>
      <c r="P7" s="805"/>
      <c r="Q7" s="805"/>
      <c r="R7" s="805"/>
      <c r="S7" s="805"/>
      <c r="T7" s="805"/>
      <c r="U7" s="805"/>
      <c r="V7" s="805"/>
      <c r="W7" s="805"/>
      <c r="X7" s="805"/>
      <c r="Y7" s="805"/>
      <c r="Z7" s="805"/>
      <c r="AA7" s="805"/>
      <c r="AB7" s="805"/>
      <c r="AC7" s="805"/>
      <c r="AD7" s="805"/>
      <c r="AE7" s="805"/>
    </row>
    <row r="8" spans="1:31" ht="44.55" customHeight="1" x14ac:dyDescent="0.25">
      <c r="A8" s="1092" t="s">
        <v>75</v>
      </c>
      <c r="B8" s="1003"/>
      <c r="C8" s="1125" t="s">
        <v>1132</v>
      </c>
      <c r="D8" s="1008"/>
      <c r="E8" s="1008"/>
      <c r="F8" s="1003"/>
      <c r="G8" s="803"/>
      <c r="H8" s="805"/>
      <c r="I8" s="805"/>
      <c r="J8" s="805"/>
      <c r="K8" s="805"/>
      <c r="L8" s="805"/>
      <c r="M8" s="805"/>
      <c r="N8" s="805"/>
      <c r="O8" s="805"/>
      <c r="P8" s="805"/>
      <c r="Q8" s="805"/>
      <c r="R8" s="805"/>
      <c r="S8" s="805"/>
      <c r="T8" s="805"/>
      <c r="U8" s="805"/>
      <c r="V8" s="805"/>
      <c r="W8" s="805"/>
      <c r="X8" s="805"/>
      <c r="Y8" s="805"/>
      <c r="Z8" s="805"/>
      <c r="AA8" s="805"/>
      <c r="AB8" s="805"/>
      <c r="AC8" s="805"/>
      <c r="AD8" s="805"/>
      <c r="AE8" s="805"/>
    </row>
    <row r="9" spans="1:31" ht="15.75" customHeight="1" x14ac:dyDescent="0.25">
      <c r="A9" s="800"/>
      <c r="B9" s="800"/>
      <c r="C9" s="800"/>
      <c r="D9" s="800"/>
      <c r="E9" s="800"/>
      <c r="F9" s="800"/>
      <c r="G9" s="801"/>
      <c r="H9" s="800"/>
      <c r="I9" s="800"/>
      <c r="J9" s="800"/>
      <c r="K9" s="800"/>
      <c r="L9" s="800"/>
      <c r="M9" s="800"/>
      <c r="N9" s="800"/>
      <c r="O9" s="800"/>
      <c r="P9" s="800"/>
      <c r="Q9" s="800"/>
      <c r="R9" s="800"/>
      <c r="S9" s="800"/>
      <c r="T9" s="800"/>
      <c r="U9" s="800"/>
      <c r="V9" s="800"/>
      <c r="W9" s="800"/>
      <c r="X9" s="800"/>
      <c r="Y9" s="800"/>
      <c r="Z9" s="800"/>
      <c r="AA9" s="800"/>
      <c r="AB9" s="800"/>
      <c r="AC9" s="800"/>
      <c r="AD9" s="800"/>
      <c r="AE9" s="800"/>
    </row>
    <row r="10" spans="1:31" ht="15.75" customHeight="1" x14ac:dyDescent="0.25">
      <c r="A10" s="800"/>
      <c r="B10" s="800"/>
      <c r="C10" s="800"/>
      <c r="D10" s="800"/>
      <c r="E10" s="800"/>
      <c r="F10" s="800"/>
      <c r="G10" s="801"/>
      <c r="H10" s="800"/>
      <c r="I10" s="800"/>
      <c r="J10" s="800"/>
      <c r="K10" s="800"/>
      <c r="L10" s="800"/>
      <c r="M10" s="800"/>
      <c r="N10" s="800"/>
      <c r="O10" s="800"/>
      <c r="P10" s="800"/>
      <c r="Q10" s="800"/>
      <c r="R10" s="800"/>
      <c r="S10" s="800"/>
      <c r="T10" s="800"/>
      <c r="U10" s="800"/>
      <c r="V10" s="800"/>
      <c r="W10" s="800"/>
      <c r="X10" s="800"/>
      <c r="Y10" s="800"/>
      <c r="Z10" s="800"/>
      <c r="AA10" s="800"/>
      <c r="AB10" s="800"/>
      <c r="AC10" s="800"/>
      <c r="AD10" s="800"/>
      <c r="AE10" s="800"/>
    </row>
    <row r="11" spans="1:31" ht="15.75" customHeight="1" x14ac:dyDescent="0.25">
      <c r="A11" s="808"/>
      <c r="B11" s="809"/>
      <c r="C11" s="810" t="s">
        <v>77</v>
      </c>
      <c r="D11" s="810" t="s">
        <v>78</v>
      </c>
      <c r="E11" s="810" t="s">
        <v>79</v>
      </c>
      <c r="F11" s="810" t="s">
        <v>80</v>
      </c>
      <c r="G11" s="811"/>
      <c r="H11" s="800"/>
      <c r="I11" s="800"/>
      <c r="J11" s="800"/>
      <c r="K11" s="800"/>
      <c r="L11" s="800"/>
      <c r="M11" s="800"/>
      <c r="N11" s="800"/>
      <c r="O11" s="800"/>
      <c r="P11" s="800"/>
      <c r="Q11" s="800"/>
      <c r="R11" s="800"/>
      <c r="S11" s="800"/>
      <c r="T11" s="800"/>
      <c r="U11" s="800"/>
      <c r="V11" s="800"/>
      <c r="W11" s="800"/>
      <c r="X11" s="800"/>
      <c r="Y11" s="800"/>
      <c r="Z11" s="800"/>
      <c r="AA11" s="800"/>
      <c r="AB11" s="800"/>
      <c r="AC11" s="800"/>
      <c r="AD11" s="800"/>
      <c r="AE11" s="800"/>
    </row>
    <row r="12" spans="1:31" ht="15.75" customHeight="1" x14ac:dyDescent="0.25">
      <c r="A12" s="1122" t="s">
        <v>61</v>
      </c>
      <c r="B12" s="1008"/>
      <c r="C12" s="1008"/>
      <c r="D12" s="1008"/>
      <c r="E12" s="1008"/>
      <c r="F12" s="1003"/>
      <c r="G12" s="803"/>
      <c r="H12" s="800"/>
      <c r="I12" s="800"/>
      <c r="J12" s="800"/>
      <c r="K12" s="800"/>
      <c r="L12" s="800"/>
      <c r="M12" s="800"/>
      <c r="N12" s="800"/>
      <c r="O12" s="800"/>
      <c r="P12" s="800"/>
      <c r="Q12" s="800"/>
      <c r="R12" s="800"/>
      <c r="S12" s="800"/>
      <c r="T12" s="800"/>
      <c r="U12" s="800"/>
      <c r="V12" s="800"/>
      <c r="W12" s="800"/>
      <c r="X12" s="800"/>
      <c r="Y12" s="800"/>
      <c r="Z12" s="800"/>
      <c r="AA12" s="800"/>
      <c r="AB12" s="800"/>
      <c r="AC12" s="800"/>
      <c r="AD12" s="800"/>
      <c r="AE12" s="800"/>
    </row>
    <row r="13" spans="1:31" ht="15.75" customHeight="1" x14ac:dyDescent="0.25">
      <c r="A13" s="812"/>
      <c r="B13" s="874" t="s">
        <v>81</v>
      </c>
      <c r="C13" s="814">
        <f t="shared" ref="C13:F13" si="0">C15</f>
        <v>0</v>
      </c>
      <c r="D13" s="814">
        <f t="shared" si="0"/>
        <v>80000</v>
      </c>
      <c r="E13" s="814">
        <f t="shared" si="0"/>
        <v>225000</v>
      </c>
      <c r="F13" s="814">
        <f t="shared" si="0"/>
        <v>305000</v>
      </c>
      <c r="G13" s="817"/>
      <c r="H13" s="800"/>
      <c r="I13" s="800"/>
      <c r="J13" s="800"/>
      <c r="K13" s="800"/>
      <c r="L13" s="800"/>
      <c r="M13" s="800"/>
      <c r="N13" s="800"/>
      <c r="O13" s="800"/>
      <c r="P13" s="800"/>
      <c r="Q13" s="800"/>
      <c r="R13" s="800"/>
      <c r="S13" s="800"/>
      <c r="T13" s="800"/>
      <c r="U13" s="800"/>
      <c r="V13" s="800"/>
      <c r="W13" s="800"/>
      <c r="X13" s="800"/>
      <c r="Y13" s="800"/>
      <c r="Z13" s="800"/>
      <c r="AA13" s="800"/>
      <c r="AB13" s="800"/>
      <c r="AC13" s="800"/>
      <c r="AD13" s="800"/>
      <c r="AE13" s="800"/>
    </row>
    <row r="14" spans="1:31" ht="15.75" customHeight="1" x14ac:dyDescent="0.25">
      <c r="A14" s="818">
        <v>1</v>
      </c>
      <c r="B14" s="819" t="s">
        <v>20</v>
      </c>
      <c r="C14" s="820">
        <v>0</v>
      </c>
      <c r="D14" s="820">
        <v>0</v>
      </c>
      <c r="E14" s="820">
        <v>0</v>
      </c>
      <c r="F14" s="821">
        <f t="shared" ref="F14:F16" si="1">SUM(C14:E14)</f>
        <v>0</v>
      </c>
      <c r="G14" s="822"/>
      <c r="H14" s="800"/>
      <c r="I14" s="800"/>
      <c r="J14" s="800"/>
      <c r="K14" s="800"/>
      <c r="L14" s="800"/>
      <c r="M14" s="800"/>
      <c r="N14" s="800"/>
      <c r="O14" s="800"/>
      <c r="P14" s="800"/>
      <c r="Q14" s="800"/>
      <c r="R14" s="800"/>
      <c r="S14" s="800"/>
      <c r="T14" s="800"/>
      <c r="U14" s="800"/>
      <c r="V14" s="800"/>
      <c r="W14" s="800"/>
      <c r="X14" s="800"/>
      <c r="Y14" s="800"/>
      <c r="Z14" s="800"/>
      <c r="AA14" s="800"/>
      <c r="AB14" s="800"/>
      <c r="AC14" s="800"/>
      <c r="AD14" s="800"/>
      <c r="AE14" s="800"/>
    </row>
    <row r="15" spans="1:31" ht="15.75" customHeight="1" x14ac:dyDescent="0.25">
      <c r="A15" s="812">
        <v>2</v>
      </c>
      <c r="B15" s="823" t="s">
        <v>84</v>
      </c>
      <c r="C15" s="824">
        <v>0</v>
      </c>
      <c r="D15" s="824">
        <v>80000</v>
      </c>
      <c r="E15" s="824">
        <v>225000</v>
      </c>
      <c r="F15" s="821">
        <f t="shared" si="1"/>
        <v>305000</v>
      </c>
      <c r="G15" s="822"/>
      <c r="H15" s="800"/>
      <c r="I15" s="800"/>
      <c r="J15" s="800"/>
      <c r="K15" s="800"/>
      <c r="L15" s="800"/>
      <c r="M15" s="800"/>
      <c r="N15" s="800"/>
      <c r="O15" s="800"/>
      <c r="P15" s="800"/>
      <c r="Q15" s="800"/>
      <c r="R15" s="800"/>
      <c r="S15" s="800"/>
      <c r="T15" s="800"/>
      <c r="U15" s="800"/>
      <c r="V15" s="800"/>
      <c r="W15" s="800"/>
      <c r="X15" s="800"/>
      <c r="Y15" s="800"/>
      <c r="Z15" s="800"/>
      <c r="AA15" s="800"/>
      <c r="AB15" s="800"/>
      <c r="AC15" s="800"/>
      <c r="AD15" s="800"/>
      <c r="AE15" s="800"/>
    </row>
    <row r="16" spans="1:31" ht="15.75" customHeight="1" x14ac:dyDescent="0.25">
      <c r="A16" s="812">
        <v>3</v>
      </c>
      <c r="B16" s="820" t="s">
        <v>9</v>
      </c>
      <c r="C16" s="820">
        <v>0</v>
      </c>
      <c r="D16" s="820">
        <v>0</v>
      </c>
      <c r="E16" s="820">
        <v>0</v>
      </c>
      <c r="F16" s="821">
        <f t="shared" si="1"/>
        <v>0</v>
      </c>
      <c r="G16" s="822"/>
      <c r="H16" s="800"/>
      <c r="I16" s="800"/>
      <c r="J16" s="800"/>
      <c r="K16" s="800"/>
      <c r="L16" s="800"/>
      <c r="M16" s="800"/>
      <c r="N16" s="800"/>
      <c r="O16" s="800"/>
      <c r="P16" s="800"/>
      <c r="Q16" s="800"/>
      <c r="R16" s="800"/>
      <c r="S16" s="800"/>
      <c r="T16" s="800"/>
      <c r="U16" s="800"/>
      <c r="V16" s="800"/>
      <c r="W16" s="800"/>
      <c r="X16" s="800"/>
      <c r="Y16" s="800"/>
      <c r="Z16" s="800"/>
      <c r="AA16" s="800"/>
      <c r="AB16" s="800"/>
      <c r="AC16" s="800"/>
      <c r="AD16" s="800"/>
      <c r="AE16" s="800"/>
    </row>
    <row r="17" spans="1:31" ht="15.75" customHeight="1" x14ac:dyDescent="0.25">
      <c r="A17" s="800"/>
      <c r="B17" s="800"/>
      <c r="C17" s="800"/>
      <c r="D17" s="800"/>
      <c r="E17" s="800"/>
      <c r="F17" s="800"/>
      <c r="G17" s="801"/>
      <c r="H17" s="800"/>
      <c r="I17" s="800"/>
      <c r="J17" s="800"/>
      <c r="K17" s="800"/>
      <c r="L17" s="800"/>
      <c r="M17" s="800"/>
      <c r="N17" s="800"/>
      <c r="O17" s="800"/>
      <c r="P17" s="800"/>
      <c r="Q17" s="800"/>
      <c r="R17" s="800"/>
      <c r="S17" s="800"/>
      <c r="T17" s="800"/>
      <c r="U17" s="800"/>
      <c r="V17" s="800"/>
      <c r="W17" s="800"/>
      <c r="X17" s="800"/>
      <c r="Y17" s="800"/>
      <c r="Z17" s="800"/>
      <c r="AA17" s="800"/>
      <c r="AB17" s="800"/>
      <c r="AC17" s="800"/>
      <c r="AD17" s="800"/>
      <c r="AE17" s="800"/>
    </row>
    <row r="18" spans="1:31" ht="15.75" customHeight="1" x14ac:dyDescent="0.25">
      <c r="A18" s="1121" t="s">
        <v>62</v>
      </c>
      <c r="B18" s="987"/>
      <c r="C18" s="987"/>
      <c r="D18" s="987"/>
      <c r="E18" s="987"/>
      <c r="F18" s="985"/>
      <c r="G18" s="803"/>
      <c r="H18" s="800"/>
      <c r="I18" s="800"/>
      <c r="J18" s="800"/>
      <c r="K18" s="800"/>
      <c r="L18" s="800"/>
      <c r="M18" s="800"/>
      <c r="N18" s="800"/>
      <c r="O18" s="800"/>
      <c r="P18" s="800"/>
      <c r="Q18" s="800"/>
      <c r="R18" s="800"/>
      <c r="S18" s="800"/>
      <c r="T18" s="800"/>
      <c r="U18" s="800"/>
      <c r="V18" s="800"/>
      <c r="W18" s="800"/>
      <c r="X18" s="800"/>
      <c r="Y18" s="800"/>
      <c r="Z18" s="800"/>
      <c r="AA18" s="800"/>
      <c r="AB18" s="800"/>
      <c r="AC18" s="800"/>
      <c r="AD18" s="800"/>
      <c r="AE18" s="800"/>
    </row>
    <row r="19" spans="1:31" ht="15.75" customHeight="1" x14ac:dyDescent="0.25">
      <c r="A19" s="812"/>
      <c r="B19" s="874" t="s">
        <v>81</v>
      </c>
      <c r="C19" s="814">
        <f t="shared" ref="C19:F19" si="2">C21</f>
        <v>0</v>
      </c>
      <c r="D19" s="814">
        <f t="shared" si="2"/>
        <v>0</v>
      </c>
      <c r="E19" s="814">
        <f t="shared" si="2"/>
        <v>153000</v>
      </c>
      <c r="F19" s="814">
        <f t="shared" si="2"/>
        <v>153000</v>
      </c>
      <c r="G19" s="817"/>
      <c r="H19" s="800"/>
      <c r="I19" s="800"/>
      <c r="J19" s="800"/>
      <c r="K19" s="800"/>
      <c r="L19" s="800"/>
      <c r="M19" s="800"/>
      <c r="N19" s="800"/>
      <c r="O19" s="800"/>
      <c r="P19" s="800"/>
      <c r="Q19" s="800"/>
      <c r="R19" s="800"/>
      <c r="S19" s="800"/>
      <c r="T19" s="800"/>
      <c r="U19" s="800"/>
      <c r="V19" s="800"/>
      <c r="W19" s="800"/>
      <c r="X19" s="800"/>
      <c r="Y19" s="800"/>
      <c r="Z19" s="800"/>
      <c r="AA19" s="800"/>
      <c r="AB19" s="800"/>
      <c r="AC19" s="800"/>
      <c r="AD19" s="800"/>
      <c r="AE19" s="800"/>
    </row>
    <row r="20" spans="1:31" ht="15.75" customHeight="1" x14ac:dyDescent="0.25">
      <c r="A20" s="818">
        <v>1</v>
      </c>
      <c r="B20" s="819" t="s">
        <v>20</v>
      </c>
      <c r="C20" s="820">
        <v>0</v>
      </c>
      <c r="D20" s="820">
        <v>0</v>
      </c>
      <c r="E20" s="820">
        <v>0</v>
      </c>
      <c r="F20" s="821">
        <f t="shared" ref="F20:F22" si="3">SUM(C20:E20)</f>
        <v>0</v>
      </c>
      <c r="G20" s="822"/>
      <c r="H20" s="800"/>
      <c r="I20" s="800"/>
      <c r="J20" s="800"/>
      <c r="K20" s="800"/>
      <c r="L20" s="800"/>
      <c r="M20" s="800"/>
      <c r="N20" s="800"/>
      <c r="O20" s="800"/>
      <c r="P20" s="800"/>
      <c r="Q20" s="800"/>
      <c r="R20" s="800"/>
      <c r="S20" s="800"/>
      <c r="T20" s="800"/>
      <c r="U20" s="800"/>
      <c r="V20" s="800"/>
      <c r="W20" s="800"/>
      <c r="X20" s="800"/>
      <c r="Y20" s="800"/>
      <c r="Z20" s="800"/>
      <c r="AA20" s="800"/>
      <c r="AB20" s="800"/>
      <c r="AC20" s="800"/>
      <c r="AD20" s="800"/>
      <c r="AE20" s="800"/>
    </row>
    <row r="21" spans="1:31" ht="15.75" customHeight="1" x14ac:dyDescent="0.25">
      <c r="A21" s="812">
        <v>2</v>
      </c>
      <c r="B21" s="823" t="s">
        <v>84</v>
      </c>
      <c r="C21" s="824">
        <v>0</v>
      </c>
      <c r="D21" s="824">
        <v>0</v>
      </c>
      <c r="E21" s="824">
        <v>153000</v>
      </c>
      <c r="F21" s="821">
        <f t="shared" si="3"/>
        <v>153000</v>
      </c>
      <c r="G21" s="822"/>
      <c r="H21" s="800"/>
      <c r="I21" s="800"/>
      <c r="J21" s="800"/>
      <c r="K21" s="800"/>
      <c r="L21" s="800"/>
      <c r="M21" s="800"/>
      <c r="N21" s="800"/>
      <c r="O21" s="800"/>
      <c r="P21" s="800"/>
      <c r="Q21" s="800"/>
      <c r="R21" s="800"/>
      <c r="S21" s="800"/>
      <c r="T21" s="800"/>
      <c r="U21" s="800"/>
      <c r="V21" s="800"/>
      <c r="W21" s="800"/>
      <c r="X21" s="800"/>
      <c r="Y21" s="800"/>
      <c r="Z21" s="800"/>
      <c r="AA21" s="800"/>
      <c r="AB21" s="800"/>
      <c r="AC21" s="800"/>
      <c r="AD21" s="800"/>
      <c r="AE21" s="800"/>
    </row>
    <row r="22" spans="1:31" ht="15.75" customHeight="1" x14ac:dyDescent="0.25">
      <c r="A22" s="812">
        <v>3</v>
      </c>
      <c r="B22" s="820" t="s">
        <v>9</v>
      </c>
      <c r="C22" s="820">
        <v>0</v>
      </c>
      <c r="D22" s="820">
        <v>0</v>
      </c>
      <c r="E22" s="820">
        <v>0</v>
      </c>
      <c r="F22" s="821">
        <f t="shared" si="3"/>
        <v>0</v>
      </c>
      <c r="G22" s="822"/>
      <c r="H22" s="800"/>
      <c r="I22" s="800"/>
      <c r="J22" s="800"/>
      <c r="K22" s="800"/>
      <c r="L22" s="800"/>
      <c r="M22" s="800"/>
      <c r="N22" s="800"/>
      <c r="O22" s="800"/>
      <c r="P22" s="800"/>
      <c r="Q22" s="800"/>
      <c r="R22" s="800"/>
      <c r="S22" s="800"/>
      <c r="T22" s="800"/>
      <c r="U22" s="800"/>
      <c r="V22" s="800"/>
      <c r="W22" s="800"/>
      <c r="X22" s="800"/>
      <c r="Y22" s="800"/>
      <c r="Z22" s="800"/>
      <c r="AA22" s="800"/>
      <c r="AB22" s="800"/>
      <c r="AC22" s="800"/>
      <c r="AD22" s="800"/>
      <c r="AE22" s="800"/>
    </row>
    <row r="23" spans="1:31" ht="15.75" customHeight="1" x14ac:dyDescent="0.25">
      <c r="A23" s="800"/>
      <c r="B23" s="800"/>
      <c r="C23" s="800"/>
      <c r="D23" s="800"/>
      <c r="E23" s="800"/>
      <c r="F23" s="800"/>
      <c r="G23" s="801"/>
      <c r="H23" s="800"/>
      <c r="I23" s="800"/>
      <c r="J23" s="800"/>
      <c r="K23" s="800"/>
      <c r="L23" s="800"/>
      <c r="M23" s="800"/>
      <c r="N23" s="800"/>
      <c r="O23" s="800"/>
      <c r="P23" s="800"/>
      <c r="Q23" s="800"/>
      <c r="R23" s="800"/>
      <c r="S23" s="800"/>
      <c r="T23" s="800"/>
      <c r="U23" s="800"/>
      <c r="V23" s="800"/>
      <c r="W23" s="800"/>
      <c r="X23" s="800"/>
      <c r="Y23" s="800"/>
      <c r="Z23" s="800"/>
      <c r="AA23" s="800"/>
      <c r="AB23" s="800"/>
      <c r="AC23" s="800"/>
      <c r="AD23" s="800"/>
      <c r="AE23" s="800"/>
    </row>
    <row r="24" spans="1:31" ht="15.75" customHeight="1" x14ac:dyDescent="0.25">
      <c r="A24" s="1121" t="s">
        <v>63</v>
      </c>
      <c r="B24" s="987"/>
      <c r="C24" s="987"/>
      <c r="D24" s="987"/>
      <c r="E24" s="987"/>
      <c r="F24" s="985"/>
      <c r="G24" s="803"/>
      <c r="H24" s="800"/>
      <c r="I24" s="800"/>
      <c r="J24" s="800"/>
      <c r="K24" s="800"/>
      <c r="L24" s="800"/>
      <c r="M24" s="800"/>
      <c r="N24" s="800"/>
      <c r="O24" s="800"/>
      <c r="P24" s="800"/>
      <c r="Q24" s="800"/>
      <c r="R24" s="800"/>
      <c r="S24" s="800"/>
      <c r="T24" s="800"/>
      <c r="U24" s="800"/>
      <c r="V24" s="800"/>
      <c r="W24" s="800"/>
      <c r="X24" s="800"/>
      <c r="Y24" s="800"/>
      <c r="Z24" s="800"/>
      <c r="AA24" s="800"/>
      <c r="AB24" s="800"/>
      <c r="AC24" s="800"/>
      <c r="AD24" s="800"/>
      <c r="AE24" s="800"/>
    </row>
    <row r="25" spans="1:31" ht="15.75" customHeight="1" x14ac:dyDescent="0.25">
      <c r="A25" s="812"/>
      <c r="B25" s="874" t="s">
        <v>81</v>
      </c>
      <c r="C25" s="814">
        <f t="shared" ref="C25:F25" si="4">C27</f>
        <v>0</v>
      </c>
      <c r="D25" s="814">
        <f t="shared" si="4"/>
        <v>0</v>
      </c>
      <c r="E25" s="814">
        <f t="shared" si="4"/>
        <v>153000</v>
      </c>
      <c r="F25" s="814">
        <f t="shared" si="4"/>
        <v>153000</v>
      </c>
      <c r="G25" s="817"/>
      <c r="H25" s="800"/>
      <c r="I25" s="800"/>
      <c r="J25" s="800"/>
      <c r="K25" s="800"/>
      <c r="L25" s="800"/>
      <c r="M25" s="800"/>
      <c r="N25" s="800"/>
      <c r="O25" s="800"/>
      <c r="P25" s="800"/>
      <c r="Q25" s="800"/>
      <c r="R25" s="800"/>
      <c r="S25" s="800"/>
      <c r="T25" s="800"/>
      <c r="U25" s="800"/>
      <c r="V25" s="800"/>
      <c r="W25" s="800"/>
      <c r="X25" s="800"/>
      <c r="Y25" s="800"/>
      <c r="Z25" s="800"/>
      <c r="AA25" s="800"/>
      <c r="AB25" s="800"/>
      <c r="AC25" s="800"/>
      <c r="AD25" s="800"/>
      <c r="AE25" s="800"/>
    </row>
    <row r="26" spans="1:31" ht="15.75" customHeight="1" x14ac:dyDescent="0.25">
      <c r="A26" s="818">
        <v>1</v>
      </c>
      <c r="B26" s="819" t="s">
        <v>20</v>
      </c>
      <c r="C26" s="820">
        <v>0</v>
      </c>
      <c r="D26" s="820">
        <v>0</v>
      </c>
      <c r="E26" s="820">
        <v>0</v>
      </c>
      <c r="F26" s="821">
        <f t="shared" ref="F26:F28" si="5">SUM(C26:E26)</f>
        <v>0</v>
      </c>
      <c r="G26" s="822"/>
      <c r="H26" s="800"/>
      <c r="I26" s="800"/>
      <c r="J26" s="800"/>
      <c r="K26" s="800"/>
      <c r="L26" s="800"/>
      <c r="M26" s="800"/>
      <c r="N26" s="800"/>
      <c r="O26" s="800"/>
      <c r="P26" s="800"/>
      <c r="Q26" s="800"/>
      <c r="R26" s="800"/>
      <c r="S26" s="800"/>
      <c r="T26" s="800"/>
      <c r="U26" s="800"/>
      <c r="V26" s="800"/>
      <c r="W26" s="800"/>
      <c r="X26" s="800"/>
      <c r="Y26" s="800"/>
      <c r="Z26" s="800"/>
      <c r="AA26" s="800"/>
      <c r="AB26" s="800"/>
      <c r="AC26" s="800"/>
      <c r="AD26" s="800"/>
      <c r="AE26" s="800"/>
    </row>
    <row r="27" spans="1:31" ht="15.75" customHeight="1" x14ac:dyDescent="0.25">
      <c r="A27" s="812">
        <v>2</v>
      </c>
      <c r="B27" s="823" t="s">
        <v>84</v>
      </c>
      <c r="C27" s="824">
        <v>0</v>
      </c>
      <c r="D27" s="824">
        <v>0</v>
      </c>
      <c r="E27" s="824">
        <v>153000</v>
      </c>
      <c r="F27" s="821">
        <f t="shared" si="5"/>
        <v>153000</v>
      </c>
      <c r="G27" s="822"/>
      <c r="H27" s="800"/>
      <c r="I27" s="800"/>
      <c r="J27" s="800"/>
      <c r="K27" s="800"/>
      <c r="L27" s="800"/>
      <c r="M27" s="800"/>
      <c r="N27" s="800"/>
      <c r="O27" s="800"/>
      <c r="P27" s="800"/>
      <c r="Q27" s="800"/>
      <c r="R27" s="800"/>
      <c r="S27" s="800"/>
      <c r="T27" s="800"/>
      <c r="U27" s="800"/>
      <c r="V27" s="800"/>
      <c r="W27" s="800"/>
      <c r="X27" s="800"/>
      <c r="Y27" s="800"/>
      <c r="Z27" s="800"/>
      <c r="AA27" s="800"/>
      <c r="AB27" s="800"/>
      <c r="AC27" s="800"/>
      <c r="AD27" s="800"/>
      <c r="AE27" s="800"/>
    </row>
    <row r="28" spans="1:31" ht="15.75" customHeight="1" x14ac:dyDescent="0.25">
      <c r="A28" s="812">
        <v>3</v>
      </c>
      <c r="B28" s="820" t="s">
        <v>9</v>
      </c>
      <c r="C28" s="820">
        <v>0</v>
      </c>
      <c r="D28" s="820">
        <v>0</v>
      </c>
      <c r="E28" s="820">
        <v>0</v>
      </c>
      <c r="F28" s="821">
        <f t="shared" si="5"/>
        <v>0</v>
      </c>
      <c r="G28" s="822"/>
      <c r="H28" s="800"/>
      <c r="I28" s="800"/>
      <c r="J28" s="800"/>
      <c r="K28" s="800"/>
      <c r="L28" s="800"/>
      <c r="M28" s="800"/>
      <c r="N28" s="800"/>
      <c r="O28" s="800"/>
      <c r="P28" s="800"/>
      <c r="Q28" s="800"/>
      <c r="R28" s="800"/>
      <c r="S28" s="800"/>
      <c r="T28" s="800"/>
      <c r="U28" s="800"/>
      <c r="V28" s="800"/>
      <c r="W28" s="800"/>
      <c r="X28" s="800"/>
      <c r="Y28" s="800"/>
      <c r="Z28" s="800"/>
      <c r="AA28" s="800"/>
      <c r="AB28" s="800"/>
      <c r="AC28" s="800"/>
      <c r="AD28" s="800"/>
      <c r="AE28" s="800"/>
    </row>
    <row r="29" spans="1:31" ht="15.75" customHeight="1" x14ac:dyDescent="0.25">
      <c r="A29" s="800"/>
      <c r="B29" s="800"/>
      <c r="C29" s="800"/>
      <c r="D29" s="800"/>
      <c r="E29" s="800"/>
      <c r="F29" s="800"/>
      <c r="G29" s="801"/>
      <c r="H29" s="800"/>
      <c r="I29" s="800"/>
      <c r="J29" s="800"/>
      <c r="K29" s="800"/>
      <c r="L29" s="800"/>
      <c r="M29" s="800"/>
      <c r="N29" s="800"/>
      <c r="O29" s="800"/>
      <c r="P29" s="800"/>
      <c r="Q29" s="800"/>
      <c r="R29" s="800"/>
      <c r="S29" s="800"/>
      <c r="T29" s="800"/>
      <c r="U29" s="800"/>
      <c r="V29" s="800"/>
      <c r="W29" s="800"/>
      <c r="X29" s="800"/>
      <c r="Y29" s="800"/>
      <c r="Z29" s="800"/>
      <c r="AA29" s="800"/>
      <c r="AB29" s="800"/>
      <c r="AC29" s="800"/>
      <c r="AD29" s="800"/>
      <c r="AE29" s="800"/>
    </row>
    <row r="30" spans="1:31" ht="15.75" customHeight="1" x14ac:dyDescent="0.25">
      <c r="A30" s="1123" t="s">
        <v>64</v>
      </c>
      <c r="B30" s="987"/>
      <c r="C30" s="987"/>
      <c r="D30" s="987"/>
      <c r="E30" s="987"/>
      <c r="F30" s="985"/>
      <c r="G30" s="803"/>
      <c r="H30" s="800"/>
      <c r="I30" s="800"/>
      <c r="J30" s="800"/>
      <c r="K30" s="800"/>
      <c r="L30" s="800"/>
      <c r="M30" s="800"/>
      <c r="N30" s="800"/>
      <c r="O30" s="800"/>
      <c r="P30" s="800"/>
      <c r="Q30" s="800"/>
      <c r="R30" s="800"/>
      <c r="S30" s="800"/>
      <c r="T30" s="800"/>
      <c r="U30" s="800"/>
      <c r="V30" s="800"/>
      <c r="W30" s="800"/>
      <c r="X30" s="800"/>
      <c r="Y30" s="800"/>
      <c r="Z30" s="800"/>
      <c r="AA30" s="800"/>
      <c r="AB30" s="800"/>
      <c r="AC30" s="800"/>
      <c r="AD30" s="800"/>
      <c r="AE30" s="800"/>
    </row>
    <row r="31" spans="1:31" ht="15.75" customHeight="1" x14ac:dyDescent="0.25">
      <c r="A31" s="812"/>
      <c r="B31" s="874" t="s">
        <v>81</v>
      </c>
      <c r="C31" s="814">
        <f t="shared" ref="C31:F31" si="6">C33</f>
        <v>0</v>
      </c>
      <c r="D31" s="814">
        <f t="shared" si="6"/>
        <v>20000</v>
      </c>
      <c r="E31" s="814">
        <f t="shared" si="6"/>
        <v>369000</v>
      </c>
      <c r="F31" s="814">
        <f t="shared" si="6"/>
        <v>389000</v>
      </c>
      <c r="G31" s="817"/>
      <c r="H31" s="800"/>
      <c r="I31" s="800"/>
      <c r="J31" s="800"/>
      <c r="K31" s="800"/>
      <c r="L31" s="800"/>
      <c r="M31" s="800"/>
      <c r="N31" s="800"/>
      <c r="O31" s="800"/>
      <c r="P31" s="800"/>
      <c r="Q31" s="800"/>
      <c r="R31" s="800"/>
      <c r="S31" s="800"/>
      <c r="T31" s="800"/>
      <c r="U31" s="800"/>
      <c r="V31" s="800"/>
      <c r="W31" s="800"/>
      <c r="X31" s="800"/>
      <c r="Y31" s="800"/>
      <c r="Z31" s="800"/>
      <c r="AA31" s="800"/>
      <c r="AB31" s="800"/>
      <c r="AC31" s="800"/>
      <c r="AD31" s="800"/>
      <c r="AE31" s="800"/>
    </row>
    <row r="32" spans="1:31" ht="15.75" customHeight="1" x14ac:dyDescent="0.25">
      <c r="A32" s="818">
        <v>1</v>
      </c>
      <c r="B32" s="819" t="s">
        <v>20</v>
      </c>
      <c r="C32" s="820">
        <v>0</v>
      </c>
      <c r="D32" s="820">
        <v>0</v>
      </c>
      <c r="E32" s="820">
        <v>0</v>
      </c>
      <c r="F32" s="821">
        <f t="shared" ref="F32:F34" si="7">SUM(C32:E32)</f>
        <v>0</v>
      </c>
      <c r="G32" s="822"/>
      <c r="H32" s="800"/>
      <c r="I32" s="800"/>
      <c r="J32" s="800"/>
      <c r="K32" s="800"/>
      <c r="L32" s="800"/>
      <c r="M32" s="800"/>
      <c r="N32" s="800"/>
      <c r="O32" s="800"/>
      <c r="P32" s="800"/>
      <c r="Q32" s="800"/>
      <c r="R32" s="800"/>
      <c r="S32" s="800"/>
      <c r="T32" s="800"/>
      <c r="U32" s="800"/>
      <c r="V32" s="800"/>
      <c r="W32" s="800"/>
      <c r="X32" s="800"/>
      <c r="Y32" s="800"/>
      <c r="Z32" s="800"/>
      <c r="AA32" s="800"/>
      <c r="AB32" s="800"/>
      <c r="AC32" s="800"/>
      <c r="AD32" s="800"/>
      <c r="AE32" s="800"/>
    </row>
    <row r="33" spans="1:31" ht="15.75" customHeight="1" x14ac:dyDescent="0.25">
      <c r="A33" s="812">
        <v>2</v>
      </c>
      <c r="B33" s="823" t="s">
        <v>84</v>
      </c>
      <c r="C33" s="824">
        <v>0</v>
      </c>
      <c r="D33" s="824">
        <v>20000</v>
      </c>
      <c r="E33" s="824">
        <v>369000</v>
      </c>
      <c r="F33" s="821">
        <f t="shared" si="7"/>
        <v>389000</v>
      </c>
      <c r="G33" s="822"/>
      <c r="H33" s="800"/>
      <c r="I33" s="800"/>
      <c r="J33" s="800"/>
      <c r="K33" s="800"/>
      <c r="L33" s="800"/>
      <c r="M33" s="800"/>
      <c r="N33" s="800"/>
      <c r="O33" s="800"/>
      <c r="P33" s="800"/>
      <c r="Q33" s="800"/>
      <c r="R33" s="800"/>
      <c r="S33" s="800"/>
      <c r="T33" s="800"/>
      <c r="U33" s="800"/>
      <c r="V33" s="800"/>
      <c r="W33" s="800"/>
      <c r="X33" s="800"/>
      <c r="Y33" s="800"/>
      <c r="Z33" s="800"/>
      <c r="AA33" s="800"/>
      <c r="AB33" s="800"/>
      <c r="AC33" s="800"/>
      <c r="AD33" s="800"/>
      <c r="AE33" s="800"/>
    </row>
    <row r="34" spans="1:31" ht="15.75" customHeight="1" x14ac:dyDescent="0.25">
      <c r="A34" s="812">
        <v>3</v>
      </c>
      <c r="B34" s="820" t="s">
        <v>477</v>
      </c>
      <c r="C34" s="820">
        <v>0</v>
      </c>
      <c r="D34" s="820">
        <v>0</v>
      </c>
      <c r="E34" s="820">
        <v>0</v>
      </c>
      <c r="F34" s="821">
        <f t="shared" si="7"/>
        <v>0</v>
      </c>
      <c r="G34" s="822"/>
      <c r="H34" s="800"/>
      <c r="I34" s="800"/>
      <c r="J34" s="800"/>
      <c r="K34" s="800"/>
      <c r="L34" s="800"/>
      <c r="M34" s="800"/>
      <c r="N34" s="800"/>
      <c r="O34" s="800"/>
      <c r="P34" s="800"/>
      <c r="Q34" s="800"/>
      <c r="R34" s="800"/>
      <c r="S34" s="800"/>
      <c r="T34" s="800"/>
      <c r="U34" s="800"/>
      <c r="V34" s="800"/>
      <c r="W34" s="800"/>
      <c r="X34" s="800"/>
      <c r="Y34" s="800"/>
      <c r="Z34" s="800"/>
      <c r="AA34" s="800"/>
      <c r="AB34" s="800"/>
      <c r="AC34" s="800"/>
      <c r="AD34" s="800"/>
      <c r="AE34" s="800"/>
    </row>
    <row r="35" spans="1:31" ht="15.75" customHeight="1" x14ac:dyDescent="0.25">
      <c r="A35" s="800"/>
      <c r="B35" s="800"/>
      <c r="C35" s="800"/>
      <c r="D35" s="800"/>
      <c r="E35" s="800"/>
      <c r="F35" s="800"/>
      <c r="G35" s="801"/>
      <c r="H35" s="800"/>
      <c r="I35" s="800"/>
      <c r="J35" s="800"/>
      <c r="K35" s="800"/>
      <c r="L35" s="800"/>
      <c r="M35" s="800"/>
      <c r="N35" s="800"/>
      <c r="O35" s="800"/>
      <c r="P35" s="800"/>
      <c r="Q35" s="800"/>
      <c r="R35" s="800"/>
      <c r="S35" s="800"/>
      <c r="T35" s="800"/>
      <c r="U35" s="800"/>
      <c r="V35" s="800"/>
      <c r="W35" s="800"/>
      <c r="X35" s="800"/>
      <c r="Y35" s="800"/>
      <c r="Z35" s="800"/>
      <c r="AA35" s="800"/>
      <c r="AB35" s="800"/>
      <c r="AC35" s="800"/>
      <c r="AD35" s="800"/>
      <c r="AE35" s="800"/>
    </row>
    <row r="36" spans="1:31" ht="15.75" customHeight="1" x14ac:dyDescent="0.25">
      <c r="A36" s="800"/>
      <c r="B36" s="800"/>
      <c r="C36" s="800"/>
      <c r="D36" s="800"/>
      <c r="E36" s="800"/>
      <c r="F36" s="800"/>
      <c r="G36" s="801"/>
      <c r="H36" s="800"/>
      <c r="I36" s="800"/>
      <c r="J36" s="800"/>
      <c r="K36" s="800"/>
      <c r="L36" s="800"/>
      <c r="M36" s="800"/>
      <c r="N36" s="800"/>
      <c r="O36" s="800"/>
      <c r="P36" s="800"/>
      <c r="Q36" s="800"/>
      <c r="R36" s="800"/>
      <c r="S36" s="800"/>
      <c r="T36" s="800"/>
      <c r="U36" s="800"/>
      <c r="V36" s="800"/>
      <c r="W36" s="800"/>
      <c r="X36" s="800"/>
      <c r="Y36" s="800"/>
      <c r="Z36" s="800"/>
      <c r="AA36" s="800"/>
      <c r="AB36" s="800"/>
      <c r="AC36" s="800"/>
      <c r="AD36" s="800"/>
      <c r="AE36" s="800"/>
    </row>
    <row r="37" spans="1:31" ht="15.75" customHeight="1" x14ac:dyDescent="0.25">
      <c r="A37" s="800"/>
      <c r="B37" s="827" t="s">
        <v>86</v>
      </c>
      <c r="C37" s="1093" t="s">
        <v>1133</v>
      </c>
      <c r="D37" s="999"/>
      <c r="E37" s="1000"/>
      <c r="F37" s="800"/>
      <c r="G37" s="801"/>
      <c r="H37" s="800"/>
      <c r="I37" s="800"/>
      <c r="J37" s="800"/>
      <c r="K37" s="800"/>
      <c r="L37" s="800"/>
      <c r="M37" s="800"/>
      <c r="N37" s="800"/>
      <c r="O37" s="800"/>
      <c r="P37" s="800"/>
      <c r="Q37" s="800"/>
      <c r="R37" s="800"/>
      <c r="S37" s="800"/>
      <c r="T37" s="800"/>
      <c r="U37" s="800"/>
      <c r="V37" s="800"/>
      <c r="W37" s="800"/>
      <c r="X37" s="800"/>
      <c r="Y37" s="800"/>
      <c r="Z37" s="800"/>
      <c r="AA37" s="800"/>
      <c r="AB37" s="800"/>
      <c r="AC37" s="800"/>
      <c r="AD37" s="800"/>
      <c r="AE37" s="800"/>
    </row>
    <row r="38" spans="1:31" ht="15.75" customHeight="1" x14ac:dyDescent="0.25">
      <c r="A38" s="800"/>
      <c r="B38" s="608" t="s">
        <v>1134</v>
      </c>
      <c r="C38" s="937">
        <v>1000000</v>
      </c>
      <c r="D38" s="800"/>
      <c r="E38" s="800"/>
      <c r="F38" s="876"/>
      <c r="G38" s="859"/>
      <c r="H38" s="800"/>
      <c r="I38" s="800"/>
      <c r="J38" s="800"/>
      <c r="K38" s="800"/>
      <c r="L38" s="800"/>
      <c r="M38" s="800"/>
      <c r="N38" s="800"/>
      <c r="O38" s="800"/>
      <c r="P38" s="800"/>
      <c r="Q38" s="800"/>
      <c r="R38" s="800"/>
      <c r="S38" s="800"/>
      <c r="T38" s="800"/>
      <c r="U38" s="800"/>
      <c r="V38" s="800"/>
      <c r="W38" s="800"/>
      <c r="X38" s="800"/>
      <c r="Y38" s="800"/>
      <c r="Z38" s="800"/>
      <c r="AA38" s="800"/>
      <c r="AB38" s="800"/>
      <c r="AC38" s="800"/>
      <c r="AD38" s="800"/>
      <c r="AE38" s="800"/>
    </row>
    <row r="39" spans="1:31" ht="15.75" customHeight="1" x14ac:dyDescent="0.25">
      <c r="A39" s="800"/>
      <c r="B39" s="830" t="s">
        <v>1135</v>
      </c>
      <c r="C39" s="860"/>
      <c r="D39" s="800"/>
      <c r="E39" s="800"/>
      <c r="F39" s="800"/>
      <c r="G39" s="801"/>
      <c r="H39" s="800"/>
      <c r="I39" s="800"/>
      <c r="J39" s="800"/>
      <c r="K39" s="800"/>
      <c r="L39" s="800"/>
      <c r="M39" s="800"/>
      <c r="N39" s="800"/>
      <c r="O39" s="800"/>
      <c r="P39" s="800"/>
      <c r="Q39" s="800"/>
      <c r="R39" s="800"/>
      <c r="S39" s="800"/>
      <c r="T39" s="800"/>
      <c r="U39" s="800"/>
      <c r="V39" s="800"/>
      <c r="W39" s="800"/>
      <c r="X39" s="800"/>
      <c r="Y39" s="800"/>
      <c r="Z39" s="800"/>
      <c r="AA39" s="800"/>
      <c r="AB39" s="800"/>
      <c r="AC39" s="800"/>
      <c r="AD39" s="800"/>
      <c r="AE39" s="800"/>
    </row>
    <row r="40" spans="1:31" ht="15.75" customHeight="1" x14ac:dyDescent="0.25">
      <c r="A40" s="800"/>
      <c r="B40" s="860"/>
      <c r="C40" s="800"/>
      <c r="D40" s="800"/>
      <c r="E40" s="800"/>
      <c r="F40" s="800"/>
      <c r="G40" s="801"/>
      <c r="H40" s="800"/>
      <c r="I40" s="800"/>
      <c r="J40" s="800"/>
      <c r="K40" s="800"/>
      <c r="L40" s="800"/>
      <c r="M40" s="800"/>
      <c r="N40" s="800"/>
      <c r="O40" s="800"/>
      <c r="P40" s="800"/>
      <c r="Q40" s="800"/>
      <c r="R40" s="800"/>
      <c r="S40" s="800"/>
      <c r="T40" s="800"/>
      <c r="U40" s="800"/>
      <c r="V40" s="800"/>
      <c r="W40" s="800"/>
      <c r="X40" s="800"/>
      <c r="Y40" s="800"/>
      <c r="Z40" s="800"/>
      <c r="AA40" s="800"/>
      <c r="AB40" s="800"/>
      <c r="AC40" s="800"/>
      <c r="AD40" s="800"/>
      <c r="AE40" s="800"/>
    </row>
    <row r="41" spans="1:31" ht="15.75" customHeight="1" x14ac:dyDescent="0.25">
      <c r="A41" s="800"/>
      <c r="B41" s="800"/>
      <c r="C41" s="800"/>
      <c r="D41" s="800"/>
      <c r="E41" s="800"/>
      <c r="F41" s="800"/>
      <c r="G41" s="801"/>
      <c r="H41" s="800"/>
      <c r="I41" s="800"/>
      <c r="J41" s="800"/>
      <c r="K41" s="800"/>
      <c r="L41" s="800"/>
      <c r="M41" s="800"/>
      <c r="N41" s="800"/>
      <c r="O41" s="800"/>
      <c r="P41" s="800"/>
      <c r="Q41" s="800"/>
      <c r="R41" s="800"/>
      <c r="S41" s="800"/>
      <c r="T41" s="800"/>
      <c r="U41" s="800"/>
      <c r="V41" s="800"/>
      <c r="W41" s="800"/>
      <c r="X41" s="800"/>
      <c r="Y41" s="800"/>
      <c r="Z41" s="800"/>
      <c r="AA41" s="800"/>
      <c r="AB41" s="800"/>
      <c r="AC41" s="800"/>
      <c r="AD41" s="800"/>
      <c r="AE41" s="800"/>
    </row>
    <row r="42" spans="1:31" ht="15.75" customHeight="1" x14ac:dyDescent="0.25">
      <c r="A42" s="1103" t="str">
        <f>A12</f>
        <v>Publiskās diplomātijas pasākumi (sadarbība ar Ārlietu un Ekonomikas ministrijām)</v>
      </c>
      <c r="B42" s="987"/>
      <c r="C42" s="987"/>
      <c r="D42" s="987"/>
      <c r="E42" s="987"/>
      <c r="F42" s="987"/>
      <c r="G42" s="987"/>
      <c r="H42" s="987"/>
      <c r="I42" s="987"/>
      <c r="J42" s="985"/>
      <c r="K42" s="800"/>
      <c r="L42" s="800"/>
      <c r="M42" s="800"/>
      <c r="N42" s="800"/>
      <c r="O42" s="800"/>
      <c r="P42" s="800"/>
      <c r="Q42" s="800"/>
      <c r="R42" s="800"/>
      <c r="S42" s="800"/>
      <c r="T42" s="800"/>
      <c r="U42" s="800"/>
      <c r="V42" s="800"/>
      <c r="W42" s="800"/>
      <c r="X42" s="800"/>
      <c r="Y42" s="800"/>
      <c r="Z42" s="800"/>
      <c r="AA42" s="800"/>
      <c r="AB42" s="800"/>
      <c r="AC42" s="800"/>
      <c r="AD42" s="800"/>
      <c r="AE42" s="800"/>
    </row>
    <row r="43" spans="1:31" ht="15.75" customHeight="1" x14ac:dyDescent="0.25">
      <c r="A43" s="1089" t="s">
        <v>92</v>
      </c>
      <c r="B43" s="987"/>
      <c r="C43" s="987"/>
      <c r="D43" s="987"/>
      <c r="E43" s="987"/>
      <c r="F43" s="985"/>
      <c r="G43" s="877"/>
      <c r="H43" s="1099" t="s">
        <v>93</v>
      </c>
      <c r="I43" s="990"/>
      <c r="J43" s="991"/>
      <c r="K43" s="800"/>
      <c r="L43" s="800"/>
      <c r="M43" s="800"/>
      <c r="N43" s="800"/>
      <c r="O43" s="800"/>
      <c r="P43" s="800"/>
      <c r="Q43" s="800"/>
      <c r="R43" s="800"/>
      <c r="S43" s="800"/>
      <c r="T43" s="800"/>
      <c r="U43" s="800"/>
      <c r="V43" s="800"/>
      <c r="W43" s="800"/>
      <c r="X43" s="800"/>
      <c r="Y43" s="800"/>
      <c r="Z43" s="800"/>
      <c r="AA43" s="800"/>
      <c r="AB43" s="800"/>
      <c r="AC43" s="800"/>
      <c r="AD43" s="800"/>
      <c r="AE43" s="800"/>
    </row>
    <row r="44" spans="1:31" ht="15.75" customHeight="1" x14ac:dyDescent="0.25">
      <c r="A44" s="832" t="s">
        <v>94</v>
      </c>
      <c r="B44" s="832" t="s">
        <v>95</v>
      </c>
      <c r="C44" s="832" t="s">
        <v>96</v>
      </c>
      <c r="D44" s="832" t="s">
        <v>97</v>
      </c>
      <c r="E44" s="878" t="s">
        <v>98</v>
      </c>
      <c r="F44" s="879" t="s">
        <v>99</v>
      </c>
      <c r="G44" s="939" t="s">
        <v>100</v>
      </c>
      <c r="H44" s="881">
        <v>2025</v>
      </c>
      <c r="I44" s="881">
        <v>2026</v>
      </c>
      <c r="J44" s="881">
        <v>2027</v>
      </c>
      <c r="K44" s="800"/>
      <c r="L44" s="800"/>
      <c r="M44" s="800"/>
      <c r="N44" s="800"/>
      <c r="O44" s="800"/>
      <c r="P44" s="800"/>
      <c r="Q44" s="800"/>
      <c r="R44" s="800"/>
      <c r="S44" s="800"/>
      <c r="T44" s="800"/>
      <c r="U44" s="800"/>
      <c r="V44" s="800"/>
      <c r="W44" s="800"/>
      <c r="X44" s="800"/>
      <c r="Y44" s="800"/>
      <c r="Z44" s="800"/>
      <c r="AA44" s="800"/>
      <c r="AB44" s="800"/>
      <c r="AC44" s="800"/>
      <c r="AD44" s="800"/>
      <c r="AE44" s="800"/>
    </row>
    <row r="45" spans="1:31" ht="15.75" customHeight="1" x14ac:dyDescent="0.25">
      <c r="A45" s="836"/>
      <c r="B45" s="837" t="s">
        <v>139</v>
      </c>
      <c r="C45" s="836"/>
      <c r="D45" s="836"/>
      <c r="E45" s="838"/>
      <c r="F45" s="907">
        <f>SUM(F46:F49)</f>
        <v>305000</v>
      </c>
      <c r="G45" s="908">
        <f>SUM(G46:G48)</f>
        <v>305000</v>
      </c>
      <c r="H45" s="981">
        <f t="shared" ref="H45:J45" si="8">C13</f>
        <v>0</v>
      </c>
      <c r="I45" s="981">
        <f t="shared" si="8"/>
        <v>80000</v>
      </c>
      <c r="J45" s="981">
        <f t="shared" si="8"/>
        <v>225000</v>
      </c>
      <c r="K45" s="804"/>
      <c r="L45" s="807"/>
      <c r="M45" s="807"/>
      <c r="N45" s="807"/>
      <c r="O45" s="807"/>
      <c r="P45" s="800"/>
      <c r="Q45" s="800"/>
      <c r="R45" s="800"/>
      <c r="S45" s="800"/>
      <c r="T45" s="800"/>
      <c r="U45" s="800"/>
      <c r="V45" s="800"/>
      <c r="W45" s="800"/>
      <c r="X45" s="800"/>
      <c r="Y45" s="800"/>
      <c r="Z45" s="800"/>
      <c r="AA45" s="800"/>
      <c r="AB45" s="800"/>
      <c r="AC45" s="800"/>
      <c r="AD45" s="800"/>
      <c r="AE45" s="800"/>
    </row>
    <row r="46" spans="1:31" ht="15.75" customHeight="1" x14ac:dyDescent="0.25">
      <c r="A46" s="829"/>
      <c r="B46" s="842" t="s">
        <v>1136</v>
      </c>
      <c r="C46" s="843">
        <v>9</v>
      </c>
      <c r="D46" s="829" t="s">
        <v>113</v>
      </c>
      <c r="E46" s="829">
        <v>10000</v>
      </c>
      <c r="F46" s="829">
        <f t="shared" ref="F46:F49" si="9">C46*E46</f>
        <v>90000</v>
      </c>
      <c r="G46" s="849">
        <f t="shared" ref="G46:G48" si="10">C46*E46</f>
        <v>90000</v>
      </c>
      <c r="H46" s="804"/>
      <c r="I46" s="804"/>
      <c r="J46" s="804"/>
      <c r="K46" s="800"/>
      <c r="L46" s="800"/>
      <c r="M46" s="800"/>
      <c r="N46" s="800"/>
      <c r="O46" s="800"/>
      <c r="P46" s="800"/>
      <c r="Q46" s="800"/>
      <c r="R46" s="800"/>
      <c r="S46" s="800"/>
      <c r="T46" s="800"/>
      <c r="U46" s="800"/>
      <c r="V46" s="800"/>
      <c r="W46" s="800"/>
      <c r="X46" s="800"/>
      <c r="Y46" s="800"/>
      <c r="Z46" s="800"/>
      <c r="AA46" s="800"/>
      <c r="AB46" s="800"/>
      <c r="AC46" s="800"/>
      <c r="AD46" s="800"/>
      <c r="AE46" s="800"/>
    </row>
    <row r="47" spans="1:31" ht="15.75" customHeight="1" x14ac:dyDescent="0.25">
      <c r="A47" s="829"/>
      <c r="B47" s="842" t="s">
        <v>1137</v>
      </c>
      <c r="C47" s="843">
        <v>7</v>
      </c>
      <c r="D47" s="829" t="s">
        <v>113</v>
      </c>
      <c r="E47" s="829">
        <v>10000</v>
      </c>
      <c r="F47" s="829">
        <f t="shared" si="9"/>
        <v>70000</v>
      </c>
      <c r="G47" s="849">
        <f t="shared" si="10"/>
        <v>70000</v>
      </c>
      <c r="H47" s="804"/>
      <c r="I47" s="804"/>
      <c r="J47" s="804"/>
      <c r="K47" s="800"/>
      <c r="L47" s="800"/>
      <c r="M47" s="800"/>
      <c r="N47" s="800"/>
      <c r="O47" s="800"/>
      <c r="P47" s="800"/>
      <c r="Q47" s="800"/>
      <c r="R47" s="800"/>
      <c r="S47" s="800"/>
      <c r="T47" s="800"/>
      <c r="U47" s="800"/>
      <c r="V47" s="800"/>
      <c r="W47" s="800"/>
      <c r="X47" s="800"/>
      <c r="Y47" s="800"/>
      <c r="Z47" s="800"/>
      <c r="AA47" s="800"/>
      <c r="AB47" s="800"/>
      <c r="AC47" s="800"/>
      <c r="AD47" s="800"/>
      <c r="AE47" s="800"/>
    </row>
    <row r="48" spans="1:31" ht="15.75" customHeight="1" x14ac:dyDescent="0.25">
      <c r="A48" s="829"/>
      <c r="B48" s="842" t="s">
        <v>1138</v>
      </c>
      <c r="C48" s="843">
        <v>10</v>
      </c>
      <c r="D48" s="829" t="s">
        <v>113</v>
      </c>
      <c r="E48" s="829">
        <v>14500</v>
      </c>
      <c r="F48" s="829">
        <f t="shared" si="9"/>
        <v>145000</v>
      </c>
      <c r="G48" s="849">
        <f t="shared" si="10"/>
        <v>145000</v>
      </c>
      <c r="H48" s="804"/>
      <c r="I48" s="804"/>
      <c r="J48" s="804"/>
      <c r="K48" s="800"/>
      <c r="L48" s="800"/>
      <c r="M48" s="800"/>
      <c r="N48" s="800"/>
      <c r="O48" s="800"/>
      <c r="P48" s="800"/>
      <c r="Q48" s="800"/>
      <c r="R48" s="800"/>
      <c r="S48" s="800"/>
      <c r="T48" s="800"/>
      <c r="U48" s="800"/>
      <c r="V48" s="800"/>
      <c r="W48" s="800"/>
      <c r="X48" s="800"/>
      <c r="Y48" s="800"/>
      <c r="Z48" s="800"/>
      <c r="AA48" s="800"/>
      <c r="AB48" s="800"/>
      <c r="AC48" s="800"/>
      <c r="AD48" s="800"/>
      <c r="AE48" s="800"/>
    </row>
    <row r="49" spans="1:31" ht="15.75" customHeight="1" x14ac:dyDescent="0.25">
      <c r="A49" s="829"/>
      <c r="B49" s="842"/>
      <c r="C49" s="829"/>
      <c r="D49" s="829"/>
      <c r="E49" s="829"/>
      <c r="F49" s="829">
        <f t="shared" si="9"/>
        <v>0</v>
      </c>
      <c r="G49" s="849"/>
      <c r="H49" s="804"/>
      <c r="I49" s="804"/>
      <c r="J49" s="804"/>
      <c r="K49" s="800"/>
      <c r="L49" s="800"/>
      <c r="M49" s="800"/>
      <c r="N49" s="800"/>
      <c r="O49" s="800"/>
      <c r="P49" s="800"/>
      <c r="Q49" s="800"/>
      <c r="R49" s="800"/>
      <c r="S49" s="800"/>
      <c r="T49" s="800"/>
      <c r="U49" s="800"/>
      <c r="V49" s="800"/>
      <c r="W49" s="800"/>
      <c r="X49" s="800"/>
      <c r="Y49" s="800"/>
      <c r="Z49" s="800"/>
      <c r="AA49" s="800"/>
      <c r="AB49" s="800"/>
      <c r="AC49" s="800"/>
      <c r="AD49" s="800"/>
      <c r="AE49" s="800"/>
    </row>
    <row r="50" spans="1:31" ht="15.75" customHeight="1" x14ac:dyDescent="0.25">
      <c r="A50" s="800"/>
      <c r="B50" s="800"/>
      <c r="C50" s="800"/>
      <c r="D50" s="800"/>
      <c r="E50" s="800"/>
      <c r="F50" s="800"/>
      <c r="G50" s="801"/>
      <c r="H50" s="800"/>
      <c r="I50" s="800"/>
      <c r="J50" s="800"/>
      <c r="K50" s="800"/>
      <c r="L50" s="800"/>
      <c r="M50" s="800"/>
      <c r="N50" s="800"/>
      <c r="O50" s="800"/>
      <c r="P50" s="800"/>
      <c r="Q50" s="800"/>
      <c r="R50" s="800"/>
      <c r="S50" s="800"/>
      <c r="T50" s="800"/>
      <c r="U50" s="800"/>
      <c r="V50" s="800"/>
      <c r="W50" s="800"/>
      <c r="X50" s="800"/>
      <c r="Y50" s="800"/>
      <c r="Z50" s="800"/>
      <c r="AA50" s="800"/>
      <c r="AB50" s="800"/>
      <c r="AC50" s="800"/>
      <c r="AD50" s="800"/>
      <c r="AE50" s="800"/>
    </row>
    <row r="51" spans="1:31" ht="15.75" customHeight="1" x14ac:dyDescent="0.25">
      <c r="A51" s="1103" t="str">
        <f>A18</f>
        <v>Iekšlietu ministrijas dienesti</v>
      </c>
      <c r="B51" s="987"/>
      <c r="C51" s="987"/>
      <c r="D51" s="987"/>
      <c r="E51" s="987"/>
      <c r="F51" s="987"/>
      <c r="G51" s="987"/>
      <c r="H51" s="987"/>
      <c r="I51" s="987"/>
      <c r="J51" s="985"/>
      <c r="K51" s="800"/>
      <c r="L51" s="800"/>
      <c r="M51" s="800"/>
      <c r="N51" s="800"/>
      <c r="O51" s="800"/>
      <c r="P51" s="800"/>
      <c r="Q51" s="800"/>
      <c r="R51" s="800"/>
      <c r="S51" s="800"/>
      <c r="T51" s="800"/>
      <c r="U51" s="800"/>
      <c r="V51" s="800"/>
      <c r="W51" s="800"/>
      <c r="X51" s="800"/>
      <c r="Y51" s="800"/>
      <c r="Z51" s="800"/>
      <c r="AA51" s="800"/>
      <c r="AB51" s="800"/>
      <c r="AC51" s="800"/>
      <c r="AD51" s="800"/>
      <c r="AE51" s="800"/>
    </row>
    <row r="52" spans="1:31" ht="15.75" customHeight="1" x14ac:dyDescent="0.25">
      <c r="A52" s="1089" t="s">
        <v>92</v>
      </c>
      <c r="B52" s="987"/>
      <c r="C52" s="987"/>
      <c r="D52" s="987"/>
      <c r="E52" s="987"/>
      <c r="F52" s="985"/>
      <c r="G52" s="877"/>
      <c r="H52" s="1099" t="s">
        <v>93</v>
      </c>
      <c r="I52" s="990"/>
      <c r="J52" s="991"/>
      <c r="K52" s="800"/>
      <c r="L52" s="800"/>
      <c r="M52" s="800"/>
      <c r="N52" s="800"/>
      <c r="O52" s="800"/>
      <c r="P52" s="800"/>
      <c r="Q52" s="800"/>
      <c r="R52" s="800"/>
      <c r="S52" s="800"/>
      <c r="T52" s="800"/>
      <c r="U52" s="800"/>
      <c r="V52" s="800"/>
      <c r="W52" s="800"/>
      <c r="X52" s="800"/>
      <c r="Y52" s="800"/>
      <c r="Z52" s="800"/>
      <c r="AA52" s="800"/>
      <c r="AB52" s="800"/>
      <c r="AC52" s="800"/>
      <c r="AD52" s="800"/>
      <c r="AE52" s="800"/>
    </row>
    <row r="53" spans="1:31" ht="15.75" customHeight="1" x14ac:dyDescent="0.25">
      <c r="A53" s="832" t="s">
        <v>94</v>
      </c>
      <c r="B53" s="832" t="s">
        <v>95</v>
      </c>
      <c r="C53" s="832" t="s">
        <v>96</v>
      </c>
      <c r="D53" s="832" t="s">
        <v>97</v>
      </c>
      <c r="E53" s="878" t="s">
        <v>98</v>
      </c>
      <c r="F53" s="879" t="s">
        <v>99</v>
      </c>
      <c r="G53" s="939"/>
      <c r="H53" s="881">
        <v>2025</v>
      </c>
      <c r="I53" s="881">
        <v>2026</v>
      </c>
      <c r="J53" s="881">
        <v>2027</v>
      </c>
      <c r="K53" s="800"/>
      <c r="L53" s="800"/>
      <c r="M53" s="800"/>
      <c r="N53" s="800"/>
      <c r="O53" s="800"/>
      <c r="P53" s="800"/>
      <c r="Q53" s="800"/>
      <c r="R53" s="800"/>
      <c r="S53" s="800"/>
      <c r="T53" s="800"/>
      <c r="U53" s="800"/>
      <c r="V53" s="800"/>
      <c r="W53" s="800"/>
      <c r="X53" s="800"/>
      <c r="Y53" s="800"/>
      <c r="Z53" s="800"/>
      <c r="AA53" s="800"/>
      <c r="AB53" s="800"/>
      <c r="AC53" s="800"/>
      <c r="AD53" s="800"/>
      <c r="AE53" s="800"/>
    </row>
    <row r="54" spans="1:31" ht="15.75" customHeight="1" x14ac:dyDescent="0.25">
      <c r="A54" s="836"/>
      <c r="B54" s="837" t="s">
        <v>139</v>
      </c>
      <c r="C54" s="836"/>
      <c r="D54" s="836"/>
      <c r="E54" s="838"/>
      <c r="F54" s="907">
        <f t="shared" ref="F54:G54" si="11">F55</f>
        <v>153000</v>
      </c>
      <c r="G54" s="908">
        <f t="shared" si="11"/>
        <v>153000</v>
      </c>
      <c r="H54" s="907">
        <f t="shared" ref="H54:J54" si="12">C19</f>
        <v>0</v>
      </c>
      <c r="I54" s="907">
        <f t="shared" si="12"/>
        <v>0</v>
      </c>
      <c r="J54" s="907">
        <f t="shared" si="12"/>
        <v>153000</v>
      </c>
      <c r="K54" s="800"/>
      <c r="L54" s="800"/>
      <c r="M54" s="800"/>
      <c r="N54" s="800"/>
      <c r="O54" s="800"/>
      <c r="P54" s="800"/>
      <c r="Q54" s="800"/>
      <c r="R54" s="800"/>
      <c r="S54" s="800"/>
      <c r="T54" s="800"/>
      <c r="U54" s="800"/>
      <c r="V54" s="800"/>
      <c r="W54" s="800"/>
      <c r="X54" s="800"/>
      <c r="Y54" s="800"/>
      <c r="Z54" s="800"/>
      <c r="AA54" s="800"/>
      <c r="AB54" s="800"/>
      <c r="AC54" s="800"/>
      <c r="AD54" s="800"/>
      <c r="AE54" s="800"/>
    </row>
    <row r="55" spans="1:31" ht="15.75" customHeight="1" x14ac:dyDescent="0.25">
      <c r="A55" s="829"/>
      <c r="B55" s="842" t="s">
        <v>1139</v>
      </c>
      <c r="C55" s="843">
        <v>20</v>
      </c>
      <c r="D55" s="829" t="s">
        <v>113</v>
      </c>
      <c r="E55" s="829">
        <v>7650</v>
      </c>
      <c r="F55" s="829">
        <f>C55*E55</f>
        <v>153000</v>
      </c>
      <c r="G55" s="849">
        <f>C55*E55</f>
        <v>153000</v>
      </c>
      <c r="H55" s="804"/>
      <c r="I55" s="804"/>
      <c r="J55" s="804"/>
      <c r="K55" s="800"/>
      <c r="L55" s="800"/>
      <c r="M55" s="800"/>
      <c r="N55" s="800"/>
      <c r="O55" s="800"/>
      <c r="P55" s="800"/>
      <c r="Q55" s="800"/>
      <c r="R55" s="800"/>
      <c r="S55" s="800"/>
      <c r="T55" s="800"/>
      <c r="U55" s="800"/>
      <c r="V55" s="800"/>
      <c r="W55" s="800"/>
      <c r="X55" s="800"/>
      <c r="Y55" s="800"/>
      <c r="Z55" s="800"/>
      <c r="AA55" s="800"/>
      <c r="AB55" s="800"/>
      <c r="AC55" s="800"/>
      <c r="AD55" s="800"/>
      <c r="AE55" s="800"/>
    </row>
    <row r="56" spans="1:31" ht="15.75" customHeight="1" x14ac:dyDescent="0.25">
      <c r="A56" s="800"/>
      <c r="B56" s="800"/>
      <c r="C56" s="800"/>
      <c r="D56" s="800"/>
      <c r="E56" s="800"/>
      <c r="F56" s="800"/>
      <c r="G56" s="801"/>
      <c r="H56" s="800"/>
      <c r="I56" s="800"/>
      <c r="J56" s="800"/>
      <c r="K56" s="800"/>
      <c r="L56" s="800"/>
      <c r="M56" s="800"/>
      <c r="N56" s="800"/>
      <c r="O56" s="800"/>
      <c r="P56" s="800"/>
      <c r="Q56" s="800"/>
      <c r="R56" s="800"/>
      <c r="S56" s="800"/>
      <c r="T56" s="800"/>
      <c r="U56" s="800"/>
      <c r="V56" s="800"/>
      <c r="W56" s="800"/>
      <c r="X56" s="800"/>
      <c r="Y56" s="800"/>
      <c r="Z56" s="800"/>
      <c r="AA56" s="800"/>
      <c r="AB56" s="800"/>
      <c r="AC56" s="800"/>
      <c r="AD56" s="800"/>
      <c r="AE56" s="800"/>
    </row>
    <row r="57" spans="1:31" ht="15.75" customHeight="1" x14ac:dyDescent="0.25">
      <c r="A57" s="800"/>
      <c r="B57" s="800"/>
      <c r="C57" s="800"/>
      <c r="D57" s="800"/>
      <c r="E57" s="800"/>
      <c r="F57" s="800"/>
      <c r="G57" s="801"/>
      <c r="H57" s="800"/>
      <c r="I57" s="800"/>
      <c r="J57" s="800"/>
      <c r="K57" s="800"/>
      <c r="L57" s="800"/>
      <c r="M57" s="800"/>
      <c r="N57" s="800"/>
      <c r="O57" s="800"/>
      <c r="P57" s="800"/>
      <c r="Q57" s="800"/>
      <c r="R57" s="800"/>
      <c r="S57" s="800"/>
      <c r="T57" s="800"/>
      <c r="U57" s="800"/>
      <c r="V57" s="800"/>
      <c r="W57" s="800"/>
      <c r="X57" s="800"/>
      <c r="Y57" s="800"/>
      <c r="Z57" s="800"/>
      <c r="AA57" s="800"/>
      <c r="AB57" s="800"/>
      <c r="AC57" s="800"/>
      <c r="AD57" s="800"/>
      <c r="AE57" s="800"/>
    </row>
    <row r="58" spans="1:31" ht="15.75" customHeight="1" x14ac:dyDescent="0.25">
      <c r="A58" s="1103" t="str">
        <f>A24</f>
        <v>Veselības ministrijas dienesti</v>
      </c>
      <c r="B58" s="987"/>
      <c r="C58" s="987"/>
      <c r="D58" s="987"/>
      <c r="E58" s="987"/>
      <c r="F58" s="987"/>
      <c r="G58" s="987"/>
      <c r="H58" s="987"/>
      <c r="I58" s="987"/>
      <c r="J58" s="985"/>
      <c r="K58" s="800"/>
      <c r="L58" s="800"/>
      <c r="M58" s="800"/>
      <c r="N58" s="800"/>
      <c r="O58" s="800"/>
      <c r="P58" s="800"/>
      <c r="Q58" s="800"/>
      <c r="R58" s="800"/>
      <c r="S58" s="800"/>
      <c r="T58" s="800"/>
      <c r="U58" s="800"/>
      <c r="V58" s="800"/>
      <c r="W58" s="800"/>
      <c r="X58" s="800"/>
      <c r="Y58" s="800"/>
      <c r="Z58" s="800"/>
      <c r="AA58" s="800"/>
      <c r="AB58" s="800"/>
      <c r="AC58" s="800"/>
      <c r="AD58" s="800"/>
      <c r="AE58" s="800"/>
    </row>
    <row r="59" spans="1:31" ht="15.75" customHeight="1" x14ac:dyDescent="0.25">
      <c r="A59" s="1089" t="s">
        <v>92</v>
      </c>
      <c r="B59" s="987"/>
      <c r="C59" s="987"/>
      <c r="D59" s="987"/>
      <c r="E59" s="987"/>
      <c r="F59" s="985"/>
      <c r="G59" s="877"/>
      <c r="H59" s="1099" t="s">
        <v>93</v>
      </c>
      <c r="I59" s="990"/>
      <c r="J59" s="991"/>
      <c r="K59" s="800"/>
      <c r="L59" s="800"/>
      <c r="M59" s="800"/>
      <c r="N59" s="800"/>
      <c r="O59" s="800"/>
      <c r="P59" s="800"/>
      <c r="Q59" s="800"/>
      <c r="R59" s="800"/>
      <c r="S59" s="800"/>
      <c r="T59" s="800"/>
      <c r="U59" s="800"/>
      <c r="V59" s="800"/>
      <c r="W59" s="800"/>
      <c r="X59" s="800"/>
      <c r="Y59" s="800"/>
      <c r="Z59" s="800"/>
      <c r="AA59" s="800"/>
      <c r="AB59" s="800"/>
      <c r="AC59" s="800"/>
      <c r="AD59" s="800"/>
      <c r="AE59" s="800"/>
    </row>
    <row r="60" spans="1:31" ht="15.75" customHeight="1" x14ac:dyDescent="0.25">
      <c r="A60" s="832" t="s">
        <v>94</v>
      </c>
      <c r="B60" s="832" t="s">
        <v>95</v>
      </c>
      <c r="C60" s="832" t="s">
        <v>96</v>
      </c>
      <c r="D60" s="832" t="s">
        <v>97</v>
      </c>
      <c r="E60" s="878" t="s">
        <v>98</v>
      </c>
      <c r="F60" s="879" t="s">
        <v>99</v>
      </c>
      <c r="G60" s="939"/>
      <c r="H60" s="881">
        <v>2025</v>
      </c>
      <c r="I60" s="881">
        <v>2026</v>
      </c>
      <c r="J60" s="881">
        <v>2027</v>
      </c>
      <c r="K60" s="800"/>
      <c r="L60" s="800"/>
      <c r="M60" s="800"/>
      <c r="N60" s="800"/>
      <c r="O60" s="800"/>
      <c r="P60" s="800"/>
      <c r="Q60" s="800"/>
      <c r="R60" s="800"/>
      <c r="S60" s="800"/>
      <c r="T60" s="800"/>
      <c r="U60" s="800"/>
      <c r="V60" s="800"/>
      <c r="W60" s="800"/>
      <c r="X60" s="800"/>
      <c r="Y60" s="800"/>
      <c r="Z60" s="800"/>
      <c r="AA60" s="800"/>
      <c r="AB60" s="800"/>
      <c r="AC60" s="800"/>
      <c r="AD60" s="800"/>
      <c r="AE60" s="800"/>
    </row>
    <row r="61" spans="1:31" ht="15.75" customHeight="1" x14ac:dyDescent="0.25">
      <c r="A61" s="836"/>
      <c r="B61" s="837" t="s">
        <v>139</v>
      </c>
      <c r="C61" s="836"/>
      <c r="D61" s="836"/>
      <c r="E61" s="838"/>
      <c r="F61" s="907">
        <f t="shared" ref="F61:G61" si="13">F62</f>
        <v>153000</v>
      </c>
      <c r="G61" s="908">
        <f t="shared" si="13"/>
        <v>153000</v>
      </c>
      <c r="H61" s="907">
        <f t="shared" ref="H61:J61" si="14">C25</f>
        <v>0</v>
      </c>
      <c r="I61" s="907">
        <f t="shared" si="14"/>
        <v>0</v>
      </c>
      <c r="J61" s="907">
        <f t="shared" si="14"/>
        <v>153000</v>
      </c>
      <c r="K61" s="800"/>
      <c r="L61" s="800"/>
      <c r="M61" s="800"/>
      <c r="N61" s="800"/>
      <c r="O61" s="800"/>
      <c r="P61" s="800"/>
      <c r="Q61" s="800"/>
      <c r="R61" s="800"/>
      <c r="S61" s="800"/>
      <c r="T61" s="800"/>
      <c r="U61" s="800"/>
      <c r="V61" s="800"/>
      <c r="W61" s="800"/>
      <c r="X61" s="800"/>
      <c r="Y61" s="800"/>
      <c r="Z61" s="800"/>
      <c r="AA61" s="800"/>
      <c r="AB61" s="800"/>
      <c r="AC61" s="800"/>
      <c r="AD61" s="800"/>
      <c r="AE61" s="800"/>
    </row>
    <row r="62" spans="1:31" ht="15.75" customHeight="1" x14ac:dyDescent="0.25">
      <c r="A62" s="829"/>
      <c r="B62" s="842" t="s">
        <v>1140</v>
      </c>
      <c r="C62" s="843">
        <v>75</v>
      </c>
      <c r="D62" s="829" t="s">
        <v>113</v>
      </c>
      <c r="E62" s="829">
        <v>2040</v>
      </c>
      <c r="F62" s="829">
        <f>C62*E62</f>
        <v>153000</v>
      </c>
      <c r="G62" s="849">
        <f>C62*E62</f>
        <v>153000</v>
      </c>
      <c r="H62" s="804"/>
      <c r="I62" s="804"/>
      <c r="J62" s="804"/>
      <c r="K62" s="800"/>
      <c r="L62" s="800"/>
      <c r="M62" s="800"/>
      <c r="N62" s="800"/>
      <c r="O62" s="800"/>
      <c r="P62" s="800"/>
      <c r="Q62" s="800"/>
      <c r="R62" s="800"/>
      <c r="S62" s="800"/>
      <c r="T62" s="800"/>
      <c r="U62" s="800"/>
      <c r="V62" s="800"/>
      <c r="W62" s="800"/>
      <c r="X62" s="800"/>
      <c r="Y62" s="800"/>
      <c r="Z62" s="800"/>
      <c r="AA62" s="800"/>
      <c r="AB62" s="800"/>
      <c r="AC62" s="800"/>
      <c r="AD62" s="800"/>
      <c r="AE62" s="800"/>
    </row>
    <row r="63" spans="1:31" ht="15.75" customHeight="1" x14ac:dyDescent="0.25">
      <c r="A63" s="800"/>
      <c r="B63" s="800"/>
      <c r="C63" s="800"/>
      <c r="D63" s="800"/>
      <c r="E63" s="800"/>
      <c r="F63" s="800"/>
      <c r="G63" s="801"/>
      <c r="H63" s="800"/>
      <c r="I63" s="800"/>
      <c r="J63" s="800"/>
      <c r="K63" s="800"/>
      <c r="L63" s="800"/>
      <c r="M63" s="800"/>
      <c r="N63" s="800"/>
      <c r="O63" s="800"/>
      <c r="P63" s="800"/>
      <c r="Q63" s="800"/>
      <c r="R63" s="800"/>
      <c r="S63" s="800"/>
      <c r="T63" s="800"/>
      <c r="U63" s="800"/>
      <c r="V63" s="800"/>
      <c r="W63" s="800"/>
      <c r="X63" s="800"/>
      <c r="Y63" s="800"/>
      <c r="Z63" s="800"/>
      <c r="AA63" s="800"/>
      <c r="AB63" s="800"/>
      <c r="AC63" s="800"/>
      <c r="AD63" s="800"/>
      <c r="AE63" s="800"/>
    </row>
    <row r="64" spans="1:31" ht="15.75" customHeight="1" x14ac:dyDescent="0.25">
      <c r="A64" s="800"/>
      <c r="B64" s="800"/>
      <c r="C64" s="800"/>
      <c r="D64" s="800"/>
      <c r="E64" s="800"/>
      <c r="F64" s="800"/>
      <c r="G64" s="801"/>
      <c r="H64" s="800"/>
      <c r="I64" s="800"/>
      <c r="J64" s="800"/>
      <c r="K64" s="800"/>
      <c r="L64" s="800"/>
      <c r="M64" s="800"/>
      <c r="N64" s="800"/>
      <c r="O64" s="800"/>
      <c r="P64" s="800"/>
      <c r="Q64" s="800"/>
      <c r="R64" s="800"/>
      <c r="S64" s="800"/>
      <c r="T64" s="800"/>
      <c r="U64" s="800"/>
      <c r="V64" s="800"/>
      <c r="W64" s="800"/>
      <c r="X64" s="800"/>
      <c r="Y64" s="800"/>
      <c r="Z64" s="800"/>
      <c r="AA64" s="800"/>
      <c r="AB64" s="800"/>
      <c r="AC64" s="800"/>
      <c r="AD64" s="800"/>
      <c r="AE64" s="800"/>
    </row>
    <row r="65" spans="1:31" ht="15.75" customHeight="1" x14ac:dyDescent="0.25">
      <c r="A65" s="1103" t="str">
        <f>A30</f>
        <v>Sabiedriskie elektroniskie plašsaziņas līdzekļi</v>
      </c>
      <c r="B65" s="987"/>
      <c r="C65" s="987"/>
      <c r="D65" s="987"/>
      <c r="E65" s="987"/>
      <c r="F65" s="987"/>
      <c r="G65" s="987"/>
      <c r="H65" s="987"/>
      <c r="I65" s="987"/>
      <c r="J65" s="985"/>
      <c r="K65" s="800"/>
      <c r="L65" s="800"/>
      <c r="M65" s="800"/>
      <c r="N65" s="800"/>
      <c r="O65" s="800"/>
      <c r="P65" s="800"/>
      <c r="Q65" s="800"/>
      <c r="R65" s="800"/>
      <c r="S65" s="800"/>
      <c r="T65" s="800"/>
      <c r="U65" s="800"/>
      <c r="V65" s="800"/>
      <c r="W65" s="800"/>
      <c r="X65" s="800"/>
      <c r="Y65" s="800"/>
      <c r="Z65" s="800"/>
      <c r="AA65" s="800"/>
      <c r="AB65" s="800"/>
      <c r="AC65" s="800"/>
      <c r="AD65" s="800"/>
      <c r="AE65" s="800"/>
    </row>
    <row r="66" spans="1:31" ht="15.75" customHeight="1" x14ac:dyDescent="0.25">
      <c r="A66" s="1089" t="s">
        <v>92</v>
      </c>
      <c r="B66" s="987"/>
      <c r="C66" s="987"/>
      <c r="D66" s="987"/>
      <c r="E66" s="987"/>
      <c r="F66" s="985"/>
      <c r="G66" s="877"/>
      <c r="H66" s="1099" t="s">
        <v>93</v>
      </c>
      <c r="I66" s="990"/>
      <c r="J66" s="991"/>
      <c r="K66" s="800"/>
      <c r="L66" s="800"/>
      <c r="M66" s="800"/>
      <c r="N66" s="800"/>
      <c r="O66" s="800"/>
      <c r="P66" s="800"/>
      <c r="Q66" s="800"/>
      <c r="R66" s="800"/>
      <c r="S66" s="800"/>
      <c r="T66" s="800"/>
      <c r="U66" s="800"/>
      <c r="V66" s="800"/>
      <c r="W66" s="800"/>
      <c r="X66" s="800"/>
      <c r="Y66" s="800"/>
      <c r="Z66" s="800"/>
      <c r="AA66" s="800"/>
      <c r="AB66" s="800"/>
      <c r="AC66" s="800"/>
      <c r="AD66" s="800"/>
      <c r="AE66" s="800"/>
    </row>
    <row r="67" spans="1:31" ht="15.75" customHeight="1" x14ac:dyDescent="0.25">
      <c r="A67" s="832" t="s">
        <v>94</v>
      </c>
      <c r="B67" s="832" t="s">
        <v>95</v>
      </c>
      <c r="C67" s="832" t="s">
        <v>96</v>
      </c>
      <c r="D67" s="832" t="s">
        <v>97</v>
      </c>
      <c r="E67" s="878" t="s">
        <v>98</v>
      </c>
      <c r="F67" s="879" t="s">
        <v>99</v>
      </c>
      <c r="G67" s="939"/>
      <c r="H67" s="881">
        <v>2025</v>
      </c>
      <c r="I67" s="881">
        <v>2026</v>
      </c>
      <c r="J67" s="881">
        <v>2027</v>
      </c>
      <c r="K67" s="800"/>
      <c r="L67" s="800"/>
      <c r="M67" s="800"/>
      <c r="N67" s="800"/>
      <c r="O67" s="800"/>
      <c r="P67" s="800"/>
      <c r="Q67" s="800"/>
      <c r="R67" s="800"/>
      <c r="S67" s="800"/>
      <c r="T67" s="800"/>
      <c r="U67" s="800"/>
      <c r="V67" s="800"/>
      <c r="W67" s="800"/>
      <c r="X67" s="800"/>
      <c r="Y67" s="800"/>
      <c r="Z67" s="800"/>
      <c r="AA67" s="800"/>
      <c r="AB67" s="800"/>
      <c r="AC67" s="800"/>
      <c r="AD67" s="800"/>
      <c r="AE67" s="800"/>
    </row>
    <row r="68" spans="1:31" ht="15.75" customHeight="1" x14ac:dyDescent="0.25">
      <c r="A68" s="836"/>
      <c r="B68" s="837" t="s">
        <v>104</v>
      </c>
      <c r="C68" s="836"/>
      <c r="D68" s="836"/>
      <c r="E68" s="838"/>
      <c r="F68" s="907">
        <f>SUM(F69:F74)</f>
        <v>389000</v>
      </c>
      <c r="G68" s="908">
        <f>SUM(G69:G73)</f>
        <v>389000</v>
      </c>
      <c r="H68" s="907">
        <f t="shared" ref="H68:J68" si="15">C31</f>
        <v>0</v>
      </c>
      <c r="I68" s="907">
        <f t="shared" si="15"/>
        <v>20000</v>
      </c>
      <c r="J68" s="907">
        <f t="shared" si="15"/>
        <v>369000</v>
      </c>
      <c r="K68" s="800"/>
      <c r="L68" s="800"/>
      <c r="M68" s="800"/>
      <c r="N68" s="800"/>
      <c r="O68" s="800"/>
      <c r="P68" s="800"/>
      <c r="Q68" s="800"/>
      <c r="R68" s="800"/>
      <c r="S68" s="800"/>
      <c r="T68" s="800"/>
      <c r="U68" s="800"/>
      <c r="V68" s="800"/>
      <c r="W68" s="800"/>
      <c r="X68" s="800"/>
      <c r="Y68" s="800"/>
      <c r="Z68" s="800"/>
      <c r="AA68" s="800"/>
      <c r="AB68" s="800"/>
      <c r="AC68" s="800"/>
      <c r="AD68" s="800"/>
      <c r="AE68" s="800"/>
    </row>
    <row r="69" spans="1:31" ht="15.75" customHeight="1" x14ac:dyDescent="0.25">
      <c r="A69" s="829"/>
      <c r="B69" s="842" t="s">
        <v>1141</v>
      </c>
      <c r="C69" s="843">
        <v>11</v>
      </c>
      <c r="D69" s="829" t="s">
        <v>113</v>
      </c>
      <c r="E69" s="829">
        <v>20000</v>
      </c>
      <c r="F69" s="829">
        <f t="shared" ref="F69:F73" si="16">C69*E69</f>
        <v>220000</v>
      </c>
      <c r="G69" s="849">
        <f t="shared" ref="G69:G73" si="17">C69*E69</f>
        <v>220000</v>
      </c>
      <c r="H69" s="804"/>
      <c r="I69" s="804"/>
      <c r="J69" s="804"/>
      <c r="K69" s="800"/>
      <c r="L69" s="800"/>
      <c r="M69" s="800"/>
      <c r="N69" s="800"/>
      <c r="O69" s="800"/>
      <c r="P69" s="800"/>
      <c r="Q69" s="800"/>
      <c r="R69" s="800"/>
      <c r="S69" s="800"/>
      <c r="T69" s="800"/>
      <c r="U69" s="800"/>
      <c r="V69" s="800"/>
      <c r="W69" s="800"/>
      <c r="X69" s="800"/>
      <c r="Y69" s="800"/>
      <c r="Z69" s="800"/>
      <c r="AA69" s="800"/>
      <c r="AB69" s="800"/>
      <c r="AC69" s="800"/>
      <c r="AD69" s="800"/>
      <c r="AE69" s="800"/>
    </row>
    <row r="70" spans="1:31" ht="15.75" customHeight="1" x14ac:dyDescent="0.25">
      <c r="A70" s="829"/>
      <c r="B70" s="842" t="s">
        <v>1142</v>
      </c>
      <c r="C70" s="843">
        <v>1</v>
      </c>
      <c r="D70" s="829" t="s">
        <v>113</v>
      </c>
      <c r="E70" s="829">
        <v>30000</v>
      </c>
      <c r="F70" s="829">
        <f t="shared" si="16"/>
        <v>30000</v>
      </c>
      <c r="G70" s="849">
        <f t="shared" si="17"/>
        <v>30000</v>
      </c>
      <c r="H70" s="804"/>
      <c r="I70" s="804"/>
      <c r="J70" s="804"/>
      <c r="K70" s="800"/>
      <c r="L70" s="800"/>
      <c r="M70" s="800"/>
      <c r="N70" s="800"/>
      <c r="O70" s="800"/>
      <c r="P70" s="800"/>
      <c r="Q70" s="800"/>
      <c r="R70" s="800"/>
      <c r="S70" s="800"/>
      <c r="T70" s="800"/>
      <c r="U70" s="800"/>
      <c r="V70" s="800"/>
      <c r="W70" s="800"/>
      <c r="X70" s="800"/>
      <c r="Y70" s="800"/>
      <c r="Z70" s="800"/>
      <c r="AA70" s="800"/>
      <c r="AB70" s="800"/>
      <c r="AC70" s="800"/>
      <c r="AD70" s="800"/>
      <c r="AE70" s="800"/>
    </row>
    <row r="71" spans="1:31" ht="15.75" customHeight="1" x14ac:dyDescent="0.25">
      <c r="A71" s="829"/>
      <c r="B71" s="842" t="s">
        <v>1143</v>
      </c>
      <c r="C71" s="843">
        <v>4</v>
      </c>
      <c r="D71" s="829" t="s">
        <v>113</v>
      </c>
      <c r="E71" s="829">
        <v>15000</v>
      </c>
      <c r="F71" s="829">
        <f t="shared" si="16"/>
        <v>60000</v>
      </c>
      <c r="G71" s="849">
        <f t="shared" si="17"/>
        <v>60000</v>
      </c>
      <c r="H71" s="804"/>
      <c r="I71" s="804"/>
      <c r="J71" s="804"/>
      <c r="K71" s="800"/>
      <c r="L71" s="800"/>
      <c r="M71" s="800"/>
      <c r="N71" s="800"/>
      <c r="O71" s="800"/>
      <c r="P71" s="800"/>
      <c r="Q71" s="800"/>
      <c r="R71" s="800"/>
      <c r="S71" s="800"/>
      <c r="T71" s="800"/>
      <c r="U71" s="800"/>
      <c r="V71" s="800"/>
      <c r="W71" s="800"/>
      <c r="X71" s="800"/>
      <c r="Y71" s="800"/>
      <c r="Z71" s="800"/>
      <c r="AA71" s="800"/>
      <c r="AB71" s="800"/>
      <c r="AC71" s="800"/>
      <c r="AD71" s="800"/>
      <c r="AE71" s="800"/>
    </row>
    <row r="72" spans="1:31" ht="15.75" customHeight="1" x14ac:dyDescent="0.25">
      <c r="A72" s="829"/>
      <c r="B72" s="842" t="s">
        <v>1144</v>
      </c>
      <c r="C72" s="843">
        <v>5</v>
      </c>
      <c r="D72" s="829" t="s">
        <v>113</v>
      </c>
      <c r="E72" s="829">
        <v>6000</v>
      </c>
      <c r="F72" s="829">
        <f t="shared" si="16"/>
        <v>30000</v>
      </c>
      <c r="G72" s="849">
        <f t="shared" si="17"/>
        <v>30000</v>
      </c>
      <c r="H72" s="804"/>
      <c r="I72" s="804"/>
      <c r="J72" s="804"/>
      <c r="K72" s="800"/>
      <c r="L72" s="800"/>
      <c r="M72" s="800"/>
      <c r="N72" s="800"/>
      <c r="O72" s="800"/>
      <c r="P72" s="800"/>
      <c r="Q72" s="800"/>
      <c r="R72" s="800"/>
      <c r="S72" s="800"/>
      <c r="T72" s="800"/>
      <c r="U72" s="800"/>
      <c r="V72" s="800"/>
      <c r="W72" s="800"/>
      <c r="X72" s="800"/>
      <c r="Y72" s="800"/>
      <c r="Z72" s="800"/>
      <c r="AA72" s="800"/>
      <c r="AB72" s="800"/>
      <c r="AC72" s="800"/>
      <c r="AD72" s="800"/>
      <c r="AE72" s="800"/>
    </row>
    <row r="73" spans="1:31" ht="15.75" customHeight="1" x14ac:dyDescent="0.25">
      <c r="A73" s="829"/>
      <c r="B73" s="842" t="s">
        <v>1145</v>
      </c>
      <c r="C73" s="843">
        <v>7</v>
      </c>
      <c r="D73" s="829" t="s">
        <v>113</v>
      </c>
      <c r="E73" s="829">
        <v>7000</v>
      </c>
      <c r="F73" s="829">
        <f t="shared" si="16"/>
        <v>49000</v>
      </c>
      <c r="G73" s="849">
        <f t="shared" si="17"/>
        <v>49000</v>
      </c>
      <c r="H73" s="804"/>
      <c r="I73" s="804"/>
      <c r="J73" s="804"/>
      <c r="K73" s="800"/>
      <c r="L73" s="800"/>
      <c r="M73" s="800"/>
      <c r="N73" s="800"/>
      <c r="O73" s="800"/>
      <c r="P73" s="800"/>
      <c r="Q73" s="800"/>
      <c r="R73" s="800"/>
      <c r="S73" s="800"/>
      <c r="T73" s="800"/>
      <c r="U73" s="800"/>
      <c r="V73" s="800"/>
      <c r="W73" s="800"/>
      <c r="X73" s="800"/>
      <c r="Y73" s="800"/>
      <c r="Z73" s="800"/>
      <c r="AA73" s="800"/>
      <c r="AB73" s="800"/>
      <c r="AC73" s="800"/>
      <c r="AD73" s="800"/>
      <c r="AE73" s="800"/>
    </row>
    <row r="74" spans="1:31" ht="15.75" customHeight="1" x14ac:dyDescent="0.25">
      <c r="A74" s="800"/>
      <c r="B74" s="800"/>
      <c r="C74" s="800"/>
      <c r="D74" s="800"/>
      <c r="E74" s="800"/>
      <c r="F74" s="800"/>
      <c r="G74" s="801"/>
      <c r="H74" s="800"/>
      <c r="I74" s="800"/>
      <c r="J74" s="800"/>
      <c r="K74" s="800"/>
      <c r="L74" s="800"/>
      <c r="M74" s="800"/>
      <c r="N74" s="800"/>
      <c r="O74" s="800"/>
      <c r="P74" s="800"/>
      <c r="Q74" s="800"/>
      <c r="R74" s="800"/>
      <c r="S74" s="800"/>
      <c r="T74" s="800"/>
      <c r="U74" s="800"/>
      <c r="V74" s="800"/>
      <c r="W74" s="800"/>
      <c r="X74" s="800"/>
      <c r="Y74" s="800"/>
      <c r="Z74" s="800"/>
      <c r="AA74" s="800"/>
      <c r="AB74" s="800"/>
      <c r="AC74" s="800"/>
      <c r="AD74" s="800"/>
      <c r="AE74" s="800"/>
    </row>
    <row r="75" spans="1:31" ht="15.75" customHeight="1" x14ac:dyDescent="0.25">
      <c r="A75" s="800"/>
      <c r="B75" s="800"/>
      <c r="C75" s="800"/>
      <c r="D75" s="800"/>
      <c r="E75" s="800"/>
      <c r="F75" s="800"/>
      <c r="G75" s="801"/>
      <c r="H75" s="800"/>
      <c r="I75" s="800"/>
      <c r="J75" s="800"/>
      <c r="K75" s="800"/>
      <c r="L75" s="800"/>
      <c r="M75" s="800"/>
      <c r="N75" s="800"/>
      <c r="O75" s="800"/>
      <c r="P75" s="800"/>
      <c r="Q75" s="800"/>
      <c r="R75" s="800"/>
      <c r="S75" s="800"/>
      <c r="T75" s="800"/>
      <c r="U75" s="800"/>
      <c r="V75" s="800"/>
      <c r="W75" s="800"/>
      <c r="X75" s="800"/>
      <c r="Y75" s="800"/>
      <c r="Z75" s="800"/>
      <c r="AA75" s="800"/>
      <c r="AB75" s="800"/>
      <c r="AC75" s="800"/>
      <c r="AD75" s="800"/>
      <c r="AE75" s="800"/>
    </row>
    <row r="76" spans="1:31" ht="15.75" customHeight="1" x14ac:dyDescent="0.25">
      <c r="A76" s="800"/>
      <c r="B76" s="800"/>
      <c r="C76" s="800"/>
      <c r="D76" s="800"/>
      <c r="E76" s="800"/>
      <c r="F76" s="800"/>
      <c r="G76" s="801"/>
      <c r="H76" s="800"/>
      <c r="I76" s="800"/>
      <c r="J76" s="800"/>
      <c r="K76" s="800"/>
      <c r="L76" s="800"/>
      <c r="M76" s="800"/>
      <c r="N76" s="800"/>
      <c r="O76" s="800"/>
      <c r="P76" s="800"/>
      <c r="Q76" s="800"/>
      <c r="R76" s="800"/>
      <c r="S76" s="800"/>
      <c r="T76" s="800"/>
      <c r="U76" s="800"/>
      <c r="V76" s="800"/>
      <c r="W76" s="800"/>
      <c r="X76" s="800"/>
      <c r="Y76" s="800"/>
      <c r="Z76" s="800"/>
      <c r="AA76" s="800"/>
      <c r="AB76" s="800"/>
      <c r="AC76" s="800"/>
      <c r="AD76" s="800"/>
      <c r="AE76" s="800"/>
    </row>
    <row r="77" spans="1:31" ht="15.75" customHeight="1" x14ac:dyDescent="0.25">
      <c r="A77" s="800"/>
      <c r="B77" s="800"/>
      <c r="C77" s="800"/>
      <c r="D77" s="800"/>
      <c r="E77" s="800"/>
      <c r="F77" s="800"/>
      <c r="G77" s="801"/>
      <c r="H77" s="800"/>
      <c r="I77" s="800"/>
      <c r="J77" s="800"/>
      <c r="K77" s="800"/>
      <c r="L77" s="800"/>
      <c r="M77" s="800"/>
      <c r="N77" s="800"/>
      <c r="O77" s="800"/>
      <c r="P77" s="800"/>
      <c r="Q77" s="800"/>
      <c r="R77" s="800"/>
      <c r="S77" s="800"/>
      <c r="T77" s="800"/>
      <c r="U77" s="800"/>
      <c r="V77" s="800"/>
      <c r="W77" s="800"/>
      <c r="X77" s="800"/>
      <c r="Y77" s="800"/>
      <c r="Z77" s="800"/>
      <c r="AA77" s="800"/>
      <c r="AB77" s="800"/>
      <c r="AC77" s="800"/>
      <c r="AD77" s="800"/>
      <c r="AE77" s="800"/>
    </row>
    <row r="78" spans="1:31" ht="15.75" customHeight="1" x14ac:dyDescent="0.25">
      <c r="A78" s="800"/>
      <c r="B78" s="800"/>
      <c r="C78" s="800"/>
      <c r="D78" s="800"/>
      <c r="E78" s="800"/>
      <c r="F78" s="800"/>
      <c r="G78" s="801"/>
      <c r="H78" s="800"/>
      <c r="I78" s="800"/>
      <c r="J78" s="800"/>
      <c r="K78" s="800"/>
      <c r="L78" s="800"/>
      <c r="M78" s="800"/>
      <c r="N78" s="800"/>
      <c r="O78" s="800"/>
      <c r="P78" s="800"/>
      <c r="Q78" s="800"/>
      <c r="R78" s="800"/>
      <c r="S78" s="800"/>
      <c r="T78" s="800"/>
      <c r="U78" s="800"/>
      <c r="V78" s="800"/>
      <c r="W78" s="800"/>
      <c r="X78" s="800"/>
      <c r="Y78" s="800"/>
      <c r="Z78" s="800"/>
      <c r="AA78" s="800"/>
      <c r="AB78" s="800"/>
      <c r="AC78" s="800"/>
      <c r="AD78" s="800"/>
      <c r="AE78" s="800"/>
    </row>
    <row r="79" spans="1:31" ht="15.75" customHeight="1" x14ac:dyDescent="0.25">
      <c r="A79" s="800"/>
      <c r="B79" s="800"/>
      <c r="C79" s="800"/>
      <c r="D79" s="800"/>
      <c r="E79" s="800"/>
      <c r="F79" s="800"/>
      <c r="G79" s="801"/>
      <c r="H79" s="800"/>
      <c r="I79" s="800"/>
      <c r="J79" s="800"/>
      <c r="K79" s="800"/>
      <c r="L79" s="800"/>
      <c r="M79" s="800"/>
      <c r="N79" s="800"/>
      <c r="O79" s="800"/>
      <c r="P79" s="800"/>
      <c r="Q79" s="800"/>
      <c r="R79" s="800"/>
      <c r="S79" s="800"/>
      <c r="T79" s="800"/>
      <c r="U79" s="800"/>
      <c r="V79" s="800"/>
      <c r="W79" s="800"/>
      <c r="X79" s="800"/>
      <c r="Y79" s="800"/>
      <c r="Z79" s="800"/>
      <c r="AA79" s="800"/>
      <c r="AB79" s="800"/>
      <c r="AC79" s="800"/>
      <c r="AD79" s="800"/>
      <c r="AE79" s="800"/>
    </row>
    <row r="80" spans="1:31" ht="15.75" customHeight="1" x14ac:dyDescent="0.25">
      <c r="A80" s="800"/>
      <c r="B80" s="800"/>
      <c r="C80" s="800"/>
      <c r="D80" s="800"/>
      <c r="E80" s="800"/>
      <c r="F80" s="800"/>
      <c r="G80" s="801"/>
      <c r="H80" s="800"/>
      <c r="I80" s="800"/>
      <c r="J80" s="800"/>
      <c r="K80" s="800"/>
      <c r="L80" s="800"/>
      <c r="M80" s="800"/>
      <c r="N80" s="800"/>
      <c r="O80" s="800"/>
      <c r="P80" s="800"/>
      <c r="Q80" s="800"/>
      <c r="R80" s="800"/>
      <c r="S80" s="800"/>
      <c r="T80" s="800"/>
      <c r="U80" s="800"/>
      <c r="V80" s="800"/>
      <c r="W80" s="800"/>
      <c r="X80" s="800"/>
      <c r="Y80" s="800"/>
      <c r="Z80" s="800"/>
      <c r="AA80" s="800"/>
      <c r="AB80" s="800"/>
      <c r="AC80" s="800"/>
      <c r="AD80" s="800"/>
      <c r="AE80" s="800"/>
    </row>
    <row r="81" spans="1:31" ht="15.75" customHeight="1" x14ac:dyDescent="0.25">
      <c r="A81" s="800"/>
      <c r="B81" s="800"/>
      <c r="C81" s="800"/>
      <c r="D81" s="800"/>
      <c r="E81" s="800"/>
      <c r="F81" s="800"/>
      <c r="G81" s="801"/>
      <c r="H81" s="800"/>
      <c r="I81" s="800"/>
      <c r="J81" s="800"/>
      <c r="K81" s="800"/>
      <c r="L81" s="800"/>
      <c r="M81" s="800"/>
      <c r="N81" s="800"/>
      <c r="O81" s="800"/>
      <c r="P81" s="800"/>
      <c r="Q81" s="800"/>
      <c r="R81" s="800"/>
      <c r="S81" s="800"/>
      <c r="T81" s="800"/>
      <c r="U81" s="800"/>
      <c r="V81" s="800"/>
      <c r="W81" s="800"/>
      <c r="X81" s="800"/>
      <c r="Y81" s="800"/>
      <c r="Z81" s="800"/>
      <c r="AA81" s="800"/>
      <c r="AB81" s="800"/>
      <c r="AC81" s="800"/>
      <c r="AD81" s="800"/>
      <c r="AE81" s="800"/>
    </row>
    <row r="82" spans="1:31" ht="15.75" customHeight="1" x14ac:dyDescent="0.25">
      <c r="A82" s="800"/>
      <c r="B82" s="800"/>
      <c r="C82" s="800"/>
      <c r="D82" s="800"/>
      <c r="E82" s="800"/>
      <c r="F82" s="800"/>
      <c r="G82" s="801"/>
      <c r="H82" s="800"/>
      <c r="I82" s="800"/>
      <c r="J82" s="800"/>
      <c r="K82" s="800"/>
      <c r="L82" s="800"/>
      <c r="M82" s="800"/>
      <c r="N82" s="800"/>
      <c r="O82" s="800"/>
      <c r="P82" s="800"/>
      <c r="Q82" s="800"/>
      <c r="R82" s="800"/>
      <c r="S82" s="800"/>
      <c r="T82" s="800"/>
      <c r="U82" s="800"/>
      <c r="V82" s="800"/>
      <c r="W82" s="800"/>
      <c r="X82" s="800"/>
      <c r="Y82" s="800"/>
      <c r="Z82" s="800"/>
      <c r="AA82" s="800"/>
      <c r="AB82" s="800"/>
      <c r="AC82" s="800"/>
      <c r="AD82" s="800"/>
      <c r="AE82" s="800"/>
    </row>
    <row r="83" spans="1:31" ht="15.75" customHeight="1" x14ac:dyDescent="0.25">
      <c r="A83" s="800"/>
      <c r="B83" s="800"/>
      <c r="C83" s="800"/>
      <c r="D83" s="800"/>
      <c r="E83" s="800"/>
      <c r="F83" s="800"/>
      <c r="G83" s="801"/>
      <c r="H83" s="800"/>
      <c r="I83" s="800"/>
      <c r="J83" s="800"/>
      <c r="K83" s="800"/>
      <c r="L83" s="800"/>
      <c r="M83" s="800"/>
      <c r="N83" s="800"/>
      <c r="O83" s="800"/>
      <c r="P83" s="800"/>
      <c r="Q83" s="800"/>
      <c r="R83" s="800"/>
      <c r="S83" s="800"/>
      <c r="T83" s="800"/>
      <c r="U83" s="800"/>
      <c r="V83" s="800"/>
      <c r="W83" s="800"/>
      <c r="X83" s="800"/>
      <c r="Y83" s="800"/>
      <c r="Z83" s="800"/>
      <c r="AA83" s="800"/>
      <c r="AB83" s="800"/>
      <c r="AC83" s="800"/>
      <c r="AD83" s="800"/>
      <c r="AE83" s="800"/>
    </row>
    <row r="84" spans="1:31" ht="15.75" customHeight="1" x14ac:dyDescent="0.25">
      <c r="A84" s="800"/>
      <c r="B84" s="800"/>
      <c r="C84" s="800"/>
      <c r="D84" s="800"/>
      <c r="E84" s="800"/>
      <c r="F84" s="800"/>
      <c r="G84" s="801"/>
      <c r="H84" s="800"/>
      <c r="I84" s="800"/>
      <c r="J84" s="800"/>
      <c r="K84" s="800"/>
      <c r="L84" s="800"/>
      <c r="M84" s="800"/>
      <c r="N84" s="800"/>
      <c r="O84" s="800"/>
      <c r="P84" s="800"/>
      <c r="Q84" s="800"/>
      <c r="R84" s="800"/>
      <c r="S84" s="800"/>
      <c r="T84" s="800"/>
      <c r="U84" s="800"/>
      <c r="V84" s="800"/>
      <c r="W84" s="800"/>
      <c r="X84" s="800"/>
      <c r="Y84" s="800"/>
      <c r="Z84" s="800"/>
      <c r="AA84" s="800"/>
      <c r="AB84" s="800"/>
      <c r="AC84" s="800"/>
      <c r="AD84" s="800"/>
      <c r="AE84" s="800"/>
    </row>
    <row r="85" spans="1:31" ht="15.75" customHeight="1" x14ac:dyDescent="0.25">
      <c r="A85" s="800"/>
      <c r="B85" s="800"/>
      <c r="C85" s="800"/>
      <c r="D85" s="800"/>
      <c r="E85" s="800"/>
      <c r="F85" s="800"/>
      <c r="G85" s="801"/>
      <c r="H85" s="800"/>
      <c r="I85" s="800"/>
      <c r="J85" s="800"/>
      <c r="K85" s="800"/>
      <c r="L85" s="800"/>
      <c r="M85" s="800"/>
      <c r="N85" s="800"/>
      <c r="O85" s="800"/>
      <c r="P85" s="800"/>
      <c r="Q85" s="800"/>
      <c r="R85" s="800"/>
      <c r="S85" s="800"/>
      <c r="T85" s="800"/>
      <c r="U85" s="800"/>
      <c r="V85" s="800"/>
      <c r="W85" s="800"/>
      <c r="X85" s="800"/>
      <c r="Y85" s="800"/>
      <c r="Z85" s="800"/>
      <c r="AA85" s="800"/>
      <c r="AB85" s="800"/>
      <c r="AC85" s="800"/>
      <c r="AD85" s="800"/>
      <c r="AE85" s="800"/>
    </row>
    <row r="86" spans="1:31" ht="15.75" customHeight="1" x14ac:dyDescent="0.25">
      <c r="A86" s="800"/>
      <c r="B86" s="800"/>
      <c r="C86" s="800"/>
      <c r="D86" s="800"/>
      <c r="E86" s="800"/>
      <c r="F86" s="800"/>
      <c r="G86" s="801"/>
      <c r="H86" s="800"/>
      <c r="I86" s="800"/>
      <c r="J86" s="800"/>
      <c r="K86" s="800"/>
      <c r="L86" s="800"/>
      <c r="M86" s="800"/>
      <c r="N86" s="800"/>
      <c r="O86" s="800"/>
      <c r="P86" s="800"/>
      <c r="Q86" s="800"/>
      <c r="R86" s="800"/>
      <c r="S86" s="800"/>
      <c r="T86" s="800"/>
      <c r="U86" s="800"/>
      <c r="V86" s="800"/>
      <c r="W86" s="800"/>
      <c r="X86" s="800"/>
      <c r="Y86" s="800"/>
      <c r="Z86" s="800"/>
      <c r="AA86" s="800"/>
      <c r="AB86" s="800"/>
      <c r="AC86" s="800"/>
      <c r="AD86" s="800"/>
      <c r="AE86" s="800"/>
    </row>
    <row r="87" spans="1:31" ht="15.75" customHeight="1" x14ac:dyDescent="0.25">
      <c r="A87" s="800"/>
      <c r="B87" s="800"/>
      <c r="C87" s="800"/>
      <c r="D87" s="800"/>
      <c r="E87" s="800"/>
      <c r="F87" s="800"/>
      <c r="G87" s="801"/>
      <c r="H87" s="800"/>
      <c r="I87" s="800"/>
      <c r="J87" s="800"/>
      <c r="K87" s="800"/>
      <c r="L87" s="800"/>
      <c r="M87" s="800"/>
      <c r="N87" s="800"/>
      <c r="O87" s="800"/>
      <c r="P87" s="800"/>
      <c r="Q87" s="800"/>
      <c r="R87" s="800"/>
      <c r="S87" s="800"/>
      <c r="T87" s="800"/>
      <c r="U87" s="800"/>
      <c r="V87" s="800"/>
      <c r="W87" s="800"/>
      <c r="X87" s="800"/>
      <c r="Y87" s="800"/>
      <c r="Z87" s="800"/>
      <c r="AA87" s="800"/>
      <c r="AB87" s="800"/>
      <c r="AC87" s="800"/>
      <c r="AD87" s="800"/>
      <c r="AE87" s="800"/>
    </row>
    <row r="88" spans="1:31" ht="15.75" customHeight="1" x14ac:dyDescent="0.25">
      <c r="A88" s="800"/>
      <c r="B88" s="800"/>
      <c r="C88" s="800"/>
      <c r="D88" s="800"/>
      <c r="E88" s="800"/>
      <c r="F88" s="800"/>
      <c r="G88" s="801"/>
      <c r="H88" s="800"/>
      <c r="I88" s="800"/>
      <c r="J88" s="800"/>
      <c r="K88" s="800"/>
      <c r="L88" s="800"/>
      <c r="M88" s="800"/>
      <c r="N88" s="800"/>
      <c r="O88" s="800"/>
      <c r="P88" s="800"/>
      <c r="Q88" s="800"/>
      <c r="R88" s="800"/>
      <c r="S88" s="800"/>
      <c r="T88" s="800"/>
      <c r="U88" s="800"/>
      <c r="V88" s="800"/>
      <c r="W88" s="800"/>
      <c r="X88" s="800"/>
      <c r="Y88" s="800"/>
      <c r="Z88" s="800"/>
      <c r="AA88" s="800"/>
      <c r="AB88" s="800"/>
      <c r="AC88" s="800"/>
      <c r="AD88" s="800"/>
      <c r="AE88" s="800"/>
    </row>
    <row r="89" spans="1:31" ht="15.75" customHeight="1" x14ac:dyDescent="0.25">
      <c r="A89" s="800"/>
      <c r="B89" s="800"/>
      <c r="C89" s="800"/>
      <c r="D89" s="800"/>
      <c r="E89" s="800"/>
      <c r="F89" s="800"/>
      <c r="G89" s="801"/>
      <c r="H89" s="800"/>
      <c r="I89" s="800"/>
      <c r="J89" s="800"/>
      <c r="K89" s="800"/>
      <c r="L89" s="800"/>
      <c r="M89" s="800"/>
      <c r="N89" s="800"/>
      <c r="O89" s="800"/>
      <c r="P89" s="800"/>
      <c r="Q89" s="800"/>
      <c r="R89" s="800"/>
      <c r="S89" s="800"/>
      <c r="T89" s="800"/>
      <c r="U89" s="800"/>
      <c r="V89" s="800"/>
      <c r="W89" s="800"/>
      <c r="X89" s="800"/>
      <c r="Y89" s="800"/>
      <c r="Z89" s="800"/>
      <c r="AA89" s="800"/>
      <c r="AB89" s="800"/>
      <c r="AC89" s="800"/>
      <c r="AD89" s="800"/>
      <c r="AE89" s="800"/>
    </row>
    <row r="90" spans="1:31" ht="15.75" customHeight="1" x14ac:dyDescent="0.25">
      <c r="A90" s="800"/>
      <c r="B90" s="800"/>
      <c r="C90" s="800"/>
      <c r="D90" s="800"/>
      <c r="E90" s="800"/>
      <c r="F90" s="800"/>
      <c r="G90" s="801"/>
      <c r="H90" s="800"/>
      <c r="I90" s="800"/>
      <c r="J90" s="800"/>
      <c r="K90" s="800"/>
      <c r="L90" s="800"/>
      <c r="M90" s="800"/>
      <c r="N90" s="800"/>
      <c r="O90" s="800"/>
      <c r="P90" s="800"/>
      <c r="Q90" s="800"/>
      <c r="R90" s="800"/>
      <c r="S90" s="800"/>
      <c r="T90" s="800"/>
      <c r="U90" s="800"/>
      <c r="V90" s="800"/>
      <c r="W90" s="800"/>
      <c r="X90" s="800"/>
      <c r="Y90" s="800"/>
      <c r="Z90" s="800"/>
      <c r="AA90" s="800"/>
      <c r="AB90" s="800"/>
      <c r="AC90" s="800"/>
      <c r="AD90" s="800"/>
      <c r="AE90" s="800"/>
    </row>
    <row r="91" spans="1:31" ht="15.75" customHeight="1" x14ac:dyDescent="0.25">
      <c r="A91" s="800"/>
      <c r="B91" s="800"/>
      <c r="C91" s="800"/>
      <c r="D91" s="800"/>
      <c r="E91" s="800"/>
      <c r="F91" s="800"/>
      <c r="G91" s="801"/>
      <c r="H91" s="800"/>
      <c r="I91" s="800"/>
      <c r="J91" s="800"/>
      <c r="K91" s="800"/>
      <c r="L91" s="800"/>
      <c r="M91" s="800"/>
      <c r="N91" s="800"/>
      <c r="O91" s="800"/>
      <c r="P91" s="800"/>
      <c r="Q91" s="800"/>
      <c r="R91" s="800"/>
      <c r="S91" s="800"/>
      <c r="T91" s="800"/>
      <c r="U91" s="800"/>
      <c r="V91" s="800"/>
      <c r="W91" s="800"/>
      <c r="X91" s="800"/>
      <c r="Y91" s="800"/>
      <c r="Z91" s="800"/>
      <c r="AA91" s="800"/>
      <c r="AB91" s="800"/>
      <c r="AC91" s="800"/>
      <c r="AD91" s="800"/>
      <c r="AE91" s="800"/>
    </row>
    <row r="92" spans="1:31" ht="15.75" customHeight="1" x14ac:dyDescent="0.25">
      <c r="A92" s="800"/>
      <c r="B92" s="800"/>
      <c r="C92" s="800"/>
      <c r="D92" s="800"/>
      <c r="E92" s="800"/>
      <c r="F92" s="800"/>
      <c r="G92" s="801"/>
      <c r="H92" s="800"/>
      <c r="I92" s="800"/>
      <c r="J92" s="800"/>
      <c r="K92" s="800"/>
      <c r="L92" s="800"/>
      <c r="M92" s="800"/>
      <c r="N92" s="800"/>
      <c r="O92" s="800"/>
      <c r="P92" s="800"/>
      <c r="Q92" s="800"/>
      <c r="R92" s="800"/>
      <c r="S92" s="800"/>
      <c r="T92" s="800"/>
      <c r="U92" s="800"/>
      <c r="V92" s="800"/>
      <c r="W92" s="800"/>
      <c r="X92" s="800"/>
      <c r="Y92" s="800"/>
      <c r="Z92" s="800"/>
      <c r="AA92" s="800"/>
      <c r="AB92" s="800"/>
      <c r="AC92" s="800"/>
      <c r="AD92" s="800"/>
      <c r="AE92" s="800"/>
    </row>
    <row r="93" spans="1:31" ht="15.75" customHeight="1" x14ac:dyDescent="0.25">
      <c r="A93" s="800"/>
      <c r="B93" s="800"/>
      <c r="C93" s="800"/>
      <c r="D93" s="800"/>
      <c r="E93" s="800"/>
      <c r="F93" s="800"/>
      <c r="G93" s="801"/>
      <c r="H93" s="800"/>
      <c r="I93" s="800"/>
      <c r="J93" s="800"/>
      <c r="K93" s="800"/>
      <c r="L93" s="800"/>
      <c r="M93" s="800"/>
      <c r="N93" s="800"/>
      <c r="O93" s="800"/>
      <c r="P93" s="800"/>
      <c r="Q93" s="800"/>
      <c r="R93" s="800"/>
      <c r="S93" s="800"/>
      <c r="T93" s="800"/>
      <c r="U93" s="800"/>
      <c r="V93" s="800"/>
      <c r="W93" s="800"/>
      <c r="X93" s="800"/>
      <c r="Y93" s="800"/>
      <c r="Z93" s="800"/>
      <c r="AA93" s="800"/>
      <c r="AB93" s="800"/>
      <c r="AC93" s="800"/>
      <c r="AD93" s="800"/>
      <c r="AE93" s="800"/>
    </row>
    <row r="94" spans="1:31" ht="15.75" customHeight="1" x14ac:dyDescent="0.25">
      <c r="A94" s="800"/>
      <c r="B94" s="800"/>
      <c r="C94" s="800"/>
      <c r="D94" s="800"/>
      <c r="E94" s="800"/>
      <c r="F94" s="800"/>
      <c r="G94" s="801"/>
      <c r="H94" s="800"/>
      <c r="I94" s="800"/>
      <c r="J94" s="800"/>
      <c r="K94" s="800"/>
      <c r="L94" s="800"/>
      <c r="M94" s="800"/>
      <c r="N94" s="800"/>
      <c r="O94" s="800"/>
      <c r="P94" s="800"/>
      <c r="Q94" s="800"/>
      <c r="R94" s="800"/>
      <c r="S94" s="800"/>
      <c r="T94" s="800"/>
      <c r="U94" s="800"/>
      <c r="V94" s="800"/>
      <c r="W94" s="800"/>
      <c r="X94" s="800"/>
      <c r="Y94" s="800"/>
      <c r="Z94" s="800"/>
      <c r="AA94" s="800"/>
      <c r="AB94" s="800"/>
      <c r="AC94" s="800"/>
      <c r="AD94" s="800"/>
      <c r="AE94" s="800"/>
    </row>
    <row r="95" spans="1:31" ht="15.75" customHeight="1" x14ac:dyDescent="0.25">
      <c r="A95" s="800"/>
      <c r="B95" s="800"/>
      <c r="C95" s="800"/>
      <c r="D95" s="800"/>
      <c r="E95" s="800"/>
      <c r="F95" s="800"/>
      <c r="G95" s="801"/>
      <c r="H95" s="800"/>
      <c r="I95" s="800"/>
      <c r="J95" s="800"/>
      <c r="K95" s="800"/>
      <c r="L95" s="800"/>
      <c r="M95" s="800"/>
      <c r="N95" s="800"/>
      <c r="O95" s="800"/>
      <c r="P95" s="800"/>
      <c r="Q95" s="800"/>
      <c r="R95" s="800"/>
      <c r="S95" s="800"/>
      <c r="T95" s="800"/>
      <c r="U95" s="800"/>
      <c r="V95" s="800"/>
      <c r="W95" s="800"/>
      <c r="X95" s="800"/>
      <c r="Y95" s="800"/>
      <c r="Z95" s="800"/>
      <c r="AA95" s="800"/>
      <c r="AB95" s="800"/>
      <c r="AC95" s="800"/>
      <c r="AD95" s="800"/>
      <c r="AE95" s="800"/>
    </row>
    <row r="96" spans="1:31" ht="15.75" customHeight="1" x14ac:dyDescent="0.25">
      <c r="A96" s="800"/>
      <c r="B96" s="800"/>
      <c r="C96" s="800"/>
      <c r="D96" s="800"/>
      <c r="E96" s="800"/>
      <c r="F96" s="800"/>
      <c r="G96" s="801"/>
      <c r="H96" s="800"/>
      <c r="I96" s="800"/>
      <c r="J96" s="800"/>
      <c r="K96" s="800"/>
      <c r="L96" s="800"/>
      <c r="M96" s="800"/>
      <c r="N96" s="800"/>
      <c r="O96" s="800"/>
      <c r="P96" s="800"/>
      <c r="Q96" s="800"/>
      <c r="R96" s="800"/>
      <c r="S96" s="800"/>
      <c r="T96" s="800"/>
      <c r="U96" s="800"/>
      <c r="V96" s="800"/>
      <c r="W96" s="800"/>
      <c r="X96" s="800"/>
      <c r="Y96" s="800"/>
      <c r="Z96" s="800"/>
      <c r="AA96" s="800"/>
      <c r="AB96" s="800"/>
      <c r="AC96" s="800"/>
      <c r="AD96" s="800"/>
      <c r="AE96" s="800"/>
    </row>
    <row r="97" spans="1:31" ht="15.75" customHeight="1" x14ac:dyDescent="0.25">
      <c r="A97" s="800"/>
      <c r="B97" s="800"/>
      <c r="C97" s="800"/>
      <c r="D97" s="800"/>
      <c r="E97" s="800"/>
      <c r="F97" s="800"/>
      <c r="G97" s="801"/>
      <c r="H97" s="800"/>
      <c r="I97" s="800"/>
      <c r="J97" s="800"/>
      <c r="K97" s="800"/>
      <c r="L97" s="800"/>
      <c r="M97" s="800"/>
      <c r="N97" s="800"/>
      <c r="O97" s="800"/>
      <c r="P97" s="800"/>
      <c r="Q97" s="800"/>
      <c r="R97" s="800"/>
      <c r="S97" s="800"/>
      <c r="T97" s="800"/>
      <c r="U97" s="800"/>
      <c r="V97" s="800"/>
      <c r="W97" s="800"/>
      <c r="X97" s="800"/>
      <c r="Y97" s="800"/>
      <c r="Z97" s="800"/>
      <c r="AA97" s="800"/>
      <c r="AB97" s="800"/>
      <c r="AC97" s="800"/>
      <c r="AD97" s="800"/>
      <c r="AE97" s="800"/>
    </row>
    <row r="98" spans="1:31" ht="15.75" customHeight="1" x14ac:dyDescent="0.25">
      <c r="A98" s="800"/>
      <c r="B98" s="800"/>
      <c r="C98" s="800"/>
      <c r="D98" s="800"/>
      <c r="E98" s="800"/>
      <c r="F98" s="800"/>
      <c r="G98" s="801"/>
      <c r="H98" s="800"/>
      <c r="I98" s="800"/>
      <c r="J98" s="800"/>
      <c r="K98" s="800"/>
      <c r="L98" s="800"/>
      <c r="M98" s="800"/>
      <c r="N98" s="800"/>
      <c r="O98" s="800"/>
      <c r="P98" s="800"/>
      <c r="Q98" s="800"/>
      <c r="R98" s="800"/>
      <c r="S98" s="800"/>
      <c r="T98" s="800"/>
      <c r="U98" s="800"/>
      <c r="V98" s="800"/>
      <c r="W98" s="800"/>
      <c r="X98" s="800"/>
      <c r="Y98" s="800"/>
      <c r="Z98" s="800"/>
      <c r="AA98" s="800"/>
      <c r="AB98" s="800"/>
      <c r="AC98" s="800"/>
      <c r="AD98" s="800"/>
      <c r="AE98" s="800"/>
    </row>
    <row r="99" spans="1:31" ht="15.75" customHeight="1" x14ac:dyDescent="0.25">
      <c r="A99" s="800"/>
      <c r="B99" s="800"/>
      <c r="C99" s="800"/>
      <c r="D99" s="800"/>
      <c r="E99" s="800"/>
      <c r="F99" s="800"/>
      <c r="G99" s="801"/>
      <c r="H99" s="800"/>
      <c r="I99" s="800"/>
      <c r="J99" s="800"/>
      <c r="K99" s="800"/>
      <c r="L99" s="800"/>
      <c r="M99" s="800"/>
      <c r="N99" s="800"/>
      <c r="O99" s="800"/>
      <c r="P99" s="800"/>
      <c r="Q99" s="800"/>
      <c r="R99" s="800"/>
      <c r="S99" s="800"/>
      <c r="T99" s="800"/>
      <c r="U99" s="800"/>
      <c r="V99" s="800"/>
      <c r="W99" s="800"/>
      <c r="X99" s="800"/>
      <c r="Y99" s="800"/>
      <c r="Z99" s="800"/>
      <c r="AA99" s="800"/>
      <c r="AB99" s="800"/>
      <c r="AC99" s="800"/>
      <c r="AD99" s="800"/>
      <c r="AE99" s="800"/>
    </row>
    <row r="100" spans="1:31" ht="15.75" customHeight="1" x14ac:dyDescent="0.25">
      <c r="A100" s="800"/>
      <c r="B100" s="800"/>
      <c r="C100" s="800"/>
      <c r="D100" s="800"/>
      <c r="E100" s="800"/>
      <c r="F100" s="800"/>
      <c r="G100" s="801"/>
      <c r="H100" s="800"/>
      <c r="I100" s="800"/>
      <c r="J100" s="800"/>
      <c r="K100" s="800"/>
      <c r="L100" s="800"/>
      <c r="M100" s="800"/>
      <c r="N100" s="800"/>
      <c r="O100" s="800"/>
      <c r="P100" s="800"/>
      <c r="Q100" s="800"/>
      <c r="R100" s="800"/>
      <c r="S100" s="800"/>
      <c r="T100" s="800"/>
      <c r="U100" s="800"/>
      <c r="V100" s="800"/>
      <c r="W100" s="800"/>
      <c r="X100" s="800"/>
      <c r="Y100" s="800"/>
      <c r="Z100" s="800"/>
      <c r="AA100" s="800"/>
      <c r="AB100" s="800"/>
      <c r="AC100" s="800"/>
      <c r="AD100" s="800"/>
      <c r="AE100" s="800"/>
    </row>
    <row r="101" spans="1:31" ht="15.75" customHeight="1" x14ac:dyDescent="0.25">
      <c r="A101" s="800"/>
      <c r="B101" s="800"/>
      <c r="C101" s="800"/>
      <c r="D101" s="800"/>
      <c r="E101" s="800"/>
      <c r="F101" s="800"/>
      <c r="G101" s="801"/>
      <c r="H101" s="800"/>
      <c r="I101" s="800"/>
      <c r="J101" s="800"/>
      <c r="K101" s="800"/>
      <c r="L101" s="800"/>
      <c r="M101" s="800"/>
      <c r="N101" s="800"/>
      <c r="O101" s="800"/>
      <c r="P101" s="800"/>
      <c r="Q101" s="800"/>
      <c r="R101" s="800"/>
      <c r="S101" s="800"/>
      <c r="T101" s="800"/>
      <c r="U101" s="800"/>
      <c r="V101" s="800"/>
      <c r="W101" s="800"/>
      <c r="X101" s="800"/>
      <c r="Y101" s="800"/>
      <c r="Z101" s="800"/>
      <c r="AA101" s="800"/>
      <c r="AB101" s="800"/>
      <c r="AC101" s="800"/>
      <c r="AD101" s="800"/>
      <c r="AE101" s="800"/>
    </row>
    <row r="102" spans="1:31" ht="15.75" customHeight="1" x14ac:dyDescent="0.25">
      <c r="A102" s="800"/>
      <c r="B102" s="800"/>
      <c r="C102" s="800"/>
      <c r="D102" s="800"/>
      <c r="E102" s="800"/>
      <c r="F102" s="800"/>
      <c r="G102" s="801"/>
      <c r="H102" s="800"/>
      <c r="I102" s="800"/>
      <c r="J102" s="800"/>
      <c r="K102" s="800"/>
      <c r="L102" s="800"/>
      <c r="M102" s="800"/>
      <c r="N102" s="800"/>
      <c r="O102" s="800"/>
      <c r="P102" s="800"/>
      <c r="Q102" s="800"/>
      <c r="R102" s="800"/>
      <c r="S102" s="800"/>
      <c r="T102" s="800"/>
      <c r="U102" s="800"/>
      <c r="V102" s="800"/>
      <c r="W102" s="800"/>
      <c r="X102" s="800"/>
      <c r="Y102" s="800"/>
      <c r="Z102" s="800"/>
      <c r="AA102" s="800"/>
      <c r="AB102" s="800"/>
      <c r="AC102" s="800"/>
      <c r="AD102" s="800"/>
      <c r="AE102" s="800"/>
    </row>
    <row r="103" spans="1:31" ht="15.75" customHeight="1" x14ac:dyDescent="0.25">
      <c r="A103" s="800"/>
      <c r="B103" s="800"/>
      <c r="C103" s="800"/>
      <c r="D103" s="800"/>
      <c r="E103" s="800"/>
      <c r="F103" s="800"/>
      <c r="G103" s="801"/>
      <c r="H103" s="800"/>
      <c r="I103" s="800"/>
      <c r="J103" s="800"/>
      <c r="K103" s="800"/>
      <c r="L103" s="800"/>
      <c r="M103" s="800"/>
      <c r="N103" s="800"/>
      <c r="O103" s="800"/>
      <c r="P103" s="800"/>
      <c r="Q103" s="800"/>
      <c r="R103" s="800"/>
      <c r="S103" s="800"/>
      <c r="T103" s="800"/>
      <c r="U103" s="800"/>
      <c r="V103" s="800"/>
      <c r="W103" s="800"/>
      <c r="X103" s="800"/>
      <c r="Y103" s="800"/>
      <c r="Z103" s="800"/>
      <c r="AA103" s="800"/>
      <c r="AB103" s="800"/>
      <c r="AC103" s="800"/>
      <c r="AD103" s="800"/>
      <c r="AE103" s="800"/>
    </row>
    <row r="104" spans="1:31" ht="15.75" customHeight="1" x14ac:dyDescent="0.25">
      <c r="A104" s="800"/>
      <c r="B104" s="800"/>
      <c r="C104" s="800"/>
      <c r="D104" s="800"/>
      <c r="E104" s="800"/>
      <c r="F104" s="800"/>
      <c r="G104" s="801"/>
      <c r="H104" s="800"/>
      <c r="I104" s="800"/>
      <c r="J104" s="800"/>
      <c r="K104" s="800"/>
      <c r="L104" s="800"/>
      <c r="M104" s="800"/>
      <c r="N104" s="800"/>
      <c r="O104" s="800"/>
      <c r="P104" s="800"/>
      <c r="Q104" s="800"/>
      <c r="R104" s="800"/>
      <c r="S104" s="800"/>
      <c r="T104" s="800"/>
      <c r="U104" s="800"/>
      <c r="V104" s="800"/>
      <c r="W104" s="800"/>
      <c r="X104" s="800"/>
      <c r="Y104" s="800"/>
      <c r="Z104" s="800"/>
      <c r="AA104" s="800"/>
      <c r="AB104" s="800"/>
      <c r="AC104" s="800"/>
      <c r="AD104" s="800"/>
      <c r="AE104" s="800"/>
    </row>
    <row r="105" spans="1:31" ht="15.75" customHeight="1" x14ac:dyDescent="0.25">
      <c r="A105" s="800"/>
      <c r="B105" s="800"/>
      <c r="C105" s="800"/>
      <c r="D105" s="800"/>
      <c r="E105" s="800"/>
      <c r="F105" s="800"/>
      <c r="G105" s="801"/>
      <c r="H105" s="800"/>
      <c r="I105" s="800"/>
      <c r="J105" s="800"/>
      <c r="K105" s="800"/>
      <c r="L105" s="800"/>
      <c r="M105" s="800"/>
      <c r="N105" s="800"/>
      <c r="O105" s="800"/>
      <c r="P105" s="800"/>
      <c r="Q105" s="800"/>
      <c r="R105" s="800"/>
      <c r="S105" s="800"/>
      <c r="T105" s="800"/>
      <c r="U105" s="800"/>
      <c r="V105" s="800"/>
      <c r="W105" s="800"/>
      <c r="X105" s="800"/>
      <c r="Y105" s="800"/>
      <c r="Z105" s="800"/>
      <c r="AA105" s="800"/>
      <c r="AB105" s="800"/>
      <c r="AC105" s="800"/>
      <c r="AD105" s="800"/>
      <c r="AE105" s="800"/>
    </row>
    <row r="106" spans="1:31" ht="15.75" customHeight="1" x14ac:dyDescent="0.25">
      <c r="A106" s="800"/>
      <c r="B106" s="800"/>
      <c r="C106" s="800"/>
      <c r="D106" s="800"/>
      <c r="E106" s="800"/>
      <c r="F106" s="800"/>
      <c r="G106" s="801"/>
      <c r="H106" s="800"/>
      <c r="I106" s="800"/>
      <c r="J106" s="800"/>
      <c r="K106" s="800"/>
      <c r="L106" s="800"/>
      <c r="M106" s="800"/>
      <c r="N106" s="800"/>
      <c r="O106" s="800"/>
      <c r="P106" s="800"/>
      <c r="Q106" s="800"/>
      <c r="R106" s="800"/>
      <c r="S106" s="800"/>
      <c r="T106" s="800"/>
      <c r="U106" s="800"/>
      <c r="V106" s="800"/>
      <c r="W106" s="800"/>
      <c r="X106" s="800"/>
      <c r="Y106" s="800"/>
      <c r="Z106" s="800"/>
      <c r="AA106" s="800"/>
      <c r="AB106" s="800"/>
      <c r="AC106" s="800"/>
      <c r="AD106" s="800"/>
      <c r="AE106" s="800"/>
    </row>
    <row r="107" spans="1:31" ht="15.75" customHeight="1" x14ac:dyDescent="0.25">
      <c r="A107" s="800"/>
      <c r="B107" s="800"/>
      <c r="C107" s="800"/>
      <c r="D107" s="800"/>
      <c r="E107" s="800"/>
      <c r="F107" s="800"/>
      <c r="G107" s="801"/>
      <c r="H107" s="800"/>
      <c r="I107" s="800"/>
      <c r="J107" s="800"/>
      <c r="K107" s="800"/>
      <c r="L107" s="800"/>
      <c r="M107" s="800"/>
      <c r="N107" s="800"/>
      <c r="O107" s="800"/>
      <c r="P107" s="800"/>
      <c r="Q107" s="800"/>
      <c r="R107" s="800"/>
      <c r="S107" s="800"/>
      <c r="T107" s="800"/>
      <c r="U107" s="800"/>
      <c r="V107" s="800"/>
      <c r="W107" s="800"/>
      <c r="X107" s="800"/>
      <c r="Y107" s="800"/>
      <c r="Z107" s="800"/>
      <c r="AA107" s="800"/>
      <c r="AB107" s="800"/>
      <c r="AC107" s="800"/>
      <c r="AD107" s="800"/>
      <c r="AE107" s="800"/>
    </row>
    <row r="108" spans="1:31" ht="15.75" customHeight="1" x14ac:dyDescent="0.25">
      <c r="A108" s="800"/>
      <c r="B108" s="800"/>
      <c r="C108" s="800"/>
      <c r="D108" s="800"/>
      <c r="E108" s="800"/>
      <c r="F108" s="800"/>
      <c r="G108" s="801"/>
      <c r="H108" s="800"/>
      <c r="I108" s="800"/>
      <c r="J108" s="800"/>
      <c r="K108" s="800"/>
      <c r="L108" s="800"/>
      <c r="M108" s="800"/>
      <c r="N108" s="800"/>
      <c r="O108" s="800"/>
      <c r="P108" s="800"/>
      <c r="Q108" s="800"/>
      <c r="R108" s="800"/>
      <c r="S108" s="800"/>
      <c r="T108" s="800"/>
      <c r="U108" s="800"/>
      <c r="V108" s="800"/>
      <c r="W108" s="800"/>
      <c r="X108" s="800"/>
      <c r="Y108" s="800"/>
      <c r="Z108" s="800"/>
      <c r="AA108" s="800"/>
      <c r="AB108" s="800"/>
      <c r="AC108" s="800"/>
      <c r="AD108" s="800"/>
      <c r="AE108" s="800"/>
    </row>
    <row r="109" spans="1:31" ht="15.75" customHeight="1" x14ac:dyDescent="0.25">
      <c r="A109" s="800"/>
      <c r="B109" s="800"/>
      <c r="C109" s="800"/>
      <c r="D109" s="800"/>
      <c r="E109" s="800"/>
      <c r="F109" s="800"/>
      <c r="G109" s="801"/>
      <c r="H109" s="800"/>
      <c r="I109" s="800"/>
      <c r="J109" s="800"/>
      <c r="K109" s="800"/>
      <c r="L109" s="800"/>
      <c r="M109" s="800"/>
      <c r="N109" s="800"/>
      <c r="O109" s="800"/>
      <c r="P109" s="800"/>
      <c r="Q109" s="800"/>
      <c r="R109" s="800"/>
      <c r="S109" s="800"/>
      <c r="T109" s="800"/>
      <c r="U109" s="800"/>
      <c r="V109" s="800"/>
      <c r="W109" s="800"/>
      <c r="X109" s="800"/>
      <c r="Y109" s="800"/>
      <c r="Z109" s="800"/>
      <c r="AA109" s="800"/>
      <c r="AB109" s="800"/>
      <c r="AC109" s="800"/>
      <c r="AD109" s="800"/>
      <c r="AE109" s="800"/>
    </row>
    <row r="110" spans="1:31" ht="15.75" customHeight="1" x14ac:dyDescent="0.25">
      <c r="A110" s="800"/>
      <c r="B110" s="800"/>
      <c r="C110" s="800"/>
      <c r="D110" s="800"/>
      <c r="E110" s="800"/>
      <c r="F110" s="800"/>
      <c r="G110" s="801"/>
      <c r="H110" s="800"/>
      <c r="I110" s="800"/>
      <c r="J110" s="800"/>
      <c r="K110" s="800"/>
      <c r="L110" s="800"/>
      <c r="M110" s="800"/>
      <c r="N110" s="800"/>
      <c r="O110" s="800"/>
      <c r="P110" s="800"/>
      <c r="Q110" s="800"/>
      <c r="R110" s="800"/>
      <c r="S110" s="800"/>
      <c r="T110" s="800"/>
      <c r="U110" s="800"/>
      <c r="V110" s="800"/>
      <c r="W110" s="800"/>
      <c r="X110" s="800"/>
      <c r="Y110" s="800"/>
      <c r="Z110" s="800"/>
      <c r="AA110" s="800"/>
      <c r="AB110" s="800"/>
      <c r="AC110" s="800"/>
      <c r="AD110" s="800"/>
      <c r="AE110" s="800"/>
    </row>
    <row r="111" spans="1:31" ht="15.75" customHeight="1" x14ac:dyDescent="0.25">
      <c r="A111" s="800"/>
      <c r="B111" s="800"/>
      <c r="C111" s="800"/>
      <c r="D111" s="800"/>
      <c r="E111" s="800"/>
      <c r="F111" s="800"/>
      <c r="G111" s="801"/>
      <c r="H111" s="800"/>
      <c r="I111" s="800"/>
      <c r="J111" s="800"/>
      <c r="K111" s="800"/>
      <c r="L111" s="800"/>
      <c r="M111" s="800"/>
      <c r="N111" s="800"/>
      <c r="O111" s="800"/>
      <c r="P111" s="800"/>
      <c r="Q111" s="800"/>
      <c r="R111" s="800"/>
      <c r="S111" s="800"/>
      <c r="T111" s="800"/>
      <c r="U111" s="800"/>
      <c r="V111" s="800"/>
      <c r="W111" s="800"/>
      <c r="X111" s="800"/>
      <c r="Y111" s="800"/>
      <c r="Z111" s="800"/>
      <c r="AA111" s="800"/>
      <c r="AB111" s="800"/>
      <c r="AC111" s="800"/>
      <c r="AD111" s="800"/>
      <c r="AE111" s="800"/>
    </row>
    <row r="112" spans="1:31" ht="15.75" customHeight="1" x14ac:dyDescent="0.25">
      <c r="A112" s="800"/>
      <c r="B112" s="800"/>
      <c r="C112" s="800"/>
      <c r="D112" s="800"/>
      <c r="E112" s="800"/>
      <c r="F112" s="800"/>
      <c r="G112" s="801"/>
      <c r="H112" s="800"/>
      <c r="I112" s="800"/>
      <c r="J112" s="800"/>
      <c r="K112" s="800"/>
      <c r="L112" s="800"/>
      <c r="M112" s="800"/>
      <c r="N112" s="800"/>
      <c r="O112" s="800"/>
      <c r="P112" s="800"/>
      <c r="Q112" s="800"/>
      <c r="R112" s="800"/>
      <c r="S112" s="800"/>
      <c r="T112" s="800"/>
      <c r="U112" s="800"/>
      <c r="V112" s="800"/>
      <c r="W112" s="800"/>
      <c r="X112" s="800"/>
      <c r="Y112" s="800"/>
      <c r="Z112" s="800"/>
      <c r="AA112" s="800"/>
      <c r="AB112" s="800"/>
      <c r="AC112" s="800"/>
      <c r="AD112" s="800"/>
      <c r="AE112" s="800"/>
    </row>
    <row r="113" spans="1:31" ht="15.75" customHeight="1" x14ac:dyDescent="0.25">
      <c r="A113" s="800"/>
      <c r="B113" s="800"/>
      <c r="C113" s="800"/>
      <c r="D113" s="800"/>
      <c r="E113" s="800"/>
      <c r="F113" s="800"/>
      <c r="G113" s="801"/>
      <c r="H113" s="800"/>
      <c r="I113" s="800"/>
      <c r="J113" s="800"/>
      <c r="K113" s="800"/>
      <c r="L113" s="800"/>
      <c r="M113" s="800"/>
      <c r="N113" s="800"/>
      <c r="O113" s="800"/>
      <c r="P113" s="800"/>
      <c r="Q113" s="800"/>
      <c r="R113" s="800"/>
      <c r="S113" s="800"/>
      <c r="T113" s="800"/>
      <c r="U113" s="800"/>
      <c r="V113" s="800"/>
      <c r="W113" s="800"/>
      <c r="X113" s="800"/>
      <c r="Y113" s="800"/>
      <c r="Z113" s="800"/>
      <c r="AA113" s="800"/>
      <c r="AB113" s="800"/>
      <c r="AC113" s="800"/>
      <c r="AD113" s="800"/>
      <c r="AE113" s="800"/>
    </row>
    <row r="114" spans="1:31" ht="15.75" customHeight="1" x14ac:dyDescent="0.25">
      <c r="A114" s="800"/>
      <c r="B114" s="800"/>
      <c r="C114" s="800"/>
      <c r="D114" s="800"/>
      <c r="E114" s="800"/>
      <c r="F114" s="800"/>
      <c r="G114" s="801"/>
      <c r="H114" s="800"/>
      <c r="I114" s="800"/>
      <c r="J114" s="800"/>
      <c r="K114" s="800"/>
      <c r="L114" s="800"/>
      <c r="M114" s="800"/>
      <c r="N114" s="800"/>
      <c r="O114" s="800"/>
      <c r="P114" s="800"/>
      <c r="Q114" s="800"/>
      <c r="R114" s="800"/>
      <c r="S114" s="800"/>
      <c r="T114" s="800"/>
      <c r="U114" s="800"/>
      <c r="V114" s="800"/>
      <c r="W114" s="800"/>
      <c r="X114" s="800"/>
      <c r="Y114" s="800"/>
      <c r="Z114" s="800"/>
      <c r="AA114" s="800"/>
      <c r="AB114" s="800"/>
      <c r="AC114" s="800"/>
      <c r="AD114" s="800"/>
      <c r="AE114" s="800"/>
    </row>
    <row r="115" spans="1:31" ht="15.75" customHeight="1" x14ac:dyDescent="0.25">
      <c r="A115" s="800"/>
      <c r="B115" s="800"/>
      <c r="C115" s="800"/>
      <c r="D115" s="800"/>
      <c r="E115" s="800"/>
      <c r="F115" s="800"/>
      <c r="G115" s="801"/>
      <c r="H115" s="800"/>
      <c r="I115" s="800"/>
      <c r="J115" s="800"/>
      <c r="K115" s="800"/>
      <c r="L115" s="800"/>
      <c r="M115" s="800"/>
      <c r="N115" s="800"/>
      <c r="O115" s="800"/>
      <c r="P115" s="800"/>
      <c r="Q115" s="800"/>
      <c r="R115" s="800"/>
      <c r="S115" s="800"/>
      <c r="T115" s="800"/>
      <c r="U115" s="800"/>
      <c r="V115" s="800"/>
      <c r="W115" s="800"/>
      <c r="X115" s="800"/>
      <c r="Y115" s="800"/>
      <c r="Z115" s="800"/>
      <c r="AA115" s="800"/>
      <c r="AB115" s="800"/>
      <c r="AC115" s="800"/>
      <c r="AD115" s="800"/>
      <c r="AE115" s="800"/>
    </row>
    <row r="116" spans="1:31" ht="15.75" customHeight="1" x14ac:dyDescent="0.25">
      <c r="A116" s="800"/>
      <c r="B116" s="800"/>
      <c r="C116" s="800"/>
      <c r="D116" s="800"/>
      <c r="E116" s="800"/>
      <c r="F116" s="800"/>
      <c r="G116" s="801"/>
      <c r="H116" s="800"/>
      <c r="I116" s="800"/>
      <c r="J116" s="800"/>
      <c r="K116" s="800"/>
      <c r="L116" s="800"/>
      <c r="M116" s="800"/>
      <c r="N116" s="800"/>
      <c r="O116" s="800"/>
      <c r="P116" s="800"/>
      <c r="Q116" s="800"/>
      <c r="R116" s="800"/>
      <c r="S116" s="800"/>
      <c r="T116" s="800"/>
      <c r="U116" s="800"/>
      <c r="V116" s="800"/>
      <c r="W116" s="800"/>
      <c r="X116" s="800"/>
      <c r="Y116" s="800"/>
      <c r="Z116" s="800"/>
      <c r="AA116" s="800"/>
      <c r="AB116" s="800"/>
      <c r="AC116" s="800"/>
      <c r="AD116" s="800"/>
      <c r="AE116" s="800"/>
    </row>
    <row r="117" spans="1:31" ht="15.75" customHeight="1" x14ac:dyDescent="0.25">
      <c r="A117" s="800"/>
      <c r="B117" s="800"/>
      <c r="C117" s="800"/>
      <c r="D117" s="800"/>
      <c r="E117" s="800"/>
      <c r="F117" s="800"/>
      <c r="G117" s="801"/>
      <c r="H117" s="800"/>
      <c r="I117" s="800"/>
      <c r="J117" s="800"/>
      <c r="K117" s="800"/>
      <c r="L117" s="800"/>
      <c r="M117" s="800"/>
      <c r="N117" s="800"/>
      <c r="O117" s="800"/>
      <c r="P117" s="800"/>
      <c r="Q117" s="800"/>
      <c r="R117" s="800"/>
      <c r="S117" s="800"/>
      <c r="T117" s="800"/>
      <c r="U117" s="800"/>
      <c r="V117" s="800"/>
      <c r="W117" s="800"/>
      <c r="X117" s="800"/>
      <c r="Y117" s="800"/>
      <c r="Z117" s="800"/>
      <c r="AA117" s="800"/>
      <c r="AB117" s="800"/>
      <c r="AC117" s="800"/>
      <c r="AD117" s="800"/>
      <c r="AE117" s="800"/>
    </row>
    <row r="118" spans="1:31" ht="15.75" customHeight="1" x14ac:dyDescent="0.25">
      <c r="A118" s="800"/>
      <c r="B118" s="800"/>
      <c r="C118" s="800"/>
      <c r="D118" s="800"/>
      <c r="E118" s="800"/>
      <c r="F118" s="800"/>
      <c r="G118" s="801"/>
      <c r="H118" s="800"/>
      <c r="I118" s="800"/>
      <c r="J118" s="800"/>
      <c r="K118" s="800"/>
      <c r="L118" s="800"/>
      <c r="M118" s="800"/>
      <c r="N118" s="800"/>
      <c r="O118" s="800"/>
      <c r="P118" s="800"/>
      <c r="Q118" s="800"/>
      <c r="R118" s="800"/>
      <c r="S118" s="800"/>
      <c r="T118" s="800"/>
      <c r="U118" s="800"/>
      <c r="V118" s="800"/>
      <c r="W118" s="800"/>
      <c r="X118" s="800"/>
      <c r="Y118" s="800"/>
      <c r="Z118" s="800"/>
      <c r="AA118" s="800"/>
      <c r="AB118" s="800"/>
      <c r="AC118" s="800"/>
      <c r="AD118" s="800"/>
      <c r="AE118" s="800"/>
    </row>
    <row r="119" spans="1:31" ht="15.75" customHeight="1" x14ac:dyDescent="0.25">
      <c r="A119" s="800"/>
      <c r="B119" s="800"/>
      <c r="C119" s="800"/>
      <c r="D119" s="800"/>
      <c r="E119" s="800"/>
      <c r="F119" s="800"/>
      <c r="G119" s="801"/>
      <c r="H119" s="800"/>
      <c r="I119" s="800"/>
      <c r="J119" s="800"/>
      <c r="K119" s="800"/>
      <c r="L119" s="800"/>
      <c r="M119" s="800"/>
      <c r="N119" s="800"/>
      <c r="O119" s="800"/>
      <c r="P119" s="800"/>
      <c r="Q119" s="800"/>
      <c r="R119" s="800"/>
      <c r="S119" s="800"/>
      <c r="T119" s="800"/>
      <c r="U119" s="800"/>
      <c r="V119" s="800"/>
      <c r="W119" s="800"/>
      <c r="X119" s="800"/>
      <c r="Y119" s="800"/>
      <c r="Z119" s="800"/>
      <c r="AA119" s="800"/>
      <c r="AB119" s="800"/>
      <c r="AC119" s="800"/>
      <c r="AD119" s="800"/>
      <c r="AE119" s="800"/>
    </row>
    <row r="120" spans="1:31" ht="15.75" customHeight="1" x14ac:dyDescent="0.25">
      <c r="A120" s="800"/>
      <c r="B120" s="800"/>
      <c r="C120" s="800"/>
      <c r="D120" s="800"/>
      <c r="E120" s="800"/>
      <c r="F120" s="800"/>
      <c r="G120" s="801"/>
      <c r="H120" s="800"/>
      <c r="I120" s="800"/>
      <c r="J120" s="800"/>
      <c r="K120" s="800"/>
      <c r="L120" s="800"/>
      <c r="M120" s="800"/>
      <c r="N120" s="800"/>
      <c r="O120" s="800"/>
      <c r="P120" s="800"/>
      <c r="Q120" s="800"/>
      <c r="R120" s="800"/>
      <c r="S120" s="800"/>
      <c r="T120" s="800"/>
      <c r="U120" s="800"/>
      <c r="V120" s="800"/>
      <c r="W120" s="800"/>
      <c r="X120" s="800"/>
      <c r="Y120" s="800"/>
      <c r="Z120" s="800"/>
      <c r="AA120" s="800"/>
      <c r="AB120" s="800"/>
      <c r="AC120" s="800"/>
      <c r="AD120" s="800"/>
      <c r="AE120" s="800"/>
    </row>
    <row r="121" spans="1:31" ht="15.75" customHeight="1" x14ac:dyDescent="0.25">
      <c r="A121" s="800"/>
      <c r="B121" s="800"/>
      <c r="C121" s="800"/>
      <c r="D121" s="800"/>
      <c r="E121" s="800"/>
      <c r="F121" s="800"/>
      <c r="G121" s="801"/>
      <c r="H121" s="800"/>
      <c r="I121" s="800"/>
      <c r="J121" s="800"/>
      <c r="K121" s="800"/>
      <c r="L121" s="800"/>
      <c r="M121" s="800"/>
      <c r="N121" s="800"/>
      <c r="O121" s="800"/>
      <c r="P121" s="800"/>
      <c r="Q121" s="800"/>
      <c r="R121" s="800"/>
      <c r="S121" s="800"/>
      <c r="T121" s="800"/>
      <c r="U121" s="800"/>
      <c r="V121" s="800"/>
      <c r="W121" s="800"/>
      <c r="X121" s="800"/>
      <c r="Y121" s="800"/>
      <c r="Z121" s="800"/>
      <c r="AA121" s="800"/>
      <c r="AB121" s="800"/>
      <c r="AC121" s="800"/>
      <c r="AD121" s="800"/>
      <c r="AE121" s="800"/>
    </row>
    <row r="122" spans="1:31" ht="15.75" customHeight="1" x14ac:dyDescent="0.25">
      <c r="A122" s="800"/>
      <c r="B122" s="800"/>
      <c r="C122" s="800"/>
      <c r="D122" s="800"/>
      <c r="E122" s="800"/>
      <c r="F122" s="800"/>
      <c r="G122" s="801"/>
      <c r="H122" s="800"/>
      <c r="I122" s="800"/>
      <c r="J122" s="800"/>
      <c r="K122" s="800"/>
      <c r="L122" s="800"/>
      <c r="M122" s="800"/>
      <c r="N122" s="800"/>
      <c r="O122" s="800"/>
      <c r="P122" s="800"/>
      <c r="Q122" s="800"/>
      <c r="R122" s="800"/>
      <c r="S122" s="800"/>
      <c r="T122" s="800"/>
      <c r="U122" s="800"/>
      <c r="V122" s="800"/>
      <c r="W122" s="800"/>
      <c r="X122" s="800"/>
      <c r="Y122" s="800"/>
      <c r="Z122" s="800"/>
      <c r="AA122" s="800"/>
      <c r="AB122" s="800"/>
      <c r="AC122" s="800"/>
      <c r="AD122" s="800"/>
      <c r="AE122" s="800"/>
    </row>
    <row r="123" spans="1:31" ht="15.75" customHeight="1" x14ac:dyDescent="0.25">
      <c r="A123" s="800"/>
      <c r="B123" s="800"/>
      <c r="C123" s="800"/>
      <c r="D123" s="800"/>
      <c r="E123" s="800"/>
      <c r="F123" s="800"/>
      <c r="G123" s="801"/>
      <c r="H123" s="800"/>
      <c r="I123" s="800"/>
      <c r="J123" s="800"/>
      <c r="K123" s="800"/>
      <c r="L123" s="800"/>
      <c r="M123" s="800"/>
      <c r="N123" s="800"/>
      <c r="O123" s="800"/>
      <c r="P123" s="800"/>
      <c r="Q123" s="800"/>
      <c r="R123" s="800"/>
      <c r="S123" s="800"/>
      <c r="T123" s="800"/>
      <c r="U123" s="800"/>
      <c r="V123" s="800"/>
      <c r="W123" s="800"/>
      <c r="X123" s="800"/>
      <c r="Y123" s="800"/>
      <c r="Z123" s="800"/>
      <c r="AA123" s="800"/>
      <c r="AB123" s="800"/>
      <c r="AC123" s="800"/>
      <c r="AD123" s="800"/>
      <c r="AE123" s="800"/>
    </row>
    <row r="124" spans="1:31" ht="15.75" customHeight="1" x14ac:dyDescent="0.25">
      <c r="A124" s="800"/>
      <c r="B124" s="800"/>
      <c r="C124" s="800"/>
      <c r="D124" s="800"/>
      <c r="E124" s="800"/>
      <c r="F124" s="800"/>
      <c r="G124" s="801"/>
      <c r="H124" s="800"/>
      <c r="I124" s="800"/>
      <c r="J124" s="800"/>
      <c r="K124" s="800"/>
      <c r="L124" s="800"/>
      <c r="M124" s="800"/>
      <c r="N124" s="800"/>
      <c r="O124" s="800"/>
      <c r="P124" s="800"/>
      <c r="Q124" s="800"/>
      <c r="R124" s="800"/>
      <c r="S124" s="800"/>
      <c r="T124" s="800"/>
      <c r="U124" s="800"/>
      <c r="V124" s="800"/>
      <c r="W124" s="800"/>
      <c r="X124" s="800"/>
      <c r="Y124" s="800"/>
      <c r="Z124" s="800"/>
      <c r="AA124" s="800"/>
      <c r="AB124" s="800"/>
      <c r="AC124" s="800"/>
      <c r="AD124" s="800"/>
      <c r="AE124" s="800"/>
    </row>
    <row r="125" spans="1:31" ht="15.75" customHeight="1" x14ac:dyDescent="0.25">
      <c r="A125" s="800"/>
      <c r="B125" s="800"/>
      <c r="C125" s="800"/>
      <c r="D125" s="800"/>
      <c r="E125" s="800"/>
      <c r="F125" s="800"/>
      <c r="G125" s="801"/>
      <c r="H125" s="800"/>
      <c r="I125" s="800"/>
      <c r="J125" s="800"/>
      <c r="K125" s="800"/>
      <c r="L125" s="800"/>
      <c r="M125" s="800"/>
      <c r="N125" s="800"/>
      <c r="O125" s="800"/>
      <c r="P125" s="800"/>
      <c r="Q125" s="800"/>
      <c r="R125" s="800"/>
      <c r="S125" s="800"/>
      <c r="T125" s="800"/>
      <c r="U125" s="800"/>
      <c r="V125" s="800"/>
      <c r="W125" s="800"/>
      <c r="X125" s="800"/>
      <c r="Y125" s="800"/>
      <c r="Z125" s="800"/>
      <c r="AA125" s="800"/>
      <c r="AB125" s="800"/>
      <c r="AC125" s="800"/>
      <c r="AD125" s="800"/>
      <c r="AE125" s="800"/>
    </row>
    <row r="126" spans="1:31" ht="15.75" customHeight="1" x14ac:dyDescent="0.25">
      <c r="A126" s="800"/>
      <c r="B126" s="800"/>
      <c r="C126" s="800"/>
      <c r="D126" s="800"/>
      <c r="E126" s="800"/>
      <c r="F126" s="800"/>
      <c r="G126" s="801"/>
      <c r="H126" s="800"/>
      <c r="I126" s="800"/>
      <c r="J126" s="800"/>
      <c r="K126" s="800"/>
      <c r="L126" s="800"/>
      <c r="M126" s="800"/>
      <c r="N126" s="800"/>
      <c r="O126" s="800"/>
      <c r="P126" s="800"/>
      <c r="Q126" s="800"/>
      <c r="R126" s="800"/>
      <c r="S126" s="800"/>
      <c r="T126" s="800"/>
      <c r="U126" s="800"/>
      <c r="V126" s="800"/>
      <c r="W126" s="800"/>
      <c r="X126" s="800"/>
      <c r="Y126" s="800"/>
      <c r="Z126" s="800"/>
      <c r="AA126" s="800"/>
      <c r="AB126" s="800"/>
      <c r="AC126" s="800"/>
      <c r="AD126" s="800"/>
      <c r="AE126" s="800"/>
    </row>
    <row r="127" spans="1:31" ht="15.75" customHeight="1" x14ac:dyDescent="0.25">
      <c r="A127" s="800"/>
      <c r="B127" s="800"/>
      <c r="C127" s="800"/>
      <c r="D127" s="800"/>
      <c r="E127" s="800"/>
      <c r="F127" s="800"/>
      <c r="G127" s="801"/>
      <c r="H127" s="800"/>
      <c r="I127" s="800"/>
      <c r="J127" s="800"/>
      <c r="K127" s="800"/>
      <c r="L127" s="800"/>
      <c r="M127" s="800"/>
      <c r="N127" s="800"/>
      <c r="O127" s="800"/>
      <c r="P127" s="800"/>
      <c r="Q127" s="800"/>
      <c r="R127" s="800"/>
      <c r="S127" s="800"/>
      <c r="T127" s="800"/>
      <c r="U127" s="800"/>
      <c r="V127" s="800"/>
      <c r="W127" s="800"/>
      <c r="X127" s="800"/>
      <c r="Y127" s="800"/>
      <c r="Z127" s="800"/>
      <c r="AA127" s="800"/>
      <c r="AB127" s="800"/>
      <c r="AC127" s="800"/>
      <c r="AD127" s="800"/>
      <c r="AE127" s="800"/>
    </row>
    <row r="128" spans="1:31" ht="15.75" customHeight="1" x14ac:dyDescent="0.25">
      <c r="A128" s="800"/>
      <c r="B128" s="800"/>
      <c r="C128" s="800"/>
      <c r="D128" s="800"/>
      <c r="E128" s="800"/>
      <c r="F128" s="800"/>
      <c r="G128" s="801"/>
      <c r="H128" s="800"/>
      <c r="I128" s="800"/>
      <c r="J128" s="800"/>
      <c r="K128" s="800"/>
      <c r="L128" s="800"/>
      <c r="M128" s="800"/>
      <c r="N128" s="800"/>
      <c r="O128" s="800"/>
      <c r="P128" s="800"/>
      <c r="Q128" s="800"/>
      <c r="R128" s="800"/>
      <c r="S128" s="800"/>
      <c r="T128" s="800"/>
      <c r="U128" s="800"/>
      <c r="V128" s="800"/>
      <c r="W128" s="800"/>
      <c r="X128" s="800"/>
      <c r="Y128" s="800"/>
      <c r="Z128" s="800"/>
      <c r="AA128" s="800"/>
      <c r="AB128" s="800"/>
      <c r="AC128" s="800"/>
      <c r="AD128" s="800"/>
      <c r="AE128" s="800"/>
    </row>
    <row r="129" spans="1:31" ht="15.75" customHeight="1" x14ac:dyDescent="0.25">
      <c r="A129" s="800"/>
      <c r="B129" s="800"/>
      <c r="C129" s="800"/>
      <c r="D129" s="800"/>
      <c r="E129" s="800"/>
      <c r="F129" s="800"/>
      <c r="G129" s="801"/>
      <c r="H129" s="800"/>
      <c r="I129" s="800"/>
      <c r="J129" s="800"/>
      <c r="K129" s="800"/>
      <c r="L129" s="800"/>
      <c r="M129" s="800"/>
      <c r="N129" s="800"/>
      <c r="O129" s="800"/>
      <c r="P129" s="800"/>
      <c r="Q129" s="800"/>
      <c r="R129" s="800"/>
      <c r="S129" s="800"/>
      <c r="T129" s="800"/>
      <c r="U129" s="800"/>
      <c r="V129" s="800"/>
      <c r="W129" s="800"/>
      <c r="X129" s="800"/>
      <c r="Y129" s="800"/>
      <c r="Z129" s="800"/>
      <c r="AA129" s="800"/>
      <c r="AB129" s="800"/>
      <c r="AC129" s="800"/>
      <c r="AD129" s="800"/>
      <c r="AE129" s="800"/>
    </row>
    <row r="130" spans="1:31" ht="15.75" customHeight="1" x14ac:dyDescent="0.25">
      <c r="A130" s="800"/>
      <c r="B130" s="800"/>
      <c r="C130" s="800"/>
      <c r="D130" s="800"/>
      <c r="E130" s="800"/>
      <c r="F130" s="800"/>
      <c r="G130" s="801"/>
      <c r="H130" s="800"/>
      <c r="I130" s="800"/>
      <c r="J130" s="800"/>
      <c r="K130" s="800"/>
      <c r="L130" s="800"/>
      <c r="M130" s="800"/>
      <c r="N130" s="800"/>
      <c r="O130" s="800"/>
      <c r="P130" s="800"/>
      <c r="Q130" s="800"/>
      <c r="R130" s="800"/>
      <c r="S130" s="800"/>
      <c r="T130" s="800"/>
      <c r="U130" s="800"/>
      <c r="V130" s="800"/>
      <c r="W130" s="800"/>
      <c r="X130" s="800"/>
      <c r="Y130" s="800"/>
      <c r="Z130" s="800"/>
      <c r="AA130" s="800"/>
      <c r="AB130" s="800"/>
      <c r="AC130" s="800"/>
      <c r="AD130" s="800"/>
      <c r="AE130" s="800"/>
    </row>
    <row r="131" spans="1:31" ht="15.75" customHeight="1" x14ac:dyDescent="0.25">
      <c r="A131" s="800"/>
      <c r="B131" s="800"/>
      <c r="C131" s="800"/>
      <c r="D131" s="800"/>
      <c r="E131" s="800"/>
      <c r="F131" s="800"/>
      <c r="G131" s="801"/>
      <c r="H131" s="800"/>
      <c r="I131" s="800"/>
      <c r="J131" s="800"/>
      <c r="K131" s="800"/>
      <c r="L131" s="800"/>
      <c r="M131" s="800"/>
      <c r="N131" s="800"/>
      <c r="O131" s="800"/>
      <c r="P131" s="800"/>
      <c r="Q131" s="800"/>
      <c r="R131" s="800"/>
      <c r="S131" s="800"/>
      <c r="T131" s="800"/>
      <c r="U131" s="800"/>
      <c r="V131" s="800"/>
      <c r="W131" s="800"/>
      <c r="X131" s="800"/>
      <c r="Y131" s="800"/>
      <c r="Z131" s="800"/>
      <c r="AA131" s="800"/>
      <c r="AB131" s="800"/>
      <c r="AC131" s="800"/>
      <c r="AD131" s="800"/>
      <c r="AE131" s="800"/>
    </row>
    <row r="132" spans="1:31" ht="15.75" customHeight="1" x14ac:dyDescent="0.25">
      <c r="A132" s="800"/>
      <c r="B132" s="800"/>
      <c r="C132" s="800"/>
      <c r="D132" s="800"/>
      <c r="E132" s="800"/>
      <c r="F132" s="800"/>
      <c r="G132" s="801"/>
      <c r="H132" s="800"/>
      <c r="I132" s="800"/>
      <c r="J132" s="800"/>
      <c r="K132" s="800"/>
      <c r="L132" s="800"/>
      <c r="M132" s="800"/>
      <c r="N132" s="800"/>
      <c r="O132" s="800"/>
      <c r="P132" s="800"/>
      <c r="Q132" s="800"/>
      <c r="R132" s="800"/>
      <c r="S132" s="800"/>
      <c r="T132" s="800"/>
      <c r="U132" s="800"/>
      <c r="V132" s="800"/>
      <c r="W132" s="800"/>
      <c r="X132" s="800"/>
      <c r="Y132" s="800"/>
      <c r="Z132" s="800"/>
      <c r="AA132" s="800"/>
      <c r="AB132" s="800"/>
      <c r="AC132" s="800"/>
      <c r="AD132" s="800"/>
      <c r="AE132" s="800"/>
    </row>
    <row r="133" spans="1:31" ht="15.75" customHeight="1" x14ac:dyDescent="0.25">
      <c r="A133" s="800"/>
      <c r="B133" s="800"/>
      <c r="C133" s="800"/>
      <c r="D133" s="800"/>
      <c r="E133" s="800"/>
      <c r="F133" s="800"/>
      <c r="G133" s="801"/>
      <c r="H133" s="800"/>
      <c r="I133" s="800"/>
      <c r="J133" s="800"/>
      <c r="K133" s="800"/>
      <c r="L133" s="800"/>
      <c r="M133" s="800"/>
      <c r="N133" s="800"/>
      <c r="O133" s="800"/>
      <c r="P133" s="800"/>
      <c r="Q133" s="800"/>
      <c r="R133" s="800"/>
      <c r="S133" s="800"/>
      <c r="T133" s="800"/>
      <c r="U133" s="800"/>
      <c r="V133" s="800"/>
      <c r="W133" s="800"/>
      <c r="X133" s="800"/>
      <c r="Y133" s="800"/>
      <c r="Z133" s="800"/>
      <c r="AA133" s="800"/>
      <c r="AB133" s="800"/>
      <c r="AC133" s="800"/>
      <c r="AD133" s="800"/>
      <c r="AE133" s="800"/>
    </row>
    <row r="134" spans="1:31" ht="15.75" customHeight="1" x14ac:dyDescent="0.25">
      <c r="A134" s="800"/>
      <c r="B134" s="800"/>
      <c r="C134" s="800"/>
      <c r="D134" s="800"/>
      <c r="E134" s="800"/>
      <c r="F134" s="800"/>
      <c r="G134" s="801"/>
      <c r="H134" s="800"/>
      <c r="I134" s="800"/>
      <c r="J134" s="800"/>
      <c r="K134" s="800"/>
      <c r="L134" s="800"/>
      <c r="M134" s="800"/>
      <c r="N134" s="800"/>
      <c r="O134" s="800"/>
      <c r="P134" s="800"/>
      <c r="Q134" s="800"/>
      <c r="R134" s="800"/>
      <c r="S134" s="800"/>
      <c r="T134" s="800"/>
      <c r="U134" s="800"/>
      <c r="V134" s="800"/>
      <c r="W134" s="800"/>
      <c r="X134" s="800"/>
      <c r="Y134" s="800"/>
      <c r="Z134" s="800"/>
      <c r="AA134" s="800"/>
      <c r="AB134" s="800"/>
      <c r="AC134" s="800"/>
      <c r="AD134" s="800"/>
      <c r="AE134" s="800"/>
    </row>
    <row r="135" spans="1:31" ht="15.75" customHeight="1" x14ac:dyDescent="0.25">
      <c r="A135" s="800"/>
      <c r="B135" s="800"/>
      <c r="C135" s="800"/>
      <c r="D135" s="800"/>
      <c r="E135" s="800"/>
      <c r="F135" s="800"/>
      <c r="G135" s="801"/>
      <c r="H135" s="800"/>
      <c r="I135" s="800"/>
      <c r="J135" s="800"/>
      <c r="K135" s="800"/>
      <c r="L135" s="800"/>
      <c r="M135" s="800"/>
      <c r="N135" s="800"/>
      <c r="O135" s="800"/>
      <c r="P135" s="800"/>
      <c r="Q135" s="800"/>
      <c r="R135" s="800"/>
      <c r="S135" s="800"/>
      <c r="T135" s="800"/>
      <c r="U135" s="800"/>
      <c r="V135" s="800"/>
      <c r="W135" s="800"/>
      <c r="X135" s="800"/>
      <c r="Y135" s="800"/>
      <c r="Z135" s="800"/>
      <c r="AA135" s="800"/>
      <c r="AB135" s="800"/>
      <c r="AC135" s="800"/>
      <c r="AD135" s="800"/>
      <c r="AE135" s="800"/>
    </row>
    <row r="136" spans="1:31" ht="15.75" customHeight="1" x14ac:dyDescent="0.25">
      <c r="A136" s="800"/>
      <c r="B136" s="800"/>
      <c r="C136" s="800"/>
      <c r="D136" s="800"/>
      <c r="E136" s="800"/>
      <c r="F136" s="800"/>
      <c r="G136" s="801"/>
      <c r="H136" s="800"/>
      <c r="I136" s="800"/>
      <c r="J136" s="800"/>
      <c r="K136" s="800"/>
      <c r="L136" s="800"/>
      <c r="M136" s="800"/>
      <c r="N136" s="800"/>
      <c r="O136" s="800"/>
      <c r="P136" s="800"/>
      <c r="Q136" s="800"/>
      <c r="R136" s="800"/>
      <c r="S136" s="800"/>
      <c r="T136" s="800"/>
      <c r="U136" s="800"/>
      <c r="V136" s="800"/>
      <c r="W136" s="800"/>
      <c r="X136" s="800"/>
      <c r="Y136" s="800"/>
      <c r="Z136" s="800"/>
      <c r="AA136" s="800"/>
      <c r="AB136" s="800"/>
      <c r="AC136" s="800"/>
      <c r="AD136" s="800"/>
      <c r="AE136" s="800"/>
    </row>
    <row r="137" spans="1:31" ht="15.75" customHeight="1" x14ac:dyDescent="0.25">
      <c r="A137" s="800"/>
      <c r="B137" s="800"/>
      <c r="C137" s="800"/>
      <c r="D137" s="800"/>
      <c r="E137" s="800"/>
      <c r="F137" s="800"/>
      <c r="G137" s="801"/>
      <c r="H137" s="800"/>
      <c r="I137" s="800"/>
      <c r="J137" s="800"/>
      <c r="K137" s="800"/>
      <c r="L137" s="800"/>
      <c r="M137" s="800"/>
      <c r="N137" s="800"/>
      <c r="O137" s="800"/>
      <c r="P137" s="800"/>
      <c r="Q137" s="800"/>
      <c r="R137" s="800"/>
      <c r="S137" s="800"/>
      <c r="T137" s="800"/>
      <c r="U137" s="800"/>
      <c r="V137" s="800"/>
      <c r="W137" s="800"/>
      <c r="X137" s="800"/>
      <c r="Y137" s="800"/>
      <c r="Z137" s="800"/>
      <c r="AA137" s="800"/>
      <c r="AB137" s="800"/>
      <c r="AC137" s="800"/>
      <c r="AD137" s="800"/>
      <c r="AE137" s="800"/>
    </row>
    <row r="138" spans="1:31" ht="15.75" customHeight="1" x14ac:dyDescent="0.25">
      <c r="A138" s="800"/>
      <c r="B138" s="800"/>
      <c r="C138" s="800"/>
      <c r="D138" s="800"/>
      <c r="E138" s="800"/>
      <c r="F138" s="800"/>
      <c r="G138" s="801"/>
      <c r="H138" s="800"/>
      <c r="I138" s="800"/>
      <c r="J138" s="800"/>
      <c r="K138" s="800"/>
      <c r="L138" s="800"/>
      <c r="M138" s="800"/>
      <c r="N138" s="800"/>
      <c r="O138" s="800"/>
      <c r="P138" s="800"/>
      <c r="Q138" s="800"/>
      <c r="R138" s="800"/>
      <c r="S138" s="800"/>
      <c r="T138" s="800"/>
      <c r="U138" s="800"/>
      <c r="V138" s="800"/>
      <c r="W138" s="800"/>
      <c r="X138" s="800"/>
      <c r="Y138" s="800"/>
      <c r="Z138" s="800"/>
      <c r="AA138" s="800"/>
      <c r="AB138" s="800"/>
      <c r="AC138" s="800"/>
      <c r="AD138" s="800"/>
      <c r="AE138" s="800"/>
    </row>
    <row r="139" spans="1:31" ht="15.75" customHeight="1" x14ac:dyDescent="0.25">
      <c r="A139" s="800"/>
      <c r="B139" s="800"/>
      <c r="C139" s="800"/>
      <c r="D139" s="800"/>
      <c r="E139" s="800"/>
      <c r="F139" s="800"/>
      <c r="G139" s="801"/>
      <c r="H139" s="800"/>
      <c r="I139" s="800"/>
      <c r="J139" s="800"/>
      <c r="K139" s="800"/>
      <c r="L139" s="800"/>
      <c r="M139" s="800"/>
      <c r="N139" s="800"/>
      <c r="O139" s="800"/>
      <c r="P139" s="800"/>
      <c r="Q139" s="800"/>
      <c r="R139" s="800"/>
      <c r="S139" s="800"/>
      <c r="T139" s="800"/>
      <c r="U139" s="800"/>
      <c r="V139" s="800"/>
      <c r="W139" s="800"/>
      <c r="X139" s="800"/>
      <c r="Y139" s="800"/>
      <c r="Z139" s="800"/>
      <c r="AA139" s="800"/>
      <c r="AB139" s="800"/>
      <c r="AC139" s="800"/>
      <c r="AD139" s="800"/>
      <c r="AE139" s="800"/>
    </row>
    <row r="140" spans="1:31" ht="15.75" customHeight="1" x14ac:dyDescent="0.25">
      <c r="A140" s="800"/>
      <c r="B140" s="800"/>
      <c r="C140" s="800"/>
      <c r="D140" s="800"/>
      <c r="E140" s="800"/>
      <c r="F140" s="800"/>
      <c r="G140" s="801"/>
      <c r="H140" s="800"/>
      <c r="I140" s="800"/>
      <c r="J140" s="800"/>
      <c r="K140" s="800"/>
      <c r="L140" s="800"/>
      <c r="M140" s="800"/>
      <c r="N140" s="800"/>
      <c r="O140" s="800"/>
      <c r="P140" s="800"/>
      <c r="Q140" s="800"/>
      <c r="R140" s="800"/>
      <c r="S140" s="800"/>
      <c r="T140" s="800"/>
      <c r="U140" s="800"/>
      <c r="V140" s="800"/>
      <c r="W140" s="800"/>
      <c r="X140" s="800"/>
      <c r="Y140" s="800"/>
      <c r="Z140" s="800"/>
      <c r="AA140" s="800"/>
      <c r="AB140" s="800"/>
      <c r="AC140" s="800"/>
      <c r="AD140" s="800"/>
      <c r="AE140" s="800"/>
    </row>
    <row r="141" spans="1:31" ht="15.75" customHeight="1" x14ac:dyDescent="0.25">
      <c r="A141" s="800"/>
      <c r="B141" s="800"/>
      <c r="C141" s="800"/>
      <c r="D141" s="800"/>
      <c r="E141" s="800"/>
      <c r="F141" s="800"/>
      <c r="G141" s="801"/>
      <c r="H141" s="800"/>
      <c r="I141" s="800"/>
      <c r="J141" s="800"/>
      <c r="K141" s="800"/>
      <c r="L141" s="800"/>
      <c r="M141" s="800"/>
      <c r="N141" s="800"/>
      <c r="O141" s="800"/>
      <c r="P141" s="800"/>
      <c r="Q141" s="800"/>
      <c r="R141" s="800"/>
      <c r="S141" s="800"/>
      <c r="T141" s="800"/>
      <c r="U141" s="800"/>
      <c r="V141" s="800"/>
      <c r="W141" s="800"/>
      <c r="X141" s="800"/>
      <c r="Y141" s="800"/>
      <c r="Z141" s="800"/>
      <c r="AA141" s="800"/>
      <c r="AB141" s="800"/>
      <c r="AC141" s="800"/>
      <c r="AD141" s="800"/>
      <c r="AE141" s="800"/>
    </row>
    <row r="142" spans="1:31" ht="15.75" customHeight="1" x14ac:dyDescent="0.25">
      <c r="A142" s="800"/>
      <c r="B142" s="800"/>
      <c r="C142" s="800"/>
      <c r="D142" s="800"/>
      <c r="E142" s="800"/>
      <c r="F142" s="800"/>
      <c r="G142" s="801"/>
      <c r="H142" s="800"/>
      <c r="I142" s="800"/>
      <c r="J142" s="800"/>
      <c r="K142" s="800"/>
      <c r="L142" s="800"/>
      <c r="M142" s="800"/>
      <c r="N142" s="800"/>
      <c r="O142" s="800"/>
      <c r="P142" s="800"/>
      <c r="Q142" s="800"/>
      <c r="R142" s="800"/>
      <c r="S142" s="800"/>
      <c r="T142" s="800"/>
      <c r="U142" s="800"/>
      <c r="V142" s="800"/>
      <c r="W142" s="800"/>
      <c r="X142" s="800"/>
      <c r="Y142" s="800"/>
      <c r="Z142" s="800"/>
      <c r="AA142" s="800"/>
      <c r="AB142" s="800"/>
      <c r="AC142" s="800"/>
      <c r="AD142" s="800"/>
      <c r="AE142" s="800"/>
    </row>
    <row r="143" spans="1:31" ht="15.75" customHeight="1" x14ac:dyDescent="0.25">
      <c r="A143" s="800"/>
      <c r="B143" s="800"/>
      <c r="C143" s="800"/>
      <c r="D143" s="800"/>
      <c r="E143" s="800"/>
      <c r="F143" s="800"/>
      <c r="G143" s="801"/>
      <c r="H143" s="800"/>
      <c r="I143" s="800"/>
      <c r="J143" s="800"/>
      <c r="K143" s="800"/>
      <c r="L143" s="800"/>
      <c r="M143" s="800"/>
      <c r="N143" s="800"/>
      <c r="O143" s="800"/>
      <c r="P143" s="800"/>
      <c r="Q143" s="800"/>
      <c r="R143" s="800"/>
      <c r="S143" s="800"/>
      <c r="T143" s="800"/>
      <c r="U143" s="800"/>
      <c r="V143" s="800"/>
      <c r="W143" s="800"/>
      <c r="X143" s="800"/>
      <c r="Y143" s="800"/>
      <c r="Z143" s="800"/>
      <c r="AA143" s="800"/>
      <c r="AB143" s="800"/>
      <c r="AC143" s="800"/>
      <c r="AD143" s="800"/>
      <c r="AE143" s="800"/>
    </row>
    <row r="144" spans="1:31" ht="15.75" customHeight="1" x14ac:dyDescent="0.25">
      <c r="A144" s="800"/>
      <c r="B144" s="800"/>
      <c r="C144" s="800"/>
      <c r="D144" s="800"/>
      <c r="E144" s="800"/>
      <c r="F144" s="800"/>
      <c r="G144" s="801"/>
      <c r="H144" s="800"/>
      <c r="I144" s="800"/>
      <c r="J144" s="800"/>
      <c r="K144" s="800"/>
      <c r="L144" s="800"/>
      <c r="M144" s="800"/>
      <c r="N144" s="800"/>
      <c r="O144" s="800"/>
      <c r="P144" s="800"/>
      <c r="Q144" s="800"/>
      <c r="R144" s="800"/>
      <c r="S144" s="800"/>
      <c r="T144" s="800"/>
      <c r="U144" s="800"/>
      <c r="V144" s="800"/>
      <c r="W144" s="800"/>
      <c r="X144" s="800"/>
      <c r="Y144" s="800"/>
      <c r="Z144" s="800"/>
      <c r="AA144" s="800"/>
      <c r="AB144" s="800"/>
      <c r="AC144" s="800"/>
      <c r="AD144" s="800"/>
      <c r="AE144" s="800"/>
    </row>
    <row r="145" spans="1:31" ht="15.75" customHeight="1" x14ac:dyDescent="0.25">
      <c r="A145" s="800"/>
      <c r="B145" s="800"/>
      <c r="C145" s="800"/>
      <c r="D145" s="800"/>
      <c r="E145" s="800"/>
      <c r="F145" s="800"/>
      <c r="G145" s="801"/>
      <c r="H145" s="800"/>
      <c r="I145" s="800"/>
      <c r="J145" s="800"/>
      <c r="K145" s="800"/>
      <c r="L145" s="800"/>
      <c r="M145" s="800"/>
      <c r="N145" s="800"/>
      <c r="O145" s="800"/>
      <c r="P145" s="800"/>
      <c r="Q145" s="800"/>
      <c r="R145" s="800"/>
      <c r="S145" s="800"/>
      <c r="T145" s="800"/>
      <c r="U145" s="800"/>
      <c r="V145" s="800"/>
      <c r="W145" s="800"/>
      <c r="X145" s="800"/>
      <c r="Y145" s="800"/>
      <c r="Z145" s="800"/>
      <c r="AA145" s="800"/>
      <c r="AB145" s="800"/>
      <c r="AC145" s="800"/>
      <c r="AD145" s="800"/>
      <c r="AE145" s="800"/>
    </row>
    <row r="146" spans="1:31" ht="15.75" customHeight="1" x14ac:dyDescent="0.25">
      <c r="A146" s="800"/>
      <c r="B146" s="800"/>
      <c r="C146" s="800"/>
      <c r="D146" s="800"/>
      <c r="E146" s="800"/>
      <c r="F146" s="800"/>
      <c r="G146" s="801"/>
      <c r="H146" s="800"/>
      <c r="I146" s="800"/>
      <c r="J146" s="800"/>
      <c r="K146" s="800"/>
      <c r="L146" s="800"/>
      <c r="M146" s="800"/>
      <c r="N146" s="800"/>
      <c r="O146" s="800"/>
      <c r="P146" s="800"/>
      <c r="Q146" s="800"/>
      <c r="R146" s="800"/>
      <c r="S146" s="800"/>
      <c r="T146" s="800"/>
      <c r="U146" s="800"/>
      <c r="V146" s="800"/>
      <c r="W146" s="800"/>
      <c r="X146" s="800"/>
      <c r="Y146" s="800"/>
      <c r="Z146" s="800"/>
      <c r="AA146" s="800"/>
      <c r="AB146" s="800"/>
      <c r="AC146" s="800"/>
      <c r="AD146" s="800"/>
      <c r="AE146" s="800"/>
    </row>
    <row r="147" spans="1:31" ht="15.75" customHeight="1" x14ac:dyDescent="0.25">
      <c r="A147" s="800"/>
      <c r="B147" s="800"/>
      <c r="C147" s="800"/>
      <c r="D147" s="800"/>
      <c r="E147" s="800"/>
      <c r="F147" s="800"/>
      <c r="G147" s="801"/>
      <c r="H147" s="800"/>
      <c r="I147" s="800"/>
      <c r="J147" s="800"/>
      <c r="K147" s="800"/>
      <c r="L147" s="800"/>
      <c r="M147" s="800"/>
      <c r="N147" s="800"/>
      <c r="O147" s="800"/>
      <c r="P147" s="800"/>
      <c r="Q147" s="800"/>
      <c r="R147" s="800"/>
      <c r="S147" s="800"/>
      <c r="T147" s="800"/>
      <c r="U147" s="800"/>
      <c r="V147" s="800"/>
      <c r="W147" s="800"/>
      <c r="X147" s="800"/>
      <c r="Y147" s="800"/>
      <c r="Z147" s="800"/>
      <c r="AA147" s="800"/>
      <c r="AB147" s="800"/>
      <c r="AC147" s="800"/>
      <c r="AD147" s="800"/>
      <c r="AE147" s="800"/>
    </row>
    <row r="148" spans="1:31" ht="15.75" customHeight="1" x14ac:dyDescent="0.25">
      <c r="A148" s="800"/>
      <c r="B148" s="800"/>
      <c r="C148" s="800"/>
      <c r="D148" s="800"/>
      <c r="E148" s="800"/>
      <c r="F148" s="800"/>
      <c r="G148" s="801"/>
      <c r="H148" s="800"/>
      <c r="I148" s="800"/>
      <c r="J148" s="800"/>
      <c r="K148" s="800"/>
      <c r="L148" s="800"/>
      <c r="M148" s="800"/>
      <c r="N148" s="800"/>
      <c r="O148" s="800"/>
      <c r="P148" s="800"/>
      <c r="Q148" s="800"/>
      <c r="R148" s="800"/>
      <c r="S148" s="800"/>
      <c r="T148" s="800"/>
      <c r="U148" s="800"/>
      <c r="V148" s="800"/>
      <c r="W148" s="800"/>
      <c r="X148" s="800"/>
      <c r="Y148" s="800"/>
      <c r="Z148" s="800"/>
      <c r="AA148" s="800"/>
      <c r="AB148" s="800"/>
      <c r="AC148" s="800"/>
      <c r="AD148" s="800"/>
      <c r="AE148" s="800"/>
    </row>
    <row r="149" spans="1:31" ht="15.75" customHeight="1" x14ac:dyDescent="0.25">
      <c r="A149" s="800"/>
      <c r="B149" s="800"/>
      <c r="C149" s="800"/>
      <c r="D149" s="800"/>
      <c r="E149" s="800"/>
      <c r="F149" s="800"/>
      <c r="G149" s="801"/>
      <c r="H149" s="800"/>
      <c r="I149" s="800"/>
      <c r="J149" s="800"/>
      <c r="K149" s="800"/>
      <c r="L149" s="800"/>
      <c r="M149" s="800"/>
      <c r="N149" s="800"/>
      <c r="O149" s="800"/>
      <c r="P149" s="800"/>
      <c r="Q149" s="800"/>
      <c r="R149" s="800"/>
      <c r="S149" s="800"/>
      <c r="T149" s="800"/>
      <c r="U149" s="800"/>
      <c r="V149" s="800"/>
      <c r="W149" s="800"/>
      <c r="X149" s="800"/>
      <c r="Y149" s="800"/>
      <c r="Z149" s="800"/>
      <c r="AA149" s="800"/>
      <c r="AB149" s="800"/>
      <c r="AC149" s="800"/>
      <c r="AD149" s="800"/>
      <c r="AE149" s="800"/>
    </row>
    <row r="150" spans="1:31" ht="15.75" customHeight="1" x14ac:dyDescent="0.25">
      <c r="A150" s="800"/>
      <c r="B150" s="800"/>
      <c r="C150" s="800"/>
      <c r="D150" s="800"/>
      <c r="E150" s="800"/>
      <c r="F150" s="800"/>
      <c r="G150" s="801"/>
      <c r="H150" s="800"/>
      <c r="I150" s="800"/>
      <c r="J150" s="800"/>
      <c r="K150" s="800"/>
      <c r="L150" s="800"/>
      <c r="M150" s="800"/>
      <c r="N150" s="800"/>
      <c r="O150" s="800"/>
      <c r="P150" s="800"/>
      <c r="Q150" s="800"/>
      <c r="R150" s="800"/>
      <c r="S150" s="800"/>
      <c r="T150" s="800"/>
      <c r="U150" s="800"/>
      <c r="V150" s="800"/>
      <c r="W150" s="800"/>
      <c r="X150" s="800"/>
      <c r="Y150" s="800"/>
      <c r="Z150" s="800"/>
      <c r="AA150" s="800"/>
      <c r="AB150" s="800"/>
      <c r="AC150" s="800"/>
      <c r="AD150" s="800"/>
      <c r="AE150" s="800"/>
    </row>
    <row r="151" spans="1:31" ht="15.75" customHeight="1" x14ac:dyDescent="0.25">
      <c r="A151" s="800"/>
      <c r="B151" s="800"/>
      <c r="C151" s="800"/>
      <c r="D151" s="800"/>
      <c r="E151" s="800"/>
      <c r="F151" s="800"/>
      <c r="G151" s="801"/>
      <c r="H151" s="800"/>
      <c r="I151" s="800"/>
      <c r="J151" s="800"/>
      <c r="K151" s="800"/>
      <c r="L151" s="800"/>
      <c r="M151" s="800"/>
      <c r="N151" s="800"/>
      <c r="O151" s="800"/>
      <c r="P151" s="800"/>
      <c r="Q151" s="800"/>
      <c r="R151" s="800"/>
      <c r="S151" s="800"/>
      <c r="T151" s="800"/>
      <c r="U151" s="800"/>
      <c r="V151" s="800"/>
      <c r="W151" s="800"/>
      <c r="X151" s="800"/>
      <c r="Y151" s="800"/>
      <c r="Z151" s="800"/>
      <c r="AA151" s="800"/>
      <c r="AB151" s="800"/>
      <c r="AC151" s="800"/>
      <c r="AD151" s="800"/>
      <c r="AE151" s="800"/>
    </row>
    <row r="152" spans="1:31" ht="15.75" customHeight="1" x14ac:dyDescent="0.25">
      <c r="A152" s="800"/>
      <c r="B152" s="800"/>
      <c r="C152" s="800"/>
      <c r="D152" s="800"/>
      <c r="E152" s="800"/>
      <c r="F152" s="800"/>
      <c r="G152" s="801"/>
      <c r="H152" s="800"/>
      <c r="I152" s="800"/>
      <c r="J152" s="800"/>
      <c r="K152" s="800"/>
      <c r="L152" s="800"/>
      <c r="M152" s="800"/>
      <c r="N152" s="800"/>
      <c r="O152" s="800"/>
      <c r="P152" s="800"/>
      <c r="Q152" s="800"/>
      <c r="R152" s="800"/>
      <c r="S152" s="800"/>
      <c r="T152" s="800"/>
      <c r="U152" s="800"/>
      <c r="V152" s="800"/>
      <c r="W152" s="800"/>
      <c r="X152" s="800"/>
      <c r="Y152" s="800"/>
      <c r="Z152" s="800"/>
      <c r="AA152" s="800"/>
      <c r="AB152" s="800"/>
      <c r="AC152" s="800"/>
      <c r="AD152" s="800"/>
      <c r="AE152" s="800"/>
    </row>
    <row r="153" spans="1:31" ht="15.75" customHeight="1" x14ac:dyDescent="0.25">
      <c r="A153" s="800"/>
      <c r="B153" s="800"/>
      <c r="C153" s="800"/>
      <c r="D153" s="800"/>
      <c r="E153" s="800"/>
      <c r="F153" s="800"/>
      <c r="G153" s="801"/>
      <c r="H153" s="800"/>
      <c r="I153" s="800"/>
      <c r="J153" s="800"/>
      <c r="K153" s="800"/>
      <c r="L153" s="800"/>
      <c r="M153" s="800"/>
      <c r="N153" s="800"/>
      <c r="O153" s="800"/>
      <c r="P153" s="800"/>
      <c r="Q153" s="800"/>
      <c r="R153" s="800"/>
      <c r="S153" s="800"/>
      <c r="T153" s="800"/>
      <c r="U153" s="800"/>
      <c r="V153" s="800"/>
      <c r="W153" s="800"/>
      <c r="X153" s="800"/>
      <c r="Y153" s="800"/>
      <c r="Z153" s="800"/>
      <c r="AA153" s="800"/>
      <c r="AB153" s="800"/>
      <c r="AC153" s="800"/>
      <c r="AD153" s="800"/>
      <c r="AE153" s="800"/>
    </row>
    <row r="154" spans="1:31" ht="15.75" customHeight="1" x14ac:dyDescent="0.25">
      <c r="A154" s="800"/>
      <c r="B154" s="800"/>
      <c r="C154" s="800"/>
      <c r="D154" s="800"/>
      <c r="E154" s="800"/>
      <c r="F154" s="800"/>
      <c r="G154" s="801"/>
      <c r="H154" s="800"/>
      <c r="I154" s="800"/>
      <c r="J154" s="800"/>
      <c r="K154" s="800"/>
      <c r="L154" s="800"/>
      <c r="M154" s="800"/>
      <c r="N154" s="800"/>
      <c r="O154" s="800"/>
      <c r="P154" s="800"/>
      <c r="Q154" s="800"/>
      <c r="R154" s="800"/>
      <c r="S154" s="800"/>
      <c r="T154" s="800"/>
      <c r="U154" s="800"/>
      <c r="V154" s="800"/>
      <c r="W154" s="800"/>
      <c r="X154" s="800"/>
      <c r="Y154" s="800"/>
      <c r="Z154" s="800"/>
      <c r="AA154" s="800"/>
      <c r="AB154" s="800"/>
      <c r="AC154" s="800"/>
      <c r="AD154" s="800"/>
      <c r="AE154" s="800"/>
    </row>
    <row r="155" spans="1:31" ht="15.75" customHeight="1" x14ac:dyDescent="0.25">
      <c r="A155" s="800"/>
      <c r="B155" s="800"/>
      <c r="C155" s="800"/>
      <c r="D155" s="800"/>
      <c r="E155" s="800"/>
      <c r="F155" s="800"/>
      <c r="G155" s="801"/>
      <c r="H155" s="800"/>
      <c r="I155" s="800"/>
      <c r="J155" s="800"/>
      <c r="K155" s="800"/>
      <c r="L155" s="800"/>
      <c r="M155" s="800"/>
      <c r="N155" s="800"/>
      <c r="O155" s="800"/>
      <c r="P155" s="800"/>
      <c r="Q155" s="800"/>
      <c r="R155" s="800"/>
      <c r="S155" s="800"/>
      <c r="T155" s="800"/>
      <c r="U155" s="800"/>
      <c r="V155" s="800"/>
      <c r="W155" s="800"/>
      <c r="X155" s="800"/>
      <c r="Y155" s="800"/>
      <c r="Z155" s="800"/>
      <c r="AA155" s="800"/>
      <c r="AB155" s="800"/>
      <c r="AC155" s="800"/>
      <c r="AD155" s="800"/>
      <c r="AE155" s="800"/>
    </row>
    <row r="156" spans="1:31" ht="15.75" customHeight="1" x14ac:dyDescent="0.25">
      <c r="A156" s="800"/>
      <c r="B156" s="800"/>
      <c r="C156" s="800"/>
      <c r="D156" s="800"/>
      <c r="E156" s="800"/>
      <c r="F156" s="800"/>
      <c r="G156" s="801"/>
      <c r="H156" s="800"/>
      <c r="I156" s="800"/>
      <c r="J156" s="800"/>
      <c r="K156" s="800"/>
      <c r="L156" s="800"/>
      <c r="M156" s="800"/>
      <c r="N156" s="800"/>
      <c r="O156" s="800"/>
      <c r="P156" s="800"/>
      <c r="Q156" s="800"/>
      <c r="R156" s="800"/>
      <c r="S156" s="800"/>
      <c r="T156" s="800"/>
      <c r="U156" s="800"/>
      <c r="V156" s="800"/>
      <c r="W156" s="800"/>
      <c r="X156" s="800"/>
      <c r="Y156" s="800"/>
      <c r="Z156" s="800"/>
      <c r="AA156" s="800"/>
      <c r="AB156" s="800"/>
      <c r="AC156" s="800"/>
      <c r="AD156" s="800"/>
      <c r="AE156" s="800"/>
    </row>
    <row r="157" spans="1:31" ht="15.75" customHeight="1" x14ac:dyDescent="0.25">
      <c r="A157" s="800"/>
      <c r="B157" s="800"/>
      <c r="C157" s="800"/>
      <c r="D157" s="800"/>
      <c r="E157" s="800"/>
      <c r="F157" s="800"/>
      <c r="G157" s="801"/>
      <c r="H157" s="800"/>
      <c r="I157" s="800"/>
      <c r="J157" s="800"/>
      <c r="K157" s="800"/>
      <c r="L157" s="800"/>
      <c r="M157" s="800"/>
      <c r="N157" s="800"/>
      <c r="O157" s="800"/>
      <c r="P157" s="800"/>
      <c r="Q157" s="800"/>
      <c r="R157" s="800"/>
      <c r="S157" s="800"/>
      <c r="T157" s="800"/>
      <c r="U157" s="800"/>
      <c r="V157" s="800"/>
      <c r="W157" s="800"/>
      <c r="X157" s="800"/>
      <c r="Y157" s="800"/>
      <c r="Z157" s="800"/>
      <c r="AA157" s="800"/>
      <c r="AB157" s="800"/>
      <c r="AC157" s="800"/>
      <c r="AD157" s="800"/>
      <c r="AE157" s="800"/>
    </row>
    <row r="158" spans="1:31" ht="15.75" customHeight="1" x14ac:dyDescent="0.25">
      <c r="A158" s="800"/>
      <c r="B158" s="800"/>
      <c r="C158" s="800"/>
      <c r="D158" s="800"/>
      <c r="E158" s="800"/>
      <c r="F158" s="800"/>
      <c r="G158" s="801"/>
      <c r="H158" s="800"/>
      <c r="I158" s="800"/>
      <c r="J158" s="800"/>
      <c r="K158" s="800"/>
      <c r="L158" s="800"/>
      <c r="M158" s="800"/>
      <c r="N158" s="800"/>
      <c r="O158" s="800"/>
      <c r="P158" s="800"/>
      <c r="Q158" s="800"/>
      <c r="R158" s="800"/>
      <c r="S158" s="800"/>
      <c r="T158" s="800"/>
      <c r="U158" s="800"/>
      <c r="V158" s="800"/>
      <c r="W158" s="800"/>
      <c r="X158" s="800"/>
      <c r="Y158" s="800"/>
      <c r="Z158" s="800"/>
      <c r="AA158" s="800"/>
      <c r="AB158" s="800"/>
      <c r="AC158" s="800"/>
      <c r="AD158" s="800"/>
      <c r="AE158" s="800"/>
    </row>
    <row r="159" spans="1:31" ht="15.75" customHeight="1" x14ac:dyDescent="0.25">
      <c r="A159" s="800"/>
      <c r="B159" s="800"/>
      <c r="C159" s="800"/>
      <c r="D159" s="800"/>
      <c r="E159" s="800"/>
      <c r="F159" s="800"/>
      <c r="G159" s="801"/>
      <c r="H159" s="800"/>
      <c r="I159" s="800"/>
      <c r="J159" s="800"/>
      <c r="K159" s="800"/>
      <c r="L159" s="800"/>
      <c r="M159" s="800"/>
      <c r="N159" s="800"/>
      <c r="O159" s="800"/>
      <c r="P159" s="800"/>
      <c r="Q159" s="800"/>
      <c r="R159" s="800"/>
      <c r="S159" s="800"/>
      <c r="T159" s="800"/>
      <c r="U159" s="800"/>
      <c r="V159" s="800"/>
      <c r="W159" s="800"/>
      <c r="X159" s="800"/>
      <c r="Y159" s="800"/>
      <c r="Z159" s="800"/>
      <c r="AA159" s="800"/>
      <c r="AB159" s="800"/>
      <c r="AC159" s="800"/>
      <c r="AD159" s="800"/>
      <c r="AE159" s="800"/>
    </row>
    <row r="160" spans="1:31" ht="15.75" customHeight="1" x14ac:dyDescent="0.25">
      <c r="A160" s="800"/>
      <c r="B160" s="800"/>
      <c r="C160" s="800"/>
      <c r="D160" s="800"/>
      <c r="E160" s="800"/>
      <c r="F160" s="800"/>
      <c r="G160" s="801"/>
      <c r="H160" s="800"/>
      <c r="I160" s="800"/>
      <c r="J160" s="800"/>
      <c r="K160" s="800"/>
      <c r="L160" s="800"/>
      <c r="M160" s="800"/>
      <c r="N160" s="800"/>
      <c r="O160" s="800"/>
      <c r="P160" s="800"/>
      <c r="Q160" s="800"/>
      <c r="R160" s="800"/>
      <c r="S160" s="800"/>
      <c r="T160" s="800"/>
      <c r="U160" s="800"/>
      <c r="V160" s="800"/>
      <c r="W160" s="800"/>
      <c r="X160" s="800"/>
      <c r="Y160" s="800"/>
      <c r="Z160" s="800"/>
      <c r="AA160" s="800"/>
      <c r="AB160" s="800"/>
      <c r="AC160" s="800"/>
      <c r="AD160" s="800"/>
      <c r="AE160" s="800"/>
    </row>
    <row r="161" spans="1:31" ht="15.75" customHeight="1" x14ac:dyDescent="0.25">
      <c r="A161" s="800"/>
      <c r="B161" s="800"/>
      <c r="C161" s="800"/>
      <c r="D161" s="800"/>
      <c r="E161" s="800"/>
      <c r="F161" s="800"/>
      <c r="G161" s="801"/>
      <c r="H161" s="800"/>
      <c r="I161" s="800"/>
      <c r="J161" s="800"/>
      <c r="K161" s="800"/>
      <c r="L161" s="800"/>
      <c r="M161" s="800"/>
      <c r="N161" s="800"/>
      <c r="O161" s="800"/>
      <c r="P161" s="800"/>
      <c r="Q161" s="800"/>
      <c r="R161" s="800"/>
      <c r="S161" s="800"/>
      <c r="T161" s="800"/>
      <c r="U161" s="800"/>
      <c r="V161" s="800"/>
      <c r="W161" s="800"/>
      <c r="X161" s="800"/>
      <c r="Y161" s="800"/>
      <c r="Z161" s="800"/>
      <c r="AA161" s="800"/>
      <c r="AB161" s="800"/>
      <c r="AC161" s="800"/>
      <c r="AD161" s="800"/>
      <c r="AE161" s="800"/>
    </row>
    <row r="162" spans="1:31" ht="15.75" customHeight="1" x14ac:dyDescent="0.25">
      <c r="A162" s="800"/>
      <c r="B162" s="800"/>
      <c r="C162" s="800"/>
      <c r="D162" s="800"/>
      <c r="E162" s="800"/>
      <c r="F162" s="800"/>
      <c r="G162" s="801"/>
      <c r="H162" s="800"/>
      <c r="I162" s="800"/>
      <c r="J162" s="800"/>
      <c r="K162" s="800"/>
      <c r="L162" s="800"/>
      <c r="M162" s="800"/>
      <c r="N162" s="800"/>
      <c r="O162" s="800"/>
      <c r="P162" s="800"/>
      <c r="Q162" s="800"/>
      <c r="R162" s="800"/>
      <c r="S162" s="800"/>
      <c r="T162" s="800"/>
      <c r="U162" s="800"/>
      <c r="V162" s="800"/>
      <c r="W162" s="800"/>
      <c r="X162" s="800"/>
      <c r="Y162" s="800"/>
      <c r="Z162" s="800"/>
      <c r="AA162" s="800"/>
      <c r="AB162" s="800"/>
      <c r="AC162" s="800"/>
      <c r="AD162" s="800"/>
      <c r="AE162" s="800"/>
    </row>
    <row r="163" spans="1:31" ht="15.75" customHeight="1" x14ac:dyDescent="0.25">
      <c r="A163" s="800"/>
      <c r="B163" s="800"/>
      <c r="C163" s="800"/>
      <c r="D163" s="800"/>
      <c r="E163" s="800"/>
      <c r="F163" s="800"/>
      <c r="G163" s="801"/>
      <c r="H163" s="800"/>
      <c r="I163" s="800"/>
      <c r="J163" s="800"/>
      <c r="K163" s="800"/>
      <c r="L163" s="800"/>
      <c r="M163" s="800"/>
      <c r="N163" s="800"/>
      <c r="O163" s="800"/>
      <c r="P163" s="800"/>
      <c r="Q163" s="800"/>
      <c r="R163" s="800"/>
      <c r="S163" s="800"/>
      <c r="T163" s="800"/>
      <c r="U163" s="800"/>
      <c r="V163" s="800"/>
      <c r="W163" s="800"/>
      <c r="X163" s="800"/>
      <c r="Y163" s="800"/>
      <c r="Z163" s="800"/>
      <c r="AA163" s="800"/>
      <c r="AB163" s="800"/>
      <c r="AC163" s="800"/>
      <c r="AD163" s="800"/>
      <c r="AE163" s="800"/>
    </row>
    <row r="164" spans="1:31" ht="15.75" customHeight="1" x14ac:dyDescent="0.25">
      <c r="A164" s="800"/>
      <c r="B164" s="800"/>
      <c r="C164" s="800"/>
      <c r="D164" s="800"/>
      <c r="E164" s="800"/>
      <c r="F164" s="800"/>
      <c r="G164" s="801"/>
      <c r="H164" s="800"/>
      <c r="I164" s="800"/>
      <c r="J164" s="800"/>
      <c r="K164" s="800"/>
      <c r="L164" s="800"/>
      <c r="M164" s="800"/>
      <c r="N164" s="800"/>
      <c r="O164" s="800"/>
      <c r="P164" s="800"/>
      <c r="Q164" s="800"/>
      <c r="R164" s="800"/>
      <c r="S164" s="800"/>
      <c r="T164" s="800"/>
      <c r="U164" s="800"/>
      <c r="V164" s="800"/>
      <c r="W164" s="800"/>
      <c r="X164" s="800"/>
      <c r="Y164" s="800"/>
      <c r="Z164" s="800"/>
      <c r="AA164" s="800"/>
      <c r="AB164" s="800"/>
      <c r="AC164" s="800"/>
      <c r="AD164" s="800"/>
      <c r="AE164" s="800"/>
    </row>
    <row r="165" spans="1:31" ht="15.75" customHeight="1" x14ac:dyDescent="0.25">
      <c r="A165" s="800"/>
      <c r="B165" s="800"/>
      <c r="C165" s="800"/>
      <c r="D165" s="800"/>
      <c r="E165" s="800"/>
      <c r="F165" s="800"/>
      <c r="G165" s="801"/>
      <c r="H165" s="800"/>
      <c r="I165" s="800"/>
      <c r="J165" s="800"/>
      <c r="K165" s="800"/>
      <c r="L165" s="800"/>
      <c r="M165" s="800"/>
      <c r="N165" s="800"/>
      <c r="O165" s="800"/>
      <c r="P165" s="800"/>
      <c r="Q165" s="800"/>
      <c r="R165" s="800"/>
      <c r="S165" s="800"/>
      <c r="T165" s="800"/>
      <c r="U165" s="800"/>
      <c r="V165" s="800"/>
      <c r="W165" s="800"/>
      <c r="X165" s="800"/>
      <c r="Y165" s="800"/>
      <c r="Z165" s="800"/>
      <c r="AA165" s="800"/>
      <c r="AB165" s="800"/>
      <c r="AC165" s="800"/>
      <c r="AD165" s="800"/>
      <c r="AE165" s="800"/>
    </row>
    <row r="166" spans="1:31" ht="15.75" customHeight="1" x14ac:dyDescent="0.25">
      <c r="A166" s="800"/>
      <c r="B166" s="800"/>
      <c r="C166" s="800"/>
      <c r="D166" s="800"/>
      <c r="E166" s="800"/>
      <c r="F166" s="800"/>
      <c r="G166" s="801"/>
      <c r="H166" s="800"/>
      <c r="I166" s="800"/>
      <c r="J166" s="800"/>
      <c r="K166" s="800"/>
      <c r="L166" s="800"/>
      <c r="M166" s="800"/>
      <c r="N166" s="800"/>
      <c r="O166" s="800"/>
      <c r="P166" s="800"/>
      <c r="Q166" s="800"/>
      <c r="R166" s="800"/>
      <c r="S166" s="800"/>
      <c r="T166" s="800"/>
      <c r="U166" s="800"/>
      <c r="V166" s="800"/>
      <c r="W166" s="800"/>
      <c r="X166" s="800"/>
      <c r="Y166" s="800"/>
      <c r="Z166" s="800"/>
      <c r="AA166" s="800"/>
      <c r="AB166" s="800"/>
      <c r="AC166" s="800"/>
      <c r="AD166" s="800"/>
      <c r="AE166" s="800"/>
    </row>
    <row r="167" spans="1:31" ht="15.75" customHeight="1" x14ac:dyDescent="0.25">
      <c r="A167" s="800"/>
      <c r="B167" s="800"/>
      <c r="C167" s="800"/>
      <c r="D167" s="800"/>
      <c r="E167" s="800"/>
      <c r="F167" s="800"/>
      <c r="G167" s="801"/>
      <c r="H167" s="800"/>
      <c r="I167" s="800"/>
      <c r="J167" s="800"/>
      <c r="K167" s="800"/>
      <c r="L167" s="800"/>
      <c r="M167" s="800"/>
      <c r="N167" s="800"/>
      <c r="O167" s="800"/>
      <c r="P167" s="800"/>
      <c r="Q167" s="800"/>
      <c r="R167" s="800"/>
      <c r="S167" s="800"/>
      <c r="T167" s="800"/>
      <c r="U167" s="800"/>
      <c r="V167" s="800"/>
      <c r="W167" s="800"/>
      <c r="X167" s="800"/>
      <c r="Y167" s="800"/>
      <c r="Z167" s="800"/>
      <c r="AA167" s="800"/>
      <c r="AB167" s="800"/>
      <c r="AC167" s="800"/>
      <c r="AD167" s="800"/>
      <c r="AE167" s="800"/>
    </row>
    <row r="168" spans="1:31" ht="15.75" customHeight="1" x14ac:dyDescent="0.25">
      <c r="A168" s="800"/>
      <c r="B168" s="800"/>
      <c r="C168" s="800"/>
      <c r="D168" s="800"/>
      <c r="E168" s="800"/>
      <c r="F168" s="800"/>
      <c r="G168" s="801"/>
      <c r="H168" s="800"/>
      <c r="I168" s="800"/>
      <c r="J168" s="800"/>
      <c r="K168" s="800"/>
      <c r="L168" s="800"/>
      <c r="M168" s="800"/>
      <c r="N168" s="800"/>
      <c r="O168" s="800"/>
      <c r="P168" s="800"/>
      <c r="Q168" s="800"/>
      <c r="R168" s="800"/>
      <c r="S168" s="800"/>
      <c r="T168" s="800"/>
      <c r="U168" s="800"/>
      <c r="V168" s="800"/>
      <c r="W168" s="800"/>
      <c r="X168" s="800"/>
      <c r="Y168" s="800"/>
      <c r="Z168" s="800"/>
      <c r="AA168" s="800"/>
      <c r="AB168" s="800"/>
      <c r="AC168" s="800"/>
      <c r="AD168" s="800"/>
      <c r="AE168" s="800"/>
    </row>
    <row r="169" spans="1:31" ht="15.75" customHeight="1" x14ac:dyDescent="0.25">
      <c r="A169" s="800"/>
      <c r="B169" s="800"/>
      <c r="C169" s="800"/>
      <c r="D169" s="800"/>
      <c r="E169" s="800"/>
      <c r="F169" s="800"/>
      <c r="G169" s="801"/>
      <c r="H169" s="800"/>
      <c r="I169" s="800"/>
      <c r="J169" s="800"/>
      <c r="K169" s="800"/>
      <c r="L169" s="800"/>
      <c r="M169" s="800"/>
      <c r="N169" s="800"/>
      <c r="O169" s="800"/>
      <c r="P169" s="800"/>
      <c r="Q169" s="800"/>
      <c r="R169" s="800"/>
      <c r="S169" s="800"/>
      <c r="T169" s="800"/>
      <c r="U169" s="800"/>
      <c r="V169" s="800"/>
      <c r="W169" s="800"/>
      <c r="X169" s="800"/>
      <c r="Y169" s="800"/>
      <c r="Z169" s="800"/>
      <c r="AA169" s="800"/>
      <c r="AB169" s="800"/>
      <c r="AC169" s="800"/>
      <c r="AD169" s="800"/>
      <c r="AE169" s="800"/>
    </row>
    <row r="170" spans="1:31" ht="15.75" customHeight="1" x14ac:dyDescent="0.25">
      <c r="A170" s="800"/>
      <c r="B170" s="800"/>
      <c r="C170" s="800"/>
      <c r="D170" s="800"/>
      <c r="E170" s="800"/>
      <c r="F170" s="800"/>
      <c r="G170" s="801"/>
      <c r="H170" s="800"/>
      <c r="I170" s="800"/>
      <c r="J170" s="800"/>
      <c r="K170" s="800"/>
      <c r="L170" s="800"/>
      <c r="M170" s="800"/>
      <c r="N170" s="800"/>
      <c r="O170" s="800"/>
      <c r="P170" s="800"/>
      <c r="Q170" s="800"/>
      <c r="R170" s="800"/>
      <c r="S170" s="800"/>
      <c r="T170" s="800"/>
      <c r="U170" s="800"/>
      <c r="V170" s="800"/>
      <c r="W170" s="800"/>
      <c r="X170" s="800"/>
      <c r="Y170" s="800"/>
      <c r="Z170" s="800"/>
      <c r="AA170" s="800"/>
      <c r="AB170" s="800"/>
      <c r="AC170" s="800"/>
      <c r="AD170" s="800"/>
      <c r="AE170" s="800"/>
    </row>
    <row r="171" spans="1:31" ht="15.75" customHeight="1" x14ac:dyDescent="0.25">
      <c r="A171" s="800"/>
      <c r="B171" s="800"/>
      <c r="C171" s="800"/>
      <c r="D171" s="800"/>
      <c r="E171" s="800"/>
      <c r="F171" s="800"/>
      <c r="G171" s="801"/>
      <c r="H171" s="800"/>
      <c r="I171" s="800"/>
      <c r="J171" s="800"/>
      <c r="K171" s="800"/>
      <c r="L171" s="800"/>
      <c r="M171" s="800"/>
      <c r="N171" s="800"/>
      <c r="O171" s="800"/>
      <c r="P171" s="800"/>
      <c r="Q171" s="800"/>
      <c r="R171" s="800"/>
      <c r="S171" s="800"/>
      <c r="T171" s="800"/>
      <c r="U171" s="800"/>
      <c r="V171" s="800"/>
      <c r="W171" s="800"/>
      <c r="X171" s="800"/>
      <c r="Y171" s="800"/>
      <c r="Z171" s="800"/>
      <c r="AA171" s="800"/>
      <c r="AB171" s="800"/>
      <c r="AC171" s="800"/>
      <c r="AD171" s="800"/>
      <c r="AE171" s="800"/>
    </row>
    <row r="172" spans="1:31" ht="15.75" customHeight="1" x14ac:dyDescent="0.25">
      <c r="A172" s="800"/>
      <c r="B172" s="800"/>
      <c r="C172" s="800"/>
      <c r="D172" s="800"/>
      <c r="E172" s="800"/>
      <c r="F172" s="800"/>
      <c r="G172" s="801"/>
      <c r="H172" s="800"/>
      <c r="I172" s="800"/>
      <c r="J172" s="800"/>
      <c r="K172" s="800"/>
      <c r="L172" s="800"/>
      <c r="M172" s="800"/>
      <c r="N172" s="800"/>
      <c r="O172" s="800"/>
      <c r="P172" s="800"/>
      <c r="Q172" s="800"/>
      <c r="R172" s="800"/>
      <c r="S172" s="800"/>
      <c r="T172" s="800"/>
      <c r="U172" s="800"/>
      <c r="V172" s="800"/>
      <c r="W172" s="800"/>
      <c r="X172" s="800"/>
      <c r="Y172" s="800"/>
      <c r="Z172" s="800"/>
      <c r="AA172" s="800"/>
      <c r="AB172" s="800"/>
      <c r="AC172" s="800"/>
      <c r="AD172" s="800"/>
      <c r="AE172" s="800"/>
    </row>
    <row r="173" spans="1:31" ht="15.75" customHeight="1" x14ac:dyDescent="0.25">
      <c r="A173" s="800"/>
      <c r="B173" s="800"/>
      <c r="C173" s="800"/>
      <c r="D173" s="800"/>
      <c r="E173" s="800"/>
      <c r="F173" s="800"/>
      <c r="G173" s="801"/>
      <c r="H173" s="800"/>
      <c r="I173" s="800"/>
      <c r="J173" s="800"/>
      <c r="K173" s="800"/>
      <c r="L173" s="800"/>
      <c r="M173" s="800"/>
      <c r="N173" s="800"/>
      <c r="O173" s="800"/>
      <c r="P173" s="800"/>
      <c r="Q173" s="800"/>
      <c r="R173" s="800"/>
      <c r="S173" s="800"/>
      <c r="T173" s="800"/>
      <c r="U173" s="800"/>
      <c r="V173" s="800"/>
      <c r="W173" s="800"/>
      <c r="X173" s="800"/>
      <c r="Y173" s="800"/>
      <c r="Z173" s="800"/>
      <c r="AA173" s="800"/>
      <c r="AB173" s="800"/>
      <c r="AC173" s="800"/>
      <c r="AD173" s="800"/>
      <c r="AE173" s="800"/>
    </row>
    <row r="174" spans="1:31" ht="15.75" customHeight="1" x14ac:dyDescent="0.25">
      <c r="A174" s="800"/>
      <c r="B174" s="800"/>
      <c r="C174" s="800"/>
      <c r="D174" s="800"/>
      <c r="E174" s="800"/>
      <c r="F174" s="800"/>
      <c r="G174" s="801"/>
      <c r="H174" s="800"/>
      <c r="I174" s="800"/>
      <c r="J174" s="800"/>
      <c r="K174" s="800"/>
      <c r="L174" s="800"/>
      <c r="M174" s="800"/>
      <c r="N174" s="800"/>
      <c r="O174" s="800"/>
      <c r="P174" s="800"/>
      <c r="Q174" s="800"/>
      <c r="R174" s="800"/>
      <c r="S174" s="800"/>
      <c r="T174" s="800"/>
      <c r="U174" s="800"/>
      <c r="V174" s="800"/>
      <c r="W174" s="800"/>
      <c r="X174" s="800"/>
      <c r="Y174" s="800"/>
      <c r="Z174" s="800"/>
      <c r="AA174" s="800"/>
      <c r="AB174" s="800"/>
      <c r="AC174" s="800"/>
      <c r="AD174" s="800"/>
      <c r="AE174" s="800"/>
    </row>
    <row r="175" spans="1:31" ht="15.75" customHeight="1" x14ac:dyDescent="0.25">
      <c r="A175" s="800"/>
      <c r="B175" s="800"/>
      <c r="C175" s="800"/>
      <c r="D175" s="800"/>
      <c r="E175" s="800"/>
      <c r="F175" s="800"/>
      <c r="G175" s="801"/>
      <c r="H175" s="800"/>
      <c r="I175" s="800"/>
      <c r="J175" s="800"/>
      <c r="K175" s="800"/>
      <c r="L175" s="800"/>
      <c r="M175" s="800"/>
      <c r="N175" s="800"/>
      <c r="O175" s="800"/>
      <c r="P175" s="800"/>
      <c r="Q175" s="800"/>
      <c r="R175" s="800"/>
      <c r="S175" s="800"/>
      <c r="T175" s="800"/>
      <c r="U175" s="800"/>
      <c r="V175" s="800"/>
      <c r="W175" s="800"/>
      <c r="X175" s="800"/>
      <c r="Y175" s="800"/>
      <c r="Z175" s="800"/>
      <c r="AA175" s="800"/>
      <c r="AB175" s="800"/>
      <c r="AC175" s="800"/>
      <c r="AD175" s="800"/>
      <c r="AE175" s="800"/>
    </row>
    <row r="176" spans="1:31" ht="15.75" customHeight="1" x14ac:dyDescent="0.25">
      <c r="A176" s="800"/>
      <c r="B176" s="800"/>
      <c r="C176" s="800"/>
      <c r="D176" s="800"/>
      <c r="E176" s="800"/>
      <c r="F176" s="800"/>
      <c r="G176" s="801"/>
      <c r="H176" s="800"/>
      <c r="I176" s="800"/>
      <c r="J176" s="800"/>
      <c r="K176" s="800"/>
      <c r="L176" s="800"/>
      <c r="M176" s="800"/>
      <c r="N176" s="800"/>
      <c r="O176" s="800"/>
      <c r="P176" s="800"/>
      <c r="Q176" s="800"/>
      <c r="R176" s="800"/>
      <c r="S176" s="800"/>
      <c r="T176" s="800"/>
      <c r="U176" s="800"/>
      <c r="V176" s="800"/>
      <c r="W176" s="800"/>
      <c r="X176" s="800"/>
      <c r="Y176" s="800"/>
      <c r="Z176" s="800"/>
      <c r="AA176" s="800"/>
      <c r="AB176" s="800"/>
      <c r="AC176" s="800"/>
      <c r="AD176" s="800"/>
      <c r="AE176" s="800"/>
    </row>
    <row r="177" spans="1:31" ht="15.75" customHeight="1" x14ac:dyDescent="0.25">
      <c r="A177" s="800"/>
      <c r="B177" s="800"/>
      <c r="C177" s="800"/>
      <c r="D177" s="800"/>
      <c r="E177" s="800"/>
      <c r="F177" s="800"/>
      <c r="G177" s="801"/>
      <c r="H177" s="800"/>
      <c r="I177" s="800"/>
      <c r="J177" s="800"/>
      <c r="K177" s="800"/>
      <c r="L177" s="800"/>
      <c r="M177" s="800"/>
      <c r="N177" s="800"/>
      <c r="O177" s="800"/>
      <c r="P177" s="800"/>
      <c r="Q177" s="800"/>
      <c r="R177" s="800"/>
      <c r="S177" s="800"/>
      <c r="T177" s="800"/>
      <c r="U177" s="800"/>
      <c r="V177" s="800"/>
      <c r="W177" s="800"/>
      <c r="X177" s="800"/>
      <c r="Y177" s="800"/>
      <c r="Z177" s="800"/>
      <c r="AA177" s="800"/>
      <c r="AB177" s="800"/>
      <c r="AC177" s="800"/>
      <c r="AD177" s="800"/>
      <c r="AE177" s="800"/>
    </row>
    <row r="178" spans="1:31" ht="15.75" customHeight="1" x14ac:dyDescent="0.25">
      <c r="A178" s="800"/>
      <c r="B178" s="800"/>
      <c r="C178" s="800"/>
      <c r="D178" s="800"/>
      <c r="E178" s="800"/>
      <c r="F178" s="800"/>
      <c r="G178" s="801"/>
      <c r="H178" s="800"/>
      <c r="I178" s="800"/>
      <c r="J178" s="800"/>
      <c r="K178" s="800"/>
      <c r="L178" s="800"/>
      <c r="M178" s="800"/>
      <c r="N178" s="800"/>
      <c r="O178" s="800"/>
      <c r="P178" s="800"/>
      <c r="Q178" s="800"/>
      <c r="R178" s="800"/>
      <c r="S178" s="800"/>
      <c r="T178" s="800"/>
      <c r="U178" s="800"/>
      <c r="V178" s="800"/>
      <c r="W178" s="800"/>
      <c r="X178" s="800"/>
      <c r="Y178" s="800"/>
      <c r="Z178" s="800"/>
      <c r="AA178" s="800"/>
      <c r="AB178" s="800"/>
      <c r="AC178" s="800"/>
      <c r="AD178" s="800"/>
      <c r="AE178" s="800"/>
    </row>
    <row r="179" spans="1:31" ht="15.75" customHeight="1" x14ac:dyDescent="0.25">
      <c r="A179" s="800"/>
      <c r="B179" s="800"/>
      <c r="C179" s="800"/>
      <c r="D179" s="800"/>
      <c r="E179" s="800"/>
      <c r="F179" s="800"/>
      <c r="G179" s="801"/>
      <c r="H179" s="800"/>
      <c r="I179" s="800"/>
      <c r="J179" s="800"/>
      <c r="K179" s="800"/>
      <c r="L179" s="800"/>
      <c r="M179" s="800"/>
      <c r="N179" s="800"/>
      <c r="O179" s="800"/>
      <c r="P179" s="800"/>
      <c r="Q179" s="800"/>
      <c r="R179" s="800"/>
      <c r="S179" s="800"/>
      <c r="T179" s="800"/>
      <c r="U179" s="800"/>
      <c r="V179" s="800"/>
      <c r="W179" s="800"/>
      <c r="X179" s="800"/>
      <c r="Y179" s="800"/>
      <c r="Z179" s="800"/>
      <c r="AA179" s="800"/>
      <c r="AB179" s="800"/>
      <c r="AC179" s="800"/>
      <c r="AD179" s="800"/>
      <c r="AE179" s="800"/>
    </row>
    <row r="180" spans="1:31" ht="15.75" customHeight="1" x14ac:dyDescent="0.25">
      <c r="A180" s="800"/>
      <c r="B180" s="800"/>
      <c r="C180" s="800"/>
      <c r="D180" s="800"/>
      <c r="E180" s="800"/>
      <c r="F180" s="800"/>
      <c r="G180" s="801"/>
      <c r="H180" s="800"/>
      <c r="I180" s="800"/>
      <c r="J180" s="800"/>
      <c r="K180" s="800"/>
      <c r="L180" s="800"/>
      <c r="M180" s="800"/>
      <c r="N180" s="800"/>
      <c r="O180" s="800"/>
      <c r="P180" s="800"/>
      <c r="Q180" s="800"/>
      <c r="R180" s="800"/>
      <c r="S180" s="800"/>
      <c r="T180" s="800"/>
      <c r="U180" s="800"/>
      <c r="V180" s="800"/>
      <c r="W180" s="800"/>
      <c r="X180" s="800"/>
      <c r="Y180" s="800"/>
      <c r="Z180" s="800"/>
      <c r="AA180" s="800"/>
      <c r="AB180" s="800"/>
      <c r="AC180" s="800"/>
      <c r="AD180" s="800"/>
      <c r="AE180" s="800"/>
    </row>
    <row r="181" spans="1:31" ht="15.75" customHeight="1" x14ac:dyDescent="0.25">
      <c r="A181" s="800"/>
      <c r="B181" s="800"/>
      <c r="C181" s="800"/>
      <c r="D181" s="800"/>
      <c r="E181" s="800"/>
      <c r="F181" s="800"/>
      <c r="G181" s="801"/>
      <c r="H181" s="800"/>
      <c r="I181" s="800"/>
      <c r="J181" s="800"/>
      <c r="K181" s="800"/>
      <c r="L181" s="800"/>
      <c r="M181" s="800"/>
      <c r="N181" s="800"/>
      <c r="O181" s="800"/>
      <c r="P181" s="800"/>
      <c r="Q181" s="800"/>
      <c r="R181" s="800"/>
      <c r="S181" s="800"/>
      <c r="T181" s="800"/>
      <c r="U181" s="800"/>
      <c r="V181" s="800"/>
      <c r="W181" s="800"/>
      <c r="X181" s="800"/>
      <c r="Y181" s="800"/>
      <c r="Z181" s="800"/>
      <c r="AA181" s="800"/>
      <c r="AB181" s="800"/>
      <c r="AC181" s="800"/>
      <c r="AD181" s="800"/>
      <c r="AE181" s="800"/>
    </row>
    <row r="182" spans="1:31" ht="15.75" customHeight="1" x14ac:dyDescent="0.25">
      <c r="A182" s="800"/>
      <c r="B182" s="800"/>
      <c r="C182" s="800"/>
      <c r="D182" s="800"/>
      <c r="E182" s="800"/>
      <c r="F182" s="800"/>
      <c r="G182" s="801"/>
      <c r="H182" s="800"/>
      <c r="I182" s="800"/>
      <c r="J182" s="800"/>
      <c r="K182" s="800"/>
      <c r="L182" s="800"/>
      <c r="M182" s="800"/>
      <c r="N182" s="800"/>
      <c r="O182" s="800"/>
      <c r="P182" s="800"/>
      <c r="Q182" s="800"/>
      <c r="R182" s="800"/>
      <c r="S182" s="800"/>
      <c r="T182" s="800"/>
      <c r="U182" s="800"/>
      <c r="V182" s="800"/>
      <c r="W182" s="800"/>
      <c r="X182" s="800"/>
      <c r="Y182" s="800"/>
      <c r="Z182" s="800"/>
      <c r="AA182" s="800"/>
      <c r="AB182" s="800"/>
      <c r="AC182" s="800"/>
      <c r="AD182" s="800"/>
      <c r="AE182" s="800"/>
    </row>
    <row r="183" spans="1:31" ht="15.75" customHeight="1" x14ac:dyDescent="0.25">
      <c r="A183" s="800"/>
      <c r="B183" s="800"/>
      <c r="C183" s="800"/>
      <c r="D183" s="800"/>
      <c r="E183" s="800"/>
      <c r="F183" s="800"/>
      <c r="G183" s="801"/>
      <c r="H183" s="800"/>
      <c r="I183" s="800"/>
      <c r="J183" s="800"/>
      <c r="K183" s="800"/>
      <c r="L183" s="800"/>
      <c r="M183" s="800"/>
      <c r="N183" s="800"/>
      <c r="O183" s="800"/>
      <c r="P183" s="800"/>
      <c r="Q183" s="800"/>
      <c r="R183" s="800"/>
      <c r="S183" s="800"/>
      <c r="T183" s="800"/>
      <c r="U183" s="800"/>
      <c r="V183" s="800"/>
      <c r="W183" s="800"/>
      <c r="X183" s="800"/>
      <c r="Y183" s="800"/>
      <c r="Z183" s="800"/>
      <c r="AA183" s="800"/>
      <c r="AB183" s="800"/>
      <c r="AC183" s="800"/>
      <c r="AD183" s="800"/>
      <c r="AE183" s="800"/>
    </row>
    <row r="184" spans="1:31" ht="15.75" customHeight="1" x14ac:dyDescent="0.25">
      <c r="A184" s="800"/>
      <c r="B184" s="800"/>
      <c r="C184" s="800"/>
      <c r="D184" s="800"/>
      <c r="E184" s="800"/>
      <c r="F184" s="800"/>
      <c r="G184" s="801"/>
      <c r="H184" s="800"/>
      <c r="I184" s="800"/>
      <c r="J184" s="800"/>
      <c r="K184" s="800"/>
      <c r="L184" s="800"/>
      <c r="M184" s="800"/>
      <c r="N184" s="800"/>
      <c r="O184" s="800"/>
      <c r="P184" s="800"/>
      <c r="Q184" s="800"/>
      <c r="R184" s="800"/>
      <c r="S184" s="800"/>
      <c r="T184" s="800"/>
      <c r="U184" s="800"/>
      <c r="V184" s="800"/>
      <c r="W184" s="800"/>
      <c r="X184" s="800"/>
      <c r="Y184" s="800"/>
      <c r="Z184" s="800"/>
      <c r="AA184" s="800"/>
      <c r="AB184" s="800"/>
      <c r="AC184" s="800"/>
      <c r="AD184" s="800"/>
      <c r="AE184" s="800"/>
    </row>
    <row r="185" spans="1:31" ht="15.75" customHeight="1" x14ac:dyDescent="0.25">
      <c r="A185" s="800"/>
      <c r="B185" s="800"/>
      <c r="C185" s="800"/>
      <c r="D185" s="800"/>
      <c r="E185" s="800"/>
      <c r="F185" s="800"/>
      <c r="G185" s="801"/>
      <c r="H185" s="800"/>
      <c r="I185" s="800"/>
      <c r="J185" s="800"/>
      <c r="K185" s="800"/>
      <c r="L185" s="800"/>
      <c r="M185" s="800"/>
      <c r="N185" s="800"/>
      <c r="O185" s="800"/>
      <c r="P185" s="800"/>
      <c r="Q185" s="800"/>
      <c r="R185" s="800"/>
      <c r="S185" s="800"/>
      <c r="T185" s="800"/>
      <c r="U185" s="800"/>
      <c r="V185" s="800"/>
      <c r="W185" s="800"/>
      <c r="X185" s="800"/>
      <c r="Y185" s="800"/>
      <c r="Z185" s="800"/>
      <c r="AA185" s="800"/>
      <c r="AB185" s="800"/>
      <c r="AC185" s="800"/>
      <c r="AD185" s="800"/>
      <c r="AE185" s="800"/>
    </row>
    <row r="186" spans="1:31" ht="15.75" customHeight="1" x14ac:dyDescent="0.25">
      <c r="A186" s="800"/>
      <c r="B186" s="800"/>
      <c r="C186" s="800"/>
      <c r="D186" s="800"/>
      <c r="E186" s="800"/>
      <c r="F186" s="800"/>
      <c r="G186" s="801"/>
      <c r="H186" s="800"/>
      <c r="I186" s="800"/>
      <c r="J186" s="800"/>
      <c r="K186" s="800"/>
      <c r="L186" s="800"/>
      <c r="M186" s="800"/>
      <c r="N186" s="800"/>
      <c r="O186" s="800"/>
      <c r="P186" s="800"/>
      <c r="Q186" s="800"/>
      <c r="R186" s="800"/>
      <c r="S186" s="800"/>
      <c r="T186" s="800"/>
      <c r="U186" s="800"/>
      <c r="V186" s="800"/>
      <c r="W186" s="800"/>
      <c r="X186" s="800"/>
      <c r="Y186" s="800"/>
      <c r="Z186" s="800"/>
      <c r="AA186" s="800"/>
      <c r="AB186" s="800"/>
      <c r="AC186" s="800"/>
      <c r="AD186" s="800"/>
      <c r="AE186" s="800"/>
    </row>
    <row r="187" spans="1:31" ht="15.75" customHeight="1" x14ac:dyDescent="0.25">
      <c r="A187" s="800"/>
      <c r="B187" s="800"/>
      <c r="C187" s="800"/>
      <c r="D187" s="800"/>
      <c r="E187" s="800"/>
      <c r="F187" s="800"/>
      <c r="G187" s="801"/>
      <c r="H187" s="800"/>
      <c r="I187" s="800"/>
      <c r="J187" s="800"/>
      <c r="K187" s="800"/>
      <c r="L187" s="800"/>
      <c r="M187" s="800"/>
      <c r="N187" s="800"/>
      <c r="O187" s="800"/>
      <c r="P187" s="800"/>
      <c r="Q187" s="800"/>
      <c r="R187" s="800"/>
      <c r="S187" s="800"/>
      <c r="T187" s="800"/>
      <c r="U187" s="800"/>
      <c r="V187" s="800"/>
      <c r="W187" s="800"/>
      <c r="X187" s="800"/>
      <c r="Y187" s="800"/>
      <c r="Z187" s="800"/>
      <c r="AA187" s="800"/>
      <c r="AB187" s="800"/>
      <c r="AC187" s="800"/>
      <c r="AD187" s="800"/>
      <c r="AE187" s="800"/>
    </row>
    <row r="188" spans="1:31" ht="15.75" customHeight="1" x14ac:dyDescent="0.25">
      <c r="A188" s="800"/>
      <c r="B188" s="800"/>
      <c r="C188" s="800"/>
      <c r="D188" s="800"/>
      <c r="E188" s="800"/>
      <c r="F188" s="800"/>
      <c r="G188" s="801"/>
      <c r="H188" s="800"/>
      <c r="I188" s="800"/>
      <c r="J188" s="800"/>
      <c r="K188" s="800"/>
      <c r="L188" s="800"/>
      <c r="M188" s="800"/>
      <c r="N188" s="800"/>
      <c r="O188" s="800"/>
      <c r="P188" s="800"/>
      <c r="Q188" s="800"/>
      <c r="R188" s="800"/>
      <c r="S188" s="800"/>
      <c r="T188" s="800"/>
      <c r="U188" s="800"/>
      <c r="V188" s="800"/>
      <c r="W188" s="800"/>
      <c r="X188" s="800"/>
      <c r="Y188" s="800"/>
      <c r="Z188" s="800"/>
      <c r="AA188" s="800"/>
      <c r="AB188" s="800"/>
      <c r="AC188" s="800"/>
      <c r="AD188" s="800"/>
      <c r="AE188" s="800"/>
    </row>
    <row r="189" spans="1:31" ht="15.75" customHeight="1" x14ac:dyDescent="0.25">
      <c r="A189" s="800"/>
      <c r="B189" s="800"/>
      <c r="C189" s="800"/>
      <c r="D189" s="800"/>
      <c r="E189" s="800"/>
      <c r="F189" s="800"/>
      <c r="G189" s="801"/>
      <c r="H189" s="800"/>
      <c r="I189" s="800"/>
      <c r="J189" s="800"/>
      <c r="K189" s="800"/>
      <c r="L189" s="800"/>
      <c r="M189" s="800"/>
      <c r="N189" s="800"/>
      <c r="O189" s="800"/>
      <c r="P189" s="800"/>
      <c r="Q189" s="800"/>
      <c r="R189" s="800"/>
      <c r="S189" s="800"/>
      <c r="T189" s="800"/>
      <c r="U189" s="800"/>
      <c r="V189" s="800"/>
      <c r="W189" s="800"/>
      <c r="X189" s="800"/>
      <c r="Y189" s="800"/>
      <c r="Z189" s="800"/>
      <c r="AA189" s="800"/>
      <c r="AB189" s="800"/>
      <c r="AC189" s="800"/>
      <c r="AD189" s="800"/>
      <c r="AE189" s="800"/>
    </row>
    <row r="190" spans="1:31" ht="15.75" customHeight="1" x14ac:dyDescent="0.25">
      <c r="A190" s="800"/>
      <c r="B190" s="800"/>
      <c r="C190" s="800"/>
      <c r="D190" s="800"/>
      <c r="E190" s="800"/>
      <c r="F190" s="800"/>
      <c r="G190" s="801"/>
      <c r="H190" s="800"/>
      <c r="I190" s="800"/>
      <c r="J190" s="800"/>
      <c r="K190" s="800"/>
      <c r="L190" s="800"/>
      <c r="M190" s="800"/>
      <c r="N190" s="800"/>
      <c r="O190" s="800"/>
      <c r="P190" s="800"/>
      <c r="Q190" s="800"/>
      <c r="R190" s="800"/>
      <c r="S190" s="800"/>
      <c r="T190" s="800"/>
      <c r="U190" s="800"/>
      <c r="V190" s="800"/>
      <c r="W190" s="800"/>
      <c r="X190" s="800"/>
      <c r="Y190" s="800"/>
      <c r="Z190" s="800"/>
      <c r="AA190" s="800"/>
      <c r="AB190" s="800"/>
      <c r="AC190" s="800"/>
      <c r="AD190" s="800"/>
      <c r="AE190" s="800"/>
    </row>
    <row r="191" spans="1:31" ht="15.75" customHeight="1" x14ac:dyDescent="0.25">
      <c r="A191" s="800"/>
      <c r="B191" s="800"/>
      <c r="C191" s="800"/>
      <c r="D191" s="800"/>
      <c r="E191" s="800"/>
      <c r="F191" s="800"/>
      <c r="G191" s="801"/>
      <c r="H191" s="800"/>
      <c r="I191" s="800"/>
      <c r="J191" s="800"/>
      <c r="K191" s="800"/>
      <c r="L191" s="800"/>
      <c r="M191" s="800"/>
      <c r="N191" s="800"/>
      <c r="O191" s="800"/>
      <c r="P191" s="800"/>
      <c r="Q191" s="800"/>
      <c r="R191" s="800"/>
      <c r="S191" s="800"/>
      <c r="T191" s="800"/>
      <c r="U191" s="800"/>
      <c r="V191" s="800"/>
      <c r="W191" s="800"/>
      <c r="X191" s="800"/>
      <c r="Y191" s="800"/>
      <c r="Z191" s="800"/>
      <c r="AA191" s="800"/>
      <c r="AB191" s="800"/>
      <c r="AC191" s="800"/>
      <c r="AD191" s="800"/>
      <c r="AE191" s="800"/>
    </row>
    <row r="192" spans="1:31" ht="15.75" customHeight="1" x14ac:dyDescent="0.25">
      <c r="A192" s="800"/>
      <c r="B192" s="800"/>
      <c r="C192" s="800"/>
      <c r="D192" s="800"/>
      <c r="E192" s="800"/>
      <c r="F192" s="800"/>
      <c r="G192" s="801"/>
      <c r="H192" s="800"/>
      <c r="I192" s="800"/>
      <c r="J192" s="800"/>
      <c r="K192" s="800"/>
      <c r="L192" s="800"/>
      <c r="M192" s="800"/>
      <c r="N192" s="800"/>
      <c r="O192" s="800"/>
      <c r="P192" s="800"/>
      <c r="Q192" s="800"/>
      <c r="R192" s="800"/>
      <c r="S192" s="800"/>
      <c r="T192" s="800"/>
      <c r="U192" s="800"/>
      <c r="V192" s="800"/>
      <c r="W192" s="800"/>
      <c r="X192" s="800"/>
      <c r="Y192" s="800"/>
      <c r="Z192" s="800"/>
      <c r="AA192" s="800"/>
      <c r="AB192" s="800"/>
      <c r="AC192" s="800"/>
      <c r="AD192" s="800"/>
      <c r="AE192" s="800"/>
    </row>
    <row r="193" spans="1:31" ht="15.75" customHeight="1" x14ac:dyDescent="0.25">
      <c r="A193" s="800"/>
      <c r="B193" s="800"/>
      <c r="C193" s="800"/>
      <c r="D193" s="800"/>
      <c r="E193" s="800"/>
      <c r="F193" s="800"/>
      <c r="G193" s="801"/>
      <c r="H193" s="800"/>
      <c r="I193" s="800"/>
      <c r="J193" s="800"/>
      <c r="K193" s="800"/>
      <c r="L193" s="800"/>
      <c r="M193" s="800"/>
      <c r="N193" s="800"/>
      <c r="O193" s="800"/>
      <c r="P193" s="800"/>
      <c r="Q193" s="800"/>
      <c r="R193" s="800"/>
      <c r="S193" s="800"/>
      <c r="T193" s="800"/>
      <c r="U193" s="800"/>
      <c r="V193" s="800"/>
      <c r="W193" s="800"/>
      <c r="X193" s="800"/>
      <c r="Y193" s="800"/>
      <c r="Z193" s="800"/>
      <c r="AA193" s="800"/>
      <c r="AB193" s="800"/>
      <c r="AC193" s="800"/>
      <c r="AD193" s="800"/>
      <c r="AE193" s="800"/>
    </row>
    <row r="194" spans="1:31" ht="15.75" customHeight="1" x14ac:dyDescent="0.25">
      <c r="A194" s="800"/>
      <c r="B194" s="800"/>
      <c r="C194" s="800"/>
      <c r="D194" s="800"/>
      <c r="E194" s="800"/>
      <c r="F194" s="800"/>
      <c r="G194" s="801"/>
      <c r="H194" s="800"/>
      <c r="I194" s="800"/>
      <c r="J194" s="800"/>
      <c r="K194" s="800"/>
      <c r="L194" s="800"/>
      <c r="M194" s="800"/>
      <c r="N194" s="800"/>
      <c r="O194" s="800"/>
      <c r="P194" s="800"/>
      <c r="Q194" s="800"/>
      <c r="R194" s="800"/>
      <c r="S194" s="800"/>
      <c r="T194" s="800"/>
      <c r="U194" s="800"/>
      <c r="V194" s="800"/>
      <c r="W194" s="800"/>
      <c r="X194" s="800"/>
      <c r="Y194" s="800"/>
      <c r="Z194" s="800"/>
      <c r="AA194" s="800"/>
      <c r="AB194" s="800"/>
      <c r="AC194" s="800"/>
      <c r="AD194" s="800"/>
      <c r="AE194" s="800"/>
    </row>
    <row r="195" spans="1:31" ht="15.75" customHeight="1" x14ac:dyDescent="0.25">
      <c r="A195" s="800"/>
      <c r="B195" s="800"/>
      <c r="C195" s="800"/>
      <c r="D195" s="800"/>
      <c r="E195" s="800"/>
      <c r="F195" s="800"/>
      <c r="G195" s="801"/>
      <c r="H195" s="800"/>
      <c r="I195" s="800"/>
      <c r="J195" s="800"/>
      <c r="K195" s="800"/>
      <c r="L195" s="800"/>
      <c r="M195" s="800"/>
      <c r="N195" s="800"/>
      <c r="O195" s="800"/>
      <c r="P195" s="800"/>
      <c r="Q195" s="800"/>
      <c r="R195" s="800"/>
      <c r="S195" s="800"/>
      <c r="T195" s="800"/>
      <c r="U195" s="800"/>
      <c r="V195" s="800"/>
      <c r="W195" s="800"/>
      <c r="X195" s="800"/>
      <c r="Y195" s="800"/>
      <c r="Z195" s="800"/>
      <c r="AA195" s="800"/>
      <c r="AB195" s="800"/>
      <c r="AC195" s="800"/>
      <c r="AD195" s="800"/>
      <c r="AE195" s="800"/>
    </row>
    <row r="196" spans="1:31" ht="15.75" customHeight="1" x14ac:dyDescent="0.25">
      <c r="A196" s="800"/>
      <c r="B196" s="800"/>
      <c r="C196" s="800"/>
      <c r="D196" s="800"/>
      <c r="E196" s="800"/>
      <c r="F196" s="800"/>
      <c r="G196" s="801"/>
      <c r="H196" s="800"/>
      <c r="I196" s="800"/>
      <c r="J196" s="800"/>
      <c r="K196" s="800"/>
      <c r="L196" s="800"/>
      <c r="M196" s="800"/>
      <c r="N196" s="800"/>
      <c r="O196" s="800"/>
      <c r="P196" s="800"/>
      <c r="Q196" s="800"/>
      <c r="R196" s="800"/>
      <c r="S196" s="800"/>
      <c r="T196" s="800"/>
      <c r="U196" s="800"/>
      <c r="V196" s="800"/>
      <c r="W196" s="800"/>
      <c r="X196" s="800"/>
      <c r="Y196" s="800"/>
      <c r="Z196" s="800"/>
      <c r="AA196" s="800"/>
      <c r="AB196" s="800"/>
      <c r="AC196" s="800"/>
      <c r="AD196" s="800"/>
      <c r="AE196" s="800"/>
    </row>
    <row r="197" spans="1:31" ht="15.75" customHeight="1" x14ac:dyDescent="0.25">
      <c r="A197" s="800"/>
      <c r="B197" s="800"/>
      <c r="C197" s="800"/>
      <c r="D197" s="800"/>
      <c r="E197" s="800"/>
      <c r="F197" s="800"/>
      <c r="G197" s="801"/>
      <c r="H197" s="800"/>
      <c r="I197" s="800"/>
      <c r="J197" s="800"/>
      <c r="K197" s="800"/>
      <c r="L197" s="800"/>
      <c r="M197" s="800"/>
      <c r="N197" s="800"/>
      <c r="O197" s="800"/>
      <c r="P197" s="800"/>
      <c r="Q197" s="800"/>
      <c r="R197" s="800"/>
      <c r="S197" s="800"/>
      <c r="T197" s="800"/>
      <c r="U197" s="800"/>
      <c r="V197" s="800"/>
      <c r="W197" s="800"/>
      <c r="X197" s="800"/>
      <c r="Y197" s="800"/>
      <c r="Z197" s="800"/>
      <c r="AA197" s="800"/>
      <c r="AB197" s="800"/>
      <c r="AC197" s="800"/>
      <c r="AD197" s="800"/>
      <c r="AE197" s="800"/>
    </row>
    <row r="198" spans="1:31" ht="15.75" customHeight="1" x14ac:dyDescent="0.25">
      <c r="A198" s="800"/>
      <c r="B198" s="800"/>
      <c r="C198" s="800"/>
      <c r="D198" s="800"/>
      <c r="E198" s="800"/>
      <c r="F198" s="800"/>
      <c r="G198" s="801"/>
      <c r="H198" s="800"/>
      <c r="I198" s="800"/>
      <c r="J198" s="800"/>
      <c r="K198" s="800"/>
      <c r="L198" s="800"/>
      <c r="M198" s="800"/>
      <c r="N198" s="800"/>
      <c r="O198" s="800"/>
      <c r="P198" s="800"/>
      <c r="Q198" s="800"/>
      <c r="R198" s="800"/>
      <c r="S198" s="800"/>
      <c r="T198" s="800"/>
      <c r="U198" s="800"/>
      <c r="V198" s="800"/>
      <c r="W198" s="800"/>
      <c r="X198" s="800"/>
      <c r="Y198" s="800"/>
      <c r="Z198" s="800"/>
      <c r="AA198" s="800"/>
      <c r="AB198" s="800"/>
      <c r="AC198" s="800"/>
      <c r="AD198" s="800"/>
      <c r="AE198" s="800"/>
    </row>
    <row r="199" spans="1:31" ht="15.75" customHeight="1" x14ac:dyDescent="0.25">
      <c r="A199" s="800"/>
      <c r="B199" s="800"/>
      <c r="C199" s="800"/>
      <c r="D199" s="800"/>
      <c r="E199" s="800"/>
      <c r="F199" s="800"/>
      <c r="G199" s="801"/>
      <c r="H199" s="800"/>
      <c r="I199" s="800"/>
      <c r="J199" s="800"/>
      <c r="K199" s="800"/>
      <c r="L199" s="800"/>
      <c r="M199" s="800"/>
      <c r="N199" s="800"/>
      <c r="O199" s="800"/>
      <c r="P199" s="800"/>
      <c r="Q199" s="800"/>
      <c r="R199" s="800"/>
      <c r="S199" s="800"/>
      <c r="T199" s="800"/>
      <c r="U199" s="800"/>
      <c r="V199" s="800"/>
      <c r="W199" s="800"/>
      <c r="X199" s="800"/>
      <c r="Y199" s="800"/>
      <c r="Z199" s="800"/>
      <c r="AA199" s="800"/>
      <c r="AB199" s="800"/>
      <c r="AC199" s="800"/>
      <c r="AD199" s="800"/>
      <c r="AE199" s="800"/>
    </row>
    <row r="200" spans="1:31" ht="15.75" customHeight="1" x14ac:dyDescent="0.25">
      <c r="A200" s="800"/>
      <c r="B200" s="800"/>
      <c r="C200" s="800"/>
      <c r="D200" s="800"/>
      <c r="E200" s="800"/>
      <c r="F200" s="800"/>
      <c r="G200" s="801"/>
      <c r="H200" s="800"/>
      <c r="I200" s="800"/>
      <c r="J200" s="800"/>
      <c r="K200" s="800"/>
      <c r="L200" s="800"/>
      <c r="M200" s="800"/>
      <c r="N200" s="800"/>
      <c r="O200" s="800"/>
      <c r="P200" s="800"/>
      <c r="Q200" s="800"/>
      <c r="R200" s="800"/>
      <c r="S200" s="800"/>
      <c r="T200" s="800"/>
      <c r="U200" s="800"/>
      <c r="V200" s="800"/>
      <c r="W200" s="800"/>
      <c r="X200" s="800"/>
      <c r="Y200" s="800"/>
      <c r="Z200" s="800"/>
      <c r="AA200" s="800"/>
      <c r="AB200" s="800"/>
      <c r="AC200" s="800"/>
      <c r="AD200" s="800"/>
      <c r="AE200" s="800"/>
    </row>
    <row r="201" spans="1:31" ht="15.75" customHeight="1" x14ac:dyDescent="0.25">
      <c r="A201" s="800"/>
      <c r="B201" s="800"/>
      <c r="C201" s="800"/>
      <c r="D201" s="800"/>
      <c r="E201" s="800"/>
      <c r="F201" s="800"/>
      <c r="G201" s="801"/>
      <c r="H201" s="800"/>
      <c r="I201" s="800"/>
      <c r="J201" s="800"/>
      <c r="K201" s="800"/>
      <c r="L201" s="800"/>
      <c r="M201" s="800"/>
      <c r="N201" s="800"/>
      <c r="O201" s="800"/>
      <c r="P201" s="800"/>
      <c r="Q201" s="800"/>
      <c r="R201" s="800"/>
      <c r="S201" s="800"/>
      <c r="T201" s="800"/>
      <c r="U201" s="800"/>
      <c r="V201" s="800"/>
      <c r="W201" s="800"/>
      <c r="X201" s="800"/>
      <c r="Y201" s="800"/>
      <c r="Z201" s="800"/>
      <c r="AA201" s="800"/>
      <c r="AB201" s="800"/>
      <c r="AC201" s="800"/>
      <c r="AD201" s="800"/>
      <c r="AE201" s="800"/>
    </row>
    <row r="202" spans="1:31" ht="15.75" customHeight="1" x14ac:dyDescent="0.25">
      <c r="A202" s="800"/>
      <c r="B202" s="800"/>
      <c r="C202" s="800"/>
      <c r="D202" s="800"/>
      <c r="E202" s="800"/>
      <c r="F202" s="800"/>
      <c r="G202" s="801"/>
      <c r="H202" s="800"/>
      <c r="I202" s="800"/>
      <c r="J202" s="800"/>
      <c r="K202" s="800"/>
      <c r="L202" s="800"/>
      <c r="M202" s="800"/>
      <c r="N202" s="800"/>
      <c r="O202" s="800"/>
      <c r="P202" s="800"/>
      <c r="Q202" s="800"/>
      <c r="R202" s="800"/>
      <c r="S202" s="800"/>
      <c r="T202" s="800"/>
      <c r="U202" s="800"/>
      <c r="V202" s="800"/>
      <c r="W202" s="800"/>
      <c r="X202" s="800"/>
      <c r="Y202" s="800"/>
      <c r="Z202" s="800"/>
      <c r="AA202" s="800"/>
      <c r="AB202" s="800"/>
      <c r="AC202" s="800"/>
      <c r="AD202" s="800"/>
      <c r="AE202" s="800"/>
    </row>
    <row r="203" spans="1:31" ht="15.75" customHeight="1" x14ac:dyDescent="0.25">
      <c r="A203" s="800"/>
      <c r="B203" s="800"/>
      <c r="C203" s="800"/>
      <c r="D203" s="800"/>
      <c r="E203" s="800"/>
      <c r="F203" s="800"/>
      <c r="G203" s="801"/>
      <c r="H203" s="800"/>
      <c r="I203" s="800"/>
      <c r="J203" s="800"/>
      <c r="K203" s="800"/>
      <c r="L203" s="800"/>
      <c r="M203" s="800"/>
      <c r="N203" s="800"/>
      <c r="O203" s="800"/>
      <c r="P203" s="800"/>
      <c r="Q203" s="800"/>
      <c r="R203" s="800"/>
      <c r="S203" s="800"/>
      <c r="T203" s="800"/>
      <c r="U203" s="800"/>
      <c r="V203" s="800"/>
      <c r="W203" s="800"/>
      <c r="X203" s="800"/>
      <c r="Y203" s="800"/>
      <c r="Z203" s="800"/>
      <c r="AA203" s="800"/>
      <c r="AB203" s="800"/>
      <c r="AC203" s="800"/>
      <c r="AD203" s="800"/>
      <c r="AE203" s="800"/>
    </row>
    <row r="204" spans="1:31" ht="15.75" customHeight="1" x14ac:dyDescent="0.25">
      <c r="A204" s="800"/>
      <c r="B204" s="800"/>
      <c r="C204" s="800"/>
      <c r="D204" s="800"/>
      <c r="E204" s="800"/>
      <c r="F204" s="800"/>
      <c r="G204" s="801"/>
      <c r="H204" s="800"/>
      <c r="I204" s="800"/>
      <c r="J204" s="800"/>
      <c r="K204" s="800"/>
      <c r="L204" s="800"/>
      <c r="M204" s="800"/>
      <c r="N204" s="800"/>
      <c r="O204" s="800"/>
      <c r="P204" s="800"/>
      <c r="Q204" s="800"/>
      <c r="R204" s="800"/>
      <c r="S204" s="800"/>
      <c r="T204" s="800"/>
      <c r="U204" s="800"/>
      <c r="V204" s="800"/>
      <c r="W204" s="800"/>
      <c r="X204" s="800"/>
      <c r="Y204" s="800"/>
      <c r="Z204" s="800"/>
      <c r="AA204" s="800"/>
      <c r="AB204" s="800"/>
      <c r="AC204" s="800"/>
      <c r="AD204" s="800"/>
      <c r="AE204" s="800"/>
    </row>
    <row r="205" spans="1:31" ht="15.75" customHeight="1" x14ac:dyDescent="0.25">
      <c r="A205" s="800"/>
      <c r="B205" s="800"/>
      <c r="C205" s="800"/>
      <c r="D205" s="800"/>
      <c r="E205" s="800"/>
      <c r="F205" s="800"/>
      <c r="G205" s="801"/>
      <c r="H205" s="800"/>
      <c r="I205" s="800"/>
      <c r="J205" s="800"/>
      <c r="K205" s="800"/>
      <c r="L205" s="800"/>
      <c r="M205" s="800"/>
      <c r="N205" s="800"/>
      <c r="O205" s="800"/>
      <c r="P205" s="800"/>
      <c r="Q205" s="800"/>
      <c r="R205" s="800"/>
      <c r="S205" s="800"/>
      <c r="T205" s="800"/>
      <c r="U205" s="800"/>
      <c r="V205" s="800"/>
      <c r="W205" s="800"/>
      <c r="X205" s="800"/>
      <c r="Y205" s="800"/>
      <c r="Z205" s="800"/>
      <c r="AA205" s="800"/>
      <c r="AB205" s="800"/>
      <c r="AC205" s="800"/>
      <c r="AD205" s="800"/>
      <c r="AE205" s="800"/>
    </row>
    <row r="206" spans="1:31" ht="15.75" customHeight="1" x14ac:dyDescent="0.25">
      <c r="A206" s="800"/>
      <c r="B206" s="800"/>
      <c r="C206" s="800"/>
      <c r="D206" s="800"/>
      <c r="E206" s="800"/>
      <c r="F206" s="800"/>
      <c r="G206" s="801"/>
      <c r="H206" s="800"/>
      <c r="I206" s="800"/>
      <c r="J206" s="800"/>
      <c r="K206" s="800"/>
      <c r="L206" s="800"/>
      <c r="M206" s="800"/>
      <c r="N206" s="800"/>
      <c r="O206" s="800"/>
      <c r="P206" s="800"/>
      <c r="Q206" s="800"/>
      <c r="R206" s="800"/>
      <c r="S206" s="800"/>
      <c r="T206" s="800"/>
      <c r="U206" s="800"/>
      <c r="V206" s="800"/>
      <c r="W206" s="800"/>
      <c r="X206" s="800"/>
      <c r="Y206" s="800"/>
      <c r="Z206" s="800"/>
      <c r="AA206" s="800"/>
      <c r="AB206" s="800"/>
      <c r="AC206" s="800"/>
      <c r="AD206" s="800"/>
      <c r="AE206" s="800"/>
    </row>
    <row r="207" spans="1:31" ht="15.75" customHeight="1" x14ac:dyDescent="0.25">
      <c r="A207" s="800"/>
      <c r="B207" s="800"/>
      <c r="C207" s="800"/>
      <c r="D207" s="800"/>
      <c r="E207" s="800"/>
      <c r="F207" s="800"/>
      <c r="G207" s="801"/>
      <c r="H207" s="800"/>
      <c r="I207" s="800"/>
      <c r="J207" s="800"/>
      <c r="K207" s="800"/>
      <c r="L207" s="800"/>
      <c r="M207" s="800"/>
      <c r="N207" s="800"/>
      <c r="O207" s="800"/>
      <c r="P207" s="800"/>
      <c r="Q207" s="800"/>
      <c r="R207" s="800"/>
      <c r="S207" s="800"/>
      <c r="T207" s="800"/>
      <c r="U207" s="800"/>
      <c r="V207" s="800"/>
      <c r="W207" s="800"/>
      <c r="X207" s="800"/>
      <c r="Y207" s="800"/>
      <c r="Z207" s="800"/>
      <c r="AA207" s="800"/>
      <c r="AB207" s="800"/>
      <c r="AC207" s="800"/>
      <c r="AD207" s="800"/>
      <c r="AE207" s="800"/>
    </row>
    <row r="208" spans="1:31" ht="15.75" customHeight="1" x14ac:dyDescent="0.25">
      <c r="A208" s="800"/>
      <c r="B208" s="800"/>
      <c r="C208" s="800"/>
      <c r="D208" s="800"/>
      <c r="E208" s="800"/>
      <c r="F208" s="800"/>
      <c r="G208" s="801"/>
      <c r="H208" s="800"/>
      <c r="I208" s="800"/>
      <c r="J208" s="800"/>
      <c r="K208" s="800"/>
      <c r="L208" s="800"/>
      <c r="M208" s="800"/>
      <c r="N208" s="800"/>
      <c r="O208" s="800"/>
      <c r="P208" s="800"/>
      <c r="Q208" s="800"/>
      <c r="R208" s="800"/>
      <c r="S208" s="800"/>
      <c r="T208" s="800"/>
      <c r="U208" s="800"/>
      <c r="V208" s="800"/>
      <c r="W208" s="800"/>
      <c r="X208" s="800"/>
      <c r="Y208" s="800"/>
      <c r="Z208" s="800"/>
      <c r="AA208" s="800"/>
      <c r="AB208" s="800"/>
      <c r="AC208" s="800"/>
      <c r="AD208" s="800"/>
      <c r="AE208" s="800"/>
    </row>
    <row r="209" spans="1:31" ht="15.75" customHeight="1" x14ac:dyDescent="0.25">
      <c r="A209" s="800"/>
      <c r="B209" s="800"/>
      <c r="C209" s="800"/>
      <c r="D209" s="800"/>
      <c r="E209" s="800"/>
      <c r="F209" s="800"/>
      <c r="G209" s="801"/>
      <c r="H209" s="800"/>
      <c r="I209" s="800"/>
      <c r="J209" s="800"/>
      <c r="K209" s="800"/>
      <c r="L209" s="800"/>
      <c r="M209" s="800"/>
      <c r="N209" s="800"/>
      <c r="O209" s="800"/>
      <c r="P209" s="800"/>
      <c r="Q209" s="800"/>
      <c r="R209" s="800"/>
      <c r="S209" s="800"/>
      <c r="T209" s="800"/>
      <c r="U209" s="800"/>
      <c r="V209" s="800"/>
      <c r="W209" s="800"/>
      <c r="X209" s="800"/>
      <c r="Y209" s="800"/>
      <c r="Z209" s="800"/>
      <c r="AA209" s="800"/>
      <c r="AB209" s="800"/>
      <c r="AC209" s="800"/>
      <c r="AD209" s="800"/>
      <c r="AE209" s="800"/>
    </row>
    <row r="210" spans="1:31" ht="15.75" customHeight="1" x14ac:dyDescent="0.25">
      <c r="A210" s="800"/>
      <c r="B210" s="800"/>
      <c r="C210" s="800"/>
      <c r="D210" s="800"/>
      <c r="E210" s="800"/>
      <c r="F210" s="800"/>
      <c r="G210" s="801"/>
      <c r="H210" s="800"/>
      <c r="I210" s="800"/>
      <c r="J210" s="800"/>
      <c r="K210" s="800"/>
      <c r="L210" s="800"/>
      <c r="M210" s="800"/>
      <c r="N210" s="800"/>
      <c r="O210" s="800"/>
      <c r="P210" s="800"/>
      <c r="Q210" s="800"/>
      <c r="R210" s="800"/>
      <c r="S210" s="800"/>
      <c r="T210" s="800"/>
      <c r="U210" s="800"/>
      <c r="V210" s="800"/>
      <c r="W210" s="800"/>
      <c r="X210" s="800"/>
      <c r="Y210" s="800"/>
      <c r="Z210" s="800"/>
      <c r="AA210" s="800"/>
      <c r="AB210" s="800"/>
      <c r="AC210" s="800"/>
      <c r="AD210" s="800"/>
      <c r="AE210" s="800"/>
    </row>
    <row r="211" spans="1:31" ht="15.75" customHeight="1" x14ac:dyDescent="0.25">
      <c r="A211" s="800"/>
      <c r="B211" s="800"/>
      <c r="C211" s="800"/>
      <c r="D211" s="800"/>
      <c r="E211" s="800"/>
      <c r="F211" s="800"/>
      <c r="G211" s="801"/>
      <c r="H211" s="800"/>
      <c r="I211" s="800"/>
      <c r="J211" s="800"/>
      <c r="K211" s="800"/>
      <c r="L211" s="800"/>
      <c r="M211" s="800"/>
      <c r="N211" s="800"/>
      <c r="O211" s="800"/>
      <c r="P211" s="800"/>
      <c r="Q211" s="800"/>
      <c r="R211" s="800"/>
      <c r="S211" s="800"/>
      <c r="T211" s="800"/>
      <c r="U211" s="800"/>
      <c r="V211" s="800"/>
      <c r="W211" s="800"/>
      <c r="X211" s="800"/>
      <c r="Y211" s="800"/>
      <c r="Z211" s="800"/>
      <c r="AA211" s="800"/>
      <c r="AB211" s="800"/>
      <c r="AC211" s="800"/>
      <c r="AD211" s="800"/>
      <c r="AE211" s="800"/>
    </row>
    <row r="212" spans="1:31" ht="15.75" customHeight="1" x14ac:dyDescent="0.25">
      <c r="A212" s="800"/>
      <c r="B212" s="800"/>
      <c r="C212" s="800"/>
      <c r="D212" s="800"/>
      <c r="E212" s="800"/>
      <c r="F212" s="800"/>
      <c r="G212" s="801"/>
      <c r="H212" s="800"/>
      <c r="I212" s="800"/>
      <c r="J212" s="800"/>
      <c r="K212" s="800"/>
      <c r="L212" s="800"/>
      <c r="M212" s="800"/>
      <c r="N212" s="800"/>
      <c r="O212" s="800"/>
      <c r="P212" s="800"/>
      <c r="Q212" s="800"/>
      <c r="R212" s="800"/>
      <c r="S212" s="800"/>
      <c r="T212" s="800"/>
      <c r="U212" s="800"/>
      <c r="V212" s="800"/>
      <c r="W212" s="800"/>
      <c r="X212" s="800"/>
      <c r="Y212" s="800"/>
      <c r="Z212" s="800"/>
      <c r="AA212" s="800"/>
      <c r="AB212" s="800"/>
      <c r="AC212" s="800"/>
      <c r="AD212" s="800"/>
      <c r="AE212" s="800"/>
    </row>
    <row r="213" spans="1:31" ht="15.75" customHeight="1" x14ac:dyDescent="0.25">
      <c r="A213" s="800"/>
      <c r="B213" s="800"/>
      <c r="C213" s="800"/>
      <c r="D213" s="800"/>
      <c r="E213" s="800"/>
      <c r="F213" s="800"/>
      <c r="G213" s="801"/>
      <c r="H213" s="800"/>
      <c r="I213" s="800"/>
      <c r="J213" s="800"/>
      <c r="K213" s="800"/>
      <c r="L213" s="800"/>
      <c r="M213" s="800"/>
      <c r="N213" s="800"/>
      <c r="O213" s="800"/>
      <c r="P213" s="800"/>
      <c r="Q213" s="800"/>
      <c r="R213" s="800"/>
      <c r="S213" s="800"/>
      <c r="T213" s="800"/>
      <c r="U213" s="800"/>
      <c r="V213" s="800"/>
      <c r="W213" s="800"/>
      <c r="X213" s="800"/>
      <c r="Y213" s="800"/>
      <c r="Z213" s="800"/>
      <c r="AA213" s="800"/>
      <c r="AB213" s="800"/>
      <c r="AC213" s="800"/>
      <c r="AD213" s="800"/>
      <c r="AE213" s="800"/>
    </row>
    <row r="214" spans="1:31" ht="15.75" customHeight="1" x14ac:dyDescent="0.25">
      <c r="A214" s="800"/>
      <c r="B214" s="800"/>
      <c r="C214" s="800"/>
      <c r="D214" s="800"/>
      <c r="E214" s="800"/>
      <c r="F214" s="800"/>
      <c r="G214" s="801"/>
      <c r="H214" s="800"/>
      <c r="I214" s="800"/>
      <c r="J214" s="800"/>
      <c r="K214" s="800"/>
      <c r="L214" s="800"/>
      <c r="M214" s="800"/>
      <c r="N214" s="800"/>
      <c r="O214" s="800"/>
      <c r="P214" s="800"/>
      <c r="Q214" s="800"/>
      <c r="R214" s="800"/>
      <c r="S214" s="800"/>
      <c r="T214" s="800"/>
      <c r="U214" s="800"/>
      <c r="V214" s="800"/>
      <c r="W214" s="800"/>
      <c r="X214" s="800"/>
      <c r="Y214" s="800"/>
      <c r="Z214" s="800"/>
      <c r="AA214" s="800"/>
      <c r="AB214" s="800"/>
      <c r="AC214" s="800"/>
      <c r="AD214" s="800"/>
      <c r="AE214" s="800"/>
    </row>
    <row r="215" spans="1:31" ht="15.75" customHeight="1" x14ac:dyDescent="0.25">
      <c r="A215" s="800"/>
      <c r="B215" s="800"/>
      <c r="C215" s="800"/>
      <c r="D215" s="800"/>
      <c r="E215" s="800"/>
      <c r="F215" s="800"/>
      <c r="G215" s="801"/>
      <c r="H215" s="800"/>
      <c r="I215" s="800"/>
      <c r="J215" s="800"/>
      <c r="K215" s="800"/>
      <c r="L215" s="800"/>
      <c r="M215" s="800"/>
      <c r="N215" s="800"/>
      <c r="O215" s="800"/>
      <c r="P215" s="800"/>
      <c r="Q215" s="800"/>
      <c r="R215" s="800"/>
      <c r="S215" s="800"/>
      <c r="T215" s="800"/>
      <c r="U215" s="800"/>
      <c r="V215" s="800"/>
      <c r="W215" s="800"/>
      <c r="X215" s="800"/>
      <c r="Y215" s="800"/>
      <c r="Z215" s="800"/>
      <c r="AA215" s="800"/>
      <c r="AB215" s="800"/>
      <c r="AC215" s="800"/>
      <c r="AD215" s="800"/>
      <c r="AE215" s="800"/>
    </row>
    <row r="216" spans="1:31" ht="15.75" customHeight="1" x14ac:dyDescent="0.25">
      <c r="A216" s="800"/>
      <c r="B216" s="800"/>
      <c r="C216" s="800"/>
      <c r="D216" s="800"/>
      <c r="E216" s="800"/>
      <c r="F216" s="800"/>
      <c r="G216" s="801"/>
      <c r="H216" s="800"/>
      <c r="I216" s="800"/>
      <c r="J216" s="800"/>
      <c r="K216" s="800"/>
      <c r="L216" s="800"/>
      <c r="M216" s="800"/>
      <c r="N216" s="800"/>
      <c r="O216" s="800"/>
      <c r="P216" s="800"/>
      <c r="Q216" s="800"/>
      <c r="R216" s="800"/>
      <c r="S216" s="800"/>
      <c r="T216" s="800"/>
      <c r="U216" s="800"/>
      <c r="V216" s="800"/>
      <c r="W216" s="800"/>
      <c r="X216" s="800"/>
      <c r="Y216" s="800"/>
      <c r="Z216" s="800"/>
      <c r="AA216" s="800"/>
      <c r="AB216" s="800"/>
      <c r="AC216" s="800"/>
      <c r="AD216" s="800"/>
      <c r="AE216" s="800"/>
    </row>
    <row r="217" spans="1:31" ht="15.75" customHeight="1" x14ac:dyDescent="0.25">
      <c r="A217" s="800"/>
      <c r="B217" s="800"/>
      <c r="C217" s="800"/>
      <c r="D217" s="800"/>
      <c r="E217" s="800"/>
      <c r="F217" s="800"/>
      <c r="G217" s="801"/>
      <c r="H217" s="800"/>
      <c r="I217" s="800"/>
      <c r="J217" s="800"/>
      <c r="K217" s="800"/>
      <c r="L217" s="800"/>
      <c r="M217" s="800"/>
      <c r="N217" s="800"/>
      <c r="O217" s="800"/>
      <c r="P217" s="800"/>
      <c r="Q217" s="800"/>
      <c r="R217" s="800"/>
      <c r="S217" s="800"/>
      <c r="T217" s="800"/>
      <c r="U217" s="800"/>
      <c r="V217" s="800"/>
      <c r="W217" s="800"/>
      <c r="X217" s="800"/>
      <c r="Y217" s="800"/>
      <c r="Z217" s="800"/>
      <c r="AA217" s="800"/>
      <c r="AB217" s="800"/>
      <c r="AC217" s="800"/>
      <c r="AD217" s="800"/>
      <c r="AE217" s="800"/>
    </row>
    <row r="218" spans="1:31" ht="15.75" customHeight="1" x14ac:dyDescent="0.25">
      <c r="A218" s="800"/>
      <c r="B218" s="800"/>
      <c r="C218" s="800"/>
      <c r="D218" s="800"/>
      <c r="E218" s="800"/>
      <c r="F218" s="800"/>
      <c r="G218" s="801"/>
      <c r="H218" s="800"/>
      <c r="I218" s="800"/>
      <c r="J218" s="800"/>
      <c r="K218" s="800"/>
      <c r="L218" s="800"/>
      <c r="M218" s="800"/>
      <c r="N218" s="800"/>
      <c r="O218" s="800"/>
      <c r="P218" s="800"/>
      <c r="Q218" s="800"/>
      <c r="R218" s="800"/>
      <c r="S218" s="800"/>
      <c r="T218" s="800"/>
      <c r="U218" s="800"/>
      <c r="V218" s="800"/>
      <c r="W218" s="800"/>
      <c r="X218" s="800"/>
      <c r="Y218" s="800"/>
      <c r="Z218" s="800"/>
      <c r="AA218" s="800"/>
      <c r="AB218" s="800"/>
      <c r="AC218" s="800"/>
      <c r="AD218" s="800"/>
      <c r="AE218" s="800"/>
    </row>
    <row r="219" spans="1:31" ht="15.75" customHeight="1" x14ac:dyDescent="0.25">
      <c r="A219" s="800"/>
      <c r="B219" s="800"/>
      <c r="C219" s="800"/>
      <c r="D219" s="800"/>
      <c r="E219" s="800"/>
      <c r="F219" s="800"/>
      <c r="G219" s="801"/>
      <c r="H219" s="800"/>
      <c r="I219" s="800"/>
      <c r="J219" s="800"/>
      <c r="K219" s="800"/>
      <c r="L219" s="800"/>
      <c r="M219" s="800"/>
      <c r="N219" s="800"/>
      <c r="O219" s="800"/>
      <c r="P219" s="800"/>
      <c r="Q219" s="800"/>
      <c r="R219" s="800"/>
      <c r="S219" s="800"/>
      <c r="T219" s="800"/>
      <c r="U219" s="800"/>
      <c r="V219" s="800"/>
      <c r="W219" s="800"/>
      <c r="X219" s="800"/>
      <c r="Y219" s="800"/>
      <c r="Z219" s="800"/>
      <c r="AA219" s="800"/>
      <c r="AB219" s="800"/>
      <c r="AC219" s="800"/>
      <c r="AD219" s="800"/>
      <c r="AE219" s="800"/>
    </row>
    <row r="220" spans="1:31" ht="15.75" customHeight="1" x14ac:dyDescent="0.25">
      <c r="A220" s="800"/>
      <c r="B220" s="800"/>
      <c r="C220" s="800"/>
      <c r="D220" s="800"/>
      <c r="E220" s="800"/>
      <c r="F220" s="800"/>
      <c r="G220" s="801"/>
      <c r="H220" s="800"/>
      <c r="I220" s="800"/>
      <c r="J220" s="800"/>
      <c r="K220" s="800"/>
      <c r="L220" s="800"/>
      <c r="M220" s="800"/>
      <c r="N220" s="800"/>
      <c r="O220" s="800"/>
      <c r="P220" s="800"/>
      <c r="Q220" s="800"/>
      <c r="R220" s="800"/>
      <c r="S220" s="800"/>
      <c r="T220" s="800"/>
      <c r="U220" s="800"/>
      <c r="V220" s="800"/>
      <c r="W220" s="800"/>
      <c r="X220" s="800"/>
      <c r="Y220" s="800"/>
      <c r="Z220" s="800"/>
      <c r="AA220" s="800"/>
      <c r="AB220" s="800"/>
      <c r="AC220" s="800"/>
      <c r="AD220" s="800"/>
      <c r="AE220" s="800"/>
    </row>
    <row r="221" spans="1:31" ht="15.75" customHeight="1" x14ac:dyDescent="0.25">
      <c r="A221" s="800"/>
      <c r="B221" s="800"/>
      <c r="C221" s="800"/>
      <c r="D221" s="800"/>
      <c r="E221" s="800"/>
      <c r="F221" s="800"/>
      <c r="G221" s="801"/>
      <c r="H221" s="800"/>
      <c r="I221" s="800"/>
      <c r="J221" s="800"/>
      <c r="K221" s="800"/>
      <c r="L221" s="800"/>
      <c r="M221" s="800"/>
      <c r="N221" s="800"/>
      <c r="O221" s="800"/>
      <c r="P221" s="800"/>
      <c r="Q221" s="800"/>
      <c r="R221" s="800"/>
      <c r="S221" s="800"/>
      <c r="T221" s="800"/>
      <c r="U221" s="800"/>
      <c r="V221" s="800"/>
      <c r="W221" s="800"/>
      <c r="X221" s="800"/>
      <c r="Y221" s="800"/>
      <c r="Z221" s="800"/>
      <c r="AA221" s="800"/>
      <c r="AB221" s="800"/>
      <c r="AC221" s="800"/>
      <c r="AD221" s="800"/>
      <c r="AE221" s="800"/>
    </row>
    <row r="222" spans="1:31" ht="15.75" customHeight="1" x14ac:dyDescent="0.25">
      <c r="A222" s="800"/>
      <c r="B222" s="800"/>
      <c r="C222" s="800"/>
      <c r="D222" s="800"/>
      <c r="E222" s="800"/>
      <c r="F222" s="800"/>
      <c r="G222" s="801"/>
      <c r="H222" s="800"/>
      <c r="I222" s="800"/>
      <c r="J222" s="800"/>
      <c r="K222" s="800"/>
      <c r="L222" s="800"/>
      <c r="M222" s="800"/>
      <c r="N222" s="800"/>
      <c r="O222" s="800"/>
      <c r="P222" s="800"/>
      <c r="Q222" s="800"/>
      <c r="R222" s="800"/>
      <c r="S222" s="800"/>
      <c r="T222" s="800"/>
      <c r="U222" s="800"/>
      <c r="V222" s="800"/>
      <c r="W222" s="800"/>
      <c r="X222" s="800"/>
      <c r="Y222" s="800"/>
      <c r="Z222" s="800"/>
      <c r="AA222" s="800"/>
      <c r="AB222" s="800"/>
      <c r="AC222" s="800"/>
      <c r="AD222" s="800"/>
      <c r="AE222" s="800"/>
    </row>
    <row r="223" spans="1:31" ht="15.75" customHeight="1" x14ac:dyDescent="0.25">
      <c r="A223" s="800"/>
      <c r="B223" s="800"/>
      <c r="C223" s="800"/>
      <c r="D223" s="800"/>
      <c r="E223" s="800"/>
      <c r="F223" s="800"/>
      <c r="G223" s="801"/>
      <c r="H223" s="800"/>
      <c r="I223" s="800"/>
      <c r="J223" s="800"/>
      <c r="K223" s="800"/>
      <c r="L223" s="800"/>
      <c r="M223" s="800"/>
      <c r="N223" s="800"/>
      <c r="O223" s="800"/>
      <c r="P223" s="800"/>
      <c r="Q223" s="800"/>
      <c r="R223" s="800"/>
      <c r="S223" s="800"/>
      <c r="T223" s="800"/>
      <c r="U223" s="800"/>
      <c r="V223" s="800"/>
      <c r="W223" s="800"/>
      <c r="X223" s="800"/>
      <c r="Y223" s="800"/>
      <c r="Z223" s="800"/>
      <c r="AA223" s="800"/>
      <c r="AB223" s="800"/>
      <c r="AC223" s="800"/>
      <c r="AD223" s="800"/>
      <c r="AE223" s="800"/>
    </row>
    <row r="224" spans="1:31" ht="15.75" customHeight="1" x14ac:dyDescent="0.25">
      <c r="A224" s="800"/>
      <c r="B224" s="800"/>
      <c r="C224" s="800"/>
      <c r="D224" s="800"/>
      <c r="E224" s="800"/>
      <c r="F224" s="800"/>
      <c r="G224" s="801"/>
      <c r="H224" s="800"/>
      <c r="I224" s="800"/>
      <c r="J224" s="800"/>
      <c r="K224" s="800"/>
      <c r="L224" s="800"/>
      <c r="M224" s="800"/>
      <c r="N224" s="800"/>
      <c r="O224" s="800"/>
      <c r="P224" s="800"/>
      <c r="Q224" s="800"/>
      <c r="R224" s="800"/>
      <c r="S224" s="800"/>
      <c r="T224" s="800"/>
      <c r="U224" s="800"/>
      <c r="V224" s="800"/>
      <c r="W224" s="800"/>
      <c r="X224" s="800"/>
      <c r="Y224" s="800"/>
      <c r="Z224" s="800"/>
      <c r="AA224" s="800"/>
      <c r="AB224" s="800"/>
      <c r="AC224" s="800"/>
      <c r="AD224" s="800"/>
      <c r="AE224" s="800"/>
    </row>
    <row r="225" spans="1:31" ht="15.75" customHeight="1" x14ac:dyDescent="0.25">
      <c r="A225" s="800"/>
      <c r="B225" s="800"/>
      <c r="C225" s="800"/>
      <c r="D225" s="800"/>
      <c r="E225" s="800"/>
      <c r="F225" s="800"/>
      <c r="G225" s="801"/>
      <c r="H225" s="800"/>
      <c r="I225" s="800"/>
      <c r="J225" s="800"/>
      <c r="K225" s="800"/>
      <c r="L225" s="800"/>
      <c r="M225" s="800"/>
      <c r="N225" s="800"/>
      <c r="O225" s="800"/>
      <c r="P225" s="800"/>
      <c r="Q225" s="800"/>
      <c r="R225" s="800"/>
      <c r="S225" s="800"/>
      <c r="T225" s="800"/>
      <c r="U225" s="800"/>
      <c r="V225" s="800"/>
      <c r="W225" s="800"/>
      <c r="X225" s="800"/>
      <c r="Y225" s="800"/>
      <c r="Z225" s="800"/>
      <c r="AA225" s="800"/>
      <c r="AB225" s="800"/>
      <c r="AC225" s="800"/>
      <c r="AD225" s="800"/>
      <c r="AE225" s="800"/>
    </row>
    <row r="226" spans="1:31" ht="15.75" customHeight="1" x14ac:dyDescent="0.25">
      <c r="A226" s="800"/>
      <c r="B226" s="800"/>
      <c r="C226" s="800"/>
      <c r="D226" s="800"/>
      <c r="E226" s="800"/>
      <c r="F226" s="800"/>
      <c r="G226" s="801"/>
      <c r="H226" s="800"/>
      <c r="I226" s="800"/>
      <c r="J226" s="800"/>
      <c r="K226" s="800"/>
      <c r="L226" s="800"/>
      <c r="M226" s="800"/>
      <c r="N226" s="800"/>
      <c r="O226" s="800"/>
      <c r="P226" s="800"/>
      <c r="Q226" s="800"/>
      <c r="R226" s="800"/>
      <c r="S226" s="800"/>
      <c r="T226" s="800"/>
      <c r="U226" s="800"/>
      <c r="V226" s="800"/>
      <c r="W226" s="800"/>
      <c r="X226" s="800"/>
      <c r="Y226" s="800"/>
      <c r="Z226" s="800"/>
      <c r="AA226" s="800"/>
      <c r="AB226" s="800"/>
      <c r="AC226" s="800"/>
      <c r="AD226" s="800"/>
      <c r="AE226" s="800"/>
    </row>
    <row r="227" spans="1:31" ht="15.75" customHeight="1" x14ac:dyDescent="0.25">
      <c r="A227" s="800"/>
      <c r="B227" s="800"/>
      <c r="C227" s="800"/>
      <c r="D227" s="800"/>
      <c r="E227" s="800"/>
      <c r="F227" s="800"/>
      <c r="G227" s="801"/>
      <c r="H227" s="800"/>
      <c r="I227" s="800"/>
      <c r="J227" s="800"/>
      <c r="K227" s="800"/>
      <c r="L227" s="800"/>
      <c r="M227" s="800"/>
      <c r="N227" s="800"/>
      <c r="O227" s="800"/>
      <c r="P227" s="800"/>
      <c r="Q227" s="800"/>
      <c r="R227" s="800"/>
      <c r="S227" s="800"/>
      <c r="T227" s="800"/>
      <c r="U227" s="800"/>
      <c r="V227" s="800"/>
      <c r="W227" s="800"/>
      <c r="X227" s="800"/>
      <c r="Y227" s="800"/>
      <c r="Z227" s="800"/>
      <c r="AA227" s="800"/>
      <c r="AB227" s="800"/>
      <c r="AC227" s="800"/>
      <c r="AD227" s="800"/>
      <c r="AE227" s="800"/>
    </row>
    <row r="228" spans="1:31" ht="15.75" customHeight="1" x14ac:dyDescent="0.25">
      <c r="A228" s="800"/>
      <c r="B228" s="800"/>
      <c r="C228" s="800"/>
      <c r="D228" s="800"/>
      <c r="E228" s="800"/>
      <c r="F228" s="800"/>
      <c r="G228" s="801"/>
      <c r="H228" s="800"/>
      <c r="I228" s="800"/>
      <c r="J228" s="800"/>
      <c r="K228" s="800"/>
      <c r="L228" s="800"/>
      <c r="M228" s="800"/>
      <c r="N228" s="800"/>
      <c r="O228" s="800"/>
      <c r="P228" s="800"/>
      <c r="Q228" s="800"/>
      <c r="R228" s="800"/>
      <c r="S228" s="800"/>
      <c r="T228" s="800"/>
      <c r="U228" s="800"/>
      <c r="V228" s="800"/>
      <c r="W228" s="800"/>
      <c r="X228" s="800"/>
      <c r="Y228" s="800"/>
      <c r="Z228" s="800"/>
      <c r="AA228" s="800"/>
      <c r="AB228" s="800"/>
      <c r="AC228" s="800"/>
      <c r="AD228" s="800"/>
      <c r="AE228" s="800"/>
    </row>
    <row r="229" spans="1:31" ht="15.75" customHeight="1" x14ac:dyDescent="0.25">
      <c r="A229" s="800"/>
      <c r="B229" s="800"/>
      <c r="C229" s="800"/>
      <c r="D229" s="800"/>
      <c r="E229" s="800"/>
      <c r="F229" s="800"/>
      <c r="G229" s="801"/>
      <c r="H229" s="800"/>
      <c r="I229" s="800"/>
      <c r="J229" s="800"/>
      <c r="K229" s="800"/>
      <c r="L229" s="800"/>
      <c r="M229" s="800"/>
      <c r="N229" s="800"/>
      <c r="O229" s="800"/>
      <c r="P229" s="800"/>
      <c r="Q229" s="800"/>
      <c r="R229" s="800"/>
      <c r="S229" s="800"/>
      <c r="T229" s="800"/>
      <c r="U229" s="800"/>
      <c r="V229" s="800"/>
      <c r="W229" s="800"/>
      <c r="X229" s="800"/>
      <c r="Y229" s="800"/>
      <c r="Z229" s="800"/>
      <c r="AA229" s="800"/>
      <c r="AB229" s="800"/>
      <c r="AC229" s="800"/>
      <c r="AD229" s="800"/>
      <c r="AE229" s="800"/>
    </row>
    <row r="230" spans="1:31" ht="15.75" customHeight="1" x14ac:dyDescent="0.25">
      <c r="A230" s="800"/>
      <c r="B230" s="800"/>
      <c r="C230" s="800"/>
      <c r="D230" s="800"/>
      <c r="E230" s="800"/>
      <c r="F230" s="800"/>
      <c r="G230" s="801"/>
      <c r="H230" s="800"/>
      <c r="I230" s="800"/>
      <c r="J230" s="800"/>
      <c r="K230" s="800"/>
      <c r="L230" s="800"/>
      <c r="M230" s="800"/>
      <c r="N230" s="800"/>
      <c r="O230" s="800"/>
      <c r="P230" s="800"/>
      <c r="Q230" s="800"/>
      <c r="R230" s="800"/>
      <c r="S230" s="800"/>
      <c r="T230" s="800"/>
      <c r="U230" s="800"/>
      <c r="V230" s="800"/>
      <c r="W230" s="800"/>
      <c r="X230" s="800"/>
      <c r="Y230" s="800"/>
      <c r="Z230" s="800"/>
      <c r="AA230" s="800"/>
      <c r="AB230" s="800"/>
      <c r="AC230" s="800"/>
      <c r="AD230" s="800"/>
      <c r="AE230" s="800"/>
    </row>
    <row r="231" spans="1:31" ht="15.75" customHeight="1" x14ac:dyDescent="0.25">
      <c r="A231" s="800"/>
      <c r="B231" s="800"/>
      <c r="C231" s="800"/>
      <c r="D231" s="800"/>
      <c r="E231" s="800"/>
      <c r="F231" s="800"/>
      <c r="G231" s="801"/>
      <c r="H231" s="800"/>
      <c r="I231" s="800"/>
      <c r="J231" s="800"/>
      <c r="K231" s="800"/>
      <c r="L231" s="800"/>
      <c r="M231" s="800"/>
      <c r="N231" s="800"/>
      <c r="O231" s="800"/>
      <c r="P231" s="800"/>
      <c r="Q231" s="800"/>
      <c r="R231" s="800"/>
      <c r="S231" s="800"/>
      <c r="T231" s="800"/>
      <c r="U231" s="800"/>
      <c r="V231" s="800"/>
      <c r="W231" s="800"/>
      <c r="X231" s="800"/>
      <c r="Y231" s="800"/>
      <c r="Z231" s="800"/>
      <c r="AA231" s="800"/>
      <c r="AB231" s="800"/>
      <c r="AC231" s="800"/>
      <c r="AD231" s="800"/>
      <c r="AE231" s="800"/>
    </row>
    <row r="232" spans="1:31" ht="15.75" customHeight="1" x14ac:dyDescent="0.25">
      <c r="A232" s="800"/>
      <c r="B232" s="800"/>
      <c r="C232" s="800"/>
      <c r="D232" s="800"/>
      <c r="E232" s="800"/>
      <c r="F232" s="800"/>
      <c r="G232" s="801"/>
      <c r="H232" s="800"/>
      <c r="I232" s="800"/>
      <c r="J232" s="800"/>
      <c r="K232" s="800"/>
      <c r="L232" s="800"/>
      <c r="M232" s="800"/>
      <c r="N232" s="800"/>
      <c r="O232" s="800"/>
      <c r="P232" s="800"/>
      <c r="Q232" s="800"/>
      <c r="R232" s="800"/>
      <c r="S232" s="800"/>
      <c r="T232" s="800"/>
      <c r="U232" s="800"/>
      <c r="V232" s="800"/>
      <c r="W232" s="800"/>
      <c r="X232" s="800"/>
      <c r="Y232" s="800"/>
      <c r="Z232" s="800"/>
      <c r="AA232" s="800"/>
      <c r="AB232" s="800"/>
      <c r="AC232" s="800"/>
      <c r="AD232" s="800"/>
      <c r="AE232" s="800"/>
    </row>
    <row r="233" spans="1:31" ht="15.75" customHeight="1" x14ac:dyDescent="0.25">
      <c r="A233" s="800"/>
      <c r="B233" s="800"/>
      <c r="C233" s="800"/>
      <c r="D233" s="800"/>
      <c r="E233" s="800"/>
      <c r="F233" s="800"/>
      <c r="G233" s="801"/>
      <c r="H233" s="800"/>
      <c r="I233" s="800"/>
      <c r="J233" s="800"/>
      <c r="K233" s="800"/>
      <c r="L233" s="800"/>
      <c r="M233" s="800"/>
      <c r="N233" s="800"/>
      <c r="O233" s="800"/>
      <c r="P233" s="800"/>
      <c r="Q233" s="800"/>
      <c r="R233" s="800"/>
      <c r="S233" s="800"/>
      <c r="T233" s="800"/>
      <c r="U233" s="800"/>
      <c r="V233" s="800"/>
      <c r="W233" s="800"/>
      <c r="X233" s="800"/>
      <c r="Y233" s="800"/>
      <c r="Z233" s="800"/>
      <c r="AA233" s="800"/>
      <c r="AB233" s="800"/>
      <c r="AC233" s="800"/>
      <c r="AD233" s="800"/>
      <c r="AE233" s="800"/>
    </row>
    <row r="234" spans="1:31" ht="15.75" customHeight="1" x14ac:dyDescent="0.25">
      <c r="A234" s="800"/>
      <c r="B234" s="800"/>
      <c r="C234" s="800"/>
      <c r="D234" s="800"/>
      <c r="E234" s="800"/>
      <c r="F234" s="800"/>
      <c r="G234" s="801"/>
      <c r="H234" s="800"/>
      <c r="I234" s="800"/>
      <c r="J234" s="800"/>
      <c r="K234" s="800"/>
      <c r="L234" s="800"/>
      <c r="M234" s="800"/>
      <c r="N234" s="800"/>
      <c r="O234" s="800"/>
      <c r="P234" s="800"/>
      <c r="Q234" s="800"/>
      <c r="R234" s="800"/>
      <c r="S234" s="800"/>
      <c r="T234" s="800"/>
      <c r="U234" s="800"/>
      <c r="V234" s="800"/>
      <c r="W234" s="800"/>
      <c r="X234" s="800"/>
      <c r="Y234" s="800"/>
      <c r="Z234" s="800"/>
      <c r="AA234" s="800"/>
      <c r="AB234" s="800"/>
      <c r="AC234" s="800"/>
      <c r="AD234" s="800"/>
      <c r="AE234" s="800"/>
    </row>
    <row r="235" spans="1:31" ht="15.75" customHeight="1" x14ac:dyDescent="0.25">
      <c r="A235" s="800"/>
      <c r="B235" s="800"/>
      <c r="C235" s="800"/>
      <c r="D235" s="800"/>
      <c r="E235" s="800"/>
      <c r="F235" s="800"/>
      <c r="G235" s="801"/>
      <c r="H235" s="800"/>
      <c r="I235" s="800"/>
      <c r="J235" s="800"/>
      <c r="K235" s="800"/>
      <c r="L235" s="800"/>
      <c r="M235" s="800"/>
      <c r="N235" s="800"/>
      <c r="O235" s="800"/>
      <c r="P235" s="800"/>
      <c r="Q235" s="800"/>
      <c r="R235" s="800"/>
      <c r="S235" s="800"/>
      <c r="T235" s="800"/>
      <c r="U235" s="800"/>
      <c r="V235" s="800"/>
      <c r="W235" s="800"/>
      <c r="X235" s="800"/>
      <c r="Y235" s="800"/>
      <c r="Z235" s="800"/>
      <c r="AA235" s="800"/>
      <c r="AB235" s="800"/>
      <c r="AC235" s="800"/>
      <c r="AD235" s="800"/>
      <c r="AE235" s="800"/>
    </row>
    <row r="236" spans="1:31" ht="15.75" customHeight="1" x14ac:dyDescent="0.25">
      <c r="A236" s="800"/>
      <c r="B236" s="800"/>
      <c r="C236" s="800"/>
      <c r="D236" s="800"/>
      <c r="E236" s="800"/>
      <c r="F236" s="800"/>
      <c r="G236" s="801"/>
      <c r="H236" s="800"/>
      <c r="I236" s="800"/>
      <c r="J236" s="800"/>
      <c r="K236" s="800"/>
      <c r="L236" s="800"/>
      <c r="M236" s="800"/>
      <c r="N236" s="800"/>
      <c r="O236" s="800"/>
      <c r="P236" s="800"/>
      <c r="Q236" s="800"/>
      <c r="R236" s="800"/>
      <c r="S236" s="800"/>
      <c r="T236" s="800"/>
      <c r="U236" s="800"/>
      <c r="V236" s="800"/>
      <c r="W236" s="800"/>
      <c r="X236" s="800"/>
      <c r="Y236" s="800"/>
      <c r="Z236" s="800"/>
      <c r="AA236" s="800"/>
      <c r="AB236" s="800"/>
      <c r="AC236" s="800"/>
      <c r="AD236" s="800"/>
      <c r="AE236" s="800"/>
    </row>
    <row r="237" spans="1:31" ht="15.75" customHeight="1" x14ac:dyDescent="0.25">
      <c r="A237" s="800"/>
      <c r="B237" s="800"/>
      <c r="C237" s="800"/>
      <c r="D237" s="800"/>
      <c r="E237" s="800"/>
      <c r="F237" s="800"/>
      <c r="G237" s="801"/>
      <c r="H237" s="800"/>
      <c r="I237" s="800"/>
      <c r="J237" s="800"/>
      <c r="K237" s="800"/>
      <c r="L237" s="800"/>
      <c r="M237" s="800"/>
      <c r="N237" s="800"/>
      <c r="O237" s="800"/>
      <c r="P237" s="800"/>
      <c r="Q237" s="800"/>
      <c r="R237" s="800"/>
      <c r="S237" s="800"/>
      <c r="T237" s="800"/>
      <c r="U237" s="800"/>
      <c r="V237" s="800"/>
      <c r="W237" s="800"/>
      <c r="X237" s="800"/>
      <c r="Y237" s="800"/>
      <c r="Z237" s="800"/>
      <c r="AA237" s="800"/>
      <c r="AB237" s="800"/>
      <c r="AC237" s="800"/>
      <c r="AD237" s="800"/>
      <c r="AE237" s="800"/>
    </row>
    <row r="238" spans="1:31" ht="15.75" customHeight="1" x14ac:dyDescent="0.25">
      <c r="A238" s="800"/>
      <c r="B238" s="800"/>
      <c r="C238" s="800"/>
      <c r="D238" s="800"/>
      <c r="E238" s="800"/>
      <c r="F238" s="800"/>
      <c r="G238" s="801"/>
      <c r="H238" s="800"/>
      <c r="I238" s="800"/>
      <c r="J238" s="800"/>
      <c r="K238" s="800"/>
      <c r="L238" s="800"/>
      <c r="M238" s="800"/>
      <c r="N238" s="800"/>
      <c r="O238" s="800"/>
      <c r="P238" s="800"/>
      <c r="Q238" s="800"/>
      <c r="R238" s="800"/>
      <c r="S238" s="800"/>
      <c r="T238" s="800"/>
      <c r="U238" s="800"/>
      <c r="V238" s="800"/>
      <c r="W238" s="800"/>
      <c r="X238" s="800"/>
      <c r="Y238" s="800"/>
      <c r="Z238" s="800"/>
      <c r="AA238" s="800"/>
      <c r="AB238" s="800"/>
      <c r="AC238" s="800"/>
      <c r="AD238" s="800"/>
      <c r="AE238" s="800"/>
    </row>
    <row r="239" spans="1:31" ht="15.75" customHeight="1" x14ac:dyDescent="0.25">
      <c r="A239" s="800"/>
      <c r="B239" s="800"/>
      <c r="C239" s="800"/>
      <c r="D239" s="800"/>
      <c r="E239" s="800"/>
      <c r="F239" s="800"/>
      <c r="G239" s="801"/>
      <c r="H239" s="800"/>
      <c r="I239" s="800"/>
      <c r="J239" s="800"/>
      <c r="K239" s="800"/>
      <c r="L239" s="800"/>
      <c r="M239" s="800"/>
      <c r="N239" s="800"/>
      <c r="O239" s="800"/>
      <c r="P239" s="800"/>
      <c r="Q239" s="800"/>
      <c r="R239" s="800"/>
      <c r="S239" s="800"/>
      <c r="T239" s="800"/>
      <c r="U239" s="800"/>
      <c r="V239" s="800"/>
      <c r="W239" s="800"/>
      <c r="X239" s="800"/>
      <c r="Y239" s="800"/>
      <c r="Z239" s="800"/>
      <c r="AA239" s="800"/>
      <c r="AB239" s="800"/>
      <c r="AC239" s="800"/>
      <c r="AD239" s="800"/>
      <c r="AE239" s="800"/>
    </row>
    <row r="240" spans="1:31" ht="15.75" customHeight="1" x14ac:dyDescent="0.25">
      <c r="A240" s="800"/>
      <c r="B240" s="800"/>
      <c r="C240" s="800"/>
      <c r="D240" s="800"/>
      <c r="E240" s="800"/>
      <c r="F240" s="800"/>
      <c r="G240" s="801"/>
      <c r="H240" s="800"/>
      <c r="I240" s="800"/>
      <c r="J240" s="800"/>
      <c r="K240" s="800"/>
      <c r="L240" s="800"/>
      <c r="M240" s="800"/>
      <c r="N240" s="800"/>
      <c r="O240" s="800"/>
      <c r="P240" s="800"/>
      <c r="Q240" s="800"/>
      <c r="R240" s="800"/>
      <c r="S240" s="800"/>
      <c r="T240" s="800"/>
      <c r="U240" s="800"/>
      <c r="V240" s="800"/>
      <c r="W240" s="800"/>
      <c r="X240" s="800"/>
      <c r="Y240" s="800"/>
      <c r="Z240" s="800"/>
      <c r="AA240" s="800"/>
      <c r="AB240" s="800"/>
      <c r="AC240" s="800"/>
      <c r="AD240" s="800"/>
      <c r="AE240" s="800"/>
    </row>
    <row r="241" spans="1:31" ht="15.75" customHeight="1" x14ac:dyDescent="0.25">
      <c r="A241" s="800"/>
      <c r="B241" s="800"/>
      <c r="C241" s="800"/>
      <c r="D241" s="800"/>
      <c r="E241" s="800"/>
      <c r="F241" s="800"/>
      <c r="G241" s="801"/>
      <c r="H241" s="800"/>
      <c r="I241" s="800"/>
      <c r="J241" s="800"/>
      <c r="K241" s="800"/>
      <c r="L241" s="800"/>
      <c r="M241" s="800"/>
      <c r="N241" s="800"/>
      <c r="O241" s="800"/>
      <c r="P241" s="800"/>
      <c r="Q241" s="800"/>
      <c r="R241" s="800"/>
      <c r="S241" s="800"/>
      <c r="T241" s="800"/>
      <c r="U241" s="800"/>
      <c r="V241" s="800"/>
      <c r="W241" s="800"/>
      <c r="X241" s="800"/>
      <c r="Y241" s="800"/>
      <c r="Z241" s="800"/>
      <c r="AA241" s="800"/>
      <c r="AB241" s="800"/>
      <c r="AC241" s="800"/>
      <c r="AD241" s="800"/>
      <c r="AE241" s="800"/>
    </row>
    <row r="242" spans="1:31" ht="15.75" customHeight="1" x14ac:dyDescent="0.25">
      <c r="A242" s="800"/>
      <c r="B242" s="800"/>
      <c r="C242" s="800"/>
      <c r="D242" s="800"/>
      <c r="E242" s="800"/>
      <c r="F242" s="800"/>
      <c r="G242" s="801"/>
      <c r="H242" s="800"/>
      <c r="I242" s="800"/>
      <c r="J242" s="800"/>
      <c r="K242" s="800"/>
      <c r="L242" s="800"/>
      <c r="M242" s="800"/>
      <c r="N242" s="800"/>
      <c r="O242" s="800"/>
      <c r="P242" s="800"/>
      <c r="Q242" s="800"/>
      <c r="R242" s="800"/>
      <c r="S242" s="800"/>
      <c r="T242" s="800"/>
      <c r="U242" s="800"/>
      <c r="V242" s="800"/>
      <c r="W242" s="800"/>
      <c r="X242" s="800"/>
      <c r="Y242" s="800"/>
      <c r="Z242" s="800"/>
      <c r="AA242" s="800"/>
      <c r="AB242" s="800"/>
      <c r="AC242" s="800"/>
      <c r="AD242" s="800"/>
      <c r="AE242" s="800"/>
    </row>
    <row r="243" spans="1:31" ht="15.75" customHeight="1" x14ac:dyDescent="0.25">
      <c r="A243" s="800"/>
      <c r="B243" s="800"/>
      <c r="C243" s="800"/>
      <c r="D243" s="800"/>
      <c r="E243" s="800"/>
      <c r="F243" s="800"/>
      <c r="G243" s="801"/>
      <c r="H243" s="800"/>
      <c r="I243" s="800"/>
      <c r="J243" s="800"/>
      <c r="K243" s="800"/>
      <c r="L243" s="800"/>
      <c r="M243" s="800"/>
      <c r="N243" s="800"/>
      <c r="O243" s="800"/>
      <c r="P243" s="800"/>
      <c r="Q243" s="800"/>
      <c r="R243" s="800"/>
      <c r="S243" s="800"/>
      <c r="T243" s="800"/>
      <c r="U243" s="800"/>
      <c r="V243" s="800"/>
      <c r="W243" s="800"/>
      <c r="X243" s="800"/>
      <c r="Y243" s="800"/>
      <c r="Z243" s="800"/>
      <c r="AA243" s="800"/>
      <c r="AB243" s="800"/>
      <c r="AC243" s="800"/>
      <c r="AD243" s="800"/>
      <c r="AE243" s="800"/>
    </row>
    <row r="244" spans="1:31" ht="15.75" customHeight="1" x14ac:dyDescent="0.25">
      <c r="A244" s="800"/>
      <c r="B244" s="800"/>
      <c r="C244" s="800"/>
      <c r="D244" s="800"/>
      <c r="E244" s="800"/>
      <c r="F244" s="800"/>
      <c r="G244" s="801"/>
      <c r="H244" s="800"/>
      <c r="I244" s="800"/>
      <c r="J244" s="800"/>
      <c r="K244" s="800"/>
      <c r="L244" s="800"/>
      <c r="M244" s="800"/>
      <c r="N244" s="800"/>
      <c r="O244" s="800"/>
      <c r="P244" s="800"/>
      <c r="Q244" s="800"/>
      <c r="R244" s="800"/>
      <c r="S244" s="800"/>
      <c r="T244" s="800"/>
      <c r="U244" s="800"/>
      <c r="V244" s="800"/>
      <c r="W244" s="800"/>
      <c r="X244" s="800"/>
      <c r="Y244" s="800"/>
      <c r="Z244" s="800"/>
      <c r="AA244" s="800"/>
      <c r="AB244" s="800"/>
      <c r="AC244" s="800"/>
      <c r="AD244" s="800"/>
      <c r="AE244" s="800"/>
    </row>
    <row r="245" spans="1:31" ht="15.75" customHeight="1" x14ac:dyDescent="0.25">
      <c r="A245" s="800"/>
      <c r="B245" s="800"/>
      <c r="C245" s="800"/>
      <c r="D245" s="800"/>
      <c r="E245" s="800"/>
      <c r="F245" s="800"/>
      <c r="G245" s="801"/>
      <c r="H245" s="800"/>
      <c r="I245" s="800"/>
      <c r="J245" s="800"/>
      <c r="K245" s="800"/>
      <c r="L245" s="800"/>
      <c r="M245" s="800"/>
      <c r="N245" s="800"/>
      <c r="O245" s="800"/>
      <c r="P245" s="800"/>
      <c r="Q245" s="800"/>
      <c r="R245" s="800"/>
      <c r="S245" s="800"/>
      <c r="T245" s="800"/>
      <c r="U245" s="800"/>
      <c r="V245" s="800"/>
      <c r="W245" s="800"/>
      <c r="X245" s="800"/>
      <c r="Y245" s="800"/>
      <c r="Z245" s="800"/>
      <c r="AA245" s="800"/>
      <c r="AB245" s="800"/>
      <c r="AC245" s="800"/>
      <c r="AD245" s="800"/>
      <c r="AE245" s="800"/>
    </row>
    <row r="246" spans="1:31" ht="15.75" customHeight="1" x14ac:dyDescent="0.25">
      <c r="A246" s="800"/>
      <c r="B246" s="800"/>
      <c r="C246" s="800"/>
      <c r="D246" s="800"/>
      <c r="E246" s="800"/>
      <c r="F246" s="800"/>
      <c r="G246" s="801"/>
      <c r="H246" s="800"/>
      <c r="I246" s="800"/>
      <c r="J246" s="800"/>
      <c r="K246" s="800"/>
      <c r="L246" s="800"/>
      <c r="M246" s="800"/>
      <c r="N246" s="800"/>
      <c r="O246" s="800"/>
      <c r="P246" s="800"/>
      <c r="Q246" s="800"/>
      <c r="R246" s="800"/>
      <c r="S246" s="800"/>
      <c r="T246" s="800"/>
      <c r="U246" s="800"/>
      <c r="V246" s="800"/>
      <c r="W246" s="800"/>
      <c r="X246" s="800"/>
      <c r="Y246" s="800"/>
      <c r="Z246" s="800"/>
      <c r="AA246" s="800"/>
      <c r="AB246" s="800"/>
      <c r="AC246" s="800"/>
      <c r="AD246" s="800"/>
      <c r="AE246" s="800"/>
    </row>
    <row r="247" spans="1:31" ht="15.75" customHeight="1" x14ac:dyDescent="0.25">
      <c r="A247" s="800"/>
      <c r="B247" s="800"/>
      <c r="C247" s="800"/>
      <c r="D247" s="800"/>
      <c r="E247" s="800"/>
      <c r="F247" s="800"/>
      <c r="G247" s="801"/>
      <c r="H247" s="800"/>
      <c r="I247" s="800"/>
      <c r="J247" s="800"/>
      <c r="K247" s="800"/>
      <c r="L247" s="800"/>
      <c r="M247" s="800"/>
      <c r="N247" s="800"/>
      <c r="O247" s="800"/>
      <c r="P247" s="800"/>
      <c r="Q247" s="800"/>
      <c r="R247" s="800"/>
      <c r="S247" s="800"/>
      <c r="T247" s="800"/>
      <c r="U247" s="800"/>
      <c r="V247" s="800"/>
      <c r="W247" s="800"/>
      <c r="X247" s="800"/>
      <c r="Y247" s="800"/>
      <c r="Z247" s="800"/>
      <c r="AA247" s="800"/>
      <c r="AB247" s="800"/>
      <c r="AC247" s="800"/>
      <c r="AD247" s="800"/>
      <c r="AE247" s="800"/>
    </row>
    <row r="248" spans="1:31" ht="15.75" customHeight="1" x14ac:dyDescent="0.25">
      <c r="A248" s="800"/>
      <c r="B248" s="800"/>
      <c r="C248" s="800"/>
      <c r="D248" s="800"/>
      <c r="E248" s="800"/>
      <c r="F248" s="800"/>
      <c r="G248" s="801"/>
      <c r="H248" s="800"/>
      <c r="I248" s="800"/>
      <c r="J248" s="800"/>
      <c r="K248" s="800"/>
      <c r="L248" s="800"/>
      <c r="M248" s="800"/>
      <c r="N248" s="800"/>
      <c r="O248" s="800"/>
      <c r="P248" s="800"/>
      <c r="Q248" s="800"/>
      <c r="R248" s="800"/>
      <c r="S248" s="800"/>
      <c r="T248" s="800"/>
      <c r="U248" s="800"/>
      <c r="V248" s="800"/>
      <c r="W248" s="800"/>
      <c r="X248" s="800"/>
      <c r="Y248" s="800"/>
      <c r="Z248" s="800"/>
      <c r="AA248" s="800"/>
      <c r="AB248" s="800"/>
      <c r="AC248" s="800"/>
      <c r="AD248" s="800"/>
      <c r="AE248" s="800"/>
    </row>
    <row r="249" spans="1:31" ht="15.75" customHeight="1" x14ac:dyDescent="0.25">
      <c r="A249" s="800"/>
      <c r="B249" s="800"/>
      <c r="C249" s="800"/>
      <c r="D249" s="800"/>
      <c r="E249" s="800"/>
      <c r="F249" s="800"/>
      <c r="G249" s="801"/>
      <c r="H249" s="800"/>
      <c r="I249" s="800"/>
      <c r="J249" s="800"/>
      <c r="K249" s="800"/>
      <c r="L249" s="800"/>
      <c r="M249" s="800"/>
      <c r="N249" s="800"/>
      <c r="O249" s="800"/>
      <c r="P249" s="800"/>
      <c r="Q249" s="800"/>
      <c r="R249" s="800"/>
      <c r="S249" s="800"/>
      <c r="T249" s="800"/>
      <c r="U249" s="800"/>
      <c r="V249" s="800"/>
      <c r="W249" s="800"/>
      <c r="X249" s="800"/>
      <c r="Y249" s="800"/>
      <c r="Z249" s="800"/>
      <c r="AA249" s="800"/>
      <c r="AB249" s="800"/>
      <c r="AC249" s="800"/>
      <c r="AD249" s="800"/>
      <c r="AE249" s="800"/>
    </row>
    <row r="250" spans="1:31" ht="15.75" customHeight="1" x14ac:dyDescent="0.25">
      <c r="A250" s="800"/>
      <c r="B250" s="800"/>
      <c r="C250" s="800"/>
      <c r="D250" s="800"/>
      <c r="E250" s="800"/>
      <c r="F250" s="800"/>
      <c r="G250" s="801"/>
      <c r="H250" s="800"/>
      <c r="I250" s="800"/>
      <c r="J250" s="800"/>
      <c r="K250" s="800"/>
      <c r="L250" s="800"/>
      <c r="M250" s="800"/>
      <c r="N250" s="800"/>
      <c r="O250" s="800"/>
      <c r="P250" s="800"/>
      <c r="Q250" s="800"/>
      <c r="R250" s="800"/>
      <c r="S250" s="800"/>
      <c r="T250" s="800"/>
      <c r="U250" s="800"/>
      <c r="V250" s="800"/>
      <c r="W250" s="800"/>
      <c r="X250" s="800"/>
      <c r="Y250" s="800"/>
      <c r="Z250" s="800"/>
      <c r="AA250" s="800"/>
      <c r="AB250" s="800"/>
      <c r="AC250" s="800"/>
      <c r="AD250" s="800"/>
      <c r="AE250" s="800"/>
    </row>
    <row r="251" spans="1:31" ht="15.75" customHeight="1" x14ac:dyDescent="0.25">
      <c r="A251" s="800"/>
      <c r="B251" s="800"/>
      <c r="C251" s="800"/>
      <c r="D251" s="800"/>
      <c r="E251" s="800"/>
      <c r="F251" s="800"/>
      <c r="G251" s="801"/>
      <c r="H251" s="800"/>
      <c r="I251" s="800"/>
      <c r="J251" s="800"/>
      <c r="K251" s="800"/>
      <c r="L251" s="800"/>
      <c r="M251" s="800"/>
      <c r="N251" s="800"/>
      <c r="O251" s="800"/>
      <c r="P251" s="800"/>
      <c r="Q251" s="800"/>
      <c r="R251" s="800"/>
      <c r="S251" s="800"/>
      <c r="T251" s="800"/>
      <c r="U251" s="800"/>
      <c r="V251" s="800"/>
      <c r="W251" s="800"/>
      <c r="X251" s="800"/>
      <c r="Y251" s="800"/>
      <c r="Z251" s="800"/>
      <c r="AA251" s="800"/>
      <c r="AB251" s="800"/>
      <c r="AC251" s="800"/>
      <c r="AD251" s="800"/>
      <c r="AE251" s="800"/>
    </row>
    <row r="252" spans="1:31" ht="15.75" customHeight="1" x14ac:dyDescent="0.25">
      <c r="A252" s="800"/>
      <c r="B252" s="800"/>
      <c r="C252" s="800"/>
      <c r="D252" s="800"/>
      <c r="E252" s="800"/>
      <c r="F252" s="800"/>
      <c r="G252" s="801"/>
      <c r="H252" s="800"/>
      <c r="I252" s="800"/>
      <c r="J252" s="800"/>
      <c r="K252" s="800"/>
      <c r="L252" s="800"/>
      <c r="M252" s="800"/>
      <c r="N252" s="800"/>
      <c r="O252" s="800"/>
      <c r="P252" s="800"/>
      <c r="Q252" s="800"/>
      <c r="R252" s="800"/>
      <c r="S252" s="800"/>
      <c r="T252" s="800"/>
      <c r="U252" s="800"/>
      <c r="V252" s="800"/>
      <c r="W252" s="800"/>
      <c r="X252" s="800"/>
      <c r="Y252" s="800"/>
      <c r="Z252" s="800"/>
      <c r="AA252" s="800"/>
      <c r="AB252" s="800"/>
      <c r="AC252" s="800"/>
      <c r="AD252" s="800"/>
      <c r="AE252" s="800"/>
    </row>
    <row r="253" spans="1:31" ht="15.75" customHeight="1" x14ac:dyDescent="0.25">
      <c r="A253" s="800"/>
      <c r="B253" s="800"/>
      <c r="C253" s="800"/>
      <c r="D253" s="800"/>
      <c r="E253" s="800"/>
      <c r="F253" s="800"/>
      <c r="G253" s="801"/>
      <c r="H253" s="800"/>
      <c r="I253" s="800"/>
      <c r="J253" s="800"/>
      <c r="K253" s="800"/>
      <c r="L253" s="800"/>
      <c r="M253" s="800"/>
      <c r="N253" s="800"/>
      <c r="O253" s="800"/>
      <c r="P253" s="800"/>
      <c r="Q253" s="800"/>
      <c r="R253" s="800"/>
      <c r="S253" s="800"/>
      <c r="T253" s="800"/>
      <c r="U253" s="800"/>
      <c r="V253" s="800"/>
      <c r="W253" s="800"/>
      <c r="X253" s="800"/>
      <c r="Y253" s="800"/>
      <c r="Z253" s="800"/>
      <c r="AA253" s="800"/>
      <c r="AB253" s="800"/>
      <c r="AC253" s="800"/>
      <c r="AD253" s="800"/>
      <c r="AE253" s="800"/>
    </row>
    <row r="254" spans="1:31" ht="15.75" customHeight="1" x14ac:dyDescent="0.25">
      <c r="A254" s="800"/>
      <c r="B254" s="800"/>
      <c r="C254" s="800"/>
      <c r="D254" s="800"/>
      <c r="E254" s="800"/>
      <c r="F254" s="800"/>
      <c r="G254" s="801"/>
      <c r="H254" s="800"/>
      <c r="I254" s="800"/>
      <c r="J254" s="800"/>
      <c r="K254" s="800"/>
      <c r="L254" s="800"/>
      <c r="M254" s="800"/>
      <c r="N254" s="800"/>
      <c r="O254" s="800"/>
      <c r="P254" s="800"/>
      <c r="Q254" s="800"/>
      <c r="R254" s="800"/>
      <c r="S254" s="800"/>
      <c r="T254" s="800"/>
      <c r="U254" s="800"/>
      <c r="V254" s="800"/>
      <c r="W254" s="800"/>
      <c r="X254" s="800"/>
      <c r="Y254" s="800"/>
      <c r="Z254" s="800"/>
      <c r="AA254" s="800"/>
      <c r="AB254" s="800"/>
      <c r="AC254" s="800"/>
      <c r="AD254" s="800"/>
      <c r="AE254" s="800"/>
    </row>
    <row r="255" spans="1:31" ht="15.75" customHeight="1" x14ac:dyDescent="0.25">
      <c r="A255" s="800"/>
      <c r="B255" s="800"/>
      <c r="C255" s="800"/>
      <c r="D255" s="800"/>
      <c r="E255" s="800"/>
      <c r="F255" s="800"/>
      <c r="G255" s="801"/>
      <c r="H255" s="800"/>
      <c r="I255" s="800"/>
      <c r="J255" s="800"/>
      <c r="K255" s="800"/>
      <c r="L255" s="800"/>
      <c r="M255" s="800"/>
      <c r="N255" s="800"/>
      <c r="O255" s="800"/>
      <c r="P255" s="800"/>
      <c r="Q255" s="800"/>
      <c r="R255" s="800"/>
      <c r="S255" s="800"/>
      <c r="T255" s="800"/>
      <c r="U255" s="800"/>
      <c r="V255" s="800"/>
      <c r="W255" s="800"/>
      <c r="X255" s="800"/>
      <c r="Y255" s="800"/>
      <c r="Z255" s="800"/>
      <c r="AA255" s="800"/>
      <c r="AB255" s="800"/>
      <c r="AC255" s="800"/>
      <c r="AD255" s="800"/>
      <c r="AE255" s="800"/>
    </row>
    <row r="256" spans="1:31" ht="15.75" customHeight="1" x14ac:dyDescent="0.25">
      <c r="A256" s="800"/>
      <c r="B256" s="800"/>
      <c r="C256" s="800"/>
      <c r="D256" s="800"/>
      <c r="E256" s="800"/>
      <c r="F256" s="800"/>
      <c r="G256" s="801"/>
      <c r="H256" s="800"/>
      <c r="I256" s="800"/>
      <c r="J256" s="800"/>
      <c r="K256" s="800"/>
      <c r="L256" s="800"/>
      <c r="M256" s="800"/>
      <c r="N256" s="800"/>
      <c r="O256" s="800"/>
      <c r="P256" s="800"/>
      <c r="Q256" s="800"/>
      <c r="R256" s="800"/>
      <c r="S256" s="800"/>
      <c r="T256" s="800"/>
      <c r="U256" s="800"/>
      <c r="V256" s="800"/>
      <c r="W256" s="800"/>
      <c r="X256" s="800"/>
      <c r="Y256" s="800"/>
      <c r="Z256" s="800"/>
      <c r="AA256" s="800"/>
      <c r="AB256" s="800"/>
      <c r="AC256" s="800"/>
      <c r="AD256" s="800"/>
      <c r="AE256" s="800"/>
    </row>
    <row r="257" spans="1:31" ht="15.75" customHeight="1" x14ac:dyDescent="0.25">
      <c r="A257" s="800"/>
      <c r="B257" s="800"/>
      <c r="C257" s="800"/>
      <c r="D257" s="800"/>
      <c r="E257" s="800"/>
      <c r="F257" s="800"/>
      <c r="G257" s="801"/>
      <c r="H257" s="800"/>
      <c r="I257" s="800"/>
      <c r="J257" s="800"/>
      <c r="K257" s="800"/>
      <c r="L257" s="800"/>
      <c r="M257" s="800"/>
      <c r="N257" s="800"/>
      <c r="O257" s="800"/>
      <c r="P257" s="800"/>
      <c r="Q257" s="800"/>
      <c r="R257" s="800"/>
      <c r="S257" s="800"/>
      <c r="T257" s="800"/>
      <c r="U257" s="800"/>
      <c r="V257" s="800"/>
      <c r="W257" s="800"/>
      <c r="X257" s="800"/>
      <c r="Y257" s="800"/>
      <c r="Z257" s="800"/>
      <c r="AA257" s="800"/>
      <c r="AB257" s="800"/>
      <c r="AC257" s="800"/>
      <c r="AD257" s="800"/>
      <c r="AE257" s="800"/>
    </row>
    <row r="258" spans="1:31" ht="15.75" customHeight="1" x14ac:dyDescent="0.25">
      <c r="A258" s="800"/>
      <c r="B258" s="800"/>
      <c r="C258" s="800"/>
      <c r="D258" s="800"/>
      <c r="E258" s="800"/>
      <c r="F258" s="800"/>
      <c r="G258" s="801"/>
      <c r="H258" s="800"/>
      <c r="I258" s="800"/>
      <c r="J258" s="800"/>
      <c r="K258" s="800"/>
      <c r="L258" s="800"/>
      <c r="M258" s="800"/>
      <c r="N258" s="800"/>
      <c r="O258" s="800"/>
      <c r="P258" s="800"/>
      <c r="Q258" s="800"/>
      <c r="R258" s="800"/>
      <c r="S258" s="800"/>
      <c r="T258" s="800"/>
      <c r="U258" s="800"/>
      <c r="V258" s="800"/>
      <c r="W258" s="800"/>
      <c r="X258" s="800"/>
      <c r="Y258" s="800"/>
      <c r="Z258" s="800"/>
      <c r="AA258" s="800"/>
      <c r="AB258" s="800"/>
      <c r="AC258" s="800"/>
      <c r="AD258" s="800"/>
      <c r="AE258" s="800"/>
    </row>
    <row r="259" spans="1:31" ht="15.75" customHeight="1" x14ac:dyDescent="0.25">
      <c r="A259" s="800"/>
      <c r="B259" s="800"/>
      <c r="C259" s="800"/>
      <c r="D259" s="800"/>
      <c r="E259" s="800"/>
      <c r="F259" s="800"/>
      <c r="G259" s="801"/>
      <c r="H259" s="800"/>
      <c r="I259" s="800"/>
      <c r="J259" s="800"/>
      <c r="K259" s="800"/>
      <c r="L259" s="800"/>
      <c r="M259" s="800"/>
      <c r="N259" s="800"/>
      <c r="O259" s="800"/>
      <c r="P259" s="800"/>
      <c r="Q259" s="800"/>
      <c r="R259" s="800"/>
      <c r="S259" s="800"/>
      <c r="T259" s="800"/>
      <c r="U259" s="800"/>
      <c r="V259" s="800"/>
      <c r="W259" s="800"/>
      <c r="X259" s="800"/>
      <c r="Y259" s="800"/>
      <c r="Z259" s="800"/>
      <c r="AA259" s="800"/>
      <c r="AB259" s="800"/>
      <c r="AC259" s="800"/>
      <c r="AD259" s="800"/>
      <c r="AE259" s="800"/>
    </row>
    <row r="260" spans="1:31" ht="15.75" customHeight="1" x14ac:dyDescent="0.25">
      <c r="A260" s="800"/>
      <c r="B260" s="800"/>
      <c r="C260" s="800"/>
      <c r="D260" s="800"/>
      <c r="E260" s="800"/>
      <c r="F260" s="800"/>
      <c r="G260" s="801"/>
      <c r="H260" s="800"/>
      <c r="I260" s="800"/>
      <c r="J260" s="800"/>
      <c r="K260" s="800"/>
      <c r="L260" s="800"/>
      <c r="M260" s="800"/>
      <c r="N260" s="800"/>
      <c r="O260" s="800"/>
      <c r="P260" s="800"/>
      <c r="Q260" s="800"/>
      <c r="R260" s="800"/>
      <c r="S260" s="800"/>
      <c r="T260" s="800"/>
      <c r="U260" s="800"/>
      <c r="V260" s="800"/>
      <c r="W260" s="800"/>
      <c r="X260" s="800"/>
      <c r="Y260" s="800"/>
      <c r="Z260" s="800"/>
      <c r="AA260" s="800"/>
      <c r="AB260" s="800"/>
      <c r="AC260" s="800"/>
      <c r="AD260" s="800"/>
      <c r="AE260" s="800"/>
    </row>
    <row r="261" spans="1:31" ht="15.75" customHeight="1" x14ac:dyDescent="0.25">
      <c r="A261" s="800"/>
      <c r="B261" s="800"/>
      <c r="C261" s="800"/>
      <c r="D261" s="800"/>
      <c r="E261" s="800"/>
      <c r="F261" s="800"/>
      <c r="G261" s="801"/>
      <c r="H261" s="800"/>
      <c r="I261" s="800"/>
      <c r="J261" s="800"/>
      <c r="K261" s="800"/>
      <c r="L261" s="800"/>
      <c r="M261" s="800"/>
      <c r="N261" s="800"/>
      <c r="O261" s="800"/>
      <c r="P261" s="800"/>
      <c r="Q261" s="800"/>
      <c r="R261" s="800"/>
      <c r="S261" s="800"/>
      <c r="T261" s="800"/>
      <c r="U261" s="800"/>
      <c r="V261" s="800"/>
      <c r="W261" s="800"/>
      <c r="X261" s="800"/>
      <c r="Y261" s="800"/>
      <c r="Z261" s="800"/>
      <c r="AA261" s="800"/>
      <c r="AB261" s="800"/>
      <c r="AC261" s="800"/>
      <c r="AD261" s="800"/>
      <c r="AE261" s="800"/>
    </row>
    <row r="262" spans="1:31" ht="15.75" customHeight="1" x14ac:dyDescent="0.25">
      <c r="A262" s="800"/>
      <c r="B262" s="800"/>
      <c r="C262" s="800"/>
      <c r="D262" s="800"/>
      <c r="E262" s="800"/>
      <c r="F262" s="800"/>
      <c r="G262" s="801"/>
      <c r="H262" s="800"/>
      <c r="I262" s="800"/>
      <c r="J262" s="800"/>
      <c r="K262" s="800"/>
      <c r="L262" s="800"/>
      <c r="M262" s="800"/>
      <c r="N262" s="800"/>
      <c r="O262" s="800"/>
      <c r="P262" s="800"/>
      <c r="Q262" s="800"/>
      <c r="R262" s="800"/>
      <c r="S262" s="800"/>
      <c r="T262" s="800"/>
      <c r="U262" s="800"/>
      <c r="V262" s="800"/>
      <c r="W262" s="800"/>
      <c r="X262" s="800"/>
      <c r="Y262" s="800"/>
      <c r="Z262" s="800"/>
      <c r="AA262" s="800"/>
      <c r="AB262" s="800"/>
      <c r="AC262" s="800"/>
      <c r="AD262" s="800"/>
      <c r="AE262" s="800"/>
    </row>
    <row r="263" spans="1:31" ht="15.75" customHeight="1" x14ac:dyDescent="0.25">
      <c r="A263" s="800"/>
      <c r="B263" s="800"/>
      <c r="C263" s="800"/>
      <c r="D263" s="800"/>
      <c r="E263" s="800"/>
      <c r="F263" s="800"/>
      <c r="G263" s="801"/>
      <c r="H263" s="800"/>
      <c r="I263" s="800"/>
      <c r="J263" s="800"/>
      <c r="K263" s="800"/>
      <c r="L263" s="800"/>
      <c r="M263" s="800"/>
      <c r="N263" s="800"/>
      <c r="O263" s="800"/>
      <c r="P263" s="800"/>
      <c r="Q263" s="800"/>
      <c r="R263" s="800"/>
      <c r="S263" s="800"/>
      <c r="T263" s="800"/>
      <c r="U263" s="800"/>
      <c r="V263" s="800"/>
      <c r="W263" s="800"/>
      <c r="X263" s="800"/>
      <c r="Y263" s="800"/>
      <c r="Z263" s="800"/>
      <c r="AA263" s="800"/>
      <c r="AB263" s="800"/>
      <c r="AC263" s="800"/>
      <c r="AD263" s="800"/>
      <c r="AE263" s="800"/>
    </row>
    <row r="264" spans="1:31" ht="15.75" customHeight="1" x14ac:dyDescent="0.25">
      <c r="A264" s="800"/>
      <c r="B264" s="800"/>
      <c r="C264" s="800"/>
      <c r="D264" s="800"/>
      <c r="E264" s="800"/>
      <c r="F264" s="800"/>
      <c r="G264" s="801"/>
      <c r="H264" s="800"/>
      <c r="I264" s="800"/>
      <c r="J264" s="800"/>
      <c r="K264" s="800"/>
      <c r="L264" s="800"/>
      <c r="M264" s="800"/>
      <c r="N264" s="800"/>
      <c r="O264" s="800"/>
      <c r="P264" s="800"/>
      <c r="Q264" s="800"/>
      <c r="R264" s="800"/>
      <c r="S264" s="800"/>
      <c r="T264" s="800"/>
      <c r="U264" s="800"/>
      <c r="V264" s="800"/>
      <c r="W264" s="800"/>
      <c r="X264" s="800"/>
      <c r="Y264" s="800"/>
      <c r="Z264" s="800"/>
      <c r="AA264" s="800"/>
      <c r="AB264" s="800"/>
      <c r="AC264" s="800"/>
      <c r="AD264" s="800"/>
      <c r="AE264" s="800"/>
    </row>
    <row r="265" spans="1:31" ht="15.75" customHeight="1" x14ac:dyDescent="0.25">
      <c r="A265" s="800"/>
      <c r="B265" s="800"/>
      <c r="C265" s="800"/>
      <c r="D265" s="800"/>
      <c r="E265" s="800"/>
      <c r="F265" s="800"/>
      <c r="G265" s="801"/>
      <c r="H265" s="800"/>
      <c r="I265" s="800"/>
      <c r="J265" s="800"/>
      <c r="K265" s="800"/>
      <c r="L265" s="800"/>
      <c r="M265" s="800"/>
      <c r="N265" s="800"/>
      <c r="O265" s="800"/>
      <c r="P265" s="800"/>
      <c r="Q265" s="800"/>
      <c r="R265" s="800"/>
      <c r="S265" s="800"/>
      <c r="T265" s="800"/>
      <c r="U265" s="800"/>
      <c r="V265" s="800"/>
      <c r="W265" s="800"/>
      <c r="X265" s="800"/>
      <c r="Y265" s="800"/>
      <c r="Z265" s="800"/>
      <c r="AA265" s="800"/>
      <c r="AB265" s="800"/>
      <c r="AC265" s="800"/>
      <c r="AD265" s="800"/>
      <c r="AE265" s="800"/>
    </row>
    <row r="266" spans="1:31" ht="15.75" customHeight="1" x14ac:dyDescent="0.25">
      <c r="A266" s="800"/>
      <c r="B266" s="800"/>
      <c r="C266" s="800"/>
      <c r="D266" s="800"/>
      <c r="E266" s="800"/>
      <c r="F266" s="800"/>
      <c r="G266" s="801"/>
      <c r="H266" s="800"/>
      <c r="I266" s="800"/>
      <c r="J266" s="800"/>
      <c r="K266" s="800"/>
      <c r="L266" s="800"/>
      <c r="M266" s="800"/>
      <c r="N266" s="800"/>
      <c r="O266" s="800"/>
      <c r="P266" s="800"/>
      <c r="Q266" s="800"/>
      <c r="R266" s="800"/>
      <c r="S266" s="800"/>
      <c r="T266" s="800"/>
      <c r="U266" s="800"/>
      <c r="V266" s="800"/>
      <c r="W266" s="800"/>
      <c r="X266" s="800"/>
      <c r="Y266" s="800"/>
      <c r="Z266" s="800"/>
      <c r="AA266" s="800"/>
      <c r="AB266" s="800"/>
      <c r="AC266" s="800"/>
      <c r="AD266" s="800"/>
      <c r="AE266" s="800"/>
    </row>
    <row r="267" spans="1:31" ht="15.75" customHeight="1" x14ac:dyDescent="0.25">
      <c r="A267" s="800"/>
      <c r="B267" s="800"/>
      <c r="C267" s="800"/>
      <c r="D267" s="800"/>
      <c r="E267" s="800"/>
      <c r="F267" s="800"/>
      <c r="G267" s="801"/>
      <c r="H267" s="800"/>
      <c r="I267" s="800"/>
      <c r="J267" s="800"/>
      <c r="K267" s="800"/>
      <c r="L267" s="800"/>
      <c r="M267" s="800"/>
      <c r="N267" s="800"/>
      <c r="O267" s="800"/>
      <c r="P267" s="800"/>
      <c r="Q267" s="800"/>
      <c r="R267" s="800"/>
      <c r="S267" s="800"/>
      <c r="T267" s="800"/>
      <c r="U267" s="800"/>
      <c r="V267" s="800"/>
      <c r="W267" s="800"/>
      <c r="X267" s="800"/>
      <c r="Y267" s="800"/>
      <c r="Z267" s="800"/>
      <c r="AA267" s="800"/>
      <c r="AB267" s="800"/>
      <c r="AC267" s="800"/>
      <c r="AD267" s="800"/>
      <c r="AE267" s="800"/>
    </row>
    <row r="268" spans="1:31" ht="15.75" customHeight="1" x14ac:dyDescent="0.25">
      <c r="A268" s="800"/>
      <c r="B268" s="800"/>
      <c r="C268" s="800"/>
      <c r="D268" s="800"/>
      <c r="E268" s="800"/>
      <c r="F268" s="800"/>
      <c r="G268" s="801"/>
      <c r="H268" s="800"/>
      <c r="I268" s="800"/>
      <c r="J268" s="800"/>
      <c r="K268" s="800"/>
      <c r="L268" s="800"/>
      <c r="M268" s="800"/>
      <c r="N268" s="800"/>
      <c r="O268" s="800"/>
      <c r="P268" s="800"/>
      <c r="Q268" s="800"/>
      <c r="R268" s="800"/>
      <c r="S268" s="800"/>
      <c r="T268" s="800"/>
      <c r="U268" s="800"/>
      <c r="V268" s="800"/>
      <c r="W268" s="800"/>
      <c r="X268" s="800"/>
      <c r="Y268" s="800"/>
      <c r="Z268" s="800"/>
      <c r="AA268" s="800"/>
      <c r="AB268" s="800"/>
      <c r="AC268" s="800"/>
      <c r="AD268" s="800"/>
      <c r="AE268" s="800"/>
    </row>
    <row r="269" spans="1:31" ht="15.75" customHeight="1" x14ac:dyDescent="0.25">
      <c r="A269" s="800"/>
      <c r="B269" s="800"/>
      <c r="C269" s="800"/>
      <c r="D269" s="800"/>
      <c r="E269" s="800"/>
      <c r="F269" s="800"/>
      <c r="G269" s="801"/>
      <c r="H269" s="800"/>
      <c r="I269" s="800"/>
      <c r="J269" s="800"/>
      <c r="K269" s="800"/>
      <c r="L269" s="800"/>
      <c r="M269" s="800"/>
      <c r="N269" s="800"/>
      <c r="O269" s="800"/>
      <c r="P269" s="800"/>
      <c r="Q269" s="800"/>
      <c r="R269" s="800"/>
      <c r="S269" s="800"/>
      <c r="T269" s="800"/>
      <c r="U269" s="800"/>
      <c r="V269" s="800"/>
      <c r="W269" s="800"/>
      <c r="X269" s="800"/>
      <c r="Y269" s="800"/>
      <c r="Z269" s="800"/>
      <c r="AA269" s="800"/>
      <c r="AB269" s="800"/>
      <c r="AC269" s="800"/>
      <c r="AD269" s="800"/>
      <c r="AE269" s="800"/>
    </row>
    <row r="270" spans="1:31" ht="15.75" customHeight="1" x14ac:dyDescent="0.25">
      <c r="A270" s="800"/>
      <c r="B270" s="800"/>
      <c r="C270" s="800"/>
      <c r="D270" s="800"/>
      <c r="E270" s="800"/>
      <c r="F270" s="800"/>
      <c r="G270" s="801"/>
      <c r="H270" s="800"/>
      <c r="I270" s="800"/>
      <c r="J270" s="800"/>
      <c r="K270" s="800"/>
      <c r="L270" s="800"/>
      <c r="M270" s="800"/>
      <c r="N270" s="800"/>
      <c r="O270" s="800"/>
      <c r="P270" s="800"/>
      <c r="Q270" s="800"/>
      <c r="R270" s="800"/>
      <c r="S270" s="800"/>
      <c r="T270" s="800"/>
      <c r="U270" s="800"/>
      <c r="V270" s="800"/>
      <c r="W270" s="800"/>
      <c r="X270" s="800"/>
      <c r="Y270" s="800"/>
      <c r="Z270" s="800"/>
      <c r="AA270" s="800"/>
      <c r="AB270" s="800"/>
      <c r="AC270" s="800"/>
      <c r="AD270" s="800"/>
      <c r="AE270" s="800"/>
    </row>
    <row r="271" spans="1:31" ht="15.75" customHeight="1" x14ac:dyDescent="0.25">
      <c r="A271" s="800"/>
      <c r="B271" s="800"/>
      <c r="C271" s="800"/>
      <c r="D271" s="800"/>
      <c r="E271" s="800"/>
      <c r="F271" s="800"/>
      <c r="G271" s="801"/>
      <c r="H271" s="800"/>
      <c r="I271" s="800"/>
      <c r="J271" s="800"/>
      <c r="K271" s="800"/>
      <c r="L271" s="800"/>
      <c r="M271" s="800"/>
      <c r="N271" s="800"/>
      <c r="O271" s="800"/>
      <c r="P271" s="800"/>
      <c r="Q271" s="800"/>
      <c r="R271" s="800"/>
      <c r="S271" s="800"/>
      <c r="T271" s="800"/>
      <c r="U271" s="800"/>
      <c r="V271" s="800"/>
      <c r="W271" s="800"/>
      <c r="X271" s="800"/>
      <c r="Y271" s="800"/>
      <c r="Z271" s="800"/>
      <c r="AA271" s="800"/>
      <c r="AB271" s="800"/>
      <c r="AC271" s="800"/>
      <c r="AD271" s="800"/>
      <c r="AE271" s="800"/>
    </row>
    <row r="272" spans="1:31" ht="15.75" customHeight="1" x14ac:dyDescent="0.25">
      <c r="A272" s="800"/>
      <c r="B272" s="800"/>
      <c r="C272" s="800"/>
      <c r="D272" s="800"/>
      <c r="E272" s="800"/>
      <c r="F272" s="800"/>
      <c r="G272" s="801"/>
      <c r="H272" s="800"/>
      <c r="I272" s="800"/>
      <c r="J272" s="800"/>
      <c r="K272" s="800"/>
      <c r="L272" s="800"/>
      <c r="M272" s="800"/>
      <c r="N272" s="800"/>
      <c r="O272" s="800"/>
      <c r="P272" s="800"/>
      <c r="Q272" s="800"/>
      <c r="R272" s="800"/>
      <c r="S272" s="800"/>
      <c r="T272" s="800"/>
      <c r="U272" s="800"/>
      <c r="V272" s="800"/>
      <c r="W272" s="800"/>
      <c r="X272" s="800"/>
      <c r="Y272" s="800"/>
      <c r="Z272" s="800"/>
      <c r="AA272" s="800"/>
      <c r="AB272" s="800"/>
      <c r="AC272" s="800"/>
      <c r="AD272" s="800"/>
      <c r="AE272" s="800"/>
    </row>
    <row r="273" spans="1:31" ht="15.75" customHeight="1" x14ac:dyDescent="0.25">
      <c r="A273" s="800"/>
      <c r="B273" s="800"/>
      <c r="C273" s="800"/>
      <c r="D273" s="800"/>
      <c r="E273" s="800"/>
      <c r="F273" s="800"/>
      <c r="G273" s="801"/>
      <c r="H273" s="800"/>
      <c r="I273" s="800"/>
      <c r="J273" s="800"/>
      <c r="K273" s="800"/>
      <c r="L273" s="800"/>
      <c r="M273" s="800"/>
      <c r="N273" s="800"/>
      <c r="O273" s="800"/>
      <c r="P273" s="800"/>
      <c r="Q273" s="800"/>
      <c r="R273" s="800"/>
      <c r="S273" s="800"/>
      <c r="T273" s="800"/>
      <c r="U273" s="800"/>
      <c r="V273" s="800"/>
      <c r="W273" s="800"/>
      <c r="X273" s="800"/>
      <c r="Y273" s="800"/>
      <c r="Z273" s="800"/>
      <c r="AA273" s="800"/>
      <c r="AB273" s="800"/>
      <c r="AC273" s="800"/>
      <c r="AD273" s="800"/>
      <c r="AE273" s="800"/>
    </row>
    <row r="274" spans="1:31" ht="15.75" customHeight="1" x14ac:dyDescent="0.25">
      <c r="A274" s="860"/>
      <c r="B274" s="860"/>
      <c r="C274" s="860"/>
      <c r="D274" s="860"/>
      <c r="E274" s="860"/>
      <c r="F274" s="860"/>
      <c r="G274" s="868"/>
      <c r="H274" s="860"/>
      <c r="I274" s="860"/>
      <c r="J274" s="860"/>
      <c r="K274" s="860"/>
      <c r="L274" s="860"/>
      <c r="M274" s="860"/>
      <c r="N274" s="860"/>
      <c r="O274" s="860"/>
      <c r="P274" s="860"/>
      <c r="Q274" s="860"/>
      <c r="R274" s="860"/>
      <c r="S274" s="860"/>
      <c r="T274" s="860"/>
      <c r="U274" s="860"/>
      <c r="V274" s="860"/>
      <c r="W274" s="860"/>
      <c r="X274" s="860"/>
      <c r="Y274" s="860"/>
      <c r="Z274" s="860"/>
      <c r="AA274" s="860"/>
      <c r="AB274" s="860"/>
      <c r="AC274" s="860"/>
      <c r="AD274" s="860"/>
      <c r="AE274" s="860"/>
    </row>
    <row r="275" spans="1:31" ht="15.75" customHeight="1" x14ac:dyDescent="0.25">
      <c r="A275" s="860"/>
      <c r="B275" s="860"/>
      <c r="C275" s="860"/>
      <c r="D275" s="860"/>
      <c r="E275" s="860"/>
      <c r="F275" s="860"/>
      <c r="G275" s="868"/>
      <c r="H275" s="860"/>
      <c r="I275" s="860"/>
      <c r="J275" s="860"/>
      <c r="K275" s="860"/>
      <c r="L275" s="860"/>
      <c r="M275" s="860"/>
      <c r="N275" s="860"/>
      <c r="O275" s="860"/>
      <c r="P275" s="860"/>
      <c r="Q275" s="860"/>
      <c r="R275" s="860"/>
      <c r="S275" s="860"/>
      <c r="T275" s="860"/>
      <c r="U275" s="860"/>
      <c r="V275" s="860"/>
      <c r="W275" s="860"/>
      <c r="X275" s="860"/>
      <c r="Y275" s="860"/>
      <c r="Z275" s="860"/>
      <c r="AA275" s="860"/>
      <c r="AB275" s="860"/>
      <c r="AC275" s="860"/>
      <c r="AD275" s="860"/>
      <c r="AE275" s="860"/>
    </row>
    <row r="276" spans="1:31" ht="15.75" customHeight="1" x14ac:dyDescent="0.25">
      <c r="A276" s="860"/>
      <c r="B276" s="860"/>
      <c r="C276" s="860"/>
      <c r="D276" s="860"/>
      <c r="E276" s="860"/>
      <c r="F276" s="860"/>
      <c r="G276" s="868"/>
      <c r="H276" s="860"/>
      <c r="I276" s="860"/>
      <c r="J276" s="860"/>
      <c r="K276" s="860"/>
      <c r="L276" s="860"/>
      <c r="M276" s="860"/>
      <c r="N276" s="860"/>
      <c r="O276" s="860"/>
      <c r="P276" s="860"/>
      <c r="Q276" s="860"/>
      <c r="R276" s="860"/>
      <c r="S276" s="860"/>
      <c r="T276" s="860"/>
      <c r="U276" s="860"/>
      <c r="V276" s="860"/>
      <c r="W276" s="860"/>
      <c r="X276" s="860"/>
      <c r="Y276" s="860"/>
      <c r="Z276" s="860"/>
      <c r="AA276" s="860"/>
      <c r="AB276" s="860"/>
      <c r="AC276" s="860"/>
      <c r="AD276" s="860"/>
      <c r="AE276" s="860"/>
    </row>
    <row r="277" spans="1:31" ht="15.75" customHeight="1" x14ac:dyDescent="0.25">
      <c r="A277" s="860"/>
      <c r="B277" s="860"/>
      <c r="C277" s="860"/>
      <c r="D277" s="860"/>
      <c r="E277" s="860"/>
      <c r="F277" s="860"/>
      <c r="G277" s="868"/>
      <c r="H277" s="860"/>
      <c r="I277" s="860"/>
      <c r="J277" s="860"/>
      <c r="K277" s="860"/>
      <c r="L277" s="860"/>
      <c r="M277" s="860"/>
      <c r="N277" s="860"/>
      <c r="O277" s="860"/>
      <c r="P277" s="860"/>
      <c r="Q277" s="860"/>
      <c r="R277" s="860"/>
      <c r="S277" s="860"/>
      <c r="T277" s="860"/>
      <c r="U277" s="860"/>
      <c r="V277" s="860"/>
      <c r="W277" s="860"/>
      <c r="X277" s="860"/>
      <c r="Y277" s="860"/>
      <c r="Z277" s="860"/>
      <c r="AA277" s="860"/>
      <c r="AB277" s="860"/>
      <c r="AC277" s="860"/>
      <c r="AD277" s="860"/>
      <c r="AE277" s="860"/>
    </row>
    <row r="278" spans="1:31" ht="15.75" customHeight="1" x14ac:dyDescent="0.25">
      <c r="A278" s="860"/>
      <c r="B278" s="860"/>
      <c r="C278" s="860"/>
      <c r="D278" s="860"/>
      <c r="E278" s="860"/>
      <c r="F278" s="860"/>
      <c r="G278" s="868"/>
      <c r="H278" s="860"/>
      <c r="I278" s="860"/>
      <c r="J278" s="860"/>
      <c r="K278" s="860"/>
      <c r="L278" s="860"/>
      <c r="M278" s="860"/>
      <c r="N278" s="860"/>
      <c r="O278" s="860"/>
      <c r="P278" s="860"/>
      <c r="Q278" s="860"/>
      <c r="R278" s="860"/>
      <c r="S278" s="860"/>
      <c r="T278" s="860"/>
      <c r="U278" s="860"/>
      <c r="V278" s="860"/>
      <c r="W278" s="860"/>
      <c r="X278" s="860"/>
      <c r="Y278" s="860"/>
      <c r="Z278" s="860"/>
      <c r="AA278" s="860"/>
      <c r="AB278" s="860"/>
      <c r="AC278" s="860"/>
      <c r="AD278" s="860"/>
      <c r="AE278" s="860"/>
    </row>
    <row r="279" spans="1:31" ht="15.75" customHeight="1" x14ac:dyDescent="0.25">
      <c r="A279" s="860"/>
      <c r="B279" s="860"/>
      <c r="C279" s="860"/>
      <c r="D279" s="860"/>
      <c r="E279" s="860"/>
      <c r="F279" s="860"/>
      <c r="G279" s="868"/>
      <c r="H279" s="860"/>
      <c r="I279" s="860"/>
      <c r="J279" s="860"/>
      <c r="K279" s="860"/>
      <c r="L279" s="860"/>
      <c r="M279" s="860"/>
      <c r="N279" s="860"/>
      <c r="O279" s="860"/>
      <c r="P279" s="860"/>
      <c r="Q279" s="860"/>
      <c r="R279" s="860"/>
      <c r="S279" s="860"/>
      <c r="T279" s="860"/>
      <c r="U279" s="860"/>
      <c r="V279" s="860"/>
      <c r="W279" s="860"/>
      <c r="X279" s="860"/>
      <c r="Y279" s="860"/>
      <c r="Z279" s="860"/>
      <c r="AA279" s="860"/>
      <c r="AB279" s="860"/>
      <c r="AC279" s="860"/>
      <c r="AD279" s="860"/>
      <c r="AE279" s="860"/>
    </row>
    <row r="280" spans="1:31" ht="15.75" customHeight="1" x14ac:dyDescent="0.25">
      <c r="A280" s="860"/>
      <c r="B280" s="860"/>
      <c r="C280" s="860"/>
      <c r="D280" s="860"/>
      <c r="E280" s="860"/>
      <c r="F280" s="860"/>
      <c r="G280" s="868"/>
      <c r="H280" s="860"/>
      <c r="I280" s="860"/>
      <c r="J280" s="860"/>
      <c r="K280" s="860"/>
      <c r="L280" s="860"/>
      <c r="M280" s="860"/>
      <c r="N280" s="860"/>
      <c r="O280" s="860"/>
      <c r="P280" s="860"/>
      <c r="Q280" s="860"/>
      <c r="R280" s="860"/>
      <c r="S280" s="860"/>
      <c r="T280" s="860"/>
      <c r="U280" s="860"/>
      <c r="V280" s="860"/>
      <c r="W280" s="860"/>
      <c r="X280" s="860"/>
      <c r="Y280" s="860"/>
      <c r="Z280" s="860"/>
      <c r="AA280" s="860"/>
      <c r="AB280" s="860"/>
      <c r="AC280" s="860"/>
      <c r="AD280" s="860"/>
      <c r="AE280" s="860"/>
    </row>
    <row r="281" spans="1:31" ht="15.75" customHeight="1" x14ac:dyDescent="0.25">
      <c r="A281" s="860"/>
      <c r="B281" s="860"/>
      <c r="C281" s="860"/>
      <c r="D281" s="860"/>
      <c r="E281" s="860"/>
      <c r="F281" s="860"/>
      <c r="G281" s="868"/>
      <c r="H281" s="860"/>
      <c r="I281" s="860"/>
      <c r="J281" s="860"/>
      <c r="K281" s="860"/>
      <c r="L281" s="860"/>
      <c r="M281" s="860"/>
      <c r="N281" s="860"/>
      <c r="O281" s="860"/>
      <c r="P281" s="860"/>
      <c r="Q281" s="860"/>
      <c r="R281" s="860"/>
      <c r="S281" s="860"/>
      <c r="T281" s="860"/>
      <c r="U281" s="860"/>
      <c r="V281" s="860"/>
      <c r="W281" s="860"/>
      <c r="X281" s="860"/>
      <c r="Y281" s="860"/>
      <c r="Z281" s="860"/>
      <c r="AA281" s="860"/>
      <c r="AB281" s="860"/>
      <c r="AC281" s="860"/>
      <c r="AD281" s="860"/>
      <c r="AE281" s="860"/>
    </row>
    <row r="282" spans="1:31" ht="15.75" customHeight="1" x14ac:dyDescent="0.25">
      <c r="A282" s="860"/>
      <c r="B282" s="860"/>
      <c r="C282" s="860"/>
      <c r="D282" s="860"/>
      <c r="E282" s="860"/>
      <c r="F282" s="860"/>
      <c r="G282" s="868"/>
      <c r="H282" s="860"/>
      <c r="I282" s="860"/>
      <c r="J282" s="860"/>
      <c r="K282" s="860"/>
      <c r="L282" s="860"/>
      <c r="M282" s="860"/>
      <c r="N282" s="860"/>
      <c r="O282" s="860"/>
      <c r="P282" s="860"/>
      <c r="Q282" s="860"/>
      <c r="R282" s="860"/>
      <c r="S282" s="860"/>
      <c r="T282" s="860"/>
      <c r="U282" s="860"/>
      <c r="V282" s="860"/>
      <c r="W282" s="860"/>
      <c r="X282" s="860"/>
      <c r="Y282" s="860"/>
      <c r="Z282" s="860"/>
      <c r="AA282" s="860"/>
      <c r="AB282" s="860"/>
      <c r="AC282" s="860"/>
      <c r="AD282" s="860"/>
      <c r="AE282" s="860"/>
    </row>
    <row r="283" spans="1:31" ht="15.75" customHeight="1" x14ac:dyDescent="0.25">
      <c r="A283" s="860"/>
      <c r="B283" s="860"/>
      <c r="C283" s="860"/>
      <c r="D283" s="860"/>
      <c r="E283" s="860"/>
      <c r="F283" s="860"/>
      <c r="G283" s="868"/>
      <c r="H283" s="860"/>
      <c r="I283" s="860"/>
      <c r="J283" s="860"/>
      <c r="K283" s="860"/>
      <c r="L283" s="860"/>
      <c r="M283" s="860"/>
      <c r="N283" s="860"/>
      <c r="O283" s="860"/>
      <c r="P283" s="860"/>
      <c r="Q283" s="860"/>
      <c r="R283" s="860"/>
      <c r="S283" s="860"/>
      <c r="T283" s="860"/>
      <c r="U283" s="860"/>
      <c r="V283" s="860"/>
      <c r="W283" s="860"/>
      <c r="X283" s="860"/>
      <c r="Y283" s="860"/>
      <c r="Z283" s="860"/>
      <c r="AA283" s="860"/>
      <c r="AB283" s="860"/>
      <c r="AC283" s="860"/>
      <c r="AD283" s="860"/>
      <c r="AE283" s="860"/>
    </row>
    <row r="284" spans="1:31" ht="15.75" customHeight="1" x14ac:dyDescent="0.25">
      <c r="A284" s="860"/>
      <c r="B284" s="860"/>
      <c r="C284" s="860"/>
      <c r="D284" s="860"/>
      <c r="E284" s="860"/>
      <c r="F284" s="860"/>
      <c r="G284" s="868"/>
      <c r="H284" s="860"/>
      <c r="I284" s="860"/>
      <c r="J284" s="860"/>
      <c r="K284" s="860"/>
      <c r="L284" s="860"/>
      <c r="M284" s="860"/>
      <c r="N284" s="860"/>
      <c r="O284" s="860"/>
      <c r="P284" s="860"/>
      <c r="Q284" s="860"/>
      <c r="R284" s="860"/>
      <c r="S284" s="860"/>
      <c r="T284" s="860"/>
      <c r="U284" s="860"/>
      <c r="V284" s="860"/>
      <c r="W284" s="860"/>
      <c r="X284" s="860"/>
      <c r="Y284" s="860"/>
      <c r="Z284" s="860"/>
      <c r="AA284" s="860"/>
      <c r="AB284" s="860"/>
      <c r="AC284" s="860"/>
      <c r="AD284" s="860"/>
      <c r="AE284" s="860"/>
    </row>
    <row r="285" spans="1:31" ht="15.75" customHeight="1" x14ac:dyDescent="0.25">
      <c r="A285" s="860"/>
      <c r="B285" s="860"/>
      <c r="C285" s="860"/>
      <c r="D285" s="860"/>
      <c r="E285" s="860"/>
      <c r="F285" s="860"/>
      <c r="G285" s="868"/>
      <c r="H285" s="860"/>
      <c r="I285" s="860"/>
      <c r="J285" s="860"/>
      <c r="K285" s="860"/>
      <c r="L285" s="860"/>
      <c r="M285" s="860"/>
      <c r="N285" s="860"/>
      <c r="O285" s="860"/>
      <c r="P285" s="860"/>
      <c r="Q285" s="860"/>
      <c r="R285" s="860"/>
      <c r="S285" s="860"/>
      <c r="T285" s="860"/>
      <c r="U285" s="860"/>
      <c r="V285" s="860"/>
      <c r="W285" s="860"/>
      <c r="X285" s="860"/>
      <c r="Y285" s="860"/>
      <c r="Z285" s="860"/>
      <c r="AA285" s="860"/>
      <c r="AB285" s="860"/>
      <c r="AC285" s="860"/>
      <c r="AD285" s="860"/>
      <c r="AE285" s="860"/>
    </row>
    <row r="286" spans="1:31" ht="15.75" customHeight="1" x14ac:dyDescent="0.25">
      <c r="A286" s="860"/>
      <c r="B286" s="860"/>
      <c r="C286" s="860"/>
      <c r="D286" s="860"/>
      <c r="E286" s="860"/>
      <c r="F286" s="860"/>
      <c r="G286" s="868"/>
      <c r="H286" s="860"/>
      <c r="I286" s="860"/>
      <c r="J286" s="860"/>
      <c r="K286" s="860"/>
      <c r="L286" s="860"/>
      <c r="M286" s="860"/>
      <c r="N286" s="860"/>
      <c r="O286" s="860"/>
      <c r="P286" s="860"/>
      <c r="Q286" s="860"/>
      <c r="R286" s="860"/>
      <c r="S286" s="860"/>
      <c r="T286" s="860"/>
      <c r="U286" s="860"/>
      <c r="V286" s="860"/>
      <c r="W286" s="860"/>
      <c r="X286" s="860"/>
      <c r="Y286" s="860"/>
      <c r="Z286" s="860"/>
      <c r="AA286" s="860"/>
      <c r="AB286" s="860"/>
      <c r="AC286" s="860"/>
      <c r="AD286" s="860"/>
      <c r="AE286" s="860"/>
    </row>
    <row r="287" spans="1:31" ht="15.75" customHeight="1" x14ac:dyDescent="0.25">
      <c r="A287" s="860"/>
      <c r="B287" s="860"/>
      <c r="C287" s="860"/>
      <c r="D287" s="860"/>
      <c r="E287" s="860"/>
      <c r="F287" s="860"/>
      <c r="G287" s="868"/>
      <c r="H287" s="860"/>
      <c r="I287" s="860"/>
      <c r="J287" s="860"/>
      <c r="K287" s="860"/>
      <c r="L287" s="860"/>
      <c r="M287" s="860"/>
      <c r="N287" s="860"/>
      <c r="O287" s="860"/>
      <c r="P287" s="860"/>
      <c r="Q287" s="860"/>
      <c r="R287" s="860"/>
      <c r="S287" s="860"/>
      <c r="T287" s="860"/>
      <c r="U287" s="860"/>
      <c r="V287" s="860"/>
      <c r="W287" s="860"/>
      <c r="X287" s="860"/>
      <c r="Y287" s="860"/>
      <c r="Z287" s="860"/>
      <c r="AA287" s="860"/>
      <c r="AB287" s="860"/>
      <c r="AC287" s="860"/>
      <c r="AD287" s="860"/>
      <c r="AE287" s="860"/>
    </row>
    <row r="288" spans="1:31" ht="15.75" customHeight="1" x14ac:dyDescent="0.25">
      <c r="A288" s="860"/>
      <c r="B288" s="860"/>
      <c r="C288" s="860"/>
      <c r="D288" s="860"/>
      <c r="E288" s="860"/>
      <c r="F288" s="860"/>
      <c r="G288" s="868"/>
      <c r="H288" s="860"/>
      <c r="I288" s="860"/>
      <c r="J288" s="860"/>
      <c r="K288" s="860"/>
      <c r="L288" s="860"/>
      <c r="M288" s="860"/>
      <c r="N288" s="860"/>
      <c r="O288" s="860"/>
      <c r="P288" s="860"/>
      <c r="Q288" s="860"/>
      <c r="R288" s="860"/>
      <c r="S288" s="860"/>
      <c r="T288" s="860"/>
      <c r="U288" s="860"/>
      <c r="V288" s="860"/>
      <c r="W288" s="860"/>
      <c r="X288" s="860"/>
      <c r="Y288" s="860"/>
      <c r="Z288" s="860"/>
      <c r="AA288" s="860"/>
      <c r="AB288" s="860"/>
      <c r="AC288" s="860"/>
      <c r="AD288" s="860"/>
      <c r="AE288" s="860"/>
    </row>
    <row r="289" spans="1:31" ht="15.75" customHeight="1" x14ac:dyDescent="0.25">
      <c r="A289" s="860"/>
      <c r="B289" s="860"/>
      <c r="C289" s="860"/>
      <c r="D289" s="860"/>
      <c r="E289" s="860"/>
      <c r="F289" s="860"/>
      <c r="G289" s="868"/>
      <c r="H289" s="860"/>
      <c r="I289" s="860"/>
      <c r="J289" s="860"/>
      <c r="K289" s="860"/>
      <c r="L289" s="860"/>
      <c r="M289" s="860"/>
      <c r="N289" s="860"/>
      <c r="O289" s="860"/>
      <c r="P289" s="860"/>
      <c r="Q289" s="860"/>
      <c r="R289" s="860"/>
      <c r="S289" s="860"/>
      <c r="T289" s="860"/>
      <c r="U289" s="860"/>
      <c r="V289" s="860"/>
      <c r="W289" s="860"/>
      <c r="X289" s="860"/>
      <c r="Y289" s="860"/>
      <c r="Z289" s="860"/>
      <c r="AA289" s="860"/>
      <c r="AB289" s="860"/>
      <c r="AC289" s="860"/>
      <c r="AD289" s="860"/>
      <c r="AE289" s="860"/>
    </row>
    <row r="290" spans="1:31" ht="15.75" customHeight="1" x14ac:dyDescent="0.25">
      <c r="A290" s="860"/>
      <c r="B290" s="860"/>
      <c r="C290" s="860"/>
      <c r="D290" s="860"/>
      <c r="E290" s="860"/>
      <c r="F290" s="860"/>
      <c r="G290" s="868"/>
      <c r="H290" s="860"/>
      <c r="I290" s="860"/>
      <c r="J290" s="860"/>
      <c r="K290" s="860"/>
      <c r="L290" s="860"/>
      <c r="M290" s="860"/>
      <c r="N290" s="860"/>
      <c r="O290" s="860"/>
      <c r="P290" s="860"/>
      <c r="Q290" s="860"/>
      <c r="R290" s="860"/>
      <c r="S290" s="860"/>
      <c r="T290" s="860"/>
      <c r="U290" s="860"/>
      <c r="V290" s="860"/>
      <c r="W290" s="860"/>
      <c r="X290" s="860"/>
      <c r="Y290" s="860"/>
      <c r="Z290" s="860"/>
      <c r="AA290" s="860"/>
      <c r="AB290" s="860"/>
      <c r="AC290" s="860"/>
      <c r="AD290" s="860"/>
      <c r="AE290" s="860"/>
    </row>
    <row r="291" spans="1:31" ht="15.75" customHeight="1" x14ac:dyDescent="0.25">
      <c r="A291" s="860"/>
      <c r="B291" s="860"/>
      <c r="C291" s="860"/>
      <c r="D291" s="860"/>
      <c r="E291" s="860"/>
      <c r="F291" s="860"/>
      <c r="G291" s="868"/>
      <c r="H291" s="860"/>
      <c r="I291" s="860"/>
      <c r="J291" s="860"/>
      <c r="K291" s="860"/>
      <c r="L291" s="860"/>
      <c r="M291" s="860"/>
      <c r="N291" s="860"/>
      <c r="O291" s="860"/>
      <c r="P291" s="860"/>
      <c r="Q291" s="860"/>
      <c r="R291" s="860"/>
      <c r="S291" s="860"/>
      <c r="T291" s="860"/>
      <c r="U291" s="860"/>
      <c r="V291" s="860"/>
      <c r="W291" s="860"/>
      <c r="X291" s="860"/>
      <c r="Y291" s="860"/>
      <c r="Z291" s="860"/>
      <c r="AA291" s="860"/>
      <c r="AB291" s="860"/>
      <c r="AC291" s="860"/>
      <c r="AD291" s="860"/>
      <c r="AE291" s="860"/>
    </row>
    <row r="292" spans="1:31" ht="15.75" customHeight="1" x14ac:dyDescent="0.25">
      <c r="A292" s="860"/>
      <c r="B292" s="860"/>
      <c r="C292" s="860"/>
      <c r="D292" s="860"/>
      <c r="E292" s="860"/>
      <c r="F292" s="860"/>
      <c r="G292" s="868"/>
      <c r="H292" s="860"/>
      <c r="I292" s="860"/>
      <c r="J292" s="860"/>
      <c r="K292" s="860"/>
      <c r="L292" s="860"/>
      <c r="M292" s="860"/>
      <c r="N292" s="860"/>
      <c r="O292" s="860"/>
      <c r="P292" s="860"/>
      <c r="Q292" s="860"/>
      <c r="R292" s="860"/>
      <c r="S292" s="860"/>
      <c r="T292" s="860"/>
      <c r="U292" s="860"/>
      <c r="V292" s="860"/>
      <c r="W292" s="860"/>
      <c r="X292" s="860"/>
      <c r="Y292" s="860"/>
      <c r="Z292" s="860"/>
      <c r="AA292" s="860"/>
      <c r="AB292" s="860"/>
      <c r="AC292" s="860"/>
      <c r="AD292" s="860"/>
      <c r="AE292" s="860"/>
    </row>
    <row r="293" spans="1:31" ht="15.75" customHeight="1" x14ac:dyDescent="0.25">
      <c r="A293" s="860"/>
      <c r="B293" s="860"/>
      <c r="C293" s="860"/>
      <c r="D293" s="860"/>
      <c r="E293" s="860"/>
      <c r="F293" s="860"/>
      <c r="G293" s="868"/>
      <c r="H293" s="860"/>
      <c r="I293" s="860"/>
      <c r="J293" s="860"/>
      <c r="K293" s="860"/>
      <c r="L293" s="860"/>
      <c r="M293" s="860"/>
      <c r="N293" s="860"/>
      <c r="O293" s="860"/>
      <c r="P293" s="860"/>
      <c r="Q293" s="860"/>
      <c r="R293" s="860"/>
      <c r="S293" s="860"/>
      <c r="T293" s="860"/>
      <c r="U293" s="860"/>
      <c r="V293" s="860"/>
      <c r="W293" s="860"/>
      <c r="X293" s="860"/>
      <c r="Y293" s="860"/>
      <c r="Z293" s="860"/>
      <c r="AA293" s="860"/>
      <c r="AB293" s="860"/>
      <c r="AC293" s="860"/>
      <c r="AD293" s="860"/>
      <c r="AE293" s="860"/>
    </row>
    <row r="294" spans="1:31" ht="15.75" customHeight="1" x14ac:dyDescent="0.25">
      <c r="A294" s="860"/>
      <c r="B294" s="860"/>
      <c r="C294" s="860"/>
      <c r="D294" s="860"/>
      <c r="E294" s="860"/>
      <c r="F294" s="860"/>
      <c r="G294" s="868"/>
      <c r="H294" s="860"/>
      <c r="I294" s="860"/>
      <c r="J294" s="860"/>
      <c r="K294" s="860"/>
      <c r="L294" s="860"/>
      <c r="M294" s="860"/>
      <c r="N294" s="860"/>
      <c r="O294" s="860"/>
      <c r="P294" s="860"/>
      <c r="Q294" s="860"/>
      <c r="R294" s="860"/>
      <c r="S294" s="860"/>
      <c r="T294" s="860"/>
      <c r="U294" s="860"/>
      <c r="V294" s="860"/>
      <c r="W294" s="860"/>
      <c r="X294" s="860"/>
      <c r="Y294" s="860"/>
      <c r="Z294" s="860"/>
      <c r="AA294" s="860"/>
      <c r="AB294" s="860"/>
      <c r="AC294" s="860"/>
      <c r="AD294" s="860"/>
      <c r="AE294" s="860"/>
    </row>
    <row r="295" spans="1:31" ht="15.75" customHeight="1" x14ac:dyDescent="0.25">
      <c r="A295" s="860"/>
      <c r="B295" s="860"/>
      <c r="C295" s="860"/>
      <c r="D295" s="860"/>
      <c r="E295" s="860"/>
      <c r="F295" s="860"/>
      <c r="G295" s="868"/>
      <c r="H295" s="860"/>
      <c r="I295" s="860"/>
      <c r="J295" s="860"/>
      <c r="K295" s="860"/>
      <c r="L295" s="860"/>
      <c r="M295" s="860"/>
      <c r="N295" s="860"/>
      <c r="O295" s="860"/>
      <c r="P295" s="860"/>
      <c r="Q295" s="860"/>
      <c r="R295" s="860"/>
      <c r="S295" s="860"/>
      <c r="T295" s="860"/>
      <c r="U295" s="860"/>
      <c r="V295" s="860"/>
      <c r="W295" s="860"/>
      <c r="X295" s="860"/>
      <c r="Y295" s="860"/>
      <c r="Z295" s="860"/>
      <c r="AA295" s="860"/>
      <c r="AB295" s="860"/>
      <c r="AC295" s="860"/>
      <c r="AD295" s="860"/>
      <c r="AE295" s="860"/>
    </row>
    <row r="296" spans="1:31" ht="15.75" customHeight="1" x14ac:dyDescent="0.25">
      <c r="A296" s="860"/>
      <c r="B296" s="860"/>
      <c r="C296" s="860"/>
      <c r="D296" s="860"/>
      <c r="E296" s="860"/>
      <c r="F296" s="860"/>
      <c r="G296" s="868"/>
      <c r="H296" s="860"/>
      <c r="I296" s="860"/>
      <c r="J296" s="860"/>
      <c r="K296" s="860"/>
      <c r="L296" s="860"/>
      <c r="M296" s="860"/>
      <c r="N296" s="860"/>
      <c r="O296" s="860"/>
      <c r="P296" s="860"/>
      <c r="Q296" s="860"/>
      <c r="R296" s="860"/>
      <c r="S296" s="860"/>
      <c r="T296" s="860"/>
      <c r="U296" s="860"/>
      <c r="V296" s="860"/>
      <c r="W296" s="860"/>
      <c r="X296" s="860"/>
      <c r="Y296" s="860"/>
      <c r="Z296" s="860"/>
      <c r="AA296" s="860"/>
      <c r="AB296" s="860"/>
      <c r="AC296" s="860"/>
      <c r="AD296" s="860"/>
      <c r="AE296" s="860"/>
    </row>
    <row r="297" spans="1:31" ht="15.75" customHeight="1" x14ac:dyDescent="0.25">
      <c r="A297" s="860"/>
      <c r="B297" s="860"/>
      <c r="C297" s="860"/>
      <c r="D297" s="860"/>
      <c r="E297" s="860"/>
      <c r="F297" s="860"/>
      <c r="G297" s="868"/>
      <c r="H297" s="860"/>
      <c r="I297" s="860"/>
      <c r="J297" s="860"/>
      <c r="K297" s="860"/>
      <c r="L297" s="860"/>
      <c r="M297" s="860"/>
      <c r="N297" s="860"/>
      <c r="O297" s="860"/>
      <c r="P297" s="860"/>
      <c r="Q297" s="860"/>
      <c r="R297" s="860"/>
      <c r="S297" s="860"/>
      <c r="T297" s="860"/>
      <c r="U297" s="860"/>
      <c r="V297" s="860"/>
      <c r="W297" s="860"/>
      <c r="X297" s="860"/>
      <c r="Y297" s="860"/>
      <c r="Z297" s="860"/>
      <c r="AA297" s="860"/>
      <c r="AB297" s="860"/>
      <c r="AC297" s="860"/>
      <c r="AD297" s="860"/>
      <c r="AE297" s="860"/>
    </row>
    <row r="298" spans="1:31" ht="15.75" customHeight="1" x14ac:dyDescent="0.25">
      <c r="A298" s="860"/>
      <c r="B298" s="860"/>
      <c r="C298" s="860"/>
      <c r="D298" s="860"/>
      <c r="E298" s="860"/>
      <c r="F298" s="860"/>
      <c r="G298" s="868"/>
      <c r="H298" s="860"/>
      <c r="I298" s="860"/>
      <c r="J298" s="860"/>
      <c r="K298" s="860"/>
      <c r="L298" s="860"/>
      <c r="M298" s="860"/>
      <c r="N298" s="860"/>
      <c r="O298" s="860"/>
      <c r="P298" s="860"/>
      <c r="Q298" s="860"/>
      <c r="R298" s="860"/>
      <c r="S298" s="860"/>
      <c r="T298" s="860"/>
      <c r="U298" s="860"/>
      <c r="V298" s="860"/>
      <c r="W298" s="860"/>
      <c r="X298" s="860"/>
      <c r="Y298" s="860"/>
      <c r="Z298" s="860"/>
      <c r="AA298" s="860"/>
      <c r="AB298" s="860"/>
      <c r="AC298" s="860"/>
      <c r="AD298" s="860"/>
      <c r="AE298" s="860"/>
    </row>
    <row r="299" spans="1:31" ht="15.75" customHeight="1" x14ac:dyDescent="0.25">
      <c r="A299" s="860"/>
      <c r="B299" s="860"/>
      <c r="C299" s="860"/>
      <c r="D299" s="860"/>
      <c r="E299" s="860"/>
      <c r="F299" s="860"/>
      <c r="G299" s="868"/>
      <c r="H299" s="860"/>
      <c r="I299" s="860"/>
      <c r="J299" s="860"/>
      <c r="K299" s="860"/>
      <c r="L299" s="860"/>
      <c r="M299" s="860"/>
      <c r="N299" s="860"/>
      <c r="O299" s="860"/>
      <c r="P299" s="860"/>
      <c r="Q299" s="860"/>
      <c r="R299" s="860"/>
      <c r="S299" s="860"/>
      <c r="T299" s="860"/>
      <c r="U299" s="860"/>
      <c r="V299" s="860"/>
      <c r="W299" s="860"/>
      <c r="X299" s="860"/>
      <c r="Y299" s="860"/>
      <c r="Z299" s="860"/>
      <c r="AA299" s="860"/>
      <c r="AB299" s="860"/>
      <c r="AC299" s="860"/>
      <c r="AD299" s="860"/>
      <c r="AE299" s="860"/>
    </row>
    <row r="300" spans="1:31" ht="15.75" customHeight="1" x14ac:dyDescent="0.25">
      <c r="A300" s="860"/>
      <c r="B300" s="860"/>
      <c r="C300" s="860"/>
      <c r="D300" s="860"/>
      <c r="E300" s="860"/>
      <c r="F300" s="860"/>
      <c r="G300" s="868"/>
      <c r="H300" s="860"/>
      <c r="I300" s="860"/>
      <c r="J300" s="860"/>
      <c r="K300" s="860"/>
      <c r="L300" s="860"/>
      <c r="M300" s="860"/>
      <c r="N300" s="860"/>
      <c r="O300" s="860"/>
      <c r="P300" s="860"/>
      <c r="Q300" s="860"/>
      <c r="R300" s="860"/>
      <c r="S300" s="860"/>
      <c r="T300" s="860"/>
      <c r="U300" s="860"/>
      <c r="V300" s="860"/>
      <c r="W300" s="860"/>
      <c r="X300" s="860"/>
      <c r="Y300" s="860"/>
      <c r="Z300" s="860"/>
      <c r="AA300" s="860"/>
      <c r="AB300" s="860"/>
      <c r="AC300" s="860"/>
      <c r="AD300" s="860"/>
      <c r="AE300" s="860"/>
    </row>
    <row r="301" spans="1:31" ht="15.75" customHeight="1" x14ac:dyDescent="0.25">
      <c r="A301" s="860"/>
      <c r="B301" s="860"/>
      <c r="C301" s="860"/>
      <c r="D301" s="860"/>
      <c r="E301" s="860"/>
      <c r="F301" s="860"/>
      <c r="G301" s="868"/>
      <c r="H301" s="860"/>
      <c r="I301" s="860"/>
      <c r="J301" s="860"/>
      <c r="K301" s="860"/>
      <c r="L301" s="860"/>
      <c r="M301" s="860"/>
      <c r="N301" s="860"/>
      <c r="O301" s="860"/>
      <c r="P301" s="860"/>
      <c r="Q301" s="860"/>
      <c r="R301" s="860"/>
      <c r="S301" s="860"/>
      <c r="T301" s="860"/>
      <c r="U301" s="860"/>
      <c r="V301" s="860"/>
      <c r="W301" s="860"/>
      <c r="X301" s="860"/>
      <c r="Y301" s="860"/>
      <c r="Z301" s="860"/>
      <c r="AA301" s="860"/>
      <c r="AB301" s="860"/>
      <c r="AC301" s="860"/>
      <c r="AD301" s="860"/>
      <c r="AE301" s="860"/>
    </row>
    <row r="302" spans="1:31" ht="15.75" customHeight="1" x14ac:dyDescent="0.25">
      <c r="A302" s="860"/>
      <c r="B302" s="860"/>
      <c r="C302" s="860"/>
      <c r="D302" s="860"/>
      <c r="E302" s="860"/>
      <c r="F302" s="860"/>
      <c r="G302" s="868"/>
      <c r="H302" s="860"/>
      <c r="I302" s="860"/>
      <c r="J302" s="860"/>
      <c r="K302" s="860"/>
      <c r="L302" s="860"/>
      <c r="M302" s="860"/>
      <c r="N302" s="860"/>
      <c r="O302" s="860"/>
      <c r="P302" s="860"/>
      <c r="Q302" s="860"/>
      <c r="R302" s="860"/>
      <c r="S302" s="860"/>
      <c r="T302" s="860"/>
      <c r="U302" s="860"/>
      <c r="V302" s="860"/>
      <c r="W302" s="860"/>
      <c r="X302" s="860"/>
      <c r="Y302" s="860"/>
      <c r="Z302" s="860"/>
      <c r="AA302" s="860"/>
      <c r="AB302" s="860"/>
      <c r="AC302" s="860"/>
      <c r="AD302" s="860"/>
      <c r="AE302" s="860"/>
    </row>
    <row r="303" spans="1:31" ht="15.75" customHeight="1" x14ac:dyDescent="0.25">
      <c r="A303" s="860"/>
      <c r="B303" s="860"/>
      <c r="C303" s="860"/>
      <c r="D303" s="860"/>
      <c r="E303" s="860"/>
      <c r="F303" s="860"/>
      <c r="G303" s="868"/>
      <c r="H303" s="860"/>
      <c r="I303" s="860"/>
      <c r="J303" s="860"/>
      <c r="K303" s="860"/>
      <c r="L303" s="860"/>
      <c r="M303" s="860"/>
      <c r="N303" s="860"/>
      <c r="O303" s="860"/>
      <c r="P303" s="860"/>
      <c r="Q303" s="860"/>
      <c r="R303" s="860"/>
      <c r="S303" s="860"/>
      <c r="T303" s="860"/>
      <c r="U303" s="860"/>
      <c r="V303" s="860"/>
      <c r="W303" s="860"/>
      <c r="X303" s="860"/>
      <c r="Y303" s="860"/>
      <c r="Z303" s="860"/>
      <c r="AA303" s="860"/>
      <c r="AB303" s="860"/>
      <c r="AC303" s="860"/>
      <c r="AD303" s="860"/>
      <c r="AE303" s="860"/>
    </row>
    <row r="304" spans="1:31" ht="15.75" customHeight="1" x14ac:dyDescent="0.25">
      <c r="A304" s="860"/>
      <c r="B304" s="860"/>
      <c r="C304" s="860"/>
      <c r="D304" s="860"/>
      <c r="E304" s="860"/>
      <c r="F304" s="860"/>
      <c r="G304" s="868"/>
      <c r="H304" s="860"/>
      <c r="I304" s="860"/>
      <c r="J304" s="860"/>
      <c r="K304" s="860"/>
      <c r="L304" s="860"/>
      <c r="M304" s="860"/>
      <c r="N304" s="860"/>
      <c r="O304" s="860"/>
      <c r="P304" s="860"/>
      <c r="Q304" s="860"/>
      <c r="R304" s="860"/>
      <c r="S304" s="860"/>
      <c r="T304" s="860"/>
      <c r="U304" s="860"/>
      <c r="V304" s="860"/>
      <c r="W304" s="860"/>
      <c r="X304" s="860"/>
      <c r="Y304" s="860"/>
      <c r="Z304" s="860"/>
      <c r="AA304" s="860"/>
      <c r="AB304" s="860"/>
      <c r="AC304" s="860"/>
      <c r="AD304" s="860"/>
      <c r="AE304" s="860"/>
    </row>
    <row r="305" spans="1:31" ht="15.75" customHeight="1" x14ac:dyDescent="0.25">
      <c r="A305" s="860"/>
      <c r="B305" s="860"/>
      <c r="C305" s="860"/>
      <c r="D305" s="860"/>
      <c r="E305" s="860"/>
      <c r="F305" s="860"/>
      <c r="G305" s="868"/>
      <c r="H305" s="860"/>
      <c r="I305" s="860"/>
      <c r="J305" s="860"/>
      <c r="K305" s="860"/>
      <c r="L305" s="860"/>
      <c r="M305" s="860"/>
      <c r="N305" s="860"/>
      <c r="O305" s="860"/>
      <c r="P305" s="860"/>
      <c r="Q305" s="860"/>
      <c r="R305" s="860"/>
      <c r="S305" s="860"/>
      <c r="T305" s="860"/>
      <c r="U305" s="860"/>
      <c r="V305" s="860"/>
      <c r="W305" s="860"/>
      <c r="X305" s="860"/>
      <c r="Y305" s="860"/>
      <c r="Z305" s="860"/>
      <c r="AA305" s="860"/>
      <c r="AB305" s="860"/>
      <c r="AC305" s="860"/>
      <c r="AD305" s="860"/>
      <c r="AE305" s="860"/>
    </row>
    <row r="306" spans="1:31" ht="15.75" customHeight="1" x14ac:dyDescent="0.25">
      <c r="A306" s="860"/>
      <c r="B306" s="860"/>
      <c r="C306" s="860"/>
      <c r="D306" s="860"/>
      <c r="E306" s="860"/>
      <c r="F306" s="860"/>
      <c r="G306" s="868"/>
      <c r="H306" s="860"/>
      <c r="I306" s="860"/>
      <c r="J306" s="860"/>
      <c r="K306" s="860"/>
      <c r="L306" s="860"/>
      <c r="M306" s="860"/>
      <c r="N306" s="860"/>
      <c r="O306" s="860"/>
      <c r="P306" s="860"/>
      <c r="Q306" s="860"/>
      <c r="R306" s="860"/>
      <c r="S306" s="860"/>
      <c r="T306" s="860"/>
      <c r="U306" s="860"/>
      <c r="V306" s="860"/>
      <c r="W306" s="860"/>
      <c r="X306" s="860"/>
      <c r="Y306" s="860"/>
      <c r="Z306" s="860"/>
      <c r="AA306" s="860"/>
      <c r="AB306" s="860"/>
      <c r="AC306" s="860"/>
      <c r="AD306" s="860"/>
      <c r="AE306" s="860"/>
    </row>
    <row r="307" spans="1:31" ht="15.75" customHeight="1" x14ac:dyDescent="0.25">
      <c r="A307" s="860"/>
      <c r="B307" s="860"/>
      <c r="C307" s="860"/>
      <c r="D307" s="860"/>
      <c r="E307" s="860"/>
      <c r="F307" s="860"/>
      <c r="G307" s="868"/>
      <c r="H307" s="860"/>
      <c r="I307" s="860"/>
      <c r="J307" s="860"/>
      <c r="K307" s="860"/>
      <c r="L307" s="860"/>
      <c r="M307" s="860"/>
      <c r="N307" s="860"/>
      <c r="O307" s="860"/>
      <c r="P307" s="860"/>
      <c r="Q307" s="860"/>
      <c r="R307" s="860"/>
      <c r="S307" s="860"/>
      <c r="T307" s="860"/>
      <c r="U307" s="860"/>
      <c r="V307" s="860"/>
      <c r="W307" s="860"/>
      <c r="X307" s="860"/>
      <c r="Y307" s="860"/>
      <c r="Z307" s="860"/>
      <c r="AA307" s="860"/>
      <c r="AB307" s="860"/>
      <c r="AC307" s="860"/>
      <c r="AD307" s="860"/>
      <c r="AE307" s="860"/>
    </row>
    <row r="308" spans="1:31" ht="15.75" customHeight="1" x14ac:dyDescent="0.25">
      <c r="A308" s="860"/>
      <c r="B308" s="860"/>
      <c r="C308" s="860"/>
      <c r="D308" s="860"/>
      <c r="E308" s="860"/>
      <c r="F308" s="860"/>
      <c r="G308" s="868"/>
      <c r="H308" s="860"/>
      <c r="I308" s="860"/>
      <c r="J308" s="860"/>
      <c r="K308" s="860"/>
      <c r="L308" s="860"/>
      <c r="M308" s="860"/>
      <c r="N308" s="860"/>
      <c r="O308" s="860"/>
      <c r="P308" s="860"/>
      <c r="Q308" s="860"/>
      <c r="R308" s="860"/>
      <c r="S308" s="860"/>
      <c r="T308" s="860"/>
      <c r="U308" s="860"/>
      <c r="V308" s="860"/>
      <c r="W308" s="860"/>
      <c r="X308" s="860"/>
      <c r="Y308" s="860"/>
      <c r="Z308" s="860"/>
      <c r="AA308" s="860"/>
      <c r="AB308" s="860"/>
      <c r="AC308" s="860"/>
      <c r="AD308" s="860"/>
      <c r="AE308" s="860"/>
    </row>
    <row r="309" spans="1:31" ht="15.75" customHeight="1" x14ac:dyDescent="0.25">
      <c r="A309" s="860"/>
      <c r="B309" s="860"/>
      <c r="C309" s="860"/>
      <c r="D309" s="860"/>
      <c r="E309" s="860"/>
      <c r="F309" s="860"/>
      <c r="G309" s="868"/>
      <c r="H309" s="860"/>
      <c r="I309" s="860"/>
      <c r="J309" s="860"/>
      <c r="K309" s="860"/>
      <c r="L309" s="860"/>
      <c r="M309" s="860"/>
      <c r="N309" s="860"/>
      <c r="O309" s="860"/>
      <c r="P309" s="860"/>
      <c r="Q309" s="860"/>
      <c r="R309" s="860"/>
      <c r="S309" s="860"/>
      <c r="T309" s="860"/>
      <c r="U309" s="860"/>
      <c r="V309" s="860"/>
      <c r="W309" s="860"/>
      <c r="X309" s="860"/>
      <c r="Y309" s="860"/>
      <c r="Z309" s="860"/>
      <c r="AA309" s="860"/>
      <c r="AB309" s="860"/>
      <c r="AC309" s="860"/>
      <c r="AD309" s="860"/>
      <c r="AE309" s="860"/>
    </row>
    <row r="310" spans="1:31" ht="15.75" customHeight="1" x14ac:dyDescent="0.25">
      <c r="A310" s="860"/>
      <c r="B310" s="860"/>
      <c r="C310" s="860"/>
      <c r="D310" s="860"/>
      <c r="E310" s="860"/>
      <c r="F310" s="860"/>
      <c r="G310" s="868"/>
      <c r="H310" s="860"/>
      <c r="I310" s="860"/>
      <c r="J310" s="860"/>
      <c r="K310" s="860"/>
      <c r="L310" s="860"/>
      <c r="M310" s="860"/>
      <c r="N310" s="860"/>
      <c r="O310" s="860"/>
      <c r="P310" s="860"/>
      <c r="Q310" s="860"/>
      <c r="R310" s="860"/>
      <c r="S310" s="860"/>
      <c r="T310" s="860"/>
      <c r="U310" s="860"/>
      <c r="V310" s="860"/>
      <c r="W310" s="860"/>
      <c r="X310" s="860"/>
      <c r="Y310" s="860"/>
      <c r="Z310" s="860"/>
      <c r="AA310" s="860"/>
      <c r="AB310" s="860"/>
      <c r="AC310" s="860"/>
      <c r="AD310" s="860"/>
      <c r="AE310" s="860"/>
    </row>
    <row r="311" spans="1:31" ht="15.75" customHeight="1" x14ac:dyDescent="0.25">
      <c r="A311" s="860"/>
      <c r="B311" s="860"/>
      <c r="C311" s="860"/>
      <c r="D311" s="860"/>
      <c r="E311" s="860"/>
      <c r="F311" s="860"/>
      <c r="G311" s="868"/>
      <c r="H311" s="860"/>
      <c r="I311" s="860"/>
      <c r="J311" s="860"/>
      <c r="K311" s="860"/>
      <c r="L311" s="860"/>
      <c r="M311" s="860"/>
      <c r="N311" s="860"/>
      <c r="O311" s="860"/>
      <c r="P311" s="860"/>
      <c r="Q311" s="860"/>
      <c r="R311" s="860"/>
      <c r="S311" s="860"/>
      <c r="T311" s="860"/>
      <c r="U311" s="860"/>
      <c r="V311" s="860"/>
      <c r="W311" s="860"/>
      <c r="X311" s="860"/>
      <c r="Y311" s="860"/>
      <c r="Z311" s="860"/>
      <c r="AA311" s="860"/>
      <c r="AB311" s="860"/>
      <c r="AC311" s="860"/>
      <c r="AD311" s="860"/>
      <c r="AE311" s="860"/>
    </row>
    <row r="312" spans="1:31" ht="15.75" customHeight="1" x14ac:dyDescent="0.25">
      <c r="A312" s="860"/>
      <c r="B312" s="860"/>
      <c r="C312" s="860"/>
      <c r="D312" s="860"/>
      <c r="E312" s="860"/>
      <c r="F312" s="860"/>
      <c r="G312" s="868"/>
      <c r="H312" s="860"/>
      <c r="I312" s="860"/>
      <c r="J312" s="860"/>
      <c r="K312" s="860"/>
      <c r="L312" s="860"/>
      <c r="M312" s="860"/>
      <c r="N312" s="860"/>
      <c r="O312" s="860"/>
      <c r="P312" s="860"/>
      <c r="Q312" s="860"/>
      <c r="R312" s="860"/>
      <c r="S312" s="860"/>
      <c r="T312" s="860"/>
      <c r="U312" s="860"/>
      <c r="V312" s="860"/>
      <c r="W312" s="860"/>
      <c r="X312" s="860"/>
      <c r="Y312" s="860"/>
      <c r="Z312" s="860"/>
      <c r="AA312" s="860"/>
      <c r="AB312" s="860"/>
      <c r="AC312" s="860"/>
      <c r="AD312" s="860"/>
      <c r="AE312" s="860"/>
    </row>
    <row r="313" spans="1:31" ht="15.75" customHeight="1" x14ac:dyDescent="0.25">
      <c r="A313" s="860"/>
      <c r="B313" s="860"/>
      <c r="C313" s="860"/>
      <c r="D313" s="860"/>
      <c r="E313" s="860"/>
      <c r="F313" s="860"/>
      <c r="G313" s="868"/>
      <c r="H313" s="860"/>
      <c r="I313" s="860"/>
      <c r="J313" s="860"/>
      <c r="K313" s="860"/>
      <c r="L313" s="860"/>
      <c r="M313" s="860"/>
      <c r="N313" s="860"/>
      <c r="O313" s="860"/>
      <c r="P313" s="860"/>
      <c r="Q313" s="860"/>
      <c r="R313" s="860"/>
      <c r="S313" s="860"/>
      <c r="T313" s="860"/>
      <c r="U313" s="860"/>
      <c r="V313" s="860"/>
      <c r="W313" s="860"/>
      <c r="X313" s="860"/>
      <c r="Y313" s="860"/>
      <c r="Z313" s="860"/>
      <c r="AA313" s="860"/>
      <c r="AB313" s="860"/>
      <c r="AC313" s="860"/>
      <c r="AD313" s="860"/>
      <c r="AE313" s="860"/>
    </row>
    <row r="314" spans="1:31" ht="15.75" customHeight="1" x14ac:dyDescent="0.25">
      <c r="A314" s="860"/>
      <c r="B314" s="860"/>
      <c r="C314" s="860"/>
      <c r="D314" s="860"/>
      <c r="E314" s="860"/>
      <c r="F314" s="860"/>
      <c r="G314" s="868"/>
      <c r="H314" s="860"/>
      <c r="I314" s="860"/>
      <c r="J314" s="860"/>
      <c r="K314" s="860"/>
      <c r="L314" s="860"/>
      <c r="M314" s="860"/>
      <c r="N314" s="860"/>
      <c r="O314" s="860"/>
      <c r="P314" s="860"/>
      <c r="Q314" s="860"/>
      <c r="R314" s="860"/>
      <c r="S314" s="860"/>
      <c r="T314" s="860"/>
      <c r="U314" s="860"/>
      <c r="V314" s="860"/>
      <c r="W314" s="860"/>
      <c r="X314" s="860"/>
      <c r="Y314" s="860"/>
      <c r="Z314" s="860"/>
      <c r="AA314" s="860"/>
      <c r="AB314" s="860"/>
      <c r="AC314" s="860"/>
      <c r="AD314" s="860"/>
      <c r="AE314" s="860"/>
    </row>
    <row r="315" spans="1:31" ht="15.75" customHeight="1" x14ac:dyDescent="0.25">
      <c r="A315" s="860"/>
      <c r="B315" s="860"/>
      <c r="C315" s="860"/>
      <c r="D315" s="860"/>
      <c r="E315" s="860"/>
      <c r="F315" s="860"/>
      <c r="G315" s="868"/>
      <c r="H315" s="860"/>
      <c r="I315" s="860"/>
      <c r="J315" s="860"/>
      <c r="K315" s="860"/>
      <c r="L315" s="860"/>
      <c r="M315" s="860"/>
      <c r="N315" s="860"/>
      <c r="O315" s="860"/>
      <c r="P315" s="860"/>
      <c r="Q315" s="860"/>
      <c r="R315" s="860"/>
      <c r="S315" s="860"/>
      <c r="T315" s="860"/>
      <c r="U315" s="860"/>
      <c r="V315" s="860"/>
      <c r="W315" s="860"/>
      <c r="X315" s="860"/>
      <c r="Y315" s="860"/>
      <c r="Z315" s="860"/>
      <c r="AA315" s="860"/>
      <c r="AB315" s="860"/>
      <c r="AC315" s="860"/>
      <c r="AD315" s="860"/>
      <c r="AE315" s="860"/>
    </row>
    <row r="316" spans="1:31" ht="15.75" customHeight="1" x14ac:dyDescent="0.25">
      <c r="A316" s="860"/>
      <c r="B316" s="860"/>
      <c r="C316" s="860"/>
      <c r="D316" s="860"/>
      <c r="E316" s="860"/>
      <c r="F316" s="860"/>
      <c r="G316" s="868"/>
      <c r="H316" s="860"/>
      <c r="I316" s="860"/>
      <c r="J316" s="860"/>
      <c r="K316" s="860"/>
      <c r="L316" s="860"/>
      <c r="M316" s="860"/>
      <c r="N316" s="860"/>
      <c r="O316" s="860"/>
      <c r="P316" s="860"/>
      <c r="Q316" s="860"/>
      <c r="R316" s="860"/>
      <c r="S316" s="860"/>
      <c r="T316" s="860"/>
      <c r="U316" s="860"/>
      <c r="V316" s="860"/>
      <c r="W316" s="860"/>
      <c r="X316" s="860"/>
      <c r="Y316" s="860"/>
      <c r="Z316" s="860"/>
      <c r="AA316" s="860"/>
      <c r="AB316" s="860"/>
      <c r="AC316" s="860"/>
      <c r="AD316" s="860"/>
      <c r="AE316" s="860"/>
    </row>
    <row r="317" spans="1:31" ht="15.75" customHeight="1" x14ac:dyDescent="0.25">
      <c r="A317" s="860"/>
      <c r="B317" s="860"/>
      <c r="C317" s="860"/>
      <c r="D317" s="860"/>
      <c r="E317" s="860"/>
      <c r="F317" s="860"/>
      <c r="G317" s="868"/>
      <c r="H317" s="860"/>
      <c r="I317" s="860"/>
      <c r="J317" s="860"/>
      <c r="K317" s="860"/>
      <c r="L317" s="860"/>
      <c r="M317" s="860"/>
      <c r="N317" s="860"/>
      <c r="O317" s="860"/>
      <c r="P317" s="860"/>
      <c r="Q317" s="860"/>
      <c r="R317" s="860"/>
      <c r="S317" s="860"/>
      <c r="T317" s="860"/>
      <c r="U317" s="860"/>
      <c r="V317" s="860"/>
      <c r="W317" s="860"/>
      <c r="X317" s="860"/>
      <c r="Y317" s="860"/>
      <c r="Z317" s="860"/>
      <c r="AA317" s="860"/>
      <c r="AB317" s="860"/>
      <c r="AC317" s="860"/>
      <c r="AD317" s="860"/>
      <c r="AE317" s="860"/>
    </row>
    <row r="318" spans="1:31" ht="15.75" customHeight="1" x14ac:dyDescent="0.25">
      <c r="A318" s="860"/>
      <c r="B318" s="860"/>
      <c r="C318" s="860"/>
      <c r="D318" s="860"/>
      <c r="E318" s="860"/>
      <c r="F318" s="860"/>
      <c r="G318" s="868"/>
      <c r="H318" s="860"/>
      <c r="I318" s="860"/>
      <c r="J318" s="860"/>
      <c r="K318" s="860"/>
      <c r="L318" s="860"/>
      <c r="M318" s="860"/>
      <c r="N318" s="860"/>
      <c r="O318" s="860"/>
      <c r="P318" s="860"/>
      <c r="Q318" s="860"/>
      <c r="R318" s="860"/>
      <c r="S318" s="860"/>
      <c r="T318" s="860"/>
      <c r="U318" s="860"/>
      <c r="V318" s="860"/>
      <c r="W318" s="860"/>
      <c r="X318" s="860"/>
      <c r="Y318" s="860"/>
      <c r="Z318" s="860"/>
      <c r="AA318" s="860"/>
      <c r="AB318" s="860"/>
      <c r="AC318" s="860"/>
      <c r="AD318" s="860"/>
      <c r="AE318" s="860"/>
    </row>
    <row r="319" spans="1:31" ht="15.75" customHeight="1" x14ac:dyDescent="0.25">
      <c r="A319" s="860"/>
      <c r="B319" s="860"/>
      <c r="C319" s="860"/>
      <c r="D319" s="860"/>
      <c r="E319" s="860"/>
      <c r="F319" s="860"/>
      <c r="G319" s="868"/>
      <c r="H319" s="860"/>
      <c r="I319" s="860"/>
      <c r="J319" s="860"/>
      <c r="K319" s="860"/>
      <c r="L319" s="860"/>
      <c r="M319" s="860"/>
      <c r="N319" s="860"/>
      <c r="O319" s="860"/>
      <c r="P319" s="860"/>
      <c r="Q319" s="860"/>
      <c r="R319" s="860"/>
      <c r="S319" s="860"/>
      <c r="T319" s="860"/>
      <c r="U319" s="860"/>
      <c r="V319" s="860"/>
      <c r="W319" s="860"/>
      <c r="X319" s="860"/>
      <c r="Y319" s="860"/>
      <c r="Z319" s="860"/>
      <c r="AA319" s="860"/>
      <c r="AB319" s="860"/>
      <c r="AC319" s="860"/>
      <c r="AD319" s="860"/>
      <c r="AE319" s="860"/>
    </row>
    <row r="320" spans="1:31" ht="15.75" customHeight="1" x14ac:dyDescent="0.25">
      <c r="A320" s="860"/>
      <c r="B320" s="860"/>
      <c r="C320" s="860"/>
      <c r="D320" s="860"/>
      <c r="E320" s="860"/>
      <c r="F320" s="860"/>
      <c r="G320" s="868"/>
      <c r="H320" s="860"/>
      <c r="I320" s="860"/>
      <c r="J320" s="860"/>
      <c r="K320" s="860"/>
      <c r="L320" s="860"/>
      <c r="M320" s="860"/>
      <c r="N320" s="860"/>
      <c r="O320" s="860"/>
      <c r="P320" s="860"/>
      <c r="Q320" s="860"/>
      <c r="R320" s="860"/>
      <c r="S320" s="860"/>
      <c r="T320" s="860"/>
      <c r="U320" s="860"/>
      <c r="V320" s="860"/>
      <c r="W320" s="860"/>
      <c r="X320" s="860"/>
      <c r="Y320" s="860"/>
      <c r="Z320" s="860"/>
      <c r="AA320" s="860"/>
      <c r="AB320" s="860"/>
      <c r="AC320" s="860"/>
      <c r="AD320" s="860"/>
      <c r="AE320" s="860"/>
    </row>
    <row r="321" spans="1:31" ht="15.75" customHeight="1" x14ac:dyDescent="0.25">
      <c r="A321" s="860"/>
      <c r="B321" s="860"/>
      <c r="C321" s="860"/>
      <c r="D321" s="860"/>
      <c r="E321" s="860"/>
      <c r="F321" s="860"/>
      <c r="G321" s="868"/>
      <c r="H321" s="860"/>
      <c r="I321" s="860"/>
      <c r="J321" s="860"/>
      <c r="K321" s="860"/>
      <c r="L321" s="860"/>
      <c r="M321" s="860"/>
      <c r="N321" s="860"/>
      <c r="O321" s="860"/>
      <c r="P321" s="860"/>
      <c r="Q321" s="860"/>
      <c r="R321" s="860"/>
      <c r="S321" s="860"/>
      <c r="T321" s="860"/>
      <c r="U321" s="860"/>
      <c r="V321" s="860"/>
      <c r="W321" s="860"/>
      <c r="X321" s="860"/>
      <c r="Y321" s="860"/>
      <c r="Z321" s="860"/>
      <c r="AA321" s="860"/>
      <c r="AB321" s="860"/>
      <c r="AC321" s="860"/>
      <c r="AD321" s="860"/>
      <c r="AE321" s="860"/>
    </row>
    <row r="322" spans="1:31" ht="15.75" customHeight="1" x14ac:dyDescent="0.25">
      <c r="A322" s="860"/>
      <c r="B322" s="860"/>
      <c r="C322" s="860"/>
      <c r="D322" s="860"/>
      <c r="E322" s="860"/>
      <c r="F322" s="860"/>
      <c r="G322" s="868"/>
      <c r="H322" s="860"/>
      <c r="I322" s="860"/>
      <c r="J322" s="860"/>
      <c r="K322" s="860"/>
      <c r="L322" s="860"/>
      <c r="M322" s="860"/>
      <c r="N322" s="860"/>
      <c r="O322" s="860"/>
      <c r="P322" s="860"/>
      <c r="Q322" s="860"/>
      <c r="R322" s="860"/>
      <c r="S322" s="860"/>
      <c r="T322" s="860"/>
      <c r="U322" s="860"/>
      <c r="V322" s="860"/>
      <c r="W322" s="860"/>
      <c r="X322" s="860"/>
      <c r="Y322" s="860"/>
      <c r="Z322" s="860"/>
      <c r="AA322" s="860"/>
      <c r="AB322" s="860"/>
      <c r="AC322" s="860"/>
      <c r="AD322" s="860"/>
      <c r="AE322" s="860"/>
    </row>
    <row r="323" spans="1:31" ht="15.75" customHeight="1" x14ac:dyDescent="0.25">
      <c r="A323" s="860"/>
      <c r="B323" s="860"/>
      <c r="C323" s="860"/>
      <c r="D323" s="860"/>
      <c r="E323" s="860"/>
      <c r="F323" s="860"/>
      <c r="G323" s="868"/>
      <c r="H323" s="860"/>
      <c r="I323" s="860"/>
      <c r="J323" s="860"/>
      <c r="K323" s="860"/>
      <c r="L323" s="860"/>
      <c r="M323" s="860"/>
      <c r="N323" s="860"/>
      <c r="O323" s="860"/>
      <c r="P323" s="860"/>
      <c r="Q323" s="860"/>
      <c r="R323" s="860"/>
      <c r="S323" s="860"/>
      <c r="T323" s="860"/>
      <c r="U323" s="860"/>
      <c r="V323" s="860"/>
      <c r="W323" s="860"/>
      <c r="X323" s="860"/>
      <c r="Y323" s="860"/>
      <c r="Z323" s="860"/>
      <c r="AA323" s="860"/>
      <c r="AB323" s="860"/>
      <c r="AC323" s="860"/>
      <c r="AD323" s="860"/>
      <c r="AE323" s="860"/>
    </row>
    <row r="324" spans="1:31" ht="15.75" customHeight="1" x14ac:dyDescent="0.25">
      <c r="A324" s="860"/>
      <c r="B324" s="860"/>
      <c r="C324" s="860"/>
      <c r="D324" s="860"/>
      <c r="E324" s="860"/>
      <c r="F324" s="860"/>
      <c r="G324" s="868"/>
      <c r="H324" s="860"/>
      <c r="I324" s="860"/>
      <c r="J324" s="860"/>
      <c r="K324" s="860"/>
      <c r="L324" s="860"/>
      <c r="M324" s="860"/>
      <c r="N324" s="860"/>
      <c r="O324" s="860"/>
      <c r="P324" s="860"/>
      <c r="Q324" s="860"/>
      <c r="R324" s="860"/>
      <c r="S324" s="860"/>
      <c r="T324" s="860"/>
      <c r="U324" s="860"/>
      <c r="V324" s="860"/>
      <c r="W324" s="860"/>
      <c r="X324" s="860"/>
      <c r="Y324" s="860"/>
      <c r="Z324" s="860"/>
      <c r="AA324" s="860"/>
      <c r="AB324" s="860"/>
      <c r="AC324" s="860"/>
      <c r="AD324" s="860"/>
      <c r="AE324" s="860"/>
    </row>
    <row r="325" spans="1:31" ht="15.75" customHeight="1" x14ac:dyDescent="0.25">
      <c r="A325" s="860"/>
      <c r="B325" s="860"/>
      <c r="C325" s="860"/>
      <c r="D325" s="860"/>
      <c r="E325" s="860"/>
      <c r="F325" s="860"/>
      <c r="G325" s="868"/>
      <c r="H325" s="860"/>
      <c r="I325" s="860"/>
      <c r="J325" s="860"/>
      <c r="K325" s="860"/>
      <c r="L325" s="860"/>
      <c r="M325" s="860"/>
      <c r="N325" s="860"/>
      <c r="O325" s="860"/>
      <c r="P325" s="860"/>
      <c r="Q325" s="860"/>
      <c r="R325" s="860"/>
      <c r="S325" s="860"/>
      <c r="T325" s="860"/>
      <c r="U325" s="860"/>
      <c r="V325" s="860"/>
      <c r="W325" s="860"/>
      <c r="X325" s="860"/>
      <c r="Y325" s="860"/>
      <c r="Z325" s="860"/>
      <c r="AA325" s="860"/>
      <c r="AB325" s="860"/>
      <c r="AC325" s="860"/>
      <c r="AD325" s="860"/>
      <c r="AE325" s="860"/>
    </row>
    <row r="326" spans="1:31" ht="15.75" customHeight="1" x14ac:dyDescent="0.25">
      <c r="A326" s="860"/>
      <c r="B326" s="860"/>
      <c r="C326" s="860"/>
      <c r="D326" s="860"/>
      <c r="E326" s="860"/>
      <c r="F326" s="860"/>
      <c r="G326" s="868"/>
      <c r="H326" s="860"/>
      <c r="I326" s="860"/>
      <c r="J326" s="860"/>
      <c r="K326" s="860"/>
      <c r="L326" s="860"/>
      <c r="M326" s="860"/>
      <c r="N326" s="860"/>
      <c r="O326" s="860"/>
      <c r="P326" s="860"/>
      <c r="Q326" s="860"/>
      <c r="R326" s="860"/>
      <c r="S326" s="860"/>
      <c r="T326" s="860"/>
      <c r="U326" s="860"/>
      <c r="V326" s="860"/>
      <c r="W326" s="860"/>
      <c r="X326" s="860"/>
      <c r="Y326" s="860"/>
      <c r="Z326" s="860"/>
      <c r="AA326" s="860"/>
      <c r="AB326" s="860"/>
      <c r="AC326" s="860"/>
      <c r="AD326" s="860"/>
      <c r="AE326" s="860"/>
    </row>
    <row r="327" spans="1:31" ht="15.75" customHeight="1" x14ac:dyDescent="0.25">
      <c r="A327" s="860"/>
      <c r="B327" s="860"/>
      <c r="C327" s="860"/>
      <c r="D327" s="860"/>
      <c r="E327" s="860"/>
      <c r="F327" s="860"/>
      <c r="G327" s="868"/>
      <c r="H327" s="860"/>
      <c r="I327" s="860"/>
      <c r="J327" s="860"/>
      <c r="K327" s="860"/>
      <c r="L327" s="860"/>
      <c r="M327" s="860"/>
      <c r="N327" s="860"/>
      <c r="O327" s="860"/>
      <c r="P327" s="860"/>
      <c r="Q327" s="860"/>
      <c r="R327" s="860"/>
      <c r="S327" s="860"/>
      <c r="T327" s="860"/>
      <c r="U327" s="860"/>
      <c r="V327" s="860"/>
      <c r="W327" s="860"/>
      <c r="X327" s="860"/>
      <c r="Y327" s="860"/>
      <c r="Z327" s="860"/>
      <c r="AA327" s="860"/>
      <c r="AB327" s="860"/>
      <c r="AC327" s="860"/>
      <c r="AD327" s="860"/>
      <c r="AE327" s="860"/>
    </row>
    <row r="328" spans="1:31" ht="15.75" customHeight="1" x14ac:dyDescent="0.25">
      <c r="A328" s="860"/>
      <c r="B328" s="860"/>
      <c r="C328" s="860"/>
      <c r="D328" s="860"/>
      <c r="E328" s="860"/>
      <c r="F328" s="860"/>
      <c r="G328" s="868"/>
      <c r="H328" s="860"/>
      <c r="I328" s="860"/>
      <c r="J328" s="860"/>
      <c r="K328" s="860"/>
      <c r="L328" s="860"/>
      <c r="M328" s="860"/>
      <c r="N328" s="860"/>
      <c r="O328" s="860"/>
      <c r="P328" s="860"/>
      <c r="Q328" s="860"/>
      <c r="R328" s="860"/>
      <c r="S328" s="860"/>
      <c r="T328" s="860"/>
      <c r="U328" s="860"/>
      <c r="V328" s="860"/>
      <c r="W328" s="860"/>
      <c r="X328" s="860"/>
      <c r="Y328" s="860"/>
      <c r="Z328" s="860"/>
      <c r="AA328" s="860"/>
      <c r="AB328" s="860"/>
      <c r="AC328" s="860"/>
      <c r="AD328" s="860"/>
      <c r="AE328" s="860"/>
    </row>
    <row r="329" spans="1:31" ht="15.75" customHeight="1" x14ac:dyDescent="0.25">
      <c r="A329" s="860"/>
      <c r="B329" s="860"/>
      <c r="C329" s="860"/>
      <c r="D329" s="860"/>
      <c r="E329" s="860"/>
      <c r="F329" s="860"/>
      <c r="G329" s="868"/>
      <c r="H329" s="860"/>
      <c r="I329" s="860"/>
      <c r="J329" s="860"/>
      <c r="K329" s="860"/>
      <c r="L329" s="860"/>
      <c r="M329" s="860"/>
      <c r="N329" s="860"/>
      <c r="O329" s="860"/>
      <c r="P329" s="860"/>
      <c r="Q329" s="860"/>
      <c r="R329" s="860"/>
      <c r="S329" s="860"/>
      <c r="T329" s="860"/>
      <c r="U329" s="860"/>
      <c r="V329" s="860"/>
      <c r="W329" s="860"/>
      <c r="X329" s="860"/>
      <c r="Y329" s="860"/>
      <c r="Z329" s="860"/>
      <c r="AA329" s="860"/>
      <c r="AB329" s="860"/>
      <c r="AC329" s="860"/>
      <c r="AD329" s="860"/>
      <c r="AE329" s="860"/>
    </row>
    <row r="330" spans="1:31" ht="15.75" customHeight="1" x14ac:dyDescent="0.25">
      <c r="A330" s="860"/>
      <c r="B330" s="860"/>
      <c r="C330" s="860"/>
      <c r="D330" s="860"/>
      <c r="E330" s="860"/>
      <c r="F330" s="860"/>
      <c r="G330" s="868"/>
      <c r="H330" s="860"/>
      <c r="I330" s="860"/>
      <c r="J330" s="860"/>
      <c r="K330" s="860"/>
      <c r="L330" s="860"/>
      <c r="M330" s="860"/>
      <c r="N330" s="860"/>
      <c r="O330" s="860"/>
      <c r="P330" s="860"/>
      <c r="Q330" s="860"/>
      <c r="R330" s="860"/>
      <c r="S330" s="860"/>
      <c r="T330" s="860"/>
      <c r="U330" s="860"/>
      <c r="V330" s="860"/>
      <c r="W330" s="860"/>
      <c r="X330" s="860"/>
      <c r="Y330" s="860"/>
      <c r="Z330" s="860"/>
      <c r="AA330" s="860"/>
      <c r="AB330" s="860"/>
      <c r="AC330" s="860"/>
      <c r="AD330" s="860"/>
      <c r="AE330" s="860"/>
    </row>
    <row r="331" spans="1:31" ht="15.75" customHeight="1" x14ac:dyDescent="0.25">
      <c r="A331" s="860"/>
      <c r="B331" s="860"/>
      <c r="C331" s="860"/>
      <c r="D331" s="860"/>
      <c r="E331" s="860"/>
      <c r="F331" s="860"/>
      <c r="G331" s="868"/>
      <c r="H331" s="860"/>
      <c r="I331" s="860"/>
      <c r="J331" s="860"/>
      <c r="K331" s="860"/>
      <c r="L331" s="860"/>
      <c r="M331" s="860"/>
      <c r="N331" s="860"/>
      <c r="O331" s="860"/>
      <c r="P331" s="860"/>
      <c r="Q331" s="860"/>
      <c r="R331" s="860"/>
      <c r="S331" s="860"/>
      <c r="T331" s="860"/>
      <c r="U331" s="860"/>
      <c r="V331" s="860"/>
      <c r="W331" s="860"/>
      <c r="X331" s="860"/>
      <c r="Y331" s="860"/>
      <c r="Z331" s="860"/>
      <c r="AA331" s="860"/>
      <c r="AB331" s="860"/>
      <c r="AC331" s="860"/>
      <c r="AD331" s="860"/>
      <c r="AE331" s="860"/>
    </row>
    <row r="332" spans="1:31" ht="15.75" customHeight="1" x14ac:dyDescent="0.25">
      <c r="A332" s="860"/>
      <c r="B332" s="860"/>
      <c r="C332" s="860"/>
      <c r="D332" s="860"/>
      <c r="E332" s="860"/>
      <c r="F332" s="860"/>
      <c r="G332" s="868"/>
      <c r="H332" s="860"/>
      <c r="I332" s="860"/>
      <c r="J332" s="860"/>
      <c r="K332" s="860"/>
      <c r="L332" s="860"/>
      <c r="M332" s="860"/>
      <c r="N332" s="860"/>
      <c r="O332" s="860"/>
      <c r="P332" s="860"/>
      <c r="Q332" s="860"/>
      <c r="R332" s="860"/>
      <c r="S332" s="860"/>
      <c r="T332" s="860"/>
      <c r="U332" s="860"/>
      <c r="V332" s="860"/>
      <c r="W332" s="860"/>
      <c r="X332" s="860"/>
      <c r="Y332" s="860"/>
      <c r="Z332" s="860"/>
      <c r="AA332" s="860"/>
      <c r="AB332" s="860"/>
      <c r="AC332" s="860"/>
      <c r="AD332" s="860"/>
      <c r="AE332" s="860"/>
    </row>
    <row r="333" spans="1:31" ht="15.75" customHeight="1" x14ac:dyDescent="0.25">
      <c r="A333" s="860"/>
      <c r="B333" s="860"/>
      <c r="C333" s="860"/>
      <c r="D333" s="860"/>
      <c r="E333" s="860"/>
      <c r="F333" s="860"/>
      <c r="G333" s="868"/>
      <c r="H333" s="860"/>
      <c r="I333" s="860"/>
      <c r="J333" s="860"/>
      <c r="K333" s="860"/>
      <c r="L333" s="860"/>
      <c r="M333" s="860"/>
      <c r="N333" s="860"/>
      <c r="O333" s="860"/>
      <c r="P333" s="860"/>
      <c r="Q333" s="860"/>
      <c r="R333" s="860"/>
      <c r="S333" s="860"/>
      <c r="T333" s="860"/>
      <c r="U333" s="860"/>
      <c r="V333" s="860"/>
      <c r="W333" s="860"/>
      <c r="X333" s="860"/>
      <c r="Y333" s="860"/>
      <c r="Z333" s="860"/>
      <c r="AA333" s="860"/>
      <c r="AB333" s="860"/>
      <c r="AC333" s="860"/>
      <c r="AD333" s="860"/>
      <c r="AE333" s="860"/>
    </row>
    <row r="334" spans="1:31" ht="15.75" customHeight="1" x14ac:dyDescent="0.25">
      <c r="A334" s="860"/>
      <c r="B334" s="860"/>
      <c r="C334" s="860"/>
      <c r="D334" s="860"/>
      <c r="E334" s="860"/>
      <c r="F334" s="860"/>
      <c r="G334" s="868"/>
      <c r="H334" s="860"/>
      <c r="I334" s="860"/>
      <c r="J334" s="860"/>
      <c r="K334" s="860"/>
      <c r="L334" s="860"/>
      <c r="M334" s="860"/>
      <c r="N334" s="860"/>
      <c r="O334" s="860"/>
      <c r="P334" s="860"/>
      <c r="Q334" s="860"/>
      <c r="R334" s="860"/>
      <c r="S334" s="860"/>
      <c r="T334" s="860"/>
      <c r="U334" s="860"/>
      <c r="V334" s="860"/>
      <c r="W334" s="860"/>
      <c r="X334" s="860"/>
      <c r="Y334" s="860"/>
      <c r="Z334" s="860"/>
      <c r="AA334" s="860"/>
      <c r="AB334" s="860"/>
      <c r="AC334" s="860"/>
      <c r="AD334" s="860"/>
      <c r="AE334" s="860"/>
    </row>
    <row r="335" spans="1:31" ht="15.75" customHeight="1" x14ac:dyDescent="0.25">
      <c r="A335" s="860"/>
      <c r="B335" s="860"/>
      <c r="C335" s="860"/>
      <c r="D335" s="860"/>
      <c r="E335" s="860"/>
      <c r="F335" s="860"/>
      <c r="G335" s="868"/>
      <c r="H335" s="860"/>
      <c r="I335" s="860"/>
      <c r="J335" s="860"/>
      <c r="K335" s="860"/>
      <c r="L335" s="860"/>
      <c r="M335" s="860"/>
      <c r="N335" s="860"/>
      <c r="O335" s="860"/>
      <c r="P335" s="860"/>
      <c r="Q335" s="860"/>
      <c r="R335" s="860"/>
      <c r="S335" s="860"/>
      <c r="T335" s="860"/>
      <c r="U335" s="860"/>
      <c r="V335" s="860"/>
      <c r="W335" s="860"/>
      <c r="X335" s="860"/>
      <c r="Y335" s="860"/>
      <c r="Z335" s="860"/>
      <c r="AA335" s="860"/>
      <c r="AB335" s="860"/>
      <c r="AC335" s="860"/>
      <c r="AD335" s="860"/>
      <c r="AE335" s="860"/>
    </row>
    <row r="336" spans="1:31" ht="15.75" customHeight="1" x14ac:dyDescent="0.25">
      <c r="A336" s="860"/>
      <c r="B336" s="860"/>
      <c r="C336" s="860"/>
      <c r="D336" s="860"/>
      <c r="E336" s="860"/>
      <c r="F336" s="860"/>
      <c r="G336" s="868"/>
      <c r="H336" s="860"/>
      <c r="I336" s="860"/>
      <c r="J336" s="860"/>
      <c r="K336" s="860"/>
      <c r="L336" s="860"/>
      <c r="M336" s="860"/>
      <c r="N336" s="860"/>
      <c r="O336" s="860"/>
      <c r="P336" s="860"/>
      <c r="Q336" s="860"/>
      <c r="R336" s="860"/>
      <c r="S336" s="860"/>
      <c r="T336" s="860"/>
      <c r="U336" s="860"/>
      <c r="V336" s="860"/>
      <c r="W336" s="860"/>
      <c r="X336" s="860"/>
      <c r="Y336" s="860"/>
      <c r="Z336" s="860"/>
      <c r="AA336" s="860"/>
      <c r="AB336" s="860"/>
      <c r="AC336" s="860"/>
      <c r="AD336" s="860"/>
      <c r="AE336" s="860"/>
    </row>
    <row r="337" spans="1:31" ht="15.75" customHeight="1" x14ac:dyDescent="0.25">
      <c r="A337" s="860"/>
      <c r="B337" s="860"/>
      <c r="C337" s="860"/>
      <c r="D337" s="860"/>
      <c r="E337" s="860"/>
      <c r="F337" s="860"/>
      <c r="G337" s="868"/>
      <c r="H337" s="860"/>
      <c r="I337" s="860"/>
      <c r="J337" s="860"/>
      <c r="K337" s="860"/>
      <c r="L337" s="860"/>
      <c r="M337" s="860"/>
      <c r="N337" s="860"/>
      <c r="O337" s="860"/>
      <c r="P337" s="860"/>
      <c r="Q337" s="860"/>
      <c r="R337" s="860"/>
      <c r="S337" s="860"/>
      <c r="T337" s="860"/>
      <c r="U337" s="860"/>
      <c r="V337" s="860"/>
      <c r="W337" s="860"/>
      <c r="X337" s="860"/>
      <c r="Y337" s="860"/>
      <c r="Z337" s="860"/>
      <c r="AA337" s="860"/>
      <c r="AB337" s="860"/>
      <c r="AC337" s="860"/>
      <c r="AD337" s="860"/>
      <c r="AE337" s="860"/>
    </row>
    <row r="338" spans="1:31" ht="15.75" customHeight="1" x14ac:dyDescent="0.25">
      <c r="A338" s="860"/>
      <c r="B338" s="860"/>
      <c r="C338" s="860"/>
      <c r="D338" s="860"/>
      <c r="E338" s="860"/>
      <c r="F338" s="860"/>
      <c r="G338" s="868"/>
      <c r="H338" s="860"/>
      <c r="I338" s="860"/>
      <c r="J338" s="860"/>
      <c r="K338" s="860"/>
      <c r="L338" s="860"/>
      <c r="M338" s="860"/>
      <c r="N338" s="860"/>
      <c r="O338" s="860"/>
      <c r="P338" s="860"/>
      <c r="Q338" s="860"/>
      <c r="R338" s="860"/>
      <c r="S338" s="860"/>
      <c r="T338" s="860"/>
      <c r="U338" s="860"/>
      <c r="V338" s="860"/>
      <c r="W338" s="860"/>
      <c r="X338" s="860"/>
      <c r="Y338" s="860"/>
      <c r="Z338" s="860"/>
      <c r="AA338" s="860"/>
      <c r="AB338" s="860"/>
      <c r="AC338" s="860"/>
      <c r="AD338" s="860"/>
      <c r="AE338" s="860"/>
    </row>
    <row r="339" spans="1:31" ht="15.75" customHeight="1" x14ac:dyDescent="0.25">
      <c r="A339" s="860"/>
      <c r="B339" s="860"/>
      <c r="C339" s="860"/>
      <c r="D339" s="860"/>
      <c r="E339" s="860"/>
      <c r="F339" s="860"/>
      <c r="G339" s="868"/>
      <c r="H339" s="860"/>
      <c r="I339" s="860"/>
      <c r="J339" s="860"/>
      <c r="K339" s="860"/>
      <c r="L339" s="860"/>
      <c r="M339" s="860"/>
      <c r="N339" s="860"/>
      <c r="O339" s="860"/>
      <c r="P339" s="860"/>
      <c r="Q339" s="860"/>
      <c r="R339" s="860"/>
      <c r="S339" s="860"/>
      <c r="T339" s="860"/>
      <c r="U339" s="860"/>
      <c r="V339" s="860"/>
      <c r="W339" s="860"/>
      <c r="X339" s="860"/>
      <c r="Y339" s="860"/>
      <c r="Z339" s="860"/>
      <c r="AA339" s="860"/>
      <c r="AB339" s="860"/>
      <c r="AC339" s="860"/>
      <c r="AD339" s="860"/>
      <c r="AE339" s="860"/>
    </row>
    <row r="340" spans="1:31" ht="15.75" customHeight="1" x14ac:dyDescent="0.25">
      <c r="A340" s="860"/>
      <c r="B340" s="860"/>
      <c r="C340" s="860"/>
      <c r="D340" s="860"/>
      <c r="E340" s="860"/>
      <c r="F340" s="860"/>
      <c r="G340" s="868"/>
      <c r="H340" s="860"/>
      <c r="I340" s="860"/>
      <c r="J340" s="860"/>
      <c r="K340" s="860"/>
      <c r="L340" s="860"/>
      <c r="M340" s="860"/>
      <c r="N340" s="860"/>
      <c r="O340" s="860"/>
      <c r="P340" s="860"/>
      <c r="Q340" s="860"/>
      <c r="R340" s="860"/>
      <c r="S340" s="860"/>
      <c r="T340" s="860"/>
      <c r="U340" s="860"/>
      <c r="V340" s="860"/>
      <c r="W340" s="860"/>
      <c r="X340" s="860"/>
      <c r="Y340" s="860"/>
      <c r="Z340" s="860"/>
      <c r="AA340" s="860"/>
      <c r="AB340" s="860"/>
      <c r="AC340" s="860"/>
      <c r="AD340" s="860"/>
      <c r="AE340" s="860"/>
    </row>
    <row r="341" spans="1:31" ht="15.75" customHeight="1" x14ac:dyDescent="0.25">
      <c r="A341" s="860"/>
      <c r="B341" s="860"/>
      <c r="C341" s="860"/>
      <c r="D341" s="860"/>
      <c r="E341" s="860"/>
      <c r="F341" s="860"/>
      <c r="G341" s="868"/>
      <c r="H341" s="860"/>
      <c r="I341" s="860"/>
      <c r="J341" s="860"/>
      <c r="K341" s="860"/>
      <c r="L341" s="860"/>
      <c r="M341" s="860"/>
      <c r="N341" s="860"/>
      <c r="O341" s="860"/>
      <c r="P341" s="860"/>
      <c r="Q341" s="860"/>
      <c r="R341" s="860"/>
      <c r="S341" s="860"/>
      <c r="T341" s="860"/>
      <c r="U341" s="860"/>
      <c r="V341" s="860"/>
      <c r="W341" s="860"/>
      <c r="X341" s="860"/>
      <c r="Y341" s="860"/>
      <c r="Z341" s="860"/>
      <c r="AA341" s="860"/>
      <c r="AB341" s="860"/>
      <c r="AC341" s="860"/>
      <c r="AD341" s="860"/>
      <c r="AE341" s="860"/>
    </row>
    <row r="342" spans="1:31" ht="15.75" customHeight="1" x14ac:dyDescent="0.25">
      <c r="A342" s="860"/>
      <c r="B342" s="860"/>
      <c r="C342" s="860"/>
      <c r="D342" s="860"/>
      <c r="E342" s="860"/>
      <c r="F342" s="860"/>
      <c r="G342" s="868"/>
      <c r="H342" s="860"/>
      <c r="I342" s="860"/>
      <c r="J342" s="860"/>
      <c r="K342" s="860"/>
      <c r="L342" s="860"/>
      <c r="M342" s="860"/>
      <c r="N342" s="860"/>
      <c r="O342" s="860"/>
      <c r="P342" s="860"/>
      <c r="Q342" s="860"/>
      <c r="R342" s="860"/>
      <c r="S342" s="860"/>
      <c r="T342" s="860"/>
      <c r="U342" s="860"/>
      <c r="V342" s="860"/>
      <c r="W342" s="860"/>
      <c r="X342" s="860"/>
      <c r="Y342" s="860"/>
      <c r="Z342" s="860"/>
      <c r="AA342" s="860"/>
      <c r="AB342" s="860"/>
      <c r="AC342" s="860"/>
      <c r="AD342" s="860"/>
      <c r="AE342" s="860"/>
    </row>
    <row r="343" spans="1:31" ht="15.75" customHeight="1" x14ac:dyDescent="0.25">
      <c r="A343" s="860"/>
      <c r="B343" s="860"/>
      <c r="C343" s="860"/>
      <c r="D343" s="860"/>
      <c r="E343" s="860"/>
      <c r="F343" s="860"/>
      <c r="G343" s="868"/>
      <c r="H343" s="860"/>
      <c r="I343" s="860"/>
      <c r="J343" s="860"/>
      <c r="K343" s="860"/>
      <c r="L343" s="860"/>
      <c r="M343" s="860"/>
      <c r="N343" s="860"/>
      <c r="O343" s="860"/>
      <c r="P343" s="860"/>
      <c r="Q343" s="860"/>
      <c r="R343" s="860"/>
      <c r="S343" s="860"/>
      <c r="T343" s="860"/>
      <c r="U343" s="860"/>
      <c r="V343" s="860"/>
      <c r="W343" s="860"/>
      <c r="X343" s="860"/>
      <c r="Y343" s="860"/>
      <c r="Z343" s="860"/>
      <c r="AA343" s="860"/>
      <c r="AB343" s="860"/>
      <c r="AC343" s="860"/>
      <c r="AD343" s="860"/>
      <c r="AE343" s="860"/>
    </row>
    <row r="344" spans="1:31" ht="15.75" customHeight="1" x14ac:dyDescent="0.25">
      <c r="A344" s="860"/>
      <c r="B344" s="860"/>
      <c r="C344" s="860"/>
      <c r="D344" s="860"/>
      <c r="E344" s="860"/>
      <c r="F344" s="860"/>
      <c r="G344" s="868"/>
      <c r="H344" s="860"/>
      <c r="I344" s="860"/>
      <c r="J344" s="860"/>
      <c r="K344" s="860"/>
      <c r="L344" s="860"/>
      <c r="M344" s="860"/>
      <c r="N344" s="860"/>
      <c r="O344" s="860"/>
      <c r="P344" s="860"/>
      <c r="Q344" s="860"/>
      <c r="R344" s="860"/>
      <c r="S344" s="860"/>
      <c r="T344" s="860"/>
      <c r="U344" s="860"/>
      <c r="V344" s="860"/>
      <c r="W344" s="860"/>
      <c r="X344" s="860"/>
      <c r="Y344" s="860"/>
      <c r="Z344" s="860"/>
      <c r="AA344" s="860"/>
      <c r="AB344" s="860"/>
      <c r="AC344" s="860"/>
      <c r="AD344" s="860"/>
      <c r="AE344" s="860"/>
    </row>
    <row r="345" spans="1:31" ht="15.75" customHeight="1" x14ac:dyDescent="0.25">
      <c r="A345" s="860"/>
      <c r="B345" s="860"/>
      <c r="C345" s="860"/>
      <c r="D345" s="860"/>
      <c r="E345" s="860"/>
      <c r="F345" s="860"/>
      <c r="G345" s="868"/>
      <c r="H345" s="860"/>
      <c r="I345" s="860"/>
      <c r="J345" s="860"/>
      <c r="K345" s="860"/>
      <c r="L345" s="860"/>
      <c r="M345" s="860"/>
      <c r="N345" s="860"/>
      <c r="O345" s="860"/>
      <c r="P345" s="860"/>
      <c r="Q345" s="860"/>
      <c r="R345" s="860"/>
      <c r="S345" s="860"/>
      <c r="T345" s="860"/>
      <c r="U345" s="860"/>
      <c r="V345" s="860"/>
      <c r="W345" s="860"/>
      <c r="X345" s="860"/>
      <c r="Y345" s="860"/>
      <c r="Z345" s="860"/>
      <c r="AA345" s="860"/>
      <c r="AB345" s="860"/>
      <c r="AC345" s="860"/>
      <c r="AD345" s="860"/>
      <c r="AE345" s="860"/>
    </row>
    <row r="346" spans="1:31" ht="15.75" customHeight="1" x14ac:dyDescent="0.25">
      <c r="A346" s="860"/>
      <c r="B346" s="860"/>
      <c r="C346" s="860"/>
      <c r="D346" s="860"/>
      <c r="E346" s="860"/>
      <c r="F346" s="860"/>
      <c r="G346" s="868"/>
      <c r="H346" s="860"/>
      <c r="I346" s="860"/>
      <c r="J346" s="860"/>
      <c r="K346" s="860"/>
      <c r="L346" s="860"/>
      <c r="M346" s="860"/>
      <c r="N346" s="860"/>
      <c r="O346" s="860"/>
      <c r="P346" s="860"/>
      <c r="Q346" s="860"/>
      <c r="R346" s="860"/>
      <c r="S346" s="860"/>
      <c r="T346" s="860"/>
      <c r="U346" s="860"/>
      <c r="V346" s="860"/>
      <c r="W346" s="860"/>
      <c r="X346" s="860"/>
      <c r="Y346" s="860"/>
      <c r="Z346" s="860"/>
      <c r="AA346" s="860"/>
      <c r="AB346" s="860"/>
      <c r="AC346" s="860"/>
      <c r="AD346" s="860"/>
      <c r="AE346" s="860"/>
    </row>
    <row r="347" spans="1:31" ht="15.75" customHeight="1" x14ac:dyDescent="0.25">
      <c r="A347" s="860"/>
      <c r="B347" s="860"/>
      <c r="C347" s="860"/>
      <c r="D347" s="860"/>
      <c r="E347" s="860"/>
      <c r="F347" s="860"/>
      <c r="G347" s="868"/>
      <c r="H347" s="860"/>
      <c r="I347" s="860"/>
      <c r="J347" s="860"/>
      <c r="K347" s="860"/>
      <c r="L347" s="860"/>
      <c r="M347" s="860"/>
      <c r="N347" s="860"/>
      <c r="O347" s="860"/>
      <c r="P347" s="860"/>
      <c r="Q347" s="860"/>
      <c r="R347" s="860"/>
      <c r="S347" s="860"/>
      <c r="T347" s="860"/>
      <c r="U347" s="860"/>
      <c r="V347" s="860"/>
      <c r="W347" s="860"/>
      <c r="X347" s="860"/>
      <c r="Y347" s="860"/>
      <c r="Z347" s="860"/>
      <c r="AA347" s="860"/>
      <c r="AB347" s="860"/>
      <c r="AC347" s="860"/>
      <c r="AD347" s="860"/>
      <c r="AE347" s="860"/>
    </row>
    <row r="348" spans="1:31" ht="15.75" customHeight="1" x14ac:dyDescent="0.25">
      <c r="A348" s="860"/>
      <c r="B348" s="860"/>
      <c r="C348" s="860"/>
      <c r="D348" s="860"/>
      <c r="E348" s="860"/>
      <c r="F348" s="860"/>
      <c r="G348" s="868"/>
      <c r="H348" s="860"/>
      <c r="I348" s="860"/>
      <c r="J348" s="860"/>
      <c r="K348" s="860"/>
      <c r="L348" s="860"/>
      <c r="M348" s="860"/>
      <c r="N348" s="860"/>
      <c r="O348" s="860"/>
      <c r="P348" s="860"/>
      <c r="Q348" s="860"/>
      <c r="R348" s="860"/>
      <c r="S348" s="860"/>
      <c r="T348" s="860"/>
      <c r="U348" s="860"/>
      <c r="V348" s="860"/>
      <c r="W348" s="860"/>
      <c r="X348" s="860"/>
      <c r="Y348" s="860"/>
      <c r="Z348" s="860"/>
      <c r="AA348" s="860"/>
      <c r="AB348" s="860"/>
      <c r="AC348" s="860"/>
      <c r="AD348" s="860"/>
      <c r="AE348" s="860"/>
    </row>
    <row r="349" spans="1:31" ht="15.75" customHeight="1" x14ac:dyDescent="0.25">
      <c r="A349" s="860"/>
      <c r="B349" s="860"/>
      <c r="C349" s="860"/>
      <c r="D349" s="860"/>
      <c r="E349" s="860"/>
      <c r="F349" s="860"/>
      <c r="G349" s="868"/>
      <c r="H349" s="860"/>
      <c r="I349" s="860"/>
      <c r="J349" s="860"/>
      <c r="K349" s="860"/>
      <c r="L349" s="860"/>
      <c r="M349" s="860"/>
      <c r="N349" s="860"/>
      <c r="O349" s="860"/>
      <c r="P349" s="860"/>
      <c r="Q349" s="860"/>
      <c r="R349" s="860"/>
      <c r="S349" s="860"/>
      <c r="T349" s="860"/>
      <c r="U349" s="860"/>
      <c r="V349" s="860"/>
      <c r="W349" s="860"/>
      <c r="X349" s="860"/>
      <c r="Y349" s="860"/>
      <c r="Z349" s="860"/>
      <c r="AA349" s="860"/>
      <c r="AB349" s="860"/>
      <c r="AC349" s="860"/>
      <c r="AD349" s="860"/>
      <c r="AE349" s="860"/>
    </row>
    <row r="350" spans="1:31" ht="15.75" customHeight="1" x14ac:dyDescent="0.25">
      <c r="A350" s="860"/>
      <c r="B350" s="860"/>
      <c r="C350" s="860"/>
      <c r="D350" s="860"/>
      <c r="E350" s="860"/>
      <c r="F350" s="860"/>
      <c r="G350" s="868"/>
      <c r="H350" s="860"/>
      <c r="I350" s="860"/>
      <c r="J350" s="860"/>
      <c r="K350" s="860"/>
      <c r="L350" s="860"/>
      <c r="M350" s="860"/>
      <c r="N350" s="860"/>
      <c r="O350" s="860"/>
      <c r="P350" s="860"/>
      <c r="Q350" s="860"/>
      <c r="R350" s="860"/>
      <c r="S350" s="860"/>
      <c r="T350" s="860"/>
      <c r="U350" s="860"/>
      <c r="V350" s="860"/>
      <c r="W350" s="860"/>
      <c r="X350" s="860"/>
      <c r="Y350" s="860"/>
      <c r="Z350" s="860"/>
      <c r="AA350" s="860"/>
      <c r="AB350" s="860"/>
      <c r="AC350" s="860"/>
      <c r="AD350" s="860"/>
      <c r="AE350" s="860"/>
    </row>
    <row r="351" spans="1:31" ht="15.75" customHeight="1" x14ac:dyDescent="0.25">
      <c r="A351" s="860"/>
      <c r="B351" s="860"/>
      <c r="C351" s="860"/>
      <c r="D351" s="860"/>
      <c r="E351" s="860"/>
      <c r="F351" s="860"/>
      <c r="G351" s="868"/>
      <c r="H351" s="860"/>
      <c r="I351" s="860"/>
      <c r="J351" s="860"/>
      <c r="K351" s="860"/>
      <c r="L351" s="860"/>
      <c r="M351" s="860"/>
      <c r="N351" s="860"/>
      <c r="O351" s="860"/>
      <c r="P351" s="860"/>
      <c r="Q351" s="860"/>
      <c r="R351" s="860"/>
      <c r="S351" s="860"/>
      <c r="T351" s="860"/>
      <c r="U351" s="860"/>
      <c r="V351" s="860"/>
      <c r="W351" s="860"/>
      <c r="X351" s="860"/>
      <c r="Y351" s="860"/>
      <c r="Z351" s="860"/>
      <c r="AA351" s="860"/>
      <c r="AB351" s="860"/>
      <c r="AC351" s="860"/>
      <c r="AD351" s="860"/>
      <c r="AE351" s="860"/>
    </row>
    <row r="352" spans="1:31" ht="15.75" customHeight="1" x14ac:dyDescent="0.25">
      <c r="A352" s="860"/>
      <c r="B352" s="860"/>
      <c r="C352" s="860"/>
      <c r="D352" s="860"/>
      <c r="E352" s="860"/>
      <c r="F352" s="860"/>
      <c r="G352" s="868"/>
      <c r="H352" s="860"/>
      <c r="I352" s="860"/>
      <c r="J352" s="860"/>
      <c r="K352" s="860"/>
      <c r="L352" s="860"/>
      <c r="M352" s="860"/>
      <c r="N352" s="860"/>
      <c r="O352" s="860"/>
      <c r="P352" s="860"/>
      <c r="Q352" s="860"/>
      <c r="R352" s="860"/>
      <c r="S352" s="860"/>
      <c r="T352" s="860"/>
      <c r="U352" s="860"/>
      <c r="V352" s="860"/>
      <c r="W352" s="860"/>
      <c r="X352" s="860"/>
      <c r="Y352" s="860"/>
      <c r="Z352" s="860"/>
      <c r="AA352" s="860"/>
      <c r="AB352" s="860"/>
      <c r="AC352" s="860"/>
      <c r="AD352" s="860"/>
      <c r="AE352" s="860"/>
    </row>
    <row r="353" spans="1:31" ht="15.75" customHeight="1" x14ac:dyDescent="0.25">
      <c r="A353" s="860"/>
      <c r="B353" s="860"/>
      <c r="C353" s="860"/>
      <c r="D353" s="860"/>
      <c r="E353" s="860"/>
      <c r="F353" s="860"/>
      <c r="G353" s="868"/>
      <c r="H353" s="860"/>
      <c r="I353" s="860"/>
      <c r="J353" s="860"/>
      <c r="K353" s="860"/>
      <c r="L353" s="860"/>
      <c r="M353" s="860"/>
      <c r="N353" s="860"/>
      <c r="O353" s="860"/>
      <c r="P353" s="860"/>
      <c r="Q353" s="860"/>
      <c r="R353" s="860"/>
      <c r="S353" s="860"/>
      <c r="T353" s="860"/>
      <c r="U353" s="860"/>
      <c r="V353" s="860"/>
      <c r="W353" s="860"/>
      <c r="X353" s="860"/>
      <c r="Y353" s="860"/>
      <c r="Z353" s="860"/>
      <c r="AA353" s="860"/>
      <c r="AB353" s="860"/>
      <c r="AC353" s="860"/>
      <c r="AD353" s="860"/>
      <c r="AE353" s="860"/>
    </row>
    <row r="354" spans="1:31" ht="15.75" customHeight="1" x14ac:dyDescent="0.25">
      <c r="A354" s="860"/>
      <c r="B354" s="860"/>
      <c r="C354" s="860"/>
      <c r="D354" s="860"/>
      <c r="E354" s="860"/>
      <c r="F354" s="860"/>
      <c r="G354" s="868"/>
      <c r="H354" s="860"/>
      <c r="I354" s="860"/>
      <c r="J354" s="860"/>
      <c r="K354" s="860"/>
      <c r="L354" s="860"/>
      <c r="M354" s="860"/>
      <c r="N354" s="860"/>
      <c r="O354" s="860"/>
      <c r="P354" s="860"/>
      <c r="Q354" s="860"/>
      <c r="R354" s="860"/>
      <c r="S354" s="860"/>
      <c r="T354" s="860"/>
      <c r="U354" s="860"/>
      <c r="V354" s="860"/>
      <c r="W354" s="860"/>
      <c r="X354" s="860"/>
      <c r="Y354" s="860"/>
      <c r="Z354" s="860"/>
      <c r="AA354" s="860"/>
      <c r="AB354" s="860"/>
      <c r="AC354" s="860"/>
      <c r="AD354" s="860"/>
      <c r="AE354" s="860"/>
    </row>
    <row r="355" spans="1:31" ht="15.75" customHeight="1" x14ac:dyDescent="0.25">
      <c r="A355" s="860"/>
      <c r="B355" s="860"/>
      <c r="C355" s="860"/>
      <c r="D355" s="860"/>
      <c r="E355" s="860"/>
      <c r="F355" s="860"/>
      <c r="G355" s="868"/>
      <c r="H355" s="860"/>
      <c r="I355" s="860"/>
      <c r="J355" s="860"/>
      <c r="K355" s="860"/>
      <c r="L355" s="860"/>
      <c r="M355" s="860"/>
      <c r="N355" s="860"/>
      <c r="O355" s="860"/>
      <c r="P355" s="860"/>
      <c r="Q355" s="860"/>
      <c r="R355" s="860"/>
      <c r="S355" s="860"/>
      <c r="T355" s="860"/>
      <c r="U355" s="860"/>
      <c r="V355" s="860"/>
      <c r="W355" s="860"/>
      <c r="X355" s="860"/>
      <c r="Y355" s="860"/>
      <c r="Z355" s="860"/>
      <c r="AA355" s="860"/>
      <c r="AB355" s="860"/>
      <c r="AC355" s="860"/>
      <c r="AD355" s="860"/>
      <c r="AE355" s="860"/>
    </row>
    <row r="356" spans="1:31" ht="15.75" customHeight="1" x14ac:dyDescent="0.25">
      <c r="A356" s="860"/>
      <c r="B356" s="860"/>
      <c r="C356" s="860"/>
      <c r="D356" s="860"/>
      <c r="E356" s="860"/>
      <c r="F356" s="860"/>
      <c r="G356" s="868"/>
      <c r="H356" s="860"/>
      <c r="I356" s="860"/>
      <c r="J356" s="860"/>
      <c r="K356" s="860"/>
      <c r="L356" s="860"/>
      <c r="M356" s="860"/>
      <c r="N356" s="860"/>
      <c r="O356" s="860"/>
      <c r="P356" s="860"/>
      <c r="Q356" s="860"/>
      <c r="R356" s="860"/>
      <c r="S356" s="860"/>
      <c r="T356" s="860"/>
      <c r="U356" s="860"/>
      <c r="V356" s="860"/>
      <c r="W356" s="860"/>
      <c r="X356" s="860"/>
      <c r="Y356" s="860"/>
      <c r="Z356" s="860"/>
      <c r="AA356" s="860"/>
      <c r="AB356" s="860"/>
      <c r="AC356" s="860"/>
      <c r="AD356" s="860"/>
      <c r="AE356" s="860"/>
    </row>
    <row r="357" spans="1:31" ht="15.75" customHeight="1" x14ac:dyDescent="0.25">
      <c r="A357" s="860"/>
      <c r="B357" s="860"/>
      <c r="C357" s="860"/>
      <c r="D357" s="860"/>
      <c r="E357" s="860"/>
      <c r="F357" s="860"/>
      <c r="G357" s="868"/>
      <c r="H357" s="860"/>
      <c r="I357" s="860"/>
      <c r="J357" s="860"/>
      <c r="K357" s="860"/>
      <c r="L357" s="860"/>
      <c r="M357" s="860"/>
      <c r="N357" s="860"/>
      <c r="O357" s="860"/>
      <c r="P357" s="860"/>
      <c r="Q357" s="860"/>
      <c r="R357" s="860"/>
      <c r="S357" s="860"/>
      <c r="T357" s="860"/>
      <c r="U357" s="860"/>
      <c r="V357" s="860"/>
      <c r="W357" s="860"/>
      <c r="X357" s="860"/>
      <c r="Y357" s="860"/>
      <c r="Z357" s="860"/>
      <c r="AA357" s="860"/>
      <c r="AB357" s="860"/>
      <c r="AC357" s="860"/>
      <c r="AD357" s="860"/>
      <c r="AE357" s="860"/>
    </row>
    <row r="358" spans="1:31" ht="15.75" customHeight="1" x14ac:dyDescent="0.25">
      <c r="A358" s="860"/>
      <c r="B358" s="860"/>
      <c r="C358" s="860"/>
      <c r="D358" s="860"/>
      <c r="E358" s="860"/>
      <c r="F358" s="860"/>
      <c r="G358" s="868"/>
      <c r="H358" s="860"/>
      <c r="I358" s="860"/>
      <c r="J358" s="860"/>
      <c r="K358" s="860"/>
      <c r="L358" s="860"/>
      <c r="M358" s="860"/>
      <c r="N358" s="860"/>
      <c r="O358" s="860"/>
      <c r="P358" s="860"/>
      <c r="Q358" s="860"/>
      <c r="R358" s="860"/>
      <c r="S358" s="860"/>
      <c r="T358" s="860"/>
      <c r="U358" s="860"/>
      <c r="V358" s="860"/>
      <c r="W358" s="860"/>
      <c r="X358" s="860"/>
      <c r="Y358" s="860"/>
      <c r="Z358" s="860"/>
      <c r="AA358" s="860"/>
      <c r="AB358" s="860"/>
      <c r="AC358" s="860"/>
      <c r="AD358" s="860"/>
      <c r="AE358" s="860"/>
    </row>
    <row r="359" spans="1:31" ht="15.75" customHeight="1" x14ac:dyDescent="0.25">
      <c r="A359" s="860"/>
      <c r="B359" s="860"/>
      <c r="C359" s="860"/>
      <c r="D359" s="860"/>
      <c r="E359" s="860"/>
      <c r="F359" s="860"/>
      <c r="G359" s="868"/>
      <c r="H359" s="860"/>
      <c r="I359" s="860"/>
      <c r="J359" s="860"/>
      <c r="K359" s="860"/>
      <c r="L359" s="860"/>
      <c r="M359" s="860"/>
      <c r="N359" s="860"/>
      <c r="O359" s="860"/>
      <c r="P359" s="860"/>
      <c r="Q359" s="860"/>
      <c r="R359" s="860"/>
      <c r="S359" s="860"/>
      <c r="T359" s="860"/>
      <c r="U359" s="860"/>
      <c r="V359" s="860"/>
      <c r="W359" s="860"/>
      <c r="X359" s="860"/>
      <c r="Y359" s="860"/>
      <c r="Z359" s="860"/>
      <c r="AA359" s="860"/>
      <c r="AB359" s="860"/>
      <c r="AC359" s="860"/>
      <c r="AD359" s="860"/>
      <c r="AE359" s="860"/>
    </row>
    <row r="360" spans="1:31" ht="15.75" customHeight="1" x14ac:dyDescent="0.25">
      <c r="A360" s="860"/>
      <c r="B360" s="860"/>
      <c r="C360" s="860"/>
      <c r="D360" s="860"/>
      <c r="E360" s="860"/>
      <c r="F360" s="860"/>
      <c r="G360" s="868"/>
      <c r="H360" s="860"/>
      <c r="I360" s="860"/>
      <c r="J360" s="860"/>
      <c r="K360" s="860"/>
      <c r="L360" s="860"/>
      <c r="M360" s="860"/>
      <c r="N360" s="860"/>
      <c r="O360" s="860"/>
      <c r="P360" s="860"/>
      <c r="Q360" s="860"/>
      <c r="R360" s="860"/>
      <c r="S360" s="860"/>
      <c r="T360" s="860"/>
      <c r="U360" s="860"/>
      <c r="V360" s="860"/>
      <c r="W360" s="860"/>
      <c r="X360" s="860"/>
      <c r="Y360" s="860"/>
      <c r="Z360" s="860"/>
      <c r="AA360" s="860"/>
      <c r="AB360" s="860"/>
      <c r="AC360" s="860"/>
      <c r="AD360" s="860"/>
      <c r="AE360" s="860"/>
    </row>
    <row r="361" spans="1:31" ht="15.75" customHeight="1" x14ac:dyDescent="0.25">
      <c r="A361" s="860"/>
      <c r="B361" s="860"/>
      <c r="C361" s="860"/>
      <c r="D361" s="860"/>
      <c r="E361" s="860"/>
      <c r="F361" s="860"/>
      <c r="G361" s="868"/>
      <c r="H361" s="860"/>
      <c r="I361" s="860"/>
      <c r="J361" s="860"/>
      <c r="K361" s="860"/>
      <c r="L361" s="860"/>
      <c r="M361" s="860"/>
      <c r="N361" s="860"/>
      <c r="O361" s="860"/>
      <c r="P361" s="860"/>
      <c r="Q361" s="860"/>
      <c r="R361" s="860"/>
      <c r="S361" s="860"/>
      <c r="T361" s="860"/>
      <c r="U361" s="860"/>
      <c r="V361" s="860"/>
      <c r="W361" s="860"/>
      <c r="X361" s="860"/>
      <c r="Y361" s="860"/>
      <c r="Z361" s="860"/>
      <c r="AA361" s="860"/>
      <c r="AB361" s="860"/>
      <c r="AC361" s="860"/>
      <c r="AD361" s="860"/>
      <c r="AE361" s="860"/>
    </row>
    <row r="362" spans="1:31" ht="15.75" customHeight="1" x14ac:dyDescent="0.25">
      <c r="A362" s="860"/>
      <c r="B362" s="860"/>
      <c r="C362" s="860"/>
      <c r="D362" s="860"/>
      <c r="E362" s="860"/>
      <c r="F362" s="860"/>
      <c r="G362" s="868"/>
      <c r="H362" s="860"/>
      <c r="I362" s="860"/>
      <c r="J362" s="860"/>
      <c r="K362" s="860"/>
      <c r="L362" s="860"/>
      <c r="M362" s="860"/>
      <c r="N362" s="860"/>
      <c r="O362" s="860"/>
      <c r="P362" s="860"/>
      <c r="Q362" s="860"/>
      <c r="R362" s="860"/>
      <c r="S362" s="860"/>
      <c r="T362" s="860"/>
      <c r="U362" s="860"/>
      <c r="V362" s="860"/>
      <c r="W362" s="860"/>
      <c r="X362" s="860"/>
      <c r="Y362" s="860"/>
      <c r="Z362" s="860"/>
      <c r="AA362" s="860"/>
      <c r="AB362" s="860"/>
      <c r="AC362" s="860"/>
      <c r="AD362" s="860"/>
      <c r="AE362" s="860"/>
    </row>
    <row r="363" spans="1:31" ht="15.75" customHeight="1" x14ac:dyDescent="0.25">
      <c r="A363" s="860"/>
      <c r="B363" s="860"/>
      <c r="C363" s="860"/>
      <c r="D363" s="860"/>
      <c r="E363" s="860"/>
      <c r="F363" s="860"/>
      <c r="G363" s="868"/>
      <c r="H363" s="860"/>
      <c r="I363" s="860"/>
      <c r="J363" s="860"/>
      <c r="K363" s="860"/>
      <c r="L363" s="860"/>
      <c r="M363" s="860"/>
      <c r="N363" s="860"/>
      <c r="O363" s="860"/>
      <c r="P363" s="860"/>
      <c r="Q363" s="860"/>
      <c r="R363" s="860"/>
      <c r="S363" s="860"/>
      <c r="T363" s="860"/>
      <c r="U363" s="860"/>
      <c r="V363" s="860"/>
      <c r="W363" s="860"/>
      <c r="X363" s="860"/>
      <c r="Y363" s="860"/>
      <c r="Z363" s="860"/>
      <c r="AA363" s="860"/>
      <c r="AB363" s="860"/>
      <c r="AC363" s="860"/>
      <c r="AD363" s="860"/>
      <c r="AE363" s="860"/>
    </row>
    <row r="364" spans="1:31" ht="15.75" customHeight="1" x14ac:dyDescent="0.25">
      <c r="A364" s="860"/>
      <c r="B364" s="860"/>
      <c r="C364" s="860"/>
      <c r="D364" s="860"/>
      <c r="E364" s="860"/>
      <c r="F364" s="860"/>
      <c r="G364" s="868"/>
      <c r="H364" s="860"/>
      <c r="I364" s="860"/>
      <c r="J364" s="860"/>
      <c r="K364" s="860"/>
      <c r="L364" s="860"/>
      <c r="M364" s="860"/>
      <c r="N364" s="860"/>
      <c r="O364" s="860"/>
      <c r="P364" s="860"/>
      <c r="Q364" s="860"/>
      <c r="R364" s="860"/>
      <c r="S364" s="860"/>
      <c r="T364" s="860"/>
      <c r="U364" s="860"/>
      <c r="V364" s="860"/>
      <c r="W364" s="860"/>
      <c r="X364" s="860"/>
      <c r="Y364" s="860"/>
      <c r="Z364" s="860"/>
      <c r="AA364" s="860"/>
      <c r="AB364" s="860"/>
      <c r="AC364" s="860"/>
      <c r="AD364" s="860"/>
      <c r="AE364" s="860"/>
    </row>
    <row r="365" spans="1:31" ht="15.75" customHeight="1" x14ac:dyDescent="0.25">
      <c r="A365" s="860"/>
      <c r="B365" s="860"/>
      <c r="C365" s="860"/>
      <c r="D365" s="860"/>
      <c r="E365" s="860"/>
      <c r="F365" s="860"/>
      <c r="G365" s="868"/>
      <c r="H365" s="860"/>
      <c r="I365" s="860"/>
      <c r="J365" s="860"/>
      <c r="K365" s="860"/>
      <c r="L365" s="860"/>
      <c r="M365" s="860"/>
      <c r="N365" s="860"/>
      <c r="O365" s="860"/>
      <c r="P365" s="860"/>
      <c r="Q365" s="860"/>
      <c r="R365" s="860"/>
      <c r="S365" s="860"/>
      <c r="T365" s="860"/>
      <c r="U365" s="860"/>
      <c r="V365" s="860"/>
      <c r="W365" s="860"/>
      <c r="X365" s="860"/>
      <c r="Y365" s="860"/>
      <c r="Z365" s="860"/>
      <c r="AA365" s="860"/>
      <c r="AB365" s="860"/>
      <c r="AC365" s="860"/>
      <c r="AD365" s="860"/>
      <c r="AE365" s="860"/>
    </row>
    <row r="366" spans="1:31" ht="15.75" customHeight="1" x14ac:dyDescent="0.25">
      <c r="A366" s="860"/>
      <c r="B366" s="860"/>
      <c r="C366" s="860"/>
      <c r="D366" s="860"/>
      <c r="E366" s="860"/>
      <c r="F366" s="860"/>
      <c r="G366" s="868"/>
      <c r="H366" s="860"/>
      <c r="I366" s="860"/>
      <c r="J366" s="860"/>
      <c r="K366" s="860"/>
      <c r="L366" s="860"/>
      <c r="M366" s="860"/>
      <c r="N366" s="860"/>
      <c r="O366" s="860"/>
      <c r="P366" s="860"/>
      <c r="Q366" s="860"/>
      <c r="R366" s="860"/>
      <c r="S366" s="860"/>
      <c r="T366" s="860"/>
      <c r="U366" s="860"/>
      <c r="V366" s="860"/>
      <c r="W366" s="860"/>
      <c r="X366" s="860"/>
      <c r="Y366" s="860"/>
      <c r="Z366" s="860"/>
      <c r="AA366" s="860"/>
      <c r="AB366" s="860"/>
      <c r="AC366" s="860"/>
      <c r="AD366" s="860"/>
      <c r="AE366" s="860"/>
    </row>
    <row r="367" spans="1:31" ht="15.75" customHeight="1" x14ac:dyDescent="0.25">
      <c r="A367" s="860"/>
      <c r="B367" s="860"/>
      <c r="C367" s="860"/>
      <c r="D367" s="860"/>
      <c r="E367" s="860"/>
      <c r="F367" s="860"/>
      <c r="G367" s="868"/>
      <c r="H367" s="860"/>
      <c r="I367" s="860"/>
      <c r="J367" s="860"/>
      <c r="K367" s="860"/>
      <c r="L367" s="860"/>
      <c r="M367" s="860"/>
      <c r="N367" s="860"/>
      <c r="O367" s="860"/>
      <c r="P367" s="860"/>
      <c r="Q367" s="860"/>
      <c r="R367" s="860"/>
      <c r="S367" s="860"/>
      <c r="T367" s="860"/>
      <c r="U367" s="860"/>
      <c r="V367" s="860"/>
      <c r="W367" s="860"/>
      <c r="X367" s="860"/>
      <c r="Y367" s="860"/>
      <c r="Z367" s="860"/>
      <c r="AA367" s="860"/>
      <c r="AB367" s="860"/>
      <c r="AC367" s="860"/>
      <c r="AD367" s="860"/>
      <c r="AE367" s="860"/>
    </row>
    <row r="368" spans="1:31" ht="15.75" customHeight="1" x14ac:dyDescent="0.25">
      <c r="A368" s="860"/>
      <c r="B368" s="860"/>
      <c r="C368" s="860"/>
      <c r="D368" s="860"/>
      <c r="E368" s="860"/>
      <c r="F368" s="860"/>
      <c r="G368" s="868"/>
      <c r="H368" s="860"/>
      <c r="I368" s="860"/>
      <c r="J368" s="860"/>
      <c r="K368" s="860"/>
      <c r="L368" s="860"/>
      <c r="M368" s="860"/>
      <c r="N368" s="860"/>
      <c r="O368" s="860"/>
      <c r="P368" s="860"/>
      <c r="Q368" s="860"/>
      <c r="R368" s="860"/>
      <c r="S368" s="860"/>
      <c r="T368" s="860"/>
      <c r="U368" s="860"/>
      <c r="V368" s="860"/>
      <c r="W368" s="860"/>
      <c r="X368" s="860"/>
      <c r="Y368" s="860"/>
      <c r="Z368" s="860"/>
      <c r="AA368" s="860"/>
      <c r="AB368" s="860"/>
      <c r="AC368" s="860"/>
      <c r="AD368" s="860"/>
      <c r="AE368" s="860"/>
    </row>
    <row r="369" spans="1:31" ht="15.75" customHeight="1" x14ac:dyDescent="0.25">
      <c r="A369" s="860"/>
      <c r="B369" s="860"/>
      <c r="C369" s="860"/>
      <c r="D369" s="860"/>
      <c r="E369" s="860"/>
      <c r="F369" s="860"/>
      <c r="G369" s="868"/>
      <c r="H369" s="860"/>
      <c r="I369" s="860"/>
      <c r="J369" s="860"/>
      <c r="K369" s="860"/>
      <c r="L369" s="860"/>
      <c r="M369" s="860"/>
      <c r="N369" s="860"/>
      <c r="O369" s="860"/>
      <c r="P369" s="860"/>
      <c r="Q369" s="860"/>
      <c r="R369" s="860"/>
      <c r="S369" s="860"/>
      <c r="T369" s="860"/>
      <c r="U369" s="860"/>
      <c r="V369" s="860"/>
      <c r="W369" s="860"/>
      <c r="X369" s="860"/>
      <c r="Y369" s="860"/>
      <c r="Z369" s="860"/>
      <c r="AA369" s="860"/>
      <c r="AB369" s="860"/>
      <c r="AC369" s="860"/>
      <c r="AD369" s="860"/>
      <c r="AE369" s="860"/>
    </row>
    <row r="370" spans="1:31" ht="15.75" customHeight="1" x14ac:dyDescent="0.25">
      <c r="A370" s="860"/>
      <c r="B370" s="860"/>
      <c r="C370" s="860"/>
      <c r="D370" s="860"/>
      <c r="E370" s="860"/>
      <c r="F370" s="860"/>
      <c r="G370" s="868"/>
      <c r="H370" s="860"/>
      <c r="I370" s="860"/>
      <c r="J370" s="860"/>
      <c r="K370" s="860"/>
      <c r="L370" s="860"/>
      <c r="M370" s="860"/>
      <c r="N370" s="860"/>
      <c r="O370" s="860"/>
      <c r="P370" s="860"/>
      <c r="Q370" s="860"/>
      <c r="R370" s="860"/>
      <c r="S370" s="860"/>
      <c r="T370" s="860"/>
      <c r="U370" s="860"/>
      <c r="V370" s="860"/>
      <c r="W370" s="860"/>
      <c r="X370" s="860"/>
      <c r="Y370" s="860"/>
      <c r="Z370" s="860"/>
      <c r="AA370" s="860"/>
      <c r="AB370" s="860"/>
      <c r="AC370" s="860"/>
      <c r="AD370" s="860"/>
      <c r="AE370" s="860"/>
    </row>
    <row r="371" spans="1:31" ht="15.75" customHeight="1" x14ac:dyDescent="0.25">
      <c r="A371" s="860"/>
      <c r="B371" s="860"/>
      <c r="C371" s="860"/>
      <c r="D371" s="860"/>
      <c r="E371" s="860"/>
      <c r="F371" s="860"/>
      <c r="G371" s="868"/>
      <c r="H371" s="860"/>
      <c r="I371" s="860"/>
      <c r="J371" s="860"/>
      <c r="K371" s="860"/>
      <c r="L371" s="860"/>
      <c r="M371" s="860"/>
      <c r="N371" s="860"/>
      <c r="O371" s="860"/>
      <c r="P371" s="860"/>
      <c r="Q371" s="860"/>
      <c r="R371" s="860"/>
      <c r="S371" s="860"/>
      <c r="T371" s="860"/>
      <c r="U371" s="860"/>
      <c r="V371" s="860"/>
      <c r="W371" s="860"/>
      <c r="X371" s="860"/>
      <c r="Y371" s="860"/>
      <c r="Z371" s="860"/>
      <c r="AA371" s="860"/>
      <c r="AB371" s="860"/>
      <c r="AC371" s="860"/>
      <c r="AD371" s="860"/>
      <c r="AE371" s="860"/>
    </row>
    <row r="372" spans="1:31" ht="15.75" customHeight="1" x14ac:dyDescent="0.25">
      <c r="A372" s="860"/>
      <c r="B372" s="860"/>
      <c r="C372" s="860"/>
      <c r="D372" s="860"/>
      <c r="E372" s="860"/>
      <c r="F372" s="860"/>
      <c r="G372" s="868"/>
      <c r="H372" s="860"/>
      <c r="I372" s="860"/>
      <c r="J372" s="860"/>
      <c r="K372" s="860"/>
      <c r="L372" s="860"/>
      <c r="M372" s="860"/>
      <c r="N372" s="860"/>
      <c r="O372" s="860"/>
      <c r="P372" s="860"/>
      <c r="Q372" s="860"/>
      <c r="R372" s="860"/>
      <c r="S372" s="860"/>
      <c r="T372" s="860"/>
      <c r="U372" s="860"/>
      <c r="V372" s="860"/>
      <c r="W372" s="860"/>
      <c r="X372" s="860"/>
      <c r="Y372" s="860"/>
      <c r="Z372" s="860"/>
      <c r="AA372" s="860"/>
      <c r="AB372" s="860"/>
      <c r="AC372" s="860"/>
      <c r="AD372" s="860"/>
      <c r="AE372" s="860"/>
    </row>
    <row r="373" spans="1:31" ht="15.75" customHeight="1" x14ac:dyDescent="0.25">
      <c r="A373" s="860"/>
      <c r="B373" s="860"/>
      <c r="C373" s="860"/>
      <c r="D373" s="860"/>
      <c r="E373" s="860"/>
      <c r="F373" s="860"/>
      <c r="G373" s="868"/>
      <c r="H373" s="860"/>
      <c r="I373" s="860"/>
      <c r="J373" s="860"/>
      <c r="K373" s="860"/>
      <c r="L373" s="860"/>
      <c r="M373" s="860"/>
      <c r="N373" s="860"/>
      <c r="O373" s="860"/>
      <c r="P373" s="860"/>
      <c r="Q373" s="860"/>
      <c r="R373" s="860"/>
      <c r="S373" s="860"/>
      <c r="T373" s="860"/>
      <c r="U373" s="860"/>
      <c r="V373" s="860"/>
      <c r="W373" s="860"/>
      <c r="X373" s="860"/>
      <c r="Y373" s="860"/>
      <c r="Z373" s="860"/>
      <c r="AA373" s="860"/>
      <c r="AB373" s="860"/>
      <c r="AC373" s="860"/>
      <c r="AD373" s="860"/>
      <c r="AE373" s="860"/>
    </row>
    <row r="374" spans="1:31" ht="15.75" customHeight="1" x14ac:dyDescent="0.25">
      <c r="A374" s="860"/>
      <c r="B374" s="860"/>
      <c r="C374" s="860"/>
      <c r="D374" s="860"/>
      <c r="E374" s="860"/>
      <c r="F374" s="860"/>
      <c r="G374" s="868"/>
      <c r="H374" s="860"/>
      <c r="I374" s="860"/>
      <c r="J374" s="860"/>
      <c r="K374" s="860"/>
      <c r="L374" s="860"/>
      <c r="M374" s="860"/>
      <c r="N374" s="860"/>
      <c r="O374" s="860"/>
      <c r="P374" s="860"/>
      <c r="Q374" s="860"/>
      <c r="R374" s="860"/>
      <c r="S374" s="860"/>
      <c r="T374" s="860"/>
      <c r="U374" s="860"/>
      <c r="V374" s="860"/>
      <c r="W374" s="860"/>
      <c r="X374" s="860"/>
      <c r="Y374" s="860"/>
      <c r="Z374" s="860"/>
      <c r="AA374" s="860"/>
      <c r="AB374" s="860"/>
      <c r="AC374" s="860"/>
      <c r="AD374" s="860"/>
      <c r="AE374" s="860"/>
    </row>
    <row r="375" spans="1:31" ht="15.75" customHeight="1" x14ac:dyDescent="0.25">
      <c r="A375" s="860"/>
      <c r="B375" s="860"/>
      <c r="C375" s="860"/>
      <c r="D375" s="860"/>
      <c r="E375" s="860"/>
      <c r="F375" s="860"/>
      <c r="G375" s="868"/>
      <c r="H375" s="860"/>
      <c r="I375" s="860"/>
      <c r="J375" s="860"/>
      <c r="K375" s="860"/>
      <c r="L375" s="860"/>
      <c r="M375" s="860"/>
      <c r="N375" s="860"/>
      <c r="O375" s="860"/>
      <c r="P375" s="860"/>
      <c r="Q375" s="860"/>
      <c r="R375" s="860"/>
      <c r="S375" s="860"/>
      <c r="T375" s="860"/>
      <c r="U375" s="860"/>
      <c r="V375" s="860"/>
      <c r="W375" s="860"/>
      <c r="X375" s="860"/>
      <c r="Y375" s="860"/>
      <c r="Z375" s="860"/>
      <c r="AA375" s="860"/>
      <c r="AB375" s="860"/>
      <c r="AC375" s="860"/>
      <c r="AD375" s="860"/>
      <c r="AE375" s="860"/>
    </row>
    <row r="376" spans="1:31" ht="15.75" customHeight="1" x14ac:dyDescent="0.25">
      <c r="A376" s="860"/>
      <c r="B376" s="860"/>
      <c r="C376" s="860"/>
      <c r="D376" s="860"/>
      <c r="E376" s="860"/>
      <c r="F376" s="860"/>
      <c r="G376" s="868"/>
      <c r="H376" s="860"/>
      <c r="I376" s="860"/>
      <c r="J376" s="860"/>
      <c r="K376" s="860"/>
      <c r="L376" s="860"/>
      <c r="M376" s="860"/>
      <c r="N376" s="860"/>
      <c r="O376" s="860"/>
      <c r="P376" s="860"/>
      <c r="Q376" s="860"/>
      <c r="R376" s="860"/>
      <c r="S376" s="860"/>
      <c r="T376" s="860"/>
      <c r="U376" s="860"/>
      <c r="V376" s="860"/>
      <c r="W376" s="860"/>
      <c r="X376" s="860"/>
      <c r="Y376" s="860"/>
      <c r="Z376" s="860"/>
      <c r="AA376" s="860"/>
      <c r="AB376" s="860"/>
      <c r="AC376" s="860"/>
      <c r="AD376" s="860"/>
      <c r="AE376" s="860"/>
    </row>
    <row r="377" spans="1:31" ht="15.75" customHeight="1" x14ac:dyDescent="0.25">
      <c r="A377" s="860"/>
      <c r="B377" s="860"/>
      <c r="C377" s="860"/>
      <c r="D377" s="860"/>
      <c r="E377" s="860"/>
      <c r="F377" s="860"/>
      <c r="G377" s="868"/>
      <c r="H377" s="860"/>
      <c r="I377" s="860"/>
      <c r="J377" s="860"/>
      <c r="K377" s="860"/>
      <c r="L377" s="860"/>
      <c r="M377" s="860"/>
      <c r="N377" s="860"/>
      <c r="O377" s="860"/>
      <c r="P377" s="860"/>
      <c r="Q377" s="860"/>
      <c r="R377" s="860"/>
      <c r="S377" s="860"/>
      <c r="T377" s="860"/>
      <c r="U377" s="860"/>
      <c r="V377" s="860"/>
      <c r="W377" s="860"/>
      <c r="X377" s="860"/>
      <c r="Y377" s="860"/>
      <c r="Z377" s="860"/>
      <c r="AA377" s="860"/>
      <c r="AB377" s="860"/>
      <c r="AC377" s="860"/>
      <c r="AD377" s="860"/>
      <c r="AE377" s="860"/>
    </row>
    <row r="378" spans="1:31" ht="15.75" customHeight="1" x14ac:dyDescent="0.25">
      <c r="A378" s="860"/>
      <c r="B378" s="860"/>
      <c r="C378" s="860"/>
      <c r="D378" s="860"/>
      <c r="E378" s="860"/>
      <c r="F378" s="860"/>
      <c r="G378" s="868"/>
      <c r="H378" s="860"/>
      <c r="I378" s="860"/>
      <c r="J378" s="860"/>
      <c r="K378" s="860"/>
      <c r="L378" s="860"/>
      <c r="M378" s="860"/>
      <c r="N378" s="860"/>
      <c r="O378" s="860"/>
      <c r="P378" s="860"/>
      <c r="Q378" s="860"/>
      <c r="R378" s="860"/>
      <c r="S378" s="860"/>
      <c r="T378" s="860"/>
      <c r="U378" s="860"/>
      <c r="V378" s="860"/>
      <c r="W378" s="860"/>
      <c r="X378" s="860"/>
      <c r="Y378" s="860"/>
      <c r="Z378" s="860"/>
      <c r="AA378" s="860"/>
      <c r="AB378" s="860"/>
      <c r="AC378" s="860"/>
      <c r="AD378" s="860"/>
      <c r="AE378" s="860"/>
    </row>
    <row r="379" spans="1:31" ht="15.75" customHeight="1" x14ac:dyDescent="0.25">
      <c r="A379" s="860"/>
      <c r="B379" s="860"/>
      <c r="C379" s="860"/>
      <c r="D379" s="860"/>
      <c r="E379" s="860"/>
      <c r="F379" s="860"/>
      <c r="G379" s="868"/>
      <c r="H379" s="860"/>
      <c r="I379" s="860"/>
      <c r="J379" s="860"/>
      <c r="K379" s="860"/>
      <c r="L379" s="860"/>
      <c r="M379" s="860"/>
      <c r="N379" s="860"/>
      <c r="O379" s="860"/>
      <c r="P379" s="860"/>
      <c r="Q379" s="860"/>
      <c r="R379" s="860"/>
      <c r="S379" s="860"/>
      <c r="T379" s="860"/>
      <c r="U379" s="860"/>
      <c r="V379" s="860"/>
      <c r="W379" s="860"/>
      <c r="X379" s="860"/>
      <c r="Y379" s="860"/>
      <c r="Z379" s="860"/>
      <c r="AA379" s="860"/>
      <c r="AB379" s="860"/>
      <c r="AC379" s="860"/>
      <c r="AD379" s="860"/>
      <c r="AE379" s="860"/>
    </row>
    <row r="380" spans="1:31" ht="15.75" customHeight="1" x14ac:dyDescent="0.25">
      <c r="A380" s="860"/>
      <c r="B380" s="860"/>
      <c r="C380" s="860"/>
      <c r="D380" s="860"/>
      <c r="E380" s="860"/>
      <c r="F380" s="860"/>
      <c r="G380" s="868"/>
      <c r="H380" s="860"/>
      <c r="I380" s="860"/>
      <c r="J380" s="860"/>
      <c r="K380" s="860"/>
      <c r="L380" s="860"/>
      <c r="M380" s="860"/>
      <c r="N380" s="860"/>
      <c r="O380" s="860"/>
      <c r="P380" s="860"/>
      <c r="Q380" s="860"/>
      <c r="R380" s="860"/>
      <c r="S380" s="860"/>
      <c r="T380" s="860"/>
      <c r="U380" s="860"/>
      <c r="V380" s="860"/>
      <c r="W380" s="860"/>
      <c r="X380" s="860"/>
      <c r="Y380" s="860"/>
      <c r="Z380" s="860"/>
      <c r="AA380" s="860"/>
      <c r="AB380" s="860"/>
      <c r="AC380" s="860"/>
      <c r="AD380" s="860"/>
      <c r="AE380" s="860"/>
    </row>
    <row r="381" spans="1:31" ht="15.75" customHeight="1" x14ac:dyDescent="0.25">
      <c r="A381" s="860"/>
      <c r="B381" s="860"/>
      <c r="C381" s="860"/>
      <c r="D381" s="860"/>
      <c r="E381" s="860"/>
      <c r="F381" s="860"/>
      <c r="G381" s="868"/>
      <c r="H381" s="860"/>
      <c r="I381" s="860"/>
      <c r="J381" s="860"/>
      <c r="K381" s="860"/>
      <c r="L381" s="860"/>
      <c r="M381" s="860"/>
      <c r="N381" s="860"/>
      <c r="O381" s="860"/>
      <c r="P381" s="860"/>
      <c r="Q381" s="860"/>
      <c r="R381" s="860"/>
      <c r="S381" s="860"/>
      <c r="T381" s="860"/>
      <c r="U381" s="860"/>
      <c r="V381" s="860"/>
      <c r="W381" s="860"/>
      <c r="X381" s="860"/>
      <c r="Y381" s="860"/>
      <c r="Z381" s="860"/>
      <c r="AA381" s="860"/>
      <c r="AB381" s="860"/>
      <c r="AC381" s="860"/>
      <c r="AD381" s="860"/>
      <c r="AE381" s="860"/>
    </row>
    <row r="382" spans="1:31" ht="15.75" customHeight="1" x14ac:dyDescent="0.25">
      <c r="A382" s="860"/>
      <c r="B382" s="860"/>
      <c r="C382" s="860"/>
      <c r="D382" s="860"/>
      <c r="E382" s="860"/>
      <c r="F382" s="860"/>
      <c r="G382" s="868"/>
      <c r="H382" s="860"/>
      <c r="I382" s="860"/>
      <c r="J382" s="860"/>
      <c r="K382" s="860"/>
      <c r="L382" s="860"/>
      <c r="M382" s="860"/>
      <c r="N382" s="860"/>
      <c r="O382" s="860"/>
      <c r="P382" s="860"/>
      <c r="Q382" s="860"/>
      <c r="R382" s="860"/>
      <c r="S382" s="860"/>
      <c r="T382" s="860"/>
      <c r="U382" s="860"/>
      <c r="V382" s="860"/>
      <c r="W382" s="860"/>
      <c r="X382" s="860"/>
      <c r="Y382" s="860"/>
      <c r="Z382" s="860"/>
      <c r="AA382" s="860"/>
      <c r="AB382" s="860"/>
      <c r="AC382" s="860"/>
      <c r="AD382" s="860"/>
      <c r="AE382" s="860"/>
    </row>
    <row r="383" spans="1:31" ht="15.75" customHeight="1" x14ac:dyDescent="0.25">
      <c r="A383" s="860"/>
      <c r="B383" s="860"/>
      <c r="C383" s="860"/>
      <c r="D383" s="860"/>
      <c r="E383" s="860"/>
      <c r="F383" s="860"/>
      <c r="G383" s="868"/>
      <c r="H383" s="860"/>
      <c r="I383" s="860"/>
      <c r="J383" s="860"/>
      <c r="K383" s="860"/>
      <c r="L383" s="860"/>
      <c r="M383" s="860"/>
      <c r="N383" s="860"/>
      <c r="O383" s="860"/>
      <c r="P383" s="860"/>
      <c r="Q383" s="860"/>
      <c r="R383" s="860"/>
      <c r="S383" s="860"/>
      <c r="T383" s="860"/>
      <c r="U383" s="860"/>
      <c r="V383" s="860"/>
      <c r="W383" s="860"/>
      <c r="X383" s="860"/>
      <c r="Y383" s="860"/>
      <c r="Z383" s="860"/>
      <c r="AA383" s="860"/>
      <c r="AB383" s="860"/>
      <c r="AC383" s="860"/>
      <c r="AD383" s="860"/>
      <c r="AE383" s="860"/>
    </row>
    <row r="384" spans="1:31" ht="15.75" customHeight="1" x14ac:dyDescent="0.25">
      <c r="A384" s="860"/>
      <c r="B384" s="860"/>
      <c r="C384" s="860"/>
      <c r="D384" s="860"/>
      <c r="E384" s="860"/>
      <c r="F384" s="860"/>
      <c r="G384" s="868"/>
      <c r="H384" s="860"/>
      <c r="I384" s="860"/>
      <c r="J384" s="860"/>
      <c r="K384" s="860"/>
      <c r="L384" s="860"/>
      <c r="M384" s="860"/>
      <c r="N384" s="860"/>
      <c r="O384" s="860"/>
      <c r="P384" s="860"/>
      <c r="Q384" s="860"/>
      <c r="R384" s="860"/>
      <c r="S384" s="860"/>
      <c r="T384" s="860"/>
      <c r="U384" s="860"/>
      <c r="V384" s="860"/>
      <c r="W384" s="860"/>
      <c r="X384" s="860"/>
      <c r="Y384" s="860"/>
      <c r="Z384" s="860"/>
      <c r="AA384" s="860"/>
      <c r="AB384" s="860"/>
      <c r="AC384" s="860"/>
      <c r="AD384" s="860"/>
      <c r="AE384" s="860"/>
    </row>
    <row r="385" spans="1:31" ht="15.75" customHeight="1" x14ac:dyDescent="0.25">
      <c r="A385" s="860"/>
      <c r="B385" s="860"/>
      <c r="C385" s="860"/>
      <c r="D385" s="860"/>
      <c r="E385" s="860"/>
      <c r="F385" s="860"/>
      <c r="G385" s="868"/>
      <c r="H385" s="860"/>
      <c r="I385" s="860"/>
      <c r="J385" s="860"/>
      <c r="K385" s="860"/>
      <c r="L385" s="860"/>
      <c r="M385" s="860"/>
      <c r="N385" s="860"/>
      <c r="O385" s="860"/>
      <c r="P385" s="860"/>
      <c r="Q385" s="860"/>
      <c r="R385" s="860"/>
      <c r="S385" s="860"/>
      <c r="T385" s="860"/>
      <c r="U385" s="860"/>
      <c r="V385" s="860"/>
      <c r="W385" s="860"/>
      <c r="X385" s="860"/>
      <c r="Y385" s="860"/>
      <c r="Z385" s="860"/>
      <c r="AA385" s="860"/>
      <c r="AB385" s="860"/>
      <c r="AC385" s="860"/>
      <c r="AD385" s="860"/>
      <c r="AE385" s="860"/>
    </row>
    <row r="386" spans="1:31" ht="15.75" customHeight="1" x14ac:dyDescent="0.25">
      <c r="A386" s="860"/>
      <c r="B386" s="860"/>
      <c r="C386" s="860"/>
      <c r="D386" s="860"/>
      <c r="E386" s="860"/>
      <c r="F386" s="860"/>
      <c r="G386" s="868"/>
      <c r="H386" s="860"/>
      <c r="I386" s="860"/>
      <c r="J386" s="860"/>
      <c r="K386" s="860"/>
      <c r="L386" s="860"/>
      <c r="M386" s="860"/>
      <c r="N386" s="860"/>
      <c r="O386" s="860"/>
      <c r="P386" s="860"/>
      <c r="Q386" s="860"/>
      <c r="R386" s="860"/>
      <c r="S386" s="860"/>
      <c r="T386" s="860"/>
      <c r="U386" s="860"/>
      <c r="V386" s="860"/>
      <c r="W386" s="860"/>
      <c r="X386" s="860"/>
      <c r="Y386" s="860"/>
      <c r="Z386" s="860"/>
      <c r="AA386" s="860"/>
      <c r="AB386" s="860"/>
      <c r="AC386" s="860"/>
      <c r="AD386" s="860"/>
      <c r="AE386" s="860"/>
    </row>
    <row r="387" spans="1:31" ht="15.75" customHeight="1" x14ac:dyDescent="0.25">
      <c r="A387" s="860"/>
      <c r="B387" s="860"/>
      <c r="C387" s="860"/>
      <c r="D387" s="860"/>
      <c r="E387" s="860"/>
      <c r="F387" s="860"/>
      <c r="G387" s="868"/>
      <c r="H387" s="860"/>
      <c r="I387" s="860"/>
      <c r="J387" s="860"/>
      <c r="K387" s="860"/>
      <c r="L387" s="860"/>
      <c r="M387" s="860"/>
      <c r="N387" s="860"/>
      <c r="O387" s="860"/>
      <c r="P387" s="860"/>
      <c r="Q387" s="860"/>
      <c r="R387" s="860"/>
      <c r="S387" s="860"/>
      <c r="T387" s="860"/>
      <c r="U387" s="860"/>
      <c r="V387" s="860"/>
      <c r="W387" s="860"/>
      <c r="X387" s="860"/>
      <c r="Y387" s="860"/>
      <c r="Z387" s="860"/>
      <c r="AA387" s="860"/>
      <c r="AB387" s="860"/>
      <c r="AC387" s="860"/>
      <c r="AD387" s="860"/>
      <c r="AE387" s="860"/>
    </row>
    <row r="388" spans="1:31" ht="15.75" customHeight="1" x14ac:dyDescent="0.25">
      <c r="A388" s="860"/>
      <c r="B388" s="860"/>
      <c r="C388" s="860"/>
      <c r="D388" s="860"/>
      <c r="E388" s="860"/>
      <c r="F388" s="860"/>
      <c r="G388" s="868"/>
      <c r="H388" s="860"/>
      <c r="I388" s="860"/>
      <c r="J388" s="860"/>
      <c r="K388" s="860"/>
      <c r="L388" s="860"/>
      <c r="M388" s="860"/>
      <c r="N388" s="860"/>
      <c r="O388" s="860"/>
      <c r="P388" s="860"/>
      <c r="Q388" s="860"/>
      <c r="R388" s="860"/>
      <c r="S388" s="860"/>
      <c r="T388" s="860"/>
      <c r="U388" s="860"/>
      <c r="V388" s="860"/>
      <c r="W388" s="860"/>
      <c r="X388" s="860"/>
      <c r="Y388" s="860"/>
      <c r="Z388" s="860"/>
      <c r="AA388" s="860"/>
      <c r="AB388" s="860"/>
      <c r="AC388" s="860"/>
      <c r="AD388" s="860"/>
      <c r="AE388" s="860"/>
    </row>
    <row r="389" spans="1:31" ht="15.75" customHeight="1" x14ac:dyDescent="0.25">
      <c r="A389" s="860"/>
      <c r="B389" s="860"/>
      <c r="C389" s="860"/>
      <c r="D389" s="860"/>
      <c r="E389" s="860"/>
      <c r="F389" s="860"/>
      <c r="G389" s="868"/>
      <c r="H389" s="860"/>
      <c r="I389" s="860"/>
      <c r="J389" s="860"/>
      <c r="K389" s="860"/>
      <c r="L389" s="860"/>
      <c r="M389" s="860"/>
      <c r="N389" s="860"/>
      <c r="O389" s="860"/>
      <c r="P389" s="860"/>
      <c r="Q389" s="860"/>
      <c r="R389" s="860"/>
      <c r="S389" s="860"/>
      <c r="T389" s="860"/>
      <c r="U389" s="860"/>
      <c r="V389" s="860"/>
      <c r="W389" s="860"/>
      <c r="X389" s="860"/>
      <c r="Y389" s="860"/>
      <c r="Z389" s="860"/>
      <c r="AA389" s="860"/>
      <c r="AB389" s="860"/>
      <c r="AC389" s="860"/>
      <c r="AD389" s="860"/>
      <c r="AE389" s="860"/>
    </row>
    <row r="390" spans="1:31" ht="15.75" customHeight="1" x14ac:dyDescent="0.25">
      <c r="A390" s="860"/>
      <c r="B390" s="860"/>
      <c r="C390" s="860"/>
      <c r="D390" s="860"/>
      <c r="E390" s="860"/>
      <c r="F390" s="860"/>
      <c r="G390" s="868"/>
      <c r="H390" s="860"/>
      <c r="I390" s="860"/>
      <c r="J390" s="860"/>
      <c r="K390" s="860"/>
      <c r="L390" s="860"/>
      <c r="M390" s="860"/>
      <c r="N390" s="860"/>
      <c r="O390" s="860"/>
      <c r="P390" s="860"/>
      <c r="Q390" s="860"/>
      <c r="R390" s="860"/>
      <c r="S390" s="860"/>
      <c r="T390" s="860"/>
      <c r="U390" s="860"/>
      <c r="V390" s="860"/>
      <c r="W390" s="860"/>
      <c r="X390" s="860"/>
      <c r="Y390" s="860"/>
      <c r="Z390" s="860"/>
      <c r="AA390" s="860"/>
      <c r="AB390" s="860"/>
      <c r="AC390" s="860"/>
      <c r="AD390" s="860"/>
      <c r="AE390" s="860"/>
    </row>
    <row r="391" spans="1:31" ht="15.75" customHeight="1" x14ac:dyDescent="0.25">
      <c r="A391" s="860"/>
      <c r="B391" s="860"/>
      <c r="C391" s="860"/>
      <c r="D391" s="860"/>
      <c r="E391" s="860"/>
      <c r="F391" s="860"/>
      <c r="G391" s="868"/>
      <c r="H391" s="860"/>
      <c r="I391" s="860"/>
      <c r="J391" s="860"/>
      <c r="K391" s="860"/>
      <c r="L391" s="860"/>
      <c r="M391" s="860"/>
      <c r="N391" s="860"/>
      <c r="O391" s="860"/>
      <c r="P391" s="860"/>
      <c r="Q391" s="860"/>
      <c r="R391" s="860"/>
      <c r="S391" s="860"/>
      <c r="T391" s="860"/>
      <c r="U391" s="860"/>
      <c r="V391" s="860"/>
      <c r="W391" s="860"/>
      <c r="X391" s="860"/>
      <c r="Y391" s="860"/>
      <c r="Z391" s="860"/>
      <c r="AA391" s="860"/>
      <c r="AB391" s="860"/>
      <c r="AC391" s="860"/>
      <c r="AD391" s="860"/>
      <c r="AE391" s="860"/>
    </row>
    <row r="392" spans="1:31" ht="15.75" customHeight="1" x14ac:dyDescent="0.25">
      <c r="A392" s="860"/>
      <c r="B392" s="860"/>
      <c r="C392" s="860"/>
      <c r="D392" s="860"/>
      <c r="E392" s="860"/>
      <c r="F392" s="860"/>
      <c r="G392" s="868"/>
      <c r="H392" s="860"/>
      <c r="I392" s="860"/>
      <c r="J392" s="860"/>
      <c r="K392" s="860"/>
      <c r="L392" s="860"/>
      <c r="M392" s="860"/>
      <c r="N392" s="860"/>
      <c r="O392" s="860"/>
      <c r="P392" s="860"/>
      <c r="Q392" s="860"/>
      <c r="R392" s="860"/>
      <c r="S392" s="860"/>
      <c r="T392" s="860"/>
      <c r="U392" s="860"/>
      <c r="V392" s="860"/>
      <c r="W392" s="860"/>
      <c r="X392" s="860"/>
      <c r="Y392" s="860"/>
      <c r="Z392" s="860"/>
      <c r="AA392" s="860"/>
      <c r="AB392" s="860"/>
      <c r="AC392" s="860"/>
      <c r="AD392" s="860"/>
      <c r="AE392" s="860"/>
    </row>
    <row r="393" spans="1:31" ht="15.75" customHeight="1" x14ac:dyDescent="0.25">
      <c r="A393" s="860"/>
      <c r="B393" s="860"/>
      <c r="C393" s="860"/>
      <c r="D393" s="860"/>
      <c r="E393" s="860"/>
      <c r="F393" s="860"/>
      <c r="G393" s="868"/>
      <c r="H393" s="860"/>
      <c r="I393" s="860"/>
      <c r="J393" s="860"/>
      <c r="K393" s="860"/>
      <c r="L393" s="860"/>
      <c r="M393" s="860"/>
      <c r="N393" s="860"/>
      <c r="O393" s="860"/>
      <c r="P393" s="860"/>
      <c r="Q393" s="860"/>
      <c r="R393" s="860"/>
      <c r="S393" s="860"/>
      <c r="T393" s="860"/>
      <c r="U393" s="860"/>
      <c r="V393" s="860"/>
      <c r="W393" s="860"/>
      <c r="X393" s="860"/>
      <c r="Y393" s="860"/>
      <c r="Z393" s="860"/>
      <c r="AA393" s="860"/>
      <c r="AB393" s="860"/>
      <c r="AC393" s="860"/>
      <c r="AD393" s="860"/>
      <c r="AE393" s="860"/>
    </row>
    <row r="394" spans="1:31" ht="15.75" customHeight="1" x14ac:dyDescent="0.25">
      <c r="A394" s="860"/>
      <c r="B394" s="860"/>
      <c r="C394" s="860"/>
      <c r="D394" s="860"/>
      <c r="E394" s="860"/>
      <c r="F394" s="860"/>
      <c r="G394" s="868"/>
      <c r="H394" s="860"/>
      <c r="I394" s="860"/>
      <c r="J394" s="860"/>
      <c r="K394" s="860"/>
      <c r="L394" s="860"/>
      <c r="M394" s="860"/>
      <c r="N394" s="860"/>
      <c r="O394" s="860"/>
      <c r="P394" s="860"/>
      <c r="Q394" s="860"/>
      <c r="R394" s="860"/>
      <c r="S394" s="860"/>
      <c r="T394" s="860"/>
      <c r="U394" s="860"/>
      <c r="V394" s="860"/>
      <c r="W394" s="860"/>
      <c r="X394" s="860"/>
      <c r="Y394" s="860"/>
      <c r="Z394" s="860"/>
      <c r="AA394" s="860"/>
      <c r="AB394" s="860"/>
      <c r="AC394" s="860"/>
      <c r="AD394" s="860"/>
      <c r="AE394" s="860"/>
    </row>
    <row r="395" spans="1:31" ht="15.75" customHeight="1" x14ac:dyDescent="0.25">
      <c r="A395" s="860"/>
      <c r="B395" s="860"/>
      <c r="C395" s="860"/>
      <c r="D395" s="860"/>
      <c r="E395" s="860"/>
      <c r="F395" s="860"/>
      <c r="G395" s="868"/>
      <c r="H395" s="860"/>
      <c r="I395" s="860"/>
      <c r="J395" s="860"/>
      <c r="K395" s="860"/>
      <c r="L395" s="860"/>
      <c r="M395" s="860"/>
      <c r="N395" s="860"/>
      <c r="O395" s="860"/>
      <c r="P395" s="860"/>
      <c r="Q395" s="860"/>
      <c r="R395" s="860"/>
      <c r="S395" s="860"/>
      <c r="T395" s="860"/>
      <c r="U395" s="860"/>
      <c r="V395" s="860"/>
      <c r="W395" s="860"/>
      <c r="X395" s="860"/>
      <c r="Y395" s="860"/>
      <c r="Z395" s="860"/>
      <c r="AA395" s="860"/>
      <c r="AB395" s="860"/>
      <c r="AC395" s="860"/>
      <c r="AD395" s="860"/>
      <c r="AE395" s="860"/>
    </row>
    <row r="396" spans="1:31" ht="15.75" customHeight="1" x14ac:dyDescent="0.25">
      <c r="A396" s="860"/>
      <c r="B396" s="860"/>
      <c r="C396" s="860"/>
      <c r="D396" s="860"/>
      <c r="E396" s="860"/>
      <c r="F396" s="860"/>
      <c r="G396" s="868"/>
      <c r="H396" s="860"/>
      <c r="I396" s="860"/>
      <c r="J396" s="860"/>
      <c r="K396" s="860"/>
      <c r="L396" s="860"/>
      <c r="M396" s="860"/>
      <c r="N396" s="860"/>
      <c r="O396" s="860"/>
      <c r="P396" s="860"/>
      <c r="Q396" s="860"/>
      <c r="R396" s="860"/>
      <c r="S396" s="860"/>
      <c r="T396" s="860"/>
      <c r="U396" s="860"/>
      <c r="V396" s="860"/>
      <c r="W396" s="860"/>
      <c r="X396" s="860"/>
      <c r="Y396" s="860"/>
      <c r="Z396" s="860"/>
      <c r="AA396" s="860"/>
      <c r="AB396" s="860"/>
      <c r="AC396" s="860"/>
      <c r="AD396" s="860"/>
      <c r="AE396" s="860"/>
    </row>
    <row r="397" spans="1:31" ht="15.75" customHeight="1" x14ac:dyDescent="0.25">
      <c r="A397" s="860"/>
      <c r="B397" s="860"/>
      <c r="C397" s="860"/>
      <c r="D397" s="860"/>
      <c r="E397" s="860"/>
      <c r="F397" s="860"/>
      <c r="G397" s="868"/>
      <c r="H397" s="860"/>
      <c r="I397" s="860"/>
      <c r="J397" s="860"/>
      <c r="K397" s="860"/>
      <c r="L397" s="860"/>
      <c r="M397" s="860"/>
      <c r="N397" s="860"/>
      <c r="O397" s="860"/>
      <c r="P397" s="860"/>
      <c r="Q397" s="860"/>
      <c r="R397" s="860"/>
      <c r="S397" s="860"/>
      <c r="T397" s="860"/>
      <c r="U397" s="860"/>
      <c r="V397" s="860"/>
      <c r="W397" s="860"/>
      <c r="X397" s="860"/>
      <c r="Y397" s="860"/>
      <c r="Z397" s="860"/>
      <c r="AA397" s="860"/>
      <c r="AB397" s="860"/>
      <c r="AC397" s="860"/>
      <c r="AD397" s="860"/>
      <c r="AE397" s="860"/>
    </row>
    <row r="398" spans="1:31" ht="15.75" customHeight="1" x14ac:dyDescent="0.25">
      <c r="A398" s="860"/>
      <c r="B398" s="860"/>
      <c r="C398" s="860"/>
      <c r="D398" s="860"/>
      <c r="E398" s="860"/>
      <c r="F398" s="860"/>
      <c r="G398" s="868"/>
      <c r="H398" s="860"/>
      <c r="I398" s="860"/>
      <c r="J398" s="860"/>
      <c r="K398" s="860"/>
      <c r="L398" s="860"/>
      <c r="M398" s="860"/>
      <c r="N398" s="860"/>
      <c r="O398" s="860"/>
      <c r="P398" s="860"/>
      <c r="Q398" s="860"/>
      <c r="R398" s="860"/>
      <c r="S398" s="860"/>
      <c r="T398" s="860"/>
      <c r="U398" s="860"/>
      <c r="V398" s="860"/>
      <c r="W398" s="860"/>
      <c r="X398" s="860"/>
      <c r="Y398" s="860"/>
      <c r="Z398" s="860"/>
      <c r="AA398" s="860"/>
      <c r="AB398" s="860"/>
      <c r="AC398" s="860"/>
      <c r="AD398" s="860"/>
      <c r="AE398" s="860"/>
    </row>
    <row r="399" spans="1:31" ht="15.75" customHeight="1" x14ac:dyDescent="0.25">
      <c r="A399" s="860"/>
      <c r="B399" s="860"/>
      <c r="C399" s="860"/>
      <c r="D399" s="860"/>
      <c r="E399" s="860"/>
      <c r="F399" s="860"/>
      <c r="G399" s="868"/>
      <c r="H399" s="860"/>
      <c r="I399" s="860"/>
      <c r="J399" s="860"/>
      <c r="K399" s="860"/>
      <c r="L399" s="860"/>
      <c r="M399" s="860"/>
      <c r="N399" s="860"/>
      <c r="O399" s="860"/>
      <c r="P399" s="860"/>
      <c r="Q399" s="860"/>
      <c r="R399" s="860"/>
      <c r="S399" s="860"/>
      <c r="T399" s="860"/>
      <c r="U399" s="860"/>
      <c r="V399" s="860"/>
      <c r="W399" s="860"/>
      <c r="X399" s="860"/>
      <c r="Y399" s="860"/>
      <c r="Z399" s="860"/>
      <c r="AA399" s="860"/>
      <c r="AB399" s="860"/>
      <c r="AC399" s="860"/>
      <c r="AD399" s="860"/>
      <c r="AE399" s="860"/>
    </row>
    <row r="400" spans="1:31" ht="15.75" customHeight="1" x14ac:dyDescent="0.25">
      <c r="A400" s="860"/>
      <c r="B400" s="860"/>
      <c r="C400" s="860"/>
      <c r="D400" s="860"/>
      <c r="E400" s="860"/>
      <c r="F400" s="860"/>
      <c r="G400" s="868"/>
      <c r="H400" s="860"/>
      <c r="I400" s="860"/>
      <c r="J400" s="860"/>
      <c r="K400" s="860"/>
      <c r="L400" s="860"/>
      <c r="M400" s="860"/>
      <c r="N400" s="860"/>
      <c r="O400" s="860"/>
      <c r="P400" s="860"/>
      <c r="Q400" s="860"/>
      <c r="R400" s="860"/>
      <c r="S400" s="860"/>
      <c r="T400" s="860"/>
      <c r="U400" s="860"/>
      <c r="V400" s="860"/>
      <c r="W400" s="860"/>
      <c r="X400" s="860"/>
      <c r="Y400" s="860"/>
      <c r="Z400" s="860"/>
      <c r="AA400" s="860"/>
      <c r="AB400" s="860"/>
      <c r="AC400" s="860"/>
      <c r="AD400" s="860"/>
      <c r="AE400" s="860"/>
    </row>
    <row r="401" spans="1:31" ht="15.75" customHeight="1" x14ac:dyDescent="0.25">
      <c r="A401" s="860"/>
      <c r="B401" s="860"/>
      <c r="C401" s="860"/>
      <c r="D401" s="860"/>
      <c r="E401" s="860"/>
      <c r="F401" s="860"/>
      <c r="G401" s="868"/>
      <c r="H401" s="860"/>
      <c r="I401" s="860"/>
      <c r="J401" s="860"/>
      <c r="K401" s="860"/>
      <c r="L401" s="860"/>
      <c r="M401" s="860"/>
      <c r="N401" s="860"/>
      <c r="O401" s="860"/>
      <c r="P401" s="860"/>
      <c r="Q401" s="860"/>
      <c r="R401" s="860"/>
      <c r="S401" s="860"/>
      <c r="T401" s="860"/>
      <c r="U401" s="860"/>
      <c r="V401" s="860"/>
      <c r="W401" s="860"/>
      <c r="X401" s="860"/>
      <c r="Y401" s="860"/>
      <c r="Z401" s="860"/>
      <c r="AA401" s="860"/>
      <c r="AB401" s="860"/>
      <c r="AC401" s="860"/>
      <c r="AD401" s="860"/>
      <c r="AE401" s="860"/>
    </row>
    <row r="402" spans="1:31" ht="15.75" customHeight="1" x14ac:dyDescent="0.25">
      <c r="A402" s="860"/>
      <c r="B402" s="860"/>
      <c r="C402" s="860"/>
      <c r="D402" s="860"/>
      <c r="E402" s="860"/>
      <c r="F402" s="860"/>
      <c r="G402" s="868"/>
      <c r="H402" s="860"/>
      <c r="I402" s="860"/>
      <c r="J402" s="860"/>
      <c r="K402" s="860"/>
      <c r="L402" s="860"/>
      <c r="M402" s="860"/>
      <c r="N402" s="860"/>
      <c r="O402" s="860"/>
      <c r="P402" s="860"/>
      <c r="Q402" s="860"/>
      <c r="R402" s="860"/>
      <c r="S402" s="860"/>
      <c r="T402" s="860"/>
      <c r="U402" s="860"/>
      <c r="V402" s="860"/>
      <c r="W402" s="860"/>
      <c r="X402" s="860"/>
      <c r="Y402" s="860"/>
      <c r="Z402" s="860"/>
      <c r="AA402" s="860"/>
      <c r="AB402" s="860"/>
      <c r="AC402" s="860"/>
      <c r="AD402" s="860"/>
      <c r="AE402" s="860"/>
    </row>
    <row r="403" spans="1:31" ht="15.75" customHeight="1" x14ac:dyDescent="0.25">
      <c r="A403" s="860"/>
      <c r="B403" s="860"/>
      <c r="C403" s="860"/>
      <c r="D403" s="860"/>
      <c r="E403" s="860"/>
      <c r="F403" s="860"/>
      <c r="G403" s="868"/>
      <c r="H403" s="860"/>
      <c r="I403" s="860"/>
      <c r="J403" s="860"/>
      <c r="K403" s="860"/>
      <c r="L403" s="860"/>
      <c r="M403" s="860"/>
      <c r="N403" s="860"/>
      <c r="O403" s="860"/>
      <c r="P403" s="860"/>
      <c r="Q403" s="860"/>
      <c r="R403" s="860"/>
      <c r="S403" s="860"/>
      <c r="T403" s="860"/>
      <c r="U403" s="860"/>
      <c r="V403" s="860"/>
      <c r="W403" s="860"/>
      <c r="X403" s="860"/>
      <c r="Y403" s="860"/>
      <c r="Z403" s="860"/>
      <c r="AA403" s="860"/>
      <c r="AB403" s="860"/>
      <c r="AC403" s="860"/>
      <c r="AD403" s="860"/>
      <c r="AE403" s="860"/>
    </row>
    <row r="404" spans="1:31" ht="15.75" customHeight="1" x14ac:dyDescent="0.25">
      <c r="A404" s="860"/>
      <c r="B404" s="860"/>
      <c r="C404" s="860"/>
      <c r="D404" s="860"/>
      <c r="E404" s="860"/>
      <c r="F404" s="860"/>
      <c r="G404" s="868"/>
      <c r="H404" s="860"/>
      <c r="I404" s="860"/>
      <c r="J404" s="860"/>
      <c r="K404" s="860"/>
      <c r="L404" s="860"/>
      <c r="M404" s="860"/>
      <c r="N404" s="860"/>
      <c r="O404" s="860"/>
      <c r="P404" s="860"/>
      <c r="Q404" s="860"/>
      <c r="R404" s="860"/>
      <c r="S404" s="860"/>
      <c r="T404" s="860"/>
      <c r="U404" s="860"/>
      <c r="V404" s="860"/>
      <c r="W404" s="860"/>
      <c r="X404" s="860"/>
      <c r="Y404" s="860"/>
      <c r="Z404" s="860"/>
      <c r="AA404" s="860"/>
      <c r="AB404" s="860"/>
      <c r="AC404" s="860"/>
      <c r="AD404" s="860"/>
      <c r="AE404" s="860"/>
    </row>
    <row r="405" spans="1:31" ht="15.75" customHeight="1" x14ac:dyDescent="0.25">
      <c r="A405" s="860"/>
      <c r="B405" s="860"/>
      <c r="C405" s="860"/>
      <c r="D405" s="860"/>
      <c r="E405" s="860"/>
      <c r="F405" s="860"/>
      <c r="G405" s="868"/>
      <c r="H405" s="860"/>
      <c r="I405" s="860"/>
      <c r="J405" s="860"/>
      <c r="K405" s="860"/>
      <c r="L405" s="860"/>
      <c r="M405" s="860"/>
      <c r="N405" s="860"/>
      <c r="O405" s="860"/>
      <c r="P405" s="860"/>
      <c r="Q405" s="860"/>
      <c r="R405" s="860"/>
      <c r="S405" s="860"/>
      <c r="T405" s="860"/>
      <c r="U405" s="860"/>
      <c r="V405" s="860"/>
      <c r="W405" s="860"/>
      <c r="X405" s="860"/>
      <c r="Y405" s="860"/>
      <c r="Z405" s="860"/>
      <c r="AA405" s="860"/>
      <c r="AB405" s="860"/>
      <c r="AC405" s="860"/>
      <c r="AD405" s="860"/>
      <c r="AE405" s="860"/>
    </row>
    <row r="406" spans="1:31" ht="15.75" customHeight="1" x14ac:dyDescent="0.25">
      <c r="A406" s="860"/>
      <c r="B406" s="860"/>
      <c r="C406" s="860"/>
      <c r="D406" s="860"/>
      <c r="E406" s="860"/>
      <c r="F406" s="860"/>
      <c r="G406" s="868"/>
      <c r="H406" s="860"/>
      <c r="I406" s="860"/>
      <c r="J406" s="860"/>
      <c r="K406" s="860"/>
      <c r="L406" s="860"/>
      <c r="M406" s="860"/>
      <c r="N406" s="860"/>
      <c r="O406" s="860"/>
      <c r="P406" s="860"/>
      <c r="Q406" s="860"/>
      <c r="R406" s="860"/>
      <c r="S406" s="860"/>
      <c r="T406" s="860"/>
      <c r="U406" s="860"/>
      <c r="V406" s="860"/>
      <c r="W406" s="860"/>
      <c r="X406" s="860"/>
      <c r="Y406" s="860"/>
      <c r="Z406" s="860"/>
      <c r="AA406" s="860"/>
      <c r="AB406" s="860"/>
      <c r="AC406" s="860"/>
      <c r="AD406" s="860"/>
      <c r="AE406" s="860"/>
    </row>
    <row r="407" spans="1:31" ht="15.75" customHeight="1" x14ac:dyDescent="0.25">
      <c r="A407" s="860"/>
      <c r="B407" s="860"/>
      <c r="C407" s="860"/>
      <c r="D407" s="860"/>
      <c r="E407" s="860"/>
      <c r="F407" s="860"/>
      <c r="G407" s="868"/>
      <c r="H407" s="860"/>
      <c r="I407" s="860"/>
      <c r="J407" s="860"/>
      <c r="K407" s="860"/>
      <c r="L407" s="860"/>
      <c r="M407" s="860"/>
      <c r="N407" s="860"/>
      <c r="O407" s="860"/>
      <c r="P407" s="860"/>
      <c r="Q407" s="860"/>
      <c r="R407" s="860"/>
      <c r="S407" s="860"/>
      <c r="T407" s="860"/>
      <c r="U407" s="860"/>
      <c r="V407" s="860"/>
      <c r="W407" s="860"/>
      <c r="X407" s="860"/>
      <c r="Y407" s="860"/>
      <c r="Z407" s="860"/>
      <c r="AA407" s="860"/>
      <c r="AB407" s="860"/>
      <c r="AC407" s="860"/>
      <c r="AD407" s="860"/>
      <c r="AE407" s="860"/>
    </row>
    <row r="408" spans="1:31" ht="15.75" customHeight="1" x14ac:dyDescent="0.25">
      <c r="A408" s="860"/>
      <c r="B408" s="860"/>
      <c r="C408" s="860"/>
      <c r="D408" s="860"/>
      <c r="E408" s="860"/>
      <c r="F408" s="860"/>
      <c r="G408" s="868"/>
      <c r="H408" s="860"/>
      <c r="I408" s="860"/>
      <c r="J408" s="860"/>
      <c r="K408" s="860"/>
      <c r="L408" s="860"/>
      <c r="M408" s="860"/>
      <c r="N408" s="860"/>
      <c r="O408" s="860"/>
      <c r="P408" s="860"/>
      <c r="Q408" s="860"/>
      <c r="R408" s="860"/>
      <c r="S408" s="860"/>
      <c r="T408" s="860"/>
      <c r="U408" s="860"/>
      <c r="V408" s="860"/>
      <c r="W408" s="860"/>
      <c r="X408" s="860"/>
      <c r="Y408" s="860"/>
      <c r="Z408" s="860"/>
      <c r="AA408" s="860"/>
      <c r="AB408" s="860"/>
      <c r="AC408" s="860"/>
      <c r="AD408" s="860"/>
      <c r="AE408" s="860"/>
    </row>
    <row r="409" spans="1:31" ht="15.75" customHeight="1" x14ac:dyDescent="0.25">
      <c r="A409" s="860"/>
      <c r="B409" s="860"/>
      <c r="C409" s="860"/>
      <c r="D409" s="860"/>
      <c r="E409" s="860"/>
      <c r="F409" s="860"/>
      <c r="G409" s="868"/>
      <c r="H409" s="860"/>
      <c r="I409" s="860"/>
      <c r="J409" s="860"/>
      <c r="K409" s="860"/>
      <c r="L409" s="860"/>
      <c r="M409" s="860"/>
      <c r="N409" s="860"/>
      <c r="O409" s="860"/>
      <c r="P409" s="860"/>
      <c r="Q409" s="860"/>
      <c r="R409" s="860"/>
      <c r="S409" s="860"/>
      <c r="T409" s="860"/>
      <c r="U409" s="860"/>
      <c r="V409" s="860"/>
      <c r="W409" s="860"/>
      <c r="X409" s="860"/>
      <c r="Y409" s="860"/>
      <c r="Z409" s="860"/>
      <c r="AA409" s="860"/>
      <c r="AB409" s="860"/>
      <c r="AC409" s="860"/>
      <c r="AD409" s="860"/>
      <c r="AE409" s="860"/>
    </row>
    <row r="410" spans="1:31" ht="15.75" customHeight="1" x14ac:dyDescent="0.25">
      <c r="A410" s="860"/>
      <c r="B410" s="860"/>
      <c r="C410" s="860"/>
      <c r="D410" s="860"/>
      <c r="E410" s="860"/>
      <c r="F410" s="860"/>
      <c r="G410" s="868"/>
      <c r="H410" s="860"/>
      <c r="I410" s="860"/>
      <c r="J410" s="860"/>
      <c r="K410" s="860"/>
      <c r="L410" s="860"/>
      <c r="M410" s="860"/>
      <c r="N410" s="860"/>
      <c r="O410" s="860"/>
      <c r="P410" s="860"/>
      <c r="Q410" s="860"/>
      <c r="R410" s="860"/>
      <c r="S410" s="860"/>
      <c r="T410" s="860"/>
      <c r="U410" s="860"/>
      <c r="V410" s="860"/>
      <c r="W410" s="860"/>
      <c r="X410" s="860"/>
      <c r="Y410" s="860"/>
      <c r="Z410" s="860"/>
      <c r="AA410" s="860"/>
      <c r="AB410" s="860"/>
      <c r="AC410" s="860"/>
      <c r="AD410" s="860"/>
      <c r="AE410" s="860"/>
    </row>
    <row r="411" spans="1:31" ht="15.75" customHeight="1" x14ac:dyDescent="0.25">
      <c r="A411" s="860"/>
      <c r="B411" s="860"/>
      <c r="C411" s="860"/>
      <c r="D411" s="860"/>
      <c r="E411" s="860"/>
      <c r="F411" s="860"/>
      <c r="G411" s="868"/>
      <c r="H411" s="860"/>
      <c r="I411" s="860"/>
      <c r="J411" s="860"/>
      <c r="K411" s="860"/>
      <c r="L411" s="860"/>
      <c r="M411" s="860"/>
      <c r="N411" s="860"/>
      <c r="O411" s="860"/>
      <c r="P411" s="860"/>
      <c r="Q411" s="860"/>
      <c r="R411" s="860"/>
      <c r="S411" s="860"/>
      <c r="T411" s="860"/>
      <c r="U411" s="860"/>
      <c r="V411" s="860"/>
      <c r="W411" s="860"/>
      <c r="X411" s="860"/>
      <c r="Y411" s="860"/>
      <c r="Z411" s="860"/>
      <c r="AA411" s="860"/>
      <c r="AB411" s="860"/>
      <c r="AC411" s="860"/>
      <c r="AD411" s="860"/>
      <c r="AE411" s="860"/>
    </row>
    <row r="412" spans="1:31" ht="15.75" customHeight="1" x14ac:dyDescent="0.25">
      <c r="A412" s="860"/>
      <c r="B412" s="860"/>
      <c r="C412" s="860"/>
      <c r="D412" s="860"/>
      <c r="E412" s="860"/>
      <c r="F412" s="860"/>
      <c r="G412" s="868"/>
      <c r="H412" s="860"/>
      <c r="I412" s="860"/>
      <c r="J412" s="860"/>
      <c r="K412" s="860"/>
      <c r="L412" s="860"/>
      <c r="M412" s="860"/>
      <c r="N412" s="860"/>
      <c r="O412" s="860"/>
      <c r="P412" s="860"/>
      <c r="Q412" s="860"/>
      <c r="R412" s="860"/>
      <c r="S412" s="860"/>
      <c r="T412" s="860"/>
      <c r="U412" s="860"/>
      <c r="V412" s="860"/>
      <c r="W412" s="860"/>
      <c r="X412" s="860"/>
      <c r="Y412" s="860"/>
      <c r="Z412" s="860"/>
      <c r="AA412" s="860"/>
      <c r="AB412" s="860"/>
      <c r="AC412" s="860"/>
      <c r="AD412" s="860"/>
      <c r="AE412" s="860"/>
    </row>
    <row r="413" spans="1:31" ht="15.75" customHeight="1" x14ac:dyDescent="0.25">
      <c r="A413" s="860"/>
      <c r="B413" s="860"/>
      <c r="C413" s="860"/>
      <c r="D413" s="860"/>
      <c r="E413" s="860"/>
      <c r="F413" s="860"/>
      <c r="G413" s="868"/>
      <c r="H413" s="860"/>
      <c r="I413" s="860"/>
      <c r="J413" s="860"/>
      <c r="K413" s="860"/>
      <c r="L413" s="860"/>
      <c r="M413" s="860"/>
      <c r="N413" s="860"/>
      <c r="O413" s="860"/>
      <c r="P413" s="860"/>
      <c r="Q413" s="860"/>
      <c r="R413" s="860"/>
      <c r="S413" s="860"/>
      <c r="T413" s="860"/>
      <c r="U413" s="860"/>
      <c r="V413" s="860"/>
      <c r="W413" s="860"/>
      <c r="X413" s="860"/>
      <c r="Y413" s="860"/>
      <c r="Z413" s="860"/>
      <c r="AA413" s="860"/>
      <c r="AB413" s="860"/>
      <c r="AC413" s="860"/>
      <c r="AD413" s="860"/>
      <c r="AE413" s="860"/>
    </row>
    <row r="414" spans="1:31" ht="15.75" customHeight="1" x14ac:dyDescent="0.25">
      <c r="A414" s="860"/>
      <c r="B414" s="860"/>
      <c r="C414" s="860"/>
      <c r="D414" s="860"/>
      <c r="E414" s="860"/>
      <c r="F414" s="860"/>
      <c r="G414" s="868"/>
      <c r="H414" s="860"/>
      <c r="I414" s="860"/>
      <c r="J414" s="860"/>
      <c r="K414" s="860"/>
      <c r="L414" s="860"/>
      <c r="M414" s="860"/>
      <c r="N414" s="860"/>
      <c r="O414" s="860"/>
      <c r="P414" s="860"/>
      <c r="Q414" s="860"/>
      <c r="R414" s="860"/>
      <c r="S414" s="860"/>
      <c r="T414" s="860"/>
      <c r="U414" s="860"/>
      <c r="V414" s="860"/>
      <c r="W414" s="860"/>
      <c r="X414" s="860"/>
      <c r="Y414" s="860"/>
      <c r="Z414" s="860"/>
      <c r="AA414" s="860"/>
      <c r="AB414" s="860"/>
      <c r="AC414" s="860"/>
      <c r="AD414" s="860"/>
      <c r="AE414" s="860"/>
    </row>
    <row r="415" spans="1:31" ht="15.75" customHeight="1" x14ac:dyDescent="0.25">
      <c r="A415" s="860"/>
      <c r="B415" s="860"/>
      <c r="C415" s="860"/>
      <c r="D415" s="860"/>
      <c r="E415" s="860"/>
      <c r="F415" s="860"/>
      <c r="G415" s="868"/>
      <c r="H415" s="860"/>
      <c r="I415" s="860"/>
      <c r="J415" s="860"/>
      <c r="K415" s="860"/>
      <c r="L415" s="860"/>
      <c r="M415" s="860"/>
      <c r="N415" s="860"/>
      <c r="O415" s="860"/>
      <c r="P415" s="860"/>
      <c r="Q415" s="860"/>
      <c r="R415" s="860"/>
      <c r="S415" s="860"/>
      <c r="T415" s="860"/>
      <c r="U415" s="860"/>
      <c r="V415" s="860"/>
      <c r="W415" s="860"/>
      <c r="X415" s="860"/>
      <c r="Y415" s="860"/>
      <c r="Z415" s="860"/>
      <c r="AA415" s="860"/>
      <c r="AB415" s="860"/>
      <c r="AC415" s="860"/>
      <c r="AD415" s="860"/>
      <c r="AE415" s="860"/>
    </row>
    <row r="416" spans="1:31" ht="15.75" customHeight="1" x14ac:dyDescent="0.25">
      <c r="A416" s="860"/>
      <c r="B416" s="860"/>
      <c r="C416" s="860"/>
      <c r="D416" s="860"/>
      <c r="E416" s="860"/>
      <c r="F416" s="860"/>
      <c r="G416" s="868"/>
      <c r="H416" s="860"/>
      <c r="I416" s="860"/>
      <c r="J416" s="860"/>
      <c r="K416" s="860"/>
      <c r="L416" s="860"/>
      <c r="M416" s="860"/>
      <c r="N416" s="860"/>
      <c r="O416" s="860"/>
      <c r="P416" s="860"/>
      <c r="Q416" s="860"/>
      <c r="R416" s="860"/>
      <c r="S416" s="860"/>
      <c r="T416" s="860"/>
      <c r="U416" s="860"/>
      <c r="V416" s="860"/>
      <c r="W416" s="860"/>
      <c r="X416" s="860"/>
      <c r="Y416" s="860"/>
      <c r="Z416" s="860"/>
      <c r="AA416" s="860"/>
      <c r="AB416" s="860"/>
      <c r="AC416" s="860"/>
      <c r="AD416" s="860"/>
      <c r="AE416" s="860"/>
    </row>
    <row r="417" spans="1:31" ht="15.75" customHeight="1" x14ac:dyDescent="0.25">
      <c r="A417" s="860"/>
      <c r="B417" s="860"/>
      <c r="C417" s="860"/>
      <c r="D417" s="860"/>
      <c r="E417" s="860"/>
      <c r="F417" s="860"/>
      <c r="G417" s="868"/>
      <c r="H417" s="860"/>
      <c r="I417" s="860"/>
      <c r="J417" s="860"/>
      <c r="K417" s="860"/>
      <c r="L417" s="860"/>
      <c r="M417" s="860"/>
      <c r="N417" s="860"/>
      <c r="O417" s="860"/>
      <c r="P417" s="860"/>
      <c r="Q417" s="860"/>
      <c r="R417" s="860"/>
      <c r="S417" s="860"/>
      <c r="T417" s="860"/>
      <c r="U417" s="860"/>
      <c r="V417" s="860"/>
      <c r="W417" s="860"/>
      <c r="X417" s="860"/>
      <c r="Y417" s="860"/>
      <c r="Z417" s="860"/>
      <c r="AA417" s="860"/>
      <c r="AB417" s="860"/>
      <c r="AC417" s="860"/>
      <c r="AD417" s="860"/>
      <c r="AE417" s="860"/>
    </row>
    <row r="418" spans="1:31" ht="15.75" customHeight="1" x14ac:dyDescent="0.25">
      <c r="A418" s="860"/>
      <c r="B418" s="860"/>
      <c r="C418" s="860"/>
      <c r="D418" s="860"/>
      <c r="E418" s="860"/>
      <c r="F418" s="860"/>
      <c r="G418" s="868"/>
      <c r="H418" s="860"/>
      <c r="I418" s="860"/>
      <c r="J418" s="860"/>
      <c r="K418" s="860"/>
      <c r="L418" s="860"/>
      <c r="M418" s="860"/>
      <c r="N418" s="860"/>
      <c r="O418" s="860"/>
      <c r="P418" s="860"/>
      <c r="Q418" s="860"/>
      <c r="R418" s="860"/>
      <c r="S418" s="860"/>
      <c r="T418" s="860"/>
      <c r="U418" s="860"/>
      <c r="V418" s="860"/>
      <c r="W418" s="860"/>
      <c r="X418" s="860"/>
      <c r="Y418" s="860"/>
      <c r="Z418" s="860"/>
      <c r="AA418" s="860"/>
      <c r="AB418" s="860"/>
      <c r="AC418" s="860"/>
      <c r="AD418" s="860"/>
      <c r="AE418" s="860"/>
    </row>
    <row r="419" spans="1:31" ht="15.75" customHeight="1" x14ac:dyDescent="0.25">
      <c r="A419" s="860"/>
      <c r="B419" s="860"/>
      <c r="C419" s="860"/>
      <c r="D419" s="860"/>
      <c r="E419" s="860"/>
      <c r="F419" s="860"/>
      <c r="G419" s="868"/>
      <c r="H419" s="860"/>
      <c r="I419" s="860"/>
      <c r="J419" s="860"/>
      <c r="K419" s="860"/>
      <c r="L419" s="860"/>
      <c r="M419" s="860"/>
      <c r="N419" s="860"/>
      <c r="O419" s="860"/>
      <c r="P419" s="860"/>
      <c r="Q419" s="860"/>
      <c r="R419" s="860"/>
      <c r="S419" s="860"/>
      <c r="T419" s="860"/>
      <c r="U419" s="860"/>
      <c r="V419" s="860"/>
      <c r="W419" s="860"/>
      <c r="X419" s="860"/>
      <c r="Y419" s="860"/>
      <c r="Z419" s="860"/>
      <c r="AA419" s="860"/>
      <c r="AB419" s="860"/>
      <c r="AC419" s="860"/>
      <c r="AD419" s="860"/>
      <c r="AE419" s="860"/>
    </row>
    <row r="420" spans="1:31" ht="15.75" customHeight="1" x14ac:dyDescent="0.25">
      <c r="A420" s="860"/>
      <c r="B420" s="860"/>
      <c r="C420" s="860"/>
      <c r="D420" s="860"/>
      <c r="E420" s="860"/>
      <c r="F420" s="860"/>
      <c r="G420" s="868"/>
      <c r="H420" s="860"/>
      <c r="I420" s="860"/>
      <c r="J420" s="860"/>
      <c r="K420" s="860"/>
      <c r="L420" s="860"/>
      <c r="M420" s="860"/>
      <c r="N420" s="860"/>
      <c r="O420" s="860"/>
      <c r="P420" s="860"/>
      <c r="Q420" s="860"/>
      <c r="R420" s="860"/>
      <c r="S420" s="860"/>
      <c r="T420" s="860"/>
      <c r="U420" s="860"/>
      <c r="V420" s="860"/>
      <c r="W420" s="860"/>
      <c r="X420" s="860"/>
      <c r="Y420" s="860"/>
      <c r="Z420" s="860"/>
      <c r="AA420" s="860"/>
      <c r="AB420" s="860"/>
      <c r="AC420" s="860"/>
      <c r="AD420" s="860"/>
      <c r="AE420" s="860"/>
    </row>
    <row r="421" spans="1:31" ht="15.75" customHeight="1" x14ac:dyDescent="0.25">
      <c r="A421" s="860"/>
      <c r="B421" s="860"/>
      <c r="C421" s="860"/>
      <c r="D421" s="860"/>
      <c r="E421" s="860"/>
      <c r="F421" s="860"/>
      <c r="G421" s="868"/>
      <c r="H421" s="860"/>
      <c r="I421" s="860"/>
      <c r="J421" s="860"/>
      <c r="K421" s="860"/>
      <c r="L421" s="860"/>
      <c r="M421" s="860"/>
      <c r="N421" s="860"/>
      <c r="O421" s="860"/>
      <c r="P421" s="860"/>
      <c r="Q421" s="860"/>
      <c r="R421" s="860"/>
      <c r="S421" s="860"/>
      <c r="T421" s="860"/>
      <c r="U421" s="860"/>
      <c r="V421" s="860"/>
      <c r="W421" s="860"/>
      <c r="X421" s="860"/>
      <c r="Y421" s="860"/>
      <c r="Z421" s="860"/>
      <c r="AA421" s="860"/>
      <c r="AB421" s="860"/>
      <c r="AC421" s="860"/>
      <c r="AD421" s="860"/>
      <c r="AE421" s="860"/>
    </row>
    <row r="422" spans="1:31" ht="15.75" customHeight="1" x14ac:dyDescent="0.25">
      <c r="A422" s="860"/>
      <c r="B422" s="860"/>
      <c r="C422" s="860"/>
      <c r="D422" s="860"/>
      <c r="E422" s="860"/>
      <c r="F422" s="860"/>
      <c r="G422" s="868"/>
      <c r="H422" s="860"/>
      <c r="I422" s="860"/>
      <c r="J422" s="860"/>
      <c r="K422" s="860"/>
      <c r="L422" s="860"/>
      <c r="M422" s="860"/>
      <c r="N422" s="860"/>
      <c r="O422" s="860"/>
      <c r="P422" s="860"/>
      <c r="Q422" s="860"/>
      <c r="R422" s="860"/>
      <c r="S422" s="860"/>
      <c r="T422" s="860"/>
      <c r="U422" s="860"/>
      <c r="V422" s="860"/>
      <c r="W422" s="860"/>
      <c r="X422" s="860"/>
      <c r="Y422" s="860"/>
      <c r="Z422" s="860"/>
      <c r="AA422" s="860"/>
      <c r="AB422" s="860"/>
      <c r="AC422" s="860"/>
      <c r="AD422" s="860"/>
      <c r="AE422" s="860"/>
    </row>
    <row r="423" spans="1:31" ht="15.75" customHeight="1" x14ac:dyDescent="0.25">
      <c r="A423" s="860"/>
      <c r="B423" s="860"/>
      <c r="C423" s="860"/>
      <c r="D423" s="860"/>
      <c r="E423" s="860"/>
      <c r="F423" s="860"/>
      <c r="G423" s="868"/>
      <c r="H423" s="860"/>
      <c r="I423" s="860"/>
      <c r="J423" s="860"/>
      <c r="K423" s="860"/>
      <c r="L423" s="860"/>
      <c r="M423" s="860"/>
      <c r="N423" s="860"/>
      <c r="O423" s="860"/>
      <c r="P423" s="860"/>
      <c r="Q423" s="860"/>
      <c r="R423" s="860"/>
      <c r="S423" s="860"/>
      <c r="T423" s="860"/>
      <c r="U423" s="860"/>
      <c r="V423" s="860"/>
      <c r="W423" s="860"/>
      <c r="X423" s="860"/>
      <c r="Y423" s="860"/>
      <c r="Z423" s="860"/>
      <c r="AA423" s="860"/>
      <c r="AB423" s="860"/>
      <c r="AC423" s="860"/>
      <c r="AD423" s="860"/>
      <c r="AE423" s="860"/>
    </row>
    <row r="424" spans="1:31" ht="15.75" customHeight="1" x14ac:dyDescent="0.25">
      <c r="A424" s="860"/>
      <c r="B424" s="860"/>
      <c r="C424" s="860"/>
      <c r="D424" s="860"/>
      <c r="E424" s="860"/>
      <c r="F424" s="860"/>
      <c r="G424" s="868"/>
      <c r="H424" s="860"/>
      <c r="I424" s="860"/>
      <c r="J424" s="860"/>
      <c r="K424" s="860"/>
      <c r="L424" s="860"/>
      <c r="M424" s="860"/>
      <c r="N424" s="860"/>
      <c r="O424" s="860"/>
      <c r="P424" s="860"/>
      <c r="Q424" s="860"/>
      <c r="R424" s="860"/>
      <c r="S424" s="860"/>
      <c r="T424" s="860"/>
      <c r="U424" s="860"/>
      <c r="V424" s="860"/>
      <c r="W424" s="860"/>
      <c r="X424" s="860"/>
      <c r="Y424" s="860"/>
      <c r="Z424" s="860"/>
      <c r="AA424" s="860"/>
      <c r="AB424" s="860"/>
      <c r="AC424" s="860"/>
      <c r="AD424" s="860"/>
      <c r="AE424" s="860"/>
    </row>
    <row r="425" spans="1:31" ht="15.75" customHeight="1" x14ac:dyDescent="0.25">
      <c r="A425" s="860"/>
      <c r="B425" s="860"/>
      <c r="C425" s="860"/>
      <c r="D425" s="860"/>
      <c r="E425" s="860"/>
      <c r="F425" s="860"/>
      <c r="G425" s="868"/>
      <c r="H425" s="860"/>
      <c r="I425" s="860"/>
      <c r="J425" s="860"/>
      <c r="K425" s="860"/>
      <c r="L425" s="860"/>
      <c r="M425" s="860"/>
      <c r="N425" s="860"/>
      <c r="O425" s="860"/>
      <c r="P425" s="860"/>
      <c r="Q425" s="860"/>
      <c r="R425" s="860"/>
      <c r="S425" s="860"/>
      <c r="T425" s="860"/>
      <c r="U425" s="860"/>
      <c r="V425" s="860"/>
      <c r="W425" s="860"/>
      <c r="X425" s="860"/>
      <c r="Y425" s="860"/>
      <c r="Z425" s="860"/>
      <c r="AA425" s="860"/>
      <c r="AB425" s="860"/>
      <c r="AC425" s="860"/>
      <c r="AD425" s="860"/>
      <c r="AE425" s="860"/>
    </row>
    <row r="426" spans="1:31" ht="15.75" customHeight="1" x14ac:dyDescent="0.25">
      <c r="A426" s="860"/>
      <c r="B426" s="860"/>
      <c r="C426" s="860"/>
      <c r="D426" s="860"/>
      <c r="E426" s="860"/>
      <c r="F426" s="860"/>
      <c r="G426" s="868"/>
      <c r="H426" s="860"/>
      <c r="I426" s="860"/>
      <c r="J426" s="860"/>
      <c r="K426" s="860"/>
      <c r="L426" s="860"/>
      <c r="M426" s="860"/>
      <c r="N426" s="860"/>
      <c r="O426" s="860"/>
      <c r="P426" s="860"/>
      <c r="Q426" s="860"/>
      <c r="R426" s="860"/>
      <c r="S426" s="860"/>
      <c r="T426" s="860"/>
      <c r="U426" s="860"/>
      <c r="V426" s="860"/>
      <c r="W426" s="860"/>
      <c r="X426" s="860"/>
      <c r="Y426" s="860"/>
      <c r="Z426" s="860"/>
      <c r="AA426" s="860"/>
      <c r="AB426" s="860"/>
      <c r="AC426" s="860"/>
      <c r="AD426" s="860"/>
      <c r="AE426" s="860"/>
    </row>
    <row r="427" spans="1:31" ht="15.75" customHeight="1" x14ac:dyDescent="0.25">
      <c r="A427" s="860"/>
      <c r="B427" s="860"/>
      <c r="C427" s="860"/>
      <c r="D427" s="860"/>
      <c r="E427" s="860"/>
      <c r="F427" s="860"/>
      <c r="G427" s="868"/>
      <c r="H427" s="860"/>
      <c r="I427" s="860"/>
      <c r="J427" s="860"/>
      <c r="K427" s="860"/>
      <c r="L427" s="860"/>
      <c r="M427" s="860"/>
      <c r="N427" s="860"/>
      <c r="O427" s="860"/>
      <c r="P427" s="860"/>
      <c r="Q427" s="860"/>
      <c r="R427" s="860"/>
      <c r="S427" s="860"/>
      <c r="T427" s="860"/>
      <c r="U427" s="860"/>
      <c r="V427" s="860"/>
      <c r="W427" s="860"/>
      <c r="X427" s="860"/>
      <c r="Y427" s="860"/>
      <c r="Z427" s="860"/>
      <c r="AA427" s="860"/>
      <c r="AB427" s="860"/>
      <c r="AC427" s="860"/>
      <c r="AD427" s="860"/>
      <c r="AE427" s="860"/>
    </row>
    <row r="428" spans="1:31" ht="15.75" customHeight="1" x14ac:dyDescent="0.25">
      <c r="A428" s="860"/>
      <c r="B428" s="860"/>
      <c r="C428" s="860"/>
      <c r="D428" s="860"/>
      <c r="E428" s="860"/>
      <c r="F428" s="860"/>
      <c r="G428" s="868"/>
      <c r="H428" s="860"/>
      <c r="I428" s="860"/>
      <c r="J428" s="860"/>
      <c r="K428" s="860"/>
      <c r="L428" s="860"/>
      <c r="M428" s="860"/>
      <c r="N428" s="860"/>
      <c r="O428" s="860"/>
      <c r="P428" s="860"/>
      <c r="Q428" s="860"/>
      <c r="R428" s="860"/>
      <c r="S428" s="860"/>
      <c r="T428" s="860"/>
      <c r="U428" s="860"/>
      <c r="V428" s="860"/>
      <c r="W428" s="860"/>
      <c r="X428" s="860"/>
      <c r="Y428" s="860"/>
      <c r="Z428" s="860"/>
      <c r="AA428" s="860"/>
      <c r="AB428" s="860"/>
      <c r="AC428" s="860"/>
      <c r="AD428" s="860"/>
      <c r="AE428" s="860"/>
    </row>
    <row r="429" spans="1:31" ht="15.75" customHeight="1" x14ac:dyDescent="0.25">
      <c r="A429" s="860"/>
      <c r="B429" s="860"/>
      <c r="C429" s="860"/>
      <c r="D429" s="860"/>
      <c r="E429" s="860"/>
      <c r="F429" s="860"/>
      <c r="G429" s="868"/>
      <c r="H429" s="860"/>
      <c r="I429" s="860"/>
      <c r="J429" s="860"/>
      <c r="K429" s="860"/>
      <c r="L429" s="860"/>
      <c r="M429" s="860"/>
      <c r="N429" s="860"/>
      <c r="O429" s="860"/>
      <c r="P429" s="860"/>
      <c r="Q429" s="860"/>
      <c r="R429" s="860"/>
      <c r="S429" s="860"/>
      <c r="T429" s="860"/>
      <c r="U429" s="860"/>
      <c r="V429" s="860"/>
      <c r="W429" s="860"/>
      <c r="X429" s="860"/>
      <c r="Y429" s="860"/>
      <c r="Z429" s="860"/>
      <c r="AA429" s="860"/>
      <c r="AB429" s="860"/>
      <c r="AC429" s="860"/>
      <c r="AD429" s="860"/>
      <c r="AE429" s="860"/>
    </row>
    <row r="430" spans="1:31" ht="15.75" customHeight="1" x14ac:dyDescent="0.25">
      <c r="A430" s="860"/>
      <c r="B430" s="860"/>
      <c r="C430" s="860"/>
      <c r="D430" s="860"/>
      <c r="E430" s="860"/>
      <c r="F430" s="860"/>
      <c r="G430" s="868"/>
      <c r="H430" s="860"/>
      <c r="I430" s="860"/>
      <c r="J430" s="860"/>
      <c r="K430" s="860"/>
      <c r="L430" s="860"/>
      <c r="M430" s="860"/>
      <c r="N430" s="860"/>
      <c r="O430" s="860"/>
      <c r="P430" s="860"/>
      <c r="Q430" s="860"/>
      <c r="R430" s="860"/>
      <c r="S430" s="860"/>
      <c r="T430" s="860"/>
      <c r="U430" s="860"/>
      <c r="V430" s="860"/>
      <c r="W430" s="860"/>
      <c r="X430" s="860"/>
      <c r="Y430" s="860"/>
      <c r="Z430" s="860"/>
      <c r="AA430" s="860"/>
      <c r="AB430" s="860"/>
      <c r="AC430" s="860"/>
      <c r="AD430" s="860"/>
      <c r="AE430" s="860"/>
    </row>
    <row r="431" spans="1:31" ht="15.75" customHeight="1" x14ac:dyDescent="0.25">
      <c r="A431" s="860"/>
      <c r="B431" s="860"/>
      <c r="C431" s="860"/>
      <c r="D431" s="860"/>
      <c r="E431" s="860"/>
      <c r="F431" s="860"/>
      <c r="G431" s="868"/>
      <c r="H431" s="860"/>
      <c r="I431" s="860"/>
      <c r="J431" s="860"/>
      <c r="K431" s="860"/>
      <c r="L431" s="860"/>
      <c r="M431" s="860"/>
      <c r="N431" s="860"/>
      <c r="O431" s="860"/>
      <c r="P431" s="860"/>
      <c r="Q431" s="860"/>
      <c r="R431" s="860"/>
      <c r="S431" s="860"/>
      <c r="T431" s="860"/>
      <c r="U431" s="860"/>
      <c r="V431" s="860"/>
      <c r="W431" s="860"/>
      <c r="X431" s="860"/>
      <c r="Y431" s="860"/>
      <c r="Z431" s="860"/>
      <c r="AA431" s="860"/>
      <c r="AB431" s="860"/>
      <c r="AC431" s="860"/>
      <c r="AD431" s="860"/>
      <c r="AE431" s="860"/>
    </row>
    <row r="432" spans="1:31" ht="15.75" customHeight="1" x14ac:dyDescent="0.25">
      <c r="A432" s="860"/>
      <c r="B432" s="860"/>
      <c r="C432" s="860"/>
      <c r="D432" s="860"/>
      <c r="E432" s="860"/>
      <c r="F432" s="860"/>
      <c r="G432" s="868"/>
      <c r="H432" s="860"/>
      <c r="I432" s="860"/>
      <c r="J432" s="860"/>
      <c r="K432" s="860"/>
      <c r="L432" s="860"/>
      <c r="M432" s="860"/>
      <c r="N432" s="860"/>
      <c r="O432" s="860"/>
      <c r="P432" s="860"/>
      <c r="Q432" s="860"/>
      <c r="R432" s="860"/>
      <c r="S432" s="860"/>
      <c r="T432" s="860"/>
      <c r="U432" s="860"/>
      <c r="V432" s="860"/>
      <c r="W432" s="860"/>
      <c r="X432" s="860"/>
      <c r="Y432" s="860"/>
      <c r="Z432" s="860"/>
      <c r="AA432" s="860"/>
      <c r="AB432" s="860"/>
      <c r="AC432" s="860"/>
      <c r="AD432" s="860"/>
      <c r="AE432" s="860"/>
    </row>
    <row r="433" spans="1:31" ht="15.75" customHeight="1" x14ac:dyDescent="0.25">
      <c r="A433" s="860"/>
      <c r="B433" s="860"/>
      <c r="C433" s="860"/>
      <c r="D433" s="860"/>
      <c r="E433" s="860"/>
      <c r="F433" s="860"/>
      <c r="G433" s="868"/>
      <c r="H433" s="860"/>
      <c r="I433" s="860"/>
      <c r="J433" s="860"/>
      <c r="K433" s="860"/>
      <c r="L433" s="860"/>
      <c r="M433" s="860"/>
      <c r="N433" s="860"/>
      <c r="O433" s="860"/>
      <c r="P433" s="860"/>
      <c r="Q433" s="860"/>
      <c r="R433" s="860"/>
      <c r="S433" s="860"/>
      <c r="T433" s="860"/>
      <c r="U433" s="860"/>
      <c r="V433" s="860"/>
      <c r="W433" s="860"/>
      <c r="X433" s="860"/>
      <c r="Y433" s="860"/>
      <c r="Z433" s="860"/>
      <c r="AA433" s="860"/>
      <c r="AB433" s="860"/>
      <c r="AC433" s="860"/>
      <c r="AD433" s="860"/>
      <c r="AE433" s="860"/>
    </row>
    <row r="434" spans="1:31" ht="15.75" customHeight="1" x14ac:dyDescent="0.25">
      <c r="A434" s="860"/>
      <c r="B434" s="860"/>
      <c r="C434" s="860"/>
      <c r="D434" s="860"/>
      <c r="E434" s="860"/>
      <c r="F434" s="860"/>
      <c r="G434" s="868"/>
      <c r="H434" s="860"/>
      <c r="I434" s="860"/>
      <c r="J434" s="860"/>
      <c r="K434" s="860"/>
      <c r="L434" s="860"/>
      <c r="M434" s="860"/>
      <c r="N434" s="860"/>
      <c r="O434" s="860"/>
      <c r="P434" s="860"/>
      <c r="Q434" s="860"/>
      <c r="R434" s="860"/>
      <c r="S434" s="860"/>
      <c r="T434" s="860"/>
      <c r="U434" s="860"/>
      <c r="V434" s="860"/>
      <c r="W434" s="860"/>
      <c r="X434" s="860"/>
      <c r="Y434" s="860"/>
      <c r="Z434" s="860"/>
      <c r="AA434" s="860"/>
      <c r="AB434" s="860"/>
      <c r="AC434" s="860"/>
      <c r="AD434" s="860"/>
      <c r="AE434" s="860"/>
    </row>
    <row r="435" spans="1:31" ht="15.75" customHeight="1" x14ac:dyDescent="0.25">
      <c r="A435" s="860"/>
      <c r="B435" s="860"/>
      <c r="C435" s="860"/>
      <c r="D435" s="860"/>
      <c r="E435" s="860"/>
      <c r="F435" s="860"/>
      <c r="G435" s="868"/>
      <c r="H435" s="860"/>
      <c r="I435" s="860"/>
      <c r="J435" s="860"/>
      <c r="K435" s="860"/>
      <c r="L435" s="860"/>
      <c r="M435" s="860"/>
      <c r="N435" s="860"/>
      <c r="O435" s="860"/>
      <c r="P435" s="860"/>
      <c r="Q435" s="860"/>
      <c r="R435" s="860"/>
      <c r="S435" s="860"/>
      <c r="T435" s="860"/>
      <c r="U435" s="860"/>
      <c r="V435" s="860"/>
      <c r="W435" s="860"/>
      <c r="X435" s="860"/>
      <c r="Y435" s="860"/>
      <c r="Z435" s="860"/>
      <c r="AA435" s="860"/>
      <c r="AB435" s="860"/>
      <c r="AC435" s="860"/>
      <c r="AD435" s="860"/>
      <c r="AE435" s="860"/>
    </row>
    <row r="436" spans="1:31" ht="15.75" customHeight="1" x14ac:dyDescent="0.25">
      <c r="A436" s="860"/>
      <c r="B436" s="860"/>
      <c r="C436" s="860"/>
      <c r="D436" s="860"/>
      <c r="E436" s="860"/>
      <c r="F436" s="860"/>
      <c r="G436" s="868"/>
      <c r="H436" s="860"/>
      <c r="I436" s="860"/>
      <c r="J436" s="860"/>
      <c r="K436" s="860"/>
      <c r="L436" s="860"/>
      <c r="M436" s="860"/>
      <c r="N436" s="860"/>
      <c r="O436" s="860"/>
      <c r="P436" s="860"/>
      <c r="Q436" s="860"/>
      <c r="R436" s="860"/>
      <c r="S436" s="860"/>
      <c r="T436" s="860"/>
      <c r="U436" s="860"/>
      <c r="V436" s="860"/>
      <c r="W436" s="860"/>
      <c r="X436" s="860"/>
      <c r="Y436" s="860"/>
      <c r="Z436" s="860"/>
      <c r="AA436" s="860"/>
      <c r="AB436" s="860"/>
      <c r="AC436" s="860"/>
      <c r="AD436" s="860"/>
      <c r="AE436" s="860"/>
    </row>
    <row r="437" spans="1:31" ht="15.75" customHeight="1" x14ac:dyDescent="0.25">
      <c r="A437" s="860"/>
      <c r="B437" s="860"/>
      <c r="C437" s="860"/>
      <c r="D437" s="860"/>
      <c r="E437" s="860"/>
      <c r="F437" s="860"/>
      <c r="G437" s="868"/>
      <c r="H437" s="860"/>
      <c r="I437" s="860"/>
      <c r="J437" s="860"/>
      <c r="K437" s="860"/>
      <c r="L437" s="860"/>
      <c r="M437" s="860"/>
      <c r="N437" s="860"/>
      <c r="O437" s="860"/>
      <c r="P437" s="860"/>
      <c r="Q437" s="860"/>
      <c r="R437" s="860"/>
      <c r="S437" s="860"/>
      <c r="T437" s="860"/>
      <c r="U437" s="860"/>
      <c r="V437" s="860"/>
      <c r="W437" s="860"/>
      <c r="X437" s="860"/>
      <c r="Y437" s="860"/>
      <c r="Z437" s="860"/>
      <c r="AA437" s="860"/>
      <c r="AB437" s="860"/>
      <c r="AC437" s="860"/>
      <c r="AD437" s="860"/>
      <c r="AE437" s="860"/>
    </row>
    <row r="438" spans="1:31" ht="15.75" customHeight="1" x14ac:dyDescent="0.25">
      <c r="A438" s="860"/>
      <c r="B438" s="860"/>
      <c r="C438" s="860"/>
      <c r="D438" s="860"/>
      <c r="E438" s="860"/>
      <c r="F438" s="860"/>
      <c r="G438" s="868"/>
      <c r="H438" s="860"/>
      <c r="I438" s="860"/>
      <c r="J438" s="860"/>
      <c r="K438" s="860"/>
      <c r="L438" s="860"/>
      <c r="M438" s="860"/>
      <c r="N438" s="860"/>
      <c r="O438" s="860"/>
      <c r="P438" s="860"/>
      <c r="Q438" s="860"/>
      <c r="R438" s="860"/>
      <c r="S438" s="860"/>
      <c r="T438" s="860"/>
      <c r="U438" s="860"/>
      <c r="V438" s="860"/>
      <c r="W438" s="860"/>
      <c r="X438" s="860"/>
      <c r="Y438" s="860"/>
      <c r="Z438" s="860"/>
      <c r="AA438" s="860"/>
      <c r="AB438" s="860"/>
      <c r="AC438" s="860"/>
      <c r="AD438" s="860"/>
      <c r="AE438" s="860"/>
    </row>
    <row r="439" spans="1:31" ht="15.75" customHeight="1" x14ac:dyDescent="0.25">
      <c r="A439" s="860"/>
      <c r="B439" s="860"/>
      <c r="C439" s="860"/>
      <c r="D439" s="860"/>
      <c r="E439" s="860"/>
      <c r="F439" s="860"/>
      <c r="G439" s="868"/>
      <c r="H439" s="860"/>
      <c r="I439" s="860"/>
      <c r="J439" s="860"/>
      <c r="K439" s="860"/>
      <c r="L439" s="860"/>
      <c r="M439" s="860"/>
      <c r="N439" s="860"/>
      <c r="O439" s="860"/>
      <c r="P439" s="860"/>
      <c r="Q439" s="860"/>
      <c r="R439" s="860"/>
      <c r="S439" s="860"/>
      <c r="T439" s="860"/>
      <c r="U439" s="860"/>
      <c r="V439" s="860"/>
      <c r="W439" s="860"/>
      <c r="X439" s="860"/>
      <c r="Y439" s="860"/>
      <c r="Z439" s="860"/>
      <c r="AA439" s="860"/>
      <c r="AB439" s="860"/>
      <c r="AC439" s="860"/>
      <c r="AD439" s="860"/>
      <c r="AE439" s="860"/>
    </row>
    <row r="440" spans="1:31" ht="15.75" customHeight="1" x14ac:dyDescent="0.25">
      <c r="A440" s="860"/>
      <c r="B440" s="860"/>
      <c r="C440" s="860"/>
      <c r="D440" s="860"/>
      <c r="E440" s="860"/>
      <c r="F440" s="860"/>
      <c r="G440" s="868"/>
      <c r="H440" s="860"/>
      <c r="I440" s="860"/>
      <c r="J440" s="860"/>
      <c r="K440" s="860"/>
      <c r="L440" s="860"/>
      <c r="M440" s="860"/>
      <c r="N440" s="860"/>
      <c r="O440" s="860"/>
      <c r="P440" s="860"/>
      <c r="Q440" s="860"/>
      <c r="R440" s="860"/>
      <c r="S440" s="860"/>
      <c r="T440" s="860"/>
      <c r="U440" s="860"/>
      <c r="V440" s="860"/>
      <c r="W440" s="860"/>
      <c r="X440" s="860"/>
      <c r="Y440" s="860"/>
      <c r="Z440" s="860"/>
      <c r="AA440" s="860"/>
      <c r="AB440" s="860"/>
      <c r="AC440" s="860"/>
      <c r="AD440" s="860"/>
      <c r="AE440" s="860"/>
    </row>
    <row r="441" spans="1:31" ht="15.75" customHeight="1" x14ac:dyDescent="0.25">
      <c r="A441" s="860"/>
      <c r="B441" s="860"/>
      <c r="C441" s="860"/>
      <c r="D441" s="860"/>
      <c r="E441" s="860"/>
      <c r="F441" s="860"/>
      <c r="G441" s="868"/>
      <c r="H441" s="860"/>
      <c r="I441" s="860"/>
      <c r="J441" s="860"/>
      <c r="K441" s="860"/>
      <c r="L441" s="860"/>
      <c r="M441" s="860"/>
      <c r="N441" s="860"/>
      <c r="O441" s="860"/>
      <c r="P441" s="860"/>
      <c r="Q441" s="860"/>
      <c r="R441" s="860"/>
      <c r="S441" s="860"/>
      <c r="T441" s="860"/>
      <c r="U441" s="860"/>
      <c r="V441" s="860"/>
      <c r="W441" s="860"/>
      <c r="X441" s="860"/>
      <c r="Y441" s="860"/>
      <c r="Z441" s="860"/>
      <c r="AA441" s="860"/>
      <c r="AB441" s="860"/>
      <c r="AC441" s="860"/>
      <c r="AD441" s="860"/>
      <c r="AE441" s="860"/>
    </row>
    <row r="442" spans="1:31" ht="15.75" customHeight="1" x14ac:dyDescent="0.25">
      <c r="A442" s="860"/>
      <c r="B442" s="860"/>
      <c r="C442" s="860"/>
      <c r="D442" s="860"/>
      <c r="E442" s="860"/>
      <c r="F442" s="860"/>
      <c r="G442" s="868"/>
      <c r="H442" s="860"/>
      <c r="I442" s="860"/>
      <c r="J442" s="860"/>
      <c r="K442" s="860"/>
      <c r="L442" s="860"/>
      <c r="M442" s="860"/>
      <c r="N442" s="860"/>
      <c r="O442" s="860"/>
      <c r="P442" s="860"/>
      <c r="Q442" s="860"/>
      <c r="R442" s="860"/>
      <c r="S442" s="860"/>
      <c r="T442" s="860"/>
      <c r="U442" s="860"/>
      <c r="V442" s="860"/>
      <c r="W442" s="860"/>
      <c r="X442" s="860"/>
      <c r="Y442" s="860"/>
      <c r="Z442" s="860"/>
      <c r="AA442" s="860"/>
      <c r="AB442" s="860"/>
      <c r="AC442" s="860"/>
      <c r="AD442" s="860"/>
      <c r="AE442" s="860"/>
    </row>
    <row r="443" spans="1:31" ht="15.75" customHeight="1" x14ac:dyDescent="0.25">
      <c r="A443" s="860"/>
      <c r="B443" s="860"/>
      <c r="C443" s="860"/>
      <c r="D443" s="860"/>
      <c r="E443" s="860"/>
      <c r="F443" s="860"/>
      <c r="G443" s="868"/>
      <c r="H443" s="860"/>
      <c r="I443" s="860"/>
      <c r="J443" s="860"/>
      <c r="K443" s="860"/>
      <c r="L443" s="860"/>
      <c r="M443" s="860"/>
      <c r="N443" s="860"/>
      <c r="O443" s="860"/>
      <c r="P443" s="860"/>
      <c r="Q443" s="860"/>
      <c r="R443" s="860"/>
      <c r="S443" s="860"/>
      <c r="T443" s="860"/>
      <c r="U443" s="860"/>
      <c r="V443" s="860"/>
      <c r="W443" s="860"/>
      <c r="X443" s="860"/>
      <c r="Y443" s="860"/>
      <c r="Z443" s="860"/>
      <c r="AA443" s="860"/>
      <c r="AB443" s="860"/>
      <c r="AC443" s="860"/>
      <c r="AD443" s="860"/>
      <c r="AE443" s="860"/>
    </row>
    <row r="444" spans="1:31" ht="15.75" customHeight="1" x14ac:dyDescent="0.25">
      <c r="A444" s="860"/>
      <c r="B444" s="860"/>
      <c r="C444" s="860"/>
      <c r="D444" s="860"/>
      <c r="E444" s="860"/>
      <c r="F444" s="860"/>
      <c r="G444" s="868"/>
      <c r="H444" s="860"/>
      <c r="I444" s="860"/>
      <c r="J444" s="860"/>
      <c r="K444" s="860"/>
      <c r="L444" s="860"/>
      <c r="M444" s="860"/>
      <c r="N444" s="860"/>
      <c r="O444" s="860"/>
      <c r="P444" s="860"/>
      <c r="Q444" s="860"/>
      <c r="R444" s="860"/>
      <c r="S444" s="860"/>
      <c r="T444" s="860"/>
      <c r="U444" s="860"/>
      <c r="V444" s="860"/>
      <c r="W444" s="860"/>
      <c r="X444" s="860"/>
      <c r="Y444" s="860"/>
      <c r="Z444" s="860"/>
      <c r="AA444" s="860"/>
      <c r="AB444" s="860"/>
      <c r="AC444" s="860"/>
      <c r="AD444" s="860"/>
      <c r="AE444" s="860"/>
    </row>
    <row r="445" spans="1:31" ht="15.75" customHeight="1" x14ac:dyDescent="0.25">
      <c r="A445" s="860"/>
      <c r="B445" s="860"/>
      <c r="C445" s="860"/>
      <c r="D445" s="860"/>
      <c r="E445" s="860"/>
      <c r="F445" s="860"/>
      <c r="G445" s="868"/>
      <c r="H445" s="860"/>
      <c r="I445" s="860"/>
      <c r="J445" s="860"/>
      <c r="K445" s="860"/>
      <c r="L445" s="860"/>
      <c r="M445" s="860"/>
      <c r="N445" s="860"/>
      <c r="O445" s="860"/>
      <c r="P445" s="860"/>
      <c r="Q445" s="860"/>
      <c r="R445" s="860"/>
      <c r="S445" s="860"/>
      <c r="T445" s="860"/>
      <c r="U445" s="860"/>
      <c r="V445" s="860"/>
      <c r="W445" s="860"/>
      <c r="X445" s="860"/>
      <c r="Y445" s="860"/>
      <c r="Z445" s="860"/>
      <c r="AA445" s="860"/>
      <c r="AB445" s="860"/>
      <c r="AC445" s="860"/>
      <c r="AD445" s="860"/>
      <c r="AE445" s="860"/>
    </row>
    <row r="446" spans="1:31" ht="15.75" customHeight="1" x14ac:dyDescent="0.25">
      <c r="A446" s="860"/>
      <c r="B446" s="860"/>
      <c r="C446" s="860"/>
      <c r="D446" s="860"/>
      <c r="E446" s="860"/>
      <c r="F446" s="860"/>
      <c r="G446" s="868"/>
      <c r="H446" s="860"/>
      <c r="I446" s="860"/>
      <c r="J446" s="860"/>
      <c r="K446" s="860"/>
      <c r="L446" s="860"/>
      <c r="M446" s="860"/>
      <c r="N446" s="860"/>
      <c r="O446" s="860"/>
      <c r="P446" s="860"/>
      <c r="Q446" s="860"/>
      <c r="R446" s="860"/>
      <c r="S446" s="860"/>
      <c r="T446" s="860"/>
      <c r="U446" s="860"/>
      <c r="V446" s="860"/>
      <c r="W446" s="860"/>
      <c r="X446" s="860"/>
      <c r="Y446" s="860"/>
      <c r="Z446" s="860"/>
      <c r="AA446" s="860"/>
      <c r="AB446" s="860"/>
      <c r="AC446" s="860"/>
      <c r="AD446" s="860"/>
      <c r="AE446" s="860"/>
    </row>
    <row r="447" spans="1:31" ht="15.75" customHeight="1" x14ac:dyDescent="0.25">
      <c r="A447" s="860"/>
      <c r="B447" s="860"/>
      <c r="C447" s="860"/>
      <c r="D447" s="860"/>
      <c r="E447" s="860"/>
      <c r="F447" s="860"/>
      <c r="G447" s="868"/>
      <c r="H447" s="860"/>
      <c r="I447" s="860"/>
      <c r="J447" s="860"/>
      <c r="K447" s="860"/>
      <c r="L447" s="860"/>
      <c r="M447" s="860"/>
      <c r="N447" s="860"/>
      <c r="O447" s="860"/>
      <c r="P447" s="860"/>
      <c r="Q447" s="860"/>
      <c r="R447" s="860"/>
      <c r="S447" s="860"/>
      <c r="T447" s="860"/>
      <c r="U447" s="860"/>
      <c r="V447" s="860"/>
      <c r="W447" s="860"/>
      <c r="X447" s="860"/>
      <c r="Y447" s="860"/>
      <c r="Z447" s="860"/>
      <c r="AA447" s="860"/>
      <c r="AB447" s="860"/>
      <c r="AC447" s="860"/>
      <c r="AD447" s="860"/>
      <c r="AE447" s="860"/>
    </row>
    <row r="448" spans="1:31" ht="15.75" customHeight="1" x14ac:dyDescent="0.25">
      <c r="A448" s="860"/>
      <c r="B448" s="860"/>
      <c r="C448" s="860"/>
      <c r="D448" s="860"/>
      <c r="E448" s="860"/>
      <c r="F448" s="860"/>
      <c r="G448" s="868"/>
      <c r="H448" s="860"/>
      <c r="I448" s="860"/>
      <c r="J448" s="860"/>
      <c r="K448" s="860"/>
      <c r="L448" s="860"/>
      <c r="M448" s="860"/>
      <c r="N448" s="860"/>
      <c r="O448" s="860"/>
      <c r="P448" s="860"/>
      <c r="Q448" s="860"/>
      <c r="R448" s="860"/>
      <c r="S448" s="860"/>
      <c r="T448" s="860"/>
      <c r="U448" s="860"/>
      <c r="V448" s="860"/>
      <c r="W448" s="860"/>
      <c r="X448" s="860"/>
      <c r="Y448" s="860"/>
      <c r="Z448" s="860"/>
      <c r="AA448" s="860"/>
      <c r="AB448" s="860"/>
      <c r="AC448" s="860"/>
      <c r="AD448" s="860"/>
      <c r="AE448" s="860"/>
    </row>
    <row r="449" spans="1:31" ht="15.75" customHeight="1" x14ac:dyDescent="0.25">
      <c r="A449" s="860"/>
      <c r="B449" s="860"/>
      <c r="C449" s="860"/>
      <c r="D449" s="860"/>
      <c r="E449" s="860"/>
      <c r="F449" s="860"/>
      <c r="G449" s="868"/>
      <c r="H449" s="860"/>
      <c r="I449" s="860"/>
      <c r="J449" s="860"/>
      <c r="K449" s="860"/>
      <c r="L449" s="860"/>
      <c r="M449" s="860"/>
      <c r="N449" s="860"/>
      <c r="O449" s="860"/>
      <c r="P449" s="860"/>
      <c r="Q449" s="860"/>
      <c r="R449" s="860"/>
      <c r="S449" s="860"/>
      <c r="T449" s="860"/>
      <c r="U449" s="860"/>
      <c r="V449" s="860"/>
      <c r="W449" s="860"/>
      <c r="X449" s="860"/>
      <c r="Y449" s="860"/>
      <c r="Z449" s="860"/>
      <c r="AA449" s="860"/>
      <c r="AB449" s="860"/>
      <c r="AC449" s="860"/>
      <c r="AD449" s="860"/>
      <c r="AE449" s="860"/>
    </row>
    <row r="450" spans="1:31" ht="15.75" customHeight="1" x14ac:dyDescent="0.25">
      <c r="A450" s="860"/>
      <c r="B450" s="860"/>
      <c r="C450" s="860"/>
      <c r="D450" s="860"/>
      <c r="E450" s="860"/>
      <c r="F450" s="860"/>
      <c r="G450" s="868"/>
      <c r="H450" s="860"/>
      <c r="I450" s="860"/>
      <c r="J450" s="860"/>
      <c r="K450" s="860"/>
      <c r="L450" s="860"/>
      <c r="M450" s="860"/>
      <c r="N450" s="860"/>
      <c r="O450" s="860"/>
      <c r="P450" s="860"/>
      <c r="Q450" s="860"/>
      <c r="R450" s="860"/>
      <c r="S450" s="860"/>
      <c r="T450" s="860"/>
      <c r="U450" s="860"/>
      <c r="V450" s="860"/>
      <c r="W450" s="860"/>
      <c r="X450" s="860"/>
      <c r="Y450" s="860"/>
      <c r="Z450" s="860"/>
      <c r="AA450" s="860"/>
      <c r="AB450" s="860"/>
      <c r="AC450" s="860"/>
      <c r="AD450" s="860"/>
      <c r="AE450" s="860"/>
    </row>
    <row r="451" spans="1:31" ht="15.75" customHeight="1" x14ac:dyDescent="0.25">
      <c r="A451" s="860"/>
      <c r="B451" s="860"/>
      <c r="C451" s="860"/>
      <c r="D451" s="860"/>
      <c r="E451" s="860"/>
      <c r="F451" s="860"/>
      <c r="G451" s="868"/>
      <c r="H451" s="860"/>
      <c r="I451" s="860"/>
      <c r="J451" s="860"/>
      <c r="K451" s="860"/>
      <c r="L451" s="860"/>
      <c r="M451" s="860"/>
      <c r="N451" s="860"/>
      <c r="O451" s="860"/>
      <c r="P451" s="860"/>
      <c r="Q451" s="860"/>
      <c r="R451" s="860"/>
      <c r="S451" s="860"/>
      <c r="T451" s="860"/>
      <c r="U451" s="860"/>
      <c r="V451" s="860"/>
      <c r="W451" s="860"/>
      <c r="X451" s="860"/>
      <c r="Y451" s="860"/>
      <c r="Z451" s="860"/>
      <c r="AA451" s="860"/>
      <c r="AB451" s="860"/>
      <c r="AC451" s="860"/>
      <c r="AD451" s="860"/>
      <c r="AE451" s="860"/>
    </row>
    <row r="452" spans="1:31" ht="15.75" customHeight="1" x14ac:dyDescent="0.25">
      <c r="A452" s="860"/>
      <c r="B452" s="860"/>
      <c r="C452" s="860"/>
      <c r="D452" s="860"/>
      <c r="E452" s="860"/>
      <c r="F452" s="860"/>
      <c r="G452" s="868"/>
      <c r="H452" s="860"/>
      <c r="I452" s="860"/>
      <c r="J452" s="860"/>
      <c r="K452" s="860"/>
      <c r="L452" s="860"/>
      <c r="M452" s="860"/>
      <c r="N452" s="860"/>
      <c r="O452" s="860"/>
      <c r="P452" s="860"/>
      <c r="Q452" s="860"/>
      <c r="R452" s="860"/>
      <c r="S452" s="860"/>
      <c r="T452" s="860"/>
      <c r="U452" s="860"/>
      <c r="V452" s="860"/>
      <c r="W452" s="860"/>
      <c r="X452" s="860"/>
      <c r="Y452" s="860"/>
      <c r="Z452" s="860"/>
      <c r="AA452" s="860"/>
      <c r="AB452" s="860"/>
      <c r="AC452" s="860"/>
      <c r="AD452" s="860"/>
      <c r="AE452" s="860"/>
    </row>
    <row r="453" spans="1:31" ht="15.75" customHeight="1" x14ac:dyDescent="0.25">
      <c r="A453" s="860"/>
      <c r="B453" s="860"/>
      <c r="C453" s="860"/>
      <c r="D453" s="860"/>
      <c r="E453" s="860"/>
      <c r="F453" s="860"/>
      <c r="G453" s="868"/>
      <c r="H453" s="860"/>
      <c r="I453" s="860"/>
      <c r="J453" s="860"/>
      <c r="K453" s="860"/>
      <c r="L453" s="860"/>
      <c r="M453" s="860"/>
      <c r="N453" s="860"/>
      <c r="O453" s="860"/>
      <c r="P453" s="860"/>
      <c r="Q453" s="860"/>
      <c r="R453" s="860"/>
      <c r="S453" s="860"/>
      <c r="T453" s="860"/>
      <c r="U453" s="860"/>
      <c r="V453" s="860"/>
      <c r="W453" s="860"/>
      <c r="X453" s="860"/>
      <c r="Y453" s="860"/>
      <c r="Z453" s="860"/>
      <c r="AA453" s="860"/>
      <c r="AB453" s="860"/>
      <c r="AC453" s="860"/>
      <c r="AD453" s="860"/>
      <c r="AE453" s="860"/>
    </row>
    <row r="454" spans="1:31" ht="15.75" customHeight="1" x14ac:dyDescent="0.25">
      <c r="A454" s="860"/>
      <c r="B454" s="860"/>
      <c r="C454" s="860"/>
      <c r="D454" s="860"/>
      <c r="E454" s="860"/>
      <c r="F454" s="860"/>
      <c r="G454" s="868"/>
      <c r="H454" s="860"/>
      <c r="I454" s="860"/>
      <c r="J454" s="860"/>
      <c r="K454" s="860"/>
      <c r="L454" s="860"/>
      <c r="M454" s="860"/>
      <c r="N454" s="860"/>
      <c r="O454" s="860"/>
      <c r="P454" s="860"/>
      <c r="Q454" s="860"/>
      <c r="R454" s="860"/>
      <c r="S454" s="860"/>
      <c r="T454" s="860"/>
      <c r="U454" s="860"/>
      <c r="V454" s="860"/>
      <c r="W454" s="860"/>
      <c r="X454" s="860"/>
      <c r="Y454" s="860"/>
      <c r="Z454" s="860"/>
      <c r="AA454" s="860"/>
      <c r="AB454" s="860"/>
      <c r="AC454" s="860"/>
      <c r="AD454" s="860"/>
      <c r="AE454" s="860"/>
    </row>
    <row r="455" spans="1:31" ht="15.75" customHeight="1" x14ac:dyDescent="0.25">
      <c r="A455" s="860"/>
      <c r="B455" s="860"/>
      <c r="C455" s="860"/>
      <c r="D455" s="860"/>
      <c r="E455" s="860"/>
      <c r="F455" s="860"/>
      <c r="G455" s="868"/>
      <c r="H455" s="860"/>
      <c r="I455" s="860"/>
      <c r="J455" s="860"/>
      <c r="K455" s="860"/>
      <c r="L455" s="860"/>
      <c r="M455" s="860"/>
      <c r="N455" s="860"/>
      <c r="O455" s="860"/>
      <c r="P455" s="860"/>
      <c r="Q455" s="860"/>
      <c r="R455" s="860"/>
      <c r="S455" s="860"/>
      <c r="T455" s="860"/>
      <c r="U455" s="860"/>
      <c r="V455" s="860"/>
      <c r="W455" s="860"/>
      <c r="X455" s="860"/>
      <c r="Y455" s="860"/>
      <c r="Z455" s="860"/>
      <c r="AA455" s="860"/>
      <c r="AB455" s="860"/>
      <c r="AC455" s="860"/>
      <c r="AD455" s="860"/>
      <c r="AE455" s="860"/>
    </row>
    <row r="456" spans="1:31" ht="15.75" customHeight="1" x14ac:dyDescent="0.25">
      <c r="A456" s="860"/>
      <c r="B456" s="860"/>
      <c r="C456" s="860"/>
      <c r="D456" s="860"/>
      <c r="E456" s="860"/>
      <c r="F456" s="860"/>
      <c r="G456" s="868"/>
      <c r="H456" s="860"/>
      <c r="I456" s="860"/>
      <c r="J456" s="860"/>
      <c r="K456" s="860"/>
      <c r="L456" s="860"/>
      <c r="M456" s="860"/>
      <c r="N456" s="860"/>
      <c r="O456" s="860"/>
      <c r="P456" s="860"/>
      <c r="Q456" s="860"/>
      <c r="R456" s="860"/>
      <c r="S456" s="860"/>
      <c r="T456" s="860"/>
      <c r="U456" s="860"/>
      <c r="V456" s="860"/>
      <c r="W456" s="860"/>
      <c r="X456" s="860"/>
      <c r="Y456" s="860"/>
      <c r="Z456" s="860"/>
      <c r="AA456" s="860"/>
      <c r="AB456" s="860"/>
      <c r="AC456" s="860"/>
      <c r="AD456" s="860"/>
      <c r="AE456" s="860"/>
    </row>
    <row r="457" spans="1:31" ht="15.75" customHeight="1" x14ac:dyDescent="0.25">
      <c r="A457" s="860"/>
      <c r="B457" s="860"/>
      <c r="C457" s="860"/>
      <c r="D457" s="860"/>
      <c r="E457" s="860"/>
      <c r="F457" s="860"/>
      <c r="G457" s="868"/>
      <c r="H457" s="860"/>
      <c r="I457" s="860"/>
      <c r="J457" s="860"/>
      <c r="K457" s="860"/>
      <c r="L457" s="860"/>
      <c r="M457" s="860"/>
      <c r="N457" s="860"/>
      <c r="O457" s="860"/>
      <c r="P457" s="860"/>
      <c r="Q457" s="860"/>
      <c r="R457" s="860"/>
      <c r="S457" s="860"/>
      <c r="T457" s="860"/>
      <c r="U457" s="860"/>
      <c r="V457" s="860"/>
      <c r="W457" s="860"/>
      <c r="X457" s="860"/>
      <c r="Y457" s="860"/>
      <c r="Z457" s="860"/>
      <c r="AA457" s="860"/>
      <c r="AB457" s="860"/>
      <c r="AC457" s="860"/>
      <c r="AD457" s="860"/>
      <c r="AE457" s="860"/>
    </row>
    <row r="458" spans="1:31" ht="15.75" customHeight="1" x14ac:dyDescent="0.25">
      <c r="A458" s="860"/>
      <c r="B458" s="860"/>
      <c r="C458" s="860"/>
      <c r="D458" s="860"/>
      <c r="E458" s="860"/>
      <c r="F458" s="860"/>
      <c r="G458" s="868"/>
      <c r="H458" s="860"/>
      <c r="I458" s="860"/>
      <c r="J458" s="860"/>
      <c r="K458" s="860"/>
      <c r="L458" s="860"/>
      <c r="M458" s="860"/>
      <c r="N458" s="860"/>
      <c r="O458" s="860"/>
      <c r="P458" s="860"/>
      <c r="Q458" s="860"/>
      <c r="R458" s="860"/>
      <c r="S458" s="860"/>
      <c r="T458" s="860"/>
      <c r="U458" s="860"/>
      <c r="V458" s="860"/>
      <c r="W458" s="860"/>
      <c r="X458" s="860"/>
      <c r="Y458" s="860"/>
      <c r="Z458" s="860"/>
      <c r="AA458" s="860"/>
      <c r="AB458" s="860"/>
      <c r="AC458" s="860"/>
      <c r="AD458" s="860"/>
      <c r="AE458" s="860"/>
    </row>
    <row r="459" spans="1:31" ht="15.75" customHeight="1" x14ac:dyDescent="0.25">
      <c r="A459" s="860"/>
      <c r="B459" s="860"/>
      <c r="C459" s="860"/>
      <c r="D459" s="860"/>
      <c r="E459" s="860"/>
      <c r="F459" s="860"/>
      <c r="G459" s="868"/>
      <c r="H459" s="860"/>
      <c r="I459" s="860"/>
      <c r="J459" s="860"/>
      <c r="K459" s="860"/>
      <c r="L459" s="860"/>
      <c r="M459" s="860"/>
      <c r="N459" s="860"/>
      <c r="O459" s="860"/>
      <c r="P459" s="860"/>
      <c r="Q459" s="860"/>
      <c r="R459" s="860"/>
      <c r="S459" s="860"/>
      <c r="T459" s="860"/>
      <c r="U459" s="860"/>
      <c r="V459" s="860"/>
      <c r="W459" s="860"/>
      <c r="X459" s="860"/>
      <c r="Y459" s="860"/>
      <c r="Z459" s="860"/>
      <c r="AA459" s="860"/>
      <c r="AB459" s="860"/>
      <c r="AC459" s="860"/>
      <c r="AD459" s="860"/>
      <c r="AE459" s="860"/>
    </row>
    <row r="460" spans="1:31" ht="15.75" customHeight="1" x14ac:dyDescent="0.25">
      <c r="A460" s="860"/>
      <c r="B460" s="860"/>
      <c r="C460" s="860"/>
      <c r="D460" s="860"/>
      <c r="E460" s="860"/>
      <c r="F460" s="860"/>
      <c r="G460" s="868"/>
      <c r="H460" s="860"/>
      <c r="I460" s="860"/>
      <c r="J460" s="860"/>
      <c r="K460" s="860"/>
      <c r="L460" s="860"/>
      <c r="M460" s="860"/>
      <c r="N460" s="860"/>
      <c r="O460" s="860"/>
      <c r="P460" s="860"/>
      <c r="Q460" s="860"/>
      <c r="R460" s="860"/>
      <c r="S460" s="860"/>
      <c r="T460" s="860"/>
      <c r="U460" s="860"/>
      <c r="V460" s="860"/>
      <c r="W460" s="860"/>
      <c r="X460" s="860"/>
      <c r="Y460" s="860"/>
      <c r="Z460" s="860"/>
      <c r="AA460" s="860"/>
      <c r="AB460" s="860"/>
      <c r="AC460" s="860"/>
      <c r="AD460" s="860"/>
      <c r="AE460" s="860"/>
    </row>
    <row r="461" spans="1:31" ht="15.75" customHeight="1" x14ac:dyDescent="0.25">
      <c r="A461" s="860"/>
      <c r="B461" s="860"/>
      <c r="C461" s="860"/>
      <c r="D461" s="860"/>
      <c r="E461" s="860"/>
      <c r="F461" s="860"/>
      <c r="G461" s="868"/>
      <c r="H461" s="860"/>
      <c r="I461" s="860"/>
      <c r="J461" s="860"/>
      <c r="K461" s="860"/>
      <c r="L461" s="860"/>
      <c r="M461" s="860"/>
      <c r="N461" s="860"/>
      <c r="O461" s="860"/>
      <c r="P461" s="860"/>
      <c r="Q461" s="860"/>
      <c r="R461" s="860"/>
      <c r="S461" s="860"/>
      <c r="T461" s="860"/>
      <c r="U461" s="860"/>
      <c r="V461" s="860"/>
      <c r="W461" s="860"/>
      <c r="X461" s="860"/>
      <c r="Y461" s="860"/>
      <c r="Z461" s="860"/>
      <c r="AA461" s="860"/>
      <c r="AB461" s="860"/>
      <c r="AC461" s="860"/>
      <c r="AD461" s="860"/>
      <c r="AE461" s="860"/>
    </row>
    <row r="462" spans="1:31" ht="15.75" customHeight="1" x14ac:dyDescent="0.25">
      <c r="A462" s="860"/>
      <c r="B462" s="860"/>
      <c r="C462" s="860"/>
      <c r="D462" s="860"/>
      <c r="E462" s="860"/>
      <c r="F462" s="860"/>
      <c r="G462" s="868"/>
      <c r="H462" s="860"/>
      <c r="I462" s="860"/>
      <c r="J462" s="860"/>
      <c r="K462" s="860"/>
      <c r="L462" s="860"/>
      <c r="M462" s="860"/>
      <c r="N462" s="860"/>
      <c r="O462" s="860"/>
      <c r="P462" s="860"/>
      <c r="Q462" s="860"/>
      <c r="R462" s="860"/>
      <c r="S462" s="860"/>
      <c r="T462" s="860"/>
      <c r="U462" s="860"/>
      <c r="V462" s="860"/>
      <c r="W462" s="860"/>
      <c r="X462" s="860"/>
      <c r="Y462" s="860"/>
      <c r="Z462" s="860"/>
      <c r="AA462" s="860"/>
      <c r="AB462" s="860"/>
      <c r="AC462" s="860"/>
      <c r="AD462" s="860"/>
      <c r="AE462" s="860"/>
    </row>
    <row r="463" spans="1:31" ht="15.75" customHeight="1" x14ac:dyDescent="0.25">
      <c r="A463" s="860"/>
      <c r="B463" s="860"/>
      <c r="C463" s="860"/>
      <c r="D463" s="860"/>
      <c r="E463" s="860"/>
      <c r="F463" s="860"/>
      <c r="G463" s="868"/>
      <c r="H463" s="860"/>
      <c r="I463" s="860"/>
      <c r="J463" s="860"/>
      <c r="K463" s="860"/>
      <c r="L463" s="860"/>
      <c r="M463" s="860"/>
      <c r="N463" s="860"/>
      <c r="O463" s="860"/>
      <c r="P463" s="860"/>
      <c r="Q463" s="860"/>
      <c r="R463" s="860"/>
      <c r="S463" s="860"/>
      <c r="T463" s="860"/>
      <c r="U463" s="860"/>
      <c r="V463" s="860"/>
      <c r="W463" s="860"/>
      <c r="X463" s="860"/>
      <c r="Y463" s="860"/>
      <c r="Z463" s="860"/>
      <c r="AA463" s="860"/>
      <c r="AB463" s="860"/>
      <c r="AC463" s="860"/>
      <c r="AD463" s="860"/>
      <c r="AE463" s="860"/>
    </row>
    <row r="464" spans="1:31" ht="15.75" customHeight="1" x14ac:dyDescent="0.25">
      <c r="A464" s="860"/>
      <c r="B464" s="860"/>
      <c r="C464" s="860"/>
      <c r="D464" s="860"/>
      <c r="E464" s="860"/>
      <c r="F464" s="860"/>
      <c r="G464" s="868"/>
      <c r="H464" s="860"/>
      <c r="I464" s="860"/>
      <c r="J464" s="860"/>
      <c r="K464" s="860"/>
      <c r="L464" s="860"/>
      <c r="M464" s="860"/>
      <c r="N464" s="860"/>
      <c r="O464" s="860"/>
      <c r="P464" s="860"/>
      <c r="Q464" s="860"/>
      <c r="R464" s="860"/>
      <c r="S464" s="860"/>
      <c r="T464" s="860"/>
      <c r="U464" s="860"/>
      <c r="V464" s="860"/>
      <c r="W464" s="860"/>
      <c r="X464" s="860"/>
      <c r="Y464" s="860"/>
      <c r="Z464" s="860"/>
      <c r="AA464" s="860"/>
      <c r="AB464" s="860"/>
      <c r="AC464" s="860"/>
      <c r="AD464" s="860"/>
      <c r="AE464" s="860"/>
    </row>
    <row r="465" spans="1:31" ht="15.75" customHeight="1" x14ac:dyDescent="0.25">
      <c r="A465" s="860"/>
      <c r="B465" s="860"/>
      <c r="C465" s="860"/>
      <c r="D465" s="860"/>
      <c r="E465" s="860"/>
      <c r="F465" s="860"/>
      <c r="G465" s="868"/>
      <c r="H465" s="860"/>
      <c r="I465" s="860"/>
      <c r="J465" s="860"/>
      <c r="K465" s="860"/>
      <c r="L465" s="860"/>
      <c r="M465" s="860"/>
      <c r="N465" s="860"/>
      <c r="O465" s="860"/>
      <c r="P465" s="860"/>
      <c r="Q465" s="860"/>
      <c r="R465" s="860"/>
      <c r="S465" s="860"/>
      <c r="T465" s="860"/>
      <c r="U465" s="860"/>
      <c r="V465" s="860"/>
      <c r="W465" s="860"/>
      <c r="X465" s="860"/>
      <c r="Y465" s="860"/>
      <c r="Z465" s="860"/>
      <c r="AA465" s="860"/>
      <c r="AB465" s="860"/>
      <c r="AC465" s="860"/>
      <c r="AD465" s="860"/>
      <c r="AE465" s="860"/>
    </row>
    <row r="466" spans="1:31" ht="15.75" customHeight="1" x14ac:dyDescent="0.25">
      <c r="A466" s="860"/>
      <c r="B466" s="860"/>
      <c r="C466" s="860"/>
      <c r="D466" s="860"/>
      <c r="E466" s="860"/>
      <c r="F466" s="860"/>
      <c r="G466" s="868"/>
      <c r="H466" s="860"/>
      <c r="I466" s="860"/>
      <c r="J466" s="860"/>
      <c r="K466" s="860"/>
      <c r="L466" s="860"/>
      <c r="M466" s="860"/>
      <c r="N466" s="860"/>
      <c r="O466" s="860"/>
      <c r="P466" s="860"/>
      <c r="Q466" s="860"/>
      <c r="R466" s="860"/>
      <c r="S466" s="860"/>
      <c r="T466" s="860"/>
      <c r="U466" s="860"/>
      <c r="V466" s="860"/>
      <c r="W466" s="860"/>
      <c r="X466" s="860"/>
      <c r="Y466" s="860"/>
      <c r="Z466" s="860"/>
      <c r="AA466" s="860"/>
      <c r="AB466" s="860"/>
      <c r="AC466" s="860"/>
      <c r="AD466" s="860"/>
      <c r="AE466" s="860"/>
    </row>
    <row r="467" spans="1:31" ht="15.75" customHeight="1" x14ac:dyDescent="0.25">
      <c r="A467" s="860"/>
      <c r="B467" s="860"/>
      <c r="C467" s="860"/>
      <c r="D467" s="860"/>
      <c r="E467" s="860"/>
      <c r="F467" s="860"/>
      <c r="G467" s="868"/>
      <c r="H467" s="860"/>
      <c r="I467" s="860"/>
      <c r="J467" s="860"/>
      <c r="K467" s="860"/>
      <c r="L467" s="860"/>
      <c r="M467" s="860"/>
      <c r="N467" s="860"/>
      <c r="O467" s="860"/>
      <c r="P467" s="860"/>
      <c r="Q467" s="860"/>
      <c r="R467" s="860"/>
      <c r="S467" s="860"/>
      <c r="T467" s="860"/>
      <c r="U467" s="860"/>
      <c r="V467" s="860"/>
      <c r="W467" s="860"/>
      <c r="X467" s="860"/>
      <c r="Y467" s="860"/>
      <c r="Z467" s="860"/>
      <c r="AA467" s="860"/>
      <c r="AB467" s="860"/>
      <c r="AC467" s="860"/>
      <c r="AD467" s="860"/>
      <c r="AE467" s="860"/>
    </row>
    <row r="468" spans="1:31" ht="15.75" customHeight="1" x14ac:dyDescent="0.25">
      <c r="A468" s="860"/>
      <c r="B468" s="860"/>
      <c r="C468" s="860"/>
      <c r="D468" s="860"/>
      <c r="E468" s="860"/>
      <c r="F468" s="860"/>
      <c r="G468" s="868"/>
      <c r="H468" s="860"/>
      <c r="I468" s="860"/>
      <c r="J468" s="860"/>
      <c r="K468" s="860"/>
      <c r="L468" s="860"/>
      <c r="M468" s="860"/>
      <c r="N468" s="860"/>
      <c r="O468" s="860"/>
      <c r="P468" s="860"/>
      <c r="Q468" s="860"/>
      <c r="R468" s="860"/>
      <c r="S468" s="860"/>
      <c r="T468" s="860"/>
      <c r="U468" s="860"/>
      <c r="V468" s="860"/>
      <c r="W468" s="860"/>
      <c r="X468" s="860"/>
      <c r="Y468" s="860"/>
      <c r="Z468" s="860"/>
      <c r="AA468" s="860"/>
      <c r="AB468" s="860"/>
      <c r="AC468" s="860"/>
      <c r="AD468" s="860"/>
      <c r="AE468" s="860"/>
    </row>
    <row r="469" spans="1:31" ht="15.75" customHeight="1" x14ac:dyDescent="0.25">
      <c r="A469" s="860"/>
      <c r="B469" s="860"/>
      <c r="C469" s="860"/>
      <c r="D469" s="860"/>
      <c r="E469" s="860"/>
      <c r="F469" s="860"/>
      <c r="G469" s="868"/>
      <c r="H469" s="860"/>
      <c r="I469" s="860"/>
      <c r="J469" s="860"/>
      <c r="K469" s="860"/>
      <c r="L469" s="860"/>
      <c r="M469" s="860"/>
      <c r="N469" s="860"/>
      <c r="O469" s="860"/>
      <c r="P469" s="860"/>
      <c r="Q469" s="860"/>
      <c r="R469" s="860"/>
      <c r="S469" s="860"/>
      <c r="T469" s="860"/>
      <c r="U469" s="860"/>
      <c r="V469" s="860"/>
      <c r="W469" s="860"/>
      <c r="X469" s="860"/>
      <c r="Y469" s="860"/>
      <c r="Z469" s="860"/>
      <c r="AA469" s="860"/>
      <c r="AB469" s="860"/>
      <c r="AC469" s="860"/>
      <c r="AD469" s="860"/>
      <c r="AE469" s="860"/>
    </row>
    <row r="470" spans="1:31" ht="15.75" customHeight="1" x14ac:dyDescent="0.25">
      <c r="A470" s="860"/>
      <c r="B470" s="860"/>
      <c r="C470" s="860"/>
      <c r="D470" s="860"/>
      <c r="E470" s="860"/>
      <c r="F470" s="860"/>
      <c r="G470" s="868"/>
      <c r="H470" s="860"/>
      <c r="I470" s="860"/>
      <c r="J470" s="860"/>
      <c r="K470" s="860"/>
      <c r="L470" s="860"/>
      <c r="M470" s="860"/>
      <c r="N470" s="860"/>
      <c r="O470" s="860"/>
      <c r="P470" s="860"/>
      <c r="Q470" s="860"/>
      <c r="R470" s="860"/>
      <c r="S470" s="860"/>
      <c r="T470" s="860"/>
      <c r="U470" s="860"/>
      <c r="V470" s="860"/>
      <c r="W470" s="860"/>
      <c r="X470" s="860"/>
      <c r="Y470" s="860"/>
      <c r="Z470" s="860"/>
      <c r="AA470" s="860"/>
      <c r="AB470" s="860"/>
      <c r="AC470" s="860"/>
      <c r="AD470" s="860"/>
      <c r="AE470" s="860"/>
    </row>
    <row r="471" spans="1:31" ht="15.75" customHeight="1" x14ac:dyDescent="0.25">
      <c r="A471" s="860"/>
      <c r="B471" s="860"/>
      <c r="C471" s="860"/>
      <c r="D471" s="860"/>
      <c r="E471" s="860"/>
      <c r="F471" s="860"/>
      <c r="G471" s="868"/>
      <c r="H471" s="860"/>
      <c r="I471" s="860"/>
      <c r="J471" s="860"/>
      <c r="K471" s="860"/>
      <c r="L471" s="860"/>
      <c r="M471" s="860"/>
      <c r="N471" s="860"/>
      <c r="O471" s="860"/>
      <c r="P471" s="860"/>
      <c r="Q471" s="860"/>
      <c r="R471" s="860"/>
      <c r="S471" s="860"/>
      <c r="T471" s="860"/>
      <c r="U471" s="860"/>
      <c r="V471" s="860"/>
      <c r="W471" s="860"/>
      <c r="X471" s="860"/>
      <c r="Y471" s="860"/>
      <c r="Z471" s="860"/>
      <c r="AA471" s="860"/>
      <c r="AB471" s="860"/>
      <c r="AC471" s="860"/>
      <c r="AD471" s="860"/>
      <c r="AE471" s="860"/>
    </row>
    <row r="472" spans="1:31" ht="15.75" customHeight="1" x14ac:dyDescent="0.25">
      <c r="A472" s="860"/>
      <c r="B472" s="860"/>
      <c r="C472" s="860"/>
      <c r="D472" s="860"/>
      <c r="E472" s="860"/>
      <c r="F472" s="860"/>
      <c r="G472" s="868"/>
      <c r="H472" s="860"/>
      <c r="I472" s="860"/>
      <c r="J472" s="860"/>
      <c r="K472" s="860"/>
      <c r="L472" s="860"/>
      <c r="M472" s="860"/>
      <c r="N472" s="860"/>
      <c r="O472" s="860"/>
      <c r="P472" s="860"/>
      <c r="Q472" s="860"/>
      <c r="R472" s="860"/>
      <c r="S472" s="860"/>
      <c r="T472" s="860"/>
      <c r="U472" s="860"/>
      <c r="V472" s="860"/>
      <c r="W472" s="860"/>
      <c r="X472" s="860"/>
      <c r="Y472" s="860"/>
      <c r="Z472" s="860"/>
      <c r="AA472" s="860"/>
      <c r="AB472" s="860"/>
      <c r="AC472" s="860"/>
      <c r="AD472" s="860"/>
      <c r="AE472" s="860"/>
    </row>
    <row r="473" spans="1:31" ht="15.75" customHeight="1" x14ac:dyDescent="0.25">
      <c r="A473" s="860"/>
      <c r="B473" s="860"/>
      <c r="C473" s="860"/>
      <c r="D473" s="860"/>
      <c r="E473" s="860"/>
      <c r="F473" s="860"/>
      <c r="G473" s="868"/>
      <c r="H473" s="860"/>
      <c r="I473" s="860"/>
      <c r="J473" s="860"/>
      <c r="K473" s="860"/>
      <c r="L473" s="860"/>
      <c r="M473" s="860"/>
      <c r="N473" s="860"/>
      <c r="O473" s="860"/>
      <c r="P473" s="860"/>
      <c r="Q473" s="860"/>
      <c r="R473" s="860"/>
      <c r="S473" s="860"/>
      <c r="T473" s="860"/>
      <c r="U473" s="860"/>
      <c r="V473" s="860"/>
      <c r="W473" s="860"/>
      <c r="X473" s="860"/>
      <c r="Y473" s="860"/>
      <c r="Z473" s="860"/>
      <c r="AA473" s="860"/>
      <c r="AB473" s="860"/>
      <c r="AC473" s="860"/>
      <c r="AD473" s="860"/>
      <c r="AE473" s="860"/>
    </row>
    <row r="474" spans="1:31" ht="15.75" customHeight="1" x14ac:dyDescent="0.25">
      <c r="A474" s="860"/>
      <c r="B474" s="860"/>
      <c r="C474" s="860"/>
      <c r="D474" s="860"/>
      <c r="E474" s="860"/>
      <c r="F474" s="860"/>
      <c r="G474" s="868"/>
      <c r="H474" s="860"/>
      <c r="I474" s="860"/>
      <c r="J474" s="860"/>
      <c r="K474" s="860"/>
      <c r="L474" s="860"/>
      <c r="M474" s="860"/>
      <c r="N474" s="860"/>
      <c r="O474" s="860"/>
      <c r="P474" s="860"/>
      <c r="Q474" s="860"/>
      <c r="R474" s="860"/>
      <c r="S474" s="860"/>
      <c r="T474" s="860"/>
      <c r="U474" s="860"/>
      <c r="V474" s="860"/>
      <c r="W474" s="860"/>
      <c r="X474" s="860"/>
      <c r="Y474" s="860"/>
      <c r="Z474" s="860"/>
      <c r="AA474" s="860"/>
      <c r="AB474" s="860"/>
      <c r="AC474" s="860"/>
      <c r="AD474" s="860"/>
      <c r="AE474" s="860"/>
    </row>
    <row r="475" spans="1:31" ht="15.75" customHeight="1" x14ac:dyDescent="0.25">
      <c r="A475" s="860"/>
      <c r="B475" s="860"/>
      <c r="C475" s="860"/>
      <c r="D475" s="860"/>
      <c r="E475" s="860"/>
      <c r="F475" s="860"/>
      <c r="G475" s="868"/>
      <c r="H475" s="860"/>
      <c r="I475" s="860"/>
      <c r="J475" s="860"/>
      <c r="K475" s="860"/>
      <c r="L475" s="860"/>
      <c r="M475" s="860"/>
      <c r="N475" s="860"/>
      <c r="O475" s="860"/>
      <c r="P475" s="860"/>
      <c r="Q475" s="860"/>
      <c r="R475" s="860"/>
      <c r="S475" s="860"/>
      <c r="T475" s="860"/>
      <c r="U475" s="860"/>
      <c r="V475" s="860"/>
      <c r="W475" s="860"/>
      <c r="X475" s="860"/>
      <c r="Y475" s="860"/>
      <c r="Z475" s="860"/>
      <c r="AA475" s="860"/>
      <c r="AB475" s="860"/>
      <c r="AC475" s="860"/>
      <c r="AD475" s="860"/>
      <c r="AE475" s="860"/>
    </row>
    <row r="476" spans="1:31" ht="15.75" customHeight="1" x14ac:dyDescent="0.25">
      <c r="A476" s="860"/>
      <c r="B476" s="860"/>
      <c r="C476" s="860"/>
      <c r="D476" s="860"/>
      <c r="E476" s="860"/>
      <c r="F476" s="860"/>
      <c r="G476" s="868"/>
      <c r="H476" s="860"/>
      <c r="I476" s="860"/>
      <c r="J476" s="860"/>
      <c r="K476" s="860"/>
      <c r="L476" s="860"/>
      <c r="M476" s="860"/>
      <c r="N476" s="860"/>
      <c r="O476" s="860"/>
      <c r="P476" s="860"/>
      <c r="Q476" s="860"/>
      <c r="R476" s="860"/>
      <c r="S476" s="860"/>
      <c r="T476" s="860"/>
      <c r="U476" s="860"/>
      <c r="V476" s="860"/>
      <c r="W476" s="860"/>
      <c r="X476" s="860"/>
      <c r="Y476" s="860"/>
      <c r="Z476" s="860"/>
      <c r="AA476" s="860"/>
      <c r="AB476" s="860"/>
      <c r="AC476" s="860"/>
      <c r="AD476" s="860"/>
      <c r="AE476" s="860"/>
    </row>
    <row r="477" spans="1:31" ht="15.75" customHeight="1" x14ac:dyDescent="0.25">
      <c r="A477" s="860"/>
      <c r="B477" s="860"/>
      <c r="C477" s="860"/>
      <c r="D477" s="860"/>
      <c r="E477" s="860"/>
      <c r="F477" s="860"/>
      <c r="G477" s="868"/>
      <c r="H477" s="860"/>
      <c r="I477" s="860"/>
      <c r="J477" s="860"/>
      <c r="K477" s="860"/>
      <c r="L477" s="860"/>
      <c r="M477" s="860"/>
      <c r="N477" s="860"/>
      <c r="O477" s="860"/>
      <c r="P477" s="860"/>
      <c r="Q477" s="860"/>
      <c r="R477" s="860"/>
      <c r="S477" s="860"/>
      <c r="T477" s="860"/>
      <c r="U477" s="860"/>
      <c r="V477" s="860"/>
      <c r="W477" s="860"/>
      <c r="X477" s="860"/>
      <c r="Y477" s="860"/>
      <c r="Z477" s="860"/>
      <c r="AA477" s="860"/>
      <c r="AB477" s="860"/>
      <c r="AC477" s="860"/>
      <c r="AD477" s="860"/>
      <c r="AE477" s="860"/>
    </row>
    <row r="478" spans="1:31" ht="15.75" customHeight="1" x14ac:dyDescent="0.25">
      <c r="A478" s="860"/>
      <c r="B478" s="860"/>
      <c r="C478" s="860"/>
      <c r="D478" s="860"/>
      <c r="E478" s="860"/>
      <c r="F478" s="860"/>
      <c r="G478" s="868"/>
      <c r="H478" s="860"/>
      <c r="I478" s="860"/>
      <c r="J478" s="860"/>
      <c r="K478" s="860"/>
      <c r="L478" s="860"/>
      <c r="M478" s="860"/>
      <c r="N478" s="860"/>
      <c r="O478" s="860"/>
      <c r="P478" s="860"/>
      <c r="Q478" s="860"/>
      <c r="R478" s="860"/>
      <c r="S478" s="860"/>
      <c r="T478" s="860"/>
      <c r="U478" s="860"/>
      <c r="V478" s="860"/>
      <c r="W478" s="860"/>
      <c r="X478" s="860"/>
      <c r="Y478" s="860"/>
      <c r="Z478" s="860"/>
      <c r="AA478" s="860"/>
      <c r="AB478" s="860"/>
      <c r="AC478" s="860"/>
      <c r="AD478" s="860"/>
      <c r="AE478" s="860"/>
    </row>
    <row r="479" spans="1:31" ht="15.75" customHeight="1" x14ac:dyDescent="0.25">
      <c r="A479" s="860"/>
      <c r="B479" s="860"/>
      <c r="C479" s="860"/>
      <c r="D479" s="860"/>
      <c r="E479" s="860"/>
      <c r="F479" s="860"/>
      <c r="G479" s="868"/>
      <c r="H479" s="860"/>
      <c r="I479" s="860"/>
      <c r="J479" s="860"/>
      <c r="K479" s="860"/>
      <c r="L479" s="860"/>
      <c r="M479" s="860"/>
      <c r="N479" s="860"/>
      <c r="O479" s="860"/>
      <c r="P479" s="860"/>
      <c r="Q479" s="860"/>
      <c r="R479" s="860"/>
      <c r="S479" s="860"/>
      <c r="T479" s="860"/>
      <c r="U479" s="860"/>
      <c r="V479" s="860"/>
      <c r="W479" s="860"/>
      <c r="X479" s="860"/>
      <c r="Y479" s="860"/>
      <c r="Z479" s="860"/>
      <c r="AA479" s="860"/>
      <c r="AB479" s="860"/>
      <c r="AC479" s="860"/>
      <c r="AD479" s="860"/>
      <c r="AE479" s="860"/>
    </row>
    <row r="480" spans="1:31" ht="15.75" customHeight="1" x14ac:dyDescent="0.25">
      <c r="A480" s="860"/>
      <c r="B480" s="860"/>
      <c r="C480" s="860"/>
      <c r="D480" s="860"/>
      <c r="E480" s="860"/>
      <c r="F480" s="860"/>
      <c r="G480" s="868"/>
      <c r="H480" s="860"/>
      <c r="I480" s="860"/>
      <c r="J480" s="860"/>
      <c r="K480" s="860"/>
      <c r="L480" s="860"/>
      <c r="M480" s="860"/>
      <c r="N480" s="860"/>
      <c r="O480" s="860"/>
      <c r="P480" s="860"/>
      <c r="Q480" s="860"/>
      <c r="R480" s="860"/>
      <c r="S480" s="860"/>
      <c r="T480" s="860"/>
      <c r="U480" s="860"/>
      <c r="V480" s="860"/>
      <c r="W480" s="860"/>
      <c r="X480" s="860"/>
      <c r="Y480" s="860"/>
      <c r="Z480" s="860"/>
      <c r="AA480" s="860"/>
      <c r="AB480" s="860"/>
      <c r="AC480" s="860"/>
      <c r="AD480" s="860"/>
      <c r="AE480" s="860"/>
    </row>
    <row r="481" spans="1:31" ht="15.75" customHeight="1" x14ac:dyDescent="0.25">
      <c r="A481" s="860"/>
      <c r="B481" s="860"/>
      <c r="C481" s="860"/>
      <c r="D481" s="860"/>
      <c r="E481" s="860"/>
      <c r="F481" s="860"/>
      <c r="G481" s="868"/>
      <c r="H481" s="860"/>
      <c r="I481" s="860"/>
      <c r="J481" s="860"/>
      <c r="K481" s="860"/>
      <c r="L481" s="860"/>
      <c r="M481" s="860"/>
      <c r="N481" s="860"/>
      <c r="O481" s="860"/>
      <c r="P481" s="860"/>
      <c r="Q481" s="860"/>
      <c r="R481" s="860"/>
      <c r="S481" s="860"/>
      <c r="T481" s="860"/>
      <c r="U481" s="860"/>
      <c r="V481" s="860"/>
      <c r="W481" s="860"/>
      <c r="X481" s="860"/>
      <c r="Y481" s="860"/>
      <c r="Z481" s="860"/>
      <c r="AA481" s="860"/>
      <c r="AB481" s="860"/>
      <c r="AC481" s="860"/>
      <c r="AD481" s="860"/>
      <c r="AE481" s="860"/>
    </row>
    <row r="482" spans="1:31" ht="15.75" customHeight="1" x14ac:dyDescent="0.25">
      <c r="A482" s="860"/>
      <c r="B482" s="860"/>
      <c r="C482" s="860"/>
      <c r="D482" s="860"/>
      <c r="E482" s="860"/>
      <c r="F482" s="860"/>
      <c r="G482" s="868"/>
      <c r="H482" s="860"/>
      <c r="I482" s="860"/>
      <c r="J482" s="860"/>
      <c r="K482" s="860"/>
      <c r="L482" s="860"/>
      <c r="M482" s="860"/>
      <c r="N482" s="860"/>
      <c r="O482" s="860"/>
      <c r="P482" s="860"/>
      <c r="Q482" s="860"/>
      <c r="R482" s="860"/>
      <c r="S482" s="860"/>
      <c r="T482" s="860"/>
      <c r="U482" s="860"/>
      <c r="V482" s="860"/>
      <c r="W482" s="860"/>
      <c r="X482" s="860"/>
      <c r="Y482" s="860"/>
      <c r="Z482" s="860"/>
      <c r="AA482" s="860"/>
      <c r="AB482" s="860"/>
      <c r="AC482" s="860"/>
      <c r="AD482" s="860"/>
      <c r="AE482" s="860"/>
    </row>
    <row r="483" spans="1:31" ht="15.75" customHeight="1" x14ac:dyDescent="0.25">
      <c r="A483" s="860"/>
      <c r="B483" s="860"/>
      <c r="C483" s="860"/>
      <c r="D483" s="860"/>
      <c r="E483" s="860"/>
      <c r="F483" s="860"/>
      <c r="G483" s="868"/>
      <c r="H483" s="860"/>
      <c r="I483" s="860"/>
      <c r="J483" s="860"/>
      <c r="K483" s="860"/>
      <c r="L483" s="860"/>
      <c r="M483" s="860"/>
      <c r="N483" s="860"/>
      <c r="O483" s="860"/>
      <c r="P483" s="860"/>
      <c r="Q483" s="860"/>
      <c r="R483" s="860"/>
      <c r="S483" s="860"/>
      <c r="T483" s="860"/>
      <c r="U483" s="860"/>
      <c r="V483" s="860"/>
      <c r="W483" s="860"/>
      <c r="X483" s="860"/>
      <c r="Y483" s="860"/>
      <c r="Z483" s="860"/>
      <c r="AA483" s="860"/>
      <c r="AB483" s="860"/>
      <c r="AC483" s="860"/>
      <c r="AD483" s="860"/>
      <c r="AE483" s="860"/>
    </row>
    <row r="484" spans="1:31" ht="15.75" customHeight="1" x14ac:dyDescent="0.25">
      <c r="A484" s="860"/>
      <c r="B484" s="860"/>
      <c r="C484" s="860"/>
      <c r="D484" s="860"/>
      <c r="E484" s="860"/>
      <c r="F484" s="860"/>
      <c r="G484" s="868"/>
      <c r="H484" s="860"/>
      <c r="I484" s="860"/>
      <c r="J484" s="860"/>
      <c r="K484" s="860"/>
      <c r="L484" s="860"/>
      <c r="M484" s="860"/>
      <c r="N484" s="860"/>
      <c r="O484" s="860"/>
      <c r="P484" s="860"/>
      <c r="Q484" s="860"/>
      <c r="R484" s="860"/>
      <c r="S484" s="860"/>
      <c r="T484" s="860"/>
      <c r="U484" s="860"/>
      <c r="V484" s="860"/>
      <c r="W484" s="860"/>
      <c r="X484" s="860"/>
      <c r="Y484" s="860"/>
      <c r="Z484" s="860"/>
      <c r="AA484" s="860"/>
      <c r="AB484" s="860"/>
      <c r="AC484" s="860"/>
      <c r="AD484" s="860"/>
      <c r="AE484" s="860"/>
    </row>
    <row r="485" spans="1:31" ht="15.75" customHeight="1" x14ac:dyDescent="0.25">
      <c r="A485" s="860"/>
      <c r="B485" s="860"/>
      <c r="C485" s="860"/>
      <c r="D485" s="860"/>
      <c r="E485" s="860"/>
      <c r="F485" s="860"/>
      <c r="G485" s="868"/>
      <c r="H485" s="860"/>
      <c r="I485" s="860"/>
      <c r="J485" s="860"/>
      <c r="K485" s="860"/>
      <c r="L485" s="860"/>
      <c r="M485" s="860"/>
      <c r="N485" s="860"/>
      <c r="O485" s="860"/>
      <c r="P485" s="860"/>
      <c r="Q485" s="860"/>
      <c r="R485" s="860"/>
      <c r="S485" s="860"/>
      <c r="T485" s="860"/>
      <c r="U485" s="860"/>
      <c r="V485" s="860"/>
      <c r="W485" s="860"/>
      <c r="X485" s="860"/>
      <c r="Y485" s="860"/>
      <c r="Z485" s="860"/>
      <c r="AA485" s="860"/>
      <c r="AB485" s="860"/>
      <c r="AC485" s="860"/>
      <c r="AD485" s="860"/>
      <c r="AE485" s="860"/>
    </row>
    <row r="486" spans="1:31" ht="15.75" customHeight="1" x14ac:dyDescent="0.25">
      <c r="A486" s="860"/>
      <c r="B486" s="860"/>
      <c r="C486" s="860"/>
      <c r="D486" s="860"/>
      <c r="E486" s="860"/>
      <c r="F486" s="860"/>
      <c r="G486" s="868"/>
      <c r="H486" s="860"/>
      <c r="I486" s="860"/>
      <c r="J486" s="860"/>
      <c r="K486" s="860"/>
      <c r="L486" s="860"/>
      <c r="M486" s="860"/>
      <c r="N486" s="860"/>
      <c r="O486" s="860"/>
      <c r="P486" s="860"/>
      <c r="Q486" s="860"/>
      <c r="R486" s="860"/>
      <c r="S486" s="860"/>
      <c r="T486" s="860"/>
      <c r="U486" s="860"/>
      <c r="V486" s="860"/>
      <c r="W486" s="860"/>
      <c r="X486" s="860"/>
      <c r="Y486" s="860"/>
      <c r="Z486" s="860"/>
      <c r="AA486" s="860"/>
      <c r="AB486" s="860"/>
      <c r="AC486" s="860"/>
      <c r="AD486" s="860"/>
      <c r="AE486" s="860"/>
    </row>
    <row r="487" spans="1:31" ht="15.75" customHeight="1" x14ac:dyDescent="0.25">
      <c r="A487" s="860"/>
      <c r="B487" s="860"/>
      <c r="C487" s="860"/>
      <c r="D487" s="860"/>
      <c r="E487" s="860"/>
      <c r="F487" s="860"/>
      <c r="G487" s="868"/>
      <c r="H487" s="860"/>
      <c r="I487" s="860"/>
      <c r="J487" s="860"/>
      <c r="K487" s="860"/>
      <c r="L487" s="860"/>
      <c r="M487" s="860"/>
      <c r="N487" s="860"/>
      <c r="O487" s="860"/>
      <c r="P487" s="860"/>
      <c r="Q487" s="860"/>
      <c r="R487" s="860"/>
      <c r="S487" s="860"/>
      <c r="T487" s="860"/>
      <c r="U487" s="860"/>
      <c r="V487" s="860"/>
      <c r="W487" s="860"/>
      <c r="X487" s="860"/>
      <c r="Y487" s="860"/>
      <c r="Z487" s="860"/>
      <c r="AA487" s="860"/>
      <c r="AB487" s="860"/>
      <c r="AC487" s="860"/>
      <c r="AD487" s="860"/>
      <c r="AE487" s="860"/>
    </row>
    <row r="488" spans="1:31" ht="15.75" customHeight="1" x14ac:dyDescent="0.25">
      <c r="A488" s="860"/>
      <c r="B488" s="860"/>
      <c r="C488" s="860"/>
      <c r="D488" s="860"/>
      <c r="E488" s="860"/>
      <c r="F488" s="860"/>
      <c r="G488" s="868"/>
      <c r="H488" s="860"/>
      <c r="I488" s="860"/>
      <c r="J488" s="860"/>
      <c r="K488" s="860"/>
      <c r="L488" s="860"/>
      <c r="M488" s="860"/>
      <c r="N488" s="860"/>
      <c r="O488" s="860"/>
      <c r="P488" s="860"/>
      <c r="Q488" s="860"/>
      <c r="R488" s="860"/>
      <c r="S488" s="860"/>
      <c r="T488" s="860"/>
      <c r="U488" s="860"/>
      <c r="V488" s="860"/>
      <c r="W488" s="860"/>
      <c r="X488" s="860"/>
      <c r="Y488" s="860"/>
      <c r="Z488" s="860"/>
      <c r="AA488" s="860"/>
      <c r="AB488" s="860"/>
      <c r="AC488" s="860"/>
      <c r="AD488" s="860"/>
      <c r="AE488" s="860"/>
    </row>
    <row r="489" spans="1:31" ht="15.75" customHeight="1" x14ac:dyDescent="0.25">
      <c r="A489" s="860"/>
      <c r="B489" s="860"/>
      <c r="C489" s="860"/>
      <c r="D489" s="860"/>
      <c r="E489" s="860"/>
      <c r="F489" s="860"/>
      <c r="G489" s="868"/>
      <c r="H489" s="860"/>
      <c r="I489" s="860"/>
      <c r="J489" s="860"/>
      <c r="K489" s="860"/>
      <c r="L489" s="860"/>
      <c r="M489" s="860"/>
      <c r="N489" s="860"/>
      <c r="O489" s="860"/>
      <c r="P489" s="860"/>
      <c r="Q489" s="860"/>
      <c r="R489" s="860"/>
      <c r="S489" s="860"/>
      <c r="T489" s="860"/>
      <c r="U489" s="860"/>
      <c r="V489" s="860"/>
      <c r="W489" s="860"/>
      <c r="X489" s="860"/>
      <c r="Y489" s="860"/>
      <c r="Z489" s="860"/>
      <c r="AA489" s="860"/>
      <c r="AB489" s="860"/>
      <c r="AC489" s="860"/>
      <c r="AD489" s="860"/>
      <c r="AE489" s="860"/>
    </row>
    <row r="490" spans="1:31" ht="15.75" customHeight="1" x14ac:dyDescent="0.25">
      <c r="A490" s="860"/>
      <c r="B490" s="860"/>
      <c r="C490" s="860"/>
      <c r="D490" s="860"/>
      <c r="E490" s="860"/>
      <c r="F490" s="860"/>
      <c r="G490" s="868"/>
      <c r="H490" s="860"/>
      <c r="I490" s="860"/>
      <c r="J490" s="860"/>
      <c r="K490" s="860"/>
      <c r="L490" s="860"/>
      <c r="M490" s="860"/>
      <c r="N490" s="860"/>
      <c r="O490" s="860"/>
      <c r="P490" s="860"/>
      <c r="Q490" s="860"/>
      <c r="R490" s="860"/>
      <c r="S490" s="860"/>
      <c r="T490" s="860"/>
      <c r="U490" s="860"/>
      <c r="V490" s="860"/>
      <c r="W490" s="860"/>
      <c r="X490" s="860"/>
      <c r="Y490" s="860"/>
      <c r="Z490" s="860"/>
      <c r="AA490" s="860"/>
      <c r="AB490" s="860"/>
      <c r="AC490" s="860"/>
      <c r="AD490" s="860"/>
      <c r="AE490" s="860"/>
    </row>
    <row r="491" spans="1:31" ht="15.75" customHeight="1" x14ac:dyDescent="0.25">
      <c r="A491" s="860"/>
      <c r="B491" s="860"/>
      <c r="C491" s="860"/>
      <c r="D491" s="860"/>
      <c r="E491" s="860"/>
      <c r="F491" s="860"/>
      <c r="G491" s="868"/>
      <c r="H491" s="860"/>
      <c r="I491" s="860"/>
      <c r="J491" s="860"/>
      <c r="K491" s="860"/>
      <c r="L491" s="860"/>
      <c r="M491" s="860"/>
      <c r="N491" s="860"/>
      <c r="O491" s="860"/>
      <c r="P491" s="860"/>
      <c r="Q491" s="860"/>
      <c r="R491" s="860"/>
      <c r="S491" s="860"/>
      <c r="T491" s="860"/>
      <c r="U491" s="860"/>
      <c r="V491" s="860"/>
      <c r="W491" s="860"/>
      <c r="X491" s="860"/>
      <c r="Y491" s="860"/>
      <c r="Z491" s="860"/>
      <c r="AA491" s="860"/>
      <c r="AB491" s="860"/>
      <c r="AC491" s="860"/>
      <c r="AD491" s="860"/>
      <c r="AE491" s="860"/>
    </row>
    <row r="492" spans="1:31" ht="15.75" customHeight="1" x14ac:dyDescent="0.25">
      <c r="A492" s="860"/>
      <c r="B492" s="860"/>
      <c r="C492" s="860"/>
      <c r="D492" s="860"/>
      <c r="E492" s="860"/>
      <c r="F492" s="860"/>
      <c r="G492" s="868"/>
      <c r="H492" s="860"/>
      <c r="I492" s="860"/>
      <c r="J492" s="860"/>
      <c r="K492" s="860"/>
      <c r="L492" s="860"/>
      <c r="M492" s="860"/>
      <c r="N492" s="860"/>
      <c r="O492" s="860"/>
      <c r="P492" s="860"/>
      <c r="Q492" s="860"/>
      <c r="R492" s="860"/>
      <c r="S492" s="860"/>
      <c r="T492" s="860"/>
      <c r="U492" s="860"/>
      <c r="V492" s="860"/>
      <c r="W492" s="860"/>
      <c r="X492" s="860"/>
      <c r="Y492" s="860"/>
      <c r="Z492" s="860"/>
      <c r="AA492" s="860"/>
      <c r="AB492" s="860"/>
      <c r="AC492" s="860"/>
      <c r="AD492" s="860"/>
      <c r="AE492" s="860"/>
    </row>
    <row r="493" spans="1:31" ht="15.75" customHeight="1" x14ac:dyDescent="0.25">
      <c r="A493" s="860"/>
      <c r="B493" s="860"/>
      <c r="C493" s="860"/>
      <c r="D493" s="860"/>
      <c r="E493" s="860"/>
      <c r="F493" s="860"/>
      <c r="G493" s="868"/>
      <c r="H493" s="860"/>
      <c r="I493" s="860"/>
      <c r="J493" s="860"/>
      <c r="K493" s="860"/>
      <c r="L493" s="860"/>
      <c r="M493" s="860"/>
      <c r="N493" s="860"/>
      <c r="O493" s="860"/>
      <c r="P493" s="860"/>
      <c r="Q493" s="860"/>
      <c r="R493" s="860"/>
      <c r="S493" s="860"/>
      <c r="T493" s="860"/>
      <c r="U493" s="860"/>
      <c r="V493" s="860"/>
      <c r="W493" s="860"/>
      <c r="X493" s="860"/>
      <c r="Y493" s="860"/>
      <c r="Z493" s="860"/>
      <c r="AA493" s="860"/>
      <c r="AB493" s="860"/>
      <c r="AC493" s="860"/>
      <c r="AD493" s="860"/>
      <c r="AE493" s="860"/>
    </row>
    <row r="494" spans="1:31" ht="15.75" customHeight="1" x14ac:dyDescent="0.25">
      <c r="A494" s="860"/>
      <c r="B494" s="860"/>
      <c r="C494" s="860"/>
      <c r="D494" s="860"/>
      <c r="E494" s="860"/>
      <c r="F494" s="860"/>
      <c r="G494" s="868"/>
      <c r="H494" s="860"/>
      <c r="I494" s="860"/>
      <c r="J494" s="860"/>
      <c r="K494" s="860"/>
      <c r="L494" s="860"/>
      <c r="M494" s="860"/>
      <c r="N494" s="860"/>
      <c r="O494" s="860"/>
      <c r="P494" s="860"/>
      <c r="Q494" s="860"/>
      <c r="R494" s="860"/>
      <c r="S494" s="860"/>
      <c r="T494" s="860"/>
      <c r="U494" s="860"/>
      <c r="V494" s="860"/>
      <c r="W494" s="860"/>
      <c r="X494" s="860"/>
      <c r="Y494" s="860"/>
      <c r="Z494" s="860"/>
      <c r="AA494" s="860"/>
      <c r="AB494" s="860"/>
      <c r="AC494" s="860"/>
      <c r="AD494" s="860"/>
      <c r="AE494" s="860"/>
    </row>
    <row r="495" spans="1:31" ht="15.75" customHeight="1" x14ac:dyDescent="0.25">
      <c r="A495" s="860"/>
      <c r="B495" s="860"/>
      <c r="C495" s="860"/>
      <c r="D495" s="860"/>
      <c r="E495" s="860"/>
      <c r="F495" s="860"/>
      <c r="G495" s="868"/>
      <c r="H495" s="860"/>
      <c r="I495" s="860"/>
      <c r="J495" s="860"/>
      <c r="K495" s="860"/>
      <c r="L495" s="860"/>
      <c r="M495" s="860"/>
      <c r="N495" s="860"/>
      <c r="O495" s="860"/>
      <c r="P495" s="860"/>
      <c r="Q495" s="860"/>
      <c r="R495" s="860"/>
      <c r="S495" s="860"/>
      <c r="T495" s="860"/>
      <c r="U495" s="860"/>
      <c r="V495" s="860"/>
      <c r="W495" s="860"/>
      <c r="X495" s="860"/>
      <c r="Y495" s="860"/>
      <c r="Z495" s="860"/>
      <c r="AA495" s="860"/>
      <c r="AB495" s="860"/>
      <c r="AC495" s="860"/>
      <c r="AD495" s="860"/>
      <c r="AE495" s="860"/>
    </row>
    <row r="496" spans="1:31" ht="15.75" customHeight="1" x14ac:dyDescent="0.25">
      <c r="A496" s="860"/>
      <c r="B496" s="860"/>
      <c r="C496" s="860"/>
      <c r="D496" s="860"/>
      <c r="E496" s="860"/>
      <c r="F496" s="860"/>
      <c r="G496" s="868"/>
      <c r="H496" s="860"/>
      <c r="I496" s="860"/>
      <c r="J496" s="860"/>
      <c r="K496" s="860"/>
      <c r="L496" s="860"/>
      <c r="M496" s="860"/>
      <c r="N496" s="860"/>
      <c r="O496" s="860"/>
      <c r="P496" s="860"/>
      <c r="Q496" s="860"/>
      <c r="R496" s="860"/>
      <c r="S496" s="860"/>
      <c r="T496" s="860"/>
      <c r="U496" s="860"/>
      <c r="V496" s="860"/>
      <c r="W496" s="860"/>
      <c r="X496" s="860"/>
      <c r="Y496" s="860"/>
      <c r="Z496" s="860"/>
      <c r="AA496" s="860"/>
      <c r="AB496" s="860"/>
      <c r="AC496" s="860"/>
      <c r="AD496" s="860"/>
      <c r="AE496" s="860"/>
    </row>
    <row r="497" spans="1:31" ht="15.75" customHeight="1" x14ac:dyDescent="0.25">
      <c r="A497" s="860"/>
      <c r="B497" s="860"/>
      <c r="C497" s="860"/>
      <c r="D497" s="860"/>
      <c r="E497" s="860"/>
      <c r="F497" s="860"/>
      <c r="G497" s="868"/>
      <c r="H497" s="860"/>
      <c r="I497" s="860"/>
      <c r="J497" s="860"/>
      <c r="K497" s="860"/>
      <c r="L497" s="860"/>
      <c r="M497" s="860"/>
      <c r="N497" s="860"/>
      <c r="O497" s="860"/>
      <c r="P497" s="860"/>
      <c r="Q497" s="860"/>
      <c r="R497" s="860"/>
      <c r="S497" s="860"/>
      <c r="T497" s="860"/>
      <c r="U497" s="860"/>
      <c r="V497" s="860"/>
      <c r="W497" s="860"/>
      <c r="X497" s="860"/>
      <c r="Y497" s="860"/>
      <c r="Z497" s="860"/>
      <c r="AA497" s="860"/>
      <c r="AB497" s="860"/>
      <c r="AC497" s="860"/>
      <c r="AD497" s="860"/>
      <c r="AE497" s="860"/>
    </row>
    <row r="498" spans="1:31" ht="15.75" customHeight="1" x14ac:dyDescent="0.25">
      <c r="A498" s="860"/>
      <c r="B498" s="860"/>
      <c r="C498" s="860"/>
      <c r="D498" s="860"/>
      <c r="E498" s="860"/>
      <c r="F498" s="860"/>
      <c r="G498" s="868"/>
      <c r="H498" s="860"/>
      <c r="I498" s="860"/>
      <c r="J498" s="860"/>
      <c r="K498" s="860"/>
      <c r="L498" s="860"/>
      <c r="M498" s="860"/>
      <c r="N498" s="860"/>
      <c r="O498" s="860"/>
      <c r="P498" s="860"/>
      <c r="Q498" s="860"/>
      <c r="R498" s="860"/>
      <c r="S498" s="860"/>
      <c r="T498" s="860"/>
      <c r="U498" s="860"/>
      <c r="V498" s="860"/>
      <c r="W498" s="860"/>
      <c r="X498" s="860"/>
      <c r="Y498" s="860"/>
      <c r="Z498" s="860"/>
      <c r="AA498" s="860"/>
      <c r="AB498" s="860"/>
      <c r="AC498" s="860"/>
      <c r="AD498" s="860"/>
      <c r="AE498" s="860"/>
    </row>
    <row r="499" spans="1:31" ht="15.75" customHeight="1" x14ac:dyDescent="0.25">
      <c r="A499" s="860"/>
      <c r="B499" s="860"/>
      <c r="C499" s="860"/>
      <c r="D499" s="860"/>
      <c r="E499" s="860"/>
      <c r="F499" s="860"/>
      <c r="G499" s="868"/>
      <c r="H499" s="860"/>
      <c r="I499" s="860"/>
      <c r="J499" s="860"/>
      <c r="K499" s="860"/>
      <c r="L499" s="860"/>
      <c r="M499" s="860"/>
      <c r="N499" s="860"/>
      <c r="O499" s="860"/>
      <c r="P499" s="860"/>
      <c r="Q499" s="860"/>
      <c r="R499" s="860"/>
      <c r="S499" s="860"/>
      <c r="T499" s="860"/>
      <c r="U499" s="860"/>
      <c r="V499" s="860"/>
      <c r="W499" s="860"/>
      <c r="X499" s="860"/>
      <c r="Y499" s="860"/>
      <c r="Z499" s="860"/>
      <c r="AA499" s="860"/>
      <c r="AB499" s="860"/>
      <c r="AC499" s="860"/>
      <c r="AD499" s="860"/>
      <c r="AE499" s="860"/>
    </row>
    <row r="500" spans="1:31" ht="15.75" customHeight="1" x14ac:dyDescent="0.25">
      <c r="A500" s="860"/>
      <c r="B500" s="860"/>
      <c r="C500" s="860"/>
      <c r="D500" s="860"/>
      <c r="E500" s="860"/>
      <c r="F500" s="860"/>
      <c r="G500" s="868"/>
      <c r="H500" s="860"/>
      <c r="I500" s="860"/>
      <c r="J500" s="860"/>
      <c r="K500" s="860"/>
      <c r="L500" s="860"/>
      <c r="M500" s="860"/>
      <c r="N500" s="860"/>
      <c r="O500" s="860"/>
      <c r="P500" s="860"/>
      <c r="Q500" s="860"/>
      <c r="R500" s="860"/>
      <c r="S500" s="860"/>
      <c r="T500" s="860"/>
      <c r="U500" s="860"/>
      <c r="V500" s="860"/>
      <c r="W500" s="860"/>
      <c r="X500" s="860"/>
      <c r="Y500" s="860"/>
      <c r="Z500" s="860"/>
      <c r="AA500" s="860"/>
      <c r="AB500" s="860"/>
      <c r="AC500" s="860"/>
      <c r="AD500" s="860"/>
      <c r="AE500" s="860"/>
    </row>
    <row r="501" spans="1:31" ht="15.75" customHeight="1" x14ac:dyDescent="0.25">
      <c r="A501" s="860"/>
      <c r="B501" s="860"/>
      <c r="C501" s="860"/>
      <c r="D501" s="860"/>
      <c r="E501" s="860"/>
      <c r="F501" s="860"/>
      <c r="G501" s="868"/>
      <c r="H501" s="860"/>
      <c r="I501" s="860"/>
      <c r="J501" s="860"/>
      <c r="K501" s="860"/>
      <c r="L501" s="860"/>
      <c r="M501" s="860"/>
      <c r="N501" s="860"/>
      <c r="O501" s="860"/>
      <c r="P501" s="860"/>
      <c r="Q501" s="860"/>
      <c r="R501" s="860"/>
      <c r="S501" s="860"/>
      <c r="T501" s="860"/>
      <c r="U501" s="860"/>
      <c r="V501" s="860"/>
      <c r="W501" s="860"/>
      <c r="X501" s="860"/>
      <c r="Y501" s="860"/>
      <c r="Z501" s="860"/>
      <c r="AA501" s="860"/>
      <c r="AB501" s="860"/>
      <c r="AC501" s="860"/>
      <c r="AD501" s="860"/>
      <c r="AE501" s="860"/>
    </row>
    <row r="502" spans="1:31" ht="15.75" customHeight="1" x14ac:dyDescent="0.25">
      <c r="A502" s="860"/>
      <c r="B502" s="860"/>
      <c r="C502" s="860"/>
      <c r="D502" s="860"/>
      <c r="E502" s="860"/>
      <c r="F502" s="860"/>
      <c r="G502" s="868"/>
      <c r="H502" s="860"/>
      <c r="I502" s="860"/>
      <c r="J502" s="860"/>
      <c r="K502" s="860"/>
      <c r="L502" s="860"/>
      <c r="M502" s="860"/>
      <c r="N502" s="860"/>
      <c r="O502" s="860"/>
      <c r="P502" s="860"/>
      <c r="Q502" s="860"/>
      <c r="R502" s="860"/>
      <c r="S502" s="860"/>
      <c r="T502" s="860"/>
      <c r="U502" s="860"/>
      <c r="V502" s="860"/>
      <c r="W502" s="860"/>
      <c r="X502" s="860"/>
      <c r="Y502" s="860"/>
      <c r="Z502" s="860"/>
      <c r="AA502" s="860"/>
      <c r="AB502" s="860"/>
      <c r="AC502" s="860"/>
      <c r="AD502" s="860"/>
      <c r="AE502" s="860"/>
    </row>
    <row r="503" spans="1:31" ht="15.75" customHeight="1" x14ac:dyDescent="0.25">
      <c r="A503" s="860"/>
      <c r="B503" s="860"/>
      <c r="C503" s="860"/>
      <c r="D503" s="860"/>
      <c r="E503" s="860"/>
      <c r="F503" s="860"/>
      <c r="G503" s="868"/>
      <c r="H503" s="860"/>
      <c r="I503" s="860"/>
      <c r="J503" s="860"/>
      <c r="K503" s="860"/>
      <c r="L503" s="860"/>
      <c r="M503" s="860"/>
      <c r="N503" s="860"/>
      <c r="O503" s="860"/>
      <c r="P503" s="860"/>
      <c r="Q503" s="860"/>
      <c r="R503" s="860"/>
      <c r="S503" s="860"/>
      <c r="T503" s="860"/>
      <c r="U503" s="860"/>
      <c r="V503" s="860"/>
      <c r="W503" s="860"/>
      <c r="X503" s="860"/>
      <c r="Y503" s="860"/>
      <c r="Z503" s="860"/>
      <c r="AA503" s="860"/>
      <c r="AB503" s="860"/>
      <c r="AC503" s="860"/>
      <c r="AD503" s="860"/>
      <c r="AE503" s="860"/>
    </row>
    <row r="504" spans="1:31" ht="15.75" customHeight="1" x14ac:dyDescent="0.25">
      <c r="A504" s="860"/>
      <c r="B504" s="860"/>
      <c r="C504" s="860"/>
      <c r="D504" s="860"/>
      <c r="E504" s="860"/>
      <c r="F504" s="860"/>
      <c r="G504" s="868"/>
      <c r="H504" s="860"/>
      <c r="I504" s="860"/>
      <c r="J504" s="860"/>
      <c r="K504" s="860"/>
      <c r="L504" s="860"/>
      <c r="M504" s="860"/>
      <c r="N504" s="860"/>
      <c r="O504" s="860"/>
      <c r="P504" s="860"/>
      <c r="Q504" s="860"/>
      <c r="R504" s="860"/>
      <c r="S504" s="860"/>
      <c r="T504" s="860"/>
      <c r="U504" s="860"/>
      <c r="V504" s="860"/>
      <c r="W504" s="860"/>
      <c r="X504" s="860"/>
      <c r="Y504" s="860"/>
      <c r="Z504" s="860"/>
      <c r="AA504" s="860"/>
      <c r="AB504" s="860"/>
      <c r="AC504" s="860"/>
      <c r="AD504" s="860"/>
      <c r="AE504" s="860"/>
    </row>
    <row r="505" spans="1:31" ht="15.75" customHeight="1" x14ac:dyDescent="0.25">
      <c r="A505" s="860"/>
      <c r="B505" s="860"/>
      <c r="C505" s="860"/>
      <c r="D505" s="860"/>
      <c r="E505" s="860"/>
      <c r="F505" s="860"/>
      <c r="G505" s="868"/>
      <c r="H505" s="860"/>
      <c r="I505" s="860"/>
      <c r="J505" s="860"/>
      <c r="K505" s="860"/>
      <c r="L505" s="860"/>
      <c r="M505" s="860"/>
      <c r="N505" s="860"/>
      <c r="O505" s="860"/>
      <c r="P505" s="860"/>
      <c r="Q505" s="860"/>
      <c r="R505" s="860"/>
      <c r="S505" s="860"/>
      <c r="T505" s="860"/>
      <c r="U505" s="860"/>
      <c r="V505" s="860"/>
      <c r="W505" s="860"/>
      <c r="X505" s="860"/>
      <c r="Y505" s="860"/>
      <c r="Z505" s="860"/>
      <c r="AA505" s="860"/>
      <c r="AB505" s="860"/>
      <c r="AC505" s="860"/>
      <c r="AD505" s="860"/>
      <c r="AE505" s="860"/>
    </row>
    <row r="506" spans="1:31" ht="15.75" customHeight="1" x14ac:dyDescent="0.25">
      <c r="A506" s="860"/>
      <c r="B506" s="860"/>
      <c r="C506" s="860"/>
      <c r="D506" s="860"/>
      <c r="E506" s="860"/>
      <c r="F506" s="860"/>
      <c r="G506" s="868"/>
      <c r="H506" s="860"/>
      <c r="I506" s="860"/>
      <c r="J506" s="860"/>
      <c r="K506" s="860"/>
      <c r="L506" s="860"/>
      <c r="M506" s="860"/>
      <c r="N506" s="860"/>
      <c r="O506" s="860"/>
      <c r="P506" s="860"/>
      <c r="Q506" s="860"/>
      <c r="R506" s="860"/>
      <c r="S506" s="860"/>
      <c r="T506" s="860"/>
      <c r="U506" s="860"/>
      <c r="V506" s="860"/>
      <c r="W506" s="860"/>
      <c r="X506" s="860"/>
      <c r="Y506" s="860"/>
      <c r="Z506" s="860"/>
      <c r="AA506" s="860"/>
      <c r="AB506" s="860"/>
      <c r="AC506" s="860"/>
      <c r="AD506" s="860"/>
      <c r="AE506" s="860"/>
    </row>
    <row r="507" spans="1:31" ht="15.75" customHeight="1" x14ac:dyDescent="0.25">
      <c r="A507" s="860"/>
      <c r="B507" s="860"/>
      <c r="C507" s="860"/>
      <c r="D507" s="860"/>
      <c r="E507" s="860"/>
      <c r="F507" s="860"/>
      <c r="G507" s="868"/>
      <c r="H507" s="860"/>
      <c r="I507" s="860"/>
      <c r="J507" s="860"/>
      <c r="K507" s="860"/>
      <c r="L507" s="860"/>
      <c r="M507" s="860"/>
      <c r="N507" s="860"/>
      <c r="O507" s="860"/>
      <c r="P507" s="860"/>
      <c r="Q507" s="860"/>
      <c r="R507" s="860"/>
      <c r="S507" s="860"/>
      <c r="T507" s="860"/>
      <c r="U507" s="860"/>
      <c r="V507" s="860"/>
      <c r="W507" s="860"/>
      <c r="X507" s="860"/>
      <c r="Y507" s="860"/>
      <c r="Z507" s="860"/>
      <c r="AA507" s="860"/>
      <c r="AB507" s="860"/>
      <c r="AC507" s="860"/>
      <c r="AD507" s="860"/>
      <c r="AE507" s="860"/>
    </row>
    <row r="508" spans="1:31" ht="15.75" customHeight="1" x14ac:dyDescent="0.25">
      <c r="A508" s="860"/>
      <c r="B508" s="860"/>
      <c r="C508" s="860"/>
      <c r="D508" s="860"/>
      <c r="E508" s="860"/>
      <c r="F508" s="860"/>
      <c r="G508" s="868"/>
      <c r="H508" s="860"/>
      <c r="I508" s="860"/>
      <c r="J508" s="860"/>
      <c r="K508" s="860"/>
      <c r="L508" s="860"/>
      <c r="M508" s="860"/>
      <c r="N508" s="860"/>
      <c r="O508" s="860"/>
      <c r="P508" s="860"/>
      <c r="Q508" s="860"/>
      <c r="R508" s="860"/>
      <c r="S508" s="860"/>
      <c r="T508" s="860"/>
      <c r="U508" s="860"/>
      <c r="V508" s="860"/>
      <c r="W508" s="860"/>
      <c r="X508" s="860"/>
      <c r="Y508" s="860"/>
      <c r="Z508" s="860"/>
      <c r="AA508" s="860"/>
      <c r="AB508" s="860"/>
      <c r="AC508" s="860"/>
      <c r="AD508" s="860"/>
      <c r="AE508" s="860"/>
    </row>
    <row r="509" spans="1:31" ht="15.75" customHeight="1" x14ac:dyDescent="0.25">
      <c r="A509" s="860"/>
      <c r="B509" s="860"/>
      <c r="C509" s="860"/>
      <c r="D509" s="860"/>
      <c r="E509" s="860"/>
      <c r="F509" s="860"/>
      <c r="G509" s="868"/>
      <c r="H509" s="860"/>
      <c r="I509" s="860"/>
      <c r="J509" s="860"/>
      <c r="K509" s="860"/>
      <c r="L509" s="860"/>
      <c r="M509" s="860"/>
      <c r="N509" s="860"/>
      <c r="O509" s="860"/>
      <c r="P509" s="860"/>
      <c r="Q509" s="860"/>
      <c r="R509" s="860"/>
      <c r="S509" s="860"/>
      <c r="T509" s="860"/>
      <c r="U509" s="860"/>
      <c r="V509" s="860"/>
      <c r="W509" s="860"/>
      <c r="X509" s="860"/>
      <c r="Y509" s="860"/>
      <c r="Z509" s="860"/>
      <c r="AA509" s="860"/>
      <c r="AB509" s="860"/>
      <c r="AC509" s="860"/>
      <c r="AD509" s="860"/>
      <c r="AE509" s="860"/>
    </row>
    <row r="510" spans="1:31" ht="15.75" customHeight="1" x14ac:dyDescent="0.25">
      <c r="A510" s="860"/>
      <c r="B510" s="860"/>
      <c r="C510" s="860"/>
      <c r="D510" s="860"/>
      <c r="E510" s="860"/>
      <c r="F510" s="860"/>
      <c r="G510" s="868"/>
      <c r="H510" s="860"/>
      <c r="I510" s="860"/>
      <c r="J510" s="860"/>
      <c r="K510" s="860"/>
      <c r="L510" s="860"/>
      <c r="M510" s="860"/>
      <c r="N510" s="860"/>
      <c r="O510" s="860"/>
      <c r="P510" s="860"/>
      <c r="Q510" s="860"/>
      <c r="R510" s="860"/>
      <c r="S510" s="860"/>
      <c r="T510" s="860"/>
      <c r="U510" s="860"/>
      <c r="V510" s="860"/>
      <c r="W510" s="860"/>
      <c r="X510" s="860"/>
      <c r="Y510" s="860"/>
      <c r="Z510" s="860"/>
      <c r="AA510" s="860"/>
      <c r="AB510" s="860"/>
      <c r="AC510" s="860"/>
      <c r="AD510" s="860"/>
      <c r="AE510" s="860"/>
    </row>
    <row r="511" spans="1:31" ht="15.75" customHeight="1" x14ac:dyDescent="0.25">
      <c r="A511" s="860"/>
      <c r="B511" s="860"/>
      <c r="C511" s="860"/>
      <c r="D511" s="860"/>
      <c r="E511" s="860"/>
      <c r="F511" s="860"/>
      <c r="G511" s="868"/>
      <c r="H511" s="860"/>
      <c r="I511" s="860"/>
      <c r="J511" s="860"/>
      <c r="K511" s="860"/>
      <c r="L511" s="860"/>
      <c r="M511" s="860"/>
      <c r="N511" s="860"/>
      <c r="O511" s="860"/>
      <c r="P511" s="860"/>
      <c r="Q511" s="860"/>
      <c r="R511" s="860"/>
      <c r="S511" s="860"/>
      <c r="T511" s="860"/>
      <c r="U511" s="860"/>
      <c r="V511" s="860"/>
      <c r="W511" s="860"/>
      <c r="X511" s="860"/>
      <c r="Y511" s="860"/>
      <c r="Z511" s="860"/>
      <c r="AA511" s="860"/>
      <c r="AB511" s="860"/>
      <c r="AC511" s="860"/>
      <c r="AD511" s="860"/>
      <c r="AE511" s="860"/>
    </row>
    <row r="512" spans="1:31" ht="15.75" customHeight="1" x14ac:dyDescent="0.25">
      <c r="A512" s="860"/>
      <c r="B512" s="860"/>
      <c r="C512" s="860"/>
      <c r="D512" s="860"/>
      <c r="E512" s="860"/>
      <c r="F512" s="860"/>
      <c r="G512" s="868"/>
      <c r="H512" s="860"/>
      <c r="I512" s="860"/>
      <c r="J512" s="860"/>
      <c r="K512" s="860"/>
      <c r="L512" s="860"/>
      <c r="M512" s="860"/>
      <c r="N512" s="860"/>
      <c r="O512" s="860"/>
      <c r="P512" s="860"/>
      <c r="Q512" s="860"/>
      <c r="R512" s="860"/>
      <c r="S512" s="860"/>
      <c r="T512" s="860"/>
      <c r="U512" s="860"/>
      <c r="V512" s="860"/>
      <c r="W512" s="860"/>
      <c r="X512" s="860"/>
      <c r="Y512" s="860"/>
      <c r="Z512" s="860"/>
      <c r="AA512" s="860"/>
      <c r="AB512" s="860"/>
      <c r="AC512" s="860"/>
      <c r="AD512" s="860"/>
      <c r="AE512" s="860"/>
    </row>
    <row r="513" spans="1:31" ht="15.75" customHeight="1" x14ac:dyDescent="0.25">
      <c r="A513" s="860"/>
      <c r="B513" s="860"/>
      <c r="C513" s="860"/>
      <c r="D513" s="860"/>
      <c r="E513" s="860"/>
      <c r="F513" s="860"/>
      <c r="G513" s="868"/>
      <c r="H513" s="860"/>
      <c r="I513" s="860"/>
      <c r="J513" s="860"/>
      <c r="K513" s="860"/>
      <c r="L513" s="860"/>
      <c r="M513" s="860"/>
      <c r="N513" s="860"/>
      <c r="O513" s="860"/>
      <c r="P513" s="860"/>
      <c r="Q513" s="860"/>
      <c r="R513" s="860"/>
      <c r="S513" s="860"/>
      <c r="T513" s="860"/>
      <c r="U513" s="860"/>
      <c r="V513" s="860"/>
      <c r="W513" s="860"/>
      <c r="X513" s="860"/>
      <c r="Y513" s="860"/>
      <c r="Z513" s="860"/>
      <c r="AA513" s="860"/>
      <c r="AB513" s="860"/>
      <c r="AC513" s="860"/>
      <c r="AD513" s="860"/>
      <c r="AE513" s="860"/>
    </row>
    <row r="514" spans="1:31" ht="15.75" customHeight="1" x14ac:dyDescent="0.25">
      <c r="A514" s="860"/>
      <c r="B514" s="860"/>
      <c r="C514" s="860"/>
      <c r="D514" s="860"/>
      <c r="E514" s="860"/>
      <c r="F514" s="860"/>
      <c r="G514" s="868"/>
      <c r="H514" s="860"/>
      <c r="I514" s="860"/>
      <c r="J514" s="860"/>
      <c r="K514" s="860"/>
      <c r="L514" s="860"/>
      <c r="M514" s="860"/>
      <c r="N514" s="860"/>
      <c r="O514" s="860"/>
      <c r="P514" s="860"/>
      <c r="Q514" s="860"/>
      <c r="R514" s="860"/>
      <c r="S514" s="860"/>
      <c r="T514" s="860"/>
      <c r="U514" s="860"/>
      <c r="V514" s="860"/>
      <c r="W514" s="860"/>
      <c r="X514" s="860"/>
      <c r="Y514" s="860"/>
      <c r="Z514" s="860"/>
      <c r="AA514" s="860"/>
      <c r="AB514" s="860"/>
      <c r="AC514" s="860"/>
      <c r="AD514" s="860"/>
      <c r="AE514" s="860"/>
    </row>
    <row r="515" spans="1:31" ht="15.75" customHeight="1" x14ac:dyDescent="0.25">
      <c r="A515" s="860"/>
      <c r="B515" s="860"/>
      <c r="C515" s="860"/>
      <c r="D515" s="860"/>
      <c r="E515" s="860"/>
      <c r="F515" s="860"/>
      <c r="G515" s="868"/>
      <c r="H515" s="860"/>
      <c r="I515" s="860"/>
      <c r="J515" s="860"/>
      <c r="K515" s="860"/>
      <c r="L515" s="860"/>
      <c r="M515" s="860"/>
      <c r="N515" s="860"/>
      <c r="O515" s="860"/>
      <c r="P515" s="860"/>
      <c r="Q515" s="860"/>
      <c r="R515" s="860"/>
      <c r="S515" s="860"/>
      <c r="T515" s="860"/>
      <c r="U515" s="860"/>
      <c r="V515" s="860"/>
      <c r="W515" s="860"/>
      <c r="X515" s="860"/>
      <c r="Y515" s="860"/>
      <c r="Z515" s="860"/>
      <c r="AA515" s="860"/>
      <c r="AB515" s="860"/>
      <c r="AC515" s="860"/>
      <c r="AD515" s="860"/>
      <c r="AE515" s="860"/>
    </row>
    <row r="516" spans="1:31" ht="15.75" customHeight="1" x14ac:dyDescent="0.25">
      <c r="A516" s="860"/>
      <c r="B516" s="860"/>
      <c r="C516" s="860"/>
      <c r="D516" s="860"/>
      <c r="E516" s="860"/>
      <c r="F516" s="860"/>
      <c r="G516" s="868"/>
      <c r="H516" s="860"/>
      <c r="I516" s="860"/>
      <c r="J516" s="860"/>
      <c r="K516" s="860"/>
      <c r="L516" s="860"/>
      <c r="M516" s="860"/>
      <c r="N516" s="860"/>
      <c r="O516" s="860"/>
      <c r="P516" s="860"/>
      <c r="Q516" s="860"/>
      <c r="R516" s="860"/>
      <c r="S516" s="860"/>
      <c r="T516" s="860"/>
      <c r="U516" s="860"/>
      <c r="V516" s="860"/>
      <c r="W516" s="860"/>
      <c r="X516" s="860"/>
      <c r="Y516" s="860"/>
      <c r="Z516" s="860"/>
      <c r="AA516" s="860"/>
      <c r="AB516" s="860"/>
      <c r="AC516" s="860"/>
      <c r="AD516" s="860"/>
      <c r="AE516" s="860"/>
    </row>
    <row r="517" spans="1:31" ht="15.75" customHeight="1" x14ac:dyDescent="0.25">
      <c r="A517" s="860"/>
      <c r="B517" s="860"/>
      <c r="C517" s="860"/>
      <c r="D517" s="860"/>
      <c r="E517" s="860"/>
      <c r="F517" s="860"/>
      <c r="G517" s="868"/>
      <c r="H517" s="860"/>
      <c r="I517" s="860"/>
      <c r="J517" s="860"/>
      <c r="K517" s="860"/>
      <c r="L517" s="860"/>
      <c r="M517" s="860"/>
      <c r="N517" s="860"/>
      <c r="O517" s="860"/>
      <c r="P517" s="860"/>
      <c r="Q517" s="860"/>
      <c r="R517" s="860"/>
      <c r="S517" s="860"/>
      <c r="T517" s="860"/>
      <c r="U517" s="860"/>
      <c r="V517" s="860"/>
      <c r="W517" s="860"/>
      <c r="X517" s="860"/>
      <c r="Y517" s="860"/>
      <c r="Z517" s="860"/>
      <c r="AA517" s="860"/>
      <c r="AB517" s="860"/>
      <c r="AC517" s="860"/>
      <c r="AD517" s="860"/>
      <c r="AE517" s="860"/>
    </row>
    <row r="518" spans="1:31" ht="15.75" customHeight="1" x14ac:dyDescent="0.25">
      <c r="A518" s="860"/>
      <c r="B518" s="860"/>
      <c r="C518" s="860"/>
      <c r="D518" s="860"/>
      <c r="E518" s="860"/>
      <c r="F518" s="860"/>
      <c r="G518" s="868"/>
      <c r="H518" s="860"/>
      <c r="I518" s="860"/>
      <c r="J518" s="860"/>
      <c r="K518" s="860"/>
      <c r="L518" s="860"/>
      <c r="M518" s="860"/>
      <c r="N518" s="860"/>
      <c r="O518" s="860"/>
      <c r="P518" s="860"/>
      <c r="Q518" s="860"/>
      <c r="R518" s="860"/>
      <c r="S518" s="860"/>
      <c r="T518" s="860"/>
      <c r="U518" s="860"/>
      <c r="V518" s="860"/>
      <c r="W518" s="860"/>
      <c r="X518" s="860"/>
      <c r="Y518" s="860"/>
      <c r="Z518" s="860"/>
      <c r="AA518" s="860"/>
      <c r="AB518" s="860"/>
      <c r="AC518" s="860"/>
      <c r="AD518" s="860"/>
      <c r="AE518" s="860"/>
    </row>
    <row r="519" spans="1:31" ht="15.75" customHeight="1" x14ac:dyDescent="0.25">
      <c r="A519" s="860"/>
      <c r="B519" s="860"/>
      <c r="C519" s="860"/>
      <c r="D519" s="860"/>
      <c r="E519" s="860"/>
      <c r="F519" s="860"/>
      <c r="G519" s="868"/>
      <c r="H519" s="860"/>
      <c r="I519" s="860"/>
      <c r="J519" s="860"/>
      <c r="K519" s="860"/>
      <c r="L519" s="860"/>
      <c r="M519" s="860"/>
      <c r="N519" s="860"/>
      <c r="O519" s="860"/>
      <c r="P519" s="860"/>
      <c r="Q519" s="860"/>
      <c r="R519" s="860"/>
      <c r="S519" s="860"/>
      <c r="T519" s="860"/>
      <c r="U519" s="860"/>
      <c r="V519" s="860"/>
      <c r="W519" s="860"/>
      <c r="X519" s="860"/>
      <c r="Y519" s="860"/>
      <c r="Z519" s="860"/>
      <c r="AA519" s="860"/>
      <c r="AB519" s="860"/>
      <c r="AC519" s="860"/>
      <c r="AD519" s="860"/>
      <c r="AE519" s="860"/>
    </row>
    <row r="520" spans="1:31" ht="15.75" customHeight="1" x14ac:dyDescent="0.25">
      <c r="A520" s="860"/>
      <c r="B520" s="860"/>
      <c r="C520" s="860"/>
      <c r="D520" s="860"/>
      <c r="E520" s="860"/>
      <c r="F520" s="860"/>
      <c r="G520" s="868"/>
      <c r="H520" s="860"/>
      <c r="I520" s="860"/>
      <c r="J520" s="860"/>
      <c r="K520" s="860"/>
      <c r="L520" s="860"/>
      <c r="M520" s="860"/>
      <c r="N520" s="860"/>
      <c r="O520" s="860"/>
      <c r="P520" s="860"/>
      <c r="Q520" s="860"/>
      <c r="R520" s="860"/>
      <c r="S520" s="860"/>
      <c r="T520" s="860"/>
      <c r="U520" s="860"/>
      <c r="V520" s="860"/>
      <c r="W520" s="860"/>
      <c r="X520" s="860"/>
      <c r="Y520" s="860"/>
      <c r="Z520" s="860"/>
      <c r="AA520" s="860"/>
      <c r="AB520" s="860"/>
      <c r="AC520" s="860"/>
      <c r="AD520" s="860"/>
      <c r="AE520" s="860"/>
    </row>
    <row r="521" spans="1:31" ht="15.75" customHeight="1" x14ac:dyDescent="0.25">
      <c r="A521" s="860"/>
      <c r="B521" s="860"/>
      <c r="C521" s="860"/>
      <c r="D521" s="860"/>
      <c r="E521" s="860"/>
      <c r="F521" s="860"/>
      <c r="G521" s="868"/>
      <c r="H521" s="860"/>
      <c r="I521" s="860"/>
      <c r="J521" s="860"/>
      <c r="K521" s="860"/>
      <c r="L521" s="860"/>
      <c r="M521" s="860"/>
      <c r="N521" s="860"/>
      <c r="O521" s="860"/>
      <c r="P521" s="860"/>
      <c r="Q521" s="860"/>
      <c r="R521" s="860"/>
      <c r="S521" s="860"/>
      <c r="T521" s="860"/>
      <c r="U521" s="860"/>
      <c r="V521" s="860"/>
      <c r="W521" s="860"/>
      <c r="X521" s="860"/>
      <c r="Y521" s="860"/>
      <c r="Z521" s="860"/>
      <c r="AA521" s="860"/>
      <c r="AB521" s="860"/>
      <c r="AC521" s="860"/>
      <c r="AD521" s="860"/>
      <c r="AE521" s="860"/>
    </row>
    <row r="522" spans="1:31" ht="15.75" customHeight="1" x14ac:dyDescent="0.25">
      <c r="A522" s="860"/>
      <c r="B522" s="860"/>
      <c r="C522" s="860"/>
      <c r="D522" s="860"/>
      <c r="E522" s="860"/>
      <c r="F522" s="860"/>
      <c r="G522" s="868"/>
      <c r="H522" s="860"/>
      <c r="I522" s="860"/>
      <c r="J522" s="860"/>
      <c r="K522" s="860"/>
      <c r="L522" s="860"/>
      <c r="M522" s="860"/>
      <c r="N522" s="860"/>
      <c r="O522" s="860"/>
      <c r="P522" s="860"/>
      <c r="Q522" s="860"/>
      <c r="R522" s="860"/>
      <c r="S522" s="860"/>
      <c r="T522" s="860"/>
      <c r="U522" s="860"/>
      <c r="V522" s="860"/>
      <c r="W522" s="860"/>
      <c r="X522" s="860"/>
      <c r="Y522" s="860"/>
      <c r="Z522" s="860"/>
      <c r="AA522" s="860"/>
      <c r="AB522" s="860"/>
      <c r="AC522" s="860"/>
      <c r="AD522" s="860"/>
      <c r="AE522" s="860"/>
    </row>
    <row r="523" spans="1:31" ht="15.75" customHeight="1" x14ac:dyDescent="0.25">
      <c r="A523" s="860"/>
      <c r="B523" s="860"/>
      <c r="C523" s="860"/>
      <c r="D523" s="860"/>
      <c r="E523" s="860"/>
      <c r="F523" s="860"/>
      <c r="G523" s="868"/>
      <c r="H523" s="860"/>
      <c r="I523" s="860"/>
      <c r="J523" s="860"/>
      <c r="K523" s="860"/>
      <c r="L523" s="860"/>
      <c r="M523" s="860"/>
      <c r="N523" s="860"/>
      <c r="O523" s="860"/>
      <c r="P523" s="860"/>
      <c r="Q523" s="860"/>
      <c r="R523" s="860"/>
      <c r="S523" s="860"/>
      <c r="T523" s="860"/>
      <c r="U523" s="860"/>
      <c r="V523" s="860"/>
      <c r="W523" s="860"/>
      <c r="X523" s="860"/>
      <c r="Y523" s="860"/>
      <c r="Z523" s="860"/>
      <c r="AA523" s="860"/>
      <c r="AB523" s="860"/>
      <c r="AC523" s="860"/>
      <c r="AD523" s="860"/>
      <c r="AE523" s="860"/>
    </row>
    <row r="524" spans="1:31" ht="15.75" customHeight="1" x14ac:dyDescent="0.25">
      <c r="A524" s="860"/>
      <c r="B524" s="860"/>
      <c r="C524" s="860"/>
      <c r="D524" s="860"/>
      <c r="E524" s="860"/>
      <c r="F524" s="860"/>
      <c r="G524" s="868"/>
      <c r="H524" s="860"/>
      <c r="I524" s="860"/>
      <c r="J524" s="860"/>
      <c r="K524" s="860"/>
      <c r="L524" s="860"/>
      <c r="M524" s="860"/>
      <c r="N524" s="860"/>
      <c r="O524" s="860"/>
      <c r="P524" s="860"/>
      <c r="Q524" s="860"/>
      <c r="R524" s="860"/>
      <c r="S524" s="860"/>
      <c r="T524" s="860"/>
      <c r="U524" s="860"/>
      <c r="V524" s="860"/>
      <c r="W524" s="860"/>
      <c r="X524" s="860"/>
      <c r="Y524" s="860"/>
      <c r="Z524" s="860"/>
      <c r="AA524" s="860"/>
      <c r="AB524" s="860"/>
      <c r="AC524" s="860"/>
      <c r="AD524" s="860"/>
      <c r="AE524" s="860"/>
    </row>
    <row r="525" spans="1:31" ht="15.75" customHeight="1" x14ac:dyDescent="0.25">
      <c r="A525" s="860"/>
      <c r="B525" s="860"/>
      <c r="C525" s="860"/>
      <c r="D525" s="860"/>
      <c r="E525" s="860"/>
      <c r="F525" s="860"/>
      <c r="G525" s="868"/>
      <c r="H525" s="860"/>
      <c r="I525" s="860"/>
      <c r="J525" s="860"/>
      <c r="K525" s="860"/>
      <c r="L525" s="860"/>
      <c r="M525" s="860"/>
      <c r="N525" s="860"/>
      <c r="O525" s="860"/>
      <c r="P525" s="860"/>
      <c r="Q525" s="860"/>
      <c r="R525" s="860"/>
      <c r="S525" s="860"/>
      <c r="T525" s="860"/>
      <c r="U525" s="860"/>
      <c r="V525" s="860"/>
      <c r="W525" s="860"/>
      <c r="X525" s="860"/>
      <c r="Y525" s="860"/>
      <c r="Z525" s="860"/>
      <c r="AA525" s="860"/>
      <c r="AB525" s="860"/>
      <c r="AC525" s="860"/>
      <c r="AD525" s="860"/>
      <c r="AE525" s="860"/>
    </row>
    <row r="526" spans="1:31" ht="15.75" customHeight="1" x14ac:dyDescent="0.25">
      <c r="A526" s="860"/>
      <c r="B526" s="860"/>
      <c r="C526" s="860"/>
      <c r="D526" s="860"/>
      <c r="E526" s="860"/>
      <c r="F526" s="860"/>
      <c r="G526" s="868"/>
      <c r="H526" s="860"/>
      <c r="I526" s="860"/>
      <c r="J526" s="860"/>
      <c r="K526" s="860"/>
      <c r="L526" s="860"/>
      <c r="M526" s="860"/>
      <c r="N526" s="860"/>
      <c r="O526" s="860"/>
      <c r="P526" s="860"/>
      <c r="Q526" s="860"/>
      <c r="R526" s="860"/>
      <c r="S526" s="860"/>
      <c r="T526" s="860"/>
      <c r="U526" s="860"/>
      <c r="V526" s="860"/>
      <c r="W526" s="860"/>
      <c r="X526" s="860"/>
      <c r="Y526" s="860"/>
      <c r="Z526" s="860"/>
      <c r="AA526" s="860"/>
      <c r="AB526" s="860"/>
      <c r="AC526" s="860"/>
      <c r="AD526" s="860"/>
      <c r="AE526" s="860"/>
    </row>
    <row r="527" spans="1:31" ht="15.75" customHeight="1" x14ac:dyDescent="0.25">
      <c r="A527" s="860"/>
      <c r="B527" s="860"/>
      <c r="C527" s="860"/>
      <c r="D527" s="860"/>
      <c r="E527" s="860"/>
      <c r="F527" s="860"/>
      <c r="G527" s="868"/>
      <c r="H527" s="860"/>
      <c r="I527" s="860"/>
      <c r="J527" s="860"/>
      <c r="K527" s="860"/>
      <c r="L527" s="860"/>
      <c r="M527" s="860"/>
      <c r="N527" s="860"/>
      <c r="O527" s="860"/>
      <c r="P527" s="860"/>
      <c r="Q527" s="860"/>
      <c r="R527" s="860"/>
      <c r="S527" s="860"/>
      <c r="T527" s="860"/>
      <c r="U527" s="860"/>
      <c r="V527" s="860"/>
      <c r="W527" s="860"/>
      <c r="X527" s="860"/>
      <c r="Y527" s="860"/>
      <c r="Z527" s="860"/>
      <c r="AA527" s="860"/>
      <c r="AB527" s="860"/>
      <c r="AC527" s="860"/>
      <c r="AD527" s="860"/>
      <c r="AE527" s="860"/>
    </row>
    <row r="528" spans="1:31" ht="15.75" customHeight="1" x14ac:dyDescent="0.25">
      <c r="A528" s="860"/>
      <c r="B528" s="860"/>
      <c r="C528" s="860"/>
      <c r="D528" s="860"/>
      <c r="E528" s="860"/>
      <c r="F528" s="860"/>
      <c r="G528" s="868"/>
      <c r="H528" s="860"/>
      <c r="I528" s="860"/>
      <c r="J528" s="860"/>
      <c r="K528" s="860"/>
      <c r="L528" s="860"/>
      <c r="M528" s="860"/>
      <c r="N528" s="860"/>
      <c r="O528" s="860"/>
      <c r="P528" s="860"/>
      <c r="Q528" s="860"/>
      <c r="R528" s="860"/>
      <c r="S528" s="860"/>
      <c r="T528" s="860"/>
      <c r="U528" s="860"/>
      <c r="V528" s="860"/>
      <c r="W528" s="860"/>
      <c r="X528" s="860"/>
      <c r="Y528" s="860"/>
      <c r="Z528" s="860"/>
      <c r="AA528" s="860"/>
      <c r="AB528" s="860"/>
      <c r="AC528" s="860"/>
      <c r="AD528" s="860"/>
      <c r="AE528" s="860"/>
    </row>
    <row r="529" spans="1:31" ht="15.75" customHeight="1" x14ac:dyDescent="0.25">
      <c r="A529" s="860"/>
      <c r="B529" s="860"/>
      <c r="C529" s="860"/>
      <c r="D529" s="860"/>
      <c r="E529" s="860"/>
      <c r="F529" s="860"/>
      <c r="G529" s="868"/>
      <c r="H529" s="860"/>
      <c r="I529" s="860"/>
      <c r="J529" s="860"/>
      <c r="K529" s="860"/>
      <c r="L529" s="860"/>
      <c r="M529" s="860"/>
      <c r="N529" s="860"/>
      <c r="O529" s="860"/>
      <c r="P529" s="860"/>
      <c r="Q529" s="860"/>
      <c r="R529" s="860"/>
      <c r="S529" s="860"/>
      <c r="T529" s="860"/>
      <c r="U529" s="860"/>
      <c r="V529" s="860"/>
      <c r="W529" s="860"/>
      <c r="X529" s="860"/>
      <c r="Y529" s="860"/>
      <c r="Z529" s="860"/>
      <c r="AA529" s="860"/>
      <c r="AB529" s="860"/>
      <c r="AC529" s="860"/>
      <c r="AD529" s="860"/>
      <c r="AE529" s="860"/>
    </row>
    <row r="530" spans="1:31" ht="15.75" customHeight="1" x14ac:dyDescent="0.25">
      <c r="A530" s="860"/>
      <c r="B530" s="860"/>
      <c r="C530" s="860"/>
      <c r="D530" s="860"/>
      <c r="E530" s="860"/>
      <c r="F530" s="860"/>
      <c r="G530" s="868"/>
      <c r="H530" s="860"/>
      <c r="I530" s="860"/>
      <c r="J530" s="860"/>
      <c r="K530" s="860"/>
      <c r="L530" s="860"/>
      <c r="M530" s="860"/>
      <c r="N530" s="860"/>
      <c r="O530" s="860"/>
      <c r="P530" s="860"/>
      <c r="Q530" s="860"/>
      <c r="R530" s="860"/>
      <c r="S530" s="860"/>
      <c r="T530" s="860"/>
      <c r="U530" s="860"/>
      <c r="V530" s="860"/>
      <c r="W530" s="860"/>
      <c r="X530" s="860"/>
      <c r="Y530" s="860"/>
      <c r="Z530" s="860"/>
      <c r="AA530" s="860"/>
      <c r="AB530" s="860"/>
      <c r="AC530" s="860"/>
      <c r="AD530" s="860"/>
      <c r="AE530" s="860"/>
    </row>
    <row r="531" spans="1:31" ht="15.75" customHeight="1" x14ac:dyDescent="0.25">
      <c r="A531" s="860"/>
      <c r="B531" s="860"/>
      <c r="C531" s="860"/>
      <c r="D531" s="860"/>
      <c r="E531" s="860"/>
      <c r="F531" s="860"/>
      <c r="G531" s="868"/>
      <c r="H531" s="860"/>
      <c r="I531" s="860"/>
      <c r="J531" s="860"/>
      <c r="K531" s="860"/>
      <c r="L531" s="860"/>
      <c r="M531" s="860"/>
      <c r="N531" s="860"/>
      <c r="O531" s="860"/>
      <c r="P531" s="860"/>
      <c r="Q531" s="860"/>
      <c r="R531" s="860"/>
      <c r="S531" s="860"/>
      <c r="T531" s="860"/>
      <c r="U531" s="860"/>
      <c r="V531" s="860"/>
      <c r="W531" s="860"/>
      <c r="X531" s="860"/>
      <c r="Y531" s="860"/>
      <c r="Z531" s="860"/>
      <c r="AA531" s="860"/>
      <c r="AB531" s="860"/>
      <c r="AC531" s="860"/>
      <c r="AD531" s="860"/>
      <c r="AE531" s="860"/>
    </row>
    <row r="532" spans="1:31" ht="15.75" customHeight="1" x14ac:dyDescent="0.25">
      <c r="A532" s="860"/>
      <c r="B532" s="860"/>
      <c r="C532" s="860"/>
      <c r="D532" s="860"/>
      <c r="E532" s="860"/>
      <c r="F532" s="860"/>
      <c r="G532" s="868"/>
      <c r="H532" s="860"/>
      <c r="I532" s="860"/>
      <c r="J532" s="860"/>
      <c r="K532" s="860"/>
      <c r="L532" s="860"/>
      <c r="M532" s="860"/>
      <c r="N532" s="860"/>
      <c r="O532" s="860"/>
      <c r="P532" s="860"/>
      <c r="Q532" s="860"/>
      <c r="R532" s="860"/>
      <c r="S532" s="860"/>
      <c r="T532" s="860"/>
      <c r="U532" s="860"/>
      <c r="V532" s="860"/>
      <c r="W532" s="860"/>
      <c r="X532" s="860"/>
      <c r="Y532" s="860"/>
      <c r="Z532" s="860"/>
      <c r="AA532" s="860"/>
      <c r="AB532" s="860"/>
      <c r="AC532" s="860"/>
      <c r="AD532" s="860"/>
      <c r="AE532" s="860"/>
    </row>
    <row r="533" spans="1:31" ht="15.75" customHeight="1" x14ac:dyDescent="0.25">
      <c r="A533" s="860"/>
      <c r="B533" s="860"/>
      <c r="C533" s="860"/>
      <c r="D533" s="860"/>
      <c r="E533" s="860"/>
      <c r="F533" s="860"/>
      <c r="G533" s="868"/>
      <c r="H533" s="860"/>
      <c r="I533" s="860"/>
      <c r="J533" s="860"/>
      <c r="K533" s="860"/>
      <c r="L533" s="860"/>
      <c r="M533" s="860"/>
      <c r="N533" s="860"/>
      <c r="O533" s="860"/>
      <c r="P533" s="860"/>
      <c r="Q533" s="860"/>
      <c r="R533" s="860"/>
      <c r="S533" s="860"/>
      <c r="T533" s="860"/>
      <c r="U533" s="860"/>
      <c r="V533" s="860"/>
      <c r="W533" s="860"/>
      <c r="X533" s="860"/>
      <c r="Y533" s="860"/>
      <c r="Z533" s="860"/>
      <c r="AA533" s="860"/>
      <c r="AB533" s="860"/>
      <c r="AC533" s="860"/>
      <c r="AD533" s="860"/>
      <c r="AE533" s="860"/>
    </row>
    <row r="534" spans="1:31" ht="15.75" customHeight="1" x14ac:dyDescent="0.25">
      <c r="A534" s="860"/>
      <c r="B534" s="860"/>
      <c r="C534" s="860"/>
      <c r="D534" s="860"/>
      <c r="E534" s="860"/>
      <c r="F534" s="860"/>
      <c r="G534" s="868"/>
      <c r="H534" s="860"/>
      <c r="I534" s="860"/>
      <c r="J534" s="860"/>
      <c r="K534" s="860"/>
      <c r="L534" s="860"/>
      <c r="M534" s="860"/>
      <c r="N534" s="860"/>
      <c r="O534" s="860"/>
      <c r="P534" s="860"/>
      <c r="Q534" s="860"/>
      <c r="R534" s="860"/>
      <c r="S534" s="860"/>
      <c r="T534" s="860"/>
      <c r="U534" s="860"/>
      <c r="V534" s="860"/>
      <c r="W534" s="860"/>
      <c r="X534" s="860"/>
      <c r="Y534" s="860"/>
      <c r="Z534" s="860"/>
      <c r="AA534" s="860"/>
      <c r="AB534" s="860"/>
      <c r="AC534" s="860"/>
      <c r="AD534" s="860"/>
      <c r="AE534" s="860"/>
    </row>
    <row r="535" spans="1:31" ht="15.75" customHeight="1" x14ac:dyDescent="0.25">
      <c r="A535" s="860"/>
      <c r="B535" s="860"/>
      <c r="C535" s="860"/>
      <c r="D535" s="860"/>
      <c r="E535" s="860"/>
      <c r="F535" s="860"/>
      <c r="G535" s="868"/>
      <c r="H535" s="860"/>
      <c r="I535" s="860"/>
      <c r="J535" s="860"/>
      <c r="K535" s="860"/>
      <c r="L535" s="860"/>
      <c r="M535" s="860"/>
      <c r="N535" s="860"/>
      <c r="O535" s="860"/>
      <c r="P535" s="860"/>
      <c r="Q535" s="860"/>
      <c r="R535" s="860"/>
      <c r="S535" s="860"/>
      <c r="T535" s="860"/>
      <c r="U535" s="860"/>
      <c r="V535" s="860"/>
      <c r="W535" s="860"/>
      <c r="X535" s="860"/>
      <c r="Y535" s="860"/>
      <c r="Z535" s="860"/>
      <c r="AA535" s="860"/>
      <c r="AB535" s="860"/>
      <c r="AC535" s="860"/>
      <c r="AD535" s="860"/>
      <c r="AE535" s="860"/>
    </row>
    <row r="536" spans="1:31" ht="15.75" customHeight="1" x14ac:dyDescent="0.25">
      <c r="A536" s="860"/>
      <c r="B536" s="860"/>
      <c r="C536" s="860"/>
      <c r="D536" s="860"/>
      <c r="E536" s="860"/>
      <c r="F536" s="860"/>
      <c r="G536" s="868"/>
      <c r="H536" s="860"/>
      <c r="I536" s="860"/>
      <c r="J536" s="860"/>
      <c r="K536" s="860"/>
      <c r="L536" s="860"/>
      <c r="M536" s="860"/>
      <c r="N536" s="860"/>
      <c r="O536" s="860"/>
      <c r="P536" s="860"/>
      <c r="Q536" s="860"/>
      <c r="R536" s="860"/>
      <c r="S536" s="860"/>
      <c r="T536" s="860"/>
      <c r="U536" s="860"/>
      <c r="V536" s="860"/>
      <c r="W536" s="860"/>
      <c r="X536" s="860"/>
      <c r="Y536" s="860"/>
      <c r="Z536" s="860"/>
      <c r="AA536" s="860"/>
      <c r="AB536" s="860"/>
      <c r="AC536" s="860"/>
      <c r="AD536" s="860"/>
      <c r="AE536" s="860"/>
    </row>
    <row r="537" spans="1:31" ht="15.75" customHeight="1" x14ac:dyDescent="0.25">
      <c r="A537" s="860"/>
      <c r="B537" s="860"/>
      <c r="C537" s="860"/>
      <c r="D537" s="860"/>
      <c r="E537" s="860"/>
      <c r="F537" s="860"/>
      <c r="G537" s="868"/>
      <c r="H537" s="860"/>
      <c r="I537" s="860"/>
      <c r="J537" s="860"/>
      <c r="K537" s="860"/>
      <c r="L537" s="860"/>
      <c r="M537" s="860"/>
      <c r="N537" s="860"/>
      <c r="O537" s="860"/>
      <c r="P537" s="860"/>
      <c r="Q537" s="860"/>
      <c r="R537" s="860"/>
      <c r="S537" s="860"/>
      <c r="T537" s="860"/>
      <c r="U537" s="860"/>
      <c r="V537" s="860"/>
      <c r="W537" s="860"/>
      <c r="X537" s="860"/>
      <c r="Y537" s="860"/>
      <c r="Z537" s="860"/>
      <c r="AA537" s="860"/>
      <c r="AB537" s="860"/>
      <c r="AC537" s="860"/>
      <c r="AD537" s="860"/>
      <c r="AE537" s="860"/>
    </row>
    <row r="538" spans="1:31" ht="15.75" customHeight="1" x14ac:dyDescent="0.25">
      <c r="A538" s="860"/>
      <c r="B538" s="860"/>
      <c r="C538" s="860"/>
      <c r="D538" s="860"/>
      <c r="E538" s="860"/>
      <c r="F538" s="860"/>
      <c r="G538" s="868"/>
      <c r="H538" s="860"/>
      <c r="I538" s="860"/>
      <c r="J538" s="860"/>
      <c r="K538" s="860"/>
      <c r="L538" s="860"/>
      <c r="M538" s="860"/>
      <c r="N538" s="860"/>
      <c r="O538" s="860"/>
      <c r="P538" s="860"/>
      <c r="Q538" s="860"/>
      <c r="R538" s="860"/>
      <c r="S538" s="860"/>
      <c r="T538" s="860"/>
      <c r="U538" s="860"/>
      <c r="V538" s="860"/>
      <c r="W538" s="860"/>
      <c r="X538" s="860"/>
      <c r="Y538" s="860"/>
      <c r="Z538" s="860"/>
      <c r="AA538" s="860"/>
      <c r="AB538" s="860"/>
      <c r="AC538" s="860"/>
      <c r="AD538" s="860"/>
      <c r="AE538" s="860"/>
    </row>
    <row r="539" spans="1:31" ht="15.75" customHeight="1" x14ac:dyDescent="0.25">
      <c r="A539" s="860"/>
      <c r="B539" s="860"/>
      <c r="C539" s="860"/>
      <c r="D539" s="860"/>
      <c r="E539" s="860"/>
      <c r="F539" s="860"/>
      <c r="G539" s="868"/>
      <c r="H539" s="860"/>
      <c r="I539" s="860"/>
      <c r="J539" s="860"/>
      <c r="K539" s="860"/>
      <c r="L539" s="860"/>
      <c r="M539" s="860"/>
      <c r="N539" s="860"/>
      <c r="O539" s="860"/>
      <c r="P539" s="860"/>
      <c r="Q539" s="860"/>
      <c r="R539" s="860"/>
      <c r="S539" s="860"/>
      <c r="T539" s="860"/>
      <c r="U539" s="860"/>
      <c r="V539" s="860"/>
      <c r="W539" s="860"/>
      <c r="X539" s="860"/>
      <c r="Y539" s="860"/>
      <c r="Z539" s="860"/>
      <c r="AA539" s="860"/>
      <c r="AB539" s="860"/>
      <c r="AC539" s="860"/>
      <c r="AD539" s="860"/>
      <c r="AE539" s="860"/>
    </row>
    <row r="540" spans="1:31" ht="15.75" customHeight="1" x14ac:dyDescent="0.25">
      <c r="A540" s="860"/>
      <c r="B540" s="860"/>
      <c r="C540" s="860"/>
      <c r="D540" s="860"/>
      <c r="E540" s="860"/>
      <c r="F540" s="860"/>
      <c r="G540" s="868"/>
      <c r="H540" s="860"/>
      <c r="I540" s="860"/>
      <c r="J540" s="860"/>
      <c r="K540" s="860"/>
      <c r="L540" s="860"/>
      <c r="M540" s="860"/>
      <c r="N540" s="860"/>
      <c r="O540" s="860"/>
      <c r="P540" s="860"/>
      <c r="Q540" s="860"/>
      <c r="R540" s="860"/>
      <c r="S540" s="860"/>
      <c r="T540" s="860"/>
      <c r="U540" s="860"/>
      <c r="V540" s="860"/>
      <c r="W540" s="860"/>
      <c r="X540" s="860"/>
      <c r="Y540" s="860"/>
      <c r="Z540" s="860"/>
      <c r="AA540" s="860"/>
      <c r="AB540" s="860"/>
      <c r="AC540" s="860"/>
      <c r="AD540" s="860"/>
      <c r="AE540" s="860"/>
    </row>
    <row r="541" spans="1:31" ht="15.75" customHeight="1" x14ac:dyDescent="0.25">
      <c r="A541" s="860"/>
      <c r="B541" s="860"/>
      <c r="C541" s="860"/>
      <c r="D541" s="860"/>
      <c r="E541" s="860"/>
      <c r="F541" s="860"/>
      <c r="G541" s="868"/>
      <c r="H541" s="860"/>
      <c r="I541" s="860"/>
      <c r="J541" s="860"/>
      <c r="K541" s="860"/>
      <c r="L541" s="860"/>
      <c r="M541" s="860"/>
      <c r="N541" s="860"/>
      <c r="O541" s="860"/>
      <c r="P541" s="860"/>
      <c r="Q541" s="860"/>
      <c r="R541" s="860"/>
      <c r="S541" s="860"/>
      <c r="T541" s="860"/>
      <c r="U541" s="860"/>
      <c r="V541" s="860"/>
      <c r="W541" s="860"/>
      <c r="X541" s="860"/>
      <c r="Y541" s="860"/>
      <c r="Z541" s="860"/>
      <c r="AA541" s="860"/>
      <c r="AB541" s="860"/>
      <c r="AC541" s="860"/>
      <c r="AD541" s="860"/>
      <c r="AE541" s="860"/>
    </row>
    <row r="542" spans="1:31" ht="15.75" customHeight="1" x14ac:dyDescent="0.25">
      <c r="A542" s="860"/>
      <c r="B542" s="860"/>
      <c r="C542" s="860"/>
      <c r="D542" s="860"/>
      <c r="E542" s="860"/>
      <c r="F542" s="860"/>
      <c r="G542" s="868"/>
      <c r="H542" s="860"/>
      <c r="I542" s="860"/>
      <c r="J542" s="860"/>
      <c r="K542" s="860"/>
      <c r="L542" s="860"/>
      <c r="M542" s="860"/>
      <c r="N542" s="860"/>
      <c r="O542" s="860"/>
      <c r="P542" s="860"/>
      <c r="Q542" s="860"/>
      <c r="R542" s="860"/>
      <c r="S542" s="860"/>
      <c r="T542" s="860"/>
      <c r="U542" s="860"/>
      <c r="V542" s="860"/>
      <c r="W542" s="860"/>
      <c r="X542" s="860"/>
      <c r="Y542" s="860"/>
      <c r="Z542" s="860"/>
      <c r="AA542" s="860"/>
      <c r="AB542" s="860"/>
      <c r="AC542" s="860"/>
      <c r="AD542" s="860"/>
      <c r="AE542" s="860"/>
    </row>
    <row r="543" spans="1:31" ht="15.75" customHeight="1" x14ac:dyDescent="0.25">
      <c r="A543" s="860"/>
      <c r="B543" s="860"/>
      <c r="C543" s="860"/>
      <c r="D543" s="860"/>
      <c r="E543" s="860"/>
      <c r="F543" s="860"/>
      <c r="G543" s="868"/>
      <c r="H543" s="860"/>
      <c r="I543" s="860"/>
      <c r="J543" s="860"/>
      <c r="K543" s="860"/>
      <c r="L543" s="860"/>
      <c r="M543" s="860"/>
      <c r="N543" s="860"/>
      <c r="O543" s="860"/>
      <c r="P543" s="860"/>
      <c r="Q543" s="860"/>
      <c r="R543" s="860"/>
      <c r="S543" s="860"/>
      <c r="T543" s="860"/>
      <c r="U543" s="860"/>
      <c r="V543" s="860"/>
      <c r="W543" s="860"/>
      <c r="X543" s="860"/>
      <c r="Y543" s="860"/>
      <c r="Z543" s="860"/>
      <c r="AA543" s="860"/>
      <c r="AB543" s="860"/>
      <c r="AC543" s="860"/>
      <c r="AD543" s="860"/>
      <c r="AE543" s="860"/>
    </row>
    <row r="544" spans="1:31" ht="15.75" customHeight="1" x14ac:dyDescent="0.25">
      <c r="A544" s="860"/>
      <c r="B544" s="860"/>
      <c r="C544" s="860"/>
      <c r="D544" s="860"/>
      <c r="E544" s="860"/>
      <c r="F544" s="860"/>
      <c r="G544" s="868"/>
      <c r="H544" s="860"/>
      <c r="I544" s="860"/>
      <c r="J544" s="860"/>
      <c r="K544" s="860"/>
      <c r="L544" s="860"/>
      <c r="M544" s="860"/>
      <c r="N544" s="860"/>
      <c r="O544" s="860"/>
      <c r="P544" s="860"/>
      <c r="Q544" s="860"/>
      <c r="R544" s="860"/>
      <c r="S544" s="860"/>
      <c r="T544" s="860"/>
      <c r="U544" s="860"/>
      <c r="V544" s="860"/>
      <c r="W544" s="860"/>
      <c r="X544" s="860"/>
      <c r="Y544" s="860"/>
      <c r="Z544" s="860"/>
      <c r="AA544" s="860"/>
      <c r="AB544" s="860"/>
      <c r="AC544" s="860"/>
      <c r="AD544" s="860"/>
      <c r="AE544" s="860"/>
    </row>
    <row r="545" spans="1:31" ht="15.75" customHeight="1" x14ac:dyDescent="0.25">
      <c r="A545" s="860"/>
      <c r="B545" s="860"/>
      <c r="C545" s="860"/>
      <c r="D545" s="860"/>
      <c r="E545" s="860"/>
      <c r="F545" s="860"/>
      <c r="G545" s="868"/>
      <c r="H545" s="860"/>
      <c r="I545" s="860"/>
      <c r="J545" s="860"/>
      <c r="K545" s="860"/>
      <c r="L545" s="860"/>
      <c r="M545" s="860"/>
      <c r="N545" s="860"/>
      <c r="O545" s="860"/>
      <c r="P545" s="860"/>
      <c r="Q545" s="860"/>
      <c r="R545" s="860"/>
      <c r="S545" s="860"/>
      <c r="T545" s="860"/>
      <c r="U545" s="860"/>
      <c r="V545" s="860"/>
      <c r="W545" s="860"/>
      <c r="X545" s="860"/>
      <c r="Y545" s="860"/>
      <c r="Z545" s="860"/>
      <c r="AA545" s="860"/>
      <c r="AB545" s="860"/>
      <c r="AC545" s="860"/>
      <c r="AD545" s="860"/>
      <c r="AE545" s="860"/>
    </row>
    <row r="546" spans="1:31" ht="15.75" customHeight="1" x14ac:dyDescent="0.25">
      <c r="A546" s="860"/>
      <c r="B546" s="860"/>
      <c r="C546" s="860"/>
      <c r="D546" s="860"/>
      <c r="E546" s="860"/>
      <c r="F546" s="860"/>
      <c r="G546" s="868"/>
      <c r="H546" s="860"/>
      <c r="I546" s="860"/>
      <c r="J546" s="860"/>
      <c r="K546" s="860"/>
      <c r="L546" s="860"/>
      <c r="M546" s="860"/>
      <c r="N546" s="860"/>
      <c r="O546" s="860"/>
      <c r="P546" s="860"/>
      <c r="Q546" s="860"/>
      <c r="R546" s="860"/>
      <c r="S546" s="860"/>
      <c r="T546" s="860"/>
      <c r="U546" s="860"/>
      <c r="V546" s="860"/>
      <c r="W546" s="860"/>
      <c r="X546" s="860"/>
      <c r="Y546" s="860"/>
      <c r="Z546" s="860"/>
      <c r="AA546" s="860"/>
      <c r="AB546" s="860"/>
      <c r="AC546" s="860"/>
      <c r="AD546" s="860"/>
      <c r="AE546" s="860"/>
    </row>
    <row r="547" spans="1:31" ht="15.75" customHeight="1" x14ac:dyDescent="0.25">
      <c r="A547" s="860"/>
      <c r="B547" s="860"/>
      <c r="C547" s="860"/>
      <c r="D547" s="860"/>
      <c r="E547" s="860"/>
      <c r="F547" s="860"/>
      <c r="G547" s="868"/>
      <c r="H547" s="860"/>
      <c r="I547" s="860"/>
      <c r="J547" s="860"/>
      <c r="K547" s="860"/>
      <c r="L547" s="860"/>
      <c r="M547" s="860"/>
      <c r="N547" s="860"/>
      <c r="O547" s="860"/>
      <c r="P547" s="860"/>
      <c r="Q547" s="860"/>
      <c r="R547" s="860"/>
      <c r="S547" s="860"/>
      <c r="T547" s="860"/>
      <c r="U547" s="860"/>
      <c r="V547" s="860"/>
      <c r="W547" s="860"/>
      <c r="X547" s="860"/>
      <c r="Y547" s="860"/>
      <c r="Z547" s="860"/>
      <c r="AA547" s="860"/>
      <c r="AB547" s="860"/>
      <c r="AC547" s="860"/>
      <c r="AD547" s="860"/>
      <c r="AE547" s="860"/>
    </row>
    <row r="548" spans="1:31" ht="15.75" customHeight="1" x14ac:dyDescent="0.25">
      <c r="A548" s="860"/>
      <c r="B548" s="860"/>
      <c r="C548" s="860"/>
      <c r="D548" s="860"/>
      <c r="E548" s="860"/>
      <c r="F548" s="860"/>
      <c r="G548" s="868"/>
      <c r="H548" s="860"/>
      <c r="I548" s="860"/>
      <c r="J548" s="860"/>
      <c r="K548" s="860"/>
      <c r="L548" s="860"/>
      <c r="M548" s="860"/>
      <c r="N548" s="860"/>
      <c r="O548" s="860"/>
      <c r="P548" s="860"/>
      <c r="Q548" s="860"/>
      <c r="R548" s="860"/>
      <c r="S548" s="860"/>
      <c r="T548" s="860"/>
      <c r="U548" s="860"/>
      <c r="V548" s="860"/>
      <c r="W548" s="860"/>
      <c r="X548" s="860"/>
      <c r="Y548" s="860"/>
      <c r="Z548" s="860"/>
      <c r="AA548" s="860"/>
      <c r="AB548" s="860"/>
      <c r="AC548" s="860"/>
      <c r="AD548" s="860"/>
      <c r="AE548" s="860"/>
    </row>
    <row r="549" spans="1:31" ht="15.75" customHeight="1" x14ac:dyDescent="0.25">
      <c r="A549" s="860"/>
      <c r="B549" s="860"/>
      <c r="C549" s="860"/>
      <c r="D549" s="860"/>
      <c r="E549" s="860"/>
      <c r="F549" s="860"/>
      <c r="G549" s="868"/>
      <c r="H549" s="860"/>
      <c r="I549" s="860"/>
      <c r="J549" s="860"/>
      <c r="K549" s="860"/>
      <c r="L549" s="860"/>
      <c r="M549" s="860"/>
      <c r="N549" s="860"/>
      <c r="O549" s="860"/>
      <c r="P549" s="860"/>
      <c r="Q549" s="860"/>
      <c r="R549" s="860"/>
      <c r="S549" s="860"/>
      <c r="T549" s="860"/>
      <c r="U549" s="860"/>
      <c r="V549" s="860"/>
      <c r="W549" s="860"/>
      <c r="X549" s="860"/>
      <c r="Y549" s="860"/>
      <c r="Z549" s="860"/>
      <c r="AA549" s="860"/>
      <c r="AB549" s="860"/>
      <c r="AC549" s="860"/>
      <c r="AD549" s="860"/>
      <c r="AE549" s="860"/>
    </row>
    <row r="550" spans="1:31" ht="15.75" customHeight="1" x14ac:dyDescent="0.25">
      <c r="A550" s="860"/>
      <c r="B550" s="860"/>
      <c r="C550" s="860"/>
      <c r="D550" s="860"/>
      <c r="E550" s="860"/>
      <c r="F550" s="860"/>
      <c r="G550" s="868"/>
      <c r="H550" s="860"/>
      <c r="I550" s="860"/>
      <c r="J550" s="860"/>
      <c r="K550" s="860"/>
      <c r="L550" s="860"/>
      <c r="M550" s="860"/>
      <c r="N550" s="860"/>
      <c r="O550" s="860"/>
      <c r="P550" s="860"/>
      <c r="Q550" s="860"/>
      <c r="R550" s="860"/>
      <c r="S550" s="860"/>
      <c r="T550" s="860"/>
      <c r="U550" s="860"/>
      <c r="V550" s="860"/>
      <c r="W550" s="860"/>
      <c r="X550" s="860"/>
      <c r="Y550" s="860"/>
      <c r="Z550" s="860"/>
      <c r="AA550" s="860"/>
      <c r="AB550" s="860"/>
      <c r="AC550" s="860"/>
      <c r="AD550" s="860"/>
      <c r="AE550" s="860"/>
    </row>
    <row r="551" spans="1:31" ht="15.75" customHeight="1" x14ac:dyDescent="0.25">
      <c r="A551" s="860"/>
      <c r="B551" s="860"/>
      <c r="C551" s="860"/>
      <c r="D551" s="860"/>
      <c r="E551" s="860"/>
      <c r="F551" s="860"/>
      <c r="G551" s="868"/>
      <c r="H551" s="860"/>
      <c r="I551" s="860"/>
      <c r="J551" s="860"/>
      <c r="K551" s="860"/>
      <c r="L551" s="860"/>
      <c r="M551" s="860"/>
      <c r="N551" s="860"/>
      <c r="O551" s="860"/>
      <c r="P551" s="860"/>
      <c r="Q551" s="860"/>
      <c r="R551" s="860"/>
      <c r="S551" s="860"/>
      <c r="T551" s="860"/>
      <c r="U551" s="860"/>
      <c r="V551" s="860"/>
      <c r="W551" s="860"/>
      <c r="X551" s="860"/>
      <c r="Y551" s="860"/>
      <c r="Z551" s="860"/>
      <c r="AA551" s="860"/>
      <c r="AB551" s="860"/>
      <c r="AC551" s="860"/>
      <c r="AD551" s="860"/>
      <c r="AE551" s="860"/>
    </row>
    <row r="552" spans="1:31" ht="15.75" customHeight="1" x14ac:dyDescent="0.25">
      <c r="A552" s="860"/>
      <c r="B552" s="860"/>
      <c r="C552" s="860"/>
      <c r="D552" s="860"/>
      <c r="E552" s="860"/>
      <c r="F552" s="860"/>
      <c r="G552" s="868"/>
      <c r="H552" s="860"/>
      <c r="I552" s="860"/>
      <c r="J552" s="860"/>
      <c r="K552" s="860"/>
      <c r="L552" s="860"/>
      <c r="M552" s="860"/>
      <c r="N552" s="860"/>
      <c r="O552" s="860"/>
      <c r="P552" s="860"/>
      <c r="Q552" s="860"/>
      <c r="R552" s="860"/>
      <c r="S552" s="860"/>
      <c r="T552" s="860"/>
      <c r="U552" s="860"/>
      <c r="V552" s="860"/>
      <c r="W552" s="860"/>
      <c r="X552" s="860"/>
      <c r="Y552" s="860"/>
      <c r="Z552" s="860"/>
      <c r="AA552" s="860"/>
      <c r="AB552" s="860"/>
      <c r="AC552" s="860"/>
      <c r="AD552" s="860"/>
      <c r="AE552" s="860"/>
    </row>
    <row r="553" spans="1:31" ht="15.75" customHeight="1" x14ac:dyDescent="0.25">
      <c r="A553" s="860"/>
      <c r="B553" s="860"/>
      <c r="C553" s="860"/>
      <c r="D553" s="860"/>
      <c r="E553" s="860"/>
      <c r="F553" s="860"/>
      <c r="G553" s="868"/>
      <c r="H553" s="860"/>
      <c r="I553" s="860"/>
      <c r="J553" s="860"/>
      <c r="K553" s="860"/>
      <c r="L553" s="860"/>
      <c r="M553" s="860"/>
      <c r="N553" s="860"/>
      <c r="O553" s="860"/>
      <c r="P553" s="860"/>
      <c r="Q553" s="860"/>
      <c r="R553" s="860"/>
      <c r="S553" s="860"/>
      <c r="T553" s="860"/>
      <c r="U553" s="860"/>
      <c r="V553" s="860"/>
      <c r="W553" s="860"/>
      <c r="X553" s="860"/>
      <c r="Y553" s="860"/>
      <c r="Z553" s="860"/>
      <c r="AA553" s="860"/>
      <c r="AB553" s="860"/>
      <c r="AC553" s="860"/>
      <c r="AD553" s="860"/>
      <c r="AE553" s="860"/>
    </row>
    <row r="554" spans="1:31" ht="15.75" customHeight="1" x14ac:dyDescent="0.25">
      <c r="A554" s="860"/>
      <c r="B554" s="860"/>
      <c r="C554" s="860"/>
      <c r="D554" s="860"/>
      <c r="E554" s="860"/>
      <c r="F554" s="860"/>
      <c r="G554" s="868"/>
      <c r="H554" s="860"/>
      <c r="I554" s="860"/>
      <c r="J554" s="860"/>
      <c r="K554" s="860"/>
      <c r="L554" s="860"/>
      <c r="M554" s="860"/>
      <c r="N554" s="860"/>
      <c r="O554" s="860"/>
      <c r="P554" s="860"/>
      <c r="Q554" s="860"/>
      <c r="R554" s="860"/>
      <c r="S554" s="860"/>
      <c r="T554" s="860"/>
      <c r="U554" s="860"/>
      <c r="V554" s="860"/>
      <c r="W554" s="860"/>
      <c r="X554" s="860"/>
      <c r="Y554" s="860"/>
      <c r="Z554" s="860"/>
      <c r="AA554" s="860"/>
      <c r="AB554" s="860"/>
      <c r="AC554" s="860"/>
      <c r="AD554" s="860"/>
      <c r="AE554" s="860"/>
    </row>
    <row r="555" spans="1:31" ht="15.75" customHeight="1" x14ac:dyDescent="0.25">
      <c r="A555" s="860"/>
      <c r="B555" s="860"/>
      <c r="C555" s="860"/>
      <c r="D555" s="860"/>
      <c r="E555" s="860"/>
      <c r="F555" s="860"/>
      <c r="G555" s="868"/>
      <c r="H555" s="860"/>
      <c r="I555" s="860"/>
      <c r="J555" s="860"/>
      <c r="K555" s="860"/>
      <c r="L555" s="860"/>
      <c r="M555" s="860"/>
      <c r="N555" s="860"/>
      <c r="O555" s="860"/>
      <c r="P555" s="860"/>
      <c r="Q555" s="860"/>
      <c r="R555" s="860"/>
      <c r="S555" s="860"/>
      <c r="T555" s="860"/>
      <c r="U555" s="860"/>
      <c r="V555" s="860"/>
      <c r="W555" s="860"/>
      <c r="X555" s="860"/>
      <c r="Y555" s="860"/>
      <c r="Z555" s="860"/>
      <c r="AA555" s="860"/>
      <c r="AB555" s="860"/>
      <c r="AC555" s="860"/>
      <c r="AD555" s="860"/>
      <c r="AE555" s="860"/>
    </row>
    <row r="556" spans="1:31" ht="15.75" customHeight="1" x14ac:dyDescent="0.25">
      <c r="A556" s="860"/>
      <c r="B556" s="860"/>
      <c r="C556" s="860"/>
      <c r="D556" s="860"/>
      <c r="E556" s="860"/>
      <c r="F556" s="860"/>
      <c r="G556" s="868"/>
      <c r="H556" s="860"/>
      <c r="I556" s="860"/>
      <c r="J556" s="860"/>
      <c r="K556" s="860"/>
      <c r="L556" s="860"/>
      <c r="M556" s="860"/>
      <c r="N556" s="860"/>
      <c r="O556" s="860"/>
      <c r="P556" s="860"/>
      <c r="Q556" s="860"/>
      <c r="R556" s="860"/>
      <c r="S556" s="860"/>
      <c r="T556" s="860"/>
      <c r="U556" s="860"/>
      <c r="V556" s="860"/>
      <c r="W556" s="860"/>
      <c r="X556" s="860"/>
      <c r="Y556" s="860"/>
      <c r="Z556" s="860"/>
      <c r="AA556" s="860"/>
      <c r="AB556" s="860"/>
      <c r="AC556" s="860"/>
      <c r="AD556" s="860"/>
      <c r="AE556" s="860"/>
    </row>
    <row r="557" spans="1:31" ht="15.75" customHeight="1" x14ac:dyDescent="0.25">
      <c r="A557" s="860"/>
      <c r="B557" s="860"/>
      <c r="C557" s="860"/>
      <c r="D557" s="860"/>
      <c r="E557" s="860"/>
      <c r="F557" s="860"/>
      <c r="G557" s="868"/>
      <c r="H557" s="860"/>
      <c r="I557" s="860"/>
      <c r="J557" s="860"/>
      <c r="K557" s="860"/>
      <c r="L557" s="860"/>
      <c r="M557" s="860"/>
      <c r="N557" s="860"/>
      <c r="O557" s="860"/>
      <c r="P557" s="860"/>
      <c r="Q557" s="860"/>
      <c r="R557" s="860"/>
      <c r="S557" s="860"/>
      <c r="T557" s="860"/>
      <c r="U557" s="860"/>
      <c r="V557" s="860"/>
      <c r="W557" s="860"/>
      <c r="X557" s="860"/>
      <c r="Y557" s="860"/>
      <c r="Z557" s="860"/>
      <c r="AA557" s="860"/>
      <c r="AB557" s="860"/>
      <c r="AC557" s="860"/>
      <c r="AD557" s="860"/>
      <c r="AE557" s="860"/>
    </row>
    <row r="558" spans="1:31" ht="15.75" customHeight="1" x14ac:dyDescent="0.25">
      <c r="A558" s="860"/>
      <c r="B558" s="860"/>
      <c r="C558" s="860"/>
      <c r="D558" s="860"/>
      <c r="E558" s="860"/>
      <c r="F558" s="860"/>
      <c r="G558" s="868"/>
      <c r="H558" s="860"/>
      <c r="I558" s="860"/>
      <c r="J558" s="860"/>
      <c r="K558" s="860"/>
      <c r="L558" s="860"/>
      <c r="M558" s="860"/>
      <c r="N558" s="860"/>
      <c r="O558" s="860"/>
      <c r="P558" s="860"/>
      <c r="Q558" s="860"/>
      <c r="R558" s="860"/>
      <c r="S558" s="860"/>
      <c r="T558" s="860"/>
      <c r="U558" s="860"/>
      <c r="V558" s="860"/>
      <c r="W558" s="860"/>
      <c r="X558" s="860"/>
      <c r="Y558" s="860"/>
      <c r="Z558" s="860"/>
      <c r="AA558" s="860"/>
      <c r="AB558" s="860"/>
      <c r="AC558" s="860"/>
      <c r="AD558" s="860"/>
      <c r="AE558" s="860"/>
    </row>
    <row r="559" spans="1:31" ht="15.75" customHeight="1" x14ac:dyDescent="0.25">
      <c r="A559" s="860"/>
      <c r="B559" s="860"/>
      <c r="C559" s="860"/>
      <c r="D559" s="860"/>
      <c r="E559" s="860"/>
      <c r="F559" s="860"/>
      <c r="G559" s="868"/>
      <c r="H559" s="860"/>
      <c r="I559" s="860"/>
      <c r="J559" s="860"/>
      <c r="K559" s="860"/>
      <c r="L559" s="860"/>
      <c r="M559" s="860"/>
      <c r="N559" s="860"/>
      <c r="O559" s="860"/>
      <c r="P559" s="860"/>
      <c r="Q559" s="860"/>
      <c r="R559" s="860"/>
      <c r="S559" s="860"/>
      <c r="T559" s="860"/>
      <c r="U559" s="860"/>
      <c r="V559" s="860"/>
      <c r="W559" s="860"/>
      <c r="X559" s="860"/>
      <c r="Y559" s="860"/>
      <c r="Z559" s="860"/>
      <c r="AA559" s="860"/>
      <c r="AB559" s="860"/>
      <c r="AC559" s="860"/>
      <c r="AD559" s="860"/>
      <c r="AE559" s="860"/>
    </row>
    <row r="560" spans="1:31" ht="15.75" customHeight="1" x14ac:dyDescent="0.25">
      <c r="A560" s="860"/>
      <c r="B560" s="860"/>
      <c r="C560" s="860"/>
      <c r="D560" s="860"/>
      <c r="E560" s="860"/>
      <c r="F560" s="860"/>
      <c r="G560" s="868"/>
      <c r="H560" s="860"/>
      <c r="I560" s="860"/>
      <c r="J560" s="860"/>
      <c r="K560" s="860"/>
      <c r="L560" s="860"/>
      <c r="M560" s="860"/>
      <c r="N560" s="860"/>
      <c r="O560" s="860"/>
      <c r="P560" s="860"/>
      <c r="Q560" s="860"/>
      <c r="R560" s="860"/>
      <c r="S560" s="860"/>
      <c r="T560" s="860"/>
      <c r="U560" s="860"/>
      <c r="V560" s="860"/>
      <c r="W560" s="860"/>
      <c r="X560" s="860"/>
      <c r="Y560" s="860"/>
      <c r="Z560" s="860"/>
      <c r="AA560" s="860"/>
      <c r="AB560" s="860"/>
      <c r="AC560" s="860"/>
      <c r="AD560" s="860"/>
      <c r="AE560" s="860"/>
    </row>
    <row r="561" spans="1:31" ht="15.75" customHeight="1" x14ac:dyDescent="0.25">
      <c r="A561" s="860"/>
      <c r="B561" s="860"/>
      <c r="C561" s="860"/>
      <c r="D561" s="860"/>
      <c r="E561" s="860"/>
      <c r="F561" s="860"/>
      <c r="G561" s="868"/>
      <c r="H561" s="860"/>
      <c r="I561" s="860"/>
      <c r="J561" s="860"/>
      <c r="K561" s="860"/>
      <c r="L561" s="860"/>
      <c r="M561" s="860"/>
      <c r="N561" s="860"/>
      <c r="O561" s="860"/>
      <c r="P561" s="860"/>
      <c r="Q561" s="860"/>
      <c r="R561" s="860"/>
      <c r="S561" s="860"/>
      <c r="T561" s="860"/>
      <c r="U561" s="860"/>
      <c r="V561" s="860"/>
      <c r="W561" s="860"/>
      <c r="X561" s="860"/>
      <c r="Y561" s="860"/>
      <c r="Z561" s="860"/>
      <c r="AA561" s="860"/>
      <c r="AB561" s="860"/>
      <c r="AC561" s="860"/>
      <c r="AD561" s="860"/>
      <c r="AE561" s="860"/>
    </row>
    <row r="562" spans="1:31" ht="15.75" customHeight="1" x14ac:dyDescent="0.25">
      <c r="A562" s="860"/>
      <c r="B562" s="860"/>
      <c r="C562" s="860"/>
      <c r="D562" s="860"/>
      <c r="E562" s="860"/>
      <c r="F562" s="860"/>
      <c r="G562" s="868"/>
      <c r="H562" s="860"/>
      <c r="I562" s="860"/>
      <c r="J562" s="860"/>
      <c r="K562" s="860"/>
      <c r="L562" s="860"/>
      <c r="M562" s="860"/>
      <c r="N562" s="860"/>
      <c r="O562" s="860"/>
      <c r="P562" s="860"/>
      <c r="Q562" s="860"/>
      <c r="R562" s="860"/>
      <c r="S562" s="860"/>
      <c r="T562" s="860"/>
      <c r="U562" s="860"/>
      <c r="V562" s="860"/>
      <c r="W562" s="860"/>
      <c r="X562" s="860"/>
      <c r="Y562" s="860"/>
      <c r="Z562" s="860"/>
      <c r="AA562" s="860"/>
      <c r="AB562" s="860"/>
      <c r="AC562" s="860"/>
      <c r="AD562" s="860"/>
      <c r="AE562" s="860"/>
    </row>
    <row r="563" spans="1:31" ht="15.75" customHeight="1" x14ac:dyDescent="0.25">
      <c r="A563" s="860"/>
      <c r="B563" s="860"/>
      <c r="C563" s="860"/>
      <c r="D563" s="860"/>
      <c r="E563" s="860"/>
      <c r="F563" s="860"/>
      <c r="G563" s="868"/>
      <c r="H563" s="860"/>
      <c r="I563" s="860"/>
      <c r="J563" s="860"/>
      <c r="K563" s="860"/>
      <c r="L563" s="860"/>
      <c r="M563" s="860"/>
      <c r="N563" s="860"/>
      <c r="O563" s="860"/>
      <c r="P563" s="860"/>
      <c r="Q563" s="860"/>
      <c r="R563" s="860"/>
      <c r="S563" s="860"/>
      <c r="T563" s="860"/>
      <c r="U563" s="860"/>
      <c r="V563" s="860"/>
      <c r="W563" s="860"/>
      <c r="X563" s="860"/>
      <c r="Y563" s="860"/>
      <c r="Z563" s="860"/>
      <c r="AA563" s="860"/>
      <c r="AB563" s="860"/>
      <c r="AC563" s="860"/>
      <c r="AD563" s="860"/>
      <c r="AE563" s="860"/>
    </row>
    <row r="564" spans="1:31" ht="15.75" customHeight="1" x14ac:dyDescent="0.25">
      <c r="A564" s="860"/>
      <c r="B564" s="860"/>
      <c r="C564" s="860"/>
      <c r="D564" s="860"/>
      <c r="E564" s="860"/>
      <c r="F564" s="860"/>
      <c r="G564" s="868"/>
      <c r="H564" s="860"/>
      <c r="I564" s="860"/>
      <c r="J564" s="860"/>
      <c r="K564" s="860"/>
      <c r="L564" s="860"/>
      <c r="M564" s="860"/>
      <c r="N564" s="860"/>
      <c r="O564" s="860"/>
      <c r="P564" s="860"/>
      <c r="Q564" s="860"/>
      <c r="R564" s="860"/>
      <c r="S564" s="860"/>
      <c r="T564" s="860"/>
      <c r="U564" s="860"/>
      <c r="V564" s="860"/>
      <c r="W564" s="860"/>
      <c r="X564" s="860"/>
      <c r="Y564" s="860"/>
      <c r="Z564" s="860"/>
      <c r="AA564" s="860"/>
      <c r="AB564" s="860"/>
      <c r="AC564" s="860"/>
      <c r="AD564" s="860"/>
      <c r="AE564" s="860"/>
    </row>
    <row r="565" spans="1:31" ht="15.75" customHeight="1" x14ac:dyDescent="0.25">
      <c r="A565" s="860"/>
      <c r="B565" s="860"/>
      <c r="C565" s="860"/>
      <c r="D565" s="860"/>
      <c r="E565" s="860"/>
      <c r="F565" s="860"/>
      <c r="G565" s="868"/>
      <c r="H565" s="860"/>
      <c r="I565" s="860"/>
      <c r="J565" s="860"/>
      <c r="K565" s="860"/>
      <c r="L565" s="860"/>
      <c r="M565" s="860"/>
      <c r="N565" s="860"/>
      <c r="O565" s="860"/>
      <c r="P565" s="860"/>
      <c r="Q565" s="860"/>
      <c r="R565" s="860"/>
      <c r="S565" s="860"/>
      <c r="T565" s="860"/>
      <c r="U565" s="860"/>
      <c r="V565" s="860"/>
      <c r="W565" s="860"/>
      <c r="X565" s="860"/>
      <c r="Y565" s="860"/>
      <c r="Z565" s="860"/>
      <c r="AA565" s="860"/>
      <c r="AB565" s="860"/>
      <c r="AC565" s="860"/>
      <c r="AD565" s="860"/>
      <c r="AE565" s="860"/>
    </row>
    <row r="566" spans="1:31" ht="15.75" customHeight="1" x14ac:dyDescent="0.25">
      <c r="A566" s="860"/>
      <c r="B566" s="860"/>
      <c r="C566" s="860"/>
      <c r="D566" s="860"/>
      <c r="E566" s="860"/>
      <c r="F566" s="860"/>
      <c r="G566" s="868"/>
      <c r="H566" s="860"/>
      <c r="I566" s="860"/>
      <c r="J566" s="860"/>
      <c r="K566" s="860"/>
      <c r="L566" s="860"/>
      <c r="M566" s="860"/>
      <c r="N566" s="860"/>
      <c r="O566" s="860"/>
      <c r="P566" s="860"/>
      <c r="Q566" s="860"/>
      <c r="R566" s="860"/>
      <c r="S566" s="860"/>
      <c r="T566" s="860"/>
      <c r="U566" s="860"/>
      <c r="V566" s="860"/>
      <c r="W566" s="860"/>
      <c r="X566" s="860"/>
      <c r="Y566" s="860"/>
      <c r="Z566" s="860"/>
      <c r="AA566" s="860"/>
      <c r="AB566" s="860"/>
      <c r="AC566" s="860"/>
      <c r="AD566" s="860"/>
      <c r="AE566" s="860"/>
    </row>
    <row r="567" spans="1:31" ht="15.75" customHeight="1" x14ac:dyDescent="0.25">
      <c r="A567" s="860"/>
      <c r="B567" s="860"/>
      <c r="C567" s="860"/>
      <c r="D567" s="860"/>
      <c r="E567" s="860"/>
      <c r="F567" s="860"/>
      <c r="G567" s="868"/>
      <c r="H567" s="860"/>
      <c r="I567" s="860"/>
      <c r="J567" s="860"/>
      <c r="K567" s="860"/>
      <c r="L567" s="860"/>
      <c r="M567" s="860"/>
      <c r="N567" s="860"/>
      <c r="O567" s="860"/>
      <c r="P567" s="860"/>
      <c r="Q567" s="860"/>
      <c r="R567" s="860"/>
      <c r="S567" s="860"/>
      <c r="T567" s="860"/>
      <c r="U567" s="860"/>
      <c r="V567" s="860"/>
      <c r="W567" s="860"/>
      <c r="X567" s="860"/>
      <c r="Y567" s="860"/>
      <c r="Z567" s="860"/>
      <c r="AA567" s="860"/>
      <c r="AB567" s="860"/>
      <c r="AC567" s="860"/>
      <c r="AD567" s="860"/>
      <c r="AE567" s="860"/>
    </row>
    <row r="568" spans="1:31" ht="15.75" customHeight="1" x14ac:dyDescent="0.25">
      <c r="A568" s="860"/>
      <c r="B568" s="860"/>
      <c r="C568" s="860"/>
      <c r="D568" s="860"/>
      <c r="E568" s="860"/>
      <c r="F568" s="860"/>
      <c r="G568" s="868"/>
      <c r="H568" s="860"/>
      <c r="I568" s="860"/>
      <c r="J568" s="860"/>
      <c r="K568" s="860"/>
      <c r="L568" s="860"/>
      <c r="M568" s="860"/>
      <c r="N568" s="860"/>
      <c r="O568" s="860"/>
      <c r="P568" s="860"/>
      <c r="Q568" s="860"/>
      <c r="R568" s="860"/>
      <c r="S568" s="860"/>
      <c r="T568" s="860"/>
      <c r="U568" s="860"/>
      <c r="V568" s="860"/>
      <c r="W568" s="860"/>
      <c r="X568" s="860"/>
      <c r="Y568" s="860"/>
      <c r="Z568" s="860"/>
      <c r="AA568" s="860"/>
      <c r="AB568" s="860"/>
      <c r="AC568" s="860"/>
      <c r="AD568" s="860"/>
      <c r="AE568" s="860"/>
    </row>
    <row r="569" spans="1:31" ht="15.75" customHeight="1" x14ac:dyDescent="0.25">
      <c r="A569" s="860"/>
      <c r="B569" s="860"/>
      <c r="C569" s="860"/>
      <c r="D569" s="860"/>
      <c r="E569" s="860"/>
      <c r="F569" s="860"/>
      <c r="G569" s="868"/>
      <c r="H569" s="860"/>
      <c r="I569" s="860"/>
      <c r="J569" s="860"/>
      <c r="K569" s="860"/>
      <c r="L569" s="860"/>
      <c r="M569" s="860"/>
      <c r="N569" s="860"/>
      <c r="O569" s="860"/>
      <c r="P569" s="860"/>
      <c r="Q569" s="860"/>
      <c r="R569" s="860"/>
      <c r="S569" s="860"/>
      <c r="T569" s="860"/>
      <c r="U569" s="860"/>
      <c r="V569" s="860"/>
      <c r="W569" s="860"/>
      <c r="X569" s="860"/>
      <c r="Y569" s="860"/>
      <c r="Z569" s="860"/>
      <c r="AA569" s="860"/>
      <c r="AB569" s="860"/>
      <c r="AC569" s="860"/>
      <c r="AD569" s="860"/>
      <c r="AE569" s="860"/>
    </row>
    <row r="570" spans="1:31" ht="15.75" customHeight="1" x14ac:dyDescent="0.25">
      <c r="A570" s="860"/>
      <c r="B570" s="860"/>
      <c r="C570" s="860"/>
      <c r="D570" s="860"/>
      <c r="E570" s="860"/>
      <c r="F570" s="860"/>
      <c r="G570" s="868"/>
      <c r="H570" s="860"/>
      <c r="I570" s="860"/>
      <c r="J570" s="860"/>
      <c r="K570" s="860"/>
      <c r="L570" s="860"/>
      <c r="M570" s="860"/>
      <c r="N570" s="860"/>
      <c r="O570" s="860"/>
      <c r="P570" s="860"/>
      <c r="Q570" s="860"/>
      <c r="R570" s="860"/>
      <c r="S570" s="860"/>
      <c r="T570" s="860"/>
      <c r="U570" s="860"/>
      <c r="V570" s="860"/>
      <c r="W570" s="860"/>
      <c r="X570" s="860"/>
      <c r="Y570" s="860"/>
      <c r="Z570" s="860"/>
      <c r="AA570" s="860"/>
      <c r="AB570" s="860"/>
      <c r="AC570" s="860"/>
      <c r="AD570" s="860"/>
      <c r="AE570" s="860"/>
    </row>
    <row r="571" spans="1:31" ht="15.75" customHeight="1" x14ac:dyDescent="0.25">
      <c r="A571" s="860"/>
      <c r="B571" s="860"/>
      <c r="C571" s="860"/>
      <c r="D571" s="860"/>
      <c r="E571" s="860"/>
      <c r="F571" s="860"/>
      <c r="G571" s="868"/>
      <c r="H571" s="860"/>
      <c r="I571" s="860"/>
      <c r="J571" s="860"/>
      <c r="K571" s="860"/>
      <c r="L571" s="860"/>
      <c r="M571" s="860"/>
      <c r="N571" s="860"/>
      <c r="O571" s="860"/>
      <c r="P571" s="860"/>
      <c r="Q571" s="860"/>
      <c r="R571" s="860"/>
      <c r="S571" s="860"/>
      <c r="T571" s="860"/>
      <c r="U571" s="860"/>
      <c r="V571" s="860"/>
      <c r="W571" s="860"/>
      <c r="X571" s="860"/>
      <c r="Y571" s="860"/>
      <c r="Z571" s="860"/>
      <c r="AA571" s="860"/>
      <c r="AB571" s="860"/>
      <c r="AC571" s="860"/>
      <c r="AD571" s="860"/>
      <c r="AE571" s="860"/>
    </row>
    <row r="572" spans="1:31" ht="15.75" customHeight="1" x14ac:dyDescent="0.25">
      <c r="A572" s="860"/>
      <c r="B572" s="860"/>
      <c r="C572" s="860"/>
      <c r="D572" s="860"/>
      <c r="E572" s="860"/>
      <c r="F572" s="860"/>
      <c r="G572" s="868"/>
      <c r="H572" s="860"/>
      <c r="I572" s="860"/>
      <c r="J572" s="860"/>
      <c r="K572" s="860"/>
      <c r="L572" s="860"/>
      <c r="M572" s="860"/>
      <c r="N572" s="860"/>
      <c r="O572" s="860"/>
      <c r="P572" s="860"/>
      <c r="Q572" s="860"/>
      <c r="R572" s="860"/>
      <c r="S572" s="860"/>
      <c r="T572" s="860"/>
      <c r="U572" s="860"/>
      <c r="V572" s="860"/>
      <c r="W572" s="860"/>
      <c r="X572" s="860"/>
      <c r="Y572" s="860"/>
      <c r="Z572" s="860"/>
      <c r="AA572" s="860"/>
      <c r="AB572" s="860"/>
      <c r="AC572" s="860"/>
      <c r="AD572" s="860"/>
      <c r="AE572" s="860"/>
    </row>
    <row r="573" spans="1:31" ht="15.75" customHeight="1" x14ac:dyDescent="0.25">
      <c r="A573" s="860"/>
      <c r="B573" s="860"/>
      <c r="C573" s="860"/>
      <c r="D573" s="860"/>
      <c r="E573" s="860"/>
      <c r="F573" s="860"/>
      <c r="G573" s="868"/>
      <c r="H573" s="860"/>
      <c r="I573" s="860"/>
      <c r="J573" s="860"/>
      <c r="K573" s="860"/>
      <c r="L573" s="860"/>
      <c r="M573" s="860"/>
      <c r="N573" s="860"/>
      <c r="O573" s="860"/>
      <c r="P573" s="860"/>
      <c r="Q573" s="860"/>
      <c r="R573" s="860"/>
      <c r="S573" s="860"/>
      <c r="T573" s="860"/>
      <c r="U573" s="860"/>
      <c r="V573" s="860"/>
      <c r="W573" s="860"/>
      <c r="X573" s="860"/>
      <c r="Y573" s="860"/>
      <c r="Z573" s="860"/>
      <c r="AA573" s="860"/>
      <c r="AB573" s="860"/>
      <c r="AC573" s="860"/>
      <c r="AD573" s="860"/>
      <c r="AE573" s="860"/>
    </row>
    <row r="574" spans="1:31" ht="15.75" customHeight="1" x14ac:dyDescent="0.25">
      <c r="A574" s="860"/>
      <c r="B574" s="860"/>
      <c r="C574" s="860"/>
      <c r="D574" s="860"/>
      <c r="E574" s="860"/>
      <c r="F574" s="860"/>
      <c r="G574" s="868"/>
      <c r="H574" s="860"/>
      <c r="I574" s="860"/>
      <c r="J574" s="860"/>
      <c r="K574" s="860"/>
      <c r="L574" s="860"/>
      <c r="M574" s="860"/>
      <c r="N574" s="860"/>
      <c r="O574" s="860"/>
      <c r="P574" s="860"/>
      <c r="Q574" s="860"/>
      <c r="R574" s="860"/>
      <c r="S574" s="860"/>
      <c r="T574" s="860"/>
      <c r="U574" s="860"/>
      <c r="V574" s="860"/>
      <c r="W574" s="860"/>
      <c r="X574" s="860"/>
      <c r="Y574" s="860"/>
      <c r="Z574" s="860"/>
      <c r="AA574" s="860"/>
      <c r="AB574" s="860"/>
      <c r="AC574" s="860"/>
      <c r="AD574" s="860"/>
      <c r="AE574" s="860"/>
    </row>
    <row r="575" spans="1:31" ht="15.75" customHeight="1" x14ac:dyDescent="0.25">
      <c r="A575" s="860"/>
      <c r="B575" s="860"/>
      <c r="C575" s="860"/>
      <c r="D575" s="860"/>
      <c r="E575" s="860"/>
      <c r="F575" s="860"/>
      <c r="G575" s="868"/>
      <c r="H575" s="860"/>
      <c r="I575" s="860"/>
      <c r="J575" s="860"/>
      <c r="K575" s="860"/>
      <c r="L575" s="860"/>
      <c r="M575" s="860"/>
      <c r="N575" s="860"/>
      <c r="O575" s="860"/>
      <c r="P575" s="860"/>
      <c r="Q575" s="860"/>
      <c r="R575" s="860"/>
      <c r="S575" s="860"/>
      <c r="T575" s="860"/>
      <c r="U575" s="860"/>
      <c r="V575" s="860"/>
      <c r="W575" s="860"/>
      <c r="X575" s="860"/>
      <c r="Y575" s="860"/>
      <c r="Z575" s="860"/>
      <c r="AA575" s="860"/>
      <c r="AB575" s="860"/>
      <c r="AC575" s="860"/>
      <c r="AD575" s="860"/>
      <c r="AE575" s="860"/>
    </row>
    <row r="576" spans="1:31" ht="15.75" customHeight="1" x14ac:dyDescent="0.25">
      <c r="A576" s="860"/>
      <c r="B576" s="860"/>
      <c r="C576" s="860"/>
      <c r="D576" s="860"/>
      <c r="E576" s="860"/>
      <c r="F576" s="860"/>
      <c r="G576" s="868"/>
      <c r="H576" s="860"/>
      <c r="I576" s="860"/>
      <c r="J576" s="860"/>
      <c r="K576" s="860"/>
      <c r="L576" s="860"/>
      <c r="M576" s="860"/>
      <c r="N576" s="860"/>
      <c r="O576" s="860"/>
      <c r="P576" s="860"/>
      <c r="Q576" s="860"/>
      <c r="R576" s="860"/>
      <c r="S576" s="860"/>
      <c r="T576" s="860"/>
      <c r="U576" s="860"/>
      <c r="V576" s="860"/>
      <c r="W576" s="860"/>
      <c r="X576" s="860"/>
      <c r="Y576" s="860"/>
      <c r="Z576" s="860"/>
      <c r="AA576" s="860"/>
      <c r="AB576" s="860"/>
      <c r="AC576" s="860"/>
      <c r="AD576" s="860"/>
      <c r="AE576" s="860"/>
    </row>
    <row r="577" spans="1:31" ht="15.75" customHeight="1" x14ac:dyDescent="0.25">
      <c r="A577" s="860"/>
      <c r="B577" s="860"/>
      <c r="C577" s="860"/>
      <c r="D577" s="860"/>
      <c r="E577" s="860"/>
      <c r="F577" s="860"/>
      <c r="G577" s="868"/>
      <c r="H577" s="860"/>
      <c r="I577" s="860"/>
      <c r="J577" s="860"/>
      <c r="K577" s="860"/>
      <c r="L577" s="860"/>
      <c r="M577" s="860"/>
      <c r="N577" s="860"/>
      <c r="O577" s="860"/>
      <c r="P577" s="860"/>
      <c r="Q577" s="860"/>
      <c r="R577" s="860"/>
      <c r="S577" s="860"/>
      <c r="T577" s="860"/>
      <c r="U577" s="860"/>
      <c r="V577" s="860"/>
      <c r="W577" s="860"/>
      <c r="X577" s="860"/>
      <c r="Y577" s="860"/>
      <c r="Z577" s="860"/>
      <c r="AA577" s="860"/>
      <c r="AB577" s="860"/>
      <c r="AC577" s="860"/>
      <c r="AD577" s="860"/>
      <c r="AE577" s="860"/>
    </row>
    <row r="578" spans="1:31" ht="15.75" customHeight="1" x14ac:dyDescent="0.25">
      <c r="A578" s="860"/>
      <c r="B578" s="860"/>
      <c r="C578" s="860"/>
      <c r="D578" s="860"/>
      <c r="E578" s="860"/>
      <c r="F578" s="860"/>
      <c r="G578" s="868"/>
      <c r="H578" s="860"/>
      <c r="I578" s="860"/>
      <c r="J578" s="860"/>
      <c r="K578" s="860"/>
      <c r="L578" s="860"/>
      <c r="M578" s="860"/>
      <c r="N578" s="860"/>
      <c r="O578" s="860"/>
      <c r="P578" s="860"/>
      <c r="Q578" s="860"/>
      <c r="R578" s="860"/>
      <c r="S578" s="860"/>
      <c r="T578" s="860"/>
      <c r="U578" s="860"/>
      <c r="V578" s="860"/>
      <c r="W578" s="860"/>
      <c r="X578" s="860"/>
      <c r="Y578" s="860"/>
      <c r="Z578" s="860"/>
      <c r="AA578" s="860"/>
      <c r="AB578" s="860"/>
      <c r="AC578" s="860"/>
      <c r="AD578" s="860"/>
      <c r="AE578" s="860"/>
    </row>
    <row r="579" spans="1:31" ht="15.75" customHeight="1" x14ac:dyDescent="0.25">
      <c r="A579" s="860"/>
      <c r="B579" s="860"/>
      <c r="C579" s="860"/>
      <c r="D579" s="860"/>
      <c r="E579" s="860"/>
      <c r="F579" s="860"/>
      <c r="G579" s="868"/>
      <c r="H579" s="860"/>
      <c r="I579" s="860"/>
      <c r="J579" s="860"/>
      <c r="K579" s="860"/>
      <c r="L579" s="860"/>
      <c r="M579" s="860"/>
      <c r="N579" s="860"/>
      <c r="O579" s="860"/>
      <c r="P579" s="860"/>
      <c r="Q579" s="860"/>
      <c r="R579" s="860"/>
      <c r="S579" s="860"/>
      <c r="T579" s="860"/>
      <c r="U579" s="860"/>
      <c r="V579" s="860"/>
      <c r="W579" s="860"/>
      <c r="X579" s="860"/>
      <c r="Y579" s="860"/>
      <c r="Z579" s="860"/>
      <c r="AA579" s="860"/>
      <c r="AB579" s="860"/>
      <c r="AC579" s="860"/>
      <c r="AD579" s="860"/>
      <c r="AE579" s="860"/>
    </row>
    <row r="580" spans="1:31" ht="15.75" customHeight="1" x14ac:dyDescent="0.25">
      <c r="A580" s="860"/>
      <c r="B580" s="860"/>
      <c r="C580" s="860"/>
      <c r="D580" s="860"/>
      <c r="E580" s="860"/>
      <c r="F580" s="860"/>
      <c r="G580" s="868"/>
      <c r="H580" s="860"/>
      <c r="I580" s="860"/>
      <c r="J580" s="860"/>
      <c r="K580" s="860"/>
      <c r="L580" s="860"/>
      <c r="M580" s="860"/>
      <c r="N580" s="860"/>
      <c r="O580" s="860"/>
      <c r="P580" s="860"/>
      <c r="Q580" s="860"/>
      <c r="R580" s="860"/>
      <c r="S580" s="860"/>
      <c r="T580" s="860"/>
      <c r="U580" s="860"/>
      <c r="V580" s="860"/>
      <c r="W580" s="860"/>
      <c r="X580" s="860"/>
      <c r="Y580" s="860"/>
      <c r="Z580" s="860"/>
      <c r="AA580" s="860"/>
      <c r="AB580" s="860"/>
      <c r="AC580" s="860"/>
      <c r="AD580" s="860"/>
      <c r="AE580" s="860"/>
    </row>
    <row r="581" spans="1:31" ht="15.75" customHeight="1" x14ac:dyDescent="0.25">
      <c r="A581" s="860"/>
      <c r="B581" s="860"/>
      <c r="C581" s="860"/>
      <c r="D581" s="860"/>
      <c r="E581" s="860"/>
      <c r="F581" s="860"/>
      <c r="G581" s="868"/>
      <c r="H581" s="860"/>
      <c r="I581" s="860"/>
      <c r="J581" s="860"/>
      <c r="K581" s="860"/>
      <c r="L581" s="860"/>
      <c r="M581" s="860"/>
      <c r="N581" s="860"/>
      <c r="O581" s="860"/>
      <c r="P581" s="860"/>
      <c r="Q581" s="860"/>
      <c r="R581" s="860"/>
      <c r="S581" s="860"/>
      <c r="T581" s="860"/>
      <c r="U581" s="860"/>
      <c r="V581" s="860"/>
      <c r="W581" s="860"/>
      <c r="X581" s="860"/>
      <c r="Y581" s="860"/>
      <c r="Z581" s="860"/>
      <c r="AA581" s="860"/>
      <c r="AB581" s="860"/>
      <c r="AC581" s="860"/>
      <c r="AD581" s="860"/>
      <c r="AE581" s="860"/>
    </row>
    <row r="582" spans="1:31" ht="15.75" customHeight="1" x14ac:dyDescent="0.25">
      <c r="A582" s="860"/>
      <c r="B582" s="860"/>
      <c r="C582" s="860"/>
      <c r="D582" s="860"/>
      <c r="E582" s="860"/>
      <c r="F582" s="860"/>
      <c r="G582" s="868"/>
      <c r="H582" s="860"/>
      <c r="I582" s="860"/>
      <c r="J582" s="860"/>
      <c r="K582" s="860"/>
      <c r="L582" s="860"/>
      <c r="M582" s="860"/>
      <c r="N582" s="860"/>
      <c r="O582" s="860"/>
      <c r="P582" s="860"/>
      <c r="Q582" s="860"/>
      <c r="R582" s="860"/>
      <c r="S582" s="860"/>
      <c r="T582" s="860"/>
      <c r="U582" s="860"/>
      <c r="V582" s="860"/>
      <c r="W582" s="860"/>
      <c r="X582" s="860"/>
      <c r="Y582" s="860"/>
      <c r="Z582" s="860"/>
      <c r="AA582" s="860"/>
      <c r="AB582" s="860"/>
      <c r="AC582" s="860"/>
      <c r="AD582" s="860"/>
      <c r="AE582" s="860"/>
    </row>
    <row r="583" spans="1:31" ht="15.75" customHeight="1" x14ac:dyDescent="0.25">
      <c r="A583" s="860"/>
      <c r="B583" s="860"/>
      <c r="C583" s="860"/>
      <c r="D583" s="860"/>
      <c r="E583" s="860"/>
      <c r="F583" s="860"/>
      <c r="G583" s="868"/>
      <c r="H583" s="860"/>
      <c r="I583" s="860"/>
      <c r="J583" s="860"/>
      <c r="K583" s="860"/>
      <c r="L583" s="860"/>
      <c r="M583" s="860"/>
      <c r="N583" s="860"/>
      <c r="O583" s="860"/>
      <c r="P583" s="860"/>
      <c r="Q583" s="860"/>
      <c r="R583" s="860"/>
      <c r="S583" s="860"/>
      <c r="T583" s="860"/>
      <c r="U583" s="860"/>
      <c r="V583" s="860"/>
      <c r="W583" s="860"/>
      <c r="X583" s="860"/>
      <c r="Y583" s="860"/>
      <c r="Z583" s="860"/>
      <c r="AA583" s="860"/>
      <c r="AB583" s="860"/>
      <c r="AC583" s="860"/>
      <c r="AD583" s="860"/>
      <c r="AE583" s="860"/>
    </row>
    <row r="584" spans="1:31" ht="15.75" customHeight="1" x14ac:dyDescent="0.25">
      <c r="A584" s="860"/>
      <c r="B584" s="860"/>
      <c r="C584" s="860"/>
      <c r="D584" s="860"/>
      <c r="E584" s="860"/>
      <c r="F584" s="860"/>
      <c r="G584" s="868"/>
      <c r="H584" s="860"/>
      <c r="I584" s="860"/>
      <c r="J584" s="860"/>
      <c r="K584" s="860"/>
      <c r="L584" s="860"/>
      <c r="M584" s="860"/>
      <c r="N584" s="860"/>
      <c r="O584" s="860"/>
      <c r="P584" s="860"/>
      <c r="Q584" s="860"/>
      <c r="R584" s="860"/>
      <c r="S584" s="860"/>
      <c r="T584" s="860"/>
      <c r="U584" s="860"/>
      <c r="V584" s="860"/>
      <c r="W584" s="860"/>
      <c r="X584" s="860"/>
      <c r="Y584" s="860"/>
      <c r="Z584" s="860"/>
      <c r="AA584" s="860"/>
      <c r="AB584" s="860"/>
      <c r="AC584" s="860"/>
      <c r="AD584" s="860"/>
      <c r="AE584" s="860"/>
    </row>
    <row r="585" spans="1:31" ht="15.75" customHeight="1" x14ac:dyDescent="0.25">
      <c r="A585" s="860"/>
      <c r="B585" s="860"/>
      <c r="C585" s="860"/>
      <c r="D585" s="860"/>
      <c r="E585" s="860"/>
      <c r="F585" s="860"/>
      <c r="G585" s="868"/>
      <c r="H585" s="860"/>
      <c r="I585" s="860"/>
      <c r="J585" s="860"/>
      <c r="K585" s="860"/>
      <c r="L585" s="860"/>
      <c r="M585" s="860"/>
      <c r="N585" s="860"/>
      <c r="O585" s="860"/>
      <c r="P585" s="860"/>
      <c r="Q585" s="860"/>
      <c r="R585" s="860"/>
      <c r="S585" s="860"/>
      <c r="T585" s="860"/>
      <c r="U585" s="860"/>
      <c r="V585" s="860"/>
      <c r="W585" s="860"/>
      <c r="X585" s="860"/>
      <c r="Y585" s="860"/>
      <c r="Z585" s="860"/>
      <c r="AA585" s="860"/>
      <c r="AB585" s="860"/>
      <c r="AC585" s="860"/>
      <c r="AD585" s="860"/>
      <c r="AE585" s="860"/>
    </row>
    <row r="586" spans="1:31" ht="15.75" customHeight="1" x14ac:dyDescent="0.25">
      <c r="A586" s="860"/>
      <c r="B586" s="860"/>
      <c r="C586" s="860"/>
      <c r="D586" s="860"/>
      <c r="E586" s="860"/>
      <c r="F586" s="860"/>
      <c r="G586" s="868"/>
      <c r="H586" s="860"/>
      <c r="I586" s="860"/>
      <c r="J586" s="860"/>
      <c r="K586" s="860"/>
      <c r="L586" s="860"/>
      <c r="M586" s="860"/>
      <c r="N586" s="860"/>
      <c r="O586" s="860"/>
      <c r="P586" s="860"/>
      <c r="Q586" s="860"/>
      <c r="R586" s="860"/>
      <c r="S586" s="860"/>
      <c r="T586" s="860"/>
      <c r="U586" s="860"/>
      <c r="V586" s="860"/>
      <c r="W586" s="860"/>
      <c r="X586" s="860"/>
      <c r="Y586" s="860"/>
      <c r="Z586" s="860"/>
      <c r="AA586" s="860"/>
      <c r="AB586" s="860"/>
      <c r="AC586" s="860"/>
      <c r="AD586" s="860"/>
      <c r="AE586" s="860"/>
    </row>
    <row r="587" spans="1:31" ht="15.75" customHeight="1" x14ac:dyDescent="0.25">
      <c r="A587" s="860"/>
      <c r="B587" s="860"/>
      <c r="C587" s="860"/>
      <c r="D587" s="860"/>
      <c r="E587" s="860"/>
      <c r="F587" s="860"/>
      <c r="G587" s="868"/>
      <c r="H587" s="860"/>
      <c r="I587" s="860"/>
      <c r="J587" s="860"/>
      <c r="K587" s="860"/>
      <c r="L587" s="860"/>
      <c r="M587" s="860"/>
      <c r="N587" s="860"/>
      <c r="O587" s="860"/>
      <c r="P587" s="860"/>
      <c r="Q587" s="860"/>
      <c r="R587" s="860"/>
      <c r="S587" s="860"/>
      <c r="T587" s="860"/>
      <c r="U587" s="860"/>
      <c r="V587" s="860"/>
      <c r="W587" s="860"/>
      <c r="X587" s="860"/>
      <c r="Y587" s="860"/>
      <c r="Z587" s="860"/>
      <c r="AA587" s="860"/>
      <c r="AB587" s="860"/>
      <c r="AC587" s="860"/>
      <c r="AD587" s="860"/>
      <c r="AE587" s="860"/>
    </row>
    <row r="588" spans="1:31" ht="15.75" customHeight="1" x14ac:dyDescent="0.25">
      <c r="A588" s="860"/>
      <c r="B588" s="860"/>
      <c r="C588" s="860"/>
      <c r="D588" s="860"/>
      <c r="E588" s="860"/>
      <c r="F588" s="860"/>
      <c r="G588" s="868"/>
      <c r="H588" s="860"/>
      <c r="I588" s="860"/>
      <c r="J588" s="860"/>
      <c r="K588" s="860"/>
      <c r="L588" s="860"/>
      <c r="M588" s="860"/>
      <c r="N588" s="860"/>
      <c r="O588" s="860"/>
      <c r="P588" s="860"/>
      <c r="Q588" s="860"/>
      <c r="R588" s="860"/>
      <c r="S588" s="860"/>
      <c r="T588" s="860"/>
      <c r="U588" s="860"/>
      <c r="V588" s="860"/>
      <c r="W588" s="860"/>
      <c r="X588" s="860"/>
      <c r="Y588" s="860"/>
      <c r="Z588" s="860"/>
      <c r="AA588" s="860"/>
      <c r="AB588" s="860"/>
      <c r="AC588" s="860"/>
      <c r="AD588" s="860"/>
      <c r="AE588" s="860"/>
    </row>
    <row r="589" spans="1:31" ht="15.75" customHeight="1" x14ac:dyDescent="0.25">
      <c r="A589" s="860"/>
      <c r="B589" s="860"/>
      <c r="C589" s="860"/>
      <c r="D589" s="860"/>
      <c r="E589" s="860"/>
      <c r="F589" s="860"/>
      <c r="G589" s="868"/>
      <c r="H589" s="860"/>
      <c r="I589" s="860"/>
      <c r="J589" s="860"/>
      <c r="K589" s="860"/>
      <c r="L589" s="860"/>
      <c r="M589" s="860"/>
      <c r="N589" s="860"/>
      <c r="O589" s="860"/>
      <c r="P589" s="860"/>
      <c r="Q589" s="860"/>
      <c r="R589" s="860"/>
      <c r="S589" s="860"/>
      <c r="T589" s="860"/>
      <c r="U589" s="860"/>
      <c r="V589" s="860"/>
      <c r="W589" s="860"/>
      <c r="X589" s="860"/>
      <c r="Y589" s="860"/>
      <c r="Z589" s="860"/>
      <c r="AA589" s="860"/>
      <c r="AB589" s="860"/>
      <c r="AC589" s="860"/>
      <c r="AD589" s="860"/>
      <c r="AE589" s="860"/>
    </row>
    <row r="590" spans="1:31" ht="15.75" customHeight="1" x14ac:dyDescent="0.25">
      <c r="A590" s="860"/>
      <c r="B590" s="860"/>
      <c r="C590" s="860"/>
      <c r="D590" s="860"/>
      <c r="E590" s="860"/>
      <c r="F590" s="860"/>
      <c r="G590" s="868"/>
      <c r="H590" s="860"/>
      <c r="I590" s="860"/>
      <c r="J590" s="860"/>
      <c r="K590" s="860"/>
      <c r="L590" s="860"/>
      <c r="M590" s="860"/>
      <c r="N590" s="860"/>
      <c r="O590" s="860"/>
      <c r="P590" s="860"/>
      <c r="Q590" s="860"/>
      <c r="R590" s="860"/>
      <c r="S590" s="860"/>
      <c r="T590" s="860"/>
      <c r="U590" s="860"/>
      <c r="V590" s="860"/>
      <c r="W590" s="860"/>
      <c r="X590" s="860"/>
      <c r="Y590" s="860"/>
      <c r="Z590" s="860"/>
      <c r="AA590" s="860"/>
      <c r="AB590" s="860"/>
      <c r="AC590" s="860"/>
      <c r="AD590" s="860"/>
      <c r="AE590" s="860"/>
    </row>
    <row r="591" spans="1:31" ht="15.75" customHeight="1" x14ac:dyDescent="0.25">
      <c r="A591" s="860"/>
      <c r="B591" s="860"/>
      <c r="C591" s="860"/>
      <c r="D591" s="860"/>
      <c r="E591" s="860"/>
      <c r="F591" s="860"/>
      <c r="G591" s="868"/>
      <c r="H591" s="860"/>
      <c r="I591" s="860"/>
      <c r="J591" s="860"/>
      <c r="K591" s="860"/>
      <c r="L591" s="860"/>
      <c r="M591" s="860"/>
      <c r="N591" s="860"/>
      <c r="O591" s="860"/>
      <c r="P591" s="860"/>
      <c r="Q591" s="860"/>
      <c r="R591" s="860"/>
      <c r="S591" s="860"/>
      <c r="T591" s="860"/>
      <c r="U591" s="860"/>
      <c r="V591" s="860"/>
      <c r="W591" s="860"/>
      <c r="X591" s="860"/>
      <c r="Y591" s="860"/>
      <c r="Z591" s="860"/>
      <c r="AA591" s="860"/>
      <c r="AB591" s="860"/>
      <c r="AC591" s="860"/>
      <c r="AD591" s="860"/>
      <c r="AE591" s="860"/>
    </row>
    <row r="592" spans="1:31" ht="15.75" customHeight="1" x14ac:dyDescent="0.25">
      <c r="A592" s="860"/>
      <c r="B592" s="860"/>
      <c r="C592" s="860"/>
      <c r="D592" s="860"/>
      <c r="E592" s="860"/>
      <c r="F592" s="860"/>
      <c r="G592" s="868"/>
      <c r="H592" s="860"/>
      <c r="I592" s="860"/>
      <c r="J592" s="860"/>
      <c r="K592" s="860"/>
      <c r="L592" s="860"/>
      <c r="M592" s="860"/>
      <c r="N592" s="860"/>
      <c r="O592" s="860"/>
      <c r="P592" s="860"/>
      <c r="Q592" s="860"/>
      <c r="R592" s="860"/>
      <c r="S592" s="860"/>
      <c r="T592" s="860"/>
      <c r="U592" s="860"/>
      <c r="V592" s="860"/>
      <c r="W592" s="860"/>
      <c r="X592" s="860"/>
      <c r="Y592" s="860"/>
      <c r="Z592" s="860"/>
      <c r="AA592" s="860"/>
      <c r="AB592" s="860"/>
      <c r="AC592" s="860"/>
      <c r="AD592" s="860"/>
      <c r="AE592" s="860"/>
    </row>
    <row r="593" spans="1:31" ht="15.75" customHeight="1" x14ac:dyDescent="0.25">
      <c r="A593" s="860"/>
      <c r="B593" s="860"/>
      <c r="C593" s="860"/>
      <c r="D593" s="860"/>
      <c r="E593" s="860"/>
      <c r="F593" s="860"/>
      <c r="G593" s="868"/>
      <c r="H593" s="860"/>
      <c r="I593" s="860"/>
      <c r="J593" s="860"/>
      <c r="K593" s="860"/>
      <c r="L593" s="860"/>
      <c r="M593" s="860"/>
      <c r="N593" s="860"/>
      <c r="O593" s="860"/>
      <c r="P593" s="860"/>
      <c r="Q593" s="860"/>
      <c r="R593" s="860"/>
      <c r="S593" s="860"/>
      <c r="T593" s="860"/>
      <c r="U593" s="860"/>
      <c r="V593" s="860"/>
      <c r="W593" s="860"/>
      <c r="X593" s="860"/>
      <c r="Y593" s="860"/>
      <c r="Z593" s="860"/>
      <c r="AA593" s="860"/>
      <c r="AB593" s="860"/>
      <c r="AC593" s="860"/>
      <c r="AD593" s="860"/>
      <c r="AE593" s="860"/>
    </row>
    <row r="594" spans="1:31" ht="15.75" customHeight="1" x14ac:dyDescent="0.25">
      <c r="A594" s="860"/>
      <c r="B594" s="860"/>
      <c r="C594" s="860"/>
      <c r="D594" s="860"/>
      <c r="E594" s="860"/>
      <c r="F594" s="860"/>
      <c r="G594" s="868"/>
      <c r="H594" s="860"/>
      <c r="I594" s="860"/>
      <c r="J594" s="860"/>
      <c r="K594" s="860"/>
      <c r="L594" s="860"/>
      <c r="M594" s="860"/>
      <c r="N594" s="860"/>
      <c r="O594" s="860"/>
      <c r="P594" s="860"/>
      <c r="Q594" s="860"/>
      <c r="R594" s="860"/>
      <c r="S594" s="860"/>
      <c r="T594" s="860"/>
      <c r="U594" s="860"/>
      <c r="V594" s="860"/>
      <c r="W594" s="860"/>
      <c r="X594" s="860"/>
      <c r="Y594" s="860"/>
      <c r="Z594" s="860"/>
      <c r="AA594" s="860"/>
      <c r="AB594" s="860"/>
      <c r="AC594" s="860"/>
      <c r="AD594" s="860"/>
      <c r="AE594" s="860"/>
    </row>
    <row r="595" spans="1:31" ht="15.75" customHeight="1" x14ac:dyDescent="0.25">
      <c r="A595" s="860"/>
      <c r="B595" s="860"/>
      <c r="C595" s="860"/>
      <c r="D595" s="860"/>
      <c r="E595" s="860"/>
      <c r="F595" s="860"/>
      <c r="G595" s="868"/>
      <c r="H595" s="860"/>
      <c r="I595" s="860"/>
      <c r="J595" s="860"/>
      <c r="K595" s="860"/>
      <c r="L595" s="860"/>
      <c r="M595" s="860"/>
      <c r="N595" s="860"/>
      <c r="O595" s="860"/>
      <c r="P595" s="860"/>
      <c r="Q595" s="860"/>
      <c r="R595" s="860"/>
      <c r="S595" s="860"/>
      <c r="T595" s="860"/>
      <c r="U595" s="860"/>
      <c r="V595" s="860"/>
      <c r="W595" s="860"/>
      <c r="X595" s="860"/>
      <c r="Y595" s="860"/>
      <c r="Z595" s="860"/>
      <c r="AA595" s="860"/>
      <c r="AB595" s="860"/>
      <c r="AC595" s="860"/>
      <c r="AD595" s="860"/>
      <c r="AE595" s="860"/>
    </row>
    <row r="596" spans="1:31" ht="15.75" customHeight="1" x14ac:dyDescent="0.25">
      <c r="A596" s="860"/>
      <c r="B596" s="860"/>
      <c r="C596" s="860"/>
      <c r="D596" s="860"/>
      <c r="E596" s="860"/>
      <c r="F596" s="860"/>
      <c r="G596" s="868"/>
      <c r="H596" s="860"/>
      <c r="I596" s="860"/>
      <c r="J596" s="860"/>
      <c r="K596" s="860"/>
      <c r="L596" s="860"/>
      <c r="M596" s="860"/>
      <c r="N596" s="860"/>
      <c r="O596" s="860"/>
      <c r="P596" s="860"/>
      <c r="Q596" s="860"/>
      <c r="R596" s="860"/>
      <c r="S596" s="860"/>
      <c r="T596" s="860"/>
      <c r="U596" s="860"/>
      <c r="V596" s="860"/>
      <c r="W596" s="860"/>
      <c r="X596" s="860"/>
      <c r="Y596" s="860"/>
      <c r="Z596" s="860"/>
      <c r="AA596" s="860"/>
      <c r="AB596" s="860"/>
      <c r="AC596" s="860"/>
      <c r="AD596" s="860"/>
      <c r="AE596" s="860"/>
    </row>
    <row r="597" spans="1:31" ht="15.75" customHeight="1" x14ac:dyDescent="0.25">
      <c r="A597" s="860"/>
      <c r="B597" s="860"/>
      <c r="C597" s="860"/>
      <c r="D597" s="860"/>
      <c r="E597" s="860"/>
      <c r="F597" s="860"/>
      <c r="G597" s="868"/>
      <c r="H597" s="860"/>
      <c r="I597" s="860"/>
      <c r="J597" s="860"/>
      <c r="K597" s="860"/>
      <c r="L597" s="860"/>
      <c r="M597" s="860"/>
      <c r="N597" s="860"/>
      <c r="O597" s="860"/>
      <c r="P597" s="860"/>
      <c r="Q597" s="860"/>
      <c r="R597" s="860"/>
      <c r="S597" s="860"/>
      <c r="T597" s="860"/>
      <c r="U597" s="860"/>
      <c r="V597" s="860"/>
      <c r="W597" s="860"/>
      <c r="X597" s="860"/>
      <c r="Y597" s="860"/>
      <c r="Z597" s="860"/>
      <c r="AA597" s="860"/>
      <c r="AB597" s="860"/>
      <c r="AC597" s="860"/>
      <c r="AD597" s="860"/>
      <c r="AE597" s="860"/>
    </row>
    <row r="598" spans="1:31" ht="15.75" customHeight="1" x14ac:dyDescent="0.25">
      <c r="A598" s="860"/>
      <c r="B598" s="860"/>
      <c r="C598" s="860"/>
      <c r="D598" s="860"/>
      <c r="E598" s="860"/>
      <c r="F598" s="860"/>
      <c r="G598" s="868"/>
      <c r="H598" s="860"/>
      <c r="I598" s="860"/>
      <c r="J598" s="860"/>
      <c r="K598" s="860"/>
      <c r="L598" s="860"/>
      <c r="M598" s="860"/>
      <c r="N598" s="860"/>
      <c r="O598" s="860"/>
      <c r="P598" s="860"/>
      <c r="Q598" s="860"/>
      <c r="R598" s="860"/>
      <c r="S598" s="860"/>
      <c r="T598" s="860"/>
      <c r="U598" s="860"/>
      <c r="V598" s="860"/>
      <c r="W598" s="860"/>
      <c r="X598" s="860"/>
      <c r="Y598" s="860"/>
      <c r="Z598" s="860"/>
      <c r="AA598" s="860"/>
      <c r="AB598" s="860"/>
      <c r="AC598" s="860"/>
      <c r="AD598" s="860"/>
      <c r="AE598" s="860"/>
    </row>
    <row r="599" spans="1:31" ht="15.75" customHeight="1" x14ac:dyDescent="0.25">
      <c r="A599" s="860"/>
      <c r="B599" s="860"/>
      <c r="C599" s="860"/>
      <c r="D599" s="860"/>
      <c r="E599" s="860"/>
      <c r="F599" s="860"/>
      <c r="G599" s="868"/>
      <c r="H599" s="860"/>
      <c r="I599" s="860"/>
      <c r="J599" s="860"/>
      <c r="K599" s="860"/>
      <c r="L599" s="860"/>
      <c r="M599" s="860"/>
      <c r="N599" s="860"/>
      <c r="O599" s="860"/>
      <c r="P599" s="860"/>
      <c r="Q599" s="860"/>
      <c r="R599" s="860"/>
      <c r="S599" s="860"/>
      <c r="T599" s="860"/>
      <c r="U599" s="860"/>
      <c r="V599" s="860"/>
      <c r="W599" s="860"/>
      <c r="X599" s="860"/>
      <c r="Y599" s="860"/>
      <c r="Z599" s="860"/>
      <c r="AA599" s="860"/>
      <c r="AB599" s="860"/>
      <c r="AC599" s="860"/>
      <c r="AD599" s="860"/>
      <c r="AE599" s="860"/>
    </row>
    <row r="600" spans="1:31" ht="15.75" customHeight="1" x14ac:dyDescent="0.25">
      <c r="A600" s="860"/>
      <c r="B600" s="860"/>
      <c r="C600" s="860"/>
      <c r="D600" s="860"/>
      <c r="E600" s="860"/>
      <c r="F600" s="860"/>
      <c r="G600" s="868"/>
      <c r="H600" s="860"/>
      <c r="I600" s="860"/>
      <c r="J600" s="860"/>
      <c r="K600" s="860"/>
      <c r="L600" s="860"/>
      <c r="M600" s="860"/>
      <c r="N600" s="860"/>
      <c r="O600" s="860"/>
      <c r="P600" s="860"/>
      <c r="Q600" s="860"/>
      <c r="R600" s="860"/>
      <c r="S600" s="860"/>
      <c r="T600" s="860"/>
      <c r="U600" s="860"/>
      <c r="V600" s="860"/>
      <c r="W600" s="860"/>
      <c r="X600" s="860"/>
      <c r="Y600" s="860"/>
      <c r="Z600" s="860"/>
      <c r="AA600" s="860"/>
      <c r="AB600" s="860"/>
      <c r="AC600" s="860"/>
      <c r="AD600" s="860"/>
      <c r="AE600" s="860"/>
    </row>
    <row r="601" spans="1:31" ht="15.75" customHeight="1" x14ac:dyDescent="0.25">
      <c r="A601" s="860"/>
      <c r="B601" s="860"/>
      <c r="C601" s="860"/>
      <c r="D601" s="860"/>
      <c r="E601" s="860"/>
      <c r="F601" s="860"/>
      <c r="G601" s="868"/>
      <c r="H601" s="860"/>
      <c r="I601" s="860"/>
      <c r="J601" s="860"/>
      <c r="K601" s="860"/>
      <c r="L601" s="860"/>
      <c r="M601" s="860"/>
      <c r="N601" s="860"/>
      <c r="O601" s="860"/>
      <c r="P601" s="860"/>
      <c r="Q601" s="860"/>
      <c r="R601" s="860"/>
      <c r="S601" s="860"/>
      <c r="T601" s="860"/>
      <c r="U601" s="860"/>
      <c r="V601" s="860"/>
      <c r="W601" s="860"/>
      <c r="X601" s="860"/>
      <c r="Y601" s="860"/>
      <c r="Z601" s="860"/>
      <c r="AA601" s="860"/>
      <c r="AB601" s="860"/>
      <c r="AC601" s="860"/>
      <c r="AD601" s="860"/>
      <c r="AE601" s="860"/>
    </row>
    <row r="602" spans="1:31" ht="15.75" customHeight="1" x14ac:dyDescent="0.25">
      <c r="A602" s="860"/>
      <c r="B602" s="860"/>
      <c r="C602" s="860"/>
      <c r="D602" s="860"/>
      <c r="E602" s="860"/>
      <c r="F602" s="860"/>
      <c r="G602" s="868"/>
      <c r="H602" s="860"/>
      <c r="I602" s="860"/>
      <c r="J602" s="860"/>
      <c r="K602" s="860"/>
      <c r="L602" s="860"/>
      <c r="M602" s="860"/>
      <c r="N602" s="860"/>
      <c r="O602" s="860"/>
      <c r="P602" s="860"/>
      <c r="Q602" s="860"/>
      <c r="R602" s="860"/>
      <c r="S602" s="860"/>
      <c r="T602" s="860"/>
      <c r="U602" s="860"/>
      <c r="V602" s="860"/>
      <c r="W602" s="860"/>
      <c r="X602" s="860"/>
      <c r="Y602" s="860"/>
      <c r="Z602" s="860"/>
      <c r="AA602" s="860"/>
      <c r="AB602" s="860"/>
      <c r="AC602" s="860"/>
      <c r="AD602" s="860"/>
      <c r="AE602" s="860"/>
    </row>
    <row r="603" spans="1:31" ht="15.75" customHeight="1" x14ac:dyDescent="0.25">
      <c r="A603" s="860"/>
      <c r="B603" s="860"/>
      <c r="C603" s="860"/>
      <c r="D603" s="860"/>
      <c r="E603" s="860"/>
      <c r="F603" s="860"/>
      <c r="G603" s="868"/>
      <c r="H603" s="860"/>
      <c r="I603" s="860"/>
      <c r="J603" s="860"/>
      <c r="K603" s="860"/>
      <c r="L603" s="860"/>
      <c r="M603" s="860"/>
      <c r="N603" s="860"/>
      <c r="O603" s="860"/>
      <c r="P603" s="860"/>
      <c r="Q603" s="860"/>
      <c r="R603" s="860"/>
      <c r="S603" s="860"/>
      <c r="T603" s="860"/>
      <c r="U603" s="860"/>
      <c r="V603" s="860"/>
      <c r="W603" s="860"/>
      <c r="X603" s="860"/>
      <c r="Y603" s="860"/>
      <c r="Z603" s="860"/>
      <c r="AA603" s="860"/>
      <c r="AB603" s="860"/>
      <c r="AC603" s="860"/>
      <c r="AD603" s="860"/>
      <c r="AE603" s="860"/>
    </row>
    <row r="604" spans="1:31" ht="15.75" customHeight="1" x14ac:dyDescent="0.25">
      <c r="A604" s="860"/>
      <c r="B604" s="860"/>
      <c r="C604" s="860"/>
      <c r="D604" s="860"/>
      <c r="E604" s="860"/>
      <c r="F604" s="860"/>
      <c r="G604" s="868"/>
      <c r="H604" s="860"/>
      <c r="I604" s="860"/>
      <c r="J604" s="860"/>
      <c r="K604" s="860"/>
      <c r="L604" s="860"/>
      <c r="M604" s="860"/>
      <c r="N604" s="860"/>
      <c r="O604" s="860"/>
      <c r="P604" s="860"/>
      <c r="Q604" s="860"/>
      <c r="R604" s="860"/>
      <c r="S604" s="860"/>
      <c r="T604" s="860"/>
      <c r="U604" s="860"/>
      <c r="V604" s="860"/>
      <c r="W604" s="860"/>
      <c r="X604" s="860"/>
      <c r="Y604" s="860"/>
      <c r="Z604" s="860"/>
      <c r="AA604" s="860"/>
      <c r="AB604" s="860"/>
      <c r="AC604" s="860"/>
      <c r="AD604" s="860"/>
      <c r="AE604" s="860"/>
    </row>
    <row r="605" spans="1:31" ht="15.75" customHeight="1" x14ac:dyDescent="0.25">
      <c r="A605" s="860"/>
      <c r="B605" s="860"/>
      <c r="C605" s="860"/>
      <c r="D605" s="860"/>
      <c r="E605" s="860"/>
      <c r="F605" s="860"/>
      <c r="G605" s="868"/>
      <c r="H605" s="860"/>
      <c r="I605" s="860"/>
      <c r="J605" s="860"/>
      <c r="K605" s="860"/>
      <c r="L605" s="860"/>
      <c r="M605" s="860"/>
      <c r="N605" s="860"/>
      <c r="O605" s="860"/>
      <c r="P605" s="860"/>
      <c r="Q605" s="860"/>
      <c r="R605" s="860"/>
      <c r="S605" s="860"/>
      <c r="T605" s="860"/>
      <c r="U605" s="860"/>
      <c r="V605" s="860"/>
      <c r="W605" s="860"/>
      <c r="X605" s="860"/>
      <c r="Y605" s="860"/>
      <c r="Z605" s="860"/>
      <c r="AA605" s="860"/>
      <c r="AB605" s="860"/>
      <c r="AC605" s="860"/>
      <c r="AD605" s="860"/>
      <c r="AE605" s="860"/>
    </row>
    <row r="606" spans="1:31" ht="15.75" customHeight="1" x14ac:dyDescent="0.25">
      <c r="A606" s="860"/>
      <c r="B606" s="860"/>
      <c r="C606" s="860"/>
      <c r="D606" s="860"/>
      <c r="E606" s="860"/>
      <c r="F606" s="860"/>
      <c r="G606" s="868"/>
      <c r="H606" s="860"/>
      <c r="I606" s="860"/>
      <c r="J606" s="860"/>
      <c r="K606" s="860"/>
      <c r="L606" s="860"/>
      <c r="M606" s="860"/>
      <c r="N606" s="860"/>
      <c r="O606" s="860"/>
      <c r="P606" s="860"/>
      <c r="Q606" s="860"/>
      <c r="R606" s="860"/>
      <c r="S606" s="860"/>
      <c r="T606" s="860"/>
      <c r="U606" s="860"/>
      <c r="V606" s="860"/>
      <c r="W606" s="860"/>
      <c r="X606" s="860"/>
      <c r="Y606" s="860"/>
      <c r="Z606" s="860"/>
      <c r="AA606" s="860"/>
      <c r="AB606" s="860"/>
      <c r="AC606" s="860"/>
      <c r="AD606" s="860"/>
      <c r="AE606" s="860"/>
    </row>
    <row r="607" spans="1:31" ht="15.75" customHeight="1" x14ac:dyDescent="0.25">
      <c r="A607" s="860"/>
      <c r="B607" s="860"/>
      <c r="C607" s="860"/>
      <c r="D607" s="860"/>
      <c r="E607" s="860"/>
      <c r="F607" s="860"/>
      <c r="G607" s="868"/>
      <c r="H607" s="860"/>
      <c r="I607" s="860"/>
      <c r="J607" s="860"/>
      <c r="K607" s="860"/>
      <c r="L607" s="860"/>
      <c r="M607" s="860"/>
      <c r="N607" s="860"/>
      <c r="O607" s="860"/>
      <c r="P607" s="860"/>
      <c r="Q607" s="860"/>
      <c r="R607" s="860"/>
      <c r="S607" s="860"/>
      <c r="T607" s="860"/>
      <c r="U607" s="860"/>
      <c r="V607" s="860"/>
      <c r="W607" s="860"/>
      <c r="X607" s="860"/>
      <c r="Y607" s="860"/>
      <c r="Z607" s="860"/>
      <c r="AA607" s="860"/>
      <c r="AB607" s="860"/>
      <c r="AC607" s="860"/>
      <c r="AD607" s="860"/>
      <c r="AE607" s="860"/>
    </row>
    <row r="608" spans="1:31" ht="15.75" customHeight="1" x14ac:dyDescent="0.25">
      <c r="A608" s="860"/>
      <c r="B608" s="860"/>
      <c r="C608" s="860"/>
      <c r="D608" s="860"/>
      <c r="E608" s="860"/>
      <c r="F608" s="860"/>
      <c r="G608" s="868"/>
      <c r="H608" s="860"/>
      <c r="I608" s="860"/>
      <c r="J608" s="860"/>
      <c r="K608" s="860"/>
      <c r="L608" s="860"/>
      <c r="M608" s="860"/>
      <c r="N608" s="860"/>
      <c r="O608" s="860"/>
      <c r="P608" s="860"/>
      <c r="Q608" s="860"/>
      <c r="R608" s="860"/>
      <c r="S608" s="860"/>
      <c r="T608" s="860"/>
      <c r="U608" s="860"/>
      <c r="V608" s="860"/>
      <c r="W608" s="860"/>
      <c r="X608" s="860"/>
      <c r="Y608" s="860"/>
      <c r="Z608" s="860"/>
      <c r="AA608" s="860"/>
      <c r="AB608" s="860"/>
      <c r="AC608" s="860"/>
      <c r="AD608" s="860"/>
      <c r="AE608" s="860"/>
    </row>
    <row r="609" spans="1:31" ht="15.75" customHeight="1" x14ac:dyDescent="0.25">
      <c r="A609" s="860"/>
      <c r="B609" s="860"/>
      <c r="C609" s="860"/>
      <c r="D609" s="860"/>
      <c r="E609" s="860"/>
      <c r="F609" s="860"/>
      <c r="G609" s="868"/>
      <c r="H609" s="860"/>
      <c r="I609" s="860"/>
      <c r="J609" s="860"/>
      <c r="K609" s="860"/>
      <c r="L609" s="860"/>
      <c r="M609" s="860"/>
      <c r="N609" s="860"/>
      <c r="O609" s="860"/>
      <c r="P609" s="860"/>
      <c r="Q609" s="860"/>
      <c r="R609" s="860"/>
      <c r="S609" s="860"/>
      <c r="T609" s="860"/>
      <c r="U609" s="860"/>
      <c r="V609" s="860"/>
      <c r="W609" s="860"/>
      <c r="X609" s="860"/>
      <c r="Y609" s="860"/>
      <c r="Z609" s="860"/>
      <c r="AA609" s="860"/>
      <c r="AB609" s="860"/>
      <c r="AC609" s="860"/>
      <c r="AD609" s="860"/>
      <c r="AE609" s="860"/>
    </row>
    <row r="610" spans="1:31" ht="15.75" customHeight="1" x14ac:dyDescent="0.25">
      <c r="A610" s="860"/>
      <c r="B610" s="860"/>
      <c r="C610" s="860"/>
      <c r="D610" s="860"/>
      <c r="E610" s="860"/>
      <c r="F610" s="860"/>
      <c r="G610" s="868"/>
      <c r="H610" s="860"/>
      <c r="I610" s="860"/>
      <c r="J610" s="860"/>
      <c r="K610" s="860"/>
      <c r="L610" s="860"/>
      <c r="M610" s="860"/>
      <c r="N610" s="860"/>
      <c r="O610" s="860"/>
      <c r="P610" s="860"/>
      <c r="Q610" s="860"/>
      <c r="R610" s="860"/>
      <c r="S610" s="860"/>
      <c r="T610" s="860"/>
      <c r="U610" s="860"/>
      <c r="V610" s="860"/>
      <c r="W610" s="860"/>
      <c r="X610" s="860"/>
      <c r="Y610" s="860"/>
      <c r="Z610" s="860"/>
      <c r="AA610" s="860"/>
      <c r="AB610" s="860"/>
      <c r="AC610" s="860"/>
      <c r="AD610" s="860"/>
      <c r="AE610" s="860"/>
    </row>
    <row r="611" spans="1:31" ht="15.75" customHeight="1" x14ac:dyDescent="0.25">
      <c r="A611" s="860"/>
      <c r="B611" s="860"/>
      <c r="C611" s="860"/>
      <c r="D611" s="860"/>
      <c r="E611" s="860"/>
      <c r="F611" s="860"/>
      <c r="G611" s="868"/>
      <c r="H611" s="860"/>
      <c r="I611" s="860"/>
      <c r="J611" s="860"/>
      <c r="K611" s="860"/>
      <c r="L611" s="860"/>
      <c r="M611" s="860"/>
      <c r="N611" s="860"/>
      <c r="O611" s="860"/>
      <c r="P611" s="860"/>
      <c r="Q611" s="860"/>
      <c r="R611" s="860"/>
      <c r="S611" s="860"/>
      <c r="T611" s="860"/>
      <c r="U611" s="860"/>
      <c r="V611" s="860"/>
      <c r="W611" s="860"/>
      <c r="X611" s="860"/>
      <c r="Y611" s="860"/>
      <c r="Z611" s="860"/>
      <c r="AA611" s="860"/>
      <c r="AB611" s="860"/>
      <c r="AC611" s="860"/>
      <c r="AD611" s="860"/>
      <c r="AE611" s="860"/>
    </row>
    <row r="612" spans="1:31" ht="15.75" customHeight="1" x14ac:dyDescent="0.25">
      <c r="A612" s="860"/>
      <c r="B612" s="860"/>
      <c r="C612" s="860"/>
      <c r="D612" s="860"/>
      <c r="E612" s="860"/>
      <c r="F612" s="860"/>
      <c r="G612" s="868"/>
      <c r="H612" s="860"/>
      <c r="I612" s="860"/>
      <c r="J612" s="860"/>
      <c r="K612" s="860"/>
      <c r="L612" s="860"/>
      <c r="M612" s="860"/>
      <c r="N612" s="860"/>
      <c r="O612" s="860"/>
      <c r="P612" s="860"/>
      <c r="Q612" s="860"/>
      <c r="R612" s="860"/>
      <c r="S612" s="860"/>
      <c r="T612" s="860"/>
      <c r="U612" s="860"/>
      <c r="V612" s="860"/>
      <c r="W612" s="860"/>
      <c r="X612" s="860"/>
      <c r="Y612" s="860"/>
      <c r="Z612" s="860"/>
      <c r="AA612" s="860"/>
      <c r="AB612" s="860"/>
      <c r="AC612" s="860"/>
      <c r="AD612" s="860"/>
      <c r="AE612" s="860"/>
    </row>
    <row r="613" spans="1:31" ht="15.75" customHeight="1" x14ac:dyDescent="0.25">
      <c r="A613" s="860"/>
      <c r="B613" s="860"/>
      <c r="C613" s="860"/>
      <c r="D613" s="860"/>
      <c r="E613" s="860"/>
      <c r="F613" s="860"/>
      <c r="G613" s="868"/>
      <c r="H613" s="860"/>
      <c r="I613" s="860"/>
      <c r="J613" s="860"/>
      <c r="K613" s="860"/>
      <c r="L613" s="860"/>
      <c r="M613" s="860"/>
      <c r="N613" s="860"/>
      <c r="O613" s="860"/>
      <c r="P613" s="860"/>
      <c r="Q613" s="860"/>
      <c r="R613" s="860"/>
      <c r="S613" s="860"/>
      <c r="T613" s="860"/>
      <c r="U613" s="860"/>
      <c r="V613" s="860"/>
      <c r="W613" s="860"/>
      <c r="X613" s="860"/>
      <c r="Y613" s="860"/>
      <c r="Z613" s="860"/>
      <c r="AA613" s="860"/>
      <c r="AB613" s="860"/>
      <c r="AC613" s="860"/>
      <c r="AD613" s="860"/>
      <c r="AE613" s="860"/>
    </row>
    <row r="614" spans="1:31" ht="15.75" customHeight="1" x14ac:dyDescent="0.25">
      <c r="A614" s="860"/>
      <c r="B614" s="860"/>
      <c r="C614" s="860"/>
      <c r="D614" s="860"/>
      <c r="E614" s="860"/>
      <c r="F614" s="860"/>
      <c r="G614" s="868"/>
      <c r="H614" s="860"/>
      <c r="I614" s="860"/>
      <c r="J614" s="860"/>
      <c r="K614" s="860"/>
      <c r="L614" s="860"/>
      <c r="M614" s="860"/>
      <c r="N614" s="860"/>
      <c r="O614" s="860"/>
      <c r="P614" s="860"/>
      <c r="Q614" s="860"/>
      <c r="R614" s="860"/>
      <c r="S614" s="860"/>
      <c r="T614" s="860"/>
      <c r="U614" s="860"/>
      <c r="V614" s="860"/>
      <c r="W614" s="860"/>
      <c r="X614" s="860"/>
      <c r="Y614" s="860"/>
      <c r="Z614" s="860"/>
      <c r="AA614" s="860"/>
      <c r="AB614" s="860"/>
      <c r="AC614" s="860"/>
      <c r="AD614" s="860"/>
      <c r="AE614" s="860"/>
    </row>
    <row r="615" spans="1:31" ht="15.75" customHeight="1" x14ac:dyDescent="0.25">
      <c r="A615" s="860"/>
      <c r="B615" s="860"/>
      <c r="C615" s="860"/>
      <c r="D615" s="860"/>
      <c r="E615" s="860"/>
      <c r="F615" s="860"/>
      <c r="G615" s="868"/>
      <c r="H615" s="860"/>
      <c r="I615" s="860"/>
      <c r="J615" s="860"/>
      <c r="K615" s="860"/>
      <c r="L615" s="860"/>
      <c r="M615" s="860"/>
      <c r="N615" s="860"/>
      <c r="O615" s="860"/>
      <c r="P615" s="860"/>
      <c r="Q615" s="860"/>
      <c r="R615" s="860"/>
      <c r="S615" s="860"/>
      <c r="T615" s="860"/>
      <c r="U615" s="860"/>
      <c r="V615" s="860"/>
      <c r="W615" s="860"/>
      <c r="X615" s="860"/>
      <c r="Y615" s="860"/>
      <c r="Z615" s="860"/>
      <c r="AA615" s="860"/>
      <c r="AB615" s="860"/>
      <c r="AC615" s="860"/>
      <c r="AD615" s="860"/>
      <c r="AE615" s="860"/>
    </row>
    <row r="616" spans="1:31" ht="15.75" customHeight="1" x14ac:dyDescent="0.25">
      <c r="A616" s="860"/>
      <c r="B616" s="860"/>
      <c r="C616" s="860"/>
      <c r="D616" s="860"/>
      <c r="E616" s="860"/>
      <c r="F616" s="860"/>
      <c r="G616" s="868"/>
      <c r="H616" s="860"/>
      <c r="I616" s="860"/>
      <c r="J616" s="860"/>
      <c r="K616" s="860"/>
      <c r="L616" s="860"/>
      <c r="M616" s="860"/>
      <c r="N616" s="860"/>
      <c r="O616" s="860"/>
      <c r="P616" s="860"/>
      <c r="Q616" s="860"/>
      <c r="R616" s="860"/>
      <c r="S616" s="860"/>
      <c r="T616" s="860"/>
      <c r="U616" s="860"/>
      <c r="V616" s="860"/>
      <c r="W616" s="860"/>
      <c r="X616" s="860"/>
      <c r="Y616" s="860"/>
      <c r="Z616" s="860"/>
      <c r="AA616" s="860"/>
      <c r="AB616" s="860"/>
      <c r="AC616" s="860"/>
      <c r="AD616" s="860"/>
      <c r="AE616" s="860"/>
    </row>
    <row r="617" spans="1:31" ht="15.75" customHeight="1" x14ac:dyDescent="0.25">
      <c r="A617" s="860"/>
      <c r="B617" s="860"/>
      <c r="C617" s="860"/>
      <c r="D617" s="860"/>
      <c r="E617" s="860"/>
      <c r="F617" s="860"/>
      <c r="G617" s="868"/>
      <c r="H617" s="860"/>
      <c r="I617" s="860"/>
      <c r="J617" s="860"/>
      <c r="K617" s="860"/>
      <c r="L617" s="860"/>
      <c r="M617" s="860"/>
      <c r="N617" s="860"/>
      <c r="O617" s="860"/>
      <c r="P617" s="860"/>
      <c r="Q617" s="860"/>
      <c r="R617" s="860"/>
      <c r="S617" s="860"/>
      <c r="T617" s="860"/>
      <c r="U617" s="860"/>
      <c r="V617" s="860"/>
      <c r="W617" s="860"/>
      <c r="X617" s="860"/>
      <c r="Y617" s="860"/>
      <c r="Z617" s="860"/>
      <c r="AA617" s="860"/>
      <c r="AB617" s="860"/>
      <c r="AC617" s="860"/>
      <c r="AD617" s="860"/>
      <c r="AE617" s="860"/>
    </row>
    <row r="618" spans="1:31" ht="15.75" customHeight="1" x14ac:dyDescent="0.25">
      <c r="A618" s="860"/>
      <c r="B618" s="860"/>
      <c r="C618" s="860"/>
      <c r="D618" s="860"/>
      <c r="E618" s="860"/>
      <c r="F618" s="860"/>
      <c r="G618" s="868"/>
      <c r="H618" s="860"/>
      <c r="I618" s="860"/>
      <c r="J618" s="860"/>
      <c r="K618" s="860"/>
      <c r="L618" s="860"/>
      <c r="M618" s="860"/>
      <c r="N618" s="860"/>
      <c r="O618" s="860"/>
      <c r="P618" s="860"/>
      <c r="Q618" s="860"/>
      <c r="R618" s="860"/>
      <c r="S618" s="860"/>
      <c r="T618" s="860"/>
      <c r="U618" s="860"/>
      <c r="V618" s="860"/>
      <c r="W618" s="860"/>
      <c r="X618" s="860"/>
      <c r="Y618" s="860"/>
      <c r="Z618" s="860"/>
      <c r="AA618" s="860"/>
      <c r="AB618" s="860"/>
      <c r="AC618" s="860"/>
      <c r="AD618" s="860"/>
      <c r="AE618" s="860"/>
    </row>
    <row r="619" spans="1:31" ht="15.75" customHeight="1" x14ac:dyDescent="0.25">
      <c r="A619" s="860"/>
      <c r="B619" s="860"/>
      <c r="C619" s="860"/>
      <c r="D619" s="860"/>
      <c r="E619" s="860"/>
      <c r="F619" s="860"/>
      <c r="G619" s="868"/>
      <c r="H619" s="860"/>
      <c r="I619" s="860"/>
      <c r="J619" s="860"/>
      <c r="K619" s="860"/>
      <c r="L619" s="860"/>
      <c r="M619" s="860"/>
      <c r="N619" s="860"/>
      <c r="O619" s="860"/>
      <c r="P619" s="860"/>
      <c r="Q619" s="860"/>
      <c r="R619" s="860"/>
      <c r="S619" s="860"/>
      <c r="T619" s="860"/>
      <c r="U619" s="860"/>
      <c r="V619" s="860"/>
      <c r="W619" s="860"/>
      <c r="X619" s="860"/>
      <c r="Y619" s="860"/>
      <c r="Z619" s="860"/>
      <c r="AA619" s="860"/>
      <c r="AB619" s="860"/>
      <c r="AC619" s="860"/>
      <c r="AD619" s="860"/>
      <c r="AE619" s="860"/>
    </row>
    <row r="620" spans="1:31" ht="15.75" customHeight="1" x14ac:dyDescent="0.25">
      <c r="A620" s="860"/>
      <c r="B620" s="860"/>
      <c r="C620" s="860"/>
      <c r="D620" s="860"/>
      <c r="E620" s="860"/>
      <c r="F620" s="860"/>
      <c r="G620" s="868"/>
      <c r="H620" s="860"/>
      <c r="I620" s="860"/>
      <c r="J620" s="860"/>
      <c r="K620" s="860"/>
      <c r="L620" s="860"/>
      <c r="M620" s="860"/>
      <c r="N620" s="860"/>
      <c r="O620" s="860"/>
      <c r="P620" s="860"/>
      <c r="Q620" s="860"/>
      <c r="R620" s="860"/>
      <c r="S620" s="860"/>
      <c r="T620" s="860"/>
      <c r="U620" s="860"/>
      <c r="V620" s="860"/>
      <c r="W620" s="860"/>
      <c r="X620" s="860"/>
      <c r="Y620" s="860"/>
      <c r="Z620" s="860"/>
      <c r="AA620" s="860"/>
      <c r="AB620" s="860"/>
      <c r="AC620" s="860"/>
      <c r="AD620" s="860"/>
      <c r="AE620" s="860"/>
    </row>
    <row r="621" spans="1:31" ht="15.75" customHeight="1" x14ac:dyDescent="0.25">
      <c r="A621" s="860"/>
      <c r="B621" s="860"/>
      <c r="C621" s="860"/>
      <c r="D621" s="860"/>
      <c r="E621" s="860"/>
      <c r="F621" s="860"/>
      <c r="G621" s="868"/>
      <c r="H621" s="860"/>
      <c r="I621" s="860"/>
      <c r="J621" s="860"/>
      <c r="K621" s="860"/>
      <c r="L621" s="860"/>
      <c r="M621" s="860"/>
      <c r="N621" s="860"/>
      <c r="O621" s="860"/>
      <c r="P621" s="860"/>
      <c r="Q621" s="860"/>
      <c r="R621" s="860"/>
      <c r="S621" s="860"/>
      <c r="T621" s="860"/>
      <c r="U621" s="860"/>
      <c r="V621" s="860"/>
      <c r="W621" s="860"/>
      <c r="X621" s="860"/>
      <c r="Y621" s="860"/>
      <c r="Z621" s="860"/>
      <c r="AA621" s="860"/>
      <c r="AB621" s="860"/>
      <c r="AC621" s="860"/>
      <c r="AD621" s="860"/>
      <c r="AE621" s="860"/>
    </row>
    <row r="622" spans="1:31" ht="15.75" customHeight="1" x14ac:dyDescent="0.25">
      <c r="A622" s="860"/>
      <c r="B622" s="860"/>
      <c r="C622" s="860"/>
      <c r="D622" s="860"/>
      <c r="E622" s="860"/>
      <c r="F622" s="860"/>
      <c r="G622" s="868"/>
      <c r="H622" s="860"/>
      <c r="I622" s="860"/>
      <c r="J622" s="860"/>
      <c r="K622" s="860"/>
      <c r="L622" s="860"/>
      <c r="M622" s="860"/>
      <c r="N622" s="860"/>
      <c r="O622" s="860"/>
      <c r="P622" s="860"/>
      <c r="Q622" s="860"/>
      <c r="R622" s="860"/>
      <c r="S622" s="860"/>
      <c r="T622" s="860"/>
      <c r="U622" s="860"/>
      <c r="V622" s="860"/>
      <c r="W622" s="860"/>
      <c r="X622" s="860"/>
      <c r="Y622" s="860"/>
      <c r="Z622" s="860"/>
      <c r="AA622" s="860"/>
      <c r="AB622" s="860"/>
      <c r="AC622" s="860"/>
      <c r="AD622" s="860"/>
      <c r="AE622" s="860"/>
    </row>
    <row r="623" spans="1:31" ht="15.75" customHeight="1" x14ac:dyDescent="0.25">
      <c r="A623" s="860"/>
      <c r="B623" s="860"/>
      <c r="C623" s="860"/>
      <c r="D623" s="860"/>
      <c r="E623" s="860"/>
      <c r="F623" s="860"/>
      <c r="G623" s="868"/>
      <c r="H623" s="860"/>
      <c r="I623" s="860"/>
      <c r="J623" s="860"/>
      <c r="K623" s="860"/>
      <c r="L623" s="860"/>
      <c r="M623" s="860"/>
      <c r="N623" s="860"/>
      <c r="O623" s="860"/>
      <c r="P623" s="860"/>
      <c r="Q623" s="860"/>
      <c r="R623" s="860"/>
      <c r="S623" s="860"/>
      <c r="T623" s="860"/>
      <c r="U623" s="860"/>
      <c r="V623" s="860"/>
      <c r="W623" s="860"/>
      <c r="X623" s="860"/>
      <c r="Y623" s="860"/>
      <c r="Z623" s="860"/>
      <c r="AA623" s="860"/>
      <c r="AB623" s="860"/>
      <c r="AC623" s="860"/>
      <c r="AD623" s="860"/>
      <c r="AE623" s="860"/>
    </row>
    <row r="624" spans="1:31" ht="15.75" customHeight="1" x14ac:dyDescent="0.25">
      <c r="A624" s="860"/>
      <c r="B624" s="860"/>
      <c r="C624" s="860"/>
      <c r="D624" s="860"/>
      <c r="E624" s="860"/>
      <c r="F624" s="860"/>
      <c r="G624" s="868"/>
      <c r="H624" s="860"/>
      <c r="I624" s="860"/>
      <c r="J624" s="860"/>
      <c r="K624" s="860"/>
      <c r="L624" s="860"/>
      <c r="M624" s="860"/>
      <c r="N624" s="860"/>
      <c r="O624" s="860"/>
      <c r="P624" s="860"/>
      <c r="Q624" s="860"/>
      <c r="R624" s="860"/>
      <c r="S624" s="860"/>
      <c r="T624" s="860"/>
      <c r="U624" s="860"/>
      <c r="V624" s="860"/>
      <c r="W624" s="860"/>
      <c r="X624" s="860"/>
      <c r="Y624" s="860"/>
      <c r="Z624" s="860"/>
      <c r="AA624" s="860"/>
      <c r="AB624" s="860"/>
      <c r="AC624" s="860"/>
      <c r="AD624" s="860"/>
      <c r="AE624" s="860"/>
    </row>
    <row r="625" spans="1:31" ht="15.75" customHeight="1" x14ac:dyDescent="0.25">
      <c r="A625" s="860"/>
      <c r="B625" s="860"/>
      <c r="C625" s="860"/>
      <c r="D625" s="860"/>
      <c r="E625" s="860"/>
      <c r="F625" s="860"/>
      <c r="G625" s="868"/>
      <c r="H625" s="860"/>
      <c r="I625" s="860"/>
      <c r="J625" s="860"/>
      <c r="K625" s="860"/>
      <c r="L625" s="860"/>
      <c r="M625" s="860"/>
      <c r="N625" s="860"/>
      <c r="O625" s="860"/>
      <c r="P625" s="860"/>
      <c r="Q625" s="860"/>
      <c r="R625" s="860"/>
      <c r="S625" s="860"/>
      <c r="T625" s="860"/>
      <c r="U625" s="860"/>
      <c r="V625" s="860"/>
      <c r="W625" s="860"/>
      <c r="X625" s="860"/>
      <c r="Y625" s="860"/>
      <c r="Z625" s="860"/>
      <c r="AA625" s="860"/>
      <c r="AB625" s="860"/>
      <c r="AC625" s="860"/>
      <c r="AD625" s="860"/>
      <c r="AE625" s="860"/>
    </row>
    <row r="626" spans="1:31" ht="15.75" customHeight="1" x14ac:dyDescent="0.25">
      <c r="A626" s="860"/>
      <c r="B626" s="860"/>
      <c r="C626" s="860"/>
      <c r="D626" s="860"/>
      <c r="E626" s="860"/>
      <c r="F626" s="860"/>
      <c r="G626" s="868"/>
      <c r="H626" s="860"/>
      <c r="I626" s="860"/>
      <c r="J626" s="860"/>
      <c r="K626" s="860"/>
      <c r="L626" s="860"/>
      <c r="M626" s="860"/>
      <c r="N626" s="860"/>
      <c r="O626" s="860"/>
      <c r="P626" s="860"/>
      <c r="Q626" s="860"/>
      <c r="R626" s="860"/>
      <c r="S626" s="860"/>
      <c r="T626" s="860"/>
      <c r="U626" s="860"/>
      <c r="V626" s="860"/>
      <c r="W626" s="860"/>
      <c r="X626" s="860"/>
      <c r="Y626" s="860"/>
      <c r="Z626" s="860"/>
      <c r="AA626" s="860"/>
      <c r="AB626" s="860"/>
      <c r="AC626" s="860"/>
      <c r="AD626" s="860"/>
      <c r="AE626" s="860"/>
    </row>
    <row r="627" spans="1:31" ht="15.75" customHeight="1" x14ac:dyDescent="0.25">
      <c r="A627" s="860"/>
      <c r="B627" s="860"/>
      <c r="C627" s="860"/>
      <c r="D627" s="860"/>
      <c r="E627" s="860"/>
      <c r="F627" s="860"/>
      <c r="G627" s="868"/>
      <c r="H627" s="860"/>
      <c r="I627" s="860"/>
      <c r="J627" s="860"/>
      <c r="K627" s="860"/>
      <c r="L627" s="860"/>
      <c r="M627" s="860"/>
      <c r="N627" s="860"/>
      <c r="O627" s="860"/>
      <c r="P627" s="860"/>
      <c r="Q627" s="860"/>
      <c r="R627" s="860"/>
      <c r="S627" s="860"/>
      <c r="T627" s="860"/>
      <c r="U627" s="860"/>
      <c r="V627" s="860"/>
      <c r="W627" s="860"/>
      <c r="X627" s="860"/>
      <c r="Y627" s="860"/>
      <c r="Z627" s="860"/>
      <c r="AA627" s="860"/>
      <c r="AB627" s="860"/>
      <c r="AC627" s="860"/>
      <c r="AD627" s="860"/>
      <c r="AE627" s="860"/>
    </row>
    <row r="628" spans="1:31" ht="15.75" customHeight="1" x14ac:dyDescent="0.25">
      <c r="A628" s="860"/>
      <c r="B628" s="860"/>
      <c r="C628" s="860"/>
      <c r="D628" s="860"/>
      <c r="E628" s="860"/>
      <c r="F628" s="860"/>
      <c r="G628" s="868"/>
      <c r="H628" s="860"/>
      <c r="I628" s="860"/>
      <c r="J628" s="860"/>
      <c r="K628" s="860"/>
      <c r="L628" s="860"/>
      <c r="M628" s="860"/>
      <c r="N628" s="860"/>
      <c r="O628" s="860"/>
      <c r="P628" s="860"/>
      <c r="Q628" s="860"/>
      <c r="R628" s="860"/>
      <c r="S628" s="860"/>
      <c r="T628" s="860"/>
      <c r="U628" s="860"/>
      <c r="V628" s="860"/>
      <c r="W628" s="860"/>
      <c r="X628" s="860"/>
      <c r="Y628" s="860"/>
      <c r="Z628" s="860"/>
      <c r="AA628" s="860"/>
      <c r="AB628" s="860"/>
      <c r="AC628" s="860"/>
      <c r="AD628" s="860"/>
      <c r="AE628" s="860"/>
    </row>
    <row r="629" spans="1:31" ht="15.75" customHeight="1" x14ac:dyDescent="0.25">
      <c r="A629" s="860"/>
      <c r="B629" s="860"/>
      <c r="C629" s="860"/>
      <c r="D629" s="860"/>
      <c r="E629" s="860"/>
      <c r="F629" s="860"/>
      <c r="G629" s="868"/>
      <c r="H629" s="860"/>
      <c r="I629" s="860"/>
      <c r="J629" s="860"/>
      <c r="K629" s="860"/>
      <c r="L629" s="860"/>
      <c r="M629" s="860"/>
      <c r="N629" s="860"/>
      <c r="O629" s="860"/>
      <c r="P629" s="860"/>
      <c r="Q629" s="860"/>
      <c r="R629" s="860"/>
      <c r="S629" s="860"/>
      <c r="T629" s="860"/>
      <c r="U629" s="860"/>
      <c r="V629" s="860"/>
      <c r="W629" s="860"/>
      <c r="X629" s="860"/>
      <c r="Y629" s="860"/>
      <c r="Z629" s="860"/>
      <c r="AA629" s="860"/>
      <c r="AB629" s="860"/>
      <c r="AC629" s="860"/>
      <c r="AD629" s="860"/>
      <c r="AE629" s="860"/>
    </row>
    <row r="630" spans="1:31" ht="15.75" customHeight="1" x14ac:dyDescent="0.25">
      <c r="A630" s="860"/>
      <c r="B630" s="860"/>
      <c r="C630" s="860"/>
      <c r="D630" s="860"/>
      <c r="E630" s="860"/>
      <c r="F630" s="860"/>
      <c r="G630" s="868"/>
      <c r="H630" s="860"/>
      <c r="I630" s="860"/>
      <c r="J630" s="860"/>
      <c r="K630" s="860"/>
      <c r="L630" s="860"/>
      <c r="M630" s="860"/>
      <c r="N630" s="860"/>
      <c r="O630" s="860"/>
      <c r="P630" s="860"/>
      <c r="Q630" s="860"/>
      <c r="R630" s="860"/>
      <c r="S630" s="860"/>
      <c r="T630" s="860"/>
      <c r="U630" s="860"/>
      <c r="V630" s="860"/>
      <c r="W630" s="860"/>
      <c r="X630" s="860"/>
      <c r="Y630" s="860"/>
      <c r="Z630" s="860"/>
      <c r="AA630" s="860"/>
      <c r="AB630" s="860"/>
      <c r="AC630" s="860"/>
      <c r="AD630" s="860"/>
      <c r="AE630" s="860"/>
    </row>
    <row r="631" spans="1:31" ht="15.75" customHeight="1" x14ac:dyDescent="0.25">
      <c r="A631" s="860"/>
      <c r="B631" s="860"/>
      <c r="C631" s="860"/>
      <c r="D631" s="860"/>
      <c r="E631" s="860"/>
      <c r="F631" s="860"/>
      <c r="G631" s="868"/>
      <c r="H631" s="860"/>
      <c r="I631" s="860"/>
      <c r="J631" s="860"/>
      <c r="K631" s="860"/>
      <c r="L631" s="860"/>
      <c r="M631" s="860"/>
      <c r="N631" s="860"/>
      <c r="O631" s="860"/>
      <c r="P631" s="860"/>
      <c r="Q631" s="860"/>
      <c r="R631" s="860"/>
      <c r="S631" s="860"/>
      <c r="T631" s="860"/>
      <c r="U631" s="860"/>
      <c r="V631" s="860"/>
      <c r="W631" s="860"/>
      <c r="X631" s="860"/>
      <c r="Y631" s="860"/>
      <c r="Z631" s="860"/>
      <c r="AA631" s="860"/>
      <c r="AB631" s="860"/>
      <c r="AC631" s="860"/>
      <c r="AD631" s="860"/>
      <c r="AE631" s="860"/>
    </row>
    <row r="632" spans="1:31" ht="15.75" customHeight="1" x14ac:dyDescent="0.25">
      <c r="A632" s="860"/>
      <c r="B632" s="860"/>
      <c r="C632" s="860"/>
      <c r="D632" s="860"/>
      <c r="E632" s="860"/>
      <c r="F632" s="860"/>
      <c r="G632" s="868"/>
      <c r="H632" s="860"/>
      <c r="I632" s="860"/>
      <c r="J632" s="860"/>
      <c r="K632" s="860"/>
      <c r="L632" s="860"/>
      <c r="M632" s="860"/>
      <c r="N632" s="860"/>
      <c r="O632" s="860"/>
      <c r="P632" s="860"/>
      <c r="Q632" s="860"/>
      <c r="R632" s="860"/>
      <c r="S632" s="860"/>
      <c r="T632" s="860"/>
      <c r="U632" s="860"/>
      <c r="V632" s="860"/>
      <c r="W632" s="860"/>
      <c r="X632" s="860"/>
      <c r="Y632" s="860"/>
      <c r="Z632" s="860"/>
      <c r="AA632" s="860"/>
      <c r="AB632" s="860"/>
      <c r="AC632" s="860"/>
      <c r="AD632" s="860"/>
      <c r="AE632" s="860"/>
    </row>
    <row r="633" spans="1:31" ht="15.75" customHeight="1" x14ac:dyDescent="0.25">
      <c r="A633" s="860"/>
      <c r="B633" s="860"/>
      <c r="C633" s="860"/>
      <c r="D633" s="860"/>
      <c r="E633" s="860"/>
      <c r="F633" s="860"/>
      <c r="G633" s="868"/>
      <c r="H633" s="860"/>
      <c r="I633" s="860"/>
      <c r="J633" s="860"/>
      <c r="K633" s="860"/>
      <c r="L633" s="860"/>
      <c r="M633" s="860"/>
      <c r="N633" s="860"/>
      <c r="O633" s="860"/>
      <c r="P633" s="860"/>
      <c r="Q633" s="860"/>
      <c r="R633" s="860"/>
      <c r="S633" s="860"/>
      <c r="T633" s="860"/>
      <c r="U633" s="860"/>
      <c r="V633" s="860"/>
      <c r="W633" s="860"/>
      <c r="X633" s="860"/>
      <c r="Y633" s="860"/>
      <c r="Z633" s="860"/>
      <c r="AA633" s="860"/>
      <c r="AB633" s="860"/>
      <c r="AC633" s="860"/>
      <c r="AD633" s="860"/>
      <c r="AE633" s="860"/>
    </row>
    <row r="634" spans="1:31" ht="15.75" customHeight="1" x14ac:dyDescent="0.25">
      <c r="A634" s="860"/>
      <c r="B634" s="860"/>
      <c r="C634" s="860"/>
      <c r="D634" s="860"/>
      <c r="E634" s="860"/>
      <c r="F634" s="860"/>
      <c r="G634" s="868"/>
      <c r="H634" s="860"/>
      <c r="I634" s="860"/>
      <c r="J634" s="860"/>
      <c r="K634" s="860"/>
      <c r="L634" s="860"/>
      <c r="M634" s="860"/>
      <c r="N634" s="860"/>
      <c r="O634" s="860"/>
      <c r="P634" s="860"/>
      <c r="Q634" s="860"/>
      <c r="R634" s="860"/>
      <c r="S634" s="860"/>
      <c r="T634" s="860"/>
      <c r="U634" s="860"/>
      <c r="V634" s="860"/>
      <c r="W634" s="860"/>
      <c r="X634" s="860"/>
      <c r="Y634" s="860"/>
      <c r="Z634" s="860"/>
      <c r="AA634" s="860"/>
      <c r="AB634" s="860"/>
      <c r="AC634" s="860"/>
      <c r="AD634" s="860"/>
      <c r="AE634" s="860"/>
    </row>
    <row r="635" spans="1:31" ht="15.75" customHeight="1" x14ac:dyDescent="0.25">
      <c r="A635" s="860"/>
      <c r="B635" s="860"/>
      <c r="C635" s="860"/>
      <c r="D635" s="860"/>
      <c r="E635" s="860"/>
      <c r="F635" s="860"/>
      <c r="G635" s="868"/>
      <c r="H635" s="860"/>
      <c r="I635" s="860"/>
      <c r="J635" s="860"/>
      <c r="K635" s="860"/>
      <c r="L635" s="860"/>
      <c r="M635" s="860"/>
      <c r="N635" s="860"/>
      <c r="O635" s="860"/>
      <c r="P635" s="860"/>
      <c r="Q635" s="860"/>
      <c r="R635" s="860"/>
      <c r="S635" s="860"/>
      <c r="T635" s="860"/>
      <c r="U635" s="860"/>
      <c r="V635" s="860"/>
      <c r="W635" s="860"/>
      <c r="X635" s="860"/>
      <c r="Y635" s="860"/>
      <c r="Z635" s="860"/>
      <c r="AA635" s="860"/>
      <c r="AB635" s="860"/>
      <c r="AC635" s="860"/>
      <c r="AD635" s="860"/>
      <c r="AE635" s="860"/>
    </row>
    <row r="636" spans="1:31" ht="15.75" customHeight="1" x14ac:dyDescent="0.25">
      <c r="A636" s="860"/>
      <c r="B636" s="860"/>
      <c r="C636" s="860"/>
      <c r="D636" s="860"/>
      <c r="E636" s="860"/>
      <c r="F636" s="860"/>
      <c r="G636" s="868"/>
      <c r="H636" s="860"/>
      <c r="I636" s="860"/>
      <c r="J636" s="860"/>
      <c r="K636" s="860"/>
      <c r="L636" s="860"/>
      <c r="M636" s="860"/>
      <c r="N636" s="860"/>
      <c r="O636" s="860"/>
      <c r="P636" s="860"/>
      <c r="Q636" s="860"/>
      <c r="R636" s="860"/>
      <c r="S636" s="860"/>
      <c r="T636" s="860"/>
      <c r="U636" s="860"/>
      <c r="V636" s="860"/>
      <c r="W636" s="860"/>
      <c r="X636" s="860"/>
      <c r="Y636" s="860"/>
      <c r="Z636" s="860"/>
      <c r="AA636" s="860"/>
      <c r="AB636" s="860"/>
      <c r="AC636" s="860"/>
      <c r="AD636" s="860"/>
      <c r="AE636" s="860"/>
    </row>
    <row r="637" spans="1:31" ht="15.75" customHeight="1" x14ac:dyDescent="0.25">
      <c r="A637" s="860"/>
      <c r="B637" s="860"/>
      <c r="C637" s="860"/>
      <c r="D637" s="860"/>
      <c r="E637" s="860"/>
      <c r="F637" s="860"/>
      <c r="G637" s="868"/>
      <c r="H637" s="860"/>
      <c r="I637" s="860"/>
      <c r="J637" s="860"/>
      <c r="K637" s="860"/>
      <c r="L637" s="860"/>
      <c r="M637" s="860"/>
      <c r="N637" s="860"/>
      <c r="O637" s="860"/>
      <c r="P637" s="860"/>
      <c r="Q637" s="860"/>
      <c r="R637" s="860"/>
      <c r="S637" s="860"/>
      <c r="T637" s="860"/>
      <c r="U637" s="860"/>
      <c r="V637" s="860"/>
      <c r="W637" s="860"/>
      <c r="X637" s="860"/>
      <c r="Y637" s="860"/>
      <c r="Z637" s="860"/>
      <c r="AA637" s="860"/>
      <c r="AB637" s="860"/>
      <c r="AC637" s="860"/>
      <c r="AD637" s="860"/>
      <c r="AE637" s="860"/>
    </row>
    <row r="638" spans="1:31" ht="15.75" customHeight="1" x14ac:dyDescent="0.25">
      <c r="A638" s="860"/>
      <c r="B638" s="860"/>
      <c r="C638" s="860"/>
      <c r="D638" s="860"/>
      <c r="E638" s="860"/>
      <c r="F638" s="860"/>
      <c r="G638" s="868"/>
      <c r="H638" s="860"/>
      <c r="I638" s="860"/>
      <c r="J638" s="860"/>
      <c r="K638" s="860"/>
      <c r="L638" s="860"/>
      <c r="M638" s="860"/>
      <c r="N638" s="860"/>
      <c r="O638" s="860"/>
      <c r="P638" s="860"/>
      <c r="Q638" s="860"/>
      <c r="R638" s="860"/>
      <c r="S638" s="860"/>
      <c r="T638" s="860"/>
      <c r="U638" s="860"/>
      <c r="V638" s="860"/>
      <c r="W638" s="860"/>
      <c r="X638" s="860"/>
      <c r="Y638" s="860"/>
      <c r="Z638" s="860"/>
      <c r="AA638" s="860"/>
      <c r="AB638" s="860"/>
      <c r="AC638" s="860"/>
      <c r="AD638" s="860"/>
      <c r="AE638" s="860"/>
    </row>
    <row r="639" spans="1:31" ht="15.75" customHeight="1" x14ac:dyDescent="0.25">
      <c r="A639" s="860"/>
      <c r="B639" s="860"/>
      <c r="C639" s="860"/>
      <c r="D639" s="860"/>
      <c r="E639" s="860"/>
      <c r="F639" s="860"/>
      <c r="G639" s="868"/>
      <c r="H639" s="860"/>
      <c r="I639" s="860"/>
      <c r="J639" s="860"/>
      <c r="K639" s="860"/>
      <c r="L639" s="860"/>
      <c r="M639" s="860"/>
      <c r="N639" s="860"/>
      <c r="O639" s="860"/>
      <c r="P639" s="860"/>
      <c r="Q639" s="860"/>
      <c r="R639" s="860"/>
      <c r="S639" s="860"/>
      <c r="T639" s="860"/>
      <c r="U639" s="860"/>
      <c r="V639" s="860"/>
      <c r="W639" s="860"/>
      <c r="X639" s="860"/>
      <c r="Y639" s="860"/>
      <c r="Z639" s="860"/>
      <c r="AA639" s="860"/>
      <c r="AB639" s="860"/>
      <c r="AC639" s="860"/>
      <c r="AD639" s="860"/>
      <c r="AE639" s="860"/>
    </row>
    <row r="640" spans="1:31" ht="15.75" customHeight="1" x14ac:dyDescent="0.25">
      <c r="A640" s="860"/>
      <c r="B640" s="860"/>
      <c r="C640" s="860"/>
      <c r="D640" s="860"/>
      <c r="E640" s="860"/>
      <c r="F640" s="860"/>
      <c r="G640" s="868"/>
      <c r="H640" s="860"/>
      <c r="I640" s="860"/>
      <c r="J640" s="860"/>
      <c r="K640" s="860"/>
      <c r="L640" s="860"/>
      <c r="M640" s="860"/>
      <c r="N640" s="860"/>
      <c r="O640" s="860"/>
      <c r="P640" s="860"/>
      <c r="Q640" s="860"/>
      <c r="R640" s="860"/>
      <c r="S640" s="860"/>
      <c r="T640" s="860"/>
      <c r="U640" s="860"/>
      <c r="V640" s="860"/>
      <c r="W640" s="860"/>
      <c r="X640" s="860"/>
      <c r="Y640" s="860"/>
      <c r="Z640" s="860"/>
      <c r="AA640" s="860"/>
      <c r="AB640" s="860"/>
      <c r="AC640" s="860"/>
      <c r="AD640" s="860"/>
      <c r="AE640" s="860"/>
    </row>
    <row r="641" spans="1:31" ht="15.75" customHeight="1" x14ac:dyDescent="0.25">
      <c r="A641" s="860"/>
      <c r="B641" s="860"/>
      <c r="C641" s="860"/>
      <c r="D641" s="860"/>
      <c r="E641" s="860"/>
      <c r="F641" s="860"/>
      <c r="G641" s="868"/>
      <c r="H641" s="860"/>
      <c r="I641" s="860"/>
      <c r="J641" s="860"/>
      <c r="K641" s="860"/>
      <c r="L641" s="860"/>
      <c r="M641" s="860"/>
      <c r="N641" s="860"/>
      <c r="O641" s="860"/>
      <c r="P641" s="860"/>
      <c r="Q641" s="860"/>
      <c r="R641" s="860"/>
      <c r="S641" s="860"/>
      <c r="T641" s="860"/>
      <c r="U641" s="860"/>
      <c r="V641" s="860"/>
      <c r="W641" s="860"/>
      <c r="X641" s="860"/>
      <c r="Y641" s="860"/>
      <c r="Z641" s="860"/>
      <c r="AA641" s="860"/>
      <c r="AB641" s="860"/>
      <c r="AC641" s="860"/>
      <c r="AD641" s="860"/>
      <c r="AE641" s="860"/>
    </row>
    <row r="642" spans="1:31" ht="15.75" customHeight="1" x14ac:dyDescent="0.25">
      <c r="A642" s="860"/>
      <c r="B642" s="860"/>
      <c r="C642" s="860"/>
      <c r="D642" s="860"/>
      <c r="E642" s="860"/>
      <c r="F642" s="860"/>
      <c r="G642" s="868"/>
      <c r="H642" s="860"/>
      <c r="I642" s="860"/>
      <c r="J642" s="860"/>
      <c r="K642" s="860"/>
      <c r="L642" s="860"/>
      <c r="M642" s="860"/>
      <c r="N642" s="860"/>
      <c r="O642" s="860"/>
      <c r="P642" s="860"/>
      <c r="Q642" s="860"/>
      <c r="R642" s="860"/>
      <c r="S642" s="860"/>
      <c r="T642" s="860"/>
      <c r="U642" s="860"/>
      <c r="V642" s="860"/>
      <c r="W642" s="860"/>
      <c r="X642" s="860"/>
      <c r="Y642" s="860"/>
      <c r="Z642" s="860"/>
      <c r="AA642" s="860"/>
      <c r="AB642" s="860"/>
      <c r="AC642" s="860"/>
      <c r="AD642" s="860"/>
      <c r="AE642" s="860"/>
    </row>
    <row r="643" spans="1:31" ht="15.75" customHeight="1" x14ac:dyDescent="0.25">
      <c r="A643" s="860"/>
      <c r="B643" s="860"/>
      <c r="C643" s="860"/>
      <c r="D643" s="860"/>
      <c r="E643" s="860"/>
      <c r="F643" s="860"/>
      <c r="G643" s="868"/>
      <c r="H643" s="860"/>
      <c r="I643" s="860"/>
      <c r="J643" s="860"/>
      <c r="K643" s="860"/>
      <c r="L643" s="860"/>
      <c r="M643" s="860"/>
      <c r="N643" s="860"/>
      <c r="O643" s="860"/>
      <c r="P643" s="860"/>
      <c r="Q643" s="860"/>
      <c r="R643" s="860"/>
      <c r="S643" s="860"/>
      <c r="T643" s="860"/>
      <c r="U643" s="860"/>
      <c r="V643" s="860"/>
      <c r="W643" s="860"/>
      <c r="X643" s="860"/>
      <c r="Y643" s="860"/>
      <c r="Z643" s="860"/>
      <c r="AA643" s="860"/>
      <c r="AB643" s="860"/>
      <c r="AC643" s="860"/>
      <c r="AD643" s="860"/>
      <c r="AE643" s="860"/>
    </row>
    <row r="644" spans="1:31" ht="15.75" customHeight="1" x14ac:dyDescent="0.25">
      <c r="A644" s="860"/>
      <c r="B644" s="860"/>
      <c r="C644" s="860"/>
      <c r="D644" s="860"/>
      <c r="E644" s="860"/>
      <c r="F644" s="860"/>
      <c r="G644" s="868"/>
      <c r="H644" s="860"/>
      <c r="I644" s="860"/>
      <c r="J644" s="860"/>
      <c r="K644" s="860"/>
      <c r="L644" s="860"/>
      <c r="M644" s="860"/>
      <c r="N644" s="860"/>
      <c r="O644" s="860"/>
      <c r="P644" s="860"/>
      <c r="Q644" s="860"/>
      <c r="R644" s="860"/>
      <c r="S644" s="860"/>
      <c r="T644" s="860"/>
      <c r="U644" s="860"/>
      <c r="V644" s="860"/>
      <c r="W644" s="860"/>
      <c r="X644" s="860"/>
      <c r="Y644" s="860"/>
      <c r="Z644" s="860"/>
      <c r="AA644" s="860"/>
      <c r="AB644" s="860"/>
      <c r="AC644" s="860"/>
      <c r="AD644" s="860"/>
      <c r="AE644" s="860"/>
    </row>
    <row r="645" spans="1:31" ht="15.75" customHeight="1" x14ac:dyDescent="0.25">
      <c r="A645" s="860"/>
      <c r="B645" s="860"/>
      <c r="C645" s="860"/>
      <c r="D645" s="860"/>
      <c r="E645" s="860"/>
      <c r="F645" s="860"/>
      <c r="G645" s="868"/>
      <c r="H645" s="860"/>
      <c r="I645" s="860"/>
      <c r="J645" s="860"/>
      <c r="K645" s="860"/>
      <c r="L645" s="860"/>
      <c r="M645" s="860"/>
      <c r="N645" s="860"/>
      <c r="O645" s="860"/>
      <c r="P645" s="860"/>
      <c r="Q645" s="860"/>
      <c r="R645" s="860"/>
      <c r="S645" s="860"/>
      <c r="T645" s="860"/>
      <c r="U645" s="860"/>
      <c r="V645" s="860"/>
      <c r="W645" s="860"/>
      <c r="X645" s="860"/>
      <c r="Y645" s="860"/>
      <c r="Z645" s="860"/>
      <c r="AA645" s="860"/>
      <c r="AB645" s="860"/>
      <c r="AC645" s="860"/>
      <c r="AD645" s="860"/>
      <c r="AE645" s="860"/>
    </row>
    <row r="646" spans="1:31" ht="15.75" customHeight="1" x14ac:dyDescent="0.25">
      <c r="A646" s="860"/>
      <c r="B646" s="860"/>
      <c r="C646" s="860"/>
      <c r="D646" s="860"/>
      <c r="E646" s="860"/>
      <c r="F646" s="860"/>
      <c r="G646" s="868"/>
      <c r="H646" s="860"/>
      <c r="I646" s="860"/>
      <c r="J646" s="860"/>
      <c r="K646" s="860"/>
      <c r="L646" s="860"/>
      <c r="M646" s="860"/>
      <c r="N646" s="860"/>
      <c r="O646" s="860"/>
      <c r="P646" s="860"/>
      <c r="Q646" s="860"/>
      <c r="R646" s="860"/>
      <c r="S646" s="860"/>
      <c r="T646" s="860"/>
      <c r="U646" s="860"/>
      <c r="V646" s="860"/>
      <c r="W646" s="860"/>
      <c r="X646" s="860"/>
      <c r="Y646" s="860"/>
      <c r="Z646" s="860"/>
      <c r="AA646" s="860"/>
      <c r="AB646" s="860"/>
      <c r="AC646" s="860"/>
      <c r="AD646" s="860"/>
      <c r="AE646" s="860"/>
    </row>
    <row r="647" spans="1:31" ht="15.75" customHeight="1" x14ac:dyDescent="0.25">
      <c r="A647" s="860"/>
      <c r="B647" s="860"/>
      <c r="C647" s="860"/>
      <c r="D647" s="860"/>
      <c r="E647" s="860"/>
      <c r="F647" s="860"/>
      <c r="G647" s="868"/>
      <c r="H647" s="860"/>
      <c r="I647" s="860"/>
      <c r="J647" s="860"/>
      <c r="K647" s="860"/>
      <c r="L647" s="860"/>
      <c r="M647" s="860"/>
      <c r="N647" s="860"/>
      <c r="O647" s="860"/>
      <c r="P647" s="860"/>
      <c r="Q647" s="860"/>
      <c r="R647" s="860"/>
      <c r="S647" s="860"/>
      <c r="T647" s="860"/>
      <c r="U647" s="860"/>
      <c r="V647" s="860"/>
      <c r="W647" s="860"/>
      <c r="X647" s="860"/>
      <c r="Y647" s="860"/>
      <c r="Z647" s="860"/>
      <c r="AA647" s="860"/>
      <c r="AB647" s="860"/>
      <c r="AC647" s="860"/>
      <c r="AD647" s="860"/>
      <c r="AE647" s="860"/>
    </row>
    <row r="648" spans="1:31" ht="15.75" customHeight="1" x14ac:dyDescent="0.25">
      <c r="A648" s="860"/>
      <c r="B648" s="860"/>
      <c r="C648" s="860"/>
      <c r="D648" s="860"/>
      <c r="E648" s="860"/>
      <c r="F648" s="860"/>
      <c r="G648" s="868"/>
      <c r="H648" s="860"/>
      <c r="I648" s="860"/>
      <c r="J648" s="860"/>
      <c r="K648" s="860"/>
      <c r="L648" s="860"/>
      <c r="M648" s="860"/>
      <c r="N648" s="860"/>
      <c r="O648" s="860"/>
      <c r="P648" s="860"/>
      <c r="Q648" s="860"/>
      <c r="R648" s="860"/>
      <c r="S648" s="860"/>
      <c r="T648" s="860"/>
      <c r="U648" s="860"/>
      <c r="V648" s="860"/>
      <c r="W648" s="860"/>
      <c r="X648" s="860"/>
      <c r="Y648" s="860"/>
      <c r="Z648" s="860"/>
      <c r="AA648" s="860"/>
      <c r="AB648" s="860"/>
      <c r="AC648" s="860"/>
      <c r="AD648" s="860"/>
      <c r="AE648" s="860"/>
    </row>
    <row r="649" spans="1:31" ht="15.75" customHeight="1" x14ac:dyDescent="0.25">
      <c r="A649" s="860"/>
      <c r="B649" s="860"/>
      <c r="C649" s="860"/>
      <c r="D649" s="860"/>
      <c r="E649" s="860"/>
      <c r="F649" s="860"/>
      <c r="G649" s="868"/>
      <c r="H649" s="860"/>
      <c r="I649" s="860"/>
      <c r="J649" s="860"/>
      <c r="K649" s="860"/>
      <c r="L649" s="860"/>
      <c r="M649" s="860"/>
      <c r="N649" s="860"/>
      <c r="O649" s="860"/>
      <c r="P649" s="860"/>
      <c r="Q649" s="860"/>
      <c r="R649" s="860"/>
      <c r="S649" s="860"/>
      <c r="T649" s="860"/>
      <c r="U649" s="860"/>
      <c r="V649" s="860"/>
      <c r="W649" s="860"/>
      <c r="X649" s="860"/>
      <c r="Y649" s="860"/>
      <c r="Z649" s="860"/>
      <c r="AA649" s="860"/>
      <c r="AB649" s="860"/>
      <c r="AC649" s="860"/>
      <c r="AD649" s="860"/>
      <c r="AE649" s="860"/>
    </row>
    <row r="650" spans="1:31" ht="15.75" customHeight="1" x14ac:dyDescent="0.25">
      <c r="A650" s="860"/>
      <c r="B650" s="860"/>
      <c r="C650" s="860"/>
      <c r="D650" s="860"/>
      <c r="E650" s="860"/>
      <c r="F650" s="860"/>
      <c r="G650" s="868"/>
      <c r="H650" s="860"/>
      <c r="I650" s="860"/>
      <c r="J650" s="860"/>
      <c r="K650" s="860"/>
      <c r="L650" s="860"/>
      <c r="M650" s="860"/>
      <c r="N650" s="860"/>
      <c r="O650" s="860"/>
      <c r="P650" s="860"/>
      <c r="Q650" s="860"/>
      <c r="R650" s="860"/>
      <c r="S650" s="860"/>
      <c r="T650" s="860"/>
      <c r="U650" s="860"/>
      <c r="V650" s="860"/>
      <c r="W650" s="860"/>
      <c r="X650" s="860"/>
      <c r="Y650" s="860"/>
      <c r="Z650" s="860"/>
      <c r="AA650" s="860"/>
      <c r="AB650" s="860"/>
      <c r="AC650" s="860"/>
      <c r="AD650" s="860"/>
      <c r="AE650" s="860"/>
    </row>
    <row r="651" spans="1:31" ht="15.75" customHeight="1" x14ac:dyDescent="0.25">
      <c r="A651" s="860"/>
      <c r="B651" s="860"/>
      <c r="C651" s="860"/>
      <c r="D651" s="860"/>
      <c r="E651" s="860"/>
      <c r="F651" s="860"/>
      <c r="G651" s="868"/>
      <c r="H651" s="860"/>
      <c r="I651" s="860"/>
      <c r="J651" s="860"/>
      <c r="K651" s="860"/>
      <c r="L651" s="860"/>
      <c r="M651" s="860"/>
      <c r="N651" s="860"/>
      <c r="O651" s="860"/>
      <c r="P651" s="860"/>
      <c r="Q651" s="860"/>
      <c r="R651" s="860"/>
      <c r="S651" s="860"/>
      <c r="T651" s="860"/>
      <c r="U651" s="860"/>
      <c r="V651" s="860"/>
      <c r="W651" s="860"/>
      <c r="X651" s="860"/>
      <c r="Y651" s="860"/>
      <c r="Z651" s="860"/>
      <c r="AA651" s="860"/>
      <c r="AB651" s="860"/>
      <c r="AC651" s="860"/>
      <c r="AD651" s="860"/>
      <c r="AE651" s="860"/>
    </row>
    <row r="652" spans="1:31" ht="15.75" customHeight="1" x14ac:dyDescent="0.25">
      <c r="A652" s="860"/>
      <c r="B652" s="860"/>
      <c r="C652" s="860"/>
      <c r="D652" s="860"/>
      <c r="E652" s="860"/>
      <c r="F652" s="860"/>
      <c r="G652" s="868"/>
      <c r="H652" s="860"/>
      <c r="I652" s="860"/>
      <c r="J652" s="860"/>
      <c r="K652" s="860"/>
      <c r="L652" s="860"/>
      <c r="M652" s="860"/>
      <c r="N652" s="860"/>
      <c r="O652" s="860"/>
      <c r="P652" s="860"/>
      <c r="Q652" s="860"/>
      <c r="R652" s="860"/>
      <c r="S652" s="860"/>
      <c r="T652" s="860"/>
      <c r="U652" s="860"/>
      <c r="V652" s="860"/>
      <c r="W652" s="860"/>
      <c r="X652" s="860"/>
      <c r="Y652" s="860"/>
      <c r="Z652" s="860"/>
      <c r="AA652" s="860"/>
      <c r="AB652" s="860"/>
      <c r="AC652" s="860"/>
      <c r="AD652" s="860"/>
      <c r="AE652" s="860"/>
    </row>
    <row r="653" spans="1:31" ht="15.75" customHeight="1" x14ac:dyDescent="0.25">
      <c r="A653" s="860"/>
      <c r="B653" s="860"/>
      <c r="C653" s="860"/>
      <c r="D653" s="860"/>
      <c r="E653" s="860"/>
      <c r="F653" s="860"/>
      <c r="G653" s="868"/>
      <c r="H653" s="860"/>
      <c r="I653" s="860"/>
      <c r="J653" s="860"/>
      <c r="K653" s="860"/>
      <c r="L653" s="860"/>
      <c r="M653" s="860"/>
      <c r="N653" s="860"/>
      <c r="O653" s="860"/>
      <c r="P653" s="860"/>
      <c r="Q653" s="860"/>
      <c r="R653" s="860"/>
      <c r="S653" s="860"/>
      <c r="T653" s="860"/>
      <c r="U653" s="860"/>
      <c r="V653" s="860"/>
      <c r="W653" s="860"/>
      <c r="X653" s="860"/>
      <c r="Y653" s="860"/>
      <c r="Z653" s="860"/>
      <c r="AA653" s="860"/>
      <c r="AB653" s="860"/>
      <c r="AC653" s="860"/>
      <c r="AD653" s="860"/>
      <c r="AE653" s="860"/>
    </row>
    <row r="654" spans="1:31" ht="15.75" customHeight="1" x14ac:dyDescent="0.25">
      <c r="A654" s="860"/>
      <c r="B654" s="860"/>
      <c r="C654" s="860"/>
      <c r="D654" s="860"/>
      <c r="E654" s="860"/>
      <c r="F654" s="860"/>
      <c r="G654" s="868"/>
      <c r="H654" s="860"/>
      <c r="I654" s="860"/>
      <c r="J654" s="860"/>
      <c r="K654" s="860"/>
      <c r="L654" s="860"/>
      <c r="M654" s="860"/>
      <c r="N654" s="860"/>
      <c r="O654" s="860"/>
      <c r="P654" s="860"/>
      <c r="Q654" s="860"/>
      <c r="R654" s="860"/>
      <c r="S654" s="860"/>
      <c r="T654" s="860"/>
      <c r="U654" s="860"/>
      <c r="V654" s="860"/>
      <c r="W654" s="860"/>
      <c r="X654" s="860"/>
      <c r="Y654" s="860"/>
      <c r="Z654" s="860"/>
      <c r="AA654" s="860"/>
      <c r="AB654" s="860"/>
      <c r="AC654" s="860"/>
      <c r="AD654" s="860"/>
      <c r="AE654" s="860"/>
    </row>
    <row r="655" spans="1:31" ht="15.75" customHeight="1" x14ac:dyDescent="0.25">
      <c r="A655" s="860"/>
      <c r="B655" s="860"/>
      <c r="C655" s="860"/>
      <c r="D655" s="860"/>
      <c r="E655" s="860"/>
      <c r="F655" s="860"/>
      <c r="G655" s="868"/>
      <c r="H655" s="860"/>
      <c r="I655" s="860"/>
      <c r="J655" s="860"/>
      <c r="K655" s="860"/>
      <c r="L655" s="860"/>
      <c r="M655" s="860"/>
      <c r="N655" s="860"/>
      <c r="O655" s="860"/>
      <c r="P655" s="860"/>
      <c r="Q655" s="860"/>
      <c r="R655" s="860"/>
      <c r="S655" s="860"/>
      <c r="T655" s="860"/>
      <c r="U655" s="860"/>
      <c r="V655" s="860"/>
      <c r="W655" s="860"/>
      <c r="X655" s="860"/>
      <c r="Y655" s="860"/>
      <c r="Z655" s="860"/>
      <c r="AA655" s="860"/>
      <c r="AB655" s="860"/>
      <c r="AC655" s="860"/>
      <c r="AD655" s="860"/>
      <c r="AE655" s="860"/>
    </row>
    <row r="656" spans="1:31" ht="15.75" customHeight="1" x14ac:dyDescent="0.25">
      <c r="A656" s="860"/>
      <c r="B656" s="860"/>
      <c r="C656" s="860"/>
      <c r="D656" s="860"/>
      <c r="E656" s="860"/>
      <c r="F656" s="860"/>
      <c r="G656" s="868"/>
      <c r="H656" s="860"/>
      <c r="I656" s="860"/>
      <c r="J656" s="860"/>
      <c r="K656" s="860"/>
      <c r="L656" s="860"/>
      <c r="M656" s="860"/>
      <c r="N656" s="860"/>
      <c r="O656" s="860"/>
      <c r="P656" s="860"/>
      <c r="Q656" s="860"/>
      <c r="R656" s="860"/>
      <c r="S656" s="860"/>
      <c r="T656" s="860"/>
      <c r="U656" s="860"/>
      <c r="V656" s="860"/>
      <c r="W656" s="860"/>
      <c r="X656" s="860"/>
      <c r="Y656" s="860"/>
      <c r="Z656" s="860"/>
      <c r="AA656" s="860"/>
      <c r="AB656" s="860"/>
      <c r="AC656" s="860"/>
      <c r="AD656" s="860"/>
      <c r="AE656" s="860"/>
    </row>
    <row r="657" spans="1:31" ht="15.75" customHeight="1" x14ac:dyDescent="0.25">
      <c r="A657" s="860"/>
      <c r="B657" s="860"/>
      <c r="C657" s="860"/>
      <c r="D657" s="860"/>
      <c r="E657" s="860"/>
      <c r="F657" s="860"/>
      <c r="G657" s="868"/>
      <c r="H657" s="860"/>
      <c r="I657" s="860"/>
      <c r="J657" s="860"/>
      <c r="K657" s="860"/>
      <c r="L657" s="860"/>
      <c r="M657" s="860"/>
      <c r="N657" s="860"/>
      <c r="O657" s="860"/>
      <c r="P657" s="860"/>
      <c r="Q657" s="860"/>
      <c r="R657" s="860"/>
      <c r="S657" s="860"/>
      <c r="T657" s="860"/>
      <c r="U657" s="860"/>
      <c r="V657" s="860"/>
      <c r="W657" s="860"/>
      <c r="X657" s="860"/>
      <c r="Y657" s="860"/>
      <c r="Z657" s="860"/>
      <c r="AA657" s="860"/>
      <c r="AB657" s="860"/>
      <c r="AC657" s="860"/>
      <c r="AD657" s="860"/>
      <c r="AE657" s="860"/>
    </row>
    <row r="658" spans="1:31" ht="15.75" customHeight="1" x14ac:dyDescent="0.25">
      <c r="A658" s="860"/>
      <c r="B658" s="860"/>
      <c r="C658" s="860"/>
      <c r="D658" s="860"/>
      <c r="E658" s="860"/>
      <c r="F658" s="860"/>
      <c r="G658" s="868"/>
      <c r="H658" s="860"/>
      <c r="I658" s="860"/>
      <c r="J658" s="860"/>
      <c r="K658" s="860"/>
      <c r="L658" s="860"/>
      <c r="M658" s="860"/>
      <c r="N658" s="860"/>
      <c r="O658" s="860"/>
      <c r="P658" s="860"/>
      <c r="Q658" s="860"/>
      <c r="R658" s="860"/>
      <c r="S658" s="860"/>
      <c r="T658" s="860"/>
      <c r="U658" s="860"/>
      <c r="V658" s="860"/>
      <c r="W658" s="860"/>
      <c r="X658" s="860"/>
      <c r="Y658" s="860"/>
      <c r="Z658" s="860"/>
      <c r="AA658" s="860"/>
      <c r="AB658" s="860"/>
      <c r="AC658" s="860"/>
      <c r="AD658" s="860"/>
      <c r="AE658" s="860"/>
    </row>
    <row r="659" spans="1:31" ht="15.75" customHeight="1" x14ac:dyDescent="0.25">
      <c r="A659" s="860"/>
      <c r="B659" s="860"/>
      <c r="C659" s="860"/>
      <c r="D659" s="860"/>
      <c r="E659" s="860"/>
      <c r="F659" s="860"/>
      <c r="G659" s="868"/>
      <c r="H659" s="860"/>
      <c r="I659" s="860"/>
      <c r="J659" s="860"/>
      <c r="K659" s="860"/>
      <c r="L659" s="860"/>
      <c r="M659" s="860"/>
      <c r="N659" s="860"/>
      <c r="O659" s="860"/>
      <c r="P659" s="860"/>
      <c r="Q659" s="860"/>
      <c r="R659" s="860"/>
      <c r="S659" s="860"/>
      <c r="T659" s="860"/>
      <c r="U659" s="860"/>
      <c r="V659" s="860"/>
      <c r="W659" s="860"/>
      <c r="X659" s="860"/>
      <c r="Y659" s="860"/>
      <c r="Z659" s="860"/>
      <c r="AA659" s="860"/>
      <c r="AB659" s="860"/>
      <c r="AC659" s="860"/>
      <c r="AD659" s="860"/>
      <c r="AE659" s="860"/>
    </row>
    <row r="660" spans="1:31" ht="15.75" customHeight="1" x14ac:dyDescent="0.25">
      <c r="A660" s="860"/>
      <c r="B660" s="860"/>
      <c r="C660" s="860"/>
      <c r="D660" s="860"/>
      <c r="E660" s="860"/>
      <c r="F660" s="860"/>
      <c r="G660" s="868"/>
      <c r="H660" s="860"/>
      <c r="I660" s="860"/>
      <c r="J660" s="860"/>
      <c r="K660" s="860"/>
      <c r="L660" s="860"/>
      <c r="M660" s="860"/>
      <c r="N660" s="860"/>
      <c r="O660" s="860"/>
      <c r="P660" s="860"/>
      <c r="Q660" s="860"/>
      <c r="R660" s="860"/>
      <c r="S660" s="860"/>
      <c r="T660" s="860"/>
      <c r="U660" s="860"/>
      <c r="V660" s="860"/>
      <c r="W660" s="860"/>
      <c r="X660" s="860"/>
      <c r="Y660" s="860"/>
      <c r="Z660" s="860"/>
      <c r="AA660" s="860"/>
      <c r="AB660" s="860"/>
      <c r="AC660" s="860"/>
      <c r="AD660" s="860"/>
      <c r="AE660" s="860"/>
    </row>
    <row r="661" spans="1:31" ht="15.75" customHeight="1" x14ac:dyDescent="0.25">
      <c r="A661" s="860"/>
      <c r="B661" s="860"/>
      <c r="C661" s="860"/>
      <c r="D661" s="860"/>
      <c r="E661" s="860"/>
      <c r="F661" s="860"/>
      <c r="G661" s="868"/>
      <c r="H661" s="860"/>
      <c r="I661" s="860"/>
      <c r="J661" s="860"/>
      <c r="K661" s="860"/>
      <c r="L661" s="860"/>
      <c r="M661" s="860"/>
      <c r="N661" s="860"/>
      <c r="O661" s="860"/>
      <c r="P661" s="860"/>
      <c r="Q661" s="860"/>
      <c r="R661" s="860"/>
      <c r="S661" s="860"/>
      <c r="T661" s="860"/>
      <c r="U661" s="860"/>
      <c r="V661" s="860"/>
      <c r="W661" s="860"/>
      <c r="X661" s="860"/>
      <c r="Y661" s="860"/>
      <c r="Z661" s="860"/>
      <c r="AA661" s="860"/>
      <c r="AB661" s="860"/>
      <c r="AC661" s="860"/>
      <c r="AD661" s="860"/>
      <c r="AE661" s="860"/>
    </row>
    <row r="662" spans="1:31" ht="15.75" customHeight="1" x14ac:dyDescent="0.25">
      <c r="A662" s="860"/>
      <c r="B662" s="860"/>
      <c r="C662" s="860"/>
      <c r="D662" s="860"/>
      <c r="E662" s="860"/>
      <c r="F662" s="860"/>
      <c r="G662" s="868"/>
      <c r="H662" s="860"/>
      <c r="I662" s="860"/>
      <c r="J662" s="860"/>
      <c r="K662" s="860"/>
      <c r="L662" s="860"/>
      <c r="M662" s="860"/>
      <c r="N662" s="860"/>
      <c r="O662" s="860"/>
      <c r="P662" s="860"/>
      <c r="Q662" s="860"/>
      <c r="R662" s="860"/>
      <c r="S662" s="860"/>
      <c r="T662" s="860"/>
      <c r="U662" s="860"/>
      <c r="V662" s="860"/>
      <c r="W662" s="860"/>
      <c r="X662" s="860"/>
      <c r="Y662" s="860"/>
      <c r="Z662" s="860"/>
      <c r="AA662" s="860"/>
      <c r="AB662" s="860"/>
      <c r="AC662" s="860"/>
      <c r="AD662" s="860"/>
      <c r="AE662" s="860"/>
    </row>
    <row r="663" spans="1:31" ht="15.75" customHeight="1" x14ac:dyDescent="0.25">
      <c r="A663" s="860"/>
      <c r="B663" s="860"/>
      <c r="C663" s="860"/>
      <c r="D663" s="860"/>
      <c r="E663" s="860"/>
      <c r="F663" s="860"/>
      <c r="G663" s="868"/>
      <c r="H663" s="860"/>
      <c r="I663" s="860"/>
      <c r="J663" s="860"/>
      <c r="K663" s="860"/>
      <c r="L663" s="860"/>
      <c r="M663" s="860"/>
      <c r="N663" s="860"/>
      <c r="O663" s="860"/>
      <c r="P663" s="860"/>
      <c r="Q663" s="860"/>
      <c r="R663" s="860"/>
      <c r="S663" s="860"/>
      <c r="T663" s="860"/>
      <c r="U663" s="860"/>
      <c r="V663" s="860"/>
      <c r="W663" s="860"/>
      <c r="X663" s="860"/>
      <c r="Y663" s="860"/>
      <c r="Z663" s="860"/>
      <c r="AA663" s="860"/>
      <c r="AB663" s="860"/>
      <c r="AC663" s="860"/>
      <c r="AD663" s="860"/>
      <c r="AE663" s="860"/>
    </row>
    <row r="664" spans="1:31" ht="15.75" customHeight="1" x14ac:dyDescent="0.25">
      <c r="A664" s="860"/>
      <c r="B664" s="860"/>
      <c r="C664" s="860"/>
      <c r="D664" s="860"/>
      <c r="E664" s="860"/>
      <c r="F664" s="860"/>
      <c r="G664" s="868"/>
      <c r="H664" s="860"/>
      <c r="I664" s="860"/>
      <c r="J664" s="860"/>
      <c r="K664" s="860"/>
      <c r="L664" s="860"/>
      <c r="M664" s="860"/>
      <c r="N664" s="860"/>
      <c r="O664" s="860"/>
      <c r="P664" s="860"/>
      <c r="Q664" s="860"/>
      <c r="R664" s="860"/>
      <c r="S664" s="860"/>
      <c r="T664" s="860"/>
      <c r="U664" s="860"/>
      <c r="V664" s="860"/>
      <c r="W664" s="860"/>
      <c r="X664" s="860"/>
      <c r="Y664" s="860"/>
      <c r="Z664" s="860"/>
      <c r="AA664" s="860"/>
      <c r="AB664" s="860"/>
      <c r="AC664" s="860"/>
      <c r="AD664" s="860"/>
      <c r="AE664" s="860"/>
    </row>
    <row r="665" spans="1:31" ht="15.75" customHeight="1" x14ac:dyDescent="0.25">
      <c r="A665" s="860"/>
      <c r="B665" s="860"/>
      <c r="C665" s="860"/>
      <c r="D665" s="860"/>
      <c r="E665" s="860"/>
      <c r="F665" s="860"/>
      <c r="G665" s="868"/>
      <c r="H665" s="860"/>
      <c r="I665" s="860"/>
      <c r="J665" s="860"/>
      <c r="K665" s="860"/>
      <c r="L665" s="860"/>
      <c r="M665" s="860"/>
      <c r="N665" s="860"/>
      <c r="O665" s="860"/>
      <c r="P665" s="860"/>
      <c r="Q665" s="860"/>
      <c r="R665" s="860"/>
      <c r="S665" s="860"/>
      <c r="T665" s="860"/>
      <c r="U665" s="860"/>
      <c r="V665" s="860"/>
      <c r="W665" s="860"/>
      <c r="X665" s="860"/>
      <c r="Y665" s="860"/>
      <c r="Z665" s="860"/>
      <c r="AA665" s="860"/>
      <c r="AB665" s="860"/>
      <c r="AC665" s="860"/>
      <c r="AD665" s="860"/>
      <c r="AE665" s="860"/>
    </row>
    <row r="666" spans="1:31" ht="15.75" customHeight="1" x14ac:dyDescent="0.25">
      <c r="A666" s="860"/>
      <c r="B666" s="860"/>
      <c r="C666" s="860"/>
      <c r="D666" s="860"/>
      <c r="E666" s="860"/>
      <c r="F666" s="860"/>
      <c r="G666" s="868"/>
      <c r="H666" s="860"/>
      <c r="I666" s="860"/>
      <c r="J666" s="860"/>
      <c r="K666" s="860"/>
      <c r="L666" s="860"/>
      <c r="M666" s="860"/>
      <c r="N666" s="860"/>
      <c r="O666" s="860"/>
      <c r="P666" s="860"/>
      <c r="Q666" s="860"/>
      <c r="R666" s="860"/>
      <c r="S666" s="860"/>
      <c r="T666" s="860"/>
      <c r="U666" s="860"/>
      <c r="V666" s="860"/>
      <c r="W666" s="860"/>
      <c r="X666" s="860"/>
      <c r="Y666" s="860"/>
      <c r="Z666" s="860"/>
      <c r="AA666" s="860"/>
      <c r="AB666" s="860"/>
      <c r="AC666" s="860"/>
      <c r="AD666" s="860"/>
      <c r="AE666" s="860"/>
    </row>
    <row r="667" spans="1:31" ht="15.75" customHeight="1" x14ac:dyDescent="0.25">
      <c r="A667" s="860"/>
      <c r="B667" s="860"/>
      <c r="C667" s="860"/>
      <c r="D667" s="860"/>
      <c r="E667" s="860"/>
      <c r="F667" s="860"/>
      <c r="G667" s="868"/>
      <c r="H667" s="860"/>
      <c r="I667" s="860"/>
      <c r="J667" s="860"/>
      <c r="K667" s="860"/>
      <c r="L667" s="860"/>
      <c r="M667" s="860"/>
      <c r="N667" s="860"/>
      <c r="O667" s="860"/>
      <c r="P667" s="860"/>
      <c r="Q667" s="860"/>
      <c r="R667" s="860"/>
      <c r="S667" s="860"/>
      <c r="T667" s="860"/>
      <c r="U667" s="860"/>
      <c r="V667" s="860"/>
      <c r="W667" s="860"/>
      <c r="X667" s="860"/>
      <c r="Y667" s="860"/>
      <c r="Z667" s="860"/>
      <c r="AA667" s="860"/>
      <c r="AB667" s="860"/>
      <c r="AC667" s="860"/>
      <c r="AD667" s="860"/>
      <c r="AE667" s="860"/>
    </row>
    <row r="668" spans="1:31" ht="15.75" customHeight="1" x14ac:dyDescent="0.25">
      <c r="A668" s="860"/>
      <c r="B668" s="860"/>
      <c r="C668" s="860"/>
      <c r="D668" s="860"/>
      <c r="E668" s="860"/>
      <c r="F668" s="860"/>
      <c r="G668" s="868"/>
      <c r="H668" s="860"/>
      <c r="I668" s="860"/>
      <c r="J668" s="860"/>
      <c r="K668" s="860"/>
      <c r="L668" s="860"/>
      <c r="M668" s="860"/>
      <c r="N668" s="860"/>
      <c r="O668" s="860"/>
      <c r="P668" s="860"/>
      <c r="Q668" s="860"/>
      <c r="R668" s="860"/>
      <c r="S668" s="860"/>
      <c r="T668" s="860"/>
      <c r="U668" s="860"/>
      <c r="V668" s="860"/>
      <c r="W668" s="860"/>
      <c r="X668" s="860"/>
      <c r="Y668" s="860"/>
      <c r="Z668" s="860"/>
      <c r="AA668" s="860"/>
      <c r="AB668" s="860"/>
      <c r="AC668" s="860"/>
      <c r="AD668" s="860"/>
      <c r="AE668" s="860"/>
    </row>
    <row r="669" spans="1:31" ht="15.75" customHeight="1" x14ac:dyDescent="0.25">
      <c r="A669" s="860"/>
      <c r="B669" s="860"/>
      <c r="C669" s="860"/>
      <c r="D669" s="860"/>
      <c r="E669" s="860"/>
      <c r="F669" s="860"/>
      <c r="G669" s="868"/>
      <c r="H669" s="860"/>
      <c r="I669" s="860"/>
      <c r="J669" s="860"/>
      <c r="K669" s="860"/>
      <c r="L669" s="860"/>
      <c r="M669" s="860"/>
      <c r="N669" s="860"/>
      <c r="O669" s="860"/>
      <c r="P669" s="860"/>
      <c r="Q669" s="860"/>
      <c r="R669" s="860"/>
      <c r="S669" s="860"/>
      <c r="T669" s="860"/>
      <c r="U669" s="860"/>
      <c r="V669" s="860"/>
      <c r="W669" s="860"/>
      <c r="X669" s="860"/>
      <c r="Y669" s="860"/>
      <c r="Z669" s="860"/>
      <c r="AA669" s="860"/>
      <c r="AB669" s="860"/>
      <c r="AC669" s="860"/>
      <c r="AD669" s="860"/>
      <c r="AE669" s="860"/>
    </row>
    <row r="670" spans="1:31" ht="15.75" customHeight="1" x14ac:dyDescent="0.25">
      <c r="A670" s="860"/>
      <c r="B670" s="860"/>
      <c r="C670" s="860"/>
      <c r="D670" s="860"/>
      <c r="E670" s="860"/>
      <c r="F670" s="860"/>
      <c r="G670" s="868"/>
      <c r="H670" s="860"/>
      <c r="I670" s="860"/>
      <c r="J670" s="860"/>
      <c r="K670" s="860"/>
      <c r="L670" s="860"/>
      <c r="M670" s="860"/>
      <c r="N670" s="860"/>
      <c r="O670" s="860"/>
      <c r="P670" s="860"/>
      <c r="Q670" s="860"/>
      <c r="R670" s="860"/>
      <c r="S670" s="860"/>
      <c r="T670" s="860"/>
      <c r="U670" s="860"/>
      <c r="V670" s="860"/>
      <c r="W670" s="860"/>
      <c r="X670" s="860"/>
      <c r="Y670" s="860"/>
      <c r="Z670" s="860"/>
      <c r="AA670" s="860"/>
      <c r="AB670" s="860"/>
      <c r="AC670" s="860"/>
      <c r="AD670" s="860"/>
      <c r="AE670" s="860"/>
    </row>
    <row r="671" spans="1:31" ht="15.75" customHeight="1" x14ac:dyDescent="0.25">
      <c r="A671" s="860"/>
      <c r="B671" s="860"/>
      <c r="C671" s="860"/>
      <c r="D671" s="860"/>
      <c r="E671" s="860"/>
      <c r="F671" s="860"/>
      <c r="G671" s="868"/>
      <c r="H671" s="860"/>
      <c r="I671" s="860"/>
      <c r="J671" s="860"/>
      <c r="K671" s="860"/>
      <c r="L671" s="860"/>
      <c r="M671" s="860"/>
      <c r="N671" s="860"/>
      <c r="O671" s="860"/>
      <c r="P671" s="860"/>
      <c r="Q671" s="860"/>
      <c r="R671" s="860"/>
      <c r="S671" s="860"/>
      <c r="T671" s="860"/>
      <c r="U671" s="860"/>
      <c r="V671" s="860"/>
      <c r="W671" s="860"/>
      <c r="X671" s="860"/>
      <c r="Y671" s="860"/>
      <c r="Z671" s="860"/>
      <c r="AA671" s="860"/>
      <c r="AB671" s="860"/>
      <c r="AC671" s="860"/>
      <c r="AD671" s="860"/>
      <c r="AE671" s="860"/>
    </row>
    <row r="672" spans="1:31" ht="15.75" customHeight="1" x14ac:dyDescent="0.25">
      <c r="A672" s="860"/>
      <c r="B672" s="860"/>
      <c r="C672" s="860"/>
      <c r="D672" s="860"/>
      <c r="E672" s="860"/>
      <c r="F672" s="860"/>
      <c r="G672" s="868"/>
      <c r="H672" s="860"/>
      <c r="I672" s="860"/>
      <c r="J672" s="860"/>
      <c r="K672" s="860"/>
      <c r="L672" s="860"/>
      <c r="M672" s="860"/>
      <c r="N672" s="860"/>
      <c r="O672" s="860"/>
      <c r="P672" s="860"/>
      <c r="Q672" s="860"/>
      <c r="R672" s="860"/>
      <c r="S672" s="860"/>
      <c r="T672" s="860"/>
      <c r="U672" s="860"/>
      <c r="V672" s="860"/>
      <c r="W672" s="860"/>
      <c r="X672" s="860"/>
      <c r="Y672" s="860"/>
      <c r="Z672" s="860"/>
      <c r="AA672" s="860"/>
      <c r="AB672" s="860"/>
      <c r="AC672" s="860"/>
      <c r="AD672" s="860"/>
      <c r="AE672" s="860"/>
    </row>
    <row r="673" spans="1:31" ht="15.75" customHeight="1" x14ac:dyDescent="0.25">
      <c r="A673" s="860"/>
      <c r="B673" s="860"/>
      <c r="C673" s="860"/>
      <c r="D673" s="860"/>
      <c r="E673" s="860"/>
      <c r="F673" s="860"/>
      <c r="G673" s="868"/>
      <c r="H673" s="860"/>
      <c r="I673" s="860"/>
      <c r="J673" s="860"/>
      <c r="K673" s="860"/>
      <c r="L673" s="860"/>
      <c r="M673" s="860"/>
      <c r="N673" s="860"/>
      <c r="O673" s="860"/>
      <c r="P673" s="860"/>
      <c r="Q673" s="860"/>
      <c r="R673" s="860"/>
      <c r="S673" s="860"/>
      <c r="T673" s="860"/>
      <c r="U673" s="860"/>
      <c r="V673" s="860"/>
      <c r="W673" s="860"/>
      <c r="X673" s="860"/>
      <c r="Y673" s="860"/>
      <c r="Z673" s="860"/>
      <c r="AA673" s="860"/>
      <c r="AB673" s="860"/>
      <c r="AC673" s="860"/>
      <c r="AD673" s="860"/>
      <c r="AE673" s="860"/>
    </row>
    <row r="674" spans="1:31" ht="15.75" customHeight="1" x14ac:dyDescent="0.25">
      <c r="A674" s="860"/>
      <c r="B674" s="860"/>
      <c r="C674" s="860"/>
      <c r="D674" s="860"/>
      <c r="E674" s="860"/>
      <c r="F674" s="860"/>
      <c r="G674" s="868"/>
      <c r="H674" s="860"/>
      <c r="I674" s="860"/>
      <c r="J674" s="860"/>
      <c r="K674" s="860"/>
      <c r="L674" s="860"/>
      <c r="M674" s="860"/>
      <c r="N674" s="860"/>
      <c r="O674" s="860"/>
      <c r="P674" s="860"/>
      <c r="Q674" s="860"/>
      <c r="R674" s="860"/>
      <c r="S674" s="860"/>
      <c r="T674" s="860"/>
      <c r="U674" s="860"/>
      <c r="V674" s="860"/>
      <c r="W674" s="860"/>
      <c r="X674" s="860"/>
      <c r="Y674" s="860"/>
      <c r="Z674" s="860"/>
      <c r="AA674" s="860"/>
      <c r="AB674" s="860"/>
      <c r="AC674" s="860"/>
      <c r="AD674" s="860"/>
      <c r="AE674" s="860"/>
    </row>
    <row r="675" spans="1:31" ht="15.75" customHeight="1" x14ac:dyDescent="0.25">
      <c r="A675" s="860"/>
      <c r="B675" s="860"/>
      <c r="C675" s="860"/>
      <c r="D675" s="860"/>
      <c r="E675" s="860"/>
      <c r="F675" s="860"/>
      <c r="G675" s="868"/>
      <c r="H675" s="860"/>
      <c r="I675" s="860"/>
      <c r="J675" s="860"/>
      <c r="K675" s="860"/>
      <c r="L675" s="860"/>
      <c r="M675" s="860"/>
      <c r="N675" s="860"/>
      <c r="O675" s="860"/>
      <c r="P675" s="860"/>
      <c r="Q675" s="860"/>
      <c r="R675" s="860"/>
      <c r="S675" s="860"/>
      <c r="T675" s="860"/>
      <c r="U675" s="860"/>
      <c r="V675" s="860"/>
      <c r="W675" s="860"/>
      <c r="X675" s="860"/>
      <c r="Y675" s="860"/>
      <c r="Z675" s="860"/>
      <c r="AA675" s="860"/>
      <c r="AB675" s="860"/>
      <c r="AC675" s="860"/>
      <c r="AD675" s="860"/>
      <c r="AE675" s="860"/>
    </row>
    <row r="676" spans="1:31" ht="15.75" customHeight="1" x14ac:dyDescent="0.25">
      <c r="A676" s="860"/>
      <c r="B676" s="860"/>
      <c r="C676" s="860"/>
      <c r="D676" s="860"/>
      <c r="E676" s="860"/>
      <c r="F676" s="860"/>
      <c r="G676" s="868"/>
      <c r="H676" s="860"/>
      <c r="I676" s="860"/>
      <c r="J676" s="860"/>
      <c r="K676" s="860"/>
      <c r="L676" s="860"/>
      <c r="M676" s="860"/>
      <c r="N676" s="860"/>
      <c r="O676" s="860"/>
      <c r="P676" s="860"/>
      <c r="Q676" s="860"/>
      <c r="R676" s="860"/>
      <c r="S676" s="860"/>
      <c r="T676" s="860"/>
      <c r="U676" s="860"/>
      <c r="V676" s="860"/>
      <c r="W676" s="860"/>
      <c r="X676" s="860"/>
      <c r="Y676" s="860"/>
      <c r="Z676" s="860"/>
      <c r="AA676" s="860"/>
      <c r="AB676" s="860"/>
      <c r="AC676" s="860"/>
      <c r="AD676" s="860"/>
      <c r="AE676" s="860"/>
    </row>
    <row r="677" spans="1:31" ht="15.75" customHeight="1" x14ac:dyDescent="0.25">
      <c r="A677" s="860"/>
      <c r="B677" s="860"/>
      <c r="C677" s="860"/>
      <c r="D677" s="860"/>
      <c r="E677" s="860"/>
      <c r="F677" s="860"/>
      <c r="G677" s="868"/>
      <c r="H677" s="860"/>
      <c r="I677" s="860"/>
      <c r="J677" s="860"/>
      <c r="K677" s="860"/>
      <c r="L677" s="860"/>
      <c r="M677" s="860"/>
      <c r="N677" s="860"/>
      <c r="O677" s="860"/>
      <c r="P677" s="860"/>
      <c r="Q677" s="860"/>
      <c r="R677" s="860"/>
      <c r="S677" s="860"/>
      <c r="T677" s="860"/>
      <c r="U677" s="860"/>
      <c r="V677" s="860"/>
      <c r="W677" s="860"/>
      <c r="X677" s="860"/>
      <c r="Y677" s="860"/>
      <c r="Z677" s="860"/>
      <c r="AA677" s="860"/>
      <c r="AB677" s="860"/>
      <c r="AC677" s="860"/>
      <c r="AD677" s="860"/>
      <c r="AE677" s="860"/>
    </row>
    <row r="678" spans="1:31" ht="15.75" customHeight="1" x14ac:dyDescent="0.25">
      <c r="A678" s="860"/>
      <c r="B678" s="860"/>
      <c r="C678" s="860"/>
      <c r="D678" s="860"/>
      <c r="E678" s="860"/>
      <c r="F678" s="860"/>
      <c r="G678" s="868"/>
      <c r="H678" s="860"/>
      <c r="I678" s="860"/>
      <c r="J678" s="860"/>
      <c r="K678" s="860"/>
      <c r="L678" s="860"/>
      <c r="M678" s="860"/>
      <c r="N678" s="860"/>
      <c r="O678" s="860"/>
      <c r="P678" s="860"/>
      <c r="Q678" s="860"/>
      <c r="R678" s="860"/>
      <c r="S678" s="860"/>
      <c r="T678" s="860"/>
      <c r="U678" s="860"/>
      <c r="V678" s="860"/>
      <c r="W678" s="860"/>
      <c r="X678" s="860"/>
      <c r="Y678" s="860"/>
      <c r="Z678" s="860"/>
      <c r="AA678" s="860"/>
      <c r="AB678" s="860"/>
      <c r="AC678" s="860"/>
      <c r="AD678" s="860"/>
      <c r="AE678" s="860"/>
    </row>
    <row r="679" spans="1:31" ht="15.75" customHeight="1" x14ac:dyDescent="0.25">
      <c r="A679" s="860"/>
      <c r="B679" s="860"/>
      <c r="C679" s="860"/>
      <c r="D679" s="860"/>
      <c r="E679" s="860"/>
      <c r="F679" s="860"/>
      <c r="G679" s="868"/>
      <c r="H679" s="860"/>
      <c r="I679" s="860"/>
      <c r="J679" s="860"/>
      <c r="K679" s="860"/>
      <c r="L679" s="860"/>
      <c r="M679" s="860"/>
      <c r="N679" s="860"/>
      <c r="O679" s="860"/>
      <c r="P679" s="860"/>
      <c r="Q679" s="860"/>
      <c r="R679" s="860"/>
      <c r="S679" s="860"/>
      <c r="T679" s="860"/>
      <c r="U679" s="860"/>
      <c r="V679" s="860"/>
      <c r="W679" s="860"/>
      <c r="X679" s="860"/>
      <c r="Y679" s="860"/>
      <c r="Z679" s="860"/>
      <c r="AA679" s="860"/>
      <c r="AB679" s="860"/>
      <c r="AC679" s="860"/>
      <c r="AD679" s="860"/>
      <c r="AE679" s="860"/>
    </row>
    <row r="680" spans="1:31" ht="15.75" customHeight="1" x14ac:dyDescent="0.25">
      <c r="A680" s="860"/>
      <c r="B680" s="860"/>
      <c r="C680" s="860"/>
      <c r="D680" s="860"/>
      <c r="E680" s="860"/>
      <c r="F680" s="860"/>
      <c r="G680" s="868"/>
      <c r="H680" s="860"/>
      <c r="I680" s="860"/>
      <c r="J680" s="860"/>
      <c r="K680" s="860"/>
      <c r="L680" s="860"/>
      <c r="M680" s="860"/>
      <c r="N680" s="860"/>
      <c r="O680" s="860"/>
      <c r="P680" s="860"/>
      <c r="Q680" s="860"/>
      <c r="R680" s="860"/>
      <c r="S680" s="860"/>
      <c r="T680" s="860"/>
      <c r="U680" s="860"/>
      <c r="V680" s="860"/>
      <c r="W680" s="860"/>
      <c r="X680" s="860"/>
      <c r="Y680" s="860"/>
      <c r="Z680" s="860"/>
      <c r="AA680" s="860"/>
      <c r="AB680" s="860"/>
      <c r="AC680" s="860"/>
      <c r="AD680" s="860"/>
      <c r="AE680" s="860"/>
    </row>
    <row r="681" spans="1:31" ht="15.75" customHeight="1" x14ac:dyDescent="0.25">
      <c r="A681" s="860"/>
      <c r="B681" s="860"/>
      <c r="C681" s="860"/>
      <c r="D681" s="860"/>
      <c r="E681" s="860"/>
      <c r="F681" s="860"/>
      <c r="G681" s="868"/>
      <c r="H681" s="860"/>
      <c r="I681" s="860"/>
      <c r="J681" s="860"/>
      <c r="K681" s="860"/>
      <c r="L681" s="860"/>
      <c r="M681" s="860"/>
      <c r="N681" s="860"/>
      <c r="O681" s="860"/>
      <c r="P681" s="860"/>
      <c r="Q681" s="860"/>
      <c r="R681" s="860"/>
      <c r="S681" s="860"/>
      <c r="T681" s="860"/>
      <c r="U681" s="860"/>
      <c r="V681" s="860"/>
      <c r="W681" s="860"/>
      <c r="X681" s="860"/>
      <c r="Y681" s="860"/>
      <c r="Z681" s="860"/>
      <c r="AA681" s="860"/>
      <c r="AB681" s="860"/>
      <c r="AC681" s="860"/>
      <c r="AD681" s="860"/>
      <c r="AE681" s="860"/>
    </row>
    <row r="682" spans="1:31" ht="15.75" customHeight="1" x14ac:dyDescent="0.25">
      <c r="A682" s="860"/>
      <c r="B682" s="860"/>
      <c r="C682" s="860"/>
      <c r="D682" s="860"/>
      <c r="E682" s="860"/>
      <c r="F682" s="860"/>
      <c r="G682" s="868"/>
      <c r="H682" s="860"/>
      <c r="I682" s="860"/>
      <c r="J682" s="860"/>
      <c r="K682" s="860"/>
      <c r="L682" s="860"/>
      <c r="M682" s="860"/>
      <c r="N682" s="860"/>
      <c r="O682" s="860"/>
      <c r="P682" s="860"/>
      <c r="Q682" s="860"/>
      <c r="R682" s="860"/>
      <c r="S682" s="860"/>
      <c r="T682" s="860"/>
      <c r="U682" s="860"/>
      <c r="V682" s="860"/>
      <c r="W682" s="860"/>
      <c r="X682" s="860"/>
      <c r="Y682" s="860"/>
      <c r="Z682" s="860"/>
      <c r="AA682" s="860"/>
      <c r="AB682" s="860"/>
      <c r="AC682" s="860"/>
      <c r="AD682" s="860"/>
      <c r="AE682" s="860"/>
    </row>
    <row r="683" spans="1:31" ht="15.75" customHeight="1" x14ac:dyDescent="0.25">
      <c r="A683" s="860"/>
      <c r="B683" s="860"/>
      <c r="C683" s="860"/>
      <c r="D683" s="860"/>
      <c r="E683" s="860"/>
      <c r="F683" s="860"/>
      <c r="G683" s="868"/>
      <c r="H683" s="860"/>
      <c r="I683" s="860"/>
      <c r="J683" s="860"/>
      <c r="K683" s="860"/>
      <c r="L683" s="860"/>
      <c r="M683" s="860"/>
      <c r="N683" s="860"/>
      <c r="O683" s="860"/>
      <c r="P683" s="860"/>
      <c r="Q683" s="860"/>
      <c r="R683" s="860"/>
      <c r="S683" s="860"/>
      <c r="T683" s="860"/>
      <c r="U683" s="860"/>
      <c r="V683" s="860"/>
      <c r="W683" s="860"/>
      <c r="X683" s="860"/>
      <c r="Y683" s="860"/>
      <c r="Z683" s="860"/>
      <c r="AA683" s="860"/>
      <c r="AB683" s="860"/>
      <c r="AC683" s="860"/>
      <c r="AD683" s="860"/>
      <c r="AE683" s="860"/>
    </row>
    <row r="684" spans="1:31" ht="15.75" customHeight="1" x14ac:dyDescent="0.25">
      <c r="A684" s="860"/>
      <c r="B684" s="860"/>
      <c r="C684" s="860"/>
      <c r="D684" s="860"/>
      <c r="E684" s="860"/>
      <c r="F684" s="860"/>
      <c r="G684" s="868"/>
      <c r="H684" s="860"/>
      <c r="I684" s="860"/>
      <c r="J684" s="860"/>
      <c r="K684" s="860"/>
      <c r="L684" s="860"/>
      <c r="M684" s="860"/>
      <c r="N684" s="860"/>
      <c r="O684" s="860"/>
      <c r="P684" s="860"/>
      <c r="Q684" s="860"/>
      <c r="R684" s="860"/>
      <c r="S684" s="860"/>
      <c r="T684" s="860"/>
      <c r="U684" s="860"/>
      <c r="V684" s="860"/>
      <c r="W684" s="860"/>
      <c r="X684" s="860"/>
      <c r="Y684" s="860"/>
      <c r="Z684" s="860"/>
      <c r="AA684" s="860"/>
      <c r="AB684" s="860"/>
      <c r="AC684" s="860"/>
      <c r="AD684" s="860"/>
      <c r="AE684" s="860"/>
    </row>
    <row r="685" spans="1:31" ht="15.75" customHeight="1" x14ac:dyDescent="0.25">
      <c r="A685" s="860"/>
      <c r="B685" s="860"/>
      <c r="C685" s="860"/>
      <c r="D685" s="860"/>
      <c r="E685" s="860"/>
      <c r="F685" s="860"/>
      <c r="G685" s="868"/>
      <c r="H685" s="860"/>
      <c r="I685" s="860"/>
      <c r="J685" s="860"/>
      <c r="K685" s="860"/>
      <c r="L685" s="860"/>
      <c r="M685" s="860"/>
      <c r="N685" s="860"/>
      <c r="O685" s="860"/>
      <c r="P685" s="860"/>
      <c r="Q685" s="860"/>
      <c r="R685" s="860"/>
      <c r="S685" s="860"/>
      <c r="T685" s="860"/>
      <c r="U685" s="860"/>
      <c r="V685" s="860"/>
      <c r="W685" s="860"/>
      <c r="X685" s="860"/>
      <c r="Y685" s="860"/>
      <c r="Z685" s="860"/>
      <c r="AA685" s="860"/>
      <c r="AB685" s="860"/>
      <c r="AC685" s="860"/>
      <c r="AD685" s="860"/>
      <c r="AE685" s="860"/>
    </row>
    <row r="686" spans="1:31" ht="15.75" customHeight="1" x14ac:dyDescent="0.25">
      <c r="A686" s="860"/>
      <c r="B686" s="860"/>
      <c r="C686" s="860"/>
      <c r="D686" s="860"/>
      <c r="E686" s="860"/>
      <c r="F686" s="860"/>
      <c r="G686" s="868"/>
      <c r="H686" s="860"/>
      <c r="I686" s="860"/>
      <c r="J686" s="860"/>
      <c r="K686" s="860"/>
      <c r="L686" s="860"/>
      <c r="M686" s="860"/>
      <c r="N686" s="860"/>
      <c r="O686" s="860"/>
      <c r="P686" s="860"/>
      <c r="Q686" s="860"/>
      <c r="R686" s="860"/>
      <c r="S686" s="860"/>
      <c r="T686" s="860"/>
      <c r="U686" s="860"/>
      <c r="V686" s="860"/>
      <c r="W686" s="860"/>
      <c r="X686" s="860"/>
      <c r="Y686" s="860"/>
      <c r="Z686" s="860"/>
      <c r="AA686" s="860"/>
      <c r="AB686" s="860"/>
      <c r="AC686" s="860"/>
      <c r="AD686" s="860"/>
      <c r="AE686" s="860"/>
    </row>
    <row r="687" spans="1:31" ht="15.75" customHeight="1" x14ac:dyDescent="0.25">
      <c r="A687" s="860"/>
      <c r="B687" s="860"/>
      <c r="C687" s="860"/>
      <c r="D687" s="860"/>
      <c r="E687" s="860"/>
      <c r="F687" s="860"/>
      <c r="G687" s="868"/>
      <c r="H687" s="860"/>
      <c r="I687" s="860"/>
      <c r="J687" s="860"/>
      <c r="K687" s="860"/>
      <c r="L687" s="860"/>
      <c r="M687" s="860"/>
      <c r="N687" s="860"/>
      <c r="O687" s="860"/>
      <c r="P687" s="860"/>
      <c r="Q687" s="860"/>
      <c r="R687" s="860"/>
      <c r="S687" s="860"/>
      <c r="T687" s="860"/>
      <c r="U687" s="860"/>
      <c r="V687" s="860"/>
      <c r="W687" s="860"/>
      <c r="X687" s="860"/>
      <c r="Y687" s="860"/>
      <c r="Z687" s="860"/>
      <c r="AA687" s="860"/>
      <c r="AB687" s="860"/>
      <c r="AC687" s="860"/>
      <c r="AD687" s="860"/>
      <c r="AE687" s="860"/>
    </row>
    <row r="688" spans="1:31" ht="15.75" customHeight="1" x14ac:dyDescent="0.25">
      <c r="A688" s="860"/>
      <c r="B688" s="860"/>
      <c r="C688" s="860"/>
      <c r="D688" s="860"/>
      <c r="E688" s="860"/>
      <c r="F688" s="860"/>
      <c r="G688" s="868"/>
      <c r="H688" s="860"/>
      <c r="I688" s="860"/>
      <c r="J688" s="860"/>
      <c r="K688" s="860"/>
      <c r="L688" s="860"/>
      <c r="M688" s="860"/>
      <c r="N688" s="860"/>
      <c r="O688" s="860"/>
      <c r="P688" s="860"/>
      <c r="Q688" s="860"/>
      <c r="R688" s="860"/>
      <c r="S688" s="860"/>
      <c r="T688" s="860"/>
      <c r="U688" s="860"/>
      <c r="V688" s="860"/>
      <c r="W688" s="860"/>
      <c r="X688" s="860"/>
      <c r="Y688" s="860"/>
      <c r="Z688" s="860"/>
      <c r="AA688" s="860"/>
      <c r="AB688" s="860"/>
      <c r="AC688" s="860"/>
      <c r="AD688" s="860"/>
      <c r="AE688" s="860"/>
    </row>
    <row r="689" spans="1:31" ht="15.75" customHeight="1" x14ac:dyDescent="0.25">
      <c r="A689" s="860"/>
      <c r="B689" s="860"/>
      <c r="C689" s="860"/>
      <c r="D689" s="860"/>
      <c r="E689" s="860"/>
      <c r="F689" s="860"/>
      <c r="G689" s="868"/>
      <c r="H689" s="860"/>
      <c r="I689" s="860"/>
      <c r="J689" s="860"/>
      <c r="K689" s="860"/>
      <c r="L689" s="860"/>
      <c r="M689" s="860"/>
      <c r="N689" s="860"/>
      <c r="O689" s="860"/>
      <c r="P689" s="860"/>
      <c r="Q689" s="860"/>
      <c r="R689" s="860"/>
      <c r="S689" s="860"/>
      <c r="T689" s="860"/>
      <c r="U689" s="860"/>
      <c r="V689" s="860"/>
      <c r="W689" s="860"/>
      <c r="X689" s="860"/>
      <c r="Y689" s="860"/>
      <c r="Z689" s="860"/>
      <c r="AA689" s="860"/>
      <c r="AB689" s="860"/>
      <c r="AC689" s="860"/>
      <c r="AD689" s="860"/>
      <c r="AE689" s="860"/>
    </row>
    <row r="690" spans="1:31" ht="15.75" customHeight="1" x14ac:dyDescent="0.25">
      <c r="A690" s="860"/>
      <c r="B690" s="860"/>
      <c r="C690" s="860"/>
      <c r="D690" s="860"/>
      <c r="E690" s="860"/>
      <c r="F690" s="860"/>
      <c r="G690" s="868"/>
      <c r="H690" s="860"/>
      <c r="I690" s="860"/>
      <c r="J690" s="860"/>
      <c r="K690" s="860"/>
      <c r="L690" s="860"/>
      <c r="M690" s="860"/>
      <c r="N690" s="860"/>
      <c r="O690" s="860"/>
      <c r="P690" s="860"/>
      <c r="Q690" s="860"/>
      <c r="R690" s="860"/>
      <c r="S690" s="860"/>
      <c r="T690" s="860"/>
      <c r="U690" s="860"/>
      <c r="V690" s="860"/>
      <c r="W690" s="860"/>
      <c r="X690" s="860"/>
      <c r="Y690" s="860"/>
      <c r="Z690" s="860"/>
      <c r="AA690" s="860"/>
      <c r="AB690" s="860"/>
      <c r="AC690" s="860"/>
      <c r="AD690" s="860"/>
      <c r="AE690" s="860"/>
    </row>
    <row r="691" spans="1:31" ht="15.75" customHeight="1" x14ac:dyDescent="0.25">
      <c r="A691" s="860"/>
      <c r="B691" s="860"/>
      <c r="C691" s="860"/>
      <c r="D691" s="860"/>
      <c r="E691" s="860"/>
      <c r="F691" s="860"/>
      <c r="G691" s="868"/>
      <c r="H691" s="860"/>
      <c r="I691" s="860"/>
      <c r="J691" s="860"/>
      <c r="K691" s="860"/>
      <c r="L691" s="860"/>
      <c r="M691" s="860"/>
      <c r="N691" s="860"/>
      <c r="O691" s="860"/>
      <c r="P691" s="860"/>
      <c r="Q691" s="860"/>
      <c r="R691" s="860"/>
      <c r="S691" s="860"/>
      <c r="T691" s="860"/>
      <c r="U691" s="860"/>
      <c r="V691" s="860"/>
      <c r="W691" s="860"/>
      <c r="X691" s="860"/>
      <c r="Y691" s="860"/>
      <c r="Z691" s="860"/>
      <c r="AA691" s="860"/>
      <c r="AB691" s="860"/>
      <c r="AC691" s="860"/>
      <c r="AD691" s="860"/>
      <c r="AE691" s="860"/>
    </row>
    <row r="692" spans="1:31" ht="15.75" customHeight="1" x14ac:dyDescent="0.25">
      <c r="A692" s="860"/>
      <c r="B692" s="860"/>
      <c r="C692" s="860"/>
      <c r="D692" s="860"/>
      <c r="E692" s="860"/>
      <c r="F692" s="860"/>
      <c r="G692" s="868"/>
      <c r="H692" s="860"/>
      <c r="I692" s="860"/>
      <c r="J692" s="860"/>
      <c r="K692" s="860"/>
      <c r="L692" s="860"/>
      <c r="M692" s="860"/>
      <c r="N692" s="860"/>
      <c r="O692" s="860"/>
      <c r="P692" s="860"/>
      <c r="Q692" s="860"/>
      <c r="R692" s="860"/>
      <c r="S692" s="860"/>
      <c r="T692" s="860"/>
      <c r="U692" s="860"/>
      <c r="V692" s="860"/>
      <c r="W692" s="860"/>
      <c r="X692" s="860"/>
      <c r="Y692" s="860"/>
      <c r="Z692" s="860"/>
      <c r="AA692" s="860"/>
      <c r="AB692" s="860"/>
      <c r="AC692" s="860"/>
      <c r="AD692" s="860"/>
      <c r="AE692" s="860"/>
    </row>
    <row r="693" spans="1:31" ht="15.75" customHeight="1" x14ac:dyDescent="0.25">
      <c r="A693" s="860"/>
      <c r="B693" s="860"/>
      <c r="C693" s="860"/>
      <c r="D693" s="860"/>
      <c r="E693" s="860"/>
      <c r="F693" s="860"/>
      <c r="G693" s="868"/>
      <c r="H693" s="860"/>
      <c r="I693" s="860"/>
      <c r="J693" s="860"/>
      <c r="K693" s="860"/>
      <c r="L693" s="860"/>
      <c r="M693" s="860"/>
      <c r="N693" s="860"/>
      <c r="O693" s="860"/>
      <c r="P693" s="860"/>
      <c r="Q693" s="860"/>
      <c r="R693" s="860"/>
      <c r="S693" s="860"/>
      <c r="T693" s="860"/>
      <c r="U693" s="860"/>
      <c r="V693" s="860"/>
      <c r="W693" s="860"/>
      <c r="X693" s="860"/>
      <c r="Y693" s="860"/>
      <c r="Z693" s="860"/>
      <c r="AA693" s="860"/>
      <c r="AB693" s="860"/>
      <c r="AC693" s="860"/>
      <c r="AD693" s="860"/>
      <c r="AE693" s="860"/>
    </row>
    <row r="694" spans="1:31" ht="15.75" customHeight="1" x14ac:dyDescent="0.25">
      <c r="A694" s="860"/>
      <c r="B694" s="860"/>
      <c r="C694" s="860"/>
      <c r="D694" s="860"/>
      <c r="E694" s="860"/>
      <c r="F694" s="860"/>
      <c r="G694" s="868"/>
      <c r="H694" s="860"/>
      <c r="I694" s="860"/>
      <c r="J694" s="860"/>
      <c r="K694" s="860"/>
      <c r="L694" s="860"/>
      <c r="M694" s="860"/>
      <c r="N694" s="860"/>
      <c r="O694" s="860"/>
      <c r="P694" s="860"/>
      <c r="Q694" s="860"/>
      <c r="R694" s="860"/>
      <c r="S694" s="860"/>
      <c r="T694" s="860"/>
      <c r="U694" s="860"/>
      <c r="V694" s="860"/>
      <c r="W694" s="860"/>
      <c r="X694" s="860"/>
      <c r="Y694" s="860"/>
      <c r="Z694" s="860"/>
      <c r="AA694" s="860"/>
      <c r="AB694" s="860"/>
      <c r="AC694" s="860"/>
      <c r="AD694" s="860"/>
      <c r="AE694" s="860"/>
    </row>
    <row r="695" spans="1:31" ht="15.75" customHeight="1" x14ac:dyDescent="0.25">
      <c r="A695" s="860"/>
      <c r="B695" s="860"/>
      <c r="C695" s="860"/>
      <c r="D695" s="860"/>
      <c r="E695" s="860"/>
      <c r="F695" s="860"/>
      <c r="G695" s="868"/>
      <c r="H695" s="860"/>
      <c r="I695" s="860"/>
      <c r="J695" s="860"/>
      <c r="K695" s="860"/>
      <c r="L695" s="860"/>
      <c r="M695" s="860"/>
      <c r="N695" s="860"/>
      <c r="O695" s="860"/>
      <c r="P695" s="860"/>
      <c r="Q695" s="860"/>
      <c r="R695" s="860"/>
      <c r="S695" s="860"/>
      <c r="T695" s="860"/>
      <c r="U695" s="860"/>
      <c r="V695" s="860"/>
      <c r="W695" s="860"/>
      <c r="X695" s="860"/>
      <c r="Y695" s="860"/>
      <c r="Z695" s="860"/>
      <c r="AA695" s="860"/>
      <c r="AB695" s="860"/>
      <c r="AC695" s="860"/>
      <c r="AD695" s="860"/>
      <c r="AE695" s="860"/>
    </row>
    <row r="696" spans="1:31" ht="15.75" customHeight="1" x14ac:dyDescent="0.25">
      <c r="A696" s="860"/>
      <c r="B696" s="860"/>
      <c r="C696" s="860"/>
      <c r="D696" s="860"/>
      <c r="E696" s="860"/>
      <c r="F696" s="860"/>
      <c r="G696" s="868"/>
      <c r="H696" s="860"/>
      <c r="I696" s="860"/>
      <c r="J696" s="860"/>
      <c r="K696" s="860"/>
      <c r="L696" s="860"/>
      <c r="M696" s="860"/>
      <c r="N696" s="860"/>
      <c r="O696" s="860"/>
      <c r="P696" s="860"/>
      <c r="Q696" s="860"/>
      <c r="R696" s="860"/>
      <c r="S696" s="860"/>
      <c r="T696" s="860"/>
      <c r="U696" s="860"/>
      <c r="V696" s="860"/>
      <c r="W696" s="860"/>
      <c r="X696" s="860"/>
      <c r="Y696" s="860"/>
      <c r="Z696" s="860"/>
      <c r="AA696" s="860"/>
      <c r="AB696" s="860"/>
      <c r="AC696" s="860"/>
      <c r="AD696" s="860"/>
      <c r="AE696" s="860"/>
    </row>
    <row r="697" spans="1:31" ht="15.75" customHeight="1" x14ac:dyDescent="0.25">
      <c r="A697" s="860"/>
      <c r="B697" s="860"/>
      <c r="C697" s="860"/>
      <c r="D697" s="860"/>
      <c r="E697" s="860"/>
      <c r="F697" s="860"/>
      <c r="G697" s="868"/>
      <c r="H697" s="860"/>
      <c r="I697" s="860"/>
      <c r="J697" s="860"/>
      <c r="K697" s="860"/>
      <c r="L697" s="860"/>
      <c r="M697" s="860"/>
      <c r="N697" s="860"/>
      <c r="O697" s="860"/>
      <c r="P697" s="860"/>
      <c r="Q697" s="860"/>
      <c r="R697" s="860"/>
      <c r="S697" s="860"/>
      <c r="T697" s="860"/>
      <c r="U697" s="860"/>
      <c r="V697" s="860"/>
      <c r="W697" s="860"/>
      <c r="X697" s="860"/>
      <c r="Y697" s="860"/>
      <c r="Z697" s="860"/>
      <c r="AA697" s="860"/>
      <c r="AB697" s="860"/>
      <c r="AC697" s="860"/>
      <c r="AD697" s="860"/>
      <c r="AE697" s="860"/>
    </row>
    <row r="698" spans="1:31" ht="15.75" customHeight="1" x14ac:dyDescent="0.25">
      <c r="A698" s="860"/>
      <c r="B698" s="860"/>
      <c r="C698" s="860"/>
      <c r="D698" s="860"/>
      <c r="E698" s="860"/>
      <c r="F698" s="860"/>
      <c r="G698" s="868"/>
      <c r="H698" s="860"/>
      <c r="I698" s="860"/>
      <c r="J698" s="860"/>
      <c r="K698" s="860"/>
      <c r="L698" s="860"/>
      <c r="M698" s="860"/>
      <c r="N698" s="860"/>
      <c r="O698" s="860"/>
      <c r="P698" s="860"/>
      <c r="Q698" s="860"/>
      <c r="R698" s="860"/>
      <c r="S698" s="860"/>
      <c r="T698" s="860"/>
      <c r="U698" s="860"/>
      <c r="V698" s="860"/>
      <c r="W698" s="860"/>
      <c r="X698" s="860"/>
      <c r="Y698" s="860"/>
      <c r="Z698" s="860"/>
      <c r="AA698" s="860"/>
      <c r="AB698" s="860"/>
      <c r="AC698" s="860"/>
      <c r="AD698" s="860"/>
      <c r="AE698" s="860"/>
    </row>
    <row r="699" spans="1:31" ht="15.75" customHeight="1" x14ac:dyDescent="0.25">
      <c r="A699" s="860"/>
      <c r="B699" s="860"/>
      <c r="C699" s="860"/>
      <c r="D699" s="860"/>
      <c r="E699" s="860"/>
      <c r="F699" s="860"/>
      <c r="G699" s="868"/>
      <c r="H699" s="860"/>
      <c r="I699" s="860"/>
      <c r="J699" s="860"/>
      <c r="K699" s="860"/>
      <c r="L699" s="860"/>
      <c r="M699" s="860"/>
      <c r="N699" s="860"/>
      <c r="O699" s="860"/>
      <c r="P699" s="860"/>
      <c r="Q699" s="860"/>
      <c r="R699" s="860"/>
      <c r="S699" s="860"/>
      <c r="T699" s="860"/>
      <c r="U699" s="860"/>
      <c r="V699" s="860"/>
      <c r="W699" s="860"/>
      <c r="X699" s="860"/>
      <c r="Y699" s="860"/>
      <c r="Z699" s="860"/>
      <c r="AA699" s="860"/>
      <c r="AB699" s="860"/>
      <c r="AC699" s="860"/>
      <c r="AD699" s="860"/>
      <c r="AE699" s="860"/>
    </row>
    <row r="700" spans="1:31" ht="15.75" customHeight="1" x14ac:dyDescent="0.25">
      <c r="A700" s="860"/>
      <c r="B700" s="860"/>
      <c r="C700" s="860"/>
      <c r="D700" s="860"/>
      <c r="E700" s="860"/>
      <c r="F700" s="860"/>
      <c r="G700" s="868"/>
      <c r="H700" s="860"/>
      <c r="I700" s="860"/>
      <c r="J700" s="860"/>
      <c r="K700" s="860"/>
      <c r="L700" s="860"/>
      <c r="M700" s="860"/>
      <c r="N700" s="860"/>
      <c r="O700" s="860"/>
      <c r="P700" s="860"/>
      <c r="Q700" s="860"/>
      <c r="R700" s="860"/>
      <c r="S700" s="860"/>
      <c r="T700" s="860"/>
      <c r="U700" s="860"/>
      <c r="V700" s="860"/>
      <c r="W700" s="860"/>
      <c r="X700" s="860"/>
      <c r="Y700" s="860"/>
      <c r="Z700" s="860"/>
      <c r="AA700" s="860"/>
      <c r="AB700" s="860"/>
      <c r="AC700" s="860"/>
      <c r="AD700" s="860"/>
      <c r="AE700" s="860"/>
    </row>
    <row r="701" spans="1:31" ht="15.75" customHeight="1" x14ac:dyDescent="0.25">
      <c r="A701" s="860"/>
      <c r="B701" s="860"/>
      <c r="C701" s="860"/>
      <c r="D701" s="860"/>
      <c r="E701" s="860"/>
      <c r="F701" s="860"/>
      <c r="G701" s="868"/>
      <c r="H701" s="860"/>
      <c r="I701" s="860"/>
      <c r="J701" s="860"/>
      <c r="K701" s="860"/>
      <c r="L701" s="860"/>
      <c r="M701" s="860"/>
      <c r="N701" s="860"/>
      <c r="O701" s="860"/>
      <c r="P701" s="860"/>
      <c r="Q701" s="860"/>
      <c r="R701" s="860"/>
      <c r="S701" s="860"/>
      <c r="T701" s="860"/>
      <c r="U701" s="860"/>
      <c r="V701" s="860"/>
      <c r="W701" s="860"/>
      <c r="X701" s="860"/>
      <c r="Y701" s="860"/>
      <c r="Z701" s="860"/>
      <c r="AA701" s="860"/>
      <c r="AB701" s="860"/>
      <c r="AC701" s="860"/>
      <c r="AD701" s="860"/>
      <c r="AE701" s="860"/>
    </row>
    <row r="702" spans="1:31" ht="15.75" customHeight="1" x14ac:dyDescent="0.25">
      <c r="A702" s="860"/>
      <c r="B702" s="860"/>
      <c r="C702" s="860"/>
      <c r="D702" s="860"/>
      <c r="E702" s="860"/>
      <c r="F702" s="860"/>
      <c r="G702" s="868"/>
      <c r="H702" s="860"/>
      <c r="I702" s="860"/>
      <c r="J702" s="860"/>
      <c r="K702" s="860"/>
      <c r="L702" s="860"/>
      <c r="M702" s="860"/>
      <c r="N702" s="860"/>
      <c r="O702" s="860"/>
      <c r="P702" s="860"/>
      <c r="Q702" s="860"/>
      <c r="R702" s="860"/>
      <c r="S702" s="860"/>
      <c r="T702" s="860"/>
      <c r="U702" s="860"/>
      <c r="V702" s="860"/>
      <c r="W702" s="860"/>
      <c r="X702" s="860"/>
      <c r="Y702" s="860"/>
      <c r="Z702" s="860"/>
      <c r="AA702" s="860"/>
      <c r="AB702" s="860"/>
      <c r="AC702" s="860"/>
      <c r="AD702" s="860"/>
      <c r="AE702" s="860"/>
    </row>
    <row r="703" spans="1:31" ht="15.75" customHeight="1" x14ac:dyDescent="0.25">
      <c r="A703" s="860"/>
      <c r="B703" s="860"/>
      <c r="C703" s="860"/>
      <c r="D703" s="860"/>
      <c r="E703" s="860"/>
      <c r="F703" s="860"/>
      <c r="G703" s="868"/>
      <c r="H703" s="860"/>
      <c r="I703" s="860"/>
      <c r="J703" s="860"/>
      <c r="K703" s="860"/>
      <c r="L703" s="860"/>
      <c r="M703" s="860"/>
      <c r="N703" s="860"/>
      <c r="O703" s="860"/>
      <c r="P703" s="860"/>
      <c r="Q703" s="860"/>
      <c r="R703" s="860"/>
      <c r="S703" s="860"/>
      <c r="T703" s="860"/>
      <c r="U703" s="860"/>
      <c r="V703" s="860"/>
      <c r="W703" s="860"/>
      <c r="X703" s="860"/>
      <c r="Y703" s="860"/>
      <c r="Z703" s="860"/>
      <c r="AA703" s="860"/>
      <c r="AB703" s="860"/>
      <c r="AC703" s="860"/>
      <c r="AD703" s="860"/>
      <c r="AE703" s="860"/>
    </row>
    <row r="704" spans="1:31" ht="15.75" customHeight="1" x14ac:dyDescent="0.25">
      <c r="A704" s="860"/>
      <c r="B704" s="860"/>
      <c r="C704" s="860"/>
      <c r="D704" s="860"/>
      <c r="E704" s="860"/>
      <c r="F704" s="860"/>
      <c r="G704" s="868"/>
      <c r="H704" s="860"/>
      <c r="I704" s="860"/>
      <c r="J704" s="860"/>
      <c r="K704" s="860"/>
      <c r="L704" s="860"/>
      <c r="M704" s="860"/>
      <c r="N704" s="860"/>
      <c r="O704" s="860"/>
      <c r="P704" s="860"/>
      <c r="Q704" s="860"/>
      <c r="R704" s="860"/>
      <c r="S704" s="860"/>
      <c r="T704" s="860"/>
      <c r="U704" s="860"/>
      <c r="V704" s="860"/>
      <c r="W704" s="860"/>
      <c r="X704" s="860"/>
      <c r="Y704" s="860"/>
      <c r="Z704" s="860"/>
      <c r="AA704" s="860"/>
      <c r="AB704" s="860"/>
      <c r="AC704" s="860"/>
      <c r="AD704" s="860"/>
      <c r="AE704" s="860"/>
    </row>
    <row r="705" spans="1:31" ht="15.75" customHeight="1" x14ac:dyDescent="0.25">
      <c r="A705" s="860"/>
      <c r="B705" s="860"/>
      <c r="C705" s="860"/>
      <c r="D705" s="860"/>
      <c r="E705" s="860"/>
      <c r="F705" s="860"/>
      <c r="G705" s="868"/>
      <c r="H705" s="860"/>
      <c r="I705" s="860"/>
      <c r="J705" s="860"/>
      <c r="K705" s="860"/>
      <c r="L705" s="860"/>
      <c r="M705" s="860"/>
      <c r="N705" s="860"/>
      <c r="O705" s="860"/>
      <c r="P705" s="860"/>
      <c r="Q705" s="860"/>
      <c r="R705" s="860"/>
      <c r="S705" s="860"/>
      <c r="T705" s="860"/>
      <c r="U705" s="860"/>
      <c r="V705" s="860"/>
      <c r="W705" s="860"/>
      <c r="X705" s="860"/>
      <c r="Y705" s="860"/>
      <c r="Z705" s="860"/>
      <c r="AA705" s="860"/>
      <c r="AB705" s="860"/>
      <c r="AC705" s="860"/>
      <c r="AD705" s="860"/>
      <c r="AE705" s="860"/>
    </row>
    <row r="706" spans="1:31" ht="15.75" customHeight="1" x14ac:dyDescent="0.25">
      <c r="A706" s="860"/>
      <c r="B706" s="860"/>
      <c r="C706" s="860"/>
      <c r="D706" s="860"/>
      <c r="E706" s="860"/>
      <c r="F706" s="860"/>
      <c r="G706" s="868"/>
      <c r="H706" s="860"/>
      <c r="I706" s="860"/>
      <c r="J706" s="860"/>
      <c r="K706" s="860"/>
      <c r="L706" s="860"/>
      <c r="M706" s="860"/>
      <c r="N706" s="860"/>
      <c r="O706" s="860"/>
      <c r="P706" s="860"/>
      <c r="Q706" s="860"/>
      <c r="R706" s="860"/>
      <c r="S706" s="860"/>
      <c r="T706" s="860"/>
      <c r="U706" s="860"/>
      <c r="V706" s="860"/>
      <c r="W706" s="860"/>
      <c r="X706" s="860"/>
      <c r="Y706" s="860"/>
      <c r="Z706" s="860"/>
      <c r="AA706" s="860"/>
      <c r="AB706" s="860"/>
      <c r="AC706" s="860"/>
      <c r="AD706" s="860"/>
      <c r="AE706" s="860"/>
    </row>
    <row r="707" spans="1:31" ht="15.75" customHeight="1" x14ac:dyDescent="0.25">
      <c r="A707" s="860"/>
      <c r="B707" s="860"/>
      <c r="C707" s="860"/>
      <c r="D707" s="860"/>
      <c r="E707" s="860"/>
      <c r="F707" s="860"/>
      <c r="G707" s="868"/>
      <c r="H707" s="860"/>
      <c r="I707" s="860"/>
      <c r="J707" s="860"/>
      <c r="K707" s="860"/>
      <c r="L707" s="860"/>
      <c r="M707" s="860"/>
      <c r="N707" s="860"/>
      <c r="O707" s="860"/>
      <c r="P707" s="860"/>
      <c r="Q707" s="860"/>
      <c r="R707" s="860"/>
      <c r="S707" s="860"/>
      <c r="T707" s="860"/>
      <c r="U707" s="860"/>
      <c r="V707" s="860"/>
      <c r="W707" s="860"/>
      <c r="X707" s="860"/>
      <c r="Y707" s="860"/>
      <c r="Z707" s="860"/>
      <c r="AA707" s="860"/>
      <c r="AB707" s="860"/>
      <c r="AC707" s="860"/>
      <c r="AD707" s="860"/>
      <c r="AE707" s="860"/>
    </row>
    <row r="708" spans="1:31" ht="15.75" customHeight="1" x14ac:dyDescent="0.25">
      <c r="A708" s="860"/>
      <c r="B708" s="860"/>
      <c r="C708" s="860"/>
      <c r="D708" s="860"/>
      <c r="E708" s="860"/>
      <c r="F708" s="860"/>
      <c r="G708" s="868"/>
      <c r="H708" s="860"/>
      <c r="I708" s="860"/>
      <c r="J708" s="860"/>
      <c r="K708" s="860"/>
      <c r="L708" s="860"/>
      <c r="M708" s="860"/>
      <c r="N708" s="860"/>
      <c r="O708" s="860"/>
      <c r="P708" s="860"/>
      <c r="Q708" s="860"/>
      <c r="R708" s="860"/>
      <c r="S708" s="860"/>
      <c r="T708" s="860"/>
      <c r="U708" s="860"/>
      <c r="V708" s="860"/>
      <c r="W708" s="860"/>
      <c r="X708" s="860"/>
      <c r="Y708" s="860"/>
      <c r="Z708" s="860"/>
      <c r="AA708" s="860"/>
      <c r="AB708" s="860"/>
      <c r="AC708" s="860"/>
      <c r="AD708" s="860"/>
      <c r="AE708" s="860"/>
    </row>
    <row r="709" spans="1:31" ht="15.75" customHeight="1" x14ac:dyDescent="0.25">
      <c r="A709" s="860"/>
      <c r="B709" s="860"/>
      <c r="C709" s="860"/>
      <c r="D709" s="860"/>
      <c r="E709" s="860"/>
      <c r="F709" s="860"/>
      <c r="G709" s="868"/>
      <c r="H709" s="860"/>
      <c r="I709" s="860"/>
      <c r="J709" s="860"/>
      <c r="K709" s="860"/>
      <c r="L709" s="860"/>
      <c r="M709" s="860"/>
      <c r="N709" s="860"/>
      <c r="O709" s="860"/>
      <c r="P709" s="860"/>
      <c r="Q709" s="860"/>
      <c r="R709" s="860"/>
      <c r="S709" s="860"/>
      <c r="T709" s="860"/>
      <c r="U709" s="860"/>
      <c r="V709" s="860"/>
      <c r="W709" s="860"/>
      <c r="X709" s="860"/>
      <c r="Y709" s="860"/>
      <c r="Z709" s="860"/>
      <c r="AA709" s="860"/>
      <c r="AB709" s="860"/>
      <c r="AC709" s="860"/>
      <c r="AD709" s="860"/>
      <c r="AE709" s="860"/>
    </row>
    <row r="710" spans="1:31" ht="15.75" customHeight="1" x14ac:dyDescent="0.25">
      <c r="A710" s="860"/>
      <c r="B710" s="860"/>
      <c r="C710" s="860"/>
      <c r="D710" s="860"/>
      <c r="E710" s="860"/>
      <c r="F710" s="860"/>
      <c r="G710" s="868"/>
      <c r="H710" s="860"/>
      <c r="I710" s="860"/>
      <c r="J710" s="860"/>
      <c r="K710" s="860"/>
      <c r="L710" s="860"/>
      <c r="M710" s="860"/>
      <c r="N710" s="860"/>
      <c r="O710" s="860"/>
      <c r="P710" s="860"/>
      <c r="Q710" s="860"/>
      <c r="R710" s="860"/>
      <c r="S710" s="860"/>
      <c r="T710" s="860"/>
      <c r="U710" s="860"/>
      <c r="V710" s="860"/>
      <c r="W710" s="860"/>
      <c r="X710" s="860"/>
      <c r="Y710" s="860"/>
      <c r="Z710" s="860"/>
      <c r="AA710" s="860"/>
      <c r="AB710" s="860"/>
      <c r="AC710" s="860"/>
      <c r="AD710" s="860"/>
      <c r="AE710" s="860"/>
    </row>
    <row r="711" spans="1:31" ht="15.75" customHeight="1" x14ac:dyDescent="0.25">
      <c r="A711" s="860"/>
      <c r="B711" s="860"/>
      <c r="C711" s="860"/>
      <c r="D711" s="860"/>
      <c r="E711" s="860"/>
      <c r="F711" s="860"/>
      <c r="G711" s="868"/>
      <c r="H711" s="860"/>
      <c r="I711" s="860"/>
      <c r="J711" s="860"/>
      <c r="K711" s="860"/>
      <c r="L711" s="860"/>
      <c r="M711" s="860"/>
      <c r="N711" s="860"/>
      <c r="O711" s="860"/>
      <c r="P711" s="860"/>
      <c r="Q711" s="860"/>
      <c r="R711" s="860"/>
      <c r="S711" s="860"/>
      <c r="T711" s="860"/>
      <c r="U711" s="860"/>
      <c r="V711" s="860"/>
      <c r="W711" s="860"/>
      <c r="X711" s="860"/>
      <c r="Y711" s="860"/>
      <c r="Z711" s="860"/>
      <c r="AA711" s="860"/>
      <c r="AB711" s="860"/>
      <c r="AC711" s="860"/>
      <c r="AD711" s="860"/>
      <c r="AE711" s="860"/>
    </row>
    <row r="712" spans="1:31" ht="15.75" customHeight="1" x14ac:dyDescent="0.25">
      <c r="A712" s="860"/>
      <c r="B712" s="860"/>
      <c r="C712" s="860"/>
      <c r="D712" s="860"/>
      <c r="E712" s="860"/>
      <c r="F712" s="860"/>
      <c r="G712" s="868"/>
      <c r="H712" s="860"/>
      <c r="I712" s="860"/>
      <c r="J712" s="860"/>
      <c r="K712" s="860"/>
      <c r="L712" s="860"/>
      <c r="M712" s="860"/>
      <c r="N712" s="860"/>
      <c r="O712" s="860"/>
      <c r="P712" s="860"/>
      <c r="Q712" s="860"/>
      <c r="R712" s="860"/>
      <c r="S712" s="860"/>
      <c r="T712" s="860"/>
      <c r="U712" s="860"/>
      <c r="V712" s="860"/>
      <c r="W712" s="860"/>
      <c r="X712" s="860"/>
      <c r="Y712" s="860"/>
      <c r="Z712" s="860"/>
      <c r="AA712" s="860"/>
      <c r="AB712" s="860"/>
      <c r="AC712" s="860"/>
      <c r="AD712" s="860"/>
      <c r="AE712" s="860"/>
    </row>
    <row r="713" spans="1:31" ht="15.75" customHeight="1" x14ac:dyDescent="0.25">
      <c r="A713" s="860"/>
      <c r="B713" s="860"/>
      <c r="C713" s="860"/>
      <c r="D713" s="860"/>
      <c r="E713" s="860"/>
      <c r="F713" s="860"/>
      <c r="G713" s="868"/>
      <c r="H713" s="860"/>
      <c r="I713" s="860"/>
      <c r="J713" s="860"/>
      <c r="K713" s="860"/>
      <c r="L713" s="860"/>
      <c r="M713" s="860"/>
      <c r="N713" s="860"/>
      <c r="O713" s="860"/>
      <c r="P713" s="860"/>
      <c r="Q713" s="860"/>
      <c r="R713" s="860"/>
      <c r="S713" s="860"/>
      <c r="T713" s="860"/>
      <c r="U713" s="860"/>
      <c r="V713" s="860"/>
      <c r="W713" s="860"/>
      <c r="X713" s="860"/>
      <c r="Y713" s="860"/>
      <c r="Z713" s="860"/>
      <c r="AA713" s="860"/>
      <c r="AB713" s="860"/>
      <c r="AC713" s="860"/>
      <c r="AD713" s="860"/>
      <c r="AE713" s="860"/>
    </row>
    <row r="714" spans="1:31" ht="15.75" customHeight="1" x14ac:dyDescent="0.25">
      <c r="A714" s="860"/>
      <c r="B714" s="860"/>
      <c r="C714" s="860"/>
      <c r="D714" s="860"/>
      <c r="E714" s="860"/>
      <c r="F714" s="860"/>
      <c r="G714" s="868"/>
      <c r="H714" s="860"/>
      <c r="I714" s="860"/>
      <c r="J714" s="860"/>
      <c r="K714" s="860"/>
      <c r="L714" s="860"/>
      <c r="M714" s="860"/>
      <c r="N714" s="860"/>
      <c r="O714" s="860"/>
      <c r="P714" s="860"/>
      <c r="Q714" s="860"/>
      <c r="R714" s="860"/>
      <c r="S714" s="860"/>
      <c r="T714" s="860"/>
      <c r="U714" s="860"/>
      <c r="V714" s="860"/>
      <c r="W714" s="860"/>
      <c r="X714" s="860"/>
      <c r="Y714" s="860"/>
      <c r="Z714" s="860"/>
      <c r="AA714" s="860"/>
      <c r="AB714" s="860"/>
      <c r="AC714" s="860"/>
      <c r="AD714" s="860"/>
      <c r="AE714" s="860"/>
    </row>
    <row r="715" spans="1:31" ht="15.75" customHeight="1" x14ac:dyDescent="0.25">
      <c r="A715" s="860"/>
      <c r="B715" s="860"/>
      <c r="C715" s="860"/>
      <c r="D715" s="860"/>
      <c r="E715" s="860"/>
      <c r="F715" s="860"/>
      <c r="G715" s="868"/>
      <c r="H715" s="860"/>
      <c r="I715" s="860"/>
      <c r="J715" s="860"/>
      <c r="K715" s="860"/>
      <c r="L715" s="860"/>
      <c r="M715" s="860"/>
      <c r="N715" s="860"/>
      <c r="O715" s="860"/>
      <c r="P715" s="860"/>
      <c r="Q715" s="860"/>
      <c r="R715" s="860"/>
      <c r="S715" s="860"/>
      <c r="T715" s="860"/>
      <c r="U715" s="860"/>
      <c r="V715" s="860"/>
      <c r="W715" s="860"/>
      <c r="X715" s="860"/>
      <c r="Y715" s="860"/>
      <c r="Z715" s="860"/>
      <c r="AA715" s="860"/>
      <c r="AB715" s="860"/>
      <c r="AC715" s="860"/>
      <c r="AD715" s="860"/>
      <c r="AE715" s="860"/>
    </row>
    <row r="716" spans="1:31" ht="15.75" customHeight="1" x14ac:dyDescent="0.25">
      <c r="A716" s="860"/>
      <c r="B716" s="860"/>
      <c r="C716" s="860"/>
      <c r="D716" s="860"/>
      <c r="E716" s="860"/>
      <c r="F716" s="860"/>
      <c r="G716" s="868"/>
      <c r="H716" s="860"/>
      <c r="I716" s="860"/>
      <c r="J716" s="860"/>
      <c r="K716" s="860"/>
      <c r="L716" s="860"/>
      <c r="M716" s="860"/>
      <c r="N716" s="860"/>
      <c r="O716" s="860"/>
      <c r="P716" s="860"/>
      <c r="Q716" s="860"/>
      <c r="R716" s="860"/>
      <c r="S716" s="860"/>
      <c r="T716" s="860"/>
      <c r="U716" s="860"/>
      <c r="V716" s="860"/>
      <c r="W716" s="860"/>
      <c r="X716" s="860"/>
      <c r="Y716" s="860"/>
      <c r="Z716" s="860"/>
      <c r="AA716" s="860"/>
      <c r="AB716" s="860"/>
      <c r="AC716" s="860"/>
      <c r="AD716" s="860"/>
      <c r="AE716" s="860"/>
    </row>
    <row r="717" spans="1:31" ht="15.75" customHeight="1" x14ac:dyDescent="0.25">
      <c r="A717" s="860"/>
      <c r="B717" s="860"/>
      <c r="C717" s="860"/>
      <c r="D717" s="860"/>
      <c r="E717" s="860"/>
      <c r="F717" s="860"/>
      <c r="G717" s="868"/>
      <c r="H717" s="860"/>
      <c r="I717" s="860"/>
      <c r="J717" s="860"/>
      <c r="K717" s="860"/>
      <c r="L717" s="860"/>
      <c r="M717" s="860"/>
      <c r="N717" s="860"/>
      <c r="O717" s="860"/>
      <c r="P717" s="860"/>
      <c r="Q717" s="860"/>
      <c r="R717" s="860"/>
      <c r="S717" s="860"/>
      <c r="T717" s="860"/>
      <c r="U717" s="860"/>
      <c r="V717" s="860"/>
      <c r="W717" s="860"/>
      <c r="X717" s="860"/>
      <c r="Y717" s="860"/>
      <c r="Z717" s="860"/>
      <c r="AA717" s="860"/>
      <c r="AB717" s="860"/>
      <c r="AC717" s="860"/>
      <c r="AD717" s="860"/>
      <c r="AE717" s="860"/>
    </row>
    <row r="718" spans="1:31" ht="15.75" customHeight="1" x14ac:dyDescent="0.25">
      <c r="A718" s="860"/>
      <c r="B718" s="860"/>
      <c r="C718" s="860"/>
      <c r="D718" s="860"/>
      <c r="E718" s="860"/>
      <c r="F718" s="860"/>
      <c r="G718" s="868"/>
      <c r="H718" s="860"/>
      <c r="I718" s="860"/>
      <c r="J718" s="860"/>
      <c r="K718" s="860"/>
      <c r="L718" s="860"/>
      <c r="M718" s="860"/>
      <c r="N718" s="860"/>
      <c r="O718" s="860"/>
      <c r="P718" s="860"/>
      <c r="Q718" s="860"/>
      <c r="R718" s="860"/>
      <c r="S718" s="860"/>
      <c r="T718" s="860"/>
      <c r="U718" s="860"/>
      <c r="V718" s="860"/>
      <c r="W718" s="860"/>
      <c r="X718" s="860"/>
      <c r="Y718" s="860"/>
      <c r="Z718" s="860"/>
      <c r="AA718" s="860"/>
      <c r="AB718" s="860"/>
      <c r="AC718" s="860"/>
      <c r="AD718" s="860"/>
      <c r="AE718" s="860"/>
    </row>
    <row r="719" spans="1:31" ht="15.75" customHeight="1" x14ac:dyDescent="0.25">
      <c r="A719" s="860"/>
      <c r="B719" s="860"/>
      <c r="C719" s="860"/>
      <c r="D719" s="860"/>
      <c r="E719" s="860"/>
      <c r="F719" s="860"/>
      <c r="G719" s="868"/>
      <c r="H719" s="860"/>
      <c r="I719" s="860"/>
      <c r="J719" s="860"/>
      <c r="K719" s="860"/>
      <c r="L719" s="860"/>
      <c r="M719" s="860"/>
      <c r="N719" s="860"/>
      <c r="O719" s="860"/>
      <c r="P719" s="860"/>
      <c r="Q719" s="860"/>
      <c r="R719" s="860"/>
      <c r="S719" s="860"/>
      <c r="T719" s="860"/>
      <c r="U719" s="860"/>
      <c r="V719" s="860"/>
      <c r="W719" s="860"/>
      <c r="X719" s="860"/>
      <c r="Y719" s="860"/>
      <c r="Z719" s="860"/>
      <c r="AA719" s="860"/>
      <c r="AB719" s="860"/>
      <c r="AC719" s="860"/>
      <c r="AD719" s="860"/>
      <c r="AE719" s="860"/>
    </row>
    <row r="720" spans="1:31" ht="15.75" customHeight="1" x14ac:dyDescent="0.25">
      <c r="A720" s="860"/>
      <c r="B720" s="860"/>
      <c r="C720" s="860"/>
      <c r="D720" s="860"/>
      <c r="E720" s="860"/>
      <c r="F720" s="860"/>
      <c r="G720" s="868"/>
      <c r="H720" s="860"/>
      <c r="I720" s="860"/>
      <c r="J720" s="860"/>
      <c r="K720" s="860"/>
      <c r="L720" s="860"/>
      <c r="M720" s="860"/>
      <c r="N720" s="860"/>
      <c r="O720" s="860"/>
      <c r="P720" s="860"/>
      <c r="Q720" s="860"/>
      <c r="R720" s="860"/>
      <c r="S720" s="860"/>
      <c r="T720" s="860"/>
      <c r="U720" s="860"/>
      <c r="V720" s="860"/>
      <c r="W720" s="860"/>
      <c r="X720" s="860"/>
      <c r="Y720" s="860"/>
      <c r="Z720" s="860"/>
      <c r="AA720" s="860"/>
      <c r="AB720" s="860"/>
      <c r="AC720" s="860"/>
      <c r="AD720" s="860"/>
      <c r="AE720" s="860"/>
    </row>
    <row r="721" spans="1:31" ht="15.75" customHeight="1" x14ac:dyDescent="0.25">
      <c r="A721" s="860"/>
      <c r="B721" s="860"/>
      <c r="C721" s="860"/>
      <c r="D721" s="860"/>
      <c r="E721" s="860"/>
      <c r="F721" s="860"/>
      <c r="G721" s="868"/>
      <c r="H721" s="860"/>
      <c r="I721" s="860"/>
      <c r="J721" s="860"/>
      <c r="K721" s="860"/>
      <c r="L721" s="860"/>
      <c r="M721" s="860"/>
      <c r="N721" s="860"/>
      <c r="O721" s="860"/>
      <c r="P721" s="860"/>
      <c r="Q721" s="860"/>
      <c r="R721" s="860"/>
      <c r="S721" s="860"/>
      <c r="T721" s="860"/>
      <c r="U721" s="860"/>
      <c r="V721" s="860"/>
      <c r="W721" s="860"/>
      <c r="X721" s="860"/>
      <c r="Y721" s="860"/>
      <c r="Z721" s="860"/>
      <c r="AA721" s="860"/>
      <c r="AB721" s="860"/>
      <c r="AC721" s="860"/>
      <c r="AD721" s="860"/>
      <c r="AE721" s="860"/>
    </row>
    <row r="722" spans="1:31" ht="15.75" customHeight="1" x14ac:dyDescent="0.25">
      <c r="A722" s="860"/>
      <c r="B722" s="860"/>
      <c r="C722" s="860"/>
      <c r="D722" s="860"/>
      <c r="E722" s="860"/>
      <c r="F722" s="860"/>
      <c r="G722" s="868"/>
      <c r="H722" s="860"/>
      <c r="I722" s="860"/>
      <c r="J722" s="860"/>
      <c r="K722" s="860"/>
      <c r="L722" s="860"/>
      <c r="M722" s="860"/>
      <c r="N722" s="860"/>
      <c r="O722" s="860"/>
      <c r="P722" s="860"/>
      <c r="Q722" s="860"/>
      <c r="R722" s="860"/>
      <c r="S722" s="860"/>
      <c r="T722" s="860"/>
      <c r="U722" s="860"/>
      <c r="V722" s="860"/>
      <c r="W722" s="860"/>
      <c r="X722" s="860"/>
      <c r="Y722" s="860"/>
      <c r="Z722" s="860"/>
      <c r="AA722" s="860"/>
      <c r="AB722" s="860"/>
      <c r="AC722" s="860"/>
      <c r="AD722" s="860"/>
      <c r="AE722" s="860"/>
    </row>
    <row r="723" spans="1:31" ht="15.75" customHeight="1" x14ac:dyDescent="0.25">
      <c r="A723" s="860"/>
      <c r="B723" s="860"/>
      <c r="C723" s="860"/>
      <c r="D723" s="860"/>
      <c r="E723" s="860"/>
      <c r="F723" s="860"/>
      <c r="G723" s="868"/>
      <c r="H723" s="860"/>
      <c r="I723" s="860"/>
      <c r="J723" s="860"/>
      <c r="K723" s="860"/>
      <c r="L723" s="860"/>
      <c r="M723" s="860"/>
      <c r="N723" s="860"/>
      <c r="O723" s="860"/>
      <c r="P723" s="860"/>
      <c r="Q723" s="860"/>
      <c r="R723" s="860"/>
      <c r="S723" s="860"/>
      <c r="T723" s="860"/>
      <c r="U723" s="860"/>
      <c r="V723" s="860"/>
      <c r="W723" s="860"/>
      <c r="X723" s="860"/>
      <c r="Y723" s="860"/>
      <c r="Z723" s="860"/>
      <c r="AA723" s="860"/>
      <c r="AB723" s="860"/>
      <c r="AC723" s="860"/>
      <c r="AD723" s="860"/>
      <c r="AE723" s="860"/>
    </row>
    <row r="724" spans="1:31" ht="15.75" customHeight="1" x14ac:dyDescent="0.25">
      <c r="A724" s="860"/>
      <c r="B724" s="860"/>
      <c r="C724" s="860"/>
      <c r="D724" s="860"/>
      <c r="E724" s="860"/>
      <c r="F724" s="860"/>
      <c r="G724" s="868"/>
      <c r="H724" s="860"/>
      <c r="I724" s="860"/>
      <c r="J724" s="860"/>
      <c r="K724" s="860"/>
      <c r="L724" s="860"/>
      <c r="M724" s="860"/>
      <c r="N724" s="860"/>
      <c r="O724" s="860"/>
      <c r="P724" s="860"/>
      <c r="Q724" s="860"/>
      <c r="R724" s="860"/>
      <c r="S724" s="860"/>
      <c r="T724" s="860"/>
      <c r="U724" s="860"/>
      <c r="V724" s="860"/>
      <c r="W724" s="860"/>
      <c r="X724" s="860"/>
      <c r="Y724" s="860"/>
      <c r="Z724" s="860"/>
      <c r="AA724" s="860"/>
      <c r="AB724" s="860"/>
      <c r="AC724" s="860"/>
      <c r="AD724" s="860"/>
      <c r="AE724" s="860"/>
    </row>
    <row r="725" spans="1:31" ht="15.75" customHeight="1" x14ac:dyDescent="0.25">
      <c r="A725" s="860"/>
      <c r="B725" s="860"/>
      <c r="C725" s="860"/>
      <c r="D725" s="860"/>
      <c r="E725" s="860"/>
      <c r="F725" s="860"/>
      <c r="G725" s="868"/>
      <c r="H725" s="860"/>
      <c r="I725" s="860"/>
      <c r="J725" s="860"/>
      <c r="K725" s="860"/>
      <c r="L725" s="860"/>
      <c r="M725" s="860"/>
      <c r="N725" s="860"/>
      <c r="O725" s="860"/>
      <c r="P725" s="860"/>
      <c r="Q725" s="860"/>
      <c r="R725" s="860"/>
      <c r="S725" s="860"/>
      <c r="T725" s="860"/>
      <c r="U725" s="860"/>
      <c r="V725" s="860"/>
      <c r="W725" s="860"/>
      <c r="X725" s="860"/>
      <c r="Y725" s="860"/>
      <c r="Z725" s="860"/>
      <c r="AA725" s="860"/>
      <c r="AB725" s="860"/>
      <c r="AC725" s="860"/>
      <c r="AD725" s="860"/>
      <c r="AE725" s="860"/>
    </row>
    <row r="726" spans="1:31" ht="15.75" customHeight="1" x14ac:dyDescent="0.25">
      <c r="A726" s="860"/>
      <c r="B726" s="860"/>
      <c r="C726" s="860"/>
      <c r="D726" s="860"/>
      <c r="E726" s="860"/>
      <c r="F726" s="860"/>
      <c r="G726" s="868"/>
      <c r="H726" s="860"/>
      <c r="I726" s="860"/>
      <c r="J726" s="860"/>
      <c r="K726" s="860"/>
      <c r="L726" s="860"/>
      <c r="M726" s="860"/>
      <c r="N726" s="860"/>
      <c r="O726" s="860"/>
      <c r="P726" s="860"/>
      <c r="Q726" s="860"/>
      <c r="R726" s="860"/>
      <c r="S726" s="860"/>
      <c r="T726" s="860"/>
      <c r="U726" s="860"/>
      <c r="V726" s="860"/>
      <c r="W726" s="860"/>
      <c r="X726" s="860"/>
      <c r="Y726" s="860"/>
      <c r="Z726" s="860"/>
      <c r="AA726" s="860"/>
      <c r="AB726" s="860"/>
      <c r="AC726" s="860"/>
      <c r="AD726" s="860"/>
      <c r="AE726" s="860"/>
    </row>
    <row r="727" spans="1:31" ht="15.75" customHeight="1" x14ac:dyDescent="0.25">
      <c r="A727" s="860"/>
      <c r="B727" s="860"/>
      <c r="C727" s="860"/>
      <c r="D727" s="860"/>
      <c r="E727" s="860"/>
      <c r="F727" s="860"/>
      <c r="G727" s="868"/>
      <c r="H727" s="860"/>
      <c r="I727" s="860"/>
      <c r="J727" s="860"/>
      <c r="K727" s="860"/>
      <c r="L727" s="860"/>
      <c r="M727" s="860"/>
      <c r="N727" s="860"/>
      <c r="O727" s="860"/>
      <c r="P727" s="860"/>
      <c r="Q727" s="860"/>
      <c r="R727" s="860"/>
      <c r="S727" s="860"/>
      <c r="T727" s="860"/>
      <c r="U727" s="860"/>
      <c r="V727" s="860"/>
      <c r="W727" s="860"/>
      <c r="X727" s="860"/>
      <c r="Y727" s="860"/>
      <c r="Z727" s="860"/>
      <c r="AA727" s="860"/>
      <c r="AB727" s="860"/>
      <c r="AC727" s="860"/>
      <c r="AD727" s="860"/>
      <c r="AE727" s="860"/>
    </row>
    <row r="728" spans="1:31" ht="15.75" customHeight="1" x14ac:dyDescent="0.25">
      <c r="A728" s="860"/>
      <c r="B728" s="860"/>
      <c r="C728" s="860"/>
      <c r="D728" s="860"/>
      <c r="E728" s="860"/>
      <c r="F728" s="860"/>
      <c r="G728" s="868"/>
      <c r="H728" s="860"/>
      <c r="I728" s="860"/>
      <c r="J728" s="860"/>
      <c r="K728" s="860"/>
      <c r="L728" s="860"/>
      <c r="M728" s="860"/>
      <c r="N728" s="860"/>
      <c r="O728" s="860"/>
      <c r="P728" s="860"/>
      <c r="Q728" s="860"/>
      <c r="R728" s="860"/>
      <c r="S728" s="860"/>
      <c r="T728" s="860"/>
      <c r="U728" s="860"/>
      <c r="V728" s="860"/>
      <c r="W728" s="860"/>
      <c r="X728" s="860"/>
      <c r="Y728" s="860"/>
      <c r="Z728" s="860"/>
      <c r="AA728" s="860"/>
      <c r="AB728" s="860"/>
      <c r="AC728" s="860"/>
      <c r="AD728" s="860"/>
      <c r="AE728" s="860"/>
    </row>
    <row r="729" spans="1:31" ht="15.75" customHeight="1" x14ac:dyDescent="0.25">
      <c r="A729" s="860"/>
      <c r="B729" s="860"/>
      <c r="C729" s="860"/>
      <c r="D729" s="860"/>
      <c r="E729" s="860"/>
      <c r="F729" s="860"/>
      <c r="G729" s="868"/>
      <c r="H729" s="860"/>
      <c r="I729" s="860"/>
      <c r="J729" s="860"/>
      <c r="K729" s="860"/>
      <c r="L729" s="860"/>
      <c r="M729" s="860"/>
      <c r="N729" s="860"/>
      <c r="O729" s="860"/>
      <c r="P729" s="860"/>
      <c r="Q729" s="860"/>
      <c r="R729" s="860"/>
      <c r="S729" s="860"/>
      <c r="T729" s="860"/>
      <c r="U729" s="860"/>
      <c r="V729" s="860"/>
      <c r="W729" s="860"/>
      <c r="X729" s="860"/>
      <c r="Y729" s="860"/>
      <c r="Z729" s="860"/>
      <c r="AA729" s="860"/>
      <c r="AB729" s="860"/>
      <c r="AC729" s="860"/>
      <c r="AD729" s="860"/>
      <c r="AE729" s="860"/>
    </row>
    <row r="730" spans="1:31" ht="15.75" customHeight="1" x14ac:dyDescent="0.25">
      <c r="A730" s="860"/>
      <c r="B730" s="860"/>
      <c r="C730" s="860"/>
      <c r="D730" s="860"/>
      <c r="E730" s="860"/>
      <c r="F730" s="860"/>
      <c r="G730" s="868"/>
      <c r="H730" s="860"/>
      <c r="I730" s="860"/>
      <c r="J730" s="860"/>
      <c r="K730" s="860"/>
      <c r="L730" s="860"/>
      <c r="M730" s="860"/>
      <c r="N730" s="860"/>
      <c r="O730" s="860"/>
      <c r="P730" s="860"/>
      <c r="Q730" s="860"/>
      <c r="R730" s="860"/>
      <c r="S730" s="860"/>
      <c r="T730" s="860"/>
      <c r="U730" s="860"/>
      <c r="V730" s="860"/>
      <c r="W730" s="860"/>
      <c r="X730" s="860"/>
      <c r="Y730" s="860"/>
      <c r="Z730" s="860"/>
      <c r="AA730" s="860"/>
      <c r="AB730" s="860"/>
      <c r="AC730" s="860"/>
      <c r="AD730" s="860"/>
      <c r="AE730" s="860"/>
    </row>
    <row r="731" spans="1:31" ht="15.75" customHeight="1" x14ac:dyDescent="0.25">
      <c r="A731" s="860"/>
      <c r="B731" s="860"/>
      <c r="C731" s="860"/>
      <c r="D731" s="860"/>
      <c r="E731" s="860"/>
      <c r="F731" s="860"/>
      <c r="G731" s="868"/>
      <c r="H731" s="860"/>
      <c r="I731" s="860"/>
      <c r="J731" s="860"/>
      <c r="K731" s="860"/>
      <c r="L731" s="860"/>
      <c r="M731" s="860"/>
      <c r="N731" s="860"/>
      <c r="O731" s="860"/>
      <c r="P731" s="860"/>
      <c r="Q731" s="860"/>
      <c r="R731" s="860"/>
      <c r="S731" s="860"/>
      <c r="T731" s="860"/>
      <c r="U731" s="860"/>
      <c r="V731" s="860"/>
      <c r="W731" s="860"/>
      <c r="X731" s="860"/>
      <c r="Y731" s="860"/>
      <c r="Z731" s="860"/>
      <c r="AA731" s="860"/>
      <c r="AB731" s="860"/>
      <c r="AC731" s="860"/>
      <c r="AD731" s="860"/>
      <c r="AE731" s="860"/>
    </row>
    <row r="732" spans="1:31" ht="15.75" customHeight="1" x14ac:dyDescent="0.25">
      <c r="A732" s="860"/>
      <c r="B732" s="860"/>
      <c r="C732" s="860"/>
      <c r="D732" s="860"/>
      <c r="E732" s="860"/>
      <c r="F732" s="860"/>
      <c r="G732" s="868"/>
      <c r="H732" s="860"/>
      <c r="I732" s="860"/>
      <c r="J732" s="860"/>
      <c r="K732" s="860"/>
      <c r="L732" s="860"/>
      <c r="M732" s="860"/>
      <c r="N732" s="860"/>
      <c r="O732" s="860"/>
      <c r="P732" s="860"/>
      <c r="Q732" s="860"/>
      <c r="R732" s="860"/>
      <c r="S732" s="860"/>
      <c r="T732" s="860"/>
      <c r="U732" s="860"/>
      <c r="V732" s="860"/>
      <c r="W732" s="860"/>
      <c r="X732" s="860"/>
      <c r="Y732" s="860"/>
      <c r="Z732" s="860"/>
      <c r="AA732" s="860"/>
      <c r="AB732" s="860"/>
      <c r="AC732" s="860"/>
      <c r="AD732" s="860"/>
      <c r="AE732" s="860"/>
    </row>
    <row r="733" spans="1:31" ht="15.75" customHeight="1" x14ac:dyDescent="0.25">
      <c r="A733" s="860"/>
      <c r="B733" s="860"/>
      <c r="C733" s="860"/>
      <c r="D733" s="860"/>
      <c r="E733" s="860"/>
      <c r="F733" s="860"/>
      <c r="G733" s="868"/>
      <c r="H733" s="860"/>
      <c r="I733" s="860"/>
      <c r="J733" s="860"/>
      <c r="K733" s="860"/>
      <c r="L733" s="860"/>
      <c r="M733" s="860"/>
      <c r="N733" s="860"/>
      <c r="O733" s="860"/>
      <c r="P733" s="860"/>
      <c r="Q733" s="860"/>
      <c r="R733" s="860"/>
      <c r="S733" s="860"/>
      <c r="T733" s="860"/>
      <c r="U733" s="860"/>
      <c r="V733" s="860"/>
      <c r="W733" s="860"/>
      <c r="X733" s="860"/>
      <c r="Y733" s="860"/>
      <c r="Z733" s="860"/>
      <c r="AA733" s="860"/>
      <c r="AB733" s="860"/>
      <c r="AC733" s="860"/>
      <c r="AD733" s="860"/>
      <c r="AE733" s="860"/>
    </row>
    <row r="734" spans="1:31" ht="15.75" customHeight="1" x14ac:dyDescent="0.25">
      <c r="A734" s="860"/>
      <c r="B734" s="860"/>
      <c r="C734" s="860"/>
      <c r="D734" s="860"/>
      <c r="E734" s="860"/>
      <c r="F734" s="860"/>
      <c r="G734" s="868"/>
      <c r="H734" s="860"/>
      <c r="I734" s="860"/>
      <c r="J734" s="860"/>
      <c r="K734" s="860"/>
      <c r="L734" s="860"/>
      <c r="M734" s="860"/>
      <c r="N734" s="860"/>
      <c r="O734" s="860"/>
      <c r="P734" s="860"/>
      <c r="Q734" s="860"/>
      <c r="R734" s="860"/>
      <c r="S734" s="860"/>
      <c r="T734" s="860"/>
      <c r="U734" s="860"/>
      <c r="V734" s="860"/>
      <c r="W734" s="860"/>
      <c r="X734" s="860"/>
      <c r="Y734" s="860"/>
      <c r="Z734" s="860"/>
      <c r="AA734" s="860"/>
      <c r="AB734" s="860"/>
      <c r="AC734" s="860"/>
      <c r="AD734" s="860"/>
      <c r="AE734" s="860"/>
    </row>
    <row r="735" spans="1:31" ht="15.75" customHeight="1" x14ac:dyDescent="0.25">
      <c r="A735" s="860"/>
      <c r="B735" s="860"/>
      <c r="C735" s="860"/>
      <c r="D735" s="860"/>
      <c r="E735" s="860"/>
      <c r="F735" s="860"/>
      <c r="G735" s="868"/>
      <c r="H735" s="860"/>
      <c r="I735" s="860"/>
      <c r="J735" s="860"/>
      <c r="K735" s="860"/>
      <c r="L735" s="860"/>
      <c r="M735" s="860"/>
      <c r="N735" s="860"/>
      <c r="O735" s="860"/>
      <c r="P735" s="860"/>
      <c r="Q735" s="860"/>
      <c r="R735" s="860"/>
      <c r="S735" s="860"/>
      <c r="T735" s="860"/>
      <c r="U735" s="860"/>
      <c r="V735" s="860"/>
      <c r="W735" s="860"/>
      <c r="X735" s="860"/>
      <c r="Y735" s="860"/>
      <c r="Z735" s="860"/>
      <c r="AA735" s="860"/>
      <c r="AB735" s="860"/>
      <c r="AC735" s="860"/>
      <c r="AD735" s="860"/>
      <c r="AE735" s="860"/>
    </row>
    <row r="736" spans="1:31" ht="15.75" customHeight="1" x14ac:dyDescent="0.25">
      <c r="A736" s="860"/>
      <c r="B736" s="860"/>
      <c r="C736" s="860"/>
      <c r="D736" s="860"/>
      <c r="E736" s="860"/>
      <c r="F736" s="860"/>
      <c r="G736" s="868"/>
      <c r="H736" s="860"/>
      <c r="I736" s="860"/>
      <c r="J736" s="860"/>
      <c r="K736" s="860"/>
      <c r="L736" s="860"/>
      <c r="M736" s="860"/>
      <c r="N736" s="860"/>
      <c r="O736" s="860"/>
      <c r="P736" s="860"/>
      <c r="Q736" s="860"/>
      <c r="R736" s="860"/>
      <c r="S736" s="860"/>
      <c r="T736" s="860"/>
      <c r="U736" s="860"/>
      <c r="V736" s="860"/>
      <c r="W736" s="860"/>
      <c r="X736" s="860"/>
      <c r="Y736" s="860"/>
      <c r="Z736" s="860"/>
      <c r="AA736" s="860"/>
      <c r="AB736" s="860"/>
      <c r="AC736" s="860"/>
      <c r="AD736" s="860"/>
      <c r="AE736" s="860"/>
    </row>
    <row r="737" spans="1:31" ht="15.75" customHeight="1" x14ac:dyDescent="0.25">
      <c r="A737" s="860"/>
      <c r="B737" s="860"/>
      <c r="C737" s="860"/>
      <c r="D737" s="860"/>
      <c r="E737" s="860"/>
      <c r="F737" s="860"/>
      <c r="G737" s="868"/>
      <c r="H737" s="860"/>
      <c r="I737" s="860"/>
      <c r="J737" s="860"/>
      <c r="K737" s="860"/>
      <c r="L737" s="860"/>
      <c r="M737" s="860"/>
      <c r="N737" s="860"/>
      <c r="O737" s="860"/>
      <c r="P737" s="860"/>
      <c r="Q737" s="860"/>
      <c r="R737" s="860"/>
      <c r="S737" s="860"/>
      <c r="T737" s="860"/>
      <c r="U737" s="860"/>
      <c r="V737" s="860"/>
      <c r="W737" s="860"/>
      <c r="X737" s="860"/>
      <c r="Y737" s="860"/>
      <c r="Z737" s="860"/>
      <c r="AA737" s="860"/>
      <c r="AB737" s="860"/>
      <c r="AC737" s="860"/>
      <c r="AD737" s="860"/>
      <c r="AE737" s="860"/>
    </row>
    <row r="738" spans="1:31" ht="15.75" customHeight="1" x14ac:dyDescent="0.25">
      <c r="A738" s="860"/>
      <c r="B738" s="860"/>
      <c r="C738" s="860"/>
      <c r="D738" s="860"/>
      <c r="E738" s="860"/>
      <c r="F738" s="860"/>
      <c r="G738" s="868"/>
      <c r="H738" s="860"/>
      <c r="I738" s="860"/>
      <c r="J738" s="860"/>
      <c r="K738" s="860"/>
      <c r="L738" s="860"/>
      <c r="M738" s="860"/>
      <c r="N738" s="860"/>
      <c r="O738" s="860"/>
      <c r="P738" s="860"/>
      <c r="Q738" s="860"/>
      <c r="R738" s="860"/>
      <c r="S738" s="860"/>
      <c r="T738" s="860"/>
      <c r="U738" s="860"/>
      <c r="V738" s="860"/>
      <c r="W738" s="860"/>
      <c r="X738" s="860"/>
      <c r="Y738" s="860"/>
      <c r="Z738" s="860"/>
      <c r="AA738" s="860"/>
      <c r="AB738" s="860"/>
      <c r="AC738" s="860"/>
      <c r="AD738" s="860"/>
      <c r="AE738" s="860"/>
    </row>
    <row r="739" spans="1:31" ht="15.75" customHeight="1" x14ac:dyDescent="0.25">
      <c r="A739" s="860"/>
      <c r="B739" s="860"/>
      <c r="C739" s="860"/>
      <c r="D739" s="860"/>
      <c r="E739" s="860"/>
      <c r="F739" s="860"/>
      <c r="G739" s="868"/>
      <c r="H739" s="860"/>
      <c r="I739" s="860"/>
      <c r="J739" s="860"/>
      <c r="K739" s="860"/>
      <c r="L739" s="860"/>
      <c r="M739" s="860"/>
      <c r="N739" s="860"/>
      <c r="O739" s="860"/>
      <c r="P739" s="860"/>
      <c r="Q739" s="860"/>
      <c r="R739" s="860"/>
      <c r="S739" s="860"/>
      <c r="T739" s="860"/>
      <c r="U739" s="860"/>
      <c r="V739" s="860"/>
      <c r="W739" s="860"/>
      <c r="X739" s="860"/>
      <c r="Y739" s="860"/>
      <c r="Z739" s="860"/>
      <c r="AA739" s="860"/>
      <c r="AB739" s="860"/>
      <c r="AC739" s="860"/>
      <c r="AD739" s="860"/>
      <c r="AE739" s="860"/>
    </row>
    <row r="740" spans="1:31" ht="15.75" customHeight="1" x14ac:dyDescent="0.25">
      <c r="A740" s="860"/>
      <c r="B740" s="860"/>
      <c r="C740" s="860"/>
      <c r="D740" s="860"/>
      <c r="E740" s="860"/>
      <c r="F740" s="860"/>
      <c r="G740" s="868"/>
      <c r="H740" s="860"/>
      <c r="I740" s="860"/>
      <c r="J740" s="860"/>
      <c r="K740" s="860"/>
      <c r="L740" s="860"/>
      <c r="M740" s="860"/>
      <c r="N740" s="860"/>
      <c r="O740" s="860"/>
      <c r="P740" s="860"/>
      <c r="Q740" s="860"/>
      <c r="R740" s="860"/>
      <c r="S740" s="860"/>
      <c r="T740" s="860"/>
      <c r="U740" s="860"/>
      <c r="V740" s="860"/>
      <c r="W740" s="860"/>
      <c r="X740" s="860"/>
      <c r="Y740" s="860"/>
      <c r="Z740" s="860"/>
      <c r="AA740" s="860"/>
      <c r="AB740" s="860"/>
      <c r="AC740" s="860"/>
      <c r="AD740" s="860"/>
      <c r="AE740" s="860"/>
    </row>
    <row r="741" spans="1:31" ht="15.75" customHeight="1" x14ac:dyDescent="0.25">
      <c r="A741" s="860"/>
      <c r="B741" s="860"/>
      <c r="C741" s="860"/>
      <c r="D741" s="860"/>
      <c r="E741" s="860"/>
      <c r="F741" s="860"/>
      <c r="G741" s="868"/>
      <c r="H741" s="860"/>
      <c r="I741" s="860"/>
      <c r="J741" s="860"/>
      <c r="K741" s="860"/>
      <c r="L741" s="860"/>
      <c r="M741" s="860"/>
      <c r="N741" s="860"/>
      <c r="O741" s="860"/>
      <c r="P741" s="860"/>
      <c r="Q741" s="860"/>
      <c r="R741" s="860"/>
      <c r="S741" s="860"/>
      <c r="T741" s="860"/>
      <c r="U741" s="860"/>
      <c r="V741" s="860"/>
      <c r="W741" s="860"/>
      <c r="X741" s="860"/>
      <c r="Y741" s="860"/>
      <c r="Z741" s="860"/>
      <c r="AA741" s="860"/>
      <c r="AB741" s="860"/>
      <c r="AC741" s="860"/>
      <c r="AD741" s="860"/>
      <c r="AE741" s="860"/>
    </row>
    <row r="742" spans="1:31" ht="15.75" customHeight="1" x14ac:dyDescent="0.25">
      <c r="A742" s="860"/>
      <c r="B742" s="860"/>
      <c r="C742" s="860"/>
      <c r="D742" s="860"/>
      <c r="E742" s="860"/>
      <c r="F742" s="860"/>
      <c r="G742" s="868"/>
      <c r="H742" s="860"/>
      <c r="I742" s="860"/>
      <c r="J742" s="860"/>
      <c r="K742" s="860"/>
      <c r="L742" s="860"/>
      <c r="M742" s="860"/>
      <c r="N742" s="860"/>
      <c r="O742" s="860"/>
      <c r="P742" s="860"/>
      <c r="Q742" s="860"/>
      <c r="R742" s="860"/>
      <c r="S742" s="860"/>
      <c r="T742" s="860"/>
      <c r="U742" s="860"/>
      <c r="V742" s="860"/>
      <c r="W742" s="860"/>
      <c r="X742" s="860"/>
      <c r="Y742" s="860"/>
      <c r="Z742" s="860"/>
      <c r="AA742" s="860"/>
      <c r="AB742" s="860"/>
      <c r="AC742" s="860"/>
      <c r="AD742" s="860"/>
      <c r="AE742" s="860"/>
    </row>
    <row r="743" spans="1:31" ht="15.75" customHeight="1" x14ac:dyDescent="0.25">
      <c r="A743" s="860"/>
      <c r="B743" s="860"/>
      <c r="C743" s="860"/>
      <c r="D743" s="860"/>
      <c r="E743" s="860"/>
      <c r="F743" s="860"/>
      <c r="G743" s="868"/>
      <c r="H743" s="860"/>
      <c r="I743" s="860"/>
      <c r="J743" s="860"/>
      <c r="K743" s="860"/>
      <c r="L743" s="860"/>
      <c r="M743" s="860"/>
      <c r="N743" s="860"/>
      <c r="O743" s="860"/>
      <c r="P743" s="860"/>
      <c r="Q743" s="860"/>
      <c r="R743" s="860"/>
      <c r="S743" s="860"/>
      <c r="T743" s="860"/>
      <c r="U743" s="860"/>
      <c r="V743" s="860"/>
      <c r="W743" s="860"/>
      <c r="X743" s="860"/>
      <c r="Y743" s="860"/>
      <c r="Z743" s="860"/>
      <c r="AA743" s="860"/>
      <c r="AB743" s="860"/>
      <c r="AC743" s="860"/>
      <c r="AD743" s="860"/>
      <c r="AE743" s="860"/>
    </row>
    <row r="744" spans="1:31" ht="15.75" customHeight="1" x14ac:dyDescent="0.25">
      <c r="A744" s="860"/>
      <c r="B744" s="860"/>
      <c r="C744" s="860"/>
      <c r="D744" s="860"/>
      <c r="E744" s="860"/>
      <c r="F744" s="860"/>
      <c r="G744" s="868"/>
      <c r="H744" s="860"/>
      <c r="I744" s="860"/>
      <c r="J744" s="860"/>
      <c r="K744" s="860"/>
      <c r="L744" s="860"/>
      <c r="M744" s="860"/>
      <c r="N744" s="860"/>
      <c r="O744" s="860"/>
      <c r="P744" s="860"/>
      <c r="Q744" s="860"/>
      <c r="R744" s="860"/>
      <c r="S744" s="860"/>
      <c r="T744" s="860"/>
      <c r="U744" s="860"/>
      <c r="V744" s="860"/>
      <c r="W744" s="860"/>
      <c r="X744" s="860"/>
      <c r="Y744" s="860"/>
      <c r="Z744" s="860"/>
      <c r="AA744" s="860"/>
      <c r="AB744" s="860"/>
      <c r="AC744" s="860"/>
      <c r="AD744" s="860"/>
      <c r="AE744" s="860"/>
    </row>
    <row r="745" spans="1:31" ht="15.75" customHeight="1" x14ac:dyDescent="0.25">
      <c r="A745" s="860"/>
      <c r="B745" s="860"/>
      <c r="C745" s="860"/>
      <c r="D745" s="860"/>
      <c r="E745" s="860"/>
      <c r="F745" s="860"/>
      <c r="G745" s="868"/>
      <c r="H745" s="860"/>
      <c r="I745" s="860"/>
      <c r="J745" s="860"/>
      <c r="K745" s="860"/>
      <c r="L745" s="860"/>
      <c r="M745" s="860"/>
      <c r="N745" s="860"/>
      <c r="O745" s="860"/>
      <c r="P745" s="860"/>
      <c r="Q745" s="860"/>
      <c r="R745" s="860"/>
      <c r="S745" s="860"/>
      <c r="T745" s="860"/>
      <c r="U745" s="860"/>
      <c r="V745" s="860"/>
      <c r="W745" s="860"/>
      <c r="X745" s="860"/>
      <c r="Y745" s="860"/>
      <c r="Z745" s="860"/>
      <c r="AA745" s="860"/>
      <c r="AB745" s="860"/>
      <c r="AC745" s="860"/>
      <c r="AD745" s="860"/>
      <c r="AE745" s="860"/>
    </row>
    <row r="746" spans="1:31" ht="15.75" customHeight="1" x14ac:dyDescent="0.25">
      <c r="A746" s="860"/>
      <c r="B746" s="860"/>
      <c r="C746" s="860"/>
      <c r="D746" s="860"/>
      <c r="E746" s="860"/>
      <c r="F746" s="860"/>
      <c r="G746" s="868"/>
      <c r="H746" s="860"/>
      <c r="I746" s="860"/>
      <c r="J746" s="860"/>
      <c r="K746" s="860"/>
      <c r="L746" s="860"/>
      <c r="M746" s="860"/>
      <c r="N746" s="860"/>
      <c r="O746" s="860"/>
      <c r="P746" s="860"/>
      <c r="Q746" s="860"/>
      <c r="R746" s="860"/>
      <c r="S746" s="860"/>
      <c r="T746" s="860"/>
      <c r="U746" s="860"/>
      <c r="V746" s="860"/>
      <c r="W746" s="860"/>
      <c r="X746" s="860"/>
      <c r="Y746" s="860"/>
      <c r="Z746" s="860"/>
      <c r="AA746" s="860"/>
      <c r="AB746" s="860"/>
      <c r="AC746" s="860"/>
      <c r="AD746" s="860"/>
      <c r="AE746" s="860"/>
    </row>
    <row r="747" spans="1:31" ht="15.75" customHeight="1" x14ac:dyDescent="0.25">
      <c r="A747" s="860"/>
      <c r="B747" s="860"/>
      <c r="C747" s="860"/>
      <c r="D747" s="860"/>
      <c r="E747" s="860"/>
      <c r="F747" s="860"/>
      <c r="G747" s="868"/>
      <c r="H747" s="860"/>
      <c r="I747" s="860"/>
      <c r="J747" s="860"/>
      <c r="K747" s="860"/>
      <c r="L747" s="860"/>
      <c r="M747" s="860"/>
      <c r="N747" s="860"/>
      <c r="O747" s="860"/>
      <c r="P747" s="860"/>
      <c r="Q747" s="860"/>
      <c r="R747" s="860"/>
      <c r="S747" s="860"/>
      <c r="T747" s="860"/>
      <c r="U747" s="860"/>
      <c r="V747" s="860"/>
      <c r="W747" s="860"/>
      <c r="X747" s="860"/>
      <c r="Y747" s="860"/>
      <c r="Z747" s="860"/>
      <c r="AA747" s="860"/>
      <c r="AB747" s="860"/>
      <c r="AC747" s="860"/>
      <c r="AD747" s="860"/>
      <c r="AE747" s="860"/>
    </row>
    <row r="748" spans="1:31" ht="15.75" customHeight="1" x14ac:dyDescent="0.25">
      <c r="A748" s="860"/>
      <c r="B748" s="860"/>
      <c r="C748" s="860"/>
      <c r="D748" s="860"/>
      <c r="E748" s="860"/>
      <c r="F748" s="860"/>
      <c r="G748" s="868"/>
      <c r="H748" s="860"/>
      <c r="I748" s="860"/>
      <c r="J748" s="860"/>
      <c r="K748" s="860"/>
      <c r="L748" s="860"/>
      <c r="M748" s="860"/>
      <c r="N748" s="860"/>
      <c r="O748" s="860"/>
      <c r="P748" s="860"/>
      <c r="Q748" s="860"/>
      <c r="R748" s="860"/>
      <c r="S748" s="860"/>
      <c r="T748" s="860"/>
      <c r="U748" s="860"/>
      <c r="V748" s="860"/>
      <c r="W748" s="860"/>
      <c r="X748" s="860"/>
      <c r="Y748" s="860"/>
      <c r="Z748" s="860"/>
      <c r="AA748" s="860"/>
      <c r="AB748" s="860"/>
      <c r="AC748" s="860"/>
      <c r="AD748" s="860"/>
      <c r="AE748" s="860"/>
    </row>
    <row r="749" spans="1:31" ht="15.75" customHeight="1" x14ac:dyDescent="0.25">
      <c r="A749" s="860"/>
      <c r="B749" s="860"/>
      <c r="C749" s="860"/>
      <c r="D749" s="860"/>
      <c r="E749" s="860"/>
      <c r="F749" s="860"/>
      <c r="G749" s="868"/>
      <c r="H749" s="860"/>
      <c r="I749" s="860"/>
      <c r="J749" s="860"/>
      <c r="K749" s="860"/>
      <c r="L749" s="860"/>
      <c r="M749" s="860"/>
      <c r="N749" s="860"/>
      <c r="O749" s="860"/>
      <c r="P749" s="860"/>
      <c r="Q749" s="860"/>
      <c r="R749" s="860"/>
      <c r="S749" s="860"/>
      <c r="T749" s="860"/>
      <c r="U749" s="860"/>
      <c r="V749" s="860"/>
      <c r="W749" s="860"/>
      <c r="X749" s="860"/>
      <c r="Y749" s="860"/>
      <c r="Z749" s="860"/>
      <c r="AA749" s="860"/>
      <c r="AB749" s="860"/>
      <c r="AC749" s="860"/>
      <c r="AD749" s="860"/>
      <c r="AE749" s="860"/>
    </row>
    <row r="750" spans="1:31" ht="15.75" customHeight="1" x14ac:dyDescent="0.25">
      <c r="A750" s="860"/>
      <c r="B750" s="860"/>
      <c r="C750" s="860"/>
      <c r="D750" s="860"/>
      <c r="E750" s="860"/>
      <c r="F750" s="860"/>
      <c r="G750" s="868"/>
      <c r="H750" s="860"/>
      <c r="I750" s="860"/>
      <c r="J750" s="860"/>
      <c r="K750" s="860"/>
      <c r="L750" s="860"/>
      <c r="M750" s="860"/>
      <c r="N750" s="860"/>
      <c r="O750" s="860"/>
      <c r="P750" s="860"/>
      <c r="Q750" s="860"/>
      <c r="R750" s="860"/>
      <c r="S750" s="860"/>
      <c r="T750" s="860"/>
      <c r="U750" s="860"/>
      <c r="V750" s="860"/>
      <c r="W750" s="860"/>
      <c r="X750" s="860"/>
      <c r="Y750" s="860"/>
      <c r="Z750" s="860"/>
      <c r="AA750" s="860"/>
      <c r="AB750" s="860"/>
      <c r="AC750" s="860"/>
      <c r="AD750" s="860"/>
      <c r="AE750" s="860"/>
    </row>
    <row r="751" spans="1:31" ht="15.75" customHeight="1" x14ac:dyDescent="0.25">
      <c r="A751" s="860"/>
      <c r="B751" s="860"/>
      <c r="C751" s="860"/>
      <c r="D751" s="860"/>
      <c r="E751" s="860"/>
      <c r="F751" s="860"/>
      <c r="G751" s="868"/>
      <c r="H751" s="860"/>
      <c r="I751" s="860"/>
      <c r="J751" s="860"/>
      <c r="K751" s="860"/>
      <c r="L751" s="860"/>
      <c r="M751" s="860"/>
      <c r="N751" s="860"/>
      <c r="O751" s="860"/>
      <c r="P751" s="860"/>
      <c r="Q751" s="860"/>
      <c r="R751" s="860"/>
      <c r="S751" s="860"/>
      <c r="T751" s="860"/>
      <c r="U751" s="860"/>
      <c r="V751" s="860"/>
      <c r="W751" s="860"/>
      <c r="X751" s="860"/>
      <c r="Y751" s="860"/>
      <c r="Z751" s="860"/>
      <c r="AA751" s="860"/>
      <c r="AB751" s="860"/>
      <c r="AC751" s="860"/>
      <c r="AD751" s="860"/>
      <c r="AE751" s="860"/>
    </row>
    <row r="752" spans="1:31" ht="15.75" customHeight="1" x14ac:dyDescent="0.25">
      <c r="A752" s="860"/>
      <c r="B752" s="860"/>
      <c r="C752" s="860"/>
      <c r="D752" s="860"/>
      <c r="E752" s="860"/>
      <c r="F752" s="860"/>
      <c r="G752" s="868"/>
      <c r="H752" s="860"/>
      <c r="I752" s="860"/>
      <c r="J752" s="860"/>
      <c r="K752" s="860"/>
      <c r="L752" s="860"/>
      <c r="M752" s="860"/>
      <c r="N752" s="860"/>
      <c r="O752" s="860"/>
      <c r="P752" s="860"/>
      <c r="Q752" s="860"/>
      <c r="R752" s="860"/>
      <c r="S752" s="860"/>
      <c r="T752" s="860"/>
      <c r="U752" s="860"/>
      <c r="V752" s="860"/>
      <c r="W752" s="860"/>
      <c r="X752" s="860"/>
      <c r="Y752" s="860"/>
      <c r="Z752" s="860"/>
      <c r="AA752" s="860"/>
      <c r="AB752" s="860"/>
      <c r="AC752" s="860"/>
      <c r="AD752" s="860"/>
      <c r="AE752" s="860"/>
    </row>
    <row r="753" spans="1:31" ht="15.75" customHeight="1" x14ac:dyDescent="0.25">
      <c r="A753" s="860"/>
      <c r="B753" s="860"/>
      <c r="C753" s="860"/>
      <c r="D753" s="860"/>
      <c r="E753" s="860"/>
      <c r="F753" s="860"/>
      <c r="G753" s="868"/>
      <c r="H753" s="860"/>
      <c r="I753" s="860"/>
      <c r="J753" s="860"/>
      <c r="K753" s="860"/>
      <c r="L753" s="860"/>
      <c r="M753" s="860"/>
      <c r="N753" s="860"/>
      <c r="O753" s="860"/>
      <c r="P753" s="860"/>
      <c r="Q753" s="860"/>
      <c r="R753" s="860"/>
      <c r="S753" s="860"/>
      <c r="T753" s="860"/>
      <c r="U753" s="860"/>
      <c r="V753" s="860"/>
      <c r="W753" s="860"/>
      <c r="X753" s="860"/>
      <c r="Y753" s="860"/>
      <c r="Z753" s="860"/>
      <c r="AA753" s="860"/>
      <c r="AB753" s="860"/>
      <c r="AC753" s="860"/>
      <c r="AD753" s="860"/>
      <c r="AE753" s="860"/>
    </row>
    <row r="754" spans="1:31" ht="15.75" customHeight="1" x14ac:dyDescent="0.25">
      <c r="A754" s="860"/>
      <c r="B754" s="860"/>
      <c r="C754" s="860"/>
      <c r="D754" s="860"/>
      <c r="E754" s="860"/>
      <c r="F754" s="860"/>
      <c r="G754" s="868"/>
      <c r="H754" s="860"/>
      <c r="I754" s="860"/>
      <c r="J754" s="860"/>
      <c r="K754" s="860"/>
      <c r="L754" s="860"/>
      <c r="M754" s="860"/>
      <c r="N754" s="860"/>
      <c r="O754" s="860"/>
      <c r="P754" s="860"/>
      <c r="Q754" s="860"/>
      <c r="R754" s="860"/>
      <c r="S754" s="860"/>
      <c r="T754" s="860"/>
      <c r="U754" s="860"/>
      <c r="V754" s="860"/>
      <c r="W754" s="860"/>
      <c r="X754" s="860"/>
      <c r="Y754" s="860"/>
      <c r="Z754" s="860"/>
      <c r="AA754" s="860"/>
      <c r="AB754" s="860"/>
      <c r="AC754" s="860"/>
      <c r="AD754" s="860"/>
      <c r="AE754" s="860"/>
    </row>
    <row r="755" spans="1:31" ht="15.75" customHeight="1" x14ac:dyDescent="0.25">
      <c r="A755" s="860"/>
      <c r="B755" s="860"/>
      <c r="C755" s="860"/>
      <c r="D755" s="860"/>
      <c r="E755" s="860"/>
      <c r="F755" s="860"/>
      <c r="G755" s="868"/>
      <c r="H755" s="860"/>
      <c r="I755" s="860"/>
      <c r="J755" s="860"/>
      <c r="K755" s="860"/>
      <c r="L755" s="860"/>
      <c r="M755" s="860"/>
      <c r="N755" s="860"/>
      <c r="O755" s="860"/>
      <c r="P755" s="860"/>
      <c r="Q755" s="860"/>
      <c r="R755" s="860"/>
      <c r="S755" s="860"/>
      <c r="T755" s="860"/>
      <c r="U755" s="860"/>
      <c r="V755" s="860"/>
      <c r="W755" s="860"/>
      <c r="X755" s="860"/>
      <c r="Y755" s="860"/>
      <c r="Z755" s="860"/>
      <c r="AA755" s="860"/>
      <c r="AB755" s="860"/>
      <c r="AC755" s="860"/>
      <c r="AD755" s="860"/>
      <c r="AE755" s="860"/>
    </row>
    <row r="756" spans="1:31" ht="15.75" customHeight="1" x14ac:dyDescent="0.25">
      <c r="A756" s="860"/>
      <c r="B756" s="860"/>
      <c r="C756" s="860"/>
      <c r="D756" s="860"/>
      <c r="E756" s="860"/>
      <c r="F756" s="860"/>
      <c r="G756" s="868"/>
      <c r="H756" s="860"/>
      <c r="I756" s="860"/>
      <c r="J756" s="860"/>
      <c r="K756" s="860"/>
      <c r="L756" s="860"/>
      <c r="M756" s="860"/>
      <c r="N756" s="860"/>
      <c r="O756" s="860"/>
      <c r="P756" s="860"/>
      <c r="Q756" s="860"/>
      <c r="R756" s="860"/>
      <c r="S756" s="860"/>
      <c r="T756" s="860"/>
      <c r="U756" s="860"/>
      <c r="V756" s="860"/>
      <c r="W756" s="860"/>
      <c r="X756" s="860"/>
      <c r="Y756" s="860"/>
      <c r="Z756" s="860"/>
      <c r="AA756" s="860"/>
      <c r="AB756" s="860"/>
      <c r="AC756" s="860"/>
      <c r="AD756" s="860"/>
      <c r="AE756" s="860"/>
    </row>
    <row r="757" spans="1:31" ht="15.75" customHeight="1" x14ac:dyDescent="0.25">
      <c r="A757" s="860"/>
      <c r="B757" s="860"/>
      <c r="C757" s="860"/>
      <c r="D757" s="860"/>
      <c r="E757" s="860"/>
      <c r="F757" s="860"/>
      <c r="G757" s="868"/>
      <c r="H757" s="860"/>
      <c r="I757" s="860"/>
      <c r="J757" s="860"/>
      <c r="K757" s="860"/>
      <c r="L757" s="860"/>
      <c r="M757" s="860"/>
      <c r="N757" s="860"/>
      <c r="O757" s="860"/>
      <c r="P757" s="860"/>
      <c r="Q757" s="860"/>
      <c r="R757" s="860"/>
      <c r="S757" s="860"/>
      <c r="T757" s="860"/>
      <c r="U757" s="860"/>
      <c r="V757" s="860"/>
      <c r="W757" s="860"/>
      <c r="X757" s="860"/>
      <c r="Y757" s="860"/>
      <c r="Z757" s="860"/>
      <c r="AA757" s="860"/>
      <c r="AB757" s="860"/>
      <c r="AC757" s="860"/>
      <c r="AD757" s="860"/>
      <c r="AE757" s="860"/>
    </row>
    <row r="758" spans="1:31" ht="15.75" customHeight="1" x14ac:dyDescent="0.25">
      <c r="A758" s="860"/>
      <c r="B758" s="860"/>
      <c r="C758" s="860"/>
      <c r="D758" s="860"/>
      <c r="E758" s="860"/>
      <c r="F758" s="860"/>
      <c r="G758" s="868"/>
      <c r="H758" s="860"/>
      <c r="I758" s="860"/>
      <c r="J758" s="860"/>
      <c r="K758" s="860"/>
      <c r="L758" s="860"/>
      <c r="M758" s="860"/>
      <c r="N758" s="860"/>
      <c r="O758" s="860"/>
      <c r="P758" s="860"/>
      <c r="Q758" s="860"/>
      <c r="R758" s="860"/>
      <c r="S758" s="860"/>
      <c r="T758" s="860"/>
      <c r="U758" s="860"/>
      <c r="V758" s="860"/>
      <c r="W758" s="860"/>
      <c r="X758" s="860"/>
      <c r="Y758" s="860"/>
      <c r="Z758" s="860"/>
      <c r="AA758" s="860"/>
      <c r="AB758" s="860"/>
      <c r="AC758" s="860"/>
      <c r="AD758" s="860"/>
      <c r="AE758" s="860"/>
    </row>
    <row r="759" spans="1:31" ht="15.75" customHeight="1" x14ac:dyDescent="0.25">
      <c r="A759" s="860"/>
      <c r="B759" s="860"/>
      <c r="C759" s="860"/>
      <c r="D759" s="860"/>
      <c r="E759" s="860"/>
      <c r="F759" s="860"/>
      <c r="G759" s="868"/>
      <c r="H759" s="860"/>
      <c r="I759" s="860"/>
      <c r="J759" s="860"/>
      <c r="K759" s="860"/>
      <c r="L759" s="860"/>
      <c r="M759" s="860"/>
      <c r="N759" s="860"/>
      <c r="O759" s="860"/>
      <c r="P759" s="860"/>
      <c r="Q759" s="860"/>
      <c r="R759" s="860"/>
      <c r="S759" s="860"/>
      <c r="T759" s="860"/>
      <c r="U759" s="860"/>
      <c r="V759" s="860"/>
      <c r="W759" s="860"/>
      <c r="X759" s="860"/>
      <c r="Y759" s="860"/>
      <c r="Z759" s="860"/>
      <c r="AA759" s="860"/>
      <c r="AB759" s="860"/>
      <c r="AC759" s="860"/>
      <c r="AD759" s="860"/>
      <c r="AE759" s="860"/>
    </row>
    <row r="760" spans="1:31" ht="15.75" customHeight="1" x14ac:dyDescent="0.25">
      <c r="A760" s="860"/>
      <c r="B760" s="860"/>
      <c r="C760" s="860"/>
      <c r="D760" s="860"/>
      <c r="E760" s="860"/>
      <c r="F760" s="860"/>
      <c r="G760" s="868"/>
      <c r="H760" s="860"/>
      <c r="I760" s="860"/>
      <c r="J760" s="860"/>
      <c r="K760" s="860"/>
      <c r="L760" s="860"/>
      <c r="M760" s="860"/>
      <c r="N760" s="860"/>
      <c r="O760" s="860"/>
      <c r="P760" s="860"/>
      <c r="Q760" s="860"/>
      <c r="R760" s="860"/>
      <c r="S760" s="860"/>
      <c r="T760" s="860"/>
      <c r="U760" s="860"/>
      <c r="V760" s="860"/>
      <c r="W760" s="860"/>
      <c r="X760" s="860"/>
      <c r="Y760" s="860"/>
      <c r="Z760" s="860"/>
      <c r="AA760" s="860"/>
      <c r="AB760" s="860"/>
      <c r="AC760" s="860"/>
      <c r="AD760" s="860"/>
      <c r="AE760" s="860"/>
    </row>
    <row r="761" spans="1:31" ht="15.75" customHeight="1" x14ac:dyDescent="0.25">
      <c r="A761" s="860"/>
      <c r="B761" s="860"/>
      <c r="C761" s="860"/>
      <c r="D761" s="860"/>
      <c r="E761" s="860"/>
      <c r="F761" s="860"/>
      <c r="G761" s="868"/>
      <c r="H761" s="860"/>
      <c r="I761" s="860"/>
      <c r="J761" s="860"/>
      <c r="K761" s="860"/>
      <c r="L761" s="860"/>
      <c r="M761" s="860"/>
      <c r="N761" s="860"/>
      <c r="O761" s="860"/>
      <c r="P761" s="860"/>
      <c r="Q761" s="860"/>
      <c r="R761" s="860"/>
      <c r="S761" s="860"/>
      <c r="T761" s="860"/>
      <c r="U761" s="860"/>
      <c r="V761" s="860"/>
      <c r="W761" s="860"/>
      <c r="X761" s="860"/>
      <c r="Y761" s="860"/>
      <c r="Z761" s="860"/>
      <c r="AA761" s="860"/>
      <c r="AB761" s="860"/>
      <c r="AC761" s="860"/>
      <c r="AD761" s="860"/>
      <c r="AE761" s="860"/>
    </row>
    <row r="762" spans="1:31" ht="15.75" customHeight="1" x14ac:dyDescent="0.25">
      <c r="A762" s="860"/>
      <c r="B762" s="860"/>
      <c r="C762" s="860"/>
      <c r="D762" s="860"/>
      <c r="E762" s="860"/>
      <c r="F762" s="860"/>
      <c r="G762" s="868"/>
      <c r="H762" s="860"/>
      <c r="I762" s="860"/>
      <c r="J762" s="860"/>
      <c r="K762" s="860"/>
      <c r="L762" s="860"/>
      <c r="M762" s="860"/>
      <c r="N762" s="860"/>
      <c r="O762" s="860"/>
      <c r="P762" s="860"/>
      <c r="Q762" s="860"/>
      <c r="R762" s="860"/>
      <c r="S762" s="860"/>
      <c r="T762" s="860"/>
      <c r="U762" s="860"/>
      <c r="V762" s="860"/>
      <c r="W762" s="860"/>
      <c r="X762" s="860"/>
      <c r="Y762" s="860"/>
      <c r="Z762" s="860"/>
      <c r="AA762" s="860"/>
      <c r="AB762" s="860"/>
      <c r="AC762" s="860"/>
      <c r="AD762" s="860"/>
      <c r="AE762" s="860"/>
    </row>
    <row r="763" spans="1:31" ht="15.75" customHeight="1" x14ac:dyDescent="0.25">
      <c r="A763" s="860"/>
      <c r="B763" s="860"/>
      <c r="C763" s="860"/>
      <c r="D763" s="860"/>
      <c r="E763" s="860"/>
      <c r="F763" s="860"/>
      <c r="G763" s="868"/>
      <c r="H763" s="860"/>
      <c r="I763" s="860"/>
      <c r="J763" s="860"/>
      <c r="K763" s="860"/>
      <c r="L763" s="860"/>
      <c r="M763" s="860"/>
      <c r="N763" s="860"/>
      <c r="O763" s="860"/>
      <c r="P763" s="860"/>
      <c r="Q763" s="860"/>
      <c r="R763" s="860"/>
      <c r="S763" s="860"/>
      <c r="T763" s="860"/>
      <c r="U763" s="860"/>
      <c r="V763" s="860"/>
      <c r="W763" s="860"/>
      <c r="X763" s="860"/>
      <c r="Y763" s="860"/>
      <c r="Z763" s="860"/>
      <c r="AA763" s="860"/>
      <c r="AB763" s="860"/>
      <c r="AC763" s="860"/>
      <c r="AD763" s="860"/>
      <c r="AE763" s="860"/>
    </row>
    <row r="764" spans="1:31" ht="15.75" customHeight="1" x14ac:dyDescent="0.25">
      <c r="A764" s="860"/>
      <c r="B764" s="860"/>
      <c r="C764" s="860"/>
      <c r="D764" s="860"/>
      <c r="E764" s="860"/>
      <c r="F764" s="860"/>
      <c r="G764" s="868"/>
      <c r="H764" s="860"/>
      <c r="I764" s="860"/>
      <c r="J764" s="860"/>
      <c r="K764" s="860"/>
      <c r="L764" s="860"/>
      <c r="M764" s="860"/>
      <c r="N764" s="860"/>
      <c r="O764" s="860"/>
      <c r="P764" s="860"/>
      <c r="Q764" s="860"/>
      <c r="R764" s="860"/>
      <c r="S764" s="860"/>
      <c r="T764" s="860"/>
      <c r="U764" s="860"/>
      <c r="V764" s="860"/>
      <c r="W764" s="860"/>
      <c r="X764" s="860"/>
      <c r="Y764" s="860"/>
      <c r="Z764" s="860"/>
      <c r="AA764" s="860"/>
      <c r="AB764" s="860"/>
      <c r="AC764" s="860"/>
      <c r="AD764" s="860"/>
      <c r="AE764" s="860"/>
    </row>
    <row r="765" spans="1:31" ht="15.75" customHeight="1" x14ac:dyDescent="0.25">
      <c r="A765" s="860"/>
      <c r="B765" s="860"/>
      <c r="C765" s="860"/>
      <c r="D765" s="860"/>
      <c r="E765" s="860"/>
      <c r="F765" s="860"/>
      <c r="G765" s="868"/>
      <c r="H765" s="860"/>
      <c r="I765" s="860"/>
      <c r="J765" s="860"/>
      <c r="K765" s="860"/>
      <c r="L765" s="860"/>
      <c r="M765" s="860"/>
      <c r="N765" s="860"/>
      <c r="O765" s="860"/>
      <c r="P765" s="860"/>
      <c r="Q765" s="860"/>
      <c r="R765" s="860"/>
      <c r="S765" s="860"/>
      <c r="T765" s="860"/>
      <c r="U765" s="860"/>
      <c r="V765" s="860"/>
      <c r="W765" s="860"/>
      <c r="X765" s="860"/>
      <c r="Y765" s="860"/>
      <c r="Z765" s="860"/>
      <c r="AA765" s="860"/>
      <c r="AB765" s="860"/>
      <c r="AC765" s="860"/>
      <c r="AD765" s="860"/>
      <c r="AE765" s="860"/>
    </row>
    <row r="766" spans="1:31" ht="15.75" customHeight="1" x14ac:dyDescent="0.25">
      <c r="A766" s="860"/>
      <c r="B766" s="860"/>
      <c r="C766" s="860"/>
      <c r="D766" s="860"/>
      <c r="E766" s="860"/>
      <c r="F766" s="860"/>
      <c r="G766" s="868"/>
      <c r="H766" s="860"/>
      <c r="I766" s="860"/>
      <c r="J766" s="860"/>
      <c r="K766" s="860"/>
      <c r="L766" s="860"/>
      <c r="M766" s="860"/>
      <c r="N766" s="860"/>
      <c r="O766" s="860"/>
      <c r="P766" s="860"/>
      <c r="Q766" s="860"/>
      <c r="R766" s="860"/>
      <c r="S766" s="860"/>
      <c r="T766" s="860"/>
      <c r="U766" s="860"/>
      <c r="V766" s="860"/>
      <c r="W766" s="860"/>
      <c r="X766" s="860"/>
      <c r="Y766" s="860"/>
      <c r="Z766" s="860"/>
      <c r="AA766" s="860"/>
      <c r="AB766" s="860"/>
      <c r="AC766" s="860"/>
      <c r="AD766" s="860"/>
      <c r="AE766" s="860"/>
    </row>
    <row r="767" spans="1:31" ht="15.75" customHeight="1" x14ac:dyDescent="0.25">
      <c r="A767" s="860"/>
      <c r="B767" s="860"/>
      <c r="C767" s="860"/>
      <c r="D767" s="860"/>
      <c r="E767" s="860"/>
      <c r="F767" s="860"/>
      <c r="G767" s="868"/>
      <c r="H767" s="860"/>
      <c r="I767" s="860"/>
      <c r="J767" s="860"/>
      <c r="K767" s="860"/>
      <c r="L767" s="860"/>
      <c r="M767" s="860"/>
      <c r="N767" s="860"/>
      <c r="O767" s="860"/>
      <c r="P767" s="860"/>
      <c r="Q767" s="860"/>
      <c r="R767" s="860"/>
      <c r="S767" s="860"/>
      <c r="T767" s="860"/>
      <c r="U767" s="860"/>
      <c r="V767" s="860"/>
      <c r="W767" s="860"/>
      <c r="X767" s="860"/>
      <c r="Y767" s="860"/>
      <c r="Z767" s="860"/>
      <c r="AA767" s="860"/>
      <c r="AB767" s="860"/>
      <c r="AC767" s="860"/>
      <c r="AD767" s="860"/>
      <c r="AE767" s="860"/>
    </row>
    <row r="768" spans="1:31" ht="15.75" customHeight="1" x14ac:dyDescent="0.25">
      <c r="A768" s="860"/>
      <c r="B768" s="860"/>
      <c r="C768" s="860"/>
      <c r="D768" s="860"/>
      <c r="E768" s="860"/>
      <c r="F768" s="860"/>
      <c r="G768" s="868"/>
      <c r="H768" s="860"/>
      <c r="I768" s="860"/>
      <c r="J768" s="860"/>
      <c r="K768" s="860"/>
      <c r="L768" s="860"/>
      <c r="M768" s="860"/>
      <c r="N768" s="860"/>
      <c r="O768" s="860"/>
      <c r="P768" s="860"/>
      <c r="Q768" s="860"/>
      <c r="R768" s="860"/>
      <c r="S768" s="860"/>
      <c r="T768" s="860"/>
      <c r="U768" s="860"/>
      <c r="V768" s="860"/>
      <c r="W768" s="860"/>
      <c r="X768" s="860"/>
      <c r="Y768" s="860"/>
      <c r="Z768" s="860"/>
      <c r="AA768" s="860"/>
      <c r="AB768" s="860"/>
      <c r="AC768" s="860"/>
      <c r="AD768" s="860"/>
      <c r="AE768" s="860"/>
    </row>
    <row r="769" spans="1:31" ht="15.75" customHeight="1" x14ac:dyDescent="0.25">
      <c r="A769" s="860"/>
      <c r="B769" s="860"/>
      <c r="C769" s="860"/>
      <c r="D769" s="860"/>
      <c r="E769" s="860"/>
      <c r="F769" s="860"/>
      <c r="G769" s="868"/>
      <c r="H769" s="860"/>
      <c r="I769" s="860"/>
      <c r="J769" s="860"/>
      <c r="K769" s="860"/>
      <c r="L769" s="860"/>
      <c r="M769" s="860"/>
      <c r="N769" s="860"/>
      <c r="O769" s="860"/>
      <c r="P769" s="860"/>
      <c r="Q769" s="860"/>
      <c r="R769" s="860"/>
      <c r="S769" s="860"/>
      <c r="T769" s="860"/>
      <c r="U769" s="860"/>
      <c r="V769" s="860"/>
      <c r="W769" s="860"/>
      <c r="X769" s="860"/>
      <c r="Y769" s="860"/>
      <c r="Z769" s="860"/>
      <c r="AA769" s="860"/>
      <c r="AB769" s="860"/>
      <c r="AC769" s="860"/>
      <c r="AD769" s="860"/>
      <c r="AE769" s="860"/>
    </row>
    <row r="770" spans="1:31" ht="15.75" customHeight="1" x14ac:dyDescent="0.25">
      <c r="A770" s="860"/>
      <c r="B770" s="860"/>
      <c r="C770" s="860"/>
      <c r="D770" s="860"/>
      <c r="E770" s="860"/>
      <c r="F770" s="860"/>
      <c r="G770" s="868"/>
      <c r="H770" s="860"/>
      <c r="I770" s="860"/>
      <c r="J770" s="860"/>
      <c r="K770" s="860"/>
      <c r="L770" s="860"/>
      <c r="M770" s="860"/>
      <c r="N770" s="860"/>
      <c r="O770" s="860"/>
      <c r="P770" s="860"/>
      <c r="Q770" s="860"/>
      <c r="R770" s="860"/>
      <c r="S770" s="860"/>
      <c r="T770" s="860"/>
      <c r="U770" s="860"/>
      <c r="V770" s="860"/>
      <c r="W770" s="860"/>
      <c r="X770" s="860"/>
      <c r="Y770" s="860"/>
      <c r="Z770" s="860"/>
      <c r="AA770" s="860"/>
      <c r="AB770" s="860"/>
      <c r="AC770" s="860"/>
      <c r="AD770" s="860"/>
      <c r="AE770" s="860"/>
    </row>
    <row r="771" spans="1:31" ht="15.75" customHeight="1" x14ac:dyDescent="0.25">
      <c r="A771" s="860"/>
      <c r="B771" s="860"/>
      <c r="C771" s="860"/>
      <c r="D771" s="860"/>
      <c r="E771" s="860"/>
      <c r="F771" s="860"/>
      <c r="G771" s="868"/>
      <c r="H771" s="860"/>
      <c r="I771" s="860"/>
      <c r="J771" s="860"/>
      <c r="K771" s="860"/>
      <c r="L771" s="860"/>
      <c r="M771" s="860"/>
      <c r="N771" s="860"/>
      <c r="O771" s="860"/>
      <c r="P771" s="860"/>
      <c r="Q771" s="860"/>
      <c r="R771" s="860"/>
      <c r="S771" s="860"/>
      <c r="T771" s="860"/>
      <c r="U771" s="860"/>
      <c r="V771" s="860"/>
      <c r="W771" s="860"/>
      <c r="X771" s="860"/>
      <c r="Y771" s="860"/>
      <c r="Z771" s="860"/>
      <c r="AA771" s="860"/>
      <c r="AB771" s="860"/>
      <c r="AC771" s="860"/>
      <c r="AD771" s="860"/>
      <c r="AE771" s="860"/>
    </row>
    <row r="772" spans="1:31" ht="15.75" customHeight="1" x14ac:dyDescent="0.25">
      <c r="A772" s="860"/>
      <c r="B772" s="860"/>
      <c r="C772" s="860"/>
      <c r="D772" s="860"/>
      <c r="E772" s="860"/>
      <c r="F772" s="860"/>
      <c r="G772" s="868"/>
      <c r="H772" s="860"/>
      <c r="I772" s="860"/>
      <c r="J772" s="860"/>
      <c r="K772" s="860"/>
      <c r="L772" s="860"/>
      <c r="M772" s="860"/>
      <c r="N772" s="860"/>
      <c r="O772" s="860"/>
      <c r="P772" s="860"/>
      <c r="Q772" s="860"/>
      <c r="R772" s="860"/>
      <c r="S772" s="860"/>
      <c r="T772" s="860"/>
      <c r="U772" s="860"/>
      <c r="V772" s="860"/>
      <c r="W772" s="860"/>
      <c r="X772" s="860"/>
      <c r="Y772" s="860"/>
      <c r="Z772" s="860"/>
      <c r="AA772" s="860"/>
      <c r="AB772" s="860"/>
      <c r="AC772" s="860"/>
      <c r="AD772" s="860"/>
      <c r="AE772" s="860"/>
    </row>
    <row r="773" spans="1:31" ht="15.75" customHeight="1" x14ac:dyDescent="0.25">
      <c r="A773" s="860"/>
      <c r="B773" s="860"/>
      <c r="C773" s="860"/>
      <c r="D773" s="860"/>
      <c r="E773" s="860"/>
      <c r="F773" s="860"/>
      <c r="G773" s="868"/>
      <c r="H773" s="860"/>
      <c r="I773" s="860"/>
      <c r="J773" s="860"/>
      <c r="K773" s="860"/>
      <c r="L773" s="860"/>
      <c r="M773" s="860"/>
      <c r="N773" s="860"/>
      <c r="O773" s="860"/>
      <c r="P773" s="860"/>
      <c r="Q773" s="860"/>
      <c r="R773" s="860"/>
      <c r="S773" s="860"/>
      <c r="T773" s="860"/>
      <c r="U773" s="860"/>
      <c r="V773" s="860"/>
      <c r="W773" s="860"/>
      <c r="X773" s="860"/>
      <c r="Y773" s="860"/>
      <c r="Z773" s="860"/>
      <c r="AA773" s="860"/>
      <c r="AB773" s="860"/>
      <c r="AC773" s="860"/>
      <c r="AD773" s="860"/>
      <c r="AE773" s="860"/>
    </row>
    <row r="774" spans="1:31" ht="15.75" customHeight="1" x14ac:dyDescent="0.25">
      <c r="A774" s="860"/>
      <c r="B774" s="860"/>
      <c r="C774" s="860"/>
      <c r="D774" s="860"/>
      <c r="E774" s="860"/>
      <c r="F774" s="860"/>
      <c r="G774" s="868"/>
      <c r="H774" s="860"/>
      <c r="I774" s="860"/>
      <c r="J774" s="860"/>
      <c r="K774" s="860"/>
      <c r="L774" s="860"/>
      <c r="M774" s="860"/>
      <c r="N774" s="860"/>
      <c r="O774" s="860"/>
      <c r="P774" s="860"/>
      <c r="Q774" s="860"/>
      <c r="R774" s="860"/>
      <c r="S774" s="860"/>
      <c r="T774" s="860"/>
      <c r="U774" s="860"/>
      <c r="V774" s="860"/>
      <c r="W774" s="860"/>
      <c r="X774" s="860"/>
      <c r="Y774" s="860"/>
      <c r="Z774" s="860"/>
      <c r="AA774" s="860"/>
      <c r="AB774" s="860"/>
      <c r="AC774" s="860"/>
      <c r="AD774" s="860"/>
      <c r="AE774" s="860"/>
    </row>
    <row r="775" spans="1:31" ht="15.75" customHeight="1" x14ac:dyDescent="0.25">
      <c r="A775" s="860"/>
      <c r="B775" s="860"/>
      <c r="C775" s="860"/>
      <c r="D775" s="860"/>
      <c r="E775" s="860"/>
      <c r="F775" s="860"/>
      <c r="G775" s="868"/>
      <c r="H775" s="860"/>
      <c r="I775" s="860"/>
      <c r="J775" s="860"/>
      <c r="K775" s="860"/>
      <c r="L775" s="860"/>
      <c r="M775" s="860"/>
      <c r="N775" s="860"/>
      <c r="O775" s="860"/>
      <c r="P775" s="860"/>
      <c r="Q775" s="860"/>
      <c r="R775" s="860"/>
      <c r="S775" s="860"/>
      <c r="T775" s="860"/>
      <c r="U775" s="860"/>
      <c r="V775" s="860"/>
      <c r="W775" s="860"/>
      <c r="X775" s="860"/>
      <c r="Y775" s="860"/>
      <c r="Z775" s="860"/>
      <c r="AA775" s="860"/>
      <c r="AB775" s="860"/>
      <c r="AC775" s="860"/>
      <c r="AD775" s="860"/>
      <c r="AE775" s="860"/>
    </row>
    <row r="776" spans="1:31" ht="15.75" customHeight="1" x14ac:dyDescent="0.25">
      <c r="A776" s="860"/>
      <c r="B776" s="860"/>
      <c r="C776" s="860"/>
      <c r="D776" s="860"/>
      <c r="E776" s="860"/>
      <c r="F776" s="860"/>
      <c r="G776" s="868"/>
      <c r="H776" s="860"/>
      <c r="I776" s="860"/>
      <c r="J776" s="860"/>
      <c r="K776" s="860"/>
      <c r="L776" s="860"/>
      <c r="M776" s="860"/>
      <c r="N776" s="860"/>
      <c r="O776" s="860"/>
      <c r="P776" s="860"/>
      <c r="Q776" s="860"/>
      <c r="R776" s="860"/>
      <c r="S776" s="860"/>
      <c r="T776" s="860"/>
      <c r="U776" s="860"/>
      <c r="V776" s="860"/>
      <c r="W776" s="860"/>
      <c r="X776" s="860"/>
      <c r="Y776" s="860"/>
      <c r="Z776" s="860"/>
      <c r="AA776" s="860"/>
      <c r="AB776" s="860"/>
      <c r="AC776" s="860"/>
      <c r="AD776" s="860"/>
      <c r="AE776" s="860"/>
    </row>
    <row r="777" spans="1:31" ht="15.75" customHeight="1" x14ac:dyDescent="0.25">
      <c r="A777" s="860"/>
      <c r="B777" s="860"/>
      <c r="C777" s="860"/>
      <c r="D777" s="860"/>
      <c r="E777" s="860"/>
      <c r="F777" s="860"/>
      <c r="G777" s="868"/>
      <c r="H777" s="860"/>
      <c r="I777" s="860"/>
      <c r="J777" s="860"/>
      <c r="K777" s="860"/>
      <c r="L777" s="860"/>
      <c r="M777" s="860"/>
      <c r="N777" s="860"/>
      <c r="O777" s="860"/>
      <c r="P777" s="860"/>
      <c r="Q777" s="860"/>
      <c r="R777" s="860"/>
      <c r="S777" s="860"/>
      <c r="T777" s="860"/>
      <c r="U777" s="860"/>
      <c r="V777" s="860"/>
      <c r="W777" s="860"/>
      <c r="X777" s="860"/>
      <c r="Y777" s="860"/>
      <c r="Z777" s="860"/>
      <c r="AA777" s="860"/>
      <c r="AB777" s="860"/>
      <c r="AC777" s="860"/>
      <c r="AD777" s="860"/>
      <c r="AE777" s="860"/>
    </row>
    <row r="778" spans="1:31" ht="15.75" customHeight="1" x14ac:dyDescent="0.25">
      <c r="A778" s="860"/>
      <c r="B778" s="860"/>
      <c r="C778" s="860"/>
      <c r="D778" s="860"/>
      <c r="E778" s="860"/>
      <c r="F778" s="860"/>
      <c r="G778" s="868"/>
      <c r="H778" s="860"/>
      <c r="I778" s="860"/>
      <c r="J778" s="860"/>
      <c r="K778" s="860"/>
      <c r="L778" s="860"/>
      <c r="M778" s="860"/>
      <c r="N778" s="860"/>
      <c r="O778" s="860"/>
      <c r="P778" s="860"/>
      <c r="Q778" s="860"/>
      <c r="R778" s="860"/>
      <c r="S778" s="860"/>
      <c r="T778" s="860"/>
      <c r="U778" s="860"/>
      <c r="V778" s="860"/>
      <c r="W778" s="860"/>
      <c r="X778" s="860"/>
      <c r="Y778" s="860"/>
      <c r="Z778" s="860"/>
      <c r="AA778" s="860"/>
      <c r="AB778" s="860"/>
      <c r="AC778" s="860"/>
      <c r="AD778" s="860"/>
      <c r="AE778" s="860"/>
    </row>
    <row r="779" spans="1:31" ht="15.75" customHeight="1" x14ac:dyDescent="0.25">
      <c r="A779" s="860"/>
      <c r="B779" s="860"/>
      <c r="C779" s="860"/>
      <c r="D779" s="860"/>
      <c r="E779" s="860"/>
      <c r="F779" s="860"/>
      <c r="G779" s="868"/>
      <c r="H779" s="860"/>
      <c r="I779" s="860"/>
      <c r="J779" s="860"/>
      <c r="K779" s="860"/>
      <c r="L779" s="860"/>
      <c r="M779" s="860"/>
      <c r="N779" s="860"/>
      <c r="O779" s="860"/>
      <c r="P779" s="860"/>
      <c r="Q779" s="860"/>
      <c r="R779" s="860"/>
      <c r="S779" s="860"/>
      <c r="T779" s="860"/>
      <c r="U779" s="860"/>
      <c r="V779" s="860"/>
      <c r="W779" s="860"/>
      <c r="X779" s="860"/>
      <c r="Y779" s="860"/>
      <c r="Z779" s="860"/>
      <c r="AA779" s="860"/>
      <c r="AB779" s="860"/>
      <c r="AC779" s="860"/>
      <c r="AD779" s="860"/>
      <c r="AE779" s="860"/>
    </row>
    <row r="780" spans="1:31" ht="15.75" customHeight="1" x14ac:dyDescent="0.25">
      <c r="A780" s="860"/>
      <c r="B780" s="860"/>
      <c r="C780" s="860"/>
      <c r="D780" s="860"/>
      <c r="E780" s="860"/>
      <c r="F780" s="860"/>
      <c r="G780" s="868"/>
      <c r="H780" s="860"/>
      <c r="I780" s="860"/>
      <c r="J780" s="860"/>
      <c r="K780" s="860"/>
      <c r="L780" s="860"/>
      <c r="M780" s="860"/>
      <c r="N780" s="860"/>
      <c r="O780" s="860"/>
      <c r="P780" s="860"/>
      <c r="Q780" s="860"/>
      <c r="R780" s="860"/>
      <c r="S780" s="860"/>
      <c r="T780" s="860"/>
      <c r="U780" s="860"/>
      <c r="V780" s="860"/>
      <c r="W780" s="860"/>
      <c r="X780" s="860"/>
      <c r="Y780" s="860"/>
      <c r="Z780" s="860"/>
      <c r="AA780" s="860"/>
      <c r="AB780" s="860"/>
      <c r="AC780" s="860"/>
      <c r="AD780" s="860"/>
      <c r="AE780" s="860"/>
    </row>
    <row r="781" spans="1:31" ht="15.75" customHeight="1" x14ac:dyDescent="0.25">
      <c r="A781" s="860"/>
      <c r="B781" s="860"/>
      <c r="C781" s="860"/>
      <c r="D781" s="860"/>
      <c r="E781" s="860"/>
      <c r="F781" s="860"/>
      <c r="G781" s="868"/>
      <c r="H781" s="860"/>
      <c r="I781" s="860"/>
      <c r="J781" s="860"/>
      <c r="K781" s="860"/>
      <c r="L781" s="860"/>
      <c r="M781" s="860"/>
      <c r="N781" s="860"/>
      <c r="O781" s="860"/>
      <c r="P781" s="860"/>
      <c r="Q781" s="860"/>
      <c r="R781" s="860"/>
      <c r="S781" s="860"/>
      <c r="T781" s="860"/>
      <c r="U781" s="860"/>
      <c r="V781" s="860"/>
      <c r="W781" s="860"/>
      <c r="X781" s="860"/>
      <c r="Y781" s="860"/>
      <c r="Z781" s="860"/>
      <c r="AA781" s="860"/>
      <c r="AB781" s="860"/>
      <c r="AC781" s="860"/>
      <c r="AD781" s="860"/>
      <c r="AE781" s="860"/>
    </row>
    <row r="782" spans="1:31" ht="15.75" customHeight="1" x14ac:dyDescent="0.25">
      <c r="A782" s="860"/>
      <c r="B782" s="860"/>
      <c r="C782" s="860"/>
      <c r="D782" s="860"/>
      <c r="E782" s="860"/>
      <c r="F782" s="860"/>
      <c r="G782" s="868"/>
      <c r="H782" s="860"/>
      <c r="I782" s="860"/>
      <c r="J782" s="860"/>
      <c r="K782" s="860"/>
      <c r="L782" s="860"/>
      <c r="M782" s="860"/>
      <c r="N782" s="860"/>
      <c r="O782" s="860"/>
      <c r="P782" s="860"/>
      <c r="Q782" s="860"/>
      <c r="R782" s="860"/>
      <c r="S782" s="860"/>
      <c r="T782" s="860"/>
      <c r="U782" s="860"/>
      <c r="V782" s="860"/>
      <c r="W782" s="860"/>
      <c r="X782" s="860"/>
      <c r="Y782" s="860"/>
      <c r="Z782" s="860"/>
      <c r="AA782" s="860"/>
      <c r="AB782" s="860"/>
      <c r="AC782" s="860"/>
      <c r="AD782" s="860"/>
      <c r="AE782" s="860"/>
    </row>
    <row r="783" spans="1:31" ht="15.75" customHeight="1" x14ac:dyDescent="0.25">
      <c r="A783" s="860"/>
      <c r="B783" s="860"/>
      <c r="C783" s="860"/>
      <c r="D783" s="860"/>
      <c r="E783" s="860"/>
      <c r="F783" s="860"/>
      <c r="G783" s="868"/>
      <c r="H783" s="860"/>
      <c r="I783" s="860"/>
      <c r="J783" s="860"/>
      <c r="K783" s="860"/>
      <c r="L783" s="860"/>
      <c r="M783" s="860"/>
      <c r="N783" s="860"/>
      <c r="O783" s="860"/>
      <c r="P783" s="860"/>
      <c r="Q783" s="860"/>
      <c r="R783" s="860"/>
      <c r="S783" s="860"/>
      <c r="T783" s="860"/>
      <c r="U783" s="860"/>
      <c r="V783" s="860"/>
      <c r="W783" s="860"/>
      <c r="X783" s="860"/>
      <c r="Y783" s="860"/>
      <c r="Z783" s="860"/>
      <c r="AA783" s="860"/>
      <c r="AB783" s="860"/>
      <c r="AC783" s="860"/>
      <c r="AD783" s="860"/>
      <c r="AE783" s="860"/>
    </row>
    <row r="784" spans="1:31" ht="15.75" customHeight="1" x14ac:dyDescent="0.25">
      <c r="A784" s="860"/>
      <c r="B784" s="860"/>
      <c r="C784" s="860"/>
      <c r="D784" s="860"/>
      <c r="E784" s="860"/>
      <c r="F784" s="860"/>
      <c r="G784" s="868"/>
      <c r="H784" s="860"/>
      <c r="I784" s="860"/>
      <c r="J784" s="860"/>
      <c r="K784" s="860"/>
      <c r="L784" s="860"/>
      <c r="M784" s="860"/>
      <c r="N784" s="860"/>
      <c r="O784" s="860"/>
      <c r="P784" s="860"/>
      <c r="Q784" s="860"/>
      <c r="R784" s="860"/>
      <c r="S784" s="860"/>
      <c r="T784" s="860"/>
      <c r="U784" s="860"/>
      <c r="V784" s="860"/>
      <c r="W784" s="860"/>
      <c r="X784" s="860"/>
      <c r="Y784" s="860"/>
      <c r="Z784" s="860"/>
      <c r="AA784" s="860"/>
      <c r="AB784" s="860"/>
      <c r="AC784" s="860"/>
      <c r="AD784" s="860"/>
      <c r="AE784" s="860"/>
    </row>
    <row r="785" spans="1:31" ht="15.75" customHeight="1" x14ac:dyDescent="0.25">
      <c r="A785" s="860"/>
      <c r="B785" s="860"/>
      <c r="C785" s="860"/>
      <c r="D785" s="860"/>
      <c r="E785" s="860"/>
      <c r="F785" s="860"/>
      <c r="G785" s="868"/>
      <c r="H785" s="860"/>
      <c r="I785" s="860"/>
      <c r="J785" s="860"/>
      <c r="K785" s="860"/>
      <c r="L785" s="860"/>
      <c r="M785" s="860"/>
      <c r="N785" s="860"/>
      <c r="O785" s="860"/>
      <c r="P785" s="860"/>
      <c r="Q785" s="860"/>
      <c r="R785" s="860"/>
      <c r="S785" s="860"/>
      <c r="T785" s="860"/>
      <c r="U785" s="860"/>
      <c r="V785" s="860"/>
      <c r="W785" s="860"/>
      <c r="X785" s="860"/>
      <c r="Y785" s="860"/>
      <c r="Z785" s="860"/>
      <c r="AA785" s="860"/>
      <c r="AB785" s="860"/>
      <c r="AC785" s="860"/>
      <c r="AD785" s="860"/>
      <c r="AE785" s="860"/>
    </row>
    <row r="786" spans="1:31" ht="15.75" customHeight="1" x14ac:dyDescent="0.25">
      <c r="A786" s="860"/>
      <c r="B786" s="860"/>
      <c r="C786" s="860"/>
      <c r="D786" s="860"/>
      <c r="E786" s="860"/>
      <c r="F786" s="860"/>
      <c r="G786" s="868"/>
      <c r="H786" s="860"/>
      <c r="I786" s="860"/>
      <c r="J786" s="860"/>
      <c r="K786" s="860"/>
      <c r="L786" s="860"/>
      <c r="M786" s="860"/>
      <c r="N786" s="860"/>
      <c r="O786" s="860"/>
      <c r="P786" s="860"/>
      <c r="Q786" s="860"/>
      <c r="R786" s="860"/>
      <c r="S786" s="860"/>
      <c r="T786" s="860"/>
      <c r="U786" s="860"/>
      <c r="V786" s="860"/>
      <c r="W786" s="860"/>
      <c r="X786" s="860"/>
      <c r="Y786" s="860"/>
      <c r="Z786" s="860"/>
      <c r="AA786" s="860"/>
      <c r="AB786" s="860"/>
      <c r="AC786" s="860"/>
      <c r="AD786" s="860"/>
      <c r="AE786" s="860"/>
    </row>
    <row r="787" spans="1:31" ht="15.75" customHeight="1" x14ac:dyDescent="0.25">
      <c r="A787" s="860"/>
      <c r="B787" s="860"/>
      <c r="C787" s="860"/>
      <c r="D787" s="860"/>
      <c r="E787" s="860"/>
      <c r="F787" s="860"/>
      <c r="G787" s="868"/>
      <c r="H787" s="860"/>
      <c r="I787" s="860"/>
      <c r="J787" s="860"/>
      <c r="K787" s="860"/>
      <c r="L787" s="860"/>
      <c r="M787" s="860"/>
      <c r="N787" s="860"/>
      <c r="O787" s="860"/>
      <c r="P787" s="860"/>
      <c r="Q787" s="860"/>
      <c r="R787" s="860"/>
      <c r="S787" s="860"/>
      <c r="T787" s="860"/>
      <c r="U787" s="860"/>
      <c r="V787" s="860"/>
      <c r="W787" s="860"/>
      <c r="X787" s="860"/>
      <c r="Y787" s="860"/>
      <c r="Z787" s="860"/>
      <c r="AA787" s="860"/>
      <c r="AB787" s="860"/>
      <c r="AC787" s="860"/>
      <c r="AD787" s="860"/>
      <c r="AE787" s="860"/>
    </row>
    <row r="788" spans="1:31" ht="15.75" customHeight="1" x14ac:dyDescent="0.25">
      <c r="A788" s="860"/>
      <c r="B788" s="860"/>
      <c r="C788" s="860"/>
      <c r="D788" s="860"/>
      <c r="E788" s="860"/>
      <c r="F788" s="860"/>
      <c r="G788" s="868"/>
      <c r="H788" s="860"/>
      <c r="I788" s="860"/>
      <c r="J788" s="860"/>
      <c r="K788" s="860"/>
      <c r="L788" s="860"/>
      <c r="M788" s="860"/>
      <c r="N788" s="860"/>
      <c r="O788" s="860"/>
      <c r="P788" s="860"/>
      <c r="Q788" s="860"/>
      <c r="R788" s="860"/>
      <c r="S788" s="860"/>
      <c r="T788" s="860"/>
      <c r="U788" s="860"/>
      <c r="V788" s="860"/>
      <c r="W788" s="860"/>
      <c r="X788" s="860"/>
      <c r="Y788" s="860"/>
      <c r="Z788" s="860"/>
      <c r="AA788" s="860"/>
      <c r="AB788" s="860"/>
      <c r="AC788" s="860"/>
      <c r="AD788" s="860"/>
      <c r="AE788" s="860"/>
    </row>
    <row r="789" spans="1:31" ht="15.75" customHeight="1" x14ac:dyDescent="0.25">
      <c r="A789" s="860"/>
      <c r="B789" s="860"/>
      <c r="C789" s="860"/>
      <c r="D789" s="860"/>
      <c r="E789" s="860"/>
      <c r="F789" s="860"/>
      <c r="G789" s="868"/>
      <c r="H789" s="860"/>
      <c r="I789" s="860"/>
      <c r="J789" s="860"/>
      <c r="K789" s="860"/>
      <c r="L789" s="860"/>
      <c r="M789" s="860"/>
      <c r="N789" s="860"/>
      <c r="O789" s="860"/>
      <c r="P789" s="860"/>
      <c r="Q789" s="860"/>
      <c r="R789" s="860"/>
      <c r="S789" s="860"/>
      <c r="T789" s="860"/>
      <c r="U789" s="860"/>
      <c r="V789" s="860"/>
      <c r="W789" s="860"/>
      <c r="X789" s="860"/>
      <c r="Y789" s="860"/>
      <c r="Z789" s="860"/>
      <c r="AA789" s="860"/>
      <c r="AB789" s="860"/>
      <c r="AC789" s="860"/>
      <c r="AD789" s="860"/>
      <c r="AE789" s="860"/>
    </row>
    <row r="790" spans="1:31" ht="15.75" customHeight="1" x14ac:dyDescent="0.25">
      <c r="A790" s="860"/>
      <c r="B790" s="860"/>
      <c r="C790" s="860"/>
      <c r="D790" s="860"/>
      <c r="E790" s="860"/>
      <c r="F790" s="860"/>
      <c r="G790" s="868"/>
      <c r="H790" s="860"/>
      <c r="I790" s="860"/>
      <c r="J790" s="860"/>
      <c r="K790" s="860"/>
      <c r="L790" s="860"/>
      <c r="M790" s="860"/>
      <c r="N790" s="860"/>
      <c r="O790" s="860"/>
      <c r="P790" s="860"/>
      <c r="Q790" s="860"/>
      <c r="R790" s="860"/>
      <c r="S790" s="860"/>
      <c r="T790" s="860"/>
      <c r="U790" s="860"/>
      <c r="V790" s="860"/>
      <c r="W790" s="860"/>
      <c r="X790" s="860"/>
      <c r="Y790" s="860"/>
      <c r="Z790" s="860"/>
      <c r="AA790" s="860"/>
      <c r="AB790" s="860"/>
      <c r="AC790" s="860"/>
      <c r="AD790" s="860"/>
      <c r="AE790" s="860"/>
    </row>
    <row r="791" spans="1:31" ht="15.75" customHeight="1" x14ac:dyDescent="0.25">
      <c r="A791" s="860"/>
      <c r="B791" s="860"/>
      <c r="C791" s="860"/>
      <c r="D791" s="860"/>
      <c r="E791" s="860"/>
      <c r="F791" s="860"/>
      <c r="G791" s="868"/>
      <c r="H791" s="860"/>
      <c r="I791" s="860"/>
      <c r="J791" s="860"/>
      <c r="K791" s="860"/>
      <c r="L791" s="860"/>
      <c r="M791" s="860"/>
      <c r="N791" s="860"/>
      <c r="O791" s="860"/>
      <c r="P791" s="860"/>
      <c r="Q791" s="860"/>
      <c r="R791" s="860"/>
      <c r="S791" s="860"/>
      <c r="T791" s="860"/>
      <c r="U791" s="860"/>
      <c r="V791" s="860"/>
      <c r="W791" s="860"/>
      <c r="X791" s="860"/>
      <c r="Y791" s="860"/>
      <c r="Z791" s="860"/>
      <c r="AA791" s="860"/>
      <c r="AB791" s="860"/>
      <c r="AC791" s="860"/>
      <c r="AD791" s="860"/>
      <c r="AE791" s="860"/>
    </row>
    <row r="792" spans="1:31" ht="15.75" customHeight="1" x14ac:dyDescent="0.25">
      <c r="A792" s="860"/>
      <c r="B792" s="860"/>
      <c r="C792" s="860"/>
      <c r="D792" s="860"/>
      <c r="E792" s="860"/>
      <c r="F792" s="860"/>
      <c r="G792" s="868"/>
      <c r="H792" s="860"/>
      <c r="I792" s="860"/>
      <c r="J792" s="860"/>
      <c r="K792" s="860"/>
      <c r="L792" s="860"/>
      <c r="M792" s="860"/>
      <c r="N792" s="860"/>
      <c r="O792" s="860"/>
      <c r="P792" s="860"/>
      <c r="Q792" s="860"/>
      <c r="R792" s="860"/>
      <c r="S792" s="860"/>
      <c r="T792" s="860"/>
      <c r="U792" s="860"/>
      <c r="V792" s="860"/>
      <c r="W792" s="860"/>
      <c r="X792" s="860"/>
      <c r="Y792" s="860"/>
      <c r="Z792" s="860"/>
      <c r="AA792" s="860"/>
      <c r="AB792" s="860"/>
      <c r="AC792" s="860"/>
      <c r="AD792" s="860"/>
      <c r="AE792" s="860"/>
    </row>
    <row r="793" spans="1:31" ht="15.75" customHeight="1" x14ac:dyDescent="0.25">
      <c r="A793" s="860"/>
      <c r="B793" s="860"/>
      <c r="C793" s="860"/>
      <c r="D793" s="860"/>
      <c r="E793" s="860"/>
      <c r="F793" s="860"/>
      <c r="G793" s="868"/>
      <c r="H793" s="860"/>
      <c r="I793" s="860"/>
      <c r="J793" s="860"/>
      <c r="K793" s="860"/>
      <c r="L793" s="860"/>
      <c r="M793" s="860"/>
      <c r="N793" s="860"/>
      <c r="O793" s="860"/>
      <c r="P793" s="860"/>
      <c r="Q793" s="860"/>
      <c r="R793" s="860"/>
      <c r="S793" s="860"/>
      <c r="T793" s="860"/>
      <c r="U793" s="860"/>
      <c r="V793" s="860"/>
      <c r="W793" s="860"/>
      <c r="X793" s="860"/>
      <c r="Y793" s="860"/>
      <c r="Z793" s="860"/>
      <c r="AA793" s="860"/>
      <c r="AB793" s="860"/>
      <c r="AC793" s="860"/>
      <c r="AD793" s="860"/>
      <c r="AE793" s="860"/>
    </row>
    <row r="794" spans="1:31" ht="15.75" customHeight="1" x14ac:dyDescent="0.25">
      <c r="A794" s="860"/>
      <c r="B794" s="860"/>
      <c r="C794" s="860"/>
      <c r="D794" s="860"/>
      <c r="E794" s="860"/>
      <c r="F794" s="860"/>
      <c r="G794" s="868"/>
      <c r="H794" s="860"/>
      <c r="I794" s="860"/>
      <c r="J794" s="860"/>
      <c r="K794" s="860"/>
      <c r="L794" s="860"/>
      <c r="M794" s="860"/>
      <c r="N794" s="860"/>
      <c r="O794" s="860"/>
      <c r="P794" s="860"/>
      <c r="Q794" s="860"/>
      <c r="R794" s="860"/>
      <c r="S794" s="860"/>
      <c r="T794" s="860"/>
      <c r="U794" s="860"/>
      <c r="V794" s="860"/>
      <c r="W794" s="860"/>
      <c r="X794" s="860"/>
      <c r="Y794" s="860"/>
      <c r="Z794" s="860"/>
      <c r="AA794" s="860"/>
      <c r="AB794" s="860"/>
      <c r="AC794" s="860"/>
      <c r="AD794" s="860"/>
      <c r="AE794" s="860"/>
    </row>
    <row r="795" spans="1:31" ht="15.75" customHeight="1" x14ac:dyDescent="0.25">
      <c r="A795" s="860"/>
      <c r="B795" s="860"/>
      <c r="C795" s="860"/>
      <c r="D795" s="860"/>
      <c r="E795" s="860"/>
      <c r="F795" s="860"/>
      <c r="G795" s="868"/>
      <c r="H795" s="860"/>
      <c r="I795" s="860"/>
      <c r="J795" s="860"/>
      <c r="K795" s="860"/>
      <c r="L795" s="860"/>
      <c r="M795" s="860"/>
      <c r="N795" s="860"/>
      <c r="O795" s="860"/>
      <c r="P795" s="860"/>
      <c r="Q795" s="860"/>
      <c r="R795" s="860"/>
      <c r="S795" s="860"/>
      <c r="T795" s="860"/>
      <c r="U795" s="860"/>
      <c r="V795" s="860"/>
      <c r="W795" s="860"/>
      <c r="X795" s="860"/>
      <c r="Y795" s="860"/>
      <c r="Z795" s="860"/>
      <c r="AA795" s="860"/>
      <c r="AB795" s="860"/>
      <c r="AC795" s="860"/>
      <c r="AD795" s="860"/>
      <c r="AE795" s="860"/>
    </row>
    <row r="796" spans="1:31" ht="15.75" customHeight="1" x14ac:dyDescent="0.25">
      <c r="A796" s="860"/>
      <c r="B796" s="860"/>
      <c r="C796" s="860"/>
      <c r="D796" s="860"/>
      <c r="E796" s="860"/>
      <c r="F796" s="860"/>
      <c r="G796" s="868"/>
      <c r="H796" s="860"/>
      <c r="I796" s="860"/>
      <c r="J796" s="860"/>
      <c r="K796" s="860"/>
      <c r="L796" s="860"/>
      <c r="M796" s="860"/>
      <c r="N796" s="860"/>
      <c r="O796" s="860"/>
      <c r="P796" s="860"/>
      <c r="Q796" s="860"/>
      <c r="R796" s="860"/>
      <c r="S796" s="860"/>
      <c r="T796" s="860"/>
      <c r="U796" s="860"/>
      <c r="V796" s="860"/>
      <c r="W796" s="860"/>
      <c r="X796" s="860"/>
      <c r="Y796" s="860"/>
      <c r="Z796" s="860"/>
      <c r="AA796" s="860"/>
      <c r="AB796" s="860"/>
      <c r="AC796" s="860"/>
      <c r="AD796" s="860"/>
      <c r="AE796" s="860"/>
    </row>
    <row r="797" spans="1:31" ht="15.75" customHeight="1" x14ac:dyDescent="0.25">
      <c r="A797" s="860"/>
      <c r="B797" s="860"/>
      <c r="C797" s="860"/>
      <c r="D797" s="860"/>
      <c r="E797" s="860"/>
      <c r="F797" s="860"/>
      <c r="G797" s="868"/>
      <c r="H797" s="860"/>
      <c r="I797" s="860"/>
      <c r="J797" s="860"/>
      <c r="K797" s="860"/>
      <c r="L797" s="860"/>
      <c r="M797" s="860"/>
      <c r="N797" s="860"/>
      <c r="O797" s="860"/>
      <c r="P797" s="860"/>
      <c r="Q797" s="860"/>
      <c r="R797" s="860"/>
      <c r="S797" s="860"/>
      <c r="T797" s="860"/>
      <c r="U797" s="860"/>
      <c r="V797" s="860"/>
      <c r="W797" s="860"/>
      <c r="X797" s="860"/>
      <c r="Y797" s="860"/>
      <c r="Z797" s="860"/>
      <c r="AA797" s="860"/>
      <c r="AB797" s="860"/>
      <c r="AC797" s="860"/>
      <c r="AD797" s="860"/>
      <c r="AE797" s="860"/>
    </row>
    <row r="798" spans="1:31" ht="15.75" customHeight="1" x14ac:dyDescent="0.25">
      <c r="A798" s="860"/>
      <c r="B798" s="860"/>
      <c r="C798" s="860"/>
      <c r="D798" s="860"/>
      <c r="E798" s="860"/>
      <c r="F798" s="860"/>
      <c r="G798" s="868"/>
      <c r="H798" s="860"/>
      <c r="I798" s="860"/>
      <c r="J798" s="860"/>
      <c r="K798" s="860"/>
      <c r="L798" s="860"/>
      <c r="M798" s="860"/>
      <c r="N798" s="860"/>
      <c r="O798" s="860"/>
      <c r="P798" s="860"/>
      <c r="Q798" s="860"/>
      <c r="R798" s="860"/>
      <c r="S798" s="860"/>
      <c r="T798" s="860"/>
      <c r="U798" s="860"/>
      <c r="V798" s="860"/>
      <c r="W798" s="860"/>
      <c r="X798" s="860"/>
      <c r="Y798" s="860"/>
      <c r="Z798" s="860"/>
      <c r="AA798" s="860"/>
      <c r="AB798" s="860"/>
      <c r="AC798" s="860"/>
      <c r="AD798" s="860"/>
      <c r="AE798" s="860"/>
    </row>
    <row r="799" spans="1:31" ht="15.75" customHeight="1" x14ac:dyDescent="0.25">
      <c r="A799" s="860"/>
      <c r="B799" s="860"/>
      <c r="C799" s="860"/>
      <c r="D799" s="860"/>
      <c r="E799" s="860"/>
      <c r="F799" s="860"/>
      <c r="G799" s="868"/>
      <c r="H799" s="860"/>
      <c r="I799" s="860"/>
      <c r="J799" s="860"/>
      <c r="K799" s="860"/>
      <c r="L799" s="860"/>
      <c r="M799" s="860"/>
      <c r="N799" s="860"/>
      <c r="O799" s="860"/>
      <c r="P799" s="860"/>
      <c r="Q799" s="860"/>
      <c r="R799" s="860"/>
      <c r="S799" s="860"/>
      <c r="T799" s="860"/>
      <c r="U799" s="860"/>
      <c r="V799" s="860"/>
      <c r="W799" s="860"/>
      <c r="X799" s="860"/>
      <c r="Y799" s="860"/>
      <c r="Z799" s="860"/>
      <c r="AA799" s="860"/>
      <c r="AB799" s="860"/>
      <c r="AC799" s="860"/>
      <c r="AD799" s="860"/>
      <c r="AE799" s="860"/>
    </row>
    <row r="800" spans="1:31" ht="15.75" customHeight="1" x14ac:dyDescent="0.25">
      <c r="A800" s="860"/>
      <c r="B800" s="860"/>
      <c r="C800" s="860"/>
      <c r="D800" s="860"/>
      <c r="E800" s="860"/>
      <c r="F800" s="860"/>
      <c r="G800" s="868"/>
      <c r="H800" s="860"/>
      <c r="I800" s="860"/>
      <c r="J800" s="860"/>
      <c r="K800" s="860"/>
      <c r="L800" s="860"/>
      <c r="M800" s="860"/>
      <c r="N800" s="860"/>
      <c r="O800" s="860"/>
      <c r="P800" s="860"/>
      <c r="Q800" s="860"/>
      <c r="R800" s="860"/>
      <c r="S800" s="860"/>
      <c r="T800" s="860"/>
      <c r="U800" s="860"/>
      <c r="V800" s="860"/>
      <c r="W800" s="860"/>
      <c r="X800" s="860"/>
      <c r="Y800" s="860"/>
      <c r="Z800" s="860"/>
      <c r="AA800" s="860"/>
      <c r="AB800" s="860"/>
      <c r="AC800" s="860"/>
      <c r="AD800" s="860"/>
      <c r="AE800" s="860"/>
    </row>
    <row r="801" spans="1:31" ht="15.75" customHeight="1" x14ac:dyDescent="0.25">
      <c r="A801" s="860"/>
      <c r="B801" s="860"/>
      <c r="C801" s="860"/>
      <c r="D801" s="860"/>
      <c r="E801" s="860"/>
      <c r="F801" s="860"/>
      <c r="G801" s="868"/>
      <c r="H801" s="860"/>
      <c r="I801" s="860"/>
      <c r="J801" s="860"/>
      <c r="K801" s="860"/>
      <c r="L801" s="860"/>
      <c r="M801" s="860"/>
      <c r="N801" s="860"/>
      <c r="O801" s="860"/>
      <c r="P801" s="860"/>
      <c r="Q801" s="860"/>
      <c r="R801" s="860"/>
      <c r="S801" s="860"/>
      <c r="T801" s="860"/>
      <c r="U801" s="860"/>
      <c r="V801" s="860"/>
      <c r="W801" s="860"/>
      <c r="X801" s="860"/>
      <c r="Y801" s="860"/>
      <c r="Z801" s="860"/>
      <c r="AA801" s="860"/>
      <c r="AB801" s="860"/>
      <c r="AC801" s="860"/>
      <c r="AD801" s="860"/>
      <c r="AE801" s="860"/>
    </row>
    <row r="802" spans="1:31" ht="15.75" customHeight="1" x14ac:dyDescent="0.25">
      <c r="A802" s="860"/>
      <c r="B802" s="860"/>
      <c r="C802" s="860"/>
      <c r="D802" s="860"/>
      <c r="E802" s="860"/>
      <c r="F802" s="860"/>
      <c r="G802" s="868"/>
      <c r="H802" s="860"/>
      <c r="I802" s="860"/>
      <c r="J802" s="860"/>
      <c r="K802" s="860"/>
      <c r="L802" s="860"/>
      <c r="M802" s="860"/>
      <c r="N802" s="860"/>
      <c r="O802" s="860"/>
      <c r="P802" s="860"/>
      <c r="Q802" s="860"/>
      <c r="R802" s="860"/>
      <c r="S802" s="860"/>
      <c r="T802" s="860"/>
      <c r="U802" s="860"/>
      <c r="V802" s="860"/>
      <c r="W802" s="860"/>
      <c r="X802" s="860"/>
      <c r="Y802" s="860"/>
      <c r="Z802" s="860"/>
      <c r="AA802" s="860"/>
      <c r="AB802" s="860"/>
      <c r="AC802" s="860"/>
      <c r="AD802" s="860"/>
      <c r="AE802" s="860"/>
    </row>
    <row r="803" spans="1:31" ht="15.75" customHeight="1" x14ac:dyDescent="0.25">
      <c r="A803" s="860"/>
      <c r="B803" s="860"/>
      <c r="C803" s="860"/>
      <c r="D803" s="860"/>
      <c r="E803" s="860"/>
      <c r="F803" s="860"/>
      <c r="G803" s="868"/>
      <c r="H803" s="860"/>
      <c r="I803" s="860"/>
      <c r="J803" s="860"/>
      <c r="K803" s="860"/>
      <c r="L803" s="860"/>
      <c r="M803" s="860"/>
      <c r="N803" s="860"/>
      <c r="O803" s="860"/>
      <c r="P803" s="860"/>
      <c r="Q803" s="860"/>
      <c r="R803" s="860"/>
      <c r="S803" s="860"/>
      <c r="T803" s="860"/>
      <c r="U803" s="860"/>
      <c r="V803" s="860"/>
      <c r="W803" s="860"/>
      <c r="X803" s="860"/>
      <c r="Y803" s="860"/>
      <c r="Z803" s="860"/>
      <c r="AA803" s="860"/>
      <c r="AB803" s="860"/>
      <c r="AC803" s="860"/>
      <c r="AD803" s="860"/>
      <c r="AE803" s="860"/>
    </row>
    <row r="804" spans="1:31" ht="15.75" customHeight="1" x14ac:dyDescent="0.25">
      <c r="A804" s="860"/>
      <c r="B804" s="860"/>
      <c r="C804" s="860"/>
      <c r="D804" s="860"/>
      <c r="E804" s="860"/>
      <c r="F804" s="860"/>
      <c r="G804" s="868"/>
      <c r="H804" s="860"/>
      <c r="I804" s="860"/>
      <c r="J804" s="860"/>
      <c r="K804" s="860"/>
      <c r="L804" s="860"/>
      <c r="M804" s="860"/>
      <c r="N804" s="860"/>
      <c r="O804" s="860"/>
      <c r="P804" s="860"/>
      <c r="Q804" s="860"/>
      <c r="R804" s="860"/>
      <c r="S804" s="860"/>
      <c r="T804" s="860"/>
      <c r="U804" s="860"/>
      <c r="V804" s="860"/>
      <c r="W804" s="860"/>
      <c r="X804" s="860"/>
      <c r="Y804" s="860"/>
      <c r="Z804" s="860"/>
      <c r="AA804" s="860"/>
      <c r="AB804" s="860"/>
      <c r="AC804" s="860"/>
      <c r="AD804" s="860"/>
      <c r="AE804" s="860"/>
    </row>
    <row r="805" spans="1:31" ht="15.75" customHeight="1" x14ac:dyDescent="0.25">
      <c r="A805" s="860"/>
      <c r="B805" s="860"/>
      <c r="C805" s="860"/>
      <c r="D805" s="860"/>
      <c r="E805" s="860"/>
      <c r="F805" s="860"/>
      <c r="G805" s="868"/>
      <c r="H805" s="860"/>
      <c r="I805" s="860"/>
      <c r="J805" s="860"/>
      <c r="K805" s="860"/>
      <c r="L805" s="860"/>
      <c r="M805" s="860"/>
      <c r="N805" s="860"/>
      <c r="O805" s="860"/>
      <c r="P805" s="860"/>
      <c r="Q805" s="860"/>
      <c r="R805" s="860"/>
      <c r="S805" s="860"/>
      <c r="T805" s="860"/>
      <c r="U805" s="860"/>
      <c r="V805" s="860"/>
      <c r="W805" s="860"/>
      <c r="X805" s="860"/>
      <c r="Y805" s="860"/>
      <c r="Z805" s="860"/>
      <c r="AA805" s="860"/>
      <c r="AB805" s="860"/>
      <c r="AC805" s="860"/>
      <c r="AD805" s="860"/>
      <c r="AE805" s="860"/>
    </row>
    <row r="806" spans="1:31" ht="15.75" customHeight="1" x14ac:dyDescent="0.25">
      <c r="A806" s="860"/>
      <c r="B806" s="860"/>
      <c r="C806" s="860"/>
      <c r="D806" s="860"/>
      <c r="E806" s="860"/>
      <c r="F806" s="860"/>
      <c r="G806" s="868"/>
      <c r="H806" s="860"/>
      <c r="I806" s="860"/>
      <c r="J806" s="860"/>
      <c r="K806" s="860"/>
      <c r="L806" s="860"/>
      <c r="M806" s="860"/>
      <c r="N806" s="860"/>
      <c r="O806" s="860"/>
      <c r="P806" s="860"/>
      <c r="Q806" s="860"/>
      <c r="R806" s="860"/>
      <c r="S806" s="860"/>
      <c r="T806" s="860"/>
      <c r="U806" s="860"/>
      <c r="V806" s="860"/>
      <c r="W806" s="860"/>
      <c r="X806" s="860"/>
      <c r="Y806" s="860"/>
      <c r="Z806" s="860"/>
      <c r="AA806" s="860"/>
      <c r="AB806" s="860"/>
      <c r="AC806" s="860"/>
      <c r="AD806" s="860"/>
      <c r="AE806" s="860"/>
    </row>
    <row r="807" spans="1:31" ht="15.75" customHeight="1" x14ac:dyDescent="0.25">
      <c r="A807" s="860"/>
      <c r="B807" s="860"/>
      <c r="C807" s="860"/>
      <c r="D807" s="860"/>
      <c r="E807" s="860"/>
      <c r="F807" s="860"/>
      <c r="G807" s="868"/>
      <c r="H807" s="860"/>
      <c r="I807" s="860"/>
      <c r="J807" s="860"/>
      <c r="K807" s="860"/>
      <c r="L807" s="860"/>
      <c r="M807" s="860"/>
      <c r="N807" s="860"/>
      <c r="O807" s="860"/>
      <c r="P807" s="860"/>
      <c r="Q807" s="860"/>
      <c r="R807" s="860"/>
      <c r="S807" s="860"/>
      <c r="T807" s="860"/>
      <c r="U807" s="860"/>
      <c r="V807" s="860"/>
      <c r="W807" s="860"/>
      <c r="X807" s="860"/>
      <c r="Y807" s="860"/>
      <c r="Z807" s="860"/>
      <c r="AA807" s="860"/>
      <c r="AB807" s="860"/>
      <c r="AC807" s="860"/>
      <c r="AD807" s="860"/>
      <c r="AE807" s="860"/>
    </row>
    <row r="808" spans="1:31" ht="15.75" customHeight="1" x14ac:dyDescent="0.25">
      <c r="A808" s="860"/>
      <c r="B808" s="860"/>
      <c r="C808" s="860"/>
      <c r="D808" s="860"/>
      <c r="E808" s="860"/>
      <c r="F808" s="860"/>
      <c r="G808" s="868"/>
      <c r="H808" s="860"/>
      <c r="I808" s="860"/>
      <c r="J808" s="860"/>
      <c r="K808" s="860"/>
      <c r="L808" s="860"/>
      <c r="M808" s="860"/>
      <c r="N808" s="860"/>
      <c r="O808" s="860"/>
      <c r="P808" s="860"/>
      <c r="Q808" s="860"/>
      <c r="R808" s="860"/>
      <c r="S808" s="860"/>
      <c r="T808" s="860"/>
      <c r="U808" s="860"/>
      <c r="V808" s="860"/>
      <c r="W808" s="860"/>
      <c r="X808" s="860"/>
      <c r="Y808" s="860"/>
      <c r="Z808" s="860"/>
      <c r="AA808" s="860"/>
      <c r="AB808" s="860"/>
      <c r="AC808" s="860"/>
      <c r="AD808" s="860"/>
      <c r="AE808" s="860"/>
    </row>
    <row r="809" spans="1:31" ht="15.75" customHeight="1" x14ac:dyDescent="0.25">
      <c r="A809" s="860"/>
      <c r="B809" s="860"/>
      <c r="C809" s="860"/>
      <c r="D809" s="860"/>
      <c r="E809" s="860"/>
      <c r="F809" s="860"/>
      <c r="G809" s="868"/>
      <c r="H809" s="860"/>
      <c r="I809" s="860"/>
      <c r="J809" s="860"/>
      <c r="K809" s="860"/>
      <c r="L809" s="860"/>
      <c r="M809" s="860"/>
      <c r="N809" s="860"/>
      <c r="O809" s="860"/>
      <c r="P809" s="860"/>
      <c r="Q809" s="860"/>
      <c r="R809" s="860"/>
      <c r="S809" s="860"/>
      <c r="T809" s="860"/>
      <c r="U809" s="860"/>
      <c r="V809" s="860"/>
      <c r="W809" s="860"/>
      <c r="X809" s="860"/>
      <c r="Y809" s="860"/>
      <c r="Z809" s="860"/>
      <c r="AA809" s="860"/>
      <c r="AB809" s="860"/>
      <c r="AC809" s="860"/>
      <c r="AD809" s="860"/>
      <c r="AE809" s="860"/>
    </row>
    <row r="810" spans="1:31" ht="15.75" customHeight="1" x14ac:dyDescent="0.25">
      <c r="A810" s="860"/>
      <c r="B810" s="860"/>
      <c r="C810" s="860"/>
      <c r="D810" s="860"/>
      <c r="E810" s="860"/>
      <c r="F810" s="860"/>
      <c r="G810" s="868"/>
      <c r="H810" s="860"/>
      <c r="I810" s="860"/>
      <c r="J810" s="860"/>
      <c r="K810" s="860"/>
      <c r="L810" s="860"/>
      <c r="M810" s="860"/>
      <c r="N810" s="860"/>
      <c r="O810" s="860"/>
      <c r="P810" s="860"/>
      <c r="Q810" s="860"/>
      <c r="R810" s="860"/>
      <c r="S810" s="860"/>
      <c r="T810" s="860"/>
      <c r="U810" s="860"/>
      <c r="V810" s="860"/>
      <c r="W810" s="860"/>
      <c r="X810" s="860"/>
      <c r="Y810" s="860"/>
      <c r="Z810" s="860"/>
      <c r="AA810" s="860"/>
      <c r="AB810" s="860"/>
      <c r="AC810" s="860"/>
      <c r="AD810" s="860"/>
      <c r="AE810" s="860"/>
    </row>
    <row r="811" spans="1:31" ht="15.75" customHeight="1" x14ac:dyDescent="0.25">
      <c r="A811" s="860"/>
      <c r="B811" s="860"/>
      <c r="C811" s="860"/>
      <c r="D811" s="860"/>
      <c r="E811" s="860"/>
      <c r="F811" s="860"/>
      <c r="G811" s="868"/>
      <c r="H811" s="860"/>
      <c r="I811" s="860"/>
      <c r="J811" s="860"/>
      <c r="K811" s="860"/>
      <c r="L811" s="860"/>
      <c r="M811" s="860"/>
      <c r="N811" s="860"/>
      <c r="O811" s="860"/>
      <c r="P811" s="860"/>
      <c r="Q811" s="860"/>
      <c r="R811" s="860"/>
      <c r="S811" s="860"/>
      <c r="T811" s="860"/>
      <c r="U811" s="860"/>
      <c r="V811" s="860"/>
      <c r="W811" s="860"/>
      <c r="X811" s="860"/>
      <c r="Y811" s="860"/>
      <c r="Z811" s="860"/>
      <c r="AA811" s="860"/>
      <c r="AB811" s="860"/>
      <c r="AC811" s="860"/>
      <c r="AD811" s="860"/>
      <c r="AE811" s="860"/>
    </row>
    <row r="812" spans="1:31" ht="15.75" customHeight="1" x14ac:dyDescent="0.25">
      <c r="A812" s="860"/>
      <c r="B812" s="860"/>
      <c r="C812" s="860"/>
      <c r="D812" s="860"/>
      <c r="E812" s="860"/>
      <c r="F812" s="860"/>
      <c r="G812" s="868"/>
      <c r="H812" s="860"/>
      <c r="I812" s="860"/>
      <c r="J812" s="860"/>
      <c r="K812" s="860"/>
      <c r="L812" s="860"/>
      <c r="M812" s="860"/>
      <c r="N812" s="860"/>
      <c r="O812" s="860"/>
      <c r="P812" s="860"/>
      <c r="Q812" s="860"/>
      <c r="R812" s="860"/>
      <c r="S812" s="860"/>
      <c r="T812" s="860"/>
      <c r="U812" s="860"/>
      <c r="V812" s="860"/>
      <c r="W812" s="860"/>
      <c r="X812" s="860"/>
      <c r="Y812" s="860"/>
      <c r="Z812" s="860"/>
      <c r="AA812" s="860"/>
      <c r="AB812" s="860"/>
      <c r="AC812" s="860"/>
      <c r="AD812" s="860"/>
      <c r="AE812" s="860"/>
    </row>
    <row r="813" spans="1:31" ht="15.75" customHeight="1" x14ac:dyDescent="0.25">
      <c r="A813" s="860"/>
      <c r="B813" s="860"/>
      <c r="C813" s="860"/>
      <c r="D813" s="860"/>
      <c r="E813" s="860"/>
      <c r="F813" s="860"/>
      <c r="G813" s="868"/>
      <c r="H813" s="860"/>
      <c r="I813" s="860"/>
      <c r="J813" s="860"/>
      <c r="K813" s="860"/>
      <c r="L813" s="860"/>
      <c r="M813" s="860"/>
      <c r="N813" s="860"/>
      <c r="O813" s="860"/>
      <c r="P813" s="860"/>
      <c r="Q813" s="860"/>
      <c r="R813" s="860"/>
      <c r="S813" s="860"/>
      <c r="T813" s="860"/>
      <c r="U813" s="860"/>
      <c r="V813" s="860"/>
      <c r="W813" s="860"/>
      <c r="X813" s="860"/>
      <c r="Y813" s="860"/>
      <c r="Z813" s="860"/>
      <c r="AA813" s="860"/>
      <c r="AB813" s="860"/>
      <c r="AC813" s="860"/>
      <c r="AD813" s="860"/>
      <c r="AE813" s="860"/>
    </row>
    <row r="814" spans="1:31" ht="15.75" customHeight="1" x14ac:dyDescent="0.25">
      <c r="A814" s="860"/>
      <c r="B814" s="860"/>
      <c r="C814" s="860"/>
      <c r="D814" s="860"/>
      <c r="E814" s="860"/>
      <c r="F814" s="860"/>
      <c r="G814" s="868"/>
      <c r="H814" s="860"/>
      <c r="I814" s="860"/>
      <c r="J814" s="860"/>
      <c r="K814" s="860"/>
      <c r="L814" s="860"/>
      <c r="M814" s="860"/>
      <c r="N814" s="860"/>
      <c r="O814" s="860"/>
      <c r="P814" s="860"/>
      <c r="Q814" s="860"/>
      <c r="R814" s="860"/>
      <c r="S814" s="860"/>
      <c r="T814" s="860"/>
      <c r="U814" s="860"/>
      <c r="V814" s="860"/>
      <c r="W814" s="860"/>
      <c r="X814" s="860"/>
      <c r="Y814" s="860"/>
      <c r="Z814" s="860"/>
      <c r="AA814" s="860"/>
      <c r="AB814" s="860"/>
      <c r="AC814" s="860"/>
      <c r="AD814" s="860"/>
      <c r="AE814" s="860"/>
    </row>
    <row r="815" spans="1:31" ht="15.75" customHeight="1" x14ac:dyDescent="0.25">
      <c r="A815" s="860"/>
      <c r="B815" s="860"/>
      <c r="C815" s="860"/>
      <c r="D815" s="860"/>
      <c r="E815" s="860"/>
      <c r="F815" s="860"/>
      <c r="G815" s="868"/>
      <c r="H815" s="860"/>
      <c r="I815" s="860"/>
      <c r="J815" s="860"/>
      <c r="K815" s="860"/>
      <c r="L815" s="860"/>
      <c r="M815" s="860"/>
      <c r="N815" s="860"/>
      <c r="O815" s="860"/>
      <c r="P815" s="860"/>
      <c r="Q815" s="860"/>
      <c r="R815" s="860"/>
      <c r="S815" s="860"/>
      <c r="T815" s="860"/>
      <c r="U815" s="860"/>
      <c r="V815" s="860"/>
      <c r="W815" s="860"/>
      <c r="X815" s="860"/>
      <c r="Y815" s="860"/>
      <c r="Z815" s="860"/>
      <c r="AA815" s="860"/>
      <c r="AB815" s="860"/>
      <c r="AC815" s="860"/>
      <c r="AD815" s="860"/>
      <c r="AE815" s="860"/>
    </row>
    <row r="816" spans="1:31" ht="15.75" customHeight="1" x14ac:dyDescent="0.25">
      <c r="A816" s="860"/>
      <c r="B816" s="860"/>
      <c r="C816" s="860"/>
      <c r="D816" s="860"/>
      <c r="E816" s="860"/>
      <c r="F816" s="860"/>
      <c r="G816" s="868"/>
      <c r="H816" s="860"/>
      <c r="I816" s="860"/>
      <c r="J816" s="860"/>
      <c r="K816" s="860"/>
      <c r="L816" s="860"/>
      <c r="M816" s="860"/>
      <c r="N816" s="860"/>
      <c r="O816" s="860"/>
      <c r="P816" s="860"/>
      <c r="Q816" s="860"/>
      <c r="R816" s="860"/>
      <c r="S816" s="860"/>
      <c r="T816" s="860"/>
      <c r="U816" s="860"/>
      <c r="V816" s="860"/>
      <c r="W816" s="860"/>
      <c r="X816" s="860"/>
      <c r="Y816" s="860"/>
      <c r="Z816" s="860"/>
      <c r="AA816" s="860"/>
      <c r="AB816" s="860"/>
      <c r="AC816" s="860"/>
      <c r="AD816" s="860"/>
      <c r="AE816" s="860"/>
    </row>
    <row r="817" spans="1:31" ht="15.75" customHeight="1" x14ac:dyDescent="0.25">
      <c r="A817" s="860"/>
      <c r="B817" s="860"/>
      <c r="C817" s="860"/>
      <c r="D817" s="860"/>
      <c r="E817" s="860"/>
      <c r="F817" s="860"/>
      <c r="G817" s="868"/>
      <c r="H817" s="860"/>
      <c r="I817" s="860"/>
      <c r="J817" s="860"/>
      <c r="K817" s="860"/>
      <c r="L817" s="860"/>
      <c r="M817" s="860"/>
      <c r="N817" s="860"/>
      <c r="O817" s="860"/>
      <c r="P817" s="860"/>
      <c r="Q817" s="860"/>
      <c r="R817" s="860"/>
      <c r="S817" s="860"/>
      <c r="T817" s="860"/>
      <c r="U817" s="860"/>
      <c r="V817" s="860"/>
      <c r="W817" s="860"/>
      <c r="X817" s="860"/>
      <c r="Y817" s="860"/>
      <c r="Z817" s="860"/>
      <c r="AA817" s="860"/>
      <c r="AB817" s="860"/>
      <c r="AC817" s="860"/>
      <c r="AD817" s="860"/>
      <c r="AE817" s="860"/>
    </row>
    <row r="818" spans="1:31" ht="15.75" customHeight="1" x14ac:dyDescent="0.25">
      <c r="A818" s="860"/>
      <c r="B818" s="860"/>
      <c r="C818" s="860"/>
      <c r="D818" s="860"/>
      <c r="E818" s="860"/>
      <c r="F818" s="860"/>
      <c r="G818" s="868"/>
      <c r="H818" s="860"/>
      <c r="I818" s="860"/>
      <c r="J818" s="860"/>
      <c r="K818" s="860"/>
      <c r="L818" s="860"/>
      <c r="M818" s="860"/>
      <c r="N818" s="860"/>
      <c r="O818" s="860"/>
      <c r="P818" s="860"/>
      <c r="Q818" s="860"/>
      <c r="R818" s="860"/>
      <c r="S818" s="860"/>
      <c r="T818" s="860"/>
      <c r="U818" s="860"/>
      <c r="V818" s="860"/>
      <c r="W818" s="860"/>
      <c r="X818" s="860"/>
      <c r="Y818" s="860"/>
      <c r="Z818" s="860"/>
      <c r="AA818" s="860"/>
      <c r="AB818" s="860"/>
      <c r="AC818" s="860"/>
      <c r="AD818" s="860"/>
      <c r="AE818" s="860"/>
    </row>
    <row r="819" spans="1:31" ht="15.75" customHeight="1" x14ac:dyDescent="0.25">
      <c r="A819" s="860"/>
      <c r="B819" s="860"/>
      <c r="C819" s="860"/>
      <c r="D819" s="860"/>
      <c r="E819" s="860"/>
      <c r="F819" s="860"/>
      <c r="G819" s="868"/>
      <c r="H819" s="860"/>
      <c r="I819" s="860"/>
      <c r="J819" s="860"/>
      <c r="K819" s="860"/>
      <c r="L819" s="860"/>
      <c r="M819" s="860"/>
      <c r="N819" s="860"/>
      <c r="O819" s="860"/>
      <c r="P819" s="860"/>
      <c r="Q819" s="860"/>
      <c r="R819" s="860"/>
      <c r="S819" s="860"/>
      <c r="T819" s="860"/>
      <c r="U819" s="860"/>
      <c r="V819" s="860"/>
      <c r="W819" s="860"/>
      <c r="X819" s="860"/>
      <c r="Y819" s="860"/>
      <c r="Z819" s="860"/>
      <c r="AA819" s="860"/>
      <c r="AB819" s="860"/>
      <c r="AC819" s="860"/>
      <c r="AD819" s="860"/>
      <c r="AE819" s="860"/>
    </row>
    <row r="820" spans="1:31" ht="15.75" customHeight="1" x14ac:dyDescent="0.25">
      <c r="A820" s="860"/>
      <c r="B820" s="860"/>
      <c r="C820" s="860"/>
      <c r="D820" s="860"/>
      <c r="E820" s="860"/>
      <c r="F820" s="860"/>
      <c r="G820" s="868"/>
      <c r="H820" s="860"/>
      <c r="I820" s="860"/>
      <c r="J820" s="860"/>
      <c r="K820" s="860"/>
      <c r="L820" s="860"/>
      <c r="M820" s="860"/>
      <c r="N820" s="860"/>
      <c r="O820" s="860"/>
      <c r="P820" s="860"/>
      <c r="Q820" s="860"/>
      <c r="R820" s="860"/>
      <c r="S820" s="860"/>
      <c r="T820" s="860"/>
      <c r="U820" s="860"/>
      <c r="V820" s="860"/>
      <c r="W820" s="860"/>
      <c r="X820" s="860"/>
      <c r="Y820" s="860"/>
      <c r="Z820" s="860"/>
      <c r="AA820" s="860"/>
      <c r="AB820" s="860"/>
      <c r="AC820" s="860"/>
      <c r="AD820" s="860"/>
      <c r="AE820" s="860"/>
    </row>
    <row r="821" spans="1:31" ht="15.75" customHeight="1" x14ac:dyDescent="0.25">
      <c r="A821" s="860"/>
      <c r="B821" s="860"/>
      <c r="C821" s="860"/>
      <c r="D821" s="860"/>
      <c r="E821" s="860"/>
      <c r="F821" s="860"/>
      <c r="G821" s="868"/>
      <c r="H821" s="860"/>
      <c r="I821" s="860"/>
      <c r="J821" s="860"/>
      <c r="K821" s="860"/>
      <c r="L821" s="860"/>
      <c r="M821" s="860"/>
      <c r="N821" s="860"/>
      <c r="O821" s="860"/>
      <c r="P821" s="860"/>
      <c r="Q821" s="860"/>
      <c r="R821" s="860"/>
      <c r="S821" s="860"/>
      <c r="T821" s="860"/>
      <c r="U821" s="860"/>
      <c r="V821" s="860"/>
      <c r="W821" s="860"/>
      <c r="X821" s="860"/>
      <c r="Y821" s="860"/>
      <c r="Z821" s="860"/>
      <c r="AA821" s="860"/>
      <c r="AB821" s="860"/>
      <c r="AC821" s="860"/>
      <c r="AD821" s="860"/>
      <c r="AE821" s="860"/>
    </row>
    <row r="822" spans="1:31" ht="15.75" customHeight="1" x14ac:dyDescent="0.25">
      <c r="A822" s="860"/>
      <c r="B822" s="860"/>
      <c r="C822" s="860"/>
      <c r="D822" s="860"/>
      <c r="E822" s="860"/>
      <c r="F822" s="860"/>
      <c r="G822" s="868"/>
      <c r="H822" s="860"/>
      <c r="I822" s="860"/>
      <c r="J822" s="860"/>
      <c r="K822" s="860"/>
      <c r="L822" s="860"/>
      <c r="M822" s="860"/>
      <c r="N822" s="860"/>
      <c r="O822" s="860"/>
      <c r="P822" s="860"/>
      <c r="Q822" s="860"/>
      <c r="R822" s="860"/>
      <c r="S822" s="860"/>
      <c r="T822" s="860"/>
      <c r="U822" s="860"/>
      <c r="V822" s="860"/>
      <c r="W822" s="860"/>
      <c r="X822" s="860"/>
      <c r="Y822" s="860"/>
      <c r="Z822" s="860"/>
      <c r="AA822" s="860"/>
      <c r="AB822" s="860"/>
      <c r="AC822" s="860"/>
      <c r="AD822" s="860"/>
      <c r="AE822" s="860"/>
    </row>
    <row r="823" spans="1:31" ht="15.75" customHeight="1" x14ac:dyDescent="0.25">
      <c r="A823" s="860"/>
      <c r="B823" s="860"/>
      <c r="C823" s="860"/>
      <c r="D823" s="860"/>
      <c r="E823" s="860"/>
      <c r="F823" s="860"/>
      <c r="G823" s="868"/>
      <c r="H823" s="860"/>
      <c r="I823" s="860"/>
      <c r="J823" s="860"/>
      <c r="K823" s="860"/>
      <c r="L823" s="860"/>
      <c r="M823" s="860"/>
      <c r="N823" s="860"/>
      <c r="O823" s="860"/>
      <c r="P823" s="860"/>
      <c r="Q823" s="860"/>
      <c r="R823" s="860"/>
      <c r="S823" s="860"/>
      <c r="T823" s="860"/>
      <c r="U823" s="860"/>
      <c r="V823" s="860"/>
      <c r="W823" s="860"/>
      <c r="X823" s="860"/>
      <c r="Y823" s="860"/>
      <c r="Z823" s="860"/>
      <c r="AA823" s="860"/>
      <c r="AB823" s="860"/>
      <c r="AC823" s="860"/>
      <c r="AD823" s="860"/>
      <c r="AE823" s="860"/>
    </row>
    <row r="824" spans="1:31" ht="15.75" customHeight="1" x14ac:dyDescent="0.25">
      <c r="A824" s="860"/>
      <c r="B824" s="860"/>
      <c r="C824" s="860"/>
      <c r="D824" s="860"/>
      <c r="E824" s="860"/>
      <c r="F824" s="860"/>
      <c r="G824" s="868"/>
      <c r="H824" s="860"/>
      <c r="I824" s="860"/>
      <c r="J824" s="860"/>
      <c r="K824" s="860"/>
      <c r="L824" s="860"/>
      <c r="M824" s="860"/>
      <c r="N824" s="860"/>
      <c r="O824" s="860"/>
      <c r="P824" s="860"/>
      <c r="Q824" s="860"/>
      <c r="R824" s="860"/>
      <c r="S824" s="860"/>
      <c r="T824" s="860"/>
      <c r="U824" s="860"/>
      <c r="V824" s="860"/>
      <c r="W824" s="860"/>
      <c r="X824" s="860"/>
      <c r="Y824" s="860"/>
      <c r="Z824" s="860"/>
      <c r="AA824" s="860"/>
      <c r="AB824" s="860"/>
      <c r="AC824" s="860"/>
      <c r="AD824" s="860"/>
      <c r="AE824" s="860"/>
    </row>
    <row r="825" spans="1:31" ht="15.75" customHeight="1" x14ac:dyDescent="0.25">
      <c r="A825" s="860"/>
      <c r="B825" s="860"/>
      <c r="C825" s="860"/>
      <c r="D825" s="860"/>
      <c r="E825" s="860"/>
      <c r="F825" s="860"/>
      <c r="G825" s="868"/>
      <c r="H825" s="860"/>
      <c r="I825" s="860"/>
      <c r="J825" s="860"/>
      <c r="K825" s="860"/>
      <c r="L825" s="860"/>
      <c r="M825" s="860"/>
      <c r="N825" s="860"/>
      <c r="O825" s="860"/>
      <c r="P825" s="860"/>
      <c r="Q825" s="860"/>
      <c r="R825" s="860"/>
      <c r="S825" s="860"/>
      <c r="T825" s="860"/>
      <c r="U825" s="860"/>
      <c r="V825" s="860"/>
      <c r="W825" s="860"/>
      <c r="X825" s="860"/>
      <c r="Y825" s="860"/>
      <c r="Z825" s="860"/>
      <c r="AA825" s="860"/>
      <c r="AB825" s="860"/>
      <c r="AC825" s="860"/>
      <c r="AD825" s="860"/>
      <c r="AE825" s="860"/>
    </row>
    <row r="826" spans="1:31" ht="15.75" customHeight="1" x14ac:dyDescent="0.25">
      <c r="A826" s="860"/>
      <c r="B826" s="860"/>
      <c r="C826" s="860"/>
      <c r="D826" s="860"/>
      <c r="E826" s="860"/>
      <c r="F826" s="860"/>
      <c r="G826" s="868"/>
      <c r="H826" s="860"/>
      <c r="I826" s="860"/>
      <c r="J826" s="860"/>
      <c r="K826" s="860"/>
      <c r="L826" s="860"/>
      <c r="M826" s="860"/>
      <c r="N826" s="860"/>
      <c r="O826" s="860"/>
      <c r="P826" s="860"/>
      <c r="Q826" s="860"/>
      <c r="R826" s="860"/>
      <c r="S826" s="860"/>
      <c r="T826" s="860"/>
      <c r="U826" s="860"/>
      <c r="V826" s="860"/>
      <c r="W826" s="860"/>
      <c r="X826" s="860"/>
      <c r="Y826" s="860"/>
      <c r="Z826" s="860"/>
      <c r="AA826" s="860"/>
      <c r="AB826" s="860"/>
      <c r="AC826" s="860"/>
      <c r="AD826" s="860"/>
      <c r="AE826" s="860"/>
    </row>
    <row r="827" spans="1:31" ht="15.75" customHeight="1" x14ac:dyDescent="0.25">
      <c r="A827" s="860"/>
      <c r="B827" s="860"/>
      <c r="C827" s="860"/>
      <c r="D827" s="860"/>
      <c r="E827" s="860"/>
      <c r="F827" s="860"/>
      <c r="G827" s="868"/>
      <c r="H827" s="860"/>
      <c r="I827" s="860"/>
      <c r="J827" s="860"/>
      <c r="K827" s="860"/>
      <c r="L827" s="860"/>
      <c r="M827" s="860"/>
      <c r="N827" s="860"/>
      <c r="O827" s="860"/>
      <c r="P827" s="860"/>
      <c r="Q827" s="860"/>
      <c r="R827" s="860"/>
      <c r="S827" s="860"/>
      <c r="T827" s="860"/>
      <c r="U827" s="860"/>
      <c r="V827" s="860"/>
      <c r="W827" s="860"/>
      <c r="X827" s="860"/>
      <c r="Y827" s="860"/>
      <c r="Z827" s="860"/>
      <c r="AA827" s="860"/>
      <c r="AB827" s="860"/>
      <c r="AC827" s="860"/>
      <c r="AD827" s="860"/>
      <c r="AE827" s="860"/>
    </row>
    <row r="828" spans="1:31" ht="15.75" customHeight="1" x14ac:dyDescent="0.25">
      <c r="A828" s="860"/>
      <c r="B828" s="860"/>
      <c r="C828" s="860"/>
      <c r="D828" s="860"/>
      <c r="E828" s="860"/>
      <c r="F828" s="860"/>
      <c r="G828" s="868"/>
      <c r="H828" s="860"/>
      <c r="I828" s="860"/>
      <c r="J828" s="860"/>
      <c r="K828" s="860"/>
      <c r="L828" s="860"/>
      <c r="M828" s="860"/>
      <c r="N828" s="860"/>
      <c r="O828" s="860"/>
      <c r="P828" s="860"/>
      <c r="Q828" s="860"/>
      <c r="R828" s="860"/>
      <c r="S828" s="860"/>
      <c r="T828" s="860"/>
      <c r="U828" s="860"/>
      <c r="V828" s="860"/>
      <c r="W828" s="860"/>
      <c r="X828" s="860"/>
      <c r="Y828" s="860"/>
      <c r="Z828" s="860"/>
      <c r="AA828" s="860"/>
      <c r="AB828" s="860"/>
      <c r="AC828" s="860"/>
      <c r="AD828" s="860"/>
      <c r="AE828" s="860"/>
    </row>
    <row r="829" spans="1:31" ht="15.75" customHeight="1" x14ac:dyDescent="0.25">
      <c r="A829" s="860"/>
      <c r="B829" s="860"/>
      <c r="C829" s="860"/>
      <c r="D829" s="860"/>
      <c r="E829" s="860"/>
      <c r="F829" s="860"/>
      <c r="G829" s="868"/>
      <c r="H829" s="860"/>
      <c r="I829" s="860"/>
      <c r="J829" s="860"/>
      <c r="K829" s="860"/>
      <c r="L829" s="860"/>
      <c r="M829" s="860"/>
      <c r="N829" s="860"/>
      <c r="O829" s="860"/>
      <c r="P829" s="860"/>
      <c r="Q829" s="860"/>
      <c r="R829" s="860"/>
      <c r="S829" s="860"/>
      <c r="T829" s="860"/>
      <c r="U829" s="860"/>
      <c r="V829" s="860"/>
      <c r="W829" s="860"/>
      <c r="X829" s="860"/>
      <c r="Y829" s="860"/>
      <c r="Z829" s="860"/>
      <c r="AA829" s="860"/>
      <c r="AB829" s="860"/>
      <c r="AC829" s="860"/>
      <c r="AD829" s="860"/>
      <c r="AE829" s="860"/>
    </row>
    <row r="830" spans="1:31" ht="15.75" customHeight="1" x14ac:dyDescent="0.25">
      <c r="A830" s="860"/>
      <c r="B830" s="860"/>
      <c r="C830" s="860"/>
      <c r="D830" s="860"/>
      <c r="E830" s="860"/>
      <c r="F830" s="860"/>
      <c r="G830" s="868"/>
      <c r="H830" s="860"/>
      <c r="I830" s="860"/>
      <c r="J830" s="860"/>
      <c r="K830" s="860"/>
      <c r="L830" s="860"/>
      <c r="M830" s="860"/>
      <c r="N830" s="860"/>
      <c r="O830" s="860"/>
      <c r="P830" s="860"/>
      <c r="Q830" s="860"/>
      <c r="R830" s="860"/>
      <c r="S830" s="860"/>
      <c r="T830" s="860"/>
      <c r="U830" s="860"/>
      <c r="V830" s="860"/>
      <c r="W830" s="860"/>
      <c r="X830" s="860"/>
      <c r="Y830" s="860"/>
      <c r="Z830" s="860"/>
      <c r="AA830" s="860"/>
      <c r="AB830" s="860"/>
      <c r="AC830" s="860"/>
      <c r="AD830" s="860"/>
      <c r="AE830" s="860"/>
    </row>
    <row r="831" spans="1:31" ht="15.75" customHeight="1" x14ac:dyDescent="0.25">
      <c r="A831" s="860"/>
      <c r="B831" s="860"/>
      <c r="C831" s="860"/>
      <c r="D831" s="860"/>
      <c r="E831" s="860"/>
      <c r="F831" s="860"/>
      <c r="G831" s="868"/>
      <c r="H831" s="860"/>
      <c r="I831" s="860"/>
      <c r="J831" s="860"/>
      <c r="K831" s="860"/>
      <c r="L831" s="860"/>
      <c r="M831" s="860"/>
      <c r="N831" s="860"/>
      <c r="O831" s="860"/>
      <c r="P831" s="860"/>
      <c r="Q831" s="860"/>
      <c r="R831" s="860"/>
      <c r="S831" s="860"/>
      <c r="T831" s="860"/>
      <c r="U831" s="860"/>
      <c r="V831" s="860"/>
      <c r="W831" s="860"/>
      <c r="X831" s="860"/>
      <c r="Y831" s="860"/>
      <c r="Z831" s="860"/>
      <c r="AA831" s="860"/>
      <c r="AB831" s="860"/>
      <c r="AC831" s="860"/>
      <c r="AD831" s="860"/>
      <c r="AE831" s="860"/>
    </row>
    <row r="832" spans="1:31" ht="15.75" customHeight="1" x14ac:dyDescent="0.25">
      <c r="A832" s="860"/>
      <c r="B832" s="860"/>
      <c r="C832" s="860"/>
      <c r="D832" s="860"/>
      <c r="E832" s="860"/>
      <c r="F832" s="860"/>
      <c r="G832" s="868"/>
      <c r="H832" s="860"/>
      <c r="I832" s="860"/>
      <c r="J832" s="860"/>
      <c r="K832" s="860"/>
      <c r="L832" s="860"/>
      <c r="M832" s="860"/>
      <c r="N832" s="860"/>
      <c r="O832" s="860"/>
      <c r="P832" s="860"/>
      <c r="Q832" s="860"/>
      <c r="R832" s="860"/>
      <c r="S832" s="860"/>
      <c r="T832" s="860"/>
      <c r="U832" s="860"/>
      <c r="V832" s="860"/>
      <c r="W832" s="860"/>
      <c r="X832" s="860"/>
      <c r="Y832" s="860"/>
      <c r="Z832" s="860"/>
      <c r="AA832" s="860"/>
      <c r="AB832" s="860"/>
      <c r="AC832" s="860"/>
      <c r="AD832" s="860"/>
      <c r="AE832" s="860"/>
    </row>
    <row r="833" spans="1:31" ht="15.75" customHeight="1" x14ac:dyDescent="0.25">
      <c r="A833" s="860"/>
      <c r="B833" s="860"/>
      <c r="C833" s="860"/>
      <c r="D833" s="860"/>
      <c r="E833" s="860"/>
      <c r="F833" s="860"/>
      <c r="G833" s="868"/>
      <c r="H833" s="860"/>
      <c r="I833" s="860"/>
      <c r="J833" s="860"/>
      <c r="K833" s="860"/>
      <c r="L833" s="860"/>
      <c r="M833" s="860"/>
      <c r="N833" s="860"/>
      <c r="O833" s="860"/>
      <c r="P833" s="860"/>
      <c r="Q833" s="860"/>
      <c r="R833" s="860"/>
      <c r="S833" s="860"/>
      <c r="T833" s="860"/>
      <c r="U833" s="860"/>
      <c r="V833" s="860"/>
      <c r="W833" s="860"/>
      <c r="X833" s="860"/>
      <c r="Y833" s="860"/>
      <c r="Z833" s="860"/>
      <c r="AA833" s="860"/>
      <c r="AB833" s="860"/>
      <c r="AC833" s="860"/>
      <c r="AD833" s="860"/>
      <c r="AE833" s="860"/>
    </row>
    <row r="834" spans="1:31" ht="15.75" customHeight="1" x14ac:dyDescent="0.25">
      <c r="A834" s="860"/>
      <c r="B834" s="860"/>
      <c r="C834" s="860"/>
      <c r="D834" s="860"/>
      <c r="E834" s="860"/>
      <c r="F834" s="860"/>
      <c r="G834" s="868"/>
      <c r="H834" s="860"/>
      <c r="I834" s="860"/>
      <c r="J834" s="860"/>
      <c r="K834" s="860"/>
      <c r="L834" s="860"/>
      <c r="M834" s="860"/>
      <c r="N834" s="860"/>
      <c r="O834" s="860"/>
      <c r="P834" s="860"/>
      <c r="Q834" s="860"/>
      <c r="R834" s="860"/>
      <c r="S834" s="860"/>
      <c r="T834" s="860"/>
      <c r="U834" s="860"/>
      <c r="V834" s="860"/>
      <c r="W834" s="860"/>
      <c r="X834" s="860"/>
      <c r="Y834" s="860"/>
      <c r="Z834" s="860"/>
      <c r="AA834" s="860"/>
      <c r="AB834" s="860"/>
      <c r="AC834" s="860"/>
      <c r="AD834" s="860"/>
      <c r="AE834" s="860"/>
    </row>
    <row r="835" spans="1:31" ht="15.75" customHeight="1" x14ac:dyDescent="0.25">
      <c r="A835" s="860"/>
      <c r="B835" s="860"/>
      <c r="C835" s="860"/>
      <c r="D835" s="860"/>
      <c r="E835" s="860"/>
      <c r="F835" s="860"/>
      <c r="G835" s="868"/>
      <c r="H835" s="860"/>
      <c r="I835" s="860"/>
      <c r="J835" s="860"/>
      <c r="K835" s="860"/>
      <c r="L835" s="860"/>
      <c r="M835" s="860"/>
      <c r="N835" s="860"/>
      <c r="O835" s="860"/>
      <c r="P835" s="860"/>
      <c r="Q835" s="860"/>
      <c r="R835" s="860"/>
      <c r="S835" s="860"/>
      <c r="T835" s="860"/>
      <c r="U835" s="860"/>
      <c r="V835" s="860"/>
      <c r="W835" s="860"/>
      <c r="X835" s="860"/>
      <c r="Y835" s="860"/>
      <c r="Z835" s="860"/>
      <c r="AA835" s="860"/>
      <c r="AB835" s="860"/>
      <c r="AC835" s="860"/>
      <c r="AD835" s="860"/>
      <c r="AE835" s="860"/>
    </row>
    <row r="836" spans="1:31" ht="15.75" customHeight="1" x14ac:dyDescent="0.25">
      <c r="A836" s="860"/>
      <c r="B836" s="860"/>
      <c r="C836" s="860"/>
      <c r="D836" s="860"/>
      <c r="E836" s="860"/>
      <c r="F836" s="860"/>
      <c r="G836" s="868"/>
      <c r="H836" s="860"/>
      <c r="I836" s="860"/>
      <c r="J836" s="860"/>
      <c r="K836" s="860"/>
      <c r="L836" s="860"/>
      <c r="M836" s="860"/>
      <c r="N836" s="860"/>
      <c r="O836" s="860"/>
      <c r="P836" s="860"/>
      <c r="Q836" s="860"/>
      <c r="R836" s="860"/>
      <c r="S836" s="860"/>
      <c r="T836" s="860"/>
      <c r="U836" s="860"/>
      <c r="V836" s="860"/>
      <c r="W836" s="860"/>
      <c r="X836" s="860"/>
      <c r="Y836" s="860"/>
      <c r="Z836" s="860"/>
      <c r="AA836" s="860"/>
      <c r="AB836" s="860"/>
      <c r="AC836" s="860"/>
      <c r="AD836" s="860"/>
      <c r="AE836" s="860"/>
    </row>
    <row r="837" spans="1:31" ht="15.75" customHeight="1" x14ac:dyDescent="0.25">
      <c r="A837" s="860"/>
      <c r="B837" s="860"/>
      <c r="C837" s="860"/>
      <c r="D837" s="860"/>
      <c r="E837" s="860"/>
      <c r="F837" s="860"/>
      <c r="G837" s="868"/>
      <c r="H837" s="860"/>
      <c r="I837" s="860"/>
      <c r="J837" s="860"/>
      <c r="K837" s="860"/>
      <c r="L837" s="860"/>
      <c r="M837" s="860"/>
      <c r="N837" s="860"/>
      <c r="O837" s="860"/>
      <c r="P837" s="860"/>
      <c r="Q837" s="860"/>
      <c r="R837" s="860"/>
      <c r="S837" s="860"/>
      <c r="T837" s="860"/>
      <c r="U837" s="860"/>
      <c r="V837" s="860"/>
      <c r="W837" s="860"/>
      <c r="X837" s="860"/>
      <c r="Y837" s="860"/>
      <c r="Z837" s="860"/>
      <c r="AA837" s="860"/>
      <c r="AB837" s="860"/>
      <c r="AC837" s="860"/>
      <c r="AD837" s="860"/>
      <c r="AE837" s="860"/>
    </row>
    <row r="838" spans="1:31" ht="15.75" customHeight="1" x14ac:dyDescent="0.25">
      <c r="A838" s="860"/>
      <c r="B838" s="860"/>
      <c r="C838" s="860"/>
      <c r="D838" s="860"/>
      <c r="E838" s="860"/>
      <c r="F838" s="860"/>
      <c r="G838" s="868"/>
      <c r="H838" s="860"/>
      <c r="I838" s="860"/>
      <c r="J838" s="860"/>
      <c r="K838" s="860"/>
      <c r="L838" s="860"/>
      <c r="M838" s="860"/>
      <c r="N838" s="860"/>
      <c r="O838" s="860"/>
      <c r="P838" s="860"/>
      <c r="Q838" s="860"/>
      <c r="R838" s="860"/>
      <c r="S838" s="860"/>
      <c r="T838" s="860"/>
      <c r="U838" s="860"/>
      <c r="V838" s="860"/>
      <c r="W838" s="860"/>
      <c r="X838" s="860"/>
      <c r="Y838" s="860"/>
      <c r="Z838" s="860"/>
      <c r="AA838" s="860"/>
      <c r="AB838" s="860"/>
      <c r="AC838" s="860"/>
      <c r="AD838" s="860"/>
      <c r="AE838" s="860"/>
    </row>
    <row r="839" spans="1:31" ht="15.75" customHeight="1" x14ac:dyDescent="0.25">
      <c r="A839" s="860"/>
      <c r="B839" s="860"/>
      <c r="C839" s="860"/>
      <c r="D839" s="860"/>
      <c r="E839" s="860"/>
      <c r="F839" s="860"/>
      <c r="G839" s="868"/>
      <c r="H839" s="860"/>
      <c r="I839" s="860"/>
      <c r="J839" s="860"/>
      <c r="K839" s="860"/>
      <c r="L839" s="860"/>
      <c r="M839" s="860"/>
      <c r="N839" s="860"/>
      <c r="O839" s="860"/>
      <c r="P839" s="860"/>
      <c r="Q839" s="860"/>
      <c r="R839" s="860"/>
      <c r="S839" s="860"/>
      <c r="T839" s="860"/>
      <c r="U839" s="860"/>
      <c r="V839" s="860"/>
      <c r="W839" s="860"/>
      <c r="X839" s="860"/>
      <c r="Y839" s="860"/>
      <c r="Z839" s="860"/>
      <c r="AA839" s="860"/>
      <c r="AB839" s="860"/>
      <c r="AC839" s="860"/>
      <c r="AD839" s="860"/>
      <c r="AE839" s="860"/>
    </row>
    <row r="840" spans="1:31" ht="15.75" customHeight="1" x14ac:dyDescent="0.25">
      <c r="A840" s="860"/>
      <c r="B840" s="860"/>
      <c r="C840" s="860"/>
      <c r="D840" s="860"/>
      <c r="E840" s="860"/>
      <c r="F840" s="860"/>
      <c r="G840" s="868"/>
      <c r="H840" s="860"/>
      <c r="I840" s="860"/>
      <c r="J840" s="860"/>
      <c r="K840" s="860"/>
      <c r="L840" s="860"/>
      <c r="M840" s="860"/>
      <c r="N840" s="860"/>
      <c r="O840" s="860"/>
      <c r="P840" s="860"/>
      <c r="Q840" s="860"/>
      <c r="R840" s="860"/>
      <c r="S840" s="860"/>
      <c r="T840" s="860"/>
      <c r="U840" s="860"/>
      <c r="V840" s="860"/>
      <c r="W840" s="860"/>
      <c r="X840" s="860"/>
      <c r="Y840" s="860"/>
      <c r="Z840" s="860"/>
      <c r="AA840" s="860"/>
      <c r="AB840" s="860"/>
      <c r="AC840" s="860"/>
      <c r="AD840" s="860"/>
      <c r="AE840" s="860"/>
    </row>
    <row r="841" spans="1:31" ht="15.75" customHeight="1" x14ac:dyDescent="0.25">
      <c r="A841" s="860"/>
      <c r="B841" s="860"/>
      <c r="C841" s="860"/>
      <c r="D841" s="860"/>
      <c r="E841" s="860"/>
      <c r="F841" s="860"/>
      <c r="G841" s="868"/>
      <c r="H841" s="860"/>
      <c r="I841" s="860"/>
      <c r="J841" s="860"/>
      <c r="K841" s="860"/>
      <c r="L841" s="860"/>
      <c r="M841" s="860"/>
      <c r="N841" s="860"/>
      <c r="O841" s="860"/>
      <c r="P841" s="860"/>
      <c r="Q841" s="860"/>
      <c r="R841" s="860"/>
      <c r="S841" s="860"/>
      <c r="T841" s="860"/>
      <c r="U841" s="860"/>
      <c r="V841" s="860"/>
      <c r="W841" s="860"/>
      <c r="X841" s="860"/>
      <c r="Y841" s="860"/>
      <c r="Z841" s="860"/>
      <c r="AA841" s="860"/>
      <c r="AB841" s="860"/>
      <c r="AC841" s="860"/>
      <c r="AD841" s="860"/>
      <c r="AE841" s="860"/>
    </row>
    <row r="842" spans="1:31" ht="15.75" customHeight="1" x14ac:dyDescent="0.25">
      <c r="A842" s="860"/>
      <c r="B842" s="860"/>
      <c r="C842" s="860"/>
      <c r="D842" s="860"/>
      <c r="E842" s="860"/>
      <c r="F842" s="860"/>
      <c r="G842" s="868"/>
      <c r="H842" s="860"/>
      <c r="I842" s="860"/>
      <c r="J842" s="860"/>
      <c r="K842" s="860"/>
      <c r="L842" s="860"/>
      <c r="M842" s="860"/>
      <c r="N842" s="860"/>
      <c r="O842" s="860"/>
      <c r="P842" s="860"/>
      <c r="Q842" s="860"/>
      <c r="R842" s="860"/>
      <c r="S842" s="860"/>
      <c r="T842" s="860"/>
      <c r="U842" s="860"/>
      <c r="V842" s="860"/>
      <c r="W842" s="860"/>
      <c r="X842" s="860"/>
      <c r="Y842" s="860"/>
      <c r="Z842" s="860"/>
      <c r="AA842" s="860"/>
      <c r="AB842" s="860"/>
      <c r="AC842" s="860"/>
      <c r="AD842" s="860"/>
      <c r="AE842" s="860"/>
    </row>
    <row r="843" spans="1:31" ht="15.75" customHeight="1" x14ac:dyDescent="0.25">
      <c r="A843" s="860"/>
      <c r="B843" s="860"/>
      <c r="C843" s="860"/>
      <c r="D843" s="860"/>
      <c r="E843" s="860"/>
      <c r="F843" s="860"/>
      <c r="G843" s="868"/>
      <c r="H843" s="860"/>
      <c r="I843" s="860"/>
      <c r="J843" s="860"/>
      <c r="K843" s="860"/>
      <c r="L843" s="860"/>
      <c r="M843" s="860"/>
      <c r="N843" s="860"/>
      <c r="O843" s="860"/>
      <c r="P843" s="860"/>
      <c r="Q843" s="860"/>
      <c r="R843" s="860"/>
      <c r="S843" s="860"/>
      <c r="T843" s="860"/>
      <c r="U843" s="860"/>
      <c r="V843" s="860"/>
      <c r="W843" s="860"/>
      <c r="X843" s="860"/>
      <c r="Y843" s="860"/>
      <c r="Z843" s="860"/>
      <c r="AA843" s="860"/>
      <c r="AB843" s="860"/>
      <c r="AC843" s="860"/>
      <c r="AD843" s="860"/>
      <c r="AE843" s="860"/>
    </row>
    <row r="844" spans="1:31" ht="15.75" customHeight="1" x14ac:dyDescent="0.25">
      <c r="A844" s="860"/>
      <c r="B844" s="860"/>
      <c r="C844" s="860"/>
      <c r="D844" s="860"/>
      <c r="E844" s="860"/>
      <c r="F844" s="860"/>
      <c r="G844" s="868"/>
      <c r="H844" s="860"/>
      <c r="I844" s="860"/>
      <c r="J844" s="860"/>
      <c r="K844" s="860"/>
      <c r="L844" s="860"/>
      <c r="M844" s="860"/>
      <c r="N844" s="860"/>
      <c r="O844" s="860"/>
      <c r="P844" s="860"/>
      <c r="Q844" s="860"/>
      <c r="R844" s="860"/>
      <c r="S844" s="860"/>
      <c r="T844" s="860"/>
      <c r="U844" s="860"/>
      <c r="V844" s="860"/>
      <c r="W844" s="860"/>
      <c r="X844" s="860"/>
      <c r="Y844" s="860"/>
      <c r="Z844" s="860"/>
      <c r="AA844" s="860"/>
      <c r="AB844" s="860"/>
      <c r="AC844" s="860"/>
      <c r="AD844" s="860"/>
      <c r="AE844" s="860"/>
    </row>
    <row r="845" spans="1:31" ht="15.75" customHeight="1" x14ac:dyDescent="0.25">
      <c r="A845" s="860"/>
      <c r="B845" s="860"/>
      <c r="C845" s="860"/>
      <c r="D845" s="860"/>
      <c r="E845" s="860"/>
      <c r="F845" s="860"/>
      <c r="G845" s="868"/>
      <c r="H845" s="860"/>
      <c r="I845" s="860"/>
      <c r="J845" s="860"/>
      <c r="K845" s="860"/>
      <c r="L845" s="860"/>
      <c r="M845" s="860"/>
      <c r="N845" s="860"/>
      <c r="O845" s="860"/>
      <c r="P845" s="860"/>
      <c r="Q845" s="860"/>
      <c r="R845" s="860"/>
      <c r="S845" s="860"/>
      <c r="T845" s="860"/>
      <c r="U845" s="860"/>
      <c r="V845" s="860"/>
      <c r="W845" s="860"/>
      <c r="X845" s="860"/>
      <c r="Y845" s="860"/>
      <c r="Z845" s="860"/>
      <c r="AA845" s="860"/>
      <c r="AB845" s="860"/>
      <c r="AC845" s="860"/>
      <c r="AD845" s="860"/>
      <c r="AE845" s="860"/>
    </row>
    <row r="846" spans="1:31" ht="15.75" customHeight="1" x14ac:dyDescent="0.25">
      <c r="A846" s="860"/>
      <c r="B846" s="860"/>
      <c r="C846" s="860"/>
      <c r="D846" s="860"/>
      <c r="E846" s="860"/>
      <c r="F846" s="860"/>
      <c r="G846" s="868"/>
      <c r="H846" s="860"/>
      <c r="I846" s="860"/>
      <c r="J846" s="860"/>
      <c r="K846" s="860"/>
      <c r="L846" s="860"/>
      <c r="M846" s="860"/>
      <c r="N846" s="860"/>
      <c r="O846" s="860"/>
      <c r="P846" s="860"/>
      <c r="Q846" s="860"/>
      <c r="R846" s="860"/>
      <c r="S846" s="860"/>
      <c r="T846" s="860"/>
      <c r="U846" s="860"/>
      <c r="V846" s="860"/>
      <c r="W846" s="860"/>
      <c r="X846" s="860"/>
      <c r="Y846" s="860"/>
      <c r="Z846" s="860"/>
      <c r="AA846" s="860"/>
      <c r="AB846" s="860"/>
      <c r="AC846" s="860"/>
      <c r="AD846" s="860"/>
      <c r="AE846" s="860"/>
    </row>
    <row r="847" spans="1:31" ht="15.75" customHeight="1" x14ac:dyDescent="0.25">
      <c r="A847" s="860"/>
      <c r="B847" s="860"/>
      <c r="C847" s="860"/>
      <c r="D847" s="860"/>
      <c r="E847" s="860"/>
      <c r="F847" s="860"/>
      <c r="G847" s="868"/>
      <c r="H847" s="860"/>
      <c r="I847" s="860"/>
      <c r="J847" s="860"/>
      <c r="K847" s="860"/>
      <c r="L847" s="860"/>
      <c r="M847" s="860"/>
      <c r="N847" s="860"/>
      <c r="O847" s="860"/>
      <c r="P847" s="860"/>
      <c r="Q847" s="860"/>
      <c r="R847" s="860"/>
      <c r="S847" s="860"/>
      <c r="T847" s="860"/>
      <c r="U847" s="860"/>
      <c r="V847" s="860"/>
      <c r="W847" s="860"/>
      <c r="X847" s="860"/>
      <c r="Y847" s="860"/>
      <c r="Z847" s="860"/>
      <c r="AA847" s="860"/>
      <c r="AB847" s="860"/>
      <c r="AC847" s="860"/>
      <c r="AD847" s="860"/>
      <c r="AE847" s="860"/>
    </row>
    <row r="848" spans="1:31" ht="15.75" customHeight="1" x14ac:dyDescent="0.25">
      <c r="A848" s="860"/>
      <c r="B848" s="860"/>
      <c r="C848" s="860"/>
      <c r="D848" s="860"/>
      <c r="E848" s="860"/>
      <c r="F848" s="860"/>
      <c r="G848" s="868"/>
      <c r="H848" s="860"/>
      <c r="I848" s="860"/>
      <c r="J848" s="860"/>
      <c r="K848" s="860"/>
      <c r="L848" s="860"/>
      <c r="M848" s="860"/>
      <c r="N848" s="860"/>
      <c r="O848" s="860"/>
      <c r="P848" s="860"/>
      <c r="Q848" s="860"/>
      <c r="R848" s="860"/>
      <c r="S848" s="860"/>
      <c r="T848" s="860"/>
      <c r="U848" s="860"/>
      <c r="V848" s="860"/>
      <c r="W848" s="860"/>
      <c r="X848" s="860"/>
      <c r="Y848" s="860"/>
      <c r="Z848" s="860"/>
      <c r="AA848" s="860"/>
      <c r="AB848" s="860"/>
      <c r="AC848" s="860"/>
      <c r="AD848" s="860"/>
      <c r="AE848" s="860"/>
    </row>
    <row r="849" spans="1:31" ht="15.75" customHeight="1" x14ac:dyDescent="0.25">
      <c r="A849" s="860"/>
      <c r="B849" s="860"/>
      <c r="C849" s="860"/>
      <c r="D849" s="860"/>
      <c r="E849" s="860"/>
      <c r="F849" s="860"/>
      <c r="G849" s="868"/>
      <c r="H849" s="860"/>
      <c r="I849" s="860"/>
      <c r="J849" s="860"/>
      <c r="K849" s="860"/>
      <c r="L849" s="860"/>
      <c r="M849" s="860"/>
      <c r="N849" s="860"/>
      <c r="O849" s="860"/>
      <c r="P849" s="860"/>
      <c r="Q849" s="860"/>
      <c r="R849" s="860"/>
      <c r="S849" s="860"/>
      <c r="T849" s="860"/>
      <c r="U849" s="860"/>
      <c r="V849" s="860"/>
      <c r="W849" s="860"/>
      <c r="X849" s="860"/>
      <c r="Y849" s="860"/>
      <c r="Z849" s="860"/>
      <c r="AA849" s="860"/>
      <c r="AB849" s="860"/>
      <c r="AC849" s="860"/>
      <c r="AD849" s="860"/>
      <c r="AE849" s="860"/>
    </row>
    <row r="850" spans="1:31" ht="15.75" customHeight="1" x14ac:dyDescent="0.25">
      <c r="A850" s="860"/>
      <c r="B850" s="860"/>
      <c r="C850" s="860"/>
      <c r="D850" s="860"/>
      <c r="E850" s="860"/>
      <c r="F850" s="860"/>
      <c r="G850" s="868"/>
      <c r="H850" s="860"/>
      <c r="I850" s="860"/>
      <c r="J850" s="860"/>
      <c r="K850" s="860"/>
      <c r="L850" s="860"/>
      <c r="M850" s="860"/>
      <c r="N850" s="860"/>
      <c r="O850" s="860"/>
      <c r="P850" s="860"/>
      <c r="Q850" s="860"/>
      <c r="R850" s="860"/>
      <c r="S850" s="860"/>
      <c r="T850" s="860"/>
      <c r="U850" s="860"/>
      <c r="V850" s="860"/>
      <c r="W850" s="860"/>
      <c r="X850" s="860"/>
      <c r="Y850" s="860"/>
      <c r="Z850" s="860"/>
      <c r="AA850" s="860"/>
      <c r="AB850" s="860"/>
      <c r="AC850" s="860"/>
      <c r="AD850" s="860"/>
      <c r="AE850" s="860"/>
    </row>
    <row r="851" spans="1:31" ht="15.75" customHeight="1" x14ac:dyDescent="0.25">
      <c r="A851" s="860"/>
      <c r="B851" s="860"/>
      <c r="C851" s="860"/>
      <c r="D851" s="860"/>
      <c r="E851" s="860"/>
      <c r="F851" s="860"/>
      <c r="G851" s="868"/>
      <c r="H851" s="860"/>
      <c r="I851" s="860"/>
      <c r="J851" s="860"/>
      <c r="K851" s="860"/>
      <c r="L851" s="860"/>
      <c r="M851" s="860"/>
      <c r="N851" s="860"/>
      <c r="O851" s="860"/>
      <c r="P851" s="860"/>
      <c r="Q851" s="860"/>
      <c r="R851" s="860"/>
      <c r="S851" s="860"/>
      <c r="T851" s="860"/>
      <c r="U851" s="860"/>
      <c r="V851" s="860"/>
      <c r="W851" s="860"/>
      <c r="X851" s="860"/>
      <c r="Y851" s="860"/>
      <c r="Z851" s="860"/>
      <c r="AA851" s="860"/>
      <c r="AB851" s="860"/>
      <c r="AC851" s="860"/>
      <c r="AD851" s="860"/>
      <c r="AE851" s="860"/>
    </row>
    <row r="852" spans="1:31" ht="15.75" customHeight="1" x14ac:dyDescent="0.25">
      <c r="A852" s="860"/>
      <c r="B852" s="860"/>
      <c r="C852" s="860"/>
      <c r="D852" s="860"/>
      <c r="E852" s="860"/>
      <c r="F852" s="860"/>
      <c r="G852" s="868"/>
      <c r="H852" s="860"/>
      <c r="I852" s="860"/>
      <c r="J852" s="860"/>
      <c r="K852" s="860"/>
      <c r="L852" s="860"/>
      <c r="M852" s="860"/>
      <c r="N852" s="860"/>
      <c r="O852" s="860"/>
      <c r="P852" s="860"/>
      <c r="Q852" s="860"/>
      <c r="R852" s="860"/>
      <c r="S852" s="860"/>
      <c r="T852" s="860"/>
      <c r="U852" s="860"/>
      <c r="V852" s="860"/>
      <c r="W852" s="860"/>
      <c r="X852" s="860"/>
      <c r="Y852" s="860"/>
      <c r="Z852" s="860"/>
      <c r="AA852" s="860"/>
      <c r="AB852" s="860"/>
      <c r="AC852" s="860"/>
      <c r="AD852" s="860"/>
      <c r="AE852" s="860"/>
    </row>
    <row r="853" spans="1:31" ht="15.75" customHeight="1" x14ac:dyDescent="0.25">
      <c r="A853" s="860"/>
      <c r="B853" s="860"/>
      <c r="C853" s="860"/>
      <c r="D853" s="860"/>
      <c r="E853" s="860"/>
      <c r="F853" s="860"/>
      <c r="G853" s="868"/>
      <c r="H853" s="860"/>
      <c r="I853" s="860"/>
      <c r="J853" s="860"/>
      <c r="K853" s="860"/>
      <c r="L853" s="860"/>
      <c r="M853" s="860"/>
      <c r="N853" s="860"/>
      <c r="O853" s="860"/>
      <c r="P853" s="860"/>
      <c r="Q853" s="860"/>
      <c r="R853" s="860"/>
      <c r="S853" s="860"/>
      <c r="T853" s="860"/>
      <c r="U853" s="860"/>
      <c r="V853" s="860"/>
      <c r="W853" s="860"/>
      <c r="X853" s="860"/>
      <c r="Y853" s="860"/>
      <c r="Z853" s="860"/>
      <c r="AA853" s="860"/>
      <c r="AB853" s="860"/>
      <c r="AC853" s="860"/>
      <c r="AD853" s="860"/>
      <c r="AE853" s="860"/>
    </row>
    <row r="854" spans="1:31" ht="15.75" customHeight="1" x14ac:dyDescent="0.25">
      <c r="A854" s="860"/>
      <c r="B854" s="860"/>
      <c r="C854" s="860"/>
      <c r="D854" s="860"/>
      <c r="E854" s="860"/>
      <c r="F854" s="860"/>
      <c r="G854" s="868"/>
      <c r="H854" s="860"/>
      <c r="I854" s="860"/>
      <c r="J854" s="860"/>
      <c r="K854" s="860"/>
      <c r="L854" s="860"/>
      <c r="M854" s="860"/>
      <c r="N854" s="860"/>
      <c r="O854" s="860"/>
      <c r="P854" s="860"/>
      <c r="Q854" s="860"/>
      <c r="R854" s="860"/>
      <c r="S854" s="860"/>
      <c r="T854" s="860"/>
      <c r="U854" s="860"/>
      <c r="V854" s="860"/>
      <c r="W854" s="860"/>
      <c r="X854" s="860"/>
      <c r="Y854" s="860"/>
      <c r="Z854" s="860"/>
      <c r="AA854" s="860"/>
      <c r="AB854" s="860"/>
      <c r="AC854" s="860"/>
      <c r="AD854" s="860"/>
      <c r="AE854" s="860"/>
    </row>
    <row r="855" spans="1:31" ht="15.75" customHeight="1" x14ac:dyDescent="0.25">
      <c r="A855" s="860"/>
      <c r="B855" s="860"/>
      <c r="C855" s="860"/>
      <c r="D855" s="860"/>
      <c r="E855" s="860"/>
      <c r="F855" s="860"/>
      <c r="G855" s="868"/>
      <c r="H855" s="860"/>
      <c r="I855" s="860"/>
      <c r="J855" s="860"/>
      <c r="K855" s="860"/>
      <c r="L855" s="860"/>
      <c r="M855" s="860"/>
      <c r="N855" s="860"/>
      <c r="O855" s="860"/>
      <c r="P855" s="860"/>
      <c r="Q855" s="860"/>
      <c r="R855" s="860"/>
      <c r="S855" s="860"/>
      <c r="T855" s="860"/>
      <c r="U855" s="860"/>
      <c r="V855" s="860"/>
      <c r="W855" s="860"/>
      <c r="X855" s="860"/>
      <c r="Y855" s="860"/>
      <c r="Z855" s="860"/>
      <c r="AA855" s="860"/>
      <c r="AB855" s="860"/>
      <c r="AC855" s="860"/>
      <c r="AD855" s="860"/>
      <c r="AE855" s="860"/>
    </row>
    <row r="856" spans="1:31" ht="15.75" customHeight="1" x14ac:dyDescent="0.25">
      <c r="A856" s="860"/>
      <c r="B856" s="860"/>
      <c r="C856" s="860"/>
      <c r="D856" s="860"/>
      <c r="E856" s="860"/>
      <c r="F856" s="860"/>
      <c r="G856" s="868"/>
      <c r="H856" s="860"/>
      <c r="I856" s="860"/>
      <c r="J856" s="860"/>
      <c r="K856" s="860"/>
      <c r="L856" s="860"/>
      <c r="M856" s="860"/>
      <c r="N856" s="860"/>
      <c r="O856" s="860"/>
      <c r="P856" s="860"/>
      <c r="Q856" s="860"/>
      <c r="R856" s="860"/>
      <c r="S856" s="860"/>
      <c r="T856" s="860"/>
      <c r="U856" s="860"/>
      <c r="V856" s="860"/>
      <c r="W856" s="860"/>
      <c r="X856" s="860"/>
      <c r="Y856" s="860"/>
      <c r="Z856" s="860"/>
      <c r="AA856" s="860"/>
      <c r="AB856" s="860"/>
      <c r="AC856" s="860"/>
      <c r="AD856" s="860"/>
      <c r="AE856" s="860"/>
    </row>
    <row r="857" spans="1:31" ht="15.75" customHeight="1" x14ac:dyDescent="0.25">
      <c r="A857" s="860"/>
      <c r="B857" s="860"/>
      <c r="C857" s="860"/>
      <c r="D857" s="860"/>
      <c r="E857" s="860"/>
      <c r="F857" s="860"/>
      <c r="G857" s="868"/>
      <c r="H857" s="860"/>
      <c r="I857" s="860"/>
      <c r="J857" s="860"/>
      <c r="K857" s="860"/>
      <c r="L857" s="860"/>
      <c r="M857" s="860"/>
      <c r="N857" s="860"/>
      <c r="O857" s="860"/>
      <c r="P857" s="860"/>
      <c r="Q857" s="860"/>
      <c r="R857" s="860"/>
      <c r="S857" s="860"/>
      <c r="T857" s="860"/>
      <c r="U857" s="860"/>
      <c r="V857" s="860"/>
      <c r="W857" s="860"/>
      <c r="X857" s="860"/>
      <c r="Y857" s="860"/>
      <c r="Z857" s="860"/>
      <c r="AA857" s="860"/>
      <c r="AB857" s="860"/>
      <c r="AC857" s="860"/>
      <c r="AD857" s="860"/>
      <c r="AE857" s="860"/>
    </row>
    <row r="858" spans="1:31" ht="15.75" customHeight="1" x14ac:dyDescent="0.25">
      <c r="A858" s="860"/>
      <c r="B858" s="860"/>
      <c r="C858" s="860"/>
      <c r="D858" s="860"/>
      <c r="E858" s="860"/>
      <c r="F858" s="860"/>
      <c r="G858" s="868"/>
      <c r="H858" s="860"/>
      <c r="I858" s="860"/>
      <c r="J858" s="860"/>
      <c r="K858" s="860"/>
      <c r="L858" s="860"/>
      <c r="M858" s="860"/>
      <c r="N858" s="860"/>
      <c r="O858" s="860"/>
      <c r="P858" s="860"/>
      <c r="Q858" s="860"/>
      <c r="R858" s="860"/>
      <c r="S858" s="860"/>
      <c r="T858" s="860"/>
      <c r="U858" s="860"/>
      <c r="V858" s="860"/>
      <c r="W858" s="860"/>
      <c r="X858" s="860"/>
      <c r="Y858" s="860"/>
      <c r="Z858" s="860"/>
      <c r="AA858" s="860"/>
      <c r="AB858" s="860"/>
      <c r="AC858" s="860"/>
      <c r="AD858" s="860"/>
      <c r="AE858" s="860"/>
    </row>
    <row r="859" spans="1:31" ht="15.75" customHeight="1" x14ac:dyDescent="0.25">
      <c r="A859" s="860"/>
      <c r="B859" s="860"/>
      <c r="C859" s="860"/>
      <c r="D859" s="860"/>
      <c r="E859" s="860"/>
      <c r="F859" s="860"/>
      <c r="G859" s="868"/>
      <c r="H859" s="860"/>
      <c r="I859" s="860"/>
      <c r="J859" s="860"/>
      <c r="K859" s="860"/>
      <c r="L859" s="860"/>
      <c r="M859" s="860"/>
      <c r="N859" s="860"/>
      <c r="O859" s="860"/>
      <c r="P859" s="860"/>
      <c r="Q859" s="860"/>
      <c r="R859" s="860"/>
      <c r="S859" s="860"/>
      <c r="T859" s="860"/>
      <c r="U859" s="860"/>
      <c r="V859" s="860"/>
      <c r="W859" s="860"/>
      <c r="X859" s="860"/>
      <c r="Y859" s="860"/>
      <c r="Z859" s="860"/>
      <c r="AA859" s="860"/>
      <c r="AB859" s="860"/>
      <c r="AC859" s="860"/>
      <c r="AD859" s="860"/>
      <c r="AE859" s="860"/>
    </row>
    <row r="860" spans="1:31" ht="15.75" customHeight="1" x14ac:dyDescent="0.25">
      <c r="A860" s="860"/>
      <c r="B860" s="860"/>
      <c r="C860" s="860"/>
      <c r="D860" s="860"/>
      <c r="E860" s="860"/>
      <c r="F860" s="860"/>
      <c r="G860" s="868"/>
      <c r="H860" s="860"/>
      <c r="I860" s="860"/>
      <c r="J860" s="860"/>
      <c r="K860" s="860"/>
      <c r="L860" s="860"/>
      <c r="M860" s="860"/>
      <c r="N860" s="860"/>
      <c r="O860" s="860"/>
      <c r="P860" s="860"/>
      <c r="Q860" s="860"/>
      <c r="R860" s="860"/>
      <c r="S860" s="860"/>
      <c r="T860" s="860"/>
      <c r="U860" s="860"/>
      <c r="V860" s="860"/>
      <c r="W860" s="860"/>
      <c r="X860" s="860"/>
      <c r="Y860" s="860"/>
      <c r="Z860" s="860"/>
      <c r="AA860" s="860"/>
      <c r="AB860" s="860"/>
      <c r="AC860" s="860"/>
      <c r="AD860" s="860"/>
      <c r="AE860" s="860"/>
    </row>
    <row r="861" spans="1:31" ht="15.75" customHeight="1" x14ac:dyDescent="0.25">
      <c r="A861" s="860"/>
      <c r="B861" s="860"/>
      <c r="C861" s="860"/>
      <c r="D861" s="860"/>
      <c r="E861" s="860"/>
      <c r="F861" s="860"/>
      <c r="G861" s="868"/>
      <c r="H861" s="860"/>
      <c r="I861" s="860"/>
      <c r="J861" s="860"/>
      <c r="K861" s="860"/>
      <c r="L861" s="860"/>
      <c r="M861" s="860"/>
      <c r="N861" s="860"/>
      <c r="O861" s="860"/>
      <c r="P861" s="860"/>
      <c r="Q861" s="860"/>
      <c r="R861" s="860"/>
      <c r="S861" s="860"/>
      <c r="T861" s="860"/>
      <c r="U861" s="860"/>
      <c r="V861" s="860"/>
      <c r="W861" s="860"/>
      <c r="X861" s="860"/>
      <c r="Y861" s="860"/>
      <c r="Z861" s="860"/>
      <c r="AA861" s="860"/>
      <c r="AB861" s="860"/>
      <c r="AC861" s="860"/>
      <c r="AD861" s="860"/>
      <c r="AE861" s="860"/>
    </row>
    <row r="862" spans="1:31" ht="15.75" customHeight="1" x14ac:dyDescent="0.25">
      <c r="A862" s="860"/>
      <c r="B862" s="860"/>
      <c r="C862" s="860"/>
      <c r="D862" s="860"/>
      <c r="E862" s="860"/>
      <c r="F862" s="860"/>
      <c r="G862" s="868"/>
      <c r="H862" s="860"/>
      <c r="I862" s="860"/>
      <c r="J862" s="860"/>
      <c r="K862" s="860"/>
      <c r="L862" s="860"/>
      <c r="M862" s="860"/>
      <c r="N862" s="860"/>
      <c r="O862" s="860"/>
      <c r="P862" s="860"/>
      <c r="Q862" s="860"/>
      <c r="R862" s="860"/>
      <c r="S862" s="860"/>
      <c r="T862" s="860"/>
      <c r="U862" s="860"/>
      <c r="V862" s="860"/>
      <c r="W862" s="860"/>
      <c r="X862" s="860"/>
      <c r="Y862" s="860"/>
      <c r="Z862" s="860"/>
      <c r="AA862" s="860"/>
      <c r="AB862" s="860"/>
      <c r="AC862" s="860"/>
      <c r="AD862" s="860"/>
      <c r="AE862" s="860"/>
    </row>
    <row r="863" spans="1:31" ht="15.75" customHeight="1" x14ac:dyDescent="0.25">
      <c r="A863" s="860"/>
      <c r="B863" s="860"/>
      <c r="C863" s="860"/>
      <c r="D863" s="860"/>
      <c r="E863" s="860"/>
      <c r="F863" s="860"/>
      <c r="G863" s="868"/>
      <c r="H863" s="860"/>
      <c r="I863" s="860"/>
      <c r="J863" s="860"/>
      <c r="K863" s="860"/>
      <c r="L863" s="860"/>
      <c r="M863" s="860"/>
      <c r="N863" s="860"/>
      <c r="O863" s="860"/>
      <c r="P863" s="860"/>
      <c r="Q863" s="860"/>
      <c r="R863" s="860"/>
      <c r="S863" s="860"/>
      <c r="T863" s="860"/>
      <c r="U863" s="860"/>
      <c r="V863" s="860"/>
      <c r="W863" s="860"/>
      <c r="X863" s="860"/>
      <c r="Y863" s="860"/>
      <c r="Z863" s="860"/>
      <c r="AA863" s="860"/>
      <c r="AB863" s="860"/>
      <c r="AC863" s="860"/>
      <c r="AD863" s="860"/>
      <c r="AE863" s="860"/>
    </row>
    <row r="864" spans="1:31" ht="15.75" customHeight="1" x14ac:dyDescent="0.25">
      <c r="A864" s="860"/>
      <c r="B864" s="860"/>
      <c r="C864" s="860"/>
      <c r="D864" s="860"/>
      <c r="E864" s="860"/>
      <c r="F864" s="860"/>
      <c r="G864" s="868"/>
      <c r="H864" s="860"/>
      <c r="I864" s="860"/>
      <c r="J864" s="860"/>
      <c r="K864" s="860"/>
      <c r="L864" s="860"/>
      <c r="M864" s="860"/>
      <c r="N864" s="860"/>
      <c r="O864" s="860"/>
      <c r="P864" s="860"/>
      <c r="Q864" s="860"/>
      <c r="R864" s="860"/>
      <c r="S864" s="860"/>
      <c r="T864" s="860"/>
      <c r="U864" s="860"/>
      <c r="V864" s="860"/>
      <c r="W864" s="860"/>
      <c r="X864" s="860"/>
      <c r="Y864" s="860"/>
      <c r="Z864" s="860"/>
      <c r="AA864" s="860"/>
      <c r="AB864" s="860"/>
      <c r="AC864" s="860"/>
      <c r="AD864" s="860"/>
      <c r="AE864" s="860"/>
    </row>
    <row r="865" spans="1:31" ht="15.75" customHeight="1" x14ac:dyDescent="0.25">
      <c r="A865" s="860"/>
      <c r="B865" s="860"/>
      <c r="C865" s="860"/>
      <c r="D865" s="860"/>
      <c r="E865" s="860"/>
      <c r="F865" s="860"/>
      <c r="G865" s="868"/>
      <c r="H865" s="860"/>
      <c r="I865" s="860"/>
      <c r="J865" s="860"/>
      <c r="K865" s="860"/>
      <c r="L865" s="860"/>
      <c r="M865" s="860"/>
      <c r="N865" s="860"/>
      <c r="O865" s="860"/>
      <c r="P865" s="860"/>
      <c r="Q865" s="860"/>
      <c r="R865" s="860"/>
      <c r="S865" s="860"/>
      <c r="T865" s="860"/>
      <c r="U865" s="860"/>
      <c r="V865" s="860"/>
      <c r="W865" s="860"/>
      <c r="X865" s="860"/>
      <c r="Y865" s="860"/>
      <c r="Z865" s="860"/>
      <c r="AA865" s="860"/>
      <c r="AB865" s="860"/>
      <c r="AC865" s="860"/>
      <c r="AD865" s="860"/>
      <c r="AE865" s="860"/>
    </row>
    <row r="866" spans="1:31" ht="15.75" customHeight="1" x14ac:dyDescent="0.25">
      <c r="A866" s="860"/>
      <c r="B866" s="860"/>
      <c r="C866" s="860"/>
      <c r="D866" s="860"/>
      <c r="E866" s="860"/>
      <c r="F866" s="860"/>
      <c r="G866" s="868"/>
      <c r="H866" s="860"/>
      <c r="I866" s="860"/>
      <c r="J866" s="860"/>
      <c r="K866" s="860"/>
      <c r="L866" s="860"/>
      <c r="M866" s="860"/>
      <c r="N866" s="860"/>
      <c r="O866" s="860"/>
      <c r="P866" s="860"/>
      <c r="Q866" s="860"/>
      <c r="R866" s="860"/>
      <c r="S866" s="860"/>
      <c r="T866" s="860"/>
      <c r="U866" s="860"/>
      <c r="V866" s="860"/>
      <c r="W866" s="860"/>
      <c r="X866" s="860"/>
      <c r="Y866" s="860"/>
      <c r="Z866" s="860"/>
      <c r="AA866" s="860"/>
      <c r="AB866" s="860"/>
      <c r="AC866" s="860"/>
      <c r="AD866" s="860"/>
      <c r="AE866" s="860"/>
    </row>
    <row r="867" spans="1:31" ht="15.75" customHeight="1" x14ac:dyDescent="0.25">
      <c r="A867" s="860"/>
      <c r="B867" s="860"/>
      <c r="C867" s="860"/>
      <c r="D867" s="860"/>
      <c r="E867" s="860"/>
      <c r="F867" s="860"/>
      <c r="G867" s="868"/>
      <c r="H867" s="860"/>
      <c r="I867" s="860"/>
      <c r="J867" s="860"/>
      <c r="K867" s="860"/>
      <c r="L867" s="860"/>
      <c r="M867" s="860"/>
      <c r="N867" s="860"/>
      <c r="O867" s="860"/>
      <c r="P867" s="860"/>
      <c r="Q867" s="860"/>
      <c r="R867" s="860"/>
      <c r="S867" s="860"/>
      <c r="T867" s="860"/>
      <c r="U867" s="860"/>
      <c r="V867" s="860"/>
      <c r="W867" s="860"/>
      <c r="X867" s="860"/>
      <c r="Y867" s="860"/>
      <c r="Z867" s="860"/>
      <c r="AA867" s="860"/>
      <c r="AB867" s="860"/>
      <c r="AC867" s="860"/>
      <c r="AD867" s="860"/>
      <c r="AE867" s="860"/>
    </row>
    <row r="868" spans="1:31" ht="15.75" customHeight="1" x14ac:dyDescent="0.25">
      <c r="A868" s="860"/>
      <c r="B868" s="860"/>
      <c r="C868" s="860"/>
      <c r="D868" s="860"/>
      <c r="E868" s="860"/>
      <c r="F868" s="860"/>
      <c r="G868" s="868"/>
      <c r="H868" s="860"/>
      <c r="I868" s="860"/>
      <c r="J868" s="860"/>
      <c r="K868" s="860"/>
      <c r="L868" s="860"/>
      <c r="M868" s="860"/>
      <c r="N868" s="860"/>
      <c r="O868" s="860"/>
      <c r="P868" s="860"/>
      <c r="Q868" s="860"/>
      <c r="R868" s="860"/>
      <c r="S868" s="860"/>
      <c r="T868" s="860"/>
      <c r="U868" s="860"/>
      <c r="V868" s="860"/>
      <c r="W868" s="860"/>
      <c r="X868" s="860"/>
      <c r="Y868" s="860"/>
      <c r="Z868" s="860"/>
      <c r="AA868" s="860"/>
      <c r="AB868" s="860"/>
      <c r="AC868" s="860"/>
      <c r="AD868" s="860"/>
      <c r="AE868" s="860"/>
    </row>
    <row r="869" spans="1:31" ht="15.75" customHeight="1" x14ac:dyDescent="0.25">
      <c r="A869" s="860"/>
      <c r="B869" s="860"/>
      <c r="C869" s="860"/>
      <c r="D869" s="860"/>
      <c r="E869" s="860"/>
      <c r="F869" s="860"/>
      <c r="G869" s="868"/>
      <c r="H869" s="860"/>
      <c r="I869" s="860"/>
      <c r="J869" s="860"/>
      <c r="K869" s="860"/>
      <c r="L869" s="860"/>
      <c r="M869" s="860"/>
      <c r="N869" s="860"/>
      <c r="O869" s="860"/>
      <c r="P869" s="860"/>
      <c r="Q869" s="860"/>
      <c r="R869" s="860"/>
      <c r="S869" s="860"/>
      <c r="T869" s="860"/>
      <c r="U869" s="860"/>
      <c r="V869" s="860"/>
      <c r="W869" s="860"/>
      <c r="X869" s="860"/>
      <c r="Y869" s="860"/>
      <c r="Z869" s="860"/>
      <c r="AA869" s="860"/>
      <c r="AB869" s="860"/>
      <c r="AC869" s="860"/>
      <c r="AD869" s="860"/>
      <c r="AE869" s="860"/>
    </row>
    <row r="870" spans="1:31" ht="15.75" customHeight="1" x14ac:dyDescent="0.25">
      <c r="A870" s="860"/>
      <c r="B870" s="860"/>
      <c r="C870" s="860"/>
      <c r="D870" s="860"/>
      <c r="E870" s="860"/>
      <c r="F870" s="860"/>
      <c r="G870" s="868"/>
      <c r="H870" s="860"/>
      <c r="I870" s="860"/>
      <c r="J870" s="860"/>
      <c r="K870" s="860"/>
      <c r="L870" s="860"/>
      <c r="M870" s="860"/>
      <c r="N870" s="860"/>
      <c r="O870" s="860"/>
      <c r="P870" s="860"/>
      <c r="Q870" s="860"/>
      <c r="R870" s="860"/>
      <c r="S870" s="860"/>
      <c r="T870" s="860"/>
      <c r="U870" s="860"/>
      <c r="V870" s="860"/>
      <c r="W870" s="860"/>
      <c r="X870" s="860"/>
      <c r="Y870" s="860"/>
      <c r="Z870" s="860"/>
      <c r="AA870" s="860"/>
      <c r="AB870" s="860"/>
      <c r="AC870" s="860"/>
      <c r="AD870" s="860"/>
      <c r="AE870" s="860"/>
    </row>
    <row r="871" spans="1:31" ht="15.75" customHeight="1" x14ac:dyDescent="0.25">
      <c r="A871" s="860"/>
      <c r="B871" s="860"/>
      <c r="C871" s="860"/>
      <c r="D871" s="860"/>
      <c r="E871" s="860"/>
      <c r="F871" s="860"/>
      <c r="G871" s="868"/>
      <c r="H871" s="860"/>
      <c r="I871" s="860"/>
      <c r="J871" s="860"/>
      <c r="K871" s="860"/>
      <c r="L871" s="860"/>
      <c r="M871" s="860"/>
      <c r="N871" s="860"/>
      <c r="O871" s="860"/>
      <c r="P871" s="860"/>
      <c r="Q871" s="860"/>
      <c r="R871" s="860"/>
      <c r="S871" s="860"/>
      <c r="T871" s="860"/>
      <c r="U871" s="860"/>
      <c r="V871" s="860"/>
      <c r="W871" s="860"/>
      <c r="X871" s="860"/>
      <c r="Y871" s="860"/>
      <c r="Z871" s="860"/>
      <c r="AA871" s="860"/>
      <c r="AB871" s="860"/>
      <c r="AC871" s="860"/>
      <c r="AD871" s="860"/>
      <c r="AE871" s="860"/>
    </row>
    <row r="872" spans="1:31" ht="15.75" customHeight="1" x14ac:dyDescent="0.25">
      <c r="A872" s="860"/>
      <c r="B872" s="860"/>
      <c r="C872" s="860"/>
      <c r="D872" s="860"/>
      <c r="E872" s="860"/>
      <c r="F872" s="860"/>
      <c r="G872" s="868"/>
      <c r="H872" s="860"/>
      <c r="I872" s="860"/>
      <c r="J872" s="860"/>
      <c r="K872" s="860"/>
      <c r="L872" s="860"/>
      <c r="M872" s="860"/>
      <c r="N872" s="860"/>
      <c r="O872" s="860"/>
      <c r="P872" s="860"/>
      <c r="Q872" s="860"/>
      <c r="R872" s="860"/>
      <c r="S872" s="860"/>
      <c r="T872" s="860"/>
      <c r="U872" s="860"/>
      <c r="V872" s="860"/>
      <c r="W872" s="860"/>
      <c r="X872" s="860"/>
      <c r="Y872" s="860"/>
      <c r="Z872" s="860"/>
      <c r="AA872" s="860"/>
      <c r="AB872" s="860"/>
      <c r="AC872" s="860"/>
      <c r="AD872" s="860"/>
      <c r="AE872" s="860"/>
    </row>
    <row r="873" spans="1:31" ht="15.75" customHeight="1" x14ac:dyDescent="0.25">
      <c r="A873" s="860"/>
      <c r="B873" s="860"/>
      <c r="C873" s="860"/>
      <c r="D873" s="860"/>
      <c r="E873" s="860"/>
      <c r="F873" s="860"/>
      <c r="G873" s="868"/>
      <c r="H873" s="860"/>
      <c r="I873" s="860"/>
      <c r="J873" s="860"/>
      <c r="K873" s="860"/>
      <c r="L873" s="860"/>
      <c r="M873" s="860"/>
      <c r="N873" s="860"/>
      <c r="O873" s="860"/>
      <c r="P873" s="860"/>
      <c r="Q873" s="860"/>
      <c r="R873" s="860"/>
      <c r="S873" s="860"/>
      <c r="T873" s="860"/>
      <c r="U873" s="860"/>
      <c r="V873" s="860"/>
      <c r="W873" s="860"/>
      <c r="X873" s="860"/>
      <c r="Y873" s="860"/>
      <c r="Z873" s="860"/>
      <c r="AA873" s="860"/>
      <c r="AB873" s="860"/>
      <c r="AC873" s="860"/>
      <c r="AD873" s="860"/>
      <c r="AE873" s="860"/>
    </row>
    <row r="874" spans="1:31" ht="15.75" customHeight="1" x14ac:dyDescent="0.25">
      <c r="A874" s="860"/>
      <c r="B874" s="860"/>
      <c r="C874" s="860"/>
      <c r="D874" s="860"/>
      <c r="E874" s="860"/>
      <c r="F874" s="860"/>
      <c r="G874" s="868"/>
      <c r="H874" s="860"/>
      <c r="I874" s="860"/>
      <c r="J874" s="860"/>
      <c r="K874" s="860"/>
      <c r="L874" s="860"/>
      <c r="M874" s="860"/>
      <c r="N874" s="860"/>
      <c r="O874" s="860"/>
      <c r="P874" s="860"/>
      <c r="Q874" s="860"/>
      <c r="R874" s="860"/>
      <c r="S874" s="860"/>
      <c r="T874" s="860"/>
      <c r="U874" s="860"/>
      <c r="V874" s="860"/>
      <c r="W874" s="860"/>
      <c r="X874" s="860"/>
      <c r="Y874" s="860"/>
      <c r="Z874" s="860"/>
      <c r="AA874" s="860"/>
      <c r="AB874" s="860"/>
      <c r="AC874" s="860"/>
      <c r="AD874" s="860"/>
      <c r="AE874" s="860"/>
    </row>
    <row r="875" spans="1:31" ht="15.75" customHeight="1" x14ac:dyDescent="0.25">
      <c r="A875" s="860"/>
      <c r="B875" s="860"/>
      <c r="C875" s="860"/>
      <c r="D875" s="860"/>
      <c r="E875" s="860"/>
      <c r="F875" s="860"/>
      <c r="G875" s="868"/>
      <c r="H875" s="860"/>
      <c r="I875" s="860"/>
      <c r="J875" s="860"/>
      <c r="K875" s="860"/>
      <c r="L875" s="860"/>
      <c r="M875" s="860"/>
      <c r="N875" s="860"/>
      <c r="O875" s="860"/>
      <c r="P875" s="860"/>
      <c r="Q875" s="860"/>
      <c r="R875" s="860"/>
      <c r="S875" s="860"/>
      <c r="T875" s="860"/>
      <c r="U875" s="860"/>
      <c r="V875" s="860"/>
      <c r="W875" s="860"/>
      <c r="X875" s="860"/>
      <c r="Y875" s="860"/>
      <c r="Z875" s="860"/>
      <c r="AA875" s="860"/>
      <c r="AB875" s="860"/>
      <c r="AC875" s="860"/>
      <c r="AD875" s="860"/>
      <c r="AE875" s="860"/>
    </row>
    <row r="876" spans="1:31" ht="15.75" customHeight="1" x14ac:dyDescent="0.25">
      <c r="A876" s="860"/>
      <c r="B876" s="860"/>
      <c r="C876" s="860"/>
      <c r="D876" s="860"/>
      <c r="E876" s="860"/>
      <c r="F876" s="860"/>
      <c r="G876" s="868"/>
      <c r="H876" s="860"/>
      <c r="I876" s="860"/>
      <c r="J876" s="860"/>
      <c r="K876" s="860"/>
      <c r="L876" s="860"/>
      <c r="M876" s="860"/>
      <c r="N876" s="860"/>
      <c r="O876" s="860"/>
      <c r="P876" s="860"/>
      <c r="Q876" s="860"/>
      <c r="R876" s="860"/>
      <c r="S876" s="860"/>
      <c r="T876" s="860"/>
      <c r="U876" s="860"/>
      <c r="V876" s="860"/>
      <c r="W876" s="860"/>
      <c r="X876" s="860"/>
      <c r="Y876" s="860"/>
      <c r="Z876" s="860"/>
      <c r="AA876" s="860"/>
      <c r="AB876" s="860"/>
      <c r="AC876" s="860"/>
      <c r="AD876" s="860"/>
      <c r="AE876" s="860"/>
    </row>
    <row r="877" spans="1:31" ht="15.75" customHeight="1" x14ac:dyDescent="0.25">
      <c r="A877" s="860"/>
      <c r="B877" s="860"/>
      <c r="C877" s="860"/>
      <c r="D877" s="860"/>
      <c r="E877" s="860"/>
      <c r="F877" s="860"/>
      <c r="G877" s="868"/>
      <c r="H877" s="860"/>
      <c r="I877" s="860"/>
      <c r="J877" s="860"/>
      <c r="K877" s="860"/>
      <c r="L877" s="860"/>
      <c r="M877" s="860"/>
      <c r="N877" s="860"/>
      <c r="O877" s="860"/>
      <c r="P877" s="860"/>
      <c r="Q877" s="860"/>
      <c r="R877" s="860"/>
      <c r="S877" s="860"/>
      <c r="T877" s="860"/>
      <c r="U877" s="860"/>
      <c r="V877" s="860"/>
      <c r="W877" s="860"/>
      <c r="X877" s="860"/>
      <c r="Y877" s="860"/>
      <c r="Z877" s="860"/>
      <c r="AA877" s="860"/>
      <c r="AB877" s="860"/>
      <c r="AC877" s="860"/>
      <c r="AD877" s="860"/>
      <c r="AE877" s="860"/>
    </row>
    <row r="878" spans="1:31" ht="15.75" customHeight="1" x14ac:dyDescent="0.25">
      <c r="A878" s="860"/>
      <c r="B878" s="860"/>
      <c r="C878" s="860"/>
      <c r="D878" s="860"/>
      <c r="E878" s="860"/>
      <c r="F878" s="860"/>
      <c r="G878" s="868"/>
      <c r="H878" s="860"/>
      <c r="I878" s="860"/>
      <c r="J878" s="860"/>
      <c r="K878" s="860"/>
      <c r="L878" s="860"/>
      <c r="M878" s="860"/>
      <c r="N878" s="860"/>
      <c r="O878" s="860"/>
      <c r="P878" s="860"/>
      <c r="Q878" s="860"/>
      <c r="R878" s="860"/>
      <c r="S878" s="860"/>
      <c r="T878" s="860"/>
      <c r="U878" s="860"/>
      <c r="V878" s="860"/>
      <c r="W878" s="860"/>
      <c r="X878" s="860"/>
      <c r="Y878" s="860"/>
      <c r="Z878" s="860"/>
      <c r="AA878" s="860"/>
      <c r="AB878" s="860"/>
      <c r="AC878" s="860"/>
      <c r="AD878" s="860"/>
      <c r="AE878" s="860"/>
    </row>
    <row r="879" spans="1:31" ht="15.75" customHeight="1" x14ac:dyDescent="0.25">
      <c r="A879" s="860"/>
      <c r="B879" s="860"/>
      <c r="C879" s="860"/>
      <c r="D879" s="860"/>
      <c r="E879" s="860"/>
      <c r="F879" s="860"/>
      <c r="G879" s="868"/>
      <c r="H879" s="860"/>
      <c r="I879" s="860"/>
      <c r="J879" s="860"/>
      <c r="K879" s="860"/>
      <c r="L879" s="860"/>
      <c r="M879" s="860"/>
      <c r="N879" s="860"/>
      <c r="O879" s="860"/>
      <c r="P879" s="860"/>
      <c r="Q879" s="860"/>
      <c r="R879" s="860"/>
      <c r="S879" s="860"/>
      <c r="T879" s="860"/>
      <c r="U879" s="860"/>
      <c r="V879" s="860"/>
      <c r="W879" s="860"/>
      <c r="X879" s="860"/>
      <c r="Y879" s="860"/>
      <c r="Z879" s="860"/>
      <c r="AA879" s="860"/>
      <c r="AB879" s="860"/>
      <c r="AC879" s="860"/>
      <c r="AD879" s="860"/>
      <c r="AE879" s="860"/>
    </row>
    <row r="880" spans="1:31" ht="15.75" customHeight="1" x14ac:dyDescent="0.25">
      <c r="A880" s="860"/>
      <c r="B880" s="860"/>
      <c r="C880" s="860"/>
      <c r="D880" s="860"/>
      <c r="E880" s="860"/>
      <c r="F880" s="860"/>
      <c r="G880" s="868"/>
      <c r="H880" s="860"/>
      <c r="I880" s="860"/>
      <c r="J880" s="860"/>
      <c r="K880" s="860"/>
      <c r="L880" s="860"/>
      <c r="M880" s="860"/>
      <c r="N880" s="860"/>
      <c r="O880" s="860"/>
      <c r="P880" s="860"/>
      <c r="Q880" s="860"/>
      <c r="R880" s="860"/>
      <c r="S880" s="860"/>
      <c r="T880" s="860"/>
      <c r="U880" s="860"/>
      <c r="V880" s="860"/>
      <c r="W880" s="860"/>
      <c r="X880" s="860"/>
      <c r="Y880" s="860"/>
      <c r="Z880" s="860"/>
      <c r="AA880" s="860"/>
      <c r="AB880" s="860"/>
      <c r="AC880" s="860"/>
      <c r="AD880" s="860"/>
      <c r="AE880" s="860"/>
    </row>
    <row r="881" spans="1:31" ht="15.75" customHeight="1" x14ac:dyDescent="0.25">
      <c r="A881" s="860"/>
      <c r="B881" s="860"/>
      <c r="C881" s="860"/>
      <c r="D881" s="860"/>
      <c r="E881" s="860"/>
      <c r="F881" s="860"/>
      <c r="G881" s="868"/>
      <c r="H881" s="860"/>
      <c r="I881" s="860"/>
      <c r="J881" s="860"/>
      <c r="K881" s="860"/>
      <c r="L881" s="860"/>
      <c r="M881" s="860"/>
      <c r="N881" s="860"/>
      <c r="O881" s="860"/>
      <c r="P881" s="860"/>
      <c r="Q881" s="860"/>
      <c r="R881" s="860"/>
      <c r="S881" s="860"/>
      <c r="T881" s="860"/>
      <c r="U881" s="860"/>
      <c r="V881" s="860"/>
      <c r="W881" s="860"/>
      <c r="X881" s="860"/>
      <c r="Y881" s="860"/>
      <c r="Z881" s="860"/>
      <c r="AA881" s="860"/>
      <c r="AB881" s="860"/>
      <c r="AC881" s="860"/>
      <c r="AD881" s="860"/>
      <c r="AE881" s="860"/>
    </row>
    <row r="882" spans="1:31" ht="15.75" customHeight="1" x14ac:dyDescent="0.25">
      <c r="A882" s="860"/>
      <c r="B882" s="860"/>
      <c r="C882" s="860"/>
      <c r="D882" s="860"/>
      <c r="E882" s="860"/>
      <c r="F882" s="860"/>
      <c r="G882" s="868"/>
      <c r="H882" s="860"/>
      <c r="I882" s="860"/>
      <c r="J882" s="860"/>
      <c r="K882" s="860"/>
      <c r="L882" s="860"/>
      <c r="M882" s="860"/>
      <c r="N882" s="860"/>
      <c r="O882" s="860"/>
      <c r="P882" s="860"/>
      <c r="Q882" s="860"/>
      <c r="R882" s="860"/>
      <c r="S882" s="860"/>
      <c r="T882" s="860"/>
      <c r="U882" s="860"/>
      <c r="V882" s="860"/>
      <c r="W882" s="860"/>
      <c r="X882" s="860"/>
      <c r="Y882" s="860"/>
      <c r="Z882" s="860"/>
      <c r="AA882" s="860"/>
      <c r="AB882" s="860"/>
      <c r="AC882" s="860"/>
      <c r="AD882" s="860"/>
      <c r="AE882" s="860"/>
    </row>
    <row r="883" spans="1:31" ht="15.75" customHeight="1" x14ac:dyDescent="0.25">
      <c r="A883" s="860"/>
      <c r="B883" s="860"/>
      <c r="C883" s="860"/>
      <c r="D883" s="860"/>
      <c r="E883" s="860"/>
      <c r="F883" s="860"/>
      <c r="G883" s="868"/>
      <c r="H883" s="860"/>
      <c r="I883" s="860"/>
      <c r="J883" s="860"/>
      <c r="K883" s="860"/>
      <c r="L883" s="860"/>
      <c r="M883" s="860"/>
      <c r="N883" s="860"/>
      <c r="O883" s="860"/>
      <c r="P883" s="860"/>
      <c r="Q883" s="860"/>
      <c r="R883" s="860"/>
      <c r="S883" s="860"/>
      <c r="T883" s="860"/>
      <c r="U883" s="860"/>
      <c r="V883" s="860"/>
      <c r="W883" s="860"/>
      <c r="X883" s="860"/>
      <c r="Y883" s="860"/>
      <c r="Z883" s="860"/>
      <c r="AA883" s="860"/>
      <c r="AB883" s="860"/>
      <c r="AC883" s="860"/>
      <c r="AD883" s="860"/>
      <c r="AE883" s="860"/>
    </row>
    <row r="884" spans="1:31" ht="15.75" customHeight="1" x14ac:dyDescent="0.25">
      <c r="A884" s="860"/>
      <c r="B884" s="860"/>
      <c r="C884" s="860"/>
      <c r="D884" s="860"/>
      <c r="E884" s="860"/>
      <c r="F884" s="860"/>
      <c r="G884" s="868"/>
      <c r="H884" s="860"/>
      <c r="I884" s="860"/>
      <c r="J884" s="860"/>
      <c r="K884" s="860"/>
      <c r="L884" s="860"/>
      <c r="M884" s="860"/>
      <c r="N884" s="860"/>
      <c r="O884" s="860"/>
      <c r="P884" s="860"/>
      <c r="Q884" s="860"/>
      <c r="R884" s="860"/>
      <c r="S884" s="860"/>
      <c r="T884" s="860"/>
      <c r="U884" s="860"/>
      <c r="V884" s="860"/>
      <c r="W884" s="860"/>
      <c r="X884" s="860"/>
      <c r="Y884" s="860"/>
      <c r="Z884" s="860"/>
      <c r="AA884" s="860"/>
      <c r="AB884" s="860"/>
      <c r="AC884" s="860"/>
      <c r="AD884" s="860"/>
      <c r="AE884" s="860"/>
    </row>
    <row r="885" spans="1:31" ht="15.75" customHeight="1" x14ac:dyDescent="0.25">
      <c r="A885" s="860"/>
      <c r="B885" s="860"/>
      <c r="C885" s="860"/>
      <c r="D885" s="860"/>
      <c r="E885" s="860"/>
      <c r="F885" s="860"/>
      <c r="G885" s="868"/>
      <c r="H885" s="860"/>
      <c r="I885" s="860"/>
      <c r="J885" s="860"/>
      <c r="K885" s="860"/>
      <c r="L885" s="860"/>
      <c r="M885" s="860"/>
      <c r="N885" s="860"/>
      <c r="O885" s="860"/>
      <c r="P885" s="860"/>
      <c r="Q885" s="860"/>
      <c r="R885" s="860"/>
      <c r="S885" s="860"/>
      <c r="T885" s="860"/>
      <c r="U885" s="860"/>
      <c r="V885" s="860"/>
      <c r="W885" s="860"/>
      <c r="X885" s="860"/>
      <c r="Y885" s="860"/>
      <c r="Z885" s="860"/>
      <c r="AA885" s="860"/>
      <c r="AB885" s="860"/>
      <c r="AC885" s="860"/>
      <c r="AD885" s="860"/>
      <c r="AE885" s="860"/>
    </row>
    <row r="886" spans="1:31" ht="15.75" customHeight="1" x14ac:dyDescent="0.25">
      <c r="A886" s="860"/>
      <c r="B886" s="860"/>
      <c r="C886" s="860"/>
      <c r="D886" s="860"/>
      <c r="E886" s="860"/>
      <c r="F886" s="860"/>
      <c r="G886" s="868"/>
      <c r="H886" s="860"/>
      <c r="I886" s="860"/>
      <c r="J886" s="860"/>
      <c r="K886" s="860"/>
      <c r="L886" s="860"/>
      <c r="M886" s="860"/>
      <c r="N886" s="860"/>
      <c r="O886" s="860"/>
      <c r="P886" s="860"/>
      <c r="Q886" s="860"/>
      <c r="R886" s="860"/>
      <c r="S886" s="860"/>
      <c r="T886" s="860"/>
      <c r="U886" s="860"/>
      <c r="V886" s="860"/>
      <c r="W886" s="860"/>
      <c r="X886" s="860"/>
      <c r="Y886" s="860"/>
      <c r="Z886" s="860"/>
      <c r="AA886" s="860"/>
      <c r="AB886" s="860"/>
      <c r="AC886" s="860"/>
      <c r="AD886" s="860"/>
      <c r="AE886" s="860"/>
    </row>
    <row r="887" spans="1:31" ht="15.75" customHeight="1" x14ac:dyDescent="0.25">
      <c r="A887" s="860"/>
      <c r="B887" s="860"/>
      <c r="C887" s="860"/>
      <c r="D887" s="860"/>
      <c r="E887" s="860"/>
      <c r="F887" s="860"/>
      <c r="G887" s="868"/>
      <c r="H887" s="860"/>
      <c r="I887" s="860"/>
      <c r="J887" s="860"/>
      <c r="K887" s="860"/>
      <c r="L887" s="860"/>
      <c r="M887" s="860"/>
      <c r="N887" s="860"/>
      <c r="O887" s="860"/>
      <c r="P887" s="860"/>
      <c r="Q887" s="860"/>
      <c r="R887" s="860"/>
      <c r="S887" s="860"/>
      <c r="T887" s="860"/>
      <c r="U887" s="860"/>
      <c r="V887" s="860"/>
      <c r="W887" s="860"/>
      <c r="X887" s="860"/>
      <c r="Y887" s="860"/>
      <c r="Z887" s="860"/>
      <c r="AA887" s="860"/>
      <c r="AB887" s="860"/>
      <c r="AC887" s="860"/>
      <c r="AD887" s="860"/>
      <c r="AE887" s="860"/>
    </row>
    <row r="888" spans="1:31" ht="15.75" customHeight="1" x14ac:dyDescent="0.25">
      <c r="A888" s="860"/>
      <c r="B888" s="860"/>
      <c r="C888" s="860"/>
      <c r="D888" s="860"/>
      <c r="E888" s="860"/>
      <c r="F888" s="860"/>
      <c r="G888" s="868"/>
      <c r="H888" s="860"/>
      <c r="I888" s="860"/>
      <c r="J888" s="860"/>
      <c r="K888" s="860"/>
      <c r="L888" s="860"/>
      <c r="M888" s="860"/>
      <c r="N888" s="860"/>
      <c r="O888" s="860"/>
      <c r="P888" s="860"/>
      <c r="Q888" s="860"/>
      <c r="R888" s="860"/>
      <c r="S888" s="860"/>
      <c r="T888" s="860"/>
      <c r="U888" s="860"/>
      <c r="V888" s="860"/>
      <c r="W888" s="860"/>
      <c r="X888" s="860"/>
      <c r="Y888" s="860"/>
      <c r="Z888" s="860"/>
      <c r="AA888" s="860"/>
      <c r="AB888" s="860"/>
      <c r="AC888" s="860"/>
      <c r="AD888" s="860"/>
      <c r="AE888" s="860"/>
    </row>
    <row r="889" spans="1:31" ht="15.75" customHeight="1" x14ac:dyDescent="0.25">
      <c r="A889" s="860"/>
      <c r="B889" s="860"/>
      <c r="C889" s="860"/>
      <c r="D889" s="860"/>
      <c r="E889" s="860"/>
      <c r="F889" s="860"/>
      <c r="G889" s="868"/>
      <c r="H889" s="860"/>
      <c r="I889" s="860"/>
      <c r="J889" s="860"/>
      <c r="K889" s="860"/>
      <c r="L889" s="860"/>
      <c r="M889" s="860"/>
      <c r="N889" s="860"/>
      <c r="O889" s="860"/>
      <c r="P889" s="860"/>
      <c r="Q889" s="860"/>
      <c r="R889" s="860"/>
      <c r="S889" s="860"/>
      <c r="T889" s="860"/>
      <c r="U889" s="860"/>
      <c r="V889" s="860"/>
      <c r="W889" s="860"/>
      <c r="X889" s="860"/>
      <c r="Y889" s="860"/>
      <c r="Z889" s="860"/>
      <c r="AA889" s="860"/>
      <c r="AB889" s="860"/>
      <c r="AC889" s="860"/>
      <c r="AD889" s="860"/>
      <c r="AE889" s="860"/>
    </row>
    <row r="890" spans="1:31" ht="15.75" customHeight="1" x14ac:dyDescent="0.25">
      <c r="A890" s="860"/>
      <c r="B890" s="860"/>
      <c r="C890" s="860"/>
      <c r="D890" s="860"/>
      <c r="E890" s="860"/>
      <c r="F890" s="860"/>
      <c r="G890" s="868"/>
      <c r="H890" s="860"/>
      <c r="I890" s="860"/>
      <c r="J890" s="860"/>
      <c r="K890" s="860"/>
      <c r="L890" s="860"/>
      <c r="M890" s="860"/>
      <c r="N890" s="860"/>
      <c r="O890" s="860"/>
      <c r="P890" s="860"/>
      <c r="Q890" s="860"/>
      <c r="R890" s="860"/>
      <c r="S890" s="860"/>
      <c r="T890" s="860"/>
      <c r="U890" s="860"/>
      <c r="V890" s="860"/>
      <c r="W890" s="860"/>
      <c r="X890" s="860"/>
      <c r="Y890" s="860"/>
      <c r="Z890" s="860"/>
      <c r="AA890" s="860"/>
      <c r="AB890" s="860"/>
      <c r="AC890" s="860"/>
      <c r="AD890" s="860"/>
      <c r="AE890" s="860"/>
    </row>
    <row r="891" spans="1:31" ht="15.75" customHeight="1" x14ac:dyDescent="0.25">
      <c r="A891" s="860"/>
      <c r="B891" s="860"/>
      <c r="C891" s="860"/>
      <c r="D891" s="860"/>
      <c r="E891" s="860"/>
      <c r="F891" s="860"/>
      <c r="G891" s="868"/>
      <c r="H891" s="860"/>
      <c r="I891" s="860"/>
      <c r="J891" s="860"/>
      <c r="K891" s="860"/>
      <c r="L891" s="860"/>
      <c r="M891" s="860"/>
      <c r="N891" s="860"/>
      <c r="O891" s="860"/>
      <c r="P891" s="860"/>
      <c r="Q891" s="860"/>
      <c r="R891" s="860"/>
      <c r="S891" s="860"/>
      <c r="T891" s="860"/>
      <c r="U891" s="860"/>
      <c r="V891" s="860"/>
      <c r="W891" s="860"/>
      <c r="X891" s="860"/>
      <c r="Y891" s="860"/>
      <c r="Z891" s="860"/>
      <c r="AA891" s="860"/>
      <c r="AB891" s="860"/>
      <c r="AC891" s="860"/>
      <c r="AD891" s="860"/>
      <c r="AE891" s="860"/>
    </row>
    <row r="892" spans="1:31" ht="15.75" customHeight="1" x14ac:dyDescent="0.25">
      <c r="A892" s="860"/>
      <c r="B892" s="860"/>
      <c r="C892" s="860"/>
      <c r="D892" s="860"/>
      <c r="E892" s="860"/>
      <c r="F892" s="860"/>
      <c r="G892" s="868"/>
      <c r="H892" s="860"/>
      <c r="I892" s="860"/>
      <c r="J892" s="860"/>
      <c r="K892" s="860"/>
      <c r="L892" s="860"/>
      <c r="M892" s="860"/>
      <c r="N892" s="860"/>
      <c r="O892" s="860"/>
      <c r="P892" s="860"/>
      <c r="Q892" s="860"/>
      <c r="R892" s="860"/>
      <c r="S892" s="860"/>
      <c r="T892" s="860"/>
      <c r="U892" s="860"/>
      <c r="V892" s="860"/>
      <c r="W892" s="860"/>
      <c r="X892" s="860"/>
      <c r="Y892" s="860"/>
      <c r="Z892" s="860"/>
      <c r="AA892" s="860"/>
      <c r="AB892" s="860"/>
      <c r="AC892" s="860"/>
      <c r="AD892" s="860"/>
      <c r="AE892" s="860"/>
    </row>
    <row r="893" spans="1:31" ht="15.75" customHeight="1" x14ac:dyDescent="0.25">
      <c r="A893" s="860"/>
      <c r="B893" s="860"/>
      <c r="C893" s="860"/>
      <c r="D893" s="860"/>
      <c r="E893" s="860"/>
      <c r="F893" s="860"/>
      <c r="G893" s="868"/>
      <c r="H893" s="860"/>
      <c r="I893" s="860"/>
      <c r="J893" s="860"/>
      <c r="K893" s="860"/>
      <c r="L893" s="860"/>
      <c r="M893" s="860"/>
      <c r="N893" s="860"/>
      <c r="O893" s="860"/>
      <c r="P893" s="860"/>
      <c r="Q893" s="860"/>
      <c r="R893" s="860"/>
      <c r="S893" s="860"/>
      <c r="T893" s="860"/>
      <c r="U893" s="860"/>
      <c r="V893" s="860"/>
      <c r="W893" s="860"/>
      <c r="X893" s="860"/>
      <c r="Y893" s="860"/>
      <c r="Z893" s="860"/>
      <c r="AA893" s="860"/>
      <c r="AB893" s="860"/>
      <c r="AC893" s="860"/>
      <c r="AD893" s="860"/>
      <c r="AE893" s="860"/>
    </row>
    <row r="894" spans="1:31" ht="15.75" customHeight="1" x14ac:dyDescent="0.25">
      <c r="A894" s="860"/>
      <c r="B894" s="860"/>
      <c r="C894" s="860"/>
      <c r="D894" s="860"/>
      <c r="E894" s="860"/>
      <c r="F894" s="860"/>
      <c r="G894" s="868"/>
      <c r="H894" s="860"/>
      <c r="I894" s="860"/>
      <c r="J894" s="860"/>
      <c r="K894" s="860"/>
      <c r="L894" s="860"/>
      <c r="M894" s="860"/>
      <c r="N894" s="860"/>
      <c r="O894" s="860"/>
      <c r="P894" s="860"/>
      <c r="Q894" s="860"/>
      <c r="R894" s="860"/>
      <c r="S894" s="860"/>
      <c r="T894" s="860"/>
      <c r="U894" s="860"/>
      <c r="V894" s="860"/>
      <c r="W894" s="860"/>
      <c r="X894" s="860"/>
      <c r="Y894" s="860"/>
      <c r="Z894" s="860"/>
      <c r="AA894" s="860"/>
      <c r="AB894" s="860"/>
      <c r="AC894" s="860"/>
      <c r="AD894" s="860"/>
      <c r="AE894" s="860"/>
    </row>
    <row r="895" spans="1:31" ht="15.75" customHeight="1" x14ac:dyDescent="0.25">
      <c r="A895" s="860"/>
      <c r="B895" s="860"/>
      <c r="C895" s="860"/>
      <c r="D895" s="860"/>
      <c r="E895" s="860"/>
      <c r="F895" s="860"/>
      <c r="G895" s="868"/>
      <c r="H895" s="860"/>
      <c r="I895" s="860"/>
      <c r="J895" s="860"/>
      <c r="K895" s="860"/>
      <c r="L895" s="860"/>
      <c r="M895" s="860"/>
      <c r="N895" s="860"/>
      <c r="O895" s="860"/>
      <c r="P895" s="860"/>
      <c r="Q895" s="860"/>
      <c r="R895" s="860"/>
      <c r="S895" s="860"/>
      <c r="T895" s="860"/>
      <c r="U895" s="860"/>
      <c r="V895" s="860"/>
      <c r="W895" s="860"/>
      <c r="X895" s="860"/>
      <c r="Y895" s="860"/>
      <c r="Z895" s="860"/>
      <c r="AA895" s="860"/>
      <c r="AB895" s="860"/>
      <c r="AC895" s="860"/>
      <c r="AD895" s="860"/>
      <c r="AE895" s="860"/>
    </row>
    <row r="896" spans="1:31" ht="15.75" customHeight="1" x14ac:dyDescent="0.25">
      <c r="A896" s="860"/>
      <c r="B896" s="860"/>
      <c r="C896" s="860"/>
      <c r="D896" s="860"/>
      <c r="E896" s="860"/>
      <c r="F896" s="860"/>
      <c r="G896" s="868"/>
      <c r="H896" s="860"/>
      <c r="I896" s="860"/>
      <c r="J896" s="860"/>
      <c r="K896" s="860"/>
      <c r="L896" s="860"/>
      <c r="M896" s="860"/>
      <c r="N896" s="860"/>
      <c r="O896" s="860"/>
      <c r="P896" s="860"/>
      <c r="Q896" s="860"/>
      <c r="R896" s="860"/>
      <c r="S896" s="860"/>
      <c r="T896" s="860"/>
      <c r="U896" s="860"/>
      <c r="V896" s="860"/>
      <c r="W896" s="860"/>
      <c r="X896" s="860"/>
      <c r="Y896" s="860"/>
      <c r="Z896" s="860"/>
      <c r="AA896" s="860"/>
      <c r="AB896" s="860"/>
      <c r="AC896" s="860"/>
      <c r="AD896" s="860"/>
      <c r="AE896" s="860"/>
    </row>
    <row r="897" spans="1:31" ht="15.75" customHeight="1" x14ac:dyDescent="0.25">
      <c r="A897" s="860"/>
      <c r="B897" s="860"/>
      <c r="C897" s="860"/>
      <c r="D897" s="860"/>
      <c r="E897" s="860"/>
      <c r="F897" s="860"/>
      <c r="G897" s="868"/>
      <c r="H897" s="860"/>
      <c r="I897" s="860"/>
      <c r="J897" s="860"/>
      <c r="K897" s="860"/>
      <c r="L897" s="860"/>
      <c r="M897" s="860"/>
      <c r="N897" s="860"/>
      <c r="O897" s="860"/>
      <c r="P897" s="860"/>
      <c r="Q897" s="860"/>
      <c r="R897" s="860"/>
      <c r="S897" s="860"/>
      <c r="T897" s="860"/>
      <c r="U897" s="860"/>
      <c r="V897" s="860"/>
      <c r="W897" s="860"/>
      <c r="X897" s="860"/>
      <c r="Y897" s="860"/>
      <c r="Z897" s="860"/>
      <c r="AA897" s="860"/>
      <c r="AB897" s="860"/>
      <c r="AC897" s="860"/>
      <c r="AD897" s="860"/>
      <c r="AE897" s="860"/>
    </row>
    <row r="898" spans="1:31" ht="15.75" customHeight="1" x14ac:dyDescent="0.25">
      <c r="A898" s="860"/>
      <c r="B898" s="860"/>
      <c r="C898" s="860"/>
      <c r="D898" s="860"/>
      <c r="E898" s="860"/>
      <c r="F898" s="860"/>
      <c r="G898" s="868"/>
      <c r="H898" s="860"/>
      <c r="I898" s="860"/>
      <c r="J898" s="860"/>
      <c r="K898" s="860"/>
      <c r="L898" s="860"/>
      <c r="M898" s="860"/>
      <c r="N898" s="860"/>
      <c r="O898" s="860"/>
      <c r="P898" s="860"/>
      <c r="Q898" s="860"/>
      <c r="R898" s="860"/>
      <c r="S898" s="860"/>
      <c r="T898" s="860"/>
      <c r="U898" s="860"/>
      <c r="V898" s="860"/>
      <c r="W898" s="860"/>
      <c r="X898" s="860"/>
      <c r="Y898" s="860"/>
      <c r="Z898" s="860"/>
      <c r="AA898" s="860"/>
      <c r="AB898" s="860"/>
      <c r="AC898" s="860"/>
      <c r="AD898" s="860"/>
      <c r="AE898" s="860"/>
    </row>
    <row r="899" spans="1:31" ht="15.75" customHeight="1" x14ac:dyDescent="0.25">
      <c r="A899" s="860"/>
      <c r="B899" s="860"/>
      <c r="C899" s="860"/>
      <c r="D899" s="860"/>
      <c r="E899" s="860"/>
      <c r="F899" s="860"/>
      <c r="G899" s="868"/>
      <c r="H899" s="860"/>
      <c r="I899" s="860"/>
      <c r="J899" s="860"/>
      <c r="K899" s="860"/>
      <c r="L899" s="860"/>
      <c r="M899" s="860"/>
      <c r="N899" s="860"/>
      <c r="O899" s="860"/>
      <c r="P899" s="860"/>
      <c r="Q899" s="860"/>
      <c r="R899" s="860"/>
      <c r="S899" s="860"/>
      <c r="T899" s="860"/>
      <c r="U899" s="860"/>
      <c r="V899" s="860"/>
      <c r="W899" s="860"/>
      <c r="X899" s="860"/>
      <c r="Y899" s="860"/>
      <c r="Z899" s="860"/>
      <c r="AA899" s="860"/>
      <c r="AB899" s="860"/>
      <c r="AC899" s="860"/>
      <c r="AD899" s="860"/>
      <c r="AE899" s="860"/>
    </row>
    <row r="900" spans="1:31" ht="15.75" customHeight="1" x14ac:dyDescent="0.25">
      <c r="A900" s="860"/>
      <c r="B900" s="860"/>
      <c r="C900" s="860"/>
      <c r="D900" s="860"/>
      <c r="E900" s="860"/>
      <c r="F900" s="860"/>
      <c r="G900" s="868"/>
      <c r="H900" s="860"/>
      <c r="I900" s="860"/>
      <c r="J900" s="860"/>
      <c r="K900" s="860"/>
      <c r="L900" s="860"/>
      <c r="M900" s="860"/>
      <c r="N900" s="860"/>
      <c r="O900" s="860"/>
      <c r="P900" s="860"/>
      <c r="Q900" s="860"/>
      <c r="R900" s="860"/>
      <c r="S900" s="860"/>
      <c r="T900" s="860"/>
      <c r="U900" s="860"/>
      <c r="V900" s="860"/>
      <c r="W900" s="860"/>
      <c r="X900" s="860"/>
      <c r="Y900" s="860"/>
      <c r="Z900" s="860"/>
      <c r="AA900" s="860"/>
      <c r="AB900" s="860"/>
      <c r="AC900" s="860"/>
      <c r="AD900" s="860"/>
      <c r="AE900" s="860"/>
    </row>
    <row r="901" spans="1:31" ht="15.75" customHeight="1" x14ac:dyDescent="0.25">
      <c r="A901" s="860"/>
      <c r="B901" s="860"/>
      <c r="C901" s="860"/>
      <c r="D901" s="860"/>
      <c r="E901" s="860"/>
      <c r="F901" s="860"/>
      <c r="G901" s="868"/>
      <c r="H901" s="860"/>
      <c r="I901" s="860"/>
      <c r="J901" s="860"/>
      <c r="K901" s="860"/>
      <c r="L901" s="860"/>
      <c r="M901" s="860"/>
      <c r="N901" s="860"/>
      <c r="O901" s="860"/>
      <c r="P901" s="860"/>
      <c r="Q901" s="860"/>
      <c r="R901" s="860"/>
      <c r="S901" s="860"/>
      <c r="T901" s="860"/>
      <c r="U901" s="860"/>
      <c r="V901" s="860"/>
      <c r="W901" s="860"/>
      <c r="X901" s="860"/>
      <c r="Y901" s="860"/>
      <c r="Z901" s="860"/>
      <c r="AA901" s="860"/>
      <c r="AB901" s="860"/>
      <c r="AC901" s="860"/>
      <c r="AD901" s="860"/>
      <c r="AE901" s="860"/>
    </row>
    <row r="902" spans="1:31" ht="15.75" customHeight="1" x14ac:dyDescent="0.25">
      <c r="A902" s="860"/>
      <c r="B902" s="860"/>
      <c r="C902" s="860"/>
      <c r="D902" s="860"/>
      <c r="E902" s="860"/>
      <c r="F902" s="860"/>
      <c r="G902" s="868"/>
      <c r="H902" s="860"/>
      <c r="I902" s="860"/>
      <c r="J902" s="860"/>
      <c r="K902" s="860"/>
      <c r="L902" s="860"/>
      <c r="M902" s="860"/>
      <c r="N902" s="860"/>
      <c r="O902" s="860"/>
      <c r="P902" s="860"/>
      <c r="Q902" s="860"/>
      <c r="R902" s="860"/>
      <c r="S902" s="860"/>
      <c r="T902" s="860"/>
      <c r="U902" s="860"/>
      <c r="V902" s="860"/>
      <c r="W902" s="860"/>
      <c r="X902" s="860"/>
      <c r="Y902" s="860"/>
      <c r="Z902" s="860"/>
      <c r="AA902" s="860"/>
      <c r="AB902" s="860"/>
      <c r="AC902" s="860"/>
      <c r="AD902" s="860"/>
      <c r="AE902" s="860"/>
    </row>
    <row r="903" spans="1:31" ht="15.75" customHeight="1" x14ac:dyDescent="0.25">
      <c r="A903" s="860"/>
      <c r="B903" s="860"/>
      <c r="C903" s="860"/>
      <c r="D903" s="860"/>
      <c r="E903" s="860"/>
      <c r="F903" s="860"/>
      <c r="G903" s="868"/>
      <c r="H903" s="860"/>
      <c r="I903" s="860"/>
      <c r="J903" s="860"/>
      <c r="K903" s="860"/>
      <c r="L903" s="860"/>
      <c r="M903" s="860"/>
      <c r="N903" s="860"/>
      <c r="O903" s="860"/>
      <c r="P903" s="860"/>
      <c r="Q903" s="860"/>
      <c r="R903" s="860"/>
      <c r="S903" s="860"/>
      <c r="T903" s="860"/>
      <c r="U903" s="860"/>
      <c r="V903" s="860"/>
      <c r="W903" s="860"/>
      <c r="X903" s="860"/>
      <c r="Y903" s="860"/>
      <c r="Z903" s="860"/>
      <c r="AA903" s="860"/>
      <c r="AB903" s="860"/>
      <c r="AC903" s="860"/>
      <c r="AD903" s="860"/>
      <c r="AE903" s="860"/>
    </row>
    <row r="904" spans="1:31" ht="15.75" customHeight="1" x14ac:dyDescent="0.25">
      <c r="A904" s="860"/>
      <c r="B904" s="860"/>
      <c r="C904" s="860"/>
      <c r="D904" s="860"/>
      <c r="E904" s="860"/>
      <c r="F904" s="860"/>
      <c r="G904" s="868"/>
      <c r="H904" s="860"/>
      <c r="I904" s="860"/>
      <c r="J904" s="860"/>
      <c r="K904" s="860"/>
      <c r="L904" s="860"/>
      <c r="M904" s="860"/>
      <c r="N904" s="860"/>
      <c r="O904" s="860"/>
      <c r="P904" s="860"/>
      <c r="Q904" s="860"/>
      <c r="R904" s="860"/>
      <c r="S904" s="860"/>
      <c r="T904" s="860"/>
      <c r="U904" s="860"/>
      <c r="V904" s="860"/>
      <c r="W904" s="860"/>
      <c r="X904" s="860"/>
      <c r="Y904" s="860"/>
      <c r="Z904" s="860"/>
      <c r="AA904" s="860"/>
      <c r="AB904" s="860"/>
      <c r="AC904" s="860"/>
      <c r="AD904" s="860"/>
      <c r="AE904" s="860"/>
    </row>
    <row r="905" spans="1:31" ht="15.75" customHeight="1" x14ac:dyDescent="0.25">
      <c r="A905" s="860"/>
      <c r="B905" s="860"/>
      <c r="C905" s="860"/>
      <c r="D905" s="860"/>
      <c r="E905" s="860"/>
      <c r="F905" s="860"/>
      <c r="G905" s="868"/>
      <c r="H905" s="860"/>
      <c r="I905" s="860"/>
      <c r="J905" s="860"/>
      <c r="K905" s="860"/>
      <c r="L905" s="860"/>
      <c r="M905" s="860"/>
      <c r="N905" s="860"/>
      <c r="O905" s="860"/>
      <c r="P905" s="860"/>
      <c r="Q905" s="860"/>
      <c r="R905" s="860"/>
      <c r="S905" s="860"/>
      <c r="T905" s="860"/>
      <c r="U905" s="860"/>
      <c r="V905" s="860"/>
      <c r="W905" s="860"/>
      <c r="X905" s="860"/>
      <c r="Y905" s="860"/>
      <c r="Z905" s="860"/>
      <c r="AA905" s="860"/>
      <c r="AB905" s="860"/>
      <c r="AC905" s="860"/>
      <c r="AD905" s="860"/>
      <c r="AE905" s="860"/>
    </row>
    <row r="906" spans="1:31" ht="15.75" customHeight="1" x14ac:dyDescent="0.25">
      <c r="A906" s="860"/>
      <c r="B906" s="860"/>
      <c r="C906" s="860"/>
      <c r="D906" s="860"/>
      <c r="E906" s="860"/>
      <c r="F906" s="860"/>
      <c r="G906" s="868"/>
      <c r="H906" s="860"/>
      <c r="I906" s="860"/>
      <c r="J906" s="860"/>
      <c r="K906" s="860"/>
      <c r="L906" s="860"/>
      <c r="M906" s="860"/>
      <c r="N906" s="860"/>
      <c r="O906" s="860"/>
      <c r="P906" s="860"/>
      <c r="Q906" s="860"/>
      <c r="R906" s="860"/>
      <c r="S906" s="860"/>
      <c r="T906" s="860"/>
      <c r="U906" s="860"/>
      <c r="V906" s="860"/>
      <c r="W906" s="860"/>
      <c r="X906" s="860"/>
      <c r="Y906" s="860"/>
      <c r="Z906" s="860"/>
      <c r="AA906" s="860"/>
      <c r="AB906" s="860"/>
      <c r="AC906" s="860"/>
      <c r="AD906" s="860"/>
      <c r="AE906" s="860"/>
    </row>
    <row r="907" spans="1:31" ht="15.75" customHeight="1" x14ac:dyDescent="0.25">
      <c r="A907" s="860"/>
      <c r="B907" s="860"/>
      <c r="C907" s="860"/>
      <c r="D907" s="860"/>
      <c r="E907" s="860"/>
      <c r="F907" s="860"/>
      <c r="G907" s="868"/>
      <c r="H907" s="860"/>
      <c r="I907" s="860"/>
      <c r="J907" s="860"/>
      <c r="K907" s="860"/>
      <c r="L907" s="860"/>
      <c r="M907" s="860"/>
      <c r="N907" s="860"/>
      <c r="O907" s="860"/>
      <c r="P907" s="860"/>
      <c r="Q907" s="860"/>
      <c r="R907" s="860"/>
      <c r="S907" s="860"/>
      <c r="T907" s="860"/>
      <c r="U907" s="860"/>
      <c r="V907" s="860"/>
      <c r="W907" s="860"/>
      <c r="X907" s="860"/>
      <c r="Y907" s="860"/>
      <c r="Z907" s="860"/>
      <c r="AA907" s="860"/>
      <c r="AB907" s="860"/>
      <c r="AC907" s="860"/>
      <c r="AD907" s="860"/>
      <c r="AE907" s="860"/>
    </row>
    <row r="908" spans="1:31" ht="15.75" customHeight="1" x14ac:dyDescent="0.25">
      <c r="A908" s="860"/>
      <c r="B908" s="860"/>
      <c r="C908" s="860"/>
      <c r="D908" s="860"/>
      <c r="E908" s="860"/>
      <c r="F908" s="860"/>
      <c r="G908" s="868"/>
      <c r="H908" s="860"/>
      <c r="I908" s="860"/>
      <c r="J908" s="860"/>
      <c r="K908" s="860"/>
      <c r="L908" s="860"/>
      <c r="M908" s="860"/>
      <c r="N908" s="860"/>
      <c r="O908" s="860"/>
      <c r="P908" s="860"/>
      <c r="Q908" s="860"/>
      <c r="R908" s="860"/>
      <c r="S908" s="860"/>
      <c r="T908" s="860"/>
      <c r="U908" s="860"/>
      <c r="V908" s="860"/>
      <c r="W908" s="860"/>
      <c r="X908" s="860"/>
      <c r="Y908" s="860"/>
      <c r="Z908" s="860"/>
      <c r="AA908" s="860"/>
      <c r="AB908" s="860"/>
      <c r="AC908" s="860"/>
      <c r="AD908" s="860"/>
      <c r="AE908" s="860"/>
    </row>
    <row r="909" spans="1:31" ht="15.75" customHeight="1" x14ac:dyDescent="0.25">
      <c r="A909" s="860"/>
      <c r="B909" s="860"/>
      <c r="C909" s="860"/>
      <c r="D909" s="860"/>
      <c r="E909" s="860"/>
      <c r="F909" s="860"/>
      <c r="G909" s="868"/>
      <c r="H909" s="860"/>
      <c r="I909" s="860"/>
      <c r="J909" s="860"/>
      <c r="K909" s="860"/>
      <c r="L909" s="860"/>
      <c r="M909" s="860"/>
      <c r="N909" s="860"/>
      <c r="O909" s="860"/>
      <c r="P909" s="860"/>
      <c r="Q909" s="860"/>
      <c r="R909" s="860"/>
      <c r="S909" s="860"/>
      <c r="T909" s="860"/>
      <c r="U909" s="860"/>
      <c r="V909" s="860"/>
      <c r="W909" s="860"/>
      <c r="X909" s="860"/>
      <c r="Y909" s="860"/>
      <c r="Z909" s="860"/>
      <c r="AA909" s="860"/>
      <c r="AB909" s="860"/>
      <c r="AC909" s="860"/>
      <c r="AD909" s="860"/>
      <c r="AE909" s="860"/>
    </row>
    <row r="910" spans="1:31" ht="15.75" customHeight="1" x14ac:dyDescent="0.25">
      <c r="A910" s="860"/>
      <c r="B910" s="860"/>
      <c r="C910" s="860"/>
      <c r="D910" s="860"/>
      <c r="E910" s="860"/>
      <c r="F910" s="860"/>
      <c r="G910" s="868"/>
      <c r="H910" s="860"/>
      <c r="I910" s="860"/>
      <c r="J910" s="860"/>
      <c r="K910" s="860"/>
      <c r="L910" s="860"/>
      <c r="M910" s="860"/>
      <c r="N910" s="860"/>
      <c r="O910" s="860"/>
      <c r="P910" s="860"/>
      <c r="Q910" s="860"/>
      <c r="R910" s="860"/>
      <c r="S910" s="860"/>
      <c r="T910" s="860"/>
      <c r="U910" s="860"/>
      <c r="V910" s="860"/>
      <c r="W910" s="860"/>
      <c r="X910" s="860"/>
      <c r="Y910" s="860"/>
      <c r="Z910" s="860"/>
      <c r="AA910" s="860"/>
      <c r="AB910" s="860"/>
      <c r="AC910" s="860"/>
      <c r="AD910" s="860"/>
      <c r="AE910" s="860"/>
    </row>
    <row r="911" spans="1:31" ht="15.75" customHeight="1" x14ac:dyDescent="0.25">
      <c r="A911" s="860"/>
      <c r="B911" s="860"/>
      <c r="C911" s="860"/>
      <c r="D911" s="860"/>
      <c r="E911" s="860"/>
      <c r="F911" s="860"/>
      <c r="G911" s="868"/>
      <c r="H911" s="860"/>
      <c r="I911" s="860"/>
      <c r="J911" s="860"/>
      <c r="K911" s="860"/>
      <c r="L911" s="860"/>
      <c r="M911" s="860"/>
      <c r="N911" s="860"/>
      <c r="O911" s="860"/>
      <c r="P911" s="860"/>
      <c r="Q911" s="860"/>
      <c r="R911" s="860"/>
      <c r="S911" s="860"/>
      <c r="T911" s="860"/>
      <c r="U911" s="860"/>
      <c r="V911" s="860"/>
      <c r="W911" s="860"/>
      <c r="X911" s="860"/>
      <c r="Y911" s="860"/>
      <c r="Z911" s="860"/>
      <c r="AA911" s="860"/>
      <c r="AB911" s="860"/>
      <c r="AC911" s="860"/>
      <c r="AD911" s="860"/>
      <c r="AE911" s="860"/>
    </row>
    <row r="912" spans="1:31" ht="15.75" customHeight="1" x14ac:dyDescent="0.25">
      <c r="A912" s="860"/>
      <c r="B912" s="860"/>
      <c r="C912" s="860"/>
      <c r="D912" s="860"/>
      <c r="E912" s="860"/>
      <c r="F912" s="860"/>
      <c r="G912" s="868"/>
      <c r="H912" s="860"/>
      <c r="I912" s="860"/>
      <c r="J912" s="860"/>
      <c r="K912" s="860"/>
      <c r="L912" s="860"/>
      <c r="M912" s="860"/>
      <c r="N912" s="860"/>
      <c r="O912" s="860"/>
      <c r="P912" s="860"/>
      <c r="Q912" s="860"/>
      <c r="R912" s="860"/>
      <c r="S912" s="860"/>
      <c r="T912" s="860"/>
      <c r="U912" s="860"/>
      <c r="V912" s="860"/>
      <c r="W912" s="860"/>
      <c r="X912" s="860"/>
      <c r="Y912" s="860"/>
      <c r="Z912" s="860"/>
      <c r="AA912" s="860"/>
      <c r="AB912" s="860"/>
      <c r="AC912" s="860"/>
      <c r="AD912" s="860"/>
      <c r="AE912" s="860"/>
    </row>
    <row r="913" spans="1:31" ht="15.75" customHeight="1" x14ac:dyDescent="0.25">
      <c r="A913" s="860"/>
      <c r="B913" s="860"/>
      <c r="C913" s="860"/>
      <c r="D913" s="860"/>
      <c r="E913" s="860"/>
      <c r="F913" s="860"/>
      <c r="G913" s="868"/>
      <c r="H913" s="860"/>
      <c r="I913" s="860"/>
      <c r="J913" s="860"/>
      <c r="K913" s="860"/>
      <c r="L913" s="860"/>
      <c r="M913" s="860"/>
      <c r="N913" s="860"/>
      <c r="O913" s="860"/>
      <c r="P913" s="860"/>
      <c r="Q913" s="860"/>
      <c r="R913" s="860"/>
      <c r="S913" s="860"/>
      <c r="T913" s="860"/>
      <c r="U913" s="860"/>
      <c r="V913" s="860"/>
      <c r="W913" s="860"/>
      <c r="X913" s="860"/>
      <c r="Y913" s="860"/>
      <c r="Z913" s="860"/>
      <c r="AA913" s="860"/>
      <c r="AB913" s="860"/>
      <c r="AC913" s="860"/>
      <c r="AD913" s="860"/>
      <c r="AE913" s="860"/>
    </row>
    <row r="914" spans="1:31" ht="15.75" customHeight="1" x14ac:dyDescent="0.25">
      <c r="A914" s="860"/>
      <c r="B914" s="860"/>
      <c r="C914" s="860"/>
      <c r="D914" s="860"/>
      <c r="E914" s="860"/>
      <c r="F914" s="860"/>
      <c r="G914" s="868"/>
      <c r="H914" s="860"/>
      <c r="I914" s="860"/>
      <c r="J914" s="860"/>
      <c r="K914" s="860"/>
      <c r="L914" s="860"/>
      <c r="M914" s="860"/>
      <c r="N914" s="860"/>
      <c r="O914" s="860"/>
      <c r="P914" s="860"/>
      <c r="Q914" s="860"/>
      <c r="R914" s="860"/>
      <c r="S914" s="860"/>
      <c r="T914" s="860"/>
      <c r="U914" s="860"/>
      <c r="V914" s="860"/>
      <c r="W914" s="860"/>
      <c r="X914" s="860"/>
      <c r="Y914" s="860"/>
      <c r="Z914" s="860"/>
      <c r="AA914" s="860"/>
      <c r="AB914" s="860"/>
      <c r="AC914" s="860"/>
      <c r="AD914" s="860"/>
      <c r="AE914" s="860"/>
    </row>
    <row r="915" spans="1:31" ht="15.75" customHeight="1" x14ac:dyDescent="0.25">
      <c r="A915" s="860"/>
      <c r="B915" s="860"/>
      <c r="C915" s="860"/>
      <c r="D915" s="860"/>
      <c r="E915" s="860"/>
      <c r="F915" s="860"/>
      <c r="G915" s="868"/>
      <c r="H915" s="860"/>
      <c r="I915" s="860"/>
      <c r="J915" s="860"/>
      <c r="K915" s="860"/>
      <c r="L915" s="860"/>
      <c r="M915" s="860"/>
      <c r="N915" s="860"/>
      <c r="O915" s="860"/>
      <c r="P915" s="860"/>
      <c r="Q915" s="860"/>
      <c r="R915" s="860"/>
      <c r="S915" s="860"/>
      <c r="T915" s="860"/>
      <c r="U915" s="860"/>
      <c r="V915" s="860"/>
      <c r="W915" s="860"/>
      <c r="X915" s="860"/>
      <c r="Y915" s="860"/>
      <c r="Z915" s="860"/>
      <c r="AA915" s="860"/>
      <c r="AB915" s="860"/>
      <c r="AC915" s="860"/>
      <c r="AD915" s="860"/>
      <c r="AE915" s="860"/>
    </row>
    <row r="916" spans="1:31" ht="15.75" customHeight="1" x14ac:dyDescent="0.25">
      <c r="A916" s="860"/>
      <c r="B916" s="860"/>
      <c r="C916" s="860"/>
      <c r="D916" s="860"/>
      <c r="E916" s="860"/>
      <c r="F916" s="860"/>
      <c r="G916" s="868"/>
      <c r="H916" s="860"/>
      <c r="I916" s="860"/>
      <c r="J916" s="860"/>
      <c r="K916" s="860"/>
      <c r="L916" s="860"/>
      <c r="M916" s="860"/>
      <c r="N916" s="860"/>
      <c r="O916" s="860"/>
      <c r="P916" s="860"/>
      <c r="Q916" s="860"/>
      <c r="R916" s="860"/>
      <c r="S916" s="860"/>
      <c r="T916" s="860"/>
      <c r="U916" s="860"/>
      <c r="V916" s="860"/>
      <c r="W916" s="860"/>
      <c r="X916" s="860"/>
      <c r="Y916" s="860"/>
      <c r="Z916" s="860"/>
      <c r="AA916" s="860"/>
      <c r="AB916" s="860"/>
      <c r="AC916" s="860"/>
      <c r="AD916" s="860"/>
      <c r="AE916" s="860"/>
    </row>
    <row r="917" spans="1:31" ht="15.75" customHeight="1" x14ac:dyDescent="0.25">
      <c r="A917" s="860"/>
      <c r="B917" s="860"/>
      <c r="C917" s="860"/>
      <c r="D917" s="860"/>
      <c r="E917" s="860"/>
      <c r="F917" s="860"/>
      <c r="G917" s="868"/>
      <c r="H917" s="860"/>
      <c r="I917" s="860"/>
      <c r="J917" s="860"/>
      <c r="K917" s="860"/>
      <c r="L917" s="860"/>
      <c r="M917" s="860"/>
      <c r="N917" s="860"/>
      <c r="O917" s="860"/>
      <c r="P917" s="860"/>
      <c r="Q917" s="860"/>
      <c r="R917" s="860"/>
      <c r="S917" s="860"/>
      <c r="T917" s="860"/>
      <c r="U917" s="860"/>
      <c r="V917" s="860"/>
      <c r="W917" s="860"/>
      <c r="X917" s="860"/>
      <c r="Y917" s="860"/>
      <c r="Z917" s="860"/>
      <c r="AA917" s="860"/>
      <c r="AB917" s="860"/>
      <c r="AC917" s="860"/>
      <c r="AD917" s="860"/>
      <c r="AE917" s="860"/>
    </row>
    <row r="918" spans="1:31" ht="15.75" customHeight="1" x14ac:dyDescent="0.25">
      <c r="A918" s="860"/>
      <c r="B918" s="860"/>
      <c r="C918" s="860"/>
      <c r="D918" s="860"/>
      <c r="E918" s="860"/>
      <c r="F918" s="860"/>
      <c r="G918" s="868"/>
      <c r="H918" s="860"/>
      <c r="I918" s="860"/>
      <c r="J918" s="860"/>
      <c r="K918" s="860"/>
      <c r="L918" s="860"/>
      <c r="M918" s="860"/>
      <c r="N918" s="860"/>
      <c r="O918" s="860"/>
      <c r="P918" s="860"/>
      <c r="Q918" s="860"/>
      <c r="R918" s="860"/>
      <c r="S918" s="860"/>
      <c r="T918" s="860"/>
      <c r="U918" s="860"/>
      <c r="V918" s="860"/>
      <c r="W918" s="860"/>
      <c r="X918" s="860"/>
      <c r="Y918" s="860"/>
      <c r="Z918" s="860"/>
      <c r="AA918" s="860"/>
      <c r="AB918" s="860"/>
      <c r="AC918" s="860"/>
      <c r="AD918" s="860"/>
      <c r="AE918" s="860"/>
    </row>
    <row r="919" spans="1:31" ht="15.75" customHeight="1" x14ac:dyDescent="0.25">
      <c r="A919" s="860"/>
      <c r="B919" s="860"/>
      <c r="C919" s="860"/>
      <c r="D919" s="860"/>
      <c r="E919" s="860"/>
      <c r="F919" s="860"/>
      <c r="G919" s="868"/>
      <c r="H919" s="860"/>
      <c r="I919" s="860"/>
      <c r="J919" s="860"/>
      <c r="K919" s="860"/>
      <c r="L919" s="860"/>
      <c r="M919" s="860"/>
      <c r="N919" s="860"/>
      <c r="O919" s="860"/>
      <c r="P919" s="860"/>
      <c r="Q919" s="860"/>
      <c r="R919" s="860"/>
      <c r="S919" s="860"/>
      <c r="T919" s="860"/>
      <c r="U919" s="860"/>
      <c r="V919" s="860"/>
      <c r="W919" s="860"/>
      <c r="X919" s="860"/>
      <c r="Y919" s="860"/>
      <c r="Z919" s="860"/>
      <c r="AA919" s="860"/>
      <c r="AB919" s="860"/>
      <c r="AC919" s="860"/>
      <c r="AD919" s="860"/>
      <c r="AE919" s="860"/>
    </row>
    <row r="920" spans="1:31" ht="15.75" customHeight="1" x14ac:dyDescent="0.25">
      <c r="A920" s="860"/>
      <c r="B920" s="860"/>
      <c r="C920" s="860"/>
      <c r="D920" s="860"/>
      <c r="E920" s="860"/>
      <c r="F920" s="860"/>
      <c r="G920" s="868"/>
      <c r="H920" s="860"/>
      <c r="I920" s="860"/>
      <c r="J920" s="860"/>
      <c r="K920" s="860"/>
      <c r="L920" s="860"/>
      <c r="M920" s="860"/>
      <c r="N920" s="860"/>
      <c r="O920" s="860"/>
      <c r="P920" s="860"/>
      <c r="Q920" s="860"/>
      <c r="R920" s="860"/>
      <c r="S920" s="860"/>
      <c r="T920" s="860"/>
      <c r="U920" s="860"/>
      <c r="V920" s="860"/>
      <c r="W920" s="860"/>
      <c r="X920" s="860"/>
      <c r="Y920" s="860"/>
      <c r="Z920" s="860"/>
      <c r="AA920" s="860"/>
      <c r="AB920" s="860"/>
      <c r="AC920" s="860"/>
      <c r="AD920" s="860"/>
      <c r="AE920" s="860"/>
    </row>
    <row r="921" spans="1:31" ht="15.75" customHeight="1" x14ac:dyDescent="0.25">
      <c r="A921" s="860"/>
      <c r="B921" s="860"/>
      <c r="C921" s="860"/>
      <c r="D921" s="860"/>
      <c r="E921" s="860"/>
      <c r="F921" s="860"/>
      <c r="G921" s="868"/>
      <c r="H921" s="860"/>
      <c r="I921" s="860"/>
      <c r="J921" s="860"/>
      <c r="K921" s="860"/>
      <c r="L921" s="860"/>
      <c r="M921" s="860"/>
      <c r="N921" s="860"/>
      <c r="O921" s="860"/>
      <c r="P921" s="860"/>
      <c r="Q921" s="860"/>
      <c r="R921" s="860"/>
      <c r="S921" s="860"/>
      <c r="T921" s="860"/>
      <c r="U921" s="860"/>
      <c r="V921" s="860"/>
      <c r="W921" s="860"/>
      <c r="X921" s="860"/>
      <c r="Y921" s="860"/>
      <c r="Z921" s="860"/>
      <c r="AA921" s="860"/>
      <c r="AB921" s="860"/>
      <c r="AC921" s="860"/>
      <c r="AD921" s="860"/>
      <c r="AE921" s="860"/>
    </row>
    <row r="922" spans="1:31" ht="15.75" customHeight="1" x14ac:dyDescent="0.25">
      <c r="A922" s="860"/>
      <c r="B922" s="860"/>
      <c r="C922" s="860"/>
      <c r="D922" s="860"/>
      <c r="E922" s="860"/>
      <c r="F922" s="860"/>
      <c r="G922" s="868"/>
      <c r="H922" s="860"/>
      <c r="I922" s="860"/>
      <c r="J922" s="860"/>
      <c r="K922" s="860"/>
      <c r="L922" s="860"/>
      <c r="M922" s="860"/>
      <c r="N922" s="860"/>
      <c r="O922" s="860"/>
      <c r="P922" s="860"/>
      <c r="Q922" s="860"/>
      <c r="R922" s="860"/>
      <c r="S922" s="860"/>
      <c r="T922" s="860"/>
      <c r="U922" s="860"/>
      <c r="V922" s="860"/>
      <c r="W922" s="860"/>
      <c r="X922" s="860"/>
      <c r="Y922" s="860"/>
      <c r="Z922" s="860"/>
      <c r="AA922" s="860"/>
      <c r="AB922" s="860"/>
      <c r="AC922" s="860"/>
      <c r="AD922" s="860"/>
      <c r="AE922" s="860"/>
    </row>
    <row r="923" spans="1:31" ht="15.75" customHeight="1" x14ac:dyDescent="0.25">
      <c r="A923" s="860"/>
      <c r="B923" s="860"/>
      <c r="C923" s="860"/>
      <c r="D923" s="860"/>
      <c r="E923" s="860"/>
      <c r="F923" s="860"/>
      <c r="G923" s="868"/>
      <c r="H923" s="860"/>
      <c r="I923" s="860"/>
      <c r="J923" s="860"/>
      <c r="K923" s="860"/>
      <c r="L923" s="860"/>
      <c r="M923" s="860"/>
      <c r="N923" s="860"/>
      <c r="O923" s="860"/>
      <c r="P923" s="860"/>
      <c r="Q923" s="860"/>
      <c r="R923" s="860"/>
      <c r="S923" s="860"/>
      <c r="T923" s="860"/>
      <c r="U923" s="860"/>
      <c r="V923" s="860"/>
      <c r="W923" s="860"/>
      <c r="X923" s="860"/>
      <c r="Y923" s="860"/>
      <c r="Z923" s="860"/>
      <c r="AA923" s="860"/>
      <c r="AB923" s="860"/>
      <c r="AC923" s="860"/>
      <c r="AD923" s="860"/>
      <c r="AE923" s="860"/>
    </row>
    <row r="924" spans="1:31" ht="15.75" customHeight="1" x14ac:dyDescent="0.25">
      <c r="A924" s="860"/>
      <c r="B924" s="860"/>
      <c r="C924" s="860"/>
      <c r="D924" s="860"/>
      <c r="E924" s="860"/>
      <c r="F924" s="860"/>
      <c r="G924" s="868"/>
      <c r="H924" s="860"/>
      <c r="I924" s="860"/>
      <c r="J924" s="860"/>
      <c r="K924" s="860"/>
      <c r="L924" s="860"/>
      <c r="M924" s="860"/>
      <c r="N924" s="860"/>
      <c r="O924" s="860"/>
      <c r="P924" s="860"/>
      <c r="Q924" s="860"/>
      <c r="R924" s="860"/>
      <c r="S924" s="860"/>
      <c r="T924" s="860"/>
      <c r="U924" s="860"/>
      <c r="V924" s="860"/>
      <c r="W924" s="860"/>
      <c r="X924" s="860"/>
      <c r="Y924" s="860"/>
      <c r="Z924" s="860"/>
      <c r="AA924" s="860"/>
      <c r="AB924" s="860"/>
      <c r="AC924" s="860"/>
      <c r="AD924" s="860"/>
      <c r="AE924" s="860"/>
    </row>
    <row r="925" spans="1:31" ht="15.75" customHeight="1" x14ac:dyDescent="0.25">
      <c r="A925" s="860"/>
      <c r="B925" s="860"/>
      <c r="C925" s="860"/>
      <c r="D925" s="860"/>
      <c r="E925" s="860"/>
      <c r="F925" s="860"/>
      <c r="G925" s="868"/>
      <c r="H925" s="860"/>
      <c r="I925" s="860"/>
      <c r="J925" s="860"/>
      <c r="K925" s="860"/>
      <c r="L925" s="860"/>
      <c r="M925" s="860"/>
      <c r="N925" s="860"/>
      <c r="O925" s="860"/>
      <c r="P925" s="860"/>
      <c r="Q925" s="860"/>
      <c r="R925" s="860"/>
      <c r="S925" s="860"/>
      <c r="T925" s="860"/>
      <c r="U925" s="860"/>
      <c r="V925" s="860"/>
      <c r="W925" s="860"/>
      <c r="X925" s="860"/>
      <c r="Y925" s="860"/>
      <c r="Z925" s="860"/>
      <c r="AA925" s="860"/>
      <c r="AB925" s="860"/>
      <c r="AC925" s="860"/>
      <c r="AD925" s="860"/>
      <c r="AE925" s="860"/>
    </row>
    <row r="926" spans="1:31" ht="15.75" customHeight="1" x14ac:dyDescent="0.25">
      <c r="A926" s="860"/>
      <c r="B926" s="860"/>
      <c r="C926" s="860"/>
      <c r="D926" s="860"/>
      <c r="E926" s="860"/>
      <c r="F926" s="860"/>
      <c r="G926" s="868"/>
      <c r="H926" s="860"/>
      <c r="I926" s="860"/>
      <c r="J926" s="860"/>
      <c r="K926" s="860"/>
      <c r="L926" s="860"/>
      <c r="M926" s="860"/>
      <c r="N926" s="860"/>
      <c r="O926" s="860"/>
      <c r="P926" s="860"/>
      <c r="Q926" s="860"/>
      <c r="R926" s="860"/>
      <c r="S926" s="860"/>
      <c r="T926" s="860"/>
      <c r="U926" s="860"/>
      <c r="V926" s="860"/>
      <c r="W926" s="860"/>
      <c r="X926" s="860"/>
      <c r="Y926" s="860"/>
      <c r="Z926" s="860"/>
      <c r="AA926" s="860"/>
      <c r="AB926" s="860"/>
      <c r="AC926" s="860"/>
      <c r="AD926" s="860"/>
      <c r="AE926" s="860"/>
    </row>
    <row r="927" spans="1:31" ht="15.75" customHeight="1" x14ac:dyDescent="0.25">
      <c r="A927" s="860"/>
      <c r="B927" s="860"/>
      <c r="C927" s="860"/>
      <c r="D927" s="860"/>
      <c r="E927" s="860"/>
      <c r="F927" s="860"/>
      <c r="G927" s="868"/>
      <c r="H927" s="860"/>
      <c r="I927" s="860"/>
      <c r="J927" s="860"/>
      <c r="K927" s="860"/>
      <c r="L927" s="860"/>
      <c r="M927" s="860"/>
      <c r="N927" s="860"/>
      <c r="O927" s="860"/>
      <c r="P927" s="860"/>
      <c r="Q927" s="860"/>
      <c r="R927" s="860"/>
      <c r="S927" s="860"/>
      <c r="T927" s="860"/>
      <c r="U927" s="860"/>
      <c r="V927" s="860"/>
      <c r="W927" s="860"/>
      <c r="X927" s="860"/>
      <c r="Y927" s="860"/>
      <c r="Z927" s="860"/>
      <c r="AA927" s="860"/>
      <c r="AB927" s="860"/>
      <c r="AC927" s="860"/>
      <c r="AD927" s="860"/>
      <c r="AE927" s="860"/>
    </row>
    <row r="928" spans="1:31" ht="15.75" customHeight="1" x14ac:dyDescent="0.25">
      <c r="A928" s="860"/>
      <c r="B928" s="860"/>
      <c r="C928" s="860"/>
      <c r="D928" s="860"/>
      <c r="E928" s="860"/>
      <c r="F928" s="860"/>
      <c r="G928" s="868"/>
      <c r="H928" s="860"/>
      <c r="I928" s="860"/>
      <c r="J928" s="860"/>
      <c r="K928" s="860"/>
      <c r="L928" s="860"/>
      <c r="M928" s="860"/>
      <c r="N928" s="860"/>
      <c r="O928" s="860"/>
      <c r="P928" s="860"/>
      <c r="Q928" s="860"/>
      <c r="R928" s="860"/>
      <c r="S928" s="860"/>
      <c r="T928" s="860"/>
      <c r="U928" s="860"/>
      <c r="V928" s="860"/>
      <c r="W928" s="860"/>
      <c r="X928" s="860"/>
      <c r="Y928" s="860"/>
      <c r="Z928" s="860"/>
      <c r="AA928" s="860"/>
      <c r="AB928" s="860"/>
      <c r="AC928" s="860"/>
      <c r="AD928" s="860"/>
      <c r="AE928" s="860"/>
    </row>
    <row r="929" spans="1:31" ht="15.75" customHeight="1" x14ac:dyDescent="0.25">
      <c r="A929" s="860"/>
      <c r="B929" s="860"/>
      <c r="C929" s="860"/>
      <c r="D929" s="860"/>
      <c r="E929" s="860"/>
      <c r="F929" s="860"/>
      <c r="G929" s="868"/>
      <c r="H929" s="860"/>
      <c r="I929" s="860"/>
      <c r="J929" s="860"/>
      <c r="K929" s="860"/>
      <c r="L929" s="860"/>
      <c r="M929" s="860"/>
      <c r="N929" s="860"/>
      <c r="O929" s="860"/>
      <c r="P929" s="860"/>
      <c r="Q929" s="860"/>
      <c r="R929" s="860"/>
      <c r="S929" s="860"/>
      <c r="T929" s="860"/>
      <c r="U929" s="860"/>
      <c r="V929" s="860"/>
      <c r="W929" s="860"/>
      <c r="X929" s="860"/>
      <c r="Y929" s="860"/>
      <c r="Z929" s="860"/>
      <c r="AA929" s="860"/>
      <c r="AB929" s="860"/>
      <c r="AC929" s="860"/>
      <c r="AD929" s="860"/>
      <c r="AE929" s="860"/>
    </row>
    <row r="930" spans="1:31" ht="15.75" customHeight="1" x14ac:dyDescent="0.25">
      <c r="A930" s="860"/>
      <c r="B930" s="860"/>
      <c r="C930" s="860"/>
      <c r="D930" s="860"/>
      <c r="E930" s="860"/>
      <c r="F930" s="860"/>
      <c r="G930" s="868"/>
      <c r="H930" s="860"/>
      <c r="I930" s="860"/>
      <c r="J930" s="860"/>
      <c r="K930" s="860"/>
      <c r="L930" s="860"/>
      <c r="M930" s="860"/>
      <c r="N930" s="860"/>
      <c r="O930" s="860"/>
      <c r="P930" s="860"/>
      <c r="Q930" s="860"/>
      <c r="R930" s="860"/>
      <c r="S930" s="860"/>
      <c r="T930" s="860"/>
      <c r="U930" s="860"/>
      <c r="V930" s="860"/>
      <c r="W930" s="860"/>
      <c r="X930" s="860"/>
      <c r="Y930" s="860"/>
      <c r="Z930" s="860"/>
      <c r="AA930" s="860"/>
      <c r="AB930" s="860"/>
      <c r="AC930" s="860"/>
      <c r="AD930" s="860"/>
      <c r="AE930" s="860"/>
    </row>
    <row r="931" spans="1:31" ht="15.75" customHeight="1" x14ac:dyDescent="0.25">
      <c r="A931" s="860"/>
      <c r="B931" s="860"/>
      <c r="C931" s="860"/>
      <c r="D931" s="860"/>
      <c r="E931" s="860"/>
      <c r="F931" s="860"/>
      <c r="G931" s="868"/>
      <c r="H931" s="860"/>
      <c r="I931" s="860"/>
      <c r="J931" s="860"/>
      <c r="K931" s="860"/>
      <c r="L931" s="860"/>
      <c r="M931" s="860"/>
      <c r="N931" s="860"/>
      <c r="O931" s="860"/>
      <c r="P931" s="860"/>
      <c r="Q931" s="860"/>
      <c r="R931" s="860"/>
      <c r="S931" s="860"/>
      <c r="T931" s="860"/>
      <c r="U931" s="860"/>
      <c r="V931" s="860"/>
      <c r="W931" s="860"/>
      <c r="X931" s="860"/>
      <c r="Y931" s="860"/>
      <c r="Z931" s="860"/>
      <c r="AA931" s="860"/>
      <c r="AB931" s="860"/>
      <c r="AC931" s="860"/>
      <c r="AD931" s="860"/>
      <c r="AE931" s="860"/>
    </row>
    <row r="932" spans="1:31" ht="15.75" customHeight="1" x14ac:dyDescent="0.25">
      <c r="A932" s="860"/>
      <c r="B932" s="860"/>
      <c r="C932" s="860"/>
      <c r="D932" s="860"/>
      <c r="E932" s="860"/>
      <c r="F932" s="860"/>
      <c r="G932" s="868"/>
      <c r="H932" s="860"/>
      <c r="I932" s="860"/>
      <c r="J932" s="860"/>
      <c r="K932" s="860"/>
      <c r="L932" s="860"/>
      <c r="M932" s="860"/>
      <c r="N932" s="860"/>
      <c r="O932" s="860"/>
      <c r="P932" s="860"/>
      <c r="Q932" s="860"/>
      <c r="R932" s="860"/>
      <c r="S932" s="860"/>
      <c r="T932" s="860"/>
      <c r="U932" s="860"/>
      <c r="V932" s="860"/>
      <c r="W932" s="860"/>
      <c r="X932" s="860"/>
      <c r="Y932" s="860"/>
      <c r="Z932" s="860"/>
      <c r="AA932" s="860"/>
      <c r="AB932" s="860"/>
      <c r="AC932" s="860"/>
      <c r="AD932" s="860"/>
      <c r="AE932" s="860"/>
    </row>
    <row r="933" spans="1:31" ht="15.75" customHeight="1" x14ac:dyDescent="0.25">
      <c r="A933" s="860"/>
      <c r="B933" s="860"/>
      <c r="C933" s="860"/>
      <c r="D933" s="860"/>
      <c r="E933" s="860"/>
      <c r="F933" s="860"/>
      <c r="G933" s="868"/>
      <c r="H933" s="860"/>
      <c r="I933" s="860"/>
      <c r="J933" s="860"/>
      <c r="K933" s="860"/>
      <c r="L933" s="860"/>
      <c r="M933" s="860"/>
      <c r="N933" s="860"/>
      <c r="O933" s="860"/>
      <c r="P933" s="860"/>
      <c r="Q933" s="860"/>
      <c r="R933" s="860"/>
      <c r="S933" s="860"/>
      <c r="T933" s="860"/>
      <c r="U933" s="860"/>
      <c r="V933" s="860"/>
      <c r="W933" s="860"/>
      <c r="X933" s="860"/>
      <c r="Y933" s="860"/>
      <c r="Z933" s="860"/>
      <c r="AA933" s="860"/>
      <c r="AB933" s="860"/>
      <c r="AC933" s="860"/>
      <c r="AD933" s="860"/>
      <c r="AE933" s="860"/>
    </row>
    <row r="934" spans="1:31" ht="15.75" customHeight="1" x14ac:dyDescent="0.25">
      <c r="A934" s="860"/>
      <c r="B934" s="860"/>
      <c r="C934" s="860"/>
      <c r="D934" s="860"/>
      <c r="E934" s="860"/>
      <c r="F934" s="860"/>
      <c r="G934" s="868"/>
      <c r="H934" s="860"/>
      <c r="I934" s="860"/>
      <c r="J934" s="860"/>
      <c r="K934" s="860"/>
      <c r="L934" s="860"/>
      <c r="M934" s="860"/>
      <c r="N934" s="860"/>
      <c r="O934" s="860"/>
      <c r="P934" s="860"/>
      <c r="Q934" s="860"/>
      <c r="R934" s="860"/>
      <c r="S934" s="860"/>
      <c r="T934" s="860"/>
      <c r="U934" s="860"/>
      <c r="V934" s="860"/>
      <c r="W934" s="860"/>
      <c r="X934" s="860"/>
      <c r="Y934" s="860"/>
      <c r="Z934" s="860"/>
      <c r="AA934" s="860"/>
      <c r="AB934" s="860"/>
      <c r="AC934" s="860"/>
      <c r="AD934" s="860"/>
      <c r="AE934" s="860"/>
    </row>
    <row r="935" spans="1:31" ht="15.75" customHeight="1" x14ac:dyDescent="0.25">
      <c r="A935" s="860"/>
      <c r="B935" s="860"/>
      <c r="C935" s="860"/>
      <c r="D935" s="860"/>
      <c r="E935" s="860"/>
      <c r="F935" s="860"/>
      <c r="G935" s="868"/>
      <c r="H935" s="860"/>
      <c r="I935" s="860"/>
      <c r="J935" s="860"/>
      <c r="K935" s="860"/>
      <c r="L935" s="860"/>
      <c r="M935" s="860"/>
      <c r="N935" s="860"/>
      <c r="O935" s="860"/>
      <c r="P935" s="860"/>
      <c r="Q935" s="860"/>
      <c r="R935" s="860"/>
      <c r="S935" s="860"/>
      <c r="T935" s="860"/>
      <c r="U935" s="860"/>
      <c r="V935" s="860"/>
      <c r="W935" s="860"/>
      <c r="X935" s="860"/>
      <c r="Y935" s="860"/>
      <c r="Z935" s="860"/>
      <c r="AA935" s="860"/>
      <c r="AB935" s="860"/>
      <c r="AC935" s="860"/>
      <c r="AD935" s="860"/>
      <c r="AE935" s="860"/>
    </row>
    <row r="936" spans="1:31" ht="15.75" customHeight="1" x14ac:dyDescent="0.25">
      <c r="A936" s="860"/>
      <c r="B936" s="860"/>
      <c r="C936" s="860"/>
      <c r="D936" s="860"/>
      <c r="E936" s="860"/>
      <c r="F936" s="860"/>
      <c r="G936" s="868"/>
      <c r="H936" s="860"/>
      <c r="I936" s="860"/>
      <c r="J936" s="860"/>
      <c r="K936" s="860"/>
      <c r="L936" s="860"/>
      <c r="M936" s="860"/>
      <c r="N936" s="860"/>
      <c r="O936" s="860"/>
      <c r="P936" s="860"/>
      <c r="Q936" s="860"/>
      <c r="R936" s="860"/>
      <c r="S936" s="860"/>
      <c r="T936" s="860"/>
      <c r="U936" s="860"/>
      <c r="V936" s="860"/>
      <c r="W936" s="860"/>
      <c r="X936" s="860"/>
      <c r="Y936" s="860"/>
      <c r="Z936" s="860"/>
      <c r="AA936" s="860"/>
      <c r="AB936" s="860"/>
      <c r="AC936" s="860"/>
      <c r="AD936" s="860"/>
      <c r="AE936" s="860"/>
    </row>
    <row r="937" spans="1:31" ht="15.75" customHeight="1" x14ac:dyDescent="0.25">
      <c r="A937" s="860"/>
      <c r="B937" s="860"/>
      <c r="C937" s="860"/>
      <c r="D937" s="860"/>
      <c r="E937" s="860"/>
      <c r="F937" s="860"/>
      <c r="G937" s="868"/>
      <c r="H937" s="860"/>
      <c r="I937" s="860"/>
      <c r="J937" s="860"/>
      <c r="K937" s="860"/>
      <c r="L937" s="860"/>
      <c r="M937" s="860"/>
      <c r="N937" s="860"/>
      <c r="O937" s="860"/>
      <c r="P937" s="860"/>
      <c r="Q937" s="860"/>
      <c r="R937" s="860"/>
      <c r="S937" s="860"/>
      <c r="T937" s="860"/>
      <c r="U937" s="860"/>
      <c r="V937" s="860"/>
      <c r="W937" s="860"/>
      <c r="X937" s="860"/>
      <c r="Y937" s="860"/>
      <c r="Z937" s="860"/>
      <c r="AA937" s="860"/>
      <c r="AB937" s="860"/>
      <c r="AC937" s="860"/>
      <c r="AD937" s="860"/>
      <c r="AE937" s="860"/>
    </row>
    <row r="938" spans="1:31" ht="15.75" customHeight="1" x14ac:dyDescent="0.25">
      <c r="A938" s="860"/>
      <c r="B938" s="860"/>
      <c r="C938" s="860"/>
      <c r="D938" s="860"/>
      <c r="E938" s="860"/>
      <c r="F938" s="860"/>
      <c r="G938" s="868"/>
      <c r="H938" s="860"/>
      <c r="I938" s="860"/>
      <c r="J938" s="860"/>
      <c r="K938" s="860"/>
      <c r="L938" s="860"/>
      <c r="M938" s="860"/>
      <c r="N938" s="860"/>
      <c r="O938" s="860"/>
      <c r="P938" s="860"/>
      <c r="Q938" s="860"/>
      <c r="R938" s="860"/>
      <c r="S938" s="860"/>
      <c r="T938" s="860"/>
      <c r="U938" s="860"/>
      <c r="V938" s="860"/>
      <c r="W938" s="860"/>
      <c r="X938" s="860"/>
      <c r="Y938" s="860"/>
      <c r="Z938" s="860"/>
      <c r="AA938" s="860"/>
      <c r="AB938" s="860"/>
      <c r="AC938" s="860"/>
      <c r="AD938" s="860"/>
      <c r="AE938" s="860"/>
    </row>
    <row r="939" spans="1:31" ht="15.75" customHeight="1" x14ac:dyDescent="0.25">
      <c r="A939" s="860"/>
      <c r="B939" s="860"/>
      <c r="C939" s="860"/>
      <c r="D939" s="860"/>
      <c r="E939" s="860"/>
      <c r="F939" s="860"/>
      <c r="G939" s="868"/>
      <c r="H939" s="860"/>
      <c r="I939" s="860"/>
      <c r="J939" s="860"/>
      <c r="K939" s="860"/>
      <c r="L939" s="860"/>
      <c r="M939" s="860"/>
      <c r="N939" s="860"/>
      <c r="O939" s="860"/>
      <c r="P939" s="860"/>
      <c r="Q939" s="860"/>
      <c r="R939" s="860"/>
      <c r="S939" s="860"/>
      <c r="T939" s="860"/>
      <c r="U939" s="860"/>
      <c r="V939" s="860"/>
      <c r="W939" s="860"/>
      <c r="X939" s="860"/>
      <c r="Y939" s="860"/>
      <c r="Z939" s="860"/>
      <c r="AA939" s="860"/>
      <c r="AB939" s="860"/>
      <c r="AC939" s="860"/>
      <c r="AD939" s="860"/>
      <c r="AE939" s="860"/>
    </row>
    <row r="940" spans="1:31" ht="15.75" customHeight="1" x14ac:dyDescent="0.25">
      <c r="A940" s="860"/>
      <c r="B940" s="860"/>
      <c r="C940" s="860"/>
      <c r="D940" s="860"/>
      <c r="E940" s="860"/>
      <c r="F940" s="860"/>
      <c r="G940" s="868"/>
      <c r="H940" s="860"/>
      <c r="I940" s="860"/>
      <c r="J940" s="860"/>
      <c r="K940" s="860"/>
      <c r="L940" s="860"/>
      <c r="M940" s="860"/>
      <c r="N940" s="860"/>
      <c r="O940" s="860"/>
      <c r="P940" s="860"/>
      <c r="Q940" s="860"/>
      <c r="R940" s="860"/>
      <c r="S940" s="860"/>
      <c r="T940" s="860"/>
      <c r="U940" s="860"/>
      <c r="V940" s="860"/>
      <c r="W940" s="860"/>
      <c r="X940" s="860"/>
      <c r="Y940" s="860"/>
      <c r="Z940" s="860"/>
      <c r="AA940" s="860"/>
      <c r="AB940" s="860"/>
      <c r="AC940" s="860"/>
      <c r="AD940" s="860"/>
      <c r="AE940" s="860"/>
    </row>
    <row r="941" spans="1:31" ht="15.75" customHeight="1" x14ac:dyDescent="0.25">
      <c r="A941" s="860"/>
      <c r="B941" s="860"/>
      <c r="C941" s="860"/>
      <c r="D941" s="860"/>
      <c r="E941" s="860"/>
      <c r="F941" s="860"/>
      <c r="G941" s="868"/>
      <c r="H941" s="860"/>
      <c r="I941" s="860"/>
      <c r="J941" s="860"/>
      <c r="K941" s="860"/>
      <c r="L941" s="860"/>
      <c r="M941" s="860"/>
      <c r="N941" s="860"/>
      <c r="O941" s="860"/>
      <c r="P941" s="860"/>
      <c r="Q941" s="860"/>
      <c r="R941" s="860"/>
      <c r="S941" s="860"/>
      <c r="T941" s="860"/>
      <c r="U941" s="860"/>
      <c r="V941" s="860"/>
      <c r="W941" s="860"/>
      <c r="X941" s="860"/>
      <c r="Y941" s="860"/>
      <c r="Z941" s="860"/>
      <c r="AA941" s="860"/>
      <c r="AB941" s="860"/>
      <c r="AC941" s="860"/>
      <c r="AD941" s="860"/>
      <c r="AE941" s="860"/>
    </row>
    <row r="942" spans="1:31" ht="15.75" customHeight="1" x14ac:dyDescent="0.25">
      <c r="A942" s="860"/>
      <c r="B942" s="860"/>
      <c r="C942" s="860"/>
      <c r="D942" s="860"/>
      <c r="E942" s="860"/>
      <c r="F942" s="860"/>
      <c r="G942" s="868"/>
      <c r="H942" s="860"/>
      <c r="I942" s="860"/>
      <c r="J942" s="860"/>
      <c r="K942" s="860"/>
      <c r="L942" s="860"/>
      <c r="M942" s="860"/>
      <c r="N942" s="860"/>
      <c r="O942" s="860"/>
      <c r="P942" s="860"/>
      <c r="Q942" s="860"/>
      <c r="R942" s="860"/>
      <c r="S942" s="860"/>
      <c r="T942" s="860"/>
      <c r="U942" s="860"/>
      <c r="V942" s="860"/>
      <c r="W942" s="860"/>
      <c r="X942" s="860"/>
      <c r="Y942" s="860"/>
      <c r="Z942" s="860"/>
      <c r="AA942" s="860"/>
      <c r="AB942" s="860"/>
      <c r="AC942" s="860"/>
      <c r="AD942" s="860"/>
      <c r="AE942" s="860"/>
    </row>
    <row r="943" spans="1:31" ht="15.75" customHeight="1" x14ac:dyDescent="0.25">
      <c r="A943" s="860"/>
      <c r="B943" s="860"/>
      <c r="C943" s="860"/>
      <c r="D943" s="860"/>
      <c r="E943" s="860"/>
      <c r="F943" s="860"/>
      <c r="G943" s="868"/>
      <c r="H943" s="860"/>
      <c r="I943" s="860"/>
      <c r="J943" s="860"/>
      <c r="K943" s="860"/>
      <c r="L943" s="860"/>
      <c r="M943" s="860"/>
      <c r="N943" s="860"/>
      <c r="O943" s="860"/>
      <c r="P943" s="860"/>
      <c r="Q943" s="860"/>
      <c r="R943" s="860"/>
      <c r="S943" s="860"/>
      <c r="T943" s="860"/>
      <c r="U943" s="860"/>
      <c r="V943" s="860"/>
      <c r="W943" s="860"/>
      <c r="X943" s="860"/>
      <c r="Y943" s="860"/>
      <c r="Z943" s="860"/>
      <c r="AA943" s="860"/>
      <c r="AB943" s="860"/>
      <c r="AC943" s="860"/>
      <c r="AD943" s="860"/>
      <c r="AE943" s="860"/>
    </row>
    <row r="944" spans="1:31" ht="15.75" customHeight="1" x14ac:dyDescent="0.25">
      <c r="A944" s="860"/>
      <c r="B944" s="860"/>
      <c r="C944" s="860"/>
      <c r="D944" s="860"/>
      <c r="E944" s="860"/>
      <c r="F944" s="860"/>
      <c r="G944" s="868"/>
      <c r="H944" s="860"/>
      <c r="I944" s="860"/>
      <c r="J944" s="860"/>
      <c r="K944" s="860"/>
      <c r="L944" s="860"/>
      <c r="M944" s="860"/>
      <c r="N944" s="860"/>
      <c r="O944" s="860"/>
      <c r="P944" s="860"/>
      <c r="Q944" s="860"/>
      <c r="R944" s="860"/>
      <c r="S944" s="860"/>
      <c r="T944" s="860"/>
      <c r="U944" s="860"/>
      <c r="V944" s="860"/>
      <c r="W944" s="860"/>
      <c r="X944" s="860"/>
      <c r="Y944" s="860"/>
      <c r="Z944" s="860"/>
      <c r="AA944" s="860"/>
      <c r="AB944" s="860"/>
      <c r="AC944" s="860"/>
      <c r="AD944" s="860"/>
      <c r="AE944" s="860"/>
    </row>
    <row r="945" spans="1:31" ht="15.75" customHeight="1" x14ac:dyDescent="0.25">
      <c r="A945" s="860"/>
      <c r="B945" s="860"/>
      <c r="C945" s="860"/>
      <c r="D945" s="860"/>
      <c r="E945" s="860"/>
      <c r="F945" s="860"/>
      <c r="G945" s="868"/>
      <c r="H945" s="860"/>
      <c r="I945" s="860"/>
      <c r="J945" s="860"/>
      <c r="K945" s="860"/>
      <c r="L945" s="860"/>
      <c r="M945" s="860"/>
      <c r="N945" s="860"/>
      <c r="O945" s="860"/>
      <c r="P945" s="860"/>
      <c r="Q945" s="860"/>
      <c r="R945" s="860"/>
      <c r="S945" s="860"/>
      <c r="T945" s="860"/>
      <c r="U945" s="860"/>
      <c r="V945" s="860"/>
      <c r="W945" s="860"/>
      <c r="X945" s="860"/>
      <c r="Y945" s="860"/>
      <c r="Z945" s="860"/>
      <c r="AA945" s="860"/>
      <c r="AB945" s="860"/>
      <c r="AC945" s="860"/>
      <c r="AD945" s="860"/>
      <c r="AE945" s="860"/>
    </row>
    <row r="946" spans="1:31" ht="15.75" customHeight="1" x14ac:dyDescent="0.25">
      <c r="A946" s="860"/>
      <c r="B946" s="860"/>
      <c r="C946" s="860"/>
      <c r="D946" s="860"/>
      <c r="E946" s="860"/>
      <c r="F946" s="860"/>
      <c r="G946" s="868"/>
      <c r="H946" s="860"/>
      <c r="I946" s="860"/>
      <c r="J946" s="860"/>
      <c r="K946" s="860"/>
      <c r="L946" s="860"/>
      <c r="M946" s="860"/>
      <c r="N946" s="860"/>
      <c r="O946" s="860"/>
      <c r="P946" s="860"/>
      <c r="Q946" s="860"/>
      <c r="R946" s="860"/>
      <c r="S946" s="860"/>
      <c r="T946" s="860"/>
      <c r="U946" s="860"/>
      <c r="V946" s="860"/>
      <c r="W946" s="860"/>
      <c r="X946" s="860"/>
      <c r="Y946" s="860"/>
      <c r="Z946" s="860"/>
      <c r="AA946" s="860"/>
      <c r="AB946" s="860"/>
      <c r="AC946" s="860"/>
      <c r="AD946" s="860"/>
      <c r="AE946" s="860"/>
    </row>
    <row r="947" spans="1:31" ht="15.75" customHeight="1" x14ac:dyDescent="0.25">
      <c r="A947" s="860"/>
      <c r="B947" s="860"/>
      <c r="C947" s="860"/>
      <c r="D947" s="860"/>
      <c r="E947" s="860"/>
      <c r="F947" s="860"/>
      <c r="G947" s="868"/>
      <c r="H947" s="860"/>
      <c r="I947" s="860"/>
      <c r="J947" s="860"/>
      <c r="K947" s="860"/>
      <c r="L947" s="860"/>
      <c r="M947" s="860"/>
      <c r="N947" s="860"/>
      <c r="O947" s="860"/>
      <c r="P947" s="860"/>
      <c r="Q947" s="860"/>
      <c r="R947" s="860"/>
      <c r="S947" s="860"/>
      <c r="T947" s="860"/>
      <c r="U947" s="860"/>
      <c r="V947" s="860"/>
      <c r="W947" s="860"/>
      <c r="X947" s="860"/>
      <c r="Y947" s="860"/>
      <c r="Z947" s="860"/>
      <c r="AA947" s="860"/>
      <c r="AB947" s="860"/>
      <c r="AC947" s="860"/>
      <c r="AD947" s="860"/>
      <c r="AE947" s="860"/>
    </row>
    <row r="948" spans="1:31" ht="15.75" customHeight="1" x14ac:dyDescent="0.25">
      <c r="A948" s="860"/>
      <c r="B948" s="860"/>
      <c r="C948" s="860"/>
      <c r="D948" s="860"/>
      <c r="E948" s="860"/>
      <c r="F948" s="860"/>
      <c r="G948" s="868"/>
      <c r="H948" s="860"/>
      <c r="I948" s="860"/>
      <c r="J948" s="860"/>
      <c r="K948" s="860"/>
      <c r="L948" s="860"/>
      <c r="M948" s="860"/>
      <c r="N948" s="860"/>
      <c r="O948" s="860"/>
      <c r="P948" s="860"/>
      <c r="Q948" s="860"/>
      <c r="R948" s="860"/>
      <c r="S948" s="860"/>
      <c r="T948" s="860"/>
      <c r="U948" s="860"/>
      <c r="V948" s="860"/>
      <c r="W948" s="860"/>
      <c r="X948" s="860"/>
      <c r="Y948" s="860"/>
      <c r="Z948" s="860"/>
      <c r="AA948" s="860"/>
      <c r="AB948" s="860"/>
      <c r="AC948" s="860"/>
      <c r="AD948" s="860"/>
      <c r="AE948" s="860"/>
    </row>
    <row r="949" spans="1:31" ht="15.75" customHeight="1" x14ac:dyDescent="0.25">
      <c r="A949" s="860"/>
      <c r="B949" s="860"/>
      <c r="C949" s="860"/>
      <c r="D949" s="860"/>
      <c r="E949" s="860"/>
      <c r="F949" s="860"/>
      <c r="G949" s="868"/>
      <c r="H949" s="860"/>
      <c r="I949" s="860"/>
      <c r="J949" s="860"/>
      <c r="K949" s="860"/>
      <c r="L949" s="860"/>
      <c r="M949" s="860"/>
      <c r="N949" s="860"/>
      <c r="O949" s="860"/>
      <c r="P949" s="860"/>
      <c r="Q949" s="860"/>
      <c r="R949" s="860"/>
      <c r="S949" s="860"/>
      <c r="T949" s="860"/>
      <c r="U949" s="860"/>
      <c r="V949" s="860"/>
      <c r="W949" s="860"/>
      <c r="X949" s="860"/>
      <c r="Y949" s="860"/>
      <c r="Z949" s="860"/>
      <c r="AA949" s="860"/>
      <c r="AB949" s="860"/>
      <c r="AC949" s="860"/>
      <c r="AD949" s="860"/>
      <c r="AE949" s="860"/>
    </row>
    <row r="950" spans="1:31" ht="15.75" customHeight="1" x14ac:dyDescent="0.25">
      <c r="A950" s="860"/>
      <c r="B950" s="860"/>
      <c r="C950" s="860"/>
      <c r="D950" s="860"/>
      <c r="E950" s="860"/>
      <c r="F950" s="860"/>
      <c r="G950" s="868"/>
      <c r="H950" s="860"/>
      <c r="I950" s="860"/>
      <c r="J950" s="860"/>
      <c r="K950" s="860"/>
      <c r="L950" s="860"/>
      <c r="M950" s="860"/>
      <c r="N950" s="860"/>
      <c r="O950" s="860"/>
      <c r="P950" s="860"/>
      <c r="Q950" s="860"/>
      <c r="R950" s="860"/>
      <c r="S950" s="860"/>
      <c r="T950" s="860"/>
      <c r="U950" s="860"/>
      <c r="V950" s="860"/>
      <c r="W950" s="860"/>
      <c r="X950" s="860"/>
      <c r="Y950" s="860"/>
      <c r="Z950" s="860"/>
      <c r="AA950" s="860"/>
      <c r="AB950" s="860"/>
      <c r="AC950" s="860"/>
      <c r="AD950" s="860"/>
      <c r="AE950" s="860"/>
    </row>
    <row r="951" spans="1:31" ht="15.75" customHeight="1" x14ac:dyDescent="0.25">
      <c r="A951" s="860"/>
      <c r="B951" s="860"/>
      <c r="C951" s="860"/>
      <c r="D951" s="860"/>
      <c r="E951" s="860"/>
      <c r="F951" s="860"/>
      <c r="G951" s="868"/>
      <c r="H951" s="860"/>
      <c r="I951" s="860"/>
      <c r="J951" s="860"/>
      <c r="K951" s="860"/>
      <c r="L951" s="860"/>
      <c r="M951" s="860"/>
      <c r="N951" s="860"/>
      <c r="O951" s="860"/>
      <c r="P951" s="860"/>
      <c r="Q951" s="860"/>
      <c r="R951" s="860"/>
      <c r="S951" s="860"/>
      <c r="T951" s="860"/>
      <c r="U951" s="860"/>
      <c r="V951" s="860"/>
      <c r="W951" s="860"/>
      <c r="X951" s="860"/>
      <c r="Y951" s="860"/>
      <c r="Z951" s="860"/>
      <c r="AA951" s="860"/>
      <c r="AB951" s="860"/>
      <c r="AC951" s="860"/>
      <c r="AD951" s="860"/>
      <c r="AE951" s="860"/>
    </row>
    <row r="952" spans="1:31" ht="15.75" customHeight="1" x14ac:dyDescent="0.25">
      <c r="A952" s="860"/>
      <c r="B952" s="860"/>
      <c r="C952" s="860"/>
      <c r="D952" s="860"/>
      <c r="E952" s="860"/>
      <c r="F952" s="860"/>
      <c r="G952" s="868"/>
      <c r="H952" s="860"/>
      <c r="I952" s="860"/>
      <c r="J952" s="860"/>
      <c r="K952" s="860"/>
      <c r="L952" s="860"/>
      <c r="M952" s="860"/>
      <c r="N952" s="860"/>
      <c r="O952" s="860"/>
      <c r="P952" s="860"/>
      <c r="Q952" s="860"/>
      <c r="R952" s="860"/>
      <c r="S952" s="860"/>
      <c r="T952" s="860"/>
      <c r="U952" s="860"/>
      <c r="V952" s="860"/>
      <c r="W952" s="860"/>
      <c r="X952" s="860"/>
      <c r="Y952" s="860"/>
      <c r="Z952" s="860"/>
      <c r="AA952" s="860"/>
      <c r="AB952" s="860"/>
      <c r="AC952" s="860"/>
      <c r="AD952" s="860"/>
      <c r="AE952" s="860"/>
    </row>
    <row r="953" spans="1:31" ht="15.75" customHeight="1" x14ac:dyDescent="0.25">
      <c r="A953" s="860"/>
      <c r="B953" s="860"/>
      <c r="C953" s="860"/>
      <c r="D953" s="860"/>
      <c r="E953" s="860"/>
      <c r="F953" s="860"/>
      <c r="G953" s="868"/>
      <c r="H953" s="860"/>
      <c r="I953" s="860"/>
      <c r="J953" s="860"/>
      <c r="K953" s="860"/>
      <c r="L953" s="860"/>
      <c r="M953" s="860"/>
      <c r="N953" s="860"/>
      <c r="O953" s="860"/>
      <c r="P953" s="860"/>
      <c r="Q953" s="860"/>
      <c r="R953" s="860"/>
      <c r="S953" s="860"/>
      <c r="T953" s="860"/>
      <c r="U953" s="860"/>
      <c r="V953" s="860"/>
      <c r="W953" s="860"/>
      <c r="X953" s="860"/>
      <c r="Y953" s="860"/>
      <c r="Z953" s="860"/>
      <c r="AA953" s="860"/>
      <c r="AB953" s="860"/>
      <c r="AC953" s="860"/>
      <c r="AD953" s="860"/>
      <c r="AE953" s="860"/>
    </row>
    <row r="954" spans="1:31" ht="15.75" customHeight="1" x14ac:dyDescent="0.25">
      <c r="A954" s="860"/>
      <c r="B954" s="860"/>
      <c r="C954" s="860"/>
      <c r="D954" s="860"/>
      <c r="E954" s="860"/>
      <c r="F954" s="860"/>
      <c r="G954" s="868"/>
      <c r="H954" s="860"/>
      <c r="I954" s="860"/>
      <c r="J954" s="860"/>
      <c r="K954" s="860"/>
      <c r="L954" s="860"/>
      <c r="M954" s="860"/>
      <c r="N954" s="860"/>
      <c r="O954" s="860"/>
      <c r="P954" s="860"/>
      <c r="Q954" s="860"/>
      <c r="R954" s="860"/>
      <c r="S954" s="860"/>
      <c r="T954" s="860"/>
      <c r="U954" s="860"/>
      <c r="V954" s="860"/>
      <c r="W954" s="860"/>
      <c r="X954" s="860"/>
      <c r="Y954" s="860"/>
      <c r="Z954" s="860"/>
      <c r="AA954" s="860"/>
      <c r="AB954" s="860"/>
      <c r="AC954" s="860"/>
      <c r="AD954" s="860"/>
      <c r="AE954" s="860"/>
    </row>
    <row r="955" spans="1:31" ht="15.75" customHeight="1" x14ac:dyDescent="0.25">
      <c r="A955" s="860"/>
      <c r="B955" s="860"/>
      <c r="C955" s="860"/>
      <c r="D955" s="860"/>
      <c r="E955" s="860"/>
      <c r="F955" s="860"/>
      <c r="G955" s="868"/>
      <c r="H955" s="860"/>
      <c r="I955" s="860"/>
      <c r="J955" s="860"/>
      <c r="K955" s="860"/>
      <c r="L955" s="860"/>
      <c r="M955" s="860"/>
      <c r="N955" s="860"/>
      <c r="O955" s="860"/>
      <c r="P955" s="860"/>
      <c r="Q955" s="860"/>
      <c r="R955" s="860"/>
      <c r="S955" s="860"/>
      <c r="T955" s="860"/>
      <c r="U955" s="860"/>
      <c r="V955" s="860"/>
      <c r="W955" s="860"/>
      <c r="X955" s="860"/>
      <c r="Y955" s="860"/>
      <c r="Z955" s="860"/>
      <c r="AA955" s="860"/>
      <c r="AB955" s="860"/>
      <c r="AC955" s="860"/>
      <c r="AD955" s="860"/>
      <c r="AE955" s="860"/>
    </row>
    <row r="956" spans="1:31" ht="15.75" customHeight="1" x14ac:dyDescent="0.25">
      <c r="A956" s="860"/>
      <c r="B956" s="860"/>
      <c r="C956" s="860"/>
      <c r="D956" s="860"/>
      <c r="E956" s="860"/>
      <c r="F956" s="860"/>
      <c r="G956" s="868"/>
      <c r="H956" s="860"/>
      <c r="I956" s="860"/>
      <c r="J956" s="860"/>
      <c r="K956" s="860"/>
      <c r="L956" s="860"/>
      <c r="M956" s="860"/>
      <c r="N956" s="860"/>
      <c r="O956" s="860"/>
      <c r="P956" s="860"/>
      <c r="Q956" s="860"/>
      <c r="R956" s="860"/>
      <c r="S956" s="860"/>
      <c r="T956" s="860"/>
      <c r="U956" s="860"/>
      <c r="V956" s="860"/>
      <c r="W956" s="860"/>
      <c r="X956" s="860"/>
      <c r="Y956" s="860"/>
      <c r="Z956" s="860"/>
      <c r="AA956" s="860"/>
      <c r="AB956" s="860"/>
      <c r="AC956" s="860"/>
      <c r="AD956" s="860"/>
      <c r="AE956" s="860"/>
    </row>
    <row r="957" spans="1:31" ht="15.75" customHeight="1" x14ac:dyDescent="0.25">
      <c r="A957" s="860"/>
      <c r="B957" s="860"/>
      <c r="C957" s="860"/>
      <c r="D957" s="860"/>
      <c r="E957" s="860"/>
      <c r="F957" s="860"/>
      <c r="G957" s="868"/>
      <c r="H957" s="860"/>
      <c r="I957" s="860"/>
      <c r="J957" s="860"/>
      <c r="K957" s="860"/>
      <c r="L957" s="860"/>
      <c r="M957" s="860"/>
      <c r="N957" s="860"/>
      <c r="O957" s="860"/>
      <c r="P957" s="860"/>
      <c r="Q957" s="860"/>
      <c r="R957" s="860"/>
      <c r="S957" s="860"/>
      <c r="T957" s="860"/>
      <c r="U957" s="860"/>
      <c r="V957" s="860"/>
      <c r="W957" s="860"/>
      <c r="X957" s="860"/>
      <c r="Y957" s="860"/>
      <c r="Z957" s="860"/>
      <c r="AA957" s="860"/>
      <c r="AB957" s="860"/>
      <c r="AC957" s="860"/>
      <c r="AD957" s="860"/>
      <c r="AE957" s="860"/>
    </row>
    <row r="958" spans="1:31" ht="15.75" customHeight="1" x14ac:dyDescent="0.25">
      <c r="A958" s="860"/>
      <c r="B958" s="860"/>
      <c r="C958" s="860"/>
      <c r="D958" s="860"/>
      <c r="E958" s="860"/>
      <c r="F958" s="860"/>
      <c r="G958" s="868"/>
      <c r="H958" s="860"/>
      <c r="I958" s="860"/>
      <c r="J958" s="860"/>
      <c r="K958" s="860"/>
      <c r="L958" s="860"/>
      <c r="M958" s="860"/>
      <c r="N958" s="860"/>
      <c r="O958" s="860"/>
      <c r="P958" s="860"/>
      <c r="Q958" s="860"/>
      <c r="R958" s="860"/>
      <c r="S958" s="860"/>
      <c r="T958" s="860"/>
      <c r="U958" s="860"/>
      <c r="V958" s="860"/>
      <c r="W958" s="860"/>
      <c r="X958" s="860"/>
      <c r="Y958" s="860"/>
      <c r="Z958" s="860"/>
      <c r="AA958" s="860"/>
      <c r="AB958" s="860"/>
      <c r="AC958" s="860"/>
      <c r="AD958" s="860"/>
      <c r="AE958" s="860"/>
    </row>
    <row r="959" spans="1:31" ht="15.75" customHeight="1" x14ac:dyDescent="0.25">
      <c r="A959" s="860"/>
      <c r="B959" s="860"/>
      <c r="C959" s="860"/>
      <c r="D959" s="860"/>
      <c r="E959" s="860"/>
      <c r="F959" s="860"/>
      <c r="G959" s="868"/>
      <c r="H959" s="860"/>
      <c r="I959" s="860"/>
      <c r="J959" s="860"/>
      <c r="K959" s="860"/>
      <c r="L959" s="860"/>
      <c r="M959" s="860"/>
      <c r="N959" s="860"/>
      <c r="O959" s="860"/>
      <c r="P959" s="860"/>
      <c r="Q959" s="860"/>
      <c r="R959" s="860"/>
      <c r="S959" s="860"/>
      <c r="T959" s="860"/>
      <c r="U959" s="860"/>
      <c r="V959" s="860"/>
      <c r="W959" s="860"/>
      <c r="X959" s="860"/>
      <c r="Y959" s="860"/>
      <c r="Z959" s="860"/>
      <c r="AA959" s="860"/>
      <c r="AB959" s="860"/>
      <c r="AC959" s="860"/>
      <c r="AD959" s="860"/>
      <c r="AE959" s="860"/>
    </row>
    <row r="960" spans="1:31" ht="15.75" customHeight="1" x14ac:dyDescent="0.25">
      <c r="A960" s="860"/>
      <c r="B960" s="860"/>
      <c r="C960" s="860"/>
      <c r="D960" s="860"/>
      <c r="E960" s="860"/>
      <c r="F960" s="860"/>
      <c r="G960" s="868"/>
      <c r="H960" s="860"/>
      <c r="I960" s="860"/>
      <c r="J960" s="860"/>
      <c r="K960" s="860"/>
      <c r="L960" s="860"/>
      <c r="M960" s="860"/>
      <c r="N960" s="860"/>
      <c r="O960" s="860"/>
      <c r="P960" s="860"/>
      <c r="Q960" s="860"/>
      <c r="R960" s="860"/>
      <c r="S960" s="860"/>
      <c r="T960" s="860"/>
      <c r="U960" s="860"/>
      <c r="V960" s="860"/>
      <c r="W960" s="860"/>
      <c r="X960" s="860"/>
      <c r="Y960" s="860"/>
      <c r="Z960" s="860"/>
      <c r="AA960" s="860"/>
      <c r="AB960" s="860"/>
      <c r="AC960" s="860"/>
      <c r="AD960" s="860"/>
      <c r="AE960" s="860"/>
    </row>
    <row r="961" spans="1:31" ht="15.75" customHeight="1" x14ac:dyDescent="0.25">
      <c r="A961" s="860"/>
      <c r="B961" s="860"/>
      <c r="C961" s="860"/>
      <c r="D961" s="860"/>
      <c r="E961" s="860"/>
      <c r="F961" s="860"/>
      <c r="G961" s="868"/>
      <c r="H961" s="860"/>
      <c r="I961" s="860"/>
      <c r="J961" s="860"/>
      <c r="K961" s="860"/>
      <c r="L961" s="860"/>
      <c r="M961" s="860"/>
      <c r="N961" s="860"/>
      <c r="O961" s="860"/>
      <c r="P961" s="860"/>
      <c r="Q961" s="860"/>
      <c r="R961" s="860"/>
      <c r="S961" s="860"/>
      <c r="T961" s="860"/>
      <c r="U961" s="860"/>
      <c r="V961" s="860"/>
      <c r="W961" s="860"/>
      <c r="X961" s="860"/>
      <c r="Y961" s="860"/>
      <c r="Z961" s="860"/>
      <c r="AA961" s="860"/>
      <c r="AB961" s="860"/>
      <c r="AC961" s="860"/>
      <c r="AD961" s="860"/>
      <c r="AE961" s="860"/>
    </row>
    <row r="962" spans="1:31" ht="15.75" customHeight="1" x14ac:dyDescent="0.25">
      <c r="A962" s="860"/>
      <c r="B962" s="860"/>
      <c r="C962" s="860"/>
      <c r="D962" s="860"/>
      <c r="E962" s="860"/>
      <c r="F962" s="860"/>
      <c r="G962" s="868"/>
      <c r="H962" s="860"/>
      <c r="I962" s="860"/>
      <c r="J962" s="860"/>
      <c r="K962" s="860"/>
      <c r="L962" s="860"/>
      <c r="M962" s="860"/>
      <c r="N962" s="860"/>
      <c r="O962" s="860"/>
      <c r="P962" s="860"/>
      <c r="Q962" s="860"/>
      <c r="R962" s="860"/>
      <c r="S962" s="860"/>
      <c r="T962" s="860"/>
      <c r="U962" s="860"/>
      <c r="V962" s="860"/>
      <c r="W962" s="860"/>
      <c r="X962" s="860"/>
      <c r="Y962" s="860"/>
      <c r="Z962" s="860"/>
      <c r="AA962" s="860"/>
      <c r="AB962" s="860"/>
      <c r="AC962" s="860"/>
      <c r="AD962" s="860"/>
      <c r="AE962" s="860"/>
    </row>
    <row r="963" spans="1:31" ht="15.75" customHeight="1" x14ac:dyDescent="0.25">
      <c r="A963" s="860"/>
      <c r="B963" s="860"/>
      <c r="C963" s="860"/>
      <c r="D963" s="860"/>
      <c r="E963" s="860"/>
      <c r="F963" s="860"/>
      <c r="G963" s="868"/>
      <c r="H963" s="860"/>
      <c r="I963" s="860"/>
      <c r="J963" s="860"/>
      <c r="K963" s="860"/>
      <c r="L963" s="860"/>
      <c r="M963" s="860"/>
      <c r="N963" s="860"/>
      <c r="O963" s="860"/>
      <c r="P963" s="860"/>
      <c r="Q963" s="860"/>
      <c r="R963" s="860"/>
      <c r="S963" s="860"/>
      <c r="T963" s="860"/>
      <c r="U963" s="860"/>
      <c r="V963" s="860"/>
      <c r="W963" s="860"/>
      <c r="X963" s="860"/>
      <c r="Y963" s="860"/>
      <c r="Z963" s="860"/>
      <c r="AA963" s="860"/>
      <c r="AB963" s="860"/>
      <c r="AC963" s="860"/>
      <c r="AD963" s="860"/>
      <c r="AE963" s="860"/>
    </row>
    <row r="964" spans="1:31" ht="15.75" customHeight="1" x14ac:dyDescent="0.25">
      <c r="A964" s="860"/>
      <c r="B964" s="860"/>
      <c r="C964" s="860"/>
      <c r="D964" s="860"/>
      <c r="E964" s="860"/>
      <c r="F964" s="860"/>
      <c r="G964" s="868"/>
      <c r="H964" s="860"/>
      <c r="I964" s="860"/>
      <c r="J964" s="860"/>
      <c r="K964" s="860"/>
      <c r="L964" s="860"/>
      <c r="M964" s="860"/>
      <c r="N964" s="860"/>
      <c r="O964" s="860"/>
      <c r="P964" s="860"/>
      <c r="Q964" s="860"/>
      <c r="R964" s="860"/>
      <c r="S964" s="860"/>
      <c r="T964" s="860"/>
      <c r="U964" s="860"/>
      <c r="V964" s="860"/>
      <c r="W964" s="860"/>
      <c r="X964" s="860"/>
      <c r="Y964" s="860"/>
      <c r="Z964" s="860"/>
      <c r="AA964" s="860"/>
      <c r="AB964" s="860"/>
      <c r="AC964" s="860"/>
      <c r="AD964" s="860"/>
      <c r="AE964" s="860"/>
    </row>
    <row r="965" spans="1:31" ht="15.75" customHeight="1" x14ac:dyDescent="0.25">
      <c r="A965" s="860"/>
      <c r="B965" s="860"/>
      <c r="C965" s="860"/>
      <c r="D965" s="860"/>
      <c r="E965" s="860"/>
      <c r="F965" s="860"/>
      <c r="G965" s="868"/>
      <c r="H965" s="860"/>
      <c r="I965" s="860"/>
      <c r="J965" s="860"/>
      <c r="K965" s="860"/>
      <c r="L965" s="860"/>
      <c r="M965" s="860"/>
      <c r="N965" s="860"/>
      <c r="O965" s="860"/>
      <c r="P965" s="860"/>
      <c r="Q965" s="860"/>
      <c r="R965" s="860"/>
      <c r="S965" s="860"/>
      <c r="T965" s="860"/>
      <c r="U965" s="860"/>
      <c r="V965" s="860"/>
      <c r="W965" s="860"/>
      <c r="X965" s="860"/>
      <c r="Y965" s="860"/>
      <c r="Z965" s="860"/>
      <c r="AA965" s="860"/>
      <c r="AB965" s="860"/>
      <c r="AC965" s="860"/>
      <c r="AD965" s="860"/>
      <c r="AE965" s="860"/>
    </row>
    <row r="966" spans="1:31" ht="15.75" customHeight="1" x14ac:dyDescent="0.25">
      <c r="A966" s="860"/>
      <c r="B966" s="860"/>
      <c r="C966" s="860"/>
      <c r="D966" s="860"/>
      <c r="E966" s="860"/>
      <c r="F966" s="860"/>
      <c r="G966" s="868"/>
      <c r="H966" s="860"/>
      <c r="I966" s="860"/>
      <c r="J966" s="860"/>
      <c r="K966" s="860"/>
      <c r="L966" s="860"/>
      <c r="M966" s="860"/>
      <c r="N966" s="860"/>
      <c r="O966" s="860"/>
      <c r="P966" s="860"/>
      <c r="Q966" s="860"/>
      <c r="R966" s="860"/>
      <c r="S966" s="860"/>
      <c r="T966" s="860"/>
      <c r="U966" s="860"/>
      <c r="V966" s="860"/>
      <c r="W966" s="860"/>
      <c r="X966" s="860"/>
      <c r="Y966" s="860"/>
      <c r="Z966" s="860"/>
      <c r="AA966" s="860"/>
      <c r="AB966" s="860"/>
      <c r="AC966" s="860"/>
      <c r="AD966" s="860"/>
      <c r="AE966" s="860"/>
    </row>
    <row r="967" spans="1:31" ht="15.75" customHeight="1" x14ac:dyDescent="0.25">
      <c r="A967" s="860"/>
      <c r="B967" s="860"/>
      <c r="C967" s="860"/>
      <c r="D967" s="860"/>
      <c r="E967" s="860"/>
      <c r="F967" s="860"/>
      <c r="G967" s="868"/>
      <c r="H967" s="860"/>
      <c r="I967" s="860"/>
      <c r="J967" s="860"/>
      <c r="K967" s="860"/>
      <c r="L967" s="860"/>
      <c r="M967" s="860"/>
      <c r="N967" s="860"/>
      <c r="O967" s="860"/>
      <c r="P967" s="860"/>
      <c r="Q967" s="860"/>
      <c r="R967" s="860"/>
      <c r="S967" s="860"/>
      <c r="T967" s="860"/>
      <c r="U967" s="860"/>
      <c r="V967" s="860"/>
      <c r="W967" s="860"/>
      <c r="X967" s="860"/>
      <c r="Y967" s="860"/>
      <c r="Z967" s="860"/>
      <c r="AA967" s="860"/>
      <c r="AB967" s="860"/>
      <c r="AC967" s="860"/>
      <c r="AD967" s="860"/>
      <c r="AE967" s="860"/>
    </row>
    <row r="968" spans="1:31" ht="15.75" customHeight="1" x14ac:dyDescent="0.25">
      <c r="A968" s="860"/>
      <c r="B968" s="860"/>
      <c r="C968" s="860"/>
      <c r="D968" s="860"/>
      <c r="E968" s="860"/>
      <c r="F968" s="860"/>
      <c r="G968" s="868"/>
      <c r="H968" s="860"/>
      <c r="I968" s="860"/>
      <c r="J968" s="860"/>
      <c r="K968" s="860"/>
      <c r="L968" s="860"/>
      <c r="M968" s="860"/>
      <c r="N968" s="860"/>
      <c r="O968" s="860"/>
      <c r="P968" s="860"/>
      <c r="Q968" s="860"/>
      <c r="R968" s="860"/>
      <c r="S968" s="860"/>
      <c r="T968" s="860"/>
      <c r="U968" s="860"/>
      <c r="V968" s="860"/>
      <c r="W968" s="860"/>
      <c r="X968" s="860"/>
      <c r="Y968" s="860"/>
      <c r="Z968" s="860"/>
      <c r="AA968" s="860"/>
      <c r="AB968" s="860"/>
      <c r="AC968" s="860"/>
      <c r="AD968" s="860"/>
      <c r="AE968" s="860"/>
    </row>
    <row r="969" spans="1:31" ht="15.75" customHeight="1" x14ac:dyDescent="0.25">
      <c r="A969" s="860"/>
      <c r="B969" s="860"/>
      <c r="C969" s="860"/>
      <c r="D969" s="860"/>
      <c r="E969" s="860"/>
      <c r="F969" s="860"/>
      <c r="G969" s="868"/>
      <c r="H969" s="860"/>
      <c r="I969" s="860"/>
      <c r="J969" s="860"/>
      <c r="K969" s="860"/>
      <c r="L969" s="860"/>
      <c r="M969" s="860"/>
      <c r="N969" s="860"/>
      <c r="O969" s="860"/>
      <c r="P969" s="860"/>
      <c r="Q969" s="860"/>
      <c r="R969" s="860"/>
      <c r="S969" s="860"/>
      <c r="T969" s="860"/>
      <c r="U969" s="860"/>
      <c r="V969" s="860"/>
      <c r="W969" s="860"/>
      <c r="X969" s="860"/>
      <c r="Y969" s="860"/>
      <c r="Z969" s="860"/>
      <c r="AA969" s="860"/>
      <c r="AB969" s="860"/>
      <c r="AC969" s="860"/>
      <c r="AD969" s="860"/>
      <c r="AE969" s="860"/>
    </row>
    <row r="970" spans="1:31" ht="15.75" customHeight="1" x14ac:dyDescent="0.25">
      <c r="A970" s="860"/>
      <c r="B970" s="860"/>
      <c r="C970" s="860"/>
      <c r="D970" s="860"/>
      <c r="E970" s="860"/>
      <c r="F970" s="860"/>
      <c r="G970" s="868"/>
      <c r="H970" s="860"/>
      <c r="I970" s="860"/>
      <c r="J970" s="860"/>
      <c r="K970" s="860"/>
      <c r="L970" s="860"/>
      <c r="M970" s="860"/>
      <c r="N970" s="860"/>
      <c r="O970" s="860"/>
      <c r="P970" s="860"/>
      <c r="Q970" s="860"/>
      <c r="R970" s="860"/>
      <c r="S970" s="860"/>
      <c r="T970" s="860"/>
      <c r="U970" s="860"/>
      <c r="V970" s="860"/>
      <c r="W970" s="860"/>
      <c r="X970" s="860"/>
      <c r="Y970" s="860"/>
      <c r="Z970" s="860"/>
      <c r="AA970" s="860"/>
      <c r="AB970" s="860"/>
      <c r="AC970" s="860"/>
      <c r="AD970" s="860"/>
      <c r="AE970" s="860"/>
    </row>
    <row r="971" spans="1:31" ht="15.75" customHeight="1" x14ac:dyDescent="0.25">
      <c r="A971" s="860"/>
      <c r="B971" s="860"/>
      <c r="C971" s="860"/>
      <c r="D971" s="860"/>
      <c r="E971" s="860"/>
      <c r="F971" s="860"/>
      <c r="G971" s="868"/>
      <c r="H971" s="860"/>
      <c r="I971" s="860"/>
      <c r="J971" s="860"/>
      <c r="K971" s="860"/>
      <c r="L971" s="860"/>
      <c r="M971" s="860"/>
      <c r="N971" s="860"/>
      <c r="O971" s="860"/>
      <c r="P971" s="860"/>
      <c r="Q971" s="860"/>
      <c r="R971" s="860"/>
      <c r="S971" s="860"/>
      <c r="T971" s="860"/>
      <c r="U971" s="860"/>
      <c r="V971" s="860"/>
      <c r="W971" s="860"/>
      <c r="X971" s="860"/>
      <c r="Y971" s="860"/>
      <c r="Z971" s="860"/>
      <c r="AA971" s="860"/>
      <c r="AB971" s="860"/>
      <c r="AC971" s="860"/>
      <c r="AD971" s="860"/>
      <c r="AE971" s="860"/>
    </row>
    <row r="972" spans="1:31" ht="15.75" customHeight="1" x14ac:dyDescent="0.25">
      <c r="A972" s="860"/>
      <c r="B972" s="860"/>
      <c r="C972" s="860"/>
      <c r="D972" s="860"/>
      <c r="E972" s="860"/>
      <c r="F972" s="860"/>
      <c r="G972" s="868"/>
      <c r="H972" s="860"/>
      <c r="I972" s="860"/>
      <c r="J972" s="860"/>
      <c r="K972" s="860"/>
      <c r="L972" s="860"/>
      <c r="M972" s="860"/>
      <c r="N972" s="860"/>
      <c r="O972" s="860"/>
      <c r="P972" s="860"/>
      <c r="Q972" s="860"/>
      <c r="R972" s="860"/>
      <c r="S972" s="860"/>
      <c r="T972" s="860"/>
      <c r="U972" s="860"/>
      <c r="V972" s="860"/>
      <c r="W972" s="860"/>
      <c r="X972" s="860"/>
      <c r="Y972" s="860"/>
      <c r="Z972" s="860"/>
      <c r="AA972" s="860"/>
      <c r="AB972" s="860"/>
      <c r="AC972" s="860"/>
      <c r="AD972" s="860"/>
      <c r="AE972" s="860"/>
    </row>
    <row r="973" spans="1:31" ht="15.75" customHeight="1" x14ac:dyDescent="0.25">
      <c r="A973" s="860"/>
      <c r="B973" s="860"/>
      <c r="C973" s="860"/>
      <c r="D973" s="860"/>
      <c r="E973" s="860"/>
      <c r="F973" s="860"/>
      <c r="G973" s="868"/>
      <c r="H973" s="860"/>
      <c r="I973" s="860"/>
      <c r="J973" s="860"/>
      <c r="K973" s="860"/>
      <c r="L973" s="860"/>
      <c r="M973" s="860"/>
      <c r="N973" s="860"/>
      <c r="O973" s="860"/>
      <c r="P973" s="860"/>
      <c r="Q973" s="860"/>
      <c r="R973" s="860"/>
      <c r="S973" s="860"/>
      <c r="T973" s="860"/>
      <c r="U973" s="860"/>
      <c r="V973" s="860"/>
      <c r="W973" s="860"/>
      <c r="X973" s="860"/>
      <c r="Y973" s="860"/>
      <c r="Z973" s="860"/>
      <c r="AA973" s="860"/>
      <c r="AB973" s="860"/>
      <c r="AC973" s="860"/>
      <c r="AD973" s="860"/>
      <c r="AE973" s="860"/>
    </row>
    <row r="974" spans="1:31" ht="15.75" customHeight="1" x14ac:dyDescent="0.25">
      <c r="A974" s="860"/>
      <c r="B974" s="860"/>
      <c r="C974" s="860"/>
      <c r="D974" s="860"/>
      <c r="E974" s="860"/>
      <c r="F974" s="860"/>
      <c r="G974" s="868"/>
      <c r="H974" s="860"/>
      <c r="I974" s="860"/>
      <c r="J974" s="860"/>
      <c r="K974" s="860"/>
      <c r="L974" s="860"/>
      <c r="M974" s="860"/>
      <c r="N974" s="860"/>
      <c r="O974" s="860"/>
      <c r="P974" s="860"/>
      <c r="Q974" s="860"/>
      <c r="R974" s="860"/>
      <c r="S974" s="860"/>
      <c r="T974" s="860"/>
      <c r="U974" s="860"/>
      <c r="V974" s="860"/>
      <c r="W974" s="860"/>
      <c r="X974" s="860"/>
      <c r="Y974" s="860"/>
      <c r="Z974" s="860"/>
      <c r="AA974" s="860"/>
      <c r="AB974" s="860"/>
      <c r="AC974" s="860"/>
      <c r="AD974" s="860"/>
      <c r="AE974" s="860"/>
    </row>
    <row r="975" spans="1:31" ht="15.75" customHeight="1" x14ac:dyDescent="0.25">
      <c r="A975" s="860"/>
      <c r="B975" s="860"/>
      <c r="C975" s="860"/>
      <c r="D975" s="860"/>
      <c r="E975" s="860"/>
      <c r="F975" s="860"/>
      <c r="G975" s="868"/>
      <c r="H975" s="860"/>
      <c r="I975" s="860"/>
      <c r="J975" s="860"/>
      <c r="K975" s="860"/>
      <c r="L975" s="860"/>
      <c r="M975" s="860"/>
      <c r="N975" s="860"/>
      <c r="O975" s="860"/>
      <c r="P975" s="860"/>
      <c r="Q975" s="860"/>
      <c r="R975" s="860"/>
      <c r="S975" s="860"/>
      <c r="T975" s="860"/>
      <c r="U975" s="860"/>
      <c r="V975" s="860"/>
      <c r="W975" s="860"/>
      <c r="X975" s="860"/>
      <c r="Y975" s="860"/>
      <c r="Z975" s="860"/>
      <c r="AA975" s="860"/>
      <c r="AB975" s="860"/>
      <c r="AC975" s="860"/>
      <c r="AD975" s="860"/>
      <c r="AE975" s="860"/>
    </row>
    <row r="976" spans="1:31" ht="15.75" customHeight="1" x14ac:dyDescent="0.25">
      <c r="A976" s="860"/>
      <c r="B976" s="860"/>
      <c r="C976" s="860"/>
      <c r="D976" s="860"/>
      <c r="E976" s="860"/>
      <c r="F976" s="860"/>
      <c r="G976" s="868"/>
      <c r="H976" s="860"/>
      <c r="I976" s="860"/>
      <c r="J976" s="860"/>
      <c r="K976" s="860"/>
      <c r="L976" s="860"/>
      <c r="M976" s="860"/>
      <c r="N976" s="860"/>
      <c r="O976" s="860"/>
      <c r="P976" s="860"/>
      <c r="Q976" s="860"/>
      <c r="R976" s="860"/>
      <c r="S976" s="860"/>
      <c r="T976" s="860"/>
      <c r="U976" s="860"/>
      <c r="V976" s="860"/>
      <c r="W976" s="860"/>
      <c r="X976" s="860"/>
      <c r="Y976" s="860"/>
      <c r="Z976" s="860"/>
      <c r="AA976" s="860"/>
      <c r="AB976" s="860"/>
      <c r="AC976" s="860"/>
      <c r="AD976" s="860"/>
      <c r="AE976" s="860"/>
    </row>
    <row r="977" spans="1:31" ht="15.75" customHeight="1" x14ac:dyDescent="0.25">
      <c r="A977" s="860"/>
      <c r="B977" s="860"/>
      <c r="C977" s="860"/>
      <c r="D977" s="860"/>
      <c r="E977" s="860"/>
      <c r="F977" s="860"/>
      <c r="G977" s="868"/>
      <c r="H977" s="860"/>
      <c r="I977" s="860"/>
      <c r="J977" s="860"/>
      <c r="K977" s="860"/>
      <c r="L977" s="860"/>
      <c r="M977" s="860"/>
      <c r="N977" s="860"/>
      <c r="O977" s="860"/>
      <c r="P977" s="860"/>
      <c r="Q977" s="860"/>
      <c r="R977" s="860"/>
      <c r="S977" s="860"/>
      <c r="T977" s="860"/>
      <c r="U977" s="860"/>
      <c r="V977" s="860"/>
      <c r="W977" s="860"/>
      <c r="X977" s="860"/>
      <c r="Y977" s="860"/>
      <c r="Z977" s="860"/>
      <c r="AA977" s="860"/>
      <c r="AB977" s="860"/>
      <c r="AC977" s="860"/>
      <c r="AD977" s="860"/>
      <c r="AE977" s="860"/>
    </row>
    <row r="978" spans="1:31" ht="15.75" customHeight="1" x14ac:dyDescent="0.25">
      <c r="A978" s="860"/>
      <c r="B978" s="860"/>
      <c r="C978" s="860"/>
      <c r="D978" s="860"/>
      <c r="E978" s="860"/>
      <c r="F978" s="860"/>
      <c r="G978" s="868"/>
      <c r="H978" s="860"/>
      <c r="I978" s="860"/>
      <c r="J978" s="860"/>
      <c r="K978" s="860"/>
      <c r="L978" s="860"/>
      <c r="M978" s="860"/>
      <c r="N978" s="860"/>
      <c r="O978" s="860"/>
      <c r="P978" s="860"/>
      <c r="Q978" s="860"/>
      <c r="R978" s="860"/>
      <c r="S978" s="860"/>
      <c r="T978" s="860"/>
      <c r="U978" s="860"/>
      <c r="V978" s="860"/>
      <c r="W978" s="860"/>
      <c r="X978" s="860"/>
      <c r="Y978" s="860"/>
      <c r="Z978" s="860"/>
      <c r="AA978" s="860"/>
      <c r="AB978" s="860"/>
      <c r="AC978" s="860"/>
      <c r="AD978" s="860"/>
      <c r="AE978" s="860"/>
    </row>
    <row r="979" spans="1:31" ht="15.75" customHeight="1" x14ac:dyDescent="0.25">
      <c r="A979" s="860"/>
      <c r="B979" s="860"/>
      <c r="C979" s="860"/>
      <c r="D979" s="860"/>
      <c r="E979" s="860"/>
      <c r="F979" s="860"/>
      <c r="G979" s="868"/>
      <c r="H979" s="860"/>
      <c r="I979" s="860"/>
      <c r="J979" s="860"/>
      <c r="K979" s="860"/>
      <c r="L979" s="860"/>
      <c r="M979" s="860"/>
      <c r="N979" s="860"/>
      <c r="O979" s="860"/>
      <c r="P979" s="860"/>
      <c r="Q979" s="860"/>
      <c r="R979" s="860"/>
      <c r="S979" s="860"/>
      <c r="T979" s="860"/>
      <c r="U979" s="860"/>
      <c r="V979" s="860"/>
      <c r="W979" s="860"/>
      <c r="X979" s="860"/>
      <c r="Y979" s="860"/>
      <c r="Z979" s="860"/>
      <c r="AA979" s="860"/>
      <c r="AB979" s="860"/>
      <c r="AC979" s="860"/>
      <c r="AD979" s="860"/>
      <c r="AE979" s="860"/>
    </row>
    <row r="980" spans="1:31" ht="15.75" customHeight="1" x14ac:dyDescent="0.25">
      <c r="A980" s="860"/>
      <c r="B980" s="860"/>
      <c r="C980" s="860"/>
      <c r="D980" s="860"/>
      <c r="E980" s="860"/>
      <c r="F980" s="860"/>
      <c r="G980" s="868"/>
      <c r="H980" s="860"/>
      <c r="I980" s="860"/>
      <c r="J980" s="860"/>
      <c r="K980" s="860"/>
      <c r="L980" s="860"/>
      <c r="M980" s="860"/>
      <c r="N980" s="860"/>
      <c r="O980" s="860"/>
      <c r="P980" s="860"/>
      <c r="Q980" s="860"/>
      <c r="R980" s="860"/>
      <c r="S980" s="860"/>
      <c r="T980" s="860"/>
      <c r="U980" s="860"/>
      <c r="V980" s="860"/>
      <c r="W980" s="860"/>
      <c r="X980" s="860"/>
      <c r="Y980" s="860"/>
      <c r="Z980" s="860"/>
      <c r="AA980" s="860"/>
      <c r="AB980" s="860"/>
      <c r="AC980" s="860"/>
      <c r="AD980" s="860"/>
      <c r="AE980" s="860"/>
    </row>
    <row r="981" spans="1:31" ht="15.75" customHeight="1" x14ac:dyDescent="0.25">
      <c r="A981" s="860"/>
      <c r="B981" s="860"/>
      <c r="C981" s="860"/>
      <c r="D981" s="860"/>
      <c r="E981" s="860"/>
      <c r="F981" s="860"/>
      <c r="G981" s="868"/>
      <c r="H981" s="860"/>
      <c r="I981" s="860"/>
      <c r="J981" s="860"/>
      <c r="K981" s="860"/>
      <c r="L981" s="860"/>
      <c r="M981" s="860"/>
      <c r="N981" s="860"/>
      <c r="O981" s="860"/>
      <c r="P981" s="860"/>
      <c r="Q981" s="860"/>
      <c r="R981" s="860"/>
      <c r="S981" s="860"/>
      <c r="T981" s="860"/>
      <c r="U981" s="860"/>
      <c r="V981" s="860"/>
      <c r="W981" s="860"/>
      <c r="X981" s="860"/>
      <c r="Y981" s="860"/>
      <c r="Z981" s="860"/>
      <c r="AA981" s="860"/>
      <c r="AB981" s="860"/>
      <c r="AC981" s="860"/>
      <c r="AD981" s="860"/>
      <c r="AE981" s="860"/>
    </row>
    <row r="982" spans="1:31" ht="15.75" customHeight="1" x14ac:dyDescent="0.25">
      <c r="A982" s="860"/>
      <c r="B982" s="860"/>
      <c r="C982" s="860"/>
      <c r="D982" s="860"/>
      <c r="E982" s="860"/>
      <c r="F982" s="860"/>
      <c r="G982" s="868"/>
      <c r="H982" s="860"/>
      <c r="I982" s="860"/>
      <c r="J982" s="860"/>
      <c r="K982" s="860"/>
      <c r="L982" s="860"/>
      <c r="M982" s="860"/>
      <c r="N982" s="860"/>
      <c r="O982" s="860"/>
      <c r="P982" s="860"/>
      <c r="Q982" s="860"/>
      <c r="R982" s="860"/>
      <c r="S982" s="860"/>
      <c r="T982" s="860"/>
      <c r="U982" s="860"/>
      <c r="V982" s="860"/>
      <c r="W982" s="860"/>
      <c r="X982" s="860"/>
      <c r="Y982" s="860"/>
      <c r="Z982" s="860"/>
      <c r="AA982" s="860"/>
      <c r="AB982" s="860"/>
      <c r="AC982" s="860"/>
      <c r="AD982" s="860"/>
      <c r="AE982" s="860"/>
    </row>
    <row r="983" spans="1:31" ht="15.75" customHeight="1" x14ac:dyDescent="0.25">
      <c r="A983" s="860"/>
      <c r="B983" s="860"/>
      <c r="C983" s="860"/>
      <c r="D983" s="860"/>
      <c r="E983" s="860"/>
      <c r="F983" s="860"/>
      <c r="G983" s="868"/>
      <c r="H983" s="860"/>
      <c r="I983" s="860"/>
      <c r="J983" s="860"/>
      <c r="K983" s="860"/>
      <c r="L983" s="860"/>
      <c r="M983" s="860"/>
      <c r="N983" s="860"/>
      <c r="O983" s="860"/>
      <c r="P983" s="860"/>
      <c r="Q983" s="860"/>
      <c r="R983" s="860"/>
      <c r="S983" s="860"/>
      <c r="T983" s="860"/>
      <c r="U983" s="860"/>
      <c r="V983" s="860"/>
      <c r="W983" s="860"/>
      <c r="X983" s="860"/>
      <c r="Y983" s="860"/>
      <c r="Z983" s="860"/>
      <c r="AA983" s="860"/>
      <c r="AB983" s="860"/>
      <c r="AC983" s="860"/>
      <c r="AD983" s="860"/>
      <c r="AE983" s="860"/>
    </row>
    <row r="984" spans="1:31" ht="15.75" customHeight="1" x14ac:dyDescent="0.25">
      <c r="A984" s="860"/>
      <c r="B984" s="860"/>
      <c r="C984" s="860"/>
      <c r="D984" s="860"/>
      <c r="E984" s="860"/>
      <c r="F984" s="860"/>
      <c r="G984" s="868"/>
      <c r="H984" s="860"/>
      <c r="I984" s="860"/>
      <c r="J984" s="860"/>
      <c r="K984" s="860"/>
      <c r="L984" s="860"/>
      <c r="M984" s="860"/>
      <c r="N984" s="860"/>
      <c r="O984" s="860"/>
      <c r="P984" s="860"/>
      <c r="Q984" s="860"/>
      <c r="R984" s="860"/>
      <c r="S984" s="860"/>
      <c r="T984" s="860"/>
      <c r="U984" s="860"/>
      <c r="V984" s="860"/>
      <c r="W984" s="860"/>
      <c r="X984" s="860"/>
      <c r="Y984" s="860"/>
      <c r="Z984" s="860"/>
      <c r="AA984" s="860"/>
      <c r="AB984" s="860"/>
      <c r="AC984" s="860"/>
      <c r="AD984" s="860"/>
      <c r="AE984" s="860"/>
    </row>
    <row r="985" spans="1:31" ht="15.75" customHeight="1" x14ac:dyDescent="0.25">
      <c r="A985" s="860"/>
      <c r="B985" s="860"/>
      <c r="C985" s="860"/>
      <c r="D985" s="860"/>
      <c r="E985" s="860"/>
      <c r="F985" s="860"/>
      <c r="G985" s="868"/>
      <c r="H985" s="860"/>
      <c r="I985" s="860"/>
      <c r="J985" s="860"/>
      <c r="K985" s="860"/>
      <c r="L985" s="860"/>
      <c r="M985" s="860"/>
      <c r="N985" s="860"/>
      <c r="O985" s="860"/>
      <c r="P985" s="860"/>
      <c r="Q985" s="860"/>
      <c r="R985" s="860"/>
      <c r="S985" s="860"/>
      <c r="T985" s="860"/>
      <c r="U985" s="860"/>
      <c r="V985" s="860"/>
      <c r="W985" s="860"/>
      <c r="X985" s="860"/>
      <c r="Y985" s="860"/>
      <c r="Z985" s="860"/>
      <c r="AA985" s="860"/>
      <c r="AB985" s="860"/>
      <c r="AC985" s="860"/>
      <c r="AD985" s="860"/>
      <c r="AE985" s="860"/>
    </row>
    <row r="986" spans="1:31" ht="15.75" customHeight="1" x14ac:dyDescent="0.25">
      <c r="A986" s="860"/>
      <c r="B986" s="860"/>
      <c r="C986" s="860"/>
      <c r="D986" s="860"/>
      <c r="E986" s="860"/>
      <c r="F986" s="860"/>
      <c r="G986" s="868"/>
      <c r="H986" s="860"/>
      <c r="I986" s="860"/>
      <c r="J986" s="860"/>
      <c r="K986" s="860"/>
      <c r="L986" s="860"/>
      <c r="M986" s="860"/>
      <c r="N986" s="860"/>
      <c r="O986" s="860"/>
      <c r="P986" s="860"/>
      <c r="Q986" s="860"/>
      <c r="R986" s="860"/>
      <c r="S986" s="860"/>
      <c r="T986" s="860"/>
      <c r="U986" s="860"/>
      <c r="V986" s="860"/>
      <c r="W986" s="860"/>
      <c r="X986" s="860"/>
      <c r="Y986" s="860"/>
      <c r="Z986" s="860"/>
      <c r="AA986" s="860"/>
      <c r="AB986" s="860"/>
      <c r="AC986" s="860"/>
      <c r="AD986" s="860"/>
      <c r="AE986" s="860"/>
    </row>
    <row r="987" spans="1:31" ht="15.75" customHeight="1" x14ac:dyDescent="0.25">
      <c r="A987" s="860"/>
      <c r="B987" s="860"/>
      <c r="C987" s="860"/>
      <c r="D987" s="860"/>
      <c r="E987" s="860"/>
      <c r="F987" s="860"/>
      <c r="G987" s="868"/>
      <c r="H987" s="860"/>
      <c r="I987" s="860"/>
      <c r="J987" s="860"/>
      <c r="K987" s="860"/>
      <c r="L987" s="860"/>
      <c r="M987" s="860"/>
      <c r="N987" s="860"/>
      <c r="O987" s="860"/>
      <c r="P987" s="860"/>
      <c r="Q987" s="860"/>
      <c r="R987" s="860"/>
      <c r="S987" s="860"/>
      <c r="T987" s="860"/>
      <c r="U987" s="860"/>
      <c r="V987" s="860"/>
      <c r="W987" s="860"/>
      <c r="X987" s="860"/>
      <c r="Y987" s="860"/>
      <c r="Z987" s="860"/>
      <c r="AA987" s="860"/>
      <c r="AB987" s="860"/>
      <c r="AC987" s="860"/>
      <c r="AD987" s="860"/>
      <c r="AE987" s="860"/>
    </row>
    <row r="988" spans="1:31" ht="15.75" customHeight="1" x14ac:dyDescent="0.25">
      <c r="A988" s="860"/>
      <c r="B988" s="860"/>
      <c r="C988" s="860"/>
      <c r="D988" s="860"/>
      <c r="E988" s="860"/>
      <c r="F988" s="860"/>
      <c r="G988" s="868"/>
      <c r="H988" s="860"/>
      <c r="I988" s="860"/>
      <c r="J988" s="860"/>
      <c r="K988" s="860"/>
      <c r="L988" s="860"/>
      <c r="M988" s="860"/>
      <c r="N988" s="860"/>
      <c r="O988" s="860"/>
      <c r="P988" s="860"/>
      <c r="Q988" s="860"/>
      <c r="R988" s="860"/>
      <c r="S988" s="860"/>
      <c r="T988" s="860"/>
      <c r="U988" s="860"/>
      <c r="V988" s="860"/>
      <c r="W988" s="860"/>
      <c r="X988" s="860"/>
      <c r="Y988" s="860"/>
      <c r="Z988" s="860"/>
      <c r="AA988" s="860"/>
      <c r="AB988" s="860"/>
      <c r="AC988" s="860"/>
      <c r="AD988" s="860"/>
      <c r="AE988" s="860"/>
    </row>
    <row r="989" spans="1:31" ht="15.75" customHeight="1" x14ac:dyDescent="0.25">
      <c r="A989" s="860"/>
      <c r="B989" s="860"/>
      <c r="C989" s="860"/>
      <c r="D989" s="860"/>
      <c r="E989" s="860"/>
      <c r="F989" s="860"/>
      <c r="G989" s="868"/>
      <c r="H989" s="860"/>
      <c r="I989" s="860"/>
      <c r="J989" s="860"/>
      <c r="K989" s="860"/>
      <c r="L989" s="860"/>
      <c r="M989" s="860"/>
      <c r="N989" s="860"/>
      <c r="O989" s="860"/>
      <c r="P989" s="860"/>
      <c r="Q989" s="860"/>
      <c r="R989" s="860"/>
      <c r="S989" s="860"/>
      <c r="T989" s="860"/>
      <c r="U989" s="860"/>
      <c r="V989" s="860"/>
      <c r="W989" s="860"/>
      <c r="X989" s="860"/>
      <c r="Y989" s="860"/>
      <c r="Z989" s="860"/>
      <c r="AA989" s="860"/>
      <c r="AB989" s="860"/>
      <c r="AC989" s="860"/>
      <c r="AD989" s="860"/>
      <c r="AE989" s="860"/>
    </row>
    <row r="990" spans="1:31" ht="15.75" customHeight="1" x14ac:dyDescent="0.25">
      <c r="A990" s="860"/>
      <c r="B990" s="860"/>
      <c r="C990" s="860"/>
      <c r="D990" s="860"/>
      <c r="E990" s="860"/>
      <c r="F990" s="860"/>
      <c r="G990" s="868"/>
      <c r="H990" s="860"/>
      <c r="I990" s="860"/>
      <c r="J990" s="860"/>
      <c r="K990" s="860"/>
      <c r="L990" s="860"/>
      <c r="M990" s="860"/>
      <c r="N990" s="860"/>
      <c r="O990" s="860"/>
      <c r="P990" s="860"/>
      <c r="Q990" s="860"/>
      <c r="R990" s="860"/>
      <c r="S990" s="860"/>
      <c r="T990" s="860"/>
      <c r="U990" s="860"/>
      <c r="V990" s="860"/>
      <c r="W990" s="860"/>
      <c r="X990" s="860"/>
      <c r="Y990" s="860"/>
      <c r="Z990" s="860"/>
      <c r="AA990" s="860"/>
      <c r="AB990" s="860"/>
      <c r="AC990" s="860"/>
      <c r="AD990" s="860"/>
      <c r="AE990" s="860"/>
    </row>
    <row r="991" spans="1:31" ht="15.75" customHeight="1" x14ac:dyDescent="0.25">
      <c r="A991" s="860"/>
      <c r="B991" s="860"/>
      <c r="C991" s="860"/>
      <c r="D991" s="860"/>
      <c r="E991" s="860"/>
      <c r="F991" s="860"/>
      <c r="G991" s="868"/>
      <c r="H991" s="860"/>
      <c r="I991" s="860"/>
      <c r="J991" s="860"/>
      <c r="K991" s="860"/>
      <c r="L991" s="860"/>
      <c r="M991" s="860"/>
      <c r="N991" s="860"/>
      <c r="O991" s="860"/>
      <c r="P991" s="860"/>
      <c r="Q991" s="860"/>
      <c r="R991" s="860"/>
      <c r="S991" s="860"/>
      <c r="T991" s="860"/>
      <c r="U991" s="860"/>
      <c r="V991" s="860"/>
      <c r="W991" s="860"/>
      <c r="X991" s="860"/>
      <c r="Y991" s="860"/>
      <c r="Z991" s="860"/>
      <c r="AA991" s="860"/>
      <c r="AB991" s="860"/>
      <c r="AC991" s="860"/>
      <c r="AD991" s="860"/>
      <c r="AE991" s="860"/>
    </row>
    <row r="992" spans="1:31" ht="15.75" customHeight="1" x14ac:dyDescent="0.25">
      <c r="A992" s="860"/>
      <c r="B992" s="860"/>
      <c r="C992" s="860"/>
      <c r="D992" s="860"/>
      <c r="E992" s="860"/>
      <c r="F992" s="860"/>
      <c r="G992" s="868"/>
      <c r="H992" s="860"/>
      <c r="I992" s="860"/>
      <c r="J992" s="860"/>
      <c r="K992" s="860"/>
      <c r="L992" s="860"/>
      <c r="M992" s="860"/>
      <c r="N992" s="860"/>
      <c r="O992" s="860"/>
      <c r="P992" s="860"/>
      <c r="Q992" s="860"/>
      <c r="R992" s="860"/>
      <c r="S992" s="860"/>
      <c r="T992" s="860"/>
      <c r="U992" s="860"/>
      <c r="V992" s="860"/>
      <c r="W992" s="860"/>
      <c r="X992" s="860"/>
      <c r="Y992" s="860"/>
      <c r="Z992" s="860"/>
      <c r="AA992" s="860"/>
      <c r="AB992" s="860"/>
      <c r="AC992" s="860"/>
      <c r="AD992" s="860"/>
      <c r="AE992" s="860"/>
    </row>
    <row r="993" spans="1:31" ht="15.75" customHeight="1" x14ac:dyDescent="0.25">
      <c r="A993" s="860"/>
      <c r="B993" s="860"/>
      <c r="C993" s="860"/>
      <c r="D993" s="860"/>
      <c r="E993" s="860"/>
      <c r="F993" s="860"/>
      <c r="G993" s="868"/>
      <c r="H993" s="860"/>
      <c r="I993" s="860"/>
      <c r="J993" s="860"/>
      <c r="K993" s="860"/>
      <c r="L993" s="860"/>
      <c r="M993" s="860"/>
      <c r="N993" s="860"/>
      <c r="O993" s="860"/>
      <c r="P993" s="860"/>
      <c r="Q993" s="860"/>
      <c r="R993" s="860"/>
      <c r="S993" s="860"/>
      <c r="T993" s="860"/>
      <c r="U993" s="860"/>
      <c r="V993" s="860"/>
      <c r="W993" s="860"/>
      <c r="X993" s="860"/>
      <c r="Y993" s="860"/>
      <c r="Z993" s="860"/>
      <c r="AA993" s="860"/>
      <c r="AB993" s="860"/>
      <c r="AC993" s="860"/>
      <c r="AD993" s="860"/>
      <c r="AE993" s="860"/>
    </row>
    <row r="994" spans="1:31" ht="15.75" customHeight="1" x14ac:dyDescent="0.25">
      <c r="A994" s="860"/>
      <c r="B994" s="860"/>
      <c r="C994" s="860"/>
      <c r="D994" s="860"/>
      <c r="E994" s="860"/>
      <c r="F994" s="860"/>
      <c r="G994" s="868"/>
      <c r="H994" s="860"/>
      <c r="I994" s="860"/>
      <c r="J994" s="860"/>
      <c r="K994" s="860"/>
      <c r="L994" s="860"/>
      <c r="M994" s="860"/>
      <c r="N994" s="860"/>
      <c r="O994" s="860"/>
      <c r="P994" s="860"/>
      <c r="Q994" s="860"/>
      <c r="R994" s="860"/>
      <c r="S994" s="860"/>
      <c r="T994" s="860"/>
      <c r="U994" s="860"/>
      <c r="V994" s="860"/>
      <c r="W994" s="860"/>
      <c r="X994" s="860"/>
      <c r="Y994" s="860"/>
      <c r="Z994" s="860"/>
      <c r="AA994" s="860"/>
      <c r="AB994" s="860"/>
      <c r="AC994" s="860"/>
      <c r="AD994" s="860"/>
      <c r="AE994" s="860"/>
    </row>
    <row r="995" spans="1:31" ht="15.75" customHeight="1" x14ac:dyDescent="0.25">
      <c r="A995" s="860"/>
      <c r="B995" s="860"/>
      <c r="C995" s="860"/>
      <c r="D995" s="860"/>
      <c r="E995" s="860"/>
      <c r="F995" s="860"/>
      <c r="G995" s="868"/>
      <c r="H995" s="860"/>
      <c r="I995" s="860"/>
      <c r="J995" s="860"/>
      <c r="K995" s="860"/>
      <c r="L995" s="860"/>
      <c r="M995" s="860"/>
      <c r="N995" s="860"/>
      <c r="O995" s="860"/>
      <c r="P995" s="860"/>
      <c r="Q995" s="860"/>
      <c r="R995" s="860"/>
      <c r="S995" s="860"/>
      <c r="T995" s="860"/>
      <c r="U995" s="860"/>
      <c r="V995" s="860"/>
      <c r="W995" s="860"/>
      <c r="X995" s="860"/>
      <c r="Y995" s="860"/>
      <c r="Z995" s="860"/>
      <c r="AA995" s="860"/>
      <c r="AB995" s="860"/>
      <c r="AC995" s="860"/>
      <c r="AD995" s="860"/>
      <c r="AE995" s="860"/>
    </row>
    <row r="996" spans="1:31" ht="15.75" customHeight="1" x14ac:dyDescent="0.25">
      <c r="A996" s="860"/>
      <c r="B996" s="860"/>
      <c r="C996" s="860"/>
      <c r="D996" s="860"/>
      <c r="E996" s="860"/>
      <c r="F996" s="860"/>
      <c r="G996" s="868"/>
      <c r="H996" s="860"/>
      <c r="I996" s="860"/>
      <c r="J996" s="860"/>
      <c r="K996" s="860"/>
      <c r="L996" s="860"/>
      <c r="M996" s="860"/>
      <c r="N996" s="860"/>
      <c r="O996" s="860"/>
      <c r="P996" s="860"/>
      <c r="Q996" s="860"/>
      <c r="R996" s="860"/>
      <c r="S996" s="860"/>
      <c r="T996" s="860"/>
      <c r="U996" s="860"/>
      <c r="V996" s="860"/>
      <c r="W996" s="860"/>
      <c r="X996" s="860"/>
      <c r="Y996" s="860"/>
      <c r="Z996" s="860"/>
      <c r="AA996" s="860"/>
      <c r="AB996" s="860"/>
      <c r="AC996" s="860"/>
      <c r="AD996" s="860"/>
      <c r="AE996" s="860"/>
    </row>
    <row r="997" spans="1:31" ht="15.75" customHeight="1" x14ac:dyDescent="0.25">
      <c r="A997" s="860"/>
      <c r="B997" s="860"/>
      <c r="C997" s="860"/>
      <c r="D997" s="860"/>
      <c r="E997" s="860"/>
      <c r="F997" s="860"/>
      <c r="G997" s="868"/>
      <c r="H997" s="860"/>
      <c r="I997" s="860"/>
      <c r="J997" s="860"/>
      <c r="K997" s="860"/>
      <c r="L997" s="860"/>
      <c r="M997" s="860"/>
      <c r="N997" s="860"/>
      <c r="O997" s="860"/>
      <c r="P997" s="860"/>
      <c r="Q997" s="860"/>
      <c r="R997" s="860"/>
      <c r="S997" s="860"/>
      <c r="T997" s="860"/>
      <c r="U997" s="860"/>
      <c r="V997" s="860"/>
      <c r="W997" s="860"/>
      <c r="X997" s="860"/>
      <c r="Y997" s="860"/>
      <c r="Z997" s="860"/>
      <c r="AA997" s="860"/>
      <c r="AB997" s="860"/>
      <c r="AC997" s="860"/>
      <c r="AD997" s="860"/>
      <c r="AE997" s="860"/>
    </row>
    <row r="998" spans="1:31" ht="15.75" customHeight="1" x14ac:dyDescent="0.25">
      <c r="A998" s="860"/>
      <c r="B998" s="860"/>
      <c r="C998" s="860"/>
      <c r="D998" s="860"/>
      <c r="E998" s="860"/>
      <c r="F998" s="860"/>
      <c r="G998" s="868"/>
      <c r="H998" s="860"/>
      <c r="I998" s="860"/>
      <c r="J998" s="860"/>
      <c r="K998" s="860"/>
      <c r="L998" s="860"/>
      <c r="M998" s="860"/>
      <c r="N998" s="860"/>
      <c r="O998" s="860"/>
      <c r="P998" s="860"/>
      <c r="Q998" s="860"/>
      <c r="R998" s="860"/>
      <c r="S998" s="860"/>
      <c r="T998" s="860"/>
      <c r="U998" s="860"/>
      <c r="V998" s="860"/>
      <c r="W998" s="860"/>
      <c r="X998" s="860"/>
      <c r="Y998" s="860"/>
      <c r="Z998" s="860"/>
      <c r="AA998" s="860"/>
      <c r="AB998" s="860"/>
      <c r="AC998" s="860"/>
      <c r="AD998" s="860"/>
      <c r="AE998" s="860"/>
    </row>
    <row r="999" spans="1:31" ht="15.75" customHeight="1" x14ac:dyDescent="0.25">
      <c r="A999" s="860"/>
      <c r="B999" s="860"/>
      <c r="C999" s="860"/>
      <c r="D999" s="860"/>
      <c r="E999" s="860"/>
      <c r="F999" s="860"/>
      <c r="G999" s="868"/>
      <c r="H999" s="860"/>
      <c r="I999" s="860"/>
      <c r="J999" s="860"/>
      <c r="K999" s="860"/>
      <c r="L999" s="860"/>
      <c r="M999" s="860"/>
      <c r="N999" s="860"/>
      <c r="O999" s="860"/>
      <c r="P999" s="860"/>
      <c r="Q999" s="860"/>
      <c r="R999" s="860"/>
      <c r="S999" s="860"/>
      <c r="T999" s="860"/>
      <c r="U999" s="860"/>
      <c r="V999" s="860"/>
      <c r="W999" s="860"/>
      <c r="X999" s="860"/>
      <c r="Y999" s="860"/>
      <c r="Z999" s="860"/>
      <c r="AA999" s="860"/>
      <c r="AB999" s="860"/>
      <c r="AC999" s="860"/>
      <c r="AD999" s="860"/>
      <c r="AE999" s="860"/>
    </row>
    <row r="1000" spans="1:31" ht="15.75" customHeight="1" x14ac:dyDescent="0.25">
      <c r="A1000" s="860"/>
      <c r="B1000" s="860"/>
      <c r="C1000" s="860"/>
      <c r="D1000" s="860"/>
      <c r="E1000" s="860"/>
      <c r="F1000" s="860"/>
      <c r="G1000" s="868"/>
      <c r="H1000" s="860"/>
      <c r="I1000" s="860"/>
      <c r="J1000" s="860"/>
      <c r="K1000" s="860"/>
      <c r="L1000" s="860"/>
      <c r="M1000" s="860"/>
      <c r="N1000" s="860"/>
      <c r="O1000" s="860"/>
      <c r="P1000" s="860"/>
      <c r="Q1000" s="860"/>
      <c r="R1000" s="860"/>
      <c r="S1000" s="860"/>
      <c r="T1000" s="860"/>
      <c r="U1000" s="860"/>
      <c r="V1000" s="860"/>
      <c r="W1000" s="860"/>
      <c r="X1000" s="860"/>
      <c r="Y1000" s="860"/>
      <c r="Z1000" s="860"/>
      <c r="AA1000" s="860"/>
      <c r="AB1000" s="860"/>
      <c r="AC1000" s="860"/>
      <c r="AD1000" s="860"/>
      <c r="AE1000" s="860"/>
    </row>
  </sheetData>
  <mergeCells count="27">
    <mergeCell ref="A7:B7"/>
    <mergeCell ref="A8:B8"/>
    <mergeCell ref="A4:B4"/>
    <mergeCell ref="C4:F4"/>
    <mergeCell ref="A5:B5"/>
    <mergeCell ref="C5:F5"/>
    <mergeCell ref="A6:B6"/>
    <mergeCell ref="C6:F6"/>
    <mergeCell ref="C7:F7"/>
    <mergeCell ref="C8:F8"/>
    <mergeCell ref="A12:F12"/>
    <mergeCell ref="A18:F18"/>
    <mergeCell ref="A24:F24"/>
    <mergeCell ref="A30:F30"/>
    <mergeCell ref="C37:E37"/>
    <mergeCell ref="A42:J42"/>
    <mergeCell ref="A59:F59"/>
    <mergeCell ref="A65:J65"/>
    <mergeCell ref="A66:F66"/>
    <mergeCell ref="H66:J66"/>
    <mergeCell ref="A43:F43"/>
    <mergeCell ref="H43:J43"/>
    <mergeCell ref="A51:J51"/>
    <mergeCell ref="A52:F52"/>
    <mergeCell ref="H52:J52"/>
    <mergeCell ref="A58:J58"/>
    <mergeCell ref="H59:J59"/>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33</vt:i4>
      </vt:variant>
    </vt:vector>
  </HeadingPairs>
  <TitlesOfParts>
    <vt:vector size="33" baseType="lpstr">
      <vt:lpstr>Valsts finansējuma sadalījums 2</vt:lpstr>
      <vt:lpstr>0.1. Atklāšana</vt:lpstr>
      <vt:lpstr>1.1. Pavējā pretvējā</vt:lpstr>
      <vt:lpstr>1.2. Locus Mundi </vt:lpstr>
      <vt:lpstr>1.3. Nemiera zeme, stāsti!</vt:lpstr>
      <vt:lpstr>1.4. Bibliotēkas gars</vt:lpstr>
      <vt:lpstr>1.5. Karosta-Radosta</vt:lpstr>
      <vt:lpstr>1.6. Rokam Roku</vt:lpstr>
      <vt:lpstr>2.1. Vērtību agora</vt:lpstr>
      <vt:lpstr>2.2. Sapņa teritorija</vt:lpstr>
      <vt:lpstr>2.3. Dzintara nākotne</vt:lpstr>
      <vt:lpstr>2.4. Eiropa dzied Liepāju</vt:lpstr>
      <vt:lpstr>2.5. Dižie Lielajā dzintarā</vt:lpstr>
      <vt:lpstr>2.6. Ziemeļu saulgrieži</vt:lpstr>
      <vt:lpstr>2.7. Kino sapnis</vt:lpstr>
      <vt:lpstr>3.1. Kaimiņu būšana</vt:lpstr>
      <vt:lpstr>3.2. Atvērtā teātra kvartāls</vt:lpstr>
      <vt:lpstr>3.3. Torņu atgriešanās</vt:lpstr>
      <vt:lpstr>3.4. Izgaismotā Liepāja</vt:lpstr>
      <vt:lpstr>3.5. Viena dzīves diena</vt:lpstr>
      <vt:lpstr>4.1. Ardievas smagajam metālam</vt:lpstr>
      <vt:lpstr>4.2. Aci pret aci ar dabisko</vt:lpstr>
      <vt:lpstr>4.3. Citādi jūras svētki</vt:lpstr>
      <vt:lpstr>4.4. Piedzīvojumu sala</vt:lpstr>
      <vt:lpstr>5.1. Liepājas mākslas forums</vt:lpstr>
      <vt:lpstr>5.2. UPDATE</vt:lpstr>
      <vt:lpstr>5.3. Atpakaļ nākotnē</vt:lpstr>
      <vt:lpstr>5.4. Ukstiņš. Mūžu mācies</vt:lpstr>
      <vt:lpstr>5.5. Jauniešu forums</vt:lpstr>
      <vt:lpstr>Latvijas tēla stiprināšana un s</vt:lpstr>
      <vt:lpstr>Programmas administrēšana</vt:lpstr>
      <vt:lpstr>Monitorings un izpēte</vt:lpstr>
      <vt:lpstr>Valsts organizatoriskās izmaksa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Līga Šulca</dc:creator>
  <cp:lastModifiedBy>Lāsma Krastiņa-Sidorenko</cp:lastModifiedBy>
  <dcterms:created xsi:type="dcterms:W3CDTF">2024-06-09T08:13:35Z</dcterms:created>
  <dcterms:modified xsi:type="dcterms:W3CDTF">2024-07-08T08:17:32Z</dcterms:modified>
</cp:coreProperties>
</file>